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 defaultThemeVersion="124226"/>
  <bookViews>
    <workbookView xWindow="240" yWindow="105" windowWidth="14805" windowHeight="8010" activeTab="1"/>
  </bookViews>
  <sheets>
    <sheet name="Лист1" sheetId="1" r:id="rId1"/>
    <sheet name="1" sheetId="2" r:id="rId2"/>
    <sheet name="исходные данные" sheetId="5" r:id="rId3"/>
  </sheets>
  <calcPr calcId="152511"/>
</workbook>
</file>

<file path=xl/calcChain.xml><?xml version="1.0" encoding="utf-8"?>
<calcChain xmlns="http://schemas.openxmlformats.org/spreadsheetml/2006/main">
  <c r="L7" i="5" l="1"/>
  <c r="C7" i="5"/>
  <c r="B7" i="5"/>
  <c r="CW3" i="1" l="1"/>
  <c r="CW4" i="1"/>
  <c r="CW5" i="1"/>
  <c r="CW6" i="1"/>
  <c r="CW7" i="1"/>
  <c r="CW8" i="1"/>
  <c r="CW9" i="1"/>
  <c r="CW10" i="1"/>
  <c r="CW11" i="1"/>
  <c r="CW12" i="1"/>
  <c r="CW13" i="1"/>
  <c r="CW14" i="1"/>
  <c r="CW15" i="1"/>
  <c r="CW16" i="1"/>
  <c r="CW17" i="1"/>
  <c r="CW18" i="1"/>
  <c r="CW19" i="1"/>
  <c r="CW20" i="1"/>
  <c r="CW21" i="1"/>
  <c r="CW22" i="1"/>
  <c r="CW23" i="1"/>
  <c r="CW24" i="1"/>
  <c r="CW25" i="1"/>
  <c r="CW26" i="1"/>
  <c r="CW27" i="1"/>
  <c r="CW28" i="1"/>
  <c r="CW29" i="1"/>
  <c r="CW30" i="1"/>
  <c r="CW31" i="1"/>
  <c r="CW32" i="1"/>
  <c r="CW33" i="1"/>
  <c r="CW34" i="1"/>
  <c r="CW35" i="1"/>
  <c r="CW36" i="1"/>
  <c r="CW37" i="1"/>
  <c r="CW38" i="1"/>
  <c r="CW39" i="1"/>
  <c r="CW40" i="1"/>
  <c r="CW41" i="1"/>
  <c r="CW42" i="1"/>
  <c r="CW43" i="1"/>
  <c r="CW44" i="1"/>
  <c r="CW45" i="1"/>
  <c r="CW46" i="1"/>
  <c r="CW47" i="1"/>
  <c r="CW48" i="1"/>
  <c r="CW49" i="1"/>
  <c r="CW50" i="1"/>
  <c r="CW51" i="1"/>
  <c r="CW52" i="1"/>
  <c r="CW53" i="1"/>
  <c r="CW54" i="1"/>
  <c r="CW55" i="1"/>
  <c r="CW56" i="1"/>
  <c r="CW57" i="1"/>
  <c r="CW58" i="1"/>
  <c r="CW59" i="1"/>
  <c r="CW60" i="1"/>
  <c r="CW61" i="1"/>
  <c r="CW62" i="1"/>
  <c r="CW63" i="1"/>
  <c r="CW64" i="1"/>
  <c r="CW65" i="1"/>
  <c r="CW66" i="1"/>
  <c r="CW67" i="1"/>
  <c r="CW68" i="1"/>
  <c r="CW69" i="1"/>
  <c r="CW70" i="1"/>
  <c r="CW71" i="1"/>
  <c r="CW72" i="1"/>
  <c r="CW73" i="1"/>
  <c r="CW74" i="1"/>
  <c r="CW75" i="1"/>
  <c r="CW76" i="1"/>
  <c r="CW77" i="1"/>
  <c r="CW78" i="1"/>
  <c r="CW79" i="1"/>
  <c r="CW80" i="1"/>
  <c r="CW81" i="1"/>
  <c r="CW82" i="1"/>
  <c r="CW83" i="1"/>
  <c r="CW84" i="1"/>
  <c r="CW85" i="1"/>
  <c r="CW86" i="1"/>
  <c r="CW87" i="1"/>
  <c r="CW88" i="1"/>
  <c r="CW89" i="1"/>
  <c r="CW90" i="1"/>
  <c r="CW91" i="1"/>
  <c r="CW92" i="1"/>
  <c r="CW93" i="1"/>
  <c r="CW94" i="1"/>
  <c r="CW95" i="1"/>
  <c r="CW96" i="1"/>
  <c r="CW97" i="1"/>
  <c r="CW98" i="1"/>
  <c r="CW99" i="1"/>
  <c r="CW100" i="1"/>
  <c r="CW101" i="1"/>
  <c r="CW102" i="1"/>
  <c r="CW103" i="1"/>
  <c r="CW104" i="1"/>
  <c r="CW105" i="1"/>
  <c r="CW106" i="1"/>
  <c r="CW107" i="1"/>
  <c r="CW108" i="1"/>
  <c r="CW109" i="1"/>
  <c r="CW110" i="1"/>
  <c r="CW111" i="1"/>
  <c r="CW112" i="1"/>
  <c r="CW113" i="1"/>
  <c r="CW114" i="1"/>
  <c r="CW115" i="1"/>
  <c r="CW116" i="1"/>
  <c r="CW117" i="1"/>
  <c r="CW118" i="1"/>
  <c r="CW119" i="1"/>
  <c r="CW120" i="1"/>
  <c r="CW121" i="1"/>
  <c r="CW122" i="1"/>
  <c r="CW123" i="1"/>
  <c r="CW124" i="1"/>
  <c r="CW125" i="1"/>
  <c r="CW126" i="1"/>
  <c r="CW127" i="1"/>
  <c r="CW128" i="1"/>
  <c r="CW129" i="1"/>
  <c r="CW130" i="1"/>
  <c r="CW131" i="1"/>
  <c r="CW132" i="1"/>
  <c r="CW133" i="1"/>
  <c r="CW134" i="1"/>
  <c r="CW135" i="1"/>
  <c r="CW136" i="1"/>
  <c r="CW137" i="1"/>
  <c r="CW138" i="1"/>
  <c r="CW139" i="1"/>
  <c r="CW140" i="1"/>
  <c r="CW141" i="1"/>
  <c r="CW142" i="1"/>
  <c r="CW143" i="1"/>
  <c r="CW144" i="1"/>
  <c r="CW145" i="1"/>
  <c r="CW146" i="1"/>
  <c r="CW147" i="1"/>
  <c r="CW148" i="1"/>
  <c r="CW149" i="1"/>
  <c r="CW150" i="1"/>
  <c r="CW151" i="1"/>
  <c r="CW2" i="1"/>
  <c r="BX3" i="1"/>
  <c r="BY3" i="1" s="1"/>
  <c r="BZ3" i="1" s="1"/>
  <c r="CA3" i="1" s="1"/>
  <c r="CB3" i="1" s="1"/>
  <c r="CC3" i="1" s="1"/>
  <c r="CD3" i="1" s="1"/>
  <c r="CE3" i="1" s="1"/>
  <c r="CF3" i="1" s="1"/>
  <c r="CG3" i="1" s="1"/>
  <c r="CH3" i="1" s="1"/>
  <c r="CI3" i="1" s="1"/>
  <c r="CV3" i="1"/>
  <c r="BX4" i="1"/>
  <c r="BY4" i="1"/>
  <c r="BZ4" i="1" s="1"/>
  <c r="CA4" i="1" s="1"/>
  <c r="CB4" i="1" s="1"/>
  <c r="CC4" i="1" s="1"/>
  <c r="CD4" i="1" s="1"/>
  <c r="CE4" i="1" s="1"/>
  <c r="CF4" i="1" s="1"/>
  <c r="CG4" i="1" s="1"/>
  <c r="CH4" i="1" s="1"/>
  <c r="CI4" i="1" s="1"/>
  <c r="CP4" i="1" s="1"/>
  <c r="CV4" i="1"/>
  <c r="BX5" i="1"/>
  <c r="BY5" i="1" s="1"/>
  <c r="BZ5" i="1" s="1"/>
  <c r="CA5" i="1" s="1"/>
  <c r="CB5" i="1" s="1"/>
  <c r="CC5" i="1" s="1"/>
  <c r="CD5" i="1" s="1"/>
  <c r="CE5" i="1" s="1"/>
  <c r="CF5" i="1" s="1"/>
  <c r="CG5" i="1" s="1"/>
  <c r="CH5" i="1" s="1"/>
  <c r="CI5" i="1" s="1"/>
  <c r="CN5" i="1" s="1"/>
  <c r="CV5" i="1"/>
  <c r="BX6" i="1"/>
  <c r="BY6" i="1" s="1"/>
  <c r="BZ6" i="1" s="1"/>
  <c r="CA6" i="1" s="1"/>
  <c r="CB6" i="1" s="1"/>
  <c r="CC6" i="1" s="1"/>
  <c r="CD6" i="1" s="1"/>
  <c r="CE6" i="1" s="1"/>
  <c r="CF6" i="1" s="1"/>
  <c r="CG6" i="1" s="1"/>
  <c r="CH6" i="1" s="1"/>
  <c r="CI6" i="1" s="1"/>
  <c r="CR6" i="1" s="1"/>
  <c r="CV6" i="1"/>
  <c r="BX7" i="1"/>
  <c r="BY7" i="1"/>
  <c r="BZ7" i="1" s="1"/>
  <c r="CA7" i="1" s="1"/>
  <c r="CB7" i="1" s="1"/>
  <c r="CC7" i="1" s="1"/>
  <c r="CD7" i="1" s="1"/>
  <c r="CE7" i="1" s="1"/>
  <c r="CF7" i="1" s="1"/>
  <c r="CG7" i="1" s="1"/>
  <c r="CH7" i="1" s="1"/>
  <c r="CI7" i="1" s="1"/>
  <c r="CV7" i="1"/>
  <c r="BX8" i="1"/>
  <c r="BY8" i="1" s="1"/>
  <c r="BZ8" i="1" s="1"/>
  <c r="CA8" i="1" s="1"/>
  <c r="CB8" i="1" s="1"/>
  <c r="CC8" i="1" s="1"/>
  <c r="CD8" i="1" s="1"/>
  <c r="CE8" i="1" s="1"/>
  <c r="CF8" i="1" s="1"/>
  <c r="CG8" i="1" s="1"/>
  <c r="CH8" i="1" s="1"/>
  <c r="CI8" i="1" s="1"/>
  <c r="CV8" i="1"/>
  <c r="BX9" i="1"/>
  <c r="BY9" i="1" s="1"/>
  <c r="BZ9" i="1" s="1"/>
  <c r="CA9" i="1" s="1"/>
  <c r="CB9" i="1" s="1"/>
  <c r="CC9" i="1" s="1"/>
  <c r="CD9" i="1" s="1"/>
  <c r="CE9" i="1" s="1"/>
  <c r="CF9" i="1" s="1"/>
  <c r="CG9" i="1" s="1"/>
  <c r="CH9" i="1" s="1"/>
  <c r="CI9" i="1" s="1"/>
  <c r="CU9" i="1" s="1"/>
  <c r="CV9" i="1"/>
  <c r="BX10" i="1"/>
  <c r="BY10" i="1"/>
  <c r="BZ10" i="1" s="1"/>
  <c r="CA10" i="1" s="1"/>
  <c r="CB10" i="1" s="1"/>
  <c r="CC10" i="1" s="1"/>
  <c r="CD10" i="1" s="1"/>
  <c r="CE10" i="1" s="1"/>
  <c r="CF10" i="1" s="1"/>
  <c r="CG10" i="1" s="1"/>
  <c r="CH10" i="1" s="1"/>
  <c r="CI10" i="1" s="1"/>
  <c r="CV10" i="1"/>
  <c r="BX11" i="1"/>
  <c r="BY11" i="1"/>
  <c r="BZ11" i="1" s="1"/>
  <c r="CA11" i="1" s="1"/>
  <c r="CB11" i="1" s="1"/>
  <c r="CC11" i="1" s="1"/>
  <c r="CD11" i="1" s="1"/>
  <c r="CE11" i="1" s="1"/>
  <c r="CF11" i="1" s="1"/>
  <c r="CG11" i="1" s="1"/>
  <c r="CH11" i="1" s="1"/>
  <c r="CI11" i="1" s="1"/>
  <c r="CM11" i="1" s="1"/>
  <c r="CV11" i="1"/>
  <c r="BX12" i="1"/>
  <c r="BY12" i="1" s="1"/>
  <c r="BZ12" i="1" s="1"/>
  <c r="CA12" i="1" s="1"/>
  <c r="CB12" i="1" s="1"/>
  <c r="CC12" i="1"/>
  <c r="CD12" i="1" s="1"/>
  <c r="CE12" i="1" s="1"/>
  <c r="CF12" i="1" s="1"/>
  <c r="CG12" i="1" s="1"/>
  <c r="CH12" i="1" s="1"/>
  <c r="CI12" i="1" s="1"/>
  <c r="CV12" i="1"/>
  <c r="BX13" i="1"/>
  <c r="BY13" i="1" s="1"/>
  <c r="BZ13" i="1" s="1"/>
  <c r="CA13" i="1" s="1"/>
  <c r="CB13" i="1" s="1"/>
  <c r="CC13" i="1" s="1"/>
  <c r="CD13" i="1" s="1"/>
  <c r="CE13" i="1" s="1"/>
  <c r="CF13" i="1" s="1"/>
  <c r="CG13" i="1" s="1"/>
  <c r="CH13" i="1" s="1"/>
  <c r="CI13" i="1" s="1"/>
  <c r="CV13" i="1"/>
  <c r="BX14" i="1"/>
  <c r="BY14" i="1" s="1"/>
  <c r="BZ14" i="1" s="1"/>
  <c r="CA14" i="1" s="1"/>
  <c r="CB14" i="1" s="1"/>
  <c r="CC14" i="1" s="1"/>
  <c r="CD14" i="1" s="1"/>
  <c r="CE14" i="1" s="1"/>
  <c r="CF14" i="1" s="1"/>
  <c r="CG14" i="1" s="1"/>
  <c r="CH14" i="1" s="1"/>
  <c r="CI14" i="1" s="1"/>
  <c r="CR14" i="1" s="1"/>
  <c r="CV14" i="1"/>
  <c r="BX15" i="1"/>
  <c r="BY15" i="1" s="1"/>
  <c r="BZ15" i="1" s="1"/>
  <c r="CA15" i="1" s="1"/>
  <c r="CB15" i="1" s="1"/>
  <c r="CC15" i="1" s="1"/>
  <c r="CD15" i="1" s="1"/>
  <c r="CE15" i="1" s="1"/>
  <c r="CF15" i="1" s="1"/>
  <c r="CG15" i="1" s="1"/>
  <c r="CH15" i="1" s="1"/>
  <c r="CI15" i="1" s="1"/>
  <c r="CV15" i="1"/>
  <c r="BX16" i="1"/>
  <c r="BY16" i="1"/>
  <c r="BZ16" i="1" s="1"/>
  <c r="CA16" i="1" s="1"/>
  <c r="CB16" i="1" s="1"/>
  <c r="CC16" i="1" s="1"/>
  <c r="CD16" i="1" s="1"/>
  <c r="CE16" i="1" s="1"/>
  <c r="CF16" i="1" s="1"/>
  <c r="CG16" i="1" s="1"/>
  <c r="CH16" i="1" s="1"/>
  <c r="CI16" i="1" s="1"/>
  <c r="CQ16" i="1" s="1"/>
  <c r="CV16" i="1"/>
  <c r="BX17" i="1"/>
  <c r="BY17" i="1" s="1"/>
  <c r="BZ17" i="1" s="1"/>
  <c r="CA17" i="1" s="1"/>
  <c r="CB17" i="1" s="1"/>
  <c r="CC17" i="1" s="1"/>
  <c r="CD17" i="1" s="1"/>
  <c r="CE17" i="1" s="1"/>
  <c r="CF17" i="1" s="1"/>
  <c r="CG17" i="1" s="1"/>
  <c r="CH17" i="1" s="1"/>
  <c r="CI17" i="1" s="1"/>
  <c r="CV17" i="1"/>
  <c r="BX18" i="1"/>
  <c r="BY18" i="1" s="1"/>
  <c r="BZ18" i="1" s="1"/>
  <c r="CA18" i="1" s="1"/>
  <c r="CB18" i="1" s="1"/>
  <c r="CC18" i="1" s="1"/>
  <c r="CD18" i="1" s="1"/>
  <c r="CE18" i="1" s="1"/>
  <c r="CF18" i="1" s="1"/>
  <c r="CG18" i="1" s="1"/>
  <c r="CH18" i="1" s="1"/>
  <c r="CI18" i="1" s="1"/>
  <c r="CS18" i="1" s="1"/>
  <c r="CV18" i="1"/>
  <c r="BX19" i="1"/>
  <c r="BY19" i="1" s="1"/>
  <c r="BZ19" i="1" s="1"/>
  <c r="CA19" i="1" s="1"/>
  <c r="CB19" i="1" s="1"/>
  <c r="CC19" i="1" s="1"/>
  <c r="CD19" i="1" s="1"/>
  <c r="CE19" i="1" s="1"/>
  <c r="CF19" i="1" s="1"/>
  <c r="CG19" i="1" s="1"/>
  <c r="CH19" i="1" s="1"/>
  <c r="CI19" i="1" s="1"/>
  <c r="CV19" i="1"/>
  <c r="BX20" i="1"/>
  <c r="BY20" i="1" s="1"/>
  <c r="BZ20" i="1" s="1"/>
  <c r="CA20" i="1" s="1"/>
  <c r="CB20" i="1" s="1"/>
  <c r="CC20" i="1" s="1"/>
  <c r="CD20" i="1" s="1"/>
  <c r="CE20" i="1" s="1"/>
  <c r="CF20" i="1" s="1"/>
  <c r="CG20" i="1" s="1"/>
  <c r="CH20" i="1" s="1"/>
  <c r="CI20" i="1" s="1"/>
  <c r="CV20" i="1"/>
  <c r="BX21" i="1"/>
  <c r="BY21" i="1"/>
  <c r="BZ21" i="1" s="1"/>
  <c r="CA21" i="1" s="1"/>
  <c r="CB21" i="1" s="1"/>
  <c r="CC21" i="1" s="1"/>
  <c r="CD21" i="1" s="1"/>
  <c r="CE21" i="1" s="1"/>
  <c r="CF21" i="1" s="1"/>
  <c r="CG21" i="1" s="1"/>
  <c r="CH21" i="1" s="1"/>
  <c r="CI21" i="1" s="1"/>
  <c r="CL21" i="1" s="1"/>
  <c r="CV21" i="1"/>
  <c r="BX22" i="1"/>
  <c r="BY22" i="1" s="1"/>
  <c r="BZ22" i="1" s="1"/>
  <c r="CA22" i="1" s="1"/>
  <c r="CB22" i="1" s="1"/>
  <c r="CC22" i="1" s="1"/>
  <c r="CD22" i="1" s="1"/>
  <c r="CE22" i="1" s="1"/>
  <c r="CF22" i="1" s="1"/>
  <c r="CG22" i="1" s="1"/>
  <c r="CH22" i="1" s="1"/>
  <c r="CI22" i="1" s="1"/>
  <c r="CV22" i="1"/>
  <c r="BX23" i="1"/>
  <c r="BY23" i="1" s="1"/>
  <c r="BZ23" i="1" s="1"/>
  <c r="CA23" i="1" s="1"/>
  <c r="CB23" i="1" s="1"/>
  <c r="CC23" i="1" s="1"/>
  <c r="CD23" i="1" s="1"/>
  <c r="CE23" i="1" s="1"/>
  <c r="CF23" i="1" s="1"/>
  <c r="CG23" i="1" s="1"/>
  <c r="CH23" i="1" s="1"/>
  <c r="CI23" i="1" s="1"/>
  <c r="CJ23" i="1" s="1"/>
  <c r="CV23" i="1"/>
  <c r="BX24" i="1"/>
  <c r="BY24" i="1" s="1"/>
  <c r="BZ24" i="1" s="1"/>
  <c r="CA24" i="1" s="1"/>
  <c r="CB24" i="1" s="1"/>
  <c r="CC24" i="1" s="1"/>
  <c r="CD24" i="1" s="1"/>
  <c r="CE24" i="1" s="1"/>
  <c r="CF24" i="1" s="1"/>
  <c r="CG24" i="1" s="1"/>
  <c r="CH24" i="1" s="1"/>
  <c r="CI24" i="1" s="1"/>
  <c r="CV24" i="1"/>
  <c r="BX25" i="1"/>
  <c r="BY25" i="1" s="1"/>
  <c r="BZ25" i="1" s="1"/>
  <c r="CA25" i="1" s="1"/>
  <c r="CB25" i="1" s="1"/>
  <c r="CC25" i="1" s="1"/>
  <c r="CD25" i="1" s="1"/>
  <c r="CE25" i="1" s="1"/>
  <c r="CF25" i="1" s="1"/>
  <c r="CG25" i="1" s="1"/>
  <c r="CH25" i="1" s="1"/>
  <c r="CI25" i="1" s="1"/>
  <c r="CV25" i="1"/>
  <c r="BX26" i="1"/>
  <c r="BY26" i="1" s="1"/>
  <c r="BZ26" i="1" s="1"/>
  <c r="CA26" i="1" s="1"/>
  <c r="CB26" i="1" s="1"/>
  <c r="CC26" i="1" s="1"/>
  <c r="CD26" i="1" s="1"/>
  <c r="CE26" i="1" s="1"/>
  <c r="CF26" i="1" s="1"/>
  <c r="CG26" i="1" s="1"/>
  <c r="CH26" i="1" s="1"/>
  <c r="CI26" i="1" s="1"/>
  <c r="CO26" i="1" s="1"/>
  <c r="CV26" i="1"/>
  <c r="BX27" i="1"/>
  <c r="BY27" i="1" s="1"/>
  <c r="BZ27" i="1" s="1"/>
  <c r="CA27" i="1" s="1"/>
  <c r="CB27" i="1" s="1"/>
  <c r="CC27" i="1" s="1"/>
  <c r="CD27" i="1" s="1"/>
  <c r="CE27" i="1" s="1"/>
  <c r="CF27" i="1" s="1"/>
  <c r="CG27" i="1" s="1"/>
  <c r="CH27" i="1" s="1"/>
  <c r="CI27" i="1" s="1"/>
  <c r="CV27" i="1"/>
  <c r="BX28" i="1"/>
  <c r="BY28" i="1" s="1"/>
  <c r="BZ28" i="1" s="1"/>
  <c r="CA28" i="1" s="1"/>
  <c r="CB28" i="1" s="1"/>
  <c r="CC28" i="1" s="1"/>
  <c r="CD28" i="1" s="1"/>
  <c r="CE28" i="1" s="1"/>
  <c r="CF28" i="1" s="1"/>
  <c r="CG28" i="1" s="1"/>
  <c r="CH28" i="1" s="1"/>
  <c r="CI28" i="1" s="1"/>
  <c r="CV28" i="1"/>
  <c r="BX29" i="1"/>
  <c r="BY29" i="1" s="1"/>
  <c r="BZ29" i="1" s="1"/>
  <c r="CA29" i="1" s="1"/>
  <c r="CB29" i="1" s="1"/>
  <c r="CC29" i="1" s="1"/>
  <c r="CD29" i="1" s="1"/>
  <c r="CE29" i="1" s="1"/>
  <c r="CF29" i="1" s="1"/>
  <c r="CG29" i="1" s="1"/>
  <c r="CH29" i="1" s="1"/>
  <c r="CI29" i="1" s="1"/>
  <c r="CN29" i="1" s="1"/>
  <c r="CV29" i="1"/>
  <c r="BX30" i="1"/>
  <c r="BY30" i="1" s="1"/>
  <c r="BZ30" i="1" s="1"/>
  <c r="CA30" i="1" s="1"/>
  <c r="CB30" i="1" s="1"/>
  <c r="CC30" i="1" s="1"/>
  <c r="CD30" i="1" s="1"/>
  <c r="CE30" i="1" s="1"/>
  <c r="CF30" i="1" s="1"/>
  <c r="CG30" i="1" s="1"/>
  <c r="CH30" i="1" s="1"/>
  <c r="CI30" i="1" s="1"/>
  <c r="CV30" i="1"/>
  <c r="BX31" i="1"/>
  <c r="BY31" i="1" s="1"/>
  <c r="BZ31" i="1" s="1"/>
  <c r="CA31" i="1" s="1"/>
  <c r="CB31" i="1" s="1"/>
  <c r="CC31" i="1" s="1"/>
  <c r="CD31" i="1" s="1"/>
  <c r="CE31" i="1" s="1"/>
  <c r="CF31" i="1" s="1"/>
  <c r="CG31" i="1" s="1"/>
  <c r="CH31" i="1" s="1"/>
  <c r="CI31" i="1" s="1"/>
  <c r="CV31" i="1"/>
  <c r="BX32" i="1"/>
  <c r="BY32" i="1" s="1"/>
  <c r="BZ32" i="1" s="1"/>
  <c r="CA32" i="1" s="1"/>
  <c r="CB32" i="1" s="1"/>
  <c r="CC32" i="1" s="1"/>
  <c r="CD32" i="1" s="1"/>
  <c r="CE32" i="1" s="1"/>
  <c r="CF32" i="1" s="1"/>
  <c r="CG32" i="1" s="1"/>
  <c r="CH32" i="1" s="1"/>
  <c r="CI32" i="1" s="1"/>
  <c r="CV32" i="1"/>
  <c r="BX33" i="1"/>
  <c r="BY33" i="1" s="1"/>
  <c r="BZ33" i="1" s="1"/>
  <c r="CA33" i="1" s="1"/>
  <c r="CB33" i="1" s="1"/>
  <c r="CC33" i="1" s="1"/>
  <c r="CD33" i="1" s="1"/>
  <c r="CE33" i="1" s="1"/>
  <c r="CF33" i="1" s="1"/>
  <c r="CG33" i="1" s="1"/>
  <c r="CH33" i="1" s="1"/>
  <c r="CI33" i="1" s="1"/>
  <c r="CQ33" i="1" s="1"/>
  <c r="CV33" i="1"/>
  <c r="BX34" i="1"/>
  <c r="BY34" i="1" s="1"/>
  <c r="BZ34" i="1" s="1"/>
  <c r="CA34" i="1" s="1"/>
  <c r="CB34" i="1" s="1"/>
  <c r="CC34" i="1" s="1"/>
  <c r="CD34" i="1" s="1"/>
  <c r="CE34" i="1" s="1"/>
  <c r="CF34" i="1" s="1"/>
  <c r="CG34" i="1" s="1"/>
  <c r="CH34" i="1" s="1"/>
  <c r="CI34" i="1" s="1"/>
  <c r="CV34" i="1"/>
  <c r="BX35" i="1"/>
  <c r="BY35" i="1"/>
  <c r="BZ35" i="1" s="1"/>
  <c r="CA35" i="1" s="1"/>
  <c r="CB35" i="1" s="1"/>
  <c r="CC35" i="1" s="1"/>
  <c r="CD35" i="1" s="1"/>
  <c r="CE35" i="1" s="1"/>
  <c r="CF35" i="1" s="1"/>
  <c r="CG35" i="1" s="1"/>
  <c r="CH35" i="1" s="1"/>
  <c r="CI35" i="1" s="1"/>
  <c r="CV35" i="1"/>
  <c r="BX36" i="1"/>
  <c r="BY36" i="1" s="1"/>
  <c r="BZ36" i="1" s="1"/>
  <c r="CA36" i="1" s="1"/>
  <c r="CB36" i="1" s="1"/>
  <c r="CC36" i="1" s="1"/>
  <c r="CD36" i="1" s="1"/>
  <c r="CE36" i="1" s="1"/>
  <c r="CF36" i="1" s="1"/>
  <c r="CG36" i="1" s="1"/>
  <c r="CH36" i="1" s="1"/>
  <c r="CI36" i="1" s="1"/>
  <c r="CS36" i="1" s="1"/>
  <c r="CV36" i="1"/>
  <c r="BX37" i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V37" i="1"/>
  <c r="BX38" i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V38" i="1"/>
  <c r="BX39" i="1"/>
  <c r="BY39" i="1" s="1"/>
  <c r="BZ39" i="1" s="1"/>
  <c r="CA39" i="1" s="1"/>
  <c r="CB39" i="1" s="1"/>
  <c r="CC39" i="1" s="1"/>
  <c r="CD39" i="1" s="1"/>
  <c r="CE39" i="1" s="1"/>
  <c r="CF39" i="1" s="1"/>
  <c r="CG39" i="1" s="1"/>
  <c r="CH39" i="1" s="1"/>
  <c r="CI39" i="1" s="1"/>
  <c r="CV39" i="1"/>
  <c r="BX40" i="1"/>
  <c r="BY40" i="1" s="1"/>
  <c r="BZ40" i="1" s="1"/>
  <c r="CA40" i="1" s="1"/>
  <c r="CB40" i="1" s="1"/>
  <c r="CC40" i="1" s="1"/>
  <c r="CD40" i="1" s="1"/>
  <c r="CE40" i="1" s="1"/>
  <c r="CF40" i="1" s="1"/>
  <c r="CG40" i="1" s="1"/>
  <c r="CH40" i="1" s="1"/>
  <c r="CI40" i="1" s="1"/>
  <c r="CV40" i="1"/>
  <c r="BX41" i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V41" i="1"/>
  <c r="BX42" i="1"/>
  <c r="BY42" i="1" s="1"/>
  <c r="BZ42" i="1" s="1"/>
  <c r="CA42" i="1" s="1"/>
  <c r="CB42" i="1" s="1"/>
  <c r="CC42" i="1" s="1"/>
  <c r="CD42" i="1" s="1"/>
  <c r="CE42" i="1" s="1"/>
  <c r="CF42" i="1" s="1"/>
  <c r="CG42" i="1" s="1"/>
  <c r="CH42" i="1" s="1"/>
  <c r="CI42" i="1" s="1"/>
  <c r="CL42" i="1" s="1"/>
  <c r="CV42" i="1"/>
  <c r="BX43" i="1"/>
  <c r="BY43" i="1" s="1"/>
  <c r="BZ43" i="1" s="1"/>
  <c r="CA43" i="1" s="1"/>
  <c r="CB43" i="1" s="1"/>
  <c r="CC43" i="1" s="1"/>
  <c r="CD43" i="1" s="1"/>
  <c r="CE43" i="1" s="1"/>
  <c r="CF43" i="1" s="1"/>
  <c r="CG43" i="1" s="1"/>
  <c r="CH43" i="1" s="1"/>
  <c r="CI43" i="1" s="1"/>
  <c r="CV43" i="1"/>
  <c r="BX44" i="1"/>
  <c r="BY44" i="1"/>
  <c r="BZ44" i="1" s="1"/>
  <c r="CA44" i="1" s="1"/>
  <c r="CB44" i="1" s="1"/>
  <c r="CC44" i="1" s="1"/>
  <c r="CD44" i="1" s="1"/>
  <c r="CE44" i="1" s="1"/>
  <c r="CF44" i="1" s="1"/>
  <c r="CG44" i="1" s="1"/>
  <c r="CH44" i="1" s="1"/>
  <c r="CI44" i="1" s="1"/>
  <c r="CS44" i="1" s="1"/>
  <c r="CV44" i="1"/>
  <c r="BX45" i="1"/>
  <c r="BY45" i="1" s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R45" i="1" s="1"/>
  <c r="CV45" i="1"/>
  <c r="BX46" i="1"/>
  <c r="BY46" i="1" s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V46" i="1"/>
  <c r="BX47" i="1"/>
  <c r="BY47" i="1" s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K47" i="1" s="1"/>
  <c r="CV47" i="1"/>
  <c r="BX48" i="1"/>
  <c r="BY48" i="1" s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V48" i="1"/>
  <c r="BX49" i="1"/>
  <c r="BY49" i="1" s="1"/>
  <c r="BZ49" i="1" s="1"/>
  <c r="CA49" i="1" s="1"/>
  <c r="CB49" i="1" s="1"/>
  <c r="CC49" i="1" s="1"/>
  <c r="CD49" i="1" s="1"/>
  <c r="CE49" i="1" s="1"/>
  <c r="CF49" i="1" s="1"/>
  <c r="CG49" i="1" s="1"/>
  <c r="CH49" i="1" s="1"/>
  <c r="CI49" i="1" s="1"/>
  <c r="CV49" i="1"/>
  <c r="BX50" i="1"/>
  <c r="BY50" i="1" s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V50" i="1"/>
  <c r="BX51" i="1"/>
  <c r="BY51" i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V51" i="1"/>
  <c r="BX52" i="1"/>
  <c r="BY52" i="1" s="1"/>
  <c r="BZ52" i="1"/>
  <c r="CA52" i="1" s="1"/>
  <c r="CB52" i="1" s="1"/>
  <c r="CC52" i="1" s="1"/>
  <c r="CD52" i="1" s="1"/>
  <c r="CE52" i="1" s="1"/>
  <c r="CF52" i="1" s="1"/>
  <c r="CG52" i="1" s="1"/>
  <c r="CH52" i="1" s="1"/>
  <c r="CI52" i="1" s="1"/>
  <c r="CV52" i="1"/>
  <c r="BX53" i="1"/>
  <c r="BY53" i="1" s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V53" i="1"/>
  <c r="BX54" i="1"/>
  <c r="BY54" i="1" s="1"/>
  <c r="BZ54" i="1" s="1"/>
  <c r="CA54" i="1" s="1"/>
  <c r="CB54" i="1" s="1"/>
  <c r="CC54" i="1" s="1"/>
  <c r="CD54" i="1" s="1"/>
  <c r="CE54" i="1" s="1"/>
  <c r="CF54" i="1" s="1"/>
  <c r="CG54" i="1" s="1"/>
  <c r="CH54" i="1" s="1"/>
  <c r="CI54" i="1" s="1"/>
  <c r="CV54" i="1"/>
  <c r="BX55" i="1"/>
  <c r="BY55" i="1" s="1"/>
  <c r="BZ55" i="1" s="1"/>
  <c r="CA55" i="1" s="1"/>
  <c r="CB55" i="1" s="1"/>
  <c r="CC55" i="1" s="1"/>
  <c r="CD55" i="1" s="1"/>
  <c r="CE55" i="1" s="1"/>
  <c r="CF55" i="1" s="1"/>
  <c r="CG55" i="1" s="1"/>
  <c r="CH55" i="1" s="1"/>
  <c r="CI55" i="1" s="1"/>
  <c r="CV55" i="1"/>
  <c r="BX56" i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V56" i="1"/>
  <c r="BX57" i="1"/>
  <c r="BY57" i="1" s="1"/>
  <c r="BZ57" i="1" s="1"/>
  <c r="CA57" i="1"/>
  <c r="CB57" i="1" s="1"/>
  <c r="CC57" i="1" s="1"/>
  <c r="CD57" i="1" s="1"/>
  <c r="CE57" i="1" s="1"/>
  <c r="CF57" i="1" s="1"/>
  <c r="CG57" i="1" s="1"/>
  <c r="CH57" i="1" s="1"/>
  <c r="CI57" i="1" s="1"/>
  <c r="CV57" i="1"/>
  <c r="BX58" i="1"/>
  <c r="BY58" i="1" s="1"/>
  <c r="BZ58" i="1" s="1"/>
  <c r="CA58" i="1" s="1"/>
  <c r="CB58" i="1" s="1"/>
  <c r="CC58" i="1" s="1"/>
  <c r="CD58" i="1" s="1"/>
  <c r="CE58" i="1" s="1"/>
  <c r="CF58" i="1" s="1"/>
  <c r="CG58" i="1" s="1"/>
  <c r="CH58" i="1" s="1"/>
  <c r="CI58" i="1" s="1"/>
  <c r="CV58" i="1"/>
  <c r="BX59" i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V59" i="1"/>
  <c r="BX60" i="1"/>
  <c r="BY60" i="1" s="1"/>
  <c r="BZ60" i="1" s="1"/>
  <c r="CA60" i="1" s="1"/>
  <c r="CB60" i="1" s="1"/>
  <c r="CC60" i="1" s="1"/>
  <c r="CD60" i="1" s="1"/>
  <c r="CE60" i="1" s="1"/>
  <c r="CF60" i="1" s="1"/>
  <c r="CG60" i="1" s="1"/>
  <c r="CH60" i="1" s="1"/>
  <c r="CI60" i="1" s="1"/>
  <c r="CV60" i="1"/>
  <c r="BX61" i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M61" i="1" s="1"/>
  <c r="CV61" i="1"/>
  <c r="BX62" i="1"/>
  <c r="BY62" i="1" s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V62" i="1"/>
  <c r="BX63" i="1"/>
  <c r="BY63" i="1"/>
  <c r="BZ63" i="1" s="1"/>
  <c r="CA63" i="1" s="1"/>
  <c r="CB63" i="1" s="1"/>
  <c r="CC63" i="1" s="1"/>
  <c r="CD63" i="1" s="1"/>
  <c r="CE63" i="1" s="1"/>
  <c r="CF63" i="1" s="1"/>
  <c r="CG63" i="1" s="1"/>
  <c r="CH63" i="1" s="1"/>
  <c r="CI63" i="1" s="1"/>
  <c r="CV63" i="1"/>
  <c r="BX64" i="1"/>
  <c r="BY64" i="1" s="1"/>
  <c r="BZ64" i="1" s="1"/>
  <c r="CA64" i="1" s="1"/>
  <c r="CB64" i="1" s="1"/>
  <c r="CC64" i="1" s="1"/>
  <c r="CD64" i="1" s="1"/>
  <c r="CE64" i="1" s="1"/>
  <c r="CF64" i="1" s="1"/>
  <c r="CG64" i="1" s="1"/>
  <c r="CH64" i="1" s="1"/>
  <c r="CI64" i="1" s="1"/>
  <c r="CV64" i="1"/>
  <c r="BX65" i="1"/>
  <c r="BY65" i="1" s="1"/>
  <c r="BZ65" i="1" s="1"/>
  <c r="CA65" i="1" s="1"/>
  <c r="CB65" i="1" s="1"/>
  <c r="CC65" i="1" s="1"/>
  <c r="CD65" i="1" s="1"/>
  <c r="CE65" i="1" s="1"/>
  <c r="CF65" i="1" s="1"/>
  <c r="CG65" i="1" s="1"/>
  <c r="CH65" i="1" s="1"/>
  <c r="CI65" i="1" s="1"/>
  <c r="CV65" i="1"/>
  <c r="BX66" i="1"/>
  <c r="BY66" i="1" s="1"/>
  <c r="BZ66" i="1" s="1"/>
  <c r="CA66" i="1" s="1"/>
  <c r="CB66" i="1" s="1"/>
  <c r="CC66" i="1" s="1"/>
  <c r="CD66" i="1" s="1"/>
  <c r="CE66" i="1" s="1"/>
  <c r="CF66" i="1" s="1"/>
  <c r="CG66" i="1" s="1"/>
  <c r="CH66" i="1" s="1"/>
  <c r="CI66" i="1" s="1"/>
  <c r="CV66" i="1"/>
  <c r="BX67" i="1"/>
  <c r="BY67" i="1" s="1"/>
  <c r="BZ67" i="1" s="1"/>
  <c r="CA67" i="1" s="1"/>
  <c r="CB67" i="1" s="1"/>
  <c r="CC67" i="1" s="1"/>
  <c r="CD67" i="1" s="1"/>
  <c r="CE67" i="1" s="1"/>
  <c r="CF67" i="1" s="1"/>
  <c r="CG67" i="1" s="1"/>
  <c r="CH67" i="1" s="1"/>
  <c r="CI67" i="1" s="1"/>
  <c r="CV67" i="1"/>
  <c r="BX68" i="1"/>
  <c r="BY68" i="1" s="1"/>
  <c r="BZ68" i="1" s="1"/>
  <c r="CA68" i="1" s="1"/>
  <c r="CB68" i="1" s="1"/>
  <c r="CC68" i="1" s="1"/>
  <c r="CD68" i="1" s="1"/>
  <c r="CE68" i="1" s="1"/>
  <c r="CF68" i="1" s="1"/>
  <c r="CG68" i="1" s="1"/>
  <c r="CH68" i="1" s="1"/>
  <c r="CI68" i="1" s="1"/>
  <c r="CN68" i="1" s="1"/>
  <c r="CV68" i="1"/>
  <c r="BX69" i="1"/>
  <c r="BY69" i="1"/>
  <c r="BZ69" i="1" s="1"/>
  <c r="CA69" i="1" s="1"/>
  <c r="CB69" i="1" s="1"/>
  <c r="CC69" i="1" s="1"/>
  <c r="CD69" i="1" s="1"/>
  <c r="CE69" i="1" s="1"/>
  <c r="CF69" i="1" s="1"/>
  <c r="CG69" i="1" s="1"/>
  <c r="CH69" i="1" s="1"/>
  <c r="CI69" i="1" s="1"/>
  <c r="CV69" i="1"/>
  <c r="BX70" i="1"/>
  <c r="BY70" i="1" s="1"/>
  <c r="BZ70" i="1" s="1"/>
  <c r="CA70" i="1" s="1"/>
  <c r="CB70" i="1" s="1"/>
  <c r="CC70" i="1" s="1"/>
  <c r="CD70" i="1" s="1"/>
  <c r="CE70" i="1" s="1"/>
  <c r="CF70" i="1" s="1"/>
  <c r="CG70" i="1" s="1"/>
  <c r="CH70" i="1" s="1"/>
  <c r="CI70" i="1" s="1"/>
  <c r="CV70" i="1"/>
  <c r="BX71" i="1"/>
  <c r="BY71" i="1" s="1"/>
  <c r="BZ71" i="1" s="1"/>
  <c r="CA71" i="1" s="1"/>
  <c r="CB71" i="1" s="1"/>
  <c r="CC71" i="1" s="1"/>
  <c r="CD71" i="1" s="1"/>
  <c r="CE71" i="1" s="1"/>
  <c r="CF71" i="1" s="1"/>
  <c r="CG71" i="1" s="1"/>
  <c r="CH71" i="1" s="1"/>
  <c r="CI71" i="1" s="1"/>
  <c r="CV71" i="1"/>
  <c r="BX72" i="1"/>
  <c r="BY72" i="1" s="1"/>
  <c r="BZ72" i="1" s="1"/>
  <c r="CA72" i="1" s="1"/>
  <c r="CB72" i="1" s="1"/>
  <c r="CC72" i="1" s="1"/>
  <c r="CD72" i="1" s="1"/>
  <c r="CE72" i="1" s="1"/>
  <c r="CF72" i="1" s="1"/>
  <c r="CG72" i="1" s="1"/>
  <c r="CH72" i="1" s="1"/>
  <c r="CI72" i="1" s="1"/>
  <c r="CV72" i="1"/>
  <c r="BX73" i="1"/>
  <c r="BY73" i="1" s="1"/>
  <c r="BZ73" i="1" s="1"/>
  <c r="CA73" i="1" s="1"/>
  <c r="CB73" i="1" s="1"/>
  <c r="CC73" i="1" s="1"/>
  <c r="CD73" i="1" s="1"/>
  <c r="CE73" i="1" s="1"/>
  <c r="CF73" i="1" s="1"/>
  <c r="CG73" i="1" s="1"/>
  <c r="CH73" i="1" s="1"/>
  <c r="CI73" i="1" s="1"/>
  <c r="CV73" i="1"/>
  <c r="BX74" i="1"/>
  <c r="BY74" i="1" s="1"/>
  <c r="BZ74" i="1" s="1"/>
  <c r="CA74" i="1" s="1"/>
  <c r="CB74" i="1" s="1"/>
  <c r="CC74" i="1" s="1"/>
  <c r="CD74" i="1" s="1"/>
  <c r="CE74" i="1" s="1"/>
  <c r="CF74" i="1" s="1"/>
  <c r="CG74" i="1" s="1"/>
  <c r="CH74" i="1" s="1"/>
  <c r="CI74" i="1" s="1"/>
  <c r="CV74" i="1"/>
  <c r="BX75" i="1"/>
  <c r="BY75" i="1" s="1"/>
  <c r="BZ75" i="1" s="1"/>
  <c r="CA75" i="1" s="1"/>
  <c r="CB75" i="1" s="1"/>
  <c r="CC75" i="1" s="1"/>
  <c r="CD75" i="1" s="1"/>
  <c r="CE75" i="1" s="1"/>
  <c r="CF75" i="1" s="1"/>
  <c r="CG75" i="1" s="1"/>
  <c r="CH75" i="1" s="1"/>
  <c r="CI75" i="1" s="1"/>
  <c r="CV75" i="1"/>
  <c r="BX76" i="1"/>
  <c r="BY76" i="1" s="1"/>
  <c r="BZ76" i="1" s="1"/>
  <c r="CA76" i="1" s="1"/>
  <c r="CB76" i="1" s="1"/>
  <c r="CC76" i="1" s="1"/>
  <c r="CD76" i="1" s="1"/>
  <c r="CE76" i="1" s="1"/>
  <c r="CF76" i="1" s="1"/>
  <c r="CG76" i="1" s="1"/>
  <c r="CH76" i="1" s="1"/>
  <c r="CI76" i="1" s="1"/>
  <c r="CV76" i="1"/>
  <c r="BX77" i="1"/>
  <c r="BY77" i="1" s="1"/>
  <c r="BZ77" i="1" s="1"/>
  <c r="CA77" i="1" s="1"/>
  <c r="CB77" i="1" s="1"/>
  <c r="CC77" i="1" s="1"/>
  <c r="CD77" i="1" s="1"/>
  <c r="CE77" i="1" s="1"/>
  <c r="CF77" i="1" s="1"/>
  <c r="CG77" i="1" s="1"/>
  <c r="CH77" i="1" s="1"/>
  <c r="CI77" i="1" s="1"/>
  <c r="CV77" i="1"/>
  <c r="BX78" i="1"/>
  <c r="BY78" i="1" s="1"/>
  <c r="BZ78" i="1" s="1"/>
  <c r="CA78" i="1" s="1"/>
  <c r="CB78" i="1" s="1"/>
  <c r="CC78" i="1" s="1"/>
  <c r="CD78" i="1" s="1"/>
  <c r="CE78" i="1" s="1"/>
  <c r="CF78" i="1" s="1"/>
  <c r="CG78" i="1" s="1"/>
  <c r="CH78" i="1" s="1"/>
  <c r="CI78" i="1" s="1"/>
  <c r="CV78" i="1"/>
  <c r="BX79" i="1"/>
  <c r="BY79" i="1" s="1"/>
  <c r="BZ79" i="1" s="1"/>
  <c r="CA79" i="1" s="1"/>
  <c r="CB79" i="1" s="1"/>
  <c r="CC79" i="1" s="1"/>
  <c r="CD79" i="1" s="1"/>
  <c r="CE79" i="1" s="1"/>
  <c r="CF79" i="1" s="1"/>
  <c r="CG79" i="1" s="1"/>
  <c r="CH79" i="1" s="1"/>
  <c r="CI79" i="1" s="1"/>
  <c r="CV79" i="1"/>
  <c r="BX80" i="1"/>
  <c r="BY80" i="1" s="1"/>
  <c r="BZ80" i="1" s="1"/>
  <c r="CA80" i="1" s="1"/>
  <c r="CB80" i="1" s="1"/>
  <c r="CC80" i="1" s="1"/>
  <c r="CD80" i="1" s="1"/>
  <c r="CE80" i="1" s="1"/>
  <c r="CF80" i="1" s="1"/>
  <c r="CG80" i="1" s="1"/>
  <c r="CH80" i="1" s="1"/>
  <c r="CI80" i="1" s="1"/>
  <c r="CV80" i="1"/>
  <c r="BX81" i="1"/>
  <c r="BY81" i="1" s="1"/>
  <c r="BZ81" i="1" s="1"/>
  <c r="CA81" i="1" s="1"/>
  <c r="CB81" i="1" s="1"/>
  <c r="CC81" i="1" s="1"/>
  <c r="CD81" i="1" s="1"/>
  <c r="CE81" i="1" s="1"/>
  <c r="CF81" i="1" s="1"/>
  <c r="CG81" i="1" s="1"/>
  <c r="CH81" i="1" s="1"/>
  <c r="CI81" i="1" s="1"/>
  <c r="CV81" i="1"/>
  <c r="BX82" i="1"/>
  <c r="BY82" i="1" s="1"/>
  <c r="BZ82" i="1" s="1"/>
  <c r="CA82" i="1" s="1"/>
  <c r="CB82" i="1" s="1"/>
  <c r="CC82" i="1" s="1"/>
  <c r="CD82" i="1" s="1"/>
  <c r="CE82" i="1" s="1"/>
  <c r="CF82" i="1" s="1"/>
  <c r="CG82" i="1" s="1"/>
  <c r="CH82" i="1" s="1"/>
  <c r="CI82" i="1" s="1"/>
  <c r="CV82" i="1"/>
  <c r="BX83" i="1"/>
  <c r="BY83" i="1" s="1"/>
  <c r="BZ83" i="1" s="1"/>
  <c r="CA83" i="1" s="1"/>
  <c r="CB83" i="1" s="1"/>
  <c r="CC83" i="1" s="1"/>
  <c r="CD83" i="1" s="1"/>
  <c r="CE83" i="1" s="1"/>
  <c r="CF83" i="1" s="1"/>
  <c r="CG83" i="1" s="1"/>
  <c r="CH83" i="1" s="1"/>
  <c r="CI83" i="1" s="1"/>
  <c r="CQ83" i="1" s="1"/>
  <c r="CV83" i="1"/>
  <c r="BX84" i="1"/>
  <c r="BY84" i="1" s="1"/>
  <c r="BZ84" i="1" s="1"/>
  <c r="CA84" i="1" s="1"/>
  <c r="CB84" i="1" s="1"/>
  <c r="CC84" i="1" s="1"/>
  <c r="CD84" i="1" s="1"/>
  <c r="CE84" i="1" s="1"/>
  <c r="CF84" i="1" s="1"/>
  <c r="CG84" i="1" s="1"/>
  <c r="CH84" i="1" s="1"/>
  <c r="CI84" i="1" s="1"/>
  <c r="CV84" i="1"/>
  <c r="BX85" i="1"/>
  <c r="BY85" i="1" s="1"/>
  <c r="BZ85" i="1" s="1"/>
  <c r="CA85" i="1" s="1"/>
  <c r="CB85" i="1" s="1"/>
  <c r="CC85" i="1" s="1"/>
  <c r="CD85" i="1" s="1"/>
  <c r="CE85" i="1" s="1"/>
  <c r="CF85" i="1" s="1"/>
  <c r="CG85" i="1" s="1"/>
  <c r="CH85" i="1" s="1"/>
  <c r="CI85" i="1" s="1"/>
  <c r="CV85" i="1"/>
  <c r="BX86" i="1"/>
  <c r="BY86" i="1" s="1"/>
  <c r="BZ86" i="1" s="1"/>
  <c r="CA86" i="1" s="1"/>
  <c r="CB86" i="1" s="1"/>
  <c r="CC86" i="1" s="1"/>
  <c r="CD86" i="1" s="1"/>
  <c r="CE86" i="1" s="1"/>
  <c r="CF86" i="1" s="1"/>
  <c r="CG86" i="1" s="1"/>
  <c r="CH86" i="1" s="1"/>
  <c r="CI86" i="1" s="1"/>
  <c r="CV86" i="1"/>
  <c r="BX87" i="1"/>
  <c r="BY87" i="1"/>
  <c r="BZ87" i="1" s="1"/>
  <c r="CA87" i="1" s="1"/>
  <c r="CB87" i="1" s="1"/>
  <c r="CC87" i="1" s="1"/>
  <c r="CD87" i="1" s="1"/>
  <c r="CE87" i="1" s="1"/>
  <c r="CF87" i="1" s="1"/>
  <c r="CG87" i="1" s="1"/>
  <c r="CH87" i="1" s="1"/>
  <c r="CI87" i="1" s="1"/>
  <c r="CV87" i="1"/>
  <c r="BX88" i="1"/>
  <c r="BY88" i="1" s="1"/>
  <c r="BZ88" i="1" s="1"/>
  <c r="CA88" i="1" s="1"/>
  <c r="CB88" i="1" s="1"/>
  <c r="CC88" i="1" s="1"/>
  <c r="CD88" i="1" s="1"/>
  <c r="CE88" i="1" s="1"/>
  <c r="CF88" i="1" s="1"/>
  <c r="CG88" i="1" s="1"/>
  <c r="CH88" i="1" s="1"/>
  <c r="CI88" i="1" s="1"/>
  <c r="CV88" i="1"/>
  <c r="BX89" i="1"/>
  <c r="BY89" i="1" s="1"/>
  <c r="BZ89" i="1"/>
  <c r="CA89" i="1" s="1"/>
  <c r="CB89" i="1" s="1"/>
  <c r="CC89" i="1" s="1"/>
  <c r="CD89" i="1" s="1"/>
  <c r="CE89" i="1" s="1"/>
  <c r="CF89" i="1" s="1"/>
  <c r="CG89" i="1" s="1"/>
  <c r="CH89" i="1" s="1"/>
  <c r="CI89" i="1" s="1"/>
  <c r="CV89" i="1"/>
  <c r="BX90" i="1"/>
  <c r="BY90" i="1" s="1"/>
  <c r="BZ90" i="1" s="1"/>
  <c r="CA90" i="1" s="1"/>
  <c r="CB90" i="1" s="1"/>
  <c r="CC90" i="1" s="1"/>
  <c r="CD90" i="1" s="1"/>
  <c r="CE90" i="1" s="1"/>
  <c r="CF90" i="1" s="1"/>
  <c r="CG90" i="1" s="1"/>
  <c r="CH90" i="1" s="1"/>
  <c r="CI90" i="1" s="1"/>
  <c r="CQ90" i="1" s="1"/>
  <c r="CV90" i="1"/>
  <c r="BX91" i="1"/>
  <c r="BY91" i="1" s="1"/>
  <c r="BZ91" i="1" s="1"/>
  <c r="CA91" i="1" s="1"/>
  <c r="CB91" i="1" s="1"/>
  <c r="CC91" i="1" s="1"/>
  <c r="CD91" i="1" s="1"/>
  <c r="CE91" i="1" s="1"/>
  <c r="CF91" i="1" s="1"/>
  <c r="CG91" i="1" s="1"/>
  <c r="CH91" i="1" s="1"/>
  <c r="CI91" i="1" s="1"/>
  <c r="CV91" i="1"/>
  <c r="BX92" i="1"/>
  <c r="BY92" i="1" s="1"/>
  <c r="BZ92" i="1" s="1"/>
  <c r="CA92" i="1" s="1"/>
  <c r="CB92" i="1" s="1"/>
  <c r="CC92" i="1" s="1"/>
  <c r="CD92" i="1" s="1"/>
  <c r="CE92" i="1" s="1"/>
  <c r="CF92" i="1" s="1"/>
  <c r="CG92" i="1" s="1"/>
  <c r="CH92" i="1" s="1"/>
  <c r="CI92" i="1" s="1"/>
  <c r="CT92" i="1" s="1"/>
  <c r="CV92" i="1"/>
  <c r="BX93" i="1"/>
  <c r="BY93" i="1" s="1"/>
  <c r="BZ93" i="1" s="1"/>
  <c r="CA93" i="1" s="1"/>
  <c r="CB93" i="1" s="1"/>
  <c r="CC93" i="1" s="1"/>
  <c r="CD93" i="1" s="1"/>
  <c r="CE93" i="1" s="1"/>
  <c r="CF93" i="1" s="1"/>
  <c r="CG93" i="1" s="1"/>
  <c r="CH93" i="1" s="1"/>
  <c r="CI93" i="1" s="1"/>
  <c r="CV93" i="1"/>
  <c r="BX94" i="1"/>
  <c r="BY94" i="1" s="1"/>
  <c r="BZ94" i="1" s="1"/>
  <c r="CA94" i="1" s="1"/>
  <c r="CB94" i="1" s="1"/>
  <c r="CC94" i="1" s="1"/>
  <c r="CD94" i="1" s="1"/>
  <c r="CE94" i="1" s="1"/>
  <c r="CF94" i="1" s="1"/>
  <c r="CG94" i="1" s="1"/>
  <c r="CH94" i="1" s="1"/>
  <c r="CI94" i="1" s="1"/>
  <c r="CO94" i="1" s="1"/>
  <c r="CV94" i="1"/>
  <c r="BX95" i="1"/>
  <c r="BY95" i="1" s="1"/>
  <c r="BZ95" i="1" s="1"/>
  <c r="CA95" i="1" s="1"/>
  <c r="CB95" i="1" s="1"/>
  <c r="CC95" i="1" s="1"/>
  <c r="CD95" i="1" s="1"/>
  <c r="CE95" i="1" s="1"/>
  <c r="CF95" i="1" s="1"/>
  <c r="CG95" i="1" s="1"/>
  <c r="CH95" i="1" s="1"/>
  <c r="CI95" i="1" s="1"/>
  <c r="CS95" i="1" s="1"/>
  <c r="CV95" i="1"/>
  <c r="BX96" i="1"/>
  <c r="BY96" i="1" s="1"/>
  <c r="BZ96" i="1" s="1"/>
  <c r="CA96" i="1" s="1"/>
  <c r="CB96" i="1" s="1"/>
  <c r="CC96" i="1" s="1"/>
  <c r="CD96" i="1" s="1"/>
  <c r="CE96" i="1" s="1"/>
  <c r="CF96" i="1" s="1"/>
  <c r="CG96" i="1" s="1"/>
  <c r="CH96" i="1" s="1"/>
  <c r="CI96" i="1" s="1"/>
  <c r="CL96" i="1"/>
  <c r="CV96" i="1"/>
  <c r="BX97" i="1"/>
  <c r="BY97" i="1" s="1"/>
  <c r="BZ97" i="1" s="1"/>
  <c r="CA97" i="1" s="1"/>
  <c r="CB97" i="1" s="1"/>
  <c r="CC97" i="1" s="1"/>
  <c r="CD97" i="1" s="1"/>
  <c r="CE97" i="1" s="1"/>
  <c r="CF97" i="1" s="1"/>
  <c r="CG97" i="1" s="1"/>
  <c r="CH97" i="1" s="1"/>
  <c r="CI97" i="1" s="1"/>
  <c r="CQ97" i="1" s="1"/>
  <c r="CV97" i="1"/>
  <c r="BX98" i="1"/>
  <c r="BY98" i="1" s="1"/>
  <c r="BZ98" i="1" s="1"/>
  <c r="CA98" i="1" s="1"/>
  <c r="CB98" i="1" s="1"/>
  <c r="CC98" i="1" s="1"/>
  <c r="CD98" i="1" s="1"/>
  <c r="CE98" i="1" s="1"/>
  <c r="CF98" i="1" s="1"/>
  <c r="CG98" i="1" s="1"/>
  <c r="CH98" i="1" s="1"/>
  <c r="CI98" i="1" s="1"/>
  <c r="CV98" i="1"/>
  <c r="BX99" i="1"/>
  <c r="BY99" i="1" s="1"/>
  <c r="BZ99" i="1" s="1"/>
  <c r="CA99" i="1" s="1"/>
  <c r="CB99" i="1" s="1"/>
  <c r="CC99" i="1" s="1"/>
  <c r="CD99" i="1" s="1"/>
  <c r="CE99" i="1" s="1"/>
  <c r="CF99" i="1" s="1"/>
  <c r="CG99" i="1" s="1"/>
  <c r="CH99" i="1" s="1"/>
  <c r="CI99" i="1" s="1"/>
  <c r="CK99" i="1" s="1"/>
  <c r="CV99" i="1"/>
  <c r="BX100" i="1"/>
  <c r="BY100" i="1" s="1"/>
  <c r="BZ100" i="1" s="1"/>
  <c r="CA100" i="1" s="1"/>
  <c r="CB100" i="1" s="1"/>
  <c r="CC100" i="1" s="1"/>
  <c r="CD100" i="1" s="1"/>
  <c r="CE100" i="1" s="1"/>
  <c r="CF100" i="1" s="1"/>
  <c r="CG100" i="1" s="1"/>
  <c r="CH100" i="1" s="1"/>
  <c r="CI100" i="1" s="1"/>
  <c r="CV100" i="1"/>
  <c r="BX101" i="1"/>
  <c r="BY101" i="1" s="1"/>
  <c r="BZ101" i="1" s="1"/>
  <c r="CA101" i="1" s="1"/>
  <c r="CB101" i="1" s="1"/>
  <c r="CC101" i="1" s="1"/>
  <c r="CD101" i="1" s="1"/>
  <c r="CE101" i="1" s="1"/>
  <c r="CF101" i="1" s="1"/>
  <c r="CG101" i="1" s="1"/>
  <c r="CH101" i="1" s="1"/>
  <c r="CI101" i="1" s="1"/>
  <c r="CM101" i="1" s="1"/>
  <c r="CV101" i="1"/>
  <c r="BX102" i="1"/>
  <c r="BY102" i="1" s="1"/>
  <c r="BZ102" i="1" s="1"/>
  <c r="CA102" i="1" s="1"/>
  <c r="CB102" i="1" s="1"/>
  <c r="CC102" i="1" s="1"/>
  <c r="CD102" i="1" s="1"/>
  <c r="CE102" i="1" s="1"/>
  <c r="CF102" i="1" s="1"/>
  <c r="CG102" i="1" s="1"/>
  <c r="CH102" i="1" s="1"/>
  <c r="CI102" i="1" s="1"/>
  <c r="CV102" i="1"/>
  <c r="BX103" i="1"/>
  <c r="BY103" i="1" s="1"/>
  <c r="BZ103" i="1" s="1"/>
  <c r="CA103" i="1" s="1"/>
  <c r="CB103" i="1" s="1"/>
  <c r="CC103" i="1" s="1"/>
  <c r="CD103" i="1" s="1"/>
  <c r="CE103" i="1" s="1"/>
  <c r="CF103" i="1" s="1"/>
  <c r="CG103" i="1" s="1"/>
  <c r="CH103" i="1" s="1"/>
  <c r="CI103" i="1" s="1"/>
  <c r="CV103" i="1"/>
  <c r="BX104" i="1"/>
  <c r="BY104" i="1" s="1"/>
  <c r="BZ104" i="1" s="1"/>
  <c r="CA104" i="1" s="1"/>
  <c r="CB104" i="1" s="1"/>
  <c r="CC104" i="1" s="1"/>
  <c r="CD104" i="1" s="1"/>
  <c r="CE104" i="1" s="1"/>
  <c r="CF104" i="1" s="1"/>
  <c r="CG104" i="1" s="1"/>
  <c r="CH104" i="1" s="1"/>
  <c r="CI104" i="1" s="1"/>
  <c r="CV104" i="1"/>
  <c r="BX105" i="1"/>
  <c r="BY105" i="1" s="1"/>
  <c r="BZ105" i="1" s="1"/>
  <c r="CA105" i="1" s="1"/>
  <c r="CB105" i="1" s="1"/>
  <c r="CC105" i="1" s="1"/>
  <c r="CD105" i="1" s="1"/>
  <c r="CE105" i="1" s="1"/>
  <c r="CF105" i="1" s="1"/>
  <c r="CG105" i="1" s="1"/>
  <c r="CH105" i="1" s="1"/>
  <c r="CI105" i="1" s="1"/>
  <c r="CV105" i="1"/>
  <c r="BX106" i="1"/>
  <c r="BY106" i="1" s="1"/>
  <c r="BZ106" i="1" s="1"/>
  <c r="CA106" i="1" s="1"/>
  <c r="CB106" i="1" s="1"/>
  <c r="CC106" i="1" s="1"/>
  <c r="CD106" i="1" s="1"/>
  <c r="CE106" i="1" s="1"/>
  <c r="CF106" i="1" s="1"/>
  <c r="CG106" i="1" s="1"/>
  <c r="CH106" i="1" s="1"/>
  <c r="CI106" i="1" s="1"/>
  <c r="CO106" i="1" s="1"/>
  <c r="CV106" i="1"/>
  <c r="BX107" i="1"/>
  <c r="BY107" i="1"/>
  <c r="BZ107" i="1" s="1"/>
  <c r="CA107" i="1" s="1"/>
  <c r="CB107" i="1" s="1"/>
  <c r="CC107" i="1" s="1"/>
  <c r="CD107" i="1" s="1"/>
  <c r="CE107" i="1" s="1"/>
  <c r="CF107" i="1" s="1"/>
  <c r="CG107" i="1" s="1"/>
  <c r="CH107" i="1" s="1"/>
  <c r="CI107" i="1" s="1"/>
  <c r="CM107" i="1" s="1"/>
  <c r="CV107" i="1"/>
  <c r="BX108" i="1"/>
  <c r="BY108" i="1" s="1"/>
  <c r="BZ108" i="1" s="1"/>
  <c r="CA108" i="1" s="1"/>
  <c r="CB108" i="1" s="1"/>
  <c r="CC108" i="1" s="1"/>
  <c r="CD108" i="1" s="1"/>
  <c r="CE108" i="1" s="1"/>
  <c r="CF108" i="1" s="1"/>
  <c r="CG108" i="1" s="1"/>
  <c r="CH108" i="1" s="1"/>
  <c r="CI108" i="1" s="1"/>
  <c r="CV108" i="1"/>
  <c r="BX109" i="1"/>
  <c r="BY109" i="1" s="1"/>
  <c r="BZ109" i="1" s="1"/>
  <c r="CA109" i="1" s="1"/>
  <c r="CB109" i="1" s="1"/>
  <c r="CC109" i="1" s="1"/>
  <c r="CD109" i="1" s="1"/>
  <c r="CE109" i="1" s="1"/>
  <c r="CF109" i="1" s="1"/>
  <c r="CG109" i="1" s="1"/>
  <c r="CH109" i="1" s="1"/>
  <c r="CI109" i="1" s="1"/>
  <c r="CJ109" i="1"/>
  <c r="CR109" i="1"/>
  <c r="CV109" i="1"/>
  <c r="BX110" i="1"/>
  <c r="BY110" i="1" s="1"/>
  <c r="BZ110" i="1" s="1"/>
  <c r="CA110" i="1" s="1"/>
  <c r="CB110" i="1" s="1"/>
  <c r="CC110" i="1" s="1"/>
  <c r="CD110" i="1" s="1"/>
  <c r="CE110" i="1" s="1"/>
  <c r="CF110" i="1" s="1"/>
  <c r="CG110" i="1" s="1"/>
  <c r="CH110" i="1" s="1"/>
  <c r="CI110" i="1" s="1"/>
  <c r="CV110" i="1"/>
  <c r="BX111" i="1"/>
  <c r="BY111" i="1" s="1"/>
  <c r="BZ111" i="1" s="1"/>
  <c r="CA111" i="1" s="1"/>
  <c r="CB111" i="1" s="1"/>
  <c r="CC111" i="1" s="1"/>
  <c r="CD111" i="1" s="1"/>
  <c r="CE111" i="1" s="1"/>
  <c r="CF111" i="1" s="1"/>
  <c r="CG111" i="1" s="1"/>
  <c r="CH111" i="1" s="1"/>
  <c r="CI111" i="1" s="1"/>
  <c r="CV111" i="1"/>
  <c r="BX112" i="1"/>
  <c r="BY112" i="1"/>
  <c r="BZ112" i="1" s="1"/>
  <c r="CA112" i="1" s="1"/>
  <c r="CB112" i="1" s="1"/>
  <c r="CC112" i="1" s="1"/>
  <c r="CD112" i="1" s="1"/>
  <c r="CE112" i="1" s="1"/>
  <c r="CF112" i="1" s="1"/>
  <c r="CG112" i="1" s="1"/>
  <c r="CH112" i="1" s="1"/>
  <c r="CI112" i="1" s="1"/>
  <c r="CV112" i="1"/>
  <c r="BX113" i="1"/>
  <c r="BY113" i="1" s="1"/>
  <c r="BZ113" i="1" s="1"/>
  <c r="CA113" i="1" s="1"/>
  <c r="CB113" i="1" s="1"/>
  <c r="CC113" i="1" s="1"/>
  <c r="CD113" i="1" s="1"/>
  <c r="CE113" i="1" s="1"/>
  <c r="CF113" i="1" s="1"/>
  <c r="CG113" i="1" s="1"/>
  <c r="CH113" i="1" s="1"/>
  <c r="CI113" i="1" s="1"/>
  <c r="CV113" i="1"/>
  <c r="BX114" i="1"/>
  <c r="BY114" i="1" s="1"/>
  <c r="BZ114" i="1" s="1"/>
  <c r="CA114" i="1" s="1"/>
  <c r="CB114" i="1" s="1"/>
  <c r="CC114" i="1" s="1"/>
  <c r="CD114" i="1" s="1"/>
  <c r="CE114" i="1" s="1"/>
  <c r="CF114" i="1" s="1"/>
  <c r="CG114" i="1" s="1"/>
  <c r="CH114" i="1" s="1"/>
  <c r="CI114" i="1" s="1"/>
  <c r="CK114" i="1" s="1"/>
  <c r="CV114" i="1"/>
  <c r="BX115" i="1"/>
  <c r="BY115" i="1" s="1"/>
  <c r="BZ115" i="1" s="1"/>
  <c r="CA115" i="1" s="1"/>
  <c r="CB115" i="1" s="1"/>
  <c r="CC115" i="1" s="1"/>
  <c r="CD115" i="1" s="1"/>
  <c r="CE115" i="1" s="1"/>
  <c r="CF115" i="1" s="1"/>
  <c r="CG115" i="1" s="1"/>
  <c r="CH115" i="1" s="1"/>
  <c r="CI115" i="1" s="1"/>
  <c r="CV115" i="1"/>
  <c r="BX116" i="1"/>
  <c r="BY116" i="1" s="1"/>
  <c r="BZ116" i="1"/>
  <c r="CA116" i="1" s="1"/>
  <c r="CB116" i="1" s="1"/>
  <c r="CC116" i="1" s="1"/>
  <c r="CD116" i="1" s="1"/>
  <c r="CE116" i="1" s="1"/>
  <c r="CF116" i="1" s="1"/>
  <c r="CG116" i="1" s="1"/>
  <c r="CH116" i="1" s="1"/>
  <c r="CI116" i="1" s="1"/>
  <c r="CV116" i="1"/>
  <c r="BX117" i="1"/>
  <c r="BY117" i="1" s="1"/>
  <c r="BZ117" i="1" s="1"/>
  <c r="CA117" i="1" s="1"/>
  <c r="CB117" i="1" s="1"/>
  <c r="CC117" i="1" s="1"/>
  <c r="CD117" i="1" s="1"/>
  <c r="CE117" i="1" s="1"/>
  <c r="CF117" i="1" s="1"/>
  <c r="CG117" i="1" s="1"/>
  <c r="CH117" i="1" s="1"/>
  <c r="CI117" i="1" s="1"/>
  <c r="CV117" i="1"/>
  <c r="BX118" i="1"/>
  <c r="BY118" i="1" s="1"/>
  <c r="BZ118" i="1" s="1"/>
  <c r="CA118" i="1" s="1"/>
  <c r="CB118" i="1" s="1"/>
  <c r="CC118" i="1" s="1"/>
  <c r="CD118" i="1" s="1"/>
  <c r="CE118" i="1" s="1"/>
  <c r="CF118" i="1" s="1"/>
  <c r="CG118" i="1" s="1"/>
  <c r="CH118" i="1" s="1"/>
  <c r="CI118" i="1" s="1"/>
  <c r="CV118" i="1"/>
  <c r="BX119" i="1"/>
  <c r="BY119" i="1" s="1"/>
  <c r="BZ119" i="1" s="1"/>
  <c r="CA119" i="1" s="1"/>
  <c r="CB119" i="1" s="1"/>
  <c r="CC119" i="1" s="1"/>
  <c r="CD119" i="1" s="1"/>
  <c r="CE119" i="1" s="1"/>
  <c r="CF119" i="1" s="1"/>
  <c r="CG119" i="1" s="1"/>
  <c r="CH119" i="1" s="1"/>
  <c r="CI119" i="1" s="1"/>
  <c r="CV119" i="1"/>
  <c r="BX120" i="1"/>
  <c r="BY120" i="1" s="1"/>
  <c r="BZ120" i="1" s="1"/>
  <c r="CA120" i="1" s="1"/>
  <c r="CB120" i="1" s="1"/>
  <c r="CC120" i="1" s="1"/>
  <c r="CD120" i="1" s="1"/>
  <c r="CE120" i="1" s="1"/>
  <c r="CF120" i="1" s="1"/>
  <c r="CG120" i="1" s="1"/>
  <c r="CH120" i="1" s="1"/>
  <c r="CI120" i="1" s="1"/>
  <c r="CV120" i="1"/>
  <c r="BX121" i="1"/>
  <c r="BY121" i="1"/>
  <c r="BZ121" i="1" s="1"/>
  <c r="CA121" i="1" s="1"/>
  <c r="CB121" i="1" s="1"/>
  <c r="CC121" i="1" s="1"/>
  <c r="CD121" i="1" s="1"/>
  <c r="CE121" i="1" s="1"/>
  <c r="CF121" i="1" s="1"/>
  <c r="CG121" i="1" s="1"/>
  <c r="CH121" i="1" s="1"/>
  <c r="CI121" i="1" s="1"/>
  <c r="CJ121" i="1" s="1"/>
  <c r="CV121" i="1"/>
  <c r="BX122" i="1"/>
  <c r="BY122" i="1" s="1"/>
  <c r="BZ122" i="1"/>
  <c r="CA122" i="1" s="1"/>
  <c r="CB122" i="1" s="1"/>
  <c r="CC122" i="1" s="1"/>
  <c r="CD122" i="1" s="1"/>
  <c r="CE122" i="1" s="1"/>
  <c r="CF122" i="1" s="1"/>
  <c r="CG122" i="1" s="1"/>
  <c r="CH122" i="1" s="1"/>
  <c r="CI122" i="1" s="1"/>
  <c r="CJ122" i="1" s="1"/>
  <c r="CV122" i="1"/>
  <c r="BX123" i="1"/>
  <c r="BY123" i="1" s="1"/>
  <c r="BZ123" i="1" s="1"/>
  <c r="CA123" i="1" s="1"/>
  <c r="CB123" i="1" s="1"/>
  <c r="CC123" i="1" s="1"/>
  <c r="CD123" i="1" s="1"/>
  <c r="CE123" i="1" s="1"/>
  <c r="CF123" i="1" s="1"/>
  <c r="CG123" i="1" s="1"/>
  <c r="CH123" i="1" s="1"/>
  <c r="CI123" i="1" s="1"/>
  <c r="CV123" i="1"/>
  <c r="BX124" i="1"/>
  <c r="BY124" i="1" s="1"/>
  <c r="BZ124" i="1" s="1"/>
  <c r="CA124" i="1" s="1"/>
  <c r="CB124" i="1" s="1"/>
  <c r="CC124" i="1" s="1"/>
  <c r="CD124" i="1" s="1"/>
  <c r="CE124" i="1" s="1"/>
  <c r="CF124" i="1" s="1"/>
  <c r="CG124" i="1" s="1"/>
  <c r="CH124" i="1" s="1"/>
  <c r="CI124" i="1" s="1"/>
  <c r="CV124" i="1"/>
  <c r="BX125" i="1"/>
  <c r="BY125" i="1" s="1"/>
  <c r="BZ125" i="1" s="1"/>
  <c r="CA125" i="1" s="1"/>
  <c r="CB125" i="1" s="1"/>
  <c r="CC125" i="1" s="1"/>
  <c r="CD125" i="1" s="1"/>
  <c r="CE125" i="1" s="1"/>
  <c r="CF125" i="1" s="1"/>
  <c r="CG125" i="1" s="1"/>
  <c r="CH125" i="1" s="1"/>
  <c r="CI125" i="1" s="1"/>
  <c r="CV125" i="1"/>
  <c r="BX126" i="1"/>
  <c r="BY126" i="1"/>
  <c r="BZ126" i="1" s="1"/>
  <c r="CA126" i="1" s="1"/>
  <c r="CB126" i="1" s="1"/>
  <c r="CC126" i="1" s="1"/>
  <c r="CD126" i="1" s="1"/>
  <c r="CE126" i="1" s="1"/>
  <c r="CF126" i="1" s="1"/>
  <c r="CG126" i="1" s="1"/>
  <c r="CH126" i="1" s="1"/>
  <c r="CI126" i="1" s="1"/>
  <c r="CK126" i="1" s="1"/>
  <c r="CV126" i="1"/>
  <c r="BX127" i="1"/>
  <c r="BY127" i="1" s="1"/>
  <c r="BZ127" i="1" s="1"/>
  <c r="CA127" i="1" s="1"/>
  <c r="CB127" i="1" s="1"/>
  <c r="CC127" i="1" s="1"/>
  <c r="CD127" i="1" s="1"/>
  <c r="CE127" i="1" s="1"/>
  <c r="CF127" i="1" s="1"/>
  <c r="CG127" i="1" s="1"/>
  <c r="CH127" i="1" s="1"/>
  <c r="CI127" i="1" s="1"/>
  <c r="CV127" i="1"/>
  <c r="BX128" i="1"/>
  <c r="BY128" i="1"/>
  <c r="BZ128" i="1" s="1"/>
  <c r="CA128" i="1" s="1"/>
  <c r="CB128" i="1" s="1"/>
  <c r="CC128" i="1" s="1"/>
  <c r="CD128" i="1" s="1"/>
  <c r="CE128" i="1" s="1"/>
  <c r="CF128" i="1" s="1"/>
  <c r="CG128" i="1" s="1"/>
  <c r="CH128" i="1" s="1"/>
  <c r="CI128" i="1" s="1"/>
  <c r="CV128" i="1"/>
  <c r="BX129" i="1"/>
  <c r="BY129" i="1" s="1"/>
  <c r="BZ129" i="1" s="1"/>
  <c r="CA129" i="1" s="1"/>
  <c r="CB129" i="1" s="1"/>
  <c r="CC129" i="1" s="1"/>
  <c r="CD129" i="1" s="1"/>
  <c r="CE129" i="1" s="1"/>
  <c r="CF129" i="1" s="1"/>
  <c r="CG129" i="1" s="1"/>
  <c r="CH129" i="1" s="1"/>
  <c r="CI129" i="1" s="1"/>
  <c r="CV129" i="1"/>
  <c r="BX130" i="1"/>
  <c r="BY130" i="1" s="1"/>
  <c r="BZ130" i="1" s="1"/>
  <c r="CA130" i="1" s="1"/>
  <c r="CB130" i="1" s="1"/>
  <c r="CC130" i="1" s="1"/>
  <c r="CD130" i="1" s="1"/>
  <c r="CE130" i="1" s="1"/>
  <c r="CF130" i="1" s="1"/>
  <c r="CG130" i="1" s="1"/>
  <c r="CH130" i="1" s="1"/>
  <c r="CI130" i="1" s="1"/>
  <c r="CV130" i="1"/>
  <c r="BX131" i="1"/>
  <c r="BY131" i="1" s="1"/>
  <c r="BZ131" i="1" s="1"/>
  <c r="CA131" i="1" s="1"/>
  <c r="CB131" i="1" s="1"/>
  <c r="CC131" i="1" s="1"/>
  <c r="CD131" i="1" s="1"/>
  <c r="CE131" i="1" s="1"/>
  <c r="CF131" i="1" s="1"/>
  <c r="CG131" i="1" s="1"/>
  <c r="CH131" i="1" s="1"/>
  <c r="CI131" i="1" s="1"/>
  <c r="CT131" i="1" s="1"/>
  <c r="CV131" i="1"/>
  <c r="BX132" i="1"/>
  <c r="BY132" i="1" s="1"/>
  <c r="BZ132" i="1" s="1"/>
  <c r="CA132" i="1" s="1"/>
  <c r="CB132" i="1" s="1"/>
  <c r="CC132" i="1" s="1"/>
  <c r="CD132" i="1" s="1"/>
  <c r="CE132" i="1" s="1"/>
  <c r="CF132" i="1" s="1"/>
  <c r="CG132" i="1" s="1"/>
  <c r="CH132" i="1" s="1"/>
  <c r="CI132" i="1" s="1"/>
  <c r="CV132" i="1"/>
  <c r="BX133" i="1"/>
  <c r="BY133" i="1"/>
  <c r="BZ133" i="1" s="1"/>
  <c r="CA133" i="1" s="1"/>
  <c r="CB133" i="1" s="1"/>
  <c r="CC133" i="1" s="1"/>
  <c r="CD133" i="1" s="1"/>
  <c r="CE133" i="1" s="1"/>
  <c r="CF133" i="1" s="1"/>
  <c r="CG133" i="1" s="1"/>
  <c r="CH133" i="1" s="1"/>
  <c r="CI133" i="1" s="1"/>
  <c r="CV133" i="1"/>
  <c r="BX134" i="1"/>
  <c r="BY134" i="1" s="1"/>
  <c r="BZ134" i="1" s="1"/>
  <c r="CA134" i="1" s="1"/>
  <c r="CB134" i="1" s="1"/>
  <c r="CC134" i="1" s="1"/>
  <c r="CD134" i="1" s="1"/>
  <c r="CE134" i="1" s="1"/>
  <c r="CF134" i="1" s="1"/>
  <c r="CG134" i="1" s="1"/>
  <c r="CH134" i="1" s="1"/>
  <c r="CI134" i="1" s="1"/>
  <c r="CV134" i="1"/>
  <c r="BX135" i="1"/>
  <c r="BY135" i="1" s="1"/>
  <c r="BZ135" i="1" s="1"/>
  <c r="CA135" i="1" s="1"/>
  <c r="CB135" i="1" s="1"/>
  <c r="CC135" i="1" s="1"/>
  <c r="CD135" i="1" s="1"/>
  <c r="CE135" i="1" s="1"/>
  <c r="CF135" i="1" s="1"/>
  <c r="CG135" i="1" s="1"/>
  <c r="CH135" i="1" s="1"/>
  <c r="CI135" i="1" s="1"/>
  <c r="CV135" i="1"/>
  <c r="BX136" i="1"/>
  <c r="BY136" i="1"/>
  <c r="BZ136" i="1" s="1"/>
  <c r="CA136" i="1" s="1"/>
  <c r="CB136" i="1" s="1"/>
  <c r="CC136" i="1" s="1"/>
  <c r="CD136" i="1" s="1"/>
  <c r="CE136" i="1" s="1"/>
  <c r="CF136" i="1" s="1"/>
  <c r="CG136" i="1" s="1"/>
  <c r="CH136" i="1" s="1"/>
  <c r="CI136" i="1" s="1"/>
  <c r="CV136" i="1"/>
  <c r="BX137" i="1"/>
  <c r="BY137" i="1" s="1"/>
  <c r="BZ137" i="1" s="1"/>
  <c r="CA137" i="1" s="1"/>
  <c r="CB137" i="1" s="1"/>
  <c r="CC137" i="1" s="1"/>
  <c r="CD137" i="1" s="1"/>
  <c r="CE137" i="1" s="1"/>
  <c r="CF137" i="1" s="1"/>
  <c r="CG137" i="1" s="1"/>
  <c r="CH137" i="1" s="1"/>
  <c r="CI137" i="1" s="1"/>
  <c r="CV137" i="1"/>
  <c r="BX138" i="1"/>
  <c r="BY138" i="1" s="1"/>
  <c r="BZ138" i="1" s="1"/>
  <c r="CA138" i="1" s="1"/>
  <c r="CB138" i="1" s="1"/>
  <c r="CC138" i="1" s="1"/>
  <c r="CD138" i="1" s="1"/>
  <c r="CE138" i="1" s="1"/>
  <c r="CF138" i="1" s="1"/>
  <c r="CG138" i="1" s="1"/>
  <c r="CH138" i="1" s="1"/>
  <c r="CI138" i="1" s="1"/>
  <c r="CV138" i="1"/>
  <c r="BX139" i="1"/>
  <c r="BY139" i="1" s="1"/>
  <c r="BZ139" i="1" s="1"/>
  <c r="CA139" i="1" s="1"/>
  <c r="CB139" i="1" s="1"/>
  <c r="CC139" i="1" s="1"/>
  <c r="CD139" i="1" s="1"/>
  <c r="CE139" i="1" s="1"/>
  <c r="CF139" i="1" s="1"/>
  <c r="CG139" i="1" s="1"/>
  <c r="CH139" i="1" s="1"/>
  <c r="CI139" i="1" s="1"/>
  <c r="CV139" i="1"/>
  <c r="BX140" i="1"/>
  <c r="BY140" i="1" s="1"/>
  <c r="BZ140" i="1" s="1"/>
  <c r="CA140" i="1" s="1"/>
  <c r="CB140" i="1" s="1"/>
  <c r="CC140" i="1" s="1"/>
  <c r="CD140" i="1" s="1"/>
  <c r="CE140" i="1" s="1"/>
  <c r="CF140" i="1" s="1"/>
  <c r="CG140" i="1" s="1"/>
  <c r="CH140" i="1" s="1"/>
  <c r="CI140" i="1" s="1"/>
  <c r="CV140" i="1"/>
  <c r="BX141" i="1"/>
  <c r="BY141" i="1" s="1"/>
  <c r="BZ141" i="1" s="1"/>
  <c r="CA141" i="1" s="1"/>
  <c r="CB141" i="1" s="1"/>
  <c r="CC141" i="1" s="1"/>
  <c r="CD141" i="1" s="1"/>
  <c r="CE141" i="1" s="1"/>
  <c r="CF141" i="1" s="1"/>
  <c r="CG141" i="1" s="1"/>
  <c r="CH141" i="1" s="1"/>
  <c r="CI141" i="1" s="1"/>
  <c r="CV141" i="1"/>
  <c r="BX142" i="1"/>
  <c r="BY142" i="1" s="1"/>
  <c r="BZ142" i="1" s="1"/>
  <c r="CA142" i="1" s="1"/>
  <c r="CB142" i="1" s="1"/>
  <c r="CC142" i="1" s="1"/>
  <c r="CD142" i="1" s="1"/>
  <c r="CE142" i="1" s="1"/>
  <c r="CF142" i="1" s="1"/>
  <c r="CG142" i="1" s="1"/>
  <c r="CH142" i="1" s="1"/>
  <c r="CI142" i="1" s="1"/>
  <c r="CV142" i="1"/>
  <c r="BX143" i="1"/>
  <c r="BY143" i="1" s="1"/>
  <c r="BZ143" i="1" s="1"/>
  <c r="CA143" i="1" s="1"/>
  <c r="CB143" i="1" s="1"/>
  <c r="CC143" i="1" s="1"/>
  <c r="CD143" i="1" s="1"/>
  <c r="CE143" i="1" s="1"/>
  <c r="CF143" i="1" s="1"/>
  <c r="CG143" i="1" s="1"/>
  <c r="CH143" i="1" s="1"/>
  <c r="CI143" i="1" s="1"/>
  <c r="CV143" i="1"/>
  <c r="BX144" i="1"/>
  <c r="BY144" i="1" s="1"/>
  <c r="BZ144" i="1" s="1"/>
  <c r="CA144" i="1" s="1"/>
  <c r="CB144" i="1" s="1"/>
  <c r="CC144" i="1" s="1"/>
  <c r="CD144" i="1" s="1"/>
  <c r="CE144" i="1" s="1"/>
  <c r="CF144" i="1" s="1"/>
  <c r="CG144" i="1" s="1"/>
  <c r="CH144" i="1" s="1"/>
  <c r="CI144" i="1" s="1"/>
  <c r="CV144" i="1"/>
  <c r="BX145" i="1"/>
  <c r="BY145" i="1" s="1"/>
  <c r="BZ145" i="1" s="1"/>
  <c r="CA145" i="1" s="1"/>
  <c r="CB145" i="1" s="1"/>
  <c r="CC145" i="1" s="1"/>
  <c r="CD145" i="1" s="1"/>
  <c r="CE145" i="1" s="1"/>
  <c r="CF145" i="1" s="1"/>
  <c r="CG145" i="1" s="1"/>
  <c r="CH145" i="1" s="1"/>
  <c r="CI145" i="1" s="1"/>
  <c r="CV145" i="1"/>
  <c r="BX146" i="1"/>
  <c r="BY146" i="1" s="1"/>
  <c r="BZ146" i="1" s="1"/>
  <c r="CA146" i="1" s="1"/>
  <c r="CB146" i="1" s="1"/>
  <c r="CC146" i="1" s="1"/>
  <c r="CD146" i="1" s="1"/>
  <c r="CE146" i="1" s="1"/>
  <c r="CF146" i="1" s="1"/>
  <c r="CG146" i="1" s="1"/>
  <c r="CH146" i="1" s="1"/>
  <c r="CI146" i="1" s="1"/>
  <c r="CV146" i="1"/>
  <c r="BX147" i="1"/>
  <c r="BY147" i="1" s="1"/>
  <c r="BZ147" i="1" s="1"/>
  <c r="CA147" i="1"/>
  <c r="CB147" i="1" s="1"/>
  <c r="CC147" i="1" s="1"/>
  <c r="CD147" i="1" s="1"/>
  <c r="CE147" i="1" s="1"/>
  <c r="CF147" i="1" s="1"/>
  <c r="CG147" i="1" s="1"/>
  <c r="CH147" i="1" s="1"/>
  <c r="CI147" i="1" s="1"/>
  <c r="CV147" i="1"/>
  <c r="BX148" i="1"/>
  <c r="BY148" i="1" s="1"/>
  <c r="BZ148" i="1" s="1"/>
  <c r="CA148" i="1" s="1"/>
  <c r="CB148" i="1" s="1"/>
  <c r="CC148" i="1" s="1"/>
  <c r="CD148" i="1" s="1"/>
  <c r="CE148" i="1" s="1"/>
  <c r="CF148" i="1" s="1"/>
  <c r="CG148" i="1" s="1"/>
  <c r="CH148" i="1" s="1"/>
  <c r="CI148" i="1" s="1"/>
  <c r="CV148" i="1"/>
  <c r="BX149" i="1"/>
  <c r="BY149" i="1" s="1"/>
  <c r="BZ149" i="1" s="1"/>
  <c r="CA149" i="1" s="1"/>
  <c r="CB149" i="1" s="1"/>
  <c r="CC149" i="1" s="1"/>
  <c r="CD149" i="1" s="1"/>
  <c r="CE149" i="1" s="1"/>
  <c r="CF149" i="1" s="1"/>
  <c r="CG149" i="1" s="1"/>
  <c r="CH149" i="1" s="1"/>
  <c r="CI149" i="1" s="1"/>
  <c r="CV149" i="1"/>
  <c r="BX150" i="1"/>
  <c r="BY150" i="1" s="1"/>
  <c r="BZ150" i="1" s="1"/>
  <c r="CA150" i="1" s="1"/>
  <c r="CB150" i="1" s="1"/>
  <c r="CC150" i="1" s="1"/>
  <c r="CD150" i="1" s="1"/>
  <c r="CE150" i="1" s="1"/>
  <c r="CF150" i="1" s="1"/>
  <c r="CG150" i="1" s="1"/>
  <c r="CH150" i="1" s="1"/>
  <c r="CI150" i="1" s="1"/>
  <c r="CV150" i="1"/>
  <c r="BX151" i="1"/>
  <c r="BY151" i="1" s="1"/>
  <c r="BZ151" i="1" s="1"/>
  <c r="CA151" i="1" s="1"/>
  <c r="CB151" i="1" s="1"/>
  <c r="CC151" i="1" s="1"/>
  <c r="CD151" i="1" s="1"/>
  <c r="CE151" i="1" s="1"/>
  <c r="CF151" i="1" s="1"/>
  <c r="CG151" i="1" s="1"/>
  <c r="CH151" i="1" s="1"/>
  <c r="CI151" i="1" s="1"/>
  <c r="CV151" i="1"/>
  <c r="CT5" i="1" l="1"/>
  <c r="CK130" i="1"/>
  <c r="CN130" i="1"/>
  <c r="CU103" i="1"/>
  <c r="CK103" i="1"/>
  <c r="CM74" i="1"/>
  <c r="CR74" i="1"/>
  <c r="CO22" i="1"/>
  <c r="CT22" i="1"/>
  <c r="CS119" i="1"/>
  <c r="CP119" i="1"/>
  <c r="CR112" i="1"/>
  <c r="CU112" i="1"/>
  <c r="CO32" i="1"/>
  <c r="CP32" i="1"/>
  <c r="CQ32" i="1"/>
  <c r="CS32" i="1"/>
  <c r="CM114" i="1"/>
  <c r="CT21" i="1"/>
  <c r="CS5" i="1"/>
  <c r="CS21" i="1"/>
  <c r="CQ5" i="1"/>
  <c r="CN21" i="1"/>
  <c r="CO5" i="1"/>
  <c r="CR148" i="1"/>
  <c r="CU148" i="1"/>
  <c r="CO148" i="1"/>
  <c r="CQ148" i="1"/>
  <c r="CT148" i="1"/>
  <c r="CS148" i="1"/>
  <c r="CM148" i="1"/>
  <c r="CN148" i="1"/>
  <c r="CK148" i="1"/>
  <c r="CL148" i="1"/>
  <c r="CJ148" i="1"/>
  <c r="CP148" i="1"/>
  <c r="CJ144" i="1"/>
  <c r="CK144" i="1"/>
  <c r="CM144" i="1"/>
  <c r="CN144" i="1"/>
  <c r="CU144" i="1"/>
  <c r="CS144" i="1"/>
  <c r="CQ144" i="1"/>
  <c r="CR144" i="1"/>
  <c r="CT144" i="1"/>
  <c r="CO144" i="1"/>
  <c r="CP144" i="1"/>
  <c r="CL144" i="1"/>
  <c r="CM105" i="1"/>
  <c r="CR105" i="1"/>
  <c r="CT105" i="1"/>
  <c r="CL105" i="1"/>
  <c r="CN105" i="1"/>
  <c r="CP105" i="1"/>
  <c r="CQ105" i="1"/>
  <c r="CJ105" i="1"/>
  <c r="CK105" i="1"/>
  <c r="CO105" i="1"/>
  <c r="CS105" i="1"/>
  <c r="CU105" i="1"/>
  <c r="CS128" i="1"/>
  <c r="CU128" i="1"/>
  <c r="CJ128" i="1"/>
  <c r="CK128" i="1"/>
  <c r="CL128" i="1"/>
  <c r="CM128" i="1"/>
  <c r="CN128" i="1"/>
  <c r="CO128" i="1"/>
  <c r="CP128" i="1"/>
  <c r="CQ128" i="1"/>
  <c r="CR128" i="1"/>
  <c r="CT128" i="1"/>
  <c r="CK141" i="1"/>
  <c r="CL141" i="1"/>
  <c r="CN141" i="1"/>
  <c r="CO141" i="1"/>
  <c r="CP141" i="1"/>
  <c r="CQ141" i="1"/>
  <c r="CS141" i="1"/>
  <c r="CT141" i="1"/>
  <c r="CU141" i="1"/>
  <c r="CR141" i="1"/>
  <c r="CM141" i="1"/>
  <c r="CJ141" i="1"/>
  <c r="CJ134" i="1"/>
  <c r="CN134" i="1"/>
  <c r="CO134" i="1"/>
  <c r="CQ134" i="1"/>
  <c r="CR134" i="1"/>
  <c r="CK134" i="1"/>
  <c r="CL134" i="1"/>
  <c r="CM134" i="1"/>
  <c r="CP134" i="1"/>
  <c r="CT134" i="1"/>
  <c r="CS134" i="1"/>
  <c r="CU134" i="1"/>
  <c r="CT143" i="1"/>
  <c r="CU143" i="1"/>
  <c r="CJ143" i="1"/>
  <c r="CK143" i="1"/>
  <c r="CL143" i="1"/>
  <c r="CM143" i="1"/>
  <c r="CN143" i="1"/>
  <c r="CO143" i="1"/>
  <c r="CP143" i="1"/>
  <c r="CQ143" i="1"/>
  <c r="CS143" i="1"/>
  <c r="CR143" i="1"/>
  <c r="CK124" i="1"/>
  <c r="CL124" i="1"/>
  <c r="CM124" i="1"/>
  <c r="CN124" i="1"/>
  <c r="CP124" i="1"/>
  <c r="CR124" i="1"/>
  <c r="CS124" i="1"/>
  <c r="CT124" i="1"/>
  <c r="CU124" i="1"/>
  <c r="CQ124" i="1"/>
  <c r="CO124" i="1"/>
  <c r="CJ124" i="1"/>
  <c r="CN150" i="1"/>
  <c r="CQ150" i="1"/>
  <c r="CR150" i="1"/>
  <c r="CU150" i="1"/>
  <c r="CJ150" i="1"/>
  <c r="CK150" i="1"/>
  <c r="CL150" i="1"/>
  <c r="CO150" i="1"/>
  <c r="CT150" i="1"/>
  <c r="CM150" i="1"/>
  <c r="CP150" i="1"/>
  <c r="CS150" i="1"/>
  <c r="CR140" i="1"/>
  <c r="CS140" i="1"/>
  <c r="CU140" i="1"/>
  <c r="CQ140" i="1"/>
  <c r="CJ140" i="1"/>
  <c r="CK140" i="1"/>
  <c r="CL140" i="1"/>
  <c r="CM140" i="1"/>
  <c r="CT140" i="1"/>
  <c r="CN140" i="1"/>
  <c r="CP140" i="1"/>
  <c r="CO140" i="1"/>
  <c r="CK127" i="1"/>
  <c r="CM127" i="1"/>
  <c r="CN127" i="1"/>
  <c r="CO127" i="1"/>
  <c r="CP127" i="1"/>
  <c r="CR127" i="1"/>
  <c r="CT127" i="1"/>
  <c r="CU127" i="1"/>
  <c r="CQ127" i="1"/>
  <c r="CS127" i="1"/>
  <c r="CJ127" i="1"/>
  <c r="CL127" i="1"/>
  <c r="CM111" i="1"/>
  <c r="CP111" i="1"/>
  <c r="CQ111" i="1"/>
  <c r="CS111" i="1"/>
  <c r="CT111" i="1"/>
  <c r="CJ111" i="1"/>
  <c r="CK111" i="1"/>
  <c r="CL111" i="1"/>
  <c r="CN111" i="1"/>
  <c r="CO111" i="1"/>
  <c r="CR111" i="1"/>
  <c r="CU111" i="1"/>
  <c r="CT151" i="1"/>
  <c r="CO151" i="1"/>
  <c r="CP151" i="1"/>
  <c r="CQ151" i="1"/>
  <c r="CR151" i="1"/>
  <c r="CS151" i="1"/>
  <c r="CU151" i="1"/>
  <c r="CN151" i="1"/>
  <c r="CM151" i="1"/>
  <c r="CJ151" i="1"/>
  <c r="CK151" i="1"/>
  <c r="CL151" i="1"/>
  <c r="CK132" i="1"/>
  <c r="CN132" i="1"/>
  <c r="CR132" i="1"/>
  <c r="CS132" i="1"/>
  <c r="CU132" i="1"/>
  <c r="CJ132" i="1"/>
  <c r="CL132" i="1"/>
  <c r="CM132" i="1"/>
  <c r="CO132" i="1"/>
  <c r="CP132" i="1"/>
  <c r="CQ132" i="1"/>
  <c r="CT132" i="1"/>
  <c r="CP104" i="1"/>
  <c r="CK104" i="1"/>
  <c r="CM104" i="1"/>
  <c r="CO104" i="1"/>
  <c r="CN104" i="1"/>
  <c r="CS104" i="1"/>
  <c r="CT104" i="1"/>
  <c r="CJ104" i="1"/>
  <c r="CL104" i="1"/>
  <c r="CQ104" i="1"/>
  <c r="CR104" i="1"/>
  <c r="CU104" i="1"/>
  <c r="CK118" i="1"/>
  <c r="CJ118" i="1"/>
  <c r="CL118" i="1"/>
  <c r="CM118" i="1"/>
  <c r="CN118" i="1"/>
  <c r="CP118" i="1"/>
  <c r="CR118" i="1"/>
  <c r="CS118" i="1"/>
  <c r="CT118" i="1"/>
  <c r="CU118" i="1"/>
  <c r="CO118" i="1"/>
  <c r="CQ118" i="1"/>
  <c r="CO138" i="1"/>
  <c r="CJ138" i="1"/>
  <c r="CN138" i="1"/>
  <c r="CP138" i="1"/>
  <c r="CQ138" i="1"/>
  <c r="CR138" i="1"/>
  <c r="CS138" i="1"/>
  <c r="CT138" i="1"/>
  <c r="CU138" i="1"/>
  <c r="CM138" i="1"/>
  <c r="CK138" i="1"/>
  <c r="CL138" i="1"/>
  <c r="CJ89" i="1"/>
  <c r="CN89" i="1"/>
  <c r="CP89" i="1"/>
  <c r="CR89" i="1"/>
  <c r="CM89" i="1"/>
  <c r="CO89" i="1"/>
  <c r="CS89" i="1"/>
  <c r="CT89" i="1"/>
  <c r="CK89" i="1"/>
  <c r="CL89" i="1"/>
  <c r="CQ89" i="1"/>
  <c r="CU89" i="1"/>
  <c r="CK129" i="1"/>
  <c r="CL129" i="1"/>
  <c r="CP129" i="1"/>
  <c r="CQ129" i="1"/>
  <c r="CR129" i="1"/>
  <c r="CS129" i="1"/>
  <c r="CT129" i="1"/>
  <c r="CJ129" i="1"/>
  <c r="CM129" i="1"/>
  <c r="CN129" i="1"/>
  <c r="CO129" i="1"/>
  <c r="CU129" i="1"/>
  <c r="CM135" i="1"/>
  <c r="CT135" i="1"/>
  <c r="CU135" i="1"/>
  <c r="CQ135" i="1"/>
  <c r="CR135" i="1"/>
  <c r="CJ135" i="1"/>
  <c r="CK135" i="1"/>
  <c r="CL135" i="1"/>
  <c r="CN135" i="1"/>
  <c r="CP135" i="1"/>
  <c r="CO135" i="1"/>
  <c r="CS135" i="1"/>
  <c r="CO125" i="1"/>
  <c r="CQ125" i="1"/>
  <c r="CR125" i="1"/>
  <c r="CS125" i="1"/>
  <c r="CT125" i="1"/>
  <c r="CJ125" i="1"/>
  <c r="CK125" i="1"/>
  <c r="CM125" i="1"/>
  <c r="CL125" i="1"/>
  <c r="CN125" i="1"/>
  <c r="CP125" i="1"/>
  <c r="CU125" i="1"/>
  <c r="CP137" i="1"/>
  <c r="CQ137" i="1"/>
  <c r="CS137" i="1"/>
  <c r="CT137" i="1"/>
  <c r="CK137" i="1"/>
  <c r="CL137" i="1"/>
  <c r="CM137" i="1"/>
  <c r="CN137" i="1"/>
  <c r="CO137" i="1"/>
  <c r="CR137" i="1"/>
  <c r="CU137" i="1"/>
  <c r="CJ137" i="1"/>
  <c r="CJ146" i="1"/>
  <c r="CK146" i="1"/>
  <c r="CL146" i="1"/>
  <c r="CM146" i="1"/>
  <c r="CO146" i="1"/>
  <c r="CN146" i="1"/>
  <c r="CP146" i="1"/>
  <c r="CQ146" i="1"/>
  <c r="CR146" i="1"/>
  <c r="CS146" i="1"/>
  <c r="CT146" i="1"/>
  <c r="CU146" i="1"/>
  <c r="CS123" i="1"/>
  <c r="CU123" i="1"/>
  <c r="CJ123" i="1"/>
  <c r="CL123" i="1"/>
  <c r="CM123" i="1"/>
  <c r="CN123" i="1"/>
  <c r="CO123" i="1"/>
  <c r="CP123" i="1"/>
  <c r="CQ123" i="1"/>
  <c r="CK123" i="1"/>
  <c r="CR123" i="1"/>
  <c r="CT123" i="1"/>
  <c r="CS120" i="1"/>
  <c r="CJ120" i="1"/>
  <c r="CL120" i="1"/>
  <c r="CM120" i="1"/>
  <c r="CN120" i="1"/>
  <c r="CO120" i="1"/>
  <c r="CQ120" i="1"/>
  <c r="CT120" i="1"/>
  <c r="CU120" i="1"/>
  <c r="CK120" i="1"/>
  <c r="CP120" i="1"/>
  <c r="CR120" i="1"/>
  <c r="CJ110" i="1"/>
  <c r="CK110" i="1"/>
  <c r="CM110" i="1"/>
  <c r="CN110" i="1"/>
  <c r="CL110" i="1"/>
  <c r="CP110" i="1"/>
  <c r="CQ110" i="1"/>
  <c r="CR110" i="1"/>
  <c r="CS110" i="1"/>
  <c r="CT110" i="1"/>
  <c r="CU110" i="1"/>
  <c r="CO110" i="1"/>
  <c r="CQ133" i="1"/>
  <c r="CT133" i="1"/>
  <c r="CK133" i="1"/>
  <c r="CL133" i="1"/>
  <c r="CJ133" i="1"/>
  <c r="CM133" i="1"/>
  <c r="CN133" i="1"/>
  <c r="CO133" i="1"/>
  <c r="CP133" i="1"/>
  <c r="CR133" i="1"/>
  <c r="CS133" i="1"/>
  <c r="CU133" i="1"/>
  <c r="CS136" i="1"/>
  <c r="CJ136" i="1"/>
  <c r="CK136" i="1"/>
  <c r="CM136" i="1"/>
  <c r="CN136" i="1"/>
  <c r="CP136" i="1"/>
  <c r="CQ136" i="1"/>
  <c r="CR136" i="1"/>
  <c r="CT136" i="1"/>
  <c r="CU136" i="1"/>
  <c r="CL136" i="1"/>
  <c r="CO136" i="1"/>
  <c r="CK149" i="1"/>
  <c r="CL149" i="1"/>
  <c r="CJ149" i="1"/>
  <c r="CM149" i="1"/>
  <c r="CN149" i="1"/>
  <c r="CO149" i="1"/>
  <c r="CP149" i="1"/>
  <c r="CQ149" i="1"/>
  <c r="CR149" i="1"/>
  <c r="CS149" i="1"/>
  <c r="CT149" i="1"/>
  <c r="CU149" i="1"/>
  <c r="CP145" i="1"/>
  <c r="CQ145" i="1"/>
  <c r="CS145" i="1"/>
  <c r="CT145" i="1"/>
  <c r="CN145" i="1"/>
  <c r="CL145" i="1"/>
  <c r="CM145" i="1"/>
  <c r="CO145" i="1"/>
  <c r="CR145" i="1"/>
  <c r="CU145" i="1"/>
  <c r="CK145" i="1"/>
  <c r="CJ145" i="1"/>
  <c r="CL139" i="1"/>
  <c r="CM139" i="1"/>
  <c r="CO139" i="1"/>
  <c r="CP139" i="1"/>
  <c r="CJ139" i="1"/>
  <c r="CK139" i="1"/>
  <c r="CN139" i="1"/>
  <c r="CQ139" i="1"/>
  <c r="CR139" i="1"/>
  <c r="CS139" i="1"/>
  <c r="CT139" i="1"/>
  <c r="CU139" i="1"/>
  <c r="CL113" i="1"/>
  <c r="CM113" i="1"/>
  <c r="CO113" i="1"/>
  <c r="CP113" i="1"/>
  <c r="CQ113" i="1"/>
  <c r="CS113" i="1"/>
  <c r="CT113" i="1"/>
  <c r="CU113" i="1"/>
  <c r="CK113" i="1"/>
  <c r="CJ113" i="1"/>
  <c r="CN113" i="1"/>
  <c r="CR113" i="1"/>
  <c r="CT102" i="1"/>
  <c r="CL102" i="1"/>
  <c r="CN102" i="1"/>
  <c r="CP102" i="1"/>
  <c r="CJ102" i="1"/>
  <c r="CK102" i="1"/>
  <c r="CM102" i="1"/>
  <c r="CO102" i="1"/>
  <c r="CQ102" i="1"/>
  <c r="CR102" i="1"/>
  <c r="CU102" i="1"/>
  <c r="CS102" i="1"/>
  <c r="CK116" i="1"/>
  <c r="CO116" i="1"/>
  <c r="CQ116" i="1"/>
  <c r="CJ116" i="1"/>
  <c r="CL116" i="1"/>
  <c r="CM116" i="1"/>
  <c r="CN116" i="1"/>
  <c r="CP116" i="1"/>
  <c r="CR116" i="1"/>
  <c r="CT116" i="1"/>
  <c r="CS116" i="1"/>
  <c r="CU116" i="1"/>
  <c r="CN142" i="1"/>
  <c r="CO142" i="1"/>
  <c r="CQ142" i="1"/>
  <c r="CR142" i="1"/>
  <c r="CK142" i="1"/>
  <c r="CL142" i="1"/>
  <c r="CM142" i="1"/>
  <c r="CP142" i="1"/>
  <c r="CS142" i="1"/>
  <c r="CJ142" i="1"/>
  <c r="CT142" i="1"/>
  <c r="CU142" i="1"/>
  <c r="CL147" i="1"/>
  <c r="CO147" i="1"/>
  <c r="CP147" i="1"/>
  <c r="CJ147" i="1"/>
  <c r="CK147" i="1"/>
  <c r="CM147" i="1"/>
  <c r="CU147" i="1"/>
  <c r="CN147" i="1"/>
  <c r="CQ147" i="1"/>
  <c r="CR147" i="1"/>
  <c r="CS147" i="1"/>
  <c r="CT147" i="1"/>
  <c r="CO108" i="1"/>
  <c r="CJ108" i="1"/>
  <c r="CM108" i="1"/>
  <c r="CN108" i="1"/>
  <c r="CQ108" i="1"/>
  <c r="CR108" i="1"/>
  <c r="CK108" i="1"/>
  <c r="CL108" i="1"/>
  <c r="CP108" i="1"/>
  <c r="CS108" i="1"/>
  <c r="CT108" i="1"/>
  <c r="CU108" i="1"/>
  <c r="CU115" i="1"/>
  <c r="CK115" i="1"/>
  <c r="CL115" i="1"/>
  <c r="CM115" i="1"/>
  <c r="CN115" i="1"/>
  <c r="CO115" i="1"/>
  <c r="CQ115" i="1"/>
  <c r="CR115" i="1"/>
  <c r="CS115" i="1"/>
  <c r="CT115" i="1"/>
  <c r="CJ115" i="1"/>
  <c r="CP115" i="1"/>
  <c r="CO130" i="1"/>
  <c r="CQ130" i="1"/>
  <c r="CR130" i="1"/>
  <c r="CJ130" i="1"/>
  <c r="CS112" i="1"/>
  <c r="CJ112" i="1"/>
  <c r="CT112" i="1"/>
  <c r="CK112" i="1"/>
  <c r="CL112" i="1"/>
  <c r="CM112" i="1"/>
  <c r="CN112" i="1"/>
  <c r="CO112" i="1"/>
  <c r="CQ112" i="1"/>
  <c r="CP112" i="1"/>
  <c r="CQ109" i="1"/>
  <c r="CT109" i="1"/>
  <c r="CU109" i="1"/>
  <c r="CK109" i="1"/>
  <c r="CL109" i="1"/>
  <c r="CM109" i="1"/>
  <c r="CN109" i="1"/>
  <c r="CO109" i="1"/>
  <c r="CP109" i="1"/>
  <c r="CS109" i="1"/>
  <c r="CJ52" i="1"/>
  <c r="CQ52" i="1"/>
  <c r="CR52" i="1"/>
  <c r="CN52" i="1"/>
  <c r="CS52" i="1"/>
  <c r="CT52" i="1"/>
  <c r="CL52" i="1"/>
  <c r="CM52" i="1"/>
  <c r="CO52" i="1"/>
  <c r="CU52" i="1"/>
  <c r="CK52" i="1"/>
  <c r="CP52" i="1"/>
  <c r="CR122" i="1"/>
  <c r="CP96" i="1"/>
  <c r="CS96" i="1"/>
  <c r="CT96" i="1"/>
  <c r="CO96" i="1"/>
  <c r="CU96" i="1"/>
  <c r="CM96" i="1"/>
  <c r="CN96" i="1"/>
  <c r="CQ96" i="1"/>
  <c r="CR96" i="1"/>
  <c r="CK96" i="1"/>
  <c r="CJ96" i="1"/>
  <c r="CN93" i="1"/>
  <c r="CQ93" i="1"/>
  <c r="CR93" i="1"/>
  <c r="CS93" i="1"/>
  <c r="CK93" i="1"/>
  <c r="CL93" i="1"/>
  <c r="CJ93" i="1"/>
  <c r="CM93" i="1"/>
  <c r="CO93" i="1"/>
  <c r="CP93" i="1"/>
  <c r="CT93" i="1"/>
  <c r="CU93" i="1"/>
  <c r="CJ65" i="1"/>
  <c r="CS65" i="1"/>
  <c r="CN65" i="1"/>
  <c r="CP65" i="1"/>
  <c r="CQ65" i="1"/>
  <c r="CR65" i="1"/>
  <c r="CT65" i="1"/>
  <c r="CK65" i="1"/>
  <c r="CL65" i="1"/>
  <c r="CM65" i="1"/>
  <c r="CO65" i="1"/>
  <c r="CU65" i="1"/>
  <c r="CN62" i="1"/>
  <c r="CQ62" i="1"/>
  <c r="CT62" i="1"/>
  <c r="CU62" i="1"/>
  <c r="CO62" i="1"/>
  <c r="CS62" i="1"/>
  <c r="CP62" i="1"/>
  <c r="CJ62" i="1"/>
  <c r="CL62" i="1"/>
  <c r="CM62" i="1"/>
  <c r="CK62" i="1"/>
  <c r="CR62" i="1"/>
  <c r="CL122" i="1"/>
  <c r="CO114" i="1"/>
  <c r="CR114" i="1"/>
  <c r="CS114" i="1"/>
  <c r="CU114" i="1"/>
  <c r="CL114" i="1"/>
  <c r="CN114" i="1"/>
  <c r="CP114" i="1"/>
  <c r="CQ114" i="1"/>
  <c r="CT114" i="1"/>
  <c r="CJ114" i="1"/>
  <c r="CQ117" i="1"/>
  <c r="CU117" i="1"/>
  <c r="CO117" i="1"/>
  <c r="CR117" i="1"/>
  <c r="CS117" i="1"/>
  <c r="CT117" i="1"/>
  <c r="CJ117" i="1"/>
  <c r="CK117" i="1"/>
  <c r="CM117" i="1"/>
  <c r="CL117" i="1"/>
  <c r="CT78" i="1"/>
  <c r="CM78" i="1"/>
  <c r="CO78" i="1"/>
  <c r="CP78" i="1"/>
  <c r="CQ78" i="1"/>
  <c r="CK78" i="1"/>
  <c r="CR78" i="1"/>
  <c r="CS78" i="1"/>
  <c r="CJ78" i="1"/>
  <c r="CL78" i="1"/>
  <c r="CN78" i="1"/>
  <c r="CU78" i="1"/>
  <c r="CL55" i="1"/>
  <c r="CS55" i="1"/>
  <c r="CT55" i="1"/>
  <c r="CK55" i="1"/>
  <c r="CO55" i="1"/>
  <c r="CP55" i="1"/>
  <c r="CQ55" i="1"/>
  <c r="CU55" i="1"/>
  <c r="CJ55" i="1"/>
  <c r="CM55" i="1"/>
  <c r="CN55" i="1"/>
  <c r="CR55" i="1"/>
  <c r="CT51" i="1"/>
  <c r="CK51" i="1"/>
  <c r="CL51" i="1"/>
  <c r="CU51" i="1"/>
  <c r="CM51" i="1"/>
  <c r="CP51" i="1"/>
  <c r="CQ51" i="1"/>
  <c r="CJ51" i="1"/>
  <c r="CO51" i="1"/>
  <c r="CR51" i="1"/>
  <c r="CS51" i="1"/>
  <c r="CN51" i="1"/>
  <c r="CM38" i="1"/>
  <c r="CN38" i="1"/>
  <c r="CU38" i="1"/>
  <c r="CK38" i="1"/>
  <c r="CO38" i="1"/>
  <c r="CR38" i="1"/>
  <c r="CS38" i="1"/>
  <c r="CL38" i="1"/>
  <c r="CT38" i="1"/>
  <c r="CP38" i="1"/>
  <c r="CJ38" i="1"/>
  <c r="CQ38" i="1"/>
  <c r="CL8" i="1"/>
  <c r="CR8" i="1"/>
  <c r="CT8" i="1"/>
  <c r="CJ8" i="1"/>
  <c r="CU8" i="1"/>
  <c r="CM8" i="1"/>
  <c r="CP8" i="1"/>
  <c r="CQ8" i="1"/>
  <c r="CK8" i="1"/>
  <c r="CN8" i="1"/>
  <c r="CO8" i="1"/>
  <c r="CS8" i="1"/>
  <c r="CU126" i="1"/>
  <c r="CJ126" i="1"/>
  <c r="CL126" i="1"/>
  <c r="CN126" i="1"/>
  <c r="CO126" i="1"/>
  <c r="CP126" i="1"/>
  <c r="CQ126" i="1"/>
  <c r="CR126" i="1"/>
  <c r="CO122" i="1"/>
  <c r="CS122" i="1"/>
  <c r="CK122" i="1"/>
  <c r="CM122" i="1"/>
  <c r="CN122" i="1"/>
  <c r="CP122" i="1"/>
  <c r="CQ122" i="1"/>
  <c r="CT122" i="1"/>
  <c r="CR99" i="1"/>
  <c r="CU99" i="1"/>
  <c r="CO99" i="1"/>
  <c r="CP99" i="1"/>
  <c r="CT99" i="1"/>
  <c r="CJ99" i="1"/>
  <c r="CL99" i="1"/>
  <c r="CM99" i="1"/>
  <c r="CN99" i="1"/>
  <c r="CQ99" i="1"/>
  <c r="CS99" i="1"/>
  <c r="CL82" i="1"/>
  <c r="CO82" i="1"/>
  <c r="CP82" i="1"/>
  <c r="CR82" i="1"/>
  <c r="CJ82" i="1"/>
  <c r="CN82" i="1"/>
  <c r="CQ82" i="1"/>
  <c r="CT82" i="1"/>
  <c r="CU82" i="1"/>
  <c r="CK82" i="1"/>
  <c r="CM82" i="1"/>
  <c r="CS82" i="1"/>
  <c r="CN58" i="1"/>
  <c r="CU58" i="1"/>
  <c r="CK58" i="1"/>
  <c r="CO58" i="1"/>
  <c r="CP58" i="1"/>
  <c r="CM58" i="1"/>
  <c r="CQ58" i="1"/>
  <c r="CS58" i="1"/>
  <c r="CR58" i="1"/>
  <c r="CJ58" i="1"/>
  <c r="CL58" i="1"/>
  <c r="CT58" i="1"/>
  <c r="CR48" i="1"/>
  <c r="CJ48" i="1"/>
  <c r="CT48" i="1"/>
  <c r="CM48" i="1"/>
  <c r="CO48" i="1"/>
  <c r="CP48" i="1"/>
  <c r="CQ48" i="1"/>
  <c r="CK48" i="1"/>
  <c r="CN48" i="1"/>
  <c r="CS48" i="1"/>
  <c r="CL48" i="1"/>
  <c r="CU48" i="1"/>
  <c r="CU130" i="1"/>
  <c r="CJ95" i="1"/>
  <c r="CM95" i="1"/>
  <c r="CN95" i="1"/>
  <c r="CK95" i="1"/>
  <c r="CO95" i="1"/>
  <c r="CU95" i="1"/>
  <c r="CL95" i="1"/>
  <c r="CP95" i="1"/>
  <c r="CQ95" i="1"/>
  <c r="CR95" i="1"/>
  <c r="CT95" i="1"/>
  <c r="CJ71" i="1"/>
  <c r="CM71" i="1"/>
  <c r="CN71" i="1"/>
  <c r="CP71" i="1"/>
  <c r="CS71" i="1"/>
  <c r="CT71" i="1"/>
  <c r="CO71" i="1"/>
  <c r="CR71" i="1"/>
  <c r="CU71" i="1"/>
  <c r="CQ71" i="1"/>
  <c r="CK71" i="1"/>
  <c r="CL71" i="1"/>
  <c r="CN34" i="1"/>
  <c r="CP34" i="1"/>
  <c r="CU34" i="1"/>
  <c r="CM34" i="1"/>
  <c r="CQ34" i="1"/>
  <c r="CT34" i="1"/>
  <c r="CK34" i="1"/>
  <c r="CL34" i="1"/>
  <c r="CJ34" i="1"/>
  <c r="CS34" i="1"/>
  <c r="CO34" i="1"/>
  <c r="CR34" i="1"/>
  <c r="CU131" i="1"/>
  <c r="CL131" i="1"/>
  <c r="CM131" i="1"/>
  <c r="CO131" i="1"/>
  <c r="CP131" i="1"/>
  <c r="CS131" i="1"/>
  <c r="CT130" i="1"/>
  <c r="CN85" i="1"/>
  <c r="CQ85" i="1"/>
  <c r="CR85" i="1"/>
  <c r="CO85" i="1"/>
  <c r="CJ85" i="1"/>
  <c r="CM85" i="1"/>
  <c r="CP85" i="1"/>
  <c r="CT85" i="1"/>
  <c r="CU85" i="1"/>
  <c r="CK85" i="1"/>
  <c r="CS85" i="1"/>
  <c r="CL85" i="1"/>
  <c r="CO41" i="1"/>
  <c r="CP41" i="1"/>
  <c r="CU41" i="1"/>
  <c r="CK41" i="1"/>
  <c r="CM41" i="1"/>
  <c r="CR41" i="1"/>
  <c r="CS41" i="1"/>
  <c r="CN41" i="1"/>
  <c r="CT41" i="1"/>
  <c r="CJ41" i="1"/>
  <c r="CL41" i="1"/>
  <c r="CQ41" i="1"/>
  <c r="CN101" i="1"/>
  <c r="CP101" i="1"/>
  <c r="CU101" i="1"/>
  <c r="CK101" i="1"/>
  <c r="CL101" i="1"/>
  <c r="CO101" i="1"/>
  <c r="CQ101" i="1"/>
  <c r="CJ101" i="1"/>
  <c r="CR101" i="1"/>
  <c r="CS101" i="1"/>
  <c r="CT101" i="1"/>
  <c r="CK92" i="1"/>
  <c r="CL92" i="1"/>
  <c r="CM92" i="1"/>
  <c r="CO92" i="1"/>
  <c r="CQ92" i="1"/>
  <c r="CN92" i="1"/>
  <c r="CP92" i="1"/>
  <c r="CU92" i="1"/>
  <c r="CJ92" i="1"/>
  <c r="CR92" i="1"/>
  <c r="CS92" i="1"/>
  <c r="CJ81" i="1"/>
  <c r="CL81" i="1"/>
  <c r="CN81" i="1"/>
  <c r="CO81" i="1"/>
  <c r="CP81" i="1"/>
  <c r="CQ81" i="1"/>
  <c r="CR81" i="1"/>
  <c r="CT81" i="1"/>
  <c r="CU81" i="1"/>
  <c r="CM81" i="1"/>
  <c r="CS81" i="1"/>
  <c r="CK81" i="1"/>
  <c r="CR17" i="1"/>
  <c r="CJ17" i="1"/>
  <c r="CO17" i="1"/>
  <c r="CP17" i="1"/>
  <c r="CS17" i="1"/>
  <c r="CU17" i="1"/>
  <c r="CM17" i="1"/>
  <c r="CN17" i="1"/>
  <c r="CL17" i="1"/>
  <c r="CQ17" i="1"/>
  <c r="CK17" i="1"/>
  <c r="CT17" i="1"/>
  <c r="CL7" i="1"/>
  <c r="CN7" i="1"/>
  <c r="CS7" i="1"/>
  <c r="CT7" i="1"/>
  <c r="CM7" i="1"/>
  <c r="CP7" i="1"/>
  <c r="CU7" i="1"/>
  <c r="CJ7" i="1"/>
  <c r="CO7" i="1"/>
  <c r="CQ7" i="1"/>
  <c r="CR7" i="1"/>
  <c r="CK7" i="1"/>
  <c r="CR131" i="1"/>
  <c r="CS130" i="1"/>
  <c r="CL98" i="1"/>
  <c r="CO98" i="1"/>
  <c r="CP98" i="1"/>
  <c r="CJ98" i="1"/>
  <c r="CM98" i="1"/>
  <c r="CS98" i="1"/>
  <c r="CK98" i="1"/>
  <c r="CN98" i="1"/>
  <c r="CQ98" i="1"/>
  <c r="CR98" i="1"/>
  <c r="CU98" i="1"/>
  <c r="CT98" i="1"/>
  <c r="CP88" i="1"/>
  <c r="CS88" i="1"/>
  <c r="CT88" i="1"/>
  <c r="CM88" i="1"/>
  <c r="CU88" i="1"/>
  <c r="CJ88" i="1"/>
  <c r="CN88" i="1"/>
  <c r="CO88" i="1"/>
  <c r="CR88" i="1"/>
  <c r="CQ88" i="1"/>
  <c r="CK88" i="1"/>
  <c r="CL88" i="1"/>
  <c r="CN77" i="1"/>
  <c r="CR77" i="1"/>
  <c r="CJ77" i="1"/>
  <c r="CM77" i="1"/>
  <c r="CO77" i="1"/>
  <c r="CQ77" i="1"/>
  <c r="CT77" i="1"/>
  <c r="CU77" i="1"/>
  <c r="CK77" i="1"/>
  <c r="CL77" i="1"/>
  <c r="CS77" i="1"/>
  <c r="CP77" i="1"/>
  <c r="CQ131" i="1"/>
  <c r="CP130" i="1"/>
  <c r="CR67" i="1"/>
  <c r="CU67" i="1"/>
  <c r="CJ67" i="1"/>
  <c r="CK67" i="1"/>
  <c r="CL67" i="1"/>
  <c r="CM67" i="1"/>
  <c r="CN67" i="1"/>
  <c r="CO67" i="1"/>
  <c r="CP67" i="1"/>
  <c r="CQ67" i="1"/>
  <c r="CS67" i="1"/>
  <c r="CT67" i="1"/>
  <c r="CP64" i="1"/>
  <c r="CS64" i="1"/>
  <c r="CT64" i="1"/>
  <c r="CJ64" i="1"/>
  <c r="CK64" i="1"/>
  <c r="CO64" i="1"/>
  <c r="CR64" i="1"/>
  <c r="CU64" i="1"/>
  <c r="CL64" i="1"/>
  <c r="CQ64" i="1"/>
  <c r="CM64" i="1"/>
  <c r="CN64" i="1"/>
  <c r="CM54" i="1"/>
  <c r="CN54" i="1"/>
  <c r="CS54" i="1"/>
  <c r="CK54" i="1"/>
  <c r="CR54" i="1"/>
  <c r="CU54" i="1"/>
  <c r="CJ54" i="1"/>
  <c r="CP54" i="1"/>
  <c r="CQ54" i="1"/>
  <c r="CT54" i="1"/>
  <c r="CL54" i="1"/>
  <c r="CO54" i="1"/>
  <c r="CN50" i="1"/>
  <c r="CU50" i="1"/>
  <c r="CL50" i="1"/>
  <c r="CM50" i="1"/>
  <c r="CP50" i="1"/>
  <c r="CS50" i="1"/>
  <c r="CT50" i="1"/>
  <c r="CK50" i="1"/>
  <c r="CO50" i="1"/>
  <c r="CQ50" i="1"/>
  <c r="CJ50" i="1"/>
  <c r="CR50" i="1"/>
  <c r="CJ13" i="1"/>
  <c r="CP13" i="1"/>
  <c r="CR13" i="1"/>
  <c r="CM13" i="1"/>
  <c r="CO13" i="1"/>
  <c r="CT13" i="1"/>
  <c r="CU13" i="1"/>
  <c r="CS13" i="1"/>
  <c r="CQ13" i="1"/>
  <c r="CK13" i="1"/>
  <c r="CL13" i="1"/>
  <c r="CN13" i="1"/>
  <c r="CN10" i="1"/>
  <c r="CP10" i="1"/>
  <c r="CU10" i="1"/>
  <c r="CM10" i="1"/>
  <c r="CJ10" i="1"/>
  <c r="CK10" i="1"/>
  <c r="CO10" i="1"/>
  <c r="CS10" i="1"/>
  <c r="CT10" i="1"/>
  <c r="CL10" i="1"/>
  <c r="CQ10" i="1"/>
  <c r="CR10" i="1"/>
  <c r="CN131" i="1"/>
  <c r="CT126" i="1"/>
  <c r="CT121" i="1"/>
  <c r="CN107" i="1"/>
  <c r="CP107" i="1"/>
  <c r="CR107" i="1"/>
  <c r="CU107" i="1"/>
  <c r="CO107" i="1"/>
  <c r="CQ107" i="1"/>
  <c r="CS107" i="1"/>
  <c r="CT107" i="1"/>
  <c r="CJ107" i="1"/>
  <c r="CL107" i="1"/>
  <c r="CK107" i="1"/>
  <c r="CT70" i="1"/>
  <c r="CJ70" i="1"/>
  <c r="CN70" i="1"/>
  <c r="CS70" i="1"/>
  <c r="CM70" i="1"/>
  <c r="CQ70" i="1"/>
  <c r="CR70" i="1"/>
  <c r="CK70" i="1"/>
  <c r="CL70" i="1"/>
  <c r="CO70" i="1"/>
  <c r="CP70" i="1"/>
  <c r="CU70" i="1"/>
  <c r="CO57" i="1"/>
  <c r="CP57" i="1"/>
  <c r="CS57" i="1"/>
  <c r="CN57" i="1"/>
  <c r="CT57" i="1"/>
  <c r="CU57" i="1"/>
  <c r="CQ57" i="1"/>
  <c r="CK57" i="1"/>
  <c r="CR57" i="1"/>
  <c r="CJ57" i="1"/>
  <c r="CL57" i="1"/>
  <c r="CM57" i="1"/>
  <c r="CP37" i="1"/>
  <c r="CK37" i="1"/>
  <c r="CT37" i="1"/>
  <c r="CQ37" i="1"/>
  <c r="CU37" i="1"/>
  <c r="CN37" i="1"/>
  <c r="CR37" i="1"/>
  <c r="CS37" i="1"/>
  <c r="CJ37" i="1"/>
  <c r="CM37" i="1"/>
  <c r="CO37" i="1"/>
  <c r="CL37" i="1"/>
  <c r="CL31" i="1"/>
  <c r="CN31" i="1"/>
  <c r="CS31" i="1"/>
  <c r="CT31" i="1"/>
  <c r="CM31" i="1"/>
  <c r="CJ31" i="1"/>
  <c r="CR31" i="1"/>
  <c r="CK31" i="1"/>
  <c r="CO31" i="1"/>
  <c r="CQ31" i="1"/>
  <c r="CU31" i="1"/>
  <c r="CP31" i="1"/>
  <c r="CT20" i="1"/>
  <c r="CJ20" i="1"/>
  <c r="CL20" i="1"/>
  <c r="CQ20" i="1"/>
  <c r="CR20" i="1"/>
  <c r="CO20" i="1"/>
  <c r="CK20" i="1"/>
  <c r="CM20" i="1"/>
  <c r="CS20" i="1"/>
  <c r="CN20" i="1"/>
  <c r="CP20" i="1"/>
  <c r="CU20" i="1"/>
  <c r="CK131" i="1"/>
  <c r="CM130" i="1"/>
  <c r="CS126" i="1"/>
  <c r="CR121" i="1"/>
  <c r="CJ87" i="1"/>
  <c r="CM87" i="1"/>
  <c r="CN87" i="1"/>
  <c r="CT87" i="1"/>
  <c r="CK87" i="1"/>
  <c r="CO87" i="1"/>
  <c r="CP87" i="1"/>
  <c r="CR87" i="1"/>
  <c r="CS87" i="1"/>
  <c r="CL87" i="1"/>
  <c r="CQ87" i="1"/>
  <c r="CU87" i="1"/>
  <c r="CP80" i="1"/>
  <c r="CS80" i="1"/>
  <c r="CT80" i="1"/>
  <c r="CK80" i="1"/>
  <c r="CQ80" i="1"/>
  <c r="CU80" i="1"/>
  <c r="CJ80" i="1"/>
  <c r="CN80" i="1"/>
  <c r="CO80" i="1"/>
  <c r="CL80" i="1"/>
  <c r="CM80" i="1"/>
  <c r="CR80" i="1"/>
  <c r="CR40" i="1"/>
  <c r="CJ40" i="1"/>
  <c r="CQ40" i="1"/>
  <c r="CT40" i="1"/>
  <c r="CO40" i="1"/>
  <c r="CU40" i="1"/>
  <c r="CN40" i="1"/>
  <c r="CP40" i="1"/>
  <c r="CS40" i="1"/>
  <c r="CK40" i="1"/>
  <c r="CL40" i="1"/>
  <c r="CM40" i="1"/>
  <c r="CJ131" i="1"/>
  <c r="CL130" i="1"/>
  <c r="CM126" i="1"/>
  <c r="CP117" i="1"/>
  <c r="CR91" i="1"/>
  <c r="CU91" i="1"/>
  <c r="CM91" i="1"/>
  <c r="CS91" i="1"/>
  <c r="CL91" i="1"/>
  <c r="CN91" i="1"/>
  <c r="CP91" i="1"/>
  <c r="CQ91" i="1"/>
  <c r="CJ91" i="1"/>
  <c r="CK91" i="1"/>
  <c r="CO91" i="1"/>
  <c r="CT91" i="1"/>
  <c r="CK84" i="1"/>
  <c r="CL84" i="1"/>
  <c r="CM84" i="1"/>
  <c r="CN84" i="1"/>
  <c r="CO84" i="1"/>
  <c r="CQ84" i="1"/>
  <c r="CR84" i="1"/>
  <c r="CT84" i="1"/>
  <c r="CU84" i="1"/>
  <c r="CJ84" i="1"/>
  <c r="CP84" i="1"/>
  <c r="CS84" i="1"/>
  <c r="CL76" i="1"/>
  <c r="CS76" i="1"/>
  <c r="CP76" i="1"/>
  <c r="CK76" i="1"/>
  <c r="CO76" i="1"/>
  <c r="CQ76" i="1"/>
  <c r="CT76" i="1"/>
  <c r="CU76" i="1"/>
  <c r="CJ76" i="1"/>
  <c r="CM76" i="1"/>
  <c r="CN76" i="1"/>
  <c r="CR76" i="1"/>
  <c r="CR25" i="1"/>
  <c r="CJ25" i="1"/>
  <c r="CO25" i="1"/>
  <c r="CP25" i="1"/>
  <c r="CS25" i="1"/>
  <c r="CM25" i="1"/>
  <c r="CN25" i="1"/>
  <c r="CK25" i="1"/>
  <c r="CQ25" i="1"/>
  <c r="CT25" i="1"/>
  <c r="CL25" i="1"/>
  <c r="CU25" i="1"/>
  <c r="CM121" i="1"/>
  <c r="CS121" i="1"/>
  <c r="CU121" i="1"/>
  <c r="CK121" i="1"/>
  <c r="CL121" i="1"/>
  <c r="CN121" i="1"/>
  <c r="CO121" i="1"/>
  <c r="CP121" i="1"/>
  <c r="CQ121" i="1"/>
  <c r="CN117" i="1"/>
  <c r="CL100" i="1"/>
  <c r="CN100" i="1"/>
  <c r="CP100" i="1"/>
  <c r="CR100" i="1"/>
  <c r="CK100" i="1"/>
  <c r="CQ100" i="1"/>
  <c r="CS100" i="1"/>
  <c r="CU100" i="1"/>
  <c r="CJ100" i="1"/>
  <c r="CM100" i="1"/>
  <c r="CO100" i="1"/>
  <c r="CT100" i="1"/>
  <c r="CT94" i="1"/>
  <c r="CL94" i="1"/>
  <c r="CQ94" i="1"/>
  <c r="CS94" i="1"/>
  <c r="CJ94" i="1"/>
  <c r="CK94" i="1"/>
  <c r="CM94" i="1"/>
  <c r="CN94" i="1"/>
  <c r="CP94" i="1"/>
  <c r="CR94" i="1"/>
  <c r="CU94" i="1"/>
  <c r="CJ73" i="1"/>
  <c r="CU73" i="1"/>
  <c r="CM73" i="1"/>
  <c r="CO73" i="1"/>
  <c r="CP73" i="1"/>
  <c r="CQ73" i="1"/>
  <c r="CK73" i="1"/>
  <c r="CL73" i="1"/>
  <c r="CN73" i="1"/>
  <c r="CR73" i="1"/>
  <c r="CS73" i="1"/>
  <c r="CT73" i="1"/>
  <c r="CL66" i="1"/>
  <c r="CO66" i="1"/>
  <c r="CP66" i="1"/>
  <c r="CK66" i="1"/>
  <c r="CQ66" i="1"/>
  <c r="CR66" i="1"/>
  <c r="CJ66" i="1"/>
  <c r="CM66" i="1"/>
  <c r="CT66" i="1"/>
  <c r="CU66" i="1"/>
  <c r="CS66" i="1"/>
  <c r="CN66" i="1"/>
  <c r="CL63" i="1"/>
  <c r="CT63" i="1"/>
  <c r="CK63" i="1"/>
  <c r="CM63" i="1"/>
  <c r="CJ63" i="1"/>
  <c r="CP63" i="1"/>
  <c r="CQ63" i="1"/>
  <c r="CR63" i="1"/>
  <c r="CU63" i="1"/>
  <c r="CN63" i="1"/>
  <c r="CS63" i="1"/>
  <c r="CO63" i="1"/>
  <c r="CJ60" i="1"/>
  <c r="CR60" i="1"/>
  <c r="CO60" i="1"/>
  <c r="CS60" i="1"/>
  <c r="CT60" i="1"/>
  <c r="CL60" i="1"/>
  <c r="CU60" i="1"/>
  <c r="CN60" i="1"/>
  <c r="CP60" i="1"/>
  <c r="CQ60" i="1"/>
  <c r="CK60" i="1"/>
  <c r="CM60" i="1"/>
  <c r="CP53" i="1"/>
  <c r="CL53" i="1"/>
  <c r="CM53" i="1"/>
  <c r="CK53" i="1"/>
  <c r="CN53" i="1"/>
  <c r="CS53" i="1"/>
  <c r="CU53" i="1"/>
  <c r="CJ53" i="1"/>
  <c r="CO53" i="1"/>
  <c r="CQ53" i="1"/>
  <c r="CR53" i="1"/>
  <c r="CT53" i="1"/>
  <c r="CT28" i="1"/>
  <c r="CJ28" i="1"/>
  <c r="CL28" i="1"/>
  <c r="CQ28" i="1"/>
  <c r="CR28" i="1"/>
  <c r="CO28" i="1"/>
  <c r="CS28" i="1"/>
  <c r="CN28" i="1"/>
  <c r="CM28" i="1"/>
  <c r="CU28" i="1"/>
  <c r="CK28" i="1"/>
  <c r="CP28" i="1"/>
  <c r="CJ103" i="1"/>
  <c r="CO103" i="1"/>
  <c r="CT103" i="1"/>
  <c r="CS103" i="1"/>
  <c r="CL103" i="1"/>
  <c r="CM103" i="1"/>
  <c r="CN103" i="1"/>
  <c r="CP103" i="1"/>
  <c r="CQ103" i="1"/>
  <c r="CR103" i="1"/>
  <c r="CJ97" i="1"/>
  <c r="CK97" i="1"/>
  <c r="CP97" i="1"/>
  <c r="CR97" i="1"/>
  <c r="CT97" i="1"/>
  <c r="CS97" i="1"/>
  <c r="CU97" i="1"/>
  <c r="CL97" i="1"/>
  <c r="CM97" i="1"/>
  <c r="CO97" i="1"/>
  <c r="CN97" i="1"/>
  <c r="CJ79" i="1"/>
  <c r="CM79" i="1"/>
  <c r="CN79" i="1"/>
  <c r="CR79" i="1"/>
  <c r="CK79" i="1"/>
  <c r="CP79" i="1"/>
  <c r="CQ79" i="1"/>
  <c r="CT79" i="1"/>
  <c r="CU79" i="1"/>
  <c r="CL79" i="1"/>
  <c r="CO79" i="1"/>
  <c r="CS79" i="1"/>
  <c r="CN69" i="1"/>
  <c r="CQ69" i="1"/>
  <c r="CR69" i="1"/>
  <c r="CJ69" i="1"/>
  <c r="CM69" i="1"/>
  <c r="CO69" i="1"/>
  <c r="CP69" i="1"/>
  <c r="CK69" i="1"/>
  <c r="CL69" i="1"/>
  <c r="CT69" i="1"/>
  <c r="CU69" i="1"/>
  <c r="CS69" i="1"/>
  <c r="CN19" i="1"/>
  <c r="CT19" i="1"/>
  <c r="CK19" i="1"/>
  <c r="CL19" i="1"/>
  <c r="CS19" i="1"/>
  <c r="CJ19" i="1"/>
  <c r="CP19" i="1"/>
  <c r="CQ19" i="1"/>
  <c r="CR19" i="1"/>
  <c r="CU19" i="1"/>
  <c r="CM19" i="1"/>
  <c r="CO19" i="1"/>
  <c r="CS106" i="1"/>
  <c r="CJ106" i="1"/>
  <c r="CL106" i="1"/>
  <c r="CK106" i="1"/>
  <c r="CM106" i="1"/>
  <c r="CP106" i="1"/>
  <c r="CQ106" i="1"/>
  <c r="CR106" i="1"/>
  <c r="CT106" i="1"/>
  <c r="CU106" i="1"/>
  <c r="CN106" i="1"/>
  <c r="CR56" i="1"/>
  <c r="CJ56" i="1"/>
  <c r="CK56" i="1"/>
  <c r="CS56" i="1"/>
  <c r="CL56" i="1"/>
  <c r="CQ56" i="1"/>
  <c r="CU56" i="1"/>
  <c r="CN56" i="1"/>
  <c r="CO56" i="1"/>
  <c r="CT56" i="1"/>
  <c r="CM56" i="1"/>
  <c r="CP56" i="1"/>
  <c r="CO49" i="1"/>
  <c r="CP49" i="1"/>
  <c r="CQ49" i="1"/>
  <c r="CT49" i="1"/>
  <c r="CU49" i="1"/>
  <c r="CR49" i="1"/>
  <c r="CJ49" i="1"/>
  <c r="CL49" i="1"/>
  <c r="CM49" i="1"/>
  <c r="CN49" i="1"/>
  <c r="CK49" i="1"/>
  <c r="CS49" i="1"/>
  <c r="CM46" i="1"/>
  <c r="CN46" i="1"/>
  <c r="CQ46" i="1"/>
  <c r="CT46" i="1"/>
  <c r="CU46" i="1"/>
  <c r="CK46" i="1"/>
  <c r="CL46" i="1"/>
  <c r="CO46" i="1"/>
  <c r="CJ46" i="1"/>
  <c r="CP46" i="1"/>
  <c r="CS46" i="1"/>
  <c r="CR46" i="1"/>
  <c r="CT43" i="1"/>
  <c r="CK43" i="1"/>
  <c r="CL43" i="1"/>
  <c r="CR43" i="1"/>
  <c r="CN43" i="1"/>
  <c r="CQ43" i="1"/>
  <c r="CS43" i="1"/>
  <c r="CP43" i="1"/>
  <c r="CU43" i="1"/>
  <c r="CJ43" i="1"/>
  <c r="CM43" i="1"/>
  <c r="CO43" i="1"/>
  <c r="CT12" i="1"/>
  <c r="CJ12" i="1"/>
  <c r="CL12" i="1"/>
  <c r="CQ12" i="1"/>
  <c r="CR12" i="1"/>
  <c r="CO12" i="1"/>
  <c r="CS12" i="1"/>
  <c r="CU12" i="1"/>
  <c r="CM12" i="1"/>
  <c r="CK12" i="1"/>
  <c r="CN12" i="1"/>
  <c r="CP12" i="1"/>
  <c r="CN3" i="1"/>
  <c r="CT3" i="1"/>
  <c r="CK3" i="1"/>
  <c r="CL3" i="1"/>
  <c r="CS3" i="1"/>
  <c r="CJ3" i="1"/>
  <c r="CP3" i="1"/>
  <c r="CQ3" i="1"/>
  <c r="CO3" i="1"/>
  <c r="CM3" i="1"/>
  <c r="CR3" i="1"/>
  <c r="CU3" i="1"/>
  <c r="CM119" i="1"/>
  <c r="CQ119" i="1"/>
  <c r="CR119" i="1"/>
  <c r="CT119" i="1"/>
  <c r="CU119" i="1"/>
  <c r="CJ119" i="1"/>
  <c r="CK119" i="1"/>
  <c r="CL119" i="1"/>
  <c r="CO119" i="1"/>
  <c r="CN119" i="1"/>
  <c r="CL39" i="1"/>
  <c r="CS39" i="1"/>
  <c r="CT39" i="1"/>
  <c r="CN39" i="1"/>
  <c r="CJ39" i="1"/>
  <c r="CK39" i="1"/>
  <c r="CP39" i="1"/>
  <c r="CU39" i="1"/>
  <c r="CO39" i="1"/>
  <c r="CQ39" i="1"/>
  <c r="CM39" i="1"/>
  <c r="CR39" i="1"/>
  <c r="CL90" i="1"/>
  <c r="CO90" i="1"/>
  <c r="CP90" i="1"/>
  <c r="CT90" i="1"/>
  <c r="CJ90" i="1"/>
  <c r="CM90" i="1"/>
  <c r="CN90" i="1"/>
  <c r="CR90" i="1"/>
  <c r="CS90" i="1"/>
  <c r="CK90" i="1"/>
  <c r="CU90" i="1"/>
  <c r="CP72" i="1"/>
  <c r="CS72" i="1"/>
  <c r="CT72" i="1"/>
  <c r="CL72" i="1"/>
  <c r="CM72" i="1"/>
  <c r="CN72" i="1"/>
  <c r="CQ72" i="1"/>
  <c r="CR72" i="1"/>
  <c r="CU72" i="1"/>
  <c r="CJ72" i="1"/>
  <c r="CK72" i="1"/>
  <c r="CO72" i="1"/>
  <c r="CU122" i="1"/>
  <c r="CT86" i="1"/>
  <c r="CJ86" i="1"/>
  <c r="CO86" i="1"/>
  <c r="CQ86" i="1"/>
  <c r="CR86" i="1"/>
  <c r="CS86" i="1"/>
  <c r="CL86" i="1"/>
  <c r="CM86" i="1"/>
  <c r="CP86" i="1"/>
  <c r="CU86" i="1"/>
  <c r="CK86" i="1"/>
  <c r="CN86" i="1"/>
  <c r="CR83" i="1"/>
  <c r="CU83" i="1"/>
  <c r="CK83" i="1"/>
  <c r="CP83" i="1"/>
  <c r="CS83" i="1"/>
  <c r="CT83" i="1"/>
  <c r="CJ83" i="1"/>
  <c r="CN83" i="1"/>
  <c r="CO83" i="1"/>
  <c r="CL83" i="1"/>
  <c r="CM83" i="1"/>
  <c r="CR75" i="1"/>
  <c r="CU75" i="1"/>
  <c r="CL75" i="1"/>
  <c r="CM75" i="1"/>
  <c r="CT75" i="1"/>
  <c r="CJ75" i="1"/>
  <c r="CK75" i="1"/>
  <c r="CN75" i="1"/>
  <c r="CP75" i="1"/>
  <c r="CQ75" i="1"/>
  <c r="CO75" i="1"/>
  <c r="CS75" i="1"/>
  <c r="CT59" i="1"/>
  <c r="CK59" i="1"/>
  <c r="CL59" i="1"/>
  <c r="CM59" i="1"/>
  <c r="CN59" i="1"/>
  <c r="CJ59" i="1"/>
  <c r="CS59" i="1"/>
  <c r="CO59" i="1"/>
  <c r="CP59" i="1"/>
  <c r="CQ59" i="1"/>
  <c r="CR59" i="1"/>
  <c r="CU59" i="1"/>
  <c r="CN35" i="1"/>
  <c r="CT35" i="1"/>
  <c r="CK35" i="1"/>
  <c r="CL35" i="1"/>
  <c r="CS35" i="1"/>
  <c r="CJ35" i="1"/>
  <c r="CP35" i="1"/>
  <c r="CQ35" i="1"/>
  <c r="CM35" i="1"/>
  <c r="CO35" i="1"/>
  <c r="CR35" i="1"/>
  <c r="CU35" i="1"/>
  <c r="CP30" i="1"/>
  <c r="CM30" i="1"/>
  <c r="CN30" i="1"/>
  <c r="CS30" i="1"/>
  <c r="CJ30" i="1"/>
  <c r="CO30" i="1"/>
  <c r="CQ30" i="1"/>
  <c r="CL30" i="1"/>
  <c r="CK30" i="1"/>
  <c r="CT30" i="1"/>
  <c r="CU30" i="1"/>
  <c r="CR30" i="1"/>
  <c r="CL15" i="1"/>
  <c r="CN15" i="1"/>
  <c r="CS15" i="1"/>
  <c r="CT15" i="1"/>
  <c r="CM15" i="1"/>
  <c r="CJ15" i="1"/>
  <c r="CO15" i="1"/>
  <c r="CQ15" i="1"/>
  <c r="CR15" i="1"/>
  <c r="CU15" i="1"/>
  <c r="CK15" i="1"/>
  <c r="CP15" i="1"/>
  <c r="CL24" i="1"/>
  <c r="CR24" i="1"/>
  <c r="CT24" i="1"/>
  <c r="CJ24" i="1"/>
  <c r="CU24" i="1"/>
  <c r="CM24" i="1"/>
  <c r="CP24" i="1"/>
  <c r="CQ24" i="1"/>
  <c r="CK24" i="1"/>
  <c r="CN24" i="1"/>
  <c r="CO24" i="1"/>
  <c r="CS24" i="1"/>
  <c r="CT26" i="1"/>
  <c r="CP22" i="1"/>
  <c r="CM22" i="1"/>
  <c r="CN22" i="1"/>
  <c r="CS22" i="1"/>
  <c r="CU22" i="1"/>
  <c r="CJ22" i="1"/>
  <c r="CK22" i="1"/>
  <c r="CL22" i="1"/>
  <c r="CQ22" i="1"/>
  <c r="CR22" i="1"/>
  <c r="CL74" i="1"/>
  <c r="CO74" i="1"/>
  <c r="CP74" i="1"/>
  <c r="CN74" i="1"/>
  <c r="CS74" i="1"/>
  <c r="CT74" i="1"/>
  <c r="CJ74" i="1"/>
  <c r="CK74" i="1"/>
  <c r="CS26" i="1"/>
  <c r="CR9" i="1"/>
  <c r="CJ9" i="1"/>
  <c r="CO9" i="1"/>
  <c r="CP9" i="1"/>
  <c r="CS9" i="1"/>
  <c r="CM9" i="1"/>
  <c r="CN9" i="1"/>
  <c r="CL9" i="1"/>
  <c r="CQ9" i="1"/>
  <c r="CK9" i="1"/>
  <c r="CT9" i="1"/>
  <c r="CJ5" i="1"/>
  <c r="CP5" i="1"/>
  <c r="CR5" i="1"/>
  <c r="CM5" i="1"/>
  <c r="CK5" i="1"/>
  <c r="CL5" i="1"/>
  <c r="CU5" i="1"/>
  <c r="CN26" i="1"/>
  <c r="CP26" i="1"/>
  <c r="CU26" i="1"/>
  <c r="CM26" i="1"/>
  <c r="CJ26" i="1"/>
  <c r="CK26" i="1"/>
  <c r="CQ26" i="1"/>
  <c r="CR26" i="1"/>
  <c r="CL26" i="1"/>
  <c r="CN11" i="1"/>
  <c r="CT11" i="1"/>
  <c r="CK11" i="1"/>
  <c r="CL11" i="1"/>
  <c r="CS11" i="1"/>
  <c r="CP11" i="1"/>
  <c r="CU11" i="1"/>
  <c r="CQ11" i="1"/>
  <c r="CJ11" i="1"/>
  <c r="CO11" i="1"/>
  <c r="CR11" i="1"/>
  <c r="CS61" i="1"/>
  <c r="CU44" i="1"/>
  <c r="CO23" i="1"/>
  <c r="CR61" i="1"/>
  <c r="CT44" i="1"/>
  <c r="CR42" i="1"/>
  <c r="CT36" i="1"/>
  <c r="CJ36" i="1"/>
  <c r="CL36" i="1"/>
  <c r="CQ36" i="1"/>
  <c r="CR36" i="1"/>
  <c r="CO36" i="1"/>
  <c r="CK36" i="1"/>
  <c r="CM36" i="1"/>
  <c r="CN36" i="1"/>
  <c r="CU36" i="1"/>
  <c r="CP36" i="1"/>
  <c r="CK23" i="1"/>
  <c r="CT4" i="1"/>
  <c r="CJ4" i="1"/>
  <c r="CL4" i="1"/>
  <c r="CQ4" i="1"/>
  <c r="CR4" i="1"/>
  <c r="CO4" i="1"/>
  <c r="CK4" i="1"/>
  <c r="CM4" i="1"/>
  <c r="CN4" i="1"/>
  <c r="CS4" i="1"/>
  <c r="CU4" i="1"/>
  <c r="CP61" i="1"/>
  <c r="CK61" i="1"/>
  <c r="CL61" i="1"/>
  <c r="CU61" i="1"/>
  <c r="CN61" i="1"/>
  <c r="CT61" i="1"/>
  <c r="CJ61" i="1"/>
  <c r="CO61" i="1"/>
  <c r="CQ61" i="1"/>
  <c r="CJ44" i="1"/>
  <c r="CQ44" i="1"/>
  <c r="CR44" i="1"/>
  <c r="CL44" i="1"/>
  <c r="CO44" i="1"/>
  <c r="CP44" i="1"/>
  <c r="CM44" i="1"/>
  <c r="CN44" i="1"/>
  <c r="CK44" i="1"/>
  <c r="CN42" i="1"/>
  <c r="CU42" i="1"/>
  <c r="CM42" i="1"/>
  <c r="CJ42" i="1"/>
  <c r="CK42" i="1"/>
  <c r="CQ42" i="1"/>
  <c r="CT42" i="1"/>
  <c r="CO42" i="1"/>
  <c r="CP42" i="1"/>
  <c r="CS42" i="1"/>
  <c r="CL23" i="1"/>
  <c r="CN23" i="1"/>
  <c r="CS23" i="1"/>
  <c r="CT23" i="1"/>
  <c r="CM23" i="1"/>
  <c r="CP23" i="1"/>
  <c r="CU23" i="1"/>
  <c r="CQ23" i="1"/>
  <c r="CR23" i="1"/>
  <c r="CP6" i="1"/>
  <c r="CM6" i="1"/>
  <c r="CN6" i="1"/>
  <c r="CS6" i="1"/>
  <c r="CU6" i="1"/>
  <c r="CK6" i="1"/>
  <c r="CL6" i="1"/>
  <c r="CO6" i="1"/>
  <c r="CT6" i="1"/>
  <c r="CJ6" i="1"/>
  <c r="CQ6" i="1"/>
  <c r="CN27" i="1"/>
  <c r="CT27" i="1"/>
  <c r="CK27" i="1"/>
  <c r="CL27" i="1"/>
  <c r="CS27" i="1"/>
  <c r="CM27" i="1"/>
  <c r="CQ27" i="1"/>
  <c r="CR27" i="1"/>
  <c r="CJ27" i="1"/>
  <c r="CO27" i="1"/>
  <c r="CP27" i="1"/>
  <c r="CU27" i="1"/>
  <c r="CP14" i="1"/>
  <c r="CM14" i="1"/>
  <c r="CN14" i="1"/>
  <c r="CS14" i="1"/>
  <c r="CJ14" i="1"/>
  <c r="CO14" i="1"/>
  <c r="CQ14" i="1"/>
  <c r="CK14" i="1"/>
  <c r="CL14" i="1"/>
  <c r="CT14" i="1"/>
  <c r="CU14" i="1"/>
  <c r="CU74" i="1"/>
  <c r="CT68" i="1"/>
  <c r="CU47" i="1"/>
  <c r="CQ68" i="1"/>
  <c r="CR47" i="1"/>
  <c r="CU45" i="1"/>
  <c r="CR33" i="1"/>
  <c r="CJ33" i="1"/>
  <c r="CO33" i="1"/>
  <c r="CP33" i="1"/>
  <c r="CS33" i="1"/>
  <c r="CU33" i="1"/>
  <c r="CK33" i="1"/>
  <c r="CL33" i="1"/>
  <c r="CN33" i="1"/>
  <c r="CT33" i="1"/>
  <c r="CM33" i="1"/>
  <c r="CJ29" i="1"/>
  <c r="CP29" i="1"/>
  <c r="CR29" i="1"/>
  <c r="CM29" i="1"/>
  <c r="CO29" i="1"/>
  <c r="CT29" i="1"/>
  <c r="CU29" i="1"/>
  <c r="CS29" i="1"/>
  <c r="CQ29" i="1"/>
  <c r="CK29" i="1"/>
  <c r="CL29" i="1"/>
  <c r="CL16" i="1"/>
  <c r="CR16" i="1"/>
  <c r="CT16" i="1"/>
  <c r="CJ16" i="1"/>
  <c r="CU16" i="1"/>
  <c r="CK16" i="1"/>
  <c r="CM16" i="1"/>
  <c r="CN16" i="1"/>
  <c r="CS16" i="1"/>
  <c r="CO16" i="1"/>
  <c r="CP16" i="1"/>
  <c r="CQ74" i="1"/>
  <c r="CK68" i="1"/>
  <c r="CL68" i="1"/>
  <c r="CR68" i="1"/>
  <c r="CU68" i="1"/>
  <c r="CS68" i="1"/>
  <c r="CJ68" i="1"/>
  <c r="CM68" i="1"/>
  <c r="CO68" i="1"/>
  <c r="CP68" i="1"/>
  <c r="CL47" i="1"/>
  <c r="CS47" i="1"/>
  <c r="CT47" i="1"/>
  <c r="CM47" i="1"/>
  <c r="CN47" i="1"/>
  <c r="CJ47" i="1"/>
  <c r="CO47" i="1"/>
  <c r="CP47" i="1"/>
  <c r="CQ47" i="1"/>
  <c r="CP45" i="1"/>
  <c r="CJ45" i="1"/>
  <c r="CK45" i="1"/>
  <c r="CM45" i="1"/>
  <c r="CN45" i="1"/>
  <c r="CL45" i="1"/>
  <c r="CO45" i="1"/>
  <c r="CQ45" i="1"/>
  <c r="CS45" i="1"/>
  <c r="CT45" i="1"/>
  <c r="CN18" i="1"/>
  <c r="CP18" i="1"/>
  <c r="CU18" i="1"/>
  <c r="CM18" i="1"/>
  <c r="CQ18" i="1"/>
  <c r="CT18" i="1"/>
  <c r="CJ18" i="1"/>
  <c r="CO18" i="1"/>
  <c r="CR18" i="1"/>
  <c r="CK18" i="1"/>
  <c r="CL18" i="1"/>
  <c r="CQ21" i="1"/>
  <c r="CO21" i="1"/>
  <c r="CJ21" i="1"/>
  <c r="CP21" i="1"/>
  <c r="CR21" i="1"/>
  <c r="CM21" i="1"/>
  <c r="CK21" i="1"/>
  <c r="CU21" i="1"/>
  <c r="CL32" i="1"/>
  <c r="CR32" i="1"/>
  <c r="CT32" i="1"/>
  <c r="CJ32" i="1"/>
  <c r="CU32" i="1"/>
  <c r="CK32" i="1"/>
  <c r="CM32" i="1"/>
  <c r="CN32" i="1"/>
  <c r="CV2" i="1"/>
  <c r="BX2" i="1"/>
  <c r="BY2" i="1" s="1"/>
  <c r="BZ2" i="1" s="1"/>
  <c r="CA2" i="1" s="1"/>
  <c r="CB2" i="1" s="1"/>
  <c r="CC2" i="1" s="1"/>
  <c r="CD2" i="1" s="1"/>
  <c r="CE2" i="1" s="1"/>
  <c r="CF2" i="1" s="1"/>
  <c r="CG2" i="1" s="1"/>
  <c r="CH2" i="1" s="1"/>
  <c r="CI2" i="1" s="1"/>
  <c r="CU2" i="1" l="1"/>
  <c r="CT2" i="1"/>
  <c r="CQ2" i="1"/>
  <c r="CP2" i="1"/>
  <c r="CO2" i="1"/>
  <c r="CN2" i="1"/>
  <c r="CM2" i="1"/>
  <c r="CL2" i="1"/>
  <c r="CJ2" i="1"/>
  <c r="CS2" i="1"/>
  <c r="CR2" i="1"/>
  <c r="CK2" i="1"/>
  <c r="BV502" i="1"/>
  <c r="BV503" i="1"/>
  <c r="BV504" i="1"/>
  <c r="BX504" i="1" s="1"/>
  <c r="BZ504" i="1" s="1"/>
  <c r="CB504" i="1" s="1"/>
  <c r="CD504" i="1" s="1"/>
  <c r="CF504" i="1" s="1"/>
  <c r="BV505" i="1"/>
  <c r="BV506" i="1"/>
  <c r="BV507" i="1"/>
  <c r="BX507" i="1" s="1"/>
  <c r="BZ507" i="1" s="1"/>
  <c r="CB507" i="1" s="1"/>
  <c r="CD507" i="1" s="1"/>
  <c r="CF507" i="1" s="1"/>
  <c r="BV508" i="1"/>
  <c r="BX508" i="1" s="1"/>
  <c r="BZ508" i="1" s="1"/>
  <c r="CB508" i="1" s="1"/>
  <c r="CD508" i="1" s="1"/>
  <c r="CF508" i="1" s="1"/>
  <c r="BV509" i="1"/>
  <c r="BX509" i="1" s="1"/>
  <c r="BZ509" i="1" s="1"/>
  <c r="CB509" i="1" s="1"/>
  <c r="CD509" i="1" s="1"/>
  <c r="BV510" i="1"/>
  <c r="BV511" i="1"/>
  <c r="BV512" i="1"/>
  <c r="BX512" i="1" s="1"/>
  <c r="BZ512" i="1" s="1"/>
  <c r="CB512" i="1" s="1"/>
  <c r="CD512" i="1" s="1"/>
  <c r="CF512" i="1" s="1"/>
  <c r="BV513" i="1"/>
  <c r="BX513" i="1" s="1"/>
  <c r="BV514" i="1"/>
  <c r="BV515" i="1"/>
  <c r="BV516" i="1"/>
  <c r="BV517" i="1"/>
  <c r="BX517" i="1" s="1"/>
  <c r="BV518" i="1"/>
  <c r="BV519" i="1"/>
  <c r="BV520" i="1"/>
  <c r="BX520" i="1" s="1"/>
  <c r="BZ520" i="1" s="1"/>
  <c r="CB520" i="1" s="1"/>
  <c r="CD520" i="1" s="1"/>
  <c r="CF520" i="1" s="1"/>
  <c r="BV521" i="1"/>
  <c r="BV522" i="1"/>
  <c r="BX522" i="1" s="1"/>
  <c r="BZ522" i="1" s="1"/>
  <c r="BV523" i="1"/>
  <c r="BX523" i="1" s="1"/>
  <c r="BZ523" i="1" s="1"/>
  <c r="CB523" i="1" s="1"/>
  <c r="CD523" i="1" s="1"/>
  <c r="CF523" i="1" s="1"/>
  <c r="BV524" i="1"/>
  <c r="BX524" i="1" s="1"/>
  <c r="BZ524" i="1" s="1"/>
  <c r="CB524" i="1" s="1"/>
  <c r="CD524" i="1" s="1"/>
  <c r="CF524" i="1" s="1"/>
  <c r="BV525" i="1"/>
  <c r="BX525" i="1" s="1"/>
  <c r="BZ525" i="1" s="1"/>
  <c r="CB525" i="1" s="1"/>
  <c r="CD525" i="1" s="1"/>
  <c r="CF525" i="1" s="1"/>
  <c r="CR525" i="1" s="1"/>
  <c r="BV526" i="1"/>
  <c r="BV527" i="1"/>
  <c r="BV528" i="1"/>
  <c r="BX528" i="1" s="1"/>
  <c r="BZ528" i="1" s="1"/>
  <c r="CB528" i="1" s="1"/>
  <c r="CD528" i="1" s="1"/>
  <c r="CF528" i="1" s="1"/>
  <c r="BV529" i="1"/>
  <c r="BX529" i="1" s="1"/>
  <c r="BV530" i="1"/>
  <c r="BV531" i="1"/>
  <c r="BV532" i="1"/>
  <c r="BV533" i="1"/>
  <c r="BX533" i="1" s="1"/>
  <c r="BZ533" i="1" s="1"/>
  <c r="CB533" i="1" s="1"/>
  <c r="CD533" i="1" s="1"/>
  <c r="CF533" i="1" s="1"/>
  <c r="BV534" i="1"/>
  <c r="BV535" i="1"/>
  <c r="BV536" i="1"/>
  <c r="BX536" i="1" s="1"/>
  <c r="BV537" i="1"/>
  <c r="BV538" i="1"/>
  <c r="BX538" i="1" s="1"/>
  <c r="BZ538" i="1" s="1"/>
  <c r="BV539" i="1"/>
  <c r="BX539" i="1" s="1"/>
  <c r="BZ539" i="1" s="1"/>
  <c r="CB539" i="1" s="1"/>
  <c r="CD539" i="1" s="1"/>
  <c r="CF539" i="1" s="1"/>
  <c r="BV540" i="1"/>
  <c r="BX540" i="1" s="1"/>
  <c r="BZ540" i="1" s="1"/>
  <c r="CB540" i="1" s="1"/>
  <c r="CD540" i="1" s="1"/>
  <c r="CF540" i="1" s="1"/>
  <c r="BV541" i="1"/>
  <c r="BX541" i="1" s="1"/>
  <c r="BV542" i="1"/>
  <c r="BV543" i="1"/>
  <c r="BV544" i="1"/>
  <c r="BX544" i="1" s="1"/>
  <c r="BZ544" i="1" s="1"/>
  <c r="CB544" i="1" s="1"/>
  <c r="CD544" i="1" s="1"/>
  <c r="CF544" i="1" s="1"/>
  <c r="CP544" i="1" s="1"/>
  <c r="BV545" i="1"/>
  <c r="BX545" i="1" s="1"/>
  <c r="BV546" i="1"/>
  <c r="BV547" i="1"/>
  <c r="BV548" i="1"/>
  <c r="BV549" i="1"/>
  <c r="BX549" i="1" s="1"/>
  <c r="BZ549" i="1" s="1"/>
  <c r="CB549" i="1" s="1"/>
  <c r="CD549" i="1" s="1"/>
  <c r="CF549" i="1" s="1"/>
  <c r="CS549" i="1" s="1"/>
  <c r="BV550" i="1"/>
  <c r="BV551" i="1"/>
  <c r="BV552" i="1"/>
  <c r="BX552" i="1" s="1"/>
  <c r="BZ552" i="1" s="1"/>
  <c r="CB552" i="1" s="1"/>
  <c r="CD552" i="1" s="1"/>
  <c r="CF552" i="1" s="1"/>
  <c r="BV553" i="1"/>
  <c r="BV554" i="1"/>
  <c r="BX554" i="1" s="1"/>
  <c r="BZ554" i="1" s="1"/>
  <c r="BV555" i="1"/>
  <c r="BX555" i="1" s="1"/>
  <c r="BZ555" i="1" s="1"/>
  <c r="CB555" i="1" s="1"/>
  <c r="CD555" i="1" s="1"/>
  <c r="CF555" i="1" s="1"/>
  <c r="BV556" i="1"/>
  <c r="BX556" i="1" s="1"/>
  <c r="BZ556" i="1" s="1"/>
  <c r="CB556" i="1" s="1"/>
  <c r="CD556" i="1" s="1"/>
  <c r="CF556" i="1" s="1"/>
  <c r="BV557" i="1"/>
  <c r="BV558" i="1"/>
  <c r="BV559" i="1"/>
  <c r="BV560" i="1"/>
  <c r="BX560" i="1" s="1"/>
  <c r="BZ560" i="1" s="1"/>
  <c r="CB560" i="1" s="1"/>
  <c r="CD560" i="1" s="1"/>
  <c r="CF560" i="1" s="1"/>
  <c r="BV561" i="1"/>
  <c r="BX561" i="1" s="1"/>
  <c r="BV562" i="1"/>
  <c r="BV563" i="1"/>
  <c r="BV564" i="1"/>
  <c r="BV565" i="1"/>
  <c r="BX565" i="1" s="1"/>
  <c r="BZ565" i="1" s="1"/>
  <c r="CB565" i="1" s="1"/>
  <c r="CD565" i="1" s="1"/>
  <c r="CF565" i="1" s="1"/>
  <c r="CS565" i="1" s="1"/>
  <c r="BV566" i="1"/>
  <c r="BV567" i="1"/>
  <c r="BV568" i="1"/>
  <c r="BX568" i="1" s="1"/>
  <c r="BZ568" i="1" s="1"/>
  <c r="CB568" i="1" s="1"/>
  <c r="CD568" i="1" s="1"/>
  <c r="CF568" i="1" s="1"/>
  <c r="BV569" i="1"/>
  <c r="BX569" i="1" s="1"/>
  <c r="BZ569" i="1" s="1"/>
  <c r="CB569" i="1" s="1"/>
  <c r="CD569" i="1" s="1"/>
  <c r="CF569" i="1" s="1"/>
  <c r="CP569" i="1" s="1"/>
  <c r="BV570" i="1"/>
  <c r="BX570" i="1" s="1"/>
  <c r="BZ570" i="1" s="1"/>
  <c r="BV571" i="1"/>
  <c r="BX571" i="1" s="1"/>
  <c r="BZ571" i="1" s="1"/>
  <c r="CB571" i="1" s="1"/>
  <c r="CD571" i="1" s="1"/>
  <c r="CF571" i="1" s="1"/>
  <c r="BV572" i="1"/>
  <c r="BX572" i="1" s="1"/>
  <c r="BZ572" i="1" s="1"/>
  <c r="CB572" i="1" s="1"/>
  <c r="CD572" i="1" s="1"/>
  <c r="CF572" i="1" s="1"/>
  <c r="BV573" i="1"/>
  <c r="BV574" i="1"/>
  <c r="BV575" i="1"/>
  <c r="BV576" i="1"/>
  <c r="BX576" i="1" s="1"/>
  <c r="BZ576" i="1" s="1"/>
  <c r="CB576" i="1" s="1"/>
  <c r="CD576" i="1" s="1"/>
  <c r="CF576" i="1" s="1"/>
  <c r="BV577" i="1"/>
  <c r="BX577" i="1" s="1"/>
  <c r="BV578" i="1"/>
  <c r="BV579" i="1"/>
  <c r="BV580" i="1"/>
  <c r="BV581" i="1"/>
  <c r="BX581" i="1" s="1"/>
  <c r="BZ581" i="1" s="1"/>
  <c r="CB581" i="1" s="1"/>
  <c r="CD581" i="1" s="1"/>
  <c r="CF581" i="1" s="1"/>
  <c r="BV582" i="1"/>
  <c r="BV583" i="1"/>
  <c r="BV584" i="1"/>
  <c r="BV585" i="1"/>
  <c r="BV586" i="1"/>
  <c r="BX586" i="1" s="1"/>
  <c r="BV587" i="1"/>
  <c r="BX587" i="1" s="1"/>
  <c r="BZ587" i="1" s="1"/>
  <c r="CB587" i="1" s="1"/>
  <c r="CD587" i="1" s="1"/>
  <c r="CF587" i="1" s="1"/>
  <c r="BV588" i="1"/>
  <c r="BX588" i="1" s="1"/>
  <c r="BZ588" i="1" s="1"/>
  <c r="CB588" i="1" s="1"/>
  <c r="CD588" i="1" s="1"/>
  <c r="CF588" i="1" s="1"/>
  <c r="BV589" i="1"/>
  <c r="BX589" i="1" s="1"/>
  <c r="BZ589" i="1" s="1"/>
  <c r="CB589" i="1" s="1"/>
  <c r="BV590" i="1"/>
  <c r="BV591" i="1"/>
  <c r="BV592" i="1"/>
  <c r="BX592" i="1" s="1"/>
  <c r="BZ592" i="1" s="1"/>
  <c r="CB592" i="1" s="1"/>
  <c r="CD592" i="1" s="1"/>
  <c r="CF592" i="1" s="1"/>
  <c r="BV593" i="1"/>
  <c r="BX593" i="1" s="1"/>
  <c r="BV594" i="1"/>
  <c r="BV595" i="1"/>
  <c r="BV596" i="1"/>
  <c r="BV597" i="1"/>
  <c r="BX597" i="1" s="1"/>
  <c r="BZ597" i="1" s="1"/>
  <c r="CB597" i="1" s="1"/>
  <c r="CD597" i="1" s="1"/>
  <c r="CF597" i="1" s="1"/>
  <c r="CR597" i="1" s="1"/>
  <c r="BV598" i="1"/>
  <c r="BV599" i="1"/>
  <c r="BV600" i="1"/>
  <c r="BX600" i="1" s="1"/>
  <c r="BZ600" i="1" s="1"/>
  <c r="CB600" i="1" s="1"/>
  <c r="CD600" i="1" s="1"/>
  <c r="BV601" i="1"/>
  <c r="BV602" i="1"/>
  <c r="BX602" i="1" s="1"/>
  <c r="BZ602" i="1" s="1"/>
  <c r="BV603" i="1"/>
  <c r="BX603" i="1" s="1"/>
  <c r="BZ603" i="1" s="1"/>
  <c r="CB603" i="1" s="1"/>
  <c r="CD603" i="1" s="1"/>
  <c r="CF603" i="1" s="1"/>
  <c r="BV604" i="1"/>
  <c r="BX604" i="1" s="1"/>
  <c r="BZ604" i="1" s="1"/>
  <c r="CB604" i="1" s="1"/>
  <c r="CD604" i="1" s="1"/>
  <c r="CF604" i="1" s="1"/>
  <c r="BV605" i="1"/>
  <c r="BX605" i="1" s="1"/>
  <c r="BZ605" i="1" s="1"/>
  <c r="CB605" i="1" s="1"/>
  <c r="CD605" i="1" s="1"/>
  <c r="CF605" i="1" s="1"/>
  <c r="CL605" i="1" s="1"/>
  <c r="BV606" i="1"/>
  <c r="BV607" i="1"/>
  <c r="BV608" i="1"/>
  <c r="BX608" i="1" s="1"/>
  <c r="BZ608" i="1" s="1"/>
  <c r="CB608" i="1" s="1"/>
  <c r="CD608" i="1" s="1"/>
  <c r="CF608" i="1" s="1"/>
  <c r="BV609" i="1"/>
  <c r="BX609" i="1" s="1"/>
  <c r="BV610" i="1"/>
  <c r="BV611" i="1"/>
  <c r="BV612" i="1"/>
  <c r="BV613" i="1"/>
  <c r="BX613" i="1" s="1"/>
  <c r="BV614" i="1"/>
  <c r="BV615" i="1"/>
  <c r="BV616" i="1"/>
  <c r="BV617" i="1"/>
  <c r="BX617" i="1" s="1"/>
  <c r="BZ617" i="1" s="1"/>
  <c r="CB617" i="1" s="1"/>
  <c r="CD617" i="1" s="1"/>
  <c r="BV618" i="1"/>
  <c r="BV619" i="1"/>
  <c r="BX619" i="1" s="1"/>
  <c r="BZ619" i="1" s="1"/>
  <c r="CB619" i="1" s="1"/>
  <c r="CD619" i="1" s="1"/>
  <c r="CF619" i="1" s="1"/>
  <c r="BV620" i="1"/>
  <c r="BX620" i="1" s="1"/>
  <c r="BZ620" i="1" s="1"/>
  <c r="CB620" i="1" s="1"/>
  <c r="CD620" i="1" s="1"/>
  <c r="CF620" i="1" s="1"/>
  <c r="BV621" i="1"/>
  <c r="BV622" i="1"/>
  <c r="BV623" i="1"/>
  <c r="BV624" i="1"/>
  <c r="BX624" i="1" s="1"/>
  <c r="BZ624" i="1" s="1"/>
  <c r="CB624" i="1" s="1"/>
  <c r="CD624" i="1" s="1"/>
  <c r="CF624" i="1" s="1"/>
  <c r="BV625" i="1"/>
  <c r="BX625" i="1" s="1"/>
  <c r="BV626" i="1"/>
  <c r="BV627" i="1"/>
  <c r="BV628" i="1"/>
  <c r="BV629" i="1"/>
  <c r="BX629" i="1" s="1"/>
  <c r="BZ629" i="1" s="1"/>
  <c r="CB629" i="1" s="1"/>
  <c r="CD629" i="1" s="1"/>
  <c r="CF629" i="1" s="1"/>
  <c r="CP629" i="1" s="1"/>
  <c r="BV630" i="1"/>
  <c r="BV631" i="1"/>
  <c r="BV632" i="1"/>
  <c r="BX632" i="1" s="1"/>
  <c r="BV633" i="1"/>
  <c r="BX633" i="1" s="1"/>
  <c r="BZ633" i="1" s="1"/>
  <c r="CB633" i="1" s="1"/>
  <c r="CD633" i="1" s="1"/>
  <c r="CF633" i="1" s="1"/>
  <c r="CP633" i="1" s="1"/>
  <c r="BV634" i="1"/>
  <c r="BV635" i="1"/>
  <c r="BX635" i="1" s="1"/>
  <c r="BZ635" i="1" s="1"/>
  <c r="CB635" i="1" s="1"/>
  <c r="CD635" i="1" s="1"/>
  <c r="CF635" i="1" s="1"/>
  <c r="BV636" i="1"/>
  <c r="BX636" i="1" s="1"/>
  <c r="BZ636" i="1" s="1"/>
  <c r="CB636" i="1" s="1"/>
  <c r="CD636" i="1" s="1"/>
  <c r="CF636" i="1" s="1"/>
  <c r="BV637" i="1"/>
  <c r="BX637" i="1" s="1"/>
  <c r="BZ637" i="1" s="1"/>
  <c r="CB637" i="1" s="1"/>
  <c r="CD637" i="1" s="1"/>
  <c r="BV638" i="1"/>
  <c r="BV639" i="1"/>
  <c r="BV640" i="1"/>
  <c r="BX640" i="1" s="1"/>
  <c r="BZ640" i="1" s="1"/>
  <c r="CB640" i="1" s="1"/>
  <c r="CD640" i="1" s="1"/>
  <c r="CF640" i="1" s="1"/>
  <c r="BV641" i="1"/>
  <c r="BX641" i="1" s="1"/>
  <c r="BV642" i="1"/>
  <c r="BV643" i="1"/>
  <c r="BV644" i="1"/>
  <c r="BV645" i="1"/>
  <c r="BX645" i="1" s="1"/>
  <c r="BZ645" i="1" s="1"/>
  <c r="CB645" i="1" s="1"/>
  <c r="CD645" i="1" s="1"/>
  <c r="CF645" i="1" s="1"/>
  <c r="CR645" i="1" s="1"/>
  <c r="BV646" i="1"/>
  <c r="BV647" i="1"/>
  <c r="BV648" i="1"/>
  <c r="BV649" i="1"/>
  <c r="BX649" i="1" s="1"/>
  <c r="BZ649" i="1" s="1"/>
  <c r="CB649" i="1" s="1"/>
  <c r="CD649" i="1" s="1"/>
  <c r="CF649" i="1" s="1"/>
  <c r="BV650" i="1"/>
  <c r="BX650" i="1" s="1"/>
  <c r="BZ650" i="1" s="1"/>
  <c r="BV651" i="1"/>
  <c r="BX651" i="1" s="1"/>
  <c r="BZ651" i="1" s="1"/>
  <c r="CB651" i="1" s="1"/>
  <c r="CD651" i="1" s="1"/>
  <c r="CF651" i="1" s="1"/>
  <c r="BV652" i="1"/>
  <c r="BX652" i="1" s="1"/>
  <c r="BZ652" i="1" s="1"/>
  <c r="CB652" i="1" s="1"/>
  <c r="CD652" i="1" s="1"/>
  <c r="CF652" i="1" s="1"/>
  <c r="BV653" i="1"/>
  <c r="BX653" i="1" s="1"/>
  <c r="BZ653" i="1" s="1"/>
  <c r="CB653" i="1" s="1"/>
  <c r="CD653" i="1" s="1"/>
  <c r="CF653" i="1" s="1"/>
  <c r="CJ653" i="1" s="1"/>
  <c r="BV654" i="1"/>
  <c r="BV655" i="1"/>
  <c r="BV656" i="1"/>
  <c r="BX656" i="1" s="1"/>
  <c r="BZ656" i="1" s="1"/>
  <c r="CB656" i="1" s="1"/>
  <c r="CD656" i="1" s="1"/>
  <c r="CF656" i="1" s="1"/>
  <c r="BV657" i="1"/>
  <c r="BX657" i="1" s="1"/>
  <c r="BV658" i="1"/>
  <c r="BV659" i="1"/>
  <c r="BV660" i="1"/>
  <c r="BV661" i="1"/>
  <c r="BX661" i="1" s="1"/>
  <c r="BZ661" i="1" s="1"/>
  <c r="CB661" i="1" s="1"/>
  <c r="CD661" i="1" s="1"/>
  <c r="CF661" i="1" s="1"/>
  <c r="BV662" i="1"/>
  <c r="BV663" i="1"/>
  <c r="BV664" i="1"/>
  <c r="BX664" i="1" s="1"/>
  <c r="BZ664" i="1" s="1"/>
  <c r="CB664" i="1" s="1"/>
  <c r="CD664" i="1" s="1"/>
  <c r="CF664" i="1" s="1"/>
  <c r="CR664" i="1" s="1"/>
  <c r="BV665" i="1"/>
  <c r="BV666" i="1"/>
  <c r="BX666" i="1" s="1"/>
  <c r="BV667" i="1"/>
  <c r="BX667" i="1" s="1"/>
  <c r="BZ667" i="1" s="1"/>
  <c r="CB667" i="1" s="1"/>
  <c r="CD667" i="1" s="1"/>
  <c r="CF667" i="1" s="1"/>
  <c r="BV668" i="1"/>
  <c r="BX668" i="1" s="1"/>
  <c r="BZ668" i="1" s="1"/>
  <c r="CB668" i="1" s="1"/>
  <c r="CD668" i="1" s="1"/>
  <c r="CF668" i="1" s="1"/>
  <c r="BV669" i="1"/>
  <c r="BX669" i="1" s="1"/>
  <c r="BZ669" i="1" s="1"/>
  <c r="CB669" i="1" s="1"/>
  <c r="CD669" i="1" s="1"/>
  <c r="CF669" i="1" s="1"/>
  <c r="BV670" i="1"/>
  <c r="BV671" i="1"/>
  <c r="BV672" i="1"/>
  <c r="BX672" i="1" s="1"/>
  <c r="BZ672" i="1" s="1"/>
  <c r="CB672" i="1" s="1"/>
  <c r="CD672" i="1" s="1"/>
  <c r="CF672" i="1" s="1"/>
  <c r="BV673" i="1"/>
  <c r="BX673" i="1" s="1"/>
  <c r="BV674" i="1"/>
  <c r="BV675" i="1"/>
  <c r="BV676" i="1"/>
  <c r="BV677" i="1"/>
  <c r="BV678" i="1"/>
  <c r="BV679" i="1"/>
  <c r="BV680" i="1"/>
  <c r="BX680" i="1" s="1"/>
  <c r="BZ680" i="1" s="1"/>
  <c r="CB680" i="1" s="1"/>
  <c r="CD680" i="1" s="1"/>
  <c r="CF680" i="1" s="1"/>
  <c r="BV681" i="1"/>
  <c r="BX681" i="1" s="1"/>
  <c r="BZ681" i="1" s="1"/>
  <c r="CB681" i="1" s="1"/>
  <c r="CD681" i="1" s="1"/>
  <c r="CF681" i="1" s="1"/>
  <c r="CQ681" i="1" s="1"/>
  <c r="BV682" i="1"/>
  <c r="BX682" i="1" s="1"/>
  <c r="BV683" i="1"/>
  <c r="BX683" i="1" s="1"/>
  <c r="BZ683" i="1" s="1"/>
  <c r="CB683" i="1" s="1"/>
  <c r="CD683" i="1" s="1"/>
  <c r="CF683" i="1" s="1"/>
  <c r="BV684" i="1"/>
  <c r="BX684" i="1" s="1"/>
  <c r="BZ684" i="1" s="1"/>
  <c r="CB684" i="1" s="1"/>
  <c r="CD684" i="1" s="1"/>
  <c r="CF684" i="1" s="1"/>
  <c r="CR684" i="1" s="1"/>
  <c r="BV685" i="1"/>
  <c r="BX685" i="1" s="1"/>
  <c r="BZ685" i="1" s="1"/>
  <c r="CB685" i="1" s="1"/>
  <c r="CD685" i="1" s="1"/>
  <c r="CF685" i="1" s="1"/>
  <c r="BV686" i="1"/>
  <c r="BV687" i="1"/>
  <c r="BV688" i="1"/>
  <c r="BX688" i="1" s="1"/>
  <c r="BZ688" i="1" s="1"/>
  <c r="CB688" i="1" s="1"/>
  <c r="CD688" i="1" s="1"/>
  <c r="CF688" i="1" s="1"/>
  <c r="BV689" i="1"/>
  <c r="BX689" i="1" s="1"/>
  <c r="BV690" i="1"/>
  <c r="BV691" i="1"/>
  <c r="BV692" i="1"/>
  <c r="BV693" i="1"/>
  <c r="BX693" i="1" s="1"/>
  <c r="BZ693" i="1" s="1"/>
  <c r="CB693" i="1" s="1"/>
  <c r="CD693" i="1" s="1"/>
  <c r="CF693" i="1" s="1"/>
  <c r="BV694" i="1"/>
  <c r="BV695" i="1"/>
  <c r="BV696" i="1"/>
  <c r="BX696" i="1" s="1"/>
  <c r="BZ696" i="1" s="1"/>
  <c r="CB696" i="1" s="1"/>
  <c r="CD696" i="1" s="1"/>
  <c r="CF696" i="1" s="1"/>
  <c r="BV697" i="1"/>
  <c r="BX697" i="1" s="1"/>
  <c r="BZ697" i="1" s="1"/>
  <c r="CB697" i="1" s="1"/>
  <c r="CD697" i="1" s="1"/>
  <c r="CF697" i="1" s="1"/>
  <c r="BV698" i="1"/>
  <c r="BX698" i="1" s="1"/>
  <c r="BZ698" i="1" s="1"/>
  <c r="CB698" i="1" s="1"/>
  <c r="BV699" i="1"/>
  <c r="BX699" i="1" s="1"/>
  <c r="BZ699" i="1" s="1"/>
  <c r="CB699" i="1" s="1"/>
  <c r="CD699" i="1" s="1"/>
  <c r="CF699" i="1" s="1"/>
  <c r="BV700" i="1"/>
  <c r="BX700" i="1" s="1"/>
  <c r="BZ700" i="1" s="1"/>
  <c r="CB700" i="1" s="1"/>
  <c r="CD700" i="1" s="1"/>
  <c r="CF700" i="1" s="1"/>
  <c r="BV701" i="1"/>
  <c r="BX701" i="1" s="1"/>
  <c r="BZ701" i="1" s="1"/>
  <c r="BV702" i="1"/>
  <c r="BV703" i="1"/>
  <c r="BV704" i="1"/>
  <c r="BX704" i="1" s="1"/>
  <c r="BZ704" i="1" s="1"/>
  <c r="CB704" i="1" s="1"/>
  <c r="CD704" i="1" s="1"/>
  <c r="CF704" i="1" s="1"/>
  <c r="BV705" i="1"/>
  <c r="BX705" i="1" s="1"/>
  <c r="BV706" i="1"/>
  <c r="BV707" i="1"/>
  <c r="BV708" i="1"/>
  <c r="BV709" i="1"/>
  <c r="BX709" i="1" s="1"/>
  <c r="BZ709" i="1" s="1"/>
  <c r="CB709" i="1" s="1"/>
  <c r="CD709" i="1" s="1"/>
  <c r="CF709" i="1" s="1"/>
  <c r="CR709" i="1" s="1"/>
  <c r="BV710" i="1"/>
  <c r="BV711" i="1"/>
  <c r="BV712" i="1"/>
  <c r="BX712" i="1" s="1"/>
  <c r="BZ712" i="1" s="1"/>
  <c r="CB712" i="1" s="1"/>
  <c r="CD712" i="1" s="1"/>
  <c r="CF712" i="1" s="1"/>
  <c r="BV713" i="1"/>
  <c r="BX713" i="1" s="1"/>
  <c r="BZ713" i="1" s="1"/>
  <c r="CB713" i="1" s="1"/>
  <c r="CD713" i="1" s="1"/>
  <c r="CF713" i="1" s="1"/>
  <c r="BV714" i="1"/>
  <c r="BX714" i="1" s="1"/>
  <c r="BZ714" i="1" s="1"/>
  <c r="BV715" i="1"/>
  <c r="BX715" i="1" s="1"/>
  <c r="BZ715" i="1" s="1"/>
  <c r="CB715" i="1" s="1"/>
  <c r="CD715" i="1" s="1"/>
  <c r="CF715" i="1" s="1"/>
  <c r="BV716" i="1"/>
  <c r="BX716" i="1" s="1"/>
  <c r="BZ716" i="1" s="1"/>
  <c r="CB716" i="1" s="1"/>
  <c r="CD716" i="1" s="1"/>
  <c r="CF716" i="1" s="1"/>
  <c r="CS716" i="1" s="1"/>
  <c r="BV717" i="1"/>
  <c r="BV718" i="1"/>
  <c r="BV719" i="1"/>
  <c r="BV720" i="1"/>
  <c r="BX720" i="1" s="1"/>
  <c r="BZ720" i="1" s="1"/>
  <c r="CB720" i="1" s="1"/>
  <c r="CD720" i="1" s="1"/>
  <c r="CF720" i="1" s="1"/>
  <c r="BV721" i="1"/>
  <c r="BX721" i="1" s="1"/>
  <c r="BV722" i="1"/>
  <c r="BV723" i="1"/>
  <c r="BV724" i="1"/>
  <c r="BV725" i="1"/>
  <c r="BV726" i="1"/>
  <c r="BV727" i="1"/>
  <c r="BV728" i="1"/>
  <c r="BX728" i="1" s="1"/>
  <c r="BZ728" i="1" s="1"/>
  <c r="CB728" i="1" s="1"/>
  <c r="CD728" i="1" s="1"/>
  <c r="BV729" i="1"/>
  <c r="BX729" i="1" s="1"/>
  <c r="BZ729" i="1" s="1"/>
  <c r="CB729" i="1" s="1"/>
  <c r="CD729" i="1" s="1"/>
  <c r="CF729" i="1" s="1"/>
  <c r="BV730" i="1"/>
  <c r="BX730" i="1" s="1"/>
  <c r="BZ730" i="1" s="1"/>
  <c r="BV731" i="1"/>
  <c r="BX731" i="1" s="1"/>
  <c r="BZ731" i="1" s="1"/>
  <c r="CB731" i="1" s="1"/>
  <c r="CD731" i="1" s="1"/>
  <c r="CF731" i="1" s="1"/>
  <c r="BV732" i="1"/>
  <c r="BX732" i="1" s="1"/>
  <c r="BZ732" i="1" s="1"/>
  <c r="CB732" i="1" s="1"/>
  <c r="CD732" i="1" s="1"/>
  <c r="CF732" i="1" s="1"/>
  <c r="CR732" i="1" s="1"/>
  <c r="BV733" i="1"/>
  <c r="BV734" i="1"/>
  <c r="BV735" i="1"/>
  <c r="BV736" i="1"/>
  <c r="BX736" i="1" s="1"/>
  <c r="BZ736" i="1" s="1"/>
  <c r="CB736" i="1" s="1"/>
  <c r="CD736" i="1" s="1"/>
  <c r="CF736" i="1" s="1"/>
  <c r="BV737" i="1"/>
  <c r="BX737" i="1" s="1"/>
  <c r="BV738" i="1"/>
  <c r="BV739" i="1"/>
  <c r="BV740" i="1"/>
  <c r="BV741" i="1"/>
  <c r="BX741" i="1" s="1"/>
  <c r="BZ741" i="1" s="1"/>
  <c r="BV742" i="1"/>
  <c r="BV743" i="1"/>
  <c r="BV744" i="1"/>
  <c r="BX744" i="1" s="1"/>
  <c r="BZ744" i="1" s="1"/>
  <c r="CB744" i="1" s="1"/>
  <c r="CD744" i="1" s="1"/>
  <c r="CF744" i="1" s="1"/>
  <c r="BV745" i="1"/>
  <c r="BX745" i="1" s="1"/>
  <c r="BZ745" i="1" s="1"/>
  <c r="CB745" i="1" s="1"/>
  <c r="CD745" i="1" s="1"/>
  <c r="CF745" i="1" s="1"/>
  <c r="BV746" i="1"/>
  <c r="BV747" i="1"/>
  <c r="BX747" i="1" s="1"/>
  <c r="BZ747" i="1" s="1"/>
  <c r="CB747" i="1" s="1"/>
  <c r="CD747" i="1" s="1"/>
  <c r="CF747" i="1" s="1"/>
  <c r="BV748" i="1"/>
  <c r="BX748" i="1" s="1"/>
  <c r="BZ748" i="1" s="1"/>
  <c r="CB748" i="1" s="1"/>
  <c r="CD748" i="1" s="1"/>
  <c r="CF748" i="1" s="1"/>
  <c r="CR748" i="1" s="1"/>
  <c r="BV749" i="1"/>
  <c r="BX749" i="1" s="1"/>
  <c r="BZ749" i="1" s="1"/>
  <c r="CB749" i="1" s="1"/>
  <c r="CD749" i="1" s="1"/>
  <c r="CF749" i="1" s="1"/>
  <c r="CR749" i="1" s="1"/>
  <c r="BV750" i="1"/>
  <c r="BV751" i="1"/>
  <c r="BV752" i="1"/>
  <c r="BX752" i="1" s="1"/>
  <c r="BZ752" i="1" s="1"/>
  <c r="CB752" i="1" s="1"/>
  <c r="CD752" i="1" s="1"/>
  <c r="CF752" i="1" s="1"/>
  <c r="BV753" i="1"/>
  <c r="BX753" i="1" s="1"/>
  <c r="BV754" i="1"/>
  <c r="BV755" i="1"/>
  <c r="BV756" i="1"/>
  <c r="BV757" i="1"/>
  <c r="BX757" i="1" s="1"/>
  <c r="BZ757" i="1" s="1"/>
  <c r="CB757" i="1" s="1"/>
  <c r="CD757" i="1" s="1"/>
  <c r="CF757" i="1" s="1"/>
  <c r="BV758" i="1"/>
  <c r="BV759" i="1"/>
  <c r="BV760" i="1"/>
  <c r="BX760" i="1" s="1"/>
  <c r="BZ760" i="1" s="1"/>
  <c r="CB760" i="1" s="1"/>
  <c r="CD760" i="1" s="1"/>
  <c r="CF760" i="1" s="1"/>
  <c r="BV761" i="1"/>
  <c r="BX761" i="1" s="1"/>
  <c r="BZ761" i="1" s="1"/>
  <c r="CB761" i="1" s="1"/>
  <c r="CD761" i="1" s="1"/>
  <c r="CF761" i="1" s="1"/>
  <c r="BV762" i="1"/>
  <c r="BX762" i="1" s="1"/>
  <c r="BZ762" i="1" s="1"/>
  <c r="BV763" i="1"/>
  <c r="BX763" i="1" s="1"/>
  <c r="BZ763" i="1" s="1"/>
  <c r="CB763" i="1" s="1"/>
  <c r="CD763" i="1" s="1"/>
  <c r="CF763" i="1" s="1"/>
  <c r="BV764" i="1"/>
  <c r="BX764" i="1" s="1"/>
  <c r="BZ764" i="1" s="1"/>
  <c r="CB764" i="1" s="1"/>
  <c r="CD764" i="1" s="1"/>
  <c r="CF764" i="1" s="1"/>
  <c r="CR764" i="1" s="1"/>
  <c r="BV765" i="1"/>
  <c r="BX765" i="1" s="1"/>
  <c r="BZ765" i="1" s="1"/>
  <c r="BV766" i="1"/>
  <c r="BV767" i="1"/>
  <c r="BV768" i="1"/>
  <c r="BX768" i="1" s="1"/>
  <c r="BZ768" i="1" s="1"/>
  <c r="CB768" i="1" s="1"/>
  <c r="CD768" i="1" s="1"/>
  <c r="CF768" i="1" s="1"/>
  <c r="CL768" i="1" s="1"/>
  <c r="BV769" i="1"/>
  <c r="BX769" i="1" s="1"/>
  <c r="BV770" i="1"/>
  <c r="BV771" i="1"/>
  <c r="BV772" i="1"/>
  <c r="BV773" i="1"/>
  <c r="BV774" i="1"/>
  <c r="BV775" i="1"/>
  <c r="BV776" i="1"/>
  <c r="BX776" i="1" s="1"/>
  <c r="BZ776" i="1" s="1"/>
  <c r="CB776" i="1" s="1"/>
  <c r="CD776" i="1" s="1"/>
  <c r="CF776" i="1" s="1"/>
  <c r="BV777" i="1"/>
  <c r="BX777" i="1" s="1"/>
  <c r="BZ777" i="1" s="1"/>
  <c r="CB777" i="1" s="1"/>
  <c r="CD777" i="1" s="1"/>
  <c r="CF777" i="1" s="1"/>
  <c r="CL777" i="1" s="1"/>
  <c r="BV778" i="1"/>
  <c r="BX778" i="1" s="1"/>
  <c r="BV779" i="1"/>
  <c r="BX779" i="1" s="1"/>
  <c r="BZ779" i="1" s="1"/>
  <c r="CB779" i="1" s="1"/>
  <c r="CD779" i="1" s="1"/>
  <c r="CF779" i="1" s="1"/>
  <c r="BV780" i="1"/>
  <c r="BX780" i="1" s="1"/>
  <c r="BZ780" i="1" s="1"/>
  <c r="CB780" i="1" s="1"/>
  <c r="CD780" i="1" s="1"/>
  <c r="CF780" i="1" s="1"/>
  <c r="BV781" i="1"/>
  <c r="BV782" i="1"/>
  <c r="BV783" i="1"/>
  <c r="BV784" i="1"/>
  <c r="BX784" i="1" s="1"/>
  <c r="BZ784" i="1" s="1"/>
  <c r="CB784" i="1" s="1"/>
  <c r="CD784" i="1" s="1"/>
  <c r="CF784" i="1" s="1"/>
  <c r="BV785" i="1"/>
  <c r="BX785" i="1" s="1"/>
  <c r="BV786" i="1"/>
  <c r="BV787" i="1"/>
  <c r="BV788" i="1"/>
  <c r="BV789" i="1"/>
  <c r="BX789" i="1" s="1"/>
  <c r="BZ789" i="1" s="1"/>
  <c r="CB789" i="1" s="1"/>
  <c r="CD789" i="1" s="1"/>
  <c r="CF789" i="1" s="1"/>
  <c r="CL789" i="1" s="1"/>
  <c r="BV790" i="1"/>
  <c r="BV791" i="1"/>
  <c r="BV792" i="1"/>
  <c r="BX792" i="1" s="1"/>
  <c r="BZ792" i="1" s="1"/>
  <c r="CB792" i="1" s="1"/>
  <c r="CD792" i="1" s="1"/>
  <c r="CF792" i="1" s="1"/>
  <c r="BV793" i="1"/>
  <c r="BX793" i="1" s="1"/>
  <c r="BZ793" i="1" s="1"/>
  <c r="CB793" i="1" s="1"/>
  <c r="CD793" i="1" s="1"/>
  <c r="CF793" i="1" s="1"/>
  <c r="CS793" i="1" s="1"/>
  <c r="BV794" i="1"/>
  <c r="BX794" i="1" s="1"/>
  <c r="BZ794" i="1" s="1"/>
  <c r="BV795" i="1"/>
  <c r="BX795" i="1" s="1"/>
  <c r="BZ795" i="1" s="1"/>
  <c r="CB795" i="1" s="1"/>
  <c r="CD795" i="1" s="1"/>
  <c r="CF795" i="1" s="1"/>
  <c r="BV796" i="1"/>
  <c r="BX796" i="1" s="1"/>
  <c r="BZ796" i="1" s="1"/>
  <c r="CB796" i="1" s="1"/>
  <c r="CD796" i="1" s="1"/>
  <c r="CF796" i="1" s="1"/>
  <c r="BV797" i="1"/>
  <c r="BX797" i="1" s="1"/>
  <c r="BZ797" i="1" s="1"/>
  <c r="CB797" i="1" s="1"/>
  <c r="CD797" i="1" s="1"/>
  <c r="CF797" i="1" s="1"/>
  <c r="CS797" i="1" s="1"/>
  <c r="BV798" i="1"/>
  <c r="BV799" i="1"/>
  <c r="BV800" i="1"/>
  <c r="BX800" i="1" s="1"/>
  <c r="BZ800" i="1" s="1"/>
  <c r="CB800" i="1" s="1"/>
  <c r="CD800" i="1" s="1"/>
  <c r="CF800" i="1" s="1"/>
  <c r="BV801" i="1"/>
  <c r="BX801" i="1" s="1"/>
  <c r="BV802" i="1"/>
  <c r="BV803" i="1"/>
  <c r="BV804" i="1"/>
  <c r="BV805" i="1"/>
  <c r="BX805" i="1" s="1"/>
  <c r="BZ805" i="1" s="1"/>
  <c r="CB805" i="1" s="1"/>
  <c r="CD805" i="1" s="1"/>
  <c r="CF805" i="1" s="1"/>
  <c r="CS805" i="1" s="1"/>
  <c r="BV806" i="1"/>
  <c r="BV807" i="1"/>
  <c r="BV808" i="1"/>
  <c r="BX808" i="1" s="1"/>
  <c r="BZ808" i="1" s="1"/>
  <c r="CB808" i="1" s="1"/>
  <c r="CD808" i="1" s="1"/>
  <c r="CF808" i="1" s="1"/>
  <c r="CR808" i="1" s="1"/>
  <c r="BV809" i="1"/>
  <c r="BX809" i="1" s="1"/>
  <c r="BZ809" i="1" s="1"/>
  <c r="CB809" i="1" s="1"/>
  <c r="CD809" i="1" s="1"/>
  <c r="CF809" i="1" s="1"/>
  <c r="BV810" i="1"/>
  <c r="BX810" i="1" s="1"/>
  <c r="BZ810" i="1" s="1"/>
  <c r="BV811" i="1"/>
  <c r="BX811" i="1" s="1"/>
  <c r="BZ811" i="1" s="1"/>
  <c r="CB811" i="1" s="1"/>
  <c r="CD811" i="1" s="1"/>
  <c r="CF811" i="1" s="1"/>
  <c r="BV812" i="1"/>
  <c r="BX812" i="1" s="1"/>
  <c r="BZ812" i="1" s="1"/>
  <c r="CB812" i="1" s="1"/>
  <c r="CD812" i="1" s="1"/>
  <c r="CF812" i="1" s="1"/>
  <c r="BV813" i="1"/>
  <c r="BX813" i="1" s="1"/>
  <c r="BZ813" i="1" s="1"/>
  <c r="CB813" i="1" s="1"/>
  <c r="CD813" i="1" s="1"/>
  <c r="CF813" i="1" s="1"/>
  <c r="BV814" i="1"/>
  <c r="BV815" i="1"/>
  <c r="BV816" i="1"/>
  <c r="BX816" i="1" s="1"/>
  <c r="BZ816" i="1" s="1"/>
  <c r="CB816" i="1" s="1"/>
  <c r="CD816" i="1" s="1"/>
  <c r="CF816" i="1" s="1"/>
  <c r="CS816" i="1" s="1"/>
  <c r="BV817" i="1"/>
  <c r="BX817" i="1" s="1"/>
  <c r="BV818" i="1"/>
  <c r="BV819" i="1"/>
  <c r="BV820" i="1"/>
  <c r="BV821" i="1"/>
  <c r="BV822" i="1"/>
  <c r="BV823" i="1"/>
  <c r="BV824" i="1"/>
  <c r="BX824" i="1" s="1"/>
  <c r="BZ824" i="1" s="1"/>
  <c r="CB824" i="1" s="1"/>
  <c r="CD824" i="1" s="1"/>
  <c r="CF824" i="1" s="1"/>
  <c r="BV825" i="1"/>
  <c r="BX825" i="1" s="1"/>
  <c r="BZ825" i="1" s="1"/>
  <c r="CB825" i="1" s="1"/>
  <c r="CD825" i="1" s="1"/>
  <c r="CF825" i="1" s="1"/>
  <c r="CR825" i="1" s="1"/>
  <c r="BV826" i="1"/>
  <c r="BX826" i="1" s="1"/>
  <c r="BV827" i="1"/>
  <c r="BX827" i="1" s="1"/>
  <c r="BZ827" i="1" s="1"/>
  <c r="CB827" i="1" s="1"/>
  <c r="CD827" i="1" s="1"/>
  <c r="CF827" i="1" s="1"/>
  <c r="BV828" i="1"/>
  <c r="BX828" i="1" s="1"/>
  <c r="BZ828" i="1" s="1"/>
  <c r="CB828" i="1" s="1"/>
  <c r="CD828" i="1" s="1"/>
  <c r="CF828" i="1" s="1"/>
  <c r="BV829" i="1"/>
  <c r="BX829" i="1" s="1"/>
  <c r="BZ829" i="1" s="1"/>
  <c r="BV830" i="1"/>
  <c r="BV831" i="1"/>
  <c r="BV832" i="1"/>
  <c r="BX832" i="1" s="1"/>
  <c r="BZ832" i="1" s="1"/>
  <c r="CB832" i="1" s="1"/>
  <c r="CD832" i="1" s="1"/>
  <c r="CF832" i="1" s="1"/>
  <c r="BV833" i="1"/>
  <c r="BX833" i="1" s="1"/>
  <c r="BV834" i="1"/>
  <c r="BV835" i="1"/>
  <c r="BV836" i="1"/>
  <c r="BV837" i="1"/>
  <c r="BV838" i="1"/>
  <c r="BV839" i="1"/>
  <c r="BV840" i="1"/>
  <c r="BV841" i="1"/>
  <c r="BX841" i="1" s="1"/>
  <c r="BZ841" i="1" s="1"/>
  <c r="CB841" i="1" s="1"/>
  <c r="CD841" i="1" s="1"/>
  <c r="CF841" i="1" s="1"/>
  <c r="BV842" i="1"/>
  <c r="BV843" i="1"/>
  <c r="BX843" i="1" s="1"/>
  <c r="BZ843" i="1" s="1"/>
  <c r="CB843" i="1" s="1"/>
  <c r="CD843" i="1" s="1"/>
  <c r="CF843" i="1" s="1"/>
  <c r="BV844" i="1"/>
  <c r="BX844" i="1" s="1"/>
  <c r="BZ844" i="1" s="1"/>
  <c r="CB844" i="1" s="1"/>
  <c r="CD844" i="1" s="1"/>
  <c r="CF844" i="1" s="1"/>
  <c r="BV845" i="1"/>
  <c r="BX845" i="1" s="1"/>
  <c r="BZ845" i="1" s="1"/>
  <c r="CB845" i="1" s="1"/>
  <c r="BV846" i="1"/>
  <c r="BV847" i="1"/>
  <c r="BV848" i="1"/>
  <c r="BX848" i="1" s="1"/>
  <c r="BZ848" i="1" s="1"/>
  <c r="CB848" i="1" s="1"/>
  <c r="CD848" i="1" s="1"/>
  <c r="CF848" i="1" s="1"/>
  <c r="CN848" i="1" s="1"/>
  <c r="BV849" i="1"/>
  <c r="BX849" i="1" s="1"/>
  <c r="BV850" i="1"/>
  <c r="BV851" i="1"/>
  <c r="BV852" i="1"/>
  <c r="BV853" i="1"/>
  <c r="BV854" i="1"/>
  <c r="BV855" i="1"/>
  <c r="BV856" i="1"/>
  <c r="BX856" i="1" s="1"/>
  <c r="BZ856" i="1" s="1"/>
  <c r="CB856" i="1" s="1"/>
  <c r="CD856" i="1" s="1"/>
  <c r="CF856" i="1" s="1"/>
  <c r="BV857" i="1"/>
  <c r="BX857" i="1" s="1"/>
  <c r="BZ857" i="1" s="1"/>
  <c r="CB857" i="1" s="1"/>
  <c r="CD857" i="1" s="1"/>
  <c r="CF857" i="1" s="1"/>
  <c r="CP857" i="1" s="1"/>
  <c r="BV858" i="1"/>
  <c r="BX858" i="1" s="1"/>
  <c r="BV859" i="1"/>
  <c r="BX859" i="1" s="1"/>
  <c r="BZ859" i="1" s="1"/>
  <c r="CB859" i="1" s="1"/>
  <c r="CD859" i="1" s="1"/>
  <c r="CF859" i="1" s="1"/>
  <c r="BV860" i="1"/>
  <c r="BX860" i="1" s="1"/>
  <c r="BZ860" i="1" s="1"/>
  <c r="CB860" i="1" s="1"/>
  <c r="CD860" i="1" s="1"/>
  <c r="CF860" i="1" s="1"/>
  <c r="BV861" i="1"/>
  <c r="BX861" i="1" s="1"/>
  <c r="BZ861" i="1" s="1"/>
  <c r="CB861" i="1" s="1"/>
  <c r="CD861" i="1" s="1"/>
  <c r="CF861" i="1" s="1"/>
  <c r="CH861" i="1" s="1"/>
  <c r="BV862" i="1"/>
  <c r="BV863" i="1"/>
  <c r="BV864" i="1"/>
  <c r="BX864" i="1" s="1"/>
  <c r="BZ864" i="1" s="1"/>
  <c r="CB864" i="1" s="1"/>
  <c r="CD864" i="1" s="1"/>
  <c r="CF864" i="1" s="1"/>
  <c r="BV865" i="1"/>
  <c r="BX865" i="1" s="1"/>
  <c r="BV866" i="1"/>
  <c r="BV867" i="1"/>
  <c r="BV868" i="1"/>
  <c r="BV869" i="1"/>
  <c r="BX869" i="1" s="1"/>
  <c r="BZ869" i="1" s="1"/>
  <c r="CB869" i="1" s="1"/>
  <c r="CD869" i="1" s="1"/>
  <c r="CF869" i="1" s="1"/>
  <c r="CL869" i="1" s="1"/>
  <c r="BV870" i="1"/>
  <c r="BV871" i="1"/>
  <c r="BV872" i="1"/>
  <c r="BX872" i="1" s="1"/>
  <c r="BZ872" i="1" s="1"/>
  <c r="CB872" i="1" s="1"/>
  <c r="CD872" i="1" s="1"/>
  <c r="CF872" i="1" s="1"/>
  <c r="CN872" i="1" s="1"/>
  <c r="BV873" i="1"/>
  <c r="BX873" i="1" s="1"/>
  <c r="BZ873" i="1" s="1"/>
  <c r="CB873" i="1" s="1"/>
  <c r="CD873" i="1" s="1"/>
  <c r="CF873" i="1" s="1"/>
  <c r="CH873" i="1" s="1"/>
  <c r="BV874" i="1"/>
  <c r="BX874" i="1" s="1"/>
  <c r="BZ874" i="1" s="1"/>
  <c r="BV875" i="1"/>
  <c r="BX875" i="1" s="1"/>
  <c r="BZ875" i="1" s="1"/>
  <c r="CB875" i="1" s="1"/>
  <c r="CD875" i="1" s="1"/>
  <c r="CF875" i="1" s="1"/>
  <c r="CS875" i="1" s="1"/>
  <c r="BV876" i="1"/>
  <c r="BX876" i="1" s="1"/>
  <c r="BZ876" i="1" s="1"/>
  <c r="CB876" i="1" s="1"/>
  <c r="CD876" i="1" s="1"/>
  <c r="CF876" i="1" s="1"/>
  <c r="BV877" i="1"/>
  <c r="BV878" i="1"/>
  <c r="BV879" i="1"/>
  <c r="BV880" i="1"/>
  <c r="BX880" i="1" s="1"/>
  <c r="BZ880" i="1" s="1"/>
  <c r="CB880" i="1" s="1"/>
  <c r="CD880" i="1" s="1"/>
  <c r="CF880" i="1" s="1"/>
  <c r="CH880" i="1" s="1"/>
  <c r="BV881" i="1"/>
  <c r="BX881" i="1" s="1"/>
  <c r="BV882" i="1"/>
  <c r="BV883" i="1"/>
  <c r="BV884" i="1"/>
  <c r="BV885" i="1"/>
  <c r="BV886" i="1"/>
  <c r="BV887" i="1"/>
  <c r="BV888" i="1"/>
  <c r="BV889" i="1"/>
  <c r="BX889" i="1" s="1"/>
  <c r="BZ889" i="1" s="1"/>
  <c r="CB889" i="1" s="1"/>
  <c r="CD889" i="1" s="1"/>
  <c r="CF889" i="1" s="1"/>
  <c r="CQ889" i="1" s="1"/>
  <c r="BV890" i="1"/>
  <c r="BX890" i="1" s="1"/>
  <c r="BZ890" i="1" s="1"/>
  <c r="CB890" i="1" s="1"/>
  <c r="CD890" i="1" s="1"/>
  <c r="CF890" i="1" s="1"/>
  <c r="BV891" i="1"/>
  <c r="BX891" i="1" s="1"/>
  <c r="BZ891" i="1" s="1"/>
  <c r="CB891" i="1" s="1"/>
  <c r="CD891" i="1" s="1"/>
  <c r="CF891" i="1" s="1"/>
  <c r="BV892" i="1"/>
  <c r="BX892" i="1" s="1"/>
  <c r="BZ892" i="1" s="1"/>
  <c r="CB892" i="1" s="1"/>
  <c r="CD892" i="1" s="1"/>
  <c r="CF892" i="1" s="1"/>
  <c r="BV893" i="1"/>
  <c r="BV894" i="1"/>
  <c r="BV895" i="1"/>
  <c r="BV896" i="1"/>
  <c r="BX896" i="1" s="1"/>
  <c r="BZ896" i="1" s="1"/>
  <c r="CB896" i="1" s="1"/>
  <c r="CD896" i="1" s="1"/>
  <c r="CF896" i="1" s="1"/>
  <c r="BV897" i="1"/>
  <c r="BX897" i="1" s="1"/>
  <c r="BV898" i="1"/>
  <c r="BV899" i="1"/>
  <c r="BV900" i="1"/>
  <c r="BV901" i="1"/>
  <c r="BV902" i="1"/>
  <c r="BV903" i="1"/>
  <c r="BV904" i="1"/>
  <c r="BX904" i="1" s="1"/>
  <c r="BZ904" i="1" s="1"/>
  <c r="CB904" i="1" s="1"/>
  <c r="CD904" i="1" s="1"/>
  <c r="CF904" i="1" s="1"/>
  <c r="CM904" i="1" s="1"/>
  <c r="BV905" i="1"/>
  <c r="BX905" i="1" s="1"/>
  <c r="BZ905" i="1" s="1"/>
  <c r="CB905" i="1" s="1"/>
  <c r="CD905" i="1" s="1"/>
  <c r="CF905" i="1" s="1"/>
  <c r="BV906" i="1"/>
  <c r="BX906" i="1" s="1"/>
  <c r="BZ906" i="1" s="1"/>
  <c r="BV907" i="1"/>
  <c r="BX907" i="1" s="1"/>
  <c r="BZ907" i="1" s="1"/>
  <c r="CB907" i="1" s="1"/>
  <c r="CD907" i="1" s="1"/>
  <c r="CF907" i="1" s="1"/>
  <c r="BV908" i="1"/>
  <c r="BX908" i="1" s="1"/>
  <c r="BZ908" i="1" s="1"/>
  <c r="CB908" i="1" s="1"/>
  <c r="CD908" i="1" s="1"/>
  <c r="CF908" i="1" s="1"/>
  <c r="CR908" i="1" s="1"/>
  <c r="BV909" i="1"/>
  <c r="BX909" i="1" s="1"/>
  <c r="BV910" i="1"/>
  <c r="BV911" i="1"/>
  <c r="BV912" i="1"/>
  <c r="BX912" i="1" s="1"/>
  <c r="BZ912" i="1" s="1"/>
  <c r="CB912" i="1" s="1"/>
  <c r="CD912" i="1" s="1"/>
  <c r="CF912" i="1" s="1"/>
  <c r="BV913" i="1"/>
  <c r="BX913" i="1" s="1"/>
  <c r="BV914" i="1"/>
  <c r="BV915" i="1"/>
  <c r="BV916" i="1"/>
  <c r="BV917" i="1"/>
  <c r="BX917" i="1" s="1"/>
  <c r="BZ917" i="1" s="1"/>
  <c r="CB917" i="1" s="1"/>
  <c r="CD917" i="1" s="1"/>
  <c r="CF917" i="1" s="1"/>
  <c r="BV918" i="1"/>
  <c r="BV919" i="1"/>
  <c r="BV920" i="1"/>
  <c r="BV921" i="1"/>
  <c r="BV922" i="1"/>
  <c r="BX922" i="1" s="1"/>
  <c r="BZ922" i="1" s="1"/>
  <c r="BV923" i="1"/>
  <c r="BX923" i="1" s="1"/>
  <c r="BZ923" i="1" s="1"/>
  <c r="CB923" i="1" s="1"/>
  <c r="CD923" i="1" s="1"/>
  <c r="CF923" i="1" s="1"/>
  <c r="CS923" i="1" s="1"/>
  <c r="BV924" i="1"/>
  <c r="BX924" i="1" s="1"/>
  <c r="BZ924" i="1" s="1"/>
  <c r="CB924" i="1" s="1"/>
  <c r="CD924" i="1" s="1"/>
  <c r="CF924" i="1" s="1"/>
  <c r="CR924" i="1" s="1"/>
  <c r="BV925" i="1"/>
  <c r="BX925" i="1" s="1"/>
  <c r="BV926" i="1"/>
  <c r="BV927" i="1"/>
  <c r="BV928" i="1"/>
  <c r="BX928" i="1" s="1"/>
  <c r="BZ928" i="1" s="1"/>
  <c r="CB928" i="1" s="1"/>
  <c r="CD928" i="1" s="1"/>
  <c r="CF928" i="1" s="1"/>
  <c r="BV929" i="1"/>
  <c r="BX929" i="1" s="1"/>
  <c r="BV930" i="1"/>
  <c r="BV931" i="1"/>
  <c r="BV932" i="1"/>
  <c r="BV933" i="1"/>
  <c r="BX933" i="1" s="1"/>
  <c r="BZ933" i="1" s="1"/>
  <c r="CB933" i="1" s="1"/>
  <c r="CD933" i="1" s="1"/>
  <c r="BV934" i="1"/>
  <c r="BV935" i="1"/>
  <c r="BV936" i="1"/>
  <c r="BX936" i="1" s="1"/>
  <c r="BZ936" i="1" s="1"/>
  <c r="CB936" i="1" s="1"/>
  <c r="CD936" i="1" s="1"/>
  <c r="CF936" i="1" s="1"/>
  <c r="CP936" i="1" s="1"/>
  <c r="BV937" i="1"/>
  <c r="BV938" i="1"/>
  <c r="BX938" i="1" s="1"/>
  <c r="BZ938" i="1" s="1"/>
  <c r="BV939" i="1"/>
  <c r="BX939" i="1" s="1"/>
  <c r="BZ939" i="1" s="1"/>
  <c r="CB939" i="1" s="1"/>
  <c r="CD939" i="1" s="1"/>
  <c r="CF939" i="1" s="1"/>
  <c r="BV940" i="1"/>
  <c r="BX940" i="1" s="1"/>
  <c r="BZ940" i="1" s="1"/>
  <c r="CB940" i="1" s="1"/>
  <c r="CD940" i="1" s="1"/>
  <c r="CF940" i="1" s="1"/>
  <c r="CR940" i="1" s="1"/>
  <c r="BV941" i="1"/>
  <c r="BV942" i="1"/>
  <c r="BV943" i="1"/>
  <c r="BV944" i="1"/>
  <c r="BX944" i="1" s="1"/>
  <c r="BZ944" i="1" s="1"/>
  <c r="CB944" i="1" s="1"/>
  <c r="CD944" i="1" s="1"/>
  <c r="CF944" i="1" s="1"/>
  <c r="BV945" i="1"/>
  <c r="BX945" i="1" s="1"/>
  <c r="BV946" i="1"/>
  <c r="BV947" i="1"/>
  <c r="BV948" i="1"/>
  <c r="BV949" i="1"/>
  <c r="BX949" i="1" s="1"/>
  <c r="BZ949" i="1" s="1"/>
  <c r="BV950" i="1"/>
  <c r="BV951" i="1"/>
  <c r="BV952" i="1"/>
  <c r="BX952" i="1" s="1"/>
  <c r="BV953" i="1"/>
  <c r="BX953" i="1" s="1"/>
  <c r="BZ953" i="1" s="1"/>
  <c r="CB953" i="1" s="1"/>
  <c r="BV954" i="1"/>
  <c r="BX954" i="1" s="1"/>
  <c r="BZ954" i="1" s="1"/>
  <c r="BV955" i="1"/>
  <c r="BX955" i="1" s="1"/>
  <c r="BZ955" i="1" s="1"/>
  <c r="CB955" i="1" s="1"/>
  <c r="CD955" i="1" s="1"/>
  <c r="CF955" i="1" s="1"/>
  <c r="BV956" i="1"/>
  <c r="BX956" i="1" s="1"/>
  <c r="BZ956" i="1" s="1"/>
  <c r="CB956" i="1" s="1"/>
  <c r="CD956" i="1" s="1"/>
  <c r="CF956" i="1" s="1"/>
  <c r="BV957" i="1"/>
  <c r="BX957" i="1" s="1"/>
  <c r="BV958" i="1"/>
  <c r="BV959" i="1"/>
  <c r="BV960" i="1"/>
  <c r="BX960" i="1" s="1"/>
  <c r="BZ960" i="1" s="1"/>
  <c r="CB960" i="1" s="1"/>
  <c r="CD960" i="1" s="1"/>
  <c r="CF960" i="1" s="1"/>
  <c r="BV961" i="1"/>
  <c r="BX961" i="1" s="1"/>
  <c r="BV962" i="1"/>
  <c r="BV963" i="1"/>
  <c r="BV964" i="1"/>
  <c r="BV965" i="1"/>
  <c r="BX965" i="1" s="1"/>
  <c r="BZ965" i="1" s="1"/>
  <c r="CB965" i="1" s="1"/>
  <c r="CD965" i="1" s="1"/>
  <c r="CF965" i="1" s="1"/>
  <c r="BV966" i="1"/>
  <c r="BV967" i="1"/>
  <c r="BV968" i="1"/>
  <c r="BX968" i="1" s="1"/>
  <c r="BZ968" i="1" s="1"/>
  <c r="CB968" i="1" s="1"/>
  <c r="CD968" i="1" s="1"/>
  <c r="CF968" i="1" s="1"/>
  <c r="CQ968" i="1" s="1"/>
  <c r="BV969" i="1"/>
  <c r="BX969" i="1" s="1"/>
  <c r="BZ969" i="1" s="1"/>
  <c r="CB969" i="1" s="1"/>
  <c r="CD969" i="1" s="1"/>
  <c r="CF969" i="1" s="1"/>
  <c r="BV970" i="1"/>
  <c r="BV971" i="1"/>
  <c r="BX971" i="1" s="1"/>
  <c r="BZ971" i="1" s="1"/>
  <c r="CB971" i="1" s="1"/>
  <c r="CD971" i="1" s="1"/>
  <c r="CF971" i="1" s="1"/>
  <c r="CS971" i="1" s="1"/>
  <c r="BV972" i="1"/>
  <c r="BX972" i="1" s="1"/>
  <c r="BZ972" i="1" s="1"/>
  <c r="CB972" i="1" s="1"/>
  <c r="CD972" i="1" s="1"/>
  <c r="CF972" i="1" s="1"/>
  <c r="CR972" i="1" s="1"/>
  <c r="BV973" i="1"/>
  <c r="BX973" i="1" s="1"/>
  <c r="BZ973" i="1" s="1"/>
  <c r="CB973" i="1" s="1"/>
  <c r="CD973" i="1" s="1"/>
  <c r="BV974" i="1"/>
  <c r="BV975" i="1"/>
  <c r="BV976" i="1"/>
  <c r="BX976" i="1" s="1"/>
  <c r="BZ976" i="1" s="1"/>
  <c r="CB976" i="1" s="1"/>
  <c r="CD976" i="1" s="1"/>
  <c r="CF976" i="1" s="1"/>
  <c r="BV977" i="1"/>
  <c r="BX977" i="1" s="1"/>
  <c r="BV978" i="1"/>
  <c r="BV979" i="1"/>
  <c r="BV980" i="1"/>
  <c r="BV981" i="1"/>
  <c r="BX981" i="1" s="1"/>
  <c r="BZ981" i="1" s="1"/>
  <c r="CB981" i="1" s="1"/>
  <c r="CD981" i="1" s="1"/>
  <c r="CF981" i="1" s="1"/>
  <c r="BV982" i="1"/>
  <c r="BV983" i="1"/>
  <c r="BV984" i="1"/>
  <c r="BX984" i="1" s="1"/>
  <c r="BZ984" i="1" s="1"/>
  <c r="CB984" i="1" s="1"/>
  <c r="CD984" i="1" s="1"/>
  <c r="CF984" i="1" s="1"/>
  <c r="BV985" i="1"/>
  <c r="BX985" i="1" s="1"/>
  <c r="BZ985" i="1" s="1"/>
  <c r="CB985" i="1" s="1"/>
  <c r="CD985" i="1" s="1"/>
  <c r="CF985" i="1" s="1"/>
  <c r="BV986" i="1"/>
  <c r="BX986" i="1" s="1"/>
  <c r="BZ986" i="1" s="1"/>
  <c r="BV987" i="1"/>
  <c r="BX987" i="1" s="1"/>
  <c r="BZ987" i="1" s="1"/>
  <c r="CB987" i="1" s="1"/>
  <c r="CD987" i="1" s="1"/>
  <c r="CF987" i="1" s="1"/>
  <c r="BV988" i="1"/>
  <c r="BX988" i="1" s="1"/>
  <c r="BZ988" i="1" s="1"/>
  <c r="CB988" i="1" s="1"/>
  <c r="CD988" i="1" s="1"/>
  <c r="CF988" i="1" s="1"/>
  <c r="CS988" i="1" s="1"/>
  <c r="BV989" i="1"/>
  <c r="BX989" i="1" s="1"/>
  <c r="BZ989" i="1" s="1"/>
  <c r="BV990" i="1"/>
  <c r="BV991" i="1"/>
  <c r="BV992" i="1"/>
  <c r="BX992" i="1" s="1"/>
  <c r="BZ992" i="1" s="1"/>
  <c r="CB992" i="1" s="1"/>
  <c r="CD992" i="1" s="1"/>
  <c r="CF992" i="1" s="1"/>
  <c r="BV993" i="1"/>
  <c r="BX993" i="1" s="1"/>
  <c r="BV994" i="1"/>
  <c r="BV995" i="1"/>
  <c r="BV996" i="1"/>
  <c r="BV997" i="1"/>
  <c r="BX997" i="1" s="1"/>
  <c r="BZ997" i="1" s="1"/>
  <c r="CB997" i="1" s="1"/>
  <c r="CD997" i="1" s="1"/>
  <c r="CF997" i="1" s="1"/>
  <c r="BV998" i="1"/>
  <c r="BV999" i="1"/>
  <c r="BV1000" i="1"/>
  <c r="BX1000" i="1" s="1"/>
  <c r="BZ1000" i="1" s="1"/>
  <c r="CB1000" i="1" s="1"/>
  <c r="CD1000" i="1" s="1"/>
  <c r="CF1000" i="1" s="1"/>
  <c r="CP1000" i="1" s="1"/>
  <c r="BV1001" i="1"/>
  <c r="BX1001" i="1" s="1"/>
  <c r="BZ1001" i="1" s="1"/>
  <c r="CB1001" i="1" s="1"/>
  <c r="CD1001" i="1" s="1"/>
  <c r="CF1001" i="1" s="1"/>
  <c r="BV1002" i="1"/>
  <c r="BX1002" i="1" s="1"/>
  <c r="BZ1002" i="1" s="1"/>
  <c r="BV1003" i="1"/>
  <c r="BX1003" i="1" s="1"/>
  <c r="BZ1003" i="1" s="1"/>
  <c r="CB1003" i="1" s="1"/>
  <c r="CD1003" i="1" s="1"/>
  <c r="CF1003" i="1" s="1"/>
  <c r="BV1004" i="1"/>
  <c r="BX1004" i="1" s="1"/>
  <c r="BZ1004" i="1" s="1"/>
  <c r="CB1004" i="1" s="1"/>
  <c r="CD1004" i="1" s="1"/>
  <c r="CF1004" i="1" s="1"/>
  <c r="CR1004" i="1" s="1"/>
  <c r="BV1005" i="1"/>
  <c r="BX1005" i="1" s="1"/>
  <c r="BZ1005" i="1" s="1"/>
  <c r="CB1005" i="1" s="1"/>
  <c r="CD1005" i="1" s="1"/>
  <c r="CF1005" i="1" s="1"/>
  <c r="CL1005" i="1" s="1"/>
  <c r="BV1006" i="1"/>
  <c r="BV1007" i="1"/>
  <c r="BV1008" i="1"/>
  <c r="BX1008" i="1" s="1"/>
  <c r="BZ1008" i="1" s="1"/>
  <c r="CB1008" i="1" s="1"/>
  <c r="CD1008" i="1" s="1"/>
  <c r="CF1008" i="1" s="1"/>
  <c r="BV1009" i="1"/>
  <c r="BX1009" i="1" s="1"/>
  <c r="BV1010" i="1"/>
  <c r="BV1011" i="1"/>
  <c r="BV1012" i="1"/>
  <c r="BV1013" i="1"/>
  <c r="BX1013" i="1" s="1"/>
  <c r="BZ1013" i="1" s="1"/>
  <c r="CB1013" i="1" s="1"/>
  <c r="CD1013" i="1" s="1"/>
  <c r="CF1013" i="1" s="1"/>
  <c r="CN1013" i="1" s="1"/>
  <c r="BV1014" i="1"/>
  <c r="BV1015" i="1"/>
  <c r="BV1016" i="1"/>
  <c r="BX1016" i="1" s="1"/>
  <c r="BZ1016" i="1" s="1"/>
  <c r="CB1016" i="1" s="1"/>
  <c r="CD1016" i="1" s="1"/>
  <c r="CF1016" i="1" s="1"/>
  <c r="BV1017" i="1"/>
  <c r="BV1018" i="1"/>
  <c r="BV1019" i="1"/>
  <c r="BX1019" i="1" s="1"/>
  <c r="BZ1019" i="1" s="1"/>
  <c r="CB1019" i="1" s="1"/>
  <c r="CD1019" i="1" s="1"/>
  <c r="CF1019" i="1" s="1"/>
  <c r="BV1020" i="1"/>
  <c r="BX1020" i="1" s="1"/>
  <c r="BZ1020" i="1" s="1"/>
  <c r="CB1020" i="1" s="1"/>
  <c r="CD1020" i="1" s="1"/>
  <c r="CF1020" i="1" s="1"/>
  <c r="BV1021" i="1"/>
  <c r="BX1021" i="1" s="1"/>
  <c r="BZ1021" i="1" s="1"/>
  <c r="CB1021" i="1" s="1"/>
  <c r="CD1021" i="1" s="1"/>
  <c r="CF1021" i="1" s="1"/>
  <c r="CH1021" i="1" s="1"/>
  <c r="BV1022" i="1"/>
  <c r="BV1023" i="1"/>
  <c r="BV1024" i="1"/>
  <c r="BX1024" i="1" s="1"/>
  <c r="BZ1024" i="1" s="1"/>
  <c r="CB1024" i="1" s="1"/>
  <c r="CD1024" i="1" s="1"/>
  <c r="CF1024" i="1" s="1"/>
  <c r="CL1024" i="1" s="1"/>
  <c r="BV1025" i="1"/>
  <c r="BX1025" i="1" s="1"/>
  <c r="BV1026" i="1"/>
  <c r="BV1027" i="1"/>
  <c r="BV1028" i="1"/>
  <c r="BV1029" i="1"/>
  <c r="BX1029" i="1" s="1"/>
  <c r="BZ1029" i="1" s="1"/>
  <c r="CB1029" i="1" s="1"/>
  <c r="CD1029" i="1" s="1"/>
  <c r="CF1029" i="1" s="1"/>
  <c r="BV1030" i="1"/>
  <c r="BV1031" i="1"/>
  <c r="BV1032" i="1"/>
  <c r="BX1032" i="1" s="1"/>
  <c r="BZ1032" i="1" s="1"/>
  <c r="CB1032" i="1" s="1"/>
  <c r="CD1032" i="1" s="1"/>
  <c r="CF1032" i="1" s="1"/>
  <c r="CR1032" i="1" s="1"/>
  <c r="BV1033" i="1"/>
  <c r="BX1033" i="1" s="1"/>
  <c r="BZ1033" i="1" s="1"/>
  <c r="CB1033" i="1" s="1"/>
  <c r="CD1033" i="1" s="1"/>
  <c r="CF1033" i="1" s="1"/>
  <c r="BV1034" i="1"/>
  <c r="BV1035" i="1"/>
  <c r="BX1035" i="1" s="1"/>
  <c r="BZ1035" i="1" s="1"/>
  <c r="CB1035" i="1" s="1"/>
  <c r="CD1035" i="1" s="1"/>
  <c r="CF1035" i="1" s="1"/>
  <c r="BV1036" i="1"/>
  <c r="BX1036" i="1" s="1"/>
  <c r="BZ1036" i="1" s="1"/>
  <c r="CB1036" i="1" s="1"/>
  <c r="CD1036" i="1" s="1"/>
  <c r="CF1036" i="1" s="1"/>
  <c r="CS1036" i="1" s="1"/>
  <c r="BV1037" i="1"/>
  <c r="BX1037" i="1" s="1"/>
  <c r="BZ1037" i="1" s="1"/>
  <c r="CB1037" i="1" s="1"/>
  <c r="CD1037" i="1" s="1"/>
  <c r="BV1038" i="1"/>
  <c r="BV1039" i="1"/>
  <c r="BV1040" i="1"/>
  <c r="BX1040" i="1" s="1"/>
  <c r="BZ1040" i="1" s="1"/>
  <c r="CB1040" i="1" s="1"/>
  <c r="CD1040" i="1" s="1"/>
  <c r="CF1040" i="1" s="1"/>
  <c r="BV1041" i="1"/>
  <c r="BX1041" i="1" s="1"/>
  <c r="BV1042" i="1"/>
  <c r="BV1043" i="1"/>
  <c r="BV1044" i="1"/>
  <c r="BV1045" i="1"/>
  <c r="BX1045" i="1" s="1"/>
  <c r="BZ1045" i="1" s="1"/>
  <c r="CB1045" i="1" s="1"/>
  <c r="CD1045" i="1" s="1"/>
  <c r="CF1045" i="1" s="1"/>
  <c r="BV1046" i="1"/>
  <c r="BV1047" i="1"/>
  <c r="BV1048" i="1"/>
  <c r="BX1048" i="1" s="1"/>
  <c r="BZ1048" i="1" s="1"/>
  <c r="CB1048" i="1" s="1"/>
  <c r="CD1048" i="1" s="1"/>
  <c r="CF1048" i="1" s="1"/>
  <c r="CJ1048" i="1" s="1"/>
  <c r="BV1049" i="1"/>
  <c r="BX1049" i="1" s="1"/>
  <c r="BZ1049" i="1" s="1"/>
  <c r="CB1049" i="1" s="1"/>
  <c r="CD1049" i="1" s="1"/>
  <c r="CF1049" i="1" s="1"/>
  <c r="CL1049" i="1" s="1"/>
  <c r="BV1050" i="1"/>
  <c r="BX1050" i="1" s="1"/>
  <c r="BV1051" i="1"/>
  <c r="BX1051" i="1" s="1"/>
  <c r="BZ1051" i="1" s="1"/>
  <c r="CB1051" i="1" s="1"/>
  <c r="CD1051" i="1" s="1"/>
  <c r="CF1051" i="1" s="1"/>
  <c r="BV1052" i="1"/>
  <c r="BX1052" i="1" s="1"/>
  <c r="BZ1052" i="1" s="1"/>
  <c r="CB1052" i="1" s="1"/>
  <c r="CD1052" i="1" s="1"/>
  <c r="CF1052" i="1" s="1"/>
  <c r="BV1053" i="1"/>
  <c r="BV1054" i="1"/>
  <c r="BV1055" i="1"/>
  <c r="BV1056" i="1"/>
  <c r="BX1056" i="1" s="1"/>
  <c r="BZ1056" i="1" s="1"/>
  <c r="CB1056" i="1" s="1"/>
  <c r="CD1056" i="1" s="1"/>
  <c r="CF1056" i="1" s="1"/>
  <c r="BV1057" i="1"/>
  <c r="BX1057" i="1" s="1"/>
  <c r="BV1058" i="1"/>
  <c r="BV1059" i="1"/>
  <c r="BV1060" i="1"/>
  <c r="BV1061" i="1"/>
  <c r="BX1061" i="1" s="1"/>
  <c r="BZ1061" i="1" s="1"/>
  <c r="CB1061" i="1" s="1"/>
  <c r="CD1061" i="1" s="1"/>
  <c r="CF1061" i="1" s="1"/>
  <c r="CR1061" i="1" s="1"/>
  <c r="BV1062" i="1"/>
  <c r="BV1063" i="1"/>
  <c r="BV1064" i="1"/>
  <c r="BX1064" i="1" s="1"/>
  <c r="BZ1064" i="1" s="1"/>
  <c r="CB1064" i="1" s="1"/>
  <c r="CD1064" i="1" s="1"/>
  <c r="CF1064" i="1" s="1"/>
  <c r="CL1064" i="1" s="1"/>
  <c r="BV1065" i="1"/>
  <c r="BX1065" i="1" s="1"/>
  <c r="BZ1065" i="1" s="1"/>
  <c r="CB1065" i="1" s="1"/>
  <c r="CD1065" i="1" s="1"/>
  <c r="CF1065" i="1" s="1"/>
  <c r="BV1066" i="1"/>
  <c r="BX1066" i="1" s="1"/>
  <c r="BV1067" i="1"/>
  <c r="BX1067" i="1" s="1"/>
  <c r="BZ1067" i="1" s="1"/>
  <c r="CB1067" i="1" s="1"/>
  <c r="CD1067" i="1" s="1"/>
  <c r="CF1067" i="1" s="1"/>
  <c r="BV1068" i="1"/>
  <c r="BX1068" i="1" s="1"/>
  <c r="BZ1068" i="1" s="1"/>
  <c r="CB1068" i="1" s="1"/>
  <c r="CD1068" i="1" s="1"/>
  <c r="CF1068" i="1" s="1"/>
  <c r="BV1069" i="1"/>
  <c r="BX1069" i="1" s="1"/>
  <c r="BZ1069" i="1" s="1"/>
  <c r="CB1069" i="1" s="1"/>
  <c r="CD1069" i="1" s="1"/>
  <c r="CF1069" i="1" s="1"/>
  <c r="CR1069" i="1" s="1"/>
  <c r="BV1070" i="1"/>
  <c r="BV1071" i="1"/>
  <c r="BV1072" i="1"/>
  <c r="BX1072" i="1" s="1"/>
  <c r="BZ1072" i="1" s="1"/>
  <c r="CB1072" i="1" s="1"/>
  <c r="CD1072" i="1" s="1"/>
  <c r="CF1072" i="1" s="1"/>
  <c r="BV1073" i="1"/>
  <c r="BX1073" i="1" s="1"/>
  <c r="BV1074" i="1"/>
  <c r="BV1075" i="1"/>
  <c r="BV1076" i="1"/>
  <c r="BV1077" i="1"/>
  <c r="BX1077" i="1" s="1"/>
  <c r="BZ1077" i="1" s="1"/>
  <c r="CB1077" i="1" s="1"/>
  <c r="CD1077" i="1" s="1"/>
  <c r="CF1077" i="1" s="1"/>
  <c r="CL1077" i="1" s="1"/>
  <c r="BV1078" i="1"/>
  <c r="BV1079" i="1"/>
  <c r="BV1080" i="1"/>
  <c r="BX1080" i="1" s="1"/>
  <c r="BZ1080" i="1" s="1"/>
  <c r="CB1080" i="1" s="1"/>
  <c r="CD1080" i="1" s="1"/>
  <c r="CF1080" i="1" s="1"/>
  <c r="BV1081" i="1"/>
  <c r="BX1081" i="1" s="1"/>
  <c r="BZ1081" i="1" s="1"/>
  <c r="CB1081" i="1" s="1"/>
  <c r="CD1081" i="1" s="1"/>
  <c r="CF1081" i="1" s="1"/>
  <c r="BV1082" i="1"/>
  <c r="BX1082" i="1" s="1"/>
  <c r="BZ1082" i="1" s="1"/>
  <c r="BV1083" i="1"/>
  <c r="BX1083" i="1" s="1"/>
  <c r="BZ1083" i="1" s="1"/>
  <c r="CB1083" i="1" s="1"/>
  <c r="CD1083" i="1" s="1"/>
  <c r="CF1083" i="1" s="1"/>
  <c r="CS1083" i="1" s="1"/>
  <c r="BV1084" i="1"/>
  <c r="BX1084" i="1" s="1"/>
  <c r="BZ1084" i="1" s="1"/>
  <c r="CB1084" i="1" s="1"/>
  <c r="CD1084" i="1" s="1"/>
  <c r="CF1084" i="1" s="1"/>
  <c r="BV1085" i="1"/>
  <c r="BX1085" i="1" s="1"/>
  <c r="BZ1085" i="1" s="1"/>
  <c r="CB1085" i="1" s="1"/>
  <c r="CD1085" i="1" s="1"/>
  <c r="BV1086" i="1"/>
  <c r="BV1087" i="1"/>
  <c r="BV1088" i="1"/>
  <c r="BX1088" i="1" s="1"/>
  <c r="BZ1088" i="1" s="1"/>
  <c r="CB1088" i="1" s="1"/>
  <c r="CD1088" i="1" s="1"/>
  <c r="CF1088" i="1" s="1"/>
  <c r="BV1089" i="1"/>
  <c r="BX1089" i="1" s="1"/>
  <c r="BV1090" i="1"/>
  <c r="BV1091" i="1"/>
  <c r="BV1092" i="1"/>
  <c r="BV1093" i="1"/>
  <c r="BV1094" i="1"/>
  <c r="BV1095" i="1"/>
  <c r="BV1096" i="1"/>
  <c r="BX1096" i="1" s="1"/>
  <c r="BZ1096" i="1" s="1"/>
  <c r="CB1096" i="1" s="1"/>
  <c r="CD1096" i="1" s="1"/>
  <c r="CF1096" i="1" s="1"/>
  <c r="BV1097" i="1"/>
  <c r="BX1097" i="1" s="1"/>
  <c r="BZ1097" i="1" s="1"/>
  <c r="CB1097" i="1" s="1"/>
  <c r="CD1097" i="1" s="1"/>
  <c r="CF1097" i="1" s="1"/>
  <c r="BV1098" i="1"/>
  <c r="BX1098" i="1" s="1"/>
  <c r="BZ1098" i="1" s="1"/>
  <c r="BV1099" i="1"/>
  <c r="BX1099" i="1" s="1"/>
  <c r="BZ1099" i="1" s="1"/>
  <c r="CB1099" i="1" s="1"/>
  <c r="CD1099" i="1" s="1"/>
  <c r="CF1099" i="1" s="1"/>
  <c r="CS1099" i="1" s="1"/>
  <c r="BV1100" i="1"/>
  <c r="BX1100" i="1" s="1"/>
  <c r="BZ1100" i="1" s="1"/>
  <c r="CB1100" i="1" s="1"/>
  <c r="CD1100" i="1" s="1"/>
  <c r="CF1100" i="1" s="1"/>
  <c r="BV1101" i="1"/>
  <c r="BV1102" i="1"/>
  <c r="BV1103" i="1"/>
  <c r="BV1104" i="1"/>
  <c r="BX1104" i="1" s="1"/>
  <c r="BZ1104" i="1" s="1"/>
  <c r="CB1104" i="1" s="1"/>
  <c r="CD1104" i="1" s="1"/>
  <c r="CF1104" i="1" s="1"/>
  <c r="CP1104" i="1" s="1"/>
  <c r="BV1105" i="1"/>
  <c r="BX1105" i="1" s="1"/>
  <c r="BV1106" i="1"/>
  <c r="BV1107" i="1"/>
  <c r="BV1108" i="1"/>
  <c r="BV1109" i="1"/>
  <c r="BX1109" i="1" s="1"/>
  <c r="BZ1109" i="1" s="1"/>
  <c r="CB1109" i="1" s="1"/>
  <c r="CD1109" i="1" s="1"/>
  <c r="CF1109" i="1" s="1"/>
  <c r="BV1110" i="1"/>
  <c r="BV1111" i="1"/>
  <c r="BV1112" i="1"/>
  <c r="BX1112" i="1" s="1"/>
  <c r="BZ1112" i="1" s="1"/>
  <c r="CB1112" i="1" s="1"/>
  <c r="CD1112" i="1" s="1"/>
  <c r="CF1112" i="1" s="1"/>
  <c r="CP1112" i="1" s="1"/>
  <c r="BV1113" i="1"/>
  <c r="BX1113" i="1" s="1"/>
  <c r="BZ1113" i="1" s="1"/>
  <c r="CB1113" i="1" s="1"/>
  <c r="CD1113" i="1" s="1"/>
  <c r="CF1113" i="1" s="1"/>
  <c r="BV1114" i="1"/>
  <c r="BX1114" i="1" s="1"/>
  <c r="BZ1114" i="1" s="1"/>
  <c r="BV1115" i="1"/>
  <c r="BX1115" i="1" s="1"/>
  <c r="BZ1115" i="1" s="1"/>
  <c r="CB1115" i="1" s="1"/>
  <c r="CD1115" i="1" s="1"/>
  <c r="CF1115" i="1" s="1"/>
  <c r="CP1115" i="1" s="1"/>
  <c r="BV1116" i="1"/>
  <c r="BX1116" i="1" s="1"/>
  <c r="BZ1116" i="1" s="1"/>
  <c r="CB1116" i="1" s="1"/>
  <c r="CD1116" i="1" s="1"/>
  <c r="CF1116" i="1" s="1"/>
  <c r="CS1116" i="1" s="1"/>
  <c r="BV1117" i="1"/>
  <c r="BX1117" i="1" s="1"/>
  <c r="BV1118" i="1"/>
  <c r="BV1119" i="1"/>
  <c r="BV1120" i="1"/>
  <c r="BX1120" i="1" s="1"/>
  <c r="BZ1120" i="1" s="1"/>
  <c r="CB1120" i="1" s="1"/>
  <c r="CD1120" i="1" s="1"/>
  <c r="CF1120" i="1" s="1"/>
  <c r="CR1120" i="1" s="1"/>
  <c r="BV1121" i="1"/>
  <c r="BX1121" i="1" s="1"/>
  <c r="BV1122" i="1"/>
  <c r="BV1123" i="1"/>
  <c r="BV1124" i="1"/>
  <c r="BV1125" i="1"/>
  <c r="BX1125" i="1" s="1"/>
  <c r="BZ1125" i="1" s="1"/>
  <c r="CB1125" i="1" s="1"/>
  <c r="CD1125" i="1" s="1"/>
  <c r="CF1125" i="1" s="1"/>
  <c r="CN1125" i="1" s="1"/>
  <c r="BV1126" i="1"/>
  <c r="BV1127" i="1"/>
  <c r="BV1128" i="1"/>
  <c r="BX1128" i="1" s="1"/>
  <c r="BZ1128" i="1" s="1"/>
  <c r="CB1128" i="1" s="1"/>
  <c r="CD1128" i="1" s="1"/>
  <c r="CF1128" i="1" s="1"/>
  <c r="CH1128" i="1" s="1"/>
  <c r="BV1129" i="1"/>
  <c r="BX1129" i="1" s="1"/>
  <c r="BZ1129" i="1" s="1"/>
  <c r="CB1129" i="1" s="1"/>
  <c r="CD1129" i="1" s="1"/>
  <c r="CF1129" i="1" s="1"/>
  <c r="BV1130" i="1"/>
  <c r="BX1130" i="1" s="1"/>
  <c r="BV1131" i="1"/>
  <c r="BX1131" i="1" s="1"/>
  <c r="BZ1131" i="1" s="1"/>
  <c r="CB1131" i="1" s="1"/>
  <c r="CD1131" i="1" s="1"/>
  <c r="CF1131" i="1" s="1"/>
  <c r="BV1132" i="1"/>
  <c r="BX1132" i="1" s="1"/>
  <c r="BZ1132" i="1" s="1"/>
  <c r="CB1132" i="1" s="1"/>
  <c r="CD1132" i="1" s="1"/>
  <c r="CF1132" i="1" s="1"/>
  <c r="CR1132" i="1" s="1"/>
  <c r="BV1133" i="1"/>
  <c r="BX1133" i="1" s="1"/>
  <c r="BZ1133" i="1" s="1"/>
  <c r="CB1133" i="1" s="1"/>
  <c r="CD1133" i="1" s="1"/>
  <c r="CF1133" i="1" s="1"/>
  <c r="CN1133" i="1" s="1"/>
  <c r="BV1134" i="1"/>
  <c r="BV1135" i="1"/>
  <c r="BV1136" i="1"/>
  <c r="BX1136" i="1" s="1"/>
  <c r="BZ1136" i="1" s="1"/>
  <c r="CB1136" i="1" s="1"/>
  <c r="CD1136" i="1" s="1"/>
  <c r="CF1136" i="1" s="1"/>
  <c r="BV1137" i="1"/>
  <c r="BX1137" i="1" s="1"/>
  <c r="BV1138" i="1"/>
  <c r="BV1139" i="1"/>
  <c r="BV1140" i="1"/>
  <c r="BV1141" i="1"/>
  <c r="BV1142" i="1"/>
  <c r="BV1143" i="1"/>
  <c r="BV1144" i="1"/>
  <c r="BX1144" i="1" s="1"/>
  <c r="BZ1144" i="1" s="1"/>
  <c r="CB1144" i="1" s="1"/>
  <c r="CD1144" i="1" s="1"/>
  <c r="CF1144" i="1" s="1"/>
  <c r="BV1145" i="1"/>
  <c r="BX1145" i="1" s="1"/>
  <c r="BZ1145" i="1" s="1"/>
  <c r="CB1145" i="1" s="1"/>
  <c r="CD1145" i="1" s="1"/>
  <c r="CF1145" i="1" s="1"/>
  <c r="BV1146" i="1"/>
  <c r="BV1147" i="1"/>
  <c r="BX1147" i="1" s="1"/>
  <c r="BZ1147" i="1" s="1"/>
  <c r="CB1147" i="1" s="1"/>
  <c r="CD1147" i="1" s="1"/>
  <c r="CF1147" i="1" s="1"/>
  <c r="CR1147" i="1" s="1"/>
  <c r="BV1148" i="1"/>
  <c r="BX1148" i="1" s="1"/>
  <c r="BZ1148" i="1" s="1"/>
  <c r="CB1148" i="1" s="1"/>
  <c r="CD1148" i="1" s="1"/>
  <c r="CF1148" i="1" s="1"/>
  <c r="CR1148" i="1" s="1"/>
  <c r="BV1149" i="1"/>
  <c r="BX1149" i="1" s="1"/>
  <c r="BZ1149" i="1" s="1"/>
  <c r="CB1149" i="1" s="1"/>
  <c r="CD1149" i="1" s="1"/>
  <c r="CF1149" i="1" s="1"/>
  <c r="CR1149" i="1" s="1"/>
  <c r="BV1150" i="1"/>
  <c r="BV1151" i="1"/>
  <c r="BV1152" i="1"/>
  <c r="BX1152" i="1" s="1"/>
  <c r="BZ1152" i="1" s="1"/>
  <c r="CB1152" i="1" s="1"/>
  <c r="CD1152" i="1" s="1"/>
  <c r="CF1152" i="1" s="1"/>
  <c r="BV1153" i="1"/>
  <c r="BX1153" i="1" s="1"/>
  <c r="BV1154" i="1"/>
  <c r="BV1155" i="1"/>
  <c r="BV1156" i="1"/>
  <c r="BV1157" i="1"/>
  <c r="BX1157" i="1" s="1"/>
  <c r="BZ1157" i="1" s="1"/>
  <c r="CB1157" i="1" s="1"/>
  <c r="CD1157" i="1" s="1"/>
  <c r="CF1157" i="1" s="1"/>
  <c r="BV1158" i="1"/>
  <c r="BV1159" i="1"/>
  <c r="BV1160" i="1"/>
  <c r="BX1160" i="1" s="1"/>
  <c r="BZ1160" i="1" s="1"/>
  <c r="CB1160" i="1" s="1"/>
  <c r="CD1160" i="1" s="1"/>
  <c r="CF1160" i="1" s="1"/>
  <c r="CL1160" i="1" s="1"/>
  <c r="BV1161" i="1"/>
  <c r="BX1161" i="1" s="1"/>
  <c r="BZ1161" i="1" s="1"/>
  <c r="CB1161" i="1" s="1"/>
  <c r="CD1161" i="1" s="1"/>
  <c r="CF1161" i="1" s="1"/>
  <c r="BV1162" i="1"/>
  <c r="BV1163" i="1"/>
  <c r="BX1163" i="1" s="1"/>
  <c r="BZ1163" i="1" s="1"/>
  <c r="CB1163" i="1" s="1"/>
  <c r="CD1163" i="1" s="1"/>
  <c r="CF1163" i="1" s="1"/>
  <c r="CS1163" i="1" s="1"/>
  <c r="BV1164" i="1"/>
  <c r="BX1164" i="1" s="1"/>
  <c r="BZ1164" i="1" s="1"/>
  <c r="CB1164" i="1" s="1"/>
  <c r="CD1164" i="1" s="1"/>
  <c r="CF1164" i="1" s="1"/>
  <c r="BV1165" i="1"/>
  <c r="BV1166" i="1"/>
  <c r="BV1167" i="1"/>
  <c r="BV1168" i="1"/>
  <c r="BX1168" i="1" s="1"/>
  <c r="BZ1168" i="1" s="1"/>
  <c r="CB1168" i="1" s="1"/>
  <c r="CD1168" i="1" s="1"/>
  <c r="CF1168" i="1" s="1"/>
  <c r="BV1169" i="1"/>
  <c r="BX1169" i="1" s="1"/>
  <c r="BV1170" i="1"/>
  <c r="BV1171" i="1"/>
  <c r="BV1172" i="1"/>
  <c r="BV1173" i="1"/>
  <c r="BX1173" i="1" s="1"/>
  <c r="BZ1173" i="1" s="1"/>
  <c r="BV1174" i="1"/>
  <c r="BV1175" i="1"/>
  <c r="BV1176" i="1"/>
  <c r="BX1176" i="1" s="1"/>
  <c r="BZ1176" i="1" s="1"/>
  <c r="CB1176" i="1" s="1"/>
  <c r="CD1176" i="1" s="1"/>
  <c r="CF1176" i="1" s="1"/>
  <c r="BV1177" i="1"/>
  <c r="BV1178" i="1"/>
  <c r="BX1178" i="1" s="1"/>
  <c r="BV1179" i="1"/>
  <c r="BX1179" i="1" s="1"/>
  <c r="BZ1179" i="1" s="1"/>
  <c r="CB1179" i="1" s="1"/>
  <c r="CD1179" i="1" s="1"/>
  <c r="CF1179" i="1" s="1"/>
  <c r="BV1180" i="1"/>
  <c r="BX1180" i="1" s="1"/>
  <c r="BZ1180" i="1" s="1"/>
  <c r="CB1180" i="1" s="1"/>
  <c r="CD1180" i="1" s="1"/>
  <c r="CF1180" i="1" s="1"/>
  <c r="CS1180" i="1" s="1"/>
  <c r="BV1181" i="1"/>
  <c r="BX1181" i="1" s="1"/>
  <c r="BZ1181" i="1" s="1"/>
  <c r="CB1181" i="1" s="1"/>
  <c r="BV1182" i="1"/>
  <c r="BV1183" i="1"/>
  <c r="BV1184" i="1"/>
  <c r="BX1184" i="1" s="1"/>
  <c r="BZ1184" i="1" s="1"/>
  <c r="CB1184" i="1" s="1"/>
  <c r="CD1184" i="1" s="1"/>
  <c r="CF1184" i="1" s="1"/>
  <c r="BV1185" i="1"/>
  <c r="BX1185" i="1" s="1"/>
  <c r="BV1186" i="1"/>
  <c r="BV1187" i="1"/>
  <c r="BV1188" i="1"/>
  <c r="BV1189" i="1"/>
  <c r="BV1190" i="1"/>
  <c r="BV1191" i="1"/>
  <c r="BV1192" i="1"/>
  <c r="BX1192" i="1" s="1"/>
  <c r="BZ1192" i="1" s="1"/>
  <c r="CB1192" i="1" s="1"/>
  <c r="CD1192" i="1" s="1"/>
  <c r="CF1192" i="1" s="1"/>
  <c r="BV1193" i="1"/>
  <c r="BX1193" i="1" s="1"/>
  <c r="BZ1193" i="1" s="1"/>
  <c r="CB1193" i="1" s="1"/>
  <c r="CD1193" i="1" s="1"/>
  <c r="CF1193" i="1" s="1"/>
  <c r="BV1194" i="1"/>
  <c r="BX1194" i="1" s="1"/>
  <c r="BZ1194" i="1" s="1"/>
  <c r="BV1195" i="1"/>
  <c r="BX1195" i="1" s="1"/>
  <c r="BZ1195" i="1" s="1"/>
  <c r="CB1195" i="1" s="1"/>
  <c r="CD1195" i="1" s="1"/>
  <c r="CF1195" i="1" s="1"/>
  <c r="BV1196" i="1"/>
  <c r="BX1196" i="1" s="1"/>
  <c r="BZ1196" i="1" s="1"/>
  <c r="CB1196" i="1" s="1"/>
  <c r="CD1196" i="1" s="1"/>
  <c r="CF1196" i="1" s="1"/>
  <c r="CR1196" i="1" s="1"/>
  <c r="BV1197" i="1"/>
  <c r="BX1197" i="1" s="1"/>
  <c r="BZ1197" i="1" s="1"/>
  <c r="CB1197" i="1" s="1"/>
  <c r="CD1197" i="1" s="1"/>
  <c r="CF1197" i="1" s="1"/>
  <c r="BV1198" i="1"/>
  <c r="BV1199" i="1"/>
  <c r="BV1200" i="1"/>
  <c r="BX1200" i="1" s="1"/>
  <c r="BZ1200" i="1" s="1"/>
  <c r="CB1200" i="1" s="1"/>
  <c r="CD1200" i="1" s="1"/>
  <c r="CF1200" i="1" s="1"/>
  <c r="BV1201" i="1"/>
  <c r="BX1201" i="1" s="1"/>
  <c r="BV1202" i="1"/>
  <c r="BV1203" i="1"/>
  <c r="BV1204" i="1"/>
  <c r="BV1205" i="1"/>
  <c r="BX1205" i="1" s="1"/>
  <c r="BZ1205" i="1" s="1"/>
  <c r="CB1205" i="1" s="1"/>
  <c r="CD1205" i="1" s="1"/>
  <c r="CF1205" i="1" s="1"/>
  <c r="BV1206" i="1"/>
  <c r="BV1207" i="1"/>
  <c r="BV1208" i="1"/>
  <c r="BX1208" i="1" s="1"/>
  <c r="BZ1208" i="1" s="1"/>
  <c r="CB1208" i="1" s="1"/>
  <c r="CD1208" i="1" s="1"/>
  <c r="CF1208" i="1" s="1"/>
  <c r="CP1208" i="1" s="1"/>
  <c r="BV1209" i="1"/>
  <c r="BX1209" i="1" s="1"/>
  <c r="BZ1209" i="1" s="1"/>
  <c r="CB1209" i="1" s="1"/>
  <c r="CD1209" i="1" s="1"/>
  <c r="CF1209" i="1" s="1"/>
  <c r="BV1210" i="1"/>
  <c r="BX1210" i="1" s="1"/>
  <c r="BV1211" i="1"/>
  <c r="BX1211" i="1" s="1"/>
  <c r="BZ1211" i="1" s="1"/>
  <c r="CB1211" i="1" s="1"/>
  <c r="CD1211" i="1" s="1"/>
  <c r="CF1211" i="1" s="1"/>
  <c r="CS1211" i="1" s="1"/>
  <c r="BV1212" i="1"/>
  <c r="BX1212" i="1" s="1"/>
  <c r="BZ1212" i="1" s="1"/>
  <c r="CB1212" i="1" s="1"/>
  <c r="CD1212" i="1" s="1"/>
  <c r="CF1212" i="1" s="1"/>
  <c r="CR1212" i="1" s="1"/>
  <c r="BV1213" i="1"/>
  <c r="BV1214" i="1"/>
  <c r="BV1215" i="1"/>
  <c r="BV1216" i="1"/>
  <c r="BX1216" i="1" s="1"/>
  <c r="BZ1216" i="1" s="1"/>
  <c r="CB1216" i="1" s="1"/>
  <c r="CD1216" i="1" s="1"/>
  <c r="CF1216" i="1" s="1"/>
  <c r="BV1217" i="1"/>
  <c r="BX1217" i="1" s="1"/>
  <c r="BV1218" i="1"/>
  <c r="BV1219" i="1"/>
  <c r="BV1220" i="1"/>
  <c r="BV1221" i="1"/>
  <c r="BX1221" i="1" s="1"/>
  <c r="BV1222" i="1"/>
  <c r="BV1223" i="1"/>
  <c r="BV1224" i="1"/>
  <c r="BX1224" i="1" s="1"/>
  <c r="BZ1224" i="1" s="1"/>
  <c r="CB1224" i="1" s="1"/>
  <c r="CD1224" i="1" s="1"/>
  <c r="CF1224" i="1" s="1"/>
  <c r="BV1225" i="1"/>
  <c r="BX1225" i="1" s="1"/>
  <c r="BZ1225" i="1" s="1"/>
  <c r="CB1225" i="1" s="1"/>
  <c r="CD1225" i="1" s="1"/>
  <c r="CF1225" i="1" s="1"/>
  <c r="BV1226" i="1"/>
  <c r="BX1226" i="1" s="1"/>
  <c r="BZ1226" i="1" s="1"/>
  <c r="BV1227" i="1"/>
  <c r="BX1227" i="1" s="1"/>
  <c r="BZ1227" i="1" s="1"/>
  <c r="CB1227" i="1" s="1"/>
  <c r="CD1227" i="1" s="1"/>
  <c r="CF1227" i="1" s="1"/>
  <c r="BV1228" i="1"/>
  <c r="BX1228" i="1" s="1"/>
  <c r="BZ1228" i="1" s="1"/>
  <c r="CB1228" i="1" s="1"/>
  <c r="CD1228" i="1" s="1"/>
  <c r="CF1228" i="1" s="1"/>
  <c r="CR1228" i="1" s="1"/>
  <c r="BV1229" i="1"/>
  <c r="BX1229" i="1" s="1"/>
  <c r="BZ1229" i="1" s="1"/>
  <c r="CB1229" i="1" s="1"/>
  <c r="CD1229" i="1" s="1"/>
  <c r="CF1229" i="1" s="1"/>
  <c r="BV1230" i="1"/>
  <c r="BV1231" i="1"/>
  <c r="BV1232" i="1"/>
  <c r="BX1232" i="1" s="1"/>
  <c r="BZ1232" i="1" s="1"/>
  <c r="CB1232" i="1" s="1"/>
  <c r="CD1232" i="1" s="1"/>
  <c r="CF1232" i="1" s="1"/>
  <c r="CR1232" i="1" s="1"/>
  <c r="BV1233" i="1"/>
  <c r="BX1233" i="1" s="1"/>
  <c r="BV1234" i="1"/>
  <c r="BV1235" i="1"/>
  <c r="BV1236" i="1"/>
  <c r="BV1237" i="1"/>
  <c r="BV1238" i="1"/>
  <c r="BV1239" i="1"/>
  <c r="BV1240" i="1"/>
  <c r="BX1240" i="1" s="1"/>
  <c r="BZ1240" i="1" s="1"/>
  <c r="CB1240" i="1" s="1"/>
  <c r="CD1240" i="1" s="1"/>
  <c r="CF1240" i="1" s="1"/>
  <c r="BV1241" i="1"/>
  <c r="BX1241" i="1" s="1"/>
  <c r="BZ1241" i="1" s="1"/>
  <c r="CB1241" i="1" s="1"/>
  <c r="CD1241" i="1" s="1"/>
  <c r="CF1241" i="1" s="1"/>
  <c r="CS1241" i="1" s="1"/>
  <c r="BV1242" i="1"/>
  <c r="BX1242" i="1" s="1"/>
  <c r="BZ1242" i="1" s="1"/>
  <c r="BV1243" i="1"/>
  <c r="BX1243" i="1" s="1"/>
  <c r="BZ1243" i="1" s="1"/>
  <c r="CB1243" i="1" s="1"/>
  <c r="CD1243" i="1" s="1"/>
  <c r="CF1243" i="1" s="1"/>
  <c r="CS1243" i="1" s="1"/>
  <c r="BV1244" i="1"/>
  <c r="BX1244" i="1" s="1"/>
  <c r="BZ1244" i="1" s="1"/>
  <c r="CB1244" i="1" s="1"/>
  <c r="CD1244" i="1" s="1"/>
  <c r="CF1244" i="1" s="1"/>
  <c r="BV1245" i="1"/>
  <c r="BX1245" i="1" s="1"/>
  <c r="BZ1245" i="1" s="1"/>
  <c r="CB1245" i="1" s="1"/>
  <c r="CD1245" i="1" s="1"/>
  <c r="CF1245" i="1" s="1"/>
  <c r="BV1246" i="1"/>
  <c r="BV1247" i="1"/>
  <c r="BV1248" i="1"/>
  <c r="BX1248" i="1" s="1"/>
  <c r="BZ1248" i="1" s="1"/>
  <c r="CB1248" i="1" s="1"/>
  <c r="CD1248" i="1" s="1"/>
  <c r="CF1248" i="1" s="1"/>
  <c r="CS1248" i="1" s="1"/>
  <c r="BV1249" i="1"/>
  <c r="BX1249" i="1" s="1"/>
  <c r="BV1250" i="1"/>
  <c r="BV1251" i="1"/>
  <c r="BV1252" i="1"/>
  <c r="BV1253" i="1"/>
  <c r="BX1253" i="1" s="1"/>
  <c r="BZ1253" i="1" s="1"/>
  <c r="CB1253" i="1" s="1"/>
  <c r="CD1253" i="1" s="1"/>
  <c r="CF1253" i="1" s="1"/>
  <c r="CR1253" i="1" s="1"/>
  <c r="BV1254" i="1"/>
  <c r="BV1255" i="1"/>
  <c r="BV1256" i="1"/>
  <c r="BX1256" i="1" s="1"/>
  <c r="BZ1256" i="1" s="1"/>
  <c r="CB1256" i="1" s="1"/>
  <c r="CD1256" i="1" s="1"/>
  <c r="CF1256" i="1" s="1"/>
  <c r="CS1256" i="1" s="1"/>
  <c r="BV1257" i="1"/>
  <c r="BX1257" i="1" s="1"/>
  <c r="BZ1257" i="1" s="1"/>
  <c r="CB1257" i="1" s="1"/>
  <c r="CD1257" i="1" s="1"/>
  <c r="CF1257" i="1" s="1"/>
  <c r="CQ1257" i="1" s="1"/>
  <c r="BV1258" i="1"/>
  <c r="BX1258" i="1" s="1"/>
  <c r="BZ1258" i="1" s="1"/>
  <c r="BV1259" i="1"/>
  <c r="BX1259" i="1" s="1"/>
  <c r="BZ1259" i="1" s="1"/>
  <c r="CB1259" i="1" s="1"/>
  <c r="CD1259" i="1" s="1"/>
  <c r="CF1259" i="1" s="1"/>
  <c r="BV1260" i="1"/>
  <c r="BX1260" i="1" s="1"/>
  <c r="BZ1260" i="1" s="1"/>
  <c r="CB1260" i="1" s="1"/>
  <c r="CD1260" i="1" s="1"/>
  <c r="CF1260" i="1" s="1"/>
  <c r="CR1260" i="1" s="1"/>
  <c r="BV1261" i="1"/>
  <c r="BV1262" i="1"/>
  <c r="BV1263" i="1"/>
  <c r="BV1264" i="1"/>
  <c r="BX1264" i="1" s="1"/>
  <c r="BZ1264" i="1" s="1"/>
  <c r="CB1264" i="1" s="1"/>
  <c r="CD1264" i="1" s="1"/>
  <c r="CF1264" i="1" s="1"/>
  <c r="BV1265" i="1"/>
  <c r="BX1265" i="1" s="1"/>
  <c r="BV1266" i="1"/>
  <c r="BV1267" i="1"/>
  <c r="BV1268" i="1"/>
  <c r="BV1269" i="1"/>
  <c r="BX1269" i="1" s="1"/>
  <c r="BZ1269" i="1" s="1"/>
  <c r="CB1269" i="1" s="1"/>
  <c r="CD1269" i="1" s="1"/>
  <c r="CF1269" i="1" s="1"/>
  <c r="CL1269" i="1" s="1"/>
  <c r="BV1270" i="1"/>
  <c r="BV1271" i="1"/>
  <c r="BV1272" i="1"/>
  <c r="BX1272" i="1" s="1"/>
  <c r="BZ1272" i="1" s="1"/>
  <c r="CB1272" i="1" s="1"/>
  <c r="CD1272" i="1" s="1"/>
  <c r="CF1272" i="1" s="1"/>
  <c r="CR1272" i="1" s="1"/>
  <c r="BV1273" i="1"/>
  <c r="BX1273" i="1" s="1"/>
  <c r="BZ1273" i="1" s="1"/>
  <c r="CB1273" i="1" s="1"/>
  <c r="CD1273" i="1" s="1"/>
  <c r="CF1273" i="1" s="1"/>
  <c r="BV1274" i="1"/>
  <c r="BV1275" i="1"/>
  <c r="BX1275" i="1" s="1"/>
  <c r="BZ1275" i="1" s="1"/>
  <c r="CB1275" i="1" s="1"/>
  <c r="CD1275" i="1" s="1"/>
  <c r="CF1275" i="1" s="1"/>
  <c r="BV1276" i="1"/>
  <c r="BX1276" i="1" s="1"/>
  <c r="BZ1276" i="1" s="1"/>
  <c r="CB1276" i="1" s="1"/>
  <c r="CD1276" i="1" s="1"/>
  <c r="CF1276" i="1" s="1"/>
  <c r="CR1276" i="1" s="1"/>
  <c r="BV1277" i="1"/>
  <c r="BX1277" i="1" s="1"/>
  <c r="BZ1277" i="1" s="1"/>
  <c r="CB1277" i="1" s="1"/>
  <c r="CD1277" i="1" s="1"/>
  <c r="CF1277" i="1" s="1"/>
  <c r="BV1278" i="1"/>
  <c r="BV1279" i="1"/>
  <c r="BV1280" i="1"/>
  <c r="BX1280" i="1" s="1"/>
  <c r="BZ1280" i="1" s="1"/>
  <c r="CB1280" i="1" s="1"/>
  <c r="CD1280" i="1" s="1"/>
  <c r="CF1280" i="1" s="1"/>
  <c r="BV1281" i="1"/>
  <c r="BX1281" i="1" s="1"/>
  <c r="BV1282" i="1"/>
  <c r="BV1283" i="1"/>
  <c r="BV1284" i="1"/>
  <c r="BV1285" i="1"/>
  <c r="BV1286" i="1"/>
  <c r="BV1287" i="1"/>
  <c r="BV1288" i="1"/>
  <c r="BX1288" i="1" s="1"/>
  <c r="BZ1288" i="1" s="1"/>
  <c r="CB1288" i="1" s="1"/>
  <c r="CD1288" i="1" s="1"/>
  <c r="CF1288" i="1" s="1"/>
  <c r="CP1288" i="1" s="1"/>
  <c r="BV1289" i="1"/>
  <c r="BX1289" i="1" s="1"/>
  <c r="BZ1289" i="1" s="1"/>
  <c r="CB1289" i="1" s="1"/>
  <c r="CD1289" i="1" s="1"/>
  <c r="CF1289" i="1" s="1"/>
  <c r="CJ1289" i="1" s="1"/>
  <c r="BV1290" i="1"/>
  <c r="BV1291" i="1"/>
  <c r="BX1291" i="1" s="1"/>
  <c r="BZ1291" i="1" s="1"/>
  <c r="CB1291" i="1" s="1"/>
  <c r="CD1291" i="1" s="1"/>
  <c r="CF1291" i="1" s="1"/>
  <c r="CS1291" i="1" s="1"/>
  <c r="BV1292" i="1"/>
  <c r="BX1292" i="1" s="1"/>
  <c r="BZ1292" i="1" s="1"/>
  <c r="CB1292" i="1" s="1"/>
  <c r="CD1292" i="1" s="1"/>
  <c r="CF1292" i="1" s="1"/>
  <c r="BV1293" i="1"/>
  <c r="BX1293" i="1" s="1"/>
  <c r="BZ1293" i="1" s="1"/>
  <c r="CB1293" i="1" s="1"/>
  <c r="CD1293" i="1" s="1"/>
  <c r="BV1294" i="1"/>
  <c r="BV1295" i="1"/>
  <c r="BV1296" i="1"/>
  <c r="BX1296" i="1" s="1"/>
  <c r="BZ1296" i="1" s="1"/>
  <c r="CB1296" i="1" s="1"/>
  <c r="CD1296" i="1" s="1"/>
  <c r="CF1296" i="1" s="1"/>
  <c r="BV1297" i="1"/>
  <c r="BX1297" i="1" s="1"/>
  <c r="BV1298" i="1"/>
  <c r="BV1299" i="1"/>
  <c r="BV1300" i="1"/>
  <c r="BV1301" i="1"/>
  <c r="BX1301" i="1" s="1"/>
  <c r="BZ1301" i="1" s="1"/>
  <c r="CB1301" i="1" s="1"/>
  <c r="CD1301" i="1" s="1"/>
  <c r="CF1301" i="1" s="1"/>
  <c r="BV1302" i="1"/>
  <c r="BV1303" i="1"/>
  <c r="BV1304" i="1"/>
  <c r="BX1304" i="1" s="1"/>
  <c r="BZ1304" i="1" s="1"/>
  <c r="CB1304" i="1" s="1"/>
  <c r="CD1304" i="1" s="1"/>
  <c r="CF1304" i="1" s="1"/>
  <c r="BV1305" i="1"/>
  <c r="BV1306" i="1"/>
  <c r="BX1306" i="1" s="1"/>
  <c r="BV1307" i="1"/>
  <c r="BX1307" i="1" s="1"/>
  <c r="BZ1307" i="1" s="1"/>
  <c r="CB1307" i="1" s="1"/>
  <c r="CD1307" i="1" s="1"/>
  <c r="CF1307" i="1" s="1"/>
  <c r="BV1308" i="1"/>
  <c r="BX1308" i="1" s="1"/>
  <c r="BZ1308" i="1" s="1"/>
  <c r="CB1308" i="1" s="1"/>
  <c r="CD1308" i="1" s="1"/>
  <c r="CF1308" i="1" s="1"/>
  <c r="BV1309" i="1"/>
  <c r="BV1310" i="1"/>
  <c r="BV1311" i="1"/>
  <c r="BV1312" i="1"/>
  <c r="BX1312" i="1" s="1"/>
  <c r="BZ1312" i="1" s="1"/>
  <c r="CB1312" i="1" s="1"/>
  <c r="CD1312" i="1" s="1"/>
  <c r="CF1312" i="1" s="1"/>
  <c r="BV1313" i="1"/>
  <c r="BX1313" i="1" s="1"/>
  <c r="BV1314" i="1"/>
  <c r="BV1315" i="1"/>
  <c r="BV1316" i="1"/>
  <c r="BV1317" i="1"/>
  <c r="BX1317" i="1" s="1"/>
  <c r="BZ1317" i="1" s="1"/>
  <c r="CB1317" i="1" s="1"/>
  <c r="CD1317" i="1" s="1"/>
  <c r="CF1317" i="1" s="1"/>
  <c r="BV1318" i="1"/>
  <c r="BV1319" i="1"/>
  <c r="BV1320" i="1"/>
  <c r="BX1320" i="1" s="1"/>
  <c r="BZ1320" i="1" s="1"/>
  <c r="CB1320" i="1" s="1"/>
  <c r="CD1320" i="1" s="1"/>
  <c r="CF1320" i="1" s="1"/>
  <c r="CN1320" i="1" s="1"/>
  <c r="BV1321" i="1"/>
  <c r="BX1321" i="1" s="1"/>
  <c r="BZ1321" i="1" s="1"/>
  <c r="CB1321" i="1" s="1"/>
  <c r="CD1321" i="1" s="1"/>
  <c r="CF1321" i="1" s="1"/>
  <c r="CQ1321" i="1" s="1"/>
  <c r="BV1322" i="1"/>
  <c r="BX1322" i="1" s="1"/>
  <c r="BV1323" i="1"/>
  <c r="BX1323" i="1" s="1"/>
  <c r="BZ1323" i="1" s="1"/>
  <c r="CB1323" i="1" s="1"/>
  <c r="CD1323" i="1" s="1"/>
  <c r="CF1323" i="1" s="1"/>
  <c r="BV1324" i="1"/>
  <c r="BX1324" i="1" s="1"/>
  <c r="BZ1324" i="1" s="1"/>
  <c r="CB1324" i="1" s="1"/>
  <c r="CD1324" i="1" s="1"/>
  <c r="CF1324" i="1" s="1"/>
  <c r="BV1325" i="1"/>
  <c r="BX1325" i="1" s="1"/>
  <c r="BZ1325" i="1" s="1"/>
  <c r="CB1325" i="1" s="1"/>
  <c r="CD1325" i="1" s="1"/>
  <c r="CF1325" i="1" s="1"/>
  <c r="CN1325" i="1" s="1"/>
  <c r="BV1326" i="1"/>
  <c r="BV1327" i="1"/>
  <c r="BV1328" i="1"/>
  <c r="BX1328" i="1" s="1"/>
  <c r="BZ1328" i="1" s="1"/>
  <c r="CB1328" i="1" s="1"/>
  <c r="CD1328" i="1" s="1"/>
  <c r="CF1328" i="1" s="1"/>
  <c r="BV1329" i="1"/>
  <c r="BX1329" i="1" s="1"/>
  <c r="BV1330" i="1"/>
  <c r="BV1331" i="1"/>
  <c r="BV1332" i="1"/>
  <c r="BV1333" i="1"/>
  <c r="BV1334" i="1"/>
  <c r="BV1335" i="1"/>
  <c r="BV1336" i="1"/>
  <c r="BX1336" i="1" s="1"/>
  <c r="BZ1336" i="1" s="1"/>
  <c r="CB1336" i="1" s="1"/>
  <c r="CD1336" i="1" s="1"/>
  <c r="CF1336" i="1" s="1"/>
  <c r="BV1337" i="1"/>
  <c r="BV1338" i="1"/>
  <c r="BX1338" i="1" s="1"/>
  <c r="BZ1338" i="1" s="1"/>
  <c r="BV1339" i="1"/>
  <c r="BX1339" i="1" s="1"/>
  <c r="BZ1339" i="1" s="1"/>
  <c r="CB1339" i="1" s="1"/>
  <c r="CD1339" i="1" s="1"/>
  <c r="CF1339" i="1" s="1"/>
  <c r="CS1339" i="1" s="1"/>
  <c r="BV1340" i="1"/>
  <c r="BX1340" i="1" s="1"/>
  <c r="BZ1340" i="1" s="1"/>
  <c r="CB1340" i="1" s="1"/>
  <c r="CD1340" i="1" s="1"/>
  <c r="CF1340" i="1" s="1"/>
  <c r="CR1340" i="1" s="1"/>
  <c r="BV1341" i="1"/>
  <c r="BX1341" i="1" s="1"/>
  <c r="BZ1341" i="1" s="1"/>
  <c r="CB1341" i="1" s="1"/>
  <c r="CD1341" i="1" s="1"/>
  <c r="CF1341" i="1" s="1"/>
  <c r="CP1341" i="1" s="1"/>
  <c r="BV1342" i="1"/>
  <c r="BV1343" i="1"/>
  <c r="BV1344" i="1"/>
  <c r="BX1344" i="1" s="1"/>
  <c r="BZ1344" i="1" s="1"/>
  <c r="CB1344" i="1" s="1"/>
  <c r="CD1344" i="1" s="1"/>
  <c r="CF1344" i="1" s="1"/>
  <c r="CR1344" i="1" s="1"/>
  <c r="BV1345" i="1"/>
  <c r="BX1345" i="1" s="1"/>
  <c r="BV1346" i="1"/>
  <c r="BV1347" i="1"/>
  <c r="BV1348" i="1"/>
  <c r="BV1349" i="1"/>
  <c r="BX1349" i="1" s="1"/>
  <c r="BZ1349" i="1" s="1"/>
  <c r="CB1349" i="1" s="1"/>
  <c r="CD1349" i="1" s="1"/>
  <c r="CF1349" i="1" s="1"/>
  <c r="BV1350" i="1"/>
  <c r="BV1351" i="1"/>
  <c r="BV1352" i="1"/>
  <c r="BX1352" i="1" s="1"/>
  <c r="BZ1352" i="1" s="1"/>
  <c r="CB1352" i="1" s="1"/>
  <c r="CD1352" i="1" s="1"/>
  <c r="BV1353" i="1"/>
  <c r="BV1354" i="1"/>
  <c r="BX1354" i="1" s="1"/>
  <c r="BV1355" i="1"/>
  <c r="BX1355" i="1" s="1"/>
  <c r="BZ1355" i="1" s="1"/>
  <c r="CB1355" i="1" s="1"/>
  <c r="CD1355" i="1" s="1"/>
  <c r="CF1355" i="1" s="1"/>
  <c r="BV1356" i="1"/>
  <c r="BX1356" i="1" s="1"/>
  <c r="BZ1356" i="1" s="1"/>
  <c r="CB1356" i="1" s="1"/>
  <c r="CD1356" i="1" s="1"/>
  <c r="CF1356" i="1" s="1"/>
  <c r="CR1356" i="1" s="1"/>
  <c r="BV1357" i="1"/>
  <c r="BX1357" i="1" s="1"/>
  <c r="BZ1357" i="1" s="1"/>
  <c r="CB1357" i="1" s="1"/>
  <c r="CD1357" i="1" s="1"/>
  <c r="CF1357" i="1" s="1"/>
  <c r="BV1358" i="1"/>
  <c r="BV1359" i="1"/>
  <c r="BV1360" i="1"/>
  <c r="BX1360" i="1" s="1"/>
  <c r="BZ1360" i="1" s="1"/>
  <c r="CB1360" i="1" s="1"/>
  <c r="CD1360" i="1" s="1"/>
  <c r="CF1360" i="1" s="1"/>
  <c r="BV1361" i="1"/>
  <c r="BX1361" i="1" s="1"/>
  <c r="BV1362" i="1"/>
  <c r="BV1363" i="1"/>
  <c r="BV1364" i="1"/>
  <c r="BV1365" i="1"/>
  <c r="BV1366" i="1"/>
  <c r="BV1367" i="1"/>
  <c r="BV1368" i="1"/>
  <c r="BX1368" i="1" s="1"/>
  <c r="BZ1368" i="1" s="1"/>
  <c r="CB1368" i="1" s="1"/>
  <c r="CD1368" i="1" s="1"/>
  <c r="CF1368" i="1" s="1"/>
  <c r="CP1368" i="1" s="1"/>
  <c r="BV1369" i="1"/>
  <c r="BX1369" i="1" s="1"/>
  <c r="BZ1369" i="1" s="1"/>
  <c r="CB1369" i="1" s="1"/>
  <c r="CD1369" i="1" s="1"/>
  <c r="CF1369" i="1" s="1"/>
  <c r="CN1369" i="1" s="1"/>
  <c r="BV1370" i="1"/>
  <c r="BX1370" i="1" s="1"/>
  <c r="BZ1370" i="1" s="1"/>
  <c r="CB1370" i="1" s="1"/>
  <c r="BV1371" i="1"/>
  <c r="BX1371" i="1" s="1"/>
  <c r="BZ1371" i="1" s="1"/>
  <c r="CB1371" i="1" s="1"/>
  <c r="CD1371" i="1" s="1"/>
  <c r="CF1371" i="1" s="1"/>
  <c r="BV1372" i="1"/>
  <c r="BX1372" i="1" s="1"/>
  <c r="BZ1372" i="1" s="1"/>
  <c r="CB1372" i="1" s="1"/>
  <c r="CD1372" i="1" s="1"/>
  <c r="CF1372" i="1" s="1"/>
  <c r="CR1372" i="1" s="1"/>
  <c r="BV1373" i="1"/>
  <c r="BX1373" i="1" s="1"/>
  <c r="BZ1373" i="1" s="1"/>
  <c r="CB1373" i="1" s="1"/>
  <c r="CD1373" i="1" s="1"/>
  <c r="CF1373" i="1" s="1"/>
  <c r="CL1373" i="1" s="1"/>
  <c r="BV1374" i="1"/>
  <c r="BV1375" i="1"/>
  <c r="BV1376" i="1"/>
  <c r="BX1376" i="1" s="1"/>
  <c r="BZ1376" i="1" s="1"/>
  <c r="CB1376" i="1" s="1"/>
  <c r="CD1376" i="1" s="1"/>
  <c r="CF1376" i="1" s="1"/>
  <c r="BV1377" i="1"/>
  <c r="BX1377" i="1" s="1"/>
  <c r="BV1378" i="1"/>
  <c r="BV1379" i="1"/>
  <c r="BV1380" i="1"/>
  <c r="BV1381" i="1"/>
  <c r="BX1381" i="1" s="1"/>
  <c r="BZ1381" i="1" s="1"/>
  <c r="CB1381" i="1" s="1"/>
  <c r="CD1381" i="1" s="1"/>
  <c r="CF1381" i="1" s="1"/>
  <c r="BV1382" i="1"/>
  <c r="BV1383" i="1"/>
  <c r="BV1384" i="1"/>
  <c r="BX1384" i="1" s="1"/>
  <c r="BZ1384" i="1" s="1"/>
  <c r="CB1384" i="1" s="1"/>
  <c r="CD1384" i="1" s="1"/>
  <c r="CF1384" i="1" s="1"/>
  <c r="CH1384" i="1" s="1"/>
  <c r="BV1385" i="1"/>
  <c r="BV1386" i="1"/>
  <c r="BX1386" i="1" s="1"/>
  <c r="BV1387" i="1"/>
  <c r="BX1387" i="1" s="1"/>
  <c r="BZ1387" i="1" s="1"/>
  <c r="CB1387" i="1" s="1"/>
  <c r="CD1387" i="1" s="1"/>
  <c r="CF1387" i="1" s="1"/>
  <c r="CS1387" i="1" s="1"/>
  <c r="BV1388" i="1"/>
  <c r="BX1388" i="1" s="1"/>
  <c r="BZ1388" i="1" s="1"/>
  <c r="CB1388" i="1" s="1"/>
  <c r="CD1388" i="1" s="1"/>
  <c r="CF1388" i="1" s="1"/>
  <c r="CR1388" i="1" s="1"/>
  <c r="BV1389" i="1"/>
  <c r="BX1389" i="1" s="1"/>
  <c r="BZ1389" i="1" s="1"/>
  <c r="BV1390" i="1"/>
  <c r="BV1391" i="1"/>
  <c r="BV1392" i="1"/>
  <c r="BX1392" i="1" s="1"/>
  <c r="BZ1392" i="1" s="1"/>
  <c r="CB1392" i="1" s="1"/>
  <c r="CD1392" i="1" s="1"/>
  <c r="CF1392" i="1" s="1"/>
  <c r="BV1393" i="1"/>
  <c r="BX1393" i="1" s="1"/>
  <c r="BV1394" i="1"/>
  <c r="BV1395" i="1"/>
  <c r="BV1396" i="1"/>
  <c r="BV1397" i="1"/>
  <c r="BX1397" i="1" s="1"/>
  <c r="BZ1397" i="1" s="1"/>
  <c r="BV1398" i="1"/>
  <c r="BV1399" i="1"/>
  <c r="BV1400" i="1"/>
  <c r="BX1400" i="1" s="1"/>
  <c r="BZ1400" i="1" s="1"/>
  <c r="CB1400" i="1" s="1"/>
  <c r="CD1400" i="1" s="1"/>
  <c r="CF1400" i="1" s="1"/>
  <c r="BV1401" i="1"/>
  <c r="BV1402" i="1"/>
  <c r="BV1403" i="1"/>
  <c r="BX1403" i="1" s="1"/>
  <c r="BZ1403" i="1" s="1"/>
  <c r="CB1403" i="1" s="1"/>
  <c r="CD1403" i="1" s="1"/>
  <c r="CF1403" i="1" s="1"/>
  <c r="CS1403" i="1" s="1"/>
  <c r="BV1404" i="1"/>
  <c r="BX1404" i="1" s="1"/>
  <c r="BZ1404" i="1" s="1"/>
  <c r="CB1404" i="1" s="1"/>
  <c r="CD1404" i="1" s="1"/>
  <c r="CF1404" i="1" s="1"/>
  <c r="CR1404" i="1" s="1"/>
  <c r="BV1405" i="1"/>
  <c r="BX1405" i="1" s="1"/>
  <c r="BZ1405" i="1" s="1"/>
  <c r="CB1405" i="1" s="1"/>
  <c r="CD1405" i="1" s="1"/>
  <c r="CF1405" i="1" s="1"/>
  <c r="BV1406" i="1"/>
  <c r="BV1407" i="1"/>
  <c r="BV1408" i="1"/>
  <c r="BX1408" i="1" s="1"/>
  <c r="BZ1408" i="1" s="1"/>
  <c r="CB1408" i="1" s="1"/>
  <c r="CD1408" i="1" s="1"/>
  <c r="CF1408" i="1" s="1"/>
  <c r="BV1409" i="1"/>
  <c r="BX1409" i="1" s="1"/>
  <c r="BV1410" i="1"/>
  <c r="BV1411" i="1"/>
  <c r="BV1412" i="1"/>
  <c r="BV1413" i="1"/>
  <c r="BX1413" i="1" s="1"/>
  <c r="BZ1413" i="1" s="1"/>
  <c r="CB1413" i="1" s="1"/>
  <c r="CD1413" i="1" s="1"/>
  <c r="CF1413" i="1" s="1"/>
  <c r="BV1414" i="1"/>
  <c r="BV1415" i="1"/>
  <c r="BV1416" i="1"/>
  <c r="BX1416" i="1" s="1"/>
  <c r="BZ1416" i="1" s="1"/>
  <c r="CB1416" i="1" s="1"/>
  <c r="CD1416" i="1" s="1"/>
  <c r="CF1416" i="1" s="1"/>
  <c r="BV1417" i="1"/>
  <c r="BX1417" i="1" s="1"/>
  <c r="BZ1417" i="1" s="1"/>
  <c r="CB1417" i="1" s="1"/>
  <c r="CD1417" i="1" s="1"/>
  <c r="CF1417" i="1" s="1"/>
  <c r="CP1417" i="1" s="1"/>
  <c r="BV1418" i="1"/>
  <c r="BV1419" i="1"/>
  <c r="BX1419" i="1" s="1"/>
  <c r="BZ1419" i="1" s="1"/>
  <c r="CB1419" i="1" s="1"/>
  <c r="CD1419" i="1" s="1"/>
  <c r="CF1419" i="1" s="1"/>
  <c r="CS1419" i="1" s="1"/>
  <c r="BV1420" i="1"/>
  <c r="BX1420" i="1" s="1"/>
  <c r="BZ1420" i="1" s="1"/>
  <c r="CB1420" i="1" s="1"/>
  <c r="CD1420" i="1" s="1"/>
  <c r="CF1420" i="1" s="1"/>
  <c r="CR1420" i="1" s="1"/>
  <c r="BV1421" i="1"/>
  <c r="BX1421" i="1" s="1"/>
  <c r="BZ1421" i="1" s="1"/>
  <c r="CB1421" i="1" s="1"/>
  <c r="CD1421" i="1" s="1"/>
  <c r="CF1421" i="1" s="1"/>
  <c r="CL1421" i="1" s="1"/>
  <c r="BV1422" i="1"/>
  <c r="BV1423" i="1"/>
  <c r="BV1424" i="1"/>
  <c r="BX1424" i="1" s="1"/>
  <c r="BZ1424" i="1" s="1"/>
  <c r="CB1424" i="1" s="1"/>
  <c r="CD1424" i="1" s="1"/>
  <c r="CF1424" i="1" s="1"/>
  <c r="BV1425" i="1"/>
  <c r="BX1425" i="1" s="1"/>
  <c r="BV1426" i="1"/>
  <c r="BV1427" i="1"/>
  <c r="BV1428" i="1"/>
  <c r="BV1429" i="1"/>
  <c r="BX1429" i="1" s="1"/>
  <c r="BZ1429" i="1" s="1"/>
  <c r="CB1429" i="1" s="1"/>
  <c r="CD1429" i="1" s="1"/>
  <c r="CF1429" i="1" s="1"/>
  <c r="CH1429" i="1" s="1"/>
  <c r="BV1430" i="1"/>
  <c r="BV1431" i="1"/>
  <c r="BV1432" i="1"/>
  <c r="BX1432" i="1" s="1"/>
  <c r="BZ1432" i="1" s="1"/>
  <c r="CB1432" i="1" s="1"/>
  <c r="CD1432" i="1" s="1"/>
  <c r="CF1432" i="1" s="1"/>
  <c r="BV1433" i="1"/>
  <c r="BX1433" i="1" s="1"/>
  <c r="BZ1433" i="1" s="1"/>
  <c r="CB1433" i="1" s="1"/>
  <c r="CD1433" i="1" s="1"/>
  <c r="CF1433" i="1" s="1"/>
  <c r="CQ1433" i="1" s="1"/>
  <c r="BV1434" i="1"/>
  <c r="BX1434" i="1" s="1"/>
  <c r="BZ1434" i="1" s="1"/>
  <c r="BV1435" i="1"/>
  <c r="BX1435" i="1" s="1"/>
  <c r="BZ1435" i="1" s="1"/>
  <c r="CB1435" i="1" s="1"/>
  <c r="CD1435" i="1" s="1"/>
  <c r="CF1435" i="1" s="1"/>
  <c r="BV1436" i="1"/>
  <c r="BX1436" i="1" s="1"/>
  <c r="BZ1436" i="1" s="1"/>
  <c r="CB1436" i="1" s="1"/>
  <c r="CD1436" i="1" s="1"/>
  <c r="CF1436" i="1" s="1"/>
  <c r="BV1437" i="1"/>
  <c r="BX1437" i="1" s="1"/>
  <c r="BZ1437" i="1" s="1"/>
  <c r="CB1437" i="1" s="1"/>
  <c r="CD1437" i="1" s="1"/>
  <c r="CF1437" i="1" s="1"/>
  <c r="BV1438" i="1"/>
  <c r="BV1439" i="1"/>
  <c r="BV1440" i="1"/>
  <c r="BX1440" i="1" s="1"/>
  <c r="BZ1440" i="1" s="1"/>
  <c r="CB1440" i="1" s="1"/>
  <c r="CD1440" i="1" s="1"/>
  <c r="CF1440" i="1" s="1"/>
  <c r="CR1440" i="1" s="1"/>
  <c r="BV1441" i="1"/>
  <c r="BX1441" i="1" s="1"/>
  <c r="BV1442" i="1"/>
  <c r="BV1443" i="1"/>
  <c r="BV1444" i="1"/>
  <c r="BV1445" i="1"/>
  <c r="BX1445" i="1" s="1"/>
  <c r="BZ1445" i="1" s="1"/>
  <c r="CB1445" i="1" s="1"/>
  <c r="CD1445" i="1" s="1"/>
  <c r="CF1445" i="1" s="1"/>
  <c r="BV1446" i="1"/>
  <c r="BV1447" i="1"/>
  <c r="BV1448" i="1"/>
  <c r="BX1448" i="1" s="1"/>
  <c r="BZ1448" i="1" s="1"/>
  <c r="CB1448" i="1" s="1"/>
  <c r="CD1448" i="1" s="1"/>
  <c r="CF1448" i="1" s="1"/>
  <c r="CR1448" i="1" s="1"/>
  <c r="BV1449" i="1"/>
  <c r="BX1449" i="1" s="1"/>
  <c r="BZ1449" i="1" s="1"/>
  <c r="CB1449" i="1" s="1"/>
  <c r="CD1449" i="1" s="1"/>
  <c r="CF1449" i="1" s="1"/>
  <c r="BV1450" i="1"/>
  <c r="BX1450" i="1" s="1"/>
  <c r="BZ1450" i="1" s="1"/>
  <c r="BV1451" i="1"/>
  <c r="BX1451" i="1" s="1"/>
  <c r="BZ1451" i="1" s="1"/>
  <c r="CB1451" i="1" s="1"/>
  <c r="CD1451" i="1" s="1"/>
  <c r="CF1451" i="1" s="1"/>
  <c r="CS1451" i="1" s="1"/>
  <c r="BV1452" i="1"/>
  <c r="BX1452" i="1" s="1"/>
  <c r="BZ1452" i="1" s="1"/>
  <c r="CB1452" i="1" s="1"/>
  <c r="CD1452" i="1" s="1"/>
  <c r="CF1452" i="1" s="1"/>
  <c r="CR1452" i="1" s="1"/>
  <c r="BV1453" i="1"/>
  <c r="BX1453" i="1" s="1"/>
  <c r="BZ1453" i="1" s="1"/>
  <c r="CB1453" i="1" s="1"/>
  <c r="CD1453" i="1" s="1"/>
  <c r="CF1453" i="1" s="1"/>
  <c r="CH1453" i="1" s="1"/>
  <c r="BV1454" i="1"/>
  <c r="BV1455" i="1"/>
  <c r="BV1456" i="1"/>
  <c r="BX1456" i="1" s="1"/>
  <c r="BZ1456" i="1" s="1"/>
  <c r="CB1456" i="1" s="1"/>
  <c r="CD1456" i="1" s="1"/>
  <c r="CF1456" i="1" s="1"/>
  <c r="BV1457" i="1"/>
  <c r="BX1457" i="1" s="1"/>
  <c r="BV1458" i="1"/>
  <c r="BV1459" i="1"/>
  <c r="BV1460" i="1"/>
  <c r="BV1461" i="1"/>
  <c r="BX1461" i="1" s="1"/>
  <c r="BZ1461" i="1" s="1"/>
  <c r="CB1461" i="1" s="1"/>
  <c r="CD1461" i="1" s="1"/>
  <c r="CF1461" i="1" s="1"/>
  <c r="BV1462" i="1"/>
  <c r="BV1463" i="1"/>
  <c r="BV1464" i="1"/>
  <c r="BX1464" i="1" s="1"/>
  <c r="BZ1464" i="1" s="1"/>
  <c r="CB1464" i="1" s="1"/>
  <c r="CD1464" i="1" s="1"/>
  <c r="CF1464" i="1" s="1"/>
  <c r="CR1464" i="1" s="1"/>
  <c r="BV1465" i="1"/>
  <c r="BX1465" i="1" s="1"/>
  <c r="BZ1465" i="1" s="1"/>
  <c r="CB1465" i="1" s="1"/>
  <c r="CD1465" i="1" s="1"/>
  <c r="CF1465" i="1" s="1"/>
  <c r="CJ1465" i="1" s="1"/>
  <c r="BV1466" i="1"/>
  <c r="BX1466" i="1" s="1"/>
  <c r="BZ1466" i="1" s="1"/>
  <c r="BV1467" i="1"/>
  <c r="BX1467" i="1" s="1"/>
  <c r="BZ1467" i="1" s="1"/>
  <c r="CB1467" i="1" s="1"/>
  <c r="CD1467" i="1" s="1"/>
  <c r="CF1467" i="1" s="1"/>
  <c r="CL1467" i="1" s="1"/>
  <c r="BV1468" i="1"/>
  <c r="BX1468" i="1" s="1"/>
  <c r="BZ1468" i="1" s="1"/>
  <c r="CB1468" i="1" s="1"/>
  <c r="CD1468" i="1" s="1"/>
  <c r="CF1468" i="1" s="1"/>
  <c r="BV1469" i="1"/>
  <c r="BX1469" i="1" s="1"/>
  <c r="BZ1469" i="1" s="1"/>
  <c r="CB1469" i="1" s="1"/>
  <c r="CD1469" i="1" s="1"/>
  <c r="CF1469" i="1" s="1"/>
  <c r="BV1470" i="1"/>
  <c r="BV1471" i="1"/>
  <c r="BV1472" i="1"/>
  <c r="BX1472" i="1" s="1"/>
  <c r="BZ1472" i="1" s="1"/>
  <c r="CB1472" i="1" s="1"/>
  <c r="CD1472" i="1" s="1"/>
  <c r="CF1472" i="1" s="1"/>
  <c r="BV1473" i="1"/>
  <c r="BX1473" i="1" s="1"/>
  <c r="BV1474" i="1"/>
  <c r="BV1475" i="1"/>
  <c r="BV1476" i="1"/>
  <c r="BV1477" i="1"/>
  <c r="BX1477" i="1" s="1"/>
  <c r="BV1478" i="1"/>
  <c r="BV1479" i="1"/>
  <c r="BV1480" i="1"/>
  <c r="BV1481" i="1"/>
  <c r="BX1481" i="1" s="1"/>
  <c r="BZ1481" i="1" s="1"/>
  <c r="CB1481" i="1" s="1"/>
  <c r="CD1481" i="1" s="1"/>
  <c r="CF1481" i="1" s="1"/>
  <c r="BV1482" i="1"/>
  <c r="BX1482" i="1" s="1"/>
  <c r="BZ1482" i="1" s="1"/>
  <c r="BV1483" i="1"/>
  <c r="BX1483" i="1" s="1"/>
  <c r="BZ1483" i="1" s="1"/>
  <c r="CB1483" i="1" s="1"/>
  <c r="CD1483" i="1" s="1"/>
  <c r="CF1483" i="1" s="1"/>
  <c r="BV1484" i="1"/>
  <c r="BX1484" i="1" s="1"/>
  <c r="BZ1484" i="1" s="1"/>
  <c r="CB1484" i="1" s="1"/>
  <c r="CD1484" i="1" s="1"/>
  <c r="CF1484" i="1" s="1"/>
  <c r="CR1484" i="1" s="1"/>
  <c r="BV1485" i="1"/>
  <c r="BV1486" i="1"/>
  <c r="BV1487" i="1"/>
  <c r="BV1488" i="1"/>
  <c r="BX1488" i="1" s="1"/>
  <c r="BZ1488" i="1" s="1"/>
  <c r="CB1488" i="1" s="1"/>
  <c r="CD1488" i="1" s="1"/>
  <c r="CF1488" i="1" s="1"/>
  <c r="CS1488" i="1" s="1"/>
  <c r="BV1489" i="1"/>
  <c r="BX1489" i="1" s="1"/>
  <c r="BV1490" i="1"/>
  <c r="BV1491" i="1"/>
  <c r="BV1492" i="1"/>
  <c r="BV1493" i="1"/>
  <c r="BX1493" i="1" s="1"/>
  <c r="BZ1493" i="1" s="1"/>
  <c r="CB1493" i="1" s="1"/>
  <c r="CD1493" i="1" s="1"/>
  <c r="CF1493" i="1" s="1"/>
  <c r="CL1493" i="1" s="1"/>
  <c r="BV1494" i="1"/>
  <c r="BV1495" i="1"/>
  <c r="BV1496" i="1"/>
  <c r="BX1496" i="1" s="1"/>
  <c r="BZ1496" i="1" s="1"/>
  <c r="CB1496" i="1" s="1"/>
  <c r="CD1496" i="1" s="1"/>
  <c r="CF1496" i="1" s="1"/>
  <c r="BV1497" i="1"/>
  <c r="BX1497" i="1" s="1"/>
  <c r="BZ1497" i="1" s="1"/>
  <c r="CB1497" i="1" s="1"/>
  <c r="CD1497" i="1" s="1"/>
  <c r="CF1497" i="1" s="1"/>
  <c r="BV1498" i="1"/>
  <c r="BX1498" i="1" s="1"/>
  <c r="BZ1498" i="1" s="1"/>
  <c r="BV1499" i="1"/>
  <c r="BX1499" i="1" s="1"/>
  <c r="BZ1499" i="1" s="1"/>
  <c r="CB1499" i="1" s="1"/>
  <c r="CD1499" i="1" s="1"/>
  <c r="CF1499" i="1" s="1"/>
  <c r="BV1500" i="1"/>
  <c r="BX1500" i="1" s="1"/>
  <c r="BZ1500" i="1" s="1"/>
  <c r="CB1500" i="1" s="1"/>
  <c r="CD1500" i="1" s="1"/>
  <c r="CF1500" i="1" s="1"/>
  <c r="CR1500" i="1" s="1"/>
  <c r="BV1501" i="1"/>
  <c r="BX1501" i="1" s="1"/>
  <c r="BZ1501" i="1" s="1"/>
  <c r="CB1501" i="1" s="1"/>
  <c r="CD1501" i="1" s="1"/>
  <c r="CF1501" i="1" s="1"/>
  <c r="BV1502" i="1"/>
  <c r="BV1503" i="1"/>
  <c r="BV1504" i="1"/>
  <c r="BX1504" i="1" s="1"/>
  <c r="BZ1504" i="1" s="1"/>
  <c r="CB1504" i="1" s="1"/>
  <c r="CD1504" i="1" s="1"/>
  <c r="CF1504" i="1" s="1"/>
  <c r="BV1505" i="1"/>
  <c r="BX1505" i="1" s="1"/>
  <c r="BV1506" i="1"/>
  <c r="BV1507" i="1"/>
  <c r="BV1508" i="1"/>
  <c r="BV1509" i="1"/>
  <c r="BV1510" i="1"/>
  <c r="BV1511" i="1"/>
  <c r="BV1512" i="1"/>
  <c r="BX1512" i="1" s="1"/>
  <c r="BZ1512" i="1" s="1"/>
  <c r="CB1512" i="1" s="1"/>
  <c r="CD1512" i="1" s="1"/>
  <c r="CF1512" i="1" s="1"/>
  <c r="CP1512" i="1" s="1"/>
  <c r="BV1513" i="1"/>
  <c r="BX1513" i="1" s="1"/>
  <c r="BZ1513" i="1" s="1"/>
  <c r="CB1513" i="1" s="1"/>
  <c r="CD1513" i="1" s="1"/>
  <c r="CF1513" i="1" s="1"/>
  <c r="BV1514" i="1"/>
  <c r="BX1514" i="1" s="1"/>
  <c r="BZ1514" i="1" s="1"/>
  <c r="BV1515" i="1"/>
  <c r="BX1515" i="1" s="1"/>
  <c r="BZ1515" i="1" s="1"/>
  <c r="CB1515" i="1" s="1"/>
  <c r="CD1515" i="1" s="1"/>
  <c r="CF1515" i="1" s="1"/>
  <c r="BV1516" i="1"/>
  <c r="BX1516" i="1" s="1"/>
  <c r="BZ1516" i="1" s="1"/>
  <c r="CB1516" i="1" s="1"/>
  <c r="CD1516" i="1" s="1"/>
  <c r="CF1516" i="1" s="1"/>
  <c r="BV1517" i="1"/>
  <c r="BX1517" i="1" s="1"/>
  <c r="BZ1517" i="1" s="1"/>
  <c r="CB1517" i="1" s="1"/>
  <c r="BV1518" i="1"/>
  <c r="BV1519" i="1"/>
  <c r="BV1520" i="1"/>
  <c r="BX1520" i="1" s="1"/>
  <c r="BZ1520" i="1" s="1"/>
  <c r="CB1520" i="1" s="1"/>
  <c r="CD1520" i="1" s="1"/>
  <c r="CF1520" i="1" s="1"/>
  <c r="BV1521" i="1"/>
  <c r="BX1521" i="1" s="1"/>
  <c r="BV1522" i="1"/>
  <c r="BV1523" i="1"/>
  <c r="BV1524" i="1"/>
  <c r="BV1525" i="1"/>
  <c r="BX1525" i="1" s="1"/>
  <c r="BZ1525" i="1" s="1"/>
  <c r="CB1525" i="1" s="1"/>
  <c r="CD1525" i="1" s="1"/>
  <c r="CF1525" i="1" s="1"/>
  <c r="BV1526" i="1"/>
  <c r="BV1527" i="1"/>
  <c r="BV1528" i="1"/>
  <c r="BX1528" i="1" s="1"/>
  <c r="BZ1528" i="1" s="1"/>
  <c r="CB1528" i="1" s="1"/>
  <c r="CD1528" i="1" s="1"/>
  <c r="CF1528" i="1" s="1"/>
  <c r="BV1529" i="1"/>
  <c r="BX1529" i="1" s="1"/>
  <c r="BZ1529" i="1" s="1"/>
  <c r="CB1529" i="1" s="1"/>
  <c r="CD1529" i="1" s="1"/>
  <c r="CF1529" i="1" s="1"/>
  <c r="CN1529" i="1" s="1"/>
  <c r="BV1530" i="1"/>
  <c r="BV1531" i="1"/>
  <c r="BX1531" i="1" s="1"/>
  <c r="BZ1531" i="1" s="1"/>
  <c r="CB1531" i="1" s="1"/>
  <c r="CD1531" i="1" s="1"/>
  <c r="CF1531" i="1" s="1"/>
  <c r="CR1531" i="1" s="1"/>
  <c r="BV1532" i="1"/>
  <c r="BX1532" i="1" s="1"/>
  <c r="BZ1532" i="1" s="1"/>
  <c r="CB1532" i="1" s="1"/>
  <c r="CD1532" i="1" s="1"/>
  <c r="CF1532" i="1" s="1"/>
  <c r="BV1533" i="1"/>
  <c r="BV1534" i="1"/>
  <c r="BV1535" i="1"/>
  <c r="BV1536" i="1"/>
  <c r="BX1536" i="1" s="1"/>
  <c r="BZ1536" i="1" s="1"/>
  <c r="CB1536" i="1" s="1"/>
  <c r="CD1536" i="1" s="1"/>
  <c r="CF1536" i="1" s="1"/>
  <c r="CR1536" i="1" s="1"/>
  <c r="BV1537" i="1"/>
  <c r="BX1537" i="1" s="1"/>
  <c r="BV1538" i="1"/>
  <c r="BV1539" i="1"/>
  <c r="BV1540" i="1"/>
  <c r="BV1541" i="1"/>
  <c r="BX1541" i="1" s="1"/>
  <c r="BZ1541" i="1" s="1"/>
  <c r="CB1541" i="1" s="1"/>
  <c r="CD1541" i="1" s="1"/>
  <c r="CF1541" i="1" s="1"/>
  <c r="BV1542" i="1"/>
  <c r="BV1543" i="1"/>
  <c r="BV1544" i="1"/>
  <c r="BX1544" i="1" s="1"/>
  <c r="BZ1544" i="1" s="1"/>
  <c r="CB1544" i="1" s="1"/>
  <c r="CD1544" i="1" s="1"/>
  <c r="CF1544" i="1" s="1"/>
  <c r="BV1545" i="1"/>
  <c r="BX1545" i="1" s="1"/>
  <c r="BZ1545" i="1" s="1"/>
  <c r="CB1545" i="1" s="1"/>
  <c r="CD1545" i="1" s="1"/>
  <c r="CF1545" i="1" s="1"/>
  <c r="CJ1545" i="1" s="1"/>
  <c r="BV1546" i="1"/>
  <c r="BV1547" i="1"/>
  <c r="BX1547" i="1" s="1"/>
  <c r="BZ1547" i="1" s="1"/>
  <c r="CB1547" i="1" s="1"/>
  <c r="CD1547" i="1" s="1"/>
  <c r="CF1547" i="1" s="1"/>
  <c r="CR1547" i="1" s="1"/>
  <c r="BV1548" i="1"/>
  <c r="BX1548" i="1" s="1"/>
  <c r="BZ1548" i="1" s="1"/>
  <c r="CB1548" i="1" s="1"/>
  <c r="CD1548" i="1" s="1"/>
  <c r="CF1548" i="1" s="1"/>
  <c r="CS1548" i="1" s="1"/>
  <c r="BV1549" i="1"/>
  <c r="BX1549" i="1" s="1"/>
  <c r="BZ1549" i="1" s="1"/>
  <c r="CB1549" i="1" s="1"/>
  <c r="CD1549" i="1" s="1"/>
  <c r="CF1549" i="1" s="1"/>
  <c r="BV1550" i="1"/>
  <c r="BV1551" i="1"/>
  <c r="BV1552" i="1"/>
  <c r="BX1552" i="1" s="1"/>
  <c r="BZ1552" i="1" s="1"/>
  <c r="CB1552" i="1" s="1"/>
  <c r="CD1552" i="1" s="1"/>
  <c r="CF1552" i="1" s="1"/>
  <c r="BV1553" i="1"/>
  <c r="BX1553" i="1" s="1"/>
  <c r="BV1554" i="1"/>
  <c r="BV1555" i="1"/>
  <c r="BV1556" i="1"/>
  <c r="BV1557" i="1"/>
  <c r="BX1557" i="1" s="1"/>
  <c r="BZ1557" i="1" s="1"/>
  <c r="CB1557" i="1" s="1"/>
  <c r="CD1557" i="1" s="1"/>
  <c r="CF1557" i="1" s="1"/>
  <c r="BV1558" i="1"/>
  <c r="BV1559" i="1"/>
  <c r="BV1560" i="1"/>
  <c r="BX1560" i="1" s="1"/>
  <c r="BZ1560" i="1" s="1"/>
  <c r="CB1560" i="1" s="1"/>
  <c r="CD1560" i="1" s="1"/>
  <c r="CF1560" i="1" s="1"/>
  <c r="BV1561" i="1"/>
  <c r="BV1562" i="1"/>
  <c r="BX1562" i="1" s="1"/>
  <c r="BV1563" i="1"/>
  <c r="BX1563" i="1" s="1"/>
  <c r="BZ1563" i="1" s="1"/>
  <c r="CB1563" i="1" s="1"/>
  <c r="CD1563" i="1" s="1"/>
  <c r="CF1563" i="1" s="1"/>
  <c r="BV1564" i="1"/>
  <c r="BX1564" i="1" s="1"/>
  <c r="BZ1564" i="1" s="1"/>
  <c r="CB1564" i="1" s="1"/>
  <c r="CD1564" i="1" s="1"/>
  <c r="CF1564" i="1" s="1"/>
  <c r="CR1564" i="1" s="1"/>
  <c r="BV1565" i="1"/>
  <c r="BX1565" i="1" s="1"/>
  <c r="BZ1565" i="1" s="1"/>
  <c r="CB1565" i="1" s="1"/>
  <c r="BV1566" i="1"/>
  <c r="BV1567" i="1"/>
  <c r="BV1568" i="1"/>
  <c r="BX1568" i="1" s="1"/>
  <c r="BZ1568" i="1" s="1"/>
  <c r="CB1568" i="1" s="1"/>
  <c r="CD1568" i="1" s="1"/>
  <c r="CF1568" i="1" s="1"/>
  <c r="BV1569" i="1"/>
  <c r="BX1569" i="1" s="1"/>
  <c r="BV1570" i="1"/>
  <c r="BV1571" i="1"/>
  <c r="BV1572" i="1"/>
  <c r="BV1573" i="1"/>
  <c r="BX1573" i="1" s="1"/>
  <c r="BZ1573" i="1" s="1"/>
  <c r="CB1573" i="1" s="1"/>
  <c r="CD1573" i="1" s="1"/>
  <c r="CF1573" i="1" s="1"/>
  <c r="BV1574" i="1"/>
  <c r="BV1575" i="1"/>
  <c r="BV1576" i="1"/>
  <c r="BX1576" i="1" s="1"/>
  <c r="BZ1576" i="1" s="1"/>
  <c r="CB1576" i="1" s="1"/>
  <c r="CD1576" i="1" s="1"/>
  <c r="CF1576" i="1" s="1"/>
  <c r="BV1577" i="1"/>
  <c r="BX1577" i="1" s="1"/>
  <c r="BZ1577" i="1" s="1"/>
  <c r="CB1577" i="1" s="1"/>
  <c r="CD1577" i="1" s="1"/>
  <c r="CF1577" i="1" s="1"/>
  <c r="CP1577" i="1" s="1"/>
  <c r="BV1578" i="1"/>
  <c r="BX1578" i="1" s="1"/>
  <c r="BZ1578" i="1" s="1"/>
  <c r="BV1579" i="1"/>
  <c r="BX1579" i="1" s="1"/>
  <c r="BZ1579" i="1" s="1"/>
  <c r="CB1579" i="1" s="1"/>
  <c r="CD1579" i="1" s="1"/>
  <c r="CF1579" i="1" s="1"/>
  <c r="CR1579" i="1" s="1"/>
  <c r="BV1580" i="1"/>
  <c r="BX1580" i="1" s="1"/>
  <c r="BZ1580" i="1" s="1"/>
  <c r="CB1580" i="1" s="1"/>
  <c r="CD1580" i="1" s="1"/>
  <c r="CF1580" i="1" s="1"/>
  <c r="CS1580" i="1" s="1"/>
  <c r="BV1581" i="1"/>
  <c r="BX1581" i="1" s="1"/>
  <c r="BZ1581" i="1" s="1"/>
  <c r="CB1581" i="1" s="1"/>
  <c r="CD1581" i="1" s="1"/>
  <c r="CF1581" i="1" s="1"/>
  <c r="CR1581" i="1" s="1"/>
  <c r="BV1582" i="1"/>
  <c r="BV1583" i="1"/>
  <c r="BV1584" i="1"/>
  <c r="BX1584" i="1" s="1"/>
  <c r="BZ1584" i="1" s="1"/>
  <c r="CB1584" i="1" s="1"/>
  <c r="CD1584" i="1" s="1"/>
  <c r="CF1584" i="1" s="1"/>
  <c r="BV1585" i="1"/>
  <c r="BX1585" i="1" s="1"/>
  <c r="BV1586" i="1"/>
  <c r="BV1587" i="1"/>
  <c r="BV1588" i="1"/>
  <c r="BV1589" i="1"/>
  <c r="BX1589" i="1" s="1"/>
  <c r="BZ1589" i="1" s="1"/>
  <c r="CB1589" i="1" s="1"/>
  <c r="CD1589" i="1" s="1"/>
  <c r="CF1589" i="1" s="1"/>
  <c r="BV1590" i="1"/>
  <c r="BV1591" i="1"/>
  <c r="BV1592" i="1"/>
  <c r="BX1592" i="1" s="1"/>
  <c r="BZ1592" i="1" s="1"/>
  <c r="CB1592" i="1" s="1"/>
  <c r="CD1592" i="1" s="1"/>
  <c r="CF1592" i="1" s="1"/>
  <c r="BV1593" i="1"/>
  <c r="BX1593" i="1" s="1"/>
  <c r="BZ1593" i="1" s="1"/>
  <c r="CB1593" i="1" s="1"/>
  <c r="CD1593" i="1" s="1"/>
  <c r="CF1593" i="1" s="1"/>
  <c r="CL1593" i="1" s="1"/>
  <c r="BV1594" i="1"/>
  <c r="BX1594" i="1" s="1"/>
  <c r="BZ1594" i="1" s="1"/>
  <c r="BV1595" i="1"/>
  <c r="BX1595" i="1" s="1"/>
  <c r="BZ1595" i="1" s="1"/>
  <c r="CB1595" i="1" s="1"/>
  <c r="CD1595" i="1" s="1"/>
  <c r="CF1595" i="1" s="1"/>
  <c r="BV1596" i="1"/>
  <c r="BX1596" i="1" s="1"/>
  <c r="BZ1596" i="1" s="1"/>
  <c r="CB1596" i="1" s="1"/>
  <c r="CD1596" i="1" s="1"/>
  <c r="CF1596" i="1" s="1"/>
  <c r="CR1596" i="1" s="1"/>
  <c r="BV1597" i="1"/>
  <c r="BX1597" i="1" s="1"/>
  <c r="BZ1597" i="1" s="1"/>
  <c r="CB1597" i="1" s="1"/>
  <c r="CD1597" i="1" s="1"/>
  <c r="CF1597" i="1" s="1"/>
  <c r="BV1598" i="1"/>
  <c r="BV1599" i="1"/>
  <c r="BV1600" i="1"/>
  <c r="BX1600" i="1" s="1"/>
  <c r="BZ1600" i="1" s="1"/>
  <c r="CB1600" i="1" s="1"/>
  <c r="CD1600" i="1" s="1"/>
  <c r="CF1600" i="1" s="1"/>
  <c r="CS1600" i="1" s="1"/>
  <c r="BV1601" i="1"/>
  <c r="BX1601" i="1" s="1"/>
  <c r="BV1602" i="1"/>
  <c r="BV1603" i="1"/>
  <c r="BV1604" i="1"/>
  <c r="BV1605" i="1"/>
  <c r="BV1606" i="1"/>
  <c r="BV1607" i="1"/>
  <c r="BV1608" i="1"/>
  <c r="BX1608" i="1" s="1"/>
  <c r="BZ1608" i="1" s="1"/>
  <c r="CB1608" i="1" s="1"/>
  <c r="CD1608" i="1" s="1"/>
  <c r="CF1608" i="1" s="1"/>
  <c r="CN1608" i="1" s="1"/>
  <c r="BV1609" i="1"/>
  <c r="BX1609" i="1" s="1"/>
  <c r="BZ1609" i="1" s="1"/>
  <c r="CB1609" i="1" s="1"/>
  <c r="CD1609" i="1" s="1"/>
  <c r="CF1609" i="1" s="1"/>
  <c r="BV1610" i="1"/>
  <c r="BX1610" i="1" s="1"/>
  <c r="BZ1610" i="1" s="1"/>
  <c r="BV1611" i="1"/>
  <c r="BX1611" i="1" s="1"/>
  <c r="BZ1611" i="1" s="1"/>
  <c r="CB1611" i="1" s="1"/>
  <c r="CD1611" i="1" s="1"/>
  <c r="CF1611" i="1" s="1"/>
  <c r="BV1612" i="1"/>
  <c r="BX1612" i="1" s="1"/>
  <c r="BZ1612" i="1" s="1"/>
  <c r="CB1612" i="1" s="1"/>
  <c r="CD1612" i="1" s="1"/>
  <c r="CF1612" i="1" s="1"/>
  <c r="CR1612" i="1" s="1"/>
  <c r="BV1613" i="1"/>
  <c r="BX1613" i="1" s="1"/>
  <c r="BZ1613" i="1" s="1"/>
  <c r="CB1613" i="1" s="1"/>
  <c r="CD1613" i="1" s="1"/>
  <c r="CF1613" i="1" s="1"/>
  <c r="CR1613" i="1" s="1"/>
  <c r="BV1614" i="1"/>
  <c r="BV1615" i="1"/>
  <c r="BV1616" i="1"/>
  <c r="BX1616" i="1" s="1"/>
  <c r="BZ1616" i="1" s="1"/>
  <c r="CB1616" i="1" s="1"/>
  <c r="CD1616" i="1" s="1"/>
  <c r="CF1616" i="1" s="1"/>
  <c r="BV1617" i="1"/>
  <c r="BX1617" i="1" s="1"/>
  <c r="BV1618" i="1"/>
  <c r="BV1619" i="1"/>
  <c r="BV1620" i="1"/>
  <c r="BV1621" i="1"/>
  <c r="BX1621" i="1" s="1"/>
  <c r="BZ1621" i="1" s="1"/>
  <c r="CB1621" i="1" s="1"/>
  <c r="CD1621" i="1" s="1"/>
  <c r="CF1621" i="1" s="1"/>
  <c r="BV1622" i="1"/>
  <c r="BV1623" i="1"/>
  <c r="BV1624" i="1"/>
  <c r="BX1624" i="1" s="1"/>
  <c r="BZ1624" i="1" s="1"/>
  <c r="CB1624" i="1" s="1"/>
  <c r="CD1624" i="1" s="1"/>
  <c r="CF1624" i="1" s="1"/>
  <c r="CR1624" i="1" s="1"/>
  <c r="BV1625" i="1"/>
  <c r="BV1626" i="1"/>
  <c r="BX1626" i="1" s="1"/>
  <c r="BZ1626" i="1" s="1"/>
  <c r="BV1627" i="1"/>
  <c r="BX1627" i="1" s="1"/>
  <c r="BZ1627" i="1" s="1"/>
  <c r="CB1627" i="1" s="1"/>
  <c r="CD1627" i="1" s="1"/>
  <c r="CF1627" i="1" s="1"/>
  <c r="CS1627" i="1" s="1"/>
  <c r="BV1628" i="1"/>
  <c r="BX1628" i="1" s="1"/>
  <c r="BZ1628" i="1" s="1"/>
  <c r="CB1628" i="1" s="1"/>
  <c r="CD1628" i="1" s="1"/>
  <c r="CF1628" i="1" s="1"/>
  <c r="BV1629" i="1"/>
  <c r="BX1629" i="1" s="1"/>
  <c r="BZ1629" i="1" s="1"/>
  <c r="CB1629" i="1" s="1"/>
  <c r="CD1629" i="1" s="1"/>
  <c r="CF1629" i="1" s="1"/>
  <c r="CS1629" i="1" s="1"/>
  <c r="BV1630" i="1"/>
  <c r="BV1631" i="1"/>
  <c r="BV1632" i="1"/>
  <c r="BX1632" i="1" s="1"/>
  <c r="BZ1632" i="1" s="1"/>
  <c r="CB1632" i="1" s="1"/>
  <c r="CD1632" i="1" s="1"/>
  <c r="CF1632" i="1" s="1"/>
  <c r="BV1633" i="1"/>
  <c r="BX1633" i="1" s="1"/>
  <c r="BV1634" i="1"/>
  <c r="BV1635" i="1"/>
  <c r="BV1636" i="1"/>
  <c r="BV1637" i="1"/>
  <c r="BV1638" i="1"/>
  <c r="BV1639" i="1"/>
  <c r="BV1640" i="1"/>
  <c r="BX1640" i="1" s="1"/>
  <c r="BZ1640" i="1" s="1"/>
  <c r="CB1640" i="1" s="1"/>
  <c r="CD1640" i="1" s="1"/>
  <c r="CF1640" i="1" s="1"/>
  <c r="BV1641" i="1"/>
  <c r="BV1642" i="1"/>
  <c r="BX1642" i="1" s="1"/>
  <c r="BV1643" i="1"/>
  <c r="BX1643" i="1" s="1"/>
  <c r="BZ1643" i="1" s="1"/>
  <c r="CB1643" i="1" s="1"/>
  <c r="CD1643" i="1" s="1"/>
  <c r="CF1643" i="1" s="1"/>
  <c r="CS1643" i="1" s="1"/>
  <c r="BV1644" i="1"/>
  <c r="BX1644" i="1" s="1"/>
  <c r="BZ1644" i="1" s="1"/>
  <c r="CB1644" i="1" s="1"/>
  <c r="CD1644" i="1" s="1"/>
  <c r="CF1644" i="1" s="1"/>
  <c r="BV1645" i="1"/>
  <c r="BX1645" i="1" s="1"/>
  <c r="BZ1645" i="1" s="1"/>
  <c r="CB1645" i="1" s="1"/>
  <c r="CD1645" i="1" s="1"/>
  <c r="CF1645" i="1" s="1"/>
  <c r="BV1646" i="1"/>
  <c r="BV1647" i="1"/>
  <c r="BV1648" i="1"/>
  <c r="BX1648" i="1" s="1"/>
  <c r="BZ1648" i="1" s="1"/>
  <c r="CB1648" i="1" s="1"/>
  <c r="CD1648" i="1" s="1"/>
  <c r="CF1648" i="1" s="1"/>
  <c r="CS1648" i="1" s="1"/>
  <c r="BV1649" i="1"/>
  <c r="BX1649" i="1" s="1"/>
  <c r="BV1650" i="1"/>
  <c r="BV1651" i="1"/>
  <c r="BV1652" i="1"/>
  <c r="BV1653" i="1"/>
  <c r="BX1653" i="1" s="1"/>
  <c r="BZ1653" i="1" s="1"/>
  <c r="CB1653" i="1" s="1"/>
  <c r="CD1653" i="1" s="1"/>
  <c r="CF1653" i="1" s="1"/>
  <c r="CS1653" i="1" s="1"/>
  <c r="BV1654" i="1"/>
  <c r="BV1655" i="1"/>
  <c r="BV1656" i="1"/>
  <c r="BX1656" i="1" s="1"/>
  <c r="BZ1656" i="1" s="1"/>
  <c r="CB1656" i="1" s="1"/>
  <c r="CD1656" i="1" s="1"/>
  <c r="CF1656" i="1" s="1"/>
  <c r="CL1656" i="1" s="1"/>
  <c r="BV1657" i="1"/>
  <c r="BX1657" i="1" s="1"/>
  <c r="BZ1657" i="1" s="1"/>
  <c r="CB1657" i="1" s="1"/>
  <c r="CD1657" i="1" s="1"/>
  <c r="CF1657" i="1" s="1"/>
  <c r="CS1657" i="1" s="1"/>
  <c r="BV1658" i="1"/>
  <c r="BV1659" i="1"/>
  <c r="BX1659" i="1" s="1"/>
  <c r="BZ1659" i="1" s="1"/>
  <c r="CB1659" i="1" s="1"/>
  <c r="CD1659" i="1" s="1"/>
  <c r="CF1659" i="1" s="1"/>
  <c r="CR1659" i="1" s="1"/>
  <c r="BV1660" i="1"/>
  <c r="BX1660" i="1" s="1"/>
  <c r="BZ1660" i="1" s="1"/>
  <c r="CB1660" i="1" s="1"/>
  <c r="CD1660" i="1" s="1"/>
  <c r="CF1660" i="1" s="1"/>
  <c r="BV1661" i="1"/>
  <c r="BX1661" i="1" s="1"/>
  <c r="BZ1661" i="1" s="1"/>
  <c r="CB1661" i="1" s="1"/>
  <c r="CD1661" i="1" s="1"/>
  <c r="CF1661" i="1" s="1"/>
  <c r="CH1661" i="1" s="1"/>
  <c r="BV1662" i="1"/>
  <c r="BV1663" i="1"/>
  <c r="BV1664" i="1"/>
  <c r="BX1664" i="1" s="1"/>
  <c r="BZ1664" i="1" s="1"/>
  <c r="CB1664" i="1" s="1"/>
  <c r="CD1664" i="1" s="1"/>
  <c r="CF1664" i="1" s="1"/>
  <c r="BV1665" i="1"/>
  <c r="BX1665" i="1" s="1"/>
  <c r="BV1666" i="1"/>
  <c r="BV1667" i="1"/>
  <c r="BV1668" i="1"/>
  <c r="BV1669" i="1"/>
  <c r="BV1670" i="1"/>
  <c r="BV1671" i="1"/>
  <c r="BV1672" i="1"/>
  <c r="BX1672" i="1" s="1"/>
  <c r="BZ1672" i="1" s="1"/>
  <c r="CB1672" i="1" s="1"/>
  <c r="CD1672" i="1" s="1"/>
  <c r="CF1672" i="1" s="1"/>
  <c r="CS1672" i="1" s="1"/>
  <c r="BV1673" i="1"/>
  <c r="BX1673" i="1" s="1"/>
  <c r="BZ1673" i="1" s="1"/>
  <c r="CB1673" i="1" s="1"/>
  <c r="CD1673" i="1" s="1"/>
  <c r="CF1673" i="1" s="1"/>
  <c r="BV1674" i="1"/>
  <c r="BV1675" i="1"/>
  <c r="BX1675" i="1" s="1"/>
  <c r="BZ1675" i="1" s="1"/>
  <c r="CB1675" i="1" s="1"/>
  <c r="CD1675" i="1" s="1"/>
  <c r="CF1675" i="1" s="1"/>
  <c r="BV1676" i="1"/>
  <c r="BX1676" i="1" s="1"/>
  <c r="BZ1676" i="1" s="1"/>
  <c r="CB1676" i="1" s="1"/>
  <c r="CD1676" i="1" s="1"/>
  <c r="CF1676" i="1" s="1"/>
  <c r="BV1677" i="1"/>
  <c r="BX1677" i="1" s="1"/>
  <c r="BZ1677" i="1" s="1"/>
  <c r="CB1677" i="1" s="1"/>
  <c r="CD1677" i="1" s="1"/>
  <c r="BV1678" i="1"/>
  <c r="BV1679" i="1"/>
  <c r="BV1680" i="1"/>
  <c r="BX1680" i="1" s="1"/>
  <c r="BZ1680" i="1" s="1"/>
  <c r="CB1680" i="1" s="1"/>
  <c r="CD1680" i="1" s="1"/>
  <c r="CF1680" i="1" s="1"/>
  <c r="BV1681" i="1"/>
  <c r="BX1681" i="1" s="1"/>
  <c r="BV1682" i="1"/>
  <c r="BV1683" i="1"/>
  <c r="BV1684" i="1"/>
  <c r="BV1685" i="1"/>
  <c r="BV1686" i="1"/>
  <c r="BV1687" i="1"/>
  <c r="BV1688" i="1"/>
  <c r="BX1688" i="1" s="1"/>
  <c r="BZ1688" i="1" s="1"/>
  <c r="CB1688" i="1" s="1"/>
  <c r="CD1688" i="1" s="1"/>
  <c r="CF1688" i="1" s="1"/>
  <c r="CN1688" i="1" s="1"/>
  <c r="BV1689" i="1"/>
  <c r="BX1689" i="1" s="1"/>
  <c r="BZ1689" i="1" s="1"/>
  <c r="CB1689" i="1" s="1"/>
  <c r="CD1689" i="1" s="1"/>
  <c r="CF1689" i="1" s="1"/>
  <c r="CR1689" i="1" s="1"/>
  <c r="BV1690" i="1"/>
  <c r="BX1690" i="1" s="1"/>
  <c r="BZ1690" i="1" s="1"/>
  <c r="BV1691" i="1"/>
  <c r="BX1691" i="1" s="1"/>
  <c r="BZ1691" i="1" s="1"/>
  <c r="CB1691" i="1" s="1"/>
  <c r="CD1691" i="1" s="1"/>
  <c r="CF1691" i="1" s="1"/>
  <c r="BV1692" i="1"/>
  <c r="BX1692" i="1" s="1"/>
  <c r="BZ1692" i="1" s="1"/>
  <c r="CB1692" i="1" s="1"/>
  <c r="CD1692" i="1" s="1"/>
  <c r="CF1692" i="1" s="1"/>
  <c r="BV1693" i="1"/>
  <c r="BX1693" i="1" s="1"/>
  <c r="BZ1693" i="1" s="1"/>
  <c r="CB1693" i="1" s="1"/>
  <c r="CD1693" i="1" s="1"/>
  <c r="CF1693" i="1" s="1"/>
  <c r="BV1694" i="1"/>
  <c r="BV1695" i="1"/>
  <c r="BV1696" i="1"/>
  <c r="BX1696" i="1" s="1"/>
  <c r="BZ1696" i="1" s="1"/>
  <c r="CB1696" i="1" s="1"/>
  <c r="CD1696" i="1" s="1"/>
  <c r="CF1696" i="1" s="1"/>
  <c r="CJ1696" i="1" s="1"/>
  <c r="BV1697" i="1"/>
  <c r="BX1697" i="1" s="1"/>
  <c r="BV1698" i="1"/>
  <c r="BV1699" i="1"/>
  <c r="BV1700" i="1"/>
  <c r="BV1701" i="1"/>
  <c r="BX1701" i="1" s="1"/>
  <c r="BV1702" i="1"/>
  <c r="BV1703" i="1"/>
  <c r="BV1704" i="1"/>
  <c r="BV1705" i="1"/>
  <c r="BV1706" i="1"/>
  <c r="BX1706" i="1" s="1"/>
  <c r="BZ1706" i="1" s="1"/>
  <c r="BV1707" i="1"/>
  <c r="BX1707" i="1" s="1"/>
  <c r="BZ1707" i="1" s="1"/>
  <c r="CB1707" i="1" s="1"/>
  <c r="CD1707" i="1" s="1"/>
  <c r="CF1707" i="1" s="1"/>
  <c r="BV1708" i="1"/>
  <c r="BX1708" i="1" s="1"/>
  <c r="BZ1708" i="1" s="1"/>
  <c r="CB1708" i="1" s="1"/>
  <c r="CD1708" i="1" s="1"/>
  <c r="CF1708" i="1" s="1"/>
  <c r="CS1708" i="1" s="1"/>
  <c r="BV1709" i="1"/>
  <c r="BX1709" i="1" s="1"/>
  <c r="BZ1709" i="1" s="1"/>
  <c r="CB1709" i="1" s="1"/>
  <c r="CD1709" i="1" s="1"/>
  <c r="CF1709" i="1" s="1"/>
  <c r="BV1710" i="1"/>
  <c r="BV1711" i="1"/>
  <c r="BV1712" i="1"/>
  <c r="BX1712" i="1" s="1"/>
  <c r="BZ1712" i="1" s="1"/>
  <c r="CB1712" i="1" s="1"/>
  <c r="CD1712" i="1" s="1"/>
  <c r="CF1712" i="1" s="1"/>
  <c r="BV1713" i="1"/>
  <c r="BX1713" i="1" s="1"/>
  <c r="BV1714" i="1"/>
  <c r="BV1715" i="1"/>
  <c r="BV1716" i="1"/>
  <c r="BV1717" i="1"/>
  <c r="BX1717" i="1" s="1"/>
  <c r="BZ1717" i="1" s="1"/>
  <c r="CB1717" i="1" s="1"/>
  <c r="CD1717" i="1" s="1"/>
  <c r="CF1717" i="1" s="1"/>
  <c r="BV1718" i="1"/>
  <c r="BV1719" i="1"/>
  <c r="BV1720" i="1"/>
  <c r="BX1720" i="1" s="1"/>
  <c r="BZ1720" i="1" s="1"/>
  <c r="CB1720" i="1" s="1"/>
  <c r="CD1720" i="1" s="1"/>
  <c r="CF1720" i="1" s="1"/>
  <c r="BV1721" i="1"/>
  <c r="BX1721" i="1" s="1"/>
  <c r="BZ1721" i="1" s="1"/>
  <c r="CB1721" i="1" s="1"/>
  <c r="CD1721" i="1" s="1"/>
  <c r="CF1721" i="1" s="1"/>
  <c r="CH1721" i="1" s="1"/>
  <c r="BV1722" i="1"/>
  <c r="BX1722" i="1" s="1"/>
  <c r="BV1723" i="1"/>
  <c r="BX1723" i="1" s="1"/>
  <c r="BZ1723" i="1" s="1"/>
  <c r="CB1723" i="1" s="1"/>
  <c r="CD1723" i="1" s="1"/>
  <c r="CF1723" i="1" s="1"/>
  <c r="CS1723" i="1" s="1"/>
  <c r="BV1724" i="1"/>
  <c r="BX1724" i="1" s="1"/>
  <c r="BZ1724" i="1" s="1"/>
  <c r="CB1724" i="1" s="1"/>
  <c r="CD1724" i="1" s="1"/>
  <c r="CF1724" i="1" s="1"/>
  <c r="CR1724" i="1" s="1"/>
  <c r="BV1725" i="1"/>
  <c r="BX1725" i="1" s="1"/>
  <c r="BZ1725" i="1" s="1"/>
  <c r="CB1725" i="1" s="1"/>
  <c r="CD1725" i="1" s="1"/>
  <c r="CF1725" i="1" s="1"/>
  <c r="BV1726" i="1"/>
  <c r="BV1727" i="1"/>
  <c r="BV1728" i="1"/>
  <c r="BX1728" i="1" s="1"/>
  <c r="BZ1728" i="1" s="1"/>
  <c r="CB1728" i="1" s="1"/>
  <c r="CD1728" i="1" s="1"/>
  <c r="CF1728" i="1" s="1"/>
  <c r="CS1728" i="1" s="1"/>
  <c r="BV1729" i="1"/>
  <c r="BX1729" i="1" s="1"/>
  <c r="BV1730" i="1"/>
  <c r="BV1731" i="1"/>
  <c r="BV1732" i="1"/>
  <c r="BV1733" i="1"/>
  <c r="BX1733" i="1" s="1"/>
  <c r="BZ1733" i="1" s="1"/>
  <c r="CB1733" i="1" s="1"/>
  <c r="CD1733" i="1" s="1"/>
  <c r="CF1733" i="1" s="1"/>
  <c r="BV1734" i="1"/>
  <c r="BV1735" i="1"/>
  <c r="BV1736" i="1"/>
  <c r="BX1736" i="1" s="1"/>
  <c r="BZ1736" i="1" s="1"/>
  <c r="CB1736" i="1" s="1"/>
  <c r="CD1736" i="1" s="1"/>
  <c r="CF1736" i="1" s="1"/>
  <c r="CP1736" i="1" s="1"/>
  <c r="BV1737" i="1"/>
  <c r="BX1737" i="1" s="1"/>
  <c r="BV1738" i="1"/>
  <c r="BX1738" i="1" s="1"/>
  <c r="BZ1738" i="1" s="1"/>
  <c r="BV1739" i="1"/>
  <c r="BX1739" i="1" s="1"/>
  <c r="BZ1739" i="1" s="1"/>
  <c r="CB1739" i="1" s="1"/>
  <c r="CD1739" i="1" s="1"/>
  <c r="CF1739" i="1" s="1"/>
  <c r="BV1740" i="1"/>
  <c r="BX1740" i="1" s="1"/>
  <c r="BZ1740" i="1" s="1"/>
  <c r="CB1740" i="1" s="1"/>
  <c r="CD1740" i="1" s="1"/>
  <c r="CF1740" i="1" s="1"/>
  <c r="CR1740" i="1" s="1"/>
  <c r="BV1741" i="1"/>
  <c r="BX1741" i="1" s="1"/>
  <c r="BV1742" i="1"/>
  <c r="BV1743" i="1"/>
  <c r="BV1744" i="1"/>
  <c r="BX1744" i="1" s="1"/>
  <c r="BZ1744" i="1" s="1"/>
  <c r="CB1744" i="1" s="1"/>
  <c r="CD1744" i="1" s="1"/>
  <c r="CF1744" i="1" s="1"/>
  <c r="CS1744" i="1" s="1"/>
  <c r="BV1745" i="1"/>
  <c r="BX1745" i="1" s="1"/>
  <c r="BV1746" i="1"/>
  <c r="BV1747" i="1"/>
  <c r="BV1748" i="1"/>
  <c r="BV1749" i="1"/>
  <c r="BX1749" i="1" s="1"/>
  <c r="BV1750" i="1"/>
  <c r="BV1751" i="1"/>
  <c r="BV1752" i="1"/>
  <c r="BX1752" i="1" s="1"/>
  <c r="BZ1752" i="1" s="1"/>
  <c r="CB1752" i="1" s="1"/>
  <c r="CD1752" i="1" s="1"/>
  <c r="CF1752" i="1" s="1"/>
  <c r="CO1752" i="1" s="1"/>
  <c r="BV1753" i="1"/>
  <c r="BX1753" i="1" s="1"/>
  <c r="BZ1753" i="1" s="1"/>
  <c r="CB1753" i="1" s="1"/>
  <c r="CD1753" i="1" s="1"/>
  <c r="CF1753" i="1" s="1"/>
  <c r="BV1754" i="1"/>
  <c r="BX1754" i="1" s="1"/>
  <c r="BZ1754" i="1" s="1"/>
  <c r="BV1755" i="1"/>
  <c r="BX1755" i="1" s="1"/>
  <c r="BZ1755" i="1" s="1"/>
  <c r="CB1755" i="1" s="1"/>
  <c r="CD1755" i="1" s="1"/>
  <c r="CF1755" i="1" s="1"/>
  <c r="BV1756" i="1"/>
  <c r="BX1756" i="1" s="1"/>
  <c r="BZ1756" i="1" s="1"/>
  <c r="CB1756" i="1" s="1"/>
  <c r="CD1756" i="1" s="1"/>
  <c r="CF1756" i="1" s="1"/>
  <c r="CR1756" i="1" s="1"/>
  <c r="BV1757" i="1"/>
  <c r="BX1757" i="1" s="1"/>
  <c r="BZ1757" i="1" s="1"/>
  <c r="CB1757" i="1" s="1"/>
  <c r="CD1757" i="1" s="1"/>
  <c r="CF1757" i="1" s="1"/>
  <c r="CH1757" i="1" s="1"/>
  <c r="BV1758" i="1"/>
  <c r="BV1759" i="1"/>
  <c r="BV1760" i="1"/>
  <c r="BX1760" i="1" s="1"/>
  <c r="BZ1760" i="1" s="1"/>
  <c r="CB1760" i="1" s="1"/>
  <c r="CD1760" i="1" s="1"/>
  <c r="CF1760" i="1" s="1"/>
  <c r="BV1761" i="1"/>
  <c r="BX1761" i="1" s="1"/>
  <c r="BV1762" i="1"/>
  <c r="BV1763" i="1"/>
  <c r="BV1764" i="1"/>
  <c r="BV1765" i="1"/>
  <c r="BX1765" i="1" s="1"/>
  <c r="BZ1765" i="1" s="1"/>
  <c r="CB1765" i="1" s="1"/>
  <c r="CD1765" i="1" s="1"/>
  <c r="CF1765" i="1" s="1"/>
  <c r="CN1765" i="1" s="1"/>
  <c r="BV1766" i="1"/>
  <c r="BV1767" i="1"/>
  <c r="BV1768" i="1"/>
  <c r="BX1768" i="1" s="1"/>
  <c r="BZ1768" i="1" s="1"/>
  <c r="CB1768" i="1" s="1"/>
  <c r="CD1768" i="1" s="1"/>
  <c r="CF1768" i="1" s="1"/>
  <c r="BV1769" i="1"/>
  <c r="BX1769" i="1" s="1"/>
  <c r="BZ1769" i="1" s="1"/>
  <c r="CB1769" i="1" s="1"/>
  <c r="CD1769" i="1" s="1"/>
  <c r="CF1769" i="1" s="1"/>
  <c r="BV1770" i="1"/>
  <c r="BX1770" i="1" s="1"/>
  <c r="BV1771" i="1"/>
  <c r="BX1771" i="1" s="1"/>
  <c r="BZ1771" i="1" s="1"/>
  <c r="CB1771" i="1" s="1"/>
  <c r="CD1771" i="1" s="1"/>
  <c r="CF1771" i="1" s="1"/>
  <c r="CS1771" i="1" s="1"/>
  <c r="BV1772" i="1"/>
  <c r="BX1772" i="1" s="1"/>
  <c r="BZ1772" i="1" s="1"/>
  <c r="CB1772" i="1" s="1"/>
  <c r="CD1772" i="1" s="1"/>
  <c r="CF1772" i="1" s="1"/>
  <c r="CR1772" i="1" s="1"/>
  <c r="BV1773" i="1"/>
  <c r="BX1773" i="1" s="1"/>
  <c r="BZ1773" i="1" s="1"/>
  <c r="CB1773" i="1" s="1"/>
  <c r="CD1773" i="1" s="1"/>
  <c r="CF1773" i="1" s="1"/>
  <c r="CP1773" i="1" s="1"/>
  <c r="BV1774" i="1"/>
  <c r="BV1775" i="1"/>
  <c r="BV1776" i="1"/>
  <c r="BX1776" i="1" s="1"/>
  <c r="BZ1776" i="1" s="1"/>
  <c r="CB1776" i="1" s="1"/>
  <c r="CD1776" i="1" s="1"/>
  <c r="CF1776" i="1" s="1"/>
  <c r="CR1776" i="1" s="1"/>
  <c r="BV1777" i="1"/>
  <c r="BX1777" i="1" s="1"/>
  <c r="BV1778" i="1"/>
  <c r="BV1779" i="1"/>
  <c r="BV1780" i="1"/>
  <c r="BV1781" i="1"/>
  <c r="BV1782" i="1"/>
  <c r="BV1783" i="1"/>
  <c r="BV1784" i="1"/>
  <c r="BX1784" i="1" s="1"/>
  <c r="BZ1784" i="1" s="1"/>
  <c r="BV1785" i="1"/>
  <c r="BV1786" i="1"/>
  <c r="BV1787" i="1"/>
  <c r="BX1787" i="1" s="1"/>
  <c r="BZ1787" i="1" s="1"/>
  <c r="CB1787" i="1" s="1"/>
  <c r="CD1787" i="1" s="1"/>
  <c r="CF1787" i="1" s="1"/>
  <c r="BV1788" i="1"/>
  <c r="BX1788" i="1" s="1"/>
  <c r="BZ1788" i="1" s="1"/>
  <c r="CB1788" i="1" s="1"/>
  <c r="CD1788" i="1" s="1"/>
  <c r="CF1788" i="1" s="1"/>
  <c r="CR1788" i="1" s="1"/>
  <c r="BV1789" i="1"/>
  <c r="BX1789" i="1" s="1"/>
  <c r="BZ1789" i="1" s="1"/>
  <c r="BV1790" i="1"/>
  <c r="BV1791" i="1"/>
  <c r="BV1792" i="1"/>
  <c r="BX1792" i="1" s="1"/>
  <c r="BZ1792" i="1" s="1"/>
  <c r="CB1792" i="1" s="1"/>
  <c r="CD1792" i="1" s="1"/>
  <c r="CF1792" i="1" s="1"/>
  <c r="BV1793" i="1"/>
  <c r="BX1793" i="1" s="1"/>
  <c r="BV1794" i="1"/>
  <c r="BV1795" i="1"/>
  <c r="BV1796" i="1"/>
  <c r="BV1797" i="1"/>
  <c r="BX1797" i="1" s="1"/>
  <c r="BV1798" i="1"/>
  <c r="BV1799" i="1"/>
  <c r="BV1800" i="1"/>
  <c r="BX1800" i="1" s="1"/>
  <c r="BZ1800" i="1" s="1"/>
  <c r="CB1800" i="1" s="1"/>
  <c r="CD1800" i="1" s="1"/>
  <c r="CF1800" i="1" s="1"/>
  <c r="CS1800" i="1" s="1"/>
  <c r="BV1801" i="1"/>
  <c r="BX1801" i="1" s="1"/>
  <c r="BZ1801" i="1" s="1"/>
  <c r="CB1801" i="1" s="1"/>
  <c r="CD1801" i="1" s="1"/>
  <c r="CF1801" i="1" s="1"/>
  <c r="CP1801" i="1" s="1"/>
  <c r="BV1802" i="1"/>
  <c r="BV1803" i="1"/>
  <c r="BX1803" i="1" s="1"/>
  <c r="BZ1803" i="1" s="1"/>
  <c r="CB1803" i="1" s="1"/>
  <c r="CD1803" i="1" s="1"/>
  <c r="CF1803" i="1" s="1"/>
  <c r="BV1804" i="1"/>
  <c r="BX1804" i="1" s="1"/>
  <c r="BZ1804" i="1" s="1"/>
  <c r="CB1804" i="1" s="1"/>
  <c r="CD1804" i="1" s="1"/>
  <c r="CF1804" i="1" s="1"/>
  <c r="BV1805" i="1"/>
  <c r="BX1805" i="1" s="1"/>
  <c r="BZ1805" i="1" s="1"/>
  <c r="CB1805" i="1" s="1"/>
  <c r="CD1805" i="1" s="1"/>
  <c r="CF1805" i="1" s="1"/>
  <c r="BV1806" i="1"/>
  <c r="BV1807" i="1"/>
  <c r="BV1808" i="1"/>
  <c r="BX1808" i="1" s="1"/>
  <c r="BZ1808" i="1" s="1"/>
  <c r="CB1808" i="1" s="1"/>
  <c r="CD1808" i="1" s="1"/>
  <c r="CF1808" i="1" s="1"/>
  <c r="CS1808" i="1" s="1"/>
  <c r="BV1809" i="1"/>
  <c r="BX1809" i="1" s="1"/>
  <c r="BV1810" i="1"/>
  <c r="BV1811" i="1"/>
  <c r="BV1812" i="1"/>
  <c r="BV1813" i="1"/>
  <c r="BX1813" i="1" s="1"/>
  <c r="BZ1813" i="1" s="1"/>
  <c r="BV1814" i="1"/>
  <c r="BV1815" i="1"/>
  <c r="BV1816" i="1"/>
  <c r="BX1816" i="1" s="1"/>
  <c r="BZ1816" i="1" s="1"/>
  <c r="CB1816" i="1" s="1"/>
  <c r="CD1816" i="1" s="1"/>
  <c r="CF1816" i="1" s="1"/>
  <c r="BV1817" i="1"/>
  <c r="BX1817" i="1" s="1"/>
  <c r="BZ1817" i="1" s="1"/>
  <c r="CB1817" i="1" s="1"/>
  <c r="CD1817" i="1" s="1"/>
  <c r="CF1817" i="1" s="1"/>
  <c r="BV1818" i="1"/>
  <c r="BX1818" i="1" s="1"/>
  <c r="BZ1818" i="1" s="1"/>
  <c r="BV1819" i="1"/>
  <c r="BX1819" i="1" s="1"/>
  <c r="BZ1819" i="1" s="1"/>
  <c r="CB1819" i="1" s="1"/>
  <c r="CD1819" i="1" s="1"/>
  <c r="CF1819" i="1" s="1"/>
  <c r="CS1819" i="1" s="1"/>
  <c r="BV1820" i="1"/>
  <c r="BX1820" i="1" s="1"/>
  <c r="BZ1820" i="1" s="1"/>
  <c r="CB1820" i="1" s="1"/>
  <c r="CD1820" i="1" s="1"/>
  <c r="CF1820" i="1" s="1"/>
  <c r="BV1821" i="1"/>
  <c r="BX1821" i="1" s="1"/>
  <c r="BZ1821" i="1" s="1"/>
  <c r="CB1821" i="1" s="1"/>
  <c r="CD1821" i="1" s="1"/>
  <c r="CF1821" i="1" s="1"/>
  <c r="BV1822" i="1"/>
  <c r="BV1823" i="1"/>
  <c r="BV1824" i="1"/>
  <c r="BX1824" i="1" s="1"/>
  <c r="BZ1824" i="1" s="1"/>
  <c r="CB1824" i="1" s="1"/>
  <c r="CD1824" i="1" s="1"/>
  <c r="CF1824" i="1" s="1"/>
  <c r="CS1824" i="1" s="1"/>
  <c r="BV1825" i="1"/>
  <c r="BX1825" i="1" s="1"/>
  <c r="BV1826" i="1"/>
  <c r="BV1827" i="1"/>
  <c r="BV1828" i="1"/>
  <c r="BV1829" i="1"/>
  <c r="BV1830" i="1"/>
  <c r="BV1831" i="1"/>
  <c r="BV1832" i="1"/>
  <c r="BX1832" i="1" s="1"/>
  <c r="BZ1832" i="1" s="1"/>
  <c r="CB1832" i="1" s="1"/>
  <c r="CD1832" i="1" s="1"/>
  <c r="CF1832" i="1" s="1"/>
  <c r="BV1833" i="1"/>
  <c r="BV1834" i="1"/>
  <c r="BX1834" i="1" s="1"/>
  <c r="BZ1834" i="1" s="1"/>
  <c r="BV1835" i="1"/>
  <c r="BX1835" i="1" s="1"/>
  <c r="BZ1835" i="1" s="1"/>
  <c r="CB1835" i="1" s="1"/>
  <c r="CD1835" i="1" s="1"/>
  <c r="CF1835" i="1" s="1"/>
  <c r="BV1836" i="1"/>
  <c r="BX1836" i="1" s="1"/>
  <c r="BZ1836" i="1" s="1"/>
  <c r="CB1836" i="1" s="1"/>
  <c r="CD1836" i="1" s="1"/>
  <c r="CF1836" i="1" s="1"/>
  <c r="BV1837" i="1"/>
  <c r="BX1837" i="1" s="1"/>
  <c r="BZ1837" i="1" s="1"/>
  <c r="CB1837" i="1" s="1"/>
  <c r="CD1837" i="1" s="1"/>
  <c r="CF1837" i="1" s="1"/>
  <c r="CH1837" i="1" s="1"/>
  <c r="BV1838" i="1"/>
  <c r="BV1839" i="1"/>
  <c r="BV1840" i="1"/>
  <c r="BX1840" i="1" s="1"/>
  <c r="BZ1840" i="1" s="1"/>
  <c r="CB1840" i="1" s="1"/>
  <c r="CD1840" i="1" s="1"/>
  <c r="CF1840" i="1" s="1"/>
  <c r="CS1840" i="1" s="1"/>
  <c r="BV1841" i="1"/>
  <c r="BX1841" i="1" s="1"/>
  <c r="BV1842" i="1"/>
  <c r="BV1843" i="1"/>
  <c r="BV1844" i="1"/>
  <c r="BV1845" i="1"/>
  <c r="BX1845" i="1" s="1"/>
  <c r="BV1846" i="1"/>
  <c r="BV1847" i="1"/>
  <c r="BV1848" i="1"/>
  <c r="BX1848" i="1" s="1"/>
  <c r="BZ1848" i="1" s="1"/>
  <c r="CB1848" i="1" s="1"/>
  <c r="CD1848" i="1" s="1"/>
  <c r="CF1848" i="1" s="1"/>
  <c r="BV1849" i="1"/>
  <c r="BX1849" i="1" s="1"/>
  <c r="BZ1849" i="1" s="1"/>
  <c r="CB1849" i="1" s="1"/>
  <c r="CD1849" i="1" s="1"/>
  <c r="CF1849" i="1" s="1"/>
  <c r="BV1850" i="1"/>
  <c r="BX1850" i="1" s="1"/>
  <c r="BV1851" i="1"/>
  <c r="BX1851" i="1" s="1"/>
  <c r="BZ1851" i="1" s="1"/>
  <c r="CB1851" i="1" s="1"/>
  <c r="CD1851" i="1" s="1"/>
  <c r="CF1851" i="1" s="1"/>
  <c r="BV1852" i="1"/>
  <c r="BX1852" i="1" s="1"/>
  <c r="BZ1852" i="1" s="1"/>
  <c r="CB1852" i="1" s="1"/>
  <c r="CD1852" i="1" s="1"/>
  <c r="CF1852" i="1" s="1"/>
  <c r="BV1853" i="1"/>
  <c r="BX1853" i="1" s="1"/>
  <c r="BZ1853" i="1" s="1"/>
  <c r="CB1853" i="1" s="1"/>
  <c r="CD1853" i="1" s="1"/>
  <c r="BV1854" i="1"/>
  <c r="BV1855" i="1"/>
  <c r="BV1856" i="1"/>
  <c r="BX1856" i="1" s="1"/>
  <c r="BZ1856" i="1" s="1"/>
  <c r="CB1856" i="1" s="1"/>
  <c r="CD1856" i="1" s="1"/>
  <c r="CF1856" i="1" s="1"/>
  <c r="BV1857" i="1"/>
  <c r="BX1857" i="1" s="1"/>
  <c r="BV1858" i="1"/>
  <c r="BV1859" i="1"/>
  <c r="BV1860" i="1"/>
  <c r="BV1861" i="1"/>
  <c r="BV1862" i="1"/>
  <c r="BV1863" i="1"/>
  <c r="BV1864" i="1"/>
  <c r="BX1864" i="1" s="1"/>
  <c r="BZ1864" i="1" s="1"/>
  <c r="CB1864" i="1" s="1"/>
  <c r="CD1864" i="1" s="1"/>
  <c r="CF1864" i="1" s="1"/>
  <c r="CP1864" i="1" s="1"/>
  <c r="BV1865" i="1"/>
  <c r="BV1866" i="1"/>
  <c r="BX1866" i="1" s="1"/>
  <c r="BZ1866" i="1" s="1"/>
  <c r="BV1867" i="1"/>
  <c r="BX1867" i="1" s="1"/>
  <c r="BZ1867" i="1" s="1"/>
  <c r="CB1867" i="1" s="1"/>
  <c r="CD1867" i="1" s="1"/>
  <c r="CF1867" i="1" s="1"/>
  <c r="BV1868" i="1"/>
  <c r="BX1868" i="1" s="1"/>
  <c r="BZ1868" i="1" s="1"/>
  <c r="CB1868" i="1" s="1"/>
  <c r="CD1868" i="1" s="1"/>
  <c r="CF1868" i="1" s="1"/>
  <c r="BV1869" i="1"/>
  <c r="BX1869" i="1" s="1"/>
  <c r="BZ1869" i="1" s="1"/>
  <c r="CB1869" i="1" s="1"/>
  <c r="CD1869" i="1" s="1"/>
  <c r="CF1869" i="1" s="1"/>
  <c r="CR1869" i="1" s="1"/>
  <c r="BV1870" i="1"/>
  <c r="BV1871" i="1"/>
  <c r="BV1872" i="1"/>
  <c r="BX1872" i="1" s="1"/>
  <c r="BZ1872" i="1" s="1"/>
  <c r="CB1872" i="1" s="1"/>
  <c r="CD1872" i="1" s="1"/>
  <c r="CF1872" i="1" s="1"/>
  <c r="CS1872" i="1" s="1"/>
  <c r="BV1873" i="1"/>
  <c r="BX1873" i="1" s="1"/>
  <c r="BV1874" i="1"/>
  <c r="BV1875" i="1"/>
  <c r="BV1876" i="1"/>
  <c r="BV1877" i="1"/>
  <c r="BX1877" i="1" s="1"/>
  <c r="BZ1877" i="1" s="1"/>
  <c r="CB1877" i="1" s="1"/>
  <c r="CD1877" i="1" s="1"/>
  <c r="CF1877" i="1" s="1"/>
  <c r="BV1878" i="1"/>
  <c r="BV1879" i="1"/>
  <c r="BV1880" i="1"/>
  <c r="BX1880" i="1" s="1"/>
  <c r="BZ1880" i="1" s="1"/>
  <c r="CB1880" i="1" s="1"/>
  <c r="CD1880" i="1" s="1"/>
  <c r="CF1880" i="1" s="1"/>
  <c r="CR1880" i="1" s="1"/>
  <c r="BV1881" i="1"/>
  <c r="BV1882" i="1"/>
  <c r="BX1882" i="1" s="1"/>
  <c r="BZ1882" i="1" s="1"/>
  <c r="BV1883" i="1"/>
  <c r="BX1883" i="1" s="1"/>
  <c r="BZ1883" i="1" s="1"/>
  <c r="CB1883" i="1" s="1"/>
  <c r="CD1883" i="1" s="1"/>
  <c r="CF1883" i="1" s="1"/>
  <c r="BV1884" i="1"/>
  <c r="BX1884" i="1" s="1"/>
  <c r="BZ1884" i="1" s="1"/>
  <c r="CB1884" i="1" s="1"/>
  <c r="CD1884" i="1" s="1"/>
  <c r="CF1884" i="1" s="1"/>
  <c r="BV1885" i="1"/>
  <c r="BX1885" i="1" s="1"/>
  <c r="BZ1885" i="1" s="1"/>
  <c r="CB1885" i="1" s="1"/>
  <c r="CD1885" i="1" s="1"/>
  <c r="CF1885" i="1" s="1"/>
  <c r="BV1886" i="1"/>
  <c r="BV1887" i="1"/>
  <c r="BV1888" i="1"/>
  <c r="BX1888" i="1" s="1"/>
  <c r="BZ1888" i="1" s="1"/>
  <c r="CB1888" i="1" s="1"/>
  <c r="CD1888" i="1" s="1"/>
  <c r="CF1888" i="1" s="1"/>
  <c r="CS1888" i="1" s="1"/>
  <c r="BV1889" i="1"/>
  <c r="BX1889" i="1" s="1"/>
  <c r="BV1890" i="1"/>
  <c r="BV1891" i="1"/>
  <c r="BV1892" i="1"/>
  <c r="BV1893" i="1"/>
  <c r="BX1893" i="1" s="1"/>
  <c r="BZ1893" i="1" s="1"/>
  <c r="CB1893" i="1" s="1"/>
  <c r="BV1894" i="1"/>
  <c r="BV1895" i="1"/>
  <c r="BV1896" i="1"/>
  <c r="BX1896" i="1" s="1"/>
  <c r="BZ1896" i="1" s="1"/>
  <c r="CB1896" i="1" s="1"/>
  <c r="CD1896" i="1" s="1"/>
  <c r="CF1896" i="1" s="1"/>
  <c r="BV1897" i="1"/>
  <c r="BX1897" i="1" s="1"/>
  <c r="BZ1897" i="1" s="1"/>
  <c r="CB1897" i="1" s="1"/>
  <c r="CD1897" i="1" s="1"/>
  <c r="CF1897" i="1" s="1"/>
  <c r="CJ1897" i="1" s="1"/>
  <c r="BV1898" i="1"/>
  <c r="BX1898" i="1" s="1"/>
  <c r="BV1899" i="1"/>
  <c r="BX1899" i="1" s="1"/>
  <c r="BZ1899" i="1" s="1"/>
  <c r="CB1899" i="1" s="1"/>
  <c r="CD1899" i="1" s="1"/>
  <c r="CF1899" i="1" s="1"/>
  <c r="CS1899" i="1" s="1"/>
  <c r="BV1900" i="1"/>
  <c r="BX1900" i="1" s="1"/>
  <c r="BZ1900" i="1" s="1"/>
  <c r="CB1900" i="1" s="1"/>
  <c r="CD1900" i="1" s="1"/>
  <c r="CF1900" i="1" s="1"/>
  <c r="CR1900" i="1" s="1"/>
  <c r="BV1901" i="1"/>
  <c r="BX1901" i="1" s="1"/>
  <c r="BZ1901" i="1" s="1"/>
  <c r="CB1901" i="1" s="1"/>
  <c r="CD1901" i="1" s="1"/>
  <c r="CF1901" i="1" s="1"/>
  <c r="CH1901" i="1" s="1"/>
  <c r="BV1902" i="1"/>
  <c r="BV1903" i="1"/>
  <c r="BV1904" i="1"/>
  <c r="BX1904" i="1" s="1"/>
  <c r="BZ1904" i="1" s="1"/>
  <c r="CB1904" i="1" s="1"/>
  <c r="CD1904" i="1" s="1"/>
  <c r="CF1904" i="1" s="1"/>
  <c r="BV1905" i="1"/>
  <c r="BX1905" i="1" s="1"/>
  <c r="BV1906" i="1"/>
  <c r="BV1907" i="1"/>
  <c r="BV1908" i="1"/>
  <c r="BV1909" i="1"/>
  <c r="BX1909" i="1" s="1"/>
  <c r="BZ1909" i="1" s="1"/>
  <c r="CB1909" i="1" s="1"/>
  <c r="CD1909" i="1" s="1"/>
  <c r="CF1909" i="1" s="1"/>
  <c r="BV1910" i="1"/>
  <c r="BV1911" i="1"/>
  <c r="BV1912" i="1"/>
  <c r="BV1913" i="1"/>
  <c r="BX1913" i="1" s="1"/>
  <c r="BZ1913" i="1" s="1"/>
  <c r="CB1913" i="1" s="1"/>
  <c r="CD1913" i="1" s="1"/>
  <c r="CF1913" i="1" s="1"/>
  <c r="CR1913" i="1" s="1"/>
  <c r="BV1914" i="1"/>
  <c r="BV1915" i="1"/>
  <c r="BX1915" i="1" s="1"/>
  <c r="BZ1915" i="1" s="1"/>
  <c r="CB1915" i="1" s="1"/>
  <c r="CD1915" i="1" s="1"/>
  <c r="CF1915" i="1" s="1"/>
  <c r="CS1915" i="1" s="1"/>
  <c r="BV1916" i="1"/>
  <c r="BX1916" i="1" s="1"/>
  <c r="BZ1916" i="1" s="1"/>
  <c r="CB1916" i="1" s="1"/>
  <c r="CD1916" i="1" s="1"/>
  <c r="CF1916" i="1" s="1"/>
  <c r="CR1916" i="1" s="1"/>
  <c r="BV1917" i="1"/>
  <c r="BX1917" i="1" s="1"/>
  <c r="BZ1917" i="1" s="1"/>
  <c r="CB1917" i="1" s="1"/>
  <c r="CD1917" i="1" s="1"/>
  <c r="CF1917" i="1" s="1"/>
  <c r="CS1917" i="1" s="1"/>
  <c r="BV1918" i="1"/>
  <c r="BV1919" i="1"/>
  <c r="BV1920" i="1"/>
  <c r="BX1920" i="1" s="1"/>
  <c r="BZ1920" i="1" s="1"/>
  <c r="CB1920" i="1" s="1"/>
  <c r="CD1920" i="1" s="1"/>
  <c r="CF1920" i="1" s="1"/>
  <c r="BV1921" i="1"/>
  <c r="BX1921" i="1" s="1"/>
  <c r="BV1922" i="1"/>
  <c r="BV1923" i="1"/>
  <c r="BV1924" i="1"/>
  <c r="BV1925" i="1"/>
  <c r="BX1925" i="1" s="1"/>
  <c r="BZ1925" i="1" s="1"/>
  <c r="CB1925" i="1" s="1"/>
  <c r="CD1925" i="1" s="1"/>
  <c r="CF1925" i="1" s="1"/>
  <c r="CN1925" i="1" s="1"/>
  <c r="BV1926" i="1"/>
  <c r="BV1927" i="1"/>
  <c r="BV1928" i="1"/>
  <c r="BX1928" i="1" s="1"/>
  <c r="BZ1928" i="1" s="1"/>
  <c r="CB1928" i="1" s="1"/>
  <c r="CD1928" i="1" s="1"/>
  <c r="CF1928" i="1" s="1"/>
  <c r="BV1929" i="1"/>
  <c r="BX1929" i="1" s="1"/>
  <c r="BZ1929" i="1" s="1"/>
  <c r="CB1929" i="1" s="1"/>
  <c r="CD1929" i="1" s="1"/>
  <c r="CF1929" i="1" s="1"/>
  <c r="BV1930" i="1"/>
  <c r="BV1931" i="1"/>
  <c r="BX1931" i="1" s="1"/>
  <c r="BZ1931" i="1" s="1"/>
  <c r="CB1931" i="1" s="1"/>
  <c r="CD1931" i="1" s="1"/>
  <c r="CF1931" i="1" s="1"/>
  <c r="CS1931" i="1" s="1"/>
  <c r="BV1932" i="1"/>
  <c r="BX1932" i="1" s="1"/>
  <c r="BZ1932" i="1" s="1"/>
  <c r="CB1932" i="1" s="1"/>
  <c r="CD1932" i="1" s="1"/>
  <c r="CF1932" i="1" s="1"/>
  <c r="CR1932" i="1" s="1"/>
  <c r="BV1933" i="1"/>
  <c r="BX1933" i="1" s="1"/>
  <c r="BZ1933" i="1" s="1"/>
  <c r="CB1933" i="1" s="1"/>
  <c r="BV1934" i="1"/>
  <c r="BV1935" i="1"/>
  <c r="BV1936" i="1"/>
  <c r="BX1936" i="1" s="1"/>
  <c r="BZ1936" i="1" s="1"/>
  <c r="CB1936" i="1" s="1"/>
  <c r="CD1936" i="1" s="1"/>
  <c r="CF1936" i="1" s="1"/>
  <c r="BV1937" i="1"/>
  <c r="BX1937" i="1" s="1"/>
  <c r="BV1938" i="1"/>
  <c r="BV1939" i="1"/>
  <c r="BV1940" i="1"/>
  <c r="BV1941" i="1"/>
  <c r="BX1941" i="1" s="1"/>
  <c r="BZ1941" i="1" s="1"/>
  <c r="CB1941" i="1" s="1"/>
  <c r="CD1941" i="1" s="1"/>
  <c r="CF1941" i="1" s="1"/>
  <c r="BV1942" i="1"/>
  <c r="BV1943" i="1"/>
  <c r="BV1944" i="1"/>
  <c r="BX1944" i="1" s="1"/>
  <c r="BZ1944" i="1" s="1"/>
  <c r="CB1944" i="1" s="1"/>
  <c r="CD1944" i="1" s="1"/>
  <c r="CF1944" i="1" s="1"/>
  <c r="BV1945" i="1"/>
  <c r="BX1945" i="1" s="1"/>
  <c r="BZ1945" i="1" s="1"/>
  <c r="BV1946" i="1"/>
  <c r="BX1946" i="1" s="1"/>
  <c r="BV1947" i="1"/>
  <c r="BX1947" i="1" s="1"/>
  <c r="BZ1947" i="1" s="1"/>
  <c r="CB1947" i="1" s="1"/>
  <c r="CD1947" i="1" s="1"/>
  <c r="CF1947" i="1" s="1"/>
  <c r="BV1948" i="1"/>
  <c r="BX1948" i="1" s="1"/>
  <c r="BZ1948" i="1" s="1"/>
  <c r="CB1948" i="1" s="1"/>
  <c r="CD1948" i="1" s="1"/>
  <c r="CF1948" i="1" s="1"/>
  <c r="CN1948" i="1" s="1"/>
  <c r="BV1949" i="1"/>
  <c r="BX1949" i="1" s="1"/>
  <c r="BZ1949" i="1" s="1"/>
  <c r="CB1949" i="1" s="1"/>
  <c r="CD1949" i="1" s="1"/>
  <c r="CF1949" i="1" s="1"/>
  <c r="BV1950" i="1"/>
  <c r="BV1951" i="1"/>
  <c r="BV1952" i="1"/>
  <c r="BX1952" i="1" s="1"/>
  <c r="BZ1952" i="1" s="1"/>
  <c r="CB1952" i="1" s="1"/>
  <c r="CD1952" i="1" s="1"/>
  <c r="CF1952" i="1" s="1"/>
  <c r="CP1952" i="1" s="1"/>
  <c r="BV1953" i="1"/>
  <c r="BX1953" i="1" s="1"/>
  <c r="BV1954" i="1"/>
  <c r="BV1955" i="1"/>
  <c r="BV1956" i="1"/>
  <c r="BV1957" i="1"/>
  <c r="BX1957" i="1" s="1"/>
  <c r="BZ1957" i="1" s="1"/>
  <c r="CB1957" i="1" s="1"/>
  <c r="CD1957" i="1" s="1"/>
  <c r="CF1957" i="1" s="1"/>
  <c r="BV1958" i="1"/>
  <c r="BV1959" i="1"/>
  <c r="BV1960" i="1"/>
  <c r="BX1960" i="1" s="1"/>
  <c r="BZ1960" i="1" s="1"/>
  <c r="CB1960" i="1" s="1"/>
  <c r="CD1960" i="1" s="1"/>
  <c r="CF1960" i="1" s="1"/>
  <c r="CR1960" i="1" s="1"/>
  <c r="BV1961" i="1"/>
  <c r="BX1961" i="1" s="1"/>
  <c r="BZ1961" i="1" s="1"/>
  <c r="CB1961" i="1" s="1"/>
  <c r="CD1961" i="1" s="1"/>
  <c r="CF1961" i="1" s="1"/>
  <c r="BV1962" i="1"/>
  <c r="BX1962" i="1" s="1"/>
  <c r="BZ1962" i="1" s="1"/>
  <c r="BV1963" i="1"/>
  <c r="BX1963" i="1" s="1"/>
  <c r="BZ1963" i="1" s="1"/>
  <c r="CB1963" i="1" s="1"/>
  <c r="CD1963" i="1" s="1"/>
  <c r="CF1963" i="1" s="1"/>
  <c r="BV1964" i="1"/>
  <c r="BX1964" i="1" s="1"/>
  <c r="BZ1964" i="1" s="1"/>
  <c r="CB1964" i="1" s="1"/>
  <c r="CD1964" i="1" s="1"/>
  <c r="CF1964" i="1" s="1"/>
  <c r="CR1964" i="1" s="1"/>
  <c r="BV1965" i="1"/>
  <c r="BX1965" i="1" s="1"/>
  <c r="BZ1965" i="1" s="1"/>
  <c r="CB1965" i="1" s="1"/>
  <c r="CD1965" i="1" s="1"/>
  <c r="CF1965" i="1" s="1"/>
  <c r="CP1965" i="1" s="1"/>
  <c r="BV1966" i="1"/>
  <c r="BV1967" i="1"/>
  <c r="BV1968" i="1"/>
  <c r="BX1968" i="1" s="1"/>
  <c r="BZ1968" i="1" s="1"/>
  <c r="CB1968" i="1" s="1"/>
  <c r="CD1968" i="1" s="1"/>
  <c r="CF1968" i="1" s="1"/>
  <c r="BV1969" i="1"/>
  <c r="BX1969" i="1" s="1"/>
  <c r="BV1970" i="1"/>
  <c r="BV1971" i="1"/>
  <c r="BV1972" i="1"/>
  <c r="BV1973" i="1"/>
  <c r="BX1973" i="1" s="1"/>
  <c r="BZ1973" i="1" s="1"/>
  <c r="CB1973" i="1" s="1"/>
  <c r="CD1973" i="1" s="1"/>
  <c r="CF1973" i="1" s="1"/>
  <c r="CN1973" i="1" s="1"/>
  <c r="BV1974" i="1"/>
  <c r="BV1975" i="1"/>
  <c r="BV1976" i="1"/>
  <c r="BX1976" i="1" s="1"/>
  <c r="BZ1976" i="1" s="1"/>
  <c r="CB1976" i="1" s="1"/>
  <c r="CD1976" i="1" s="1"/>
  <c r="CF1976" i="1" s="1"/>
  <c r="CL1976" i="1" s="1"/>
  <c r="BV1977" i="1"/>
  <c r="BV1978" i="1"/>
  <c r="BX1978" i="1" s="1"/>
  <c r="BV1979" i="1"/>
  <c r="BX1979" i="1" s="1"/>
  <c r="BZ1979" i="1" s="1"/>
  <c r="CB1979" i="1" s="1"/>
  <c r="CD1979" i="1" s="1"/>
  <c r="CF1979" i="1" s="1"/>
  <c r="BV1980" i="1"/>
  <c r="BX1980" i="1" s="1"/>
  <c r="BZ1980" i="1" s="1"/>
  <c r="CB1980" i="1" s="1"/>
  <c r="CD1980" i="1" s="1"/>
  <c r="CF1980" i="1" s="1"/>
  <c r="BV1981" i="1"/>
  <c r="BX1981" i="1" s="1"/>
  <c r="BZ1981" i="1" s="1"/>
  <c r="CB1981" i="1" s="1"/>
  <c r="CD1981" i="1" s="1"/>
  <c r="CF1981" i="1" s="1"/>
  <c r="BV1982" i="1"/>
  <c r="BV1983" i="1"/>
  <c r="BV1984" i="1"/>
  <c r="BX1984" i="1" s="1"/>
  <c r="BZ1984" i="1" s="1"/>
  <c r="CB1984" i="1" s="1"/>
  <c r="CD1984" i="1" s="1"/>
  <c r="CF1984" i="1" s="1"/>
  <c r="BV1985" i="1"/>
  <c r="BX1985" i="1" s="1"/>
  <c r="BV1986" i="1"/>
  <c r="BV1987" i="1"/>
  <c r="BV1988" i="1"/>
  <c r="BV1989" i="1"/>
  <c r="BX1989" i="1" s="1"/>
  <c r="BZ1989" i="1" s="1"/>
  <c r="CB1989" i="1" s="1"/>
  <c r="CD1989" i="1" s="1"/>
  <c r="CF1989" i="1" s="1"/>
  <c r="BV1990" i="1"/>
  <c r="BV1991" i="1"/>
  <c r="BV1992" i="1"/>
  <c r="BX1992" i="1" s="1"/>
  <c r="BZ1992" i="1" s="1"/>
  <c r="CB1992" i="1" s="1"/>
  <c r="CD1992" i="1" s="1"/>
  <c r="CF1992" i="1" s="1"/>
  <c r="BV1993" i="1"/>
  <c r="BX1993" i="1" s="1"/>
  <c r="BZ1993" i="1" s="1"/>
  <c r="CB1993" i="1" s="1"/>
  <c r="CD1993" i="1" s="1"/>
  <c r="CF1993" i="1" s="1"/>
  <c r="CJ1993" i="1" s="1"/>
  <c r="BV1994" i="1"/>
  <c r="BX1994" i="1" s="1"/>
  <c r="BZ1994" i="1" s="1"/>
  <c r="BV1995" i="1"/>
  <c r="BX1995" i="1" s="1"/>
  <c r="BZ1995" i="1" s="1"/>
  <c r="CB1995" i="1" s="1"/>
  <c r="CD1995" i="1" s="1"/>
  <c r="CF1995" i="1" s="1"/>
  <c r="CS1995" i="1" s="1"/>
  <c r="BV1996" i="1"/>
  <c r="BX1996" i="1" s="1"/>
  <c r="BZ1996" i="1" s="1"/>
  <c r="CB1996" i="1" s="1"/>
  <c r="CD1996" i="1" s="1"/>
  <c r="CF1996" i="1" s="1"/>
  <c r="BV1997" i="1"/>
  <c r="BX1997" i="1" s="1"/>
  <c r="BZ1997" i="1" s="1"/>
  <c r="CB1997" i="1" s="1"/>
  <c r="CD1997" i="1" s="1"/>
  <c r="BV1998" i="1"/>
  <c r="BV1999" i="1"/>
  <c r="BV2000" i="1"/>
  <c r="BX2000" i="1" s="1"/>
  <c r="BZ2000" i="1" s="1"/>
  <c r="CB2000" i="1" s="1"/>
  <c r="CD2000" i="1" s="1"/>
  <c r="CF2000" i="1" s="1"/>
  <c r="BV2001" i="1"/>
  <c r="BX2001" i="1" s="1"/>
  <c r="BV2002" i="1"/>
  <c r="BV2003" i="1"/>
  <c r="BV2004" i="1"/>
  <c r="BV2005" i="1"/>
  <c r="BV2006" i="1"/>
  <c r="BV2007" i="1"/>
  <c r="BV2008" i="1"/>
  <c r="BX2008" i="1" s="1"/>
  <c r="BZ2008" i="1" s="1"/>
  <c r="CB2008" i="1" s="1"/>
  <c r="CD2008" i="1" s="1"/>
  <c r="CF2008" i="1" s="1"/>
  <c r="CR2008" i="1" s="1"/>
  <c r="BV2009" i="1"/>
  <c r="BV2010" i="1"/>
  <c r="BX2010" i="1" s="1"/>
  <c r="BV2011" i="1"/>
  <c r="BX2011" i="1" s="1"/>
  <c r="BZ2011" i="1" s="1"/>
  <c r="CB2011" i="1" s="1"/>
  <c r="CD2011" i="1" s="1"/>
  <c r="CF2011" i="1" s="1"/>
  <c r="BV2012" i="1"/>
  <c r="BX2012" i="1" s="1"/>
  <c r="BZ2012" i="1" s="1"/>
  <c r="CB2012" i="1" s="1"/>
  <c r="CD2012" i="1" s="1"/>
  <c r="CF2012" i="1" s="1"/>
  <c r="CR2012" i="1" s="1"/>
  <c r="BV2013" i="1"/>
  <c r="BX2013" i="1" s="1"/>
  <c r="BZ2013" i="1" s="1"/>
  <c r="CB2013" i="1" s="1"/>
  <c r="CD2013" i="1" s="1"/>
  <c r="CF2013" i="1" s="1"/>
  <c r="CH2013" i="1" s="1"/>
  <c r="BV2014" i="1"/>
  <c r="BV2015" i="1"/>
  <c r="BV2016" i="1"/>
  <c r="BX2016" i="1" s="1"/>
  <c r="BZ2016" i="1" s="1"/>
  <c r="CB2016" i="1" s="1"/>
  <c r="CD2016" i="1" s="1"/>
  <c r="CF2016" i="1" s="1"/>
  <c r="BV2017" i="1"/>
  <c r="BX2017" i="1" s="1"/>
  <c r="BV2018" i="1"/>
  <c r="BV2019" i="1"/>
  <c r="BV2020" i="1"/>
  <c r="BV2021" i="1"/>
  <c r="BX2021" i="1" s="1"/>
  <c r="BZ2021" i="1" s="1"/>
  <c r="CB2021" i="1" s="1"/>
  <c r="CD2021" i="1" s="1"/>
  <c r="CF2021" i="1" s="1"/>
  <c r="CS2021" i="1" s="1"/>
  <c r="BV2022" i="1"/>
  <c r="BV2023" i="1"/>
  <c r="BV2024" i="1"/>
  <c r="BX2024" i="1" s="1"/>
  <c r="BZ2024" i="1" s="1"/>
  <c r="CB2024" i="1" s="1"/>
  <c r="CD2024" i="1" s="1"/>
  <c r="CF2024" i="1" s="1"/>
  <c r="BV2025" i="1"/>
  <c r="BX2025" i="1" s="1"/>
  <c r="BZ2025" i="1" s="1"/>
  <c r="CB2025" i="1" s="1"/>
  <c r="CD2025" i="1" s="1"/>
  <c r="CF2025" i="1" s="1"/>
  <c r="BV2026" i="1"/>
  <c r="BX2026" i="1" s="1"/>
  <c r="BZ2026" i="1" s="1"/>
  <c r="BV2027" i="1"/>
  <c r="BX2027" i="1" s="1"/>
  <c r="BZ2027" i="1" s="1"/>
  <c r="CB2027" i="1" s="1"/>
  <c r="CD2027" i="1" s="1"/>
  <c r="CF2027" i="1" s="1"/>
  <c r="BV2028" i="1"/>
  <c r="BX2028" i="1" s="1"/>
  <c r="BZ2028" i="1" s="1"/>
  <c r="CB2028" i="1" s="1"/>
  <c r="CD2028" i="1" s="1"/>
  <c r="CF2028" i="1" s="1"/>
  <c r="BV2029" i="1"/>
  <c r="BX2029" i="1" s="1"/>
  <c r="BV2030" i="1"/>
  <c r="BV2031" i="1"/>
  <c r="BV2032" i="1"/>
  <c r="BX2032" i="1" s="1"/>
  <c r="BZ2032" i="1" s="1"/>
  <c r="CB2032" i="1" s="1"/>
  <c r="CD2032" i="1" s="1"/>
  <c r="CF2032" i="1" s="1"/>
  <c r="BV2033" i="1"/>
  <c r="BX2033" i="1" s="1"/>
  <c r="BV2034" i="1"/>
  <c r="BV2035" i="1"/>
  <c r="BV2036" i="1"/>
  <c r="BV2037" i="1"/>
  <c r="BV2038" i="1"/>
  <c r="BV2039" i="1"/>
  <c r="BV2040" i="1"/>
  <c r="BX2040" i="1" s="1"/>
  <c r="BZ2040" i="1" s="1"/>
  <c r="CB2040" i="1" s="1"/>
  <c r="CD2040" i="1" s="1"/>
  <c r="CF2040" i="1" s="1"/>
  <c r="BV2041" i="1"/>
  <c r="BX2041" i="1" s="1"/>
  <c r="BZ2041" i="1" s="1"/>
  <c r="CB2041" i="1" s="1"/>
  <c r="CD2041" i="1" s="1"/>
  <c r="CF2041" i="1" s="1"/>
  <c r="BV2042" i="1"/>
  <c r="BV2043" i="1"/>
  <c r="BX2043" i="1" s="1"/>
  <c r="BZ2043" i="1" s="1"/>
  <c r="CB2043" i="1" s="1"/>
  <c r="CD2043" i="1" s="1"/>
  <c r="CF2043" i="1" s="1"/>
  <c r="CS2043" i="1" s="1"/>
  <c r="BV2044" i="1"/>
  <c r="BX2044" i="1" s="1"/>
  <c r="BZ2044" i="1" s="1"/>
  <c r="CB2044" i="1" s="1"/>
  <c r="CD2044" i="1" s="1"/>
  <c r="CF2044" i="1" s="1"/>
  <c r="BV2045" i="1"/>
  <c r="BX2045" i="1" s="1"/>
  <c r="BZ2045" i="1" s="1"/>
  <c r="BV2046" i="1"/>
  <c r="BV2047" i="1"/>
  <c r="BV2048" i="1"/>
  <c r="BX2048" i="1" s="1"/>
  <c r="BZ2048" i="1" s="1"/>
  <c r="CB2048" i="1" s="1"/>
  <c r="CD2048" i="1" s="1"/>
  <c r="CF2048" i="1" s="1"/>
  <c r="BV2049" i="1"/>
  <c r="BX2049" i="1" s="1"/>
  <c r="BV2050" i="1"/>
  <c r="BV2051" i="1"/>
  <c r="BV2052" i="1"/>
  <c r="BV2053" i="1"/>
  <c r="BV2054" i="1"/>
  <c r="BV2055" i="1"/>
  <c r="BV2056" i="1"/>
  <c r="BX2056" i="1" s="1"/>
  <c r="BZ2056" i="1" s="1"/>
  <c r="CB2056" i="1" s="1"/>
  <c r="CD2056" i="1" s="1"/>
  <c r="CF2056" i="1" s="1"/>
  <c r="BV2057" i="1"/>
  <c r="BX2057" i="1" s="1"/>
  <c r="BZ2057" i="1" s="1"/>
  <c r="CB2057" i="1" s="1"/>
  <c r="CD2057" i="1" s="1"/>
  <c r="CF2057" i="1" s="1"/>
  <c r="CS2057" i="1" s="1"/>
  <c r="BV2058" i="1"/>
  <c r="BV2059" i="1"/>
  <c r="BX2059" i="1" s="1"/>
  <c r="BZ2059" i="1" s="1"/>
  <c r="CB2059" i="1" s="1"/>
  <c r="CD2059" i="1" s="1"/>
  <c r="CF2059" i="1" s="1"/>
  <c r="BV2060" i="1"/>
  <c r="BX2060" i="1" s="1"/>
  <c r="BZ2060" i="1" s="1"/>
  <c r="CB2060" i="1" s="1"/>
  <c r="CD2060" i="1" s="1"/>
  <c r="CF2060" i="1" s="1"/>
  <c r="CP2060" i="1" s="1"/>
  <c r="BV2061" i="1"/>
  <c r="BX2061" i="1" s="1"/>
  <c r="BZ2061" i="1" s="1"/>
  <c r="CB2061" i="1" s="1"/>
  <c r="CD2061" i="1" s="1"/>
  <c r="BV2062" i="1"/>
  <c r="BV2063" i="1"/>
  <c r="BV2064" i="1"/>
  <c r="BX2064" i="1" s="1"/>
  <c r="BZ2064" i="1" s="1"/>
  <c r="CB2064" i="1" s="1"/>
  <c r="CD2064" i="1" s="1"/>
  <c r="CF2064" i="1" s="1"/>
  <c r="BV2065" i="1"/>
  <c r="BX2065" i="1" s="1"/>
  <c r="BV2066" i="1"/>
  <c r="BV2067" i="1"/>
  <c r="BV2068" i="1"/>
  <c r="BV2069" i="1"/>
  <c r="BX2069" i="1" s="1"/>
  <c r="BZ2069" i="1" s="1"/>
  <c r="CB2069" i="1" s="1"/>
  <c r="CD2069" i="1" s="1"/>
  <c r="CF2069" i="1" s="1"/>
  <c r="BV2070" i="1"/>
  <c r="BV2071" i="1"/>
  <c r="BV2072" i="1"/>
  <c r="BX2072" i="1" s="1"/>
  <c r="BZ2072" i="1" s="1"/>
  <c r="CB2072" i="1" s="1"/>
  <c r="CD2072" i="1" s="1"/>
  <c r="CF2072" i="1" s="1"/>
  <c r="BV2073" i="1"/>
  <c r="BX2073" i="1" s="1"/>
  <c r="BZ2073" i="1" s="1"/>
  <c r="CB2073" i="1" s="1"/>
  <c r="CD2073" i="1" s="1"/>
  <c r="CF2073" i="1" s="1"/>
  <c r="BV2074" i="1"/>
  <c r="BX2074" i="1" s="1"/>
  <c r="BV2075" i="1"/>
  <c r="BX2075" i="1" s="1"/>
  <c r="BZ2075" i="1" s="1"/>
  <c r="CB2075" i="1" s="1"/>
  <c r="CD2075" i="1" s="1"/>
  <c r="CF2075" i="1" s="1"/>
  <c r="BV2076" i="1"/>
  <c r="BX2076" i="1" s="1"/>
  <c r="BZ2076" i="1" s="1"/>
  <c r="CB2076" i="1" s="1"/>
  <c r="CD2076" i="1" s="1"/>
  <c r="CF2076" i="1" s="1"/>
  <c r="CR2076" i="1" s="1"/>
  <c r="BV2077" i="1"/>
  <c r="BX2077" i="1" s="1"/>
  <c r="BZ2077" i="1" s="1"/>
  <c r="CB2077" i="1" s="1"/>
  <c r="CD2077" i="1" s="1"/>
  <c r="CF2077" i="1" s="1"/>
  <c r="CL2077" i="1" s="1"/>
  <c r="BV2078" i="1"/>
  <c r="BV2079" i="1"/>
  <c r="BV2080" i="1"/>
  <c r="BX2080" i="1" s="1"/>
  <c r="BZ2080" i="1" s="1"/>
  <c r="CB2080" i="1" s="1"/>
  <c r="CD2080" i="1" s="1"/>
  <c r="CF2080" i="1" s="1"/>
  <c r="BV2081" i="1"/>
  <c r="BX2081" i="1" s="1"/>
  <c r="BV2082" i="1"/>
  <c r="BV2083" i="1"/>
  <c r="BV2084" i="1"/>
  <c r="BV2085" i="1"/>
  <c r="BV2086" i="1"/>
  <c r="BV2087" i="1"/>
  <c r="BV2088" i="1"/>
  <c r="BX2088" i="1" s="1"/>
  <c r="BZ2088" i="1" s="1"/>
  <c r="CB2088" i="1" s="1"/>
  <c r="CD2088" i="1" s="1"/>
  <c r="CF2088" i="1" s="1"/>
  <c r="BV2089" i="1"/>
  <c r="BX2089" i="1" s="1"/>
  <c r="BZ2089" i="1" s="1"/>
  <c r="CB2089" i="1" s="1"/>
  <c r="CD2089" i="1" s="1"/>
  <c r="CF2089" i="1" s="1"/>
  <c r="CR2089" i="1" s="1"/>
  <c r="BV2090" i="1"/>
  <c r="BX2090" i="1" s="1"/>
  <c r="BZ2090" i="1" s="1"/>
  <c r="BV2091" i="1"/>
  <c r="BX2091" i="1" s="1"/>
  <c r="BZ2091" i="1" s="1"/>
  <c r="CB2091" i="1" s="1"/>
  <c r="CD2091" i="1" s="1"/>
  <c r="CF2091" i="1" s="1"/>
  <c r="BV2092" i="1"/>
  <c r="BX2092" i="1" s="1"/>
  <c r="BZ2092" i="1" s="1"/>
  <c r="CB2092" i="1" s="1"/>
  <c r="CD2092" i="1" s="1"/>
  <c r="CF2092" i="1" s="1"/>
  <c r="CR2092" i="1" s="1"/>
  <c r="BV2093" i="1"/>
  <c r="BX2093" i="1" s="1"/>
  <c r="BZ2093" i="1" s="1"/>
  <c r="CB2093" i="1" s="1"/>
  <c r="CD2093" i="1" s="1"/>
  <c r="CF2093" i="1" s="1"/>
  <c r="BV2094" i="1"/>
  <c r="BV2095" i="1"/>
  <c r="BV2096" i="1"/>
  <c r="BX2096" i="1" s="1"/>
  <c r="BZ2096" i="1" s="1"/>
  <c r="CB2096" i="1" s="1"/>
  <c r="CD2096" i="1" s="1"/>
  <c r="CF2096" i="1" s="1"/>
  <c r="BV2097" i="1"/>
  <c r="BX2097" i="1" s="1"/>
  <c r="BV2098" i="1"/>
  <c r="BV2099" i="1"/>
  <c r="BV2100" i="1"/>
  <c r="BV2101" i="1"/>
  <c r="BX2101" i="1" s="1"/>
  <c r="BZ2101" i="1" s="1"/>
  <c r="CB2101" i="1" s="1"/>
  <c r="CD2101" i="1" s="1"/>
  <c r="CF2101" i="1" s="1"/>
  <c r="CL2101" i="1" s="1"/>
  <c r="BV2102" i="1"/>
  <c r="BV2103" i="1"/>
  <c r="BV2104" i="1"/>
  <c r="BX2104" i="1" s="1"/>
  <c r="BZ2104" i="1" s="1"/>
  <c r="CB2104" i="1" s="1"/>
  <c r="CD2104" i="1" s="1"/>
  <c r="CF2104" i="1" s="1"/>
  <c r="CQ2104" i="1" s="1"/>
  <c r="BV2105" i="1"/>
  <c r="BX2105" i="1" s="1"/>
  <c r="BZ2105" i="1" s="1"/>
  <c r="CB2105" i="1" s="1"/>
  <c r="CD2105" i="1" s="1"/>
  <c r="CF2105" i="1" s="1"/>
  <c r="BV2106" i="1"/>
  <c r="BX2106" i="1" s="1"/>
  <c r="BV2107" i="1"/>
  <c r="BX2107" i="1" s="1"/>
  <c r="BZ2107" i="1" s="1"/>
  <c r="CB2107" i="1" s="1"/>
  <c r="CD2107" i="1" s="1"/>
  <c r="CF2107" i="1" s="1"/>
  <c r="CS2107" i="1" s="1"/>
  <c r="BV2108" i="1"/>
  <c r="BX2108" i="1" s="1"/>
  <c r="BZ2108" i="1" s="1"/>
  <c r="CB2108" i="1" s="1"/>
  <c r="CD2108" i="1" s="1"/>
  <c r="CF2108" i="1" s="1"/>
  <c r="BV2109" i="1"/>
  <c r="BX2109" i="1" s="1"/>
  <c r="BZ2109" i="1" s="1"/>
  <c r="CB2109" i="1" s="1"/>
  <c r="CD2109" i="1" s="1"/>
  <c r="CF2109" i="1" s="1"/>
  <c r="CH2109" i="1" s="1"/>
  <c r="BV2110" i="1"/>
  <c r="BV2111" i="1"/>
  <c r="BV2112" i="1"/>
  <c r="BX2112" i="1" s="1"/>
  <c r="BZ2112" i="1" s="1"/>
  <c r="CB2112" i="1" s="1"/>
  <c r="CD2112" i="1" s="1"/>
  <c r="CF2112" i="1" s="1"/>
  <c r="BV2113" i="1"/>
  <c r="BX2113" i="1" s="1"/>
  <c r="BV2114" i="1"/>
  <c r="BV2115" i="1"/>
  <c r="BV2116" i="1"/>
  <c r="BV2117" i="1"/>
  <c r="BX2117" i="1" s="1"/>
  <c r="BZ2117" i="1" s="1"/>
  <c r="CB2117" i="1" s="1"/>
  <c r="CD2117" i="1" s="1"/>
  <c r="CF2117" i="1" s="1"/>
  <c r="BV2118" i="1"/>
  <c r="BV2119" i="1"/>
  <c r="BV2120" i="1"/>
  <c r="BX2120" i="1" s="1"/>
  <c r="BZ2120" i="1" s="1"/>
  <c r="CB2120" i="1" s="1"/>
  <c r="CD2120" i="1" s="1"/>
  <c r="CF2120" i="1" s="1"/>
  <c r="CP2120" i="1" s="1"/>
  <c r="BV2121" i="1"/>
  <c r="BX2121" i="1" s="1"/>
  <c r="BZ2121" i="1" s="1"/>
  <c r="CB2121" i="1" s="1"/>
  <c r="CD2121" i="1" s="1"/>
  <c r="CF2121" i="1" s="1"/>
  <c r="CO2121" i="1" s="1"/>
  <c r="BV2122" i="1"/>
  <c r="BX2122" i="1" s="1"/>
  <c r="BZ2122" i="1" s="1"/>
  <c r="BV2123" i="1"/>
  <c r="BX2123" i="1" s="1"/>
  <c r="BZ2123" i="1" s="1"/>
  <c r="CB2123" i="1" s="1"/>
  <c r="CD2123" i="1" s="1"/>
  <c r="CF2123" i="1" s="1"/>
  <c r="BV2124" i="1"/>
  <c r="BX2124" i="1" s="1"/>
  <c r="BZ2124" i="1" s="1"/>
  <c r="CB2124" i="1" s="1"/>
  <c r="CD2124" i="1" s="1"/>
  <c r="CF2124" i="1" s="1"/>
  <c r="CL2124" i="1" s="1"/>
  <c r="BV2125" i="1"/>
  <c r="BX2125" i="1" s="1"/>
  <c r="BZ2125" i="1" s="1"/>
  <c r="CB2125" i="1" s="1"/>
  <c r="CD2125" i="1" s="1"/>
  <c r="CF2125" i="1" s="1"/>
  <c r="BV2126" i="1"/>
  <c r="BV2127" i="1"/>
  <c r="BV2128" i="1"/>
  <c r="BX2128" i="1" s="1"/>
  <c r="BZ2128" i="1" s="1"/>
  <c r="CB2128" i="1" s="1"/>
  <c r="CD2128" i="1" s="1"/>
  <c r="CF2128" i="1" s="1"/>
  <c r="BV2129" i="1"/>
  <c r="BX2129" i="1" s="1"/>
  <c r="BV2130" i="1"/>
  <c r="BV2131" i="1"/>
  <c r="BV2132" i="1"/>
  <c r="BV2133" i="1"/>
  <c r="BX2133" i="1" s="1"/>
  <c r="BZ2133" i="1" s="1"/>
  <c r="CB2133" i="1" s="1"/>
  <c r="CD2133" i="1" s="1"/>
  <c r="CF2133" i="1" s="1"/>
  <c r="BV2134" i="1"/>
  <c r="BV2135" i="1"/>
  <c r="BV2136" i="1"/>
  <c r="BX2136" i="1" s="1"/>
  <c r="BZ2136" i="1" s="1"/>
  <c r="CB2136" i="1" s="1"/>
  <c r="CD2136" i="1" s="1"/>
  <c r="CF2136" i="1" s="1"/>
  <c r="CJ2136" i="1" s="1"/>
  <c r="BV2137" i="1"/>
  <c r="BV2138" i="1"/>
  <c r="BX2138" i="1" s="1"/>
  <c r="BZ2138" i="1" s="1"/>
  <c r="BV2139" i="1"/>
  <c r="BX2139" i="1" s="1"/>
  <c r="BZ2139" i="1" s="1"/>
  <c r="CB2139" i="1" s="1"/>
  <c r="CD2139" i="1" s="1"/>
  <c r="CF2139" i="1" s="1"/>
  <c r="BV2140" i="1"/>
  <c r="BX2140" i="1" s="1"/>
  <c r="BZ2140" i="1" s="1"/>
  <c r="CB2140" i="1" s="1"/>
  <c r="CD2140" i="1" s="1"/>
  <c r="CF2140" i="1" s="1"/>
  <c r="BV2141" i="1"/>
  <c r="BX2141" i="1" s="1"/>
  <c r="BZ2141" i="1" s="1"/>
  <c r="CB2141" i="1" s="1"/>
  <c r="CD2141" i="1" s="1"/>
  <c r="CF2141" i="1" s="1"/>
  <c r="CH2141" i="1" s="1"/>
  <c r="BV2142" i="1"/>
  <c r="BV2143" i="1"/>
  <c r="BV2144" i="1"/>
  <c r="BX2144" i="1" s="1"/>
  <c r="BZ2144" i="1" s="1"/>
  <c r="CB2144" i="1" s="1"/>
  <c r="CD2144" i="1" s="1"/>
  <c r="CF2144" i="1" s="1"/>
  <c r="BV2145" i="1"/>
  <c r="BX2145" i="1" s="1"/>
  <c r="BV2146" i="1"/>
  <c r="BV2147" i="1"/>
  <c r="BV2148" i="1"/>
  <c r="BV2149" i="1"/>
  <c r="BX2149" i="1" s="1"/>
  <c r="BZ2149" i="1" s="1"/>
  <c r="CB2149" i="1" s="1"/>
  <c r="BV2150" i="1"/>
  <c r="BV2151" i="1"/>
  <c r="BV2152" i="1"/>
  <c r="BX2152" i="1" s="1"/>
  <c r="BZ2152" i="1" s="1"/>
  <c r="CB2152" i="1" s="1"/>
  <c r="CD2152" i="1" s="1"/>
  <c r="CF2152" i="1" s="1"/>
  <c r="BV2153" i="1"/>
  <c r="BV2154" i="1"/>
  <c r="BX2154" i="1" s="1"/>
  <c r="BZ2154" i="1" s="1"/>
  <c r="BV2155" i="1"/>
  <c r="BX2155" i="1" s="1"/>
  <c r="BZ2155" i="1" s="1"/>
  <c r="CB2155" i="1" s="1"/>
  <c r="CD2155" i="1" s="1"/>
  <c r="CF2155" i="1" s="1"/>
  <c r="CS2155" i="1" s="1"/>
  <c r="BV2156" i="1"/>
  <c r="BX2156" i="1" s="1"/>
  <c r="BZ2156" i="1" s="1"/>
  <c r="CB2156" i="1" s="1"/>
  <c r="CD2156" i="1" s="1"/>
  <c r="CF2156" i="1" s="1"/>
  <c r="CR2156" i="1" s="1"/>
  <c r="BV2157" i="1"/>
  <c r="BX2157" i="1" s="1"/>
  <c r="BZ2157" i="1" s="1"/>
  <c r="CB2157" i="1" s="1"/>
  <c r="CD2157" i="1" s="1"/>
  <c r="CF2157" i="1" s="1"/>
  <c r="BV2158" i="1"/>
  <c r="BV2159" i="1"/>
  <c r="BV2160" i="1"/>
  <c r="BX2160" i="1" s="1"/>
  <c r="BZ2160" i="1" s="1"/>
  <c r="CB2160" i="1" s="1"/>
  <c r="CD2160" i="1" s="1"/>
  <c r="CF2160" i="1" s="1"/>
  <c r="BV2161" i="1"/>
  <c r="BX2161" i="1" s="1"/>
  <c r="BV2162" i="1"/>
  <c r="BV2163" i="1"/>
  <c r="BV2164" i="1"/>
  <c r="BV2165" i="1"/>
  <c r="BX2165" i="1" s="1"/>
  <c r="BZ2165" i="1" s="1"/>
  <c r="CB2165" i="1" s="1"/>
  <c r="CD2165" i="1" s="1"/>
  <c r="CF2165" i="1" s="1"/>
  <c r="BV2166" i="1"/>
  <c r="BV2167" i="1"/>
  <c r="BV2168" i="1"/>
  <c r="BX2168" i="1" s="1"/>
  <c r="BZ2168" i="1" s="1"/>
  <c r="CB2168" i="1" s="1"/>
  <c r="CD2168" i="1" s="1"/>
  <c r="CF2168" i="1" s="1"/>
  <c r="BV2169" i="1"/>
  <c r="BX2169" i="1" s="1"/>
  <c r="BZ2169" i="1" s="1"/>
  <c r="CB2169" i="1" s="1"/>
  <c r="CD2169" i="1" s="1"/>
  <c r="CF2169" i="1" s="1"/>
  <c r="CP2169" i="1" s="1"/>
  <c r="BV2170" i="1"/>
  <c r="BV2171" i="1"/>
  <c r="BX2171" i="1" s="1"/>
  <c r="BZ2171" i="1" s="1"/>
  <c r="CB2171" i="1" s="1"/>
  <c r="CD2171" i="1" s="1"/>
  <c r="CF2171" i="1" s="1"/>
  <c r="BV2172" i="1"/>
  <c r="BX2172" i="1" s="1"/>
  <c r="BZ2172" i="1" s="1"/>
  <c r="CB2172" i="1" s="1"/>
  <c r="CD2172" i="1" s="1"/>
  <c r="CF2172" i="1" s="1"/>
  <c r="BV2173" i="1"/>
  <c r="BX2173" i="1" s="1"/>
  <c r="BZ2173" i="1" s="1"/>
  <c r="CB2173" i="1" s="1"/>
  <c r="CD2173" i="1" s="1"/>
  <c r="CF2173" i="1" s="1"/>
  <c r="BV2174" i="1"/>
  <c r="BV2175" i="1"/>
  <c r="BV2176" i="1"/>
  <c r="BX2176" i="1" s="1"/>
  <c r="BZ2176" i="1" s="1"/>
  <c r="CB2176" i="1" s="1"/>
  <c r="CD2176" i="1" s="1"/>
  <c r="CF2176" i="1" s="1"/>
  <c r="CR2176" i="1" s="1"/>
  <c r="BV2177" i="1"/>
  <c r="BX2177" i="1" s="1"/>
  <c r="BV2178" i="1"/>
  <c r="BV2179" i="1"/>
  <c r="BV2180" i="1"/>
  <c r="BV2181" i="1"/>
  <c r="BV2182" i="1"/>
  <c r="BV2183" i="1"/>
  <c r="BV2184" i="1"/>
  <c r="BX2184" i="1" s="1"/>
  <c r="BZ2184" i="1" s="1"/>
  <c r="CB2184" i="1" s="1"/>
  <c r="CD2184" i="1" s="1"/>
  <c r="CF2184" i="1" s="1"/>
  <c r="CS2184" i="1" s="1"/>
  <c r="BV2185" i="1"/>
  <c r="BV2186" i="1"/>
  <c r="BV2187" i="1"/>
  <c r="BX2187" i="1" s="1"/>
  <c r="BZ2187" i="1" s="1"/>
  <c r="CB2187" i="1" s="1"/>
  <c r="CD2187" i="1" s="1"/>
  <c r="CF2187" i="1" s="1"/>
  <c r="BV2188" i="1"/>
  <c r="BX2188" i="1" s="1"/>
  <c r="BZ2188" i="1" s="1"/>
  <c r="CB2188" i="1" s="1"/>
  <c r="CD2188" i="1" s="1"/>
  <c r="CF2188" i="1" s="1"/>
  <c r="CR2188" i="1" s="1"/>
  <c r="BV2189" i="1"/>
  <c r="BX2189" i="1" s="1"/>
  <c r="BZ2189" i="1" s="1"/>
  <c r="CB2189" i="1" s="1"/>
  <c r="CD2189" i="1" s="1"/>
  <c r="CF2189" i="1" s="1"/>
  <c r="CP2189" i="1" s="1"/>
  <c r="BV2190" i="1"/>
  <c r="BV2191" i="1"/>
  <c r="BV2192" i="1"/>
  <c r="BX2192" i="1" s="1"/>
  <c r="BZ2192" i="1" s="1"/>
  <c r="CB2192" i="1" s="1"/>
  <c r="CD2192" i="1" s="1"/>
  <c r="CF2192" i="1" s="1"/>
  <c r="CR2192" i="1" s="1"/>
  <c r="BV2193" i="1"/>
  <c r="BX2193" i="1" s="1"/>
  <c r="BV2194" i="1"/>
  <c r="BV2195" i="1"/>
  <c r="BV2196" i="1"/>
  <c r="BV2197" i="1"/>
  <c r="BX2197" i="1" s="1"/>
  <c r="BZ2197" i="1" s="1"/>
  <c r="BV2198" i="1"/>
  <c r="BV2199" i="1"/>
  <c r="BV2200" i="1"/>
  <c r="BX2200" i="1" s="1"/>
  <c r="BZ2200" i="1" s="1"/>
  <c r="CB2200" i="1" s="1"/>
  <c r="CD2200" i="1" s="1"/>
  <c r="CF2200" i="1" s="1"/>
  <c r="BV2201" i="1"/>
  <c r="BX2201" i="1" s="1"/>
  <c r="BZ2201" i="1" s="1"/>
  <c r="CB2201" i="1" s="1"/>
  <c r="CD2201" i="1" s="1"/>
  <c r="CF2201" i="1" s="1"/>
  <c r="CS2201" i="1" s="1"/>
  <c r="BV2202" i="1"/>
  <c r="BX2202" i="1" s="1"/>
  <c r="BZ2202" i="1" s="1"/>
  <c r="BV2203" i="1"/>
  <c r="BX2203" i="1" s="1"/>
  <c r="BZ2203" i="1" s="1"/>
  <c r="CB2203" i="1" s="1"/>
  <c r="CD2203" i="1" s="1"/>
  <c r="CF2203" i="1" s="1"/>
  <c r="CS2203" i="1" s="1"/>
  <c r="BV2204" i="1"/>
  <c r="BX2204" i="1" s="1"/>
  <c r="BZ2204" i="1" s="1"/>
  <c r="CB2204" i="1" s="1"/>
  <c r="CD2204" i="1" s="1"/>
  <c r="CF2204" i="1" s="1"/>
  <c r="CS2204" i="1" s="1"/>
  <c r="BV2205" i="1"/>
  <c r="BX2205" i="1" s="1"/>
  <c r="BZ2205" i="1" s="1"/>
  <c r="CB2205" i="1" s="1"/>
  <c r="CD2205" i="1" s="1"/>
  <c r="CF2205" i="1" s="1"/>
  <c r="CP2205" i="1" s="1"/>
  <c r="BV2206" i="1"/>
  <c r="BV2207" i="1"/>
  <c r="BV2208" i="1"/>
  <c r="BX2208" i="1" s="1"/>
  <c r="BZ2208" i="1" s="1"/>
  <c r="CB2208" i="1" s="1"/>
  <c r="CD2208" i="1" s="1"/>
  <c r="CF2208" i="1" s="1"/>
  <c r="BV2209" i="1"/>
  <c r="BX2209" i="1" s="1"/>
  <c r="BV2210" i="1"/>
  <c r="BV2211" i="1"/>
  <c r="BV2212" i="1"/>
  <c r="BV2213" i="1"/>
  <c r="BX2213" i="1" s="1"/>
  <c r="BZ2213" i="1" s="1"/>
  <c r="CB2213" i="1" s="1"/>
  <c r="CD2213" i="1" s="1"/>
  <c r="CF2213" i="1" s="1"/>
  <c r="BV2214" i="1"/>
  <c r="BV2215" i="1"/>
  <c r="BV2216" i="1"/>
  <c r="BX2216" i="1" s="1"/>
  <c r="BZ2216" i="1" s="1"/>
  <c r="CB2216" i="1" s="1"/>
  <c r="CD2216" i="1" s="1"/>
  <c r="CF2216" i="1" s="1"/>
  <c r="BV2217" i="1"/>
  <c r="BX2217" i="1" s="1"/>
  <c r="BZ2217" i="1" s="1"/>
  <c r="CB2217" i="1" s="1"/>
  <c r="CD2217" i="1" s="1"/>
  <c r="CF2217" i="1" s="1"/>
  <c r="BV2218" i="1"/>
  <c r="BX2218" i="1" s="1"/>
  <c r="BV2219" i="1"/>
  <c r="BX2219" i="1" s="1"/>
  <c r="BZ2219" i="1" s="1"/>
  <c r="CB2219" i="1" s="1"/>
  <c r="CD2219" i="1" s="1"/>
  <c r="CF2219" i="1" s="1"/>
  <c r="CS2219" i="1" s="1"/>
  <c r="BV2220" i="1"/>
  <c r="BX2220" i="1" s="1"/>
  <c r="BZ2220" i="1" s="1"/>
  <c r="CB2220" i="1" s="1"/>
  <c r="CD2220" i="1" s="1"/>
  <c r="CF2220" i="1" s="1"/>
  <c r="BV2221" i="1"/>
  <c r="BX2221" i="1" s="1"/>
  <c r="BZ2221" i="1" s="1"/>
  <c r="CB2221" i="1" s="1"/>
  <c r="CD2221" i="1" s="1"/>
  <c r="CF2221" i="1" s="1"/>
  <c r="BV2222" i="1"/>
  <c r="BV2223" i="1"/>
  <c r="BV2224" i="1"/>
  <c r="BX2224" i="1" s="1"/>
  <c r="BZ2224" i="1" s="1"/>
  <c r="CB2224" i="1" s="1"/>
  <c r="CD2224" i="1" s="1"/>
  <c r="CF2224" i="1" s="1"/>
  <c r="BV2225" i="1"/>
  <c r="BX2225" i="1" s="1"/>
  <c r="BV2226" i="1"/>
  <c r="BV2227" i="1"/>
  <c r="BV2228" i="1"/>
  <c r="BV2229" i="1"/>
  <c r="BV2230" i="1"/>
  <c r="BV2231" i="1"/>
  <c r="BV2232" i="1"/>
  <c r="BX2232" i="1" s="1"/>
  <c r="BZ2232" i="1" s="1"/>
  <c r="CB2232" i="1" s="1"/>
  <c r="CD2232" i="1" s="1"/>
  <c r="CF2232" i="1" s="1"/>
  <c r="BV2233" i="1"/>
  <c r="BV2234" i="1"/>
  <c r="BX2234" i="1" s="1"/>
  <c r="BZ2234" i="1" s="1"/>
  <c r="CB2234" i="1" s="1"/>
  <c r="BV2235" i="1"/>
  <c r="BX2235" i="1" s="1"/>
  <c r="BZ2235" i="1" s="1"/>
  <c r="CB2235" i="1" s="1"/>
  <c r="CD2235" i="1" s="1"/>
  <c r="CF2235" i="1" s="1"/>
  <c r="BV2236" i="1"/>
  <c r="BX2236" i="1" s="1"/>
  <c r="BZ2236" i="1" s="1"/>
  <c r="CB2236" i="1" s="1"/>
  <c r="CD2236" i="1" s="1"/>
  <c r="CF2236" i="1" s="1"/>
  <c r="CR2236" i="1" s="1"/>
  <c r="BV2237" i="1"/>
  <c r="BX2237" i="1" s="1"/>
  <c r="BZ2237" i="1" s="1"/>
  <c r="CB2237" i="1" s="1"/>
  <c r="CD2237" i="1" s="1"/>
  <c r="CF2237" i="1" s="1"/>
  <c r="BV2238" i="1"/>
  <c r="BV2239" i="1"/>
  <c r="BV2240" i="1"/>
  <c r="BX2240" i="1" s="1"/>
  <c r="BZ2240" i="1" s="1"/>
  <c r="CB2240" i="1" s="1"/>
  <c r="CD2240" i="1" s="1"/>
  <c r="CF2240" i="1" s="1"/>
  <c r="CS2240" i="1" s="1"/>
  <c r="BV2241" i="1"/>
  <c r="BX2241" i="1" s="1"/>
  <c r="BV2242" i="1"/>
  <c r="BV2243" i="1"/>
  <c r="BV2244" i="1"/>
  <c r="BV2245" i="1"/>
  <c r="BX2245" i="1" s="1"/>
  <c r="BV2246" i="1"/>
  <c r="BV2247" i="1"/>
  <c r="BV2248" i="1"/>
  <c r="BX2248" i="1" s="1"/>
  <c r="BZ2248" i="1" s="1"/>
  <c r="CB2248" i="1" s="1"/>
  <c r="CD2248" i="1" s="1"/>
  <c r="CF2248" i="1" s="1"/>
  <c r="BV2249" i="1"/>
  <c r="BX2249" i="1" s="1"/>
  <c r="BZ2249" i="1" s="1"/>
  <c r="CB2249" i="1" s="1"/>
  <c r="CD2249" i="1" s="1"/>
  <c r="CF2249" i="1" s="1"/>
  <c r="BV2250" i="1"/>
  <c r="BX2250" i="1" s="1"/>
  <c r="BZ2250" i="1" s="1"/>
  <c r="BV2251" i="1"/>
  <c r="BX2251" i="1" s="1"/>
  <c r="BZ2251" i="1" s="1"/>
  <c r="CB2251" i="1" s="1"/>
  <c r="CD2251" i="1" s="1"/>
  <c r="CF2251" i="1" s="1"/>
  <c r="BV2252" i="1"/>
  <c r="BX2252" i="1" s="1"/>
  <c r="BZ2252" i="1" s="1"/>
  <c r="CB2252" i="1" s="1"/>
  <c r="CD2252" i="1" s="1"/>
  <c r="CF2252" i="1" s="1"/>
  <c r="CR2252" i="1" s="1"/>
  <c r="BV2253" i="1"/>
  <c r="BX2253" i="1" s="1"/>
  <c r="BZ2253" i="1" s="1"/>
  <c r="CB2253" i="1" s="1"/>
  <c r="CD2253" i="1" s="1"/>
  <c r="CF2253" i="1" s="1"/>
  <c r="CR2253" i="1" s="1"/>
  <c r="BV2254" i="1"/>
  <c r="BV2255" i="1"/>
  <c r="BV2256" i="1"/>
  <c r="BX2256" i="1" s="1"/>
  <c r="BZ2256" i="1" s="1"/>
  <c r="CB2256" i="1" s="1"/>
  <c r="CD2256" i="1" s="1"/>
  <c r="CF2256" i="1" s="1"/>
  <c r="CR2256" i="1" s="1"/>
  <c r="BV2257" i="1"/>
  <c r="BX2257" i="1" s="1"/>
  <c r="BV2258" i="1"/>
  <c r="BV2259" i="1"/>
  <c r="BV2260" i="1"/>
  <c r="BV2261" i="1"/>
  <c r="BV2262" i="1"/>
  <c r="BV2263" i="1"/>
  <c r="BV2264" i="1"/>
  <c r="BX2264" i="1" s="1"/>
  <c r="BZ2264" i="1" s="1"/>
  <c r="CB2264" i="1" s="1"/>
  <c r="CD2264" i="1" s="1"/>
  <c r="CF2264" i="1" s="1"/>
  <c r="BV2265" i="1"/>
  <c r="BV2266" i="1"/>
  <c r="BX2266" i="1" s="1"/>
  <c r="BZ2266" i="1" s="1"/>
  <c r="BV2267" i="1"/>
  <c r="BX2267" i="1" s="1"/>
  <c r="BZ2267" i="1" s="1"/>
  <c r="CB2267" i="1" s="1"/>
  <c r="CD2267" i="1" s="1"/>
  <c r="CF2267" i="1" s="1"/>
  <c r="CS2267" i="1" s="1"/>
  <c r="BV2268" i="1"/>
  <c r="BX2268" i="1" s="1"/>
  <c r="BZ2268" i="1" s="1"/>
  <c r="CB2268" i="1" s="1"/>
  <c r="CD2268" i="1" s="1"/>
  <c r="CF2268" i="1" s="1"/>
  <c r="CR2268" i="1" s="1"/>
  <c r="BV2269" i="1"/>
  <c r="BX2269" i="1" s="1"/>
  <c r="BZ2269" i="1" s="1"/>
  <c r="CB2269" i="1" s="1"/>
  <c r="CD2269" i="1" s="1"/>
  <c r="CF2269" i="1" s="1"/>
  <c r="BV2270" i="1"/>
  <c r="BV2271" i="1"/>
  <c r="BV2272" i="1"/>
  <c r="BX2272" i="1" s="1"/>
  <c r="BZ2272" i="1" s="1"/>
  <c r="CB2272" i="1" s="1"/>
  <c r="CD2272" i="1" s="1"/>
  <c r="CF2272" i="1" s="1"/>
  <c r="CR2272" i="1" s="1"/>
  <c r="BV2273" i="1"/>
  <c r="BX2273" i="1" s="1"/>
  <c r="BV2274" i="1"/>
  <c r="BV2275" i="1"/>
  <c r="BV2276" i="1"/>
  <c r="BV2277" i="1"/>
  <c r="BX2277" i="1" s="1"/>
  <c r="BZ2277" i="1" s="1"/>
  <c r="CB2277" i="1" s="1"/>
  <c r="CD2277" i="1" s="1"/>
  <c r="CF2277" i="1" s="1"/>
  <c r="BV2278" i="1"/>
  <c r="BV2279" i="1"/>
  <c r="BV2280" i="1"/>
  <c r="BX2280" i="1" s="1"/>
  <c r="BZ2280" i="1" s="1"/>
  <c r="CB2280" i="1" s="1"/>
  <c r="CD2280" i="1" s="1"/>
  <c r="CF2280" i="1" s="1"/>
  <c r="BV2281" i="1"/>
  <c r="BX2281" i="1" s="1"/>
  <c r="BZ2281" i="1" s="1"/>
  <c r="CB2281" i="1" s="1"/>
  <c r="CD2281" i="1" s="1"/>
  <c r="CF2281" i="1" s="1"/>
  <c r="CO2281" i="1" s="1"/>
  <c r="BV2282" i="1"/>
  <c r="BX2282" i="1" s="1"/>
  <c r="BZ2282" i="1" s="1"/>
  <c r="BV2283" i="1"/>
  <c r="BX2283" i="1" s="1"/>
  <c r="BZ2283" i="1" s="1"/>
  <c r="CB2283" i="1" s="1"/>
  <c r="CD2283" i="1" s="1"/>
  <c r="CF2283" i="1" s="1"/>
  <c r="CR2283" i="1" s="1"/>
  <c r="BV2284" i="1"/>
  <c r="BX2284" i="1" s="1"/>
  <c r="BZ2284" i="1" s="1"/>
  <c r="CB2284" i="1" s="1"/>
  <c r="CD2284" i="1" s="1"/>
  <c r="CF2284" i="1" s="1"/>
  <c r="CR2284" i="1" s="1"/>
  <c r="BV2285" i="1"/>
  <c r="BX2285" i="1" s="1"/>
  <c r="BZ2285" i="1" s="1"/>
  <c r="CB2285" i="1" s="1"/>
  <c r="CD2285" i="1" s="1"/>
  <c r="CF2285" i="1" s="1"/>
  <c r="BV2286" i="1"/>
  <c r="BV2287" i="1"/>
  <c r="BV2288" i="1"/>
  <c r="BX2288" i="1" s="1"/>
  <c r="BZ2288" i="1" s="1"/>
  <c r="CB2288" i="1" s="1"/>
  <c r="CD2288" i="1" s="1"/>
  <c r="CF2288" i="1" s="1"/>
  <c r="BV2289" i="1"/>
  <c r="BX2289" i="1" s="1"/>
  <c r="BV2290" i="1"/>
  <c r="BV2291" i="1"/>
  <c r="BV2292" i="1"/>
  <c r="BV2293" i="1"/>
  <c r="BX2293" i="1" s="1"/>
  <c r="BZ2293" i="1" s="1"/>
  <c r="CB2293" i="1" s="1"/>
  <c r="CD2293" i="1" s="1"/>
  <c r="CF2293" i="1" s="1"/>
  <c r="BV2294" i="1"/>
  <c r="BV2295" i="1"/>
  <c r="BV2296" i="1"/>
  <c r="BV2297" i="1"/>
  <c r="BV2298" i="1"/>
  <c r="BV2299" i="1"/>
  <c r="BX2299" i="1" s="1"/>
  <c r="BZ2299" i="1" s="1"/>
  <c r="CB2299" i="1" s="1"/>
  <c r="CD2299" i="1" s="1"/>
  <c r="CF2299" i="1" s="1"/>
  <c r="CS2299" i="1" s="1"/>
  <c r="BV2300" i="1"/>
  <c r="BX2300" i="1" s="1"/>
  <c r="BZ2300" i="1" s="1"/>
  <c r="CB2300" i="1" s="1"/>
  <c r="CD2300" i="1" s="1"/>
  <c r="CF2300" i="1" s="1"/>
  <c r="CR2300" i="1" s="1"/>
  <c r="BV2301" i="1"/>
  <c r="BX2301" i="1" s="1"/>
  <c r="BZ2301" i="1" s="1"/>
  <c r="CB2301" i="1" s="1"/>
  <c r="CD2301" i="1" s="1"/>
  <c r="CF2301" i="1" s="1"/>
  <c r="BV2302" i="1"/>
  <c r="BV2303" i="1"/>
  <c r="BV2304" i="1"/>
  <c r="BX2304" i="1" s="1"/>
  <c r="BZ2304" i="1" s="1"/>
  <c r="CB2304" i="1" s="1"/>
  <c r="CD2304" i="1" s="1"/>
  <c r="CF2304" i="1" s="1"/>
  <c r="BV2305" i="1"/>
  <c r="BX2305" i="1" s="1"/>
  <c r="BV2306" i="1"/>
  <c r="BV2307" i="1"/>
  <c r="BV2308" i="1"/>
  <c r="BV2309" i="1"/>
  <c r="BX2309" i="1" s="1"/>
  <c r="BZ2309" i="1" s="1"/>
  <c r="CB2309" i="1" s="1"/>
  <c r="CD2309" i="1" s="1"/>
  <c r="CF2309" i="1" s="1"/>
  <c r="CH2309" i="1" s="1"/>
  <c r="BV2310" i="1"/>
  <c r="BV2311" i="1"/>
  <c r="BV2312" i="1"/>
  <c r="BV2313" i="1"/>
  <c r="BX2313" i="1" s="1"/>
  <c r="BZ2313" i="1" s="1"/>
  <c r="CB2313" i="1" s="1"/>
  <c r="CD2313" i="1" s="1"/>
  <c r="CF2313" i="1" s="1"/>
  <c r="BV2314" i="1"/>
  <c r="BV2315" i="1"/>
  <c r="BX2315" i="1" s="1"/>
  <c r="BZ2315" i="1" s="1"/>
  <c r="CB2315" i="1" s="1"/>
  <c r="CD2315" i="1" s="1"/>
  <c r="CF2315" i="1" s="1"/>
  <c r="BV2316" i="1"/>
  <c r="BX2316" i="1" s="1"/>
  <c r="BZ2316" i="1" s="1"/>
  <c r="CB2316" i="1" s="1"/>
  <c r="CD2316" i="1" s="1"/>
  <c r="CF2316" i="1" s="1"/>
  <c r="CR2316" i="1" s="1"/>
  <c r="BV2317" i="1"/>
  <c r="BX2317" i="1" s="1"/>
  <c r="BZ2317" i="1" s="1"/>
  <c r="CB2317" i="1" s="1"/>
  <c r="CD2317" i="1" s="1"/>
  <c r="CF2317" i="1" s="1"/>
  <c r="CH2317" i="1" s="1"/>
  <c r="BV2318" i="1"/>
  <c r="BV2319" i="1"/>
  <c r="BV2320" i="1"/>
  <c r="BX2320" i="1" s="1"/>
  <c r="BZ2320" i="1" s="1"/>
  <c r="CB2320" i="1" s="1"/>
  <c r="CD2320" i="1" s="1"/>
  <c r="CF2320" i="1" s="1"/>
  <c r="BV2321" i="1"/>
  <c r="BX2321" i="1" s="1"/>
  <c r="BV2322" i="1"/>
  <c r="BV2323" i="1"/>
  <c r="BV2324" i="1"/>
  <c r="BV2325" i="1"/>
  <c r="BX2325" i="1" s="1"/>
  <c r="BZ2325" i="1" s="1"/>
  <c r="CB2325" i="1" s="1"/>
  <c r="CD2325" i="1" s="1"/>
  <c r="CF2325" i="1" s="1"/>
  <c r="BV2326" i="1"/>
  <c r="BV2327" i="1"/>
  <c r="BV2328" i="1"/>
  <c r="BX2328" i="1" s="1"/>
  <c r="BZ2328" i="1" s="1"/>
  <c r="CB2328" i="1" s="1"/>
  <c r="CD2328" i="1" s="1"/>
  <c r="CF2328" i="1" s="1"/>
  <c r="CS2328" i="1" s="1"/>
  <c r="BV2329" i="1"/>
  <c r="BV2330" i="1"/>
  <c r="BX2330" i="1" s="1"/>
  <c r="BV2331" i="1"/>
  <c r="BX2331" i="1" s="1"/>
  <c r="BZ2331" i="1" s="1"/>
  <c r="CB2331" i="1" s="1"/>
  <c r="CD2331" i="1" s="1"/>
  <c r="CF2331" i="1" s="1"/>
  <c r="BV2332" i="1"/>
  <c r="BX2332" i="1" s="1"/>
  <c r="BZ2332" i="1" s="1"/>
  <c r="CB2332" i="1" s="1"/>
  <c r="CD2332" i="1" s="1"/>
  <c r="CF2332" i="1" s="1"/>
  <c r="BV2333" i="1"/>
  <c r="BX2333" i="1" s="1"/>
  <c r="BZ2333" i="1" s="1"/>
  <c r="CB2333" i="1" s="1"/>
  <c r="CD2333" i="1" s="1"/>
  <c r="CF2333" i="1" s="1"/>
  <c r="BV2334" i="1"/>
  <c r="BV2335" i="1"/>
  <c r="BV2336" i="1"/>
  <c r="BX2336" i="1" s="1"/>
  <c r="BZ2336" i="1" s="1"/>
  <c r="CB2336" i="1" s="1"/>
  <c r="CD2336" i="1" s="1"/>
  <c r="CF2336" i="1" s="1"/>
  <c r="BV2337" i="1"/>
  <c r="BX2337" i="1" s="1"/>
  <c r="BV2338" i="1"/>
  <c r="BV2339" i="1"/>
  <c r="BV2340" i="1"/>
  <c r="BV2341" i="1"/>
  <c r="BX2341" i="1" s="1"/>
  <c r="BZ2341" i="1" s="1"/>
  <c r="CB2341" i="1" s="1"/>
  <c r="CD2341" i="1" s="1"/>
  <c r="CF2341" i="1" s="1"/>
  <c r="BV2342" i="1"/>
  <c r="BV2343" i="1"/>
  <c r="BV2344" i="1"/>
  <c r="BV2345" i="1"/>
  <c r="BV2346" i="1"/>
  <c r="BX2346" i="1" s="1"/>
  <c r="BZ2346" i="1" s="1"/>
  <c r="BV2347" i="1"/>
  <c r="BX2347" i="1" s="1"/>
  <c r="BZ2347" i="1" s="1"/>
  <c r="CB2347" i="1" s="1"/>
  <c r="CD2347" i="1" s="1"/>
  <c r="CF2347" i="1" s="1"/>
  <c r="BV2348" i="1"/>
  <c r="BX2348" i="1" s="1"/>
  <c r="BZ2348" i="1" s="1"/>
  <c r="CB2348" i="1" s="1"/>
  <c r="CD2348" i="1" s="1"/>
  <c r="CF2348" i="1" s="1"/>
  <c r="BV2349" i="1"/>
  <c r="BX2349" i="1" s="1"/>
  <c r="BZ2349" i="1" s="1"/>
  <c r="CB2349" i="1" s="1"/>
  <c r="CD2349" i="1" s="1"/>
  <c r="CF2349" i="1" s="1"/>
  <c r="BV2350" i="1"/>
  <c r="BV2351" i="1"/>
  <c r="BV2352" i="1"/>
  <c r="BX2352" i="1" s="1"/>
  <c r="BZ2352" i="1" s="1"/>
  <c r="CB2352" i="1" s="1"/>
  <c r="CD2352" i="1" s="1"/>
  <c r="CF2352" i="1" s="1"/>
  <c r="BV2353" i="1"/>
  <c r="BX2353" i="1" s="1"/>
  <c r="BV2354" i="1"/>
  <c r="BV2355" i="1"/>
  <c r="BV2356" i="1"/>
  <c r="BV2357" i="1"/>
  <c r="BX2357" i="1" s="1"/>
  <c r="BZ2357" i="1" s="1"/>
  <c r="CB2357" i="1" s="1"/>
  <c r="CD2357" i="1" s="1"/>
  <c r="CF2357" i="1" s="1"/>
  <c r="CJ2357" i="1" s="1"/>
  <c r="BV2358" i="1"/>
  <c r="BV2359" i="1"/>
  <c r="BV2360" i="1"/>
  <c r="BX2360" i="1" s="1"/>
  <c r="BZ2360" i="1" s="1"/>
  <c r="CB2360" i="1" s="1"/>
  <c r="CD2360" i="1" s="1"/>
  <c r="CF2360" i="1" s="1"/>
  <c r="CQ2360" i="1" s="1"/>
  <c r="BV2361" i="1"/>
  <c r="BX2361" i="1" s="1"/>
  <c r="BZ2361" i="1" s="1"/>
  <c r="CB2361" i="1" s="1"/>
  <c r="CD2361" i="1" s="1"/>
  <c r="CF2361" i="1" s="1"/>
  <c r="CP2361" i="1" s="1"/>
  <c r="BV2362" i="1"/>
  <c r="BX2362" i="1" s="1"/>
  <c r="BV2363" i="1"/>
  <c r="BX2363" i="1" s="1"/>
  <c r="BZ2363" i="1" s="1"/>
  <c r="CB2363" i="1" s="1"/>
  <c r="CD2363" i="1" s="1"/>
  <c r="CF2363" i="1" s="1"/>
  <c r="CS2363" i="1" s="1"/>
  <c r="BV2364" i="1"/>
  <c r="BX2364" i="1" s="1"/>
  <c r="BZ2364" i="1" s="1"/>
  <c r="CB2364" i="1" s="1"/>
  <c r="CD2364" i="1" s="1"/>
  <c r="CF2364" i="1" s="1"/>
  <c r="CR2364" i="1" s="1"/>
  <c r="BV2365" i="1"/>
  <c r="BX2365" i="1" s="1"/>
  <c r="BZ2365" i="1" s="1"/>
  <c r="CB2365" i="1" s="1"/>
  <c r="CD2365" i="1" s="1"/>
  <c r="CF2365" i="1" s="1"/>
  <c r="BV2366" i="1"/>
  <c r="BV2367" i="1"/>
  <c r="BV2368" i="1"/>
  <c r="BX2368" i="1" s="1"/>
  <c r="BZ2368" i="1" s="1"/>
  <c r="CB2368" i="1" s="1"/>
  <c r="CD2368" i="1" s="1"/>
  <c r="CF2368" i="1" s="1"/>
  <c r="CR2368" i="1" s="1"/>
  <c r="BV2369" i="1"/>
  <c r="BX2369" i="1" s="1"/>
  <c r="BV2370" i="1"/>
  <c r="BV2371" i="1"/>
  <c r="BV2372" i="1"/>
  <c r="BV2373" i="1"/>
  <c r="BX2373" i="1" s="1"/>
  <c r="BZ2373" i="1" s="1"/>
  <c r="CB2373" i="1" s="1"/>
  <c r="CD2373" i="1" s="1"/>
  <c r="CF2373" i="1" s="1"/>
  <c r="CH2373" i="1" s="1"/>
  <c r="BV2374" i="1"/>
  <c r="BV2375" i="1"/>
  <c r="BV2376" i="1"/>
  <c r="BV2377" i="1"/>
  <c r="BX2377" i="1" s="1"/>
  <c r="BZ2377" i="1" s="1"/>
  <c r="CB2377" i="1" s="1"/>
  <c r="CD2377" i="1" s="1"/>
  <c r="CF2377" i="1" s="1"/>
  <c r="BV2378" i="1"/>
  <c r="BX2378" i="1" s="1"/>
  <c r="BZ2378" i="1" s="1"/>
  <c r="BV2379" i="1"/>
  <c r="BX2379" i="1" s="1"/>
  <c r="BZ2379" i="1" s="1"/>
  <c r="CB2379" i="1" s="1"/>
  <c r="CD2379" i="1" s="1"/>
  <c r="CF2379" i="1" s="1"/>
  <c r="BV2380" i="1"/>
  <c r="BX2380" i="1" s="1"/>
  <c r="BZ2380" i="1" s="1"/>
  <c r="CB2380" i="1" s="1"/>
  <c r="CD2380" i="1" s="1"/>
  <c r="CF2380" i="1" s="1"/>
  <c r="BV2381" i="1"/>
  <c r="BX2381" i="1" s="1"/>
  <c r="BZ2381" i="1" s="1"/>
  <c r="CB2381" i="1" s="1"/>
  <c r="BV2382" i="1"/>
  <c r="BV2383" i="1"/>
  <c r="BV2384" i="1"/>
  <c r="BX2384" i="1" s="1"/>
  <c r="BZ2384" i="1" s="1"/>
  <c r="CB2384" i="1" s="1"/>
  <c r="CD2384" i="1" s="1"/>
  <c r="CF2384" i="1" s="1"/>
  <c r="BV2385" i="1"/>
  <c r="BX2385" i="1" s="1"/>
  <c r="BV2386" i="1"/>
  <c r="BV2387" i="1"/>
  <c r="BV2388" i="1"/>
  <c r="BV2389" i="1"/>
  <c r="BX2389" i="1" s="1"/>
  <c r="BZ2389" i="1" s="1"/>
  <c r="BV2390" i="1"/>
  <c r="BV2391" i="1"/>
  <c r="BV2392" i="1"/>
  <c r="BX2392" i="1" s="1"/>
  <c r="BZ2392" i="1" s="1"/>
  <c r="CB2392" i="1" s="1"/>
  <c r="CD2392" i="1" s="1"/>
  <c r="CF2392" i="1" s="1"/>
  <c r="CJ2392" i="1" s="1"/>
  <c r="BV2393" i="1"/>
  <c r="BX2393" i="1" s="1"/>
  <c r="BZ2393" i="1" s="1"/>
  <c r="CB2393" i="1" s="1"/>
  <c r="CD2393" i="1" s="1"/>
  <c r="CF2393" i="1" s="1"/>
  <c r="CR2393" i="1" s="1"/>
  <c r="BV2394" i="1"/>
  <c r="BX2394" i="1" s="1"/>
  <c r="BV2395" i="1"/>
  <c r="BX2395" i="1" s="1"/>
  <c r="BZ2395" i="1" s="1"/>
  <c r="CB2395" i="1" s="1"/>
  <c r="CD2395" i="1" s="1"/>
  <c r="CF2395" i="1" s="1"/>
  <c r="BV2396" i="1"/>
  <c r="BX2396" i="1" s="1"/>
  <c r="BZ2396" i="1" s="1"/>
  <c r="CB2396" i="1" s="1"/>
  <c r="CD2396" i="1" s="1"/>
  <c r="CF2396" i="1" s="1"/>
  <c r="BV2397" i="1"/>
  <c r="BX2397" i="1" s="1"/>
  <c r="BZ2397" i="1" s="1"/>
  <c r="CB2397" i="1" s="1"/>
  <c r="CD2397" i="1" s="1"/>
  <c r="CF2397" i="1" s="1"/>
  <c r="BV2398" i="1"/>
  <c r="BV2399" i="1"/>
  <c r="BV2400" i="1"/>
  <c r="BX2400" i="1" s="1"/>
  <c r="BZ2400" i="1" s="1"/>
  <c r="CB2400" i="1" s="1"/>
  <c r="CD2400" i="1" s="1"/>
  <c r="CF2400" i="1" s="1"/>
  <c r="BV2401" i="1"/>
  <c r="BX2401" i="1" s="1"/>
  <c r="BV2402" i="1"/>
  <c r="BV2403" i="1"/>
  <c r="BV2404" i="1"/>
  <c r="BV2405" i="1"/>
  <c r="BV2406" i="1"/>
  <c r="BV2407" i="1"/>
  <c r="BV2408" i="1"/>
  <c r="BV2409" i="1"/>
  <c r="BX2409" i="1" s="1"/>
  <c r="BZ2409" i="1" s="1"/>
  <c r="CB2409" i="1" s="1"/>
  <c r="CD2409" i="1" s="1"/>
  <c r="CF2409" i="1" s="1"/>
  <c r="CP2409" i="1" s="1"/>
  <c r="BV2410" i="1"/>
  <c r="BX2410" i="1" s="1"/>
  <c r="BZ2410" i="1" s="1"/>
  <c r="BV2411" i="1"/>
  <c r="BX2411" i="1" s="1"/>
  <c r="BZ2411" i="1" s="1"/>
  <c r="CB2411" i="1" s="1"/>
  <c r="CD2411" i="1" s="1"/>
  <c r="CF2411" i="1" s="1"/>
  <c r="CS2411" i="1" s="1"/>
  <c r="BV2412" i="1"/>
  <c r="BX2412" i="1" s="1"/>
  <c r="BZ2412" i="1" s="1"/>
  <c r="CB2412" i="1" s="1"/>
  <c r="CD2412" i="1" s="1"/>
  <c r="CF2412" i="1" s="1"/>
  <c r="CR2412" i="1" s="1"/>
  <c r="BV2413" i="1"/>
  <c r="BX2413" i="1" s="1"/>
  <c r="BZ2413" i="1" s="1"/>
  <c r="CB2413" i="1" s="1"/>
  <c r="CD2413" i="1" s="1"/>
  <c r="CF2413" i="1" s="1"/>
  <c r="CJ2413" i="1" s="1"/>
  <c r="BV2414" i="1"/>
  <c r="BV2415" i="1"/>
  <c r="BV2416" i="1"/>
  <c r="BX2416" i="1" s="1"/>
  <c r="BZ2416" i="1" s="1"/>
  <c r="CB2416" i="1" s="1"/>
  <c r="CD2416" i="1" s="1"/>
  <c r="CF2416" i="1" s="1"/>
  <c r="BV2417" i="1"/>
  <c r="BX2417" i="1" s="1"/>
  <c r="BV2418" i="1"/>
  <c r="BV2419" i="1"/>
  <c r="BV2420" i="1"/>
  <c r="BV2421" i="1"/>
  <c r="BX2421" i="1" s="1"/>
  <c r="BZ2421" i="1" s="1"/>
  <c r="CB2421" i="1" s="1"/>
  <c r="CD2421" i="1" s="1"/>
  <c r="CF2421" i="1" s="1"/>
  <c r="CH2421" i="1" s="1"/>
  <c r="BV2422" i="1"/>
  <c r="BV2423" i="1"/>
  <c r="BV2424" i="1"/>
  <c r="BX2424" i="1" s="1"/>
  <c r="BZ2424" i="1" s="1"/>
  <c r="CB2424" i="1" s="1"/>
  <c r="CD2424" i="1" s="1"/>
  <c r="CF2424" i="1" s="1"/>
  <c r="BV2425" i="1"/>
  <c r="BX2425" i="1" s="1"/>
  <c r="BZ2425" i="1" s="1"/>
  <c r="CB2425" i="1" s="1"/>
  <c r="CD2425" i="1" s="1"/>
  <c r="CF2425" i="1" s="1"/>
  <c r="BV2426" i="1"/>
  <c r="BV2427" i="1"/>
  <c r="BX2427" i="1" s="1"/>
  <c r="BZ2427" i="1" s="1"/>
  <c r="CB2427" i="1" s="1"/>
  <c r="CD2427" i="1" s="1"/>
  <c r="CF2427" i="1" s="1"/>
  <c r="CP2427" i="1" s="1"/>
  <c r="BV2428" i="1"/>
  <c r="BX2428" i="1" s="1"/>
  <c r="BZ2428" i="1" s="1"/>
  <c r="CB2428" i="1" s="1"/>
  <c r="CD2428" i="1" s="1"/>
  <c r="CF2428" i="1" s="1"/>
  <c r="CS2428" i="1" s="1"/>
  <c r="BV2429" i="1"/>
  <c r="BX2429" i="1" s="1"/>
  <c r="BZ2429" i="1" s="1"/>
  <c r="CB2429" i="1" s="1"/>
  <c r="CD2429" i="1" s="1"/>
  <c r="CF2429" i="1" s="1"/>
  <c r="BV2430" i="1"/>
  <c r="BV2431" i="1"/>
  <c r="BV2432" i="1"/>
  <c r="BX2432" i="1" s="1"/>
  <c r="BZ2432" i="1" s="1"/>
  <c r="CB2432" i="1" s="1"/>
  <c r="CD2432" i="1" s="1"/>
  <c r="CF2432" i="1" s="1"/>
  <c r="BV2433" i="1"/>
  <c r="BX2433" i="1" s="1"/>
  <c r="BV2434" i="1"/>
  <c r="BV2435" i="1"/>
  <c r="BV2436" i="1"/>
  <c r="BV2437" i="1"/>
  <c r="BX2437" i="1" s="1"/>
  <c r="BZ2437" i="1" s="1"/>
  <c r="CB2437" i="1" s="1"/>
  <c r="CD2437" i="1" s="1"/>
  <c r="CF2437" i="1" s="1"/>
  <c r="CL2437" i="1" s="1"/>
  <c r="BV2438" i="1"/>
  <c r="BV2439" i="1"/>
  <c r="BV2440" i="1"/>
  <c r="BV2441" i="1"/>
  <c r="BX2441" i="1" s="1"/>
  <c r="BZ2441" i="1" s="1"/>
  <c r="CB2441" i="1" s="1"/>
  <c r="CD2441" i="1" s="1"/>
  <c r="CF2441" i="1" s="1"/>
  <c r="CP2441" i="1" s="1"/>
  <c r="BV2442" i="1"/>
  <c r="BV2443" i="1"/>
  <c r="BX2443" i="1" s="1"/>
  <c r="BZ2443" i="1" s="1"/>
  <c r="CB2443" i="1" s="1"/>
  <c r="CD2443" i="1" s="1"/>
  <c r="CF2443" i="1" s="1"/>
  <c r="BV2444" i="1"/>
  <c r="BX2444" i="1" s="1"/>
  <c r="BZ2444" i="1" s="1"/>
  <c r="CB2444" i="1" s="1"/>
  <c r="CD2444" i="1" s="1"/>
  <c r="CF2444" i="1" s="1"/>
  <c r="BV2445" i="1"/>
  <c r="BX2445" i="1" s="1"/>
  <c r="BZ2445" i="1" s="1"/>
  <c r="CB2445" i="1" s="1"/>
  <c r="CD2445" i="1" s="1"/>
  <c r="CF2445" i="1" s="1"/>
  <c r="CJ2445" i="1" s="1"/>
  <c r="BV2446" i="1"/>
  <c r="BV2447" i="1"/>
  <c r="BV2448" i="1"/>
  <c r="BX2448" i="1" s="1"/>
  <c r="BZ2448" i="1" s="1"/>
  <c r="CB2448" i="1" s="1"/>
  <c r="CD2448" i="1" s="1"/>
  <c r="CF2448" i="1" s="1"/>
  <c r="BV2449" i="1"/>
  <c r="BX2449" i="1" s="1"/>
  <c r="BV2450" i="1"/>
  <c r="BV2451" i="1"/>
  <c r="BV2452" i="1"/>
  <c r="BV2453" i="1"/>
  <c r="BV2454" i="1"/>
  <c r="BV2455" i="1"/>
  <c r="BV2456" i="1"/>
  <c r="BX2456" i="1" s="1"/>
  <c r="BZ2456" i="1" s="1"/>
  <c r="CB2456" i="1" s="1"/>
  <c r="CD2456" i="1" s="1"/>
  <c r="CF2456" i="1" s="1"/>
  <c r="BV2457" i="1"/>
  <c r="BV2458" i="1"/>
  <c r="BX2458" i="1" s="1"/>
  <c r="BZ2458" i="1" s="1"/>
  <c r="BV2459" i="1"/>
  <c r="BX2459" i="1" s="1"/>
  <c r="BZ2459" i="1" s="1"/>
  <c r="CB2459" i="1" s="1"/>
  <c r="CD2459" i="1" s="1"/>
  <c r="CF2459" i="1" s="1"/>
  <c r="CS2459" i="1" s="1"/>
  <c r="BV2460" i="1"/>
  <c r="BX2460" i="1" s="1"/>
  <c r="BZ2460" i="1" s="1"/>
  <c r="CB2460" i="1" s="1"/>
  <c r="CD2460" i="1" s="1"/>
  <c r="CF2460" i="1" s="1"/>
  <c r="CP2460" i="1" s="1"/>
  <c r="BV2461" i="1"/>
  <c r="BX2461" i="1" s="1"/>
  <c r="BZ2461" i="1" s="1"/>
  <c r="CB2461" i="1" s="1"/>
  <c r="CD2461" i="1" s="1"/>
  <c r="CF2461" i="1" s="1"/>
  <c r="CH2461" i="1" s="1"/>
  <c r="BV2462" i="1"/>
  <c r="BV2463" i="1"/>
  <c r="BV2464" i="1"/>
  <c r="BX2464" i="1" s="1"/>
  <c r="BZ2464" i="1" s="1"/>
  <c r="CB2464" i="1" s="1"/>
  <c r="CD2464" i="1" s="1"/>
  <c r="CF2464" i="1" s="1"/>
  <c r="BV2465" i="1"/>
  <c r="BX2465" i="1" s="1"/>
  <c r="BV2466" i="1"/>
  <c r="BV2467" i="1"/>
  <c r="BV2468" i="1"/>
  <c r="BV2469" i="1"/>
  <c r="BX2469" i="1" s="1"/>
  <c r="BZ2469" i="1" s="1"/>
  <c r="CB2469" i="1" s="1"/>
  <c r="CD2469" i="1" s="1"/>
  <c r="CF2469" i="1" s="1"/>
  <c r="BV2470" i="1"/>
  <c r="BV2471" i="1"/>
  <c r="BV2472" i="1"/>
  <c r="BX2472" i="1" s="1"/>
  <c r="BZ2472" i="1" s="1"/>
  <c r="CB2472" i="1" s="1"/>
  <c r="CD2472" i="1" s="1"/>
  <c r="CF2472" i="1" s="1"/>
  <c r="BV2473" i="1"/>
  <c r="BX2473" i="1" s="1"/>
  <c r="BZ2473" i="1" s="1"/>
  <c r="CB2473" i="1" s="1"/>
  <c r="CD2473" i="1" s="1"/>
  <c r="CF2473" i="1" s="1"/>
  <c r="CL2473" i="1" s="1"/>
  <c r="BV2474" i="1"/>
  <c r="BX2474" i="1" s="1"/>
  <c r="BV2475" i="1"/>
  <c r="BX2475" i="1" s="1"/>
  <c r="BZ2475" i="1" s="1"/>
  <c r="CB2475" i="1" s="1"/>
  <c r="CD2475" i="1" s="1"/>
  <c r="CF2475" i="1" s="1"/>
  <c r="BV2476" i="1"/>
  <c r="BX2476" i="1" s="1"/>
  <c r="BZ2476" i="1" s="1"/>
  <c r="CB2476" i="1" s="1"/>
  <c r="CD2476" i="1" s="1"/>
  <c r="CF2476" i="1" s="1"/>
  <c r="CS2476" i="1" s="1"/>
  <c r="BV2477" i="1"/>
  <c r="BX2477" i="1" s="1"/>
  <c r="BZ2477" i="1" s="1"/>
  <c r="CB2477" i="1" s="1"/>
  <c r="CD2477" i="1" s="1"/>
  <c r="CF2477" i="1" s="1"/>
  <c r="BV2478" i="1"/>
  <c r="BV2479" i="1"/>
  <c r="BV2480" i="1"/>
  <c r="BX2480" i="1" s="1"/>
  <c r="BZ2480" i="1" s="1"/>
  <c r="CB2480" i="1" s="1"/>
  <c r="CD2480" i="1" s="1"/>
  <c r="CF2480" i="1" s="1"/>
  <c r="CP2480" i="1" s="1"/>
  <c r="BV2481" i="1"/>
  <c r="BX2481" i="1" s="1"/>
  <c r="BV2482" i="1"/>
  <c r="BV2483" i="1"/>
  <c r="BV2484" i="1"/>
  <c r="BV2485" i="1"/>
  <c r="BV2486" i="1"/>
  <c r="BV2487" i="1"/>
  <c r="BV2488" i="1"/>
  <c r="BX2488" i="1" s="1"/>
  <c r="BZ2488" i="1" s="1"/>
  <c r="CB2488" i="1" s="1"/>
  <c r="CD2488" i="1" s="1"/>
  <c r="CF2488" i="1" s="1"/>
  <c r="BV2489" i="1"/>
  <c r="BX2489" i="1" s="1"/>
  <c r="BZ2489" i="1" s="1"/>
  <c r="CB2489" i="1" s="1"/>
  <c r="CD2489" i="1" s="1"/>
  <c r="CF2489" i="1" s="1"/>
  <c r="BV2490" i="1"/>
  <c r="BX2490" i="1" s="1"/>
  <c r="BZ2490" i="1" s="1"/>
  <c r="BV2491" i="1"/>
  <c r="BX2491" i="1" s="1"/>
  <c r="BZ2491" i="1" s="1"/>
  <c r="CB2491" i="1" s="1"/>
  <c r="CD2491" i="1" s="1"/>
  <c r="CF2491" i="1" s="1"/>
  <c r="BV2492" i="1"/>
  <c r="BX2492" i="1" s="1"/>
  <c r="BZ2492" i="1" s="1"/>
  <c r="CB2492" i="1" s="1"/>
  <c r="CD2492" i="1" s="1"/>
  <c r="CF2492" i="1" s="1"/>
  <c r="CR2492" i="1" s="1"/>
  <c r="BV2493" i="1"/>
  <c r="BX2493" i="1" s="1"/>
  <c r="BZ2493" i="1" s="1"/>
  <c r="CB2493" i="1" s="1"/>
  <c r="CD2493" i="1" s="1"/>
  <c r="CF2493" i="1" s="1"/>
  <c r="CJ2493" i="1" s="1"/>
  <c r="BV2494" i="1"/>
  <c r="BV2495" i="1"/>
  <c r="BV2496" i="1"/>
  <c r="BX2496" i="1" s="1"/>
  <c r="BZ2496" i="1" s="1"/>
  <c r="CB2496" i="1" s="1"/>
  <c r="CD2496" i="1" s="1"/>
  <c r="CF2496" i="1" s="1"/>
  <c r="BV2497" i="1"/>
  <c r="BX2497" i="1" s="1"/>
  <c r="BV2498" i="1"/>
  <c r="BV2499" i="1"/>
  <c r="BV2500" i="1"/>
  <c r="BV2501" i="1"/>
  <c r="BX2501" i="1" s="1"/>
  <c r="BZ2501" i="1" s="1"/>
  <c r="CB2501" i="1" s="1"/>
  <c r="CD2501" i="1" s="1"/>
  <c r="CF2501" i="1" s="1"/>
  <c r="CN2501" i="1" s="1"/>
  <c r="BV2502" i="1"/>
  <c r="BV2503" i="1"/>
  <c r="BV2504" i="1"/>
  <c r="BX2504" i="1" s="1"/>
  <c r="BZ2504" i="1" s="1"/>
  <c r="CB2504" i="1" s="1"/>
  <c r="CD2504" i="1" s="1"/>
  <c r="CF2504" i="1" s="1"/>
  <c r="CL2504" i="1" s="1"/>
  <c r="BV2505" i="1"/>
  <c r="BX2505" i="1" s="1"/>
  <c r="BZ2505" i="1" s="1"/>
  <c r="CB2505" i="1" s="1"/>
  <c r="CD2505" i="1" s="1"/>
  <c r="CF2505" i="1" s="1"/>
  <c r="BV2506" i="1"/>
  <c r="BX2506" i="1" s="1"/>
  <c r="BZ2506" i="1" s="1"/>
  <c r="BV2507" i="1"/>
  <c r="BX2507" i="1" s="1"/>
  <c r="BZ2507" i="1" s="1"/>
  <c r="CB2507" i="1" s="1"/>
  <c r="CD2507" i="1" s="1"/>
  <c r="CF2507" i="1" s="1"/>
  <c r="BV2508" i="1"/>
  <c r="BX2508" i="1" s="1"/>
  <c r="BZ2508" i="1" s="1"/>
  <c r="CB2508" i="1" s="1"/>
  <c r="CD2508" i="1" s="1"/>
  <c r="CF2508" i="1" s="1"/>
  <c r="CR2508" i="1" s="1"/>
  <c r="BV2509" i="1"/>
  <c r="BV2510" i="1"/>
  <c r="BV2511" i="1"/>
  <c r="BV2512" i="1"/>
  <c r="BX2512" i="1" s="1"/>
  <c r="BZ2512" i="1" s="1"/>
  <c r="CB2512" i="1" s="1"/>
  <c r="CD2512" i="1" s="1"/>
  <c r="CF2512" i="1" s="1"/>
  <c r="BV2513" i="1"/>
  <c r="BX2513" i="1" s="1"/>
  <c r="BV2514" i="1"/>
  <c r="BV2515" i="1"/>
  <c r="BV2516" i="1"/>
  <c r="BV2517" i="1"/>
  <c r="BV2518" i="1"/>
  <c r="BV2519" i="1"/>
  <c r="BV2520" i="1"/>
  <c r="BX2520" i="1" s="1"/>
  <c r="BZ2520" i="1" s="1"/>
  <c r="CB2520" i="1" s="1"/>
  <c r="CD2520" i="1" s="1"/>
  <c r="CF2520" i="1" s="1"/>
  <c r="CR2520" i="1" s="1"/>
  <c r="BV2521" i="1"/>
  <c r="BX2521" i="1" s="1"/>
  <c r="BZ2521" i="1" s="1"/>
  <c r="CB2521" i="1" s="1"/>
  <c r="CD2521" i="1" s="1"/>
  <c r="CF2521" i="1" s="1"/>
  <c r="BV2522" i="1"/>
  <c r="BX2522" i="1" s="1"/>
  <c r="BZ2522" i="1" s="1"/>
  <c r="BV2523" i="1"/>
  <c r="BX2523" i="1" s="1"/>
  <c r="BZ2523" i="1" s="1"/>
  <c r="CB2523" i="1" s="1"/>
  <c r="CD2523" i="1" s="1"/>
  <c r="CF2523" i="1" s="1"/>
  <c r="CS2523" i="1" s="1"/>
  <c r="BV2524" i="1"/>
  <c r="BX2524" i="1" s="1"/>
  <c r="BZ2524" i="1" s="1"/>
  <c r="CB2524" i="1" s="1"/>
  <c r="CD2524" i="1" s="1"/>
  <c r="CF2524" i="1" s="1"/>
  <c r="BV2525" i="1"/>
  <c r="BX2525" i="1" s="1"/>
  <c r="BZ2525" i="1" s="1"/>
  <c r="CB2525" i="1" s="1"/>
  <c r="CD2525" i="1" s="1"/>
  <c r="CF2525" i="1" s="1"/>
  <c r="CJ2525" i="1" s="1"/>
  <c r="BV2526" i="1"/>
  <c r="BV2527" i="1"/>
  <c r="BV2528" i="1"/>
  <c r="BX2528" i="1" s="1"/>
  <c r="BZ2528" i="1" s="1"/>
  <c r="CB2528" i="1" s="1"/>
  <c r="CD2528" i="1" s="1"/>
  <c r="CF2528" i="1" s="1"/>
  <c r="CS2528" i="1" s="1"/>
  <c r="BV2529" i="1"/>
  <c r="BX2529" i="1" s="1"/>
  <c r="BV2530" i="1"/>
  <c r="BV2531" i="1"/>
  <c r="BV2532" i="1"/>
  <c r="BV2533" i="1"/>
  <c r="BX2533" i="1" s="1"/>
  <c r="BZ2533" i="1" s="1"/>
  <c r="CB2533" i="1" s="1"/>
  <c r="CD2533" i="1" s="1"/>
  <c r="CF2533" i="1" s="1"/>
  <c r="BV2534" i="1"/>
  <c r="BV2535" i="1"/>
  <c r="BV2536" i="1"/>
  <c r="BX2536" i="1" s="1"/>
  <c r="BZ2536" i="1" s="1"/>
  <c r="CB2536" i="1" s="1"/>
  <c r="CD2536" i="1" s="1"/>
  <c r="CF2536" i="1" s="1"/>
  <c r="BV2537" i="1"/>
  <c r="BX2537" i="1" s="1"/>
  <c r="BZ2537" i="1" s="1"/>
  <c r="CB2537" i="1" s="1"/>
  <c r="CD2537" i="1" s="1"/>
  <c r="CF2537" i="1" s="1"/>
  <c r="BV2538" i="1"/>
  <c r="BX2538" i="1" s="1"/>
  <c r="BV2539" i="1"/>
  <c r="BX2539" i="1" s="1"/>
  <c r="BZ2539" i="1" s="1"/>
  <c r="CB2539" i="1" s="1"/>
  <c r="CD2539" i="1" s="1"/>
  <c r="CF2539" i="1" s="1"/>
  <c r="BV2540" i="1"/>
  <c r="BX2540" i="1" s="1"/>
  <c r="BZ2540" i="1" s="1"/>
  <c r="CB2540" i="1" s="1"/>
  <c r="CD2540" i="1" s="1"/>
  <c r="CF2540" i="1" s="1"/>
  <c r="BV2541" i="1"/>
  <c r="BX2541" i="1" s="1"/>
  <c r="BZ2541" i="1" s="1"/>
  <c r="CB2541" i="1" s="1"/>
  <c r="CD2541" i="1" s="1"/>
  <c r="CF2541" i="1" s="1"/>
  <c r="CS2541" i="1" s="1"/>
  <c r="BV2542" i="1"/>
  <c r="BV2543" i="1"/>
  <c r="BV2544" i="1"/>
  <c r="BX2544" i="1" s="1"/>
  <c r="BZ2544" i="1" s="1"/>
  <c r="CB2544" i="1" s="1"/>
  <c r="CD2544" i="1" s="1"/>
  <c r="CF2544" i="1" s="1"/>
  <c r="CP2544" i="1" s="1"/>
  <c r="BV2545" i="1"/>
  <c r="BX2545" i="1" s="1"/>
  <c r="BV2546" i="1"/>
  <c r="BV2547" i="1"/>
  <c r="BV2548" i="1"/>
  <c r="BV2549" i="1"/>
  <c r="BX2549" i="1" s="1"/>
  <c r="BZ2549" i="1" s="1"/>
  <c r="CB2549" i="1" s="1"/>
  <c r="CD2549" i="1" s="1"/>
  <c r="CF2549" i="1" s="1"/>
  <c r="CR2549" i="1" s="1"/>
  <c r="BV2550" i="1"/>
  <c r="BV2551" i="1"/>
  <c r="BV2552" i="1"/>
  <c r="BX2552" i="1" s="1"/>
  <c r="BZ2552" i="1" s="1"/>
  <c r="CB2552" i="1" s="1"/>
  <c r="CD2552" i="1" s="1"/>
  <c r="CF2552" i="1" s="1"/>
  <c r="CS2552" i="1" s="1"/>
  <c r="BV2553" i="1"/>
  <c r="BX2553" i="1" s="1"/>
  <c r="BZ2553" i="1" s="1"/>
  <c r="CB2553" i="1" s="1"/>
  <c r="CD2553" i="1" s="1"/>
  <c r="CF2553" i="1" s="1"/>
  <c r="CR2553" i="1" s="1"/>
  <c r="BV2554" i="1"/>
  <c r="BV2555" i="1"/>
  <c r="BX2555" i="1" s="1"/>
  <c r="BZ2555" i="1" s="1"/>
  <c r="CB2555" i="1" s="1"/>
  <c r="CD2555" i="1" s="1"/>
  <c r="CF2555" i="1" s="1"/>
  <c r="CS2555" i="1" s="1"/>
  <c r="BV2556" i="1"/>
  <c r="BX2556" i="1" s="1"/>
  <c r="BZ2556" i="1" s="1"/>
  <c r="CB2556" i="1" s="1"/>
  <c r="CD2556" i="1" s="1"/>
  <c r="CF2556" i="1" s="1"/>
  <c r="BV2557" i="1"/>
  <c r="BV2558" i="1"/>
  <c r="BV2559" i="1"/>
  <c r="BV2560" i="1"/>
  <c r="BX2560" i="1" s="1"/>
  <c r="BZ2560" i="1" s="1"/>
  <c r="CB2560" i="1" s="1"/>
  <c r="CD2560" i="1" s="1"/>
  <c r="CF2560" i="1" s="1"/>
  <c r="BV2561" i="1"/>
  <c r="BX2561" i="1" s="1"/>
  <c r="BV2562" i="1"/>
  <c r="BV2563" i="1"/>
  <c r="BV2564" i="1"/>
  <c r="BV2565" i="1"/>
  <c r="BV2566" i="1"/>
  <c r="BV2567" i="1"/>
  <c r="BV2568" i="1"/>
  <c r="BX2568" i="1" s="1"/>
  <c r="BZ2568" i="1" s="1"/>
  <c r="CB2568" i="1" s="1"/>
  <c r="CD2568" i="1" s="1"/>
  <c r="CF2568" i="1" s="1"/>
  <c r="CR2568" i="1" s="1"/>
  <c r="BV2569" i="1"/>
  <c r="BV2570" i="1"/>
  <c r="BV2571" i="1"/>
  <c r="BX2571" i="1" s="1"/>
  <c r="BZ2571" i="1" s="1"/>
  <c r="CB2571" i="1" s="1"/>
  <c r="CD2571" i="1" s="1"/>
  <c r="CF2571" i="1" s="1"/>
  <c r="BV2572" i="1"/>
  <c r="BX2572" i="1" s="1"/>
  <c r="BZ2572" i="1" s="1"/>
  <c r="CB2572" i="1" s="1"/>
  <c r="CD2572" i="1" s="1"/>
  <c r="CF2572" i="1" s="1"/>
  <c r="CR2572" i="1" s="1"/>
  <c r="BV2573" i="1"/>
  <c r="BX2573" i="1" s="1"/>
  <c r="BZ2573" i="1" s="1"/>
  <c r="CB2573" i="1" s="1"/>
  <c r="CD2573" i="1" s="1"/>
  <c r="CF2573" i="1" s="1"/>
  <c r="CN2573" i="1" s="1"/>
  <c r="BV2574" i="1"/>
  <c r="BV2575" i="1"/>
  <c r="BV2576" i="1"/>
  <c r="BX2576" i="1" s="1"/>
  <c r="BZ2576" i="1" s="1"/>
  <c r="CB2576" i="1" s="1"/>
  <c r="CD2576" i="1" s="1"/>
  <c r="CF2576" i="1" s="1"/>
  <c r="BV2577" i="1"/>
  <c r="BX2577" i="1" s="1"/>
  <c r="BV2578" i="1"/>
  <c r="BV2579" i="1"/>
  <c r="BV2580" i="1"/>
  <c r="BV2581" i="1"/>
  <c r="BV2582" i="1"/>
  <c r="BV2583" i="1"/>
  <c r="BV2584" i="1"/>
  <c r="BV2585" i="1"/>
  <c r="BX2585" i="1" s="1"/>
  <c r="BZ2585" i="1" s="1"/>
  <c r="CB2585" i="1" s="1"/>
  <c r="CD2585" i="1" s="1"/>
  <c r="CF2585" i="1" s="1"/>
  <c r="BV2586" i="1"/>
  <c r="BX2586" i="1" s="1"/>
  <c r="BV2587" i="1"/>
  <c r="BX2587" i="1" s="1"/>
  <c r="BZ2587" i="1" s="1"/>
  <c r="CB2587" i="1" s="1"/>
  <c r="CD2587" i="1" s="1"/>
  <c r="CF2587" i="1" s="1"/>
  <c r="BV2588" i="1"/>
  <c r="BX2588" i="1" s="1"/>
  <c r="BZ2588" i="1" s="1"/>
  <c r="CB2588" i="1" s="1"/>
  <c r="CD2588" i="1" s="1"/>
  <c r="CF2588" i="1" s="1"/>
  <c r="CR2588" i="1" s="1"/>
  <c r="BV2589" i="1"/>
  <c r="BX2589" i="1" s="1"/>
  <c r="BZ2589" i="1" s="1"/>
  <c r="CB2589" i="1" s="1"/>
  <c r="BV2590" i="1"/>
  <c r="BV2591" i="1"/>
  <c r="BV2592" i="1"/>
  <c r="BX2592" i="1" s="1"/>
  <c r="BZ2592" i="1" s="1"/>
  <c r="CB2592" i="1" s="1"/>
  <c r="CD2592" i="1" s="1"/>
  <c r="CF2592" i="1" s="1"/>
  <c r="BV2593" i="1"/>
  <c r="BX2593" i="1" s="1"/>
  <c r="BV2594" i="1"/>
  <c r="BV2595" i="1"/>
  <c r="BV2596" i="1"/>
  <c r="BV2597" i="1"/>
  <c r="BX2597" i="1" s="1"/>
  <c r="BZ2597" i="1" s="1"/>
  <c r="CB2597" i="1" s="1"/>
  <c r="CD2597" i="1" s="1"/>
  <c r="CF2597" i="1" s="1"/>
  <c r="BV2598" i="1"/>
  <c r="BV2599" i="1"/>
  <c r="BV2600" i="1"/>
  <c r="BX2600" i="1" s="1"/>
  <c r="BZ2600" i="1" s="1"/>
  <c r="CB2600" i="1" s="1"/>
  <c r="CD2600" i="1" s="1"/>
  <c r="CF2600" i="1" s="1"/>
  <c r="BV2601" i="1"/>
  <c r="BX2601" i="1" s="1"/>
  <c r="BZ2601" i="1" s="1"/>
  <c r="CB2601" i="1" s="1"/>
  <c r="CD2601" i="1" s="1"/>
  <c r="CF2601" i="1" s="1"/>
  <c r="BV2602" i="1"/>
  <c r="BX2602" i="1" s="1"/>
  <c r="BV2603" i="1"/>
  <c r="BX2603" i="1" s="1"/>
  <c r="BZ2603" i="1" s="1"/>
  <c r="CB2603" i="1" s="1"/>
  <c r="CD2603" i="1" s="1"/>
  <c r="CF2603" i="1" s="1"/>
  <c r="BV2604" i="1"/>
  <c r="BX2604" i="1" s="1"/>
  <c r="BZ2604" i="1" s="1"/>
  <c r="CB2604" i="1" s="1"/>
  <c r="CD2604" i="1" s="1"/>
  <c r="CF2604" i="1" s="1"/>
  <c r="CR2604" i="1" s="1"/>
  <c r="BV2605" i="1"/>
  <c r="BX2605" i="1" s="1"/>
  <c r="BZ2605" i="1" s="1"/>
  <c r="BV2606" i="1"/>
  <c r="BV2607" i="1"/>
  <c r="BV2608" i="1"/>
  <c r="BX2608" i="1" s="1"/>
  <c r="BZ2608" i="1" s="1"/>
  <c r="CB2608" i="1" s="1"/>
  <c r="CD2608" i="1" s="1"/>
  <c r="CF2608" i="1" s="1"/>
  <c r="CR2608" i="1" s="1"/>
  <c r="BV2609" i="1"/>
  <c r="BX2609" i="1" s="1"/>
  <c r="BV2610" i="1"/>
  <c r="BV2611" i="1"/>
  <c r="BV2612" i="1"/>
  <c r="BV2613" i="1"/>
  <c r="BX2613" i="1" s="1"/>
  <c r="BZ2613" i="1" s="1"/>
  <c r="CB2613" i="1" s="1"/>
  <c r="CD2613" i="1" s="1"/>
  <c r="CF2613" i="1" s="1"/>
  <c r="BV2614" i="1"/>
  <c r="BV2615" i="1"/>
  <c r="BV2616" i="1"/>
  <c r="BX2616" i="1" s="1"/>
  <c r="BZ2616" i="1" s="1"/>
  <c r="CB2616" i="1" s="1"/>
  <c r="CD2616" i="1" s="1"/>
  <c r="CF2616" i="1" s="1"/>
  <c r="CH2616" i="1" s="1"/>
  <c r="BV2617" i="1"/>
  <c r="BX2617" i="1" s="1"/>
  <c r="BZ2617" i="1" s="1"/>
  <c r="CB2617" i="1" s="1"/>
  <c r="CD2617" i="1" s="1"/>
  <c r="CF2617" i="1" s="1"/>
  <c r="BV2618" i="1"/>
  <c r="BX2618" i="1" s="1"/>
  <c r="BV2619" i="1"/>
  <c r="BX2619" i="1" s="1"/>
  <c r="BZ2619" i="1" s="1"/>
  <c r="CB2619" i="1" s="1"/>
  <c r="CD2619" i="1" s="1"/>
  <c r="CF2619" i="1" s="1"/>
  <c r="BV2620" i="1"/>
  <c r="BX2620" i="1" s="1"/>
  <c r="BZ2620" i="1" s="1"/>
  <c r="CB2620" i="1" s="1"/>
  <c r="CD2620" i="1" s="1"/>
  <c r="CF2620" i="1" s="1"/>
  <c r="CR2620" i="1" s="1"/>
  <c r="BV2621" i="1"/>
  <c r="BX2621" i="1" s="1"/>
  <c r="BZ2621" i="1" s="1"/>
  <c r="CB2621" i="1" s="1"/>
  <c r="CD2621" i="1" s="1"/>
  <c r="CF2621" i="1" s="1"/>
  <c r="BV2622" i="1"/>
  <c r="BV2623" i="1"/>
  <c r="BV2624" i="1"/>
  <c r="BX2624" i="1" s="1"/>
  <c r="BZ2624" i="1" s="1"/>
  <c r="CB2624" i="1" s="1"/>
  <c r="CD2624" i="1" s="1"/>
  <c r="CF2624" i="1" s="1"/>
  <c r="BV2625" i="1"/>
  <c r="BX2625" i="1" s="1"/>
  <c r="BV2626" i="1"/>
  <c r="BV2627" i="1"/>
  <c r="BV2628" i="1"/>
  <c r="BV2629" i="1"/>
  <c r="BX2629" i="1" s="1"/>
  <c r="BZ2629" i="1" s="1"/>
  <c r="CB2629" i="1" s="1"/>
  <c r="CD2629" i="1" s="1"/>
  <c r="CF2629" i="1" s="1"/>
  <c r="CS2629" i="1" s="1"/>
  <c r="BV2630" i="1"/>
  <c r="BV2631" i="1"/>
  <c r="BV2632" i="1"/>
  <c r="BX2632" i="1" s="1"/>
  <c r="BZ2632" i="1" s="1"/>
  <c r="CB2632" i="1" s="1"/>
  <c r="CD2632" i="1" s="1"/>
  <c r="CF2632" i="1" s="1"/>
  <c r="CO2632" i="1" s="1"/>
  <c r="BV2633" i="1"/>
  <c r="BV2634" i="1"/>
  <c r="BX2634" i="1" s="1"/>
  <c r="BV2635" i="1"/>
  <c r="BX2635" i="1" s="1"/>
  <c r="BZ2635" i="1" s="1"/>
  <c r="CB2635" i="1" s="1"/>
  <c r="CD2635" i="1" s="1"/>
  <c r="CF2635" i="1" s="1"/>
  <c r="BV2636" i="1"/>
  <c r="BX2636" i="1" s="1"/>
  <c r="BZ2636" i="1" s="1"/>
  <c r="CB2636" i="1" s="1"/>
  <c r="CD2636" i="1" s="1"/>
  <c r="CF2636" i="1" s="1"/>
  <c r="CR2636" i="1" s="1"/>
  <c r="BV2637" i="1"/>
  <c r="BX2637" i="1" s="1"/>
  <c r="BZ2637" i="1" s="1"/>
  <c r="CB2637" i="1" s="1"/>
  <c r="CD2637" i="1" s="1"/>
  <c r="CF2637" i="1" s="1"/>
  <c r="BV2638" i="1"/>
  <c r="BV2639" i="1"/>
  <c r="BV2640" i="1"/>
  <c r="BX2640" i="1" s="1"/>
  <c r="BZ2640" i="1" s="1"/>
  <c r="CB2640" i="1" s="1"/>
  <c r="CD2640" i="1" s="1"/>
  <c r="CF2640" i="1" s="1"/>
  <c r="BV2641" i="1"/>
  <c r="BX2641" i="1" s="1"/>
  <c r="BV2642" i="1"/>
  <c r="BV2643" i="1"/>
  <c r="BV2644" i="1"/>
  <c r="BV2645" i="1"/>
  <c r="BX2645" i="1" s="1"/>
  <c r="BZ2645" i="1" s="1"/>
  <c r="CB2645" i="1" s="1"/>
  <c r="CD2645" i="1" s="1"/>
  <c r="CF2645" i="1" s="1"/>
  <c r="BV2646" i="1"/>
  <c r="BV2647" i="1"/>
  <c r="BV2648" i="1"/>
  <c r="BX2648" i="1" s="1"/>
  <c r="BZ2648" i="1" s="1"/>
  <c r="CB2648" i="1" s="1"/>
  <c r="CD2648" i="1" s="1"/>
  <c r="CF2648" i="1" s="1"/>
  <c r="CJ2648" i="1" s="1"/>
  <c r="BV2649" i="1"/>
  <c r="BV2650" i="1"/>
  <c r="BX2650" i="1" s="1"/>
  <c r="BV2651" i="1"/>
  <c r="BX2651" i="1" s="1"/>
  <c r="BZ2651" i="1" s="1"/>
  <c r="CB2651" i="1" s="1"/>
  <c r="CD2651" i="1" s="1"/>
  <c r="CF2651" i="1" s="1"/>
  <c r="CR2651" i="1" s="1"/>
  <c r="BV2652" i="1"/>
  <c r="BX2652" i="1" s="1"/>
  <c r="BZ2652" i="1" s="1"/>
  <c r="CB2652" i="1" s="1"/>
  <c r="CD2652" i="1" s="1"/>
  <c r="CF2652" i="1" s="1"/>
  <c r="CR2652" i="1" s="1"/>
  <c r="BV2653" i="1"/>
  <c r="BX2653" i="1" s="1"/>
  <c r="BZ2653" i="1" s="1"/>
  <c r="CB2653" i="1" s="1"/>
  <c r="CD2653" i="1" s="1"/>
  <c r="CF2653" i="1" s="1"/>
  <c r="BV2654" i="1"/>
  <c r="BV2655" i="1"/>
  <c r="BV2656" i="1"/>
  <c r="BX2656" i="1" s="1"/>
  <c r="BZ2656" i="1" s="1"/>
  <c r="CB2656" i="1" s="1"/>
  <c r="CD2656" i="1" s="1"/>
  <c r="CF2656" i="1" s="1"/>
  <c r="BV2657" i="1"/>
  <c r="BX2657" i="1" s="1"/>
  <c r="BV2658" i="1"/>
  <c r="BV2659" i="1"/>
  <c r="BV2660" i="1"/>
  <c r="BV2661" i="1"/>
  <c r="BX2661" i="1" s="1"/>
  <c r="BZ2661" i="1" s="1"/>
  <c r="CB2661" i="1" s="1"/>
  <c r="CD2661" i="1" s="1"/>
  <c r="CF2661" i="1" s="1"/>
  <c r="BV2662" i="1"/>
  <c r="BV2663" i="1"/>
  <c r="BV2664" i="1"/>
  <c r="BX2664" i="1" s="1"/>
  <c r="BZ2664" i="1" s="1"/>
  <c r="CB2664" i="1" s="1"/>
  <c r="CD2664" i="1" s="1"/>
  <c r="CF2664" i="1" s="1"/>
  <c r="BV2665" i="1"/>
  <c r="BX2665" i="1" s="1"/>
  <c r="BZ2665" i="1" s="1"/>
  <c r="CB2665" i="1" s="1"/>
  <c r="CD2665" i="1" s="1"/>
  <c r="CF2665" i="1" s="1"/>
  <c r="CK2665" i="1" s="1"/>
  <c r="BV2666" i="1"/>
  <c r="BX2666" i="1" s="1"/>
  <c r="BZ2666" i="1" s="1"/>
  <c r="BV2667" i="1"/>
  <c r="BX2667" i="1" s="1"/>
  <c r="BZ2667" i="1" s="1"/>
  <c r="CB2667" i="1" s="1"/>
  <c r="CD2667" i="1" s="1"/>
  <c r="CF2667" i="1" s="1"/>
  <c r="BV2668" i="1"/>
  <c r="BX2668" i="1" s="1"/>
  <c r="BZ2668" i="1" s="1"/>
  <c r="CB2668" i="1" s="1"/>
  <c r="CD2668" i="1" s="1"/>
  <c r="CF2668" i="1" s="1"/>
  <c r="CR2668" i="1" s="1"/>
  <c r="BV2669" i="1"/>
  <c r="BX2669" i="1" s="1"/>
  <c r="BZ2669" i="1" s="1"/>
  <c r="CB2669" i="1" s="1"/>
  <c r="CD2669" i="1" s="1"/>
  <c r="CF2669" i="1" s="1"/>
  <c r="CR2669" i="1" s="1"/>
  <c r="BV2670" i="1"/>
  <c r="BV2671" i="1"/>
  <c r="BV2672" i="1"/>
  <c r="BX2672" i="1" s="1"/>
  <c r="BZ2672" i="1" s="1"/>
  <c r="CB2672" i="1" s="1"/>
  <c r="CD2672" i="1" s="1"/>
  <c r="CF2672" i="1" s="1"/>
  <c r="BV2673" i="1"/>
  <c r="BX2673" i="1" s="1"/>
  <c r="BV2674" i="1"/>
  <c r="BV2675" i="1"/>
  <c r="BV2676" i="1"/>
  <c r="BV2677" i="1"/>
  <c r="BV2678" i="1"/>
  <c r="BV2679" i="1"/>
  <c r="BV2680" i="1"/>
  <c r="BV2681" i="1"/>
  <c r="BX2681" i="1" s="1"/>
  <c r="BZ2681" i="1" s="1"/>
  <c r="CB2681" i="1" s="1"/>
  <c r="CD2681" i="1" s="1"/>
  <c r="CF2681" i="1" s="1"/>
  <c r="BV2682" i="1"/>
  <c r="BV2683" i="1"/>
  <c r="BX2683" i="1" s="1"/>
  <c r="BZ2683" i="1" s="1"/>
  <c r="CB2683" i="1" s="1"/>
  <c r="CD2683" i="1" s="1"/>
  <c r="CF2683" i="1" s="1"/>
  <c r="BV2684" i="1"/>
  <c r="BX2684" i="1" s="1"/>
  <c r="BZ2684" i="1" s="1"/>
  <c r="CB2684" i="1" s="1"/>
  <c r="CD2684" i="1" s="1"/>
  <c r="CF2684" i="1" s="1"/>
  <c r="CR2684" i="1" s="1"/>
  <c r="BV2685" i="1"/>
  <c r="BX2685" i="1" s="1"/>
  <c r="BZ2685" i="1" s="1"/>
  <c r="CB2685" i="1" s="1"/>
  <c r="CD2685" i="1" s="1"/>
  <c r="CF2685" i="1" s="1"/>
  <c r="CS2685" i="1" s="1"/>
  <c r="BV2686" i="1"/>
  <c r="BV2687" i="1"/>
  <c r="BV2688" i="1"/>
  <c r="BX2688" i="1" s="1"/>
  <c r="BZ2688" i="1" s="1"/>
  <c r="CB2688" i="1" s="1"/>
  <c r="CD2688" i="1" s="1"/>
  <c r="CF2688" i="1" s="1"/>
  <c r="CS2688" i="1" s="1"/>
  <c r="BV2689" i="1"/>
  <c r="BX2689" i="1" s="1"/>
  <c r="BV2690" i="1"/>
  <c r="BV2691" i="1"/>
  <c r="BV2692" i="1"/>
  <c r="BV2693" i="1"/>
  <c r="BX2693" i="1" s="1"/>
  <c r="BZ2693" i="1" s="1"/>
  <c r="CB2693" i="1" s="1"/>
  <c r="CD2693" i="1" s="1"/>
  <c r="CF2693" i="1" s="1"/>
  <c r="BV2694" i="1"/>
  <c r="BV2695" i="1"/>
  <c r="BV2696" i="1"/>
  <c r="BX2696" i="1" s="1"/>
  <c r="BZ2696" i="1" s="1"/>
  <c r="CB2696" i="1" s="1"/>
  <c r="CD2696" i="1" s="1"/>
  <c r="CF2696" i="1" s="1"/>
  <c r="BV2697" i="1"/>
  <c r="BV2698" i="1"/>
  <c r="BV2699" i="1"/>
  <c r="BX2699" i="1" s="1"/>
  <c r="BZ2699" i="1" s="1"/>
  <c r="CB2699" i="1" s="1"/>
  <c r="CD2699" i="1" s="1"/>
  <c r="CF2699" i="1" s="1"/>
  <c r="CP2699" i="1" s="1"/>
  <c r="BV2700" i="1"/>
  <c r="BX2700" i="1" s="1"/>
  <c r="BZ2700" i="1" s="1"/>
  <c r="CB2700" i="1" s="1"/>
  <c r="CD2700" i="1" s="1"/>
  <c r="CF2700" i="1" s="1"/>
  <c r="BV2701" i="1"/>
  <c r="BX2701" i="1" s="1"/>
  <c r="BZ2701" i="1" s="1"/>
  <c r="CB2701" i="1" s="1"/>
  <c r="CD2701" i="1" s="1"/>
  <c r="BV2702" i="1"/>
  <c r="BV2703" i="1"/>
  <c r="BV2704" i="1"/>
  <c r="BX2704" i="1" s="1"/>
  <c r="BZ2704" i="1" s="1"/>
  <c r="CB2704" i="1" s="1"/>
  <c r="CD2704" i="1" s="1"/>
  <c r="CF2704" i="1" s="1"/>
  <c r="BV2705" i="1"/>
  <c r="BX2705" i="1" s="1"/>
  <c r="BV2706" i="1"/>
  <c r="BV2707" i="1"/>
  <c r="BV2708" i="1"/>
  <c r="BV2709" i="1"/>
  <c r="BX2709" i="1" s="1"/>
  <c r="BZ2709" i="1" s="1"/>
  <c r="CB2709" i="1" s="1"/>
  <c r="CD2709" i="1" s="1"/>
  <c r="CF2709" i="1" s="1"/>
  <c r="BV2710" i="1"/>
  <c r="BV2711" i="1"/>
  <c r="BV2712" i="1"/>
  <c r="BX2712" i="1" s="1"/>
  <c r="BZ2712" i="1" s="1"/>
  <c r="CB2712" i="1" s="1"/>
  <c r="CD2712" i="1" s="1"/>
  <c r="CF2712" i="1" s="1"/>
  <c r="CN2712" i="1" s="1"/>
  <c r="BV2713" i="1"/>
  <c r="BX2713" i="1" s="1"/>
  <c r="BZ2713" i="1" s="1"/>
  <c r="CB2713" i="1" s="1"/>
  <c r="CD2713" i="1" s="1"/>
  <c r="CF2713" i="1" s="1"/>
  <c r="BV2714" i="1"/>
  <c r="BX2714" i="1" s="1"/>
  <c r="BV2715" i="1"/>
  <c r="BX2715" i="1" s="1"/>
  <c r="BZ2715" i="1" s="1"/>
  <c r="CB2715" i="1" s="1"/>
  <c r="CD2715" i="1" s="1"/>
  <c r="CF2715" i="1" s="1"/>
  <c r="CS2715" i="1" s="1"/>
  <c r="BV2716" i="1"/>
  <c r="BX2716" i="1" s="1"/>
  <c r="BZ2716" i="1" s="1"/>
  <c r="CB2716" i="1" s="1"/>
  <c r="CD2716" i="1" s="1"/>
  <c r="CF2716" i="1" s="1"/>
  <c r="BV2717" i="1"/>
  <c r="BX2717" i="1" s="1"/>
  <c r="BZ2717" i="1" s="1"/>
  <c r="CB2717" i="1" s="1"/>
  <c r="CD2717" i="1" s="1"/>
  <c r="CF2717" i="1" s="1"/>
  <c r="BV2718" i="1"/>
  <c r="BV2719" i="1"/>
  <c r="BV2720" i="1"/>
  <c r="BX2720" i="1" s="1"/>
  <c r="BZ2720" i="1" s="1"/>
  <c r="CB2720" i="1" s="1"/>
  <c r="CD2720" i="1" s="1"/>
  <c r="CF2720" i="1" s="1"/>
  <c r="BV2721" i="1"/>
  <c r="BX2721" i="1" s="1"/>
  <c r="BV2722" i="1"/>
  <c r="BV2723" i="1"/>
  <c r="BV2724" i="1"/>
  <c r="BV2725" i="1"/>
  <c r="BV2726" i="1"/>
  <c r="BV2727" i="1"/>
  <c r="BV2728" i="1"/>
  <c r="BX2728" i="1" s="1"/>
  <c r="BZ2728" i="1" s="1"/>
  <c r="CB2728" i="1" s="1"/>
  <c r="CD2728" i="1" s="1"/>
  <c r="CF2728" i="1" s="1"/>
  <c r="CR2728" i="1" s="1"/>
  <c r="BV2729" i="1"/>
  <c r="BV2730" i="1"/>
  <c r="BX2730" i="1" s="1"/>
  <c r="BV2731" i="1"/>
  <c r="BX2731" i="1" s="1"/>
  <c r="BZ2731" i="1" s="1"/>
  <c r="CB2731" i="1" s="1"/>
  <c r="CD2731" i="1" s="1"/>
  <c r="CF2731" i="1" s="1"/>
  <c r="BV2732" i="1"/>
  <c r="BX2732" i="1" s="1"/>
  <c r="BZ2732" i="1" s="1"/>
  <c r="CB2732" i="1" s="1"/>
  <c r="CD2732" i="1" s="1"/>
  <c r="CF2732" i="1" s="1"/>
  <c r="BV2733" i="1"/>
  <c r="BX2733" i="1" s="1"/>
  <c r="BZ2733" i="1" s="1"/>
  <c r="CB2733" i="1" s="1"/>
  <c r="CD2733" i="1" s="1"/>
  <c r="CF2733" i="1" s="1"/>
  <c r="BV2734" i="1"/>
  <c r="BV2735" i="1"/>
  <c r="BV2736" i="1"/>
  <c r="BX2736" i="1" s="1"/>
  <c r="BZ2736" i="1" s="1"/>
  <c r="CB2736" i="1" s="1"/>
  <c r="CD2736" i="1" s="1"/>
  <c r="CF2736" i="1" s="1"/>
  <c r="BV2737" i="1"/>
  <c r="BX2737" i="1" s="1"/>
  <c r="BV2738" i="1"/>
  <c r="BV2739" i="1"/>
  <c r="BV2740" i="1"/>
  <c r="BV2741" i="1"/>
  <c r="BX2741" i="1" s="1"/>
  <c r="BZ2741" i="1" s="1"/>
  <c r="CB2741" i="1" s="1"/>
  <c r="CD2741" i="1" s="1"/>
  <c r="CF2741" i="1" s="1"/>
  <c r="CL2741" i="1" s="1"/>
  <c r="BV2742" i="1"/>
  <c r="BV2743" i="1"/>
  <c r="BV2744" i="1"/>
  <c r="BX2744" i="1" s="1"/>
  <c r="BZ2744" i="1" s="1"/>
  <c r="CB2744" i="1" s="1"/>
  <c r="CD2744" i="1" s="1"/>
  <c r="CF2744" i="1" s="1"/>
  <c r="BV2745" i="1"/>
  <c r="BX2745" i="1" s="1"/>
  <c r="BZ2745" i="1" s="1"/>
  <c r="CB2745" i="1" s="1"/>
  <c r="CD2745" i="1" s="1"/>
  <c r="CF2745" i="1" s="1"/>
  <c r="BV2746" i="1"/>
  <c r="BX2746" i="1" s="1"/>
  <c r="BV2747" i="1"/>
  <c r="BX2747" i="1" s="1"/>
  <c r="BZ2747" i="1" s="1"/>
  <c r="CB2747" i="1" s="1"/>
  <c r="CD2747" i="1" s="1"/>
  <c r="CF2747" i="1" s="1"/>
  <c r="CS2747" i="1" s="1"/>
  <c r="BV2748" i="1"/>
  <c r="BX2748" i="1" s="1"/>
  <c r="BZ2748" i="1" s="1"/>
  <c r="CB2748" i="1" s="1"/>
  <c r="CD2748" i="1" s="1"/>
  <c r="CF2748" i="1" s="1"/>
  <c r="BV2749" i="1"/>
  <c r="BX2749" i="1" s="1"/>
  <c r="BZ2749" i="1" s="1"/>
  <c r="CB2749" i="1" s="1"/>
  <c r="CD2749" i="1" s="1"/>
  <c r="CF2749" i="1" s="1"/>
  <c r="BV2750" i="1"/>
  <c r="BV2751" i="1"/>
  <c r="BV2752" i="1"/>
  <c r="BX2752" i="1" s="1"/>
  <c r="BZ2752" i="1" s="1"/>
  <c r="CB2752" i="1" s="1"/>
  <c r="CD2752" i="1" s="1"/>
  <c r="CF2752" i="1" s="1"/>
  <c r="BV2753" i="1"/>
  <c r="BX2753" i="1" s="1"/>
  <c r="BV2754" i="1"/>
  <c r="BV2755" i="1"/>
  <c r="BV2756" i="1"/>
  <c r="BV2757" i="1"/>
  <c r="BV2758" i="1"/>
  <c r="BV2759" i="1"/>
  <c r="BV2760" i="1"/>
  <c r="BX2760" i="1" s="1"/>
  <c r="BZ2760" i="1" s="1"/>
  <c r="CB2760" i="1" s="1"/>
  <c r="CD2760" i="1" s="1"/>
  <c r="CF2760" i="1" s="1"/>
  <c r="CN2760" i="1" s="1"/>
  <c r="BV2761" i="1"/>
  <c r="BX2761" i="1" s="1"/>
  <c r="BZ2761" i="1" s="1"/>
  <c r="CB2761" i="1" s="1"/>
  <c r="CD2761" i="1" s="1"/>
  <c r="CF2761" i="1" s="1"/>
  <c r="BV2762" i="1"/>
  <c r="BX2762" i="1" s="1"/>
  <c r="BZ2762" i="1" s="1"/>
  <c r="BV2763" i="1"/>
  <c r="BX2763" i="1" s="1"/>
  <c r="BZ2763" i="1" s="1"/>
  <c r="CB2763" i="1" s="1"/>
  <c r="CD2763" i="1" s="1"/>
  <c r="CF2763" i="1" s="1"/>
  <c r="BV2764" i="1"/>
  <c r="BX2764" i="1" s="1"/>
  <c r="BZ2764" i="1" s="1"/>
  <c r="CB2764" i="1" s="1"/>
  <c r="CD2764" i="1" s="1"/>
  <c r="CF2764" i="1" s="1"/>
  <c r="CS2764" i="1" s="1"/>
  <c r="BV2765" i="1"/>
  <c r="BX2765" i="1" s="1"/>
  <c r="BZ2765" i="1" s="1"/>
  <c r="CB2765" i="1" s="1"/>
  <c r="CD2765" i="1" s="1"/>
  <c r="BV2766" i="1"/>
  <c r="BV2767" i="1"/>
  <c r="BV2768" i="1"/>
  <c r="BX2768" i="1" s="1"/>
  <c r="BZ2768" i="1" s="1"/>
  <c r="CB2768" i="1" s="1"/>
  <c r="CD2768" i="1" s="1"/>
  <c r="CF2768" i="1" s="1"/>
  <c r="BV2769" i="1"/>
  <c r="BX2769" i="1" s="1"/>
  <c r="BV2770" i="1"/>
  <c r="BV2771" i="1"/>
  <c r="BV2772" i="1"/>
  <c r="BV2773" i="1"/>
  <c r="BX2773" i="1" s="1"/>
  <c r="BZ2773" i="1" s="1"/>
  <c r="BV2774" i="1"/>
  <c r="BV2775" i="1"/>
  <c r="BV2776" i="1"/>
  <c r="BX2776" i="1" s="1"/>
  <c r="BZ2776" i="1" s="1"/>
  <c r="CB2776" i="1" s="1"/>
  <c r="CD2776" i="1" s="1"/>
  <c r="CF2776" i="1" s="1"/>
  <c r="CN2776" i="1" s="1"/>
  <c r="BV2777" i="1"/>
  <c r="BX2777" i="1" s="1"/>
  <c r="BZ2777" i="1" s="1"/>
  <c r="CB2777" i="1" s="1"/>
  <c r="CD2777" i="1" s="1"/>
  <c r="CF2777" i="1" s="1"/>
  <c r="CQ2777" i="1" s="1"/>
  <c r="BV2778" i="1"/>
  <c r="BX2778" i="1" s="1"/>
  <c r="BV2779" i="1"/>
  <c r="BX2779" i="1" s="1"/>
  <c r="BZ2779" i="1" s="1"/>
  <c r="CB2779" i="1" s="1"/>
  <c r="CD2779" i="1" s="1"/>
  <c r="CF2779" i="1" s="1"/>
  <c r="BV2780" i="1"/>
  <c r="BX2780" i="1" s="1"/>
  <c r="BZ2780" i="1" s="1"/>
  <c r="CB2780" i="1" s="1"/>
  <c r="CD2780" i="1" s="1"/>
  <c r="CF2780" i="1" s="1"/>
  <c r="CS2780" i="1" s="1"/>
  <c r="BV2781" i="1"/>
  <c r="BX2781" i="1" s="1"/>
  <c r="BZ2781" i="1" s="1"/>
  <c r="CB2781" i="1" s="1"/>
  <c r="CD2781" i="1" s="1"/>
  <c r="CF2781" i="1" s="1"/>
  <c r="CH2781" i="1" s="1"/>
  <c r="BV2782" i="1"/>
  <c r="BV2783" i="1"/>
  <c r="BV2784" i="1"/>
  <c r="BX2784" i="1" s="1"/>
  <c r="BZ2784" i="1" s="1"/>
  <c r="CB2784" i="1" s="1"/>
  <c r="CD2784" i="1" s="1"/>
  <c r="CF2784" i="1" s="1"/>
  <c r="BV2785" i="1"/>
  <c r="BX2785" i="1" s="1"/>
  <c r="BV2786" i="1"/>
  <c r="BV2787" i="1"/>
  <c r="BV2788" i="1"/>
  <c r="BV2789" i="1"/>
  <c r="BX2789" i="1" s="1"/>
  <c r="BZ2789" i="1" s="1"/>
  <c r="CB2789" i="1" s="1"/>
  <c r="CD2789" i="1" s="1"/>
  <c r="CF2789" i="1" s="1"/>
  <c r="BV2790" i="1"/>
  <c r="BV2791" i="1"/>
  <c r="BV2792" i="1"/>
  <c r="BX2792" i="1" s="1"/>
  <c r="BZ2792" i="1" s="1"/>
  <c r="CB2792" i="1" s="1"/>
  <c r="CD2792" i="1" s="1"/>
  <c r="CF2792" i="1" s="1"/>
  <c r="BV2793" i="1"/>
  <c r="BV2794" i="1"/>
  <c r="BX2794" i="1" s="1"/>
  <c r="BZ2794" i="1" s="1"/>
  <c r="BV2795" i="1"/>
  <c r="BX2795" i="1" s="1"/>
  <c r="BZ2795" i="1" s="1"/>
  <c r="CB2795" i="1" s="1"/>
  <c r="CD2795" i="1" s="1"/>
  <c r="CF2795" i="1" s="1"/>
  <c r="BV2796" i="1"/>
  <c r="BX2796" i="1" s="1"/>
  <c r="BZ2796" i="1" s="1"/>
  <c r="CB2796" i="1" s="1"/>
  <c r="CD2796" i="1" s="1"/>
  <c r="CF2796" i="1" s="1"/>
  <c r="BV2797" i="1"/>
  <c r="BX2797" i="1" s="1"/>
  <c r="BZ2797" i="1" s="1"/>
  <c r="CB2797" i="1" s="1"/>
  <c r="CD2797" i="1" s="1"/>
  <c r="CF2797" i="1" s="1"/>
  <c r="CH2797" i="1" s="1"/>
  <c r="BV2798" i="1"/>
  <c r="BV2799" i="1"/>
  <c r="BV2800" i="1"/>
  <c r="BX2800" i="1" s="1"/>
  <c r="BZ2800" i="1" s="1"/>
  <c r="CB2800" i="1" s="1"/>
  <c r="CD2800" i="1" s="1"/>
  <c r="CF2800" i="1" s="1"/>
  <c r="CR2800" i="1" s="1"/>
  <c r="BV2801" i="1"/>
  <c r="BX2801" i="1" s="1"/>
  <c r="BV2802" i="1"/>
  <c r="BV2803" i="1"/>
  <c r="BV2804" i="1"/>
  <c r="BV2805" i="1"/>
  <c r="BX2805" i="1" s="1"/>
  <c r="BZ2805" i="1" s="1"/>
  <c r="CB2805" i="1" s="1"/>
  <c r="CD2805" i="1" s="1"/>
  <c r="CF2805" i="1" s="1"/>
  <c r="BV2806" i="1"/>
  <c r="BV2807" i="1"/>
  <c r="BV2808" i="1"/>
  <c r="BX2808" i="1" s="1"/>
  <c r="BZ2808" i="1" s="1"/>
  <c r="CB2808" i="1" s="1"/>
  <c r="CD2808" i="1" s="1"/>
  <c r="CF2808" i="1" s="1"/>
  <c r="BV2809" i="1"/>
  <c r="BX2809" i="1" s="1"/>
  <c r="BZ2809" i="1" s="1"/>
  <c r="CB2809" i="1" s="1"/>
  <c r="CD2809" i="1" s="1"/>
  <c r="CF2809" i="1" s="1"/>
  <c r="BV2810" i="1"/>
  <c r="BV2811" i="1"/>
  <c r="BX2811" i="1" s="1"/>
  <c r="BZ2811" i="1" s="1"/>
  <c r="CB2811" i="1" s="1"/>
  <c r="CD2811" i="1" s="1"/>
  <c r="CF2811" i="1" s="1"/>
  <c r="CS2811" i="1" s="1"/>
  <c r="BV2812" i="1"/>
  <c r="BX2812" i="1" s="1"/>
  <c r="BZ2812" i="1" s="1"/>
  <c r="CB2812" i="1" s="1"/>
  <c r="CD2812" i="1" s="1"/>
  <c r="CF2812" i="1" s="1"/>
  <c r="BV2813" i="1"/>
  <c r="BX2813" i="1" s="1"/>
  <c r="BZ2813" i="1" s="1"/>
  <c r="CB2813" i="1" s="1"/>
  <c r="CD2813" i="1" s="1"/>
  <c r="CF2813" i="1" s="1"/>
  <c r="CL2813" i="1" s="1"/>
  <c r="BV2814" i="1"/>
  <c r="BV2815" i="1"/>
  <c r="BV2816" i="1"/>
  <c r="BX2816" i="1" s="1"/>
  <c r="BZ2816" i="1" s="1"/>
  <c r="CB2816" i="1" s="1"/>
  <c r="CD2816" i="1" s="1"/>
  <c r="CF2816" i="1" s="1"/>
  <c r="BV2817" i="1"/>
  <c r="BX2817" i="1" s="1"/>
  <c r="BV2818" i="1"/>
  <c r="BV2819" i="1"/>
  <c r="BV2820" i="1"/>
  <c r="BV2821" i="1"/>
  <c r="BX2821" i="1" s="1"/>
  <c r="BZ2821" i="1" s="1"/>
  <c r="CB2821" i="1" s="1"/>
  <c r="CD2821" i="1" s="1"/>
  <c r="CF2821" i="1" s="1"/>
  <c r="BV2822" i="1"/>
  <c r="BV2823" i="1"/>
  <c r="BV2824" i="1"/>
  <c r="BX2824" i="1" s="1"/>
  <c r="BZ2824" i="1" s="1"/>
  <c r="CB2824" i="1" s="1"/>
  <c r="CD2824" i="1" s="1"/>
  <c r="CF2824" i="1" s="1"/>
  <c r="CS2824" i="1" s="1"/>
  <c r="BV2825" i="1"/>
  <c r="BX2825" i="1" s="1"/>
  <c r="BZ2825" i="1" s="1"/>
  <c r="CB2825" i="1" s="1"/>
  <c r="CD2825" i="1" s="1"/>
  <c r="CF2825" i="1" s="1"/>
  <c r="CN2825" i="1" s="1"/>
  <c r="BV2826" i="1"/>
  <c r="BV2827" i="1"/>
  <c r="BX2827" i="1" s="1"/>
  <c r="BZ2827" i="1" s="1"/>
  <c r="CB2827" i="1" s="1"/>
  <c r="CD2827" i="1" s="1"/>
  <c r="CF2827" i="1" s="1"/>
  <c r="BV2828" i="1"/>
  <c r="BX2828" i="1" s="1"/>
  <c r="BZ2828" i="1" s="1"/>
  <c r="CB2828" i="1" s="1"/>
  <c r="CD2828" i="1" s="1"/>
  <c r="CF2828" i="1" s="1"/>
  <c r="BV2829" i="1"/>
  <c r="BX2829" i="1" s="1"/>
  <c r="BZ2829" i="1" s="1"/>
  <c r="CB2829" i="1" s="1"/>
  <c r="CD2829" i="1" s="1"/>
  <c r="CF2829" i="1" s="1"/>
  <c r="CH2829" i="1" s="1"/>
  <c r="BV2830" i="1"/>
  <c r="BV2831" i="1"/>
  <c r="BV2832" i="1"/>
  <c r="BX2832" i="1" s="1"/>
  <c r="BZ2832" i="1" s="1"/>
  <c r="CB2832" i="1" s="1"/>
  <c r="CD2832" i="1" s="1"/>
  <c r="CF2832" i="1" s="1"/>
  <c r="BV2833" i="1"/>
  <c r="BX2833" i="1" s="1"/>
  <c r="BV2834" i="1"/>
  <c r="BV2835" i="1"/>
  <c r="BV2836" i="1"/>
  <c r="BV2837" i="1"/>
  <c r="BX2837" i="1" s="1"/>
  <c r="BZ2837" i="1" s="1"/>
  <c r="CB2837" i="1" s="1"/>
  <c r="CD2837" i="1" s="1"/>
  <c r="CF2837" i="1" s="1"/>
  <c r="CJ2837" i="1" s="1"/>
  <c r="BV2838" i="1"/>
  <c r="BV2839" i="1"/>
  <c r="BV2840" i="1"/>
  <c r="BX2840" i="1" s="1"/>
  <c r="BZ2840" i="1" s="1"/>
  <c r="CB2840" i="1" s="1"/>
  <c r="CD2840" i="1" s="1"/>
  <c r="CF2840" i="1" s="1"/>
  <c r="BV2841" i="1"/>
  <c r="BX2841" i="1" s="1"/>
  <c r="BZ2841" i="1" s="1"/>
  <c r="CB2841" i="1" s="1"/>
  <c r="CD2841" i="1" s="1"/>
  <c r="CF2841" i="1" s="1"/>
  <c r="BV2842" i="1"/>
  <c r="BX2842" i="1" s="1"/>
  <c r="BV2843" i="1"/>
  <c r="BX2843" i="1" s="1"/>
  <c r="BZ2843" i="1" s="1"/>
  <c r="CB2843" i="1" s="1"/>
  <c r="CD2843" i="1" s="1"/>
  <c r="CF2843" i="1" s="1"/>
  <c r="CR2843" i="1" s="1"/>
  <c r="BV2844" i="1"/>
  <c r="BX2844" i="1" s="1"/>
  <c r="BZ2844" i="1" s="1"/>
  <c r="CB2844" i="1" s="1"/>
  <c r="CD2844" i="1" s="1"/>
  <c r="CF2844" i="1" s="1"/>
  <c r="CR2844" i="1" s="1"/>
  <c r="BV2845" i="1"/>
  <c r="BX2845" i="1" s="1"/>
  <c r="BZ2845" i="1" s="1"/>
  <c r="CB2845" i="1" s="1"/>
  <c r="CD2845" i="1" s="1"/>
  <c r="CF2845" i="1" s="1"/>
  <c r="CP2845" i="1" s="1"/>
  <c r="BV2846" i="1"/>
  <c r="BV2847" i="1"/>
  <c r="BV2848" i="1"/>
  <c r="BX2848" i="1" s="1"/>
  <c r="BZ2848" i="1" s="1"/>
  <c r="CB2848" i="1" s="1"/>
  <c r="CD2848" i="1" s="1"/>
  <c r="CF2848" i="1" s="1"/>
  <c r="BV2849" i="1"/>
  <c r="BX2849" i="1" s="1"/>
  <c r="BV2850" i="1"/>
  <c r="BV2851" i="1"/>
  <c r="BV2852" i="1"/>
  <c r="BV2853" i="1"/>
  <c r="BX2853" i="1" s="1"/>
  <c r="BZ2853" i="1" s="1"/>
  <c r="CB2853" i="1" s="1"/>
  <c r="CD2853" i="1" s="1"/>
  <c r="CF2853" i="1" s="1"/>
  <c r="CH2853" i="1" s="1"/>
  <c r="BV2854" i="1"/>
  <c r="BV2855" i="1"/>
  <c r="BV2856" i="1"/>
  <c r="BX2856" i="1" s="1"/>
  <c r="BZ2856" i="1" s="1"/>
  <c r="CB2856" i="1" s="1"/>
  <c r="CD2856" i="1" s="1"/>
  <c r="CF2856" i="1" s="1"/>
  <c r="BV2857" i="1"/>
  <c r="BX2857" i="1" s="1"/>
  <c r="BZ2857" i="1" s="1"/>
  <c r="CB2857" i="1" s="1"/>
  <c r="CD2857" i="1" s="1"/>
  <c r="CF2857" i="1" s="1"/>
  <c r="CN2857" i="1" s="1"/>
  <c r="BV2858" i="1"/>
  <c r="BX2858" i="1" s="1"/>
  <c r="BV2859" i="1"/>
  <c r="BX2859" i="1" s="1"/>
  <c r="BZ2859" i="1" s="1"/>
  <c r="CB2859" i="1" s="1"/>
  <c r="CD2859" i="1" s="1"/>
  <c r="CF2859" i="1" s="1"/>
  <c r="CR2859" i="1" s="1"/>
  <c r="BV2860" i="1"/>
  <c r="BX2860" i="1" s="1"/>
  <c r="BZ2860" i="1" s="1"/>
  <c r="CB2860" i="1" s="1"/>
  <c r="CD2860" i="1" s="1"/>
  <c r="CF2860" i="1" s="1"/>
  <c r="BV2861" i="1"/>
  <c r="BX2861" i="1" s="1"/>
  <c r="BZ2861" i="1" s="1"/>
  <c r="CB2861" i="1" s="1"/>
  <c r="CD2861" i="1" s="1"/>
  <c r="CF2861" i="1" s="1"/>
  <c r="CH2861" i="1" s="1"/>
  <c r="BV2862" i="1"/>
  <c r="BV2863" i="1"/>
  <c r="BV2864" i="1"/>
  <c r="BX2864" i="1" s="1"/>
  <c r="BZ2864" i="1" s="1"/>
  <c r="CB2864" i="1" s="1"/>
  <c r="CD2864" i="1" s="1"/>
  <c r="CF2864" i="1" s="1"/>
  <c r="CS2864" i="1" s="1"/>
  <c r="BV2865" i="1"/>
  <c r="BX2865" i="1" s="1"/>
  <c r="BV2866" i="1"/>
  <c r="BV2867" i="1"/>
  <c r="BV2868" i="1"/>
  <c r="BV2869" i="1"/>
  <c r="BX2869" i="1" s="1"/>
  <c r="BZ2869" i="1" s="1"/>
  <c r="CB2869" i="1" s="1"/>
  <c r="CD2869" i="1" s="1"/>
  <c r="CF2869" i="1" s="1"/>
  <c r="BV2870" i="1"/>
  <c r="BV2871" i="1"/>
  <c r="BV2872" i="1"/>
  <c r="BX2872" i="1" s="1"/>
  <c r="BZ2872" i="1" s="1"/>
  <c r="CB2872" i="1" s="1"/>
  <c r="CD2872" i="1" s="1"/>
  <c r="CF2872" i="1" s="1"/>
  <c r="BV2873" i="1"/>
  <c r="BX2873" i="1" s="1"/>
  <c r="BZ2873" i="1" s="1"/>
  <c r="CB2873" i="1" s="1"/>
  <c r="CD2873" i="1" s="1"/>
  <c r="CF2873" i="1" s="1"/>
  <c r="BV2874" i="1"/>
  <c r="BX2874" i="1" s="1"/>
  <c r="BZ2874" i="1" s="1"/>
  <c r="BV2875" i="1"/>
  <c r="BX2875" i="1" s="1"/>
  <c r="BZ2875" i="1" s="1"/>
  <c r="CB2875" i="1" s="1"/>
  <c r="CD2875" i="1" s="1"/>
  <c r="CF2875" i="1" s="1"/>
  <c r="BV2876" i="1"/>
  <c r="BX2876" i="1" s="1"/>
  <c r="BZ2876" i="1" s="1"/>
  <c r="CB2876" i="1" s="1"/>
  <c r="CD2876" i="1" s="1"/>
  <c r="CF2876" i="1" s="1"/>
  <c r="BV2877" i="1"/>
  <c r="BX2877" i="1" s="1"/>
  <c r="BZ2877" i="1" s="1"/>
  <c r="CB2877" i="1" s="1"/>
  <c r="CD2877" i="1" s="1"/>
  <c r="CF2877" i="1" s="1"/>
  <c r="CH2877" i="1" s="1"/>
  <c r="BV2878" i="1"/>
  <c r="BV2879" i="1"/>
  <c r="BV2880" i="1"/>
  <c r="BX2880" i="1" s="1"/>
  <c r="BZ2880" i="1" s="1"/>
  <c r="CB2880" i="1" s="1"/>
  <c r="CD2880" i="1" s="1"/>
  <c r="CF2880" i="1" s="1"/>
  <c r="BV2881" i="1"/>
  <c r="BX2881" i="1" s="1"/>
  <c r="BV2882" i="1"/>
  <c r="BV2883" i="1"/>
  <c r="BV2884" i="1"/>
  <c r="BV2885" i="1"/>
  <c r="BX2885" i="1" s="1"/>
  <c r="BZ2885" i="1" s="1"/>
  <c r="CB2885" i="1" s="1"/>
  <c r="CD2885" i="1" s="1"/>
  <c r="CF2885" i="1" s="1"/>
  <c r="BV2886" i="1"/>
  <c r="BV2887" i="1"/>
  <c r="BV2888" i="1"/>
  <c r="BX2888" i="1" s="1"/>
  <c r="BZ2888" i="1" s="1"/>
  <c r="CB2888" i="1" s="1"/>
  <c r="CD2888" i="1" s="1"/>
  <c r="CF2888" i="1" s="1"/>
  <c r="CJ2888" i="1" s="1"/>
  <c r="BV2889" i="1"/>
  <c r="BX2889" i="1" s="1"/>
  <c r="BZ2889" i="1" s="1"/>
  <c r="CB2889" i="1" s="1"/>
  <c r="CD2889" i="1" s="1"/>
  <c r="CF2889" i="1" s="1"/>
  <c r="CN2889" i="1" s="1"/>
  <c r="BV2890" i="1"/>
  <c r="BX2890" i="1" s="1"/>
  <c r="BV2891" i="1"/>
  <c r="BX2891" i="1" s="1"/>
  <c r="BZ2891" i="1" s="1"/>
  <c r="CB2891" i="1" s="1"/>
  <c r="CD2891" i="1" s="1"/>
  <c r="CF2891" i="1" s="1"/>
  <c r="BV2892" i="1"/>
  <c r="BX2892" i="1" s="1"/>
  <c r="BZ2892" i="1" s="1"/>
  <c r="CB2892" i="1" s="1"/>
  <c r="CD2892" i="1" s="1"/>
  <c r="CF2892" i="1" s="1"/>
  <c r="CH2892" i="1" s="1"/>
  <c r="BV2893" i="1"/>
  <c r="BX2893" i="1" s="1"/>
  <c r="BZ2893" i="1" s="1"/>
  <c r="CB2893" i="1" s="1"/>
  <c r="CD2893" i="1" s="1"/>
  <c r="CF2893" i="1" s="1"/>
  <c r="CH2893" i="1" s="1"/>
  <c r="BV2894" i="1"/>
  <c r="BV2895" i="1"/>
  <c r="BV2896" i="1"/>
  <c r="BX2896" i="1" s="1"/>
  <c r="BZ2896" i="1" s="1"/>
  <c r="CB2896" i="1" s="1"/>
  <c r="CD2896" i="1" s="1"/>
  <c r="CF2896" i="1" s="1"/>
  <c r="BV2897" i="1"/>
  <c r="BX2897" i="1" s="1"/>
  <c r="BV2898" i="1"/>
  <c r="BV2899" i="1"/>
  <c r="BV2900" i="1"/>
  <c r="BV2901" i="1"/>
  <c r="BV2902" i="1"/>
  <c r="BV2903" i="1"/>
  <c r="BV2904" i="1"/>
  <c r="BX2904" i="1" s="1"/>
  <c r="BZ2904" i="1" s="1"/>
  <c r="CB2904" i="1" s="1"/>
  <c r="CD2904" i="1" s="1"/>
  <c r="CF2904" i="1" s="1"/>
  <c r="BV2905" i="1"/>
  <c r="BX2905" i="1" s="1"/>
  <c r="BZ2905" i="1" s="1"/>
  <c r="CB2905" i="1" s="1"/>
  <c r="CD2905" i="1" s="1"/>
  <c r="CF2905" i="1" s="1"/>
  <c r="BV2906" i="1"/>
  <c r="BX2906" i="1" s="1"/>
  <c r="BV2907" i="1"/>
  <c r="BX2907" i="1" s="1"/>
  <c r="BZ2907" i="1" s="1"/>
  <c r="CB2907" i="1" s="1"/>
  <c r="CD2907" i="1" s="1"/>
  <c r="CF2907" i="1" s="1"/>
  <c r="CR2907" i="1" s="1"/>
  <c r="BV2908" i="1"/>
  <c r="BX2908" i="1" s="1"/>
  <c r="BZ2908" i="1" s="1"/>
  <c r="CB2908" i="1" s="1"/>
  <c r="CD2908" i="1" s="1"/>
  <c r="CF2908" i="1" s="1"/>
  <c r="BV2909" i="1"/>
  <c r="BX2909" i="1" s="1"/>
  <c r="BZ2909" i="1" s="1"/>
  <c r="CB2909" i="1" s="1"/>
  <c r="CD2909" i="1" s="1"/>
  <c r="CF2909" i="1" s="1"/>
  <c r="CP2909" i="1" s="1"/>
  <c r="BV2910" i="1"/>
  <c r="BV2911" i="1"/>
  <c r="BV2912" i="1"/>
  <c r="BX2912" i="1" s="1"/>
  <c r="BZ2912" i="1" s="1"/>
  <c r="CB2912" i="1" s="1"/>
  <c r="CD2912" i="1" s="1"/>
  <c r="CF2912" i="1" s="1"/>
  <c r="CS2912" i="1" s="1"/>
  <c r="BV2913" i="1"/>
  <c r="BX2913" i="1" s="1"/>
  <c r="BV2914" i="1"/>
  <c r="BV2915" i="1"/>
  <c r="BV2916" i="1"/>
  <c r="BV2917" i="1"/>
  <c r="BX2917" i="1" s="1"/>
  <c r="BZ2917" i="1" s="1"/>
  <c r="CB2917" i="1" s="1"/>
  <c r="CD2917" i="1" s="1"/>
  <c r="CF2917" i="1" s="1"/>
  <c r="BV2918" i="1"/>
  <c r="BV2919" i="1"/>
  <c r="BV2920" i="1"/>
  <c r="BX2920" i="1" s="1"/>
  <c r="BZ2920" i="1" s="1"/>
  <c r="CB2920" i="1" s="1"/>
  <c r="CD2920" i="1" s="1"/>
  <c r="CF2920" i="1" s="1"/>
  <c r="CQ2920" i="1" s="1"/>
  <c r="BV2921" i="1"/>
  <c r="BV2922" i="1"/>
  <c r="BX2922" i="1" s="1"/>
  <c r="BV2923" i="1"/>
  <c r="BX2923" i="1" s="1"/>
  <c r="BZ2923" i="1" s="1"/>
  <c r="CB2923" i="1" s="1"/>
  <c r="CD2923" i="1" s="1"/>
  <c r="CF2923" i="1" s="1"/>
  <c r="BV2924" i="1"/>
  <c r="BX2924" i="1" s="1"/>
  <c r="BZ2924" i="1" s="1"/>
  <c r="CB2924" i="1" s="1"/>
  <c r="CD2924" i="1" s="1"/>
  <c r="CF2924" i="1" s="1"/>
  <c r="CR2924" i="1" s="1"/>
  <c r="BV2925" i="1"/>
  <c r="BX2925" i="1" s="1"/>
  <c r="BZ2925" i="1" s="1"/>
  <c r="CB2925" i="1" s="1"/>
  <c r="CD2925" i="1" s="1"/>
  <c r="CF2925" i="1" s="1"/>
  <c r="CH2925" i="1" s="1"/>
  <c r="BV2926" i="1"/>
  <c r="BV2927" i="1"/>
  <c r="BV2928" i="1"/>
  <c r="BX2928" i="1" s="1"/>
  <c r="BZ2928" i="1" s="1"/>
  <c r="CB2928" i="1" s="1"/>
  <c r="CD2928" i="1" s="1"/>
  <c r="CF2928" i="1" s="1"/>
  <c r="BV2929" i="1"/>
  <c r="BX2929" i="1" s="1"/>
  <c r="BV2930" i="1"/>
  <c r="BV2931" i="1"/>
  <c r="BV2932" i="1"/>
  <c r="BV2933" i="1"/>
  <c r="BV2934" i="1"/>
  <c r="BV2935" i="1"/>
  <c r="BV2936" i="1"/>
  <c r="BX2936" i="1" s="1"/>
  <c r="BZ2936" i="1" s="1"/>
  <c r="CB2936" i="1" s="1"/>
  <c r="CD2936" i="1" s="1"/>
  <c r="CF2936" i="1" s="1"/>
  <c r="BV2937" i="1"/>
  <c r="BX2937" i="1" s="1"/>
  <c r="BZ2937" i="1" s="1"/>
  <c r="CB2937" i="1" s="1"/>
  <c r="CD2937" i="1" s="1"/>
  <c r="CF2937" i="1" s="1"/>
  <c r="BV2938" i="1"/>
  <c r="BV2939" i="1"/>
  <c r="BX2939" i="1" s="1"/>
  <c r="BZ2939" i="1" s="1"/>
  <c r="CB2939" i="1" s="1"/>
  <c r="CD2939" i="1" s="1"/>
  <c r="CF2939" i="1" s="1"/>
  <c r="CS2939" i="1" s="1"/>
  <c r="BV2940" i="1"/>
  <c r="BX2940" i="1" s="1"/>
  <c r="BZ2940" i="1" s="1"/>
  <c r="CB2940" i="1" s="1"/>
  <c r="CD2940" i="1" s="1"/>
  <c r="CF2940" i="1" s="1"/>
  <c r="CR2940" i="1" s="1"/>
  <c r="BV2941" i="1"/>
  <c r="BX2941" i="1" s="1"/>
  <c r="BZ2941" i="1" s="1"/>
  <c r="CB2941" i="1" s="1"/>
  <c r="CD2941" i="1" s="1"/>
  <c r="CF2941" i="1" s="1"/>
  <c r="BV2942" i="1"/>
  <c r="BV2943" i="1"/>
  <c r="BV2944" i="1"/>
  <c r="BX2944" i="1" s="1"/>
  <c r="BZ2944" i="1" s="1"/>
  <c r="CB2944" i="1" s="1"/>
  <c r="CD2944" i="1" s="1"/>
  <c r="CF2944" i="1" s="1"/>
  <c r="CS2944" i="1" s="1"/>
  <c r="BV2945" i="1"/>
  <c r="BX2945" i="1" s="1"/>
  <c r="BV2946" i="1"/>
  <c r="BV2947" i="1"/>
  <c r="BV2948" i="1"/>
  <c r="BV2949" i="1"/>
  <c r="BV2950" i="1"/>
  <c r="BV2951" i="1"/>
  <c r="BV2952" i="1"/>
  <c r="BX2952" i="1" s="1"/>
  <c r="BZ2952" i="1" s="1"/>
  <c r="CB2952" i="1" s="1"/>
  <c r="CD2952" i="1" s="1"/>
  <c r="CF2952" i="1" s="1"/>
  <c r="CN2952" i="1" s="1"/>
  <c r="BV2953" i="1"/>
  <c r="BX2953" i="1" s="1"/>
  <c r="BZ2953" i="1" s="1"/>
  <c r="CB2953" i="1" s="1"/>
  <c r="CD2953" i="1" s="1"/>
  <c r="CF2953" i="1" s="1"/>
  <c r="CR2953" i="1" s="1"/>
  <c r="BV2954" i="1"/>
  <c r="BV2955" i="1"/>
  <c r="BX2955" i="1" s="1"/>
  <c r="BZ2955" i="1" s="1"/>
  <c r="CB2955" i="1" s="1"/>
  <c r="CD2955" i="1" s="1"/>
  <c r="CF2955" i="1" s="1"/>
  <c r="CO2955" i="1" s="1"/>
  <c r="BV2956" i="1"/>
  <c r="BX2956" i="1" s="1"/>
  <c r="BZ2956" i="1" s="1"/>
  <c r="CB2956" i="1" s="1"/>
  <c r="CD2956" i="1" s="1"/>
  <c r="CF2956" i="1" s="1"/>
  <c r="CS2956" i="1" s="1"/>
  <c r="BV2957" i="1"/>
  <c r="BX2957" i="1" s="1"/>
  <c r="BZ2957" i="1" s="1"/>
  <c r="CB2957" i="1" s="1"/>
  <c r="BV2958" i="1"/>
  <c r="BV2959" i="1"/>
  <c r="BV2960" i="1"/>
  <c r="BX2960" i="1" s="1"/>
  <c r="BZ2960" i="1" s="1"/>
  <c r="CB2960" i="1" s="1"/>
  <c r="CD2960" i="1" s="1"/>
  <c r="CF2960" i="1" s="1"/>
  <c r="BV2961" i="1"/>
  <c r="BX2961" i="1" s="1"/>
  <c r="BV2962" i="1"/>
  <c r="BV2963" i="1"/>
  <c r="BV2964" i="1"/>
  <c r="BV2965" i="1"/>
  <c r="BX2965" i="1" s="1"/>
  <c r="BZ2965" i="1" s="1"/>
  <c r="CB2965" i="1" s="1"/>
  <c r="CD2965" i="1" s="1"/>
  <c r="CF2965" i="1" s="1"/>
  <c r="BV2966" i="1"/>
  <c r="BV2967" i="1"/>
  <c r="BV2968" i="1"/>
  <c r="BX2968" i="1" s="1"/>
  <c r="BZ2968" i="1" s="1"/>
  <c r="CB2968" i="1" s="1"/>
  <c r="CD2968" i="1" s="1"/>
  <c r="CF2968" i="1" s="1"/>
  <c r="BV2969" i="1"/>
  <c r="BX2969" i="1" s="1"/>
  <c r="BZ2969" i="1" s="1"/>
  <c r="CB2969" i="1" s="1"/>
  <c r="CD2969" i="1" s="1"/>
  <c r="CF2969" i="1" s="1"/>
  <c r="BV2970" i="1"/>
  <c r="BX2970" i="1" s="1"/>
  <c r="BZ2970" i="1" s="1"/>
  <c r="BV2971" i="1"/>
  <c r="BX2971" i="1" s="1"/>
  <c r="BZ2971" i="1" s="1"/>
  <c r="CB2971" i="1" s="1"/>
  <c r="CD2971" i="1" s="1"/>
  <c r="CF2971" i="1" s="1"/>
  <c r="CR2971" i="1" s="1"/>
  <c r="BV2972" i="1"/>
  <c r="BX2972" i="1" s="1"/>
  <c r="BZ2972" i="1" s="1"/>
  <c r="CB2972" i="1" s="1"/>
  <c r="CD2972" i="1" s="1"/>
  <c r="CF2972" i="1" s="1"/>
  <c r="CR2972" i="1" s="1"/>
  <c r="BV2973" i="1"/>
  <c r="BX2973" i="1" s="1"/>
  <c r="BZ2973" i="1" s="1"/>
  <c r="CB2973" i="1" s="1"/>
  <c r="CD2973" i="1" s="1"/>
  <c r="CF2973" i="1" s="1"/>
  <c r="BV2974" i="1"/>
  <c r="BV2975" i="1"/>
  <c r="BV2976" i="1"/>
  <c r="BX2976" i="1" s="1"/>
  <c r="BZ2976" i="1" s="1"/>
  <c r="CB2976" i="1" s="1"/>
  <c r="CD2976" i="1" s="1"/>
  <c r="CF2976" i="1" s="1"/>
  <c r="BV2977" i="1"/>
  <c r="BX2977" i="1" s="1"/>
  <c r="BV2978" i="1"/>
  <c r="BV2979" i="1"/>
  <c r="BV2980" i="1"/>
  <c r="BV2981" i="1"/>
  <c r="BV2982" i="1"/>
  <c r="BV2983" i="1"/>
  <c r="BV2984" i="1"/>
  <c r="BX2984" i="1" s="1"/>
  <c r="BZ2984" i="1" s="1"/>
  <c r="CB2984" i="1" s="1"/>
  <c r="CD2984" i="1" s="1"/>
  <c r="CF2984" i="1" s="1"/>
  <c r="BV2985" i="1"/>
  <c r="BX2985" i="1" s="1"/>
  <c r="BZ2985" i="1" s="1"/>
  <c r="CB2985" i="1" s="1"/>
  <c r="CD2985" i="1" s="1"/>
  <c r="CF2985" i="1" s="1"/>
  <c r="CR2985" i="1" s="1"/>
  <c r="BV2986" i="1"/>
  <c r="BX2986" i="1" s="1"/>
  <c r="BV2987" i="1"/>
  <c r="BX2987" i="1" s="1"/>
  <c r="BZ2987" i="1" s="1"/>
  <c r="CB2987" i="1" s="1"/>
  <c r="CD2987" i="1" s="1"/>
  <c r="CF2987" i="1" s="1"/>
  <c r="BV2988" i="1"/>
  <c r="BX2988" i="1" s="1"/>
  <c r="BZ2988" i="1" s="1"/>
  <c r="CB2988" i="1" s="1"/>
  <c r="CD2988" i="1" s="1"/>
  <c r="CF2988" i="1" s="1"/>
  <c r="CR2988" i="1" s="1"/>
  <c r="BV2989" i="1"/>
  <c r="BX2989" i="1" s="1"/>
  <c r="BZ2989" i="1" s="1"/>
  <c r="CB2989" i="1" s="1"/>
  <c r="CD2989" i="1" s="1"/>
  <c r="CF2989" i="1" s="1"/>
  <c r="BV2990" i="1"/>
  <c r="BV2991" i="1"/>
  <c r="BV2992" i="1"/>
  <c r="BX2992" i="1" s="1"/>
  <c r="BZ2992" i="1" s="1"/>
  <c r="CB2992" i="1" s="1"/>
  <c r="CD2992" i="1" s="1"/>
  <c r="CF2992" i="1" s="1"/>
  <c r="CP2992" i="1" s="1"/>
  <c r="BV2993" i="1"/>
  <c r="BX2993" i="1" s="1"/>
  <c r="BV2994" i="1"/>
  <c r="BV2995" i="1"/>
  <c r="BV2996" i="1"/>
  <c r="BV2997" i="1"/>
  <c r="BX2997" i="1" s="1"/>
  <c r="BZ2997" i="1" s="1"/>
  <c r="CB2997" i="1" s="1"/>
  <c r="CD2997" i="1" s="1"/>
  <c r="CF2997" i="1" s="1"/>
  <c r="BV2998" i="1"/>
  <c r="BV2999" i="1"/>
  <c r="BV3000" i="1"/>
  <c r="BX3000" i="1" s="1"/>
  <c r="BZ3000" i="1" s="1"/>
  <c r="CB3000" i="1" s="1"/>
  <c r="CD3000" i="1" s="1"/>
  <c r="CF3000" i="1" s="1"/>
  <c r="CJ3000" i="1" s="1"/>
  <c r="BV3001" i="1"/>
  <c r="BX3001" i="1" s="1"/>
  <c r="BZ3001" i="1" s="1"/>
  <c r="CB3001" i="1" s="1"/>
  <c r="CD3001" i="1" s="1"/>
  <c r="CF3001" i="1" s="1"/>
  <c r="CN3001" i="1" s="1"/>
  <c r="BV3002" i="1"/>
  <c r="BX3002" i="1" s="1"/>
  <c r="BZ3002" i="1" s="1"/>
  <c r="BV3003" i="1"/>
  <c r="BX3003" i="1" s="1"/>
  <c r="BZ3003" i="1" s="1"/>
  <c r="CB3003" i="1" s="1"/>
  <c r="CD3003" i="1" s="1"/>
  <c r="CF3003" i="1" s="1"/>
  <c r="CS3003" i="1" s="1"/>
  <c r="BV3004" i="1"/>
  <c r="BX3004" i="1" s="1"/>
  <c r="BZ3004" i="1" s="1"/>
  <c r="CB3004" i="1" s="1"/>
  <c r="CD3004" i="1" s="1"/>
  <c r="CF3004" i="1" s="1"/>
  <c r="CR3004" i="1" s="1"/>
  <c r="BV3005" i="1"/>
  <c r="BX3005" i="1" s="1"/>
  <c r="BZ3005" i="1" s="1"/>
  <c r="CB3005" i="1" s="1"/>
  <c r="CD3005" i="1" s="1"/>
  <c r="CF3005" i="1" s="1"/>
  <c r="CR3005" i="1" s="1"/>
  <c r="BV3006" i="1"/>
  <c r="BV3007" i="1"/>
  <c r="BV3008" i="1"/>
  <c r="BX3008" i="1" s="1"/>
  <c r="BZ3008" i="1" s="1"/>
  <c r="CB3008" i="1" s="1"/>
  <c r="CD3008" i="1" s="1"/>
  <c r="CF3008" i="1" s="1"/>
  <c r="BV3009" i="1"/>
  <c r="BX3009" i="1" s="1"/>
  <c r="BV3010" i="1"/>
  <c r="BV3011" i="1"/>
  <c r="BV3012" i="1"/>
  <c r="BV3013" i="1"/>
  <c r="BX3013" i="1" s="1"/>
  <c r="BZ3013" i="1" s="1"/>
  <c r="CB3013" i="1" s="1"/>
  <c r="CD3013" i="1" s="1"/>
  <c r="CF3013" i="1" s="1"/>
  <c r="CR3013" i="1" s="1"/>
  <c r="BV3014" i="1"/>
  <c r="BV3015" i="1"/>
  <c r="BV3016" i="1"/>
  <c r="BX3016" i="1" s="1"/>
  <c r="BZ3016" i="1" s="1"/>
  <c r="CB3016" i="1" s="1"/>
  <c r="CD3016" i="1" s="1"/>
  <c r="CF3016" i="1" s="1"/>
  <c r="BV3017" i="1"/>
  <c r="BX3017" i="1" s="1"/>
  <c r="BZ3017" i="1" s="1"/>
  <c r="CB3017" i="1" s="1"/>
  <c r="CD3017" i="1" s="1"/>
  <c r="CF3017" i="1" s="1"/>
  <c r="BV3018" i="1"/>
  <c r="BX3018" i="1" s="1"/>
  <c r="BZ3018" i="1" s="1"/>
  <c r="BV3019" i="1"/>
  <c r="BX3019" i="1" s="1"/>
  <c r="BZ3019" i="1" s="1"/>
  <c r="CB3019" i="1" s="1"/>
  <c r="CD3019" i="1" s="1"/>
  <c r="CF3019" i="1" s="1"/>
  <c r="BV3020" i="1"/>
  <c r="BX3020" i="1" s="1"/>
  <c r="BZ3020" i="1" s="1"/>
  <c r="CB3020" i="1" s="1"/>
  <c r="CD3020" i="1" s="1"/>
  <c r="CF3020" i="1" s="1"/>
  <c r="BV3021" i="1"/>
  <c r="BX3021" i="1" s="1"/>
  <c r="BZ3021" i="1" s="1"/>
  <c r="CB3021" i="1" s="1"/>
  <c r="CD3021" i="1" s="1"/>
  <c r="CF3021" i="1" s="1"/>
  <c r="BV3022" i="1"/>
  <c r="BV3023" i="1"/>
  <c r="BV3024" i="1"/>
  <c r="BX3024" i="1" s="1"/>
  <c r="BZ3024" i="1" s="1"/>
  <c r="CB3024" i="1" s="1"/>
  <c r="CD3024" i="1" s="1"/>
  <c r="CF3024" i="1" s="1"/>
  <c r="BV3025" i="1"/>
  <c r="BX3025" i="1" s="1"/>
  <c r="BV3026" i="1"/>
  <c r="BV3027" i="1"/>
  <c r="BV3028" i="1"/>
  <c r="BV3029" i="1"/>
  <c r="BX3029" i="1" s="1"/>
  <c r="BZ3029" i="1" s="1"/>
  <c r="CB3029" i="1" s="1"/>
  <c r="CD3029" i="1" s="1"/>
  <c r="CF3029" i="1" s="1"/>
  <c r="BV3030" i="1"/>
  <c r="BV3031" i="1"/>
  <c r="BV3032" i="1"/>
  <c r="BX3032" i="1" s="1"/>
  <c r="BZ3032" i="1" s="1"/>
  <c r="CB3032" i="1" s="1"/>
  <c r="CD3032" i="1" s="1"/>
  <c r="CF3032" i="1" s="1"/>
  <c r="CN3032" i="1" s="1"/>
  <c r="BV3033" i="1"/>
  <c r="BV3034" i="1"/>
  <c r="BX3034" i="1" s="1"/>
  <c r="BV3035" i="1"/>
  <c r="BX3035" i="1" s="1"/>
  <c r="BZ3035" i="1" s="1"/>
  <c r="CB3035" i="1" s="1"/>
  <c r="CD3035" i="1" s="1"/>
  <c r="CF3035" i="1" s="1"/>
  <c r="BV3036" i="1"/>
  <c r="BX3036" i="1" s="1"/>
  <c r="BZ3036" i="1" s="1"/>
  <c r="CB3036" i="1" s="1"/>
  <c r="CD3036" i="1" s="1"/>
  <c r="CF3036" i="1" s="1"/>
  <c r="BV3037" i="1"/>
  <c r="BX3037" i="1" s="1"/>
  <c r="BZ3037" i="1" s="1"/>
  <c r="CB3037" i="1" s="1"/>
  <c r="CD3037" i="1" s="1"/>
  <c r="CF3037" i="1" s="1"/>
  <c r="CH3037" i="1" s="1"/>
  <c r="BV3038" i="1"/>
  <c r="BV3039" i="1"/>
  <c r="BV3040" i="1"/>
  <c r="BX3040" i="1" s="1"/>
  <c r="BZ3040" i="1" s="1"/>
  <c r="CB3040" i="1" s="1"/>
  <c r="CD3040" i="1" s="1"/>
  <c r="CF3040" i="1" s="1"/>
  <c r="BV3041" i="1"/>
  <c r="BX3041" i="1" s="1"/>
  <c r="BV3042" i="1"/>
  <c r="BV3043" i="1"/>
  <c r="BV3044" i="1"/>
  <c r="BV3045" i="1"/>
  <c r="BX3045" i="1" s="1"/>
  <c r="BZ3045" i="1" s="1"/>
  <c r="CB3045" i="1" s="1"/>
  <c r="CD3045" i="1" s="1"/>
  <c r="CF3045" i="1" s="1"/>
  <c r="BV3046" i="1"/>
  <c r="BV3047" i="1"/>
  <c r="BV3048" i="1"/>
  <c r="BX3048" i="1" s="1"/>
  <c r="BZ3048" i="1" s="1"/>
  <c r="CB3048" i="1" s="1"/>
  <c r="CD3048" i="1" s="1"/>
  <c r="CF3048" i="1" s="1"/>
  <c r="CN3048" i="1" s="1"/>
  <c r="BV3049" i="1"/>
  <c r="BX3049" i="1" s="1"/>
  <c r="BZ3049" i="1" s="1"/>
  <c r="CB3049" i="1" s="1"/>
  <c r="CD3049" i="1" s="1"/>
  <c r="CF3049" i="1" s="1"/>
  <c r="CR3049" i="1" s="1"/>
  <c r="BV3050" i="1"/>
  <c r="BX3050" i="1" s="1"/>
  <c r="BV3051" i="1"/>
  <c r="BX3051" i="1" s="1"/>
  <c r="BZ3051" i="1" s="1"/>
  <c r="CB3051" i="1" s="1"/>
  <c r="CD3051" i="1" s="1"/>
  <c r="CF3051" i="1" s="1"/>
  <c r="CR3051" i="1" s="1"/>
  <c r="BV3052" i="1"/>
  <c r="BX3052" i="1" s="1"/>
  <c r="BZ3052" i="1" s="1"/>
  <c r="CB3052" i="1" s="1"/>
  <c r="CD3052" i="1" s="1"/>
  <c r="CF3052" i="1" s="1"/>
  <c r="CP3052" i="1" s="1"/>
  <c r="BV3053" i="1"/>
  <c r="BX3053" i="1" s="1"/>
  <c r="BZ3053" i="1" s="1"/>
  <c r="CB3053" i="1" s="1"/>
  <c r="CD3053" i="1" s="1"/>
  <c r="CF3053" i="1" s="1"/>
  <c r="BV3054" i="1"/>
  <c r="BV3055" i="1"/>
  <c r="BV3056" i="1"/>
  <c r="BW502" i="1"/>
  <c r="BW503" i="1"/>
  <c r="BW504" i="1"/>
  <c r="BW505" i="1"/>
  <c r="BW506" i="1"/>
  <c r="BY506" i="1" s="1"/>
  <c r="BW507" i="1"/>
  <c r="BY507" i="1" s="1"/>
  <c r="BW508" i="1"/>
  <c r="BY508" i="1" s="1"/>
  <c r="CA508" i="1" s="1"/>
  <c r="CC508" i="1" s="1"/>
  <c r="CE508" i="1" s="1"/>
  <c r="CG508" i="1" s="1"/>
  <c r="BW509" i="1"/>
  <c r="BW510" i="1"/>
  <c r="BW511" i="1"/>
  <c r="BW512" i="1"/>
  <c r="BY512" i="1" s="1"/>
  <c r="BW513" i="1"/>
  <c r="BY513" i="1" s="1"/>
  <c r="CA513" i="1" s="1"/>
  <c r="CC513" i="1" s="1"/>
  <c r="CE513" i="1" s="1"/>
  <c r="CG513" i="1" s="1"/>
  <c r="BW514" i="1"/>
  <c r="BY514" i="1" s="1"/>
  <c r="CA514" i="1" s="1"/>
  <c r="CC514" i="1" s="1"/>
  <c r="CE514" i="1" s="1"/>
  <c r="CG514" i="1" s="1"/>
  <c r="BW515" i="1"/>
  <c r="BW516" i="1"/>
  <c r="BW517" i="1"/>
  <c r="BW518" i="1"/>
  <c r="BW519" i="1"/>
  <c r="BW520" i="1"/>
  <c r="BW521" i="1"/>
  <c r="BW522" i="1"/>
  <c r="BW523" i="1"/>
  <c r="BW524" i="1"/>
  <c r="BY524" i="1" s="1"/>
  <c r="CA524" i="1" s="1"/>
  <c r="CC524" i="1" s="1"/>
  <c r="CE524" i="1" s="1"/>
  <c r="CG524" i="1" s="1"/>
  <c r="BW525" i="1"/>
  <c r="BW526" i="1"/>
  <c r="BY526" i="1" s="1"/>
  <c r="BW527" i="1"/>
  <c r="BW528" i="1"/>
  <c r="BY528" i="1" s="1"/>
  <c r="BW529" i="1"/>
  <c r="BY529" i="1" s="1"/>
  <c r="BW530" i="1"/>
  <c r="BY530" i="1" s="1"/>
  <c r="CA530" i="1" s="1"/>
  <c r="BW531" i="1"/>
  <c r="BW532" i="1"/>
  <c r="BW533" i="1"/>
  <c r="BY533" i="1" s="1"/>
  <c r="CA533" i="1" s="1"/>
  <c r="CC533" i="1" s="1"/>
  <c r="CE533" i="1" s="1"/>
  <c r="BW534" i="1"/>
  <c r="BW535" i="1"/>
  <c r="BW536" i="1"/>
  <c r="BW537" i="1"/>
  <c r="BW538" i="1"/>
  <c r="BY538" i="1" s="1"/>
  <c r="BW539" i="1"/>
  <c r="BW540" i="1"/>
  <c r="BY540" i="1" s="1"/>
  <c r="CA540" i="1" s="1"/>
  <c r="CC540" i="1" s="1"/>
  <c r="CE540" i="1" s="1"/>
  <c r="CG540" i="1" s="1"/>
  <c r="BW541" i="1"/>
  <c r="BW542" i="1"/>
  <c r="BY542" i="1" s="1"/>
  <c r="BW543" i="1"/>
  <c r="BW544" i="1"/>
  <c r="BY544" i="1" s="1"/>
  <c r="CA544" i="1" s="1"/>
  <c r="CC544" i="1" s="1"/>
  <c r="CE544" i="1" s="1"/>
  <c r="BW545" i="1"/>
  <c r="BY545" i="1" s="1"/>
  <c r="BW546" i="1"/>
  <c r="BY546" i="1" s="1"/>
  <c r="CA546" i="1" s="1"/>
  <c r="CC546" i="1" s="1"/>
  <c r="CE546" i="1" s="1"/>
  <c r="BW547" i="1"/>
  <c r="BW548" i="1"/>
  <c r="BW549" i="1"/>
  <c r="BW550" i="1"/>
  <c r="BW551" i="1"/>
  <c r="BW552" i="1"/>
  <c r="BW553" i="1"/>
  <c r="BW554" i="1"/>
  <c r="BW555" i="1"/>
  <c r="BY555" i="1" s="1"/>
  <c r="BW556" i="1"/>
  <c r="BY556" i="1" s="1"/>
  <c r="CA556" i="1" s="1"/>
  <c r="CC556" i="1" s="1"/>
  <c r="CE556" i="1" s="1"/>
  <c r="CG556" i="1" s="1"/>
  <c r="BW557" i="1"/>
  <c r="BW558" i="1"/>
  <c r="BY558" i="1" s="1"/>
  <c r="CA558" i="1" s="1"/>
  <c r="CC558" i="1" s="1"/>
  <c r="CE558" i="1" s="1"/>
  <c r="CG558" i="1" s="1"/>
  <c r="BW559" i="1"/>
  <c r="BW560" i="1"/>
  <c r="BY560" i="1" s="1"/>
  <c r="BW561" i="1"/>
  <c r="BY561" i="1" s="1"/>
  <c r="CA561" i="1" s="1"/>
  <c r="BW562" i="1"/>
  <c r="BY562" i="1" s="1"/>
  <c r="CA562" i="1" s="1"/>
  <c r="CC562" i="1" s="1"/>
  <c r="BW563" i="1"/>
  <c r="BW564" i="1"/>
  <c r="BW565" i="1"/>
  <c r="BY565" i="1" s="1"/>
  <c r="CA565" i="1" s="1"/>
  <c r="CC565" i="1" s="1"/>
  <c r="CE565" i="1" s="1"/>
  <c r="CG565" i="1" s="1"/>
  <c r="BW566" i="1"/>
  <c r="BW567" i="1"/>
  <c r="BW568" i="1"/>
  <c r="BW569" i="1"/>
  <c r="BW570" i="1"/>
  <c r="BY570" i="1" s="1"/>
  <c r="CA570" i="1" s="1"/>
  <c r="BW571" i="1"/>
  <c r="BY571" i="1" s="1"/>
  <c r="BW572" i="1"/>
  <c r="BY572" i="1" s="1"/>
  <c r="CA572" i="1" s="1"/>
  <c r="CC572" i="1" s="1"/>
  <c r="CE572" i="1" s="1"/>
  <c r="CG572" i="1" s="1"/>
  <c r="BW573" i="1"/>
  <c r="BW574" i="1"/>
  <c r="BY574" i="1" s="1"/>
  <c r="CA574" i="1" s="1"/>
  <c r="CC574" i="1" s="1"/>
  <c r="CE574" i="1" s="1"/>
  <c r="CG574" i="1" s="1"/>
  <c r="BW575" i="1"/>
  <c r="BW576" i="1"/>
  <c r="BY576" i="1" s="1"/>
  <c r="CA576" i="1" s="1"/>
  <c r="CC576" i="1" s="1"/>
  <c r="CE576" i="1" s="1"/>
  <c r="BW577" i="1"/>
  <c r="BY577" i="1" s="1"/>
  <c r="CA577" i="1" s="1"/>
  <c r="CC577" i="1" s="1"/>
  <c r="CE577" i="1" s="1"/>
  <c r="BW578" i="1"/>
  <c r="BY578" i="1" s="1"/>
  <c r="CA578" i="1" s="1"/>
  <c r="CC578" i="1" s="1"/>
  <c r="BW579" i="1"/>
  <c r="BW580" i="1"/>
  <c r="BW581" i="1"/>
  <c r="BW582" i="1"/>
  <c r="BW583" i="1"/>
  <c r="BW584" i="1"/>
  <c r="BW585" i="1"/>
  <c r="BW586" i="1"/>
  <c r="BY586" i="1" s="1"/>
  <c r="CA586" i="1" s="1"/>
  <c r="CC586" i="1" s="1"/>
  <c r="BW587" i="1"/>
  <c r="BY587" i="1" s="1"/>
  <c r="BW588" i="1"/>
  <c r="BY588" i="1" s="1"/>
  <c r="CA588" i="1" s="1"/>
  <c r="CC588" i="1" s="1"/>
  <c r="CE588" i="1" s="1"/>
  <c r="CG588" i="1" s="1"/>
  <c r="BW589" i="1"/>
  <c r="BW590" i="1"/>
  <c r="BY590" i="1" s="1"/>
  <c r="CA590" i="1" s="1"/>
  <c r="CC590" i="1" s="1"/>
  <c r="CE590" i="1" s="1"/>
  <c r="CG590" i="1" s="1"/>
  <c r="BW591" i="1"/>
  <c r="BW592" i="1"/>
  <c r="BY592" i="1" s="1"/>
  <c r="CA592" i="1" s="1"/>
  <c r="BW593" i="1"/>
  <c r="BY593" i="1" s="1"/>
  <c r="CA593" i="1" s="1"/>
  <c r="BW594" i="1"/>
  <c r="BY594" i="1" s="1"/>
  <c r="CA594" i="1" s="1"/>
  <c r="CC594" i="1" s="1"/>
  <c r="BW595" i="1"/>
  <c r="BW596" i="1"/>
  <c r="BW597" i="1"/>
  <c r="BW598" i="1"/>
  <c r="BW599" i="1"/>
  <c r="BW600" i="1"/>
  <c r="BW601" i="1"/>
  <c r="BW602" i="1"/>
  <c r="BW603" i="1"/>
  <c r="BY603" i="1" s="1"/>
  <c r="BW604" i="1"/>
  <c r="BY604" i="1" s="1"/>
  <c r="CA604" i="1" s="1"/>
  <c r="CC604" i="1" s="1"/>
  <c r="CE604" i="1" s="1"/>
  <c r="CG604" i="1" s="1"/>
  <c r="BW605" i="1"/>
  <c r="BW606" i="1"/>
  <c r="BW607" i="1"/>
  <c r="BW608" i="1"/>
  <c r="BY608" i="1" s="1"/>
  <c r="BW609" i="1"/>
  <c r="BY609" i="1" s="1"/>
  <c r="BW610" i="1"/>
  <c r="BY610" i="1" s="1"/>
  <c r="CA610" i="1" s="1"/>
  <c r="BW611" i="1"/>
  <c r="BW612" i="1"/>
  <c r="BW613" i="1"/>
  <c r="BW614" i="1"/>
  <c r="BW615" i="1"/>
  <c r="BW616" i="1"/>
  <c r="BW617" i="1"/>
  <c r="BW618" i="1"/>
  <c r="BY618" i="1" s="1"/>
  <c r="CA618" i="1" s="1"/>
  <c r="BW619" i="1"/>
  <c r="BY619" i="1" s="1"/>
  <c r="BW620" i="1"/>
  <c r="BY620" i="1" s="1"/>
  <c r="CA620" i="1" s="1"/>
  <c r="CC620" i="1" s="1"/>
  <c r="CE620" i="1" s="1"/>
  <c r="CG620" i="1" s="1"/>
  <c r="BW621" i="1"/>
  <c r="BW622" i="1"/>
  <c r="BY622" i="1" s="1"/>
  <c r="CA622" i="1" s="1"/>
  <c r="BW623" i="1"/>
  <c r="BW624" i="1"/>
  <c r="BY624" i="1" s="1"/>
  <c r="BW625" i="1"/>
  <c r="BY625" i="1" s="1"/>
  <c r="CA625" i="1" s="1"/>
  <c r="CC625" i="1" s="1"/>
  <c r="CE625" i="1" s="1"/>
  <c r="CG625" i="1" s="1"/>
  <c r="BW626" i="1"/>
  <c r="BY626" i="1" s="1"/>
  <c r="CA626" i="1" s="1"/>
  <c r="CC626" i="1" s="1"/>
  <c r="BW627" i="1"/>
  <c r="BW628" i="1"/>
  <c r="BW629" i="1"/>
  <c r="BW630" i="1"/>
  <c r="BW631" i="1"/>
  <c r="BW632" i="1"/>
  <c r="BW633" i="1"/>
  <c r="BW634" i="1"/>
  <c r="BW635" i="1"/>
  <c r="BY635" i="1" s="1"/>
  <c r="BW636" i="1"/>
  <c r="BY636" i="1" s="1"/>
  <c r="CA636" i="1" s="1"/>
  <c r="CC636" i="1" s="1"/>
  <c r="CE636" i="1" s="1"/>
  <c r="CG636" i="1" s="1"/>
  <c r="BW637" i="1"/>
  <c r="BW638" i="1"/>
  <c r="BW639" i="1"/>
  <c r="BW640" i="1"/>
  <c r="BY640" i="1" s="1"/>
  <c r="CA640" i="1" s="1"/>
  <c r="CC640" i="1" s="1"/>
  <c r="CE640" i="1" s="1"/>
  <c r="CG640" i="1" s="1"/>
  <c r="BW641" i="1"/>
  <c r="BY641" i="1" s="1"/>
  <c r="CA641" i="1" s="1"/>
  <c r="CC641" i="1" s="1"/>
  <c r="BW642" i="1"/>
  <c r="BY642" i="1" s="1"/>
  <c r="CA642" i="1" s="1"/>
  <c r="CC642" i="1" s="1"/>
  <c r="CE642" i="1" s="1"/>
  <c r="CG642" i="1" s="1"/>
  <c r="BW643" i="1"/>
  <c r="BW644" i="1"/>
  <c r="BW645" i="1"/>
  <c r="BY645" i="1" s="1"/>
  <c r="CA645" i="1" s="1"/>
  <c r="CC645" i="1" s="1"/>
  <c r="CE645" i="1" s="1"/>
  <c r="CG645" i="1" s="1"/>
  <c r="BW646" i="1"/>
  <c r="BW647" i="1"/>
  <c r="BW648" i="1"/>
  <c r="BW649" i="1"/>
  <c r="BW650" i="1"/>
  <c r="BY650" i="1" s="1"/>
  <c r="CA650" i="1" s="1"/>
  <c r="CC650" i="1" s="1"/>
  <c r="BW651" i="1"/>
  <c r="BW652" i="1"/>
  <c r="BY652" i="1" s="1"/>
  <c r="CA652" i="1" s="1"/>
  <c r="CC652" i="1" s="1"/>
  <c r="CE652" i="1" s="1"/>
  <c r="CG652" i="1" s="1"/>
  <c r="BW653" i="1"/>
  <c r="BW654" i="1"/>
  <c r="BY654" i="1" s="1"/>
  <c r="CO654" i="1" s="1"/>
  <c r="BW655" i="1"/>
  <c r="BW656" i="1"/>
  <c r="BY656" i="1" s="1"/>
  <c r="CA656" i="1" s="1"/>
  <c r="BW657" i="1"/>
  <c r="BY657" i="1" s="1"/>
  <c r="CA657" i="1" s="1"/>
  <c r="CC657" i="1" s="1"/>
  <c r="CE657" i="1" s="1"/>
  <c r="CG657" i="1" s="1"/>
  <c r="BW658" i="1"/>
  <c r="BY658" i="1" s="1"/>
  <c r="CA658" i="1" s="1"/>
  <c r="CC658" i="1" s="1"/>
  <c r="CE658" i="1" s="1"/>
  <c r="CG658" i="1" s="1"/>
  <c r="BW659" i="1"/>
  <c r="BW660" i="1"/>
  <c r="BW661" i="1"/>
  <c r="BW662" i="1"/>
  <c r="BW663" i="1"/>
  <c r="BW664" i="1"/>
  <c r="BW665" i="1"/>
  <c r="BW666" i="1"/>
  <c r="BW667" i="1"/>
  <c r="BW668" i="1"/>
  <c r="BY668" i="1" s="1"/>
  <c r="CA668" i="1" s="1"/>
  <c r="CC668" i="1" s="1"/>
  <c r="CE668" i="1" s="1"/>
  <c r="CG668" i="1" s="1"/>
  <c r="BW669" i="1"/>
  <c r="BW670" i="1"/>
  <c r="BW671" i="1"/>
  <c r="BW672" i="1"/>
  <c r="BY672" i="1" s="1"/>
  <c r="BW673" i="1"/>
  <c r="BY673" i="1" s="1"/>
  <c r="CA673" i="1" s="1"/>
  <c r="CC673" i="1" s="1"/>
  <c r="BW674" i="1"/>
  <c r="BY674" i="1" s="1"/>
  <c r="CA674" i="1" s="1"/>
  <c r="CC674" i="1" s="1"/>
  <c r="CE674" i="1" s="1"/>
  <c r="CG674" i="1" s="1"/>
  <c r="BW675" i="1"/>
  <c r="BW676" i="1"/>
  <c r="BW677" i="1"/>
  <c r="BY677" i="1" s="1"/>
  <c r="CA677" i="1" s="1"/>
  <c r="CC677" i="1" s="1"/>
  <c r="CE677" i="1" s="1"/>
  <c r="CG677" i="1" s="1"/>
  <c r="BW678" i="1"/>
  <c r="BW679" i="1"/>
  <c r="BW680" i="1"/>
  <c r="BW681" i="1"/>
  <c r="BW682" i="1"/>
  <c r="BY682" i="1" s="1"/>
  <c r="CA682" i="1" s="1"/>
  <c r="CC682" i="1" s="1"/>
  <c r="CE682" i="1" s="1"/>
  <c r="BW683" i="1"/>
  <c r="BY683" i="1" s="1"/>
  <c r="BW684" i="1"/>
  <c r="BY684" i="1" s="1"/>
  <c r="CA684" i="1" s="1"/>
  <c r="CC684" i="1" s="1"/>
  <c r="CE684" i="1" s="1"/>
  <c r="CG684" i="1" s="1"/>
  <c r="BW685" i="1"/>
  <c r="BY685" i="1" s="1"/>
  <c r="CA685" i="1" s="1"/>
  <c r="CC685" i="1" s="1"/>
  <c r="CE685" i="1" s="1"/>
  <c r="CG685" i="1" s="1"/>
  <c r="BW686" i="1"/>
  <c r="BW687" i="1"/>
  <c r="BW688" i="1"/>
  <c r="BY688" i="1" s="1"/>
  <c r="CA688" i="1" s="1"/>
  <c r="CC688" i="1" s="1"/>
  <c r="CE688" i="1" s="1"/>
  <c r="CG688" i="1" s="1"/>
  <c r="BW689" i="1"/>
  <c r="BY689" i="1" s="1"/>
  <c r="CA689" i="1" s="1"/>
  <c r="BW690" i="1"/>
  <c r="BY690" i="1" s="1"/>
  <c r="CA690" i="1" s="1"/>
  <c r="CC690" i="1" s="1"/>
  <c r="CE690" i="1" s="1"/>
  <c r="CG690" i="1" s="1"/>
  <c r="BW691" i="1"/>
  <c r="BW692" i="1"/>
  <c r="BW693" i="1"/>
  <c r="BY693" i="1" s="1"/>
  <c r="CA693" i="1" s="1"/>
  <c r="CC693" i="1" s="1"/>
  <c r="CE693" i="1" s="1"/>
  <c r="CG693" i="1" s="1"/>
  <c r="BW694" i="1"/>
  <c r="BW695" i="1"/>
  <c r="BW696" i="1"/>
  <c r="BW697" i="1"/>
  <c r="BW698" i="1"/>
  <c r="BY698" i="1" s="1"/>
  <c r="CA698" i="1" s="1"/>
  <c r="CC698" i="1" s="1"/>
  <c r="CE698" i="1" s="1"/>
  <c r="CG698" i="1" s="1"/>
  <c r="BW699" i="1"/>
  <c r="BY699" i="1" s="1"/>
  <c r="BW700" i="1"/>
  <c r="BY700" i="1" s="1"/>
  <c r="CA700" i="1" s="1"/>
  <c r="CC700" i="1" s="1"/>
  <c r="CE700" i="1" s="1"/>
  <c r="CG700" i="1" s="1"/>
  <c r="BW701" i="1"/>
  <c r="BW702" i="1"/>
  <c r="BW703" i="1"/>
  <c r="BW704" i="1"/>
  <c r="BY704" i="1" s="1"/>
  <c r="CA704" i="1" s="1"/>
  <c r="CC704" i="1" s="1"/>
  <c r="CE704" i="1" s="1"/>
  <c r="BW705" i="1"/>
  <c r="BY705" i="1" s="1"/>
  <c r="CA705" i="1" s="1"/>
  <c r="BW706" i="1"/>
  <c r="BY706" i="1" s="1"/>
  <c r="CA706" i="1" s="1"/>
  <c r="BW707" i="1"/>
  <c r="BW708" i="1"/>
  <c r="BW709" i="1"/>
  <c r="BY709" i="1" s="1"/>
  <c r="CA709" i="1" s="1"/>
  <c r="CC709" i="1" s="1"/>
  <c r="CE709" i="1" s="1"/>
  <c r="CG709" i="1" s="1"/>
  <c r="BW710" i="1"/>
  <c r="BW711" i="1"/>
  <c r="BW712" i="1"/>
  <c r="BW713" i="1"/>
  <c r="BW714" i="1"/>
  <c r="BW715" i="1"/>
  <c r="BY715" i="1" s="1"/>
  <c r="BW716" i="1"/>
  <c r="BY716" i="1" s="1"/>
  <c r="CA716" i="1" s="1"/>
  <c r="CC716" i="1" s="1"/>
  <c r="CE716" i="1" s="1"/>
  <c r="BW717" i="1"/>
  <c r="BY717" i="1" s="1"/>
  <c r="BW718" i="1"/>
  <c r="BY718" i="1" s="1"/>
  <c r="CA718" i="1" s="1"/>
  <c r="CC718" i="1" s="1"/>
  <c r="CE718" i="1" s="1"/>
  <c r="BW719" i="1"/>
  <c r="BW720" i="1"/>
  <c r="BY720" i="1" s="1"/>
  <c r="BW721" i="1"/>
  <c r="BW722" i="1"/>
  <c r="BY722" i="1" s="1"/>
  <c r="CA722" i="1" s="1"/>
  <c r="BW723" i="1"/>
  <c r="BW724" i="1"/>
  <c r="BW725" i="1"/>
  <c r="BY725" i="1" s="1"/>
  <c r="CA725" i="1" s="1"/>
  <c r="CC725" i="1" s="1"/>
  <c r="CE725" i="1" s="1"/>
  <c r="CG725" i="1" s="1"/>
  <c r="BW726" i="1"/>
  <c r="BW727" i="1"/>
  <c r="BW728" i="1"/>
  <c r="BW729" i="1"/>
  <c r="BW730" i="1"/>
  <c r="BW731" i="1"/>
  <c r="BY731" i="1" s="1"/>
  <c r="CA731" i="1" s="1"/>
  <c r="BW732" i="1"/>
  <c r="BY732" i="1" s="1"/>
  <c r="CA732" i="1" s="1"/>
  <c r="CC732" i="1" s="1"/>
  <c r="CE732" i="1" s="1"/>
  <c r="CG732" i="1" s="1"/>
  <c r="BW733" i="1"/>
  <c r="BW734" i="1"/>
  <c r="BY734" i="1" s="1"/>
  <c r="CA734" i="1" s="1"/>
  <c r="CC734" i="1" s="1"/>
  <c r="CE734" i="1" s="1"/>
  <c r="CG734" i="1" s="1"/>
  <c r="BW735" i="1"/>
  <c r="BW736" i="1"/>
  <c r="BY736" i="1" s="1"/>
  <c r="BW737" i="1"/>
  <c r="BY737" i="1" s="1"/>
  <c r="CA737" i="1" s="1"/>
  <c r="CC737" i="1" s="1"/>
  <c r="CE737" i="1" s="1"/>
  <c r="BW738" i="1"/>
  <c r="BY738" i="1" s="1"/>
  <c r="CA738" i="1" s="1"/>
  <c r="CC738" i="1" s="1"/>
  <c r="CE738" i="1" s="1"/>
  <c r="CG738" i="1" s="1"/>
  <c r="BW739" i="1"/>
  <c r="BW740" i="1"/>
  <c r="BW741" i="1"/>
  <c r="BW742" i="1"/>
  <c r="BW743" i="1"/>
  <c r="BW744" i="1"/>
  <c r="BW745" i="1"/>
  <c r="BW746" i="1"/>
  <c r="BY746" i="1" s="1"/>
  <c r="CA746" i="1" s="1"/>
  <c r="CC746" i="1" s="1"/>
  <c r="CE746" i="1" s="1"/>
  <c r="CG746" i="1" s="1"/>
  <c r="BW747" i="1"/>
  <c r="BY747" i="1" s="1"/>
  <c r="BW748" i="1"/>
  <c r="BY748" i="1" s="1"/>
  <c r="CA748" i="1" s="1"/>
  <c r="CC748" i="1" s="1"/>
  <c r="CE748" i="1" s="1"/>
  <c r="CG748" i="1" s="1"/>
  <c r="BW749" i="1"/>
  <c r="BY749" i="1" s="1"/>
  <c r="CA749" i="1" s="1"/>
  <c r="CC749" i="1" s="1"/>
  <c r="CE749" i="1" s="1"/>
  <c r="CG749" i="1" s="1"/>
  <c r="BW750" i="1"/>
  <c r="BY750" i="1" s="1"/>
  <c r="BW751" i="1"/>
  <c r="BW752" i="1"/>
  <c r="BY752" i="1" s="1"/>
  <c r="BW753" i="1"/>
  <c r="BY753" i="1" s="1"/>
  <c r="CA753" i="1" s="1"/>
  <c r="BW754" i="1"/>
  <c r="BY754" i="1" s="1"/>
  <c r="CA754" i="1" s="1"/>
  <c r="CC754" i="1" s="1"/>
  <c r="CE754" i="1" s="1"/>
  <c r="CG754" i="1" s="1"/>
  <c r="BW755" i="1"/>
  <c r="BW756" i="1"/>
  <c r="BW757" i="1"/>
  <c r="BW758" i="1"/>
  <c r="BW759" i="1"/>
  <c r="BW760" i="1"/>
  <c r="BW761" i="1"/>
  <c r="BW762" i="1"/>
  <c r="BY762" i="1" s="1"/>
  <c r="CA762" i="1" s="1"/>
  <c r="CC762" i="1" s="1"/>
  <c r="CE762" i="1" s="1"/>
  <c r="CG762" i="1" s="1"/>
  <c r="BW763" i="1"/>
  <c r="BY763" i="1" s="1"/>
  <c r="BW764" i="1"/>
  <c r="BY764" i="1" s="1"/>
  <c r="CA764" i="1" s="1"/>
  <c r="CC764" i="1" s="1"/>
  <c r="CE764" i="1" s="1"/>
  <c r="CG764" i="1" s="1"/>
  <c r="BW765" i="1"/>
  <c r="BW766" i="1"/>
  <c r="BY766" i="1" s="1"/>
  <c r="CA766" i="1" s="1"/>
  <c r="CC766" i="1" s="1"/>
  <c r="CE766" i="1" s="1"/>
  <c r="BW767" i="1"/>
  <c r="BW768" i="1"/>
  <c r="BY768" i="1" s="1"/>
  <c r="CA768" i="1" s="1"/>
  <c r="CC768" i="1" s="1"/>
  <c r="CE768" i="1" s="1"/>
  <c r="BW769" i="1"/>
  <c r="BY769" i="1" s="1"/>
  <c r="CA769" i="1" s="1"/>
  <c r="CC769" i="1" s="1"/>
  <c r="CE769" i="1" s="1"/>
  <c r="CG769" i="1" s="1"/>
  <c r="BW770" i="1"/>
  <c r="BY770" i="1" s="1"/>
  <c r="CA770" i="1" s="1"/>
  <c r="CC770" i="1" s="1"/>
  <c r="CE770" i="1" s="1"/>
  <c r="BW771" i="1"/>
  <c r="BW772" i="1"/>
  <c r="BW773" i="1"/>
  <c r="BY773" i="1" s="1"/>
  <c r="BW774" i="1"/>
  <c r="BW775" i="1"/>
  <c r="BW776" i="1"/>
  <c r="BW777" i="1"/>
  <c r="BW778" i="1"/>
  <c r="BW779" i="1"/>
  <c r="BW780" i="1"/>
  <c r="BY780" i="1" s="1"/>
  <c r="CA780" i="1" s="1"/>
  <c r="CC780" i="1" s="1"/>
  <c r="CE780" i="1" s="1"/>
  <c r="CG780" i="1" s="1"/>
  <c r="BW781" i="1"/>
  <c r="BW782" i="1"/>
  <c r="BW783" i="1"/>
  <c r="BW784" i="1"/>
  <c r="BY784" i="1" s="1"/>
  <c r="BW785" i="1"/>
  <c r="BY785" i="1" s="1"/>
  <c r="CA785" i="1" s="1"/>
  <c r="BW786" i="1"/>
  <c r="BY786" i="1" s="1"/>
  <c r="CA786" i="1" s="1"/>
  <c r="CC786" i="1" s="1"/>
  <c r="CE786" i="1" s="1"/>
  <c r="CG786" i="1" s="1"/>
  <c r="BW787" i="1"/>
  <c r="BW788" i="1"/>
  <c r="BW789" i="1"/>
  <c r="BW790" i="1"/>
  <c r="BW791" i="1"/>
  <c r="BW792" i="1"/>
  <c r="BW793" i="1"/>
  <c r="BW794" i="1"/>
  <c r="BY794" i="1" s="1"/>
  <c r="CA794" i="1" s="1"/>
  <c r="BW795" i="1"/>
  <c r="BW796" i="1"/>
  <c r="BY796" i="1" s="1"/>
  <c r="CA796" i="1" s="1"/>
  <c r="CC796" i="1" s="1"/>
  <c r="CE796" i="1" s="1"/>
  <c r="CG796" i="1" s="1"/>
  <c r="BW797" i="1"/>
  <c r="BW798" i="1"/>
  <c r="BY798" i="1" s="1"/>
  <c r="CA798" i="1" s="1"/>
  <c r="CC798" i="1" s="1"/>
  <c r="CE798" i="1" s="1"/>
  <c r="CG798" i="1" s="1"/>
  <c r="BW799" i="1"/>
  <c r="BW800" i="1"/>
  <c r="BY800" i="1" s="1"/>
  <c r="CA800" i="1" s="1"/>
  <c r="BW801" i="1"/>
  <c r="BY801" i="1" s="1"/>
  <c r="CA801" i="1" s="1"/>
  <c r="CC801" i="1" s="1"/>
  <c r="CE801" i="1" s="1"/>
  <c r="CG801" i="1" s="1"/>
  <c r="BW802" i="1"/>
  <c r="BY802" i="1" s="1"/>
  <c r="CA802" i="1" s="1"/>
  <c r="CC802" i="1" s="1"/>
  <c r="CE802" i="1" s="1"/>
  <c r="CG802" i="1" s="1"/>
  <c r="BW803" i="1"/>
  <c r="BW804" i="1"/>
  <c r="BW805" i="1"/>
  <c r="BW806" i="1"/>
  <c r="BW807" i="1"/>
  <c r="BW808" i="1"/>
  <c r="BW809" i="1"/>
  <c r="BW810" i="1"/>
  <c r="BY810" i="1" s="1"/>
  <c r="CA810" i="1" s="1"/>
  <c r="CC810" i="1" s="1"/>
  <c r="CE810" i="1" s="1"/>
  <c r="CG810" i="1" s="1"/>
  <c r="BW811" i="1"/>
  <c r="BY811" i="1" s="1"/>
  <c r="BW812" i="1"/>
  <c r="BY812" i="1" s="1"/>
  <c r="CA812" i="1" s="1"/>
  <c r="CC812" i="1" s="1"/>
  <c r="CE812" i="1" s="1"/>
  <c r="CG812" i="1" s="1"/>
  <c r="BW813" i="1"/>
  <c r="BW814" i="1"/>
  <c r="BW815" i="1"/>
  <c r="BW816" i="1"/>
  <c r="BY816" i="1" s="1"/>
  <c r="CA816" i="1" s="1"/>
  <c r="CC816" i="1" s="1"/>
  <c r="CE816" i="1" s="1"/>
  <c r="BW817" i="1"/>
  <c r="BY817" i="1" s="1"/>
  <c r="CA817" i="1" s="1"/>
  <c r="CC817" i="1" s="1"/>
  <c r="CE817" i="1" s="1"/>
  <c r="CG817" i="1" s="1"/>
  <c r="BW818" i="1"/>
  <c r="BY818" i="1" s="1"/>
  <c r="CA818" i="1" s="1"/>
  <c r="CC818" i="1" s="1"/>
  <c r="CE818" i="1" s="1"/>
  <c r="CG818" i="1" s="1"/>
  <c r="BW819" i="1"/>
  <c r="BW820" i="1"/>
  <c r="BW821" i="1"/>
  <c r="BW822" i="1"/>
  <c r="BW823" i="1"/>
  <c r="BW824" i="1"/>
  <c r="BW825" i="1"/>
  <c r="BW826" i="1"/>
  <c r="BW827" i="1"/>
  <c r="BY827" i="1" s="1"/>
  <c r="BW828" i="1"/>
  <c r="BY828" i="1" s="1"/>
  <c r="CA828" i="1" s="1"/>
  <c r="CC828" i="1" s="1"/>
  <c r="CE828" i="1" s="1"/>
  <c r="CG828" i="1" s="1"/>
  <c r="BW829" i="1"/>
  <c r="BW830" i="1"/>
  <c r="BY830" i="1" s="1"/>
  <c r="CA830" i="1" s="1"/>
  <c r="CC830" i="1" s="1"/>
  <c r="CE830" i="1" s="1"/>
  <c r="BW831" i="1"/>
  <c r="BW832" i="1"/>
  <c r="BY832" i="1" s="1"/>
  <c r="BW833" i="1"/>
  <c r="BY833" i="1" s="1"/>
  <c r="CA833" i="1" s="1"/>
  <c r="CC833" i="1" s="1"/>
  <c r="BW834" i="1"/>
  <c r="BY834" i="1" s="1"/>
  <c r="CA834" i="1" s="1"/>
  <c r="CC834" i="1" s="1"/>
  <c r="CE834" i="1" s="1"/>
  <c r="CG834" i="1" s="1"/>
  <c r="BW835" i="1"/>
  <c r="BW836" i="1"/>
  <c r="BW837" i="1"/>
  <c r="BY837" i="1" s="1"/>
  <c r="CA837" i="1" s="1"/>
  <c r="CC837" i="1" s="1"/>
  <c r="CE837" i="1" s="1"/>
  <c r="CG837" i="1" s="1"/>
  <c r="BW838" i="1"/>
  <c r="BW839" i="1"/>
  <c r="BW840" i="1"/>
  <c r="BW841" i="1"/>
  <c r="BW842" i="1"/>
  <c r="BY842" i="1" s="1"/>
  <c r="CA842" i="1" s="1"/>
  <c r="CC842" i="1" s="1"/>
  <c r="CE842" i="1" s="1"/>
  <c r="CG842" i="1" s="1"/>
  <c r="BW843" i="1"/>
  <c r="BY843" i="1" s="1"/>
  <c r="BW844" i="1"/>
  <c r="BY844" i="1" s="1"/>
  <c r="CA844" i="1" s="1"/>
  <c r="CC844" i="1" s="1"/>
  <c r="CE844" i="1" s="1"/>
  <c r="CG844" i="1" s="1"/>
  <c r="BW845" i="1"/>
  <c r="BW846" i="1"/>
  <c r="BW847" i="1"/>
  <c r="BW848" i="1"/>
  <c r="BY848" i="1" s="1"/>
  <c r="BW849" i="1"/>
  <c r="BY849" i="1" s="1"/>
  <c r="CA849" i="1" s="1"/>
  <c r="CC849" i="1" s="1"/>
  <c r="CE849" i="1" s="1"/>
  <c r="CG849" i="1" s="1"/>
  <c r="BW850" i="1"/>
  <c r="BY850" i="1" s="1"/>
  <c r="CA850" i="1" s="1"/>
  <c r="CC850" i="1" s="1"/>
  <c r="CE850" i="1" s="1"/>
  <c r="CG850" i="1" s="1"/>
  <c r="BW851" i="1"/>
  <c r="BW852" i="1"/>
  <c r="BW853" i="1"/>
  <c r="BY853" i="1" s="1"/>
  <c r="BW854" i="1"/>
  <c r="BW855" i="1"/>
  <c r="BW856" i="1"/>
  <c r="BW857" i="1"/>
  <c r="BW858" i="1"/>
  <c r="BY858" i="1" s="1"/>
  <c r="CA858" i="1" s="1"/>
  <c r="CC858" i="1" s="1"/>
  <c r="CE858" i="1" s="1"/>
  <c r="BW859" i="1"/>
  <c r="BY859" i="1" s="1"/>
  <c r="BW860" i="1"/>
  <c r="BY860" i="1" s="1"/>
  <c r="CA860" i="1" s="1"/>
  <c r="CC860" i="1" s="1"/>
  <c r="CE860" i="1" s="1"/>
  <c r="CG860" i="1" s="1"/>
  <c r="BW861" i="1"/>
  <c r="BW862" i="1"/>
  <c r="BY862" i="1" s="1"/>
  <c r="CA862" i="1" s="1"/>
  <c r="CC862" i="1" s="1"/>
  <c r="CE862" i="1" s="1"/>
  <c r="CG862" i="1" s="1"/>
  <c r="BW863" i="1"/>
  <c r="BW864" i="1"/>
  <c r="BY864" i="1" s="1"/>
  <c r="CA864" i="1" s="1"/>
  <c r="CC864" i="1" s="1"/>
  <c r="CE864" i="1" s="1"/>
  <c r="BW865" i="1"/>
  <c r="BY865" i="1" s="1"/>
  <c r="BW866" i="1"/>
  <c r="BY866" i="1" s="1"/>
  <c r="CA866" i="1" s="1"/>
  <c r="CC866" i="1" s="1"/>
  <c r="CE866" i="1" s="1"/>
  <c r="CG866" i="1" s="1"/>
  <c r="BW867" i="1"/>
  <c r="BW868" i="1"/>
  <c r="BW869" i="1"/>
  <c r="BY869" i="1" s="1"/>
  <c r="CA869" i="1" s="1"/>
  <c r="BW870" i="1"/>
  <c r="BW871" i="1"/>
  <c r="BW872" i="1"/>
  <c r="BW873" i="1"/>
  <c r="BW874" i="1"/>
  <c r="BY874" i="1" s="1"/>
  <c r="CA874" i="1" s="1"/>
  <c r="BW875" i="1"/>
  <c r="BY875" i="1" s="1"/>
  <c r="BW876" i="1"/>
  <c r="BY876" i="1" s="1"/>
  <c r="CA876" i="1" s="1"/>
  <c r="CC876" i="1" s="1"/>
  <c r="CE876" i="1" s="1"/>
  <c r="CG876" i="1" s="1"/>
  <c r="BW877" i="1"/>
  <c r="BW878" i="1"/>
  <c r="BW879" i="1"/>
  <c r="BW880" i="1"/>
  <c r="BY880" i="1" s="1"/>
  <c r="CA880" i="1" s="1"/>
  <c r="BW881" i="1"/>
  <c r="BY881" i="1" s="1"/>
  <c r="BW882" i="1"/>
  <c r="BY882" i="1" s="1"/>
  <c r="CA882" i="1" s="1"/>
  <c r="CC882" i="1" s="1"/>
  <c r="CE882" i="1" s="1"/>
  <c r="CG882" i="1" s="1"/>
  <c r="BW883" i="1"/>
  <c r="BW884" i="1"/>
  <c r="BW885" i="1"/>
  <c r="BY885" i="1" s="1"/>
  <c r="CA885" i="1" s="1"/>
  <c r="CC885" i="1" s="1"/>
  <c r="CE885" i="1" s="1"/>
  <c r="CG885" i="1" s="1"/>
  <c r="BW886" i="1"/>
  <c r="BW887" i="1"/>
  <c r="BW888" i="1"/>
  <c r="BW889" i="1"/>
  <c r="BW890" i="1"/>
  <c r="BY890" i="1" s="1"/>
  <c r="CA890" i="1" s="1"/>
  <c r="CC890" i="1" s="1"/>
  <c r="CE890" i="1" s="1"/>
  <c r="CG890" i="1" s="1"/>
  <c r="BW891" i="1"/>
  <c r="BY891" i="1" s="1"/>
  <c r="BW892" i="1"/>
  <c r="BY892" i="1" s="1"/>
  <c r="CA892" i="1" s="1"/>
  <c r="CC892" i="1" s="1"/>
  <c r="CE892" i="1" s="1"/>
  <c r="CG892" i="1" s="1"/>
  <c r="BW893" i="1"/>
  <c r="BW894" i="1"/>
  <c r="BY894" i="1" s="1"/>
  <c r="CA894" i="1" s="1"/>
  <c r="CC894" i="1" s="1"/>
  <c r="CE894" i="1" s="1"/>
  <c r="CG894" i="1" s="1"/>
  <c r="BW895" i="1"/>
  <c r="BW896" i="1"/>
  <c r="BY896" i="1" s="1"/>
  <c r="BW897" i="1"/>
  <c r="BY897" i="1" s="1"/>
  <c r="BW898" i="1"/>
  <c r="BY898" i="1" s="1"/>
  <c r="CA898" i="1" s="1"/>
  <c r="CC898" i="1" s="1"/>
  <c r="CE898" i="1" s="1"/>
  <c r="CG898" i="1" s="1"/>
  <c r="BW899" i="1"/>
  <c r="BW900" i="1"/>
  <c r="BW901" i="1"/>
  <c r="BY901" i="1" s="1"/>
  <c r="CA901" i="1" s="1"/>
  <c r="CC901" i="1" s="1"/>
  <c r="CE901" i="1" s="1"/>
  <c r="BW902" i="1"/>
  <c r="BW903" i="1"/>
  <c r="BW904" i="1"/>
  <c r="BW905" i="1"/>
  <c r="BW906" i="1"/>
  <c r="BY906" i="1" s="1"/>
  <c r="CA906" i="1" s="1"/>
  <c r="CC906" i="1" s="1"/>
  <c r="CE906" i="1" s="1"/>
  <c r="CG906" i="1" s="1"/>
  <c r="BW907" i="1"/>
  <c r="BW908" i="1"/>
  <c r="BY908" i="1" s="1"/>
  <c r="CA908" i="1" s="1"/>
  <c r="CC908" i="1" s="1"/>
  <c r="CE908" i="1" s="1"/>
  <c r="CG908" i="1" s="1"/>
  <c r="BW909" i="1"/>
  <c r="BW910" i="1"/>
  <c r="BW911" i="1"/>
  <c r="BW912" i="1"/>
  <c r="BY912" i="1" s="1"/>
  <c r="CA912" i="1" s="1"/>
  <c r="CC912" i="1" s="1"/>
  <c r="CE912" i="1" s="1"/>
  <c r="CG912" i="1" s="1"/>
  <c r="BW913" i="1"/>
  <c r="BY913" i="1" s="1"/>
  <c r="BW914" i="1"/>
  <c r="BY914" i="1" s="1"/>
  <c r="CA914" i="1" s="1"/>
  <c r="CC914" i="1" s="1"/>
  <c r="BW915" i="1"/>
  <c r="BW916" i="1"/>
  <c r="BW917" i="1"/>
  <c r="BY917" i="1" s="1"/>
  <c r="CA917" i="1" s="1"/>
  <c r="CC917" i="1" s="1"/>
  <c r="CE917" i="1" s="1"/>
  <c r="CG917" i="1" s="1"/>
  <c r="BW918" i="1"/>
  <c r="BW919" i="1"/>
  <c r="BW920" i="1"/>
  <c r="BW921" i="1"/>
  <c r="BW922" i="1"/>
  <c r="BY922" i="1" s="1"/>
  <c r="CA922" i="1" s="1"/>
  <c r="CC922" i="1" s="1"/>
  <c r="CE922" i="1" s="1"/>
  <c r="BW923" i="1"/>
  <c r="BW924" i="1"/>
  <c r="BY924" i="1" s="1"/>
  <c r="CA924" i="1" s="1"/>
  <c r="CC924" i="1" s="1"/>
  <c r="CE924" i="1" s="1"/>
  <c r="CG924" i="1" s="1"/>
  <c r="BW925" i="1"/>
  <c r="BW926" i="1"/>
  <c r="BW927" i="1"/>
  <c r="BW928" i="1"/>
  <c r="BY928" i="1" s="1"/>
  <c r="BW929" i="1"/>
  <c r="BY929" i="1" s="1"/>
  <c r="CA929" i="1" s="1"/>
  <c r="CC929" i="1" s="1"/>
  <c r="CE929" i="1" s="1"/>
  <c r="CG929" i="1" s="1"/>
  <c r="BW930" i="1"/>
  <c r="BY930" i="1" s="1"/>
  <c r="CA930" i="1" s="1"/>
  <c r="CC930" i="1" s="1"/>
  <c r="CE930" i="1" s="1"/>
  <c r="CG930" i="1" s="1"/>
  <c r="BW931" i="1"/>
  <c r="BW932" i="1"/>
  <c r="BW933" i="1"/>
  <c r="BY933" i="1" s="1"/>
  <c r="BW934" i="1"/>
  <c r="BW935" i="1"/>
  <c r="BW936" i="1"/>
  <c r="BW937" i="1"/>
  <c r="BW938" i="1"/>
  <c r="BY938" i="1" s="1"/>
  <c r="CA938" i="1" s="1"/>
  <c r="BW939" i="1"/>
  <c r="BY939" i="1" s="1"/>
  <c r="BW940" i="1"/>
  <c r="BY940" i="1" s="1"/>
  <c r="CA940" i="1" s="1"/>
  <c r="CC940" i="1" s="1"/>
  <c r="CE940" i="1" s="1"/>
  <c r="CG940" i="1" s="1"/>
  <c r="BW941" i="1"/>
  <c r="BY941" i="1" s="1"/>
  <c r="CA941" i="1" s="1"/>
  <c r="CC941" i="1" s="1"/>
  <c r="CE941" i="1" s="1"/>
  <c r="CG941" i="1" s="1"/>
  <c r="BW942" i="1"/>
  <c r="BW943" i="1"/>
  <c r="BW944" i="1"/>
  <c r="BY944" i="1" s="1"/>
  <c r="CA944" i="1" s="1"/>
  <c r="CC944" i="1" s="1"/>
  <c r="CE944" i="1" s="1"/>
  <c r="CG944" i="1" s="1"/>
  <c r="BW945" i="1"/>
  <c r="BW946" i="1"/>
  <c r="BY946" i="1" s="1"/>
  <c r="CA946" i="1" s="1"/>
  <c r="CC946" i="1" s="1"/>
  <c r="CE946" i="1" s="1"/>
  <c r="CG946" i="1" s="1"/>
  <c r="BW947" i="1"/>
  <c r="BW948" i="1"/>
  <c r="BW949" i="1"/>
  <c r="BY949" i="1" s="1"/>
  <c r="CA949" i="1" s="1"/>
  <c r="CC949" i="1" s="1"/>
  <c r="CE949" i="1" s="1"/>
  <c r="CG949" i="1" s="1"/>
  <c r="BW950" i="1"/>
  <c r="BW951" i="1"/>
  <c r="BW952" i="1"/>
  <c r="BW953" i="1"/>
  <c r="BW954" i="1"/>
  <c r="BY954" i="1" s="1"/>
  <c r="CA954" i="1" s="1"/>
  <c r="CC954" i="1" s="1"/>
  <c r="CE954" i="1" s="1"/>
  <c r="CG954" i="1" s="1"/>
  <c r="BW955" i="1"/>
  <c r="BY955" i="1" s="1"/>
  <c r="BW956" i="1"/>
  <c r="BY956" i="1" s="1"/>
  <c r="CA956" i="1" s="1"/>
  <c r="CC956" i="1" s="1"/>
  <c r="CE956" i="1" s="1"/>
  <c r="CG956" i="1" s="1"/>
  <c r="BW957" i="1"/>
  <c r="BY957" i="1" s="1"/>
  <c r="BW958" i="1"/>
  <c r="BW959" i="1"/>
  <c r="BW960" i="1"/>
  <c r="BY960" i="1" s="1"/>
  <c r="BW961" i="1"/>
  <c r="BY961" i="1" s="1"/>
  <c r="CA961" i="1" s="1"/>
  <c r="BW962" i="1"/>
  <c r="BY962" i="1" s="1"/>
  <c r="CA962" i="1" s="1"/>
  <c r="CC962" i="1" s="1"/>
  <c r="CE962" i="1" s="1"/>
  <c r="CG962" i="1" s="1"/>
  <c r="BW963" i="1"/>
  <c r="BW964" i="1"/>
  <c r="BW965" i="1"/>
  <c r="BY965" i="1" s="1"/>
  <c r="CA965" i="1" s="1"/>
  <c r="CC965" i="1" s="1"/>
  <c r="CE965" i="1" s="1"/>
  <c r="CG965" i="1" s="1"/>
  <c r="BW966" i="1"/>
  <c r="BW967" i="1"/>
  <c r="BW968" i="1"/>
  <c r="BW969" i="1"/>
  <c r="BW970" i="1"/>
  <c r="BY970" i="1" s="1"/>
  <c r="CA970" i="1" s="1"/>
  <c r="CC970" i="1" s="1"/>
  <c r="CE970" i="1" s="1"/>
  <c r="BW971" i="1"/>
  <c r="BY971" i="1" s="1"/>
  <c r="BW972" i="1"/>
  <c r="BY972" i="1" s="1"/>
  <c r="CA972" i="1" s="1"/>
  <c r="CC972" i="1" s="1"/>
  <c r="CE972" i="1" s="1"/>
  <c r="CG972" i="1" s="1"/>
  <c r="BW973" i="1"/>
  <c r="BW974" i="1"/>
  <c r="BW975" i="1"/>
  <c r="BW976" i="1"/>
  <c r="BY976" i="1" s="1"/>
  <c r="CA976" i="1" s="1"/>
  <c r="CC976" i="1" s="1"/>
  <c r="CE976" i="1" s="1"/>
  <c r="BW977" i="1"/>
  <c r="BY977" i="1" s="1"/>
  <c r="CA977" i="1" s="1"/>
  <c r="CC977" i="1" s="1"/>
  <c r="CE977" i="1" s="1"/>
  <c r="CG977" i="1" s="1"/>
  <c r="BW978" i="1"/>
  <c r="BY978" i="1" s="1"/>
  <c r="CA978" i="1" s="1"/>
  <c r="CC978" i="1" s="1"/>
  <c r="CE978" i="1" s="1"/>
  <c r="CG978" i="1" s="1"/>
  <c r="BW979" i="1"/>
  <c r="BW980" i="1"/>
  <c r="BW981" i="1"/>
  <c r="BY981" i="1" s="1"/>
  <c r="CA981" i="1" s="1"/>
  <c r="CC981" i="1" s="1"/>
  <c r="CE981" i="1" s="1"/>
  <c r="BW982" i="1"/>
  <c r="BW983" i="1"/>
  <c r="BW984" i="1"/>
  <c r="BW985" i="1"/>
  <c r="BW986" i="1"/>
  <c r="BY986" i="1" s="1"/>
  <c r="CA986" i="1" s="1"/>
  <c r="CC986" i="1" s="1"/>
  <c r="CE986" i="1" s="1"/>
  <c r="CG986" i="1" s="1"/>
  <c r="BW987" i="1"/>
  <c r="BY987" i="1" s="1"/>
  <c r="CA987" i="1" s="1"/>
  <c r="BW988" i="1"/>
  <c r="BY988" i="1" s="1"/>
  <c r="CA988" i="1" s="1"/>
  <c r="CC988" i="1" s="1"/>
  <c r="CE988" i="1" s="1"/>
  <c r="CG988" i="1" s="1"/>
  <c r="BW989" i="1"/>
  <c r="BW990" i="1"/>
  <c r="BW991" i="1"/>
  <c r="BW992" i="1"/>
  <c r="BY992" i="1" s="1"/>
  <c r="BW993" i="1"/>
  <c r="BY993" i="1" s="1"/>
  <c r="BW994" i="1"/>
  <c r="BY994" i="1" s="1"/>
  <c r="CA994" i="1" s="1"/>
  <c r="CC994" i="1" s="1"/>
  <c r="CE994" i="1" s="1"/>
  <c r="CG994" i="1" s="1"/>
  <c r="BW995" i="1"/>
  <c r="BW996" i="1"/>
  <c r="BW997" i="1"/>
  <c r="BW998" i="1"/>
  <c r="BW999" i="1"/>
  <c r="BW1000" i="1"/>
  <c r="BW1001" i="1"/>
  <c r="BW1002" i="1"/>
  <c r="BY1002" i="1" s="1"/>
  <c r="CA1002" i="1" s="1"/>
  <c r="BW1003" i="1"/>
  <c r="BW1004" i="1"/>
  <c r="BY1004" i="1" s="1"/>
  <c r="CA1004" i="1" s="1"/>
  <c r="CC1004" i="1" s="1"/>
  <c r="CE1004" i="1" s="1"/>
  <c r="CG1004" i="1" s="1"/>
  <c r="BW1005" i="1"/>
  <c r="BW1006" i="1"/>
  <c r="BY1006" i="1" s="1"/>
  <c r="CA1006" i="1" s="1"/>
  <c r="CC1006" i="1" s="1"/>
  <c r="CE1006" i="1" s="1"/>
  <c r="CG1006" i="1" s="1"/>
  <c r="BW1007" i="1"/>
  <c r="BW1008" i="1"/>
  <c r="BY1008" i="1" s="1"/>
  <c r="BW1009" i="1"/>
  <c r="BY1009" i="1" s="1"/>
  <c r="CA1009" i="1" s="1"/>
  <c r="CC1009" i="1" s="1"/>
  <c r="CE1009" i="1" s="1"/>
  <c r="BW1010" i="1"/>
  <c r="BY1010" i="1" s="1"/>
  <c r="CA1010" i="1" s="1"/>
  <c r="CC1010" i="1" s="1"/>
  <c r="CE1010" i="1" s="1"/>
  <c r="CG1010" i="1" s="1"/>
  <c r="BW1011" i="1"/>
  <c r="BW1012" i="1"/>
  <c r="BW1013" i="1"/>
  <c r="BY1013" i="1" s="1"/>
  <c r="BW1014" i="1"/>
  <c r="BW1015" i="1"/>
  <c r="BW1016" i="1"/>
  <c r="BW1017" i="1"/>
  <c r="BW1018" i="1"/>
  <c r="BW1019" i="1"/>
  <c r="BY1019" i="1" s="1"/>
  <c r="BW1020" i="1"/>
  <c r="BY1020" i="1" s="1"/>
  <c r="CA1020" i="1" s="1"/>
  <c r="CC1020" i="1" s="1"/>
  <c r="CE1020" i="1" s="1"/>
  <c r="CG1020" i="1" s="1"/>
  <c r="BW1021" i="1"/>
  <c r="BW1022" i="1"/>
  <c r="BY1022" i="1" s="1"/>
  <c r="CA1022" i="1" s="1"/>
  <c r="CC1022" i="1" s="1"/>
  <c r="CE1022" i="1" s="1"/>
  <c r="BW1023" i="1"/>
  <c r="BW1024" i="1"/>
  <c r="BY1024" i="1" s="1"/>
  <c r="CA1024" i="1" s="1"/>
  <c r="BW1025" i="1"/>
  <c r="BY1025" i="1" s="1"/>
  <c r="BW1026" i="1"/>
  <c r="BY1026" i="1" s="1"/>
  <c r="CA1026" i="1" s="1"/>
  <c r="CC1026" i="1" s="1"/>
  <c r="CE1026" i="1" s="1"/>
  <c r="CG1026" i="1" s="1"/>
  <c r="BW1027" i="1"/>
  <c r="BW1028" i="1"/>
  <c r="BW1029" i="1"/>
  <c r="BY1029" i="1" s="1"/>
  <c r="CA1029" i="1" s="1"/>
  <c r="CC1029" i="1" s="1"/>
  <c r="CE1029" i="1" s="1"/>
  <c r="CG1029" i="1" s="1"/>
  <c r="BW1030" i="1"/>
  <c r="BW1031" i="1"/>
  <c r="BW1032" i="1"/>
  <c r="BW1033" i="1"/>
  <c r="BW1034" i="1"/>
  <c r="BY1034" i="1" s="1"/>
  <c r="CA1034" i="1" s="1"/>
  <c r="CC1034" i="1" s="1"/>
  <c r="CE1034" i="1" s="1"/>
  <c r="CG1034" i="1" s="1"/>
  <c r="BW1035" i="1"/>
  <c r="BY1035" i="1" s="1"/>
  <c r="BW1036" i="1"/>
  <c r="BY1036" i="1" s="1"/>
  <c r="CA1036" i="1" s="1"/>
  <c r="CC1036" i="1" s="1"/>
  <c r="CE1036" i="1" s="1"/>
  <c r="CG1036" i="1" s="1"/>
  <c r="BW1037" i="1"/>
  <c r="BW1038" i="1"/>
  <c r="BW1039" i="1"/>
  <c r="BW1040" i="1"/>
  <c r="BY1040" i="1" s="1"/>
  <c r="CA1040" i="1" s="1"/>
  <c r="CC1040" i="1" s="1"/>
  <c r="CE1040" i="1" s="1"/>
  <c r="BW1041" i="1"/>
  <c r="BW1042" i="1"/>
  <c r="BY1042" i="1" s="1"/>
  <c r="CA1042" i="1" s="1"/>
  <c r="CC1042" i="1" s="1"/>
  <c r="CE1042" i="1" s="1"/>
  <c r="BW1043" i="1"/>
  <c r="BW1044" i="1"/>
  <c r="BW1045" i="1"/>
  <c r="BY1045" i="1" s="1"/>
  <c r="CA1045" i="1" s="1"/>
  <c r="CC1045" i="1" s="1"/>
  <c r="CE1045" i="1" s="1"/>
  <c r="CG1045" i="1" s="1"/>
  <c r="BW1046" i="1"/>
  <c r="BW1047" i="1"/>
  <c r="BW1048" i="1"/>
  <c r="BW1049" i="1"/>
  <c r="BW1050" i="1"/>
  <c r="BY1050" i="1" s="1"/>
  <c r="CA1050" i="1" s="1"/>
  <c r="CC1050" i="1" s="1"/>
  <c r="CE1050" i="1" s="1"/>
  <c r="CG1050" i="1" s="1"/>
  <c r="BW1051" i="1"/>
  <c r="BY1051" i="1" s="1"/>
  <c r="CA1051" i="1" s="1"/>
  <c r="BW1052" i="1"/>
  <c r="BY1052" i="1" s="1"/>
  <c r="CA1052" i="1" s="1"/>
  <c r="CC1052" i="1" s="1"/>
  <c r="CE1052" i="1" s="1"/>
  <c r="CG1052" i="1" s="1"/>
  <c r="BW1053" i="1"/>
  <c r="BW1054" i="1"/>
  <c r="BY1054" i="1" s="1"/>
  <c r="CA1054" i="1" s="1"/>
  <c r="CC1054" i="1" s="1"/>
  <c r="CE1054" i="1" s="1"/>
  <c r="BW1055" i="1"/>
  <c r="BW1056" i="1"/>
  <c r="BY1056" i="1" s="1"/>
  <c r="BW1057" i="1"/>
  <c r="BY1057" i="1" s="1"/>
  <c r="BW1058" i="1"/>
  <c r="BY1058" i="1" s="1"/>
  <c r="CA1058" i="1" s="1"/>
  <c r="CC1058" i="1" s="1"/>
  <c r="CE1058" i="1" s="1"/>
  <c r="CG1058" i="1" s="1"/>
  <c r="BW1059" i="1"/>
  <c r="BW1060" i="1"/>
  <c r="BW1061" i="1"/>
  <c r="BY1061" i="1" s="1"/>
  <c r="CA1061" i="1" s="1"/>
  <c r="CC1061" i="1" s="1"/>
  <c r="CE1061" i="1" s="1"/>
  <c r="CG1061" i="1" s="1"/>
  <c r="BW1062" i="1"/>
  <c r="BW1063" i="1"/>
  <c r="BW1064" i="1"/>
  <c r="BW1065" i="1"/>
  <c r="BW1066" i="1"/>
  <c r="BY1066" i="1" s="1"/>
  <c r="CA1066" i="1" s="1"/>
  <c r="CC1066" i="1" s="1"/>
  <c r="CE1066" i="1" s="1"/>
  <c r="CG1066" i="1" s="1"/>
  <c r="BW1067" i="1"/>
  <c r="BY1067" i="1" s="1"/>
  <c r="BW1068" i="1"/>
  <c r="BY1068" i="1" s="1"/>
  <c r="CA1068" i="1" s="1"/>
  <c r="CC1068" i="1" s="1"/>
  <c r="CE1068" i="1" s="1"/>
  <c r="CG1068" i="1" s="1"/>
  <c r="BW1069" i="1"/>
  <c r="BW1070" i="1"/>
  <c r="BW1071" i="1"/>
  <c r="BW1072" i="1"/>
  <c r="BY1072" i="1" s="1"/>
  <c r="CA1072" i="1" s="1"/>
  <c r="CC1072" i="1" s="1"/>
  <c r="CE1072" i="1" s="1"/>
  <c r="CG1072" i="1" s="1"/>
  <c r="BW1073" i="1"/>
  <c r="BY1073" i="1" s="1"/>
  <c r="BW1074" i="1"/>
  <c r="BY1074" i="1" s="1"/>
  <c r="CA1074" i="1" s="1"/>
  <c r="BW1075" i="1"/>
  <c r="BW1076" i="1"/>
  <c r="BW1077" i="1"/>
  <c r="BY1077" i="1" s="1"/>
  <c r="CA1077" i="1" s="1"/>
  <c r="CC1077" i="1" s="1"/>
  <c r="BW1078" i="1"/>
  <c r="BW1079" i="1"/>
  <c r="BW1080" i="1"/>
  <c r="BW1081" i="1"/>
  <c r="BW1082" i="1"/>
  <c r="BY1082" i="1" s="1"/>
  <c r="BW1083" i="1"/>
  <c r="BY1083" i="1" s="1"/>
  <c r="BW1084" i="1"/>
  <c r="BY1084" i="1" s="1"/>
  <c r="CA1084" i="1" s="1"/>
  <c r="CC1084" i="1" s="1"/>
  <c r="CE1084" i="1" s="1"/>
  <c r="CG1084" i="1" s="1"/>
  <c r="BW1085" i="1"/>
  <c r="BW1086" i="1"/>
  <c r="BY1086" i="1" s="1"/>
  <c r="CA1086" i="1" s="1"/>
  <c r="CC1086" i="1" s="1"/>
  <c r="CE1086" i="1" s="1"/>
  <c r="CG1086" i="1" s="1"/>
  <c r="BW1087" i="1"/>
  <c r="BW1088" i="1"/>
  <c r="BY1088" i="1" s="1"/>
  <c r="CA1088" i="1" s="1"/>
  <c r="BW1089" i="1"/>
  <c r="BY1089" i="1" s="1"/>
  <c r="CA1089" i="1" s="1"/>
  <c r="CC1089" i="1" s="1"/>
  <c r="CE1089" i="1" s="1"/>
  <c r="BW1090" i="1"/>
  <c r="BY1090" i="1" s="1"/>
  <c r="CA1090" i="1" s="1"/>
  <c r="CC1090" i="1" s="1"/>
  <c r="CE1090" i="1" s="1"/>
  <c r="CG1090" i="1" s="1"/>
  <c r="BW1091" i="1"/>
  <c r="BW1092" i="1"/>
  <c r="BW1093" i="1"/>
  <c r="BW1094" i="1"/>
  <c r="BW1095" i="1"/>
  <c r="BW1096" i="1"/>
  <c r="BW1097" i="1"/>
  <c r="BW1098" i="1"/>
  <c r="BY1098" i="1" s="1"/>
  <c r="CA1098" i="1" s="1"/>
  <c r="CC1098" i="1" s="1"/>
  <c r="CE1098" i="1" s="1"/>
  <c r="CG1098" i="1" s="1"/>
  <c r="BW1099" i="1"/>
  <c r="BY1099" i="1" s="1"/>
  <c r="BW1100" i="1"/>
  <c r="BY1100" i="1" s="1"/>
  <c r="CA1100" i="1" s="1"/>
  <c r="CC1100" i="1" s="1"/>
  <c r="CE1100" i="1" s="1"/>
  <c r="CG1100" i="1" s="1"/>
  <c r="BW1101" i="1"/>
  <c r="BW1102" i="1"/>
  <c r="BY1102" i="1" s="1"/>
  <c r="CA1102" i="1" s="1"/>
  <c r="CC1102" i="1" s="1"/>
  <c r="BW1103" i="1"/>
  <c r="BW1104" i="1"/>
  <c r="BY1104" i="1" s="1"/>
  <c r="CA1104" i="1" s="1"/>
  <c r="CC1104" i="1" s="1"/>
  <c r="CE1104" i="1" s="1"/>
  <c r="BW1105" i="1"/>
  <c r="BY1105" i="1" s="1"/>
  <c r="BW1106" i="1"/>
  <c r="BY1106" i="1" s="1"/>
  <c r="CA1106" i="1" s="1"/>
  <c r="BW1107" i="1"/>
  <c r="BW1108" i="1"/>
  <c r="BW1109" i="1"/>
  <c r="BY1109" i="1" s="1"/>
  <c r="CA1109" i="1" s="1"/>
  <c r="BW1110" i="1"/>
  <c r="BW1111" i="1"/>
  <c r="BW1112" i="1"/>
  <c r="BW1113" i="1"/>
  <c r="BW1114" i="1"/>
  <c r="BY1114" i="1" s="1"/>
  <c r="CA1114" i="1" s="1"/>
  <c r="CC1114" i="1" s="1"/>
  <c r="CE1114" i="1" s="1"/>
  <c r="CG1114" i="1" s="1"/>
  <c r="BW1115" i="1"/>
  <c r="BY1115" i="1" s="1"/>
  <c r="BW1116" i="1"/>
  <c r="BY1116" i="1" s="1"/>
  <c r="CA1116" i="1" s="1"/>
  <c r="CC1116" i="1" s="1"/>
  <c r="CE1116" i="1" s="1"/>
  <c r="CG1116" i="1" s="1"/>
  <c r="BW1117" i="1"/>
  <c r="BW1118" i="1"/>
  <c r="BY1118" i="1" s="1"/>
  <c r="CA1118" i="1" s="1"/>
  <c r="CC1118" i="1" s="1"/>
  <c r="CE1118" i="1" s="1"/>
  <c r="CG1118" i="1" s="1"/>
  <c r="BW1119" i="1"/>
  <c r="BW1120" i="1"/>
  <c r="BY1120" i="1" s="1"/>
  <c r="BW1121" i="1"/>
  <c r="BY1121" i="1" s="1"/>
  <c r="BW1122" i="1"/>
  <c r="BY1122" i="1" s="1"/>
  <c r="CA1122" i="1" s="1"/>
  <c r="CC1122" i="1" s="1"/>
  <c r="CE1122" i="1" s="1"/>
  <c r="BW1123" i="1"/>
  <c r="BW1124" i="1"/>
  <c r="BW1125" i="1"/>
  <c r="BW1126" i="1"/>
  <c r="BW1127" i="1"/>
  <c r="BW1128" i="1"/>
  <c r="BW1129" i="1"/>
  <c r="BW1130" i="1"/>
  <c r="BW1131" i="1"/>
  <c r="BW1132" i="1"/>
  <c r="BY1132" i="1" s="1"/>
  <c r="CA1132" i="1" s="1"/>
  <c r="CC1132" i="1" s="1"/>
  <c r="CE1132" i="1" s="1"/>
  <c r="CG1132" i="1" s="1"/>
  <c r="BW1133" i="1"/>
  <c r="BW1134" i="1"/>
  <c r="BY1134" i="1" s="1"/>
  <c r="CA1134" i="1" s="1"/>
  <c r="CC1134" i="1" s="1"/>
  <c r="CE1134" i="1" s="1"/>
  <c r="CG1134" i="1" s="1"/>
  <c r="BW1135" i="1"/>
  <c r="BW1136" i="1"/>
  <c r="BY1136" i="1" s="1"/>
  <c r="BW1137" i="1"/>
  <c r="BY1137" i="1" s="1"/>
  <c r="BW1138" i="1"/>
  <c r="BY1138" i="1" s="1"/>
  <c r="CA1138" i="1" s="1"/>
  <c r="CC1138" i="1" s="1"/>
  <c r="CE1138" i="1" s="1"/>
  <c r="CG1138" i="1" s="1"/>
  <c r="BW1139" i="1"/>
  <c r="BW1140" i="1"/>
  <c r="BW1141" i="1"/>
  <c r="BY1141" i="1" s="1"/>
  <c r="BW1142" i="1"/>
  <c r="BW1143" i="1"/>
  <c r="BW1144" i="1"/>
  <c r="BW1145" i="1"/>
  <c r="BW1146" i="1"/>
  <c r="BY1146" i="1" s="1"/>
  <c r="CA1146" i="1" s="1"/>
  <c r="BW1147" i="1"/>
  <c r="BY1147" i="1" s="1"/>
  <c r="BW1148" i="1"/>
  <c r="BY1148" i="1" s="1"/>
  <c r="CA1148" i="1" s="1"/>
  <c r="CC1148" i="1" s="1"/>
  <c r="CE1148" i="1" s="1"/>
  <c r="CG1148" i="1" s="1"/>
  <c r="BW1149" i="1"/>
  <c r="BY1149" i="1" s="1"/>
  <c r="CA1149" i="1" s="1"/>
  <c r="CC1149" i="1" s="1"/>
  <c r="CE1149" i="1" s="1"/>
  <c r="CG1149" i="1" s="1"/>
  <c r="BW1150" i="1"/>
  <c r="BY1150" i="1" s="1"/>
  <c r="CA1150" i="1" s="1"/>
  <c r="BW1151" i="1"/>
  <c r="BW1152" i="1"/>
  <c r="BY1152" i="1" s="1"/>
  <c r="CA1152" i="1" s="1"/>
  <c r="CC1152" i="1" s="1"/>
  <c r="CE1152" i="1" s="1"/>
  <c r="CG1152" i="1" s="1"/>
  <c r="BW1153" i="1"/>
  <c r="BY1153" i="1" s="1"/>
  <c r="CA1153" i="1" s="1"/>
  <c r="CC1153" i="1" s="1"/>
  <c r="CE1153" i="1" s="1"/>
  <c r="CG1153" i="1" s="1"/>
  <c r="BW1154" i="1"/>
  <c r="BY1154" i="1" s="1"/>
  <c r="CA1154" i="1" s="1"/>
  <c r="BW1155" i="1"/>
  <c r="BW1156" i="1"/>
  <c r="BW1157" i="1"/>
  <c r="BY1157" i="1" s="1"/>
  <c r="CA1157" i="1" s="1"/>
  <c r="CC1157" i="1" s="1"/>
  <c r="CE1157" i="1" s="1"/>
  <c r="CG1157" i="1" s="1"/>
  <c r="BW1158" i="1"/>
  <c r="BW1159" i="1"/>
  <c r="BW1160" i="1"/>
  <c r="BW1161" i="1"/>
  <c r="BW1162" i="1"/>
  <c r="BY1162" i="1" s="1"/>
  <c r="CA1162" i="1" s="1"/>
  <c r="CC1162" i="1" s="1"/>
  <c r="CE1162" i="1" s="1"/>
  <c r="CG1162" i="1" s="1"/>
  <c r="BW1163" i="1"/>
  <c r="BY1163" i="1" s="1"/>
  <c r="CA1163" i="1" s="1"/>
  <c r="CC1163" i="1" s="1"/>
  <c r="CE1163" i="1" s="1"/>
  <c r="CG1163" i="1" s="1"/>
  <c r="BW1164" i="1"/>
  <c r="BY1164" i="1" s="1"/>
  <c r="CA1164" i="1" s="1"/>
  <c r="CC1164" i="1" s="1"/>
  <c r="CE1164" i="1" s="1"/>
  <c r="CG1164" i="1" s="1"/>
  <c r="BW1165" i="1"/>
  <c r="BW1166" i="1"/>
  <c r="BY1166" i="1" s="1"/>
  <c r="BW1167" i="1"/>
  <c r="BW1168" i="1"/>
  <c r="BY1168" i="1" s="1"/>
  <c r="CA1168" i="1" s="1"/>
  <c r="CC1168" i="1" s="1"/>
  <c r="CE1168" i="1" s="1"/>
  <c r="CG1168" i="1" s="1"/>
  <c r="BW1169" i="1"/>
  <c r="BY1169" i="1" s="1"/>
  <c r="CA1169" i="1" s="1"/>
  <c r="CC1169" i="1" s="1"/>
  <c r="CE1169" i="1" s="1"/>
  <c r="CG1169" i="1" s="1"/>
  <c r="BW1170" i="1"/>
  <c r="BY1170" i="1" s="1"/>
  <c r="CA1170" i="1" s="1"/>
  <c r="CC1170" i="1" s="1"/>
  <c r="CE1170" i="1" s="1"/>
  <c r="CG1170" i="1" s="1"/>
  <c r="BW1171" i="1"/>
  <c r="BW1172" i="1"/>
  <c r="BW1173" i="1"/>
  <c r="BY1173" i="1" s="1"/>
  <c r="BW1174" i="1"/>
  <c r="BW1175" i="1"/>
  <c r="BW1176" i="1"/>
  <c r="BW1177" i="1"/>
  <c r="BW1178" i="1"/>
  <c r="BY1178" i="1" s="1"/>
  <c r="CA1178" i="1" s="1"/>
  <c r="CC1178" i="1" s="1"/>
  <c r="CE1178" i="1" s="1"/>
  <c r="CG1178" i="1" s="1"/>
  <c r="BW1179" i="1"/>
  <c r="BY1179" i="1" s="1"/>
  <c r="CA1179" i="1" s="1"/>
  <c r="BW1180" i="1"/>
  <c r="BY1180" i="1" s="1"/>
  <c r="CA1180" i="1" s="1"/>
  <c r="CC1180" i="1" s="1"/>
  <c r="CE1180" i="1" s="1"/>
  <c r="CG1180" i="1" s="1"/>
  <c r="BW1181" i="1"/>
  <c r="BW1182" i="1"/>
  <c r="BW1183" i="1"/>
  <c r="BW1184" i="1"/>
  <c r="BY1184" i="1" s="1"/>
  <c r="BW1185" i="1"/>
  <c r="BY1185" i="1" s="1"/>
  <c r="CA1185" i="1" s="1"/>
  <c r="BW1186" i="1"/>
  <c r="BY1186" i="1" s="1"/>
  <c r="CA1186" i="1" s="1"/>
  <c r="CC1186" i="1" s="1"/>
  <c r="BW1187" i="1"/>
  <c r="BW1188" i="1"/>
  <c r="BW1189" i="1"/>
  <c r="BY1189" i="1" s="1"/>
  <c r="CA1189" i="1" s="1"/>
  <c r="CC1189" i="1" s="1"/>
  <c r="CE1189" i="1" s="1"/>
  <c r="CG1189" i="1" s="1"/>
  <c r="BW1190" i="1"/>
  <c r="BW1191" i="1"/>
  <c r="BW1192" i="1"/>
  <c r="BW1193" i="1"/>
  <c r="BW1194" i="1"/>
  <c r="BY1194" i="1" s="1"/>
  <c r="CA1194" i="1" s="1"/>
  <c r="BW1195" i="1"/>
  <c r="BY1195" i="1" s="1"/>
  <c r="BW1196" i="1"/>
  <c r="BY1196" i="1" s="1"/>
  <c r="CA1196" i="1" s="1"/>
  <c r="CC1196" i="1" s="1"/>
  <c r="CE1196" i="1" s="1"/>
  <c r="CG1196" i="1" s="1"/>
  <c r="BW1197" i="1"/>
  <c r="BY1197" i="1" s="1"/>
  <c r="CA1197" i="1" s="1"/>
  <c r="CC1197" i="1" s="1"/>
  <c r="CE1197" i="1" s="1"/>
  <c r="CG1197" i="1" s="1"/>
  <c r="BW1198" i="1"/>
  <c r="BY1198" i="1" s="1"/>
  <c r="CA1198" i="1" s="1"/>
  <c r="CC1198" i="1" s="1"/>
  <c r="CE1198" i="1" s="1"/>
  <c r="CG1198" i="1" s="1"/>
  <c r="BW1199" i="1"/>
  <c r="BW1200" i="1"/>
  <c r="BY1200" i="1" s="1"/>
  <c r="BW1201" i="1"/>
  <c r="BY1201" i="1" s="1"/>
  <c r="CA1201" i="1" s="1"/>
  <c r="CC1201" i="1" s="1"/>
  <c r="CE1201" i="1" s="1"/>
  <c r="CG1201" i="1" s="1"/>
  <c r="BW1202" i="1"/>
  <c r="BY1202" i="1" s="1"/>
  <c r="CA1202" i="1" s="1"/>
  <c r="CC1202" i="1" s="1"/>
  <c r="CE1202" i="1" s="1"/>
  <c r="CG1202" i="1" s="1"/>
  <c r="BW1203" i="1"/>
  <c r="BW1204" i="1"/>
  <c r="BW1205" i="1"/>
  <c r="BY1205" i="1" s="1"/>
  <c r="CA1205" i="1" s="1"/>
  <c r="CC1205" i="1" s="1"/>
  <c r="CE1205" i="1" s="1"/>
  <c r="BW1206" i="1"/>
  <c r="BW1207" i="1"/>
  <c r="BW1208" i="1"/>
  <c r="BW1209" i="1"/>
  <c r="BW1210" i="1"/>
  <c r="BY1210" i="1" s="1"/>
  <c r="CA1210" i="1" s="1"/>
  <c r="CC1210" i="1" s="1"/>
  <c r="CE1210" i="1" s="1"/>
  <c r="CG1210" i="1" s="1"/>
  <c r="BW1211" i="1"/>
  <c r="BY1211" i="1" s="1"/>
  <c r="BW1212" i="1"/>
  <c r="BY1212" i="1" s="1"/>
  <c r="CA1212" i="1" s="1"/>
  <c r="CC1212" i="1" s="1"/>
  <c r="CE1212" i="1" s="1"/>
  <c r="CG1212" i="1" s="1"/>
  <c r="BW1213" i="1"/>
  <c r="BW1214" i="1"/>
  <c r="BW1215" i="1"/>
  <c r="BW1216" i="1"/>
  <c r="BY1216" i="1" s="1"/>
  <c r="CA1216" i="1" s="1"/>
  <c r="CC1216" i="1" s="1"/>
  <c r="CE1216" i="1" s="1"/>
  <c r="BW1217" i="1"/>
  <c r="BY1217" i="1" s="1"/>
  <c r="BW1218" i="1"/>
  <c r="BY1218" i="1" s="1"/>
  <c r="CA1218" i="1" s="1"/>
  <c r="CC1218" i="1" s="1"/>
  <c r="CE1218" i="1" s="1"/>
  <c r="CG1218" i="1" s="1"/>
  <c r="BW1219" i="1"/>
  <c r="BW1220" i="1"/>
  <c r="BW1221" i="1"/>
  <c r="BW1222" i="1"/>
  <c r="BW1223" i="1"/>
  <c r="BW1224" i="1"/>
  <c r="BW1225" i="1"/>
  <c r="BW1226" i="1"/>
  <c r="BY1226" i="1" s="1"/>
  <c r="CA1226" i="1" s="1"/>
  <c r="CC1226" i="1" s="1"/>
  <c r="CE1226" i="1" s="1"/>
  <c r="CG1226" i="1" s="1"/>
  <c r="BW1227" i="1"/>
  <c r="BY1227" i="1" s="1"/>
  <c r="BW1228" i="1"/>
  <c r="BY1228" i="1" s="1"/>
  <c r="CA1228" i="1" s="1"/>
  <c r="CC1228" i="1" s="1"/>
  <c r="CE1228" i="1" s="1"/>
  <c r="CG1228" i="1" s="1"/>
  <c r="BW1229" i="1"/>
  <c r="BY1229" i="1" s="1"/>
  <c r="BW1230" i="1"/>
  <c r="BY1230" i="1" s="1"/>
  <c r="CA1230" i="1" s="1"/>
  <c r="CC1230" i="1" s="1"/>
  <c r="CE1230" i="1" s="1"/>
  <c r="CG1230" i="1" s="1"/>
  <c r="BW1231" i="1"/>
  <c r="BW1232" i="1"/>
  <c r="BY1232" i="1" s="1"/>
  <c r="CA1232" i="1" s="1"/>
  <c r="CC1232" i="1" s="1"/>
  <c r="CE1232" i="1" s="1"/>
  <c r="CG1232" i="1" s="1"/>
  <c r="BW1233" i="1"/>
  <c r="BY1233" i="1" s="1"/>
  <c r="BW1234" i="1"/>
  <c r="BY1234" i="1" s="1"/>
  <c r="CA1234" i="1" s="1"/>
  <c r="CC1234" i="1" s="1"/>
  <c r="BW1235" i="1"/>
  <c r="BW1236" i="1"/>
  <c r="BW1237" i="1"/>
  <c r="BY1237" i="1" s="1"/>
  <c r="BW1238" i="1"/>
  <c r="BW1239" i="1"/>
  <c r="BW1240" i="1"/>
  <c r="BW1241" i="1"/>
  <c r="BW1242" i="1"/>
  <c r="BW1243" i="1"/>
  <c r="BY1243" i="1" s="1"/>
  <c r="CA1243" i="1" s="1"/>
  <c r="BW1244" i="1"/>
  <c r="BY1244" i="1" s="1"/>
  <c r="CA1244" i="1" s="1"/>
  <c r="CC1244" i="1" s="1"/>
  <c r="BW1245" i="1"/>
  <c r="BW1246" i="1"/>
  <c r="BW1247" i="1"/>
  <c r="BW1248" i="1"/>
  <c r="BY1248" i="1" s="1"/>
  <c r="CA1248" i="1" s="1"/>
  <c r="CC1248" i="1" s="1"/>
  <c r="CE1248" i="1" s="1"/>
  <c r="CG1248" i="1" s="1"/>
  <c r="BW1249" i="1"/>
  <c r="BY1249" i="1" s="1"/>
  <c r="CA1249" i="1" s="1"/>
  <c r="CC1249" i="1" s="1"/>
  <c r="CE1249" i="1" s="1"/>
  <c r="CG1249" i="1" s="1"/>
  <c r="BW1250" i="1"/>
  <c r="BY1250" i="1" s="1"/>
  <c r="BW1251" i="1"/>
  <c r="BW1252" i="1"/>
  <c r="BW1253" i="1"/>
  <c r="BY1253" i="1" s="1"/>
  <c r="CA1253" i="1" s="1"/>
  <c r="CC1253" i="1" s="1"/>
  <c r="CE1253" i="1" s="1"/>
  <c r="CG1253" i="1" s="1"/>
  <c r="BW1254" i="1"/>
  <c r="BW1255" i="1"/>
  <c r="BW1256" i="1"/>
  <c r="BW1257" i="1"/>
  <c r="BW1258" i="1"/>
  <c r="BW1259" i="1"/>
  <c r="BY1259" i="1" s="1"/>
  <c r="BW1260" i="1"/>
  <c r="BY1260" i="1" s="1"/>
  <c r="CA1260" i="1" s="1"/>
  <c r="CC1260" i="1" s="1"/>
  <c r="CE1260" i="1" s="1"/>
  <c r="CG1260" i="1" s="1"/>
  <c r="BW1261" i="1"/>
  <c r="BW1262" i="1"/>
  <c r="BY1262" i="1" s="1"/>
  <c r="CA1262" i="1" s="1"/>
  <c r="CC1262" i="1" s="1"/>
  <c r="CE1262" i="1" s="1"/>
  <c r="BW1263" i="1"/>
  <c r="BW1264" i="1"/>
  <c r="BY1264" i="1" s="1"/>
  <c r="CA1264" i="1" s="1"/>
  <c r="BW1265" i="1"/>
  <c r="BY1265" i="1" s="1"/>
  <c r="CA1265" i="1" s="1"/>
  <c r="CC1265" i="1" s="1"/>
  <c r="BW1266" i="1"/>
  <c r="BY1266" i="1" s="1"/>
  <c r="CA1266" i="1" s="1"/>
  <c r="CC1266" i="1" s="1"/>
  <c r="CE1266" i="1" s="1"/>
  <c r="CG1266" i="1" s="1"/>
  <c r="BW1267" i="1"/>
  <c r="BW1268" i="1"/>
  <c r="BW1269" i="1"/>
  <c r="BY1269" i="1" s="1"/>
  <c r="CA1269" i="1" s="1"/>
  <c r="CC1269" i="1" s="1"/>
  <c r="CE1269" i="1" s="1"/>
  <c r="CG1269" i="1" s="1"/>
  <c r="BW1270" i="1"/>
  <c r="BW1271" i="1"/>
  <c r="BW1272" i="1"/>
  <c r="BW1273" i="1"/>
  <c r="BW1274" i="1"/>
  <c r="BY1274" i="1" s="1"/>
  <c r="CA1274" i="1" s="1"/>
  <c r="CC1274" i="1" s="1"/>
  <c r="CE1274" i="1" s="1"/>
  <c r="CG1274" i="1" s="1"/>
  <c r="BW1275" i="1"/>
  <c r="BY1275" i="1" s="1"/>
  <c r="BW1276" i="1"/>
  <c r="BY1276" i="1" s="1"/>
  <c r="CA1276" i="1" s="1"/>
  <c r="CC1276" i="1" s="1"/>
  <c r="CE1276" i="1" s="1"/>
  <c r="CG1276" i="1" s="1"/>
  <c r="BW1277" i="1"/>
  <c r="BW1278" i="1"/>
  <c r="BY1278" i="1" s="1"/>
  <c r="CA1278" i="1" s="1"/>
  <c r="CC1278" i="1" s="1"/>
  <c r="CE1278" i="1" s="1"/>
  <c r="CG1278" i="1" s="1"/>
  <c r="BW1279" i="1"/>
  <c r="BW1280" i="1"/>
  <c r="BY1280" i="1" s="1"/>
  <c r="BW1281" i="1"/>
  <c r="BY1281" i="1" s="1"/>
  <c r="BW1282" i="1"/>
  <c r="BY1282" i="1" s="1"/>
  <c r="CA1282" i="1" s="1"/>
  <c r="CC1282" i="1" s="1"/>
  <c r="CE1282" i="1" s="1"/>
  <c r="CG1282" i="1" s="1"/>
  <c r="BW1283" i="1"/>
  <c r="BW1284" i="1"/>
  <c r="BW1285" i="1"/>
  <c r="BW1286" i="1"/>
  <c r="BW1287" i="1"/>
  <c r="BW1288" i="1"/>
  <c r="BW1289" i="1"/>
  <c r="BW1290" i="1"/>
  <c r="BY1290" i="1" s="1"/>
  <c r="CA1290" i="1" s="1"/>
  <c r="CC1290" i="1" s="1"/>
  <c r="CE1290" i="1" s="1"/>
  <c r="CG1290" i="1" s="1"/>
  <c r="BW1291" i="1"/>
  <c r="BY1291" i="1" s="1"/>
  <c r="BW1292" i="1"/>
  <c r="BY1292" i="1" s="1"/>
  <c r="CA1292" i="1" s="1"/>
  <c r="CC1292" i="1" s="1"/>
  <c r="CE1292" i="1" s="1"/>
  <c r="CG1292" i="1" s="1"/>
  <c r="BW1293" i="1"/>
  <c r="BW1294" i="1"/>
  <c r="BY1294" i="1" s="1"/>
  <c r="CA1294" i="1" s="1"/>
  <c r="CC1294" i="1" s="1"/>
  <c r="CE1294" i="1" s="1"/>
  <c r="CG1294" i="1" s="1"/>
  <c r="BW1295" i="1"/>
  <c r="BW1296" i="1"/>
  <c r="BY1296" i="1" s="1"/>
  <c r="BW1297" i="1"/>
  <c r="BY1297" i="1" s="1"/>
  <c r="CA1297" i="1" s="1"/>
  <c r="BW1298" i="1"/>
  <c r="BY1298" i="1" s="1"/>
  <c r="CA1298" i="1" s="1"/>
  <c r="CC1298" i="1" s="1"/>
  <c r="CE1298" i="1" s="1"/>
  <c r="BW1299" i="1"/>
  <c r="BW1300" i="1"/>
  <c r="BW1301" i="1"/>
  <c r="BY1301" i="1" s="1"/>
  <c r="CA1301" i="1" s="1"/>
  <c r="CC1301" i="1" s="1"/>
  <c r="CE1301" i="1" s="1"/>
  <c r="CG1301" i="1" s="1"/>
  <c r="BW1302" i="1"/>
  <c r="BW1303" i="1"/>
  <c r="BW1304" i="1"/>
  <c r="BW1305" i="1"/>
  <c r="BW1306" i="1"/>
  <c r="BW1307" i="1"/>
  <c r="BW1308" i="1"/>
  <c r="BY1308" i="1" s="1"/>
  <c r="CA1308" i="1" s="1"/>
  <c r="CC1308" i="1" s="1"/>
  <c r="CE1308" i="1" s="1"/>
  <c r="CG1308" i="1" s="1"/>
  <c r="BW1309" i="1"/>
  <c r="BW1310" i="1"/>
  <c r="BW1311" i="1"/>
  <c r="BW1312" i="1"/>
  <c r="BY1312" i="1" s="1"/>
  <c r="CA1312" i="1" s="1"/>
  <c r="CC1312" i="1" s="1"/>
  <c r="CE1312" i="1" s="1"/>
  <c r="BW1313" i="1"/>
  <c r="BY1313" i="1" s="1"/>
  <c r="CA1313" i="1" s="1"/>
  <c r="CC1313" i="1" s="1"/>
  <c r="BW1314" i="1"/>
  <c r="BY1314" i="1" s="1"/>
  <c r="CA1314" i="1" s="1"/>
  <c r="BW1315" i="1"/>
  <c r="BW1316" i="1"/>
  <c r="BW1317" i="1"/>
  <c r="BY1317" i="1" s="1"/>
  <c r="CA1317" i="1" s="1"/>
  <c r="CC1317" i="1" s="1"/>
  <c r="CE1317" i="1" s="1"/>
  <c r="CG1317" i="1" s="1"/>
  <c r="BW1318" i="1"/>
  <c r="BW1319" i="1"/>
  <c r="BW1320" i="1"/>
  <c r="BW1321" i="1"/>
  <c r="BW1322" i="1"/>
  <c r="BY1322" i="1" s="1"/>
  <c r="CA1322" i="1" s="1"/>
  <c r="CC1322" i="1" s="1"/>
  <c r="CE1322" i="1" s="1"/>
  <c r="BW1323" i="1"/>
  <c r="BW1324" i="1"/>
  <c r="BY1324" i="1" s="1"/>
  <c r="CA1324" i="1" s="1"/>
  <c r="CC1324" i="1" s="1"/>
  <c r="CE1324" i="1" s="1"/>
  <c r="CG1324" i="1" s="1"/>
  <c r="BW1325" i="1"/>
  <c r="BW1326" i="1"/>
  <c r="BY1326" i="1" s="1"/>
  <c r="CA1326" i="1" s="1"/>
  <c r="CC1326" i="1" s="1"/>
  <c r="CE1326" i="1" s="1"/>
  <c r="BW1327" i="1"/>
  <c r="BW1328" i="1"/>
  <c r="BY1328" i="1" s="1"/>
  <c r="BW1329" i="1"/>
  <c r="BY1329" i="1" s="1"/>
  <c r="CA1329" i="1" s="1"/>
  <c r="CC1329" i="1" s="1"/>
  <c r="CE1329" i="1" s="1"/>
  <c r="CG1329" i="1" s="1"/>
  <c r="BW1330" i="1"/>
  <c r="BY1330" i="1" s="1"/>
  <c r="CA1330" i="1" s="1"/>
  <c r="CC1330" i="1" s="1"/>
  <c r="CE1330" i="1" s="1"/>
  <c r="BW1331" i="1"/>
  <c r="BW1332" i="1"/>
  <c r="BW1333" i="1"/>
  <c r="BY1333" i="1" s="1"/>
  <c r="CA1333" i="1" s="1"/>
  <c r="BW1334" i="1"/>
  <c r="BW1335" i="1"/>
  <c r="BW1336" i="1"/>
  <c r="BW1337" i="1"/>
  <c r="BW1338" i="1"/>
  <c r="BY1338" i="1" s="1"/>
  <c r="CA1338" i="1" s="1"/>
  <c r="BW1339" i="1"/>
  <c r="BY1339" i="1" s="1"/>
  <c r="BW1340" i="1"/>
  <c r="BY1340" i="1" s="1"/>
  <c r="CA1340" i="1" s="1"/>
  <c r="CC1340" i="1" s="1"/>
  <c r="CE1340" i="1" s="1"/>
  <c r="CG1340" i="1" s="1"/>
  <c r="BW1341" i="1"/>
  <c r="BW1342" i="1"/>
  <c r="BY1342" i="1" s="1"/>
  <c r="CA1342" i="1" s="1"/>
  <c r="CC1342" i="1" s="1"/>
  <c r="CE1342" i="1" s="1"/>
  <c r="CG1342" i="1" s="1"/>
  <c r="BW1343" i="1"/>
  <c r="BW1344" i="1"/>
  <c r="BY1344" i="1" s="1"/>
  <c r="BW1345" i="1"/>
  <c r="BY1345" i="1" s="1"/>
  <c r="BW1346" i="1"/>
  <c r="BY1346" i="1" s="1"/>
  <c r="CA1346" i="1" s="1"/>
  <c r="CC1346" i="1" s="1"/>
  <c r="BW1347" i="1"/>
  <c r="BW1348" i="1"/>
  <c r="BW1349" i="1"/>
  <c r="BY1349" i="1" s="1"/>
  <c r="BW1350" i="1"/>
  <c r="BW1351" i="1"/>
  <c r="BW1352" i="1"/>
  <c r="BW1353" i="1"/>
  <c r="BW1354" i="1"/>
  <c r="BW1355" i="1"/>
  <c r="BY1355" i="1" s="1"/>
  <c r="BW1356" i="1"/>
  <c r="BY1356" i="1" s="1"/>
  <c r="CA1356" i="1" s="1"/>
  <c r="CC1356" i="1" s="1"/>
  <c r="CE1356" i="1" s="1"/>
  <c r="CG1356" i="1" s="1"/>
  <c r="BW1357" i="1"/>
  <c r="BW1358" i="1"/>
  <c r="BY1358" i="1" s="1"/>
  <c r="CA1358" i="1" s="1"/>
  <c r="CC1358" i="1" s="1"/>
  <c r="CE1358" i="1" s="1"/>
  <c r="CG1358" i="1" s="1"/>
  <c r="BW1359" i="1"/>
  <c r="BW1360" i="1"/>
  <c r="BY1360" i="1" s="1"/>
  <c r="CA1360" i="1" s="1"/>
  <c r="CC1360" i="1" s="1"/>
  <c r="CE1360" i="1" s="1"/>
  <c r="CG1360" i="1" s="1"/>
  <c r="BW1361" i="1"/>
  <c r="BY1361" i="1" s="1"/>
  <c r="CA1361" i="1" s="1"/>
  <c r="BW1362" i="1"/>
  <c r="BY1362" i="1" s="1"/>
  <c r="CA1362" i="1" s="1"/>
  <c r="CC1362" i="1" s="1"/>
  <c r="CE1362" i="1" s="1"/>
  <c r="CG1362" i="1" s="1"/>
  <c r="BW1363" i="1"/>
  <c r="BW1364" i="1"/>
  <c r="BW1365" i="1"/>
  <c r="BY1365" i="1" s="1"/>
  <c r="CA1365" i="1" s="1"/>
  <c r="CC1365" i="1" s="1"/>
  <c r="CE1365" i="1" s="1"/>
  <c r="CG1365" i="1" s="1"/>
  <c r="BW1366" i="1"/>
  <c r="BW1367" i="1"/>
  <c r="BW1368" i="1"/>
  <c r="BW1369" i="1"/>
  <c r="BW1370" i="1"/>
  <c r="BY1370" i="1" s="1"/>
  <c r="CA1370" i="1" s="1"/>
  <c r="CC1370" i="1" s="1"/>
  <c r="CE1370" i="1" s="1"/>
  <c r="CG1370" i="1" s="1"/>
  <c r="BW1371" i="1"/>
  <c r="BY1371" i="1" s="1"/>
  <c r="BW1372" i="1"/>
  <c r="BY1372" i="1" s="1"/>
  <c r="CA1372" i="1" s="1"/>
  <c r="CC1372" i="1" s="1"/>
  <c r="CE1372" i="1" s="1"/>
  <c r="CG1372" i="1" s="1"/>
  <c r="BW1373" i="1"/>
  <c r="BW1374" i="1"/>
  <c r="BY1374" i="1" s="1"/>
  <c r="CA1374" i="1" s="1"/>
  <c r="CC1374" i="1" s="1"/>
  <c r="CE1374" i="1" s="1"/>
  <c r="BW1375" i="1"/>
  <c r="BW1376" i="1"/>
  <c r="BY1376" i="1" s="1"/>
  <c r="CA1376" i="1" s="1"/>
  <c r="CC1376" i="1" s="1"/>
  <c r="CE1376" i="1" s="1"/>
  <c r="CG1376" i="1" s="1"/>
  <c r="BW1377" i="1"/>
  <c r="BY1377" i="1" s="1"/>
  <c r="BW1378" i="1"/>
  <c r="BY1378" i="1" s="1"/>
  <c r="CA1378" i="1" s="1"/>
  <c r="CC1378" i="1" s="1"/>
  <c r="CE1378" i="1" s="1"/>
  <c r="CG1378" i="1" s="1"/>
  <c r="BW1379" i="1"/>
  <c r="BW1380" i="1"/>
  <c r="BW1381" i="1"/>
  <c r="BY1381" i="1" s="1"/>
  <c r="CA1381" i="1" s="1"/>
  <c r="CC1381" i="1" s="1"/>
  <c r="BW1382" i="1"/>
  <c r="BW1383" i="1"/>
  <c r="BW1384" i="1"/>
  <c r="BW1385" i="1"/>
  <c r="BW1386" i="1"/>
  <c r="BY1386" i="1" s="1"/>
  <c r="CA1386" i="1" s="1"/>
  <c r="CC1386" i="1" s="1"/>
  <c r="BW1387" i="1"/>
  <c r="BY1387" i="1" s="1"/>
  <c r="BW1388" i="1"/>
  <c r="BY1388" i="1" s="1"/>
  <c r="CA1388" i="1" s="1"/>
  <c r="CC1388" i="1" s="1"/>
  <c r="CE1388" i="1" s="1"/>
  <c r="CG1388" i="1" s="1"/>
  <c r="BW1389" i="1"/>
  <c r="BY1389" i="1" s="1"/>
  <c r="CA1389" i="1" s="1"/>
  <c r="CC1389" i="1" s="1"/>
  <c r="CE1389" i="1" s="1"/>
  <c r="CG1389" i="1" s="1"/>
  <c r="BW1390" i="1"/>
  <c r="BY1390" i="1" s="1"/>
  <c r="CA1390" i="1" s="1"/>
  <c r="BW1391" i="1"/>
  <c r="BW1392" i="1"/>
  <c r="BY1392" i="1" s="1"/>
  <c r="BW1393" i="1"/>
  <c r="BY1393" i="1" s="1"/>
  <c r="BW1394" i="1"/>
  <c r="BY1394" i="1" s="1"/>
  <c r="CA1394" i="1" s="1"/>
  <c r="CC1394" i="1" s="1"/>
  <c r="CE1394" i="1" s="1"/>
  <c r="BW1395" i="1"/>
  <c r="BW1396" i="1"/>
  <c r="BW1397" i="1"/>
  <c r="BW1398" i="1"/>
  <c r="BW1399" i="1"/>
  <c r="BW1400" i="1"/>
  <c r="BW1401" i="1"/>
  <c r="BW1402" i="1"/>
  <c r="BY1402" i="1" s="1"/>
  <c r="CA1402" i="1" s="1"/>
  <c r="CC1402" i="1" s="1"/>
  <c r="CE1402" i="1" s="1"/>
  <c r="CG1402" i="1" s="1"/>
  <c r="BW1403" i="1"/>
  <c r="BY1403" i="1" s="1"/>
  <c r="BW1404" i="1"/>
  <c r="BY1404" i="1" s="1"/>
  <c r="CA1404" i="1" s="1"/>
  <c r="CC1404" i="1" s="1"/>
  <c r="CE1404" i="1" s="1"/>
  <c r="CG1404" i="1" s="1"/>
  <c r="BW1405" i="1"/>
  <c r="BY1405" i="1" s="1"/>
  <c r="BW1406" i="1"/>
  <c r="BY1406" i="1" s="1"/>
  <c r="CA1406" i="1" s="1"/>
  <c r="CC1406" i="1" s="1"/>
  <c r="CE1406" i="1" s="1"/>
  <c r="CG1406" i="1" s="1"/>
  <c r="BW1407" i="1"/>
  <c r="BW1408" i="1"/>
  <c r="BY1408" i="1" s="1"/>
  <c r="BW1409" i="1"/>
  <c r="BY1409" i="1" s="1"/>
  <c r="CA1409" i="1" s="1"/>
  <c r="CC1409" i="1" s="1"/>
  <c r="BW1410" i="1"/>
  <c r="BY1410" i="1" s="1"/>
  <c r="CA1410" i="1" s="1"/>
  <c r="CC1410" i="1" s="1"/>
  <c r="CE1410" i="1" s="1"/>
  <c r="CG1410" i="1" s="1"/>
  <c r="BW1411" i="1"/>
  <c r="BW1412" i="1"/>
  <c r="BW1413" i="1"/>
  <c r="BY1413" i="1" s="1"/>
  <c r="BW1414" i="1"/>
  <c r="BW1415" i="1"/>
  <c r="BW1416" i="1"/>
  <c r="BW1417" i="1"/>
  <c r="BW1418" i="1"/>
  <c r="BY1418" i="1" s="1"/>
  <c r="CA1418" i="1" s="1"/>
  <c r="CC1418" i="1" s="1"/>
  <c r="CE1418" i="1" s="1"/>
  <c r="BW1419" i="1"/>
  <c r="BY1419" i="1" s="1"/>
  <c r="BW1420" i="1"/>
  <c r="BY1420" i="1" s="1"/>
  <c r="CA1420" i="1" s="1"/>
  <c r="CC1420" i="1" s="1"/>
  <c r="CE1420" i="1" s="1"/>
  <c r="CG1420" i="1" s="1"/>
  <c r="BW1421" i="1"/>
  <c r="BY1421" i="1" s="1"/>
  <c r="BW1422" i="1"/>
  <c r="BY1422" i="1" s="1"/>
  <c r="BW1423" i="1"/>
  <c r="BW1424" i="1"/>
  <c r="BY1424" i="1" s="1"/>
  <c r="BW1425" i="1"/>
  <c r="BY1425" i="1" s="1"/>
  <c r="CA1425" i="1" s="1"/>
  <c r="BW1426" i="1"/>
  <c r="BY1426" i="1" s="1"/>
  <c r="CA1426" i="1" s="1"/>
  <c r="CC1426" i="1" s="1"/>
  <c r="CE1426" i="1" s="1"/>
  <c r="BW1427" i="1"/>
  <c r="BW1428" i="1"/>
  <c r="BW1429" i="1"/>
  <c r="BW1430" i="1"/>
  <c r="BW1431" i="1"/>
  <c r="BW1432" i="1"/>
  <c r="BW1433" i="1"/>
  <c r="BW1434" i="1"/>
  <c r="BY1434" i="1" s="1"/>
  <c r="CA1434" i="1" s="1"/>
  <c r="CC1434" i="1" s="1"/>
  <c r="CE1434" i="1" s="1"/>
  <c r="BW1435" i="1"/>
  <c r="BW1436" i="1"/>
  <c r="BY1436" i="1" s="1"/>
  <c r="CA1436" i="1" s="1"/>
  <c r="CC1436" i="1" s="1"/>
  <c r="CE1436" i="1" s="1"/>
  <c r="BW1437" i="1"/>
  <c r="BY1437" i="1" s="1"/>
  <c r="BW1438" i="1"/>
  <c r="CQ1438" i="1" s="1"/>
  <c r="BW1439" i="1"/>
  <c r="BW1440" i="1"/>
  <c r="BY1440" i="1" s="1"/>
  <c r="CA1440" i="1" s="1"/>
  <c r="CC1440" i="1" s="1"/>
  <c r="CE1440" i="1" s="1"/>
  <c r="BW1441" i="1"/>
  <c r="BY1441" i="1" s="1"/>
  <c r="BW1442" i="1"/>
  <c r="BY1442" i="1" s="1"/>
  <c r="CA1442" i="1" s="1"/>
  <c r="CC1442" i="1" s="1"/>
  <c r="CE1442" i="1" s="1"/>
  <c r="CG1442" i="1" s="1"/>
  <c r="BW1443" i="1"/>
  <c r="BW1444" i="1"/>
  <c r="BW1445" i="1"/>
  <c r="BW1446" i="1"/>
  <c r="BW1447" i="1"/>
  <c r="BW1448" i="1"/>
  <c r="BW1449" i="1"/>
  <c r="BW1450" i="1"/>
  <c r="BY1450" i="1" s="1"/>
  <c r="CA1450" i="1" s="1"/>
  <c r="BW1451" i="1"/>
  <c r="BW1452" i="1"/>
  <c r="BY1452" i="1" s="1"/>
  <c r="CA1452" i="1" s="1"/>
  <c r="CC1452" i="1" s="1"/>
  <c r="CE1452" i="1" s="1"/>
  <c r="CG1452" i="1" s="1"/>
  <c r="BW1453" i="1"/>
  <c r="BY1453" i="1" s="1"/>
  <c r="BW1454" i="1"/>
  <c r="BY1454" i="1" s="1"/>
  <c r="CA1454" i="1" s="1"/>
  <c r="CC1454" i="1" s="1"/>
  <c r="CE1454" i="1" s="1"/>
  <c r="CG1454" i="1" s="1"/>
  <c r="BW1455" i="1"/>
  <c r="BW1456" i="1"/>
  <c r="BY1456" i="1" s="1"/>
  <c r="BW1457" i="1"/>
  <c r="BY1457" i="1" s="1"/>
  <c r="CA1457" i="1" s="1"/>
  <c r="CC1457" i="1" s="1"/>
  <c r="CE1457" i="1" s="1"/>
  <c r="CG1457" i="1" s="1"/>
  <c r="BW1458" i="1"/>
  <c r="BY1458" i="1" s="1"/>
  <c r="CA1458" i="1" s="1"/>
  <c r="BW1459" i="1"/>
  <c r="BW1460" i="1"/>
  <c r="BW1461" i="1"/>
  <c r="BY1461" i="1" s="1"/>
  <c r="CA1461" i="1" s="1"/>
  <c r="CC1461" i="1" s="1"/>
  <c r="CE1461" i="1" s="1"/>
  <c r="CG1461" i="1" s="1"/>
  <c r="BW1462" i="1"/>
  <c r="BW1463" i="1"/>
  <c r="BW1464" i="1"/>
  <c r="BW1465" i="1"/>
  <c r="BW1466" i="1"/>
  <c r="BY1466" i="1" s="1"/>
  <c r="CA1466" i="1" s="1"/>
  <c r="CC1466" i="1" s="1"/>
  <c r="CE1466" i="1" s="1"/>
  <c r="CG1466" i="1" s="1"/>
  <c r="BW1467" i="1"/>
  <c r="BY1467" i="1" s="1"/>
  <c r="BW1468" i="1"/>
  <c r="BY1468" i="1" s="1"/>
  <c r="CA1468" i="1" s="1"/>
  <c r="CC1468" i="1" s="1"/>
  <c r="CE1468" i="1" s="1"/>
  <c r="CG1468" i="1" s="1"/>
  <c r="BW1469" i="1"/>
  <c r="BW1470" i="1"/>
  <c r="BY1470" i="1" s="1"/>
  <c r="BW1471" i="1"/>
  <c r="BW1472" i="1"/>
  <c r="BY1472" i="1" s="1"/>
  <c r="CA1472" i="1" s="1"/>
  <c r="CC1472" i="1" s="1"/>
  <c r="CE1472" i="1" s="1"/>
  <c r="BW1473" i="1"/>
  <c r="BY1473" i="1" s="1"/>
  <c r="CA1473" i="1" s="1"/>
  <c r="BW1474" i="1"/>
  <c r="BY1474" i="1" s="1"/>
  <c r="CA1474" i="1" s="1"/>
  <c r="CC1474" i="1" s="1"/>
  <c r="BW1475" i="1"/>
  <c r="BW1476" i="1"/>
  <c r="BW1477" i="1"/>
  <c r="BW1478" i="1"/>
  <c r="BW1479" i="1"/>
  <c r="BW1480" i="1"/>
  <c r="BW1481" i="1"/>
  <c r="BW1482" i="1"/>
  <c r="BY1482" i="1" s="1"/>
  <c r="CA1482" i="1" s="1"/>
  <c r="CC1482" i="1" s="1"/>
  <c r="BW1483" i="1"/>
  <c r="BY1483" i="1" s="1"/>
  <c r="BW1484" i="1"/>
  <c r="BY1484" i="1" s="1"/>
  <c r="CA1484" i="1" s="1"/>
  <c r="CC1484" i="1" s="1"/>
  <c r="CE1484" i="1" s="1"/>
  <c r="CG1484" i="1" s="1"/>
  <c r="BW1485" i="1"/>
  <c r="BW1486" i="1"/>
  <c r="BY1486" i="1" s="1"/>
  <c r="CA1486" i="1" s="1"/>
  <c r="CC1486" i="1" s="1"/>
  <c r="BW1487" i="1"/>
  <c r="BW1488" i="1"/>
  <c r="BY1488" i="1" s="1"/>
  <c r="BW1489" i="1"/>
  <c r="BY1489" i="1" s="1"/>
  <c r="CA1489" i="1" s="1"/>
  <c r="CC1489" i="1" s="1"/>
  <c r="CE1489" i="1" s="1"/>
  <c r="CG1489" i="1" s="1"/>
  <c r="BW1490" i="1"/>
  <c r="BY1490" i="1" s="1"/>
  <c r="CA1490" i="1" s="1"/>
  <c r="CC1490" i="1" s="1"/>
  <c r="CE1490" i="1" s="1"/>
  <c r="BW1491" i="1"/>
  <c r="BW1492" i="1"/>
  <c r="BW1493" i="1"/>
  <c r="BW1494" i="1"/>
  <c r="BW1495" i="1"/>
  <c r="BW1496" i="1"/>
  <c r="BW1497" i="1"/>
  <c r="BW1498" i="1"/>
  <c r="BW1499" i="1"/>
  <c r="BY1499" i="1" s="1"/>
  <c r="CA1499" i="1" s="1"/>
  <c r="BW1500" i="1"/>
  <c r="BY1500" i="1" s="1"/>
  <c r="CA1500" i="1" s="1"/>
  <c r="CC1500" i="1" s="1"/>
  <c r="CE1500" i="1" s="1"/>
  <c r="CG1500" i="1" s="1"/>
  <c r="BW1501" i="1"/>
  <c r="BW1502" i="1"/>
  <c r="BY1502" i="1" s="1"/>
  <c r="CA1502" i="1" s="1"/>
  <c r="CC1502" i="1" s="1"/>
  <c r="CE1502" i="1" s="1"/>
  <c r="BW1503" i="1"/>
  <c r="BW1504" i="1"/>
  <c r="BY1504" i="1" s="1"/>
  <c r="CA1504" i="1" s="1"/>
  <c r="BW1505" i="1"/>
  <c r="BY1505" i="1" s="1"/>
  <c r="CA1505" i="1" s="1"/>
  <c r="BW1506" i="1"/>
  <c r="BY1506" i="1" s="1"/>
  <c r="CA1506" i="1" s="1"/>
  <c r="CC1506" i="1" s="1"/>
  <c r="CE1506" i="1" s="1"/>
  <c r="CG1506" i="1" s="1"/>
  <c r="BW1507" i="1"/>
  <c r="BW1508" i="1"/>
  <c r="BW1509" i="1"/>
  <c r="BW1510" i="1"/>
  <c r="BW1511" i="1"/>
  <c r="BW1512" i="1"/>
  <c r="BW1513" i="1"/>
  <c r="BW1514" i="1"/>
  <c r="BY1514" i="1" s="1"/>
  <c r="CA1514" i="1" s="1"/>
  <c r="CC1514" i="1" s="1"/>
  <c r="CE1514" i="1" s="1"/>
  <c r="CG1514" i="1" s="1"/>
  <c r="BW1515" i="1"/>
  <c r="BY1515" i="1" s="1"/>
  <c r="BW1516" i="1"/>
  <c r="BY1516" i="1" s="1"/>
  <c r="CA1516" i="1" s="1"/>
  <c r="CC1516" i="1" s="1"/>
  <c r="CE1516" i="1" s="1"/>
  <c r="CG1516" i="1" s="1"/>
  <c r="BW1517" i="1"/>
  <c r="BW1518" i="1"/>
  <c r="BY1518" i="1" s="1"/>
  <c r="CA1518" i="1" s="1"/>
  <c r="CC1518" i="1" s="1"/>
  <c r="CE1518" i="1" s="1"/>
  <c r="CG1518" i="1" s="1"/>
  <c r="BW1519" i="1"/>
  <c r="BW1520" i="1"/>
  <c r="BY1520" i="1" s="1"/>
  <c r="CA1520" i="1" s="1"/>
  <c r="BW1521" i="1"/>
  <c r="BY1521" i="1" s="1"/>
  <c r="CA1521" i="1" s="1"/>
  <c r="CC1521" i="1" s="1"/>
  <c r="CE1521" i="1" s="1"/>
  <c r="CG1521" i="1" s="1"/>
  <c r="BW1522" i="1"/>
  <c r="BY1522" i="1" s="1"/>
  <c r="CA1522" i="1" s="1"/>
  <c r="BW1523" i="1"/>
  <c r="BW1524" i="1"/>
  <c r="BW1525" i="1"/>
  <c r="BY1525" i="1" s="1"/>
  <c r="CA1525" i="1" s="1"/>
  <c r="CC1525" i="1" s="1"/>
  <c r="CE1525" i="1" s="1"/>
  <c r="CG1525" i="1" s="1"/>
  <c r="BW1526" i="1"/>
  <c r="BW1527" i="1"/>
  <c r="BW1528" i="1"/>
  <c r="BW1529" i="1"/>
  <c r="BW1530" i="1"/>
  <c r="BY1530" i="1" s="1"/>
  <c r="CA1530" i="1" s="1"/>
  <c r="CC1530" i="1" s="1"/>
  <c r="CE1530" i="1" s="1"/>
  <c r="BW1531" i="1"/>
  <c r="BY1531" i="1" s="1"/>
  <c r="BW1532" i="1"/>
  <c r="BY1532" i="1" s="1"/>
  <c r="CA1532" i="1" s="1"/>
  <c r="CC1532" i="1" s="1"/>
  <c r="CE1532" i="1" s="1"/>
  <c r="CG1532" i="1" s="1"/>
  <c r="BW1533" i="1"/>
  <c r="BW1534" i="1"/>
  <c r="BY1534" i="1" s="1"/>
  <c r="CA1534" i="1" s="1"/>
  <c r="BW1535" i="1"/>
  <c r="BW1536" i="1"/>
  <c r="BY1536" i="1" s="1"/>
  <c r="BW1537" i="1"/>
  <c r="BY1537" i="1" s="1"/>
  <c r="BW1538" i="1"/>
  <c r="BY1538" i="1" s="1"/>
  <c r="CA1538" i="1" s="1"/>
  <c r="CC1538" i="1" s="1"/>
  <c r="CE1538" i="1" s="1"/>
  <c r="BW1539" i="1"/>
  <c r="BW1540" i="1"/>
  <c r="BW1541" i="1"/>
  <c r="BW1542" i="1"/>
  <c r="BW1543" i="1"/>
  <c r="BW1544" i="1"/>
  <c r="BW1545" i="1"/>
  <c r="BW1546" i="1"/>
  <c r="BW1547" i="1"/>
  <c r="BY1547" i="1" s="1"/>
  <c r="BW1548" i="1"/>
  <c r="BY1548" i="1" s="1"/>
  <c r="CA1548" i="1" s="1"/>
  <c r="CC1548" i="1" s="1"/>
  <c r="CE1548" i="1" s="1"/>
  <c r="CG1548" i="1" s="1"/>
  <c r="BW1549" i="1"/>
  <c r="BW1550" i="1"/>
  <c r="BY1550" i="1" s="1"/>
  <c r="BW1551" i="1"/>
  <c r="BW1552" i="1"/>
  <c r="BY1552" i="1" s="1"/>
  <c r="CA1552" i="1" s="1"/>
  <c r="CC1552" i="1" s="1"/>
  <c r="CE1552" i="1" s="1"/>
  <c r="CG1552" i="1" s="1"/>
  <c r="BW1553" i="1"/>
  <c r="BY1553" i="1" s="1"/>
  <c r="CA1553" i="1" s="1"/>
  <c r="CC1553" i="1" s="1"/>
  <c r="CE1553" i="1" s="1"/>
  <c r="CG1553" i="1" s="1"/>
  <c r="BW1554" i="1"/>
  <c r="BY1554" i="1" s="1"/>
  <c r="CA1554" i="1" s="1"/>
  <c r="CC1554" i="1" s="1"/>
  <c r="CE1554" i="1" s="1"/>
  <c r="CG1554" i="1" s="1"/>
  <c r="BW1555" i="1"/>
  <c r="BW1556" i="1"/>
  <c r="BW1557" i="1"/>
  <c r="BY1557" i="1" s="1"/>
  <c r="CA1557" i="1" s="1"/>
  <c r="CC1557" i="1" s="1"/>
  <c r="CE1557" i="1" s="1"/>
  <c r="CG1557" i="1" s="1"/>
  <c r="BW1558" i="1"/>
  <c r="BW1559" i="1"/>
  <c r="BW1560" i="1"/>
  <c r="BW1561" i="1"/>
  <c r="BW1562" i="1"/>
  <c r="BY1562" i="1" s="1"/>
  <c r="CA1562" i="1" s="1"/>
  <c r="CC1562" i="1" s="1"/>
  <c r="CE1562" i="1" s="1"/>
  <c r="CG1562" i="1" s="1"/>
  <c r="BW1563" i="1"/>
  <c r="BW1564" i="1"/>
  <c r="BY1564" i="1" s="1"/>
  <c r="CA1564" i="1" s="1"/>
  <c r="CC1564" i="1" s="1"/>
  <c r="CE1564" i="1" s="1"/>
  <c r="CG1564" i="1" s="1"/>
  <c r="BW1565" i="1"/>
  <c r="BW1566" i="1"/>
  <c r="BY1566" i="1" s="1"/>
  <c r="CA1566" i="1" s="1"/>
  <c r="CC1566" i="1" s="1"/>
  <c r="CE1566" i="1" s="1"/>
  <c r="CG1566" i="1" s="1"/>
  <c r="BW1567" i="1"/>
  <c r="BW1568" i="1"/>
  <c r="BY1568" i="1" s="1"/>
  <c r="CA1568" i="1" s="1"/>
  <c r="CC1568" i="1" s="1"/>
  <c r="CE1568" i="1" s="1"/>
  <c r="BW1569" i="1"/>
  <c r="BY1569" i="1" s="1"/>
  <c r="BW1570" i="1"/>
  <c r="BY1570" i="1" s="1"/>
  <c r="CA1570" i="1" s="1"/>
  <c r="CC1570" i="1" s="1"/>
  <c r="CE1570" i="1" s="1"/>
  <c r="CG1570" i="1" s="1"/>
  <c r="BW1571" i="1"/>
  <c r="BW1572" i="1"/>
  <c r="BW1573" i="1"/>
  <c r="BW1574" i="1"/>
  <c r="BW1575" i="1"/>
  <c r="BW1576" i="1"/>
  <c r="BW1577" i="1"/>
  <c r="BW1578" i="1"/>
  <c r="BY1578" i="1" s="1"/>
  <c r="CA1578" i="1" s="1"/>
  <c r="CC1578" i="1" s="1"/>
  <c r="CE1578" i="1" s="1"/>
  <c r="BW1579" i="1"/>
  <c r="BW1580" i="1"/>
  <c r="BY1580" i="1" s="1"/>
  <c r="CA1580" i="1" s="1"/>
  <c r="CC1580" i="1" s="1"/>
  <c r="CE1580" i="1" s="1"/>
  <c r="CG1580" i="1" s="1"/>
  <c r="BW1581" i="1"/>
  <c r="BW1582" i="1"/>
  <c r="BY1582" i="1" s="1"/>
  <c r="CA1582" i="1" s="1"/>
  <c r="CC1582" i="1" s="1"/>
  <c r="CE1582" i="1" s="1"/>
  <c r="CG1582" i="1" s="1"/>
  <c r="BW1583" i="1"/>
  <c r="BW1584" i="1"/>
  <c r="BY1584" i="1" s="1"/>
  <c r="CA1584" i="1" s="1"/>
  <c r="CC1584" i="1" s="1"/>
  <c r="CE1584" i="1" s="1"/>
  <c r="CG1584" i="1" s="1"/>
  <c r="BW1585" i="1"/>
  <c r="BY1585" i="1" s="1"/>
  <c r="CA1585" i="1" s="1"/>
  <c r="CC1585" i="1" s="1"/>
  <c r="CE1585" i="1" s="1"/>
  <c r="CG1585" i="1" s="1"/>
  <c r="BW1586" i="1"/>
  <c r="BY1586" i="1" s="1"/>
  <c r="CA1586" i="1" s="1"/>
  <c r="CC1586" i="1" s="1"/>
  <c r="CE1586" i="1" s="1"/>
  <c r="BW1587" i="1"/>
  <c r="BW1588" i="1"/>
  <c r="BW1589" i="1"/>
  <c r="BY1589" i="1" s="1"/>
  <c r="CA1589" i="1" s="1"/>
  <c r="CC1589" i="1" s="1"/>
  <c r="CE1589" i="1" s="1"/>
  <c r="CG1589" i="1" s="1"/>
  <c r="BW1590" i="1"/>
  <c r="BW1591" i="1"/>
  <c r="BW1592" i="1"/>
  <c r="BW1593" i="1"/>
  <c r="BW1594" i="1"/>
  <c r="BY1594" i="1" s="1"/>
  <c r="CA1594" i="1" s="1"/>
  <c r="BW1595" i="1"/>
  <c r="BY1595" i="1" s="1"/>
  <c r="BW1596" i="1"/>
  <c r="BY1596" i="1" s="1"/>
  <c r="CA1596" i="1" s="1"/>
  <c r="CC1596" i="1" s="1"/>
  <c r="CE1596" i="1" s="1"/>
  <c r="BW1597" i="1"/>
  <c r="BW1598" i="1"/>
  <c r="BY1598" i="1" s="1"/>
  <c r="CA1598" i="1" s="1"/>
  <c r="CC1598" i="1" s="1"/>
  <c r="CE1598" i="1" s="1"/>
  <c r="CG1598" i="1" s="1"/>
  <c r="BW1599" i="1"/>
  <c r="BW1600" i="1"/>
  <c r="BY1600" i="1" s="1"/>
  <c r="CA1600" i="1" s="1"/>
  <c r="CC1600" i="1" s="1"/>
  <c r="CE1600" i="1" s="1"/>
  <c r="CG1600" i="1" s="1"/>
  <c r="BW1601" i="1"/>
  <c r="BY1601" i="1" s="1"/>
  <c r="CA1601" i="1" s="1"/>
  <c r="BW1602" i="1"/>
  <c r="BY1602" i="1" s="1"/>
  <c r="CA1602" i="1" s="1"/>
  <c r="CC1602" i="1" s="1"/>
  <c r="CE1602" i="1" s="1"/>
  <c r="BW1603" i="1"/>
  <c r="BW1604" i="1"/>
  <c r="BW1605" i="1"/>
  <c r="BW1606" i="1"/>
  <c r="BW1607" i="1"/>
  <c r="BW1608" i="1"/>
  <c r="BW1609" i="1"/>
  <c r="BW1610" i="1"/>
  <c r="BY1610" i="1" s="1"/>
  <c r="CA1610" i="1" s="1"/>
  <c r="BW1611" i="1"/>
  <c r="BY1611" i="1" s="1"/>
  <c r="BW1612" i="1"/>
  <c r="BY1612" i="1" s="1"/>
  <c r="CA1612" i="1" s="1"/>
  <c r="CC1612" i="1" s="1"/>
  <c r="CE1612" i="1" s="1"/>
  <c r="CG1612" i="1" s="1"/>
  <c r="BW1613" i="1"/>
  <c r="BW1614" i="1"/>
  <c r="BY1614" i="1" s="1"/>
  <c r="CA1614" i="1" s="1"/>
  <c r="CC1614" i="1" s="1"/>
  <c r="CE1614" i="1" s="1"/>
  <c r="BW1615" i="1"/>
  <c r="BW1616" i="1"/>
  <c r="BY1616" i="1" s="1"/>
  <c r="CA1616" i="1" s="1"/>
  <c r="CC1616" i="1" s="1"/>
  <c r="CE1616" i="1" s="1"/>
  <c r="CG1616" i="1" s="1"/>
  <c r="BW1617" i="1"/>
  <c r="BY1617" i="1" s="1"/>
  <c r="BW1618" i="1"/>
  <c r="BY1618" i="1" s="1"/>
  <c r="CA1618" i="1" s="1"/>
  <c r="CC1618" i="1" s="1"/>
  <c r="CE1618" i="1" s="1"/>
  <c r="CG1618" i="1" s="1"/>
  <c r="BW1619" i="1"/>
  <c r="BW1620" i="1"/>
  <c r="BW1621" i="1"/>
  <c r="BY1621" i="1" s="1"/>
  <c r="BW1622" i="1"/>
  <c r="BW1623" i="1"/>
  <c r="BW1624" i="1"/>
  <c r="BW1625" i="1"/>
  <c r="BW1626" i="1"/>
  <c r="BY1626" i="1" s="1"/>
  <c r="CA1626" i="1" s="1"/>
  <c r="CC1626" i="1" s="1"/>
  <c r="CE1626" i="1" s="1"/>
  <c r="CG1626" i="1" s="1"/>
  <c r="BW1627" i="1"/>
  <c r="BY1627" i="1" s="1"/>
  <c r="BW1628" i="1"/>
  <c r="BY1628" i="1" s="1"/>
  <c r="CA1628" i="1" s="1"/>
  <c r="CC1628" i="1" s="1"/>
  <c r="CE1628" i="1" s="1"/>
  <c r="CG1628" i="1" s="1"/>
  <c r="BW1629" i="1"/>
  <c r="BW1630" i="1"/>
  <c r="BY1630" i="1" s="1"/>
  <c r="CA1630" i="1" s="1"/>
  <c r="CC1630" i="1" s="1"/>
  <c r="CE1630" i="1" s="1"/>
  <c r="CG1630" i="1" s="1"/>
  <c r="BW1631" i="1"/>
  <c r="BW1632" i="1"/>
  <c r="BY1632" i="1" s="1"/>
  <c r="CA1632" i="1" s="1"/>
  <c r="CC1632" i="1" s="1"/>
  <c r="CE1632" i="1" s="1"/>
  <c r="CG1632" i="1" s="1"/>
  <c r="BW1633" i="1"/>
  <c r="BY1633" i="1" s="1"/>
  <c r="BW1634" i="1"/>
  <c r="BY1634" i="1" s="1"/>
  <c r="CA1634" i="1" s="1"/>
  <c r="CC1634" i="1" s="1"/>
  <c r="CE1634" i="1" s="1"/>
  <c r="BW1635" i="1"/>
  <c r="BW1636" i="1"/>
  <c r="BW1637" i="1"/>
  <c r="BW1638" i="1"/>
  <c r="BW1639" i="1"/>
  <c r="BW1640" i="1"/>
  <c r="BW1641" i="1"/>
  <c r="BW1642" i="1"/>
  <c r="BY1642" i="1" s="1"/>
  <c r="CA1642" i="1" s="1"/>
  <c r="CC1642" i="1" s="1"/>
  <c r="CE1642" i="1" s="1"/>
  <c r="CG1642" i="1" s="1"/>
  <c r="BW1643" i="1"/>
  <c r="BY1643" i="1" s="1"/>
  <c r="BW1644" i="1"/>
  <c r="BY1644" i="1" s="1"/>
  <c r="CA1644" i="1" s="1"/>
  <c r="CC1644" i="1" s="1"/>
  <c r="CE1644" i="1" s="1"/>
  <c r="CG1644" i="1" s="1"/>
  <c r="BW1645" i="1"/>
  <c r="BW1646" i="1"/>
  <c r="BY1646" i="1" s="1"/>
  <c r="CA1646" i="1" s="1"/>
  <c r="CC1646" i="1" s="1"/>
  <c r="CE1646" i="1" s="1"/>
  <c r="CG1646" i="1" s="1"/>
  <c r="BW1647" i="1"/>
  <c r="BW1648" i="1"/>
  <c r="BY1648" i="1" s="1"/>
  <c r="CA1648" i="1" s="1"/>
  <c r="CC1648" i="1" s="1"/>
  <c r="CE1648" i="1" s="1"/>
  <c r="CG1648" i="1" s="1"/>
  <c r="BW1649" i="1"/>
  <c r="BY1649" i="1" s="1"/>
  <c r="BW1650" i="1"/>
  <c r="BY1650" i="1" s="1"/>
  <c r="BW1651" i="1"/>
  <c r="BW1652" i="1"/>
  <c r="BW1653" i="1"/>
  <c r="BY1653" i="1" s="1"/>
  <c r="CA1653" i="1" s="1"/>
  <c r="CC1653" i="1" s="1"/>
  <c r="CE1653" i="1" s="1"/>
  <c r="CG1653" i="1" s="1"/>
  <c r="BW1654" i="1"/>
  <c r="BW1655" i="1"/>
  <c r="BW1656" i="1"/>
  <c r="BW1657" i="1"/>
  <c r="BW1658" i="1"/>
  <c r="BW1659" i="1"/>
  <c r="BY1659" i="1" s="1"/>
  <c r="BW1660" i="1"/>
  <c r="BY1660" i="1" s="1"/>
  <c r="CA1660" i="1" s="1"/>
  <c r="CC1660" i="1" s="1"/>
  <c r="CE1660" i="1" s="1"/>
  <c r="CG1660" i="1" s="1"/>
  <c r="BW1661" i="1"/>
  <c r="BW1662" i="1"/>
  <c r="BY1662" i="1" s="1"/>
  <c r="CA1662" i="1" s="1"/>
  <c r="CC1662" i="1" s="1"/>
  <c r="BW1663" i="1"/>
  <c r="BW1664" i="1"/>
  <c r="BY1664" i="1" s="1"/>
  <c r="BW1665" i="1"/>
  <c r="BY1665" i="1" s="1"/>
  <c r="BW1666" i="1"/>
  <c r="BY1666" i="1" s="1"/>
  <c r="BW1667" i="1"/>
  <c r="BW1668" i="1"/>
  <c r="BW1669" i="1"/>
  <c r="BW1670" i="1"/>
  <c r="BW1671" i="1"/>
  <c r="BW1672" i="1"/>
  <c r="BW1673" i="1"/>
  <c r="BW1674" i="1"/>
  <c r="BW1675" i="1"/>
  <c r="BY1675" i="1" s="1"/>
  <c r="CA1675" i="1" s="1"/>
  <c r="CC1675" i="1" s="1"/>
  <c r="CE1675" i="1" s="1"/>
  <c r="CG1675" i="1" s="1"/>
  <c r="BW1676" i="1"/>
  <c r="BY1676" i="1" s="1"/>
  <c r="CA1676" i="1" s="1"/>
  <c r="CC1676" i="1" s="1"/>
  <c r="CE1676" i="1" s="1"/>
  <c r="CG1676" i="1" s="1"/>
  <c r="BW1677" i="1"/>
  <c r="BW1678" i="1"/>
  <c r="BY1678" i="1" s="1"/>
  <c r="CA1678" i="1" s="1"/>
  <c r="CC1678" i="1" s="1"/>
  <c r="CE1678" i="1" s="1"/>
  <c r="CG1678" i="1" s="1"/>
  <c r="BW1679" i="1"/>
  <c r="BW1680" i="1"/>
  <c r="BY1680" i="1" s="1"/>
  <c r="CA1680" i="1" s="1"/>
  <c r="BW1681" i="1"/>
  <c r="BY1681" i="1" s="1"/>
  <c r="CA1681" i="1" s="1"/>
  <c r="CC1681" i="1" s="1"/>
  <c r="CE1681" i="1" s="1"/>
  <c r="CG1681" i="1" s="1"/>
  <c r="BW1682" i="1"/>
  <c r="BY1682" i="1" s="1"/>
  <c r="CA1682" i="1" s="1"/>
  <c r="CC1682" i="1" s="1"/>
  <c r="CE1682" i="1" s="1"/>
  <c r="CG1682" i="1" s="1"/>
  <c r="BW1683" i="1"/>
  <c r="BW1684" i="1"/>
  <c r="BW1685" i="1"/>
  <c r="BW1686" i="1"/>
  <c r="BW1687" i="1"/>
  <c r="BW1688" i="1"/>
  <c r="BW1689" i="1"/>
  <c r="BW1690" i="1"/>
  <c r="BY1690" i="1" s="1"/>
  <c r="CA1690" i="1" s="1"/>
  <c r="CC1690" i="1" s="1"/>
  <c r="CE1690" i="1" s="1"/>
  <c r="CG1690" i="1" s="1"/>
  <c r="BW1691" i="1"/>
  <c r="BW1692" i="1"/>
  <c r="BY1692" i="1" s="1"/>
  <c r="CA1692" i="1" s="1"/>
  <c r="CC1692" i="1" s="1"/>
  <c r="CE1692" i="1" s="1"/>
  <c r="CG1692" i="1" s="1"/>
  <c r="BW1693" i="1"/>
  <c r="BW1694" i="1"/>
  <c r="BY1694" i="1" s="1"/>
  <c r="CA1694" i="1" s="1"/>
  <c r="CC1694" i="1" s="1"/>
  <c r="CE1694" i="1" s="1"/>
  <c r="CG1694" i="1" s="1"/>
  <c r="BW1695" i="1"/>
  <c r="BW1696" i="1"/>
  <c r="BY1696" i="1" s="1"/>
  <c r="CA1696" i="1" s="1"/>
  <c r="BW1697" i="1"/>
  <c r="BY1697" i="1" s="1"/>
  <c r="CA1697" i="1" s="1"/>
  <c r="CC1697" i="1" s="1"/>
  <c r="CE1697" i="1" s="1"/>
  <c r="BW1698" i="1"/>
  <c r="BY1698" i="1" s="1"/>
  <c r="CA1698" i="1" s="1"/>
  <c r="CC1698" i="1" s="1"/>
  <c r="CE1698" i="1" s="1"/>
  <c r="CG1698" i="1" s="1"/>
  <c r="BW1699" i="1"/>
  <c r="BW1700" i="1"/>
  <c r="BW1701" i="1"/>
  <c r="BY1701" i="1" s="1"/>
  <c r="BW1702" i="1"/>
  <c r="BW1703" i="1"/>
  <c r="BW1704" i="1"/>
  <c r="BW1705" i="1"/>
  <c r="BW1706" i="1"/>
  <c r="BY1706" i="1" s="1"/>
  <c r="CA1706" i="1" s="1"/>
  <c r="CC1706" i="1" s="1"/>
  <c r="CE1706" i="1" s="1"/>
  <c r="CG1706" i="1" s="1"/>
  <c r="BW1707" i="1"/>
  <c r="BW1708" i="1"/>
  <c r="BY1708" i="1" s="1"/>
  <c r="CA1708" i="1" s="1"/>
  <c r="CC1708" i="1" s="1"/>
  <c r="CE1708" i="1" s="1"/>
  <c r="CG1708" i="1" s="1"/>
  <c r="BW1709" i="1"/>
  <c r="BY1709" i="1" s="1"/>
  <c r="CA1709" i="1" s="1"/>
  <c r="CC1709" i="1" s="1"/>
  <c r="CE1709" i="1" s="1"/>
  <c r="CG1709" i="1" s="1"/>
  <c r="BW1710" i="1"/>
  <c r="BY1710" i="1" s="1"/>
  <c r="CA1710" i="1" s="1"/>
  <c r="CC1710" i="1" s="1"/>
  <c r="CE1710" i="1" s="1"/>
  <c r="CG1710" i="1" s="1"/>
  <c r="BW1711" i="1"/>
  <c r="BW1712" i="1"/>
  <c r="BY1712" i="1" s="1"/>
  <c r="CA1712" i="1" s="1"/>
  <c r="CC1712" i="1" s="1"/>
  <c r="CE1712" i="1" s="1"/>
  <c r="CG1712" i="1" s="1"/>
  <c r="BW1713" i="1"/>
  <c r="BY1713" i="1" s="1"/>
  <c r="CA1713" i="1" s="1"/>
  <c r="CC1713" i="1" s="1"/>
  <c r="CE1713" i="1" s="1"/>
  <c r="CG1713" i="1" s="1"/>
  <c r="BW1714" i="1"/>
  <c r="BY1714" i="1" s="1"/>
  <c r="CA1714" i="1" s="1"/>
  <c r="BW1715" i="1"/>
  <c r="BW1716" i="1"/>
  <c r="BW1717" i="1"/>
  <c r="BY1717" i="1" s="1"/>
  <c r="CA1717" i="1" s="1"/>
  <c r="CC1717" i="1" s="1"/>
  <c r="CE1717" i="1" s="1"/>
  <c r="CG1717" i="1" s="1"/>
  <c r="BW1718" i="1"/>
  <c r="BW1719" i="1"/>
  <c r="BW1720" i="1"/>
  <c r="BW1721" i="1"/>
  <c r="BW1722" i="1"/>
  <c r="BY1722" i="1" s="1"/>
  <c r="CA1722" i="1" s="1"/>
  <c r="BW1723" i="1"/>
  <c r="BY1723" i="1" s="1"/>
  <c r="BW1724" i="1"/>
  <c r="BY1724" i="1" s="1"/>
  <c r="CA1724" i="1" s="1"/>
  <c r="CC1724" i="1" s="1"/>
  <c r="CE1724" i="1" s="1"/>
  <c r="CG1724" i="1" s="1"/>
  <c r="BW1725" i="1"/>
  <c r="BY1725" i="1" s="1"/>
  <c r="BW1726" i="1"/>
  <c r="BY1726" i="1" s="1"/>
  <c r="CA1726" i="1" s="1"/>
  <c r="CC1726" i="1" s="1"/>
  <c r="CE1726" i="1" s="1"/>
  <c r="CG1726" i="1" s="1"/>
  <c r="BW1727" i="1"/>
  <c r="BW1728" i="1"/>
  <c r="BY1728" i="1" s="1"/>
  <c r="CA1728" i="1" s="1"/>
  <c r="CC1728" i="1" s="1"/>
  <c r="CE1728" i="1" s="1"/>
  <c r="BW1729" i="1"/>
  <c r="BY1729" i="1" s="1"/>
  <c r="BW1730" i="1"/>
  <c r="BY1730" i="1" s="1"/>
  <c r="CA1730" i="1" s="1"/>
  <c r="CC1730" i="1" s="1"/>
  <c r="CE1730" i="1" s="1"/>
  <c r="CG1730" i="1" s="1"/>
  <c r="BW1731" i="1"/>
  <c r="BW1732" i="1"/>
  <c r="BW1733" i="1"/>
  <c r="BY1733" i="1" s="1"/>
  <c r="CA1733" i="1" s="1"/>
  <c r="CC1733" i="1" s="1"/>
  <c r="CE1733" i="1" s="1"/>
  <c r="CG1733" i="1" s="1"/>
  <c r="BW1734" i="1"/>
  <c r="BW1735" i="1"/>
  <c r="BW1736" i="1"/>
  <c r="BW1737" i="1"/>
  <c r="BW1738" i="1"/>
  <c r="BY1738" i="1" s="1"/>
  <c r="CA1738" i="1" s="1"/>
  <c r="CC1738" i="1" s="1"/>
  <c r="CE1738" i="1" s="1"/>
  <c r="BW1739" i="1"/>
  <c r="BY1739" i="1" s="1"/>
  <c r="BW1740" i="1"/>
  <c r="BY1740" i="1" s="1"/>
  <c r="CA1740" i="1" s="1"/>
  <c r="CC1740" i="1" s="1"/>
  <c r="CE1740" i="1" s="1"/>
  <c r="CG1740" i="1" s="1"/>
  <c r="BW1741" i="1"/>
  <c r="BW1742" i="1"/>
  <c r="BY1742" i="1" s="1"/>
  <c r="CA1742" i="1" s="1"/>
  <c r="CC1742" i="1" s="1"/>
  <c r="CE1742" i="1" s="1"/>
  <c r="CG1742" i="1" s="1"/>
  <c r="BW1743" i="1"/>
  <c r="BW1744" i="1"/>
  <c r="BY1744" i="1" s="1"/>
  <c r="BW1745" i="1"/>
  <c r="BY1745" i="1" s="1"/>
  <c r="CA1745" i="1" s="1"/>
  <c r="BW1746" i="1"/>
  <c r="BY1746" i="1" s="1"/>
  <c r="CA1746" i="1" s="1"/>
  <c r="CC1746" i="1" s="1"/>
  <c r="CE1746" i="1" s="1"/>
  <c r="CG1746" i="1" s="1"/>
  <c r="BW1747" i="1"/>
  <c r="BW1748" i="1"/>
  <c r="BW1749" i="1"/>
  <c r="BY1749" i="1" s="1"/>
  <c r="CA1749" i="1" s="1"/>
  <c r="CC1749" i="1" s="1"/>
  <c r="CE1749" i="1" s="1"/>
  <c r="CG1749" i="1" s="1"/>
  <c r="BW1750" i="1"/>
  <c r="BW1751" i="1"/>
  <c r="BW1752" i="1"/>
  <c r="BW1753" i="1"/>
  <c r="BW1754" i="1"/>
  <c r="BY1754" i="1" s="1"/>
  <c r="CA1754" i="1" s="1"/>
  <c r="CC1754" i="1" s="1"/>
  <c r="CE1754" i="1" s="1"/>
  <c r="BW1755" i="1"/>
  <c r="BY1755" i="1" s="1"/>
  <c r="BW1756" i="1"/>
  <c r="BY1756" i="1" s="1"/>
  <c r="CA1756" i="1" s="1"/>
  <c r="CC1756" i="1" s="1"/>
  <c r="CE1756" i="1" s="1"/>
  <c r="CG1756" i="1" s="1"/>
  <c r="BW1757" i="1"/>
  <c r="BW1758" i="1"/>
  <c r="BY1758" i="1" s="1"/>
  <c r="CA1758" i="1" s="1"/>
  <c r="CC1758" i="1" s="1"/>
  <c r="CE1758" i="1" s="1"/>
  <c r="CG1758" i="1" s="1"/>
  <c r="BW1759" i="1"/>
  <c r="BW1760" i="1"/>
  <c r="BY1760" i="1" s="1"/>
  <c r="CA1760" i="1" s="1"/>
  <c r="CC1760" i="1" s="1"/>
  <c r="CE1760" i="1" s="1"/>
  <c r="CG1760" i="1" s="1"/>
  <c r="BW1761" i="1"/>
  <c r="BY1761" i="1" s="1"/>
  <c r="CA1761" i="1" s="1"/>
  <c r="CC1761" i="1" s="1"/>
  <c r="CE1761" i="1" s="1"/>
  <c r="BW1762" i="1"/>
  <c r="BY1762" i="1" s="1"/>
  <c r="CA1762" i="1" s="1"/>
  <c r="BW1763" i="1"/>
  <c r="BW1764" i="1"/>
  <c r="BW1765" i="1"/>
  <c r="BY1765" i="1" s="1"/>
  <c r="BW1766" i="1"/>
  <c r="BW1767" i="1"/>
  <c r="BW1768" i="1"/>
  <c r="BW1769" i="1"/>
  <c r="BW1770" i="1"/>
  <c r="BY1770" i="1" s="1"/>
  <c r="CA1770" i="1" s="1"/>
  <c r="BW1771" i="1"/>
  <c r="BY1771" i="1" s="1"/>
  <c r="BW1772" i="1"/>
  <c r="BY1772" i="1" s="1"/>
  <c r="CA1772" i="1" s="1"/>
  <c r="CC1772" i="1" s="1"/>
  <c r="CE1772" i="1" s="1"/>
  <c r="CG1772" i="1" s="1"/>
  <c r="BW1773" i="1"/>
  <c r="BY1773" i="1" s="1"/>
  <c r="BW1774" i="1"/>
  <c r="BY1774" i="1" s="1"/>
  <c r="CA1774" i="1" s="1"/>
  <c r="CC1774" i="1" s="1"/>
  <c r="CE1774" i="1" s="1"/>
  <c r="CG1774" i="1" s="1"/>
  <c r="BW1775" i="1"/>
  <c r="BW1776" i="1"/>
  <c r="BY1776" i="1" s="1"/>
  <c r="CA1776" i="1" s="1"/>
  <c r="CC1776" i="1" s="1"/>
  <c r="CE1776" i="1" s="1"/>
  <c r="CG1776" i="1" s="1"/>
  <c r="BW1777" i="1"/>
  <c r="BY1777" i="1" s="1"/>
  <c r="CA1777" i="1" s="1"/>
  <c r="CC1777" i="1" s="1"/>
  <c r="CE1777" i="1" s="1"/>
  <c r="CG1777" i="1" s="1"/>
  <c r="BW1778" i="1"/>
  <c r="BY1778" i="1" s="1"/>
  <c r="CA1778" i="1" s="1"/>
  <c r="CC1778" i="1" s="1"/>
  <c r="CE1778" i="1" s="1"/>
  <c r="CG1778" i="1" s="1"/>
  <c r="BW1779" i="1"/>
  <c r="BW1780" i="1"/>
  <c r="BW1781" i="1"/>
  <c r="BW1782" i="1"/>
  <c r="BW1783" i="1"/>
  <c r="BW1784" i="1"/>
  <c r="BW1785" i="1"/>
  <c r="BW1786" i="1"/>
  <c r="BY1786" i="1" s="1"/>
  <c r="CA1786" i="1" s="1"/>
  <c r="CC1786" i="1" s="1"/>
  <c r="CE1786" i="1" s="1"/>
  <c r="CG1786" i="1" s="1"/>
  <c r="BW1787" i="1"/>
  <c r="BY1787" i="1" s="1"/>
  <c r="BW1788" i="1"/>
  <c r="BY1788" i="1" s="1"/>
  <c r="CA1788" i="1" s="1"/>
  <c r="CC1788" i="1" s="1"/>
  <c r="CE1788" i="1" s="1"/>
  <c r="BW1789" i="1"/>
  <c r="BW1790" i="1"/>
  <c r="BY1790" i="1" s="1"/>
  <c r="CA1790" i="1" s="1"/>
  <c r="CC1790" i="1" s="1"/>
  <c r="CE1790" i="1" s="1"/>
  <c r="BW1791" i="1"/>
  <c r="BW1792" i="1"/>
  <c r="BY1792" i="1" s="1"/>
  <c r="BW1793" i="1"/>
  <c r="BY1793" i="1" s="1"/>
  <c r="CA1793" i="1" s="1"/>
  <c r="CC1793" i="1" s="1"/>
  <c r="CE1793" i="1" s="1"/>
  <c r="CG1793" i="1" s="1"/>
  <c r="BW1794" i="1"/>
  <c r="BW1795" i="1"/>
  <c r="BW1796" i="1"/>
  <c r="BW1797" i="1"/>
  <c r="BY1797" i="1" s="1"/>
  <c r="BW1798" i="1"/>
  <c r="BW1799" i="1"/>
  <c r="BW1800" i="1"/>
  <c r="BW1801" i="1"/>
  <c r="BW1802" i="1"/>
  <c r="BY1802" i="1" s="1"/>
  <c r="CA1802" i="1" s="1"/>
  <c r="CC1802" i="1" s="1"/>
  <c r="CE1802" i="1" s="1"/>
  <c r="BW1803" i="1"/>
  <c r="BY1803" i="1" s="1"/>
  <c r="BW1804" i="1"/>
  <c r="BY1804" i="1" s="1"/>
  <c r="CA1804" i="1" s="1"/>
  <c r="CC1804" i="1" s="1"/>
  <c r="CE1804" i="1" s="1"/>
  <c r="CG1804" i="1" s="1"/>
  <c r="BW1805" i="1"/>
  <c r="BW1806" i="1"/>
  <c r="BY1806" i="1" s="1"/>
  <c r="CA1806" i="1" s="1"/>
  <c r="BW1807" i="1"/>
  <c r="BW1808" i="1"/>
  <c r="BY1808" i="1" s="1"/>
  <c r="BW1809" i="1"/>
  <c r="BY1809" i="1" s="1"/>
  <c r="CA1809" i="1" s="1"/>
  <c r="CC1809" i="1" s="1"/>
  <c r="CE1809" i="1" s="1"/>
  <c r="CG1809" i="1" s="1"/>
  <c r="BW1810" i="1"/>
  <c r="BY1810" i="1" s="1"/>
  <c r="CA1810" i="1" s="1"/>
  <c r="CC1810" i="1" s="1"/>
  <c r="CE1810" i="1" s="1"/>
  <c r="BW1811" i="1"/>
  <c r="BW1812" i="1"/>
  <c r="BW1813" i="1"/>
  <c r="BW1814" i="1"/>
  <c r="BW1815" i="1"/>
  <c r="BW1816" i="1"/>
  <c r="BW1817" i="1"/>
  <c r="BW1818" i="1"/>
  <c r="BY1818" i="1" s="1"/>
  <c r="CA1818" i="1" s="1"/>
  <c r="CC1818" i="1" s="1"/>
  <c r="CE1818" i="1" s="1"/>
  <c r="CG1818" i="1" s="1"/>
  <c r="BW1819" i="1"/>
  <c r="BY1819" i="1" s="1"/>
  <c r="CA1819" i="1" s="1"/>
  <c r="CC1819" i="1" s="1"/>
  <c r="CE1819" i="1" s="1"/>
  <c r="CG1819" i="1" s="1"/>
  <c r="BW1820" i="1"/>
  <c r="BY1820" i="1" s="1"/>
  <c r="CA1820" i="1" s="1"/>
  <c r="CC1820" i="1" s="1"/>
  <c r="CE1820" i="1" s="1"/>
  <c r="CG1820" i="1" s="1"/>
  <c r="BW1821" i="1"/>
  <c r="BY1821" i="1" s="1"/>
  <c r="BW1822" i="1"/>
  <c r="BY1822" i="1" s="1"/>
  <c r="BW1823" i="1"/>
  <c r="BW1824" i="1"/>
  <c r="BY1824" i="1" s="1"/>
  <c r="CA1824" i="1" s="1"/>
  <c r="BW1825" i="1"/>
  <c r="BY1825" i="1" s="1"/>
  <c r="CA1825" i="1" s="1"/>
  <c r="BW1826" i="1"/>
  <c r="BY1826" i="1" s="1"/>
  <c r="BW1827" i="1"/>
  <c r="BW1828" i="1"/>
  <c r="BW1829" i="1"/>
  <c r="BY1829" i="1" s="1"/>
  <c r="CA1829" i="1" s="1"/>
  <c r="CC1829" i="1" s="1"/>
  <c r="CE1829" i="1" s="1"/>
  <c r="CG1829" i="1" s="1"/>
  <c r="BW1830" i="1"/>
  <c r="BW1831" i="1"/>
  <c r="BW1832" i="1"/>
  <c r="BW1833" i="1"/>
  <c r="BW1834" i="1"/>
  <c r="BY1834" i="1" s="1"/>
  <c r="CA1834" i="1" s="1"/>
  <c r="CC1834" i="1" s="1"/>
  <c r="BW1835" i="1"/>
  <c r="BY1835" i="1" s="1"/>
  <c r="CA1835" i="1" s="1"/>
  <c r="CC1835" i="1" s="1"/>
  <c r="CE1835" i="1" s="1"/>
  <c r="BW1836" i="1"/>
  <c r="BY1836" i="1" s="1"/>
  <c r="CA1836" i="1" s="1"/>
  <c r="CC1836" i="1" s="1"/>
  <c r="CE1836" i="1" s="1"/>
  <c r="CG1836" i="1" s="1"/>
  <c r="BW1837" i="1"/>
  <c r="BW1838" i="1"/>
  <c r="BY1838" i="1" s="1"/>
  <c r="CA1838" i="1" s="1"/>
  <c r="CC1838" i="1" s="1"/>
  <c r="CE1838" i="1" s="1"/>
  <c r="CG1838" i="1" s="1"/>
  <c r="BW1839" i="1"/>
  <c r="BW1840" i="1"/>
  <c r="BY1840" i="1" s="1"/>
  <c r="BW1841" i="1"/>
  <c r="BY1841" i="1" s="1"/>
  <c r="CA1841" i="1" s="1"/>
  <c r="BW1842" i="1"/>
  <c r="BY1842" i="1" s="1"/>
  <c r="CA1842" i="1" s="1"/>
  <c r="CC1842" i="1" s="1"/>
  <c r="CE1842" i="1" s="1"/>
  <c r="CG1842" i="1" s="1"/>
  <c r="BW1843" i="1"/>
  <c r="BW1844" i="1"/>
  <c r="BW1845" i="1"/>
  <c r="BW1846" i="1"/>
  <c r="BW1847" i="1"/>
  <c r="BW1848" i="1"/>
  <c r="BW1849" i="1"/>
  <c r="BW1850" i="1"/>
  <c r="BY1850" i="1" s="1"/>
  <c r="CA1850" i="1" s="1"/>
  <c r="CC1850" i="1" s="1"/>
  <c r="BW1851" i="1"/>
  <c r="BY1851" i="1" s="1"/>
  <c r="BW1852" i="1"/>
  <c r="BY1852" i="1" s="1"/>
  <c r="CA1852" i="1" s="1"/>
  <c r="CC1852" i="1" s="1"/>
  <c r="CE1852" i="1" s="1"/>
  <c r="CG1852" i="1" s="1"/>
  <c r="BW1853" i="1"/>
  <c r="BW1854" i="1"/>
  <c r="BY1854" i="1" s="1"/>
  <c r="CA1854" i="1" s="1"/>
  <c r="CC1854" i="1" s="1"/>
  <c r="CE1854" i="1" s="1"/>
  <c r="CG1854" i="1" s="1"/>
  <c r="BW1855" i="1"/>
  <c r="BW1856" i="1"/>
  <c r="BY1856" i="1" s="1"/>
  <c r="CA1856" i="1" s="1"/>
  <c r="CC1856" i="1" s="1"/>
  <c r="CE1856" i="1" s="1"/>
  <c r="BW1857" i="1"/>
  <c r="BY1857" i="1" s="1"/>
  <c r="CA1857" i="1" s="1"/>
  <c r="CC1857" i="1" s="1"/>
  <c r="CE1857" i="1" s="1"/>
  <c r="BW1858" i="1"/>
  <c r="BY1858" i="1" s="1"/>
  <c r="BW1859" i="1"/>
  <c r="BW1860" i="1"/>
  <c r="BW1861" i="1"/>
  <c r="BY1861" i="1" s="1"/>
  <c r="BW1862" i="1"/>
  <c r="BW1863" i="1"/>
  <c r="BW1864" i="1"/>
  <c r="BW1865" i="1"/>
  <c r="BW1866" i="1"/>
  <c r="BY1866" i="1" s="1"/>
  <c r="CA1866" i="1" s="1"/>
  <c r="CC1866" i="1" s="1"/>
  <c r="CE1866" i="1" s="1"/>
  <c r="BW1867" i="1"/>
  <c r="BY1867" i="1" s="1"/>
  <c r="BW1868" i="1"/>
  <c r="BY1868" i="1" s="1"/>
  <c r="CA1868" i="1" s="1"/>
  <c r="CC1868" i="1" s="1"/>
  <c r="CE1868" i="1" s="1"/>
  <c r="CG1868" i="1" s="1"/>
  <c r="BW1869" i="1"/>
  <c r="BW1870" i="1"/>
  <c r="BY1870" i="1" s="1"/>
  <c r="CA1870" i="1" s="1"/>
  <c r="CC1870" i="1" s="1"/>
  <c r="CE1870" i="1" s="1"/>
  <c r="CG1870" i="1" s="1"/>
  <c r="BW1871" i="1"/>
  <c r="BW1872" i="1"/>
  <c r="BY1872" i="1" s="1"/>
  <c r="CA1872" i="1" s="1"/>
  <c r="CC1872" i="1" s="1"/>
  <c r="CE1872" i="1" s="1"/>
  <c r="BW1873" i="1"/>
  <c r="BY1873" i="1" s="1"/>
  <c r="CA1873" i="1" s="1"/>
  <c r="CC1873" i="1" s="1"/>
  <c r="CE1873" i="1" s="1"/>
  <c r="CG1873" i="1" s="1"/>
  <c r="BW1874" i="1"/>
  <c r="BY1874" i="1" s="1"/>
  <c r="CA1874" i="1" s="1"/>
  <c r="CC1874" i="1" s="1"/>
  <c r="CE1874" i="1" s="1"/>
  <c r="CG1874" i="1" s="1"/>
  <c r="BW1875" i="1"/>
  <c r="BW1876" i="1"/>
  <c r="BW1877" i="1"/>
  <c r="BY1877" i="1" s="1"/>
  <c r="CA1877" i="1" s="1"/>
  <c r="CC1877" i="1" s="1"/>
  <c r="BW1878" i="1"/>
  <c r="BW1879" i="1"/>
  <c r="BW1880" i="1"/>
  <c r="BW1881" i="1"/>
  <c r="BW1882" i="1"/>
  <c r="BW1883" i="1"/>
  <c r="BY1883" i="1" s="1"/>
  <c r="BW1884" i="1"/>
  <c r="BY1884" i="1" s="1"/>
  <c r="CA1884" i="1" s="1"/>
  <c r="CC1884" i="1" s="1"/>
  <c r="CE1884" i="1" s="1"/>
  <c r="CG1884" i="1" s="1"/>
  <c r="BW1885" i="1"/>
  <c r="BW1886" i="1"/>
  <c r="BY1886" i="1" s="1"/>
  <c r="BW1887" i="1"/>
  <c r="BW1888" i="1"/>
  <c r="BY1888" i="1" s="1"/>
  <c r="CA1888" i="1" s="1"/>
  <c r="BW1889" i="1"/>
  <c r="BY1889" i="1" s="1"/>
  <c r="CA1889" i="1" s="1"/>
  <c r="CC1889" i="1" s="1"/>
  <c r="CE1889" i="1" s="1"/>
  <c r="CG1889" i="1" s="1"/>
  <c r="BW1890" i="1"/>
  <c r="BY1890" i="1" s="1"/>
  <c r="CA1890" i="1" s="1"/>
  <c r="CC1890" i="1" s="1"/>
  <c r="CE1890" i="1" s="1"/>
  <c r="CG1890" i="1" s="1"/>
  <c r="BW1891" i="1"/>
  <c r="BW1892" i="1"/>
  <c r="BW1893" i="1"/>
  <c r="BY1893" i="1" s="1"/>
  <c r="BW1894" i="1"/>
  <c r="BW1895" i="1"/>
  <c r="BW1896" i="1"/>
  <c r="BW1897" i="1"/>
  <c r="BW1898" i="1"/>
  <c r="BY1898" i="1" s="1"/>
  <c r="CA1898" i="1" s="1"/>
  <c r="CC1898" i="1" s="1"/>
  <c r="CE1898" i="1" s="1"/>
  <c r="CG1898" i="1" s="1"/>
  <c r="BW1899" i="1"/>
  <c r="BY1899" i="1" s="1"/>
  <c r="BW1900" i="1"/>
  <c r="BY1900" i="1" s="1"/>
  <c r="CA1900" i="1" s="1"/>
  <c r="CC1900" i="1" s="1"/>
  <c r="CE1900" i="1" s="1"/>
  <c r="CG1900" i="1" s="1"/>
  <c r="BW1901" i="1"/>
  <c r="BW1902" i="1"/>
  <c r="BY1902" i="1" s="1"/>
  <c r="CA1902" i="1" s="1"/>
  <c r="CC1902" i="1" s="1"/>
  <c r="CE1902" i="1" s="1"/>
  <c r="CG1902" i="1" s="1"/>
  <c r="BW1903" i="1"/>
  <c r="BW1904" i="1"/>
  <c r="BY1904" i="1" s="1"/>
  <c r="BW1905" i="1"/>
  <c r="BY1905" i="1" s="1"/>
  <c r="CA1905" i="1" s="1"/>
  <c r="CC1905" i="1" s="1"/>
  <c r="CE1905" i="1" s="1"/>
  <c r="CG1905" i="1" s="1"/>
  <c r="BW1906" i="1"/>
  <c r="BY1906" i="1" s="1"/>
  <c r="CA1906" i="1" s="1"/>
  <c r="CC1906" i="1" s="1"/>
  <c r="CE1906" i="1" s="1"/>
  <c r="CG1906" i="1" s="1"/>
  <c r="BW1907" i="1"/>
  <c r="BW1908" i="1"/>
  <c r="BW1909" i="1"/>
  <c r="BW1910" i="1"/>
  <c r="BW1911" i="1"/>
  <c r="BW1912" i="1"/>
  <c r="BW1913" i="1"/>
  <c r="BW1914" i="1"/>
  <c r="BY1914" i="1" s="1"/>
  <c r="CA1914" i="1" s="1"/>
  <c r="CC1914" i="1" s="1"/>
  <c r="CE1914" i="1" s="1"/>
  <c r="CG1914" i="1" s="1"/>
  <c r="BW1915" i="1"/>
  <c r="BY1915" i="1" s="1"/>
  <c r="BW1916" i="1"/>
  <c r="BY1916" i="1" s="1"/>
  <c r="CA1916" i="1" s="1"/>
  <c r="CC1916" i="1" s="1"/>
  <c r="CE1916" i="1" s="1"/>
  <c r="CG1916" i="1" s="1"/>
  <c r="BW1917" i="1"/>
  <c r="BW1918" i="1"/>
  <c r="BY1918" i="1" s="1"/>
  <c r="BW1919" i="1"/>
  <c r="BW1920" i="1"/>
  <c r="BY1920" i="1" s="1"/>
  <c r="BW1921" i="1"/>
  <c r="BY1921" i="1" s="1"/>
  <c r="CA1921" i="1" s="1"/>
  <c r="CC1921" i="1" s="1"/>
  <c r="CE1921" i="1" s="1"/>
  <c r="CG1921" i="1" s="1"/>
  <c r="BW1922" i="1"/>
  <c r="BY1922" i="1" s="1"/>
  <c r="CA1922" i="1" s="1"/>
  <c r="CC1922" i="1" s="1"/>
  <c r="CE1922" i="1" s="1"/>
  <c r="CG1922" i="1" s="1"/>
  <c r="BW1923" i="1"/>
  <c r="BW1924" i="1"/>
  <c r="BW1925" i="1"/>
  <c r="BY1925" i="1" s="1"/>
  <c r="BW1926" i="1"/>
  <c r="BW1927" i="1"/>
  <c r="BW1928" i="1"/>
  <c r="BW1929" i="1"/>
  <c r="BW1930" i="1"/>
  <c r="BY1930" i="1" s="1"/>
  <c r="CA1930" i="1" s="1"/>
  <c r="CC1930" i="1" s="1"/>
  <c r="BW1931" i="1"/>
  <c r="BY1931" i="1" s="1"/>
  <c r="CA1931" i="1" s="1"/>
  <c r="CC1931" i="1" s="1"/>
  <c r="CE1931" i="1" s="1"/>
  <c r="CG1931" i="1" s="1"/>
  <c r="BW1932" i="1"/>
  <c r="BY1932" i="1" s="1"/>
  <c r="CA1932" i="1" s="1"/>
  <c r="CC1932" i="1" s="1"/>
  <c r="CE1932" i="1" s="1"/>
  <c r="CG1932" i="1" s="1"/>
  <c r="BW1933" i="1"/>
  <c r="BY1933" i="1" s="1"/>
  <c r="CA1933" i="1" s="1"/>
  <c r="CC1933" i="1" s="1"/>
  <c r="CE1933" i="1" s="1"/>
  <c r="CG1933" i="1" s="1"/>
  <c r="BW1934" i="1"/>
  <c r="BY1934" i="1" s="1"/>
  <c r="CA1934" i="1" s="1"/>
  <c r="CC1934" i="1" s="1"/>
  <c r="CE1934" i="1" s="1"/>
  <c r="CG1934" i="1" s="1"/>
  <c r="BW1935" i="1"/>
  <c r="BW1936" i="1"/>
  <c r="BY1936" i="1" s="1"/>
  <c r="BW1937" i="1"/>
  <c r="BY1937" i="1" s="1"/>
  <c r="BW1938" i="1"/>
  <c r="BY1938" i="1" s="1"/>
  <c r="BW1939" i="1"/>
  <c r="BW1940" i="1"/>
  <c r="BW1941" i="1"/>
  <c r="BY1941" i="1" s="1"/>
  <c r="CA1941" i="1" s="1"/>
  <c r="CC1941" i="1" s="1"/>
  <c r="CE1941" i="1" s="1"/>
  <c r="CG1941" i="1" s="1"/>
  <c r="BW1942" i="1"/>
  <c r="BW1943" i="1"/>
  <c r="BW1944" i="1"/>
  <c r="BW1945" i="1"/>
  <c r="BW1946" i="1"/>
  <c r="BY1946" i="1" s="1"/>
  <c r="BW1947" i="1"/>
  <c r="BY1947" i="1" s="1"/>
  <c r="CA1947" i="1" s="1"/>
  <c r="CC1947" i="1" s="1"/>
  <c r="CE1947" i="1" s="1"/>
  <c r="BW1948" i="1"/>
  <c r="BY1948" i="1" s="1"/>
  <c r="CA1948" i="1" s="1"/>
  <c r="CC1948" i="1" s="1"/>
  <c r="CE1948" i="1" s="1"/>
  <c r="CG1948" i="1" s="1"/>
  <c r="BW1949" i="1"/>
  <c r="BW1950" i="1"/>
  <c r="BW1951" i="1"/>
  <c r="BW1952" i="1"/>
  <c r="BY1952" i="1" s="1"/>
  <c r="BW1953" i="1"/>
  <c r="BY1953" i="1" s="1"/>
  <c r="CA1953" i="1" s="1"/>
  <c r="CC1953" i="1" s="1"/>
  <c r="CE1953" i="1" s="1"/>
  <c r="CG1953" i="1" s="1"/>
  <c r="BW1954" i="1"/>
  <c r="BY1954" i="1" s="1"/>
  <c r="CA1954" i="1" s="1"/>
  <c r="CC1954" i="1" s="1"/>
  <c r="CE1954" i="1" s="1"/>
  <c r="BW1955" i="1"/>
  <c r="BW1956" i="1"/>
  <c r="BW1957" i="1"/>
  <c r="BY1957" i="1" s="1"/>
  <c r="BW1958" i="1"/>
  <c r="BW1959" i="1"/>
  <c r="BW1960" i="1"/>
  <c r="BW1961" i="1"/>
  <c r="BW1962" i="1"/>
  <c r="BY1962" i="1" s="1"/>
  <c r="CA1962" i="1" s="1"/>
  <c r="CC1962" i="1" s="1"/>
  <c r="CE1962" i="1" s="1"/>
  <c r="CG1962" i="1" s="1"/>
  <c r="BW1963" i="1"/>
  <c r="BW1964" i="1"/>
  <c r="BY1964" i="1" s="1"/>
  <c r="CA1964" i="1" s="1"/>
  <c r="CC1964" i="1" s="1"/>
  <c r="CE1964" i="1" s="1"/>
  <c r="CG1964" i="1" s="1"/>
  <c r="BW1965" i="1"/>
  <c r="BY1965" i="1" s="1"/>
  <c r="CA1965" i="1" s="1"/>
  <c r="CC1965" i="1" s="1"/>
  <c r="CE1965" i="1" s="1"/>
  <c r="CG1965" i="1" s="1"/>
  <c r="BW1966" i="1"/>
  <c r="BY1966" i="1" s="1"/>
  <c r="CA1966" i="1" s="1"/>
  <c r="CC1966" i="1" s="1"/>
  <c r="CE1966" i="1" s="1"/>
  <c r="CG1966" i="1" s="1"/>
  <c r="BW1967" i="1"/>
  <c r="BW1968" i="1"/>
  <c r="BY1968" i="1" s="1"/>
  <c r="CA1968" i="1" s="1"/>
  <c r="BW1969" i="1"/>
  <c r="BY1969" i="1" s="1"/>
  <c r="BW1970" i="1"/>
  <c r="BY1970" i="1" s="1"/>
  <c r="CA1970" i="1" s="1"/>
  <c r="CC1970" i="1" s="1"/>
  <c r="CE1970" i="1" s="1"/>
  <c r="CG1970" i="1" s="1"/>
  <c r="BW1971" i="1"/>
  <c r="BW1972" i="1"/>
  <c r="BW1973" i="1"/>
  <c r="BY1973" i="1" s="1"/>
  <c r="BW1974" i="1"/>
  <c r="BW1975" i="1"/>
  <c r="BW1976" i="1"/>
  <c r="BW1977" i="1"/>
  <c r="BW1978" i="1"/>
  <c r="BY1978" i="1" s="1"/>
  <c r="CA1978" i="1" s="1"/>
  <c r="CC1978" i="1" s="1"/>
  <c r="CE1978" i="1" s="1"/>
  <c r="BW1979" i="1"/>
  <c r="BY1979" i="1" s="1"/>
  <c r="BW1980" i="1"/>
  <c r="BY1980" i="1" s="1"/>
  <c r="CA1980" i="1" s="1"/>
  <c r="CC1980" i="1" s="1"/>
  <c r="CE1980" i="1" s="1"/>
  <c r="CG1980" i="1" s="1"/>
  <c r="BW1981" i="1"/>
  <c r="BW1982" i="1"/>
  <c r="BW1983" i="1"/>
  <c r="BW1984" i="1"/>
  <c r="BY1984" i="1" s="1"/>
  <c r="CA1984" i="1" s="1"/>
  <c r="CC1984" i="1" s="1"/>
  <c r="CE1984" i="1" s="1"/>
  <c r="CG1984" i="1" s="1"/>
  <c r="BW1985" i="1"/>
  <c r="BY1985" i="1" s="1"/>
  <c r="CA1985" i="1" s="1"/>
  <c r="CC1985" i="1" s="1"/>
  <c r="CE1985" i="1" s="1"/>
  <c r="CG1985" i="1" s="1"/>
  <c r="BW1986" i="1"/>
  <c r="BY1986" i="1" s="1"/>
  <c r="CA1986" i="1" s="1"/>
  <c r="BW1987" i="1"/>
  <c r="BW1988" i="1"/>
  <c r="BW1989" i="1"/>
  <c r="BW1990" i="1"/>
  <c r="BW1991" i="1"/>
  <c r="BW1992" i="1"/>
  <c r="BW1993" i="1"/>
  <c r="BW1994" i="1"/>
  <c r="BW1995" i="1"/>
  <c r="BY1995" i="1" s="1"/>
  <c r="BW1996" i="1"/>
  <c r="BY1996" i="1" s="1"/>
  <c r="CA1996" i="1" s="1"/>
  <c r="CC1996" i="1" s="1"/>
  <c r="CE1996" i="1" s="1"/>
  <c r="CG1996" i="1" s="1"/>
  <c r="BW1997" i="1"/>
  <c r="BY1997" i="1" s="1"/>
  <c r="CA1997" i="1" s="1"/>
  <c r="CC1997" i="1" s="1"/>
  <c r="CE1997" i="1" s="1"/>
  <c r="CG1997" i="1" s="1"/>
  <c r="BW1998" i="1"/>
  <c r="BY1998" i="1" s="1"/>
  <c r="CA1998" i="1" s="1"/>
  <c r="BW1999" i="1"/>
  <c r="BW2000" i="1"/>
  <c r="BY2000" i="1" s="1"/>
  <c r="BW2001" i="1"/>
  <c r="BY2001" i="1" s="1"/>
  <c r="BW2002" i="1"/>
  <c r="BY2002" i="1" s="1"/>
  <c r="BW2003" i="1"/>
  <c r="BW2004" i="1"/>
  <c r="BW2005" i="1"/>
  <c r="BY2005" i="1" s="1"/>
  <c r="CA2005" i="1" s="1"/>
  <c r="CC2005" i="1" s="1"/>
  <c r="CE2005" i="1" s="1"/>
  <c r="CG2005" i="1" s="1"/>
  <c r="BW2006" i="1"/>
  <c r="BW2007" i="1"/>
  <c r="BW2008" i="1"/>
  <c r="BW2009" i="1"/>
  <c r="BW2010" i="1"/>
  <c r="BY2010" i="1" s="1"/>
  <c r="BW2011" i="1"/>
  <c r="BY2011" i="1" s="1"/>
  <c r="BW2012" i="1"/>
  <c r="BY2012" i="1" s="1"/>
  <c r="CA2012" i="1" s="1"/>
  <c r="CC2012" i="1" s="1"/>
  <c r="CE2012" i="1" s="1"/>
  <c r="CG2012" i="1" s="1"/>
  <c r="BW2013" i="1"/>
  <c r="BW2014" i="1"/>
  <c r="BY2014" i="1" s="1"/>
  <c r="CA2014" i="1" s="1"/>
  <c r="CC2014" i="1" s="1"/>
  <c r="CE2014" i="1" s="1"/>
  <c r="CG2014" i="1" s="1"/>
  <c r="BW2015" i="1"/>
  <c r="BW2016" i="1"/>
  <c r="BY2016" i="1" s="1"/>
  <c r="CA2016" i="1" s="1"/>
  <c r="CC2016" i="1" s="1"/>
  <c r="CE2016" i="1" s="1"/>
  <c r="CG2016" i="1" s="1"/>
  <c r="BW2017" i="1"/>
  <c r="BY2017" i="1" s="1"/>
  <c r="BW2018" i="1"/>
  <c r="BY2018" i="1" s="1"/>
  <c r="CA2018" i="1" s="1"/>
  <c r="BW2019" i="1"/>
  <c r="BW2020" i="1"/>
  <c r="BW2021" i="1"/>
  <c r="BY2021" i="1" s="1"/>
  <c r="CA2021" i="1" s="1"/>
  <c r="CC2021" i="1" s="1"/>
  <c r="CE2021" i="1" s="1"/>
  <c r="BW2022" i="1"/>
  <c r="BW2023" i="1"/>
  <c r="BW2024" i="1"/>
  <c r="BW2025" i="1"/>
  <c r="BW2026" i="1"/>
  <c r="BY2026" i="1" s="1"/>
  <c r="CA2026" i="1" s="1"/>
  <c r="CC2026" i="1" s="1"/>
  <c r="CE2026" i="1" s="1"/>
  <c r="CG2026" i="1" s="1"/>
  <c r="BW2027" i="1"/>
  <c r="BY2027" i="1" s="1"/>
  <c r="BW2028" i="1"/>
  <c r="BY2028" i="1" s="1"/>
  <c r="CA2028" i="1" s="1"/>
  <c r="CC2028" i="1" s="1"/>
  <c r="BW2029" i="1"/>
  <c r="BW2030" i="1"/>
  <c r="BY2030" i="1" s="1"/>
  <c r="CA2030" i="1" s="1"/>
  <c r="CC2030" i="1" s="1"/>
  <c r="CE2030" i="1" s="1"/>
  <c r="CG2030" i="1" s="1"/>
  <c r="BW2031" i="1"/>
  <c r="BW2032" i="1"/>
  <c r="BY2032" i="1" s="1"/>
  <c r="CA2032" i="1" s="1"/>
  <c r="CC2032" i="1" s="1"/>
  <c r="CE2032" i="1" s="1"/>
  <c r="CG2032" i="1" s="1"/>
  <c r="BW2033" i="1"/>
  <c r="BY2033" i="1" s="1"/>
  <c r="CA2033" i="1" s="1"/>
  <c r="BW2034" i="1"/>
  <c r="BY2034" i="1" s="1"/>
  <c r="CA2034" i="1" s="1"/>
  <c r="CC2034" i="1" s="1"/>
  <c r="CE2034" i="1" s="1"/>
  <c r="CG2034" i="1" s="1"/>
  <c r="BW2035" i="1"/>
  <c r="BW2036" i="1"/>
  <c r="BW2037" i="1"/>
  <c r="BY2037" i="1" s="1"/>
  <c r="BW2038" i="1"/>
  <c r="BW2039" i="1"/>
  <c r="BW2040" i="1"/>
  <c r="BW2041" i="1"/>
  <c r="BW2042" i="1"/>
  <c r="BY2042" i="1" s="1"/>
  <c r="BW2043" i="1"/>
  <c r="BY2043" i="1" s="1"/>
  <c r="BW2044" i="1"/>
  <c r="BY2044" i="1" s="1"/>
  <c r="CA2044" i="1" s="1"/>
  <c r="CC2044" i="1" s="1"/>
  <c r="CE2044" i="1" s="1"/>
  <c r="CG2044" i="1" s="1"/>
  <c r="BW2045" i="1"/>
  <c r="BW2046" i="1"/>
  <c r="BY2046" i="1" s="1"/>
  <c r="CA2046" i="1" s="1"/>
  <c r="BW2047" i="1"/>
  <c r="BW2048" i="1"/>
  <c r="BY2048" i="1" s="1"/>
  <c r="CA2048" i="1" s="1"/>
  <c r="CC2048" i="1" s="1"/>
  <c r="CE2048" i="1" s="1"/>
  <c r="CG2048" i="1" s="1"/>
  <c r="BW2049" i="1"/>
  <c r="BY2049" i="1" s="1"/>
  <c r="CA2049" i="1" s="1"/>
  <c r="CC2049" i="1" s="1"/>
  <c r="CE2049" i="1" s="1"/>
  <c r="CG2049" i="1" s="1"/>
  <c r="BW2050" i="1"/>
  <c r="BY2050" i="1" s="1"/>
  <c r="CA2050" i="1" s="1"/>
  <c r="CC2050" i="1" s="1"/>
  <c r="CE2050" i="1" s="1"/>
  <c r="BW2051" i="1"/>
  <c r="BW2052" i="1"/>
  <c r="BW2053" i="1"/>
  <c r="BW2054" i="1"/>
  <c r="BW2055" i="1"/>
  <c r="BW2056" i="1"/>
  <c r="BW2057" i="1"/>
  <c r="BW2058" i="1"/>
  <c r="BY2058" i="1" s="1"/>
  <c r="CA2058" i="1" s="1"/>
  <c r="CC2058" i="1" s="1"/>
  <c r="CE2058" i="1" s="1"/>
  <c r="CG2058" i="1" s="1"/>
  <c r="BW2059" i="1"/>
  <c r="BY2059" i="1" s="1"/>
  <c r="BW2060" i="1"/>
  <c r="BY2060" i="1" s="1"/>
  <c r="CA2060" i="1" s="1"/>
  <c r="CC2060" i="1" s="1"/>
  <c r="CE2060" i="1" s="1"/>
  <c r="CG2060" i="1" s="1"/>
  <c r="BW2061" i="1"/>
  <c r="BW2062" i="1"/>
  <c r="BY2062" i="1" s="1"/>
  <c r="CA2062" i="1" s="1"/>
  <c r="CC2062" i="1" s="1"/>
  <c r="CE2062" i="1" s="1"/>
  <c r="CG2062" i="1" s="1"/>
  <c r="BW2063" i="1"/>
  <c r="BW2064" i="1"/>
  <c r="BY2064" i="1" s="1"/>
  <c r="CA2064" i="1" s="1"/>
  <c r="CC2064" i="1" s="1"/>
  <c r="CE2064" i="1" s="1"/>
  <c r="CG2064" i="1" s="1"/>
  <c r="BW2065" i="1"/>
  <c r="BY2065" i="1" s="1"/>
  <c r="CA2065" i="1" s="1"/>
  <c r="CC2065" i="1" s="1"/>
  <c r="CE2065" i="1" s="1"/>
  <c r="CG2065" i="1" s="1"/>
  <c r="BW2066" i="1"/>
  <c r="BY2066" i="1" s="1"/>
  <c r="CA2066" i="1" s="1"/>
  <c r="BW2067" i="1"/>
  <c r="BW2068" i="1"/>
  <c r="BW2069" i="1"/>
  <c r="BY2069" i="1" s="1"/>
  <c r="CA2069" i="1" s="1"/>
  <c r="CC2069" i="1" s="1"/>
  <c r="CE2069" i="1" s="1"/>
  <c r="CG2069" i="1" s="1"/>
  <c r="BW2070" i="1"/>
  <c r="BW2071" i="1"/>
  <c r="BW2072" i="1"/>
  <c r="BW2073" i="1"/>
  <c r="BW2074" i="1"/>
  <c r="BY2074" i="1" s="1"/>
  <c r="BW2075" i="1"/>
  <c r="BY2075" i="1" s="1"/>
  <c r="CA2075" i="1" s="1"/>
  <c r="CC2075" i="1" s="1"/>
  <c r="CE2075" i="1" s="1"/>
  <c r="BW2076" i="1"/>
  <c r="BY2076" i="1" s="1"/>
  <c r="CA2076" i="1" s="1"/>
  <c r="CC2076" i="1" s="1"/>
  <c r="CE2076" i="1" s="1"/>
  <c r="CG2076" i="1" s="1"/>
  <c r="BW2077" i="1"/>
  <c r="BY2077" i="1" s="1"/>
  <c r="BW2078" i="1"/>
  <c r="BY2078" i="1" s="1"/>
  <c r="CA2078" i="1" s="1"/>
  <c r="BW2079" i="1"/>
  <c r="BW2080" i="1"/>
  <c r="BY2080" i="1" s="1"/>
  <c r="CA2080" i="1" s="1"/>
  <c r="BW2081" i="1"/>
  <c r="BY2081" i="1" s="1"/>
  <c r="BW2082" i="1"/>
  <c r="BY2082" i="1" s="1"/>
  <c r="CA2082" i="1" s="1"/>
  <c r="BW2083" i="1"/>
  <c r="BW2084" i="1"/>
  <c r="BW2085" i="1"/>
  <c r="BW2086" i="1"/>
  <c r="BW2087" i="1"/>
  <c r="BW2088" i="1"/>
  <c r="BW2089" i="1"/>
  <c r="BW2090" i="1"/>
  <c r="BY2090" i="1" s="1"/>
  <c r="CA2090" i="1" s="1"/>
  <c r="CC2090" i="1" s="1"/>
  <c r="CE2090" i="1" s="1"/>
  <c r="CG2090" i="1" s="1"/>
  <c r="BW2091" i="1"/>
  <c r="BY2091" i="1" s="1"/>
  <c r="CA2091" i="1" s="1"/>
  <c r="CC2091" i="1" s="1"/>
  <c r="CE2091" i="1" s="1"/>
  <c r="BW2092" i="1"/>
  <c r="BY2092" i="1" s="1"/>
  <c r="CA2092" i="1" s="1"/>
  <c r="CC2092" i="1" s="1"/>
  <c r="CE2092" i="1" s="1"/>
  <c r="BW2093" i="1"/>
  <c r="BY2093" i="1" s="1"/>
  <c r="BW2094" i="1"/>
  <c r="BY2094" i="1" s="1"/>
  <c r="CA2094" i="1" s="1"/>
  <c r="CC2094" i="1" s="1"/>
  <c r="CE2094" i="1" s="1"/>
  <c r="CG2094" i="1" s="1"/>
  <c r="BW2095" i="1"/>
  <c r="BW2096" i="1"/>
  <c r="BY2096" i="1" s="1"/>
  <c r="CA2096" i="1" s="1"/>
  <c r="CC2096" i="1" s="1"/>
  <c r="BW2097" i="1"/>
  <c r="BY2097" i="1" s="1"/>
  <c r="BW2098" i="1"/>
  <c r="BY2098" i="1" s="1"/>
  <c r="CA2098" i="1" s="1"/>
  <c r="CC2098" i="1" s="1"/>
  <c r="BW2099" i="1"/>
  <c r="BW2100" i="1"/>
  <c r="BW2101" i="1"/>
  <c r="BW2102" i="1"/>
  <c r="BW2103" i="1"/>
  <c r="BW2104" i="1"/>
  <c r="BW2105" i="1"/>
  <c r="BW2106" i="1"/>
  <c r="BY2106" i="1" s="1"/>
  <c r="CA2106" i="1" s="1"/>
  <c r="BW2107" i="1"/>
  <c r="BY2107" i="1" s="1"/>
  <c r="BW2108" i="1"/>
  <c r="BY2108" i="1" s="1"/>
  <c r="CA2108" i="1" s="1"/>
  <c r="CC2108" i="1" s="1"/>
  <c r="CE2108" i="1" s="1"/>
  <c r="CG2108" i="1" s="1"/>
  <c r="BW2109" i="1"/>
  <c r="BY2109" i="1" s="1"/>
  <c r="CA2109" i="1" s="1"/>
  <c r="BW2110" i="1"/>
  <c r="BY2110" i="1" s="1"/>
  <c r="CA2110" i="1" s="1"/>
  <c r="CC2110" i="1" s="1"/>
  <c r="CE2110" i="1" s="1"/>
  <c r="BW2111" i="1"/>
  <c r="BW2112" i="1"/>
  <c r="BY2112" i="1" s="1"/>
  <c r="CA2112" i="1" s="1"/>
  <c r="CC2112" i="1" s="1"/>
  <c r="CE2112" i="1" s="1"/>
  <c r="CG2112" i="1" s="1"/>
  <c r="BW2113" i="1"/>
  <c r="BY2113" i="1" s="1"/>
  <c r="CA2113" i="1" s="1"/>
  <c r="CC2113" i="1" s="1"/>
  <c r="CE2113" i="1" s="1"/>
  <c r="BW2114" i="1"/>
  <c r="BY2114" i="1" s="1"/>
  <c r="CA2114" i="1" s="1"/>
  <c r="CC2114" i="1" s="1"/>
  <c r="CE2114" i="1" s="1"/>
  <c r="CG2114" i="1" s="1"/>
  <c r="BW2115" i="1"/>
  <c r="BW2116" i="1"/>
  <c r="BW2117" i="1"/>
  <c r="BY2117" i="1" s="1"/>
  <c r="CA2117" i="1" s="1"/>
  <c r="CC2117" i="1" s="1"/>
  <c r="CE2117" i="1" s="1"/>
  <c r="BW2118" i="1"/>
  <c r="BW2119" i="1"/>
  <c r="BW2120" i="1"/>
  <c r="BW2121" i="1"/>
  <c r="BW2122" i="1"/>
  <c r="BY2122" i="1" s="1"/>
  <c r="CA2122" i="1" s="1"/>
  <c r="CC2122" i="1" s="1"/>
  <c r="CE2122" i="1" s="1"/>
  <c r="BW2123" i="1"/>
  <c r="BY2123" i="1" s="1"/>
  <c r="BW2124" i="1"/>
  <c r="BY2124" i="1" s="1"/>
  <c r="CA2124" i="1" s="1"/>
  <c r="CC2124" i="1" s="1"/>
  <c r="CE2124" i="1" s="1"/>
  <c r="CG2124" i="1" s="1"/>
  <c r="BW2125" i="1"/>
  <c r="BW2126" i="1"/>
  <c r="BY2126" i="1" s="1"/>
  <c r="CA2126" i="1" s="1"/>
  <c r="CC2126" i="1" s="1"/>
  <c r="CE2126" i="1" s="1"/>
  <c r="CG2126" i="1" s="1"/>
  <c r="BW2127" i="1"/>
  <c r="BW2128" i="1"/>
  <c r="BY2128" i="1" s="1"/>
  <c r="BW2129" i="1"/>
  <c r="BY2129" i="1" s="1"/>
  <c r="CA2129" i="1" s="1"/>
  <c r="BW2130" i="1"/>
  <c r="BY2130" i="1" s="1"/>
  <c r="CA2130" i="1" s="1"/>
  <c r="CC2130" i="1" s="1"/>
  <c r="CE2130" i="1" s="1"/>
  <c r="BW2131" i="1"/>
  <c r="BW2132" i="1"/>
  <c r="BW2133" i="1"/>
  <c r="BY2133" i="1" s="1"/>
  <c r="CA2133" i="1" s="1"/>
  <c r="CC2133" i="1" s="1"/>
  <c r="CE2133" i="1" s="1"/>
  <c r="CG2133" i="1" s="1"/>
  <c r="BW2134" i="1"/>
  <c r="BW2135" i="1"/>
  <c r="BW2136" i="1"/>
  <c r="BW2137" i="1"/>
  <c r="BW2138" i="1"/>
  <c r="BY2138" i="1" s="1"/>
  <c r="BW2139" i="1"/>
  <c r="BY2139" i="1" s="1"/>
  <c r="BW2140" i="1"/>
  <c r="BY2140" i="1" s="1"/>
  <c r="CA2140" i="1" s="1"/>
  <c r="CC2140" i="1" s="1"/>
  <c r="CE2140" i="1" s="1"/>
  <c r="CG2140" i="1" s="1"/>
  <c r="BW2141" i="1"/>
  <c r="BY2141" i="1" s="1"/>
  <c r="BW2142" i="1"/>
  <c r="CQ2142" i="1" s="1"/>
  <c r="BW2143" i="1"/>
  <c r="BW2144" i="1"/>
  <c r="BY2144" i="1" s="1"/>
  <c r="CA2144" i="1" s="1"/>
  <c r="CC2144" i="1" s="1"/>
  <c r="CE2144" i="1" s="1"/>
  <c r="BW2145" i="1"/>
  <c r="BY2145" i="1" s="1"/>
  <c r="CA2145" i="1" s="1"/>
  <c r="BW2146" i="1"/>
  <c r="BY2146" i="1" s="1"/>
  <c r="BW2147" i="1"/>
  <c r="BW2148" i="1"/>
  <c r="BW2149" i="1"/>
  <c r="BW2150" i="1"/>
  <c r="BW2151" i="1"/>
  <c r="BW2152" i="1"/>
  <c r="BW2153" i="1"/>
  <c r="BW2154" i="1"/>
  <c r="BY2154" i="1" s="1"/>
  <c r="CA2154" i="1" s="1"/>
  <c r="BW2155" i="1"/>
  <c r="BY2155" i="1" s="1"/>
  <c r="BW2156" i="1"/>
  <c r="BY2156" i="1" s="1"/>
  <c r="CA2156" i="1" s="1"/>
  <c r="CC2156" i="1" s="1"/>
  <c r="CE2156" i="1" s="1"/>
  <c r="CG2156" i="1" s="1"/>
  <c r="BW2157" i="1"/>
  <c r="BY2157" i="1" s="1"/>
  <c r="CA2157" i="1" s="1"/>
  <c r="CC2157" i="1" s="1"/>
  <c r="CE2157" i="1" s="1"/>
  <c r="CG2157" i="1" s="1"/>
  <c r="BW2158" i="1"/>
  <c r="BY2158" i="1" s="1"/>
  <c r="CA2158" i="1" s="1"/>
  <c r="CC2158" i="1" s="1"/>
  <c r="CE2158" i="1" s="1"/>
  <c r="CG2158" i="1" s="1"/>
  <c r="BW2159" i="1"/>
  <c r="BW2160" i="1"/>
  <c r="BY2160" i="1" s="1"/>
  <c r="CA2160" i="1" s="1"/>
  <c r="CC2160" i="1" s="1"/>
  <c r="CE2160" i="1" s="1"/>
  <c r="BW2161" i="1"/>
  <c r="BY2161" i="1" s="1"/>
  <c r="BW2162" i="1"/>
  <c r="BY2162" i="1" s="1"/>
  <c r="CA2162" i="1" s="1"/>
  <c r="CC2162" i="1" s="1"/>
  <c r="BW2163" i="1"/>
  <c r="BW2164" i="1"/>
  <c r="BW2165" i="1"/>
  <c r="BY2165" i="1" s="1"/>
  <c r="BW2166" i="1"/>
  <c r="BW2167" i="1"/>
  <c r="BW2168" i="1"/>
  <c r="BW2169" i="1"/>
  <c r="BW2170" i="1"/>
  <c r="BY2170" i="1" s="1"/>
  <c r="CA2170" i="1" s="1"/>
  <c r="CC2170" i="1" s="1"/>
  <c r="CE2170" i="1" s="1"/>
  <c r="CG2170" i="1" s="1"/>
  <c r="BW2171" i="1"/>
  <c r="BY2171" i="1" s="1"/>
  <c r="BW2172" i="1"/>
  <c r="BY2172" i="1" s="1"/>
  <c r="CA2172" i="1" s="1"/>
  <c r="CC2172" i="1" s="1"/>
  <c r="CE2172" i="1" s="1"/>
  <c r="CG2172" i="1" s="1"/>
  <c r="BW2173" i="1"/>
  <c r="BY2173" i="1" s="1"/>
  <c r="CA2173" i="1" s="1"/>
  <c r="CC2173" i="1" s="1"/>
  <c r="CE2173" i="1" s="1"/>
  <c r="CG2173" i="1" s="1"/>
  <c r="BW2174" i="1"/>
  <c r="BY2174" i="1" s="1"/>
  <c r="CA2174" i="1" s="1"/>
  <c r="CC2174" i="1" s="1"/>
  <c r="CE2174" i="1" s="1"/>
  <c r="CG2174" i="1" s="1"/>
  <c r="BW2175" i="1"/>
  <c r="BW2176" i="1"/>
  <c r="BY2176" i="1" s="1"/>
  <c r="CA2176" i="1" s="1"/>
  <c r="CC2176" i="1" s="1"/>
  <c r="CE2176" i="1" s="1"/>
  <c r="CG2176" i="1" s="1"/>
  <c r="BW2177" i="1"/>
  <c r="BY2177" i="1" s="1"/>
  <c r="CA2177" i="1" s="1"/>
  <c r="BW2178" i="1"/>
  <c r="BY2178" i="1" s="1"/>
  <c r="CA2178" i="1" s="1"/>
  <c r="CC2178" i="1" s="1"/>
  <c r="CE2178" i="1" s="1"/>
  <c r="CG2178" i="1" s="1"/>
  <c r="BW2179" i="1"/>
  <c r="BW2180" i="1"/>
  <c r="BW2181" i="1"/>
  <c r="BW2182" i="1"/>
  <c r="BW2183" i="1"/>
  <c r="BW2184" i="1"/>
  <c r="BW2185" i="1"/>
  <c r="BW2186" i="1"/>
  <c r="BY2186" i="1" s="1"/>
  <c r="CA2186" i="1" s="1"/>
  <c r="CC2186" i="1" s="1"/>
  <c r="CE2186" i="1" s="1"/>
  <c r="CG2186" i="1" s="1"/>
  <c r="BW2187" i="1"/>
  <c r="BY2187" i="1" s="1"/>
  <c r="CA2187" i="1" s="1"/>
  <c r="CC2187" i="1" s="1"/>
  <c r="CE2187" i="1" s="1"/>
  <c r="CG2187" i="1" s="1"/>
  <c r="BW2188" i="1"/>
  <c r="BY2188" i="1" s="1"/>
  <c r="CA2188" i="1" s="1"/>
  <c r="CC2188" i="1" s="1"/>
  <c r="CE2188" i="1" s="1"/>
  <c r="CG2188" i="1" s="1"/>
  <c r="BW2189" i="1"/>
  <c r="BW2190" i="1"/>
  <c r="BY2190" i="1" s="1"/>
  <c r="CO2190" i="1" s="1"/>
  <c r="BW2191" i="1"/>
  <c r="BW2192" i="1"/>
  <c r="BY2192" i="1" s="1"/>
  <c r="CA2192" i="1" s="1"/>
  <c r="CC2192" i="1" s="1"/>
  <c r="CE2192" i="1" s="1"/>
  <c r="CG2192" i="1" s="1"/>
  <c r="BW2193" i="1"/>
  <c r="BY2193" i="1" s="1"/>
  <c r="CA2193" i="1" s="1"/>
  <c r="BW2194" i="1"/>
  <c r="BY2194" i="1" s="1"/>
  <c r="BW2195" i="1"/>
  <c r="BW2196" i="1"/>
  <c r="BW2197" i="1"/>
  <c r="BY2197" i="1" s="1"/>
  <c r="CA2197" i="1" s="1"/>
  <c r="CC2197" i="1" s="1"/>
  <c r="BW2198" i="1"/>
  <c r="BW2199" i="1"/>
  <c r="BW2200" i="1"/>
  <c r="BW2201" i="1"/>
  <c r="BW2202" i="1"/>
  <c r="BY2202" i="1" s="1"/>
  <c r="BW2203" i="1"/>
  <c r="BY2203" i="1" s="1"/>
  <c r="CA2203" i="1" s="1"/>
  <c r="CC2203" i="1" s="1"/>
  <c r="CE2203" i="1" s="1"/>
  <c r="CG2203" i="1" s="1"/>
  <c r="BW2204" i="1"/>
  <c r="BY2204" i="1" s="1"/>
  <c r="CA2204" i="1" s="1"/>
  <c r="CC2204" i="1" s="1"/>
  <c r="CE2204" i="1" s="1"/>
  <c r="CG2204" i="1" s="1"/>
  <c r="BW2205" i="1"/>
  <c r="BW2206" i="1"/>
  <c r="BY2206" i="1" s="1"/>
  <c r="CA2206" i="1" s="1"/>
  <c r="BW2207" i="1"/>
  <c r="BW2208" i="1"/>
  <c r="BY2208" i="1" s="1"/>
  <c r="CA2208" i="1" s="1"/>
  <c r="BW2209" i="1"/>
  <c r="BY2209" i="1" s="1"/>
  <c r="CA2209" i="1" s="1"/>
  <c r="CC2209" i="1" s="1"/>
  <c r="CE2209" i="1" s="1"/>
  <c r="BW2210" i="1"/>
  <c r="BY2210" i="1" s="1"/>
  <c r="BW2211" i="1"/>
  <c r="BW2212" i="1"/>
  <c r="BW2213" i="1"/>
  <c r="BY2213" i="1" s="1"/>
  <c r="CA2213" i="1" s="1"/>
  <c r="CC2213" i="1" s="1"/>
  <c r="CE2213" i="1" s="1"/>
  <c r="CG2213" i="1" s="1"/>
  <c r="BW2214" i="1"/>
  <c r="BW2215" i="1"/>
  <c r="BW2216" i="1"/>
  <c r="BW2217" i="1"/>
  <c r="BW2218" i="1"/>
  <c r="BY2218" i="1" s="1"/>
  <c r="CA2218" i="1" s="1"/>
  <c r="CC2218" i="1" s="1"/>
  <c r="CE2218" i="1" s="1"/>
  <c r="BW2219" i="1"/>
  <c r="BY2219" i="1" s="1"/>
  <c r="CA2219" i="1" s="1"/>
  <c r="CC2219" i="1" s="1"/>
  <c r="CE2219" i="1" s="1"/>
  <c r="BW2220" i="1"/>
  <c r="BY2220" i="1" s="1"/>
  <c r="CA2220" i="1" s="1"/>
  <c r="CC2220" i="1" s="1"/>
  <c r="CE2220" i="1" s="1"/>
  <c r="CG2220" i="1" s="1"/>
  <c r="BW2221" i="1"/>
  <c r="BY2221" i="1" s="1"/>
  <c r="CA2221" i="1" s="1"/>
  <c r="CC2221" i="1" s="1"/>
  <c r="CE2221" i="1" s="1"/>
  <c r="CG2221" i="1" s="1"/>
  <c r="BW2222" i="1"/>
  <c r="BY2222" i="1" s="1"/>
  <c r="CA2222" i="1" s="1"/>
  <c r="CC2222" i="1" s="1"/>
  <c r="BW2223" i="1"/>
  <c r="BW2224" i="1"/>
  <c r="BY2224" i="1" s="1"/>
  <c r="CA2224" i="1" s="1"/>
  <c r="BW2225" i="1"/>
  <c r="BY2225" i="1" s="1"/>
  <c r="BW2226" i="1"/>
  <c r="BY2226" i="1" s="1"/>
  <c r="BW2227" i="1"/>
  <c r="BW2228" i="1"/>
  <c r="BW2229" i="1"/>
  <c r="BY2229" i="1" s="1"/>
  <c r="CA2229" i="1" s="1"/>
  <c r="CC2229" i="1" s="1"/>
  <c r="CE2229" i="1" s="1"/>
  <c r="CG2229" i="1" s="1"/>
  <c r="BW2230" i="1"/>
  <c r="BW2231" i="1"/>
  <c r="BW2232" i="1"/>
  <c r="BW2233" i="1"/>
  <c r="BW2234" i="1"/>
  <c r="BY2234" i="1" s="1"/>
  <c r="CA2234" i="1" s="1"/>
  <c r="CC2234" i="1" s="1"/>
  <c r="BW2235" i="1"/>
  <c r="BY2235" i="1" s="1"/>
  <c r="BW2236" i="1"/>
  <c r="BY2236" i="1" s="1"/>
  <c r="CA2236" i="1" s="1"/>
  <c r="CC2236" i="1" s="1"/>
  <c r="CE2236" i="1" s="1"/>
  <c r="CG2236" i="1" s="1"/>
  <c r="BW2237" i="1"/>
  <c r="BW2238" i="1"/>
  <c r="BY2238" i="1" s="1"/>
  <c r="CA2238" i="1" s="1"/>
  <c r="CC2238" i="1" s="1"/>
  <c r="CE2238" i="1" s="1"/>
  <c r="CG2238" i="1" s="1"/>
  <c r="BW2239" i="1"/>
  <c r="BW2240" i="1"/>
  <c r="BY2240" i="1" s="1"/>
  <c r="CA2240" i="1" s="1"/>
  <c r="CC2240" i="1" s="1"/>
  <c r="BW2241" i="1"/>
  <c r="BY2241" i="1" s="1"/>
  <c r="BW2242" i="1"/>
  <c r="BY2242" i="1" s="1"/>
  <c r="BW2243" i="1"/>
  <c r="BW2244" i="1"/>
  <c r="BW2245" i="1"/>
  <c r="BW2246" i="1"/>
  <c r="BW2247" i="1"/>
  <c r="BW2248" i="1"/>
  <c r="BW2249" i="1"/>
  <c r="BW2250" i="1"/>
  <c r="BY2250" i="1" s="1"/>
  <c r="CA2250" i="1" s="1"/>
  <c r="CC2250" i="1" s="1"/>
  <c r="CE2250" i="1" s="1"/>
  <c r="CG2250" i="1" s="1"/>
  <c r="BW2251" i="1"/>
  <c r="BY2251" i="1" s="1"/>
  <c r="BW2252" i="1"/>
  <c r="BY2252" i="1" s="1"/>
  <c r="CA2252" i="1" s="1"/>
  <c r="CC2252" i="1" s="1"/>
  <c r="CE2252" i="1" s="1"/>
  <c r="CG2252" i="1" s="1"/>
  <c r="BW2253" i="1"/>
  <c r="BW2254" i="1"/>
  <c r="BY2254" i="1" s="1"/>
  <c r="CA2254" i="1" s="1"/>
  <c r="CC2254" i="1" s="1"/>
  <c r="CE2254" i="1" s="1"/>
  <c r="CG2254" i="1" s="1"/>
  <c r="BW2255" i="1"/>
  <c r="BW2256" i="1"/>
  <c r="BY2256" i="1" s="1"/>
  <c r="BW2257" i="1"/>
  <c r="BY2257" i="1" s="1"/>
  <c r="CA2257" i="1" s="1"/>
  <c r="CC2257" i="1" s="1"/>
  <c r="CE2257" i="1" s="1"/>
  <c r="CG2257" i="1" s="1"/>
  <c r="BW2258" i="1"/>
  <c r="BY2258" i="1" s="1"/>
  <c r="CA2258" i="1" s="1"/>
  <c r="BW2259" i="1"/>
  <c r="BW2260" i="1"/>
  <c r="BW2261" i="1"/>
  <c r="BY2261" i="1" s="1"/>
  <c r="BW2262" i="1"/>
  <c r="BW2263" i="1"/>
  <c r="BW2264" i="1"/>
  <c r="BW2265" i="1"/>
  <c r="BW2266" i="1"/>
  <c r="BY2266" i="1" s="1"/>
  <c r="BW2267" i="1"/>
  <c r="BY2267" i="1" s="1"/>
  <c r="BW2268" i="1"/>
  <c r="BY2268" i="1" s="1"/>
  <c r="CA2268" i="1" s="1"/>
  <c r="CC2268" i="1" s="1"/>
  <c r="CE2268" i="1" s="1"/>
  <c r="CG2268" i="1" s="1"/>
  <c r="BW2269" i="1"/>
  <c r="BY2269" i="1" s="1"/>
  <c r="BW2270" i="1"/>
  <c r="BY2270" i="1" s="1"/>
  <c r="CA2270" i="1" s="1"/>
  <c r="CC2270" i="1" s="1"/>
  <c r="BW2271" i="1"/>
  <c r="BW2272" i="1"/>
  <c r="BY2272" i="1" s="1"/>
  <c r="CA2272" i="1" s="1"/>
  <c r="CC2272" i="1" s="1"/>
  <c r="CE2272" i="1" s="1"/>
  <c r="CG2272" i="1" s="1"/>
  <c r="BW2273" i="1"/>
  <c r="BY2273" i="1" s="1"/>
  <c r="BW2274" i="1"/>
  <c r="BY2274" i="1" s="1"/>
  <c r="CA2274" i="1" s="1"/>
  <c r="CC2274" i="1" s="1"/>
  <c r="CE2274" i="1" s="1"/>
  <c r="BW2275" i="1"/>
  <c r="BW2276" i="1"/>
  <c r="BW2277" i="1"/>
  <c r="BY2277" i="1" s="1"/>
  <c r="CA2277" i="1" s="1"/>
  <c r="CC2277" i="1" s="1"/>
  <c r="CE2277" i="1" s="1"/>
  <c r="CG2277" i="1" s="1"/>
  <c r="BW2278" i="1"/>
  <c r="BW2279" i="1"/>
  <c r="BW2280" i="1"/>
  <c r="BW2281" i="1"/>
  <c r="BW2282" i="1"/>
  <c r="BY2282" i="1" s="1"/>
  <c r="CA2282" i="1" s="1"/>
  <c r="CC2282" i="1" s="1"/>
  <c r="CE2282" i="1" s="1"/>
  <c r="CG2282" i="1" s="1"/>
  <c r="BW2283" i="1"/>
  <c r="BY2283" i="1" s="1"/>
  <c r="BW2284" i="1"/>
  <c r="BY2284" i="1" s="1"/>
  <c r="CA2284" i="1" s="1"/>
  <c r="CC2284" i="1" s="1"/>
  <c r="CE2284" i="1" s="1"/>
  <c r="CG2284" i="1" s="1"/>
  <c r="BW2285" i="1"/>
  <c r="BW2286" i="1"/>
  <c r="BY2286" i="1" s="1"/>
  <c r="CA2286" i="1" s="1"/>
  <c r="CC2286" i="1" s="1"/>
  <c r="CE2286" i="1" s="1"/>
  <c r="CG2286" i="1" s="1"/>
  <c r="BW2287" i="1"/>
  <c r="BW2288" i="1"/>
  <c r="BY2288" i="1" s="1"/>
  <c r="CA2288" i="1" s="1"/>
  <c r="CC2288" i="1" s="1"/>
  <c r="BW2289" i="1"/>
  <c r="BY2289" i="1" s="1"/>
  <c r="BW2290" i="1"/>
  <c r="BY2290" i="1" s="1"/>
  <c r="CA2290" i="1" s="1"/>
  <c r="CC2290" i="1" s="1"/>
  <c r="CE2290" i="1" s="1"/>
  <c r="CG2290" i="1" s="1"/>
  <c r="BW2291" i="1"/>
  <c r="BW2292" i="1"/>
  <c r="BW2293" i="1"/>
  <c r="BY2293" i="1" s="1"/>
  <c r="BW2294" i="1"/>
  <c r="BW2295" i="1"/>
  <c r="BW2296" i="1"/>
  <c r="BW2297" i="1"/>
  <c r="BW2298" i="1"/>
  <c r="BW2299" i="1"/>
  <c r="BY2299" i="1" s="1"/>
  <c r="BW2300" i="1"/>
  <c r="BY2300" i="1" s="1"/>
  <c r="CA2300" i="1" s="1"/>
  <c r="CC2300" i="1" s="1"/>
  <c r="CE2300" i="1" s="1"/>
  <c r="CG2300" i="1" s="1"/>
  <c r="BW2301" i="1"/>
  <c r="BW2302" i="1"/>
  <c r="BY2302" i="1" s="1"/>
  <c r="CA2302" i="1" s="1"/>
  <c r="BW2303" i="1"/>
  <c r="BW2304" i="1"/>
  <c r="BY2304" i="1" s="1"/>
  <c r="CA2304" i="1" s="1"/>
  <c r="CC2304" i="1" s="1"/>
  <c r="CE2304" i="1" s="1"/>
  <c r="CG2304" i="1" s="1"/>
  <c r="BW2305" i="1"/>
  <c r="BY2305" i="1" s="1"/>
  <c r="CA2305" i="1" s="1"/>
  <c r="CC2305" i="1" s="1"/>
  <c r="CE2305" i="1" s="1"/>
  <c r="BW2306" i="1"/>
  <c r="BY2306" i="1" s="1"/>
  <c r="CA2306" i="1" s="1"/>
  <c r="CC2306" i="1" s="1"/>
  <c r="CE2306" i="1" s="1"/>
  <c r="CG2306" i="1" s="1"/>
  <c r="BW2307" i="1"/>
  <c r="BW2308" i="1"/>
  <c r="BW2309" i="1"/>
  <c r="BW2310" i="1"/>
  <c r="BW2311" i="1"/>
  <c r="BW2312" i="1"/>
  <c r="BW2313" i="1"/>
  <c r="BW2314" i="1"/>
  <c r="BY2314" i="1" s="1"/>
  <c r="CA2314" i="1" s="1"/>
  <c r="BW2315" i="1"/>
  <c r="BY2315" i="1" s="1"/>
  <c r="BW2316" i="1"/>
  <c r="BY2316" i="1" s="1"/>
  <c r="CA2316" i="1" s="1"/>
  <c r="CC2316" i="1" s="1"/>
  <c r="CE2316" i="1" s="1"/>
  <c r="CG2316" i="1" s="1"/>
  <c r="BW2317" i="1"/>
  <c r="BW2318" i="1"/>
  <c r="BY2318" i="1" s="1"/>
  <c r="CA2318" i="1" s="1"/>
  <c r="CC2318" i="1" s="1"/>
  <c r="CE2318" i="1" s="1"/>
  <c r="CG2318" i="1" s="1"/>
  <c r="BW2319" i="1"/>
  <c r="BW2320" i="1"/>
  <c r="BY2320" i="1" s="1"/>
  <c r="CA2320" i="1" s="1"/>
  <c r="CC2320" i="1" s="1"/>
  <c r="CE2320" i="1" s="1"/>
  <c r="BW2321" i="1"/>
  <c r="BY2321" i="1" s="1"/>
  <c r="CA2321" i="1" s="1"/>
  <c r="BW2322" i="1"/>
  <c r="BY2322" i="1" s="1"/>
  <c r="CA2322" i="1" s="1"/>
  <c r="CC2322" i="1" s="1"/>
  <c r="CE2322" i="1" s="1"/>
  <c r="CG2322" i="1" s="1"/>
  <c r="BW2323" i="1"/>
  <c r="BW2324" i="1"/>
  <c r="BW2325" i="1"/>
  <c r="BY2325" i="1" s="1"/>
  <c r="BW2326" i="1"/>
  <c r="BW2327" i="1"/>
  <c r="BW2328" i="1"/>
  <c r="BW2329" i="1"/>
  <c r="BW2330" i="1"/>
  <c r="BY2330" i="1" s="1"/>
  <c r="BW2331" i="1"/>
  <c r="BW2332" i="1"/>
  <c r="BY2332" i="1" s="1"/>
  <c r="CA2332" i="1" s="1"/>
  <c r="CC2332" i="1" s="1"/>
  <c r="CE2332" i="1" s="1"/>
  <c r="CG2332" i="1" s="1"/>
  <c r="BW2333" i="1"/>
  <c r="BY2333" i="1" s="1"/>
  <c r="BW2334" i="1"/>
  <c r="CQ2334" i="1" s="1"/>
  <c r="BW2335" i="1"/>
  <c r="BW2336" i="1"/>
  <c r="BY2336" i="1" s="1"/>
  <c r="CA2336" i="1" s="1"/>
  <c r="CC2336" i="1" s="1"/>
  <c r="CE2336" i="1" s="1"/>
  <c r="CG2336" i="1" s="1"/>
  <c r="BW2337" i="1"/>
  <c r="BY2337" i="1" s="1"/>
  <c r="CA2337" i="1" s="1"/>
  <c r="CC2337" i="1" s="1"/>
  <c r="CE2337" i="1" s="1"/>
  <c r="CG2337" i="1" s="1"/>
  <c r="BW2338" i="1"/>
  <c r="BY2338" i="1" s="1"/>
  <c r="CA2338" i="1" s="1"/>
  <c r="CC2338" i="1" s="1"/>
  <c r="CE2338" i="1" s="1"/>
  <c r="CG2338" i="1" s="1"/>
  <c r="BW2339" i="1"/>
  <c r="BW2340" i="1"/>
  <c r="BW2341" i="1"/>
  <c r="BY2341" i="1" s="1"/>
  <c r="CA2341" i="1" s="1"/>
  <c r="CC2341" i="1" s="1"/>
  <c r="CE2341" i="1" s="1"/>
  <c r="CG2341" i="1" s="1"/>
  <c r="BW2342" i="1"/>
  <c r="BW2343" i="1"/>
  <c r="BW2344" i="1"/>
  <c r="BW2345" i="1"/>
  <c r="BW2346" i="1"/>
  <c r="BY2346" i="1" s="1"/>
  <c r="CA2346" i="1" s="1"/>
  <c r="CC2346" i="1" s="1"/>
  <c r="CE2346" i="1" s="1"/>
  <c r="CG2346" i="1" s="1"/>
  <c r="BW2347" i="1"/>
  <c r="BY2347" i="1" s="1"/>
  <c r="CA2347" i="1" s="1"/>
  <c r="CC2347" i="1" s="1"/>
  <c r="CE2347" i="1" s="1"/>
  <c r="BW2348" i="1"/>
  <c r="BY2348" i="1" s="1"/>
  <c r="CA2348" i="1" s="1"/>
  <c r="CC2348" i="1" s="1"/>
  <c r="CE2348" i="1" s="1"/>
  <c r="CG2348" i="1" s="1"/>
  <c r="BW2349" i="1"/>
  <c r="BY2349" i="1" s="1"/>
  <c r="BW2350" i="1"/>
  <c r="CQ2350" i="1" s="1"/>
  <c r="BW2351" i="1"/>
  <c r="BW2352" i="1"/>
  <c r="BY2352" i="1" s="1"/>
  <c r="BW2353" i="1"/>
  <c r="BY2353" i="1" s="1"/>
  <c r="CA2353" i="1" s="1"/>
  <c r="BW2354" i="1"/>
  <c r="BY2354" i="1" s="1"/>
  <c r="BW2355" i="1"/>
  <c r="BW2356" i="1"/>
  <c r="BW2357" i="1"/>
  <c r="BY2357" i="1" s="1"/>
  <c r="BW2358" i="1"/>
  <c r="BW2359" i="1"/>
  <c r="BW2360" i="1"/>
  <c r="BW2361" i="1"/>
  <c r="BW2362" i="1"/>
  <c r="BW2363" i="1"/>
  <c r="BY2363" i="1" s="1"/>
  <c r="BW2364" i="1"/>
  <c r="BY2364" i="1" s="1"/>
  <c r="CA2364" i="1" s="1"/>
  <c r="CC2364" i="1" s="1"/>
  <c r="CE2364" i="1" s="1"/>
  <c r="CG2364" i="1" s="1"/>
  <c r="BW2365" i="1"/>
  <c r="BW2366" i="1"/>
  <c r="BY2366" i="1" s="1"/>
  <c r="CA2366" i="1" s="1"/>
  <c r="CC2366" i="1" s="1"/>
  <c r="CE2366" i="1" s="1"/>
  <c r="CG2366" i="1" s="1"/>
  <c r="BW2367" i="1"/>
  <c r="BW2368" i="1"/>
  <c r="BY2368" i="1" s="1"/>
  <c r="CA2368" i="1" s="1"/>
  <c r="CC2368" i="1" s="1"/>
  <c r="CE2368" i="1" s="1"/>
  <c r="BW2369" i="1"/>
  <c r="BY2369" i="1" s="1"/>
  <c r="CA2369" i="1" s="1"/>
  <c r="CC2369" i="1" s="1"/>
  <c r="CE2369" i="1" s="1"/>
  <c r="CG2369" i="1" s="1"/>
  <c r="BW2370" i="1"/>
  <c r="BY2370" i="1" s="1"/>
  <c r="CA2370" i="1" s="1"/>
  <c r="CC2370" i="1" s="1"/>
  <c r="CE2370" i="1" s="1"/>
  <c r="CG2370" i="1" s="1"/>
  <c r="BW2371" i="1"/>
  <c r="BW2372" i="1"/>
  <c r="BW2373" i="1"/>
  <c r="BW2374" i="1"/>
  <c r="BW2375" i="1"/>
  <c r="BW2376" i="1"/>
  <c r="BW2377" i="1"/>
  <c r="BW2378" i="1"/>
  <c r="BY2378" i="1" s="1"/>
  <c r="BW2379" i="1"/>
  <c r="BY2379" i="1" s="1"/>
  <c r="BW2380" i="1"/>
  <c r="BY2380" i="1" s="1"/>
  <c r="CA2380" i="1" s="1"/>
  <c r="CC2380" i="1" s="1"/>
  <c r="CE2380" i="1" s="1"/>
  <c r="CG2380" i="1" s="1"/>
  <c r="BW2381" i="1"/>
  <c r="BW2382" i="1"/>
  <c r="BY2382" i="1" s="1"/>
  <c r="CA2382" i="1" s="1"/>
  <c r="CC2382" i="1" s="1"/>
  <c r="CE2382" i="1" s="1"/>
  <c r="CG2382" i="1" s="1"/>
  <c r="BW2383" i="1"/>
  <c r="BW2384" i="1"/>
  <c r="BY2384" i="1" s="1"/>
  <c r="CA2384" i="1" s="1"/>
  <c r="CC2384" i="1" s="1"/>
  <c r="CE2384" i="1" s="1"/>
  <c r="CG2384" i="1" s="1"/>
  <c r="BW2385" i="1"/>
  <c r="BY2385" i="1" s="1"/>
  <c r="BW2386" i="1"/>
  <c r="BY2386" i="1" s="1"/>
  <c r="CA2386" i="1" s="1"/>
  <c r="CC2386" i="1" s="1"/>
  <c r="CE2386" i="1" s="1"/>
  <c r="CG2386" i="1" s="1"/>
  <c r="BW2387" i="1"/>
  <c r="BW2388" i="1"/>
  <c r="BW2389" i="1"/>
  <c r="BY2389" i="1" s="1"/>
  <c r="BW2390" i="1"/>
  <c r="BW2391" i="1"/>
  <c r="BW2392" i="1"/>
  <c r="BW2393" i="1"/>
  <c r="BW2394" i="1"/>
  <c r="BY2394" i="1" s="1"/>
  <c r="CA2394" i="1" s="1"/>
  <c r="BW2395" i="1"/>
  <c r="BY2395" i="1" s="1"/>
  <c r="BW2396" i="1"/>
  <c r="BY2396" i="1" s="1"/>
  <c r="CA2396" i="1" s="1"/>
  <c r="CC2396" i="1" s="1"/>
  <c r="CE2396" i="1" s="1"/>
  <c r="CG2396" i="1" s="1"/>
  <c r="BW2397" i="1"/>
  <c r="BY2397" i="1" s="1"/>
  <c r="BW2398" i="1"/>
  <c r="BY2398" i="1" s="1"/>
  <c r="CA2398" i="1" s="1"/>
  <c r="CC2398" i="1" s="1"/>
  <c r="CE2398" i="1" s="1"/>
  <c r="CG2398" i="1" s="1"/>
  <c r="BW2399" i="1"/>
  <c r="BW2400" i="1"/>
  <c r="BY2400" i="1" s="1"/>
  <c r="CA2400" i="1" s="1"/>
  <c r="CC2400" i="1" s="1"/>
  <c r="CE2400" i="1" s="1"/>
  <c r="CG2400" i="1" s="1"/>
  <c r="BW2401" i="1"/>
  <c r="BY2401" i="1" s="1"/>
  <c r="CA2401" i="1" s="1"/>
  <c r="CC2401" i="1" s="1"/>
  <c r="CE2401" i="1" s="1"/>
  <c r="CG2401" i="1" s="1"/>
  <c r="BW2402" i="1"/>
  <c r="BY2402" i="1" s="1"/>
  <c r="CA2402" i="1" s="1"/>
  <c r="BW2403" i="1"/>
  <c r="BW2404" i="1"/>
  <c r="BW2405" i="1"/>
  <c r="BY2405" i="1" s="1"/>
  <c r="CA2405" i="1" s="1"/>
  <c r="CC2405" i="1" s="1"/>
  <c r="CE2405" i="1" s="1"/>
  <c r="CG2405" i="1" s="1"/>
  <c r="BW2406" i="1"/>
  <c r="BW2407" i="1"/>
  <c r="BW2408" i="1"/>
  <c r="BW2409" i="1"/>
  <c r="BW2410" i="1"/>
  <c r="BW2411" i="1"/>
  <c r="BY2411" i="1" s="1"/>
  <c r="BW2412" i="1"/>
  <c r="BY2412" i="1" s="1"/>
  <c r="CA2412" i="1" s="1"/>
  <c r="CC2412" i="1" s="1"/>
  <c r="CE2412" i="1" s="1"/>
  <c r="CG2412" i="1" s="1"/>
  <c r="BW2413" i="1"/>
  <c r="BW2414" i="1"/>
  <c r="BY2414" i="1" s="1"/>
  <c r="BW2415" i="1"/>
  <c r="BW2416" i="1"/>
  <c r="BY2416" i="1" s="1"/>
  <c r="BW2417" i="1"/>
  <c r="BY2417" i="1" s="1"/>
  <c r="BW2418" i="1"/>
  <c r="BY2418" i="1" s="1"/>
  <c r="CA2418" i="1" s="1"/>
  <c r="BW2419" i="1"/>
  <c r="BW2420" i="1"/>
  <c r="BW2421" i="1"/>
  <c r="BW2422" i="1"/>
  <c r="BW2423" i="1"/>
  <c r="BW2424" i="1"/>
  <c r="BW2425" i="1"/>
  <c r="BW2426" i="1"/>
  <c r="BY2426" i="1" s="1"/>
  <c r="CA2426" i="1" s="1"/>
  <c r="CC2426" i="1" s="1"/>
  <c r="CE2426" i="1" s="1"/>
  <c r="CG2426" i="1" s="1"/>
  <c r="BW2427" i="1"/>
  <c r="BY2427" i="1" s="1"/>
  <c r="BW2428" i="1"/>
  <c r="BY2428" i="1" s="1"/>
  <c r="CA2428" i="1" s="1"/>
  <c r="CC2428" i="1" s="1"/>
  <c r="CE2428" i="1" s="1"/>
  <c r="BW2429" i="1"/>
  <c r="BW2430" i="1"/>
  <c r="BY2430" i="1" s="1"/>
  <c r="CA2430" i="1" s="1"/>
  <c r="CC2430" i="1" s="1"/>
  <c r="CE2430" i="1" s="1"/>
  <c r="CG2430" i="1" s="1"/>
  <c r="BW2431" i="1"/>
  <c r="BW2432" i="1"/>
  <c r="BY2432" i="1" s="1"/>
  <c r="CA2432" i="1" s="1"/>
  <c r="CC2432" i="1" s="1"/>
  <c r="CE2432" i="1" s="1"/>
  <c r="CG2432" i="1" s="1"/>
  <c r="BW2433" i="1"/>
  <c r="BY2433" i="1" s="1"/>
  <c r="CA2433" i="1" s="1"/>
  <c r="CC2433" i="1" s="1"/>
  <c r="CE2433" i="1" s="1"/>
  <c r="BW2434" i="1"/>
  <c r="BY2434" i="1" s="1"/>
  <c r="CA2434" i="1" s="1"/>
  <c r="BW2435" i="1"/>
  <c r="BW2436" i="1"/>
  <c r="BW2437" i="1"/>
  <c r="BW2438" i="1"/>
  <c r="BW2439" i="1"/>
  <c r="BW2440" i="1"/>
  <c r="BW2441" i="1"/>
  <c r="BW2442" i="1"/>
  <c r="BY2442" i="1" s="1"/>
  <c r="CA2442" i="1" s="1"/>
  <c r="CC2442" i="1" s="1"/>
  <c r="CE2442" i="1" s="1"/>
  <c r="CG2442" i="1" s="1"/>
  <c r="BW2443" i="1"/>
  <c r="BY2443" i="1" s="1"/>
  <c r="BW2444" i="1"/>
  <c r="BY2444" i="1" s="1"/>
  <c r="CA2444" i="1" s="1"/>
  <c r="CC2444" i="1" s="1"/>
  <c r="CE2444" i="1" s="1"/>
  <c r="CG2444" i="1" s="1"/>
  <c r="BW2445" i="1"/>
  <c r="BW2446" i="1"/>
  <c r="BY2446" i="1" s="1"/>
  <c r="CA2446" i="1" s="1"/>
  <c r="CC2446" i="1" s="1"/>
  <c r="CE2446" i="1" s="1"/>
  <c r="CG2446" i="1" s="1"/>
  <c r="BW2447" i="1"/>
  <c r="BW2448" i="1"/>
  <c r="BY2448" i="1" s="1"/>
  <c r="CA2448" i="1" s="1"/>
  <c r="CC2448" i="1" s="1"/>
  <c r="CE2448" i="1" s="1"/>
  <c r="CG2448" i="1" s="1"/>
  <c r="BW2449" i="1"/>
  <c r="BY2449" i="1" s="1"/>
  <c r="CA2449" i="1" s="1"/>
  <c r="CC2449" i="1" s="1"/>
  <c r="CE2449" i="1" s="1"/>
  <c r="CG2449" i="1" s="1"/>
  <c r="BW2450" i="1"/>
  <c r="BY2450" i="1" s="1"/>
  <c r="CA2450" i="1" s="1"/>
  <c r="BW2451" i="1"/>
  <c r="BW2452" i="1"/>
  <c r="BW2453" i="1"/>
  <c r="BY2453" i="1" s="1"/>
  <c r="CA2453" i="1" s="1"/>
  <c r="CC2453" i="1" s="1"/>
  <c r="CE2453" i="1" s="1"/>
  <c r="CG2453" i="1" s="1"/>
  <c r="BW2454" i="1"/>
  <c r="BW2455" i="1"/>
  <c r="BW2456" i="1"/>
  <c r="BW2457" i="1"/>
  <c r="BW2458" i="1"/>
  <c r="BY2458" i="1" s="1"/>
  <c r="CA2458" i="1" s="1"/>
  <c r="BW2459" i="1"/>
  <c r="BY2459" i="1" s="1"/>
  <c r="CA2459" i="1" s="1"/>
  <c r="CC2459" i="1" s="1"/>
  <c r="CE2459" i="1" s="1"/>
  <c r="BW2460" i="1"/>
  <c r="BY2460" i="1" s="1"/>
  <c r="CA2460" i="1" s="1"/>
  <c r="CC2460" i="1" s="1"/>
  <c r="CE2460" i="1" s="1"/>
  <c r="CG2460" i="1" s="1"/>
  <c r="BW2461" i="1"/>
  <c r="BW2462" i="1"/>
  <c r="BY2462" i="1" s="1"/>
  <c r="CA2462" i="1" s="1"/>
  <c r="CC2462" i="1" s="1"/>
  <c r="CE2462" i="1" s="1"/>
  <c r="BW2463" i="1"/>
  <c r="BW2464" i="1"/>
  <c r="BY2464" i="1" s="1"/>
  <c r="CA2464" i="1" s="1"/>
  <c r="CC2464" i="1" s="1"/>
  <c r="CE2464" i="1" s="1"/>
  <c r="CG2464" i="1" s="1"/>
  <c r="BW2465" i="1"/>
  <c r="BY2465" i="1" s="1"/>
  <c r="CA2465" i="1" s="1"/>
  <c r="BW2466" i="1"/>
  <c r="BY2466" i="1" s="1"/>
  <c r="CA2466" i="1" s="1"/>
  <c r="BW2467" i="1"/>
  <c r="BW2468" i="1"/>
  <c r="BW2469" i="1"/>
  <c r="BW2470" i="1"/>
  <c r="BW2471" i="1"/>
  <c r="BW2472" i="1"/>
  <c r="BW2473" i="1"/>
  <c r="BW2474" i="1"/>
  <c r="BY2474" i="1" s="1"/>
  <c r="CA2474" i="1" s="1"/>
  <c r="CC2474" i="1" s="1"/>
  <c r="CE2474" i="1" s="1"/>
  <c r="CG2474" i="1" s="1"/>
  <c r="BW2475" i="1"/>
  <c r="BY2475" i="1" s="1"/>
  <c r="CA2475" i="1" s="1"/>
  <c r="CC2475" i="1" s="1"/>
  <c r="CE2475" i="1" s="1"/>
  <c r="BW2476" i="1"/>
  <c r="BY2476" i="1" s="1"/>
  <c r="CA2476" i="1" s="1"/>
  <c r="CC2476" i="1" s="1"/>
  <c r="CE2476" i="1" s="1"/>
  <c r="CG2476" i="1" s="1"/>
  <c r="BW2477" i="1"/>
  <c r="BY2477" i="1" s="1"/>
  <c r="CA2477" i="1" s="1"/>
  <c r="CC2477" i="1" s="1"/>
  <c r="CE2477" i="1" s="1"/>
  <c r="CG2477" i="1" s="1"/>
  <c r="BW2478" i="1"/>
  <c r="BY2478" i="1" s="1"/>
  <c r="BW2479" i="1"/>
  <c r="BW2480" i="1"/>
  <c r="BY2480" i="1" s="1"/>
  <c r="BW2481" i="1"/>
  <c r="BY2481" i="1" s="1"/>
  <c r="CA2481" i="1" s="1"/>
  <c r="CC2481" i="1" s="1"/>
  <c r="CE2481" i="1" s="1"/>
  <c r="BW2482" i="1"/>
  <c r="BY2482" i="1" s="1"/>
  <c r="CA2482" i="1" s="1"/>
  <c r="BW2483" i="1"/>
  <c r="BW2484" i="1"/>
  <c r="BW2485" i="1"/>
  <c r="BY2485" i="1" s="1"/>
  <c r="CA2485" i="1" s="1"/>
  <c r="CC2485" i="1" s="1"/>
  <c r="CE2485" i="1" s="1"/>
  <c r="CG2485" i="1" s="1"/>
  <c r="BW2486" i="1"/>
  <c r="BW2487" i="1"/>
  <c r="BW2488" i="1"/>
  <c r="BW2489" i="1"/>
  <c r="BW2490" i="1"/>
  <c r="BY2490" i="1" s="1"/>
  <c r="BW2491" i="1"/>
  <c r="BY2491" i="1" s="1"/>
  <c r="BW2492" i="1"/>
  <c r="BY2492" i="1" s="1"/>
  <c r="CA2492" i="1" s="1"/>
  <c r="CC2492" i="1" s="1"/>
  <c r="CE2492" i="1" s="1"/>
  <c r="CG2492" i="1" s="1"/>
  <c r="BW2493" i="1"/>
  <c r="BW2494" i="1"/>
  <c r="BY2494" i="1" s="1"/>
  <c r="CA2494" i="1" s="1"/>
  <c r="CC2494" i="1" s="1"/>
  <c r="CE2494" i="1" s="1"/>
  <c r="CG2494" i="1" s="1"/>
  <c r="BW2495" i="1"/>
  <c r="BW2496" i="1"/>
  <c r="BY2496" i="1" s="1"/>
  <c r="CA2496" i="1" s="1"/>
  <c r="CC2496" i="1" s="1"/>
  <c r="CE2496" i="1" s="1"/>
  <c r="CG2496" i="1" s="1"/>
  <c r="BW2497" i="1"/>
  <c r="BY2497" i="1" s="1"/>
  <c r="CA2497" i="1" s="1"/>
  <c r="CC2497" i="1" s="1"/>
  <c r="CE2497" i="1" s="1"/>
  <c r="BW2498" i="1"/>
  <c r="BY2498" i="1" s="1"/>
  <c r="CA2498" i="1" s="1"/>
  <c r="BW2499" i="1"/>
  <c r="BW2500" i="1"/>
  <c r="BW2501" i="1"/>
  <c r="BW2502" i="1"/>
  <c r="BW2503" i="1"/>
  <c r="BW2504" i="1"/>
  <c r="BW2505" i="1"/>
  <c r="BW2506" i="1"/>
  <c r="BY2506" i="1" s="1"/>
  <c r="CA2506" i="1" s="1"/>
  <c r="CC2506" i="1" s="1"/>
  <c r="CE2506" i="1" s="1"/>
  <c r="CG2506" i="1" s="1"/>
  <c r="BW2507" i="1"/>
  <c r="BY2507" i="1" s="1"/>
  <c r="BW2508" i="1"/>
  <c r="BY2508" i="1" s="1"/>
  <c r="CA2508" i="1" s="1"/>
  <c r="CC2508" i="1" s="1"/>
  <c r="CE2508" i="1" s="1"/>
  <c r="CG2508" i="1" s="1"/>
  <c r="BW2509" i="1"/>
  <c r="BY2509" i="1" s="1"/>
  <c r="BW2510" i="1"/>
  <c r="BY2510" i="1" s="1"/>
  <c r="CA2510" i="1" s="1"/>
  <c r="CC2510" i="1" s="1"/>
  <c r="CE2510" i="1" s="1"/>
  <c r="CG2510" i="1" s="1"/>
  <c r="BW2511" i="1"/>
  <c r="BW2512" i="1"/>
  <c r="BY2512" i="1" s="1"/>
  <c r="CA2512" i="1" s="1"/>
  <c r="CC2512" i="1" s="1"/>
  <c r="CE2512" i="1" s="1"/>
  <c r="CG2512" i="1" s="1"/>
  <c r="BW2513" i="1"/>
  <c r="BY2513" i="1" s="1"/>
  <c r="CA2513" i="1" s="1"/>
  <c r="CC2513" i="1" s="1"/>
  <c r="CE2513" i="1" s="1"/>
  <c r="CG2513" i="1" s="1"/>
  <c r="BW2514" i="1"/>
  <c r="BY2514" i="1" s="1"/>
  <c r="CA2514" i="1" s="1"/>
  <c r="BW2515" i="1"/>
  <c r="BW2516" i="1"/>
  <c r="BW2517" i="1"/>
  <c r="BY2517" i="1" s="1"/>
  <c r="CA2517" i="1" s="1"/>
  <c r="CC2517" i="1" s="1"/>
  <c r="CE2517" i="1" s="1"/>
  <c r="CG2517" i="1" s="1"/>
  <c r="BW2518" i="1"/>
  <c r="BW2519" i="1"/>
  <c r="BW2520" i="1"/>
  <c r="BW2521" i="1"/>
  <c r="BW2522" i="1"/>
  <c r="BY2522" i="1" s="1"/>
  <c r="CA2522" i="1" s="1"/>
  <c r="BW2523" i="1"/>
  <c r="BY2523" i="1" s="1"/>
  <c r="BW2524" i="1"/>
  <c r="BY2524" i="1" s="1"/>
  <c r="CA2524" i="1" s="1"/>
  <c r="CC2524" i="1" s="1"/>
  <c r="CE2524" i="1" s="1"/>
  <c r="CG2524" i="1" s="1"/>
  <c r="BW2525" i="1"/>
  <c r="BW2526" i="1"/>
  <c r="CQ2526" i="1" s="1"/>
  <c r="BW2527" i="1"/>
  <c r="BW2528" i="1"/>
  <c r="BY2528" i="1" s="1"/>
  <c r="BW2529" i="1"/>
  <c r="BY2529" i="1" s="1"/>
  <c r="CA2529" i="1" s="1"/>
  <c r="CC2529" i="1" s="1"/>
  <c r="CE2529" i="1" s="1"/>
  <c r="CG2529" i="1" s="1"/>
  <c r="BW2530" i="1"/>
  <c r="BY2530" i="1" s="1"/>
  <c r="CA2530" i="1" s="1"/>
  <c r="BW2531" i="1"/>
  <c r="BW2532" i="1"/>
  <c r="BW2533" i="1"/>
  <c r="BY2533" i="1" s="1"/>
  <c r="CA2533" i="1" s="1"/>
  <c r="CC2533" i="1" s="1"/>
  <c r="CE2533" i="1" s="1"/>
  <c r="CG2533" i="1" s="1"/>
  <c r="BW2534" i="1"/>
  <c r="BW2535" i="1"/>
  <c r="BW2536" i="1"/>
  <c r="BW2537" i="1"/>
  <c r="BW2538" i="1"/>
  <c r="BY2538" i="1" s="1"/>
  <c r="CA2538" i="1" s="1"/>
  <c r="CC2538" i="1" s="1"/>
  <c r="CE2538" i="1" s="1"/>
  <c r="BW2539" i="1"/>
  <c r="BY2539" i="1" s="1"/>
  <c r="BW2540" i="1"/>
  <c r="BY2540" i="1" s="1"/>
  <c r="CA2540" i="1" s="1"/>
  <c r="CC2540" i="1" s="1"/>
  <c r="CE2540" i="1" s="1"/>
  <c r="CG2540" i="1" s="1"/>
  <c r="BW2541" i="1"/>
  <c r="BY2541" i="1" s="1"/>
  <c r="BW2542" i="1"/>
  <c r="BY2542" i="1" s="1"/>
  <c r="BW2543" i="1"/>
  <c r="BW2544" i="1"/>
  <c r="BY2544" i="1" s="1"/>
  <c r="BW2545" i="1"/>
  <c r="BY2545" i="1" s="1"/>
  <c r="CA2545" i="1" s="1"/>
  <c r="BW2546" i="1"/>
  <c r="BY2546" i="1" s="1"/>
  <c r="CA2546" i="1" s="1"/>
  <c r="CC2546" i="1" s="1"/>
  <c r="CE2546" i="1" s="1"/>
  <c r="CG2546" i="1" s="1"/>
  <c r="BW2547" i="1"/>
  <c r="BW2548" i="1"/>
  <c r="BW2549" i="1"/>
  <c r="BY2549" i="1" s="1"/>
  <c r="CA2549" i="1" s="1"/>
  <c r="CC2549" i="1" s="1"/>
  <c r="CE2549" i="1" s="1"/>
  <c r="CG2549" i="1" s="1"/>
  <c r="BW2550" i="1"/>
  <c r="BW2551" i="1"/>
  <c r="BW2552" i="1"/>
  <c r="BW2553" i="1"/>
  <c r="BW2554" i="1"/>
  <c r="BY2554" i="1" s="1"/>
  <c r="CA2554" i="1" s="1"/>
  <c r="CC2554" i="1" s="1"/>
  <c r="CE2554" i="1" s="1"/>
  <c r="CG2554" i="1" s="1"/>
  <c r="BW2555" i="1"/>
  <c r="BY2555" i="1" s="1"/>
  <c r="BW2556" i="1"/>
  <c r="BY2556" i="1" s="1"/>
  <c r="CA2556" i="1" s="1"/>
  <c r="CC2556" i="1" s="1"/>
  <c r="CE2556" i="1" s="1"/>
  <c r="CG2556" i="1" s="1"/>
  <c r="BW2557" i="1"/>
  <c r="BY2557" i="1" s="1"/>
  <c r="BW2558" i="1"/>
  <c r="CQ2558" i="1" s="1"/>
  <c r="BW2559" i="1"/>
  <c r="BW2560" i="1"/>
  <c r="BY2560" i="1" s="1"/>
  <c r="CA2560" i="1" s="1"/>
  <c r="CC2560" i="1" s="1"/>
  <c r="CE2560" i="1" s="1"/>
  <c r="CG2560" i="1" s="1"/>
  <c r="BW2561" i="1"/>
  <c r="BY2561" i="1" s="1"/>
  <c r="CA2561" i="1" s="1"/>
  <c r="CC2561" i="1" s="1"/>
  <c r="CE2561" i="1" s="1"/>
  <c r="CG2561" i="1" s="1"/>
  <c r="BW2562" i="1"/>
  <c r="BY2562" i="1" s="1"/>
  <c r="CA2562" i="1" s="1"/>
  <c r="BW2563" i="1"/>
  <c r="BW2564" i="1"/>
  <c r="BW2565" i="1"/>
  <c r="BY2565" i="1" s="1"/>
  <c r="CA2565" i="1" s="1"/>
  <c r="CC2565" i="1" s="1"/>
  <c r="CE2565" i="1" s="1"/>
  <c r="BW2566" i="1"/>
  <c r="BW2567" i="1"/>
  <c r="BW2568" i="1"/>
  <c r="BW2569" i="1"/>
  <c r="BW2570" i="1"/>
  <c r="BY2570" i="1" s="1"/>
  <c r="CA2570" i="1" s="1"/>
  <c r="CC2570" i="1" s="1"/>
  <c r="CE2570" i="1" s="1"/>
  <c r="CG2570" i="1" s="1"/>
  <c r="BW2571" i="1"/>
  <c r="BY2571" i="1" s="1"/>
  <c r="BW2572" i="1"/>
  <c r="BY2572" i="1" s="1"/>
  <c r="CA2572" i="1" s="1"/>
  <c r="CC2572" i="1" s="1"/>
  <c r="CE2572" i="1" s="1"/>
  <c r="CG2572" i="1" s="1"/>
  <c r="BW2573" i="1"/>
  <c r="BW2574" i="1"/>
  <c r="BY2574" i="1" s="1"/>
  <c r="CA2574" i="1" s="1"/>
  <c r="CC2574" i="1" s="1"/>
  <c r="CE2574" i="1" s="1"/>
  <c r="CG2574" i="1" s="1"/>
  <c r="BW2575" i="1"/>
  <c r="BW2576" i="1"/>
  <c r="BY2576" i="1" s="1"/>
  <c r="CA2576" i="1" s="1"/>
  <c r="CC2576" i="1" s="1"/>
  <c r="CE2576" i="1" s="1"/>
  <c r="CG2576" i="1" s="1"/>
  <c r="BW2577" i="1"/>
  <c r="BY2577" i="1" s="1"/>
  <c r="CA2577" i="1" s="1"/>
  <c r="CC2577" i="1" s="1"/>
  <c r="CE2577" i="1" s="1"/>
  <c r="CG2577" i="1" s="1"/>
  <c r="BW2578" i="1"/>
  <c r="BY2578" i="1" s="1"/>
  <c r="CA2578" i="1" s="1"/>
  <c r="BW2579" i="1"/>
  <c r="BW2580" i="1"/>
  <c r="BW2581" i="1"/>
  <c r="BW2582" i="1"/>
  <c r="BW2583" i="1"/>
  <c r="BW2584" i="1"/>
  <c r="BW2585" i="1"/>
  <c r="BW2586" i="1"/>
  <c r="BY2586" i="1" s="1"/>
  <c r="CA2586" i="1" s="1"/>
  <c r="CC2586" i="1" s="1"/>
  <c r="CE2586" i="1" s="1"/>
  <c r="CG2586" i="1" s="1"/>
  <c r="BW2587" i="1"/>
  <c r="BY2587" i="1" s="1"/>
  <c r="CA2587" i="1" s="1"/>
  <c r="CC2587" i="1" s="1"/>
  <c r="CE2587" i="1" s="1"/>
  <c r="BW2588" i="1"/>
  <c r="BY2588" i="1" s="1"/>
  <c r="CA2588" i="1" s="1"/>
  <c r="CC2588" i="1" s="1"/>
  <c r="CE2588" i="1" s="1"/>
  <c r="CG2588" i="1" s="1"/>
  <c r="BW2589" i="1"/>
  <c r="BW2590" i="1"/>
  <c r="BY2590" i="1" s="1"/>
  <c r="CA2590" i="1" s="1"/>
  <c r="CC2590" i="1" s="1"/>
  <c r="CE2590" i="1" s="1"/>
  <c r="BW2591" i="1"/>
  <c r="BW2592" i="1"/>
  <c r="BY2592" i="1" s="1"/>
  <c r="CA2592" i="1" s="1"/>
  <c r="CC2592" i="1" s="1"/>
  <c r="CE2592" i="1" s="1"/>
  <c r="CG2592" i="1" s="1"/>
  <c r="BW2593" i="1"/>
  <c r="BY2593" i="1" s="1"/>
  <c r="BW2594" i="1"/>
  <c r="BY2594" i="1" s="1"/>
  <c r="CA2594" i="1" s="1"/>
  <c r="BW2595" i="1"/>
  <c r="BW2596" i="1"/>
  <c r="BW2597" i="1"/>
  <c r="BY2597" i="1" s="1"/>
  <c r="CA2597" i="1" s="1"/>
  <c r="CC2597" i="1" s="1"/>
  <c r="CE2597" i="1" s="1"/>
  <c r="CG2597" i="1" s="1"/>
  <c r="BW2598" i="1"/>
  <c r="BW2599" i="1"/>
  <c r="BW2600" i="1"/>
  <c r="BW2601" i="1"/>
  <c r="BW2602" i="1"/>
  <c r="BY2602" i="1" s="1"/>
  <c r="CA2602" i="1" s="1"/>
  <c r="CC2602" i="1" s="1"/>
  <c r="CE2602" i="1" s="1"/>
  <c r="CG2602" i="1" s="1"/>
  <c r="BW2603" i="1"/>
  <c r="BY2603" i="1" s="1"/>
  <c r="CA2603" i="1" s="1"/>
  <c r="CC2603" i="1" s="1"/>
  <c r="CE2603" i="1" s="1"/>
  <c r="BW2604" i="1"/>
  <c r="BY2604" i="1" s="1"/>
  <c r="CA2604" i="1" s="1"/>
  <c r="CC2604" i="1" s="1"/>
  <c r="CE2604" i="1" s="1"/>
  <c r="CG2604" i="1" s="1"/>
  <c r="BW2605" i="1"/>
  <c r="BW2606" i="1"/>
  <c r="BY2606" i="1" s="1"/>
  <c r="BW2607" i="1"/>
  <c r="BW2608" i="1"/>
  <c r="BY2608" i="1" s="1"/>
  <c r="BW2609" i="1"/>
  <c r="BY2609" i="1" s="1"/>
  <c r="CA2609" i="1" s="1"/>
  <c r="BW2610" i="1"/>
  <c r="BY2610" i="1" s="1"/>
  <c r="CA2610" i="1" s="1"/>
  <c r="BW2611" i="1"/>
  <c r="BW2612" i="1"/>
  <c r="BW2613" i="1"/>
  <c r="BY2613" i="1" s="1"/>
  <c r="CA2613" i="1" s="1"/>
  <c r="CC2613" i="1" s="1"/>
  <c r="CE2613" i="1" s="1"/>
  <c r="CG2613" i="1" s="1"/>
  <c r="BW2614" i="1"/>
  <c r="BW2615" i="1"/>
  <c r="BW2616" i="1"/>
  <c r="BW2617" i="1"/>
  <c r="BW2618" i="1"/>
  <c r="BY2618" i="1" s="1"/>
  <c r="CA2618" i="1" s="1"/>
  <c r="CC2618" i="1" s="1"/>
  <c r="CE2618" i="1" s="1"/>
  <c r="BW2619" i="1"/>
  <c r="BY2619" i="1" s="1"/>
  <c r="BW2620" i="1"/>
  <c r="BY2620" i="1" s="1"/>
  <c r="CA2620" i="1" s="1"/>
  <c r="CC2620" i="1" s="1"/>
  <c r="CE2620" i="1" s="1"/>
  <c r="CG2620" i="1" s="1"/>
  <c r="BW2621" i="1"/>
  <c r="BY2621" i="1" s="1"/>
  <c r="BW2622" i="1"/>
  <c r="BY2622" i="1" s="1"/>
  <c r="CA2622" i="1" s="1"/>
  <c r="CC2622" i="1" s="1"/>
  <c r="CE2622" i="1" s="1"/>
  <c r="CG2622" i="1" s="1"/>
  <c r="BW2623" i="1"/>
  <c r="BW2624" i="1"/>
  <c r="BY2624" i="1" s="1"/>
  <c r="CA2624" i="1" s="1"/>
  <c r="CC2624" i="1" s="1"/>
  <c r="CE2624" i="1" s="1"/>
  <c r="CG2624" i="1" s="1"/>
  <c r="BW2625" i="1"/>
  <c r="BY2625" i="1" s="1"/>
  <c r="CA2625" i="1" s="1"/>
  <c r="CC2625" i="1" s="1"/>
  <c r="CE2625" i="1" s="1"/>
  <c r="CG2625" i="1" s="1"/>
  <c r="BW2626" i="1"/>
  <c r="BY2626" i="1" s="1"/>
  <c r="CA2626" i="1" s="1"/>
  <c r="BW2627" i="1"/>
  <c r="BW2628" i="1"/>
  <c r="BW2629" i="1"/>
  <c r="BY2629" i="1" s="1"/>
  <c r="BW2630" i="1"/>
  <c r="BW2631" i="1"/>
  <c r="BW2632" i="1"/>
  <c r="BW2633" i="1"/>
  <c r="BW2634" i="1"/>
  <c r="BY2634" i="1" s="1"/>
  <c r="CA2634" i="1" s="1"/>
  <c r="BW2635" i="1"/>
  <c r="BY2635" i="1" s="1"/>
  <c r="BW2636" i="1"/>
  <c r="BY2636" i="1" s="1"/>
  <c r="CA2636" i="1" s="1"/>
  <c r="CC2636" i="1" s="1"/>
  <c r="CE2636" i="1" s="1"/>
  <c r="CG2636" i="1" s="1"/>
  <c r="BW2637" i="1"/>
  <c r="BY2637" i="1" s="1"/>
  <c r="BW2638" i="1"/>
  <c r="BY2638" i="1" s="1"/>
  <c r="CA2638" i="1" s="1"/>
  <c r="CC2638" i="1" s="1"/>
  <c r="CE2638" i="1" s="1"/>
  <c r="BW2639" i="1"/>
  <c r="BW2640" i="1"/>
  <c r="BY2640" i="1" s="1"/>
  <c r="CA2640" i="1" s="1"/>
  <c r="CC2640" i="1" s="1"/>
  <c r="CE2640" i="1" s="1"/>
  <c r="CG2640" i="1" s="1"/>
  <c r="BW2641" i="1"/>
  <c r="BY2641" i="1" s="1"/>
  <c r="CA2641" i="1" s="1"/>
  <c r="CC2641" i="1" s="1"/>
  <c r="BW2642" i="1"/>
  <c r="BY2642" i="1" s="1"/>
  <c r="CA2642" i="1" s="1"/>
  <c r="BW2643" i="1"/>
  <c r="BW2644" i="1"/>
  <c r="BW2645" i="1"/>
  <c r="BW2646" i="1"/>
  <c r="BW2647" i="1"/>
  <c r="BW2648" i="1"/>
  <c r="BW2649" i="1"/>
  <c r="BW2650" i="1"/>
  <c r="BY2650" i="1" s="1"/>
  <c r="CA2650" i="1" s="1"/>
  <c r="BW2651" i="1"/>
  <c r="BY2651" i="1" s="1"/>
  <c r="BW2652" i="1"/>
  <c r="BY2652" i="1" s="1"/>
  <c r="CA2652" i="1" s="1"/>
  <c r="CC2652" i="1" s="1"/>
  <c r="CE2652" i="1" s="1"/>
  <c r="CG2652" i="1" s="1"/>
  <c r="BW2653" i="1"/>
  <c r="BW2654" i="1"/>
  <c r="BY2654" i="1" s="1"/>
  <c r="CA2654" i="1" s="1"/>
  <c r="CC2654" i="1" s="1"/>
  <c r="CE2654" i="1" s="1"/>
  <c r="CG2654" i="1" s="1"/>
  <c r="BW2655" i="1"/>
  <c r="BW2656" i="1"/>
  <c r="BY2656" i="1" s="1"/>
  <c r="CA2656" i="1" s="1"/>
  <c r="CC2656" i="1" s="1"/>
  <c r="CE2656" i="1" s="1"/>
  <c r="CG2656" i="1" s="1"/>
  <c r="BW2657" i="1"/>
  <c r="BY2657" i="1" s="1"/>
  <c r="CA2657" i="1" s="1"/>
  <c r="CC2657" i="1" s="1"/>
  <c r="BW2658" i="1"/>
  <c r="BY2658" i="1" s="1"/>
  <c r="CA2658" i="1" s="1"/>
  <c r="BW2659" i="1"/>
  <c r="BW2660" i="1"/>
  <c r="BW2661" i="1"/>
  <c r="BY2661" i="1" s="1"/>
  <c r="CA2661" i="1" s="1"/>
  <c r="CC2661" i="1" s="1"/>
  <c r="CE2661" i="1" s="1"/>
  <c r="CG2661" i="1" s="1"/>
  <c r="BW2662" i="1"/>
  <c r="BW2663" i="1"/>
  <c r="BW2664" i="1"/>
  <c r="BW2665" i="1"/>
  <c r="BW2666" i="1"/>
  <c r="BY2666" i="1" s="1"/>
  <c r="BW2667" i="1"/>
  <c r="BY2667" i="1" s="1"/>
  <c r="BW2668" i="1"/>
  <c r="BY2668" i="1" s="1"/>
  <c r="CA2668" i="1" s="1"/>
  <c r="CC2668" i="1" s="1"/>
  <c r="CE2668" i="1" s="1"/>
  <c r="CG2668" i="1" s="1"/>
  <c r="BW2669" i="1"/>
  <c r="BY2669" i="1" s="1"/>
  <c r="BW2670" i="1"/>
  <c r="BY2670" i="1" s="1"/>
  <c r="CA2670" i="1" s="1"/>
  <c r="BW2671" i="1"/>
  <c r="BW2672" i="1"/>
  <c r="BY2672" i="1" s="1"/>
  <c r="CA2672" i="1" s="1"/>
  <c r="CC2672" i="1" s="1"/>
  <c r="CE2672" i="1" s="1"/>
  <c r="CG2672" i="1" s="1"/>
  <c r="BW2673" i="1"/>
  <c r="BY2673" i="1" s="1"/>
  <c r="CA2673" i="1" s="1"/>
  <c r="BW2674" i="1"/>
  <c r="BY2674" i="1" s="1"/>
  <c r="CA2674" i="1" s="1"/>
  <c r="BW2675" i="1"/>
  <c r="BW2676" i="1"/>
  <c r="BW2677" i="1"/>
  <c r="BY2677" i="1" s="1"/>
  <c r="CA2677" i="1" s="1"/>
  <c r="BW2678" i="1"/>
  <c r="BW2679" i="1"/>
  <c r="BW2680" i="1"/>
  <c r="BW2681" i="1"/>
  <c r="BW2682" i="1"/>
  <c r="BY2682" i="1" s="1"/>
  <c r="CA2682" i="1" s="1"/>
  <c r="CC2682" i="1" s="1"/>
  <c r="CE2682" i="1" s="1"/>
  <c r="CG2682" i="1" s="1"/>
  <c r="BW2683" i="1"/>
  <c r="BY2683" i="1" s="1"/>
  <c r="BW2684" i="1"/>
  <c r="BY2684" i="1" s="1"/>
  <c r="CA2684" i="1" s="1"/>
  <c r="CC2684" i="1" s="1"/>
  <c r="BW2685" i="1"/>
  <c r="BY2685" i="1" s="1"/>
  <c r="BW2686" i="1"/>
  <c r="BY2686" i="1" s="1"/>
  <c r="CA2686" i="1" s="1"/>
  <c r="CC2686" i="1" s="1"/>
  <c r="CE2686" i="1" s="1"/>
  <c r="CG2686" i="1" s="1"/>
  <c r="BW2687" i="1"/>
  <c r="BW2688" i="1"/>
  <c r="BY2688" i="1" s="1"/>
  <c r="CA2688" i="1" s="1"/>
  <c r="CC2688" i="1" s="1"/>
  <c r="CE2688" i="1" s="1"/>
  <c r="CG2688" i="1" s="1"/>
  <c r="BW2689" i="1"/>
  <c r="BY2689" i="1" s="1"/>
  <c r="CA2689" i="1" s="1"/>
  <c r="CC2689" i="1" s="1"/>
  <c r="CE2689" i="1" s="1"/>
  <c r="CG2689" i="1" s="1"/>
  <c r="BW2690" i="1"/>
  <c r="BY2690" i="1" s="1"/>
  <c r="CA2690" i="1" s="1"/>
  <c r="BW2691" i="1"/>
  <c r="BW2692" i="1"/>
  <c r="BW2693" i="1"/>
  <c r="BY2693" i="1" s="1"/>
  <c r="BW2694" i="1"/>
  <c r="BW2695" i="1"/>
  <c r="BW2696" i="1"/>
  <c r="BW2697" i="1"/>
  <c r="BW2698" i="1"/>
  <c r="BY2698" i="1" s="1"/>
  <c r="CA2698" i="1" s="1"/>
  <c r="CC2698" i="1" s="1"/>
  <c r="CE2698" i="1" s="1"/>
  <c r="CG2698" i="1" s="1"/>
  <c r="BW2699" i="1"/>
  <c r="BY2699" i="1" s="1"/>
  <c r="CA2699" i="1" s="1"/>
  <c r="BW2700" i="1"/>
  <c r="BY2700" i="1" s="1"/>
  <c r="CA2700" i="1" s="1"/>
  <c r="CC2700" i="1" s="1"/>
  <c r="CE2700" i="1" s="1"/>
  <c r="CG2700" i="1" s="1"/>
  <c r="BW2701" i="1"/>
  <c r="BW2702" i="1"/>
  <c r="BY2702" i="1" s="1"/>
  <c r="BW2703" i="1"/>
  <c r="BW2704" i="1"/>
  <c r="BY2704" i="1" s="1"/>
  <c r="CA2704" i="1" s="1"/>
  <c r="BW2705" i="1"/>
  <c r="BY2705" i="1" s="1"/>
  <c r="CA2705" i="1" s="1"/>
  <c r="CC2705" i="1" s="1"/>
  <c r="CE2705" i="1" s="1"/>
  <c r="CG2705" i="1" s="1"/>
  <c r="BW2706" i="1"/>
  <c r="BY2706" i="1" s="1"/>
  <c r="CA2706" i="1" s="1"/>
  <c r="BW2707" i="1"/>
  <c r="BW2708" i="1"/>
  <c r="BW2709" i="1"/>
  <c r="BW2710" i="1"/>
  <c r="BW2711" i="1"/>
  <c r="BW2712" i="1"/>
  <c r="BW2713" i="1"/>
  <c r="BW2714" i="1"/>
  <c r="BY2714" i="1" s="1"/>
  <c r="CA2714" i="1" s="1"/>
  <c r="BW2715" i="1"/>
  <c r="BY2715" i="1" s="1"/>
  <c r="CA2715" i="1" s="1"/>
  <c r="CC2715" i="1" s="1"/>
  <c r="BW2716" i="1"/>
  <c r="BY2716" i="1" s="1"/>
  <c r="CA2716" i="1" s="1"/>
  <c r="CC2716" i="1" s="1"/>
  <c r="CE2716" i="1" s="1"/>
  <c r="CG2716" i="1" s="1"/>
  <c r="BW2717" i="1"/>
  <c r="BW2718" i="1"/>
  <c r="BY2718" i="1" s="1"/>
  <c r="CA2718" i="1" s="1"/>
  <c r="CC2718" i="1" s="1"/>
  <c r="CE2718" i="1" s="1"/>
  <c r="CG2718" i="1" s="1"/>
  <c r="BW2719" i="1"/>
  <c r="BW2720" i="1"/>
  <c r="BY2720" i="1" s="1"/>
  <c r="CA2720" i="1" s="1"/>
  <c r="CC2720" i="1" s="1"/>
  <c r="CE2720" i="1" s="1"/>
  <c r="CG2720" i="1" s="1"/>
  <c r="BW2721" i="1"/>
  <c r="BY2721" i="1" s="1"/>
  <c r="CA2721" i="1" s="1"/>
  <c r="CC2721" i="1" s="1"/>
  <c r="CE2721" i="1" s="1"/>
  <c r="CG2721" i="1" s="1"/>
  <c r="BW2722" i="1"/>
  <c r="BY2722" i="1" s="1"/>
  <c r="CA2722" i="1" s="1"/>
  <c r="BW2723" i="1"/>
  <c r="BW2724" i="1"/>
  <c r="BW2725" i="1"/>
  <c r="BY2725" i="1" s="1"/>
  <c r="CA2725" i="1" s="1"/>
  <c r="CC2725" i="1" s="1"/>
  <c r="CE2725" i="1" s="1"/>
  <c r="CG2725" i="1" s="1"/>
  <c r="BW2726" i="1"/>
  <c r="BW2727" i="1"/>
  <c r="BW2728" i="1"/>
  <c r="BW2729" i="1"/>
  <c r="BW2730" i="1"/>
  <c r="BY2730" i="1" s="1"/>
  <c r="CA2730" i="1" s="1"/>
  <c r="BW2731" i="1"/>
  <c r="BY2731" i="1" s="1"/>
  <c r="CA2731" i="1" s="1"/>
  <c r="CC2731" i="1" s="1"/>
  <c r="CE2731" i="1" s="1"/>
  <c r="BW2732" i="1"/>
  <c r="BY2732" i="1" s="1"/>
  <c r="CA2732" i="1" s="1"/>
  <c r="CC2732" i="1" s="1"/>
  <c r="CE2732" i="1" s="1"/>
  <c r="CG2732" i="1" s="1"/>
  <c r="BW2733" i="1"/>
  <c r="BY2733" i="1" s="1"/>
  <c r="CA2733" i="1" s="1"/>
  <c r="CC2733" i="1" s="1"/>
  <c r="CE2733" i="1" s="1"/>
  <c r="CG2733" i="1" s="1"/>
  <c r="BW2734" i="1"/>
  <c r="BY2734" i="1" s="1"/>
  <c r="BW2735" i="1"/>
  <c r="BW2736" i="1"/>
  <c r="BY2736" i="1" s="1"/>
  <c r="CA2736" i="1" s="1"/>
  <c r="CC2736" i="1" s="1"/>
  <c r="CE2736" i="1" s="1"/>
  <c r="CG2736" i="1" s="1"/>
  <c r="BW2737" i="1"/>
  <c r="BY2737" i="1" s="1"/>
  <c r="CA2737" i="1" s="1"/>
  <c r="BW2738" i="1"/>
  <c r="BY2738" i="1" s="1"/>
  <c r="CA2738" i="1" s="1"/>
  <c r="BW2739" i="1"/>
  <c r="BW2740" i="1"/>
  <c r="BW2741" i="1"/>
  <c r="BY2741" i="1" s="1"/>
  <c r="CA2741" i="1" s="1"/>
  <c r="CC2741" i="1" s="1"/>
  <c r="BW2742" i="1"/>
  <c r="BW2743" i="1"/>
  <c r="BW2744" i="1"/>
  <c r="BW2745" i="1"/>
  <c r="BW2746" i="1"/>
  <c r="BY2746" i="1" s="1"/>
  <c r="CA2746" i="1" s="1"/>
  <c r="CC2746" i="1" s="1"/>
  <c r="CE2746" i="1" s="1"/>
  <c r="CG2746" i="1" s="1"/>
  <c r="BW2747" i="1"/>
  <c r="BY2747" i="1" s="1"/>
  <c r="BW2748" i="1"/>
  <c r="BY2748" i="1" s="1"/>
  <c r="CA2748" i="1" s="1"/>
  <c r="CC2748" i="1" s="1"/>
  <c r="CE2748" i="1" s="1"/>
  <c r="CG2748" i="1" s="1"/>
  <c r="BW2749" i="1"/>
  <c r="BY2749" i="1" s="1"/>
  <c r="BW2750" i="1"/>
  <c r="BY2750" i="1" s="1"/>
  <c r="CA2750" i="1" s="1"/>
  <c r="CC2750" i="1" s="1"/>
  <c r="CE2750" i="1" s="1"/>
  <c r="CG2750" i="1" s="1"/>
  <c r="BW2751" i="1"/>
  <c r="BW2752" i="1"/>
  <c r="BY2752" i="1" s="1"/>
  <c r="CA2752" i="1" s="1"/>
  <c r="CC2752" i="1" s="1"/>
  <c r="CE2752" i="1" s="1"/>
  <c r="CG2752" i="1" s="1"/>
  <c r="BW2753" i="1"/>
  <c r="BY2753" i="1" s="1"/>
  <c r="CA2753" i="1" s="1"/>
  <c r="CC2753" i="1" s="1"/>
  <c r="CE2753" i="1" s="1"/>
  <c r="CG2753" i="1" s="1"/>
  <c r="BW2754" i="1"/>
  <c r="BY2754" i="1" s="1"/>
  <c r="CA2754" i="1" s="1"/>
  <c r="BW2755" i="1"/>
  <c r="BW2756" i="1"/>
  <c r="BW2757" i="1"/>
  <c r="BY2757" i="1" s="1"/>
  <c r="CA2757" i="1" s="1"/>
  <c r="CC2757" i="1" s="1"/>
  <c r="CE2757" i="1" s="1"/>
  <c r="CG2757" i="1" s="1"/>
  <c r="BW2758" i="1"/>
  <c r="BW2759" i="1"/>
  <c r="BW2760" i="1"/>
  <c r="BW2761" i="1"/>
  <c r="BW2762" i="1"/>
  <c r="BY2762" i="1" s="1"/>
  <c r="BW2763" i="1"/>
  <c r="BY2763" i="1" s="1"/>
  <c r="BW2764" i="1"/>
  <c r="BY2764" i="1" s="1"/>
  <c r="CA2764" i="1" s="1"/>
  <c r="CC2764" i="1" s="1"/>
  <c r="CE2764" i="1" s="1"/>
  <c r="CG2764" i="1" s="1"/>
  <c r="BW2765" i="1"/>
  <c r="BY2765" i="1" s="1"/>
  <c r="CA2765" i="1" s="1"/>
  <c r="BW2766" i="1"/>
  <c r="BY2766" i="1" s="1"/>
  <c r="CA2766" i="1" s="1"/>
  <c r="CC2766" i="1" s="1"/>
  <c r="CE2766" i="1" s="1"/>
  <c r="CG2766" i="1" s="1"/>
  <c r="BW2767" i="1"/>
  <c r="BW2768" i="1"/>
  <c r="BY2768" i="1" s="1"/>
  <c r="CA2768" i="1" s="1"/>
  <c r="CC2768" i="1" s="1"/>
  <c r="CE2768" i="1" s="1"/>
  <c r="BW2769" i="1"/>
  <c r="BY2769" i="1" s="1"/>
  <c r="BW2770" i="1"/>
  <c r="BY2770" i="1" s="1"/>
  <c r="CA2770" i="1" s="1"/>
  <c r="BW2771" i="1"/>
  <c r="BW2772" i="1"/>
  <c r="BW2773" i="1"/>
  <c r="BY2773" i="1" s="1"/>
  <c r="CA2773" i="1" s="1"/>
  <c r="CC2773" i="1" s="1"/>
  <c r="CE2773" i="1" s="1"/>
  <c r="CG2773" i="1" s="1"/>
  <c r="BW2774" i="1"/>
  <c r="BW2775" i="1"/>
  <c r="BW2776" i="1"/>
  <c r="BW2777" i="1"/>
  <c r="BW2778" i="1"/>
  <c r="BY2778" i="1" s="1"/>
  <c r="CA2778" i="1" s="1"/>
  <c r="BW2779" i="1"/>
  <c r="BY2779" i="1" s="1"/>
  <c r="BW2780" i="1"/>
  <c r="BY2780" i="1" s="1"/>
  <c r="CA2780" i="1" s="1"/>
  <c r="CC2780" i="1" s="1"/>
  <c r="CE2780" i="1" s="1"/>
  <c r="CG2780" i="1" s="1"/>
  <c r="BW2781" i="1"/>
  <c r="BW2782" i="1"/>
  <c r="BY2782" i="1" s="1"/>
  <c r="CA2782" i="1" s="1"/>
  <c r="CC2782" i="1" s="1"/>
  <c r="CE2782" i="1" s="1"/>
  <c r="BW2783" i="1"/>
  <c r="BW2784" i="1"/>
  <c r="BY2784" i="1" s="1"/>
  <c r="CA2784" i="1" s="1"/>
  <c r="CC2784" i="1" s="1"/>
  <c r="CE2784" i="1" s="1"/>
  <c r="CG2784" i="1" s="1"/>
  <c r="BW2785" i="1"/>
  <c r="BY2785" i="1" s="1"/>
  <c r="CA2785" i="1" s="1"/>
  <c r="CC2785" i="1" s="1"/>
  <c r="CE2785" i="1" s="1"/>
  <c r="CG2785" i="1" s="1"/>
  <c r="BW2786" i="1"/>
  <c r="BY2786" i="1" s="1"/>
  <c r="CA2786" i="1" s="1"/>
  <c r="BW2787" i="1"/>
  <c r="BW2788" i="1"/>
  <c r="BW2789" i="1"/>
  <c r="BY2789" i="1" s="1"/>
  <c r="CA2789" i="1" s="1"/>
  <c r="CC2789" i="1" s="1"/>
  <c r="CE2789" i="1" s="1"/>
  <c r="BW2790" i="1"/>
  <c r="BW2791" i="1"/>
  <c r="BW2792" i="1"/>
  <c r="BW2793" i="1"/>
  <c r="BW2794" i="1"/>
  <c r="BY2794" i="1" s="1"/>
  <c r="CA2794" i="1" s="1"/>
  <c r="CC2794" i="1" s="1"/>
  <c r="CE2794" i="1" s="1"/>
  <c r="CG2794" i="1" s="1"/>
  <c r="BW2795" i="1"/>
  <c r="BY2795" i="1" s="1"/>
  <c r="BW2796" i="1"/>
  <c r="BY2796" i="1" s="1"/>
  <c r="CA2796" i="1" s="1"/>
  <c r="BW2797" i="1"/>
  <c r="BW2798" i="1"/>
  <c r="BY2798" i="1" s="1"/>
  <c r="BW2799" i="1"/>
  <c r="BW2800" i="1"/>
  <c r="BY2800" i="1" s="1"/>
  <c r="CA2800" i="1" s="1"/>
  <c r="CC2800" i="1" s="1"/>
  <c r="CE2800" i="1" s="1"/>
  <c r="CG2800" i="1" s="1"/>
  <c r="BW2801" i="1"/>
  <c r="BY2801" i="1" s="1"/>
  <c r="CA2801" i="1" s="1"/>
  <c r="BW2802" i="1"/>
  <c r="BY2802" i="1" s="1"/>
  <c r="CA2802" i="1" s="1"/>
  <c r="BW2803" i="1"/>
  <c r="BW2804" i="1"/>
  <c r="BW2805" i="1"/>
  <c r="BY2805" i="1" s="1"/>
  <c r="CA2805" i="1" s="1"/>
  <c r="CC2805" i="1" s="1"/>
  <c r="CE2805" i="1" s="1"/>
  <c r="BW2806" i="1"/>
  <c r="BW2807" i="1"/>
  <c r="BW2808" i="1"/>
  <c r="BW2809" i="1"/>
  <c r="BW2810" i="1"/>
  <c r="BY2810" i="1" s="1"/>
  <c r="CA2810" i="1" s="1"/>
  <c r="CC2810" i="1" s="1"/>
  <c r="CE2810" i="1" s="1"/>
  <c r="BW2811" i="1"/>
  <c r="BY2811" i="1" s="1"/>
  <c r="BW2812" i="1"/>
  <c r="BY2812" i="1" s="1"/>
  <c r="CA2812" i="1" s="1"/>
  <c r="CC2812" i="1" s="1"/>
  <c r="CE2812" i="1" s="1"/>
  <c r="CG2812" i="1" s="1"/>
  <c r="BW2813" i="1"/>
  <c r="BY2813" i="1" s="1"/>
  <c r="BW2814" i="1"/>
  <c r="BW2815" i="1"/>
  <c r="BW2816" i="1"/>
  <c r="BY2816" i="1" s="1"/>
  <c r="CA2816" i="1" s="1"/>
  <c r="CC2816" i="1" s="1"/>
  <c r="CE2816" i="1" s="1"/>
  <c r="CG2816" i="1" s="1"/>
  <c r="BW2817" i="1"/>
  <c r="BY2817" i="1" s="1"/>
  <c r="CA2817" i="1" s="1"/>
  <c r="CC2817" i="1" s="1"/>
  <c r="CE2817" i="1" s="1"/>
  <c r="CG2817" i="1" s="1"/>
  <c r="BW2818" i="1"/>
  <c r="BY2818" i="1" s="1"/>
  <c r="CA2818" i="1" s="1"/>
  <c r="BW2819" i="1"/>
  <c r="BW2820" i="1"/>
  <c r="BW2821" i="1"/>
  <c r="BY2821" i="1" s="1"/>
  <c r="BW2822" i="1"/>
  <c r="BW2823" i="1"/>
  <c r="BW2824" i="1"/>
  <c r="BW2825" i="1"/>
  <c r="BW2826" i="1"/>
  <c r="BY2826" i="1" s="1"/>
  <c r="CA2826" i="1" s="1"/>
  <c r="CC2826" i="1" s="1"/>
  <c r="CE2826" i="1" s="1"/>
  <c r="CG2826" i="1" s="1"/>
  <c r="BW2827" i="1"/>
  <c r="BY2827" i="1" s="1"/>
  <c r="BW2828" i="1"/>
  <c r="BY2828" i="1" s="1"/>
  <c r="CA2828" i="1" s="1"/>
  <c r="CC2828" i="1" s="1"/>
  <c r="BW2829" i="1"/>
  <c r="BY2829" i="1" s="1"/>
  <c r="BW2830" i="1"/>
  <c r="BY2830" i="1" s="1"/>
  <c r="CA2830" i="1" s="1"/>
  <c r="CC2830" i="1" s="1"/>
  <c r="CE2830" i="1" s="1"/>
  <c r="CG2830" i="1" s="1"/>
  <c r="BW2831" i="1"/>
  <c r="BW2832" i="1"/>
  <c r="BY2832" i="1" s="1"/>
  <c r="CA2832" i="1" s="1"/>
  <c r="CC2832" i="1" s="1"/>
  <c r="CE2832" i="1" s="1"/>
  <c r="CG2832" i="1" s="1"/>
  <c r="BW2833" i="1"/>
  <c r="BY2833" i="1" s="1"/>
  <c r="CA2833" i="1" s="1"/>
  <c r="BW2834" i="1"/>
  <c r="BY2834" i="1" s="1"/>
  <c r="CA2834" i="1" s="1"/>
  <c r="BW2835" i="1"/>
  <c r="BW2836" i="1"/>
  <c r="BW2837" i="1"/>
  <c r="BW2838" i="1"/>
  <c r="BW2839" i="1"/>
  <c r="BW2840" i="1"/>
  <c r="BW2841" i="1"/>
  <c r="BW2842" i="1"/>
  <c r="BY2842" i="1" s="1"/>
  <c r="CA2842" i="1" s="1"/>
  <c r="BW2843" i="1"/>
  <c r="BY2843" i="1" s="1"/>
  <c r="CA2843" i="1" s="1"/>
  <c r="CC2843" i="1" s="1"/>
  <c r="CE2843" i="1" s="1"/>
  <c r="BW2844" i="1"/>
  <c r="BY2844" i="1" s="1"/>
  <c r="CA2844" i="1" s="1"/>
  <c r="CC2844" i="1" s="1"/>
  <c r="CE2844" i="1" s="1"/>
  <c r="CG2844" i="1" s="1"/>
  <c r="BW2845" i="1"/>
  <c r="BY2845" i="1" s="1"/>
  <c r="BW2846" i="1"/>
  <c r="BY2846" i="1" s="1"/>
  <c r="BW2847" i="1"/>
  <c r="BW2848" i="1"/>
  <c r="BY2848" i="1" s="1"/>
  <c r="CA2848" i="1" s="1"/>
  <c r="CC2848" i="1" s="1"/>
  <c r="CE2848" i="1" s="1"/>
  <c r="CG2848" i="1" s="1"/>
  <c r="BW2849" i="1"/>
  <c r="BY2849" i="1" s="1"/>
  <c r="CA2849" i="1" s="1"/>
  <c r="BW2850" i="1"/>
  <c r="BY2850" i="1" s="1"/>
  <c r="CA2850" i="1" s="1"/>
  <c r="BW2851" i="1"/>
  <c r="BW2852" i="1"/>
  <c r="BW2853" i="1"/>
  <c r="BW2854" i="1"/>
  <c r="BW2855" i="1"/>
  <c r="BW2856" i="1"/>
  <c r="BW2857" i="1"/>
  <c r="BW2858" i="1"/>
  <c r="BY2858" i="1" s="1"/>
  <c r="CA2858" i="1" s="1"/>
  <c r="CC2858" i="1" s="1"/>
  <c r="CE2858" i="1" s="1"/>
  <c r="CG2858" i="1" s="1"/>
  <c r="BW2859" i="1"/>
  <c r="BY2859" i="1" s="1"/>
  <c r="CA2859" i="1" s="1"/>
  <c r="CC2859" i="1" s="1"/>
  <c r="CE2859" i="1" s="1"/>
  <c r="BW2860" i="1"/>
  <c r="BY2860" i="1" s="1"/>
  <c r="CA2860" i="1" s="1"/>
  <c r="CC2860" i="1" s="1"/>
  <c r="CE2860" i="1" s="1"/>
  <c r="CG2860" i="1" s="1"/>
  <c r="BW2861" i="1"/>
  <c r="BY2861" i="1" s="1"/>
  <c r="BW2862" i="1"/>
  <c r="BY2862" i="1" s="1"/>
  <c r="CA2862" i="1" s="1"/>
  <c r="CC2862" i="1" s="1"/>
  <c r="CE2862" i="1" s="1"/>
  <c r="CG2862" i="1" s="1"/>
  <c r="BW2863" i="1"/>
  <c r="BW2864" i="1"/>
  <c r="BY2864" i="1" s="1"/>
  <c r="CA2864" i="1" s="1"/>
  <c r="CC2864" i="1" s="1"/>
  <c r="CE2864" i="1" s="1"/>
  <c r="CG2864" i="1" s="1"/>
  <c r="BW2865" i="1"/>
  <c r="BY2865" i="1" s="1"/>
  <c r="CA2865" i="1" s="1"/>
  <c r="BW2866" i="1"/>
  <c r="BY2866" i="1" s="1"/>
  <c r="CA2866" i="1" s="1"/>
  <c r="BW2867" i="1"/>
  <c r="BW2868" i="1"/>
  <c r="BW2869" i="1"/>
  <c r="BY2869" i="1" s="1"/>
  <c r="BW2870" i="1"/>
  <c r="BW2871" i="1"/>
  <c r="BW2872" i="1"/>
  <c r="BW2873" i="1"/>
  <c r="BW2874" i="1"/>
  <c r="BY2874" i="1" s="1"/>
  <c r="CA2874" i="1" s="1"/>
  <c r="CC2874" i="1" s="1"/>
  <c r="CE2874" i="1" s="1"/>
  <c r="CG2874" i="1" s="1"/>
  <c r="BW2875" i="1"/>
  <c r="BY2875" i="1" s="1"/>
  <c r="BW2876" i="1"/>
  <c r="BY2876" i="1" s="1"/>
  <c r="CA2876" i="1" s="1"/>
  <c r="CC2876" i="1" s="1"/>
  <c r="CE2876" i="1" s="1"/>
  <c r="CG2876" i="1" s="1"/>
  <c r="BW2877" i="1"/>
  <c r="BY2877" i="1" s="1"/>
  <c r="BW2878" i="1"/>
  <c r="CQ2878" i="1" s="1"/>
  <c r="BW2879" i="1"/>
  <c r="BW2880" i="1"/>
  <c r="BY2880" i="1" s="1"/>
  <c r="CA2880" i="1" s="1"/>
  <c r="CC2880" i="1" s="1"/>
  <c r="CE2880" i="1" s="1"/>
  <c r="CG2880" i="1" s="1"/>
  <c r="BW2881" i="1"/>
  <c r="BY2881" i="1" s="1"/>
  <c r="CA2881" i="1" s="1"/>
  <c r="CC2881" i="1" s="1"/>
  <c r="CE2881" i="1" s="1"/>
  <c r="CG2881" i="1" s="1"/>
  <c r="BW2882" i="1"/>
  <c r="BY2882" i="1" s="1"/>
  <c r="CA2882" i="1" s="1"/>
  <c r="BW2883" i="1"/>
  <c r="BW2884" i="1"/>
  <c r="BW2885" i="1"/>
  <c r="BY2885" i="1" s="1"/>
  <c r="CA2885" i="1" s="1"/>
  <c r="CC2885" i="1" s="1"/>
  <c r="CE2885" i="1" s="1"/>
  <c r="BW2886" i="1"/>
  <c r="BW2887" i="1"/>
  <c r="BW2888" i="1"/>
  <c r="BW2889" i="1"/>
  <c r="BW2890" i="1"/>
  <c r="BY2890" i="1" s="1"/>
  <c r="CA2890" i="1" s="1"/>
  <c r="CC2890" i="1" s="1"/>
  <c r="CE2890" i="1" s="1"/>
  <c r="CG2890" i="1" s="1"/>
  <c r="BW2891" i="1"/>
  <c r="BY2891" i="1" s="1"/>
  <c r="BW2892" i="1"/>
  <c r="BY2892" i="1" s="1"/>
  <c r="CA2892" i="1" s="1"/>
  <c r="CC2892" i="1" s="1"/>
  <c r="CE2892" i="1" s="1"/>
  <c r="CG2892" i="1" s="1"/>
  <c r="BW2893" i="1"/>
  <c r="BY2893" i="1" s="1"/>
  <c r="BW2894" i="1"/>
  <c r="BY2894" i="1" s="1"/>
  <c r="CA2894" i="1" s="1"/>
  <c r="CC2894" i="1" s="1"/>
  <c r="CE2894" i="1" s="1"/>
  <c r="CG2894" i="1" s="1"/>
  <c r="BW2895" i="1"/>
  <c r="BW2896" i="1"/>
  <c r="BY2896" i="1" s="1"/>
  <c r="CA2896" i="1" s="1"/>
  <c r="CC2896" i="1" s="1"/>
  <c r="BW2897" i="1"/>
  <c r="BY2897" i="1" s="1"/>
  <c r="CA2897" i="1" s="1"/>
  <c r="CC2897" i="1" s="1"/>
  <c r="CE2897" i="1" s="1"/>
  <c r="BW2898" i="1"/>
  <c r="BY2898" i="1" s="1"/>
  <c r="CA2898" i="1" s="1"/>
  <c r="BW2899" i="1"/>
  <c r="BW2900" i="1"/>
  <c r="BW2901" i="1"/>
  <c r="BW2902" i="1"/>
  <c r="BW2903" i="1"/>
  <c r="BW2904" i="1"/>
  <c r="BW2905" i="1"/>
  <c r="BW2906" i="1"/>
  <c r="BY2906" i="1" s="1"/>
  <c r="BW2907" i="1"/>
  <c r="BY2907" i="1" s="1"/>
  <c r="CA2907" i="1" s="1"/>
  <c r="CC2907" i="1" s="1"/>
  <c r="CE2907" i="1" s="1"/>
  <c r="BW2908" i="1"/>
  <c r="BY2908" i="1" s="1"/>
  <c r="CA2908" i="1" s="1"/>
  <c r="CC2908" i="1" s="1"/>
  <c r="CE2908" i="1" s="1"/>
  <c r="CG2908" i="1" s="1"/>
  <c r="BW2909" i="1"/>
  <c r="BY2909" i="1" s="1"/>
  <c r="BW2910" i="1"/>
  <c r="BY2910" i="1" s="1"/>
  <c r="CA2910" i="1" s="1"/>
  <c r="CC2910" i="1" s="1"/>
  <c r="CE2910" i="1" s="1"/>
  <c r="CG2910" i="1" s="1"/>
  <c r="BW2911" i="1"/>
  <c r="BW2912" i="1"/>
  <c r="BY2912" i="1" s="1"/>
  <c r="CA2912" i="1" s="1"/>
  <c r="CC2912" i="1" s="1"/>
  <c r="CE2912" i="1" s="1"/>
  <c r="CG2912" i="1" s="1"/>
  <c r="BW2913" i="1"/>
  <c r="BY2913" i="1" s="1"/>
  <c r="BW2914" i="1"/>
  <c r="BY2914" i="1" s="1"/>
  <c r="CA2914" i="1" s="1"/>
  <c r="BW2915" i="1"/>
  <c r="BW2916" i="1"/>
  <c r="BW2917" i="1"/>
  <c r="BY2917" i="1" s="1"/>
  <c r="BW2918" i="1"/>
  <c r="BW2919" i="1"/>
  <c r="BW2920" i="1"/>
  <c r="BW2921" i="1"/>
  <c r="BW2922" i="1"/>
  <c r="BY2922" i="1" s="1"/>
  <c r="CA2922" i="1" s="1"/>
  <c r="CC2922" i="1" s="1"/>
  <c r="CE2922" i="1" s="1"/>
  <c r="CG2922" i="1" s="1"/>
  <c r="BW2923" i="1"/>
  <c r="BY2923" i="1" s="1"/>
  <c r="BW2924" i="1"/>
  <c r="BY2924" i="1" s="1"/>
  <c r="CA2924" i="1" s="1"/>
  <c r="CC2924" i="1" s="1"/>
  <c r="CE2924" i="1" s="1"/>
  <c r="CG2924" i="1" s="1"/>
  <c r="BW2925" i="1"/>
  <c r="BY2925" i="1" s="1"/>
  <c r="BW2926" i="1"/>
  <c r="BY2926" i="1" s="1"/>
  <c r="CA2926" i="1" s="1"/>
  <c r="CC2926" i="1" s="1"/>
  <c r="CE2926" i="1" s="1"/>
  <c r="CG2926" i="1" s="1"/>
  <c r="BW2927" i="1"/>
  <c r="BW2928" i="1"/>
  <c r="BY2928" i="1" s="1"/>
  <c r="CA2928" i="1" s="1"/>
  <c r="CC2928" i="1" s="1"/>
  <c r="CE2928" i="1" s="1"/>
  <c r="CG2928" i="1" s="1"/>
  <c r="BW2929" i="1"/>
  <c r="BY2929" i="1" s="1"/>
  <c r="CA2929" i="1" s="1"/>
  <c r="BW2930" i="1"/>
  <c r="BY2930" i="1" s="1"/>
  <c r="CA2930" i="1" s="1"/>
  <c r="BW2931" i="1"/>
  <c r="BW2932" i="1"/>
  <c r="BW2933" i="1"/>
  <c r="BW2934" i="1"/>
  <c r="BW2935" i="1"/>
  <c r="BW2936" i="1"/>
  <c r="BW2937" i="1"/>
  <c r="BW2938" i="1"/>
  <c r="BY2938" i="1" s="1"/>
  <c r="BW2939" i="1"/>
  <c r="BY2939" i="1" s="1"/>
  <c r="BW2940" i="1"/>
  <c r="BY2940" i="1" s="1"/>
  <c r="CA2940" i="1" s="1"/>
  <c r="BW2941" i="1"/>
  <c r="BY2941" i="1" s="1"/>
  <c r="BW2942" i="1"/>
  <c r="BY2942" i="1" s="1"/>
  <c r="CA2942" i="1" s="1"/>
  <c r="CC2942" i="1" s="1"/>
  <c r="CE2942" i="1" s="1"/>
  <c r="BW2943" i="1"/>
  <c r="BW2944" i="1"/>
  <c r="BY2944" i="1" s="1"/>
  <c r="CA2944" i="1" s="1"/>
  <c r="CC2944" i="1" s="1"/>
  <c r="CE2944" i="1" s="1"/>
  <c r="CG2944" i="1" s="1"/>
  <c r="BW2945" i="1"/>
  <c r="BY2945" i="1" s="1"/>
  <c r="BW2946" i="1"/>
  <c r="BY2946" i="1" s="1"/>
  <c r="CA2946" i="1" s="1"/>
  <c r="BW2947" i="1"/>
  <c r="BW2948" i="1"/>
  <c r="BW2949" i="1"/>
  <c r="BY2949" i="1" s="1"/>
  <c r="CA2949" i="1" s="1"/>
  <c r="CC2949" i="1" s="1"/>
  <c r="CE2949" i="1" s="1"/>
  <c r="CG2949" i="1" s="1"/>
  <c r="BW2950" i="1"/>
  <c r="BW2951" i="1"/>
  <c r="BW2952" i="1"/>
  <c r="BW2953" i="1"/>
  <c r="BW2954" i="1"/>
  <c r="BY2954" i="1" s="1"/>
  <c r="CA2954" i="1" s="1"/>
  <c r="CC2954" i="1" s="1"/>
  <c r="CE2954" i="1" s="1"/>
  <c r="CG2954" i="1" s="1"/>
  <c r="BW2955" i="1"/>
  <c r="BY2955" i="1" s="1"/>
  <c r="CA2955" i="1" s="1"/>
  <c r="CC2955" i="1" s="1"/>
  <c r="BW2956" i="1"/>
  <c r="BY2956" i="1" s="1"/>
  <c r="CA2956" i="1" s="1"/>
  <c r="CC2956" i="1" s="1"/>
  <c r="CE2956" i="1" s="1"/>
  <c r="CG2956" i="1" s="1"/>
  <c r="BW2957" i="1"/>
  <c r="BW2958" i="1"/>
  <c r="BY2958" i="1" s="1"/>
  <c r="CA2958" i="1" s="1"/>
  <c r="CC2958" i="1" s="1"/>
  <c r="CE2958" i="1" s="1"/>
  <c r="CG2958" i="1" s="1"/>
  <c r="BW2959" i="1"/>
  <c r="BW2960" i="1"/>
  <c r="BY2960" i="1" s="1"/>
  <c r="CA2960" i="1" s="1"/>
  <c r="CC2960" i="1" s="1"/>
  <c r="CE2960" i="1" s="1"/>
  <c r="BW2961" i="1"/>
  <c r="BY2961" i="1" s="1"/>
  <c r="CA2961" i="1" s="1"/>
  <c r="BW2962" i="1"/>
  <c r="BY2962" i="1" s="1"/>
  <c r="CA2962" i="1" s="1"/>
  <c r="BW2963" i="1"/>
  <c r="BW2964" i="1"/>
  <c r="BW2965" i="1"/>
  <c r="BY2965" i="1" s="1"/>
  <c r="CA2965" i="1" s="1"/>
  <c r="CC2965" i="1" s="1"/>
  <c r="CE2965" i="1" s="1"/>
  <c r="CG2965" i="1" s="1"/>
  <c r="BW2966" i="1"/>
  <c r="BW2967" i="1"/>
  <c r="BW2968" i="1"/>
  <c r="BW2969" i="1"/>
  <c r="BW2970" i="1"/>
  <c r="BY2970" i="1" s="1"/>
  <c r="CA2970" i="1" s="1"/>
  <c r="BW2971" i="1"/>
  <c r="BY2971" i="1" s="1"/>
  <c r="CA2971" i="1" s="1"/>
  <c r="CC2971" i="1" s="1"/>
  <c r="CE2971" i="1" s="1"/>
  <c r="BW2972" i="1"/>
  <c r="BY2972" i="1" s="1"/>
  <c r="BW2973" i="1"/>
  <c r="BY2973" i="1" s="1"/>
  <c r="BW2974" i="1"/>
  <c r="BY2974" i="1" s="1"/>
  <c r="CA2974" i="1" s="1"/>
  <c r="CC2974" i="1" s="1"/>
  <c r="CE2974" i="1" s="1"/>
  <c r="CG2974" i="1" s="1"/>
  <c r="BW2975" i="1"/>
  <c r="BW2976" i="1"/>
  <c r="BY2976" i="1" s="1"/>
  <c r="CA2976" i="1" s="1"/>
  <c r="CC2976" i="1" s="1"/>
  <c r="CE2976" i="1" s="1"/>
  <c r="CG2976" i="1" s="1"/>
  <c r="BW2977" i="1"/>
  <c r="BY2977" i="1" s="1"/>
  <c r="BW2978" i="1"/>
  <c r="BY2978" i="1" s="1"/>
  <c r="CA2978" i="1" s="1"/>
  <c r="BW2979" i="1"/>
  <c r="BW2980" i="1"/>
  <c r="BW2981" i="1"/>
  <c r="BY2981" i="1" s="1"/>
  <c r="BW2982" i="1"/>
  <c r="BW2983" i="1"/>
  <c r="BW2984" i="1"/>
  <c r="BW2985" i="1"/>
  <c r="BW2986" i="1"/>
  <c r="BW2987" i="1"/>
  <c r="BW2988" i="1"/>
  <c r="BY2988" i="1" s="1"/>
  <c r="CA2988" i="1" s="1"/>
  <c r="CC2988" i="1" s="1"/>
  <c r="CE2988" i="1" s="1"/>
  <c r="CG2988" i="1" s="1"/>
  <c r="BW2989" i="1"/>
  <c r="BY2989" i="1" s="1"/>
  <c r="CA2989" i="1" s="1"/>
  <c r="CC2989" i="1" s="1"/>
  <c r="CE2989" i="1" s="1"/>
  <c r="CG2989" i="1" s="1"/>
  <c r="BW2990" i="1"/>
  <c r="BY2990" i="1" s="1"/>
  <c r="CA2990" i="1" s="1"/>
  <c r="CC2990" i="1" s="1"/>
  <c r="CE2990" i="1" s="1"/>
  <c r="CG2990" i="1" s="1"/>
  <c r="BW2991" i="1"/>
  <c r="BW2992" i="1"/>
  <c r="BY2992" i="1" s="1"/>
  <c r="CA2992" i="1" s="1"/>
  <c r="BW2993" i="1"/>
  <c r="BY2993" i="1" s="1"/>
  <c r="BW2994" i="1"/>
  <c r="BY2994" i="1" s="1"/>
  <c r="CA2994" i="1" s="1"/>
  <c r="BW2995" i="1"/>
  <c r="BW2996" i="1"/>
  <c r="BW2997" i="1"/>
  <c r="BY2997" i="1" s="1"/>
  <c r="CA2997" i="1" s="1"/>
  <c r="CC2997" i="1" s="1"/>
  <c r="CE2997" i="1" s="1"/>
  <c r="BW2998" i="1"/>
  <c r="BW2999" i="1"/>
  <c r="BW3000" i="1"/>
  <c r="BW3001" i="1"/>
  <c r="BW3002" i="1"/>
  <c r="BY3002" i="1" s="1"/>
  <c r="BW3003" i="1"/>
  <c r="BY3003" i="1" s="1"/>
  <c r="BW3004" i="1"/>
  <c r="BY3004" i="1" s="1"/>
  <c r="CA3004" i="1" s="1"/>
  <c r="CC3004" i="1" s="1"/>
  <c r="CE3004" i="1" s="1"/>
  <c r="CG3004" i="1" s="1"/>
  <c r="BW3005" i="1"/>
  <c r="BW3006" i="1"/>
  <c r="BY3006" i="1" s="1"/>
  <c r="BW3007" i="1"/>
  <c r="BW3008" i="1"/>
  <c r="BY3008" i="1" s="1"/>
  <c r="CA3008" i="1" s="1"/>
  <c r="CC3008" i="1" s="1"/>
  <c r="CE3008" i="1" s="1"/>
  <c r="CG3008" i="1" s="1"/>
  <c r="BW3009" i="1"/>
  <c r="BY3009" i="1" s="1"/>
  <c r="CA3009" i="1" s="1"/>
  <c r="BW3010" i="1"/>
  <c r="BY3010" i="1" s="1"/>
  <c r="CA3010" i="1" s="1"/>
  <c r="BW3011" i="1"/>
  <c r="BW3012" i="1"/>
  <c r="BW3013" i="1"/>
  <c r="BY3013" i="1" s="1"/>
  <c r="CA3013" i="1" s="1"/>
  <c r="BW3014" i="1"/>
  <c r="BW3015" i="1"/>
  <c r="BW3016" i="1"/>
  <c r="BW3017" i="1"/>
  <c r="BW3018" i="1"/>
  <c r="BY3018" i="1" s="1"/>
  <c r="CA3018" i="1" s="1"/>
  <c r="BW3019" i="1"/>
  <c r="BY3019" i="1" s="1"/>
  <c r="BW3020" i="1"/>
  <c r="BY3020" i="1" s="1"/>
  <c r="CA3020" i="1" s="1"/>
  <c r="CC3020" i="1" s="1"/>
  <c r="CE3020" i="1" s="1"/>
  <c r="CG3020" i="1" s="1"/>
  <c r="BW3021" i="1"/>
  <c r="BW3022" i="1"/>
  <c r="BY3022" i="1" s="1"/>
  <c r="CA3022" i="1" s="1"/>
  <c r="CC3022" i="1" s="1"/>
  <c r="CE3022" i="1" s="1"/>
  <c r="CG3022" i="1" s="1"/>
  <c r="BW3023" i="1"/>
  <c r="BW3024" i="1"/>
  <c r="BY3024" i="1" s="1"/>
  <c r="CA3024" i="1" s="1"/>
  <c r="CC3024" i="1" s="1"/>
  <c r="CE3024" i="1" s="1"/>
  <c r="CG3024" i="1" s="1"/>
  <c r="BW3025" i="1"/>
  <c r="BY3025" i="1" s="1"/>
  <c r="CA3025" i="1" s="1"/>
  <c r="CC3025" i="1" s="1"/>
  <c r="CE3025" i="1" s="1"/>
  <c r="CG3025" i="1" s="1"/>
  <c r="BW3026" i="1"/>
  <c r="BY3026" i="1" s="1"/>
  <c r="CA3026" i="1" s="1"/>
  <c r="BW3027" i="1"/>
  <c r="BW3028" i="1"/>
  <c r="BW3029" i="1"/>
  <c r="BY3029" i="1" s="1"/>
  <c r="CA3029" i="1" s="1"/>
  <c r="CC3029" i="1" s="1"/>
  <c r="CE3029" i="1" s="1"/>
  <c r="CG3029" i="1" s="1"/>
  <c r="BW3030" i="1"/>
  <c r="BW3031" i="1"/>
  <c r="BW3032" i="1"/>
  <c r="BW3033" i="1"/>
  <c r="BW3034" i="1"/>
  <c r="BW3035" i="1"/>
  <c r="BY3035" i="1" s="1"/>
  <c r="BW3036" i="1"/>
  <c r="BY3036" i="1" s="1"/>
  <c r="CA3036" i="1" s="1"/>
  <c r="CC3036" i="1" s="1"/>
  <c r="CE3036" i="1" s="1"/>
  <c r="CG3036" i="1" s="1"/>
  <c r="BW3037" i="1"/>
  <c r="BW3038" i="1"/>
  <c r="BY3038" i="1" s="1"/>
  <c r="CA3038" i="1" s="1"/>
  <c r="CC3038" i="1" s="1"/>
  <c r="CE3038" i="1" s="1"/>
  <c r="BW3039" i="1"/>
  <c r="BW3040" i="1"/>
  <c r="BY3040" i="1" s="1"/>
  <c r="CA3040" i="1" s="1"/>
  <c r="CC3040" i="1" s="1"/>
  <c r="CE3040" i="1" s="1"/>
  <c r="BW3041" i="1"/>
  <c r="BY3041" i="1" s="1"/>
  <c r="BW3042" i="1"/>
  <c r="BY3042" i="1" s="1"/>
  <c r="CA3042" i="1" s="1"/>
  <c r="BW3043" i="1"/>
  <c r="BW3044" i="1"/>
  <c r="BW3045" i="1"/>
  <c r="BY3045" i="1" s="1"/>
  <c r="CA3045" i="1" s="1"/>
  <c r="BW3046" i="1"/>
  <c r="BW3047" i="1"/>
  <c r="BW3048" i="1"/>
  <c r="BW3049" i="1"/>
  <c r="BW3050" i="1"/>
  <c r="BY3050" i="1" s="1"/>
  <c r="CA3050" i="1" s="1"/>
  <c r="CC3050" i="1" s="1"/>
  <c r="CE3050" i="1" s="1"/>
  <c r="CG3050" i="1" s="1"/>
  <c r="BW3051" i="1"/>
  <c r="BY3051" i="1" s="1"/>
  <c r="BW3052" i="1"/>
  <c r="BY3052" i="1" s="1"/>
  <c r="CA3052" i="1" s="1"/>
  <c r="CC3052" i="1" s="1"/>
  <c r="CE3052" i="1" s="1"/>
  <c r="CG3052" i="1" s="1"/>
  <c r="BW3053" i="1"/>
  <c r="BW3054" i="1"/>
  <c r="BY3054" i="1" s="1"/>
  <c r="CA3054" i="1" s="1"/>
  <c r="CC3054" i="1" s="1"/>
  <c r="CE3054" i="1" s="1"/>
  <c r="CG3054" i="1" s="1"/>
  <c r="BX502" i="1"/>
  <c r="BZ502" i="1" s="1"/>
  <c r="CB502" i="1" s="1"/>
  <c r="CD502" i="1" s="1"/>
  <c r="CF502" i="1" s="1"/>
  <c r="BX503" i="1"/>
  <c r="BZ503" i="1" s="1"/>
  <c r="CB503" i="1" s="1"/>
  <c r="CD503" i="1" s="1"/>
  <c r="CF503" i="1" s="1"/>
  <c r="BX505" i="1"/>
  <c r="BZ505" i="1" s="1"/>
  <c r="CB505" i="1" s="1"/>
  <c r="CD505" i="1" s="1"/>
  <c r="CF505" i="1" s="1"/>
  <c r="BX506" i="1"/>
  <c r="BX510" i="1"/>
  <c r="BZ510" i="1" s="1"/>
  <c r="CB510" i="1" s="1"/>
  <c r="CD510" i="1" s="1"/>
  <c r="CF510" i="1" s="1"/>
  <c r="CP510" i="1" s="1"/>
  <c r="BX511" i="1"/>
  <c r="BZ511" i="1" s="1"/>
  <c r="CB511" i="1" s="1"/>
  <c r="CD511" i="1" s="1"/>
  <c r="CF511" i="1" s="1"/>
  <c r="BX514" i="1"/>
  <c r="BZ514" i="1" s="1"/>
  <c r="CB514" i="1" s="1"/>
  <c r="BX515" i="1"/>
  <c r="BZ515" i="1" s="1"/>
  <c r="CB515" i="1" s="1"/>
  <c r="CD515" i="1" s="1"/>
  <c r="CF515" i="1" s="1"/>
  <c r="CS515" i="1" s="1"/>
  <c r="BX516" i="1"/>
  <c r="BX518" i="1"/>
  <c r="BZ518" i="1" s="1"/>
  <c r="CB518" i="1" s="1"/>
  <c r="CD518" i="1" s="1"/>
  <c r="CF518" i="1" s="1"/>
  <c r="BX519" i="1"/>
  <c r="BZ519" i="1" s="1"/>
  <c r="CB519" i="1" s="1"/>
  <c r="CD519" i="1" s="1"/>
  <c r="BX521" i="1"/>
  <c r="BZ521" i="1" s="1"/>
  <c r="CB521" i="1" s="1"/>
  <c r="CD521" i="1" s="1"/>
  <c r="CF521" i="1" s="1"/>
  <c r="CQ521" i="1" s="1"/>
  <c r="BX526" i="1"/>
  <c r="BZ526" i="1" s="1"/>
  <c r="CB526" i="1" s="1"/>
  <c r="CD526" i="1" s="1"/>
  <c r="CF526" i="1" s="1"/>
  <c r="CP526" i="1" s="1"/>
  <c r="BX527" i="1"/>
  <c r="BZ527" i="1" s="1"/>
  <c r="CB527" i="1" s="1"/>
  <c r="CD527" i="1" s="1"/>
  <c r="CF527" i="1" s="1"/>
  <c r="BX530" i="1"/>
  <c r="BZ530" i="1" s="1"/>
  <c r="CB530" i="1" s="1"/>
  <c r="CD530" i="1" s="1"/>
  <c r="CF530" i="1" s="1"/>
  <c r="CN530" i="1" s="1"/>
  <c r="BX531" i="1"/>
  <c r="BZ531" i="1" s="1"/>
  <c r="CB531" i="1" s="1"/>
  <c r="CD531" i="1" s="1"/>
  <c r="CF531" i="1" s="1"/>
  <c r="CQ531" i="1" s="1"/>
  <c r="BX532" i="1"/>
  <c r="BZ532" i="1" s="1"/>
  <c r="CB532" i="1" s="1"/>
  <c r="CD532" i="1" s="1"/>
  <c r="CF532" i="1" s="1"/>
  <c r="BX534" i="1"/>
  <c r="BZ534" i="1" s="1"/>
  <c r="CB534" i="1" s="1"/>
  <c r="CD534" i="1" s="1"/>
  <c r="CF534" i="1" s="1"/>
  <c r="BX535" i="1"/>
  <c r="BZ535" i="1" s="1"/>
  <c r="CB535" i="1" s="1"/>
  <c r="CD535" i="1" s="1"/>
  <c r="CF535" i="1" s="1"/>
  <c r="CL535" i="1" s="1"/>
  <c r="BX537" i="1"/>
  <c r="BZ537" i="1" s="1"/>
  <c r="CB537" i="1" s="1"/>
  <c r="CD537" i="1" s="1"/>
  <c r="CF537" i="1" s="1"/>
  <c r="CR537" i="1" s="1"/>
  <c r="BX542" i="1"/>
  <c r="BZ542" i="1" s="1"/>
  <c r="CB542" i="1" s="1"/>
  <c r="CD542" i="1" s="1"/>
  <c r="CF542" i="1" s="1"/>
  <c r="CH542" i="1" s="1"/>
  <c r="BX543" i="1"/>
  <c r="BZ543" i="1" s="1"/>
  <c r="CB543" i="1" s="1"/>
  <c r="CD543" i="1" s="1"/>
  <c r="CF543" i="1" s="1"/>
  <c r="BX546" i="1"/>
  <c r="BZ546" i="1" s="1"/>
  <c r="CB546" i="1" s="1"/>
  <c r="CD546" i="1" s="1"/>
  <c r="CF546" i="1" s="1"/>
  <c r="BX547" i="1"/>
  <c r="BX548" i="1"/>
  <c r="BZ548" i="1" s="1"/>
  <c r="CB548" i="1" s="1"/>
  <c r="CD548" i="1" s="1"/>
  <c r="CF548" i="1" s="1"/>
  <c r="BX550" i="1"/>
  <c r="BZ550" i="1" s="1"/>
  <c r="CB550" i="1" s="1"/>
  <c r="CD550" i="1" s="1"/>
  <c r="CF550" i="1" s="1"/>
  <c r="BX551" i="1"/>
  <c r="BZ551" i="1" s="1"/>
  <c r="CB551" i="1" s="1"/>
  <c r="BX553" i="1"/>
  <c r="BZ553" i="1" s="1"/>
  <c r="CB553" i="1" s="1"/>
  <c r="CD553" i="1" s="1"/>
  <c r="CF553" i="1" s="1"/>
  <c r="CN553" i="1" s="1"/>
  <c r="BX557" i="1"/>
  <c r="BZ557" i="1" s="1"/>
  <c r="CB557" i="1" s="1"/>
  <c r="CD557" i="1" s="1"/>
  <c r="CF557" i="1" s="1"/>
  <c r="BX558" i="1"/>
  <c r="BZ558" i="1" s="1"/>
  <c r="CB558" i="1" s="1"/>
  <c r="CD558" i="1" s="1"/>
  <c r="CF558" i="1" s="1"/>
  <c r="CQ558" i="1" s="1"/>
  <c r="BX559" i="1"/>
  <c r="BZ559" i="1" s="1"/>
  <c r="CB559" i="1" s="1"/>
  <c r="CD559" i="1" s="1"/>
  <c r="CF559" i="1" s="1"/>
  <c r="CP559" i="1" s="1"/>
  <c r="BX562" i="1"/>
  <c r="BZ562" i="1" s="1"/>
  <c r="CB562" i="1" s="1"/>
  <c r="CD562" i="1" s="1"/>
  <c r="CF562" i="1" s="1"/>
  <c r="BX563" i="1"/>
  <c r="BZ563" i="1" s="1"/>
  <c r="CB563" i="1" s="1"/>
  <c r="CD563" i="1" s="1"/>
  <c r="BX564" i="1"/>
  <c r="BZ564" i="1" s="1"/>
  <c r="CB564" i="1" s="1"/>
  <c r="CD564" i="1" s="1"/>
  <c r="CF564" i="1" s="1"/>
  <c r="CR564" i="1" s="1"/>
  <c r="BX566" i="1"/>
  <c r="BZ566" i="1" s="1"/>
  <c r="CB566" i="1" s="1"/>
  <c r="CD566" i="1" s="1"/>
  <c r="CF566" i="1" s="1"/>
  <c r="CS566" i="1" s="1"/>
  <c r="BX567" i="1"/>
  <c r="BZ567" i="1" s="1"/>
  <c r="CB567" i="1" s="1"/>
  <c r="CD567" i="1" s="1"/>
  <c r="CF567" i="1" s="1"/>
  <c r="BX573" i="1"/>
  <c r="BZ573" i="1" s="1"/>
  <c r="CB573" i="1" s="1"/>
  <c r="CD573" i="1" s="1"/>
  <c r="CF573" i="1" s="1"/>
  <c r="CS573" i="1" s="1"/>
  <c r="BX574" i="1"/>
  <c r="BZ574" i="1" s="1"/>
  <c r="CB574" i="1" s="1"/>
  <c r="CD574" i="1" s="1"/>
  <c r="CF574" i="1" s="1"/>
  <c r="BX575" i="1"/>
  <c r="BZ575" i="1" s="1"/>
  <c r="CB575" i="1" s="1"/>
  <c r="BX578" i="1"/>
  <c r="BZ578" i="1" s="1"/>
  <c r="CB578" i="1" s="1"/>
  <c r="CD578" i="1" s="1"/>
  <c r="CF578" i="1" s="1"/>
  <c r="CJ578" i="1" s="1"/>
  <c r="BX579" i="1"/>
  <c r="BZ579" i="1" s="1"/>
  <c r="CB579" i="1" s="1"/>
  <c r="CD579" i="1" s="1"/>
  <c r="CF579" i="1" s="1"/>
  <c r="CJ579" i="1" s="1"/>
  <c r="BX580" i="1"/>
  <c r="BZ580" i="1" s="1"/>
  <c r="CB580" i="1" s="1"/>
  <c r="CD580" i="1" s="1"/>
  <c r="CF580" i="1" s="1"/>
  <c r="BX582" i="1"/>
  <c r="BZ582" i="1" s="1"/>
  <c r="CB582" i="1" s="1"/>
  <c r="CD582" i="1" s="1"/>
  <c r="CF582" i="1" s="1"/>
  <c r="CL582" i="1" s="1"/>
  <c r="BX583" i="1"/>
  <c r="BZ583" i="1" s="1"/>
  <c r="CB583" i="1" s="1"/>
  <c r="CD583" i="1" s="1"/>
  <c r="CF583" i="1" s="1"/>
  <c r="BX584" i="1"/>
  <c r="BZ584" i="1" s="1"/>
  <c r="CB584" i="1" s="1"/>
  <c r="CD584" i="1" s="1"/>
  <c r="CF584" i="1" s="1"/>
  <c r="CP584" i="1" s="1"/>
  <c r="BX585" i="1"/>
  <c r="BZ585" i="1" s="1"/>
  <c r="CB585" i="1" s="1"/>
  <c r="CD585" i="1" s="1"/>
  <c r="CF585" i="1" s="1"/>
  <c r="BX590" i="1"/>
  <c r="BX591" i="1"/>
  <c r="BX594" i="1"/>
  <c r="BX595" i="1"/>
  <c r="BZ595" i="1" s="1"/>
  <c r="BX596" i="1"/>
  <c r="BZ596" i="1" s="1"/>
  <c r="CB596" i="1" s="1"/>
  <c r="CD596" i="1" s="1"/>
  <c r="CF596" i="1" s="1"/>
  <c r="CJ596" i="1" s="1"/>
  <c r="BX598" i="1"/>
  <c r="BZ598" i="1" s="1"/>
  <c r="CB598" i="1" s="1"/>
  <c r="CD598" i="1" s="1"/>
  <c r="CF598" i="1" s="1"/>
  <c r="BX599" i="1"/>
  <c r="BX601" i="1"/>
  <c r="BZ601" i="1" s="1"/>
  <c r="CB601" i="1" s="1"/>
  <c r="CD601" i="1" s="1"/>
  <c r="CF601" i="1" s="1"/>
  <c r="CP601" i="1" s="1"/>
  <c r="BX606" i="1"/>
  <c r="BZ606" i="1" s="1"/>
  <c r="CB606" i="1" s="1"/>
  <c r="CD606" i="1" s="1"/>
  <c r="CF606" i="1" s="1"/>
  <c r="CL606" i="1" s="1"/>
  <c r="BX607" i="1"/>
  <c r="BZ607" i="1" s="1"/>
  <c r="CB607" i="1" s="1"/>
  <c r="CD607" i="1" s="1"/>
  <c r="CF607" i="1" s="1"/>
  <c r="CR607" i="1" s="1"/>
  <c r="BX610" i="1"/>
  <c r="BZ610" i="1" s="1"/>
  <c r="CB610" i="1" s="1"/>
  <c r="CD610" i="1" s="1"/>
  <c r="CF610" i="1" s="1"/>
  <c r="CR610" i="1" s="1"/>
  <c r="BX611" i="1"/>
  <c r="BZ611" i="1" s="1"/>
  <c r="CB611" i="1" s="1"/>
  <c r="CD611" i="1" s="1"/>
  <c r="CF611" i="1" s="1"/>
  <c r="BX612" i="1"/>
  <c r="BZ612" i="1" s="1"/>
  <c r="CB612" i="1" s="1"/>
  <c r="CD612" i="1" s="1"/>
  <c r="CF612" i="1" s="1"/>
  <c r="CS612" i="1" s="1"/>
  <c r="BX614" i="1"/>
  <c r="BZ614" i="1" s="1"/>
  <c r="CB614" i="1" s="1"/>
  <c r="CD614" i="1" s="1"/>
  <c r="CF614" i="1" s="1"/>
  <c r="CN614" i="1" s="1"/>
  <c r="BX615" i="1"/>
  <c r="BZ615" i="1" s="1"/>
  <c r="CB615" i="1" s="1"/>
  <c r="CD615" i="1" s="1"/>
  <c r="CF615" i="1" s="1"/>
  <c r="CL615" i="1" s="1"/>
  <c r="BX616" i="1"/>
  <c r="BZ616" i="1" s="1"/>
  <c r="CB616" i="1" s="1"/>
  <c r="CD616" i="1" s="1"/>
  <c r="CF616" i="1" s="1"/>
  <c r="BX618" i="1"/>
  <c r="BZ618" i="1" s="1"/>
  <c r="CB618" i="1" s="1"/>
  <c r="CD618" i="1" s="1"/>
  <c r="CF618" i="1" s="1"/>
  <c r="CJ618" i="1" s="1"/>
  <c r="BX621" i="1"/>
  <c r="BZ621" i="1" s="1"/>
  <c r="CB621" i="1" s="1"/>
  <c r="CD621" i="1" s="1"/>
  <c r="CF621" i="1" s="1"/>
  <c r="CN621" i="1" s="1"/>
  <c r="BX622" i="1"/>
  <c r="BX623" i="1"/>
  <c r="BX626" i="1"/>
  <c r="BZ626" i="1" s="1"/>
  <c r="CB626" i="1" s="1"/>
  <c r="CD626" i="1" s="1"/>
  <c r="CF626" i="1" s="1"/>
  <c r="BX627" i="1"/>
  <c r="BZ627" i="1" s="1"/>
  <c r="CB627" i="1" s="1"/>
  <c r="CD627" i="1" s="1"/>
  <c r="CF627" i="1" s="1"/>
  <c r="CR627" i="1" s="1"/>
  <c r="BX628" i="1"/>
  <c r="BZ628" i="1" s="1"/>
  <c r="CB628" i="1" s="1"/>
  <c r="CD628" i="1" s="1"/>
  <c r="CF628" i="1" s="1"/>
  <c r="BX630" i="1"/>
  <c r="BZ630" i="1" s="1"/>
  <c r="CB630" i="1" s="1"/>
  <c r="CD630" i="1" s="1"/>
  <c r="CF630" i="1" s="1"/>
  <c r="BX631" i="1"/>
  <c r="BZ631" i="1" s="1"/>
  <c r="CB631" i="1" s="1"/>
  <c r="CD631" i="1" s="1"/>
  <c r="CF631" i="1" s="1"/>
  <c r="BX634" i="1"/>
  <c r="BZ634" i="1" s="1"/>
  <c r="CB634" i="1" s="1"/>
  <c r="CD634" i="1" s="1"/>
  <c r="CF634" i="1" s="1"/>
  <c r="CL634" i="1" s="1"/>
  <c r="BX638" i="1"/>
  <c r="BX639" i="1"/>
  <c r="BZ639" i="1" s="1"/>
  <c r="CB639" i="1" s="1"/>
  <c r="CD639" i="1" s="1"/>
  <c r="CF639" i="1" s="1"/>
  <c r="BX642" i="1"/>
  <c r="BZ642" i="1" s="1"/>
  <c r="CB642" i="1" s="1"/>
  <c r="CD642" i="1" s="1"/>
  <c r="CF642" i="1" s="1"/>
  <c r="CP642" i="1" s="1"/>
  <c r="BX643" i="1"/>
  <c r="BX644" i="1"/>
  <c r="BZ644" i="1" s="1"/>
  <c r="CB644" i="1" s="1"/>
  <c r="CD644" i="1" s="1"/>
  <c r="CF644" i="1" s="1"/>
  <c r="CH644" i="1" s="1"/>
  <c r="BX646" i="1"/>
  <c r="BZ646" i="1" s="1"/>
  <c r="CB646" i="1" s="1"/>
  <c r="CD646" i="1" s="1"/>
  <c r="CF646" i="1" s="1"/>
  <c r="BX647" i="1"/>
  <c r="BZ647" i="1" s="1"/>
  <c r="CB647" i="1" s="1"/>
  <c r="CD647" i="1" s="1"/>
  <c r="CF647" i="1" s="1"/>
  <c r="BX648" i="1"/>
  <c r="BZ648" i="1" s="1"/>
  <c r="CB648" i="1" s="1"/>
  <c r="CD648" i="1" s="1"/>
  <c r="CF648" i="1" s="1"/>
  <c r="CN648" i="1" s="1"/>
  <c r="BX654" i="1"/>
  <c r="BZ654" i="1" s="1"/>
  <c r="CB654" i="1" s="1"/>
  <c r="CD654" i="1" s="1"/>
  <c r="CF654" i="1" s="1"/>
  <c r="BX655" i="1"/>
  <c r="BZ655" i="1" s="1"/>
  <c r="CB655" i="1" s="1"/>
  <c r="CD655" i="1" s="1"/>
  <c r="BX658" i="1"/>
  <c r="BZ658" i="1" s="1"/>
  <c r="CB658" i="1" s="1"/>
  <c r="CD658" i="1" s="1"/>
  <c r="CF658" i="1" s="1"/>
  <c r="BX659" i="1"/>
  <c r="BX660" i="1"/>
  <c r="BZ660" i="1" s="1"/>
  <c r="CB660" i="1" s="1"/>
  <c r="CD660" i="1" s="1"/>
  <c r="CF660" i="1" s="1"/>
  <c r="BX662" i="1"/>
  <c r="BZ662" i="1" s="1"/>
  <c r="CB662" i="1" s="1"/>
  <c r="CD662" i="1" s="1"/>
  <c r="CF662" i="1" s="1"/>
  <c r="BX663" i="1"/>
  <c r="BZ663" i="1" s="1"/>
  <c r="CB663" i="1" s="1"/>
  <c r="CD663" i="1" s="1"/>
  <c r="CF663" i="1" s="1"/>
  <c r="CP663" i="1" s="1"/>
  <c r="BX665" i="1"/>
  <c r="BZ665" i="1" s="1"/>
  <c r="CB665" i="1" s="1"/>
  <c r="CD665" i="1" s="1"/>
  <c r="CF665" i="1" s="1"/>
  <c r="BX670" i="1"/>
  <c r="BZ670" i="1" s="1"/>
  <c r="CB670" i="1" s="1"/>
  <c r="CD670" i="1" s="1"/>
  <c r="CF670" i="1" s="1"/>
  <c r="CS670" i="1" s="1"/>
  <c r="BX671" i="1"/>
  <c r="BZ671" i="1" s="1"/>
  <c r="CB671" i="1" s="1"/>
  <c r="CD671" i="1" s="1"/>
  <c r="CF671" i="1" s="1"/>
  <c r="BX674" i="1"/>
  <c r="BZ674" i="1" s="1"/>
  <c r="CB674" i="1" s="1"/>
  <c r="CD674" i="1" s="1"/>
  <c r="CF674" i="1" s="1"/>
  <c r="BX675" i="1"/>
  <c r="BZ675" i="1" s="1"/>
  <c r="CB675" i="1" s="1"/>
  <c r="CD675" i="1" s="1"/>
  <c r="CF675" i="1" s="1"/>
  <c r="CN675" i="1" s="1"/>
  <c r="BX676" i="1"/>
  <c r="BZ676" i="1" s="1"/>
  <c r="CB676" i="1" s="1"/>
  <c r="CD676" i="1" s="1"/>
  <c r="CF676" i="1" s="1"/>
  <c r="CN676" i="1" s="1"/>
  <c r="BX677" i="1"/>
  <c r="BZ677" i="1" s="1"/>
  <c r="CB677" i="1" s="1"/>
  <c r="CD677" i="1" s="1"/>
  <c r="CF677" i="1" s="1"/>
  <c r="CJ677" i="1" s="1"/>
  <c r="BX678" i="1"/>
  <c r="BZ678" i="1" s="1"/>
  <c r="CB678" i="1" s="1"/>
  <c r="CD678" i="1" s="1"/>
  <c r="CF678" i="1" s="1"/>
  <c r="CQ678" i="1" s="1"/>
  <c r="BX679" i="1"/>
  <c r="BZ679" i="1" s="1"/>
  <c r="CB679" i="1" s="1"/>
  <c r="CD679" i="1" s="1"/>
  <c r="CF679" i="1" s="1"/>
  <c r="CP679" i="1" s="1"/>
  <c r="BX686" i="1"/>
  <c r="BZ686" i="1" s="1"/>
  <c r="CB686" i="1" s="1"/>
  <c r="CD686" i="1" s="1"/>
  <c r="CF686" i="1" s="1"/>
  <c r="BX687" i="1"/>
  <c r="BZ687" i="1" s="1"/>
  <c r="CB687" i="1" s="1"/>
  <c r="CD687" i="1" s="1"/>
  <c r="BX690" i="1"/>
  <c r="BZ690" i="1" s="1"/>
  <c r="CB690" i="1" s="1"/>
  <c r="CD690" i="1" s="1"/>
  <c r="CF690" i="1" s="1"/>
  <c r="CR690" i="1" s="1"/>
  <c r="BX691" i="1"/>
  <c r="BZ691" i="1" s="1"/>
  <c r="CB691" i="1" s="1"/>
  <c r="CD691" i="1" s="1"/>
  <c r="CF691" i="1" s="1"/>
  <c r="CP691" i="1" s="1"/>
  <c r="BX692" i="1"/>
  <c r="BZ692" i="1" s="1"/>
  <c r="CB692" i="1" s="1"/>
  <c r="CD692" i="1" s="1"/>
  <c r="CF692" i="1" s="1"/>
  <c r="BX694" i="1"/>
  <c r="BZ694" i="1" s="1"/>
  <c r="CB694" i="1" s="1"/>
  <c r="CD694" i="1" s="1"/>
  <c r="CF694" i="1" s="1"/>
  <c r="BX695" i="1"/>
  <c r="BZ695" i="1" s="1"/>
  <c r="CB695" i="1" s="1"/>
  <c r="CD695" i="1" s="1"/>
  <c r="CF695" i="1" s="1"/>
  <c r="BX702" i="1"/>
  <c r="BZ702" i="1" s="1"/>
  <c r="CB702" i="1" s="1"/>
  <c r="CD702" i="1" s="1"/>
  <c r="CF702" i="1" s="1"/>
  <c r="CL702" i="1" s="1"/>
  <c r="BX703" i="1"/>
  <c r="BZ703" i="1" s="1"/>
  <c r="CB703" i="1" s="1"/>
  <c r="CD703" i="1" s="1"/>
  <c r="CF703" i="1" s="1"/>
  <c r="CN703" i="1" s="1"/>
  <c r="BX706" i="1"/>
  <c r="BX707" i="1"/>
  <c r="BX708" i="1"/>
  <c r="BZ708" i="1" s="1"/>
  <c r="CB708" i="1" s="1"/>
  <c r="CD708" i="1" s="1"/>
  <c r="CF708" i="1" s="1"/>
  <c r="CJ708" i="1" s="1"/>
  <c r="BX710" i="1"/>
  <c r="BZ710" i="1" s="1"/>
  <c r="CB710" i="1" s="1"/>
  <c r="CD710" i="1" s="1"/>
  <c r="CF710" i="1" s="1"/>
  <c r="CS710" i="1" s="1"/>
  <c r="BX711" i="1"/>
  <c r="BZ711" i="1" s="1"/>
  <c r="CB711" i="1" s="1"/>
  <c r="CD711" i="1" s="1"/>
  <c r="CF711" i="1" s="1"/>
  <c r="CS711" i="1" s="1"/>
  <c r="BX717" i="1"/>
  <c r="BZ717" i="1" s="1"/>
  <c r="CB717" i="1" s="1"/>
  <c r="CD717" i="1" s="1"/>
  <c r="CF717" i="1" s="1"/>
  <c r="BX718" i="1"/>
  <c r="BZ718" i="1" s="1"/>
  <c r="CB718" i="1" s="1"/>
  <c r="CD718" i="1" s="1"/>
  <c r="CF718" i="1" s="1"/>
  <c r="CP718" i="1" s="1"/>
  <c r="BX719" i="1"/>
  <c r="BZ719" i="1" s="1"/>
  <c r="CB719" i="1" s="1"/>
  <c r="CD719" i="1" s="1"/>
  <c r="CF719" i="1" s="1"/>
  <c r="CN719" i="1" s="1"/>
  <c r="BX722" i="1"/>
  <c r="BZ722" i="1" s="1"/>
  <c r="CB722" i="1" s="1"/>
  <c r="CD722" i="1" s="1"/>
  <c r="CF722" i="1" s="1"/>
  <c r="BX723" i="1"/>
  <c r="BX724" i="1"/>
  <c r="BZ724" i="1" s="1"/>
  <c r="CB724" i="1" s="1"/>
  <c r="CD724" i="1" s="1"/>
  <c r="CF724" i="1" s="1"/>
  <c r="BX725" i="1"/>
  <c r="BZ725" i="1" s="1"/>
  <c r="CB725" i="1" s="1"/>
  <c r="CD725" i="1" s="1"/>
  <c r="CF725" i="1" s="1"/>
  <c r="BX726" i="1"/>
  <c r="BZ726" i="1" s="1"/>
  <c r="CB726" i="1" s="1"/>
  <c r="CD726" i="1" s="1"/>
  <c r="CF726" i="1" s="1"/>
  <c r="BX727" i="1"/>
  <c r="BX733" i="1"/>
  <c r="BZ733" i="1" s="1"/>
  <c r="CB733" i="1" s="1"/>
  <c r="CD733" i="1" s="1"/>
  <c r="CF733" i="1" s="1"/>
  <c r="BX734" i="1"/>
  <c r="BZ734" i="1" s="1"/>
  <c r="CB734" i="1" s="1"/>
  <c r="CD734" i="1" s="1"/>
  <c r="CF734" i="1" s="1"/>
  <c r="CR734" i="1" s="1"/>
  <c r="BX735" i="1"/>
  <c r="BZ735" i="1" s="1"/>
  <c r="CB735" i="1" s="1"/>
  <c r="CD735" i="1" s="1"/>
  <c r="CF735" i="1" s="1"/>
  <c r="BX738" i="1"/>
  <c r="BX739" i="1"/>
  <c r="BZ739" i="1" s="1"/>
  <c r="CB739" i="1" s="1"/>
  <c r="CD739" i="1" s="1"/>
  <c r="CF739" i="1" s="1"/>
  <c r="BX740" i="1"/>
  <c r="BZ740" i="1" s="1"/>
  <c r="CB740" i="1" s="1"/>
  <c r="CD740" i="1" s="1"/>
  <c r="CF740" i="1" s="1"/>
  <c r="CQ740" i="1" s="1"/>
  <c r="BX742" i="1"/>
  <c r="BZ742" i="1" s="1"/>
  <c r="CB742" i="1" s="1"/>
  <c r="CD742" i="1" s="1"/>
  <c r="CF742" i="1" s="1"/>
  <c r="BX743" i="1"/>
  <c r="BX746" i="1"/>
  <c r="BZ746" i="1" s="1"/>
  <c r="CB746" i="1" s="1"/>
  <c r="CD746" i="1" s="1"/>
  <c r="CF746" i="1" s="1"/>
  <c r="BX750" i="1"/>
  <c r="BZ750" i="1" s="1"/>
  <c r="CB750" i="1" s="1"/>
  <c r="CD750" i="1" s="1"/>
  <c r="CF750" i="1" s="1"/>
  <c r="BX751" i="1"/>
  <c r="BZ751" i="1" s="1"/>
  <c r="CB751" i="1" s="1"/>
  <c r="CD751" i="1" s="1"/>
  <c r="CF751" i="1" s="1"/>
  <c r="CR751" i="1" s="1"/>
  <c r="BX754" i="1"/>
  <c r="BZ754" i="1" s="1"/>
  <c r="CB754" i="1" s="1"/>
  <c r="CD754" i="1" s="1"/>
  <c r="CF754" i="1" s="1"/>
  <c r="BX755" i="1"/>
  <c r="BZ755" i="1" s="1"/>
  <c r="CB755" i="1" s="1"/>
  <c r="CD755" i="1" s="1"/>
  <c r="CF755" i="1" s="1"/>
  <c r="BX756" i="1"/>
  <c r="BZ756" i="1" s="1"/>
  <c r="CB756" i="1" s="1"/>
  <c r="CD756" i="1" s="1"/>
  <c r="CF756" i="1" s="1"/>
  <c r="CP756" i="1" s="1"/>
  <c r="BX758" i="1"/>
  <c r="BZ758" i="1" s="1"/>
  <c r="CB758" i="1" s="1"/>
  <c r="CD758" i="1" s="1"/>
  <c r="CF758" i="1" s="1"/>
  <c r="BX759" i="1"/>
  <c r="BZ759" i="1" s="1"/>
  <c r="BX766" i="1"/>
  <c r="BX767" i="1"/>
  <c r="BX770" i="1"/>
  <c r="BZ770" i="1" s="1"/>
  <c r="CB770" i="1" s="1"/>
  <c r="CD770" i="1" s="1"/>
  <c r="CF770" i="1" s="1"/>
  <c r="BX771" i="1"/>
  <c r="BZ771" i="1" s="1"/>
  <c r="CB771" i="1" s="1"/>
  <c r="CD771" i="1" s="1"/>
  <c r="CF771" i="1" s="1"/>
  <c r="CQ771" i="1" s="1"/>
  <c r="BX772" i="1"/>
  <c r="BZ772" i="1" s="1"/>
  <c r="CB772" i="1" s="1"/>
  <c r="CD772" i="1" s="1"/>
  <c r="CF772" i="1" s="1"/>
  <c r="BX773" i="1"/>
  <c r="BZ773" i="1" s="1"/>
  <c r="CB773" i="1" s="1"/>
  <c r="CD773" i="1" s="1"/>
  <c r="CF773" i="1" s="1"/>
  <c r="CS773" i="1" s="1"/>
  <c r="BX774" i="1"/>
  <c r="BZ774" i="1" s="1"/>
  <c r="CB774" i="1" s="1"/>
  <c r="CD774" i="1" s="1"/>
  <c r="CF774" i="1" s="1"/>
  <c r="BX775" i="1"/>
  <c r="BZ775" i="1" s="1"/>
  <c r="CB775" i="1" s="1"/>
  <c r="CD775" i="1" s="1"/>
  <c r="CF775" i="1" s="1"/>
  <c r="CN775" i="1" s="1"/>
  <c r="BX781" i="1"/>
  <c r="BZ781" i="1" s="1"/>
  <c r="CB781" i="1" s="1"/>
  <c r="CD781" i="1" s="1"/>
  <c r="CF781" i="1" s="1"/>
  <c r="CS781" i="1" s="1"/>
  <c r="BX782" i="1"/>
  <c r="BZ782" i="1" s="1"/>
  <c r="CB782" i="1" s="1"/>
  <c r="CD782" i="1" s="1"/>
  <c r="BX783" i="1"/>
  <c r="BZ783" i="1" s="1"/>
  <c r="CB783" i="1" s="1"/>
  <c r="CD783" i="1" s="1"/>
  <c r="CF783" i="1" s="1"/>
  <c r="CJ783" i="1" s="1"/>
  <c r="BX786" i="1"/>
  <c r="BZ786" i="1" s="1"/>
  <c r="CB786" i="1" s="1"/>
  <c r="CD786" i="1" s="1"/>
  <c r="CF786" i="1" s="1"/>
  <c r="BX787" i="1"/>
  <c r="BX788" i="1"/>
  <c r="BZ788" i="1" s="1"/>
  <c r="CB788" i="1" s="1"/>
  <c r="CD788" i="1" s="1"/>
  <c r="CF788" i="1" s="1"/>
  <c r="CP788" i="1" s="1"/>
  <c r="BX790" i="1"/>
  <c r="BZ790" i="1" s="1"/>
  <c r="CB790" i="1" s="1"/>
  <c r="BX791" i="1"/>
  <c r="BZ791" i="1" s="1"/>
  <c r="CB791" i="1" s="1"/>
  <c r="BX798" i="1"/>
  <c r="BZ798" i="1" s="1"/>
  <c r="CB798" i="1" s="1"/>
  <c r="CD798" i="1" s="1"/>
  <c r="CF798" i="1" s="1"/>
  <c r="BX799" i="1"/>
  <c r="BZ799" i="1" s="1"/>
  <c r="CB799" i="1" s="1"/>
  <c r="CD799" i="1" s="1"/>
  <c r="CF799" i="1" s="1"/>
  <c r="CP799" i="1" s="1"/>
  <c r="BX802" i="1"/>
  <c r="BZ802" i="1" s="1"/>
  <c r="CB802" i="1" s="1"/>
  <c r="CD802" i="1" s="1"/>
  <c r="CF802" i="1" s="1"/>
  <c r="BX803" i="1"/>
  <c r="BZ803" i="1" s="1"/>
  <c r="CB803" i="1" s="1"/>
  <c r="CD803" i="1" s="1"/>
  <c r="CF803" i="1" s="1"/>
  <c r="CN803" i="1" s="1"/>
  <c r="BX804" i="1"/>
  <c r="BZ804" i="1" s="1"/>
  <c r="CB804" i="1" s="1"/>
  <c r="CD804" i="1" s="1"/>
  <c r="CF804" i="1" s="1"/>
  <c r="BX806" i="1"/>
  <c r="BZ806" i="1" s="1"/>
  <c r="CB806" i="1" s="1"/>
  <c r="CD806" i="1" s="1"/>
  <c r="CF806" i="1" s="1"/>
  <c r="BX807" i="1"/>
  <c r="BZ807" i="1" s="1"/>
  <c r="CB807" i="1" s="1"/>
  <c r="CD807" i="1" s="1"/>
  <c r="CF807" i="1" s="1"/>
  <c r="BX814" i="1"/>
  <c r="BZ814" i="1" s="1"/>
  <c r="CB814" i="1" s="1"/>
  <c r="CD814" i="1" s="1"/>
  <c r="CF814" i="1" s="1"/>
  <c r="BX815" i="1"/>
  <c r="BZ815" i="1" s="1"/>
  <c r="CB815" i="1" s="1"/>
  <c r="CD815" i="1" s="1"/>
  <c r="CF815" i="1" s="1"/>
  <c r="CR815" i="1" s="1"/>
  <c r="BX818" i="1"/>
  <c r="BZ818" i="1" s="1"/>
  <c r="CB818" i="1" s="1"/>
  <c r="CD818" i="1" s="1"/>
  <c r="CF818" i="1" s="1"/>
  <c r="CS818" i="1" s="1"/>
  <c r="BX819" i="1"/>
  <c r="BZ819" i="1" s="1"/>
  <c r="CB819" i="1" s="1"/>
  <c r="CD819" i="1" s="1"/>
  <c r="BX820" i="1"/>
  <c r="BZ820" i="1" s="1"/>
  <c r="CB820" i="1" s="1"/>
  <c r="CD820" i="1" s="1"/>
  <c r="CF820" i="1" s="1"/>
  <c r="BX821" i="1"/>
  <c r="BZ821" i="1" s="1"/>
  <c r="CB821" i="1" s="1"/>
  <c r="CD821" i="1" s="1"/>
  <c r="CF821" i="1" s="1"/>
  <c r="BX822" i="1"/>
  <c r="BZ822" i="1" s="1"/>
  <c r="CB822" i="1" s="1"/>
  <c r="CD822" i="1" s="1"/>
  <c r="CF822" i="1" s="1"/>
  <c r="BX823" i="1"/>
  <c r="BZ823" i="1" s="1"/>
  <c r="CB823" i="1" s="1"/>
  <c r="CD823" i="1" s="1"/>
  <c r="CF823" i="1" s="1"/>
  <c r="CL823" i="1" s="1"/>
  <c r="BX830" i="1"/>
  <c r="BZ830" i="1" s="1"/>
  <c r="CB830" i="1" s="1"/>
  <c r="CD830" i="1" s="1"/>
  <c r="CF830" i="1" s="1"/>
  <c r="BX831" i="1"/>
  <c r="BZ831" i="1" s="1"/>
  <c r="CB831" i="1" s="1"/>
  <c r="CD831" i="1" s="1"/>
  <c r="CF831" i="1" s="1"/>
  <c r="BX834" i="1"/>
  <c r="BZ834" i="1" s="1"/>
  <c r="BX835" i="1"/>
  <c r="BZ835" i="1" s="1"/>
  <c r="CB835" i="1" s="1"/>
  <c r="CD835" i="1" s="1"/>
  <c r="CF835" i="1" s="1"/>
  <c r="BX836" i="1"/>
  <c r="BZ836" i="1" s="1"/>
  <c r="CB836" i="1" s="1"/>
  <c r="CD836" i="1" s="1"/>
  <c r="CF836" i="1" s="1"/>
  <c r="CR836" i="1" s="1"/>
  <c r="BX837" i="1"/>
  <c r="BZ837" i="1" s="1"/>
  <c r="CB837" i="1" s="1"/>
  <c r="CD837" i="1" s="1"/>
  <c r="CF837" i="1" s="1"/>
  <c r="CS837" i="1" s="1"/>
  <c r="BX838" i="1"/>
  <c r="BZ838" i="1" s="1"/>
  <c r="CB838" i="1" s="1"/>
  <c r="CD838" i="1" s="1"/>
  <c r="CF838" i="1" s="1"/>
  <c r="BX839" i="1"/>
  <c r="BZ839" i="1" s="1"/>
  <c r="CB839" i="1" s="1"/>
  <c r="CD839" i="1" s="1"/>
  <c r="CF839" i="1" s="1"/>
  <c r="BX840" i="1"/>
  <c r="BZ840" i="1" s="1"/>
  <c r="CB840" i="1" s="1"/>
  <c r="CD840" i="1" s="1"/>
  <c r="CF840" i="1" s="1"/>
  <c r="CO840" i="1" s="1"/>
  <c r="BX842" i="1"/>
  <c r="BX846" i="1"/>
  <c r="BZ846" i="1" s="1"/>
  <c r="CB846" i="1" s="1"/>
  <c r="CD846" i="1" s="1"/>
  <c r="CF846" i="1" s="1"/>
  <c r="BX847" i="1"/>
  <c r="BZ847" i="1" s="1"/>
  <c r="CB847" i="1" s="1"/>
  <c r="CD847" i="1" s="1"/>
  <c r="CF847" i="1" s="1"/>
  <c r="BX850" i="1"/>
  <c r="BZ850" i="1" s="1"/>
  <c r="CB850" i="1" s="1"/>
  <c r="CD850" i="1" s="1"/>
  <c r="CF850" i="1" s="1"/>
  <c r="BX851" i="1"/>
  <c r="BZ851" i="1" s="1"/>
  <c r="CB851" i="1" s="1"/>
  <c r="CD851" i="1" s="1"/>
  <c r="CF851" i="1" s="1"/>
  <c r="BX852" i="1"/>
  <c r="BX853" i="1"/>
  <c r="BZ853" i="1" s="1"/>
  <c r="CB853" i="1" s="1"/>
  <c r="CD853" i="1" s="1"/>
  <c r="CF853" i="1" s="1"/>
  <c r="BX854" i="1"/>
  <c r="BZ854" i="1" s="1"/>
  <c r="CB854" i="1" s="1"/>
  <c r="CD854" i="1" s="1"/>
  <c r="CF854" i="1" s="1"/>
  <c r="BX855" i="1"/>
  <c r="BZ855" i="1" s="1"/>
  <c r="CB855" i="1" s="1"/>
  <c r="CD855" i="1" s="1"/>
  <c r="CF855" i="1" s="1"/>
  <c r="CR855" i="1" s="1"/>
  <c r="BX862" i="1"/>
  <c r="BZ862" i="1" s="1"/>
  <c r="CB862" i="1" s="1"/>
  <c r="CD862" i="1" s="1"/>
  <c r="CF862" i="1" s="1"/>
  <c r="BX863" i="1"/>
  <c r="BZ863" i="1" s="1"/>
  <c r="CB863" i="1" s="1"/>
  <c r="CD863" i="1" s="1"/>
  <c r="CF863" i="1" s="1"/>
  <c r="BX866" i="1"/>
  <c r="BZ866" i="1" s="1"/>
  <c r="BX867" i="1"/>
  <c r="BZ867" i="1" s="1"/>
  <c r="BX868" i="1"/>
  <c r="BZ868" i="1" s="1"/>
  <c r="CB868" i="1" s="1"/>
  <c r="CD868" i="1" s="1"/>
  <c r="CF868" i="1" s="1"/>
  <c r="CP868" i="1" s="1"/>
  <c r="BX870" i="1"/>
  <c r="BZ870" i="1" s="1"/>
  <c r="CB870" i="1" s="1"/>
  <c r="CD870" i="1" s="1"/>
  <c r="CF870" i="1" s="1"/>
  <c r="BX871" i="1"/>
  <c r="BZ871" i="1" s="1"/>
  <c r="CB871" i="1" s="1"/>
  <c r="CD871" i="1" s="1"/>
  <c r="CF871" i="1" s="1"/>
  <c r="CL871" i="1" s="1"/>
  <c r="BX877" i="1"/>
  <c r="BZ877" i="1" s="1"/>
  <c r="CB877" i="1" s="1"/>
  <c r="CD877" i="1" s="1"/>
  <c r="CF877" i="1" s="1"/>
  <c r="BX878" i="1"/>
  <c r="BZ878" i="1" s="1"/>
  <c r="CB878" i="1" s="1"/>
  <c r="CD878" i="1" s="1"/>
  <c r="CF878" i="1" s="1"/>
  <c r="CR878" i="1" s="1"/>
  <c r="BX879" i="1"/>
  <c r="BZ879" i="1" s="1"/>
  <c r="CB879" i="1" s="1"/>
  <c r="CD879" i="1" s="1"/>
  <c r="CF879" i="1" s="1"/>
  <c r="BX882" i="1"/>
  <c r="BZ882" i="1" s="1"/>
  <c r="CB882" i="1" s="1"/>
  <c r="CD882" i="1" s="1"/>
  <c r="BX883" i="1"/>
  <c r="BZ883" i="1" s="1"/>
  <c r="CB883" i="1" s="1"/>
  <c r="CD883" i="1" s="1"/>
  <c r="BX884" i="1"/>
  <c r="BZ884" i="1" s="1"/>
  <c r="CB884" i="1" s="1"/>
  <c r="CD884" i="1" s="1"/>
  <c r="CF884" i="1" s="1"/>
  <c r="CS884" i="1" s="1"/>
  <c r="BX885" i="1"/>
  <c r="BZ885" i="1" s="1"/>
  <c r="CB885" i="1" s="1"/>
  <c r="CD885" i="1" s="1"/>
  <c r="CF885" i="1" s="1"/>
  <c r="CR885" i="1" s="1"/>
  <c r="BX886" i="1"/>
  <c r="BZ886" i="1" s="1"/>
  <c r="CB886" i="1" s="1"/>
  <c r="CD886" i="1" s="1"/>
  <c r="CF886" i="1" s="1"/>
  <c r="CL886" i="1" s="1"/>
  <c r="BX887" i="1"/>
  <c r="BZ887" i="1" s="1"/>
  <c r="BX888" i="1"/>
  <c r="BZ888" i="1" s="1"/>
  <c r="CB888" i="1" s="1"/>
  <c r="CD888" i="1" s="1"/>
  <c r="CF888" i="1" s="1"/>
  <c r="BX893" i="1"/>
  <c r="BZ893" i="1" s="1"/>
  <c r="CB893" i="1" s="1"/>
  <c r="CD893" i="1" s="1"/>
  <c r="CF893" i="1" s="1"/>
  <c r="CH893" i="1" s="1"/>
  <c r="BX894" i="1"/>
  <c r="BZ894" i="1" s="1"/>
  <c r="CB894" i="1" s="1"/>
  <c r="CD894" i="1" s="1"/>
  <c r="CF894" i="1" s="1"/>
  <c r="BX895" i="1"/>
  <c r="BZ895" i="1" s="1"/>
  <c r="CB895" i="1" s="1"/>
  <c r="CD895" i="1" s="1"/>
  <c r="CF895" i="1" s="1"/>
  <c r="CP895" i="1" s="1"/>
  <c r="BX898" i="1"/>
  <c r="BZ898" i="1" s="1"/>
  <c r="CB898" i="1" s="1"/>
  <c r="CD898" i="1" s="1"/>
  <c r="CF898" i="1" s="1"/>
  <c r="CH898" i="1" s="1"/>
  <c r="BX899" i="1"/>
  <c r="BZ899" i="1" s="1"/>
  <c r="CB899" i="1" s="1"/>
  <c r="CD899" i="1" s="1"/>
  <c r="CF899" i="1" s="1"/>
  <c r="CS899" i="1" s="1"/>
  <c r="BX900" i="1"/>
  <c r="BZ900" i="1" s="1"/>
  <c r="CB900" i="1" s="1"/>
  <c r="CD900" i="1" s="1"/>
  <c r="CF900" i="1" s="1"/>
  <c r="BX901" i="1"/>
  <c r="BZ901" i="1" s="1"/>
  <c r="CB901" i="1" s="1"/>
  <c r="CD901" i="1" s="1"/>
  <c r="CF901" i="1" s="1"/>
  <c r="BX902" i="1"/>
  <c r="BZ902" i="1" s="1"/>
  <c r="CB902" i="1" s="1"/>
  <c r="CD902" i="1" s="1"/>
  <c r="CF902" i="1" s="1"/>
  <c r="BX903" i="1"/>
  <c r="BZ903" i="1" s="1"/>
  <c r="CB903" i="1" s="1"/>
  <c r="CD903" i="1" s="1"/>
  <c r="CF903" i="1" s="1"/>
  <c r="BX910" i="1"/>
  <c r="BZ910" i="1" s="1"/>
  <c r="CB910" i="1" s="1"/>
  <c r="CD910" i="1" s="1"/>
  <c r="CF910" i="1" s="1"/>
  <c r="BX911" i="1"/>
  <c r="BZ911" i="1" s="1"/>
  <c r="CB911" i="1" s="1"/>
  <c r="CD911" i="1" s="1"/>
  <c r="CF911" i="1" s="1"/>
  <c r="CP911" i="1" s="1"/>
  <c r="BX914" i="1"/>
  <c r="BX915" i="1"/>
  <c r="BX916" i="1"/>
  <c r="BZ916" i="1" s="1"/>
  <c r="CB916" i="1" s="1"/>
  <c r="CD916" i="1" s="1"/>
  <c r="CF916" i="1" s="1"/>
  <c r="BX918" i="1"/>
  <c r="BZ918" i="1" s="1"/>
  <c r="CB918" i="1" s="1"/>
  <c r="CD918" i="1" s="1"/>
  <c r="CF918" i="1" s="1"/>
  <c r="CR918" i="1" s="1"/>
  <c r="BX919" i="1"/>
  <c r="BZ919" i="1" s="1"/>
  <c r="CB919" i="1" s="1"/>
  <c r="CD919" i="1" s="1"/>
  <c r="CF919" i="1" s="1"/>
  <c r="BX920" i="1"/>
  <c r="BZ920" i="1" s="1"/>
  <c r="CB920" i="1" s="1"/>
  <c r="CD920" i="1" s="1"/>
  <c r="CF920" i="1" s="1"/>
  <c r="CQ920" i="1" s="1"/>
  <c r="BX921" i="1"/>
  <c r="BZ921" i="1" s="1"/>
  <c r="CB921" i="1" s="1"/>
  <c r="CD921" i="1" s="1"/>
  <c r="CF921" i="1" s="1"/>
  <c r="CR921" i="1" s="1"/>
  <c r="BX926" i="1"/>
  <c r="BZ926" i="1" s="1"/>
  <c r="CB926" i="1" s="1"/>
  <c r="CD926" i="1" s="1"/>
  <c r="CF926" i="1" s="1"/>
  <c r="BX927" i="1"/>
  <c r="BZ927" i="1" s="1"/>
  <c r="CB927" i="1" s="1"/>
  <c r="CD927" i="1" s="1"/>
  <c r="CF927" i="1" s="1"/>
  <c r="CS927" i="1" s="1"/>
  <c r="BX930" i="1"/>
  <c r="BX931" i="1"/>
  <c r="BZ931" i="1" s="1"/>
  <c r="CB931" i="1" s="1"/>
  <c r="CD931" i="1" s="1"/>
  <c r="CF931" i="1" s="1"/>
  <c r="CJ931" i="1" s="1"/>
  <c r="BX932" i="1"/>
  <c r="BX934" i="1"/>
  <c r="BZ934" i="1" s="1"/>
  <c r="CB934" i="1" s="1"/>
  <c r="CD934" i="1" s="1"/>
  <c r="CF934" i="1" s="1"/>
  <c r="BX935" i="1"/>
  <c r="BX937" i="1"/>
  <c r="BZ937" i="1" s="1"/>
  <c r="CB937" i="1" s="1"/>
  <c r="CD937" i="1" s="1"/>
  <c r="CF937" i="1" s="1"/>
  <c r="BX941" i="1"/>
  <c r="BZ941" i="1" s="1"/>
  <c r="CB941" i="1" s="1"/>
  <c r="CD941" i="1" s="1"/>
  <c r="CF941" i="1" s="1"/>
  <c r="CS941" i="1" s="1"/>
  <c r="BX942" i="1"/>
  <c r="BX943" i="1"/>
  <c r="BZ943" i="1" s="1"/>
  <c r="CB943" i="1" s="1"/>
  <c r="CD943" i="1" s="1"/>
  <c r="CF943" i="1" s="1"/>
  <c r="BX946" i="1"/>
  <c r="BZ946" i="1" s="1"/>
  <c r="CB946" i="1" s="1"/>
  <c r="CD946" i="1" s="1"/>
  <c r="CF946" i="1" s="1"/>
  <c r="BX947" i="1"/>
  <c r="BZ947" i="1" s="1"/>
  <c r="CB947" i="1" s="1"/>
  <c r="CD947" i="1" s="1"/>
  <c r="CF947" i="1" s="1"/>
  <c r="BX948" i="1"/>
  <c r="BZ948" i="1" s="1"/>
  <c r="CB948" i="1" s="1"/>
  <c r="CD948" i="1" s="1"/>
  <c r="CF948" i="1" s="1"/>
  <c r="BX950" i="1"/>
  <c r="BZ950" i="1" s="1"/>
  <c r="CB950" i="1" s="1"/>
  <c r="CD950" i="1" s="1"/>
  <c r="CF950" i="1" s="1"/>
  <c r="CN950" i="1" s="1"/>
  <c r="BX951" i="1"/>
  <c r="BZ951" i="1" s="1"/>
  <c r="CB951" i="1" s="1"/>
  <c r="CD951" i="1" s="1"/>
  <c r="CF951" i="1" s="1"/>
  <c r="BX958" i="1"/>
  <c r="BZ958" i="1" s="1"/>
  <c r="CB958" i="1" s="1"/>
  <c r="CD958" i="1" s="1"/>
  <c r="CF958" i="1" s="1"/>
  <c r="CP958" i="1" s="1"/>
  <c r="BX959" i="1"/>
  <c r="BZ959" i="1" s="1"/>
  <c r="CB959" i="1" s="1"/>
  <c r="CD959" i="1" s="1"/>
  <c r="CF959" i="1" s="1"/>
  <c r="BX962" i="1"/>
  <c r="BZ962" i="1" s="1"/>
  <c r="CB962" i="1" s="1"/>
  <c r="CD962" i="1" s="1"/>
  <c r="CF962" i="1" s="1"/>
  <c r="BX963" i="1"/>
  <c r="BZ963" i="1" s="1"/>
  <c r="CB963" i="1" s="1"/>
  <c r="CD963" i="1" s="1"/>
  <c r="CF963" i="1" s="1"/>
  <c r="CS963" i="1" s="1"/>
  <c r="BX964" i="1"/>
  <c r="BZ964" i="1" s="1"/>
  <c r="CB964" i="1" s="1"/>
  <c r="CD964" i="1" s="1"/>
  <c r="CF964" i="1" s="1"/>
  <c r="BX966" i="1"/>
  <c r="BZ966" i="1" s="1"/>
  <c r="BX967" i="1"/>
  <c r="BZ967" i="1" s="1"/>
  <c r="CB967" i="1" s="1"/>
  <c r="CD967" i="1" s="1"/>
  <c r="CF967" i="1" s="1"/>
  <c r="BX970" i="1"/>
  <c r="BX974" i="1"/>
  <c r="BZ974" i="1" s="1"/>
  <c r="CB974" i="1" s="1"/>
  <c r="CD974" i="1" s="1"/>
  <c r="CF974" i="1" s="1"/>
  <c r="BX975" i="1"/>
  <c r="BZ975" i="1" s="1"/>
  <c r="CB975" i="1" s="1"/>
  <c r="CD975" i="1" s="1"/>
  <c r="CF975" i="1" s="1"/>
  <c r="BX978" i="1"/>
  <c r="BZ978" i="1" s="1"/>
  <c r="CB978" i="1" s="1"/>
  <c r="CD978" i="1" s="1"/>
  <c r="CF978" i="1" s="1"/>
  <c r="BX979" i="1"/>
  <c r="BZ979" i="1" s="1"/>
  <c r="CB979" i="1" s="1"/>
  <c r="CD979" i="1" s="1"/>
  <c r="CF979" i="1" s="1"/>
  <c r="BX980" i="1"/>
  <c r="BZ980" i="1" s="1"/>
  <c r="CB980" i="1" s="1"/>
  <c r="CD980" i="1" s="1"/>
  <c r="BX982" i="1"/>
  <c r="BZ982" i="1" s="1"/>
  <c r="CB982" i="1" s="1"/>
  <c r="CD982" i="1" s="1"/>
  <c r="CF982" i="1" s="1"/>
  <c r="CH982" i="1" s="1"/>
  <c r="BX983" i="1"/>
  <c r="BZ983" i="1" s="1"/>
  <c r="CB983" i="1" s="1"/>
  <c r="CD983" i="1" s="1"/>
  <c r="CF983" i="1" s="1"/>
  <c r="BX990" i="1"/>
  <c r="BZ990" i="1" s="1"/>
  <c r="CB990" i="1" s="1"/>
  <c r="CD990" i="1" s="1"/>
  <c r="CF990" i="1" s="1"/>
  <c r="CL990" i="1" s="1"/>
  <c r="BX991" i="1"/>
  <c r="BZ991" i="1" s="1"/>
  <c r="CB991" i="1" s="1"/>
  <c r="CD991" i="1" s="1"/>
  <c r="CF991" i="1" s="1"/>
  <c r="BX994" i="1"/>
  <c r="BZ994" i="1" s="1"/>
  <c r="CB994" i="1" s="1"/>
  <c r="CD994" i="1" s="1"/>
  <c r="CF994" i="1" s="1"/>
  <c r="BX995" i="1"/>
  <c r="BZ995" i="1" s="1"/>
  <c r="CB995" i="1" s="1"/>
  <c r="CD995" i="1" s="1"/>
  <c r="CF995" i="1" s="1"/>
  <c r="BX996" i="1"/>
  <c r="BZ996" i="1" s="1"/>
  <c r="CB996" i="1" s="1"/>
  <c r="CD996" i="1" s="1"/>
  <c r="CF996" i="1" s="1"/>
  <c r="CS996" i="1" s="1"/>
  <c r="BX998" i="1"/>
  <c r="BX999" i="1"/>
  <c r="BZ999" i="1" s="1"/>
  <c r="CB999" i="1" s="1"/>
  <c r="CD999" i="1" s="1"/>
  <c r="CF999" i="1" s="1"/>
  <c r="CP999" i="1" s="1"/>
  <c r="BX1006" i="1"/>
  <c r="BZ1006" i="1" s="1"/>
  <c r="CB1006" i="1" s="1"/>
  <c r="CD1006" i="1" s="1"/>
  <c r="CF1006" i="1" s="1"/>
  <c r="BX1007" i="1"/>
  <c r="BZ1007" i="1" s="1"/>
  <c r="CB1007" i="1" s="1"/>
  <c r="CD1007" i="1" s="1"/>
  <c r="CF1007" i="1" s="1"/>
  <c r="BX1010" i="1"/>
  <c r="BZ1010" i="1" s="1"/>
  <c r="CB1010" i="1" s="1"/>
  <c r="CD1010" i="1" s="1"/>
  <c r="CF1010" i="1" s="1"/>
  <c r="CS1010" i="1" s="1"/>
  <c r="BX1011" i="1"/>
  <c r="BX1012" i="1"/>
  <c r="BZ1012" i="1" s="1"/>
  <c r="CB1012" i="1" s="1"/>
  <c r="CD1012" i="1" s="1"/>
  <c r="CF1012" i="1" s="1"/>
  <c r="BX1014" i="1"/>
  <c r="BZ1014" i="1" s="1"/>
  <c r="CB1014" i="1" s="1"/>
  <c r="CD1014" i="1" s="1"/>
  <c r="CF1014" i="1" s="1"/>
  <c r="CR1014" i="1" s="1"/>
  <c r="BX1015" i="1"/>
  <c r="BX1017" i="1"/>
  <c r="BZ1017" i="1" s="1"/>
  <c r="CB1017" i="1" s="1"/>
  <c r="CD1017" i="1" s="1"/>
  <c r="CF1017" i="1" s="1"/>
  <c r="CR1017" i="1" s="1"/>
  <c r="BX1018" i="1"/>
  <c r="BZ1018" i="1" s="1"/>
  <c r="CB1018" i="1" s="1"/>
  <c r="CD1018" i="1" s="1"/>
  <c r="BX1022" i="1"/>
  <c r="BZ1022" i="1" s="1"/>
  <c r="CB1022" i="1" s="1"/>
  <c r="CD1022" i="1" s="1"/>
  <c r="CF1022" i="1" s="1"/>
  <c r="BX1023" i="1"/>
  <c r="BZ1023" i="1" s="1"/>
  <c r="CB1023" i="1" s="1"/>
  <c r="CD1023" i="1" s="1"/>
  <c r="CF1023" i="1" s="1"/>
  <c r="CR1023" i="1" s="1"/>
  <c r="BX1026" i="1"/>
  <c r="BZ1026" i="1" s="1"/>
  <c r="CB1026" i="1" s="1"/>
  <c r="CD1026" i="1" s="1"/>
  <c r="CF1026" i="1" s="1"/>
  <c r="BX1027" i="1"/>
  <c r="BZ1027" i="1" s="1"/>
  <c r="CB1027" i="1" s="1"/>
  <c r="CD1027" i="1" s="1"/>
  <c r="CF1027" i="1" s="1"/>
  <c r="CS1027" i="1" s="1"/>
  <c r="BX1028" i="1"/>
  <c r="BZ1028" i="1" s="1"/>
  <c r="CB1028" i="1" s="1"/>
  <c r="BX1030" i="1"/>
  <c r="BZ1030" i="1" s="1"/>
  <c r="CB1030" i="1" s="1"/>
  <c r="CD1030" i="1" s="1"/>
  <c r="CF1030" i="1" s="1"/>
  <c r="BX1031" i="1"/>
  <c r="BZ1031" i="1" s="1"/>
  <c r="CB1031" i="1" s="1"/>
  <c r="CD1031" i="1" s="1"/>
  <c r="CF1031" i="1" s="1"/>
  <c r="BX1034" i="1"/>
  <c r="BZ1034" i="1" s="1"/>
  <c r="CB1034" i="1" s="1"/>
  <c r="CD1034" i="1" s="1"/>
  <c r="CF1034" i="1" s="1"/>
  <c r="CS1034" i="1" s="1"/>
  <c r="BX1038" i="1"/>
  <c r="BZ1038" i="1" s="1"/>
  <c r="CB1038" i="1" s="1"/>
  <c r="CD1038" i="1" s="1"/>
  <c r="CF1038" i="1" s="1"/>
  <c r="BX1039" i="1"/>
  <c r="BZ1039" i="1" s="1"/>
  <c r="CB1039" i="1" s="1"/>
  <c r="CD1039" i="1" s="1"/>
  <c r="CF1039" i="1" s="1"/>
  <c r="CP1039" i="1" s="1"/>
  <c r="BX1042" i="1"/>
  <c r="BZ1042" i="1" s="1"/>
  <c r="CB1042" i="1" s="1"/>
  <c r="CD1042" i="1" s="1"/>
  <c r="CF1042" i="1" s="1"/>
  <c r="BX1043" i="1"/>
  <c r="BZ1043" i="1" s="1"/>
  <c r="CB1043" i="1" s="1"/>
  <c r="CD1043" i="1" s="1"/>
  <c r="CF1043" i="1" s="1"/>
  <c r="CR1043" i="1" s="1"/>
  <c r="BX1044" i="1"/>
  <c r="BZ1044" i="1" s="1"/>
  <c r="CB1044" i="1" s="1"/>
  <c r="CD1044" i="1" s="1"/>
  <c r="CF1044" i="1" s="1"/>
  <c r="CL1044" i="1" s="1"/>
  <c r="BX1046" i="1"/>
  <c r="BZ1046" i="1" s="1"/>
  <c r="CB1046" i="1" s="1"/>
  <c r="CD1046" i="1" s="1"/>
  <c r="CF1046" i="1" s="1"/>
  <c r="CP1046" i="1" s="1"/>
  <c r="BX1047" i="1"/>
  <c r="BZ1047" i="1" s="1"/>
  <c r="CB1047" i="1" s="1"/>
  <c r="CD1047" i="1" s="1"/>
  <c r="BX1053" i="1"/>
  <c r="BZ1053" i="1" s="1"/>
  <c r="CB1053" i="1" s="1"/>
  <c r="CD1053" i="1" s="1"/>
  <c r="CF1053" i="1" s="1"/>
  <c r="BX1054" i="1"/>
  <c r="BZ1054" i="1" s="1"/>
  <c r="CB1054" i="1" s="1"/>
  <c r="CD1054" i="1" s="1"/>
  <c r="CF1054" i="1" s="1"/>
  <c r="BX1055" i="1"/>
  <c r="BZ1055" i="1" s="1"/>
  <c r="CB1055" i="1" s="1"/>
  <c r="CD1055" i="1" s="1"/>
  <c r="CF1055" i="1" s="1"/>
  <c r="BX1058" i="1"/>
  <c r="BZ1058" i="1" s="1"/>
  <c r="CB1058" i="1" s="1"/>
  <c r="CD1058" i="1" s="1"/>
  <c r="CF1058" i="1" s="1"/>
  <c r="BX1059" i="1"/>
  <c r="BZ1059" i="1" s="1"/>
  <c r="CB1059" i="1" s="1"/>
  <c r="CD1059" i="1" s="1"/>
  <c r="CF1059" i="1" s="1"/>
  <c r="CS1059" i="1" s="1"/>
  <c r="BX1060" i="1"/>
  <c r="BZ1060" i="1" s="1"/>
  <c r="BX1062" i="1"/>
  <c r="BZ1062" i="1" s="1"/>
  <c r="CB1062" i="1" s="1"/>
  <c r="CD1062" i="1" s="1"/>
  <c r="CF1062" i="1" s="1"/>
  <c r="BX1063" i="1"/>
  <c r="BZ1063" i="1" s="1"/>
  <c r="CB1063" i="1" s="1"/>
  <c r="CD1063" i="1" s="1"/>
  <c r="CF1063" i="1" s="1"/>
  <c r="CR1063" i="1" s="1"/>
  <c r="BX1070" i="1"/>
  <c r="BZ1070" i="1" s="1"/>
  <c r="CB1070" i="1" s="1"/>
  <c r="CD1070" i="1" s="1"/>
  <c r="CF1070" i="1" s="1"/>
  <c r="BX1071" i="1"/>
  <c r="BZ1071" i="1" s="1"/>
  <c r="BX1074" i="1"/>
  <c r="BZ1074" i="1" s="1"/>
  <c r="CB1074" i="1" s="1"/>
  <c r="CD1074" i="1" s="1"/>
  <c r="CF1074" i="1" s="1"/>
  <c r="CP1074" i="1" s="1"/>
  <c r="BX1075" i="1"/>
  <c r="BZ1075" i="1" s="1"/>
  <c r="CB1075" i="1" s="1"/>
  <c r="CD1075" i="1" s="1"/>
  <c r="CF1075" i="1" s="1"/>
  <c r="CL1075" i="1" s="1"/>
  <c r="BX1076" i="1"/>
  <c r="BZ1076" i="1" s="1"/>
  <c r="CB1076" i="1" s="1"/>
  <c r="CD1076" i="1" s="1"/>
  <c r="CF1076" i="1" s="1"/>
  <c r="BX1078" i="1"/>
  <c r="BZ1078" i="1" s="1"/>
  <c r="CB1078" i="1" s="1"/>
  <c r="CD1078" i="1" s="1"/>
  <c r="CF1078" i="1" s="1"/>
  <c r="BX1079" i="1"/>
  <c r="BZ1079" i="1" s="1"/>
  <c r="CB1079" i="1" s="1"/>
  <c r="CD1079" i="1" s="1"/>
  <c r="CF1079" i="1" s="1"/>
  <c r="BX1086" i="1"/>
  <c r="BZ1086" i="1" s="1"/>
  <c r="CB1086" i="1" s="1"/>
  <c r="CD1086" i="1" s="1"/>
  <c r="CF1086" i="1" s="1"/>
  <c r="BX1087" i="1"/>
  <c r="BZ1087" i="1" s="1"/>
  <c r="CB1087" i="1" s="1"/>
  <c r="CD1087" i="1" s="1"/>
  <c r="CF1087" i="1" s="1"/>
  <c r="CP1087" i="1" s="1"/>
  <c r="BX1090" i="1"/>
  <c r="BZ1090" i="1" s="1"/>
  <c r="CB1090" i="1" s="1"/>
  <c r="CD1090" i="1" s="1"/>
  <c r="CF1090" i="1" s="1"/>
  <c r="BX1091" i="1"/>
  <c r="BZ1091" i="1" s="1"/>
  <c r="CB1091" i="1" s="1"/>
  <c r="CD1091" i="1" s="1"/>
  <c r="CF1091" i="1" s="1"/>
  <c r="BX1092" i="1"/>
  <c r="BZ1092" i="1" s="1"/>
  <c r="CB1092" i="1" s="1"/>
  <c r="CD1092" i="1" s="1"/>
  <c r="CF1092" i="1" s="1"/>
  <c r="CP1092" i="1" s="1"/>
  <c r="BX1093" i="1"/>
  <c r="BZ1093" i="1" s="1"/>
  <c r="CB1093" i="1" s="1"/>
  <c r="CD1093" i="1" s="1"/>
  <c r="CF1093" i="1" s="1"/>
  <c r="CL1093" i="1" s="1"/>
  <c r="BX1094" i="1"/>
  <c r="BZ1094" i="1" s="1"/>
  <c r="CB1094" i="1" s="1"/>
  <c r="CD1094" i="1" s="1"/>
  <c r="CF1094" i="1" s="1"/>
  <c r="CH1094" i="1" s="1"/>
  <c r="BX1095" i="1"/>
  <c r="BZ1095" i="1" s="1"/>
  <c r="CB1095" i="1" s="1"/>
  <c r="CD1095" i="1" s="1"/>
  <c r="CF1095" i="1" s="1"/>
  <c r="BX1101" i="1"/>
  <c r="BZ1101" i="1" s="1"/>
  <c r="CB1101" i="1" s="1"/>
  <c r="CD1101" i="1" s="1"/>
  <c r="CF1101" i="1" s="1"/>
  <c r="CP1101" i="1" s="1"/>
  <c r="BX1102" i="1"/>
  <c r="BX1103" i="1"/>
  <c r="BZ1103" i="1" s="1"/>
  <c r="CB1103" i="1" s="1"/>
  <c r="CD1103" i="1" s="1"/>
  <c r="CF1103" i="1" s="1"/>
  <c r="BX1106" i="1"/>
  <c r="BZ1106" i="1" s="1"/>
  <c r="CB1106" i="1" s="1"/>
  <c r="CD1106" i="1" s="1"/>
  <c r="CF1106" i="1" s="1"/>
  <c r="CS1106" i="1" s="1"/>
  <c r="BX1107" i="1"/>
  <c r="BZ1107" i="1" s="1"/>
  <c r="CB1107" i="1" s="1"/>
  <c r="CD1107" i="1" s="1"/>
  <c r="CF1107" i="1" s="1"/>
  <c r="CR1107" i="1" s="1"/>
  <c r="BX1108" i="1"/>
  <c r="BZ1108" i="1" s="1"/>
  <c r="CB1108" i="1" s="1"/>
  <c r="CD1108" i="1" s="1"/>
  <c r="BX1110" i="1"/>
  <c r="BZ1110" i="1" s="1"/>
  <c r="CB1110" i="1" s="1"/>
  <c r="CD1110" i="1" s="1"/>
  <c r="CF1110" i="1" s="1"/>
  <c r="BX1111" i="1"/>
  <c r="BZ1111" i="1" s="1"/>
  <c r="CB1111" i="1" s="1"/>
  <c r="CD1111" i="1" s="1"/>
  <c r="CF1111" i="1" s="1"/>
  <c r="BX1118" i="1"/>
  <c r="BZ1118" i="1" s="1"/>
  <c r="CB1118" i="1" s="1"/>
  <c r="CD1118" i="1" s="1"/>
  <c r="CF1118" i="1" s="1"/>
  <c r="CP1118" i="1" s="1"/>
  <c r="BX1119" i="1"/>
  <c r="BZ1119" i="1" s="1"/>
  <c r="CB1119" i="1" s="1"/>
  <c r="CD1119" i="1" s="1"/>
  <c r="CF1119" i="1" s="1"/>
  <c r="CJ1119" i="1" s="1"/>
  <c r="BX1122" i="1"/>
  <c r="BZ1122" i="1" s="1"/>
  <c r="CB1122" i="1" s="1"/>
  <c r="CD1122" i="1" s="1"/>
  <c r="CF1122" i="1" s="1"/>
  <c r="CH1122" i="1" s="1"/>
  <c r="BX1123" i="1"/>
  <c r="BZ1123" i="1" s="1"/>
  <c r="CB1123" i="1" s="1"/>
  <c r="CD1123" i="1" s="1"/>
  <c r="CF1123" i="1" s="1"/>
  <c r="CP1123" i="1" s="1"/>
  <c r="BX1124" i="1"/>
  <c r="BZ1124" i="1" s="1"/>
  <c r="BX1126" i="1"/>
  <c r="BZ1126" i="1" s="1"/>
  <c r="CB1126" i="1" s="1"/>
  <c r="CD1126" i="1" s="1"/>
  <c r="CF1126" i="1" s="1"/>
  <c r="BX1127" i="1"/>
  <c r="BZ1127" i="1" s="1"/>
  <c r="CB1127" i="1" s="1"/>
  <c r="CD1127" i="1" s="1"/>
  <c r="CF1127" i="1" s="1"/>
  <c r="CR1127" i="1" s="1"/>
  <c r="BX1134" i="1"/>
  <c r="BX1135" i="1"/>
  <c r="BX1138" i="1"/>
  <c r="BZ1138" i="1" s="1"/>
  <c r="CB1138" i="1" s="1"/>
  <c r="CD1138" i="1" s="1"/>
  <c r="CF1138" i="1" s="1"/>
  <c r="BX1139" i="1"/>
  <c r="BZ1139" i="1" s="1"/>
  <c r="CB1139" i="1" s="1"/>
  <c r="CD1139" i="1" s="1"/>
  <c r="CF1139" i="1" s="1"/>
  <c r="BX1140" i="1"/>
  <c r="BZ1140" i="1" s="1"/>
  <c r="CB1140" i="1" s="1"/>
  <c r="CD1140" i="1" s="1"/>
  <c r="CF1140" i="1" s="1"/>
  <c r="CN1140" i="1" s="1"/>
  <c r="BX1141" i="1"/>
  <c r="BZ1141" i="1" s="1"/>
  <c r="CB1141" i="1" s="1"/>
  <c r="CD1141" i="1" s="1"/>
  <c r="CF1141" i="1" s="1"/>
  <c r="CS1141" i="1" s="1"/>
  <c r="BX1142" i="1"/>
  <c r="BZ1142" i="1" s="1"/>
  <c r="CB1142" i="1" s="1"/>
  <c r="CD1142" i="1" s="1"/>
  <c r="CF1142" i="1" s="1"/>
  <c r="BX1143" i="1"/>
  <c r="BZ1143" i="1" s="1"/>
  <c r="CB1143" i="1" s="1"/>
  <c r="CD1143" i="1" s="1"/>
  <c r="CF1143" i="1" s="1"/>
  <c r="BX1146" i="1"/>
  <c r="BZ1146" i="1" s="1"/>
  <c r="CB1146" i="1" s="1"/>
  <c r="CD1146" i="1" s="1"/>
  <c r="CF1146" i="1" s="1"/>
  <c r="BX1150" i="1"/>
  <c r="BZ1150" i="1" s="1"/>
  <c r="CB1150" i="1" s="1"/>
  <c r="CD1150" i="1" s="1"/>
  <c r="CF1150" i="1" s="1"/>
  <c r="BX1151" i="1"/>
  <c r="BZ1151" i="1" s="1"/>
  <c r="CB1151" i="1" s="1"/>
  <c r="CD1151" i="1" s="1"/>
  <c r="CF1151" i="1" s="1"/>
  <c r="BX1154" i="1"/>
  <c r="BZ1154" i="1" s="1"/>
  <c r="CB1154" i="1" s="1"/>
  <c r="CD1154" i="1" s="1"/>
  <c r="CF1154" i="1" s="1"/>
  <c r="CO1154" i="1" s="1"/>
  <c r="BX1155" i="1"/>
  <c r="BZ1155" i="1" s="1"/>
  <c r="CB1155" i="1" s="1"/>
  <c r="CD1155" i="1" s="1"/>
  <c r="CF1155" i="1" s="1"/>
  <c r="CN1155" i="1" s="1"/>
  <c r="BX1156" i="1"/>
  <c r="BX1158" i="1"/>
  <c r="BZ1158" i="1" s="1"/>
  <c r="BX1159" i="1"/>
  <c r="BZ1159" i="1" s="1"/>
  <c r="CB1159" i="1" s="1"/>
  <c r="CD1159" i="1" s="1"/>
  <c r="CF1159" i="1" s="1"/>
  <c r="BX1162" i="1"/>
  <c r="BZ1162" i="1" s="1"/>
  <c r="CB1162" i="1" s="1"/>
  <c r="CD1162" i="1" s="1"/>
  <c r="CF1162" i="1" s="1"/>
  <c r="BX1165" i="1"/>
  <c r="BZ1165" i="1" s="1"/>
  <c r="CB1165" i="1" s="1"/>
  <c r="CD1165" i="1" s="1"/>
  <c r="CF1165" i="1" s="1"/>
  <c r="BX1166" i="1"/>
  <c r="BZ1166" i="1" s="1"/>
  <c r="CB1166" i="1" s="1"/>
  <c r="CD1166" i="1" s="1"/>
  <c r="CF1166" i="1" s="1"/>
  <c r="CL1166" i="1" s="1"/>
  <c r="BX1167" i="1"/>
  <c r="BZ1167" i="1" s="1"/>
  <c r="CB1167" i="1" s="1"/>
  <c r="CD1167" i="1" s="1"/>
  <c r="CF1167" i="1" s="1"/>
  <c r="BX1170" i="1"/>
  <c r="BZ1170" i="1" s="1"/>
  <c r="CB1170" i="1" s="1"/>
  <c r="CD1170" i="1" s="1"/>
  <c r="CF1170" i="1" s="1"/>
  <c r="CS1170" i="1" s="1"/>
  <c r="BX1171" i="1"/>
  <c r="BZ1171" i="1" s="1"/>
  <c r="CB1171" i="1" s="1"/>
  <c r="CD1171" i="1" s="1"/>
  <c r="CF1171" i="1" s="1"/>
  <c r="BX1172" i="1"/>
  <c r="BZ1172" i="1" s="1"/>
  <c r="CB1172" i="1" s="1"/>
  <c r="CD1172" i="1" s="1"/>
  <c r="CF1172" i="1" s="1"/>
  <c r="BX1174" i="1"/>
  <c r="BZ1174" i="1" s="1"/>
  <c r="CB1174" i="1" s="1"/>
  <c r="CD1174" i="1" s="1"/>
  <c r="CF1174" i="1" s="1"/>
  <c r="CQ1174" i="1" s="1"/>
  <c r="BX1175" i="1"/>
  <c r="BZ1175" i="1" s="1"/>
  <c r="CB1175" i="1" s="1"/>
  <c r="CD1175" i="1" s="1"/>
  <c r="CF1175" i="1" s="1"/>
  <c r="CP1175" i="1" s="1"/>
  <c r="BX1177" i="1"/>
  <c r="BZ1177" i="1" s="1"/>
  <c r="CB1177" i="1" s="1"/>
  <c r="CD1177" i="1" s="1"/>
  <c r="CF1177" i="1" s="1"/>
  <c r="CP1177" i="1" s="1"/>
  <c r="BX1182" i="1"/>
  <c r="BZ1182" i="1" s="1"/>
  <c r="CB1182" i="1" s="1"/>
  <c r="CD1182" i="1" s="1"/>
  <c r="CF1182" i="1" s="1"/>
  <c r="CN1182" i="1" s="1"/>
  <c r="BX1183" i="1"/>
  <c r="BZ1183" i="1" s="1"/>
  <c r="CB1183" i="1" s="1"/>
  <c r="CD1183" i="1" s="1"/>
  <c r="BX1186" i="1"/>
  <c r="BZ1186" i="1" s="1"/>
  <c r="CB1186" i="1" s="1"/>
  <c r="CD1186" i="1" s="1"/>
  <c r="CF1186" i="1" s="1"/>
  <c r="BX1187" i="1"/>
  <c r="BZ1187" i="1" s="1"/>
  <c r="CB1187" i="1" s="1"/>
  <c r="CD1187" i="1" s="1"/>
  <c r="CF1187" i="1" s="1"/>
  <c r="CN1187" i="1" s="1"/>
  <c r="BX1188" i="1"/>
  <c r="BZ1188" i="1" s="1"/>
  <c r="CB1188" i="1" s="1"/>
  <c r="CD1188" i="1" s="1"/>
  <c r="CF1188" i="1" s="1"/>
  <c r="BX1189" i="1"/>
  <c r="BZ1189" i="1" s="1"/>
  <c r="CB1189" i="1" s="1"/>
  <c r="CD1189" i="1" s="1"/>
  <c r="CF1189" i="1" s="1"/>
  <c r="BX1190" i="1"/>
  <c r="BZ1190" i="1" s="1"/>
  <c r="BX1191" i="1"/>
  <c r="BZ1191" i="1" s="1"/>
  <c r="CB1191" i="1" s="1"/>
  <c r="CD1191" i="1" s="1"/>
  <c r="CF1191" i="1" s="1"/>
  <c r="BX1198" i="1"/>
  <c r="BX1199" i="1"/>
  <c r="BZ1199" i="1" s="1"/>
  <c r="CB1199" i="1" s="1"/>
  <c r="CD1199" i="1" s="1"/>
  <c r="CF1199" i="1" s="1"/>
  <c r="BX1202" i="1"/>
  <c r="BZ1202" i="1" s="1"/>
  <c r="CB1202" i="1" s="1"/>
  <c r="CD1202" i="1" s="1"/>
  <c r="CF1202" i="1" s="1"/>
  <c r="BX1203" i="1"/>
  <c r="BZ1203" i="1" s="1"/>
  <c r="CB1203" i="1" s="1"/>
  <c r="CD1203" i="1" s="1"/>
  <c r="CF1203" i="1" s="1"/>
  <c r="CN1203" i="1" s="1"/>
  <c r="BX1204" i="1"/>
  <c r="BZ1204" i="1" s="1"/>
  <c r="CB1204" i="1" s="1"/>
  <c r="CD1204" i="1" s="1"/>
  <c r="CF1204" i="1" s="1"/>
  <c r="CP1204" i="1" s="1"/>
  <c r="BX1206" i="1"/>
  <c r="BX1207" i="1"/>
  <c r="BX1213" i="1"/>
  <c r="BZ1213" i="1" s="1"/>
  <c r="CB1213" i="1" s="1"/>
  <c r="CD1213" i="1" s="1"/>
  <c r="CF1213" i="1" s="1"/>
  <c r="CR1213" i="1" s="1"/>
  <c r="BX1214" i="1"/>
  <c r="BZ1214" i="1" s="1"/>
  <c r="CB1214" i="1" s="1"/>
  <c r="CD1214" i="1" s="1"/>
  <c r="CF1214" i="1" s="1"/>
  <c r="BX1215" i="1"/>
  <c r="BZ1215" i="1" s="1"/>
  <c r="CB1215" i="1" s="1"/>
  <c r="CD1215" i="1" s="1"/>
  <c r="CF1215" i="1" s="1"/>
  <c r="CN1215" i="1" s="1"/>
  <c r="BX1218" i="1"/>
  <c r="BZ1218" i="1" s="1"/>
  <c r="CB1218" i="1" s="1"/>
  <c r="CD1218" i="1" s="1"/>
  <c r="CF1218" i="1" s="1"/>
  <c r="BX1219" i="1"/>
  <c r="BZ1219" i="1" s="1"/>
  <c r="CB1219" i="1" s="1"/>
  <c r="CD1219" i="1" s="1"/>
  <c r="CF1219" i="1" s="1"/>
  <c r="CS1219" i="1" s="1"/>
  <c r="BX1220" i="1"/>
  <c r="BZ1220" i="1" s="1"/>
  <c r="CB1220" i="1" s="1"/>
  <c r="CD1220" i="1" s="1"/>
  <c r="CF1220" i="1" s="1"/>
  <c r="BX1222" i="1"/>
  <c r="BX1223" i="1"/>
  <c r="BX1230" i="1"/>
  <c r="BZ1230" i="1" s="1"/>
  <c r="CB1230" i="1" s="1"/>
  <c r="CD1230" i="1" s="1"/>
  <c r="CF1230" i="1" s="1"/>
  <c r="CQ1230" i="1" s="1"/>
  <c r="BX1231" i="1"/>
  <c r="BZ1231" i="1" s="1"/>
  <c r="CB1231" i="1" s="1"/>
  <c r="CD1231" i="1" s="1"/>
  <c r="CF1231" i="1" s="1"/>
  <c r="BX1234" i="1"/>
  <c r="BZ1234" i="1" s="1"/>
  <c r="CB1234" i="1" s="1"/>
  <c r="CD1234" i="1" s="1"/>
  <c r="CF1234" i="1" s="1"/>
  <c r="BX1235" i="1"/>
  <c r="BZ1235" i="1" s="1"/>
  <c r="CB1235" i="1" s="1"/>
  <c r="CD1235" i="1" s="1"/>
  <c r="CF1235" i="1" s="1"/>
  <c r="BX1236" i="1"/>
  <c r="BZ1236" i="1" s="1"/>
  <c r="CB1236" i="1" s="1"/>
  <c r="CD1236" i="1" s="1"/>
  <c r="CF1236" i="1" s="1"/>
  <c r="CR1236" i="1" s="1"/>
  <c r="BX1237" i="1"/>
  <c r="BZ1237" i="1" s="1"/>
  <c r="CB1237" i="1" s="1"/>
  <c r="CD1237" i="1" s="1"/>
  <c r="CF1237" i="1" s="1"/>
  <c r="CS1237" i="1" s="1"/>
  <c r="BX1238" i="1"/>
  <c r="BZ1238" i="1" s="1"/>
  <c r="CB1238" i="1" s="1"/>
  <c r="CD1238" i="1" s="1"/>
  <c r="CF1238" i="1" s="1"/>
  <c r="CN1238" i="1" s="1"/>
  <c r="BX1239" i="1"/>
  <c r="BZ1239" i="1" s="1"/>
  <c r="CB1239" i="1" s="1"/>
  <c r="CD1239" i="1" s="1"/>
  <c r="CF1239" i="1" s="1"/>
  <c r="BX1246" i="1"/>
  <c r="BX1247" i="1"/>
  <c r="BX1250" i="1"/>
  <c r="BX1251" i="1"/>
  <c r="BZ1251" i="1" s="1"/>
  <c r="CB1251" i="1" s="1"/>
  <c r="CD1251" i="1" s="1"/>
  <c r="CF1251" i="1" s="1"/>
  <c r="CL1251" i="1" s="1"/>
  <c r="BX1252" i="1"/>
  <c r="BZ1252" i="1" s="1"/>
  <c r="CB1252" i="1" s="1"/>
  <c r="CD1252" i="1" s="1"/>
  <c r="CF1252" i="1" s="1"/>
  <c r="BX1254" i="1"/>
  <c r="BZ1254" i="1" s="1"/>
  <c r="CB1254" i="1" s="1"/>
  <c r="CD1254" i="1" s="1"/>
  <c r="CF1254" i="1" s="1"/>
  <c r="BX1255" i="1"/>
  <c r="BZ1255" i="1" s="1"/>
  <c r="CB1255" i="1" s="1"/>
  <c r="CD1255" i="1" s="1"/>
  <c r="CF1255" i="1" s="1"/>
  <c r="BX1261" i="1"/>
  <c r="BZ1261" i="1" s="1"/>
  <c r="CB1261" i="1" s="1"/>
  <c r="CD1261" i="1" s="1"/>
  <c r="CF1261" i="1" s="1"/>
  <c r="BX1262" i="1"/>
  <c r="BZ1262" i="1" s="1"/>
  <c r="CB1262" i="1" s="1"/>
  <c r="CD1262" i="1" s="1"/>
  <c r="CF1262" i="1" s="1"/>
  <c r="CP1262" i="1" s="1"/>
  <c r="BX1263" i="1"/>
  <c r="BZ1263" i="1" s="1"/>
  <c r="CB1263" i="1" s="1"/>
  <c r="CD1263" i="1" s="1"/>
  <c r="CF1263" i="1" s="1"/>
  <c r="CH1263" i="1" s="1"/>
  <c r="BX1266" i="1"/>
  <c r="BZ1266" i="1" s="1"/>
  <c r="CB1266" i="1" s="1"/>
  <c r="CD1266" i="1" s="1"/>
  <c r="CF1266" i="1" s="1"/>
  <c r="CR1266" i="1" s="1"/>
  <c r="BX1267" i="1"/>
  <c r="BX1268" i="1"/>
  <c r="BZ1268" i="1" s="1"/>
  <c r="CB1268" i="1" s="1"/>
  <c r="CD1268" i="1" s="1"/>
  <c r="CF1268" i="1" s="1"/>
  <c r="BX1270" i="1"/>
  <c r="BX1271" i="1"/>
  <c r="BZ1271" i="1" s="1"/>
  <c r="CB1271" i="1" s="1"/>
  <c r="CD1271" i="1" s="1"/>
  <c r="CF1271" i="1" s="1"/>
  <c r="CN1271" i="1" s="1"/>
  <c r="BX1274" i="1"/>
  <c r="BZ1274" i="1" s="1"/>
  <c r="CB1274" i="1" s="1"/>
  <c r="BX1278" i="1"/>
  <c r="BZ1278" i="1" s="1"/>
  <c r="CB1278" i="1" s="1"/>
  <c r="CD1278" i="1" s="1"/>
  <c r="CF1278" i="1" s="1"/>
  <c r="BX1279" i="1"/>
  <c r="BZ1279" i="1" s="1"/>
  <c r="CB1279" i="1" s="1"/>
  <c r="CD1279" i="1" s="1"/>
  <c r="CF1279" i="1" s="1"/>
  <c r="BX1282" i="1"/>
  <c r="BZ1282" i="1" s="1"/>
  <c r="CB1282" i="1" s="1"/>
  <c r="CD1282" i="1" s="1"/>
  <c r="CF1282" i="1" s="1"/>
  <c r="CP1282" i="1" s="1"/>
  <c r="BX1283" i="1"/>
  <c r="BZ1283" i="1" s="1"/>
  <c r="CB1283" i="1" s="1"/>
  <c r="CD1283" i="1" s="1"/>
  <c r="CF1283" i="1" s="1"/>
  <c r="BX1284" i="1"/>
  <c r="BZ1284" i="1" s="1"/>
  <c r="CB1284" i="1" s="1"/>
  <c r="CD1284" i="1" s="1"/>
  <c r="CF1284" i="1" s="1"/>
  <c r="BX1285" i="1"/>
  <c r="BZ1285" i="1" s="1"/>
  <c r="CB1285" i="1" s="1"/>
  <c r="CD1285" i="1" s="1"/>
  <c r="CF1285" i="1" s="1"/>
  <c r="CR1285" i="1" s="1"/>
  <c r="BX1286" i="1"/>
  <c r="BZ1286" i="1" s="1"/>
  <c r="CB1286" i="1" s="1"/>
  <c r="CD1286" i="1" s="1"/>
  <c r="CF1286" i="1" s="1"/>
  <c r="CS1286" i="1" s="1"/>
  <c r="BX1287" i="1"/>
  <c r="BX1290" i="1"/>
  <c r="BZ1290" i="1" s="1"/>
  <c r="CB1290" i="1" s="1"/>
  <c r="CD1290" i="1" s="1"/>
  <c r="CF1290" i="1" s="1"/>
  <c r="CH1290" i="1" s="1"/>
  <c r="BX1294" i="1"/>
  <c r="BZ1294" i="1" s="1"/>
  <c r="CB1294" i="1" s="1"/>
  <c r="CD1294" i="1" s="1"/>
  <c r="CF1294" i="1" s="1"/>
  <c r="BX1295" i="1"/>
  <c r="BZ1295" i="1" s="1"/>
  <c r="CB1295" i="1" s="1"/>
  <c r="CD1295" i="1" s="1"/>
  <c r="CF1295" i="1" s="1"/>
  <c r="BX1298" i="1"/>
  <c r="BZ1298" i="1" s="1"/>
  <c r="CB1298" i="1" s="1"/>
  <c r="CD1298" i="1" s="1"/>
  <c r="CF1298" i="1" s="1"/>
  <c r="BX1299" i="1"/>
  <c r="BZ1299" i="1" s="1"/>
  <c r="CB1299" i="1" s="1"/>
  <c r="CD1299" i="1" s="1"/>
  <c r="CF1299" i="1" s="1"/>
  <c r="BX1300" i="1"/>
  <c r="BZ1300" i="1" s="1"/>
  <c r="CB1300" i="1" s="1"/>
  <c r="CD1300" i="1" s="1"/>
  <c r="CF1300" i="1" s="1"/>
  <c r="BX1302" i="1"/>
  <c r="BZ1302" i="1" s="1"/>
  <c r="CB1302" i="1" s="1"/>
  <c r="CD1302" i="1" s="1"/>
  <c r="CF1302" i="1" s="1"/>
  <c r="CN1302" i="1" s="1"/>
  <c r="BX1303" i="1"/>
  <c r="BZ1303" i="1" s="1"/>
  <c r="CB1303" i="1" s="1"/>
  <c r="CD1303" i="1" s="1"/>
  <c r="CF1303" i="1" s="1"/>
  <c r="CP1303" i="1" s="1"/>
  <c r="BX1305" i="1"/>
  <c r="BZ1305" i="1" s="1"/>
  <c r="CB1305" i="1" s="1"/>
  <c r="CD1305" i="1" s="1"/>
  <c r="CF1305" i="1" s="1"/>
  <c r="CP1305" i="1" s="1"/>
  <c r="BX1309" i="1"/>
  <c r="BZ1309" i="1" s="1"/>
  <c r="CB1309" i="1" s="1"/>
  <c r="CD1309" i="1" s="1"/>
  <c r="CF1309" i="1" s="1"/>
  <c r="CS1309" i="1" s="1"/>
  <c r="BX1310" i="1"/>
  <c r="BZ1310" i="1" s="1"/>
  <c r="CB1310" i="1" s="1"/>
  <c r="CD1310" i="1" s="1"/>
  <c r="CF1310" i="1" s="1"/>
  <c r="BX1311" i="1"/>
  <c r="BZ1311" i="1" s="1"/>
  <c r="BX1314" i="1"/>
  <c r="BZ1314" i="1" s="1"/>
  <c r="CB1314" i="1" s="1"/>
  <c r="CD1314" i="1" s="1"/>
  <c r="BX1315" i="1"/>
  <c r="BZ1315" i="1" s="1"/>
  <c r="CB1315" i="1" s="1"/>
  <c r="CD1315" i="1" s="1"/>
  <c r="CF1315" i="1" s="1"/>
  <c r="BX1316" i="1"/>
  <c r="BZ1316" i="1" s="1"/>
  <c r="CB1316" i="1" s="1"/>
  <c r="CD1316" i="1" s="1"/>
  <c r="CF1316" i="1" s="1"/>
  <c r="BX1318" i="1"/>
  <c r="BZ1318" i="1" s="1"/>
  <c r="CB1318" i="1" s="1"/>
  <c r="CD1318" i="1" s="1"/>
  <c r="CF1318" i="1" s="1"/>
  <c r="CR1318" i="1" s="1"/>
  <c r="BX1319" i="1"/>
  <c r="BX1326" i="1"/>
  <c r="BZ1326" i="1" s="1"/>
  <c r="CB1326" i="1" s="1"/>
  <c r="CD1326" i="1" s="1"/>
  <c r="CF1326" i="1" s="1"/>
  <c r="BX1327" i="1"/>
  <c r="BZ1327" i="1" s="1"/>
  <c r="CB1327" i="1" s="1"/>
  <c r="CD1327" i="1" s="1"/>
  <c r="CF1327" i="1" s="1"/>
  <c r="BX1330" i="1"/>
  <c r="BZ1330" i="1" s="1"/>
  <c r="CB1330" i="1" s="1"/>
  <c r="CD1330" i="1" s="1"/>
  <c r="BX1331" i="1"/>
  <c r="BX1332" i="1"/>
  <c r="BZ1332" i="1" s="1"/>
  <c r="CB1332" i="1" s="1"/>
  <c r="CD1332" i="1" s="1"/>
  <c r="CF1332" i="1" s="1"/>
  <c r="CS1332" i="1" s="1"/>
  <c r="BX1333" i="1"/>
  <c r="BZ1333" i="1" s="1"/>
  <c r="CB1333" i="1" s="1"/>
  <c r="CD1333" i="1" s="1"/>
  <c r="CF1333" i="1" s="1"/>
  <c r="CP1333" i="1" s="1"/>
  <c r="BX1334" i="1"/>
  <c r="BZ1334" i="1" s="1"/>
  <c r="CB1334" i="1" s="1"/>
  <c r="CD1334" i="1" s="1"/>
  <c r="CF1334" i="1" s="1"/>
  <c r="CS1334" i="1" s="1"/>
  <c r="BX1335" i="1"/>
  <c r="BZ1335" i="1" s="1"/>
  <c r="CB1335" i="1" s="1"/>
  <c r="CD1335" i="1" s="1"/>
  <c r="CF1335" i="1" s="1"/>
  <c r="BX1337" i="1"/>
  <c r="BZ1337" i="1" s="1"/>
  <c r="CB1337" i="1" s="1"/>
  <c r="CD1337" i="1" s="1"/>
  <c r="CF1337" i="1" s="1"/>
  <c r="BX1342" i="1"/>
  <c r="BZ1342" i="1" s="1"/>
  <c r="CB1342" i="1" s="1"/>
  <c r="BX1343" i="1"/>
  <c r="BZ1343" i="1" s="1"/>
  <c r="CB1343" i="1" s="1"/>
  <c r="CD1343" i="1" s="1"/>
  <c r="CF1343" i="1" s="1"/>
  <c r="BX1346" i="1"/>
  <c r="BZ1346" i="1" s="1"/>
  <c r="CB1346" i="1" s="1"/>
  <c r="CD1346" i="1" s="1"/>
  <c r="CF1346" i="1" s="1"/>
  <c r="BX1347" i="1"/>
  <c r="BZ1347" i="1" s="1"/>
  <c r="CB1347" i="1" s="1"/>
  <c r="CD1347" i="1" s="1"/>
  <c r="CF1347" i="1" s="1"/>
  <c r="CL1347" i="1" s="1"/>
  <c r="BX1348" i="1"/>
  <c r="BZ1348" i="1" s="1"/>
  <c r="CB1348" i="1" s="1"/>
  <c r="CD1348" i="1" s="1"/>
  <c r="CF1348" i="1" s="1"/>
  <c r="CN1348" i="1" s="1"/>
  <c r="BX1350" i="1"/>
  <c r="BZ1350" i="1" s="1"/>
  <c r="CB1350" i="1" s="1"/>
  <c r="CD1350" i="1" s="1"/>
  <c r="CF1350" i="1" s="1"/>
  <c r="BX1351" i="1"/>
  <c r="BZ1351" i="1" s="1"/>
  <c r="CB1351" i="1" s="1"/>
  <c r="CD1351" i="1" s="1"/>
  <c r="CF1351" i="1" s="1"/>
  <c r="BX1353" i="1"/>
  <c r="BZ1353" i="1" s="1"/>
  <c r="CB1353" i="1" s="1"/>
  <c r="CD1353" i="1" s="1"/>
  <c r="CF1353" i="1" s="1"/>
  <c r="BX1358" i="1"/>
  <c r="BZ1358" i="1" s="1"/>
  <c r="CB1358" i="1" s="1"/>
  <c r="CD1358" i="1" s="1"/>
  <c r="CF1358" i="1" s="1"/>
  <c r="BX1359" i="1"/>
  <c r="BZ1359" i="1" s="1"/>
  <c r="CB1359" i="1" s="1"/>
  <c r="CD1359" i="1" s="1"/>
  <c r="CF1359" i="1" s="1"/>
  <c r="BX1362" i="1"/>
  <c r="BZ1362" i="1" s="1"/>
  <c r="CB1362" i="1" s="1"/>
  <c r="CD1362" i="1" s="1"/>
  <c r="CF1362" i="1" s="1"/>
  <c r="CP1362" i="1" s="1"/>
  <c r="BX1363" i="1"/>
  <c r="BZ1363" i="1" s="1"/>
  <c r="CB1363" i="1" s="1"/>
  <c r="CD1363" i="1" s="1"/>
  <c r="CF1363" i="1" s="1"/>
  <c r="BX1364" i="1"/>
  <c r="BZ1364" i="1" s="1"/>
  <c r="BX1365" i="1"/>
  <c r="BZ1365" i="1" s="1"/>
  <c r="CB1365" i="1" s="1"/>
  <c r="CD1365" i="1" s="1"/>
  <c r="CF1365" i="1" s="1"/>
  <c r="BX1366" i="1"/>
  <c r="BZ1366" i="1" s="1"/>
  <c r="CB1366" i="1" s="1"/>
  <c r="CD1366" i="1" s="1"/>
  <c r="CF1366" i="1" s="1"/>
  <c r="CL1366" i="1" s="1"/>
  <c r="BX1367" i="1"/>
  <c r="BZ1367" i="1" s="1"/>
  <c r="BX1374" i="1"/>
  <c r="BX1375" i="1"/>
  <c r="BZ1375" i="1" s="1"/>
  <c r="CB1375" i="1" s="1"/>
  <c r="CD1375" i="1" s="1"/>
  <c r="CF1375" i="1" s="1"/>
  <c r="BX1378" i="1"/>
  <c r="BZ1378" i="1" s="1"/>
  <c r="CB1378" i="1" s="1"/>
  <c r="CD1378" i="1" s="1"/>
  <c r="CF1378" i="1" s="1"/>
  <c r="BX1379" i="1"/>
  <c r="BZ1379" i="1" s="1"/>
  <c r="CB1379" i="1" s="1"/>
  <c r="CD1379" i="1" s="1"/>
  <c r="CF1379" i="1" s="1"/>
  <c r="CR1379" i="1" s="1"/>
  <c r="BX1380" i="1"/>
  <c r="BX1382" i="1"/>
  <c r="BZ1382" i="1" s="1"/>
  <c r="CB1382" i="1" s="1"/>
  <c r="CD1382" i="1" s="1"/>
  <c r="CF1382" i="1" s="1"/>
  <c r="CJ1382" i="1" s="1"/>
  <c r="BX1383" i="1"/>
  <c r="BZ1383" i="1" s="1"/>
  <c r="CB1383" i="1" s="1"/>
  <c r="CD1383" i="1" s="1"/>
  <c r="CF1383" i="1" s="1"/>
  <c r="CQ1383" i="1" s="1"/>
  <c r="BX1385" i="1"/>
  <c r="BZ1385" i="1" s="1"/>
  <c r="CB1385" i="1" s="1"/>
  <c r="CD1385" i="1" s="1"/>
  <c r="CF1385" i="1" s="1"/>
  <c r="BX1390" i="1"/>
  <c r="BZ1390" i="1" s="1"/>
  <c r="CB1390" i="1" s="1"/>
  <c r="CD1390" i="1" s="1"/>
  <c r="CF1390" i="1" s="1"/>
  <c r="CL1390" i="1" s="1"/>
  <c r="BX1391" i="1"/>
  <c r="BZ1391" i="1" s="1"/>
  <c r="CB1391" i="1" s="1"/>
  <c r="CD1391" i="1" s="1"/>
  <c r="CF1391" i="1" s="1"/>
  <c r="BX1394" i="1"/>
  <c r="BZ1394" i="1" s="1"/>
  <c r="CB1394" i="1" s="1"/>
  <c r="CD1394" i="1" s="1"/>
  <c r="CF1394" i="1" s="1"/>
  <c r="CH1394" i="1" s="1"/>
  <c r="BX1395" i="1"/>
  <c r="BZ1395" i="1" s="1"/>
  <c r="CB1395" i="1" s="1"/>
  <c r="CD1395" i="1" s="1"/>
  <c r="CF1395" i="1" s="1"/>
  <c r="BX1396" i="1"/>
  <c r="BZ1396" i="1" s="1"/>
  <c r="CB1396" i="1" s="1"/>
  <c r="CD1396" i="1" s="1"/>
  <c r="CF1396" i="1" s="1"/>
  <c r="BX1398" i="1"/>
  <c r="BZ1398" i="1" s="1"/>
  <c r="CB1398" i="1" s="1"/>
  <c r="CD1398" i="1" s="1"/>
  <c r="BX1399" i="1"/>
  <c r="BZ1399" i="1" s="1"/>
  <c r="CB1399" i="1" s="1"/>
  <c r="CD1399" i="1" s="1"/>
  <c r="CF1399" i="1" s="1"/>
  <c r="CR1399" i="1" s="1"/>
  <c r="BX1401" i="1"/>
  <c r="BZ1401" i="1" s="1"/>
  <c r="CB1401" i="1" s="1"/>
  <c r="CD1401" i="1" s="1"/>
  <c r="CF1401" i="1" s="1"/>
  <c r="BX1402" i="1"/>
  <c r="BZ1402" i="1" s="1"/>
  <c r="CB1402" i="1" s="1"/>
  <c r="CD1402" i="1" s="1"/>
  <c r="CF1402" i="1" s="1"/>
  <c r="BX1406" i="1"/>
  <c r="BZ1406" i="1" s="1"/>
  <c r="CB1406" i="1" s="1"/>
  <c r="BX1407" i="1"/>
  <c r="BZ1407" i="1" s="1"/>
  <c r="CB1407" i="1" s="1"/>
  <c r="CD1407" i="1" s="1"/>
  <c r="CF1407" i="1" s="1"/>
  <c r="BX1410" i="1"/>
  <c r="BZ1410" i="1" s="1"/>
  <c r="CB1410" i="1" s="1"/>
  <c r="CD1410" i="1" s="1"/>
  <c r="CF1410" i="1" s="1"/>
  <c r="BX1411" i="1"/>
  <c r="BZ1411" i="1" s="1"/>
  <c r="CB1411" i="1" s="1"/>
  <c r="CD1411" i="1" s="1"/>
  <c r="CF1411" i="1" s="1"/>
  <c r="BX1412" i="1"/>
  <c r="BZ1412" i="1" s="1"/>
  <c r="CB1412" i="1" s="1"/>
  <c r="CD1412" i="1" s="1"/>
  <c r="CF1412" i="1" s="1"/>
  <c r="BX1414" i="1"/>
  <c r="BZ1414" i="1" s="1"/>
  <c r="CB1414" i="1" s="1"/>
  <c r="CD1414" i="1" s="1"/>
  <c r="CF1414" i="1" s="1"/>
  <c r="BX1415" i="1"/>
  <c r="BZ1415" i="1" s="1"/>
  <c r="CB1415" i="1" s="1"/>
  <c r="CD1415" i="1" s="1"/>
  <c r="CF1415" i="1" s="1"/>
  <c r="CP1415" i="1" s="1"/>
  <c r="BX1418" i="1"/>
  <c r="BZ1418" i="1" s="1"/>
  <c r="CB1418" i="1" s="1"/>
  <c r="CD1418" i="1" s="1"/>
  <c r="CF1418" i="1" s="1"/>
  <c r="BX1422" i="1"/>
  <c r="BZ1422" i="1" s="1"/>
  <c r="CB1422" i="1" s="1"/>
  <c r="CD1422" i="1" s="1"/>
  <c r="CF1422" i="1" s="1"/>
  <c r="BX1423" i="1"/>
  <c r="BZ1423" i="1" s="1"/>
  <c r="CB1423" i="1" s="1"/>
  <c r="CD1423" i="1" s="1"/>
  <c r="CF1423" i="1" s="1"/>
  <c r="BX1426" i="1"/>
  <c r="BZ1426" i="1" s="1"/>
  <c r="CB1426" i="1" s="1"/>
  <c r="CD1426" i="1" s="1"/>
  <c r="CF1426" i="1" s="1"/>
  <c r="CJ1426" i="1" s="1"/>
  <c r="BX1427" i="1"/>
  <c r="BZ1427" i="1" s="1"/>
  <c r="BX1428" i="1"/>
  <c r="BX1430" i="1"/>
  <c r="BZ1430" i="1" s="1"/>
  <c r="CB1430" i="1" s="1"/>
  <c r="CD1430" i="1" s="1"/>
  <c r="CF1430" i="1" s="1"/>
  <c r="CS1430" i="1" s="1"/>
  <c r="BX1431" i="1"/>
  <c r="BZ1431" i="1" s="1"/>
  <c r="CB1431" i="1" s="1"/>
  <c r="CD1431" i="1" s="1"/>
  <c r="CF1431" i="1" s="1"/>
  <c r="CQ1431" i="1" s="1"/>
  <c r="BX1438" i="1"/>
  <c r="BZ1438" i="1" s="1"/>
  <c r="CB1438" i="1" s="1"/>
  <c r="CD1438" i="1" s="1"/>
  <c r="CF1438" i="1" s="1"/>
  <c r="BX1439" i="1"/>
  <c r="BZ1439" i="1" s="1"/>
  <c r="CB1439" i="1" s="1"/>
  <c r="CD1439" i="1" s="1"/>
  <c r="CF1439" i="1" s="1"/>
  <c r="BX1442" i="1"/>
  <c r="BZ1442" i="1" s="1"/>
  <c r="CB1442" i="1" s="1"/>
  <c r="CD1442" i="1" s="1"/>
  <c r="CF1442" i="1" s="1"/>
  <c r="BX1443" i="1"/>
  <c r="BZ1443" i="1" s="1"/>
  <c r="CB1443" i="1" s="1"/>
  <c r="CD1443" i="1" s="1"/>
  <c r="CF1443" i="1" s="1"/>
  <c r="BX1444" i="1"/>
  <c r="BZ1444" i="1" s="1"/>
  <c r="CB1444" i="1" s="1"/>
  <c r="CD1444" i="1" s="1"/>
  <c r="CF1444" i="1" s="1"/>
  <c r="CP1444" i="1" s="1"/>
  <c r="BX1446" i="1"/>
  <c r="BZ1446" i="1" s="1"/>
  <c r="CB1446" i="1" s="1"/>
  <c r="CD1446" i="1" s="1"/>
  <c r="CF1446" i="1" s="1"/>
  <c r="CL1446" i="1" s="1"/>
  <c r="BX1447" i="1"/>
  <c r="BX1454" i="1"/>
  <c r="BZ1454" i="1" s="1"/>
  <c r="CB1454" i="1" s="1"/>
  <c r="CD1454" i="1" s="1"/>
  <c r="CF1454" i="1" s="1"/>
  <c r="CP1454" i="1" s="1"/>
  <c r="BX1455" i="1"/>
  <c r="BZ1455" i="1" s="1"/>
  <c r="CB1455" i="1" s="1"/>
  <c r="CD1455" i="1" s="1"/>
  <c r="CF1455" i="1" s="1"/>
  <c r="BX1458" i="1"/>
  <c r="BZ1458" i="1" s="1"/>
  <c r="CB1458" i="1" s="1"/>
  <c r="CD1458" i="1" s="1"/>
  <c r="CF1458" i="1" s="1"/>
  <c r="CP1458" i="1" s="1"/>
  <c r="BX1459" i="1"/>
  <c r="BZ1459" i="1" s="1"/>
  <c r="CB1459" i="1" s="1"/>
  <c r="CD1459" i="1" s="1"/>
  <c r="CF1459" i="1" s="1"/>
  <c r="CQ1459" i="1" s="1"/>
  <c r="BX1460" i="1"/>
  <c r="BZ1460" i="1" s="1"/>
  <c r="CB1460" i="1" s="1"/>
  <c r="CD1460" i="1" s="1"/>
  <c r="CF1460" i="1" s="1"/>
  <c r="BX1462" i="1"/>
  <c r="BZ1462" i="1" s="1"/>
  <c r="CB1462" i="1" s="1"/>
  <c r="CD1462" i="1" s="1"/>
  <c r="CF1462" i="1" s="1"/>
  <c r="CL1462" i="1" s="1"/>
  <c r="BX1463" i="1"/>
  <c r="BZ1463" i="1" s="1"/>
  <c r="CB1463" i="1" s="1"/>
  <c r="CD1463" i="1" s="1"/>
  <c r="CF1463" i="1" s="1"/>
  <c r="BX1470" i="1"/>
  <c r="BX1471" i="1"/>
  <c r="BX1474" i="1"/>
  <c r="BZ1474" i="1" s="1"/>
  <c r="CB1474" i="1" s="1"/>
  <c r="CD1474" i="1" s="1"/>
  <c r="CF1474" i="1" s="1"/>
  <c r="BX1475" i="1"/>
  <c r="BZ1475" i="1" s="1"/>
  <c r="CB1475" i="1" s="1"/>
  <c r="CD1475" i="1" s="1"/>
  <c r="CF1475" i="1" s="1"/>
  <c r="BX1476" i="1"/>
  <c r="BZ1476" i="1" s="1"/>
  <c r="CB1476" i="1" s="1"/>
  <c r="CD1476" i="1" s="1"/>
  <c r="CF1476" i="1" s="1"/>
  <c r="CN1476" i="1" s="1"/>
  <c r="BX1478" i="1"/>
  <c r="BZ1478" i="1" s="1"/>
  <c r="CB1478" i="1" s="1"/>
  <c r="CD1478" i="1" s="1"/>
  <c r="CF1478" i="1" s="1"/>
  <c r="BX1479" i="1"/>
  <c r="BZ1479" i="1" s="1"/>
  <c r="CB1479" i="1" s="1"/>
  <c r="CD1479" i="1" s="1"/>
  <c r="CF1479" i="1" s="1"/>
  <c r="BX1480" i="1"/>
  <c r="BZ1480" i="1" s="1"/>
  <c r="CB1480" i="1" s="1"/>
  <c r="CD1480" i="1" s="1"/>
  <c r="CF1480" i="1" s="1"/>
  <c r="CS1480" i="1" s="1"/>
  <c r="BX1485" i="1"/>
  <c r="BZ1485" i="1" s="1"/>
  <c r="CB1485" i="1" s="1"/>
  <c r="CD1485" i="1" s="1"/>
  <c r="CF1485" i="1" s="1"/>
  <c r="CL1485" i="1" s="1"/>
  <c r="BX1486" i="1"/>
  <c r="BZ1486" i="1" s="1"/>
  <c r="CB1486" i="1" s="1"/>
  <c r="CD1486" i="1" s="1"/>
  <c r="CF1486" i="1" s="1"/>
  <c r="BX1487" i="1"/>
  <c r="BZ1487" i="1" s="1"/>
  <c r="CB1487" i="1" s="1"/>
  <c r="CD1487" i="1" s="1"/>
  <c r="CF1487" i="1" s="1"/>
  <c r="CR1487" i="1" s="1"/>
  <c r="BX1490" i="1"/>
  <c r="BZ1490" i="1" s="1"/>
  <c r="CB1490" i="1" s="1"/>
  <c r="CD1490" i="1" s="1"/>
  <c r="CF1490" i="1" s="1"/>
  <c r="CL1490" i="1" s="1"/>
  <c r="BX1491" i="1"/>
  <c r="BZ1491" i="1" s="1"/>
  <c r="CB1491" i="1" s="1"/>
  <c r="CD1491" i="1" s="1"/>
  <c r="CF1491" i="1" s="1"/>
  <c r="CN1491" i="1" s="1"/>
  <c r="BX1492" i="1"/>
  <c r="BZ1492" i="1" s="1"/>
  <c r="CB1492" i="1" s="1"/>
  <c r="CD1492" i="1" s="1"/>
  <c r="CF1492" i="1" s="1"/>
  <c r="CS1492" i="1" s="1"/>
  <c r="BX1494" i="1"/>
  <c r="BZ1494" i="1" s="1"/>
  <c r="CB1494" i="1" s="1"/>
  <c r="CD1494" i="1" s="1"/>
  <c r="CF1494" i="1" s="1"/>
  <c r="BX1495" i="1"/>
  <c r="BZ1495" i="1" s="1"/>
  <c r="CB1495" i="1" s="1"/>
  <c r="CD1495" i="1" s="1"/>
  <c r="CF1495" i="1" s="1"/>
  <c r="BX1502" i="1"/>
  <c r="BZ1502" i="1" s="1"/>
  <c r="BX1503" i="1"/>
  <c r="BZ1503" i="1" s="1"/>
  <c r="CB1503" i="1" s="1"/>
  <c r="CD1503" i="1" s="1"/>
  <c r="CF1503" i="1" s="1"/>
  <c r="BX1506" i="1"/>
  <c r="BZ1506" i="1" s="1"/>
  <c r="BX1507" i="1"/>
  <c r="BZ1507" i="1" s="1"/>
  <c r="CB1507" i="1" s="1"/>
  <c r="CD1507" i="1" s="1"/>
  <c r="CF1507" i="1" s="1"/>
  <c r="BX1508" i="1"/>
  <c r="BZ1508" i="1" s="1"/>
  <c r="CB1508" i="1" s="1"/>
  <c r="CD1508" i="1" s="1"/>
  <c r="CF1508" i="1" s="1"/>
  <c r="CN1508" i="1" s="1"/>
  <c r="BX1509" i="1"/>
  <c r="BZ1509" i="1" s="1"/>
  <c r="CB1509" i="1" s="1"/>
  <c r="CD1509" i="1" s="1"/>
  <c r="CF1509" i="1" s="1"/>
  <c r="CR1509" i="1" s="1"/>
  <c r="BX1510" i="1"/>
  <c r="BZ1510" i="1" s="1"/>
  <c r="CB1510" i="1" s="1"/>
  <c r="CD1510" i="1" s="1"/>
  <c r="CF1510" i="1" s="1"/>
  <c r="CQ1510" i="1" s="1"/>
  <c r="BX1511" i="1"/>
  <c r="BZ1511" i="1" s="1"/>
  <c r="CB1511" i="1" s="1"/>
  <c r="CD1511" i="1" s="1"/>
  <c r="CF1511" i="1" s="1"/>
  <c r="CP1511" i="1" s="1"/>
  <c r="BX1518" i="1"/>
  <c r="BZ1518" i="1" s="1"/>
  <c r="CB1518" i="1" s="1"/>
  <c r="CD1518" i="1" s="1"/>
  <c r="CF1518" i="1" s="1"/>
  <c r="BX1519" i="1"/>
  <c r="BX1522" i="1"/>
  <c r="BZ1522" i="1" s="1"/>
  <c r="CB1522" i="1" s="1"/>
  <c r="CD1522" i="1" s="1"/>
  <c r="CF1522" i="1" s="1"/>
  <c r="BX1523" i="1"/>
  <c r="BZ1523" i="1" s="1"/>
  <c r="CB1523" i="1" s="1"/>
  <c r="CD1523" i="1" s="1"/>
  <c r="CF1523" i="1" s="1"/>
  <c r="CL1523" i="1" s="1"/>
  <c r="BX1524" i="1"/>
  <c r="BZ1524" i="1" s="1"/>
  <c r="CB1524" i="1" s="1"/>
  <c r="BX1526" i="1"/>
  <c r="BX1527" i="1"/>
  <c r="BZ1527" i="1" s="1"/>
  <c r="CB1527" i="1" s="1"/>
  <c r="CD1527" i="1" s="1"/>
  <c r="CF1527" i="1" s="1"/>
  <c r="BX1530" i="1"/>
  <c r="BZ1530" i="1" s="1"/>
  <c r="CB1530" i="1" s="1"/>
  <c r="CD1530" i="1" s="1"/>
  <c r="CF1530" i="1" s="1"/>
  <c r="CN1530" i="1" s="1"/>
  <c r="BX1533" i="1"/>
  <c r="BZ1533" i="1" s="1"/>
  <c r="CB1533" i="1" s="1"/>
  <c r="CD1533" i="1" s="1"/>
  <c r="CF1533" i="1" s="1"/>
  <c r="CR1533" i="1" s="1"/>
  <c r="BX1534" i="1"/>
  <c r="BX1535" i="1"/>
  <c r="BZ1535" i="1" s="1"/>
  <c r="CB1535" i="1" s="1"/>
  <c r="CD1535" i="1" s="1"/>
  <c r="CF1535" i="1" s="1"/>
  <c r="BX1538" i="1"/>
  <c r="BZ1538" i="1" s="1"/>
  <c r="CB1538" i="1" s="1"/>
  <c r="CD1538" i="1" s="1"/>
  <c r="CF1538" i="1" s="1"/>
  <c r="CS1538" i="1" s="1"/>
  <c r="BX1539" i="1"/>
  <c r="BX1540" i="1"/>
  <c r="BX1542" i="1"/>
  <c r="BZ1542" i="1" s="1"/>
  <c r="CB1542" i="1" s="1"/>
  <c r="CD1542" i="1" s="1"/>
  <c r="BX1543" i="1"/>
  <c r="BZ1543" i="1" s="1"/>
  <c r="CB1543" i="1" s="1"/>
  <c r="CD1543" i="1" s="1"/>
  <c r="BX1546" i="1"/>
  <c r="BZ1546" i="1" s="1"/>
  <c r="CB1546" i="1" s="1"/>
  <c r="CD1546" i="1" s="1"/>
  <c r="CF1546" i="1" s="1"/>
  <c r="BX1550" i="1"/>
  <c r="BZ1550" i="1" s="1"/>
  <c r="CB1550" i="1" s="1"/>
  <c r="CD1550" i="1" s="1"/>
  <c r="CF1550" i="1" s="1"/>
  <c r="BX1551" i="1"/>
  <c r="BZ1551" i="1" s="1"/>
  <c r="CB1551" i="1" s="1"/>
  <c r="CD1551" i="1" s="1"/>
  <c r="CF1551" i="1" s="1"/>
  <c r="CP1551" i="1" s="1"/>
  <c r="BX1554" i="1"/>
  <c r="BZ1554" i="1" s="1"/>
  <c r="CB1554" i="1" s="1"/>
  <c r="CD1554" i="1" s="1"/>
  <c r="CF1554" i="1" s="1"/>
  <c r="CL1554" i="1" s="1"/>
  <c r="BX1555" i="1"/>
  <c r="BZ1555" i="1" s="1"/>
  <c r="CB1555" i="1" s="1"/>
  <c r="CD1555" i="1" s="1"/>
  <c r="CF1555" i="1" s="1"/>
  <c r="BX1556" i="1"/>
  <c r="BZ1556" i="1" s="1"/>
  <c r="CB1556" i="1" s="1"/>
  <c r="CD1556" i="1" s="1"/>
  <c r="CF1556" i="1" s="1"/>
  <c r="CS1556" i="1" s="1"/>
  <c r="BX1558" i="1"/>
  <c r="BZ1558" i="1" s="1"/>
  <c r="CB1558" i="1" s="1"/>
  <c r="CD1558" i="1" s="1"/>
  <c r="CF1558" i="1" s="1"/>
  <c r="CR1558" i="1" s="1"/>
  <c r="BX1559" i="1"/>
  <c r="BZ1559" i="1" s="1"/>
  <c r="CB1559" i="1" s="1"/>
  <c r="CD1559" i="1" s="1"/>
  <c r="CF1559" i="1" s="1"/>
  <c r="CN1559" i="1" s="1"/>
  <c r="BX1561" i="1"/>
  <c r="BZ1561" i="1" s="1"/>
  <c r="CB1561" i="1" s="1"/>
  <c r="CD1561" i="1" s="1"/>
  <c r="CF1561" i="1" s="1"/>
  <c r="CQ1561" i="1" s="1"/>
  <c r="BX1566" i="1"/>
  <c r="BZ1566" i="1" s="1"/>
  <c r="CB1566" i="1" s="1"/>
  <c r="CD1566" i="1" s="1"/>
  <c r="CF1566" i="1" s="1"/>
  <c r="CR1566" i="1" s="1"/>
  <c r="BX1567" i="1"/>
  <c r="BZ1567" i="1" s="1"/>
  <c r="BX1570" i="1"/>
  <c r="BZ1570" i="1" s="1"/>
  <c r="CB1570" i="1" s="1"/>
  <c r="CD1570" i="1" s="1"/>
  <c r="CF1570" i="1" s="1"/>
  <c r="BX1571" i="1"/>
  <c r="BZ1571" i="1" s="1"/>
  <c r="CB1571" i="1" s="1"/>
  <c r="BX1572" i="1"/>
  <c r="BZ1572" i="1" s="1"/>
  <c r="CB1572" i="1" s="1"/>
  <c r="CD1572" i="1" s="1"/>
  <c r="CF1572" i="1" s="1"/>
  <c r="BX1574" i="1"/>
  <c r="BZ1574" i="1" s="1"/>
  <c r="CB1574" i="1" s="1"/>
  <c r="CD1574" i="1" s="1"/>
  <c r="CF1574" i="1" s="1"/>
  <c r="CN1574" i="1" s="1"/>
  <c r="BX1575" i="1"/>
  <c r="BZ1575" i="1" s="1"/>
  <c r="CB1575" i="1" s="1"/>
  <c r="CD1575" i="1" s="1"/>
  <c r="CF1575" i="1" s="1"/>
  <c r="CH1575" i="1" s="1"/>
  <c r="BX1582" i="1"/>
  <c r="BZ1582" i="1" s="1"/>
  <c r="CB1582" i="1" s="1"/>
  <c r="CD1582" i="1" s="1"/>
  <c r="CF1582" i="1" s="1"/>
  <c r="CS1582" i="1" s="1"/>
  <c r="BX1583" i="1"/>
  <c r="BZ1583" i="1" s="1"/>
  <c r="CB1583" i="1" s="1"/>
  <c r="CD1583" i="1" s="1"/>
  <c r="CF1583" i="1" s="1"/>
  <c r="CP1583" i="1" s="1"/>
  <c r="BX1586" i="1"/>
  <c r="BZ1586" i="1" s="1"/>
  <c r="CB1586" i="1" s="1"/>
  <c r="CD1586" i="1" s="1"/>
  <c r="CF1586" i="1" s="1"/>
  <c r="BX1587" i="1"/>
  <c r="BZ1587" i="1" s="1"/>
  <c r="CB1587" i="1" s="1"/>
  <c r="CD1587" i="1" s="1"/>
  <c r="CF1587" i="1" s="1"/>
  <c r="CR1587" i="1" s="1"/>
  <c r="BX1588" i="1"/>
  <c r="BZ1588" i="1" s="1"/>
  <c r="CB1588" i="1" s="1"/>
  <c r="CD1588" i="1" s="1"/>
  <c r="CF1588" i="1" s="1"/>
  <c r="BX1590" i="1"/>
  <c r="BZ1590" i="1" s="1"/>
  <c r="CB1590" i="1" s="1"/>
  <c r="CD1590" i="1" s="1"/>
  <c r="CF1590" i="1" s="1"/>
  <c r="CQ1590" i="1" s="1"/>
  <c r="BX1591" i="1"/>
  <c r="BZ1591" i="1" s="1"/>
  <c r="CB1591" i="1" s="1"/>
  <c r="BX1598" i="1"/>
  <c r="BZ1598" i="1" s="1"/>
  <c r="CB1598" i="1" s="1"/>
  <c r="CD1598" i="1" s="1"/>
  <c r="CF1598" i="1" s="1"/>
  <c r="BX1599" i="1"/>
  <c r="BZ1599" i="1" s="1"/>
  <c r="CB1599" i="1" s="1"/>
  <c r="CD1599" i="1" s="1"/>
  <c r="CF1599" i="1" s="1"/>
  <c r="BX1602" i="1"/>
  <c r="BZ1602" i="1" s="1"/>
  <c r="CB1602" i="1" s="1"/>
  <c r="CD1602" i="1" s="1"/>
  <c r="CF1602" i="1" s="1"/>
  <c r="CH1602" i="1" s="1"/>
  <c r="BX1603" i="1"/>
  <c r="BZ1603" i="1" s="1"/>
  <c r="CB1603" i="1" s="1"/>
  <c r="CD1603" i="1" s="1"/>
  <c r="CF1603" i="1" s="1"/>
  <c r="BX1604" i="1"/>
  <c r="BZ1604" i="1" s="1"/>
  <c r="CB1604" i="1" s="1"/>
  <c r="CD1604" i="1" s="1"/>
  <c r="CF1604" i="1" s="1"/>
  <c r="BX1605" i="1"/>
  <c r="BZ1605" i="1" s="1"/>
  <c r="CB1605" i="1" s="1"/>
  <c r="CD1605" i="1" s="1"/>
  <c r="CF1605" i="1" s="1"/>
  <c r="CS1605" i="1" s="1"/>
  <c r="BX1606" i="1"/>
  <c r="BZ1606" i="1" s="1"/>
  <c r="CB1606" i="1" s="1"/>
  <c r="CD1606" i="1" s="1"/>
  <c r="CF1606" i="1" s="1"/>
  <c r="CP1606" i="1" s="1"/>
  <c r="BX1607" i="1"/>
  <c r="BZ1607" i="1" s="1"/>
  <c r="CB1607" i="1" s="1"/>
  <c r="CD1607" i="1" s="1"/>
  <c r="CF1607" i="1" s="1"/>
  <c r="CS1607" i="1" s="1"/>
  <c r="BX1614" i="1"/>
  <c r="BZ1614" i="1" s="1"/>
  <c r="CB1614" i="1" s="1"/>
  <c r="CD1614" i="1" s="1"/>
  <c r="CF1614" i="1" s="1"/>
  <c r="CN1614" i="1" s="1"/>
  <c r="BX1615" i="1"/>
  <c r="BX1618" i="1"/>
  <c r="BX1619" i="1"/>
  <c r="BZ1619" i="1" s="1"/>
  <c r="CB1619" i="1" s="1"/>
  <c r="CD1619" i="1" s="1"/>
  <c r="CF1619" i="1" s="1"/>
  <c r="CR1619" i="1" s="1"/>
  <c r="BX1620" i="1"/>
  <c r="BZ1620" i="1" s="1"/>
  <c r="CB1620" i="1" s="1"/>
  <c r="CD1620" i="1" s="1"/>
  <c r="CF1620" i="1" s="1"/>
  <c r="BX1622" i="1"/>
  <c r="BZ1622" i="1" s="1"/>
  <c r="CB1622" i="1" s="1"/>
  <c r="CD1622" i="1" s="1"/>
  <c r="CF1622" i="1" s="1"/>
  <c r="BX1623" i="1"/>
  <c r="BZ1623" i="1" s="1"/>
  <c r="BX1625" i="1"/>
  <c r="BZ1625" i="1" s="1"/>
  <c r="CB1625" i="1" s="1"/>
  <c r="CD1625" i="1" s="1"/>
  <c r="CF1625" i="1" s="1"/>
  <c r="BX1630" i="1"/>
  <c r="BZ1630" i="1" s="1"/>
  <c r="CB1630" i="1" s="1"/>
  <c r="CD1630" i="1" s="1"/>
  <c r="CF1630" i="1" s="1"/>
  <c r="CR1630" i="1" s="1"/>
  <c r="BX1631" i="1"/>
  <c r="BZ1631" i="1" s="1"/>
  <c r="CB1631" i="1" s="1"/>
  <c r="CD1631" i="1" s="1"/>
  <c r="CF1631" i="1" s="1"/>
  <c r="CS1631" i="1" s="1"/>
  <c r="BX1634" i="1"/>
  <c r="BZ1634" i="1" s="1"/>
  <c r="CB1634" i="1" s="1"/>
  <c r="CD1634" i="1" s="1"/>
  <c r="CF1634" i="1" s="1"/>
  <c r="CR1634" i="1" s="1"/>
  <c r="BX1635" i="1"/>
  <c r="BZ1635" i="1" s="1"/>
  <c r="CB1635" i="1" s="1"/>
  <c r="CD1635" i="1" s="1"/>
  <c r="CF1635" i="1" s="1"/>
  <c r="CJ1635" i="1" s="1"/>
  <c r="BX1636" i="1"/>
  <c r="BZ1636" i="1" s="1"/>
  <c r="CB1636" i="1" s="1"/>
  <c r="CD1636" i="1" s="1"/>
  <c r="CF1636" i="1" s="1"/>
  <c r="BX1637" i="1"/>
  <c r="BZ1637" i="1" s="1"/>
  <c r="CB1637" i="1" s="1"/>
  <c r="CD1637" i="1" s="1"/>
  <c r="CF1637" i="1" s="1"/>
  <c r="BX1638" i="1"/>
  <c r="BZ1638" i="1" s="1"/>
  <c r="CB1638" i="1" s="1"/>
  <c r="CD1638" i="1" s="1"/>
  <c r="CF1638" i="1" s="1"/>
  <c r="CR1638" i="1" s="1"/>
  <c r="BX1639" i="1"/>
  <c r="BZ1639" i="1" s="1"/>
  <c r="CB1639" i="1" s="1"/>
  <c r="CD1639" i="1" s="1"/>
  <c r="CF1639" i="1" s="1"/>
  <c r="CR1639" i="1" s="1"/>
  <c r="BX1641" i="1"/>
  <c r="BZ1641" i="1" s="1"/>
  <c r="CB1641" i="1" s="1"/>
  <c r="CD1641" i="1" s="1"/>
  <c r="CF1641" i="1" s="1"/>
  <c r="BX1646" i="1"/>
  <c r="BZ1646" i="1" s="1"/>
  <c r="CB1646" i="1" s="1"/>
  <c r="CD1646" i="1" s="1"/>
  <c r="CF1646" i="1" s="1"/>
  <c r="BX1647" i="1"/>
  <c r="BZ1647" i="1" s="1"/>
  <c r="CB1647" i="1" s="1"/>
  <c r="CD1647" i="1" s="1"/>
  <c r="CF1647" i="1" s="1"/>
  <c r="CL1647" i="1" s="1"/>
  <c r="BX1650" i="1"/>
  <c r="BZ1650" i="1" s="1"/>
  <c r="CB1650" i="1" s="1"/>
  <c r="BX1651" i="1"/>
  <c r="BZ1651" i="1" s="1"/>
  <c r="CB1651" i="1" s="1"/>
  <c r="CD1651" i="1" s="1"/>
  <c r="CF1651" i="1" s="1"/>
  <c r="CR1651" i="1" s="1"/>
  <c r="BX1652" i="1"/>
  <c r="BZ1652" i="1" s="1"/>
  <c r="CB1652" i="1" s="1"/>
  <c r="CD1652" i="1" s="1"/>
  <c r="CF1652" i="1" s="1"/>
  <c r="BX1654" i="1"/>
  <c r="BZ1654" i="1" s="1"/>
  <c r="CB1654" i="1" s="1"/>
  <c r="CD1654" i="1" s="1"/>
  <c r="CF1654" i="1" s="1"/>
  <c r="BX1655" i="1"/>
  <c r="BZ1655" i="1" s="1"/>
  <c r="CB1655" i="1" s="1"/>
  <c r="CD1655" i="1" s="1"/>
  <c r="CF1655" i="1" s="1"/>
  <c r="CN1655" i="1" s="1"/>
  <c r="BX1658" i="1"/>
  <c r="BZ1658" i="1" s="1"/>
  <c r="CB1658" i="1" s="1"/>
  <c r="CD1658" i="1" s="1"/>
  <c r="CF1658" i="1" s="1"/>
  <c r="CL1658" i="1" s="1"/>
  <c r="BX1662" i="1"/>
  <c r="BZ1662" i="1" s="1"/>
  <c r="CB1662" i="1" s="1"/>
  <c r="CD1662" i="1" s="1"/>
  <c r="CF1662" i="1" s="1"/>
  <c r="BX1663" i="1"/>
  <c r="BZ1663" i="1" s="1"/>
  <c r="BX1666" i="1"/>
  <c r="BZ1666" i="1" s="1"/>
  <c r="CB1666" i="1" s="1"/>
  <c r="CD1666" i="1" s="1"/>
  <c r="CF1666" i="1" s="1"/>
  <c r="CN1666" i="1" s="1"/>
  <c r="BX1667" i="1"/>
  <c r="BZ1667" i="1" s="1"/>
  <c r="CB1667" i="1" s="1"/>
  <c r="CD1667" i="1" s="1"/>
  <c r="CF1667" i="1" s="1"/>
  <c r="BX1668" i="1"/>
  <c r="BZ1668" i="1" s="1"/>
  <c r="CB1668" i="1" s="1"/>
  <c r="CD1668" i="1" s="1"/>
  <c r="CF1668" i="1" s="1"/>
  <c r="CR1668" i="1" s="1"/>
  <c r="BX1669" i="1"/>
  <c r="BZ1669" i="1" s="1"/>
  <c r="CB1669" i="1" s="1"/>
  <c r="CD1669" i="1" s="1"/>
  <c r="CF1669" i="1" s="1"/>
  <c r="CJ1669" i="1" s="1"/>
  <c r="BX1670" i="1"/>
  <c r="BZ1670" i="1" s="1"/>
  <c r="CB1670" i="1" s="1"/>
  <c r="CD1670" i="1" s="1"/>
  <c r="CF1670" i="1" s="1"/>
  <c r="CR1670" i="1" s="1"/>
  <c r="BX1671" i="1"/>
  <c r="BZ1671" i="1" s="1"/>
  <c r="CB1671" i="1" s="1"/>
  <c r="CD1671" i="1" s="1"/>
  <c r="CF1671" i="1" s="1"/>
  <c r="BX1674" i="1"/>
  <c r="BZ1674" i="1" s="1"/>
  <c r="CB1674" i="1" s="1"/>
  <c r="CD1674" i="1" s="1"/>
  <c r="CF1674" i="1" s="1"/>
  <c r="CS1674" i="1" s="1"/>
  <c r="BX1678" i="1"/>
  <c r="BZ1678" i="1" s="1"/>
  <c r="CB1678" i="1" s="1"/>
  <c r="CD1678" i="1" s="1"/>
  <c r="CF1678" i="1" s="1"/>
  <c r="BX1679" i="1"/>
  <c r="BZ1679" i="1" s="1"/>
  <c r="CB1679" i="1" s="1"/>
  <c r="CD1679" i="1" s="1"/>
  <c r="CF1679" i="1" s="1"/>
  <c r="CN1679" i="1" s="1"/>
  <c r="BX1682" i="1"/>
  <c r="BZ1682" i="1" s="1"/>
  <c r="CB1682" i="1" s="1"/>
  <c r="CD1682" i="1" s="1"/>
  <c r="CF1682" i="1" s="1"/>
  <c r="BX1683" i="1"/>
  <c r="BZ1683" i="1" s="1"/>
  <c r="CB1683" i="1" s="1"/>
  <c r="CD1683" i="1" s="1"/>
  <c r="CF1683" i="1" s="1"/>
  <c r="CQ1683" i="1" s="1"/>
  <c r="BX1684" i="1"/>
  <c r="BZ1684" i="1" s="1"/>
  <c r="CB1684" i="1" s="1"/>
  <c r="CD1684" i="1" s="1"/>
  <c r="CF1684" i="1" s="1"/>
  <c r="BX1685" i="1"/>
  <c r="BZ1685" i="1" s="1"/>
  <c r="CB1685" i="1" s="1"/>
  <c r="CD1685" i="1" s="1"/>
  <c r="CF1685" i="1" s="1"/>
  <c r="BX1686" i="1"/>
  <c r="BZ1686" i="1" s="1"/>
  <c r="CB1686" i="1" s="1"/>
  <c r="CD1686" i="1" s="1"/>
  <c r="CF1686" i="1" s="1"/>
  <c r="BX1687" i="1"/>
  <c r="BZ1687" i="1" s="1"/>
  <c r="CB1687" i="1" s="1"/>
  <c r="CD1687" i="1" s="1"/>
  <c r="CF1687" i="1" s="1"/>
  <c r="BX1694" i="1"/>
  <c r="BZ1694" i="1" s="1"/>
  <c r="CB1694" i="1" s="1"/>
  <c r="CD1694" i="1" s="1"/>
  <c r="CF1694" i="1" s="1"/>
  <c r="CR1694" i="1" s="1"/>
  <c r="BX1695" i="1"/>
  <c r="BZ1695" i="1" s="1"/>
  <c r="CB1695" i="1" s="1"/>
  <c r="CD1695" i="1" s="1"/>
  <c r="CF1695" i="1" s="1"/>
  <c r="CN1695" i="1" s="1"/>
  <c r="BX1698" i="1"/>
  <c r="BZ1698" i="1" s="1"/>
  <c r="CB1698" i="1" s="1"/>
  <c r="CD1698" i="1" s="1"/>
  <c r="CF1698" i="1" s="1"/>
  <c r="BX1699" i="1"/>
  <c r="BX1700" i="1"/>
  <c r="BZ1700" i="1" s="1"/>
  <c r="CB1700" i="1" s="1"/>
  <c r="CD1700" i="1" s="1"/>
  <c r="CF1700" i="1" s="1"/>
  <c r="CJ1700" i="1" s="1"/>
  <c r="BX1702" i="1"/>
  <c r="BZ1702" i="1" s="1"/>
  <c r="CB1702" i="1" s="1"/>
  <c r="CD1702" i="1" s="1"/>
  <c r="CF1702" i="1" s="1"/>
  <c r="BX1703" i="1"/>
  <c r="BZ1703" i="1" s="1"/>
  <c r="CB1703" i="1" s="1"/>
  <c r="CD1703" i="1" s="1"/>
  <c r="CF1703" i="1" s="1"/>
  <c r="BX1704" i="1"/>
  <c r="BZ1704" i="1" s="1"/>
  <c r="CB1704" i="1" s="1"/>
  <c r="CD1704" i="1" s="1"/>
  <c r="CF1704" i="1" s="1"/>
  <c r="CN1704" i="1" s="1"/>
  <c r="BX1705" i="1"/>
  <c r="BZ1705" i="1" s="1"/>
  <c r="CB1705" i="1" s="1"/>
  <c r="BX1710" i="1"/>
  <c r="BX1711" i="1"/>
  <c r="BZ1711" i="1" s="1"/>
  <c r="CB1711" i="1" s="1"/>
  <c r="CD1711" i="1" s="1"/>
  <c r="CF1711" i="1" s="1"/>
  <c r="BX1714" i="1"/>
  <c r="BZ1714" i="1" s="1"/>
  <c r="CB1714" i="1" s="1"/>
  <c r="CD1714" i="1" s="1"/>
  <c r="CF1714" i="1" s="1"/>
  <c r="BX1715" i="1"/>
  <c r="BZ1715" i="1" s="1"/>
  <c r="CB1715" i="1" s="1"/>
  <c r="CD1715" i="1" s="1"/>
  <c r="CF1715" i="1" s="1"/>
  <c r="CR1715" i="1" s="1"/>
  <c r="BX1716" i="1"/>
  <c r="BZ1716" i="1" s="1"/>
  <c r="CB1716" i="1" s="1"/>
  <c r="CD1716" i="1" s="1"/>
  <c r="CF1716" i="1" s="1"/>
  <c r="BX1718" i="1"/>
  <c r="BZ1718" i="1" s="1"/>
  <c r="CB1718" i="1" s="1"/>
  <c r="CD1718" i="1" s="1"/>
  <c r="CF1718" i="1" s="1"/>
  <c r="CN1718" i="1" s="1"/>
  <c r="BX1719" i="1"/>
  <c r="BX1726" i="1"/>
  <c r="BZ1726" i="1" s="1"/>
  <c r="CB1726" i="1" s="1"/>
  <c r="CD1726" i="1" s="1"/>
  <c r="CF1726" i="1" s="1"/>
  <c r="CS1726" i="1" s="1"/>
  <c r="BX1727" i="1"/>
  <c r="BZ1727" i="1" s="1"/>
  <c r="CB1727" i="1" s="1"/>
  <c r="CD1727" i="1" s="1"/>
  <c r="CF1727" i="1" s="1"/>
  <c r="CR1727" i="1" s="1"/>
  <c r="BX1730" i="1"/>
  <c r="BZ1730" i="1" s="1"/>
  <c r="CB1730" i="1" s="1"/>
  <c r="CD1730" i="1" s="1"/>
  <c r="CF1730" i="1" s="1"/>
  <c r="CL1730" i="1" s="1"/>
  <c r="BX1731" i="1"/>
  <c r="BZ1731" i="1" s="1"/>
  <c r="CB1731" i="1" s="1"/>
  <c r="CD1731" i="1" s="1"/>
  <c r="CF1731" i="1" s="1"/>
  <c r="CS1731" i="1" s="1"/>
  <c r="BX1732" i="1"/>
  <c r="BZ1732" i="1" s="1"/>
  <c r="CB1732" i="1" s="1"/>
  <c r="CD1732" i="1" s="1"/>
  <c r="CF1732" i="1" s="1"/>
  <c r="BX1734" i="1"/>
  <c r="BZ1734" i="1" s="1"/>
  <c r="CB1734" i="1" s="1"/>
  <c r="CD1734" i="1" s="1"/>
  <c r="CF1734" i="1" s="1"/>
  <c r="BX1735" i="1"/>
  <c r="BZ1735" i="1" s="1"/>
  <c r="CB1735" i="1" s="1"/>
  <c r="CD1735" i="1" s="1"/>
  <c r="CF1735" i="1" s="1"/>
  <c r="BX1742" i="1"/>
  <c r="BZ1742" i="1" s="1"/>
  <c r="CB1742" i="1" s="1"/>
  <c r="CD1742" i="1" s="1"/>
  <c r="CF1742" i="1" s="1"/>
  <c r="CR1742" i="1" s="1"/>
  <c r="BX1743" i="1"/>
  <c r="BZ1743" i="1" s="1"/>
  <c r="CB1743" i="1" s="1"/>
  <c r="CD1743" i="1" s="1"/>
  <c r="CF1743" i="1" s="1"/>
  <c r="BX1746" i="1"/>
  <c r="BZ1746" i="1" s="1"/>
  <c r="CB1746" i="1" s="1"/>
  <c r="CD1746" i="1" s="1"/>
  <c r="CF1746" i="1" s="1"/>
  <c r="CN1746" i="1" s="1"/>
  <c r="BX1747" i="1"/>
  <c r="BZ1747" i="1" s="1"/>
  <c r="CB1747" i="1" s="1"/>
  <c r="CD1747" i="1" s="1"/>
  <c r="CF1747" i="1" s="1"/>
  <c r="BX1748" i="1"/>
  <c r="BZ1748" i="1" s="1"/>
  <c r="CB1748" i="1" s="1"/>
  <c r="CD1748" i="1" s="1"/>
  <c r="CF1748" i="1" s="1"/>
  <c r="BX1750" i="1"/>
  <c r="BZ1750" i="1" s="1"/>
  <c r="CB1750" i="1" s="1"/>
  <c r="BX1751" i="1"/>
  <c r="BZ1751" i="1" s="1"/>
  <c r="CB1751" i="1" s="1"/>
  <c r="CD1751" i="1" s="1"/>
  <c r="CF1751" i="1" s="1"/>
  <c r="BX1758" i="1"/>
  <c r="BZ1758" i="1" s="1"/>
  <c r="CB1758" i="1" s="1"/>
  <c r="CD1758" i="1" s="1"/>
  <c r="CF1758" i="1" s="1"/>
  <c r="CS1758" i="1" s="1"/>
  <c r="BX1759" i="1"/>
  <c r="BZ1759" i="1" s="1"/>
  <c r="CB1759" i="1" s="1"/>
  <c r="CD1759" i="1" s="1"/>
  <c r="CF1759" i="1" s="1"/>
  <c r="CP1759" i="1" s="1"/>
  <c r="BX1762" i="1"/>
  <c r="BZ1762" i="1" s="1"/>
  <c r="CB1762" i="1" s="1"/>
  <c r="CD1762" i="1" s="1"/>
  <c r="CF1762" i="1" s="1"/>
  <c r="BX1763" i="1"/>
  <c r="BZ1763" i="1" s="1"/>
  <c r="CB1763" i="1" s="1"/>
  <c r="CD1763" i="1" s="1"/>
  <c r="CF1763" i="1" s="1"/>
  <c r="CN1763" i="1" s="1"/>
  <c r="BX1764" i="1"/>
  <c r="BZ1764" i="1" s="1"/>
  <c r="CB1764" i="1" s="1"/>
  <c r="CD1764" i="1" s="1"/>
  <c r="CF1764" i="1" s="1"/>
  <c r="BX1766" i="1"/>
  <c r="BZ1766" i="1" s="1"/>
  <c r="BX1767" i="1"/>
  <c r="BX1774" i="1"/>
  <c r="BZ1774" i="1" s="1"/>
  <c r="BX1775" i="1"/>
  <c r="BZ1775" i="1" s="1"/>
  <c r="CB1775" i="1" s="1"/>
  <c r="CD1775" i="1" s="1"/>
  <c r="CF1775" i="1" s="1"/>
  <c r="CL1775" i="1" s="1"/>
  <c r="BX1778" i="1"/>
  <c r="BZ1778" i="1" s="1"/>
  <c r="CB1778" i="1" s="1"/>
  <c r="CD1778" i="1" s="1"/>
  <c r="CF1778" i="1" s="1"/>
  <c r="CS1778" i="1" s="1"/>
  <c r="BX1779" i="1"/>
  <c r="BZ1779" i="1" s="1"/>
  <c r="CB1779" i="1" s="1"/>
  <c r="CD1779" i="1" s="1"/>
  <c r="CF1779" i="1" s="1"/>
  <c r="CS1779" i="1" s="1"/>
  <c r="BX1780" i="1"/>
  <c r="BZ1780" i="1" s="1"/>
  <c r="CB1780" i="1" s="1"/>
  <c r="CD1780" i="1" s="1"/>
  <c r="CF1780" i="1" s="1"/>
  <c r="BX1781" i="1"/>
  <c r="BZ1781" i="1" s="1"/>
  <c r="CB1781" i="1" s="1"/>
  <c r="CD1781" i="1" s="1"/>
  <c r="CF1781" i="1" s="1"/>
  <c r="CP1781" i="1" s="1"/>
  <c r="BX1782" i="1"/>
  <c r="BZ1782" i="1" s="1"/>
  <c r="CB1782" i="1" s="1"/>
  <c r="CD1782" i="1" s="1"/>
  <c r="CF1782" i="1" s="1"/>
  <c r="CP1782" i="1" s="1"/>
  <c r="BX1783" i="1"/>
  <c r="BZ1783" i="1" s="1"/>
  <c r="CB1783" i="1" s="1"/>
  <c r="BX1785" i="1"/>
  <c r="BZ1785" i="1" s="1"/>
  <c r="CB1785" i="1" s="1"/>
  <c r="CD1785" i="1" s="1"/>
  <c r="CF1785" i="1" s="1"/>
  <c r="CP1785" i="1" s="1"/>
  <c r="BX1786" i="1"/>
  <c r="BZ1786" i="1" s="1"/>
  <c r="CB1786" i="1" s="1"/>
  <c r="CD1786" i="1" s="1"/>
  <c r="CF1786" i="1" s="1"/>
  <c r="BX1790" i="1"/>
  <c r="BZ1790" i="1" s="1"/>
  <c r="CB1790" i="1" s="1"/>
  <c r="CD1790" i="1" s="1"/>
  <c r="CF1790" i="1" s="1"/>
  <c r="CP1790" i="1" s="1"/>
  <c r="BX1791" i="1"/>
  <c r="BZ1791" i="1" s="1"/>
  <c r="CB1791" i="1" s="1"/>
  <c r="CD1791" i="1" s="1"/>
  <c r="CF1791" i="1" s="1"/>
  <c r="BX1794" i="1"/>
  <c r="BZ1794" i="1" s="1"/>
  <c r="CB1794" i="1" s="1"/>
  <c r="CD1794" i="1" s="1"/>
  <c r="CF1794" i="1" s="1"/>
  <c r="CL1794" i="1" s="1"/>
  <c r="BX1795" i="1"/>
  <c r="BZ1795" i="1" s="1"/>
  <c r="CB1795" i="1" s="1"/>
  <c r="CD1795" i="1" s="1"/>
  <c r="CF1795" i="1" s="1"/>
  <c r="BX1796" i="1"/>
  <c r="BZ1796" i="1" s="1"/>
  <c r="CB1796" i="1" s="1"/>
  <c r="CD1796" i="1" s="1"/>
  <c r="CF1796" i="1" s="1"/>
  <c r="BX1798" i="1"/>
  <c r="BZ1798" i="1" s="1"/>
  <c r="CB1798" i="1" s="1"/>
  <c r="CD1798" i="1" s="1"/>
  <c r="CF1798" i="1" s="1"/>
  <c r="BX1799" i="1"/>
  <c r="BZ1799" i="1" s="1"/>
  <c r="CB1799" i="1" s="1"/>
  <c r="CD1799" i="1" s="1"/>
  <c r="CF1799" i="1" s="1"/>
  <c r="CP1799" i="1" s="1"/>
  <c r="BX1802" i="1"/>
  <c r="BZ1802" i="1" s="1"/>
  <c r="CB1802" i="1" s="1"/>
  <c r="CD1802" i="1" s="1"/>
  <c r="CF1802" i="1" s="1"/>
  <c r="BX1806" i="1"/>
  <c r="BZ1806" i="1" s="1"/>
  <c r="CB1806" i="1" s="1"/>
  <c r="CD1806" i="1" s="1"/>
  <c r="CF1806" i="1" s="1"/>
  <c r="CP1806" i="1" s="1"/>
  <c r="BX1807" i="1"/>
  <c r="BZ1807" i="1" s="1"/>
  <c r="CB1807" i="1" s="1"/>
  <c r="CD1807" i="1" s="1"/>
  <c r="CF1807" i="1" s="1"/>
  <c r="BX1810" i="1"/>
  <c r="BZ1810" i="1" s="1"/>
  <c r="CB1810" i="1" s="1"/>
  <c r="CD1810" i="1" s="1"/>
  <c r="CF1810" i="1" s="1"/>
  <c r="BX1811" i="1"/>
  <c r="BZ1811" i="1" s="1"/>
  <c r="CB1811" i="1" s="1"/>
  <c r="CD1811" i="1" s="1"/>
  <c r="CF1811" i="1" s="1"/>
  <c r="CL1811" i="1" s="1"/>
  <c r="BX1812" i="1"/>
  <c r="BZ1812" i="1" s="1"/>
  <c r="CB1812" i="1" s="1"/>
  <c r="CD1812" i="1" s="1"/>
  <c r="CF1812" i="1" s="1"/>
  <c r="CS1812" i="1" s="1"/>
  <c r="BX1814" i="1"/>
  <c r="BZ1814" i="1" s="1"/>
  <c r="CB1814" i="1" s="1"/>
  <c r="CD1814" i="1" s="1"/>
  <c r="CF1814" i="1" s="1"/>
  <c r="CN1814" i="1" s="1"/>
  <c r="BX1815" i="1"/>
  <c r="BZ1815" i="1" s="1"/>
  <c r="CB1815" i="1" s="1"/>
  <c r="CD1815" i="1" s="1"/>
  <c r="CF1815" i="1" s="1"/>
  <c r="BX1822" i="1"/>
  <c r="BZ1822" i="1" s="1"/>
  <c r="CB1822" i="1" s="1"/>
  <c r="CD1822" i="1" s="1"/>
  <c r="CF1822" i="1" s="1"/>
  <c r="BX1823" i="1"/>
  <c r="BZ1823" i="1" s="1"/>
  <c r="CB1823" i="1" s="1"/>
  <c r="CD1823" i="1" s="1"/>
  <c r="CF1823" i="1" s="1"/>
  <c r="CP1823" i="1" s="1"/>
  <c r="BX1826" i="1"/>
  <c r="BZ1826" i="1" s="1"/>
  <c r="CB1826" i="1" s="1"/>
  <c r="CD1826" i="1" s="1"/>
  <c r="CF1826" i="1" s="1"/>
  <c r="BX1827" i="1"/>
  <c r="BZ1827" i="1" s="1"/>
  <c r="CB1827" i="1" s="1"/>
  <c r="CD1827" i="1" s="1"/>
  <c r="CF1827" i="1" s="1"/>
  <c r="CL1827" i="1" s="1"/>
  <c r="BX1828" i="1"/>
  <c r="BZ1828" i="1" s="1"/>
  <c r="CB1828" i="1" s="1"/>
  <c r="CD1828" i="1" s="1"/>
  <c r="CF1828" i="1" s="1"/>
  <c r="BX1829" i="1"/>
  <c r="BZ1829" i="1" s="1"/>
  <c r="CB1829" i="1" s="1"/>
  <c r="CD1829" i="1" s="1"/>
  <c r="CF1829" i="1" s="1"/>
  <c r="CR1829" i="1" s="1"/>
  <c r="BX1830" i="1"/>
  <c r="BZ1830" i="1" s="1"/>
  <c r="CB1830" i="1" s="1"/>
  <c r="CD1830" i="1" s="1"/>
  <c r="CF1830" i="1" s="1"/>
  <c r="BX1831" i="1"/>
  <c r="BZ1831" i="1" s="1"/>
  <c r="CB1831" i="1" s="1"/>
  <c r="CD1831" i="1" s="1"/>
  <c r="CF1831" i="1" s="1"/>
  <c r="CS1831" i="1" s="1"/>
  <c r="BX1833" i="1"/>
  <c r="BZ1833" i="1" s="1"/>
  <c r="CB1833" i="1" s="1"/>
  <c r="CD1833" i="1" s="1"/>
  <c r="CF1833" i="1" s="1"/>
  <c r="BX1838" i="1"/>
  <c r="BZ1838" i="1" s="1"/>
  <c r="CB1838" i="1" s="1"/>
  <c r="CD1838" i="1" s="1"/>
  <c r="CF1838" i="1" s="1"/>
  <c r="BX1839" i="1"/>
  <c r="BZ1839" i="1" s="1"/>
  <c r="CB1839" i="1" s="1"/>
  <c r="CD1839" i="1" s="1"/>
  <c r="CF1839" i="1" s="1"/>
  <c r="BX1842" i="1"/>
  <c r="BZ1842" i="1" s="1"/>
  <c r="CB1842" i="1" s="1"/>
  <c r="CD1842" i="1" s="1"/>
  <c r="CF1842" i="1" s="1"/>
  <c r="BX1843" i="1"/>
  <c r="BZ1843" i="1" s="1"/>
  <c r="CB1843" i="1" s="1"/>
  <c r="CD1843" i="1" s="1"/>
  <c r="CF1843" i="1" s="1"/>
  <c r="BX1844" i="1"/>
  <c r="BZ1844" i="1" s="1"/>
  <c r="CB1844" i="1" s="1"/>
  <c r="CD1844" i="1" s="1"/>
  <c r="CF1844" i="1" s="1"/>
  <c r="CP1844" i="1" s="1"/>
  <c r="BX1846" i="1"/>
  <c r="BZ1846" i="1" s="1"/>
  <c r="BX1847" i="1"/>
  <c r="BZ1847" i="1" s="1"/>
  <c r="CB1847" i="1" s="1"/>
  <c r="CD1847" i="1" s="1"/>
  <c r="CF1847" i="1" s="1"/>
  <c r="CP1847" i="1" s="1"/>
  <c r="BX1854" i="1"/>
  <c r="BZ1854" i="1" s="1"/>
  <c r="CB1854" i="1" s="1"/>
  <c r="CD1854" i="1" s="1"/>
  <c r="CF1854" i="1" s="1"/>
  <c r="CP1854" i="1" s="1"/>
  <c r="BX1855" i="1"/>
  <c r="BZ1855" i="1" s="1"/>
  <c r="CB1855" i="1" s="1"/>
  <c r="CD1855" i="1" s="1"/>
  <c r="CF1855" i="1" s="1"/>
  <c r="BX1858" i="1"/>
  <c r="BZ1858" i="1" s="1"/>
  <c r="CB1858" i="1" s="1"/>
  <c r="CD1858" i="1" s="1"/>
  <c r="CF1858" i="1" s="1"/>
  <c r="CJ1858" i="1" s="1"/>
  <c r="BX1859" i="1"/>
  <c r="BZ1859" i="1" s="1"/>
  <c r="CB1859" i="1" s="1"/>
  <c r="CD1859" i="1" s="1"/>
  <c r="CF1859" i="1" s="1"/>
  <c r="BX1860" i="1"/>
  <c r="BZ1860" i="1" s="1"/>
  <c r="CB1860" i="1" s="1"/>
  <c r="CD1860" i="1" s="1"/>
  <c r="BX1861" i="1"/>
  <c r="BZ1861" i="1" s="1"/>
  <c r="CB1861" i="1" s="1"/>
  <c r="CD1861" i="1" s="1"/>
  <c r="CF1861" i="1" s="1"/>
  <c r="CS1861" i="1" s="1"/>
  <c r="BX1862" i="1"/>
  <c r="BZ1862" i="1" s="1"/>
  <c r="CB1862" i="1" s="1"/>
  <c r="CD1862" i="1" s="1"/>
  <c r="CF1862" i="1" s="1"/>
  <c r="BX1863" i="1"/>
  <c r="BZ1863" i="1" s="1"/>
  <c r="CB1863" i="1" s="1"/>
  <c r="CD1863" i="1" s="1"/>
  <c r="CF1863" i="1" s="1"/>
  <c r="CP1863" i="1" s="1"/>
  <c r="BX1865" i="1"/>
  <c r="BZ1865" i="1" s="1"/>
  <c r="CB1865" i="1" s="1"/>
  <c r="CD1865" i="1" s="1"/>
  <c r="CF1865" i="1" s="1"/>
  <c r="CQ1865" i="1" s="1"/>
  <c r="BX1870" i="1"/>
  <c r="BZ1870" i="1" s="1"/>
  <c r="CB1870" i="1" s="1"/>
  <c r="CD1870" i="1" s="1"/>
  <c r="CF1870" i="1" s="1"/>
  <c r="BX1871" i="1"/>
  <c r="BZ1871" i="1" s="1"/>
  <c r="CB1871" i="1" s="1"/>
  <c r="CD1871" i="1" s="1"/>
  <c r="CF1871" i="1" s="1"/>
  <c r="CL1871" i="1" s="1"/>
  <c r="BX1874" i="1"/>
  <c r="BZ1874" i="1" s="1"/>
  <c r="CB1874" i="1" s="1"/>
  <c r="CD1874" i="1" s="1"/>
  <c r="CF1874" i="1" s="1"/>
  <c r="CL1874" i="1" s="1"/>
  <c r="BX1875" i="1"/>
  <c r="BZ1875" i="1" s="1"/>
  <c r="CB1875" i="1" s="1"/>
  <c r="CD1875" i="1" s="1"/>
  <c r="CF1875" i="1" s="1"/>
  <c r="CS1875" i="1" s="1"/>
  <c r="BX1876" i="1"/>
  <c r="BZ1876" i="1" s="1"/>
  <c r="CB1876" i="1" s="1"/>
  <c r="CD1876" i="1" s="1"/>
  <c r="CF1876" i="1" s="1"/>
  <c r="BX1878" i="1"/>
  <c r="BZ1878" i="1" s="1"/>
  <c r="CB1878" i="1" s="1"/>
  <c r="CD1878" i="1" s="1"/>
  <c r="CF1878" i="1" s="1"/>
  <c r="BX1879" i="1"/>
  <c r="BZ1879" i="1" s="1"/>
  <c r="CB1879" i="1" s="1"/>
  <c r="CD1879" i="1" s="1"/>
  <c r="CF1879" i="1" s="1"/>
  <c r="CQ1879" i="1" s="1"/>
  <c r="BX1881" i="1"/>
  <c r="BZ1881" i="1" s="1"/>
  <c r="CB1881" i="1" s="1"/>
  <c r="CD1881" i="1" s="1"/>
  <c r="CF1881" i="1" s="1"/>
  <c r="BX1886" i="1"/>
  <c r="BZ1886" i="1" s="1"/>
  <c r="BX1887" i="1"/>
  <c r="BZ1887" i="1" s="1"/>
  <c r="CB1887" i="1" s="1"/>
  <c r="CD1887" i="1" s="1"/>
  <c r="CF1887" i="1" s="1"/>
  <c r="CS1887" i="1" s="1"/>
  <c r="BX1890" i="1"/>
  <c r="BX1891" i="1"/>
  <c r="BZ1891" i="1" s="1"/>
  <c r="CB1891" i="1" s="1"/>
  <c r="CD1891" i="1" s="1"/>
  <c r="CF1891" i="1" s="1"/>
  <c r="CH1891" i="1" s="1"/>
  <c r="BX1892" i="1"/>
  <c r="BZ1892" i="1" s="1"/>
  <c r="CB1892" i="1" s="1"/>
  <c r="CD1892" i="1" s="1"/>
  <c r="CF1892" i="1" s="1"/>
  <c r="BX1894" i="1"/>
  <c r="BZ1894" i="1" s="1"/>
  <c r="CB1894" i="1" s="1"/>
  <c r="CD1894" i="1" s="1"/>
  <c r="CF1894" i="1" s="1"/>
  <c r="BX1895" i="1"/>
  <c r="BZ1895" i="1" s="1"/>
  <c r="CB1895" i="1" s="1"/>
  <c r="CD1895" i="1" s="1"/>
  <c r="CF1895" i="1" s="1"/>
  <c r="CO1895" i="1" s="1"/>
  <c r="BX1902" i="1"/>
  <c r="BZ1902" i="1" s="1"/>
  <c r="CB1902" i="1" s="1"/>
  <c r="CD1902" i="1" s="1"/>
  <c r="CF1902" i="1" s="1"/>
  <c r="BX1903" i="1"/>
  <c r="BZ1903" i="1" s="1"/>
  <c r="CB1903" i="1" s="1"/>
  <c r="CD1903" i="1" s="1"/>
  <c r="CF1903" i="1" s="1"/>
  <c r="CN1903" i="1" s="1"/>
  <c r="BX1906" i="1"/>
  <c r="BZ1906" i="1" s="1"/>
  <c r="CB1906" i="1" s="1"/>
  <c r="CD1906" i="1" s="1"/>
  <c r="CF1906" i="1" s="1"/>
  <c r="BX1907" i="1"/>
  <c r="BZ1907" i="1" s="1"/>
  <c r="CB1907" i="1" s="1"/>
  <c r="CD1907" i="1" s="1"/>
  <c r="CF1907" i="1" s="1"/>
  <c r="CS1907" i="1" s="1"/>
  <c r="BX1908" i="1"/>
  <c r="BZ1908" i="1" s="1"/>
  <c r="CB1908" i="1" s="1"/>
  <c r="CD1908" i="1" s="1"/>
  <c r="CF1908" i="1" s="1"/>
  <c r="CH1908" i="1" s="1"/>
  <c r="BX1910" i="1"/>
  <c r="BX1911" i="1"/>
  <c r="BZ1911" i="1" s="1"/>
  <c r="CB1911" i="1" s="1"/>
  <c r="CD1911" i="1" s="1"/>
  <c r="CF1911" i="1" s="1"/>
  <c r="BX1912" i="1"/>
  <c r="BZ1912" i="1" s="1"/>
  <c r="CB1912" i="1" s="1"/>
  <c r="CD1912" i="1" s="1"/>
  <c r="CF1912" i="1" s="1"/>
  <c r="BX1914" i="1"/>
  <c r="BZ1914" i="1" s="1"/>
  <c r="CB1914" i="1" s="1"/>
  <c r="CD1914" i="1" s="1"/>
  <c r="CF1914" i="1" s="1"/>
  <c r="BX1918" i="1"/>
  <c r="BZ1918" i="1" s="1"/>
  <c r="CB1918" i="1" s="1"/>
  <c r="CD1918" i="1" s="1"/>
  <c r="CF1918" i="1" s="1"/>
  <c r="CH1918" i="1" s="1"/>
  <c r="BX1919" i="1"/>
  <c r="BZ1919" i="1" s="1"/>
  <c r="CB1919" i="1" s="1"/>
  <c r="CD1919" i="1" s="1"/>
  <c r="CF1919" i="1" s="1"/>
  <c r="CR1919" i="1" s="1"/>
  <c r="BX1922" i="1"/>
  <c r="BZ1922" i="1" s="1"/>
  <c r="CB1922" i="1" s="1"/>
  <c r="CD1922" i="1" s="1"/>
  <c r="CF1922" i="1" s="1"/>
  <c r="BX1923" i="1"/>
  <c r="BZ1923" i="1" s="1"/>
  <c r="CB1923" i="1" s="1"/>
  <c r="CD1923" i="1" s="1"/>
  <c r="CF1923" i="1" s="1"/>
  <c r="CH1923" i="1" s="1"/>
  <c r="BX1924" i="1"/>
  <c r="BZ1924" i="1" s="1"/>
  <c r="CB1924" i="1" s="1"/>
  <c r="CD1924" i="1" s="1"/>
  <c r="CF1924" i="1" s="1"/>
  <c r="BX1926" i="1"/>
  <c r="BZ1926" i="1" s="1"/>
  <c r="CB1926" i="1" s="1"/>
  <c r="CD1926" i="1" s="1"/>
  <c r="CF1926" i="1" s="1"/>
  <c r="CP1926" i="1" s="1"/>
  <c r="BX1927" i="1"/>
  <c r="BZ1927" i="1" s="1"/>
  <c r="BX1930" i="1"/>
  <c r="BZ1930" i="1" s="1"/>
  <c r="CB1930" i="1" s="1"/>
  <c r="CD1930" i="1" s="1"/>
  <c r="CF1930" i="1" s="1"/>
  <c r="CP1930" i="1" s="1"/>
  <c r="BX1934" i="1"/>
  <c r="BZ1934" i="1" s="1"/>
  <c r="CB1934" i="1" s="1"/>
  <c r="CD1934" i="1" s="1"/>
  <c r="CF1934" i="1" s="1"/>
  <c r="CN1934" i="1" s="1"/>
  <c r="BX1935" i="1"/>
  <c r="BZ1935" i="1" s="1"/>
  <c r="CB1935" i="1" s="1"/>
  <c r="CD1935" i="1" s="1"/>
  <c r="CF1935" i="1" s="1"/>
  <c r="CH1935" i="1" s="1"/>
  <c r="BX1938" i="1"/>
  <c r="BX1939" i="1"/>
  <c r="BZ1939" i="1" s="1"/>
  <c r="CB1939" i="1" s="1"/>
  <c r="CD1939" i="1" s="1"/>
  <c r="CF1939" i="1" s="1"/>
  <c r="BX1940" i="1"/>
  <c r="BZ1940" i="1" s="1"/>
  <c r="CB1940" i="1" s="1"/>
  <c r="CD1940" i="1" s="1"/>
  <c r="CF1940" i="1" s="1"/>
  <c r="BX1942" i="1"/>
  <c r="BX1943" i="1"/>
  <c r="BZ1943" i="1" s="1"/>
  <c r="CB1943" i="1" s="1"/>
  <c r="CD1943" i="1" s="1"/>
  <c r="CF1943" i="1" s="1"/>
  <c r="CR1943" i="1" s="1"/>
  <c r="BX1950" i="1"/>
  <c r="BZ1950" i="1" s="1"/>
  <c r="CB1950" i="1" s="1"/>
  <c r="CD1950" i="1" s="1"/>
  <c r="CF1950" i="1" s="1"/>
  <c r="CS1950" i="1" s="1"/>
  <c r="BX1951" i="1"/>
  <c r="BZ1951" i="1" s="1"/>
  <c r="CB1951" i="1" s="1"/>
  <c r="CD1951" i="1" s="1"/>
  <c r="BX1954" i="1"/>
  <c r="BZ1954" i="1" s="1"/>
  <c r="CB1954" i="1" s="1"/>
  <c r="CD1954" i="1" s="1"/>
  <c r="CF1954" i="1" s="1"/>
  <c r="CS1954" i="1" s="1"/>
  <c r="BX1955" i="1"/>
  <c r="BZ1955" i="1" s="1"/>
  <c r="CB1955" i="1" s="1"/>
  <c r="CD1955" i="1" s="1"/>
  <c r="CF1955" i="1" s="1"/>
  <c r="CR1955" i="1" s="1"/>
  <c r="BX1956" i="1"/>
  <c r="BZ1956" i="1" s="1"/>
  <c r="CB1956" i="1" s="1"/>
  <c r="CD1956" i="1" s="1"/>
  <c r="CF1956" i="1" s="1"/>
  <c r="CR1956" i="1" s="1"/>
  <c r="BX1958" i="1"/>
  <c r="BZ1958" i="1" s="1"/>
  <c r="CB1958" i="1" s="1"/>
  <c r="CD1958" i="1" s="1"/>
  <c r="CF1958" i="1" s="1"/>
  <c r="BX1959" i="1"/>
  <c r="BZ1959" i="1" s="1"/>
  <c r="CB1959" i="1" s="1"/>
  <c r="CD1959" i="1" s="1"/>
  <c r="CF1959" i="1" s="1"/>
  <c r="CL1959" i="1" s="1"/>
  <c r="BX1966" i="1"/>
  <c r="BZ1966" i="1" s="1"/>
  <c r="CB1966" i="1" s="1"/>
  <c r="CD1966" i="1" s="1"/>
  <c r="CF1966" i="1" s="1"/>
  <c r="CR1966" i="1" s="1"/>
  <c r="BX1967" i="1"/>
  <c r="BZ1967" i="1" s="1"/>
  <c r="CB1967" i="1" s="1"/>
  <c r="CD1967" i="1" s="1"/>
  <c r="CF1967" i="1" s="1"/>
  <c r="BX1970" i="1"/>
  <c r="BZ1970" i="1" s="1"/>
  <c r="CB1970" i="1" s="1"/>
  <c r="CD1970" i="1" s="1"/>
  <c r="CF1970" i="1" s="1"/>
  <c r="BX1971" i="1"/>
  <c r="BX1972" i="1"/>
  <c r="BZ1972" i="1" s="1"/>
  <c r="CB1972" i="1" s="1"/>
  <c r="CD1972" i="1" s="1"/>
  <c r="CF1972" i="1" s="1"/>
  <c r="BX1974" i="1"/>
  <c r="BX1975" i="1"/>
  <c r="BZ1975" i="1" s="1"/>
  <c r="CB1975" i="1" s="1"/>
  <c r="CD1975" i="1" s="1"/>
  <c r="CF1975" i="1" s="1"/>
  <c r="CR1975" i="1" s="1"/>
  <c r="BX1977" i="1"/>
  <c r="BZ1977" i="1" s="1"/>
  <c r="CB1977" i="1" s="1"/>
  <c r="CD1977" i="1" s="1"/>
  <c r="CF1977" i="1" s="1"/>
  <c r="CS1977" i="1" s="1"/>
  <c r="BX1982" i="1"/>
  <c r="BZ1982" i="1" s="1"/>
  <c r="CB1982" i="1" s="1"/>
  <c r="CD1982" i="1" s="1"/>
  <c r="CF1982" i="1" s="1"/>
  <c r="CS1982" i="1" s="1"/>
  <c r="BX1983" i="1"/>
  <c r="BZ1983" i="1" s="1"/>
  <c r="CB1983" i="1" s="1"/>
  <c r="CD1983" i="1" s="1"/>
  <c r="CF1983" i="1" s="1"/>
  <c r="CL1983" i="1" s="1"/>
  <c r="BX1986" i="1"/>
  <c r="BZ1986" i="1" s="1"/>
  <c r="CB1986" i="1" s="1"/>
  <c r="CD1986" i="1" s="1"/>
  <c r="CF1986" i="1" s="1"/>
  <c r="BX1987" i="1"/>
  <c r="BZ1987" i="1" s="1"/>
  <c r="CB1987" i="1" s="1"/>
  <c r="CD1987" i="1" s="1"/>
  <c r="CF1987" i="1" s="1"/>
  <c r="BX1988" i="1"/>
  <c r="BZ1988" i="1" s="1"/>
  <c r="CB1988" i="1" s="1"/>
  <c r="CD1988" i="1" s="1"/>
  <c r="CF1988" i="1" s="1"/>
  <c r="CQ1988" i="1" s="1"/>
  <c r="BX1990" i="1"/>
  <c r="BZ1990" i="1" s="1"/>
  <c r="CB1990" i="1" s="1"/>
  <c r="CD1990" i="1" s="1"/>
  <c r="CF1990" i="1" s="1"/>
  <c r="CN1990" i="1" s="1"/>
  <c r="BX1991" i="1"/>
  <c r="BZ1991" i="1" s="1"/>
  <c r="CB1991" i="1" s="1"/>
  <c r="CD1991" i="1" s="1"/>
  <c r="CF1991" i="1" s="1"/>
  <c r="CS1991" i="1" s="1"/>
  <c r="BX1998" i="1"/>
  <c r="BZ1998" i="1" s="1"/>
  <c r="CB1998" i="1" s="1"/>
  <c r="CD1998" i="1" s="1"/>
  <c r="CF1998" i="1" s="1"/>
  <c r="CL1998" i="1" s="1"/>
  <c r="BX1999" i="1"/>
  <c r="BZ1999" i="1" s="1"/>
  <c r="CB1999" i="1" s="1"/>
  <c r="CD1999" i="1" s="1"/>
  <c r="CF1999" i="1" s="1"/>
  <c r="BX2002" i="1"/>
  <c r="BZ2002" i="1" s="1"/>
  <c r="CB2002" i="1" s="1"/>
  <c r="CD2002" i="1" s="1"/>
  <c r="CF2002" i="1" s="1"/>
  <c r="CN2002" i="1" s="1"/>
  <c r="BX2003" i="1"/>
  <c r="BX2004" i="1"/>
  <c r="BZ2004" i="1" s="1"/>
  <c r="CB2004" i="1" s="1"/>
  <c r="CD2004" i="1" s="1"/>
  <c r="CF2004" i="1" s="1"/>
  <c r="BX2005" i="1"/>
  <c r="BZ2005" i="1" s="1"/>
  <c r="CB2005" i="1" s="1"/>
  <c r="CD2005" i="1" s="1"/>
  <c r="CF2005" i="1" s="1"/>
  <c r="BX2006" i="1"/>
  <c r="BZ2006" i="1" s="1"/>
  <c r="CB2006" i="1" s="1"/>
  <c r="CD2006" i="1" s="1"/>
  <c r="CF2006" i="1" s="1"/>
  <c r="CQ2006" i="1" s="1"/>
  <c r="BX2007" i="1"/>
  <c r="BZ2007" i="1" s="1"/>
  <c r="CB2007" i="1" s="1"/>
  <c r="CD2007" i="1" s="1"/>
  <c r="CF2007" i="1" s="1"/>
  <c r="CS2007" i="1" s="1"/>
  <c r="BX2009" i="1"/>
  <c r="BZ2009" i="1" s="1"/>
  <c r="CB2009" i="1" s="1"/>
  <c r="CD2009" i="1" s="1"/>
  <c r="CF2009" i="1" s="1"/>
  <c r="CP2009" i="1" s="1"/>
  <c r="BX2014" i="1"/>
  <c r="BZ2014" i="1" s="1"/>
  <c r="CB2014" i="1" s="1"/>
  <c r="CD2014" i="1" s="1"/>
  <c r="CF2014" i="1" s="1"/>
  <c r="CH2014" i="1" s="1"/>
  <c r="BX2015" i="1"/>
  <c r="BZ2015" i="1" s="1"/>
  <c r="CB2015" i="1" s="1"/>
  <c r="CD2015" i="1" s="1"/>
  <c r="CF2015" i="1" s="1"/>
  <c r="CQ2015" i="1" s="1"/>
  <c r="BX2018" i="1"/>
  <c r="BZ2018" i="1" s="1"/>
  <c r="CB2018" i="1" s="1"/>
  <c r="CD2018" i="1" s="1"/>
  <c r="CF2018" i="1" s="1"/>
  <c r="CN2018" i="1" s="1"/>
  <c r="BX2019" i="1"/>
  <c r="BZ2019" i="1" s="1"/>
  <c r="CB2019" i="1" s="1"/>
  <c r="CD2019" i="1" s="1"/>
  <c r="CF2019" i="1" s="1"/>
  <c r="BX2020" i="1"/>
  <c r="BZ2020" i="1" s="1"/>
  <c r="CB2020" i="1" s="1"/>
  <c r="CD2020" i="1" s="1"/>
  <c r="CF2020" i="1" s="1"/>
  <c r="BX2022" i="1"/>
  <c r="BZ2022" i="1" s="1"/>
  <c r="CB2022" i="1" s="1"/>
  <c r="CD2022" i="1" s="1"/>
  <c r="CF2022" i="1" s="1"/>
  <c r="CJ2022" i="1" s="1"/>
  <c r="BX2023" i="1"/>
  <c r="BZ2023" i="1" s="1"/>
  <c r="BX2030" i="1"/>
  <c r="BZ2030" i="1" s="1"/>
  <c r="CB2030" i="1" s="1"/>
  <c r="CD2030" i="1" s="1"/>
  <c r="CF2030" i="1" s="1"/>
  <c r="BX2031" i="1"/>
  <c r="BZ2031" i="1" s="1"/>
  <c r="CB2031" i="1" s="1"/>
  <c r="CD2031" i="1" s="1"/>
  <c r="CF2031" i="1" s="1"/>
  <c r="CQ2031" i="1" s="1"/>
  <c r="BX2034" i="1"/>
  <c r="BZ2034" i="1" s="1"/>
  <c r="CB2034" i="1" s="1"/>
  <c r="CD2034" i="1" s="1"/>
  <c r="CF2034" i="1" s="1"/>
  <c r="CS2034" i="1" s="1"/>
  <c r="BX2035" i="1"/>
  <c r="BZ2035" i="1" s="1"/>
  <c r="CB2035" i="1" s="1"/>
  <c r="CD2035" i="1" s="1"/>
  <c r="CF2035" i="1" s="1"/>
  <c r="BX2036" i="1"/>
  <c r="BZ2036" i="1" s="1"/>
  <c r="CB2036" i="1" s="1"/>
  <c r="CD2036" i="1" s="1"/>
  <c r="CF2036" i="1" s="1"/>
  <c r="BX2037" i="1"/>
  <c r="BZ2037" i="1" s="1"/>
  <c r="CB2037" i="1" s="1"/>
  <c r="CD2037" i="1" s="1"/>
  <c r="CF2037" i="1" s="1"/>
  <c r="CN2037" i="1" s="1"/>
  <c r="BX2038" i="1"/>
  <c r="BZ2038" i="1" s="1"/>
  <c r="CB2038" i="1" s="1"/>
  <c r="CD2038" i="1" s="1"/>
  <c r="CF2038" i="1" s="1"/>
  <c r="BX2039" i="1"/>
  <c r="BZ2039" i="1" s="1"/>
  <c r="CB2039" i="1" s="1"/>
  <c r="CD2039" i="1" s="1"/>
  <c r="CF2039" i="1" s="1"/>
  <c r="BX2042" i="1"/>
  <c r="BZ2042" i="1" s="1"/>
  <c r="CB2042" i="1" s="1"/>
  <c r="CD2042" i="1" s="1"/>
  <c r="CF2042" i="1" s="1"/>
  <c r="BX2046" i="1"/>
  <c r="BZ2046" i="1" s="1"/>
  <c r="CB2046" i="1" s="1"/>
  <c r="BX2047" i="1"/>
  <c r="BZ2047" i="1" s="1"/>
  <c r="CB2047" i="1" s="1"/>
  <c r="CD2047" i="1" s="1"/>
  <c r="CF2047" i="1" s="1"/>
  <c r="CR2047" i="1" s="1"/>
  <c r="BX2050" i="1"/>
  <c r="BZ2050" i="1" s="1"/>
  <c r="CB2050" i="1" s="1"/>
  <c r="CD2050" i="1" s="1"/>
  <c r="CF2050" i="1" s="1"/>
  <c r="BX2051" i="1"/>
  <c r="BZ2051" i="1" s="1"/>
  <c r="CB2051" i="1" s="1"/>
  <c r="CD2051" i="1" s="1"/>
  <c r="CF2051" i="1" s="1"/>
  <c r="CR2051" i="1" s="1"/>
  <c r="BX2052" i="1"/>
  <c r="BZ2052" i="1" s="1"/>
  <c r="BX2053" i="1"/>
  <c r="BZ2053" i="1" s="1"/>
  <c r="CB2053" i="1" s="1"/>
  <c r="CD2053" i="1" s="1"/>
  <c r="CF2053" i="1" s="1"/>
  <c r="CL2053" i="1" s="1"/>
  <c r="BX2054" i="1"/>
  <c r="BZ2054" i="1" s="1"/>
  <c r="CB2054" i="1" s="1"/>
  <c r="CD2054" i="1" s="1"/>
  <c r="CF2054" i="1" s="1"/>
  <c r="CJ2054" i="1" s="1"/>
  <c r="BX2055" i="1"/>
  <c r="BZ2055" i="1" s="1"/>
  <c r="CB2055" i="1" s="1"/>
  <c r="CD2055" i="1" s="1"/>
  <c r="CF2055" i="1" s="1"/>
  <c r="CS2055" i="1" s="1"/>
  <c r="BX2058" i="1"/>
  <c r="BZ2058" i="1" s="1"/>
  <c r="CB2058" i="1" s="1"/>
  <c r="CD2058" i="1" s="1"/>
  <c r="CF2058" i="1" s="1"/>
  <c r="BX2062" i="1"/>
  <c r="BZ2062" i="1" s="1"/>
  <c r="BX2063" i="1"/>
  <c r="BZ2063" i="1" s="1"/>
  <c r="CB2063" i="1" s="1"/>
  <c r="CD2063" i="1" s="1"/>
  <c r="CF2063" i="1" s="1"/>
  <c r="BX2066" i="1"/>
  <c r="BZ2066" i="1" s="1"/>
  <c r="CB2066" i="1" s="1"/>
  <c r="CD2066" i="1" s="1"/>
  <c r="CF2066" i="1" s="1"/>
  <c r="BX2067" i="1"/>
  <c r="BZ2067" i="1" s="1"/>
  <c r="CB2067" i="1" s="1"/>
  <c r="CD2067" i="1" s="1"/>
  <c r="CF2067" i="1" s="1"/>
  <c r="BX2068" i="1"/>
  <c r="BZ2068" i="1" s="1"/>
  <c r="CB2068" i="1" s="1"/>
  <c r="CD2068" i="1" s="1"/>
  <c r="CF2068" i="1" s="1"/>
  <c r="CS2068" i="1" s="1"/>
  <c r="BX2070" i="1"/>
  <c r="BZ2070" i="1" s="1"/>
  <c r="CB2070" i="1" s="1"/>
  <c r="CD2070" i="1" s="1"/>
  <c r="CF2070" i="1" s="1"/>
  <c r="CP2070" i="1" s="1"/>
  <c r="BX2071" i="1"/>
  <c r="BZ2071" i="1" s="1"/>
  <c r="CB2071" i="1" s="1"/>
  <c r="CD2071" i="1" s="1"/>
  <c r="CF2071" i="1" s="1"/>
  <c r="BX2078" i="1"/>
  <c r="BZ2078" i="1" s="1"/>
  <c r="CB2078" i="1" s="1"/>
  <c r="CD2078" i="1" s="1"/>
  <c r="CF2078" i="1" s="1"/>
  <c r="BX2079" i="1"/>
  <c r="BZ2079" i="1" s="1"/>
  <c r="CB2079" i="1" s="1"/>
  <c r="CD2079" i="1" s="1"/>
  <c r="CF2079" i="1" s="1"/>
  <c r="CR2079" i="1" s="1"/>
  <c r="BX2082" i="1"/>
  <c r="BZ2082" i="1" s="1"/>
  <c r="CB2082" i="1" s="1"/>
  <c r="CD2082" i="1" s="1"/>
  <c r="CF2082" i="1" s="1"/>
  <c r="CR2082" i="1" s="1"/>
  <c r="BX2083" i="1"/>
  <c r="BZ2083" i="1" s="1"/>
  <c r="CB2083" i="1" s="1"/>
  <c r="CD2083" i="1" s="1"/>
  <c r="CF2083" i="1" s="1"/>
  <c r="BX2084" i="1"/>
  <c r="BZ2084" i="1" s="1"/>
  <c r="CB2084" i="1" s="1"/>
  <c r="BX2085" i="1"/>
  <c r="BZ2085" i="1" s="1"/>
  <c r="CB2085" i="1" s="1"/>
  <c r="CD2085" i="1" s="1"/>
  <c r="CF2085" i="1" s="1"/>
  <c r="CS2085" i="1" s="1"/>
  <c r="BX2086" i="1"/>
  <c r="BZ2086" i="1" s="1"/>
  <c r="CB2086" i="1" s="1"/>
  <c r="CD2086" i="1" s="1"/>
  <c r="BX2087" i="1"/>
  <c r="BZ2087" i="1" s="1"/>
  <c r="CB2087" i="1" s="1"/>
  <c r="CD2087" i="1" s="1"/>
  <c r="CF2087" i="1" s="1"/>
  <c r="BX2094" i="1"/>
  <c r="BZ2094" i="1" s="1"/>
  <c r="CB2094" i="1" s="1"/>
  <c r="CD2094" i="1" s="1"/>
  <c r="CF2094" i="1" s="1"/>
  <c r="BX2095" i="1"/>
  <c r="BX2098" i="1"/>
  <c r="BZ2098" i="1" s="1"/>
  <c r="CB2098" i="1" s="1"/>
  <c r="CD2098" i="1" s="1"/>
  <c r="CF2098" i="1" s="1"/>
  <c r="CJ2098" i="1" s="1"/>
  <c r="BX2099" i="1"/>
  <c r="BZ2099" i="1" s="1"/>
  <c r="CB2099" i="1" s="1"/>
  <c r="CD2099" i="1" s="1"/>
  <c r="CF2099" i="1" s="1"/>
  <c r="CP2099" i="1" s="1"/>
  <c r="BX2100" i="1"/>
  <c r="BZ2100" i="1" s="1"/>
  <c r="CB2100" i="1" s="1"/>
  <c r="CD2100" i="1" s="1"/>
  <c r="CF2100" i="1" s="1"/>
  <c r="CN2100" i="1" s="1"/>
  <c r="BX2102" i="1"/>
  <c r="BZ2102" i="1" s="1"/>
  <c r="CB2102" i="1" s="1"/>
  <c r="CD2102" i="1" s="1"/>
  <c r="CF2102" i="1" s="1"/>
  <c r="BX2103" i="1"/>
  <c r="BZ2103" i="1" s="1"/>
  <c r="CB2103" i="1" s="1"/>
  <c r="CD2103" i="1" s="1"/>
  <c r="CF2103" i="1" s="1"/>
  <c r="CQ2103" i="1" s="1"/>
  <c r="BX2110" i="1"/>
  <c r="BZ2110" i="1" s="1"/>
  <c r="CB2110" i="1" s="1"/>
  <c r="CD2110" i="1" s="1"/>
  <c r="CF2110" i="1" s="1"/>
  <c r="CR2110" i="1" s="1"/>
  <c r="BX2111" i="1"/>
  <c r="BZ2111" i="1" s="1"/>
  <c r="CB2111" i="1" s="1"/>
  <c r="CD2111" i="1" s="1"/>
  <c r="CF2111" i="1" s="1"/>
  <c r="BX2114" i="1"/>
  <c r="BZ2114" i="1" s="1"/>
  <c r="CB2114" i="1" s="1"/>
  <c r="CD2114" i="1" s="1"/>
  <c r="CF2114" i="1" s="1"/>
  <c r="BX2115" i="1"/>
  <c r="BZ2115" i="1" s="1"/>
  <c r="CB2115" i="1" s="1"/>
  <c r="BX2116" i="1"/>
  <c r="BZ2116" i="1" s="1"/>
  <c r="CB2116" i="1" s="1"/>
  <c r="CD2116" i="1" s="1"/>
  <c r="CF2116" i="1" s="1"/>
  <c r="BX2118" i="1"/>
  <c r="BZ2118" i="1" s="1"/>
  <c r="CB2118" i="1" s="1"/>
  <c r="CD2118" i="1" s="1"/>
  <c r="CF2118" i="1" s="1"/>
  <c r="CS2118" i="1" s="1"/>
  <c r="BX2119" i="1"/>
  <c r="BZ2119" i="1" s="1"/>
  <c r="CB2119" i="1" s="1"/>
  <c r="CD2119" i="1" s="1"/>
  <c r="CF2119" i="1" s="1"/>
  <c r="CL2119" i="1" s="1"/>
  <c r="BX2126" i="1"/>
  <c r="BZ2126" i="1" s="1"/>
  <c r="CB2126" i="1" s="1"/>
  <c r="CD2126" i="1" s="1"/>
  <c r="CF2126" i="1" s="1"/>
  <c r="BX2127" i="1"/>
  <c r="BZ2127" i="1" s="1"/>
  <c r="CB2127" i="1" s="1"/>
  <c r="CD2127" i="1" s="1"/>
  <c r="CF2127" i="1" s="1"/>
  <c r="BX2130" i="1"/>
  <c r="BZ2130" i="1" s="1"/>
  <c r="CB2130" i="1" s="1"/>
  <c r="CD2130" i="1" s="1"/>
  <c r="CF2130" i="1" s="1"/>
  <c r="BX2131" i="1"/>
  <c r="BZ2131" i="1" s="1"/>
  <c r="CB2131" i="1" s="1"/>
  <c r="CD2131" i="1" s="1"/>
  <c r="CF2131" i="1" s="1"/>
  <c r="CR2131" i="1" s="1"/>
  <c r="BX2132" i="1"/>
  <c r="BZ2132" i="1" s="1"/>
  <c r="CB2132" i="1" s="1"/>
  <c r="CD2132" i="1" s="1"/>
  <c r="CF2132" i="1" s="1"/>
  <c r="BX2134" i="1"/>
  <c r="BZ2134" i="1" s="1"/>
  <c r="CB2134" i="1" s="1"/>
  <c r="CD2134" i="1" s="1"/>
  <c r="CF2134" i="1" s="1"/>
  <c r="BX2135" i="1"/>
  <c r="BZ2135" i="1" s="1"/>
  <c r="CB2135" i="1" s="1"/>
  <c r="CD2135" i="1" s="1"/>
  <c r="CF2135" i="1" s="1"/>
  <c r="CL2135" i="1" s="1"/>
  <c r="BX2137" i="1"/>
  <c r="BZ2137" i="1" s="1"/>
  <c r="CB2137" i="1" s="1"/>
  <c r="CD2137" i="1" s="1"/>
  <c r="CF2137" i="1" s="1"/>
  <c r="BX2142" i="1"/>
  <c r="BZ2142" i="1" s="1"/>
  <c r="BX2143" i="1"/>
  <c r="BZ2143" i="1" s="1"/>
  <c r="CB2143" i="1" s="1"/>
  <c r="CD2143" i="1" s="1"/>
  <c r="CF2143" i="1" s="1"/>
  <c r="BX2146" i="1"/>
  <c r="BZ2146" i="1" s="1"/>
  <c r="CB2146" i="1" s="1"/>
  <c r="CD2146" i="1" s="1"/>
  <c r="CF2146" i="1" s="1"/>
  <c r="CN2146" i="1" s="1"/>
  <c r="BX2147" i="1"/>
  <c r="BZ2147" i="1" s="1"/>
  <c r="CB2147" i="1" s="1"/>
  <c r="CD2147" i="1" s="1"/>
  <c r="CF2147" i="1" s="1"/>
  <c r="BX2148" i="1"/>
  <c r="BZ2148" i="1" s="1"/>
  <c r="CB2148" i="1" s="1"/>
  <c r="CD2148" i="1" s="1"/>
  <c r="CF2148" i="1" s="1"/>
  <c r="CQ2148" i="1" s="1"/>
  <c r="BX2150" i="1"/>
  <c r="BZ2150" i="1" s="1"/>
  <c r="CB2150" i="1" s="1"/>
  <c r="CD2150" i="1" s="1"/>
  <c r="CF2150" i="1" s="1"/>
  <c r="BX2151" i="1"/>
  <c r="BZ2151" i="1" s="1"/>
  <c r="CB2151" i="1" s="1"/>
  <c r="CD2151" i="1" s="1"/>
  <c r="CF2151" i="1" s="1"/>
  <c r="CR2151" i="1" s="1"/>
  <c r="BX2153" i="1"/>
  <c r="BZ2153" i="1" s="1"/>
  <c r="CB2153" i="1" s="1"/>
  <c r="CD2153" i="1" s="1"/>
  <c r="CF2153" i="1" s="1"/>
  <c r="BX2158" i="1"/>
  <c r="BZ2158" i="1" s="1"/>
  <c r="CB2158" i="1" s="1"/>
  <c r="CD2158" i="1" s="1"/>
  <c r="CF2158" i="1" s="1"/>
  <c r="BX2159" i="1"/>
  <c r="BZ2159" i="1" s="1"/>
  <c r="CB2159" i="1" s="1"/>
  <c r="CD2159" i="1" s="1"/>
  <c r="BX2162" i="1"/>
  <c r="BZ2162" i="1" s="1"/>
  <c r="CB2162" i="1" s="1"/>
  <c r="CD2162" i="1" s="1"/>
  <c r="CF2162" i="1" s="1"/>
  <c r="CP2162" i="1" s="1"/>
  <c r="BX2163" i="1"/>
  <c r="BZ2163" i="1" s="1"/>
  <c r="CB2163" i="1" s="1"/>
  <c r="CD2163" i="1" s="1"/>
  <c r="CF2163" i="1" s="1"/>
  <c r="CL2163" i="1" s="1"/>
  <c r="BX2164" i="1"/>
  <c r="BZ2164" i="1" s="1"/>
  <c r="CB2164" i="1" s="1"/>
  <c r="BX2166" i="1"/>
  <c r="BZ2166" i="1" s="1"/>
  <c r="CB2166" i="1" s="1"/>
  <c r="CD2166" i="1" s="1"/>
  <c r="CF2166" i="1" s="1"/>
  <c r="BX2167" i="1"/>
  <c r="BZ2167" i="1" s="1"/>
  <c r="CB2167" i="1" s="1"/>
  <c r="CD2167" i="1" s="1"/>
  <c r="CF2167" i="1" s="1"/>
  <c r="CL2167" i="1" s="1"/>
  <c r="BX2170" i="1"/>
  <c r="BZ2170" i="1" s="1"/>
  <c r="CB2170" i="1" s="1"/>
  <c r="CD2170" i="1" s="1"/>
  <c r="CF2170" i="1" s="1"/>
  <c r="BX2174" i="1"/>
  <c r="BZ2174" i="1" s="1"/>
  <c r="CB2174" i="1" s="1"/>
  <c r="CD2174" i="1" s="1"/>
  <c r="CF2174" i="1" s="1"/>
  <c r="BX2175" i="1"/>
  <c r="BZ2175" i="1" s="1"/>
  <c r="CB2175" i="1" s="1"/>
  <c r="CD2175" i="1" s="1"/>
  <c r="CF2175" i="1" s="1"/>
  <c r="BX2178" i="1"/>
  <c r="BZ2178" i="1" s="1"/>
  <c r="CB2178" i="1" s="1"/>
  <c r="CD2178" i="1" s="1"/>
  <c r="CF2178" i="1" s="1"/>
  <c r="BX2179" i="1"/>
  <c r="BZ2179" i="1" s="1"/>
  <c r="CB2179" i="1" s="1"/>
  <c r="CD2179" i="1" s="1"/>
  <c r="CF2179" i="1" s="1"/>
  <c r="BX2180" i="1"/>
  <c r="BZ2180" i="1" s="1"/>
  <c r="CB2180" i="1" s="1"/>
  <c r="CD2180" i="1" s="1"/>
  <c r="CF2180" i="1" s="1"/>
  <c r="CP2180" i="1" s="1"/>
  <c r="BX2181" i="1"/>
  <c r="BZ2181" i="1" s="1"/>
  <c r="CB2181" i="1" s="1"/>
  <c r="CD2181" i="1" s="1"/>
  <c r="CF2181" i="1" s="1"/>
  <c r="BX2182" i="1"/>
  <c r="BZ2182" i="1" s="1"/>
  <c r="CB2182" i="1" s="1"/>
  <c r="CD2182" i="1" s="1"/>
  <c r="CF2182" i="1" s="1"/>
  <c r="CH2182" i="1" s="1"/>
  <c r="BX2183" i="1"/>
  <c r="BX2185" i="1"/>
  <c r="BZ2185" i="1" s="1"/>
  <c r="CB2185" i="1" s="1"/>
  <c r="CD2185" i="1" s="1"/>
  <c r="BX2186" i="1"/>
  <c r="BZ2186" i="1" s="1"/>
  <c r="CB2186" i="1" s="1"/>
  <c r="CD2186" i="1" s="1"/>
  <c r="CF2186" i="1" s="1"/>
  <c r="BX2190" i="1"/>
  <c r="BZ2190" i="1" s="1"/>
  <c r="CB2190" i="1" s="1"/>
  <c r="CD2190" i="1" s="1"/>
  <c r="CF2190" i="1" s="1"/>
  <c r="BX2191" i="1"/>
  <c r="BZ2191" i="1" s="1"/>
  <c r="CB2191" i="1" s="1"/>
  <c r="CD2191" i="1" s="1"/>
  <c r="CF2191" i="1" s="1"/>
  <c r="CQ2191" i="1" s="1"/>
  <c r="BX2194" i="1"/>
  <c r="BZ2194" i="1" s="1"/>
  <c r="CB2194" i="1" s="1"/>
  <c r="CD2194" i="1" s="1"/>
  <c r="CF2194" i="1" s="1"/>
  <c r="CR2194" i="1" s="1"/>
  <c r="BX2195" i="1"/>
  <c r="BZ2195" i="1" s="1"/>
  <c r="CB2195" i="1" s="1"/>
  <c r="CD2195" i="1" s="1"/>
  <c r="CF2195" i="1" s="1"/>
  <c r="BX2196" i="1"/>
  <c r="BZ2196" i="1" s="1"/>
  <c r="CB2196" i="1" s="1"/>
  <c r="CD2196" i="1" s="1"/>
  <c r="CF2196" i="1" s="1"/>
  <c r="BX2198" i="1"/>
  <c r="BZ2198" i="1" s="1"/>
  <c r="CB2198" i="1" s="1"/>
  <c r="CD2198" i="1" s="1"/>
  <c r="CF2198" i="1" s="1"/>
  <c r="BX2199" i="1"/>
  <c r="BZ2199" i="1" s="1"/>
  <c r="CB2199" i="1" s="1"/>
  <c r="CD2199" i="1" s="1"/>
  <c r="CF2199" i="1" s="1"/>
  <c r="CP2199" i="1" s="1"/>
  <c r="BX2206" i="1"/>
  <c r="BZ2206" i="1" s="1"/>
  <c r="CB2206" i="1" s="1"/>
  <c r="CD2206" i="1" s="1"/>
  <c r="BX2207" i="1"/>
  <c r="BZ2207" i="1" s="1"/>
  <c r="CB2207" i="1" s="1"/>
  <c r="CD2207" i="1" s="1"/>
  <c r="CF2207" i="1" s="1"/>
  <c r="CR2207" i="1" s="1"/>
  <c r="BX2210" i="1"/>
  <c r="BX2211" i="1"/>
  <c r="BZ2211" i="1" s="1"/>
  <c r="CB2211" i="1" s="1"/>
  <c r="CD2211" i="1" s="1"/>
  <c r="CF2211" i="1" s="1"/>
  <c r="BX2212" i="1"/>
  <c r="BZ2212" i="1" s="1"/>
  <c r="CB2212" i="1" s="1"/>
  <c r="CD2212" i="1" s="1"/>
  <c r="CF2212" i="1" s="1"/>
  <c r="BX2214" i="1"/>
  <c r="BZ2214" i="1" s="1"/>
  <c r="CB2214" i="1" s="1"/>
  <c r="CD2214" i="1" s="1"/>
  <c r="BX2215" i="1"/>
  <c r="BZ2215" i="1" s="1"/>
  <c r="CB2215" i="1" s="1"/>
  <c r="CD2215" i="1" s="1"/>
  <c r="CF2215" i="1" s="1"/>
  <c r="BX2222" i="1"/>
  <c r="BZ2222" i="1" s="1"/>
  <c r="CB2222" i="1" s="1"/>
  <c r="CD2222" i="1" s="1"/>
  <c r="CF2222" i="1" s="1"/>
  <c r="BX2223" i="1"/>
  <c r="BZ2223" i="1" s="1"/>
  <c r="BX2226" i="1"/>
  <c r="BZ2226" i="1" s="1"/>
  <c r="CB2226" i="1" s="1"/>
  <c r="CD2226" i="1" s="1"/>
  <c r="CF2226" i="1" s="1"/>
  <c r="CP2226" i="1" s="1"/>
  <c r="BX2227" i="1"/>
  <c r="BZ2227" i="1" s="1"/>
  <c r="CB2227" i="1" s="1"/>
  <c r="CD2227" i="1" s="1"/>
  <c r="CF2227" i="1" s="1"/>
  <c r="BX2228" i="1"/>
  <c r="BZ2228" i="1" s="1"/>
  <c r="CB2228" i="1" s="1"/>
  <c r="CD2228" i="1" s="1"/>
  <c r="CF2228" i="1" s="1"/>
  <c r="BX2229" i="1"/>
  <c r="BZ2229" i="1" s="1"/>
  <c r="CB2229" i="1" s="1"/>
  <c r="CD2229" i="1" s="1"/>
  <c r="CF2229" i="1" s="1"/>
  <c r="CS2229" i="1" s="1"/>
  <c r="BX2230" i="1"/>
  <c r="BZ2230" i="1" s="1"/>
  <c r="CB2230" i="1" s="1"/>
  <c r="CD2230" i="1" s="1"/>
  <c r="CF2230" i="1" s="1"/>
  <c r="BX2231" i="1"/>
  <c r="BZ2231" i="1" s="1"/>
  <c r="CB2231" i="1" s="1"/>
  <c r="CD2231" i="1" s="1"/>
  <c r="CF2231" i="1" s="1"/>
  <c r="BX2233" i="1"/>
  <c r="BZ2233" i="1" s="1"/>
  <c r="CB2233" i="1" s="1"/>
  <c r="CD2233" i="1" s="1"/>
  <c r="CF2233" i="1" s="1"/>
  <c r="BX2238" i="1"/>
  <c r="BZ2238" i="1" s="1"/>
  <c r="CB2238" i="1" s="1"/>
  <c r="CD2238" i="1" s="1"/>
  <c r="CF2238" i="1" s="1"/>
  <c r="BX2239" i="1"/>
  <c r="BZ2239" i="1" s="1"/>
  <c r="CB2239" i="1" s="1"/>
  <c r="CD2239" i="1" s="1"/>
  <c r="CF2239" i="1" s="1"/>
  <c r="BX2242" i="1"/>
  <c r="BZ2242" i="1" s="1"/>
  <c r="CB2242" i="1" s="1"/>
  <c r="CD2242" i="1" s="1"/>
  <c r="CF2242" i="1" s="1"/>
  <c r="CH2242" i="1" s="1"/>
  <c r="BX2243" i="1"/>
  <c r="BZ2243" i="1" s="1"/>
  <c r="CB2243" i="1" s="1"/>
  <c r="CD2243" i="1" s="1"/>
  <c r="CF2243" i="1" s="1"/>
  <c r="BX2244" i="1"/>
  <c r="BZ2244" i="1" s="1"/>
  <c r="CB2244" i="1" s="1"/>
  <c r="CD2244" i="1" s="1"/>
  <c r="CF2244" i="1" s="1"/>
  <c r="CN2244" i="1" s="1"/>
  <c r="BX2246" i="1"/>
  <c r="BZ2246" i="1" s="1"/>
  <c r="CB2246" i="1" s="1"/>
  <c r="CD2246" i="1" s="1"/>
  <c r="CF2246" i="1" s="1"/>
  <c r="CL2246" i="1" s="1"/>
  <c r="BX2247" i="1"/>
  <c r="BZ2247" i="1" s="1"/>
  <c r="CB2247" i="1" s="1"/>
  <c r="CD2247" i="1" s="1"/>
  <c r="CF2247" i="1" s="1"/>
  <c r="BX2254" i="1"/>
  <c r="BZ2254" i="1" s="1"/>
  <c r="CB2254" i="1" s="1"/>
  <c r="CD2254" i="1" s="1"/>
  <c r="CF2254" i="1" s="1"/>
  <c r="BX2255" i="1"/>
  <c r="BZ2255" i="1" s="1"/>
  <c r="CB2255" i="1" s="1"/>
  <c r="CD2255" i="1" s="1"/>
  <c r="CF2255" i="1" s="1"/>
  <c r="BX2258" i="1"/>
  <c r="BZ2258" i="1" s="1"/>
  <c r="CB2258" i="1" s="1"/>
  <c r="CD2258" i="1" s="1"/>
  <c r="CF2258" i="1" s="1"/>
  <c r="BX2259" i="1"/>
  <c r="BZ2259" i="1" s="1"/>
  <c r="CB2259" i="1" s="1"/>
  <c r="CD2259" i="1" s="1"/>
  <c r="CF2259" i="1" s="1"/>
  <c r="BX2260" i="1"/>
  <c r="BZ2260" i="1" s="1"/>
  <c r="CB2260" i="1" s="1"/>
  <c r="CD2260" i="1" s="1"/>
  <c r="CF2260" i="1" s="1"/>
  <c r="CN2260" i="1" s="1"/>
  <c r="BX2261" i="1"/>
  <c r="BZ2261" i="1" s="1"/>
  <c r="CB2261" i="1" s="1"/>
  <c r="CD2261" i="1" s="1"/>
  <c r="CF2261" i="1" s="1"/>
  <c r="CN2261" i="1" s="1"/>
  <c r="BX2262" i="1"/>
  <c r="BZ2262" i="1" s="1"/>
  <c r="BX2263" i="1"/>
  <c r="BZ2263" i="1" s="1"/>
  <c r="CB2263" i="1" s="1"/>
  <c r="CD2263" i="1" s="1"/>
  <c r="CF2263" i="1" s="1"/>
  <c r="CQ2263" i="1" s="1"/>
  <c r="BX2265" i="1"/>
  <c r="BX2270" i="1"/>
  <c r="BZ2270" i="1" s="1"/>
  <c r="CB2270" i="1" s="1"/>
  <c r="CD2270" i="1" s="1"/>
  <c r="CF2270" i="1" s="1"/>
  <c r="CS2270" i="1" s="1"/>
  <c r="BX2271" i="1"/>
  <c r="BZ2271" i="1" s="1"/>
  <c r="CB2271" i="1" s="1"/>
  <c r="CD2271" i="1" s="1"/>
  <c r="CF2271" i="1" s="1"/>
  <c r="CL2271" i="1" s="1"/>
  <c r="BX2274" i="1"/>
  <c r="BZ2274" i="1" s="1"/>
  <c r="CB2274" i="1" s="1"/>
  <c r="CD2274" i="1" s="1"/>
  <c r="CF2274" i="1" s="1"/>
  <c r="BX2275" i="1"/>
  <c r="BZ2275" i="1" s="1"/>
  <c r="CB2275" i="1" s="1"/>
  <c r="CD2275" i="1" s="1"/>
  <c r="CF2275" i="1" s="1"/>
  <c r="CH2275" i="1" s="1"/>
  <c r="BX2276" i="1"/>
  <c r="BZ2276" i="1" s="1"/>
  <c r="CB2276" i="1" s="1"/>
  <c r="CD2276" i="1" s="1"/>
  <c r="CF2276" i="1" s="1"/>
  <c r="CN2276" i="1" s="1"/>
  <c r="BX2278" i="1"/>
  <c r="BZ2278" i="1" s="1"/>
  <c r="CB2278" i="1" s="1"/>
  <c r="CD2278" i="1" s="1"/>
  <c r="CF2278" i="1" s="1"/>
  <c r="BX2279" i="1"/>
  <c r="BZ2279" i="1" s="1"/>
  <c r="CB2279" i="1" s="1"/>
  <c r="CD2279" i="1" s="1"/>
  <c r="CF2279" i="1" s="1"/>
  <c r="BX2286" i="1"/>
  <c r="BX2287" i="1"/>
  <c r="BZ2287" i="1" s="1"/>
  <c r="CB2287" i="1" s="1"/>
  <c r="CD2287" i="1" s="1"/>
  <c r="CF2287" i="1" s="1"/>
  <c r="BX2290" i="1"/>
  <c r="BZ2290" i="1" s="1"/>
  <c r="CB2290" i="1" s="1"/>
  <c r="CD2290" i="1" s="1"/>
  <c r="CF2290" i="1" s="1"/>
  <c r="CS2290" i="1" s="1"/>
  <c r="BX2291" i="1"/>
  <c r="BX2292" i="1"/>
  <c r="BZ2292" i="1" s="1"/>
  <c r="CB2292" i="1" s="1"/>
  <c r="CD2292" i="1" s="1"/>
  <c r="CF2292" i="1" s="1"/>
  <c r="BX2294" i="1"/>
  <c r="BZ2294" i="1" s="1"/>
  <c r="CB2294" i="1" s="1"/>
  <c r="CD2294" i="1" s="1"/>
  <c r="CF2294" i="1" s="1"/>
  <c r="BX2295" i="1"/>
  <c r="BX2296" i="1"/>
  <c r="BZ2296" i="1" s="1"/>
  <c r="CB2296" i="1" s="1"/>
  <c r="CD2296" i="1" s="1"/>
  <c r="CF2296" i="1" s="1"/>
  <c r="CJ2296" i="1" s="1"/>
  <c r="BX2297" i="1"/>
  <c r="BZ2297" i="1" s="1"/>
  <c r="CB2297" i="1" s="1"/>
  <c r="CD2297" i="1" s="1"/>
  <c r="CF2297" i="1" s="1"/>
  <c r="BX2298" i="1"/>
  <c r="BZ2298" i="1" s="1"/>
  <c r="CB2298" i="1" s="1"/>
  <c r="CD2298" i="1" s="1"/>
  <c r="BX2302" i="1"/>
  <c r="BZ2302" i="1" s="1"/>
  <c r="CB2302" i="1" s="1"/>
  <c r="CD2302" i="1" s="1"/>
  <c r="CF2302" i="1" s="1"/>
  <c r="BX2303" i="1"/>
  <c r="BZ2303" i="1" s="1"/>
  <c r="CB2303" i="1" s="1"/>
  <c r="CD2303" i="1" s="1"/>
  <c r="CF2303" i="1" s="1"/>
  <c r="BX2306" i="1"/>
  <c r="BZ2306" i="1" s="1"/>
  <c r="CB2306" i="1" s="1"/>
  <c r="CD2306" i="1" s="1"/>
  <c r="CF2306" i="1" s="1"/>
  <c r="CS2306" i="1" s="1"/>
  <c r="BX2307" i="1"/>
  <c r="BZ2307" i="1" s="1"/>
  <c r="CB2307" i="1" s="1"/>
  <c r="CD2307" i="1" s="1"/>
  <c r="CF2307" i="1" s="1"/>
  <c r="BX2308" i="1"/>
  <c r="BZ2308" i="1" s="1"/>
  <c r="CB2308" i="1" s="1"/>
  <c r="CD2308" i="1" s="1"/>
  <c r="CF2308" i="1" s="1"/>
  <c r="CP2308" i="1" s="1"/>
  <c r="BX2310" i="1"/>
  <c r="BZ2310" i="1" s="1"/>
  <c r="CB2310" i="1" s="1"/>
  <c r="CD2310" i="1" s="1"/>
  <c r="CF2310" i="1" s="1"/>
  <c r="BX2311" i="1"/>
  <c r="BX2312" i="1"/>
  <c r="BZ2312" i="1" s="1"/>
  <c r="CB2312" i="1" s="1"/>
  <c r="CD2312" i="1" s="1"/>
  <c r="CF2312" i="1" s="1"/>
  <c r="CP2312" i="1" s="1"/>
  <c r="BX2314" i="1"/>
  <c r="BZ2314" i="1" s="1"/>
  <c r="BX2318" i="1"/>
  <c r="BZ2318" i="1" s="1"/>
  <c r="CB2318" i="1" s="1"/>
  <c r="CD2318" i="1" s="1"/>
  <c r="CF2318" i="1" s="1"/>
  <c r="BX2319" i="1"/>
  <c r="BZ2319" i="1" s="1"/>
  <c r="CB2319" i="1" s="1"/>
  <c r="CD2319" i="1" s="1"/>
  <c r="CF2319" i="1" s="1"/>
  <c r="CN2319" i="1" s="1"/>
  <c r="BX2322" i="1"/>
  <c r="BZ2322" i="1" s="1"/>
  <c r="CB2322" i="1" s="1"/>
  <c r="CD2322" i="1" s="1"/>
  <c r="CF2322" i="1" s="1"/>
  <c r="CP2322" i="1" s="1"/>
  <c r="BX2323" i="1"/>
  <c r="BZ2323" i="1" s="1"/>
  <c r="CB2323" i="1" s="1"/>
  <c r="CD2323" i="1" s="1"/>
  <c r="CF2323" i="1" s="1"/>
  <c r="CP2323" i="1" s="1"/>
  <c r="BX2324" i="1"/>
  <c r="BZ2324" i="1" s="1"/>
  <c r="CB2324" i="1" s="1"/>
  <c r="CD2324" i="1" s="1"/>
  <c r="CF2324" i="1" s="1"/>
  <c r="CS2324" i="1" s="1"/>
  <c r="BX2326" i="1"/>
  <c r="BZ2326" i="1" s="1"/>
  <c r="CB2326" i="1" s="1"/>
  <c r="CD2326" i="1" s="1"/>
  <c r="CF2326" i="1" s="1"/>
  <c r="CP2326" i="1" s="1"/>
  <c r="BX2327" i="1"/>
  <c r="BZ2327" i="1" s="1"/>
  <c r="CB2327" i="1" s="1"/>
  <c r="CD2327" i="1" s="1"/>
  <c r="CF2327" i="1" s="1"/>
  <c r="CQ2327" i="1" s="1"/>
  <c r="BX2329" i="1"/>
  <c r="BZ2329" i="1" s="1"/>
  <c r="CB2329" i="1" s="1"/>
  <c r="CD2329" i="1" s="1"/>
  <c r="CF2329" i="1" s="1"/>
  <c r="BX2334" i="1"/>
  <c r="BZ2334" i="1" s="1"/>
  <c r="CB2334" i="1" s="1"/>
  <c r="CD2334" i="1" s="1"/>
  <c r="CF2334" i="1" s="1"/>
  <c r="BX2335" i="1"/>
  <c r="BZ2335" i="1" s="1"/>
  <c r="CB2335" i="1" s="1"/>
  <c r="CD2335" i="1" s="1"/>
  <c r="CF2335" i="1" s="1"/>
  <c r="CL2335" i="1" s="1"/>
  <c r="BX2338" i="1"/>
  <c r="BZ2338" i="1" s="1"/>
  <c r="CB2338" i="1" s="1"/>
  <c r="CD2338" i="1" s="1"/>
  <c r="CF2338" i="1" s="1"/>
  <c r="CN2338" i="1" s="1"/>
  <c r="BX2339" i="1"/>
  <c r="BZ2339" i="1" s="1"/>
  <c r="CB2339" i="1" s="1"/>
  <c r="CD2339" i="1" s="1"/>
  <c r="CF2339" i="1" s="1"/>
  <c r="CR2339" i="1" s="1"/>
  <c r="BX2340" i="1"/>
  <c r="BX2342" i="1"/>
  <c r="BZ2342" i="1" s="1"/>
  <c r="CB2342" i="1" s="1"/>
  <c r="CD2342" i="1" s="1"/>
  <c r="CF2342" i="1" s="1"/>
  <c r="BX2343" i="1"/>
  <c r="BZ2343" i="1" s="1"/>
  <c r="CB2343" i="1" s="1"/>
  <c r="BX2344" i="1"/>
  <c r="BZ2344" i="1" s="1"/>
  <c r="CB2344" i="1" s="1"/>
  <c r="CD2344" i="1" s="1"/>
  <c r="CF2344" i="1" s="1"/>
  <c r="BX2345" i="1"/>
  <c r="BZ2345" i="1" s="1"/>
  <c r="CB2345" i="1" s="1"/>
  <c r="CD2345" i="1" s="1"/>
  <c r="CF2345" i="1" s="1"/>
  <c r="CH2345" i="1" s="1"/>
  <c r="BX2350" i="1"/>
  <c r="BZ2350" i="1" s="1"/>
  <c r="CB2350" i="1" s="1"/>
  <c r="CD2350" i="1" s="1"/>
  <c r="CF2350" i="1" s="1"/>
  <c r="BX2351" i="1"/>
  <c r="BZ2351" i="1" s="1"/>
  <c r="CB2351" i="1" s="1"/>
  <c r="CD2351" i="1" s="1"/>
  <c r="CF2351" i="1" s="1"/>
  <c r="BX2354" i="1"/>
  <c r="BZ2354" i="1" s="1"/>
  <c r="CB2354" i="1" s="1"/>
  <c r="CD2354" i="1" s="1"/>
  <c r="CF2354" i="1" s="1"/>
  <c r="CN2354" i="1" s="1"/>
  <c r="BX2355" i="1"/>
  <c r="BZ2355" i="1" s="1"/>
  <c r="CB2355" i="1" s="1"/>
  <c r="CD2355" i="1" s="1"/>
  <c r="CF2355" i="1" s="1"/>
  <c r="BX2356" i="1"/>
  <c r="BZ2356" i="1" s="1"/>
  <c r="CB2356" i="1" s="1"/>
  <c r="CD2356" i="1" s="1"/>
  <c r="CF2356" i="1" s="1"/>
  <c r="BX2358" i="1"/>
  <c r="BZ2358" i="1" s="1"/>
  <c r="CB2358" i="1" s="1"/>
  <c r="CD2358" i="1" s="1"/>
  <c r="CF2358" i="1" s="1"/>
  <c r="BX2359" i="1"/>
  <c r="BZ2359" i="1" s="1"/>
  <c r="CB2359" i="1" s="1"/>
  <c r="CD2359" i="1" s="1"/>
  <c r="CF2359" i="1" s="1"/>
  <c r="CR2359" i="1" s="1"/>
  <c r="BX2366" i="1"/>
  <c r="BZ2366" i="1" s="1"/>
  <c r="CB2366" i="1" s="1"/>
  <c r="CD2366" i="1" s="1"/>
  <c r="CF2366" i="1" s="1"/>
  <c r="BX2367" i="1"/>
  <c r="BX2370" i="1"/>
  <c r="BZ2370" i="1" s="1"/>
  <c r="CB2370" i="1" s="1"/>
  <c r="CD2370" i="1" s="1"/>
  <c r="CF2370" i="1" s="1"/>
  <c r="CJ2370" i="1" s="1"/>
  <c r="BX2371" i="1"/>
  <c r="BZ2371" i="1" s="1"/>
  <c r="CB2371" i="1" s="1"/>
  <c r="CD2371" i="1" s="1"/>
  <c r="CF2371" i="1" s="1"/>
  <c r="BX2372" i="1"/>
  <c r="BZ2372" i="1" s="1"/>
  <c r="CB2372" i="1" s="1"/>
  <c r="CD2372" i="1" s="1"/>
  <c r="CF2372" i="1" s="1"/>
  <c r="BX2374" i="1"/>
  <c r="BZ2374" i="1" s="1"/>
  <c r="CB2374" i="1" s="1"/>
  <c r="CD2374" i="1" s="1"/>
  <c r="CF2374" i="1" s="1"/>
  <c r="CL2374" i="1" s="1"/>
  <c r="BX2375" i="1"/>
  <c r="BZ2375" i="1" s="1"/>
  <c r="CB2375" i="1" s="1"/>
  <c r="CD2375" i="1" s="1"/>
  <c r="CF2375" i="1" s="1"/>
  <c r="CH2375" i="1" s="1"/>
  <c r="BX2376" i="1"/>
  <c r="BZ2376" i="1" s="1"/>
  <c r="CB2376" i="1" s="1"/>
  <c r="CD2376" i="1" s="1"/>
  <c r="CF2376" i="1" s="1"/>
  <c r="CL2376" i="1" s="1"/>
  <c r="BX2382" i="1"/>
  <c r="BZ2382" i="1" s="1"/>
  <c r="CB2382" i="1" s="1"/>
  <c r="CD2382" i="1" s="1"/>
  <c r="CF2382" i="1" s="1"/>
  <c r="CR2382" i="1" s="1"/>
  <c r="BX2383" i="1"/>
  <c r="BZ2383" i="1" s="1"/>
  <c r="CB2383" i="1" s="1"/>
  <c r="CD2383" i="1" s="1"/>
  <c r="CF2383" i="1" s="1"/>
  <c r="BX2386" i="1"/>
  <c r="BZ2386" i="1" s="1"/>
  <c r="CB2386" i="1" s="1"/>
  <c r="CD2386" i="1" s="1"/>
  <c r="CF2386" i="1" s="1"/>
  <c r="BX2387" i="1"/>
  <c r="BZ2387" i="1" s="1"/>
  <c r="CB2387" i="1" s="1"/>
  <c r="CD2387" i="1" s="1"/>
  <c r="CF2387" i="1" s="1"/>
  <c r="CR2387" i="1" s="1"/>
  <c r="BX2388" i="1"/>
  <c r="BZ2388" i="1" s="1"/>
  <c r="CB2388" i="1" s="1"/>
  <c r="CD2388" i="1" s="1"/>
  <c r="CF2388" i="1" s="1"/>
  <c r="CJ2388" i="1" s="1"/>
  <c r="BX2390" i="1"/>
  <c r="BZ2390" i="1" s="1"/>
  <c r="CB2390" i="1" s="1"/>
  <c r="CD2390" i="1" s="1"/>
  <c r="CF2390" i="1" s="1"/>
  <c r="CL2390" i="1" s="1"/>
  <c r="BX2391" i="1"/>
  <c r="BZ2391" i="1" s="1"/>
  <c r="CB2391" i="1" s="1"/>
  <c r="CD2391" i="1" s="1"/>
  <c r="CF2391" i="1" s="1"/>
  <c r="CQ2391" i="1" s="1"/>
  <c r="BX2398" i="1"/>
  <c r="BZ2398" i="1" s="1"/>
  <c r="CB2398" i="1" s="1"/>
  <c r="CD2398" i="1" s="1"/>
  <c r="CF2398" i="1" s="1"/>
  <c r="BX2399" i="1"/>
  <c r="BZ2399" i="1" s="1"/>
  <c r="CB2399" i="1" s="1"/>
  <c r="CD2399" i="1" s="1"/>
  <c r="CF2399" i="1" s="1"/>
  <c r="BX2402" i="1"/>
  <c r="BZ2402" i="1" s="1"/>
  <c r="CB2402" i="1" s="1"/>
  <c r="CD2402" i="1" s="1"/>
  <c r="CF2402" i="1" s="1"/>
  <c r="CN2402" i="1" s="1"/>
  <c r="BX2403" i="1"/>
  <c r="BZ2403" i="1" s="1"/>
  <c r="CB2403" i="1" s="1"/>
  <c r="CD2403" i="1" s="1"/>
  <c r="CF2403" i="1" s="1"/>
  <c r="BX2404" i="1"/>
  <c r="BZ2404" i="1" s="1"/>
  <c r="CB2404" i="1" s="1"/>
  <c r="CD2404" i="1" s="1"/>
  <c r="CF2404" i="1" s="1"/>
  <c r="BX2405" i="1"/>
  <c r="BZ2405" i="1" s="1"/>
  <c r="CB2405" i="1" s="1"/>
  <c r="CD2405" i="1" s="1"/>
  <c r="CF2405" i="1" s="1"/>
  <c r="BX2406" i="1"/>
  <c r="BZ2406" i="1" s="1"/>
  <c r="CB2406" i="1" s="1"/>
  <c r="CD2406" i="1" s="1"/>
  <c r="CF2406" i="1" s="1"/>
  <c r="BX2407" i="1"/>
  <c r="BZ2407" i="1" s="1"/>
  <c r="CB2407" i="1" s="1"/>
  <c r="CD2407" i="1" s="1"/>
  <c r="CF2407" i="1" s="1"/>
  <c r="BX2408" i="1"/>
  <c r="BZ2408" i="1" s="1"/>
  <c r="CB2408" i="1" s="1"/>
  <c r="CD2408" i="1" s="1"/>
  <c r="CF2408" i="1" s="1"/>
  <c r="CN2408" i="1" s="1"/>
  <c r="BX2414" i="1"/>
  <c r="BZ2414" i="1" s="1"/>
  <c r="CB2414" i="1" s="1"/>
  <c r="CD2414" i="1" s="1"/>
  <c r="CF2414" i="1" s="1"/>
  <c r="BX2415" i="1"/>
  <c r="BZ2415" i="1" s="1"/>
  <c r="CB2415" i="1" s="1"/>
  <c r="CD2415" i="1" s="1"/>
  <c r="CF2415" i="1" s="1"/>
  <c r="BX2418" i="1"/>
  <c r="BZ2418" i="1" s="1"/>
  <c r="CB2418" i="1" s="1"/>
  <c r="CD2418" i="1" s="1"/>
  <c r="CF2418" i="1" s="1"/>
  <c r="CN2418" i="1" s="1"/>
  <c r="BX2419" i="1"/>
  <c r="BZ2419" i="1" s="1"/>
  <c r="CB2419" i="1" s="1"/>
  <c r="CD2419" i="1" s="1"/>
  <c r="CF2419" i="1" s="1"/>
  <c r="CL2419" i="1" s="1"/>
  <c r="BX2420" i="1"/>
  <c r="BZ2420" i="1" s="1"/>
  <c r="CB2420" i="1" s="1"/>
  <c r="CD2420" i="1" s="1"/>
  <c r="CF2420" i="1" s="1"/>
  <c r="BX2422" i="1"/>
  <c r="BZ2422" i="1" s="1"/>
  <c r="CB2422" i="1" s="1"/>
  <c r="CD2422" i="1" s="1"/>
  <c r="CF2422" i="1" s="1"/>
  <c r="CH2422" i="1" s="1"/>
  <c r="BX2423" i="1"/>
  <c r="BZ2423" i="1" s="1"/>
  <c r="CB2423" i="1" s="1"/>
  <c r="CD2423" i="1" s="1"/>
  <c r="CF2423" i="1" s="1"/>
  <c r="CR2423" i="1" s="1"/>
  <c r="BX2426" i="1"/>
  <c r="BZ2426" i="1" s="1"/>
  <c r="CB2426" i="1" s="1"/>
  <c r="CD2426" i="1" s="1"/>
  <c r="CF2426" i="1" s="1"/>
  <c r="CP2426" i="1" s="1"/>
  <c r="BX2430" i="1"/>
  <c r="BZ2430" i="1" s="1"/>
  <c r="CB2430" i="1" s="1"/>
  <c r="CD2430" i="1" s="1"/>
  <c r="CF2430" i="1" s="1"/>
  <c r="BX2431" i="1"/>
  <c r="BZ2431" i="1" s="1"/>
  <c r="CB2431" i="1" s="1"/>
  <c r="CD2431" i="1" s="1"/>
  <c r="CF2431" i="1" s="1"/>
  <c r="CR2431" i="1" s="1"/>
  <c r="BX2434" i="1"/>
  <c r="BZ2434" i="1" s="1"/>
  <c r="CB2434" i="1" s="1"/>
  <c r="CD2434" i="1" s="1"/>
  <c r="CF2434" i="1" s="1"/>
  <c r="CH2434" i="1" s="1"/>
  <c r="BX2435" i="1"/>
  <c r="BZ2435" i="1" s="1"/>
  <c r="CB2435" i="1" s="1"/>
  <c r="CD2435" i="1" s="1"/>
  <c r="CF2435" i="1" s="1"/>
  <c r="CR2435" i="1" s="1"/>
  <c r="BX2436" i="1"/>
  <c r="BZ2436" i="1" s="1"/>
  <c r="CB2436" i="1" s="1"/>
  <c r="CD2436" i="1" s="1"/>
  <c r="CF2436" i="1" s="1"/>
  <c r="CR2436" i="1" s="1"/>
  <c r="BX2438" i="1"/>
  <c r="BZ2438" i="1" s="1"/>
  <c r="CB2438" i="1" s="1"/>
  <c r="CD2438" i="1" s="1"/>
  <c r="CF2438" i="1" s="1"/>
  <c r="BX2439" i="1"/>
  <c r="BZ2439" i="1" s="1"/>
  <c r="CB2439" i="1" s="1"/>
  <c r="CD2439" i="1" s="1"/>
  <c r="CF2439" i="1" s="1"/>
  <c r="BX2440" i="1"/>
  <c r="BZ2440" i="1" s="1"/>
  <c r="CB2440" i="1" s="1"/>
  <c r="CD2440" i="1" s="1"/>
  <c r="CF2440" i="1" s="1"/>
  <c r="BX2442" i="1"/>
  <c r="BZ2442" i="1" s="1"/>
  <c r="CB2442" i="1" s="1"/>
  <c r="CD2442" i="1" s="1"/>
  <c r="CF2442" i="1" s="1"/>
  <c r="CH2442" i="1" s="1"/>
  <c r="BX2446" i="1"/>
  <c r="BZ2446" i="1" s="1"/>
  <c r="CB2446" i="1" s="1"/>
  <c r="CD2446" i="1" s="1"/>
  <c r="CF2446" i="1" s="1"/>
  <c r="BX2447" i="1"/>
  <c r="BZ2447" i="1" s="1"/>
  <c r="CB2447" i="1" s="1"/>
  <c r="CD2447" i="1" s="1"/>
  <c r="CF2447" i="1" s="1"/>
  <c r="BX2450" i="1"/>
  <c r="BZ2450" i="1" s="1"/>
  <c r="BX2451" i="1"/>
  <c r="BZ2451" i="1" s="1"/>
  <c r="BX2452" i="1"/>
  <c r="BZ2452" i="1" s="1"/>
  <c r="CB2452" i="1" s="1"/>
  <c r="CD2452" i="1" s="1"/>
  <c r="CF2452" i="1" s="1"/>
  <c r="CN2452" i="1" s="1"/>
  <c r="BX2453" i="1"/>
  <c r="BZ2453" i="1" s="1"/>
  <c r="CB2453" i="1" s="1"/>
  <c r="CD2453" i="1" s="1"/>
  <c r="CF2453" i="1" s="1"/>
  <c r="BX2454" i="1"/>
  <c r="BZ2454" i="1" s="1"/>
  <c r="CB2454" i="1" s="1"/>
  <c r="CD2454" i="1" s="1"/>
  <c r="CF2454" i="1" s="1"/>
  <c r="BX2455" i="1"/>
  <c r="BZ2455" i="1" s="1"/>
  <c r="BX2457" i="1"/>
  <c r="BZ2457" i="1" s="1"/>
  <c r="CB2457" i="1" s="1"/>
  <c r="CD2457" i="1" s="1"/>
  <c r="CF2457" i="1" s="1"/>
  <c r="CQ2457" i="1" s="1"/>
  <c r="BX2462" i="1"/>
  <c r="BZ2462" i="1" s="1"/>
  <c r="CB2462" i="1" s="1"/>
  <c r="CD2462" i="1" s="1"/>
  <c r="CF2462" i="1" s="1"/>
  <c r="BX2463" i="1"/>
  <c r="BZ2463" i="1" s="1"/>
  <c r="CB2463" i="1" s="1"/>
  <c r="CD2463" i="1" s="1"/>
  <c r="CF2463" i="1" s="1"/>
  <c r="BX2466" i="1"/>
  <c r="BZ2466" i="1" s="1"/>
  <c r="CB2466" i="1" s="1"/>
  <c r="CD2466" i="1" s="1"/>
  <c r="CF2466" i="1" s="1"/>
  <c r="CQ2466" i="1" s="1"/>
  <c r="BX2467" i="1"/>
  <c r="BZ2467" i="1" s="1"/>
  <c r="CB2467" i="1" s="1"/>
  <c r="CD2467" i="1" s="1"/>
  <c r="CF2467" i="1" s="1"/>
  <c r="BX2468" i="1"/>
  <c r="BZ2468" i="1" s="1"/>
  <c r="CB2468" i="1" s="1"/>
  <c r="CD2468" i="1" s="1"/>
  <c r="CF2468" i="1" s="1"/>
  <c r="BX2470" i="1"/>
  <c r="BZ2470" i="1" s="1"/>
  <c r="CB2470" i="1" s="1"/>
  <c r="CD2470" i="1" s="1"/>
  <c r="CF2470" i="1" s="1"/>
  <c r="BX2471" i="1"/>
  <c r="BZ2471" i="1" s="1"/>
  <c r="CB2471" i="1" s="1"/>
  <c r="CD2471" i="1" s="1"/>
  <c r="CF2471" i="1" s="1"/>
  <c r="BX2478" i="1"/>
  <c r="BZ2478" i="1" s="1"/>
  <c r="CB2478" i="1" s="1"/>
  <c r="CD2478" i="1" s="1"/>
  <c r="CF2478" i="1" s="1"/>
  <c r="BX2479" i="1"/>
  <c r="BZ2479" i="1" s="1"/>
  <c r="CB2479" i="1" s="1"/>
  <c r="CD2479" i="1" s="1"/>
  <c r="CF2479" i="1" s="1"/>
  <c r="CH2479" i="1" s="1"/>
  <c r="BX2482" i="1"/>
  <c r="BZ2482" i="1" s="1"/>
  <c r="CB2482" i="1" s="1"/>
  <c r="CD2482" i="1" s="1"/>
  <c r="CF2482" i="1" s="1"/>
  <c r="CJ2482" i="1" s="1"/>
  <c r="BX2483" i="1"/>
  <c r="BZ2483" i="1" s="1"/>
  <c r="CB2483" i="1" s="1"/>
  <c r="CD2483" i="1" s="1"/>
  <c r="BX2484" i="1"/>
  <c r="BZ2484" i="1" s="1"/>
  <c r="CB2484" i="1" s="1"/>
  <c r="CD2484" i="1" s="1"/>
  <c r="CF2484" i="1" s="1"/>
  <c r="BX2485" i="1"/>
  <c r="BZ2485" i="1" s="1"/>
  <c r="CB2485" i="1" s="1"/>
  <c r="CD2485" i="1" s="1"/>
  <c r="CF2485" i="1" s="1"/>
  <c r="CR2485" i="1" s="1"/>
  <c r="BX2486" i="1"/>
  <c r="BZ2486" i="1" s="1"/>
  <c r="CB2486" i="1" s="1"/>
  <c r="CD2486" i="1" s="1"/>
  <c r="CF2486" i="1" s="1"/>
  <c r="BX2487" i="1"/>
  <c r="BZ2487" i="1" s="1"/>
  <c r="CB2487" i="1" s="1"/>
  <c r="CD2487" i="1" s="1"/>
  <c r="CF2487" i="1" s="1"/>
  <c r="BX2494" i="1"/>
  <c r="BZ2494" i="1" s="1"/>
  <c r="CB2494" i="1" s="1"/>
  <c r="CD2494" i="1" s="1"/>
  <c r="CF2494" i="1" s="1"/>
  <c r="CS2494" i="1" s="1"/>
  <c r="BX2495" i="1"/>
  <c r="BZ2495" i="1" s="1"/>
  <c r="CB2495" i="1" s="1"/>
  <c r="CD2495" i="1" s="1"/>
  <c r="CF2495" i="1" s="1"/>
  <c r="BX2498" i="1"/>
  <c r="BZ2498" i="1" s="1"/>
  <c r="CB2498" i="1" s="1"/>
  <c r="CD2498" i="1" s="1"/>
  <c r="CF2498" i="1" s="1"/>
  <c r="CH2498" i="1" s="1"/>
  <c r="BX2499" i="1"/>
  <c r="BZ2499" i="1" s="1"/>
  <c r="CB2499" i="1" s="1"/>
  <c r="CD2499" i="1" s="1"/>
  <c r="CF2499" i="1" s="1"/>
  <c r="BX2500" i="1"/>
  <c r="BZ2500" i="1" s="1"/>
  <c r="CB2500" i="1" s="1"/>
  <c r="CD2500" i="1" s="1"/>
  <c r="CF2500" i="1" s="1"/>
  <c r="CH2500" i="1" s="1"/>
  <c r="BX2502" i="1"/>
  <c r="BZ2502" i="1" s="1"/>
  <c r="CB2502" i="1" s="1"/>
  <c r="CD2502" i="1" s="1"/>
  <c r="CF2502" i="1" s="1"/>
  <c r="CH2502" i="1" s="1"/>
  <c r="BX2503" i="1"/>
  <c r="BZ2503" i="1" s="1"/>
  <c r="CB2503" i="1" s="1"/>
  <c r="CD2503" i="1" s="1"/>
  <c r="CF2503" i="1" s="1"/>
  <c r="BX2509" i="1"/>
  <c r="BZ2509" i="1" s="1"/>
  <c r="CB2509" i="1" s="1"/>
  <c r="CD2509" i="1" s="1"/>
  <c r="CF2509" i="1" s="1"/>
  <c r="BX2510" i="1"/>
  <c r="BZ2510" i="1" s="1"/>
  <c r="CB2510" i="1" s="1"/>
  <c r="CD2510" i="1" s="1"/>
  <c r="CF2510" i="1" s="1"/>
  <c r="BX2511" i="1"/>
  <c r="BZ2511" i="1" s="1"/>
  <c r="CB2511" i="1" s="1"/>
  <c r="CD2511" i="1" s="1"/>
  <c r="CF2511" i="1" s="1"/>
  <c r="BX2514" i="1"/>
  <c r="BZ2514" i="1" s="1"/>
  <c r="CB2514" i="1" s="1"/>
  <c r="CD2514" i="1" s="1"/>
  <c r="CF2514" i="1" s="1"/>
  <c r="CH2514" i="1" s="1"/>
  <c r="BX2515" i="1"/>
  <c r="BZ2515" i="1" s="1"/>
  <c r="CB2515" i="1" s="1"/>
  <c r="CD2515" i="1" s="1"/>
  <c r="CF2515" i="1" s="1"/>
  <c r="BX2516" i="1"/>
  <c r="BZ2516" i="1" s="1"/>
  <c r="CB2516" i="1" s="1"/>
  <c r="CD2516" i="1" s="1"/>
  <c r="CF2516" i="1" s="1"/>
  <c r="CJ2516" i="1" s="1"/>
  <c r="BX2517" i="1"/>
  <c r="BZ2517" i="1" s="1"/>
  <c r="CB2517" i="1" s="1"/>
  <c r="CD2517" i="1" s="1"/>
  <c r="CF2517" i="1" s="1"/>
  <c r="CH2517" i="1" s="1"/>
  <c r="BX2518" i="1"/>
  <c r="BZ2518" i="1" s="1"/>
  <c r="CB2518" i="1" s="1"/>
  <c r="CD2518" i="1" s="1"/>
  <c r="BX2519" i="1"/>
  <c r="BZ2519" i="1" s="1"/>
  <c r="CB2519" i="1" s="1"/>
  <c r="CD2519" i="1" s="1"/>
  <c r="CF2519" i="1" s="1"/>
  <c r="CR2519" i="1" s="1"/>
  <c r="BX2526" i="1"/>
  <c r="BZ2526" i="1" s="1"/>
  <c r="CB2526" i="1" s="1"/>
  <c r="CD2526" i="1" s="1"/>
  <c r="BX2527" i="1"/>
  <c r="BZ2527" i="1" s="1"/>
  <c r="CB2527" i="1" s="1"/>
  <c r="CD2527" i="1" s="1"/>
  <c r="CF2527" i="1" s="1"/>
  <c r="BX2530" i="1"/>
  <c r="BZ2530" i="1" s="1"/>
  <c r="CB2530" i="1" s="1"/>
  <c r="CD2530" i="1" s="1"/>
  <c r="CF2530" i="1" s="1"/>
  <c r="CJ2530" i="1" s="1"/>
  <c r="BX2531" i="1"/>
  <c r="BZ2531" i="1" s="1"/>
  <c r="CB2531" i="1" s="1"/>
  <c r="CD2531" i="1" s="1"/>
  <c r="CF2531" i="1" s="1"/>
  <c r="BX2532" i="1"/>
  <c r="BZ2532" i="1" s="1"/>
  <c r="CB2532" i="1" s="1"/>
  <c r="CD2532" i="1" s="1"/>
  <c r="CF2532" i="1" s="1"/>
  <c r="CQ2532" i="1" s="1"/>
  <c r="BX2534" i="1"/>
  <c r="BZ2534" i="1" s="1"/>
  <c r="CB2534" i="1" s="1"/>
  <c r="CD2534" i="1" s="1"/>
  <c r="CF2534" i="1" s="1"/>
  <c r="CN2534" i="1" s="1"/>
  <c r="BX2535" i="1"/>
  <c r="BZ2535" i="1" s="1"/>
  <c r="CB2535" i="1" s="1"/>
  <c r="CD2535" i="1" s="1"/>
  <c r="CF2535" i="1" s="1"/>
  <c r="BX2542" i="1"/>
  <c r="BZ2542" i="1" s="1"/>
  <c r="CB2542" i="1" s="1"/>
  <c r="CD2542" i="1" s="1"/>
  <c r="CF2542" i="1" s="1"/>
  <c r="BX2543" i="1"/>
  <c r="BZ2543" i="1" s="1"/>
  <c r="CB2543" i="1" s="1"/>
  <c r="CD2543" i="1" s="1"/>
  <c r="CF2543" i="1" s="1"/>
  <c r="BX2546" i="1"/>
  <c r="BZ2546" i="1" s="1"/>
  <c r="CB2546" i="1" s="1"/>
  <c r="CD2546" i="1" s="1"/>
  <c r="CF2546" i="1" s="1"/>
  <c r="BX2547" i="1"/>
  <c r="BZ2547" i="1" s="1"/>
  <c r="CB2547" i="1" s="1"/>
  <c r="CD2547" i="1" s="1"/>
  <c r="CF2547" i="1" s="1"/>
  <c r="BX2548" i="1"/>
  <c r="BZ2548" i="1" s="1"/>
  <c r="CB2548" i="1" s="1"/>
  <c r="CD2548" i="1" s="1"/>
  <c r="CF2548" i="1" s="1"/>
  <c r="CJ2548" i="1" s="1"/>
  <c r="BX2550" i="1"/>
  <c r="BZ2550" i="1" s="1"/>
  <c r="CB2550" i="1" s="1"/>
  <c r="CD2550" i="1" s="1"/>
  <c r="CF2550" i="1" s="1"/>
  <c r="CH2550" i="1" s="1"/>
  <c r="BX2551" i="1"/>
  <c r="BZ2551" i="1" s="1"/>
  <c r="CB2551" i="1" s="1"/>
  <c r="CD2551" i="1" s="1"/>
  <c r="CF2551" i="1" s="1"/>
  <c r="BX2554" i="1"/>
  <c r="BZ2554" i="1" s="1"/>
  <c r="CB2554" i="1" s="1"/>
  <c r="CD2554" i="1" s="1"/>
  <c r="CF2554" i="1" s="1"/>
  <c r="BX2557" i="1"/>
  <c r="BZ2557" i="1" s="1"/>
  <c r="BX2558" i="1"/>
  <c r="BZ2558" i="1" s="1"/>
  <c r="CB2558" i="1" s="1"/>
  <c r="CD2558" i="1" s="1"/>
  <c r="CF2558" i="1" s="1"/>
  <c r="BX2559" i="1"/>
  <c r="BX2562" i="1"/>
  <c r="BZ2562" i="1" s="1"/>
  <c r="CB2562" i="1" s="1"/>
  <c r="CD2562" i="1" s="1"/>
  <c r="CF2562" i="1" s="1"/>
  <c r="CL2562" i="1" s="1"/>
  <c r="BX2563" i="1"/>
  <c r="BZ2563" i="1" s="1"/>
  <c r="CB2563" i="1" s="1"/>
  <c r="CD2563" i="1" s="1"/>
  <c r="CF2563" i="1" s="1"/>
  <c r="CP2563" i="1" s="1"/>
  <c r="BX2564" i="1"/>
  <c r="BZ2564" i="1" s="1"/>
  <c r="BX2565" i="1"/>
  <c r="BZ2565" i="1" s="1"/>
  <c r="CB2565" i="1" s="1"/>
  <c r="CD2565" i="1" s="1"/>
  <c r="CF2565" i="1" s="1"/>
  <c r="CP2565" i="1" s="1"/>
  <c r="BX2566" i="1"/>
  <c r="BZ2566" i="1" s="1"/>
  <c r="CB2566" i="1" s="1"/>
  <c r="CD2566" i="1" s="1"/>
  <c r="CF2566" i="1" s="1"/>
  <c r="BX2567" i="1"/>
  <c r="BZ2567" i="1" s="1"/>
  <c r="CB2567" i="1" s="1"/>
  <c r="CD2567" i="1" s="1"/>
  <c r="CF2567" i="1" s="1"/>
  <c r="CO2567" i="1" s="1"/>
  <c r="BX2569" i="1"/>
  <c r="BZ2569" i="1" s="1"/>
  <c r="CB2569" i="1" s="1"/>
  <c r="CD2569" i="1" s="1"/>
  <c r="CF2569" i="1" s="1"/>
  <c r="BX2570" i="1"/>
  <c r="BZ2570" i="1" s="1"/>
  <c r="CB2570" i="1" s="1"/>
  <c r="CD2570" i="1" s="1"/>
  <c r="CF2570" i="1" s="1"/>
  <c r="BX2574" i="1"/>
  <c r="BZ2574" i="1" s="1"/>
  <c r="CB2574" i="1" s="1"/>
  <c r="CD2574" i="1" s="1"/>
  <c r="CF2574" i="1" s="1"/>
  <c r="BX2575" i="1"/>
  <c r="BZ2575" i="1" s="1"/>
  <c r="CB2575" i="1" s="1"/>
  <c r="CD2575" i="1" s="1"/>
  <c r="CF2575" i="1" s="1"/>
  <c r="CR2575" i="1" s="1"/>
  <c r="BX2578" i="1"/>
  <c r="BZ2578" i="1" s="1"/>
  <c r="CB2578" i="1" s="1"/>
  <c r="CD2578" i="1" s="1"/>
  <c r="CF2578" i="1" s="1"/>
  <c r="CH2578" i="1" s="1"/>
  <c r="BX2579" i="1"/>
  <c r="BZ2579" i="1" s="1"/>
  <c r="CB2579" i="1" s="1"/>
  <c r="CD2579" i="1" s="1"/>
  <c r="CF2579" i="1" s="1"/>
  <c r="BX2580" i="1"/>
  <c r="BZ2580" i="1" s="1"/>
  <c r="CB2580" i="1" s="1"/>
  <c r="CD2580" i="1" s="1"/>
  <c r="CF2580" i="1" s="1"/>
  <c r="CS2580" i="1" s="1"/>
  <c r="BX2581" i="1"/>
  <c r="BZ2581" i="1" s="1"/>
  <c r="CB2581" i="1" s="1"/>
  <c r="CD2581" i="1" s="1"/>
  <c r="CF2581" i="1" s="1"/>
  <c r="CL2581" i="1" s="1"/>
  <c r="BX2582" i="1"/>
  <c r="BZ2582" i="1" s="1"/>
  <c r="CB2582" i="1" s="1"/>
  <c r="CD2582" i="1" s="1"/>
  <c r="CF2582" i="1" s="1"/>
  <c r="BX2583" i="1"/>
  <c r="BZ2583" i="1" s="1"/>
  <c r="BX2584" i="1"/>
  <c r="BZ2584" i="1" s="1"/>
  <c r="CB2584" i="1" s="1"/>
  <c r="CD2584" i="1" s="1"/>
  <c r="CF2584" i="1" s="1"/>
  <c r="CO2584" i="1" s="1"/>
  <c r="BX2590" i="1"/>
  <c r="BZ2590" i="1" s="1"/>
  <c r="CB2590" i="1" s="1"/>
  <c r="CD2590" i="1" s="1"/>
  <c r="CF2590" i="1" s="1"/>
  <c r="BX2591" i="1"/>
  <c r="BZ2591" i="1" s="1"/>
  <c r="CB2591" i="1" s="1"/>
  <c r="CD2591" i="1" s="1"/>
  <c r="CF2591" i="1" s="1"/>
  <c r="CR2591" i="1" s="1"/>
  <c r="BX2594" i="1"/>
  <c r="BZ2594" i="1" s="1"/>
  <c r="CB2594" i="1" s="1"/>
  <c r="CD2594" i="1" s="1"/>
  <c r="CF2594" i="1" s="1"/>
  <c r="BX2595" i="1"/>
  <c r="BX2596" i="1"/>
  <c r="BZ2596" i="1" s="1"/>
  <c r="CB2596" i="1" s="1"/>
  <c r="CD2596" i="1" s="1"/>
  <c r="CF2596" i="1" s="1"/>
  <c r="CR2596" i="1" s="1"/>
  <c r="BX2598" i="1"/>
  <c r="BZ2598" i="1" s="1"/>
  <c r="CB2598" i="1" s="1"/>
  <c r="CD2598" i="1" s="1"/>
  <c r="CF2598" i="1" s="1"/>
  <c r="BX2599" i="1"/>
  <c r="BZ2599" i="1" s="1"/>
  <c r="CB2599" i="1" s="1"/>
  <c r="CD2599" i="1" s="1"/>
  <c r="CF2599" i="1" s="1"/>
  <c r="CP2599" i="1" s="1"/>
  <c r="BX2606" i="1"/>
  <c r="BZ2606" i="1" s="1"/>
  <c r="CB2606" i="1" s="1"/>
  <c r="CD2606" i="1" s="1"/>
  <c r="CF2606" i="1" s="1"/>
  <c r="BX2607" i="1"/>
  <c r="BZ2607" i="1" s="1"/>
  <c r="CB2607" i="1" s="1"/>
  <c r="CD2607" i="1" s="1"/>
  <c r="CF2607" i="1" s="1"/>
  <c r="BX2610" i="1"/>
  <c r="BZ2610" i="1" s="1"/>
  <c r="CB2610" i="1" s="1"/>
  <c r="CD2610" i="1" s="1"/>
  <c r="BX2611" i="1"/>
  <c r="BZ2611" i="1" s="1"/>
  <c r="CB2611" i="1" s="1"/>
  <c r="CD2611" i="1" s="1"/>
  <c r="CF2611" i="1" s="1"/>
  <c r="BX2612" i="1"/>
  <c r="BX2614" i="1"/>
  <c r="BZ2614" i="1" s="1"/>
  <c r="CB2614" i="1" s="1"/>
  <c r="CD2614" i="1" s="1"/>
  <c r="CF2614" i="1" s="1"/>
  <c r="CS2614" i="1" s="1"/>
  <c r="BX2615" i="1"/>
  <c r="BZ2615" i="1" s="1"/>
  <c r="CB2615" i="1" s="1"/>
  <c r="CD2615" i="1" s="1"/>
  <c r="CF2615" i="1" s="1"/>
  <c r="BX2622" i="1"/>
  <c r="BZ2622" i="1" s="1"/>
  <c r="CB2622" i="1" s="1"/>
  <c r="CD2622" i="1" s="1"/>
  <c r="CF2622" i="1" s="1"/>
  <c r="CN2622" i="1" s="1"/>
  <c r="BX2623" i="1"/>
  <c r="BZ2623" i="1" s="1"/>
  <c r="CB2623" i="1" s="1"/>
  <c r="CD2623" i="1" s="1"/>
  <c r="CF2623" i="1" s="1"/>
  <c r="BX2626" i="1"/>
  <c r="BZ2626" i="1" s="1"/>
  <c r="CB2626" i="1" s="1"/>
  <c r="CD2626" i="1" s="1"/>
  <c r="CF2626" i="1" s="1"/>
  <c r="BX2627" i="1"/>
  <c r="BZ2627" i="1" s="1"/>
  <c r="CB2627" i="1" s="1"/>
  <c r="CD2627" i="1" s="1"/>
  <c r="CF2627" i="1" s="1"/>
  <c r="CJ2627" i="1" s="1"/>
  <c r="BX2628" i="1"/>
  <c r="BZ2628" i="1" s="1"/>
  <c r="CB2628" i="1" s="1"/>
  <c r="CD2628" i="1" s="1"/>
  <c r="CF2628" i="1" s="1"/>
  <c r="BX2630" i="1"/>
  <c r="BZ2630" i="1" s="1"/>
  <c r="CB2630" i="1" s="1"/>
  <c r="BX2631" i="1"/>
  <c r="BZ2631" i="1" s="1"/>
  <c r="CB2631" i="1" s="1"/>
  <c r="CD2631" i="1" s="1"/>
  <c r="CF2631" i="1" s="1"/>
  <c r="CR2631" i="1" s="1"/>
  <c r="BX2633" i="1"/>
  <c r="BZ2633" i="1" s="1"/>
  <c r="CB2633" i="1" s="1"/>
  <c r="CD2633" i="1" s="1"/>
  <c r="CF2633" i="1" s="1"/>
  <c r="BX2638" i="1"/>
  <c r="BZ2638" i="1" s="1"/>
  <c r="CB2638" i="1" s="1"/>
  <c r="CD2638" i="1" s="1"/>
  <c r="CF2638" i="1" s="1"/>
  <c r="CS2638" i="1" s="1"/>
  <c r="BX2639" i="1"/>
  <c r="BZ2639" i="1" s="1"/>
  <c r="CB2639" i="1" s="1"/>
  <c r="CD2639" i="1" s="1"/>
  <c r="CF2639" i="1" s="1"/>
  <c r="CN2639" i="1" s="1"/>
  <c r="BX2642" i="1"/>
  <c r="BZ2642" i="1" s="1"/>
  <c r="CB2642" i="1" s="1"/>
  <c r="CD2642" i="1" s="1"/>
  <c r="CF2642" i="1" s="1"/>
  <c r="CH2642" i="1" s="1"/>
  <c r="BX2643" i="1"/>
  <c r="BZ2643" i="1" s="1"/>
  <c r="CB2643" i="1" s="1"/>
  <c r="CD2643" i="1" s="1"/>
  <c r="CF2643" i="1" s="1"/>
  <c r="BX2644" i="1"/>
  <c r="BZ2644" i="1" s="1"/>
  <c r="CB2644" i="1" s="1"/>
  <c r="CD2644" i="1" s="1"/>
  <c r="CF2644" i="1" s="1"/>
  <c r="BX2646" i="1"/>
  <c r="BZ2646" i="1" s="1"/>
  <c r="CB2646" i="1" s="1"/>
  <c r="CD2646" i="1" s="1"/>
  <c r="CF2646" i="1" s="1"/>
  <c r="CJ2646" i="1" s="1"/>
  <c r="BX2647" i="1"/>
  <c r="BZ2647" i="1" s="1"/>
  <c r="CB2647" i="1" s="1"/>
  <c r="CD2647" i="1" s="1"/>
  <c r="CF2647" i="1" s="1"/>
  <c r="BX2649" i="1"/>
  <c r="BZ2649" i="1" s="1"/>
  <c r="CB2649" i="1" s="1"/>
  <c r="CD2649" i="1" s="1"/>
  <c r="CF2649" i="1" s="1"/>
  <c r="CS2649" i="1" s="1"/>
  <c r="BX2654" i="1"/>
  <c r="BZ2654" i="1" s="1"/>
  <c r="CB2654" i="1" s="1"/>
  <c r="CD2654" i="1" s="1"/>
  <c r="CF2654" i="1" s="1"/>
  <c r="BX2655" i="1"/>
  <c r="BZ2655" i="1" s="1"/>
  <c r="CB2655" i="1" s="1"/>
  <c r="CD2655" i="1" s="1"/>
  <c r="CF2655" i="1" s="1"/>
  <c r="CJ2655" i="1" s="1"/>
  <c r="BX2658" i="1"/>
  <c r="BZ2658" i="1" s="1"/>
  <c r="CB2658" i="1" s="1"/>
  <c r="CD2658" i="1" s="1"/>
  <c r="CF2658" i="1" s="1"/>
  <c r="BX2659" i="1"/>
  <c r="BZ2659" i="1" s="1"/>
  <c r="CB2659" i="1" s="1"/>
  <c r="CD2659" i="1" s="1"/>
  <c r="CF2659" i="1" s="1"/>
  <c r="CS2659" i="1" s="1"/>
  <c r="BX2660" i="1"/>
  <c r="BZ2660" i="1" s="1"/>
  <c r="CB2660" i="1" s="1"/>
  <c r="CD2660" i="1" s="1"/>
  <c r="CF2660" i="1" s="1"/>
  <c r="BX2662" i="1"/>
  <c r="BZ2662" i="1" s="1"/>
  <c r="CB2662" i="1" s="1"/>
  <c r="CD2662" i="1" s="1"/>
  <c r="CF2662" i="1" s="1"/>
  <c r="CN2662" i="1" s="1"/>
  <c r="BX2663" i="1"/>
  <c r="BZ2663" i="1" s="1"/>
  <c r="CB2663" i="1" s="1"/>
  <c r="CD2663" i="1" s="1"/>
  <c r="CF2663" i="1" s="1"/>
  <c r="CJ2663" i="1" s="1"/>
  <c r="BX2670" i="1"/>
  <c r="BZ2670" i="1" s="1"/>
  <c r="CB2670" i="1" s="1"/>
  <c r="CD2670" i="1" s="1"/>
  <c r="CF2670" i="1" s="1"/>
  <c r="BX2671" i="1"/>
  <c r="BZ2671" i="1" s="1"/>
  <c r="CB2671" i="1" s="1"/>
  <c r="CD2671" i="1" s="1"/>
  <c r="CF2671" i="1" s="1"/>
  <c r="BX2674" i="1"/>
  <c r="BZ2674" i="1" s="1"/>
  <c r="CB2674" i="1" s="1"/>
  <c r="CD2674" i="1" s="1"/>
  <c r="CF2674" i="1" s="1"/>
  <c r="BX2675" i="1"/>
  <c r="BZ2675" i="1" s="1"/>
  <c r="CB2675" i="1" s="1"/>
  <c r="CD2675" i="1" s="1"/>
  <c r="CF2675" i="1" s="1"/>
  <c r="CS2675" i="1" s="1"/>
  <c r="BX2676" i="1"/>
  <c r="BZ2676" i="1" s="1"/>
  <c r="CB2676" i="1" s="1"/>
  <c r="CD2676" i="1" s="1"/>
  <c r="CF2676" i="1" s="1"/>
  <c r="BX2677" i="1"/>
  <c r="BZ2677" i="1" s="1"/>
  <c r="CB2677" i="1" s="1"/>
  <c r="CD2677" i="1" s="1"/>
  <c r="CF2677" i="1" s="1"/>
  <c r="BX2678" i="1"/>
  <c r="BZ2678" i="1" s="1"/>
  <c r="CB2678" i="1" s="1"/>
  <c r="CD2678" i="1" s="1"/>
  <c r="CF2678" i="1" s="1"/>
  <c r="CQ2678" i="1" s="1"/>
  <c r="BX2679" i="1"/>
  <c r="BZ2679" i="1" s="1"/>
  <c r="CB2679" i="1" s="1"/>
  <c r="CD2679" i="1" s="1"/>
  <c r="CF2679" i="1" s="1"/>
  <c r="BX2680" i="1"/>
  <c r="BZ2680" i="1" s="1"/>
  <c r="CB2680" i="1" s="1"/>
  <c r="CD2680" i="1" s="1"/>
  <c r="CF2680" i="1" s="1"/>
  <c r="BX2682" i="1"/>
  <c r="BZ2682" i="1" s="1"/>
  <c r="CB2682" i="1" s="1"/>
  <c r="CD2682" i="1" s="1"/>
  <c r="CF2682" i="1" s="1"/>
  <c r="BX2686" i="1"/>
  <c r="BZ2686" i="1" s="1"/>
  <c r="CB2686" i="1" s="1"/>
  <c r="CD2686" i="1" s="1"/>
  <c r="CF2686" i="1" s="1"/>
  <c r="CR2686" i="1" s="1"/>
  <c r="BX2687" i="1"/>
  <c r="BZ2687" i="1" s="1"/>
  <c r="CB2687" i="1" s="1"/>
  <c r="CD2687" i="1" s="1"/>
  <c r="CF2687" i="1" s="1"/>
  <c r="BX2690" i="1"/>
  <c r="BZ2690" i="1" s="1"/>
  <c r="CB2690" i="1" s="1"/>
  <c r="CD2690" i="1" s="1"/>
  <c r="CF2690" i="1" s="1"/>
  <c r="BX2691" i="1"/>
  <c r="BZ2691" i="1" s="1"/>
  <c r="CB2691" i="1" s="1"/>
  <c r="CD2691" i="1" s="1"/>
  <c r="CF2691" i="1" s="1"/>
  <c r="BX2692" i="1"/>
  <c r="BZ2692" i="1" s="1"/>
  <c r="CB2692" i="1" s="1"/>
  <c r="CD2692" i="1" s="1"/>
  <c r="CF2692" i="1" s="1"/>
  <c r="BX2694" i="1"/>
  <c r="BZ2694" i="1" s="1"/>
  <c r="CB2694" i="1" s="1"/>
  <c r="CD2694" i="1" s="1"/>
  <c r="CF2694" i="1" s="1"/>
  <c r="CQ2694" i="1" s="1"/>
  <c r="BX2695" i="1"/>
  <c r="BZ2695" i="1" s="1"/>
  <c r="CB2695" i="1" s="1"/>
  <c r="CD2695" i="1" s="1"/>
  <c r="CF2695" i="1" s="1"/>
  <c r="BX2697" i="1"/>
  <c r="BZ2697" i="1" s="1"/>
  <c r="CB2697" i="1" s="1"/>
  <c r="CD2697" i="1" s="1"/>
  <c r="CF2697" i="1" s="1"/>
  <c r="CP2697" i="1" s="1"/>
  <c r="BX2698" i="1"/>
  <c r="BZ2698" i="1" s="1"/>
  <c r="CB2698" i="1" s="1"/>
  <c r="CD2698" i="1" s="1"/>
  <c r="CF2698" i="1" s="1"/>
  <c r="BX2702" i="1"/>
  <c r="BZ2702" i="1" s="1"/>
  <c r="CB2702" i="1" s="1"/>
  <c r="CD2702" i="1" s="1"/>
  <c r="CF2702" i="1" s="1"/>
  <c r="BX2703" i="1"/>
  <c r="BZ2703" i="1" s="1"/>
  <c r="BX2706" i="1"/>
  <c r="BZ2706" i="1" s="1"/>
  <c r="CB2706" i="1" s="1"/>
  <c r="CD2706" i="1" s="1"/>
  <c r="CF2706" i="1" s="1"/>
  <c r="CP2706" i="1" s="1"/>
  <c r="BX2707" i="1"/>
  <c r="BZ2707" i="1" s="1"/>
  <c r="CB2707" i="1" s="1"/>
  <c r="CD2707" i="1" s="1"/>
  <c r="CF2707" i="1" s="1"/>
  <c r="CQ2707" i="1" s="1"/>
  <c r="BX2708" i="1"/>
  <c r="BZ2708" i="1" s="1"/>
  <c r="CB2708" i="1" s="1"/>
  <c r="CD2708" i="1" s="1"/>
  <c r="CF2708" i="1" s="1"/>
  <c r="BX2710" i="1"/>
  <c r="BZ2710" i="1" s="1"/>
  <c r="CB2710" i="1" s="1"/>
  <c r="CD2710" i="1" s="1"/>
  <c r="CF2710" i="1" s="1"/>
  <c r="BX2711" i="1"/>
  <c r="BZ2711" i="1" s="1"/>
  <c r="CB2711" i="1" s="1"/>
  <c r="CD2711" i="1" s="1"/>
  <c r="CF2711" i="1" s="1"/>
  <c r="CQ2711" i="1" s="1"/>
  <c r="BX2718" i="1"/>
  <c r="BZ2718" i="1" s="1"/>
  <c r="CB2718" i="1" s="1"/>
  <c r="CD2718" i="1" s="1"/>
  <c r="CF2718" i="1" s="1"/>
  <c r="BX2719" i="1"/>
  <c r="BZ2719" i="1" s="1"/>
  <c r="CB2719" i="1" s="1"/>
  <c r="CD2719" i="1" s="1"/>
  <c r="CF2719" i="1" s="1"/>
  <c r="BX2722" i="1"/>
  <c r="BZ2722" i="1" s="1"/>
  <c r="BX2723" i="1"/>
  <c r="BZ2723" i="1" s="1"/>
  <c r="CB2723" i="1" s="1"/>
  <c r="CD2723" i="1" s="1"/>
  <c r="CF2723" i="1" s="1"/>
  <c r="BX2724" i="1"/>
  <c r="BZ2724" i="1" s="1"/>
  <c r="CB2724" i="1" s="1"/>
  <c r="CD2724" i="1" s="1"/>
  <c r="CF2724" i="1" s="1"/>
  <c r="BX2725" i="1"/>
  <c r="BZ2725" i="1" s="1"/>
  <c r="CB2725" i="1" s="1"/>
  <c r="CD2725" i="1" s="1"/>
  <c r="CF2725" i="1" s="1"/>
  <c r="CN2725" i="1" s="1"/>
  <c r="BX2726" i="1"/>
  <c r="BZ2726" i="1" s="1"/>
  <c r="CB2726" i="1" s="1"/>
  <c r="CD2726" i="1" s="1"/>
  <c r="CF2726" i="1" s="1"/>
  <c r="BX2727" i="1"/>
  <c r="BZ2727" i="1" s="1"/>
  <c r="BX2729" i="1"/>
  <c r="BZ2729" i="1" s="1"/>
  <c r="CB2729" i="1" s="1"/>
  <c r="CD2729" i="1" s="1"/>
  <c r="CF2729" i="1" s="1"/>
  <c r="CN2729" i="1" s="1"/>
  <c r="BX2734" i="1"/>
  <c r="BZ2734" i="1" s="1"/>
  <c r="CB2734" i="1" s="1"/>
  <c r="CD2734" i="1" s="1"/>
  <c r="CF2734" i="1" s="1"/>
  <c r="BX2735" i="1"/>
  <c r="BZ2735" i="1" s="1"/>
  <c r="CB2735" i="1" s="1"/>
  <c r="CD2735" i="1" s="1"/>
  <c r="CF2735" i="1" s="1"/>
  <c r="BX2738" i="1"/>
  <c r="BZ2738" i="1" s="1"/>
  <c r="CB2738" i="1" s="1"/>
  <c r="CD2738" i="1" s="1"/>
  <c r="CF2738" i="1" s="1"/>
  <c r="CL2738" i="1" s="1"/>
  <c r="BX2739" i="1"/>
  <c r="BZ2739" i="1" s="1"/>
  <c r="CB2739" i="1" s="1"/>
  <c r="CD2739" i="1" s="1"/>
  <c r="CF2739" i="1" s="1"/>
  <c r="BX2740" i="1"/>
  <c r="BZ2740" i="1" s="1"/>
  <c r="CB2740" i="1" s="1"/>
  <c r="CD2740" i="1" s="1"/>
  <c r="CF2740" i="1" s="1"/>
  <c r="BX2742" i="1"/>
  <c r="BZ2742" i="1" s="1"/>
  <c r="CB2742" i="1" s="1"/>
  <c r="CD2742" i="1" s="1"/>
  <c r="CF2742" i="1" s="1"/>
  <c r="BX2743" i="1"/>
  <c r="BX2750" i="1"/>
  <c r="BZ2750" i="1" s="1"/>
  <c r="CB2750" i="1" s="1"/>
  <c r="CD2750" i="1" s="1"/>
  <c r="CF2750" i="1" s="1"/>
  <c r="BX2751" i="1"/>
  <c r="BZ2751" i="1" s="1"/>
  <c r="CB2751" i="1" s="1"/>
  <c r="CD2751" i="1" s="1"/>
  <c r="CF2751" i="1" s="1"/>
  <c r="BX2754" i="1"/>
  <c r="BZ2754" i="1" s="1"/>
  <c r="CB2754" i="1" s="1"/>
  <c r="CD2754" i="1" s="1"/>
  <c r="CF2754" i="1" s="1"/>
  <c r="BX2755" i="1"/>
  <c r="BZ2755" i="1" s="1"/>
  <c r="CB2755" i="1" s="1"/>
  <c r="CD2755" i="1" s="1"/>
  <c r="CF2755" i="1" s="1"/>
  <c r="BX2756" i="1"/>
  <c r="BZ2756" i="1" s="1"/>
  <c r="CB2756" i="1" s="1"/>
  <c r="CD2756" i="1" s="1"/>
  <c r="CF2756" i="1" s="1"/>
  <c r="CQ2756" i="1" s="1"/>
  <c r="BX2757" i="1"/>
  <c r="BZ2757" i="1" s="1"/>
  <c r="CB2757" i="1" s="1"/>
  <c r="CD2757" i="1" s="1"/>
  <c r="CF2757" i="1" s="1"/>
  <c r="BX2758" i="1"/>
  <c r="BZ2758" i="1" s="1"/>
  <c r="CB2758" i="1" s="1"/>
  <c r="CD2758" i="1" s="1"/>
  <c r="CF2758" i="1" s="1"/>
  <c r="CS2758" i="1" s="1"/>
  <c r="BX2759" i="1"/>
  <c r="BZ2759" i="1" s="1"/>
  <c r="CB2759" i="1" s="1"/>
  <c r="CD2759" i="1" s="1"/>
  <c r="CF2759" i="1" s="1"/>
  <c r="BX2766" i="1"/>
  <c r="BZ2766" i="1" s="1"/>
  <c r="CB2766" i="1" s="1"/>
  <c r="CD2766" i="1" s="1"/>
  <c r="CF2766" i="1" s="1"/>
  <c r="BX2767" i="1"/>
  <c r="BZ2767" i="1" s="1"/>
  <c r="CB2767" i="1" s="1"/>
  <c r="CD2767" i="1" s="1"/>
  <c r="CF2767" i="1" s="1"/>
  <c r="BX2770" i="1"/>
  <c r="BZ2770" i="1" s="1"/>
  <c r="CB2770" i="1" s="1"/>
  <c r="CD2770" i="1" s="1"/>
  <c r="CF2770" i="1" s="1"/>
  <c r="CN2770" i="1" s="1"/>
  <c r="BX2771" i="1"/>
  <c r="BX2772" i="1"/>
  <c r="BZ2772" i="1" s="1"/>
  <c r="CB2772" i="1" s="1"/>
  <c r="CD2772" i="1" s="1"/>
  <c r="CF2772" i="1" s="1"/>
  <c r="CO2772" i="1" s="1"/>
  <c r="BX2774" i="1"/>
  <c r="BZ2774" i="1" s="1"/>
  <c r="CB2774" i="1" s="1"/>
  <c r="CD2774" i="1" s="1"/>
  <c r="CF2774" i="1" s="1"/>
  <c r="BX2775" i="1"/>
  <c r="BZ2775" i="1" s="1"/>
  <c r="CB2775" i="1" s="1"/>
  <c r="CD2775" i="1" s="1"/>
  <c r="CF2775" i="1" s="1"/>
  <c r="BX2782" i="1"/>
  <c r="BZ2782" i="1" s="1"/>
  <c r="CB2782" i="1" s="1"/>
  <c r="CD2782" i="1" s="1"/>
  <c r="CF2782" i="1" s="1"/>
  <c r="BX2783" i="1"/>
  <c r="BZ2783" i="1" s="1"/>
  <c r="CB2783" i="1" s="1"/>
  <c r="CD2783" i="1" s="1"/>
  <c r="CF2783" i="1" s="1"/>
  <c r="BX2786" i="1"/>
  <c r="BZ2786" i="1" s="1"/>
  <c r="BX2787" i="1"/>
  <c r="BZ2787" i="1" s="1"/>
  <c r="CB2787" i="1" s="1"/>
  <c r="CD2787" i="1" s="1"/>
  <c r="CF2787" i="1" s="1"/>
  <c r="CQ2787" i="1" s="1"/>
  <c r="BX2788" i="1"/>
  <c r="BZ2788" i="1" s="1"/>
  <c r="CB2788" i="1" s="1"/>
  <c r="CD2788" i="1" s="1"/>
  <c r="CF2788" i="1" s="1"/>
  <c r="BX2790" i="1"/>
  <c r="BZ2790" i="1" s="1"/>
  <c r="CB2790" i="1" s="1"/>
  <c r="CD2790" i="1" s="1"/>
  <c r="CF2790" i="1" s="1"/>
  <c r="BX2791" i="1"/>
  <c r="BZ2791" i="1" s="1"/>
  <c r="BX2793" i="1"/>
  <c r="BZ2793" i="1" s="1"/>
  <c r="CB2793" i="1" s="1"/>
  <c r="CD2793" i="1" s="1"/>
  <c r="CF2793" i="1" s="1"/>
  <c r="BX2798" i="1"/>
  <c r="BZ2798" i="1" s="1"/>
  <c r="BX2799" i="1"/>
  <c r="BZ2799" i="1" s="1"/>
  <c r="CB2799" i="1" s="1"/>
  <c r="CD2799" i="1" s="1"/>
  <c r="CF2799" i="1" s="1"/>
  <c r="BX2802" i="1"/>
  <c r="BZ2802" i="1" s="1"/>
  <c r="CB2802" i="1" s="1"/>
  <c r="CD2802" i="1" s="1"/>
  <c r="CF2802" i="1" s="1"/>
  <c r="BX2803" i="1"/>
  <c r="BZ2803" i="1" s="1"/>
  <c r="CB2803" i="1" s="1"/>
  <c r="CD2803" i="1" s="1"/>
  <c r="CF2803" i="1" s="1"/>
  <c r="BX2804" i="1"/>
  <c r="BZ2804" i="1" s="1"/>
  <c r="CB2804" i="1" s="1"/>
  <c r="CD2804" i="1" s="1"/>
  <c r="CF2804" i="1" s="1"/>
  <c r="CP2804" i="1" s="1"/>
  <c r="BX2806" i="1"/>
  <c r="BZ2806" i="1" s="1"/>
  <c r="CB2806" i="1" s="1"/>
  <c r="CD2806" i="1" s="1"/>
  <c r="CF2806" i="1" s="1"/>
  <c r="BX2807" i="1"/>
  <c r="BZ2807" i="1" s="1"/>
  <c r="CB2807" i="1" s="1"/>
  <c r="CD2807" i="1" s="1"/>
  <c r="CF2807" i="1" s="1"/>
  <c r="BX2810" i="1"/>
  <c r="BZ2810" i="1" s="1"/>
  <c r="CB2810" i="1" s="1"/>
  <c r="CD2810" i="1" s="1"/>
  <c r="CF2810" i="1" s="1"/>
  <c r="BX2814" i="1"/>
  <c r="BZ2814" i="1" s="1"/>
  <c r="CB2814" i="1" s="1"/>
  <c r="CD2814" i="1" s="1"/>
  <c r="CF2814" i="1" s="1"/>
  <c r="CL2814" i="1" s="1"/>
  <c r="BX2815" i="1"/>
  <c r="BZ2815" i="1" s="1"/>
  <c r="CB2815" i="1" s="1"/>
  <c r="CD2815" i="1" s="1"/>
  <c r="CF2815" i="1" s="1"/>
  <c r="BX2818" i="1"/>
  <c r="BZ2818" i="1" s="1"/>
  <c r="CB2818" i="1" s="1"/>
  <c r="CD2818" i="1" s="1"/>
  <c r="CF2818" i="1" s="1"/>
  <c r="CN2818" i="1" s="1"/>
  <c r="BX2819" i="1"/>
  <c r="BZ2819" i="1" s="1"/>
  <c r="CB2819" i="1" s="1"/>
  <c r="CD2819" i="1" s="1"/>
  <c r="CF2819" i="1" s="1"/>
  <c r="CH2819" i="1" s="1"/>
  <c r="BX2820" i="1"/>
  <c r="BZ2820" i="1" s="1"/>
  <c r="CB2820" i="1" s="1"/>
  <c r="CD2820" i="1" s="1"/>
  <c r="CF2820" i="1" s="1"/>
  <c r="CR2820" i="1" s="1"/>
  <c r="BX2822" i="1"/>
  <c r="BZ2822" i="1" s="1"/>
  <c r="CB2822" i="1" s="1"/>
  <c r="CD2822" i="1" s="1"/>
  <c r="CF2822" i="1" s="1"/>
  <c r="BX2823" i="1"/>
  <c r="BZ2823" i="1" s="1"/>
  <c r="CB2823" i="1" s="1"/>
  <c r="CD2823" i="1" s="1"/>
  <c r="CF2823" i="1" s="1"/>
  <c r="BX2826" i="1"/>
  <c r="BZ2826" i="1" s="1"/>
  <c r="CB2826" i="1" s="1"/>
  <c r="CD2826" i="1" s="1"/>
  <c r="CF2826" i="1" s="1"/>
  <c r="BX2830" i="1"/>
  <c r="BZ2830" i="1" s="1"/>
  <c r="CB2830" i="1" s="1"/>
  <c r="CD2830" i="1" s="1"/>
  <c r="CF2830" i="1" s="1"/>
  <c r="CN2830" i="1" s="1"/>
  <c r="BX2831" i="1"/>
  <c r="BZ2831" i="1" s="1"/>
  <c r="CB2831" i="1" s="1"/>
  <c r="CD2831" i="1" s="1"/>
  <c r="CF2831" i="1" s="1"/>
  <c r="CH2831" i="1" s="1"/>
  <c r="BX2834" i="1"/>
  <c r="BZ2834" i="1" s="1"/>
  <c r="CB2834" i="1" s="1"/>
  <c r="CD2834" i="1" s="1"/>
  <c r="CF2834" i="1" s="1"/>
  <c r="BX2835" i="1"/>
  <c r="BZ2835" i="1" s="1"/>
  <c r="BX2836" i="1"/>
  <c r="BZ2836" i="1" s="1"/>
  <c r="CB2836" i="1" s="1"/>
  <c r="CD2836" i="1" s="1"/>
  <c r="CF2836" i="1" s="1"/>
  <c r="CL2836" i="1" s="1"/>
  <c r="BX2838" i="1"/>
  <c r="BZ2838" i="1" s="1"/>
  <c r="CB2838" i="1" s="1"/>
  <c r="CD2838" i="1" s="1"/>
  <c r="CF2838" i="1" s="1"/>
  <c r="BX2839" i="1"/>
  <c r="BZ2839" i="1" s="1"/>
  <c r="CB2839" i="1" s="1"/>
  <c r="CD2839" i="1" s="1"/>
  <c r="CF2839" i="1" s="1"/>
  <c r="CR2839" i="1" s="1"/>
  <c r="BX2846" i="1"/>
  <c r="BX2847" i="1"/>
  <c r="BZ2847" i="1" s="1"/>
  <c r="CB2847" i="1" s="1"/>
  <c r="CD2847" i="1" s="1"/>
  <c r="BX2850" i="1"/>
  <c r="BZ2850" i="1" s="1"/>
  <c r="CB2850" i="1" s="1"/>
  <c r="CD2850" i="1" s="1"/>
  <c r="CF2850" i="1" s="1"/>
  <c r="CN2850" i="1" s="1"/>
  <c r="BX2851" i="1"/>
  <c r="BZ2851" i="1" s="1"/>
  <c r="CB2851" i="1" s="1"/>
  <c r="CD2851" i="1" s="1"/>
  <c r="CF2851" i="1" s="1"/>
  <c r="CL2851" i="1" s="1"/>
  <c r="BX2852" i="1"/>
  <c r="BZ2852" i="1" s="1"/>
  <c r="CB2852" i="1" s="1"/>
  <c r="CD2852" i="1" s="1"/>
  <c r="CF2852" i="1" s="1"/>
  <c r="CS2852" i="1" s="1"/>
  <c r="BX2854" i="1"/>
  <c r="BZ2854" i="1" s="1"/>
  <c r="BX2855" i="1"/>
  <c r="BZ2855" i="1" s="1"/>
  <c r="CB2855" i="1" s="1"/>
  <c r="CD2855" i="1" s="1"/>
  <c r="CF2855" i="1" s="1"/>
  <c r="BX2862" i="1"/>
  <c r="BZ2862" i="1" s="1"/>
  <c r="CB2862" i="1" s="1"/>
  <c r="CD2862" i="1" s="1"/>
  <c r="CF2862" i="1" s="1"/>
  <c r="BX2863" i="1"/>
  <c r="BZ2863" i="1" s="1"/>
  <c r="CB2863" i="1" s="1"/>
  <c r="CD2863" i="1" s="1"/>
  <c r="BX2866" i="1"/>
  <c r="BZ2866" i="1" s="1"/>
  <c r="CB2866" i="1" s="1"/>
  <c r="CD2866" i="1" s="1"/>
  <c r="CF2866" i="1" s="1"/>
  <c r="BX2867" i="1"/>
  <c r="BZ2867" i="1" s="1"/>
  <c r="CB2867" i="1" s="1"/>
  <c r="CD2867" i="1" s="1"/>
  <c r="CF2867" i="1" s="1"/>
  <c r="CQ2867" i="1" s="1"/>
  <c r="BX2868" i="1"/>
  <c r="BZ2868" i="1" s="1"/>
  <c r="CB2868" i="1" s="1"/>
  <c r="CD2868" i="1" s="1"/>
  <c r="CF2868" i="1" s="1"/>
  <c r="BX2870" i="1"/>
  <c r="BZ2870" i="1" s="1"/>
  <c r="CB2870" i="1" s="1"/>
  <c r="CD2870" i="1" s="1"/>
  <c r="CF2870" i="1" s="1"/>
  <c r="CP2870" i="1" s="1"/>
  <c r="BX2871" i="1"/>
  <c r="BZ2871" i="1" s="1"/>
  <c r="CB2871" i="1" s="1"/>
  <c r="CD2871" i="1" s="1"/>
  <c r="CF2871" i="1" s="1"/>
  <c r="BX2878" i="1"/>
  <c r="BZ2878" i="1" s="1"/>
  <c r="CB2878" i="1" s="1"/>
  <c r="CD2878" i="1" s="1"/>
  <c r="CF2878" i="1" s="1"/>
  <c r="BX2879" i="1"/>
  <c r="BZ2879" i="1" s="1"/>
  <c r="CB2879" i="1" s="1"/>
  <c r="CD2879" i="1" s="1"/>
  <c r="CF2879" i="1" s="1"/>
  <c r="BX2882" i="1"/>
  <c r="BZ2882" i="1" s="1"/>
  <c r="CB2882" i="1" s="1"/>
  <c r="BX2883" i="1"/>
  <c r="BZ2883" i="1" s="1"/>
  <c r="CB2883" i="1" s="1"/>
  <c r="CD2883" i="1" s="1"/>
  <c r="CF2883" i="1" s="1"/>
  <c r="CS2883" i="1" s="1"/>
  <c r="BX2884" i="1"/>
  <c r="BX2886" i="1"/>
  <c r="BZ2886" i="1" s="1"/>
  <c r="CB2886" i="1" s="1"/>
  <c r="CD2886" i="1" s="1"/>
  <c r="CF2886" i="1" s="1"/>
  <c r="BX2887" i="1"/>
  <c r="BZ2887" i="1" s="1"/>
  <c r="CB2887" i="1" s="1"/>
  <c r="CD2887" i="1" s="1"/>
  <c r="CF2887" i="1" s="1"/>
  <c r="CN2887" i="1" s="1"/>
  <c r="BX2894" i="1"/>
  <c r="BZ2894" i="1" s="1"/>
  <c r="CB2894" i="1" s="1"/>
  <c r="CD2894" i="1" s="1"/>
  <c r="CF2894" i="1" s="1"/>
  <c r="BX2895" i="1"/>
  <c r="BZ2895" i="1" s="1"/>
  <c r="CB2895" i="1" s="1"/>
  <c r="CD2895" i="1" s="1"/>
  <c r="CF2895" i="1" s="1"/>
  <c r="BX2898" i="1"/>
  <c r="BZ2898" i="1" s="1"/>
  <c r="CB2898" i="1" s="1"/>
  <c r="CD2898" i="1" s="1"/>
  <c r="CF2898" i="1" s="1"/>
  <c r="CP2898" i="1" s="1"/>
  <c r="BX2899" i="1"/>
  <c r="BZ2899" i="1" s="1"/>
  <c r="CB2899" i="1" s="1"/>
  <c r="CD2899" i="1" s="1"/>
  <c r="CF2899" i="1" s="1"/>
  <c r="CN2899" i="1" s="1"/>
  <c r="BX2900" i="1"/>
  <c r="BZ2900" i="1" s="1"/>
  <c r="CB2900" i="1" s="1"/>
  <c r="CD2900" i="1" s="1"/>
  <c r="CF2900" i="1" s="1"/>
  <c r="CL2900" i="1" s="1"/>
  <c r="BX2901" i="1"/>
  <c r="BZ2901" i="1" s="1"/>
  <c r="CB2901" i="1" s="1"/>
  <c r="CD2901" i="1" s="1"/>
  <c r="CF2901" i="1" s="1"/>
  <c r="CS2901" i="1" s="1"/>
  <c r="BX2902" i="1"/>
  <c r="BZ2902" i="1" s="1"/>
  <c r="CB2902" i="1" s="1"/>
  <c r="CD2902" i="1" s="1"/>
  <c r="CF2902" i="1" s="1"/>
  <c r="CS2902" i="1" s="1"/>
  <c r="BX2903" i="1"/>
  <c r="BZ2903" i="1" s="1"/>
  <c r="CB2903" i="1" s="1"/>
  <c r="CD2903" i="1" s="1"/>
  <c r="CF2903" i="1" s="1"/>
  <c r="CR2903" i="1" s="1"/>
  <c r="BX2910" i="1"/>
  <c r="BZ2910" i="1" s="1"/>
  <c r="CB2910" i="1" s="1"/>
  <c r="CD2910" i="1" s="1"/>
  <c r="CF2910" i="1" s="1"/>
  <c r="CR2910" i="1" s="1"/>
  <c r="BX2911" i="1"/>
  <c r="BZ2911" i="1" s="1"/>
  <c r="BX2914" i="1"/>
  <c r="BZ2914" i="1" s="1"/>
  <c r="CB2914" i="1" s="1"/>
  <c r="CD2914" i="1" s="1"/>
  <c r="CF2914" i="1" s="1"/>
  <c r="CH2914" i="1" s="1"/>
  <c r="BX2915" i="1"/>
  <c r="BZ2915" i="1" s="1"/>
  <c r="CB2915" i="1" s="1"/>
  <c r="CD2915" i="1" s="1"/>
  <c r="CF2915" i="1" s="1"/>
  <c r="CL2915" i="1" s="1"/>
  <c r="BX2916" i="1"/>
  <c r="BZ2916" i="1" s="1"/>
  <c r="CB2916" i="1" s="1"/>
  <c r="CD2916" i="1" s="1"/>
  <c r="CF2916" i="1" s="1"/>
  <c r="BX2918" i="1"/>
  <c r="BZ2918" i="1" s="1"/>
  <c r="CB2918" i="1" s="1"/>
  <c r="CD2918" i="1" s="1"/>
  <c r="CF2918" i="1" s="1"/>
  <c r="CL2918" i="1" s="1"/>
  <c r="BX2919" i="1"/>
  <c r="BZ2919" i="1" s="1"/>
  <c r="CB2919" i="1" s="1"/>
  <c r="CD2919" i="1" s="1"/>
  <c r="CF2919" i="1" s="1"/>
  <c r="CQ2919" i="1" s="1"/>
  <c r="BX2921" i="1"/>
  <c r="BZ2921" i="1" s="1"/>
  <c r="CB2921" i="1" s="1"/>
  <c r="CD2921" i="1" s="1"/>
  <c r="CF2921" i="1" s="1"/>
  <c r="BX2926" i="1"/>
  <c r="BZ2926" i="1" s="1"/>
  <c r="CB2926" i="1" s="1"/>
  <c r="CD2926" i="1" s="1"/>
  <c r="CF2926" i="1" s="1"/>
  <c r="BX2927" i="1"/>
  <c r="BZ2927" i="1" s="1"/>
  <c r="CB2927" i="1" s="1"/>
  <c r="CD2927" i="1" s="1"/>
  <c r="CF2927" i="1" s="1"/>
  <c r="CR2927" i="1" s="1"/>
  <c r="BX2930" i="1"/>
  <c r="BZ2930" i="1" s="1"/>
  <c r="CB2930" i="1" s="1"/>
  <c r="CD2930" i="1" s="1"/>
  <c r="CF2930" i="1" s="1"/>
  <c r="BX2931" i="1"/>
  <c r="BZ2931" i="1" s="1"/>
  <c r="CB2931" i="1" s="1"/>
  <c r="CD2931" i="1" s="1"/>
  <c r="CF2931" i="1" s="1"/>
  <c r="CO2931" i="1" s="1"/>
  <c r="BX2932" i="1"/>
  <c r="BZ2932" i="1" s="1"/>
  <c r="CB2932" i="1" s="1"/>
  <c r="CD2932" i="1" s="1"/>
  <c r="CF2932" i="1" s="1"/>
  <c r="BX2933" i="1"/>
  <c r="BZ2933" i="1" s="1"/>
  <c r="CB2933" i="1" s="1"/>
  <c r="CD2933" i="1" s="1"/>
  <c r="CF2933" i="1" s="1"/>
  <c r="CL2933" i="1" s="1"/>
  <c r="BX2934" i="1"/>
  <c r="BZ2934" i="1" s="1"/>
  <c r="CB2934" i="1" s="1"/>
  <c r="CD2934" i="1" s="1"/>
  <c r="CF2934" i="1" s="1"/>
  <c r="BX2935" i="1"/>
  <c r="BZ2935" i="1" s="1"/>
  <c r="CB2935" i="1" s="1"/>
  <c r="CD2935" i="1" s="1"/>
  <c r="CF2935" i="1" s="1"/>
  <c r="CS2935" i="1" s="1"/>
  <c r="BX2938" i="1"/>
  <c r="BZ2938" i="1" s="1"/>
  <c r="CB2938" i="1" s="1"/>
  <c r="CD2938" i="1" s="1"/>
  <c r="CF2938" i="1" s="1"/>
  <c r="BX2942" i="1"/>
  <c r="BZ2942" i="1" s="1"/>
  <c r="CB2942" i="1" s="1"/>
  <c r="CD2942" i="1" s="1"/>
  <c r="CF2942" i="1" s="1"/>
  <c r="CN2942" i="1" s="1"/>
  <c r="BX2943" i="1"/>
  <c r="BZ2943" i="1" s="1"/>
  <c r="CB2943" i="1" s="1"/>
  <c r="CD2943" i="1" s="1"/>
  <c r="CF2943" i="1" s="1"/>
  <c r="BX2946" i="1"/>
  <c r="BZ2946" i="1" s="1"/>
  <c r="CB2946" i="1" s="1"/>
  <c r="CD2946" i="1" s="1"/>
  <c r="CF2946" i="1" s="1"/>
  <c r="CR2946" i="1" s="1"/>
  <c r="BX2947" i="1"/>
  <c r="BZ2947" i="1" s="1"/>
  <c r="CB2947" i="1" s="1"/>
  <c r="CD2947" i="1" s="1"/>
  <c r="CF2947" i="1" s="1"/>
  <c r="CN2947" i="1" s="1"/>
  <c r="BX2948" i="1"/>
  <c r="BZ2948" i="1" s="1"/>
  <c r="CB2948" i="1" s="1"/>
  <c r="CD2948" i="1" s="1"/>
  <c r="CF2948" i="1" s="1"/>
  <c r="BX2949" i="1"/>
  <c r="BZ2949" i="1" s="1"/>
  <c r="CB2949" i="1" s="1"/>
  <c r="CD2949" i="1" s="1"/>
  <c r="CF2949" i="1" s="1"/>
  <c r="BX2950" i="1"/>
  <c r="BZ2950" i="1" s="1"/>
  <c r="CB2950" i="1" s="1"/>
  <c r="CD2950" i="1" s="1"/>
  <c r="CF2950" i="1" s="1"/>
  <c r="CR2950" i="1" s="1"/>
  <c r="BX2951" i="1"/>
  <c r="BZ2951" i="1" s="1"/>
  <c r="CB2951" i="1" s="1"/>
  <c r="CD2951" i="1" s="1"/>
  <c r="CF2951" i="1" s="1"/>
  <c r="BX2954" i="1"/>
  <c r="BZ2954" i="1" s="1"/>
  <c r="CB2954" i="1" s="1"/>
  <c r="CD2954" i="1" s="1"/>
  <c r="CF2954" i="1" s="1"/>
  <c r="BX2958" i="1"/>
  <c r="BX2959" i="1"/>
  <c r="BZ2959" i="1" s="1"/>
  <c r="CB2959" i="1" s="1"/>
  <c r="CD2959" i="1" s="1"/>
  <c r="CF2959" i="1" s="1"/>
  <c r="BX2962" i="1"/>
  <c r="BX2963" i="1"/>
  <c r="BZ2963" i="1" s="1"/>
  <c r="CB2963" i="1" s="1"/>
  <c r="CD2963" i="1" s="1"/>
  <c r="CF2963" i="1" s="1"/>
  <c r="BX2964" i="1"/>
  <c r="BZ2964" i="1" s="1"/>
  <c r="CB2964" i="1" s="1"/>
  <c r="CD2964" i="1" s="1"/>
  <c r="CF2964" i="1" s="1"/>
  <c r="BX2966" i="1"/>
  <c r="BZ2966" i="1" s="1"/>
  <c r="CB2966" i="1" s="1"/>
  <c r="CD2966" i="1" s="1"/>
  <c r="CF2966" i="1" s="1"/>
  <c r="CR2966" i="1" s="1"/>
  <c r="BX2967" i="1"/>
  <c r="BZ2967" i="1" s="1"/>
  <c r="CB2967" i="1" s="1"/>
  <c r="CD2967" i="1" s="1"/>
  <c r="CF2967" i="1" s="1"/>
  <c r="BX2974" i="1"/>
  <c r="BZ2974" i="1" s="1"/>
  <c r="CB2974" i="1" s="1"/>
  <c r="CD2974" i="1" s="1"/>
  <c r="CF2974" i="1" s="1"/>
  <c r="CJ2974" i="1" s="1"/>
  <c r="BX2975" i="1"/>
  <c r="BZ2975" i="1" s="1"/>
  <c r="CB2975" i="1" s="1"/>
  <c r="CD2975" i="1" s="1"/>
  <c r="CF2975" i="1" s="1"/>
  <c r="BX2978" i="1"/>
  <c r="BZ2978" i="1" s="1"/>
  <c r="CB2978" i="1" s="1"/>
  <c r="CD2978" i="1" s="1"/>
  <c r="CF2978" i="1" s="1"/>
  <c r="CH2978" i="1" s="1"/>
  <c r="BX2979" i="1"/>
  <c r="BX2980" i="1"/>
  <c r="BZ2980" i="1" s="1"/>
  <c r="CB2980" i="1" s="1"/>
  <c r="CD2980" i="1" s="1"/>
  <c r="CF2980" i="1" s="1"/>
  <c r="BX2981" i="1"/>
  <c r="BZ2981" i="1" s="1"/>
  <c r="CB2981" i="1" s="1"/>
  <c r="CD2981" i="1" s="1"/>
  <c r="CF2981" i="1" s="1"/>
  <c r="CP2981" i="1" s="1"/>
  <c r="BX2982" i="1"/>
  <c r="BZ2982" i="1" s="1"/>
  <c r="CB2982" i="1" s="1"/>
  <c r="CD2982" i="1" s="1"/>
  <c r="CF2982" i="1" s="1"/>
  <c r="BX2983" i="1"/>
  <c r="BZ2983" i="1" s="1"/>
  <c r="CB2983" i="1" s="1"/>
  <c r="CD2983" i="1" s="1"/>
  <c r="CF2983" i="1" s="1"/>
  <c r="BX2990" i="1"/>
  <c r="BZ2990" i="1" s="1"/>
  <c r="CB2990" i="1" s="1"/>
  <c r="CD2990" i="1" s="1"/>
  <c r="CF2990" i="1" s="1"/>
  <c r="BX2991" i="1"/>
  <c r="BZ2991" i="1" s="1"/>
  <c r="CB2991" i="1" s="1"/>
  <c r="CD2991" i="1" s="1"/>
  <c r="CF2991" i="1" s="1"/>
  <c r="CN2991" i="1" s="1"/>
  <c r="BX2994" i="1"/>
  <c r="BZ2994" i="1" s="1"/>
  <c r="CB2994" i="1" s="1"/>
  <c r="CD2994" i="1" s="1"/>
  <c r="CF2994" i="1" s="1"/>
  <c r="BX2995" i="1"/>
  <c r="BX2996" i="1"/>
  <c r="BZ2996" i="1" s="1"/>
  <c r="CB2996" i="1" s="1"/>
  <c r="CD2996" i="1" s="1"/>
  <c r="CF2996" i="1" s="1"/>
  <c r="BX2998" i="1"/>
  <c r="BZ2998" i="1" s="1"/>
  <c r="CB2998" i="1" s="1"/>
  <c r="CD2998" i="1" s="1"/>
  <c r="CF2998" i="1" s="1"/>
  <c r="BX2999" i="1"/>
  <c r="BZ2999" i="1" s="1"/>
  <c r="CB2999" i="1" s="1"/>
  <c r="CD2999" i="1" s="1"/>
  <c r="CF2999" i="1" s="1"/>
  <c r="BX3006" i="1"/>
  <c r="BZ3006" i="1" s="1"/>
  <c r="CB3006" i="1" s="1"/>
  <c r="CD3006" i="1" s="1"/>
  <c r="CF3006" i="1" s="1"/>
  <c r="CL3006" i="1" s="1"/>
  <c r="BX3007" i="1"/>
  <c r="BZ3007" i="1" s="1"/>
  <c r="CB3007" i="1" s="1"/>
  <c r="CD3007" i="1" s="1"/>
  <c r="BX3010" i="1"/>
  <c r="BZ3010" i="1" s="1"/>
  <c r="CB3010" i="1" s="1"/>
  <c r="CD3010" i="1" s="1"/>
  <c r="CF3010" i="1" s="1"/>
  <c r="BX3011" i="1"/>
  <c r="BZ3011" i="1" s="1"/>
  <c r="CB3011" i="1" s="1"/>
  <c r="CD3011" i="1" s="1"/>
  <c r="CF3011" i="1" s="1"/>
  <c r="BX3012" i="1"/>
  <c r="BZ3012" i="1" s="1"/>
  <c r="CB3012" i="1" s="1"/>
  <c r="CD3012" i="1" s="1"/>
  <c r="CF3012" i="1" s="1"/>
  <c r="BX3014" i="1"/>
  <c r="BZ3014" i="1" s="1"/>
  <c r="CB3014" i="1" s="1"/>
  <c r="CD3014" i="1" s="1"/>
  <c r="CF3014" i="1" s="1"/>
  <c r="CL3014" i="1" s="1"/>
  <c r="BX3015" i="1"/>
  <c r="BZ3015" i="1" s="1"/>
  <c r="CB3015" i="1" s="1"/>
  <c r="CD3015" i="1" s="1"/>
  <c r="CF3015" i="1" s="1"/>
  <c r="BX3022" i="1"/>
  <c r="BZ3022" i="1" s="1"/>
  <c r="CB3022" i="1" s="1"/>
  <c r="CD3022" i="1" s="1"/>
  <c r="CF3022" i="1" s="1"/>
  <c r="CN3022" i="1" s="1"/>
  <c r="BX3023" i="1"/>
  <c r="BZ3023" i="1" s="1"/>
  <c r="CB3023" i="1" s="1"/>
  <c r="CD3023" i="1" s="1"/>
  <c r="CF3023" i="1" s="1"/>
  <c r="CJ3023" i="1" s="1"/>
  <c r="BX3026" i="1"/>
  <c r="BZ3026" i="1" s="1"/>
  <c r="CB3026" i="1" s="1"/>
  <c r="CD3026" i="1" s="1"/>
  <c r="CF3026" i="1" s="1"/>
  <c r="BX3027" i="1"/>
  <c r="BZ3027" i="1" s="1"/>
  <c r="CB3027" i="1" s="1"/>
  <c r="CD3027" i="1" s="1"/>
  <c r="CF3027" i="1" s="1"/>
  <c r="BX3028" i="1"/>
  <c r="BZ3028" i="1" s="1"/>
  <c r="CB3028" i="1" s="1"/>
  <c r="CD3028" i="1" s="1"/>
  <c r="CF3028" i="1" s="1"/>
  <c r="BX3030" i="1"/>
  <c r="BZ3030" i="1" s="1"/>
  <c r="CB3030" i="1" s="1"/>
  <c r="CD3030" i="1" s="1"/>
  <c r="CF3030" i="1" s="1"/>
  <c r="CN3030" i="1" s="1"/>
  <c r="BX3031" i="1"/>
  <c r="BZ3031" i="1" s="1"/>
  <c r="CB3031" i="1" s="1"/>
  <c r="CD3031" i="1" s="1"/>
  <c r="CF3031" i="1" s="1"/>
  <c r="BX3033" i="1"/>
  <c r="BZ3033" i="1" s="1"/>
  <c r="CB3033" i="1" s="1"/>
  <c r="CD3033" i="1" s="1"/>
  <c r="CF3033" i="1" s="1"/>
  <c r="BX3038" i="1"/>
  <c r="BZ3038" i="1" s="1"/>
  <c r="CB3038" i="1" s="1"/>
  <c r="CD3038" i="1" s="1"/>
  <c r="CF3038" i="1" s="1"/>
  <c r="BX3039" i="1"/>
  <c r="BZ3039" i="1" s="1"/>
  <c r="CB3039" i="1" s="1"/>
  <c r="CD3039" i="1" s="1"/>
  <c r="CF3039" i="1" s="1"/>
  <c r="BX3042" i="1"/>
  <c r="BZ3042" i="1" s="1"/>
  <c r="CB3042" i="1" s="1"/>
  <c r="CD3042" i="1" s="1"/>
  <c r="CF3042" i="1" s="1"/>
  <c r="BX3043" i="1"/>
  <c r="BZ3043" i="1" s="1"/>
  <c r="CB3043" i="1" s="1"/>
  <c r="CD3043" i="1" s="1"/>
  <c r="CF3043" i="1" s="1"/>
  <c r="CP3043" i="1" s="1"/>
  <c r="BX3044" i="1"/>
  <c r="BX3046" i="1"/>
  <c r="BZ3046" i="1" s="1"/>
  <c r="CB3046" i="1" s="1"/>
  <c r="CD3046" i="1" s="1"/>
  <c r="CF3046" i="1" s="1"/>
  <c r="CR3046" i="1" s="1"/>
  <c r="BX3047" i="1"/>
  <c r="BZ3047" i="1" s="1"/>
  <c r="CB3047" i="1" s="1"/>
  <c r="BX3054" i="1"/>
  <c r="BZ3054" i="1" s="1"/>
  <c r="CB3054" i="1" s="1"/>
  <c r="CD3054" i="1" s="1"/>
  <c r="CF3054" i="1" s="1"/>
  <c r="CP3054" i="1" s="1"/>
  <c r="BX3055" i="1"/>
  <c r="BZ3055" i="1" s="1"/>
  <c r="CB3055" i="1" s="1"/>
  <c r="CD3055" i="1" s="1"/>
  <c r="CF3055" i="1" s="1"/>
  <c r="CN3055" i="1" s="1"/>
  <c r="BY502" i="1"/>
  <c r="CA502" i="1" s="1"/>
  <c r="CC502" i="1" s="1"/>
  <c r="CE502" i="1" s="1"/>
  <c r="CG502" i="1" s="1"/>
  <c r="BY503" i="1"/>
  <c r="CA503" i="1" s="1"/>
  <c r="CC503" i="1" s="1"/>
  <c r="CE503" i="1" s="1"/>
  <c r="CG503" i="1" s="1"/>
  <c r="BY504" i="1"/>
  <c r="CA504" i="1" s="1"/>
  <c r="CC504" i="1" s="1"/>
  <c r="CE504" i="1" s="1"/>
  <c r="CG504" i="1" s="1"/>
  <c r="BY505" i="1"/>
  <c r="CA505" i="1" s="1"/>
  <c r="CC505" i="1" s="1"/>
  <c r="CE505" i="1" s="1"/>
  <c r="CG505" i="1" s="1"/>
  <c r="BY510" i="1"/>
  <c r="BY511" i="1"/>
  <c r="CA511" i="1" s="1"/>
  <c r="CC511" i="1" s="1"/>
  <c r="CE511" i="1" s="1"/>
  <c r="CG511" i="1" s="1"/>
  <c r="BY515" i="1"/>
  <c r="CA515" i="1" s="1"/>
  <c r="BY516" i="1"/>
  <c r="CA516" i="1" s="1"/>
  <c r="BY518" i="1"/>
  <c r="CA518" i="1" s="1"/>
  <c r="CC518" i="1" s="1"/>
  <c r="CE518" i="1" s="1"/>
  <c r="CG518" i="1" s="1"/>
  <c r="BY519" i="1"/>
  <c r="BY520" i="1"/>
  <c r="CA520" i="1" s="1"/>
  <c r="CC520" i="1" s="1"/>
  <c r="CE520" i="1" s="1"/>
  <c r="CG520" i="1" s="1"/>
  <c r="BY521" i="1"/>
  <c r="CA521" i="1" s="1"/>
  <c r="CC521" i="1" s="1"/>
  <c r="CE521" i="1" s="1"/>
  <c r="CG521" i="1" s="1"/>
  <c r="BY522" i="1"/>
  <c r="CA522" i="1" s="1"/>
  <c r="CC522" i="1" s="1"/>
  <c r="BY523" i="1"/>
  <c r="CA523" i="1" s="1"/>
  <c r="CC523" i="1" s="1"/>
  <c r="CE523" i="1" s="1"/>
  <c r="CG523" i="1" s="1"/>
  <c r="BY527" i="1"/>
  <c r="CA527" i="1" s="1"/>
  <c r="CC527" i="1" s="1"/>
  <c r="BY531" i="1"/>
  <c r="CA531" i="1" s="1"/>
  <c r="CC531" i="1" s="1"/>
  <c r="CE531" i="1" s="1"/>
  <c r="CG531" i="1" s="1"/>
  <c r="BY532" i="1"/>
  <c r="CA532" i="1" s="1"/>
  <c r="CC532" i="1" s="1"/>
  <c r="CE532" i="1" s="1"/>
  <c r="CG532" i="1" s="1"/>
  <c r="BY534" i="1"/>
  <c r="BY535" i="1"/>
  <c r="CA535" i="1" s="1"/>
  <c r="CC535" i="1" s="1"/>
  <c r="BY536" i="1"/>
  <c r="CA536" i="1" s="1"/>
  <c r="BY537" i="1"/>
  <c r="CA537" i="1" s="1"/>
  <c r="CC537" i="1" s="1"/>
  <c r="CE537" i="1" s="1"/>
  <c r="CG537" i="1" s="1"/>
  <c r="BY539" i="1"/>
  <c r="CA539" i="1" s="1"/>
  <c r="CC539" i="1" s="1"/>
  <c r="CE539" i="1" s="1"/>
  <c r="CG539" i="1" s="1"/>
  <c r="BY543" i="1"/>
  <c r="CA543" i="1" s="1"/>
  <c r="CC543" i="1" s="1"/>
  <c r="CE543" i="1" s="1"/>
  <c r="CG543" i="1" s="1"/>
  <c r="BY547" i="1"/>
  <c r="CA547" i="1" s="1"/>
  <c r="CC547" i="1" s="1"/>
  <c r="CE547" i="1" s="1"/>
  <c r="CG547" i="1" s="1"/>
  <c r="BY548" i="1"/>
  <c r="CA548" i="1" s="1"/>
  <c r="CC548" i="1" s="1"/>
  <c r="CE548" i="1" s="1"/>
  <c r="CG548" i="1" s="1"/>
  <c r="BY550" i="1"/>
  <c r="CA550" i="1" s="1"/>
  <c r="CC550" i="1" s="1"/>
  <c r="CE550" i="1" s="1"/>
  <c r="CG550" i="1" s="1"/>
  <c r="BY551" i="1"/>
  <c r="BY552" i="1"/>
  <c r="BY553" i="1"/>
  <c r="CA553" i="1" s="1"/>
  <c r="BY554" i="1"/>
  <c r="CA554" i="1" s="1"/>
  <c r="CC554" i="1" s="1"/>
  <c r="CE554" i="1" s="1"/>
  <c r="CG554" i="1" s="1"/>
  <c r="BY559" i="1"/>
  <c r="CA559" i="1" s="1"/>
  <c r="CC559" i="1" s="1"/>
  <c r="CE559" i="1" s="1"/>
  <c r="CG559" i="1" s="1"/>
  <c r="BY563" i="1"/>
  <c r="BY564" i="1"/>
  <c r="CA564" i="1" s="1"/>
  <c r="CC564" i="1" s="1"/>
  <c r="CE564" i="1" s="1"/>
  <c r="CG564" i="1" s="1"/>
  <c r="BY566" i="1"/>
  <c r="BY567" i="1"/>
  <c r="CA567" i="1" s="1"/>
  <c r="CC567" i="1" s="1"/>
  <c r="CE567" i="1" s="1"/>
  <c r="BY568" i="1"/>
  <c r="CA568" i="1" s="1"/>
  <c r="CC568" i="1" s="1"/>
  <c r="CE568" i="1" s="1"/>
  <c r="CG568" i="1" s="1"/>
  <c r="BY569" i="1"/>
  <c r="BY575" i="1"/>
  <c r="CA575" i="1" s="1"/>
  <c r="CC575" i="1" s="1"/>
  <c r="CE575" i="1" s="1"/>
  <c r="CG575" i="1" s="1"/>
  <c r="BY579" i="1"/>
  <c r="CA579" i="1" s="1"/>
  <c r="CC579" i="1" s="1"/>
  <c r="CE579" i="1" s="1"/>
  <c r="CG579" i="1" s="1"/>
  <c r="BY580" i="1"/>
  <c r="CA580" i="1" s="1"/>
  <c r="CC580" i="1" s="1"/>
  <c r="CE580" i="1" s="1"/>
  <c r="CG580" i="1" s="1"/>
  <c r="BY582" i="1"/>
  <c r="CA582" i="1" s="1"/>
  <c r="CC582" i="1" s="1"/>
  <c r="CE582" i="1" s="1"/>
  <c r="BY583" i="1"/>
  <c r="BY584" i="1"/>
  <c r="CA584" i="1" s="1"/>
  <c r="CC584" i="1" s="1"/>
  <c r="CE584" i="1" s="1"/>
  <c r="CG584" i="1" s="1"/>
  <c r="BY585" i="1"/>
  <c r="CA585" i="1" s="1"/>
  <c r="CC585" i="1" s="1"/>
  <c r="CE585" i="1" s="1"/>
  <c r="CG585" i="1" s="1"/>
  <c r="BY591" i="1"/>
  <c r="CA591" i="1" s="1"/>
  <c r="CC591" i="1" s="1"/>
  <c r="CE591" i="1" s="1"/>
  <c r="CG591" i="1" s="1"/>
  <c r="BY595" i="1"/>
  <c r="CA595" i="1" s="1"/>
  <c r="CC595" i="1" s="1"/>
  <c r="BY596" i="1"/>
  <c r="CA596" i="1" s="1"/>
  <c r="BY598" i="1"/>
  <c r="CA598" i="1" s="1"/>
  <c r="CC598" i="1" s="1"/>
  <c r="CE598" i="1" s="1"/>
  <c r="CG598" i="1" s="1"/>
  <c r="BY599" i="1"/>
  <c r="CA599" i="1" s="1"/>
  <c r="CC599" i="1" s="1"/>
  <c r="CE599" i="1" s="1"/>
  <c r="BY600" i="1"/>
  <c r="BY601" i="1"/>
  <c r="BY602" i="1"/>
  <c r="CA602" i="1" s="1"/>
  <c r="CC602" i="1" s="1"/>
  <c r="CE602" i="1" s="1"/>
  <c r="CG602" i="1" s="1"/>
  <c r="BY606" i="1"/>
  <c r="BY607" i="1"/>
  <c r="CA607" i="1" s="1"/>
  <c r="CC607" i="1" s="1"/>
  <c r="CE607" i="1" s="1"/>
  <c r="CG607" i="1" s="1"/>
  <c r="BY611" i="1"/>
  <c r="CA611" i="1" s="1"/>
  <c r="CC611" i="1" s="1"/>
  <c r="CE611" i="1" s="1"/>
  <c r="CG611" i="1" s="1"/>
  <c r="BY612" i="1"/>
  <c r="CA612" i="1" s="1"/>
  <c r="CC612" i="1" s="1"/>
  <c r="BY614" i="1"/>
  <c r="CA614" i="1" s="1"/>
  <c r="BY615" i="1"/>
  <c r="CA615" i="1" s="1"/>
  <c r="CC615" i="1" s="1"/>
  <c r="CE615" i="1" s="1"/>
  <c r="BY616" i="1"/>
  <c r="CA616" i="1" s="1"/>
  <c r="BY617" i="1"/>
  <c r="CA617" i="1" s="1"/>
  <c r="BY623" i="1"/>
  <c r="CA623" i="1" s="1"/>
  <c r="CC623" i="1" s="1"/>
  <c r="CE623" i="1" s="1"/>
  <c r="BY627" i="1"/>
  <c r="CA627" i="1" s="1"/>
  <c r="CC627" i="1" s="1"/>
  <c r="CE627" i="1" s="1"/>
  <c r="CG627" i="1" s="1"/>
  <c r="BY628" i="1"/>
  <c r="CA628" i="1" s="1"/>
  <c r="CC628" i="1" s="1"/>
  <c r="CE628" i="1" s="1"/>
  <c r="CG628" i="1" s="1"/>
  <c r="BY630" i="1"/>
  <c r="BY631" i="1"/>
  <c r="CA631" i="1" s="1"/>
  <c r="CC631" i="1" s="1"/>
  <c r="CE631" i="1" s="1"/>
  <c r="CG631" i="1" s="1"/>
  <c r="BY632" i="1"/>
  <c r="CA632" i="1" s="1"/>
  <c r="BY633" i="1"/>
  <c r="BY634" i="1"/>
  <c r="CA634" i="1" s="1"/>
  <c r="CC634" i="1" s="1"/>
  <c r="CE634" i="1" s="1"/>
  <c r="CG634" i="1" s="1"/>
  <c r="BY638" i="1"/>
  <c r="CA638" i="1" s="1"/>
  <c r="CC638" i="1" s="1"/>
  <c r="CE638" i="1" s="1"/>
  <c r="BY639" i="1"/>
  <c r="CA639" i="1" s="1"/>
  <c r="CC639" i="1" s="1"/>
  <c r="CE639" i="1" s="1"/>
  <c r="CG639" i="1" s="1"/>
  <c r="BY643" i="1"/>
  <c r="CA643" i="1" s="1"/>
  <c r="CC643" i="1" s="1"/>
  <c r="CE643" i="1" s="1"/>
  <c r="BY644" i="1"/>
  <c r="CA644" i="1" s="1"/>
  <c r="CC644" i="1" s="1"/>
  <c r="CE644" i="1" s="1"/>
  <c r="BY646" i="1"/>
  <c r="CA646" i="1" s="1"/>
  <c r="CC646" i="1" s="1"/>
  <c r="CE646" i="1" s="1"/>
  <c r="CG646" i="1" s="1"/>
  <c r="BY647" i="1"/>
  <c r="CA647" i="1" s="1"/>
  <c r="CC647" i="1" s="1"/>
  <c r="CE647" i="1" s="1"/>
  <c r="CG647" i="1" s="1"/>
  <c r="BY648" i="1"/>
  <c r="CA648" i="1" s="1"/>
  <c r="BY649" i="1"/>
  <c r="CA649" i="1" s="1"/>
  <c r="CC649" i="1" s="1"/>
  <c r="CE649" i="1" s="1"/>
  <c r="CG649" i="1" s="1"/>
  <c r="BY651" i="1"/>
  <c r="CA651" i="1" s="1"/>
  <c r="CC651" i="1" s="1"/>
  <c r="CE651" i="1" s="1"/>
  <c r="CG651" i="1" s="1"/>
  <c r="BY655" i="1"/>
  <c r="BY659" i="1"/>
  <c r="CA659" i="1" s="1"/>
  <c r="CC659" i="1" s="1"/>
  <c r="CE659" i="1" s="1"/>
  <c r="CG659" i="1" s="1"/>
  <c r="BY660" i="1"/>
  <c r="CA660" i="1" s="1"/>
  <c r="CC660" i="1" s="1"/>
  <c r="CE660" i="1" s="1"/>
  <c r="CG660" i="1" s="1"/>
  <c r="BY662" i="1"/>
  <c r="CA662" i="1" s="1"/>
  <c r="CC662" i="1" s="1"/>
  <c r="CE662" i="1" s="1"/>
  <c r="CG662" i="1" s="1"/>
  <c r="BY663" i="1"/>
  <c r="CA663" i="1" s="1"/>
  <c r="CC663" i="1" s="1"/>
  <c r="CE663" i="1" s="1"/>
  <c r="CG663" i="1" s="1"/>
  <c r="BY664" i="1"/>
  <c r="CA664" i="1" s="1"/>
  <c r="CC664" i="1" s="1"/>
  <c r="CE664" i="1" s="1"/>
  <c r="CG664" i="1" s="1"/>
  <c r="BY665" i="1"/>
  <c r="CA665" i="1" s="1"/>
  <c r="CC665" i="1" s="1"/>
  <c r="CE665" i="1" s="1"/>
  <c r="CG665" i="1" s="1"/>
  <c r="BY666" i="1"/>
  <c r="BY667" i="1"/>
  <c r="CA667" i="1" s="1"/>
  <c r="BY670" i="1"/>
  <c r="CA670" i="1" s="1"/>
  <c r="CC670" i="1" s="1"/>
  <c r="CE670" i="1" s="1"/>
  <c r="CG670" i="1" s="1"/>
  <c r="BY671" i="1"/>
  <c r="CA671" i="1" s="1"/>
  <c r="CC671" i="1" s="1"/>
  <c r="BY675" i="1"/>
  <c r="CA675" i="1" s="1"/>
  <c r="BY676" i="1"/>
  <c r="CA676" i="1" s="1"/>
  <c r="CC676" i="1" s="1"/>
  <c r="CE676" i="1" s="1"/>
  <c r="CG676" i="1" s="1"/>
  <c r="BY678" i="1"/>
  <c r="CA678" i="1" s="1"/>
  <c r="CC678" i="1" s="1"/>
  <c r="CE678" i="1" s="1"/>
  <c r="CG678" i="1" s="1"/>
  <c r="BY679" i="1"/>
  <c r="CA679" i="1" s="1"/>
  <c r="CC679" i="1" s="1"/>
  <c r="CE679" i="1" s="1"/>
  <c r="CG679" i="1" s="1"/>
  <c r="BY680" i="1"/>
  <c r="CA680" i="1" s="1"/>
  <c r="BY681" i="1"/>
  <c r="CA681" i="1" s="1"/>
  <c r="BY686" i="1"/>
  <c r="BY687" i="1"/>
  <c r="CA687" i="1" s="1"/>
  <c r="CC687" i="1" s="1"/>
  <c r="CE687" i="1" s="1"/>
  <c r="CG687" i="1" s="1"/>
  <c r="BY691" i="1"/>
  <c r="CA691" i="1" s="1"/>
  <c r="CC691" i="1" s="1"/>
  <c r="CE691" i="1" s="1"/>
  <c r="BY692" i="1"/>
  <c r="CA692" i="1" s="1"/>
  <c r="CC692" i="1" s="1"/>
  <c r="BY694" i="1"/>
  <c r="CA694" i="1" s="1"/>
  <c r="CC694" i="1" s="1"/>
  <c r="CE694" i="1" s="1"/>
  <c r="CG694" i="1" s="1"/>
  <c r="BY695" i="1"/>
  <c r="CA695" i="1" s="1"/>
  <c r="CC695" i="1" s="1"/>
  <c r="CE695" i="1" s="1"/>
  <c r="CG695" i="1" s="1"/>
  <c r="BY696" i="1"/>
  <c r="CA696" i="1" s="1"/>
  <c r="CC696" i="1" s="1"/>
  <c r="CE696" i="1" s="1"/>
  <c r="CG696" i="1" s="1"/>
  <c r="BY697" i="1"/>
  <c r="CA697" i="1" s="1"/>
  <c r="CC697" i="1" s="1"/>
  <c r="CE697" i="1" s="1"/>
  <c r="CG697" i="1" s="1"/>
  <c r="BY702" i="1"/>
  <c r="BY703" i="1"/>
  <c r="BY707" i="1"/>
  <c r="BY708" i="1"/>
  <c r="CA708" i="1" s="1"/>
  <c r="CC708" i="1" s="1"/>
  <c r="CE708" i="1" s="1"/>
  <c r="BY710" i="1"/>
  <c r="CA710" i="1" s="1"/>
  <c r="BY711" i="1"/>
  <c r="CA711" i="1" s="1"/>
  <c r="CC711" i="1" s="1"/>
  <c r="CE711" i="1" s="1"/>
  <c r="CG711" i="1" s="1"/>
  <c r="BY712" i="1"/>
  <c r="CA712" i="1" s="1"/>
  <c r="CC712" i="1" s="1"/>
  <c r="CE712" i="1" s="1"/>
  <c r="CG712" i="1" s="1"/>
  <c r="BY713" i="1"/>
  <c r="CA713" i="1" s="1"/>
  <c r="CC713" i="1" s="1"/>
  <c r="CE713" i="1" s="1"/>
  <c r="CG713" i="1" s="1"/>
  <c r="BY714" i="1"/>
  <c r="BY719" i="1"/>
  <c r="BY723" i="1"/>
  <c r="CA723" i="1" s="1"/>
  <c r="BY724" i="1"/>
  <c r="CA724" i="1" s="1"/>
  <c r="CC724" i="1" s="1"/>
  <c r="CE724" i="1" s="1"/>
  <c r="CG724" i="1" s="1"/>
  <c r="BY726" i="1"/>
  <c r="CA726" i="1" s="1"/>
  <c r="CC726" i="1" s="1"/>
  <c r="CE726" i="1" s="1"/>
  <c r="BY727" i="1"/>
  <c r="BY728" i="1"/>
  <c r="CA728" i="1" s="1"/>
  <c r="CC728" i="1" s="1"/>
  <c r="CE728" i="1" s="1"/>
  <c r="BY729" i="1"/>
  <c r="CA729" i="1" s="1"/>
  <c r="CC729" i="1" s="1"/>
  <c r="CE729" i="1" s="1"/>
  <c r="CG729" i="1" s="1"/>
  <c r="BY730" i="1"/>
  <c r="CA730" i="1" s="1"/>
  <c r="BY735" i="1"/>
  <c r="CA735" i="1" s="1"/>
  <c r="CC735" i="1" s="1"/>
  <c r="CE735" i="1" s="1"/>
  <c r="CG735" i="1" s="1"/>
  <c r="BY739" i="1"/>
  <c r="CA739" i="1" s="1"/>
  <c r="CC739" i="1" s="1"/>
  <c r="CE739" i="1" s="1"/>
  <c r="CG739" i="1" s="1"/>
  <c r="BY740" i="1"/>
  <c r="CA740" i="1" s="1"/>
  <c r="CC740" i="1" s="1"/>
  <c r="CE740" i="1" s="1"/>
  <c r="CG740" i="1" s="1"/>
  <c r="BY742" i="1"/>
  <c r="CA742" i="1" s="1"/>
  <c r="CC742" i="1" s="1"/>
  <c r="CE742" i="1" s="1"/>
  <c r="CG742" i="1" s="1"/>
  <c r="BY743" i="1"/>
  <c r="CA743" i="1" s="1"/>
  <c r="CC743" i="1" s="1"/>
  <c r="CE743" i="1" s="1"/>
  <c r="CG743" i="1" s="1"/>
  <c r="BY744" i="1"/>
  <c r="CA744" i="1" s="1"/>
  <c r="CC744" i="1" s="1"/>
  <c r="CE744" i="1" s="1"/>
  <c r="CG744" i="1" s="1"/>
  <c r="BY745" i="1"/>
  <c r="CA745" i="1" s="1"/>
  <c r="CC745" i="1" s="1"/>
  <c r="CE745" i="1" s="1"/>
  <c r="CG745" i="1" s="1"/>
  <c r="BY751" i="1"/>
  <c r="CA751" i="1" s="1"/>
  <c r="CC751" i="1" s="1"/>
  <c r="CE751" i="1" s="1"/>
  <c r="CG751" i="1" s="1"/>
  <c r="BY755" i="1"/>
  <c r="CA755" i="1" s="1"/>
  <c r="BY756" i="1"/>
  <c r="BY758" i="1"/>
  <c r="CA758" i="1" s="1"/>
  <c r="CC758" i="1" s="1"/>
  <c r="CE758" i="1" s="1"/>
  <c r="CG758" i="1" s="1"/>
  <c r="BY759" i="1"/>
  <c r="CA759" i="1" s="1"/>
  <c r="CC759" i="1" s="1"/>
  <c r="CE759" i="1" s="1"/>
  <c r="CG759" i="1" s="1"/>
  <c r="BY760" i="1"/>
  <c r="CA760" i="1" s="1"/>
  <c r="CC760" i="1" s="1"/>
  <c r="CE760" i="1" s="1"/>
  <c r="CG760" i="1" s="1"/>
  <c r="BY761" i="1"/>
  <c r="BY767" i="1"/>
  <c r="CA767" i="1" s="1"/>
  <c r="CC767" i="1" s="1"/>
  <c r="CE767" i="1" s="1"/>
  <c r="CG767" i="1" s="1"/>
  <c r="BY771" i="1"/>
  <c r="CA771" i="1" s="1"/>
  <c r="CC771" i="1" s="1"/>
  <c r="CE771" i="1" s="1"/>
  <c r="CG771" i="1" s="1"/>
  <c r="BY772" i="1"/>
  <c r="CA772" i="1" s="1"/>
  <c r="CC772" i="1" s="1"/>
  <c r="CE772" i="1" s="1"/>
  <c r="CG772" i="1" s="1"/>
  <c r="BY774" i="1"/>
  <c r="CA774" i="1" s="1"/>
  <c r="CC774" i="1" s="1"/>
  <c r="CE774" i="1" s="1"/>
  <c r="CG774" i="1" s="1"/>
  <c r="BY775" i="1"/>
  <c r="CA775" i="1" s="1"/>
  <c r="BY776" i="1"/>
  <c r="BY777" i="1"/>
  <c r="CA777" i="1" s="1"/>
  <c r="CC777" i="1" s="1"/>
  <c r="CE777" i="1" s="1"/>
  <c r="CG777" i="1" s="1"/>
  <c r="BY778" i="1"/>
  <c r="CA778" i="1" s="1"/>
  <c r="CC778" i="1" s="1"/>
  <c r="CE778" i="1" s="1"/>
  <c r="CG778" i="1" s="1"/>
  <c r="BY779" i="1"/>
  <c r="CA779" i="1" s="1"/>
  <c r="CC779" i="1" s="1"/>
  <c r="BY782" i="1"/>
  <c r="CA782" i="1" s="1"/>
  <c r="CC782" i="1" s="1"/>
  <c r="CE782" i="1" s="1"/>
  <c r="CG782" i="1" s="1"/>
  <c r="BY783" i="1"/>
  <c r="CA783" i="1" s="1"/>
  <c r="CC783" i="1" s="1"/>
  <c r="CE783" i="1" s="1"/>
  <c r="BY787" i="1"/>
  <c r="CA787" i="1" s="1"/>
  <c r="CC787" i="1" s="1"/>
  <c r="CE787" i="1" s="1"/>
  <c r="CG787" i="1" s="1"/>
  <c r="BY788" i="1"/>
  <c r="BY790" i="1"/>
  <c r="BY791" i="1"/>
  <c r="CA791" i="1" s="1"/>
  <c r="BY792" i="1"/>
  <c r="CA792" i="1" s="1"/>
  <c r="CC792" i="1" s="1"/>
  <c r="CE792" i="1" s="1"/>
  <c r="CG792" i="1" s="1"/>
  <c r="BY793" i="1"/>
  <c r="CA793" i="1" s="1"/>
  <c r="BY795" i="1"/>
  <c r="CA795" i="1" s="1"/>
  <c r="CC795" i="1" s="1"/>
  <c r="CE795" i="1" s="1"/>
  <c r="BY799" i="1"/>
  <c r="CA799" i="1" s="1"/>
  <c r="CC799" i="1" s="1"/>
  <c r="CE799" i="1" s="1"/>
  <c r="BY803" i="1"/>
  <c r="CA803" i="1" s="1"/>
  <c r="CC803" i="1" s="1"/>
  <c r="CE803" i="1" s="1"/>
  <c r="CG803" i="1" s="1"/>
  <c r="BY804" i="1"/>
  <c r="BY806" i="1"/>
  <c r="CA806" i="1" s="1"/>
  <c r="CC806" i="1" s="1"/>
  <c r="CE806" i="1" s="1"/>
  <c r="BY807" i="1"/>
  <c r="CA807" i="1" s="1"/>
  <c r="CC807" i="1" s="1"/>
  <c r="CE807" i="1" s="1"/>
  <c r="BY808" i="1"/>
  <c r="CA808" i="1" s="1"/>
  <c r="CC808" i="1" s="1"/>
  <c r="CE808" i="1" s="1"/>
  <c r="CG808" i="1" s="1"/>
  <c r="BY809" i="1"/>
  <c r="BY814" i="1"/>
  <c r="CA814" i="1" s="1"/>
  <c r="BY815" i="1"/>
  <c r="CA815" i="1" s="1"/>
  <c r="CC815" i="1" s="1"/>
  <c r="CE815" i="1" s="1"/>
  <c r="CG815" i="1" s="1"/>
  <c r="BY819" i="1"/>
  <c r="CA819" i="1" s="1"/>
  <c r="CC819" i="1" s="1"/>
  <c r="CE819" i="1" s="1"/>
  <c r="CG819" i="1" s="1"/>
  <c r="BY820" i="1"/>
  <c r="CA820" i="1" s="1"/>
  <c r="CC820" i="1" s="1"/>
  <c r="BY822" i="1"/>
  <c r="BY823" i="1"/>
  <c r="CA823" i="1" s="1"/>
  <c r="CC823" i="1" s="1"/>
  <c r="CE823" i="1" s="1"/>
  <c r="CG823" i="1" s="1"/>
  <c r="BY824" i="1"/>
  <c r="CA824" i="1" s="1"/>
  <c r="CC824" i="1" s="1"/>
  <c r="CE824" i="1" s="1"/>
  <c r="CG824" i="1" s="1"/>
  <c r="BY825" i="1"/>
  <c r="CA825" i="1" s="1"/>
  <c r="CC825" i="1" s="1"/>
  <c r="CE825" i="1" s="1"/>
  <c r="CG825" i="1" s="1"/>
  <c r="BY826" i="1"/>
  <c r="CA826" i="1" s="1"/>
  <c r="CC826" i="1" s="1"/>
  <c r="CE826" i="1" s="1"/>
  <c r="BY831" i="1"/>
  <c r="CA831" i="1" s="1"/>
  <c r="CC831" i="1" s="1"/>
  <c r="CE831" i="1" s="1"/>
  <c r="CG831" i="1" s="1"/>
  <c r="BY835" i="1"/>
  <c r="BY836" i="1"/>
  <c r="CA836" i="1" s="1"/>
  <c r="CC836" i="1" s="1"/>
  <c r="CE836" i="1" s="1"/>
  <c r="CG836" i="1" s="1"/>
  <c r="BY838" i="1"/>
  <c r="CA838" i="1" s="1"/>
  <c r="BY839" i="1"/>
  <c r="CA839" i="1" s="1"/>
  <c r="CC839" i="1" s="1"/>
  <c r="CE839" i="1" s="1"/>
  <c r="CG839" i="1" s="1"/>
  <c r="BY840" i="1"/>
  <c r="CA840" i="1" s="1"/>
  <c r="BY841" i="1"/>
  <c r="CA841" i="1" s="1"/>
  <c r="CC841" i="1" s="1"/>
  <c r="CE841" i="1" s="1"/>
  <c r="CG841" i="1" s="1"/>
  <c r="BY846" i="1"/>
  <c r="CA846" i="1" s="1"/>
  <c r="CC846" i="1" s="1"/>
  <c r="CE846" i="1" s="1"/>
  <c r="CG846" i="1" s="1"/>
  <c r="BY847" i="1"/>
  <c r="CA847" i="1" s="1"/>
  <c r="CC847" i="1" s="1"/>
  <c r="CE847" i="1" s="1"/>
  <c r="CG847" i="1" s="1"/>
  <c r="BY851" i="1"/>
  <c r="CA851" i="1" s="1"/>
  <c r="CC851" i="1" s="1"/>
  <c r="CE851" i="1" s="1"/>
  <c r="CG851" i="1" s="1"/>
  <c r="BY852" i="1"/>
  <c r="CA852" i="1" s="1"/>
  <c r="CC852" i="1" s="1"/>
  <c r="CE852" i="1" s="1"/>
  <c r="CG852" i="1" s="1"/>
  <c r="BY854" i="1"/>
  <c r="CA854" i="1" s="1"/>
  <c r="BY855" i="1"/>
  <c r="CA855" i="1" s="1"/>
  <c r="CC855" i="1" s="1"/>
  <c r="CE855" i="1" s="1"/>
  <c r="CG855" i="1" s="1"/>
  <c r="BY856" i="1"/>
  <c r="BY857" i="1"/>
  <c r="CA857" i="1" s="1"/>
  <c r="CC857" i="1" s="1"/>
  <c r="CE857" i="1" s="1"/>
  <c r="CG857" i="1" s="1"/>
  <c r="BY863" i="1"/>
  <c r="CA863" i="1" s="1"/>
  <c r="CC863" i="1" s="1"/>
  <c r="CE863" i="1" s="1"/>
  <c r="BY867" i="1"/>
  <c r="CA867" i="1" s="1"/>
  <c r="CC867" i="1" s="1"/>
  <c r="BY868" i="1"/>
  <c r="BY870" i="1"/>
  <c r="BY871" i="1"/>
  <c r="CA871" i="1" s="1"/>
  <c r="CC871" i="1" s="1"/>
  <c r="CE871" i="1" s="1"/>
  <c r="CG871" i="1" s="1"/>
  <c r="BY872" i="1"/>
  <c r="CA872" i="1" s="1"/>
  <c r="CC872" i="1" s="1"/>
  <c r="CE872" i="1" s="1"/>
  <c r="CG872" i="1" s="1"/>
  <c r="BY873" i="1"/>
  <c r="BY878" i="1"/>
  <c r="CA878" i="1" s="1"/>
  <c r="CC878" i="1" s="1"/>
  <c r="CE878" i="1" s="1"/>
  <c r="CG878" i="1" s="1"/>
  <c r="BY879" i="1"/>
  <c r="CA879" i="1" s="1"/>
  <c r="BY883" i="1"/>
  <c r="CA883" i="1" s="1"/>
  <c r="CC883" i="1" s="1"/>
  <c r="CE883" i="1" s="1"/>
  <c r="CG883" i="1" s="1"/>
  <c r="BY884" i="1"/>
  <c r="CA884" i="1" s="1"/>
  <c r="CC884" i="1" s="1"/>
  <c r="CE884" i="1" s="1"/>
  <c r="CG884" i="1" s="1"/>
  <c r="BY886" i="1"/>
  <c r="CA886" i="1" s="1"/>
  <c r="CC886" i="1" s="1"/>
  <c r="CE886" i="1" s="1"/>
  <c r="BY887" i="1"/>
  <c r="CA887" i="1" s="1"/>
  <c r="BY888" i="1"/>
  <c r="CA888" i="1" s="1"/>
  <c r="CC888" i="1" s="1"/>
  <c r="CE888" i="1" s="1"/>
  <c r="CG888" i="1" s="1"/>
  <c r="BY889" i="1"/>
  <c r="CA889" i="1" s="1"/>
  <c r="CC889" i="1" s="1"/>
  <c r="CE889" i="1" s="1"/>
  <c r="CG889" i="1" s="1"/>
  <c r="BY895" i="1"/>
  <c r="CA895" i="1" s="1"/>
  <c r="CC895" i="1" s="1"/>
  <c r="BY899" i="1"/>
  <c r="CA899" i="1" s="1"/>
  <c r="CC899" i="1" s="1"/>
  <c r="CE899" i="1" s="1"/>
  <c r="CG899" i="1" s="1"/>
  <c r="BY900" i="1"/>
  <c r="CA900" i="1" s="1"/>
  <c r="CC900" i="1" s="1"/>
  <c r="BY902" i="1"/>
  <c r="CA902" i="1" s="1"/>
  <c r="CC902" i="1" s="1"/>
  <c r="CE902" i="1" s="1"/>
  <c r="BY903" i="1"/>
  <c r="CA903" i="1" s="1"/>
  <c r="CC903" i="1" s="1"/>
  <c r="CE903" i="1" s="1"/>
  <c r="CG903" i="1" s="1"/>
  <c r="BY904" i="1"/>
  <c r="CA904" i="1" s="1"/>
  <c r="CC904" i="1" s="1"/>
  <c r="CE904" i="1" s="1"/>
  <c r="CG904" i="1" s="1"/>
  <c r="BY905" i="1"/>
  <c r="CA905" i="1" s="1"/>
  <c r="CC905" i="1" s="1"/>
  <c r="CE905" i="1" s="1"/>
  <c r="BY907" i="1"/>
  <c r="CA907" i="1" s="1"/>
  <c r="CC907" i="1" s="1"/>
  <c r="CE907" i="1" s="1"/>
  <c r="CG907" i="1" s="1"/>
  <c r="BY910" i="1"/>
  <c r="CA910" i="1" s="1"/>
  <c r="CC910" i="1" s="1"/>
  <c r="CE910" i="1" s="1"/>
  <c r="CG910" i="1" s="1"/>
  <c r="BY911" i="1"/>
  <c r="CA911" i="1" s="1"/>
  <c r="CC911" i="1" s="1"/>
  <c r="CE911" i="1" s="1"/>
  <c r="CG911" i="1" s="1"/>
  <c r="BY915" i="1"/>
  <c r="CA915" i="1" s="1"/>
  <c r="CC915" i="1" s="1"/>
  <c r="CE915" i="1" s="1"/>
  <c r="CG915" i="1" s="1"/>
  <c r="BY916" i="1"/>
  <c r="BY918" i="1"/>
  <c r="CA918" i="1" s="1"/>
  <c r="CC918" i="1" s="1"/>
  <c r="CE918" i="1" s="1"/>
  <c r="CG918" i="1" s="1"/>
  <c r="BY919" i="1"/>
  <c r="CA919" i="1" s="1"/>
  <c r="BY920" i="1"/>
  <c r="CA920" i="1" s="1"/>
  <c r="CC920" i="1" s="1"/>
  <c r="CE920" i="1" s="1"/>
  <c r="CG920" i="1" s="1"/>
  <c r="BY921" i="1"/>
  <c r="CA921" i="1" s="1"/>
  <c r="CC921" i="1" s="1"/>
  <c r="CE921" i="1" s="1"/>
  <c r="CG921" i="1" s="1"/>
  <c r="BY923" i="1"/>
  <c r="BY926" i="1"/>
  <c r="CA926" i="1" s="1"/>
  <c r="CC926" i="1" s="1"/>
  <c r="CE926" i="1" s="1"/>
  <c r="CG926" i="1" s="1"/>
  <c r="BY927" i="1"/>
  <c r="BY931" i="1"/>
  <c r="BY932" i="1"/>
  <c r="BY934" i="1"/>
  <c r="CA934" i="1" s="1"/>
  <c r="CC934" i="1" s="1"/>
  <c r="CE934" i="1" s="1"/>
  <c r="CG934" i="1" s="1"/>
  <c r="BY935" i="1"/>
  <c r="BY936" i="1"/>
  <c r="CA936" i="1" s="1"/>
  <c r="CC936" i="1" s="1"/>
  <c r="CE936" i="1" s="1"/>
  <c r="BY937" i="1"/>
  <c r="CA937" i="1" s="1"/>
  <c r="CC937" i="1" s="1"/>
  <c r="CE937" i="1" s="1"/>
  <c r="CG937" i="1" s="1"/>
  <c r="BY942" i="1"/>
  <c r="CA942" i="1" s="1"/>
  <c r="CC942" i="1" s="1"/>
  <c r="BY943" i="1"/>
  <c r="CA943" i="1" s="1"/>
  <c r="CC943" i="1" s="1"/>
  <c r="CE943" i="1" s="1"/>
  <c r="CG943" i="1" s="1"/>
  <c r="BY947" i="1"/>
  <c r="CA947" i="1" s="1"/>
  <c r="CC947" i="1" s="1"/>
  <c r="CE947" i="1" s="1"/>
  <c r="CG947" i="1" s="1"/>
  <c r="BY948" i="1"/>
  <c r="CA948" i="1" s="1"/>
  <c r="CC948" i="1" s="1"/>
  <c r="CE948" i="1" s="1"/>
  <c r="CG948" i="1" s="1"/>
  <c r="BY950" i="1"/>
  <c r="CA950" i="1" s="1"/>
  <c r="CC950" i="1" s="1"/>
  <c r="BY951" i="1"/>
  <c r="CA951" i="1" s="1"/>
  <c r="BY952" i="1"/>
  <c r="CA952" i="1" s="1"/>
  <c r="CC952" i="1" s="1"/>
  <c r="CE952" i="1" s="1"/>
  <c r="CG952" i="1" s="1"/>
  <c r="BY953" i="1"/>
  <c r="CA953" i="1" s="1"/>
  <c r="CC953" i="1" s="1"/>
  <c r="CE953" i="1" s="1"/>
  <c r="CG953" i="1" s="1"/>
  <c r="BY958" i="1"/>
  <c r="BY959" i="1"/>
  <c r="CA959" i="1" s="1"/>
  <c r="CC959" i="1" s="1"/>
  <c r="CE959" i="1" s="1"/>
  <c r="CG959" i="1" s="1"/>
  <c r="BY963" i="1"/>
  <c r="CA963" i="1" s="1"/>
  <c r="CC963" i="1" s="1"/>
  <c r="BY964" i="1"/>
  <c r="CA964" i="1" s="1"/>
  <c r="CC964" i="1" s="1"/>
  <c r="CE964" i="1" s="1"/>
  <c r="CG964" i="1" s="1"/>
  <c r="BY966" i="1"/>
  <c r="BY967" i="1"/>
  <c r="CA967" i="1" s="1"/>
  <c r="CC967" i="1" s="1"/>
  <c r="CE967" i="1" s="1"/>
  <c r="CG967" i="1" s="1"/>
  <c r="BY968" i="1"/>
  <c r="CA968" i="1" s="1"/>
  <c r="CC968" i="1" s="1"/>
  <c r="CE968" i="1" s="1"/>
  <c r="CG968" i="1" s="1"/>
  <c r="BY969" i="1"/>
  <c r="CA969" i="1" s="1"/>
  <c r="CC969" i="1" s="1"/>
  <c r="BY974" i="1"/>
  <c r="BY975" i="1"/>
  <c r="CA975" i="1" s="1"/>
  <c r="CC975" i="1" s="1"/>
  <c r="CE975" i="1" s="1"/>
  <c r="CG975" i="1" s="1"/>
  <c r="BY979" i="1"/>
  <c r="BY980" i="1"/>
  <c r="CA980" i="1" s="1"/>
  <c r="CC980" i="1" s="1"/>
  <c r="CE980" i="1" s="1"/>
  <c r="CG980" i="1" s="1"/>
  <c r="BY982" i="1"/>
  <c r="CA982" i="1" s="1"/>
  <c r="BY983" i="1"/>
  <c r="CA983" i="1" s="1"/>
  <c r="CC983" i="1" s="1"/>
  <c r="BY984" i="1"/>
  <c r="CA984" i="1" s="1"/>
  <c r="CC984" i="1" s="1"/>
  <c r="CE984" i="1" s="1"/>
  <c r="CG984" i="1" s="1"/>
  <c r="BY985" i="1"/>
  <c r="CA985" i="1" s="1"/>
  <c r="CC985" i="1" s="1"/>
  <c r="CE985" i="1" s="1"/>
  <c r="CG985" i="1" s="1"/>
  <c r="BY990" i="1"/>
  <c r="CA990" i="1" s="1"/>
  <c r="CC990" i="1" s="1"/>
  <c r="BY991" i="1"/>
  <c r="CA991" i="1" s="1"/>
  <c r="BY995" i="1"/>
  <c r="CA995" i="1" s="1"/>
  <c r="CC995" i="1" s="1"/>
  <c r="CE995" i="1" s="1"/>
  <c r="CG995" i="1" s="1"/>
  <c r="BY996" i="1"/>
  <c r="CA996" i="1" s="1"/>
  <c r="CC996" i="1" s="1"/>
  <c r="CE996" i="1" s="1"/>
  <c r="BY998" i="1"/>
  <c r="CA998" i="1" s="1"/>
  <c r="CC998" i="1" s="1"/>
  <c r="CE998" i="1" s="1"/>
  <c r="BY999" i="1"/>
  <c r="BY1000" i="1"/>
  <c r="BY1001" i="1"/>
  <c r="CA1001" i="1" s="1"/>
  <c r="CC1001" i="1" s="1"/>
  <c r="CE1001" i="1" s="1"/>
  <c r="CG1001" i="1" s="1"/>
  <c r="BY1003" i="1"/>
  <c r="CA1003" i="1" s="1"/>
  <c r="CC1003" i="1" s="1"/>
  <c r="CE1003" i="1" s="1"/>
  <c r="BY1007" i="1"/>
  <c r="CA1007" i="1" s="1"/>
  <c r="CC1007" i="1" s="1"/>
  <c r="BY1011" i="1"/>
  <c r="CA1011" i="1" s="1"/>
  <c r="CC1011" i="1" s="1"/>
  <c r="CE1011" i="1" s="1"/>
  <c r="CG1011" i="1" s="1"/>
  <c r="BY1012" i="1"/>
  <c r="CA1012" i="1" s="1"/>
  <c r="CC1012" i="1" s="1"/>
  <c r="CE1012" i="1" s="1"/>
  <c r="BY1014" i="1"/>
  <c r="CA1014" i="1" s="1"/>
  <c r="CC1014" i="1" s="1"/>
  <c r="CE1014" i="1" s="1"/>
  <c r="BY1015" i="1"/>
  <c r="CA1015" i="1" s="1"/>
  <c r="CC1015" i="1" s="1"/>
  <c r="CE1015" i="1" s="1"/>
  <c r="CG1015" i="1" s="1"/>
  <c r="BY1016" i="1"/>
  <c r="CA1016" i="1" s="1"/>
  <c r="CC1016" i="1" s="1"/>
  <c r="CE1016" i="1" s="1"/>
  <c r="CG1016" i="1" s="1"/>
  <c r="BY1017" i="1"/>
  <c r="CA1017" i="1" s="1"/>
  <c r="CC1017" i="1" s="1"/>
  <c r="CE1017" i="1" s="1"/>
  <c r="CG1017" i="1" s="1"/>
  <c r="BY1018" i="1"/>
  <c r="BY1023" i="1"/>
  <c r="CA1023" i="1" s="1"/>
  <c r="CC1023" i="1" s="1"/>
  <c r="CE1023" i="1" s="1"/>
  <c r="CG1023" i="1" s="1"/>
  <c r="BY1027" i="1"/>
  <c r="CA1027" i="1" s="1"/>
  <c r="CC1027" i="1" s="1"/>
  <c r="CE1027" i="1" s="1"/>
  <c r="CG1027" i="1" s="1"/>
  <c r="BY1028" i="1"/>
  <c r="CA1028" i="1" s="1"/>
  <c r="CC1028" i="1" s="1"/>
  <c r="CE1028" i="1" s="1"/>
  <c r="CG1028" i="1" s="1"/>
  <c r="BY1030" i="1"/>
  <c r="CA1030" i="1" s="1"/>
  <c r="CC1030" i="1" s="1"/>
  <c r="CE1030" i="1" s="1"/>
  <c r="CG1030" i="1" s="1"/>
  <c r="BY1031" i="1"/>
  <c r="CA1031" i="1" s="1"/>
  <c r="CC1031" i="1" s="1"/>
  <c r="CE1031" i="1" s="1"/>
  <c r="CG1031" i="1" s="1"/>
  <c r="BY1032" i="1"/>
  <c r="BY1033" i="1"/>
  <c r="CA1033" i="1" s="1"/>
  <c r="BY1038" i="1"/>
  <c r="CA1038" i="1" s="1"/>
  <c r="CC1038" i="1" s="1"/>
  <c r="CE1038" i="1" s="1"/>
  <c r="CG1038" i="1" s="1"/>
  <c r="BY1039" i="1"/>
  <c r="CA1039" i="1" s="1"/>
  <c r="CC1039" i="1" s="1"/>
  <c r="CE1039" i="1" s="1"/>
  <c r="BY1043" i="1"/>
  <c r="CA1043" i="1" s="1"/>
  <c r="CC1043" i="1" s="1"/>
  <c r="CE1043" i="1" s="1"/>
  <c r="CG1043" i="1" s="1"/>
  <c r="BY1044" i="1"/>
  <c r="BY1046" i="1"/>
  <c r="CA1046" i="1" s="1"/>
  <c r="CC1046" i="1" s="1"/>
  <c r="CE1046" i="1" s="1"/>
  <c r="BY1047" i="1"/>
  <c r="CA1047" i="1" s="1"/>
  <c r="CC1047" i="1" s="1"/>
  <c r="CE1047" i="1" s="1"/>
  <c r="CG1047" i="1" s="1"/>
  <c r="BY1048" i="1"/>
  <c r="CA1048" i="1" s="1"/>
  <c r="BY1049" i="1"/>
  <c r="CA1049" i="1" s="1"/>
  <c r="CC1049" i="1" s="1"/>
  <c r="CE1049" i="1" s="1"/>
  <c r="BY1055" i="1"/>
  <c r="CA1055" i="1" s="1"/>
  <c r="CC1055" i="1" s="1"/>
  <c r="CE1055" i="1" s="1"/>
  <c r="CG1055" i="1" s="1"/>
  <c r="BY1059" i="1"/>
  <c r="CA1059" i="1" s="1"/>
  <c r="BY1060" i="1"/>
  <c r="CA1060" i="1" s="1"/>
  <c r="CC1060" i="1" s="1"/>
  <c r="CE1060" i="1" s="1"/>
  <c r="CG1060" i="1" s="1"/>
  <c r="BY1062" i="1"/>
  <c r="CA1062" i="1" s="1"/>
  <c r="CC1062" i="1" s="1"/>
  <c r="CE1062" i="1" s="1"/>
  <c r="CG1062" i="1" s="1"/>
  <c r="BY1063" i="1"/>
  <c r="CA1063" i="1" s="1"/>
  <c r="CC1063" i="1" s="1"/>
  <c r="CE1063" i="1" s="1"/>
  <c r="CG1063" i="1" s="1"/>
  <c r="BY1064" i="1"/>
  <c r="BY1065" i="1"/>
  <c r="CA1065" i="1" s="1"/>
  <c r="BY1070" i="1"/>
  <c r="CA1070" i="1" s="1"/>
  <c r="CC1070" i="1" s="1"/>
  <c r="CE1070" i="1" s="1"/>
  <c r="BY1071" i="1"/>
  <c r="CA1071" i="1" s="1"/>
  <c r="CC1071" i="1" s="1"/>
  <c r="CE1071" i="1" s="1"/>
  <c r="CG1071" i="1" s="1"/>
  <c r="BY1075" i="1"/>
  <c r="CA1075" i="1" s="1"/>
  <c r="BY1076" i="1"/>
  <c r="CA1076" i="1" s="1"/>
  <c r="CC1076" i="1" s="1"/>
  <c r="CE1076" i="1" s="1"/>
  <c r="BY1078" i="1"/>
  <c r="CA1078" i="1" s="1"/>
  <c r="CC1078" i="1" s="1"/>
  <c r="CE1078" i="1" s="1"/>
  <c r="CG1078" i="1" s="1"/>
  <c r="BY1079" i="1"/>
  <c r="BY1080" i="1"/>
  <c r="BY1081" i="1"/>
  <c r="CA1081" i="1" s="1"/>
  <c r="CC1081" i="1" s="1"/>
  <c r="CE1081" i="1" s="1"/>
  <c r="CG1081" i="1" s="1"/>
  <c r="BY1087" i="1"/>
  <c r="BY1091" i="1"/>
  <c r="CA1091" i="1" s="1"/>
  <c r="CC1091" i="1" s="1"/>
  <c r="CE1091" i="1" s="1"/>
  <c r="CG1091" i="1" s="1"/>
  <c r="BY1092" i="1"/>
  <c r="CA1092" i="1" s="1"/>
  <c r="CC1092" i="1" s="1"/>
  <c r="CE1092" i="1" s="1"/>
  <c r="CG1092" i="1" s="1"/>
  <c r="BY1094" i="1"/>
  <c r="CA1094" i="1" s="1"/>
  <c r="CC1094" i="1" s="1"/>
  <c r="CE1094" i="1" s="1"/>
  <c r="BY1095" i="1"/>
  <c r="CA1095" i="1" s="1"/>
  <c r="CC1095" i="1" s="1"/>
  <c r="CE1095" i="1" s="1"/>
  <c r="CG1095" i="1" s="1"/>
  <c r="BY1096" i="1"/>
  <c r="CA1096" i="1" s="1"/>
  <c r="CC1096" i="1" s="1"/>
  <c r="CE1096" i="1" s="1"/>
  <c r="BY1097" i="1"/>
  <c r="CA1097" i="1" s="1"/>
  <c r="CC1097" i="1" s="1"/>
  <c r="CE1097" i="1" s="1"/>
  <c r="CG1097" i="1" s="1"/>
  <c r="BY1103" i="1"/>
  <c r="CA1103" i="1" s="1"/>
  <c r="CC1103" i="1" s="1"/>
  <c r="CE1103" i="1" s="1"/>
  <c r="CG1103" i="1" s="1"/>
  <c r="BY1107" i="1"/>
  <c r="CA1107" i="1" s="1"/>
  <c r="CC1107" i="1" s="1"/>
  <c r="CE1107" i="1" s="1"/>
  <c r="CG1107" i="1" s="1"/>
  <c r="BY1108" i="1"/>
  <c r="BY1110" i="1"/>
  <c r="CA1110" i="1" s="1"/>
  <c r="CC1110" i="1" s="1"/>
  <c r="CE1110" i="1" s="1"/>
  <c r="CG1110" i="1" s="1"/>
  <c r="BY1111" i="1"/>
  <c r="CA1111" i="1" s="1"/>
  <c r="CC1111" i="1" s="1"/>
  <c r="CE1111" i="1" s="1"/>
  <c r="CG1111" i="1" s="1"/>
  <c r="BY1112" i="1"/>
  <c r="BY1113" i="1"/>
  <c r="CA1113" i="1" s="1"/>
  <c r="CC1113" i="1" s="1"/>
  <c r="CE1113" i="1" s="1"/>
  <c r="CG1113" i="1" s="1"/>
  <c r="BY1119" i="1"/>
  <c r="CA1119" i="1" s="1"/>
  <c r="BY1123" i="1"/>
  <c r="CA1123" i="1" s="1"/>
  <c r="CC1123" i="1" s="1"/>
  <c r="CE1123" i="1" s="1"/>
  <c r="CG1123" i="1" s="1"/>
  <c r="BY1124" i="1"/>
  <c r="BY1126" i="1"/>
  <c r="BY1127" i="1"/>
  <c r="CA1127" i="1" s="1"/>
  <c r="CC1127" i="1" s="1"/>
  <c r="CE1127" i="1" s="1"/>
  <c r="CG1127" i="1" s="1"/>
  <c r="BY1128" i="1"/>
  <c r="BY1129" i="1"/>
  <c r="CA1129" i="1" s="1"/>
  <c r="CC1129" i="1" s="1"/>
  <c r="CE1129" i="1" s="1"/>
  <c r="CG1129" i="1" s="1"/>
  <c r="BY1130" i="1"/>
  <c r="BY1131" i="1"/>
  <c r="CA1131" i="1" s="1"/>
  <c r="CC1131" i="1" s="1"/>
  <c r="CE1131" i="1" s="1"/>
  <c r="BY1135" i="1"/>
  <c r="CA1135" i="1" s="1"/>
  <c r="CC1135" i="1" s="1"/>
  <c r="CE1135" i="1" s="1"/>
  <c r="CG1135" i="1" s="1"/>
  <c r="BY1139" i="1"/>
  <c r="CA1139" i="1" s="1"/>
  <c r="CC1139" i="1" s="1"/>
  <c r="CE1139" i="1" s="1"/>
  <c r="CG1139" i="1" s="1"/>
  <c r="BY1140" i="1"/>
  <c r="BY1142" i="1"/>
  <c r="CA1142" i="1" s="1"/>
  <c r="BY1143" i="1"/>
  <c r="CA1143" i="1" s="1"/>
  <c r="CC1143" i="1" s="1"/>
  <c r="BY1144" i="1"/>
  <c r="CA1144" i="1" s="1"/>
  <c r="CC1144" i="1" s="1"/>
  <c r="CE1144" i="1" s="1"/>
  <c r="CG1144" i="1" s="1"/>
  <c r="BY1145" i="1"/>
  <c r="BY1151" i="1"/>
  <c r="CA1151" i="1" s="1"/>
  <c r="BY1155" i="1"/>
  <c r="CA1155" i="1" s="1"/>
  <c r="CC1155" i="1" s="1"/>
  <c r="CE1155" i="1" s="1"/>
  <c r="CG1155" i="1" s="1"/>
  <c r="BY1156" i="1"/>
  <c r="CA1156" i="1" s="1"/>
  <c r="CC1156" i="1" s="1"/>
  <c r="CE1156" i="1" s="1"/>
  <c r="CG1156" i="1" s="1"/>
  <c r="BY1158" i="1"/>
  <c r="CA1158" i="1" s="1"/>
  <c r="CC1158" i="1" s="1"/>
  <c r="BY1159" i="1"/>
  <c r="CA1159" i="1" s="1"/>
  <c r="BY1160" i="1"/>
  <c r="CA1160" i="1" s="1"/>
  <c r="CC1160" i="1" s="1"/>
  <c r="CE1160" i="1" s="1"/>
  <c r="CG1160" i="1" s="1"/>
  <c r="BY1161" i="1"/>
  <c r="BY1167" i="1"/>
  <c r="CA1167" i="1" s="1"/>
  <c r="CC1167" i="1" s="1"/>
  <c r="CE1167" i="1" s="1"/>
  <c r="CG1167" i="1" s="1"/>
  <c r="BY1171" i="1"/>
  <c r="CA1171" i="1" s="1"/>
  <c r="CC1171" i="1" s="1"/>
  <c r="CE1171" i="1" s="1"/>
  <c r="CG1171" i="1" s="1"/>
  <c r="BY1172" i="1"/>
  <c r="CA1172" i="1" s="1"/>
  <c r="CC1172" i="1" s="1"/>
  <c r="CE1172" i="1" s="1"/>
  <c r="CG1172" i="1" s="1"/>
  <c r="BY1174" i="1"/>
  <c r="CA1174" i="1" s="1"/>
  <c r="CC1174" i="1" s="1"/>
  <c r="BY1175" i="1"/>
  <c r="CA1175" i="1" s="1"/>
  <c r="BY1176" i="1"/>
  <c r="CA1176" i="1" s="1"/>
  <c r="CC1176" i="1" s="1"/>
  <c r="BY1177" i="1"/>
  <c r="CA1177" i="1" s="1"/>
  <c r="CC1177" i="1" s="1"/>
  <c r="CE1177" i="1" s="1"/>
  <c r="CG1177" i="1" s="1"/>
  <c r="BY1182" i="1"/>
  <c r="CA1182" i="1" s="1"/>
  <c r="CC1182" i="1" s="1"/>
  <c r="CE1182" i="1" s="1"/>
  <c r="BY1183" i="1"/>
  <c r="CA1183" i="1" s="1"/>
  <c r="CC1183" i="1" s="1"/>
  <c r="CE1183" i="1" s="1"/>
  <c r="CG1183" i="1" s="1"/>
  <c r="BY1187" i="1"/>
  <c r="CA1187" i="1" s="1"/>
  <c r="CC1187" i="1" s="1"/>
  <c r="CE1187" i="1" s="1"/>
  <c r="CG1187" i="1" s="1"/>
  <c r="BY1188" i="1"/>
  <c r="CA1188" i="1" s="1"/>
  <c r="CC1188" i="1" s="1"/>
  <c r="CE1188" i="1" s="1"/>
  <c r="CG1188" i="1" s="1"/>
  <c r="BY1190" i="1"/>
  <c r="CA1190" i="1" s="1"/>
  <c r="BY1191" i="1"/>
  <c r="CA1191" i="1" s="1"/>
  <c r="CC1191" i="1" s="1"/>
  <c r="CE1191" i="1" s="1"/>
  <c r="CG1191" i="1" s="1"/>
  <c r="BY1192" i="1"/>
  <c r="CA1192" i="1" s="1"/>
  <c r="CC1192" i="1" s="1"/>
  <c r="CE1192" i="1" s="1"/>
  <c r="CG1192" i="1" s="1"/>
  <c r="BY1193" i="1"/>
  <c r="CA1193" i="1" s="1"/>
  <c r="CC1193" i="1" s="1"/>
  <c r="CE1193" i="1" s="1"/>
  <c r="CG1193" i="1" s="1"/>
  <c r="BY1199" i="1"/>
  <c r="CA1199" i="1" s="1"/>
  <c r="CC1199" i="1" s="1"/>
  <c r="CE1199" i="1" s="1"/>
  <c r="BY1203" i="1"/>
  <c r="BY1204" i="1"/>
  <c r="CA1204" i="1" s="1"/>
  <c r="CC1204" i="1" s="1"/>
  <c r="CE1204" i="1" s="1"/>
  <c r="CG1204" i="1" s="1"/>
  <c r="BY1206" i="1"/>
  <c r="CA1206" i="1" s="1"/>
  <c r="CC1206" i="1" s="1"/>
  <c r="CE1206" i="1" s="1"/>
  <c r="CG1206" i="1" s="1"/>
  <c r="BY1207" i="1"/>
  <c r="CA1207" i="1" s="1"/>
  <c r="CC1207" i="1" s="1"/>
  <c r="CE1207" i="1" s="1"/>
  <c r="CG1207" i="1" s="1"/>
  <c r="BY1208" i="1"/>
  <c r="CA1208" i="1" s="1"/>
  <c r="CC1208" i="1" s="1"/>
  <c r="CE1208" i="1" s="1"/>
  <c r="CG1208" i="1" s="1"/>
  <c r="BY1209" i="1"/>
  <c r="CA1209" i="1" s="1"/>
  <c r="CC1209" i="1" s="1"/>
  <c r="CE1209" i="1" s="1"/>
  <c r="CG1209" i="1" s="1"/>
  <c r="BY1214" i="1"/>
  <c r="CA1214" i="1" s="1"/>
  <c r="CC1214" i="1" s="1"/>
  <c r="CE1214" i="1" s="1"/>
  <c r="CG1214" i="1" s="1"/>
  <c r="BY1215" i="1"/>
  <c r="CA1215" i="1" s="1"/>
  <c r="CC1215" i="1" s="1"/>
  <c r="CE1215" i="1" s="1"/>
  <c r="CG1215" i="1" s="1"/>
  <c r="BY1219" i="1"/>
  <c r="CA1219" i="1" s="1"/>
  <c r="CC1219" i="1" s="1"/>
  <c r="CE1219" i="1" s="1"/>
  <c r="CG1219" i="1" s="1"/>
  <c r="BY1220" i="1"/>
  <c r="CA1220" i="1" s="1"/>
  <c r="CC1220" i="1" s="1"/>
  <c r="CE1220" i="1" s="1"/>
  <c r="CG1220" i="1" s="1"/>
  <c r="BY1222" i="1"/>
  <c r="CA1222" i="1" s="1"/>
  <c r="CC1222" i="1" s="1"/>
  <c r="CE1222" i="1" s="1"/>
  <c r="CG1222" i="1" s="1"/>
  <c r="BY1223" i="1"/>
  <c r="CA1223" i="1" s="1"/>
  <c r="BY1224" i="1"/>
  <c r="CA1224" i="1" s="1"/>
  <c r="CC1224" i="1" s="1"/>
  <c r="CE1224" i="1" s="1"/>
  <c r="CG1224" i="1" s="1"/>
  <c r="BY1225" i="1"/>
  <c r="CA1225" i="1" s="1"/>
  <c r="CC1225" i="1" s="1"/>
  <c r="CE1225" i="1" s="1"/>
  <c r="CG1225" i="1" s="1"/>
  <c r="BY1231" i="1"/>
  <c r="CA1231" i="1" s="1"/>
  <c r="CC1231" i="1" s="1"/>
  <c r="CE1231" i="1" s="1"/>
  <c r="CG1231" i="1" s="1"/>
  <c r="BY1235" i="1"/>
  <c r="CA1235" i="1" s="1"/>
  <c r="CC1235" i="1" s="1"/>
  <c r="CE1235" i="1" s="1"/>
  <c r="CG1235" i="1" s="1"/>
  <c r="BY1236" i="1"/>
  <c r="CA1236" i="1" s="1"/>
  <c r="CC1236" i="1" s="1"/>
  <c r="CE1236" i="1" s="1"/>
  <c r="CG1236" i="1" s="1"/>
  <c r="BY1238" i="1"/>
  <c r="CA1238" i="1" s="1"/>
  <c r="CC1238" i="1" s="1"/>
  <c r="CE1238" i="1" s="1"/>
  <c r="CG1238" i="1" s="1"/>
  <c r="BY1239" i="1"/>
  <c r="CA1239" i="1" s="1"/>
  <c r="CC1239" i="1" s="1"/>
  <c r="CE1239" i="1" s="1"/>
  <c r="CG1239" i="1" s="1"/>
  <c r="BY1240" i="1"/>
  <c r="CA1240" i="1" s="1"/>
  <c r="CC1240" i="1" s="1"/>
  <c r="CE1240" i="1" s="1"/>
  <c r="CG1240" i="1" s="1"/>
  <c r="BY1241" i="1"/>
  <c r="CA1241" i="1" s="1"/>
  <c r="CC1241" i="1" s="1"/>
  <c r="CE1241" i="1" s="1"/>
  <c r="CG1241" i="1" s="1"/>
  <c r="BY1242" i="1"/>
  <c r="CA1242" i="1" s="1"/>
  <c r="CC1242" i="1" s="1"/>
  <c r="CE1242" i="1" s="1"/>
  <c r="CG1242" i="1" s="1"/>
  <c r="BY1246" i="1"/>
  <c r="CA1246" i="1" s="1"/>
  <c r="CC1246" i="1" s="1"/>
  <c r="CE1246" i="1" s="1"/>
  <c r="CG1246" i="1" s="1"/>
  <c r="BY1247" i="1"/>
  <c r="CA1247" i="1" s="1"/>
  <c r="CC1247" i="1" s="1"/>
  <c r="CE1247" i="1" s="1"/>
  <c r="CG1247" i="1" s="1"/>
  <c r="BY1251" i="1"/>
  <c r="CA1251" i="1" s="1"/>
  <c r="CC1251" i="1" s="1"/>
  <c r="CE1251" i="1" s="1"/>
  <c r="CG1251" i="1" s="1"/>
  <c r="BY1252" i="1"/>
  <c r="CA1252" i="1" s="1"/>
  <c r="CC1252" i="1" s="1"/>
  <c r="CE1252" i="1" s="1"/>
  <c r="BY1254" i="1"/>
  <c r="BY1255" i="1"/>
  <c r="CA1255" i="1" s="1"/>
  <c r="CC1255" i="1" s="1"/>
  <c r="CE1255" i="1" s="1"/>
  <c r="CG1255" i="1" s="1"/>
  <c r="BY1256" i="1"/>
  <c r="CA1256" i="1" s="1"/>
  <c r="CC1256" i="1" s="1"/>
  <c r="CE1256" i="1" s="1"/>
  <c r="CG1256" i="1" s="1"/>
  <c r="BY1257" i="1"/>
  <c r="CA1257" i="1" s="1"/>
  <c r="BY1258" i="1"/>
  <c r="CA1258" i="1" s="1"/>
  <c r="CC1258" i="1" s="1"/>
  <c r="CE1258" i="1" s="1"/>
  <c r="CG1258" i="1" s="1"/>
  <c r="BY1263" i="1"/>
  <c r="CA1263" i="1" s="1"/>
  <c r="BY1267" i="1"/>
  <c r="CA1267" i="1" s="1"/>
  <c r="CC1267" i="1" s="1"/>
  <c r="CE1267" i="1" s="1"/>
  <c r="CG1267" i="1" s="1"/>
  <c r="BY1268" i="1"/>
  <c r="CA1268" i="1" s="1"/>
  <c r="CC1268" i="1" s="1"/>
  <c r="CE1268" i="1" s="1"/>
  <c r="CG1268" i="1" s="1"/>
  <c r="BY1270" i="1"/>
  <c r="CA1270" i="1" s="1"/>
  <c r="CC1270" i="1" s="1"/>
  <c r="CE1270" i="1" s="1"/>
  <c r="CG1270" i="1" s="1"/>
  <c r="BY1271" i="1"/>
  <c r="CA1271" i="1" s="1"/>
  <c r="CC1271" i="1" s="1"/>
  <c r="BY1272" i="1"/>
  <c r="CA1272" i="1" s="1"/>
  <c r="CC1272" i="1" s="1"/>
  <c r="CE1272" i="1" s="1"/>
  <c r="CG1272" i="1" s="1"/>
  <c r="BY1273" i="1"/>
  <c r="CA1273" i="1" s="1"/>
  <c r="CC1273" i="1" s="1"/>
  <c r="CE1273" i="1" s="1"/>
  <c r="CG1273" i="1" s="1"/>
  <c r="BY1279" i="1"/>
  <c r="CA1279" i="1" s="1"/>
  <c r="BY1283" i="1"/>
  <c r="CA1283" i="1" s="1"/>
  <c r="CC1283" i="1" s="1"/>
  <c r="CE1283" i="1" s="1"/>
  <c r="CG1283" i="1" s="1"/>
  <c r="BY1284" i="1"/>
  <c r="CA1284" i="1" s="1"/>
  <c r="CC1284" i="1" s="1"/>
  <c r="BY1286" i="1"/>
  <c r="CA1286" i="1" s="1"/>
  <c r="CC1286" i="1" s="1"/>
  <c r="BY1287" i="1"/>
  <c r="CA1287" i="1" s="1"/>
  <c r="CC1287" i="1" s="1"/>
  <c r="CE1287" i="1" s="1"/>
  <c r="CG1287" i="1" s="1"/>
  <c r="BY1288" i="1"/>
  <c r="CA1288" i="1" s="1"/>
  <c r="CC1288" i="1" s="1"/>
  <c r="CE1288" i="1" s="1"/>
  <c r="BY1289" i="1"/>
  <c r="CA1289" i="1" s="1"/>
  <c r="CC1289" i="1" s="1"/>
  <c r="CE1289" i="1" s="1"/>
  <c r="BY1295" i="1"/>
  <c r="CA1295" i="1" s="1"/>
  <c r="CC1295" i="1" s="1"/>
  <c r="CE1295" i="1" s="1"/>
  <c r="BY1299" i="1"/>
  <c r="BY1300" i="1"/>
  <c r="CA1300" i="1" s="1"/>
  <c r="CC1300" i="1" s="1"/>
  <c r="CE1300" i="1" s="1"/>
  <c r="CG1300" i="1" s="1"/>
  <c r="BY1302" i="1"/>
  <c r="CA1302" i="1" s="1"/>
  <c r="CC1302" i="1" s="1"/>
  <c r="CE1302" i="1" s="1"/>
  <c r="CG1302" i="1" s="1"/>
  <c r="BY1303" i="1"/>
  <c r="CA1303" i="1" s="1"/>
  <c r="CC1303" i="1" s="1"/>
  <c r="CE1303" i="1" s="1"/>
  <c r="CG1303" i="1" s="1"/>
  <c r="BY1304" i="1"/>
  <c r="BY1305" i="1"/>
  <c r="BY1306" i="1"/>
  <c r="CA1306" i="1" s="1"/>
  <c r="BY1307" i="1"/>
  <c r="CA1307" i="1" s="1"/>
  <c r="CC1307" i="1" s="1"/>
  <c r="CE1307" i="1" s="1"/>
  <c r="CG1307" i="1" s="1"/>
  <c r="BY1310" i="1"/>
  <c r="CA1310" i="1" s="1"/>
  <c r="CC1310" i="1" s="1"/>
  <c r="BY1311" i="1"/>
  <c r="CA1311" i="1" s="1"/>
  <c r="BY1315" i="1"/>
  <c r="CA1315" i="1" s="1"/>
  <c r="CC1315" i="1" s="1"/>
  <c r="CE1315" i="1" s="1"/>
  <c r="CG1315" i="1" s="1"/>
  <c r="BY1316" i="1"/>
  <c r="BY1318" i="1"/>
  <c r="CA1318" i="1" s="1"/>
  <c r="CC1318" i="1" s="1"/>
  <c r="CE1318" i="1" s="1"/>
  <c r="CG1318" i="1" s="1"/>
  <c r="BY1319" i="1"/>
  <c r="CA1319" i="1" s="1"/>
  <c r="BY1320" i="1"/>
  <c r="CA1320" i="1" s="1"/>
  <c r="CC1320" i="1" s="1"/>
  <c r="CE1320" i="1" s="1"/>
  <c r="CG1320" i="1" s="1"/>
  <c r="BY1321" i="1"/>
  <c r="CA1321" i="1" s="1"/>
  <c r="CC1321" i="1" s="1"/>
  <c r="CE1321" i="1" s="1"/>
  <c r="CG1321" i="1" s="1"/>
  <c r="BY1323" i="1"/>
  <c r="CA1323" i="1" s="1"/>
  <c r="CC1323" i="1" s="1"/>
  <c r="CE1323" i="1" s="1"/>
  <c r="CG1323" i="1" s="1"/>
  <c r="BY1327" i="1"/>
  <c r="CA1327" i="1" s="1"/>
  <c r="CC1327" i="1" s="1"/>
  <c r="CE1327" i="1" s="1"/>
  <c r="BY1331" i="1"/>
  <c r="CA1331" i="1" s="1"/>
  <c r="CC1331" i="1" s="1"/>
  <c r="CE1331" i="1" s="1"/>
  <c r="CG1331" i="1" s="1"/>
  <c r="BY1332" i="1"/>
  <c r="CA1332" i="1" s="1"/>
  <c r="CC1332" i="1" s="1"/>
  <c r="CE1332" i="1" s="1"/>
  <c r="CG1332" i="1" s="1"/>
  <c r="BY1334" i="1"/>
  <c r="CA1334" i="1" s="1"/>
  <c r="CC1334" i="1" s="1"/>
  <c r="CE1334" i="1" s="1"/>
  <c r="CG1334" i="1" s="1"/>
  <c r="BY1335" i="1"/>
  <c r="CA1335" i="1" s="1"/>
  <c r="CC1335" i="1" s="1"/>
  <c r="CE1335" i="1" s="1"/>
  <c r="CG1335" i="1" s="1"/>
  <c r="BY1336" i="1"/>
  <c r="CA1336" i="1" s="1"/>
  <c r="CC1336" i="1" s="1"/>
  <c r="CE1336" i="1" s="1"/>
  <c r="BY1337" i="1"/>
  <c r="CA1337" i="1" s="1"/>
  <c r="CC1337" i="1" s="1"/>
  <c r="CE1337" i="1" s="1"/>
  <c r="CG1337" i="1" s="1"/>
  <c r="BY1343" i="1"/>
  <c r="CA1343" i="1" s="1"/>
  <c r="CC1343" i="1" s="1"/>
  <c r="CE1343" i="1" s="1"/>
  <c r="CG1343" i="1" s="1"/>
  <c r="BY1347" i="1"/>
  <c r="CA1347" i="1" s="1"/>
  <c r="BY1348" i="1"/>
  <c r="BY1350" i="1"/>
  <c r="CA1350" i="1" s="1"/>
  <c r="BY1351" i="1"/>
  <c r="CA1351" i="1" s="1"/>
  <c r="CC1351" i="1" s="1"/>
  <c r="CE1351" i="1" s="1"/>
  <c r="CG1351" i="1" s="1"/>
  <c r="BY1352" i="1"/>
  <c r="CA1352" i="1" s="1"/>
  <c r="CC1352" i="1" s="1"/>
  <c r="CE1352" i="1" s="1"/>
  <c r="CG1352" i="1" s="1"/>
  <c r="BY1353" i="1"/>
  <c r="CA1353" i="1" s="1"/>
  <c r="CC1353" i="1" s="1"/>
  <c r="CE1353" i="1" s="1"/>
  <c r="CG1353" i="1" s="1"/>
  <c r="BY1354" i="1"/>
  <c r="CA1354" i="1" s="1"/>
  <c r="CC1354" i="1" s="1"/>
  <c r="CE1354" i="1" s="1"/>
  <c r="CG1354" i="1" s="1"/>
  <c r="BY1359" i="1"/>
  <c r="CA1359" i="1" s="1"/>
  <c r="CC1359" i="1" s="1"/>
  <c r="CE1359" i="1" s="1"/>
  <c r="CG1359" i="1" s="1"/>
  <c r="BY1363" i="1"/>
  <c r="CA1363" i="1" s="1"/>
  <c r="CC1363" i="1" s="1"/>
  <c r="CE1363" i="1" s="1"/>
  <c r="CG1363" i="1" s="1"/>
  <c r="BY1364" i="1"/>
  <c r="CA1364" i="1" s="1"/>
  <c r="CC1364" i="1" s="1"/>
  <c r="CE1364" i="1" s="1"/>
  <c r="CG1364" i="1" s="1"/>
  <c r="BY1366" i="1"/>
  <c r="CA1366" i="1" s="1"/>
  <c r="CC1366" i="1" s="1"/>
  <c r="CE1366" i="1" s="1"/>
  <c r="BY1367" i="1"/>
  <c r="CA1367" i="1" s="1"/>
  <c r="CC1367" i="1" s="1"/>
  <c r="BY1368" i="1"/>
  <c r="CA1368" i="1" s="1"/>
  <c r="CC1368" i="1" s="1"/>
  <c r="CE1368" i="1" s="1"/>
  <c r="CG1368" i="1" s="1"/>
  <c r="BY1369" i="1"/>
  <c r="CA1369" i="1" s="1"/>
  <c r="CC1369" i="1" s="1"/>
  <c r="BY1375" i="1"/>
  <c r="CA1375" i="1" s="1"/>
  <c r="CC1375" i="1" s="1"/>
  <c r="CE1375" i="1" s="1"/>
  <c r="BY1379" i="1"/>
  <c r="CA1379" i="1" s="1"/>
  <c r="CC1379" i="1" s="1"/>
  <c r="CE1379" i="1" s="1"/>
  <c r="CG1379" i="1" s="1"/>
  <c r="BY1380" i="1"/>
  <c r="CA1380" i="1" s="1"/>
  <c r="CC1380" i="1" s="1"/>
  <c r="CE1380" i="1" s="1"/>
  <c r="CG1380" i="1" s="1"/>
  <c r="BY1382" i="1"/>
  <c r="CA1382" i="1" s="1"/>
  <c r="CC1382" i="1" s="1"/>
  <c r="CE1382" i="1" s="1"/>
  <c r="CG1382" i="1" s="1"/>
  <c r="BY1383" i="1"/>
  <c r="CA1383" i="1" s="1"/>
  <c r="BY1384" i="1"/>
  <c r="CA1384" i="1" s="1"/>
  <c r="CC1384" i="1" s="1"/>
  <c r="CE1384" i="1" s="1"/>
  <c r="BY1385" i="1"/>
  <c r="CA1385" i="1" s="1"/>
  <c r="CC1385" i="1" s="1"/>
  <c r="CE1385" i="1" s="1"/>
  <c r="CG1385" i="1" s="1"/>
  <c r="BY1391" i="1"/>
  <c r="CA1391" i="1" s="1"/>
  <c r="CC1391" i="1" s="1"/>
  <c r="CE1391" i="1" s="1"/>
  <c r="CG1391" i="1" s="1"/>
  <c r="BY1395" i="1"/>
  <c r="CA1395" i="1" s="1"/>
  <c r="CC1395" i="1" s="1"/>
  <c r="CE1395" i="1" s="1"/>
  <c r="CG1395" i="1" s="1"/>
  <c r="BY1396" i="1"/>
  <c r="CA1396" i="1" s="1"/>
  <c r="CC1396" i="1" s="1"/>
  <c r="BY1398" i="1"/>
  <c r="CA1398" i="1" s="1"/>
  <c r="CC1398" i="1" s="1"/>
  <c r="CE1398" i="1" s="1"/>
  <c r="CG1398" i="1" s="1"/>
  <c r="BY1399" i="1"/>
  <c r="CA1399" i="1" s="1"/>
  <c r="CC1399" i="1" s="1"/>
  <c r="CE1399" i="1" s="1"/>
  <c r="CG1399" i="1" s="1"/>
  <c r="BY1400" i="1"/>
  <c r="CA1400" i="1" s="1"/>
  <c r="CC1400" i="1" s="1"/>
  <c r="CE1400" i="1" s="1"/>
  <c r="CG1400" i="1" s="1"/>
  <c r="BY1401" i="1"/>
  <c r="CA1401" i="1" s="1"/>
  <c r="CC1401" i="1" s="1"/>
  <c r="CE1401" i="1" s="1"/>
  <c r="BY1407" i="1"/>
  <c r="CA1407" i="1" s="1"/>
  <c r="CC1407" i="1" s="1"/>
  <c r="BY1411" i="1"/>
  <c r="CA1411" i="1" s="1"/>
  <c r="CC1411" i="1" s="1"/>
  <c r="CE1411" i="1" s="1"/>
  <c r="CG1411" i="1" s="1"/>
  <c r="BY1412" i="1"/>
  <c r="CA1412" i="1" s="1"/>
  <c r="CC1412" i="1" s="1"/>
  <c r="CE1412" i="1" s="1"/>
  <c r="CG1412" i="1" s="1"/>
  <c r="BY1414" i="1"/>
  <c r="BY1415" i="1"/>
  <c r="CA1415" i="1" s="1"/>
  <c r="CC1415" i="1" s="1"/>
  <c r="CE1415" i="1" s="1"/>
  <c r="CG1415" i="1" s="1"/>
  <c r="BY1416" i="1"/>
  <c r="CA1416" i="1" s="1"/>
  <c r="CC1416" i="1" s="1"/>
  <c r="CE1416" i="1" s="1"/>
  <c r="BY1417" i="1"/>
  <c r="CA1417" i="1" s="1"/>
  <c r="CC1417" i="1" s="1"/>
  <c r="CE1417" i="1" s="1"/>
  <c r="CG1417" i="1" s="1"/>
  <c r="BY1423" i="1"/>
  <c r="CA1423" i="1" s="1"/>
  <c r="CC1423" i="1" s="1"/>
  <c r="CE1423" i="1" s="1"/>
  <c r="CG1423" i="1" s="1"/>
  <c r="BY1427" i="1"/>
  <c r="CA1427" i="1" s="1"/>
  <c r="BY1428" i="1"/>
  <c r="CA1428" i="1" s="1"/>
  <c r="CC1428" i="1" s="1"/>
  <c r="CE1428" i="1" s="1"/>
  <c r="BY1430" i="1"/>
  <c r="BY1431" i="1"/>
  <c r="CA1431" i="1" s="1"/>
  <c r="CC1431" i="1" s="1"/>
  <c r="CE1431" i="1" s="1"/>
  <c r="CG1431" i="1" s="1"/>
  <c r="BY1432" i="1"/>
  <c r="CA1432" i="1" s="1"/>
  <c r="CC1432" i="1" s="1"/>
  <c r="CE1432" i="1" s="1"/>
  <c r="BY1433" i="1"/>
  <c r="CA1433" i="1" s="1"/>
  <c r="CC1433" i="1" s="1"/>
  <c r="CE1433" i="1" s="1"/>
  <c r="CG1433" i="1" s="1"/>
  <c r="BY1435" i="1"/>
  <c r="CA1435" i="1" s="1"/>
  <c r="CC1435" i="1" s="1"/>
  <c r="CE1435" i="1" s="1"/>
  <c r="CG1435" i="1" s="1"/>
  <c r="BY1439" i="1"/>
  <c r="CA1439" i="1" s="1"/>
  <c r="BY1443" i="1"/>
  <c r="CA1443" i="1" s="1"/>
  <c r="CC1443" i="1" s="1"/>
  <c r="CE1443" i="1" s="1"/>
  <c r="CG1443" i="1" s="1"/>
  <c r="BY1444" i="1"/>
  <c r="CA1444" i="1" s="1"/>
  <c r="CC1444" i="1" s="1"/>
  <c r="CE1444" i="1" s="1"/>
  <c r="CG1444" i="1" s="1"/>
  <c r="BY1446" i="1"/>
  <c r="CA1446" i="1" s="1"/>
  <c r="CC1446" i="1" s="1"/>
  <c r="BY1447" i="1"/>
  <c r="CA1447" i="1" s="1"/>
  <c r="CC1447" i="1" s="1"/>
  <c r="CE1447" i="1" s="1"/>
  <c r="CG1447" i="1" s="1"/>
  <c r="BY1448" i="1"/>
  <c r="BY1449" i="1"/>
  <c r="BY1451" i="1"/>
  <c r="CA1451" i="1" s="1"/>
  <c r="CC1451" i="1" s="1"/>
  <c r="CE1451" i="1" s="1"/>
  <c r="CG1451" i="1" s="1"/>
  <c r="BY1455" i="1"/>
  <c r="CA1455" i="1" s="1"/>
  <c r="CC1455" i="1" s="1"/>
  <c r="CE1455" i="1" s="1"/>
  <c r="CG1455" i="1" s="1"/>
  <c r="BY1459" i="1"/>
  <c r="CA1459" i="1" s="1"/>
  <c r="CC1459" i="1" s="1"/>
  <c r="BY1460" i="1"/>
  <c r="CA1460" i="1" s="1"/>
  <c r="CC1460" i="1" s="1"/>
  <c r="CE1460" i="1" s="1"/>
  <c r="CG1460" i="1" s="1"/>
  <c r="BY1462" i="1"/>
  <c r="BY1463" i="1"/>
  <c r="CA1463" i="1" s="1"/>
  <c r="CC1463" i="1" s="1"/>
  <c r="CE1463" i="1" s="1"/>
  <c r="CG1463" i="1" s="1"/>
  <c r="BY1464" i="1"/>
  <c r="CA1464" i="1" s="1"/>
  <c r="BY1465" i="1"/>
  <c r="CA1465" i="1" s="1"/>
  <c r="BY1471" i="1"/>
  <c r="CA1471" i="1" s="1"/>
  <c r="CC1471" i="1" s="1"/>
  <c r="CE1471" i="1" s="1"/>
  <c r="BY1475" i="1"/>
  <c r="CA1475" i="1" s="1"/>
  <c r="CC1475" i="1" s="1"/>
  <c r="CE1475" i="1" s="1"/>
  <c r="CG1475" i="1" s="1"/>
  <c r="BY1476" i="1"/>
  <c r="BY1478" i="1"/>
  <c r="CA1478" i="1" s="1"/>
  <c r="CC1478" i="1" s="1"/>
  <c r="CE1478" i="1" s="1"/>
  <c r="CG1478" i="1" s="1"/>
  <c r="BY1479" i="1"/>
  <c r="CA1479" i="1" s="1"/>
  <c r="CC1479" i="1" s="1"/>
  <c r="CE1479" i="1" s="1"/>
  <c r="CG1479" i="1" s="1"/>
  <c r="BY1480" i="1"/>
  <c r="CA1480" i="1" s="1"/>
  <c r="CC1480" i="1" s="1"/>
  <c r="CE1480" i="1" s="1"/>
  <c r="BY1481" i="1"/>
  <c r="CA1481" i="1" s="1"/>
  <c r="CC1481" i="1" s="1"/>
  <c r="CE1481" i="1" s="1"/>
  <c r="CG1481" i="1" s="1"/>
  <c r="BY1487" i="1"/>
  <c r="CA1487" i="1" s="1"/>
  <c r="BY1491" i="1"/>
  <c r="CA1491" i="1" s="1"/>
  <c r="CC1491" i="1" s="1"/>
  <c r="CE1491" i="1" s="1"/>
  <c r="CG1491" i="1" s="1"/>
  <c r="BY1492" i="1"/>
  <c r="CA1492" i="1" s="1"/>
  <c r="CC1492" i="1" s="1"/>
  <c r="CE1492" i="1" s="1"/>
  <c r="CG1492" i="1" s="1"/>
  <c r="BY1494" i="1"/>
  <c r="BY1495" i="1"/>
  <c r="BY1496" i="1"/>
  <c r="CA1496" i="1" s="1"/>
  <c r="CC1496" i="1" s="1"/>
  <c r="CE1496" i="1" s="1"/>
  <c r="CG1496" i="1" s="1"/>
  <c r="BY1497" i="1"/>
  <c r="CA1497" i="1" s="1"/>
  <c r="CC1497" i="1" s="1"/>
  <c r="BY1498" i="1"/>
  <c r="BY1503" i="1"/>
  <c r="BY1507" i="1"/>
  <c r="CA1507" i="1" s="1"/>
  <c r="CC1507" i="1" s="1"/>
  <c r="CE1507" i="1" s="1"/>
  <c r="CG1507" i="1" s="1"/>
  <c r="BY1508" i="1"/>
  <c r="CA1508" i="1" s="1"/>
  <c r="CC1508" i="1" s="1"/>
  <c r="CE1508" i="1" s="1"/>
  <c r="BY1510" i="1"/>
  <c r="CA1510" i="1" s="1"/>
  <c r="CC1510" i="1" s="1"/>
  <c r="CE1510" i="1" s="1"/>
  <c r="CG1510" i="1" s="1"/>
  <c r="BY1511" i="1"/>
  <c r="CA1511" i="1" s="1"/>
  <c r="CC1511" i="1" s="1"/>
  <c r="CE1511" i="1" s="1"/>
  <c r="BY1512" i="1"/>
  <c r="CA1512" i="1" s="1"/>
  <c r="BY1513" i="1"/>
  <c r="CA1513" i="1" s="1"/>
  <c r="BY1519" i="1"/>
  <c r="CA1519" i="1" s="1"/>
  <c r="BY1523" i="1"/>
  <c r="BY1524" i="1"/>
  <c r="CA1524" i="1" s="1"/>
  <c r="CC1524" i="1" s="1"/>
  <c r="CE1524" i="1" s="1"/>
  <c r="CG1524" i="1" s="1"/>
  <c r="BY1526" i="1"/>
  <c r="CA1526" i="1" s="1"/>
  <c r="CC1526" i="1" s="1"/>
  <c r="CE1526" i="1" s="1"/>
  <c r="CG1526" i="1" s="1"/>
  <c r="BY1527" i="1"/>
  <c r="CA1527" i="1" s="1"/>
  <c r="CC1527" i="1" s="1"/>
  <c r="CE1527" i="1" s="1"/>
  <c r="CG1527" i="1" s="1"/>
  <c r="BY1528" i="1"/>
  <c r="CA1528" i="1" s="1"/>
  <c r="CC1528" i="1" s="1"/>
  <c r="CE1528" i="1" s="1"/>
  <c r="CG1528" i="1" s="1"/>
  <c r="BY1529" i="1"/>
  <c r="CA1529" i="1" s="1"/>
  <c r="CC1529" i="1" s="1"/>
  <c r="CE1529" i="1" s="1"/>
  <c r="CG1529" i="1" s="1"/>
  <c r="BY1535" i="1"/>
  <c r="CA1535" i="1" s="1"/>
  <c r="CC1535" i="1" s="1"/>
  <c r="BY1539" i="1"/>
  <c r="CA1539" i="1" s="1"/>
  <c r="BY1540" i="1"/>
  <c r="CA1540" i="1" s="1"/>
  <c r="CC1540" i="1" s="1"/>
  <c r="CE1540" i="1" s="1"/>
  <c r="CG1540" i="1" s="1"/>
  <c r="BY1542" i="1"/>
  <c r="CA1542" i="1" s="1"/>
  <c r="CC1542" i="1" s="1"/>
  <c r="CE1542" i="1" s="1"/>
  <c r="CG1542" i="1" s="1"/>
  <c r="BY1543" i="1"/>
  <c r="CA1543" i="1" s="1"/>
  <c r="CC1543" i="1" s="1"/>
  <c r="CE1543" i="1" s="1"/>
  <c r="CG1543" i="1" s="1"/>
  <c r="BY1544" i="1"/>
  <c r="CA1544" i="1" s="1"/>
  <c r="CC1544" i="1" s="1"/>
  <c r="CE1544" i="1" s="1"/>
  <c r="BY1545" i="1"/>
  <c r="BY1546" i="1"/>
  <c r="CA1546" i="1" s="1"/>
  <c r="CC1546" i="1" s="1"/>
  <c r="CE1546" i="1" s="1"/>
  <c r="CG1546" i="1" s="1"/>
  <c r="BY1551" i="1"/>
  <c r="CA1551" i="1" s="1"/>
  <c r="BY1555" i="1"/>
  <c r="CA1555" i="1" s="1"/>
  <c r="CC1555" i="1" s="1"/>
  <c r="CE1555" i="1" s="1"/>
  <c r="CG1555" i="1" s="1"/>
  <c r="BY1556" i="1"/>
  <c r="CA1556" i="1" s="1"/>
  <c r="CC1556" i="1" s="1"/>
  <c r="CE1556" i="1" s="1"/>
  <c r="CG1556" i="1" s="1"/>
  <c r="BY1558" i="1"/>
  <c r="CA1558" i="1" s="1"/>
  <c r="CC1558" i="1" s="1"/>
  <c r="CE1558" i="1" s="1"/>
  <c r="BY1559" i="1"/>
  <c r="CA1559" i="1" s="1"/>
  <c r="CC1559" i="1" s="1"/>
  <c r="CE1559" i="1" s="1"/>
  <c r="CG1559" i="1" s="1"/>
  <c r="BY1560" i="1"/>
  <c r="BY1561" i="1"/>
  <c r="CA1561" i="1" s="1"/>
  <c r="CC1561" i="1" s="1"/>
  <c r="CE1561" i="1" s="1"/>
  <c r="CG1561" i="1" s="1"/>
  <c r="BY1563" i="1"/>
  <c r="CA1563" i="1" s="1"/>
  <c r="CC1563" i="1" s="1"/>
  <c r="CE1563" i="1" s="1"/>
  <c r="CG1563" i="1" s="1"/>
  <c r="BY1567" i="1"/>
  <c r="BY1571" i="1"/>
  <c r="BY1572" i="1"/>
  <c r="CA1572" i="1" s="1"/>
  <c r="CC1572" i="1" s="1"/>
  <c r="CE1572" i="1" s="1"/>
  <c r="BY1574" i="1"/>
  <c r="CA1574" i="1" s="1"/>
  <c r="CC1574" i="1" s="1"/>
  <c r="CE1574" i="1" s="1"/>
  <c r="CG1574" i="1" s="1"/>
  <c r="BY1575" i="1"/>
  <c r="CA1575" i="1" s="1"/>
  <c r="CC1575" i="1" s="1"/>
  <c r="CE1575" i="1" s="1"/>
  <c r="CG1575" i="1" s="1"/>
  <c r="BY1576" i="1"/>
  <c r="CA1576" i="1" s="1"/>
  <c r="CC1576" i="1" s="1"/>
  <c r="BY1577" i="1"/>
  <c r="CA1577" i="1" s="1"/>
  <c r="CC1577" i="1" s="1"/>
  <c r="CE1577" i="1" s="1"/>
  <c r="CG1577" i="1" s="1"/>
  <c r="BY1579" i="1"/>
  <c r="CA1579" i="1" s="1"/>
  <c r="CC1579" i="1" s="1"/>
  <c r="CE1579" i="1" s="1"/>
  <c r="CG1579" i="1" s="1"/>
  <c r="BY1583" i="1"/>
  <c r="CA1583" i="1" s="1"/>
  <c r="CC1583" i="1" s="1"/>
  <c r="CE1583" i="1" s="1"/>
  <c r="CG1583" i="1" s="1"/>
  <c r="BY1587" i="1"/>
  <c r="CA1587" i="1" s="1"/>
  <c r="CC1587" i="1" s="1"/>
  <c r="CE1587" i="1" s="1"/>
  <c r="CG1587" i="1" s="1"/>
  <c r="BY1588" i="1"/>
  <c r="CA1588" i="1" s="1"/>
  <c r="CC1588" i="1" s="1"/>
  <c r="CE1588" i="1" s="1"/>
  <c r="BY1590" i="1"/>
  <c r="BY1591" i="1"/>
  <c r="CA1591" i="1" s="1"/>
  <c r="CC1591" i="1" s="1"/>
  <c r="CE1591" i="1" s="1"/>
  <c r="CG1591" i="1" s="1"/>
  <c r="BY1592" i="1"/>
  <c r="CA1592" i="1" s="1"/>
  <c r="CC1592" i="1" s="1"/>
  <c r="BY1593" i="1"/>
  <c r="BY1599" i="1"/>
  <c r="BY1603" i="1"/>
  <c r="CA1603" i="1" s="1"/>
  <c r="BY1604" i="1"/>
  <c r="CA1604" i="1" s="1"/>
  <c r="BY1606" i="1"/>
  <c r="CA1606" i="1" s="1"/>
  <c r="CC1606" i="1" s="1"/>
  <c r="CE1606" i="1" s="1"/>
  <c r="CG1606" i="1" s="1"/>
  <c r="BY1607" i="1"/>
  <c r="CA1607" i="1" s="1"/>
  <c r="BY1608" i="1"/>
  <c r="CA1608" i="1" s="1"/>
  <c r="CC1608" i="1" s="1"/>
  <c r="CE1608" i="1" s="1"/>
  <c r="CG1608" i="1" s="1"/>
  <c r="BY1609" i="1"/>
  <c r="CA1609" i="1" s="1"/>
  <c r="CC1609" i="1" s="1"/>
  <c r="CE1609" i="1" s="1"/>
  <c r="CG1609" i="1" s="1"/>
  <c r="BY1615" i="1"/>
  <c r="CA1615" i="1" s="1"/>
  <c r="CC1615" i="1" s="1"/>
  <c r="CE1615" i="1" s="1"/>
  <c r="CG1615" i="1" s="1"/>
  <c r="BY1619" i="1"/>
  <c r="CA1619" i="1" s="1"/>
  <c r="CC1619" i="1" s="1"/>
  <c r="CE1619" i="1" s="1"/>
  <c r="CG1619" i="1" s="1"/>
  <c r="BY1620" i="1"/>
  <c r="CA1620" i="1" s="1"/>
  <c r="CC1620" i="1" s="1"/>
  <c r="CE1620" i="1" s="1"/>
  <c r="CG1620" i="1" s="1"/>
  <c r="BY1622" i="1"/>
  <c r="CA1622" i="1" s="1"/>
  <c r="CC1622" i="1" s="1"/>
  <c r="CE1622" i="1" s="1"/>
  <c r="CG1622" i="1" s="1"/>
  <c r="BY1623" i="1"/>
  <c r="CA1623" i="1" s="1"/>
  <c r="CC1623" i="1" s="1"/>
  <c r="CE1623" i="1" s="1"/>
  <c r="CG1623" i="1" s="1"/>
  <c r="BY1624" i="1"/>
  <c r="CA1624" i="1" s="1"/>
  <c r="CC1624" i="1" s="1"/>
  <c r="CE1624" i="1" s="1"/>
  <c r="CG1624" i="1" s="1"/>
  <c r="BY1625" i="1"/>
  <c r="BY1631" i="1"/>
  <c r="CA1631" i="1" s="1"/>
  <c r="CC1631" i="1" s="1"/>
  <c r="CE1631" i="1" s="1"/>
  <c r="CG1631" i="1" s="1"/>
  <c r="BY1635" i="1"/>
  <c r="CA1635" i="1" s="1"/>
  <c r="CC1635" i="1" s="1"/>
  <c r="BY1636" i="1"/>
  <c r="CA1636" i="1" s="1"/>
  <c r="CC1636" i="1" s="1"/>
  <c r="CE1636" i="1" s="1"/>
  <c r="CG1636" i="1" s="1"/>
  <c r="BY1638" i="1"/>
  <c r="CA1638" i="1" s="1"/>
  <c r="CC1638" i="1" s="1"/>
  <c r="BY1639" i="1"/>
  <c r="CA1639" i="1" s="1"/>
  <c r="CC1639" i="1" s="1"/>
  <c r="CE1639" i="1" s="1"/>
  <c r="CG1639" i="1" s="1"/>
  <c r="BY1640" i="1"/>
  <c r="CA1640" i="1" s="1"/>
  <c r="CC1640" i="1" s="1"/>
  <c r="CE1640" i="1" s="1"/>
  <c r="BY1641" i="1"/>
  <c r="CA1641" i="1" s="1"/>
  <c r="CC1641" i="1" s="1"/>
  <c r="CE1641" i="1" s="1"/>
  <c r="CG1641" i="1" s="1"/>
  <c r="BY1647" i="1"/>
  <c r="CA1647" i="1" s="1"/>
  <c r="BY1651" i="1"/>
  <c r="CA1651" i="1" s="1"/>
  <c r="CC1651" i="1" s="1"/>
  <c r="CE1651" i="1" s="1"/>
  <c r="CG1651" i="1" s="1"/>
  <c r="BY1652" i="1"/>
  <c r="CA1652" i="1" s="1"/>
  <c r="BY1654" i="1"/>
  <c r="CA1654" i="1" s="1"/>
  <c r="CC1654" i="1" s="1"/>
  <c r="CE1654" i="1" s="1"/>
  <c r="CG1654" i="1" s="1"/>
  <c r="BY1655" i="1"/>
  <c r="CA1655" i="1" s="1"/>
  <c r="CC1655" i="1" s="1"/>
  <c r="CE1655" i="1" s="1"/>
  <c r="CG1655" i="1" s="1"/>
  <c r="BY1656" i="1"/>
  <c r="CA1656" i="1" s="1"/>
  <c r="CC1656" i="1" s="1"/>
  <c r="CE1656" i="1" s="1"/>
  <c r="BY1657" i="1"/>
  <c r="CA1657" i="1" s="1"/>
  <c r="BY1658" i="1"/>
  <c r="CA1658" i="1" s="1"/>
  <c r="CC1658" i="1" s="1"/>
  <c r="CE1658" i="1" s="1"/>
  <c r="CG1658" i="1" s="1"/>
  <c r="BY1663" i="1"/>
  <c r="CA1663" i="1" s="1"/>
  <c r="CC1663" i="1" s="1"/>
  <c r="CE1663" i="1" s="1"/>
  <c r="CG1663" i="1" s="1"/>
  <c r="BY1667" i="1"/>
  <c r="BY1668" i="1"/>
  <c r="CA1668" i="1" s="1"/>
  <c r="CC1668" i="1" s="1"/>
  <c r="BY1670" i="1"/>
  <c r="CA1670" i="1" s="1"/>
  <c r="CC1670" i="1" s="1"/>
  <c r="CE1670" i="1" s="1"/>
  <c r="CG1670" i="1" s="1"/>
  <c r="BY1671" i="1"/>
  <c r="BY1672" i="1"/>
  <c r="CA1672" i="1" s="1"/>
  <c r="CC1672" i="1" s="1"/>
  <c r="CE1672" i="1" s="1"/>
  <c r="CG1672" i="1" s="1"/>
  <c r="BY1673" i="1"/>
  <c r="CA1673" i="1" s="1"/>
  <c r="CC1673" i="1" s="1"/>
  <c r="CE1673" i="1" s="1"/>
  <c r="CG1673" i="1" s="1"/>
  <c r="BY1674" i="1"/>
  <c r="CA1674" i="1" s="1"/>
  <c r="BY1679" i="1"/>
  <c r="CA1679" i="1" s="1"/>
  <c r="CC1679" i="1" s="1"/>
  <c r="CE1679" i="1" s="1"/>
  <c r="CG1679" i="1" s="1"/>
  <c r="BY1683" i="1"/>
  <c r="CA1683" i="1" s="1"/>
  <c r="CC1683" i="1" s="1"/>
  <c r="CE1683" i="1" s="1"/>
  <c r="CG1683" i="1" s="1"/>
  <c r="BY1684" i="1"/>
  <c r="CA1684" i="1" s="1"/>
  <c r="CC1684" i="1" s="1"/>
  <c r="CE1684" i="1" s="1"/>
  <c r="CG1684" i="1" s="1"/>
  <c r="BY1686" i="1"/>
  <c r="CA1686" i="1" s="1"/>
  <c r="CC1686" i="1" s="1"/>
  <c r="BY1687" i="1"/>
  <c r="CA1687" i="1" s="1"/>
  <c r="CC1687" i="1" s="1"/>
  <c r="CE1687" i="1" s="1"/>
  <c r="CG1687" i="1" s="1"/>
  <c r="BY1688" i="1"/>
  <c r="BY1689" i="1"/>
  <c r="CA1689" i="1" s="1"/>
  <c r="CC1689" i="1" s="1"/>
  <c r="CE1689" i="1" s="1"/>
  <c r="CG1689" i="1" s="1"/>
  <c r="BY1691" i="1"/>
  <c r="CA1691" i="1" s="1"/>
  <c r="CC1691" i="1" s="1"/>
  <c r="CE1691" i="1" s="1"/>
  <c r="CG1691" i="1" s="1"/>
  <c r="BY1695" i="1"/>
  <c r="CA1695" i="1" s="1"/>
  <c r="CC1695" i="1" s="1"/>
  <c r="CE1695" i="1" s="1"/>
  <c r="CG1695" i="1" s="1"/>
  <c r="BY1699" i="1"/>
  <c r="BY1700" i="1"/>
  <c r="CA1700" i="1" s="1"/>
  <c r="CC1700" i="1" s="1"/>
  <c r="CE1700" i="1" s="1"/>
  <c r="CG1700" i="1" s="1"/>
  <c r="BY1702" i="1"/>
  <c r="CA1702" i="1" s="1"/>
  <c r="CC1702" i="1" s="1"/>
  <c r="CE1702" i="1" s="1"/>
  <c r="BY1703" i="1"/>
  <c r="CA1703" i="1" s="1"/>
  <c r="CC1703" i="1" s="1"/>
  <c r="CE1703" i="1" s="1"/>
  <c r="BY1704" i="1"/>
  <c r="CA1704" i="1" s="1"/>
  <c r="CC1704" i="1" s="1"/>
  <c r="CE1704" i="1" s="1"/>
  <c r="CG1704" i="1" s="1"/>
  <c r="BY1705" i="1"/>
  <c r="BY1707" i="1"/>
  <c r="CA1707" i="1" s="1"/>
  <c r="CC1707" i="1" s="1"/>
  <c r="CE1707" i="1" s="1"/>
  <c r="CG1707" i="1" s="1"/>
  <c r="BY1711" i="1"/>
  <c r="CA1711" i="1" s="1"/>
  <c r="BY1715" i="1"/>
  <c r="CA1715" i="1" s="1"/>
  <c r="CC1715" i="1" s="1"/>
  <c r="CE1715" i="1" s="1"/>
  <c r="CG1715" i="1" s="1"/>
  <c r="BY1716" i="1"/>
  <c r="CA1716" i="1" s="1"/>
  <c r="CC1716" i="1" s="1"/>
  <c r="CE1716" i="1" s="1"/>
  <c r="CG1716" i="1" s="1"/>
  <c r="BY1718" i="1"/>
  <c r="CA1718" i="1" s="1"/>
  <c r="CC1718" i="1" s="1"/>
  <c r="CE1718" i="1" s="1"/>
  <c r="CG1718" i="1" s="1"/>
  <c r="BY1719" i="1"/>
  <c r="CA1719" i="1" s="1"/>
  <c r="CC1719" i="1" s="1"/>
  <c r="CE1719" i="1" s="1"/>
  <c r="CG1719" i="1" s="1"/>
  <c r="BY1720" i="1"/>
  <c r="CA1720" i="1" s="1"/>
  <c r="BY1721" i="1"/>
  <c r="CA1721" i="1" s="1"/>
  <c r="CC1721" i="1" s="1"/>
  <c r="CE1721" i="1" s="1"/>
  <c r="BY1727" i="1"/>
  <c r="CA1727" i="1" s="1"/>
  <c r="CC1727" i="1" s="1"/>
  <c r="BY1731" i="1"/>
  <c r="CA1731" i="1" s="1"/>
  <c r="CC1731" i="1" s="1"/>
  <c r="CE1731" i="1" s="1"/>
  <c r="CG1731" i="1" s="1"/>
  <c r="BY1732" i="1"/>
  <c r="CA1732" i="1" s="1"/>
  <c r="CC1732" i="1" s="1"/>
  <c r="CE1732" i="1" s="1"/>
  <c r="CG1732" i="1" s="1"/>
  <c r="BY1734" i="1"/>
  <c r="CA1734" i="1" s="1"/>
  <c r="CC1734" i="1" s="1"/>
  <c r="CE1734" i="1" s="1"/>
  <c r="CG1734" i="1" s="1"/>
  <c r="BY1735" i="1"/>
  <c r="CA1735" i="1" s="1"/>
  <c r="CC1735" i="1" s="1"/>
  <c r="CE1735" i="1" s="1"/>
  <c r="CG1735" i="1" s="1"/>
  <c r="BY1736" i="1"/>
  <c r="CA1736" i="1" s="1"/>
  <c r="CC1736" i="1" s="1"/>
  <c r="CE1736" i="1" s="1"/>
  <c r="BY1737" i="1"/>
  <c r="CA1737" i="1" s="1"/>
  <c r="CC1737" i="1" s="1"/>
  <c r="CE1737" i="1" s="1"/>
  <c r="BY1743" i="1"/>
  <c r="CA1743" i="1" s="1"/>
  <c r="CC1743" i="1" s="1"/>
  <c r="CE1743" i="1" s="1"/>
  <c r="CG1743" i="1" s="1"/>
  <c r="BY1747" i="1"/>
  <c r="CA1747" i="1" s="1"/>
  <c r="CC1747" i="1" s="1"/>
  <c r="CE1747" i="1" s="1"/>
  <c r="CG1747" i="1" s="1"/>
  <c r="BY1748" i="1"/>
  <c r="CA1748" i="1" s="1"/>
  <c r="CC1748" i="1" s="1"/>
  <c r="CE1748" i="1" s="1"/>
  <c r="CG1748" i="1" s="1"/>
  <c r="BY1750" i="1"/>
  <c r="CA1750" i="1" s="1"/>
  <c r="CC1750" i="1" s="1"/>
  <c r="CE1750" i="1" s="1"/>
  <c r="CG1750" i="1" s="1"/>
  <c r="BY1751" i="1"/>
  <c r="CA1751" i="1" s="1"/>
  <c r="CC1751" i="1" s="1"/>
  <c r="CE1751" i="1" s="1"/>
  <c r="CG1751" i="1" s="1"/>
  <c r="BY1752" i="1"/>
  <c r="CA1752" i="1" s="1"/>
  <c r="CC1752" i="1" s="1"/>
  <c r="BY1753" i="1"/>
  <c r="CA1753" i="1" s="1"/>
  <c r="CC1753" i="1" s="1"/>
  <c r="CE1753" i="1" s="1"/>
  <c r="CG1753" i="1" s="1"/>
  <c r="BY1759" i="1"/>
  <c r="CA1759" i="1" s="1"/>
  <c r="CC1759" i="1" s="1"/>
  <c r="CE1759" i="1" s="1"/>
  <c r="CG1759" i="1" s="1"/>
  <c r="BY1763" i="1"/>
  <c r="CA1763" i="1" s="1"/>
  <c r="CC1763" i="1" s="1"/>
  <c r="CE1763" i="1" s="1"/>
  <c r="BY1764" i="1"/>
  <c r="CA1764" i="1" s="1"/>
  <c r="CC1764" i="1" s="1"/>
  <c r="CE1764" i="1" s="1"/>
  <c r="BY1766" i="1"/>
  <c r="CA1766" i="1" s="1"/>
  <c r="BY1767" i="1"/>
  <c r="CA1767" i="1" s="1"/>
  <c r="BY1768" i="1"/>
  <c r="CA1768" i="1" s="1"/>
  <c r="CC1768" i="1" s="1"/>
  <c r="CE1768" i="1" s="1"/>
  <c r="CG1768" i="1" s="1"/>
  <c r="BY1769" i="1"/>
  <c r="CA1769" i="1" s="1"/>
  <c r="CC1769" i="1" s="1"/>
  <c r="CE1769" i="1" s="1"/>
  <c r="CG1769" i="1" s="1"/>
  <c r="BY1775" i="1"/>
  <c r="CA1775" i="1" s="1"/>
  <c r="CC1775" i="1" s="1"/>
  <c r="CE1775" i="1" s="1"/>
  <c r="CG1775" i="1" s="1"/>
  <c r="BY1779" i="1"/>
  <c r="CA1779" i="1" s="1"/>
  <c r="CC1779" i="1" s="1"/>
  <c r="CE1779" i="1" s="1"/>
  <c r="CG1779" i="1" s="1"/>
  <c r="BY1780" i="1"/>
  <c r="CA1780" i="1" s="1"/>
  <c r="BY1782" i="1"/>
  <c r="CA1782" i="1" s="1"/>
  <c r="CC1782" i="1" s="1"/>
  <c r="CE1782" i="1" s="1"/>
  <c r="CG1782" i="1" s="1"/>
  <c r="BY1783" i="1"/>
  <c r="CA1783" i="1" s="1"/>
  <c r="CC1783" i="1" s="1"/>
  <c r="CE1783" i="1" s="1"/>
  <c r="CG1783" i="1" s="1"/>
  <c r="BY1784" i="1"/>
  <c r="CA1784" i="1" s="1"/>
  <c r="CC1784" i="1" s="1"/>
  <c r="CE1784" i="1" s="1"/>
  <c r="CG1784" i="1" s="1"/>
  <c r="BY1785" i="1"/>
  <c r="CA1785" i="1" s="1"/>
  <c r="CC1785" i="1" s="1"/>
  <c r="CE1785" i="1" s="1"/>
  <c r="CG1785" i="1" s="1"/>
  <c r="BY1791" i="1"/>
  <c r="CA1791" i="1" s="1"/>
  <c r="CC1791" i="1" s="1"/>
  <c r="CE1791" i="1" s="1"/>
  <c r="CG1791" i="1" s="1"/>
  <c r="BY1795" i="1"/>
  <c r="CA1795" i="1" s="1"/>
  <c r="BY1796" i="1"/>
  <c r="CA1796" i="1" s="1"/>
  <c r="CC1796" i="1" s="1"/>
  <c r="CE1796" i="1" s="1"/>
  <c r="CG1796" i="1" s="1"/>
  <c r="BY1798" i="1"/>
  <c r="CA1798" i="1" s="1"/>
  <c r="CC1798" i="1" s="1"/>
  <c r="CE1798" i="1" s="1"/>
  <c r="CG1798" i="1" s="1"/>
  <c r="BY1799" i="1"/>
  <c r="CA1799" i="1" s="1"/>
  <c r="CC1799" i="1" s="1"/>
  <c r="CE1799" i="1" s="1"/>
  <c r="BY1800" i="1"/>
  <c r="CA1800" i="1" s="1"/>
  <c r="BY1801" i="1"/>
  <c r="BY1807" i="1"/>
  <c r="BY1811" i="1"/>
  <c r="CA1811" i="1" s="1"/>
  <c r="CC1811" i="1" s="1"/>
  <c r="CE1811" i="1" s="1"/>
  <c r="CG1811" i="1" s="1"/>
  <c r="BY1812" i="1"/>
  <c r="CA1812" i="1" s="1"/>
  <c r="CC1812" i="1" s="1"/>
  <c r="CE1812" i="1" s="1"/>
  <c r="CG1812" i="1" s="1"/>
  <c r="BY1814" i="1"/>
  <c r="CA1814" i="1" s="1"/>
  <c r="CC1814" i="1" s="1"/>
  <c r="CE1814" i="1" s="1"/>
  <c r="CG1814" i="1" s="1"/>
  <c r="BY1815" i="1"/>
  <c r="CA1815" i="1" s="1"/>
  <c r="CC1815" i="1" s="1"/>
  <c r="CE1815" i="1" s="1"/>
  <c r="CG1815" i="1" s="1"/>
  <c r="BY1816" i="1"/>
  <c r="CA1816" i="1" s="1"/>
  <c r="CC1816" i="1" s="1"/>
  <c r="CE1816" i="1" s="1"/>
  <c r="CG1816" i="1" s="1"/>
  <c r="BY1817" i="1"/>
  <c r="BY1823" i="1"/>
  <c r="CA1823" i="1" s="1"/>
  <c r="BY1827" i="1"/>
  <c r="CA1827" i="1" s="1"/>
  <c r="CC1827" i="1" s="1"/>
  <c r="BY1828" i="1"/>
  <c r="CA1828" i="1" s="1"/>
  <c r="BY1830" i="1"/>
  <c r="CA1830" i="1" s="1"/>
  <c r="CC1830" i="1" s="1"/>
  <c r="CE1830" i="1" s="1"/>
  <c r="CG1830" i="1" s="1"/>
  <c r="BY1831" i="1"/>
  <c r="CA1831" i="1" s="1"/>
  <c r="CC1831" i="1" s="1"/>
  <c r="CE1831" i="1" s="1"/>
  <c r="CG1831" i="1" s="1"/>
  <c r="BY1832" i="1"/>
  <c r="CA1832" i="1" s="1"/>
  <c r="CC1832" i="1" s="1"/>
  <c r="BY1833" i="1"/>
  <c r="CA1833" i="1" s="1"/>
  <c r="CC1833" i="1" s="1"/>
  <c r="CE1833" i="1" s="1"/>
  <c r="CG1833" i="1" s="1"/>
  <c r="BY1839" i="1"/>
  <c r="CA1839" i="1" s="1"/>
  <c r="CC1839" i="1" s="1"/>
  <c r="CE1839" i="1" s="1"/>
  <c r="BY1843" i="1"/>
  <c r="BY1844" i="1"/>
  <c r="CA1844" i="1" s="1"/>
  <c r="BY1846" i="1"/>
  <c r="BY1847" i="1"/>
  <c r="CA1847" i="1" s="1"/>
  <c r="BY1848" i="1"/>
  <c r="CA1848" i="1" s="1"/>
  <c r="BY1849" i="1"/>
  <c r="CA1849" i="1" s="1"/>
  <c r="CC1849" i="1" s="1"/>
  <c r="CE1849" i="1" s="1"/>
  <c r="CG1849" i="1" s="1"/>
  <c r="BY1855" i="1"/>
  <c r="CA1855" i="1" s="1"/>
  <c r="CC1855" i="1" s="1"/>
  <c r="CE1855" i="1" s="1"/>
  <c r="CG1855" i="1" s="1"/>
  <c r="BY1859" i="1"/>
  <c r="CA1859" i="1" s="1"/>
  <c r="CC1859" i="1" s="1"/>
  <c r="CE1859" i="1" s="1"/>
  <c r="CG1859" i="1" s="1"/>
  <c r="BY1860" i="1"/>
  <c r="CA1860" i="1" s="1"/>
  <c r="CC1860" i="1" s="1"/>
  <c r="CE1860" i="1" s="1"/>
  <c r="CG1860" i="1" s="1"/>
  <c r="BY1862" i="1"/>
  <c r="CA1862" i="1" s="1"/>
  <c r="CC1862" i="1" s="1"/>
  <c r="CE1862" i="1" s="1"/>
  <c r="CG1862" i="1" s="1"/>
  <c r="BY1863" i="1"/>
  <c r="CA1863" i="1" s="1"/>
  <c r="BY1864" i="1"/>
  <c r="CA1864" i="1" s="1"/>
  <c r="BY1865" i="1"/>
  <c r="CA1865" i="1" s="1"/>
  <c r="CC1865" i="1" s="1"/>
  <c r="CE1865" i="1" s="1"/>
  <c r="CG1865" i="1" s="1"/>
  <c r="BY1871" i="1"/>
  <c r="CA1871" i="1" s="1"/>
  <c r="CC1871" i="1" s="1"/>
  <c r="BY1875" i="1"/>
  <c r="CA1875" i="1" s="1"/>
  <c r="CC1875" i="1" s="1"/>
  <c r="CE1875" i="1" s="1"/>
  <c r="BY1876" i="1"/>
  <c r="CA1876" i="1" s="1"/>
  <c r="CC1876" i="1" s="1"/>
  <c r="CE1876" i="1" s="1"/>
  <c r="CG1876" i="1" s="1"/>
  <c r="BY1878" i="1"/>
  <c r="CA1878" i="1" s="1"/>
  <c r="BY1879" i="1"/>
  <c r="CA1879" i="1" s="1"/>
  <c r="CC1879" i="1" s="1"/>
  <c r="CE1879" i="1" s="1"/>
  <c r="CG1879" i="1" s="1"/>
  <c r="BY1880" i="1"/>
  <c r="CA1880" i="1" s="1"/>
  <c r="CC1880" i="1" s="1"/>
  <c r="CE1880" i="1" s="1"/>
  <c r="CG1880" i="1" s="1"/>
  <c r="BY1881" i="1"/>
  <c r="BY1882" i="1"/>
  <c r="CA1882" i="1" s="1"/>
  <c r="CC1882" i="1" s="1"/>
  <c r="CE1882" i="1" s="1"/>
  <c r="CG1882" i="1" s="1"/>
  <c r="BY1887" i="1"/>
  <c r="CA1887" i="1" s="1"/>
  <c r="BY1891" i="1"/>
  <c r="CA1891" i="1" s="1"/>
  <c r="BY1892" i="1"/>
  <c r="CA1892" i="1" s="1"/>
  <c r="CC1892" i="1" s="1"/>
  <c r="CE1892" i="1" s="1"/>
  <c r="CG1892" i="1" s="1"/>
  <c r="BY1894" i="1"/>
  <c r="CA1894" i="1" s="1"/>
  <c r="CC1894" i="1" s="1"/>
  <c r="CE1894" i="1" s="1"/>
  <c r="CG1894" i="1" s="1"/>
  <c r="BY1895" i="1"/>
  <c r="CA1895" i="1" s="1"/>
  <c r="CC1895" i="1" s="1"/>
  <c r="BY1896" i="1"/>
  <c r="CA1896" i="1" s="1"/>
  <c r="CC1896" i="1" s="1"/>
  <c r="CE1896" i="1" s="1"/>
  <c r="CG1896" i="1" s="1"/>
  <c r="BY1897" i="1"/>
  <c r="CA1897" i="1" s="1"/>
  <c r="CC1897" i="1" s="1"/>
  <c r="CE1897" i="1" s="1"/>
  <c r="CG1897" i="1" s="1"/>
  <c r="BY1903" i="1"/>
  <c r="CA1903" i="1" s="1"/>
  <c r="CC1903" i="1" s="1"/>
  <c r="CE1903" i="1" s="1"/>
  <c r="BY1907" i="1"/>
  <c r="BY1908" i="1"/>
  <c r="CA1908" i="1" s="1"/>
  <c r="CC1908" i="1" s="1"/>
  <c r="BY1910" i="1"/>
  <c r="CA1910" i="1" s="1"/>
  <c r="CC1910" i="1" s="1"/>
  <c r="CE1910" i="1" s="1"/>
  <c r="CG1910" i="1" s="1"/>
  <c r="BY1911" i="1"/>
  <c r="CA1911" i="1" s="1"/>
  <c r="CC1911" i="1" s="1"/>
  <c r="CE1911" i="1" s="1"/>
  <c r="BY1912" i="1"/>
  <c r="CA1912" i="1" s="1"/>
  <c r="CC1912" i="1" s="1"/>
  <c r="CE1912" i="1" s="1"/>
  <c r="CG1912" i="1" s="1"/>
  <c r="BY1913" i="1"/>
  <c r="CA1913" i="1" s="1"/>
  <c r="CC1913" i="1" s="1"/>
  <c r="CE1913" i="1" s="1"/>
  <c r="CG1913" i="1" s="1"/>
  <c r="BY1919" i="1"/>
  <c r="CA1919" i="1" s="1"/>
  <c r="CC1919" i="1" s="1"/>
  <c r="CE1919" i="1" s="1"/>
  <c r="CG1919" i="1" s="1"/>
  <c r="BY1923" i="1"/>
  <c r="CA1923" i="1" s="1"/>
  <c r="BY1924" i="1"/>
  <c r="CA1924" i="1" s="1"/>
  <c r="CC1924" i="1" s="1"/>
  <c r="CE1924" i="1" s="1"/>
  <c r="CG1924" i="1" s="1"/>
  <c r="BY1926" i="1"/>
  <c r="CA1926" i="1" s="1"/>
  <c r="CC1926" i="1" s="1"/>
  <c r="CE1926" i="1" s="1"/>
  <c r="CG1926" i="1" s="1"/>
  <c r="BY1927" i="1"/>
  <c r="BY1928" i="1"/>
  <c r="CA1928" i="1" s="1"/>
  <c r="CC1928" i="1" s="1"/>
  <c r="CE1928" i="1" s="1"/>
  <c r="BY1929" i="1"/>
  <c r="CA1929" i="1" s="1"/>
  <c r="CC1929" i="1" s="1"/>
  <c r="CE1929" i="1" s="1"/>
  <c r="CG1929" i="1" s="1"/>
  <c r="BY1935" i="1"/>
  <c r="CA1935" i="1" s="1"/>
  <c r="CC1935" i="1" s="1"/>
  <c r="CE1935" i="1" s="1"/>
  <c r="CG1935" i="1" s="1"/>
  <c r="BY1939" i="1"/>
  <c r="CA1939" i="1" s="1"/>
  <c r="CC1939" i="1" s="1"/>
  <c r="BY1940" i="1"/>
  <c r="CA1940" i="1" s="1"/>
  <c r="CC1940" i="1" s="1"/>
  <c r="CE1940" i="1" s="1"/>
  <c r="CG1940" i="1" s="1"/>
  <c r="BY1942" i="1"/>
  <c r="BY1943" i="1"/>
  <c r="CA1943" i="1" s="1"/>
  <c r="CC1943" i="1" s="1"/>
  <c r="CE1943" i="1" s="1"/>
  <c r="CG1943" i="1" s="1"/>
  <c r="BY1944" i="1"/>
  <c r="CA1944" i="1" s="1"/>
  <c r="CC1944" i="1" s="1"/>
  <c r="CE1944" i="1" s="1"/>
  <c r="CG1944" i="1" s="1"/>
  <c r="BY1945" i="1"/>
  <c r="CA1945" i="1" s="1"/>
  <c r="CC1945" i="1" s="1"/>
  <c r="CE1945" i="1" s="1"/>
  <c r="CG1945" i="1" s="1"/>
  <c r="BY1950" i="1"/>
  <c r="BY1951" i="1"/>
  <c r="CA1951" i="1" s="1"/>
  <c r="BY1955" i="1"/>
  <c r="CA1955" i="1" s="1"/>
  <c r="BY1956" i="1"/>
  <c r="CA1956" i="1" s="1"/>
  <c r="BY1958" i="1"/>
  <c r="CA1958" i="1" s="1"/>
  <c r="BY1959" i="1"/>
  <c r="CA1959" i="1" s="1"/>
  <c r="BY1960" i="1"/>
  <c r="CA1960" i="1" s="1"/>
  <c r="CC1960" i="1" s="1"/>
  <c r="CE1960" i="1" s="1"/>
  <c r="CG1960" i="1" s="1"/>
  <c r="BY1961" i="1"/>
  <c r="CA1961" i="1" s="1"/>
  <c r="CC1961" i="1" s="1"/>
  <c r="CE1961" i="1" s="1"/>
  <c r="CG1961" i="1" s="1"/>
  <c r="BY1963" i="1"/>
  <c r="CA1963" i="1" s="1"/>
  <c r="CC1963" i="1" s="1"/>
  <c r="CE1963" i="1" s="1"/>
  <c r="CG1963" i="1" s="1"/>
  <c r="BY1967" i="1"/>
  <c r="BY1971" i="1"/>
  <c r="CA1971" i="1" s="1"/>
  <c r="BY1972" i="1"/>
  <c r="CA1972" i="1" s="1"/>
  <c r="CC1972" i="1" s="1"/>
  <c r="CE1972" i="1" s="1"/>
  <c r="CG1972" i="1" s="1"/>
  <c r="BY1974" i="1"/>
  <c r="CA1974" i="1" s="1"/>
  <c r="BY1975" i="1"/>
  <c r="CA1975" i="1" s="1"/>
  <c r="CC1975" i="1" s="1"/>
  <c r="CE1975" i="1" s="1"/>
  <c r="CG1975" i="1" s="1"/>
  <c r="BY1976" i="1"/>
  <c r="CA1976" i="1" s="1"/>
  <c r="CC1976" i="1" s="1"/>
  <c r="CE1976" i="1" s="1"/>
  <c r="CG1976" i="1" s="1"/>
  <c r="BY1977" i="1"/>
  <c r="CA1977" i="1" s="1"/>
  <c r="CC1977" i="1" s="1"/>
  <c r="CE1977" i="1" s="1"/>
  <c r="CG1977" i="1" s="1"/>
  <c r="BY1982" i="1"/>
  <c r="CA1982" i="1" s="1"/>
  <c r="CC1982" i="1" s="1"/>
  <c r="CE1982" i="1" s="1"/>
  <c r="CG1982" i="1" s="1"/>
  <c r="BY1983" i="1"/>
  <c r="BY1987" i="1"/>
  <c r="CA1987" i="1" s="1"/>
  <c r="CC1987" i="1" s="1"/>
  <c r="CE1987" i="1" s="1"/>
  <c r="CG1987" i="1" s="1"/>
  <c r="BY1988" i="1"/>
  <c r="CA1988" i="1" s="1"/>
  <c r="CC1988" i="1" s="1"/>
  <c r="CE1988" i="1" s="1"/>
  <c r="CG1988" i="1" s="1"/>
  <c r="BY1990" i="1"/>
  <c r="BY1991" i="1"/>
  <c r="CA1991" i="1" s="1"/>
  <c r="BY1992" i="1"/>
  <c r="CA1992" i="1" s="1"/>
  <c r="BY1993" i="1"/>
  <c r="CA1993" i="1" s="1"/>
  <c r="BY1999" i="1"/>
  <c r="CA1999" i="1" s="1"/>
  <c r="CC1999" i="1" s="1"/>
  <c r="CE1999" i="1" s="1"/>
  <c r="CG1999" i="1" s="1"/>
  <c r="BY2003" i="1"/>
  <c r="CA2003" i="1" s="1"/>
  <c r="CC2003" i="1" s="1"/>
  <c r="CE2003" i="1" s="1"/>
  <c r="CG2003" i="1" s="1"/>
  <c r="BY2004" i="1"/>
  <c r="CA2004" i="1" s="1"/>
  <c r="CC2004" i="1" s="1"/>
  <c r="CE2004" i="1" s="1"/>
  <c r="BY2006" i="1"/>
  <c r="CA2006" i="1" s="1"/>
  <c r="CC2006" i="1" s="1"/>
  <c r="CE2006" i="1" s="1"/>
  <c r="CG2006" i="1" s="1"/>
  <c r="BY2007" i="1"/>
  <c r="CA2007" i="1" s="1"/>
  <c r="CC2007" i="1" s="1"/>
  <c r="CE2007" i="1" s="1"/>
  <c r="CG2007" i="1" s="1"/>
  <c r="BY2008" i="1"/>
  <c r="BY2009" i="1"/>
  <c r="CA2009" i="1" s="1"/>
  <c r="BY2015" i="1"/>
  <c r="CA2015" i="1" s="1"/>
  <c r="CC2015" i="1" s="1"/>
  <c r="CE2015" i="1" s="1"/>
  <c r="CG2015" i="1" s="1"/>
  <c r="BY2019" i="1"/>
  <c r="CA2019" i="1" s="1"/>
  <c r="CC2019" i="1" s="1"/>
  <c r="CE2019" i="1" s="1"/>
  <c r="CG2019" i="1" s="1"/>
  <c r="BY2020" i="1"/>
  <c r="CA2020" i="1" s="1"/>
  <c r="CC2020" i="1" s="1"/>
  <c r="CE2020" i="1" s="1"/>
  <c r="BY2022" i="1"/>
  <c r="CA2022" i="1" s="1"/>
  <c r="CC2022" i="1" s="1"/>
  <c r="CE2022" i="1" s="1"/>
  <c r="CG2022" i="1" s="1"/>
  <c r="BY2023" i="1"/>
  <c r="CA2023" i="1" s="1"/>
  <c r="CC2023" i="1" s="1"/>
  <c r="BY2024" i="1"/>
  <c r="CA2024" i="1" s="1"/>
  <c r="CC2024" i="1" s="1"/>
  <c r="CE2024" i="1" s="1"/>
  <c r="CG2024" i="1" s="1"/>
  <c r="BY2025" i="1"/>
  <c r="CA2025" i="1" s="1"/>
  <c r="CC2025" i="1" s="1"/>
  <c r="CE2025" i="1" s="1"/>
  <c r="CG2025" i="1" s="1"/>
  <c r="BY2031" i="1"/>
  <c r="BY2035" i="1"/>
  <c r="CA2035" i="1" s="1"/>
  <c r="CC2035" i="1" s="1"/>
  <c r="BY2036" i="1"/>
  <c r="CA2036" i="1" s="1"/>
  <c r="BY2038" i="1"/>
  <c r="CA2038" i="1" s="1"/>
  <c r="CC2038" i="1" s="1"/>
  <c r="CE2038" i="1" s="1"/>
  <c r="BY2039" i="1"/>
  <c r="BY2040" i="1"/>
  <c r="CA2040" i="1" s="1"/>
  <c r="BY2041" i="1"/>
  <c r="CA2041" i="1" s="1"/>
  <c r="BY2047" i="1"/>
  <c r="CA2047" i="1" s="1"/>
  <c r="CC2047" i="1" s="1"/>
  <c r="CE2047" i="1" s="1"/>
  <c r="CG2047" i="1" s="1"/>
  <c r="BY2051" i="1"/>
  <c r="CA2051" i="1" s="1"/>
  <c r="BY2052" i="1"/>
  <c r="BY2054" i="1"/>
  <c r="BY2055" i="1"/>
  <c r="CA2055" i="1" s="1"/>
  <c r="BY2056" i="1"/>
  <c r="CA2056" i="1" s="1"/>
  <c r="CC2056" i="1" s="1"/>
  <c r="CE2056" i="1" s="1"/>
  <c r="BY2057" i="1"/>
  <c r="CA2057" i="1" s="1"/>
  <c r="CC2057" i="1" s="1"/>
  <c r="CE2057" i="1" s="1"/>
  <c r="CG2057" i="1" s="1"/>
  <c r="BY2063" i="1"/>
  <c r="BY2067" i="1"/>
  <c r="CA2067" i="1" s="1"/>
  <c r="BY2068" i="1"/>
  <c r="CA2068" i="1" s="1"/>
  <c r="CC2068" i="1" s="1"/>
  <c r="CE2068" i="1" s="1"/>
  <c r="CG2068" i="1" s="1"/>
  <c r="BY2070" i="1"/>
  <c r="CA2070" i="1" s="1"/>
  <c r="CC2070" i="1" s="1"/>
  <c r="CE2070" i="1" s="1"/>
  <c r="CG2070" i="1" s="1"/>
  <c r="BY2071" i="1"/>
  <c r="CA2071" i="1" s="1"/>
  <c r="CC2071" i="1" s="1"/>
  <c r="CE2071" i="1" s="1"/>
  <c r="CG2071" i="1" s="1"/>
  <c r="BY2072" i="1"/>
  <c r="BY2073" i="1"/>
  <c r="CA2073" i="1" s="1"/>
  <c r="CC2073" i="1" s="1"/>
  <c r="CE2073" i="1" s="1"/>
  <c r="CG2073" i="1" s="1"/>
  <c r="BY2079" i="1"/>
  <c r="CA2079" i="1" s="1"/>
  <c r="BY2083" i="1"/>
  <c r="CA2083" i="1" s="1"/>
  <c r="CC2083" i="1" s="1"/>
  <c r="CE2083" i="1" s="1"/>
  <c r="CG2083" i="1" s="1"/>
  <c r="BY2084" i="1"/>
  <c r="CA2084" i="1" s="1"/>
  <c r="CC2084" i="1" s="1"/>
  <c r="CE2084" i="1" s="1"/>
  <c r="BY2086" i="1"/>
  <c r="CA2086" i="1" s="1"/>
  <c r="CC2086" i="1" s="1"/>
  <c r="CE2086" i="1" s="1"/>
  <c r="CG2086" i="1" s="1"/>
  <c r="BY2087" i="1"/>
  <c r="CA2087" i="1" s="1"/>
  <c r="CC2087" i="1" s="1"/>
  <c r="CE2087" i="1" s="1"/>
  <c r="CG2087" i="1" s="1"/>
  <c r="BY2088" i="1"/>
  <c r="CA2088" i="1" s="1"/>
  <c r="CC2088" i="1" s="1"/>
  <c r="CE2088" i="1" s="1"/>
  <c r="CG2088" i="1" s="1"/>
  <c r="BY2089" i="1"/>
  <c r="CA2089" i="1" s="1"/>
  <c r="CC2089" i="1" s="1"/>
  <c r="CE2089" i="1" s="1"/>
  <c r="CG2089" i="1" s="1"/>
  <c r="BY2095" i="1"/>
  <c r="BY2099" i="1"/>
  <c r="CA2099" i="1" s="1"/>
  <c r="CC2099" i="1" s="1"/>
  <c r="CE2099" i="1" s="1"/>
  <c r="CG2099" i="1" s="1"/>
  <c r="BY2100" i="1"/>
  <c r="CA2100" i="1" s="1"/>
  <c r="CC2100" i="1" s="1"/>
  <c r="CE2100" i="1" s="1"/>
  <c r="CG2100" i="1" s="1"/>
  <c r="BY2102" i="1"/>
  <c r="CA2102" i="1" s="1"/>
  <c r="BY2103" i="1"/>
  <c r="CA2103" i="1" s="1"/>
  <c r="CC2103" i="1" s="1"/>
  <c r="CE2103" i="1" s="1"/>
  <c r="CG2103" i="1" s="1"/>
  <c r="BY2104" i="1"/>
  <c r="CA2104" i="1" s="1"/>
  <c r="CC2104" i="1" s="1"/>
  <c r="CE2104" i="1" s="1"/>
  <c r="CG2104" i="1" s="1"/>
  <c r="BY2105" i="1"/>
  <c r="CA2105" i="1" s="1"/>
  <c r="CC2105" i="1" s="1"/>
  <c r="CE2105" i="1" s="1"/>
  <c r="CG2105" i="1" s="1"/>
  <c r="BY2111" i="1"/>
  <c r="CA2111" i="1" s="1"/>
  <c r="CC2111" i="1" s="1"/>
  <c r="BY2115" i="1"/>
  <c r="CA2115" i="1" s="1"/>
  <c r="CC2115" i="1" s="1"/>
  <c r="CE2115" i="1" s="1"/>
  <c r="CG2115" i="1" s="1"/>
  <c r="BY2116" i="1"/>
  <c r="BY2118" i="1"/>
  <c r="BY2119" i="1"/>
  <c r="CA2119" i="1" s="1"/>
  <c r="BY2120" i="1"/>
  <c r="CA2120" i="1" s="1"/>
  <c r="BY2121" i="1"/>
  <c r="CA2121" i="1" s="1"/>
  <c r="CC2121" i="1" s="1"/>
  <c r="CE2121" i="1" s="1"/>
  <c r="CG2121" i="1" s="1"/>
  <c r="BY2127" i="1"/>
  <c r="CA2127" i="1" s="1"/>
  <c r="BY2131" i="1"/>
  <c r="CA2131" i="1" s="1"/>
  <c r="CC2131" i="1" s="1"/>
  <c r="CE2131" i="1" s="1"/>
  <c r="CG2131" i="1" s="1"/>
  <c r="BY2132" i="1"/>
  <c r="CA2132" i="1" s="1"/>
  <c r="CC2132" i="1" s="1"/>
  <c r="CE2132" i="1" s="1"/>
  <c r="CG2132" i="1" s="1"/>
  <c r="BY2134" i="1"/>
  <c r="CA2134" i="1" s="1"/>
  <c r="BY2135" i="1"/>
  <c r="CA2135" i="1" s="1"/>
  <c r="CC2135" i="1" s="1"/>
  <c r="CE2135" i="1" s="1"/>
  <c r="CG2135" i="1" s="1"/>
  <c r="BY2136" i="1"/>
  <c r="CA2136" i="1" s="1"/>
  <c r="CC2136" i="1" s="1"/>
  <c r="CE2136" i="1" s="1"/>
  <c r="CG2136" i="1" s="1"/>
  <c r="BY2137" i="1"/>
  <c r="CA2137" i="1" s="1"/>
  <c r="CC2137" i="1" s="1"/>
  <c r="CE2137" i="1" s="1"/>
  <c r="CG2137" i="1" s="1"/>
  <c r="BY2143" i="1"/>
  <c r="CA2143" i="1" s="1"/>
  <c r="CC2143" i="1" s="1"/>
  <c r="CE2143" i="1" s="1"/>
  <c r="CG2143" i="1" s="1"/>
  <c r="BY2147" i="1"/>
  <c r="CA2147" i="1" s="1"/>
  <c r="CC2147" i="1" s="1"/>
  <c r="CE2147" i="1" s="1"/>
  <c r="BY2148" i="1"/>
  <c r="CA2148" i="1" s="1"/>
  <c r="CC2148" i="1" s="1"/>
  <c r="CE2148" i="1" s="1"/>
  <c r="CG2148" i="1" s="1"/>
  <c r="BY2150" i="1"/>
  <c r="CA2150" i="1" s="1"/>
  <c r="BY2151" i="1"/>
  <c r="CA2151" i="1" s="1"/>
  <c r="CC2151" i="1" s="1"/>
  <c r="CE2151" i="1" s="1"/>
  <c r="CG2151" i="1" s="1"/>
  <c r="BY2152" i="1"/>
  <c r="CA2152" i="1" s="1"/>
  <c r="CC2152" i="1" s="1"/>
  <c r="CE2152" i="1" s="1"/>
  <c r="BY2153" i="1"/>
  <c r="CA2153" i="1" s="1"/>
  <c r="BY2159" i="1"/>
  <c r="BY2163" i="1"/>
  <c r="CA2163" i="1" s="1"/>
  <c r="BY2164" i="1"/>
  <c r="CA2164" i="1" s="1"/>
  <c r="CC2164" i="1" s="1"/>
  <c r="CE2164" i="1" s="1"/>
  <c r="CG2164" i="1" s="1"/>
  <c r="BY2166" i="1"/>
  <c r="CA2166" i="1" s="1"/>
  <c r="CM2166" i="1" s="1"/>
  <c r="BY2167" i="1"/>
  <c r="BY2168" i="1"/>
  <c r="CA2168" i="1" s="1"/>
  <c r="CC2168" i="1" s="1"/>
  <c r="CE2168" i="1" s="1"/>
  <c r="CG2168" i="1" s="1"/>
  <c r="BY2169" i="1"/>
  <c r="CA2169" i="1" s="1"/>
  <c r="BY2175" i="1"/>
  <c r="CA2175" i="1" s="1"/>
  <c r="CC2175" i="1" s="1"/>
  <c r="CE2175" i="1" s="1"/>
  <c r="CG2175" i="1" s="1"/>
  <c r="BY2179" i="1"/>
  <c r="CA2179" i="1" s="1"/>
  <c r="CC2179" i="1" s="1"/>
  <c r="CE2179" i="1" s="1"/>
  <c r="CG2179" i="1" s="1"/>
  <c r="BY2180" i="1"/>
  <c r="CA2180" i="1" s="1"/>
  <c r="CC2180" i="1" s="1"/>
  <c r="CE2180" i="1" s="1"/>
  <c r="CG2180" i="1" s="1"/>
  <c r="BY2182" i="1"/>
  <c r="CA2182" i="1" s="1"/>
  <c r="BY2183" i="1"/>
  <c r="CA2183" i="1" s="1"/>
  <c r="BY2184" i="1"/>
  <c r="CA2184" i="1" s="1"/>
  <c r="CC2184" i="1" s="1"/>
  <c r="CE2184" i="1" s="1"/>
  <c r="CG2184" i="1" s="1"/>
  <c r="BY2185" i="1"/>
  <c r="CA2185" i="1" s="1"/>
  <c r="CC2185" i="1" s="1"/>
  <c r="CE2185" i="1" s="1"/>
  <c r="CG2185" i="1" s="1"/>
  <c r="BY2191" i="1"/>
  <c r="CA2191" i="1" s="1"/>
  <c r="CC2191" i="1" s="1"/>
  <c r="BY2195" i="1"/>
  <c r="CA2195" i="1" s="1"/>
  <c r="CC2195" i="1" s="1"/>
  <c r="CE2195" i="1" s="1"/>
  <c r="CG2195" i="1" s="1"/>
  <c r="BY2196" i="1"/>
  <c r="CA2196" i="1" s="1"/>
  <c r="CC2196" i="1" s="1"/>
  <c r="CE2196" i="1" s="1"/>
  <c r="CG2196" i="1" s="1"/>
  <c r="BY2198" i="1"/>
  <c r="CA2198" i="1" s="1"/>
  <c r="CC2198" i="1" s="1"/>
  <c r="CE2198" i="1" s="1"/>
  <c r="CG2198" i="1" s="1"/>
  <c r="BY2199" i="1"/>
  <c r="CA2199" i="1" s="1"/>
  <c r="CC2199" i="1" s="1"/>
  <c r="CE2199" i="1" s="1"/>
  <c r="CG2199" i="1" s="1"/>
  <c r="BY2200" i="1"/>
  <c r="CA2200" i="1" s="1"/>
  <c r="CC2200" i="1" s="1"/>
  <c r="CE2200" i="1" s="1"/>
  <c r="CG2200" i="1" s="1"/>
  <c r="BY2201" i="1"/>
  <c r="CA2201" i="1" s="1"/>
  <c r="CC2201" i="1" s="1"/>
  <c r="CE2201" i="1" s="1"/>
  <c r="BY2207" i="1"/>
  <c r="CA2207" i="1" s="1"/>
  <c r="CC2207" i="1" s="1"/>
  <c r="CE2207" i="1" s="1"/>
  <c r="CG2207" i="1" s="1"/>
  <c r="BY2211" i="1"/>
  <c r="CA2211" i="1" s="1"/>
  <c r="CC2211" i="1" s="1"/>
  <c r="CE2211" i="1" s="1"/>
  <c r="CG2211" i="1" s="1"/>
  <c r="BY2212" i="1"/>
  <c r="CA2212" i="1" s="1"/>
  <c r="CC2212" i="1" s="1"/>
  <c r="CE2212" i="1" s="1"/>
  <c r="BY2214" i="1"/>
  <c r="CA2214" i="1" s="1"/>
  <c r="BY2215" i="1"/>
  <c r="CA2215" i="1" s="1"/>
  <c r="CC2215" i="1" s="1"/>
  <c r="CE2215" i="1" s="1"/>
  <c r="CG2215" i="1" s="1"/>
  <c r="BY2216" i="1"/>
  <c r="CA2216" i="1" s="1"/>
  <c r="CC2216" i="1" s="1"/>
  <c r="CE2216" i="1" s="1"/>
  <c r="CG2216" i="1" s="1"/>
  <c r="BY2217" i="1"/>
  <c r="CA2217" i="1" s="1"/>
  <c r="CC2217" i="1" s="1"/>
  <c r="BY2223" i="1"/>
  <c r="CA2223" i="1" s="1"/>
  <c r="BY2227" i="1"/>
  <c r="CA2227" i="1" s="1"/>
  <c r="CC2227" i="1" s="1"/>
  <c r="CE2227" i="1" s="1"/>
  <c r="CG2227" i="1" s="1"/>
  <c r="BY2228" i="1"/>
  <c r="CA2228" i="1" s="1"/>
  <c r="CC2228" i="1" s="1"/>
  <c r="CE2228" i="1" s="1"/>
  <c r="CG2228" i="1" s="1"/>
  <c r="BY2230" i="1"/>
  <c r="CA2230" i="1" s="1"/>
  <c r="CC2230" i="1" s="1"/>
  <c r="CE2230" i="1" s="1"/>
  <c r="BY2231" i="1"/>
  <c r="BY2232" i="1"/>
  <c r="CA2232" i="1" s="1"/>
  <c r="CC2232" i="1" s="1"/>
  <c r="CE2232" i="1" s="1"/>
  <c r="CG2232" i="1" s="1"/>
  <c r="BY2233" i="1"/>
  <c r="CA2233" i="1" s="1"/>
  <c r="CC2233" i="1" s="1"/>
  <c r="CE2233" i="1" s="1"/>
  <c r="CG2233" i="1" s="1"/>
  <c r="BY2239" i="1"/>
  <c r="CA2239" i="1" s="1"/>
  <c r="CC2239" i="1" s="1"/>
  <c r="CE2239" i="1" s="1"/>
  <c r="CG2239" i="1" s="1"/>
  <c r="BY2243" i="1"/>
  <c r="CA2243" i="1" s="1"/>
  <c r="CC2243" i="1" s="1"/>
  <c r="CE2243" i="1" s="1"/>
  <c r="CG2243" i="1" s="1"/>
  <c r="BY2244" i="1"/>
  <c r="BY2246" i="1"/>
  <c r="BY2247" i="1"/>
  <c r="CA2247" i="1" s="1"/>
  <c r="BY2248" i="1"/>
  <c r="BY2249" i="1"/>
  <c r="CA2249" i="1" s="1"/>
  <c r="CC2249" i="1" s="1"/>
  <c r="CE2249" i="1" s="1"/>
  <c r="BY2255" i="1"/>
  <c r="CA2255" i="1" s="1"/>
  <c r="CC2255" i="1" s="1"/>
  <c r="CE2255" i="1" s="1"/>
  <c r="CG2255" i="1" s="1"/>
  <c r="BY2259" i="1"/>
  <c r="CA2259" i="1" s="1"/>
  <c r="CC2259" i="1" s="1"/>
  <c r="BY2260" i="1"/>
  <c r="CA2260" i="1" s="1"/>
  <c r="CC2260" i="1" s="1"/>
  <c r="CE2260" i="1" s="1"/>
  <c r="CG2260" i="1" s="1"/>
  <c r="BY2262" i="1"/>
  <c r="CA2262" i="1" s="1"/>
  <c r="CC2262" i="1" s="1"/>
  <c r="CE2262" i="1" s="1"/>
  <c r="CG2262" i="1" s="1"/>
  <c r="BY2263" i="1"/>
  <c r="CA2263" i="1" s="1"/>
  <c r="CC2263" i="1" s="1"/>
  <c r="CE2263" i="1" s="1"/>
  <c r="CG2263" i="1" s="1"/>
  <c r="BY2264" i="1"/>
  <c r="CA2264" i="1" s="1"/>
  <c r="CC2264" i="1" s="1"/>
  <c r="CE2264" i="1" s="1"/>
  <c r="CG2264" i="1" s="1"/>
  <c r="BY2265" i="1"/>
  <c r="CA2265" i="1" s="1"/>
  <c r="CC2265" i="1" s="1"/>
  <c r="CE2265" i="1" s="1"/>
  <c r="CG2265" i="1" s="1"/>
  <c r="BY2271" i="1"/>
  <c r="CA2271" i="1" s="1"/>
  <c r="CC2271" i="1" s="1"/>
  <c r="BY2275" i="1"/>
  <c r="BY2276" i="1"/>
  <c r="CA2276" i="1" s="1"/>
  <c r="CC2276" i="1" s="1"/>
  <c r="CE2276" i="1" s="1"/>
  <c r="CG2276" i="1" s="1"/>
  <c r="BY2278" i="1"/>
  <c r="BY2279" i="1"/>
  <c r="CA2279" i="1" s="1"/>
  <c r="CC2279" i="1" s="1"/>
  <c r="CE2279" i="1" s="1"/>
  <c r="CG2279" i="1" s="1"/>
  <c r="BY2280" i="1"/>
  <c r="CA2280" i="1" s="1"/>
  <c r="CC2280" i="1" s="1"/>
  <c r="CE2280" i="1" s="1"/>
  <c r="CG2280" i="1" s="1"/>
  <c r="BY2281" i="1"/>
  <c r="CA2281" i="1" s="1"/>
  <c r="BY2287" i="1"/>
  <c r="BY2291" i="1"/>
  <c r="CA2291" i="1" s="1"/>
  <c r="BY2292" i="1"/>
  <c r="CA2292" i="1" s="1"/>
  <c r="CC2292" i="1" s="1"/>
  <c r="CE2292" i="1" s="1"/>
  <c r="CG2292" i="1" s="1"/>
  <c r="BY2294" i="1"/>
  <c r="CA2294" i="1" s="1"/>
  <c r="CC2294" i="1" s="1"/>
  <c r="CE2294" i="1" s="1"/>
  <c r="CG2294" i="1" s="1"/>
  <c r="BY2295" i="1"/>
  <c r="CA2295" i="1" s="1"/>
  <c r="CC2295" i="1" s="1"/>
  <c r="CE2295" i="1" s="1"/>
  <c r="CG2295" i="1" s="1"/>
  <c r="BY2296" i="1"/>
  <c r="CA2296" i="1" s="1"/>
  <c r="CC2296" i="1" s="1"/>
  <c r="CE2296" i="1" s="1"/>
  <c r="CG2296" i="1" s="1"/>
  <c r="BY2297" i="1"/>
  <c r="CA2297" i="1" s="1"/>
  <c r="CC2297" i="1" s="1"/>
  <c r="CE2297" i="1" s="1"/>
  <c r="CG2297" i="1" s="1"/>
  <c r="BY2303" i="1"/>
  <c r="CA2303" i="1" s="1"/>
  <c r="BY2307" i="1"/>
  <c r="BY2308" i="1"/>
  <c r="BY2310" i="1"/>
  <c r="BY2311" i="1"/>
  <c r="CA2311" i="1" s="1"/>
  <c r="BY2312" i="1"/>
  <c r="CA2312" i="1" s="1"/>
  <c r="CC2312" i="1" s="1"/>
  <c r="CE2312" i="1" s="1"/>
  <c r="CG2312" i="1" s="1"/>
  <c r="BY2313" i="1"/>
  <c r="CA2313" i="1" s="1"/>
  <c r="CC2313" i="1" s="1"/>
  <c r="CE2313" i="1" s="1"/>
  <c r="BY2319" i="1"/>
  <c r="BY2323" i="1"/>
  <c r="CA2323" i="1" s="1"/>
  <c r="CC2323" i="1" s="1"/>
  <c r="CE2323" i="1" s="1"/>
  <c r="CG2323" i="1" s="1"/>
  <c r="BY2324" i="1"/>
  <c r="CA2324" i="1" s="1"/>
  <c r="CC2324" i="1" s="1"/>
  <c r="CE2324" i="1" s="1"/>
  <c r="CG2324" i="1" s="1"/>
  <c r="BY2326" i="1"/>
  <c r="CA2326" i="1" s="1"/>
  <c r="CC2326" i="1" s="1"/>
  <c r="CE2326" i="1" s="1"/>
  <c r="CG2326" i="1" s="1"/>
  <c r="BY2327" i="1"/>
  <c r="CA2327" i="1" s="1"/>
  <c r="CC2327" i="1" s="1"/>
  <c r="CE2327" i="1" s="1"/>
  <c r="BY2328" i="1"/>
  <c r="BY2329" i="1"/>
  <c r="CA2329" i="1" s="1"/>
  <c r="CC2329" i="1" s="1"/>
  <c r="CE2329" i="1" s="1"/>
  <c r="CG2329" i="1" s="1"/>
  <c r="BY2331" i="1"/>
  <c r="CA2331" i="1" s="1"/>
  <c r="BY2335" i="1"/>
  <c r="CA2335" i="1" s="1"/>
  <c r="CC2335" i="1" s="1"/>
  <c r="BY2339" i="1"/>
  <c r="CA2339" i="1" s="1"/>
  <c r="CC2339" i="1" s="1"/>
  <c r="CE2339" i="1" s="1"/>
  <c r="CG2339" i="1" s="1"/>
  <c r="BY2340" i="1"/>
  <c r="CA2340" i="1" s="1"/>
  <c r="CC2340" i="1" s="1"/>
  <c r="CE2340" i="1" s="1"/>
  <c r="CG2340" i="1" s="1"/>
  <c r="BY2342" i="1"/>
  <c r="CA2342" i="1" s="1"/>
  <c r="CC2342" i="1" s="1"/>
  <c r="CE2342" i="1" s="1"/>
  <c r="CG2342" i="1" s="1"/>
  <c r="BY2343" i="1"/>
  <c r="CA2343" i="1" s="1"/>
  <c r="CC2343" i="1" s="1"/>
  <c r="BY2344" i="1"/>
  <c r="BY2345" i="1"/>
  <c r="CA2345" i="1" s="1"/>
  <c r="BY2351" i="1"/>
  <c r="CA2351" i="1" s="1"/>
  <c r="CC2351" i="1" s="1"/>
  <c r="BY2355" i="1"/>
  <c r="CA2355" i="1" s="1"/>
  <c r="CC2355" i="1" s="1"/>
  <c r="CE2355" i="1" s="1"/>
  <c r="CG2355" i="1" s="1"/>
  <c r="BY2356" i="1"/>
  <c r="CA2356" i="1" s="1"/>
  <c r="CC2356" i="1" s="1"/>
  <c r="CE2356" i="1" s="1"/>
  <c r="CG2356" i="1" s="1"/>
  <c r="BY2358" i="1"/>
  <c r="CA2358" i="1" s="1"/>
  <c r="BY2359" i="1"/>
  <c r="CA2359" i="1" s="1"/>
  <c r="CC2359" i="1" s="1"/>
  <c r="CE2359" i="1" s="1"/>
  <c r="CG2359" i="1" s="1"/>
  <c r="BY2360" i="1"/>
  <c r="CA2360" i="1" s="1"/>
  <c r="BY2361" i="1"/>
  <c r="CA2361" i="1" s="1"/>
  <c r="CC2361" i="1" s="1"/>
  <c r="CE2361" i="1" s="1"/>
  <c r="CG2361" i="1" s="1"/>
  <c r="BY2362" i="1"/>
  <c r="BY2367" i="1"/>
  <c r="CA2367" i="1" s="1"/>
  <c r="CC2367" i="1" s="1"/>
  <c r="CE2367" i="1" s="1"/>
  <c r="CG2367" i="1" s="1"/>
  <c r="BY2371" i="1"/>
  <c r="BY2372" i="1"/>
  <c r="CA2372" i="1" s="1"/>
  <c r="CC2372" i="1" s="1"/>
  <c r="CE2372" i="1" s="1"/>
  <c r="CG2372" i="1" s="1"/>
  <c r="BY2374" i="1"/>
  <c r="CA2374" i="1" s="1"/>
  <c r="BY2375" i="1"/>
  <c r="CA2375" i="1" s="1"/>
  <c r="BY2376" i="1"/>
  <c r="CA2376" i="1" s="1"/>
  <c r="CC2376" i="1" s="1"/>
  <c r="CE2376" i="1" s="1"/>
  <c r="CG2376" i="1" s="1"/>
  <c r="BY2377" i="1"/>
  <c r="CA2377" i="1" s="1"/>
  <c r="CC2377" i="1" s="1"/>
  <c r="CE2377" i="1" s="1"/>
  <c r="BY2383" i="1"/>
  <c r="BY2387" i="1"/>
  <c r="CA2387" i="1" s="1"/>
  <c r="CC2387" i="1" s="1"/>
  <c r="CE2387" i="1" s="1"/>
  <c r="CG2387" i="1" s="1"/>
  <c r="BY2388" i="1"/>
  <c r="CA2388" i="1" s="1"/>
  <c r="CC2388" i="1" s="1"/>
  <c r="CE2388" i="1" s="1"/>
  <c r="CG2388" i="1" s="1"/>
  <c r="BY2390" i="1"/>
  <c r="BY2391" i="1"/>
  <c r="BY2392" i="1"/>
  <c r="CA2392" i="1" s="1"/>
  <c r="CC2392" i="1" s="1"/>
  <c r="CE2392" i="1" s="1"/>
  <c r="CG2392" i="1" s="1"/>
  <c r="BY2393" i="1"/>
  <c r="BY2399" i="1"/>
  <c r="CA2399" i="1" s="1"/>
  <c r="CC2399" i="1" s="1"/>
  <c r="CE2399" i="1" s="1"/>
  <c r="BY2403" i="1"/>
  <c r="CA2403" i="1" s="1"/>
  <c r="CC2403" i="1" s="1"/>
  <c r="CE2403" i="1" s="1"/>
  <c r="CG2403" i="1" s="1"/>
  <c r="BY2404" i="1"/>
  <c r="CA2404" i="1" s="1"/>
  <c r="CC2404" i="1" s="1"/>
  <c r="CE2404" i="1" s="1"/>
  <c r="CG2404" i="1" s="1"/>
  <c r="BY2406" i="1"/>
  <c r="CA2406" i="1" s="1"/>
  <c r="CC2406" i="1" s="1"/>
  <c r="CE2406" i="1" s="1"/>
  <c r="CG2406" i="1" s="1"/>
  <c r="BY2407" i="1"/>
  <c r="CA2407" i="1" s="1"/>
  <c r="BY2408" i="1"/>
  <c r="CA2408" i="1" s="1"/>
  <c r="BY2409" i="1"/>
  <c r="CA2409" i="1" s="1"/>
  <c r="CC2409" i="1" s="1"/>
  <c r="CE2409" i="1" s="1"/>
  <c r="CG2409" i="1" s="1"/>
  <c r="BY2415" i="1"/>
  <c r="CA2415" i="1" s="1"/>
  <c r="CC2415" i="1" s="1"/>
  <c r="CE2415" i="1" s="1"/>
  <c r="CG2415" i="1" s="1"/>
  <c r="BY2419" i="1"/>
  <c r="BY2420" i="1"/>
  <c r="CA2420" i="1" s="1"/>
  <c r="CC2420" i="1" s="1"/>
  <c r="CE2420" i="1" s="1"/>
  <c r="CG2420" i="1" s="1"/>
  <c r="BY2422" i="1"/>
  <c r="CA2422" i="1" s="1"/>
  <c r="BY2423" i="1"/>
  <c r="CA2423" i="1" s="1"/>
  <c r="CC2423" i="1" s="1"/>
  <c r="CE2423" i="1" s="1"/>
  <c r="CG2423" i="1" s="1"/>
  <c r="BY2424" i="1"/>
  <c r="CA2424" i="1" s="1"/>
  <c r="CC2424" i="1" s="1"/>
  <c r="CE2424" i="1" s="1"/>
  <c r="CG2424" i="1" s="1"/>
  <c r="BY2425" i="1"/>
  <c r="CA2425" i="1" s="1"/>
  <c r="CC2425" i="1" s="1"/>
  <c r="CE2425" i="1" s="1"/>
  <c r="CG2425" i="1" s="1"/>
  <c r="BY2431" i="1"/>
  <c r="CA2431" i="1" s="1"/>
  <c r="CC2431" i="1" s="1"/>
  <c r="CE2431" i="1" s="1"/>
  <c r="BY2435" i="1"/>
  <c r="BY2436" i="1"/>
  <c r="CA2436" i="1" s="1"/>
  <c r="CC2436" i="1" s="1"/>
  <c r="CE2436" i="1" s="1"/>
  <c r="BY2438" i="1"/>
  <c r="CA2438" i="1" s="1"/>
  <c r="BY2439" i="1"/>
  <c r="CA2439" i="1" s="1"/>
  <c r="CC2439" i="1" s="1"/>
  <c r="CE2439" i="1" s="1"/>
  <c r="CG2439" i="1" s="1"/>
  <c r="BY2440" i="1"/>
  <c r="CA2440" i="1" s="1"/>
  <c r="CC2440" i="1" s="1"/>
  <c r="CE2440" i="1" s="1"/>
  <c r="CG2440" i="1" s="1"/>
  <c r="BY2441" i="1"/>
  <c r="CA2441" i="1" s="1"/>
  <c r="CC2441" i="1" s="1"/>
  <c r="CE2441" i="1" s="1"/>
  <c r="BY2447" i="1"/>
  <c r="CA2447" i="1" s="1"/>
  <c r="CC2447" i="1" s="1"/>
  <c r="CE2447" i="1" s="1"/>
  <c r="CG2447" i="1" s="1"/>
  <c r="BY2451" i="1"/>
  <c r="CA2451" i="1" s="1"/>
  <c r="CC2451" i="1" s="1"/>
  <c r="CE2451" i="1" s="1"/>
  <c r="BY2452" i="1"/>
  <c r="CA2452" i="1" s="1"/>
  <c r="CC2452" i="1" s="1"/>
  <c r="CE2452" i="1" s="1"/>
  <c r="CG2452" i="1" s="1"/>
  <c r="BY2454" i="1"/>
  <c r="CA2454" i="1" s="1"/>
  <c r="CC2454" i="1" s="1"/>
  <c r="CE2454" i="1" s="1"/>
  <c r="BY2455" i="1"/>
  <c r="BY2456" i="1"/>
  <c r="CA2456" i="1" s="1"/>
  <c r="CC2456" i="1" s="1"/>
  <c r="CE2456" i="1" s="1"/>
  <c r="CG2456" i="1" s="1"/>
  <c r="BY2457" i="1"/>
  <c r="BY2463" i="1"/>
  <c r="CA2463" i="1" s="1"/>
  <c r="CC2463" i="1" s="1"/>
  <c r="CE2463" i="1" s="1"/>
  <c r="CG2463" i="1" s="1"/>
  <c r="BY2467" i="1"/>
  <c r="CA2467" i="1" s="1"/>
  <c r="CC2467" i="1" s="1"/>
  <c r="CE2467" i="1" s="1"/>
  <c r="CG2467" i="1" s="1"/>
  <c r="BY2468" i="1"/>
  <c r="CA2468" i="1" s="1"/>
  <c r="CC2468" i="1" s="1"/>
  <c r="CE2468" i="1" s="1"/>
  <c r="CG2468" i="1" s="1"/>
  <c r="BY2470" i="1"/>
  <c r="CA2470" i="1" s="1"/>
  <c r="CC2470" i="1" s="1"/>
  <c r="CE2470" i="1" s="1"/>
  <c r="CG2470" i="1" s="1"/>
  <c r="BY2471" i="1"/>
  <c r="CA2471" i="1" s="1"/>
  <c r="CC2471" i="1" s="1"/>
  <c r="CE2471" i="1" s="1"/>
  <c r="CG2471" i="1" s="1"/>
  <c r="BY2472" i="1"/>
  <c r="CA2472" i="1" s="1"/>
  <c r="CC2472" i="1" s="1"/>
  <c r="CE2472" i="1" s="1"/>
  <c r="CG2472" i="1" s="1"/>
  <c r="BY2473" i="1"/>
  <c r="BY2479" i="1"/>
  <c r="CA2479" i="1" s="1"/>
  <c r="CC2479" i="1" s="1"/>
  <c r="CE2479" i="1" s="1"/>
  <c r="BY2483" i="1"/>
  <c r="CA2483" i="1" s="1"/>
  <c r="CC2483" i="1" s="1"/>
  <c r="CE2483" i="1" s="1"/>
  <c r="CG2483" i="1" s="1"/>
  <c r="BY2484" i="1"/>
  <c r="CA2484" i="1" s="1"/>
  <c r="CC2484" i="1" s="1"/>
  <c r="CE2484" i="1" s="1"/>
  <c r="CG2484" i="1" s="1"/>
  <c r="BY2486" i="1"/>
  <c r="CA2486" i="1" s="1"/>
  <c r="CC2486" i="1" s="1"/>
  <c r="CE2486" i="1" s="1"/>
  <c r="CG2486" i="1" s="1"/>
  <c r="BY2487" i="1"/>
  <c r="CA2487" i="1" s="1"/>
  <c r="BY2488" i="1"/>
  <c r="CA2488" i="1" s="1"/>
  <c r="CC2488" i="1" s="1"/>
  <c r="CE2488" i="1" s="1"/>
  <c r="CG2488" i="1" s="1"/>
  <c r="BY2489" i="1"/>
  <c r="CA2489" i="1" s="1"/>
  <c r="CC2489" i="1" s="1"/>
  <c r="CE2489" i="1" s="1"/>
  <c r="BY2495" i="1"/>
  <c r="CA2495" i="1" s="1"/>
  <c r="CC2495" i="1" s="1"/>
  <c r="CE2495" i="1" s="1"/>
  <c r="CG2495" i="1" s="1"/>
  <c r="BY2499" i="1"/>
  <c r="BY2500" i="1"/>
  <c r="CA2500" i="1" s="1"/>
  <c r="CC2500" i="1" s="1"/>
  <c r="BY2502" i="1"/>
  <c r="CA2502" i="1" s="1"/>
  <c r="BY2503" i="1"/>
  <c r="CA2503" i="1" s="1"/>
  <c r="CC2503" i="1" s="1"/>
  <c r="CE2503" i="1" s="1"/>
  <c r="CG2503" i="1" s="1"/>
  <c r="BY2504" i="1"/>
  <c r="CA2504" i="1" s="1"/>
  <c r="BY2505" i="1"/>
  <c r="CA2505" i="1" s="1"/>
  <c r="CC2505" i="1" s="1"/>
  <c r="CE2505" i="1" s="1"/>
  <c r="CG2505" i="1" s="1"/>
  <c r="BY2511" i="1"/>
  <c r="CA2511" i="1" s="1"/>
  <c r="CC2511" i="1" s="1"/>
  <c r="CE2511" i="1" s="1"/>
  <c r="CG2511" i="1" s="1"/>
  <c r="BY2515" i="1"/>
  <c r="CA2515" i="1" s="1"/>
  <c r="CC2515" i="1" s="1"/>
  <c r="CE2515" i="1" s="1"/>
  <c r="CG2515" i="1" s="1"/>
  <c r="BY2516" i="1"/>
  <c r="CA2516" i="1" s="1"/>
  <c r="CC2516" i="1" s="1"/>
  <c r="CE2516" i="1" s="1"/>
  <c r="BY2518" i="1"/>
  <c r="CA2518" i="1" s="1"/>
  <c r="CC2518" i="1" s="1"/>
  <c r="CE2518" i="1" s="1"/>
  <c r="BY2519" i="1"/>
  <c r="BY2520" i="1"/>
  <c r="CA2520" i="1" s="1"/>
  <c r="BY2521" i="1"/>
  <c r="BY2526" i="1"/>
  <c r="CA2526" i="1" s="1"/>
  <c r="CC2526" i="1" s="1"/>
  <c r="CE2526" i="1" s="1"/>
  <c r="CG2526" i="1" s="1"/>
  <c r="BY2527" i="1"/>
  <c r="CA2527" i="1" s="1"/>
  <c r="CC2527" i="1" s="1"/>
  <c r="CE2527" i="1" s="1"/>
  <c r="BY2531" i="1"/>
  <c r="CA2531" i="1" s="1"/>
  <c r="CC2531" i="1" s="1"/>
  <c r="CE2531" i="1" s="1"/>
  <c r="CG2531" i="1" s="1"/>
  <c r="BY2532" i="1"/>
  <c r="CA2532" i="1" s="1"/>
  <c r="CC2532" i="1" s="1"/>
  <c r="CE2532" i="1" s="1"/>
  <c r="CG2532" i="1" s="1"/>
  <c r="BY2534" i="1"/>
  <c r="CA2534" i="1" s="1"/>
  <c r="CC2534" i="1" s="1"/>
  <c r="CE2534" i="1" s="1"/>
  <c r="BY2535" i="1"/>
  <c r="CA2535" i="1" s="1"/>
  <c r="CC2535" i="1" s="1"/>
  <c r="CE2535" i="1" s="1"/>
  <c r="CG2535" i="1" s="1"/>
  <c r="BY2536" i="1"/>
  <c r="CA2536" i="1" s="1"/>
  <c r="BY2537" i="1"/>
  <c r="CA2537" i="1" s="1"/>
  <c r="CC2537" i="1" s="1"/>
  <c r="CE2537" i="1" s="1"/>
  <c r="CG2537" i="1" s="1"/>
  <c r="BY2543" i="1"/>
  <c r="CA2543" i="1" s="1"/>
  <c r="CC2543" i="1" s="1"/>
  <c r="BY2547" i="1"/>
  <c r="CA2547" i="1" s="1"/>
  <c r="BY2548" i="1"/>
  <c r="CA2548" i="1" s="1"/>
  <c r="CC2548" i="1" s="1"/>
  <c r="CE2548" i="1" s="1"/>
  <c r="CG2548" i="1" s="1"/>
  <c r="BY2550" i="1"/>
  <c r="BY2551" i="1"/>
  <c r="CA2551" i="1" s="1"/>
  <c r="CC2551" i="1" s="1"/>
  <c r="CE2551" i="1" s="1"/>
  <c r="CG2551" i="1" s="1"/>
  <c r="BY2552" i="1"/>
  <c r="CA2552" i="1" s="1"/>
  <c r="CC2552" i="1" s="1"/>
  <c r="CE2552" i="1" s="1"/>
  <c r="CG2552" i="1" s="1"/>
  <c r="BY2553" i="1"/>
  <c r="CA2553" i="1" s="1"/>
  <c r="CC2553" i="1" s="1"/>
  <c r="CE2553" i="1" s="1"/>
  <c r="CG2553" i="1" s="1"/>
  <c r="BY2559" i="1"/>
  <c r="BY2563" i="1"/>
  <c r="BY2564" i="1"/>
  <c r="CA2564" i="1" s="1"/>
  <c r="BY2566" i="1"/>
  <c r="CA2566" i="1" s="1"/>
  <c r="BY2567" i="1"/>
  <c r="CA2567" i="1" s="1"/>
  <c r="CC2567" i="1" s="1"/>
  <c r="CE2567" i="1" s="1"/>
  <c r="CG2567" i="1" s="1"/>
  <c r="BY2568" i="1"/>
  <c r="CA2568" i="1" s="1"/>
  <c r="BY2569" i="1"/>
  <c r="CA2569" i="1" s="1"/>
  <c r="CC2569" i="1" s="1"/>
  <c r="CE2569" i="1" s="1"/>
  <c r="CG2569" i="1" s="1"/>
  <c r="BY2575" i="1"/>
  <c r="CA2575" i="1" s="1"/>
  <c r="CC2575" i="1" s="1"/>
  <c r="CE2575" i="1" s="1"/>
  <c r="CG2575" i="1" s="1"/>
  <c r="BY2579" i="1"/>
  <c r="CA2579" i="1" s="1"/>
  <c r="CC2579" i="1" s="1"/>
  <c r="CE2579" i="1" s="1"/>
  <c r="CG2579" i="1" s="1"/>
  <c r="BY2580" i="1"/>
  <c r="CA2580" i="1" s="1"/>
  <c r="CC2580" i="1" s="1"/>
  <c r="CE2580" i="1" s="1"/>
  <c r="CG2580" i="1" s="1"/>
  <c r="BY2582" i="1"/>
  <c r="CA2582" i="1" s="1"/>
  <c r="CC2582" i="1" s="1"/>
  <c r="CE2582" i="1" s="1"/>
  <c r="CG2582" i="1" s="1"/>
  <c r="BY2583" i="1"/>
  <c r="BY2584" i="1"/>
  <c r="CA2584" i="1" s="1"/>
  <c r="CC2584" i="1" s="1"/>
  <c r="CE2584" i="1" s="1"/>
  <c r="CG2584" i="1" s="1"/>
  <c r="BY2585" i="1"/>
  <c r="CA2585" i="1" s="1"/>
  <c r="CC2585" i="1" s="1"/>
  <c r="BY2591" i="1"/>
  <c r="CA2591" i="1" s="1"/>
  <c r="CC2591" i="1" s="1"/>
  <c r="CE2591" i="1" s="1"/>
  <c r="CG2591" i="1" s="1"/>
  <c r="BY2595" i="1"/>
  <c r="CA2595" i="1" s="1"/>
  <c r="CC2595" i="1" s="1"/>
  <c r="CE2595" i="1" s="1"/>
  <c r="CG2595" i="1" s="1"/>
  <c r="BY2596" i="1"/>
  <c r="CA2596" i="1" s="1"/>
  <c r="CC2596" i="1" s="1"/>
  <c r="CE2596" i="1" s="1"/>
  <c r="CG2596" i="1" s="1"/>
  <c r="BY2598" i="1"/>
  <c r="CA2598" i="1" s="1"/>
  <c r="CC2598" i="1" s="1"/>
  <c r="CE2598" i="1" s="1"/>
  <c r="CG2598" i="1" s="1"/>
  <c r="BY2599" i="1"/>
  <c r="CA2599" i="1" s="1"/>
  <c r="CC2599" i="1" s="1"/>
  <c r="BY2600" i="1"/>
  <c r="CA2600" i="1" s="1"/>
  <c r="CC2600" i="1" s="1"/>
  <c r="CE2600" i="1" s="1"/>
  <c r="CG2600" i="1" s="1"/>
  <c r="BY2601" i="1"/>
  <c r="CA2601" i="1" s="1"/>
  <c r="CC2601" i="1" s="1"/>
  <c r="CE2601" i="1" s="1"/>
  <c r="CG2601" i="1" s="1"/>
  <c r="BY2607" i="1"/>
  <c r="CA2607" i="1" s="1"/>
  <c r="CC2607" i="1" s="1"/>
  <c r="CE2607" i="1" s="1"/>
  <c r="CG2607" i="1" s="1"/>
  <c r="BY2611" i="1"/>
  <c r="BY2612" i="1"/>
  <c r="CA2612" i="1" s="1"/>
  <c r="CC2612" i="1" s="1"/>
  <c r="CE2612" i="1" s="1"/>
  <c r="BY2614" i="1"/>
  <c r="CA2614" i="1" s="1"/>
  <c r="CC2614" i="1" s="1"/>
  <c r="CE2614" i="1" s="1"/>
  <c r="CG2614" i="1" s="1"/>
  <c r="BY2615" i="1"/>
  <c r="CA2615" i="1" s="1"/>
  <c r="CC2615" i="1" s="1"/>
  <c r="BY2616" i="1"/>
  <c r="CA2616" i="1" s="1"/>
  <c r="CC2616" i="1" s="1"/>
  <c r="CE2616" i="1" s="1"/>
  <c r="BY2617" i="1"/>
  <c r="CA2617" i="1" s="1"/>
  <c r="CC2617" i="1" s="1"/>
  <c r="CE2617" i="1" s="1"/>
  <c r="CG2617" i="1" s="1"/>
  <c r="BY2623" i="1"/>
  <c r="CA2623" i="1" s="1"/>
  <c r="BY2627" i="1"/>
  <c r="BY2628" i="1"/>
  <c r="CA2628" i="1" s="1"/>
  <c r="CC2628" i="1" s="1"/>
  <c r="CE2628" i="1" s="1"/>
  <c r="CG2628" i="1" s="1"/>
  <c r="BY2630" i="1"/>
  <c r="CA2630" i="1" s="1"/>
  <c r="BY2631" i="1"/>
  <c r="CA2631" i="1" s="1"/>
  <c r="BY2632" i="1"/>
  <c r="CA2632" i="1" s="1"/>
  <c r="CC2632" i="1" s="1"/>
  <c r="BY2633" i="1"/>
  <c r="CA2633" i="1" s="1"/>
  <c r="CC2633" i="1" s="1"/>
  <c r="CE2633" i="1" s="1"/>
  <c r="BY2639" i="1"/>
  <c r="CA2639" i="1" s="1"/>
  <c r="BY2643" i="1"/>
  <c r="CA2643" i="1" s="1"/>
  <c r="CC2643" i="1" s="1"/>
  <c r="CE2643" i="1" s="1"/>
  <c r="CG2643" i="1" s="1"/>
  <c r="BY2644" i="1"/>
  <c r="CA2644" i="1" s="1"/>
  <c r="CC2644" i="1" s="1"/>
  <c r="CE2644" i="1" s="1"/>
  <c r="CG2644" i="1" s="1"/>
  <c r="BY2646" i="1"/>
  <c r="CA2646" i="1" s="1"/>
  <c r="BY2647" i="1"/>
  <c r="BY2648" i="1"/>
  <c r="CA2648" i="1" s="1"/>
  <c r="CC2648" i="1" s="1"/>
  <c r="CE2648" i="1" s="1"/>
  <c r="CG2648" i="1" s="1"/>
  <c r="BY2649" i="1"/>
  <c r="BY2655" i="1"/>
  <c r="CA2655" i="1" s="1"/>
  <c r="CC2655" i="1" s="1"/>
  <c r="CE2655" i="1" s="1"/>
  <c r="CG2655" i="1" s="1"/>
  <c r="BY2659" i="1"/>
  <c r="CA2659" i="1" s="1"/>
  <c r="CC2659" i="1" s="1"/>
  <c r="CE2659" i="1" s="1"/>
  <c r="CG2659" i="1" s="1"/>
  <c r="BY2660" i="1"/>
  <c r="CA2660" i="1" s="1"/>
  <c r="CC2660" i="1" s="1"/>
  <c r="CE2660" i="1" s="1"/>
  <c r="CG2660" i="1" s="1"/>
  <c r="BY2662" i="1"/>
  <c r="CA2662" i="1" s="1"/>
  <c r="CC2662" i="1" s="1"/>
  <c r="CE2662" i="1" s="1"/>
  <c r="CG2662" i="1" s="1"/>
  <c r="BY2663" i="1"/>
  <c r="CA2663" i="1" s="1"/>
  <c r="CC2663" i="1" s="1"/>
  <c r="CE2663" i="1" s="1"/>
  <c r="BY2664" i="1"/>
  <c r="CA2664" i="1" s="1"/>
  <c r="CC2664" i="1" s="1"/>
  <c r="CE2664" i="1" s="1"/>
  <c r="BY2665" i="1"/>
  <c r="CA2665" i="1" s="1"/>
  <c r="CC2665" i="1" s="1"/>
  <c r="CE2665" i="1" s="1"/>
  <c r="CG2665" i="1" s="1"/>
  <c r="BY2671" i="1"/>
  <c r="CA2671" i="1" s="1"/>
  <c r="CC2671" i="1" s="1"/>
  <c r="CE2671" i="1" s="1"/>
  <c r="BY2675" i="1"/>
  <c r="CA2675" i="1" s="1"/>
  <c r="CC2675" i="1" s="1"/>
  <c r="CE2675" i="1" s="1"/>
  <c r="CG2675" i="1" s="1"/>
  <c r="BY2676" i="1"/>
  <c r="CA2676" i="1" s="1"/>
  <c r="CC2676" i="1" s="1"/>
  <c r="CE2676" i="1" s="1"/>
  <c r="CG2676" i="1" s="1"/>
  <c r="BY2678" i="1"/>
  <c r="CA2678" i="1" s="1"/>
  <c r="CC2678" i="1" s="1"/>
  <c r="CE2678" i="1" s="1"/>
  <c r="CG2678" i="1" s="1"/>
  <c r="BY2679" i="1"/>
  <c r="CA2679" i="1" s="1"/>
  <c r="CC2679" i="1" s="1"/>
  <c r="CE2679" i="1" s="1"/>
  <c r="BY2680" i="1"/>
  <c r="CA2680" i="1" s="1"/>
  <c r="CC2680" i="1" s="1"/>
  <c r="CE2680" i="1" s="1"/>
  <c r="CG2680" i="1" s="1"/>
  <c r="BY2681" i="1"/>
  <c r="CA2681" i="1" s="1"/>
  <c r="CC2681" i="1" s="1"/>
  <c r="CE2681" i="1" s="1"/>
  <c r="BY2687" i="1"/>
  <c r="BY2691" i="1"/>
  <c r="BY2692" i="1"/>
  <c r="BY2694" i="1"/>
  <c r="CA2694" i="1" s="1"/>
  <c r="CC2694" i="1" s="1"/>
  <c r="CE2694" i="1" s="1"/>
  <c r="CG2694" i="1" s="1"/>
  <c r="BY2695" i="1"/>
  <c r="CA2695" i="1" s="1"/>
  <c r="CC2695" i="1" s="1"/>
  <c r="CE2695" i="1" s="1"/>
  <c r="BY2696" i="1"/>
  <c r="CA2696" i="1" s="1"/>
  <c r="CC2696" i="1" s="1"/>
  <c r="CE2696" i="1" s="1"/>
  <c r="BY2697" i="1"/>
  <c r="CA2697" i="1" s="1"/>
  <c r="CC2697" i="1" s="1"/>
  <c r="CE2697" i="1" s="1"/>
  <c r="CG2697" i="1" s="1"/>
  <c r="BY2703" i="1"/>
  <c r="CA2703" i="1" s="1"/>
  <c r="CC2703" i="1" s="1"/>
  <c r="CE2703" i="1" s="1"/>
  <c r="CG2703" i="1" s="1"/>
  <c r="BY2707" i="1"/>
  <c r="CA2707" i="1" s="1"/>
  <c r="CC2707" i="1" s="1"/>
  <c r="BY2708" i="1"/>
  <c r="CA2708" i="1" s="1"/>
  <c r="CC2708" i="1" s="1"/>
  <c r="CE2708" i="1" s="1"/>
  <c r="CG2708" i="1" s="1"/>
  <c r="BY2710" i="1"/>
  <c r="CA2710" i="1" s="1"/>
  <c r="CC2710" i="1" s="1"/>
  <c r="CE2710" i="1" s="1"/>
  <c r="BY2711" i="1"/>
  <c r="BY2712" i="1"/>
  <c r="CA2712" i="1" s="1"/>
  <c r="CC2712" i="1" s="1"/>
  <c r="CE2712" i="1" s="1"/>
  <c r="CG2712" i="1" s="1"/>
  <c r="BY2713" i="1"/>
  <c r="CA2713" i="1" s="1"/>
  <c r="CC2713" i="1" s="1"/>
  <c r="CE2713" i="1" s="1"/>
  <c r="BY2719" i="1"/>
  <c r="CA2719" i="1" s="1"/>
  <c r="CC2719" i="1" s="1"/>
  <c r="CE2719" i="1" s="1"/>
  <c r="CG2719" i="1" s="1"/>
  <c r="BY2723" i="1"/>
  <c r="CA2723" i="1" s="1"/>
  <c r="CC2723" i="1" s="1"/>
  <c r="CE2723" i="1" s="1"/>
  <c r="CG2723" i="1" s="1"/>
  <c r="BY2724" i="1"/>
  <c r="CA2724" i="1" s="1"/>
  <c r="CC2724" i="1" s="1"/>
  <c r="CE2724" i="1" s="1"/>
  <c r="CG2724" i="1" s="1"/>
  <c r="BY2726" i="1"/>
  <c r="CA2726" i="1" s="1"/>
  <c r="BY2727" i="1"/>
  <c r="BY2728" i="1"/>
  <c r="CA2728" i="1" s="1"/>
  <c r="CC2728" i="1" s="1"/>
  <c r="BY2729" i="1"/>
  <c r="BY2735" i="1"/>
  <c r="CA2735" i="1" s="1"/>
  <c r="CC2735" i="1" s="1"/>
  <c r="CE2735" i="1" s="1"/>
  <c r="BY2739" i="1"/>
  <c r="CA2739" i="1" s="1"/>
  <c r="CC2739" i="1" s="1"/>
  <c r="CE2739" i="1" s="1"/>
  <c r="CG2739" i="1" s="1"/>
  <c r="BY2740" i="1"/>
  <c r="CA2740" i="1" s="1"/>
  <c r="CC2740" i="1" s="1"/>
  <c r="CE2740" i="1" s="1"/>
  <c r="CG2740" i="1" s="1"/>
  <c r="BY2742" i="1"/>
  <c r="CA2742" i="1" s="1"/>
  <c r="BY2743" i="1"/>
  <c r="CA2743" i="1" s="1"/>
  <c r="CC2743" i="1" s="1"/>
  <c r="CE2743" i="1" s="1"/>
  <c r="BY2744" i="1"/>
  <c r="CA2744" i="1" s="1"/>
  <c r="CC2744" i="1" s="1"/>
  <c r="BY2745" i="1"/>
  <c r="BY2751" i="1"/>
  <c r="CA2751" i="1" s="1"/>
  <c r="BY2755" i="1"/>
  <c r="BY2756" i="1"/>
  <c r="BY2758" i="1"/>
  <c r="CA2758" i="1" s="1"/>
  <c r="BY2759" i="1"/>
  <c r="CA2759" i="1" s="1"/>
  <c r="CC2759" i="1" s="1"/>
  <c r="CE2759" i="1" s="1"/>
  <c r="CG2759" i="1" s="1"/>
  <c r="BY2760" i="1"/>
  <c r="CA2760" i="1" s="1"/>
  <c r="CC2760" i="1" s="1"/>
  <c r="CE2760" i="1" s="1"/>
  <c r="CG2760" i="1" s="1"/>
  <c r="BY2761" i="1"/>
  <c r="CA2761" i="1" s="1"/>
  <c r="CC2761" i="1" s="1"/>
  <c r="CE2761" i="1" s="1"/>
  <c r="CG2761" i="1" s="1"/>
  <c r="BY2767" i="1"/>
  <c r="CA2767" i="1" s="1"/>
  <c r="CC2767" i="1" s="1"/>
  <c r="BY2771" i="1"/>
  <c r="CA2771" i="1" s="1"/>
  <c r="CC2771" i="1" s="1"/>
  <c r="BY2772" i="1"/>
  <c r="CA2772" i="1" s="1"/>
  <c r="CC2772" i="1" s="1"/>
  <c r="CE2772" i="1" s="1"/>
  <c r="CG2772" i="1" s="1"/>
  <c r="BY2774" i="1"/>
  <c r="CA2774" i="1" s="1"/>
  <c r="CC2774" i="1" s="1"/>
  <c r="CE2774" i="1" s="1"/>
  <c r="CG2774" i="1" s="1"/>
  <c r="BY2775" i="1"/>
  <c r="BY2776" i="1"/>
  <c r="CA2776" i="1" s="1"/>
  <c r="CC2776" i="1" s="1"/>
  <c r="CE2776" i="1" s="1"/>
  <c r="CG2776" i="1" s="1"/>
  <c r="BY2777" i="1"/>
  <c r="CA2777" i="1" s="1"/>
  <c r="CC2777" i="1" s="1"/>
  <c r="CE2777" i="1" s="1"/>
  <c r="CG2777" i="1" s="1"/>
  <c r="BY2783" i="1"/>
  <c r="CA2783" i="1" s="1"/>
  <c r="CC2783" i="1" s="1"/>
  <c r="CE2783" i="1" s="1"/>
  <c r="CG2783" i="1" s="1"/>
  <c r="BY2787" i="1"/>
  <c r="CA2787" i="1" s="1"/>
  <c r="CC2787" i="1" s="1"/>
  <c r="CE2787" i="1" s="1"/>
  <c r="BY2788" i="1"/>
  <c r="CA2788" i="1" s="1"/>
  <c r="CC2788" i="1" s="1"/>
  <c r="CE2788" i="1" s="1"/>
  <c r="CG2788" i="1" s="1"/>
  <c r="BY2790" i="1"/>
  <c r="CA2790" i="1" s="1"/>
  <c r="CC2790" i="1" s="1"/>
  <c r="CE2790" i="1" s="1"/>
  <c r="CG2790" i="1" s="1"/>
  <c r="BY2791" i="1"/>
  <c r="CA2791" i="1" s="1"/>
  <c r="CC2791" i="1" s="1"/>
  <c r="CE2791" i="1" s="1"/>
  <c r="CG2791" i="1" s="1"/>
  <c r="BY2792" i="1"/>
  <c r="CA2792" i="1" s="1"/>
  <c r="CC2792" i="1" s="1"/>
  <c r="CE2792" i="1" s="1"/>
  <c r="BY2793" i="1"/>
  <c r="CA2793" i="1" s="1"/>
  <c r="CC2793" i="1" s="1"/>
  <c r="CE2793" i="1" s="1"/>
  <c r="CG2793" i="1" s="1"/>
  <c r="BY2799" i="1"/>
  <c r="CA2799" i="1" s="1"/>
  <c r="CC2799" i="1" s="1"/>
  <c r="CE2799" i="1" s="1"/>
  <c r="CG2799" i="1" s="1"/>
  <c r="BY2803" i="1"/>
  <c r="CA2803" i="1" s="1"/>
  <c r="CC2803" i="1" s="1"/>
  <c r="CE2803" i="1" s="1"/>
  <c r="BY2804" i="1"/>
  <c r="CA2804" i="1" s="1"/>
  <c r="CC2804" i="1" s="1"/>
  <c r="BY2806" i="1"/>
  <c r="CA2806" i="1" s="1"/>
  <c r="CC2806" i="1" s="1"/>
  <c r="CE2806" i="1" s="1"/>
  <c r="CG2806" i="1" s="1"/>
  <c r="BY2807" i="1"/>
  <c r="CA2807" i="1" s="1"/>
  <c r="CC2807" i="1" s="1"/>
  <c r="CE2807" i="1" s="1"/>
  <c r="CG2807" i="1" s="1"/>
  <c r="BY2808" i="1"/>
  <c r="CA2808" i="1" s="1"/>
  <c r="CC2808" i="1" s="1"/>
  <c r="BY2809" i="1"/>
  <c r="CA2809" i="1" s="1"/>
  <c r="BY2814" i="1"/>
  <c r="CA2814" i="1" s="1"/>
  <c r="CC2814" i="1" s="1"/>
  <c r="CE2814" i="1" s="1"/>
  <c r="BY2815" i="1"/>
  <c r="CA2815" i="1" s="1"/>
  <c r="CC2815" i="1" s="1"/>
  <c r="CE2815" i="1" s="1"/>
  <c r="CG2815" i="1" s="1"/>
  <c r="BY2819" i="1"/>
  <c r="BY2820" i="1"/>
  <c r="BY2822" i="1"/>
  <c r="CA2822" i="1" s="1"/>
  <c r="BY2823" i="1"/>
  <c r="CA2823" i="1" s="1"/>
  <c r="CC2823" i="1" s="1"/>
  <c r="CE2823" i="1" s="1"/>
  <c r="CG2823" i="1" s="1"/>
  <c r="BY2824" i="1"/>
  <c r="CA2824" i="1" s="1"/>
  <c r="CC2824" i="1" s="1"/>
  <c r="CE2824" i="1" s="1"/>
  <c r="CG2824" i="1" s="1"/>
  <c r="BY2825" i="1"/>
  <c r="CA2825" i="1" s="1"/>
  <c r="CC2825" i="1" s="1"/>
  <c r="CE2825" i="1" s="1"/>
  <c r="BY2831" i="1"/>
  <c r="CA2831" i="1" s="1"/>
  <c r="CC2831" i="1" s="1"/>
  <c r="CE2831" i="1" s="1"/>
  <c r="CG2831" i="1" s="1"/>
  <c r="BY2835" i="1"/>
  <c r="CA2835" i="1" s="1"/>
  <c r="CC2835" i="1" s="1"/>
  <c r="CE2835" i="1" s="1"/>
  <c r="BY2836" i="1"/>
  <c r="CA2836" i="1" s="1"/>
  <c r="CC2836" i="1" s="1"/>
  <c r="CE2836" i="1" s="1"/>
  <c r="CG2836" i="1" s="1"/>
  <c r="BY2838" i="1"/>
  <c r="CA2838" i="1" s="1"/>
  <c r="CC2838" i="1" s="1"/>
  <c r="CE2838" i="1" s="1"/>
  <c r="CG2838" i="1" s="1"/>
  <c r="BY2839" i="1"/>
  <c r="CA2839" i="1" s="1"/>
  <c r="CC2839" i="1" s="1"/>
  <c r="CE2839" i="1" s="1"/>
  <c r="CG2839" i="1" s="1"/>
  <c r="BY2840" i="1"/>
  <c r="CA2840" i="1" s="1"/>
  <c r="CC2840" i="1" s="1"/>
  <c r="CE2840" i="1" s="1"/>
  <c r="BY2841" i="1"/>
  <c r="CA2841" i="1" s="1"/>
  <c r="CC2841" i="1" s="1"/>
  <c r="CE2841" i="1" s="1"/>
  <c r="CG2841" i="1" s="1"/>
  <c r="BY2847" i="1"/>
  <c r="CA2847" i="1" s="1"/>
  <c r="CC2847" i="1" s="1"/>
  <c r="BY2851" i="1"/>
  <c r="CA2851" i="1" s="1"/>
  <c r="CC2851" i="1" s="1"/>
  <c r="CE2851" i="1" s="1"/>
  <c r="CG2851" i="1" s="1"/>
  <c r="BY2852" i="1"/>
  <c r="CA2852" i="1" s="1"/>
  <c r="CC2852" i="1" s="1"/>
  <c r="CE2852" i="1" s="1"/>
  <c r="CG2852" i="1" s="1"/>
  <c r="BY2854" i="1"/>
  <c r="CA2854" i="1" s="1"/>
  <c r="CC2854" i="1" s="1"/>
  <c r="BY2855" i="1"/>
  <c r="CA2855" i="1" s="1"/>
  <c r="CC2855" i="1" s="1"/>
  <c r="CE2855" i="1" s="1"/>
  <c r="BY2856" i="1"/>
  <c r="CA2856" i="1" s="1"/>
  <c r="CC2856" i="1" s="1"/>
  <c r="CE2856" i="1" s="1"/>
  <c r="CG2856" i="1" s="1"/>
  <c r="BY2857" i="1"/>
  <c r="CA2857" i="1" s="1"/>
  <c r="CC2857" i="1" s="1"/>
  <c r="CE2857" i="1" s="1"/>
  <c r="CG2857" i="1" s="1"/>
  <c r="BY2863" i="1"/>
  <c r="CA2863" i="1" s="1"/>
  <c r="CC2863" i="1" s="1"/>
  <c r="CE2863" i="1" s="1"/>
  <c r="CG2863" i="1" s="1"/>
  <c r="BY2867" i="1"/>
  <c r="CA2867" i="1" s="1"/>
  <c r="CC2867" i="1" s="1"/>
  <c r="CE2867" i="1" s="1"/>
  <c r="CG2867" i="1" s="1"/>
  <c r="BY2868" i="1"/>
  <c r="CA2868" i="1" s="1"/>
  <c r="CC2868" i="1" s="1"/>
  <c r="CE2868" i="1" s="1"/>
  <c r="CG2868" i="1" s="1"/>
  <c r="BY2870" i="1"/>
  <c r="CA2870" i="1" s="1"/>
  <c r="CC2870" i="1" s="1"/>
  <c r="CE2870" i="1" s="1"/>
  <c r="CG2870" i="1" s="1"/>
  <c r="BY2871" i="1"/>
  <c r="CA2871" i="1" s="1"/>
  <c r="CC2871" i="1" s="1"/>
  <c r="CE2871" i="1" s="1"/>
  <c r="CG2871" i="1" s="1"/>
  <c r="BY2872" i="1"/>
  <c r="CA2872" i="1" s="1"/>
  <c r="CC2872" i="1" s="1"/>
  <c r="CE2872" i="1" s="1"/>
  <c r="BY2873" i="1"/>
  <c r="CA2873" i="1" s="1"/>
  <c r="CC2873" i="1" s="1"/>
  <c r="CE2873" i="1" s="1"/>
  <c r="CG2873" i="1" s="1"/>
  <c r="BY2879" i="1"/>
  <c r="CA2879" i="1" s="1"/>
  <c r="CC2879" i="1" s="1"/>
  <c r="CE2879" i="1" s="1"/>
  <c r="BY2883" i="1"/>
  <c r="CA2883" i="1" s="1"/>
  <c r="CC2883" i="1" s="1"/>
  <c r="CE2883" i="1" s="1"/>
  <c r="CG2883" i="1" s="1"/>
  <c r="BY2884" i="1"/>
  <c r="CA2884" i="1" s="1"/>
  <c r="BY2886" i="1"/>
  <c r="CA2886" i="1" s="1"/>
  <c r="CC2886" i="1" s="1"/>
  <c r="CE2886" i="1" s="1"/>
  <c r="CG2886" i="1" s="1"/>
  <c r="BY2887" i="1"/>
  <c r="CA2887" i="1" s="1"/>
  <c r="BY2888" i="1"/>
  <c r="CA2888" i="1" s="1"/>
  <c r="CC2888" i="1" s="1"/>
  <c r="CE2888" i="1" s="1"/>
  <c r="CG2888" i="1" s="1"/>
  <c r="BY2889" i="1"/>
  <c r="CA2889" i="1" s="1"/>
  <c r="CC2889" i="1" s="1"/>
  <c r="CE2889" i="1" s="1"/>
  <c r="BY2895" i="1"/>
  <c r="CA2895" i="1" s="1"/>
  <c r="CC2895" i="1" s="1"/>
  <c r="CE2895" i="1" s="1"/>
  <c r="CG2895" i="1" s="1"/>
  <c r="BY2899" i="1"/>
  <c r="CA2899" i="1" s="1"/>
  <c r="CC2899" i="1" s="1"/>
  <c r="CE2899" i="1" s="1"/>
  <c r="CG2899" i="1" s="1"/>
  <c r="BY2900" i="1"/>
  <c r="CA2900" i="1" s="1"/>
  <c r="CC2900" i="1" s="1"/>
  <c r="CE2900" i="1" s="1"/>
  <c r="CG2900" i="1" s="1"/>
  <c r="BY2902" i="1"/>
  <c r="CA2902" i="1" s="1"/>
  <c r="CC2902" i="1" s="1"/>
  <c r="CE2902" i="1" s="1"/>
  <c r="CG2902" i="1" s="1"/>
  <c r="BY2903" i="1"/>
  <c r="CA2903" i="1" s="1"/>
  <c r="CC2903" i="1" s="1"/>
  <c r="BY2904" i="1"/>
  <c r="CA2904" i="1" s="1"/>
  <c r="BY2905" i="1"/>
  <c r="CA2905" i="1" s="1"/>
  <c r="CC2905" i="1" s="1"/>
  <c r="CE2905" i="1" s="1"/>
  <c r="CG2905" i="1" s="1"/>
  <c r="BY2911" i="1"/>
  <c r="CA2911" i="1" s="1"/>
  <c r="CC2911" i="1" s="1"/>
  <c r="CE2911" i="1" s="1"/>
  <c r="CG2911" i="1" s="1"/>
  <c r="BY2915" i="1"/>
  <c r="BY2916" i="1"/>
  <c r="CA2916" i="1" s="1"/>
  <c r="CC2916" i="1" s="1"/>
  <c r="CE2916" i="1" s="1"/>
  <c r="CG2916" i="1" s="1"/>
  <c r="BY2918" i="1"/>
  <c r="BY2919" i="1"/>
  <c r="CA2919" i="1" s="1"/>
  <c r="CC2919" i="1" s="1"/>
  <c r="CE2919" i="1" s="1"/>
  <c r="CG2919" i="1" s="1"/>
  <c r="BY2920" i="1"/>
  <c r="CA2920" i="1" s="1"/>
  <c r="CC2920" i="1" s="1"/>
  <c r="BY2921" i="1"/>
  <c r="CA2921" i="1" s="1"/>
  <c r="CC2921" i="1" s="1"/>
  <c r="CE2921" i="1" s="1"/>
  <c r="CG2921" i="1" s="1"/>
  <c r="BY2927" i="1"/>
  <c r="CA2927" i="1" s="1"/>
  <c r="CC2927" i="1" s="1"/>
  <c r="CE2927" i="1" s="1"/>
  <c r="BY2931" i="1"/>
  <c r="CA2931" i="1" s="1"/>
  <c r="CC2931" i="1" s="1"/>
  <c r="CE2931" i="1" s="1"/>
  <c r="CG2931" i="1" s="1"/>
  <c r="BY2932" i="1"/>
  <c r="CA2932" i="1" s="1"/>
  <c r="CC2932" i="1" s="1"/>
  <c r="CE2932" i="1" s="1"/>
  <c r="CG2932" i="1" s="1"/>
  <c r="BY2934" i="1"/>
  <c r="CA2934" i="1" s="1"/>
  <c r="CC2934" i="1" s="1"/>
  <c r="CE2934" i="1" s="1"/>
  <c r="CG2934" i="1" s="1"/>
  <c r="BY2935" i="1"/>
  <c r="CA2935" i="1" s="1"/>
  <c r="CC2935" i="1" s="1"/>
  <c r="CE2935" i="1" s="1"/>
  <c r="BY2936" i="1"/>
  <c r="CA2936" i="1" s="1"/>
  <c r="CC2936" i="1" s="1"/>
  <c r="CE2936" i="1" s="1"/>
  <c r="CG2936" i="1" s="1"/>
  <c r="BY2937" i="1"/>
  <c r="CA2937" i="1" s="1"/>
  <c r="CC2937" i="1" s="1"/>
  <c r="CE2937" i="1" s="1"/>
  <c r="CG2937" i="1" s="1"/>
  <c r="BY2943" i="1"/>
  <c r="BY2947" i="1"/>
  <c r="BY2948" i="1"/>
  <c r="CA2948" i="1" s="1"/>
  <c r="CC2948" i="1" s="1"/>
  <c r="CE2948" i="1" s="1"/>
  <c r="BY2950" i="1"/>
  <c r="CA2950" i="1" s="1"/>
  <c r="CC2950" i="1" s="1"/>
  <c r="CE2950" i="1" s="1"/>
  <c r="CG2950" i="1" s="1"/>
  <c r="BY2951" i="1"/>
  <c r="CA2951" i="1" s="1"/>
  <c r="CC2951" i="1" s="1"/>
  <c r="CE2951" i="1" s="1"/>
  <c r="CG2951" i="1" s="1"/>
  <c r="BY2952" i="1"/>
  <c r="CA2952" i="1" s="1"/>
  <c r="BY2953" i="1"/>
  <c r="CA2953" i="1" s="1"/>
  <c r="CC2953" i="1" s="1"/>
  <c r="CE2953" i="1" s="1"/>
  <c r="BY2959" i="1"/>
  <c r="CA2959" i="1" s="1"/>
  <c r="CC2959" i="1" s="1"/>
  <c r="CE2959" i="1" s="1"/>
  <c r="BY2963" i="1"/>
  <c r="CA2963" i="1" s="1"/>
  <c r="BY2964" i="1"/>
  <c r="CA2964" i="1" s="1"/>
  <c r="CC2964" i="1" s="1"/>
  <c r="CE2964" i="1" s="1"/>
  <c r="CG2964" i="1" s="1"/>
  <c r="BY2966" i="1"/>
  <c r="CA2966" i="1" s="1"/>
  <c r="CC2966" i="1" s="1"/>
  <c r="CE2966" i="1" s="1"/>
  <c r="CG2966" i="1" s="1"/>
  <c r="BY2967" i="1"/>
  <c r="BY2968" i="1"/>
  <c r="CA2968" i="1" s="1"/>
  <c r="CC2968" i="1" s="1"/>
  <c r="CE2968" i="1" s="1"/>
  <c r="CG2968" i="1" s="1"/>
  <c r="BY2969" i="1"/>
  <c r="BY2975" i="1"/>
  <c r="CA2975" i="1" s="1"/>
  <c r="BY2979" i="1"/>
  <c r="CA2979" i="1" s="1"/>
  <c r="CC2979" i="1" s="1"/>
  <c r="CE2979" i="1" s="1"/>
  <c r="CG2979" i="1" s="1"/>
  <c r="BY2980" i="1"/>
  <c r="CA2980" i="1" s="1"/>
  <c r="CC2980" i="1" s="1"/>
  <c r="BY2982" i="1"/>
  <c r="CA2982" i="1" s="1"/>
  <c r="CC2982" i="1" s="1"/>
  <c r="CE2982" i="1" s="1"/>
  <c r="CG2982" i="1" s="1"/>
  <c r="BY2983" i="1"/>
  <c r="BY2984" i="1"/>
  <c r="CA2984" i="1" s="1"/>
  <c r="CC2984" i="1" s="1"/>
  <c r="CE2984" i="1" s="1"/>
  <c r="CG2984" i="1" s="1"/>
  <c r="BY2985" i="1"/>
  <c r="CA2985" i="1" s="1"/>
  <c r="CC2985" i="1" s="1"/>
  <c r="CE2985" i="1" s="1"/>
  <c r="CG2985" i="1" s="1"/>
  <c r="BY2987" i="1"/>
  <c r="CA2987" i="1" s="1"/>
  <c r="BY2991" i="1"/>
  <c r="CA2991" i="1" s="1"/>
  <c r="CC2991" i="1" s="1"/>
  <c r="CE2991" i="1" s="1"/>
  <c r="CG2991" i="1" s="1"/>
  <c r="BY2995" i="1"/>
  <c r="CA2995" i="1" s="1"/>
  <c r="CC2995" i="1" s="1"/>
  <c r="CE2995" i="1" s="1"/>
  <c r="CG2995" i="1" s="1"/>
  <c r="BY2996" i="1"/>
  <c r="CA2996" i="1" s="1"/>
  <c r="CC2996" i="1" s="1"/>
  <c r="CE2996" i="1" s="1"/>
  <c r="BY2998" i="1"/>
  <c r="CA2998" i="1" s="1"/>
  <c r="CC2998" i="1" s="1"/>
  <c r="CE2998" i="1" s="1"/>
  <c r="CG2998" i="1" s="1"/>
  <c r="BY2999" i="1"/>
  <c r="CA2999" i="1" s="1"/>
  <c r="CC2999" i="1" s="1"/>
  <c r="CE2999" i="1" s="1"/>
  <c r="BY3000" i="1"/>
  <c r="CA3000" i="1" s="1"/>
  <c r="CC3000" i="1" s="1"/>
  <c r="CE3000" i="1" s="1"/>
  <c r="CG3000" i="1" s="1"/>
  <c r="BY3001" i="1"/>
  <c r="BY3007" i="1"/>
  <c r="CA3007" i="1" s="1"/>
  <c r="CC3007" i="1" s="1"/>
  <c r="BY3011" i="1"/>
  <c r="CA3011" i="1" s="1"/>
  <c r="CC3011" i="1" s="1"/>
  <c r="BY3012" i="1"/>
  <c r="CA3012" i="1" s="1"/>
  <c r="CC3012" i="1" s="1"/>
  <c r="CE3012" i="1" s="1"/>
  <c r="CG3012" i="1" s="1"/>
  <c r="BY3014" i="1"/>
  <c r="CA3014" i="1" s="1"/>
  <c r="BY3015" i="1"/>
  <c r="CA3015" i="1" s="1"/>
  <c r="CC3015" i="1" s="1"/>
  <c r="CE3015" i="1" s="1"/>
  <c r="CG3015" i="1" s="1"/>
  <c r="BY3016" i="1"/>
  <c r="CA3016" i="1" s="1"/>
  <c r="CC3016" i="1" s="1"/>
  <c r="CE3016" i="1" s="1"/>
  <c r="CG3016" i="1" s="1"/>
  <c r="BY3017" i="1"/>
  <c r="CA3017" i="1" s="1"/>
  <c r="BY3023" i="1"/>
  <c r="CA3023" i="1" s="1"/>
  <c r="BY3027" i="1"/>
  <c r="CA3027" i="1" s="1"/>
  <c r="CC3027" i="1" s="1"/>
  <c r="CE3027" i="1" s="1"/>
  <c r="CG3027" i="1" s="1"/>
  <c r="BY3028" i="1"/>
  <c r="CA3028" i="1" s="1"/>
  <c r="CC3028" i="1" s="1"/>
  <c r="CE3028" i="1" s="1"/>
  <c r="BY3030" i="1"/>
  <c r="BY3031" i="1"/>
  <c r="CA3031" i="1" s="1"/>
  <c r="CC3031" i="1" s="1"/>
  <c r="CE3031" i="1" s="1"/>
  <c r="CG3031" i="1" s="1"/>
  <c r="BY3032" i="1"/>
  <c r="CA3032" i="1" s="1"/>
  <c r="CC3032" i="1" s="1"/>
  <c r="CE3032" i="1" s="1"/>
  <c r="CG3032" i="1" s="1"/>
  <c r="BY3033" i="1"/>
  <c r="CA3033" i="1" s="1"/>
  <c r="CC3033" i="1" s="1"/>
  <c r="BY3039" i="1"/>
  <c r="CA3039" i="1" s="1"/>
  <c r="CC3039" i="1" s="1"/>
  <c r="CE3039" i="1" s="1"/>
  <c r="BY3043" i="1"/>
  <c r="CA3043" i="1" s="1"/>
  <c r="CC3043" i="1" s="1"/>
  <c r="CE3043" i="1" s="1"/>
  <c r="BY3044" i="1"/>
  <c r="CA3044" i="1" s="1"/>
  <c r="CC3044" i="1" s="1"/>
  <c r="CE3044" i="1" s="1"/>
  <c r="CG3044" i="1" s="1"/>
  <c r="BY3046" i="1"/>
  <c r="CA3046" i="1" s="1"/>
  <c r="CC3046" i="1" s="1"/>
  <c r="CE3046" i="1" s="1"/>
  <c r="BY3047" i="1"/>
  <c r="CA3047" i="1" s="1"/>
  <c r="CC3047" i="1" s="1"/>
  <c r="BY3048" i="1"/>
  <c r="CA3048" i="1" s="1"/>
  <c r="CC3048" i="1" s="1"/>
  <c r="CE3048" i="1" s="1"/>
  <c r="CG3048" i="1" s="1"/>
  <c r="BY3049" i="1"/>
  <c r="CA3049" i="1" s="1"/>
  <c r="CC3049" i="1" s="1"/>
  <c r="CE3049" i="1" s="1"/>
  <c r="CG3049" i="1" s="1"/>
  <c r="BZ506" i="1"/>
  <c r="CB506" i="1" s="1"/>
  <c r="CD506" i="1" s="1"/>
  <c r="CF506" i="1" s="1"/>
  <c r="CP506" i="1" s="1"/>
  <c r="BZ513" i="1"/>
  <c r="CB513" i="1" s="1"/>
  <c r="CD513" i="1" s="1"/>
  <c r="CF513" i="1" s="1"/>
  <c r="CS513" i="1" s="1"/>
  <c r="BZ516" i="1"/>
  <c r="CB516" i="1" s="1"/>
  <c r="CD516" i="1" s="1"/>
  <c r="CF516" i="1" s="1"/>
  <c r="BZ517" i="1"/>
  <c r="CB517" i="1" s="1"/>
  <c r="CD517" i="1" s="1"/>
  <c r="CF517" i="1" s="1"/>
  <c r="CS517" i="1" s="1"/>
  <c r="BZ529" i="1"/>
  <c r="CB529" i="1" s="1"/>
  <c r="CD529" i="1" s="1"/>
  <c r="CF529" i="1" s="1"/>
  <c r="CQ529" i="1" s="1"/>
  <c r="BZ536" i="1"/>
  <c r="CB536" i="1" s="1"/>
  <c r="CD536" i="1" s="1"/>
  <c r="CF536" i="1" s="1"/>
  <c r="CH536" i="1" s="1"/>
  <c r="BZ541" i="1"/>
  <c r="CB541" i="1" s="1"/>
  <c r="CD541" i="1" s="1"/>
  <c r="CF541" i="1" s="1"/>
  <c r="CJ541" i="1" s="1"/>
  <c r="BZ545" i="1"/>
  <c r="CB545" i="1" s="1"/>
  <c r="CD545" i="1" s="1"/>
  <c r="CF545" i="1" s="1"/>
  <c r="CR545" i="1" s="1"/>
  <c r="BZ547" i="1"/>
  <c r="CB547" i="1" s="1"/>
  <c r="CD547" i="1" s="1"/>
  <c r="CF547" i="1" s="1"/>
  <c r="BZ561" i="1"/>
  <c r="CB561" i="1" s="1"/>
  <c r="CD561" i="1" s="1"/>
  <c r="CF561" i="1" s="1"/>
  <c r="CQ561" i="1" s="1"/>
  <c r="BZ577" i="1"/>
  <c r="CB577" i="1" s="1"/>
  <c r="CD577" i="1" s="1"/>
  <c r="CF577" i="1" s="1"/>
  <c r="CS577" i="1" s="1"/>
  <c r="BZ586" i="1"/>
  <c r="CB586" i="1" s="1"/>
  <c r="CD586" i="1" s="1"/>
  <c r="CF586" i="1" s="1"/>
  <c r="BZ590" i="1"/>
  <c r="CB590" i="1" s="1"/>
  <c r="CD590" i="1" s="1"/>
  <c r="CF590" i="1" s="1"/>
  <c r="BZ591" i="1"/>
  <c r="CB591" i="1" s="1"/>
  <c r="CD591" i="1" s="1"/>
  <c r="CF591" i="1" s="1"/>
  <c r="BZ593" i="1"/>
  <c r="CB593" i="1" s="1"/>
  <c r="CD593" i="1" s="1"/>
  <c r="CF593" i="1" s="1"/>
  <c r="CN593" i="1" s="1"/>
  <c r="BZ594" i="1"/>
  <c r="CB594" i="1" s="1"/>
  <c r="CD594" i="1" s="1"/>
  <c r="CF594" i="1" s="1"/>
  <c r="CP594" i="1" s="1"/>
  <c r="BZ599" i="1"/>
  <c r="CB599" i="1" s="1"/>
  <c r="CD599" i="1" s="1"/>
  <c r="CF599" i="1" s="1"/>
  <c r="CQ599" i="1" s="1"/>
  <c r="BZ609" i="1"/>
  <c r="CB609" i="1" s="1"/>
  <c r="CD609" i="1" s="1"/>
  <c r="CF609" i="1" s="1"/>
  <c r="BZ613" i="1"/>
  <c r="CB613" i="1" s="1"/>
  <c r="CD613" i="1" s="1"/>
  <c r="CF613" i="1" s="1"/>
  <c r="CR613" i="1" s="1"/>
  <c r="BZ622" i="1"/>
  <c r="CB622" i="1" s="1"/>
  <c r="CD622" i="1" s="1"/>
  <c r="CF622" i="1" s="1"/>
  <c r="BZ623" i="1"/>
  <c r="CB623" i="1" s="1"/>
  <c r="CD623" i="1" s="1"/>
  <c r="CF623" i="1" s="1"/>
  <c r="BZ625" i="1"/>
  <c r="CB625" i="1" s="1"/>
  <c r="CD625" i="1" s="1"/>
  <c r="CF625" i="1" s="1"/>
  <c r="CR625" i="1" s="1"/>
  <c r="BZ632" i="1"/>
  <c r="CB632" i="1" s="1"/>
  <c r="CD632" i="1" s="1"/>
  <c r="CF632" i="1" s="1"/>
  <c r="CP632" i="1" s="1"/>
  <c r="BZ638" i="1"/>
  <c r="CB638" i="1" s="1"/>
  <c r="CD638" i="1" s="1"/>
  <c r="CF638" i="1" s="1"/>
  <c r="CJ638" i="1" s="1"/>
  <c r="BZ641" i="1"/>
  <c r="CB641" i="1" s="1"/>
  <c r="CD641" i="1" s="1"/>
  <c r="CF641" i="1" s="1"/>
  <c r="BZ643" i="1"/>
  <c r="CB643" i="1" s="1"/>
  <c r="CD643" i="1" s="1"/>
  <c r="CF643" i="1" s="1"/>
  <c r="CQ643" i="1" s="1"/>
  <c r="BZ657" i="1"/>
  <c r="CB657" i="1" s="1"/>
  <c r="CD657" i="1" s="1"/>
  <c r="CF657" i="1" s="1"/>
  <c r="CN657" i="1" s="1"/>
  <c r="BZ659" i="1"/>
  <c r="CB659" i="1" s="1"/>
  <c r="CD659" i="1" s="1"/>
  <c r="CF659" i="1" s="1"/>
  <c r="BZ666" i="1"/>
  <c r="CB666" i="1" s="1"/>
  <c r="CD666" i="1" s="1"/>
  <c r="CF666" i="1" s="1"/>
  <c r="CP666" i="1" s="1"/>
  <c r="BZ673" i="1"/>
  <c r="CB673" i="1" s="1"/>
  <c r="CD673" i="1" s="1"/>
  <c r="CF673" i="1" s="1"/>
  <c r="CR673" i="1" s="1"/>
  <c r="BZ682" i="1"/>
  <c r="CB682" i="1" s="1"/>
  <c r="CD682" i="1" s="1"/>
  <c r="CF682" i="1" s="1"/>
  <c r="BZ689" i="1"/>
  <c r="CB689" i="1" s="1"/>
  <c r="CD689" i="1" s="1"/>
  <c r="CF689" i="1" s="1"/>
  <c r="CQ689" i="1" s="1"/>
  <c r="BZ705" i="1"/>
  <c r="CB705" i="1" s="1"/>
  <c r="CD705" i="1" s="1"/>
  <c r="CF705" i="1" s="1"/>
  <c r="CH705" i="1" s="1"/>
  <c r="BZ706" i="1"/>
  <c r="CB706" i="1" s="1"/>
  <c r="CD706" i="1" s="1"/>
  <c r="CF706" i="1" s="1"/>
  <c r="BZ707" i="1"/>
  <c r="CB707" i="1" s="1"/>
  <c r="CD707" i="1" s="1"/>
  <c r="CF707" i="1" s="1"/>
  <c r="BZ721" i="1"/>
  <c r="CB721" i="1" s="1"/>
  <c r="CD721" i="1" s="1"/>
  <c r="CF721" i="1" s="1"/>
  <c r="CL721" i="1" s="1"/>
  <c r="BZ723" i="1"/>
  <c r="CB723" i="1" s="1"/>
  <c r="CD723" i="1" s="1"/>
  <c r="CF723" i="1" s="1"/>
  <c r="CN723" i="1" s="1"/>
  <c r="BZ727" i="1"/>
  <c r="CB727" i="1" s="1"/>
  <c r="CD727" i="1" s="1"/>
  <c r="CF727" i="1" s="1"/>
  <c r="CS727" i="1" s="1"/>
  <c r="BZ737" i="1"/>
  <c r="CB737" i="1" s="1"/>
  <c r="CD737" i="1" s="1"/>
  <c r="CF737" i="1" s="1"/>
  <c r="CN737" i="1" s="1"/>
  <c r="BZ738" i="1"/>
  <c r="CB738" i="1" s="1"/>
  <c r="CD738" i="1" s="1"/>
  <c r="CF738" i="1" s="1"/>
  <c r="CH738" i="1" s="1"/>
  <c r="BZ743" i="1"/>
  <c r="CB743" i="1" s="1"/>
  <c r="CD743" i="1" s="1"/>
  <c r="CF743" i="1" s="1"/>
  <c r="BZ753" i="1"/>
  <c r="CB753" i="1" s="1"/>
  <c r="CD753" i="1" s="1"/>
  <c r="CF753" i="1" s="1"/>
  <c r="CN753" i="1" s="1"/>
  <c r="BZ766" i="1"/>
  <c r="CB766" i="1" s="1"/>
  <c r="CD766" i="1" s="1"/>
  <c r="CF766" i="1" s="1"/>
  <c r="BZ767" i="1"/>
  <c r="CB767" i="1" s="1"/>
  <c r="CD767" i="1" s="1"/>
  <c r="CF767" i="1" s="1"/>
  <c r="CQ767" i="1" s="1"/>
  <c r="BZ769" i="1"/>
  <c r="CB769" i="1" s="1"/>
  <c r="CD769" i="1" s="1"/>
  <c r="CF769" i="1" s="1"/>
  <c r="BZ778" i="1"/>
  <c r="CB778" i="1" s="1"/>
  <c r="CD778" i="1" s="1"/>
  <c r="CF778" i="1" s="1"/>
  <c r="BZ785" i="1"/>
  <c r="CB785" i="1" s="1"/>
  <c r="CD785" i="1" s="1"/>
  <c r="CF785" i="1" s="1"/>
  <c r="BZ787" i="1"/>
  <c r="CB787" i="1" s="1"/>
  <c r="CD787" i="1" s="1"/>
  <c r="CF787" i="1" s="1"/>
  <c r="BZ801" i="1"/>
  <c r="CB801" i="1" s="1"/>
  <c r="CD801" i="1" s="1"/>
  <c r="CF801" i="1" s="1"/>
  <c r="CQ801" i="1" s="1"/>
  <c r="BZ817" i="1"/>
  <c r="CB817" i="1" s="1"/>
  <c r="CD817" i="1" s="1"/>
  <c r="CF817" i="1" s="1"/>
  <c r="CO817" i="1" s="1"/>
  <c r="BZ826" i="1"/>
  <c r="CB826" i="1" s="1"/>
  <c r="CD826" i="1" s="1"/>
  <c r="CF826" i="1" s="1"/>
  <c r="CP826" i="1" s="1"/>
  <c r="BZ833" i="1"/>
  <c r="CB833" i="1" s="1"/>
  <c r="CD833" i="1" s="1"/>
  <c r="CF833" i="1" s="1"/>
  <c r="BZ842" i="1"/>
  <c r="CB842" i="1" s="1"/>
  <c r="CD842" i="1" s="1"/>
  <c r="CF842" i="1" s="1"/>
  <c r="CN842" i="1" s="1"/>
  <c r="BZ849" i="1"/>
  <c r="CB849" i="1" s="1"/>
  <c r="CD849" i="1" s="1"/>
  <c r="CF849" i="1" s="1"/>
  <c r="BZ852" i="1"/>
  <c r="CB852" i="1" s="1"/>
  <c r="CD852" i="1" s="1"/>
  <c r="CF852" i="1" s="1"/>
  <c r="CS852" i="1" s="1"/>
  <c r="BZ858" i="1"/>
  <c r="CB858" i="1" s="1"/>
  <c r="CD858" i="1" s="1"/>
  <c r="CF858" i="1" s="1"/>
  <c r="CQ858" i="1" s="1"/>
  <c r="BZ865" i="1"/>
  <c r="CB865" i="1" s="1"/>
  <c r="CD865" i="1" s="1"/>
  <c r="CF865" i="1" s="1"/>
  <c r="BZ881" i="1"/>
  <c r="CB881" i="1" s="1"/>
  <c r="CD881" i="1" s="1"/>
  <c r="CF881" i="1" s="1"/>
  <c r="CL881" i="1" s="1"/>
  <c r="BZ897" i="1"/>
  <c r="CB897" i="1" s="1"/>
  <c r="CD897" i="1" s="1"/>
  <c r="CF897" i="1" s="1"/>
  <c r="BZ909" i="1"/>
  <c r="CB909" i="1" s="1"/>
  <c r="CD909" i="1" s="1"/>
  <c r="CF909" i="1" s="1"/>
  <c r="CP909" i="1" s="1"/>
  <c r="BZ913" i="1"/>
  <c r="CB913" i="1" s="1"/>
  <c r="CD913" i="1" s="1"/>
  <c r="CF913" i="1" s="1"/>
  <c r="BZ914" i="1"/>
  <c r="CB914" i="1" s="1"/>
  <c r="CD914" i="1" s="1"/>
  <c r="CF914" i="1" s="1"/>
  <c r="CO914" i="1" s="1"/>
  <c r="BZ915" i="1"/>
  <c r="CB915" i="1" s="1"/>
  <c r="CD915" i="1" s="1"/>
  <c r="CF915" i="1" s="1"/>
  <c r="BZ925" i="1"/>
  <c r="CB925" i="1" s="1"/>
  <c r="CD925" i="1" s="1"/>
  <c r="CF925" i="1" s="1"/>
  <c r="BZ929" i="1"/>
  <c r="CB929" i="1" s="1"/>
  <c r="CD929" i="1" s="1"/>
  <c r="CF929" i="1" s="1"/>
  <c r="BZ930" i="1"/>
  <c r="CB930" i="1" s="1"/>
  <c r="CD930" i="1" s="1"/>
  <c r="CF930" i="1" s="1"/>
  <c r="BZ932" i="1"/>
  <c r="CB932" i="1" s="1"/>
  <c r="CD932" i="1" s="1"/>
  <c r="CF932" i="1" s="1"/>
  <c r="BZ935" i="1"/>
  <c r="CB935" i="1" s="1"/>
  <c r="CD935" i="1" s="1"/>
  <c r="CF935" i="1" s="1"/>
  <c r="CN935" i="1" s="1"/>
  <c r="BZ942" i="1"/>
  <c r="CB942" i="1" s="1"/>
  <c r="CD942" i="1" s="1"/>
  <c r="CF942" i="1" s="1"/>
  <c r="BZ945" i="1"/>
  <c r="CB945" i="1" s="1"/>
  <c r="CD945" i="1" s="1"/>
  <c r="CF945" i="1" s="1"/>
  <c r="CL945" i="1" s="1"/>
  <c r="BZ952" i="1"/>
  <c r="CB952" i="1" s="1"/>
  <c r="CD952" i="1" s="1"/>
  <c r="CF952" i="1" s="1"/>
  <c r="BZ957" i="1"/>
  <c r="CB957" i="1" s="1"/>
  <c r="CD957" i="1" s="1"/>
  <c r="CF957" i="1" s="1"/>
  <c r="CN957" i="1" s="1"/>
  <c r="BZ961" i="1"/>
  <c r="CB961" i="1" s="1"/>
  <c r="CD961" i="1" s="1"/>
  <c r="CF961" i="1" s="1"/>
  <c r="BZ970" i="1"/>
  <c r="CB970" i="1" s="1"/>
  <c r="CD970" i="1" s="1"/>
  <c r="CF970" i="1" s="1"/>
  <c r="BZ977" i="1"/>
  <c r="CB977" i="1" s="1"/>
  <c r="CD977" i="1" s="1"/>
  <c r="CF977" i="1" s="1"/>
  <c r="CL977" i="1" s="1"/>
  <c r="BZ993" i="1"/>
  <c r="CB993" i="1" s="1"/>
  <c r="CD993" i="1" s="1"/>
  <c r="CF993" i="1" s="1"/>
  <c r="BZ998" i="1"/>
  <c r="CB998" i="1" s="1"/>
  <c r="CD998" i="1" s="1"/>
  <c r="CF998" i="1" s="1"/>
  <c r="CO998" i="1" s="1"/>
  <c r="BZ1009" i="1"/>
  <c r="CB1009" i="1" s="1"/>
  <c r="CD1009" i="1" s="1"/>
  <c r="CF1009" i="1" s="1"/>
  <c r="CP1009" i="1" s="1"/>
  <c r="BZ1011" i="1"/>
  <c r="CB1011" i="1" s="1"/>
  <c r="CD1011" i="1" s="1"/>
  <c r="CF1011" i="1" s="1"/>
  <c r="CR1011" i="1" s="1"/>
  <c r="BZ1015" i="1"/>
  <c r="CB1015" i="1" s="1"/>
  <c r="CD1015" i="1" s="1"/>
  <c r="CF1015" i="1" s="1"/>
  <c r="CS1015" i="1" s="1"/>
  <c r="BZ1025" i="1"/>
  <c r="CB1025" i="1" s="1"/>
  <c r="CD1025" i="1" s="1"/>
  <c r="CF1025" i="1" s="1"/>
  <c r="CJ1025" i="1" s="1"/>
  <c r="BZ1041" i="1"/>
  <c r="CB1041" i="1" s="1"/>
  <c r="CD1041" i="1" s="1"/>
  <c r="CF1041" i="1" s="1"/>
  <c r="CH1041" i="1" s="1"/>
  <c r="BZ1050" i="1"/>
  <c r="CB1050" i="1" s="1"/>
  <c r="CD1050" i="1" s="1"/>
  <c r="CF1050" i="1" s="1"/>
  <c r="CJ1050" i="1" s="1"/>
  <c r="BZ1057" i="1"/>
  <c r="CB1057" i="1" s="1"/>
  <c r="CD1057" i="1" s="1"/>
  <c r="CF1057" i="1" s="1"/>
  <c r="CH1057" i="1" s="1"/>
  <c r="BZ1066" i="1"/>
  <c r="CB1066" i="1" s="1"/>
  <c r="CD1066" i="1" s="1"/>
  <c r="CF1066" i="1" s="1"/>
  <c r="CS1066" i="1" s="1"/>
  <c r="BZ1073" i="1"/>
  <c r="CB1073" i="1" s="1"/>
  <c r="CD1073" i="1" s="1"/>
  <c r="CF1073" i="1" s="1"/>
  <c r="CL1073" i="1" s="1"/>
  <c r="BZ1089" i="1"/>
  <c r="CB1089" i="1" s="1"/>
  <c r="CD1089" i="1" s="1"/>
  <c r="CF1089" i="1" s="1"/>
  <c r="BZ1102" i="1"/>
  <c r="CB1102" i="1" s="1"/>
  <c r="CD1102" i="1" s="1"/>
  <c r="CF1102" i="1" s="1"/>
  <c r="CR1102" i="1" s="1"/>
  <c r="BZ1105" i="1"/>
  <c r="CB1105" i="1" s="1"/>
  <c r="CD1105" i="1" s="1"/>
  <c r="CF1105" i="1" s="1"/>
  <c r="CH1105" i="1" s="1"/>
  <c r="BZ1117" i="1"/>
  <c r="CB1117" i="1" s="1"/>
  <c r="CD1117" i="1" s="1"/>
  <c r="CF1117" i="1" s="1"/>
  <c r="CP1117" i="1" s="1"/>
  <c r="BZ1121" i="1"/>
  <c r="CB1121" i="1" s="1"/>
  <c r="CD1121" i="1" s="1"/>
  <c r="CF1121" i="1" s="1"/>
  <c r="CR1121" i="1" s="1"/>
  <c r="BZ1130" i="1"/>
  <c r="CB1130" i="1" s="1"/>
  <c r="CD1130" i="1" s="1"/>
  <c r="CF1130" i="1" s="1"/>
  <c r="CJ1130" i="1" s="1"/>
  <c r="BZ1134" i="1"/>
  <c r="CB1134" i="1" s="1"/>
  <c r="CD1134" i="1" s="1"/>
  <c r="CF1134" i="1" s="1"/>
  <c r="BZ1135" i="1"/>
  <c r="CB1135" i="1" s="1"/>
  <c r="CD1135" i="1" s="1"/>
  <c r="CF1135" i="1" s="1"/>
  <c r="BZ1137" i="1"/>
  <c r="CB1137" i="1" s="1"/>
  <c r="CD1137" i="1" s="1"/>
  <c r="CF1137" i="1" s="1"/>
  <c r="CR1137" i="1" s="1"/>
  <c r="BZ1153" i="1"/>
  <c r="CB1153" i="1" s="1"/>
  <c r="CD1153" i="1" s="1"/>
  <c r="CF1153" i="1" s="1"/>
  <c r="CH1153" i="1" s="1"/>
  <c r="BZ1156" i="1"/>
  <c r="CB1156" i="1" s="1"/>
  <c r="CD1156" i="1" s="1"/>
  <c r="CF1156" i="1" s="1"/>
  <c r="CP1156" i="1" s="1"/>
  <c r="BZ1169" i="1"/>
  <c r="CB1169" i="1" s="1"/>
  <c r="CD1169" i="1" s="1"/>
  <c r="CF1169" i="1" s="1"/>
  <c r="BZ1178" i="1"/>
  <c r="CB1178" i="1" s="1"/>
  <c r="CD1178" i="1" s="1"/>
  <c r="CF1178" i="1" s="1"/>
  <c r="CK1178" i="1" s="1"/>
  <c r="BZ1185" i="1"/>
  <c r="BZ1198" i="1"/>
  <c r="CB1198" i="1" s="1"/>
  <c r="CD1198" i="1" s="1"/>
  <c r="CF1198" i="1" s="1"/>
  <c r="CL1198" i="1" s="1"/>
  <c r="BZ1201" i="1"/>
  <c r="CB1201" i="1" s="1"/>
  <c r="CD1201" i="1" s="1"/>
  <c r="CF1201" i="1" s="1"/>
  <c r="CR1201" i="1" s="1"/>
  <c r="BZ1206" i="1"/>
  <c r="CB1206" i="1" s="1"/>
  <c r="CD1206" i="1" s="1"/>
  <c r="CF1206" i="1" s="1"/>
  <c r="BZ1207" i="1"/>
  <c r="CB1207" i="1" s="1"/>
  <c r="CD1207" i="1" s="1"/>
  <c r="CF1207" i="1" s="1"/>
  <c r="BZ1210" i="1"/>
  <c r="CB1210" i="1" s="1"/>
  <c r="CD1210" i="1" s="1"/>
  <c r="CF1210" i="1" s="1"/>
  <c r="CN1210" i="1" s="1"/>
  <c r="BZ1217" i="1"/>
  <c r="CB1217" i="1" s="1"/>
  <c r="CD1217" i="1" s="1"/>
  <c r="CF1217" i="1" s="1"/>
  <c r="CP1217" i="1" s="1"/>
  <c r="BZ1221" i="1"/>
  <c r="CB1221" i="1" s="1"/>
  <c r="CD1221" i="1" s="1"/>
  <c r="CF1221" i="1" s="1"/>
  <c r="CJ1221" i="1" s="1"/>
  <c r="BZ1222" i="1"/>
  <c r="CB1222" i="1" s="1"/>
  <c r="CD1222" i="1" s="1"/>
  <c r="CF1222" i="1" s="1"/>
  <c r="CQ1222" i="1" s="1"/>
  <c r="BZ1223" i="1"/>
  <c r="CB1223" i="1" s="1"/>
  <c r="CD1223" i="1" s="1"/>
  <c r="CF1223" i="1" s="1"/>
  <c r="CS1223" i="1" s="1"/>
  <c r="BZ1233" i="1"/>
  <c r="CB1233" i="1" s="1"/>
  <c r="CD1233" i="1" s="1"/>
  <c r="CF1233" i="1" s="1"/>
  <c r="CJ1233" i="1" s="1"/>
  <c r="BZ1246" i="1"/>
  <c r="CB1246" i="1" s="1"/>
  <c r="CD1246" i="1" s="1"/>
  <c r="CF1246" i="1" s="1"/>
  <c r="CR1246" i="1" s="1"/>
  <c r="BZ1247" i="1"/>
  <c r="CB1247" i="1" s="1"/>
  <c r="CD1247" i="1" s="1"/>
  <c r="CF1247" i="1" s="1"/>
  <c r="CO1247" i="1" s="1"/>
  <c r="BZ1249" i="1"/>
  <c r="CB1249" i="1" s="1"/>
  <c r="CD1249" i="1" s="1"/>
  <c r="CF1249" i="1" s="1"/>
  <c r="CP1249" i="1" s="1"/>
  <c r="BZ1250" i="1"/>
  <c r="CB1250" i="1" s="1"/>
  <c r="CD1250" i="1" s="1"/>
  <c r="CF1250" i="1" s="1"/>
  <c r="BZ1265" i="1"/>
  <c r="CB1265" i="1" s="1"/>
  <c r="CD1265" i="1" s="1"/>
  <c r="CF1265" i="1" s="1"/>
  <c r="CJ1265" i="1" s="1"/>
  <c r="BZ1267" i="1"/>
  <c r="CB1267" i="1" s="1"/>
  <c r="CD1267" i="1" s="1"/>
  <c r="CF1267" i="1" s="1"/>
  <c r="BZ1270" i="1"/>
  <c r="CB1270" i="1" s="1"/>
  <c r="CD1270" i="1" s="1"/>
  <c r="CF1270" i="1" s="1"/>
  <c r="CS1270" i="1" s="1"/>
  <c r="BZ1281" i="1"/>
  <c r="CB1281" i="1" s="1"/>
  <c r="CD1281" i="1" s="1"/>
  <c r="CF1281" i="1" s="1"/>
  <c r="CQ1281" i="1" s="1"/>
  <c r="BZ1287" i="1"/>
  <c r="CB1287" i="1" s="1"/>
  <c r="CD1287" i="1" s="1"/>
  <c r="CF1287" i="1" s="1"/>
  <c r="CS1287" i="1" s="1"/>
  <c r="BZ1297" i="1"/>
  <c r="CB1297" i="1" s="1"/>
  <c r="CD1297" i="1" s="1"/>
  <c r="CF1297" i="1" s="1"/>
  <c r="CJ1297" i="1" s="1"/>
  <c r="BZ1306" i="1"/>
  <c r="CB1306" i="1" s="1"/>
  <c r="CD1306" i="1" s="1"/>
  <c r="CF1306" i="1" s="1"/>
  <c r="CQ1306" i="1" s="1"/>
  <c r="BZ1313" i="1"/>
  <c r="CB1313" i="1" s="1"/>
  <c r="CD1313" i="1" s="1"/>
  <c r="CF1313" i="1" s="1"/>
  <c r="BZ1319" i="1"/>
  <c r="CB1319" i="1" s="1"/>
  <c r="CD1319" i="1" s="1"/>
  <c r="CF1319" i="1" s="1"/>
  <c r="CJ1319" i="1" s="1"/>
  <c r="BZ1322" i="1"/>
  <c r="CB1322" i="1" s="1"/>
  <c r="CD1322" i="1" s="1"/>
  <c r="CF1322" i="1" s="1"/>
  <c r="BZ1329" i="1"/>
  <c r="CB1329" i="1" s="1"/>
  <c r="CD1329" i="1" s="1"/>
  <c r="CF1329" i="1" s="1"/>
  <c r="BZ1331" i="1"/>
  <c r="CB1331" i="1" s="1"/>
  <c r="CD1331" i="1" s="1"/>
  <c r="CF1331" i="1" s="1"/>
  <c r="BZ1345" i="1"/>
  <c r="CB1345" i="1" s="1"/>
  <c r="CD1345" i="1" s="1"/>
  <c r="CF1345" i="1" s="1"/>
  <c r="BZ1354" i="1"/>
  <c r="CB1354" i="1" s="1"/>
  <c r="CD1354" i="1" s="1"/>
  <c r="CF1354" i="1" s="1"/>
  <c r="CS1354" i="1" s="1"/>
  <c r="BZ1361" i="1"/>
  <c r="CB1361" i="1" s="1"/>
  <c r="CD1361" i="1" s="1"/>
  <c r="CF1361" i="1" s="1"/>
  <c r="BZ1374" i="1"/>
  <c r="CB1374" i="1" s="1"/>
  <c r="CD1374" i="1" s="1"/>
  <c r="CF1374" i="1" s="1"/>
  <c r="CP1374" i="1" s="1"/>
  <c r="BZ1377" i="1"/>
  <c r="CB1377" i="1" s="1"/>
  <c r="CD1377" i="1" s="1"/>
  <c r="CF1377" i="1" s="1"/>
  <c r="CP1377" i="1" s="1"/>
  <c r="BZ1380" i="1"/>
  <c r="CB1380" i="1" s="1"/>
  <c r="CD1380" i="1" s="1"/>
  <c r="CF1380" i="1" s="1"/>
  <c r="BZ1386" i="1"/>
  <c r="CB1386" i="1" s="1"/>
  <c r="BZ1393" i="1"/>
  <c r="CB1393" i="1" s="1"/>
  <c r="CD1393" i="1" s="1"/>
  <c r="CF1393" i="1" s="1"/>
  <c r="BZ1409" i="1"/>
  <c r="CB1409" i="1" s="1"/>
  <c r="CD1409" i="1" s="1"/>
  <c r="CF1409" i="1" s="1"/>
  <c r="BZ1425" i="1"/>
  <c r="CB1425" i="1" s="1"/>
  <c r="CD1425" i="1" s="1"/>
  <c r="CF1425" i="1" s="1"/>
  <c r="CP1425" i="1" s="1"/>
  <c r="BZ1428" i="1"/>
  <c r="CB1428" i="1" s="1"/>
  <c r="CD1428" i="1" s="1"/>
  <c r="BZ1441" i="1"/>
  <c r="CB1441" i="1" s="1"/>
  <c r="CD1441" i="1" s="1"/>
  <c r="CF1441" i="1" s="1"/>
  <c r="CL1441" i="1" s="1"/>
  <c r="BZ1447" i="1"/>
  <c r="CB1447" i="1" s="1"/>
  <c r="CD1447" i="1" s="1"/>
  <c r="CF1447" i="1" s="1"/>
  <c r="BZ1457" i="1"/>
  <c r="CB1457" i="1" s="1"/>
  <c r="CD1457" i="1" s="1"/>
  <c r="CF1457" i="1" s="1"/>
  <c r="CP1457" i="1" s="1"/>
  <c r="BZ1470" i="1"/>
  <c r="CB1470" i="1" s="1"/>
  <c r="CD1470" i="1" s="1"/>
  <c r="CF1470" i="1" s="1"/>
  <c r="CP1470" i="1" s="1"/>
  <c r="BZ1471" i="1"/>
  <c r="CB1471" i="1" s="1"/>
  <c r="CD1471" i="1" s="1"/>
  <c r="CF1471" i="1" s="1"/>
  <c r="BZ1473" i="1"/>
  <c r="CB1473" i="1" s="1"/>
  <c r="CD1473" i="1" s="1"/>
  <c r="CF1473" i="1" s="1"/>
  <c r="BZ1477" i="1"/>
  <c r="CB1477" i="1" s="1"/>
  <c r="CD1477" i="1" s="1"/>
  <c r="CF1477" i="1" s="1"/>
  <c r="CL1477" i="1" s="1"/>
  <c r="BZ1489" i="1"/>
  <c r="CB1489" i="1" s="1"/>
  <c r="CD1489" i="1" s="1"/>
  <c r="CF1489" i="1" s="1"/>
  <c r="CR1489" i="1" s="1"/>
  <c r="BZ1505" i="1"/>
  <c r="CB1505" i="1" s="1"/>
  <c r="CD1505" i="1" s="1"/>
  <c r="CF1505" i="1" s="1"/>
  <c r="BZ1519" i="1"/>
  <c r="CB1519" i="1" s="1"/>
  <c r="CD1519" i="1" s="1"/>
  <c r="CF1519" i="1" s="1"/>
  <c r="CS1519" i="1" s="1"/>
  <c r="BZ1521" i="1"/>
  <c r="CB1521" i="1" s="1"/>
  <c r="CD1521" i="1" s="1"/>
  <c r="CF1521" i="1" s="1"/>
  <c r="BZ1526" i="1"/>
  <c r="CB1526" i="1" s="1"/>
  <c r="CD1526" i="1" s="1"/>
  <c r="CF1526" i="1" s="1"/>
  <c r="BZ1534" i="1"/>
  <c r="CB1534" i="1" s="1"/>
  <c r="CD1534" i="1" s="1"/>
  <c r="CF1534" i="1" s="1"/>
  <c r="BZ1537" i="1"/>
  <c r="CB1537" i="1" s="1"/>
  <c r="CD1537" i="1" s="1"/>
  <c r="CF1537" i="1" s="1"/>
  <c r="CN1537" i="1" s="1"/>
  <c r="BZ1539" i="1"/>
  <c r="CB1539" i="1" s="1"/>
  <c r="CD1539" i="1" s="1"/>
  <c r="CF1539" i="1" s="1"/>
  <c r="BZ1540" i="1"/>
  <c r="CB1540" i="1" s="1"/>
  <c r="CD1540" i="1" s="1"/>
  <c r="CF1540" i="1" s="1"/>
  <c r="BZ1553" i="1"/>
  <c r="CB1553" i="1" s="1"/>
  <c r="CD1553" i="1" s="1"/>
  <c r="CF1553" i="1" s="1"/>
  <c r="CN1553" i="1" s="1"/>
  <c r="BZ1562" i="1"/>
  <c r="CB1562" i="1" s="1"/>
  <c r="CD1562" i="1" s="1"/>
  <c r="CF1562" i="1" s="1"/>
  <c r="CN1562" i="1" s="1"/>
  <c r="BZ1569" i="1"/>
  <c r="CB1569" i="1" s="1"/>
  <c r="CD1569" i="1" s="1"/>
  <c r="CF1569" i="1" s="1"/>
  <c r="CQ1569" i="1" s="1"/>
  <c r="BZ1585" i="1"/>
  <c r="CB1585" i="1" s="1"/>
  <c r="CD1585" i="1" s="1"/>
  <c r="CF1585" i="1" s="1"/>
  <c r="BZ1601" i="1"/>
  <c r="CB1601" i="1" s="1"/>
  <c r="CD1601" i="1" s="1"/>
  <c r="CF1601" i="1" s="1"/>
  <c r="CN1601" i="1" s="1"/>
  <c r="BZ1615" i="1"/>
  <c r="CB1615" i="1" s="1"/>
  <c r="CD1615" i="1" s="1"/>
  <c r="CF1615" i="1" s="1"/>
  <c r="BZ1617" i="1"/>
  <c r="CB1617" i="1" s="1"/>
  <c r="CD1617" i="1" s="1"/>
  <c r="CF1617" i="1" s="1"/>
  <c r="CS1617" i="1" s="1"/>
  <c r="BZ1618" i="1"/>
  <c r="CB1618" i="1" s="1"/>
  <c r="CD1618" i="1" s="1"/>
  <c r="CF1618" i="1" s="1"/>
  <c r="CO1618" i="1" s="1"/>
  <c r="BZ1633" i="1"/>
  <c r="CB1633" i="1" s="1"/>
  <c r="CD1633" i="1" s="1"/>
  <c r="CF1633" i="1" s="1"/>
  <c r="BZ1642" i="1"/>
  <c r="CB1642" i="1" s="1"/>
  <c r="CD1642" i="1" s="1"/>
  <c r="CF1642" i="1" s="1"/>
  <c r="CN1642" i="1" s="1"/>
  <c r="BZ1649" i="1"/>
  <c r="CB1649" i="1" s="1"/>
  <c r="CD1649" i="1" s="1"/>
  <c r="CF1649" i="1" s="1"/>
  <c r="CH1649" i="1" s="1"/>
  <c r="BZ1665" i="1"/>
  <c r="CB1665" i="1" s="1"/>
  <c r="CD1665" i="1" s="1"/>
  <c r="CF1665" i="1" s="1"/>
  <c r="CQ1665" i="1" s="1"/>
  <c r="BZ1681" i="1"/>
  <c r="CB1681" i="1" s="1"/>
  <c r="CD1681" i="1" s="1"/>
  <c r="CF1681" i="1" s="1"/>
  <c r="BZ1697" i="1"/>
  <c r="CB1697" i="1" s="1"/>
  <c r="CD1697" i="1" s="1"/>
  <c r="CF1697" i="1" s="1"/>
  <c r="CH1697" i="1" s="1"/>
  <c r="BZ1699" i="1"/>
  <c r="CB1699" i="1" s="1"/>
  <c r="CD1699" i="1" s="1"/>
  <c r="CF1699" i="1" s="1"/>
  <c r="CQ1699" i="1" s="1"/>
  <c r="BZ1701" i="1"/>
  <c r="CB1701" i="1" s="1"/>
  <c r="CD1701" i="1" s="1"/>
  <c r="CF1701" i="1" s="1"/>
  <c r="BZ1710" i="1"/>
  <c r="CB1710" i="1" s="1"/>
  <c r="CD1710" i="1" s="1"/>
  <c r="CF1710" i="1" s="1"/>
  <c r="BZ1713" i="1"/>
  <c r="CB1713" i="1" s="1"/>
  <c r="CD1713" i="1" s="1"/>
  <c r="CF1713" i="1" s="1"/>
  <c r="CS1713" i="1" s="1"/>
  <c r="BZ1719" i="1"/>
  <c r="CB1719" i="1" s="1"/>
  <c r="CD1719" i="1" s="1"/>
  <c r="CF1719" i="1" s="1"/>
  <c r="BZ1722" i="1"/>
  <c r="CB1722" i="1" s="1"/>
  <c r="CD1722" i="1" s="1"/>
  <c r="CF1722" i="1" s="1"/>
  <c r="CP1722" i="1" s="1"/>
  <c r="BZ1729" i="1"/>
  <c r="CB1729" i="1" s="1"/>
  <c r="CD1729" i="1" s="1"/>
  <c r="CF1729" i="1" s="1"/>
  <c r="CS1729" i="1" s="1"/>
  <c r="BZ1737" i="1"/>
  <c r="CB1737" i="1" s="1"/>
  <c r="CD1737" i="1" s="1"/>
  <c r="CF1737" i="1" s="1"/>
  <c r="CQ1737" i="1" s="1"/>
  <c r="BZ1741" i="1"/>
  <c r="CB1741" i="1" s="1"/>
  <c r="CD1741" i="1" s="1"/>
  <c r="CF1741" i="1" s="1"/>
  <c r="CL1741" i="1" s="1"/>
  <c r="BZ1745" i="1"/>
  <c r="CB1745" i="1" s="1"/>
  <c r="CD1745" i="1" s="1"/>
  <c r="CF1745" i="1" s="1"/>
  <c r="CP1745" i="1" s="1"/>
  <c r="BZ1749" i="1"/>
  <c r="CB1749" i="1" s="1"/>
  <c r="CD1749" i="1" s="1"/>
  <c r="CF1749" i="1" s="1"/>
  <c r="CS1749" i="1" s="1"/>
  <c r="BZ1761" i="1"/>
  <c r="CB1761" i="1" s="1"/>
  <c r="CD1761" i="1" s="1"/>
  <c r="CF1761" i="1" s="1"/>
  <c r="BZ1767" i="1"/>
  <c r="CB1767" i="1" s="1"/>
  <c r="CD1767" i="1" s="1"/>
  <c r="CF1767" i="1" s="1"/>
  <c r="BZ1770" i="1"/>
  <c r="CB1770" i="1" s="1"/>
  <c r="CD1770" i="1" s="1"/>
  <c r="CF1770" i="1" s="1"/>
  <c r="CL1770" i="1" s="1"/>
  <c r="BZ1777" i="1"/>
  <c r="CB1777" i="1" s="1"/>
  <c r="CD1777" i="1" s="1"/>
  <c r="CF1777" i="1" s="1"/>
  <c r="BZ1793" i="1"/>
  <c r="CB1793" i="1" s="1"/>
  <c r="CD1793" i="1" s="1"/>
  <c r="CF1793" i="1" s="1"/>
  <c r="CR1793" i="1" s="1"/>
  <c r="BZ1797" i="1"/>
  <c r="CB1797" i="1" s="1"/>
  <c r="CD1797" i="1" s="1"/>
  <c r="CF1797" i="1" s="1"/>
  <c r="BZ1809" i="1"/>
  <c r="CB1809" i="1" s="1"/>
  <c r="CD1809" i="1" s="1"/>
  <c r="CF1809" i="1" s="1"/>
  <c r="CP1809" i="1" s="1"/>
  <c r="BZ1825" i="1"/>
  <c r="CB1825" i="1" s="1"/>
  <c r="CD1825" i="1" s="1"/>
  <c r="CF1825" i="1" s="1"/>
  <c r="CP1825" i="1" s="1"/>
  <c r="BZ1841" i="1"/>
  <c r="CB1841" i="1" s="1"/>
  <c r="CD1841" i="1" s="1"/>
  <c r="CF1841" i="1" s="1"/>
  <c r="BZ1845" i="1"/>
  <c r="CB1845" i="1" s="1"/>
  <c r="CD1845" i="1" s="1"/>
  <c r="CF1845" i="1" s="1"/>
  <c r="CR1845" i="1" s="1"/>
  <c r="BZ1850" i="1"/>
  <c r="CB1850" i="1" s="1"/>
  <c r="CD1850" i="1" s="1"/>
  <c r="CF1850" i="1" s="1"/>
  <c r="BZ1857" i="1"/>
  <c r="CB1857" i="1" s="1"/>
  <c r="CD1857" i="1" s="1"/>
  <c r="CF1857" i="1" s="1"/>
  <c r="BZ1873" i="1"/>
  <c r="CB1873" i="1" s="1"/>
  <c r="CD1873" i="1" s="1"/>
  <c r="CF1873" i="1" s="1"/>
  <c r="CS1873" i="1" s="1"/>
  <c r="BZ1889" i="1"/>
  <c r="CB1889" i="1" s="1"/>
  <c r="CD1889" i="1" s="1"/>
  <c r="CF1889" i="1" s="1"/>
  <c r="BZ1890" i="1"/>
  <c r="CB1890" i="1" s="1"/>
  <c r="CD1890" i="1" s="1"/>
  <c r="CF1890" i="1" s="1"/>
  <c r="BZ1898" i="1"/>
  <c r="CB1898" i="1" s="1"/>
  <c r="CD1898" i="1" s="1"/>
  <c r="CF1898" i="1" s="1"/>
  <c r="CR1898" i="1" s="1"/>
  <c r="BZ1905" i="1"/>
  <c r="CB1905" i="1" s="1"/>
  <c r="CD1905" i="1" s="1"/>
  <c r="CF1905" i="1" s="1"/>
  <c r="BZ1910" i="1"/>
  <c r="CB1910" i="1" s="1"/>
  <c r="CD1910" i="1" s="1"/>
  <c r="CF1910" i="1" s="1"/>
  <c r="BZ1921" i="1"/>
  <c r="CB1921" i="1" s="1"/>
  <c r="CD1921" i="1" s="1"/>
  <c r="CF1921" i="1" s="1"/>
  <c r="CP1921" i="1" s="1"/>
  <c r="BZ1937" i="1"/>
  <c r="CB1937" i="1" s="1"/>
  <c r="CD1937" i="1" s="1"/>
  <c r="CF1937" i="1" s="1"/>
  <c r="CL1937" i="1" s="1"/>
  <c r="BZ1938" i="1"/>
  <c r="CB1938" i="1" s="1"/>
  <c r="CD1938" i="1" s="1"/>
  <c r="CF1938" i="1" s="1"/>
  <c r="CN1938" i="1" s="1"/>
  <c r="BZ1942" i="1"/>
  <c r="CB1942" i="1" s="1"/>
  <c r="CD1942" i="1" s="1"/>
  <c r="CF1942" i="1" s="1"/>
  <c r="BZ1946" i="1"/>
  <c r="CB1946" i="1" s="1"/>
  <c r="CD1946" i="1" s="1"/>
  <c r="CF1946" i="1" s="1"/>
  <c r="CP1946" i="1" s="1"/>
  <c r="BZ1953" i="1"/>
  <c r="CB1953" i="1" s="1"/>
  <c r="CD1953" i="1" s="1"/>
  <c r="CF1953" i="1" s="1"/>
  <c r="BZ1969" i="1"/>
  <c r="CB1969" i="1" s="1"/>
  <c r="BZ1971" i="1"/>
  <c r="CB1971" i="1" s="1"/>
  <c r="CD1971" i="1" s="1"/>
  <c r="CF1971" i="1" s="1"/>
  <c r="CN1971" i="1" s="1"/>
  <c r="BZ1974" i="1"/>
  <c r="CB1974" i="1" s="1"/>
  <c r="CD1974" i="1" s="1"/>
  <c r="CF1974" i="1" s="1"/>
  <c r="CQ1974" i="1" s="1"/>
  <c r="BZ1978" i="1"/>
  <c r="CB1978" i="1" s="1"/>
  <c r="CD1978" i="1" s="1"/>
  <c r="CF1978" i="1" s="1"/>
  <c r="CL1978" i="1" s="1"/>
  <c r="BZ1985" i="1"/>
  <c r="CB1985" i="1" s="1"/>
  <c r="CD1985" i="1" s="1"/>
  <c r="CF1985" i="1" s="1"/>
  <c r="BZ2001" i="1"/>
  <c r="CB2001" i="1" s="1"/>
  <c r="CD2001" i="1" s="1"/>
  <c r="CF2001" i="1" s="1"/>
  <c r="BZ2003" i="1"/>
  <c r="BZ2010" i="1"/>
  <c r="CB2010" i="1" s="1"/>
  <c r="CD2010" i="1" s="1"/>
  <c r="CF2010" i="1" s="1"/>
  <c r="CN2010" i="1" s="1"/>
  <c r="BZ2017" i="1"/>
  <c r="CB2017" i="1" s="1"/>
  <c r="CD2017" i="1" s="1"/>
  <c r="BZ2029" i="1"/>
  <c r="CB2029" i="1" s="1"/>
  <c r="CD2029" i="1" s="1"/>
  <c r="CF2029" i="1" s="1"/>
  <c r="CP2029" i="1" s="1"/>
  <c r="BZ2033" i="1"/>
  <c r="CB2033" i="1" s="1"/>
  <c r="CD2033" i="1" s="1"/>
  <c r="CF2033" i="1" s="1"/>
  <c r="BZ2049" i="1"/>
  <c r="CB2049" i="1" s="1"/>
  <c r="CD2049" i="1" s="1"/>
  <c r="CF2049" i="1" s="1"/>
  <c r="BZ2065" i="1"/>
  <c r="CB2065" i="1" s="1"/>
  <c r="CD2065" i="1" s="1"/>
  <c r="CF2065" i="1" s="1"/>
  <c r="CJ2065" i="1" s="1"/>
  <c r="BZ2074" i="1"/>
  <c r="CB2074" i="1" s="1"/>
  <c r="CD2074" i="1" s="1"/>
  <c r="CF2074" i="1" s="1"/>
  <c r="BZ2081" i="1"/>
  <c r="CB2081" i="1" s="1"/>
  <c r="CD2081" i="1" s="1"/>
  <c r="CF2081" i="1" s="1"/>
  <c r="CN2081" i="1" s="1"/>
  <c r="BZ2095" i="1"/>
  <c r="CB2095" i="1" s="1"/>
  <c r="CD2095" i="1" s="1"/>
  <c r="CF2095" i="1" s="1"/>
  <c r="CN2095" i="1" s="1"/>
  <c r="BZ2097" i="1"/>
  <c r="CB2097" i="1" s="1"/>
  <c r="CD2097" i="1" s="1"/>
  <c r="CF2097" i="1" s="1"/>
  <c r="CL2097" i="1" s="1"/>
  <c r="BZ2106" i="1"/>
  <c r="CB2106" i="1" s="1"/>
  <c r="CD2106" i="1" s="1"/>
  <c r="CF2106" i="1" s="1"/>
  <c r="CS2106" i="1" s="1"/>
  <c r="BZ2113" i="1"/>
  <c r="CB2113" i="1" s="1"/>
  <c r="CD2113" i="1" s="1"/>
  <c r="CF2113" i="1" s="1"/>
  <c r="BZ2129" i="1"/>
  <c r="CB2129" i="1" s="1"/>
  <c r="CD2129" i="1" s="1"/>
  <c r="CF2129" i="1" s="1"/>
  <c r="CP2129" i="1" s="1"/>
  <c r="BZ2145" i="1"/>
  <c r="CB2145" i="1" s="1"/>
  <c r="CD2145" i="1" s="1"/>
  <c r="CF2145" i="1" s="1"/>
  <c r="BZ2161" i="1"/>
  <c r="CB2161" i="1" s="1"/>
  <c r="CD2161" i="1" s="1"/>
  <c r="CF2161" i="1" s="1"/>
  <c r="BZ2177" i="1"/>
  <c r="CB2177" i="1" s="1"/>
  <c r="CD2177" i="1" s="1"/>
  <c r="CF2177" i="1" s="1"/>
  <c r="CS2177" i="1" s="1"/>
  <c r="BZ2183" i="1"/>
  <c r="CB2183" i="1" s="1"/>
  <c r="CD2183" i="1" s="1"/>
  <c r="CF2183" i="1" s="1"/>
  <c r="CL2183" i="1" s="1"/>
  <c r="BZ2193" i="1"/>
  <c r="CB2193" i="1" s="1"/>
  <c r="CD2193" i="1" s="1"/>
  <c r="CF2193" i="1" s="1"/>
  <c r="CR2193" i="1" s="1"/>
  <c r="BZ2209" i="1"/>
  <c r="CB2209" i="1" s="1"/>
  <c r="CD2209" i="1" s="1"/>
  <c r="CF2209" i="1" s="1"/>
  <c r="CR2209" i="1" s="1"/>
  <c r="BZ2210" i="1"/>
  <c r="CB2210" i="1" s="1"/>
  <c r="CD2210" i="1" s="1"/>
  <c r="CF2210" i="1" s="1"/>
  <c r="BZ2218" i="1"/>
  <c r="CB2218" i="1" s="1"/>
  <c r="CD2218" i="1" s="1"/>
  <c r="CF2218" i="1" s="1"/>
  <c r="BZ2225" i="1"/>
  <c r="CB2225" i="1" s="1"/>
  <c r="CD2225" i="1" s="1"/>
  <c r="CF2225" i="1" s="1"/>
  <c r="CN2225" i="1" s="1"/>
  <c r="BZ2241" i="1"/>
  <c r="CB2241" i="1" s="1"/>
  <c r="CD2241" i="1" s="1"/>
  <c r="CF2241" i="1" s="1"/>
  <c r="BZ2245" i="1"/>
  <c r="CB2245" i="1" s="1"/>
  <c r="CD2245" i="1" s="1"/>
  <c r="CF2245" i="1" s="1"/>
  <c r="CR2245" i="1" s="1"/>
  <c r="BZ2257" i="1"/>
  <c r="CB2257" i="1" s="1"/>
  <c r="CD2257" i="1" s="1"/>
  <c r="CF2257" i="1" s="1"/>
  <c r="BZ2265" i="1"/>
  <c r="CB2265" i="1" s="1"/>
  <c r="CD2265" i="1" s="1"/>
  <c r="CF2265" i="1" s="1"/>
  <c r="CS2265" i="1" s="1"/>
  <c r="BZ2273" i="1"/>
  <c r="BZ2286" i="1"/>
  <c r="CB2286" i="1" s="1"/>
  <c r="CD2286" i="1" s="1"/>
  <c r="CF2286" i="1" s="1"/>
  <c r="BZ2289" i="1"/>
  <c r="CB2289" i="1" s="1"/>
  <c r="CD2289" i="1" s="1"/>
  <c r="CF2289" i="1" s="1"/>
  <c r="CJ2289" i="1" s="1"/>
  <c r="BZ2291" i="1"/>
  <c r="CB2291" i="1" s="1"/>
  <c r="CD2291" i="1" s="1"/>
  <c r="CF2291" i="1" s="1"/>
  <c r="CS2291" i="1" s="1"/>
  <c r="BZ2295" i="1"/>
  <c r="CB2295" i="1" s="1"/>
  <c r="CD2295" i="1" s="1"/>
  <c r="CF2295" i="1" s="1"/>
  <c r="CS2295" i="1" s="1"/>
  <c r="BZ2305" i="1"/>
  <c r="CB2305" i="1" s="1"/>
  <c r="CD2305" i="1" s="1"/>
  <c r="CF2305" i="1" s="1"/>
  <c r="BZ2311" i="1"/>
  <c r="CB2311" i="1" s="1"/>
  <c r="CD2311" i="1" s="1"/>
  <c r="CF2311" i="1" s="1"/>
  <c r="CR2311" i="1" s="1"/>
  <c r="BZ2321" i="1"/>
  <c r="CB2321" i="1" s="1"/>
  <c r="CD2321" i="1" s="1"/>
  <c r="CF2321" i="1" s="1"/>
  <c r="BZ2330" i="1"/>
  <c r="CB2330" i="1" s="1"/>
  <c r="CD2330" i="1" s="1"/>
  <c r="CF2330" i="1" s="1"/>
  <c r="BZ2337" i="1"/>
  <c r="CB2337" i="1" s="1"/>
  <c r="CD2337" i="1" s="1"/>
  <c r="CF2337" i="1" s="1"/>
  <c r="CL2337" i="1" s="1"/>
  <c r="BZ2340" i="1"/>
  <c r="CB2340" i="1" s="1"/>
  <c r="CD2340" i="1" s="1"/>
  <c r="CF2340" i="1" s="1"/>
  <c r="CH2340" i="1" s="1"/>
  <c r="BZ2353" i="1"/>
  <c r="CB2353" i="1" s="1"/>
  <c r="CD2353" i="1" s="1"/>
  <c r="CF2353" i="1" s="1"/>
  <c r="CL2353" i="1" s="1"/>
  <c r="BZ2362" i="1"/>
  <c r="CB2362" i="1" s="1"/>
  <c r="CD2362" i="1" s="1"/>
  <c r="CF2362" i="1" s="1"/>
  <c r="BZ2367" i="1"/>
  <c r="CB2367" i="1" s="1"/>
  <c r="CD2367" i="1" s="1"/>
  <c r="CF2367" i="1" s="1"/>
  <c r="CR2367" i="1" s="1"/>
  <c r="BZ2369" i="1"/>
  <c r="CB2369" i="1" s="1"/>
  <c r="CD2369" i="1" s="1"/>
  <c r="CF2369" i="1" s="1"/>
  <c r="BZ2385" i="1"/>
  <c r="CB2385" i="1" s="1"/>
  <c r="CD2385" i="1" s="1"/>
  <c r="CF2385" i="1" s="1"/>
  <c r="CP2385" i="1" s="1"/>
  <c r="BZ2394" i="1"/>
  <c r="CB2394" i="1" s="1"/>
  <c r="CD2394" i="1" s="1"/>
  <c r="CF2394" i="1" s="1"/>
  <c r="CN2394" i="1" s="1"/>
  <c r="BZ2401" i="1"/>
  <c r="CB2401" i="1" s="1"/>
  <c r="CD2401" i="1" s="1"/>
  <c r="CF2401" i="1" s="1"/>
  <c r="CS2401" i="1" s="1"/>
  <c r="BZ2417" i="1"/>
  <c r="CB2417" i="1" s="1"/>
  <c r="CD2417" i="1" s="1"/>
  <c r="CF2417" i="1" s="1"/>
  <c r="BZ2433" i="1"/>
  <c r="CB2433" i="1" s="1"/>
  <c r="CD2433" i="1" s="1"/>
  <c r="CF2433" i="1" s="1"/>
  <c r="CR2433" i="1" s="1"/>
  <c r="BZ2449" i="1"/>
  <c r="CB2449" i="1" s="1"/>
  <c r="CD2449" i="1" s="1"/>
  <c r="CF2449" i="1" s="1"/>
  <c r="BZ2465" i="1"/>
  <c r="CB2465" i="1" s="1"/>
  <c r="CD2465" i="1" s="1"/>
  <c r="CF2465" i="1" s="1"/>
  <c r="BZ2474" i="1"/>
  <c r="CB2474" i="1" s="1"/>
  <c r="CD2474" i="1" s="1"/>
  <c r="CF2474" i="1" s="1"/>
  <c r="BZ2481" i="1"/>
  <c r="CB2481" i="1" s="1"/>
  <c r="CD2481" i="1" s="1"/>
  <c r="CF2481" i="1" s="1"/>
  <c r="CL2481" i="1" s="1"/>
  <c r="BZ2497" i="1"/>
  <c r="CB2497" i="1" s="1"/>
  <c r="CD2497" i="1" s="1"/>
  <c r="CF2497" i="1" s="1"/>
  <c r="BZ2513" i="1"/>
  <c r="CB2513" i="1" s="1"/>
  <c r="CD2513" i="1" s="1"/>
  <c r="CF2513" i="1" s="1"/>
  <c r="CH2513" i="1" s="1"/>
  <c r="BZ2529" i="1"/>
  <c r="CB2529" i="1" s="1"/>
  <c r="CD2529" i="1" s="1"/>
  <c r="CF2529" i="1" s="1"/>
  <c r="BZ2538" i="1"/>
  <c r="CB2538" i="1" s="1"/>
  <c r="CD2538" i="1" s="1"/>
  <c r="CF2538" i="1" s="1"/>
  <c r="BZ2545" i="1"/>
  <c r="CB2545" i="1" s="1"/>
  <c r="CD2545" i="1" s="1"/>
  <c r="CF2545" i="1" s="1"/>
  <c r="CP2545" i="1" s="1"/>
  <c r="BZ2559" i="1"/>
  <c r="CB2559" i="1" s="1"/>
  <c r="CD2559" i="1" s="1"/>
  <c r="CF2559" i="1" s="1"/>
  <c r="BZ2561" i="1"/>
  <c r="CB2561" i="1" s="1"/>
  <c r="CD2561" i="1" s="1"/>
  <c r="CF2561" i="1" s="1"/>
  <c r="CR2561" i="1" s="1"/>
  <c r="BZ2577" i="1"/>
  <c r="CB2577" i="1" s="1"/>
  <c r="CD2577" i="1" s="1"/>
  <c r="CF2577" i="1" s="1"/>
  <c r="BZ2586" i="1"/>
  <c r="CB2586" i="1" s="1"/>
  <c r="CD2586" i="1" s="1"/>
  <c r="CF2586" i="1" s="1"/>
  <c r="BZ2593" i="1"/>
  <c r="CB2593" i="1" s="1"/>
  <c r="CD2593" i="1" s="1"/>
  <c r="CF2593" i="1" s="1"/>
  <c r="CJ2593" i="1" s="1"/>
  <c r="BZ2595" i="1"/>
  <c r="CB2595" i="1" s="1"/>
  <c r="CD2595" i="1" s="1"/>
  <c r="CF2595" i="1" s="1"/>
  <c r="BZ2602" i="1"/>
  <c r="CB2602" i="1" s="1"/>
  <c r="CD2602" i="1" s="1"/>
  <c r="CF2602" i="1" s="1"/>
  <c r="CS2602" i="1" s="1"/>
  <c r="BZ2609" i="1"/>
  <c r="CB2609" i="1" s="1"/>
  <c r="CD2609" i="1" s="1"/>
  <c r="CF2609" i="1" s="1"/>
  <c r="CL2609" i="1" s="1"/>
  <c r="BZ2612" i="1"/>
  <c r="CB2612" i="1" s="1"/>
  <c r="CD2612" i="1" s="1"/>
  <c r="CF2612" i="1" s="1"/>
  <c r="BZ2618" i="1"/>
  <c r="CB2618" i="1" s="1"/>
  <c r="CD2618" i="1" s="1"/>
  <c r="CF2618" i="1" s="1"/>
  <c r="CP2618" i="1" s="1"/>
  <c r="BZ2625" i="1"/>
  <c r="CB2625" i="1" s="1"/>
  <c r="CD2625" i="1" s="1"/>
  <c r="CF2625" i="1" s="1"/>
  <c r="BZ2634" i="1"/>
  <c r="BZ2641" i="1"/>
  <c r="CB2641" i="1" s="1"/>
  <c r="CD2641" i="1" s="1"/>
  <c r="CF2641" i="1" s="1"/>
  <c r="CP2641" i="1" s="1"/>
  <c r="BZ2650" i="1"/>
  <c r="CB2650" i="1" s="1"/>
  <c r="CD2650" i="1" s="1"/>
  <c r="CF2650" i="1" s="1"/>
  <c r="CL2650" i="1" s="1"/>
  <c r="BZ2657" i="1"/>
  <c r="CB2657" i="1" s="1"/>
  <c r="CD2657" i="1" s="1"/>
  <c r="CF2657" i="1" s="1"/>
  <c r="CP2657" i="1" s="1"/>
  <c r="BZ2673" i="1"/>
  <c r="CB2673" i="1" s="1"/>
  <c r="CD2673" i="1" s="1"/>
  <c r="CF2673" i="1" s="1"/>
  <c r="CL2673" i="1" s="1"/>
  <c r="BZ2689" i="1"/>
  <c r="CB2689" i="1" s="1"/>
  <c r="CD2689" i="1" s="1"/>
  <c r="CF2689" i="1" s="1"/>
  <c r="BZ2705" i="1"/>
  <c r="CB2705" i="1" s="1"/>
  <c r="CD2705" i="1" s="1"/>
  <c r="CF2705" i="1" s="1"/>
  <c r="CL2705" i="1" s="1"/>
  <c r="BZ2714" i="1"/>
  <c r="CB2714" i="1" s="1"/>
  <c r="CD2714" i="1" s="1"/>
  <c r="CF2714" i="1" s="1"/>
  <c r="BZ2721" i="1"/>
  <c r="CB2721" i="1" s="1"/>
  <c r="CD2721" i="1" s="1"/>
  <c r="CF2721" i="1" s="1"/>
  <c r="CL2721" i="1" s="1"/>
  <c r="BZ2730" i="1"/>
  <c r="CB2730" i="1" s="1"/>
  <c r="CD2730" i="1" s="1"/>
  <c r="CF2730" i="1" s="1"/>
  <c r="CL2730" i="1" s="1"/>
  <c r="BZ2737" i="1"/>
  <c r="CB2737" i="1" s="1"/>
  <c r="CD2737" i="1" s="1"/>
  <c r="CF2737" i="1" s="1"/>
  <c r="CL2737" i="1" s="1"/>
  <c r="BZ2743" i="1"/>
  <c r="CB2743" i="1" s="1"/>
  <c r="CD2743" i="1" s="1"/>
  <c r="CF2743" i="1" s="1"/>
  <c r="CS2743" i="1" s="1"/>
  <c r="BZ2746" i="1"/>
  <c r="CB2746" i="1" s="1"/>
  <c r="CD2746" i="1" s="1"/>
  <c r="CF2746" i="1" s="1"/>
  <c r="BZ2753" i="1"/>
  <c r="CB2753" i="1" s="1"/>
  <c r="CD2753" i="1" s="1"/>
  <c r="CF2753" i="1" s="1"/>
  <c r="BZ2769" i="1"/>
  <c r="CB2769" i="1" s="1"/>
  <c r="CD2769" i="1" s="1"/>
  <c r="CF2769" i="1" s="1"/>
  <c r="CP2769" i="1" s="1"/>
  <c r="BZ2771" i="1"/>
  <c r="CB2771" i="1" s="1"/>
  <c r="CD2771" i="1" s="1"/>
  <c r="CF2771" i="1" s="1"/>
  <c r="CH2771" i="1" s="1"/>
  <c r="BZ2778" i="1"/>
  <c r="CB2778" i="1" s="1"/>
  <c r="CD2778" i="1" s="1"/>
  <c r="CF2778" i="1" s="1"/>
  <c r="CJ2778" i="1" s="1"/>
  <c r="BZ2785" i="1"/>
  <c r="CB2785" i="1" s="1"/>
  <c r="CD2785" i="1" s="1"/>
  <c r="CF2785" i="1" s="1"/>
  <c r="CH2785" i="1" s="1"/>
  <c r="BZ2801" i="1"/>
  <c r="CB2801" i="1" s="1"/>
  <c r="CD2801" i="1" s="1"/>
  <c r="CF2801" i="1" s="1"/>
  <c r="CR2801" i="1" s="1"/>
  <c r="BZ2817" i="1"/>
  <c r="CB2817" i="1" s="1"/>
  <c r="CD2817" i="1" s="1"/>
  <c r="CF2817" i="1" s="1"/>
  <c r="BZ2833" i="1"/>
  <c r="CB2833" i="1" s="1"/>
  <c r="CD2833" i="1" s="1"/>
  <c r="CF2833" i="1" s="1"/>
  <c r="BZ2842" i="1"/>
  <c r="CB2842" i="1" s="1"/>
  <c r="CD2842" i="1" s="1"/>
  <c r="CF2842" i="1" s="1"/>
  <c r="CN2842" i="1" s="1"/>
  <c r="BZ2846" i="1"/>
  <c r="CB2846" i="1" s="1"/>
  <c r="CD2846" i="1" s="1"/>
  <c r="CF2846" i="1" s="1"/>
  <c r="BZ2849" i="1"/>
  <c r="CB2849" i="1" s="1"/>
  <c r="CD2849" i="1" s="1"/>
  <c r="CF2849" i="1" s="1"/>
  <c r="CJ2849" i="1" s="1"/>
  <c r="BZ2858" i="1"/>
  <c r="CB2858" i="1" s="1"/>
  <c r="CD2858" i="1" s="1"/>
  <c r="CF2858" i="1" s="1"/>
  <c r="BZ2865" i="1"/>
  <c r="CB2865" i="1" s="1"/>
  <c r="CD2865" i="1" s="1"/>
  <c r="CF2865" i="1" s="1"/>
  <c r="CR2865" i="1" s="1"/>
  <c r="BZ2881" i="1"/>
  <c r="CB2881" i="1" s="1"/>
  <c r="CD2881" i="1" s="1"/>
  <c r="CF2881" i="1" s="1"/>
  <c r="CH2881" i="1" s="1"/>
  <c r="BZ2884" i="1"/>
  <c r="CB2884" i="1" s="1"/>
  <c r="CD2884" i="1" s="1"/>
  <c r="CF2884" i="1" s="1"/>
  <c r="CL2884" i="1" s="1"/>
  <c r="BZ2890" i="1"/>
  <c r="CB2890" i="1" s="1"/>
  <c r="CD2890" i="1" s="1"/>
  <c r="CF2890" i="1" s="1"/>
  <c r="CS2890" i="1" s="1"/>
  <c r="BZ2897" i="1"/>
  <c r="CB2897" i="1" s="1"/>
  <c r="CD2897" i="1" s="1"/>
  <c r="CF2897" i="1" s="1"/>
  <c r="CL2897" i="1" s="1"/>
  <c r="BZ2906" i="1"/>
  <c r="CB2906" i="1" s="1"/>
  <c r="CD2906" i="1" s="1"/>
  <c r="CF2906" i="1" s="1"/>
  <c r="CL2906" i="1" s="1"/>
  <c r="BZ2913" i="1"/>
  <c r="CB2913" i="1" s="1"/>
  <c r="CD2913" i="1" s="1"/>
  <c r="CF2913" i="1" s="1"/>
  <c r="CJ2913" i="1" s="1"/>
  <c r="BZ2922" i="1"/>
  <c r="CB2922" i="1" s="1"/>
  <c r="CD2922" i="1" s="1"/>
  <c r="CF2922" i="1" s="1"/>
  <c r="CN2922" i="1" s="1"/>
  <c r="BZ2929" i="1"/>
  <c r="CB2929" i="1" s="1"/>
  <c r="CD2929" i="1" s="1"/>
  <c r="CF2929" i="1" s="1"/>
  <c r="BZ2945" i="1"/>
  <c r="CB2945" i="1" s="1"/>
  <c r="CD2945" i="1" s="1"/>
  <c r="CF2945" i="1" s="1"/>
  <c r="CN2945" i="1" s="1"/>
  <c r="BZ2958" i="1"/>
  <c r="CB2958" i="1" s="1"/>
  <c r="CD2958" i="1" s="1"/>
  <c r="CF2958" i="1" s="1"/>
  <c r="CN2958" i="1" s="1"/>
  <c r="BZ2961" i="1"/>
  <c r="CB2961" i="1" s="1"/>
  <c r="CD2961" i="1" s="1"/>
  <c r="CF2961" i="1" s="1"/>
  <c r="CR2961" i="1" s="1"/>
  <c r="BZ2962" i="1"/>
  <c r="CB2962" i="1" s="1"/>
  <c r="CD2962" i="1" s="1"/>
  <c r="CF2962" i="1" s="1"/>
  <c r="CN2962" i="1" s="1"/>
  <c r="BZ2977" i="1"/>
  <c r="CB2977" i="1" s="1"/>
  <c r="CD2977" i="1" s="1"/>
  <c r="CF2977" i="1" s="1"/>
  <c r="BZ2979" i="1"/>
  <c r="CB2979" i="1" s="1"/>
  <c r="CD2979" i="1" s="1"/>
  <c r="CF2979" i="1" s="1"/>
  <c r="BZ2986" i="1"/>
  <c r="CB2986" i="1" s="1"/>
  <c r="CD2986" i="1" s="1"/>
  <c r="CF2986" i="1" s="1"/>
  <c r="CP2986" i="1" s="1"/>
  <c r="BZ2993" i="1"/>
  <c r="CB2993" i="1" s="1"/>
  <c r="CD2993" i="1" s="1"/>
  <c r="CF2993" i="1" s="1"/>
  <c r="CH2993" i="1" s="1"/>
  <c r="BZ2995" i="1"/>
  <c r="CB2995" i="1" s="1"/>
  <c r="CD2995" i="1" s="1"/>
  <c r="CF2995" i="1" s="1"/>
  <c r="CQ2995" i="1" s="1"/>
  <c r="BZ3009" i="1"/>
  <c r="CB3009" i="1" s="1"/>
  <c r="CD3009" i="1" s="1"/>
  <c r="CF3009" i="1" s="1"/>
  <c r="CR3009" i="1" s="1"/>
  <c r="BZ3025" i="1"/>
  <c r="CB3025" i="1" s="1"/>
  <c r="CD3025" i="1" s="1"/>
  <c r="CF3025" i="1" s="1"/>
  <c r="BZ3034" i="1"/>
  <c r="CB3034" i="1" s="1"/>
  <c r="CD3034" i="1" s="1"/>
  <c r="CF3034" i="1" s="1"/>
  <c r="CN3034" i="1" s="1"/>
  <c r="BZ3041" i="1"/>
  <c r="CB3041" i="1" s="1"/>
  <c r="CD3041" i="1" s="1"/>
  <c r="CF3041" i="1" s="1"/>
  <c r="CN3041" i="1" s="1"/>
  <c r="BZ3044" i="1"/>
  <c r="CB3044" i="1" s="1"/>
  <c r="CD3044" i="1" s="1"/>
  <c r="CF3044" i="1" s="1"/>
  <c r="BZ3050" i="1"/>
  <c r="CB3050" i="1" s="1"/>
  <c r="CD3050" i="1" s="1"/>
  <c r="CF3050" i="1" s="1"/>
  <c r="CA507" i="1"/>
  <c r="CC507" i="1" s="1"/>
  <c r="CE507" i="1" s="1"/>
  <c r="CG507" i="1" s="1"/>
  <c r="CA510" i="1"/>
  <c r="CC510" i="1" s="1"/>
  <c r="CE510" i="1" s="1"/>
  <c r="CG510" i="1" s="1"/>
  <c r="CA512" i="1"/>
  <c r="CC512" i="1" s="1"/>
  <c r="CE512" i="1" s="1"/>
  <c r="CG512" i="1" s="1"/>
  <c r="CA528" i="1"/>
  <c r="CA555" i="1"/>
  <c r="CC555" i="1" s="1"/>
  <c r="CE555" i="1" s="1"/>
  <c r="CG555" i="1" s="1"/>
  <c r="CA569" i="1"/>
  <c r="CC569" i="1" s="1"/>
  <c r="CE569" i="1" s="1"/>
  <c r="CA571" i="1"/>
  <c r="CC571" i="1" s="1"/>
  <c r="CE571" i="1" s="1"/>
  <c r="CG571" i="1" s="1"/>
  <c r="CA587" i="1"/>
  <c r="CC587" i="1" s="1"/>
  <c r="CE587" i="1" s="1"/>
  <c r="CG587" i="1" s="1"/>
  <c r="CA603" i="1"/>
  <c r="CC603" i="1" s="1"/>
  <c r="CA608" i="1"/>
  <c r="CC608" i="1" s="1"/>
  <c r="CE608" i="1" s="1"/>
  <c r="CG608" i="1" s="1"/>
  <c r="CA619" i="1"/>
  <c r="CC619" i="1" s="1"/>
  <c r="CE619" i="1" s="1"/>
  <c r="CG619" i="1" s="1"/>
  <c r="CA635" i="1"/>
  <c r="CC635" i="1" s="1"/>
  <c r="CE635" i="1" s="1"/>
  <c r="CG635" i="1" s="1"/>
  <c r="CA655" i="1"/>
  <c r="CC655" i="1" s="1"/>
  <c r="CE655" i="1" s="1"/>
  <c r="CG655" i="1" s="1"/>
  <c r="CA672" i="1"/>
  <c r="CC672" i="1" s="1"/>
  <c r="CE672" i="1" s="1"/>
  <c r="CG672" i="1" s="1"/>
  <c r="CA683" i="1"/>
  <c r="CC683" i="1" s="1"/>
  <c r="CE683" i="1" s="1"/>
  <c r="CG683" i="1" s="1"/>
  <c r="CA699" i="1"/>
  <c r="CC699" i="1" s="1"/>
  <c r="CA703" i="1"/>
  <c r="CC703" i="1" s="1"/>
  <c r="CA715" i="1"/>
  <c r="CC715" i="1" s="1"/>
  <c r="CE715" i="1" s="1"/>
  <c r="CG715" i="1" s="1"/>
  <c r="CA720" i="1"/>
  <c r="CA747" i="1"/>
  <c r="CC747" i="1" s="1"/>
  <c r="CE747" i="1" s="1"/>
  <c r="CA761" i="1"/>
  <c r="CC761" i="1" s="1"/>
  <c r="CE761" i="1" s="1"/>
  <c r="CG761" i="1" s="1"/>
  <c r="CA763" i="1"/>
  <c r="CC763" i="1" s="1"/>
  <c r="CA784" i="1"/>
  <c r="CC784" i="1" s="1"/>
  <c r="CE784" i="1" s="1"/>
  <c r="CG784" i="1" s="1"/>
  <c r="CA811" i="1"/>
  <c r="CC811" i="1" s="1"/>
  <c r="CE811" i="1" s="1"/>
  <c r="CG811" i="1" s="1"/>
  <c r="CA827" i="1"/>
  <c r="CC827" i="1" s="1"/>
  <c r="CE827" i="1" s="1"/>
  <c r="CG827" i="1" s="1"/>
  <c r="CA843" i="1"/>
  <c r="CC843" i="1" s="1"/>
  <c r="CE843" i="1" s="1"/>
  <c r="CG843" i="1" s="1"/>
  <c r="CA848" i="1"/>
  <c r="CC848" i="1" s="1"/>
  <c r="CE848" i="1" s="1"/>
  <c r="CG848" i="1" s="1"/>
  <c r="CA859" i="1"/>
  <c r="CC859" i="1" s="1"/>
  <c r="CE859" i="1" s="1"/>
  <c r="CG859" i="1" s="1"/>
  <c r="CA870" i="1"/>
  <c r="CA875" i="1"/>
  <c r="CC875" i="1" s="1"/>
  <c r="CE875" i="1" s="1"/>
  <c r="CG875" i="1" s="1"/>
  <c r="CA891" i="1"/>
  <c r="CC891" i="1" s="1"/>
  <c r="CE891" i="1" s="1"/>
  <c r="CG891" i="1" s="1"/>
  <c r="CA923" i="1"/>
  <c r="CC923" i="1" s="1"/>
  <c r="CE923" i="1" s="1"/>
  <c r="CG923" i="1" s="1"/>
  <c r="CA928" i="1"/>
  <c r="CA931" i="1"/>
  <c r="CC931" i="1" s="1"/>
  <c r="CE931" i="1" s="1"/>
  <c r="CG931" i="1" s="1"/>
  <c r="CA932" i="1"/>
  <c r="CA939" i="1"/>
  <c r="CC939" i="1" s="1"/>
  <c r="CE939" i="1" s="1"/>
  <c r="CG939" i="1" s="1"/>
  <c r="CA955" i="1"/>
  <c r="CC955" i="1" s="1"/>
  <c r="CE955" i="1" s="1"/>
  <c r="CG955" i="1" s="1"/>
  <c r="CA971" i="1"/>
  <c r="CC971" i="1" s="1"/>
  <c r="CE971" i="1" s="1"/>
  <c r="CG971" i="1" s="1"/>
  <c r="CA974" i="1"/>
  <c r="CC974" i="1" s="1"/>
  <c r="CE974" i="1" s="1"/>
  <c r="CG974" i="1" s="1"/>
  <c r="CA1008" i="1"/>
  <c r="CC1008" i="1" s="1"/>
  <c r="CE1008" i="1" s="1"/>
  <c r="CG1008" i="1" s="1"/>
  <c r="CA1019" i="1"/>
  <c r="CC1019" i="1" s="1"/>
  <c r="CE1019" i="1" s="1"/>
  <c r="CG1019" i="1" s="1"/>
  <c r="CA1032" i="1"/>
  <c r="CC1032" i="1" s="1"/>
  <c r="CE1032" i="1" s="1"/>
  <c r="CG1032" i="1" s="1"/>
  <c r="CA1035" i="1"/>
  <c r="CC1035" i="1" s="1"/>
  <c r="CE1035" i="1" s="1"/>
  <c r="CG1035" i="1" s="1"/>
  <c r="CA1056" i="1"/>
  <c r="CC1056" i="1" s="1"/>
  <c r="CE1056" i="1" s="1"/>
  <c r="CG1056" i="1" s="1"/>
  <c r="CA1067" i="1"/>
  <c r="CC1067" i="1" s="1"/>
  <c r="CE1067" i="1" s="1"/>
  <c r="CG1067" i="1" s="1"/>
  <c r="CA1083" i="1"/>
  <c r="CC1083" i="1" s="1"/>
  <c r="CE1083" i="1" s="1"/>
  <c r="CG1083" i="1" s="1"/>
  <c r="CA1099" i="1"/>
  <c r="CC1099" i="1" s="1"/>
  <c r="CE1099" i="1" s="1"/>
  <c r="CG1099" i="1" s="1"/>
  <c r="CA1115" i="1"/>
  <c r="CC1115" i="1" s="1"/>
  <c r="CE1115" i="1" s="1"/>
  <c r="CG1115" i="1" s="1"/>
  <c r="CA1120" i="1"/>
  <c r="CC1120" i="1" s="1"/>
  <c r="CE1120" i="1" s="1"/>
  <c r="CG1120" i="1" s="1"/>
  <c r="CA1136" i="1"/>
  <c r="CC1136" i="1" s="1"/>
  <c r="CE1136" i="1" s="1"/>
  <c r="CG1136" i="1" s="1"/>
  <c r="CA1147" i="1"/>
  <c r="CC1147" i="1" s="1"/>
  <c r="CE1147" i="1" s="1"/>
  <c r="CG1147" i="1" s="1"/>
  <c r="CA1184" i="1"/>
  <c r="CC1184" i="1" s="1"/>
  <c r="CE1184" i="1" s="1"/>
  <c r="CG1184" i="1" s="1"/>
  <c r="CA1195" i="1"/>
  <c r="CA1200" i="1"/>
  <c r="CC1200" i="1" s="1"/>
  <c r="CA1203" i="1"/>
  <c r="CA1211" i="1"/>
  <c r="CC1211" i="1" s="1"/>
  <c r="CE1211" i="1" s="1"/>
  <c r="CG1211" i="1" s="1"/>
  <c r="CA1227" i="1"/>
  <c r="CA1250" i="1"/>
  <c r="CC1250" i="1" s="1"/>
  <c r="CE1250" i="1" s="1"/>
  <c r="CG1250" i="1" s="1"/>
  <c r="CA1259" i="1"/>
  <c r="CC1259" i="1" s="1"/>
  <c r="CE1259" i="1" s="1"/>
  <c r="CG1259" i="1" s="1"/>
  <c r="CA1275" i="1"/>
  <c r="CC1275" i="1" s="1"/>
  <c r="CE1275" i="1" s="1"/>
  <c r="CG1275" i="1" s="1"/>
  <c r="CA1280" i="1"/>
  <c r="CC1280" i="1" s="1"/>
  <c r="CE1280" i="1" s="1"/>
  <c r="CG1280" i="1" s="1"/>
  <c r="CA1291" i="1"/>
  <c r="CC1291" i="1" s="1"/>
  <c r="CE1291" i="1" s="1"/>
  <c r="CG1291" i="1" s="1"/>
  <c r="CA1328" i="1"/>
  <c r="CC1328" i="1" s="1"/>
  <c r="CE1328" i="1" s="1"/>
  <c r="CG1328" i="1" s="1"/>
  <c r="CA1339" i="1"/>
  <c r="CC1339" i="1" s="1"/>
  <c r="CE1339" i="1" s="1"/>
  <c r="CG1339" i="1" s="1"/>
  <c r="CA1344" i="1"/>
  <c r="CC1344" i="1" s="1"/>
  <c r="CA1348" i="1"/>
  <c r="CA1355" i="1"/>
  <c r="CC1355" i="1" s="1"/>
  <c r="CE1355" i="1" s="1"/>
  <c r="CG1355" i="1" s="1"/>
  <c r="CA1371" i="1"/>
  <c r="CC1371" i="1" s="1"/>
  <c r="CE1371" i="1" s="1"/>
  <c r="CG1371" i="1" s="1"/>
  <c r="CA1387" i="1"/>
  <c r="CC1387" i="1" s="1"/>
  <c r="CE1387" i="1" s="1"/>
  <c r="CG1387" i="1" s="1"/>
  <c r="CA1392" i="1"/>
  <c r="CC1392" i="1" s="1"/>
  <c r="CA1403" i="1"/>
  <c r="CC1403" i="1" s="1"/>
  <c r="CE1403" i="1" s="1"/>
  <c r="CA1408" i="1"/>
  <c r="CC1408" i="1" s="1"/>
  <c r="CE1408" i="1" s="1"/>
  <c r="CG1408" i="1" s="1"/>
  <c r="CA1430" i="1"/>
  <c r="CA1448" i="1"/>
  <c r="CC1448" i="1" s="1"/>
  <c r="CA1449" i="1"/>
  <c r="CC1449" i="1" s="1"/>
  <c r="CE1449" i="1" s="1"/>
  <c r="CG1449" i="1" s="1"/>
  <c r="CA1456" i="1"/>
  <c r="CC1456" i="1" s="1"/>
  <c r="CE1456" i="1" s="1"/>
  <c r="CG1456" i="1" s="1"/>
  <c r="CA1467" i="1"/>
  <c r="CC1467" i="1" s="1"/>
  <c r="CA1483" i="1"/>
  <c r="CC1483" i="1" s="1"/>
  <c r="CE1483" i="1" s="1"/>
  <c r="CG1483" i="1" s="1"/>
  <c r="CA1488" i="1"/>
  <c r="CC1488" i="1" s="1"/>
  <c r="CE1488" i="1" s="1"/>
  <c r="CG1488" i="1" s="1"/>
  <c r="CA1515" i="1"/>
  <c r="CC1515" i="1" s="1"/>
  <c r="CE1515" i="1" s="1"/>
  <c r="CG1515" i="1" s="1"/>
  <c r="CA1531" i="1"/>
  <c r="CC1531" i="1" s="1"/>
  <c r="CE1531" i="1" s="1"/>
  <c r="CG1531" i="1" s="1"/>
  <c r="CA1536" i="1"/>
  <c r="CC1536" i="1" s="1"/>
  <c r="CE1536" i="1" s="1"/>
  <c r="CG1536" i="1" s="1"/>
  <c r="CA1547" i="1"/>
  <c r="CC1547" i="1" s="1"/>
  <c r="CE1547" i="1" s="1"/>
  <c r="CG1547" i="1" s="1"/>
  <c r="CA1595" i="1"/>
  <c r="CC1595" i="1" s="1"/>
  <c r="CE1595" i="1" s="1"/>
  <c r="CG1595" i="1" s="1"/>
  <c r="CA1611" i="1"/>
  <c r="CC1611" i="1" s="1"/>
  <c r="CE1611" i="1" s="1"/>
  <c r="CG1611" i="1" s="1"/>
  <c r="CA1627" i="1"/>
  <c r="CC1627" i="1" s="1"/>
  <c r="CE1627" i="1" s="1"/>
  <c r="CG1627" i="1" s="1"/>
  <c r="CA1643" i="1"/>
  <c r="CC1643" i="1" s="1"/>
  <c r="CE1643" i="1" s="1"/>
  <c r="CG1643" i="1" s="1"/>
  <c r="CA1659" i="1"/>
  <c r="CC1659" i="1" s="1"/>
  <c r="CE1659" i="1" s="1"/>
  <c r="CG1659" i="1" s="1"/>
  <c r="CA1664" i="1"/>
  <c r="CC1664" i="1" s="1"/>
  <c r="CE1664" i="1" s="1"/>
  <c r="CG1664" i="1" s="1"/>
  <c r="CA1723" i="1"/>
  <c r="CC1723" i="1" s="1"/>
  <c r="CE1723" i="1" s="1"/>
  <c r="CG1723" i="1" s="1"/>
  <c r="CA1739" i="1"/>
  <c r="CC1739" i="1" s="1"/>
  <c r="CE1739" i="1" s="1"/>
  <c r="CG1739" i="1" s="1"/>
  <c r="CA1744" i="1"/>
  <c r="CC1744" i="1" s="1"/>
  <c r="CE1744" i="1" s="1"/>
  <c r="CA1755" i="1"/>
  <c r="CC1755" i="1" s="1"/>
  <c r="CA1771" i="1"/>
  <c r="CC1771" i="1" s="1"/>
  <c r="CE1771" i="1" s="1"/>
  <c r="CA1787" i="1"/>
  <c r="CC1787" i="1" s="1"/>
  <c r="CE1787" i="1" s="1"/>
  <c r="CG1787" i="1" s="1"/>
  <c r="CA1792" i="1"/>
  <c r="CC1792" i="1" s="1"/>
  <c r="CE1792" i="1" s="1"/>
  <c r="CG1792" i="1" s="1"/>
  <c r="CA1803" i="1"/>
  <c r="CC1803" i="1" s="1"/>
  <c r="CE1803" i="1" s="1"/>
  <c r="CA1808" i="1"/>
  <c r="CC1808" i="1" s="1"/>
  <c r="CE1808" i="1" s="1"/>
  <c r="CG1808" i="1" s="1"/>
  <c r="CA1851" i="1"/>
  <c r="CC1851" i="1" s="1"/>
  <c r="CE1851" i="1" s="1"/>
  <c r="CG1851" i="1" s="1"/>
  <c r="CA1867" i="1"/>
  <c r="CC1867" i="1" s="1"/>
  <c r="CE1867" i="1" s="1"/>
  <c r="CA1883" i="1"/>
  <c r="CC1883" i="1" s="1"/>
  <c r="CE1883" i="1" s="1"/>
  <c r="CG1883" i="1" s="1"/>
  <c r="CA1899" i="1"/>
  <c r="CC1899" i="1" s="1"/>
  <c r="CE1899" i="1" s="1"/>
  <c r="CG1899" i="1" s="1"/>
  <c r="CA1915" i="1"/>
  <c r="CC1915" i="1" s="1"/>
  <c r="CE1915" i="1" s="1"/>
  <c r="CA1920" i="1"/>
  <c r="CA1936" i="1"/>
  <c r="CC1936" i="1" s="1"/>
  <c r="CE1936" i="1" s="1"/>
  <c r="CG1936" i="1" s="1"/>
  <c r="CA1952" i="1"/>
  <c r="CC1952" i="1" s="1"/>
  <c r="CE1952" i="1" s="1"/>
  <c r="CG1952" i="1" s="1"/>
  <c r="CA1979" i="1"/>
  <c r="CC1979" i="1" s="1"/>
  <c r="CE1979" i="1" s="1"/>
  <c r="CG1979" i="1" s="1"/>
  <c r="CA1995" i="1"/>
  <c r="CA2000" i="1"/>
  <c r="CA2011" i="1"/>
  <c r="CC2011" i="1" s="1"/>
  <c r="CE2011" i="1" s="1"/>
  <c r="CA2027" i="1"/>
  <c r="CC2027" i="1" s="1"/>
  <c r="CE2027" i="1" s="1"/>
  <c r="CG2027" i="1" s="1"/>
  <c r="CA2039" i="1"/>
  <c r="CC2039" i="1" s="1"/>
  <c r="CE2039" i="1" s="1"/>
  <c r="CG2039" i="1" s="1"/>
  <c r="CA2043" i="1"/>
  <c r="CA2059" i="1"/>
  <c r="CC2059" i="1" s="1"/>
  <c r="CE2059" i="1" s="1"/>
  <c r="CG2059" i="1" s="1"/>
  <c r="CA2063" i="1"/>
  <c r="CC2063" i="1" s="1"/>
  <c r="CE2063" i="1" s="1"/>
  <c r="CA2107" i="1"/>
  <c r="CC2107" i="1" s="1"/>
  <c r="CE2107" i="1" s="1"/>
  <c r="CG2107" i="1" s="1"/>
  <c r="CA2123" i="1"/>
  <c r="CC2123" i="1" s="1"/>
  <c r="CE2123" i="1" s="1"/>
  <c r="CG2123" i="1" s="1"/>
  <c r="CA2128" i="1"/>
  <c r="CC2128" i="1" s="1"/>
  <c r="CE2128" i="1" s="1"/>
  <c r="CG2128" i="1" s="1"/>
  <c r="CA2139" i="1"/>
  <c r="CC2139" i="1" s="1"/>
  <c r="CE2139" i="1" s="1"/>
  <c r="CA2155" i="1"/>
  <c r="CC2155" i="1" s="1"/>
  <c r="CE2155" i="1" s="1"/>
  <c r="CG2155" i="1" s="1"/>
  <c r="CA2171" i="1"/>
  <c r="CC2171" i="1" s="1"/>
  <c r="CE2171" i="1" s="1"/>
  <c r="CG2171" i="1" s="1"/>
  <c r="CA2235" i="1"/>
  <c r="CC2235" i="1" s="1"/>
  <c r="CE2235" i="1" s="1"/>
  <c r="CA2251" i="1"/>
  <c r="CC2251" i="1" s="1"/>
  <c r="CE2251" i="1" s="1"/>
  <c r="CG2251" i="1" s="1"/>
  <c r="CA2256" i="1"/>
  <c r="CC2256" i="1" s="1"/>
  <c r="CE2256" i="1" s="1"/>
  <c r="CG2256" i="1" s="1"/>
  <c r="CA2267" i="1"/>
  <c r="CC2267" i="1" s="1"/>
  <c r="CE2267" i="1" s="1"/>
  <c r="CG2267" i="1" s="1"/>
  <c r="CA2283" i="1"/>
  <c r="CC2283" i="1" s="1"/>
  <c r="CE2283" i="1" s="1"/>
  <c r="CG2283" i="1" s="1"/>
  <c r="CA2299" i="1"/>
  <c r="CC2299" i="1" s="1"/>
  <c r="CE2299" i="1" s="1"/>
  <c r="CG2299" i="1" s="1"/>
  <c r="CA2315" i="1"/>
  <c r="CC2315" i="1" s="1"/>
  <c r="CE2315" i="1" s="1"/>
  <c r="CG2315" i="1" s="1"/>
  <c r="CA2319" i="1"/>
  <c r="CC2319" i="1" s="1"/>
  <c r="CE2319" i="1" s="1"/>
  <c r="CG2319" i="1" s="1"/>
  <c r="CA2344" i="1"/>
  <c r="CA2363" i="1"/>
  <c r="CC2363" i="1" s="1"/>
  <c r="CE2363" i="1" s="1"/>
  <c r="CA2379" i="1"/>
  <c r="CC2379" i="1" s="1"/>
  <c r="CE2379" i="1" s="1"/>
  <c r="CG2379" i="1" s="1"/>
  <c r="CA2395" i="1"/>
  <c r="CC2395" i="1" s="1"/>
  <c r="CE2395" i="1" s="1"/>
  <c r="CG2395" i="1" s="1"/>
  <c r="CA2411" i="1"/>
  <c r="CC2411" i="1" s="1"/>
  <c r="CE2411" i="1" s="1"/>
  <c r="CG2411" i="1" s="1"/>
  <c r="CA2427" i="1"/>
  <c r="CC2427" i="1" s="1"/>
  <c r="CE2427" i="1" s="1"/>
  <c r="CG2427" i="1" s="1"/>
  <c r="CA2443" i="1"/>
  <c r="CC2443" i="1" s="1"/>
  <c r="CE2443" i="1" s="1"/>
  <c r="CG2443" i="1" s="1"/>
  <c r="CA2490" i="1"/>
  <c r="CC2490" i="1" s="1"/>
  <c r="CE2490" i="1" s="1"/>
  <c r="CA2491" i="1"/>
  <c r="CC2491" i="1" s="1"/>
  <c r="CE2491" i="1" s="1"/>
  <c r="CA2507" i="1"/>
  <c r="CC2507" i="1" s="1"/>
  <c r="CE2507" i="1" s="1"/>
  <c r="CG2507" i="1" s="1"/>
  <c r="CA2523" i="1"/>
  <c r="CC2523" i="1" s="1"/>
  <c r="CE2523" i="1" s="1"/>
  <c r="CG2523" i="1" s="1"/>
  <c r="CA2528" i="1"/>
  <c r="CC2528" i="1" s="1"/>
  <c r="CE2528" i="1" s="1"/>
  <c r="CG2528" i="1" s="1"/>
  <c r="CA2539" i="1"/>
  <c r="CC2539" i="1" s="1"/>
  <c r="CE2539" i="1" s="1"/>
  <c r="CG2539" i="1" s="1"/>
  <c r="CA2550" i="1"/>
  <c r="CC2550" i="1" s="1"/>
  <c r="CE2550" i="1" s="1"/>
  <c r="CG2550" i="1" s="1"/>
  <c r="CA2555" i="1"/>
  <c r="CC2555" i="1" s="1"/>
  <c r="CE2555" i="1" s="1"/>
  <c r="CG2555" i="1" s="1"/>
  <c r="CA2571" i="1"/>
  <c r="CC2571" i="1" s="1"/>
  <c r="CE2571" i="1" s="1"/>
  <c r="CG2571" i="1" s="1"/>
  <c r="CA2611" i="1"/>
  <c r="CC2611" i="1" s="1"/>
  <c r="CE2611" i="1" s="1"/>
  <c r="CG2611" i="1" s="1"/>
  <c r="CA2619" i="1"/>
  <c r="CC2619" i="1" s="1"/>
  <c r="CE2619" i="1" s="1"/>
  <c r="CA2635" i="1"/>
  <c r="CC2635" i="1" s="1"/>
  <c r="CE2635" i="1" s="1"/>
  <c r="CG2635" i="1" s="1"/>
  <c r="CA2651" i="1"/>
  <c r="CC2651" i="1" s="1"/>
  <c r="CE2651" i="1" s="1"/>
  <c r="CG2651" i="1" s="1"/>
  <c r="CA2667" i="1"/>
  <c r="CC2667" i="1" s="1"/>
  <c r="CE2667" i="1" s="1"/>
  <c r="CA2683" i="1"/>
  <c r="CC2683" i="1" s="1"/>
  <c r="CE2683" i="1" s="1"/>
  <c r="CG2683" i="1" s="1"/>
  <c r="CA2687" i="1"/>
  <c r="CC2687" i="1" s="1"/>
  <c r="CE2687" i="1" s="1"/>
  <c r="CA2747" i="1"/>
  <c r="CC2747" i="1" s="1"/>
  <c r="CE2747" i="1" s="1"/>
  <c r="CG2747" i="1" s="1"/>
  <c r="CA2763" i="1"/>
  <c r="CC2763" i="1" s="1"/>
  <c r="CE2763" i="1" s="1"/>
  <c r="CG2763" i="1" s="1"/>
  <c r="CA2779" i="1"/>
  <c r="CC2779" i="1" s="1"/>
  <c r="CE2779" i="1" s="1"/>
  <c r="CG2779" i="1" s="1"/>
  <c r="CA2795" i="1"/>
  <c r="CC2795" i="1" s="1"/>
  <c r="CE2795" i="1" s="1"/>
  <c r="CG2795" i="1" s="1"/>
  <c r="CA2811" i="1"/>
  <c r="CC2811" i="1" s="1"/>
  <c r="CE2811" i="1" s="1"/>
  <c r="CG2811" i="1" s="1"/>
  <c r="CA2827" i="1"/>
  <c r="CC2827" i="1" s="1"/>
  <c r="CE2827" i="1" s="1"/>
  <c r="CG2827" i="1" s="1"/>
  <c r="CA2875" i="1"/>
  <c r="CC2875" i="1" s="1"/>
  <c r="CE2875" i="1" s="1"/>
  <c r="CG2875" i="1" s="1"/>
  <c r="CA2891" i="1"/>
  <c r="CC2891" i="1" s="1"/>
  <c r="CE2891" i="1" s="1"/>
  <c r="CG2891" i="1" s="1"/>
  <c r="CA2923" i="1"/>
  <c r="CC2923" i="1" s="1"/>
  <c r="CE2923" i="1" s="1"/>
  <c r="CA2939" i="1"/>
  <c r="CC2939" i="1" s="1"/>
  <c r="CE2939" i="1" s="1"/>
  <c r="CG2939" i="1" s="1"/>
  <c r="CA3001" i="1"/>
  <c r="CC3001" i="1" s="1"/>
  <c r="CE3001" i="1" s="1"/>
  <c r="CG3001" i="1" s="1"/>
  <c r="CA3003" i="1"/>
  <c r="CC3003" i="1" s="1"/>
  <c r="CE3003" i="1" s="1"/>
  <c r="CG3003" i="1" s="1"/>
  <c r="CA3019" i="1"/>
  <c r="CC3019" i="1" s="1"/>
  <c r="CE3019" i="1" s="1"/>
  <c r="CG3019" i="1" s="1"/>
  <c r="CA3035" i="1"/>
  <c r="CC3035" i="1" s="1"/>
  <c r="CE3035" i="1" s="1"/>
  <c r="CG3035" i="1" s="1"/>
  <c r="CA3051" i="1"/>
  <c r="CC3051" i="1" s="1"/>
  <c r="CE3051" i="1" s="1"/>
  <c r="CG3051" i="1" s="1"/>
  <c r="CB522" i="1"/>
  <c r="CD522" i="1" s="1"/>
  <c r="CF522" i="1" s="1"/>
  <c r="CB538" i="1"/>
  <c r="CD538" i="1" s="1"/>
  <c r="CF538" i="1" s="1"/>
  <c r="CB554" i="1"/>
  <c r="CD554" i="1" s="1"/>
  <c r="CF554" i="1" s="1"/>
  <c r="CN554" i="1" s="1"/>
  <c r="CB570" i="1"/>
  <c r="CD570" i="1" s="1"/>
  <c r="CF570" i="1" s="1"/>
  <c r="CQ570" i="1" s="1"/>
  <c r="CB595" i="1"/>
  <c r="CD595" i="1" s="1"/>
  <c r="CF595" i="1" s="1"/>
  <c r="CO595" i="1" s="1"/>
  <c r="CB602" i="1"/>
  <c r="CD602" i="1" s="1"/>
  <c r="CF602" i="1" s="1"/>
  <c r="CJ602" i="1" s="1"/>
  <c r="CB650" i="1"/>
  <c r="CD650" i="1" s="1"/>
  <c r="CF650" i="1" s="1"/>
  <c r="CB701" i="1"/>
  <c r="CD701" i="1" s="1"/>
  <c r="CF701" i="1" s="1"/>
  <c r="CB714" i="1"/>
  <c r="CD714" i="1" s="1"/>
  <c r="CF714" i="1" s="1"/>
  <c r="CJ714" i="1" s="1"/>
  <c r="CB730" i="1"/>
  <c r="CD730" i="1" s="1"/>
  <c r="CF730" i="1" s="1"/>
  <c r="CP730" i="1" s="1"/>
  <c r="CB741" i="1"/>
  <c r="CD741" i="1" s="1"/>
  <c r="CF741" i="1" s="1"/>
  <c r="CL741" i="1" s="1"/>
  <c r="CB759" i="1"/>
  <c r="CD759" i="1" s="1"/>
  <c r="CF759" i="1" s="1"/>
  <c r="CB762" i="1"/>
  <c r="CD762" i="1" s="1"/>
  <c r="CF762" i="1" s="1"/>
  <c r="CB765" i="1"/>
  <c r="CD765" i="1" s="1"/>
  <c r="CF765" i="1" s="1"/>
  <c r="CB794" i="1"/>
  <c r="CD794" i="1" s="1"/>
  <c r="CF794" i="1" s="1"/>
  <c r="CN794" i="1" s="1"/>
  <c r="CB810" i="1"/>
  <c r="CD810" i="1" s="1"/>
  <c r="CF810" i="1" s="1"/>
  <c r="CB829" i="1"/>
  <c r="CD829" i="1" s="1"/>
  <c r="CF829" i="1" s="1"/>
  <c r="CN829" i="1" s="1"/>
  <c r="CB834" i="1"/>
  <c r="CD834" i="1" s="1"/>
  <c r="CF834" i="1" s="1"/>
  <c r="CN834" i="1" s="1"/>
  <c r="CB866" i="1"/>
  <c r="CD866" i="1" s="1"/>
  <c r="CF866" i="1" s="1"/>
  <c r="CL866" i="1" s="1"/>
  <c r="CB867" i="1"/>
  <c r="CD867" i="1" s="1"/>
  <c r="CF867" i="1" s="1"/>
  <c r="CB874" i="1"/>
  <c r="CD874" i="1" s="1"/>
  <c r="CF874" i="1" s="1"/>
  <c r="CQ874" i="1" s="1"/>
  <c r="CB887" i="1"/>
  <c r="CD887" i="1" s="1"/>
  <c r="CF887" i="1" s="1"/>
  <c r="CQ887" i="1" s="1"/>
  <c r="CB906" i="1"/>
  <c r="CD906" i="1" s="1"/>
  <c r="CF906" i="1" s="1"/>
  <c r="CN906" i="1" s="1"/>
  <c r="CB922" i="1"/>
  <c r="CD922" i="1" s="1"/>
  <c r="CF922" i="1" s="1"/>
  <c r="CJ922" i="1" s="1"/>
  <c r="CB938" i="1"/>
  <c r="CD938" i="1" s="1"/>
  <c r="CF938" i="1" s="1"/>
  <c r="CP938" i="1" s="1"/>
  <c r="CB949" i="1"/>
  <c r="CD949" i="1" s="1"/>
  <c r="CF949" i="1" s="1"/>
  <c r="CB954" i="1"/>
  <c r="CD954" i="1" s="1"/>
  <c r="CF954" i="1" s="1"/>
  <c r="CP954" i="1" s="1"/>
  <c r="CB966" i="1"/>
  <c r="CD966" i="1" s="1"/>
  <c r="CF966" i="1" s="1"/>
  <c r="CN966" i="1" s="1"/>
  <c r="CB986" i="1"/>
  <c r="CD986" i="1" s="1"/>
  <c r="CF986" i="1" s="1"/>
  <c r="CP986" i="1" s="1"/>
  <c r="CB989" i="1"/>
  <c r="CD989" i="1" s="1"/>
  <c r="CF989" i="1" s="1"/>
  <c r="CJ989" i="1" s="1"/>
  <c r="CB1002" i="1"/>
  <c r="CD1002" i="1" s="1"/>
  <c r="CF1002" i="1" s="1"/>
  <c r="CB1060" i="1"/>
  <c r="CD1060" i="1" s="1"/>
  <c r="CF1060" i="1" s="1"/>
  <c r="CN1060" i="1" s="1"/>
  <c r="CB1071" i="1"/>
  <c r="CD1071" i="1" s="1"/>
  <c r="CF1071" i="1" s="1"/>
  <c r="CB1082" i="1"/>
  <c r="CD1082" i="1" s="1"/>
  <c r="CF1082" i="1" s="1"/>
  <c r="CB1098" i="1"/>
  <c r="CD1098" i="1" s="1"/>
  <c r="CF1098" i="1" s="1"/>
  <c r="CL1098" i="1" s="1"/>
  <c r="CB1114" i="1"/>
  <c r="CD1114" i="1" s="1"/>
  <c r="CF1114" i="1" s="1"/>
  <c r="CB1124" i="1"/>
  <c r="CD1124" i="1" s="1"/>
  <c r="CF1124" i="1" s="1"/>
  <c r="CQ1124" i="1" s="1"/>
  <c r="CB1158" i="1"/>
  <c r="CD1158" i="1" s="1"/>
  <c r="CF1158" i="1" s="1"/>
  <c r="CQ1158" i="1" s="1"/>
  <c r="CB1173" i="1"/>
  <c r="CD1173" i="1" s="1"/>
  <c r="CF1173" i="1" s="1"/>
  <c r="CR1173" i="1" s="1"/>
  <c r="CB1185" i="1"/>
  <c r="CD1185" i="1" s="1"/>
  <c r="CF1185" i="1" s="1"/>
  <c r="CR1185" i="1" s="1"/>
  <c r="CB1190" i="1"/>
  <c r="CD1190" i="1" s="1"/>
  <c r="CF1190" i="1" s="1"/>
  <c r="CS1190" i="1" s="1"/>
  <c r="CB1194" i="1"/>
  <c r="CD1194" i="1" s="1"/>
  <c r="CF1194" i="1" s="1"/>
  <c r="CP1194" i="1" s="1"/>
  <c r="CB1226" i="1"/>
  <c r="CD1226" i="1" s="1"/>
  <c r="CF1226" i="1" s="1"/>
  <c r="CB1242" i="1"/>
  <c r="CD1242" i="1" s="1"/>
  <c r="CF1242" i="1" s="1"/>
  <c r="CN1242" i="1" s="1"/>
  <c r="CB1258" i="1"/>
  <c r="CD1258" i="1" s="1"/>
  <c r="CF1258" i="1" s="1"/>
  <c r="CB1311" i="1"/>
  <c r="CD1311" i="1" s="1"/>
  <c r="CF1311" i="1" s="1"/>
  <c r="CB1338" i="1"/>
  <c r="CD1338" i="1" s="1"/>
  <c r="CF1338" i="1" s="1"/>
  <c r="CP1338" i="1" s="1"/>
  <c r="CB1364" i="1"/>
  <c r="CD1364" i="1" s="1"/>
  <c r="CF1364" i="1" s="1"/>
  <c r="CS1364" i="1" s="1"/>
  <c r="CB1367" i="1"/>
  <c r="CD1367" i="1" s="1"/>
  <c r="CF1367" i="1" s="1"/>
  <c r="CB1389" i="1"/>
  <c r="CD1389" i="1" s="1"/>
  <c r="CF1389" i="1" s="1"/>
  <c r="CR1389" i="1" s="1"/>
  <c r="CB1397" i="1"/>
  <c r="CD1397" i="1" s="1"/>
  <c r="CF1397" i="1" s="1"/>
  <c r="CN1397" i="1" s="1"/>
  <c r="CB1427" i="1"/>
  <c r="CD1427" i="1" s="1"/>
  <c r="CF1427" i="1" s="1"/>
  <c r="CB1434" i="1"/>
  <c r="CD1434" i="1" s="1"/>
  <c r="CF1434" i="1" s="1"/>
  <c r="CQ1434" i="1" s="1"/>
  <c r="CB1450" i="1"/>
  <c r="CD1450" i="1" s="1"/>
  <c r="CF1450" i="1" s="1"/>
  <c r="CN1450" i="1" s="1"/>
  <c r="CB1466" i="1"/>
  <c r="CD1466" i="1" s="1"/>
  <c r="CF1466" i="1" s="1"/>
  <c r="CJ1466" i="1" s="1"/>
  <c r="CB1482" i="1"/>
  <c r="CD1482" i="1" s="1"/>
  <c r="CF1482" i="1" s="1"/>
  <c r="CH1482" i="1" s="1"/>
  <c r="CB1498" i="1"/>
  <c r="CD1498" i="1" s="1"/>
  <c r="CF1498" i="1" s="1"/>
  <c r="CR1498" i="1" s="1"/>
  <c r="CB1502" i="1"/>
  <c r="CD1502" i="1" s="1"/>
  <c r="CF1502" i="1" s="1"/>
  <c r="CJ1502" i="1" s="1"/>
  <c r="CB1506" i="1"/>
  <c r="CD1506" i="1" s="1"/>
  <c r="CF1506" i="1" s="1"/>
  <c r="CR1506" i="1" s="1"/>
  <c r="CB1514" i="1"/>
  <c r="CD1514" i="1" s="1"/>
  <c r="CF1514" i="1" s="1"/>
  <c r="CL1514" i="1" s="1"/>
  <c r="CB1567" i="1"/>
  <c r="CD1567" i="1" s="1"/>
  <c r="CF1567" i="1" s="1"/>
  <c r="CB1578" i="1"/>
  <c r="CD1578" i="1" s="1"/>
  <c r="CF1578" i="1" s="1"/>
  <c r="CR1578" i="1" s="1"/>
  <c r="CB1594" i="1"/>
  <c r="CD1594" i="1" s="1"/>
  <c r="CF1594" i="1" s="1"/>
  <c r="CL1594" i="1" s="1"/>
  <c r="CB1610" i="1"/>
  <c r="CD1610" i="1" s="1"/>
  <c r="CF1610" i="1" s="1"/>
  <c r="CJ1610" i="1" s="1"/>
  <c r="CB1623" i="1"/>
  <c r="CD1623" i="1" s="1"/>
  <c r="CF1623" i="1" s="1"/>
  <c r="CB1626" i="1"/>
  <c r="CD1626" i="1" s="1"/>
  <c r="CF1626" i="1" s="1"/>
  <c r="CJ1626" i="1" s="1"/>
  <c r="CB1663" i="1"/>
  <c r="CD1663" i="1" s="1"/>
  <c r="CF1663" i="1" s="1"/>
  <c r="CB1690" i="1"/>
  <c r="CD1690" i="1" s="1"/>
  <c r="CF1690" i="1" s="1"/>
  <c r="CL1690" i="1" s="1"/>
  <c r="CB1706" i="1"/>
  <c r="CD1706" i="1" s="1"/>
  <c r="CF1706" i="1" s="1"/>
  <c r="CN1706" i="1" s="1"/>
  <c r="CB1738" i="1"/>
  <c r="CD1738" i="1" s="1"/>
  <c r="CF1738" i="1" s="1"/>
  <c r="CB1754" i="1"/>
  <c r="CD1754" i="1" s="1"/>
  <c r="CF1754" i="1" s="1"/>
  <c r="CB1766" i="1"/>
  <c r="CD1766" i="1" s="1"/>
  <c r="CF1766" i="1" s="1"/>
  <c r="CO1766" i="1" s="1"/>
  <c r="CB1774" i="1"/>
  <c r="CD1774" i="1" s="1"/>
  <c r="CF1774" i="1" s="1"/>
  <c r="CP1774" i="1" s="1"/>
  <c r="CB1784" i="1"/>
  <c r="CD1784" i="1" s="1"/>
  <c r="CF1784" i="1" s="1"/>
  <c r="CN1784" i="1" s="1"/>
  <c r="CB1789" i="1"/>
  <c r="CD1789" i="1" s="1"/>
  <c r="CF1789" i="1" s="1"/>
  <c r="CR1789" i="1" s="1"/>
  <c r="CB1813" i="1"/>
  <c r="CD1813" i="1" s="1"/>
  <c r="CF1813" i="1" s="1"/>
  <c r="CL1813" i="1" s="1"/>
  <c r="CB1818" i="1"/>
  <c r="CD1818" i="1" s="1"/>
  <c r="CF1818" i="1" s="1"/>
  <c r="CB1834" i="1"/>
  <c r="CD1834" i="1" s="1"/>
  <c r="CF1834" i="1" s="1"/>
  <c r="CB1846" i="1"/>
  <c r="CD1846" i="1" s="1"/>
  <c r="CF1846" i="1" s="1"/>
  <c r="CB1866" i="1"/>
  <c r="CD1866" i="1" s="1"/>
  <c r="CF1866" i="1" s="1"/>
  <c r="CH1866" i="1" s="1"/>
  <c r="CB1882" i="1"/>
  <c r="CD1882" i="1" s="1"/>
  <c r="CF1882" i="1" s="1"/>
  <c r="CJ1882" i="1" s="1"/>
  <c r="CB1886" i="1"/>
  <c r="CD1886" i="1" s="1"/>
  <c r="CF1886" i="1" s="1"/>
  <c r="CP1886" i="1" s="1"/>
  <c r="CB1927" i="1"/>
  <c r="CD1927" i="1" s="1"/>
  <c r="CF1927" i="1" s="1"/>
  <c r="CL1927" i="1" s="1"/>
  <c r="CB1945" i="1"/>
  <c r="CD1945" i="1" s="1"/>
  <c r="CF1945" i="1" s="1"/>
  <c r="CB1962" i="1"/>
  <c r="CD1962" i="1" s="1"/>
  <c r="CF1962" i="1" s="1"/>
  <c r="CB1994" i="1"/>
  <c r="CD1994" i="1" s="1"/>
  <c r="CF1994" i="1" s="1"/>
  <c r="CL1994" i="1" s="1"/>
  <c r="CB2003" i="1"/>
  <c r="CD2003" i="1" s="1"/>
  <c r="CF2003" i="1" s="1"/>
  <c r="CM2003" i="1" s="1"/>
  <c r="CB2023" i="1"/>
  <c r="CD2023" i="1" s="1"/>
  <c r="CF2023" i="1" s="1"/>
  <c r="CB2026" i="1"/>
  <c r="CD2026" i="1" s="1"/>
  <c r="CF2026" i="1" s="1"/>
  <c r="CP2026" i="1" s="1"/>
  <c r="CB2045" i="1"/>
  <c r="CD2045" i="1" s="1"/>
  <c r="CF2045" i="1" s="1"/>
  <c r="CR2045" i="1" s="1"/>
  <c r="CB2052" i="1"/>
  <c r="CD2052" i="1" s="1"/>
  <c r="CF2052" i="1" s="1"/>
  <c r="CP2052" i="1" s="1"/>
  <c r="CB2062" i="1"/>
  <c r="CD2062" i="1" s="1"/>
  <c r="CF2062" i="1" s="1"/>
  <c r="CN2062" i="1" s="1"/>
  <c r="CB2090" i="1"/>
  <c r="CD2090" i="1" s="1"/>
  <c r="CF2090" i="1" s="1"/>
  <c r="CP2090" i="1" s="1"/>
  <c r="CB2122" i="1"/>
  <c r="CD2122" i="1" s="1"/>
  <c r="CF2122" i="1" s="1"/>
  <c r="CB2138" i="1"/>
  <c r="CD2138" i="1" s="1"/>
  <c r="CF2138" i="1" s="1"/>
  <c r="CN2138" i="1" s="1"/>
  <c r="CB2142" i="1"/>
  <c r="CD2142" i="1" s="1"/>
  <c r="CF2142" i="1" s="1"/>
  <c r="CN2142" i="1" s="1"/>
  <c r="CB2154" i="1"/>
  <c r="CD2154" i="1" s="1"/>
  <c r="CF2154" i="1" s="1"/>
  <c r="CL2154" i="1" s="1"/>
  <c r="CB2197" i="1"/>
  <c r="CD2197" i="1" s="1"/>
  <c r="CF2197" i="1" s="1"/>
  <c r="CL2197" i="1" s="1"/>
  <c r="CB2202" i="1"/>
  <c r="CD2202" i="1" s="1"/>
  <c r="CF2202" i="1" s="1"/>
  <c r="CJ2202" i="1" s="1"/>
  <c r="CB2223" i="1"/>
  <c r="CD2223" i="1" s="1"/>
  <c r="CF2223" i="1" s="1"/>
  <c r="CB2250" i="1"/>
  <c r="CD2250" i="1" s="1"/>
  <c r="CF2250" i="1" s="1"/>
  <c r="CN2250" i="1" s="1"/>
  <c r="CB2262" i="1"/>
  <c r="CD2262" i="1" s="1"/>
  <c r="CF2262" i="1" s="1"/>
  <c r="CN2262" i="1" s="1"/>
  <c r="CB2266" i="1"/>
  <c r="CD2266" i="1" s="1"/>
  <c r="CF2266" i="1" s="1"/>
  <c r="CR2266" i="1" s="1"/>
  <c r="CB2273" i="1"/>
  <c r="CD2273" i="1" s="1"/>
  <c r="CF2273" i="1" s="1"/>
  <c r="CN2273" i="1" s="1"/>
  <c r="CB2282" i="1"/>
  <c r="CD2282" i="1" s="1"/>
  <c r="CF2282" i="1" s="1"/>
  <c r="CP2282" i="1" s="1"/>
  <c r="CB2314" i="1"/>
  <c r="CD2314" i="1" s="1"/>
  <c r="CF2314" i="1" s="1"/>
  <c r="CB2346" i="1"/>
  <c r="CD2346" i="1" s="1"/>
  <c r="CF2346" i="1" s="1"/>
  <c r="CR2346" i="1" s="1"/>
  <c r="CB2378" i="1"/>
  <c r="CD2378" i="1" s="1"/>
  <c r="CF2378" i="1" s="1"/>
  <c r="CN2378" i="1" s="1"/>
  <c r="CB2389" i="1"/>
  <c r="CD2389" i="1" s="1"/>
  <c r="CF2389" i="1" s="1"/>
  <c r="CP2389" i="1" s="1"/>
  <c r="CB2410" i="1"/>
  <c r="CD2410" i="1" s="1"/>
  <c r="CF2410" i="1" s="1"/>
  <c r="CL2410" i="1" s="1"/>
  <c r="CB2450" i="1"/>
  <c r="CD2450" i="1" s="1"/>
  <c r="CF2450" i="1" s="1"/>
  <c r="CR2450" i="1" s="1"/>
  <c r="CB2451" i="1"/>
  <c r="CD2451" i="1" s="1"/>
  <c r="CF2451" i="1" s="1"/>
  <c r="CB2455" i="1"/>
  <c r="CD2455" i="1" s="1"/>
  <c r="CF2455" i="1" s="1"/>
  <c r="CB2458" i="1"/>
  <c r="CD2458" i="1" s="1"/>
  <c r="CF2458" i="1" s="1"/>
  <c r="CJ2458" i="1" s="1"/>
  <c r="CB2490" i="1"/>
  <c r="CD2490" i="1" s="1"/>
  <c r="CF2490" i="1" s="1"/>
  <c r="CL2490" i="1" s="1"/>
  <c r="CB2506" i="1"/>
  <c r="CD2506" i="1" s="1"/>
  <c r="CF2506" i="1" s="1"/>
  <c r="CN2506" i="1" s="1"/>
  <c r="CB2522" i="1"/>
  <c r="CD2522" i="1" s="1"/>
  <c r="CF2522" i="1" s="1"/>
  <c r="CN2522" i="1" s="1"/>
  <c r="CB2557" i="1"/>
  <c r="CD2557" i="1" s="1"/>
  <c r="CF2557" i="1" s="1"/>
  <c r="CN2557" i="1" s="1"/>
  <c r="CB2564" i="1"/>
  <c r="CD2564" i="1" s="1"/>
  <c r="CF2564" i="1" s="1"/>
  <c r="CB2583" i="1"/>
  <c r="CD2583" i="1" s="1"/>
  <c r="CF2583" i="1" s="1"/>
  <c r="CH2583" i="1" s="1"/>
  <c r="CB2605" i="1"/>
  <c r="CD2605" i="1" s="1"/>
  <c r="CF2605" i="1" s="1"/>
  <c r="CS2605" i="1" s="1"/>
  <c r="CB2634" i="1"/>
  <c r="CD2634" i="1" s="1"/>
  <c r="CF2634" i="1" s="1"/>
  <c r="CR2634" i="1" s="1"/>
  <c r="CB2666" i="1"/>
  <c r="CD2666" i="1" s="1"/>
  <c r="CF2666" i="1" s="1"/>
  <c r="CJ2666" i="1" s="1"/>
  <c r="CB2703" i="1"/>
  <c r="CD2703" i="1" s="1"/>
  <c r="CF2703" i="1" s="1"/>
  <c r="CB2722" i="1"/>
  <c r="CD2722" i="1" s="1"/>
  <c r="CF2722" i="1" s="1"/>
  <c r="CB2727" i="1"/>
  <c r="CD2727" i="1" s="1"/>
  <c r="CF2727" i="1" s="1"/>
  <c r="CQ2727" i="1" s="1"/>
  <c r="CB2762" i="1"/>
  <c r="CD2762" i="1" s="1"/>
  <c r="CF2762" i="1" s="1"/>
  <c r="CL2762" i="1" s="1"/>
  <c r="CB2773" i="1"/>
  <c r="CD2773" i="1" s="1"/>
  <c r="CF2773" i="1" s="1"/>
  <c r="CH2773" i="1" s="1"/>
  <c r="CB2786" i="1"/>
  <c r="CD2786" i="1" s="1"/>
  <c r="CF2786" i="1" s="1"/>
  <c r="CN2786" i="1" s="1"/>
  <c r="CB2791" i="1"/>
  <c r="CD2791" i="1" s="1"/>
  <c r="CF2791" i="1" s="1"/>
  <c r="CB2794" i="1"/>
  <c r="CD2794" i="1" s="1"/>
  <c r="CF2794" i="1" s="1"/>
  <c r="CJ2794" i="1" s="1"/>
  <c r="CB2798" i="1"/>
  <c r="CD2798" i="1" s="1"/>
  <c r="CF2798" i="1" s="1"/>
  <c r="CB2835" i="1"/>
  <c r="CD2835" i="1" s="1"/>
  <c r="CF2835" i="1" s="1"/>
  <c r="CB2854" i="1"/>
  <c r="CD2854" i="1" s="1"/>
  <c r="CF2854" i="1" s="1"/>
  <c r="CL2854" i="1" s="1"/>
  <c r="CB2874" i="1"/>
  <c r="CD2874" i="1" s="1"/>
  <c r="CF2874" i="1" s="1"/>
  <c r="CB2911" i="1"/>
  <c r="CD2911" i="1" s="1"/>
  <c r="CF2911" i="1" s="1"/>
  <c r="CH2911" i="1" s="1"/>
  <c r="CB2970" i="1"/>
  <c r="CD2970" i="1" s="1"/>
  <c r="CF2970" i="1" s="1"/>
  <c r="CL2970" i="1" s="1"/>
  <c r="CB3002" i="1"/>
  <c r="CD3002" i="1" s="1"/>
  <c r="CF3002" i="1" s="1"/>
  <c r="CB3018" i="1"/>
  <c r="CD3018" i="1" s="1"/>
  <c r="CF3018" i="1" s="1"/>
  <c r="CN3018" i="1" s="1"/>
  <c r="CC515" i="1"/>
  <c r="CE515" i="1" s="1"/>
  <c r="CG515" i="1" s="1"/>
  <c r="CC516" i="1"/>
  <c r="CE516" i="1" s="1"/>
  <c r="CC592" i="1"/>
  <c r="CE592" i="1" s="1"/>
  <c r="CG592" i="1" s="1"/>
  <c r="CC596" i="1"/>
  <c r="CE596" i="1" s="1"/>
  <c r="CG596" i="1" s="1"/>
  <c r="CC656" i="1"/>
  <c r="CE656" i="1" s="1"/>
  <c r="CG656" i="1" s="1"/>
  <c r="CC680" i="1"/>
  <c r="CE680" i="1" s="1"/>
  <c r="CG680" i="1" s="1"/>
  <c r="CC731" i="1"/>
  <c r="CE731" i="1" s="1"/>
  <c r="CG731" i="1" s="1"/>
  <c r="CC800" i="1"/>
  <c r="CE800" i="1" s="1"/>
  <c r="CG800" i="1" s="1"/>
  <c r="CC838" i="1"/>
  <c r="CE838" i="1" s="1"/>
  <c r="CG838" i="1" s="1"/>
  <c r="CC840" i="1"/>
  <c r="CE840" i="1" s="1"/>
  <c r="CG840" i="1" s="1"/>
  <c r="CC880" i="1"/>
  <c r="CE880" i="1" s="1"/>
  <c r="CG880" i="1" s="1"/>
  <c r="CC987" i="1"/>
  <c r="CE987" i="1" s="1"/>
  <c r="CG987" i="1" s="1"/>
  <c r="CC1051" i="1"/>
  <c r="CE1051" i="1" s="1"/>
  <c r="CG1051" i="1" s="1"/>
  <c r="CC1146" i="1"/>
  <c r="CE1146" i="1" s="1"/>
  <c r="CG1146" i="1" s="1"/>
  <c r="CC1175" i="1"/>
  <c r="CE1175" i="1" s="1"/>
  <c r="CG1175" i="1" s="1"/>
  <c r="CC1179" i="1"/>
  <c r="CE1179" i="1" s="1"/>
  <c r="CG1179" i="1" s="1"/>
  <c r="CC1243" i="1"/>
  <c r="CE1243" i="1" s="1"/>
  <c r="CG1243" i="1" s="1"/>
  <c r="CC1264" i="1"/>
  <c r="CC1311" i="1"/>
  <c r="CC1350" i="1"/>
  <c r="CC1499" i="1"/>
  <c r="CE1499" i="1" s="1"/>
  <c r="CG1499" i="1" s="1"/>
  <c r="CC1520" i="1"/>
  <c r="CE1520" i="1" s="1"/>
  <c r="CG1520" i="1" s="1"/>
  <c r="CC1680" i="1"/>
  <c r="CE1680" i="1" s="1"/>
  <c r="CG1680" i="1" s="1"/>
  <c r="CC1824" i="1"/>
  <c r="CE1824" i="1" s="1"/>
  <c r="CG1824" i="1" s="1"/>
  <c r="CC2009" i="1"/>
  <c r="CE2009" i="1" s="1"/>
  <c r="CG2009" i="1" s="1"/>
  <c r="CC2067" i="1"/>
  <c r="CE2067" i="1" s="1"/>
  <c r="CG2067" i="1" s="1"/>
  <c r="CC2080" i="1"/>
  <c r="CE2080" i="1" s="1"/>
  <c r="CG2080" i="1" s="1"/>
  <c r="CC2134" i="1"/>
  <c r="CE2134" i="1" s="1"/>
  <c r="CG2134" i="1" s="1"/>
  <c r="CC2154" i="1"/>
  <c r="CE2154" i="1" s="1"/>
  <c r="CG2154" i="1" s="1"/>
  <c r="CC2208" i="1"/>
  <c r="CE2208" i="1" s="1"/>
  <c r="CG2208" i="1" s="1"/>
  <c r="CC2224" i="1"/>
  <c r="CE2224" i="1" s="1"/>
  <c r="CG2224" i="1" s="1"/>
  <c r="CC2407" i="1"/>
  <c r="CE2407" i="1" s="1"/>
  <c r="CG2407" i="1" s="1"/>
  <c r="CC2487" i="1"/>
  <c r="CE2487" i="1" s="1"/>
  <c r="CG2487" i="1" s="1"/>
  <c r="CC2520" i="1"/>
  <c r="CE2520" i="1" s="1"/>
  <c r="CG2520" i="1" s="1"/>
  <c r="CC2568" i="1"/>
  <c r="CE2568" i="1" s="1"/>
  <c r="CG2568" i="1" s="1"/>
  <c r="CC2699" i="1"/>
  <c r="CE2699" i="1" s="1"/>
  <c r="CG2699" i="1" s="1"/>
  <c r="CC2751" i="1"/>
  <c r="CE2751" i="1" s="1"/>
  <c r="CG2751" i="1" s="1"/>
  <c r="CC2975" i="1"/>
  <c r="CE2975" i="1" s="1"/>
  <c r="CG2975" i="1" s="1"/>
  <c r="CD514" i="1"/>
  <c r="CF514" i="1" s="1"/>
  <c r="CQ514" i="1" s="1"/>
  <c r="CD551" i="1"/>
  <c r="CF551" i="1" s="1"/>
  <c r="CP551" i="1" s="1"/>
  <c r="CD575" i="1"/>
  <c r="CF575" i="1" s="1"/>
  <c r="CP575" i="1" s="1"/>
  <c r="CD589" i="1"/>
  <c r="CF589" i="1" s="1"/>
  <c r="CL589" i="1" s="1"/>
  <c r="CD698" i="1"/>
  <c r="CF698" i="1" s="1"/>
  <c r="CD790" i="1"/>
  <c r="CF790" i="1" s="1"/>
  <c r="CD791" i="1"/>
  <c r="CF791" i="1" s="1"/>
  <c r="CL791" i="1" s="1"/>
  <c r="CD845" i="1"/>
  <c r="CF845" i="1" s="1"/>
  <c r="CD953" i="1"/>
  <c r="CF953" i="1" s="1"/>
  <c r="CD1028" i="1"/>
  <c r="CF1028" i="1" s="1"/>
  <c r="CR1028" i="1" s="1"/>
  <c r="CD1181" i="1"/>
  <c r="CF1181" i="1" s="1"/>
  <c r="CD1274" i="1"/>
  <c r="CF1274" i="1" s="1"/>
  <c r="CS1274" i="1" s="1"/>
  <c r="CD1342" i="1"/>
  <c r="CF1342" i="1" s="1"/>
  <c r="CR1342" i="1" s="1"/>
  <c r="CD1370" i="1"/>
  <c r="CF1370" i="1" s="1"/>
  <c r="CL1370" i="1" s="1"/>
  <c r="CD1386" i="1"/>
  <c r="CF1386" i="1" s="1"/>
  <c r="CH1386" i="1" s="1"/>
  <c r="CD1406" i="1"/>
  <c r="CF1406" i="1" s="1"/>
  <c r="CS1406" i="1" s="1"/>
  <c r="CD1517" i="1"/>
  <c r="CF1517" i="1" s="1"/>
  <c r="CH1517" i="1" s="1"/>
  <c r="CD1524" i="1"/>
  <c r="CF1524" i="1" s="1"/>
  <c r="CD1565" i="1"/>
  <c r="CF1565" i="1" s="1"/>
  <c r="CP1565" i="1" s="1"/>
  <c r="CD1571" i="1"/>
  <c r="CF1571" i="1" s="1"/>
  <c r="CN1571" i="1" s="1"/>
  <c r="CD1591" i="1"/>
  <c r="CF1591" i="1" s="1"/>
  <c r="CL1591" i="1" s="1"/>
  <c r="CD1650" i="1"/>
  <c r="CF1650" i="1" s="1"/>
  <c r="CD1705" i="1"/>
  <c r="CF1705" i="1" s="1"/>
  <c r="CJ1705" i="1" s="1"/>
  <c r="CD1750" i="1"/>
  <c r="CF1750" i="1" s="1"/>
  <c r="CQ1750" i="1" s="1"/>
  <c r="CD1783" i="1"/>
  <c r="CF1783" i="1" s="1"/>
  <c r="CM1783" i="1" s="1"/>
  <c r="CD1893" i="1"/>
  <c r="CF1893" i="1" s="1"/>
  <c r="CD1933" i="1"/>
  <c r="CF1933" i="1" s="1"/>
  <c r="CD1969" i="1"/>
  <c r="CF1969" i="1" s="1"/>
  <c r="CR1969" i="1" s="1"/>
  <c r="CD2046" i="1"/>
  <c r="CF2046" i="1" s="1"/>
  <c r="CS2046" i="1" s="1"/>
  <c r="CD2084" i="1"/>
  <c r="CF2084" i="1" s="1"/>
  <c r="CP2084" i="1" s="1"/>
  <c r="CD2115" i="1"/>
  <c r="CF2115" i="1" s="1"/>
  <c r="CN2115" i="1" s="1"/>
  <c r="CD2149" i="1"/>
  <c r="CF2149" i="1" s="1"/>
  <c r="CN2149" i="1" s="1"/>
  <c r="CD2164" i="1"/>
  <c r="CF2164" i="1" s="1"/>
  <c r="CL2164" i="1" s="1"/>
  <c r="CD2234" i="1"/>
  <c r="CF2234" i="1" s="1"/>
  <c r="CJ2234" i="1" s="1"/>
  <c r="CD2343" i="1"/>
  <c r="CF2343" i="1" s="1"/>
  <c r="CP2343" i="1" s="1"/>
  <c r="CD2381" i="1"/>
  <c r="CF2381" i="1" s="1"/>
  <c r="CJ2381" i="1" s="1"/>
  <c r="CD2589" i="1"/>
  <c r="CF2589" i="1" s="1"/>
  <c r="CD2630" i="1"/>
  <c r="CF2630" i="1" s="1"/>
  <c r="CP2630" i="1" s="1"/>
  <c r="CD2882" i="1"/>
  <c r="CF2882" i="1" s="1"/>
  <c r="CR2882" i="1" s="1"/>
  <c r="CD2957" i="1"/>
  <c r="CF2957" i="1" s="1"/>
  <c r="CN2957" i="1" s="1"/>
  <c r="CD3047" i="1"/>
  <c r="CF3047" i="1" s="1"/>
  <c r="CN3047" i="1" s="1"/>
  <c r="CE626" i="1"/>
  <c r="CG626" i="1" s="1"/>
  <c r="CE763" i="1"/>
  <c r="CG763" i="1" s="1"/>
  <c r="CE779" i="1"/>
  <c r="CG779" i="1" s="1"/>
  <c r="CE1176" i="1"/>
  <c r="CE1286" i="1"/>
  <c r="CE1592" i="1"/>
  <c r="CE2351" i="1"/>
  <c r="CG2351" i="1" s="1"/>
  <c r="CE2543" i="1"/>
  <c r="CG2543" i="1" s="1"/>
  <c r="CE2955" i="1"/>
  <c r="CG2955" i="1" s="1"/>
  <c r="CE3011" i="1"/>
  <c r="CG3011" i="1" s="1"/>
  <c r="CF509" i="1"/>
  <c r="CL509" i="1" s="1"/>
  <c r="CF519" i="1"/>
  <c r="CP519" i="1" s="1"/>
  <c r="CF563" i="1"/>
  <c r="CP563" i="1" s="1"/>
  <c r="CF600" i="1"/>
  <c r="CP600" i="1" s="1"/>
  <c r="CF617" i="1"/>
  <c r="CS617" i="1" s="1"/>
  <c r="CF637" i="1"/>
  <c r="CL637" i="1" s="1"/>
  <c r="CF655" i="1"/>
  <c r="CJ655" i="1" s="1"/>
  <c r="CF687" i="1"/>
  <c r="CP687" i="1" s="1"/>
  <c r="CF728" i="1"/>
  <c r="CF782" i="1"/>
  <c r="CF819" i="1"/>
  <c r="CF882" i="1"/>
  <c r="CF883" i="1"/>
  <c r="CJ883" i="1" s="1"/>
  <c r="CF933" i="1"/>
  <c r="CF973" i="1"/>
  <c r="CF980" i="1"/>
  <c r="CS980" i="1" s="1"/>
  <c r="CF1018" i="1"/>
  <c r="CQ1018" i="1" s="1"/>
  <c r="CF1037" i="1"/>
  <c r="CS1037" i="1" s="1"/>
  <c r="CF1047" i="1"/>
  <c r="CH1047" i="1" s="1"/>
  <c r="CF1085" i="1"/>
  <c r="CF1108" i="1"/>
  <c r="CH1108" i="1" s="1"/>
  <c r="CF1183" i="1"/>
  <c r="CL1183" i="1" s="1"/>
  <c r="CF1293" i="1"/>
  <c r="CP1293" i="1" s="1"/>
  <c r="CF1314" i="1"/>
  <c r="CP1314" i="1" s="1"/>
  <c r="CF1330" i="1"/>
  <c r="CO1330" i="1" s="1"/>
  <c r="CF1352" i="1"/>
  <c r="CN1352" i="1" s="1"/>
  <c r="CF1398" i="1"/>
  <c r="CH1398" i="1" s="1"/>
  <c r="CF1428" i="1"/>
  <c r="CR1428" i="1" s="1"/>
  <c r="CF1542" i="1"/>
  <c r="CQ1542" i="1" s="1"/>
  <c r="CF1543" i="1"/>
  <c r="CP1543" i="1" s="1"/>
  <c r="CF1677" i="1"/>
  <c r="CJ1677" i="1" s="1"/>
  <c r="CF1853" i="1"/>
  <c r="CF1860" i="1"/>
  <c r="CP1860" i="1" s="1"/>
  <c r="CF1951" i="1"/>
  <c r="CQ1951" i="1" s="1"/>
  <c r="CF1997" i="1"/>
  <c r="CH1997" i="1" s="1"/>
  <c r="CF2017" i="1"/>
  <c r="CN2017" i="1" s="1"/>
  <c r="CF2061" i="1"/>
  <c r="CF2086" i="1"/>
  <c r="CH2086" i="1" s="1"/>
  <c r="CF2159" i="1"/>
  <c r="CQ2159" i="1" s="1"/>
  <c r="CF2185" i="1"/>
  <c r="CR2185" i="1" s="1"/>
  <c r="CF2206" i="1"/>
  <c r="CN2206" i="1" s="1"/>
  <c r="CF2214" i="1"/>
  <c r="CS2214" i="1" s="1"/>
  <c r="CF2298" i="1"/>
  <c r="CS2298" i="1" s="1"/>
  <c r="CF2483" i="1"/>
  <c r="CF2518" i="1"/>
  <c r="CL2518" i="1" s="1"/>
  <c r="CF2526" i="1"/>
  <c r="CF2610" i="1"/>
  <c r="CH2610" i="1" s="1"/>
  <c r="CF2701" i="1"/>
  <c r="CF2765" i="1"/>
  <c r="CH2765" i="1" s="1"/>
  <c r="CF2847" i="1"/>
  <c r="CF2863" i="1"/>
  <c r="CQ2863" i="1" s="1"/>
  <c r="CF3007" i="1"/>
  <c r="CH3007" i="1" s="1"/>
  <c r="CG544" i="1"/>
  <c r="CG576" i="1"/>
  <c r="CG615" i="1"/>
  <c r="CG644" i="1"/>
  <c r="CG704" i="1"/>
  <c r="CG807" i="1"/>
  <c r="CG816" i="1"/>
  <c r="CG864" i="1"/>
  <c r="CG902" i="1"/>
  <c r="CG1039" i="1"/>
  <c r="CG1040" i="1"/>
  <c r="CG1104" i="1"/>
  <c r="CG1216" i="1"/>
  <c r="CG1295" i="1"/>
  <c r="CG1312" i="1"/>
  <c r="CG1440" i="1"/>
  <c r="CG1480" i="1"/>
  <c r="CG1511" i="1"/>
  <c r="CG1656" i="1"/>
  <c r="CG1728" i="1"/>
  <c r="CG1835" i="1"/>
  <c r="CG1839" i="1"/>
  <c r="CG1856" i="1"/>
  <c r="CG1872" i="1"/>
  <c r="CG1875" i="1"/>
  <c r="CG1947" i="1"/>
  <c r="CG2020" i="1"/>
  <c r="CG2075" i="1"/>
  <c r="CG2091" i="1"/>
  <c r="CG2144" i="1"/>
  <c r="CG2160" i="1"/>
  <c r="CG2347" i="1"/>
  <c r="CG2368" i="1"/>
  <c r="CG2454" i="1"/>
  <c r="CG2459" i="1"/>
  <c r="CG2475" i="1"/>
  <c r="CG2518" i="1"/>
  <c r="CG2587" i="1"/>
  <c r="CG2603" i="1"/>
  <c r="CG2843" i="1"/>
  <c r="CG2859" i="1"/>
  <c r="CG2907" i="1"/>
  <c r="CG2948" i="1"/>
  <c r="CG2971" i="1"/>
  <c r="CH596" i="1"/>
  <c r="CH630" i="1"/>
  <c r="CH654" i="1"/>
  <c r="CH886" i="1"/>
  <c r="CH1000" i="1"/>
  <c r="CH1022" i="1"/>
  <c r="CH1126" i="1"/>
  <c r="CH1245" i="1"/>
  <c r="CH1254" i="1"/>
  <c r="CH1327" i="1"/>
  <c r="CH1357" i="1"/>
  <c r="CH1790" i="1"/>
  <c r="CH2241" i="1"/>
  <c r="CH2246" i="1"/>
  <c r="CH2358" i="1"/>
  <c r="CH2402" i="1"/>
  <c r="CH2437" i="1"/>
  <c r="CH2778" i="1"/>
  <c r="CH2837" i="1"/>
  <c r="CH2983" i="1"/>
  <c r="CH3006" i="1"/>
  <c r="CH3014" i="1"/>
  <c r="CH3021" i="1"/>
  <c r="CJ542" i="1"/>
  <c r="CJ621" i="1"/>
  <c r="CJ630" i="1"/>
  <c r="CJ757" i="1"/>
  <c r="CJ861" i="1"/>
  <c r="CJ873" i="1"/>
  <c r="CJ886" i="1"/>
  <c r="CJ910" i="1"/>
  <c r="CJ915" i="1"/>
  <c r="CJ916" i="1"/>
  <c r="CJ1000" i="1"/>
  <c r="CJ1022" i="1"/>
  <c r="CJ1245" i="1"/>
  <c r="CJ1254" i="1"/>
  <c r="CJ1325" i="1"/>
  <c r="CJ1327" i="1"/>
  <c r="CJ1347" i="1"/>
  <c r="CJ1357" i="1"/>
  <c r="CJ1393" i="1"/>
  <c r="CJ1394" i="1"/>
  <c r="CJ1453" i="1"/>
  <c r="CJ1503" i="1"/>
  <c r="CJ1550" i="1"/>
  <c r="CJ1661" i="1"/>
  <c r="CJ1701" i="1"/>
  <c r="CJ1757" i="1"/>
  <c r="CJ1764" i="1"/>
  <c r="CJ1901" i="1"/>
  <c r="CJ1923" i="1"/>
  <c r="CJ1942" i="1"/>
  <c r="CJ1958" i="1"/>
  <c r="CJ1959" i="1"/>
  <c r="CJ1983" i="1"/>
  <c r="CJ2109" i="1"/>
  <c r="CJ2141" i="1"/>
  <c r="CJ2212" i="1"/>
  <c r="CJ2275" i="1"/>
  <c r="CJ2358" i="1"/>
  <c r="CJ2402" i="1"/>
  <c r="CJ2422" i="1"/>
  <c r="CJ2437" i="1"/>
  <c r="CJ2438" i="1"/>
  <c r="CJ2484" i="1"/>
  <c r="CJ2547" i="1"/>
  <c r="CJ2615" i="1"/>
  <c r="CJ2781" i="1"/>
  <c r="CJ2797" i="1"/>
  <c r="CJ2819" i="1"/>
  <c r="CJ2853" i="1"/>
  <c r="CJ2893" i="1"/>
  <c r="CJ2983" i="1"/>
  <c r="CJ3006" i="1"/>
  <c r="CJ3014" i="1"/>
  <c r="CJ3021" i="1"/>
  <c r="CJ3037" i="1"/>
  <c r="CK1683" i="1"/>
  <c r="CL526" i="1"/>
  <c r="CL530" i="1"/>
  <c r="CL542" i="1"/>
  <c r="CL596" i="1"/>
  <c r="CL630" i="1"/>
  <c r="CL642" i="1"/>
  <c r="CL653" i="1"/>
  <c r="CL661" i="1"/>
  <c r="CL674" i="1"/>
  <c r="CL686" i="1"/>
  <c r="CL689" i="1"/>
  <c r="CL758" i="1"/>
  <c r="CL776" i="1"/>
  <c r="CL802" i="1"/>
  <c r="CL814" i="1"/>
  <c r="CL820" i="1"/>
  <c r="CL824" i="1"/>
  <c r="CL854" i="1"/>
  <c r="CL861" i="1"/>
  <c r="CL893" i="1"/>
  <c r="CL903" i="1"/>
  <c r="CL910" i="1"/>
  <c r="CL915" i="1"/>
  <c r="CL916" i="1"/>
  <c r="CL1000" i="1"/>
  <c r="CL1021" i="1"/>
  <c r="CL1022" i="1"/>
  <c r="CL1048" i="1"/>
  <c r="CL1057" i="1"/>
  <c r="CL1060" i="1"/>
  <c r="CL1112" i="1"/>
  <c r="CL1119" i="1"/>
  <c r="CL1122" i="1"/>
  <c r="CL1140" i="1"/>
  <c r="CL1143" i="1"/>
  <c r="CL1245" i="1"/>
  <c r="CL1254" i="1"/>
  <c r="CL1304" i="1"/>
  <c r="CL1327" i="1"/>
  <c r="CL1348" i="1"/>
  <c r="CL1349" i="1"/>
  <c r="CL1357" i="1"/>
  <c r="CL1394" i="1"/>
  <c r="CL1450" i="1"/>
  <c r="CL1453" i="1"/>
  <c r="CL1474" i="1"/>
  <c r="CL1495" i="1"/>
  <c r="CL1501" i="1"/>
  <c r="CL1503" i="1"/>
  <c r="CL1541" i="1"/>
  <c r="CL1559" i="1"/>
  <c r="CL1610" i="1"/>
  <c r="CL1635" i="1"/>
  <c r="CL1661" i="1"/>
  <c r="CL1669" i="1"/>
  <c r="CL1734" i="1"/>
  <c r="CL1754" i="1"/>
  <c r="CL1757" i="1"/>
  <c r="CL1764" i="1"/>
  <c r="CL1807" i="1"/>
  <c r="CL1828" i="1"/>
  <c r="CL1837" i="1"/>
  <c r="CL1847" i="1"/>
  <c r="CL1895" i="1"/>
  <c r="CL1901" i="1"/>
  <c r="CL1918" i="1"/>
  <c r="CL1923" i="1"/>
  <c r="CL2033" i="1"/>
  <c r="CL2063" i="1"/>
  <c r="CL2066" i="1"/>
  <c r="CL2109" i="1"/>
  <c r="CL2141" i="1"/>
  <c r="CL2146" i="1"/>
  <c r="CL2158" i="1"/>
  <c r="CL2165" i="1"/>
  <c r="CL2166" i="1"/>
  <c r="CL2218" i="1"/>
  <c r="CL2242" i="1"/>
  <c r="CL2247" i="1"/>
  <c r="CL2275" i="1"/>
  <c r="CL2278" i="1"/>
  <c r="CL2282" i="1"/>
  <c r="CL2285" i="1"/>
  <c r="CL2307" i="1"/>
  <c r="CL2308" i="1"/>
  <c r="CL2317" i="1"/>
  <c r="CL2358" i="1"/>
  <c r="CL2378" i="1"/>
  <c r="CL2383" i="1"/>
  <c r="CL2385" i="1"/>
  <c r="CL2413" i="1"/>
  <c r="CL2422" i="1"/>
  <c r="CL2429" i="1"/>
  <c r="CL2433" i="1"/>
  <c r="CL2438" i="1"/>
  <c r="CL2484" i="1"/>
  <c r="CL2498" i="1"/>
  <c r="CL2526" i="1"/>
  <c r="CL2527" i="1"/>
  <c r="CL2535" i="1"/>
  <c r="CL2547" i="1"/>
  <c r="CL2548" i="1"/>
  <c r="CL2615" i="1"/>
  <c r="CL2621" i="1"/>
  <c r="CL2639" i="1"/>
  <c r="CL2745" i="1"/>
  <c r="CL2770" i="1"/>
  <c r="CL2778" i="1"/>
  <c r="CL2781" i="1"/>
  <c r="CL2785" i="1"/>
  <c r="CL2797" i="1"/>
  <c r="CL2819" i="1"/>
  <c r="CL2821" i="1"/>
  <c r="CL2826" i="1"/>
  <c r="CL2837" i="1"/>
  <c r="CL2853" i="1"/>
  <c r="CL2869" i="1"/>
  <c r="CL2874" i="1"/>
  <c r="CL2893" i="1"/>
  <c r="CL2894" i="1"/>
  <c r="CL2895" i="1"/>
  <c r="CL2938" i="1"/>
  <c r="CL2943" i="1"/>
  <c r="CL2947" i="1"/>
  <c r="CL2973" i="1"/>
  <c r="CL2983" i="1"/>
  <c r="CL2986" i="1"/>
  <c r="CL3021" i="1"/>
  <c r="CL3033" i="1"/>
  <c r="CL3037" i="1"/>
  <c r="CM596" i="1"/>
  <c r="CM641" i="1"/>
  <c r="CM642" i="1"/>
  <c r="CM802" i="1"/>
  <c r="CM915" i="1"/>
  <c r="CM931" i="1"/>
  <c r="CM970" i="1"/>
  <c r="CM1122" i="1"/>
  <c r="CM1752" i="1"/>
  <c r="CM2518" i="1"/>
  <c r="CN503" i="1"/>
  <c r="CN526" i="1"/>
  <c r="CN542" i="1"/>
  <c r="CN586" i="1"/>
  <c r="CN596" i="1"/>
  <c r="CN605" i="1"/>
  <c r="CN618" i="1"/>
  <c r="CN622" i="1"/>
  <c r="CN630" i="1"/>
  <c r="CN631" i="1"/>
  <c r="CN642" i="1"/>
  <c r="CN653" i="1"/>
  <c r="CN661" i="1"/>
  <c r="CN674" i="1"/>
  <c r="CN686" i="1"/>
  <c r="CN701" i="1"/>
  <c r="CN721" i="1"/>
  <c r="CN726" i="1"/>
  <c r="CN739" i="1"/>
  <c r="CN756" i="1"/>
  <c r="CN757" i="1"/>
  <c r="CN776" i="1"/>
  <c r="CN777" i="1"/>
  <c r="CN781" i="1"/>
  <c r="CN785" i="1"/>
  <c r="CN788" i="1"/>
  <c r="CN789" i="1"/>
  <c r="CN802" i="1"/>
  <c r="CN820" i="1"/>
  <c r="CN854" i="1"/>
  <c r="CN861" i="1"/>
  <c r="CN869" i="1"/>
  <c r="CN873" i="1"/>
  <c r="CN886" i="1"/>
  <c r="CN893" i="1"/>
  <c r="CN894" i="1"/>
  <c r="CN910" i="1"/>
  <c r="CN914" i="1"/>
  <c r="CN915" i="1"/>
  <c r="CN916" i="1"/>
  <c r="CN945" i="1"/>
  <c r="CN1000" i="1"/>
  <c r="CN1005" i="1"/>
  <c r="CN1021" i="1"/>
  <c r="CN1022" i="1"/>
  <c r="CN1048" i="1"/>
  <c r="CN1054" i="1"/>
  <c r="CN1070" i="1"/>
  <c r="CN1074" i="1"/>
  <c r="CN1075" i="1"/>
  <c r="CN1119" i="1"/>
  <c r="CN1122" i="1"/>
  <c r="CN1157" i="1"/>
  <c r="CN1177" i="1"/>
  <c r="CN1194" i="1"/>
  <c r="CN1218" i="1"/>
  <c r="CN1221" i="1"/>
  <c r="CN1245" i="1"/>
  <c r="CN1252" i="1"/>
  <c r="CN1254" i="1"/>
  <c r="CN1265" i="1"/>
  <c r="CN1282" i="1"/>
  <c r="CN1288" i="1"/>
  <c r="CN1297" i="1"/>
  <c r="CN1327" i="1"/>
  <c r="CN1347" i="1"/>
  <c r="CN1349" i="1"/>
  <c r="CN1350" i="1"/>
  <c r="CN1357" i="1"/>
  <c r="CN1377" i="1"/>
  <c r="CN1393" i="1"/>
  <c r="CN1394" i="1"/>
  <c r="CN1395" i="1"/>
  <c r="CN1407" i="1"/>
  <c r="CN1413" i="1"/>
  <c r="CN1441" i="1"/>
  <c r="CN1453" i="1"/>
  <c r="CN1462" i="1"/>
  <c r="CN1473" i="1"/>
  <c r="CN1474" i="1"/>
  <c r="CN1477" i="1"/>
  <c r="CN1494" i="1"/>
  <c r="CN1495" i="1"/>
  <c r="CN1501" i="1"/>
  <c r="CN1518" i="1"/>
  <c r="CN1522" i="1"/>
  <c r="CN1523" i="1"/>
  <c r="CN1535" i="1"/>
  <c r="CN1550" i="1"/>
  <c r="CN1588" i="1"/>
  <c r="CN1622" i="1"/>
  <c r="CN1623" i="1"/>
  <c r="CN1635" i="1"/>
  <c r="CN1646" i="1"/>
  <c r="CN1649" i="1"/>
  <c r="CN1661" i="1"/>
  <c r="CN1669" i="1"/>
  <c r="CN1681" i="1"/>
  <c r="CN1686" i="1"/>
  <c r="CN1687" i="1"/>
  <c r="CN1693" i="1"/>
  <c r="CN1701" i="1"/>
  <c r="CN1711" i="1"/>
  <c r="CN1734" i="1"/>
  <c r="CN1745" i="1"/>
  <c r="CN1757" i="1"/>
  <c r="CN1764" i="1"/>
  <c r="CN1768" i="1"/>
  <c r="CN1783" i="1"/>
  <c r="CN1807" i="1"/>
  <c r="CN1826" i="1"/>
  <c r="CN1837" i="1"/>
  <c r="CN1847" i="1"/>
  <c r="CN1869" i="1"/>
  <c r="CN1895" i="1"/>
  <c r="CN1901" i="1"/>
  <c r="CN1909" i="1"/>
  <c r="CN1918" i="1"/>
  <c r="CN1923" i="1"/>
  <c r="CN1942" i="1"/>
  <c r="CN1983" i="1"/>
  <c r="CN1986" i="1"/>
  <c r="CN1989" i="1"/>
  <c r="CN1998" i="1"/>
  <c r="CN2033" i="1"/>
  <c r="CN2052" i="1"/>
  <c r="CN2063" i="1"/>
  <c r="CN2066" i="1"/>
  <c r="CN2084" i="1"/>
  <c r="CN2101" i="1"/>
  <c r="CN2109" i="1"/>
  <c r="CN2113" i="1"/>
  <c r="CN2141" i="1"/>
  <c r="CN2165" i="1"/>
  <c r="CN2166" i="1"/>
  <c r="CN2190" i="1"/>
  <c r="CN2212" i="1"/>
  <c r="CN2237" i="1"/>
  <c r="CN2241" i="1"/>
  <c r="CN2242" i="1"/>
  <c r="CN2247" i="1"/>
  <c r="CN2274" i="1"/>
  <c r="CN2275" i="1"/>
  <c r="CN2278" i="1"/>
  <c r="CN2285" i="1"/>
  <c r="CN2307" i="1"/>
  <c r="CN2317" i="1"/>
  <c r="CN2325" i="1"/>
  <c r="CN2334" i="1"/>
  <c r="CN2349" i="1"/>
  <c r="CN2350" i="1"/>
  <c r="CN2351" i="1"/>
  <c r="CN2353" i="1"/>
  <c r="CN2358" i="1"/>
  <c r="CN2362" i="1"/>
  <c r="CN2374" i="1"/>
  <c r="CN2413" i="1"/>
  <c r="CN2422" i="1"/>
  <c r="CN2429" i="1"/>
  <c r="CN2437" i="1"/>
  <c r="CN2461" i="1"/>
  <c r="CN2465" i="1"/>
  <c r="CN2484" i="1"/>
  <c r="CN2513" i="1"/>
  <c r="CN2525" i="1"/>
  <c r="CN2543" i="1"/>
  <c r="CN2548" i="1"/>
  <c r="CN2577" i="1"/>
  <c r="CN2578" i="1"/>
  <c r="CN2581" i="1"/>
  <c r="CN2615" i="1"/>
  <c r="CN2621" i="1"/>
  <c r="CN2657" i="1"/>
  <c r="CN2660" i="1"/>
  <c r="CN2670" i="1"/>
  <c r="CN2673" i="1"/>
  <c r="CN2692" i="1"/>
  <c r="CN2709" i="1"/>
  <c r="CN2726" i="1"/>
  <c r="CN2734" i="1"/>
  <c r="CN2741" i="1"/>
  <c r="CN2767" i="1"/>
  <c r="CN2774" i="1"/>
  <c r="CN2778" i="1"/>
  <c r="CN2781" i="1"/>
  <c r="CN2787" i="1"/>
  <c r="CN2797" i="1"/>
  <c r="CN2813" i="1"/>
  <c r="CN2819" i="1"/>
  <c r="CN2821" i="1"/>
  <c r="CN2826" i="1"/>
  <c r="CN2833" i="1"/>
  <c r="CN2837" i="1"/>
  <c r="CN2838" i="1"/>
  <c r="CN2853" i="1"/>
  <c r="CN2870" i="1"/>
  <c r="CN2877" i="1"/>
  <c r="CN2878" i="1"/>
  <c r="CN2881" i="1"/>
  <c r="CN2893" i="1"/>
  <c r="CN2894" i="1"/>
  <c r="CN2917" i="1"/>
  <c r="CN2918" i="1"/>
  <c r="CN2933" i="1"/>
  <c r="CN2938" i="1"/>
  <c r="CN2943" i="1"/>
  <c r="CN2983" i="1"/>
  <c r="CN3006" i="1"/>
  <c r="CN3014" i="1"/>
  <c r="CN3021" i="1"/>
  <c r="CN3023" i="1"/>
  <c r="CN3028" i="1"/>
  <c r="CN3037" i="1"/>
  <c r="CN3042" i="1"/>
  <c r="CO530" i="1"/>
  <c r="CO546" i="1"/>
  <c r="CO559" i="1"/>
  <c r="CO562" i="1"/>
  <c r="CO596" i="1"/>
  <c r="CO618" i="1"/>
  <c r="CO631" i="1"/>
  <c r="CO642" i="1"/>
  <c r="CO739" i="1"/>
  <c r="CO755" i="1"/>
  <c r="CO777" i="1"/>
  <c r="CO785" i="1"/>
  <c r="CO791" i="1"/>
  <c r="CO803" i="1"/>
  <c r="CO819" i="1"/>
  <c r="CO867" i="1"/>
  <c r="CO871" i="1"/>
  <c r="CO894" i="1"/>
  <c r="CO915" i="1"/>
  <c r="CO970" i="1"/>
  <c r="CO1010" i="1"/>
  <c r="CO1033" i="1"/>
  <c r="CO1042" i="1"/>
  <c r="CO1119" i="1"/>
  <c r="CO1122" i="1"/>
  <c r="CO1185" i="1"/>
  <c r="CO1194" i="1"/>
  <c r="CO1204" i="1"/>
  <c r="CO1252" i="1"/>
  <c r="CO1265" i="1"/>
  <c r="CO1311" i="1"/>
  <c r="CO1320" i="1"/>
  <c r="CO1346" i="1"/>
  <c r="CO1347" i="1"/>
  <c r="CO1391" i="1"/>
  <c r="CO1394" i="1"/>
  <c r="CO1490" i="1"/>
  <c r="CO1491" i="1"/>
  <c r="CO1535" i="1"/>
  <c r="CO1542" i="1"/>
  <c r="CO1623" i="1"/>
  <c r="CO1702" i="1"/>
  <c r="CO1734" i="1"/>
  <c r="CO1763" i="1"/>
  <c r="CO1767" i="1"/>
  <c r="CO1770" i="1"/>
  <c r="CO1778" i="1"/>
  <c r="CO1787" i="1"/>
  <c r="CO1871" i="1"/>
  <c r="CO1891" i="1"/>
  <c r="CO1935" i="1"/>
  <c r="CO1974" i="1"/>
  <c r="CO1986" i="1"/>
  <c r="CO2036" i="1"/>
  <c r="CO2127" i="1"/>
  <c r="CO2162" i="1"/>
  <c r="CO2178" i="1"/>
  <c r="CO2179" i="1"/>
  <c r="CO2199" i="1"/>
  <c r="CO2211" i="1"/>
  <c r="CO2338" i="1"/>
  <c r="CO2351" i="1"/>
  <c r="CO2372" i="1"/>
  <c r="CO2407" i="1"/>
  <c r="CO2454" i="1"/>
  <c r="CO2484" i="1"/>
  <c r="CO2615" i="1"/>
  <c r="CO2639" i="1"/>
  <c r="CO2646" i="1"/>
  <c r="CO2659" i="1"/>
  <c r="CO2660" i="1"/>
  <c r="CO2671" i="1"/>
  <c r="CO2726" i="1"/>
  <c r="CO2863" i="1"/>
  <c r="CO2899" i="1"/>
  <c r="CO3001" i="1"/>
  <c r="CO3014" i="1"/>
  <c r="CP530" i="1"/>
  <c r="CP534" i="1"/>
  <c r="CP542" i="1"/>
  <c r="CP546" i="1"/>
  <c r="CP562" i="1"/>
  <c r="CP574" i="1"/>
  <c r="CP576" i="1"/>
  <c r="CP581" i="1"/>
  <c r="CP583" i="1"/>
  <c r="CP586" i="1"/>
  <c r="CP596" i="1"/>
  <c r="CP605" i="1"/>
  <c r="CP606" i="1"/>
  <c r="CP611" i="1"/>
  <c r="CP614" i="1"/>
  <c r="CP618" i="1"/>
  <c r="CP621" i="1"/>
  <c r="CP622" i="1"/>
  <c r="CP630" i="1"/>
  <c r="CP631" i="1"/>
  <c r="CP653" i="1"/>
  <c r="CP661" i="1"/>
  <c r="CP686" i="1"/>
  <c r="CP689" i="1"/>
  <c r="CP692" i="1"/>
  <c r="CP712" i="1"/>
  <c r="CP714" i="1"/>
  <c r="CP719" i="1"/>
  <c r="CP720" i="1"/>
  <c r="CP721" i="1"/>
  <c r="CP735" i="1"/>
  <c r="CP739" i="1"/>
  <c r="CP741" i="1"/>
  <c r="CP753" i="1"/>
  <c r="CP757" i="1"/>
  <c r="CP765" i="1"/>
  <c r="CP776" i="1"/>
  <c r="CP777" i="1"/>
  <c r="CP781" i="1"/>
  <c r="CP785" i="1"/>
  <c r="CP789" i="1"/>
  <c r="CP790" i="1"/>
  <c r="CP802" i="1"/>
  <c r="CP803" i="1"/>
  <c r="CP819" i="1"/>
  <c r="CP820" i="1"/>
  <c r="CP824" i="1"/>
  <c r="CP830" i="1"/>
  <c r="CP832" i="1"/>
  <c r="CP845" i="1"/>
  <c r="CP854" i="1"/>
  <c r="CP861" i="1"/>
  <c r="CP869" i="1"/>
  <c r="CP870" i="1"/>
  <c r="CP886" i="1"/>
  <c r="CP893" i="1"/>
  <c r="CP894" i="1"/>
  <c r="CP897" i="1"/>
  <c r="CP910" i="1"/>
  <c r="CP913" i="1"/>
  <c r="CP915" i="1"/>
  <c r="CP916" i="1"/>
  <c r="CP928" i="1"/>
  <c r="CP945" i="1"/>
  <c r="CP952" i="1"/>
  <c r="CP967" i="1"/>
  <c r="CP970" i="1"/>
  <c r="CP979" i="1"/>
  <c r="CP997" i="1"/>
  <c r="CP1005" i="1"/>
  <c r="CP1021" i="1"/>
  <c r="CP1022" i="1"/>
  <c r="CP1033" i="1"/>
  <c r="CP1042" i="1"/>
  <c r="CP1047" i="1"/>
  <c r="CP1048" i="1"/>
  <c r="CP1053" i="1"/>
  <c r="CP1055" i="1"/>
  <c r="CP1057" i="1"/>
  <c r="CP1060" i="1"/>
  <c r="CP1075" i="1"/>
  <c r="CP1076" i="1"/>
  <c r="CP1079" i="1"/>
  <c r="CP1089" i="1"/>
  <c r="CP1091" i="1"/>
  <c r="CP1119" i="1"/>
  <c r="CP1122" i="1"/>
  <c r="CP1125" i="1"/>
  <c r="CP1140" i="1"/>
  <c r="CP1143" i="1"/>
  <c r="CP1159" i="1"/>
  <c r="CP1160" i="1"/>
  <c r="CP1166" i="1"/>
  <c r="CP1183" i="1"/>
  <c r="CP1218" i="1"/>
  <c r="CP1220" i="1"/>
  <c r="CP1221" i="1"/>
  <c r="CP1245" i="1"/>
  <c r="CP1252" i="1"/>
  <c r="CP1254" i="1"/>
  <c r="CP1265" i="1"/>
  <c r="CP1290" i="1"/>
  <c r="CP1297" i="1"/>
  <c r="CP1299" i="1"/>
  <c r="CP1300" i="1"/>
  <c r="CP1316" i="1"/>
  <c r="CP1320" i="1"/>
  <c r="CP1325" i="1"/>
  <c r="CP1326" i="1"/>
  <c r="CP1327" i="1"/>
  <c r="CP1347" i="1"/>
  <c r="CP1348" i="1"/>
  <c r="CP1349" i="1"/>
  <c r="CP1357" i="1"/>
  <c r="CP1391" i="1"/>
  <c r="CP1394" i="1"/>
  <c r="CP1396" i="1"/>
  <c r="CP1407" i="1"/>
  <c r="CP1413" i="1"/>
  <c r="CP1414" i="1"/>
  <c r="CP1421" i="1"/>
  <c r="CP1439" i="1"/>
  <c r="CP1441" i="1"/>
  <c r="CP1450" i="1"/>
  <c r="CP1453" i="1"/>
  <c r="CP1462" i="1"/>
  <c r="CP1474" i="1"/>
  <c r="CP1482" i="1"/>
  <c r="CP1490" i="1"/>
  <c r="CP1491" i="1"/>
  <c r="CP1493" i="1"/>
  <c r="CP1495" i="1"/>
  <c r="CP1501" i="1"/>
  <c r="CP1502" i="1"/>
  <c r="CP1505" i="1"/>
  <c r="CP1523" i="1"/>
  <c r="CP1535" i="1"/>
  <c r="CP1537" i="1"/>
  <c r="CP1541" i="1"/>
  <c r="CP1550" i="1"/>
  <c r="CP1553" i="1"/>
  <c r="CP1554" i="1"/>
  <c r="CP1559" i="1"/>
  <c r="CP1560" i="1"/>
  <c r="CP1562" i="1"/>
  <c r="CP1576" i="1"/>
  <c r="CP1578" i="1"/>
  <c r="CP1594" i="1"/>
  <c r="CP1599" i="1"/>
  <c r="CP1610" i="1"/>
  <c r="CP1621" i="1"/>
  <c r="CP1622" i="1"/>
  <c r="CP1623" i="1"/>
  <c r="CP1625" i="1"/>
  <c r="CP1635" i="1"/>
  <c r="CP1641" i="1"/>
  <c r="CP1647" i="1"/>
  <c r="CP1649" i="1"/>
  <c r="CP1661" i="1"/>
  <c r="CP1662" i="1"/>
  <c r="CP1669" i="1"/>
  <c r="CP1681" i="1"/>
  <c r="CP1687" i="1"/>
  <c r="CP1693" i="1"/>
  <c r="CP1698" i="1"/>
  <c r="CP1701" i="1"/>
  <c r="CP1702" i="1"/>
  <c r="CP1711" i="1"/>
  <c r="CP1714" i="1"/>
  <c r="CP1725" i="1"/>
  <c r="CP1734" i="1"/>
  <c r="CP1741" i="1"/>
  <c r="CP1752" i="1"/>
  <c r="CP1757" i="1"/>
  <c r="CP1763" i="1"/>
  <c r="CP1767" i="1"/>
  <c r="CP1768" i="1"/>
  <c r="CP1770" i="1"/>
  <c r="CP1807" i="1"/>
  <c r="CP1812" i="1"/>
  <c r="CP1826" i="1"/>
  <c r="CP1828" i="1"/>
  <c r="CP1830" i="1"/>
  <c r="CP1832" i="1"/>
  <c r="CP1837" i="1"/>
  <c r="CP1853" i="1"/>
  <c r="CP1871" i="1"/>
  <c r="CP1876" i="1"/>
  <c r="CP1891" i="1"/>
  <c r="CP1895" i="1"/>
  <c r="CP1901" i="1"/>
  <c r="CP1909" i="1"/>
  <c r="CP1918" i="1"/>
  <c r="CP1923" i="1"/>
  <c r="CP1935" i="1"/>
  <c r="CP1939" i="1"/>
  <c r="CP1942" i="1"/>
  <c r="CP1949" i="1"/>
  <c r="CP1957" i="1"/>
  <c r="CP1958" i="1"/>
  <c r="CP1959" i="1"/>
  <c r="CP1976" i="1"/>
  <c r="CP1983" i="1"/>
  <c r="CP1989" i="1"/>
  <c r="CP1994" i="1"/>
  <c r="CP1998" i="1"/>
  <c r="CP2018" i="1"/>
  <c r="CP2023" i="1"/>
  <c r="CP2033" i="1"/>
  <c r="CP2036" i="1"/>
  <c r="CP2037" i="1"/>
  <c r="CP2053" i="1"/>
  <c r="CP2062" i="1"/>
  <c r="CP2063" i="1"/>
  <c r="CP2066" i="1"/>
  <c r="CP2068" i="1"/>
  <c r="CP2074" i="1"/>
  <c r="CP2101" i="1"/>
  <c r="CP2109" i="1"/>
  <c r="CP2113" i="1"/>
  <c r="CP2115" i="1"/>
  <c r="CP2127" i="1"/>
  <c r="CP2141" i="1"/>
  <c r="CP2142" i="1"/>
  <c r="CP2146" i="1"/>
  <c r="CP2150" i="1"/>
  <c r="CP2159" i="1"/>
  <c r="CP2165" i="1"/>
  <c r="CP2166" i="1"/>
  <c r="CP2179" i="1"/>
  <c r="CP2181" i="1"/>
  <c r="CP2190" i="1"/>
  <c r="CP2198" i="1"/>
  <c r="CP2211" i="1"/>
  <c r="CP2212" i="1"/>
  <c r="CP2218" i="1"/>
  <c r="CP2222" i="1"/>
  <c r="CP2241" i="1"/>
  <c r="CP2242" i="1"/>
  <c r="CP2246" i="1"/>
  <c r="CP2247" i="1"/>
  <c r="CP2254" i="1"/>
  <c r="CP2261" i="1"/>
  <c r="CP2271" i="1"/>
  <c r="CP2273" i="1"/>
  <c r="CP2274" i="1"/>
  <c r="CP2275" i="1"/>
  <c r="CP2278" i="1"/>
  <c r="CP2293" i="1"/>
  <c r="CP2298" i="1"/>
  <c r="CP2307" i="1"/>
  <c r="CP2317" i="1"/>
  <c r="CP2325" i="1"/>
  <c r="CP2335" i="1"/>
  <c r="CP2338" i="1"/>
  <c r="CP2349" i="1"/>
  <c r="CP2350" i="1"/>
  <c r="CP2353" i="1"/>
  <c r="CP2354" i="1"/>
  <c r="CP2358" i="1"/>
  <c r="CP2370" i="1"/>
  <c r="CP2372" i="1"/>
  <c r="CP2374" i="1"/>
  <c r="CP2376" i="1"/>
  <c r="CP2378" i="1"/>
  <c r="CP2383" i="1"/>
  <c r="CP2388" i="1"/>
  <c r="CP2394" i="1"/>
  <c r="CP2402" i="1"/>
  <c r="CP2404" i="1"/>
  <c r="CP2407" i="1"/>
  <c r="CP2410" i="1"/>
  <c r="CP2413" i="1"/>
  <c r="CP2419" i="1"/>
  <c r="CP2422" i="1"/>
  <c r="CP2429" i="1"/>
  <c r="CP2437" i="1"/>
  <c r="CP2438" i="1"/>
  <c r="CP2454" i="1"/>
  <c r="CP2461" i="1"/>
  <c r="CP2478" i="1"/>
  <c r="CP2484" i="1"/>
  <c r="CP2498" i="1"/>
  <c r="CP2499" i="1"/>
  <c r="CP2501" i="1"/>
  <c r="CP2513" i="1"/>
  <c r="CP2518" i="1"/>
  <c r="CP2522" i="1"/>
  <c r="CP2525" i="1"/>
  <c r="CP2526" i="1"/>
  <c r="CP2527" i="1"/>
  <c r="CP2534" i="1"/>
  <c r="CP2535" i="1"/>
  <c r="CP2543" i="1"/>
  <c r="CP2547" i="1"/>
  <c r="CP2548" i="1"/>
  <c r="CP2557" i="1"/>
  <c r="CP2558" i="1"/>
  <c r="CP2564" i="1"/>
  <c r="CP2566" i="1"/>
  <c r="CP2567" i="1"/>
  <c r="CP2574" i="1"/>
  <c r="CP2577" i="1"/>
  <c r="CP2578" i="1"/>
  <c r="CP2580" i="1"/>
  <c r="CP2581" i="1"/>
  <c r="CP2583" i="1"/>
  <c r="CP2598" i="1"/>
  <c r="CP2615" i="1"/>
  <c r="CP2621" i="1"/>
  <c r="CP2626" i="1"/>
  <c r="CP2628" i="1"/>
  <c r="CP2632" i="1"/>
  <c r="CP2639" i="1"/>
  <c r="CP2646" i="1"/>
  <c r="CP2660" i="1"/>
  <c r="CP2662" i="1"/>
  <c r="CP2666" i="1"/>
  <c r="CP2670" i="1"/>
  <c r="CP2673" i="1"/>
  <c r="CP2674" i="1"/>
  <c r="CP2692" i="1"/>
  <c r="CP2693" i="1"/>
  <c r="CP2702" i="1"/>
  <c r="CP2709" i="1"/>
  <c r="CP2726" i="1"/>
  <c r="CP2738" i="1"/>
  <c r="CP2741" i="1"/>
  <c r="CP2756" i="1"/>
  <c r="CP2762" i="1"/>
  <c r="CP2767" i="1"/>
  <c r="CP2770" i="1"/>
  <c r="CP2774" i="1"/>
  <c r="CP2778" i="1"/>
  <c r="CP2781" i="1"/>
  <c r="CP2793" i="1"/>
  <c r="CP2797" i="1"/>
  <c r="CP2798" i="1"/>
  <c r="CP2799" i="1"/>
  <c r="CP2813" i="1"/>
  <c r="CP2819" i="1"/>
  <c r="CP2821" i="1"/>
  <c r="CP2826" i="1"/>
  <c r="CP2835" i="1"/>
  <c r="CP2837" i="1"/>
  <c r="CP2838" i="1"/>
  <c r="CP2847" i="1"/>
  <c r="CP2850" i="1"/>
  <c r="CP2853" i="1"/>
  <c r="CP2867" i="1"/>
  <c r="CP2874" i="1"/>
  <c r="CP2877" i="1"/>
  <c r="CP2878" i="1"/>
  <c r="CP2881" i="1"/>
  <c r="CP2884" i="1"/>
  <c r="CP2887" i="1"/>
  <c r="CP2893" i="1"/>
  <c r="CP2894" i="1"/>
  <c r="CP2899" i="1"/>
  <c r="CP2917" i="1"/>
  <c r="CP2918" i="1"/>
  <c r="CP2938" i="1"/>
  <c r="CP2943" i="1"/>
  <c r="CP2947" i="1"/>
  <c r="CP2953" i="1"/>
  <c r="CP2963" i="1"/>
  <c r="CP2973" i="1"/>
  <c r="CP2974" i="1"/>
  <c r="CP2983" i="1"/>
  <c r="CP3006" i="1"/>
  <c r="CP3010" i="1"/>
  <c r="CP3014" i="1"/>
  <c r="CP3021" i="1"/>
  <c r="CP3023" i="1"/>
  <c r="CP3028" i="1"/>
  <c r="CP3033" i="1"/>
  <c r="CP3034" i="1"/>
  <c r="CP3037" i="1"/>
  <c r="CP3042" i="1"/>
  <c r="CQ503" i="1"/>
  <c r="CQ507" i="1"/>
  <c r="CQ516" i="1"/>
  <c r="CQ526" i="1"/>
  <c r="CQ528" i="1"/>
  <c r="CQ530" i="1"/>
  <c r="CQ532" i="1"/>
  <c r="CQ534" i="1"/>
  <c r="CQ535" i="1"/>
  <c r="CQ542" i="1"/>
  <c r="CQ546" i="1"/>
  <c r="CQ559" i="1"/>
  <c r="CQ562" i="1"/>
  <c r="CQ568" i="1"/>
  <c r="CQ574" i="1"/>
  <c r="CQ582" i="1"/>
  <c r="CQ583" i="1"/>
  <c r="CQ586" i="1"/>
  <c r="CQ595" i="1"/>
  <c r="CQ596" i="1"/>
  <c r="CQ611" i="1"/>
  <c r="CQ612" i="1"/>
  <c r="CQ618" i="1"/>
  <c r="CQ622" i="1"/>
  <c r="CQ630" i="1"/>
  <c r="CQ631" i="1"/>
  <c r="CQ632" i="1"/>
  <c r="CQ633" i="1"/>
  <c r="CQ639" i="1"/>
  <c r="CQ641" i="1"/>
  <c r="CQ642" i="1"/>
  <c r="CQ654" i="1"/>
  <c r="CQ674" i="1"/>
  <c r="CQ686" i="1"/>
  <c r="CQ692" i="1"/>
  <c r="CQ698" i="1"/>
  <c r="CQ703" i="1"/>
  <c r="CQ704" i="1"/>
  <c r="CQ712" i="1"/>
  <c r="CQ714" i="1"/>
  <c r="CQ718" i="1"/>
  <c r="CQ719" i="1"/>
  <c r="CQ735" i="1"/>
  <c r="CQ736" i="1"/>
  <c r="CQ739" i="1"/>
  <c r="CQ753" i="1"/>
  <c r="CQ755" i="1"/>
  <c r="CQ756" i="1"/>
  <c r="CQ758" i="1"/>
  <c r="CQ768" i="1"/>
  <c r="CQ775" i="1"/>
  <c r="CQ776" i="1"/>
  <c r="CQ777" i="1"/>
  <c r="CQ791" i="1"/>
  <c r="CQ794" i="1"/>
  <c r="CQ802" i="1"/>
  <c r="CQ803" i="1"/>
  <c r="CQ804" i="1"/>
  <c r="CQ810" i="1"/>
  <c r="CQ814" i="1"/>
  <c r="CQ819" i="1"/>
  <c r="CQ820" i="1"/>
  <c r="CQ824" i="1"/>
  <c r="CQ830" i="1"/>
  <c r="CQ832" i="1"/>
  <c r="CQ834" i="1"/>
  <c r="CQ840" i="1"/>
  <c r="CQ841" i="1"/>
  <c r="CQ842" i="1"/>
  <c r="CQ854" i="1"/>
  <c r="CQ866" i="1"/>
  <c r="CQ868" i="1"/>
  <c r="CQ870" i="1"/>
  <c r="CQ873" i="1"/>
  <c r="CQ886" i="1"/>
  <c r="CQ891" i="1"/>
  <c r="CQ894" i="1"/>
  <c r="CQ897" i="1"/>
  <c r="CQ898" i="1"/>
  <c r="CQ910" i="1"/>
  <c r="CQ914" i="1"/>
  <c r="CQ915" i="1"/>
  <c r="CQ916" i="1"/>
  <c r="CQ926" i="1"/>
  <c r="CQ931" i="1"/>
  <c r="CQ936" i="1"/>
  <c r="CQ952" i="1"/>
  <c r="CQ954" i="1"/>
  <c r="CQ958" i="1"/>
  <c r="CQ967" i="1"/>
  <c r="CQ970" i="1"/>
  <c r="CQ979" i="1"/>
  <c r="CQ980" i="1"/>
  <c r="CQ982" i="1"/>
  <c r="CQ985" i="1"/>
  <c r="CQ993" i="1"/>
  <c r="CQ1000" i="1"/>
  <c r="CQ1012" i="1"/>
  <c r="CQ1022" i="1"/>
  <c r="CQ1033" i="1"/>
  <c r="CQ1042" i="1"/>
  <c r="CQ1044" i="1"/>
  <c r="CQ1047" i="1"/>
  <c r="CQ1048" i="1"/>
  <c r="CQ1054" i="1"/>
  <c r="CQ1060" i="1"/>
  <c r="CQ1074" i="1"/>
  <c r="CQ1075" i="1"/>
  <c r="CQ1076" i="1"/>
  <c r="CQ1079" i="1"/>
  <c r="CQ1081" i="1"/>
  <c r="CQ1082" i="1"/>
  <c r="CQ1091" i="1"/>
  <c r="CQ1104" i="1"/>
  <c r="CQ1112" i="1"/>
  <c r="CQ1118" i="1"/>
  <c r="CQ1119" i="1"/>
  <c r="CQ1122" i="1"/>
  <c r="CQ1123" i="1"/>
  <c r="CQ1126" i="1"/>
  <c r="CQ1140" i="1"/>
  <c r="CQ1145" i="1"/>
  <c r="CQ1154" i="1"/>
  <c r="CQ1156" i="1"/>
  <c r="CQ1159" i="1"/>
  <c r="CQ1160" i="1"/>
  <c r="CQ1166" i="1"/>
  <c r="CQ1177" i="1"/>
  <c r="CQ1182" i="1"/>
  <c r="CQ1184" i="1"/>
  <c r="CQ1187" i="1"/>
  <c r="CQ1194" i="1"/>
  <c r="CQ1204" i="1"/>
  <c r="CQ1210" i="1"/>
  <c r="CQ1218" i="1"/>
  <c r="CQ1220" i="1"/>
  <c r="CQ1238" i="1"/>
  <c r="CQ1252" i="1"/>
  <c r="CQ1254" i="1"/>
  <c r="CQ1271" i="1"/>
  <c r="CQ1282" i="1"/>
  <c r="CQ1288" i="1"/>
  <c r="CQ1290" i="1"/>
  <c r="CQ1295" i="1"/>
  <c r="CQ1297" i="1"/>
  <c r="CQ1299" i="1"/>
  <c r="CQ1304" i="1"/>
  <c r="CQ1305" i="1"/>
  <c r="CQ1314" i="1"/>
  <c r="CQ1316" i="1"/>
  <c r="CQ1319" i="1"/>
  <c r="CQ1320" i="1"/>
  <c r="CQ1327" i="1"/>
  <c r="CQ1338" i="1"/>
  <c r="CQ1347" i="1"/>
  <c r="CQ1348" i="1"/>
  <c r="CQ1350" i="1"/>
  <c r="CQ1369" i="1"/>
  <c r="CQ1380" i="1"/>
  <c r="CQ1386" i="1"/>
  <c r="CQ1390" i="1"/>
  <c r="CQ1391" i="1"/>
  <c r="CQ1394" i="1"/>
  <c r="CQ1395" i="1"/>
  <c r="CQ1407" i="1"/>
  <c r="CQ1412" i="1"/>
  <c r="CQ1414" i="1"/>
  <c r="CQ1426" i="1"/>
  <c r="CQ1439" i="1"/>
  <c r="CQ1441" i="1"/>
  <c r="CQ1450" i="1"/>
  <c r="CQ1454" i="1"/>
  <c r="CQ1458" i="1"/>
  <c r="CQ1462" i="1"/>
  <c r="CQ1471" i="1"/>
  <c r="CQ1473" i="1"/>
  <c r="CQ1474" i="1"/>
  <c r="CQ1482" i="1"/>
  <c r="CQ1490" i="1"/>
  <c r="CQ1491" i="1"/>
  <c r="CQ1494" i="1"/>
  <c r="CQ1495" i="1"/>
  <c r="CQ1498" i="1"/>
  <c r="CQ1503" i="1"/>
  <c r="CQ1505" i="1"/>
  <c r="CQ1512" i="1"/>
  <c r="CQ1519" i="1"/>
  <c r="CQ1522" i="1"/>
  <c r="CQ1523" i="1"/>
  <c r="CQ1535" i="1"/>
  <c r="CQ1551" i="1"/>
  <c r="CQ1553" i="1"/>
  <c r="CQ1554" i="1"/>
  <c r="CQ1559" i="1"/>
  <c r="CQ1560" i="1"/>
  <c r="CQ1562" i="1"/>
  <c r="CQ1575" i="1"/>
  <c r="CQ1576" i="1"/>
  <c r="CQ1578" i="1"/>
  <c r="CQ1583" i="1"/>
  <c r="CQ1588" i="1"/>
  <c r="CQ1593" i="1"/>
  <c r="CQ1594" i="1"/>
  <c r="CQ1599" i="1"/>
  <c r="CQ1603" i="1"/>
  <c r="CQ1610" i="1"/>
  <c r="CQ1615" i="1"/>
  <c r="CQ1622" i="1"/>
  <c r="CQ1623" i="1"/>
  <c r="CQ1625" i="1"/>
  <c r="CQ1635" i="1"/>
  <c r="CQ1643" i="1"/>
  <c r="CQ1647" i="1"/>
  <c r="CQ1649" i="1"/>
  <c r="CQ1666" i="1"/>
  <c r="CQ1686" i="1"/>
  <c r="CQ1687" i="1"/>
  <c r="CQ1688" i="1"/>
  <c r="CQ1698" i="1"/>
  <c r="CQ1702" i="1"/>
  <c r="CQ1711" i="1"/>
  <c r="CQ1734" i="1"/>
  <c r="CQ1752" i="1"/>
  <c r="CQ1763" i="1"/>
  <c r="CQ1764" i="1"/>
  <c r="CQ1767" i="1"/>
  <c r="CQ1768" i="1"/>
  <c r="CQ1770" i="1"/>
  <c r="CQ1783" i="1"/>
  <c r="CQ1795" i="1"/>
  <c r="CQ1807" i="1"/>
  <c r="CQ1811" i="1"/>
  <c r="CQ1823" i="1"/>
  <c r="CQ1826" i="1"/>
  <c r="CQ1828" i="1"/>
  <c r="CQ1832" i="1"/>
  <c r="CQ1844" i="1"/>
  <c r="CQ1847" i="1"/>
  <c r="CQ1849" i="1"/>
  <c r="CQ1858" i="1"/>
  <c r="CQ1860" i="1"/>
  <c r="CQ1864" i="1"/>
  <c r="CQ1871" i="1"/>
  <c r="CQ1876" i="1"/>
  <c r="CQ1891" i="1"/>
  <c r="CQ1895" i="1"/>
  <c r="CQ1899" i="1"/>
  <c r="CQ1903" i="1"/>
  <c r="CQ1923" i="1"/>
  <c r="CQ1926" i="1"/>
  <c r="CQ1935" i="1"/>
  <c r="CQ1938" i="1"/>
  <c r="CQ1939" i="1"/>
  <c r="CQ1940" i="1"/>
  <c r="CQ1942" i="1"/>
  <c r="CQ1958" i="1"/>
  <c r="CQ1959" i="1"/>
  <c r="CQ1976" i="1"/>
  <c r="CQ1983" i="1"/>
  <c r="CQ1986" i="1"/>
  <c r="CQ1990" i="1"/>
  <c r="CQ2002" i="1"/>
  <c r="CQ2018" i="1"/>
  <c r="CQ2036" i="1"/>
  <c r="CQ2042" i="1"/>
  <c r="CQ2052" i="1"/>
  <c r="CQ2063" i="1"/>
  <c r="CQ2066" i="1"/>
  <c r="CQ2071" i="1"/>
  <c r="CQ2084" i="1"/>
  <c r="CQ2099" i="1"/>
  <c r="CQ2107" i="1"/>
  <c r="CQ2120" i="1"/>
  <c r="CQ2127" i="1"/>
  <c r="CQ2146" i="1"/>
  <c r="CQ2147" i="1"/>
  <c r="CQ2150" i="1"/>
  <c r="CQ2161" i="1"/>
  <c r="CQ2162" i="1"/>
  <c r="CQ2166" i="1"/>
  <c r="CQ2167" i="1"/>
  <c r="CQ2168" i="1"/>
  <c r="CQ2178" i="1"/>
  <c r="CQ2179" i="1"/>
  <c r="CQ2198" i="1"/>
  <c r="CQ2199" i="1"/>
  <c r="CQ2211" i="1"/>
  <c r="CQ2212" i="1"/>
  <c r="CQ2225" i="1"/>
  <c r="CQ2226" i="1"/>
  <c r="CQ2231" i="1"/>
  <c r="CQ2241" i="1"/>
  <c r="CQ2242" i="1"/>
  <c r="CQ2244" i="1"/>
  <c r="CQ2246" i="1"/>
  <c r="CQ2247" i="1"/>
  <c r="CQ2271" i="1"/>
  <c r="CQ2274" i="1"/>
  <c r="CQ2275" i="1"/>
  <c r="CQ2278" i="1"/>
  <c r="CQ2282" i="1"/>
  <c r="CQ2307" i="1"/>
  <c r="CQ2308" i="1"/>
  <c r="CQ2323" i="1"/>
  <c r="CQ2331" i="1"/>
  <c r="CQ2335" i="1"/>
  <c r="CQ2338" i="1"/>
  <c r="CQ2351" i="1"/>
  <c r="CQ2354" i="1"/>
  <c r="CQ2358" i="1"/>
  <c r="CQ2370" i="1"/>
  <c r="CQ2372" i="1"/>
  <c r="CQ2374" i="1"/>
  <c r="CQ2383" i="1"/>
  <c r="CQ2388" i="1"/>
  <c r="CQ2390" i="1"/>
  <c r="CQ2402" i="1"/>
  <c r="CQ2419" i="1"/>
  <c r="CQ2422" i="1"/>
  <c r="CQ2434" i="1"/>
  <c r="CQ2438" i="1"/>
  <c r="CQ2451" i="1"/>
  <c r="CQ2454" i="1"/>
  <c r="CQ2484" i="1"/>
  <c r="CQ2498" i="1"/>
  <c r="CQ2499" i="1"/>
  <c r="CQ2504" i="1"/>
  <c r="CQ2522" i="1"/>
  <c r="CQ2527" i="1"/>
  <c r="CQ2534" i="1"/>
  <c r="CQ2535" i="1"/>
  <c r="CQ2543" i="1"/>
  <c r="CQ2547" i="1"/>
  <c r="CQ2548" i="1"/>
  <c r="CQ2550" i="1"/>
  <c r="CQ2563" i="1"/>
  <c r="CQ2564" i="1"/>
  <c r="CQ2566" i="1"/>
  <c r="CQ2567" i="1"/>
  <c r="CQ2578" i="1"/>
  <c r="CQ2579" i="1"/>
  <c r="CQ2583" i="1"/>
  <c r="CQ2595" i="1"/>
  <c r="CQ2598" i="1"/>
  <c r="CQ2615" i="1"/>
  <c r="CQ2626" i="1"/>
  <c r="CQ2628" i="1"/>
  <c r="CQ2630" i="1"/>
  <c r="CQ2639" i="1"/>
  <c r="CQ2646" i="1"/>
  <c r="CQ2660" i="1"/>
  <c r="CQ2662" i="1"/>
  <c r="CQ2674" i="1"/>
  <c r="CQ2681" i="1"/>
  <c r="CQ2692" i="1"/>
  <c r="CQ2706" i="1"/>
  <c r="CQ2708" i="1"/>
  <c r="CQ2726" i="1"/>
  <c r="CQ2729" i="1"/>
  <c r="CQ2738" i="1"/>
  <c r="CQ2745" i="1"/>
  <c r="CQ2767" i="1"/>
  <c r="CQ2774" i="1"/>
  <c r="CQ2776" i="1"/>
  <c r="CQ2793" i="1"/>
  <c r="CQ2819" i="1"/>
  <c r="CQ2835" i="1"/>
  <c r="CQ2838" i="1"/>
  <c r="CQ2847" i="1"/>
  <c r="CQ2868" i="1"/>
  <c r="CQ2870" i="1"/>
  <c r="CQ2884" i="1"/>
  <c r="CQ2887" i="1"/>
  <c r="CQ2895" i="1"/>
  <c r="CQ2899" i="1"/>
  <c r="CQ2918" i="1"/>
  <c r="CQ2943" i="1"/>
  <c r="CQ2947" i="1"/>
  <c r="CQ2963" i="1"/>
  <c r="CQ2983" i="1"/>
  <c r="CQ3010" i="1"/>
  <c r="CQ3014" i="1"/>
  <c r="CQ3023" i="1"/>
  <c r="CQ3028" i="1"/>
  <c r="CQ3033" i="1"/>
  <c r="CR503" i="1"/>
  <c r="CR516" i="1"/>
  <c r="CR517" i="1"/>
  <c r="CR526" i="1"/>
  <c r="CR529" i="1"/>
  <c r="CR530" i="1"/>
  <c r="CR532" i="1"/>
  <c r="CR534" i="1"/>
  <c r="CR535" i="1"/>
  <c r="CR541" i="1"/>
  <c r="CR542" i="1"/>
  <c r="CR546" i="1"/>
  <c r="CR559" i="1"/>
  <c r="CR562" i="1"/>
  <c r="CR568" i="1"/>
  <c r="CR574" i="1"/>
  <c r="CR581" i="1"/>
  <c r="CR582" i="1"/>
  <c r="CR583" i="1"/>
  <c r="CR586" i="1"/>
  <c r="CR593" i="1"/>
  <c r="CR596" i="1"/>
  <c r="CR605" i="1"/>
  <c r="CR606" i="1"/>
  <c r="CR611" i="1"/>
  <c r="CR612" i="1"/>
  <c r="CR614" i="1"/>
  <c r="CR618" i="1"/>
  <c r="CR622" i="1"/>
  <c r="CR630" i="1"/>
  <c r="CR631" i="1"/>
  <c r="CR632" i="1"/>
  <c r="CR633" i="1"/>
  <c r="CR641" i="1"/>
  <c r="CR642" i="1"/>
  <c r="CR653" i="1"/>
  <c r="CR654" i="1"/>
  <c r="CR656" i="1"/>
  <c r="CR661" i="1"/>
  <c r="CR663" i="1"/>
  <c r="CR674" i="1"/>
  <c r="CR675" i="1"/>
  <c r="CR686" i="1"/>
  <c r="CR689" i="1"/>
  <c r="CR692" i="1"/>
  <c r="CR698" i="1"/>
  <c r="CR701" i="1"/>
  <c r="CR703" i="1"/>
  <c r="CR704" i="1"/>
  <c r="CR712" i="1"/>
  <c r="CR714" i="1"/>
  <c r="CR718" i="1"/>
  <c r="CR719" i="1"/>
  <c r="CR720" i="1"/>
  <c r="CR721" i="1"/>
  <c r="CR722" i="1"/>
  <c r="CR726" i="1"/>
  <c r="CR728" i="1"/>
  <c r="CR735" i="1"/>
  <c r="CR737" i="1"/>
  <c r="CR739" i="1"/>
  <c r="CR753" i="1"/>
  <c r="CR755" i="1"/>
  <c r="CR756" i="1"/>
  <c r="CR757" i="1"/>
  <c r="CR758" i="1"/>
  <c r="CR765" i="1"/>
  <c r="CR770" i="1"/>
  <c r="CR776" i="1"/>
  <c r="CR777" i="1"/>
  <c r="CR781" i="1"/>
  <c r="CR782" i="1"/>
  <c r="CR784" i="1"/>
  <c r="CR785" i="1"/>
  <c r="CR788" i="1"/>
  <c r="CR789" i="1"/>
  <c r="CR790" i="1"/>
  <c r="CR802" i="1"/>
  <c r="CR803" i="1"/>
  <c r="CR804" i="1"/>
  <c r="CR810" i="1"/>
  <c r="CR814" i="1"/>
  <c r="CR819" i="1"/>
  <c r="CR820" i="1"/>
  <c r="CR821" i="1"/>
  <c r="CR823" i="1"/>
  <c r="CR824" i="1"/>
  <c r="CR830" i="1"/>
  <c r="CR833" i="1"/>
  <c r="CR841" i="1"/>
  <c r="CR842" i="1"/>
  <c r="CR845" i="1"/>
  <c r="CR851" i="1"/>
  <c r="CR854" i="1"/>
  <c r="CR861" i="1"/>
  <c r="CR865" i="1"/>
  <c r="CR866" i="1"/>
  <c r="CR867" i="1"/>
  <c r="CR868" i="1"/>
  <c r="CR869" i="1"/>
  <c r="CR870" i="1"/>
  <c r="CR872" i="1"/>
  <c r="CR873" i="1"/>
  <c r="CR886" i="1"/>
  <c r="CR893" i="1"/>
  <c r="CR894" i="1"/>
  <c r="CR897" i="1"/>
  <c r="CR898" i="1"/>
  <c r="CR910" i="1"/>
  <c r="CR913" i="1"/>
  <c r="CR914" i="1"/>
  <c r="CR915" i="1"/>
  <c r="CR916" i="1"/>
  <c r="CR926" i="1"/>
  <c r="CR927" i="1"/>
  <c r="CR931" i="1"/>
  <c r="CR936" i="1"/>
  <c r="CR945" i="1"/>
  <c r="CR952" i="1"/>
  <c r="CR954" i="1"/>
  <c r="CR957" i="1"/>
  <c r="CR958" i="1"/>
  <c r="CR962" i="1"/>
  <c r="CR967" i="1"/>
  <c r="CR970" i="1"/>
  <c r="CR973" i="1"/>
  <c r="CR974" i="1"/>
  <c r="CR976" i="1"/>
  <c r="CR977" i="1"/>
  <c r="CR979" i="1"/>
  <c r="CR980" i="1"/>
  <c r="CR990" i="1"/>
  <c r="CR993" i="1"/>
  <c r="CR997" i="1"/>
  <c r="CR998" i="1"/>
  <c r="CR1000" i="1"/>
  <c r="CR1005" i="1"/>
  <c r="CR1012" i="1"/>
  <c r="CR1018" i="1"/>
  <c r="CR1021" i="1"/>
  <c r="CR1022" i="1"/>
  <c r="CR1033" i="1"/>
  <c r="CR1037" i="1"/>
  <c r="CR1042" i="1"/>
  <c r="CR1044" i="1"/>
  <c r="CR1047" i="1"/>
  <c r="CR1048" i="1"/>
  <c r="CR1053" i="1"/>
  <c r="CR1054" i="1"/>
  <c r="CR1057" i="1"/>
  <c r="CR1060" i="1"/>
  <c r="CR1074" i="1"/>
  <c r="CR1075" i="1"/>
  <c r="CR1076" i="1"/>
  <c r="CR1078" i="1"/>
  <c r="CR1079" i="1"/>
  <c r="CR1081" i="1"/>
  <c r="CR1082" i="1"/>
  <c r="CR1085" i="1"/>
  <c r="CR1089" i="1"/>
  <c r="CR1091" i="1"/>
  <c r="CR1093" i="1"/>
  <c r="CR1094" i="1"/>
  <c r="CR1112" i="1"/>
  <c r="CR1114" i="1"/>
  <c r="CR1115" i="1"/>
  <c r="CR1118" i="1"/>
  <c r="CR1119" i="1"/>
  <c r="CR1122" i="1"/>
  <c r="CR1123" i="1"/>
  <c r="CR1126" i="1"/>
  <c r="CR1130" i="1"/>
  <c r="CR1140" i="1"/>
  <c r="CR1142" i="1"/>
  <c r="CR1145" i="1"/>
  <c r="CR1156" i="1"/>
  <c r="CR1159" i="1"/>
  <c r="CR1160" i="1"/>
  <c r="CR1166" i="1"/>
  <c r="CR1174" i="1"/>
  <c r="CR1177" i="1"/>
  <c r="CR1178" i="1"/>
  <c r="CR1181" i="1"/>
  <c r="CR1182" i="1"/>
  <c r="CR1183" i="1"/>
  <c r="CR1187" i="1"/>
  <c r="CR1194" i="1"/>
  <c r="CR1204" i="1"/>
  <c r="CR1210" i="1"/>
  <c r="CR1216" i="1"/>
  <c r="CR1217" i="1"/>
  <c r="CR1218" i="1"/>
  <c r="CR1220" i="1"/>
  <c r="CR1221" i="1"/>
  <c r="CR1242" i="1"/>
  <c r="CR1245" i="1"/>
  <c r="CR1249" i="1"/>
  <c r="CR1251" i="1"/>
  <c r="CR1252" i="1"/>
  <c r="CR1254" i="1"/>
  <c r="CR1258" i="1"/>
  <c r="CR1261" i="1"/>
  <c r="CR1264" i="1"/>
  <c r="CR1265" i="1"/>
  <c r="CR1280" i="1"/>
  <c r="CR1282" i="1"/>
  <c r="CR1288" i="1"/>
  <c r="CR1290" i="1"/>
  <c r="CR1293" i="1"/>
  <c r="CR1295" i="1"/>
  <c r="CR1297" i="1"/>
  <c r="CR1299" i="1"/>
  <c r="CR1304" i="1"/>
  <c r="CR1305" i="1"/>
  <c r="CR1306" i="1"/>
  <c r="CR1310" i="1"/>
  <c r="CR1311" i="1"/>
  <c r="CR1316" i="1"/>
  <c r="CR1320" i="1"/>
  <c r="CR1325" i="1"/>
  <c r="CR1326" i="1"/>
  <c r="CR1327" i="1"/>
  <c r="CR1338" i="1"/>
  <c r="CR1343" i="1"/>
  <c r="CR1345" i="1"/>
  <c r="CR1347" i="1"/>
  <c r="CR1348" i="1"/>
  <c r="CR1349" i="1"/>
  <c r="CR1350" i="1"/>
  <c r="CR1357" i="1"/>
  <c r="CR1366" i="1"/>
  <c r="CR1369" i="1"/>
  <c r="CR1370" i="1"/>
  <c r="CR1377" i="1"/>
  <c r="CR1391" i="1"/>
  <c r="CR1393" i="1"/>
  <c r="CR1394" i="1"/>
  <c r="CR1395" i="1"/>
  <c r="CR1403" i="1"/>
  <c r="CR1407" i="1"/>
  <c r="CR1413" i="1"/>
  <c r="CR1414" i="1"/>
  <c r="CR1425" i="1"/>
  <c r="CR1427" i="1"/>
  <c r="CR1439" i="1"/>
  <c r="CR1441" i="1"/>
  <c r="CR1450" i="1"/>
  <c r="CR1453" i="1"/>
  <c r="CR1454" i="1"/>
  <c r="CR1458" i="1"/>
  <c r="CR1462" i="1"/>
  <c r="CR1471" i="1"/>
  <c r="CR1473" i="1"/>
  <c r="CR1474" i="1"/>
  <c r="CR1476" i="1"/>
  <c r="CR1477" i="1"/>
  <c r="CR1482" i="1"/>
  <c r="CR1490" i="1"/>
  <c r="CR1491" i="1"/>
  <c r="CR1493" i="1"/>
  <c r="CR1494" i="1"/>
  <c r="CR1495" i="1"/>
  <c r="CR1501" i="1"/>
  <c r="CR1503" i="1"/>
  <c r="CR1505" i="1"/>
  <c r="CR1512" i="1"/>
  <c r="CR1518" i="1"/>
  <c r="CR1522" i="1"/>
  <c r="CR1523" i="1"/>
  <c r="CR1524" i="1"/>
  <c r="CR1529" i="1"/>
  <c r="CR1534" i="1"/>
  <c r="CR1535" i="1"/>
  <c r="CR1537" i="1"/>
  <c r="CR1541" i="1"/>
  <c r="CR1542" i="1"/>
  <c r="CR1550" i="1"/>
  <c r="CR1551" i="1"/>
  <c r="CR1553" i="1"/>
  <c r="CR1554" i="1"/>
  <c r="CR1559" i="1"/>
  <c r="CR1560" i="1"/>
  <c r="CR1562" i="1"/>
  <c r="CR1571" i="1"/>
  <c r="CR1575" i="1"/>
  <c r="CR1576" i="1"/>
  <c r="CR1583" i="1"/>
  <c r="CR1585" i="1"/>
  <c r="CR1588" i="1"/>
  <c r="CR1594" i="1"/>
  <c r="CR1597" i="1"/>
  <c r="CR1599" i="1"/>
  <c r="CR1603" i="1"/>
  <c r="CR1607" i="1"/>
  <c r="CR1610" i="1"/>
  <c r="CR1614" i="1"/>
  <c r="CR1615" i="1"/>
  <c r="CR1621" i="1"/>
  <c r="CR1622" i="1"/>
  <c r="CR1623" i="1"/>
  <c r="CR1625" i="1"/>
  <c r="CR1635" i="1"/>
  <c r="CR1646" i="1"/>
  <c r="CR1647" i="1"/>
  <c r="CR1649" i="1"/>
  <c r="CR1661" i="1"/>
  <c r="CR1662" i="1"/>
  <c r="CR1666" i="1"/>
  <c r="CR1669" i="1"/>
  <c r="CR1681" i="1"/>
  <c r="CR1683" i="1"/>
  <c r="CR1686" i="1"/>
  <c r="CR1687" i="1"/>
  <c r="CR1688" i="1"/>
  <c r="CR1693" i="1"/>
  <c r="CR1698" i="1"/>
  <c r="CR1701" i="1"/>
  <c r="CR1702" i="1"/>
  <c r="CR1704" i="1"/>
  <c r="CR1711" i="1"/>
  <c r="CR1714" i="1"/>
  <c r="CR1725" i="1"/>
  <c r="CR1729" i="1"/>
  <c r="CR1734" i="1"/>
  <c r="CR1741" i="1"/>
  <c r="CR1745" i="1"/>
  <c r="CR1751" i="1"/>
  <c r="CR1752" i="1"/>
  <c r="CR1757" i="1"/>
  <c r="CR1763" i="1"/>
  <c r="CR1764" i="1"/>
  <c r="CR1766" i="1"/>
  <c r="CR1767" i="1"/>
  <c r="CR1768" i="1"/>
  <c r="CR1770" i="1"/>
  <c r="CR1773" i="1"/>
  <c r="CR1774" i="1"/>
  <c r="CR1775" i="1"/>
  <c r="CR1782" i="1"/>
  <c r="CR1783" i="1"/>
  <c r="CR1784" i="1"/>
  <c r="CR1790" i="1"/>
  <c r="CR1795" i="1"/>
  <c r="CR1806" i="1"/>
  <c r="CR1807" i="1"/>
  <c r="CR1809" i="1"/>
  <c r="CR1811" i="1"/>
  <c r="CR1813" i="1"/>
  <c r="CR1826" i="1"/>
  <c r="CR1827" i="1"/>
  <c r="CR1828" i="1"/>
  <c r="CR1832" i="1"/>
  <c r="CR1837" i="1"/>
  <c r="CR1844" i="1"/>
  <c r="CR1847" i="1"/>
  <c r="CR1849" i="1"/>
  <c r="CR1853" i="1"/>
  <c r="CR1860" i="1"/>
  <c r="CR1864" i="1"/>
  <c r="CR1871" i="1"/>
  <c r="CR1875" i="1"/>
  <c r="CR1876" i="1"/>
  <c r="CR1886" i="1"/>
  <c r="CR1889" i="1"/>
  <c r="CR1891" i="1"/>
  <c r="CR1895" i="1"/>
  <c r="CR1897" i="1"/>
  <c r="CR1901" i="1"/>
  <c r="CR1903" i="1"/>
  <c r="CR1909" i="1"/>
  <c r="CR1918" i="1"/>
  <c r="CR1923" i="1"/>
  <c r="CR1926" i="1"/>
  <c r="CR1935" i="1"/>
  <c r="CR1939" i="1"/>
  <c r="CR1940" i="1"/>
  <c r="CR1942" i="1"/>
  <c r="CR1949" i="1"/>
  <c r="CR1957" i="1"/>
  <c r="CR1958" i="1"/>
  <c r="CR1959" i="1"/>
  <c r="CR1976" i="1"/>
  <c r="CR1983" i="1"/>
  <c r="CR1986" i="1"/>
  <c r="CR1989" i="1"/>
  <c r="CR1990" i="1"/>
  <c r="CR1998" i="1"/>
  <c r="CR2002" i="1"/>
  <c r="CR2018" i="1"/>
  <c r="CR2023" i="1"/>
  <c r="CR2026" i="1"/>
  <c r="CR2033" i="1"/>
  <c r="CR2036" i="1"/>
  <c r="CR2037" i="1"/>
  <c r="CR2041" i="1"/>
  <c r="CR2042" i="1"/>
  <c r="CR2052" i="1"/>
  <c r="CR2053" i="1"/>
  <c r="CR2062" i="1"/>
  <c r="CR2063" i="1"/>
  <c r="CR2066" i="1"/>
  <c r="CR2074" i="1"/>
  <c r="CR2084" i="1"/>
  <c r="CR2090" i="1"/>
  <c r="CR2097" i="1"/>
  <c r="CR2101" i="1"/>
  <c r="CR2109" i="1"/>
  <c r="CR2113" i="1"/>
  <c r="CR2115" i="1"/>
  <c r="CR2120" i="1"/>
  <c r="CR2125" i="1"/>
  <c r="CR2127" i="1"/>
  <c r="CR2129" i="1"/>
  <c r="CR2132" i="1"/>
  <c r="CR2141" i="1"/>
  <c r="CR2142" i="1"/>
  <c r="CR2146" i="1"/>
  <c r="CR2147" i="1"/>
  <c r="CR2148" i="1"/>
  <c r="CR2150" i="1"/>
  <c r="CR2159" i="1"/>
  <c r="CR2161" i="1"/>
  <c r="CR2162" i="1"/>
  <c r="CR2165" i="1"/>
  <c r="CR2166" i="1"/>
  <c r="CR2177" i="1"/>
  <c r="CR2178" i="1"/>
  <c r="CR2179" i="1"/>
  <c r="CR2190" i="1"/>
  <c r="CR2198" i="1"/>
  <c r="CR2199" i="1"/>
  <c r="CR2205" i="1"/>
  <c r="CR2211" i="1"/>
  <c r="CR2212" i="1"/>
  <c r="CR2218" i="1"/>
  <c r="CR2222" i="1"/>
  <c r="CR2226" i="1"/>
  <c r="CR2228" i="1"/>
  <c r="CR2237" i="1"/>
  <c r="CR2241" i="1"/>
  <c r="CR2242" i="1"/>
  <c r="CR2244" i="1"/>
  <c r="CR2246" i="1"/>
  <c r="CR2247" i="1"/>
  <c r="CR2261" i="1"/>
  <c r="CR2262" i="1"/>
  <c r="CR2267" i="1"/>
  <c r="CR2271" i="1"/>
  <c r="CR2273" i="1"/>
  <c r="CR2274" i="1"/>
  <c r="CR2275" i="1"/>
  <c r="CR2276" i="1"/>
  <c r="CR2278" i="1"/>
  <c r="CR2282" i="1"/>
  <c r="CR2285" i="1"/>
  <c r="CR2289" i="1"/>
  <c r="CR2293" i="1"/>
  <c r="CR2298" i="1"/>
  <c r="CR2307" i="1"/>
  <c r="CR2308" i="1"/>
  <c r="CR2317" i="1"/>
  <c r="CR2323" i="1"/>
  <c r="CR2325" i="1"/>
  <c r="CR2334" i="1"/>
  <c r="CR2335" i="1"/>
  <c r="CR2337" i="1"/>
  <c r="CR2338" i="1"/>
  <c r="CR2340" i="1"/>
  <c r="CR2349" i="1"/>
  <c r="CR2350" i="1"/>
  <c r="CR2351" i="1"/>
  <c r="CR2353" i="1"/>
  <c r="CR2354" i="1"/>
  <c r="CR2358" i="1"/>
  <c r="CR2360" i="1"/>
  <c r="CR2362" i="1"/>
  <c r="CR2370" i="1"/>
  <c r="CR2372" i="1"/>
  <c r="CR2373" i="1"/>
  <c r="CR2374" i="1"/>
  <c r="CR2375" i="1"/>
  <c r="CR2376" i="1"/>
  <c r="CR2378" i="1"/>
  <c r="CR2383" i="1"/>
  <c r="CR2385" i="1"/>
  <c r="CR2388" i="1"/>
  <c r="CR2390" i="1"/>
  <c r="CR2395" i="1"/>
  <c r="CR2402" i="1"/>
  <c r="CR2404" i="1"/>
  <c r="CR2407" i="1"/>
  <c r="CR2410" i="1"/>
  <c r="CR2413" i="1"/>
  <c r="CR2414" i="1"/>
  <c r="CR2419" i="1"/>
  <c r="CR2422" i="1"/>
  <c r="CR2429" i="1"/>
  <c r="CR2434" i="1"/>
  <c r="CR2437" i="1"/>
  <c r="CR2438" i="1"/>
  <c r="CR2451" i="1"/>
  <c r="CR2454" i="1"/>
  <c r="CR2461" i="1"/>
  <c r="CR2463" i="1"/>
  <c r="CR2465" i="1"/>
  <c r="CR2478" i="1"/>
  <c r="CR2481" i="1"/>
  <c r="CR2484" i="1"/>
  <c r="CR2498" i="1"/>
  <c r="CR2499" i="1"/>
  <c r="CR2501" i="1"/>
  <c r="CR2504" i="1"/>
  <c r="CR2513" i="1"/>
  <c r="CR2518" i="1"/>
  <c r="CR2522" i="1"/>
  <c r="CR2525" i="1"/>
  <c r="CR2526" i="1"/>
  <c r="CR2527" i="1"/>
  <c r="CR2534" i="1"/>
  <c r="CR2535" i="1"/>
  <c r="CR2542" i="1"/>
  <c r="CR2543" i="1"/>
  <c r="CR2547" i="1"/>
  <c r="CR2548" i="1"/>
  <c r="CR2550" i="1"/>
  <c r="CR2554" i="1"/>
  <c r="CR2557" i="1"/>
  <c r="CR2558" i="1"/>
  <c r="CR2559" i="1"/>
  <c r="CR2563" i="1"/>
  <c r="CR2564" i="1"/>
  <c r="CR2566" i="1"/>
  <c r="CR2574" i="1"/>
  <c r="CR2577" i="1"/>
  <c r="CR2578" i="1"/>
  <c r="CR2581" i="1"/>
  <c r="CR2583" i="1"/>
  <c r="CR2593" i="1"/>
  <c r="CR2598" i="1"/>
  <c r="CR2615" i="1"/>
  <c r="CR2618" i="1"/>
  <c r="CR2621" i="1"/>
  <c r="CR2626" i="1"/>
  <c r="CR2628" i="1"/>
  <c r="CR2630" i="1"/>
  <c r="CR2632" i="1"/>
  <c r="CR2639" i="1"/>
  <c r="CR2646" i="1"/>
  <c r="CR2660" i="1"/>
  <c r="CR2662" i="1"/>
  <c r="CR2666" i="1"/>
  <c r="CR2670" i="1"/>
  <c r="CR2671" i="1"/>
  <c r="CR2674" i="1"/>
  <c r="CR2681" i="1"/>
  <c r="CR2683" i="1"/>
  <c r="CR2690" i="1"/>
  <c r="CR2691" i="1"/>
  <c r="CR2692" i="1"/>
  <c r="CR2693" i="1"/>
  <c r="CR2702" i="1"/>
  <c r="CR2706" i="1"/>
  <c r="CR2707" i="1"/>
  <c r="CR2708" i="1"/>
  <c r="CR2709" i="1"/>
  <c r="CR2726" i="1"/>
  <c r="CR2727" i="1"/>
  <c r="CR2729" i="1"/>
  <c r="CR2731" i="1"/>
  <c r="CR2734" i="1"/>
  <c r="CR2738" i="1"/>
  <c r="CR2741" i="1"/>
  <c r="CR2762" i="1"/>
  <c r="CR2767" i="1"/>
  <c r="CR2770" i="1"/>
  <c r="CR2774" i="1"/>
  <c r="CR2776" i="1"/>
  <c r="CR2778" i="1"/>
  <c r="CR2779" i="1"/>
  <c r="CR2781" i="1"/>
  <c r="CR2787" i="1"/>
  <c r="CR2793" i="1"/>
  <c r="CR2794" i="1"/>
  <c r="CR2797" i="1"/>
  <c r="CR2798" i="1"/>
  <c r="CR2799" i="1"/>
  <c r="CR2802" i="1"/>
  <c r="CR2809" i="1"/>
  <c r="CR2813" i="1"/>
  <c r="CR2819" i="1"/>
  <c r="CR2821" i="1"/>
  <c r="CR2825" i="1"/>
  <c r="CR2829" i="1"/>
  <c r="CR2830" i="1"/>
  <c r="CR2835" i="1"/>
  <c r="CR2837" i="1"/>
  <c r="CR2838" i="1"/>
  <c r="CR2846" i="1"/>
  <c r="CR2850" i="1"/>
  <c r="CR2853" i="1"/>
  <c r="CR2869" i="1"/>
  <c r="CR2874" i="1"/>
  <c r="CR2877" i="1"/>
  <c r="CR2878" i="1"/>
  <c r="CR2881" i="1"/>
  <c r="CR2884" i="1"/>
  <c r="CR2887" i="1"/>
  <c r="CR2893" i="1"/>
  <c r="CR2894" i="1"/>
  <c r="CR2895" i="1"/>
  <c r="CR2917" i="1"/>
  <c r="CR2918" i="1"/>
  <c r="CR2920" i="1"/>
  <c r="CR2922" i="1"/>
  <c r="CR2933" i="1"/>
  <c r="CR2938" i="1"/>
  <c r="CR2943" i="1"/>
  <c r="CR2947" i="1"/>
  <c r="CR2954" i="1"/>
  <c r="CR2973" i="1"/>
  <c r="CR2974" i="1"/>
  <c r="CR2981" i="1"/>
  <c r="CR2982" i="1"/>
  <c r="CR2983" i="1"/>
  <c r="CR2986" i="1"/>
  <c r="CR2993" i="1"/>
  <c r="CR3006" i="1"/>
  <c r="CR3010" i="1"/>
  <c r="CR3014" i="1"/>
  <c r="CR3021" i="1"/>
  <c r="CR3023" i="1"/>
  <c r="CR3028" i="1"/>
  <c r="CR3033" i="1"/>
  <c r="CR3034" i="1"/>
  <c r="CR3037" i="1"/>
  <c r="CR3042" i="1"/>
  <c r="CR3045" i="1"/>
  <c r="CS503" i="1"/>
  <c r="CS505" i="1"/>
  <c r="CS516" i="1"/>
  <c r="CS525" i="1"/>
  <c r="CS526" i="1"/>
  <c r="CS527" i="1"/>
  <c r="CS528" i="1"/>
  <c r="CS529" i="1"/>
  <c r="CS530" i="1"/>
  <c r="CS532" i="1"/>
  <c r="CS534" i="1"/>
  <c r="CS535" i="1"/>
  <c r="CS541" i="1"/>
  <c r="CS542" i="1"/>
  <c r="CS546" i="1"/>
  <c r="CS553" i="1"/>
  <c r="CS559" i="1"/>
  <c r="CS560" i="1"/>
  <c r="CS562" i="1"/>
  <c r="CS568" i="1"/>
  <c r="CS570" i="1"/>
  <c r="CS574" i="1"/>
  <c r="CS581" i="1"/>
  <c r="CS582" i="1"/>
  <c r="CS583" i="1"/>
  <c r="CS586" i="1"/>
  <c r="CS593" i="1"/>
  <c r="CS595" i="1"/>
  <c r="CS596" i="1"/>
  <c r="CS598" i="1"/>
  <c r="CS599" i="1"/>
  <c r="CS605" i="1"/>
  <c r="CS606" i="1"/>
  <c r="CS609" i="1"/>
  <c r="CS611" i="1"/>
  <c r="CS613" i="1"/>
  <c r="CS614" i="1"/>
  <c r="CS618" i="1"/>
  <c r="CS622" i="1"/>
  <c r="CS630" i="1"/>
  <c r="CS631" i="1"/>
  <c r="CS632" i="1"/>
  <c r="CS638" i="1"/>
  <c r="CS640" i="1"/>
  <c r="CS641" i="1"/>
  <c r="CS642" i="1"/>
  <c r="CS653" i="1"/>
  <c r="CS654" i="1"/>
  <c r="CS661" i="1"/>
  <c r="CS663" i="1"/>
  <c r="CS672" i="1"/>
  <c r="CS674" i="1"/>
  <c r="CS675" i="1"/>
  <c r="CS677" i="1"/>
  <c r="CS678" i="1"/>
  <c r="CS682" i="1"/>
  <c r="CS686" i="1"/>
  <c r="CS692" i="1"/>
  <c r="CS698" i="1"/>
  <c r="CS699" i="1"/>
  <c r="CS701" i="1"/>
  <c r="CS703" i="1"/>
  <c r="CS704" i="1"/>
  <c r="CS708" i="1"/>
  <c r="CS712" i="1"/>
  <c r="CS714" i="1"/>
  <c r="CS718" i="1"/>
  <c r="CS719" i="1"/>
  <c r="CS720" i="1"/>
  <c r="CS721" i="1"/>
  <c r="CS726" i="1"/>
  <c r="CS735" i="1"/>
  <c r="CS737" i="1"/>
  <c r="CS739" i="1"/>
  <c r="CS741" i="1"/>
  <c r="CS753" i="1"/>
  <c r="CS755" i="1"/>
  <c r="CS756" i="1"/>
  <c r="CS757" i="1"/>
  <c r="CS758" i="1"/>
  <c r="CS765" i="1"/>
  <c r="CS768" i="1"/>
  <c r="CS770" i="1"/>
  <c r="CS776" i="1"/>
  <c r="CS777" i="1"/>
  <c r="CS784" i="1"/>
  <c r="CS785" i="1"/>
  <c r="CS789" i="1"/>
  <c r="CS790" i="1"/>
  <c r="CS791" i="1"/>
  <c r="CS794" i="1"/>
  <c r="CS799" i="1"/>
  <c r="CS802" i="1"/>
  <c r="CS803" i="1"/>
  <c r="CS804" i="1"/>
  <c r="CS810" i="1"/>
  <c r="CS814" i="1"/>
  <c r="CS817" i="1"/>
  <c r="CS819" i="1"/>
  <c r="CS820" i="1"/>
  <c r="CS821" i="1"/>
  <c r="CS823" i="1"/>
  <c r="CS824" i="1"/>
  <c r="CS830" i="1"/>
  <c r="CS832" i="1"/>
  <c r="CS833" i="1"/>
  <c r="CS834" i="1"/>
  <c r="CS839" i="1"/>
  <c r="CS841" i="1"/>
  <c r="CS842" i="1"/>
  <c r="CS845" i="1"/>
  <c r="CS846" i="1"/>
  <c r="CS854" i="1"/>
  <c r="CS859" i="1"/>
  <c r="CS861" i="1"/>
  <c r="CS864" i="1"/>
  <c r="CS865" i="1"/>
  <c r="CS866" i="1"/>
  <c r="CS867" i="1"/>
  <c r="CS868" i="1"/>
  <c r="CS869" i="1"/>
  <c r="CS870" i="1"/>
  <c r="CS872" i="1"/>
  <c r="CS873" i="1"/>
  <c r="CS874" i="1"/>
  <c r="CS886" i="1"/>
  <c r="CS893" i="1"/>
  <c r="CS894" i="1"/>
  <c r="CS896" i="1"/>
  <c r="CS897" i="1"/>
  <c r="CS898" i="1"/>
  <c r="CS910" i="1"/>
  <c r="CS912" i="1"/>
  <c r="CS913" i="1"/>
  <c r="CS914" i="1"/>
  <c r="CS915" i="1"/>
  <c r="CS916" i="1"/>
  <c r="CS926" i="1"/>
  <c r="CS928" i="1"/>
  <c r="CS931" i="1"/>
  <c r="CS936" i="1"/>
  <c r="CS938" i="1"/>
  <c r="CS945" i="1"/>
  <c r="CS952" i="1"/>
  <c r="CS954" i="1"/>
  <c r="CS957" i="1"/>
  <c r="CS958" i="1"/>
  <c r="CS960" i="1"/>
  <c r="CS967" i="1"/>
  <c r="CS970" i="1"/>
  <c r="CS973" i="1"/>
  <c r="CS974" i="1"/>
  <c r="CS976" i="1"/>
  <c r="CS977" i="1"/>
  <c r="CS979" i="1"/>
  <c r="CS982" i="1"/>
  <c r="CS992" i="1"/>
  <c r="CS993" i="1"/>
  <c r="CS997" i="1"/>
  <c r="CS998" i="1"/>
  <c r="CS1000" i="1"/>
  <c r="CS1005" i="1"/>
  <c r="CS1012" i="1"/>
  <c r="CS1019" i="1"/>
  <c r="CS1021" i="1"/>
  <c r="CS1022" i="1"/>
  <c r="CS1024" i="1"/>
  <c r="CS1033" i="1"/>
  <c r="CS1040" i="1"/>
  <c r="CS1041" i="1"/>
  <c r="CS1042" i="1"/>
  <c r="CS1044" i="1"/>
  <c r="CS1047" i="1"/>
  <c r="CS1048" i="1"/>
  <c r="CS1053" i="1"/>
  <c r="CS1054" i="1"/>
  <c r="CS1057" i="1"/>
  <c r="CS1060" i="1"/>
  <c r="CS1074" i="1"/>
  <c r="CS1075" i="1"/>
  <c r="CS1076" i="1"/>
  <c r="CS1079" i="1"/>
  <c r="CS1081" i="1"/>
  <c r="CS1082" i="1"/>
  <c r="CS1085" i="1"/>
  <c r="CS1087" i="1"/>
  <c r="CS1089" i="1"/>
  <c r="CS1091" i="1"/>
  <c r="CS1093" i="1"/>
  <c r="CS1094" i="1"/>
  <c r="CS1095" i="1"/>
  <c r="CS1108" i="1"/>
  <c r="CS1112" i="1"/>
  <c r="CS1118" i="1"/>
  <c r="CS1119" i="1"/>
  <c r="CS1122" i="1"/>
  <c r="CS1123" i="1"/>
  <c r="CS1124" i="1"/>
  <c r="CS1126" i="1"/>
  <c r="CS1131" i="1"/>
  <c r="CS1137" i="1"/>
  <c r="CS1140" i="1"/>
  <c r="CS1142" i="1"/>
  <c r="CS1143" i="1"/>
  <c r="CS1145" i="1"/>
  <c r="CS1156" i="1"/>
  <c r="CS1159" i="1"/>
  <c r="CS1160" i="1"/>
  <c r="CS1166" i="1"/>
  <c r="CS1174" i="1"/>
  <c r="CS1177" i="1"/>
  <c r="CS1179" i="1"/>
  <c r="CS1181" i="1"/>
  <c r="CS1182" i="1"/>
  <c r="CS1183" i="1"/>
  <c r="CS1184" i="1"/>
  <c r="CS1187" i="1"/>
  <c r="CS1194" i="1"/>
  <c r="CS1200" i="1"/>
  <c r="CS1204" i="1"/>
  <c r="CS1210" i="1"/>
  <c r="CS1216" i="1"/>
  <c r="CS1217" i="1"/>
  <c r="CS1218" i="1"/>
  <c r="CS1220" i="1"/>
  <c r="CS1221" i="1"/>
  <c r="CS1229" i="1"/>
  <c r="CS1238" i="1"/>
  <c r="CS1245" i="1"/>
  <c r="CS1249" i="1"/>
  <c r="CS1251" i="1"/>
  <c r="CS1252" i="1"/>
  <c r="CS1254" i="1"/>
  <c r="CS1261" i="1"/>
  <c r="CS1265" i="1"/>
  <c r="CS1271" i="1"/>
  <c r="CS1282" i="1"/>
  <c r="CS1288" i="1"/>
  <c r="CS1290" i="1"/>
  <c r="CS1293" i="1"/>
  <c r="CS1295" i="1"/>
  <c r="CS1297" i="1"/>
  <c r="CS1299" i="1"/>
  <c r="CS1304" i="1"/>
  <c r="CS1305" i="1"/>
  <c r="CS1310" i="1"/>
  <c r="CS1311" i="1"/>
  <c r="CS1312" i="1"/>
  <c r="CS1316" i="1"/>
  <c r="CS1320" i="1"/>
  <c r="CS1325" i="1"/>
  <c r="CS1326" i="1"/>
  <c r="CS1327" i="1"/>
  <c r="CS1338" i="1"/>
  <c r="CS1342" i="1"/>
  <c r="CS1343" i="1"/>
  <c r="CS1344" i="1"/>
  <c r="CS1345" i="1"/>
  <c r="CS1347" i="1"/>
  <c r="CS1348" i="1"/>
  <c r="CS1349" i="1"/>
  <c r="CS1350" i="1"/>
  <c r="CS1351" i="1"/>
  <c r="CS1357" i="1"/>
  <c r="CS1366" i="1"/>
  <c r="CS1367" i="1"/>
  <c r="CS1369" i="1"/>
  <c r="CS1370" i="1"/>
  <c r="CS1375" i="1"/>
  <c r="CS1376" i="1"/>
  <c r="CS1377" i="1"/>
  <c r="CS1380" i="1"/>
  <c r="CS1386" i="1"/>
  <c r="CS1391" i="1"/>
  <c r="CS1392" i="1"/>
  <c r="CS1393" i="1"/>
  <c r="CS1394" i="1"/>
  <c r="CS1395" i="1"/>
  <c r="CS1396" i="1"/>
  <c r="CS1407" i="1"/>
  <c r="CS1408" i="1"/>
  <c r="CS1413" i="1"/>
  <c r="CS1414" i="1"/>
  <c r="CS1425" i="1"/>
  <c r="CS1426" i="1"/>
  <c r="CS1427" i="1"/>
  <c r="CS1432" i="1"/>
  <c r="CS1438" i="1"/>
  <c r="CS1439" i="1"/>
  <c r="CS1440" i="1"/>
  <c r="CS1441" i="1"/>
  <c r="CS1445" i="1"/>
  <c r="CS1450" i="1"/>
  <c r="CS1453" i="1"/>
  <c r="CS1454" i="1"/>
  <c r="CS1457" i="1"/>
  <c r="CS1458" i="1"/>
  <c r="CS1462" i="1"/>
  <c r="CS1465" i="1"/>
  <c r="CS1471" i="1"/>
  <c r="CS1473" i="1"/>
  <c r="CS1474" i="1"/>
  <c r="CS1476" i="1"/>
  <c r="CS1477" i="1"/>
  <c r="CS1482" i="1"/>
  <c r="CS1490" i="1"/>
  <c r="CS1491" i="1"/>
  <c r="CS1493" i="1"/>
  <c r="CS1494" i="1"/>
  <c r="CS1495" i="1"/>
  <c r="CS1501" i="1"/>
  <c r="CS1502" i="1"/>
  <c r="CS1503" i="1"/>
  <c r="CS1505" i="1"/>
  <c r="CS1509" i="1"/>
  <c r="CS1512" i="1"/>
  <c r="CS1518" i="1"/>
  <c r="CS1522" i="1"/>
  <c r="CS1523" i="1"/>
  <c r="CS1529" i="1"/>
  <c r="CS1535" i="1"/>
  <c r="CS1536" i="1"/>
  <c r="CS1537" i="1"/>
  <c r="CS1541" i="1"/>
  <c r="CS1542" i="1"/>
  <c r="CS1545" i="1"/>
  <c r="CS1550" i="1"/>
  <c r="CS1551" i="1"/>
  <c r="CS1553" i="1"/>
  <c r="CS1554" i="1"/>
  <c r="CS1559" i="1"/>
  <c r="CS1560" i="1"/>
  <c r="CS1562" i="1"/>
  <c r="CS1563" i="1"/>
  <c r="CS1571" i="1"/>
  <c r="CS1575" i="1"/>
  <c r="CS1576" i="1"/>
  <c r="CS1583" i="1"/>
  <c r="CS1585" i="1"/>
  <c r="CS1588" i="1"/>
  <c r="CS1593" i="1"/>
  <c r="CS1594" i="1"/>
  <c r="CS1599" i="1"/>
  <c r="CS1603" i="1"/>
  <c r="CS1610" i="1"/>
  <c r="CS1614" i="1"/>
  <c r="CS1615" i="1"/>
  <c r="CS1616" i="1"/>
  <c r="CS1619" i="1"/>
  <c r="CS1621" i="1"/>
  <c r="CS1622" i="1"/>
  <c r="CS1623" i="1"/>
  <c r="CS1625" i="1"/>
  <c r="CS1635" i="1"/>
  <c r="CS1646" i="1"/>
  <c r="CS1647" i="1"/>
  <c r="CS1649" i="1"/>
  <c r="CS1650" i="1"/>
  <c r="CS1661" i="1"/>
  <c r="CS1662" i="1"/>
  <c r="CS1666" i="1"/>
  <c r="CS1667" i="1"/>
  <c r="CS1669" i="1"/>
  <c r="CS1681" i="1"/>
  <c r="CS1683" i="1"/>
  <c r="CS1686" i="1"/>
  <c r="CS1687" i="1"/>
  <c r="CS1688" i="1"/>
  <c r="CS1693" i="1"/>
  <c r="CS1697" i="1"/>
  <c r="CS1698" i="1"/>
  <c r="CS1701" i="1"/>
  <c r="CS1702" i="1"/>
  <c r="CS1704" i="1"/>
  <c r="CS1705" i="1"/>
  <c r="CS1711" i="1"/>
  <c r="CS1714" i="1"/>
  <c r="CS1725" i="1"/>
  <c r="CS1734" i="1"/>
  <c r="CS1741" i="1"/>
  <c r="CS1745" i="1"/>
  <c r="CS1746" i="1"/>
  <c r="CS1752" i="1"/>
  <c r="CS1754" i="1"/>
  <c r="CS1755" i="1"/>
  <c r="CS1757" i="1"/>
  <c r="CS1763" i="1"/>
  <c r="CS1764" i="1"/>
  <c r="CS1767" i="1"/>
  <c r="CS1768" i="1"/>
  <c r="CS1770" i="1"/>
  <c r="CS1774" i="1"/>
  <c r="CS1775" i="1"/>
  <c r="CS1782" i="1"/>
  <c r="CS1784" i="1"/>
  <c r="CS1790" i="1"/>
  <c r="CS1795" i="1"/>
  <c r="CS1803" i="1"/>
  <c r="CS1805" i="1"/>
  <c r="CS1807" i="1"/>
  <c r="CS1809" i="1"/>
  <c r="CS1811" i="1"/>
  <c r="CS1813" i="1"/>
  <c r="CS1823" i="1"/>
  <c r="CS1825" i="1"/>
  <c r="CS1826" i="1"/>
  <c r="CS1827" i="1"/>
  <c r="CS1828" i="1"/>
  <c r="CS1832" i="1"/>
  <c r="CS1837" i="1"/>
  <c r="CS1844" i="1"/>
  <c r="CS1846" i="1"/>
  <c r="CS1847" i="1"/>
  <c r="CS1849" i="1"/>
  <c r="CS1850" i="1"/>
  <c r="CS1853" i="1"/>
  <c r="CS1857" i="1"/>
  <c r="CS1858" i="1"/>
  <c r="CS1860" i="1"/>
  <c r="CS1864" i="1"/>
  <c r="CS1867" i="1"/>
  <c r="CS1871" i="1"/>
  <c r="CS1876" i="1"/>
  <c r="CS1886" i="1"/>
  <c r="CS1889" i="1"/>
  <c r="CS1891" i="1"/>
  <c r="CS1895" i="1"/>
  <c r="CS1901" i="1"/>
  <c r="CS1903" i="1"/>
  <c r="CS1908" i="1"/>
  <c r="CS1909" i="1"/>
  <c r="CS1918" i="1"/>
  <c r="CS1923" i="1"/>
  <c r="CS1926" i="1"/>
  <c r="CS1935" i="1"/>
  <c r="CS1939" i="1"/>
  <c r="CS1940" i="1"/>
  <c r="CS1942" i="1"/>
  <c r="CS1947" i="1"/>
  <c r="CS1949" i="1"/>
  <c r="CS1957" i="1"/>
  <c r="CS1958" i="1"/>
  <c r="CS1959" i="1"/>
  <c r="CS1971" i="1"/>
  <c r="CS1976" i="1"/>
  <c r="CS1983" i="1"/>
  <c r="CS1986" i="1"/>
  <c r="CS1989" i="1"/>
  <c r="CS1990" i="1"/>
  <c r="CS1998" i="1"/>
  <c r="CS2002" i="1"/>
  <c r="CS2010" i="1"/>
  <c r="CS2018" i="1"/>
  <c r="CS2022" i="1"/>
  <c r="CS2023" i="1"/>
  <c r="CS2026" i="1"/>
  <c r="CS2033" i="1"/>
  <c r="CS2036" i="1"/>
  <c r="CS2037" i="1"/>
  <c r="CS2041" i="1"/>
  <c r="CS2042" i="1"/>
  <c r="CS2052" i="1"/>
  <c r="CS2053" i="1"/>
  <c r="CS2062" i="1"/>
  <c r="CS2063" i="1"/>
  <c r="CS2066" i="1"/>
  <c r="CS2074" i="1"/>
  <c r="CS2077" i="1"/>
  <c r="CS2084" i="1"/>
  <c r="CS2090" i="1"/>
  <c r="CS2091" i="1"/>
  <c r="CS2097" i="1"/>
  <c r="CS2101" i="1"/>
  <c r="CS2109" i="1"/>
  <c r="CS2113" i="1"/>
  <c r="CS2115" i="1"/>
  <c r="CS2120" i="1"/>
  <c r="CS2121" i="1"/>
  <c r="CS2125" i="1"/>
  <c r="CS2127" i="1"/>
  <c r="CS2129" i="1"/>
  <c r="CS2141" i="1"/>
  <c r="CS2142" i="1"/>
  <c r="CS2146" i="1"/>
  <c r="CS2147" i="1"/>
  <c r="CS2148" i="1"/>
  <c r="CS2149" i="1"/>
  <c r="CS2150" i="1"/>
  <c r="CS2158" i="1"/>
  <c r="CS2159" i="1"/>
  <c r="CS2161" i="1"/>
  <c r="CS2162" i="1"/>
  <c r="CS2165" i="1"/>
  <c r="CS2166" i="1"/>
  <c r="CS2168" i="1"/>
  <c r="CS2178" i="1"/>
  <c r="CS2179" i="1"/>
  <c r="CS2190" i="1"/>
  <c r="CS2191" i="1"/>
  <c r="CS2193" i="1"/>
  <c r="CS2198" i="1"/>
  <c r="CS2199" i="1"/>
  <c r="CS2205" i="1"/>
  <c r="CS2208" i="1"/>
  <c r="CS2209" i="1"/>
  <c r="CS2211" i="1"/>
  <c r="CS2212" i="1"/>
  <c r="CS2218" i="1"/>
  <c r="CS2222" i="1"/>
  <c r="CS2225" i="1"/>
  <c r="CS2226" i="1"/>
  <c r="CS2231" i="1"/>
  <c r="CS2237" i="1"/>
  <c r="CS2241" i="1"/>
  <c r="CS2242" i="1"/>
  <c r="CS2244" i="1"/>
  <c r="CS2246" i="1"/>
  <c r="CS2247" i="1"/>
  <c r="CS2251" i="1"/>
  <c r="CS2253" i="1"/>
  <c r="CS2261" i="1"/>
  <c r="CS2271" i="1"/>
  <c r="CS2273" i="1"/>
  <c r="CS2274" i="1"/>
  <c r="CS2275" i="1"/>
  <c r="CS2276" i="1"/>
  <c r="CS2278" i="1"/>
  <c r="CS2281" i="1"/>
  <c r="CS2282" i="1"/>
  <c r="CS2285" i="1"/>
  <c r="CS2289" i="1"/>
  <c r="CS2293" i="1"/>
  <c r="CS2307" i="1"/>
  <c r="CS2308" i="1"/>
  <c r="CS2314" i="1"/>
  <c r="CS2317" i="1"/>
  <c r="CS2323" i="1"/>
  <c r="CS2325" i="1"/>
  <c r="CS2334" i="1"/>
  <c r="CS2335" i="1"/>
  <c r="CS2337" i="1"/>
  <c r="CS2338" i="1"/>
  <c r="CS2340" i="1"/>
  <c r="CS2343" i="1"/>
  <c r="CS2345" i="1"/>
  <c r="CS2347" i="1"/>
  <c r="CS2349" i="1"/>
  <c r="CS2350" i="1"/>
  <c r="CS2351" i="1"/>
  <c r="CS2353" i="1"/>
  <c r="CS2354" i="1"/>
  <c r="CS2358" i="1"/>
  <c r="CS2359" i="1"/>
  <c r="CS2360" i="1"/>
  <c r="CS2362" i="1"/>
  <c r="CS2370" i="1"/>
  <c r="CS2372" i="1"/>
  <c r="CS2373" i="1"/>
  <c r="CS2374" i="1"/>
  <c r="CS2378" i="1"/>
  <c r="CS2383" i="1"/>
  <c r="CS2385" i="1"/>
  <c r="CS2388" i="1"/>
  <c r="CS2390" i="1"/>
  <c r="CS2391" i="1"/>
  <c r="CS2393" i="1"/>
  <c r="CS2402" i="1"/>
  <c r="CS2404" i="1"/>
  <c r="CS2407" i="1"/>
  <c r="CS2410" i="1"/>
  <c r="CS2413" i="1"/>
  <c r="CS2419" i="1"/>
  <c r="CS2422" i="1"/>
  <c r="CS2429" i="1"/>
  <c r="CS2434" i="1"/>
  <c r="CS2437" i="1"/>
  <c r="CS2438" i="1"/>
  <c r="CS2450" i="1"/>
  <c r="CS2451" i="1"/>
  <c r="CS2454" i="1"/>
  <c r="CS2461" i="1"/>
  <c r="CS2463" i="1"/>
  <c r="CS2465" i="1"/>
  <c r="CS2478" i="1"/>
  <c r="CS2481" i="1"/>
  <c r="CS2484" i="1"/>
  <c r="CS2491" i="1"/>
  <c r="CS2498" i="1"/>
  <c r="CS2499" i="1"/>
  <c r="CS2501" i="1"/>
  <c r="CS2504" i="1"/>
  <c r="CS2513" i="1"/>
  <c r="CS2518" i="1"/>
  <c r="CS2522" i="1"/>
  <c r="CS2525" i="1"/>
  <c r="CS2526" i="1"/>
  <c r="CS2527" i="1"/>
  <c r="CS2534" i="1"/>
  <c r="CS2535" i="1"/>
  <c r="CS2542" i="1"/>
  <c r="CS2543" i="1"/>
  <c r="CS2545" i="1"/>
  <c r="CS2547" i="1"/>
  <c r="CS2548" i="1"/>
  <c r="CS2550" i="1"/>
  <c r="CS2554" i="1"/>
  <c r="CS2557" i="1"/>
  <c r="CS2558" i="1"/>
  <c r="CS2559" i="1"/>
  <c r="CS2563" i="1"/>
  <c r="CS2564" i="1"/>
  <c r="CS2566" i="1"/>
  <c r="CS2567" i="1"/>
  <c r="CS2574" i="1"/>
  <c r="CS2577" i="1"/>
  <c r="CS2578" i="1"/>
  <c r="CS2581" i="1"/>
  <c r="CS2583" i="1"/>
  <c r="CS2589" i="1"/>
  <c r="CS2593" i="1"/>
  <c r="CS2598" i="1"/>
  <c r="CS2615" i="1"/>
  <c r="CS2621" i="1"/>
  <c r="CS2626" i="1"/>
  <c r="CS2628" i="1"/>
  <c r="CS2630" i="1"/>
  <c r="CS2632" i="1"/>
  <c r="CS2639" i="1"/>
  <c r="CS2646" i="1"/>
  <c r="CS2650" i="1"/>
  <c r="CS2657" i="1"/>
  <c r="CS2660" i="1"/>
  <c r="CS2662" i="1"/>
  <c r="CS2666" i="1"/>
  <c r="CS2670" i="1"/>
  <c r="CS2671" i="1"/>
  <c r="CS2673" i="1"/>
  <c r="CS2674" i="1"/>
  <c r="CS2681" i="1"/>
  <c r="CS2683" i="1"/>
  <c r="CS2690" i="1"/>
  <c r="CS2691" i="1"/>
  <c r="CS2692" i="1"/>
  <c r="CS2693" i="1"/>
  <c r="CS2702" i="1"/>
  <c r="CS2703" i="1"/>
  <c r="CS2706" i="1"/>
  <c r="CS2707" i="1"/>
  <c r="CS2708" i="1"/>
  <c r="CS2709" i="1"/>
  <c r="CS2712" i="1"/>
  <c r="CS2726" i="1"/>
  <c r="CS2727" i="1"/>
  <c r="CS2729" i="1"/>
  <c r="CS2734" i="1"/>
  <c r="CS2738" i="1"/>
  <c r="CS2741" i="1"/>
  <c r="CS2756" i="1"/>
  <c r="CS2757" i="1"/>
  <c r="CS2762" i="1"/>
  <c r="CS2767" i="1"/>
  <c r="CS2769" i="1"/>
  <c r="CS2770" i="1"/>
  <c r="CS2774" i="1"/>
  <c r="CS2775" i="1"/>
  <c r="CS2776" i="1"/>
  <c r="CS2778" i="1"/>
  <c r="CS2781" i="1"/>
  <c r="CS2785" i="1"/>
  <c r="CS2787" i="1"/>
  <c r="CS2793" i="1"/>
  <c r="CS2797" i="1"/>
  <c r="CS2798" i="1"/>
  <c r="CS2799" i="1"/>
  <c r="CS2802" i="1"/>
  <c r="CS2813" i="1"/>
  <c r="CS2819" i="1"/>
  <c r="CS2821" i="1"/>
  <c r="CS2825" i="1"/>
  <c r="CS2826" i="1"/>
  <c r="CS2829" i="1"/>
  <c r="CS2835" i="1"/>
  <c r="CS2837" i="1"/>
  <c r="CS2838" i="1"/>
  <c r="CS2846" i="1"/>
  <c r="CS2847" i="1"/>
  <c r="CS2850" i="1"/>
  <c r="CS2853" i="1"/>
  <c r="CS2869" i="1"/>
  <c r="CS2870" i="1"/>
  <c r="CS2874" i="1"/>
  <c r="CS2877" i="1"/>
  <c r="CS2878" i="1"/>
  <c r="CS2881" i="1"/>
  <c r="CS2884" i="1"/>
  <c r="CS2887" i="1"/>
  <c r="CS2893" i="1"/>
  <c r="CS2894" i="1"/>
  <c r="CS2895" i="1"/>
  <c r="CS2899" i="1"/>
  <c r="CS2910" i="1"/>
  <c r="CS2917" i="1"/>
  <c r="CS2918" i="1"/>
  <c r="CS2920" i="1"/>
  <c r="CS2922" i="1"/>
  <c r="CS2933" i="1"/>
  <c r="CS2938" i="1"/>
  <c r="CS2943" i="1"/>
  <c r="CS2947" i="1"/>
  <c r="CS2954" i="1"/>
  <c r="CS2962" i="1"/>
  <c r="CS2963" i="1"/>
  <c r="CS2973" i="1"/>
  <c r="CS2974" i="1"/>
  <c r="CS2978" i="1"/>
  <c r="CS2981" i="1"/>
  <c r="CS2982" i="1"/>
  <c r="CS2983" i="1"/>
  <c r="CS2986" i="1"/>
  <c r="CS3001" i="1"/>
  <c r="CS3006" i="1"/>
  <c r="CS3010" i="1"/>
  <c r="CS3014" i="1"/>
  <c r="CS3018" i="1"/>
  <c r="CS3021" i="1"/>
  <c r="CS3023" i="1"/>
  <c r="CS3028" i="1"/>
  <c r="CS3033" i="1"/>
  <c r="CS3034" i="1"/>
  <c r="CS3037" i="1"/>
  <c r="CS3042" i="1"/>
  <c r="CS3045" i="1"/>
  <c r="CT502" i="1"/>
  <c r="CV502" i="1" s="1"/>
  <c r="CT503" i="1"/>
  <c r="CV503" i="1" s="1"/>
  <c r="CT504" i="1"/>
  <c r="CV504" i="1" s="1"/>
  <c r="CT505" i="1"/>
  <c r="CV505" i="1" s="1"/>
  <c r="CT506" i="1"/>
  <c r="CV506" i="1" s="1"/>
  <c r="CT507" i="1"/>
  <c r="CV507" i="1" s="1"/>
  <c r="CT508" i="1"/>
  <c r="CT509" i="1"/>
  <c r="CV509" i="1" s="1"/>
  <c r="CT510" i="1"/>
  <c r="CV510" i="1" s="1"/>
  <c r="CT511" i="1"/>
  <c r="CV511" i="1" s="1"/>
  <c r="CT512" i="1"/>
  <c r="CV512" i="1" s="1"/>
  <c r="CT513" i="1"/>
  <c r="CV513" i="1" s="1"/>
  <c r="CT514" i="1"/>
  <c r="CV514" i="1" s="1"/>
  <c r="CT515" i="1"/>
  <c r="CV515" i="1" s="1"/>
  <c r="CT516" i="1"/>
  <c r="CV516" i="1" s="1"/>
  <c r="CT517" i="1"/>
  <c r="CT518" i="1"/>
  <c r="CT519" i="1"/>
  <c r="CV519" i="1" s="1"/>
  <c r="CT520" i="1"/>
  <c r="CV520" i="1" s="1"/>
  <c r="CT521" i="1"/>
  <c r="CV521" i="1" s="1"/>
  <c r="CT522" i="1"/>
  <c r="CV522" i="1" s="1"/>
  <c r="CT523" i="1"/>
  <c r="CV523" i="1" s="1"/>
  <c r="CT524" i="1"/>
  <c r="CT525" i="1"/>
  <c r="CV525" i="1" s="1"/>
  <c r="CT526" i="1"/>
  <c r="CV526" i="1" s="1"/>
  <c r="CT527" i="1"/>
  <c r="CV527" i="1" s="1"/>
  <c r="CT528" i="1"/>
  <c r="CV528" i="1" s="1"/>
  <c r="CT529" i="1"/>
  <c r="CV529" i="1" s="1"/>
  <c r="CT530" i="1"/>
  <c r="CV530" i="1" s="1"/>
  <c r="CT531" i="1"/>
  <c r="CV531" i="1" s="1"/>
  <c r="CT532" i="1"/>
  <c r="CV532" i="1" s="1"/>
  <c r="CT533" i="1"/>
  <c r="CV533" i="1" s="1"/>
  <c r="CT534" i="1"/>
  <c r="CV534" i="1" s="1"/>
  <c r="CT535" i="1"/>
  <c r="CV535" i="1" s="1"/>
  <c r="CT536" i="1"/>
  <c r="CV536" i="1" s="1"/>
  <c r="CT537" i="1"/>
  <c r="CV537" i="1" s="1"/>
  <c r="CT538" i="1"/>
  <c r="CV538" i="1" s="1"/>
  <c r="CT539" i="1"/>
  <c r="CV539" i="1" s="1"/>
  <c r="CT540" i="1"/>
  <c r="CT541" i="1"/>
  <c r="CV541" i="1" s="1"/>
  <c r="CT542" i="1"/>
  <c r="CV542" i="1" s="1"/>
  <c r="CT543" i="1"/>
  <c r="CV543" i="1" s="1"/>
  <c r="CT544" i="1"/>
  <c r="CV544" i="1" s="1"/>
  <c r="CT545" i="1"/>
  <c r="CV545" i="1" s="1"/>
  <c r="CT546" i="1"/>
  <c r="CV546" i="1" s="1"/>
  <c r="CT547" i="1"/>
  <c r="CV547" i="1" s="1"/>
  <c r="CT548" i="1"/>
  <c r="CV548" i="1" s="1"/>
  <c r="CT549" i="1"/>
  <c r="CV549" i="1" s="1"/>
  <c r="CT550" i="1"/>
  <c r="CV550" i="1" s="1"/>
  <c r="CT551" i="1"/>
  <c r="CV551" i="1" s="1"/>
  <c r="CT552" i="1"/>
  <c r="CV552" i="1" s="1"/>
  <c r="CT553" i="1"/>
  <c r="CV553" i="1" s="1"/>
  <c r="CT554" i="1"/>
  <c r="CV554" i="1" s="1"/>
  <c r="CT555" i="1"/>
  <c r="CV555" i="1" s="1"/>
  <c r="CT556" i="1"/>
  <c r="CT557" i="1"/>
  <c r="CV557" i="1" s="1"/>
  <c r="CT558" i="1"/>
  <c r="CV558" i="1" s="1"/>
  <c r="CT559" i="1"/>
  <c r="CV559" i="1" s="1"/>
  <c r="CT560" i="1"/>
  <c r="CV560" i="1" s="1"/>
  <c r="CT561" i="1"/>
  <c r="CV561" i="1" s="1"/>
  <c r="CT562" i="1"/>
  <c r="CV562" i="1" s="1"/>
  <c r="CT563" i="1"/>
  <c r="CV563" i="1" s="1"/>
  <c r="CT564" i="1"/>
  <c r="CV564" i="1" s="1"/>
  <c r="CT565" i="1"/>
  <c r="CV565" i="1" s="1"/>
  <c r="CT566" i="1"/>
  <c r="CV566" i="1" s="1"/>
  <c r="CT567" i="1"/>
  <c r="CV567" i="1" s="1"/>
  <c r="CT568" i="1"/>
  <c r="CV568" i="1" s="1"/>
  <c r="CT569" i="1"/>
  <c r="CV569" i="1" s="1"/>
  <c r="CT570" i="1"/>
  <c r="CV570" i="1" s="1"/>
  <c r="CT571" i="1"/>
  <c r="CV571" i="1" s="1"/>
  <c r="CT572" i="1"/>
  <c r="CT573" i="1"/>
  <c r="CV573" i="1" s="1"/>
  <c r="CT574" i="1"/>
  <c r="CV574" i="1" s="1"/>
  <c r="CT575" i="1"/>
  <c r="CV575" i="1" s="1"/>
  <c r="CT576" i="1"/>
  <c r="CV576" i="1" s="1"/>
  <c r="CT577" i="1"/>
  <c r="CV577" i="1" s="1"/>
  <c r="CT578" i="1"/>
  <c r="CV578" i="1" s="1"/>
  <c r="CT579" i="1"/>
  <c r="CV579" i="1" s="1"/>
  <c r="CT580" i="1"/>
  <c r="CV580" i="1" s="1"/>
  <c r="CT581" i="1"/>
  <c r="CV581" i="1" s="1"/>
  <c r="CT582" i="1"/>
  <c r="CV582" i="1" s="1"/>
  <c r="CT583" i="1"/>
  <c r="CV583" i="1" s="1"/>
  <c r="CT584" i="1"/>
  <c r="CV584" i="1" s="1"/>
  <c r="CT585" i="1"/>
  <c r="CV585" i="1" s="1"/>
  <c r="CT586" i="1"/>
  <c r="CV586" i="1" s="1"/>
  <c r="CT587" i="1"/>
  <c r="CV587" i="1" s="1"/>
  <c r="CT588" i="1"/>
  <c r="CT589" i="1"/>
  <c r="CV589" i="1" s="1"/>
  <c r="CT590" i="1"/>
  <c r="CV590" i="1" s="1"/>
  <c r="CT591" i="1"/>
  <c r="CV591" i="1" s="1"/>
  <c r="CT592" i="1"/>
  <c r="CV592" i="1" s="1"/>
  <c r="CT593" i="1"/>
  <c r="CV593" i="1" s="1"/>
  <c r="CT594" i="1"/>
  <c r="CV594" i="1" s="1"/>
  <c r="CT595" i="1"/>
  <c r="CV595" i="1" s="1"/>
  <c r="CT596" i="1"/>
  <c r="CV596" i="1" s="1"/>
  <c r="CT597" i="1"/>
  <c r="CV597" i="1" s="1"/>
  <c r="CT598" i="1"/>
  <c r="CV598" i="1" s="1"/>
  <c r="CT599" i="1"/>
  <c r="CV599" i="1" s="1"/>
  <c r="CT600" i="1"/>
  <c r="CV600" i="1" s="1"/>
  <c r="CT601" i="1"/>
  <c r="CV601" i="1" s="1"/>
  <c r="CT602" i="1"/>
  <c r="CV602" i="1" s="1"/>
  <c r="CT603" i="1"/>
  <c r="CV603" i="1" s="1"/>
  <c r="CT604" i="1"/>
  <c r="CT605" i="1"/>
  <c r="CV605" i="1" s="1"/>
  <c r="CT606" i="1"/>
  <c r="CV606" i="1" s="1"/>
  <c r="CT607" i="1"/>
  <c r="CV607" i="1" s="1"/>
  <c r="CT608" i="1"/>
  <c r="CV608" i="1" s="1"/>
  <c r="CT609" i="1"/>
  <c r="CV609" i="1" s="1"/>
  <c r="CT610" i="1"/>
  <c r="CV610" i="1" s="1"/>
  <c r="CT611" i="1"/>
  <c r="CV611" i="1" s="1"/>
  <c r="CT612" i="1"/>
  <c r="CV612" i="1" s="1"/>
  <c r="CT613" i="1"/>
  <c r="CV613" i="1" s="1"/>
  <c r="CT614" i="1"/>
  <c r="CV614" i="1" s="1"/>
  <c r="CT615" i="1"/>
  <c r="CV615" i="1" s="1"/>
  <c r="CT616" i="1"/>
  <c r="CV616" i="1" s="1"/>
  <c r="CT617" i="1"/>
  <c r="CV617" i="1" s="1"/>
  <c r="CT618" i="1"/>
  <c r="CV618" i="1" s="1"/>
  <c r="CT619" i="1"/>
  <c r="CV619" i="1" s="1"/>
  <c r="CT620" i="1"/>
  <c r="CT621" i="1"/>
  <c r="CV621" i="1" s="1"/>
  <c r="CT622" i="1"/>
  <c r="CV622" i="1" s="1"/>
  <c r="CT623" i="1"/>
  <c r="CV623" i="1" s="1"/>
  <c r="CT624" i="1"/>
  <c r="CV624" i="1" s="1"/>
  <c r="CT625" i="1"/>
  <c r="CV625" i="1" s="1"/>
  <c r="CT626" i="1"/>
  <c r="CV626" i="1" s="1"/>
  <c r="CT627" i="1"/>
  <c r="CV627" i="1" s="1"/>
  <c r="CT628" i="1"/>
  <c r="CV628" i="1" s="1"/>
  <c r="CT629" i="1"/>
  <c r="CV629" i="1" s="1"/>
  <c r="CT630" i="1"/>
  <c r="CV630" i="1" s="1"/>
  <c r="CT631" i="1"/>
  <c r="CV631" i="1" s="1"/>
  <c r="CT632" i="1"/>
  <c r="CV632" i="1" s="1"/>
  <c r="CT633" i="1"/>
  <c r="CV633" i="1" s="1"/>
  <c r="CT634" i="1"/>
  <c r="CV634" i="1" s="1"/>
  <c r="CT635" i="1"/>
  <c r="CV635" i="1" s="1"/>
  <c r="CT636" i="1"/>
  <c r="CT637" i="1"/>
  <c r="CV637" i="1" s="1"/>
  <c r="CT638" i="1"/>
  <c r="CV638" i="1" s="1"/>
  <c r="CT639" i="1"/>
  <c r="CV639" i="1" s="1"/>
  <c r="CT640" i="1"/>
  <c r="CV640" i="1" s="1"/>
  <c r="CT641" i="1"/>
  <c r="CV641" i="1" s="1"/>
  <c r="CT642" i="1"/>
  <c r="CV642" i="1" s="1"/>
  <c r="CT643" i="1"/>
  <c r="CV643" i="1" s="1"/>
  <c r="CT644" i="1"/>
  <c r="CV644" i="1" s="1"/>
  <c r="CT645" i="1"/>
  <c r="CV645" i="1" s="1"/>
  <c r="CT646" i="1"/>
  <c r="CV646" i="1" s="1"/>
  <c r="CT647" i="1"/>
  <c r="CV647" i="1" s="1"/>
  <c r="CT648" i="1"/>
  <c r="CV648" i="1" s="1"/>
  <c r="CT649" i="1"/>
  <c r="CV649" i="1" s="1"/>
  <c r="CT650" i="1"/>
  <c r="CV650" i="1" s="1"/>
  <c r="CT651" i="1"/>
  <c r="CV651" i="1" s="1"/>
  <c r="CT652" i="1"/>
  <c r="CT653" i="1"/>
  <c r="CV653" i="1" s="1"/>
  <c r="CT654" i="1"/>
  <c r="CV654" i="1" s="1"/>
  <c r="CT655" i="1"/>
  <c r="CV655" i="1" s="1"/>
  <c r="CT656" i="1"/>
  <c r="CV656" i="1" s="1"/>
  <c r="CT657" i="1"/>
  <c r="CV657" i="1" s="1"/>
  <c r="CT658" i="1"/>
  <c r="CV658" i="1" s="1"/>
  <c r="CT659" i="1"/>
  <c r="CV659" i="1" s="1"/>
  <c r="CT660" i="1"/>
  <c r="CV660" i="1" s="1"/>
  <c r="CT661" i="1"/>
  <c r="CV661" i="1" s="1"/>
  <c r="CT662" i="1"/>
  <c r="CV662" i="1" s="1"/>
  <c r="CT663" i="1"/>
  <c r="CV663" i="1" s="1"/>
  <c r="CT664" i="1"/>
  <c r="CV664" i="1" s="1"/>
  <c r="CT665" i="1"/>
  <c r="CV665" i="1" s="1"/>
  <c r="CT666" i="1"/>
  <c r="CV666" i="1" s="1"/>
  <c r="CT667" i="1"/>
  <c r="CV667" i="1" s="1"/>
  <c r="CT668" i="1"/>
  <c r="CT669" i="1"/>
  <c r="CV669" i="1" s="1"/>
  <c r="CT670" i="1"/>
  <c r="CV670" i="1" s="1"/>
  <c r="CT671" i="1"/>
  <c r="CV671" i="1" s="1"/>
  <c r="CT672" i="1"/>
  <c r="CV672" i="1" s="1"/>
  <c r="CT673" i="1"/>
  <c r="CV673" i="1" s="1"/>
  <c r="CT674" i="1"/>
  <c r="CV674" i="1" s="1"/>
  <c r="CT675" i="1"/>
  <c r="CV675" i="1" s="1"/>
  <c r="CT676" i="1"/>
  <c r="CV676" i="1" s="1"/>
  <c r="CT677" i="1"/>
  <c r="CV677" i="1" s="1"/>
  <c r="CT678" i="1"/>
  <c r="CV678" i="1" s="1"/>
  <c r="CT679" i="1"/>
  <c r="CV679" i="1" s="1"/>
  <c r="CT680" i="1"/>
  <c r="CV680" i="1" s="1"/>
  <c r="CT681" i="1"/>
  <c r="CV681" i="1" s="1"/>
  <c r="CT682" i="1"/>
  <c r="CV682" i="1" s="1"/>
  <c r="CT683" i="1"/>
  <c r="CV683" i="1" s="1"/>
  <c r="CT684" i="1"/>
  <c r="CT685" i="1"/>
  <c r="CV685" i="1" s="1"/>
  <c r="CT686" i="1"/>
  <c r="CV686" i="1" s="1"/>
  <c r="CT687" i="1"/>
  <c r="CV687" i="1" s="1"/>
  <c r="CT688" i="1"/>
  <c r="CV688" i="1" s="1"/>
  <c r="CT689" i="1"/>
  <c r="CV689" i="1" s="1"/>
  <c r="CT690" i="1"/>
  <c r="CV690" i="1" s="1"/>
  <c r="CT691" i="1"/>
  <c r="CV691" i="1" s="1"/>
  <c r="CT692" i="1"/>
  <c r="CV692" i="1" s="1"/>
  <c r="CT693" i="1"/>
  <c r="CT694" i="1"/>
  <c r="CV694" i="1" s="1"/>
  <c r="CT695" i="1"/>
  <c r="CV695" i="1" s="1"/>
  <c r="CT696" i="1"/>
  <c r="CV696" i="1" s="1"/>
  <c r="CT697" i="1"/>
  <c r="CT698" i="1"/>
  <c r="CV698" i="1" s="1"/>
  <c r="CT699" i="1"/>
  <c r="CV699" i="1" s="1"/>
  <c r="CT700" i="1"/>
  <c r="CT701" i="1"/>
  <c r="CV701" i="1" s="1"/>
  <c r="CT702" i="1"/>
  <c r="CV702" i="1" s="1"/>
  <c r="CT703" i="1"/>
  <c r="CV703" i="1" s="1"/>
  <c r="CT704" i="1"/>
  <c r="CV704" i="1" s="1"/>
  <c r="CT705" i="1"/>
  <c r="CV705" i="1" s="1"/>
  <c r="CT706" i="1"/>
  <c r="CV706" i="1" s="1"/>
  <c r="CT707" i="1"/>
  <c r="CV707" i="1" s="1"/>
  <c r="CT708" i="1"/>
  <c r="CV708" i="1" s="1"/>
  <c r="CT709" i="1"/>
  <c r="CV709" i="1" s="1"/>
  <c r="CT710" i="1"/>
  <c r="CV710" i="1" s="1"/>
  <c r="CT711" i="1"/>
  <c r="CV711" i="1" s="1"/>
  <c r="CT712" i="1"/>
  <c r="CV712" i="1" s="1"/>
  <c r="CT713" i="1"/>
  <c r="CV713" i="1" s="1"/>
  <c r="CT714" i="1"/>
  <c r="CV714" i="1" s="1"/>
  <c r="CT715" i="1"/>
  <c r="CV715" i="1" s="1"/>
  <c r="CT716" i="1"/>
  <c r="CT717" i="1"/>
  <c r="CV717" i="1" s="1"/>
  <c r="CT718" i="1"/>
  <c r="CV718" i="1" s="1"/>
  <c r="CT719" i="1"/>
  <c r="CV719" i="1" s="1"/>
  <c r="CT720" i="1"/>
  <c r="CV720" i="1" s="1"/>
  <c r="CT721" i="1"/>
  <c r="CV721" i="1" s="1"/>
  <c r="CT722" i="1"/>
  <c r="CV722" i="1" s="1"/>
  <c r="CT723" i="1"/>
  <c r="CV723" i="1" s="1"/>
  <c r="CT724" i="1"/>
  <c r="CV724" i="1" s="1"/>
  <c r="CT725" i="1"/>
  <c r="CV725" i="1" s="1"/>
  <c r="CT726" i="1"/>
  <c r="CV726" i="1" s="1"/>
  <c r="CT727" i="1"/>
  <c r="CV727" i="1" s="1"/>
  <c r="CT728" i="1"/>
  <c r="CV728" i="1" s="1"/>
  <c r="CT729" i="1"/>
  <c r="CV729" i="1" s="1"/>
  <c r="CT730" i="1"/>
  <c r="CV730" i="1" s="1"/>
  <c r="CT731" i="1"/>
  <c r="CV731" i="1" s="1"/>
  <c r="CT732" i="1"/>
  <c r="CT733" i="1"/>
  <c r="CV733" i="1" s="1"/>
  <c r="CT734" i="1"/>
  <c r="CV734" i="1" s="1"/>
  <c r="CT735" i="1"/>
  <c r="CT736" i="1"/>
  <c r="CV736" i="1" s="1"/>
  <c r="CT737" i="1"/>
  <c r="CV737" i="1" s="1"/>
  <c r="CT738" i="1"/>
  <c r="CV738" i="1" s="1"/>
  <c r="CT739" i="1"/>
  <c r="CV739" i="1" s="1"/>
  <c r="CT740" i="1"/>
  <c r="CV740" i="1" s="1"/>
  <c r="CT741" i="1"/>
  <c r="CV741" i="1" s="1"/>
  <c r="CT742" i="1"/>
  <c r="CV742" i="1" s="1"/>
  <c r="CT743" i="1"/>
  <c r="CV743" i="1" s="1"/>
  <c r="CT744" i="1"/>
  <c r="CV744" i="1" s="1"/>
  <c r="CT745" i="1"/>
  <c r="CV745" i="1" s="1"/>
  <c r="CT746" i="1"/>
  <c r="CV746" i="1" s="1"/>
  <c r="CT747" i="1"/>
  <c r="CV747" i="1" s="1"/>
  <c r="CT748" i="1"/>
  <c r="CT749" i="1"/>
  <c r="CV749" i="1" s="1"/>
  <c r="CT750" i="1"/>
  <c r="CV750" i="1" s="1"/>
  <c r="CT751" i="1"/>
  <c r="CV751" i="1" s="1"/>
  <c r="CT752" i="1"/>
  <c r="CV752" i="1" s="1"/>
  <c r="CT753" i="1"/>
  <c r="CV753" i="1" s="1"/>
  <c r="CT754" i="1"/>
  <c r="CV754" i="1" s="1"/>
  <c r="CT755" i="1"/>
  <c r="CV755" i="1" s="1"/>
  <c r="CT756" i="1"/>
  <c r="CV756" i="1" s="1"/>
  <c r="CT757" i="1"/>
  <c r="CV757" i="1" s="1"/>
  <c r="CT758" i="1"/>
  <c r="CV758" i="1" s="1"/>
  <c r="CT759" i="1"/>
  <c r="CV759" i="1" s="1"/>
  <c r="CT760" i="1"/>
  <c r="CV760" i="1" s="1"/>
  <c r="CT761" i="1"/>
  <c r="CV761" i="1" s="1"/>
  <c r="CT762" i="1"/>
  <c r="CV762" i="1" s="1"/>
  <c r="CT763" i="1"/>
  <c r="CV763" i="1" s="1"/>
  <c r="CT764" i="1"/>
  <c r="CT765" i="1"/>
  <c r="CV765" i="1" s="1"/>
  <c r="CT766" i="1"/>
  <c r="CV766" i="1" s="1"/>
  <c r="CT767" i="1"/>
  <c r="CV767" i="1" s="1"/>
  <c r="CT768" i="1"/>
  <c r="CV768" i="1" s="1"/>
  <c r="CT769" i="1"/>
  <c r="CV769" i="1" s="1"/>
  <c r="CT770" i="1"/>
  <c r="CV770" i="1" s="1"/>
  <c r="CT771" i="1"/>
  <c r="CV771" i="1" s="1"/>
  <c r="CT772" i="1"/>
  <c r="CV772" i="1" s="1"/>
  <c r="CT773" i="1"/>
  <c r="CV773" i="1" s="1"/>
  <c r="CT774" i="1"/>
  <c r="CV774" i="1" s="1"/>
  <c r="CT775" i="1"/>
  <c r="CV775" i="1" s="1"/>
  <c r="CT776" i="1"/>
  <c r="CV776" i="1" s="1"/>
  <c r="CT777" i="1"/>
  <c r="CV777" i="1" s="1"/>
  <c r="CT778" i="1"/>
  <c r="CV778" i="1" s="1"/>
  <c r="CT779" i="1"/>
  <c r="CV779" i="1" s="1"/>
  <c r="CT780" i="1"/>
  <c r="CT781" i="1"/>
  <c r="CV781" i="1" s="1"/>
  <c r="CT782" i="1"/>
  <c r="CV782" i="1" s="1"/>
  <c r="CT783" i="1"/>
  <c r="CV783" i="1" s="1"/>
  <c r="CT784" i="1"/>
  <c r="CV784" i="1" s="1"/>
  <c r="CT785" i="1"/>
  <c r="CV785" i="1" s="1"/>
  <c r="CT786" i="1"/>
  <c r="CV786" i="1" s="1"/>
  <c r="CT787" i="1"/>
  <c r="CV787" i="1" s="1"/>
  <c r="CT788" i="1"/>
  <c r="CV788" i="1" s="1"/>
  <c r="CT789" i="1"/>
  <c r="CV789" i="1" s="1"/>
  <c r="CT790" i="1"/>
  <c r="CV790" i="1" s="1"/>
  <c r="CT791" i="1"/>
  <c r="CV791" i="1" s="1"/>
  <c r="CT792" i="1"/>
  <c r="CV792" i="1" s="1"/>
  <c r="CT793" i="1"/>
  <c r="CV793" i="1" s="1"/>
  <c r="CT794" i="1"/>
  <c r="CV794" i="1" s="1"/>
  <c r="CT795" i="1"/>
  <c r="CV795" i="1" s="1"/>
  <c r="CT796" i="1"/>
  <c r="CT797" i="1"/>
  <c r="CV797" i="1" s="1"/>
  <c r="CT798" i="1"/>
  <c r="CV798" i="1" s="1"/>
  <c r="CT799" i="1"/>
  <c r="CV799" i="1" s="1"/>
  <c r="CT800" i="1"/>
  <c r="CV800" i="1" s="1"/>
  <c r="CT801" i="1"/>
  <c r="CV801" i="1" s="1"/>
  <c r="CT802" i="1"/>
  <c r="CV802" i="1" s="1"/>
  <c r="CT803" i="1"/>
  <c r="CV803" i="1" s="1"/>
  <c r="CT804" i="1"/>
  <c r="CV804" i="1" s="1"/>
  <c r="CT805" i="1"/>
  <c r="CV805" i="1" s="1"/>
  <c r="CT806" i="1"/>
  <c r="CV806" i="1" s="1"/>
  <c r="CT807" i="1"/>
  <c r="CV807" i="1" s="1"/>
  <c r="CT808" i="1"/>
  <c r="CV808" i="1" s="1"/>
  <c r="CT809" i="1"/>
  <c r="CV809" i="1" s="1"/>
  <c r="CT810" i="1"/>
  <c r="CV810" i="1" s="1"/>
  <c r="CT811" i="1"/>
  <c r="CV811" i="1" s="1"/>
  <c r="CT812" i="1"/>
  <c r="CT813" i="1"/>
  <c r="CV813" i="1" s="1"/>
  <c r="CT814" i="1"/>
  <c r="CV814" i="1" s="1"/>
  <c r="CT815" i="1"/>
  <c r="CV815" i="1" s="1"/>
  <c r="CT816" i="1"/>
  <c r="CV816" i="1" s="1"/>
  <c r="CT817" i="1"/>
  <c r="CV817" i="1" s="1"/>
  <c r="CT818" i="1"/>
  <c r="CV818" i="1" s="1"/>
  <c r="CT819" i="1"/>
  <c r="CV819" i="1" s="1"/>
  <c r="CT820" i="1"/>
  <c r="CV820" i="1" s="1"/>
  <c r="CT821" i="1"/>
  <c r="CV821" i="1" s="1"/>
  <c r="CT822" i="1"/>
  <c r="CV822" i="1" s="1"/>
  <c r="CT823" i="1"/>
  <c r="CV823" i="1" s="1"/>
  <c r="CT824" i="1"/>
  <c r="CV824" i="1" s="1"/>
  <c r="CT825" i="1"/>
  <c r="CV825" i="1" s="1"/>
  <c r="CT826" i="1"/>
  <c r="CV826" i="1" s="1"/>
  <c r="CT827" i="1"/>
  <c r="CV827" i="1" s="1"/>
  <c r="CT828" i="1"/>
  <c r="CT829" i="1"/>
  <c r="CV829" i="1" s="1"/>
  <c r="CT830" i="1"/>
  <c r="CV830" i="1" s="1"/>
  <c r="CT831" i="1"/>
  <c r="CV831" i="1" s="1"/>
  <c r="CT832" i="1"/>
  <c r="CV832" i="1" s="1"/>
  <c r="CT833" i="1"/>
  <c r="CV833" i="1" s="1"/>
  <c r="CT834" i="1"/>
  <c r="CV834" i="1" s="1"/>
  <c r="CT835" i="1"/>
  <c r="CV835" i="1" s="1"/>
  <c r="CT836" i="1"/>
  <c r="CV836" i="1" s="1"/>
  <c r="CT837" i="1"/>
  <c r="CV837" i="1" s="1"/>
  <c r="CT838" i="1"/>
  <c r="CV838" i="1" s="1"/>
  <c r="CT839" i="1"/>
  <c r="CV839" i="1" s="1"/>
  <c r="CT840" i="1"/>
  <c r="CV840" i="1" s="1"/>
  <c r="CT841" i="1"/>
  <c r="CV841" i="1" s="1"/>
  <c r="CT842" i="1"/>
  <c r="CV842" i="1" s="1"/>
  <c r="CT843" i="1"/>
  <c r="CV843" i="1" s="1"/>
  <c r="CT844" i="1"/>
  <c r="CT845" i="1"/>
  <c r="CV845" i="1" s="1"/>
  <c r="CT846" i="1"/>
  <c r="CV846" i="1" s="1"/>
  <c r="CT847" i="1"/>
  <c r="CV847" i="1" s="1"/>
  <c r="CT848" i="1"/>
  <c r="CV848" i="1" s="1"/>
  <c r="CT849" i="1"/>
  <c r="CV849" i="1" s="1"/>
  <c r="CT850" i="1"/>
  <c r="CV850" i="1" s="1"/>
  <c r="CT851" i="1"/>
  <c r="CV851" i="1" s="1"/>
  <c r="CT852" i="1"/>
  <c r="CV852" i="1" s="1"/>
  <c r="CT853" i="1"/>
  <c r="CV853" i="1" s="1"/>
  <c r="CT854" i="1"/>
  <c r="CV854" i="1" s="1"/>
  <c r="CT855" i="1"/>
  <c r="CV855" i="1" s="1"/>
  <c r="CT856" i="1"/>
  <c r="CV856" i="1" s="1"/>
  <c r="CT857" i="1"/>
  <c r="CV857" i="1" s="1"/>
  <c r="CT858" i="1"/>
  <c r="CV858" i="1" s="1"/>
  <c r="CT859" i="1"/>
  <c r="CV859" i="1" s="1"/>
  <c r="CT860" i="1"/>
  <c r="CT861" i="1"/>
  <c r="CV861" i="1" s="1"/>
  <c r="CT862" i="1"/>
  <c r="CV862" i="1" s="1"/>
  <c r="CT863" i="1"/>
  <c r="CV863" i="1" s="1"/>
  <c r="CT864" i="1"/>
  <c r="CV864" i="1" s="1"/>
  <c r="CT865" i="1"/>
  <c r="CV865" i="1" s="1"/>
  <c r="CT866" i="1"/>
  <c r="CV866" i="1" s="1"/>
  <c r="CT867" i="1"/>
  <c r="CV867" i="1" s="1"/>
  <c r="CT868" i="1"/>
  <c r="CV868" i="1" s="1"/>
  <c r="CT869" i="1"/>
  <c r="CV869" i="1" s="1"/>
  <c r="CT870" i="1"/>
  <c r="CV870" i="1" s="1"/>
  <c r="CT871" i="1"/>
  <c r="CV871" i="1" s="1"/>
  <c r="CT872" i="1"/>
  <c r="CV872" i="1" s="1"/>
  <c r="CT873" i="1"/>
  <c r="CV873" i="1" s="1"/>
  <c r="CT874" i="1"/>
  <c r="CV874" i="1" s="1"/>
  <c r="CT875" i="1"/>
  <c r="CV875" i="1" s="1"/>
  <c r="CT876" i="1"/>
  <c r="CT877" i="1"/>
  <c r="CV877" i="1" s="1"/>
  <c r="CT878" i="1"/>
  <c r="CV878" i="1" s="1"/>
  <c r="CT879" i="1"/>
  <c r="CV879" i="1" s="1"/>
  <c r="CT880" i="1"/>
  <c r="CV880" i="1" s="1"/>
  <c r="CT881" i="1"/>
  <c r="CV881" i="1" s="1"/>
  <c r="CT882" i="1"/>
  <c r="CV882" i="1" s="1"/>
  <c r="CT883" i="1"/>
  <c r="CV883" i="1" s="1"/>
  <c r="CT884" i="1"/>
  <c r="CV884" i="1" s="1"/>
  <c r="CT885" i="1"/>
  <c r="CV885" i="1" s="1"/>
  <c r="CT886" i="1"/>
  <c r="CV886" i="1" s="1"/>
  <c r="CT887" i="1"/>
  <c r="CV887" i="1" s="1"/>
  <c r="CT888" i="1"/>
  <c r="CV888" i="1" s="1"/>
  <c r="CT889" i="1"/>
  <c r="CV889" i="1" s="1"/>
  <c r="CT890" i="1"/>
  <c r="CV890" i="1" s="1"/>
  <c r="CT891" i="1"/>
  <c r="CV891" i="1" s="1"/>
  <c r="CT892" i="1"/>
  <c r="CT893" i="1"/>
  <c r="CV893" i="1" s="1"/>
  <c r="CT894" i="1"/>
  <c r="CV894" i="1" s="1"/>
  <c r="CT895" i="1"/>
  <c r="CV895" i="1" s="1"/>
  <c r="CT896" i="1"/>
  <c r="CV896" i="1" s="1"/>
  <c r="CT897" i="1"/>
  <c r="CV897" i="1" s="1"/>
  <c r="CT898" i="1"/>
  <c r="CV898" i="1" s="1"/>
  <c r="CT899" i="1"/>
  <c r="CV899" i="1" s="1"/>
  <c r="CT900" i="1"/>
  <c r="CV900" i="1" s="1"/>
  <c r="CT901" i="1"/>
  <c r="CT902" i="1"/>
  <c r="CV902" i="1" s="1"/>
  <c r="CT903" i="1"/>
  <c r="CV903" i="1" s="1"/>
  <c r="CT904" i="1"/>
  <c r="CV904" i="1" s="1"/>
  <c r="CT905" i="1"/>
  <c r="CV905" i="1" s="1"/>
  <c r="CT906" i="1"/>
  <c r="CV906" i="1" s="1"/>
  <c r="CT907" i="1"/>
  <c r="CV907" i="1" s="1"/>
  <c r="CT908" i="1"/>
  <c r="CT909" i="1"/>
  <c r="CV909" i="1" s="1"/>
  <c r="CT910" i="1"/>
  <c r="CV910" i="1" s="1"/>
  <c r="CT911" i="1"/>
  <c r="CV911" i="1" s="1"/>
  <c r="CT912" i="1"/>
  <c r="CV912" i="1" s="1"/>
  <c r="CT913" i="1"/>
  <c r="CV913" i="1" s="1"/>
  <c r="CT914" i="1"/>
  <c r="CV914" i="1" s="1"/>
  <c r="CT915" i="1"/>
  <c r="CV915" i="1" s="1"/>
  <c r="CT916" i="1"/>
  <c r="CV916" i="1" s="1"/>
  <c r="CT917" i="1"/>
  <c r="CV917" i="1" s="1"/>
  <c r="CT918" i="1"/>
  <c r="CV918" i="1" s="1"/>
  <c r="CT919" i="1"/>
  <c r="CV919" i="1" s="1"/>
  <c r="CT920" i="1"/>
  <c r="CV920" i="1" s="1"/>
  <c r="CT921" i="1"/>
  <c r="CV921" i="1" s="1"/>
  <c r="CT922" i="1"/>
  <c r="CV922" i="1" s="1"/>
  <c r="CT923" i="1"/>
  <c r="CV923" i="1" s="1"/>
  <c r="CT924" i="1"/>
  <c r="CT925" i="1"/>
  <c r="CV925" i="1" s="1"/>
  <c r="CT926" i="1"/>
  <c r="CV926" i="1" s="1"/>
  <c r="CT927" i="1"/>
  <c r="CV927" i="1" s="1"/>
  <c r="CT928" i="1"/>
  <c r="CV928" i="1" s="1"/>
  <c r="CT929" i="1"/>
  <c r="CV929" i="1" s="1"/>
  <c r="CT930" i="1"/>
  <c r="CV930" i="1" s="1"/>
  <c r="CT931" i="1"/>
  <c r="CV931" i="1" s="1"/>
  <c r="CT932" i="1"/>
  <c r="CV932" i="1" s="1"/>
  <c r="CT933" i="1"/>
  <c r="CV933" i="1" s="1"/>
  <c r="CT934" i="1"/>
  <c r="CV934" i="1" s="1"/>
  <c r="CT935" i="1"/>
  <c r="CV935" i="1" s="1"/>
  <c r="CT936" i="1"/>
  <c r="CV936" i="1" s="1"/>
  <c r="CT937" i="1"/>
  <c r="CV937" i="1" s="1"/>
  <c r="CT938" i="1"/>
  <c r="CV938" i="1" s="1"/>
  <c r="CT939" i="1"/>
  <c r="CV939" i="1" s="1"/>
  <c r="CT940" i="1"/>
  <c r="CT941" i="1"/>
  <c r="CV941" i="1" s="1"/>
  <c r="CT942" i="1"/>
  <c r="CV942" i="1" s="1"/>
  <c r="CT943" i="1"/>
  <c r="CV943" i="1" s="1"/>
  <c r="CT944" i="1"/>
  <c r="CT945" i="1"/>
  <c r="CV945" i="1" s="1"/>
  <c r="CT946" i="1"/>
  <c r="CV946" i="1" s="1"/>
  <c r="CT947" i="1"/>
  <c r="CV947" i="1" s="1"/>
  <c r="CT948" i="1"/>
  <c r="CV948" i="1" s="1"/>
  <c r="CT949" i="1"/>
  <c r="CV949" i="1" s="1"/>
  <c r="CT950" i="1"/>
  <c r="CV950" i="1" s="1"/>
  <c r="CT951" i="1"/>
  <c r="CV951" i="1" s="1"/>
  <c r="CT952" i="1"/>
  <c r="CV952" i="1" s="1"/>
  <c r="CT953" i="1"/>
  <c r="CV953" i="1" s="1"/>
  <c r="CT954" i="1"/>
  <c r="CV954" i="1" s="1"/>
  <c r="CT955" i="1"/>
  <c r="CV955" i="1" s="1"/>
  <c r="CT956" i="1"/>
  <c r="CT957" i="1"/>
  <c r="CV957" i="1" s="1"/>
  <c r="CT958" i="1"/>
  <c r="CV958" i="1" s="1"/>
  <c r="CT959" i="1"/>
  <c r="CV959" i="1" s="1"/>
  <c r="CT960" i="1"/>
  <c r="CV960" i="1" s="1"/>
  <c r="CT961" i="1"/>
  <c r="CV961" i="1" s="1"/>
  <c r="CT962" i="1"/>
  <c r="CV962" i="1" s="1"/>
  <c r="CT963" i="1"/>
  <c r="CV963" i="1" s="1"/>
  <c r="CT964" i="1"/>
  <c r="CV964" i="1" s="1"/>
  <c r="CT965" i="1"/>
  <c r="CV965" i="1" s="1"/>
  <c r="CT966" i="1"/>
  <c r="CV966" i="1" s="1"/>
  <c r="CT967" i="1"/>
  <c r="CV967" i="1" s="1"/>
  <c r="CT968" i="1"/>
  <c r="CV968" i="1" s="1"/>
  <c r="CT969" i="1"/>
  <c r="CV969" i="1" s="1"/>
  <c r="CT970" i="1"/>
  <c r="CV970" i="1" s="1"/>
  <c r="CT971" i="1"/>
  <c r="CV971" i="1" s="1"/>
  <c r="CT972" i="1"/>
  <c r="CT973" i="1"/>
  <c r="CV973" i="1" s="1"/>
  <c r="CT974" i="1"/>
  <c r="CV974" i="1" s="1"/>
  <c r="CT975" i="1"/>
  <c r="CV975" i="1" s="1"/>
  <c r="CT976" i="1"/>
  <c r="CV976" i="1" s="1"/>
  <c r="CT977" i="1"/>
  <c r="CV977" i="1" s="1"/>
  <c r="CT978" i="1"/>
  <c r="CV978" i="1" s="1"/>
  <c r="CT979" i="1"/>
  <c r="CV979" i="1" s="1"/>
  <c r="CT980" i="1"/>
  <c r="CV980" i="1" s="1"/>
  <c r="CT981" i="1"/>
  <c r="CV981" i="1" s="1"/>
  <c r="CT982" i="1"/>
  <c r="CV982" i="1" s="1"/>
  <c r="CT983" i="1"/>
  <c r="CV983" i="1" s="1"/>
  <c r="CT984" i="1"/>
  <c r="CV984" i="1" s="1"/>
  <c r="CT985" i="1"/>
  <c r="CV985" i="1" s="1"/>
  <c r="CT986" i="1"/>
  <c r="CV986" i="1" s="1"/>
  <c r="CT987" i="1"/>
  <c r="CV987" i="1" s="1"/>
  <c r="CT988" i="1"/>
  <c r="CT989" i="1"/>
  <c r="CV989" i="1" s="1"/>
  <c r="CT990" i="1"/>
  <c r="CV990" i="1" s="1"/>
  <c r="CT991" i="1"/>
  <c r="CV991" i="1" s="1"/>
  <c r="CT992" i="1"/>
  <c r="CV992" i="1" s="1"/>
  <c r="CT993" i="1"/>
  <c r="CV993" i="1" s="1"/>
  <c r="CT994" i="1"/>
  <c r="CV994" i="1" s="1"/>
  <c r="CT995" i="1"/>
  <c r="CV995" i="1" s="1"/>
  <c r="CT996" i="1"/>
  <c r="CV996" i="1" s="1"/>
  <c r="CT997" i="1"/>
  <c r="CV997" i="1" s="1"/>
  <c r="CT998" i="1"/>
  <c r="CV998" i="1" s="1"/>
  <c r="CT999" i="1"/>
  <c r="CV999" i="1" s="1"/>
  <c r="CT1000" i="1"/>
  <c r="CV1000" i="1" s="1"/>
  <c r="CT1001" i="1"/>
  <c r="CV1001" i="1" s="1"/>
  <c r="CT1002" i="1"/>
  <c r="CV1002" i="1" s="1"/>
  <c r="CT1003" i="1"/>
  <c r="CV1003" i="1" s="1"/>
  <c r="CT1004" i="1"/>
  <c r="CT1005" i="1"/>
  <c r="CV1005" i="1" s="1"/>
  <c r="CT1006" i="1"/>
  <c r="CV1006" i="1" s="1"/>
  <c r="CT1007" i="1"/>
  <c r="CV1007" i="1" s="1"/>
  <c r="CT1008" i="1"/>
  <c r="CV1008" i="1" s="1"/>
  <c r="CT1009" i="1"/>
  <c r="CV1009" i="1" s="1"/>
  <c r="CT1010" i="1"/>
  <c r="CV1010" i="1" s="1"/>
  <c r="CT1011" i="1"/>
  <c r="CV1011" i="1" s="1"/>
  <c r="CT1012" i="1"/>
  <c r="CV1012" i="1" s="1"/>
  <c r="CT1013" i="1"/>
  <c r="CV1013" i="1" s="1"/>
  <c r="CT1014" i="1"/>
  <c r="CV1014" i="1" s="1"/>
  <c r="CT1015" i="1"/>
  <c r="CV1015" i="1" s="1"/>
  <c r="CT1016" i="1"/>
  <c r="CV1016" i="1" s="1"/>
  <c r="CT1017" i="1"/>
  <c r="CV1017" i="1" s="1"/>
  <c r="CT1018" i="1"/>
  <c r="CV1018" i="1" s="1"/>
  <c r="CT1019" i="1"/>
  <c r="CV1019" i="1" s="1"/>
  <c r="CT1020" i="1"/>
  <c r="CT1021" i="1"/>
  <c r="CV1021" i="1" s="1"/>
  <c r="CT1022" i="1"/>
  <c r="CV1022" i="1" s="1"/>
  <c r="CT1023" i="1"/>
  <c r="CV1023" i="1" s="1"/>
  <c r="CT1024" i="1"/>
  <c r="CV1024" i="1" s="1"/>
  <c r="CT1025" i="1"/>
  <c r="CV1025" i="1" s="1"/>
  <c r="CT1026" i="1"/>
  <c r="CV1026" i="1" s="1"/>
  <c r="CT1027" i="1"/>
  <c r="CV1027" i="1" s="1"/>
  <c r="CT1028" i="1"/>
  <c r="CV1028" i="1" s="1"/>
  <c r="CT1029" i="1"/>
  <c r="CV1029" i="1" s="1"/>
  <c r="CT1030" i="1"/>
  <c r="CV1030" i="1" s="1"/>
  <c r="CT1031" i="1"/>
  <c r="CV1031" i="1" s="1"/>
  <c r="CT1032" i="1"/>
  <c r="CV1032" i="1" s="1"/>
  <c r="CT1033" i="1"/>
  <c r="CV1033" i="1" s="1"/>
  <c r="CT1034" i="1"/>
  <c r="CV1034" i="1" s="1"/>
  <c r="CT1035" i="1"/>
  <c r="CV1035" i="1" s="1"/>
  <c r="CT1036" i="1"/>
  <c r="CT1037" i="1"/>
  <c r="CV1037" i="1" s="1"/>
  <c r="CT1038" i="1"/>
  <c r="CV1038" i="1" s="1"/>
  <c r="CT1039" i="1"/>
  <c r="CV1039" i="1" s="1"/>
  <c r="CT1040" i="1"/>
  <c r="CV1040" i="1" s="1"/>
  <c r="CT1041" i="1"/>
  <c r="CV1041" i="1" s="1"/>
  <c r="CT1042" i="1"/>
  <c r="CV1042" i="1" s="1"/>
  <c r="CT1043" i="1"/>
  <c r="CV1043" i="1" s="1"/>
  <c r="CT1044" i="1"/>
  <c r="CV1044" i="1" s="1"/>
  <c r="CT1045" i="1"/>
  <c r="CV1045" i="1" s="1"/>
  <c r="CT1046" i="1"/>
  <c r="CV1046" i="1" s="1"/>
  <c r="CT1047" i="1"/>
  <c r="CV1047" i="1" s="1"/>
  <c r="CT1048" i="1"/>
  <c r="CV1048" i="1" s="1"/>
  <c r="CT1049" i="1"/>
  <c r="CV1049" i="1" s="1"/>
  <c r="CT1050" i="1"/>
  <c r="CV1050" i="1" s="1"/>
  <c r="CT1051" i="1"/>
  <c r="CV1051" i="1" s="1"/>
  <c r="CT1052" i="1"/>
  <c r="CT1053" i="1"/>
  <c r="CV1053" i="1" s="1"/>
  <c r="CT1054" i="1"/>
  <c r="CV1054" i="1" s="1"/>
  <c r="CT1055" i="1"/>
  <c r="CV1055" i="1" s="1"/>
  <c r="CT1056" i="1"/>
  <c r="CV1056" i="1" s="1"/>
  <c r="CT1057" i="1"/>
  <c r="CV1057" i="1" s="1"/>
  <c r="CT1058" i="1"/>
  <c r="CV1058" i="1" s="1"/>
  <c r="CT1059" i="1"/>
  <c r="CV1059" i="1" s="1"/>
  <c r="CT1060" i="1"/>
  <c r="CV1060" i="1" s="1"/>
  <c r="CT1061" i="1"/>
  <c r="CV1061" i="1" s="1"/>
  <c r="CT1062" i="1"/>
  <c r="CV1062" i="1" s="1"/>
  <c r="CT1063" i="1"/>
  <c r="CV1063" i="1" s="1"/>
  <c r="CT1064" i="1"/>
  <c r="CV1064" i="1" s="1"/>
  <c r="CT1065" i="1"/>
  <c r="CV1065" i="1" s="1"/>
  <c r="CT1066" i="1"/>
  <c r="CV1066" i="1" s="1"/>
  <c r="CT1067" i="1"/>
  <c r="CV1067" i="1" s="1"/>
  <c r="CT1068" i="1"/>
  <c r="CT1069" i="1"/>
  <c r="CV1069" i="1" s="1"/>
  <c r="CT1070" i="1"/>
  <c r="CV1070" i="1" s="1"/>
  <c r="CT1071" i="1"/>
  <c r="CV1071" i="1" s="1"/>
  <c r="CT1072" i="1"/>
  <c r="CV1072" i="1" s="1"/>
  <c r="CT1073" i="1"/>
  <c r="CV1073" i="1" s="1"/>
  <c r="CT1074" i="1"/>
  <c r="CV1074" i="1" s="1"/>
  <c r="CT1075" i="1"/>
  <c r="CV1075" i="1" s="1"/>
  <c r="CT1076" i="1"/>
  <c r="CV1076" i="1" s="1"/>
  <c r="CT1077" i="1"/>
  <c r="CV1077" i="1" s="1"/>
  <c r="CT1078" i="1"/>
  <c r="CV1078" i="1" s="1"/>
  <c r="CT1079" i="1"/>
  <c r="CV1079" i="1" s="1"/>
  <c r="CT1080" i="1"/>
  <c r="CV1080" i="1" s="1"/>
  <c r="CT1081" i="1"/>
  <c r="CV1081" i="1" s="1"/>
  <c r="CT1082" i="1"/>
  <c r="CV1082" i="1" s="1"/>
  <c r="CT1083" i="1"/>
  <c r="CV1083" i="1" s="1"/>
  <c r="CT1084" i="1"/>
  <c r="CT1085" i="1"/>
  <c r="CV1085" i="1" s="1"/>
  <c r="CT1086" i="1"/>
  <c r="CV1086" i="1" s="1"/>
  <c r="CT1087" i="1"/>
  <c r="CV1087" i="1" s="1"/>
  <c r="CT1088" i="1"/>
  <c r="CV1088" i="1" s="1"/>
  <c r="CT1089" i="1"/>
  <c r="CV1089" i="1" s="1"/>
  <c r="CT1090" i="1"/>
  <c r="CV1090" i="1" s="1"/>
  <c r="CT1091" i="1"/>
  <c r="CV1091" i="1" s="1"/>
  <c r="CT1092" i="1"/>
  <c r="CV1092" i="1" s="1"/>
  <c r="CT1093" i="1"/>
  <c r="CV1093" i="1" s="1"/>
  <c r="CT1094" i="1"/>
  <c r="CV1094" i="1" s="1"/>
  <c r="CT1095" i="1"/>
  <c r="CV1095" i="1" s="1"/>
  <c r="CT1096" i="1"/>
  <c r="CV1096" i="1" s="1"/>
  <c r="CT1097" i="1"/>
  <c r="CV1097" i="1" s="1"/>
  <c r="CT1098" i="1"/>
  <c r="CV1098" i="1" s="1"/>
  <c r="CT1099" i="1"/>
  <c r="CV1099" i="1" s="1"/>
  <c r="CT1100" i="1"/>
  <c r="CT1101" i="1"/>
  <c r="CV1101" i="1" s="1"/>
  <c r="CT1102" i="1"/>
  <c r="CV1102" i="1" s="1"/>
  <c r="CT1103" i="1"/>
  <c r="CV1103" i="1" s="1"/>
  <c r="CT1104" i="1"/>
  <c r="CV1104" i="1" s="1"/>
  <c r="CT1105" i="1"/>
  <c r="CV1105" i="1" s="1"/>
  <c r="CT1106" i="1"/>
  <c r="CV1106" i="1" s="1"/>
  <c r="CT1107" i="1"/>
  <c r="CV1107" i="1" s="1"/>
  <c r="CT1108" i="1"/>
  <c r="CV1108" i="1" s="1"/>
  <c r="CT1109" i="1"/>
  <c r="CV1109" i="1" s="1"/>
  <c r="CT1110" i="1"/>
  <c r="CV1110" i="1" s="1"/>
  <c r="CT1111" i="1"/>
  <c r="CV1111" i="1" s="1"/>
  <c r="CT1112" i="1"/>
  <c r="CV1112" i="1" s="1"/>
  <c r="CT1113" i="1"/>
  <c r="CV1113" i="1" s="1"/>
  <c r="CT1114" i="1"/>
  <c r="CV1114" i="1" s="1"/>
  <c r="CT1115" i="1"/>
  <c r="CV1115" i="1" s="1"/>
  <c r="CT1116" i="1"/>
  <c r="CT1117" i="1"/>
  <c r="CV1117" i="1" s="1"/>
  <c r="CT1118" i="1"/>
  <c r="CV1118" i="1" s="1"/>
  <c r="CT1119" i="1"/>
  <c r="CV1119" i="1" s="1"/>
  <c r="CT1120" i="1"/>
  <c r="CV1120" i="1" s="1"/>
  <c r="CT1121" i="1"/>
  <c r="CV1121" i="1" s="1"/>
  <c r="CT1122" i="1"/>
  <c r="CV1122" i="1" s="1"/>
  <c r="CT1123" i="1"/>
  <c r="CV1123" i="1" s="1"/>
  <c r="CT1124" i="1"/>
  <c r="CV1124" i="1" s="1"/>
  <c r="CT1125" i="1"/>
  <c r="CV1125" i="1" s="1"/>
  <c r="CT1126" i="1"/>
  <c r="CV1126" i="1" s="1"/>
  <c r="CT1127" i="1"/>
  <c r="CV1127" i="1" s="1"/>
  <c r="CT1128" i="1"/>
  <c r="CV1128" i="1" s="1"/>
  <c r="CT1129" i="1"/>
  <c r="CV1129" i="1" s="1"/>
  <c r="CT1130" i="1"/>
  <c r="CV1130" i="1" s="1"/>
  <c r="CT1131" i="1"/>
  <c r="CV1131" i="1" s="1"/>
  <c r="CT1132" i="1"/>
  <c r="CT1133" i="1"/>
  <c r="CV1133" i="1" s="1"/>
  <c r="CT1134" i="1"/>
  <c r="CV1134" i="1" s="1"/>
  <c r="CT1135" i="1"/>
  <c r="CV1135" i="1" s="1"/>
  <c r="CT1136" i="1"/>
  <c r="CV1136" i="1" s="1"/>
  <c r="CT1137" i="1"/>
  <c r="CV1137" i="1" s="1"/>
  <c r="CT1138" i="1"/>
  <c r="CV1138" i="1" s="1"/>
  <c r="CT1139" i="1"/>
  <c r="CV1139" i="1" s="1"/>
  <c r="CT1140" i="1"/>
  <c r="CV1140" i="1" s="1"/>
  <c r="CT1141" i="1"/>
  <c r="CV1141" i="1" s="1"/>
  <c r="CT1142" i="1"/>
  <c r="CV1142" i="1" s="1"/>
  <c r="CT1143" i="1"/>
  <c r="CV1143" i="1" s="1"/>
  <c r="CT1144" i="1"/>
  <c r="CV1144" i="1" s="1"/>
  <c r="CT1145" i="1"/>
  <c r="CV1145" i="1" s="1"/>
  <c r="CT1146" i="1"/>
  <c r="CV1146" i="1" s="1"/>
  <c r="CT1147" i="1"/>
  <c r="CV1147" i="1" s="1"/>
  <c r="CT1148" i="1"/>
  <c r="CT1149" i="1"/>
  <c r="CV1149" i="1" s="1"/>
  <c r="CT1150" i="1"/>
  <c r="CV1150" i="1" s="1"/>
  <c r="CT1151" i="1"/>
  <c r="CV1151" i="1" s="1"/>
  <c r="CT1152" i="1"/>
  <c r="CV1152" i="1" s="1"/>
  <c r="CT1153" i="1"/>
  <c r="CV1153" i="1" s="1"/>
  <c r="CT1154" i="1"/>
  <c r="CV1154" i="1" s="1"/>
  <c r="CT1155" i="1"/>
  <c r="CV1155" i="1" s="1"/>
  <c r="CT1156" i="1"/>
  <c r="CV1156" i="1" s="1"/>
  <c r="CT1157" i="1"/>
  <c r="CV1157" i="1" s="1"/>
  <c r="CT1158" i="1"/>
  <c r="CV1158" i="1" s="1"/>
  <c r="CT1159" i="1"/>
  <c r="CV1159" i="1" s="1"/>
  <c r="CT1160" i="1"/>
  <c r="CV1160" i="1" s="1"/>
  <c r="CT1161" i="1"/>
  <c r="CV1161" i="1" s="1"/>
  <c r="CT1162" i="1"/>
  <c r="CV1162" i="1" s="1"/>
  <c r="CT1163" i="1"/>
  <c r="CV1163" i="1" s="1"/>
  <c r="CT1164" i="1"/>
  <c r="CT1165" i="1"/>
  <c r="CV1165" i="1" s="1"/>
  <c r="CT1166" i="1"/>
  <c r="CV1166" i="1" s="1"/>
  <c r="CT1167" i="1"/>
  <c r="CV1167" i="1" s="1"/>
  <c r="CT1168" i="1"/>
  <c r="CV1168" i="1" s="1"/>
  <c r="CT1169" i="1"/>
  <c r="CV1169" i="1" s="1"/>
  <c r="CT1170" i="1"/>
  <c r="CV1170" i="1" s="1"/>
  <c r="CT1171" i="1"/>
  <c r="CV1171" i="1" s="1"/>
  <c r="CT1172" i="1"/>
  <c r="CV1172" i="1" s="1"/>
  <c r="CT1173" i="1"/>
  <c r="CV1173" i="1" s="1"/>
  <c r="CT1174" i="1"/>
  <c r="CV1174" i="1" s="1"/>
  <c r="CT1175" i="1"/>
  <c r="CV1175" i="1" s="1"/>
  <c r="CT1176" i="1"/>
  <c r="CV1176" i="1" s="1"/>
  <c r="CT1177" i="1"/>
  <c r="CV1177" i="1" s="1"/>
  <c r="CT1178" i="1"/>
  <c r="CV1178" i="1" s="1"/>
  <c r="CT1179" i="1"/>
  <c r="CV1179" i="1" s="1"/>
  <c r="CT1180" i="1"/>
  <c r="CT1181" i="1"/>
  <c r="CV1181" i="1" s="1"/>
  <c r="CT1182" i="1"/>
  <c r="CV1182" i="1" s="1"/>
  <c r="CT1183" i="1"/>
  <c r="CV1183" i="1" s="1"/>
  <c r="CT1184" i="1"/>
  <c r="CV1184" i="1" s="1"/>
  <c r="CT1185" i="1"/>
  <c r="CV1185" i="1" s="1"/>
  <c r="CT1186" i="1"/>
  <c r="CV1186" i="1" s="1"/>
  <c r="CT1187" i="1"/>
  <c r="CV1187" i="1" s="1"/>
  <c r="CT1188" i="1"/>
  <c r="CV1188" i="1" s="1"/>
  <c r="CT1189" i="1"/>
  <c r="CV1189" i="1" s="1"/>
  <c r="CT1190" i="1"/>
  <c r="CV1190" i="1" s="1"/>
  <c r="CT1191" i="1"/>
  <c r="CV1191" i="1" s="1"/>
  <c r="CT1192" i="1"/>
  <c r="CV1192" i="1" s="1"/>
  <c r="CT1193" i="1"/>
  <c r="CV1193" i="1" s="1"/>
  <c r="CT1194" i="1"/>
  <c r="CV1194" i="1" s="1"/>
  <c r="CT1195" i="1"/>
  <c r="CV1195" i="1" s="1"/>
  <c r="CT1196" i="1"/>
  <c r="CT1197" i="1"/>
  <c r="CV1197" i="1" s="1"/>
  <c r="CT1198" i="1"/>
  <c r="CV1198" i="1" s="1"/>
  <c r="CT1199" i="1"/>
  <c r="CV1199" i="1" s="1"/>
  <c r="CT1200" i="1"/>
  <c r="CV1200" i="1" s="1"/>
  <c r="CT1201" i="1"/>
  <c r="CV1201" i="1" s="1"/>
  <c r="CT1202" i="1"/>
  <c r="CV1202" i="1" s="1"/>
  <c r="CT1203" i="1"/>
  <c r="CV1203" i="1" s="1"/>
  <c r="CT1204" i="1"/>
  <c r="CV1204" i="1" s="1"/>
  <c r="CT1205" i="1"/>
  <c r="CV1205" i="1" s="1"/>
  <c r="CT1206" i="1"/>
  <c r="CV1206" i="1" s="1"/>
  <c r="CT1207" i="1"/>
  <c r="CV1207" i="1" s="1"/>
  <c r="CT1208" i="1"/>
  <c r="CV1208" i="1" s="1"/>
  <c r="CT1209" i="1"/>
  <c r="CV1209" i="1" s="1"/>
  <c r="CT1210" i="1"/>
  <c r="CV1210" i="1" s="1"/>
  <c r="CT1211" i="1"/>
  <c r="CV1211" i="1" s="1"/>
  <c r="CT1212" i="1"/>
  <c r="CT1213" i="1"/>
  <c r="CV1213" i="1" s="1"/>
  <c r="CT1214" i="1"/>
  <c r="CV1214" i="1" s="1"/>
  <c r="CT1215" i="1"/>
  <c r="CV1215" i="1" s="1"/>
  <c r="CT1216" i="1"/>
  <c r="CV1216" i="1" s="1"/>
  <c r="CT1217" i="1"/>
  <c r="CV1217" i="1" s="1"/>
  <c r="CT1218" i="1"/>
  <c r="CV1218" i="1" s="1"/>
  <c r="CT1219" i="1"/>
  <c r="CV1219" i="1" s="1"/>
  <c r="CT1220" i="1"/>
  <c r="CV1220" i="1" s="1"/>
  <c r="CT1221" i="1"/>
  <c r="CV1221" i="1" s="1"/>
  <c r="CT1222" i="1"/>
  <c r="CV1222" i="1" s="1"/>
  <c r="CT1223" i="1"/>
  <c r="CV1223" i="1" s="1"/>
  <c r="CT1224" i="1"/>
  <c r="CV1224" i="1" s="1"/>
  <c r="CT1225" i="1"/>
  <c r="CV1225" i="1" s="1"/>
  <c r="CT1226" i="1"/>
  <c r="CV1226" i="1" s="1"/>
  <c r="CT1227" i="1"/>
  <c r="CV1227" i="1" s="1"/>
  <c r="CT1228" i="1"/>
  <c r="CT1229" i="1"/>
  <c r="CV1229" i="1" s="1"/>
  <c r="CT1230" i="1"/>
  <c r="CV1230" i="1" s="1"/>
  <c r="CT1231" i="1"/>
  <c r="CV1231" i="1" s="1"/>
  <c r="CT1232" i="1"/>
  <c r="CV1232" i="1" s="1"/>
  <c r="CT1233" i="1"/>
  <c r="CV1233" i="1" s="1"/>
  <c r="CT1234" i="1"/>
  <c r="CV1234" i="1" s="1"/>
  <c r="CT1235" i="1"/>
  <c r="CV1235" i="1" s="1"/>
  <c r="CT1236" i="1"/>
  <c r="CV1236" i="1" s="1"/>
  <c r="CT1237" i="1"/>
  <c r="CV1237" i="1" s="1"/>
  <c r="CT1238" i="1"/>
  <c r="CV1238" i="1" s="1"/>
  <c r="CT1239" i="1"/>
  <c r="CV1239" i="1" s="1"/>
  <c r="CT1240" i="1"/>
  <c r="CV1240" i="1" s="1"/>
  <c r="CT1241" i="1"/>
  <c r="CV1241" i="1" s="1"/>
  <c r="CT1242" i="1"/>
  <c r="CV1242" i="1" s="1"/>
  <c r="CT1243" i="1"/>
  <c r="CV1243" i="1" s="1"/>
  <c r="CT1244" i="1"/>
  <c r="CT1245" i="1"/>
  <c r="CV1245" i="1" s="1"/>
  <c r="CT1246" i="1"/>
  <c r="CV1246" i="1" s="1"/>
  <c r="CT1247" i="1"/>
  <c r="CV1247" i="1" s="1"/>
  <c r="CT1248" i="1"/>
  <c r="CV1248" i="1" s="1"/>
  <c r="CT1249" i="1"/>
  <c r="CV1249" i="1" s="1"/>
  <c r="CT1250" i="1"/>
  <c r="CV1250" i="1" s="1"/>
  <c r="CT1251" i="1"/>
  <c r="CV1251" i="1" s="1"/>
  <c r="CT1252" i="1"/>
  <c r="CV1252" i="1" s="1"/>
  <c r="CT1253" i="1"/>
  <c r="CV1253" i="1" s="1"/>
  <c r="CT1254" i="1"/>
  <c r="CV1254" i="1" s="1"/>
  <c r="CT1255" i="1"/>
  <c r="CV1255" i="1" s="1"/>
  <c r="CT1256" i="1"/>
  <c r="CV1256" i="1" s="1"/>
  <c r="CT1257" i="1"/>
  <c r="CV1257" i="1" s="1"/>
  <c r="CT1258" i="1"/>
  <c r="CV1258" i="1" s="1"/>
  <c r="CT1259" i="1"/>
  <c r="CV1259" i="1" s="1"/>
  <c r="CT1260" i="1"/>
  <c r="CT1261" i="1"/>
  <c r="CV1261" i="1" s="1"/>
  <c r="CT1262" i="1"/>
  <c r="CV1262" i="1" s="1"/>
  <c r="CT1263" i="1"/>
  <c r="CV1263" i="1" s="1"/>
  <c r="CT1264" i="1"/>
  <c r="CV1264" i="1" s="1"/>
  <c r="CT1265" i="1"/>
  <c r="CV1265" i="1" s="1"/>
  <c r="CT1266" i="1"/>
  <c r="CV1266" i="1" s="1"/>
  <c r="CT1267" i="1"/>
  <c r="CV1267" i="1" s="1"/>
  <c r="CT1268" i="1"/>
  <c r="CV1268" i="1" s="1"/>
  <c r="CT1269" i="1"/>
  <c r="CV1269" i="1" s="1"/>
  <c r="CT1270" i="1"/>
  <c r="CV1270" i="1" s="1"/>
  <c r="CT1271" i="1"/>
  <c r="CV1271" i="1" s="1"/>
  <c r="CT1272" i="1"/>
  <c r="CV1272" i="1" s="1"/>
  <c r="CT1273" i="1"/>
  <c r="CV1273" i="1" s="1"/>
  <c r="CT1274" i="1"/>
  <c r="CV1274" i="1" s="1"/>
  <c r="CT1275" i="1"/>
  <c r="CV1275" i="1" s="1"/>
  <c r="CT1276" i="1"/>
  <c r="CT1277" i="1"/>
  <c r="CV1277" i="1" s="1"/>
  <c r="CT1278" i="1"/>
  <c r="CV1278" i="1" s="1"/>
  <c r="CT1279" i="1"/>
  <c r="CV1279" i="1" s="1"/>
  <c r="CT1280" i="1"/>
  <c r="CV1280" i="1" s="1"/>
  <c r="CT1281" i="1"/>
  <c r="CV1281" i="1" s="1"/>
  <c r="CT1282" i="1"/>
  <c r="CV1282" i="1" s="1"/>
  <c r="CT1283" i="1"/>
  <c r="CV1283" i="1" s="1"/>
  <c r="CT1284" i="1"/>
  <c r="CV1284" i="1" s="1"/>
  <c r="CT1285" i="1"/>
  <c r="CV1285" i="1" s="1"/>
  <c r="CT1286" i="1"/>
  <c r="CV1286" i="1" s="1"/>
  <c r="CT1287" i="1"/>
  <c r="CV1287" i="1" s="1"/>
  <c r="CT1288" i="1"/>
  <c r="CV1288" i="1" s="1"/>
  <c r="CT1289" i="1"/>
  <c r="CV1289" i="1" s="1"/>
  <c r="CT1290" i="1"/>
  <c r="CV1290" i="1" s="1"/>
  <c r="CT1291" i="1"/>
  <c r="CV1291" i="1" s="1"/>
  <c r="CT1292" i="1"/>
  <c r="CT1293" i="1"/>
  <c r="CV1293" i="1" s="1"/>
  <c r="CT1294" i="1"/>
  <c r="CV1294" i="1" s="1"/>
  <c r="CT1295" i="1"/>
  <c r="CV1295" i="1" s="1"/>
  <c r="CT1296" i="1"/>
  <c r="CV1296" i="1" s="1"/>
  <c r="CT1297" i="1"/>
  <c r="CV1297" i="1" s="1"/>
  <c r="CT1298" i="1"/>
  <c r="CV1298" i="1" s="1"/>
  <c r="CT1299" i="1"/>
  <c r="CV1299" i="1" s="1"/>
  <c r="CT1300" i="1"/>
  <c r="CV1300" i="1" s="1"/>
  <c r="CT1301" i="1"/>
  <c r="CV1301" i="1" s="1"/>
  <c r="CT1302" i="1"/>
  <c r="CV1302" i="1" s="1"/>
  <c r="CT1303" i="1"/>
  <c r="CV1303" i="1" s="1"/>
  <c r="CT1304" i="1"/>
  <c r="CV1304" i="1" s="1"/>
  <c r="CT1305" i="1"/>
  <c r="CV1305" i="1" s="1"/>
  <c r="CT1306" i="1"/>
  <c r="CV1306" i="1" s="1"/>
  <c r="CT1307" i="1"/>
  <c r="CV1307" i="1" s="1"/>
  <c r="CT1308" i="1"/>
  <c r="CT1309" i="1"/>
  <c r="CV1309" i="1" s="1"/>
  <c r="CT1310" i="1"/>
  <c r="CV1310" i="1" s="1"/>
  <c r="CT1311" i="1"/>
  <c r="CV1311" i="1" s="1"/>
  <c r="CT1312" i="1"/>
  <c r="CV1312" i="1" s="1"/>
  <c r="CT1313" i="1"/>
  <c r="CV1313" i="1" s="1"/>
  <c r="CT1314" i="1"/>
  <c r="CV1314" i="1" s="1"/>
  <c r="CT1315" i="1"/>
  <c r="CV1315" i="1" s="1"/>
  <c r="CT1316" i="1"/>
  <c r="CV1316" i="1" s="1"/>
  <c r="CT1317" i="1"/>
  <c r="CV1317" i="1" s="1"/>
  <c r="CT1318" i="1"/>
  <c r="CV1318" i="1" s="1"/>
  <c r="CT1319" i="1"/>
  <c r="CV1319" i="1" s="1"/>
  <c r="CT1320" i="1"/>
  <c r="CV1320" i="1" s="1"/>
  <c r="CT1321" i="1"/>
  <c r="CV1321" i="1" s="1"/>
  <c r="CT1322" i="1"/>
  <c r="CV1322" i="1" s="1"/>
  <c r="CT1323" i="1"/>
  <c r="CV1323" i="1" s="1"/>
  <c r="CT1324" i="1"/>
  <c r="CT1325" i="1"/>
  <c r="CV1325" i="1" s="1"/>
  <c r="CT1326" i="1"/>
  <c r="CV1326" i="1" s="1"/>
  <c r="CT1327" i="1"/>
  <c r="CV1327" i="1" s="1"/>
  <c r="CT1328" i="1"/>
  <c r="CV1328" i="1" s="1"/>
  <c r="CT1329" i="1"/>
  <c r="CV1329" i="1" s="1"/>
  <c r="CT1330" i="1"/>
  <c r="CV1330" i="1" s="1"/>
  <c r="CT1331" i="1"/>
  <c r="CV1331" i="1" s="1"/>
  <c r="CT1332" i="1"/>
  <c r="CV1332" i="1" s="1"/>
  <c r="CT1333" i="1"/>
  <c r="CV1333" i="1" s="1"/>
  <c r="CT1334" i="1"/>
  <c r="CV1334" i="1" s="1"/>
  <c r="CT1335" i="1"/>
  <c r="CV1335" i="1" s="1"/>
  <c r="CT1336" i="1"/>
  <c r="CV1336" i="1" s="1"/>
  <c r="CT1337" i="1"/>
  <c r="CV1337" i="1" s="1"/>
  <c r="CT1338" i="1"/>
  <c r="CV1338" i="1" s="1"/>
  <c r="CT1339" i="1"/>
  <c r="CV1339" i="1" s="1"/>
  <c r="CT1340" i="1"/>
  <c r="CT1341" i="1"/>
  <c r="CV1341" i="1" s="1"/>
  <c r="CT1342" i="1"/>
  <c r="CV1342" i="1" s="1"/>
  <c r="CT1343" i="1"/>
  <c r="CV1343" i="1" s="1"/>
  <c r="CT1344" i="1"/>
  <c r="CV1344" i="1" s="1"/>
  <c r="CT1345" i="1"/>
  <c r="CV1345" i="1" s="1"/>
  <c r="CT1346" i="1"/>
  <c r="CV1346" i="1" s="1"/>
  <c r="CT1347" i="1"/>
  <c r="CV1347" i="1" s="1"/>
  <c r="CT1348" i="1"/>
  <c r="CV1348" i="1" s="1"/>
  <c r="CT1349" i="1"/>
  <c r="CV1349" i="1" s="1"/>
  <c r="CT1350" i="1"/>
  <c r="CV1350" i="1" s="1"/>
  <c r="CT1351" i="1"/>
  <c r="CV1351" i="1" s="1"/>
  <c r="CT1352" i="1"/>
  <c r="CV1352" i="1" s="1"/>
  <c r="CT1353" i="1"/>
  <c r="CV1353" i="1" s="1"/>
  <c r="CT1354" i="1"/>
  <c r="CV1354" i="1" s="1"/>
  <c r="CT1355" i="1"/>
  <c r="CV1355" i="1" s="1"/>
  <c r="CT1356" i="1"/>
  <c r="CT1357" i="1"/>
  <c r="CT1358" i="1"/>
  <c r="CT1359" i="1"/>
  <c r="CV1359" i="1" s="1"/>
  <c r="CT1360" i="1"/>
  <c r="CV1360" i="1" s="1"/>
  <c r="CT1361" i="1"/>
  <c r="CV1361" i="1" s="1"/>
  <c r="CT1362" i="1"/>
  <c r="CV1362" i="1" s="1"/>
  <c r="CT1363" i="1"/>
  <c r="CV1363" i="1" s="1"/>
  <c r="CT1364" i="1"/>
  <c r="CV1364" i="1" s="1"/>
  <c r="CT1365" i="1"/>
  <c r="CV1365" i="1" s="1"/>
  <c r="CT1366" i="1"/>
  <c r="CV1366" i="1" s="1"/>
  <c r="CT1367" i="1"/>
  <c r="CV1367" i="1" s="1"/>
  <c r="CT1368" i="1"/>
  <c r="CV1368" i="1" s="1"/>
  <c r="CT1369" i="1"/>
  <c r="CV1369" i="1" s="1"/>
  <c r="CT1370" i="1"/>
  <c r="CV1370" i="1" s="1"/>
  <c r="CT1371" i="1"/>
  <c r="CV1371" i="1" s="1"/>
  <c r="CT1372" i="1"/>
  <c r="CT1373" i="1"/>
  <c r="CV1373" i="1" s="1"/>
  <c r="CT1374" i="1"/>
  <c r="CV1374" i="1" s="1"/>
  <c r="CT1375" i="1"/>
  <c r="CV1375" i="1" s="1"/>
  <c r="CT1376" i="1"/>
  <c r="CV1376" i="1" s="1"/>
  <c r="CT1377" i="1"/>
  <c r="CV1377" i="1" s="1"/>
  <c r="CT1378" i="1"/>
  <c r="CV1378" i="1" s="1"/>
  <c r="CT1379" i="1"/>
  <c r="CV1379" i="1" s="1"/>
  <c r="CT1380" i="1"/>
  <c r="CV1380" i="1" s="1"/>
  <c r="CT1381" i="1"/>
  <c r="CV1381" i="1" s="1"/>
  <c r="CT1382" i="1"/>
  <c r="CV1382" i="1" s="1"/>
  <c r="CT1383" i="1"/>
  <c r="CV1383" i="1" s="1"/>
  <c r="CT1384" i="1"/>
  <c r="CV1384" i="1" s="1"/>
  <c r="CT1385" i="1"/>
  <c r="CV1385" i="1" s="1"/>
  <c r="CT1386" i="1"/>
  <c r="CV1386" i="1" s="1"/>
  <c r="CT1387" i="1"/>
  <c r="CV1387" i="1" s="1"/>
  <c r="CT1388" i="1"/>
  <c r="CT1389" i="1"/>
  <c r="CV1389" i="1" s="1"/>
  <c r="CT1390" i="1"/>
  <c r="CV1390" i="1" s="1"/>
  <c r="CT1391" i="1"/>
  <c r="CV1391" i="1" s="1"/>
  <c r="CT1392" i="1"/>
  <c r="CV1392" i="1" s="1"/>
  <c r="CT1393" i="1"/>
  <c r="CV1393" i="1" s="1"/>
  <c r="CT1394" i="1"/>
  <c r="CV1394" i="1" s="1"/>
  <c r="CT1395" i="1"/>
  <c r="CV1395" i="1" s="1"/>
  <c r="CT1396" i="1"/>
  <c r="CV1396" i="1" s="1"/>
  <c r="CT1397" i="1"/>
  <c r="CV1397" i="1" s="1"/>
  <c r="CT1398" i="1"/>
  <c r="CV1398" i="1" s="1"/>
  <c r="CT1399" i="1"/>
  <c r="CV1399" i="1" s="1"/>
  <c r="CT1400" i="1"/>
  <c r="CV1400" i="1" s="1"/>
  <c r="CT1401" i="1"/>
  <c r="CV1401" i="1" s="1"/>
  <c r="CT1402" i="1"/>
  <c r="CV1402" i="1" s="1"/>
  <c r="CT1403" i="1"/>
  <c r="CV1403" i="1" s="1"/>
  <c r="CT1404" i="1"/>
  <c r="CT1405" i="1"/>
  <c r="CV1405" i="1" s="1"/>
  <c r="CT1406" i="1"/>
  <c r="CV1406" i="1" s="1"/>
  <c r="CT1407" i="1"/>
  <c r="CV1407" i="1" s="1"/>
  <c r="CT1408" i="1"/>
  <c r="CV1408" i="1" s="1"/>
  <c r="CT1409" i="1"/>
  <c r="CV1409" i="1" s="1"/>
  <c r="CT1410" i="1"/>
  <c r="CV1410" i="1" s="1"/>
  <c r="CT1411" i="1"/>
  <c r="CV1411" i="1" s="1"/>
  <c r="CT1412" i="1"/>
  <c r="CV1412" i="1" s="1"/>
  <c r="CT1413" i="1"/>
  <c r="CV1413" i="1" s="1"/>
  <c r="CT1414" i="1"/>
  <c r="CV1414" i="1" s="1"/>
  <c r="CT1415" i="1"/>
  <c r="CV1415" i="1" s="1"/>
  <c r="CT1416" i="1"/>
  <c r="CV1416" i="1" s="1"/>
  <c r="CT1417" i="1"/>
  <c r="CV1417" i="1" s="1"/>
  <c r="CT1418" i="1"/>
  <c r="CV1418" i="1" s="1"/>
  <c r="CT1419" i="1"/>
  <c r="CV1419" i="1" s="1"/>
  <c r="CT1420" i="1"/>
  <c r="CT1421" i="1"/>
  <c r="CV1421" i="1" s="1"/>
  <c r="CT1422" i="1"/>
  <c r="CV1422" i="1" s="1"/>
  <c r="CT1423" i="1"/>
  <c r="CV1423" i="1" s="1"/>
  <c r="CT1424" i="1"/>
  <c r="CV1424" i="1" s="1"/>
  <c r="CT1425" i="1"/>
  <c r="CV1425" i="1" s="1"/>
  <c r="CT1426" i="1"/>
  <c r="CV1426" i="1" s="1"/>
  <c r="CT1427" i="1"/>
  <c r="CV1427" i="1" s="1"/>
  <c r="CT1428" i="1"/>
  <c r="CV1428" i="1" s="1"/>
  <c r="CT1429" i="1"/>
  <c r="CV1429" i="1" s="1"/>
  <c r="CT1430" i="1"/>
  <c r="CV1430" i="1" s="1"/>
  <c r="CT1431" i="1"/>
  <c r="CV1431" i="1" s="1"/>
  <c r="CT1432" i="1"/>
  <c r="CV1432" i="1" s="1"/>
  <c r="CT1433" i="1"/>
  <c r="CV1433" i="1" s="1"/>
  <c r="CT1434" i="1"/>
  <c r="CV1434" i="1" s="1"/>
  <c r="CT1435" i="1"/>
  <c r="CV1435" i="1" s="1"/>
  <c r="CT1436" i="1"/>
  <c r="CT1437" i="1"/>
  <c r="CV1437" i="1" s="1"/>
  <c r="CT1438" i="1"/>
  <c r="CV1438" i="1" s="1"/>
  <c r="CT1439" i="1"/>
  <c r="CV1439" i="1" s="1"/>
  <c r="CT1440" i="1"/>
  <c r="CV1440" i="1" s="1"/>
  <c r="CT1441" i="1"/>
  <c r="CV1441" i="1" s="1"/>
  <c r="CT1442" i="1"/>
  <c r="CV1442" i="1" s="1"/>
  <c r="CT1443" i="1"/>
  <c r="CV1443" i="1" s="1"/>
  <c r="CT1444" i="1"/>
  <c r="CV1444" i="1" s="1"/>
  <c r="CT1445" i="1"/>
  <c r="CV1445" i="1" s="1"/>
  <c r="CT1446" i="1"/>
  <c r="CV1446" i="1" s="1"/>
  <c r="CT1447" i="1"/>
  <c r="CV1447" i="1" s="1"/>
  <c r="CT1448" i="1"/>
  <c r="CV1448" i="1" s="1"/>
  <c r="CT1449" i="1"/>
  <c r="CV1449" i="1" s="1"/>
  <c r="CT1450" i="1"/>
  <c r="CV1450" i="1" s="1"/>
  <c r="CT1451" i="1"/>
  <c r="CV1451" i="1" s="1"/>
  <c r="CT1452" i="1"/>
  <c r="CT1453" i="1"/>
  <c r="CV1453" i="1" s="1"/>
  <c r="CT1454" i="1"/>
  <c r="CV1454" i="1" s="1"/>
  <c r="CT1455" i="1"/>
  <c r="CV1455" i="1" s="1"/>
  <c r="CT1456" i="1"/>
  <c r="CV1456" i="1" s="1"/>
  <c r="CT1457" i="1"/>
  <c r="CV1457" i="1" s="1"/>
  <c r="CT1458" i="1"/>
  <c r="CV1458" i="1" s="1"/>
  <c r="CT1459" i="1"/>
  <c r="CV1459" i="1" s="1"/>
  <c r="CT1460" i="1"/>
  <c r="CV1460" i="1" s="1"/>
  <c r="CT1461" i="1"/>
  <c r="CV1461" i="1" s="1"/>
  <c r="CT1462" i="1"/>
  <c r="CV1462" i="1" s="1"/>
  <c r="CT1463" i="1"/>
  <c r="CV1463" i="1" s="1"/>
  <c r="CT1464" i="1"/>
  <c r="CV1464" i="1" s="1"/>
  <c r="CT1465" i="1"/>
  <c r="CV1465" i="1" s="1"/>
  <c r="CT1466" i="1"/>
  <c r="CV1466" i="1" s="1"/>
  <c r="CT1467" i="1"/>
  <c r="CV1467" i="1" s="1"/>
  <c r="CT1468" i="1"/>
  <c r="CT1469" i="1"/>
  <c r="CV1469" i="1" s="1"/>
  <c r="CT1470" i="1"/>
  <c r="CV1470" i="1" s="1"/>
  <c r="CT1471" i="1"/>
  <c r="CV1471" i="1" s="1"/>
  <c r="CT1472" i="1"/>
  <c r="CV1472" i="1" s="1"/>
  <c r="CT1473" i="1"/>
  <c r="CV1473" i="1" s="1"/>
  <c r="CT1474" i="1"/>
  <c r="CV1474" i="1" s="1"/>
  <c r="CT1475" i="1"/>
  <c r="CV1475" i="1" s="1"/>
  <c r="CT1476" i="1"/>
  <c r="CV1476" i="1" s="1"/>
  <c r="CT1477" i="1"/>
  <c r="CV1477" i="1" s="1"/>
  <c r="CT1478" i="1"/>
  <c r="CV1478" i="1" s="1"/>
  <c r="CT1479" i="1"/>
  <c r="CV1479" i="1" s="1"/>
  <c r="CT1480" i="1"/>
  <c r="CV1480" i="1" s="1"/>
  <c r="CT1481" i="1"/>
  <c r="CV1481" i="1" s="1"/>
  <c r="CT1482" i="1"/>
  <c r="CV1482" i="1" s="1"/>
  <c r="CT1483" i="1"/>
  <c r="CV1483" i="1" s="1"/>
  <c r="CT1484" i="1"/>
  <c r="CT1485" i="1"/>
  <c r="CV1485" i="1" s="1"/>
  <c r="CT1486" i="1"/>
  <c r="CV1486" i="1" s="1"/>
  <c r="CT1487" i="1"/>
  <c r="CV1487" i="1" s="1"/>
  <c r="CT1488" i="1"/>
  <c r="CV1488" i="1" s="1"/>
  <c r="CT1489" i="1"/>
  <c r="CV1489" i="1" s="1"/>
  <c r="CT1490" i="1"/>
  <c r="CV1490" i="1" s="1"/>
  <c r="CT1491" i="1"/>
  <c r="CV1491" i="1" s="1"/>
  <c r="CT1492" i="1"/>
  <c r="CV1492" i="1" s="1"/>
  <c r="CT1493" i="1"/>
  <c r="CV1493" i="1" s="1"/>
  <c r="CT1494" i="1"/>
  <c r="CV1494" i="1" s="1"/>
  <c r="CT1495" i="1"/>
  <c r="CV1495" i="1" s="1"/>
  <c r="CT1496" i="1"/>
  <c r="CV1496" i="1" s="1"/>
  <c r="CT1497" i="1"/>
  <c r="CV1497" i="1" s="1"/>
  <c r="CT1498" i="1"/>
  <c r="CV1498" i="1" s="1"/>
  <c r="CT1499" i="1"/>
  <c r="CV1499" i="1" s="1"/>
  <c r="CT1500" i="1"/>
  <c r="CT1501" i="1"/>
  <c r="CV1501" i="1" s="1"/>
  <c r="CT1502" i="1"/>
  <c r="CV1502" i="1" s="1"/>
  <c r="CT1503" i="1"/>
  <c r="CV1503" i="1" s="1"/>
  <c r="CT1504" i="1"/>
  <c r="CV1504" i="1" s="1"/>
  <c r="CT1505" i="1"/>
  <c r="CV1505" i="1" s="1"/>
  <c r="CT1506" i="1"/>
  <c r="CV1506" i="1" s="1"/>
  <c r="CT1507" i="1"/>
  <c r="CV1507" i="1" s="1"/>
  <c r="CT1508" i="1"/>
  <c r="CV1508" i="1" s="1"/>
  <c r="CT1509" i="1"/>
  <c r="CV1509" i="1" s="1"/>
  <c r="CT1510" i="1"/>
  <c r="CV1510" i="1" s="1"/>
  <c r="CT1511" i="1"/>
  <c r="CV1511" i="1" s="1"/>
  <c r="CT1512" i="1"/>
  <c r="CV1512" i="1" s="1"/>
  <c r="CT1513" i="1"/>
  <c r="CV1513" i="1" s="1"/>
  <c r="CT1514" i="1"/>
  <c r="CV1514" i="1" s="1"/>
  <c r="CT1515" i="1"/>
  <c r="CV1515" i="1" s="1"/>
  <c r="CT1516" i="1"/>
  <c r="CT1517" i="1"/>
  <c r="CV1517" i="1" s="1"/>
  <c r="CT1518" i="1"/>
  <c r="CV1518" i="1" s="1"/>
  <c r="CT1519" i="1"/>
  <c r="CV1519" i="1" s="1"/>
  <c r="CT1520" i="1"/>
  <c r="CV1520" i="1" s="1"/>
  <c r="CT1521" i="1"/>
  <c r="CV1521" i="1" s="1"/>
  <c r="CT1522" i="1"/>
  <c r="CV1522" i="1" s="1"/>
  <c r="CT1523" i="1"/>
  <c r="CV1523" i="1" s="1"/>
  <c r="CT1524" i="1"/>
  <c r="CV1524" i="1" s="1"/>
  <c r="CT1525" i="1"/>
  <c r="CV1525" i="1" s="1"/>
  <c r="CT1526" i="1"/>
  <c r="CV1526" i="1" s="1"/>
  <c r="CT1527" i="1"/>
  <c r="CV1527" i="1" s="1"/>
  <c r="CT1528" i="1"/>
  <c r="CV1528" i="1" s="1"/>
  <c r="CT1529" i="1"/>
  <c r="CV1529" i="1" s="1"/>
  <c r="CT1530" i="1"/>
  <c r="CV1530" i="1" s="1"/>
  <c r="CT1531" i="1"/>
  <c r="CV1531" i="1" s="1"/>
  <c r="CT1532" i="1"/>
  <c r="CT1533" i="1"/>
  <c r="CV1533" i="1" s="1"/>
  <c r="CT1534" i="1"/>
  <c r="CV1534" i="1" s="1"/>
  <c r="CT1535" i="1"/>
  <c r="CV1535" i="1" s="1"/>
  <c r="CT1536" i="1"/>
  <c r="CV1536" i="1" s="1"/>
  <c r="CT1537" i="1"/>
  <c r="CV1537" i="1" s="1"/>
  <c r="CT1538" i="1"/>
  <c r="CV1538" i="1" s="1"/>
  <c r="CT1539" i="1"/>
  <c r="CV1539" i="1" s="1"/>
  <c r="CT1540" i="1"/>
  <c r="CV1540" i="1" s="1"/>
  <c r="CT1541" i="1"/>
  <c r="CV1541" i="1" s="1"/>
  <c r="CT1542" i="1"/>
  <c r="CV1542" i="1" s="1"/>
  <c r="CT1543" i="1"/>
  <c r="CV1543" i="1" s="1"/>
  <c r="CT1544" i="1"/>
  <c r="CV1544" i="1" s="1"/>
  <c r="CT1545" i="1"/>
  <c r="CV1545" i="1" s="1"/>
  <c r="CT1546" i="1"/>
  <c r="CV1546" i="1" s="1"/>
  <c r="CT1547" i="1"/>
  <c r="CV1547" i="1" s="1"/>
  <c r="CT1548" i="1"/>
  <c r="CT1549" i="1"/>
  <c r="CV1549" i="1" s="1"/>
  <c r="CT1550" i="1"/>
  <c r="CV1550" i="1" s="1"/>
  <c r="CT1551" i="1"/>
  <c r="CV1551" i="1" s="1"/>
  <c r="CT1552" i="1"/>
  <c r="CV1552" i="1" s="1"/>
  <c r="CT1553" i="1"/>
  <c r="CV1553" i="1" s="1"/>
  <c r="CT1554" i="1"/>
  <c r="CV1554" i="1" s="1"/>
  <c r="CT1555" i="1"/>
  <c r="CV1555" i="1" s="1"/>
  <c r="CT1556" i="1"/>
  <c r="CV1556" i="1" s="1"/>
  <c r="CT1557" i="1"/>
  <c r="CV1557" i="1" s="1"/>
  <c r="CT1558" i="1"/>
  <c r="CV1558" i="1" s="1"/>
  <c r="CT1559" i="1"/>
  <c r="CV1559" i="1" s="1"/>
  <c r="CT1560" i="1"/>
  <c r="CV1560" i="1" s="1"/>
  <c r="CT1561" i="1"/>
  <c r="CV1561" i="1" s="1"/>
  <c r="CT1562" i="1"/>
  <c r="CV1562" i="1" s="1"/>
  <c r="CT1563" i="1"/>
  <c r="CV1563" i="1" s="1"/>
  <c r="CT1564" i="1"/>
  <c r="CT1565" i="1"/>
  <c r="CV1565" i="1" s="1"/>
  <c r="CT1566" i="1"/>
  <c r="CV1566" i="1" s="1"/>
  <c r="CT1567" i="1"/>
  <c r="CV1567" i="1" s="1"/>
  <c r="CT1568" i="1"/>
  <c r="CV1568" i="1" s="1"/>
  <c r="CT1569" i="1"/>
  <c r="CV1569" i="1" s="1"/>
  <c r="CT1570" i="1"/>
  <c r="CV1570" i="1" s="1"/>
  <c r="CT1571" i="1"/>
  <c r="CV1571" i="1" s="1"/>
  <c r="CT1572" i="1"/>
  <c r="CV1572" i="1" s="1"/>
  <c r="CT1573" i="1"/>
  <c r="CV1573" i="1" s="1"/>
  <c r="CT1574" i="1"/>
  <c r="CV1574" i="1" s="1"/>
  <c r="CT1575" i="1"/>
  <c r="CV1575" i="1" s="1"/>
  <c r="CT1576" i="1"/>
  <c r="CV1576" i="1" s="1"/>
  <c r="CT1577" i="1"/>
  <c r="CV1577" i="1" s="1"/>
  <c r="CT1578" i="1"/>
  <c r="CV1578" i="1" s="1"/>
  <c r="CT1579" i="1"/>
  <c r="CV1579" i="1" s="1"/>
  <c r="CT1580" i="1"/>
  <c r="CT1581" i="1"/>
  <c r="CV1581" i="1" s="1"/>
  <c r="CT1582" i="1"/>
  <c r="CV1582" i="1" s="1"/>
  <c r="CT1583" i="1"/>
  <c r="CV1583" i="1" s="1"/>
  <c r="CT1584" i="1"/>
  <c r="CV1584" i="1" s="1"/>
  <c r="CT1585" i="1"/>
  <c r="CV1585" i="1" s="1"/>
  <c r="CT1586" i="1"/>
  <c r="CV1586" i="1" s="1"/>
  <c r="CT1587" i="1"/>
  <c r="CV1587" i="1" s="1"/>
  <c r="CT1588" i="1"/>
  <c r="CV1588" i="1" s="1"/>
  <c r="CT1589" i="1"/>
  <c r="CV1589" i="1" s="1"/>
  <c r="CT1590" i="1"/>
  <c r="CV1590" i="1" s="1"/>
  <c r="CT1591" i="1"/>
  <c r="CV1591" i="1" s="1"/>
  <c r="CT1592" i="1"/>
  <c r="CV1592" i="1" s="1"/>
  <c r="CT1593" i="1"/>
  <c r="CV1593" i="1" s="1"/>
  <c r="CT1594" i="1"/>
  <c r="CV1594" i="1" s="1"/>
  <c r="CT1595" i="1"/>
  <c r="CV1595" i="1" s="1"/>
  <c r="CT1596" i="1"/>
  <c r="CT1597" i="1"/>
  <c r="CV1597" i="1" s="1"/>
  <c r="CT1598" i="1"/>
  <c r="CV1598" i="1" s="1"/>
  <c r="CT1599" i="1"/>
  <c r="CV1599" i="1" s="1"/>
  <c r="CT1600" i="1"/>
  <c r="CT1601" i="1"/>
  <c r="CV1601" i="1" s="1"/>
  <c r="CT1602" i="1"/>
  <c r="CV1602" i="1" s="1"/>
  <c r="CT1603" i="1"/>
  <c r="CV1603" i="1" s="1"/>
  <c r="CT1604" i="1"/>
  <c r="CV1604" i="1" s="1"/>
  <c r="CT1605" i="1"/>
  <c r="CV1605" i="1" s="1"/>
  <c r="CT1606" i="1"/>
  <c r="CV1606" i="1" s="1"/>
  <c r="CT1607" i="1"/>
  <c r="CV1607" i="1" s="1"/>
  <c r="CT1608" i="1"/>
  <c r="CV1608" i="1" s="1"/>
  <c r="CT1609" i="1"/>
  <c r="CV1609" i="1" s="1"/>
  <c r="CT1610" i="1"/>
  <c r="CV1610" i="1" s="1"/>
  <c r="CT1611" i="1"/>
  <c r="CV1611" i="1" s="1"/>
  <c r="CT1612" i="1"/>
  <c r="CT1613" i="1"/>
  <c r="CV1613" i="1" s="1"/>
  <c r="CT1614" i="1"/>
  <c r="CV1614" i="1" s="1"/>
  <c r="CT1615" i="1"/>
  <c r="CV1615" i="1" s="1"/>
  <c r="CT1616" i="1"/>
  <c r="CV1616" i="1" s="1"/>
  <c r="CT1617" i="1"/>
  <c r="CT1618" i="1"/>
  <c r="CV1618" i="1" s="1"/>
  <c r="CT1619" i="1"/>
  <c r="CV1619" i="1" s="1"/>
  <c r="CT1620" i="1"/>
  <c r="CV1620" i="1" s="1"/>
  <c r="CT1621" i="1"/>
  <c r="CV1621" i="1" s="1"/>
  <c r="CT1622" i="1"/>
  <c r="CV1622" i="1" s="1"/>
  <c r="CT1623" i="1"/>
  <c r="CV1623" i="1" s="1"/>
  <c r="CT1624" i="1"/>
  <c r="CV1624" i="1" s="1"/>
  <c r="CT1625" i="1"/>
  <c r="CV1625" i="1" s="1"/>
  <c r="CT1626" i="1"/>
  <c r="CV1626" i="1" s="1"/>
  <c r="CT1627" i="1"/>
  <c r="CV1627" i="1" s="1"/>
  <c r="CT1628" i="1"/>
  <c r="CT1629" i="1"/>
  <c r="CV1629" i="1" s="1"/>
  <c r="CT1630" i="1"/>
  <c r="CV1630" i="1" s="1"/>
  <c r="CT1631" i="1"/>
  <c r="CV1631" i="1" s="1"/>
  <c r="CT1632" i="1"/>
  <c r="CV1632" i="1" s="1"/>
  <c r="CT1633" i="1"/>
  <c r="CV1633" i="1" s="1"/>
  <c r="CT1634" i="1"/>
  <c r="CV1634" i="1" s="1"/>
  <c r="CT1635" i="1"/>
  <c r="CV1635" i="1" s="1"/>
  <c r="CT1636" i="1"/>
  <c r="CV1636" i="1" s="1"/>
  <c r="CT1637" i="1"/>
  <c r="CV1637" i="1" s="1"/>
  <c r="CT1638" i="1"/>
  <c r="CV1638" i="1" s="1"/>
  <c r="CT1639" i="1"/>
  <c r="CV1639" i="1" s="1"/>
  <c r="CT1640" i="1"/>
  <c r="CV1640" i="1" s="1"/>
  <c r="CT1641" i="1"/>
  <c r="CV1641" i="1" s="1"/>
  <c r="CT1642" i="1"/>
  <c r="CV1642" i="1" s="1"/>
  <c r="CT1643" i="1"/>
  <c r="CV1643" i="1" s="1"/>
  <c r="CT1644" i="1"/>
  <c r="CT1645" i="1"/>
  <c r="CV1645" i="1" s="1"/>
  <c r="CT1646" i="1"/>
  <c r="CV1646" i="1" s="1"/>
  <c r="CT1647" i="1"/>
  <c r="CV1647" i="1" s="1"/>
  <c r="CT1648" i="1"/>
  <c r="CV1648" i="1" s="1"/>
  <c r="CT1649" i="1"/>
  <c r="CV1649" i="1" s="1"/>
  <c r="CT1650" i="1"/>
  <c r="CV1650" i="1" s="1"/>
  <c r="CT1651" i="1"/>
  <c r="CV1651" i="1" s="1"/>
  <c r="CT1652" i="1"/>
  <c r="CV1652" i="1" s="1"/>
  <c r="CT1653" i="1"/>
  <c r="CV1653" i="1" s="1"/>
  <c r="CT1654" i="1"/>
  <c r="CV1654" i="1" s="1"/>
  <c r="CT1655" i="1"/>
  <c r="CV1655" i="1" s="1"/>
  <c r="CT1656" i="1"/>
  <c r="CV1656" i="1" s="1"/>
  <c r="CT1657" i="1"/>
  <c r="CV1657" i="1" s="1"/>
  <c r="CT1658" i="1"/>
  <c r="CV1658" i="1" s="1"/>
  <c r="CT1659" i="1"/>
  <c r="CV1659" i="1" s="1"/>
  <c r="CT1660" i="1"/>
  <c r="CT1661" i="1"/>
  <c r="CV1661" i="1" s="1"/>
  <c r="CT1662" i="1"/>
  <c r="CV1662" i="1" s="1"/>
  <c r="CT1663" i="1"/>
  <c r="CV1663" i="1" s="1"/>
  <c r="CT1664" i="1"/>
  <c r="CV1664" i="1" s="1"/>
  <c r="CT1665" i="1"/>
  <c r="CV1665" i="1" s="1"/>
  <c r="CT1666" i="1"/>
  <c r="CV1666" i="1" s="1"/>
  <c r="CT1667" i="1"/>
  <c r="CV1667" i="1" s="1"/>
  <c r="CT1668" i="1"/>
  <c r="CV1668" i="1" s="1"/>
  <c r="CT1669" i="1"/>
  <c r="CV1669" i="1" s="1"/>
  <c r="CT1670" i="1"/>
  <c r="CV1670" i="1" s="1"/>
  <c r="CT1671" i="1"/>
  <c r="CV1671" i="1" s="1"/>
  <c r="CT1672" i="1"/>
  <c r="CV1672" i="1" s="1"/>
  <c r="CT1673" i="1"/>
  <c r="CV1673" i="1" s="1"/>
  <c r="CT1674" i="1"/>
  <c r="CV1674" i="1" s="1"/>
  <c r="CT1675" i="1"/>
  <c r="CV1675" i="1" s="1"/>
  <c r="CT1676" i="1"/>
  <c r="CT1677" i="1"/>
  <c r="CV1677" i="1" s="1"/>
  <c r="CT1678" i="1"/>
  <c r="CV1678" i="1" s="1"/>
  <c r="CT1679" i="1"/>
  <c r="CV1679" i="1" s="1"/>
  <c r="CT1680" i="1"/>
  <c r="CV1680" i="1" s="1"/>
  <c r="CT1681" i="1"/>
  <c r="CV1681" i="1" s="1"/>
  <c r="CT1682" i="1"/>
  <c r="CV1682" i="1" s="1"/>
  <c r="CT1683" i="1"/>
  <c r="CV1683" i="1" s="1"/>
  <c r="CT1684" i="1"/>
  <c r="CV1684" i="1" s="1"/>
  <c r="CT1685" i="1"/>
  <c r="CV1685" i="1" s="1"/>
  <c r="CT1686" i="1"/>
  <c r="CV1686" i="1" s="1"/>
  <c r="CT1687" i="1"/>
  <c r="CV1687" i="1" s="1"/>
  <c r="CT1688" i="1"/>
  <c r="CV1688" i="1" s="1"/>
  <c r="CT1689" i="1"/>
  <c r="CV1689" i="1" s="1"/>
  <c r="CT1690" i="1"/>
  <c r="CV1690" i="1" s="1"/>
  <c r="CT1691" i="1"/>
  <c r="CV1691" i="1" s="1"/>
  <c r="CT1692" i="1"/>
  <c r="CT1693" i="1"/>
  <c r="CV1693" i="1" s="1"/>
  <c r="CT1694" i="1"/>
  <c r="CV1694" i="1" s="1"/>
  <c r="CT1695" i="1"/>
  <c r="CV1695" i="1" s="1"/>
  <c r="CT1696" i="1"/>
  <c r="CV1696" i="1" s="1"/>
  <c r="CT1697" i="1"/>
  <c r="CV1697" i="1" s="1"/>
  <c r="CT1698" i="1"/>
  <c r="CV1698" i="1" s="1"/>
  <c r="CT1699" i="1"/>
  <c r="CV1699" i="1" s="1"/>
  <c r="CT1700" i="1"/>
  <c r="CV1700" i="1" s="1"/>
  <c r="CT1701" i="1"/>
  <c r="CV1701" i="1" s="1"/>
  <c r="CT1702" i="1"/>
  <c r="CV1702" i="1" s="1"/>
  <c r="CT1703" i="1"/>
  <c r="CV1703" i="1" s="1"/>
  <c r="CT1704" i="1"/>
  <c r="CV1704" i="1" s="1"/>
  <c r="CT1705" i="1"/>
  <c r="CV1705" i="1" s="1"/>
  <c r="CT1706" i="1"/>
  <c r="CV1706" i="1" s="1"/>
  <c r="CT1707" i="1"/>
  <c r="CV1707" i="1" s="1"/>
  <c r="CT1708" i="1"/>
  <c r="CT1709" i="1"/>
  <c r="CV1709" i="1" s="1"/>
  <c r="CT1710" i="1"/>
  <c r="CV1710" i="1" s="1"/>
  <c r="CT1711" i="1"/>
  <c r="CV1711" i="1" s="1"/>
  <c r="CT1712" i="1"/>
  <c r="CV1712" i="1" s="1"/>
  <c r="CT1713" i="1"/>
  <c r="CV1713" i="1" s="1"/>
  <c r="CT1714" i="1"/>
  <c r="CV1714" i="1" s="1"/>
  <c r="CT1715" i="1"/>
  <c r="CV1715" i="1" s="1"/>
  <c r="CT1716" i="1"/>
  <c r="CV1716" i="1" s="1"/>
  <c r="CT1717" i="1"/>
  <c r="CV1717" i="1" s="1"/>
  <c r="CT1718" i="1"/>
  <c r="CV1718" i="1" s="1"/>
  <c r="CT1719" i="1"/>
  <c r="CV1719" i="1" s="1"/>
  <c r="CT1720" i="1"/>
  <c r="CV1720" i="1" s="1"/>
  <c r="CT1721" i="1"/>
  <c r="CV1721" i="1" s="1"/>
  <c r="CT1722" i="1"/>
  <c r="CV1722" i="1" s="1"/>
  <c r="CT1723" i="1"/>
  <c r="CV1723" i="1" s="1"/>
  <c r="CT1724" i="1"/>
  <c r="CT1725" i="1"/>
  <c r="CV1725" i="1" s="1"/>
  <c r="CT1726" i="1"/>
  <c r="CV1726" i="1" s="1"/>
  <c r="CT1727" i="1"/>
  <c r="CV1727" i="1" s="1"/>
  <c r="CT1728" i="1"/>
  <c r="CV1728" i="1" s="1"/>
  <c r="CT1729" i="1"/>
  <c r="CV1729" i="1" s="1"/>
  <c r="CT1730" i="1"/>
  <c r="CV1730" i="1" s="1"/>
  <c r="CT1731" i="1"/>
  <c r="CV1731" i="1" s="1"/>
  <c r="CT1732" i="1"/>
  <c r="CV1732" i="1" s="1"/>
  <c r="CT1733" i="1"/>
  <c r="CV1733" i="1" s="1"/>
  <c r="CT1734" i="1"/>
  <c r="CV1734" i="1" s="1"/>
  <c r="CT1735" i="1"/>
  <c r="CV1735" i="1" s="1"/>
  <c r="CT1736" i="1"/>
  <c r="CV1736" i="1" s="1"/>
  <c r="CT1737" i="1"/>
  <c r="CV1737" i="1" s="1"/>
  <c r="CT1738" i="1"/>
  <c r="CV1738" i="1" s="1"/>
  <c r="CT1739" i="1"/>
  <c r="CV1739" i="1" s="1"/>
  <c r="CT1740" i="1"/>
  <c r="CT1741" i="1"/>
  <c r="CV1741" i="1" s="1"/>
  <c r="CT1742" i="1"/>
  <c r="CV1742" i="1" s="1"/>
  <c r="CT1743" i="1"/>
  <c r="CV1743" i="1" s="1"/>
  <c r="CT1744" i="1"/>
  <c r="CV1744" i="1" s="1"/>
  <c r="CT1745" i="1"/>
  <c r="CV1745" i="1" s="1"/>
  <c r="CT1746" i="1"/>
  <c r="CV1746" i="1" s="1"/>
  <c r="CT1747" i="1"/>
  <c r="CV1747" i="1" s="1"/>
  <c r="CT1748" i="1"/>
  <c r="CV1748" i="1" s="1"/>
  <c r="CT1749" i="1"/>
  <c r="CV1749" i="1" s="1"/>
  <c r="CT1750" i="1"/>
  <c r="CV1750" i="1" s="1"/>
  <c r="CT1751" i="1"/>
  <c r="CV1751" i="1" s="1"/>
  <c r="CT1752" i="1"/>
  <c r="CV1752" i="1" s="1"/>
  <c r="CT1753" i="1"/>
  <c r="CV1753" i="1" s="1"/>
  <c r="CT1754" i="1"/>
  <c r="CV1754" i="1" s="1"/>
  <c r="CT1755" i="1"/>
  <c r="CV1755" i="1" s="1"/>
  <c r="CT1756" i="1"/>
  <c r="CT1757" i="1"/>
  <c r="CV1757" i="1" s="1"/>
  <c r="CT1758" i="1"/>
  <c r="CV1758" i="1" s="1"/>
  <c r="CT1759" i="1"/>
  <c r="CV1759" i="1" s="1"/>
  <c r="CT1760" i="1"/>
  <c r="CV1760" i="1" s="1"/>
  <c r="CT1761" i="1"/>
  <c r="CV1761" i="1" s="1"/>
  <c r="CT1762" i="1"/>
  <c r="CV1762" i="1" s="1"/>
  <c r="CT1763" i="1"/>
  <c r="CV1763" i="1" s="1"/>
  <c r="CT1764" i="1"/>
  <c r="CV1764" i="1" s="1"/>
  <c r="CT1765" i="1"/>
  <c r="CV1765" i="1" s="1"/>
  <c r="CT1766" i="1"/>
  <c r="CV1766" i="1" s="1"/>
  <c r="CT1767" i="1"/>
  <c r="CV1767" i="1" s="1"/>
  <c r="CT1768" i="1"/>
  <c r="CV1768" i="1" s="1"/>
  <c r="CT1769" i="1"/>
  <c r="CV1769" i="1" s="1"/>
  <c r="CT1770" i="1"/>
  <c r="CV1770" i="1" s="1"/>
  <c r="CT1771" i="1"/>
  <c r="CV1771" i="1" s="1"/>
  <c r="CT1772" i="1"/>
  <c r="CT1773" i="1"/>
  <c r="CV1773" i="1" s="1"/>
  <c r="CT1774" i="1"/>
  <c r="CV1774" i="1" s="1"/>
  <c r="CT1775" i="1"/>
  <c r="CV1775" i="1" s="1"/>
  <c r="CT1776" i="1"/>
  <c r="CV1776" i="1" s="1"/>
  <c r="CT1777" i="1"/>
  <c r="CV1777" i="1" s="1"/>
  <c r="CT1778" i="1"/>
  <c r="CV1778" i="1" s="1"/>
  <c r="CT1779" i="1"/>
  <c r="CV1779" i="1" s="1"/>
  <c r="CT1780" i="1"/>
  <c r="CV1780" i="1" s="1"/>
  <c r="CT1781" i="1"/>
  <c r="CV1781" i="1" s="1"/>
  <c r="CT1782" i="1"/>
  <c r="CV1782" i="1" s="1"/>
  <c r="CT1783" i="1"/>
  <c r="CV1783" i="1" s="1"/>
  <c r="CT1784" i="1"/>
  <c r="CV1784" i="1" s="1"/>
  <c r="CT1785" i="1"/>
  <c r="CV1785" i="1" s="1"/>
  <c r="CT1786" i="1"/>
  <c r="CV1786" i="1" s="1"/>
  <c r="CT1787" i="1"/>
  <c r="CV1787" i="1" s="1"/>
  <c r="CT1788" i="1"/>
  <c r="CT1789" i="1"/>
  <c r="CV1789" i="1" s="1"/>
  <c r="CT1790" i="1"/>
  <c r="CV1790" i="1" s="1"/>
  <c r="CT1791" i="1"/>
  <c r="CV1791" i="1" s="1"/>
  <c r="CT1792" i="1"/>
  <c r="CV1792" i="1" s="1"/>
  <c r="CT1793" i="1"/>
  <c r="CV1793" i="1" s="1"/>
  <c r="CT1794" i="1"/>
  <c r="CV1794" i="1" s="1"/>
  <c r="CT1795" i="1"/>
  <c r="CV1795" i="1" s="1"/>
  <c r="CT1796" i="1"/>
  <c r="CV1796" i="1" s="1"/>
  <c r="CT1797" i="1"/>
  <c r="CV1797" i="1" s="1"/>
  <c r="CT1798" i="1"/>
  <c r="CV1798" i="1" s="1"/>
  <c r="CT1799" i="1"/>
  <c r="CV1799" i="1" s="1"/>
  <c r="CT1800" i="1"/>
  <c r="CV1800" i="1" s="1"/>
  <c r="CT1801" i="1"/>
  <c r="CV1801" i="1" s="1"/>
  <c r="CT1802" i="1"/>
  <c r="CV1802" i="1" s="1"/>
  <c r="CT1803" i="1"/>
  <c r="CV1803" i="1" s="1"/>
  <c r="CT1804" i="1"/>
  <c r="CT1805" i="1"/>
  <c r="CV1805" i="1" s="1"/>
  <c r="CT1806" i="1"/>
  <c r="CV1806" i="1" s="1"/>
  <c r="CT1807" i="1"/>
  <c r="CV1807" i="1" s="1"/>
  <c r="CT1808" i="1"/>
  <c r="CV1808" i="1" s="1"/>
  <c r="CT1809" i="1"/>
  <c r="CV1809" i="1" s="1"/>
  <c r="CT1810" i="1"/>
  <c r="CV1810" i="1" s="1"/>
  <c r="CT1811" i="1"/>
  <c r="CV1811" i="1" s="1"/>
  <c r="CT1812" i="1"/>
  <c r="CV1812" i="1" s="1"/>
  <c r="CT1813" i="1"/>
  <c r="CV1813" i="1" s="1"/>
  <c r="CT1814" i="1"/>
  <c r="CV1814" i="1" s="1"/>
  <c r="CT1815" i="1"/>
  <c r="CV1815" i="1" s="1"/>
  <c r="CT1816" i="1"/>
  <c r="CV1816" i="1" s="1"/>
  <c r="CT1817" i="1"/>
  <c r="CV1817" i="1" s="1"/>
  <c r="CT1818" i="1"/>
  <c r="CV1818" i="1" s="1"/>
  <c r="CT1819" i="1"/>
  <c r="CV1819" i="1" s="1"/>
  <c r="CT1820" i="1"/>
  <c r="CT1821" i="1"/>
  <c r="CV1821" i="1" s="1"/>
  <c r="CT1822" i="1"/>
  <c r="CV1822" i="1" s="1"/>
  <c r="CT1823" i="1"/>
  <c r="CV1823" i="1" s="1"/>
  <c r="CT1824" i="1"/>
  <c r="CV1824" i="1" s="1"/>
  <c r="CT1825" i="1"/>
  <c r="CV1825" i="1" s="1"/>
  <c r="CT1826" i="1"/>
  <c r="CV1826" i="1" s="1"/>
  <c r="CT1827" i="1"/>
  <c r="CV1827" i="1" s="1"/>
  <c r="CT1828" i="1"/>
  <c r="CV1828" i="1" s="1"/>
  <c r="CT1829" i="1"/>
  <c r="CV1829" i="1" s="1"/>
  <c r="CT1830" i="1"/>
  <c r="CV1830" i="1" s="1"/>
  <c r="CT1831" i="1"/>
  <c r="CV1831" i="1" s="1"/>
  <c r="CT1832" i="1"/>
  <c r="CV1832" i="1" s="1"/>
  <c r="CT1833" i="1"/>
  <c r="CV1833" i="1" s="1"/>
  <c r="CT1834" i="1"/>
  <c r="CV1834" i="1" s="1"/>
  <c r="CT1835" i="1"/>
  <c r="CV1835" i="1" s="1"/>
  <c r="CT1836" i="1"/>
  <c r="CT1837" i="1"/>
  <c r="CV1837" i="1" s="1"/>
  <c r="CT1838" i="1"/>
  <c r="CV1838" i="1" s="1"/>
  <c r="CT1839" i="1"/>
  <c r="CV1839" i="1" s="1"/>
  <c r="CT1840" i="1"/>
  <c r="CV1840" i="1" s="1"/>
  <c r="CT1841" i="1"/>
  <c r="CV1841" i="1" s="1"/>
  <c r="CT1842" i="1"/>
  <c r="CV1842" i="1" s="1"/>
  <c r="CT1843" i="1"/>
  <c r="CV1843" i="1" s="1"/>
  <c r="CT1844" i="1"/>
  <c r="CV1844" i="1" s="1"/>
  <c r="CT1845" i="1"/>
  <c r="CV1845" i="1" s="1"/>
  <c r="CT1846" i="1"/>
  <c r="CV1846" i="1" s="1"/>
  <c r="CT1847" i="1"/>
  <c r="CV1847" i="1" s="1"/>
  <c r="CT1848" i="1"/>
  <c r="CV1848" i="1" s="1"/>
  <c r="CT1849" i="1"/>
  <c r="CV1849" i="1" s="1"/>
  <c r="CT1850" i="1"/>
  <c r="CV1850" i="1" s="1"/>
  <c r="CT1851" i="1"/>
  <c r="CV1851" i="1" s="1"/>
  <c r="CT1852" i="1"/>
  <c r="CT1853" i="1"/>
  <c r="CV1853" i="1" s="1"/>
  <c r="CT1854" i="1"/>
  <c r="CV1854" i="1" s="1"/>
  <c r="CT1855" i="1"/>
  <c r="CV1855" i="1" s="1"/>
  <c r="CT1856" i="1"/>
  <c r="CV1856" i="1" s="1"/>
  <c r="CT1857" i="1"/>
  <c r="CV1857" i="1" s="1"/>
  <c r="CT1858" i="1"/>
  <c r="CV1858" i="1" s="1"/>
  <c r="CT1859" i="1"/>
  <c r="CV1859" i="1" s="1"/>
  <c r="CT1860" i="1"/>
  <c r="CV1860" i="1" s="1"/>
  <c r="CT1861" i="1"/>
  <c r="CV1861" i="1" s="1"/>
  <c r="CT1862" i="1"/>
  <c r="CV1862" i="1" s="1"/>
  <c r="CT1863" i="1"/>
  <c r="CV1863" i="1" s="1"/>
  <c r="CT1864" i="1"/>
  <c r="CV1864" i="1" s="1"/>
  <c r="CT1865" i="1"/>
  <c r="CV1865" i="1" s="1"/>
  <c r="CT1866" i="1"/>
  <c r="CV1866" i="1" s="1"/>
  <c r="CT1867" i="1"/>
  <c r="CV1867" i="1" s="1"/>
  <c r="CT1868" i="1"/>
  <c r="CT1869" i="1"/>
  <c r="CV1869" i="1" s="1"/>
  <c r="CT1870" i="1"/>
  <c r="CV1870" i="1" s="1"/>
  <c r="CT1871" i="1"/>
  <c r="CV1871" i="1" s="1"/>
  <c r="CT1872" i="1"/>
  <c r="CV1872" i="1" s="1"/>
  <c r="CT1873" i="1"/>
  <c r="CV1873" i="1" s="1"/>
  <c r="CT1874" i="1"/>
  <c r="CV1874" i="1" s="1"/>
  <c r="CT1875" i="1"/>
  <c r="CV1875" i="1" s="1"/>
  <c r="CT1876" i="1"/>
  <c r="CV1876" i="1" s="1"/>
  <c r="CT1877" i="1"/>
  <c r="CV1877" i="1" s="1"/>
  <c r="CT1878" i="1"/>
  <c r="CV1878" i="1" s="1"/>
  <c r="CT1879" i="1"/>
  <c r="CV1879" i="1" s="1"/>
  <c r="CT1880" i="1"/>
  <c r="CV1880" i="1" s="1"/>
  <c r="CT1881" i="1"/>
  <c r="CV1881" i="1" s="1"/>
  <c r="CT1882" i="1"/>
  <c r="CV1882" i="1" s="1"/>
  <c r="CT1883" i="1"/>
  <c r="CV1883" i="1" s="1"/>
  <c r="CT1884" i="1"/>
  <c r="CT1885" i="1"/>
  <c r="CV1885" i="1" s="1"/>
  <c r="CT1886" i="1"/>
  <c r="CV1886" i="1" s="1"/>
  <c r="CT1887" i="1"/>
  <c r="CV1887" i="1" s="1"/>
  <c r="CT1888" i="1"/>
  <c r="CV1888" i="1" s="1"/>
  <c r="CT1889" i="1"/>
  <c r="CV1889" i="1" s="1"/>
  <c r="CT1890" i="1"/>
  <c r="CV1890" i="1" s="1"/>
  <c r="CT1891" i="1"/>
  <c r="CV1891" i="1" s="1"/>
  <c r="CT1892" i="1"/>
  <c r="CV1892" i="1" s="1"/>
  <c r="CT1893" i="1"/>
  <c r="CV1893" i="1" s="1"/>
  <c r="CT1894" i="1"/>
  <c r="CV1894" i="1" s="1"/>
  <c r="CT1895" i="1"/>
  <c r="CV1895" i="1" s="1"/>
  <c r="CT1896" i="1"/>
  <c r="CV1896" i="1" s="1"/>
  <c r="CT1897" i="1"/>
  <c r="CV1897" i="1" s="1"/>
  <c r="CT1898" i="1"/>
  <c r="CV1898" i="1" s="1"/>
  <c r="CT1899" i="1"/>
  <c r="CV1899" i="1" s="1"/>
  <c r="CT1900" i="1"/>
  <c r="CT1901" i="1"/>
  <c r="CV1901" i="1" s="1"/>
  <c r="CT1902" i="1"/>
  <c r="CV1902" i="1" s="1"/>
  <c r="CT1903" i="1"/>
  <c r="CV1903" i="1" s="1"/>
  <c r="CT1904" i="1"/>
  <c r="CV1904" i="1" s="1"/>
  <c r="CT1905" i="1"/>
  <c r="CV1905" i="1" s="1"/>
  <c r="CT1906" i="1"/>
  <c r="CV1906" i="1" s="1"/>
  <c r="CT1907" i="1"/>
  <c r="CV1907" i="1" s="1"/>
  <c r="CT1908" i="1"/>
  <c r="CV1908" i="1" s="1"/>
  <c r="CT1909" i="1"/>
  <c r="CT1910" i="1"/>
  <c r="CV1910" i="1" s="1"/>
  <c r="CT1911" i="1"/>
  <c r="CV1911" i="1" s="1"/>
  <c r="CT1912" i="1"/>
  <c r="CV1912" i="1" s="1"/>
  <c r="CT1913" i="1"/>
  <c r="CV1913" i="1" s="1"/>
  <c r="CT1914" i="1"/>
  <c r="CV1914" i="1" s="1"/>
  <c r="CT1915" i="1"/>
  <c r="CV1915" i="1" s="1"/>
  <c r="CT1916" i="1"/>
  <c r="CT1917" i="1"/>
  <c r="CV1917" i="1" s="1"/>
  <c r="CT1918" i="1"/>
  <c r="CV1918" i="1" s="1"/>
  <c r="CT1919" i="1"/>
  <c r="CV1919" i="1" s="1"/>
  <c r="CT1920" i="1"/>
  <c r="CV1920" i="1" s="1"/>
  <c r="CT1921" i="1"/>
  <c r="CV1921" i="1" s="1"/>
  <c r="CT1922" i="1"/>
  <c r="CV1922" i="1" s="1"/>
  <c r="CT1923" i="1"/>
  <c r="CV1923" i="1" s="1"/>
  <c r="CT1924" i="1"/>
  <c r="CV1924" i="1" s="1"/>
  <c r="CT1925" i="1"/>
  <c r="CV1925" i="1" s="1"/>
  <c r="CT1926" i="1"/>
  <c r="CV1926" i="1" s="1"/>
  <c r="CT1927" i="1"/>
  <c r="CV1927" i="1" s="1"/>
  <c r="CT1928" i="1"/>
  <c r="CV1928" i="1" s="1"/>
  <c r="CT1929" i="1"/>
  <c r="CV1929" i="1" s="1"/>
  <c r="CT1930" i="1"/>
  <c r="CV1930" i="1" s="1"/>
  <c r="CT1931" i="1"/>
  <c r="CV1931" i="1" s="1"/>
  <c r="CT1932" i="1"/>
  <c r="CT1933" i="1"/>
  <c r="CV1933" i="1" s="1"/>
  <c r="CT1934" i="1"/>
  <c r="CV1934" i="1" s="1"/>
  <c r="CT1935" i="1"/>
  <c r="CV1935" i="1" s="1"/>
  <c r="CT1936" i="1"/>
  <c r="CV1936" i="1" s="1"/>
  <c r="CT1937" i="1"/>
  <c r="CV1937" i="1" s="1"/>
  <c r="CT1938" i="1"/>
  <c r="CV1938" i="1" s="1"/>
  <c r="CT1939" i="1"/>
  <c r="CV1939" i="1" s="1"/>
  <c r="CT1940" i="1"/>
  <c r="CV1940" i="1" s="1"/>
  <c r="CT1941" i="1"/>
  <c r="CV1941" i="1" s="1"/>
  <c r="CT1942" i="1"/>
  <c r="CV1942" i="1" s="1"/>
  <c r="CT1943" i="1"/>
  <c r="CV1943" i="1" s="1"/>
  <c r="CT1944" i="1"/>
  <c r="CV1944" i="1" s="1"/>
  <c r="CT1945" i="1"/>
  <c r="CV1945" i="1" s="1"/>
  <c r="CT1946" i="1"/>
  <c r="CV1946" i="1" s="1"/>
  <c r="CT1947" i="1"/>
  <c r="CV1947" i="1" s="1"/>
  <c r="CT1948" i="1"/>
  <c r="CT1949" i="1"/>
  <c r="CV1949" i="1" s="1"/>
  <c r="CT1950" i="1"/>
  <c r="CV1950" i="1" s="1"/>
  <c r="CT1951" i="1"/>
  <c r="CV1951" i="1" s="1"/>
  <c r="CT1952" i="1"/>
  <c r="CV1952" i="1" s="1"/>
  <c r="CT1953" i="1"/>
  <c r="CV1953" i="1" s="1"/>
  <c r="CT1954" i="1"/>
  <c r="CV1954" i="1" s="1"/>
  <c r="CT1955" i="1"/>
  <c r="CV1955" i="1" s="1"/>
  <c r="CT1956" i="1"/>
  <c r="CV1956" i="1" s="1"/>
  <c r="CT1957" i="1"/>
  <c r="CV1957" i="1" s="1"/>
  <c r="CT1958" i="1"/>
  <c r="CV1958" i="1" s="1"/>
  <c r="CT1959" i="1"/>
  <c r="CV1959" i="1" s="1"/>
  <c r="CT1960" i="1"/>
  <c r="CV1960" i="1" s="1"/>
  <c r="CT1961" i="1"/>
  <c r="CV1961" i="1" s="1"/>
  <c r="CT1962" i="1"/>
  <c r="CV1962" i="1" s="1"/>
  <c r="CT1963" i="1"/>
  <c r="CV1963" i="1" s="1"/>
  <c r="CT1964" i="1"/>
  <c r="CT1965" i="1"/>
  <c r="CV1965" i="1" s="1"/>
  <c r="CT1966" i="1"/>
  <c r="CV1966" i="1" s="1"/>
  <c r="CT1967" i="1"/>
  <c r="CV1967" i="1" s="1"/>
  <c r="CT1968" i="1"/>
  <c r="CV1968" i="1" s="1"/>
  <c r="CT1969" i="1"/>
  <c r="CV1969" i="1" s="1"/>
  <c r="CT1970" i="1"/>
  <c r="CV1970" i="1" s="1"/>
  <c r="CT1971" i="1"/>
  <c r="CV1971" i="1" s="1"/>
  <c r="CT1972" i="1"/>
  <c r="CV1972" i="1" s="1"/>
  <c r="CT1973" i="1"/>
  <c r="CV1973" i="1" s="1"/>
  <c r="CT1974" i="1"/>
  <c r="CV1974" i="1" s="1"/>
  <c r="CT1975" i="1"/>
  <c r="CV1975" i="1" s="1"/>
  <c r="CT1976" i="1"/>
  <c r="CV1976" i="1" s="1"/>
  <c r="CT1977" i="1"/>
  <c r="CV1977" i="1" s="1"/>
  <c r="CT1978" i="1"/>
  <c r="CV1978" i="1" s="1"/>
  <c r="CT1979" i="1"/>
  <c r="CV1979" i="1" s="1"/>
  <c r="CT1980" i="1"/>
  <c r="CT1981" i="1"/>
  <c r="CV1981" i="1" s="1"/>
  <c r="CT1982" i="1"/>
  <c r="CV1982" i="1" s="1"/>
  <c r="CT1983" i="1"/>
  <c r="CV1983" i="1" s="1"/>
  <c r="CT1984" i="1"/>
  <c r="CV1984" i="1" s="1"/>
  <c r="CT1985" i="1"/>
  <c r="CV1985" i="1" s="1"/>
  <c r="CT1986" i="1"/>
  <c r="CV1986" i="1" s="1"/>
  <c r="CT1987" i="1"/>
  <c r="CV1987" i="1" s="1"/>
  <c r="CT1988" i="1"/>
  <c r="CV1988" i="1" s="1"/>
  <c r="CT1989" i="1"/>
  <c r="CV1989" i="1" s="1"/>
  <c r="CT1990" i="1"/>
  <c r="CV1990" i="1" s="1"/>
  <c r="CT1991" i="1"/>
  <c r="CV1991" i="1" s="1"/>
  <c r="CT1992" i="1"/>
  <c r="CV1992" i="1" s="1"/>
  <c r="CT1993" i="1"/>
  <c r="CV1993" i="1" s="1"/>
  <c r="CT1994" i="1"/>
  <c r="CV1994" i="1" s="1"/>
  <c r="CT1995" i="1"/>
  <c r="CV1995" i="1" s="1"/>
  <c r="CT1996" i="1"/>
  <c r="CT1997" i="1"/>
  <c r="CV1997" i="1" s="1"/>
  <c r="CT1998" i="1"/>
  <c r="CV1998" i="1" s="1"/>
  <c r="CT1999" i="1"/>
  <c r="CV1999" i="1" s="1"/>
  <c r="CT2000" i="1"/>
  <c r="CV2000" i="1" s="1"/>
  <c r="CT2001" i="1"/>
  <c r="CV2001" i="1" s="1"/>
  <c r="CT2002" i="1"/>
  <c r="CV2002" i="1" s="1"/>
  <c r="CT2003" i="1"/>
  <c r="CV2003" i="1" s="1"/>
  <c r="CT2004" i="1"/>
  <c r="CV2004" i="1" s="1"/>
  <c r="CT2005" i="1"/>
  <c r="CV2005" i="1" s="1"/>
  <c r="CT2006" i="1"/>
  <c r="CV2006" i="1" s="1"/>
  <c r="CT2007" i="1"/>
  <c r="CV2007" i="1" s="1"/>
  <c r="CT2008" i="1"/>
  <c r="CV2008" i="1" s="1"/>
  <c r="CT2009" i="1"/>
  <c r="CV2009" i="1" s="1"/>
  <c r="CT2010" i="1"/>
  <c r="CV2010" i="1" s="1"/>
  <c r="CT2011" i="1"/>
  <c r="CV2011" i="1" s="1"/>
  <c r="CT2012" i="1"/>
  <c r="CT2013" i="1"/>
  <c r="CV2013" i="1" s="1"/>
  <c r="CT2014" i="1"/>
  <c r="CV2014" i="1" s="1"/>
  <c r="CT2015" i="1"/>
  <c r="CV2015" i="1" s="1"/>
  <c r="CT2016" i="1"/>
  <c r="CV2016" i="1" s="1"/>
  <c r="CT2017" i="1"/>
  <c r="CV2017" i="1" s="1"/>
  <c r="CT2018" i="1"/>
  <c r="CV2018" i="1" s="1"/>
  <c r="CT2019" i="1"/>
  <c r="CV2019" i="1" s="1"/>
  <c r="CT2020" i="1"/>
  <c r="CV2020" i="1" s="1"/>
  <c r="CT2021" i="1"/>
  <c r="CV2021" i="1" s="1"/>
  <c r="CT2022" i="1"/>
  <c r="CV2022" i="1" s="1"/>
  <c r="CT2023" i="1"/>
  <c r="CV2023" i="1" s="1"/>
  <c r="CT2024" i="1"/>
  <c r="CV2024" i="1" s="1"/>
  <c r="CT2025" i="1"/>
  <c r="CV2025" i="1" s="1"/>
  <c r="CT2026" i="1"/>
  <c r="CV2026" i="1" s="1"/>
  <c r="CT2027" i="1"/>
  <c r="CV2027" i="1" s="1"/>
  <c r="CT2028" i="1"/>
  <c r="CT2029" i="1"/>
  <c r="CV2029" i="1" s="1"/>
  <c r="CT2030" i="1"/>
  <c r="CV2030" i="1" s="1"/>
  <c r="CT2031" i="1"/>
  <c r="CV2031" i="1" s="1"/>
  <c r="CT2032" i="1"/>
  <c r="CV2032" i="1" s="1"/>
  <c r="CT2033" i="1"/>
  <c r="CV2033" i="1" s="1"/>
  <c r="CT2034" i="1"/>
  <c r="CV2034" i="1" s="1"/>
  <c r="CT2035" i="1"/>
  <c r="CV2035" i="1" s="1"/>
  <c r="CT2036" i="1"/>
  <c r="CV2036" i="1" s="1"/>
  <c r="CT2037" i="1"/>
  <c r="CV2037" i="1" s="1"/>
  <c r="CT2038" i="1"/>
  <c r="CV2038" i="1" s="1"/>
  <c r="CT2039" i="1"/>
  <c r="CV2039" i="1" s="1"/>
  <c r="CT2040" i="1"/>
  <c r="CV2040" i="1" s="1"/>
  <c r="CT2041" i="1"/>
  <c r="CV2041" i="1" s="1"/>
  <c r="CT2042" i="1"/>
  <c r="CV2042" i="1" s="1"/>
  <c r="CT2043" i="1"/>
  <c r="CV2043" i="1" s="1"/>
  <c r="CT2044" i="1"/>
  <c r="CT2045" i="1"/>
  <c r="CV2045" i="1" s="1"/>
  <c r="CT2046" i="1"/>
  <c r="CV2046" i="1" s="1"/>
  <c r="CT2047" i="1"/>
  <c r="CV2047" i="1" s="1"/>
  <c r="CT2048" i="1"/>
  <c r="CV2048" i="1" s="1"/>
  <c r="CT2049" i="1"/>
  <c r="CV2049" i="1" s="1"/>
  <c r="CT2050" i="1"/>
  <c r="CV2050" i="1" s="1"/>
  <c r="CT2051" i="1"/>
  <c r="CV2051" i="1" s="1"/>
  <c r="CT2052" i="1"/>
  <c r="CV2052" i="1" s="1"/>
  <c r="CT2053" i="1"/>
  <c r="CV2053" i="1" s="1"/>
  <c r="CT2054" i="1"/>
  <c r="CV2054" i="1" s="1"/>
  <c r="CT2055" i="1"/>
  <c r="CV2055" i="1" s="1"/>
  <c r="CT2056" i="1"/>
  <c r="CV2056" i="1" s="1"/>
  <c r="CT2057" i="1"/>
  <c r="CV2057" i="1" s="1"/>
  <c r="CT2058" i="1"/>
  <c r="CV2058" i="1" s="1"/>
  <c r="CT2059" i="1"/>
  <c r="CV2059" i="1" s="1"/>
  <c r="CT2060" i="1"/>
  <c r="CT2061" i="1"/>
  <c r="CV2061" i="1" s="1"/>
  <c r="CT2062" i="1"/>
  <c r="CV2062" i="1" s="1"/>
  <c r="CT2063" i="1"/>
  <c r="CV2063" i="1" s="1"/>
  <c r="CT2064" i="1"/>
  <c r="CV2064" i="1" s="1"/>
  <c r="CT2065" i="1"/>
  <c r="CV2065" i="1" s="1"/>
  <c r="CT2066" i="1"/>
  <c r="CV2066" i="1" s="1"/>
  <c r="CT2067" i="1"/>
  <c r="CV2067" i="1" s="1"/>
  <c r="CT2068" i="1"/>
  <c r="CV2068" i="1" s="1"/>
  <c r="CT2069" i="1"/>
  <c r="CV2069" i="1" s="1"/>
  <c r="CT2070" i="1"/>
  <c r="CV2070" i="1" s="1"/>
  <c r="CT2071" i="1"/>
  <c r="CV2071" i="1" s="1"/>
  <c r="CT2072" i="1"/>
  <c r="CV2072" i="1" s="1"/>
  <c r="CT2073" i="1"/>
  <c r="CV2073" i="1" s="1"/>
  <c r="CT2074" i="1"/>
  <c r="CV2074" i="1" s="1"/>
  <c r="CT2075" i="1"/>
  <c r="CV2075" i="1" s="1"/>
  <c r="CT2076" i="1"/>
  <c r="CT2077" i="1"/>
  <c r="CV2077" i="1" s="1"/>
  <c r="CT2078" i="1"/>
  <c r="CV2078" i="1" s="1"/>
  <c r="CT2079" i="1"/>
  <c r="CV2079" i="1" s="1"/>
  <c r="CT2080" i="1"/>
  <c r="CV2080" i="1" s="1"/>
  <c r="CT2081" i="1"/>
  <c r="CV2081" i="1" s="1"/>
  <c r="CT2082" i="1"/>
  <c r="CV2082" i="1" s="1"/>
  <c r="CT2083" i="1"/>
  <c r="CV2083" i="1" s="1"/>
  <c r="CT2084" i="1"/>
  <c r="CV2084" i="1" s="1"/>
  <c r="CT2085" i="1"/>
  <c r="CV2085" i="1" s="1"/>
  <c r="CT2086" i="1"/>
  <c r="CV2086" i="1" s="1"/>
  <c r="CT2087" i="1"/>
  <c r="CV2087" i="1" s="1"/>
  <c r="CT2088" i="1"/>
  <c r="CV2088" i="1" s="1"/>
  <c r="CT2089" i="1"/>
  <c r="CV2089" i="1" s="1"/>
  <c r="CT2090" i="1"/>
  <c r="CV2090" i="1" s="1"/>
  <c r="CT2091" i="1"/>
  <c r="CV2091" i="1" s="1"/>
  <c r="CT2092" i="1"/>
  <c r="CT2093" i="1"/>
  <c r="CV2093" i="1" s="1"/>
  <c r="CT2094" i="1"/>
  <c r="CV2094" i="1" s="1"/>
  <c r="CT2095" i="1"/>
  <c r="CV2095" i="1" s="1"/>
  <c r="CT2096" i="1"/>
  <c r="CV2096" i="1" s="1"/>
  <c r="CT2097" i="1"/>
  <c r="CV2097" i="1" s="1"/>
  <c r="CT2098" i="1"/>
  <c r="CV2098" i="1" s="1"/>
  <c r="CT2099" i="1"/>
  <c r="CV2099" i="1" s="1"/>
  <c r="CT2100" i="1"/>
  <c r="CV2100" i="1" s="1"/>
  <c r="CT2101" i="1"/>
  <c r="CV2101" i="1" s="1"/>
  <c r="CT2102" i="1"/>
  <c r="CV2102" i="1" s="1"/>
  <c r="CT2103" i="1"/>
  <c r="CV2103" i="1" s="1"/>
  <c r="CT2104" i="1"/>
  <c r="CV2104" i="1" s="1"/>
  <c r="CT2105" i="1"/>
  <c r="CV2105" i="1" s="1"/>
  <c r="CT2106" i="1"/>
  <c r="CV2106" i="1" s="1"/>
  <c r="CT2107" i="1"/>
  <c r="CV2107" i="1" s="1"/>
  <c r="CT2108" i="1"/>
  <c r="CV2108" i="1" s="1"/>
  <c r="CT2109" i="1"/>
  <c r="CV2109" i="1" s="1"/>
  <c r="CT2110" i="1"/>
  <c r="CV2110" i="1" s="1"/>
  <c r="CT2111" i="1"/>
  <c r="CV2111" i="1" s="1"/>
  <c r="CT2112" i="1"/>
  <c r="CV2112" i="1" s="1"/>
  <c r="CT2113" i="1"/>
  <c r="CV2113" i="1" s="1"/>
  <c r="CT2114" i="1"/>
  <c r="CV2114" i="1" s="1"/>
  <c r="CT2115" i="1"/>
  <c r="CV2115" i="1" s="1"/>
  <c r="CT2116" i="1"/>
  <c r="CV2116" i="1" s="1"/>
  <c r="CT2117" i="1"/>
  <c r="CV2117" i="1" s="1"/>
  <c r="CT2118" i="1"/>
  <c r="CV2118" i="1" s="1"/>
  <c r="CT2119" i="1"/>
  <c r="CV2119" i="1" s="1"/>
  <c r="CT2120" i="1"/>
  <c r="CV2120" i="1" s="1"/>
  <c r="CT2121" i="1"/>
  <c r="CV2121" i="1" s="1"/>
  <c r="CT2122" i="1"/>
  <c r="CV2122" i="1" s="1"/>
  <c r="CT2123" i="1"/>
  <c r="CV2123" i="1" s="1"/>
  <c r="CT2124" i="1"/>
  <c r="CT2125" i="1"/>
  <c r="CV2125" i="1" s="1"/>
  <c r="CT2126" i="1"/>
  <c r="CV2126" i="1" s="1"/>
  <c r="CT2127" i="1"/>
  <c r="CV2127" i="1" s="1"/>
  <c r="CT2128" i="1"/>
  <c r="CV2128" i="1" s="1"/>
  <c r="CT2129" i="1"/>
  <c r="CV2129" i="1" s="1"/>
  <c r="CT2130" i="1"/>
  <c r="CV2130" i="1" s="1"/>
  <c r="CT2131" i="1"/>
  <c r="CV2131" i="1" s="1"/>
  <c r="CT2132" i="1"/>
  <c r="CV2132" i="1" s="1"/>
  <c r="CT2133" i="1"/>
  <c r="CT2134" i="1"/>
  <c r="CT2135" i="1"/>
  <c r="CV2135" i="1" s="1"/>
  <c r="CT2136" i="1"/>
  <c r="CV2136" i="1" s="1"/>
  <c r="CT2137" i="1"/>
  <c r="CV2137" i="1" s="1"/>
  <c r="CT2138" i="1"/>
  <c r="CV2138" i="1" s="1"/>
  <c r="CT2139" i="1"/>
  <c r="CV2139" i="1" s="1"/>
  <c r="CT2140" i="1"/>
  <c r="CT2141" i="1"/>
  <c r="CV2141" i="1" s="1"/>
  <c r="CT2142" i="1"/>
  <c r="CV2142" i="1" s="1"/>
  <c r="CT2143" i="1"/>
  <c r="CV2143" i="1" s="1"/>
  <c r="CT2144" i="1"/>
  <c r="CV2144" i="1" s="1"/>
  <c r="CT2145" i="1"/>
  <c r="CV2145" i="1" s="1"/>
  <c r="CT2146" i="1"/>
  <c r="CV2146" i="1" s="1"/>
  <c r="CT2147" i="1"/>
  <c r="CV2147" i="1" s="1"/>
  <c r="CT2148" i="1"/>
  <c r="CV2148" i="1" s="1"/>
  <c r="CT2149" i="1"/>
  <c r="CV2149" i="1" s="1"/>
  <c r="CT2150" i="1"/>
  <c r="CV2150" i="1" s="1"/>
  <c r="CT2151" i="1"/>
  <c r="CV2151" i="1" s="1"/>
  <c r="CT2152" i="1"/>
  <c r="CV2152" i="1" s="1"/>
  <c r="CT2153" i="1"/>
  <c r="CV2153" i="1" s="1"/>
  <c r="CT2154" i="1"/>
  <c r="CV2154" i="1" s="1"/>
  <c r="CT2155" i="1"/>
  <c r="CV2155" i="1" s="1"/>
  <c r="CT2156" i="1"/>
  <c r="CT2157" i="1"/>
  <c r="CV2157" i="1" s="1"/>
  <c r="CT2158" i="1"/>
  <c r="CV2158" i="1" s="1"/>
  <c r="CT2159" i="1"/>
  <c r="CV2159" i="1" s="1"/>
  <c r="CT2160" i="1"/>
  <c r="CV2160" i="1" s="1"/>
  <c r="CT2161" i="1"/>
  <c r="CV2161" i="1" s="1"/>
  <c r="CT2162" i="1"/>
  <c r="CV2162" i="1" s="1"/>
  <c r="CT2163" i="1"/>
  <c r="CV2163" i="1" s="1"/>
  <c r="CT2164" i="1"/>
  <c r="CV2164" i="1" s="1"/>
  <c r="CT2165" i="1"/>
  <c r="CV2165" i="1" s="1"/>
  <c r="CT2166" i="1"/>
  <c r="CV2166" i="1" s="1"/>
  <c r="CT2167" i="1"/>
  <c r="CV2167" i="1" s="1"/>
  <c r="CT2168" i="1"/>
  <c r="CV2168" i="1" s="1"/>
  <c r="CT2169" i="1"/>
  <c r="CV2169" i="1" s="1"/>
  <c r="CT2170" i="1"/>
  <c r="CV2170" i="1" s="1"/>
  <c r="CT2171" i="1"/>
  <c r="CV2171" i="1" s="1"/>
  <c r="CT2172" i="1"/>
  <c r="CT2173" i="1"/>
  <c r="CV2173" i="1" s="1"/>
  <c r="CT2174" i="1"/>
  <c r="CV2174" i="1" s="1"/>
  <c r="CT2175" i="1"/>
  <c r="CV2175" i="1" s="1"/>
  <c r="CT2176" i="1"/>
  <c r="CV2176" i="1" s="1"/>
  <c r="CT2177" i="1"/>
  <c r="CV2177" i="1" s="1"/>
  <c r="CT2178" i="1"/>
  <c r="CV2178" i="1" s="1"/>
  <c r="CT2179" i="1"/>
  <c r="CV2179" i="1" s="1"/>
  <c r="CT2180" i="1"/>
  <c r="CV2180" i="1" s="1"/>
  <c r="CT2181" i="1"/>
  <c r="CV2181" i="1" s="1"/>
  <c r="CT2182" i="1"/>
  <c r="CV2182" i="1" s="1"/>
  <c r="CT2183" i="1"/>
  <c r="CV2183" i="1" s="1"/>
  <c r="CT2184" i="1"/>
  <c r="CV2184" i="1" s="1"/>
  <c r="CT2185" i="1"/>
  <c r="CV2185" i="1" s="1"/>
  <c r="CT2186" i="1"/>
  <c r="CV2186" i="1" s="1"/>
  <c r="CT2187" i="1"/>
  <c r="CV2187" i="1" s="1"/>
  <c r="CT2188" i="1"/>
  <c r="CT2189" i="1"/>
  <c r="CV2189" i="1" s="1"/>
  <c r="CT2190" i="1"/>
  <c r="CV2190" i="1" s="1"/>
  <c r="CT2191" i="1"/>
  <c r="CV2191" i="1" s="1"/>
  <c r="CT2192" i="1"/>
  <c r="CV2192" i="1" s="1"/>
  <c r="CT2193" i="1"/>
  <c r="CV2193" i="1" s="1"/>
  <c r="CT2194" i="1"/>
  <c r="CV2194" i="1" s="1"/>
  <c r="CT2195" i="1"/>
  <c r="CV2195" i="1" s="1"/>
  <c r="CT2196" i="1"/>
  <c r="CV2196" i="1" s="1"/>
  <c r="CT2197" i="1"/>
  <c r="CV2197" i="1" s="1"/>
  <c r="CT2198" i="1"/>
  <c r="CV2198" i="1" s="1"/>
  <c r="CT2199" i="1"/>
  <c r="CV2199" i="1" s="1"/>
  <c r="CT2200" i="1"/>
  <c r="CV2200" i="1" s="1"/>
  <c r="CT2201" i="1"/>
  <c r="CV2201" i="1" s="1"/>
  <c r="CT2202" i="1"/>
  <c r="CV2202" i="1" s="1"/>
  <c r="CT2203" i="1"/>
  <c r="CV2203" i="1" s="1"/>
  <c r="CT2204" i="1"/>
  <c r="CV2204" i="1" s="1"/>
  <c r="CT2205" i="1"/>
  <c r="CV2205" i="1" s="1"/>
  <c r="CT2206" i="1"/>
  <c r="CV2206" i="1" s="1"/>
  <c r="CT2207" i="1"/>
  <c r="CV2207" i="1" s="1"/>
  <c r="CT2208" i="1"/>
  <c r="CV2208" i="1" s="1"/>
  <c r="CT2209" i="1"/>
  <c r="CV2209" i="1" s="1"/>
  <c r="CT2210" i="1"/>
  <c r="CV2210" i="1" s="1"/>
  <c r="CT2211" i="1"/>
  <c r="CV2211" i="1" s="1"/>
  <c r="CT2212" i="1"/>
  <c r="CV2212" i="1" s="1"/>
  <c r="CT2213" i="1"/>
  <c r="CV2213" i="1" s="1"/>
  <c r="CT2214" i="1"/>
  <c r="CV2214" i="1" s="1"/>
  <c r="CT2215" i="1"/>
  <c r="CV2215" i="1" s="1"/>
  <c r="CT2216" i="1"/>
  <c r="CV2216" i="1" s="1"/>
  <c r="CT2217" i="1"/>
  <c r="CV2217" i="1" s="1"/>
  <c r="CT2218" i="1"/>
  <c r="CV2218" i="1" s="1"/>
  <c r="CT2219" i="1"/>
  <c r="CV2219" i="1" s="1"/>
  <c r="CT2220" i="1"/>
  <c r="CT2221" i="1"/>
  <c r="CV2221" i="1" s="1"/>
  <c r="CT2222" i="1"/>
  <c r="CV2222" i="1" s="1"/>
  <c r="CT2223" i="1"/>
  <c r="CV2223" i="1" s="1"/>
  <c r="CT2224" i="1"/>
  <c r="CV2224" i="1" s="1"/>
  <c r="CT2225" i="1"/>
  <c r="CV2225" i="1" s="1"/>
  <c r="CT2226" i="1"/>
  <c r="CV2226" i="1" s="1"/>
  <c r="CT2227" i="1"/>
  <c r="CV2227" i="1" s="1"/>
  <c r="CT2228" i="1"/>
  <c r="CV2228" i="1" s="1"/>
  <c r="CT2229" i="1"/>
  <c r="CV2229" i="1" s="1"/>
  <c r="CT2230" i="1"/>
  <c r="CV2230" i="1" s="1"/>
  <c r="CT2231" i="1"/>
  <c r="CV2231" i="1" s="1"/>
  <c r="CT2232" i="1"/>
  <c r="CV2232" i="1" s="1"/>
  <c r="CT2233" i="1"/>
  <c r="CV2233" i="1" s="1"/>
  <c r="CT2234" i="1"/>
  <c r="CV2234" i="1" s="1"/>
  <c r="CT2235" i="1"/>
  <c r="CV2235" i="1" s="1"/>
  <c r="CT2236" i="1"/>
  <c r="CT2237" i="1"/>
  <c r="CV2237" i="1" s="1"/>
  <c r="CT2238" i="1"/>
  <c r="CV2238" i="1" s="1"/>
  <c r="CT2239" i="1"/>
  <c r="CV2239" i="1" s="1"/>
  <c r="CT2240" i="1"/>
  <c r="CV2240" i="1" s="1"/>
  <c r="CT2241" i="1"/>
  <c r="CV2241" i="1" s="1"/>
  <c r="CT2242" i="1"/>
  <c r="CV2242" i="1" s="1"/>
  <c r="CT2243" i="1"/>
  <c r="CV2243" i="1" s="1"/>
  <c r="CT2244" i="1"/>
  <c r="CV2244" i="1" s="1"/>
  <c r="CT2245" i="1"/>
  <c r="CV2245" i="1" s="1"/>
  <c r="CT2246" i="1"/>
  <c r="CV2246" i="1" s="1"/>
  <c r="CT2247" i="1"/>
  <c r="CV2247" i="1" s="1"/>
  <c r="CT2248" i="1"/>
  <c r="CV2248" i="1" s="1"/>
  <c r="CT2249" i="1"/>
  <c r="CV2249" i="1" s="1"/>
  <c r="CT2250" i="1"/>
  <c r="CV2250" i="1" s="1"/>
  <c r="CT2251" i="1"/>
  <c r="CV2251" i="1" s="1"/>
  <c r="CT2252" i="1"/>
  <c r="CT2253" i="1"/>
  <c r="CV2253" i="1" s="1"/>
  <c r="CT2254" i="1"/>
  <c r="CV2254" i="1" s="1"/>
  <c r="CT2255" i="1"/>
  <c r="CV2255" i="1" s="1"/>
  <c r="CT2256" i="1"/>
  <c r="CV2256" i="1" s="1"/>
  <c r="CT2257" i="1"/>
  <c r="CV2257" i="1" s="1"/>
  <c r="CT2258" i="1"/>
  <c r="CV2258" i="1" s="1"/>
  <c r="CT2259" i="1"/>
  <c r="CV2259" i="1" s="1"/>
  <c r="CT2260" i="1"/>
  <c r="CV2260" i="1" s="1"/>
  <c r="CT2261" i="1"/>
  <c r="CV2261" i="1" s="1"/>
  <c r="CT2262" i="1"/>
  <c r="CV2262" i="1" s="1"/>
  <c r="CT2263" i="1"/>
  <c r="CV2263" i="1" s="1"/>
  <c r="CT2264" i="1"/>
  <c r="CV2264" i="1" s="1"/>
  <c r="CT2265" i="1"/>
  <c r="CV2265" i="1" s="1"/>
  <c r="CT2266" i="1"/>
  <c r="CV2266" i="1" s="1"/>
  <c r="CT2267" i="1"/>
  <c r="CV2267" i="1" s="1"/>
  <c r="CT2268" i="1"/>
  <c r="CT2269" i="1"/>
  <c r="CV2269" i="1" s="1"/>
  <c r="CT2270" i="1"/>
  <c r="CV2270" i="1" s="1"/>
  <c r="CT2271" i="1"/>
  <c r="CV2271" i="1" s="1"/>
  <c r="CT2272" i="1"/>
  <c r="CV2272" i="1" s="1"/>
  <c r="CT2273" i="1"/>
  <c r="CV2273" i="1" s="1"/>
  <c r="CT2274" i="1"/>
  <c r="CV2274" i="1" s="1"/>
  <c r="CT2275" i="1"/>
  <c r="CV2275" i="1" s="1"/>
  <c r="CT2276" i="1"/>
  <c r="CV2276" i="1" s="1"/>
  <c r="CT2277" i="1"/>
  <c r="CT2278" i="1"/>
  <c r="CV2278" i="1" s="1"/>
  <c r="CT2279" i="1"/>
  <c r="CV2279" i="1" s="1"/>
  <c r="CT2280" i="1"/>
  <c r="CV2280" i="1" s="1"/>
  <c r="CT2281" i="1"/>
  <c r="CV2281" i="1" s="1"/>
  <c r="CT2282" i="1"/>
  <c r="CV2282" i="1" s="1"/>
  <c r="CT2283" i="1"/>
  <c r="CV2283" i="1" s="1"/>
  <c r="CT2284" i="1"/>
  <c r="CT2285" i="1"/>
  <c r="CV2285" i="1" s="1"/>
  <c r="CT2286" i="1"/>
  <c r="CV2286" i="1" s="1"/>
  <c r="CT2287" i="1"/>
  <c r="CV2287" i="1" s="1"/>
  <c r="CT2288" i="1"/>
  <c r="CV2288" i="1" s="1"/>
  <c r="CT2289" i="1"/>
  <c r="CV2289" i="1" s="1"/>
  <c r="CT2290" i="1"/>
  <c r="CV2290" i="1" s="1"/>
  <c r="CT2291" i="1"/>
  <c r="CV2291" i="1" s="1"/>
  <c r="CT2292" i="1"/>
  <c r="CV2292" i="1" s="1"/>
  <c r="CT2293" i="1"/>
  <c r="CV2293" i="1" s="1"/>
  <c r="CT2294" i="1"/>
  <c r="CV2294" i="1" s="1"/>
  <c r="CT2295" i="1"/>
  <c r="CV2295" i="1" s="1"/>
  <c r="CT2296" i="1"/>
  <c r="CV2296" i="1" s="1"/>
  <c r="CT2297" i="1"/>
  <c r="CV2297" i="1" s="1"/>
  <c r="CT2298" i="1"/>
  <c r="CV2298" i="1" s="1"/>
  <c r="CT2299" i="1"/>
  <c r="CV2299" i="1" s="1"/>
  <c r="CT2300" i="1"/>
  <c r="CT2301" i="1"/>
  <c r="CV2301" i="1" s="1"/>
  <c r="CT2302" i="1"/>
  <c r="CV2302" i="1" s="1"/>
  <c r="CT2303" i="1"/>
  <c r="CV2303" i="1" s="1"/>
  <c r="CT2304" i="1"/>
  <c r="CV2304" i="1" s="1"/>
  <c r="CT2305" i="1"/>
  <c r="CV2305" i="1" s="1"/>
  <c r="CT2306" i="1"/>
  <c r="CV2306" i="1" s="1"/>
  <c r="CT2307" i="1"/>
  <c r="CV2307" i="1" s="1"/>
  <c r="CT2308" i="1"/>
  <c r="CV2308" i="1" s="1"/>
  <c r="CT2309" i="1"/>
  <c r="CV2309" i="1" s="1"/>
  <c r="CT2310" i="1"/>
  <c r="CV2310" i="1" s="1"/>
  <c r="CT2311" i="1"/>
  <c r="CV2311" i="1" s="1"/>
  <c r="CT2312" i="1"/>
  <c r="CV2312" i="1" s="1"/>
  <c r="CT2313" i="1"/>
  <c r="CV2313" i="1" s="1"/>
  <c r="CT2314" i="1"/>
  <c r="CV2314" i="1" s="1"/>
  <c r="CT2315" i="1"/>
  <c r="CV2315" i="1" s="1"/>
  <c r="CT2316" i="1"/>
  <c r="CV2316" i="1" s="1"/>
  <c r="CT2317" i="1"/>
  <c r="CV2317" i="1" s="1"/>
  <c r="CT2318" i="1"/>
  <c r="CV2318" i="1" s="1"/>
  <c r="CT2319" i="1"/>
  <c r="CV2319" i="1" s="1"/>
  <c r="CT2320" i="1"/>
  <c r="CV2320" i="1" s="1"/>
  <c r="CT2321" i="1"/>
  <c r="CV2321" i="1" s="1"/>
  <c r="CT2322" i="1"/>
  <c r="CV2322" i="1" s="1"/>
  <c r="CT2323" i="1"/>
  <c r="CV2323" i="1" s="1"/>
  <c r="CT2324" i="1"/>
  <c r="CV2324" i="1" s="1"/>
  <c r="CT2325" i="1"/>
  <c r="CV2325" i="1" s="1"/>
  <c r="CT2326" i="1"/>
  <c r="CV2326" i="1" s="1"/>
  <c r="CT2327" i="1"/>
  <c r="CV2327" i="1" s="1"/>
  <c r="CT2328" i="1"/>
  <c r="CV2328" i="1" s="1"/>
  <c r="CT2329" i="1"/>
  <c r="CV2329" i="1" s="1"/>
  <c r="CT2330" i="1"/>
  <c r="CV2330" i="1" s="1"/>
  <c r="CT2331" i="1"/>
  <c r="CV2331" i="1" s="1"/>
  <c r="CT2332" i="1"/>
  <c r="CT2333" i="1"/>
  <c r="CV2333" i="1" s="1"/>
  <c r="CT2334" i="1"/>
  <c r="CV2334" i="1" s="1"/>
  <c r="CT2335" i="1"/>
  <c r="CV2335" i="1" s="1"/>
  <c r="CT2336" i="1"/>
  <c r="CV2336" i="1" s="1"/>
  <c r="CT2337" i="1"/>
  <c r="CV2337" i="1" s="1"/>
  <c r="CT2338" i="1"/>
  <c r="CV2338" i="1" s="1"/>
  <c r="CT2339" i="1"/>
  <c r="CV2339" i="1" s="1"/>
  <c r="CT2340" i="1"/>
  <c r="CV2340" i="1" s="1"/>
  <c r="CT2341" i="1"/>
  <c r="CV2341" i="1" s="1"/>
  <c r="CT2342" i="1"/>
  <c r="CV2342" i="1" s="1"/>
  <c r="CT2343" i="1"/>
  <c r="CV2343" i="1" s="1"/>
  <c r="CT2344" i="1"/>
  <c r="CV2344" i="1" s="1"/>
  <c r="CT2345" i="1"/>
  <c r="CV2345" i="1" s="1"/>
  <c r="CT2346" i="1"/>
  <c r="CV2346" i="1" s="1"/>
  <c r="CT2347" i="1"/>
  <c r="CV2347" i="1" s="1"/>
  <c r="CT2348" i="1"/>
  <c r="CT2349" i="1"/>
  <c r="CV2349" i="1" s="1"/>
  <c r="CT2350" i="1"/>
  <c r="CV2350" i="1" s="1"/>
  <c r="CT2351" i="1"/>
  <c r="CV2351" i="1" s="1"/>
  <c r="CT2352" i="1"/>
  <c r="CV2352" i="1" s="1"/>
  <c r="CT2353" i="1"/>
  <c r="CV2353" i="1" s="1"/>
  <c r="CT2354" i="1"/>
  <c r="CV2354" i="1" s="1"/>
  <c r="CT2355" i="1"/>
  <c r="CV2355" i="1" s="1"/>
  <c r="CT2356" i="1"/>
  <c r="CV2356" i="1" s="1"/>
  <c r="CT2357" i="1"/>
  <c r="CV2357" i="1" s="1"/>
  <c r="CT2358" i="1"/>
  <c r="CV2358" i="1" s="1"/>
  <c r="CT2359" i="1"/>
  <c r="CV2359" i="1" s="1"/>
  <c r="CT2360" i="1"/>
  <c r="CV2360" i="1" s="1"/>
  <c r="CT2361" i="1"/>
  <c r="CV2361" i="1" s="1"/>
  <c r="CT2362" i="1"/>
  <c r="CV2362" i="1" s="1"/>
  <c r="CT2363" i="1"/>
  <c r="CV2363" i="1" s="1"/>
  <c r="CT2364" i="1"/>
  <c r="CV2364" i="1" s="1"/>
  <c r="CT2365" i="1"/>
  <c r="CV2365" i="1" s="1"/>
  <c r="CT2366" i="1"/>
  <c r="CV2366" i="1" s="1"/>
  <c r="CT2367" i="1"/>
  <c r="CV2367" i="1" s="1"/>
  <c r="CT2368" i="1"/>
  <c r="CV2368" i="1" s="1"/>
  <c r="CT2369" i="1"/>
  <c r="CV2369" i="1" s="1"/>
  <c r="CT2370" i="1"/>
  <c r="CV2370" i="1" s="1"/>
  <c r="CT2371" i="1"/>
  <c r="CV2371" i="1" s="1"/>
  <c r="CT2372" i="1"/>
  <c r="CV2372" i="1" s="1"/>
  <c r="CT2373" i="1"/>
  <c r="CV2373" i="1" s="1"/>
  <c r="CT2374" i="1"/>
  <c r="CV2374" i="1" s="1"/>
  <c r="CT2375" i="1"/>
  <c r="CV2375" i="1" s="1"/>
  <c r="CT2376" i="1"/>
  <c r="CV2376" i="1" s="1"/>
  <c r="CT2377" i="1"/>
  <c r="CV2377" i="1" s="1"/>
  <c r="CT2378" i="1"/>
  <c r="CV2378" i="1" s="1"/>
  <c r="CT2379" i="1"/>
  <c r="CV2379" i="1" s="1"/>
  <c r="CT2380" i="1"/>
  <c r="CT2381" i="1"/>
  <c r="CV2381" i="1" s="1"/>
  <c r="CT2382" i="1"/>
  <c r="CV2382" i="1" s="1"/>
  <c r="CT2383" i="1"/>
  <c r="CV2383" i="1" s="1"/>
  <c r="CT2384" i="1"/>
  <c r="CV2384" i="1" s="1"/>
  <c r="CT2385" i="1"/>
  <c r="CV2385" i="1" s="1"/>
  <c r="CT2386" i="1"/>
  <c r="CV2386" i="1" s="1"/>
  <c r="CT2387" i="1"/>
  <c r="CV2387" i="1" s="1"/>
  <c r="CT2388" i="1"/>
  <c r="CV2388" i="1" s="1"/>
  <c r="CT2389" i="1"/>
  <c r="CT2390" i="1"/>
  <c r="CV2390" i="1" s="1"/>
  <c r="CT2391" i="1"/>
  <c r="CV2391" i="1" s="1"/>
  <c r="CT2392" i="1"/>
  <c r="CV2392" i="1" s="1"/>
  <c r="CT2393" i="1"/>
  <c r="CV2393" i="1" s="1"/>
  <c r="CT2394" i="1"/>
  <c r="CV2394" i="1" s="1"/>
  <c r="CT2395" i="1"/>
  <c r="CV2395" i="1" s="1"/>
  <c r="CT2396" i="1"/>
  <c r="CV2396" i="1" s="1"/>
  <c r="CT2397" i="1"/>
  <c r="CV2397" i="1" s="1"/>
  <c r="CT2398" i="1"/>
  <c r="CV2398" i="1" s="1"/>
  <c r="CT2399" i="1"/>
  <c r="CV2399" i="1" s="1"/>
  <c r="CT2400" i="1"/>
  <c r="CV2400" i="1" s="1"/>
  <c r="CT2401" i="1"/>
  <c r="CV2401" i="1" s="1"/>
  <c r="CT2402" i="1"/>
  <c r="CV2402" i="1" s="1"/>
  <c r="CT2403" i="1"/>
  <c r="CV2403" i="1" s="1"/>
  <c r="CT2404" i="1"/>
  <c r="CV2404" i="1" s="1"/>
  <c r="CT2405" i="1"/>
  <c r="CV2405" i="1" s="1"/>
  <c r="CT2406" i="1"/>
  <c r="CV2406" i="1" s="1"/>
  <c r="CT2407" i="1"/>
  <c r="CV2407" i="1" s="1"/>
  <c r="CT2408" i="1"/>
  <c r="CV2408" i="1" s="1"/>
  <c r="CT2409" i="1"/>
  <c r="CV2409" i="1" s="1"/>
  <c r="CT2410" i="1"/>
  <c r="CV2410" i="1" s="1"/>
  <c r="CT2411" i="1"/>
  <c r="CV2411" i="1" s="1"/>
  <c r="CT2412" i="1"/>
  <c r="CT2413" i="1"/>
  <c r="CV2413" i="1" s="1"/>
  <c r="CT2414" i="1"/>
  <c r="CV2414" i="1" s="1"/>
  <c r="CT2415" i="1"/>
  <c r="CV2415" i="1" s="1"/>
  <c r="CT2416" i="1"/>
  <c r="CV2416" i="1" s="1"/>
  <c r="CT2417" i="1"/>
  <c r="CV2417" i="1" s="1"/>
  <c r="CT2418" i="1"/>
  <c r="CV2418" i="1" s="1"/>
  <c r="CT2419" i="1"/>
  <c r="CV2419" i="1" s="1"/>
  <c r="CT2420" i="1"/>
  <c r="CV2420" i="1" s="1"/>
  <c r="CT2421" i="1"/>
  <c r="CV2421" i="1" s="1"/>
  <c r="CT2422" i="1"/>
  <c r="CV2422" i="1" s="1"/>
  <c r="CT2423" i="1"/>
  <c r="CV2423" i="1" s="1"/>
  <c r="CT2424" i="1"/>
  <c r="CV2424" i="1" s="1"/>
  <c r="CT2425" i="1"/>
  <c r="CV2425" i="1" s="1"/>
  <c r="CT2426" i="1"/>
  <c r="CV2426" i="1" s="1"/>
  <c r="CT2427" i="1"/>
  <c r="CV2427" i="1" s="1"/>
  <c r="CT2428" i="1"/>
  <c r="CV2428" i="1" s="1"/>
  <c r="CT2429" i="1"/>
  <c r="CV2429" i="1" s="1"/>
  <c r="CT2430" i="1"/>
  <c r="CV2430" i="1" s="1"/>
  <c r="CT2431" i="1"/>
  <c r="CV2431" i="1" s="1"/>
  <c r="CT2432" i="1"/>
  <c r="CV2432" i="1" s="1"/>
  <c r="CT2433" i="1"/>
  <c r="CV2433" i="1" s="1"/>
  <c r="CT2434" i="1"/>
  <c r="CV2434" i="1" s="1"/>
  <c r="CT2435" i="1"/>
  <c r="CV2435" i="1" s="1"/>
  <c r="CT2436" i="1"/>
  <c r="CV2436" i="1" s="1"/>
  <c r="CT2437" i="1"/>
  <c r="CV2437" i="1" s="1"/>
  <c r="CT2438" i="1"/>
  <c r="CV2438" i="1" s="1"/>
  <c r="CT2439" i="1"/>
  <c r="CV2439" i="1" s="1"/>
  <c r="CT2440" i="1"/>
  <c r="CV2440" i="1" s="1"/>
  <c r="CT2441" i="1"/>
  <c r="CV2441" i="1" s="1"/>
  <c r="CT2442" i="1"/>
  <c r="CV2442" i="1" s="1"/>
  <c r="CT2443" i="1"/>
  <c r="CV2443" i="1" s="1"/>
  <c r="CT2444" i="1"/>
  <c r="CV2444" i="1" s="1"/>
  <c r="CT2445" i="1"/>
  <c r="CV2445" i="1" s="1"/>
  <c r="CT2446" i="1"/>
  <c r="CV2446" i="1" s="1"/>
  <c r="CT2447" i="1"/>
  <c r="CV2447" i="1" s="1"/>
  <c r="CT2448" i="1"/>
  <c r="CV2448" i="1" s="1"/>
  <c r="CT2449" i="1"/>
  <c r="CV2449" i="1" s="1"/>
  <c r="CT2450" i="1"/>
  <c r="CV2450" i="1" s="1"/>
  <c r="CT2451" i="1"/>
  <c r="CV2451" i="1" s="1"/>
  <c r="CT2452" i="1"/>
  <c r="CV2452" i="1" s="1"/>
  <c r="CT2453" i="1"/>
  <c r="CV2453" i="1" s="1"/>
  <c r="CT2454" i="1"/>
  <c r="CV2454" i="1" s="1"/>
  <c r="CT2455" i="1"/>
  <c r="CV2455" i="1" s="1"/>
  <c r="CT2456" i="1"/>
  <c r="CV2456" i="1" s="1"/>
  <c r="CT2457" i="1"/>
  <c r="CV2457" i="1" s="1"/>
  <c r="CT2458" i="1"/>
  <c r="CV2458" i="1" s="1"/>
  <c r="CT2459" i="1"/>
  <c r="CV2459" i="1" s="1"/>
  <c r="CT2460" i="1"/>
  <c r="CT2461" i="1"/>
  <c r="CV2461" i="1" s="1"/>
  <c r="CT2462" i="1"/>
  <c r="CV2462" i="1" s="1"/>
  <c r="CT2463" i="1"/>
  <c r="CV2463" i="1" s="1"/>
  <c r="CT2464" i="1"/>
  <c r="CV2464" i="1" s="1"/>
  <c r="CT2465" i="1"/>
  <c r="CV2465" i="1" s="1"/>
  <c r="CT2466" i="1"/>
  <c r="CV2466" i="1" s="1"/>
  <c r="CT2467" i="1"/>
  <c r="CV2467" i="1" s="1"/>
  <c r="CT2468" i="1"/>
  <c r="CV2468" i="1" s="1"/>
  <c r="CT2469" i="1"/>
  <c r="CV2469" i="1" s="1"/>
  <c r="CT2470" i="1"/>
  <c r="CV2470" i="1" s="1"/>
  <c r="CT2471" i="1"/>
  <c r="CV2471" i="1" s="1"/>
  <c r="CT2472" i="1"/>
  <c r="CV2472" i="1" s="1"/>
  <c r="CT2473" i="1"/>
  <c r="CV2473" i="1" s="1"/>
  <c r="CT2474" i="1"/>
  <c r="CV2474" i="1" s="1"/>
  <c r="CT2475" i="1"/>
  <c r="CV2475" i="1" s="1"/>
  <c r="CT2476" i="1"/>
  <c r="CT2477" i="1"/>
  <c r="CV2477" i="1" s="1"/>
  <c r="CT2478" i="1"/>
  <c r="CV2478" i="1" s="1"/>
  <c r="CT2479" i="1"/>
  <c r="CV2479" i="1" s="1"/>
  <c r="CT2480" i="1"/>
  <c r="CV2480" i="1" s="1"/>
  <c r="CT2481" i="1"/>
  <c r="CV2481" i="1" s="1"/>
  <c r="CT2482" i="1"/>
  <c r="CV2482" i="1" s="1"/>
  <c r="CT2483" i="1"/>
  <c r="CV2483" i="1" s="1"/>
  <c r="CT2484" i="1"/>
  <c r="CV2484" i="1" s="1"/>
  <c r="CT2485" i="1"/>
  <c r="CV2485" i="1" s="1"/>
  <c r="CT2486" i="1"/>
  <c r="CV2486" i="1" s="1"/>
  <c r="CT2487" i="1"/>
  <c r="CV2487" i="1" s="1"/>
  <c r="CT2488" i="1"/>
  <c r="CV2488" i="1" s="1"/>
  <c r="CT2489" i="1"/>
  <c r="CV2489" i="1" s="1"/>
  <c r="CT2490" i="1"/>
  <c r="CV2490" i="1" s="1"/>
  <c r="CT2491" i="1"/>
  <c r="CV2491" i="1" s="1"/>
  <c r="CT2492" i="1"/>
  <c r="CT2493" i="1"/>
  <c r="CV2493" i="1" s="1"/>
  <c r="CT2494" i="1"/>
  <c r="CV2494" i="1" s="1"/>
  <c r="CT2495" i="1"/>
  <c r="CV2495" i="1" s="1"/>
  <c r="CT2496" i="1"/>
  <c r="CV2496" i="1" s="1"/>
  <c r="CT2497" i="1"/>
  <c r="CV2497" i="1" s="1"/>
  <c r="CT2498" i="1"/>
  <c r="CV2498" i="1" s="1"/>
  <c r="CT2499" i="1"/>
  <c r="CV2499" i="1" s="1"/>
  <c r="CT2500" i="1"/>
  <c r="CV2500" i="1" s="1"/>
  <c r="CT2501" i="1"/>
  <c r="CV2501" i="1" s="1"/>
  <c r="CT2502" i="1"/>
  <c r="CV2502" i="1" s="1"/>
  <c r="CT2503" i="1"/>
  <c r="CV2503" i="1" s="1"/>
  <c r="CT2504" i="1"/>
  <c r="CV2504" i="1" s="1"/>
  <c r="CT2505" i="1"/>
  <c r="CV2505" i="1" s="1"/>
  <c r="CT2506" i="1"/>
  <c r="CV2506" i="1" s="1"/>
  <c r="CT2507" i="1"/>
  <c r="CV2507" i="1" s="1"/>
  <c r="CT2508" i="1"/>
  <c r="CT2509" i="1"/>
  <c r="CV2509" i="1" s="1"/>
  <c r="CT2510" i="1"/>
  <c r="CV2510" i="1" s="1"/>
  <c r="CT2511" i="1"/>
  <c r="CV2511" i="1" s="1"/>
  <c r="CT2512" i="1"/>
  <c r="CV2512" i="1" s="1"/>
  <c r="CT2513" i="1"/>
  <c r="CV2513" i="1" s="1"/>
  <c r="CT2514" i="1"/>
  <c r="CV2514" i="1" s="1"/>
  <c r="CT2515" i="1"/>
  <c r="CV2515" i="1" s="1"/>
  <c r="CT2516" i="1"/>
  <c r="CV2516" i="1" s="1"/>
  <c r="CT2517" i="1"/>
  <c r="CV2517" i="1" s="1"/>
  <c r="CT2518" i="1"/>
  <c r="CV2518" i="1" s="1"/>
  <c r="CT2519" i="1"/>
  <c r="CV2519" i="1" s="1"/>
  <c r="CT2520" i="1"/>
  <c r="CV2520" i="1" s="1"/>
  <c r="CT2521" i="1"/>
  <c r="CV2521" i="1" s="1"/>
  <c r="CT2522" i="1"/>
  <c r="CV2522" i="1" s="1"/>
  <c r="CT2523" i="1"/>
  <c r="CV2523" i="1" s="1"/>
  <c r="CT2524" i="1"/>
  <c r="CT2525" i="1"/>
  <c r="CV2525" i="1" s="1"/>
  <c r="CT2526" i="1"/>
  <c r="CV2526" i="1" s="1"/>
  <c r="CT2527" i="1"/>
  <c r="CV2527" i="1" s="1"/>
  <c r="CT2528" i="1"/>
  <c r="CV2528" i="1" s="1"/>
  <c r="CT2529" i="1"/>
  <c r="CV2529" i="1" s="1"/>
  <c r="CT2530" i="1"/>
  <c r="CV2530" i="1" s="1"/>
  <c r="CT2531" i="1"/>
  <c r="CV2531" i="1" s="1"/>
  <c r="CT2532" i="1"/>
  <c r="CV2532" i="1" s="1"/>
  <c r="CT2533" i="1"/>
  <c r="CV2533" i="1" s="1"/>
  <c r="CT2534" i="1"/>
  <c r="CV2534" i="1" s="1"/>
  <c r="CT2535" i="1"/>
  <c r="CV2535" i="1" s="1"/>
  <c r="CT2536" i="1"/>
  <c r="CV2536" i="1" s="1"/>
  <c r="CT2537" i="1"/>
  <c r="CV2537" i="1" s="1"/>
  <c r="CT2538" i="1"/>
  <c r="CV2538" i="1" s="1"/>
  <c r="CT2539" i="1"/>
  <c r="CV2539" i="1" s="1"/>
  <c r="CT2540" i="1"/>
  <c r="CV2540" i="1" s="1"/>
  <c r="CT2541" i="1"/>
  <c r="CV2541" i="1" s="1"/>
  <c r="CT2542" i="1"/>
  <c r="CV2542" i="1" s="1"/>
  <c r="CT2543" i="1"/>
  <c r="CV2543" i="1" s="1"/>
  <c r="CT2544" i="1"/>
  <c r="CV2544" i="1" s="1"/>
  <c r="CT2545" i="1"/>
  <c r="CV2545" i="1" s="1"/>
  <c r="CT2546" i="1"/>
  <c r="CV2546" i="1" s="1"/>
  <c r="CT2547" i="1"/>
  <c r="CV2547" i="1" s="1"/>
  <c r="CT2548" i="1"/>
  <c r="CV2548" i="1" s="1"/>
  <c r="CT2549" i="1"/>
  <c r="CV2549" i="1" s="1"/>
  <c r="CT2550" i="1"/>
  <c r="CV2550" i="1" s="1"/>
  <c r="CT2551" i="1"/>
  <c r="CV2551" i="1" s="1"/>
  <c r="CT2552" i="1"/>
  <c r="CV2552" i="1" s="1"/>
  <c r="CT2553" i="1"/>
  <c r="CV2553" i="1" s="1"/>
  <c r="CT2554" i="1"/>
  <c r="CV2554" i="1" s="1"/>
  <c r="CT2555" i="1"/>
  <c r="CV2555" i="1" s="1"/>
  <c r="CT2556" i="1"/>
  <c r="CV2556" i="1" s="1"/>
  <c r="CT2557" i="1"/>
  <c r="CV2557" i="1" s="1"/>
  <c r="CT2558" i="1"/>
  <c r="CV2558" i="1" s="1"/>
  <c r="CT2559" i="1"/>
  <c r="CV2559" i="1" s="1"/>
  <c r="CT2560" i="1"/>
  <c r="CV2560" i="1" s="1"/>
  <c r="CT2561" i="1"/>
  <c r="CV2561" i="1" s="1"/>
  <c r="CT2562" i="1"/>
  <c r="CV2562" i="1" s="1"/>
  <c r="CT2563" i="1"/>
  <c r="CV2563" i="1" s="1"/>
  <c r="CT2564" i="1"/>
  <c r="CV2564" i="1" s="1"/>
  <c r="CT2565" i="1"/>
  <c r="CV2565" i="1" s="1"/>
  <c r="CT2566" i="1"/>
  <c r="CV2566" i="1" s="1"/>
  <c r="CT2567" i="1"/>
  <c r="CV2567" i="1" s="1"/>
  <c r="CT2568" i="1"/>
  <c r="CV2568" i="1" s="1"/>
  <c r="CT2569" i="1"/>
  <c r="CV2569" i="1" s="1"/>
  <c r="CT2570" i="1"/>
  <c r="CV2570" i="1" s="1"/>
  <c r="CT2571" i="1"/>
  <c r="CV2571" i="1" s="1"/>
  <c r="CT2572" i="1"/>
  <c r="CT2573" i="1"/>
  <c r="CV2573" i="1" s="1"/>
  <c r="CT2574" i="1"/>
  <c r="CV2574" i="1" s="1"/>
  <c r="CT2575" i="1"/>
  <c r="CV2575" i="1" s="1"/>
  <c r="CT2576" i="1"/>
  <c r="CV2576" i="1" s="1"/>
  <c r="CT2577" i="1"/>
  <c r="CV2577" i="1" s="1"/>
  <c r="CT2578" i="1"/>
  <c r="CV2578" i="1" s="1"/>
  <c r="CT2579" i="1"/>
  <c r="CV2579" i="1" s="1"/>
  <c r="CT2580" i="1"/>
  <c r="CV2580" i="1" s="1"/>
  <c r="CT2581" i="1"/>
  <c r="CV2581" i="1" s="1"/>
  <c r="CT2582" i="1"/>
  <c r="CV2582" i="1" s="1"/>
  <c r="CT2583" i="1"/>
  <c r="CV2583" i="1" s="1"/>
  <c r="CT2584" i="1"/>
  <c r="CV2584" i="1" s="1"/>
  <c r="CT2585" i="1"/>
  <c r="CV2585" i="1" s="1"/>
  <c r="CT2586" i="1"/>
  <c r="CV2586" i="1" s="1"/>
  <c r="CT2587" i="1"/>
  <c r="CV2587" i="1" s="1"/>
  <c r="CT2588" i="1"/>
  <c r="CV2588" i="1" s="1"/>
  <c r="CT2589" i="1"/>
  <c r="CV2589" i="1" s="1"/>
  <c r="CT2590" i="1"/>
  <c r="CV2590" i="1" s="1"/>
  <c r="CT2591" i="1"/>
  <c r="CV2591" i="1" s="1"/>
  <c r="CT2592" i="1"/>
  <c r="CV2592" i="1" s="1"/>
  <c r="CT2593" i="1"/>
  <c r="CV2593" i="1" s="1"/>
  <c r="CT2594" i="1"/>
  <c r="CV2594" i="1" s="1"/>
  <c r="CT2595" i="1"/>
  <c r="CV2595" i="1" s="1"/>
  <c r="CT2596" i="1"/>
  <c r="CV2596" i="1" s="1"/>
  <c r="CT2597" i="1"/>
  <c r="CV2597" i="1" s="1"/>
  <c r="CT2598" i="1"/>
  <c r="CV2598" i="1" s="1"/>
  <c r="CT2599" i="1"/>
  <c r="CV2599" i="1" s="1"/>
  <c r="CT2600" i="1"/>
  <c r="CV2600" i="1" s="1"/>
  <c r="CT2601" i="1"/>
  <c r="CV2601" i="1" s="1"/>
  <c r="CT2602" i="1"/>
  <c r="CV2602" i="1" s="1"/>
  <c r="CT2603" i="1"/>
  <c r="CV2603" i="1" s="1"/>
  <c r="CT2604" i="1"/>
  <c r="CV2604" i="1" s="1"/>
  <c r="CT2605" i="1"/>
  <c r="CV2605" i="1" s="1"/>
  <c r="CT2606" i="1"/>
  <c r="CV2606" i="1" s="1"/>
  <c r="CT2607" i="1"/>
  <c r="CV2607" i="1" s="1"/>
  <c r="CT2608" i="1"/>
  <c r="CV2608" i="1" s="1"/>
  <c r="CT2609" i="1"/>
  <c r="CV2609" i="1" s="1"/>
  <c r="CT2610" i="1"/>
  <c r="CV2610" i="1" s="1"/>
  <c r="CT2611" i="1"/>
  <c r="CV2611" i="1" s="1"/>
  <c r="CT2612" i="1"/>
  <c r="CV2612" i="1" s="1"/>
  <c r="CT2613" i="1"/>
  <c r="CV2613" i="1" s="1"/>
  <c r="CT2614" i="1"/>
  <c r="CV2614" i="1" s="1"/>
  <c r="CT2615" i="1"/>
  <c r="CV2615" i="1" s="1"/>
  <c r="CT2616" i="1"/>
  <c r="CV2616" i="1" s="1"/>
  <c r="CT2617" i="1"/>
  <c r="CV2617" i="1" s="1"/>
  <c r="CT2618" i="1"/>
  <c r="CV2618" i="1" s="1"/>
  <c r="CT2619" i="1"/>
  <c r="CV2619" i="1" s="1"/>
  <c r="CT2620" i="1"/>
  <c r="CT2621" i="1"/>
  <c r="CV2621" i="1" s="1"/>
  <c r="CT2622" i="1"/>
  <c r="CV2622" i="1" s="1"/>
  <c r="CT2623" i="1"/>
  <c r="CV2623" i="1" s="1"/>
  <c r="CT2624" i="1"/>
  <c r="CV2624" i="1" s="1"/>
  <c r="CT2625" i="1"/>
  <c r="CV2625" i="1" s="1"/>
  <c r="CT2626" i="1"/>
  <c r="CV2626" i="1" s="1"/>
  <c r="CT2627" i="1"/>
  <c r="CV2627" i="1" s="1"/>
  <c r="CT2628" i="1"/>
  <c r="CV2628" i="1" s="1"/>
  <c r="CT2629" i="1"/>
  <c r="CV2629" i="1" s="1"/>
  <c r="CT2630" i="1"/>
  <c r="CV2630" i="1" s="1"/>
  <c r="CT2631" i="1"/>
  <c r="CV2631" i="1" s="1"/>
  <c r="CT2632" i="1"/>
  <c r="CV2632" i="1" s="1"/>
  <c r="CT2633" i="1"/>
  <c r="CV2633" i="1" s="1"/>
  <c r="CT2634" i="1"/>
  <c r="CV2634" i="1" s="1"/>
  <c r="CT2635" i="1"/>
  <c r="CV2635" i="1" s="1"/>
  <c r="CT2636" i="1"/>
  <c r="CV2636" i="1" s="1"/>
  <c r="CT2637" i="1"/>
  <c r="CV2637" i="1" s="1"/>
  <c r="CT2638" i="1"/>
  <c r="CV2638" i="1" s="1"/>
  <c r="CT2639" i="1"/>
  <c r="CV2639" i="1" s="1"/>
  <c r="CT2640" i="1"/>
  <c r="CV2640" i="1" s="1"/>
  <c r="CT2641" i="1"/>
  <c r="CV2641" i="1" s="1"/>
  <c r="CT2642" i="1"/>
  <c r="CV2642" i="1" s="1"/>
  <c r="CT2643" i="1"/>
  <c r="CV2643" i="1" s="1"/>
  <c r="CT2644" i="1"/>
  <c r="CV2644" i="1" s="1"/>
  <c r="CT2645" i="1"/>
  <c r="CV2645" i="1" s="1"/>
  <c r="CT2646" i="1"/>
  <c r="CV2646" i="1" s="1"/>
  <c r="CT2647" i="1"/>
  <c r="CV2647" i="1" s="1"/>
  <c r="CT2648" i="1"/>
  <c r="CV2648" i="1" s="1"/>
  <c r="CT2649" i="1"/>
  <c r="CV2649" i="1" s="1"/>
  <c r="CT2650" i="1"/>
  <c r="CV2650" i="1" s="1"/>
  <c r="CT2651" i="1"/>
  <c r="CV2651" i="1" s="1"/>
  <c r="CT2652" i="1"/>
  <c r="CT2653" i="1"/>
  <c r="CV2653" i="1" s="1"/>
  <c r="CT2654" i="1"/>
  <c r="CV2654" i="1" s="1"/>
  <c r="CT2655" i="1"/>
  <c r="CV2655" i="1" s="1"/>
  <c r="CT2656" i="1"/>
  <c r="CV2656" i="1" s="1"/>
  <c r="CT2657" i="1"/>
  <c r="CV2657" i="1" s="1"/>
  <c r="CT2658" i="1"/>
  <c r="CV2658" i="1" s="1"/>
  <c r="CT2659" i="1"/>
  <c r="CV2659" i="1" s="1"/>
  <c r="CT2660" i="1"/>
  <c r="CV2660" i="1" s="1"/>
  <c r="CT2661" i="1"/>
  <c r="CV2661" i="1" s="1"/>
  <c r="CT2662" i="1"/>
  <c r="CV2662" i="1" s="1"/>
  <c r="CT2663" i="1"/>
  <c r="CV2663" i="1" s="1"/>
  <c r="CT2664" i="1"/>
  <c r="CV2664" i="1" s="1"/>
  <c r="CT2665" i="1"/>
  <c r="CV2665" i="1" s="1"/>
  <c r="CT2666" i="1"/>
  <c r="CV2666" i="1" s="1"/>
  <c r="CT2667" i="1"/>
  <c r="CV2667" i="1" s="1"/>
  <c r="CT2668" i="1"/>
  <c r="CV2668" i="1" s="1"/>
  <c r="CT2669" i="1"/>
  <c r="CV2669" i="1" s="1"/>
  <c r="CT2670" i="1"/>
  <c r="CV2670" i="1" s="1"/>
  <c r="CT2671" i="1"/>
  <c r="CV2671" i="1" s="1"/>
  <c r="CT2672" i="1"/>
  <c r="CV2672" i="1" s="1"/>
  <c r="CT2673" i="1"/>
  <c r="CV2673" i="1" s="1"/>
  <c r="CT2674" i="1"/>
  <c r="CV2674" i="1" s="1"/>
  <c r="CT2675" i="1"/>
  <c r="CV2675" i="1" s="1"/>
  <c r="CT2676" i="1"/>
  <c r="CV2676" i="1" s="1"/>
  <c r="CT2677" i="1"/>
  <c r="CV2677" i="1" s="1"/>
  <c r="CT2678" i="1"/>
  <c r="CV2678" i="1" s="1"/>
  <c r="CT2679" i="1"/>
  <c r="CV2679" i="1" s="1"/>
  <c r="CT2680" i="1"/>
  <c r="CV2680" i="1" s="1"/>
  <c r="CT2681" i="1"/>
  <c r="CV2681" i="1" s="1"/>
  <c r="CT2682" i="1"/>
  <c r="CV2682" i="1" s="1"/>
  <c r="CT2683" i="1"/>
  <c r="CV2683" i="1" s="1"/>
  <c r="CT2684" i="1"/>
  <c r="CV2684" i="1" s="1"/>
  <c r="CT2685" i="1"/>
  <c r="CV2685" i="1" s="1"/>
  <c r="CT2686" i="1"/>
  <c r="CV2686" i="1" s="1"/>
  <c r="CT2687" i="1"/>
  <c r="CV2687" i="1" s="1"/>
  <c r="CT2688" i="1"/>
  <c r="CT2689" i="1"/>
  <c r="CV2689" i="1" s="1"/>
  <c r="CT2690" i="1"/>
  <c r="CV2690" i="1" s="1"/>
  <c r="CT2691" i="1"/>
  <c r="CV2691" i="1" s="1"/>
  <c r="CT2692" i="1"/>
  <c r="CV2692" i="1" s="1"/>
  <c r="CT2693" i="1"/>
  <c r="CT2694" i="1"/>
  <c r="CV2694" i="1" s="1"/>
  <c r="CT2695" i="1"/>
  <c r="CV2695" i="1" s="1"/>
  <c r="CT2696" i="1"/>
  <c r="CV2696" i="1" s="1"/>
  <c r="CT2697" i="1"/>
  <c r="CV2697" i="1" s="1"/>
  <c r="CT2698" i="1"/>
  <c r="CV2698" i="1" s="1"/>
  <c r="CT2699" i="1"/>
  <c r="CV2699" i="1" s="1"/>
  <c r="CT2700" i="1"/>
  <c r="CT2701" i="1"/>
  <c r="CV2701" i="1" s="1"/>
  <c r="CT2702" i="1"/>
  <c r="CV2702" i="1" s="1"/>
  <c r="CT2703" i="1"/>
  <c r="CV2703" i="1" s="1"/>
  <c r="CT2704" i="1"/>
  <c r="CV2704" i="1" s="1"/>
  <c r="CT2705" i="1"/>
  <c r="CV2705" i="1" s="1"/>
  <c r="CT2706" i="1"/>
  <c r="CV2706" i="1" s="1"/>
  <c r="CT2707" i="1"/>
  <c r="CV2707" i="1" s="1"/>
  <c r="CT2708" i="1"/>
  <c r="CV2708" i="1" s="1"/>
  <c r="CT2709" i="1"/>
  <c r="CV2709" i="1" s="1"/>
  <c r="CT2710" i="1"/>
  <c r="CV2710" i="1" s="1"/>
  <c r="CT2711" i="1"/>
  <c r="CV2711" i="1" s="1"/>
  <c r="CT2712" i="1"/>
  <c r="CV2712" i="1" s="1"/>
  <c r="CT2713" i="1"/>
  <c r="CV2713" i="1" s="1"/>
  <c r="CT2714" i="1"/>
  <c r="CV2714" i="1" s="1"/>
  <c r="CT2715" i="1"/>
  <c r="CV2715" i="1" s="1"/>
  <c r="CT2716" i="1"/>
  <c r="CT2717" i="1"/>
  <c r="CV2717" i="1" s="1"/>
  <c r="CT2718" i="1"/>
  <c r="CV2718" i="1" s="1"/>
  <c r="CT2719" i="1"/>
  <c r="CV2719" i="1" s="1"/>
  <c r="CT2720" i="1"/>
  <c r="CV2720" i="1" s="1"/>
  <c r="CT2721" i="1"/>
  <c r="CV2721" i="1" s="1"/>
  <c r="CT2722" i="1"/>
  <c r="CV2722" i="1" s="1"/>
  <c r="CT2723" i="1"/>
  <c r="CV2723" i="1" s="1"/>
  <c r="CT2724" i="1"/>
  <c r="CV2724" i="1" s="1"/>
  <c r="CT2725" i="1"/>
  <c r="CV2725" i="1" s="1"/>
  <c r="CT2726" i="1"/>
  <c r="CV2726" i="1" s="1"/>
  <c r="CT2727" i="1"/>
  <c r="CV2727" i="1" s="1"/>
  <c r="CT2728" i="1"/>
  <c r="CV2728" i="1" s="1"/>
  <c r="CT2729" i="1"/>
  <c r="CV2729" i="1" s="1"/>
  <c r="CT2730" i="1"/>
  <c r="CV2730" i="1" s="1"/>
  <c r="CT2731" i="1"/>
  <c r="CV2731" i="1" s="1"/>
  <c r="CT2732" i="1"/>
  <c r="CT2733" i="1"/>
  <c r="CV2733" i="1" s="1"/>
  <c r="CT2734" i="1"/>
  <c r="CV2734" i="1" s="1"/>
  <c r="CT2735" i="1"/>
  <c r="CV2735" i="1" s="1"/>
  <c r="CT2736" i="1"/>
  <c r="CV2736" i="1" s="1"/>
  <c r="CT2737" i="1"/>
  <c r="CV2737" i="1" s="1"/>
  <c r="CT2738" i="1"/>
  <c r="CV2738" i="1" s="1"/>
  <c r="CT2739" i="1"/>
  <c r="CV2739" i="1" s="1"/>
  <c r="CT2740" i="1"/>
  <c r="CV2740" i="1" s="1"/>
  <c r="CT2741" i="1"/>
  <c r="CV2741" i="1" s="1"/>
  <c r="CT2742" i="1"/>
  <c r="CV2742" i="1" s="1"/>
  <c r="CT2743" i="1"/>
  <c r="CV2743" i="1" s="1"/>
  <c r="CT2744" i="1"/>
  <c r="CV2744" i="1" s="1"/>
  <c r="CT2745" i="1"/>
  <c r="CV2745" i="1" s="1"/>
  <c r="CT2746" i="1"/>
  <c r="CV2746" i="1" s="1"/>
  <c r="CT2747" i="1"/>
  <c r="CV2747" i="1" s="1"/>
  <c r="CT2748" i="1"/>
  <c r="CV2748" i="1" s="1"/>
  <c r="CT2749" i="1"/>
  <c r="CV2749" i="1" s="1"/>
  <c r="CT2750" i="1"/>
  <c r="CV2750" i="1" s="1"/>
  <c r="CT2751" i="1"/>
  <c r="CV2751" i="1" s="1"/>
  <c r="CT2752" i="1"/>
  <c r="CV2752" i="1" s="1"/>
  <c r="CT2753" i="1"/>
  <c r="CV2753" i="1" s="1"/>
  <c r="CT2754" i="1"/>
  <c r="CV2754" i="1" s="1"/>
  <c r="CT2755" i="1"/>
  <c r="CV2755" i="1" s="1"/>
  <c r="CT2756" i="1"/>
  <c r="CV2756" i="1" s="1"/>
  <c r="CT2757" i="1"/>
  <c r="CV2757" i="1" s="1"/>
  <c r="CT2758" i="1"/>
  <c r="CV2758" i="1" s="1"/>
  <c r="CT2759" i="1"/>
  <c r="CV2759" i="1" s="1"/>
  <c r="CT2760" i="1"/>
  <c r="CV2760" i="1" s="1"/>
  <c r="CT2761" i="1"/>
  <c r="CV2761" i="1" s="1"/>
  <c r="CT2762" i="1"/>
  <c r="CV2762" i="1" s="1"/>
  <c r="CT2763" i="1"/>
  <c r="CV2763" i="1" s="1"/>
  <c r="CT2764" i="1"/>
  <c r="CV2764" i="1" s="1"/>
  <c r="CT2765" i="1"/>
  <c r="CV2765" i="1" s="1"/>
  <c r="CT2766" i="1"/>
  <c r="CV2766" i="1" s="1"/>
  <c r="CT2767" i="1"/>
  <c r="CV2767" i="1" s="1"/>
  <c r="CT2768" i="1"/>
  <c r="CV2768" i="1" s="1"/>
  <c r="CT2769" i="1"/>
  <c r="CV2769" i="1" s="1"/>
  <c r="CT2770" i="1"/>
  <c r="CV2770" i="1" s="1"/>
  <c r="CT2771" i="1"/>
  <c r="CV2771" i="1" s="1"/>
  <c r="CT2772" i="1"/>
  <c r="CV2772" i="1" s="1"/>
  <c r="CT2773" i="1"/>
  <c r="CV2773" i="1" s="1"/>
  <c r="CT2774" i="1"/>
  <c r="CV2774" i="1" s="1"/>
  <c r="CT2775" i="1"/>
  <c r="CV2775" i="1" s="1"/>
  <c r="CT2776" i="1"/>
  <c r="CV2776" i="1" s="1"/>
  <c r="CT2777" i="1"/>
  <c r="CV2777" i="1" s="1"/>
  <c r="CT2778" i="1"/>
  <c r="CV2778" i="1" s="1"/>
  <c r="CT2779" i="1"/>
  <c r="CV2779" i="1" s="1"/>
  <c r="CT2780" i="1"/>
  <c r="CT2781" i="1"/>
  <c r="CV2781" i="1" s="1"/>
  <c r="CT2782" i="1"/>
  <c r="CV2782" i="1" s="1"/>
  <c r="CT2783" i="1"/>
  <c r="CV2783" i="1" s="1"/>
  <c r="CT2784" i="1"/>
  <c r="CV2784" i="1" s="1"/>
  <c r="CT2785" i="1"/>
  <c r="CV2785" i="1" s="1"/>
  <c r="CT2786" i="1"/>
  <c r="CV2786" i="1" s="1"/>
  <c r="CT2787" i="1"/>
  <c r="CV2787" i="1" s="1"/>
  <c r="CT2788" i="1"/>
  <c r="CV2788" i="1" s="1"/>
  <c r="CT2789" i="1"/>
  <c r="CV2789" i="1" s="1"/>
  <c r="CT2790" i="1"/>
  <c r="CV2790" i="1" s="1"/>
  <c r="CT2791" i="1"/>
  <c r="CV2791" i="1" s="1"/>
  <c r="CT2792" i="1"/>
  <c r="CV2792" i="1" s="1"/>
  <c r="CT2793" i="1"/>
  <c r="CV2793" i="1" s="1"/>
  <c r="CT2794" i="1"/>
  <c r="CV2794" i="1" s="1"/>
  <c r="CT2795" i="1"/>
  <c r="CV2795" i="1" s="1"/>
  <c r="CT2796" i="1"/>
  <c r="CV2796" i="1" s="1"/>
  <c r="CT2797" i="1"/>
  <c r="CV2797" i="1" s="1"/>
  <c r="CT2798" i="1"/>
  <c r="CV2798" i="1" s="1"/>
  <c r="CT2799" i="1"/>
  <c r="CV2799" i="1" s="1"/>
  <c r="CT2800" i="1"/>
  <c r="CV2800" i="1" s="1"/>
  <c r="CT2801" i="1"/>
  <c r="CV2801" i="1" s="1"/>
  <c r="CT2802" i="1"/>
  <c r="CV2802" i="1" s="1"/>
  <c r="CT2803" i="1"/>
  <c r="CV2803" i="1" s="1"/>
  <c r="CT2804" i="1"/>
  <c r="CV2804" i="1" s="1"/>
  <c r="CT2805" i="1"/>
  <c r="CV2805" i="1" s="1"/>
  <c r="CT2806" i="1"/>
  <c r="CV2806" i="1" s="1"/>
  <c r="CT2807" i="1"/>
  <c r="CV2807" i="1" s="1"/>
  <c r="CT2808" i="1"/>
  <c r="CV2808" i="1" s="1"/>
  <c r="CT2809" i="1"/>
  <c r="CV2809" i="1" s="1"/>
  <c r="CT2810" i="1"/>
  <c r="CV2810" i="1" s="1"/>
  <c r="CT2811" i="1"/>
  <c r="CV2811" i="1" s="1"/>
  <c r="CT2812" i="1"/>
  <c r="CV2812" i="1" s="1"/>
  <c r="CT2813" i="1"/>
  <c r="CV2813" i="1" s="1"/>
  <c r="CT2814" i="1"/>
  <c r="CV2814" i="1" s="1"/>
  <c r="CT2815" i="1"/>
  <c r="CV2815" i="1" s="1"/>
  <c r="CT2816" i="1"/>
  <c r="CV2816" i="1" s="1"/>
  <c r="CT2817" i="1"/>
  <c r="CV2817" i="1" s="1"/>
  <c r="CT2818" i="1"/>
  <c r="CV2818" i="1" s="1"/>
  <c r="CT2819" i="1"/>
  <c r="CV2819" i="1" s="1"/>
  <c r="CT2820" i="1"/>
  <c r="CV2820" i="1" s="1"/>
  <c r="CT2821" i="1"/>
  <c r="CV2821" i="1" s="1"/>
  <c r="CT2822" i="1"/>
  <c r="CV2822" i="1" s="1"/>
  <c r="CT2823" i="1"/>
  <c r="CV2823" i="1" s="1"/>
  <c r="CT2824" i="1"/>
  <c r="CV2824" i="1" s="1"/>
  <c r="CT2825" i="1"/>
  <c r="CV2825" i="1" s="1"/>
  <c r="CT2826" i="1"/>
  <c r="CV2826" i="1" s="1"/>
  <c r="CT2827" i="1"/>
  <c r="CV2827" i="1" s="1"/>
  <c r="CT2828" i="1"/>
  <c r="CT2829" i="1"/>
  <c r="CV2829" i="1" s="1"/>
  <c r="CT2830" i="1"/>
  <c r="CV2830" i="1" s="1"/>
  <c r="CT2831" i="1"/>
  <c r="CV2831" i="1" s="1"/>
  <c r="CT2832" i="1"/>
  <c r="CV2832" i="1" s="1"/>
  <c r="CT2833" i="1"/>
  <c r="CV2833" i="1" s="1"/>
  <c r="CT2834" i="1"/>
  <c r="CV2834" i="1" s="1"/>
  <c r="CT2835" i="1"/>
  <c r="CV2835" i="1" s="1"/>
  <c r="CT2836" i="1"/>
  <c r="CV2836" i="1" s="1"/>
  <c r="CT2837" i="1"/>
  <c r="CV2837" i="1" s="1"/>
  <c r="CT2838" i="1"/>
  <c r="CV2838" i="1" s="1"/>
  <c r="CT2839" i="1"/>
  <c r="CV2839" i="1" s="1"/>
  <c r="CT2840" i="1"/>
  <c r="CV2840" i="1" s="1"/>
  <c r="CT2841" i="1"/>
  <c r="CV2841" i="1" s="1"/>
  <c r="CT2842" i="1"/>
  <c r="CV2842" i="1" s="1"/>
  <c r="CT2843" i="1"/>
  <c r="CV2843" i="1" s="1"/>
  <c r="CT2844" i="1"/>
  <c r="CV2844" i="1" s="1"/>
  <c r="CT2845" i="1"/>
  <c r="CV2845" i="1" s="1"/>
  <c r="CT2846" i="1"/>
  <c r="CV2846" i="1" s="1"/>
  <c r="CT2847" i="1"/>
  <c r="CV2847" i="1" s="1"/>
  <c r="CT2848" i="1"/>
  <c r="CV2848" i="1" s="1"/>
  <c r="CT2849" i="1"/>
  <c r="CV2849" i="1" s="1"/>
  <c r="CT2850" i="1"/>
  <c r="CV2850" i="1" s="1"/>
  <c r="CT2851" i="1"/>
  <c r="CV2851" i="1" s="1"/>
  <c r="CT2852" i="1"/>
  <c r="CV2852" i="1" s="1"/>
  <c r="CT2853" i="1"/>
  <c r="CV2853" i="1" s="1"/>
  <c r="CT2854" i="1"/>
  <c r="CV2854" i="1" s="1"/>
  <c r="CT2855" i="1"/>
  <c r="CV2855" i="1" s="1"/>
  <c r="CT2856" i="1"/>
  <c r="CV2856" i="1" s="1"/>
  <c r="CT2857" i="1"/>
  <c r="CV2857" i="1" s="1"/>
  <c r="CT2858" i="1"/>
  <c r="CV2858" i="1" s="1"/>
  <c r="CT2859" i="1"/>
  <c r="CV2859" i="1" s="1"/>
  <c r="CT2860" i="1"/>
  <c r="CV2860" i="1" s="1"/>
  <c r="CT2861" i="1"/>
  <c r="CV2861" i="1" s="1"/>
  <c r="CT2862" i="1"/>
  <c r="CV2862" i="1" s="1"/>
  <c r="CT2863" i="1"/>
  <c r="CV2863" i="1" s="1"/>
  <c r="CT2864" i="1"/>
  <c r="CV2864" i="1" s="1"/>
  <c r="CT2865" i="1"/>
  <c r="CV2865" i="1" s="1"/>
  <c r="CT2866" i="1"/>
  <c r="CV2866" i="1" s="1"/>
  <c r="CT2867" i="1"/>
  <c r="CV2867" i="1" s="1"/>
  <c r="CT2868" i="1"/>
  <c r="CV2868" i="1" s="1"/>
  <c r="CT2869" i="1"/>
  <c r="CV2869" i="1" s="1"/>
  <c r="CT2870" i="1"/>
  <c r="CV2870" i="1" s="1"/>
  <c r="CT2871" i="1"/>
  <c r="CV2871" i="1" s="1"/>
  <c r="CT2872" i="1"/>
  <c r="CV2872" i="1" s="1"/>
  <c r="CT2873" i="1"/>
  <c r="CV2873" i="1" s="1"/>
  <c r="CT2874" i="1"/>
  <c r="CV2874" i="1" s="1"/>
  <c r="CT2875" i="1"/>
  <c r="CV2875" i="1" s="1"/>
  <c r="CT2876" i="1"/>
  <c r="CT2877" i="1"/>
  <c r="CV2877" i="1" s="1"/>
  <c r="CT2878" i="1"/>
  <c r="CV2878" i="1" s="1"/>
  <c r="CT2879" i="1"/>
  <c r="CV2879" i="1" s="1"/>
  <c r="CT2880" i="1"/>
  <c r="CV2880" i="1" s="1"/>
  <c r="CT2881" i="1"/>
  <c r="CV2881" i="1" s="1"/>
  <c r="CT2882" i="1"/>
  <c r="CV2882" i="1" s="1"/>
  <c r="CT2883" i="1"/>
  <c r="CV2883" i="1" s="1"/>
  <c r="CT2884" i="1"/>
  <c r="CV2884" i="1" s="1"/>
  <c r="CT2885" i="1"/>
  <c r="CV2885" i="1" s="1"/>
  <c r="CT2886" i="1"/>
  <c r="CV2886" i="1" s="1"/>
  <c r="CT2887" i="1"/>
  <c r="CV2887" i="1" s="1"/>
  <c r="CT2888" i="1"/>
  <c r="CV2888" i="1" s="1"/>
  <c r="CT2889" i="1"/>
  <c r="CV2889" i="1" s="1"/>
  <c r="CT2890" i="1"/>
  <c r="CV2890" i="1" s="1"/>
  <c r="CT2891" i="1"/>
  <c r="CV2891" i="1" s="1"/>
  <c r="CT2892" i="1"/>
  <c r="CT2893" i="1"/>
  <c r="CV2893" i="1" s="1"/>
  <c r="CT2894" i="1"/>
  <c r="CV2894" i="1" s="1"/>
  <c r="CT2895" i="1"/>
  <c r="CV2895" i="1" s="1"/>
  <c r="CT2896" i="1"/>
  <c r="CV2896" i="1" s="1"/>
  <c r="CT2897" i="1"/>
  <c r="CV2897" i="1" s="1"/>
  <c r="CT2898" i="1"/>
  <c r="CV2898" i="1" s="1"/>
  <c r="CT2899" i="1"/>
  <c r="CV2899" i="1" s="1"/>
  <c r="CT2900" i="1"/>
  <c r="CV2900" i="1" s="1"/>
  <c r="CT2901" i="1"/>
  <c r="CV2901" i="1" s="1"/>
  <c r="CT2902" i="1"/>
  <c r="CV2902" i="1" s="1"/>
  <c r="CT2903" i="1"/>
  <c r="CV2903" i="1" s="1"/>
  <c r="CT2904" i="1"/>
  <c r="CV2904" i="1" s="1"/>
  <c r="CT2905" i="1"/>
  <c r="CV2905" i="1" s="1"/>
  <c r="CT2906" i="1"/>
  <c r="CV2906" i="1" s="1"/>
  <c r="CT2907" i="1"/>
  <c r="CV2907" i="1" s="1"/>
  <c r="CT2908" i="1"/>
  <c r="CT2909" i="1"/>
  <c r="CV2909" i="1" s="1"/>
  <c r="CT2910" i="1"/>
  <c r="CV2910" i="1" s="1"/>
  <c r="CT2911" i="1"/>
  <c r="CV2911" i="1" s="1"/>
  <c r="CT2912" i="1"/>
  <c r="CV2912" i="1" s="1"/>
  <c r="CT2913" i="1"/>
  <c r="CV2913" i="1" s="1"/>
  <c r="CT2914" i="1"/>
  <c r="CV2914" i="1" s="1"/>
  <c r="CT2915" i="1"/>
  <c r="CV2915" i="1" s="1"/>
  <c r="CT2916" i="1"/>
  <c r="CV2916" i="1" s="1"/>
  <c r="CT2917" i="1"/>
  <c r="CV2917" i="1" s="1"/>
  <c r="CT2918" i="1"/>
  <c r="CV2918" i="1" s="1"/>
  <c r="CT2919" i="1"/>
  <c r="CV2919" i="1" s="1"/>
  <c r="CT2920" i="1"/>
  <c r="CV2920" i="1" s="1"/>
  <c r="CT2921" i="1"/>
  <c r="CV2921" i="1" s="1"/>
  <c r="CT2922" i="1"/>
  <c r="CV2922" i="1" s="1"/>
  <c r="CT2923" i="1"/>
  <c r="CV2923" i="1" s="1"/>
  <c r="CT2924" i="1"/>
  <c r="CT2925" i="1"/>
  <c r="CV2925" i="1" s="1"/>
  <c r="CT2926" i="1"/>
  <c r="CV2926" i="1" s="1"/>
  <c r="CT2927" i="1"/>
  <c r="CV2927" i="1" s="1"/>
  <c r="CT2928" i="1"/>
  <c r="CV2928" i="1" s="1"/>
  <c r="CT2929" i="1"/>
  <c r="CV2929" i="1" s="1"/>
  <c r="CT2930" i="1"/>
  <c r="CV2930" i="1" s="1"/>
  <c r="CT2931" i="1"/>
  <c r="CV2931" i="1" s="1"/>
  <c r="CT2932" i="1"/>
  <c r="CV2932" i="1" s="1"/>
  <c r="CT2933" i="1"/>
  <c r="CV2933" i="1" s="1"/>
  <c r="CT2934" i="1"/>
  <c r="CV2934" i="1" s="1"/>
  <c r="CT2935" i="1"/>
  <c r="CV2935" i="1" s="1"/>
  <c r="CT2936" i="1"/>
  <c r="CV2936" i="1" s="1"/>
  <c r="CT2937" i="1"/>
  <c r="CV2937" i="1" s="1"/>
  <c r="CT2938" i="1"/>
  <c r="CV2938" i="1" s="1"/>
  <c r="CT2939" i="1"/>
  <c r="CV2939" i="1" s="1"/>
  <c r="CT2940" i="1"/>
  <c r="CT2941" i="1"/>
  <c r="CV2941" i="1" s="1"/>
  <c r="CT2942" i="1"/>
  <c r="CV2942" i="1" s="1"/>
  <c r="CT2943" i="1"/>
  <c r="CV2943" i="1" s="1"/>
  <c r="CT2944" i="1"/>
  <c r="CV2944" i="1" s="1"/>
  <c r="CT2945" i="1"/>
  <c r="CV2945" i="1" s="1"/>
  <c r="CT2946" i="1"/>
  <c r="CV2946" i="1" s="1"/>
  <c r="CT2947" i="1"/>
  <c r="CV2947" i="1" s="1"/>
  <c r="CT2948" i="1"/>
  <c r="CV2948" i="1" s="1"/>
  <c r="CT2949" i="1"/>
  <c r="CV2949" i="1" s="1"/>
  <c r="CT2950" i="1"/>
  <c r="CV2950" i="1" s="1"/>
  <c r="CT2951" i="1"/>
  <c r="CV2951" i="1" s="1"/>
  <c r="CT2952" i="1"/>
  <c r="CV2952" i="1" s="1"/>
  <c r="CT2953" i="1"/>
  <c r="CV2953" i="1" s="1"/>
  <c r="CT2954" i="1"/>
  <c r="CV2954" i="1" s="1"/>
  <c r="CT2955" i="1"/>
  <c r="CV2955" i="1" s="1"/>
  <c r="CT2956" i="1"/>
  <c r="CT2957" i="1"/>
  <c r="CV2957" i="1" s="1"/>
  <c r="CT2958" i="1"/>
  <c r="CV2958" i="1" s="1"/>
  <c r="CT2959" i="1"/>
  <c r="CV2959" i="1" s="1"/>
  <c r="CT2960" i="1"/>
  <c r="CV2960" i="1" s="1"/>
  <c r="CT2961" i="1"/>
  <c r="CV2961" i="1" s="1"/>
  <c r="CT2962" i="1"/>
  <c r="CV2962" i="1" s="1"/>
  <c r="CT2963" i="1"/>
  <c r="CV2963" i="1" s="1"/>
  <c r="CT2964" i="1"/>
  <c r="CV2964" i="1" s="1"/>
  <c r="CT2965" i="1"/>
  <c r="CV2965" i="1" s="1"/>
  <c r="CT2966" i="1"/>
  <c r="CV2966" i="1" s="1"/>
  <c r="CT2967" i="1"/>
  <c r="CV2967" i="1" s="1"/>
  <c r="CT2968" i="1"/>
  <c r="CV2968" i="1" s="1"/>
  <c r="CT2969" i="1"/>
  <c r="CV2969" i="1" s="1"/>
  <c r="CT2970" i="1"/>
  <c r="CV2970" i="1" s="1"/>
  <c r="CT2971" i="1"/>
  <c r="CV2971" i="1" s="1"/>
  <c r="CT2972" i="1"/>
  <c r="CV2972" i="1" s="1"/>
  <c r="CT2973" i="1"/>
  <c r="CV2973" i="1" s="1"/>
  <c r="CT2974" i="1"/>
  <c r="CV2974" i="1" s="1"/>
  <c r="CT2975" i="1"/>
  <c r="CV2975" i="1" s="1"/>
  <c r="CT2976" i="1"/>
  <c r="CV2976" i="1" s="1"/>
  <c r="CT2977" i="1"/>
  <c r="CV2977" i="1" s="1"/>
  <c r="CT2978" i="1"/>
  <c r="CV2978" i="1" s="1"/>
  <c r="CT2979" i="1"/>
  <c r="CV2979" i="1" s="1"/>
  <c r="CT2980" i="1"/>
  <c r="CV2980" i="1" s="1"/>
  <c r="CT2981" i="1"/>
  <c r="CV2981" i="1" s="1"/>
  <c r="CT2982" i="1"/>
  <c r="CV2982" i="1" s="1"/>
  <c r="CT2983" i="1"/>
  <c r="CV2983" i="1" s="1"/>
  <c r="CT2984" i="1"/>
  <c r="CV2984" i="1" s="1"/>
  <c r="CT2985" i="1"/>
  <c r="CV2985" i="1" s="1"/>
  <c r="CT2986" i="1"/>
  <c r="CV2986" i="1" s="1"/>
  <c r="CT2987" i="1"/>
  <c r="CV2987" i="1" s="1"/>
  <c r="CT2988" i="1"/>
  <c r="CV2988" i="1" s="1"/>
  <c r="CT2989" i="1"/>
  <c r="CV2989" i="1" s="1"/>
  <c r="CT2990" i="1"/>
  <c r="CV2990" i="1" s="1"/>
  <c r="CT2991" i="1"/>
  <c r="CV2991" i="1" s="1"/>
  <c r="CT2992" i="1"/>
  <c r="CV2992" i="1" s="1"/>
  <c r="CT2993" i="1"/>
  <c r="CV2993" i="1" s="1"/>
  <c r="CT2994" i="1"/>
  <c r="CV2994" i="1" s="1"/>
  <c r="CT2995" i="1"/>
  <c r="CV2995" i="1" s="1"/>
  <c r="CT2996" i="1"/>
  <c r="CV2996" i="1" s="1"/>
  <c r="CT2997" i="1"/>
  <c r="CV2997" i="1" s="1"/>
  <c r="CT2998" i="1"/>
  <c r="CV2998" i="1" s="1"/>
  <c r="CT2999" i="1"/>
  <c r="CV2999" i="1" s="1"/>
  <c r="CT3000" i="1"/>
  <c r="CV3000" i="1" s="1"/>
  <c r="CT3001" i="1"/>
  <c r="CV3001" i="1" s="1"/>
  <c r="CT3002" i="1"/>
  <c r="CV3002" i="1" s="1"/>
  <c r="CT3003" i="1"/>
  <c r="CV3003" i="1" s="1"/>
  <c r="CT3004" i="1"/>
  <c r="CT3005" i="1"/>
  <c r="CV3005" i="1" s="1"/>
  <c r="CT3006" i="1"/>
  <c r="CV3006" i="1" s="1"/>
  <c r="CT3007" i="1"/>
  <c r="CV3007" i="1" s="1"/>
  <c r="CT3008" i="1"/>
  <c r="CV3008" i="1" s="1"/>
  <c r="CT3009" i="1"/>
  <c r="CV3009" i="1" s="1"/>
  <c r="CT3010" i="1"/>
  <c r="CV3010" i="1" s="1"/>
  <c r="CT3011" i="1"/>
  <c r="CV3011" i="1" s="1"/>
  <c r="CT3012" i="1"/>
  <c r="CV3012" i="1" s="1"/>
  <c r="CT3013" i="1"/>
  <c r="CV3013" i="1" s="1"/>
  <c r="CT3014" i="1"/>
  <c r="CV3014" i="1" s="1"/>
  <c r="CT3015" i="1"/>
  <c r="CV3015" i="1" s="1"/>
  <c r="CT3016" i="1"/>
  <c r="CV3016" i="1" s="1"/>
  <c r="CT3017" i="1"/>
  <c r="CV3017" i="1" s="1"/>
  <c r="CT3018" i="1"/>
  <c r="CV3018" i="1" s="1"/>
  <c r="CT3019" i="1"/>
  <c r="CV3019" i="1" s="1"/>
  <c r="CT3020" i="1"/>
  <c r="CV3020" i="1" s="1"/>
  <c r="CT3021" i="1"/>
  <c r="CV3021" i="1" s="1"/>
  <c r="CT3022" i="1"/>
  <c r="CV3022" i="1" s="1"/>
  <c r="CT3023" i="1"/>
  <c r="CV3023" i="1" s="1"/>
  <c r="CT3024" i="1"/>
  <c r="CV3024" i="1" s="1"/>
  <c r="CT3025" i="1"/>
  <c r="CV3025" i="1" s="1"/>
  <c r="CT3026" i="1"/>
  <c r="CV3026" i="1" s="1"/>
  <c r="CT3027" i="1"/>
  <c r="CV3027" i="1" s="1"/>
  <c r="CT3028" i="1"/>
  <c r="CV3028" i="1" s="1"/>
  <c r="CT3029" i="1"/>
  <c r="CV3029" i="1" s="1"/>
  <c r="CT3030" i="1"/>
  <c r="CV3030" i="1" s="1"/>
  <c r="CT3031" i="1"/>
  <c r="CV3031" i="1" s="1"/>
  <c r="CT3032" i="1"/>
  <c r="CV3032" i="1" s="1"/>
  <c r="CT3033" i="1"/>
  <c r="CV3033" i="1" s="1"/>
  <c r="CT3034" i="1"/>
  <c r="CV3034" i="1" s="1"/>
  <c r="CT3035" i="1"/>
  <c r="CV3035" i="1" s="1"/>
  <c r="CT3036" i="1"/>
  <c r="CV3036" i="1" s="1"/>
  <c r="CT3037" i="1"/>
  <c r="CV3037" i="1" s="1"/>
  <c r="CT3038" i="1"/>
  <c r="CV3038" i="1" s="1"/>
  <c r="CT3039" i="1"/>
  <c r="CV3039" i="1" s="1"/>
  <c r="CT3040" i="1"/>
  <c r="CV3040" i="1" s="1"/>
  <c r="CT3041" i="1"/>
  <c r="CV3041" i="1" s="1"/>
  <c r="CT3042" i="1"/>
  <c r="CV3042" i="1" s="1"/>
  <c r="CT3043" i="1"/>
  <c r="CV3043" i="1" s="1"/>
  <c r="CT3044" i="1"/>
  <c r="CV3044" i="1" s="1"/>
  <c r="CT3045" i="1"/>
  <c r="CV3045" i="1" s="1"/>
  <c r="CT3046" i="1"/>
  <c r="CV3046" i="1" s="1"/>
  <c r="CT3047" i="1"/>
  <c r="CV3047" i="1" s="1"/>
  <c r="CT3048" i="1"/>
  <c r="CV3048" i="1" s="1"/>
  <c r="CT3049" i="1"/>
  <c r="CV3049" i="1" s="1"/>
  <c r="CT3050" i="1"/>
  <c r="CV3050" i="1" s="1"/>
  <c r="CT3051" i="1"/>
  <c r="CV3051" i="1" s="1"/>
  <c r="CT3052" i="1"/>
  <c r="CV3052" i="1" s="1"/>
  <c r="CT3053" i="1"/>
  <c r="CV3053" i="1" s="1"/>
  <c r="CT3054" i="1"/>
  <c r="CV3054" i="1" s="1"/>
  <c r="CT3055" i="1"/>
  <c r="CV3055" i="1" s="1"/>
  <c r="CT3056" i="1"/>
  <c r="CV3056" i="1" s="1"/>
  <c r="CU502" i="1"/>
  <c r="CU503" i="1"/>
  <c r="CU504" i="1"/>
  <c r="CU505" i="1"/>
  <c r="CU506" i="1"/>
  <c r="CU507" i="1"/>
  <c r="CU508" i="1"/>
  <c r="CU509" i="1"/>
  <c r="CU510" i="1"/>
  <c r="CU511" i="1"/>
  <c r="CU512" i="1"/>
  <c r="CU513" i="1"/>
  <c r="CU514" i="1"/>
  <c r="CU515" i="1"/>
  <c r="CU516" i="1"/>
  <c r="CU517" i="1"/>
  <c r="CU518" i="1"/>
  <c r="CU519" i="1"/>
  <c r="CU520" i="1"/>
  <c r="CU521" i="1"/>
  <c r="CU522" i="1"/>
  <c r="CU523" i="1"/>
  <c r="CU524" i="1"/>
  <c r="CU525" i="1"/>
  <c r="CU526" i="1"/>
  <c r="CU527" i="1"/>
  <c r="CU528" i="1"/>
  <c r="CU529" i="1"/>
  <c r="CU530" i="1"/>
  <c r="CU531" i="1"/>
  <c r="CU532" i="1"/>
  <c r="CU533" i="1"/>
  <c r="CU534" i="1"/>
  <c r="CU535" i="1"/>
  <c r="CU536" i="1"/>
  <c r="CU537" i="1"/>
  <c r="CU538" i="1"/>
  <c r="CU539" i="1"/>
  <c r="CU540" i="1"/>
  <c r="CU541" i="1"/>
  <c r="CU542" i="1"/>
  <c r="CU543" i="1"/>
  <c r="CU544" i="1"/>
  <c r="CU545" i="1"/>
  <c r="CU546" i="1"/>
  <c r="CU547" i="1"/>
  <c r="CU548" i="1"/>
  <c r="CU549" i="1"/>
  <c r="CU550" i="1"/>
  <c r="CU551" i="1"/>
  <c r="CU552" i="1"/>
  <c r="CU553" i="1"/>
  <c r="CU554" i="1"/>
  <c r="CU555" i="1"/>
  <c r="CU556" i="1"/>
  <c r="CU557" i="1"/>
  <c r="CU558" i="1"/>
  <c r="CU559" i="1"/>
  <c r="CU560" i="1"/>
  <c r="CU561" i="1"/>
  <c r="CU562" i="1"/>
  <c r="CU563" i="1"/>
  <c r="CU564" i="1"/>
  <c r="CU565" i="1"/>
  <c r="CU566" i="1"/>
  <c r="CU567" i="1"/>
  <c r="CU568" i="1"/>
  <c r="CU569" i="1"/>
  <c r="CU570" i="1"/>
  <c r="CU571" i="1"/>
  <c r="CU572" i="1"/>
  <c r="CU573" i="1"/>
  <c r="CU574" i="1"/>
  <c r="CU575" i="1"/>
  <c r="CU576" i="1"/>
  <c r="CU577" i="1"/>
  <c r="CU578" i="1"/>
  <c r="CU579" i="1"/>
  <c r="CU580" i="1"/>
  <c r="CU581" i="1"/>
  <c r="CU582" i="1"/>
  <c r="CU583" i="1"/>
  <c r="CU584" i="1"/>
  <c r="CU585" i="1"/>
  <c r="CU586" i="1"/>
  <c r="CU587" i="1"/>
  <c r="CU588" i="1"/>
  <c r="CU589" i="1"/>
  <c r="CU590" i="1"/>
  <c r="CU591" i="1"/>
  <c r="CU592" i="1"/>
  <c r="CU593" i="1"/>
  <c r="CU594" i="1"/>
  <c r="CU595" i="1"/>
  <c r="CU596" i="1"/>
  <c r="CU597" i="1"/>
  <c r="CU598" i="1"/>
  <c r="CU599" i="1"/>
  <c r="CU600" i="1"/>
  <c r="CU601" i="1"/>
  <c r="CU602" i="1"/>
  <c r="CU603" i="1"/>
  <c r="CU604" i="1"/>
  <c r="CU605" i="1"/>
  <c r="CU606" i="1"/>
  <c r="CU607" i="1"/>
  <c r="CU608" i="1"/>
  <c r="CU609" i="1"/>
  <c r="CU610" i="1"/>
  <c r="CU611" i="1"/>
  <c r="CU612" i="1"/>
  <c r="CU613" i="1"/>
  <c r="CU614" i="1"/>
  <c r="CU615" i="1"/>
  <c r="CU616" i="1"/>
  <c r="CU617" i="1"/>
  <c r="CU618" i="1"/>
  <c r="CU619" i="1"/>
  <c r="CU620" i="1"/>
  <c r="CU621" i="1"/>
  <c r="CU622" i="1"/>
  <c r="CU623" i="1"/>
  <c r="CU624" i="1"/>
  <c r="CU625" i="1"/>
  <c r="CU626" i="1"/>
  <c r="CU627" i="1"/>
  <c r="CU628" i="1"/>
  <c r="CU629" i="1"/>
  <c r="CU630" i="1"/>
  <c r="CU631" i="1"/>
  <c r="CU632" i="1"/>
  <c r="CU633" i="1"/>
  <c r="CU634" i="1"/>
  <c r="CU635" i="1"/>
  <c r="CU636" i="1"/>
  <c r="CU637" i="1"/>
  <c r="CU638" i="1"/>
  <c r="CU639" i="1"/>
  <c r="CU640" i="1"/>
  <c r="CU641" i="1"/>
  <c r="CU642" i="1"/>
  <c r="CU643" i="1"/>
  <c r="CU644" i="1"/>
  <c r="CU645" i="1"/>
  <c r="CU646" i="1"/>
  <c r="CU647" i="1"/>
  <c r="CU648" i="1"/>
  <c r="CU649" i="1"/>
  <c r="CU650" i="1"/>
  <c r="CU651" i="1"/>
  <c r="CU652" i="1"/>
  <c r="CU653" i="1"/>
  <c r="CU654" i="1"/>
  <c r="CU655" i="1"/>
  <c r="CU656" i="1"/>
  <c r="CU657" i="1"/>
  <c r="CU658" i="1"/>
  <c r="CU659" i="1"/>
  <c r="CU660" i="1"/>
  <c r="CU661" i="1"/>
  <c r="CU662" i="1"/>
  <c r="CU663" i="1"/>
  <c r="CU664" i="1"/>
  <c r="CU665" i="1"/>
  <c r="CU666" i="1"/>
  <c r="CU667" i="1"/>
  <c r="CU668" i="1"/>
  <c r="CU669" i="1"/>
  <c r="CU670" i="1"/>
  <c r="CU671" i="1"/>
  <c r="CU672" i="1"/>
  <c r="CU673" i="1"/>
  <c r="CU674" i="1"/>
  <c r="CU675" i="1"/>
  <c r="CU676" i="1"/>
  <c r="CU677" i="1"/>
  <c r="CU678" i="1"/>
  <c r="CU679" i="1"/>
  <c r="CU680" i="1"/>
  <c r="CU681" i="1"/>
  <c r="CU682" i="1"/>
  <c r="CU683" i="1"/>
  <c r="CU684" i="1"/>
  <c r="CU685" i="1"/>
  <c r="CU686" i="1"/>
  <c r="CU687" i="1"/>
  <c r="CU688" i="1"/>
  <c r="CU689" i="1"/>
  <c r="CU690" i="1"/>
  <c r="CU691" i="1"/>
  <c r="CU692" i="1"/>
  <c r="CU693" i="1"/>
  <c r="CU694" i="1"/>
  <c r="CU695" i="1"/>
  <c r="CU696" i="1"/>
  <c r="CU697" i="1"/>
  <c r="CU698" i="1"/>
  <c r="CU699" i="1"/>
  <c r="CU700" i="1"/>
  <c r="CU701" i="1"/>
  <c r="CU702" i="1"/>
  <c r="CU703" i="1"/>
  <c r="CU704" i="1"/>
  <c r="CU705" i="1"/>
  <c r="CU706" i="1"/>
  <c r="CU707" i="1"/>
  <c r="CU708" i="1"/>
  <c r="CU709" i="1"/>
  <c r="CU710" i="1"/>
  <c r="CU711" i="1"/>
  <c r="CU712" i="1"/>
  <c r="CU713" i="1"/>
  <c r="CU714" i="1"/>
  <c r="CU715" i="1"/>
  <c r="CU716" i="1"/>
  <c r="CU717" i="1"/>
  <c r="CU718" i="1"/>
  <c r="CU719" i="1"/>
  <c r="CU720" i="1"/>
  <c r="CU721" i="1"/>
  <c r="CU722" i="1"/>
  <c r="CU723" i="1"/>
  <c r="CU724" i="1"/>
  <c r="CU725" i="1"/>
  <c r="CU726" i="1"/>
  <c r="CU727" i="1"/>
  <c r="CU728" i="1"/>
  <c r="CU729" i="1"/>
  <c r="CU730" i="1"/>
  <c r="CU731" i="1"/>
  <c r="CU732" i="1"/>
  <c r="CU733" i="1"/>
  <c r="CU734" i="1"/>
  <c r="CU735" i="1"/>
  <c r="CU736" i="1"/>
  <c r="CU737" i="1"/>
  <c r="CU738" i="1"/>
  <c r="CU739" i="1"/>
  <c r="CU740" i="1"/>
  <c r="CU741" i="1"/>
  <c r="CU742" i="1"/>
  <c r="CU743" i="1"/>
  <c r="CU744" i="1"/>
  <c r="CU745" i="1"/>
  <c r="CU746" i="1"/>
  <c r="CU747" i="1"/>
  <c r="CU748" i="1"/>
  <c r="CU749" i="1"/>
  <c r="CU750" i="1"/>
  <c r="CU751" i="1"/>
  <c r="CU752" i="1"/>
  <c r="CU753" i="1"/>
  <c r="CU754" i="1"/>
  <c r="CU755" i="1"/>
  <c r="CU756" i="1"/>
  <c r="CU757" i="1"/>
  <c r="CU758" i="1"/>
  <c r="CU759" i="1"/>
  <c r="CU760" i="1"/>
  <c r="CU761" i="1"/>
  <c r="CU762" i="1"/>
  <c r="CU763" i="1"/>
  <c r="CU764" i="1"/>
  <c r="CU765" i="1"/>
  <c r="CU766" i="1"/>
  <c r="CU767" i="1"/>
  <c r="CU768" i="1"/>
  <c r="CU769" i="1"/>
  <c r="CU770" i="1"/>
  <c r="CU771" i="1"/>
  <c r="CU772" i="1"/>
  <c r="CU773" i="1"/>
  <c r="CU774" i="1"/>
  <c r="CU775" i="1"/>
  <c r="CU776" i="1"/>
  <c r="CU777" i="1"/>
  <c r="CU778" i="1"/>
  <c r="CU779" i="1"/>
  <c r="CU780" i="1"/>
  <c r="CU781" i="1"/>
  <c r="CU782" i="1"/>
  <c r="CU783" i="1"/>
  <c r="CU784" i="1"/>
  <c r="CU785" i="1"/>
  <c r="CU786" i="1"/>
  <c r="CU787" i="1"/>
  <c r="CU788" i="1"/>
  <c r="CU789" i="1"/>
  <c r="CU790" i="1"/>
  <c r="CU791" i="1"/>
  <c r="CU792" i="1"/>
  <c r="CU793" i="1"/>
  <c r="CU794" i="1"/>
  <c r="CU795" i="1"/>
  <c r="CU796" i="1"/>
  <c r="CU797" i="1"/>
  <c r="CU798" i="1"/>
  <c r="CU799" i="1"/>
  <c r="CU800" i="1"/>
  <c r="CU801" i="1"/>
  <c r="CU802" i="1"/>
  <c r="CU803" i="1"/>
  <c r="CU804" i="1"/>
  <c r="CU805" i="1"/>
  <c r="CU806" i="1"/>
  <c r="CU807" i="1"/>
  <c r="CU808" i="1"/>
  <c r="CU809" i="1"/>
  <c r="CU810" i="1"/>
  <c r="CU811" i="1"/>
  <c r="CU812" i="1"/>
  <c r="CU813" i="1"/>
  <c r="CU814" i="1"/>
  <c r="CU815" i="1"/>
  <c r="CU816" i="1"/>
  <c r="CU817" i="1"/>
  <c r="CU818" i="1"/>
  <c r="CU819" i="1"/>
  <c r="CU820" i="1"/>
  <c r="CU821" i="1"/>
  <c r="CU822" i="1"/>
  <c r="CU823" i="1"/>
  <c r="CU824" i="1"/>
  <c r="CU825" i="1"/>
  <c r="CU826" i="1"/>
  <c r="CU827" i="1"/>
  <c r="CU828" i="1"/>
  <c r="CU829" i="1"/>
  <c r="CU830" i="1"/>
  <c r="CU831" i="1"/>
  <c r="CU832" i="1"/>
  <c r="CU833" i="1"/>
  <c r="CU834" i="1"/>
  <c r="CU835" i="1"/>
  <c r="CU836" i="1"/>
  <c r="CU837" i="1"/>
  <c r="CU838" i="1"/>
  <c r="CU839" i="1"/>
  <c r="CU840" i="1"/>
  <c r="CU841" i="1"/>
  <c r="CU842" i="1"/>
  <c r="CU843" i="1"/>
  <c r="CU844" i="1"/>
  <c r="CU845" i="1"/>
  <c r="CU846" i="1"/>
  <c r="CU847" i="1"/>
  <c r="CU848" i="1"/>
  <c r="CU849" i="1"/>
  <c r="CU850" i="1"/>
  <c r="CU851" i="1"/>
  <c r="CU852" i="1"/>
  <c r="CU853" i="1"/>
  <c r="CU854" i="1"/>
  <c r="CU855" i="1"/>
  <c r="CU856" i="1"/>
  <c r="CU857" i="1"/>
  <c r="CU858" i="1"/>
  <c r="CU859" i="1"/>
  <c r="CU860" i="1"/>
  <c r="CU861" i="1"/>
  <c r="CU862" i="1"/>
  <c r="CU863" i="1"/>
  <c r="CU864" i="1"/>
  <c r="CU865" i="1"/>
  <c r="CU866" i="1"/>
  <c r="CU867" i="1"/>
  <c r="CU868" i="1"/>
  <c r="CU869" i="1"/>
  <c r="CU870" i="1"/>
  <c r="CU871" i="1"/>
  <c r="CU872" i="1"/>
  <c r="CU873" i="1"/>
  <c r="CU874" i="1"/>
  <c r="CU875" i="1"/>
  <c r="CU876" i="1"/>
  <c r="CU877" i="1"/>
  <c r="CU878" i="1"/>
  <c r="CU879" i="1"/>
  <c r="CU880" i="1"/>
  <c r="CU881" i="1"/>
  <c r="CU882" i="1"/>
  <c r="CU883" i="1"/>
  <c r="CU884" i="1"/>
  <c r="CU885" i="1"/>
  <c r="CU886" i="1"/>
  <c r="CU887" i="1"/>
  <c r="CU888" i="1"/>
  <c r="CU889" i="1"/>
  <c r="CU890" i="1"/>
  <c r="CU891" i="1"/>
  <c r="CU892" i="1"/>
  <c r="CU893" i="1"/>
  <c r="CU894" i="1"/>
  <c r="CU895" i="1"/>
  <c r="CU896" i="1"/>
  <c r="CU897" i="1"/>
  <c r="CU898" i="1"/>
  <c r="CU899" i="1"/>
  <c r="CU900" i="1"/>
  <c r="CU901" i="1"/>
  <c r="CU902" i="1"/>
  <c r="CU903" i="1"/>
  <c r="CU904" i="1"/>
  <c r="CU905" i="1"/>
  <c r="CU906" i="1"/>
  <c r="CU907" i="1"/>
  <c r="CU908" i="1"/>
  <c r="CU909" i="1"/>
  <c r="CU910" i="1"/>
  <c r="CU911" i="1"/>
  <c r="CU912" i="1"/>
  <c r="CU913" i="1"/>
  <c r="CU914" i="1"/>
  <c r="CU915" i="1"/>
  <c r="CU916" i="1"/>
  <c r="CU917" i="1"/>
  <c r="CU918" i="1"/>
  <c r="CU919" i="1"/>
  <c r="CU920" i="1"/>
  <c r="CU921" i="1"/>
  <c r="CU922" i="1"/>
  <c r="CU923" i="1"/>
  <c r="CU924" i="1"/>
  <c r="CU925" i="1"/>
  <c r="CU926" i="1"/>
  <c r="CU927" i="1"/>
  <c r="CU928" i="1"/>
  <c r="CU929" i="1"/>
  <c r="CU930" i="1"/>
  <c r="CU931" i="1"/>
  <c r="CU932" i="1"/>
  <c r="CU933" i="1"/>
  <c r="CU934" i="1"/>
  <c r="CU935" i="1"/>
  <c r="CU936" i="1"/>
  <c r="CU937" i="1"/>
  <c r="CU938" i="1"/>
  <c r="CU939" i="1"/>
  <c r="CU940" i="1"/>
  <c r="CU941" i="1"/>
  <c r="CU942" i="1"/>
  <c r="CU943" i="1"/>
  <c r="CU944" i="1"/>
  <c r="CU945" i="1"/>
  <c r="CU946" i="1"/>
  <c r="CU947" i="1"/>
  <c r="CU948" i="1"/>
  <c r="CU949" i="1"/>
  <c r="CU950" i="1"/>
  <c r="CU951" i="1"/>
  <c r="CU952" i="1"/>
  <c r="CU953" i="1"/>
  <c r="CU954" i="1"/>
  <c r="CU955" i="1"/>
  <c r="CU956" i="1"/>
  <c r="CU957" i="1"/>
  <c r="CU958" i="1"/>
  <c r="CU959" i="1"/>
  <c r="CU960" i="1"/>
  <c r="CU961" i="1"/>
  <c r="CU962" i="1"/>
  <c r="CU963" i="1"/>
  <c r="CU964" i="1"/>
  <c r="CU965" i="1"/>
  <c r="CU966" i="1"/>
  <c r="CU967" i="1"/>
  <c r="CU968" i="1"/>
  <c r="CU969" i="1"/>
  <c r="CU970" i="1"/>
  <c r="CU971" i="1"/>
  <c r="CU972" i="1"/>
  <c r="CU973" i="1"/>
  <c r="CU974" i="1"/>
  <c r="CU975" i="1"/>
  <c r="CU976" i="1"/>
  <c r="CU977" i="1"/>
  <c r="CU978" i="1"/>
  <c r="CU979" i="1"/>
  <c r="CU980" i="1"/>
  <c r="CU981" i="1"/>
  <c r="CU982" i="1"/>
  <c r="CU983" i="1"/>
  <c r="CU984" i="1"/>
  <c r="CU985" i="1"/>
  <c r="CU986" i="1"/>
  <c r="CU987" i="1"/>
  <c r="CU988" i="1"/>
  <c r="CU989" i="1"/>
  <c r="CU990" i="1"/>
  <c r="CU991" i="1"/>
  <c r="CU992" i="1"/>
  <c r="CU993" i="1"/>
  <c r="CU994" i="1"/>
  <c r="CU995" i="1"/>
  <c r="CU996" i="1"/>
  <c r="CU997" i="1"/>
  <c r="CU998" i="1"/>
  <c r="CU999" i="1"/>
  <c r="CU1000" i="1"/>
  <c r="CU1001" i="1"/>
  <c r="CU1002" i="1"/>
  <c r="CU1003" i="1"/>
  <c r="CU1004" i="1"/>
  <c r="CU1005" i="1"/>
  <c r="CU1006" i="1"/>
  <c r="CU1007" i="1"/>
  <c r="CU1008" i="1"/>
  <c r="CU1009" i="1"/>
  <c r="CU1010" i="1"/>
  <c r="CU1011" i="1"/>
  <c r="CU1012" i="1"/>
  <c r="CU1013" i="1"/>
  <c r="CU1014" i="1"/>
  <c r="CU1015" i="1"/>
  <c r="CU1016" i="1"/>
  <c r="CU1017" i="1"/>
  <c r="CU1018" i="1"/>
  <c r="CU1019" i="1"/>
  <c r="CU1020" i="1"/>
  <c r="CU1021" i="1"/>
  <c r="CU1022" i="1"/>
  <c r="CU1023" i="1"/>
  <c r="CU1024" i="1"/>
  <c r="CU1025" i="1"/>
  <c r="CU1026" i="1"/>
  <c r="CU1027" i="1"/>
  <c r="CU1028" i="1"/>
  <c r="CU1029" i="1"/>
  <c r="CU1030" i="1"/>
  <c r="CU1031" i="1"/>
  <c r="CU1032" i="1"/>
  <c r="CU1033" i="1"/>
  <c r="CU1034" i="1"/>
  <c r="CU1035" i="1"/>
  <c r="CU1036" i="1"/>
  <c r="CU1037" i="1"/>
  <c r="CU1038" i="1"/>
  <c r="CU1039" i="1"/>
  <c r="CU1040" i="1"/>
  <c r="CU1041" i="1"/>
  <c r="CU1042" i="1"/>
  <c r="CU1043" i="1"/>
  <c r="CU1044" i="1"/>
  <c r="CU1045" i="1"/>
  <c r="CU1046" i="1"/>
  <c r="CU1047" i="1"/>
  <c r="CU1048" i="1"/>
  <c r="CU1049" i="1"/>
  <c r="CU1050" i="1"/>
  <c r="CU1051" i="1"/>
  <c r="CU1052" i="1"/>
  <c r="CU1053" i="1"/>
  <c r="CU1054" i="1"/>
  <c r="CU1055" i="1"/>
  <c r="CU1056" i="1"/>
  <c r="CU1057" i="1"/>
  <c r="CU1058" i="1"/>
  <c r="CU1059" i="1"/>
  <c r="CU1060" i="1"/>
  <c r="CU1061" i="1"/>
  <c r="CU1062" i="1"/>
  <c r="CU1063" i="1"/>
  <c r="CU1064" i="1"/>
  <c r="CU1065" i="1"/>
  <c r="CU1066" i="1"/>
  <c r="CU1067" i="1"/>
  <c r="CU1068" i="1"/>
  <c r="CU1069" i="1"/>
  <c r="CU1070" i="1"/>
  <c r="CU1071" i="1"/>
  <c r="CU1072" i="1"/>
  <c r="CU1073" i="1"/>
  <c r="CU1074" i="1"/>
  <c r="CU1075" i="1"/>
  <c r="CU1076" i="1"/>
  <c r="CU1077" i="1"/>
  <c r="CU1078" i="1"/>
  <c r="CU1079" i="1"/>
  <c r="CU1080" i="1"/>
  <c r="CU1081" i="1"/>
  <c r="CU1082" i="1"/>
  <c r="CU1083" i="1"/>
  <c r="CU1084" i="1"/>
  <c r="CU1085" i="1"/>
  <c r="CU1086" i="1"/>
  <c r="CU1087" i="1"/>
  <c r="CU1088" i="1"/>
  <c r="CU1089" i="1"/>
  <c r="CU1090" i="1"/>
  <c r="CU1091" i="1"/>
  <c r="CU1092" i="1"/>
  <c r="CU1093" i="1"/>
  <c r="CU1094" i="1"/>
  <c r="CU1095" i="1"/>
  <c r="CU1096" i="1"/>
  <c r="CU1097" i="1"/>
  <c r="CU1098" i="1"/>
  <c r="CU1099" i="1"/>
  <c r="CU1100" i="1"/>
  <c r="CU1101" i="1"/>
  <c r="CU1102" i="1"/>
  <c r="CU1103" i="1"/>
  <c r="CU1104" i="1"/>
  <c r="CU1105" i="1"/>
  <c r="CU1106" i="1"/>
  <c r="CU1107" i="1"/>
  <c r="CU1108" i="1"/>
  <c r="CU1109" i="1"/>
  <c r="CU1110" i="1"/>
  <c r="CU1111" i="1"/>
  <c r="CU1112" i="1"/>
  <c r="CU1113" i="1"/>
  <c r="CU1114" i="1"/>
  <c r="CU1115" i="1"/>
  <c r="CU1116" i="1"/>
  <c r="CU1117" i="1"/>
  <c r="CU1118" i="1"/>
  <c r="CU1119" i="1"/>
  <c r="CU1120" i="1"/>
  <c r="CU1121" i="1"/>
  <c r="CU1122" i="1"/>
  <c r="CU1123" i="1"/>
  <c r="CU1124" i="1"/>
  <c r="CU1125" i="1"/>
  <c r="CU1126" i="1"/>
  <c r="CU1127" i="1"/>
  <c r="CU1128" i="1"/>
  <c r="CU1129" i="1"/>
  <c r="CU1130" i="1"/>
  <c r="CU1131" i="1"/>
  <c r="CU1132" i="1"/>
  <c r="CU1133" i="1"/>
  <c r="CU1134" i="1"/>
  <c r="CU1135" i="1"/>
  <c r="CU1136" i="1"/>
  <c r="CU1137" i="1"/>
  <c r="CU1138" i="1"/>
  <c r="CU1139" i="1"/>
  <c r="CU1140" i="1"/>
  <c r="CU1141" i="1"/>
  <c r="CU1142" i="1"/>
  <c r="CU1143" i="1"/>
  <c r="CU1144" i="1"/>
  <c r="CU1145" i="1"/>
  <c r="CU1146" i="1"/>
  <c r="CU1147" i="1"/>
  <c r="CU1148" i="1"/>
  <c r="CU1149" i="1"/>
  <c r="CU1150" i="1"/>
  <c r="CU1151" i="1"/>
  <c r="CU1152" i="1"/>
  <c r="CU1153" i="1"/>
  <c r="CU1154" i="1"/>
  <c r="CU1155" i="1"/>
  <c r="CU1156" i="1"/>
  <c r="CU1157" i="1"/>
  <c r="CU1158" i="1"/>
  <c r="CU1159" i="1"/>
  <c r="CU1160" i="1"/>
  <c r="CU1161" i="1"/>
  <c r="CU1162" i="1"/>
  <c r="CU1163" i="1"/>
  <c r="CU1164" i="1"/>
  <c r="CU1165" i="1"/>
  <c r="CU1166" i="1"/>
  <c r="CU1167" i="1"/>
  <c r="CU1168" i="1"/>
  <c r="CU1169" i="1"/>
  <c r="CU1170" i="1"/>
  <c r="CU1171" i="1"/>
  <c r="CU1172" i="1"/>
  <c r="CU1173" i="1"/>
  <c r="CU1174" i="1"/>
  <c r="CU1175" i="1"/>
  <c r="CU1176" i="1"/>
  <c r="CU1177" i="1"/>
  <c r="CU1178" i="1"/>
  <c r="CU1179" i="1"/>
  <c r="CU1180" i="1"/>
  <c r="CU1181" i="1"/>
  <c r="CU1182" i="1"/>
  <c r="CU1183" i="1"/>
  <c r="CU1184" i="1"/>
  <c r="CU1185" i="1"/>
  <c r="CU1186" i="1"/>
  <c r="CU1187" i="1"/>
  <c r="CU1188" i="1"/>
  <c r="CU1189" i="1"/>
  <c r="CU1190" i="1"/>
  <c r="CU1191" i="1"/>
  <c r="CU1192" i="1"/>
  <c r="CU1193" i="1"/>
  <c r="CU1194" i="1"/>
  <c r="CU1195" i="1"/>
  <c r="CU1196" i="1"/>
  <c r="CU1197" i="1"/>
  <c r="CU1198" i="1"/>
  <c r="CU1199" i="1"/>
  <c r="CU1200" i="1"/>
  <c r="CU1201" i="1"/>
  <c r="CU1202" i="1"/>
  <c r="CU1203" i="1"/>
  <c r="CU1204" i="1"/>
  <c r="CU1205" i="1"/>
  <c r="CU1206" i="1"/>
  <c r="CU1207" i="1"/>
  <c r="CU1208" i="1"/>
  <c r="CU1209" i="1"/>
  <c r="CU1210" i="1"/>
  <c r="CU1211" i="1"/>
  <c r="CU1212" i="1"/>
  <c r="CU1213" i="1"/>
  <c r="CU1214" i="1"/>
  <c r="CU1215" i="1"/>
  <c r="CU1216" i="1"/>
  <c r="CU1217" i="1"/>
  <c r="CU1218" i="1"/>
  <c r="CU1219" i="1"/>
  <c r="CU1220" i="1"/>
  <c r="CU1221" i="1"/>
  <c r="CU1222" i="1"/>
  <c r="CU1223" i="1"/>
  <c r="CU1224" i="1"/>
  <c r="CU1225" i="1"/>
  <c r="CU1226" i="1"/>
  <c r="CU1227" i="1"/>
  <c r="CU1228" i="1"/>
  <c r="CU1229" i="1"/>
  <c r="CU1230" i="1"/>
  <c r="CU1231" i="1"/>
  <c r="CU1232" i="1"/>
  <c r="CU1233" i="1"/>
  <c r="CU1234" i="1"/>
  <c r="CU1235" i="1"/>
  <c r="CU1236" i="1"/>
  <c r="CU1237" i="1"/>
  <c r="CU1238" i="1"/>
  <c r="CU1239" i="1"/>
  <c r="CU1240" i="1"/>
  <c r="CU1241" i="1"/>
  <c r="CU1242" i="1"/>
  <c r="CU1243" i="1"/>
  <c r="CU1244" i="1"/>
  <c r="CU1245" i="1"/>
  <c r="CU1246" i="1"/>
  <c r="CU1247" i="1"/>
  <c r="CU1248" i="1"/>
  <c r="CU1249" i="1"/>
  <c r="CU1250" i="1"/>
  <c r="CU1251" i="1"/>
  <c r="CU1252" i="1"/>
  <c r="CU1253" i="1"/>
  <c r="CU1254" i="1"/>
  <c r="CU1255" i="1"/>
  <c r="CU1256" i="1"/>
  <c r="CU1257" i="1"/>
  <c r="CU1258" i="1"/>
  <c r="CU1259" i="1"/>
  <c r="CU1260" i="1"/>
  <c r="CU1261" i="1"/>
  <c r="CU1262" i="1"/>
  <c r="CU1263" i="1"/>
  <c r="CU1264" i="1"/>
  <c r="CU1265" i="1"/>
  <c r="CU1266" i="1"/>
  <c r="CU1267" i="1"/>
  <c r="CU1268" i="1"/>
  <c r="CU1269" i="1"/>
  <c r="CU1270" i="1"/>
  <c r="CU1271" i="1"/>
  <c r="CU1272" i="1"/>
  <c r="CU1273" i="1"/>
  <c r="CU1274" i="1"/>
  <c r="CU1275" i="1"/>
  <c r="CU1276" i="1"/>
  <c r="CU1277" i="1"/>
  <c r="CU1278" i="1"/>
  <c r="CU1279" i="1"/>
  <c r="CU1280" i="1"/>
  <c r="CU1281" i="1"/>
  <c r="CU1282" i="1"/>
  <c r="CU1283" i="1"/>
  <c r="CU1284" i="1"/>
  <c r="CU1285" i="1"/>
  <c r="CU1286" i="1"/>
  <c r="CU1287" i="1"/>
  <c r="CU1288" i="1"/>
  <c r="CU1289" i="1"/>
  <c r="CU1290" i="1"/>
  <c r="CU1291" i="1"/>
  <c r="CU1292" i="1"/>
  <c r="CU1293" i="1"/>
  <c r="CU1294" i="1"/>
  <c r="CU1295" i="1"/>
  <c r="CU1296" i="1"/>
  <c r="CU1297" i="1"/>
  <c r="CU1298" i="1"/>
  <c r="CU1299" i="1"/>
  <c r="CU1300" i="1"/>
  <c r="CU1301" i="1"/>
  <c r="CU1302" i="1"/>
  <c r="CU1303" i="1"/>
  <c r="CU1304" i="1"/>
  <c r="CU1305" i="1"/>
  <c r="CU1306" i="1"/>
  <c r="CU1307" i="1"/>
  <c r="CU1308" i="1"/>
  <c r="CU1309" i="1"/>
  <c r="CU1310" i="1"/>
  <c r="CU1311" i="1"/>
  <c r="CU1312" i="1"/>
  <c r="CU1313" i="1"/>
  <c r="CU1314" i="1"/>
  <c r="CU1315" i="1"/>
  <c r="CU1316" i="1"/>
  <c r="CU1317" i="1"/>
  <c r="CU1318" i="1"/>
  <c r="CU1319" i="1"/>
  <c r="CU1320" i="1"/>
  <c r="CU1321" i="1"/>
  <c r="CU1322" i="1"/>
  <c r="CU1323" i="1"/>
  <c r="CU1324" i="1"/>
  <c r="CU1325" i="1"/>
  <c r="CU1326" i="1"/>
  <c r="CU1327" i="1"/>
  <c r="CU1328" i="1"/>
  <c r="CU1329" i="1"/>
  <c r="CU1330" i="1"/>
  <c r="CU1331" i="1"/>
  <c r="CU1332" i="1"/>
  <c r="CU1333" i="1"/>
  <c r="CU1334" i="1"/>
  <c r="CU1335" i="1"/>
  <c r="CU1336" i="1"/>
  <c r="CU1337" i="1"/>
  <c r="CU1338" i="1"/>
  <c r="CU1339" i="1"/>
  <c r="CU1340" i="1"/>
  <c r="CU1341" i="1"/>
  <c r="CU1342" i="1"/>
  <c r="CU1343" i="1"/>
  <c r="CU1344" i="1"/>
  <c r="CU1345" i="1"/>
  <c r="CU1346" i="1"/>
  <c r="CU1347" i="1"/>
  <c r="CU1348" i="1"/>
  <c r="CU1349" i="1"/>
  <c r="CU1350" i="1"/>
  <c r="CU1351" i="1"/>
  <c r="CU1352" i="1"/>
  <c r="CU1353" i="1"/>
  <c r="CU1354" i="1"/>
  <c r="CU1355" i="1"/>
  <c r="CU1356" i="1"/>
  <c r="CU1357" i="1"/>
  <c r="CU1358" i="1"/>
  <c r="CU1359" i="1"/>
  <c r="CU1360" i="1"/>
  <c r="CU1361" i="1"/>
  <c r="CU1362" i="1"/>
  <c r="CU1363" i="1"/>
  <c r="CU1364" i="1"/>
  <c r="CU1365" i="1"/>
  <c r="CU1366" i="1"/>
  <c r="CU1367" i="1"/>
  <c r="CU1368" i="1"/>
  <c r="CU1369" i="1"/>
  <c r="CU1370" i="1"/>
  <c r="CU1371" i="1"/>
  <c r="CU1372" i="1"/>
  <c r="CU1373" i="1"/>
  <c r="CU1374" i="1"/>
  <c r="CU1375" i="1"/>
  <c r="CU1376" i="1"/>
  <c r="CU1377" i="1"/>
  <c r="CU1378" i="1"/>
  <c r="CU1379" i="1"/>
  <c r="CU1380" i="1"/>
  <c r="CU1381" i="1"/>
  <c r="CU1382" i="1"/>
  <c r="CU1383" i="1"/>
  <c r="CU1384" i="1"/>
  <c r="CU1385" i="1"/>
  <c r="CU1386" i="1"/>
  <c r="CU1387" i="1"/>
  <c r="CU1388" i="1"/>
  <c r="CU1389" i="1"/>
  <c r="CU1390" i="1"/>
  <c r="CU1391" i="1"/>
  <c r="CU1392" i="1"/>
  <c r="CU1393" i="1"/>
  <c r="CU1394" i="1"/>
  <c r="CU1395" i="1"/>
  <c r="CU1396" i="1"/>
  <c r="CU1397" i="1"/>
  <c r="CU1398" i="1"/>
  <c r="CU1399" i="1"/>
  <c r="CU1400" i="1"/>
  <c r="CU1401" i="1"/>
  <c r="CU1402" i="1"/>
  <c r="CU1403" i="1"/>
  <c r="CU1404" i="1"/>
  <c r="CU1405" i="1"/>
  <c r="CU1406" i="1"/>
  <c r="CU1407" i="1"/>
  <c r="CU1408" i="1"/>
  <c r="CU1409" i="1"/>
  <c r="CU1410" i="1"/>
  <c r="CU1411" i="1"/>
  <c r="CU1412" i="1"/>
  <c r="CU1413" i="1"/>
  <c r="CU1414" i="1"/>
  <c r="CU1415" i="1"/>
  <c r="CU1416" i="1"/>
  <c r="CU1417" i="1"/>
  <c r="CU1418" i="1"/>
  <c r="CU1419" i="1"/>
  <c r="CU1420" i="1"/>
  <c r="CU1421" i="1"/>
  <c r="CU1422" i="1"/>
  <c r="CU1423" i="1"/>
  <c r="CU1424" i="1"/>
  <c r="CU1425" i="1"/>
  <c r="CU1426" i="1"/>
  <c r="CU1427" i="1"/>
  <c r="CU1428" i="1"/>
  <c r="CU1429" i="1"/>
  <c r="CU1430" i="1"/>
  <c r="CU1431" i="1"/>
  <c r="CU1432" i="1"/>
  <c r="CU1433" i="1"/>
  <c r="CU1434" i="1"/>
  <c r="CU1435" i="1"/>
  <c r="CU1436" i="1"/>
  <c r="CU1437" i="1"/>
  <c r="CU1438" i="1"/>
  <c r="CU1439" i="1"/>
  <c r="CU1440" i="1"/>
  <c r="CU1441" i="1"/>
  <c r="CU1442" i="1"/>
  <c r="CU1443" i="1"/>
  <c r="CU1444" i="1"/>
  <c r="CU1445" i="1"/>
  <c r="CU1446" i="1"/>
  <c r="CU1447" i="1"/>
  <c r="CU1448" i="1"/>
  <c r="CU1449" i="1"/>
  <c r="CU1450" i="1"/>
  <c r="CU1451" i="1"/>
  <c r="CU1452" i="1"/>
  <c r="CU1453" i="1"/>
  <c r="CU1454" i="1"/>
  <c r="CU1455" i="1"/>
  <c r="CU1456" i="1"/>
  <c r="CU1457" i="1"/>
  <c r="CU1458" i="1"/>
  <c r="CU1459" i="1"/>
  <c r="CU1460" i="1"/>
  <c r="CU1461" i="1"/>
  <c r="CU1462" i="1"/>
  <c r="CU1463" i="1"/>
  <c r="CU1464" i="1"/>
  <c r="CU1465" i="1"/>
  <c r="CU1466" i="1"/>
  <c r="CU1467" i="1"/>
  <c r="CU1468" i="1"/>
  <c r="CU1469" i="1"/>
  <c r="CU1470" i="1"/>
  <c r="CU1471" i="1"/>
  <c r="CU1472" i="1"/>
  <c r="CU1473" i="1"/>
  <c r="CU1474" i="1"/>
  <c r="CU1475" i="1"/>
  <c r="CU1476" i="1"/>
  <c r="CU1477" i="1"/>
  <c r="CU1478" i="1"/>
  <c r="CU1479" i="1"/>
  <c r="CU1480" i="1"/>
  <c r="CU1481" i="1"/>
  <c r="CU1482" i="1"/>
  <c r="CU1483" i="1"/>
  <c r="CU1484" i="1"/>
  <c r="CU1485" i="1"/>
  <c r="CU1486" i="1"/>
  <c r="CU1487" i="1"/>
  <c r="CU1488" i="1"/>
  <c r="CU1489" i="1"/>
  <c r="CU1490" i="1"/>
  <c r="CU1491" i="1"/>
  <c r="CU1492" i="1"/>
  <c r="CU1493" i="1"/>
  <c r="CU1494" i="1"/>
  <c r="CU1495" i="1"/>
  <c r="CU1496" i="1"/>
  <c r="CU1497" i="1"/>
  <c r="CU1498" i="1"/>
  <c r="CU1499" i="1"/>
  <c r="CU1500" i="1"/>
  <c r="CU1501" i="1"/>
  <c r="CU1502" i="1"/>
  <c r="CU1503" i="1"/>
  <c r="CU1504" i="1"/>
  <c r="CU1505" i="1"/>
  <c r="CU1506" i="1"/>
  <c r="CU1507" i="1"/>
  <c r="CU1508" i="1"/>
  <c r="CU1509" i="1"/>
  <c r="CU1510" i="1"/>
  <c r="CU1511" i="1"/>
  <c r="CU1512" i="1"/>
  <c r="CU1513" i="1"/>
  <c r="CU1514" i="1"/>
  <c r="CU1515" i="1"/>
  <c r="CU1516" i="1"/>
  <c r="CU1517" i="1"/>
  <c r="CU1518" i="1"/>
  <c r="CU1519" i="1"/>
  <c r="CU1520" i="1"/>
  <c r="CU1521" i="1"/>
  <c r="CU1522" i="1"/>
  <c r="CU1523" i="1"/>
  <c r="CU1524" i="1"/>
  <c r="CU1525" i="1"/>
  <c r="CU1526" i="1"/>
  <c r="CU1527" i="1"/>
  <c r="CU1528" i="1"/>
  <c r="CU1529" i="1"/>
  <c r="CU1530" i="1"/>
  <c r="CU1531" i="1"/>
  <c r="CU1532" i="1"/>
  <c r="CU1533" i="1"/>
  <c r="CU1534" i="1"/>
  <c r="CU1535" i="1"/>
  <c r="CU1536" i="1"/>
  <c r="CU1537" i="1"/>
  <c r="CU1538" i="1"/>
  <c r="CU1539" i="1"/>
  <c r="CU1540" i="1"/>
  <c r="CU1541" i="1"/>
  <c r="CU1542" i="1"/>
  <c r="CU1543" i="1"/>
  <c r="CU1544" i="1"/>
  <c r="CU1545" i="1"/>
  <c r="CU1546" i="1"/>
  <c r="CU1547" i="1"/>
  <c r="CU1548" i="1"/>
  <c r="CU1549" i="1"/>
  <c r="CU1550" i="1"/>
  <c r="CU1551" i="1"/>
  <c r="CU1552" i="1"/>
  <c r="CU1553" i="1"/>
  <c r="CU1554" i="1"/>
  <c r="CU1555" i="1"/>
  <c r="CU1556" i="1"/>
  <c r="CU1557" i="1"/>
  <c r="CU1558" i="1"/>
  <c r="CU1559" i="1"/>
  <c r="CU1560" i="1"/>
  <c r="CU1561" i="1"/>
  <c r="CU1562" i="1"/>
  <c r="CU1563" i="1"/>
  <c r="CU1564" i="1"/>
  <c r="CU1565" i="1"/>
  <c r="CU1566" i="1"/>
  <c r="CU1567" i="1"/>
  <c r="CU1568" i="1"/>
  <c r="CU1569" i="1"/>
  <c r="CU1570" i="1"/>
  <c r="CU1571" i="1"/>
  <c r="CU1572" i="1"/>
  <c r="CU1573" i="1"/>
  <c r="CU1574" i="1"/>
  <c r="CU1575" i="1"/>
  <c r="CU1576" i="1"/>
  <c r="CU1577" i="1"/>
  <c r="CU1578" i="1"/>
  <c r="CU1579" i="1"/>
  <c r="CU1580" i="1"/>
  <c r="CU1581" i="1"/>
  <c r="CU1582" i="1"/>
  <c r="CU1583" i="1"/>
  <c r="CU1584" i="1"/>
  <c r="CU1585" i="1"/>
  <c r="CU1586" i="1"/>
  <c r="CU1587" i="1"/>
  <c r="CU1588" i="1"/>
  <c r="CU1589" i="1"/>
  <c r="CU1590" i="1"/>
  <c r="CU1591" i="1"/>
  <c r="CU1592" i="1"/>
  <c r="CU1593" i="1"/>
  <c r="CU1594" i="1"/>
  <c r="CU1595" i="1"/>
  <c r="CU1596" i="1"/>
  <c r="CU1597" i="1"/>
  <c r="CU1598" i="1"/>
  <c r="CU1599" i="1"/>
  <c r="CU1600" i="1"/>
  <c r="CU1601" i="1"/>
  <c r="CU1602" i="1"/>
  <c r="CU1603" i="1"/>
  <c r="CU1604" i="1"/>
  <c r="CU1605" i="1"/>
  <c r="CU1606" i="1"/>
  <c r="CU1607" i="1"/>
  <c r="CU1608" i="1"/>
  <c r="CU1609" i="1"/>
  <c r="CU1610" i="1"/>
  <c r="CU1611" i="1"/>
  <c r="CU1612" i="1"/>
  <c r="CU1613" i="1"/>
  <c r="CU1614" i="1"/>
  <c r="CU1615" i="1"/>
  <c r="CU1616" i="1"/>
  <c r="CU1617" i="1"/>
  <c r="CU1618" i="1"/>
  <c r="CU1619" i="1"/>
  <c r="CU1620" i="1"/>
  <c r="CU1621" i="1"/>
  <c r="CU1622" i="1"/>
  <c r="CU1623" i="1"/>
  <c r="CU1624" i="1"/>
  <c r="CU1625" i="1"/>
  <c r="CU1626" i="1"/>
  <c r="CU1627" i="1"/>
  <c r="CU1628" i="1"/>
  <c r="CU1629" i="1"/>
  <c r="CU1630" i="1"/>
  <c r="CU1631" i="1"/>
  <c r="CU1632" i="1"/>
  <c r="CU1633" i="1"/>
  <c r="CU1634" i="1"/>
  <c r="CU1635" i="1"/>
  <c r="CU1636" i="1"/>
  <c r="CU1637" i="1"/>
  <c r="CU1638" i="1"/>
  <c r="CU1639" i="1"/>
  <c r="CU1640" i="1"/>
  <c r="CU1641" i="1"/>
  <c r="CU1642" i="1"/>
  <c r="CU1643" i="1"/>
  <c r="CU1644" i="1"/>
  <c r="CU1645" i="1"/>
  <c r="CU1646" i="1"/>
  <c r="CU1647" i="1"/>
  <c r="CU1648" i="1"/>
  <c r="CU1649" i="1"/>
  <c r="CU1650" i="1"/>
  <c r="CU1651" i="1"/>
  <c r="CU1652" i="1"/>
  <c r="CU1653" i="1"/>
  <c r="CU1654" i="1"/>
  <c r="CU1655" i="1"/>
  <c r="CU1656" i="1"/>
  <c r="CU1657" i="1"/>
  <c r="CU1658" i="1"/>
  <c r="CU1659" i="1"/>
  <c r="CU1660" i="1"/>
  <c r="CU1661" i="1"/>
  <c r="CU1662" i="1"/>
  <c r="CU1663" i="1"/>
  <c r="CU1664" i="1"/>
  <c r="CU1665" i="1"/>
  <c r="CU1666" i="1"/>
  <c r="CU1667" i="1"/>
  <c r="CU1668" i="1"/>
  <c r="CU1669" i="1"/>
  <c r="CU1670" i="1"/>
  <c r="CU1671" i="1"/>
  <c r="CU1672" i="1"/>
  <c r="CU1673" i="1"/>
  <c r="CU1674" i="1"/>
  <c r="CU1675" i="1"/>
  <c r="CU1676" i="1"/>
  <c r="CU1677" i="1"/>
  <c r="CU1678" i="1"/>
  <c r="CU1679" i="1"/>
  <c r="CU1680" i="1"/>
  <c r="CU1681" i="1"/>
  <c r="CU1682" i="1"/>
  <c r="CU1683" i="1"/>
  <c r="CU1684" i="1"/>
  <c r="CU1685" i="1"/>
  <c r="CU1686" i="1"/>
  <c r="CU1687" i="1"/>
  <c r="CU1688" i="1"/>
  <c r="CU1689" i="1"/>
  <c r="CU1690" i="1"/>
  <c r="CU1691" i="1"/>
  <c r="CU1692" i="1"/>
  <c r="CU1693" i="1"/>
  <c r="CU1694" i="1"/>
  <c r="CU1695" i="1"/>
  <c r="CU1696" i="1"/>
  <c r="CU1697" i="1"/>
  <c r="CU1698" i="1"/>
  <c r="CU1699" i="1"/>
  <c r="CU1700" i="1"/>
  <c r="CU1701" i="1"/>
  <c r="CU1702" i="1"/>
  <c r="CU1703" i="1"/>
  <c r="CU1704" i="1"/>
  <c r="CU1705" i="1"/>
  <c r="CU1706" i="1"/>
  <c r="CU1707" i="1"/>
  <c r="CU1708" i="1"/>
  <c r="CU1709" i="1"/>
  <c r="CU1710" i="1"/>
  <c r="CU1711" i="1"/>
  <c r="CU1712" i="1"/>
  <c r="CU1713" i="1"/>
  <c r="CU1714" i="1"/>
  <c r="CU1715" i="1"/>
  <c r="CU1716" i="1"/>
  <c r="CU1717" i="1"/>
  <c r="CU1718" i="1"/>
  <c r="CU1719" i="1"/>
  <c r="CU1720" i="1"/>
  <c r="CU1721" i="1"/>
  <c r="CU1722" i="1"/>
  <c r="CU1723" i="1"/>
  <c r="CU1724" i="1"/>
  <c r="CU1725" i="1"/>
  <c r="CU1726" i="1"/>
  <c r="CU1727" i="1"/>
  <c r="CU1728" i="1"/>
  <c r="CU1729" i="1"/>
  <c r="CU1730" i="1"/>
  <c r="CU1731" i="1"/>
  <c r="CU1732" i="1"/>
  <c r="CU1733" i="1"/>
  <c r="CU1734" i="1"/>
  <c r="CU1735" i="1"/>
  <c r="CU1736" i="1"/>
  <c r="CU1737" i="1"/>
  <c r="CU1738" i="1"/>
  <c r="CU1739" i="1"/>
  <c r="CU1740" i="1"/>
  <c r="CU1741" i="1"/>
  <c r="CU1742" i="1"/>
  <c r="CU1743" i="1"/>
  <c r="CU1744" i="1"/>
  <c r="CU1745" i="1"/>
  <c r="CU1746" i="1"/>
  <c r="CU1747" i="1"/>
  <c r="CU1748" i="1"/>
  <c r="CU1749" i="1"/>
  <c r="CU1750" i="1"/>
  <c r="CU1751" i="1"/>
  <c r="CU1752" i="1"/>
  <c r="CU1753" i="1"/>
  <c r="CU1754" i="1"/>
  <c r="CU1755" i="1"/>
  <c r="CU1756" i="1"/>
  <c r="CU1757" i="1"/>
  <c r="CU1758" i="1"/>
  <c r="CU1759" i="1"/>
  <c r="CU1760" i="1"/>
  <c r="CU1761" i="1"/>
  <c r="CU1762" i="1"/>
  <c r="CU1763" i="1"/>
  <c r="CU1764" i="1"/>
  <c r="CU1765" i="1"/>
  <c r="CU1766" i="1"/>
  <c r="CU1767" i="1"/>
  <c r="CU1768" i="1"/>
  <c r="CU1769" i="1"/>
  <c r="CU1770" i="1"/>
  <c r="CU1771" i="1"/>
  <c r="CU1772" i="1"/>
  <c r="CU1773" i="1"/>
  <c r="CU1774" i="1"/>
  <c r="CU1775" i="1"/>
  <c r="CU1776" i="1"/>
  <c r="CU1777" i="1"/>
  <c r="CU1778" i="1"/>
  <c r="CU1779" i="1"/>
  <c r="CU1780" i="1"/>
  <c r="CU1781" i="1"/>
  <c r="CU1782" i="1"/>
  <c r="CU1783" i="1"/>
  <c r="CU1784" i="1"/>
  <c r="CU1785" i="1"/>
  <c r="CU1786" i="1"/>
  <c r="CU1787" i="1"/>
  <c r="CU1788" i="1"/>
  <c r="CU1789" i="1"/>
  <c r="CU1790" i="1"/>
  <c r="CU1791" i="1"/>
  <c r="CU1792" i="1"/>
  <c r="CU1793" i="1"/>
  <c r="CU1794" i="1"/>
  <c r="CU1795" i="1"/>
  <c r="CU1796" i="1"/>
  <c r="CU1797" i="1"/>
  <c r="CU1798" i="1"/>
  <c r="CU1799" i="1"/>
  <c r="CU1800" i="1"/>
  <c r="CU1801" i="1"/>
  <c r="CU1802" i="1"/>
  <c r="CU1803" i="1"/>
  <c r="CU1804" i="1"/>
  <c r="CU1805" i="1"/>
  <c r="CU1806" i="1"/>
  <c r="CU1807" i="1"/>
  <c r="CU1808" i="1"/>
  <c r="CU1809" i="1"/>
  <c r="CU1810" i="1"/>
  <c r="CU1811" i="1"/>
  <c r="CU1812" i="1"/>
  <c r="CU1813" i="1"/>
  <c r="CU1814" i="1"/>
  <c r="CU1815" i="1"/>
  <c r="CU1816" i="1"/>
  <c r="CU1817" i="1"/>
  <c r="CU1818" i="1"/>
  <c r="CU1819" i="1"/>
  <c r="CU1820" i="1"/>
  <c r="CU1821" i="1"/>
  <c r="CU1822" i="1"/>
  <c r="CU1823" i="1"/>
  <c r="CU1824" i="1"/>
  <c r="CU1825" i="1"/>
  <c r="CU1826" i="1"/>
  <c r="CU1827" i="1"/>
  <c r="CU1828" i="1"/>
  <c r="CU1829" i="1"/>
  <c r="CU1830" i="1"/>
  <c r="CU1831" i="1"/>
  <c r="CU1832" i="1"/>
  <c r="CU1833" i="1"/>
  <c r="CU1834" i="1"/>
  <c r="CU1835" i="1"/>
  <c r="CU1836" i="1"/>
  <c r="CU1837" i="1"/>
  <c r="CU1838" i="1"/>
  <c r="CU1839" i="1"/>
  <c r="CU1840" i="1"/>
  <c r="CU1841" i="1"/>
  <c r="CU1842" i="1"/>
  <c r="CU1843" i="1"/>
  <c r="CU1844" i="1"/>
  <c r="CU1845" i="1"/>
  <c r="CU1846" i="1"/>
  <c r="CU1847" i="1"/>
  <c r="CU1848" i="1"/>
  <c r="CU1849" i="1"/>
  <c r="CU1850" i="1"/>
  <c r="CU1851" i="1"/>
  <c r="CU1852" i="1"/>
  <c r="CU1853" i="1"/>
  <c r="CU1854" i="1"/>
  <c r="CU1855" i="1"/>
  <c r="CU1856" i="1"/>
  <c r="CU1857" i="1"/>
  <c r="CU1858" i="1"/>
  <c r="CU1859" i="1"/>
  <c r="CU1860" i="1"/>
  <c r="CU1861" i="1"/>
  <c r="CU1862" i="1"/>
  <c r="CU1863" i="1"/>
  <c r="CU1864" i="1"/>
  <c r="CU1865" i="1"/>
  <c r="CU1866" i="1"/>
  <c r="CU1867" i="1"/>
  <c r="CU1868" i="1"/>
  <c r="CU1869" i="1"/>
  <c r="CU1870" i="1"/>
  <c r="CU1871" i="1"/>
  <c r="CU1872" i="1"/>
  <c r="CU1873" i="1"/>
  <c r="CU1874" i="1"/>
  <c r="CU1875" i="1"/>
  <c r="CU1876" i="1"/>
  <c r="CU1877" i="1"/>
  <c r="CU1878" i="1"/>
  <c r="CU1879" i="1"/>
  <c r="CU1880" i="1"/>
  <c r="CU1881" i="1"/>
  <c r="CU1882" i="1"/>
  <c r="CU1883" i="1"/>
  <c r="CU1884" i="1"/>
  <c r="CU1885" i="1"/>
  <c r="CU1886" i="1"/>
  <c r="CU1887" i="1"/>
  <c r="CU1888" i="1"/>
  <c r="CU1889" i="1"/>
  <c r="CU1890" i="1"/>
  <c r="CU1891" i="1"/>
  <c r="CU1892" i="1"/>
  <c r="CU1893" i="1"/>
  <c r="CU1894" i="1"/>
  <c r="CU1895" i="1"/>
  <c r="CU1896" i="1"/>
  <c r="CU1897" i="1"/>
  <c r="CU1898" i="1"/>
  <c r="CU1899" i="1"/>
  <c r="CU1900" i="1"/>
  <c r="CU1901" i="1"/>
  <c r="CU1902" i="1"/>
  <c r="CU1903" i="1"/>
  <c r="CU1904" i="1"/>
  <c r="CU1905" i="1"/>
  <c r="CU1906" i="1"/>
  <c r="CU1907" i="1"/>
  <c r="CU1908" i="1"/>
  <c r="CU1909" i="1"/>
  <c r="CU1910" i="1"/>
  <c r="CU1911" i="1"/>
  <c r="CU1912" i="1"/>
  <c r="CU1913" i="1"/>
  <c r="CU1914" i="1"/>
  <c r="CU1915" i="1"/>
  <c r="CU1916" i="1"/>
  <c r="CU1917" i="1"/>
  <c r="CU1918" i="1"/>
  <c r="CU1919" i="1"/>
  <c r="CU1920" i="1"/>
  <c r="CU1921" i="1"/>
  <c r="CU1922" i="1"/>
  <c r="CU1923" i="1"/>
  <c r="CU1924" i="1"/>
  <c r="CU1925" i="1"/>
  <c r="CU1926" i="1"/>
  <c r="CU1927" i="1"/>
  <c r="CU1928" i="1"/>
  <c r="CU1929" i="1"/>
  <c r="CU1930" i="1"/>
  <c r="CU1931" i="1"/>
  <c r="CU1932" i="1"/>
  <c r="CU1933" i="1"/>
  <c r="CU1934" i="1"/>
  <c r="CU1935" i="1"/>
  <c r="CU1936" i="1"/>
  <c r="CU1937" i="1"/>
  <c r="CU1938" i="1"/>
  <c r="CU1939" i="1"/>
  <c r="CU1940" i="1"/>
  <c r="CU1941" i="1"/>
  <c r="CU1942" i="1"/>
  <c r="CU1943" i="1"/>
  <c r="CU1944" i="1"/>
  <c r="CU1945" i="1"/>
  <c r="CU1946" i="1"/>
  <c r="CU1947" i="1"/>
  <c r="CU1948" i="1"/>
  <c r="CU1949" i="1"/>
  <c r="CU1950" i="1"/>
  <c r="CU1951" i="1"/>
  <c r="CU1952" i="1"/>
  <c r="CU1953" i="1"/>
  <c r="CU1954" i="1"/>
  <c r="CU1955" i="1"/>
  <c r="CU1956" i="1"/>
  <c r="CU1957" i="1"/>
  <c r="CU1958" i="1"/>
  <c r="CU1959" i="1"/>
  <c r="CU1960" i="1"/>
  <c r="CU1961" i="1"/>
  <c r="CU1962" i="1"/>
  <c r="CU1963" i="1"/>
  <c r="CU1964" i="1"/>
  <c r="CU1965" i="1"/>
  <c r="CU1966" i="1"/>
  <c r="CU1967" i="1"/>
  <c r="CU1968" i="1"/>
  <c r="CU1969" i="1"/>
  <c r="CU1970" i="1"/>
  <c r="CU1971" i="1"/>
  <c r="CU1972" i="1"/>
  <c r="CU1973" i="1"/>
  <c r="CU1974" i="1"/>
  <c r="CU1975" i="1"/>
  <c r="CU1976" i="1"/>
  <c r="CU1977" i="1"/>
  <c r="CU1978" i="1"/>
  <c r="CU1979" i="1"/>
  <c r="CU1980" i="1"/>
  <c r="CU1981" i="1"/>
  <c r="CU1982" i="1"/>
  <c r="CU1983" i="1"/>
  <c r="CU1984" i="1"/>
  <c r="CU1985" i="1"/>
  <c r="CU1986" i="1"/>
  <c r="CU1987" i="1"/>
  <c r="CU1988" i="1"/>
  <c r="CU1989" i="1"/>
  <c r="CU1990" i="1"/>
  <c r="CU1991" i="1"/>
  <c r="CU1992" i="1"/>
  <c r="CU1993" i="1"/>
  <c r="CU1994" i="1"/>
  <c r="CU1995" i="1"/>
  <c r="CU1996" i="1"/>
  <c r="CU1997" i="1"/>
  <c r="CU1998" i="1"/>
  <c r="CU1999" i="1"/>
  <c r="CU2000" i="1"/>
  <c r="CU2001" i="1"/>
  <c r="CU2002" i="1"/>
  <c r="CU2003" i="1"/>
  <c r="CU2004" i="1"/>
  <c r="CU2005" i="1"/>
  <c r="CU2006" i="1"/>
  <c r="CU2007" i="1"/>
  <c r="CU2008" i="1"/>
  <c r="CU2009" i="1"/>
  <c r="CU2010" i="1"/>
  <c r="CU2011" i="1"/>
  <c r="CU2012" i="1"/>
  <c r="CU2013" i="1"/>
  <c r="CU2014" i="1"/>
  <c r="CU2015" i="1"/>
  <c r="CU2016" i="1"/>
  <c r="CU2017" i="1"/>
  <c r="CU2018" i="1"/>
  <c r="CU2019" i="1"/>
  <c r="CU2020" i="1"/>
  <c r="CU2021" i="1"/>
  <c r="CU2022" i="1"/>
  <c r="CU2023" i="1"/>
  <c r="CU2024" i="1"/>
  <c r="CU2025" i="1"/>
  <c r="CU2026" i="1"/>
  <c r="CU2027" i="1"/>
  <c r="CU2028" i="1"/>
  <c r="CU2029" i="1"/>
  <c r="CU2030" i="1"/>
  <c r="CU2031" i="1"/>
  <c r="CU2032" i="1"/>
  <c r="CU2033" i="1"/>
  <c r="CU2034" i="1"/>
  <c r="CU2035" i="1"/>
  <c r="CU2036" i="1"/>
  <c r="CU2037" i="1"/>
  <c r="CU2038" i="1"/>
  <c r="CU2039" i="1"/>
  <c r="CU2040" i="1"/>
  <c r="CU2041" i="1"/>
  <c r="CU2042" i="1"/>
  <c r="CU2043" i="1"/>
  <c r="CU2044" i="1"/>
  <c r="CU2045" i="1"/>
  <c r="CU2046" i="1"/>
  <c r="CU2047" i="1"/>
  <c r="CU2048" i="1"/>
  <c r="CU2049" i="1"/>
  <c r="CU2050" i="1"/>
  <c r="CU2051" i="1"/>
  <c r="CU2052" i="1"/>
  <c r="CU2053" i="1"/>
  <c r="CU2054" i="1"/>
  <c r="CU2055" i="1"/>
  <c r="CU2056" i="1"/>
  <c r="CU2057" i="1"/>
  <c r="CU2058" i="1"/>
  <c r="CU2059" i="1"/>
  <c r="CU2060" i="1"/>
  <c r="CU2061" i="1"/>
  <c r="CU2062" i="1"/>
  <c r="CU2063" i="1"/>
  <c r="CU2064" i="1"/>
  <c r="CU2065" i="1"/>
  <c r="CU2066" i="1"/>
  <c r="CU2067" i="1"/>
  <c r="CU2068" i="1"/>
  <c r="CU2069" i="1"/>
  <c r="CU2070" i="1"/>
  <c r="CU2071" i="1"/>
  <c r="CU2072" i="1"/>
  <c r="CU2073" i="1"/>
  <c r="CU2074" i="1"/>
  <c r="CU2075" i="1"/>
  <c r="CU2076" i="1"/>
  <c r="CU2077" i="1"/>
  <c r="CU2078" i="1"/>
  <c r="CU2079" i="1"/>
  <c r="CU2080" i="1"/>
  <c r="CU2081" i="1"/>
  <c r="CU2082" i="1"/>
  <c r="CU2083" i="1"/>
  <c r="CU2084" i="1"/>
  <c r="CU2085" i="1"/>
  <c r="CU2086" i="1"/>
  <c r="CU2087" i="1"/>
  <c r="CU2088" i="1"/>
  <c r="CU2089" i="1"/>
  <c r="CU2090" i="1"/>
  <c r="CU2091" i="1"/>
  <c r="CU2092" i="1"/>
  <c r="CU2093" i="1"/>
  <c r="CU2094" i="1"/>
  <c r="CU2095" i="1"/>
  <c r="CU2096" i="1"/>
  <c r="CU2097" i="1"/>
  <c r="CU2098" i="1"/>
  <c r="CU2099" i="1"/>
  <c r="CU2100" i="1"/>
  <c r="CU2101" i="1"/>
  <c r="CU2102" i="1"/>
  <c r="CU2103" i="1"/>
  <c r="CU2104" i="1"/>
  <c r="CU2105" i="1"/>
  <c r="CU2106" i="1"/>
  <c r="CU2107" i="1"/>
  <c r="CU2108" i="1"/>
  <c r="CU2109" i="1"/>
  <c r="CU2110" i="1"/>
  <c r="CU2111" i="1"/>
  <c r="CU2112" i="1"/>
  <c r="CU2113" i="1"/>
  <c r="CU2114" i="1"/>
  <c r="CU2115" i="1"/>
  <c r="CU2116" i="1"/>
  <c r="CU2117" i="1"/>
  <c r="CU2118" i="1"/>
  <c r="CU2119" i="1"/>
  <c r="CU2120" i="1"/>
  <c r="CU2121" i="1"/>
  <c r="CU2122" i="1"/>
  <c r="CU2123" i="1"/>
  <c r="CU2124" i="1"/>
  <c r="CU2125" i="1"/>
  <c r="CU2126" i="1"/>
  <c r="CU2127" i="1"/>
  <c r="CU2128" i="1"/>
  <c r="CU2129" i="1"/>
  <c r="CU2130" i="1"/>
  <c r="CU2131" i="1"/>
  <c r="CU2132" i="1"/>
  <c r="CU2133" i="1"/>
  <c r="CU2134" i="1"/>
  <c r="CU2135" i="1"/>
  <c r="CU2136" i="1"/>
  <c r="CU2137" i="1"/>
  <c r="CU2138" i="1"/>
  <c r="CU2139" i="1"/>
  <c r="CU2140" i="1"/>
  <c r="CU2141" i="1"/>
  <c r="CU2142" i="1"/>
  <c r="CU2143" i="1"/>
  <c r="CU2144" i="1"/>
  <c r="CU2145" i="1"/>
  <c r="CU2146" i="1"/>
  <c r="CU2147" i="1"/>
  <c r="CU2148" i="1"/>
  <c r="CU2149" i="1"/>
  <c r="CU2150" i="1"/>
  <c r="CU2151" i="1"/>
  <c r="CU2152" i="1"/>
  <c r="CU2153" i="1"/>
  <c r="CU2154" i="1"/>
  <c r="CU2155" i="1"/>
  <c r="CU2156" i="1"/>
  <c r="CU2157" i="1"/>
  <c r="CU2158" i="1"/>
  <c r="CU2159" i="1"/>
  <c r="CU2160" i="1"/>
  <c r="CU2161" i="1"/>
  <c r="CU2162" i="1"/>
  <c r="CU2163" i="1"/>
  <c r="CU2164" i="1"/>
  <c r="CU2165" i="1"/>
  <c r="CU2166" i="1"/>
  <c r="CU2167" i="1"/>
  <c r="CU2168" i="1"/>
  <c r="CU2169" i="1"/>
  <c r="CU2170" i="1"/>
  <c r="CU2171" i="1"/>
  <c r="CU2172" i="1"/>
  <c r="CU2173" i="1"/>
  <c r="CU2174" i="1"/>
  <c r="CU2175" i="1"/>
  <c r="CU2176" i="1"/>
  <c r="CU2177" i="1"/>
  <c r="CU2178" i="1"/>
  <c r="CU2179" i="1"/>
  <c r="CU2180" i="1"/>
  <c r="CU2181" i="1"/>
  <c r="CU2182" i="1"/>
  <c r="CU2183" i="1"/>
  <c r="CU2184" i="1"/>
  <c r="CU2185" i="1"/>
  <c r="CU2186" i="1"/>
  <c r="CU2187" i="1"/>
  <c r="CU2188" i="1"/>
  <c r="CU2189" i="1"/>
  <c r="CU2190" i="1"/>
  <c r="CU2191" i="1"/>
  <c r="CU2192" i="1"/>
  <c r="CU2193" i="1"/>
  <c r="CU2194" i="1"/>
  <c r="CU2195" i="1"/>
  <c r="CU2196" i="1"/>
  <c r="CU2197" i="1"/>
  <c r="CU2198" i="1"/>
  <c r="CU2199" i="1"/>
  <c r="CU2200" i="1"/>
  <c r="CU2201" i="1"/>
  <c r="CU2202" i="1"/>
  <c r="CU2203" i="1"/>
  <c r="CU2204" i="1"/>
  <c r="CU2205" i="1"/>
  <c r="CU2206" i="1"/>
  <c r="CU2207" i="1"/>
  <c r="CU2208" i="1"/>
  <c r="CU2209" i="1"/>
  <c r="CU2210" i="1"/>
  <c r="CU2211" i="1"/>
  <c r="CU2212" i="1"/>
  <c r="CU2213" i="1"/>
  <c r="CU2214" i="1"/>
  <c r="CU2215" i="1"/>
  <c r="CU2216" i="1"/>
  <c r="CU2217" i="1"/>
  <c r="CU2218" i="1"/>
  <c r="CU2219" i="1"/>
  <c r="CU2220" i="1"/>
  <c r="CU2221" i="1"/>
  <c r="CU2222" i="1"/>
  <c r="CU2223" i="1"/>
  <c r="CU2224" i="1"/>
  <c r="CU2225" i="1"/>
  <c r="CU2226" i="1"/>
  <c r="CU2227" i="1"/>
  <c r="CU2228" i="1"/>
  <c r="CU2229" i="1"/>
  <c r="CU2230" i="1"/>
  <c r="CU2231" i="1"/>
  <c r="CU2232" i="1"/>
  <c r="CU2233" i="1"/>
  <c r="CU2234" i="1"/>
  <c r="CU2235" i="1"/>
  <c r="CU2236" i="1"/>
  <c r="CU2237" i="1"/>
  <c r="CU2238" i="1"/>
  <c r="CU2239" i="1"/>
  <c r="CU2240" i="1"/>
  <c r="CU2241" i="1"/>
  <c r="CU2242" i="1"/>
  <c r="CU2243" i="1"/>
  <c r="CU2244" i="1"/>
  <c r="CU2245" i="1"/>
  <c r="CU2246" i="1"/>
  <c r="CU2247" i="1"/>
  <c r="CU2248" i="1"/>
  <c r="CU2249" i="1"/>
  <c r="CU2250" i="1"/>
  <c r="CU2251" i="1"/>
  <c r="CU2252" i="1"/>
  <c r="CU2253" i="1"/>
  <c r="CU2254" i="1"/>
  <c r="CU2255" i="1"/>
  <c r="CU2256" i="1"/>
  <c r="CU2257" i="1"/>
  <c r="CU2258" i="1"/>
  <c r="CU2259" i="1"/>
  <c r="CU2260" i="1"/>
  <c r="CU2261" i="1"/>
  <c r="CU2262" i="1"/>
  <c r="CU2263" i="1"/>
  <c r="CU2264" i="1"/>
  <c r="CU2265" i="1"/>
  <c r="CU2266" i="1"/>
  <c r="CU2267" i="1"/>
  <c r="CU2268" i="1"/>
  <c r="CU2269" i="1"/>
  <c r="CU2270" i="1"/>
  <c r="CU2271" i="1"/>
  <c r="CU2272" i="1"/>
  <c r="CU2273" i="1"/>
  <c r="CU2274" i="1"/>
  <c r="CU2275" i="1"/>
  <c r="CU2276" i="1"/>
  <c r="CU2277" i="1"/>
  <c r="CU2278" i="1"/>
  <c r="CU2279" i="1"/>
  <c r="CU2280" i="1"/>
  <c r="CU2281" i="1"/>
  <c r="CU2282" i="1"/>
  <c r="CU2283" i="1"/>
  <c r="CU2284" i="1"/>
  <c r="CU2285" i="1"/>
  <c r="CU2286" i="1"/>
  <c r="CU2287" i="1"/>
  <c r="CU2288" i="1"/>
  <c r="CU2289" i="1"/>
  <c r="CU2290" i="1"/>
  <c r="CU2291" i="1"/>
  <c r="CU2292" i="1"/>
  <c r="CU2293" i="1"/>
  <c r="CU2294" i="1"/>
  <c r="CU2295" i="1"/>
  <c r="CU2296" i="1"/>
  <c r="CU2297" i="1"/>
  <c r="CU2298" i="1"/>
  <c r="CU2299" i="1"/>
  <c r="CU2300" i="1"/>
  <c r="CU2301" i="1"/>
  <c r="CU2302" i="1"/>
  <c r="CU2303" i="1"/>
  <c r="CU2304" i="1"/>
  <c r="CU2305" i="1"/>
  <c r="CU2306" i="1"/>
  <c r="CU2307" i="1"/>
  <c r="CU2308" i="1"/>
  <c r="CU2309" i="1"/>
  <c r="CU2310" i="1"/>
  <c r="CU2311" i="1"/>
  <c r="CU2312" i="1"/>
  <c r="CU2313" i="1"/>
  <c r="CU2314" i="1"/>
  <c r="CU2315" i="1"/>
  <c r="CU2316" i="1"/>
  <c r="CU2317" i="1"/>
  <c r="CU2318" i="1"/>
  <c r="CU2319" i="1"/>
  <c r="CU2320" i="1"/>
  <c r="CU2321" i="1"/>
  <c r="CU2322" i="1"/>
  <c r="CU2323" i="1"/>
  <c r="CU2324" i="1"/>
  <c r="CU2325" i="1"/>
  <c r="CU2326" i="1"/>
  <c r="CU2327" i="1"/>
  <c r="CU2328" i="1"/>
  <c r="CU2329" i="1"/>
  <c r="CU2330" i="1"/>
  <c r="CU2331" i="1"/>
  <c r="CU2332" i="1"/>
  <c r="CU2333" i="1"/>
  <c r="CU2334" i="1"/>
  <c r="CU2335" i="1"/>
  <c r="CU2336" i="1"/>
  <c r="CU2337" i="1"/>
  <c r="CU2338" i="1"/>
  <c r="CU2339" i="1"/>
  <c r="CU2340" i="1"/>
  <c r="CU2341" i="1"/>
  <c r="CU2342" i="1"/>
  <c r="CU2343" i="1"/>
  <c r="CU2344" i="1"/>
  <c r="CU2345" i="1"/>
  <c r="CU2346" i="1"/>
  <c r="CU2347" i="1"/>
  <c r="CU2348" i="1"/>
  <c r="CU2349" i="1"/>
  <c r="CU2350" i="1"/>
  <c r="CU2351" i="1"/>
  <c r="CU2352" i="1"/>
  <c r="CU2353" i="1"/>
  <c r="CU2354" i="1"/>
  <c r="CU2355" i="1"/>
  <c r="CU2356" i="1"/>
  <c r="CU2357" i="1"/>
  <c r="CU2358" i="1"/>
  <c r="CU2359" i="1"/>
  <c r="CU2360" i="1"/>
  <c r="CU2361" i="1"/>
  <c r="CU2362" i="1"/>
  <c r="CU2363" i="1"/>
  <c r="CU2364" i="1"/>
  <c r="CU2365" i="1"/>
  <c r="CU2366" i="1"/>
  <c r="CU2367" i="1"/>
  <c r="CU2368" i="1"/>
  <c r="CU2369" i="1"/>
  <c r="CU2370" i="1"/>
  <c r="CU2371" i="1"/>
  <c r="CU2372" i="1"/>
  <c r="CU2373" i="1"/>
  <c r="CU2374" i="1"/>
  <c r="CU2375" i="1"/>
  <c r="CU2376" i="1"/>
  <c r="CU2377" i="1"/>
  <c r="CU2378" i="1"/>
  <c r="CU2379" i="1"/>
  <c r="CU2380" i="1"/>
  <c r="CU2381" i="1"/>
  <c r="CU2382" i="1"/>
  <c r="CU2383" i="1"/>
  <c r="CU2384" i="1"/>
  <c r="CU2385" i="1"/>
  <c r="CU2386" i="1"/>
  <c r="CU2387" i="1"/>
  <c r="CU2388" i="1"/>
  <c r="CU2389" i="1"/>
  <c r="CU2390" i="1"/>
  <c r="CU2391" i="1"/>
  <c r="CU2392" i="1"/>
  <c r="CU2393" i="1"/>
  <c r="CU2394" i="1"/>
  <c r="CU2395" i="1"/>
  <c r="CU2396" i="1"/>
  <c r="CU2397" i="1"/>
  <c r="CU2398" i="1"/>
  <c r="CU2399" i="1"/>
  <c r="CU2400" i="1"/>
  <c r="CU2401" i="1"/>
  <c r="CU2402" i="1"/>
  <c r="CU2403" i="1"/>
  <c r="CU2404" i="1"/>
  <c r="CU2405" i="1"/>
  <c r="CU2406" i="1"/>
  <c r="CU2407" i="1"/>
  <c r="CU2408" i="1"/>
  <c r="CU2409" i="1"/>
  <c r="CU2410" i="1"/>
  <c r="CU2411" i="1"/>
  <c r="CU2412" i="1"/>
  <c r="CU2413" i="1"/>
  <c r="CU2414" i="1"/>
  <c r="CU2415" i="1"/>
  <c r="CU2416" i="1"/>
  <c r="CU2417" i="1"/>
  <c r="CU2418" i="1"/>
  <c r="CU2419" i="1"/>
  <c r="CU2420" i="1"/>
  <c r="CU2421" i="1"/>
  <c r="CU2422" i="1"/>
  <c r="CU2423" i="1"/>
  <c r="CU2424" i="1"/>
  <c r="CU2425" i="1"/>
  <c r="CU2426" i="1"/>
  <c r="CU2427" i="1"/>
  <c r="CU2428" i="1"/>
  <c r="CU2429" i="1"/>
  <c r="CU2430" i="1"/>
  <c r="CU2431" i="1"/>
  <c r="CU2432" i="1"/>
  <c r="CU2433" i="1"/>
  <c r="CU2434" i="1"/>
  <c r="CU2435" i="1"/>
  <c r="CU2436" i="1"/>
  <c r="CU2437" i="1"/>
  <c r="CU2438" i="1"/>
  <c r="CU2439" i="1"/>
  <c r="CU2440" i="1"/>
  <c r="CU2441" i="1"/>
  <c r="CU2442" i="1"/>
  <c r="CU2443" i="1"/>
  <c r="CU2444" i="1"/>
  <c r="CU2445" i="1"/>
  <c r="CU2446" i="1"/>
  <c r="CU2447" i="1"/>
  <c r="CU2448" i="1"/>
  <c r="CU2449" i="1"/>
  <c r="CU2450" i="1"/>
  <c r="CU2451" i="1"/>
  <c r="CU2452" i="1"/>
  <c r="CU2453" i="1"/>
  <c r="CU2454" i="1"/>
  <c r="CU2455" i="1"/>
  <c r="CU2456" i="1"/>
  <c r="CU2457" i="1"/>
  <c r="CU2458" i="1"/>
  <c r="CU2459" i="1"/>
  <c r="CU2460" i="1"/>
  <c r="CU2461" i="1"/>
  <c r="CU2462" i="1"/>
  <c r="CU2463" i="1"/>
  <c r="CU2464" i="1"/>
  <c r="CU2465" i="1"/>
  <c r="CU2466" i="1"/>
  <c r="CU2467" i="1"/>
  <c r="CU2468" i="1"/>
  <c r="CU2469" i="1"/>
  <c r="CU2470" i="1"/>
  <c r="CU2471" i="1"/>
  <c r="CU2472" i="1"/>
  <c r="CU2473" i="1"/>
  <c r="CU2474" i="1"/>
  <c r="CU2475" i="1"/>
  <c r="CU2476" i="1"/>
  <c r="CU2477" i="1"/>
  <c r="CU2478" i="1"/>
  <c r="CU2479" i="1"/>
  <c r="CU2480" i="1"/>
  <c r="CU2481" i="1"/>
  <c r="CU2482" i="1"/>
  <c r="CU2483" i="1"/>
  <c r="CU2484" i="1"/>
  <c r="CU2485" i="1"/>
  <c r="CU2486" i="1"/>
  <c r="CU2487" i="1"/>
  <c r="CU2488" i="1"/>
  <c r="CU2489" i="1"/>
  <c r="CU2490" i="1"/>
  <c r="CU2491" i="1"/>
  <c r="CU2492" i="1"/>
  <c r="CU2493" i="1"/>
  <c r="CU2494" i="1"/>
  <c r="CU2495" i="1"/>
  <c r="CU2496" i="1"/>
  <c r="CU2497" i="1"/>
  <c r="CU2498" i="1"/>
  <c r="CU2499" i="1"/>
  <c r="CU2500" i="1"/>
  <c r="CU2501" i="1"/>
  <c r="CU2502" i="1"/>
  <c r="CU2503" i="1"/>
  <c r="CU2504" i="1"/>
  <c r="CU2505" i="1"/>
  <c r="CU2506" i="1"/>
  <c r="CU2507" i="1"/>
  <c r="CU2508" i="1"/>
  <c r="CU2509" i="1"/>
  <c r="CU2510" i="1"/>
  <c r="CU2511" i="1"/>
  <c r="CU2512" i="1"/>
  <c r="CU2513" i="1"/>
  <c r="CU2514" i="1"/>
  <c r="CU2515" i="1"/>
  <c r="CU2516" i="1"/>
  <c r="CU2517" i="1"/>
  <c r="CU2518" i="1"/>
  <c r="CU2519" i="1"/>
  <c r="CU2520" i="1"/>
  <c r="CU2521" i="1"/>
  <c r="CU2522" i="1"/>
  <c r="CU2523" i="1"/>
  <c r="CU2524" i="1"/>
  <c r="CU2525" i="1"/>
  <c r="CU2526" i="1"/>
  <c r="CU2527" i="1"/>
  <c r="CU2528" i="1"/>
  <c r="CU2529" i="1"/>
  <c r="CU2530" i="1"/>
  <c r="CU2531" i="1"/>
  <c r="CU2532" i="1"/>
  <c r="CU2533" i="1"/>
  <c r="CU2534" i="1"/>
  <c r="CU2535" i="1"/>
  <c r="CU2536" i="1"/>
  <c r="CU2537" i="1"/>
  <c r="CU2538" i="1"/>
  <c r="CU2539" i="1"/>
  <c r="CU2540" i="1"/>
  <c r="CU2541" i="1"/>
  <c r="CU2542" i="1"/>
  <c r="CU2543" i="1"/>
  <c r="CU2544" i="1"/>
  <c r="CU2545" i="1"/>
  <c r="CU2546" i="1"/>
  <c r="CU2547" i="1"/>
  <c r="CU2548" i="1"/>
  <c r="CU2549" i="1"/>
  <c r="CU2550" i="1"/>
  <c r="CU2551" i="1"/>
  <c r="CU2552" i="1"/>
  <c r="CU2553" i="1"/>
  <c r="CU2554" i="1"/>
  <c r="CU2555" i="1"/>
  <c r="CU2556" i="1"/>
  <c r="CU2557" i="1"/>
  <c r="CU2558" i="1"/>
  <c r="CU2559" i="1"/>
  <c r="CU2560" i="1"/>
  <c r="CU2561" i="1"/>
  <c r="CU2562" i="1"/>
  <c r="CU2563" i="1"/>
  <c r="CU2564" i="1"/>
  <c r="CU2565" i="1"/>
  <c r="CU2566" i="1"/>
  <c r="CU2567" i="1"/>
  <c r="CU2568" i="1"/>
  <c r="CU2569" i="1"/>
  <c r="CU2570" i="1"/>
  <c r="CU2571" i="1"/>
  <c r="CU2572" i="1"/>
  <c r="CU2573" i="1"/>
  <c r="CU2574" i="1"/>
  <c r="CU2575" i="1"/>
  <c r="CU2576" i="1"/>
  <c r="CU2577" i="1"/>
  <c r="CU2578" i="1"/>
  <c r="CU2579" i="1"/>
  <c r="CU2580" i="1"/>
  <c r="CU2581" i="1"/>
  <c r="CU2582" i="1"/>
  <c r="CU2583" i="1"/>
  <c r="CU2584" i="1"/>
  <c r="CU2585" i="1"/>
  <c r="CU2586" i="1"/>
  <c r="CU2587" i="1"/>
  <c r="CU2588" i="1"/>
  <c r="CU2589" i="1"/>
  <c r="CU2590" i="1"/>
  <c r="CU2591" i="1"/>
  <c r="CU2592" i="1"/>
  <c r="CU2593" i="1"/>
  <c r="CU2594" i="1"/>
  <c r="CU2595" i="1"/>
  <c r="CU2596" i="1"/>
  <c r="CU2597" i="1"/>
  <c r="CU2598" i="1"/>
  <c r="CU2599" i="1"/>
  <c r="CU2600" i="1"/>
  <c r="CU2601" i="1"/>
  <c r="CU2602" i="1"/>
  <c r="CU2603" i="1"/>
  <c r="CU2604" i="1"/>
  <c r="CU2605" i="1"/>
  <c r="CU2606" i="1"/>
  <c r="CU2607" i="1"/>
  <c r="CU2608" i="1"/>
  <c r="CU2609" i="1"/>
  <c r="CU2610" i="1"/>
  <c r="CU2611" i="1"/>
  <c r="CU2612" i="1"/>
  <c r="CU2613" i="1"/>
  <c r="CU2614" i="1"/>
  <c r="CU2615" i="1"/>
  <c r="CU2616" i="1"/>
  <c r="CU2617" i="1"/>
  <c r="CU2618" i="1"/>
  <c r="CU2619" i="1"/>
  <c r="CU2620" i="1"/>
  <c r="CU2621" i="1"/>
  <c r="CU2622" i="1"/>
  <c r="CU2623" i="1"/>
  <c r="CU2624" i="1"/>
  <c r="CU2625" i="1"/>
  <c r="CU2626" i="1"/>
  <c r="CU2627" i="1"/>
  <c r="CU2628" i="1"/>
  <c r="CU2629" i="1"/>
  <c r="CU2630" i="1"/>
  <c r="CU2631" i="1"/>
  <c r="CU2632" i="1"/>
  <c r="CU2633" i="1"/>
  <c r="CU2634" i="1"/>
  <c r="CU2635" i="1"/>
  <c r="CU2636" i="1"/>
  <c r="CU2637" i="1"/>
  <c r="CU2638" i="1"/>
  <c r="CU2639" i="1"/>
  <c r="CU2640" i="1"/>
  <c r="CU2641" i="1"/>
  <c r="CU2642" i="1"/>
  <c r="CU2643" i="1"/>
  <c r="CU2644" i="1"/>
  <c r="CU2645" i="1"/>
  <c r="CU2646" i="1"/>
  <c r="CU2647" i="1"/>
  <c r="CU2648" i="1"/>
  <c r="CU2649" i="1"/>
  <c r="CU2650" i="1"/>
  <c r="CU2651" i="1"/>
  <c r="CU2652" i="1"/>
  <c r="CU2653" i="1"/>
  <c r="CU2654" i="1"/>
  <c r="CU2655" i="1"/>
  <c r="CU2656" i="1"/>
  <c r="CU2657" i="1"/>
  <c r="CU2658" i="1"/>
  <c r="CU2659" i="1"/>
  <c r="CU2660" i="1"/>
  <c r="CU2661" i="1"/>
  <c r="CU2662" i="1"/>
  <c r="CU2663" i="1"/>
  <c r="CU2664" i="1"/>
  <c r="CU2665" i="1"/>
  <c r="CU2666" i="1"/>
  <c r="CU2667" i="1"/>
  <c r="CU2668" i="1"/>
  <c r="CU2669" i="1"/>
  <c r="CU2670" i="1"/>
  <c r="CU2671" i="1"/>
  <c r="CU2672" i="1"/>
  <c r="CU2673" i="1"/>
  <c r="CU2674" i="1"/>
  <c r="CU2675" i="1"/>
  <c r="CU2676" i="1"/>
  <c r="CU2677" i="1"/>
  <c r="CU2678" i="1"/>
  <c r="CU2679" i="1"/>
  <c r="CU2680" i="1"/>
  <c r="CU2681" i="1"/>
  <c r="CU2682" i="1"/>
  <c r="CU2683" i="1"/>
  <c r="CU2684" i="1"/>
  <c r="CU2685" i="1"/>
  <c r="CU2686" i="1"/>
  <c r="CU2687" i="1"/>
  <c r="CU2688" i="1"/>
  <c r="CU2689" i="1"/>
  <c r="CU2690" i="1"/>
  <c r="CU2691" i="1"/>
  <c r="CU2692" i="1"/>
  <c r="CU2693" i="1"/>
  <c r="CU2694" i="1"/>
  <c r="CU2695" i="1"/>
  <c r="CU2696" i="1"/>
  <c r="CU2697" i="1"/>
  <c r="CU2698" i="1"/>
  <c r="CU2699" i="1"/>
  <c r="CU2700" i="1"/>
  <c r="CU2701" i="1"/>
  <c r="CU2702" i="1"/>
  <c r="CU2703" i="1"/>
  <c r="CU2704" i="1"/>
  <c r="CU2705" i="1"/>
  <c r="CU2706" i="1"/>
  <c r="CU2707" i="1"/>
  <c r="CU2708" i="1"/>
  <c r="CU2709" i="1"/>
  <c r="CU2710" i="1"/>
  <c r="CU2711" i="1"/>
  <c r="CU2712" i="1"/>
  <c r="CU2713" i="1"/>
  <c r="CU2714" i="1"/>
  <c r="CU2715" i="1"/>
  <c r="CU2716" i="1"/>
  <c r="CU2717" i="1"/>
  <c r="CU2718" i="1"/>
  <c r="CU2719" i="1"/>
  <c r="CU2720" i="1"/>
  <c r="CU2721" i="1"/>
  <c r="CU2722" i="1"/>
  <c r="CU2723" i="1"/>
  <c r="CU2724" i="1"/>
  <c r="CU2725" i="1"/>
  <c r="CU2726" i="1"/>
  <c r="CU2727" i="1"/>
  <c r="CU2728" i="1"/>
  <c r="CU2729" i="1"/>
  <c r="CU2730" i="1"/>
  <c r="CU2731" i="1"/>
  <c r="CU2732" i="1"/>
  <c r="CU2733" i="1"/>
  <c r="CU2734" i="1"/>
  <c r="CU2735" i="1"/>
  <c r="CU2736" i="1"/>
  <c r="CU2737" i="1"/>
  <c r="CU2738" i="1"/>
  <c r="CU2739" i="1"/>
  <c r="CU2740" i="1"/>
  <c r="CU2741" i="1"/>
  <c r="CU2742" i="1"/>
  <c r="CU2743" i="1"/>
  <c r="CU2744" i="1"/>
  <c r="CU2745" i="1"/>
  <c r="CU2746" i="1"/>
  <c r="CU2747" i="1"/>
  <c r="CU2748" i="1"/>
  <c r="CU2749" i="1"/>
  <c r="CU2750" i="1"/>
  <c r="CU2751" i="1"/>
  <c r="CU2752" i="1"/>
  <c r="CU2753" i="1"/>
  <c r="CU2754" i="1"/>
  <c r="CU2755" i="1"/>
  <c r="CU2756" i="1"/>
  <c r="CU2757" i="1"/>
  <c r="CU2758" i="1"/>
  <c r="CU2759" i="1"/>
  <c r="CU2760" i="1"/>
  <c r="CU2761" i="1"/>
  <c r="CU2762" i="1"/>
  <c r="CU2763" i="1"/>
  <c r="CU2764" i="1"/>
  <c r="CU2765" i="1"/>
  <c r="CU2766" i="1"/>
  <c r="CU2767" i="1"/>
  <c r="CU2768" i="1"/>
  <c r="CU2769" i="1"/>
  <c r="CU2770" i="1"/>
  <c r="CU2771" i="1"/>
  <c r="CU2772" i="1"/>
  <c r="CU2773" i="1"/>
  <c r="CU2774" i="1"/>
  <c r="CU2775" i="1"/>
  <c r="CU2776" i="1"/>
  <c r="CU2777" i="1"/>
  <c r="CU2778" i="1"/>
  <c r="CU2779" i="1"/>
  <c r="CU2780" i="1"/>
  <c r="CU2781" i="1"/>
  <c r="CU2782" i="1"/>
  <c r="CU2783" i="1"/>
  <c r="CU2784" i="1"/>
  <c r="CU2785" i="1"/>
  <c r="CU2786" i="1"/>
  <c r="CU2787" i="1"/>
  <c r="CU2788" i="1"/>
  <c r="CU2789" i="1"/>
  <c r="CU2790" i="1"/>
  <c r="CU2791" i="1"/>
  <c r="CU2792" i="1"/>
  <c r="CU2793" i="1"/>
  <c r="CU2794" i="1"/>
  <c r="CU2795" i="1"/>
  <c r="CU2796" i="1"/>
  <c r="CU2797" i="1"/>
  <c r="CU2798" i="1"/>
  <c r="CU2799" i="1"/>
  <c r="CU2800" i="1"/>
  <c r="CU2801" i="1"/>
  <c r="CU2802" i="1"/>
  <c r="CU2803" i="1"/>
  <c r="CU2804" i="1"/>
  <c r="CU2805" i="1"/>
  <c r="CU2806" i="1"/>
  <c r="CU2807" i="1"/>
  <c r="CU2808" i="1"/>
  <c r="CU2809" i="1"/>
  <c r="CU2810" i="1"/>
  <c r="CU2811" i="1"/>
  <c r="CU2812" i="1"/>
  <c r="CU2813" i="1"/>
  <c r="CU2814" i="1"/>
  <c r="CU2815" i="1"/>
  <c r="CU2816" i="1"/>
  <c r="CU2817" i="1"/>
  <c r="CU2818" i="1"/>
  <c r="CU2819" i="1"/>
  <c r="CU2820" i="1"/>
  <c r="CU2821" i="1"/>
  <c r="CU2822" i="1"/>
  <c r="CU2823" i="1"/>
  <c r="CU2824" i="1"/>
  <c r="CU2825" i="1"/>
  <c r="CU2826" i="1"/>
  <c r="CU2827" i="1"/>
  <c r="CU2828" i="1"/>
  <c r="CU2829" i="1"/>
  <c r="CU2830" i="1"/>
  <c r="CU2831" i="1"/>
  <c r="CU2832" i="1"/>
  <c r="CU2833" i="1"/>
  <c r="CU2834" i="1"/>
  <c r="CU2835" i="1"/>
  <c r="CU2836" i="1"/>
  <c r="CU2837" i="1"/>
  <c r="CU2838" i="1"/>
  <c r="CU2839" i="1"/>
  <c r="CU2840" i="1"/>
  <c r="CU2841" i="1"/>
  <c r="CU2842" i="1"/>
  <c r="CU2843" i="1"/>
  <c r="CU2844" i="1"/>
  <c r="CU2845" i="1"/>
  <c r="CU2846" i="1"/>
  <c r="CU2847" i="1"/>
  <c r="CU2848" i="1"/>
  <c r="CU2849" i="1"/>
  <c r="CU2850" i="1"/>
  <c r="CU2851" i="1"/>
  <c r="CU2852" i="1"/>
  <c r="CU2853" i="1"/>
  <c r="CU2854" i="1"/>
  <c r="CU2855" i="1"/>
  <c r="CU2856" i="1"/>
  <c r="CU2857" i="1"/>
  <c r="CU2858" i="1"/>
  <c r="CU2859" i="1"/>
  <c r="CU2860" i="1"/>
  <c r="CU2861" i="1"/>
  <c r="CU2862" i="1"/>
  <c r="CU2863" i="1"/>
  <c r="CU2864" i="1"/>
  <c r="CU2865" i="1"/>
  <c r="CU2866" i="1"/>
  <c r="CU2867" i="1"/>
  <c r="CU2868" i="1"/>
  <c r="CU2869" i="1"/>
  <c r="CU2870" i="1"/>
  <c r="CU2871" i="1"/>
  <c r="CU2872" i="1"/>
  <c r="CU2873" i="1"/>
  <c r="CU2874" i="1"/>
  <c r="CU2875" i="1"/>
  <c r="CU2876" i="1"/>
  <c r="CU2877" i="1"/>
  <c r="CU2878" i="1"/>
  <c r="CU2879" i="1"/>
  <c r="CU2880" i="1"/>
  <c r="CU2881" i="1"/>
  <c r="CU2882" i="1"/>
  <c r="CU2883" i="1"/>
  <c r="CU2884" i="1"/>
  <c r="CU2885" i="1"/>
  <c r="CU2886" i="1"/>
  <c r="CU2887" i="1"/>
  <c r="CU2888" i="1"/>
  <c r="CU2889" i="1"/>
  <c r="CU2890" i="1"/>
  <c r="CU2891" i="1"/>
  <c r="CU2892" i="1"/>
  <c r="CU2893" i="1"/>
  <c r="CU2894" i="1"/>
  <c r="CU2895" i="1"/>
  <c r="CU2896" i="1"/>
  <c r="CU2897" i="1"/>
  <c r="CU2898" i="1"/>
  <c r="CU2899" i="1"/>
  <c r="CU2900" i="1"/>
  <c r="CU2901" i="1"/>
  <c r="CU2902" i="1"/>
  <c r="CU2903" i="1"/>
  <c r="CU2904" i="1"/>
  <c r="CU2905" i="1"/>
  <c r="CU2906" i="1"/>
  <c r="CU2907" i="1"/>
  <c r="CU2908" i="1"/>
  <c r="CU2909" i="1"/>
  <c r="CU2910" i="1"/>
  <c r="CU2911" i="1"/>
  <c r="CU2912" i="1"/>
  <c r="CU2913" i="1"/>
  <c r="CU2914" i="1"/>
  <c r="CU2915" i="1"/>
  <c r="CU2916" i="1"/>
  <c r="CU2917" i="1"/>
  <c r="CU2918" i="1"/>
  <c r="CU2919" i="1"/>
  <c r="CU2920" i="1"/>
  <c r="CU2921" i="1"/>
  <c r="CU2922" i="1"/>
  <c r="CU2923" i="1"/>
  <c r="CU2924" i="1"/>
  <c r="CU2925" i="1"/>
  <c r="CU2926" i="1"/>
  <c r="CU2927" i="1"/>
  <c r="CU2928" i="1"/>
  <c r="CU2929" i="1"/>
  <c r="CU2930" i="1"/>
  <c r="CU2931" i="1"/>
  <c r="CU2932" i="1"/>
  <c r="CU2933" i="1"/>
  <c r="CU2934" i="1"/>
  <c r="CU2935" i="1"/>
  <c r="CU2936" i="1"/>
  <c r="CU2937" i="1"/>
  <c r="CU2938" i="1"/>
  <c r="CU2939" i="1"/>
  <c r="CU2940" i="1"/>
  <c r="CU2941" i="1"/>
  <c r="CU2942" i="1"/>
  <c r="CU2943" i="1"/>
  <c r="CU2944" i="1"/>
  <c r="CU2945" i="1"/>
  <c r="CU2946" i="1"/>
  <c r="CU2947" i="1"/>
  <c r="CU2948" i="1"/>
  <c r="CU2949" i="1"/>
  <c r="CU2950" i="1"/>
  <c r="CU2951" i="1"/>
  <c r="CU2952" i="1"/>
  <c r="CU2953" i="1"/>
  <c r="CU2954" i="1"/>
  <c r="CU2955" i="1"/>
  <c r="CU2956" i="1"/>
  <c r="CU2957" i="1"/>
  <c r="CU2958" i="1"/>
  <c r="CU2959" i="1"/>
  <c r="CU2960" i="1"/>
  <c r="CU2961" i="1"/>
  <c r="CU2962" i="1"/>
  <c r="CU2963" i="1"/>
  <c r="CU2964" i="1"/>
  <c r="CU2965" i="1"/>
  <c r="CU2966" i="1"/>
  <c r="CU2967" i="1"/>
  <c r="CU2968" i="1"/>
  <c r="CU2969" i="1"/>
  <c r="CU2970" i="1"/>
  <c r="CU2971" i="1"/>
  <c r="CU2972" i="1"/>
  <c r="CU2973" i="1"/>
  <c r="CU2974" i="1"/>
  <c r="CU2975" i="1"/>
  <c r="CU2976" i="1"/>
  <c r="CU2977" i="1"/>
  <c r="CU2978" i="1"/>
  <c r="CU2979" i="1"/>
  <c r="CU2980" i="1"/>
  <c r="CU2981" i="1"/>
  <c r="CU2982" i="1"/>
  <c r="CU2983" i="1"/>
  <c r="CU2984" i="1"/>
  <c r="CU2985" i="1"/>
  <c r="CU2986" i="1"/>
  <c r="CU2987" i="1"/>
  <c r="CU2988" i="1"/>
  <c r="CU2989" i="1"/>
  <c r="CU2990" i="1"/>
  <c r="CU2991" i="1"/>
  <c r="CU2992" i="1"/>
  <c r="CU2993" i="1"/>
  <c r="CU2994" i="1"/>
  <c r="CU2995" i="1"/>
  <c r="CU2996" i="1"/>
  <c r="CU2997" i="1"/>
  <c r="CU2998" i="1"/>
  <c r="CU2999" i="1"/>
  <c r="CU3000" i="1"/>
  <c r="CU3001" i="1"/>
  <c r="CU3002" i="1"/>
  <c r="CU3003" i="1"/>
  <c r="CU3004" i="1"/>
  <c r="CU3005" i="1"/>
  <c r="CU3006" i="1"/>
  <c r="CU3007" i="1"/>
  <c r="CU3008" i="1"/>
  <c r="CU3009" i="1"/>
  <c r="CU3010" i="1"/>
  <c r="CU3011" i="1"/>
  <c r="CU3012" i="1"/>
  <c r="CU3013" i="1"/>
  <c r="CU3014" i="1"/>
  <c r="CU3015" i="1"/>
  <c r="CU3016" i="1"/>
  <c r="CU3017" i="1"/>
  <c r="CU3018" i="1"/>
  <c r="CU3019" i="1"/>
  <c r="CU3020" i="1"/>
  <c r="CU3021" i="1"/>
  <c r="CU3022" i="1"/>
  <c r="CU3023" i="1"/>
  <c r="CU3024" i="1"/>
  <c r="CU3025" i="1"/>
  <c r="CU3026" i="1"/>
  <c r="CU3027" i="1"/>
  <c r="CU3028" i="1"/>
  <c r="CU3029" i="1"/>
  <c r="CU3030" i="1"/>
  <c r="CU3031" i="1"/>
  <c r="CU3032" i="1"/>
  <c r="CU3033" i="1"/>
  <c r="CU3034" i="1"/>
  <c r="CU3035" i="1"/>
  <c r="CU3036" i="1"/>
  <c r="CU3037" i="1"/>
  <c r="CU3038" i="1"/>
  <c r="CU3039" i="1"/>
  <c r="CU3040" i="1"/>
  <c r="CU3041" i="1"/>
  <c r="CU3042" i="1"/>
  <c r="CU3043" i="1"/>
  <c r="CU3044" i="1"/>
  <c r="CU3045" i="1"/>
  <c r="CU3046" i="1"/>
  <c r="CU3047" i="1"/>
  <c r="CU3048" i="1"/>
  <c r="CU3049" i="1"/>
  <c r="CU3050" i="1"/>
  <c r="CU3051" i="1"/>
  <c r="CU3052" i="1"/>
  <c r="CU3053" i="1"/>
  <c r="CU3054" i="1"/>
  <c r="CU3055" i="1"/>
  <c r="CU3056" i="1"/>
  <c r="CV508" i="1"/>
  <c r="CV517" i="1"/>
  <c r="CV518" i="1"/>
  <c r="CV524" i="1"/>
  <c r="CV540" i="1"/>
  <c r="CV556" i="1"/>
  <c r="CV572" i="1"/>
  <c r="CV588" i="1"/>
  <c r="CV604" i="1"/>
  <c r="CV620" i="1"/>
  <c r="CV636" i="1"/>
  <c r="CV652" i="1"/>
  <c r="CV668" i="1"/>
  <c r="CV684" i="1"/>
  <c r="CV693" i="1"/>
  <c r="CV697" i="1"/>
  <c r="CV700" i="1"/>
  <c r="CV716" i="1"/>
  <c r="CV732" i="1"/>
  <c r="CV735" i="1"/>
  <c r="CV748" i="1"/>
  <c r="CV764" i="1"/>
  <c r="CV780" i="1"/>
  <c r="CV796" i="1"/>
  <c r="CV812" i="1"/>
  <c r="CV828" i="1"/>
  <c r="CV844" i="1"/>
  <c r="CV860" i="1"/>
  <c r="CV876" i="1"/>
  <c r="CV892" i="1"/>
  <c r="CV901" i="1"/>
  <c r="CV908" i="1"/>
  <c r="CV924" i="1"/>
  <c r="CV940" i="1"/>
  <c r="CV944" i="1"/>
  <c r="CV956" i="1"/>
  <c r="CV972" i="1"/>
  <c r="CV988" i="1"/>
  <c r="CV1004" i="1"/>
  <c r="CV1020" i="1"/>
  <c r="CV1036" i="1"/>
  <c r="CV1052" i="1"/>
  <c r="CV1068" i="1"/>
  <c r="CV1084" i="1"/>
  <c r="CV1100" i="1"/>
  <c r="CV1116" i="1"/>
  <c r="CV1132" i="1"/>
  <c r="CV1148" i="1"/>
  <c r="CV1164" i="1"/>
  <c r="CV1180" i="1"/>
  <c r="CV1196" i="1"/>
  <c r="CV1212" i="1"/>
  <c r="CV1228" i="1"/>
  <c r="CV1244" i="1"/>
  <c r="CV1260" i="1"/>
  <c r="CV1276" i="1"/>
  <c r="CV1292" i="1"/>
  <c r="CV1308" i="1"/>
  <c r="CV1324" i="1"/>
  <c r="CV1340" i="1"/>
  <c r="CV1356" i="1"/>
  <c r="CV1357" i="1"/>
  <c r="CV1358" i="1"/>
  <c r="CV1372" i="1"/>
  <c r="CV1388" i="1"/>
  <c r="CV1404" i="1"/>
  <c r="CV1420" i="1"/>
  <c r="CV1436" i="1"/>
  <c r="CV1452" i="1"/>
  <c r="CV1468" i="1"/>
  <c r="CV1484" i="1"/>
  <c r="CV1500" i="1"/>
  <c r="CV1516" i="1"/>
  <c r="CV1532" i="1"/>
  <c r="CV1548" i="1"/>
  <c r="CV1564" i="1"/>
  <c r="CV1580" i="1"/>
  <c r="CV1596" i="1"/>
  <c r="CV1600" i="1"/>
  <c r="CV1612" i="1"/>
  <c r="CV1617" i="1"/>
  <c r="CV1628" i="1"/>
  <c r="CV1644" i="1"/>
  <c r="CV1660" i="1"/>
  <c r="CV1676" i="1"/>
  <c r="CV1692" i="1"/>
  <c r="CV1708" i="1"/>
  <c r="CV1724" i="1"/>
  <c r="CV1740" i="1"/>
  <c r="CV1756" i="1"/>
  <c r="CV1772" i="1"/>
  <c r="CV1788" i="1"/>
  <c r="CV1804" i="1"/>
  <c r="CV1820" i="1"/>
  <c r="CV1836" i="1"/>
  <c r="CV1852" i="1"/>
  <c r="CV1868" i="1"/>
  <c r="CV1884" i="1"/>
  <c r="CV1900" i="1"/>
  <c r="CV1909" i="1"/>
  <c r="CV1916" i="1"/>
  <c r="CV1932" i="1"/>
  <c r="CV1948" i="1"/>
  <c r="CV1964" i="1"/>
  <c r="CV1980" i="1"/>
  <c r="CV1996" i="1"/>
  <c r="CV2012" i="1"/>
  <c r="CV2028" i="1"/>
  <c r="CV2044" i="1"/>
  <c r="CV2060" i="1"/>
  <c r="CV2076" i="1"/>
  <c r="CV2092" i="1"/>
  <c r="CV2124" i="1"/>
  <c r="CV2133" i="1"/>
  <c r="CV2134" i="1"/>
  <c r="CV2140" i="1"/>
  <c r="CV2156" i="1"/>
  <c r="CV2172" i="1"/>
  <c r="CV2188" i="1"/>
  <c r="CV2220" i="1"/>
  <c r="CV2236" i="1"/>
  <c r="CV2252" i="1"/>
  <c r="CV2268" i="1"/>
  <c r="CV2277" i="1"/>
  <c r="CV2284" i="1"/>
  <c r="CV2300" i="1"/>
  <c r="CV2332" i="1"/>
  <c r="CV2348" i="1"/>
  <c r="CV2380" i="1"/>
  <c r="CV2389" i="1"/>
  <c r="CV2412" i="1"/>
  <c r="CV2460" i="1"/>
  <c r="CV2476" i="1"/>
  <c r="CV2492" i="1"/>
  <c r="CV2508" i="1"/>
  <c r="CV2524" i="1"/>
  <c r="CV2572" i="1"/>
  <c r="CV2620" i="1"/>
  <c r="CV2652" i="1"/>
  <c r="CV2688" i="1"/>
  <c r="CV2693" i="1"/>
  <c r="CV2700" i="1"/>
  <c r="CV2716" i="1"/>
  <c r="CV2732" i="1"/>
  <c r="CV2780" i="1"/>
  <c r="CV2828" i="1"/>
  <c r="CV2876" i="1"/>
  <c r="CV2892" i="1"/>
  <c r="CV2908" i="1"/>
  <c r="CV2924" i="1"/>
  <c r="CV2940" i="1"/>
  <c r="CV2956" i="1"/>
  <c r="CV3004" i="1"/>
  <c r="CA3006" i="1" l="1"/>
  <c r="CO3006" i="1"/>
  <c r="CA1918" i="1"/>
  <c r="CO1918" i="1"/>
  <c r="CR2313" i="1"/>
  <c r="CS2313" i="1"/>
  <c r="CP2249" i="1"/>
  <c r="CQ2249" i="1"/>
  <c r="CR2249" i="1"/>
  <c r="CS2249" i="1"/>
  <c r="CS2984" i="1"/>
  <c r="CQ2984" i="1"/>
  <c r="CR2984" i="1"/>
  <c r="CL2936" i="1"/>
  <c r="CS2936" i="1"/>
  <c r="CR2936" i="1"/>
  <c r="CN2904" i="1"/>
  <c r="CR2904" i="1"/>
  <c r="CP2904" i="1"/>
  <c r="CS2904" i="1"/>
  <c r="CQ2904" i="1"/>
  <c r="CN2872" i="1"/>
  <c r="CQ2872" i="1"/>
  <c r="CP2872" i="1"/>
  <c r="CR2872" i="1"/>
  <c r="CS2872" i="1"/>
  <c r="CL2840" i="1"/>
  <c r="CR2840" i="1"/>
  <c r="CS2840" i="1"/>
  <c r="CQ2840" i="1"/>
  <c r="CH2808" i="1"/>
  <c r="CP2808" i="1"/>
  <c r="CQ2808" i="1"/>
  <c r="CR2808" i="1"/>
  <c r="CS2808" i="1"/>
  <c r="CN2792" i="1"/>
  <c r="CR2792" i="1"/>
  <c r="CP2472" i="1"/>
  <c r="CQ2472" i="1"/>
  <c r="CR2472" i="1"/>
  <c r="CO2456" i="1"/>
  <c r="CS2456" i="1"/>
  <c r="CP2456" i="1"/>
  <c r="CR2456" i="1"/>
  <c r="CP2248" i="1"/>
  <c r="CR2248" i="1"/>
  <c r="CS2248" i="1"/>
  <c r="CN2248" i="1"/>
  <c r="CJ2200" i="1"/>
  <c r="CR2200" i="1"/>
  <c r="CS2200" i="1"/>
  <c r="CQ2200" i="1"/>
  <c r="CP2200" i="1"/>
  <c r="CJ2072" i="1"/>
  <c r="CR2072" i="1"/>
  <c r="CL2072" i="1"/>
  <c r="CP2072" i="1"/>
  <c r="CH2072" i="1"/>
  <c r="CS2072" i="1"/>
  <c r="CN2072" i="1"/>
  <c r="CQ2072" i="1"/>
  <c r="CQ2024" i="1"/>
  <c r="CR2024" i="1"/>
  <c r="CP2024" i="1"/>
  <c r="CS2024" i="1"/>
  <c r="CQ1992" i="1"/>
  <c r="CR1992" i="1"/>
  <c r="CP1896" i="1"/>
  <c r="CR1896" i="1"/>
  <c r="CS1896" i="1"/>
  <c r="CQ1896" i="1"/>
  <c r="CL1848" i="1"/>
  <c r="CP1848" i="1"/>
  <c r="CQ1848" i="1"/>
  <c r="CS1848" i="1"/>
  <c r="CR1848" i="1"/>
  <c r="CO1848" i="1"/>
  <c r="CP1816" i="1"/>
  <c r="CQ1816" i="1"/>
  <c r="CJ1720" i="1"/>
  <c r="CN1720" i="1"/>
  <c r="CL1720" i="1"/>
  <c r="CR1720" i="1"/>
  <c r="CS1720" i="1"/>
  <c r="CQ1720" i="1"/>
  <c r="CP1720" i="1"/>
  <c r="CL1592" i="1"/>
  <c r="CK1592" i="1"/>
  <c r="CN1592" i="1"/>
  <c r="CM1592" i="1"/>
  <c r="CO1592" i="1"/>
  <c r="CP1592" i="1"/>
  <c r="CQ1592" i="1"/>
  <c r="CR1592" i="1"/>
  <c r="CS1592" i="1"/>
  <c r="CJ1416" i="1"/>
  <c r="CM1416" i="1"/>
  <c r="CP1416" i="1"/>
  <c r="CR1416" i="1"/>
  <c r="CQ1416" i="1"/>
  <c r="CS1416" i="1"/>
  <c r="CN1416" i="1"/>
  <c r="CK1416" i="1"/>
  <c r="CO1416" i="1"/>
  <c r="CQ1336" i="1"/>
  <c r="CP1336" i="1"/>
  <c r="CR1336" i="1"/>
  <c r="CS1336" i="1"/>
  <c r="CP1224" i="1"/>
  <c r="CS1224" i="1"/>
  <c r="CH1144" i="1"/>
  <c r="CS1144" i="1"/>
  <c r="CR1144" i="1"/>
  <c r="CO1144" i="1"/>
  <c r="CP1144" i="1"/>
  <c r="CQ1144" i="1"/>
  <c r="CQ552" i="1"/>
  <c r="CR552" i="1"/>
  <c r="CS552" i="1"/>
  <c r="CP552" i="1"/>
  <c r="CN552" i="1"/>
  <c r="CP1313" i="1"/>
  <c r="CR1313" i="1"/>
  <c r="CO2440" i="1"/>
  <c r="CN2440" i="1"/>
  <c r="CR616" i="1"/>
  <c r="CO616" i="1"/>
  <c r="CH2969" i="1"/>
  <c r="CL2969" i="1"/>
  <c r="CN2969" i="1"/>
  <c r="CH2745" i="1"/>
  <c r="CJ2745" i="1"/>
  <c r="CH2585" i="1"/>
  <c r="CJ2585" i="1"/>
  <c r="CN2585" i="1"/>
  <c r="CL1097" i="1"/>
  <c r="CM1097" i="1"/>
  <c r="CQ906" i="1"/>
  <c r="CP1845" i="1"/>
  <c r="CO2222" i="1"/>
  <c r="CO1480" i="1"/>
  <c r="CL1247" i="1"/>
  <c r="CN1893" i="1"/>
  <c r="CP1893" i="1"/>
  <c r="CJ2455" i="1"/>
  <c r="CN2455" i="1"/>
  <c r="CJ650" i="1"/>
  <c r="CH650" i="1"/>
  <c r="BY2558" i="1"/>
  <c r="CA2558" i="1" s="1"/>
  <c r="CC2558" i="1" s="1"/>
  <c r="CE2558" i="1" s="1"/>
  <c r="CG2558" i="1" s="1"/>
  <c r="CO1572" i="1"/>
  <c r="CH1234" i="1"/>
  <c r="CO1234" i="1"/>
  <c r="CN1202" i="1"/>
  <c r="CJ1202" i="1"/>
  <c r="CH527" i="1"/>
  <c r="CJ527" i="1"/>
  <c r="CH1560" i="1"/>
  <c r="CL1560" i="1"/>
  <c r="CN1560" i="1"/>
  <c r="CJ1560" i="1"/>
  <c r="CH1304" i="1"/>
  <c r="CP1304" i="1"/>
  <c r="CQ2910" i="1"/>
  <c r="CS2553" i="1"/>
  <c r="CS2263" i="1"/>
  <c r="CS1893" i="1"/>
  <c r="CS1801" i="1"/>
  <c r="CS1498" i="1"/>
  <c r="CS1415" i="1"/>
  <c r="CS650" i="1"/>
  <c r="CR1234" i="1"/>
  <c r="CR650" i="1"/>
  <c r="CR600" i="1"/>
  <c r="CR536" i="1"/>
  <c r="CQ2836" i="1"/>
  <c r="CQ2478" i="1"/>
  <c r="CQ2376" i="1"/>
  <c r="CQ1706" i="1"/>
  <c r="CQ536" i="1"/>
  <c r="CP2865" i="1"/>
  <c r="CP2737" i="1"/>
  <c r="CP2504" i="1"/>
  <c r="CP2433" i="1"/>
  <c r="CP2291" i="1"/>
  <c r="CP1274" i="1"/>
  <c r="CP966" i="1"/>
  <c r="CP650" i="1"/>
  <c r="CN1545" i="1"/>
  <c r="CN1426" i="1"/>
  <c r="CN1057" i="1"/>
  <c r="CM820" i="1"/>
  <c r="CJ2500" i="1"/>
  <c r="CH1426" i="1"/>
  <c r="BY2350" i="1"/>
  <c r="CA1503" i="1"/>
  <c r="CO1503" i="1"/>
  <c r="BY1438" i="1"/>
  <c r="CA1438" i="1" s="1"/>
  <c r="CC1438" i="1" s="1"/>
  <c r="CE1438" i="1" s="1"/>
  <c r="CG1438" i="1" s="1"/>
  <c r="CH2438" i="1"/>
  <c r="CN2438" i="1"/>
  <c r="CH674" i="1"/>
  <c r="CO674" i="1"/>
  <c r="CP674" i="1"/>
  <c r="CJ2408" i="1"/>
  <c r="CO2408" i="1"/>
  <c r="CS2585" i="1"/>
  <c r="CS2500" i="1"/>
  <c r="CS2440" i="1"/>
  <c r="CS2167" i="1"/>
  <c r="CS1845" i="1"/>
  <c r="CS801" i="1"/>
  <c r="CS644" i="1"/>
  <c r="CR2473" i="1"/>
  <c r="CR2167" i="1"/>
  <c r="CR2046" i="1"/>
  <c r="CR1801" i="1"/>
  <c r="CR966" i="1"/>
  <c r="CR708" i="1"/>
  <c r="CR644" i="1"/>
  <c r="CQ2900" i="1"/>
  <c r="CQ2622" i="1"/>
  <c r="CQ2553" i="1"/>
  <c r="CQ2473" i="1"/>
  <c r="CQ2375" i="1"/>
  <c r="CQ1614" i="1"/>
  <c r="CQ675" i="1"/>
  <c r="CP2863" i="1"/>
  <c r="CP2794" i="1"/>
  <c r="CP2046" i="1"/>
  <c r="CP1466" i="1"/>
  <c r="CO1097" i="1"/>
  <c r="CN2867" i="1"/>
  <c r="CL1519" i="1"/>
  <c r="CL1234" i="1"/>
  <c r="CL982" i="1"/>
  <c r="CL675" i="1"/>
  <c r="CJ1234" i="1"/>
  <c r="BY2878" i="1"/>
  <c r="CA2878" i="1" s="1"/>
  <c r="CC2878" i="1" s="1"/>
  <c r="CE2878" i="1" s="1"/>
  <c r="CR671" i="1"/>
  <c r="CP671" i="1"/>
  <c r="CH2344" i="1"/>
  <c r="CJ2344" i="1"/>
  <c r="CN2344" i="1"/>
  <c r="CS2969" i="1"/>
  <c r="CS2867" i="1"/>
  <c r="CS2584" i="1"/>
  <c r="CS1025" i="1"/>
  <c r="CS600" i="1"/>
  <c r="CR2567" i="1"/>
  <c r="CR906" i="1"/>
  <c r="CR594" i="1"/>
  <c r="CQ3006" i="1"/>
  <c r="CQ2825" i="1"/>
  <c r="CQ2291" i="1"/>
  <c r="CQ2222" i="1"/>
  <c r="CQ1971" i="1"/>
  <c r="CQ1801" i="1"/>
  <c r="CQ1202" i="1"/>
  <c r="CQ600" i="1"/>
  <c r="CP2712" i="1"/>
  <c r="CP2500" i="1"/>
  <c r="CP1545" i="1"/>
  <c r="CP1465" i="1"/>
  <c r="CP1257" i="1"/>
  <c r="CP1049" i="1"/>
  <c r="CP950" i="1"/>
  <c r="CO1049" i="1"/>
  <c r="CN2745" i="1"/>
  <c r="CN1049" i="1"/>
  <c r="CN527" i="1"/>
  <c r="CL2585" i="1"/>
  <c r="CL1202" i="1"/>
  <c r="CJ1057" i="1"/>
  <c r="CL2049" i="1"/>
  <c r="CN2049" i="1"/>
  <c r="CL1322" i="1"/>
  <c r="CN1322" i="1"/>
  <c r="CA2943" i="1"/>
  <c r="CC2943" i="1" s="1"/>
  <c r="CE2943" i="1" s="1"/>
  <c r="CG2943" i="1" s="1"/>
  <c r="CO2943" i="1"/>
  <c r="CM1751" i="1"/>
  <c r="CL1012" i="1"/>
  <c r="CJ1012" i="1"/>
  <c r="CL611" i="1"/>
  <c r="CN611" i="1"/>
  <c r="CS1789" i="1"/>
  <c r="CS506" i="1"/>
  <c r="CR1274" i="1"/>
  <c r="CR801" i="1"/>
  <c r="CQ2062" i="1"/>
  <c r="CQ1550" i="1"/>
  <c r="CQ1049" i="1"/>
  <c r="CQ966" i="1"/>
  <c r="CP2787" i="1"/>
  <c r="CP2622" i="1"/>
  <c r="CN1845" i="1"/>
  <c r="CL2867" i="1"/>
  <c r="CL1182" i="1"/>
  <c r="BY2142" i="1"/>
  <c r="CA2142" i="1" s="1"/>
  <c r="CH1599" i="1"/>
  <c r="CL1599" i="1"/>
  <c r="CN1599" i="1"/>
  <c r="CL2959" i="1"/>
  <c r="CN2959" i="1"/>
  <c r="CS2900" i="1"/>
  <c r="CR2867" i="1"/>
  <c r="CR2408" i="1"/>
  <c r="CR1971" i="1"/>
  <c r="CR1480" i="1"/>
  <c r="CR1158" i="1"/>
  <c r="CR1097" i="1"/>
  <c r="CQ2894" i="1"/>
  <c r="CQ2702" i="1"/>
  <c r="CQ2596" i="1"/>
  <c r="CQ1790" i="1"/>
  <c r="CQ1545" i="1"/>
  <c r="CQ1190" i="1"/>
  <c r="CQ650" i="1"/>
  <c r="CP2786" i="1"/>
  <c r="CP2553" i="1"/>
  <c r="CP2194" i="1"/>
  <c r="CO650" i="1"/>
  <c r="CN1519" i="1"/>
  <c r="CN1234" i="1"/>
  <c r="CN506" i="1"/>
  <c r="CN973" i="1"/>
  <c r="CL973" i="1"/>
  <c r="CN1367" i="1"/>
  <c r="CP1367" i="1"/>
  <c r="CN1625" i="1"/>
  <c r="CJ1625" i="1"/>
  <c r="CS2959" i="1"/>
  <c r="CS2433" i="1"/>
  <c r="CS1994" i="1"/>
  <c r="CS1446" i="1"/>
  <c r="CS1257" i="1"/>
  <c r="CR2622" i="1"/>
  <c r="CR2263" i="1"/>
  <c r="CR1426" i="1"/>
  <c r="CR1049" i="1"/>
  <c r="CQ2974" i="1"/>
  <c r="CQ2798" i="1"/>
  <c r="CQ2441" i="1"/>
  <c r="CQ2206" i="1"/>
  <c r="CQ2046" i="1"/>
  <c r="CQ1784" i="1"/>
  <c r="CQ1480" i="1"/>
  <c r="CQ1342" i="1"/>
  <c r="CQ644" i="1"/>
  <c r="CQ594" i="1"/>
  <c r="CN2003" i="1"/>
  <c r="CN1668" i="1"/>
  <c r="CH1202" i="1"/>
  <c r="CA2190" i="1"/>
  <c r="CL1159" i="1"/>
  <c r="CJ1159" i="1"/>
  <c r="CH820" i="1"/>
  <c r="CJ820" i="1"/>
  <c r="CS2958" i="1"/>
  <c r="CS2376" i="1"/>
  <c r="CS2344" i="1"/>
  <c r="CS2202" i="1"/>
  <c r="CS1993" i="1"/>
  <c r="CS1158" i="1"/>
  <c r="CS966" i="1"/>
  <c r="CR2745" i="1"/>
  <c r="CR2206" i="1"/>
  <c r="CR1519" i="1"/>
  <c r="CR527" i="1"/>
  <c r="CQ2969" i="1"/>
  <c r="CQ2585" i="1"/>
  <c r="CQ2440" i="1"/>
  <c r="CQ1415" i="1"/>
  <c r="CQ1274" i="1"/>
  <c r="CQ730" i="1"/>
  <c r="CQ527" i="1"/>
  <c r="CP2408" i="1"/>
  <c r="CP1446" i="1"/>
  <c r="CP1234" i="1"/>
  <c r="CP616" i="1"/>
  <c r="CO1662" i="1"/>
  <c r="CN2500" i="1"/>
  <c r="CN1823" i="1"/>
  <c r="CJ2969" i="1"/>
  <c r="CJ982" i="1"/>
  <c r="CH2959" i="1"/>
  <c r="CL1542" i="1"/>
  <c r="CP1542" i="1"/>
  <c r="CH2062" i="1"/>
  <c r="CO2062" i="1"/>
  <c r="CP865" i="1"/>
  <c r="CN865" i="1"/>
  <c r="CQ1870" i="1"/>
  <c r="CJ755" i="1"/>
  <c r="CN755" i="1"/>
  <c r="CJ692" i="1"/>
  <c r="CO692" i="1"/>
  <c r="CS2842" i="1"/>
  <c r="CS1202" i="1"/>
  <c r="CS594" i="1"/>
  <c r="CR2095" i="1"/>
  <c r="CR1893" i="1"/>
  <c r="CR950" i="1"/>
  <c r="CR730" i="1"/>
  <c r="CQ2584" i="1"/>
  <c r="CQ1662" i="1"/>
  <c r="CQ950" i="1"/>
  <c r="CP2836" i="1"/>
  <c r="CP2776" i="1"/>
  <c r="CP2585" i="1"/>
  <c r="CP2473" i="1"/>
  <c r="CP2344" i="1"/>
  <c r="CP2095" i="1"/>
  <c r="CO2009" i="1"/>
  <c r="CO1647" i="1"/>
  <c r="CO1310" i="1"/>
  <c r="CM2500" i="1"/>
  <c r="CL2344" i="1"/>
  <c r="CJ2959" i="1"/>
  <c r="CN1311" i="1"/>
  <c r="CP1311" i="1"/>
  <c r="CP1393" i="1"/>
  <c r="CL1393" i="1"/>
  <c r="CN1126" i="1"/>
  <c r="CL1126" i="1"/>
  <c r="CQ617" i="1"/>
  <c r="CS2953" i="1"/>
  <c r="CS2794" i="1"/>
  <c r="CS2745" i="1"/>
  <c r="CS2473" i="1"/>
  <c r="CS2100" i="1"/>
  <c r="CS1668" i="1"/>
  <c r="CS1153" i="1"/>
  <c r="CS1097" i="1"/>
  <c r="CS536" i="1"/>
  <c r="CR2900" i="1"/>
  <c r="CR2202" i="1"/>
  <c r="CR1415" i="1"/>
  <c r="CR1257" i="1"/>
  <c r="CR1202" i="1"/>
  <c r="CR982" i="1"/>
  <c r="CQ2959" i="1"/>
  <c r="CQ2786" i="1"/>
  <c r="CQ2670" i="1"/>
  <c r="CP2584" i="1"/>
  <c r="CP2250" i="1"/>
  <c r="CP2167" i="1"/>
  <c r="CP2086" i="1"/>
  <c r="CP1097" i="1"/>
  <c r="CP527" i="1"/>
  <c r="CO906" i="1"/>
  <c r="CO611" i="1"/>
  <c r="CN2473" i="1"/>
  <c r="CN1647" i="1"/>
  <c r="CN982" i="1"/>
  <c r="CM2262" i="1"/>
  <c r="CJ2874" i="1"/>
  <c r="CN2874" i="1"/>
  <c r="CN2564" i="1"/>
  <c r="CL2564" i="1"/>
  <c r="CM952" i="1"/>
  <c r="CO952" i="1"/>
  <c r="BY2334" i="1"/>
  <c r="CA2334" i="1" s="1"/>
  <c r="CC2334" i="1" s="1"/>
  <c r="CJ1588" i="1"/>
  <c r="CP1588" i="1"/>
  <c r="CS722" i="1"/>
  <c r="CP722" i="1"/>
  <c r="CS906" i="1"/>
  <c r="CR2969" i="1"/>
  <c r="CR2440" i="1"/>
  <c r="CR1511" i="1"/>
  <c r="CQ2958" i="1"/>
  <c r="CQ2194" i="1"/>
  <c r="CQ1470" i="1"/>
  <c r="CQ1326" i="1"/>
  <c r="CQ1097" i="1"/>
  <c r="CP2969" i="1"/>
  <c r="CP2458" i="1"/>
  <c r="CL2500" i="1"/>
  <c r="CL2095" i="1"/>
  <c r="CO1406" i="1"/>
  <c r="CP1406" i="1"/>
  <c r="CH2291" i="1"/>
  <c r="CN2291" i="1"/>
  <c r="CJ2291" i="1"/>
  <c r="CJ1519" i="1"/>
  <c r="CP1519" i="1"/>
  <c r="CH2567" i="1"/>
  <c r="CN2567" i="1"/>
  <c r="CO1182" i="1"/>
  <c r="CJ1182" i="1"/>
  <c r="CL931" i="1"/>
  <c r="CO931" i="1"/>
  <c r="CP931" i="1"/>
  <c r="CN814" i="1"/>
  <c r="CP814" i="1"/>
  <c r="CS2194" i="1"/>
  <c r="CS2095" i="1"/>
  <c r="CS1706" i="1"/>
  <c r="CS1511" i="1"/>
  <c r="CS1247" i="1"/>
  <c r="CS1049" i="1"/>
  <c r="CR2959" i="1"/>
  <c r="CR2500" i="1"/>
  <c r="CR2291" i="1"/>
  <c r="CR1466" i="1"/>
  <c r="CR617" i="1"/>
  <c r="CR514" i="1"/>
  <c r="CQ2953" i="1"/>
  <c r="CQ2344" i="1"/>
  <c r="CQ2190" i="1"/>
  <c r="CQ2009" i="1"/>
  <c r="CQ1646" i="1"/>
  <c r="CQ1466" i="1"/>
  <c r="CQ1406" i="1"/>
  <c r="CQ506" i="1"/>
  <c r="CP1993" i="1"/>
  <c r="CP1498" i="1"/>
  <c r="CO2376" i="1"/>
  <c r="CO1583" i="1"/>
  <c r="CL527" i="1"/>
  <c r="CL2129" i="1"/>
  <c r="CN2129" i="1"/>
  <c r="CH2566" i="1"/>
  <c r="CJ2566" i="1"/>
  <c r="CN2566" i="1"/>
  <c r="CL2566" i="1"/>
  <c r="CO1395" i="1"/>
  <c r="CK1395" i="1"/>
  <c r="CM1395" i="1"/>
  <c r="CL1395" i="1"/>
  <c r="CJ870" i="1"/>
  <c r="CO870" i="1"/>
  <c r="CH1025" i="1"/>
  <c r="CP1025" i="1"/>
  <c r="CA2918" i="1"/>
  <c r="CO2918" i="1"/>
  <c r="CS2836" i="1"/>
  <c r="CS2786" i="1"/>
  <c r="CS2622" i="1"/>
  <c r="CS2408" i="1"/>
  <c r="CS1766" i="1"/>
  <c r="CR2958" i="1"/>
  <c r="CR2836" i="1"/>
  <c r="CR2585" i="1"/>
  <c r="CR1823" i="1"/>
  <c r="CR1465" i="1"/>
  <c r="CR506" i="1"/>
  <c r="CQ2574" i="1"/>
  <c r="CQ2408" i="1"/>
  <c r="CQ2100" i="1"/>
  <c r="CQ1511" i="1"/>
  <c r="CQ1465" i="1"/>
  <c r="CQ1247" i="1"/>
  <c r="CQ708" i="1"/>
  <c r="CP2962" i="1"/>
  <c r="CP2324" i="1"/>
  <c r="CP1766" i="1"/>
  <c r="CP1202" i="1"/>
  <c r="CP982" i="1"/>
  <c r="CO1202" i="1"/>
  <c r="CM1182" i="1"/>
  <c r="CL2291" i="1"/>
  <c r="CH534" i="1"/>
  <c r="CN534" i="1"/>
  <c r="CS950" i="1"/>
  <c r="CR2584" i="1"/>
  <c r="CR2344" i="1"/>
  <c r="CR1545" i="1"/>
  <c r="CR1406" i="1"/>
  <c r="CQ2772" i="1"/>
  <c r="CQ2500" i="1"/>
  <c r="CQ1998" i="1"/>
  <c r="CQ1918" i="1"/>
  <c r="CP2959" i="1"/>
  <c r="CO820" i="1"/>
  <c r="CN2433" i="1"/>
  <c r="CN1465" i="1"/>
  <c r="CL506" i="1"/>
  <c r="CO2046" i="1"/>
  <c r="CA1414" i="1"/>
  <c r="CC1414" i="1" s="1"/>
  <c r="CO1414" i="1"/>
  <c r="CL2292" i="1"/>
  <c r="CN2292" i="1"/>
  <c r="CL1986" i="1"/>
  <c r="CP1986" i="1"/>
  <c r="CJ1828" i="1"/>
  <c r="CN1828" i="1"/>
  <c r="CN1480" i="1"/>
  <c r="CP1480" i="1"/>
  <c r="CS2455" i="1"/>
  <c r="CS2086" i="1"/>
  <c r="CS1466" i="1"/>
  <c r="CS1234" i="1"/>
  <c r="CR2786" i="1"/>
  <c r="CR2490" i="1"/>
  <c r="CR1994" i="1"/>
  <c r="CR1706" i="1"/>
  <c r="CR1247" i="1"/>
  <c r="CR1025" i="1"/>
  <c r="CQ2846" i="1"/>
  <c r="CQ2632" i="1"/>
  <c r="CQ2095" i="1"/>
  <c r="CQ1234" i="1"/>
  <c r="CP2958" i="1"/>
  <c r="CP2745" i="1"/>
  <c r="CP2440" i="1"/>
  <c r="CP1182" i="1"/>
  <c r="CP973" i="1"/>
  <c r="CP675" i="1"/>
  <c r="CO2884" i="1"/>
  <c r="CO2344" i="1"/>
  <c r="CL2440" i="1"/>
  <c r="CL1025" i="1"/>
  <c r="CJ2632" i="1"/>
  <c r="CP1754" i="1"/>
  <c r="CO1754" i="1"/>
  <c r="CJ2577" i="1"/>
  <c r="CL2577" i="1"/>
  <c r="CP1850" i="1"/>
  <c r="CN1850" i="1"/>
  <c r="CQ2414" i="1"/>
  <c r="CJ2042" i="1"/>
  <c r="CP2042" i="1"/>
  <c r="CN2042" i="1"/>
  <c r="CH1795" i="1"/>
  <c r="CP1795" i="1"/>
  <c r="CH1764" i="1"/>
  <c r="CP1764" i="1"/>
  <c r="CK1764" i="1"/>
  <c r="CH804" i="1"/>
  <c r="CN804" i="1"/>
  <c r="CP804" i="1"/>
  <c r="CO1081" i="1"/>
  <c r="CP1614" i="1"/>
  <c r="CO1663" i="1"/>
  <c r="CQ2862" i="1"/>
  <c r="CK851" i="1"/>
  <c r="CM1828" i="1"/>
  <c r="CO2963" i="1"/>
  <c r="CQ1186" i="1"/>
  <c r="CO1682" i="1"/>
  <c r="CM2407" i="1"/>
  <c r="CN1762" i="1"/>
  <c r="CS1762" i="1"/>
  <c r="CP1762" i="1"/>
  <c r="CS2489" i="1"/>
  <c r="CR2489" i="1"/>
  <c r="CQ1225" i="1"/>
  <c r="CR1225" i="1"/>
  <c r="CS1225" i="1"/>
  <c r="CS905" i="1"/>
  <c r="CR905" i="1"/>
  <c r="CQ905" i="1"/>
  <c r="CR696" i="1"/>
  <c r="CN696" i="1"/>
  <c r="CP696" i="1"/>
  <c r="CM696" i="1"/>
  <c r="CQ696" i="1"/>
  <c r="CS696" i="1"/>
  <c r="CH2929" i="1"/>
  <c r="CL2929" i="1"/>
  <c r="CN1727" i="1"/>
  <c r="CP1727" i="1"/>
  <c r="CA1140" i="1"/>
  <c r="CC1140" i="1" s="1"/>
  <c r="CO1140" i="1"/>
  <c r="CA756" i="1"/>
  <c r="CC756" i="1" s="1"/>
  <c r="CE756" i="1" s="1"/>
  <c r="CG756" i="1" s="1"/>
  <c r="CO756" i="1"/>
  <c r="CH2980" i="1"/>
  <c r="CM2980" i="1"/>
  <c r="CN2980" i="1"/>
  <c r="CL2623" i="1"/>
  <c r="CN2623" i="1"/>
  <c r="CH1843" i="1"/>
  <c r="CJ1843" i="1"/>
  <c r="CA526" i="1"/>
  <c r="CM526" i="1" s="1"/>
  <c r="CO526" i="1"/>
  <c r="CL2809" i="1"/>
  <c r="CJ2809" i="1"/>
  <c r="CO2041" i="1"/>
  <c r="CP2041" i="1"/>
  <c r="CS3041" i="1"/>
  <c r="CS2065" i="1"/>
  <c r="CR2457" i="1"/>
  <c r="CR2121" i="1"/>
  <c r="CQ2450" i="1"/>
  <c r="CQ1529" i="1"/>
  <c r="CQ1476" i="1"/>
  <c r="CP2842" i="1"/>
  <c r="CP2623" i="1"/>
  <c r="CP1843" i="1"/>
  <c r="CP1690" i="1"/>
  <c r="CP1476" i="1"/>
  <c r="CO2980" i="1"/>
  <c r="CO1369" i="1"/>
  <c r="CN1217" i="1"/>
  <c r="CM830" i="1"/>
  <c r="CH1217" i="1"/>
  <c r="CA654" i="1"/>
  <c r="CH1942" i="1"/>
  <c r="CL1942" i="1"/>
  <c r="CA600" i="1"/>
  <c r="CC600" i="1" s="1"/>
  <c r="CE600" i="1" s="1"/>
  <c r="CG600" i="1" s="1"/>
  <c r="CO600" i="1"/>
  <c r="CJ1415" i="1"/>
  <c r="CN1415" i="1"/>
  <c r="CO862" i="1"/>
  <c r="CS2980" i="1"/>
  <c r="CS2623" i="1"/>
  <c r="CS1946" i="1"/>
  <c r="CR2952" i="1"/>
  <c r="CR2605" i="1"/>
  <c r="CR1814" i="1"/>
  <c r="CQ2952" i="1"/>
  <c r="CQ2281" i="1"/>
  <c r="CQ2214" i="1"/>
  <c r="CQ826" i="1"/>
  <c r="CO2958" i="1"/>
  <c r="CO2623" i="1"/>
  <c r="CN2457" i="1"/>
  <c r="CL2952" i="1"/>
  <c r="CL1727" i="1"/>
  <c r="CL1476" i="1"/>
  <c r="CJ1593" i="1"/>
  <c r="CQ2559" i="1"/>
  <c r="CP2559" i="1"/>
  <c r="CN993" i="1"/>
  <c r="CL993" i="1"/>
  <c r="CP993" i="1"/>
  <c r="CC536" i="1"/>
  <c r="CM536" i="1"/>
  <c r="CH1503" i="1"/>
  <c r="CP1503" i="1"/>
  <c r="CN1503" i="1"/>
  <c r="CS2929" i="1"/>
  <c r="CS1843" i="1"/>
  <c r="CS826" i="1"/>
  <c r="CR3001" i="1"/>
  <c r="CP3041" i="1"/>
  <c r="CP1593" i="1"/>
  <c r="CN2345" i="1"/>
  <c r="CN1677" i="1"/>
  <c r="CJ2847" i="1"/>
  <c r="CN2847" i="1"/>
  <c r="CP933" i="1"/>
  <c r="CN933" i="1"/>
  <c r="CP1114" i="1"/>
  <c r="CN1114" i="1"/>
  <c r="CJ701" i="1"/>
  <c r="CP701" i="1"/>
  <c r="CL2454" i="1"/>
  <c r="CM2454" i="1"/>
  <c r="CJ2231" i="1"/>
  <c r="CN2231" i="1"/>
  <c r="CJ802" i="1"/>
  <c r="CO802" i="1"/>
  <c r="CS1700" i="1"/>
  <c r="CQ1730" i="1"/>
  <c r="CP2281" i="1"/>
  <c r="CP2214" i="1"/>
  <c r="CO1094" i="1"/>
  <c r="CO830" i="1"/>
  <c r="CL1705" i="1"/>
  <c r="CL2161" i="1"/>
  <c r="CN2161" i="1"/>
  <c r="CJ622" i="1"/>
  <c r="CL622" i="1"/>
  <c r="CA2419" i="1"/>
  <c r="CO2419" i="1"/>
  <c r="CO2867" i="1"/>
  <c r="CO1496" i="1"/>
  <c r="CS1230" i="1"/>
  <c r="CS1185" i="1"/>
  <c r="CR1850" i="1"/>
  <c r="CR794" i="1"/>
  <c r="CQ1814" i="1"/>
  <c r="CQ1727" i="1"/>
  <c r="CP2481" i="1"/>
  <c r="CP1121" i="1"/>
  <c r="CO2920" i="1"/>
  <c r="CO1814" i="1"/>
  <c r="CN2762" i="1"/>
  <c r="CL1194" i="1"/>
  <c r="CJ2980" i="1"/>
  <c r="CJ1585" i="1"/>
  <c r="CP1585" i="1"/>
  <c r="CJ1473" i="1"/>
  <c r="CP1473" i="1"/>
  <c r="CH785" i="1"/>
  <c r="CJ785" i="1"/>
  <c r="CM2671" i="1"/>
  <c r="CL2671" i="1"/>
  <c r="CN2671" i="1"/>
  <c r="CS2457" i="1"/>
  <c r="CS2098" i="1"/>
  <c r="CP2065" i="1"/>
  <c r="CN1897" i="1"/>
  <c r="CN1434" i="1"/>
  <c r="CL2345" i="1"/>
  <c r="CL1850" i="1"/>
  <c r="CL1434" i="1"/>
  <c r="CJ1476" i="1"/>
  <c r="CN819" i="1"/>
  <c r="CL819" i="1"/>
  <c r="CL2046" i="1"/>
  <c r="CN2046" i="1"/>
  <c r="CL1079" i="1"/>
  <c r="CN1079" i="1"/>
  <c r="CJ1049" i="1"/>
  <c r="CM1049" i="1"/>
  <c r="CS723" i="1"/>
  <c r="CR2098" i="1"/>
  <c r="CR1593" i="1"/>
  <c r="CR938" i="1"/>
  <c r="CQ2915" i="1"/>
  <c r="CQ2842" i="1"/>
  <c r="CQ2345" i="1"/>
  <c r="CQ737" i="1"/>
  <c r="CP2202" i="1"/>
  <c r="CP1814" i="1"/>
  <c r="CP1369" i="1"/>
  <c r="CN582" i="1"/>
  <c r="CL775" i="1"/>
  <c r="CL514" i="1"/>
  <c r="CH1789" i="1"/>
  <c r="CJ1789" i="1"/>
  <c r="CN1789" i="1"/>
  <c r="CL1789" i="1"/>
  <c r="CL2362" i="1"/>
  <c r="CP2362" i="1"/>
  <c r="CO1336" i="1"/>
  <c r="CJ2473" i="1"/>
  <c r="CH2473" i="1"/>
  <c r="CR934" i="1"/>
  <c r="CP934" i="1"/>
  <c r="CS2915" i="1"/>
  <c r="CR2929" i="1"/>
  <c r="CR826" i="1"/>
  <c r="CQ3001" i="1"/>
  <c r="CQ938" i="1"/>
  <c r="CP2952" i="1"/>
  <c r="CO2894" i="1"/>
  <c r="CO1502" i="1"/>
  <c r="CN2041" i="1"/>
  <c r="CJ2952" i="1"/>
  <c r="CA1667" i="1"/>
  <c r="CC1667" i="1" s="1"/>
  <c r="CE1667" i="1" s="1"/>
  <c r="CG1667" i="1" s="1"/>
  <c r="CO1667" i="1"/>
  <c r="CA927" i="1"/>
  <c r="CC927" i="1" s="1"/>
  <c r="CE927" i="1" s="1"/>
  <c r="CG927" i="1" s="1"/>
  <c r="CO927" i="1"/>
  <c r="CL1522" i="1"/>
  <c r="CP1522" i="1"/>
  <c r="CK1295" i="1"/>
  <c r="CN1295" i="1"/>
  <c r="CS1730" i="1"/>
  <c r="CS775" i="1"/>
  <c r="CR3041" i="1"/>
  <c r="CR2345" i="1"/>
  <c r="CR1700" i="1"/>
  <c r="CQ2041" i="1"/>
  <c r="CQ1705" i="1"/>
  <c r="CQ1094" i="1"/>
  <c r="CP2345" i="1"/>
  <c r="CP2121" i="1"/>
  <c r="CO1022" i="1"/>
  <c r="CM1369" i="1"/>
  <c r="CL1843" i="1"/>
  <c r="CH1593" i="1"/>
  <c r="CP1375" i="1"/>
  <c r="CO1375" i="1"/>
  <c r="CN931" i="1"/>
  <c r="CK931" i="1"/>
  <c r="CS2182" i="1"/>
  <c r="CS1727" i="1"/>
  <c r="CR2980" i="1"/>
  <c r="CQ1850" i="1"/>
  <c r="CP2809" i="1"/>
  <c r="CP2457" i="1"/>
  <c r="CP1094" i="1"/>
  <c r="CN2929" i="1"/>
  <c r="CN1860" i="1"/>
  <c r="CL2098" i="1"/>
  <c r="CS1783" i="1"/>
  <c r="CL1783" i="1"/>
  <c r="CP810" i="1"/>
  <c r="CN810" i="1"/>
  <c r="CA1599" i="1"/>
  <c r="CM1599" i="1" s="1"/>
  <c r="CO1599" i="1"/>
  <c r="CO2166" i="1"/>
  <c r="CS1814" i="1"/>
  <c r="CR1843" i="1"/>
  <c r="CR1230" i="1"/>
  <c r="CQ2980" i="1"/>
  <c r="CQ2623" i="1"/>
  <c r="CQ2182" i="1"/>
  <c r="CQ1700" i="1"/>
  <c r="CQ723" i="1"/>
  <c r="CP1705" i="1"/>
  <c r="CP1173" i="1"/>
  <c r="CJ2842" i="1"/>
  <c r="CH1476" i="1"/>
  <c r="CH2589" i="1"/>
  <c r="CP2589" i="1"/>
  <c r="CH2481" i="1"/>
  <c r="CN2481" i="1"/>
  <c r="CJ1097" i="1"/>
  <c r="CN1097" i="1"/>
  <c r="CR2281" i="1"/>
  <c r="CP2929" i="1"/>
  <c r="CP2182" i="1"/>
  <c r="CP1434" i="1"/>
  <c r="CO2360" i="1"/>
  <c r="CN2281" i="1"/>
  <c r="CL1814" i="1"/>
  <c r="CL1085" i="1"/>
  <c r="CP1085" i="1"/>
  <c r="CJ2440" i="1"/>
  <c r="CM2440" i="1"/>
  <c r="CJ1126" i="1"/>
  <c r="CP1126" i="1"/>
  <c r="CS2952" i="1"/>
  <c r="CS1677" i="1"/>
  <c r="CS1173" i="1"/>
  <c r="CR2915" i="1"/>
  <c r="CR2623" i="1"/>
  <c r="CR2182" i="1"/>
  <c r="CR1946" i="1"/>
  <c r="CR723" i="1"/>
  <c r="CP3001" i="1"/>
  <c r="CP2450" i="1"/>
  <c r="CP1956" i="1"/>
  <c r="CM1094" i="1"/>
  <c r="CL2842" i="1"/>
  <c r="CJ2345" i="1"/>
  <c r="CJ842" i="1"/>
  <c r="CP842" i="1"/>
  <c r="CH2383" i="1"/>
  <c r="CN2383" i="1"/>
  <c r="CJ2383" i="1"/>
  <c r="CH1847" i="1"/>
  <c r="CO1847" i="1"/>
  <c r="CJ1177" i="1"/>
  <c r="CO1177" i="1"/>
  <c r="CM1177" i="1"/>
  <c r="CR1730" i="1"/>
  <c r="CQ2098" i="1"/>
  <c r="CP1700" i="1"/>
  <c r="CO2345" i="1"/>
  <c r="CN1843" i="1"/>
  <c r="CN1700" i="1"/>
  <c r="CL2980" i="1"/>
  <c r="CH2952" i="1"/>
  <c r="CH1705" i="1"/>
  <c r="CN1705" i="1"/>
  <c r="CR3002" i="1"/>
  <c r="CL3002" i="1"/>
  <c r="CJ1217" i="1"/>
  <c r="CL1217" i="1"/>
  <c r="CC2360" i="1"/>
  <c r="CM2360" i="1"/>
  <c r="CM2351" i="1"/>
  <c r="CJ2351" i="1"/>
  <c r="CJ1395" i="1"/>
  <c r="CP1395" i="1"/>
  <c r="CS1121" i="1"/>
  <c r="CR2842" i="1"/>
  <c r="CR2065" i="1"/>
  <c r="CR775" i="1"/>
  <c r="CQ1843" i="1"/>
  <c r="CP2980" i="1"/>
  <c r="CP2915" i="1"/>
  <c r="CP2098" i="1"/>
  <c r="CP737" i="1"/>
  <c r="CO1700" i="1"/>
  <c r="CN2098" i="1"/>
  <c r="CN1593" i="1"/>
  <c r="CM2894" i="1"/>
  <c r="CH1950" i="1"/>
  <c r="CL1950" i="1"/>
  <c r="CN1950" i="1"/>
  <c r="CH2547" i="1"/>
  <c r="CN2547" i="1"/>
  <c r="CO2547" i="1"/>
  <c r="CH2212" i="1"/>
  <c r="CL2212" i="1"/>
  <c r="CL1257" i="1"/>
  <c r="CN1257" i="1"/>
  <c r="CL2402" i="1"/>
  <c r="CJ2884" i="1"/>
  <c r="CO2953" i="1"/>
  <c r="CK2793" i="1"/>
  <c r="CO2071" i="1"/>
  <c r="CQ978" i="1"/>
  <c r="CP755" i="1"/>
  <c r="CJ1122" i="1"/>
  <c r="CO2574" i="1"/>
  <c r="CQ2258" i="1"/>
  <c r="CQ1162" i="1"/>
  <c r="CL1588" i="1"/>
  <c r="CO1348" i="1"/>
  <c r="CO2598" i="1"/>
  <c r="CQ1214" i="1"/>
  <c r="CM787" i="1"/>
  <c r="CO2868" i="1"/>
  <c r="CO2787" i="1"/>
  <c r="CQ2654" i="1"/>
  <c r="CQ2254" i="1"/>
  <c r="CO2362" i="1"/>
  <c r="CO2543" i="1"/>
  <c r="CQ1310" i="1"/>
  <c r="CH2088" i="1"/>
  <c r="CR2088" i="1"/>
  <c r="CN2755" i="1"/>
  <c r="CS2755" i="1"/>
  <c r="CS1882" i="1"/>
  <c r="CQ1251" i="1"/>
  <c r="CL2249" i="1"/>
  <c r="CH1012" i="1"/>
  <c r="CP1012" i="1"/>
  <c r="CL1145" i="1"/>
  <c r="CP1145" i="1"/>
  <c r="CS2854" i="1"/>
  <c r="CS2618" i="1"/>
  <c r="CS2472" i="1"/>
  <c r="CS2381" i="1"/>
  <c r="CS2262" i="1"/>
  <c r="CS2185" i="1"/>
  <c r="CS1938" i="1"/>
  <c r="CS1352" i="1"/>
  <c r="CR2963" i="1"/>
  <c r="CR2657" i="1"/>
  <c r="CR2589" i="1"/>
  <c r="CR2029" i="1"/>
  <c r="CR1124" i="1"/>
  <c r="CR741" i="1"/>
  <c r="CR705" i="1"/>
  <c r="CQ2407" i="1"/>
  <c r="CP2945" i="1"/>
  <c r="CP2830" i="1"/>
  <c r="CP2455" i="1"/>
  <c r="CP2351" i="1"/>
  <c r="CP2289" i="1"/>
  <c r="CP1154" i="1"/>
  <c r="CP794" i="1"/>
  <c r="CO2292" i="1"/>
  <c r="CO1775" i="1"/>
  <c r="CO1183" i="1"/>
  <c r="CO967" i="1"/>
  <c r="CN2593" i="1"/>
  <c r="CM1734" i="1"/>
  <c r="CL2458" i="1"/>
  <c r="CL595" i="1"/>
  <c r="CJ945" i="1"/>
  <c r="CN600" i="1"/>
  <c r="CL600" i="1"/>
  <c r="CL873" i="1"/>
  <c r="CP873" i="1"/>
  <c r="CS2993" i="1"/>
  <c r="CS2809" i="1"/>
  <c r="CS689" i="1"/>
  <c r="CR3018" i="1"/>
  <c r="CR2962" i="1"/>
  <c r="CR2854" i="1"/>
  <c r="CR2455" i="1"/>
  <c r="CR2231" i="1"/>
  <c r="CR1705" i="1"/>
  <c r="CR1367" i="1"/>
  <c r="CQ2250" i="1"/>
  <c r="CQ1886" i="1"/>
  <c r="CQ1754" i="1"/>
  <c r="CQ1663" i="1"/>
  <c r="CQ1375" i="1"/>
  <c r="CQ1311" i="1"/>
  <c r="CQ1114" i="1"/>
  <c r="CP2231" i="1"/>
  <c r="CP791" i="1"/>
  <c r="CO2500" i="1"/>
  <c r="CO2262" i="1"/>
  <c r="CO1976" i="1"/>
  <c r="CO1559" i="1"/>
  <c r="CO1367" i="1"/>
  <c r="CO794" i="1"/>
  <c r="CN2737" i="1"/>
  <c r="CN2589" i="1"/>
  <c r="CN2375" i="1"/>
  <c r="CN2289" i="1"/>
  <c r="CM1727" i="1"/>
  <c r="CL3023" i="1"/>
  <c r="CL2899" i="1"/>
  <c r="CL2559" i="1"/>
  <c r="CL2455" i="1"/>
  <c r="CL2351" i="1"/>
  <c r="CL1311" i="1"/>
  <c r="CL785" i="1"/>
  <c r="CK1252" i="1"/>
  <c r="CJ1950" i="1"/>
  <c r="CH2052" i="1"/>
  <c r="CL2052" i="1"/>
  <c r="CQ1427" i="1"/>
  <c r="CP1427" i="1"/>
  <c r="CO2595" i="1"/>
  <c r="CO1433" i="1"/>
  <c r="CN1433" i="1"/>
  <c r="CL1118" i="1"/>
  <c r="CO1118" i="1"/>
  <c r="CS3047" i="1"/>
  <c r="CS990" i="1"/>
  <c r="CR599" i="1"/>
  <c r="CQ1882" i="1"/>
  <c r="CP514" i="1"/>
  <c r="CM2870" i="1"/>
  <c r="CL1114" i="1"/>
  <c r="CO3038" i="1"/>
  <c r="CS2414" i="1"/>
  <c r="CS2375" i="1"/>
  <c r="CS2292" i="1"/>
  <c r="CS514" i="1"/>
  <c r="CR2769" i="1"/>
  <c r="CR1950" i="1"/>
  <c r="CR1754" i="1"/>
  <c r="CR1470" i="1"/>
  <c r="CQ1950" i="1"/>
  <c r="CQ1428" i="1"/>
  <c r="CQ1367" i="1"/>
  <c r="CP2671" i="1"/>
  <c r="CP2161" i="1"/>
  <c r="CP1210" i="1"/>
  <c r="CP851" i="1"/>
  <c r="CP593" i="1"/>
  <c r="CP509" i="1"/>
  <c r="CO2809" i="1"/>
  <c r="CO2472" i="1"/>
  <c r="CO1764" i="1"/>
  <c r="CO593" i="1"/>
  <c r="CN1813" i="1"/>
  <c r="CM2808" i="1"/>
  <c r="CA2983" i="1"/>
  <c r="CO2983" i="1"/>
  <c r="CM2345" i="1"/>
  <c r="CC2345" i="1"/>
  <c r="CE2345" i="1" s="1"/>
  <c r="CS2945" i="1"/>
  <c r="CS2596" i="1"/>
  <c r="CS2458" i="1"/>
  <c r="CS2250" i="1"/>
  <c r="CS2081" i="1"/>
  <c r="CS2029" i="1"/>
  <c r="CS1974" i="1"/>
  <c r="CS1470" i="1"/>
  <c r="CS1428" i="1"/>
  <c r="CS1306" i="1"/>
  <c r="CS851" i="1"/>
  <c r="CS633" i="1"/>
  <c r="CS551" i="1"/>
  <c r="CS509" i="1"/>
  <c r="CR2847" i="1"/>
  <c r="CR2545" i="1"/>
  <c r="CR1502" i="1"/>
  <c r="CR1352" i="1"/>
  <c r="CR595" i="1"/>
  <c r="CQ2854" i="1"/>
  <c r="CQ2671" i="1"/>
  <c r="CQ2455" i="1"/>
  <c r="CQ1366" i="1"/>
  <c r="CQ554" i="1"/>
  <c r="CP2922" i="1"/>
  <c r="CP2593" i="1"/>
  <c r="CP1950" i="1"/>
  <c r="CP1882" i="1"/>
  <c r="CP1813" i="1"/>
  <c r="CO1923" i="1"/>
  <c r="CN2809" i="1"/>
  <c r="CN1025" i="1"/>
  <c r="CN791" i="1"/>
  <c r="CM1502" i="1"/>
  <c r="CM851" i="1"/>
  <c r="CL2545" i="1"/>
  <c r="CL2202" i="1"/>
  <c r="CL1625" i="1"/>
  <c r="CL1473" i="1"/>
  <c r="CJ2433" i="1"/>
  <c r="CH2433" i="1"/>
  <c r="CN2218" i="1"/>
  <c r="CJ2218" i="1"/>
  <c r="CO2218" i="1"/>
  <c r="CO1903" i="1"/>
  <c r="CP1903" i="1"/>
  <c r="CJ721" i="1"/>
  <c r="CH721" i="1"/>
  <c r="CO2489" i="1"/>
  <c r="CN2489" i="1"/>
  <c r="CN1363" i="1"/>
  <c r="CP1363" i="1"/>
  <c r="CK1783" i="1"/>
  <c r="CP1783" i="1"/>
  <c r="CO1614" i="1"/>
  <c r="CP990" i="1"/>
  <c r="CJ1994" i="1"/>
  <c r="CN1994" i="1"/>
  <c r="CH1567" i="1"/>
  <c r="CN1567" i="1"/>
  <c r="CA1801" i="1"/>
  <c r="CC1801" i="1" s="1"/>
  <c r="CE1801" i="1" s="1"/>
  <c r="CG1801" i="1" s="1"/>
  <c r="CO1801" i="1"/>
  <c r="CK2975" i="1"/>
  <c r="CJ2734" i="1"/>
  <c r="CL2734" i="1"/>
  <c r="CJ1849" i="1"/>
  <c r="CK1849" i="1"/>
  <c r="CJ1826" i="1"/>
  <c r="CL1826" i="1"/>
  <c r="CP2854" i="1"/>
  <c r="CL1938" i="1"/>
  <c r="CH1181" i="1"/>
  <c r="CN1181" i="1"/>
  <c r="CO514" i="1"/>
  <c r="CN514" i="1"/>
  <c r="CH2986" i="1"/>
  <c r="CN2986" i="1"/>
  <c r="CC3006" i="1"/>
  <c r="CM3006" i="1"/>
  <c r="CL2626" i="1"/>
  <c r="CN2626" i="1"/>
  <c r="CP2334" i="1"/>
  <c r="CL2334" i="1"/>
  <c r="CS1578" i="1"/>
  <c r="CS1114" i="1"/>
  <c r="CS673" i="1"/>
  <c r="CR2945" i="1"/>
  <c r="CR2292" i="1"/>
  <c r="CR2250" i="1"/>
  <c r="CR1882" i="1"/>
  <c r="CR1208" i="1"/>
  <c r="CQ2292" i="1"/>
  <c r="CQ2003" i="1"/>
  <c r="CQ673" i="1"/>
  <c r="CQ537" i="1"/>
  <c r="CP2910" i="1"/>
  <c r="CP2375" i="1"/>
  <c r="CN1565" i="1"/>
  <c r="CM1251" i="1"/>
  <c r="CL2522" i="1"/>
  <c r="CL2289" i="1"/>
  <c r="CL1766" i="1"/>
  <c r="CH2884" i="1"/>
  <c r="CN2884" i="1"/>
  <c r="CO1380" i="1"/>
  <c r="CN952" i="1"/>
  <c r="CJ952" i="1"/>
  <c r="CL696" i="1"/>
  <c r="CO696" i="1"/>
  <c r="CR2737" i="1"/>
  <c r="CR1938" i="1"/>
  <c r="CQ990" i="1"/>
  <c r="CQ851" i="1"/>
  <c r="CP1938" i="1"/>
  <c r="CP1181" i="1"/>
  <c r="CP906" i="1"/>
  <c r="CN1766" i="1"/>
  <c r="CN990" i="1"/>
  <c r="CN673" i="1"/>
  <c r="CL2634" i="1"/>
  <c r="CJ2915" i="1"/>
  <c r="CN2915" i="1"/>
  <c r="CH1311" i="1"/>
  <c r="CM1311" i="1"/>
  <c r="CJ1311" i="1"/>
  <c r="CH1477" i="1"/>
  <c r="CJ1477" i="1"/>
  <c r="CP1477" i="1"/>
  <c r="CN2836" i="1"/>
  <c r="CO2836" i="1"/>
  <c r="CJ2622" i="1"/>
  <c r="CL2622" i="1"/>
  <c r="CN942" i="1"/>
  <c r="CP942" i="1"/>
  <c r="CH689" i="1"/>
  <c r="CJ689" i="1"/>
  <c r="CE2500" i="1"/>
  <c r="CK2500" i="1"/>
  <c r="CA1983" i="1"/>
  <c r="CO1983" i="1"/>
  <c r="CA1462" i="1"/>
  <c r="CC1462" i="1" s="1"/>
  <c r="CO1462" i="1"/>
  <c r="CA552" i="1"/>
  <c r="CO552" i="1"/>
  <c r="CN2222" i="1"/>
  <c r="CL2222" i="1"/>
  <c r="CH1871" i="1"/>
  <c r="CN1871" i="1"/>
  <c r="CS2737" i="1"/>
  <c r="CQ1502" i="1"/>
  <c r="CP2414" i="1"/>
  <c r="CP1789" i="1"/>
  <c r="CP1251" i="1"/>
  <c r="CO851" i="1"/>
  <c r="CM2234" i="1"/>
  <c r="CL2618" i="1"/>
  <c r="CL1181" i="1"/>
  <c r="CJ1375" i="1"/>
  <c r="CN1754" i="1"/>
  <c r="CJ1754" i="1"/>
  <c r="CJ1137" i="1"/>
  <c r="CP1137" i="1"/>
  <c r="CN1032" i="1"/>
  <c r="CP1032" i="1"/>
  <c r="CJ775" i="1"/>
  <c r="CO775" i="1"/>
  <c r="CP775" i="1"/>
  <c r="CS1565" i="1"/>
  <c r="CR1565" i="1"/>
  <c r="CP2185" i="1"/>
  <c r="CP545" i="1"/>
  <c r="CO1790" i="1"/>
  <c r="CN1470" i="1"/>
  <c r="CN851" i="1"/>
  <c r="CN509" i="1"/>
  <c r="CH2407" i="1"/>
  <c r="CL2407" i="1"/>
  <c r="CN2407" i="1"/>
  <c r="CL932" i="1"/>
  <c r="CN932" i="1"/>
  <c r="CK1097" i="1"/>
  <c r="CL1074" i="1"/>
  <c r="CO1074" i="1"/>
  <c r="CO673" i="1"/>
  <c r="CH673" i="1"/>
  <c r="CA1305" i="1"/>
  <c r="CO1305" i="1"/>
  <c r="CH2695" i="1"/>
  <c r="CO2695" i="1"/>
  <c r="CN2323" i="1"/>
  <c r="CO2323" i="1"/>
  <c r="CL503" i="1"/>
  <c r="CP503" i="1"/>
  <c r="CS2728" i="1"/>
  <c r="CS1363" i="1"/>
  <c r="CR2458" i="1"/>
  <c r="CR1375" i="1"/>
  <c r="CR1330" i="1"/>
  <c r="CR791" i="1"/>
  <c r="CR509" i="1"/>
  <c r="CQ2809" i="1"/>
  <c r="CQ2489" i="1"/>
  <c r="CQ1766" i="1"/>
  <c r="CQ1183" i="1"/>
  <c r="CP2292" i="1"/>
  <c r="CP1306" i="1"/>
  <c r="CP673" i="1"/>
  <c r="CO1783" i="1"/>
  <c r="CN2202" i="1"/>
  <c r="CM1764" i="1"/>
  <c r="CM514" i="1"/>
  <c r="CL2375" i="1"/>
  <c r="CL2250" i="1"/>
  <c r="CL617" i="1"/>
  <c r="CN617" i="1"/>
  <c r="CP617" i="1"/>
  <c r="CM1455" i="1"/>
  <c r="CJ1649" i="1"/>
  <c r="CL1649" i="1"/>
  <c r="CO1304" i="1"/>
  <c r="CQ991" i="1"/>
  <c r="CQ2719" i="1"/>
  <c r="CQ2430" i="1"/>
  <c r="CO1524" i="1"/>
  <c r="CM1623" i="1"/>
  <c r="CM1865" i="1"/>
  <c r="CO1190" i="1"/>
  <c r="CM2856" i="1"/>
  <c r="CO2856" i="1"/>
  <c r="CP2856" i="1"/>
  <c r="CQ2856" i="1"/>
  <c r="CR2856" i="1"/>
  <c r="CS2856" i="1"/>
  <c r="CJ2536" i="1"/>
  <c r="CL2536" i="1"/>
  <c r="CN2536" i="1"/>
  <c r="CS2536" i="1"/>
  <c r="CP2536" i="1"/>
  <c r="CR2536" i="1"/>
  <c r="CQ2536" i="1"/>
  <c r="CO2687" i="1"/>
  <c r="CQ2687" i="1"/>
  <c r="CP2687" i="1"/>
  <c r="CS2687" i="1"/>
  <c r="CN2687" i="1"/>
  <c r="CR2687" i="1"/>
  <c r="CR2040" i="1"/>
  <c r="CQ2040" i="1"/>
  <c r="CH1586" i="1"/>
  <c r="CP1586" i="1"/>
  <c r="CL1586" i="1"/>
  <c r="CJ1586" i="1"/>
  <c r="CS1586" i="1"/>
  <c r="CN1586" i="1"/>
  <c r="CQ1586" i="1"/>
  <c r="CR1586" i="1"/>
  <c r="CL2417" i="1"/>
  <c r="CN2417" i="1"/>
  <c r="CP2417" i="1"/>
  <c r="CR2417" i="1"/>
  <c r="CS2417" i="1"/>
  <c r="CL882" i="1"/>
  <c r="CO882" i="1"/>
  <c r="CJ1070" i="1"/>
  <c r="CM1070" i="1"/>
  <c r="CK1070" i="1"/>
  <c r="CJ2313" i="1"/>
  <c r="CP2313" i="1"/>
  <c r="CP1663" i="1"/>
  <c r="CN1663" i="1"/>
  <c r="CN682" i="1"/>
  <c r="CP682" i="1"/>
  <c r="CA2745" i="1"/>
  <c r="CO2745" i="1"/>
  <c r="CH2490" i="1"/>
  <c r="CO2490" i="1"/>
  <c r="CN2846" i="1"/>
  <c r="CH2846" i="1"/>
  <c r="CH1992" i="1"/>
  <c r="CL1992" i="1"/>
  <c r="CN1534" i="1"/>
  <c r="CP1534" i="1"/>
  <c r="CJ1534" i="1"/>
  <c r="CN609" i="1"/>
  <c r="CP609" i="1"/>
  <c r="CL609" i="1"/>
  <c r="CK516" i="1"/>
  <c r="CJ516" i="1"/>
  <c r="CM516" i="1"/>
  <c r="CN516" i="1"/>
  <c r="CE2808" i="1"/>
  <c r="CG2808" i="1" s="1"/>
  <c r="CK2808" i="1"/>
  <c r="CS2961" i="1"/>
  <c r="CS1937" i="1"/>
  <c r="CS1534" i="1"/>
  <c r="CS1201" i="1"/>
  <c r="CS1039" i="1"/>
  <c r="CS705" i="1"/>
  <c r="CS545" i="1"/>
  <c r="CR2394" i="1"/>
  <c r="CR2225" i="1"/>
  <c r="CR1974" i="1"/>
  <c r="CR1865" i="1"/>
  <c r="CQ2262" i="1"/>
  <c r="CQ1775" i="1"/>
  <c r="CQ722" i="1"/>
  <c r="CQ616" i="1"/>
  <c r="CP2550" i="1"/>
  <c r="CP2391" i="1"/>
  <c r="CP2177" i="1"/>
  <c r="CP1992" i="1"/>
  <c r="CP1330" i="1"/>
  <c r="CO2808" i="1"/>
  <c r="CO2553" i="1"/>
  <c r="CO1774" i="1"/>
  <c r="CO1622" i="1"/>
  <c r="CO1466" i="1"/>
  <c r="CN3002" i="1"/>
  <c r="CN2936" i="1"/>
  <c r="CN2498" i="1"/>
  <c r="CN2419" i="1"/>
  <c r="CN1959" i="1"/>
  <c r="CL2993" i="1"/>
  <c r="CL2793" i="1"/>
  <c r="CL2489" i="1"/>
  <c r="CJ2550" i="1"/>
  <c r="CJ722" i="1"/>
  <c r="CR1769" i="1"/>
  <c r="CP1769" i="1"/>
  <c r="CN2472" i="1"/>
  <c r="CM2472" i="1"/>
  <c r="CN2074" i="1"/>
  <c r="CL2074" i="1"/>
  <c r="CH1345" i="1"/>
  <c r="CP1345" i="1"/>
  <c r="CJ1345" i="1"/>
  <c r="CN1345" i="1"/>
  <c r="CO599" i="1"/>
  <c r="CP599" i="1"/>
  <c r="CS3002" i="1"/>
  <c r="CS671" i="1"/>
  <c r="CR2870" i="1"/>
  <c r="CR2081" i="1"/>
  <c r="CR1457" i="1"/>
  <c r="CR1314" i="1"/>
  <c r="CR1271" i="1"/>
  <c r="CR1041" i="1"/>
  <c r="CR638" i="1"/>
  <c r="CQ3047" i="1"/>
  <c r="CQ2734" i="1"/>
  <c r="CQ2456" i="1"/>
  <c r="CQ1774" i="1"/>
  <c r="CQ671" i="1"/>
  <c r="CQ614" i="1"/>
  <c r="CP3002" i="1"/>
  <c r="CP2846" i="1"/>
  <c r="CP2225" i="1"/>
  <c r="CP1751" i="1"/>
  <c r="CP1683" i="1"/>
  <c r="CP1271" i="1"/>
  <c r="CP1201" i="1"/>
  <c r="CO2793" i="1"/>
  <c r="CO980" i="1"/>
  <c r="CN2993" i="1"/>
  <c r="CN2863" i="1"/>
  <c r="CN2490" i="1"/>
  <c r="CN1741" i="1"/>
  <c r="CN638" i="1"/>
  <c r="CM2662" i="1"/>
  <c r="CL1537" i="1"/>
  <c r="CJ2023" i="1"/>
  <c r="CN2023" i="1"/>
  <c r="CC2046" i="1"/>
  <c r="CE2046" i="1" s="1"/>
  <c r="CG2046" i="1" s="1"/>
  <c r="CM2046" i="1"/>
  <c r="CP2931" i="1"/>
  <c r="CN2931" i="1"/>
  <c r="CS1330" i="1"/>
  <c r="CQ3038" i="1"/>
  <c r="CL1534" i="1"/>
  <c r="CK2936" i="1"/>
  <c r="CN2185" i="1"/>
  <c r="CO2185" i="1"/>
  <c r="CP2703" i="1"/>
  <c r="CN2703" i="1"/>
  <c r="CJ2262" i="1"/>
  <c r="CL2262" i="1"/>
  <c r="CP2262" i="1"/>
  <c r="CH1247" i="1"/>
  <c r="CP1247" i="1"/>
  <c r="CN1247" i="1"/>
  <c r="CJ998" i="1"/>
  <c r="CN998" i="1"/>
  <c r="CL998" i="1"/>
  <c r="CH998" i="1"/>
  <c r="CA2231" i="1"/>
  <c r="CC2231" i="1" s="1"/>
  <c r="CE2231" i="1" s="1"/>
  <c r="CG2231" i="1" s="1"/>
  <c r="CO2231" i="1"/>
  <c r="CH2963" i="1"/>
  <c r="CL2963" i="1"/>
  <c r="CH2671" i="1"/>
  <c r="CJ2671" i="1"/>
  <c r="CM2584" i="1"/>
  <c r="CN2584" i="1"/>
  <c r="CH1522" i="1"/>
  <c r="CJ1522" i="1"/>
  <c r="CL1494" i="1"/>
  <c r="CP1494" i="1"/>
  <c r="CN758" i="1"/>
  <c r="CP758" i="1"/>
  <c r="CJ654" i="1"/>
  <c r="CL654" i="1"/>
  <c r="CN654" i="1"/>
  <c r="CP654" i="1"/>
  <c r="CS2957" i="1"/>
  <c r="CS1663" i="1"/>
  <c r="CS1154" i="1"/>
  <c r="CS1028" i="1"/>
  <c r="CS616" i="1"/>
  <c r="CR1677" i="1"/>
  <c r="CR682" i="1"/>
  <c r="CP3047" i="1"/>
  <c r="CP2993" i="1"/>
  <c r="CP2840" i="1"/>
  <c r="CP2734" i="1"/>
  <c r="CP2490" i="1"/>
  <c r="CP1677" i="1"/>
  <c r="CO2936" i="1"/>
  <c r="CO2527" i="1"/>
  <c r="CO638" i="1"/>
  <c r="CO516" i="1"/>
  <c r="CN1937" i="1"/>
  <c r="CJ2846" i="1"/>
  <c r="CH2734" i="1"/>
  <c r="CH1663" i="1"/>
  <c r="CJ1594" i="1"/>
  <c r="CH1594" i="1"/>
  <c r="CN1594" i="1"/>
  <c r="CP1174" i="1"/>
  <c r="CM1174" i="1"/>
  <c r="CO1174" i="1"/>
  <c r="CJ1790" i="1"/>
  <c r="CL1790" i="1"/>
  <c r="CN1790" i="1"/>
  <c r="CH841" i="1"/>
  <c r="CP841" i="1"/>
  <c r="CO966" i="1"/>
  <c r="CA966" i="1"/>
  <c r="CC966" i="1" s="1"/>
  <c r="CE966" i="1" s="1"/>
  <c r="CG966" i="1" s="1"/>
  <c r="CS2865" i="1"/>
  <c r="CS2730" i="1"/>
  <c r="CS1865" i="1"/>
  <c r="CS1751" i="1"/>
  <c r="CS1070" i="1"/>
  <c r="CS933" i="1"/>
  <c r="CR3047" i="1"/>
  <c r="CR933" i="1"/>
  <c r="CR887" i="1"/>
  <c r="CQ2313" i="1"/>
  <c r="CP2097" i="1"/>
  <c r="CP1386" i="1"/>
  <c r="CP1070" i="1"/>
  <c r="CP517" i="1"/>
  <c r="CO2518" i="1"/>
  <c r="CO1407" i="1"/>
  <c r="CO503" i="1"/>
  <c r="CM1683" i="1"/>
  <c r="CK2899" i="1"/>
  <c r="CJ2498" i="1"/>
  <c r="CL1094" i="1"/>
  <c r="CN1094" i="1"/>
  <c r="CL1583" i="1"/>
  <c r="CN1583" i="1"/>
  <c r="CK2263" i="1"/>
  <c r="CN2263" i="1"/>
  <c r="CP2263" i="1"/>
  <c r="CN1511" i="1"/>
  <c r="CO1511" i="1"/>
  <c r="CP914" i="1"/>
  <c r="CL914" i="1"/>
  <c r="CA2383" i="1"/>
  <c r="CC2383" i="1" s="1"/>
  <c r="CO2383" i="1"/>
  <c r="CS2863" i="1"/>
  <c r="CS2490" i="1"/>
  <c r="CS932" i="1"/>
  <c r="CS730" i="1"/>
  <c r="CR2863" i="1"/>
  <c r="CR2010" i="1"/>
  <c r="CR932" i="1"/>
  <c r="CQ2519" i="1"/>
  <c r="CQ2185" i="1"/>
  <c r="CQ1690" i="1"/>
  <c r="CP1775" i="1"/>
  <c r="CP1591" i="1"/>
  <c r="CP1380" i="1"/>
  <c r="CP887" i="1"/>
  <c r="CP705" i="1"/>
  <c r="CP516" i="1"/>
  <c r="CO1865" i="1"/>
  <c r="CO1588" i="1"/>
  <c r="CO1257" i="1"/>
  <c r="CO932" i="1"/>
  <c r="CO622" i="1"/>
  <c r="CN2840" i="1"/>
  <c r="CN2313" i="1"/>
  <c r="CN1386" i="1"/>
  <c r="CN1154" i="1"/>
  <c r="CM595" i="1"/>
  <c r="CL2456" i="1"/>
  <c r="CH874" i="1"/>
  <c r="CL1971" i="1"/>
  <c r="CP1971" i="1"/>
  <c r="CH808" i="1"/>
  <c r="CN808" i="1"/>
  <c r="CN2835" i="1"/>
  <c r="CO2835" i="1"/>
  <c r="CH1945" i="1"/>
  <c r="CN1945" i="1"/>
  <c r="CH1578" i="1"/>
  <c r="CL1578" i="1"/>
  <c r="CN1578" i="1"/>
  <c r="CL1158" i="1"/>
  <c r="CM1158" i="1"/>
  <c r="CP1158" i="1"/>
  <c r="CN1225" i="1"/>
  <c r="CP1225" i="1"/>
  <c r="CL586" i="1"/>
  <c r="CO586" i="1"/>
  <c r="CM586" i="1"/>
  <c r="CS3038" i="1"/>
  <c r="CS2394" i="1"/>
  <c r="CS887" i="1"/>
  <c r="CR2899" i="1"/>
  <c r="CR883" i="1"/>
  <c r="CQ3018" i="1"/>
  <c r="CQ2518" i="1"/>
  <c r="CP3038" i="1"/>
  <c r="CP2936" i="1"/>
  <c r="CP1433" i="1"/>
  <c r="CP998" i="1"/>
  <c r="CO2662" i="1"/>
  <c r="CN2963" i="1"/>
  <c r="CN2308" i="1"/>
  <c r="CN722" i="1"/>
  <c r="CM1622" i="1"/>
  <c r="CM559" i="1"/>
  <c r="CL1784" i="1"/>
  <c r="CP1784" i="1"/>
  <c r="CL2465" i="1"/>
  <c r="CP2465" i="1"/>
  <c r="CO826" i="1"/>
  <c r="CL723" i="1"/>
  <c r="CO723" i="1"/>
  <c r="CP723" i="1"/>
  <c r="CR1663" i="1"/>
  <c r="CR1070" i="1"/>
  <c r="CR882" i="1"/>
  <c r="CQ2936" i="1"/>
  <c r="CQ1208" i="1"/>
  <c r="CP882" i="1"/>
  <c r="CO2313" i="1"/>
  <c r="CO1750" i="1"/>
  <c r="CN1375" i="1"/>
  <c r="CM1774" i="1"/>
  <c r="CL1774" i="1"/>
  <c r="CN1774" i="1"/>
  <c r="CK1366" i="1"/>
  <c r="CO1366" i="1"/>
  <c r="CN1366" i="1"/>
  <c r="CN1306" i="1"/>
  <c r="CH1306" i="1"/>
  <c r="CN903" i="1"/>
  <c r="CM903" i="1"/>
  <c r="CL638" i="1"/>
  <c r="CH638" i="1"/>
  <c r="CP638" i="1"/>
  <c r="CP568" i="1"/>
  <c r="CM568" i="1"/>
  <c r="CA804" i="1"/>
  <c r="CO804" i="1"/>
  <c r="CA776" i="1"/>
  <c r="CO776" i="1"/>
  <c r="CA630" i="1"/>
  <c r="CO630" i="1"/>
  <c r="CJ3010" i="1"/>
  <c r="CN3010" i="1"/>
  <c r="CN2793" i="1"/>
  <c r="CM2793" i="1"/>
  <c r="CH2767" i="1"/>
  <c r="CL2767" i="1"/>
  <c r="CO2767" i="1"/>
  <c r="CH2662" i="1"/>
  <c r="CI2662" i="1"/>
  <c r="CJ2662" i="1"/>
  <c r="CK2662" i="1"/>
  <c r="CL2662" i="1"/>
  <c r="CH2632" i="1"/>
  <c r="CN2632" i="1"/>
  <c r="CL2632" i="1"/>
  <c r="CM2632" i="1"/>
  <c r="CH2579" i="1"/>
  <c r="CP2579" i="1"/>
  <c r="CO2579" i="1"/>
  <c r="CL2478" i="1"/>
  <c r="CN2478" i="1"/>
  <c r="CL2127" i="1"/>
  <c r="CJ2127" i="1"/>
  <c r="CN2127" i="1"/>
  <c r="CR1830" i="1"/>
  <c r="CN1830" i="1"/>
  <c r="CN1220" i="1"/>
  <c r="CO1220" i="1"/>
  <c r="CS1690" i="1"/>
  <c r="CS1314" i="1"/>
  <c r="CS882" i="1"/>
  <c r="CR3038" i="1"/>
  <c r="CR1433" i="1"/>
  <c r="CR1386" i="1"/>
  <c r="CR881" i="1"/>
  <c r="CQ2703" i="1"/>
  <c r="CQ1457" i="1"/>
  <c r="CQ882" i="1"/>
  <c r="CQ638" i="1"/>
  <c r="CP2081" i="1"/>
  <c r="CP881" i="1"/>
  <c r="CO1832" i="1"/>
  <c r="CN3038" i="1"/>
  <c r="CN882" i="1"/>
  <c r="CL2846" i="1"/>
  <c r="CP2489" i="1"/>
  <c r="CM2489" i="1"/>
  <c r="CL2024" i="1"/>
  <c r="CN2024" i="1"/>
  <c r="CJ2390" i="1"/>
  <c r="CN2390" i="1"/>
  <c r="CP2390" i="1"/>
  <c r="CN698" i="1"/>
  <c r="CP698" i="1"/>
  <c r="CJ2559" i="1"/>
  <c r="CN2559" i="1"/>
  <c r="CH1562" i="1"/>
  <c r="CO1562" i="1"/>
  <c r="CL1562" i="1"/>
  <c r="CA1625" i="1"/>
  <c r="CO1625" i="1"/>
  <c r="CA1593" i="1"/>
  <c r="CC1593" i="1" s="1"/>
  <c r="CE1593" i="1" s="1"/>
  <c r="CO1593" i="1"/>
  <c r="CA1476" i="1"/>
  <c r="CO1476" i="1"/>
  <c r="CA1079" i="1"/>
  <c r="CC1079" i="1" s="1"/>
  <c r="CE1079" i="1" s="1"/>
  <c r="CO1079" i="1"/>
  <c r="CS881" i="1"/>
  <c r="CR2703" i="1"/>
  <c r="CR2650" i="1"/>
  <c r="CR1993" i="1"/>
  <c r="CR1380" i="1"/>
  <c r="CR1154" i="1"/>
  <c r="CR874" i="1"/>
  <c r="CQ998" i="1"/>
  <c r="CQ932" i="1"/>
  <c r="CP1366" i="1"/>
  <c r="CP932" i="1"/>
  <c r="CO2263" i="1"/>
  <c r="CO1208" i="1"/>
  <c r="CM2263" i="1"/>
  <c r="CK2463" i="1"/>
  <c r="CJ2767" i="1"/>
  <c r="CO582" i="1"/>
  <c r="CP582" i="1"/>
  <c r="CL1342" i="1"/>
  <c r="CO1342" i="1"/>
  <c r="CL1082" i="1"/>
  <c r="CN1082" i="1"/>
  <c r="CP1082" i="1"/>
  <c r="CN2769" i="1"/>
  <c r="CL2769" i="1"/>
  <c r="CJ2657" i="1"/>
  <c r="CL2657" i="1"/>
  <c r="CH2545" i="1"/>
  <c r="CN2545" i="1"/>
  <c r="CJ2545" i="1"/>
  <c r="CP1295" i="1"/>
  <c r="CL1295" i="1"/>
  <c r="CM1295" i="1"/>
  <c r="CO1295" i="1"/>
  <c r="CA2248" i="1"/>
  <c r="CC2248" i="1" s="1"/>
  <c r="CE2248" i="1" s="1"/>
  <c r="CG2248" i="1" s="1"/>
  <c r="CO2248" i="1"/>
  <c r="CA1807" i="1"/>
  <c r="CO1807" i="1"/>
  <c r="CQ1751" i="1"/>
  <c r="CO1534" i="1"/>
  <c r="CO1070" i="1"/>
  <c r="CN1992" i="1"/>
  <c r="CM882" i="1"/>
  <c r="CL2081" i="1"/>
  <c r="CN2910" i="1"/>
  <c r="CO2910" i="1"/>
  <c r="CP566" i="1"/>
  <c r="CN566" i="1"/>
  <c r="CI1775" i="1"/>
  <c r="CN1775" i="1"/>
  <c r="CJ2010" i="1"/>
  <c r="CL2010" i="1"/>
  <c r="CP2010" i="1"/>
  <c r="CL957" i="1"/>
  <c r="CP957" i="1"/>
  <c r="CA2915" i="1"/>
  <c r="CO2915" i="1"/>
  <c r="CA2692" i="1"/>
  <c r="CC2692" i="1" s="1"/>
  <c r="CE2692" i="1" s="1"/>
  <c r="CO2692" i="1"/>
  <c r="CA534" i="1"/>
  <c r="CO534" i="1"/>
  <c r="CN2178" i="1"/>
  <c r="CP2178" i="1"/>
  <c r="CN2150" i="1"/>
  <c r="CH2150" i="1"/>
  <c r="CO2150" i="1"/>
  <c r="CJ2150" i="1"/>
  <c r="CL2150" i="1"/>
  <c r="CO2120" i="1"/>
  <c r="CN2120" i="1"/>
  <c r="CJ2041" i="1"/>
  <c r="CL2041" i="1"/>
  <c r="CH2018" i="1"/>
  <c r="CL2018" i="1"/>
  <c r="CO2018" i="1"/>
  <c r="CH1990" i="1"/>
  <c r="CL1990" i="1"/>
  <c r="CP1990" i="1"/>
  <c r="CL1426" i="1"/>
  <c r="CO1426" i="1"/>
  <c r="CP1426" i="1"/>
  <c r="CQ1346" i="1"/>
  <c r="CP1346" i="1"/>
  <c r="CO926" i="1"/>
  <c r="CP926" i="1"/>
  <c r="CL874" i="1"/>
  <c r="CP874" i="1"/>
  <c r="CO874" i="1"/>
  <c r="CL722" i="1"/>
  <c r="CO722" i="1"/>
  <c r="CJ2865" i="1"/>
  <c r="CL2865" i="1"/>
  <c r="CN2865" i="1"/>
  <c r="CH2865" i="1"/>
  <c r="CH2650" i="1"/>
  <c r="CN2650" i="1"/>
  <c r="CH1937" i="1"/>
  <c r="CP1937" i="1"/>
  <c r="CA1560" i="1"/>
  <c r="CO1560" i="1"/>
  <c r="CA1470" i="1"/>
  <c r="CC1470" i="1" s="1"/>
  <c r="CO1470" i="1"/>
  <c r="CC1257" i="1"/>
  <c r="CM1257" i="1"/>
  <c r="CJ2899" i="1"/>
  <c r="CM2899" i="1"/>
  <c r="CJ2870" i="1"/>
  <c r="CO2870" i="1"/>
  <c r="CL2870" i="1"/>
  <c r="CK2870" i="1"/>
  <c r="CO2550" i="1"/>
  <c r="CN2550" i="1"/>
  <c r="CK2550" i="1"/>
  <c r="CM2550" i="1"/>
  <c r="CL2550" i="1"/>
  <c r="CK2148" i="1"/>
  <c r="CP2148" i="1"/>
  <c r="CO2148" i="1"/>
  <c r="CL2148" i="1"/>
  <c r="CM2148" i="1"/>
  <c r="CH1959" i="1"/>
  <c r="CO1959" i="1"/>
  <c r="CL1849" i="1"/>
  <c r="CP1849" i="1"/>
  <c r="CM1849" i="1"/>
  <c r="CO1849" i="1"/>
  <c r="CJ1687" i="1"/>
  <c r="CL1687" i="1"/>
  <c r="CL1666" i="1"/>
  <c r="CP1666" i="1"/>
  <c r="CH692" i="1"/>
  <c r="CL692" i="1"/>
  <c r="CN692" i="1"/>
  <c r="CK559" i="1"/>
  <c r="CN559" i="1"/>
  <c r="CM532" i="1"/>
  <c r="CO504" i="1"/>
  <c r="CH3002" i="1"/>
  <c r="CJ3002" i="1"/>
  <c r="CN1865" i="1"/>
  <c r="CL1865" i="1"/>
  <c r="CP1865" i="1"/>
  <c r="CJ2961" i="1"/>
  <c r="CN2961" i="1"/>
  <c r="CL2961" i="1"/>
  <c r="CH2961" i="1"/>
  <c r="CH2097" i="1"/>
  <c r="CN2097" i="1"/>
  <c r="CJ781" i="1"/>
  <c r="CH781" i="1"/>
  <c r="CL781" i="1"/>
  <c r="CO3028" i="1"/>
  <c r="CL3028" i="1"/>
  <c r="CL2787" i="1"/>
  <c r="CM2787" i="1"/>
  <c r="CH2548" i="1"/>
  <c r="CO2548" i="1"/>
  <c r="CK2548" i="1"/>
  <c r="CM2548" i="1"/>
  <c r="CL2360" i="1"/>
  <c r="CP2360" i="1"/>
  <c r="CH2063" i="1"/>
  <c r="CO2063" i="1"/>
  <c r="CH1958" i="1"/>
  <c r="CO1958" i="1"/>
  <c r="CN1958" i="1"/>
  <c r="CL1958" i="1"/>
  <c r="CH1848" i="1"/>
  <c r="CN1848" i="1"/>
  <c r="CO1686" i="1"/>
  <c r="CL1686" i="1"/>
  <c r="CM1686" i="1"/>
  <c r="CP1686" i="1"/>
  <c r="CP1529" i="1"/>
  <c r="CM1529" i="1"/>
  <c r="CO1288" i="1"/>
  <c r="CL1081" i="1"/>
  <c r="CP1081" i="1"/>
  <c r="CS1992" i="1"/>
  <c r="CS1208" i="1"/>
  <c r="CR1937" i="1"/>
  <c r="CR1690" i="1"/>
  <c r="CR609" i="1"/>
  <c r="CQ1993" i="1"/>
  <c r="CQ1534" i="1"/>
  <c r="CQ1070" i="1"/>
  <c r="CQ682" i="1"/>
  <c r="CP3018" i="1"/>
  <c r="CP2961" i="1"/>
  <c r="CP1041" i="1"/>
  <c r="CO2840" i="1"/>
  <c r="CN2518" i="1"/>
  <c r="CM2840" i="1"/>
  <c r="CM1895" i="1"/>
  <c r="CL1860" i="1"/>
  <c r="CO1860" i="1"/>
  <c r="CH1683" i="1"/>
  <c r="CO1683" i="1"/>
  <c r="CN1683" i="1"/>
  <c r="CL1683" i="1"/>
  <c r="CQ1038" i="1"/>
  <c r="CP1038" i="1"/>
  <c r="CN1038" i="1"/>
  <c r="CN1471" i="1"/>
  <c r="CP1471" i="1"/>
  <c r="CJ529" i="1"/>
  <c r="CP529" i="1"/>
  <c r="CA2275" i="1"/>
  <c r="CO2275" i="1"/>
  <c r="CA1705" i="1"/>
  <c r="CO1705" i="1"/>
  <c r="CN954" i="1"/>
  <c r="CL2557" i="1"/>
  <c r="CJ1187" i="1"/>
  <c r="CM905" i="1"/>
  <c r="CO1494" i="1"/>
  <c r="CO946" i="1"/>
  <c r="CN2666" i="1"/>
  <c r="CJ674" i="1"/>
  <c r="CM2867" i="1"/>
  <c r="CK2776" i="1"/>
  <c r="CO2751" i="1"/>
  <c r="CQ3034" i="1"/>
  <c r="CQ2986" i="1"/>
  <c r="CQ2874" i="1"/>
  <c r="CQ2410" i="1"/>
  <c r="CQ2362" i="1"/>
  <c r="CQ2298" i="1"/>
  <c r="CQ1994" i="1"/>
  <c r="CK2351" i="1"/>
  <c r="CM2376" i="1"/>
  <c r="CP1187" i="1"/>
  <c r="CO954" i="1"/>
  <c r="CN2182" i="1"/>
  <c r="CL1297" i="1"/>
  <c r="CL534" i="1"/>
  <c r="CQ2210" i="1"/>
  <c r="CJ2929" i="1"/>
  <c r="CJ534" i="1"/>
  <c r="CH775" i="1"/>
  <c r="CO726" i="1"/>
  <c r="CM1491" i="1"/>
  <c r="CM650" i="1"/>
  <c r="CJ1304" i="1"/>
  <c r="CM980" i="1"/>
  <c r="CO2152" i="1"/>
  <c r="CK1091" i="1"/>
  <c r="CN1304" i="1"/>
  <c r="CL2847" i="1"/>
  <c r="CM2179" i="1"/>
  <c r="CI2550" i="1"/>
  <c r="CK894" i="1"/>
  <c r="CH809" i="1"/>
  <c r="CS809" i="1"/>
  <c r="CA3002" i="1"/>
  <c r="CC3002" i="1" s="1"/>
  <c r="CE3002" i="1" s="1"/>
  <c r="CO3002" i="1"/>
  <c r="CA2938" i="1"/>
  <c r="CO2938" i="1"/>
  <c r="CA2762" i="1"/>
  <c r="CO2762" i="1"/>
  <c r="CC2730" i="1"/>
  <c r="CE2730" i="1" s="1"/>
  <c r="CG2730" i="1" s="1"/>
  <c r="CM2730" i="1"/>
  <c r="CA2666" i="1"/>
  <c r="CO2666" i="1"/>
  <c r="CO2378" i="1"/>
  <c r="CA2378" i="1"/>
  <c r="CA2042" i="1"/>
  <c r="CC2042" i="1" s="1"/>
  <c r="CE2042" i="1" s="1"/>
  <c r="CG2042" i="1" s="1"/>
  <c r="CO2042" i="1"/>
  <c r="CA1946" i="1"/>
  <c r="CC1946" i="1" s="1"/>
  <c r="CE1946" i="1" s="1"/>
  <c r="CO1946" i="1"/>
  <c r="CL2137" i="1"/>
  <c r="CQ2137" i="1"/>
  <c r="CP2137" i="1"/>
  <c r="CS2137" i="1"/>
  <c r="CR2137" i="1"/>
  <c r="CS1633" i="1"/>
  <c r="CR1633" i="1"/>
  <c r="CJ1539" i="1"/>
  <c r="CP1539" i="1"/>
  <c r="CS1539" i="1"/>
  <c r="CN1539" i="1"/>
  <c r="CR1539" i="1"/>
  <c r="CL1539" i="1"/>
  <c r="CQ1539" i="1"/>
  <c r="CL2916" i="1"/>
  <c r="CQ2916" i="1"/>
  <c r="CQ1604" i="1"/>
  <c r="CR1604" i="1"/>
  <c r="CS1604" i="1"/>
  <c r="CS1284" i="1"/>
  <c r="CP1284" i="1"/>
  <c r="CR2888" i="1"/>
  <c r="CR787" i="1"/>
  <c r="CQ2888" i="1"/>
  <c r="CQ1930" i="1"/>
  <c r="CQ1682" i="1"/>
  <c r="CP2017" i="1"/>
  <c r="CP1155" i="1"/>
  <c r="CN1794" i="1"/>
  <c r="CL2017" i="1"/>
  <c r="CO1055" i="1"/>
  <c r="CM1055" i="1"/>
  <c r="CN1055" i="1"/>
  <c r="CJ1448" i="1"/>
  <c r="CN1448" i="1"/>
  <c r="CH1448" i="1"/>
  <c r="CK902" i="1"/>
  <c r="CL902" i="1"/>
  <c r="CN707" i="1"/>
  <c r="CL707" i="1"/>
  <c r="CC3023" i="1"/>
  <c r="CK3023" i="1" s="1"/>
  <c r="CM3023" i="1"/>
  <c r="CH2004" i="1"/>
  <c r="CL2004" i="1"/>
  <c r="CC1450" i="1"/>
  <c r="CE1450" i="1" s="1"/>
  <c r="CG1450" i="1" s="1"/>
  <c r="CM1450" i="1"/>
  <c r="CC1194" i="1"/>
  <c r="CM1194" i="1"/>
  <c r="CC794" i="1"/>
  <c r="CM794" i="1"/>
  <c r="CC618" i="1"/>
  <c r="CE618" i="1" s="1"/>
  <c r="CM618" i="1"/>
  <c r="CJ2821" i="1"/>
  <c r="CH2821" i="1"/>
  <c r="CH2325" i="1"/>
  <c r="CJ2325" i="1"/>
  <c r="CJ2293" i="1"/>
  <c r="CN2293" i="1"/>
  <c r="CH2165" i="1"/>
  <c r="CJ2165" i="1"/>
  <c r="CL1989" i="1"/>
  <c r="CH1989" i="1"/>
  <c r="CJ1989" i="1"/>
  <c r="CL1621" i="1"/>
  <c r="CN1621" i="1"/>
  <c r="CJ1621" i="1"/>
  <c r="CH1541" i="1"/>
  <c r="CN1541" i="1"/>
  <c r="CL997" i="1"/>
  <c r="CN997" i="1"/>
  <c r="CH757" i="1"/>
  <c r="CL757" i="1"/>
  <c r="CL581" i="1"/>
  <c r="CN581" i="1"/>
  <c r="CS2888" i="1"/>
  <c r="CS2436" i="1"/>
  <c r="CS2082" i="1"/>
  <c r="CS1524" i="1"/>
  <c r="CS787" i="1"/>
  <c r="CR1930" i="1"/>
  <c r="CR655" i="1"/>
  <c r="CQ1055" i="1"/>
  <c r="CO3018" i="1"/>
  <c r="CO2212" i="1"/>
  <c r="CO1930" i="1"/>
  <c r="CO1594" i="1"/>
  <c r="CN1870" i="1"/>
  <c r="CL1785" i="1"/>
  <c r="CJ2298" i="1"/>
  <c r="CN2298" i="1"/>
  <c r="CP1875" i="1"/>
  <c r="CM1875" i="1"/>
  <c r="CH1406" i="1"/>
  <c r="CN1406" i="1"/>
  <c r="CL1406" i="1"/>
  <c r="CQ2314" i="1"/>
  <c r="CJ2394" i="1"/>
  <c r="CL2394" i="1"/>
  <c r="BY2298" i="1"/>
  <c r="BY1994" i="1"/>
  <c r="CA1994" i="1" s="1"/>
  <c r="CH518" i="1"/>
  <c r="CL518" i="1"/>
  <c r="CS1203" i="1"/>
  <c r="CS1128" i="1"/>
  <c r="CQ2762" i="1"/>
  <c r="CQ2618" i="1"/>
  <c r="CQ2218" i="1"/>
  <c r="CP2004" i="1"/>
  <c r="CP1794" i="1"/>
  <c r="CO1482" i="1"/>
  <c r="CO1386" i="1"/>
  <c r="CO1178" i="1"/>
  <c r="CN2728" i="1"/>
  <c r="CL845" i="1"/>
  <c r="CN845" i="1"/>
  <c r="CH2687" i="1"/>
  <c r="CL2687" i="1"/>
  <c r="CH2313" i="1"/>
  <c r="CL2313" i="1"/>
  <c r="CJ874" i="1"/>
  <c r="CN874" i="1"/>
  <c r="CM1288" i="1"/>
  <c r="CL1288" i="1"/>
  <c r="CN568" i="1"/>
  <c r="CL568" i="1"/>
  <c r="CH1252" i="1"/>
  <c r="CL1252" i="1"/>
  <c r="CJ1252" i="1"/>
  <c r="CO1016" i="1"/>
  <c r="CL546" i="1"/>
  <c r="CJ546" i="1"/>
  <c r="CH546" i="1"/>
  <c r="CN546" i="1"/>
  <c r="CS1722" i="1"/>
  <c r="CR1870" i="1"/>
  <c r="CR902" i="1"/>
  <c r="CQ2378" i="1"/>
  <c r="CQ1978" i="1"/>
  <c r="CQ1722" i="1"/>
  <c r="CQ1543" i="1"/>
  <c r="CP787" i="1"/>
  <c r="CP537" i="1"/>
  <c r="CO1274" i="1"/>
  <c r="CM2888" i="1"/>
  <c r="CL1870" i="1"/>
  <c r="CH2010" i="1"/>
  <c r="CN868" i="1"/>
  <c r="CL868" i="1"/>
  <c r="CC654" i="1"/>
  <c r="CM654" i="1"/>
  <c r="CH2385" i="1"/>
  <c r="CN2385" i="1"/>
  <c r="CM2292" i="1"/>
  <c r="CH1770" i="1"/>
  <c r="CN1770" i="1"/>
  <c r="CH632" i="1"/>
  <c r="CN632" i="1"/>
  <c r="CL632" i="1"/>
  <c r="CJ632" i="1"/>
  <c r="CM2504" i="1"/>
  <c r="CC2504" i="1"/>
  <c r="CE2504" i="1" s="1"/>
  <c r="CL2558" i="1"/>
  <c r="CJ2558" i="1"/>
  <c r="CL2211" i="1"/>
  <c r="CM2211" i="1"/>
  <c r="CQ1432" i="1"/>
  <c r="CN1432" i="1"/>
  <c r="CH1042" i="1"/>
  <c r="CM1042" i="1"/>
  <c r="CS1448" i="1"/>
  <c r="CS1011" i="1"/>
  <c r="CS655" i="1"/>
  <c r="CS537" i="1"/>
  <c r="CR942" i="1"/>
  <c r="CQ3002" i="1"/>
  <c r="CQ2938" i="1"/>
  <c r="CQ2026" i="1"/>
  <c r="CQ1455" i="1"/>
  <c r="CP2049" i="1"/>
  <c r="CP1524" i="1"/>
  <c r="CP1448" i="1"/>
  <c r="CO2888" i="1"/>
  <c r="CM1930" i="1"/>
  <c r="CL2728" i="1"/>
  <c r="CL2234" i="1"/>
  <c r="CH616" i="1"/>
  <c r="CL616" i="1"/>
  <c r="CN616" i="1"/>
  <c r="CJ2148" i="1"/>
  <c r="CN2148" i="1"/>
  <c r="CH2458" i="1"/>
  <c r="CN2458" i="1"/>
  <c r="CH714" i="1"/>
  <c r="CN714" i="1"/>
  <c r="CL714" i="1"/>
  <c r="CH1221" i="1"/>
  <c r="CL1221" i="1"/>
  <c r="BY2986" i="1"/>
  <c r="BY2410" i="1"/>
  <c r="CH2770" i="1"/>
  <c r="CJ2770" i="1"/>
  <c r="CS3009" i="1"/>
  <c r="CS2234" i="1"/>
  <c r="CS1682" i="1"/>
  <c r="CS1233" i="1"/>
  <c r="CR2326" i="1"/>
  <c r="CR2017" i="1"/>
  <c r="CQ2490" i="1"/>
  <c r="CQ2326" i="1"/>
  <c r="CQ2090" i="1"/>
  <c r="CP1233" i="1"/>
  <c r="CO1155" i="1"/>
  <c r="CO902" i="1"/>
  <c r="CN1178" i="1"/>
  <c r="CL1448" i="1"/>
  <c r="CJ1870" i="1"/>
  <c r="CJ3018" i="1"/>
  <c r="CL3018" i="1"/>
  <c r="CH2962" i="1"/>
  <c r="CJ2962" i="1"/>
  <c r="CL2962" i="1"/>
  <c r="CH2593" i="1"/>
  <c r="CL2593" i="1"/>
  <c r="CS2326" i="1"/>
  <c r="CS3048" i="1"/>
  <c r="CS1930" i="1"/>
  <c r="CR3048" i="1"/>
  <c r="CR1543" i="1"/>
  <c r="CR1334" i="1"/>
  <c r="CR1203" i="1"/>
  <c r="CQ2730" i="1"/>
  <c r="CQ2666" i="1"/>
  <c r="CQ2436" i="1"/>
  <c r="CP2436" i="1"/>
  <c r="CO2282" i="1"/>
  <c r="CO1011" i="1"/>
  <c r="CN2245" i="1"/>
  <c r="CM1870" i="1"/>
  <c r="CH1588" i="1"/>
  <c r="CK1588" i="1"/>
  <c r="CM1588" i="1"/>
  <c r="CM2527" i="1"/>
  <c r="CJ2527" i="1"/>
  <c r="CR2006" i="1"/>
  <c r="CR1722" i="1"/>
  <c r="CR1155" i="1"/>
  <c r="CR1117" i="1"/>
  <c r="CQ2319" i="1"/>
  <c r="CQ2202" i="1"/>
  <c r="CQ2074" i="1"/>
  <c r="CQ2010" i="1"/>
  <c r="CQ1448" i="1"/>
  <c r="CQ1203" i="1"/>
  <c r="CQ1155" i="1"/>
  <c r="CQ902" i="1"/>
  <c r="CP1178" i="1"/>
  <c r="CP1128" i="1"/>
  <c r="CO537" i="1"/>
  <c r="CN2888" i="1"/>
  <c r="CN1930" i="1"/>
  <c r="CL2888" i="1"/>
  <c r="CL1274" i="1"/>
  <c r="CN1274" i="1"/>
  <c r="CL1367" i="1"/>
  <c r="CM1367" i="1"/>
  <c r="CL1174" i="1"/>
  <c r="CJ1174" i="1"/>
  <c r="CN1174" i="1"/>
  <c r="CL671" i="1"/>
  <c r="CN671" i="1"/>
  <c r="CH1850" i="1"/>
  <c r="CJ1850" i="1"/>
  <c r="CL1505" i="1"/>
  <c r="CN1505" i="1"/>
  <c r="CJ1154" i="1"/>
  <c r="CL1154" i="1"/>
  <c r="CS1455" i="1"/>
  <c r="CS1870" i="1"/>
  <c r="CS1794" i="1"/>
  <c r="CS1543" i="1"/>
  <c r="CS1155" i="1"/>
  <c r="CR2234" i="1"/>
  <c r="CQ2794" i="1"/>
  <c r="CQ2728" i="1"/>
  <c r="CQ2538" i="1"/>
  <c r="CQ787" i="1"/>
  <c r="CP2906" i="1"/>
  <c r="CP1870" i="1"/>
  <c r="CO2004" i="1"/>
  <c r="CO1870" i="1"/>
  <c r="CO1450" i="1"/>
  <c r="CN787" i="1"/>
  <c r="CM1850" i="1"/>
  <c r="CM1524" i="1"/>
  <c r="CK1663" i="1"/>
  <c r="CM1663" i="1"/>
  <c r="CJ1173" i="1"/>
  <c r="CN1173" i="1"/>
  <c r="CH1173" i="1"/>
  <c r="CL1173" i="1"/>
  <c r="CN650" i="1"/>
  <c r="CL650" i="1"/>
  <c r="CL2945" i="1"/>
  <c r="CH2945" i="1"/>
  <c r="CJ2945" i="1"/>
  <c r="CH2360" i="1"/>
  <c r="CJ2360" i="1"/>
  <c r="CN2360" i="1"/>
  <c r="CL1845" i="1"/>
  <c r="CJ1845" i="1"/>
  <c r="CQ1497" i="1"/>
  <c r="CJ1497" i="1"/>
  <c r="CL1336" i="1"/>
  <c r="CN1336" i="1"/>
  <c r="CO1498" i="1"/>
  <c r="CA1498" i="1"/>
  <c r="CC1498" i="1" s="1"/>
  <c r="CE1498" i="1" s="1"/>
  <c r="CG1498" i="1" s="1"/>
  <c r="CM1439" i="1"/>
  <c r="CC1439" i="1"/>
  <c r="CE1439" i="1" s="1"/>
  <c r="CG1439" i="1" s="1"/>
  <c r="CN2574" i="1"/>
  <c r="CL2574" i="1"/>
  <c r="CM2574" i="1"/>
  <c r="CS2914" i="1"/>
  <c r="CS2017" i="1"/>
  <c r="CR2995" i="1"/>
  <c r="CR2906" i="1"/>
  <c r="CR2049" i="1"/>
  <c r="CQ3048" i="1"/>
  <c r="CQ2650" i="1"/>
  <c r="CQ2004" i="1"/>
  <c r="CQ1524" i="1"/>
  <c r="CO2271" i="1"/>
  <c r="CO1448" i="1"/>
  <c r="CN1543" i="1"/>
  <c r="CL1233" i="1"/>
  <c r="CL1293" i="1"/>
  <c r="CH1293" i="1"/>
  <c r="CN1293" i="1"/>
  <c r="CM2441" i="1"/>
  <c r="CN2441" i="1"/>
  <c r="CJ2936" i="1"/>
  <c r="CM2936" i="1"/>
  <c r="CH2177" i="1"/>
  <c r="CJ2177" i="1"/>
  <c r="CN2177" i="1"/>
  <c r="CJ1745" i="1"/>
  <c r="CL1745" i="1"/>
  <c r="BY3034" i="1"/>
  <c r="CS2245" i="1"/>
  <c r="CS1117" i="1"/>
  <c r="CQ1946" i="1"/>
  <c r="CQ655" i="1"/>
  <c r="CN2234" i="1"/>
  <c r="CN1128" i="1"/>
  <c r="CJ1524" i="1"/>
  <c r="CN1993" i="1"/>
  <c r="CL1993" i="1"/>
  <c r="CJ673" i="1"/>
  <c r="CL673" i="1"/>
  <c r="CH529" i="1"/>
  <c r="CN529" i="1"/>
  <c r="CL529" i="1"/>
  <c r="CO1130" i="1"/>
  <c r="CM846" i="1"/>
  <c r="CN846" i="1"/>
  <c r="CS2006" i="1"/>
  <c r="CR1233" i="1"/>
  <c r="CR1055" i="1"/>
  <c r="CQ1011" i="1"/>
  <c r="CQ942" i="1"/>
  <c r="CP655" i="1"/>
  <c r="CO1850" i="1"/>
  <c r="CN2135" i="1"/>
  <c r="CN1233" i="1"/>
  <c r="CK1870" i="1"/>
  <c r="CP2001" i="1"/>
  <c r="CL2001" i="1"/>
  <c r="CL936" i="1"/>
  <c r="CN936" i="1"/>
  <c r="CL517" i="1"/>
  <c r="CN517" i="1"/>
  <c r="CE1369" i="1"/>
  <c r="CK1369" i="1"/>
  <c r="CC1033" i="1"/>
  <c r="CM1033" i="1"/>
  <c r="CH2278" i="1"/>
  <c r="CJ2278" i="1"/>
  <c r="CJ1768" i="1"/>
  <c r="CL1768" i="1"/>
  <c r="CR1685" i="1"/>
  <c r="CN1685" i="1"/>
  <c r="CL1662" i="1"/>
  <c r="CN1662" i="1"/>
  <c r="CS2049" i="1"/>
  <c r="CS2004" i="1"/>
  <c r="CR1455" i="1"/>
  <c r="CQ2778" i="1"/>
  <c r="CQ2458" i="1"/>
  <c r="CQ1128" i="1"/>
  <c r="CP2234" i="1"/>
  <c r="CP2135" i="1"/>
  <c r="CP707" i="1"/>
  <c r="CO1203" i="1"/>
  <c r="CM1754" i="1"/>
  <c r="CM1482" i="1"/>
  <c r="CK1818" i="1"/>
  <c r="CJ2833" i="1"/>
  <c r="CH2833" i="1"/>
  <c r="CJ739" i="1"/>
  <c r="CM739" i="1"/>
  <c r="CK739" i="1"/>
  <c r="CL739" i="1"/>
  <c r="CS2138" i="1"/>
  <c r="CS942" i="1"/>
  <c r="CS902" i="1"/>
  <c r="CR2138" i="1"/>
  <c r="CR1794" i="1"/>
  <c r="CQ2234" i="1"/>
  <c r="CQ2135" i="1"/>
  <c r="CQ2054" i="1"/>
  <c r="CQ707" i="1"/>
  <c r="CP3048" i="1"/>
  <c r="CP2888" i="1"/>
  <c r="CO2234" i="1"/>
  <c r="CM655" i="1"/>
  <c r="CJ1751" i="1"/>
  <c r="CL1271" i="1"/>
  <c r="CJ1271" i="1"/>
  <c r="CM2698" i="1"/>
  <c r="CN2194" i="1"/>
  <c r="CL2194" i="1"/>
  <c r="CN1844" i="1"/>
  <c r="CJ1844" i="1"/>
  <c r="CL1576" i="1"/>
  <c r="CN1576" i="1"/>
  <c r="CH1524" i="1"/>
  <c r="CN1524" i="1"/>
  <c r="CQ951" i="1"/>
  <c r="CL951" i="1"/>
  <c r="CM1155" i="1"/>
  <c r="CL1155" i="1"/>
  <c r="CS2135" i="1"/>
  <c r="CS1656" i="1"/>
  <c r="CS1178" i="1"/>
  <c r="CS1055" i="1"/>
  <c r="CS707" i="1"/>
  <c r="CR2135" i="1"/>
  <c r="CR1128" i="1"/>
  <c r="CR707" i="1"/>
  <c r="CQ2954" i="1"/>
  <c r="CQ2394" i="1"/>
  <c r="CQ1233" i="1"/>
  <c r="CQ1178" i="1"/>
  <c r="CP1203" i="1"/>
  <c r="CP902" i="1"/>
  <c r="CO2090" i="1"/>
  <c r="CL2142" i="1"/>
  <c r="CJ2142" i="1"/>
  <c r="CH2142" i="1"/>
  <c r="CJ2241" i="1"/>
  <c r="CL2241" i="1"/>
  <c r="CK1012" i="1"/>
  <c r="CH2938" i="1"/>
  <c r="CJ2938" i="1"/>
  <c r="CJ1976" i="1"/>
  <c r="CN1976" i="1"/>
  <c r="CH1976" i="1"/>
  <c r="CL1305" i="1"/>
  <c r="CN1305" i="1"/>
  <c r="CK967" i="1"/>
  <c r="CN967" i="1"/>
  <c r="CK1559" i="1"/>
  <c r="CM1706" i="1"/>
  <c r="CM1434" i="1"/>
  <c r="CM1559" i="1"/>
  <c r="CQ2186" i="1"/>
  <c r="CM1542" i="1"/>
  <c r="CJ804" i="1"/>
  <c r="CH2041" i="1"/>
  <c r="CQ2682" i="1"/>
  <c r="CM1510" i="1"/>
  <c r="CO1834" i="1"/>
  <c r="CM649" i="1"/>
  <c r="CO993" i="1"/>
  <c r="CK2282" i="1"/>
  <c r="CQ1402" i="1"/>
  <c r="CO1210" i="1"/>
  <c r="CO2996" i="1"/>
  <c r="CH2977" i="1"/>
  <c r="CL2977" i="1"/>
  <c r="CN2977" i="1"/>
  <c r="CR2977" i="1"/>
  <c r="CP2977" i="1"/>
  <c r="CS2977" i="1"/>
  <c r="CJ2977" i="1"/>
  <c r="CH2111" i="1"/>
  <c r="CN2111" i="1"/>
  <c r="CL2111" i="1"/>
  <c r="CP2111" i="1"/>
  <c r="CQ2111" i="1"/>
  <c r="CR2111" i="1"/>
  <c r="CO2111" i="1"/>
  <c r="CJ2111" i="1"/>
  <c r="CS2111" i="1"/>
  <c r="CN1637" i="1"/>
  <c r="CS1637" i="1"/>
  <c r="CP1637" i="1"/>
  <c r="CR1637" i="1"/>
  <c r="CM2998" i="1"/>
  <c r="CR2998" i="1"/>
  <c r="CQ2998" i="1"/>
  <c r="CS2998" i="1"/>
  <c r="CJ2750" i="1"/>
  <c r="CN2750" i="1"/>
  <c r="CP2750" i="1"/>
  <c r="CL2750" i="1"/>
  <c r="CR2750" i="1"/>
  <c r="CS2750" i="1"/>
  <c r="CO2750" i="1"/>
  <c r="CQ2750" i="1"/>
  <c r="CH2102" i="1"/>
  <c r="CN2102" i="1"/>
  <c r="CS2102" i="1"/>
  <c r="CQ2102" i="1"/>
  <c r="CR2102" i="1"/>
  <c r="CR1161" i="1"/>
  <c r="CP1161" i="1"/>
  <c r="CS1161" i="1"/>
  <c r="CL2744" i="1"/>
  <c r="CM2744" i="1"/>
  <c r="CN2744" i="1"/>
  <c r="CP2744" i="1"/>
  <c r="CR2744" i="1"/>
  <c r="CS2744" i="1"/>
  <c r="CO2744" i="1"/>
  <c r="CQ2744" i="1"/>
  <c r="CP1186" i="1"/>
  <c r="CO1390" i="1"/>
  <c r="CO1017" i="1"/>
  <c r="CL2169" i="1"/>
  <c r="CN2169" i="1"/>
  <c r="CS2441" i="1"/>
  <c r="CS1591" i="1"/>
  <c r="CS951" i="1"/>
  <c r="CR2914" i="1"/>
  <c r="CR2441" i="1"/>
  <c r="CR2003" i="1"/>
  <c r="CR1429" i="1"/>
  <c r="CR1190" i="1"/>
  <c r="CR1038" i="1"/>
  <c r="CR570" i="1"/>
  <c r="CQ2353" i="1"/>
  <c r="CQ1577" i="1"/>
  <c r="CQ1265" i="1"/>
  <c r="CQ1217" i="1"/>
  <c r="CQ1025" i="1"/>
  <c r="CQ913" i="1"/>
  <c r="CP2995" i="1"/>
  <c r="CP2868" i="1"/>
  <c r="CP2833" i="1"/>
  <c r="CP2519" i="1"/>
  <c r="CP2245" i="1"/>
  <c r="CP2103" i="1"/>
  <c r="CP1569" i="1"/>
  <c r="CP1223" i="1"/>
  <c r="CP1185" i="1"/>
  <c r="CP1011" i="1"/>
  <c r="CP504" i="1"/>
  <c r="CO2959" i="1"/>
  <c r="CO2878" i="1"/>
  <c r="CO2536" i="1"/>
  <c r="CO1769" i="1"/>
  <c r="CO1687" i="1"/>
  <c r="CO1519" i="1"/>
  <c r="CO1306" i="1"/>
  <c r="CO824" i="1"/>
  <c r="CO737" i="1"/>
  <c r="CN1338" i="1"/>
  <c r="CN911" i="1"/>
  <c r="CM1662" i="1"/>
  <c r="CM977" i="1"/>
  <c r="CL1431" i="1"/>
  <c r="CL678" i="1"/>
  <c r="CK1524" i="1"/>
  <c r="CK911" i="1"/>
  <c r="CA993" i="1"/>
  <c r="CC993" i="1" s="1"/>
  <c r="CE993" i="1" s="1"/>
  <c r="CG993" i="1" s="1"/>
  <c r="CL2263" i="1"/>
  <c r="CJ2263" i="1"/>
  <c r="CP2152" i="1"/>
  <c r="CS2868" i="1"/>
  <c r="CS2833" i="1"/>
  <c r="CS2792" i="1"/>
  <c r="CS1816" i="1"/>
  <c r="CS1781" i="1"/>
  <c r="CS1390" i="1"/>
  <c r="CS1130" i="1"/>
  <c r="CS911" i="1"/>
  <c r="CS657" i="1"/>
  <c r="CS589" i="1"/>
  <c r="CS519" i="1"/>
  <c r="CR2913" i="1"/>
  <c r="CR2327" i="1"/>
  <c r="CR2210" i="1"/>
  <c r="CR1737" i="1"/>
  <c r="CR1390" i="1"/>
  <c r="CR1346" i="1"/>
  <c r="CQ2154" i="1"/>
  <c r="CQ2049" i="1"/>
  <c r="CQ2001" i="1"/>
  <c r="CQ1729" i="1"/>
  <c r="CQ1354" i="1"/>
  <c r="CQ1313" i="1"/>
  <c r="CQ911" i="1"/>
  <c r="CQ817" i="1"/>
  <c r="CQ657" i="1"/>
  <c r="CP2730" i="1"/>
  <c r="CP2591" i="1"/>
  <c r="CP2003" i="1"/>
  <c r="CP1281" i="1"/>
  <c r="CO2628" i="1"/>
  <c r="CO1768" i="1"/>
  <c r="CO1465" i="1"/>
  <c r="CO911" i="1"/>
  <c r="CN1510" i="1"/>
  <c r="CN1130" i="1"/>
  <c r="CL1429" i="1"/>
  <c r="CJ2581" i="1"/>
  <c r="CJ2211" i="1"/>
  <c r="CH561" i="1"/>
  <c r="CH1220" i="1"/>
  <c r="CL1220" i="1"/>
  <c r="CH2249" i="1"/>
  <c r="CN2249" i="1"/>
  <c r="CH3041" i="1"/>
  <c r="CL3041" i="1"/>
  <c r="CJ705" i="1"/>
  <c r="CL705" i="1"/>
  <c r="CN705" i="1"/>
  <c r="CH1951" i="1"/>
  <c r="CN1951" i="1"/>
  <c r="CA2362" i="1"/>
  <c r="CS2479" i="1"/>
  <c r="CS2210" i="1"/>
  <c r="CS1665" i="1"/>
  <c r="CS1281" i="1"/>
  <c r="CS946" i="1"/>
  <c r="CR2479" i="1"/>
  <c r="CR2001" i="1"/>
  <c r="CR1907" i="1"/>
  <c r="CR1497" i="1"/>
  <c r="CR1223" i="1"/>
  <c r="CR1186" i="1"/>
  <c r="CR840" i="1"/>
  <c r="CR566" i="1"/>
  <c r="CQ2961" i="1"/>
  <c r="CQ2152" i="1"/>
  <c r="CQ1834" i="1"/>
  <c r="CQ1681" i="1"/>
  <c r="CQ1016" i="1"/>
  <c r="CP2900" i="1"/>
  <c r="CP2729" i="1"/>
  <c r="CP951" i="1"/>
  <c r="CO3047" i="1"/>
  <c r="CO2952" i="1"/>
  <c r="CO2049" i="1"/>
  <c r="CO1510" i="1"/>
  <c r="CO1297" i="1"/>
  <c r="CO990" i="1"/>
  <c r="CO614" i="1"/>
  <c r="CN2730" i="1"/>
  <c r="CN2376" i="1"/>
  <c r="CN2314" i="1"/>
  <c r="CN2211" i="1"/>
  <c r="CN1459" i="1"/>
  <c r="CN1330" i="1"/>
  <c r="CM2249" i="1"/>
  <c r="CM678" i="1"/>
  <c r="CL1190" i="1"/>
  <c r="CK2211" i="1"/>
  <c r="CL2563" i="1"/>
  <c r="CN2563" i="1"/>
  <c r="CL810" i="1"/>
  <c r="CO810" i="1"/>
  <c r="CH970" i="1"/>
  <c r="CJ970" i="1"/>
  <c r="CN970" i="1"/>
  <c r="CL970" i="1"/>
  <c r="CH842" i="1"/>
  <c r="CO842" i="1"/>
  <c r="CN2152" i="1"/>
  <c r="CN1281" i="1"/>
  <c r="CS2595" i="1"/>
  <c r="CS2103" i="1"/>
  <c r="CS1737" i="1"/>
  <c r="CS1383" i="1"/>
  <c r="CS1313" i="1"/>
  <c r="CS978" i="1"/>
  <c r="CS840" i="1"/>
  <c r="CR2756" i="1"/>
  <c r="CR2169" i="1"/>
  <c r="CR1951" i="1"/>
  <c r="CR1816" i="1"/>
  <c r="CR1496" i="1"/>
  <c r="CR1222" i="1"/>
  <c r="CR1073" i="1"/>
  <c r="CR951" i="1"/>
  <c r="CR911" i="1"/>
  <c r="CR563" i="1"/>
  <c r="CQ2792" i="1"/>
  <c r="CQ2289" i="1"/>
  <c r="CQ1121" i="1"/>
  <c r="CQ1073" i="1"/>
  <c r="CQ865" i="1"/>
  <c r="CQ705" i="1"/>
  <c r="CQ566" i="1"/>
  <c r="CP1951" i="1"/>
  <c r="CP1665" i="1"/>
  <c r="CP817" i="1"/>
  <c r="CP678" i="1"/>
  <c r="CO2730" i="1"/>
  <c r="CO2622" i="1"/>
  <c r="CO2513" i="1"/>
  <c r="CO2169" i="1"/>
  <c r="CO1955" i="1"/>
  <c r="CO1681" i="1"/>
  <c r="CO1505" i="1"/>
  <c r="CO1187" i="1"/>
  <c r="CO705" i="1"/>
  <c r="CN1729" i="1"/>
  <c r="CN1190" i="1"/>
  <c r="CN840" i="1"/>
  <c r="CM673" i="1"/>
  <c r="CL2152" i="1"/>
  <c r="CL1186" i="1"/>
  <c r="CK2179" i="1"/>
  <c r="CH1543" i="1"/>
  <c r="CL1543" i="1"/>
  <c r="CL926" i="1"/>
  <c r="CM926" i="1"/>
  <c r="CJ794" i="1"/>
  <c r="CL794" i="1"/>
  <c r="CL1377" i="1"/>
  <c r="CJ1377" i="1"/>
  <c r="CS2169" i="1"/>
  <c r="CS1510" i="1"/>
  <c r="CS1016" i="1"/>
  <c r="CR1459" i="1"/>
  <c r="CR871" i="1"/>
  <c r="CR678" i="1"/>
  <c r="CQ2385" i="1"/>
  <c r="CQ862" i="1"/>
  <c r="CQ563" i="1"/>
  <c r="CO2258" i="1"/>
  <c r="CO1679" i="1"/>
  <c r="CO978" i="1"/>
  <c r="CM657" i="1"/>
  <c r="CJ1737" i="1"/>
  <c r="CJ951" i="1"/>
  <c r="CH2913" i="1"/>
  <c r="CH2206" i="1"/>
  <c r="CJ2206" i="1"/>
  <c r="CL2206" i="1"/>
  <c r="CH2868" i="1"/>
  <c r="CM2868" i="1"/>
  <c r="CK2868" i="1"/>
  <c r="CN2868" i="1"/>
  <c r="CL2391" i="1"/>
  <c r="CN2391" i="1"/>
  <c r="CH1434" i="1"/>
  <c r="CO1434" i="1"/>
  <c r="CL911" i="1"/>
  <c r="CM911" i="1"/>
  <c r="CC1306" i="1"/>
  <c r="CM1306" i="1"/>
  <c r="CA1166" i="1"/>
  <c r="CC1166" i="1" s="1"/>
  <c r="CE1166" i="1" s="1"/>
  <c r="CG1166" i="1" s="1"/>
  <c r="CO1166" i="1"/>
  <c r="CC614" i="1"/>
  <c r="CM614" i="1"/>
  <c r="CN2981" i="1"/>
  <c r="CL2981" i="1"/>
  <c r="CH2729" i="1"/>
  <c r="CJ2729" i="1"/>
  <c r="CL2729" i="1"/>
  <c r="CM2681" i="1"/>
  <c r="CN2681" i="1"/>
  <c r="CH2534" i="1"/>
  <c r="CJ2534" i="1"/>
  <c r="CL2534" i="1"/>
  <c r="CH2457" i="1"/>
  <c r="CJ2457" i="1"/>
  <c r="CL2457" i="1"/>
  <c r="CK2058" i="1"/>
  <c r="CJ2037" i="1"/>
  <c r="CH2037" i="1"/>
  <c r="CL2037" i="1"/>
  <c r="CH1711" i="1"/>
  <c r="CL1711" i="1"/>
  <c r="CJ1711" i="1"/>
  <c r="CH1662" i="1"/>
  <c r="CJ1662" i="1"/>
  <c r="CH1512" i="1"/>
  <c r="CN1512" i="1"/>
  <c r="CO1512" i="1"/>
  <c r="CJ1512" i="1"/>
  <c r="CL1439" i="1"/>
  <c r="CN1439" i="1"/>
  <c r="CN1414" i="1"/>
  <c r="CL1414" i="1"/>
  <c r="CH830" i="1"/>
  <c r="CL830" i="1"/>
  <c r="CN830" i="1"/>
  <c r="CJ631" i="1"/>
  <c r="CK631" i="1"/>
  <c r="CL631" i="1"/>
  <c r="CM631" i="1"/>
  <c r="CL583" i="1"/>
  <c r="CN583" i="1"/>
  <c r="CL562" i="1"/>
  <c r="CN562" i="1"/>
  <c r="CS3007" i="1"/>
  <c r="CS2591" i="1"/>
  <c r="CS2519" i="1"/>
  <c r="CS2206" i="1"/>
  <c r="CS1978" i="1"/>
  <c r="CS1346" i="1"/>
  <c r="CR2868" i="1"/>
  <c r="CR2833" i="1"/>
  <c r="CR946" i="1"/>
  <c r="CR561" i="1"/>
  <c r="CR519" i="1"/>
  <c r="CQ1249" i="1"/>
  <c r="CP2818" i="1"/>
  <c r="CP1397" i="1"/>
  <c r="CP1213" i="1"/>
  <c r="CP1130" i="1"/>
  <c r="CP862" i="1"/>
  <c r="CO2712" i="1"/>
  <c r="CO2249" i="1"/>
  <c r="CO1816" i="1"/>
  <c r="CO1668" i="1"/>
  <c r="CO1591" i="1"/>
  <c r="CO1446" i="1"/>
  <c r="CO977" i="1"/>
  <c r="CO886" i="1"/>
  <c r="CN2882" i="1"/>
  <c r="CN2558" i="1"/>
  <c r="CN1496" i="1"/>
  <c r="CN1186" i="1"/>
  <c r="CN1042" i="1"/>
  <c r="CN561" i="1"/>
  <c r="CM2776" i="1"/>
  <c r="CM2456" i="1"/>
  <c r="CM1414" i="1"/>
  <c r="CK1978" i="1"/>
  <c r="CI2518" i="1"/>
  <c r="CK2518" i="1"/>
  <c r="CM2185" i="1"/>
  <c r="CJ600" i="1"/>
  <c r="CM600" i="1"/>
  <c r="CN2856" i="1"/>
  <c r="CL2856" i="1"/>
  <c r="CJ1690" i="1"/>
  <c r="CN1690" i="1"/>
  <c r="CL906" i="1"/>
  <c r="CM906" i="1"/>
  <c r="CH1182" i="1"/>
  <c r="CK1182" i="1"/>
  <c r="CS1222" i="1"/>
  <c r="CS1186" i="1"/>
  <c r="CS1013" i="1"/>
  <c r="CR2831" i="1"/>
  <c r="CR2391" i="1"/>
  <c r="CR2314" i="1"/>
  <c r="CR978" i="1"/>
  <c r="CQ2545" i="1"/>
  <c r="CQ1825" i="1"/>
  <c r="CQ1393" i="1"/>
  <c r="CQ1345" i="1"/>
  <c r="CQ1201" i="1"/>
  <c r="CQ1057" i="1"/>
  <c r="CQ738" i="1"/>
  <c r="CQ609" i="1"/>
  <c r="CP2933" i="1"/>
  <c r="CP1510" i="1"/>
  <c r="CO3023" i="1"/>
  <c r="CO2154" i="1"/>
  <c r="CO1439" i="1"/>
  <c r="CO1271" i="1"/>
  <c r="CO1075" i="1"/>
  <c r="CO678" i="1"/>
  <c r="CN1041" i="1"/>
  <c r="CM2154" i="1"/>
  <c r="CL2833" i="1"/>
  <c r="CJ1338" i="1"/>
  <c r="CJ1178" i="1"/>
  <c r="CM1178" i="1"/>
  <c r="CL1178" i="1"/>
  <c r="CJ682" i="1"/>
  <c r="CM682" i="1"/>
  <c r="CS2818" i="1"/>
  <c r="CR2743" i="1"/>
  <c r="CR2201" i="1"/>
  <c r="CQ2081" i="1"/>
  <c r="CQ2033" i="1"/>
  <c r="CQ1937" i="1"/>
  <c r="CO1585" i="1"/>
  <c r="CH2792" i="1"/>
  <c r="CM2792" i="1"/>
  <c r="CL2792" i="1"/>
  <c r="CH1087" i="1"/>
  <c r="CN1087" i="1"/>
  <c r="CN1633" i="1"/>
  <c r="CL1633" i="1"/>
  <c r="CC2127" i="1"/>
  <c r="CM2127" i="1"/>
  <c r="CC1348" i="1"/>
  <c r="CE1348" i="1" s="1"/>
  <c r="CM1348" i="1"/>
  <c r="CN3009" i="1"/>
  <c r="CH3009" i="1"/>
  <c r="CL1284" i="1"/>
  <c r="CO1284" i="1"/>
  <c r="CN1284" i="1"/>
  <c r="CL1223" i="1"/>
  <c r="CN1223" i="1"/>
  <c r="CM817" i="1"/>
  <c r="CN817" i="1"/>
  <c r="CL817" i="1"/>
  <c r="CJ561" i="1"/>
  <c r="CL561" i="1"/>
  <c r="CC2536" i="1"/>
  <c r="CM2536" i="1"/>
  <c r="CC1770" i="1"/>
  <c r="CM1770" i="1"/>
  <c r="CA1495" i="1"/>
  <c r="CO1495" i="1"/>
  <c r="CC775" i="1"/>
  <c r="CM775" i="1"/>
  <c r="CA551" i="1"/>
  <c r="CC551" i="1" s="1"/>
  <c r="CE551" i="1" s="1"/>
  <c r="CG551" i="1" s="1"/>
  <c r="CO551" i="1"/>
  <c r="CL2702" i="1"/>
  <c r="CJ2702" i="1"/>
  <c r="CN2702" i="1"/>
  <c r="CL2553" i="1"/>
  <c r="CN2553" i="1"/>
  <c r="CM2553" i="1"/>
  <c r="CH2504" i="1"/>
  <c r="CJ2504" i="1"/>
  <c r="CN2504" i="1"/>
  <c r="CH2454" i="1"/>
  <c r="CJ2454" i="1"/>
  <c r="CK2454" i="1"/>
  <c r="CN2454" i="1"/>
  <c r="CO2356" i="1"/>
  <c r="CI2158" i="1"/>
  <c r="CS2132" i="1"/>
  <c r="CL2132" i="1"/>
  <c r="CH2152" i="1"/>
  <c r="CK2152" i="1"/>
  <c r="CM2152" i="1"/>
  <c r="CH1496" i="1"/>
  <c r="CM1496" i="1"/>
  <c r="CP2999" i="1"/>
  <c r="CM2999" i="1"/>
  <c r="CN895" i="1"/>
  <c r="CL895" i="1"/>
  <c r="CO2017" i="1"/>
  <c r="CA2017" i="1"/>
  <c r="CA1393" i="1"/>
  <c r="CO1393" i="1"/>
  <c r="CA1233" i="1"/>
  <c r="CM1233" i="1" s="1"/>
  <c r="CO1233" i="1"/>
  <c r="CO1025" i="1"/>
  <c r="CA1025" i="1"/>
  <c r="CA881" i="1"/>
  <c r="CC881" i="1" s="1"/>
  <c r="CE881" i="1" s="1"/>
  <c r="CG881" i="1" s="1"/>
  <c r="CO881" i="1"/>
  <c r="CE673" i="1"/>
  <c r="CK673" i="1"/>
  <c r="CM593" i="1"/>
  <c r="CC593" i="1"/>
  <c r="CA529" i="1"/>
  <c r="CC529" i="1" s="1"/>
  <c r="CO529" i="1"/>
  <c r="CL1639" i="1"/>
  <c r="CO1639" i="1"/>
  <c r="CM1639" i="1"/>
  <c r="CN1346" i="1"/>
  <c r="CL1346" i="1"/>
  <c r="CH951" i="1"/>
  <c r="CN951" i="1"/>
  <c r="CS2882" i="1"/>
  <c r="CS1569" i="1"/>
  <c r="CS895" i="1"/>
  <c r="CR1631" i="1"/>
  <c r="CR1016" i="1"/>
  <c r="CQ2945" i="1"/>
  <c r="CQ2273" i="1"/>
  <c r="CQ1430" i="1"/>
  <c r="CP2882" i="1"/>
  <c r="CP2258" i="1"/>
  <c r="CP1430" i="1"/>
  <c r="CP978" i="1"/>
  <c r="CP657" i="1"/>
  <c r="CO2916" i="1"/>
  <c r="CO1737" i="1"/>
  <c r="CN678" i="1"/>
  <c r="CM2916" i="1"/>
  <c r="CH2001" i="1"/>
  <c r="CN2001" i="1"/>
  <c r="CJ2001" i="1"/>
  <c r="CJ1591" i="1"/>
  <c r="CN1591" i="1"/>
  <c r="CH1638" i="1"/>
  <c r="CN1638" i="1"/>
  <c r="CL1185" i="1"/>
  <c r="CN1185" i="1"/>
  <c r="CC2547" i="1"/>
  <c r="CM2547" i="1"/>
  <c r="CL1729" i="1"/>
  <c r="CJ1729" i="1"/>
  <c r="CE2334" i="1"/>
  <c r="CG2334" i="1" s="1"/>
  <c r="CK2334" i="1"/>
  <c r="CC1993" i="1"/>
  <c r="CE1993" i="1" s="1"/>
  <c r="CG1993" i="1" s="1"/>
  <c r="CM1993" i="1"/>
  <c r="CC1603" i="1"/>
  <c r="CE1603" i="1" s="1"/>
  <c r="CG1603" i="1" s="1"/>
  <c r="CM1603" i="1"/>
  <c r="CC1075" i="1"/>
  <c r="CE1075" i="1" s="1"/>
  <c r="CG1075" i="1" s="1"/>
  <c r="CM1075" i="1"/>
  <c r="CN2598" i="1"/>
  <c r="CL2598" i="1"/>
  <c r="CH2574" i="1"/>
  <c r="CJ2574" i="1"/>
  <c r="CK2574" i="1"/>
  <c r="CH2527" i="1"/>
  <c r="CN2527" i="1"/>
  <c r="CH2179" i="1"/>
  <c r="CI2179" i="1"/>
  <c r="CJ2179" i="1"/>
  <c r="CL2179" i="1"/>
  <c r="CN2179" i="1"/>
  <c r="CN2053" i="1"/>
  <c r="CJ2053" i="1"/>
  <c r="CN1801" i="1"/>
  <c r="CL1801" i="1"/>
  <c r="CK1801" i="1"/>
  <c r="CL1752" i="1"/>
  <c r="CN1752" i="1"/>
  <c r="CH1752" i="1"/>
  <c r="CH1480" i="1"/>
  <c r="CM1480" i="1"/>
  <c r="CM1407" i="1"/>
  <c r="CL1407" i="1"/>
  <c r="CJ1407" i="1"/>
  <c r="CH894" i="1"/>
  <c r="CM894" i="1"/>
  <c r="CJ894" i="1"/>
  <c r="CL894" i="1"/>
  <c r="CP821" i="1"/>
  <c r="CN821" i="1"/>
  <c r="CJ675" i="1"/>
  <c r="CO675" i="1"/>
  <c r="CJ552" i="1"/>
  <c r="CL552" i="1"/>
  <c r="CM503" i="1"/>
  <c r="CJ1390" i="1"/>
  <c r="CN1390" i="1"/>
  <c r="CS2995" i="1"/>
  <c r="CS2003" i="1"/>
  <c r="CS1834" i="1"/>
  <c r="CS1434" i="1"/>
  <c r="CS1397" i="1"/>
  <c r="CS862" i="1"/>
  <c r="CS563" i="1"/>
  <c r="CR2824" i="1"/>
  <c r="CR2154" i="1"/>
  <c r="CR1591" i="1"/>
  <c r="CR1087" i="1"/>
  <c r="CR1013" i="1"/>
  <c r="CR738" i="1"/>
  <c r="CR589" i="1"/>
  <c r="CQ2882" i="1"/>
  <c r="CQ2577" i="1"/>
  <c r="CQ2169" i="1"/>
  <c r="CQ2129" i="1"/>
  <c r="CQ1330" i="1"/>
  <c r="CQ788" i="1"/>
  <c r="CP1639" i="1"/>
  <c r="CP1429" i="1"/>
  <c r="CP1342" i="1"/>
  <c r="CP702" i="1"/>
  <c r="CO2558" i="1"/>
  <c r="CO2003" i="1"/>
  <c r="CO1638" i="1"/>
  <c r="CO1158" i="1"/>
  <c r="CO1048" i="1"/>
  <c r="CO951" i="1"/>
  <c r="CN1429" i="1"/>
  <c r="CL2818" i="1"/>
  <c r="CK1687" i="1"/>
  <c r="CH1832" i="1"/>
  <c r="CL1832" i="1"/>
  <c r="CN1832" i="1"/>
  <c r="CJ1832" i="1"/>
  <c r="CH1502" i="1"/>
  <c r="CL1502" i="1"/>
  <c r="CN1502" i="1"/>
  <c r="CO1727" i="1"/>
  <c r="CH1727" i="1"/>
  <c r="CJ1727" i="1"/>
  <c r="CH545" i="1"/>
  <c r="CJ545" i="1"/>
  <c r="CL545" i="1"/>
  <c r="CN545" i="1"/>
  <c r="CS2916" i="1"/>
  <c r="CS2579" i="1"/>
  <c r="CS1639" i="1"/>
  <c r="CS1497" i="1"/>
  <c r="CS1433" i="1"/>
  <c r="CS1038" i="1"/>
  <c r="CR2152" i="1"/>
  <c r="CR2118" i="1"/>
  <c r="CR1978" i="1"/>
  <c r="CR1510" i="1"/>
  <c r="CR1354" i="1"/>
  <c r="CR1284" i="1"/>
  <c r="CR862" i="1"/>
  <c r="CR657" i="1"/>
  <c r="CQ2833" i="1"/>
  <c r="CQ2769" i="1"/>
  <c r="CQ2017" i="1"/>
  <c r="CQ1857" i="1"/>
  <c r="CQ1809" i="1"/>
  <c r="CQ1697" i="1"/>
  <c r="CQ1639" i="1"/>
  <c r="CQ1591" i="1"/>
  <c r="CQ1284" i="1"/>
  <c r="CQ1185" i="1"/>
  <c r="CP2916" i="1"/>
  <c r="CP2681" i="1"/>
  <c r="CP2210" i="1"/>
  <c r="CP2118" i="1"/>
  <c r="CP1978" i="1"/>
  <c r="CP1638" i="1"/>
  <c r="CP1390" i="1"/>
  <c r="CO2441" i="1"/>
  <c r="CO1998" i="1"/>
  <c r="CO1720" i="1"/>
  <c r="CO1635" i="1"/>
  <c r="CO854" i="1"/>
  <c r="CO561" i="1"/>
  <c r="CN1834" i="1"/>
  <c r="CM1978" i="1"/>
  <c r="CL2210" i="1"/>
  <c r="CJ3009" i="1"/>
  <c r="CJ770" i="1"/>
  <c r="CM770" i="1"/>
  <c r="CN2029" i="1"/>
  <c r="CL2029" i="1"/>
  <c r="CM1903" i="1"/>
  <c r="CS3046" i="1"/>
  <c r="CL3046" i="1"/>
  <c r="CS2258" i="1"/>
  <c r="CS2001" i="1"/>
  <c r="CS1951" i="1"/>
  <c r="CS1638" i="1"/>
  <c r="CS1496" i="1"/>
  <c r="CS1073" i="1"/>
  <c r="CS788" i="1"/>
  <c r="CS561" i="1"/>
  <c r="CR2579" i="1"/>
  <c r="CR1397" i="1"/>
  <c r="CR817" i="1"/>
  <c r="CQ2465" i="1"/>
  <c r="CQ2065" i="1"/>
  <c r="CQ1638" i="1"/>
  <c r="CQ1377" i="1"/>
  <c r="CQ1223" i="1"/>
  <c r="CQ1137" i="1"/>
  <c r="CQ1087" i="1"/>
  <c r="CQ785" i="1"/>
  <c r="CQ593" i="1"/>
  <c r="CQ545" i="1"/>
  <c r="CQ504" i="1"/>
  <c r="CP3009" i="1"/>
  <c r="CP2206" i="1"/>
  <c r="CP1977" i="1"/>
  <c r="CP1737" i="1"/>
  <c r="CP1497" i="1"/>
  <c r="CP840" i="1"/>
  <c r="CP738" i="1"/>
  <c r="CO2792" i="1"/>
  <c r="CO1993" i="1"/>
  <c r="CO1711" i="1"/>
  <c r="CO1327" i="1"/>
  <c r="CO1223" i="1"/>
  <c r="CN2916" i="1"/>
  <c r="CN1639" i="1"/>
  <c r="CN1158" i="1"/>
  <c r="CN862" i="1"/>
  <c r="CM2595" i="1"/>
  <c r="CM1687" i="1"/>
  <c r="CM1497" i="1"/>
  <c r="CM1271" i="1"/>
  <c r="CL2868" i="1"/>
  <c r="CL2430" i="1"/>
  <c r="CJ1041" i="1"/>
  <c r="CM2660" i="1"/>
  <c r="CL2660" i="1"/>
  <c r="CJ2282" i="1"/>
  <c r="CM2282" i="1"/>
  <c r="CN2282" i="1"/>
  <c r="CH1930" i="1"/>
  <c r="CL1930" i="1"/>
  <c r="CH1413" i="1"/>
  <c r="CL1413" i="1"/>
  <c r="CH1665" i="1"/>
  <c r="CN1665" i="1"/>
  <c r="CJ1665" i="1"/>
  <c r="CS2154" i="1"/>
  <c r="CR2999" i="1"/>
  <c r="CR2818" i="1"/>
  <c r="CR2730" i="1"/>
  <c r="CR2258" i="1"/>
  <c r="CR1834" i="1"/>
  <c r="CR1665" i="1"/>
  <c r="CR1281" i="1"/>
  <c r="CQ2118" i="1"/>
  <c r="CQ1969" i="1"/>
  <c r="CQ1745" i="1"/>
  <c r="CQ1425" i="1"/>
  <c r="CQ1130" i="1"/>
  <c r="CQ881" i="1"/>
  <c r="CP2914" i="1"/>
  <c r="CP1496" i="1"/>
  <c r="CP1190" i="1"/>
  <c r="CP1073" i="1"/>
  <c r="CO1473" i="1"/>
  <c r="CM1038" i="1"/>
  <c r="CL3009" i="1"/>
  <c r="CK1047" i="1"/>
  <c r="CJ1330" i="1"/>
  <c r="CL1330" i="1"/>
  <c r="CE3023" i="1"/>
  <c r="CG3023" i="1" s="1"/>
  <c r="CL2693" i="1"/>
  <c r="CN2693" i="1"/>
  <c r="CO643" i="1"/>
  <c r="CL2090" i="1"/>
  <c r="CN2090" i="1"/>
  <c r="CM2090" i="1"/>
  <c r="CH1338" i="1"/>
  <c r="CL1338" i="1"/>
  <c r="CH718" i="1"/>
  <c r="CO718" i="1"/>
  <c r="CJ718" i="1"/>
  <c r="CL718" i="1"/>
  <c r="CN718" i="1"/>
  <c r="CN594" i="1"/>
  <c r="CO594" i="1"/>
  <c r="CJ594" i="1"/>
  <c r="CC2952" i="1"/>
  <c r="CM2952" i="1"/>
  <c r="CC2809" i="1"/>
  <c r="CE2809" i="1" s="1"/>
  <c r="CG2809" i="1" s="1"/>
  <c r="CM2809" i="1"/>
  <c r="CE1482" i="1"/>
  <c r="CK1482" i="1"/>
  <c r="CM2943" i="1"/>
  <c r="CK2943" i="1"/>
  <c r="CH2274" i="1"/>
  <c r="CL2274" i="1"/>
  <c r="CH2222" i="1"/>
  <c r="CM2222" i="1"/>
  <c r="CL2913" i="1"/>
  <c r="CN2913" i="1"/>
  <c r="CS2913" i="1"/>
  <c r="CS2152" i="1"/>
  <c r="CS1429" i="1"/>
  <c r="CS738" i="1"/>
  <c r="CR2916" i="1"/>
  <c r="CR1434" i="1"/>
  <c r="CQ1633" i="1"/>
  <c r="CQ1537" i="1"/>
  <c r="CQ1496" i="1"/>
  <c r="CQ977" i="1"/>
  <c r="CP2913" i="1"/>
  <c r="CP2792" i="1"/>
  <c r="CP1729" i="1"/>
  <c r="CP1633" i="1"/>
  <c r="CP1013" i="1"/>
  <c r="CP922" i="1"/>
  <c r="CP561" i="1"/>
  <c r="CO2198" i="1"/>
  <c r="CO2103" i="1"/>
  <c r="CO1471" i="1"/>
  <c r="CN2579" i="1"/>
  <c r="CN2154" i="1"/>
  <c r="CM1252" i="1"/>
  <c r="CL3007" i="1"/>
  <c r="CL2354" i="1"/>
  <c r="CL2003" i="1"/>
  <c r="CL1638" i="1"/>
  <c r="CL1130" i="1"/>
  <c r="CJ1893" i="1"/>
  <c r="CL1893" i="1"/>
  <c r="CJ2450" i="1"/>
  <c r="CN2450" i="1"/>
  <c r="CH1610" i="1"/>
  <c r="CN1610" i="1"/>
  <c r="CN1542" i="1"/>
  <c r="CK882" i="1"/>
  <c r="CJ2097" i="1"/>
  <c r="CJ1562" i="1"/>
  <c r="CH2394" i="1"/>
  <c r="CK1646" i="1"/>
  <c r="CN655" i="1"/>
  <c r="CM777" i="1"/>
  <c r="CL1345" i="1"/>
  <c r="CO1089" i="1"/>
  <c r="CL804" i="1"/>
  <c r="CJ2986" i="1"/>
  <c r="CK2470" i="1"/>
  <c r="CM2126" i="1"/>
  <c r="CK1290" i="1"/>
  <c r="CO655" i="1"/>
  <c r="CM1290" i="1"/>
  <c r="CL2589" i="1"/>
  <c r="CL2177" i="1"/>
  <c r="CM2084" i="1"/>
  <c r="CQ2896" i="1"/>
  <c r="CQ2784" i="1"/>
  <c r="CQ2672" i="1"/>
  <c r="CK2624" i="1"/>
  <c r="CI2313" i="1"/>
  <c r="CK1734" i="1"/>
  <c r="CM1411" i="1"/>
  <c r="CO1938" i="1"/>
  <c r="CO1650" i="1"/>
  <c r="CL1524" i="1"/>
  <c r="CO598" i="1"/>
  <c r="CK2671" i="1"/>
  <c r="CO985" i="1"/>
  <c r="CM2692" i="1"/>
  <c r="CJ1732" i="1"/>
  <c r="CO1732" i="1"/>
  <c r="CK1732" i="1"/>
  <c r="CP1732" i="1"/>
  <c r="CS1732" i="1"/>
  <c r="CM1732" i="1"/>
  <c r="CR1732" i="1"/>
  <c r="CN1732" i="1"/>
  <c r="CL1732" i="1"/>
  <c r="CQ1732" i="1"/>
  <c r="CH969" i="1"/>
  <c r="CO969" i="1"/>
  <c r="CR969" i="1"/>
  <c r="CQ969" i="1"/>
  <c r="CS969" i="1"/>
  <c r="CN969" i="1"/>
  <c r="CP969" i="1"/>
  <c r="CN3027" i="1"/>
  <c r="CS3027" i="1"/>
  <c r="CH1703" i="1"/>
  <c r="CQ1703" i="1"/>
  <c r="CS1703" i="1"/>
  <c r="CP1703" i="1"/>
  <c r="CN1410" i="1"/>
  <c r="CP1410" i="1"/>
  <c r="CS1410" i="1"/>
  <c r="CO1410" i="1"/>
  <c r="CQ1410" i="1"/>
  <c r="CR1410" i="1"/>
  <c r="CH1359" i="1"/>
  <c r="CM1359" i="1"/>
  <c r="CS919" i="1"/>
  <c r="CQ919" i="1"/>
  <c r="CJ2817" i="1"/>
  <c r="CM2817" i="1"/>
  <c r="CR2817" i="1"/>
  <c r="CS2817" i="1"/>
  <c r="CJ742" i="1"/>
  <c r="CN742" i="1"/>
  <c r="CR742" i="1"/>
  <c r="CS742" i="1"/>
  <c r="CP742" i="1"/>
  <c r="CL742" i="1"/>
  <c r="CM742" i="1"/>
  <c r="CQ742" i="1"/>
  <c r="CO742" i="1"/>
  <c r="CS1955" i="1"/>
  <c r="CR1973" i="1"/>
  <c r="CQ2479" i="1"/>
  <c r="CQ2201" i="1"/>
  <c r="CQ2079" i="1"/>
  <c r="CQ1363" i="1"/>
  <c r="CP2927" i="1"/>
  <c r="CP2082" i="1"/>
  <c r="CO2306" i="1"/>
  <c r="CO1956" i="1"/>
  <c r="CO1576" i="1"/>
  <c r="CM3002" i="1"/>
  <c r="CM2874" i="1"/>
  <c r="CM1576" i="1"/>
  <c r="CM910" i="1"/>
  <c r="CL1432" i="1"/>
  <c r="CK2881" i="1"/>
  <c r="CJ2906" i="1"/>
  <c r="CJ2605" i="1"/>
  <c r="CL2605" i="1"/>
  <c r="CP2605" i="1"/>
  <c r="CM2451" i="1"/>
  <c r="CK2451" i="1"/>
  <c r="CO2451" i="1"/>
  <c r="CH1615" i="1"/>
  <c r="CM1615" i="1"/>
  <c r="CL1615" i="1"/>
  <c r="CO1615" i="1"/>
  <c r="CP1615" i="1"/>
  <c r="CJ2286" i="1"/>
  <c r="CK2286" i="1"/>
  <c r="CH2286" i="1"/>
  <c r="CN2286" i="1"/>
  <c r="CL2286" i="1"/>
  <c r="CL1699" i="1"/>
  <c r="CP1699" i="1"/>
  <c r="CS2751" i="1"/>
  <c r="CS1830" i="1"/>
  <c r="CS1485" i="1"/>
  <c r="CS871" i="1"/>
  <c r="CS504" i="1"/>
  <c r="CR2381" i="1"/>
  <c r="CQ2433" i="1"/>
  <c r="CQ2337" i="1"/>
  <c r="CQ2286" i="1"/>
  <c r="CQ2158" i="1"/>
  <c r="CQ2113" i="1"/>
  <c r="CQ1262" i="1"/>
  <c r="CP2327" i="1"/>
  <c r="CP2286" i="1"/>
  <c r="CP2201" i="1"/>
  <c r="CP2079" i="1"/>
  <c r="CP1682" i="1"/>
  <c r="CP1432" i="1"/>
  <c r="CO2961" i="1"/>
  <c r="CN1118" i="1"/>
  <c r="CN702" i="1"/>
  <c r="CL1956" i="1"/>
  <c r="CL1018" i="1"/>
  <c r="CJ2430" i="1"/>
  <c r="CJ1908" i="1"/>
  <c r="CJ1615" i="1"/>
  <c r="CN1751" i="1"/>
  <c r="CO1751" i="1"/>
  <c r="CL1751" i="1"/>
  <c r="CA1494" i="1"/>
  <c r="CC1494" i="1" s="1"/>
  <c r="CE1494" i="1" s="1"/>
  <c r="CG1494" i="1" s="1"/>
  <c r="CH2456" i="1"/>
  <c r="CJ2456" i="1"/>
  <c r="CN2456" i="1"/>
  <c r="CS2999" i="1"/>
  <c r="CS2927" i="1"/>
  <c r="CS702" i="1"/>
  <c r="CR2975" i="1"/>
  <c r="CR2901" i="1"/>
  <c r="CR2673" i="1"/>
  <c r="CR1569" i="1"/>
  <c r="CR1363" i="1"/>
  <c r="CR666" i="1"/>
  <c r="CQ2977" i="1"/>
  <c r="CQ2737" i="1"/>
  <c r="CQ1830" i="1"/>
  <c r="CQ1782" i="1"/>
  <c r="CQ666" i="1"/>
  <c r="CP2755" i="1"/>
  <c r="CP1431" i="1"/>
  <c r="CP1017" i="1"/>
  <c r="CO2577" i="1"/>
  <c r="CO2286" i="1"/>
  <c r="CO2129" i="1"/>
  <c r="CO1830" i="1"/>
  <c r="CM1830" i="1"/>
  <c r="CL1955" i="1"/>
  <c r="CL1577" i="1"/>
  <c r="CN2474" i="1"/>
  <c r="CO2474" i="1"/>
  <c r="CH2499" i="1"/>
  <c r="CN2499" i="1"/>
  <c r="CK1016" i="1"/>
  <c r="CN1016" i="1"/>
  <c r="CP1016" i="1"/>
  <c r="CH2210" i="1"/>
  <c r="CN2210" i="1"/>
  <c r="CH2118" i="1"/>
  <c r="CJ2118" i="1"/>
  <c r="CL2118" i="1"/>
  <c r="CN2118" i="1"/>
  <c r="CH1978" i="1"/>
  <c r="CJ1978" i="1"/>
  <c r="CN1978" i="1"/>
  <c r="CO1978" i="1"/>
  <c r="CH719" i="1"/>
  <c r="CL719" i="1"/>
  <c r="CJ719" i="1"/>
  <c r="CS1577" i="1"/>
  <c r="CS1213" i="1"/>
  <c r="CS531" i="1"/>
  <c r="CR2755" i="1"/>
  <c r="CR1682" i="1"/>
  <c r="CR1432" i="1"/>
  <c r="CR553" i="1"/>
  <c r="CQ2975" i="1"/>
  <c r="CQ2929" i="1"/>
  <c r="CQ2673" i="1"/>
  <c r="CQ1977" i="1"/>
  <c r="CP2751" i="1"/>
  <c r="CP2451" i="1"/>
  <c r="CP2158" i="1"/>
  <c r="CO2874" i="1"/>
  <c r="CO2006" i="1"/>
  <c r="CO1828" i="1"/>
  <c r="CO1047" i="1"/>
  <c r="CN2082" i="1"/>
  <c r="CN1285" i="1"/>
  <c r="CM1681" i="1"/>
  <c r="CM1431" i="1"/>
  <c r="CL1565" i="1"/>
  <c r="CI2286" i="1"/>
  <c r="CH2159" i="1"/>
  <c r="CJ2159" i="1"/>
  <c r="CL2159" i="1"/>
  <c r="CN2159" i="1"/>
  <c r="CN563" i="1"/>
  <c r="CL563" i="1"/>
  <c r="CJ1498" i="1"/>
  <c r="CM1498" i="1"/>
  <c r="CJ2436" i="1"/>
  <c r="CM2436" i="1"/>
  <c r="CL2436" i="1"/>
  <c r="CN2436" i="1"/>
  <c r="CO2436" i="1"/>
  <c r="CN2271" i="1"/>
  <c r="CM2271" i="1"/>
  <c r="CJ2271" i="1"/>
  <c r="CJ978" i="1"/>
  <c r="CK978" i="1"/>
  <c r="CN978" i="1"/>
  <c r="CL978" i="1"/>
  <c r="CM978" i="1"/>
  <c r="CH978" i="1"/>
  <c r="CS1285" i="1"/>
  <c r="CS1009" i="1"/>
  <c r="CS666" i="1"/>
  <c r="CR2751" i="1"/>
  <c r="CR2158" i="1"/>
  <c r="CR1530" i="1"/>
  <c r="CR1431" i="1"/>
  <c r="CR1141" i="1"/>
  <c r="CR702" i="1"/>
  <c r="CQ2927" i="1"/>
  <c r="CQ799" i="1"/>
  <c r="CP2627" i="1"/>
  <c r="CP1631" i="1"/>
  <c r="CO2479" i="1"/>
  <c r="CN2451" i="1"/>
  <c r="CN2132" i="1"/>
  <c r="CN1908" i="1"/>
  <c r="CM2847" i="1"/>
  <c r="CM1782" i="1"/>
  <c r="CM2854" i="1"/>
  <c r="CJ2854" i="1"/>
  <c r="CN2854" i="1"/>
  <c r="CO2854" i="1"/>
  <c r="CJ2728" i="1"/>
  <c r="CH2728" i="1"/>
  <c r="CM2728" i="1"/>
  <c r="CO2728" i="1"/>
  <c r="CP2728" i="1"/>
  <c r="CN2410" i="1"/>
  <c r="CM1811" i="1"/>
  <c r="CN1811" i="1"/>
  <c r="CP1811" i="1"/>
  <c r="CJ1811" i="1"/>
  <c r="CO1811" i="1"/>
  <c r="CL2193" i="1"/>
  <c r="CP2193" i="1"/>
  <c r="CL1974" i="1"/>
  <c r="CN1974" i="1"/>
  <c r="CK977" i="1"/>
  <c r="CJ977" i="1"/>
  <c r="CN977" i="1"/>
  <c r="CP977" i="1"/>
  <c r="CS2599" i="1"/>
  <c r="CS2054" i="1"/>
  <c r="CQ2881" i="1"/>
  <c r="CQ2417" i="1"/>
  <c r="CQ702" i="1"/>
  <c r="CP2998" i="1"/>
  <c r="CP1141" i="1"/>
  <c r="CO2564" i="1"/>
  <c r="CO1363" i="1"/>
  <c r="CN1782" i="1"/>
  <c r="CN1093" i="1"/>
  <c r="CM2286" i="1"/>
  <c r="CM872" i="1"/>
  <c r="CL1411" i="1"/>
  <c r="CK2433" i="1"/>
  <c r="CH2835" i="1"/>
  <c r="CJ2835" i="1"/>
  <c r="CM2835" i="1"/>
  <c r="CK2835" i="1"/>
  <c r="CL2835" i="1"/>
  <c r="CH2522" i="1"/>
  <c r="CJ2522" i="1"/>
  <c r="CJ1288" i="1"/>
  <c r="CK1288" i="1"/>
  <c r="CH1288" i="1"/>
  <c r="CM1054" i="1"/>
  <c r="CO1054" i="1"/>
  <c r="CP1054" i="1"/>
  <c r="CL1054" i="1"/>
  <c r="CS2698" i="1"/>
  <c r="CR1908" i="1"/>
  <c r="CQ3009" i="1"/>
  <c r="CQ2513" i="1"/>
  <c r="CQ1769" i="1"/>
  <c r="CQ1017" i="1"/>
  <c r="CP2319" i="1"/>
  <c r="CO2657" i="1"/>
  <c r="CO2465" i="1"/>
  <c r="CO1530" i="1"/>
  <c r="CO1411" i="1"/>
  <c r="CO936" i="1"/>
  <c r="CO872" i="1"/>
  <c r="CN2605" i="1"/>
  <c r="CN1781" i="1"/>
  <c r="CM2657" i="1"/>
  <c r="CM871" i="1"/>
  <c r="CJ2004" i="1"/>
  <c r="CK1038" i="1"/>
  <c r="CO1038" i="1"/>
  <c r="CL887" i="1"/>
  <c r="CN887" i="1"/>
  <c r="CH595" i="1"/>
  <c r="CP595" i="1"/>
  <c r="CJ595" i="1"/>
  <c r="CN595" i="1"/>
  <c r="CH1497" i="1"/>
  <c r="CL1497" i="1"/>
  <c r="CO1497" i="1"/>
  <c r="CN1497" i="1"/>
  <c r="CP2950" i="1"/>
  <c r="CO1994" i="1"/>
  <c r="CH1018" i="1"/>
  <c r="CJ1018" i="1"/>
  <c r="CP1018" i="1"/>
  <c r="CH2755" i="1"/>
  <c r="CJ2755" i="1"/>
  <c r="CL2755" i="1"/>
  <c r="CN1028" i="1"/>
  <c r="CQ1028" i="1"/>
  <c r="CJ2181" i="1"/>
  <c r="CN2181" i="1"/>
  <c r="CH2158" i="1"/>
  <c r="CM2158" i="1"/>
  <c r="CJ2158" i="1"/>
  <c r="CN2158" i="1"/>
  <c r="CK2158" i="1"/>
  <c r="CH2132" i="1"/>
  <c r="CO2132" i="1"/>
  <c r="CM2132" i="1"/>
  <c r="CJ2082" i="1"/>
  <c r="CL2082" i="1"/>
  <c r="CJ2006" i="1"/>
  <c r="CK2006" i="1"/>
  <c r="CH2006" i="1"/>
  <c r="CL2006" i="1"/>
  <c r="CM2006" i="1"/>
  <c r="CN1956" i="1"/>
  <c r="CJ1956" i="1"/>
  <c r="CN1858" i="1"/>
  <c r="CL1858" i="1"/>
  <c r="CJ1830" i="1"/>
  <c r="CK1830" i="1"/>
  <c r="CH1806" i="1"/>
  <c r="CO1806" i="1"/>
  <c r="CL1806" i="1"/>
  <c r="CJ1656" i="1"/>
  <c r="CN1656" i="1"/>
  <c r="CM1656" i="1"/>
  <c r="CO1656" i="1"/>
  <c r="CM1432" i="1"/>
  <c r="CO1432" i="1"/>
  <c r="CK1432" i="1"/>
  <c r="CK1411" i="1"/>
  <c r="CN1411" i="1"/>
  <c r="CJ1411" i="1"/>
  <c r="CM1310" i="1"/>
  <c r="CN1310" i="1"/>
  <c r="CP1310" i="1"/>
  <c r="CI1238" i="1"/>
  <c r="CO1238" i="1"/>
  <c r="CL1238" i="1"/>
  <c r="CM1238" i="1"/>
  <c r="CP1142" i="1"/>
  <c r="CL1142" i="1"/>
  <c r="CH1093" i="1"/>
  <c r="CP1093" i="1"/>
  <c r="CJ799" i="1"/>
  <c r="CO799" i="1"/>
  <c r="CN799" i="1"/>
  <c r="CH726" i="1"/>
  <c r="CK726" i="1"/>
  <c r="CP726" i="1"/>
  <c r="CL726" i="1"/>
  <c r="CL703" i="1"/>
  <c r="CP703" i="1"/>
  <c r="CA2354" i="1"/>
  <c r="CC2354" i="1" s="1"/>
  <c r="CE2354" i="1" s="1"/>
  <c r="CG2354" i="1" s="1"/>
  <c r="CO2354" i="1"/>
  <c r="CA2002" i="1"/>
  <c r="CC2002" i="1" s="1"/>
  <c r="CO2002" i="1"/>
  <c r="CA1666" i="1"/>
  <c r="CO1666" i="1"/>
  <c r="CS829" i="1"/>
  <c r="CJ2045" i="1"/>
  <c r="CN2045" i="1"/>
  <c r="CJ1017" i="1"/>
  <c r="CN1017" i="1"/>
  <c r="CH1973" i="1"/>
  <c r="CL1973" i="1"/>
  <c r="CM643" i="1"/>
  <c r="CN643" i="1"/>
  <c r="CI743" i="1"/>
  <c r="CL743" i="1"/>
  <c r="CH2906" i="1"/>
  <c r="CN2906" i="1"/>
  <c r="CN1657" i="1"/>
  <c r="CL1657" i="1"/>
  <c r="CP1657" i="1"/>
  <c r="CA2820" i="1"/>
  <c r="CC2820" i="1" s="1"/>
  <c r="CE2820" i="1" s="1"/>
  <c r="CG2820" i="1" s="1"/>
  <c r="CO2820" i="1"/>
  <c r="CC2422" i="1"/>
  <c r="CM2422" i="1"/>
  <c r="CA2167" i="1"/>
  <c r="CO2167" i="1"/>
  <c r="CC1994" i="1"/>
  <c r="CM1994" i="1"/>
  <c r="CA1942" i="1"/>
  <c r="CC1942" i="1" s="1"/>
  <c r="CO1942" i="1"/>
  <c r="CA1688" i="1"/>
  <c r="CC1688" i="1" s="1"/>
  <c r="CE1688" i="1" s="1"/>
  <c r="CG1688" i="1" s="1"/>
  <c r="CO1688" i="1"/>
  <c r="CE1576" i="1"/>
  <c r="CG1576" i="1" s="1"/>
  <c r="CK1576" i="1"/>
  <c r="CA1523" i="1"/>
  <c r="CO1523" i="1"/>
  <c r="CA714" i="1"/>
  <c r="CO714" i="1"/>
  <c r="CA633" i="1"/>
  <c r="CC633" i="1" s="1"/>
  <c r="CE633" i="1" s="1"/>
  <c r="CG633" i="1" s="1"/>
  <c r="CO633" i="1"/>
  <c r="CK2999" i="1"/>
  <c r="CL2999" i="1"/>
  <c r="CN2999" i="1"/>
  <c r="CH2927" i="1"/>
  <c r="CM2927" i="1"/>
  <c r="CL2927" i="1"/>
  <c r="CJ2927" i="1"/>
  <c r="CO2927" i="1"/>
  <c r="CJ2824" i="1"/>
  <c r="CN2824" i="1"/>
  <c r="CM2824" i="1"/>
  <c r="CP2824" i="1"/>
  <c r="CJ2751" i="1"/>
  <c r="CM2751" i="1"/>
  <c r="CN2751" i="1"/>
  <c r="CJ2649" i="1"/>
  <c r="CN2649" i="1"/>
  <c r="CP2479" i="1"/>
  <c r="CN2479" i="1"/>
  <c r="CK2430" i="1"/>
  <c r="CN2430" i="1"/>
  <c r="CO2430" i="1"/>
  <c r="CH2327" i="1"/>
  <c r="CM2327" i="1"/>
  <c r="CN2327" i="1"/>
  <c r="CL2201" i="1"/>
  <c r="CH2201" i="1"/>
  <c r="CN2201" i="1"/>
  <c r="CO2201" i="1"/>
  <c r="CK2103" i="1"/>
  <c r="CL2103" i="1"/>
  <c r="CM2103" i="1"/>
  <c r="CN2103" i="1"/>
  <c r="CO2079" i="1"/>
  <c r="CL2079" i="1"/>
  <c r="CN2079" i="1"/>
  <c r="CL1977" i="1"/>
  <c r="CH1977" i="1"/>
  <c r="CN1977" i="1"/>
  <c r="CO1977" i="1"/>
  <c r="CM1977" i="1"/>
  <c r="CH1955" i="1"/>
  <c r="CN1955" i="1"/>
  <c r="CP1955" i="1"/>
  <c r="CH1928" i="1"/>
  <c r="CN1928" i="1"/>
  <c r="CH1907" i="1"/>
  <c r="CN1907" i="1"/>
  <c r="CP1907" i="1"/>
  <c r="CI1577" i="1"/>
  <c r="CM1577" i="1"/>
  <c r="CN1577" i="1"/>
  <c r="CL1530" i="1"/>
  <c r="CP1530" i="1"/>
  <c r="CL1459" i="1"/>
  <c r="CO1459" i="1"/>
  <c r="CP1459" i="1"/>
  <c r="CO1431" i="1"/>
  <c r="CK1431" i="1"/>
  <c r="CJ1383" i="1"/>
  <c r="CN1383" i="1"/>
  <c r="CL1383" i="1"/>
  <c r="CO1383" i="1"/>
  <c r="CH1285" i="1"/>
  <c r="CL1285" i="1"/>
  <c r="CJ1262" i="1"/>
  <c r="CL1262" i="1"/>
  <c r="CM1262" i="1"/>
  <c r="CH1262" i="1"/>
  <c r="CN1262" i="1"/>
  <c r="CH1237" i="1"/>
  <c r="CJ1237" i="1"/>
  <c r="CN1237" i="1"/>
  <c r="CL1237" i="1"/>
  <c r="CL1213" i="1"/>
  <c r="CN1213" i="1"/>
  <c r="CJ1141" i="1"/>
  <c r="CN1141" i="1"/>
  <c r="CL1141" i="1"/>
  <c r="CH895" i="1"/>
  <c r="CJ895" i="1"/>
  <c r="CQ895" i="1"/>
  <c r="CH822" i="1"/>
  <c r="CL822" i="1"/>
  <c r="CP822" i="1"/>
  <c r="CL531" i="1"/>
  <c r="CN531" i="1"/>
  <c r="CP531" i="1"/>
  <c r="CM504" i="1"/>
  <c r="CL504" i="1"/>
  <c r="CA3041" i="1"/>
  <c r="CO3041" i="1"/>
  <c r="CA2993" i="1"/>
  <c r="CO2993" i="1"/>
  <c r="CA2977" i="1"/>
  <c r="CO2977" i="1"/>
  <c r="CC2961" i="1"/>
  <c r="CM2961" i="1"/>
  <c r="CA2945" i="1"/>
  <c r="CO2945" i="1"/>
  <c r="CA2913" i="1"/>
  <c r="CO2913" i="1"/>
  <c r="CC2833" i="1"/>
  <c r="CM2833" i="1"/>
  <c r="CA2769" i="1"/>
  <c r="CO2769" i="1"/>
  <c r="CE2657" i="1"/>
  <c r="CG2657" i="1" s="1"/>
  <c r="CK2657" i="1"/>
  <c r="CA2593" i="1"/>
  <c r="CO2593" i="1"/>
  <c r="CA2385" i="1"/>
  <c r="CO2385" i="1"/>
  <c r="CA2273" i="1"/>
  <c r="CO2273" i="1"/>
  <c r="CA2241" i="1"/>
  <c r="CO2241" i="1"/>
  <c r="CC2177" i="1"/>
  <c r="CM2177" i="1"/>
  <c r="CC2129" i="1"/>
  <c r="CM2129" i="1"/>
  <c r="CA2081" i="1"/>
  <c r="CO2081" i="1"/>
  <c r="CA2001" i="1"/>
  <c r="CO2001" i="1"/>
  <c r="CA1937" i="1"/>
  <c r="CO1937" i="1"/>
  <c r="CC1825" i="1"/>
  <c r="CM1825" i="1"/>
  <c r="CC1745" i="1"/>
  <c r="CM1745" i="1"/>
  <c r="CA1729" i="1"/>
  <c r="CO1729" i="1"/>
  <c r="CO1665" i="1"/>
  <c r="CA1665" i="1"/>
  <c r="CA1649" i="1"/>
  <c r="CO1649" i="1"/>
  <c r="CA1617" i="1"/>
  <c r="CC1617" i="1" s="1"/>
  <c r="CE1617" i="1" s="1"/>
  <c r="CG1617" i="1" s="1"/>
  <c r="CO1617" i="1"/>
  <c r="CA1537" i="1"/>
  <c r="CC1537" i="1" s="1"/>
  <c r="CE1537" i="1" s="1"/>
  <c r="CO1537" i="1"/>
  <c r="CC1505" i="1"/>
  <c r="CE1505" i="1" s="1"/>
  <c r="CG1505" i="1" s="1"/>
  <c r="CM1505" i="1"/>
  <c r="CA1377" i="1"/>
  <c r="CO1377" i="1"/>
  <c r="CA1345" i="1"/>
  <c r="CO1345" i="1"/>
  <c r="CC1297" i="1"/>
  <c r="CM1297" i="1"/>
  <c r="CA1281" i="1"/>
  <c r="CO1281" i="1"/>
  <c r="CC1233" i="1"/>
  <c r="CA1217" i="1"/>
  <c r="CO1217" i="1"/>
  <c r="CC1185" i="1"/>
  <c r="CE1185" i="1" s="1"/>
  <c r="CG1185" i="1" s="1"/>
  <c r="CM1185" i="1"/>
  <c r="CA1137" i="1"/>
  <c r="CO1137" i="1"/>
  <c r="CA1121" i="1"/>
  <c r="CC1121" i="1" s="1"/>
  <c r="CE1121" i="1" s="1"/>
  <c r="CG1121" i="1" s="1"/>
  <c r="CO1121" i="1"/>
  <c r="CA1073" i="1"/>
  <c r="CC1073" i="1" s="1"/>
  <c r="CE1073" i="1" s="1"/>
  <c r="CG1073" i="1" s="1"/>
  <c r="CO1073" i="1"/>
  <c r="CA1057" i="1"/>
  <c r="CC1057" i="1" s="1"/>
  <c r="CE1057" i="1" s="1"/>
  <c r="CG1057" i="1" s="1"/>
  <c r="CO1057" i="1"/>
  <c r="BY1041" i="1"/>
  <c r="CQ1041" i="1"/>
  <c r="BY945" i="1"/>
  <c r="CQ945" i="1"/>
  <c r="CA913" i="1"/>
  <c r="CC913" i="1" s="1"/>
  <c r="CE913" i="1" s="1"/>
  <c r="CG913" i="1" s="1"/>
  <c r="CO913" i="1"/>
  <c r="CA897" i="1"/>
  <c r="CC897" i="1" s="1"/>
  <c r="CE897" i="1" s="1"/>
  <c r="CG897" i="1" s="1"/>
  <c r="CO897" i="1"/>
  <c r="CA865" i="1"/>
  <c r="CC865" i="1" s="1"/>
  <c r="CO865" i="1"/>
  <c r="CE833" i="1"/>
  <c r="CG833" i="1" s="1"/>
  <c r="CK833" i="1"/>
  <c r="CC785" i="1"/>
  <c r="CE785" i="1" s="1"/>
  <c r="CM785" i="1"/>
  <c r="BY721" i="1"/>
  <c r="CQ721" i="1"/>
  <c r="CC705" i="1"/>
  <c r="CM705" i="1"/>
  <c r="CA609" i="1"/>
  <c r="CO609" i="1"/>
  <c r="CC561" i="1"/>
  <c r="CM561" i="1"/>
  <c r="CA545" i="1"/>
  <c r="CO545" i="1"/>
  <c r="CL1009" i="1"/>
  <c r="CM1009" i="1"/>
  <c r="CO1009" i="1"/>
  <c r="CS2327" i="1"/>
  <c r="CS2286" i="1"/>
  <c r="CS1973" i="1"/>
  <c r="CS1411" i="1"/>
  <c r="CR2698" i="1"/>
  <c r="CR2595" i="1"/>
  <c r="CR2181" i="1"/>
  <c r="CR1858" i="1"/>
  <c r="CR1781" i="1"/>
  <c r="CR1238" i="1"/>
  <c r="CR799" i="1"/>
  <c r="CR504" i="1"/>
  <c r="CQ2913" i="1"/>
  <c r="CQ2824" i="1"/>
  <c r="CQ2657" i="1"/>
  <c r="CQ2593" i="1"/>
  <c r="CQ2177" i="1"/>
  <c r="CQ2138" i="1"/>
  <c r="CQ2097" i="1"/>
  <c r="CQ1908" i="1"/>
  <c r="CQ872" i="1"/>
  <c r="CQ726" i="1"/>
  <c r="CQ606" i="1"/>
  <c r="CP2054" i="1"/>
  <c r="CP1383" i="1"/>
  <c r="CP872" i="1"/>
  <c r="CP829" i="1"/>
  <c r="CO2847" i="1"/>
  <c r="CO2177" i="1"/>
  <c r="CO2065" i="1"/>
  <c r="CO1745" i="1"/>
  <c r="CO1262" i="1"/>
  <c r="CO703" i="1"/>
  <c r="CN2006" i="1"/>
  <c r="CN1431" i="1"/>
  <c r="CN1018" i="1"/>
  <c r="CL2181" i="1"/>
  <c r="CL2045" i="1"/>
  <c r="CJ2201" i="1"/>
  <c r="CM633" i="1"/>
  <c r="CC1828" i="1"/>
  <c r="CE1828" i="1" s="1"/>
  <c r="CG1828" i="1" s="1"/>
  <c r="CH1882" i="1"/>
  <c r="CL1882" i="1"/>
  <c r="CO1882" i="1"/>
  <c r="CN1882" i="1"/>
  <c r="CH1455" i="1"/>
  <c r="CP1455" i="1"/>
  <c r="CK568" i="1"/>
  <c r="CO568" i="1"/>
  <c r="CJ568" i="1"/>
  <c r="CC2639" i="1"/>
  <c r="CM2639" i="1"/>
  <c r="CJ958" i="1"/>
  <c r="CH958" i="1"/>
  <c r="CN958" i="1"/>
  <c r="CL958" i="1"/>
  <c r="CA2986" i="1"/>
  <c r="CO2986" i="1"/>
  <c r="CA2846" i="1"/>
  <c r="CO2846" i="1"/>
  <c r="CJ3048" i="1"/>
  <c r="CK3048" i="1"/>
  <c r="CL3048" i="1"/>
  <c r="CM3048" i="1"/>
  <c r="CO3048" i="1"/>
  <c r="CS2950" i="1"/>
  <c r="CS2045" i="1"/>
  <c r="CS1530" i="1"/>
  <c r="CR2649" i="1"/>
  <c r="CR1383" i="1"/>
  <c r="CR1237" i="1"/>
  <c r="CQ2999" i="1"/>
  <c r="CQ1956" i="1"/>
  <c r="CQ1907" i="1"/>
  <c r="CQ1530" i="1"/>
  <c r="CQ1009" i="1"/>
  <c r="CQ871" i="1"/>
  <c r="CQ822" i="1"/>
  <c r="CP2138" i="1"/>
  <c r="CP1973" i="1"/>
  <c r="CP1656" i="1"/>
  <c r="CP871" i="1"/>
  <c r="CO2337" i="1"/>
  <c r="CO2250" i="1"/>
  <c r="CN2054" i="1"/>
  <c r="CN1615" i="1"/>
  <c r="CN1009" i="1"/>
  <c r="CM2577" i="1"/>
  <c r="CM2433" i="1"/>
  <c r="CL2327" i="1"/>
  <c r="CL1908" i="1"/>
  <c r="CL1830" i="1"/>
  <c r="CL1310" i="1"/>
  <c r="CK2327" i="1"/>
  <c r="CH2287" i="1"/>
  <c r="CN2287" i="1"/>
  <c r="CM1313" i="1"/>
  <c r="CO1313" i="1"/>
  <c r="CH2681" i="1"/>
  <c r="CJ2681" i="1"/>
  <c r="CK2681" i="1"/>
  <c r="CL2681" i="1"/>
  <c r="CO2681" i="1"/>
  <c r="CN867" i="1"/>
  <c r="CP867" i="1"/>
  <c r="CM867" i="1"/>
  <c r="CQ867" i="1"/>
  <c r="CN2246" i="1"/>
  <c r="CJ2246" i="1"/>
  <c r="CL1957" i="1"/>
  <c r="CN1957" i="1"/>
  <c r="CH1112" i="1"/>
  <c r="CJ1112" i="1"/>
  <c r="CN1112" i="1"/>
  <c r="CJ593" i="1"/>
  <c r="CH593" i="1"/>
  <c r="CL593" i="1"/>
  <c r="CN536" i="1"/>
  <c r="CJ536" i="1"/>
  <c r="CO536" i="1"/>
  <c r="CP536" i="1"/>
  <c r="CL536" i="1"/>
  <c r="CE794" i="1"/>
  <c r="CG794" i="1" s="1"/>
  <c r="CK794" i="1"/>
  <c r="CS1262" i="1"/>
  <c r="CS681" i="1"/>
  <c r="CR2103" i="1"/>
  <c r="CR1699" i="1"/>
  <c r="CQ2906" i="1"/>
  <c r="CQ2649" i="1"/>
  <c r="CQ1955" i="1"/>
  <c r="CQ1704" i="1"/>
  <c r="CP2430" i="1"/>
  <c r="CP2006" i="1"/>
  <c r="CP1655" i="1"/>
  <c r="CP1556" i="1"/>
  <c r="CP946" i="1"/>
  <c r="CO2999" i="1"/>
  <c r="CO2433" i="1"/>
  <c r="CO2327" i="1"/>
  <c r="CO1782" i="1"/>
  <c r="CN504" i="1"/>
  <c r="CM2430" i="1"/>
  <c r="CL2451" i="1"/>
  <c r="CL1907" i="1"/>
  <c r="CL799" i="1"/>
  <c r="CK2577" i="1"/>
  <c r="CJ2327" i="1"/>
  <c r="CL2596" i="1"/>
  <c r="CN2596" i="1"/>
  <c r="CP2596" i="1"/>
  <c r="CH2258" i="1"/>
  <c r="CL2258" i="1"/>
  <c r="CN2258" i="1"/>
  <c r="CO1458" i="1"/>
  <c r="CN1458" i="1"/>
  <c r="CI954" i="1"/>
  <c r="CL954" i="1"/>
  <c r="CM954" i="1"/>
  <c r="CN866" i="1"/>
  <c r="CO866" i="1"/>
  <c r="CP866" i="1"/>
  <c r="CJ2245" i="1"/>
  <c r="CH2245" i="1"/>
  <c r="CL2245" i="1"/>
  <c r="CN1012" i="1"/>
  <c r="CM1012" i="1"/>
  <c r="CO1012" i="1"/>
  <c r="CR2286" i="1"/>
  <c r="CR829" i="1"/>
  <c r="CS2906" i="1"/>
  <c r="CS2430" i="1"/>
  <c r="CS2181" i="1"/>
  <c r="CS1769" i="1"/>
  <c r="CS822" i="1"/>
  <c r="CR2319" i="1"/>
  <c r="CR1977" i="1"/>
  <c r="CR895" i="1"/>
  <c r="CR681" i="1"/>
  <c r="CR643" i="1"/>
  <c r="CR569" i="1"/>
  <c r="CQ2865" i="1"/>
  <c r="CQ2755" i="1"/>
  <c r="CQ2132" i="1"/>
  <c r="CQ1806" i="1"/>
  <c r="CP2595" i="1"/>
  <c r="CP1238" i="1"/>
  <c r="CP643" i="1"/>
  <c r="CO2998" i="1"/>
  <c r="CO2422" i="1"/>
  <c r="CO1657" i="1"/>
  <c r="CO1076" i="1"/>
  <c r="CN2927" i="1"/>
  <c r="CK2927" i="1"/>
  <c r="CH1383" i="1"/>
  <c r="CK3028" i="1"/>
  <c r="CM3028" i="1"/>
  <c r="CJ2776" i="1"/>
  <c r="CO2776" i="1"/>
  <c r="CL2776" i="1"/>
  <c r="CJ2244" i="1"/>
  <c r="CL2244" i="1"/>
  <c r="CP2244" i="1"/>
  <c r="CN1428" i="1"/>
  <c r="CM1428" i="1"/>
  <c r="CK1428" i="1"/>
  <c r="CL2630" i="1"/>
  <c r="CN2630" i="1"/>
  <c r="CJ2335" i="1"/>
  <c r="CN2335" i="1"/>
  <c r="CJ1091" i="1"/>
  <c r="CL1091" i="1"/>
  <c r="CO1091" i="1"/>
  <c r="CN1091" i="1"/>
  <c r="CM1091" i="1"/>
  <c r="CR949" i="1"/>
  <c r="CN949" i="1"/>
  <c r="CP2650" i="1"/>
  <c r="CJ2650" i="1"/>
  <c r="CL1161" i="1"/>
  <c r="CQ1161" i="1"/>
  <c r="CN1161" i="1"/>
  <c r="CS2627" i="1"/>
  <c r="CS2319" i="1"/>
  <c r="CS2079" i="1"/>
  <c r="CS1806" i="1"/>
  <c r="CS1699" i="1"/>
  <c r="CS1459" i="1"/>
  <c r="CS1018" i="1"/>
  <c r="CS643" i="1"/>
  <c r="CS579" i="1"/>
  <c r="CR2430" i="1"/>
  <c r="CR2054" i="1"/>
  <c r="CR1657" i="1"/>
  <c r="CR1009" i="1"/>
  <c r="CR822" i="1"/>
  <c r="CQ3041" i="1"/>
  <c r="CQ2993" i="1"/>
  <c r="CQ2950" i="1"/>
  <c r="CQ2751" i="1"/>
  <c r="CQ2082" i="1"/>
  <c r="CQ1657" i="1"/>
  <c r="CQ1142" i="1"/>
  <c r="CP2381" i="1"/>
  <c r="CP2132" i="1"/>
  <c r="CP1858" i="1"/>
  <c r="CP1411" i="1"/>
  <c r="CP1285" i="1"/>
  <c r="CP1237" i="1"/>
  <c r="CO2833" i="1"/>
  <c r="CO2698" i="1"/>
  <c r="CO2618" i="1"/>
  <c r="CO2319" i="1"/>
  <c r="CO2158" i="1"/>
  <c r="CO1242" i="1"/>
  <c r="CO531" i="1"/>
  <c r="CM2201" i="1"/>
  <c r="CM799" i="1"/>
  <c r="CL2824" i="1"/>
  <c r="CL2751" i="1"/>
  <c r="CL2649" i="1"/>
  <c r="CH1956" i="1"/>
  <c r="CJ2774" i="1"/>
  <c r="CK2774" i="1"/>
  <c r="CK2526" i="1"/>
  <c r="CN2526" i="1"/>
  <c r="CM2526" i="1"/>
  <c r="CO2526" i="1"/>
  <c r="CJ2526" i="1"/>
  <c r="CL2314" i="1"/>
  <c r="CP2314" i="1"/>
  <c r="CH2154" i="1"/>
  <c r="CP2154" i="1"/>
  <c r="CK2154" i="1"/>
  <c r="CC932" i="1"/>
  <c r="CM932" i="1"/>
  <c r="CJ2881" i="1"/>
  <c r="CI2881" i="1"/>
  <c r="CO2881" i="1"/>
  <c r="CL2881" i="1"/>
  <c r="CP1261" i="1"/>
  <c r="CN1261" i="1"/>
  <c r="CJ1160" i="1"/>
  <c r="CI1160" i="1"/>
  <c r="CO1160" i="1"/>
  <c r="CM1160" i="1"/>
  <c r="CH1160" i="1"/>
  <c r="CK1160" i="1"/>
  <c r="CN1160" i="1"/>
  <c r="CC2564" i="1"/>
  <c r="CE2564" i="1" s="1"/>
  <c r="CM2564" i="1"/>
  <c r="CS1956" i="1"/>
  <c r="CS1431" i="1"/>
  <c r="CS1017" i="1"/>
  <c r="CS676" i="1"/>
  <c r="CR1656" i="1"/>
  <c r="CR1577" i="1"/>
  <c r="CR1411" i="1"/>
  <c r="CR1262" i="1"/>
  <c r="CR531" i="1"/>
  <c r="CQ2698" i="1"/>
  <c r="CQ2481" i="1"/>
  <c r="CQ1656" i="1"/>
  <c r="CQ1411" i="1"/>
  <c r="CQ946" i="1"/>
  <c r="CP2649" i="1"/>
  <c r="CP2045" i="1"/>
  <c r="CP1908" i="1"/>
  <c r="CP1028" i="1"/>
  <c r="CO2824" i="1"/>
  <c r="CO1577" i="1"/>
  <c r="CO910" i="1"/>
  <c r="CN1806" i="1"/>
  <c r="CN1699" i="1"/>
  <c r="CN871" i="1"/>
  <c r="CN606" i="1"/>
  <c r="CM2881" i="1"/>
  <c r="CK2201" i="1"/>
  <c r="CH1858" i="1"/>
  <c r="CA1130" i="1"/>
  <c r="CC1130" i="1" s="1"/>
  <c r="CE1130" i="1" s="1"/>
  <c r="CG1130" i="1" s="1"/>
  <c r="CH1701" i="1"/>
  <c r="CL1701" i="1"/>
  <c r="CN1251" i="1"/>
  <c r="CO1251" i="1"/>
  <c r="CH1159" i="1"/>
  <c r="CO1159" i="1"/>
  <c r="CN1159" i="1"/>
  <c r="CO2995" i="1"/>
  <c r="CO2788" i="1"/>
  <c r="CM2135" i="1"/>
  <c r="CM1768" i="1"/>
  <c r="CL1128" i="1"/>
  <c r="CL737" i="1"/>
  <c r="CK1768" i="1"/>
  <c r="CK1434" i="1"/>
  <c r="CG2313" i="1"/>
  <c r="CO868" i="1"/>
  <c r="CM2534" i="1"/>
  <c r="CM1234" i="1"/>
  <c r="CM737" i="1"/>
  <c r="CK2730" i="1"/>
  <c r="CC2166" i="1"/>
  <c r="CN689" i="1"/>
  <c r="CM1330" i="1"/>
  <c r="CK1737" i="1"/>
  <c r="CI2334" i="1"/>
  <c r="CJ2628" i="1"/>
  <c r="CL2628" i="1"/>
  <c r="CJ1637" i="1"/>
  <c r="CL1637" i="1"/>
  <c r="CP535" i="1"/>
  <c r="CO1586" i="1"/>
  <c r="CO1474" i="1"/>
  <c r="CO1186" i="1"/>
  <c r="CO942" i="1"/>
  <c r="CN535" i="1"/>
  <c r="CK2618" i="1"/>
  <c r="CM862" i="1"/>
  <c r="CK862" i="1"/>
  <c r="CH1998" i="1"/>
  <c r="CJ1998" i="1"/>
  <c r="CJ2334" i="1"/>
  <c r="CH2334" i="1"/>
  <c r="CO2504" i="1"/>
  <c r="CM1187" i="1"/>
  <c r="CL655" i="1"/>
  <c r="CK1089" i="1"/>
  <c r="CK737" i="1"/>
  <c r="CJ1638" i="1"/>
  <c r="CO2024" i="1"/>
  <c r="CJ819" i="1"/>
  <c r="CM819" i="1"/>
  <c r="CH2353" i="1"/>
  <c r="CJ2353" i="1"/>
  <c r="CH609" i="1"/>
  <c r="CJ609" i="1"/>
  <c r="CC1711" i="1"/>
  <c r="CM1711" i="1"/>
  <c r="CJ2478" i="1"/>
  <c r="CH2478" i="1"/>
  <c r="CH2354" i="1"/>
  <c r="CJ2354" i="1"/>
  <c r="CO2729" i="1"/>
  <c r="CA2729" i="1"/>
  <c r="CC2729" i="1" s="1"/>
  <c r="CM2767" i="1"/>
  <c r="CK2313" i="1"/>
  <c r="CI1993" i="1"/>
  <c r="CH2887" i="1"/>
  <c r="CL2887" i="1"/>
  <c r="CM2313" i="1"/>
  <c r="CM1394" i="1"/>
  <c r="CL1510" i="1"/>
  <c r="CK1510" i="1"/>
  <c r="CH2709" i="1"/>
  <c r="CJ2709" i="1"/>
  <c r="CL2709" i="1"/>
  <c r="CJ1306" i="1"/>
  <c r="CL1306" i="1"/>
  <c r="CH932" i="1"/>
  <c r="CJ932" i="1"/>
  <c r="CL3047" i="1"/>
  <c r="CM3047" i="1"/>
  <c r="CH2793" i="1"/>
  <c r="CJ2793" i="1"/>
  <c r="CN1085" i="1"/>
  <c r="CL1512" i="1"/>
  <c r="CK2212" i="1"/>
  <c r="CO1156" i="1"/>
  <c r="CK2794" i="1"/>
  <c r="CK1622" i="1"/>
  <c r="CK881" i="1"/>
  <c r="CP1165" i="1"/>
  <c r="CR1165" i="1"/>
  <c r="CS1165" i="1"/>
  <c r="CH2664" i="1"/>
  <c r="CO2664" i="1"/>
  <c r="CJ2664" i="1"/>
  <c r="CL2664" i="1"/>
  <c r="CQ3042" i="1"/>
  <c r="CQ2770" i="1"/>
  <c r="CP905" i="1"/>
  <c r="CO2082" i="1"/>
  <c r="CN1493" i="1"/>
  <c r="CN905" i="1"/>
  <c r="CK2838" i="1"/>
  <c r="CJ2838" i="1"/>
  <c r="CO2838" i="1"/>
  <c r="CM2838" i="1"/>
  <c r="CL2838" i="1"/>
  <c r="CH1957" i="1"/>
  <c r="CJ1957" i="1"/>
  <c r="CK1809" i="1"/>
  <c r="CL1809" i="1"/>
  <c r="CN1809" i="1"/>
  <c r="CM1809" i="1"/>
  <c r="CO1809" i="1"/>
  <c r="CH1737" i="1"/>
  <c r="CL1737" i="1"/>
  <c r="CM1737" i="1"/>
  <c r="CN1737" i="1"/>
  <c r="CH1684" i="1"/>
  <c r="CJ1684" i="1"/>
  <c r="CK1684" i="1"/>
  <c r="CJ1425" i="1"/>
  <c r="CN1425" i="1"/>
  <c r="CJ1896" i="1"/>
  <c r="CM1896" i="1"/>
  <c r="CN1896" i="1"/>
  <c r="CL1896" i="1"/>
  <c r="CO1896" i="1"/>
  <c r="CJ1350" i="1"/>
  <c r="CO1350" i="1"/>
  <c r="CJ1326" i="1"/>
  <c r="CM1326" i="1"/>
  <c r="CN1326" i="1"/>
  <c r="CO1326" i="1"/>
  <c r="CS2772" i="1"/>
  <c r="CR2254" i="1"/>
  <c r="CQ2664" i="1"/>
  <c r="CQ2599" i="1"/>
  <c r="CP823" i="1"/>
  <c r="CM2772" i="1"/>
  <c r="CM823" i="1"/>
  <c r="CJ2002" i="1"/>
  <c r="CP2002" i="1"/>
  <c r="CL2002" i="1"/>
  <c r="CP2466" i="1"/>
  <c r="CN2466" i="1"/>
  <c r="CL2466" i="1"/>
  <c r="CK577" i="1"/>
  <c r="CL577" i="1"/>
  <c r="CN577" i="1"/>
  <c r="CJ577" i="1"/>
  <c r="CP577" i="1"/>
  <c r="CL1279" i="1"/>
  <c r="CQ1279" i="1"/>
  <c r="CS2254" i="1"/>
  <c r="CQ2818" i="1"/>
  <c r="CQ2722" i="1"/>
  <c r="CP1974" i="1"/>
  <c r="CO2370" i="1"/>
  <c r="CO2066" i="1"/>
  <c r="CO1543" i="1"/>
  <c r="CL985" i="1"/>
  <c r="CK682" i="1"/>
  <c r="CL1210" i="1"/>
  <c r="CM1210" i="1"/>
  <c r="CN1037" i="1"/>
  <c r="CP1037" i="1"/>
  <c r="CE1158" i="1"/>
  <c r="CG1158" i="1" s="1"/>
  <c r="CK1158" i="1"/>
  <c r="CL2996" i="1"/>
  <c r="CK2996" i="1"/>
  <c r="CJ2434" i="1"/>
  <c r="CP2434" i="1"/>
  <c r="CN2434" i="1"/>
  <c r="CL2434" i="1"/>
  <c r="CR2772" i="1"/>
  <c r="CR2466" i="1"/>
  <c r="CR2149" i="1"/>
  <c r="CR985" i="1"/>
  <c r="CL1428" i="1"/>
  <c r="CO1428" i="1"/>
  <c r="CP1428" i="1"/>
  <c r="CS2466" i="1"/>
  <c r="CO577" i="1"/>
  <c r="CN985" i="1"/>
  <c r="CJ1427" i="1"/>
  <c r="CL1427" i="1"/>
  <c r="CO1427" i="1"/>
  <c r="CN1427" i="1"/>
  <c r="CM1249" i="1"/>
  <c r="CO1249" i="1"/>
  <c r="CL1249" i="1"/>
  <c r="CN1249" i="1"/>
  <c r="CH1124" i="1"/>
  <c r="CN1124" i="1"/>
  <c r="CL765" i="1"/>
  <c r="CN765" i="1"/>
  <c r="CH663" i="1"/>
  <c r="CI663" i="1"/>
  <c r="CK663" i="1"/>
  <c r="CO663" i="1"/>
  <c r="CJ663" i="1"/>
  <c r="CL663" i="1"/>
  <c r="CM663" i="1"/>
  <c r="CN663" i="1"/>
  <c r="CQ663" i="1"/>
  <c r="CO833" i="1"/>
  <c r="CM833" i="1"/>
  <c r="CN833" i="1"/>
  <c r="CP833" i="1"/>
  <c r="CQ833" i="1"/>
  <c r="CH506" i="1"/>
  <c r="CJ506" i="1"/>
  <c r="CH3033" i="1"/>
  <c r="CN3033" i="1"/>
  <c r="CJ3033" i="1"/>
  <c r="CL1688" i="1"/>
  <c r="CP1688" i="1"/>
  <c r="CK2772" i="1"/>
  <c r="CL2772" i="1"/>
  <c r="CJ2772" i="1"/>
  <c r="CN2772" i="1"/>
  <c r="CH2772" i="1"/>
  <c r="CI2772" i="1"/>
  <c r="CJ597" i="1"/>
  <c r="CH597" i="1"/>
  <c r="CN597" i="1"/>
  <c r="CL597" i="1"/>
  <c r="CS2357" i="1"/>
  <c r="CS1279" i="1"/>
  <c r="CR2357" i="1"/>
  <c r="CR2071" i="1"/>
  <c r="CR621" i="1"/>
  <c r="CQ927" i="1"/>
  <c r="CP2772" i="1"/>
  <c r="CP2664" i="1"/>
  <c r="CN2664" i="1"/>
  <c r="CL2254" i="1"/>
  <c r="CL2149" i="1"/>
  <c r="CH577" i="1"/>
  <c r="CJ980" i="1"/>
  <c r="CH980" i="1"/>
  <c r="CK980" i="1"/>
  <c r="CL980" i="1"/>
  <c r="CI980" i="1"/>
  <c r="CP980" i="1"/>
  <c r="CN980" i="1"/>
  <c r="CO801" i="1"/>
  <c r="CP801" i="1"/>
  <c r="CN801" i="1"/>
  <c r="CM801" i="1"/>
  <c r="CL2026" i="1"/>
  <c r="CN2026" i="1"/>
  <c r="CN1946" i="1"/>
  <c r="CK1946" i="1"/>
  <c r="CM1946" i="1"/>
  <c r="CO1889" i="1"/>
  <c r="CP1889" i="1"/>
  <c r="CQ1889" i="1"/>
  <c r="CS597" i="1"/>
  <c r="CR1279" i="1"/>
  <c r="CQ2850" i="1"/>
  <c r="CP927" i="1"/>
  <c r="CO2274" i="1"/>
  <c r="CM2098" i="1"/>
  <c r="CH1853" i="1"/>
  <c r="CL1853" i="1"/>
  <c r="CN1853" i="1"/>
  <c r="CA1938" i="1"/>
  <c r="CC2938" i="1"/>
  <c r="CM2938" i="1"/>
  <c r="CP2357" i="1"/>
  <c r="CL2774" i="1"/>
  <c r="CO2774" i="1"/>
  <c r="CM2774" i="1"/>
  <c r="CH1604" i="1"/>
  <c r="CO1604" i="1"/>
  <c r="CP1604" i="1"/>
  <c r="CH1397" i="1"/>
  <c r="CL1397" i="1"/>
  <c r="CH1201" i="1"/>
  <c r="CN1201" i="1"/>
  <c r="CO1201" i="1"/>
  <c r="CL1201" i="1"/>
  <c r="CM1201" i="1"/>
  <c r="CM966" i="1"/>
  <c r="CK966" i="1"/>
  <c r="CL612" i="1"/>
  <c r="CM612" i="1"/>
  <c r="CP612" i="1"/>
  <c r="CL3034" i="1"/>
  <c r="CS621" i="1"/>
  <c r="CM985" i="1"/>
  <c r="CH1028" i="1"/>
  <c r="CO1028" i="1"/>
  <c r="CH2727" i="1"/>
  <c r="CL2727" i="1"/>
  <c r="CN2727" i="1"/>
  <c r="CJ2727" i="1"/>
  <c r="CP2727" i="1"/>
  <c r="CN2414" i="1"/>
  <c r="CL2414" i="1"/>
  <c r="CN1886" i="1"/>
  <c r="CL1886" i="1"/>
  <c r="CJ1784" i="1"/>
  <c r="CO1784" i="1"/>
  <c r="CM1784" i="1"/>
  <c r="CH1490" i="1"/>
  <c r="CN1490" i="1"/>
  <c r="CK1490" i="1"/>
  <c r="CJ1490" i="1"/>
  <c r="CM1490" i="1"/>
  <c r="CE536" i="1"/>
  <c r="CK536" i="1"/>
  <c r="CH2036" i="1"/>
  <c r="CJ2036" i="1"/>
  <c r="CL2036" i="1"/>
  <c r="CN2036" i="1"/>
  <c r="CO657" i="1"/>
  <c r="CL657" i="1"/>
  <c r="CQ577" i="1"/>
  <c r="CP1279" i="1"/>
  <c r="CN1279" i="1"/>
  <c r="CJ1769" i="1"/>
  <c r="CL1769" i="1"/>
  <c r="CN1769" i="1"/>
  <c r="CN681" i="1"/>
  <c r="CL681" i="1"/>
  <c r="CN1313" i="1"/>
  <c r="CL1313" i="1"/>
  <c r="CJ1313" i="1"/>
  <c r="CH3001" i="1"/>
  <c r="CI3001" i="1"/>
  <c r="CM3001" i="1"/>
  <c r="CK3001" i="1"/>
  <c r="CL3001" i="1"/>
  <c r="CJ3001" i="1"/>
  <c r="CC2344" i="1"/>
  <c r="CM2344" i="1"/>
  <c r="CP597" i="1"/>
  <c r="CM577" i="1"/>
  <c r="CH2254" i="1"/>
  <c r="CM2254" i="1"/>
  <c r="CO2254" i="1"/>
  <c r="CN2254" i="1"/>
  <c r="CL927" i="1"/>
  <c r="CN927" i="1"/>
  <c r="CN1540" i="1"/>
  <c r="CO1540" i="1"/>
  <c r="CO2599" i="1"/>
  <c r="CN2599" i="1"/>
  <c r="CN823" i="1"/>
  <c r="CO823" i="1"/>
  <c r="CQ505" i="1"/>
  <c r="CP505" i="1"/>
  <c r="CC2258" i="1"/>
  <c r="CM2258" i="1"/>
  <c r="CA2242" i="1"/>
  <c r="CO2242" i="1"/>
  <c r="CA2226" i="1"/>
  <c r="CC2226" i="1" s="1"/>
  <c r="CE2226" i="1" s="1"/>
  <c r="CG2226" i="1" s="1"/>
  <c r="CO2226" i="1"/>
  <c r="CA2210" i="1"/>
  <c r="CO2210" i="1"/>
  <c r="CA2194" i="1"/>
  <c r="CO2194" i="1"/>
  <c r="CA2146" i="1"/>
  <c r="CC2146" i="1" s="1"/>
  <c r="CO2146" i="1"/>
  <c r="CC2082" i="1"/>
  <c r="CM2082" i="1"/>
  <c r="CC2018" i="1"/>
  <c r="CM2018" i="1"/>
  <c r="CC1986" i="1"/>
  <c r="CE1986" i="1" s="1"/>
  <c r="CM1986" i="1"/>
  <c r="CA1858" i="1"/>
  <c r="CO1858" i="1"/>
  <c r="CA1826" i="1"/>
  <c r="CO1826" i="1"/>
  <c r="BY1794" i="1"/>
  <c r="CQ1794" i="1"/>
  <c r="CC1522" i="1"/>
  <c r="CM1522" i="1"/>
  <c r="CC1458" i="1"/>
  <c r="CM1458" i="1"/>
  <c r="CC1314" i="1"/>
  <c r="CE1314" i="1" s="1"/>
  <c r="CG1314" i="1" s="1"/>
  <c r="CM1314" i="1"/>
  <c r="CE1234" i="1"/>
  <c r="CK1234" i="1"/>
  <c r="CC530" i="1"/>
  <c r="CE530" i="1" s="1"/>
  <c r="CG530" i="1" s="1"/>
  <c r="CM530" i="1"/>
  <c r="CH2349" i="1"/>
  <c r="CL2349" i="1"/>
  <c r="CJ2285" i="1"/>
  <c r="CP2285" i="1"/>
  <c r="CL2237" i="1"/>
  <c r="CP2237" i="1"/>
  <c r="CN2125" i="1"/>
  <c r="CP2125" i="1"/>
  <c r="CS2664" i="1"/>
  <c r="CS985" i="1"/>
  <c r="CQ2962" i="1"/>
  <c r="CP2071" i="1"/>
  <c r="CN2326" i="1"/>
  <c r="CO2326" i="1"/>
  <c r="CR2664" i="1"/>
  <c r="CR577" i="1"/>
  <c r="CP2149" i="1"/>
  <c r="CP985" i="1"/>
  <c r="CM2664" i="1"/>
  <c r="CH1044" i="1"/>
  <c r="CP1044" i="1"/>
  <c r="CN1044" i="1"/>
  <c r="CJ1044" i="1"/>
  <c r="CJ570" i="1"/>
  <c r="CN570" i="1"/>
  <c r="CP570" i="1"/>
  <c r="CK787" i="1"/>
  <c r="CL787" i="1"/>
  <c r="CO787" i="1"/>
  <c r="CJ787" i="1"/>
  <c r="CH682" i="1"/>
  <c r="CL682" i="1"/>
  <c r="CO682" i="1"/>
  <c r="CH641" i="1"/>
  <c r="CL641" i="1"/>
  <c r="CO641" i="1"/>
  <c r="CN641" i="1"/>
  <c r="CJ641" i="1"/>
  <c r="CP641" i="1"/>
  <c r="CJ532" i="1"/>
  <c r="CL532" i="1"/>
  <c r="CO532" i="1"/>
  <c r="CP532" i="1"/>
  <c r="CK532" i="1"/>
  <c r="CN532" i="1"/>
  <c r="CC3014" i="1"/>
  <c r="CE3014" i="1" s="1"/>
  <c r="CM3014" i="1"/>
  <c r="CA2702" i="1"/>
  <c r="CO2702" i="1"/>
  <c r="CA2473" i="1"/>
  <c r="CO2473" i="1"/>
  <c r="CC2419" i="1"/>
  <c r="CE2419" i="1" s="1"/>
  <c r="CM2419" i="1"/>
  <c r="CA2390" i="1"/>
  <c r="CO2390" i="1"/>
  <c r="CA2307" i="1"/>
  <c r="CO2307" i="1"/>
  <c r="CA2278" i="1"/>
  <c r="CO2278" i="1"/>
  <c r="CE1850" i="1"/>
  <c r="CG1850" i="1" s="1"/>
  <c r="CK1850" i="1"/>
  <c r="CE1686" i="1"/>
  <c r="CG1686" i="1" s="1"/>
  <c r="CK1686" i="1"/>
  <c r="CS2071" i="1"/>
  <c r="CK905" i="1"/>
  <c r="CO905" i="1"/>
  <c r="CJ666" i="1"/>
  <c r="CL666" i="1"/>
  <c r="CN666" i="1"/>
  <c r="CH1864" i="1"/>
  <c r="CJ1864" i="1"/>
  <c r="CL1706" i="1"/>
  <c r="CP1706" i="1"/>
  <c r="CO1706" i="1"/>
  <c r="CJ1455" i="1"/>
  <c r="CL1455" i="1"/>
  <c r="CK1455" i="1"/>
  <c r="CO1455" i="1"/>
  <c r="CN1455" i="1"/>
  <c r="CI1455" i="1"/>
  <c r="CL1698" i="1"/>
  <c r="CO1698" i="1"/>
  <c r="CH1553" i="1"/>
  <c r="CJ1553" i="1"/>
  <c r="CO1553" i="1"/>
  <c r="CK1553" i="1"/>
  <c r="CI1553" i="1"/>
  <c r="CL1553" i="1"/>
  <c r="CM1553" i="1"/>
  <c r="CL1430" i="1"/>
  <c r="CO1430" i="1"/>
  <c r="CI1204" i="1"/>
  <c r="CK1204" i="1"/>
  <c r="CH1204" i="1"/>
  <c r="CN1204" i="1"/>
  <c r="CL1204" i="1"/>
  <c r="CJ1204" i="1"/>
  <c r="CM1204" i="1"/>
  <c r="CL2920" i="1"/>
  <c r="CN2920" i="1"/>
  <c r="CP2920" i="1"/>
  <c r="CL2350" i="1"/>
  <c r="CJ2350" i="1"/>
  <c r="CR2599" i="1"/>
  <c r="CQ2914" i="1"/>
  <c r="CQ823" i="1"/>
  <c r="CO2098" i="1"/>
  <c r="CN1864" i="1"/>
  <c r="CL1946" i="1"/>
  <c r="CH2214" i="1"/>
  <c r="CN2214" i="1"/>
  <c r="CO1522" i="1"/>
  <c r="CN2628" i="1"/>
  <c r="CN1073" i="1"/>
  <c r="CM2953" i="1"/>
  <c r="CL2666" i="1"/>
  <c r="CL1038" i="1"/>
  <c r="CK2262" i="1"/>
  <c r="CK2046" i="1"/>
  <c r="CK970" i="1"/>
  <c r="CK742" i="1"/>
  <c r="CJ2589" i="1"/>
  <c r="CJ1977" i="1"/>
  <c r="CI1683" i="1"/>
  <c r="CM2836" i="1"/>
  <c r="CH2737" i="1"/>
  <c r="CJ2737" i="1"/>
  <c r="CM2218" i="1"/>
  <c r="CK1586" i="1"/>
  <c r="CH1054" i="1"/>
  <c r="CJ1054" i="1"/>
  <c r="CK1394" i="1"/>
  <c r="CH2451" i="1"/>
  <c r="CJ2451" i="1"/>
  <c r="CK2130" i="1"/>
  <c r="CH696" i="1"/>
  <c r="CI696" i="1"/>
  <c r="CI1860" i="1"/>
  <c r="CK2855" i="1"/>
  <c r="CM1474" i="1"/>
  <c r="CL1663" i="1"/>
  <c r="CJ2052" i="1"/>
  <c r="CJ1293" i="1"/>
  <c r="CH594" i="1"/>
  <c r="CL594" i="1"/>
  <c r="CO1554" i="1"/>
  <c r="CN2618" i="1"/>
  <c r="CM2628" i="1"/>
  <c r="CM1462" i="1"/>
  <c r="CL1386" i="1"/>
  <c r="CK2628" i="1"/>
  <c r="CK1977" i="1"/>
  <c r="CK1122" i="1"/>
  <c r="CJ2567" i="1"/>
  <c r="CJ1485" i="1"/>
  <c r="CJ1386" i="1"/>
  <c r="CJ1181" i="1"/>
  <c r="CH2450" i="1"/>
  <c r="CH2202" i="1"/>
  <c r="CH1813" i="1"/>
  <c r="CJ1813" i="1"/>
  <c r="CN1849" i="1"/>
  <c r="CN926" i="1"/>
  <c r="CM2618" i="1"/>
  <c r="CM936" i="1"/>
  <c r="CM866" i="1"/>
  <c r="CL755" i="1"/>
  <c r="CL701" i="1"/>
  <c r="CK2199" i="1"/>
  <c r="CK696" i="1"/>
  <c r="CJ1683" i="1"/>
  <c r="CJ1482" i="1"/>
  <c r="CK840" i="1"/>
  <c r="CH600" i="1"/>
  <c r="CK600" i="1"/>
  <c r="CH1577" i="1"/>
  <c r="CK1577" i="1"/>
  <c r="CA1650" i="1"/>
  <c r="CC1650" i="1" s="1"/>
  <c r="CE1650" i="1" s="1"/>
  <c r="CH1495" i="1"/>
  <c r="CJ1495" i="1"/>
  <c r="CO1762" i="1"/>
  <c r="CL2185" i="1"/>
  <c r="CK2345" i="1"/>
  <c r="CC1599" i="1"/>
  <c r="CE1599" i="1" s="1"/>
  <c r="CO2872" i="1"/>
  <c r="CO2135" i="1"/>
  <c r="CN1145" i="1"/>
  <c r="CL2567" i="1"/>
  <c r="CL2408" i="1"/>
  <c r="CL2182" i="1"/>
  <c r="CI978" i="1"/>
  <c r="CH2809" i="1"/>
  <c r="CK2809" i="1"/>
  <c r="CL2450" i="1"/>
  <c r="CH1783" i="1"/>
  <c r="CI1783" i="1"/>
  <c r="CH2003" i="1"/>
  <c r="CJ2003" i="1"/>
  <c r="CH1194" i="1"/>
  <c r="CJ1194" i="1"/>
  <c r="CO1992" i="1"/>
  <c r="CM2567" i="1"/>
  <c r="CM1586" i="1"/>
  <c r="CK1656" i="1"/>
  <c r="CK802" i="1"/>
  <c r="CJ1541" i="1"/>
  <c r="CJ830" i="1"/>
  <c r="CJ696" i="1"/>
  <c r="CJ822" i="1"/>
  <c r="CH1754" i="1"/>
  <c r="CK1754" i="1"/>
  <c r="CH1993" i="1"/>
  <c r="CK1993" i="1"/>
  <c r="CH2630" i="1"/>
  <c r="CJ2630" i="1"/>
  <c r="CQ2594" i="1"/>
  <c r="CM1934" i="1"/>
  <c r="CK2615" i="1"/>
  <c r="CQ2866" i="1"/>
  <c r="CO1842" i="1"/>
  <c r="CQ1999" i="1"/>
  <c r="CO1090" i="1"/>
  <c r="CQ975" i="1"/>
  <c r="CJ2152" i="1"/>
  <c r="CO2094" i="1"/>
  <c r="CM2878" i="1"/>
  <c r="CQ3025" i="1"/>
  <c r="CO930" i="1"/>
  <c r="CQ1906" i="1"/>
  <c r="CK2135" i="1"/>
  <c r="CI2496" i="1"/>
  <c r="CQ2032" i="1"/>
  <c r="CK1856" i="1"/>
  <c r="CO1680" i="1"/>
  <c r="CQ1472" i="1"/>
  <c r="CQ1408" i="1"/>
  <c r="CQ1200" i="1"/>
  <c r="CQ1040" i="1"/>
  <c r="CQ1008" i="1"/>
  <c r="CQ944" i="1"/>
  <c r="CQ720" i="1"/>
  <c r="CQ656" i="1"/>
  <c r="CQ608" i="1"/>
  <c r="CI1327" i="1"/>
  <c r="CO754" i="1"/>
  <c r="CO1250" i="1"/>
  <c r="CK2874" i="1"/>
  <c r="CC723" i="1"/>
  <c r="CM723" i="1"/>
  <c r="CM2735" i="1"/>
  <c r="CR2735" i="1"/>
  <c r="CP2735" i="1"/>
  <c r="CQ2735" i="1"/>
  <c r="CS2735" i="1"/>
  <c r="CN2645" i="1"/>
  <c r="CS2645" i="1"/>
  <c r="CR2645" i="1"/>
  <c r="CH3026" i="1"/>
  <c r="CN3026" i="1"/>
  <c r="CK2746" i="1"/>
  <c r="CO2746" i="1"/>
  <c r="CS2746" i="1"/>
  <c r="CM2746" i="1"/>
  <c r="CR2746" i="1"/>
  <c r="CN2746" i="1"/>
  <c r="CQ2746" i="1"/>
  <c r="CP2746" i="1"/>
  <c r="CL2746" i="1"/>
  <c r="CN706" i="1"/>
  <c r="CO706" i="1"/>
  <c r="CR706" i="1"/>
  <c r="CS706" i="1"/>
  <c r="CP706" i="1"/>
  <c r="CQ706" i="1"/>
  <c r="CL706" i="1"/>
  <c r="CH2223" i="1"/>
  <c r="CQ2223" i="1"/>
  <c r="CS2223" i="1"/>
  <c r="CL2223" i="1"/>
  <c r="CR2223" i="1"/>
  <c r="CN2223" i="1"/>
  <c r="CP2223" i="1"/>
  <c r="CJ2223" i="1"/>
  <c r="CH2321" i="1"/>
  <c r="CN2321" i="1"/>
  <c r="CL2321" i="1"/>
  <c r="CO2321" i="1"/>
  <c r="CP2321" i="1"/>
  <c r="CQ2321" i="1"/>
  <c r="CR2321" i="1"/>
  <c r="CJ2321" i="1"/>
  <c r="CS2321" i="1"/>
  <c r="CE895" i="1"/>
  <c r="CK895" i="1"/>
  <c r="CS2771" i="1"/>
  <c r="CR2343" i="1"/>
  <c r="CR1153" i="1"/>
  <c r="CQ1919" i="1"/>
  <c r="CP1350" i="1"/>
  <c r="CO1578" i="1"/>
  <c r="CN2663" i="1"/>
  <c r="CN2616" i="1"/>
  <c r="CN822" i="1"/>
  <c r="CM1350" i="1"/>
  <c r="CL2514" i="1"/>
  <c r="CL1697" i="1"/>
  <c r="CL1364" i="1"/>
  <c r="CL578" i="1"/>
  <c r="CJ2687" i="1"/>
  <c r="CJ2514" i="1"/>
  <c r="CH2878" i="1"/>
  <c r="CH2389" i="1"/>
  <c r="CH2769" i="1"/>
  <c r="CJ2769" i="1"/>
  <c r="CI1663" i="1"/>
  <c r="CJ1663" i="1"/>
  <c r="CH1537" i="1"/>
  <c r="CJ1537" i="1"/>
  <c r="CJ936" i="1"/>
  <c r="CH936" i="1"/>
  <c r="CE1752" i="1"/>
  <c r="CK1752" i="1"/>
  <c r="CE867" i="1"/>
  <c r="CG867" i="1" s="1"/>
  <c r="CK867" i="1"/>
  <c r="CH2947" i="1"/>
  <c r="CJ2947" i="1"/>
  <c r="CS2655" i="1"/>
  <c r="CR2931" i="1"/>
  <c r="CR2240" i="1"/>
  <c r="CQ2435" i="1"/>
  <c r="CQ1818" i="1"/>
  <c r="CQ1349" i="1"/>
  <c r="CP2663" i="1"/>
  <c r="CO2655" i="1"/>
  <c r="CO1290" i="1"/>
  <c r="CO1060" i="1"/>
  <c r="CN1034" i="1"/>
  <c r="CM2086" i="1"/>
  <c r="CM1583" i="1"/>
  <c r="CM1060" i="1"/>
  <c r="CM967" i="1"/>
  <c r="CL2794" i="1"/>
  <c r="CL2357" i="1"/>
  <c r="CL2102" i="1"/>
  <c r="CL519" i="1"/>
  <c r="CK2100" i="1"/>
  <c r="CJ2878" i="1"/>
  <c r="CJ1406" i="1"/>
  <c r="CH1330" i="1"/>
  <c r="CK1330" i="1"/>
  <c r="CH1656" i="1"/>
  <c r="CI1656" i="1"/>
  <c r="CK1450" i="1"/>
  <c r="CH1450" i="1"/>
  <c r="CK1177" i="1"/>
  <c r="CL1177" i="1"/>
  <c r="CS2931" i="1"/>
  <c r="CR1818" i="1"/>
  <c r="CR579" i="1"/>
  <c r="CQ2931" i="1"/>
  <c r="CQ2849" i="1"/>
  <c r="CQ2663" i="1"/>
  <c r="CQ2343" i="1"/>
  <c r="CQ2086" i="1"/>
  <c r="CQ519" i="1"/>
  <c r="CP1919" i="1"/>
  <c r="CP1685" i="1"/>
  <c r="CP1200" i="1"/>
  <c r="CO950" i="1"/>
  <c r="CN2470" i="1"/>
  <c r="CM2484" i="1"/>
  <c r="CM1578" i="1"/>
  <c r="CM895" i="1"/>
  <c r="CM810" i="1"/>
  <c r="CL2501" i="1"/>
  <c r="CL1350" i="1"/>
  <c r="CK2440" i="1"/>
  <c r="CK1114" i="1"/>
  <c r="CH1896" i="1"/>
  <c r="CK1896" i="1"/>
  <c r="CI1896" i="1"/>
  <c r="CH643" i="1"/>
  <c r="CJ643" i="1"/>
  <c r="CL643" i="1"/>
  <c r="CK643" i="1"/>
  <c r="CS2996" i="1"/>
  <c r="CS1014" i="1"/>
  <c r="CR578" i="1"/>
  <c r="CQ2470" i="1"/>
  <c r="CO671" i="1"/>
  <c r="CN2514" i="1"/>
  <c r="CN2389" i="1"/>
  <c r="CK936" i="1"/>
  <c r="CL1314" i="1"/>
  <c r="CK1314" i="1"/>
  <c r="CJ2113" i="1"/>
  <c r="CK2113" i="1"/>
  <c r="CH3034" i="1"/>
  <c r="CJ3034" i="1"/>
  <c r="CE612" i="1"/>
  <c r="CG612" i="1" s="1"/>
  <c r="CK612" i="1"/>
  <c r="CM2326" i="1"/>
  <c r="CL2326" i="1"/>
  <c r="CH1782" i="1"/>
  <c r="CJ1782" i="1"/>
  <c r="CK1782" i="1"/>
  <c r="CI1782" i="1"/>
  <c r="CH1416" i="1"/>
  <c r="CL1416" i="1"/>
  <c r="CH1326" i="1"/>
  <c r="CK1326" i="1"/>
  <c r="CL1326" i="1"/>
  <c r="CH1213" i="1"/>
  <c r="CJ1213" i="1"/>
  <c r="CS1818" i="1"/>
  <c r="CR2996" i="1"/>
  <c r="CR2861" i="1"/>
  <c r="CR2470" i="1"/>
  <c r="CO895" i="1"/>
  <c r="CN2655" i="1"/>
  <c r="CM1818" i="1"/>
  <c r="CM698" i="1"/>
  <c r="CM546" i="1"/>
  <c r="CL2931" i="1"/>
  <c r="CH2343" i="1"/>
  <c r="CJ2343" i="1"/>
  <c r="CH2698" i="1"/>
  <c r="CK2698" i="1"/>
  <c r="CJ2698" i="1"/>
  <c r="CI830" i="1"/>
  <c r="CG830" i="1"/>
  <c r="CH2850" i="1"/>
  <c r="CL2850" i="1"/>
  <c r="CJ2598" i="1"/>
  <c r="CK2598" i="1"/>
  <c r="CI1801" i="1"/>
  <c r="CJ1781" i="1"/>
  <c r="CL1781" i="1"/>
  <c r="CH1369" i="1"/>
  <c r="CL1369" i="1"/>
  <c r="CH1325" i="1"/>
  <c r="CL1325" i="1"/>
  <c r="CS1919" i="1"/>
  <c r="CR2514" i="1"/>
  <c r="CQ2514" i="1"/>
  <c r="CP2655" i="1"/>
  <c r="CO2115" i="1"/>
  <c r="CO1606" i="1"/>
  <c r="CO1114" i="1"/>
  <c r="CN1889" i="1"/>
  <c r="CN525" i="1"/>
  <c r="CM2931" i="1"/>
  <c r="CM2771" i="1"/>
  <c r="CM2663" i="1"/>
  <c r="CM1415" i="1"/>
  <c r="CL2663" i="1"/>
  <c r="CL1889" i="1"/>
  <c r="CL1685" i="1"/>
  <c r="CL1290" i="1"/>
  <c r="CL809" i="1"/>
  <c r="CJ809" i="1"/>
  <c r="CH1860" i="1"/>
  <c r="CJ1860" i="1"/>
  <c r="CL2882" i="1"/>
  <c r="CH2882" i="1"/>
  <c r="CA868" i="1"/>
  <c r="CE1662" i="1"/>
  <c r="CK1662" i="1"/>
  <c r="CS2861" i="1"/>
  <c r="CS1685" i="1"/>
  <c r="CS1104" i="1"/>
  <c r="CS578" i="1"/>
  <c r="CR2004" i="1"/>
  <c r="CR1697" i="1"/>
  <c r="CR1024" i="1"/>
  <c r="CQ2655" i="1"/>
  <c r="CQ579" i="1"/>
  <c r="CP2861" i="1"/>
  <c r="CP2829" i="1"/>
  <c r="CP2698" i="1"/>
  <c r="CP2253" i="1"/>
  <c r="CP589" i="1"/>
  <c r="CO2113" i="1"/>
  <c r="CO887" i="1"/>
  <c r="CN2698" i="1"/>
  <c r="CN2381" i="1"/>
  <c r="CN2343" i="1"/>
  <c r="CN2137" i="1"/>
  <c r="CN519" i="1"/>
  <c r="CM942" i="1"/>
  <c r="CL2878" i="1"/>
  <c r="CL1951" i="1"/>
  <c r="CK2003" i="1"/>
  <c r="CK915" i="1"/>
  <c r="CK596" i="1"/>
  <c r="CJ1290" i="1"/>
  <c r="CH1677" i="1"/>
  <c r="CL1677" i="1"/>
  <c r="CH2867" i="1"/>
  <c r="CK2867" i="1"/>
  <c r="CH2084" i="1"/>
  <c r="CJ2084" i="1"/>
  <c r="CL2084" i="1"/>
  <c r="CH1070" i="1"/>
  <c r="CL1070" i="1"/>
  <c r="CR2086" i="1"/>
  <c r="CQ578" i="1"/>
  <c r="CP1818" i="1"/>
  <c r="CP1153" i="1"/>
  <c r="CP525" i="1"/>
  <c r="CO1697" i="1"/>
  <c r="CN2004" i="1"/>
  <c r="CN1290" i="1"/>
  <c r="CN809" i="1"/>
  <c r="CM2920" i="1"/>
  <c r="CM2137" i="1"/>
  <c r="CM1801" i="1"/>
  <c r="CM1153" i="1"/>
  <c r="CL2389" i="1"/>
  <c r="CL2086" i="1"/>
  <c r="CJ2389" i="1"/>
  <c r="CJ2102" i="1"/>
  <c r="CJ1042" i="1"/>
  <c r="CH2225" i="1"/>
  <c r="CL2225" i="1"/>
  <c r="CJ2225" i="1"/>
  <c r="CH2840" i="1"/>
  <c r="CK2840" i="1"/>
  <c r="CJ2840" i="1"/>
  <c r="CH2818" i="1"/>
  <c r="CJ2818" i="1"/>
  <c r="CH2564" i="1"/>
  <c r="CJ2564" i="1"/>
  <c r="CK1774" i="1"/>
  <c r="CH904" i="1"/>
  <c r="CL904" i="1"/>
  <c r="CK810" i="1"/>
  <c r="CJ530" i="1"/>
  <c r="CE2222" i="1"/>
  <c r="CK2222" i="1"/>
  <c r="CR809" i="1"/>
  <c r="CP1219" i="1"/>
  <c r="CO1919" i="1"/>
  <c r="CO1690" i="1"/>
  <c r="CO1314" i="1"/>
  <c r="CN2914" i="1"/>
  <c r="CN1572" i="1"/>
  <c r="CM1889" i="1"/>
  <c r="CM1220" i="1"/>
  <c r="CL2343" i="1"/>
  <c r="CK1042" i="1"/>
  <c r="CJ2017" i="1"/>
  <c r="CH2017" i="1"/>
  <c r="CH1425" i="1"/>
  <c r="CL1425" i="1"/>
  <c r="CK985" i="1"/>
  <c r="CJ942" i="1"/>
  <c r="CL942" i="1"/>
  <c r="CJ833" i="1"/>
  <c r="CL833" i="1"/>
  <c r="CL2479" i="1"/>
  <c r="CJ2479" i="1"/>
  <c r="CS2514" i="1"/>
  <c r="CS2470" i="1"/>
  <c r="CR2849" i="1"/>
  <c r="CR2389" i="1"/>
  <c r="CQ2996" i="1"/>
  <c r="CP2102" i="1"/>
  <c r="CO2470" i="1"/>
  <c r="CO2032" i="1"/>
  <c r="CN1969" i="1"/>
  <c r="CN1697" i="1"/>
  <c r="CN589" i="1"/>
  <c r="CM2996" i="1"/>
  <c r="CM2655" i="1"/>
  <c r="CM2004" i="1"/>
  <c r="CM1022" i="1"/>
  <c r="CM671" i="1"/>
  <c r="CL2829" i="1"/>
  <c r="CL2655" i="1"/>
  <c r="CL1042" i="1"/>
  <c r="CH1974" i="1"/>
  <c r="CJ1974" i="1"/>
  <c r="CH1114" i="1"/>
  <c r="CJ1114" i="1"/>
  <c r="CJ559" i="1"/>
  <c r="CL559" i="1"/>
  <c r="CE641" i="1"/>
  <c r="CG641" i="1" s="1"/>
  <c r="CK641" i="1"/>
  <c r="CR2663" i="1"/>
  <c r="CQ2544" i="1"/>
  <c r="CP809" i="1"/>
  <c r="CN2996" i="1"/>
  <c r="CN2086" i="1"/>
  <c r="CN1919" i="1"/>
  <c r="CM1114" i="1"/>
  <c r="CM529" i="1"/>
  <c r="CL2914" i="1"/>
  <c r="CL1818" i="1"/>
  <c r="CK2878" i="1"/>
  <c r="CK1220" i="1"/>
  <c r="CK1022" i="1"/>
  <c r="CK546" i="1"/>
  <c r="CI1889" i="1"/>
  <c r="CH1210" i="1"/>
  <c r="CK1210" i="1"/>
  <c r="CL872" i="1"/>
  <c r="CK872" i="1"/>
  <c r="CH1493" i="1"/>
  <c r="CJ1493" i="1"/>
  <c r="CH2414" i="1"/>
  <c r="CJ2414" i="1"/>
  <c r="CH788" i="1"/>
  <c r="CL788" i="1"/>
  <c r="CJ788" i="1"/>
  <c r="CA1304" i="1"/>
  <c r="CC1304" i="1" s="1"/>
  <c r="CS2849" i="1"/>
  <c r="CP2849" i="1"/>
  <c r="CP2514" i="1"/>
  <c r="CP2470" i="1"/>
  <c r="CP578" i="1"/>
  <c r="CO2086" i="1"/>
  <c r="CO698" i="1"/>
  <c r="CM1697" i="1"/>
  <c r="CL2470" i="1"/>
  <c r="CK2663" i="1"/>
  <c r="CJ862" i="1"/>
  <c r="CL862" i="1"/>
  <c r="CH3047" i="1"/>
  <c r="CJ3047" i="1"/>
  <c r="CH1465" i="1"/>
  <c r="CL1465" i="1"/>
  <c r="CH2410" i="1"/>
  <c r="CJ2410" i="1"/>
  <c r="CH753" i="1"/>
  <c r="CL753" i="1"/>
  <c r="CH614" i="1"/>
  <c r="CL614" i="1"/>
  <c r="CJ614" i="1"/>
  <c r="CS2389" i="1"/>
  <c r="CP2771" i="1"/>
  <c r="CP1697" i="1"/>
  <c r="CO2663" i="1"/>
  <c r="CO2596" i="1"/>
  <c r="CO1153" i="1"/>
  <c r="CO758" i="1"/>
  <c r="CN2829" i="1"/>
  <c r="CN1606" i="1"/>
  <c r="CN1359" i="1"/>
  <c r="CN1153" i="1"/>
  <c r="CM1860" i="1"/>
  <c r="CM1690" i="1"/>
  <c r="CK2484" i="1"/>
  <c r="CH966" i="1"/>
  <c r="CJ966" i="1"/>
  <c r="CL966" i="1"/>
  <c r="CH516" i="1"/>
  <c r="CL516" i="1"/>
  <c r="CE2980" i="1"/>
  <c r="CG2980" i="1" s="1"/>
  <c r="CK2980" i="1"/>
  <c r="CS2663" i="1"/>
  <c r="CQ2771" i="1"/>
  <c r="CP2996" i="1"/>
  <c r="CP1364" i="1"/>
  <c r="CO1818" i="1"/>
  <c r="CN2861" i="1"/>
  <c r="CN1314" i="1"/>
  <c r="CM2113" i="1"/>
  <c r="CL2698" i="1"/>
  <c r="CL1153" i="1"/>
  <c r="CK1860" i="1"/>
  <c r="CK830" i="1"/>
  <c r="CJ2981" i="1"/>
  <c r="CH2663" i="1"/>
  <c r="CL2273" i="1"/>
  <c r="CJ2273" i="1"/>
  <c r="CH2273" i="1"/>
  <c r="CH1474" i="1"/>
  <c r="CJ1474" i="1"/>
  <c r="CH2218" i="1"/>
  <c r="CK2218" i="1"/>
  <c r="CH2081" i="1"/>
  <c r="CJ2081" i="1"/>
  <c r="CJ1457" i="1"/>
  <c r="CL1457" i="1"/>
  <c r="CK1457" i="1"/>
  <c r="CH1281" i="1"/>
  <c r="CJ1281" i="1"/>
  <c r="CL1281" i="1"/>
  <c r="CI871" i="1"/>
  <c r="CJ871" i="1"/>
  <c r="CK871" i="1"/>
  <c r="CH871" i="1"/>
  <c r="CH611" i="1"/>
  <c r="CK611" i="1"/>
  <c r="CJ611" i="1"/>
  <c r="CR2771" i="1"/>
  <c r="CR2655" i="1"/>
  <c r="CQ1359" i="1"/>
  <c r="CQ1153" i="1"/>
  <c r="CQ809" i="1"/>
  <c r="CO2137" i="1"/>
  <c r="CO578" i="1"/>
  <c r="CN2357" i="1"/>
  <c r="CN1818" i="1"/>
  <c r="CN578" i="1"/>
  <c r="CM2598" i="1"/>
  <c r="CM1274" i="1"/>
  <c r="CM1079" i="1"/>
  <c r="CK2655" i="1"/>
  <c r="CK2137" i="1"/>
  <c r="CK1690" i="1"/>
  <c r="CK819" i="1"/>
  <c r="CJ2154" i="1"/>
  <c r="CJ1951" i="1"/>
  <c r="CH2525" i="1"/>
  <c r="CL2525" i="1"/>
  <c r="CH1633" i="1"/>
  <c r="CJ1633" i="1"/>
  <c r="CJ2210" i="1"/>
  <c r="CK1751" i="1"/>
  <c r="CQ1716" i="1"/>
  <c r="CI2003" i="1"/>
  <c r="CO1135" i="1"/>
  <c r="CJ893" i="1"/>
  <c r="CO553" i="1"/>
  <c r="CK2254" i="1"/>
  <c r="CJ1523" i="1"/>
  <c r="CI894" i="1"/>
  <c r="CH1893" i="1"/>
  <c r="CJ2254" i="1"/>
  <c r="CJ954" i="1"/>
  <c r="CH794" i="1"/>
  <c r="CK514" i="1"/>
  <c r="CH2994" i="1"/>
  <c r="CQ2994" i="1"/>
  <c r="CN2994" i="1"/>
  <c r="CL2994" i="1"/>
  <c r="CR2994" i="1"/>
  <c r="CS2994" i="1"/>
  <c r="CP2994" i="1"/>
  <c r="CH1878" i="1"/>
  <c r="CN1878" i="1"/>
  <c r="CL1878" i="1"/>
  <c r="CP1878" i="1"/>
  <c r="CQ1878" i="1"/>
  <c r="CR1878" i="1"/>
  <c r="CO1878" i="1"/>
  <c r="CS1878" i="1"/>
  <c r="CJ1878" i="1"/>
  <c r="CJ2462" i="1"/>
  <c r="CH2462" i="1"/>
  <c r="CP2462" i="1"/>
  <c r="CQ2462" i="1"/>
  <c r="CM2462" i="1"/>
  <c r="CL2462" i="1"/>
  <c r="CO2462" i="1"/>
  <c r="CN2462" i="1"/>
  <c r="CR2462" i="1"/>
  <c r="CK2462" i="1"/>
  <c r="CQ2790" i="1"/>
  <c r="CM2790" i="1"/>
  <c r="CP2790" i="1"/>
  <c r="CK2790" i="1"/>
  <c r="CJ2790" i="1"/>
  <c r="CN2790" i="1"/>
  <c r="CE2847" i="1"/>
  <c r="CG2847" i="1" s="1"/>
  <c r="CK2847" i="1"/>
  <c r="CE2343" i="1"/>
  <c r="CK2343" i="1"/>
  <c r="CC2314" i="1"/>
  <c r="CM2314" i="1"/>
  <c r="CA1699" i="1"/>
  <c r="CO1699" i="1"/>
  <c r="CC617" i="1"/>
  <c r="CE617" i="1" s="1"/>
  <c r="CG617" i="1" s="1"/>
  <c r="CM617" i="1"/>
  <c r="CE535" i="1"/>
  <c r="CK535" i="1"/>
  <c r="CA506" i="1"/>
  <c r="CO506" i="1"/>
  <c r="CH2879" i="1"/>
  <c r="CP2879" i="1"/>
  <c r="CM2879" i="1"/>
  <c r="CJ2855" i="1"/>
  <c r="CO2855" i="1"/>
  <c r="CH2855" i="1"/>
  <c r="CM2855" i="1"/>
  <c r="CN2855" i="1"/>
  <c r="CH2834" i="1"/>
  <c r="CN2834" i="1"/>
  <c r="CJ2834" i="1"/>
  <c r="CL2834" i="1"/>
  <c r="CH2810" i="1"/>
  <c r="CK2810" i="1"/>
  <c r="CR2810" i="1"/>
  <c r="CL2810" i="1"/>
  <c r="CP2810" i="1"/>
  <c r="CJ2810" i="1"/>
  <c r="CN2810" i="1"/>
  <c r="CO2810" i="1"/>
  <c r="CQ2810" i="1"/>
  <c r="CH2742" i="1"/>
  <c r="CR2742" i="1"/>
  <c r="CJ2742" i="1"/>
  <c r="CP2742" i="1"/>
  <c r="CL2742" i="1"/>
  <c r="CJ2676" i="1"/>
  <c r="CO2676" i="1"/>
  <c r="CN2676" i="1"/>
  <c r="CL2676" i="1"/>
  <c r="CQ2676" i="1"/>
  <c r="CP2676" i="1"/>
  <c r="CM2676" i="1"/>
  <c r="CL2653" i="1"/>
  <c r="CP2653" i="1"/>
  <c r="CN2653" i="1"/>
  <c r="CJ2606" i="1"/>
  <c r="CH2606" i="1"/>
  <c r="CP2606" i="1"/>
  <c r="CN2606" i="1"/>
  <c r="CJ2537" i="1"/>
  <c r="CK2537" i="1"/>
  <c r="CP2537" i="1"/>
  <c r="CM2537" i="1"/>
  <c r="CN2537" i="1"/>
  <c r="CN2469" i="1"/>
  <c r="CR2469" i="1"/>
  <c r="CP2469" i="1"/>
  <c r="CJ2469" i="1"/>
  <c r="CL2469" i="1"/>
  <c r="CK2424" i="1"/>
  <c r="CQ2424" i="1"/>
  <c r="CL2424" i="1"/>
  <c r="CJ2377" i="1"/>
  <c r="CM2377" i="1"/>
  <c r="CQ2377" i="1"/>
  <c r="CL2377" i="1"/>
  <c r="CO2377" i="1"/>
  <c r="CK2377" i="1"/>
  <c r="CN2377" i="1"/>
  <c r="CI2356" i="1"/>
  <c r="CP2356" i="1"/>
  <c r="CQ2356" i="1"/>
  <c r="CR2356" i="1"/>
  <c r="CM2356" i="1"/>
  <c r="CH2333" i="1"/>
  <c r="CL2333" i="1"/>
  <c r="CN2333" i="1"/>
  <c r="CP2333" i="1"/>
  <c r="CR2310" i="1"/>
  <c r="CQ2310" i="1"/>
  <c r="CP2310" i="1"/>
  <c r="CJ2243" i="1"/>
  <c r="CK2243" i="1"/>
  <c r="CM2243" i="1"/>
  <c r="CP2243" i="1"/>
  <c r="CN2243" i="1"/>
  <c r="CO2243" i="1"/>
  <c r="CQ2243" i="1"/>
  <c r="CL2243" i="1"/>
  <c r="CO2217" i="1"/>
  <c r="CL2217" i="1"/>
  <c r="CO2174" i="1"/>
  <c r="CP2174" i="1"/>
  <c r="CP2130" i="1"/>
  <c r="CO2130" i="1"/>
  <c r="CH2130" i="1"/>
  <c r="CQ2130" i="1"/>
  <c r="CM2130" i="1"/>
  <c r="CN2130" i="1"/>
  <c r="CN2083" i="1"/>
  <c r="CO2083" i="1"/>
  <c r="CQ2083" i="1"/>
  <c r="CK2083" i="1"/>
  <c r="CM2083" i="1"/>
  <c r="CR2083" i="1"/>
  <c r="CL2083" i="1"/>
  <c r="CH2038" i="1"/>
  <c r="CN2038" i="1"/>
  <c r="CQ2038" i="1"/>
  <c r="CK2038" i="1"/>
  <c r="CP2038" i="1"/>
  <c r="CO2038" i="1"/>
  <c r="CM2038" i="1"/>
  <c r="CR2038" i="1"/>
  <c r="CJ2038" i="1"/>
  <c r="CL2038" i="1"/>
  <c r="CJ2015" i="1"/>
  <c r="CK2015" i="1"/>
  <c r="CL2015" i="1"/>
  <c r="CM2015" i="1"/>
  <c r="CN2015" i="1"/>
  <c r="CQ1970" i="1"/>
  <c r="CM1970" i="1"/>
  <c r="CI1855" i="1"/>
  <c r="CO1855" i="1"/>
  <c r="CN1855" i="1"/>
  <c r="CJ1831" i="1"/>
  <c r="CP1831" i="1"/>
  <c r="CL1831" i="1"/>
  <c r="CQ1831" i="1"/>
  <c r="CN1831" i="1"/>
  <c r="CN1810" i="1"/>
  <c r="CO1810" i="1"/>
  <c r="CP1810" i="1"/>
  <c r="CL1810" i="1"/>
  <c r="CQ1810" i="1"/>
  <c r="CH1786" i="1"/>
  <c r="CL1786" i="1"/>
  <c r="CQ1786" i="1"/>
  <c r="CM1786" i="1"/>
  <c r="CK1786" i="1"/>
  <c r="CN1786" i="1"/>
  <c r="CO1786" i="1"/>
  <c r="CR1786" i="1"/>
  <c r="CR1765" i="1"/>
  <c r="CL1765" i="1"/>
  <c r="CP1765" i="1"/>
  <c r="CJ1652" i="1"/>
  <c r="CL1652" i="1"/>
  <c r="CN1652" i="1"/>
  <c r="CO1652" i="1"/>
  <c r="CP1652" i="1"/>
  <c r="CQ1652" i="1"/>
  <c r="CR1652" i="1"/>
  <c r="CL1629" i="1"/>
  <c r="CN1629" i="1"/>
  <c r="CH1605" i="1"/>
  <c r="CP1605" i="1"/>
  <c r="CR1605" i="1"/>
  <c r="CJ1582" i="1"/>
  <c r="CI1582" i="1"/>
  <c r="CQ1582" i="1"/>
  <c r="CM1582" i="1"/>
  <c r="CH1582" i="1"/>
  <c r="CN1582" i="1"/>
  <c r="CL1582" i="1"/>
  <c r="CK1582" i="1"/>
  <c r="CO1582" i="1"/>
  <c r="CP1582" i="1"/>
  <c r="CH1538" i="1"/>
  <c r="CN1538" i="1"/>
  <c r="CP1538" i="1"/>
  <c r="CL1538" i="1"/>
  <c r="CJ1538" i="1"/>
  <c r="CR1538" i="1"/>
  <c r="CO1513" i="1"/>
  <c r="CQ1513" i="1"/>
  <c r="CN1513" i="1"/>
  <c r="CH1492" i="1"/>
  <c r="CO1492" i="1"/>
  <c r="CN1492" i="1"/>
  <c r="CQ1492" i="1"/>
  <c r="CK1492" i="1"/>
  <c r="CM1492" i="1"/>
  <c r="CP1469" i="1"/>
  <c r="CR1469" i="1"/>
  <c r="CH1445" i="1"/>
  <c r="CN1445" i="1"/>
  <c r="CP1445" i="1"/>
  <c r="CL1445" i="1"/>
  <c r="CH1353" i="1"/>
  <c r="CJ1353" i="1"/>
  <c r="CO1353" i="1"/>
  <c r="CL1353" i="1"/>
  <c r="CP1353" i="1"/>
  <c r="CN1353" i="1"/>
  <c r="CM1353" i="1"/>
  <c r="CJ1309" i="1"/>
  <c r="CP1309" i="1"/>
  <c r="CL1309" i="1"/>
  <c r="CH1309" i="1"/>
  <c r="CN1309" i="1"/>
  <c r="CQ1286" i="1"/>
  <c r="CP1286" i="1"/>
  <c r="CO1286" i="1"/>
  <c r="CR1286" i="1"/>
  <c r="CJ1219" i="1"/>
  <c r="CN1219" i="1"/>
  <c r="CO1219" i="1"/>
  <c r="CL1219" i="1"/>
  <c r="CR1219" i="1"/>
  <c r="CQ1219" i="1"/>
  <c r="CJ1193" i="1"/>
  <c r="CM1193" i="1"/>
  <c r="CL1193" i="1"/>
  <c r="CP1150" i="1"/>
  <c r="CQ1150" i="1"/>
  <c r="CR1106" i="1"/>
  <c r="CP1106" i="1"/>
  <c r="CN1106" i="1"/>
  <c r="CQ1106" i="1"/>
  <c r="CL1080" i="1"/>
  <c r="CP1080" i="1"/>
  <c r="CN1080" i="1"/>
  <c r="CO1059" i="1"/>
  <c r="CN1059" i="1"/>
  <c r="CQ1059" i="1"/>
  <c r="CL1059" i="1"/>
  <c r="CR1059" i="1"/>
  <c r="CR1034" i="1"/>
  <c r="CP1034" i="1"/>
  <c r="CL1034" i="1"/>
  <c r="CK1034" i="1"/>
  <c r="CJ1034" i="1"/>
  <c r="CO1034" i="1"/>
  <c r="CM1034" i="1"/>
  <c r="CO1014" i="1"/>
  <c r="CQ1014" i="1"/>
  <c r="CN1014" i="1"/>
  <c r="CM1014" i="1"/>
  <c r="CP1014" i="1"/>
  <c r="BY2501" i="1"/>
  <c r="CA2501" i="1" s="1"/>
  <c r="CC2501" i="1" s="1"/>
  <c r="CQ2501" i="1"/>
  <c r="BY2101" i="1"/>
  <c r="CA2101" i="1" s="1"/>
  <c r="CQ2101" i="1"/>
  <c r="CS2855" i="1"/>
  <c r="CS2653" i="1"/>
  <c r="CS2462" i="1"/>
  <c r="CS1742" i="1"/>
  <c r="CR2424" i="1"/>
  <c r="CP2834" i="1"/>
  <c r="CP2377" i="1"/>
  <c r="CO2424" i="1"/>
  <c r="CO1193" i="1"/>
  <c r="CN2424" i="1"/>
  <c r="CK1353" i="1"/>
  <c r="CC1594" i="1"/>
  <c r="CM1594" i="1"/>
  <c r="CO1354" i="1"/>
  <c r="CP1354" i="1"/>
  <c r="CN1354" i="1"/>
  <c r="CM1354" i="1"/>
  <c r="CL1032" i="1"/>
  <c r="CO1032" i="1"/>
  <c r="CQ1032" i="1"/>
  <c r="CS1032" i="1"/>
  <c r="CC1807" i="1"/>
  <c r="CM1807" i="1"/>
  <c r="CS2606" i="1"/>
  <c r="CS2537" i="1"/>
  <c r="CS2174" i="1"/>
  <c r="CS1513" i="1"/>
  <c r="CR2606" i="1"/>
  <c r="CR2537" i="1"/>
  <c r="CR1855" i="1"/>
  <c r="CR1309" i="1"/>
  <c r="CQ2217" i="1"/>
  <c r="CQ1034" i="1"/>
  <c r="CP2083" i="1"/>
  <c r="CO535" i="1"/>
  <c r="CL2606" i="1"/>
  <c r="CJ2424" i="1"/>
  <c r="CP2901" i="1"/>
  <c r="CN2901" i="1"/>
  <c r="CL2901" i="1"/>
  <c r="CS2790" i="1"/>
  <c r="CS2424" i="1"/>
  <c r="CS2333" i="1"/>
  <c r="CS2038" i="1"/>
  <c r="CS1970" i="1"/>
  <c r="CS1855" i="1"/>
  <c r="CR2834" i="1"/>
  <c r="CR2653" i="1"/>
  <c r="CR2130" i="1"/>
  <c r="CR2015" i="1"/>
  <c r="CR1445" i="1"/>
  <c r="CQ1193" i="1"/>
  <c r="CO1722" i="1"/>
  <c r="CN2742" i="1"/>
  <c r="CP541" i="1"/>
  <c r="CN541" i="1"/>
  <c r="CL613" i="1"/>
  <c r="CN613" i="1"/>
  <c r="CP613" i="1"/>
  <c r="CH2798" i="1"/>
  <c r="CL2798" i="1"/>
  <c r="CJ2798" i="1"/>
  <c r="CN2798" i="1"/>
  <c r="CM2707" i="1"/>
  <c r="CP2707" i="1"/>
  <c r="CO2707" i="1"/>
  <c r="CN2707" i="1"/>
  <c r="CL2707" i="1"/>
  <c r="CC2169" i="1"/>
  <c r="CE2169" i="1" s="1"/>
  <c r="CG2169" i="1" s="1"/>
  <c r="CM2169" i="1"/>
  <c r="CC1974" i="1"/>
  <c r="CM1974" i="1"/>
  <c r="CS2879" i="1"/>
  <c r="CS2356" i="1"/>
  <c r="CQ2879" i="1"/>
  <c r="CQ2606" i="1"/>
  <c r="CQ2174" i="1"/>
  <c r="CP2855" i="1"/>
  <c r="CN2217" i="1"/>
  <c r="CL1106" i="1"/>
  <c r="CC1891" i="1"/>
  <c r="CE1891" i="1" s="1"/>
  <c r="CM1891" i="1"/>
  <c r="CK2922" i="1"/>
  <c r="CL2922" i="1"/>
  <c r="CM2922" i="1"/>
  <c r="CQ2922" i="1"/>
  <c r="CO2922" i="1"/>
  <c r="CP1230" i="1"/>
  <c r="CM1230" i="1"/>
  <c r="CN1230" i="1"/>
  <c r="CO1230" i="1"/>
  <c r="CH2712" i="1"/>
  <c r="CL2712" i="1"/>
  <c r="CQ2712" i="1"/>
  <c r="CK2712" i="1"/>
  <c r="CM2712" i="1"/>
  <c r="CR2712" i="1"/>
  <c r="CJ2712" i="1"/>
  <c r="CH2463" i="1"/>
  <c r="CI2463" i="1"/>
  <c r="CP2463" i="1"/>
  <c r="CQ2463" i="1"/>
  <c r="CM2463" i="1"/>
  <c r="CJ2463" i="1"/>
  <c r="CL2463" i="1"/>
  <c r="CO2463" i="1"/>
  <c r="CN2463" i="1"/>
  <c r="CQ2306" i="1"/>
  <c r="CP2306" i="1"/>
  <c r="CN2306" i="1"/>
  <c r="CR2306" i="1"/>
  <c r="CJ2168" i="1"/>
  <c r="CO2168" i="1"/>
  <c r="CL2168" i="1"/>
  <c r="CM2168" i="1"/>
  <c r="CP2168" i="1"/>
  <c r="CK2168" i="1"/>
  <c r="CR2168" i="1"/>
  <c r="CN2168" i="1"/>
  <c r="CH2147" i="1"/>
  <c r="CN2147" i="1"/>
  <c r="CK2147" i="1"/>
  <c r="CL2147" i="1"/>
  <c r="CO2147" i="1"/>
  <c r="CP2147" i="1"/>
  <c r="CJ2147" i="1"/>
  <c r="CM2147" i="1"/>
  <c r="CN2077" i="1"/>
  <c r="CP2077" i="1"/>
  <c r="CR2077" i="1"/>
  <c r="CJ1940" i="1"/>
  <c r="CL1940" i="1"/>
  <c r="CM1940" i="1"/>
  <c r="CK1940" i="1"/>
  <c r="CN1940" i="1"/>
  <c r="CO1940" i="1"/>
  <c r="CP1940" i="1"/>
  <c r="CH1827" i="1"/>
  <c r="CJ1827" i="1"/>
  <c r="CM1827" i="1"/>
  <c r="CQ1827" i="1"/>
  <c r="CO1827" i="1"/>
  <c r="CN1827" i="1"/>
  <c r="CP1827" i="1"/>
  <c r="CL1714" i="1"/>
  <c r="CQ1714" i="1"/>
  <c r="CN1714" i="1"/>
  <c r="CO1714" i="1"/>
  <c r="CP1668" i="1"/>
  <c r="CJ1668" i="1"/>
  <c r="CQ1668" i="1"/>
  <c r="CL1668" i="1"/>
  <c r="CH1668" i="1"/>
  <c r="CH1646" i="1"/>
  <c r="CO1646" i="1"/>
  <c r="CM1646" i="1"/>
  <c r="CP1646" i="1"/>
  <c r="CJ1646" i="1"/>
  <c r="CL1646" i="1"/>
  <c r="CN1509" i="1"/>
  <c r="CP1509" i="1"/>
  <c r="CL1396" i="1"/>
  <c r="CQ1396" i="1"/>
  <c r="CO1396" i="1"/>
  <c r="CM1396" i="1"/>
  <c r="CN1396" i="1"/>
  <c r="CR1396" i="1"/>
  <c r="CJ1123" i="1"/>
  <c r="CK1123" i="1"/>
  <c r="CL1123" i="1"/>
  <c r="CO1123" i="1"/>
  <c r="CM1123" i="1"/>
  <c r="CN1123" i="1"/>
  <c r="CS2676" i="1"/>
  <c r="CS1765" i="1"/>
  <c r="CS1193" i="1"/>
  <c r="CP1059" i="1"/>
  <c r="CO2343" i="1"/>
  <c r="CO1352" i="1"/>
  <c r="CP1352" i="1"/>
  <c r="CM1352" i="1"/>
  <c r="CQ1352" i="1"/>
  <c r="CJ1222" i="1"/>
  <c r="CM1222" i="1"/>
  <c r="CN1222" i="1"/>
  <c r="CO1222" i="1"/>
  <c r="CP1222" i="1"/>
  <c r="CH1089" i="1"/>
  <c r="CN1089" i="1"/>
  <c r="CQ1089" i="1"/>
  <c r="CL1089" i="1"/>
  <c r="CM1089" i="1"/>
  <c r="CE2360" i="1"/>
  <c r="CK2360" i="1"/>
  <c r="CH2984" i="1"/>
  <c r="CJ2984" i="1"/>
  <c r="CM2984" i="1"/>
  <c r="CI2984" i="1"/>
  <c r="CN2984" i="1"/>
  <c r="CP2984" i="1"/>
  <c r="CL2984" i="1"/>
  <c r="CO2984" i="1"/>
  <c r="CK2984" i="1"/>
  <c r="CP2895" i="1"/>
  <c r="CO2895" i="1"/>
  <c r="CM2895" i="1"/>
  <c r="CN2895" i="1"/>
  <c r="CH2825" i="1"/>
  <c r="CJ2825" i="1"/>
  <c r="CK2825" i="1"/>
  <c r="CO2825" i="1"/>
  <c r="CL2825" i="1"/>
  <c r="CP2825" i="1"/>
  <c r="CM2825" i="1"/>
  <c r="CP2691" i="1"/>
  <c r="CN2691" i="1"/>
  <c r="CL2691" i="1"/>
  <c r="CQ2691" i="1"/>
  <c r="CL1939" i="1"/>
  <c r="CM1939" i="1"/>
  <c r="CN1939" i="1"/>
  <c r="CO1939" i="1"/>
  <c r="CP1667" i="1"/>
  <c r="CQ1667" i="1"/>
  <c r="CR1667" i="1"/>
  <c r="CM1667" i="1"/>
  <c r="CN1667" i="1"/>
  <c r="CR2855" i="1"/>
  <c r="CR2217" i="1"/>
  <c r="CO2879" i="1"/>
  <c r="CL2855" i="1"/>
  <c r="CL2537" i="1"/>
  <c r="CH2554" i="1"/>
  <c r="CJ2554" i="1"/>
  <c r="CN2554" i="1"/>
  <c r="CO2554" i="1"/>
  <c r="CL2554" i="1"/>
  <c r="CM2554" i="1"/>
  <c r="CP2554" i="1"/>
  <c r="CQ2554" i="1"/>
  <c r="CK2554" i="1"/>
  <c r="CC2214" i="1"/>
  <c r="CM2214" i="1"/>
  <c r="CH1825" i="1"/>
  <c r="CO1825" i="1"/>
  <c r="CN1825" i="1"/>
  <c r="CR1825" i="1"/>
  <c r="CS1353" i="1"/>
  <c r="CR2676" i="1"/>
  <c r="CR2377" i="1"/>
  <c r="CR1629" i="1"/>
  <c r="CR1193" i="1"/>
  <c r="CQ1353" i="1"/>
  <c r="CJ1059" i="1"/>
  <c r="CP2708" i="1"/>
  <c r="CO2708" i="1"/>
  <c r="CN2708" i="1"/>
  <c r="CM834" i="1"/>
  <c r="CR834" i="1"/>
  <c r="CO834" i="1"/>
  <c r="CP834" i="1"/>
  <c r="CJ1571" i="1"/>
  <c r="CL1571" i="1"/>
  <c r="CP1571" i="1"/>
  <c r="CQ1571" i="1"/>
  <c r="CJ1370" i="1"/>
  <c r="CP1370" i="1"/>
  <c r="CM1370" i="1"/>
  <c r="CN1370" i="1"/>
  <c r="CQ1370" i="1"/>
  <c r="CO1370" i="1"/>
  <c r="CK1370" i="1"/>
  <c r="CH974" i="1"/>
  <c r="CQ974" i="1"/>
  <c r="CN974" i="1"/>
  <c r="CO974" i="1"/>
  <c r="CP974" i="1"/>
  <c r="CJ974" i="1"/>
  <c r="CK974" i="1"/>
  <c r="CL974" i="1"/>
  <c r="CM974" i="1"/>
  <c r="CQ569" i="1"/>
  <c r="CN569" i="1"/>
  <c r="CL569" i="1"/>
  <c r="CO569" i="1"/>
  <c r="CS569" i="1"/>
  <c r="CS2377" i="1"/>
  <c r="CR2790" i="1"/>
  <c r="CP2217" i="1"/>
  <c r="CO2537" i="1"/>
  <c r="CJ2276" i="1"/>
  <c r="CO2276" i="1"/>
  <c r="CP2276" i="1"/>
  <c r="CQ2276" i="1"/>
  <c r="CL2276" i="1"/>
  <c r="CM2276" i="1"/>
  <c r="CP2100" i="1"/>
  <c r="CL2100" i="1"/>
  <c r="CR2100" i="1"/>
  <c r="CO2100" i="1"/>
  <c r="CS2810" i="1"/>
  <c r="CS2130" i="1"/>
  <c r="CS1786" i="1"/>
  <c r="CR2879" i="1"/>
  <c r="CR2243" i="1"/>
  <c r="CR1810" i="1"/>
  <c r="CQ2834" i="1"/>
  <c r="CQ2742" i="1"/>
  <c r="CQ1855" i="1"/>
  <c r="CP1786" i="1"/>
  <c r="CP1492" i="1"/>
  <c r="CO617" i="1"/>
  <c r="CN1193" i="1"/>
  <c r="CM1810" i="1"/>
  <c r="CH2377" i="1"/>
  <c r="CL1125" i="1"/>
  <c r="CR1125" i="1"/>
  <c r="CS1125" i="1"/>
  <c r="CR629" i="1"/>
  <c r="CS629" i="1"/>
  <c r="CN629" i="1"/>
  <c r="CQ2193" i="1"/>
  <c r="CN2193" i="1"/>
  <c r="CO2193" i="1"/>
  <c r="CS2217" i="1"/>
  <c r="CR1353" i="1"/>
  <c r="CR1080" i="1"/>
  <c r="CQ1538" i="1"/>
  <c r="CP1855" i="1"/>
  <c r="CO2742" i="1"/>
  <c r="CN1605" i="1"/>
  <c r="CQ1343" i="1"/>
  <c r="CM1343" i="1"/>
  <c r="CQ1619" i="1"/>
  <c r="CL1619" i="1"/>
  <c r="CN1619" i="1"/>
  <c r="CO1619" i="1"/>
  <c r="CP1619" i="1"/>
  <c r="CM1619" i="1"/>
  <c r="CN1430" i="1"/>
  <c r="CR1430" i="1"/>
  <c r="CS2742" i="1"/>
  <c r="CP1513" i="1"/>
  <c r="CM2343" i="1"/>
  <c r="CQ1762" i="1"/>
  <c r="CR1762" i="1"/>
  <c r="CR2174" i="1"/>
  <c r="CP1193" i="1"/>
  <c r="CO2790" i="1"/>
  <c r="CO1831" i="1"/>
  <c r="CO1106" i="1"/>
  <c r="CM2810" i="1"/>
  <c r="CS2469" i="1"/>
  <c r="CS2310" i="1"/>
  <c r="CS1810" i="1"/>
  <c r="CS1652" i="1"/>
  <c r="CS1469" i="1"/>
  <c r="CS1150" i="1"/>
  <c r="CR1582" i="1"/>
  <c r="CR1513" i="1"/>
  <c r="CR1492" i="1"/>
  <c r="CP2424" i="1"/>
  <c r="CO2314" i="1"/>
  <c r="CN2879" i="1"/>
  <c r="CM2424" i="1"/>
  <c r="CM2217" i="1"/>
  <c r="CM535" i="1"/>
  <c r="CL1014" i="1"/>
  <c r="CL1603" i="1"/>
  <c r="CO1603" i="1"/>
  <c r="CP1603" i="1"/>
  <c r="CN1603" i="1"/>
  <c r="CJ1015" i="1"/>
  <c r="CO1015" i="1"/>
  <c r="CQ1015" i="1"/>
  <c r="CN1015" i="1"/>
  <c r="CK1015" i="1"/>
  <c r="CR1015" i="1"/>
  <c r="CM1015" i="1"/>
  <c r="CP1015" i="1"/>
  <c r="CL1015" i="1"/>
  <c r="CJ835" i="1"/>
  <c r="CP835" i="1"/>
  <c r="CC3018" i="1"/>
  <c r="CM3018" i="1"/>
  <c r="CS2834" i="1"/>
  <c r="CS2243" i="1"/>
  <c r="CS2015" i="1"/>
  <c r="CR1831" i="1"/>
  <c r="CQ2855" i="1"/>
  <c r="CP1629" i="1"/>
  <c r="CO2015" i="1"/>
  <c r="CM1219" i="1"/>
  <c r="CJ2130" i="1"/>
  <c r="CL2248" i="1"/>
  <c r="CM2248" i="1"/>
  <c r="CQ2248" i="1"/>
  <c r="CN1846" i="1"/>
  <c r="CP1846" i="1"/>
  <c r="CL1846" i="1"/>
  <c r="CQ1846" i="1"/>
  <c r="CR1846" i="1"/>
  <c r="CQ1585" i="1"/>
  <c r="CL1585" i="1"/>
  <c r="CL2542" i="1"/>
  <c r="CQ2542" i="1"/>
  <c r="CP2542" i="1"/>
  <c r="CN2542" i="1"/>
  <c r="CS2083" i="1"/>
  <c r="CS1080" i="1"/>
  <c r="CR2333" i="1"/>
  <c r="CQ2537" i="1"/>
  <c r="CQ1080" i="1"/>
  <c r="CP2015" i="1"/>
  <c r="CO1538" i="1"/>
  <c r="CL2790" i="1"/>
  <c r="CL2130" i="1"/>
  <c r="CK1219" i="1"/>
  <c r="CH2253" i="1"/>
  <c r="CN2253" i="1"/>
  <c r="CL2253" i="1"/>
  <c r="CP2647" i="1"/>
  <c r="CQ2647" i="1"/>
  <c r="CJ2826" i="1"/>
  <c r="CO2826" i="1"/>
  <c r="CR2826" i="1"/>
  <c r="CQ2826" i="1"/>
  <c r="CM2826" i="1"/>
  <c r="CN2591" i="1"/>
  <c r="CL2591" i="1"/>
  <c r="CJ2591" i="1"/>
  <c r="CQ2591" i="1"/>
  <c r="CO2591" i="1"/>
  <c r="CM2591" i="1"/>
  <c r="CJ2121" i="1"/>
  <c r="CM2121" i="1"/>
  <c r="CN2121" i="1"/>
  <c r="CQ2121" i="1"/>
  <c r="CL2121" i="1"/>
  <c r="CK2121" i="1"/>
  <c r="CH2869" i="1"/>
  <c r="CJ2869" i="1"/>
  <c r="CP2869" i="1"/>
  <c r="CN2869" i="1"/>
  <c r="CH2538" i="1"/>
  <c r="CL2538" i="1"/>
  <c r="CJ1875" i="1"/>
  <c r="CH1457" i="1"/>
  <c r="CH525" i="1"/>
  <c r="CJ525" i="1"/>
  <c r="CH1763" i="1"/>
  <c r="CJ1763" i="1"/>
  <c r="CE594" i="1"/>
  <c r="CK594" i="1"/>
  <c r="CQ2023" i="1"/>
  <c r="CP2645" i="1"/>
  <c r="CP1124" i="1"/>
  <c r="CN2583" i="1"/>
  <c r="CN1498" i="1"/>
  <c r="CM2212" i="1"/>
  <c r="CM1814" i="1"/>
  <c r="CM1763" i="1"/>
  <c r="CM1130" i="1"/>
  <c r="CM746" i="1"/>
  <c r="CM611" i="1"/>
  <c r="CL2325" i="1"/>
  <c r="CL1903" i="1"/>
  <c r="CL1782" i="1"/>
  <c r="CL1016" i="1"/>
  <c r="CL770" i="1"/>
  <c r="CL553" i="1"/>
  <c r="CK2326" i="1"/>
  <c r="CK1599" i="1"/>
  <c r="CJ2214" i="1"/>
  <c r="CJ1871" i="1"/>
  <c r="CI2340" i="1"/>
  <c r="CH2553" i="1"/>
  <c r="CJ519" i="1"/>
  <c r="CH519" i="1"/>
  <c r="CJ2501" i="1"/>
  <c r="CH2501" i="1"/>
  <c r="CE1174" i="1"/>
  <c r="CG1174" i="1" s="1"/>
  <c r="CK1174" i="1"/>
  <c r="CC526" i="1"/>
  <c r="CH2292" i="1"/>
  <c r="CJ2292" i="1"/>
  <c r="CK2292" i="1"/>
  <c r="CM1882" i="1"/>
  <c r="CL2703" i="1"/>
  <c r="CL2199" i="1"/>
  <c r="CL1108" i="1"/>
  <c r="CK2664" i="1"/>
  <c r="CI1457" i="1"/>
  <c r="CH1775" i="1"/>
  <c r="CJ1775" i="1"/>
  <c r="CL1545" i="1"/>
  <c r="CH1545" i="1"/>
  <c r="CH2563" i="1"/>
  <c r="CJ2563" i="1"/>
  <c r="CE578" i="1"/>
  <c r="CG578" i="1" s="1"/>
  <c r="CK578" i="1"/>
  <c r="CG2534" i="1"/>
  <c r="CI2534" i="1"/>
  <c r="CE2111" i="1"/>
  <c r="CK2111" i="1"/>
  <c r="CI998" i="1"/>
  <c r="CG998" i="1"/>
  <c r="CJ2670" i="1"/>
  <c r="CH2670" i="1"/>
  <c r="CH2599" i="1"/>
  <c r="CJ2599" i="1"/>
  <c r="CH2237" i="1"/>
  <c r="CJ2237" i="1"/>
  <c r="CH2190" i="1"/>
  <c r="CJ2190" i="1"/>
  <c r="CH1895" i="1"/>
  <c r="CJ1895" i="1"/>
  <c r="CG2433" i="1"/>
  <c r="CI2433" i="1"/>
  <c r="CH1730" i="1"/>
  <c r="CI1730" i="1"/>
  <c r="CH1529" i="1"/>
  <c r="CJ1529" i="1"/>
  <c r="CH2794" i="1"/>
  <c r="CI2794" i="1"/>
  <c r="CH1834" i="1"/>
  <c r="CJ1834" i="1"/>
  <c r="CH2595" i="1"/>
  <c r="CJ2595" i="1"/>
  <c r="CE692" i="1"/>
  <c r="CK692" i="1"/>
  <c r="CG638" i="1"/>
  <c r="CI638" i="1"/>
  <c r="CH2146" i="1"/>
  <c r="CJ2146" i="1"/>
  <c r="CH1986" i="1"/>
  <c r="CK1986" i="1"/>
  <c r="CJ1986" i="1"/>
  <c r="CR505" i="1"/>
  <c r="CO2534" i="1"/>
  <c r="CO2340" i="1"/>
  <c r="CO1142" i="1"/>
  <c r="CO570" i="1"/>
  <c r="CN2998" i="1"/>
  <c r="CN2849" i="1"/>
  <c r="CN741" i="1"/>
  <c r="CM2490" i="1"/>
  <c r="CM2340" i="1"/>
  <c r="CM2199" i="1"/>
  <c r="CM2042" i="1"/>
  <c r="CL2599" i="1"/>
  <c r="CL2190" i="1"/>
  <c r="CK2084" i="1"/>
  <c r="CJ1955" i="1"/>
  <c r="CJ1622" i="1"/>
  <c r="CE2615" i="1"/>
  <c r="CG2615" i="1" s="1"/>
  <c r="CG1012" i="1"/>
  <c r="CI1012" i="1"/>
  <c r="CQ2817" i="1"/>
  <c r="CQ1108" i="1"/>
  <c r="CQ553" i="1"/>
  <c r="CP770" i="1"/>
  <c r="CO2771" i="1"/>
  <c r="CO1875" i="1"/>
  <c r="CN2738" i="1"/>
  <c r="CN1457" i="1"/>
  <c r="CM2335" i="1"/>
  <c r="CM1016" i="1"/>
  <c r="CM594" i="1"/>
  <c r="CL2692" i="1"/>
  <c r="CL1891" i="1"/>
  <c r="CL1498" i="1"/>
  <c r="CL1137" i="1"/>
  <c r="CL851" i="1"/>
  <c r="CK2953" i="1"/>
  <c r="CK2534" i="1"/>
  <c r="CJ2963" i="1"/>
  <c r="CJ2771" i="1"/>
  <c r="CJ2692" i="1"/>
  <c r="CH950" i="1"/>
  <c r="CJ950" i="1"/>
  <c r="CK817" i="1"/>
  <c r="CK926" i="1"/>
  <c r="CJ926" i="1"/>
  <c r="CG1042" i="1"/>
  <c r="CI1042" i="1"/>
  <c r="CI2441" i="1"/>
  <c r="CG2441" i="1"/>
  <c r="CE1271" i="1"/>
  <c r="CG1271" i="1" s="1"/>
  <c r="CK1271" i="1"/>
  <c r="CP2373" i="1"/>
  <c r="CP2340" i="1"/>
  <c r="CP553" i="1"/>
  <c r="CO2703" i="1"/>
  <c r="CO612" i="1"/>
  <c r="CN2199" i="1"/>
  <c r="CN1108" i="1"/>
  <c r="CM2794" i="1"/>
  <c r="CM2334" i="1"/>
  <c r="CM2250" i="1"/>
  <c r="CM2023" i="1"/>
  <c r="CM1511" i="1"/>
  <c r="CL2645" i="1"/>
  <c r="CL2595" i="1"/>
  <c r="CL2023" i="1"/>
  <c r="CJ2199" i="1"/>
  <c r="CJ1124" i="1"/>
  <c r="CJ851" i="1"/>
  <c r="CH2692" i="1"/>
  <c r="CH2933" i="1"/>
  <c r="CJ2933" i="1"/>
  <c r="CI641" i="1"/>
  <c r="CJ2029" i="1"/>
  <c r="CH2029" i="1"/>
  <c r="CH1729" i="1"/>
  <c r="CE1407" i="1"/>
  <c r="CG1407" i="1" s="1"/>
  <c r="CK1407" i="1"/>
  <c r="CQ1875" i="1"/>
  <c r="CP1704" i="1"/>
  <c r="CO2335" i="1"/>
  <c r="CO1529" i="1"/>
  <c r="CO1457" i="1"/>
  <c r="CO527" i="1"/>
  <c r="CN2817" i="1"/>
  <c r="CN2340" i="1"/>
  <c r="CN1142" i="1"/>
  <c r="CL2849" i="1"/>
  <c r="CL2293" i="1"/>
  <c r="CL840" i="1"/>
  <c r="CK2836" i="1"/>
  <c r="CJ2882" i="1"/>
  <c r="CJ2340" i="1"/>
  <c r="CJ1848" i="1"/>
  <c r="CH2293" i="1"/>
  <c r="CE595" i="1"/>
  <c r="CG595" i="1" s="1"/>
  <c r="CK595" i="1"/>
  <c r="CL2472" i="1"/>
  <c r="CH2472" i="1"/>
  <c r="CP2337" i="1"/>
  <c r="CP1575" i="1"/>
  <c r="CP681" i="1"/>
  <c r="CO2817" i="1"/>
  <c r="CO2334" i="1"/>
  <c r="CO2084" i="1"/>
  <c r="CN2771" i="1"/>
  <c r="CN2646" i="1"/>
  <c r="CN2337" i="1"/>
  <c r="CN1891" i="1"/>
  <c r="CN612" i="1"/>
  <c r="CM1730" i="1"/>
  <c r="CM1457" i="1"/>
  <c r="CM638" i="1"/>
  <c r="CM582" i="1"/>
  <c r="CL2054" i="1"/>
  <c r="CL1622" i="1"/>
  <c r="CK2622" i="1"/>
  <c r="CK1903" i="1"/>
  <c r="CK1775" i="1"/>
  <c r="CJ1599" i="1"/>
  <c r="CH3010" i="1"/>
  <c r="CJ2920" i="1"/>
  <c r="CH2920" i="1"/>
  <c r="CK1814" i="1"/>
  <c r="CH1971" i="1"/>
  <c r="CJ1971" i="1"/>
  <c r="CH1274" i="1"/>
  <c r="CK1274" i="1"/>
  <c r="CH997" i="1"/>
  <c r="CJ997" i="1"/>
  <c r="CH737" i="1"/>
  <c r="CJ737" i="1"/>
  <c r="CP2817" i="1"/>
  <c r="CP1108" i="1"/>
  <c r="CO2026" i="1"/>
  <c r="CO1575" i="1"/>
  <c r="CN1482" i="1"/>
  <c r="CM1834" i="1"/>
  <c r="CM578" i="1"/>
  <c r="CL3010" i="1"/>
  <c r="CL2817" i="1"/>
  <c r="CL2340" i="1"/>
  <c r="CL1834" i="1"/>
  <c r="CK2042" i="1"/>
  <c r="CJ1016" i="1"/>
  <c r="CH2836" i="1"/>
  <c r="CH2042" i="1"/>
  <c r="CH1074" i="1"/>
  <c r="CJ1074" i="1"/>
  <c r="CK582" i="1"/>
  <c r="CJ1450" i="1"/>
  <c r="CI1450" i="1"/>
  <c r="CN2595" i="1"/>
  <c r="CN2373" i="1"/>
  <c r="CN1137" i="1"/>
  <c r="CM2111" i="1"/>
  <c r="CM1775" i="1"/>
  <c r="CM998" i="1"/>
  <c r="CM692" i="1"/>
  <c r="CL2771" i="1"/>
  <c r="CL2214" i="1"/>
  <c r="CL1763" i="1"/>
  <c r="CL1529" i="1"/>
  <c r="CL1124" i="1"/>
  <c r="CK2490" i="1"/>
  <c r="CK2250" i="1"/>
  <c r="CK1882" i="1"/>
  <c r="CK1769" i="1"/>
  <c r="CJ2583" i="1"/>
  <c r="CJ1992" i="1"/>
  <c r="CJ1108" i="1"/>
  <c r="CE1497" i="1"/>
  <c r="CG1497" i="1" s="1"/>
  <c r="CK1497" i="1"/>
  <c r="CK1639" i="1"/>
  <c r="CJ1639" i="1"/>
  <c r="CP1834" i="1"/>
  <c r="CO2023" i="1"/>
  <c r="CO1730" i="1"/>
  <c r="CL2583" i="1"/>
  <c r="CL2499" i="1"/>
  <c r="CK2817" i="1"/>
  <c r="CK638" i="1"/>
  <c r="CI2692" i="1"/>
  <c r="CH2129" i="1"/>
  <c r="CJ2129" i="1"/>
  <c r="CH535" i="1"/>
  <c r="CJ535" i="1"/>
  <c r="CR2214" i="1"/>
  <c r="CR1108" i="1"/>
  <c r="CQ2340" i="1"/>
  <c r="CQ770" i="1"/>
  <c r="CO2849" i="1"/>
  <c r="CO2794" i="1"/>
  <c r="CO770" i="1"/>
  <c r="CN1730" i="1"/>
  <c r="CN770" i="1"/>
  <c r="CM2615" i="1"/>
  <c r="CM840" i="1"/>
  <c r="CL2670" i="1"/>
  <c r="CL2373" i="1"/>
  <c r="CL1482" i="1"/>
  <c r="CK2692" i="1"/>
  <c r="CK2595" i="1"/>
  <c r="CK1262" i="1"/>
  <c r="CK1130" i="1"/>
  <c r="CK998" i="1"/>
  <c r="CJ2578" i="1"/>
  <c r="CJ1093" i="1"/>
  <c r="CH993" i="1"/>
  <c r="CJ993" i="1"/>
  <c r="CH777" i="1"/>
  <c r="CJ777" i="1"/>
  <c r="CE2767" i="1"/>
  <c r="CK2767" i="1"/>
  <c r="CP1730" i="1"/>
  <c r="CO2214" i="1"/>
  <c r="CN2794" i="1"/>
  <c r="CN1575" i="1"/>
  <c r="CM2599" i="1"/>
  <c r="CM1769" i="1"/>
  <c r="CM1366" i="1"/>
  <c r="CL2578" i="1"/>
  <c r="CL2042" i="1"/>
  <c r="CL1864" i="1"/>
  <c r="CL525" i="1"/>
  <c r="CK2340" i="1"/>
  <c r="CK1763" i="1"/>
  <c r="CJ2850" i="1"/>
  <c r="CJ1730" i="1"/>
  <c r="CH2244" i="1"/>
  <c r="CH631" i="1"/>
  <c r="CI631" i="1"/>
  <c r="CJ586" i="1"/>
  <c r="CH586" i="1"/>
  <c r="CI2103" i="1"/>
  <c r="CK1491" i="1"/>
  <c r="CK1079" i="1"/>
  <c r="CO2740" i="1"/>
  <c r="CM2399" i="1"/>
  <c r="CJ1853" i="1"/>
  <c r="CJ1783" i="1"/>
  <c r="CK2489" i="1"/>
  <c r="CJ2993" i="1"/>
  <c r="CJ1577" i="1"/>
  <c r="CM1329" i="1"/>
  <c r="CP2400" i="1"/>
  <c r="CN2400" i="1"/>
  <c r="CL2400" i="1"/>
  <c r="CK2400" i="1"/>
  <c r="CM2400" i="1"/>
  <c r="CO2400" i="1"/>
  <c r="CJ2400" i="1"/>
  <c r="CQ2400" i="1"/>
  <c r="CR2400" i="1"/>
  <c r="CS2400" i="1"/>
  <c r="CN1664" i="1"/>
  <c r="CL1664" i="1"/>
  <c r="CO1664" i="1"/>
  <c r="CP1664" i="1"/>
  <c r="CQ1664" i="1"/>
  <c r="CM1664" i="1"/>
  <c r="CR1664" i="1"/>
  <c r="CS1664" i="1"/>
  <c r="CS1111" i="1"/>
  <c r="CO1111" i="1"/>
  <c r="CP1111" i="1"/>
  <c r="CH953" i="1"/>
  <c r="CO953" i="1"/>
  <c r="CJ953" i="1"/>
  <c r="CL953" i="1"/>
  <c r="CM953" i="1"/>
  <c r="CR953" i="1"/>
  <c r="CN953" i="1"/>
  <c r="CP953" i="1"/>
  <c r="CA2756" i="1"/>
  <c r="CO2756" i="1"/>
  <c r="CA2727" i="1"/>
  <c r="CO2727" i="1"/>
  <c r="CA2559" i="1"/>
  <c r="CC2559" i="1" s="1"/>
  <c r="CO2559" i="1"/>
  <c r="CA1161" i="1"/>
  <c r="CO1161" i="1"/>
  <c r="CA1080" i="1"/>
  <c r="CO1080" i="1"/>
  <c r="CE969" i="1"/>
  <c r="CG969" i="1" s="1"/>
  <c r="CK969" i="1"/>
  <c r="CJ947" i="1"/>
  <c r="CQ947" i="1"/>
  <c r="CL947" i="1"/>
  <c r="CM947" i="1"/>
  <c r="CK947" i="1"/>
  <c r="CN947" i="1"/>
  <c r="CP947" i="1"/>
  <c r="CO947" i="1"/>
  <c r="CJ877" i="1"/>
  <c r="CP877" i="1"/>
  <c r="CL877" i="1"/>
  <c r="CH877" i="1"/>
  <c r="CH853" i="1"/>
  <c r="CN853" i="1"/>
  <c r="CQ853" i="1"/>
  <c r="CP853" i="1"/>
  <c r="CJ853" i="1"/>
  <c r="CL853" i="1"/>
  <c r="CI760" i="1"/>
  <c r="CR760" i="1"/>
  <c r="CK760" i="1"/>
  <c r="CJ760" i="1"/>
  <c r="CO760" i="1"/>
  <c r="CN760" i="1"/>
  <c r="CP760" i="1"/>
  <c r="CL760" i="1"/>
  <c r="CM760" i="1"/>
  <c r="CH717" i="1"/>
  <c r="CJ717" i="1"/>
  <c r="CS717" i="1"/>
  <c r="CP717" i="1"/>
  <c r="CN717" i="1"/>
  <c r="CL717" i="1"/>
  <c r="CH626" i="1"/>
  <c r="CI626" i="1"/>
  <c r="CK626" i="1"/>
  <c r="CN626" i="1"/>
  <c r="CS626" i="1"/>
  <c r="CL626" i="1"/>
  <c r="CJ626" i="1"/>
  <c r="CO626" i="1"/>
  <c r="CP626" i="1"/>
  <c r="CM626" i="1"/>
  <c r="CH601" i="1"/>
  <c r="CQ601" i="1"/>
  <c r="CR601" i="1"/>
  <c r="CJ601" i="1"/>
  <c r="CN601" i="1"/>
  <c r="CP580" i="1"/>
  <c r="CL580" i="1"/>
  <c r="CR580" i="1"/>
  <c r="CK580" i="1"/>
  <c r="CO580" i="1"/>
  <c r="CN580" i="1"/>
  <c r="CI580" i="1"/>
  <c r="CM580" i="1"/>
  <c r="CH557" i="1"/>
  <c r="CP557" i="1"/>
  <c r="CR557" i="1"/>
  <c r="CJ557" i="1"/>
  <c r="CL557" i="1"/>
  <c r="CN557" i="1"/>
  <c r="CH533" i="1"/>
  <c r="CS533" i="1"/>
  <c r="CN533" i="1"/>
  <c r="CO533" i="1"/>
  <c r="CP533" i="1"/>
  <c r="CQ533" i="1"/>
  <c r="CN510" i="1"/>
  <c r="CS510" i="1"/>
  <c r="CO510" i="1"/>
  <c r="CQ510" i="1"/>
  <c r="CA2981" i="1"/>
  <c r="CM2981" i="1" s="1"/>
  <c r="CO2981" i="1"/>
  <c r="BY2933" i="1"/>
  <c r="CQ2933" i="1"/>
  <c r="CA2917" i="1"/>
  <c r="CC2917" i="1" s="1"/>
  <c r="CE2917" i="1" s="1"/>
  <c r="CG2917" i="1" s="1"/>
  <c r="CO2917" i="1"/>
  <c r="BY2901" i="1"/>
  <c r="CA2901" i="1" s="1"/>
  <c r="CM2901" i="1" s="1"/>
  <c r="CQ2901" i="1"/>
  <c r="CA2869" i="1"/>
  <c r="CC2869" i="1" s="1"/>
  <c r="CE2869" i="1" s="1"/>
  <c r="CO2869" i="1"/>
  <c r="BY2853" i="1"/>
  <c r="CQ2853" i="1"/>
  <c r="BY2837" i="1"/>
  <c r="CQ2837" i="1"/>
  <c r="CE2741" i="1"/>
  <c r="CG2741" i="1" s="1"/>
  <c r="CK2741" i="1"/>
  <c r="BY2709" i="1"/>
  <c r="CQ2709" i="1"/>
  <c r="BY2645" i="1"/>
  <c r="CA2645" i="1" s="1"/>
  <c r="CM2645" i="1" s="1"/>
  <c r="CQ2645" i="1"/>
  <c r="BY2581" i="1"/>
  <c r="CQ2581" i="1"/>
  <c r="BY2469" i="1"/>
  <c r="CQ2469" i="1"/>
  <c r="BY2421" i="1"/>
  <c r="CQ2421" i="1"/>
  <c r="CA2357" i="1"/>
  <c r="CC2357" i="1" s="1"/>
  <c r="CE2357" i="1" s="1"/>
  <c r="CG2357" i="1" s="1"/>
  <c r="CO2357" i="1"/>
  <c r="BY2181" i="1"/>
  <c r="CQ2181" i="1"/>
  <c r="CA2165" i="1"/>
  <c r="CO2165" i="1"/>
  <c r="BY2149" i="1"/>
  <c r="CQ2149" i="1"/>
  <c r="BY2053" i="1"/>
  <c r="CQ2053" i="1"/>
  <c r="CA2037" i="1"/>
  <c r="CO2037" i="1"/>
  <c r="BY1989" i="1"/>
  <c r="CQ1989" i="1"/>
  <c r="CA1973" i="1"/>
  <c r="CO1973" i="1"/>
  <c r="CA1957" i="1"/>
  <c r="CO1957" i="1"/>
  <c r="BY1909" i="1"/>
  <c r="CQ1909" i="1"/>
  <c r="CA1893" i="1"/>
  <c r="CO1893" i="1"/>
  <c r="BY1845" i="1"/>
  <c r="CQ1845" i="1"/>
  <c r="BY1813" i="1"/>
  <c r="CQ1813" i="1"/>
  <c r="BY1781" i="1"/>
  <c r="CQ1781" i="1"/>
  <c r="CA1765" i="1"/>
  <c r="CO1765" i="1"/>
  <c r="BY1685" i="1"/>
  <c r="CQ1685" i="1"/>
  <c r="BY1669" i="1"/>
  <c r="CQ1669" i="1"/>
  <c r="BY1637" i="1"/>
  <c r="CQ1637" i="1"/>
  <c r="CA1621" i="1"/>
  <c r="CC1621" i="1" s="1"/>
  <c r="CO1621" i="1"/>
  <c r="BY1605" i="1"/>
  <c r="CQ1605" i="1"/>
  <c r="BY1573" i="1"/>
  <c r="CA1573" i="1" s="1"/>
  <c r="CC1573" i="1" s="1"/>
  <c r="CE1573" i="1" s="1"/>
  <c r="CG1573" i="1" s="1"/>
  <c r="CQ1573" i="1"/>
  <c r="BY1541" i="1"/>
  <c r="CQ1541" i="1"/>
  <c r="BY1509" i="1"/>
  <c r="CQ1509" i="1"/>
  <c r="BY1493" i="1"/>
  <c r="CQ1493" i="1"/>
  <c r="BY1477" i="1"/>
  <c r="CQ1477" i="1"/>
  <c r="BY1445" i="1"/>
  <c r="CA1445" i="1" s="1"/>
  <c r="CQ1445" i="1"/>
  <c r="BY1429" i="1"/>
  <c r="CQ1429" i="1"/>
  <c r="CA1413" i="1"/>
  <c r="CM1413" i="1" s="1"/>
  <c r="CO1413" i="1"/>
  <c r="BY1397" i="1"/>
  <c r="CA1397" i="1" s="1"/>
  <c r="CQ1397" i="1"/>
  <c r="CA1349" i="1"/>
  <c r="CO1349" i="1"/>
  <c r="CC1333" i="1"/>
  <c r="CE1333" i="1" s="1"/>
  <c r="CG1333" i="1" s="1"/>
  <c r="CM1333" i="1"/>
  <c r="BY1285" i="1"/>
  <c r="CQ1285" i="1"/>
  <c r="CA1237" i="1"/>
  <c r="CC1237" i="1" s="1"/>
  <c r="CO1237" i="1"/>
  <c r="BY1221" i="1"/>
  <c r="CQ1221" i="1"/>
  <c r="CA1173" i="1"/>
  <c r="CO1173" i="1"/>
  <c r="CA1141" i="1"/>
  <c r="CO1141" i="1"/>
  <c r="BY1125" i="1"/>
  <c r="CQ1125" i="1"/>
  <c r="BY1093" i="1"/>
  <c r="CQ1093" i="1"/>
  <c r="CA1013" i="1"/>
  <c r="CM1013" i="1" s="1"/>
  <c r="CO1013" i="1"/>
  <c r="BY997" i="1"/>
  <c r="CQ997" i="1"/>
  <c r="CA933" i="1"/>
  <c r="CC933" i="1" s="1"/>
  <c r="CE933" i="1" s="1"/>
  <c r="CO933" i="1"/>
  <c r="CC869" i="1"/>
  <c r="CE869" i="1" s="1"/>
  <c r="CM869" i="1"/>
  <c r="BY821" i="1"/>
  <c r="CQ821" i="1"/>
  <c r="BY805" i="1"/>
  <c r="CA805" i="1" s="1"/>
  <c r="CC805" i="1" s="1"/>
  <c r="CE805" i="1" s="1"/>
  <c r="CG805" i="1" s="1"/>
  <c r="CQ805" i="1"/>
  <c r="BY789" i="1"/>
  <c r="CQ789" i="1"/>
  <c r="BY757" i="1"/>
  <c r="CQ757" i="1"/>
  <c r="BY741" i="1"/>
  <c r="CQ741" i="1"/>
  <c r="BY661" i="1"/>
  <c r="CQ661" i="1"/>
  <c r="BY629" i="1"/>
  <c r="CQ629" i="1"/>
  <c r="BY613" i="1"/>
  <c r="CQ613" i="1"/>
  <c r="BY597" i="1"/>
  <c r="CQ597" i="1"/>
  <c r="BY581" i="1"/>
  <c r="CQ581" i="1"/>
  <c r="BY549" i="1"/>
  <c r="CA549" i="1" s="1"/>
  <c r="CC549" i="1" s="1"/>
  <c r="CE549" i="1" s="1"/>
  <c r="CG549" i="1" s="1"/>
  <c r="CQ549" i="1"/>
  <c r="BY517" i="1"/>
  <c r="CA517" i="1" s="1"/>
  <c r="CQ517" i="1"/>
  <c r="CO3040" i="1"/>
  <c r="CQ3040" i="1"/>
  <c r="CN3024" i="1"/>
  <c r="CO3024" i="1"/>
  <c r="CP3024" i="1"/>
  <c r="CP2960" i="1"/>
  <c r="CN2960" i="1"/>
  <c r="CQ2960" i="1"/>
  <c r="CR2960" i="1"/>
  <c r="CO2960" i="1"/>
  <c r="CI2944" i="1"/>
  <c r="CO2944" i="1"/>
  <c r="CP2944" i="1"/>
  <c r="CN2944" i="1"/>
  <c r="CM2944" i="1"/>
  <c r="CO2912" i="1"/>
  <c r="CP2912" i="1"/>
  <c r="CN2912" i="1"/>
  <c r="CJ2912" i="1"/>
  <c r="CP2880" i="1"/>
  <c r="CO2880" i="1"/>
  <c r="CN2880" i="1"/>
  <c r="CH2848" i="1"/>
  <c r="CK2848" i="1"/>
  <c r="CI2848" i="1"/>
  <c r="CM2848" i="1"/>
  <c r="CP2848" i="1"/>
  <c r="CR2848" i="1"/>
  <c r="CL2848" i="1"/>
  <c r="CN2848" i="1"/>
  <c r="CJ2848" i="1"/>
  <c r="CO2832" i="1"/>
  <c r="CP2832" i="1"/>
  <c r="CM2832" i="1"/>
  <c r="CM2816" i="1"/>
  <c r="CR2816" i="1"/>
  <c r="CO2784" i="1"/>
  <c r="CP2784" i="1"/>
  <c r="CN2784" i="1"/>
  <c r="CJ2768" i="1"/>
  <c r="CQ2768" i="1"/>
  <c r="CR2768" i="1"/>
  <c r="CP2768" i="1"/>
  <c r="CO2768" i="1"/>
  <c r="CP2752" i="1"/>
  <c r="CO2752" i="1"/>
  <c r="CQ2752" i="1"/>
  <c r="CN2752" i="1"/>
  <c r="CP2720" i="1"/>
  <c r="CO2720" i="1"/>
  <c r="CQ2704" i="1"/>
  <c r="CO2704" i="1"/>
  <c r="CN2704" i="1"/>
  <c r="CR2704" i="1"/>
  <c r="CL2560" i="1"/>
  <c r="CQ2560" i="1"/>
  <c r="CN2560" i="1"/>
  <c r="CO2560" i="1"/>
  <c r="CP2560" i="1"/>
  <c r="CQ2512" i="1"/>
  <c r="CR2512" i="1"/>
  <c r="CN2512" i="1"/>
  <c r="CO2512" i="1"/>
  <c r="CH2480" i="1"/>
  <c r="CQ2480" i="1"/>
  <c r="CR2480" i="1"/>
  <c r="CR2448" i="1"/>
  <c r="CP2448" i="1"/>
  <c r="CN2448" i="1"/>
  <c r="CO2448" i="1"/>
  <c r="CJ2352" i="1"/>
  <c r="CL2352" i="1"/>
  <c r="CR2352" i="1"/>
  <c r="CQ2352" i="1"/>
  <c r="CP2352" i="1"/>
  <c r="CN2352" i="1"/>
  <c r="CR2304" i="1"/>
  <c r="CO2304" i="1"/>
  <c r="CP2304" i="1"/>
  <c r="CQ2304" i="1"/>
  <c r="CP2288" i="1"/>
  <c r="CO2288" i="1"/>
  <c r="CQ2288" i="1"/>
  <c r="CO2240" i="1"/>
  <c r="CM2240" i="1"/>
  <c r="CP2240" i="1"/>
  <c r="CN2224" i="1"/>
  <c r="CM2224" i="1"/>
  <c r="CP2224" i="1"/>
  <c r="CL2224" i="1"/>
  <c r="CO2224" i="1"/>
  <c r="CO2208" i="1"/>
  <c r="CP2208" i="1"/>
  <c r="CO2160" i="1"/>
  <c r="CP2160" i="1"/>
  <c r="CN2160" i="1"/>
  <c r="CQ2160" i="1"/>
  <c r="CP2128" i="1"/>
  <c r="CO2128" i="1"/>
  <c r="CQ2128" i="1"/>
  <c r="CR2128" i="1"/>
  <c r="CP2096" i="1"/>
  <c r="CQ2096" i="1"/>
  <c r="CR2096" i="1"/>
  <c r="CO2096" i="1"/>
  <c r="CO2080" i="1"/>
  <c r="CM2080" i="1"/>
  <c r="CP2080" i="1"/>
  <c r="CQ2080" i="1"/>
  <c r="CH2064" i="1"/>
  <c r="CM2064" i="1"/>
  <c r="CQ2064" i="1"/>
  <c r="CR2064" i="1"/>
  <c r="CJ2064" i="1"/>
  <c r="CL2064" i="1"/>
  <c r="CN2064" i="1"/>
  <c r="CO2064" i="1"/>
  <c r="CK2064" i="1"/>
  <c r="CO2048" i="1"/>
  <c r="CP2048" i="1"/>
  <c r="CP2000" i="1"/>
  <c r="CR2000" i="1"/>
  <c r="CQ2000" i="1"/>
  <c r="CN2000" i="1"/>
  <c r="CP1968" i="1"/>
  <c r="CO1968" i="1"/>
  <c r="CQ1968" i="1"/>
  <c r="CR1968" i="1"/>
  <c r="CN1968" i="1"/>
  <c r="CP1936" i="1"/>
  <c r="CL1936" i="1"/>
  <c r="CR1936" i="1"/>
  <c r="CO1936" i="1"/>
  <c r="CN1936" i="1"/>
  <c r="CJ1920" i="1"/>
  <c r="CH1920" i="1"/>
  <c r="CO1920" i="1"/>
  <c r="CN1920" i="1"/>
  <c r="CS1920" i="1"/>
  <c r="CP1920" i="1"/>
  <c r="CH1888" i="1"/>
  <c r="CL1888" i="1"/>
  <c r="CQ1888" i="1"/>
  <c r="CN1888" i="1"/>
  <c r="CO1888" i="1"/>
  <c r="CJ1888" i="1"/>
  <c r="CH1872" i="1"/>
  <c r="CQ1872" i="1"/>
  <c r="CK1872" i="1"/>
  <c r="CN1872" i="1"/>
  <c r="CO1872" i="1"/>
  <c r="CJ1872" i="1"/>
  <c r="CP1872" i="1"/>
  <c r="CM1872" i="1"/>
  <c r="CO1824" i="1"/>
  <c r="CQ1824" i="1"/>
  <c r="CN1824" i="1"/>
  <c r="CM1824" i="1"/>
  <c r="CP1824" i="1"/>
  <c r="CO1808" i="1"/>
  <c r="CQ1808" i="1"/>
  <c r="CH1792" i="1"/>
  <c r="CJ1792" i="1"/>
  <c r="CM1792" i="1"/>
  <c r="CO1792" i="1"/>
  <c r="CQ1792" i="1"/>
  <c r="CK1792" i="1"/>
  <c r="CL1792" i="1"/>
  <c r="CN1792" i="1"/>
  <c r="CP1792" i="1"/>
  <c r="CQ1744" i="1"/>
  <c r="CM1744" i="1"/>
  <c r="CL1744" i="1"/>
  <c r="CN1744" i="1"/>
  <c r="CK1744" i="1"/>
  <c r="CO1744" i="1"/>
  <c r="CR1728" i="1"/>
  <c r="CO1728" i="1"/>
  <c r="CP1728" i="1"/>
  <c r="CL1728" i="1"/>
  <c r="CN1728" i="1"/>
  <c r="CI1648" i="1"/>
  <c r="CH1648" i="1"/>
  <c r="CL1648" i="1"/>
  <c r="CO1648" i="1"/>
  <c r="CP1648" i="1"/>
  <c r="CQ1648" i="1"/>
  <c r="CM1648" i="1"/>
  <c r="CJ1648" i="1"/>
  <c r="CK1648" i="1"/>
  <c r="CN1648" i="1"/>
  <c r="CR1648" i="1"/>
  <c r="CO1616" i="1"/>
  <c r="CP1616" i="1"/>
  <c r="CQ1616" i="1"/>
  <c r="CR1616" i="1"/>
  <c r="CQ1600" i="1"/>
  <c r="CK1600" i="1"/>
  <c r="CR1600" i="1"/>
  <c r="CN1600" i="1"/>
  <c r="CO1600" i="1"/>
  <c r="CP1600" i="1"/>
  <c r="CM1600" i="1"/>
  <c r="CK1584" i="1"/>
  <c r="CO1584" i="1"/>
  <c r="CL1536" i="1"/>
  <c r="CP1536" i="1"/>
  <c r="CQ1456" i="1"/>
  <c r="CR1456" i="1"/>
  <c r="CS1456" i="1"/>
  <c r="CS1424" i="1"/>
  <c r="CQ1424" i="1"/>
  <c r="CR1424" i="1"/>
  <c r="CP1424" i="1"/>
  <c r="CL1408" i="1"/>
  <c r="CK1408" i="1"/>
  <c r="CP1408" i="1"/>
  <c r="CO1408" i="1"/>
  <c r="CN1408" i="1"/>
  <c r="CJ1408" i="1"/>
  <c r="CM1408" i="1"/>
  <c r="CR1408" i="1"/>
  <c r="CQ1392" i="1"/>
  <c r="CR1392" i="1"/>
  <c r="CO1392" i="1"/>
  <c r="CJ1376" i="1"/>
  <c r="CM1376" i="1"/>
  <c r="CP1376" i="1"/>
  <c r="CL1376" i="1"/>
  <c r="CO1376" i="1"/>
  <c r="CH1376" i="1"/>
  <c r="CK1376" i="1"/>
  <c r="CN1376" i="1"/>
  <c r="CI1376" i="1"/>
  <c r="CQ1376" i="1"/>
  <c r="CR1376" i="1"/>
  <c r="CP1344" i="1"/>
  <c r="CO1344" i="1"/>
  <c r="CP1312" i="1"/>
  <c r="CR1312" i="1"/>
  <c r="CN1312" i="1"/>
  <c r="CQ1312" i="1"/>
  <c r="CO1312" i="1"/>
  <c r="CP1280" i="1"/>
  <c r="CS1280" i="1"/>
  <c r="CQ1280" i="1"/>
  <c r="CS1264" i="1"/>
  <c r="CM1264" i="1"/>
  <c r="CQ1264" i="1"/>
  <c r="CN1264" i="1"/>
  <c r="CL1264" i="1"/>
  <c r="CP1264" i="1"/>
  <c r="CO1264" i="1"/>
  <c r="CN1216" i="1"/>
  <c r="CP1216" i="1"/>
  <c r="CQ1216" i="1"/>
  <c r="CO1216" i="1"/>
  <c r="CN1200" i="1"/>
  <c r="CO1200" i="1"/>
  <c r="CM1200" i="1"/>
  <c r="CR1200" i="1"/>
  <c r="CL1200" i="1"/>
  <c r="CK1184" i="1"/>
  <c r="CN1184" i="1"/>
  <c r="CP1184" i="1"/>
  <c r="CO1184" i="1"/>
  <c r="CR1184" i="1"/>
  <c r="CL1184" i="1"/>
  <c r="CM1184" i="1"/>
  <c r="CH1120" i="1"/>
  <c r="CQ1120" i="1"/>
  <c r="CS1120" i="1"/>
  <c r="CN1120" i="1"/>
  <c r="CI1104" i="1"/>
  <c r="CN1104" i="1"/>
  <c r="CR1104" i="1"/>
  <c r="CK1104" i="1"/>
  <c r="CJ1104" i="1"/>
  <c r="CM1104" i="1"/>
  <c r="CO1104" i="1"/>
  <c r="CL1104" i="1"/>
  <c r="CM1056" i="1"/>
  <c r="CP1056" i="1"/>
  <c r="CQ1056" i="1"/>
  <c r="CS1056" i="1"/>
  <c r="CO1056" i="1"/>
  <c r="CL1056" i="1"/>
  <c r="CK1056" i="1"/>
  <c r="CR1056" i="1"/>
  <c r="CN1056" i="1"/>
  <c r="CR1040" i="1"/>
  <c r="CO1040" i="1"/>
  <c r="CL1040" i="1"/>
  <c r="CN1040" i="1"/>
  <c r="CK1040" i="1"/>
  <c r="CM1040" i="1"/>
  <c r="CP1040" i="1"/>
  <c r="CP1024" i="1"/>
  <c r="CQ1024" i="1"/>
  <c r="CN1024" i="1"/>
  <c r="CO1008" i="1"/>
  <c r="CP1008" i="1"/>
  <c r="CS1008" i="1"/>
  <c r="CR1008" i="1"/>
  <c r="CH992" i="1"/>
  <c r="CP992" i="1"/>
  <c r="CL992" i="1"/>
  <c r="CQ992" i="1"/>
  <c r="CR992" i="1"/>
  <c r="CN992" i="1"/>
  <c r="CO976" i="1"/>
  <c r="CP976" i="1"/>
  <c r="CQ976" i="1"/>
  <c r="CH960" i="1"/>
  <c r="CN960" i="1"/>
  <c r="CP960" i="1"/>
  <c r="CJ960" i="1"/>
  <c r="CL960" i="1"/>
  <c r="CQ960" i="1"/>
  <c r="CR960" i="1"/>
  <c r="CO928" i="1"/>
  <c r="CR928" i="1"/>
  <c r="CQ928" i="1"/>
  <c r="CP896" i="1"/>
  <c r="CR896" i="1"/>
  <c r="CQ896" i="1"/>
  <c r="CI864" i="1"/>
  <c r="CL864" i="1"/>
  <c r="CR864" i="1"/>
  <c r="CN864" i="1"/>
  <c r="CK864" i="1"/>
  <c r="CQ864" i="1"/>
  <c r="CH864" i="1"/>
  <c r="CM864" i="1"/>
  <c r="CO864" i="1"/>
  <c r="CJ864" i="1"/>
  <c r="CP864" i="1"/>
  <c r="CH848" i="1"/>
  <c r="CQ848" i="1"/>
  <c r="CK848" i="1"/>
  <c r="CM848" i="1"/>
  <c r="CO848" i="1"/>
  <c r="CP848" i="1"/>
  <c r="CS848" i="1"/>
  <c r="CJ848" i="1"/>
  <c r="CL848" i="1"/>
  <c r="CR848" i="1"/>
  <c r="CH832" i="1"/>
  <c r="CR832" i="1"/>
  <c r="CQ784" i="1"/>
  <c r="CP784" i="1"/>
  <c r="CH768" i="1"/>
  <c r="CR768" i="1"/>
  <c r="CK768" i="1"/>
  <c r="CJ768" i="1"/>
  <c r="CO768" i="1"/>
  <c r="CN768" i="1"/>
  <c r="CM768" i="1"/>
  <c r="CP768" i="1"/>
  <c r="CS736" i="1"/>
  <c r="CP736" i="1"/>
  <c r="CR736" i="1"/>
  <c r="CP704" i="1"/>
  <c r="CO704" i="1"/>
  <c r="CP672" i="1"/>
  <c r="CQ672" i="1"/>
  <c r="CR672" i="1"/>
  <c r="CS656" i="1"/>
  <c r="CO656" i="1"/>
  <c r="CP656" i="1"/>
  <c r="CO640" i="1"/>
  <c r="CP640" i="1"/>
  <c r="CQ640" i="1"/>
  <c r="CR640" i="1"/>
  <c r="CH576" i="1"/>
  <c r="CI576" i="1"/>
  <c r="CL576" i="1"/>
  <c r="CQ576" i="1"/>
  <c r="CR576" i="1"/>
  <c r="CK576" i="1"/>
  <c r="CO576" i="1"/>
  <c r="CN576" i="1"/>
  <c r="CS576" i="1"/>
  <c r="CM576" i="1"/>
  <c r="CJ576" i="1"/>
  <c r="CH560" i="1"/>
  <c r="CN560" i="1"/>
  <c r="CP560" i="1"/>
  <c r="CQ560" i="1"/>
  <c r="CJ560" i="1"/>
  <c r="CR560" i="1"/>
  <c r="CL560" i="1"/>
  <c r="CP528" i="1"/>
  <c r="CR528" i="1"/>
  <c r="CS2880" i="1"/>
  <c r="CS2768" i="1"/>
  <c r="CS2480" i="1"/>
  <c r="CS1792" i="1"/>
  <c r="CR3024" i="1"/>
  <c r="CR2992" i="1"/>
  <c r="CR2560" i="1"/>
  <c r="CR2208" i="1"/>
  <c r="CR1744" i="1"/>
  <c r="CR717" i="1"/>
  <c r="CQ2208" i="1"/>
  <c r="CQ933" i="1"/>
  <c r="CQ580" i="1"/>
  <c r="CO2896" i="1"/>
  <c r="CC2726" i="1"/>
  <c r="CE2726" i="1" s="1"/>
  <c r="CG2726" i="1" s="1"/>
  <c r="CM2726" i="1"/>
  <c r="BY2085" i="1"/>
  <c r="CA2085" i="1" s="1"/>
  <c r="CC2085" i="1" s="1"/>
  <c r="CE2085" i="1" s="1"/>
  <c r="CG2085" i="1" s="1"/>
  <c r="CQ2085" i="1"/>
  <c r="CS947" i="1"/>
  <c r="CR2672" i="1"/>
  <c r="CR1808" i="1"/>
  <c r="CR853" i="1"/>
  <c r="CQ2917" i="1"/>
  <c r="CQ2821" i="1"/>
  <c r="CQ1829" i="1"/>
  <c r="CQ1013" i="1"/>
  <c r="CJ2690" i="1"/>
  <c r="CN2690" i="1"/>
  <c r="CP2690" i="1"/>
  <c r="CL2690" i="1"/>
  <c r="CQ2690" i="1"/>
  <c r="CP2393" i="1"/>
  <c r="CN2393" i="1"/>
  <c r="CL2393" i="1"/>
  <c r="CJ2393" i="1"/>
  <c r="CQ2393" i="1"/>
  <c r="CQ2209" i="1"/>
  <c r="CO2209" i="1"/>
  <c r="CP2209" i="1"/>
  <c r="CH2035" i="1"/>
  <c r="CR2035" i="1"/>
  <c r="CO1897" i="1"/>
  <c r="CS1897" i="1"/>
  <c r="CH1897" i="1"/>
  <c r="CM1897" i="1"/>
  <c r="CP1897" i="1"/>
  <c r="CK1897" i="1"/>
  <c r="CL1897" i="1"/>
  <c r="CQ1897" i="1"/>
  <c r="CH1631" i="1"/>
  <c r="CJ1631" i="1"/>
  <c r="CN1631" i="1"/>
  <c r="CK1631" i="1"/>
  <c r="CM1631" i="1"/>
  <c r="CI1631" i="1"/>
  <c r="CL1631" i="1"/>
  <c r="CO1631" i="1"/>
  <c r="CQ1631" i="1"/>
  <c r="CH1518" i="1"/>
  <c r="CP1518" i="1"/>
  <c r="CK1518" i="1"/>
  <c r="CQ1518" i="1"/>
  <c r="CJ1518" i="1"/>
  <c r="CO1518" i="1"/>
  <c r="CM1518" i="1"/>
  <c r="CL1518" i="1"/>
  <c r="CS2352" i="1"/>
  <c r="CS877" i="1"/>
  <c r="CS853" i="1"/>
  <c r="CR2288" i="1"/>
  <c r="CR2048" i="1"/>
  <c r="CQ2992" i="1"/>
  <c r="CQ2741" i="1"/>
  <c r="CQ2240" i="1"/>
  <c r="CO2848" i="1"/>
  <c r="CJ2799" i="1"/>
  <c r="CM2799" i="1"/>
  <c r="CL2799" i="1"/>
  <c r="CN2799" i="1"/>
  <c r="CQ2799" i="1"/>
  <c r="CO2799" i="1"/>
  <c r="CH1361" i="1"/>
  <c r="CS1361" i="1"/>
  <c r="CN1361" i="1"/>
  <c r="CQ1361" i="1"/>
  <c r="CR1361" i="1"/>
  <c r="CP1361" i="1"/>
  <c r="CJ1361" i="1"/>
  <c r="CL1361" i="1"/>
  <c r="CC722" i="1"/>
  <c r="CM722" i="1"/>
  <c r="CJ3045" i="1"/>
  <c r="CO3045" i="1"/>
  <c r="CL3045" i="1"/>
  <c r="CP3045" i="1"/>
  <c r="CN3045" i="1"/>
  <c r="CQ3045" i="1"/>
  <c r="CJ2954" i="1"/>
  <c r="CH2954" i="1"/>
  <c r="CM2954" i="1"/>
  <c r="CK2954" i="1"/>
  <c r="CL2954" i="1"/>
  <c r="CO2954" i="1"/>
  <c r="CP2954" i="1"/>
  <c r="CN2954" i="1"/>
  <c r="CM2743" i="1"/>
  <c r="CO2743" i="1"/>
  <c r="CQ2743" i="1"/>
  <c r="CN2743" i="1"/>
  <c r="CK2743" i="1"/>
  <c r="CH2743" i="1"/>
  <c r="CJ2743" i="1"/>
  <c r="CL2743" i="1"/>
  <c r="CP2743" i="1"/>
  <c r="CQ1143" i="1"/>
  <c r="CM1143" i="1"/>
  <c r="CN1143" i="1"/>
  <c r="CR1143" i="1"/>
  <c r="CO1143" i="1"/>
  <c r="BY2373" i="1"/>
  <c r="CQ2373" i="1"/>
  <c r="CS2848" i="1"/>
  <c r="CS2448" i="1"/>
  <c r="CS2288" i="1"/>
  <c r="CS2048" i="1"/>
  <c r="CR877" i="1"/>
  <c r="CQ3024" i="1"/>
  <c r="CQ2880" i="1"/>
  <c r="CQ2848" i="1"/>
  <c r="CQ1413" i="1"/>
  <c r="CP2704" i="1"/>
  <c r="CP1888" i="1"/>
  <c r="CC1048" i="1"/>
  <c r="CM1048" i="1"/>
  <c r="BY2437" i="1"/>
  <c r="CQ2437" i="1"/>
  <c r="CS2080" i="1"/>
  <c r="CR2832" i="1"/>
  <c r="CR2080" i="1"/>
  <c r="CQ2165" i="1"/>
  <c r="CQ1344" i="1"/>
  <c r="CH2627" i="1"/>
  <c r="CQ2627" i="1"/>
  <c r="CR2627" i="1"/>
  <c r="CN2627" i="1"/>
  <c r="CL2627" i="1"/>
  <c r="CJ2115" i="1"/>
  <c r="CQ2115" i="1"/>
  <c r="CM2115" i="1"/>
  <c r="CK2115" i="1"/>
  <c r="CL2115" i="1"/>
  <c r="CL919" i="1"/>
  <c r="CR919" i="1"/>
  <c r="CP919" i="1"/>
  <c r="CN919" i="1"/>
  <c r="CC854" i="1"/>
  <c r="CM854" i="1"/>
  <c r="CS3024" i="1"/>
  <c r="CS2960" i="1"/>
  <c r="CS2512" i="1"/>
  <c r="CS2224" i="1"/>
  <c r="CR947" i="1"/>
  <c r="CR510" i="1"/>
  <c r="CQ2693" i="1"/>
  <c r="CQ760" i="1"/>
  <c r="CP2512" i="1"/>
  <c r="CO2741" i="1"/>
  <c r="CO869" i="1"/>
  <c r="CH2957" i="1"/>
  <c r="CR2957" i="1"/>
  <c r="CP2957" i="1"/>
  <c r="CC2913" i="1"/>
  <c r="CM2913" i="1"/>
  <c r="CS2992" i="1"/>
  <c r="CS2784" i="1"/>
  <c r="CS2752" i="1"/>
  <c r="CS2544" i="1"/>
  <c r="CR2224" i="1"/>
  <c r="CQ2981" i="1"/>
  <c r="CQ2912" i="1"/>
  <c r="CQ2261" i="1"/>
  <c r="CQ2048" i="1"/>
  <c r="CQ1893" i="1"/>
  <c r="CQ1701" i="1"/>
  <c r="CQ1621" i="1"/>
  <c r="CQ1111" i="1"/>
  <c r="CJ2775" i="1"/>
  <c r="CN2775" i="1"/>
  <c r="CL2775" i="1"/>
  <c r="CQ2775" i="1"/>
  <c r="CR2775" i="1"/>
  <c r="CP2775" i="1"/>
  <c r="CS2896" i="1"/>
  <c r="CR2944" i="1"/>
  <c r="CR2912" i="1"/>
  <c r="CR2880" i="1"/>
  <c r="CR1792" i="1"/>
  <c r="CQ2944" i="1"/>
  <c r="CQ2597" i="1"/>
  <c r="CQ2448" i="1"/>
  <c r="CQ2293" i="1"/>
  <c r="CQ2224" i="1"/>
  <c r="CQ1973" i="1"/>
  <c r="CQ953" i="1"/>
  <c r="CP2896" i="1"/>
  <c r="CN877" i="1"/>
  <c r="BY2309" i="1"/>
  <c r="CA2309" i="1" s="1"/>
  <c r="CC2309" i="1" s="1"/>
  <c r="CQ2309" i="1"/>
  <c r="CS2720" i="1"/>
  <c r="CS557" i="1"/>
  <c r="CR1888" i="1"/>
  <c r="CR1824" i="1"/>
  <c r="CR1111" i="1"/>
  <c r="CQ1936" i="1"/>
  <c r="CQ1141" i="1"/>
  <c r="CQ1061" i="1"/>
  <c r="CP1392" i="1"/>
  <c r="CL1872" i="1"/>
  <c r="CJ2629" i="1"/>
  <c r="CL2629" i="1"/>
  <c r="CR2629" i="1"/>
  <c r="CN2629" i="1"/>
  <c r="CP2629" i="1"/>
  <c r="CS2160" i="1"/>
  <c r="CS580" i="1"/>
  <c r="CR533" i="1"/>
  <c r="CQ2869" i="1"/>
  <c r="CQ1173" i="1"/>
  <c r="CP2032" i="1"/>
  <c r="CQ782" i="1"/>
  <c r="CS782" i="1"/>
  <c r="CP782" i="1"/>
  <c r="CO782" i="1"/>
  <c r="BY2245" i="1"/>
  <c r="CQ2245" i="1"/>
  <c r="CS991" i="1"/>
  <c r="CR2544" i="1"/>
  <c r="CR2160" i="1"/>
  <c r="CR1920" i="1"/>
  <c r="CR626" i="1"/>
  <c r="CP2064" i="1"/>
  <c r="CP1744" i="1"/>
  <c r="CL1920" i="1"/>
  <c r="CR1039" i="1"/>
  <c r="CO1039" i="1"/>
  <c r="CL1039" i="1"/>
  <c r="CN1039" i="1"/>
  <c r="CK1039" i="1"/>
  <c r="CM1039" i="1"/>
  <c r="CQ1039" i="1"/>
  <c r="CH1805" i="1"/>
  <c r="CN1805" i="1"/>
  <c r="CJ1805" i="1"/>
  <c r="CP1805" i="1"/>
  <c r="CR1805" i="1"/>
  <c r="CL1805" i="1"/>
  <c r="CH1485" i="1"/>
  <c r="CR1485" i="1"/>
  <c r="CN1485" i="1"/>
  <c r="CP1485" i="1"/>
  <c r="CA2293" i="1"/>
  <c r="CO2293" i="1"/>
  <c r="CS2128" i="1"/>
  <c r="CS2096" i="1"/>
  <c r="CS2000" i="1"/>
  <c r="CS1968" i="1"/>
  <c r="CS1936" i="1"/>
  <c r="CS601" i="1"/>
  <c r="CR2752" i="1"/>
  <c r="CR2032" i="1"/>
  <c r="CQ2357" i="1"/>
  <c r="CQ1728" i="1"/>
  <c r="CQ1536" i="1"/>
  <c r="CQ1237" i="1"/>
  <c r="CO2974" i="1"/>
  <c r="CS2311" i="1"/>
  <c r="CP2311" i="1"/>
  <c r="CQ2311" i="1"/>
  <c r="CN2311" i="1"/>
  <c r="CL2311" i="1"/>
  <c r="CA2389" i="1"/>
  <c r="CM2389" i="1" s="1"/>
  <c r="CO2389" i="1"/>
  <c r="CS2672" i="1"/>
  <c r="CS2560" i="1"/>
  <c r="CS2064" i="1"/>
  <c r="CS2032" i="1"/>
  <c r="CQ2325" i="1"/>
  <c r="CQ2037" i="1"/>
  <c r="CP1808" i="1"/>
  <c r="CL1258" i="1"/>
  <c r="CS1258" i="1"/>
  <c r="CM1258" i="1"/>
  <c r="CN1258" i="1"/>
  <c r="CQ1258" i="1"/>
  <c r="CP1258" i="1"/>
  <c r="CO1258" i="1"/>
  <c r="CA2261" i="1"/>
  <c r="CC2261" i="1" s="1"/>
  <c r="CE2261" i="1" s="1"/>
  <c r="CG2261" i="1" s="1"/>
  <c r="CO2261" i="1"/>
  <c r="CS2304" i="1"/>
  <c r="CS953" i="1"/>
  <c r="CR2784" i="1"/>
  <c r="CQ2832" i="1"/>
  <c r="CQ2720" i="1"/>
  <c r="CQ2629" i="1"/>
  <c r="CQ2389" i="1"/>
  <c r="CQ1957" i="1"/>
  <c r="CQ1920" i="1"/>
  <c r="CQ869" i="1"/>
  <c r="CQ626" i="1"/>
  <c r="CL1600" i="1"/>
  <c r="CQ1742" i="1"/>
  <c r="CM1742" i="1"/>
  <c r="CP1742" i="1"/>
  <c r="CL1742" i="1"/>
  <c r="CN1742" i="1"/>
  <c r="CK1742" i="1"/>
  <c r="CO1742" i="1"/>
  <c r="CN1636" i="1"/>
  <c r="CK1636" i="1"/>
  <c r="CS1533" i="1"/>
  <c r="CL1533" i="1"/>
  <c r="CN1533" i="1"/>
  <c r="CP1533" i="1"/>
  <c r="CJ2404" i="1"/>
  <c r="CQ2404" i="1"/>
  <c r="CN2404" i="1"/>
  <c r="CM2404" i="1"/>
  <c r="CO2404" i="1"/>
  <c r="CA2325" i="1"/>
  <c r="CC2325" i="1" s="1"/>
  <c r="CE2325" i="1" s="1"/>
  <c r="CG2325" i="1" s="1"/>
  <c r="CO2325" i="1"/>
  <c r="CS2832" i="1"/>
  <c r="CS2704" i="1"/>
  <c r="CS760" i="1"/>
  <c r="CR2896" i="1"/>
  <c r="CR2720" i="1"/>
  <c r="CR1872" i="1"/>
  <c r="CQ1765" i="1"/>
  <c r="CL601" i="1"/>
  <c r="CI1970" i="1"/>
  <c r="CL1970" i="1"/>
  <c r="CP1970" i="1"/>
  <c r="CO1970" i="1"/>
  <c r="CR1970" i="1"/>
  <c r="CK1970" i="1"/>
  <c r="CN1970" i="1"/>
  <c r="CL790" i="1"/>
  <c r="CN790" i="1"/>
  <c r="CQ790" i="1"/>
  <c r="CK1081" i="1"/>
  <c r="CI881" i="1"/>
  <c r="CL1480" i="1"/>
  <c r="CK1480" i="1"/>
  <c r="CJ2765" i="1"/>
  <c r="CJ2274" i="1"/>
  <c r="CJ1480" i="1"/>
  <c r="CH881" i="1"/>
  <c r="CI2218" i="1"/>
  <c r="CG2218" i="1"/>
  <c r="CN1935" i="1"/>
  <c r="CK2049" i="1"/>
  <c r="CJ1413" i="1"/>
  <c r="CI1342" i="1"/>
  <c r="CG1588" i="1"/>
  <c r="CI1588" i="1"/>
  <c r="CH802" i="1"/>
  <c r="CI802" i="1"/>
  <c r="CK1935" i="1"/>
  <c r="CN1604" i="1"/>
  <c r="CN1342" i="1"/>
  <c r="CM1935" i="1"/>
  <c r="CM1459" i="1"/>
  <c r="CL1855" i="1"/>
  <c r="CK2888" i="1"/>
  <c r="CJ2481" i="1"/>
  <c r="CJ911" i="1"/>
  <c r="CJ616" i="1"/>
  <c r="CJ1085" i="1"/>
  <c r="CH1085" i="1"/>
  <c r="CN1081" i="1"/>
  <c r="CM1855" i="1"/>
  <c r="CL2879" i="1"/>
  <c r="CL1825" i="1"/>
  <c r="CJ2792" i="1"/>
  <c r="CJ1459" i="1"/>
  <c r="CM1342" i="1"/>
  <c r="CM1081" i="1"/>
  <c r="CJ2375" i="1"/>
  <c r="CJ1432" i="1"/>
  <c r="CH1432" i="1"/>
  <c r="CM2049" i="1"/>
  <c r="CL2356" i="1"/>
  <c r="CL905" i="1"/>
  <c r="CK2274" i="1"/>
  <c r="CK504" i="1"/>
  <c r="CJ2879" i="1"/>
  <c r="CJ1930" i="1"/>
  <c r="CJ1825" i="1"/>
  <c r="CI1524" i="1"/>
  <c r="CM1017" i="1"/>
  <c r="CK503" i="1"/>
  <c r="CL1935" i="1"/>
  <c r="CJ2461" i="1"/>
  <c r="CL1604" i="1"/>
  <c r="CJ1855" i="1"/>
  <c r="CI1480" i="1"/>
  <c r="CN2356" i="1"/>
  <c r="CN881" i="1"/>
  <c r="CM2274" i="1"/>
  <c r="CM881" i="1"/>
  <c r="CL2461" i="1"/>
  <c r="CK1855" i="1"/>
  <c r="CH1370" i="1"/>
  <c r="CI1370" i="1"/>
  <c r="CI2263" i="1"/>
  <c r="CH2263" i="1"/>
  <c r="CK1542" i="1"/>
  <c r="CK1865" i="1"/>
  <c r="CM3015" i="1"/>
  <c r="CK1985" i="1"/>
  <c r="CK655" i="1"/>
  <c r="CK1706" i="1"/>
  <c r="CI1290" i="1"/>
  <c r="CO2783" i="1"/>
  <c r="CI1751" i="1"/>
  <c r="CI1272" i="1"/>
  <c r="CK1521" i="1"/>
  <c r="CK1668" i="1"/>
  <c r="CO2823" i="1"/>
  <c r="CI1768" i="1"/>
  <c r="CK906" i="1"/>
  <c r="CO2342" i="1"/>
  <c r="CK2660" i="1"/>
  <c r="CI2454" i="1"/>
  <c r="CO1206" i="1"/>
  <c r="CK1060" i="1"/>
  <c r="CO2406" i="1"/>
  <c r="CK2431" i="1"/>
  <c r="CI2625" i="1"/>
  <c r="CK1832" i="1"/>
  <c r="CO2447" i="1"/>
  <c r="CI1210" i="1"/>
  <c r="CO2468" i="1"/>
  <c r="CH2802" i="1"/>
  <c r="CL2802" i="1"/>
  <c r="CJ2802" i="1"/>
  <c r="CK1972" i="1"/>
  <c r="CM1972" i="1"/>
  <c r="CH1887" i="1"/>
  <c r="CL1887" i="1"/>
  <c r="CJ1887" i="1"/>
  <c r="CH1092" i="1"/>
  <c r="CO1092" i="1"/>
  <c r="CK1092" i="1"/>
  <c r="CJ1092" i="1"/>
  <c r="CI1092" i="1"/>
  <c r="CL1092" i="1"/>
  <c r="CM2982" i="1"/>
  <c r="CK2982" i="1"/>
  <c r="CJ2982" i="1"/>
  <c r="CL2982" i="1"/>
  <c r="CE2127" i="1"/>
  <c r="CG2127" i="1" s="1"/>
  <c r="CK2127" i="1"/>
  <c r="CK2873" i="1"/>
  <c r="CL2873" i="1"/>
  <c r="CK2791" i="1"/>
  <c r="CN2791" i="1"/>
  <c r="CJ1857" i="1"/>
  <c r="CM1857" i="1"/>
  <c r="CN1857" i="1"/>
  <c r="CL1857" i="1"/>
  <c r="CN1229" i="1"/>
  <c r="CH1229" i="1"/>
  <c r="CC681" i="1"/>
  <c r="CM681" i="1"/>
  <c r="CC632" i="1"/>
  <c r="CM632" i="1"/>
  <c r="CC3045" i="1"/>
  <c r="CM3045" i="1"/>
  <c r="CC2981" i="1"/>
  <c r="CA1701" i="1"/>
  <c r="CO1701" i="1"/>
  <c r="CC1413" i="1"/>
  <c r="CK869" i="1"/>
  <c r="CJ3024" i="1"/>
  <c r="CL3024" i="1"/>
  <c r="CM3024" i="1"/>
  <c r="CL2992" i="1"/>
  <c r="CN2992" i="1"/>
  <c r="CJ2992" i="1"/>
  <c r="CJ2960" i="1"/>
  <c r="CL2960" i="1"/>
  <c r="CH2960" i="1"/>
  <c r="CL2896" i="1"/>
  <c r="CJ2896" i="1"/>
  <c r="CN2896" i="1"/>
  <c r="CK2880" i="1"/>
  <c r="CL2880" i="1"/>
  <c r="CM2880" i="1"/>
  <c r="CI2880" i="1"/>
  <c r="CJ2880" i="1"/>
  <c r="CH2880" i="1"/>
  <c r="CH2832" i="1"/>
  <c r="CJ2832" i="1"/>
  <c r="CI2832" i="1"/>
  <c r="CL2832" i="1"/>
  <c r="CN2832" i="1"/>
  <c r="CK2832" i="1"/>
  <c r="CH2784" i="1"/>
  <c r="CM2784" i="1"/>
  <c r="CJ2784" i="1"/>
  <c r="CL2784" i="1"/>
  <c r="CI2752" i="1"/>
  <c r="CL2752" i="1"/>
  <c r="CM2752" i="1"/>
  <c r="CL2720" i="1"/>
  <c r="CM2720" i="1"/>
  <c r="CJ2720" i="1"/>
  <c r="CN2720" i="1"/>
  <c r="CJ2704" i="1"/>
  <c r="CL2704" i="1"/>
  <c r="CP2672" i="1"/>
  <c r="CL2672" i="1"/>
  <c r="CM2560" i="1"/>
  <c r="CK2560" i="1"/>
  <c r="CH2544" i="1"/>
  <c r="CN2544" i="1"/>
  <c r="CL2544" i="1"/>
  <c r="CJ2544" i="1"/>
  <c r="CK2512" i="1"/>
  <c r="CJ2512" i="1"/>
  <c r="CH2512" i="1"/>
  <c r="CL2512" i="1"/>
  <c r="CM2512" i="1"/>
  <c r="CJ2448" i="1"/>
  <c r="CL2448" i="1"/>
  <c r="CK2448" i="1"/>
  <c r="CH2288" i="1"/>
  <c r="CM2288" i="1"/>
  <c r="CJ2288" i="1"/>
  <c r="CL2288" i="1"/>
  <c r="CN2288" i="1"/>
  <c r="CH2240" i="1"/>
  <c r="CJ2240" i="1"/>
  <c r="CN2240" i="1"/>
  <c r="CL2240" i="1"/>
  <c r="CL2160" i="1"/>
  <c r="CM2160" i="1"/>
  <c r="CJ2160" i="1"/>
  <c r="CK2160" i="1"/>
  <c r="CH2128" i="1"/>
  <c r="CL2128" i="1"/>
  <c r="CK2128" i="1"/>
  <c r="CI2128" i="1"/>
  <c r="CJ2128" i="1"/>
  <c r="CM2128" i="1"/>
  <c r="CN2128" i="1"/>
  <c r="CJ2096" i="1"/>
  <c r="CM2096" i="1"/>
  <c r="CL2096" i="1"/>
  <c r="CN2096" i="1"/>
  <c r="CJ2080" i="1"/>
  <c r="CN2080" i="1"/>
  <c r="CK2080" i="1"/>
  <c r="CL2080" i="1"/>
  <c r="CK2048" i="1"/>
  <c r="CL2048" i="1"/>
  <c r="CH2048" i="1"/>
  <c r="CN2048" i="1"/>
  <c r="CM2048" i="1"/>
  <c r="CJ2048" i="1"/>
  <c r="CH2032" i="1"/>
  <c r="CM2032" i="1"/>
  <c r="CI2032" i="1"/>
  <c r="CJ2032" i="1"/>
  <c r="CL2032" i="1"/>
  <c r="CK2032" i="1"/>
  <c r="CN2032" i="1"/>
  <c r="CO2000" i="1"/>
  <c r="CL2000" i="1"/>
  <c r="CH2000" i="1"/>
  <c r="CJ1968" i="1"/>
  <c r="CL1968" i="1"/>
  <c r="CH1936" i="1"/>
  <c r="CJ1936" i="1"/>
  <c r="CK1936" i="1"/>
  <c r="CM1936" i="1"/>
  <c r="CI1936" i="1"/>
  <c r="CJ1824" i="1"/>
  <c r="CL1824" i="1"/>
  <c r="CK1808" i="1"/>
  <c r="CN1808" i="1"/>
  <c r="CM1808" i="1"/>
  <c r="CL1808" i="1"/>
  <c r="CH1808" i="1"/>
  <c r="CM1728" i="1"/>
  <c r="CJ1728" i="1"/>
  <c r="CK1728" i="1"/>
  <c r="CJ1616" i="1"/>
  <c r="CL1616" i="1"/>
  <c r="CM1616" i="1"/>
  <c r="CN1616" i="1"/>
  <c r="CK1616" i="1"/>
  <c r="CN1424" i="1"/>
  <c r="CL1424" i="1"/>
  <c r="CN1392" i="1"/>
  <c r="CJ1392" i="1"/>
  <c r="CH1392" i="1"/>
  <c r="CL1392" i="1"/>
  <c r="CM1392" i="1"/>
  <c r="CH1344" i="1"/>
  <c r="CL1344" i="1"/>
  <c r="CN1344" i="1"/>
  <c r="CM1344" i="1"/>
  <c r="CM1312" i="1"/>
  <c r="CL1312" i="1"/>
  <c r="CK1312" i="1"/>
  <c r="CH1280" i="1"/>
  <c r="CJ1280" i="1"/>
  <c r="CL1280" i="1"/>
  <c r="CN1280" i="1"/>
  <c r="CO1280" i="1"/>
  <c r="CH1216" i="1"/>
  <c r="CL1216" i="1"/>
  <c r="CK1216" i="1"/>
  <c r="CM1216" i="1"/>
  <c r="CJ1216" i="1"/>
  <c r="CH976" i="1"/>
  <c r="CK976" i="1"/>
  <c r="CN976" i="1"/>
  <c r="CM976" i="1"/>
  <c r="CL976" i="1"/>
  <c r="CJ976" i="1"/>
  <c r="CN896" i="1"/>
  <c r="CJ896" i="1"/>
  <c r="CH896" i="1"/>
  <c r="CL896" i="1"/>
  <c r="CJ832" i="1"/>
  <c r="CN832" i="1"/>
  <c r="CL832" i="1"/>
  <c r="CN784" i="1"/>
  <c r="CO784" i="1"/>
  <c r="CK784" i="1"/>
  <c r="CI784" i="1"/>
  <c r="CH784" i="1"/>
  <c r="CL784" i="1"/>
  <c r="CJ784" i="1"/>
  <c r="CM784" i="1"/>
  <c r="CH736" i="1"/>
  <c r="CJ736" i="1"/>
  <c r="CN736" i="1"/>
  <c r="CL736" i="1"/>
  <c r="CO720" i="1"/>
  <c r="CL720" i="1"/>
  <c r="CN720" i="1"/>
  <c r="CL704" i="1"/>
  <c r="CN704" i="1"/>
  <c r="CM704" i="1"/>
  <c r="CJ656" i="1"/>
  <c r="CN656" i="1"/>
  <c r="CL656" i="1"/>
  <c r="CM656" i="1"/>
  <c r="CK656" i="1"/>
  <c r="CI640" i="1"/>
  <c r="CM640" i="1"/>
  <c r="CN640" i="1"/>
  <c r="CK640" i="1"/>
  <c r="CL640" i="1"/>
  <c r="CH528" i="1"/>
  <c r="CO528" i="1"/>
  <c r="CL528" i="1"/>
  <c r="CJ528" i="1"/>
  <c r="CN528" i="1"/>
  <c r="CQ2982" i="1"/>
  <c r="CH2910" i="1"/>
  <c r="CK2910" i="1"/>
  <c r="CI2910" i="1"/>
  <c r="CM2910" i="1"/>
  <c r="CL2910" i="1"/>
  <c r="CM2408" i="1"/>
  <c r="CC2408" i="1"/>
  <c r="CR1857" i="1"/>
  <c r="CP1857" i="1"/>
  <c r="CK2117" i="1"/>
  <c r="CE2234" i="1"/>
  <c r="CG2234" i="1" s="1"/>
  <c r="CK2234" i="1"/>
  <c r="CK558" i="1"/>
  <c r="CL558" i="1"/>
  <c r="CC1430" i="1"/>
  <c r="CE1430" i="1" s="1"/>
  <c r="CG1430" i="1" s="1"/>
  <c r="CM1430" i="1"/>
  <c r="CN712" i="1"/>
  <c r="CM712" i="1"/>
  <c r="CL712" i="1"/>
  <c r="CO712" i="1"/>
  <c r="CN2982" i="1"/>
  <c r="CH2998" i="1"/>
  <c r="CL2998" i="1"/>
  <c r="CK2998" i="1"/>
  <c r="CH1165" i="1"/>
  <c r="CN1165" i="1"/>
  <c r="CL1165" i="1"/>
  <c r="CG2825" i="1"/>
  <c r="CI2825" i="1"/>
  <c r="CJ2806" i="1"/>
  <c r="CN2806" i="1"/>
  <c r="CN2674" i="1"/>
  <c r="CL2674" i="1"/>
  <c r="CQ679" i="1"/>
  <c r="CM679" i="1"/>
  <c r="CK1380" i="1"/>
  <c r="CL1380" i="1"/>
  <c r="CM1380" i="1"/>
  <c r="CN1380" i="1"/>
  <c r="CC1923" i="1"/>
  <c r="CM1923" i="1"/>
  <c r="CN2372" i="1"/>
  <c r="CH2372" i="1"/>
  <c r="CM2372" i="1"/>
  <c r="CK2372" i="1"/>
  <c r="CL2304" i="1"/>
  <c r="CN2304" i="1"/>
  <c r="CM2304" i="1"/>
  <c r="CH735" i="1"/>
  <c r="CJ735" i="1"/>
  <c r="CN735" i="1"/>
  <c r="CO735" i="1"/>
  <c r="CI735" i="1"/>
  <c r="CL735" i="1"/>
  <c r="CK735" i="1"/>
  <c r="CM735" i="1"/>
  <c r="CN1092" i="1"/>
  <c r="CH2953" i="1"/>
  <c r="CL2953" i="1"/>
  <c r="CN2953" i="1"/>
  <c r="CJ2953" i="1"/>
  <c r="CN633" i="1"/>
  <c r="CK633" i="1"/>
  <c r="CL633" i="1"/>
  <c r="CR2078" i="1"/>
  <c r="CN2078" i="1"/>
  <c r="CH1008" i="1"/>
  <c r="CM1008" i="1"/>
  <c r="CH824" i="1"/>
  <c r="CM824" i="1"/>
  <c r="CN824" i="1"/>
  <c r="CL756" i="1"/>
  <c r="CK756" i="1"/>
  <c r="CM756" i="1"/>
  <c r="CR1887" i="1"/>
  <c r="CP1887" i="1"/>
  <c r="CN2873" i="1"/>
  <c r="CH1286" i="1"/>
  <c r="CK1286" i="1"/>
  <c r="CJ1286" i="1"/>
  <c r="CL1286" i="1"/>
  <c r="CM1286" i="1"/>
  <c r="CN1286" i="1"/>
  <c r="CE2335" i="1"/>
  <c r="CG2335" i="1" s="1"/>
  <c r="CK2335" i="1"/>
  <c r="CH1415" i="1"/>
  <c r="CK1415" i="1"/>
  <c r="CO1415" i="1"/>
  <c r="CL1415" i="1"/>
  <c r="CI1415" i="1"/>
  <c r="CH574" i="1"/>
  <c r="CN574" i="1"/>
  <c r="CK574" i="1"/>
  <c r="CM574" i="1"/>
  <c r="CJ574" i="1"/>
  <c r="CO574" i="1"/>
  <c r="CI574" i="1"/>
  <c r="CL574" i="1"/>
  <c r="CM897" i="1"/>
  <c r="CN897" i="1"/>
  <c r="CK897" i="1"/>
  <c r="CJ897" i="1"/>
  <c r="CL897" i="1"/>
  <c r="CE1313" i="1"/>
  <c r="CG1313" i="1" s="1"/>
  <c r="CK1313" i="1"/>
  <c r="CL1162" i="1"/>
  <c r="CK1162" i="1"/>
  <c r="CL1469" i="1"/>
  <c r="CH1469" i="1"/>
  <c r="CN1469" i="1"/>
  <c r="CJ1469" i="1"/>
  <c r="CN1391" i="1"/>
  <c r="CJ1391" i="1"/>
  <c r="CH1391" i="1"/>
  <c r="CI1391" i="1"/>
  <c r="CL1391" i="1"/>
  <c r="CM1391" i="1"/>
  <c r="CH1320" i="1"/>
  <c r="CJ1320" i="1"/>
  <c r="CI1320" i="1"/>
  <c r="CM1320" i="1"/>
  <c r="CK1320" i="1"/>
  <c r="CL1320" i="1"/>
  <c r="CL1299" i="1"/>
  <c r="CN1299" i="1"/>
  <c r="CJ1299" i="1"/>
  <c r="CR1229" i="1"/>
  <c r="CO2901" i="1"/>
  <c r="CN1887" i="1"/>
  <c r="CM1011" i="1"/>
  <c r="CN1011" i="1"/>
  <c r="CL1011" i="1"/>
  <c r="CH2872" i="1"/>
  <c r="CM2872" i="1"/>
  <c r="CJ2872" i="1"/>
  <c r="CL2872" i="1"/>
  <c r="CK2872" i="1"/>
  <c r="CO1000" i="1"/>
  <c r="CA1000" i="1"/>
  <c r="CM1000" i="1" s="1"/>
  <c r="CQ1092" i="1"/>
  <c r="CP2982" i="1"/>
  <c r="CP2802" i="1"/>
  <c r="CH1375" i="1"/>
  <c r="CK1375" i="1"/>
  <c r="CL1375" i="1"/>
  <c r="CM1375" i="1"/>
  <c r="CK505" i="1"/>
  <c r="CM505" i="1"/>
  <c r="CL505" i="1"/>
  <c r="CO505" i="1"/>
  <c r="CN505" i="1"/>
  <c r="CH1121" i="1"/>
  <c r="CJ1121" i="1"/>
  <c r="CM1121" i="1"/>
  <c r="CL1121" i="1"/>
  <c r="CN1121" i="1"/>
  <c r="CK1121" i="1"/>
  <c r="CC1714" i="1"/>
  <c r="CE1714" i="1" s="1"/>
  <c r="CM1714" i="1"/>
  <c r="CM2958" i="1"/>
  <c r="CK2958" i="1"/>
  <c r="CL2958" i="1"/>
  <c r="CJ2958" i="1"/>
  <c r="CL2917" i="1"/>
  <c r="CH2162" i="1"/>
  <c r="CN2162" i="1"/>
  <c r="CL2162" i="1"/>
  <c r="CM2162" i="1"/>
  <c r="CJ2162" i="1"/>
  <c r="CH1509" i="1"/>
  <c r="CL1509" i="1"/>
  <c r="CJ1509" i="1"/>
  <c r="CN2706" i="1"/>
  <c r="CL2706" i="1"/>
  <c r="CQ1887" i="1"/>
  <c r="CO2982" i="1"/>
  <c r="CO1857" i="1"/>
  <c r="CO681" i="1"/>
  <c r="CM2869" i="1"/>
  <c r="CL1471" i="1"/>
  <c r="CM1471" i="1"/>
  <c r="CL1111" i="1"/>
  <c r="CM1111" i="1"/>
  <c r="CN1111" i="1"/>
  <c r="CI1111" i="1"/>
  <c r="CK1111" i="1"/>
  <c r="CE1745" i="1"/>
  <c r="CG1745" i="1" s="1"/>
  <c r="CK1745" i="1"/>
  <c r="CK1506" i="1"/>
  <c r="CH1506" i="1"/>
  <c r="CJ2247" i="1"/>
  <c r="CH2247" i="1"/>
  <c r="CH2209" i="1"/>
  <c r="CN2209" i="1"/>
  <c r="CJ2209" i="1"/>
  <c r="CK2209" i="1"/>
  <c r="CM2209" i="1"/>
  <c r="CL2209" i="1"/>
  <c r="CH826" i="1"/>
  <c r="CL826" i="1"/>
  <c r="CK826" i="1"/>
  <c r="CJ826" i="1"/>
  <c r="CM826" i="1"/>
  <c r="CN826" i="1"/>
  <c r="CC2646" i="1"/>
  <c r="CE2646" i="1" s="1"/>
  <c r="CG2646" i="1" s="1"/>
  <c r="CM2646" i="1"/>
  <c r="CH2726" i="1"/>
  <c r="CL2726" i="1"/>
  <c r="CJ2726" i="1"/>
  <c r="CN1682" i="1"/>
  <c r="CM1682" i="1"/>
  <c r="CJ1682" i="1"/>
  <c r="CH1614" i="1"/>
  <c r="CL1614" i="1"/>
  <c r="CM1614" i="1"/>
  <c r="CK1614" i="1"/>
  <c r="CJ1614" i="1"/>
  <c r="CQ2802" i="1"/>
  <c r="CP1229" i="1"/>
  <c r="CH599" i="1"/>
  <c r="CM599" i="1"/>
  <c r="CN599" i="1"/>
  <c r="CL599" i="1"/>
  <c r="CK599" i="1"/>
  <c r="CJ599" i="1"/>
  <c r="CH1218" i="1"/>
  <c r="CL1218" i="1"/>
  <c r="CO1218" i="1"/>
  <c r="CM1218" i="1"/>
  <c r="CJ1218" i="1"/>
  <c r="CH3038" i="1"/>
  <c r="CK3038" i="1"/>
  <c r="CM3038" i="1"/>
  <c r="CL3038" i="1"/>
  <c r="CJ3038" i="1"/>
  <c r="CH1551" i="1"/>
  <c r="CL1551" i="1"/>
  <c r="CN1551" i="1"/>
  <c r="CJ1551" i="1"/>
  <c r="CL870" i="1"/>
  <c r="CH870" i="1"/>
  <c r="CN870" i="1"/>
  <c r="CC2742" i="1"/>
  <c r="CM2742" i="1"/>
  <c r="CM1702" i="1"/>
  <c r="CN1702" i="1"/>
  <c r="CL1702" i="1"/>
  <c r="CK1702" i="1"/>
  <c r="CN2802" i="1"/>
  <c r="CH1569" i="1"/>
  <c r="CJ1569" i="1"/>
  <c r="CL1569" i="1"/>
  <c r="CN1569" i="1"/>
  <c r="CK1208" i="1"/>
  <c r="CM1208" i="1"/>
  <c r="CJ1208" i="1"/>
  <c r="CN1208" i="1"/>
  <c r="CL1208" i="1"/>
  <c r="CE2632" i="1"/>
  <c r="CG2632" i="1" s="1"/>
  <c r="CK2632" i="1"/>
  <c r="CL2323" i="1"/>
  <c r="CM2323" i="1"/>
  <c r="CJ2323" i="1"/>
  <c r="CK2323" i="1"/>
  <c r="CK913" i="1"/>
  <c r="CL913" i="1"/>
  <c r="CN913" i="1"/>
  <c r="CM913" i="1"/>
  <c r="CJ913" i="1"/>
  <c r="CC2762" i="1"/>
  <c r="CE2762" i="1" s="1"/>
  <c r="CG2762" i="1" s="1"/>
  <c r="CM2762" i="1"/>
  <c r="CM2241" i="1"/>
  <c r="CC2241" i="1"/>
  <c r="CE2217" i="1"/>
  <c r="CG2217" i="1" s="1"/>
  <c r="CK2217" i="1"/>
  <c r="CA1254" i="1"/>
  <c r="CO1254" i="1"/>
  <c r="CA1124" i="1"/>
  <c r="CO1124" i="1"/>
  <c r="CH1725" i="1"/>
  <c r="CN1725" i="1"/>
  <c r="CL1725" i="1"/>
  <c r="CO632" i="1"/>
  <c r="CJ1647" i="1"/>
  <c r="CH1647" i="1"/>
  <c r="CM1536" i="1"/>
  <c r="CO1536" i="1"/>
  <c r="CK1536" i="1"/>
  <c r="CN1536" i="1"/>
  <c r="CI1410" i="1"/>
  <c r="CL1410" i="1"/>
  <c r="CM1410" i="1"/>
  <c r="CK1410" i="1"/>
  <c r="CL1316" i="1"/>
  <c r="CN1316" i="1"/>
  <c r="CE2728" i="1"/>
  <c r="CG2728" i="1" s="1"/>
  <c r="CK2728" i="1"/>
  <c r="CC2849" i="1"/>
  <c r="CM2849" i="1"/>
  <c r="CC616" i="1"/>
  <c r="CM616" i="1"/>
  <c r="CN2973" i="1"/>
  <c r="CJ2973" i="1"/>
  <c r="CH2973" i="1"/>
  <c r="CS1092" i="1"/>
  <c r="CM1092" i="1"/>
  <c r="CH1722" i="1"/>
  <c r="CN1722" i="1"/>
  <c r="CL1722" i="1"/>
  <c r="CC1998" i="1"/>
  <c r="CM1998" i="1"/>
  <c r="CH1767" i="1"/>
  <c r="CL1767" i="1"/>
  <c r="CJ1767" i="1"/>
  <c r="CN1767" i="1"/>
  <c r="CN1076" i="1"/>
  <c r="CM1076" i="1"/>
  <c r="CM2884" i="1"/>
  <c r="CC2884" i="1"/>
  <c r="CE2884" i="1" s="1"/>
  <c r="CG2884" i="1" s="1"/>
  <c r="CH1949" i="1"/>
  <c r="CL1949" i="1"/>
  <c r="CN1949" i="1"/>
  <c r="CR1972" i="1"/>
  <c r="CR1092" i="1"/>
  <c r="CJ2708" i="1"/>
  <c r="CM2708" i="1"/>
  <c r="CL2708" i="1"/>
  <c r="CL821" i="1"/>
  <c r="CH2722" i="1"/>
  <c r="CJ2722" i="1"/>
  <c r="CC2918" i="1"/>
  <c r="CE2918" i="1" s="1"/>
  <c r="CG2918" i="1" s="1"/>
  <c r="CM2918" i="1"/>
  <c r="CJ1816" i="1"/>
  <c r="CN1816" i="1"/>
  <c r="CM1816" i="1"/>
  <c r="CH1117" i="1"/>
  <c r="CJ1117" i="1"/>
  <c r="CL1117" i="1"/>
  <c r="CN1117" i="1"/>
  <c r="CJ2910" i="1"/>
  <c r="CL1033" i="1"/>
  <c r="CN1033" i="1"/>
  <c r="CL928" i="1"/>
  <c r="CN928" i="1"/>
  <c r="CJ662" i="1"/>
  <c r="CL662" i="1"/>
  <c r="CM662" i="1"/>
  <c r="CN537" i="1"/>
  <c r="CJ537" i="1"/>
  <c r="CL537" i="1"/>
  <c r="CM537" i="1"/>
  <c r="CK537" i="1"/>
  <c r="CC2977" i="1"/>
  <c r="CE2977" i="1" s="1"/>
  <c r="CG2977" i="1" s="1"/>
  <c r="CM2977" i="1"/>
  <c r="CC755" i="1"/>
  <c r="CM755" i="1"/>
  <c r="CM1156" i="1"/>
  <c r="CK1156" i="1"/>
  <c r="CN1156" i="1"/>
  <c r="CI2111" i="1"/>
  <c r="CM2337" i="1"/>
  <c r="CL2944" i="1"/>
  <c r="CK2944" i="1"/>
  <c r="CJ2385" i="1"/>
  <c r="CJ1891" i="1"/>
  <c r="CJ1369" i="1"/>
  <c r="CI2712" i="1"/>
  <c r="CH1751" i="1"/>
  <c r="CH1104" i="1"/>
  <c r="CG2111" i="1"/>
  <c r="CO1157" i="1"/>
  <c r="CI848" i="1"/>
  <c r="CO2968" i="1"/>
  <c r="CH2775" i="1"/>
  <c r="CK1811" i="1"/>
  <c r="CI598" i="1"/>
  <c r="CK1331" i="1"/>
  <c r="CL510" i="1"/>
  <c r="CI2661" i="1"/>
  <c r="CK1471" i="1"/>
  <c r="BX3056" i="1"/>
  <c r="BZ3056" i="1" s="1"/>
  <c r="CB3056" i="1" s="1"/>
  <c r="CI1850" i="1"/>
  <c r="CQ1797" i="1"/>
  <c r="CJ2944" i="1"/>
  <c r="CH2629" i="1"/>
  <c r="CK2792" i="1"/>
  <c r="CQ2805" i="1"/>
  <c r="CK1697" i="1"/>
  <c r="CJ2253" i="1"/>
  <c r="CJ1937" i="1"/>
  <c r="CI1792" i="1"/>
  <c r="CJ2356" i="1"/>
  <c r="CH514" i="1"/>
  <c r="CJ1773" i="1"/>
  <c r="CI2064" i="1"/>
  <c r="CH510" i="1"/>
  <c r="CK1681" i="1"/>
  <c r="CM2357" i="1"/>
  <c r="CL2861" i="1"/>
  <c r="CJ1770" i="1"/>
  <c r="CI510" i="1"/>
  <c r="CK510" i="1"/>
  <c r="CJ2086" i="1"/>
  <c r="CJ1973" i="1"/>
  <c r="CJ1445" i="1"/>
  <c r="CM510" i="1"/>
  <c r="CJ2914" i="1"/>
  <c r="CJ2242" i="1"/>
  <c r="CJ1970" i="1"/>
  <c r="CH2944" i="1"/>
  <c r="CJ510" i="1"/>
  <c r="CM2741" i="1"/>
  <c r="CJ2994" i="1"/>
  <c r="CJ2861" i="1"/>
  <c r="CH2690" i="1"/>
  <c r="CH1769" i="1"/>
  <c r="CO2533" i="1"/>
  <c r="CO2134" i="1"/>
  <c r="CO1862" i="1"/>
  <c r="CK2803" i="1"/>
  <c r="CO2133" i="1"/>
  <c r="CM964" i="1"/>
  <c r="CK888" i="1"/>
  <c r="CH1905" i="1"/>
  <c r="CM1905" i="1"/>
  <c r="CR1905" i="1"/>
  <c r="CO1905" i="1"/>
  <c r="CP1905" i="1"/>
  <c r="CL1905" i="1"/>
  <c r="CK1905" i="1"/>
  <c r="CS1905" i="1"/>
  <c r="CQ1905" i="1"/>
  <c r="CN1905" i="1"/>
  <c r="CK2643" i="1"/>
  <c r="CJ2643" i="1"/>
  <c r="CO2643" i="1"/>
  <c r="CR2643" i="1"/>
  <c r="CM2643" i="1"/>
  <c r="CP2643" i="1"/>
  <c r="CN2643" i="1"/>
  <c r="CS2643" i="1"/>
  <c r="CL2643" i="1"/>
  <c r="CQ2643" i="1"/>
  <c r="CH1822" i="1"/>
  <c r="CQ1822" i="1"/>
  <c r="CR1822" i="1"/>
  <c r="CL1822" i="1"/>
  <c r="CP1822" i="1"/>
  <c r="CJ1822" i="1"/>
  <c r="CS1822" i="1"/>
  <c r="CN1822" i="1"/>
  <c r="CJ1738" i="1"/>
  <c r="CO1738" i="1"/>
  <c r="CK1791" i="1"/>
  <c r="CL1791" i="1"/>
  <c r="CN1791" i="1"/>
  <c r="CK2126" i="1"/>
  <c r="CJ2126" i="1"/>
  <c r="CS2647" i="1"/>
  <c r="CS2296" i="1"/>
  <c r="CS2078" i="1"/>
  <c r="CS1584" i="1"/>
  <c r="CR2722" i="1"/>
  <c r="CR2688" i="1"/>
  <c r="CR1655" i="1"/>
  <c r="CR858" i="1"/>
  <c r="CQ2873" i="1"/>
  <c r="CQ610" i="1"/>
  <c r="CP3015" i="1"/>
  <c r="CP2722" i="1"/>
  <c r="CP2688" i="1"/>
  <c r="CP2191" i="1"/>
  <c r="CP2163" i="1"/>
  <c r="CP1650" i="1"/>
  <c r="CO3046" i="1"/>
  <c r="CO2088" i="1"/>
  <c r="CO1506" i="1"/>
  <c r="CN2191" i="1"/>
  <c r="CN2040" i="1"/>
  <c r="CN1077" i="1"/>
  <c r="CN858" i="1"/>
  <c r="CM2538" i="1"/>
  <c r="CM2354" i="1"/>
  <c r="CM2306" i="1"/>
  <c r="CM1538" i="1"/>
  <c r="CM1327" i="1"/>
  <c r="CM934" i="1"/>
  <c r="CM558" i="1"/>
  <c r="CL2647" i="1"/>
  <c r="CJ2435" i="1"/>
  <c r="CJ858" i="1"/>
  <c r="CH2621" i="1"/>
  <c r="CJ2621" i="1"/>
  <c r="CH2281" i="1"/>
  <c r="CL2281" i="1"/>
  <c r="CJ2281" i="1"/>
  <c r="CJ2185" i="1"/>
  <c r="CH2185" i="1"/>
  <c r="CI2185" i="1"/>
  <c r="CK2185" i="1"/>
  <c r="CH1037" i="1"/>
  <c r="CL1037" i="1"/>
  <c r="CJ1037" i="1"/>
  <c r="CH933" i="1"/>
  <c r="CJ933" i="1"/>
  <c r="CL933" i="1"/>
  <c r="CH2787" i="1"/>
  <c r="CK2787" i="1"/>
  <c r="CJ2787" i="1"/>
  <c r="CH2645" i="1"/>
  <c r="CJ2645" i="1"/>
  <c r="CH2161" i="1"/>
  <c r="CJ2161" i="1"/>
  <c r="CE593" i="1"/>
  <c r="CK593" i="1"/>
  <c r="CI2720" i="1"/>
  <c r="CK2720" i="1"/>
  <c r="CI1639" i="1"/>
  <c r="CH1639" i="1"/>
  <c r="CH1583" i="1"/>
  <c r="CK1583" i="1"/>
  <c r="CJ1583" i="1"/>
  <c r="CH1367" i="1"/>
  <c r="CJ1367" i="1"/>
  <c r="CH1249" i="1"/>
  <c r="CI1249" i="1"/>
  <c r="CJ1249" i="1"/>
  <c r="CK1249" i="1"/>
  <c r="CJ1075" i="1"/>
  <c r="CK1075" i="1"/>
  <c r="CH678" i="1"/>
  <c r="CK678" i="1"/>
  <c r="CI2094" i="1"/>
  <c r="CK2094" i="1"/>
  <c r="CK728" i="1"/>
  <c r="CL728" i="1"/>
  <c r="CJ1333" i="1"/>
  <c r="CK1333" i="1"/>
  <c r="CL1333" i="1"/>
  <c r="CE2896" i="1"/>
  <c r="CG2896" i="1" s="1"/>
  <c r="CK2896" i="1"/>
  <c r="CE1635" i="1"/>
  <c r="CG1635" i="1" s="1"/>
  <c r="CK1635" i="1"/>
  <c r="CS2506" i="1"/>
  <c r="CS2266" i="1"/>
  <c r="CS858" i="1"/>
  <c r="CS610" i="1"/>
  <c r="CR2721" i="1"/>
  <c r="CR1421" i="1"/>
  <c r="CR1333" i="1"/>
  <c r="CQ2431" i="1"/>
  <c r="CQ2126" i="1"/>
  <c r="CQ1972" i="1"/>
  <c r="CQ1898" i="1"/>
  <c r="CP2721" i="1"/>
  <c r="CP2022" i="1"/>
  <c r="CP1077" i="1"/>
  <c r="CO2506" i="1"/>
  <c r="CO2197" i="1"/>
  <c r="CO2164" i="1"/>
  <c r="CO1333" i="1"/>
  <c r="CN2722" i="1"/>
  <c r="CN2346" i="1"/>
  <c r="CN1506" i="1"/>
  <c r="CN1421" i="1"/>
  <c r="CM1635" i="1"/>
  <c r="CM1591" i="1"/>
  <c r="CM1537" i="1"/>
  <c r="CL935" i="1"/>
  <c r="CK2687" i="1"/>
  <c r="CK1591" i="1"/>
  <c r="CJ2538" i="1"/>
  <c r="CJ1506" i="1"/>
  <c r="CI2254" i="1"/>
  <c r="CL2786" i="1"/>
  <c r="CH2786" i="1"/>
  <c r="CH2390" i="1"/>
  <c r="CE671" i="1"/>
  <c r="CG671" i="1" s="1"/>
  <c r="CK671" i="1"/>
  <c r="CH2429" i="1"/>
  <c r="CJ2429" i="1"/>
  <c r="CS2911" i="1"/>
  <c r="CS1389" i="1"/>
  <c r="CS999" i="1"/>
  <c r="CR2197" i="1"/>
  <c r="CR1650" i="1"/>
  <c r="CR1446" i="1"/>
  <c r="CR999" i="1"/>
  <c r="CQ2094" i="1"/>
  <c r="CQ2035" i="1"/>
  <c r="CQ1540" i="1"/>
  <c r="CQ1333" i="1"/>
  <c r="CP2078" i="1"/>
  <c r="CP1584" i="1"/>
  <c r="CP1389" i="1"/>
  <c r="CP610" i="1"/>
  <c r="CP558" i="1"/>
  <c r="CO2873" i="1"/>
  <c r="CO2346" i="1"/>
  <c r="CN2647" i="1"/>
  <c r="CN1446" i="1"/>
  <c r="CN1162" i="1"/>
  <c r="CM3007" i="1"/>
  <c r="CM2960" i="1"/>
  <c r="CM2346" i="1"/>
  <c r="CM1668" i="1"/>
  <c r="CM728" i="1"/>
  <c r="CL1898" i="1"/>
  <c r="CL934" i="1"/>
  <c r="CL610" i="1"/>
  <c r="CK2261" i="1"/>
  <c r="CL2372" i="1"/>
  <c r="CI2372" i="1"/>
  <c r="CJ2372" i="1"/>
  <c r="CI2168" i="1"/>
  <c r="CH2168" i="1"/>
  <c r="CH2079" i="1"/>
  <c r="CJ2079" i="1"/>
  <c r="CH1156" i="1"/>
  <c r="CL1156" i="1"/>
  <c r="CJ1032" i="1"/>
  <c r="CH1032" i="1"/>
  <c r="CH2916" i="1"/>
  <c r="CJ2916" i="1"/>
  <c r="CH1265" i="1"/>
  <c r="CL1265" i="1"/>
  <c r="CS2538" i="1"/>
  <c r="CS2502" i="1"/>
  <c r="CS2040" i="1"/>
  <c r="CS558" i="1"/>
  <c r="CR2911" i="1"/>
  <c r="CR2164" i="1"/>
  <c r="CR909" i="1"/>
  <c r="CQ2296" i="1"/>
  <c r="CQ2266" i="1"/>
  <c r="CQ999" i="1"/>
  <c r="CQ935" i="1"/>
  <c r="CP3046" i="1"/>
  <c r="CP2296" i="1"/>
  <c r="CP1321" i="1"/>
  <c r="CO2126" i="1"/>
  <c r="CO1972" i="1"/>
  <c r="CN1972" i="1"/>
  <c r="CN1389" i="1"/>
  <c r="CN679" i="1"/>
  <c r="CM2959" i="1"/>
  <c r="CM2750" i="1"/>
  <c r="CM2296" i="1"/>
  <c r="CM2063" i="1"/>
  <c r="CM1942" i="1"/>
  <c r="CM1494" i="1"/>
  <c r="CM1077" i="1"/>
  <c r="CL2040" i="1"/>
  <c r="CL1584" i="1"/>
  <c r="CJ1898" i="1"/>
  <c r="CI2595" i="1"/>
  <c r="CJ1363" i="1"/>
  <c r="CL1363" i="1"/>
  <c r="CJ1155" i="1"/>
  <c r="CK1155" i="1"/>
  <c r="CE1832" i="1"/>
  <c r="CE1396" i="1"/>
  <c r="CG1396" i="1" s="1"/>
  <c r="CK1396" i="1"/>
  <c r="CE820" i="1"/>
  <c r="CK820" i="1"/>
  <c r="CE586" i="1"/>
  <c r="CI586" i="1" s="1"/>
  <c r="CK586" i="1"/>
  <c r="CH2915" i="1"/>
  <c r="CH2703" i="1"/>
  <c r="CJ2703" i="1"/>
  <c r="CK1623" i="1"/>
  <c r="CL1623" i="1"/>
  <c r="CH2541" i="1"/>
  <c r="CJ2541" i="1"/>
  <c r="CE2559" i="1"/>
  <c r="CG2559" i="1" s="1"/>
  <c r="CK2559" i="1"/>
  <c r="CS2126" i="1"/>
  <c r="CS1791" i="1"/>
  <c r="CS1321" i="1"/>
  <c r="CS935" i="1"/>
  <c r="CS909" i="1"/>
  <c r="CR2296" i="1"/>
  <c r="CR2163" i="1"/>
  <c r="CR935" i="1"/>
  <c r="CQ2088" i="1"/>
  <c r="CQ934" i="1"/>
  <c r="CQ728" i="1"/>
  <c r="CP3007" i="1"/>
  <c r="CP2266" i="1"/>
  <c r="CP1162" i="1"/>
  <c r="CO2911" i="1"/>
  <c r="CO2791" i="1"/>
  <c r="CO2191" i="1"/>
  <c r="CO2040" i="1"/>
  <c r="CO728" i="1"/>
  <c r="CN2435" i="1"/>
  <c r="CN2126" i="1"/>
  <c r="CN2035" i="1"/>
  <c r="CM2062" i="1"/>
  <c r="CM1832" i="1"/>
  <c r="CM1584" i="1"/>
  <c r="CM1448" i="1"/>
  <c r="CM1406" i="1"/>
  <c r="CL2296" i="1"/>
  <c r="CL2266" i="1"/>
  <c r="CL2078" i="1"/>
  <c r="CL1650" i="1"/>
  <c r="CK2062" i="1"/>
  <c r="CG1327" i="1"/>
  <c r="CH2356" i="1"/>
  <c r="CK2356" i="1"/>
  <c r="CH1857" i="1"/>
  <c r="CK1857" i="1"/>
  <c r="CH1458" i="1"/>
  <c r="CL1458" i="1"/>
  <c r="CJ1458" i="1"/>
  <c r="CJ1080" i="1"/>
  <c r="CH1080" i="1"/>
  <c r="CE1668" i="1"/>
  <c r="CH2901" i="1"/>
  <c r="CJ2901" i="1"/>
  <c r="CE1311" i="1"/>
  <c r="CK1311" i="1"/>
  <c r="CM1284" i="1"/>
  <c r="CJ2647" i="1"/>
  <c r="CH2647" i="1"/>
  <c r="CH2506" i="1"/>
  <c r="CL2506" i="1"/>
  <c r="CK2506" i="1"/>
  <c r="CJ2506" i="1"/>
  <c r="CH1250" i="1"/>
  <c r="CI1250" i="1"/>
  <c r="CJ1250" i="1"/>
  <c r="CK1250" i="1"/>
  <c r="CS2669" i="1"/>
  <c r="CS2094" i="1"/>
  <c r="CS1162" i="1"/>
  <c r="CS934" i="1"/>
  <c r="CR2647" i="1"/>
  <c r="CR2191" i="1"/>
  <c r="CR2022" i="1"/>
  <c r="CR1584" i="1"/>
  <c r="CQ1506" i="1"/>
  <c r="CQ1446" i="1"/>
  <c r="CP2506" i="1"/>
  <c r="CP728" i="1"/>
  <c r="CN2541" i="1"/>
  <c r="CN2094" i="1"/>
  <c r="CN1650" i="1"/>
  <c r="CM2873" i="1"/>
  <c r="CM2791" i="1"/>
  <c r="CM2703" i="1"/>
  <c r="CM2197" i="1"/>
  <c r="CM1831" i="1"/>
  <c r="CM1446" i="1"/>
  <c r="CL2669" i="1"/>
  <c r="CL1972" i="1"/>
  <c r="CL1540" i="1"/>
  <c r="CK2824" i="1"/>
  <c r="CK1831" i="1"/>
  <c r="CJ1699" i="1"/>
  <c r="CJ1156" i="1"/>
  <c r="CI1162" i="1"/>
  <c r="CH1456" i="1"/>
  <c r="CL1456" i="1"/>
  <c r="CL1354" i="1"/>
  <c r="CK1354" i="1"/>
  <c r="CJ1251" i="1"/>
  <c r="CK1251" i="1"/>
  <c r="CH1143" i="1"/>
  <c r="CJ1143" i="1"/>
  <c r="CG1482" i="1"/>
  <c r="CI1482" i="1"/>
  <c r="CE1310" i="1"/>
  <c r="CK1310" i="1"/>
  <c r="CH2164" i="1"/>
  <c r="CJ2164" i="1"/>
  <c r="CM1540" i="1"/>
  <c r="CK934" i="1"/>
  <c r="CJ934" i="1"/>
  <c r="CG2959" i="1"/>
  <c r="CI2959" i="1"/>
  <c r="CS2791" i="1"/>
  <c r="CS2435" i="1"/>
  <c r="CS2346" i="1"/>
  <c r="CS2287" i="1"/>
  <c r="CS1972" i="1"/>
  <c r="CS1540" i="1"/>
  <c r="CS1077" i="1"/>
  <c r="CR1321" i="1"/>
  <c r="CP2541" i="1"/>
  <c r="CP2040" i="1"/>
  <c r="CO679" i="1"/>
  <c r="CO610" i="1"/>
  <c r="CN2538" i="1"/>
  <c r="CN1898" i="1"/>
  <c r="CN1584" i="1"/>
  <c r="CN909" i="1"/>
  <c r="CN558" i="1"/>
  <c r="CM2448" i="1"/>
  <c r="CM2100" i="1"/>
  <c r="CL1506" i="1"/>
  <c r="CL1041" i="1"/>
  <c r="CK3046" i="1"/>
  <c r="CJ1540" i="1"/>
  <c r="CJ1352" i="1"/>
  <c r="CL1352" i="1"/>
  <c r="CK1352" i="1"/>
  <c r="CH1142" i="1"/>
  <c r="CJ1142" i="1"/>
  <c r="CH1076" i="1"/>
  <c r="CJ1076" i="1"/>
  <c r="CK1076" i="1"/>
  <c r="CL1076" i="1"/>
  <c r="CE1474" i="1"/>
  <c r="CI1474" i="1" s="1"/>
  <c r="CK1474" i="1"/>
  <c r="CE1306" i="1"/>
  <c r="CK1306" i="1"/>
  <c r="CM2164" i="1"/>
  <c r="CM1593" i="1"/>
  <c r="CK1593" i="1"/>
  <c r="CH2266" i="1"/>
  <c r="CJ2266" i="1"/>
  <c r="CK1655" i="1"/>
  <c r="CJ1655" i="1"/>
  <c r="CI1655" i="1"/>
  <c r="CL1655" i="1"/>
  <c r="CE1942" i="1"/>
  <c r="CG1942" i="1" s="1"/>
  <c r="CK1942" i="1"/>
  <c r="CS2035" i="1"/>
  <c r="CS1898" i="1"/>
  <c r="CR2506" i="1"/>
  <c r="CR1162" i="1"/>
  <c r="CR1077" i="1"/>
  <c r="CP2911" i="1"/>
  <c r="CP2538" i="1"/>
  <c r="CP2502" i="1"/>
  <c r="CP2346" i="1"/>
  <c r="CP2126" i="1"/>
  <c r="CP1975" i="1"/>
  <c r="CP1791" i="1"/>
  <c r="CO2538" i="1"/>
  <c r="CO2296" i="1"/>
  <c r="CO1162" i="1"/>
  <c r="CO934" i="1"/>
  <c r="CN3046" i="1"/>
  <c r="CN2669" i="1"/>
  <c r="CN2431" i="1"/>
  <c r="CN2088" i="1"/>
  <c r="CN610" i="1"/>
  <c r="CM2911" i="1"/>
  <c r="CM1791" i="1"/>
  <c r="CM1162" i="1"/>
  <c r="CL2435" i="1"/>
  <c r="CL2035" i="1"/>
  <c r="CK1898" i="1"/>
  <c r="CK679" i="1"/>
  <c r="CJ2258" i="1"/>
  <c r="CH1533" i="1"/>
  <c r="CJ1533" i="1"/>
  <c r="CI1439" i="1"/>
  <c r="CK1439" i="1"/>
  <c r="CJ1439" i="1"/>
  <c r="CH1348" i="1"/>
  <c r="CK1348" i="1"/>
  <c r="CH566" i="1"/>
  <c r="CL566" i="1"/>
  <c r="CJ566" i="1"/>
  <c r="CH2224" i="1"/>
  <c r="CI2224" i="1"/>
  <c r="CH935" i="1"/>
  <c r="CJ935" i="1"/>
  <c r="CS728" i="1"/>
  <c r="CH2163" i="1"/>
  <c r="CJ2163" i="1"/>
  <c r="CH2197" i="1"/>
  <c r="CJ2197" i="1"/>
  <c r="CS2873" i="1"/>
  <c r="CS2088" i="1"/>
  <c r="CS1250" i="1"/>
  <c r="CR2873" i="1"/>
  <c r="CR2541" i="1"/>
  <c r="CR679" i="1"/>
  <c r="CQ2022" i="1"/>
  <c r="CQ1250" i="1"/>
  <c r="CP2669" i="1"/>
  <c r="CP2094" i="1"/>
  <c r="CP1540" i="1"/>
  <c r="CP1250" i="1"/>
  <c r="CP858" i="1"/>
  <c r="CO2431" i="1"/>
  <c r="CO858" i="1"/>
  <c r="CN2296" i="1"/>
  <c r="CN1250" i="1"/>
  <c r="CN999" i="1"/>
  <c r="CN934" i="1"/>
  <c r="CM3046" i="1"/>
  <c r="CM2506" i="1"/>
  <c r="CM1790" i="1"/>
  <c r="CL1681" i="1"/>
  <c r="CJ2873" i="1"/>
  <c r="CJ2609" i="1"/>
  <c r="CJ2040" i="1"/>
  <c r="CH2024" i="1"/>
  <c r="CK2024" i="1"/>
  <c r="CJ1762" i="1"/>
  <c r="CL1762" i="1"/>
  <c r="CH1685" i="1"/>
  <c r="CJ1685" i="1"/>
  <c r="CH1530" i="1"/>
  <c r="CJ1530" i="1"/>
  <c r="CH563" i="1"/>
  <c r="CJ563" i="1"/>
  <c r="CE1462" i="1"/>
  <c r="CG1462" i="1" s="1"/>
  <c r="CK1462" i="1"/>
  <c r="CG2960" i="1"/>
  <c r="CI2960" i="1"/>
  <c r="CN1333" i="1"/>
  <c r="CH1077" i="1"/>
  <c r="CJ1077" i="1"/>
  <c r="CS2431" i="1"/>
  <c r="CS1398" i="1"/>
  <c r="CR2791" i="1"/>
  <c r="CR2538" i="1"/>
  <c r="CR2502" i="1"/>
  <c r="CQ2346" i="1"/>
  <c r="CQ2287" i="1"/>
  <c r="CQ2197" i="1"/>
  <c r="CQ1655" i="1"/>
  <c r="CP2435" i="1"/>
  <c r="CP2287" i="1"/>
  <c r="CP1398" i="1"/>
  <c r="CO1791" i="1"/>
  <c r="CN2266" i="1"/>
  <c r="CM2687" i="1"/>
  <c r="CM2559" i="1"/>
  <c r="CM2094" i="1"/>
  <c r="CM1871" i="1"/>
  <c r="CK2296" i="1"/>
  <c r="CK2164" i="1"/>
  <c r="CG2692" i="1"/>
  <c r="CH2746" i="1"/>
  <c r="CI2746" i="1"/>
  <c r="CJ2746" i="1"/>
  <c r="CH2120" i="1"/>
  <c r="CJ2120" i="1"/>
  <c r="CL2120" i="1"/>
  <c r="CJ1823" i="1"/>
  <c r="CL1823" i="1"/>
  <c r="CH1744" i="1"/>
  <c r="CJ1744" i="1"/>
  <c r="CL1682" i="1"/>
  <c r="CH1682" i="1"/>
  <c r="CK1682" i="1"/>
  <c r="CI1682" i="1"/>
  <c r="CJ1603" i="1"/>
  <c r="CK1603" i="1"/>
  <c r="CH633" i="1"/>
  <c r="CJ633" i="1"/>
  <c r="CI633" i="1"/>
  <c r="CH541" i="1"/>
  <c r="CL541" i="1"/>
  <c r="CH1238" i="1"/>
  <c r="CJ1238" i="1"/>
  <c r="CK1238" i="1"/>
  <c r="CH1049" i="1"/>
  <c r="CK1049" i="1"/>
  <c r="CI952" i="1"/>
  <c r="CL952" i="1"/>
  <c r="CK952" i="1"/>
  <c r="CH952" i="1"/>
  <c r="CJ589" i="1"/>
  <c r="CH589" i="1"/>
  <c r="CE2288" i="1"/>
  <c r="CK2288" i="1"/>
  <c r="CE1930" i="1"/>
  <c r="CG1930" i="1" s="1"/>
  <c r="CK1930" i="1"/>
  <c r="CE1459" i="1"/>
  <c r="CG1459" i="1" s="1"/>
  <c r="CK1459" i="1"/>
  <c r="CS1506" i="1"/>
  <c r="CS679" i="1"/>
  <c r="CR2287" i="1"/>
  <c r="CR1791" i="1"/>
  <c r="CR1540" i="1"/>
  <c r="CQ2791" i="1"/>
  <c r="CQ2164" i="1"/>
  <c r="CQ1791" i="1"/>
  <c r="CP2088" i="1"/>
  <c r="CP2035" i="1"/>
  <c r="CP1972" i="1"/>
  <c r="CP1898" i="1"/>
  <c r="CN3007" i="1"/>
  <c r="CN728" i="1"/>
  <c r="CM2622" i="1"/>
  <c r="CM2558" i="1"/>
  <c r="CM1655" i="1"/>
  <c r="CM1250" i="1"/>
  <c r="CM858" i="1"/>
  <c r="CL2431" i="1"/>
  <c r="CL2287" i="1"/>
  <c r="CL2094" i="1"/>
  <c r="CK2960" i="1"/>
  <c r="CK2911" i="1"/>
  <c r="CK1540" i="1"/>
  <c r="CK1327" i="1"/>
  <c r="CJ2911" i="1"/>
  <c r="CI2922" i="1"/>
  <c r="CJ2922" i="1"/>
  <c r="CH2922" i="1"/>
  <c r="CH2744" i="1"/>
  <c r="CJ2744" i="1"/>
  <c r="CH1909" i="1"/>
  <c r="CL1909" i="1"/>
  <c r="CH1816" i="1"/>
  <c r="CL1816" i="1"/>
  <c r="CK1816" i="1"/>
  <c r="CI1816" i="1"/>
  <c r="CH1742" i="1"/>
  <c r="CJ1742" i="1"/>
  <c r="CJ629" i="1"/>
  <c r="CL629" i="1"/>
  <c r="CH1565" i="1"/>
  <c r="CJ1565" i="1"/>
  <c r="CL1491" i="1"/>
  <c r="CJ1491" i="1"/>
  <c r="CH1230" i="1"/>
  <c r="CJ1230" i="1"/>
  <c r="CI1230" i="1"/>
  <c r="CK1230" i="1"/>
  <c r="CL1230" i="1"/>
  <c r="CH1145" i="1"/>
  <c r="CJ1145" i="1"/>
  <c r="CK704" i="1"/>
  <c r="CJ704" i="1"/>
  <c r="CE2082" i="1"/>
  <c r="CG2082" i="1" s="1"/>
  <c r="CK2082" i="1"/>
  <c r="CJ867" i="1"/>
  <c r="CL867" i="1"/>
  <c r="CS1333" i="1"/>
  <c r="CR3007" i="1"/>
  <c r="CI1972" i="1"/>
  <c r="CH1972" i="1"/>
  <c r="CJ1972" i="1"/>
  <c r="CS2197" i="1"/>
  <c r="CR1250" i="1"/>
  <c r="CQ3007" i="1"/>
  <c r="CQ2506" i="1"/>
  <c r="CQ2163" i="1"/>
  <c r="CQ1650" i="1"/>
  <c r="CQ1077" i="1"/>
  <c r="CP2791" i="1"/>
  <c r="CO3007" i="1"/>
  <c r="CO1898" i="1"/>
  <c r="CO1077" i="1"/>
  <c r="CN2911" i="1"/>
  <c r="CN2022" i="1"/>
  <c r="CM2896" i="1"/>
  <c r="CM2431" i="1"/>
  <c r="CM2088" i="1"/>
  <c r="CM1650" i="1"/>
  <c r="CM1506" i="1"/>
  <c r="CL2911" i="1"/>
  <c r="CL2791" i="1"/>
  <c r="CL2126" i="1"/>
  <c r="CL1250" i="1"/>
  <c r="CK2959" i="1"/>
  <c r="CK2354" i="1"/>
  <c r="CK1538" i="1"/>
  <c r="CK1406" i="1"/>
  <c r="CJ1681" i="1"/>
  <c r="CH1540" i="1"/>
  <c r="CH3028" i="1"/>
  <c r="CJ3028" i="1"/>
  <c r="CH1741" i="1"/>
  <c r="CJ1741" i="1"/>
  <c r="CH621" i="1"/>
  <c r="CL621" i="1"/>
  <c r="CK531" i="1"/>
  <c r="CG2792" i="1"/>
  <c r="CI2792" i="1"/>
  <c r="CH1939" i="1"/>
  <c r="CJ1939" i="1"/>
  <c r="CH1810" i="1"/>
  <c r="CK1810" i="1"/>
  <c r="CJ1810" i="1"/>
  <c r="CJ1229" i="1"/>
  <c r="CL1229" i="1"/>
  <c r="CI1038" i="1"/>
  <c r="CH1038" i="1"/>
  <c r="CJ1038" i="1"/>
  <c r="CJ803" i="1"/>
  <c r="CL803" i="1"/>
  <c r="CH703" i="1"/>
  <c r="CJ703" i="1"/>
  <c r="CH570" i="1"/>
  <c r="CL570" i="1"/>
  <c r="CE2166" i="1"/>
  <c r="CG2166" i="1" s="1"/>
  <c r="CK2166" i="1"/>
  <c r="CG1790" i="1"/>
  <c r="CI1790" i="1"/>
  <c r="CP2164" i="1"/>
  <c r="CM1898" i="1"/>
  <c r="CK2346" i="1"/>
  <c r="CL2346" i="1"/>
  <c r="CH858" i="1"/>
  <c r="CL858" i="1"/>
  <c r="CK858" i="1"/>
  <c r="CE2214" i="1"/>
  <c r="CK2214" i="1"/>
  <c r="CE1871" i="1"/>
  <c r="CG1871" i="1" s="1"/>
  <c r="CK1871" i="1"/>
  <c r="CE1448" i="1"/>
  <c r="CG1448" i="1" s="1"/>
  <c r="CK1448" i="1"/>
  <c r="CS2164" i="1"/>
  <c r="CS1655" i="1"/>
  <c r="CR2126" i="1"/>
  <c r="CQ3046" i="1"/>
  <c r="CQ1584" i="1"/>
  <c r="CP2873" i="1"/>
  <c r="CP2431" i="1"/>
  <c r="CP1506" i="1"/>
  <c r="CO2022" i="1"/>
  <c r="CO1655" i="1"/>
  <c r="CN2164" i="1"/>
  <c r="CL2088" i="1"/>
  <c r="CL909" i="1"/>
  <c r="CK1537" i="1"/>
  <c r="CJ2287" i="1"/>
  <c r="CJ2035" i="1"/>
  <c r="CH2813" i="1"/>
  <c r="CJ2813" i="1"/>
  <c r="CK2404" i="1"/>
  <c r="CL2404" i="1"/>
  <c r="CH618" i="1"/>
  <c r="CL618" i="1"/>
  <c r="CK618" i="1"/>
  <c r="CH2308" i="1"/>
  <c r="CJ2308" i="1"/>
  <c r="CH1938" i="1"/>
  <c r="CJ1938" i="1"/>
  <c r="CH1809" i="1"/>
  <c r="CI1809" i="1"/>
  <c r="CJ1809" i="1"/>
  <c r="CJ801" i="1"/>
  <c r="CL801" i="1"/>
  <c r="CH801" i="1"/>
  <c r="CK801" i="1"/>
  <c r="CH569" i="1"/>
  <c r="CJ569" i="1"/>
  <c r="CE3047" i="1"/>
  <c r="CG3047" i="1" s="1"/>
  <c r="CK3047" i="1"/>
  <c r="CS1421" i="1"/>
  <c r="CH2078" i="1"/>
  <c r="CJ2078" i="1"/>
  <c r="CH679" i="1"/>
  <c r="CJ679" i="1"/>
  <c r="CL679" i="1"/>
  <c r="CH2897" i="1"/>
  <c r="CK2897" i="1"/>
  <c r="CS2722" i="1"/>
  <c r="CS2163" i="1"/>
  <c r="CR2094" i="1"/>
  <c r="CR558" i="1"/>
  <c r="CQ2911" i="1"/>
  <c r="CQ2502" i="1"/>
  <c r="CQ2078" i="1"/>
  <c r="CP2197" i="1"/>
  <c r="CP935" i="1"/>
  <c r="CO558" i="1"/>
  <c r="CN2197" i="1"/>
  <c r="CN2163" i="1"/>
  <c r="CM2024" i="1"/>
  <c r="CL2722" i="1"/>
  <c r="CL2541" i="1"/>
  <c r="CK2538" i="1"/>
  <c r="CK1790" i="1"/>
  <c r="CJ2346" i="1"/>
  <c r="CJ2094" i="1"/>
  <c r="CH1655" i="1"/>
  <c r="CH2917" i="1"/>
  <c r="CJ2917" i="1"/>
  <c r="CH1903" i="1"/>
  <c r="CJ1903" i="1"/>
  <c r="CH1807" i="1"/>
  <c r="CJ1807" i="1"/>
  <c r="CL1187" i="1"/>
  <c r="CK1187" i="1"/>
  <c r="CK834" i="1"/>
  <c r="CJ834" i="1"/>
  <c r="CL834" i="1"/>
  <c r="CH617" i="1"/>
  <c r="CK617" i="1"/>
  <c r="CG2681" i="1"/>
  <c r="CI2681" i="1"/>
  <c r="CH2674" i="1"/>
  <c r="CJ2674" i="1"/>
  <c r="CK2558" i="1"/>
  <c r="CJ2441" i="1"/>
  <c r="CL2441" i="1"/>
  <c r="CH2441" i="1"/>
  <c r="CK2441" i="1"/>
  <c r="CJ2306" i="1"/>
  <c r="CL2306" i="1"/>
  <c r="CK2306" i="1"/>
  <c r="CJ2169" i="1"/>
  <c r="CK2169" i="1"/>
  <c r="CH1657" i="1"/>
  <c r="CJ1657" i="1"/>
  <c r="CH1342" i="1"/>
  <c r="CJ1342" i="1"/>
  <c r="CK1342" i="1"/>
  <c r="CH1222" i="1"/>
  <c r="CK1222" i="1"/>
  <c r="CL1222" i="1"/>
  <c r="CH1014" i="1"/>
  <c r="CJ1014" i="1"/>
  <c r="CK1014" i="1"/>
  <c r="CK698" i="1"/>
  <c r="CJ698" i="1"/>
  <c r="CL698" i="1"/>
  <c r="CH553" i="1"/>
  <c r="CJ553" i="1"/>
  <c r="CE2271" i="1"/>
  <c r="CG2271" i="1" s="1"/>
  <c r="CK2271" i="1"/>
  <c r="CE2162" i="1"/>
  <c r="CK2162" i="1"/>
  <c r="CK910" i="1"/>
  <c r="CJ2249" i="1"/>
  <c r="CI2006" i="1"/>
  <c r="CI514" i="1"/>
  <c r="CH2113" i="1"/>
  <c r="CK2249" i="1"/>
  <c r="CJ1725" i="1"/>
  <c r="CJ2868" i="1"/>
  <c r="CJ2333" i="1"/>
  <c r="CI1492" i="1"/>
  <c r="CK1494" i="1"/>
  <c r="CI910" i="1"/>
  <c r="CK1193" i="1"/>
  <c r="CJ1806" i="1"/>
  <c r="CJ1578" i="1"/>
  <c r="CJ1492" i="1"/>
  <c r="CJ881" i="1"/>
  <c r="CH675" i="1"/>
  <c r="CL2062" i="1"/>
  <c r="CL1492" i="1"/>
  <c r="CK1578" i="1"/>
  <c r="CI2954" i="1"/>
  <c r="CI1977" i="1"/>
  <c r="CI794" i="1"/>
  <c r="CK657" i="1"/>
  <c r="CJ2499" i="1"/>
  <c r="CJ2063" i="1"/>
  <c r="CH1855" i="1"/>
  <c r="CI768" i="1"/>
  <c r="CK1498" i="1"/>
  <c r="CK1009" i="1"/>
  <c r="CJ2490" i="1"/>
  <c r="CJ514" i="1"/>
  <c r="CI2354" i="1"/>
  <c r="CI1763" i="1"/>
  <c r="CL2113" i="1"/>
  <c r="CK2063" i="1"/>
  <c r="CK770" i="1"/>
  <c r="CJ1434" i="1"/>
  <c r="CH760" i="1"/>
  <c r="CK1664" i="1"/>
  <c r="CI596" i="1"/>
  <c r="CL950" i="1"/>
  <c r="CP2937" i="1"/>
  <c r="CL2937" i="1"/>
  <c r="CM2937" i="1"/>
  <c r="CR2937" i="1"/>
  <c r="CO2937" i="1"/>
  <c r="CJ2937" i="1"/>
  <c r="CQ2937" i="1"/>
  <c r="CS2937" i="1"/>
  <c r="CK2937" i="1"/>
  <c r="CN2937" i="1"/>
  <c r="CC1203" i="1"/>
  <c r="CE1203" i="1" s="1"/>
  <c r="CG1203" i="1" s="1"/>
  <c r="CM1203" i="1"/>
  <c r="CC928" i="1"/>
  <c r="CE928" i="1" s="1"/>
  <c r="CG928" i="1" s="1"/>
  <c r="CM928" i="1"/>
  <c r="CC570" i="1"/>
  <c r="CM570" i="1"/>
  <c r="CH2979" i="1"/>
  <c r="CJ2979" i="1"/>
  <c r="CS2979" i="1"/>
  <c r="CM2979" i="1"/>
  <c r="CN2979" i="1"/>
  <c r="CO2979" i="1"/>
  <c r="CL2979" i="1"/>
  <c r="CK2979" i="1"/>
  <c r="CP2979" i="1"/>
  <c r="CR2979" i="1"/>
  <c r="CQ2979" i="1"/>
  <c r="CI2858" i="1"/>
  <c r="CN2858" i="1"/>
  <c r="CJ2858" i="1"/>
  <c r="CK2858" i="1"/>
  <c r="CO2858" i="1"/>
  <c r="CH2858" i="1"/>
  <c r="CM2858" i="1"/>
  <c r="CP2858" i="1"/>
  <c r="CR2858" i="1"/>
  <c r="CL2858" i="1"/>
  <c r="CS2858" i="1"/>
  <c r="CQ2858" i="1"/>
  <c r="CR2723" i="1"/>
  <c r="CK2723" i="1"/>
  <c r="CP2723" i="1"/>
  <c r="CO2723" i="1"/>
  <c r="CJ2723" i="1"/>
  <c r="CS2723" i="1"/>
  <c r="CM2723" i="1"/>
  <c r="CL2723" i="1"/>
  <c r="CH2612" i="1"/>
  <c r="CJ2612" i="1"/>
  <c r="CL2612" i="1"/>
  <c r="CM2612" i="1"/>
  <c r="CK2612" i="1"/>
  <c r="CN2612" i="1"/>
  <c r="CR2612" i="1"/>
  <c r="CP2612" i="1"/>
  <c r="CQ2612" i="1"/>
  <c r="CS2612" i="1"/>
  <c r="CO2612" i="1"/>
  <c r="CH2497" i="1"/>
  <c r="CM2497" i="1"/>
  <c r="CJ2497" i="1"/>
  <c r="CO2497" i="1"/>
  <c r="CR2497" i="1"/>
  <c r="CK2497" i="1"/>
  <c r="CP2497" i="1"/>
  <c r="CN2497" i="1"/>
  <c r="CL2497" i="1"/>
  <c r="CS2497" i="1"/>
  <c r="CQ2497" i="1"/>
  <c r="CH2369" i="1"/>
  <c r="CJ2369" i="1"/>
  <c r="CP2369" i="1"/>
  <c r="CS2369" i="1"/>
  <c r="CN2369" i="1"/>
  <c r="CK2369" i="1"/>
  <c r="CL2369" i="1"/>
  <c r="CO2369" i="1"/>
  <c r="CQ2369" i="1"/>
  <c r="CM2369" i="1"/>
  <c r="CR2369" i="1"/>
  <c r="CJ2789" i="1"/>
  <c r="CO2789" i="1"/>
  <c r="CL2789" i="1"/>
  <c r="CM2789" i="1"/>
  <c r="CK2789" i="1"/>
  <c r="CN2789" i="1"/>
  <c r="CQ2789" i="1"/>
  <c r="CH2789" i="1"/>
  <c r="CP2789" i="1"/>
  <c r="CR2789" i="1"/>
  <c r="CS2789" i="1"/>
  <c r="CC1159" i="1"/>
  <c r="CE1159" i="1" s="1"/>
  <c r="CM1159" i="1"/>
  <c r="CC1074" i="1"/>
  <c r="CM1074" i="1"/>
  <c r="CC1000" i="1"/>
  <c r="CC887" i="1"/>
  <c r="CE887" i="1" s="1"/>
  <c r="CG887" i="1" s="1"/>
  <c r="CM887" i="1"/>
  <c r="CC675" i="1"/>
  <c r="CM675" i="1"/>
  <c r="CJ3016" i="1"/>
  <c r="CM3016" i="1"/>
  <c r="CR3016" i="1"/>
  <c r="CQ3016" i="1"/>
  <c r="CK3016" i="1"/>
  <c r="CO3016" i="1"/>
  <c r="CS3016" i="1"/>
  <c r="CN3016" i="1"/>
  <c r="CL3016" i="1"/>
  <c r="CH2766" i="1"/>
  <c r="CL2766" i="1"/>
  <c r="CN2766" i="1"/>
  <c r="CL2644" i="1"/>
  <c r="CR2644" i="1"/>
  <c r="CN2644" i="1"/>
  <c r="CO2644" i="1"/>
  <c r="CQ2644" i="1"/>
  <c r="CP2644" i="1"/>
  <c r="CH2644" i="1"/>
  <c r="CI2644" i="1"/>
  <c r="CJ2644" i="1"/>
  <c r="CS2644" i="1"/>
  <c r="CM2644" i="1"/>
  <c r="CK2644" i="1"/>
  <c r="CI2533" i="1"/>
  <c r="CQ2533" i="1"/>
  <c r="CS2533" i="1"/>
  <c r="CJ2533" i="1"/>
  <c r="CH2533" i="1"/>
  <c r="CR2533" i="1"/>
  <c r="CM2533" i="1"/>
  <c r="CN2533" i="1"/>
  <c r="CP2533" i="1"/>
  <c r="CL2533" i="1"/>
  <c r="CH2416" i="1"/>
  <c r="CL2416" i="1"/>
  <c r="CQ2416" i="1"/>
  <c r="CJ2416" i="1"/>
  <c r="CS2416" i="1"/>
  <c r="CR2416" i="1"/>
  <c r="CP2416" i="1"/>
  <c r="CN2416" i="1"/>
  <c r="CM533" i="1"/>
  <c r="CL3027" i="1"/>
  <c r="CM3027" i="1"/>
  <c r="CP3027" i="1"/>
  <c r="CK3027" i="1"/>
  <c r="CQ3027" i="1"/>
  <c r="CR3027" i="1"/>
  <c r="CO3027" i="1"/>
  <c r="CH3040" i="1"/>
  <c r="CR3040" i="1"/>
  <c r="CJ3040" i="1"/>
  <c r="CS3040" i="1"/>
  <c r="CN3040" i="1"/>
  <c r="CL3040" i="1"/>
  <c r="CM3040" i="1"/>
  <c r="CK3040" i="1"/>
  <c r="CP3040" i="1"/>
  <c r="CG718" i="1"/>
  <c r="CI718" i="1"/>
  <c r="CP3050" i="1"/>
  <c r="CQ3050" i="1"/>
  <c r="CR3050" i="1"/>
  <c r="CS3050" i="1"/>
  <c r="CP2941" i="1"/>
  <c r="CL2941" i="1"/>
  <c r="CR2941" i="1"/>
  <c r="CN2941" i="1"/>
  <c r="CS2941" i="1"/>
  <c r="CH2857" i="1"/>
  <c r="CJ2857" i="1"/>
  <c r="CK2857" i="1"/>
  <c r="CO2857" i="1"/>
  <c r="CM2857" i="1"/>
  <c r="CP2857" i="1"/>
  <c r="CR2857" i="1"/>
  <c r="CL2857" i="1"/>
  <c r="CS2857" i="1"/>
  <c r="CQ2857" i="1"/>
  <c r="CJ2761" i="1"/>
  <c r="CN2761" i="1"/>
  <c r="CO2761" i="1"/>
  <c r="CQ2761" i="1"/>
  <c r="CP2761" i="1"/>
  <c r="CR2761" i="1"/>
  <c r="CM2761" i="1"/>
  <c r="CL2761" i="1"/>
  <c r="CS2761" i="1"/>
  <c r="CK2761" i="1"/>
  <c r="CQ2921" i="1"/>
  <c r="CS2921" i="1"/>
  <c r="CC1119" i="1"/>
  <c r="CM1119" i="1"/>
  <c r="CC720" i="1"/>
  <c r="CM720" i="1"/>
  <c r="CC622" i="1"/>
  <c r="CM622" i="1"/>
  <c r="CH3053" i="1"/>
  <c r="CP3053" i="1"/>
  <c r="CJ3053" i="1"/>
  <c r="CR3053" i="1"/>
  <c r="CS3053" i="1"/>
  <c r="CN3053" i="1"/>
  <c r="CH2942" i="1"/>
  <c r="CP2942" i="1"/>
  <c r="CL2942" i="1"/>
  <c r="CM2942" i="1"/>
  <c r="CO2942" i="1"/>
  <c r="CR2942" i="1"/>
  <c r="CJ2942" i="1"/>
  <c r="CQ2942" i="1"/>
  <c r="CS2942" i="1"/>
  <c r="CK2942" i="1"/>
  <c r="CH2815" i="1"/>
  <c r="CQ2815" i="1"/>
  <c r="CN2815" i="1"/>
  <c r="CP2815" i="1"/>
  <c r="CR2815" i="1"/>
  <c r="CK2815" i="1"/>
  <c r="CO2815" i="1"/>
  <c r="CL2815" i="1"/>
  <c r="CS2815" i="1"/>
  <c r="CM2815" i="1"/>
  <c r="CS2689" i="1"/>
  <c r="CN2689" i="1"/>
  <c r="CO2689" i="1"/>
  <c r="CL2689" i="1"/>
  <c r="CK2689" i="1"/>
  <c r="CM2689" i="1"/>
  <c r="CQ2689" i="1"/>
  <c r="CH2576" i="1"/>
  <c r="CJ2576" i="1"/>
  <c r="CI2576" i="1"/>
  <c r="CK2576" i="1"/>
  <c r="CO2576" i="1"/>
  <c r="CR2576" i="1"/>
  <c r="CL2576" i="1"/>
  <c r="CN2576" i="1"/>
  <c r="CP2576" i="1"/>
  <c r="CQ2576" i="1"/>
  <c r="CS2576" i="1"/>
  <c r="CM2576" i="1"/>
  <c r="CH2336" i="1"/>
  <c r="CN2336" i="1"/>
  <c r="CJ2336" i="1"/>
  <c r="CS2336" i="1"/>
  <c r="CL2336" i="1"/>
  <c r="CQ2336" i="1"/>
  <c r="CR2336" i="1"/>
  <c r="CO2336" i="1"/>
  <c r="CP2336" i="1"/>
  <c r="CH3017" i="1"/>
  <c r="CP3017" i="1"/>
  <c r="CR3017" i="1"/>
  <c r="CQ3017" i="1"/>
  <c r="CO3017" i="1"/>
  <c r="CS3017" i="1"/>
  <c r="CN3017" i="1"/>
  <c r="CJ3017" i="1"/>
  <c r="CL3017" i="1"/>
  <c r="CH2122" i="1"/>
  <c r="CN2122" i="1"/>
  <c r="CP2122" i="1"/>
  <c r="CQ2122" i="1"/>
  <c r="CS2122" i="1"/>
  <c r="CM2122" i="1"/>
  <c r="CL2122" i="1"/>
  <c r="CR2122" i="1"/>
  <c r="CJ2122" i="1"/>
  <c r="CK2122" i="1"/>
  <c r="CO2122" i="1"/>
  <c r="CH2073" i="1"/>
  <c r="CM2073" i="1"/>
  <c r="CN2073" i="1"/>
  <c r="CP2073" i="1"/>
  <c r="CQ2073" i="1"/>
  <c r="CS2073" i="1"/>
  <c r="CK2073" i="1"/>
  <c r="CR2073" i="1"/>
  <c r="CO2073" i="1"/>
  <c r="CL2073" i="1"/>
  <c r="CH1437" i="1"/>
  <c r="CL1437" i="1"/>
  <c r="CN1437" i="1"/>
  <c r="CR1437" i="1"/>
  <c r="CS1437" i="1"/>
  <c r="CP1437" i="1"/>
  <c r="CJ1437" i="1"/>
  <c r="CP2420" i="1"/>
  <c r="CN2420" i="1"/>
  <c r="CS2420" i="1"/>
  <c r="CK2420" i="1"/>
  <c r="CL2420" i="1"/>
  <c r="CQ2420" i="1"/>
  <c r="CJ2420" i="1"/>
  <c r="CM2420" i="1"/>
  <c r="CO2420" i="1"/>
  <c r="CR2420" i="1"/>
  <c r="CO1717" i="1"/>
  <c r="CR1717" i="1"/>
  <c r="CP1717" i="1"/>
  <c r="CQ1717" i="1"/>
  <c r="CS1717" i="1"/>
  <c r="CJ1717" i="1"/>
  <c r="CK1717" i="1"/>
  <c r="CL1717" i="1"/>
  <c r="CM1717" i="1"/>
  <c r="CN1717" i="1"/>
  <c r="CR2689" i="1"/>
  <c r="CQ2723" i="1"/>
  <c r="CP3016" i="1"/>
  <c r="CP2689" i="1"/>
  <c r="CE2854" i="1"/>
  <c r="CG2854" i="1" s="1"/>
  <c r="CK2854" i="1"/>
  <c r="CE2744" i="1"/>
  <c r="CG2744" i="1" s="1"/>
  <c r="CK2744" i="1"/>
  <c r="CE2536" i="1"/>
  <c r="CG2536" i="1" s="1"/>
  <c r="CK2536" i="1"/>
  <c r="CE1367" i="1"/>
  <c r="CK1367" i="1"/>
  <c r="CE1264" i="1"/>
  <c r="CG1264" i="1" s="1"/>
  <c r="CK1264" i="1"/>
  <c r="CE561" i="1"/>
  <c r="CG561" i="1" s="1"/>
  <c r="CK561" i="1"/>
  <c r="CI2369" i="1"/>
  <c r="CH863" i="1"/>
  <c r="CL863" i="1"/>
  <c r="CR863" i="1"/>
  <c r="CN863" i="1"/>
  <c r="CS863" i="1"/>
  <c r="CM863" i="1"/>
  <c r="CO863" i="1"/>
  <c r="CJ863" i="1"/>
  <c r="CQ863" i="1"/>
  <c r="CP863" i="1"/>
  <c r="CK863" i="1"/>
  <c r="CJ786" i="1"/>
  <c r="CQ786" i="1"/>
  <c r="CR786" i="1"/>
  <c r="CL786" i="1"/>
  <c r="CO786" i="1"/>
  <c r="CS786" i="1"/>
  <c r="CN649" i="1"/>
  <c r="CP649" i="1"/>
  <c r="CS649" i="1"/>
  <c r="CK649" i="1"/>
  <c r="CQ649" i="1"/>
  <c r="CR649" i="1"/>
  <c r="CO649" i="1"/>
  <c r="CL649" i="1"/>
  <c r="CH522" i="1"/>
  <c r="CL522" i="1"/>
  <c r="CN522" i="1"/>
  <c r="CP522" i="1"/>
  <c r="CS522" i="1"/>
  <c r="CQ522" i="1"/>
  <c r="CJ522" i="1"/>
  <c r="CR522" i="1"/>
  <c r="CN2723" i="1"/>
  <c r="CL3053" i="1"/>
  <c r="CH1199" i="1"/>
  <c r="CP1199" i="1"/>
  <c r="CM1199" i="1"/>
  <c r="CI2689" i="1"/>
  <c r="CH1412" i="1"/>
  <c r="CI1412" i="1"/>
  <c r="CL1412" i="1"/>
  <c r="CJ1412" i="1"/>
  <c r="CN1412" i="1"/>
  <c r="CR1412" i="1"/>
  <c r="CS1412" i="1"/>
  <c r="CP1412" i="1"/>
  <c r="CM1412" i="1"/>
  <c r="CK1412" i="1"/>
  <c r="CO1412" i="1"/>
  <c r="CH1319" i="1"/>
  <c r="CL1319" i="1"/>
  <c r="CN1319" i="1"/>
  <c r="CS1319" i="1"/>
  <c r="CP1319" i="1"/>
  <c r="CR1319" i="1"/>
  <c r="CN2724" i="1"/>
  <c r="CM2724" i="1"/>
  <c r="CO991" i="1"/>
  <c r="CL991" i="1"/>
  <c r="CH991" i="1"/>
  <c r="CP991" i="1"/>
  <c r="CR991" i="1"/>
  <c r="CJ991" i="1"/>
  <c r="CN991" i="1"/>
  <c r="CH1777" i="1"/>
  <c r="CJ1777" i="1"/>
  <c r="CQ1777" i="1"/>
  <c r="CK1777" i="1"/>
  <c r="CR1777" i="1"/>
  <c r="CM1777" i="1"/>
  <c r="CP1777" i="1"/>
  <c r="CS1777" i="1"/>
  <c r="CL1777" i="1"/>
  <c r="CN1777" i="1"/>
  <c r="CO1777" i="1"/>
  <c r="CK1640" i="1"/>
  <c r="CH1640" i="1"/>
  <c r="CN1640" i="1"/>
  <c r="CM1640" i="1"/>
  <c r="CL1640" i="1"/>
  <c r="CO1640" i="1"/>
  <c r="CR1640" i="1"/>
  <c r="CJ1640" i="1"/>
  <c r="CP1640" i="1"/>
  <c r="CS1640" i="1"/>
  <c r="CQ1640" i="1"/>
  <c r="CJ1574" i="1"/>
  <c r="CM1574" i="1"/>
  <c r="CR1574" i="1"/>
  <c r="CI1574" i="1"/>
  <c r="CO1574" i="1"/>
  <c r="CP1574" i="1"/>
  <c r="CL1574" i="1"/>
  <c r="CS1574" i="1"/>
  <c r="CH1574" i="1"/>
  <c r="CK1574" i="1"/>
  <c r="CQ1574" i="1"/>
  <c r="CL1475" i="1"/>
  <c r="CQ1475" i="1"/>
  <c r="CO1475" i="1"/>
  <c r="CN1475" i="1"/>
  <c r="CJ1475" i="1"/>
  <c r="CK1475" i="1"/>
  <c r="CR1475" i="1"/>
  <c r="CS1475" i="1"/>
  <c r="CM1475" i="1"/>
  <c r="CP1475" i="1"/>
  <c r="CQ1929" i="1"/>
  <c r="CM1929" i="1"/>
  <c r="CH2701" i="1"/>
  <c r="CP2701" i="1"/>
  <c r="CH2617" i="1"/>
  <c r="CM2617" i="1"/>
  <c r="CR2617" i="1"/>
  <c r="CO2617" i="1"/>
  <c r="CN2617" i="1"/>
  <c r="CP2617" i="1"/>
  <c r="CQ2617" i="1"/>
  <c r="CS2617" i="1"/>
  <c r="CJ2483" i="1"/>
  <c r="CO2483" i="1"/>
  <c r="CR2483" i="1"/>
  <c r="CK2483" i="1"/>
  <c r="CP2483" i="1"/>
  <c r="CN2483" i="1"/>
  <c r="CS2483" i="1"/>
  <c r="CL2483" i="1"/>
  <c r="CQ2483" i="1"/>
  <c r="CM2483" i="1"/>
  <c r="CH2397" i="1"/>
  <c r="CR2397" i="1"/>
  <c r="CP2397" i="1"/>
  <c r="CN2397" i="1"/>
  <c r="CS2397" i="1"/>
  <c r="CL2397" i="1"/>
  <c r="CJ2397" i="1"/>
  <c r="CO2312" i="1"/>
  <c r="CS2312" i="1"/>
  <c r="CN2312" i="1"/>
  <c r="CK2312" i="1"/>
  <c r="CM2312" i="1"/>
  <c r="CL2312" i="1"/>
  <c r="CQ2312" i="1"/>
  <c r="CJ2312" i="1"/>
  <c r="CR2312" i="1"/>
  <c r="CH2207" i="1"/>
  <c r="CM2207" i="1"/>
  <c r="CQ2207" i="1"/>
  <c r="CO2207" i="1"/>
  <c r="CP2207" i="1"/>
  <c r="CS2207" i="1"/>
  <c r="CJ2207" i="1"/>
  <c r="CL2207" i="1"/>
  <c r="CN2207" i="1"/>
  <c r="CH2482" i="1"/>
  <c r="CR2482" i="1"/>
  <c r="CP2482" i="1"/>
  <c r="CN2482" i="1"/>
  <c r="CS2482" i="1"/>
  <c r="CL2482" i="1"/>
  <c r="CQ2482" i="1"/>
  <c r="CH922" i="1"/>
  <c r="CK922" i="1"/>
  <c r="CM922" i="1"/>
  <c r="CL922" i="1"/>
  <c r="CO922" i="1"/>
  <c r="CN922" i="1"/>
  <c r="CR922" i="1"/>
  <c r="CS922" i="1"/>
  <c r="CQ922" i="1"/>
  <c r="CK2533" i="1"/>
  <c r="CH648" i="1"/>
  <c r="CJ648" i="1"/>
  <c r="CS3026" i="1"/>
  <c r="CS2530" i="1"/>
  <c r="CS1969" i="1"/>
  <c r="CR2897" i="1"/>
  <c r="CR846" i="1"/>
  <c r="CQ2721" i="1"/>
  <c r="CQ2530" i="1"/>
  <c r="CP2474" i="1"/>
  <c r="CO518" i="1"/>
  <c r="CN2721" i="1"/>
  <c r="CN2688" i="1"/>
  <c r="CN1398" i="1"/>
  <c r="CM783" i="1"/>
  <c r="CM531" i="1"/>
  <c r="CL1869" i="1"/>
  <c r="CK2814" i="1"/>
  <c r="CK2575" i="1"/>
  <c r="CK718" i="1"/>
  <c r="CJ1398" i="1"/>
  <c r="CH1471" i="1"/>
  <c r="CJ1471" i="1"/>
  <c r="CH2558" i="1"/>
  <c r="CI2558" i="1"/>
  <c r="CH845" i="1"/>
  <c r="CJ845" i="1"/>
  <c r="CH1501" i="1"/>
  <c r="CJ1501" i="1"/>
  <c r="CG1978" i="1"/>
  <c r="CI1978" i="1"/>
  <c r="CG1744" i="1"/>
  <c r="CI1744" i="1"/>
  <c r="CG1586" i="1"/>
  <c r="CI1586" i="1"/>
  <c r="CS1869" i="1"/>
  <c r="CR1703" i="1"/>
  <c r="CR1398" i="1"/>
  <c r="CQ2978" i="1"/>
  <c r="CQ2688" i="1"/>
  <c r="CQ2496" i="1"/>
  <c r="CQ1927" i="1"/>
  <c r="CQ518" i="1"/>
  <c r="CP3013" i="1"/>
  <c r="CN783" i="1"/>
  <c r="CM2814" i="1"/>
  <c r="CK1073" i="1"/>
  <c r="CK758" i="1"/>
  <c r="CI674" i="1"/>
  <c r="CJ1623" i="1"/>
  <c r="CH1623" i="1"/>
  <c r="CH642" i="1"/>
  <c r="CJ642" i="1"/>
  <c r="CH1960" i="1"/>
  <c r="CI1960" i="1"/>
  <c r="CH1854" i="1"/>
  <c r="CJ1854" i="1"/>
  <c r="CJ1242" i="1"/>
  <c r="CH1242" i="1"/>
  <c r="CS2814" i="1"/>
  <c r="CS2496" i="1"/>
  <c r="CS1472" i="1"/>
  <c r="CR2978" i="1"/>
  <c r="CR2474" i="1"/>
  <c r="CO1703" i="1"/>
  <c r="CN1750" i="1"/>
  <c r="CM2474" i="1"/>
  <c r="CM1636" i="1"/>
  <c r="CM1472" i="1"/>
  <c r="CM569" i="1"/>
  <c r="CL3015" i="1"/>
  <c r="CL2496" i="1"/>
  <c r="CL1750" i="1"/>
  <c r="CL1398" i="1"/>
  <c r="CK712" i="1"/>
  <c r="CI2998" i="1"/>
  <c r="CH3013" i="1"/>
  <c r="CH1472" i="1"/>
  <c r="CJ1686" i="1"/>
  <c r="CH1686" i="1"/>
  <c r="CG1593" i="1"/>
  <c r="CI1593" i="1"/>
  <c r="CJ2814" i="1"/>
  <c r="CH2814" i="1"/>
  <c r="CS783" i="1"/>
  <c r="CP2897" i="1"/>
  <c r="CP1969" i="1"/>
  <c r="CP1869" i="1"/>
  <c r="CP1472" i="1"/>
  <c r="CO2814" i="1"/>
  <c r="CO783" i="1"/>
  <c r="CM2688" i="1"/>
  <c r="CM674" i="1"/>
  <c r="CL2530" i="1"/>
  <c r="CL648" i="1"/>
  <c r="CK803" i="1"/>
  <c r="CJ3015" i="1"/>
  <c r="CJ1210" i="1"/>
  <c r="CH1039" i="1"/>
  <c r="CJ1039" i="1"/>
  <c r="CG2927" i="1"/>
  <c r="CI2927" i="1"/>
  <c r="CS2642" i="1"/>
  <c r="CS2609" i="1"/>
  <c r="CS1927" i="1"/>
  <c r="CR3026" i="1"/>
  <c r="CR518" i="1"/>
  <c r="CQ3026" i="1"/>
  <c r="CQ1636" i="1"/>
  <c r="CQ1398" i="1"/>
  <c r="CP2530" i="1"/>
  <c r="CO1384" i="1"/>
  <c r="CN2530" i="1"/>
  <c r="CN2496" i="1"/>
  <c r="CN1773" i="1"/>
  <c r="CM2575" i="1"/>
  <c r="CM518" i="1"/>
  <c r="CL3013" i="1"/>
  <c r="CL1969" i="1"/>
  <c r="CL846" i="1"/>
  <c r="CL783" i="1"/>
  <c r="CJ2642" i="1"/>
  <c r="CJ518" i="1"/>
  <c r="CI2575" i="1"/>
  <c r="CI1769" i="1"/>
  <c r="CH526" i="1"/>
  <c r="CJ526" i="1"/>
  <c r="CG2996" i="1"/>
  <c r="CI2996" i="1"/>
  <c r="CS1636" i="1"/>
  <c r="CR1472" i="1"/>
  <c r="CR783" i="1"/>
  <c r="CN2897" i="1"/>
  <c r="CN1927" i="1"/>
  <c r="CL2688" i="1"/>
  <c r="CL1773" i="1"/>
  <c r="CK1703" i="1"/>
  <c r="CJ3013" i="1"/>
  <c r="CJ1344" i="1"/>
  <c r="CJ1089" i="1"/>
  <c r="CJ992" i="1"/>
  <c r="CJ2660" i="1"/>
  <c r="CH2660" i="1"/>
  <c r="CH2721" i="1"/>
  <c r="CI2721" i="1"/>
  <c r="CS2634" i="1"/>
  <c r="CS2575" i="1"/>
  <c r="CR2530" i="1"/>
  <c r="CQ1572" i="1"/>
  <c r="CP2978" i="1"/>
  <c r="CP2496" i="1"/>
  <c r="CP1927" i="1"/>
  <c r="CN3015" i="1"/>
  <c r="CN1703" i="1"/>
  <c r="CM1750" i="1"/>
  <c r="CM1703" i="1"/>
  <c r="CM1202" i="1"/>
  <c r="CM1032" i="1"/>
  <c r="CM718" i="1"/>
  <c r="CL1703" i="1"/>
  <c r="CK2496" i="1"/>
  <c r="CK1572" i="1"/>
  <c r="CK886" i="1"/>
  <c r="CK846" i="1"/>
  <c r="CJ2978" i="1"/>
  <c r="CJ1918" i="1"/>
  <c r="CH2530" i="1"/>
  <c r="CH1137" i="1"/>
  <c r="CH783" i="1"/>
  <c r="CH834" i="1"/>
  <c r="CI834" i="1"/>
  <c r="CH629" i="1"/>
  <c r="CS3015" i="1"/>
  <c r="CR648" i="1"/>
  <c r="CQ2609" i="1"/>
  <c r="CQ648" i="1"/>
  <c r="CP2642" i="1"/>
  <c r="CP2609" i="1"/>
  <c r="CP1636" i="1"/>
  <c r="CP846" i="1"/>
  <c r="CO2688" i="1"/>
  <c r="CM1118" i="1"/>
  <c r="CM803" i="1"/>
  <c r="CM758" i="1"/>
  <c r="CJ2224" i="1"/>
  <c r="CJ1909" i="1"/>
  <c r="CJ1750" i="1"/>
  <c r="CJ1128" i="1"/>
  <c r="CI518" i="1"/>
  <c r="CH2098" i="1"/>
  <c r="CH2160" i="1"/>
  <c r="CI2160" i="1"/>
  <c r="CJ1927" i="1"/>
  <c r="CH1927" i="1"/>
  <c r="CS1750" i="1"/>
  <c r="CS1572" i="1"/>
  <c r="CS648" i="1"/>
  <c r="CS518" i="1"/>
  <c r="CR2814" i="1"/>
  <c r="CR2496" i="1"/>
  <c r="CR1636" i="1"/>
  <c r="CQ2642" i="1"/>
  <c r="CQ2575" i="1"/>
  <c r="CQ846" i="1"/>
  <c r="CP3026" i="1"/>
  <c r="CP518" i="1"/>
  <c r="CO3015" i="1"/>
  <c r="CO2496" i="1"/>
  <c r="CO1636" i="1"/>
  <c r="CN3013" i="1"/>
  <c r="CN2642" i="1"/>
  <c r="CN1472" i="1"/>
  <c r="CM2721" i="1"/>
  <c r="CM1073" i="1"/>
  <c r="CL2978" i="1"/>
  <c r="CL1636" i="1"/>
  <c r="CL1572" i="1"/>
  <c r="CK1750" i="1"/>
  <c r="CK1363" i="1"/>
  <c r="CK642" i="1"/>
  <c r="CJ3007" i="1"/>
  <c r="CJ1703" i="1"/>
  <c r="CH2720" i="1"/>
  <c r="CH2094" i="1"/>
  <c r="CH1773" i="1"/>
  <c r="CK2799" i="1"/>
  <c r="CH2799" i="1"/>
  <c r="CS3013" i="1"/>
  <c r="CS1773" i="1"/>
  <c r="CR2642" i="1"/>
  <c r="CR2609" i="1"/>
  <c r="CP2814" i="1"/>
  <c r="CP2634" i="1"/>
  <c r="CP1572" i="1"/>
  <c r="CO2634" i="1"/>
  <c r="CO1472" i="1"/>
  <c r="CO846" i="1"/>
  <c r="CN2609" i="1"/>
  <c r="CN518" i="1"/>
  <c r="CM1282" i="1"/>
  <c r="CM886" i="1"/>
  <c r="CK3015" i="1"/>
  <c r="CK1202" i="1"/>
  <c r="CI927" i="1"/>
  <c r="CH728" i="1"/>
  <c r="CJ728" i="1"/>
  <c r="CI2424" i="1"/>
  <c r="CH2424" i="1"/>
  <c r="CS2773" i="1"/>
  <c r="CS2721" i="1"/>
  <c r="CQ3015" i="1"/>
  <c r="CQ2634" i="1"/>
  <c r="CQ783" i="1"/>
  <c r="CP2575" i="1"/>
  <c r="CP1750" i="1"/>
  <c r="CP783" i="1"/>
  <c r="CO2897" i="1"/>
  <c r="CO2721" i="1"/>
  <c r="CO1398" i="1"/>
  <c r="CN2634" i="1"/>
  <c r="CM2897" i="1"/>
  <c r="CM1198" i="1"/>
  <c r="CM927" i="1"/>
  <c r="CL2474" i="1"/>
  <c r="CK2596" i="1"/>
  <c r="CK1543" i="1"/>
  <c r="CK1398" i="1"/>
  <c r="CK927" i="1"/>
  <c r="CK569" i="1"/>
  <c r="CJ2897" i="1"/>
  <c r="CJ2721" i="1"/>
  <c r="CJ617" i="1"/>
  <c r="CI1220" i="1"/>
  <c r="CH1768" i="1"/>
  <c r="CH1130" i="1"/>
  <c r="CI1130" i="1"/>
  <c r="CI2489" i="1"/>
  <c r="CG2489" i="1"/>
  <c r="CH1536" i="1"/>
  <c r="CI1536" i="1"/>
  <c r="CH1572" i="1"/>
  <c r="CJ1572" i="1"/>
  <c r="CH1969" i="1"/>
  <c r="CJ1969" i="1"/>
  <c r="CR3015" i="1"/>
  <c r="CR1927" i="1"/>
  <c r="CQ2474" i="1"/>
  <c r="CP1198" i="1"/>
  <c r="CP648" i="1"/>
  <c r="CN2814" i="1"/>
  <c r="CN2575" i="1"/>
  <c r="CL3026" i="1"/>
  <c r="CL2575" i="1"/>
  <c r="CK2474" i="1"/>
  <c r="CK783" i="1"/>
  <c r="CK518" i="1"/>
  <c r="CH2323" i="1"/>
  <c r="CI2323" i="1"/>
  <c r="CH911" i="1"/>
  <c r="CI911" i="1"/>
  <c r="CH698" i="1"/>
  <c r="CI698" i="1"/>
  <c r="CH1886" i="1"/>
  <c r="CJ1886" i="1"/>
  <c r="CH1826" i="1"/>
  <c r="CI1271" i="1"/>
  <c r="CH1271" i="1"/>
  <c r="CG569" i="1"/>
  <c r="CI569" i="1"/>
  <c r="CI2688" i="1"/>
  <c r="CH2688" i="1"/>
  <c r="CR1750" i="1"/>
  <c r="CR1572" i="1"/>
  <c r="CR1384" i="1"/>
  <c r="CQ3013" i="1"/>
  <c r="CQ2897" i="1"/>
  <c r="CO2387" i="1"/>
  <c r="CN2978" i="1"/>
  <c r="CM1398" i="1"/>
  <c r="CM1363" i="1"/>
  <c r="CK824" i="1"/>
  <c r="CJ2998" i="1"/>
  <c r="CJ2752" i="1"/>
  <c r="CJ1697" i="1"/>
  <c r="CJ1274" i="1"/>
  <c r="CJ824" i="1"/>
  <c r="CI1353" i="1"/>
  <c r="CG768" i="1"/>
  <c r="CH1125" i="1"/>
  <c r="CJ1125" i="1"/>
  <c r="CH537" i="1"/>
  <c r="CI537" i="1"/>
  <c r="CG1288" i="1"/>
  <c r="CI1288" i="1"/>
  <c r="CG886" i="1"/>
  <c r="CI886" i="1"/>
  <c r="CJ2575" i="1"/>
  <c r="CH2575" i="1"/>
  <c r="CS2897" i="1"/>
  <c r="CS2474" i="1"/>
  <c r="CQ2814" i="1"/>
  <c r="CO2575" i="1"/>
  <c r="CM2496" i="1"/>
  <c r="CM1572" i="1"/>
  <c r="CL2642" i="1"/>
  <c r="CK2721" i="1"/>
  <c r="CK2224" i="1"/>
  <c r="CK1032" i="1"/>
  <c r="CK674" i="1"/>
  <c r="CJ2829" i="1"/>
  <c r="CJ1220" i="1"/>
  <c r="CI1497" i="1"/>
  <c r="CI1202" i="1"/>
  <c r="CH2618" i="1"/>
  <c r="CJ2618" i="1"/>
  <c r="CH2489" i="1"/>
  <c r="CJ2489" i="1"/>
  <c r="CH1650" i="1"/>
  <c r="CJ1650" i="1"/>
  <c r="CG1122" i="1"/>
  <c r="CI1122" i="1"/>
  <c r="CH3046" i="1"/>
  <c r="CJ3046" i="1"/>
  <c r="CI2728" i="1"/>
  <c r="CI2048" i="1"/>
  <c r="CI1976" i="1"/>
  <c r="CH2167" i="1"/>
  <c r="CH1439" i="1"/>
  <c r="CI1540" i="1"/>
  <c r="CK1011" i="1"/>
  <c r="CI1430" i="1"/>
  <c r="CH1002" i="1"/>
  <c r="CQ1002" i="1"/>
  <c r="CR1002" i="1"/>
  <c r="CP1002" i="1"/>
  <c r="CS1002" i="1"/>
  <c r="CN1002" i="1"/>
  <c r="CH1072" i="1"/>
  <c r="CJ1072" i="1"/>
  <c r="CQ1072" i="1"/>
  <c r="CP1072" i="1"/>
  <c r="CL1072" i="1"/>
  <c r="CR1072" i="1"/>
  <c r="CN1072" i="1"/>
  <c r="CM1072" i="1"/>
  <c r="CO1072" i="1"/>
  <c r="CS1072" i="1"/>
  <c r="CK1072" i="1"/>
  <c r="CJ847" i="1"/>
  <c r="CL847" i="1"/>
  <c r="CI847" i="1"/>
  <c r="CK847" i="1"/>
  <c r="CP847" i="1"/>
  <c r="CN847" i="1"/>
  <c r="CH847" i="1"/>
  <c r="CR847" i="1"/>
  <c r="CM847" i="1"/>
  <c r="CO847" i="1"/>
  <c r="CS847" i="1"/>
  <c r="CQ847" i="1"/>
  <c r="CM2305" i="1"/>
  <c r="CS2305" i="1"/>
  <c r="CQ2305" i="1"/>
  <c r="CH2305" i="1"/>
  <c r="CL2305" i="1"/>
  <c r="CJ2305" i="1"/>
  <c r="CR2305" i="1"/>
  <c r="CO2305" i="1"/>
  <c r="CK2305" i="1"/>
  <c r="CN2305" i="1"/>
  <c r="CP2305" i="1"/>
  <c r="CH1188" i="1"/>
  <c r="CN1188" i="1"/>
  <c r="CR1188" i="1"/>
  <c r="CL1188" i="1"/>
  <c r="CO1188" i="1"/>
  <c r="CQ1188" i="1"/>
  <c r="CK1188" i="1"/>
  <c r="CS1188" i="1"/>
  <c r="CP1188" i="1"/>
  <c r="CJ1188" i="1"/>
  <c r="CM1188" i="1"/>
  <c r="CI1188" i="1"/>
  <c r="CH1071" i="1"/>
  <c r="CJ1071" i="1"/>
  <c r="CQ1071" i="1"/>
  <c r="CP1071" i="1"/>
  <c r="CI1071" i="1"/>
  <c r="CL1071" i="1"/>
  <c r="CR1071" i="1"/>
  <c r="CM1071" i="1"/>
  <c r="CO1071" i="1"/>
  <c r="CK1071" i="1"/>
  <c r="CN1071" i="1"/>
  <c r="CS1071" i="1"/>
  <c r="CJ1620" i="1"/>
  <c r="CR1620" i="1"/>
  <c r="CQ1620" i="1"/>
  <c r="CO1620" i="1"/>
  <c r="CP1620" i="1"/>
  <c r="CS1620" i="1"/>
  <c r="CH2932" i="1"/>
  <c r="CL2932" i="1"/>
  <c r="CP2932" i="1"/>
  <c r="CM2932" i="1"/>
  <c r="CJ2932" i="1"/>
  <c r="CS2932" i="1"/>
  <c r="CQ2932" i="1"/>
  <c r="CK2932" i="1"/>
  <c r="CO2932" i="1"/>
  <c r="CR2932" i="1"/>
  <c r="CN2932" i="1"/>
  <c r="CP1746" i="1"/>
  <c r="CS2517" i="1"/>
  <c r="CS2186" i="1"/>
  <c r="CS1602" i="1"/>
  <c r="CS1199" i="1"/>
  <c r="CS1175" i="1"/>
  <c r="CS903" i="1"/>
  <c r="CR2765" i="1"/>
  <c r="CR2624" i="1"/>
  <c r="CR2099" i="1"/>
  <c r="CR1866" i="1"/>
  <c r="CR1157" i="1"/>
  <c r="CQ2806" i="1"/>
  <c r="CQ1854" i="1"/>
  <c r="CQ1175" i="1"/>
  <c r="CQ602" i="1"/>
  <c r="CP2695" i="1"/>
  <c r="CP808" i="1"/>
  <c r="CO2806" i="1"/>
  <c r="CO1854" i="1"/>
  <c r="CN2186" i="1"/>
  <c r="CN1929" i="1"/>
  <c r="CN1863" i="1"/>
  <c r="CM1866" i="1"/>
  <c r="CL2925" i="1"/>
  <c r="CL2816" i="1"/>
  <c r="CL2765" i="1"/>
  <c r="CL2517" i="1"/>
  <c r="CL1866" i="1"/>
  <c r="CL1242" i="1"/>
  <c r="CK2816" i="1"/>
  <c r="CK1891" i="1"/>
  <c r="CK1615" i="1"/>
  <c r="CK1430" i="1"/>
  <c r="CJ2517" i="1"/>
  <c r="CJ1514" i="1"/>
  <c r="CJ1198" i="1"/>
  <c r="CI3025" i="1"/>
  <c r="CH2752" i="1"/>
  <c r="CH2761" i="1"/>
  <c r="CI2761" i="1"/>
  <c r="CG1369" i="1"/>
  <c r="CI1369" i="1"/>
  <c r="CH1717" i="1"/>
  <c r="CI1717" i="1"/>
  <c r="CG2084" i="1"/>
  <c r="CI2084" i="1"/>
  <c r="CG1599" i="1"/>
  <c r="CI1599" i="1"/>
  <c r="CI2062" i="1"/>
  <c r="CJ2062" i="1"/>
  <c r="CS1960" i="1"/>
  <c r="CS1517" i="1"/>
  <c r="CS1198" i="1"/>
  <c r="CS615" i="1"/>
  <c r="CR1929" i="1"/>
  <c r="CR1098" i="1"/>
  <c r="CR677" i="1"/>
  <c r="CR598" i="1"/>
  <c r="CQ1608" i="1"/>
  <c r="CQ1263" i="1"/>
  <c r="CQ904" i="1"/>
  <c r="CP2806" i="1"/>
  <c r="CP1602" i="1"/>
  <c r="CP598" i="1"/>
  <c r="CO2186" i="1"/>
  <c r="CO1272" i="1"/>
  <c r="CN2773" i="1"/>
  <c r="CN2099" i="1"/>
  <c r="CN2013" i="1"/>
  <c r="CN1721" i="1"/>
  <c r="CN1517" i="1"/>
  <c r="CN1384" i="1"/>
  <c r="CN883" i="1"/>
  <c r="CM2695" i="1"/>
  <c r="CM1157" i="1"/>
  <c r="CM677" i="1"/>
  <c r="CL1359" i="1"/>
  <c r="CL1272" i="1"/>
  <c r="CL677" i="1"/>
  <c r="CL598" i="1"/>
  <c r="CK2004" i="1"/>
  <c r="CK1514" i="1"/>
  <c r="CK1384" i="1"/>
  <c r="CK1289" i="1"/>
  <c r="CJ1359" i="1"/>
  <c r="CI1274" i="1"/>
  <c r="CJ1431" i="1"/>
  <c r="CH1431" i="1"/>
  <c r="CH509" i="1"/>
  <c r="CJ509" i="1"/>
  <c r="CH2049" i="1"/>
  <c r="CI2049" i="1"/>
  <c r="CJ2049" i="1"/>
  <c r="CG2451" i="1"/>
  <c r="CI2451" i="1"/>
  <c r="CH2314" i="1"/>
  <c r="CJ2314" i="1"/>
  <c r="CH2103" i="1"/>
  <c r="CJ2103" i="1"/>
  <c r="CS3022" i="1"/>
  <c r="CS1514" i="1"/>
  <c r="CR2013" i="1"/>
  <c r="CR1263" i="1"/>
  <c r="CR676" i="1"/>
  <c r="CQ3022" i="1"/>
  <c r="CQ2773" i="1"/>
  <c r="CQ1606" i="1"/>
  <c r="CQ1384" i="1"/>
  <c r="CQ1289" i="1"/>
  <c r="CQ1199" i="1"/>
  <c r="CQ903" i="1"/>
  <c r="CP2925" i="1"/>
  <c r="CP2186" i="1"/>
  <c r="CP1517" i="1"/>
  <c r="CP1359" i="1"/>
  <c r="CP883" i="1"/>
  <c r="CP677" i="1"/>
  <c r="CO1934" i="1"/>
  <c r="CO1721" i="1"/>
  <c r="CO1602" i="1"/>
  <c r="CO1175" i="1"/>
  <c r="CO1098" i="1"/>
  <c r="CO883" i="1"/>
  <c r="CO554" i="1"/>
  <c r="CN1602" i="1"/>
  <c r="CN1514" i="1"/>
  <c r="CM1746" i="1"/>
  <c r="CM676" i="1"/>
  <c r="CL2701" i="1"/>
  <c r="CL1960" i="1"/>
  <c r="CL835" i="1"/>
  <c r="CL808" i="1"/>
  <c r="CL676" i="1"/>
  <c r="CK1746" i="1"/>
  <c r="CK1608" i="1"/>
  <c r="CK1242" i="1"/>
  <c r="CK1199" i="1"/>
  <c r="CK677" i="1"/>
  <c r="CJ2625" i="1"/>
  <c r="CJ1960" i="1"/>
  <c r="CH2666" i="1"/>
  <c r="CH1794" i="1"/>
  <c r="CJ1794" i="1"/>
  <c r="CI1502" i="1"/>
  <c r="CG1502" i="1"/>
  <c r="CS2816" i="1"/>
  <c r="CS2099" i="1"/>
  <c r="CS1934" i="1"/>
  <c r="CS1359" i="1"/>
  <c r="CR1863" i="1"/>
  <c r="CR1608" i="1"/>
  <c r="CR1289" i="1"/>
  <c r="CQ2625" i="1"/>
  <c r="CQ1198" i="1"/>
  <c r="CQ743" i="1"/>
  <c r="CP1514" i="1"/>
  <c r="CP1246" i="1"/>
  <c r="CP676" i="1"/>
  <c r="CN2009" i="1"/>
  <c r="CN1263" i="1"/>
  <c r="CN1150" i="1"/>
  <c r="CM2806" i="1"/>
  <c r="CM2009" i="1"/>
  <c r="CM1960" i="1"/>
  <c r="CM1384" i="1"/>
  <c r="CM1098" i="1"/>
  <c r="CM808" i="1"/>
  <c r="CL1934" i="1"/>
  <c r="CL1863" i="1"/>
  <c r="CL1721" i="1"/>
  <c r="CK1287" i="1"/>
  <c r="CK1198" i="1"/>
  <c r="CK1098" i="1"/>
  <c r="CK904" i="1"/>
  <c r="CK602" i="1"/>
  <c r="CJ2816" i="1"/>
  <c r="CJ2624" i="1"/>
  <c r="CH1831" i="1"/>
  <c r="CI1831" i="1"/>
  <c r="CH504" i="1"/>
  <c r="CJ504" i="1"/>
  <c r="CI504" i="1"/>
  <c r="CJ2693" i="1"/>
  <c r="CH2693" i="1"/>
  <c r="CG2743" i="1"/>
  <c r="CI2743" i="1"/>
  <c r="CH2888" i="1"/>
  <c r="CI2888" i="1"/>
  <c r="CH2326" i="1"/>
  <c r="CJ2326" i="1"/>
  <c r="CS3025" i="1"/>
  <c r="CR1105" i="1"/>
  <c r="CN2517" i="1"/>
  <c r="CM1272" i="1"/>
  <c r="CS2625" i="1"/>
  <c r="CR2701" i="1"/>
  <c r="CR2009" i="1"/>
  <c r="CR989" i="1"/>
  <c r="CR904" i="1"/>
  <c r="CR615" i="1"/>
  <c r="CQ2624" i="1"/>
  <c r="CQ1287" i="1"/>
  <c r="CQ598" i="1"/>
  <c r="CP2921" i="1"/>
  <c r="CP2773" i="1"/>
  <c r="CP2517" i="1"/>
  <c r="CP1960" i="1"/>
  <c r="CP1272" i="1"/>
  <c r="CP1105" i="1"/>
  <c r="CP615" i="1"/>
  <c r="CO1960" i="1"/>
  <c r="CO1929" i="1"/>
  <c r="CO1199" i="1"/>
  <c r="CO808" i="1"/>
  <c r="CO615" i="1"/>
  <c r="CN2925" i="1"/>
  <c r="CN2625" i="1"/>
  <c r="CN1289" i="1"/>
  <c r="CM2186" i="1"/>
  <c r="CL2695" i="1"/>
  <c r="CL1384" i="1"/>
  <c r="CL1150" i="1"/>
  <c r="CK3022" i="1"/>
  <c r="CK2879" i="1"/>
  <c r="CK2752" i="1"/>
  <c r="CK2207" i="1"/>
  <c r="CK1824" i="1"/>
  <c r="CK1157" i="1"/>
  <c r="CK903" i="1"/>
  <c r="CJ2815" i="1"/>
  <c r="CJ1263" i="1"/>
  <c r="CJ904" i="1"/>
  <c r="CI2574" i="1"/>
  <c r="CH1289" i="1"/>
  <c r="CH2936" i="1"/>
  <c r="CI2936" i="1"/>
  <c r="CH2474" i="1"/>
  <c r="CJ2474" i="1"/>
  <c r="CJ581" i="1"/>
  <c r="CH581" i="1"/>
  <c r="CG673" i="1"/>
  <c r="CI673" i="1"/>
  <c r="CH2243" i="1"/>
  <c r="CI2243" i="1"/>
  <c r="CH1746" i="1"/>
  <c r="CI1746" i="1"/>
  <c r="CS2765" i="1"/>
  <c r="CS2624" i="1"/>
  <c r="CS1929" i="1"/>
  <c r="CS1866" i="1"/>
  <c r="CS1246" i="1"/>
  <c r="CR2806" i="1"/>
  <c r="CR1721" i="1"/>
  <c r="CR1606" i="1"/>
  <c r="CR1287" i="1"/>
  <c r="CR1150" i="1"/>
  <c r="CR903" i="1"/>
  <c r="CP3025" i="1"/>
  <c r="CP1934" i="1"/>
  <c r="CP1384" i="1"/>
  <c r="CP1242" i="1"/>
  <c r="CO1746" i="1"/>
  <c r="CO1263" i="1"/>
  <c r="CO1198" i="1"/>
  <c r="CN2624" i="1"/>
  <c r="CN1854" i="1"/>
  <c r="CN1175" i="1"/>
  <c r="CM3022" i="1"/>
  <c r="CM883" i="1"/>
  <c r="CM602" i="1"/>
  <c r="CL1929" i="1"/>
  <c r="CL1746" i="1"/>
  <c r="CL1263" i="1"/>
  <c r="CL1175" i="1"/>
  <c r="CK1866" i="1"/>
  <c r="CJ903" i="1"/>
  <c r="CI2567" i="1"/>
  <c r="CI2207" i="1"/>
  <c r="CI1514" i="1"/>
  <c r="CH3022" i="1"/>
  <c r="CH640" i="1"/>
  <c r="CJ640" i="1"/>
  <c r="CI578" i="1"/>
  <c r="CH578" i="1"/>
  <c r="CH2217" i="1"/>
  <c r="CJ2217" i="1"/>
  <c r="CJ2095" i="1"/>
  <c r="CH2095" i="1"/>
  <c r="CS2013" i="1"/>
  <c r="CS1384" i="1"/>
  <c r="CS1272" i="1"/>
  <c r="CR2925" i="1"/>
  <c r="CR2695" i="1"/>
  <c r="CR1175" i="1"/>
  <c r="CQ1721" i="1"/>
  <c r="CQ1602" i="1"/>
  <c r="CQ1514" i="1"/>
  <c r="CQ1105" i="1"/>
  <c r="CQ835" i="1"/>
  <c r="CQ808" i="1"/>
  <c r="CQ677" i="1"/>
  <c r="CP1866" i="1"/>
  <c r="CP1098" i="1"/>
  <c r="CN1287" i="1"/>
  <c r="CN602" i="1"/>
  <c r="CM1854" i="1"/>
  <c r="CM1289" i="1"/>
  <c r="CL2806" i="1"/>
  <c r="CL1199" i="1"/>
  <c r="CK2806" i="1"/>
  <c r="CK2695" i="1"/>
  <c r="CK1502" i="1"/>
  <c r="CK808" i="1"/>
  <c r="CK598" i="1"/>
  <c r="CJ1348" i="1"/>
  <c r="CG2872" i="1"/>
  <c r="CI2872" i="1"/>
  <c r="CG895" i="1"/>
  <c r="CI895" i="1"/>
  <c r="CH2234" i="1"/>
  <c r="CI2234" i="1"/>
  <c r="CH615" i="1"/>
  <c r="CJ615" i="1"/>
  <c r="CH554" i="1"/>
  <c r="CJ554" i="1"/>
  <c r="CS989" i="1"/>
  <c r="CK2009" i="1"/>
  <c r="CH1364" i="1"/>
  <c r="CJ1364" i="1"/>
  <c r="CS1242" i="1"/>
  <c r="CR1746" i="1"/>
  <c r="CR1199" i="1"/>
  <c r="CQ676" i="1"/>
  <c r="CP2625" i="1"/>
  <c r="CP1929" i="1"/>
  <c r="CP1157" i="1"/>
  <c r="CO2625" i="1"/>
  <c r="CO677" i="1"/>
  <c r="CN1199" i="1"/>
  <c r="CM2625" i="1"/>
  <c r="CL2013" i="1"/>
  <c r="CL1289" i="1"/>
  <c r="CK2921" i="1"/>
  <c r="CK2186" i="1"/>
  <c r="CK1929" i="1"/>
  <c r="CJ2701" i="1"/>
  <c r="CI1364" i="1"/>
  <c r="CI2312" i="1"/>
  <c r="CH2312" i="1"/>
  <c r="CI1905" i="1"/>
  <c r="CJ1905" i="1"/>
  <c r="CI1208" i="1"/>
  <c r="CH1208" i="1"/>
  <c r="CH3015" i="1"/>
  <c r="CI3015" i="1"/>
  <c r="CL1157" i="1"/>
  <c r="CH1198" i="1"/>
  <c r="CI1198" i="1"/>
  <c r="CS2009" i="1"/>
  <c r="CS1863" i="1"/>
  <c r="CS743" i="1"/>
  <c r="CR3025" i="1"/>
  <c r="CR2921" i="1"/>
  <c r="CR1854" i="1"/>
  <c r="CR1364" i="1"/>
  <c r="CR1198" i="1"/>
  <c r="CQ1960" i="1"/>
  <c r="CQ1934" i="1"/>
  <c r="CQ1866" i="1"/>
  <c r="CQ1098" i="1"/>
  <c r="CQ615" i="1"/>
  <c r="CP3022" i="1"/>
  <c r="CP2624" i="1"/>
  <c r="CP2013" i="1"/>
  <c r="CP1263" i="1"/>
  <c r="CP989" i="1"/>
  <c r="CP904" i="1"/>
  <c r="CO2624" i="1"/>
  <c r="CO1289" i="1"/>
  <c r="CO676" i="1"/>
  <c r="CN2816" i="1"/>
  <c r="CN2765" i="1"/>
  <c r="CN1198" i="1"/>
  <c r="CN904" i="1"/>
  <c r="CM2624" i="1"/>
  <c r="CM1287" i="1"/>
  <c r="CM598" i="1"/>
  <c r="CL1854" i="1"/>
  <c r="CL883" i="1"/>
  <c r="CK1272" i="1"/>
  <c r="CJ2773" i="1"/>
  <c r="CJ1384" i="1"/>
  <c r="CJ743" i="1"/>
  <c r="CI1615" i="1"/>
  <c r="CI1359" i="1"/>
  <c r="CI554" i="1"/>
  <c r="CH2045" i="1"/>
  <c r="CH1514" i="1"/>
  <c r="CH598" i="1"/>
  <c r="CR2625" i="1"/>
  <c r="CM615" i="1"/>
  <c r="CS2701" i="1"/>
  <c r="CS1105" i="1"/>
  <c r="CS835" i="1"/>
  <c r="CR2773" i="1"/>
  <c r="CR1602" i="1"/>
  <c r="CQ1157" i="1"/>
  <c r="CP1289" i="1"/>
  <c r="CP903" i="1"/>
  <c r="CO1364" i="1"/>
  <c r="CM1175" i="1"/>
  <c r="CL3022" i="1"/>
  <c r="CL2773" i="1"/>
  <c r="CL2186" i="1"/>
  <c r="CL2009" i="1"/>
  <c r="CL1287" i="1"/>
  <c r="CK883" i="1"/>
  <c r="CK554" i="1"/>
  <c r="CJ3022" i="1"/>
  <c r="CJ2695" i="1"/>
  <c r="CJ1866" i="1"/>
  <c r="CI2517" i="1"/>
  <c r="CG593" i="1"/>
  <c r="CI593" i="1"/>
  <c r="CG516" i="1"/>
  <c r="CI516" i="1"/>
  <c r="CJ1284" i="1"/>
  <c r="CH1284" i="1"/>
  <c r="CS904" i="1"/>
  <c r="CO2517" i="1"/>
  <c r="CH1863" i="1"/>
  <c r="CJ1863" i="1"/>
  <c r="CS2806" i="1"/>
  <c r="CS1263" i="1"/>
  <c r="CS1157" i="1"/>
  <c r="CS883" i="1"/>
  <c r="CS808" i="1"/>
  <c r="CS602" i="1"/>
  <c r="CR1517" i="1"/>
  <c r="CQ2816" i="1"/>
  <c r="CQ2517" i="1"/>
  <c r="CQ1746" i="1"/>
  <c r="CP2816" i="1"/>
  <c r="CO2816" i="1"/>
  <c r="CO1866" i="1"/>
  <c r="CO1514" i="1"/>
  <c r="CO1287" i="1"/>
  <c r="CO904" i="1"/>
  <c r="CN3025" i="1"/>
  <c r="CN743" i="1"/>
  <c r="CN598" i="1"/>
  <c r="CM1608" i="1"/>
  <c r="CM1514" i="1"/>
  <c r="CM1242" i="1"/>
  <c r="CM743" i="1"/>
  <c r="CL1608" i="1"/>
  <c r="CL1517" i="1"/>
  <c r="CK2567" i="1"/>
  <c r="CK2517" i="1"/>
  <c r="CK1364" i="1"/>
  <c r="CK743" i="1"/>
  <c r="CJ2186" i="1"/>
  <c r="CJ1949" i="1"/>
  <c r="CJ1722" i="1"/>
  <c r="CH2526" i="1"/>
  <c r="CI2526" i="1"/>
  <c r="CH919" i="1"/>
  <c r="CJ919" i="1"/>
  <c r="CN1272" i="1"/>
  <c r="CM2773" i="1"/>
  <c r="CJ1517" i="1"/>
  <c r="CH903" i="1"/>
  <c r="CI903" i="1"/>
  <c r="CS2695" i="1"/>
  <c r="CS1608" i="1"/>
  <c r="CS1289" i="1"/>
  <c r="CS1098" i="1"/>
  <c r="CS554" i="1"/>
  <c r="CR3022" i="1"/>
  <c r="CR1514" i="1"/>
  <c r="CR1359" i="1"/>
  <c r="CQ1863" i="1"/>
  <c r="CQ1246" i="1"/>
  <c r="CP2765" i="1"/>
  <c r="CP1287" i="1"/>
  <c r="CO3022" i="1"/>
  <c r="CO1359" i="1"/>
  <c r="CO903" i="1"/>
  <c r="CO602" i="1"/>
  <c r="CN2701" i="1"/>
  <c r="CN1364" i="1"/>
  <c r="CN1105" i="1"/>
  <c r="CM2517" i="1"/>
  <c r="CM554" i="1"/>
  <c r="CL2625" i="1"/>
  <c r="CL1105" i="1"/>
  <c r="CK2676" i="1"/>
  <c r="CK2625" i="1"/>
  <c r="CK2456" i="1"/>
  <c r="CK2276" i="1"/>
  <c r="CK1721" i="1"/>
  <c r="CJ2925" i="1"/>
  <c r="CJ2013" i="1"/>
  <c r="CJ1786" i="1"/>
  <c r="CJ1721" i="1"/>
  <c r="CJ1602" i="1"/>
  <c r="CI2456" i="1"/>
  <c r="CI2154" i="1"/>
  <c r="CI615" i="1"/>
  <c r="CH770" i="1"/>
  <c r="CI1808" i="1"/>
  <c r="CJ1808" i="1"/>
  <c r="CH1111" i="1"/>
  <c r="CJ1111" i="1"/>
  <c r="CJ1199" i="1"/>
  <c r="CS2925" i="1"/>
  <c r="CS1721" i="1"/>
  <c r="CS1606" i="1"/>
  <c r="CR2517" i="1"/>
  <c r="CR2186" i="1"/>
  <c r="CR835" i="1"/>
  <c r="CR743" i="1"/>
  <c r="CQ1364" i="1"/>
  <c r="CQ1242" i="1"/>
  <c r="CQ883" i="1"/>
  <c r="CP1608" i="1"/>
  <c r="CN1960" i="1"/>
  <c r="CN677" i="1"/>
  <c r="CM1364" i="1"/>
  <c r="CL2624" i="1"/>
  <c r="CL554" i="1"/>
  <c r="CK1854" i="1"/>
  <c r="CK1359" i="1"/>
  <c r="CK1175" i="1"/>
  <c r="CH2625" i="1"/>
  <c r="CG1286" i="1"/>
  <c r="CI1286" i="1"/>
  <c r="CH2346" i="1"/>
  <c r="CI2346" i="1"/>
  <c r="CR1934" i="1"/>
  <c r="CS1854" i="1"/>
  <c r="CR602" i="1"/>
  <c r="CR554" i="1"/>
  <c r="CQ2695" i="1"/>
  <c r="CQ1272" i="1"/>
  <c r="CP1721" i="1"/>
  <c r="CP743" i="1"/>
  <c r="CP602" i="1"/>
  <c r="CP554" i="1"/>
  <c r="CO2773" i="1"/>
  <c r="CO1608" i="1"/>
  <c r="CO743" i="1"/>
  <c r="CN2695" i="1"/>
  <c r="CN1866" i="1"/>
  <c r="CN1098" i="1"/>
  <c r="CN835" i="1"/>
  <c r="CN615" i="1"/>
  <c r="CM1721" i="1"/>
  <c r="CL1602" i="1"/>
  <c r="CL602" i="1"/>
  <c r="CK1960" i="1"/>
  <c r="CK615" i="1"/>
  <c r="CJ1746" i="1"/>
  <c r="CJ598" i="1"/>
  <c r="CI2809" i="1"/>
  <c r="CI1583" i="1"/>
  <c r="CI679" i="1"/>
  <c r="CH954" i="1"/>
  <c r="CH743" i="1"/>
  <c r="CI2628" i="1"/>
  <c r="CH2628" i="1"/>
  <c r="CH2431" i="1"/>
  <c r="CJ2431" i="1"/>
  <c r="CH1178" i="1"/>
  <c r="CI1178" i="1"/>
  <c r="CI1750" i="1"/>
  <c r="CH1750" i="1"/>
  <c r="CH1200" i="1"/>
  <c r="CJ1200" i="1"/>
  <c r="CJ678" i="1"/>
  <c r="CI678" i="1"/>
  <c r="CQ2875" i="1"/>
  <c r="CQ2683" i="1"/>
  <c r="CQ2635" i="1"/>
  <c r="CK1094" i="1"/>
  <c r="CI2980" i="1"/>
  <c r="CI1646" i="1"/>
  <c r="CG1763" i="1"/>
  <c r="CI2836" i="1"/>
  <c r="CI2325" i="1"/>
  <c r="CI2400" i="1"/>
  <c r="CI2042" i="1"/>
  <c r="CI1032" i="1"/>
  <c r="CI1406" i="1"/>
  <c r="CI2164" i="1"/>
  <c r="CI1431" i="1"/>
  <c r="CC1767" i="1"/>
  <c r="CM1767" i="1"/>
  <c r="CE1446" i="1"/>
  <c r="CG1446" i="1" s="1"/>
  <c r="CK1446" i="1"/>
  <c r="CR2495" i="1"/>
  <c r="CS2495" i="1"/>
  <c r="CL639" i="1"/>
  <c r="CH639" i="1"/>
  <c r="CK639" i="1"/>
  <c r="CM639" i="1"/>
  <c r="CN639" i="1"/>
  <c r="CR639" i="1"/>
  <c r="CJ639" i="1"/>
  <c r="CP639" i="1"/>
  <c r="CS639" i="1"/>
  <c r="CO639" i="1"/>
  <c r="CS575" i="1"/>
  <c r="CQ575" i="1"/>
  <c r="CR575" i="1"/>
  <c r="CO575" i="1"/>
  <c r="CE1994" i="1"/>
  <c r="CG1994" i="1" s="1"/>
  <c r="CK1994" i="1"/>
  <c r="CE1825" i="1"/>
  <c r="CG1825" i="1" s="1"/>
  <c r="CK1825" i="1"/>
  <c r="CE1827" i="1"/>
  <c r="CG1827" i="1" s="1"/>
  <c r="CK1827" i="1"/>
  <c r="CP646" i="1"/>
  <c r="CO646" i="1"/>
  <c r="CM2002" i="1"/>
  <c r="CH750" i="1"/>
  <c r="CR750" i="1"/>
  <c r="CP750" i="1"/>
  <c r="CQ750" i="1"/>
  <c r="CL750" i="1"/>
  <c r="CS750" i="1"/>
  <c r="CJ750" i="1"/>
  <c r="CN750" i="1"/>
  <c r="CH637" i="1"/>
  <c r="CN637" i="1"/>
  <c r="CR637" i="1"/>
  <c r="CJ637" i="1"/>
  <c r="CP637" i="1"/>
  <c r="CS637" i="1"/>
  <c r="CH573" i="1"/>
  <c r="CJ573" i="1"/>
  <c r="CL573" i="1"/>
  <c r="CR573" i="1"/>
  <c r="CN573" i="1"/>
  <c r="CP573" i="1"/>
  <c r="CE1392" i="1"/>
  <c r="CG1392" i="1" s="1"/>
  <c r="CK1392" i="1"/>
  <c r="CE1535" i="1"/>
  <c r="CG1535" i="1" s="1"/>
  <c r="CK1535" i="1"/>
  <c r="CC2041" i="1"/>
  <c r="CM2041" i="1"/>
  <c r="CN1738" i="1"/>
  <c r="CL1738" i="1"/>
  <c r="CP1738" i="1"/>
  <c r="CQ1738" i="1"/>
  <c r="CH1738" i="1"/>
  <c r="CM1738" i="1"/>
  <c r="CS1738" i="1"/>
  <c r="CK1738" i="1"/>
  <c r="CR1738" i="1"/>
  <c r="CS1618" i="1"/>
  <c r="CM1618" i="1"/>
  <c r="CQ1618" i="1"/>
  <c r="CL1618" i="1"/>
  <c r="CR1618" i="1"/>
  <c r="CP1618" i="1"/>
  <c r="CN1618" i="1"/>
  <c r="CJ1567" i="1"/>
  <c r="CS1567" i="1"/>
  <c r="CQ1567" i="1"/>
  <c r="CR1567" i="1"/>
  <c r="CL1567" i="1"/>
  <c r="CP1567" i="1"/>
  <c r="CQ1479" i="1"/>
  <c r="CK1479" i="1"/>
  <c r="CP1479" i="1"/>
  <c r="CO1479" i="1"/>
  <c r="CJ1479" i="1"/>
  <c r="CL1479" i="1"/>
  <c r="CM1479" i="1"/>
  <c r="CS1479" i="1"/>
  <c r="CN1479" i="1"/>
  <c r="CR1479" i="1"/>
  <c r="CS1417" i="1"/>
  <c r="CK1417" i="1"/>
  <c r="CM1417" i="1"/>
  <c r="CL1417" i="1"/>
  <c r="CR1417" i="1"/>
  <c r="CN1417" i="1"/>
  <c r="CO1417" i="1"/>
  <c r="CQ1417" i="1"/>
  <c r="CM1226" i="1"/>
  <c r="CP1226" i="1"/>
  <c r="CS1226" i="1"/>
  <c r="CR1226" i="1"/>
  <c r="CQ1226" i="1"/>
  <c r="CK1226" i="1"/>
  <c r="CN1226" i="1"/>
  <c r="CL1226" i="1"/>
  <c r="CO1226" i="1"/>
  <c r="CK1167" i="1"/>
  <c r="CR1167" i="1"/>
  <c r="CQ1167" i="1"/>
  <c r="CM1167" i="1"/>
  <c r="CJ1167" i="1"/>
  <c r="CN1167" i="1"/>
  <c r="CL1167" i="1"/>
  <c r="CS1167" i="1"/>
  <c r="CO1167" i="1"/>
  <c r="CP1167" i="1"/>
  <c r="CH1103" i="1"/>
  <c r="CJ1103" i="1"/>
  <c r="CI1103" i="1"/>
  <c r="CN1103" i="1"/>
  <c r="CS1103" i="1"/>
  <c r="CL1103" i="1"/>
  <c r="CP1103" i="1"/>
  <c r="CR1103" i="1"/>
  <c r="CK1103" i="1"/>
  <c r="CM1103" i="1"/>
  <c r="CQ1103" i="1"/>
  <c r="CO1103" i="1"/>
  <c r="CQ1050" i="1"/>
  <c r="CH1050" i="1"/>
  <c r="CS1050" i="1"/>
  <c r="CM1050" i="1"/>
  <c r="CO1050" i="1"/>
  <c r="CN1050" i="1"/>
  <c r="CK1050" i="1"/>
  <c r="CP1050" i="1"/>
  <c r="CR1050" i="1"/>
  <c r="CL1050" i="1"/>
  <c r="CI1050" i="1"/>
  <c r="CM912" i="1"/>
  <c r="CQ912" i="1"/>
  <c r="CL912" i="1"/>
  <c r="CP912" i="1"/>
  <c r="CR912" i="1"/>
  <c r="CO912" i="1"/>
  <c r="CH912" i="1"/>
  <c r="CN912" i="1"/>
  <c r="CJ912" i="1"/>
  <c r="CK912" i="1"/>
  <c r="CI912" i="1"/>
  <c r="CH831" i="1"/>
  <c r="CM831" i="1"/>
  <c r="CO831" i="1"/>
  <c r="CR831" i="1"/>
  <c r="CP831" i="1"/>
  <c r="CQ831" i="1"/>
  <c r="CL831" i="1"/>
  <c r="CN831" i="1"/>
  <c r="CS831" i="1"/>
  <c r="CJ831" i="1"/>
  <c r="CK831" i="1"/>
  <c r="CH746" i="1"/>
  <c r="CI746" i="1"/>
  <c r="CR746" i="1"/>
  <c r="CP746" i="1"/>
  <c r="CQ746" i="1"/>
  <c r="CL746" i="1"/>
  <c r="CS746" i="1"/>
  <c r="CO746" i="1"/>
  <c r="CJ746" i="1"/>
  <c r="CK746" i="1"/>
  <c r="CN746" i="1"/>
  <c r="CJ1139" i="1"/>
  <c r="CQ1139" i="1"/>
  <c r="CK1139" i="1"/>
  <c r="CN1139" i="1"/>
  <c r="CS1139" i="1"/>
  <c r="CL1139" i="1"/>
  <c r="CM1139" i="1"/>
  <c r="CP1139" i="1"/>
  <c r="CO1139" i="1"/>
  <c r="CR1139" i="1"/>
  <c r="CH538" i="1"/>
  <c r="CJ538" i="1"/>
  <c r="CL538" i="1"/>
  <c r="CQ538" i="1"/>
  <c r="CR538" i="1"/>
  <c r="CN538" i="1"/>
  <c r="CP538" i="1"/>
  <c r="CS538" i="1"/>
  <c r="CE1458" i="1"/>
  <c r="CK1458" i="1"/>
  <c r="CC2194" i="1"/>
  <c r="CM2194" i="1"/>
  <c r="CC1806" i="1"/>
  <c r="CM1806" i="1"/>
  <c r="CH1856" i="1"/>
  <c r="CS1856" i="1"/>
  <c r="CR1856" i="1"/>
  <c r="CI1856" i="1"/>
  <c r="CQ1856" i="1"/>
  <c r="CN1856" i="1"/>
  <c r="CL1856" i="1"/>
  <c r="CJ1856" i="1"/>
  <c r="CO1856" i="1"/>
  <c r="CP1856" i="1"/>
  <c r="CM1856" i="1"/>
  <c r="CO1802" i="1"/>
  <c r="CR1802" i="1"/>
  <c r="CM1802" i="1"/>
  <c r="CH1802" i="1"/>
  <c r="CN1802" i="1"/>
  <c r="CQ1802" i="1"/>
  <c r="CK1802" i="1"/>
  <c r="CL1802" i="1"/>
  <c r="CP1802" i="1"/>
  <c r="CJ1802" i="1"/>
  <c r="CS1802" i="1"/>
  <c r="CH1679" i="1"/>
  <c r="CK1679" i="1"/>
  <c r="CP1679" i="1"/>
  <c r="CI1679" i="1"/>
  <c r="CJ1679" i="1"/>
  <c r="CQ1679" i="1"/>
  <c r="CL1679" i="1"/>
  <c r="CS1679" i="1"/>
  <c r="CR1679" i="1"/>
  <c r="CM1679" i="1"/>
  <c r="CH1617" i="1"/>
  <c r="CM1617" i="1"/>
  <c r="CQ1617" i="1"/>
  <c r="CL1617" i="1"/>
  <c r="CR1617" i="1"/>
  <c r="CJ1617" i="1"/>
  <c r="CI1617" i="1"/>
  <c r="CK1617" i="1"/>
  <c r="CP1617" i="1"/>
  <c r="CN1617" i="1"/>
  <c r="CL1552" i="1"/>
  <c r="CK1552" i="1"/>
  <c r="CP1552" i="1"/>
  <c r="CM1552" i="1"/>
  <c r="CS1552" i="1"/>
  <c r="CN1552" i="1"/>
  <c r="CQ1552" i="1"/>
  <c r="CH1552" i="1"/>
  <c r="CJ1552" i="1"/>
  <c r="CR1552" i="1"/>
  <c r="CO1552" i="1"/>
  <c r="CI1552" i="1"/>
  <c r="CH1322" i="1"/>
  <c r="CJ1322" i="1"/>
  <c r="CM1322" i="1"/>
  <c r="CO1322" i="1"/>
  <c r="CQ1322" i="1"/>
  <c r="CS1322" i="1"/>
  <c r="CP1322" i="1"/>
  <c r="CK1322" i="1"/>
  <c r="CR1322" i="1"/>
  <c r="CR1224" i="1"/>
  <c r="CQ1224" i="1"/>
  <c r="CJ986" i="1"/>
  <c r="CN986" i="1"/>
  <c r="CR986" i="1"/>
  <c r="CK986" i="1"/>
  <c r="CO986" i="1"/>
  <c r="CS986" i="1"/>
  <c r="CL986" i="1"/>
  <c r="CM986" i="1"/>
  <c r="CQ986" i="1"/>
  <c r="CP825" i="1"/>
  <c r="CQ825" i="1"/>
  <c r="CL825" i="1"/>
  <c r="CH825" i="1"/>
  <c r="CN825" i="1"/>
  <c r="CS825" i="1"/>
  <c r="CJ825" i="1"/>
  <c r="CK825" i="1"/>
  <c r="CM825" i="1"/>
  <c r="CO825" i="1"/>
  <c r="CJ2503" i="1"/>
  <c r="CN2503" i="1"/>
  <c r="CM2503" i="1"/>
  <c r="CR2503" i="1"/>
  <c r="CS2503" i="1"/>
  <c r="CP2503" i="1"/>
  <c r="CQ2503" i="1"/>
  <c r="CS2355" i="1"/>
  <c r="CO2355" i="1"/>
  <c r="CH2117" i="1"/>
  <c r="CP2117" i="1"/>
  <c r="CL2117" i="1"/>
  <c r="CQ2117" i="1"/>
  <c r="CN2117" i="1"/>
  <c r="CR2117" i="1"/>
  <c r="CS2117" i="1"/>
  <c r="CM2117" i="1"/>
  <c r="CO2117" i="1"/>
  <c r="CJ2117" i="1"/>
  <c r="CS2061" i="1"/>
  <c r="CR2061" i="1"/>
  <c r="CP2061" i="1"/>
  <c r="CH2039" i="1"/>
  <c r="CI2039" i="1"/>
  <c r="CP2039" i="1"/>
  <c r="CQ2039" i="1"/>
  <c r="CK2039" i="1"/>
  <c r="CL2039" i="1"/>
  <c r="CS2039" i="1"/>
  <c r="CR2039" i="1"/>
  <c r="CO2039" i="1"/>
  <c r="CN2039" i="1"/>
  <c r="CJ2039" i="1"/>
  <c r="CM2039" i="1"/>
  <c r="CJ2421" i="1"/>
  <c r="CN2421" i="1"/>
  <c r="CS2421" i="1"/>
  <c r="CR2421" i="1"/>
  <c r="CL2421" i="1"/>
  <c r="CP2421" i="1"/>
  <c r="CS2264" i="1"/>
  <c r="CR2264" i="1"/>
  <c r="CQ2264" i="1"/>
  <c r="CN2264" i="1"/>
  <c r="CP2264" i="1"/>
  <c r="CN2189" i="1"/>
  <c r="CS2189" i="1"/>
  <c r="CR2189" i="1"/>
  <c r="CL2189" i="1"/>
  <c r="CH2116" i="1"/>
  <c r="CP2116" i="1"/>
  <c r="CL2116" i="1"/>
  <c r="CQ2116" i="1"/>
  <c r="CN2116" i="1"/>
  <c r="CR2116" i="1"/>
  <c r="CS2116" i="1"/>
  <c r="CJ2116" i="1"/>
  <c r="CH2058" i="1"/>
  <c r="CQ2058" i="1"/>
  <c r="CO2058" i="1"/>
  <c r="CL2058" i="1"/>
  <c r="CS2058" i="1"/>
  <c r="CM2058" i="1"/>
  <c r="CR2058" i="1"/>
  <c r="CJ2058" i="1"/>
  <c r="CI2058" i="1"/>
  <c r="CN2058" i="1"/>
  <c r="CP2058" i="1"/>
  <c r="CN1680" i="1"/>
  <c r="CK1680" i="1"/>
  <c r="CP1680" i="1"/>
  <c r="CI1680" i="1"/>
  <c r="CJ1680" i="1"/>
  <c r="CQ1680" i="1"/>
  <c r="CL1680" i="1"/>
  <c r="CS1680" i="1"/>
  <c r="CH1680" i="1"/>
  <c r="CR1680" i="1"/>
  <c r="CM1680" i="1"/>
  <c r="CR1561" i="1"/>
  <c r="CO1561" i="1"/>
  <c r="CP1561" i="1"/>
  <c r="CS1561" i="1"/>
  <c r="CJ551" i="1"/>
  <c r="CL551" i="1"/>
  <c r="CK551" i="1"/>
  <c r="CQ551" i="1"/>
  <c r="CR551" i="1"/>
  <c r="CM551" i="1"/>
  <c r="CN551" i="1"/>
  <c r="CK1921" i="1"/>
  <c r="CM1921" i="1"/>
  <c r="CO1921" i="1"/>
  <c r="CS1921" i="1"/>
  <c r="CR1921" i="1"/>
  <c r="CJ1921" i="1"/>
  <c r="CL1921" i="1"/>
  <c r="CN1921" i="1"/>
  <c r="CQ1921" i="1"/>
  <c r="CE1727" i="1"/>
  <c r="CG1727" i="1" s="1"/>
  <c r="CK1727" i="1"/>
  <c r="CC2120" i="1"/>
  <c r="CM2120" i="1"/>
  <c r="CR2610" i="1"/>
  <c r="CS2610" i="1"/>
  <c r="CQ2610" i="1"/>
  <c r="CP2610" i="1"/>
  <c r="CL2610" i="1"/>
  <c r="CJ2610" i="1"/>
  <c r="CN2610" i="1"/>
  <c r="CR2711" i="1"/>
  <c r="CS2711" i="1"/>
  <c r="CL2711" i="1"/>
  <c r="CP2711" i="1"/>
  <c r="CJ2711" i="1"/>
  <c r="CH2711" i="1"/>
  <c r="CN2711" i="1"/>
  <c r="CO2616" i="1"/>
  <c r="CR2616" i="1"/>
  <c r="CS2616" i="1"/>
  <c r="CM2616" i="1"/>
  <c r="CQ2616" i="1"/>
  <c r="CK2616" i="1"/>
  <c r="CP2616" i="1"/>
  <c r="CL2616" i="1"/>
  <c r="CJ2616" i="1"/>
  <c r="CO2516" i="1"/>
  <c r="CP2516" i="1"/>
  <c r="CQ2516" i="1"/>
  <c r="CM2516" i="1"/>
  <c r="CH2516" i="1"/>
  <c r="CN2516" i="1"/>
  <c r="CL2516" i="1"/>
  <c r="CR2516" i="1"/>
  <c r="CK2516" i="1"/>
  <c r="CS2516" i="1"/>
  <c r="CH2418" i="1"/>
  <c r="CJ2418" i="1"/>
  <c r="CS2418" i="1"/>
  <c r="CR2418" i="1"/>
  <c r="CL2418" i="1"/>
  <c r="CP2418" i="1"/>
  <c r="CQ2418" i="1"/>
  <c r="CK1785" i="1"/>
  <c r="CS1785" i="1"/>
  <c r="CR1785" i="1"/>
  <c r="CO1785" i="1"/>
  <c r="CN1785" i="1"/>
  <c r="CM1785" i="1"/>
  <c r="CQ1785" i="1"/>
  <c r="CH662" i="1"/>
  <c r="CN662" i="1"/>
  <c r="CR662" i="1"/>
  <c r="CI662" i="1"/>
  <c r="CP662" i="1"/>
  <c r="CO662" i="1"/>
  <c r="CS662" i="1"/>
  <c r="CQ662" i="1"/>
  <c r="CK662" i="1"/>
  <c r="CC1888" i="1"/>
  <c r="CM1888" i="1"/>
  <c r="CR2758" i="1"/>
  <c r="CH3039" i="1"/>
  <c r="CM3039" i="1"/>
  <c r="CJ3039" i="1"/>
  <c r="CN3039" i="1"/>
  <c r="CK3039" i="1"/>
  <c r="CL3039" i="1"/>
  <c r="CQ3039" i="1"/>
  <c r="CS3039" i="1"/>
  <c r="CO3039" i="1"/>
  <c r="CR3039" i="1"/>
  <c r="CP3039" i="1"/>
  <c r="CJ2975" i="1"/>
  <c r="CL2975" i="1"/>
  <c r="CP2975" i="1"/>
  <c r="CM2975" i="1"/>
  <c r="CN2975" i="1"/>
  <c r="CO2975" i="1"/>
  <c r="CS2975" i="1"/>
  <c r="CN2902" i="1"/>
  <c r="CR2902" i="1"/>
  <c r="CP2902" i="1"/>
  <c r="CK2902" i="1"/>
  <c r="CQ2902" i="1"/>
  <c r="CM2902" i="1"/>
  <c r="CL2902" i="1"/>
  <c r="CO2902" i="1"/>
  <c r="CJ2902" i="1"/>
  <c r="CN2831" i="1"/>
  <c r="CP2831" i="1"/>
  <c r="CM2831" i="1"/>
  <c r="CJ2831" i="1"/>
  <c r="CK2831" i="1"/>
  <c r="CO2831" i="1"/>
  <c r="CQ2831" i="1"/>
  <c r="CL2831" i="1"/>
  <c r="CS2831" i="1"/>
  <c r="CK2788" i="1"/>
  <c r="CS2788" i="1"/>
  <c r="CR2788" i="1"/>
  <c r="CP2788" i="1"/>
  <c r="CN2788" i="1"/>
  <c r="CM2788" i="1"/>
  <c r="CQ2788" i="1"/>
  <c r="CH2725" i="1"/>
  <c r="CM2725" i="1"/>
  <c r="CO2725" i="1"/>
  <c r="CQ2725" i="1"/>
  <c r="CR2725" i="1"/>
  <c r="CS2725" i="1"/>
  <c r="CI2725" i="1"/>
  <c r="CL2725" i="1"/>
  <c r="CJ2725" i="1"/>
  <c r="CP2725" i="1"/>
  <c r="CK2725" i="1"/>
  <c r="CJ2661" i="1"/>
  <c r="CR2661" i="1"/>
  <c r="CS2661" i="1"/>
  <c r="CQ2661" i="1"/>
  <c r="CL2661" i="1"/>
  <c r="CK2661" i="1"/>
  <c r="CM2661" i="1"/>
  <c r="CO2661" i="1"/>
  <c r="CP2661" i="1"/>
  <c r="CH2661" i="1"/>
  <c r="CN2661" i="1"/>
  <c r="CG1832" i="1"/>
  <c r="CI1832" i="1"/>
  <c r="CG1471" i="1"/>
  <c r="CI1471" i="1"/>
  <c r="CH2964" i="1"/>
  <c r="CM2964" i="1"/>
  <c r="CN2964" i="1"/>
  <c r="CO2964" i="1"/>
  <c r="CS2964" i="1"/>
  <c r="CI2964" i="1"/>
  <c r="CR2964" i="1"/>
  <c r="CP2964" i="1"/>
  <c r="CQ2964" i="1"/>
  <c r="CJ2964" i="1"/>
  <c r="CL2964" i="1"/>
  <c r="CK2964" i="1"/>
  <c r="CH2871" i="1"/>
  <c r="CQ2871" i="1"/>
  <c r="CL2871" i="1"/>
  <c r="CI2871" i="1"/>
  <c r="CM2871" i="1"/>
  <c r="CK2871" i="1"/>
  <c r="CS2871" i="1"/>
  <c r="CJ2871" i="1"/>
  <c r="CO2871" i="1"/>
  <c r="CR2871" i="1"/>
  <c r="CN2871" i="1"/>
  <c r="CP2871" i="1"/>
  <c r="CH2705" i="1"/>
  <c r="CI2705" i="1"/>
  <c r="CP2705" i="1"/>
  <c r="CJ2705" i="1"/>
  <c r="CN2705" i="1"/>
  <c r="CK2705" i="1"/>
  <c r="CM2705" i="1"/>
  <c r="CO2705" i="1"/>
  <c r="CQ2705" i="1"/>
  <c r="CR2705" i="1"/>
  <c r="CS2705" i="1"/>
  <c r="CS2608" i="1"/>
  <c r="CQ2608" i="1"/>
  <c r="CP2608" i="1"/>
  <c r="CL2608" i="1"/>
  <c r="CJ2608" i="1"/>
  <c r="CN2608" i="1"/>
  <c r="CH2608" i="1"/>
  <c r="CH2509" i="1"/>
  <c r="CN2509" i="1"/>
  <c r="CL2509" i="1"/>
  <c r="CR2509" i="1"/>
  <c r="CS2509" i="1"/>
  <c r="CJ2509" i="1"/>
  <c r="CP2509" i="1"/>
  <c r="CR778" i="1"/>
  <c r="CP778" i="1"/>
  <c r="CJ778" i="1"/>
  <c r="CI778" i="1"/>
  <c r="CK778" i="1"/>
  <c r="CO778" i="1"/>
  <c r="CQ778" i="1"/>
  <c r="CL778" i="1"/>
  <c r="CS778" i="1"/>
  <c r="CM778" i="1"/>
  <c r="CN778" i="1"/>
  <c r="CH778" i="1"/>
  <c r="CC2321" i="1"/>
  <c r="CM2321" i="1"/>
  <c r="CS856" i="1"/>
  <c r="CR856" i="1"/>
  <c r="CJ3030" i="1"/>
  <c r="CS3030" i="1"/>
  <c r="CQ3030" i="1"/>
  <c r="CR3030" i="1"/>
  <c r="CP3030" i="1"/>
  <c r="CJ2970" i="1"/>
  <c r="CH2970" i="1"/>
  <c r="CN2970" i="1"/>
  <c r="CS2970" i="1"/>
  <c r="CR2970" i="1"/>
  <c r="CP2970" i="1"/>
  <c r="CQ2970" i="1"/>
  <c r="CQ2898" i="1"/>
  <c r="CS2898" i="1"/>
  <c r="CR2898" i="1"/>
  <c r="CI2830" i="1"/>
  <c r="CM2830" i="1"/>
  <c r="CJ2830" i="1"/>
  <c r="CK2830" i="1"/>
  <c r="CO2830" i="1"/>
  <c r="CQ2830" i="1"/>
  <c r="CL2830" i="1"/>
  <c r="CS2830" i="1"/>
  <c r="CH2830" i="1"/>
  <c r="CK2785" i="1"/>
  <c r="CR2785" i="1"/>
  <c r="CP2785" i="1"/>
  <c r="CN2785" i="1"/>
  <c r="CI2785" i="1"/>
  <c r="CJ2785" i="1"/>
  <c r="CQ2785" i="1"/>
  <c r="CM2785" i="1"/>
  <c r="CO2785" i="1"/>
  <c r="CI2724" i="1"/>
  <c r="CO2724" i="1"/>
  <c r="CQ2724" i="1"/>
  <c r="CR2724" i="1"/>
  <c r="CS2724" i="1"/>
  <c r="CL2724" i="1"/>
  <c r="CP2724" i="1"/>
  <c r="CK2724" i="1"/>
  <c r="CC2465" i="1"/>
  <c r="CE2465" i="1" s="1"/>
  <c r="CI2465" i="1" s="1"/>
  <c r="CM2465" i="1"/>
  <c r="CE2002" i="1"/>
  <c r="CG2002" i="1" s="1"/>
  <c r="CK2002" i="1"/>
  <c r="CI639" i="1"/>
  <c r="CG1311" i="1"/>
  <c r="CI1311" i="1"/>
  <c r="CC1657" i="1"/>
  <c r="CM1657" i="1"/>
  <c r="CQ2230" i="1"/>
  <c r="CS2230" i="1"/>
  <c r="CS1449" i="1"/>
  <c r="CR1449" i="1"/>
  <c r="CC1848" i="1"/>
  <c r="CM1848" i="1"/>
  <c r="CG2814" i="1"/>
  <c r="CI2814" i="1"/>
  <c r="CI2663" i="1"/>
  <c r="CG2663" i="1"/>
  <c r="CN2145" i="1"/>
  <c r="CR2145" i="1"/>
  <c r="CK1570" i="1"/>
  <c r="CE1895" i="1"/>
  <c r="CK1895" i="1"/>
  <c r="CC2278" i="1"/>
  <c r="CM2278" i="1"/>
  <c r="CM1959" i="1"/>
  <c r="CC1959" i="1"/>
  <c r="CG2810" i="1"/>
  <c r="CI2810" i="1"/>
  <c r="CI825" i="1"/>
  <c r="CJ3026" i="1"/>
  <c r="CI2474" i="1"/>
  <c r="CI824" i="1"/>
  <c r="CH2096" i="1"/>
  <c r="CH1141" i="1"/>
  <c r="CI1039" i="1"/>
  <c r="CH1970" i="1"/>
  <c r="CG1810" i="1"/>
  <c r="CI1810" i="1"/>
  <c r="CH1396" i="1"/>
  <c r="CH1313" i="1"/>
  <c r="CI1313" i="1"/>
  <c r="CI1156" i="1"/>
  <c r="CH910" i="1"/>
  <c r="CK2708" i="1"/>
  <c r="CK1730" i="1"/>
  <c r="CJ2867" i="1"/>
  <c r="CI1786" i="1"/>
  <c r="CH677" i="1"/>
  <c r="CI677" i="1"/>
  <c r="CH2199" i="1"/>
  <c r="CI2199" i="1"/>
  <c r="CJ1396" i="1"/>
  <c r="CI2867" i="1"/>
  <c r="CI2708" i="1"/>
  <c r="CH2708" i="1"/>
  <c r="CH2080" i="1"/>
  <c r="CI2080" i="1"/>
  <c r="CJ2887" i="1"/>
  <c r="CG1009" i="1"/>
  <c r="CI1009" i="1"/>
  <c r="CJ1907" i="1"/>
  <c r="CJ1847" i="1"/>
  <c r="CJ1604" i="1"/>
  <c r="CJ1536" i="1"/>
  <c r="CI1398" i="1"/>
  <c r="CI1216" i="1"/>
  <c r="CI974" i="1"/>
  <c r="CI595" i="1"/>
  <c r="CG2999" i="1"/>
  <c r="CI2999" i="1"/>
  <c r="CI966" i="1"/>
  <c r="CH2002" i="1"/>
  <c r="CG1394" i="1"/>
  <c r="CI1394" i="1"/>
  <c r="CI2512" i="1"/>
  <c r="CK2507" i="1"/>
  <c r="CM2443" i="1"/>
  <c r="CQ2379" i="1"/>
  <c r="CQ1803" i="1"/>
  <c r="CQ1691" i="1"/>
  <c r="CI2868" i="1"/>
  <c r="CK2856" i="1"/>
  <c r="CI1910" i="1"/>
  <c r="CC791" i="1"/>
  <c r="CM791" i="1"/>
  <c r="CK2686" i="1"/>
  <c r="CL2686" i="1"/>
  <c r="CM2686" i="1"/>
  <c r="CN2686" i="1"/>
  <c r="CO2686" i="1"/>
  <c r="CP2686" i="1"/>
  <c r="CQ2686" i="1"/>
  <c r="CH2145" i="1"/>
  <c r="CJ2145" i="1"/>
  <c r="CL2145" i="1"/>
  <c r="CQ2145" i="1"/>
  <c r="CO2145" i="1"/>
  <c r="CP2145" i="1"/>
  <c r="CH1645" i="1"/>
  <c r="CL1645" i="1"/>
  <c r="CJ1645" i="1"/>
  <c r="CN1645" i="1"/>
  <c r="CR1645" i="1"/>
  <c r="CJ1176" i="1"/>
  <c r="CN1176" i="1"/>
  <c r="CM1176" i="1"/>
  <c r="CH1176" i="1"/>
  <c r="CL1176" i="1"/>
  <c r="CK1176" i="1"/>
  <c r="CR1176" i="1"/>
  <c r="CO1176" i="1"/>
  <c r="CP1176" i="1"/>
  <c r="CQ1176" i="1"/>
  <c r="CH695" i="1"/>
  <c r="CI695" i="1"/>
  <c r="CO695" i="1"/>
  <c r="CM695" i="1"/>
  <c r="CN695" i="1"/>
  <c r="CP695" i="1"/>
  <c r="CQ695" i="1"/>
  <c r="CR695" i="1"/>
  <c r="CC1847" i="1"/>
  <c r="CM1847" i="1"/>
  <c r="CC1427" i="1"/>
  <c r="CM1427" i="1"/>
  <c r="CP995" i="1"/>
  <c r="CS995" i="1"/>
  <c r="CQ943" i="1"/>
  <c r="CS943" i="1"/>
  <c r="CO943" i="1"/>
  <c r="CP943" i="1"/>
  <c r="CH3035" i="1"/>
  <c r="CL3035" i="1"/>
  <c r="CJ3035" i="1"/>
  <c r="CO3035" i="1"/>
  <c r="CM3035" i="1"/>
  <c r="CN3035" i="1"/>
  <c r="CP3035" i="1"/>
  <c r="CQ3035" i="1"/>
  <c r="CH2891" i="1"/>
  <c r="CI2891" i="1"/>
  <c r="CM2891" i="1"/>
  <c r="CN2891" i="1"/>
  <c r="CJ2891" i="1"/>
  <c r="CK2891" i="1"/>
  <c r="CR2891" i="1"/>
  <c r="CQ2891" i="1"/>
  <c r="CO2891" i="1"/>
  <c r="CL2891" i="1"/>
  <c r="CH2779" i="1"/>
  <c r="CL2779" i="1"/>
  <c r="CK2779" i="1"/>
  <c r="CM2779" i="1"/>
  <c r="CJ2779" i="1"/>
  <c r="CN2779" i="1"/>
  <c r="CO2779" i="1"/>
  <c r="CP2779" i="1"/>
  <c r="CQ2779" i="1"/>
  <c r="CN2603" i="1"/>
  <c r="CO2603" i="1"/>
  <c r="CP2603" i="1"/>
  <c r="CR2603" i="1"/>
  <c r="CQ2603" i="1"/>
  <c r="CH2315" i="1"/>
  <c r="CM2315" i="1"/>
  <c r="CL2315" i="1"/>
  <c r="CN2315" i="1"/>
  <c r="CO2315" i="1"/>
  <c r="CP2315" i="1"/>
  <c r="CR2315" i="1"/>
  <c r="CQ2315" i="1"/>
  <c r="CK2315" i="1"/>
  <c r="CK2171" i="1"/>
  <c r="CH2171" i="1"/>
  <c r="CJ2171" i="1"/>
  <c r="CN2171" i="1"/>
  <c r="CM2171" i="1"/>
  <c r="CI2171" i="1"/>
  <c r="CL2171" i="1"/>
  <c r="CP2171" i="1"/>
  <c r="CR2171" i="1"/>
  <c r="CO2171" i="1"/>
  <c r="CQ2171" i="1"/>
  <c r="CJ2011" i="1"/>
  <c r="CH2011" i="1"/>
  <c r="CK2011" i="1"/>
  <c r="CL2011" i="1"/>
  <c r="CN2011" i="1"/>
  <c r="CM2011" i="1"/>
  <c r="CP2011" i="1"/>
  <c r="CR2011" i="1"/>
  <c r="CO2011" i="1"/>
  <c r="CN1883" i="1"/>
  <c r="CM1883" i="1"/>
  <c r="CP1883" i="1"/>
  <c r="CO1883" i="1"/>
  <c r="CQ1883" i="1"/>
  <c r="CH1739" i="1"/>
  <c r="CI1739" i="1"/>
  <c r="CN1739" i="1"/>
  <c r="CM1739" i="1"/>
  <c r="CJ1739" i="1"/>
  <c r="CL1739" i="1"/>
  <c r="CO1739" i="1"/>
  <c r="CQ1739" i="1"/>
  <c r="CK1739" i="1"/>
  <c r="CP1739" i="1"/>
  <c r="CK1611" i="1"/>
  <c r="CN1611" i="1"/>
  <c r="CM1611" i="1"/>
  <c r="CL1611" i="1"/>
  <c r="CO1611" i="1"/>
  <c r="CR1611" i="1"/>
  <c r="CP1611" i="1"/>
  <c r="CQ1611" i="1"/>
  <c r="CK1515" i="1"/>
  <c r="CL1515" i="1"/>
  <c r="CN1515" i="1"/>
  <c r="CM1515" i="1"/>
  <c r="CR1515" i="1"/>
  <c r="CP1515" i="1"/>
  <c r="CQ1515" i="1"/>
  <c r="CO1515" i="1"/>
  <c r="CH1435" i="1"/>
  <c r="CI1435" i="1"/>
  <c r="CJ1435" i="1"/>
  <c r="CK1435" i="1"/>
  <c r="CM1435" i="1"/>
  <c r="CN1435" i="1"/>
  <c r="CQ1435" i="1"/>
  <c r="CP1435" i="1"/>
  <c r="CO1435" i="1"/>
  <c r="CN1323" i="1"/>
  <c r="CQ1323" i="1"/>
  <c r="CO1323" i="1"/>
  <c r="CR1323" i="1"/>
  <c r="CM1259" i="1"/>
  <c r="CN1259" i="1"/>
  <c r="CL1259" i="1"/>
  <c r="CQ1259" i="1"/>
  <c r="CP1259" i="1"/>
  <c r="CO1259" i="1"/>
  <c r="CR1259" i="1"/>
  <c r="CN1227" i="1"/>
  <c r="CL1227" i="1"/>
  <c r="CJ1227" i="1"/>
  <c r="CH1227" i="1"/>
  <c r="CO1227" i="1"/>
  <c r="CR1227" i="1"/>
  <c r="CH1131" i="1"/>
  <c r="CN1131" i="1"/>
  <c r="CJ1131" i="1"/>
  <c r="CK1131" i="1"/>
  <c r="CL1131" i="1"/>
  <c r="CR1131" i="1"/>
  <c r="CO1131" i="1"/>
  <c r="CP1131" i="1"/>
  <c r="CM1131" i="1"/>
  <c r="CI1067" i="1"/>
  <c r="CL1067" i="1"/>
  <c r="CJ1067" i="1"/>
  <c r="CN1067" i="1"/>
  <c r="CK1067" i="1"/>
  <c r="CM1067" i="1"/>
  <c r="CH1067" i="1"/>
  <c r="CQ1067" i="1"/>
  <c r="CR1067" i="1"/>
  <c r="CO1067" i="1"/>
  <c r="CP1067" i="1"/>
  <c r="CI1035" i="1"/>
  <c r="CH1035" i="1"/>
  <c r="CN1035" i="1"/>
  <c r="CJ1035" i="1"/>
  <c r="CM1035" i="1"/>
  <c r="CR1035" i="1"/>
  <c r="CP1035" i="1"/>
  <c r="CK1035" i="1"/>
  <c r="CO1035" i="1"/>
  <c r="CL1035" i="1"/>
  <c r="CK987" i="1"/>
  <c r="CL987" i="1"/>
  <c r="CM987" i="1"/>
  <c r="CN987" i="1"/>
  <c r="CP987" i="1"/>
  <c r="CO987" i="1"/>
  <c r="CR987" i="1"/>
  <c r="CI939" i="1"/>
  <c r="CJ939" i="1"/>
  <c r="CH939" i="1"/>
  <c r="CM939" i="1"/>
  <c r="CL939" i="1"/>
  <c r="CN939" i="1"/>
  <c r="CQ939" i="1"/>
  <c r="CO939" i="1"/>
  <c r="CP939" i="1"/>
  <c r="CK939" i="1"/>
  <c r="CR939" i="1"/>
  <c r="CH891" i="1"/>
  <c r="CI891" i="1"/>
  <c r="CJ891" i="1"/>
  <c r="CK891" i="1"/>
  <c r="CL891" i="1"/>
  <c r="CN891" i="1"/>
  <c r="CM891" i="1"/>
  <c r="CP891" i="1"/>
  <c r="CR891" i="1"/>
  <c r="CO891" i="1"/>
  <c r="CH859" i="1"/>
  <c r="CI859" i="1"/>
  <c r="CR859" i="1"/>
  <c r="CQ859" i="1"/>
  <c r="CJ811" i="1"/>
  <c r="CH811" i="1"/>
  <c r="CI811" i="1"/>
  <c r="CM811" i="1"/>
  <c r="CK811" i="1"/>
  <c r="CN811" i="1"/>
  <c r="CL811" i="1"/>
  <c r="CP811" i="1"/>
  <c r="CQ811" i="1"/>
  <c r="CR811" i="1"/>
  <c r="CH779" i="1"/>
  <c r="CJ779" i="1"/>
  <c r="CI779" i="1"/>
  <c r="CL779" i="1"/>
  <c r="CM779" i="1"/>
  <c r="CK779" i="1"/>
  <c r="CN779" i="1"/>
  <c r="CP779" i="1"/>
  <c r="CQ779" i="1"/>
  <c r="CR779" i="1"/>
  <c r="CO779" i="1"/>
  <c r="CJ747" i="1"/>
  <c r="CH747" i="1"/>
  <c r="CL747" i="1"/>
  <c r="CN747" i="1"/>
  <c r="CO747" i="1"/>
  <c r="CR747" i="1"/>
  <c r="CS747" i="1"/>
  <c r="CH715" i="1"/>
  <c r="CJ715" i="1"/>
  <c r="CM715" i="1"/>
  <c r="CI715" i="1"/>
  <c r="CK715" i="1"/>
  <c r="CN715" i="1"/>
  <c r="CL715" i="1"/>
  <c r="CO715" i="1"/>
  <c r="CP715" i="1"/>
  <c r="CQ715" i="1"/>
  <c r="CR715" i="1"/>
  <c r="CJ683" i="1"/>
  <c r="CN683" i="1"/>
  <c r="CM683" i="1"/>
  <c r="CL683" i="1"/>
  <c r="CP683" i="1"/>
  <c r="CO683" i="1"/>
  <c r="CQ683" i="1"/>
  <c r="CR683" i="1"/>
  <c r="CK683" i="1"/>
  <c r="CJ619" i="1"/>
  <c r="CL619" i="1"/>
  <c r="CM619" i="1"/>
  <c r="CK619" i="1"/>
  <c r="CO619" i="1"/>
  <c r="CP619" i="1"/>
  <c r="CN619" i="1"/>
  <c r="CQ619" i="1"/>
  <c r="CJ587" i="1"/>
  <c r="CK587" i="1"/>
  <c r="CR587" i="1"/>
  <c r="CQ587" i="1"/>
  <c r="CO587" i="1"/>
  <c r="CP587" i="1"/>
  <c r="CH571" i="1"/>
  <c r="CK571" i="1"/>
  <c r="CM571" i="1"/>
  <c r="CL571" i="1"/>
  <c r="CP571" i="1"/>
  <c r="CO571" i="1"/>
  <c r="CR571" i="1"/>
  <c r="CQ571" i="1"/>
  <c r="CN571" i="1"/>
  <c r="CO539" i="1"/>
  <c r="CS539" i="1"/>
  <c r="CQ539" i="1"/>
  <c r="CP539" i="1"/>
  <c r="CK523" i="1"/>
  <c r="CN523" i="1"/>
  <c r="CL523" i="1"/>
  <c r="CO523" i="1"/>
  <c r="CQ523" i="1"/>
  <c r="CP523" i="1"/>
  <c r="CH507" i="1"/>
  <c r="CJ507" i="1"/>
  <c r="CI507" i="1"/>
  <c r="CL507" i="1"/>
  <c r="CK507" i="1"/>
  <c r="CM507" i="1"/>
  <c r="CO507" i="1"/>
  <c r="CP507" i="1"/>
  <c r="CR507" i="1"/>
  <c r="CS2875" i="1"/>
  <c r="CR1374" i="1"/>
  <c r="CQ747" i="1"/>
  <c r="CP2955" i="1"/>
  <c r="CO963" i="1"/>
  <c r="CC1519" i="1"/>
  <c r="CM1519" i="1"/>
  <c r="CH2807" i="1"/>
  <c r="CK2807" i="1"/>
  <c r="CL2807" i="1"/>
  <c r="CM2807" i="1"/>
  <c r="CJ2807" i="1"/>
  <c r="CN2807" i="1"/>
  <c r="CR2807" i="1"/>
  <c r="CO2807" i="1"/>
  <c r="CQ2807" i="1"/>
  <c r="CH2303" i="1"/>
  <c r="CJ2303" i="1"/>
  <c r="CN2303" i="1"/>
  <c r="CL2303" i="1"/>
  <c r="CP2303" i="1"/>
  <c r="CO2303" i="1"/>
  <c r="CQ2303" i="1"/>
  <c r="CR2303" i="1"/>
  <c r="CH1841" i="1"/>
  <c r="CN1841" i="1"/>
  <c r="CJ1841" i="1"/>
  <c r="CL1841" i="1"/>
  <c r="CR1841" i="1"/>
  <c r="CP1841" i="1"/>
  <c r="CQ1841" i="1"/>
  <c r="CO1841" i="1"/>
  <c r="CQ1303" i="1"/>
  <c r="CR1303" i="1"/>
  <c r="CN813" i="1"/>
  <c r="CL813" i="1"/>
  <c r="CP813" i="1"/>
  <c r="CC2040" i="1"/>
  <c r="CM2040" i="1"/>
  <c r="CC1604" i="1"/>
  <c r="CE1604" i="1" s="1"/>
  <c r="CM1604" i="1"/>
  <c r="CH900" i="1"/>
  <c r="CN900" i="1"/>
  <c r="CR900" i="1"/>
  <c r="CQ900" i="1"/>
  <c r="CP900" i="1"/>
  <c r="CH2923" i="1"/>
  <c r="CJ2923" i="1"/>
  <c r="CL2923" i="1"/>
  <c r="CM2923" i="1"/>
  <c r="CK2923" i="1"/>
  <c r="CQ2923" i="1"/>
  <c r="CP2923" i="1"/>
  <c r="CN2923" i="1"/>
  <c r="CO2923" i="1"/>
  <c r="CH2795" i="1"/>
  <c r="CM2795" i="1"/>
  <c r="CJ2795" i="1"/>
  <c r="CI2795" i="1"/>
  <c r="CL2795" i="1"/>
  <c r="CO2795" i="1"/>
  <c r="CN2795" i="1"/>
  <c r="CQ2795" i="1"/>
  <c r="CP2795" i="1"/>
  <c r="CK2795" i="1"/>
  <c r="CJ2619" i="1"/>
  <c r="CR2619" i="1"/>
  <c r="CN2619" i="1"/>
  <c r="CQ2619" i="1"/>
  <c r="CO2619" i="1"/>
  <c r="CJ2475" i="1"/>
  <c r="CM2475" i="1"/>
  <c r="CN2475" i="1"/>
  <c r="CK2475" i="1"/>
  <c r="CL2475" i="1"/>
  <c r="CR2475" i="1"/>
  <c r="CQ2475" i="1"/>
  <c r="CO2475" i="1"/>
  <c r="CH2379" i="1"/>
  <c r="CJ2379" i="1"/>
  <c r="CN2379" i="1"/>
  <c r="CK2379" i="1"/>
  <c r="CL2379" i="1"/>
  <c r="CM2379" i="1"/>
  <c r="CP2379" i="1"/>
  <c r="CO2379" i="1"/>
  <c r="CR2379" i="1"/>
  <c r="CH2235" i="1"/>
  <c r="CJ2235" i="1"/>
  <c r="CM2235" i="1"/>
  <c r="CK2235" i="1"/>
  <c r="CQ2235" i="1"/>
  <c r="CN2235" i="1"/>
  <c r="CL2235" i="1"/>
  <c r="CO2235" i="1"/>
  <c r="CP2235" i="1"/>
  <c r="CR2235" i="1"/>
  <c r="CJ2123" i="1"/>
  <c r="CM2123" i="1"/>
  <c r="CL2123" i="1"/>
  <c r="CK2123" i="1"/>
  <c r="CN2123" i="1"/>
  <c r="CQ2123" i="1"/>
  <c r="CO2123" i="1"/>
  <c r="CP1963" i="1"/>
  <c r="CQ1963" i="1"/>
  <c r="CR1963" i="1"/>
  <c r="CO1963" i="1"/>
  <c r="CH1835" i="1"/>
  <c r="CJ1835" i="1"/>
  <c r="CI1835" i="1"/>
  <c r="CK1835" i="1"/>
  <c r="CN1835" i="1"/>
  <c r="CL1835" i="1"/>
  <c r="CP1835" i="1"/>
  <c r="CM1835" i="1"/>
  <c r="CQ1835" i="1"/>
  <c r="CO1835" i="1"/>
  <c r="CJ1483" i="1"/>
  <c r="CH1483" i="1"/>
  <c r="CI1483" i="1"/>
  <c r="CM1483" i="1"/>
  <c r="CK1483" i="1"/>
  <c r="CN1483" i="1"/>
  <c r="CL1483" i="1"/>
  <c r="CQ1483" i="1"/>
  <c r="CO1483" i="1"/>
  <c r="CR1483" i="1"/>
  <c r="CP1483" i="1"/>
  <c r="CI1355" i="1"/>
  <c r="CM1355" i="1"/>
  <c r="CN1355" i="1"/>
  <c r="CL1355" i="1"/>
  <c r="CK1355" i="1"/>
  <c r="CR1355" i="1"/>
  <c r="CP1355" i="1"/>
  <c r="CO1355" i="1"/>
  <c r="CQ1355" i="1"/>
  <c r="CJ1275" i="1"/>
  <c r="CM1275" i="1"/>
  <c r="CO1275" i="1"/>
  <c r="CR1275" i="1"/>
  <c r="CR1195" i="1"/>
  <c r="CO1195" i="1"/>
  <c r="CP1195" i="1"/>
  <c r="CQ1195" i="1"/>
  <c r="CH1083" i="1"/>
  <c r="CJ1083" i="1"/>
  <c r="CK1083" i="1"/>
  <c r="CN1083" i="1"/>
  <c r="CM1083" i="1"/>
  <c r="CL1083" i="1"/>
  <c r="CQ1083" i="1"/>
  <c r="CI1083" i="1"/>
  <c r="CR1083" i="1"/>
  <c r="CO1083" i="1"/>
  <c r="CP1083" i="1"/>
  <c r="CK1019" i="1"/>
  <c r="CL1019" i="1"/>
  <c r="CM1019" i="1"/>
  <c r="CN1019" i="1"/>
  <c r="CO1019" i="1"/>
  <c r="CQ1019" i="1"/>
  <c r="CR1019" i="1"/>
  <c r="CP1019" i="1"/>
  <c r="CH955" i="1"/>
  <c r="CJ955" i="1"/>
  <c r="CL955" i="1"/>
  <c r="CO955" i="1"/>
  <c r="CN955" i="1"/>
  <c r="CR955" i="1"/>
  <c r="CQ955" i="1"/>
  <c r="CI875" i="1"/>
  <c r="CJ875" i="1"/>
  <c r="CL875" i="1"/>
  <c r="CK875" i="1"/>
  <c r="CN875" i="1"/>
  <c r="CM875" i="1"/>
  <c r="CH875" i="1"/>
  <c r="CO875" i="1"/>
  <c r="CR875" i="1"/>
  <c r="CQ875" i="1"/>
  <c r="CP875" i="1"/>
  <c r="CH827" i="1"/>
  <c r="CI827" i="1"/>
  <c r="CL827" i="1"/>
  <c r="CJ827" i="1"/>
  <c r="CK827" i="1"/>
  <c r="CM827" i="1"/>
  <c r="CP827" i="1"/>
  <c r="CQ827" i="1"/>
  <c r="CO827" i="1"/>
  <c r="CR827" i="1"/>
  <c r="CN827" i="1"/>
  <c r="CH795" i="1"/>
  <c r="CM795" i="1"/>
  <c r="CN795" i="1"/>
  <c r="CJ795" i="1"/>
  <c r="CK795" i="1"/>
  <c r="CL795" i="1"/>
  <c r="CR795" i="1"/>
  <c r="CO795" i="1"/>
  <c r="CK763" i="1"/>
  <c r="CN763" i="1"/>
  <c r="CO763" i="1"/>
  <c r="CL763" i="1"/>
  <c r="CM763" i="1"/>
  <c r="CH763" i="1"/>
  <c r="CJ763" i="1"/>
  <c r="CP763" i="1"/>
  <c r="CQ763" i="1"/>
  <c r="CR763" i="1"/>
  <c r="CJ731" i="1"/>
  <c r="CK731" i="1"/>
  <c r="CN731" i="1"/>
  <c r="CL731" i="1"/>
  <c r="CM731" i="1"/>
  <c r="CP731" i="1"/>
  <c r="CQ731" i="1"/>
  <c r="CO731" i="1"/>
  <c r="CR731" i="1"/>
  <c r="CH699" i="1"/>
  <c r="CJ699" i="1"/>
  <c r="CL699" i="1"/>
  <c r="CR699" i="1"/>
  <c r="CM699" i="1"/>
  <c r="CN699" i="1"/>
  <c r="CO699" i="1"/>
  <c r="CP699" i="1"/>
  <c r="CH667" i="1"/>
  <c r="CJ667" i="1"/>
  <c r="CL667" i="1"/>
  <c r="CN667" i="1"/>
  <c r="CP667" i="1"/>
  <c r="CQ667" i="1"/>
  <c r="CR667" i="1"/>
  <c r="CI635" i="1"/>
  <c r="CJ635" i="1"/>
  <c r="CH635" i="1"/>
  <c r="CK635" i="1"/>
  <c r="CN635" i="1"/>
  <c r="CL635" i="1"/>
  <c r="CP635" i="1"/>
  <c r="CM635" i="1"/>
  <c r="CR635" i="1"/>
  <c r="CQ635" i="1"/>
  <c r="CO635" i="1"/>
  <c r="CJ603" i="1"/>
  <c r="CH603" i="1"/>
  <c r="CN603" i="1"/>
  <c r="CL603" i="1"/>
  <c r="CM603" i="1"/>
  <c r="CQ603" i="1"/>
  <c r="CS603" i="1"/>
  <c r="CO603" i="1"/>
  <c r="CP603" i="1"/>
  <c r="CH555" i="1"/>
  <c r="CJ555" i="1"/>
  <c r="CI555" i="1"/>
  <c r="CM555" i="1"/>
  <c r="CL555" i="1"/>
  <c r="CK555" i="1"/>
  <c r="CP555" i="1"/>
  <c r="CR555" i="1"/>
  <c r="CO555" i="1"/>
  <c r="CS3005" i="1"/>
  <c r="CS2651" i="1"/>
  <c r="CS2368" i="1"/>
  <c r="CS1515" i="1"/>
  <c r="CS1176" i="1"/>
  <c r="CS900" i="1"/>
  <c r="CS646" i="1"/>
  <c r="CS625" i="1"/>
  <c r="CP2715" i="1"/>
  <c r="CP1323" i="1"/>
  <c r="CP955" i="1"/>
  <c r="CP795" i="1"/>
  <c r="CH2529" i="1"/>
  <c r="CJ2529" i="1"/>
  <c r="CN2529" i="1"/>
  <c r="CL2529" i="1"/>
  <c r="CK2529" i="1"/>
  <c r="CM2529" i="1"/>
  <c r="CO2529" i="1"/>
  <c r="CP2529" i="1"/>
  <c r="CQ2529" i="1"/>
  <c r="CJ1409" i="1"/>
  <c r="CN1409" i="1"/>
  <c r="CL1409" i="1"/>
  <c r="CM1409" i="1"/>
  <c r="CR1409" i="1"/>
  <c r="CP1409" i="1"/>
  <c r="CO1409" i="1"/>
  <c r="CQ1409" i="1"/>
  <c r="CC1920" i="1"/>
  <c r="CM1920" i="1"/>
  <c r="CC870" i="1"/>
  <c r="CE870" i="1" s="1"/>
  <c r="CM870" i="1"/>
  <c r="CL690" i="1"/>
  <c r="CM690" i="1"/>
  <c r="CO690" i="1"/>
  <c r="CP690" i="1"/>
  <c r="CQ690" i="1"/>
  <c r="CN2747" i="1"/>
  <c r="CJ2747" i="1"/>
  <c r="CM2747" i="1"/>
  <c r="CK2747" i="1"/>
  <c r="CL2747" i="1"/>
  <c r="CP2747" i="1"/>
  <c r="CQ2747" i="1"/>
  <c r="CO2747" i="1"/>
  <c r="CR2747" i="1"/>
  <c r="CS1409" i="1"/>
  <c r="CS1195" i="1"/>
  <c r="CS695" i="1"/>
  <c r="CR2795" i="1"/>
  <c r="CR2602" i="1"/>
  <c r="CR1739" i="1"/>
  <c r="CR1419" i="1"/>
  <c r="CQ555" i="1"/>
  <c r="CM2619" i="1"/>
  <c r="CH3044" i="1"/>
  <c r="CK3044" i="1"/>
  <c r="CP3044" i="1"/>
  <c r="CQ3044" i="1"/>
  <c r="CR3044" i="1"/>
  <c r="CO3044" i="1"/>
  <c r="CL2449" i="1"/>
  <c r="CM2449" i="1"/>
  <c r="CN2449" i="1"/>
  <c r="CQ2449" i="1"/>
  <c r="CP2449" i="1"/>
  <c r="CO2449" i="1"/>
  <c r="CR2449" i="1"/>
  <c r="CN1877" i="1"/>
  <c r="CJ1877" i="1"/>
  <c r="CM1877" i="1"/>
  <c r="CL1877" i="1"/>
  <c r="CO1877" i="1"/>
  <c r="CQ1877" i="1"/>
  <c r="CR1877" i="1"/>
  <c r="CJ1270" i="1"/>
  <c r="CH1270" i="1"/>
  <c r="CI1270" i="1"/>
  <c r="CL1270" i="1"/>
  <c r="CM1270" i="1"/>
  <c r="CK1270" i="1"/>
  <c r="CR1270" i="1"/>
  <c r="CQ1270" i="1"/>
  <c r="CP1270" i="1"/>
  <c r="CN1270" i="1"/>
  <c r="CO1270" i="1"/>
  <c r="CH769" i="1"/>
  <c r="CJ769" i="1"/>
  <c r="CI769" i="1"/>
  <c r="CN769" i="1"/>
  <c r="CL769" i="1"/>
  <c r="CM769" i="1"/>
  <c r="CS769" i="1"/>
  <c r="CO769" i="1"/>
  <c r="CK769" i="1"/>
  <c r="CP769" i="1"/>
  <c r="CQ769" i="1"/>
  <c r="CJ793" i="1"/>
  <c r="CR793" i="1"/>
  <c r="CP793" i="1"/>
  <c r="CQ793" i="1"/>
  <c r="CM3051" i="1"/>
  <c r="CN3051" i="1"/>
  <c r="CL3051" i="1"/>
  <c r="CK3051" i="1"/>
  <c r="CP3051" i="1"/>
  <c r="CQ3051" i="1"/>
  <c r="CH2667" i="1"/>
  <c r="CJ2667" i="1"/>
  <c r="CM2667" i="1"/>
  <c r="CL2667" i="1"/>
  <c r="CK2667" i="1"/>
  <c r="CP2667" i="1"/>
  <c r="CR2667" i="1"/>
  <c r="CO2667" i="1"/>
  <c r="CQ2667" i="1"/>
  <c r="CN2667" i="1"/>
  <c r="CI2059" i="1"/>
  <c r="CN2059" i="1"/>
  <c r="CK2059" i="1"/>
  <c r="CP2059" i="1"/>
  <c r="CR2059" i="1"/>
  <c r="CO2059" i="1"/>
  <c r="CQ2059" i="1"/>
  <c r="CS3044" i="1"/>
  <c r="CS2507" i="1"/>
  <c r="CS1963" i="1"/>
  <c r="CS1579" i="1"/>
  <c r="CS1558" i="1"/>
  <c r="CS1035" i="1"/>
  <c r="CS813" i="1"/>
  <c r="CS715" i="1"/>
  <c r="CS667" i="1"/>
  <c r="CR1954" i="1"/>
  <c r="CR1206" i="1"/>
  <c r="CR523" i="1"/>
  <c r="CM523" i="1"/>
  <c r="CC1390" i="1"/>
  <c r="CM1390" i="1"/>
  <c r="CK2569" i="1"/>
  <c r="CM2569" i="1"/>
  <c r="CL2569" i="1"/>
  <c r="CR2569" i="1"/>
  <c r="CO2569" i="1"/>
  <c r="CQ2569" i="1"/>
  <c r="CJ2569" i="1"/>
  <c r="CN2569" i="1"/>
  <c r="CJ2021" i="1"/>
  <c r="CQ2021" i="1"/>
  <c r="CP2021" i="1"/>
  <c r="CR2021" i="1"/>
  <c r="CL1526" i="1"/>
  <c r="CN1526" i="1"/>
  <c r="CK1526" i="1"/>
  <c r="CM1526" i="1"/>
  <c r="CO1526" i="1"/>
  <c r="CP1526" i="1"/>
  <c r="CQ1526" i="1"/>
  <c r="CH1031" i="1"/>
  <c r="CN1031" i="1"/>
  <c r="CI1031" i="1"/>
  <c r="CM1031" i="1"/>
  <c r="CJ1031" i="1"/>
  <c r="CL1031" i="1"/>
  <c r="CK1031" i="1"/>
  <c r="CP1031" i="1"/>
  <c r="CO1031" i="1"/>
  <c r="CQ1031" i="1"/>
  <c r="CR1031" i="1"/>
  <c r="CC2623" i="1"/>
  <c r="CM2623" i="1"/>
  <c r="CC2000" i="1"/>
  <c r="CE2000" i="1" s="1"/>
  <c r="CM2000" i="1"/>
  <c r="CJ2587" i="1"/>
  <c r="CL2587" i="1"/>
  <c r="CK2587" i="1"/>
  <c r="CQ2587" i="1"/>
  <c r="CN2587" i="1"/>
  <c r="CM2587" i="1"/>
  <c r="CP2587" i="1"/>
  <c r="CO2587" i="1"/>
  <c r="CS2603" i="1"/>
  <c r="CS2315" i="1"/>
  <c r="CS1883" i="1"/>
  <c r="CS1841" i="1"/>
  <c r="CS1147" i="1"/>
  <c r="CS1102" i="1"/>
  <c r="CS811" i="1"/>
  <c r="CS763" i="1"/>
  <c r="CS690" i="1"/>
  <c r="CS619" i="1"/>
  <c r="CR539" i="1"/>
  <c r="CQ1131" i="1"/>
  <c r="CP2475" i="1"/>
  <c r="CP2057" i="1"/>
  <c r="CL1435" i="1"/>
  <c r="CC1142" i="1"/>
  <c r="CM1142" i="1"/>
  <c r="CC528" i="1"/>
  <c r="CM528" i="1"/>
  <c r="CJ2935" i="1"/>
  <c r="CN2935" i="1"/>
  <c r="CL2935" i="1"/>
  <c r="CH2935" i="1"/>
  <c r="CM2935" i="1"/>
  <c r="CP2935" i="1"/>
  <c r="CO2935" i="1"/>
  <c r="CR2935" i="1"/>
  <c r="CK2935" i="1"/>
  <c r="CQ2935" i="1"/>
  <c r="CL2270" i="1"/>
  <c r="CH2270" i="1"/>
  <c r="CJ2270" i="1"/>
  <c r="CP2270" i="1"/>
  <c r="CR2270" i="1"/>
  <c r="CQ2270" i="1"/>
  <c r="CN2270" i="1"/>
  <c r="CK1719" i="1"/>
  <c r="CN1719" i="1"/>
  <c r="CM1719" i="1"/>
  <c r="CJ1719" i="1"/>
  <c r="CL1719" i="1"/>
  <c r="CO1719" i="1"/>
  <c r="CQ1719" i="1"/>
  <c r="CR1719" i="1"/>
  <c r="CI1066" i="1"/>
  <c r="CH1066" i="1"/>
  <c r="CJ1066" i="1"/>
  <c r="CN1066" i="1"/>
  <c r="CK1066" i="1"/>
  <c r="CM1066" i="1"/>
  <c r="CQ1066" i="1"/>
  <c r="CR1066" i="1"/>
  <c r="CO1066" i="1"/>
  <c r="CL1066" i="1"/>
  <c r="CP1066" i="1"/>
  <c r="CL816" i="1"/>
  <c r="CM816" i="1"/>
  <c r="CN816" i="1"/>
  <c r="CO816" i="1"/>
  <c r="CR816" i="1"/>
  <c r="CP816" i="1"/>
  <c r="CQ816" i="1"/>
  <c r="CQ3019" i="1"/>
  <c r="CP3019" i="1"/>
  <c r="CH2843" i="1"/>
  <c r="CI2843" i="1"/>
  <c r="CK2843" i="1"/>
  <c r="CM2843" i="1"/>
  <c r="CL2843" i="1"/>
  <c r="CN2843" i="1"/>
  <c r="CQ2843" i="1"/>
  <c r="CJ2843" i="1"/>
  <c r="CP2843" i="1"/>
  <c r="CO2843" i="1"/>
  <c r="CH2651" i="1"/>
  <c r="CI2651" i="1"/>
  <c r="CK2651" i="1"/>
  <c r="CJ2651" i="1"/>
  <c r="CM2651" i="1"/>
  <c r="CL2651" i="1"/>
  <c r="CP2651" i="1"/>
  <c r="CO2651" i="1"/>
  <c r="CN2651" i="1"/>
  <c r="CQ2651" i="1"/>
  <c r="CN2459" i="1"/>
  <c r="CM2459" i="1"/>
  <c r="CL2459" i="1"/>
  <c r="CO2459" i="1"/>
  <c r="CP2459" i="1"/>
  <c r="CR2459" i="1"/>
  <c r="CH2331" i="1"/>
  <c r="CN2331" i="1"/>
  <c r="CL2331" i="1"/>
  <c r="CJ2331" i="1"/>
  <c r="CP2331" i="1"/>
  <c r="CM2139" i="1"/>
  <c r="CL2139" i="1"/>
  <c r="CK2139" i="1"/>
  <c r="CN2139" i="1"/>
  <c r="CQ2139" i="1"/>
  <c r="CO2139" i="1"/>
  <c r="CR2139" i="1"/>
  <c r="CP2139" i="1"/>
  <c r="CH1947" i="1"/>
  <c r="CI1947" i="1"/>
  <c r="CM1947" i="1"/>
  <c r="CJ1947" i="1"/>
  <c r="CK1947" i="1"/>
  <c r="CL1947" i="1"/>
  <c r="CO1947" i="1"/>
  <c r="CP1947" i="1"/>
  <c r="CR1947" i="1"/>
  <c r="CQ1947" i="1"/>
  <c r="CN1947" i="1"/>
  <c r="CH1787" i="1"/>
  <c r="CJ1787" i="1"/>
  <c r="CI1787" i="1"/>
  <c r="CM1787" i="1"/>
  <c r="CN1787" i="1"/>
  <c r="CK1787" i="1"/>
  <c r="CL1787" i="1"/>
  <c r="CQ1787" i="1"/>
  <c r="CR1787" i="1"/>
  <c r="CP1787" i="1"/>
  <c r="CH1627" i="1"/>
  <c r="CJ1627" i="1"/>
  <c r="CL1627" i="1"/>
  <c r="CN1627" i="1"/>
  <c r="CO1627" i="1"/>
  <c r="CR1627" i="1"/>
  <c r="CP1627" i="1"/>
  <c r="CQ1627" i="1"/>
  <c r="CI1499" i="1"/>
  <c r="CH1499" i="1"/>
  <c r="CK1499" i="1"/>
  <c r="CJ1499" i="1"/>
  <c r="CL1499" i="1"/>
  <c r="CN1499" i="1"/>
  <c r="CO1499" i="1"/>
  <c r="CR1499" i="1"/>
  <c r="CP1499" i="1"/>
  <c r="CM1499" i="1"/>
  <c r="CQ1499" i="1"/>
  <c r="CI1387" i="1"/>
  <c r="CH1387" i="1"/>
  <c r="CN1387" i="1"/>
  <c r="CK1387" i="1"/>
  <c r="CL1387" i="1"/>
  <c r="CJ1387" i="1"/>
  <c r="CR1387" i="1"/>
  <c r="CP1387" i="1"/>
  <c r="CM1387" i="1"/>
  <c r="CO1387" i="1"/>
  <c r="CL1291" i="1"/>
  <c r="CK1291" i="1"/>
  <c r="CM1291" i="1"/>
  <c r="CJ1291" i="1"/>
  <c r="CN1291" i="1"/>
  <c r="CR1291" i="1"/>
  <c r="CQ1291" i="1"/>
  <c r="CP1291" i="1"/>
  <c r="CO1291" i="1"/>
  <c r="CL1243" i="1"/>
  <c r="CM1243" i="1"/>
  <c r="CR1243" i="1"/>
  <c r="CQ1243" i="1"/>
  <c r="CP1243" i="1"/>
  <c r="CK1243" i="1"/>
  <c r="CN1243" i="1"/>
  <c r="CL1115" i="1"/>
  <c r="CK1115" i="1"/>
  <c r="CM1115" i="1"/>
  <c r="CN1115" i="1"/>
  <c r="CO1115" i="1"/>
  <c r="CQ1115" i="1"/>
  <c r="CH1051" i="1"/>
  <c r="CI1051" i="1"/>
  <c r="CJ1051" i="1"/>
  <c r="CN1051" i="1"/>
  <c r="CM1051" i="1"/>
  <c r="CO1051" i="1"/>
  <c r="CK1051" i="1"/>
  <c r="CL1051" i="1"/>
  <c r="CP1051" i="1"/>
  <c r="CQ1051" i="1"/>
  <c r="CR1051" i="1"/>
  <c r="CH1003" i="1"/>
  <c r="CJ1003" i="1"/>
  <c r="CN1003" i="1"/>
  <c r="CK1003" i="1"/>
  <c r="CL1003" i="1"/>
  <c r="CM1003" i="1"/>
  <c r="CP1003" i="1"/>
  <c r="CO1003" i="1"/>
  <c r="CQ1003" i="1"/>
  <c r="CR1003" i="1"/>
  <c r="CN971" i="1"/>
  <c r="CR971" i="1"/>
  <c r="CQ971" i="1"/>
  <c r="CO971" i="1"/>
  <c r="CP971" i="1"/>
  <c r="CM971" i="1"/>
  <c r="CR923" i="1"/>
  <c r="CQ923" i="1"/>
  <c r="CP923" i="1"/>
  <c r="CO923" i="1"/>
  <c r="CH843" i="1"/>
  <c r="CI843" i="1"/>
  <c r="CK843" i="1"/>
  <c r="CM843" i="1"/>
  <c r="CO843" i="1"/>
  <c r="CN843" i="1"/>
  <c r="CL843" i="1"/>
  <c r="CJ843" i="1"/>
  <c r="CP843" i="1"/>
  <c r="CR843" i="1"/>
  <c r="CS3000" i="1"/>
  <c r="CS2955" i="1"/>
  <c r="CS2891" i="1"/>
  <c r="CS2529" i="1"/>
  <c r="CS2171" i="1"/>
  <c r="CS1601" i="1"/>
  <c r="CS1355" i="1"/>
  <c r="CS939" i="1"/>
  <c r="CS555" i="1"/>
  <c r="CR1435" i="1"/>
  <c r="CR769" i="1"/>
  <c r="CR584" i="1"/>
  <c r="CQ2011" i="1"/>
  <c r="CP1601" i="1"/>
  <c r="CO1601" i="1"/>
  <c r="CC1190" i="1"/>
  <c r="CM1190" i="1"/>
  <c r="CH2717" i="1"/>
  <c r="CJ2717" i="1"/>
  <c r="CL2717" i="1"/>
  <c r="CN2717" i="1"/>
  <c r="CP2717" i="1"/>
  <c r="CR2717" i="1"/>
  <c r="CH2184" i="1"/>
  <c r="CL2184" i="1"/>
  <c r="CJ2184" i="1"/>
  <c r="CM2184" i="1"/>
  <c r="CN2184" i="1"/>
  <c r="CK2184" i="1"/>
  <c r="CI2184" i="1"/>
  <c r="CQ2184" i="1"/>
  <c r="CP2184" i="1"/>
  <c r="CR2184" i="1"/>
  <c r="CO2184" i="1"/>
  <c r="CL1678" i="1"/>
  <c r="CR1678" i="1"/>
  <c r="CP1678" i="1"/>
  <c r="CH1207" i="1"/>
  <c r="CJ1207" i="1"/>
  <c r="CI1207" i="1"/>
  <c r="CO1207" i="1"/>
  <c r="CM1207" i="1"/>
  <c r="CN1207" i="1"/>
  <c r="CK1207" i="1"/>
  <c r="CL1207" i="1"/>
  <c r="CQ1207" i="1"/>
  <c r="CR1207" i="1"/>
  <c r="CH852" i="1"/>
  <c r="CI852" i="1"/>
  <c r="CJ852" i="1"/>
  <c r="CL852" i="1"/>
  <c r="CK852" i="1"/>
  <c r="CM852" i="1"/>
  <c r="CQ852" i="1"/>
  <c r="CO852" i="1"/>
  <c r="CP852" i="1"/>
  <c r="CN852" i="1"/>
  <c r="CR852" i="1"/>
  <c r="CH513" i="1"/>
  <c r="CJ513" i="1"/>
  <c r="CN513" i="1"/>
  <c r="CK513" i="1"/>
  <c r="CL513" i="1"/>
  <c r="CI513" i="1"/>
  <c r="CM513" i="1"/>
  <c r="CQ513" i="1"/>
  <c r="CO513" i="1"/>
  <c r="CP513" i="1"/>
  <c r="CR513" i="1"/>
  <c r="CC2275" i="1"/>
  <c r="CM2275" i="1"/>
  <c r="CC1722" i="1"/>
  <c r="CM1722" i="1"/>
  <c r="CL1170" i="1"/>
  <c r="CP1170" i="1"/>
  <c r="CP1026" i="1"/>
  <c r="CO1026" i="1"/>
  <c r="CQ1026" i="1"/>
  <c r="CR1026" i="1"/>
  <c r="CP733" i="1"/>
  <c r="CR733" i="1"/>
  <c r="CK2939" i="1"/>
  <c r="CM2939" i="1"/>
  <c r="CJ2939" i="1"/>
  <c r="CP2939" i="1"/>
  <c r="CO2939" i="1"/>
  <c r="CR2939" i="1"/>
  <c r="CN2939" i="1"/>
  <c r="CL2939" i="1"/>
  <c r="CQ2939" i="1"/>
  <c r="CH2811" i="1"/>
  <c r="CI2811" i="1"/>
  <c r="CJ2811" i="1"/>
  <c r="CK2811" i="1"/>
  <c r="CL2811" i="1"/>
  <c r="CM2811" i="1"/>
  <c r="CN2811" i="1"/>
  <c r="CQ2811" i="1"/>
  <c r="CP2811" i="1"/>
  <c r="CR2811" i="1"/>
  <c r="CO2811" i="1"/>
  <c r="CN2635" i="1"/>
  <c r="CO2635" i="1"/>
  <c r="CP2635" i="1"/>
  <c r="CR2635" i="1"/>
  <c r="CJ2491" i="1"/>
  <c r="CM2491" i="1"/>
  <c r="CK2491" i="1"/>
  <c r="CN2491" i="1"/>
  <c r="CH2491" i="1"/>
  <c r="CL2491" i="1"/>
  <c r="CO2491" i="1"/>
  <c r="CQ2491" i="1"/>
  <c r="CP2491" i="1"/>
  <c r="CR2491" i="1"/>
  <c r="CH2363" i="1"/>
  <c r="CJ2363" i="1"/>
  <c r="CK2363" i="1"/>
  <c r="CL2363" i="1"/>
  <c r="CN2363" i="1"/>
  <c r="CQ2363" i="1"/>
  <c r="CP2363" i="1"/>
  <c r="CR2363" i="1"/>
  <c r="CO2363" i="1"/>
  <c r="CH2251" i="1"/>
  <c r="CN2251" i="1"/>
  <c r="CK2251" i="1"/>
  <c r="CM2251" i="1"/>
  <c r="CJ2251" i="1"/>
  <c r="CI2251" i="1"/>
  <c r="CL2251" i="1"/>
  <c r="CO2251" i="1"/>
  <c r="CP2251" i="1"/>
  <c r="CR2251" i="1"/>
  <c r="CQ2251" i="1"/>
  <c r="CJ2107" i="1"/>
  <c r="CN2107" i="1"/>
  <c r="CO2107" i="1"/>
  <c r="CR2107" i="1"/>
  <c r="CP2107" i="1"/>
  <c r="CH1979" i="1"/>
  <c r="CN1979" i="1"/>
  <c r="CH1851" i="1"/>
  <c r="CN1851" i="1"/>
  <c r="CJ1851" i="1"/>
  <c r="CL1851" i="1"/>
  <c r="CM1851" i="1"/>
  <c r="CK1851" i="1"/>
  <c r="CQ1851" i="1"/>
  <c r="CO1851" i="1"/>
  <c r="CR1851" i="1"/>
  <c r="CP1851" i="1"/>
  <c r="CH1723" i="1"/>
  <c r="CJ1723" i="1"/>
  <c r="CI1723" i="1"/>
  <c r="CL1723" i="1"/>
  <c r="CK1723" i="1"/>
  <c r="CN1723" i="1"/>
  <c r="CR1723" i="1"/>
  <c r="CP1723" i="1"/>
  <c r="CO1723" i="1"/>
  <c r="CM1723" i="1"/>
  <c r="CQ1723" i="1"/>
  <c r="CH1595" i="1"/>
  <c r="CJ1595" i="1"/>
  <c r="CL1595" i="1"/>
  <c r="CR1595" i="1"/>
  <c r="CN1595" i="1"/>
  <c r="CO1595" i="1"/>
  <c r="CP1595" i="1"/>
  <c r="CJ1467" i="1"/>
  <c r="CH1467" i="1"/>
  <c r="CN1467" i="1"/>
  <c r="CQ1467" i="1"/>
  <c r="CO1467" i="1"/>
  <c r="CR1467" i="1"/>
  <c r="CJ1339" i="1"/>
  <c r="CI1339" i="1"/>
  <c r="CK1339" i="1"/>
  <c r="CM1339" i="1"/>
  <c r="CN1339" i="1"/>
  <c r="CH1339" i="1"/>
  <c r="CL1339" i="1"/>
  <c r="CO1339" i="1"/>
  <c r="CQ1339" i="1"/>
  <c r="CR1339" i="1"/>
  <c r="CP1339" i="1"/>
  <c r="CH1179" i="1"/>
  <c r="CI1179" i="1"/>
  <c r="CJ1179" i="1"/>
  <c r="CK1179" i="1"/>
  <c r="CN1179" i="1"/>
  <c r="CM1179" i="1"/>
  <c r="CL1179" i="1"/>
  <c r="CR1179" i="1"/>
  <c r="CO1179" i="1"/>
  <c r="CP1179" i="1"/>
  <c r="CQ1179" i="1"/>
  <c r="CS3019" i="1"/>
  <c r="CS2059" i="1"/>
  <c r="CS2011" i="1"/>
  <c r="CS1835" i="1"/>
  <c r="CS1691" i="1"/>
  <c r="CS1645" i="1"/>
  <c r="CS1531" i="1"/>
  <c r="CS1467" i="1"/>
  <c r="CS1259" i="1"/>
  <c r="CS1051" i="1"/>
  <c r="CS987" i="1"/>
  <c r="CS733" i="1"/>
  <c r="CS507" i="1"/>
  <c r="CR1835" i="1"/>
  <c r="CQ2459" i="1"/>
  <c r="CQ963" i="1"/>
  <c r="CQ625" i="1"/>
  <c r="CC1473" i="1"/>
  <c r="CM1473" i="1"/>
  <c r="CH2976" i="1"/>
  <c r="CI2976" i="1"/>
  <c r="CJ2976" i="1"/>
  <c r="CK2976" i="1"/>
  <c r="CL2976" i="1"/>
  <c r="CQ2976" i="1"/>
  <c r="CO2976" i="1"/>
  <c r="CM2976" i="1"/>
  <c r="CP2976" i="1"/>
  <c r="CJ2495" i="1"/>
  <c r="CI2495" i="1"/>
  <c r="CM2495" i="1"/>
  <c r="CK2495" i="1"/>
  <c r="CN2495" i="1"/>
  <c r="CH2495" i="1"/>
  <c r="CL2495" i="1"/>
  <c r="CO2495" i="1"/>
  <c r="CQ2495" i="1"/>
  <c r="CP2495" i="1"/>
  <c r="CH1991" i="1"/>
  <c r="CJ1991" i="1"/>
  <c r="CL1991" i="1"/>
  <c r="CN1991" i="1"/>
  <c r="CQ1991" i="1"/>
  <c r="CP1991" i="1"/>
  <c r="CR1991" i="1"/>
  <c r="CH1489" i="1"/>
  <c r="CM1489" i="1"/>
  <c r="CK1489" i="1"/>
  <c r="CJ1489" i="1"/>
  <c r="CN1489" i="1"/>
  <c r="CL1489" i="1"/>
  <c r="CQ1489" i="1"/>
  <c r="CO1489" i="1"/>
  <c r="CP1489" i="1"/>
  <c r="CH996" i="1"/>
  <c r="CL996" i="1"/>
  <c r="CM996" i="1"/>
  <c r="CN996" i="1"/>
  <c r="CO996" i="1"/>
  <c r="CQ996" i="1"/>
  <c r="CR996" i="1"/>
  <c r="CJ996" i="1"/>
  <c r="CP996" i="1"/>
  <c r="CK996" i="1"/>
  <c r="CL592" i="1"/>
  <c r="CM592" i="1"/>
  <c r="CO592" i="1"/>
  <c r="CR592" i="1"/>
  <c r="CQ592" i="1"/>
  <c r="CS592" i="1"/>
  <c r="CC1766" i="1"/>
  <c r="CM1766" i="1"/>
  <c r="CQ1557" i="1"/>
  <c r="CO1557" i="1"/>
  <c r="CR837" i="1"/>
  <c r="CQ837" i="1"/>
  <c r="CP837" i="1"/>
  <c r="CH2987" i="1"/>
  <c r="CJ2987" i="1"/>
  <c r="CL2987" i="1"/>
  <c r="CP2987" i="1"/>
  <c r="CN2987" i="1"/>
  <c r="CR2987" i="1"/>
  <c r="CQ2987" i="1"/>
  <c r="CH2859" i="1"/>
  <c r="CJ2859" i="1"/>
  <c r="CM2859" i="1"/>
  <c r="CL2859" i="1"/>
  <c r="CN2859" i="1"/>
  <c r="CQ2859" i="1"/>
  <c r="CO2859" i="1"/>
  <c r="CP2859" i="1"/>
  <c r="CK2859" i="1"/>
  <c r="CH2731" i="1"/>
  <c r="CJ2731" i="1"/>
  <c r="CM2731" i="1"/>
  <c r="CL2731" i="1"/>
  <c r="CK2731" i="1"/>
  <c r="CN2731" i="1"/>
  <c r="CO2731" i="1"/>
  <c r="CP2731" i="1"/>
  <c r="CQ2731" i="1"/>
  <c r="CI2539" i="1"/>
  <c r="CH2539" i="1"/>
  <c r="CJ2539" i="1"/>
  <c r="CL2539" i="1"/>
  <c r="CK2539" i="1"/>
  <c r="CQ2539" i="1"/>
  <c r="CM2539" i="1"/>
  <c r="CN2539" i="1"/>
  <c r="CO2539" i="1"/>
  <c r="CP2539" i="1"/>
  <c r="CJ2347" i="1"/>
  <c r="CL2347" i="1"/>
  <c r="CK2347" i="1"/>
  <c r="CM2347" i="1"/>
  <c r="CN2347" i="1"/>
  <c r="CO2347" i="1"/>
  <c r="CP2347" i="1"/>
  <c r="CQ2347" i="1"/>
  <c r="CR2347" i="1"/>
  <c r="CI2203" i="1"/>
  <c r="CH2203" i="1"/>
  <c r="CN2203" i="1"/>
  <c r="CJ2203" i="1"/>
  <c r="CL2203" i="1"/>
  <c r="CM2203" i="1"/>
  <c r="CP2203" i="1"/>
  <c r="CR2203" i="1"/>
  <c r="CO2203" i="1"/>
  <c r="CQ2203" i="1"/>
  <c r="CH2091" i="1"/>
  <c r="CK2091" i="1"/>
  <c r="CJ2091" i="1"/>
  <c r="CL2091" i="1"/>
  <c r="CN2091" i="1"/>
  <c r="CM2091" i="1"/>
  <c r="CQ2091" i="1"/>
  <c r="CR2091" i="1"/>
  <c r="CP2091" i="1"/>
  <c r="CI2091" i="1"/>
  <c r="CO2091" i="1"/>
  <c r="CI1819" i="1"/>
  <c r="CH1819" i="1"/>
  <c r="CJ1819" i="1"/>
  <c r="CM1819" i="1"/>
  <c r="CK1819" i="1"/>
  <c r="CN1819" i="1"/>
  <c r="CO1819" i="1"/>
  <c r="CR1819" i="1"/>
  <c r="CL1819" i="1"/>
  <c r="CP1819" i="1"/>
  <c r="CQ1819" i="1"/>
  <c r="CH1579" i="1"/>
  <c r="CI1579" i="1"/>
  <c r="CJ1579" i="1"/>
  <c r="CK1579" i="1"/>
  <c r="CM1579" i="1"/>
  <c r="CL1579" i="1"/>
  <c r="CN1579" i="1"/>
  <c r="CO1579" i="1"/>
  <c r="CP1579" i="1"/>
  <c r="CQ1579" i="1"/>
  <c r="CH1403" i="1"/>
  <c r="CJ1403" i="1"/>
  <c r="CK1403" i="1"/>
  <c r="CN1403" i="1"/>
  <c r="CL1403" i="1"/>
  <c r="CM1403" i="1"/>
  <c r="CP1403" i="1"/>
  <c r="CO1403" i="1"/>
  <c r="CQ1403" i="1"/>
  <c r="CS2976" i="1"/>
  <c r="CS2807" i="1"/>
  <c r="CS2717" i="1"/>
  <c r="CS2667" i="1"/>
  <c r="CS2379" i="1"/>
  <c r="CS1877" i="1"/>
  <c r="CS1719" i="1"/>
  <c r="CS1489" i="1"/>
  <c r="CS1031" i="1"/>
  <c r="CS827" i="1"/>
  <c r="CS731" i="1"/>
  <c r="CS683" i="1"/>
  <c r="CR2976" i="1"/>
  <c r="CR2539" i="1"/>
  <c r="CR2057" i="1"/>
  <c r="CQ795" i="1"/>
  <c r="CP2807" i="1"/>
  <c r="CP2523" i="1"/>
  <c r="CP1877" i="1"/>
  <c r="CP1645" i="1"/>
  <c r="CO1243" i="1"/>
  <c r="CC1347" i="1"/>
  <c r="CM1347" i="1"/>
  <c r="CC951" i="1"/>
  <c r="CM951" i="1"/>
  <c r="CH2641" i="1"/>
  <c r="CJ2641" i="1"/>
  <c r="CM2641" i="1"/>
  <c r="CL2641" i="1"/>
  <c r="CN2641" i="1"/>
  <c r="CQ2641" i="1"/>
  <c r="CO2641" i="1"/>
  <c r="CH2106" i="1"/>
  <c r="CJ2106" i="1"/>
  <c r="CN2106" i="1"/>
  <c r="CL2106" i="1"/>
  <c r="CO2106" i="1"/>
  <c r="CR2106" i="1"/>
  <c r="CP2106" i="1"/>
  <c r="CQ2106" i="1"/>
  <c r="CH1601" i="1"/>
  <c r="CJ1601" i="1"/>
  <c r="CL1601" i="1"/>
  <c r="CQ1601" i="1"/>
  <c r="CR1601" i="1"/>
  <c r="CJ1136" i="1"/>
  <c r="CH1136" i="1"/>
  <c r="CI1136" i="1"/>
  <c r="CN1136" i="1"/>
  <c r="CK1136" i="1"/>
  <c r="CL1136" i="1"/>
  <c r="CQ1136" i="1"/>
  <c r="CR1136" i="1"/>
  <c r="CO1136" i="1"/>
  <c r="CP1136" i="1"/>
  <c r="CM1136" i="1"/>
  <c r="CJ660" i="1"/>
  <c r="CH660" i="1"/>
  <c r="CI660" i="1"/>
  <c r="CK660" i="1"/>
  <c r="CN660" i="1"/>
  <c r="CM660" i="1"/>
  <c r="CL660" i="1"/>
  <c r="CP660" i="1"/>
  <c r="CO660" i="1"/>
  <c r="CQ660" i="1"/>
  <c r="CR660" i="1"/>
  <c r="CS2303" i="1"/>
  <c r="CC2362" i="1"/>
  <c r="CE2362" i="1" s="1"/>
  <c r="CG2362" i="1" s="1"/>
  <c r="CM2362" i="1"/>
  <c r="CL983" i="1"/>
  <c r="CP983" i="1"/>
  <c r="CO983" i="1"/>
  <c r="CR983" i="1"/>
  <c r="CQ983" i="1"/>
  <c r="CH2907" i="1"/>
  <c r="CI2907" i="1"/>
  <c r="CK2907" i="1"/>
  <c r="CJ2907" i="1"/>
  <c r="CL2907" i="1"/>
  <c r="CM2907" i="1"/>
  <c r="CN2907" i="1"/>
  <c r="CO2907" i="1"/>
  <c r="CQ2907" i="1"/>
  <c r="CP2907" i="1"/>
  <c r="CM2571" i="1"/>
  <c r="CN2571" i="1"/>
  <c r="CR2571" i="1"/>
  <c r="CO2571" i="1"/>
  <c r="CQ2571" i="1"/>
  <c r="CI2427" i="1"/>
  <c r="CH2427" i="1"/>
  <c r="CN2427" i="1"/>
  <c r="CK2427" i="1"/>
  <c r="CL2427" i="1"/>
  <c r="CJ2427" i="1"/>
  <c r="CM2427" i="1"/>
  <c r="CR2427" i="1"/>
  <c r="CO2427" i="1"/>
  <c r="CQ2427" i="1"/>
  <c r="CH2283" i="1"/>
  <c r="CI2283" i="1"/>
  <c r="CM2283" i="1"/>
  <c r="CK2283" i="1"/>
  <c r="CJ2283" i="1"/>
  <c r="CL2283" i="1"/>
  <c r="CN2283" i="1"/>
  <c r="CO2283" i="1"/>
  <c r="CP2283" i="1"/>
  <c r="CH2155" i="1"/>
  <c r="CI2155" i="1"/>
  <c r="CJ2155" i="1"/>
  <c r="CM2155" i="1"/>
  <c r="CK2155" i="1"/>
  <c r="CP2155" i="1"/>
  <c r="CR2155" i="1"/>
  <c r="CN2155" i="1"/>
  <c r="CQ2155" i="1"/>
  <c r="CO2155" i="1"/>
  <c r="CH1995" i="1"/>
  <c r="CJ1995" i="1"/>
  <c r="CL1995" i="1"/>
  <c r="CN1995" i="1"/>
  <c r="CQ1995" i="1"/>
  <c r="CP1995" i="1"/>
  <c r="CR1995" i="1"/>
  <c r="CO1995" i="1"/>
  <c r="CK1867" i="1"/>
  <c r="CL1867" i="1"/>
  <c r="CH1867" i="1"/>
  <c r="CN1867" i="1"/>
  <c r="CM1867" i="1"/>
  <c r="CR1867" i="1"/>
  <c r="CP1867" i="1"/>
  <c r="CJ1867" i="1"/>
  <c r="CO1867" i="1"/>
  <c r="CQ1867" i="1"/>
  <c r="CH1755" i="1"/>
  <c r="CJ1755" i="1"/>
  <c r="CM1755" i="1"/>
  <c r="CL1755" i="1"/>
  <c r="CQ1755" i="1"/>
  <c r="CR1755" i="1"/>
  <c r="CP1755" i="1"/>
  <c r="CN1755" i="1"/>
  <c r="CO1755" i="1"/>
  <c r="CI1643" i="1"/>
  <c r="CK1643" i="1"/>
  <c r="CL1643" i="1"/>
  <c r="CM1643" i="1"/>
  <c r="CN1643" i="1"/>
  <c r="CO1643" i="1"/>
  <c r="CR1643" i="1"/>
  <c r="CH1531" i="1"/>
  <c r="CJ1531" i="1"/>
  <c r="CI1531" i="1"/>
  <c r="CL1531" i="1"/>
  <c r="CN1531" i="1"/>
  <c r="CQ1531" i="1"/>
  <c r="CK1531" i="1"/>
  <c r="CO1531" i="1"/>
  <c r="CM1531" i="1"/>
  <c r="CP1531" i="1"/>
  <c r="CH1451" i="1"/>
  <c r="CI1451" i="1"/>
  <c r="CM1451" i="1"/>
  <c r="CN1451" i="1"/>
  <c r="CL1451" i="1"/>
  <c r="CJ1451" i="1"/>
  <c r="CK1451" i="1"/>
  <c r="CR1451" i="1"/>
  <c r="CO1451" i="1"/>
  <c r="CP1451" i="1"/>
  <c r="CQ1451" i="1"/>
  <c r="CJ1307" i="1"/>
  <c r="CH1307" i="1"/>
  <c r="CI1307" i="1"/>
  <c r="CN1307" i="1"/>
  <c r="CK1307" i="1"/>
  <c r="CM1307" i="1"/>
  <c r="CL1307" i="1"/>
  <c r="CO1307" i="1"/>
  <c r="CP1307" i="1"/>
  <c r="CQ1307" i="1"/>
  <c r="CR1307" i="1"/>
  <c r="CL1099" i="1"/>
  <c r="CP1099" i="1"/>
  <c r="CQ1099" i="1"/>
  <c r="CS2907" i="1"/>
  <c r="CS2571" i="1"/>
  <c r="CS2123" i="1"/>
  <c r="CS1787" i="1"/>
  <c r="CS1595" i="1"/>
  <c r="CS1307" i="1"/>
  <c r="CS891" i="1"/>
  <c r="CS660" i="1"/>
  <c r="CR2923" i="1"/>
  <c r="CR1099" i="1"/>
  <c r="CR603" i="1"/>
  <c r="CQ1387" i="1"/>
  <c r="CQ987" i="1"/>
  <c r="CQ646" i="1"/>
  <c r="CP2123" i="1"/>
  <c r="CP1643" i="1"/>
  <c r="CP1419" i="1"/>
  <c r="CO3051" i="1"/>
  <c r="CO811" i="1"/>
  <c r="CN1899" i="1"/>
  <c r="CM1323" i="1"/>
  <c r="CK2203" i="1"/>
  <c r="CC1305" i="1"/>
  <c r="CM1305" i="1"/>
  <c r="CC874" i="1"/>
  <c r="CM874" i="1"/>
  <c r="CK2890" i="1"/>
  <c r="CJ2890" i="1"/>
  <c r="CM2890" i="1"/>
  <c r="CR2890" i="1"/>
  <c r="CN2890" i="1"/>
  <c r="CQ2890" i="1"/>
  <c r="CO2890" i="1"/>
  <c r="CL2890" i="1"/>
  <c r="CH2330" i="1"/>
  <c r="CN2330" i="1"/>
  <c r="CL2330" i="1"/>
  <c r="CJ2330" i="1"/>
  <c r="CP2330" i="1"/>
  <c r="CQ2330" i="1"/>
  <c r="CR2330" i="1"/>
  <c r="CH1917" i="1"/>
  <c r="CJ1917" i="1"/>
  <c r="CN1917" i="1"/>
  <c r="CL1917" i="1"/>
  <c r="CR1917" i="1"/>
  <c r="CP1917" i="1"/>
  <c r="CK1374" i="1"/>
  <c r="CN1374" i="1"/>
  <c r="CL1374" i="1"/>
  <c r="CM1374" i="1"/>
  <c r="CO1374" i="1"/>
  <c r="CQ1374" i="1"/>
  <c r="CH889" i="1"/>
  <c r="CI889" i="1"/>
  <c r="CJ889" i="1"/>
  <c r="CK889" i="1"/>
  <c r="CL889" i="1"/>
  <c r="CN889" i="1"/>
  <c r="CM889" i="1"/>
  <c r="CP889" i="1"/>
  <c r="CR889" i="1"/>
  <c r="CO889" i="1"/>
  <c r="CC1958" i="1"/>
  <c r="CM1958" i="1"/>
  <c r="CH2105" i="1"/>
  <c r="CK2105" i="1"/>
  <c r="CP1748" i="1"/>
  <c r="CH1748" i="1"/>
  <c r="CQ1748" i="1"/>
  <c r="CN879" i="1"/>
  <c r="CR879" i="1"/>
  <c r="CS879" i="1"/>
  <c r="CQ879" i="1"/>
  <c r="CP879" i="1"/>
  <c r="CL2267" i="1"/>
  <c r="CM2267" i="1"/>
  <c r="CK2267" i="1"/>
  <c r="CN2267" i="1"/>
  <c r="CP2267" i="1"/>
  <c r="CQ2267" i="1"/>
  <c r="CO2267" i="1"/>
  <c r="CS2619" i="1"/>
  <c r="CS2569" i="1"/>
  <c r="CS2475" i="1"/>
  <c r="CS2427" i="1"/>
  <c r="CS1739" i="1"/>
  <c r="CS1547" i="1"/>
  <c r="CS1526" i="1"/>
  <c r="CS1483" i="1"/>
  <c r="CS1374" i="1"/>
  <c r="CS1026" i="1"/>
  <c r="CS983" i="1"/>
  <c r="CS889" i="1"/>
  <c r="CS571" i="1"/>
  <c r="CR3019" i="1"/>
  <c r="CR2331" i="1"/>
  <c r="CR1883" i="1"/>
  <c r="CR943" i="1"/>
  <c r="CR646" i="1"/>
  <c r="CQ2507" i="1"/>
  <c r="CQ2283" i="1"/>
  <c r="CP2571" i="1"/>
  <c r="CP1691" i="1"/>
  <c r="CP1207" i="1"/>
  <c r="CL2155" i="1"/>
  <c r="CC1059" i="1"/>
  <c r="CM1059" i="1"/>
  <c r="CJ2758" i="1"/>
  <c r="CL2758" i="1"/>
  <c r="CN2758" i="1"/>
  <c r="CP2758" i="1"/>
  <c r="CQ2758" i="1"/>
  <c r="CH2230" i="1"/>
  <c r="CJ2230" i="1"/>
  <c r="CN2230" i="1"/>
  <c r="CM2230" i="1"/>
  <c r="CK2230" i="1"/>
  <c r="CL2230" i="1"/>
  <c r="CO2230" i="1"/>
  <c r="CP2230" i="1"/>
  <c r="CR2230" i="1"/>
  <c r="CH1749" i="1"/>
  <c r="CI1749" i="1"/>
  <c r="CJ1749" i="1"/>
  <c r="CL1749" i="1"/>
  <c r="CK1749" i="1"/>
  <c r="CN1749" i="1"/>
  <c r="CM1749" i="1"/>
  <c r="CR1749" i="1"/>
  <c r="CP1749" i="1"/>
  <c r="CO1749" i="1"/>
  <c r="CQ1749" i="1"/>
  <c r="CH1332" i="1"/>
  <c r="CJ1332" i="1"/>
  <c r="CK1332" i="1"/>
  <c r="CM1332" i="1"/>
  <c r="CN1332" i="1"/>
  <c r="CL1332" i="1"/>
  <c r="CP1332" i="1"/>
  <c r="CQ1332" i="1"/>
  <c r="CO1332" i="1"/>
  <c r="CI930" i="1"/>
  <c r="CL930" i="1"/>
  <c r="CJ930" i="1"/>
  <c r="CN930" i="1"/>
  <c r="CK930" i="1"/>
  <c r="CM930" i="1"/>
  <c r="CR930" i="1"/>
  <c r="CQ930" i="1"/>
  <c r="CH930" i="1"/>
  <c r="CP930" i="1"/>
  <c r="CQ1654" i="1"/>
  <c r="CR1654" i="1"/>
  <c r="CC2193" i="1"/>
  <c r="CM2193" i="1"/>
  <c r="CL1045" i="1"/>
  <c r="CQ1045" i="1"/>
  <c r="CP752" i="1"/>
  <c r="CQ752" i="1"/>
  <c r="CR752" i="1"/>
  <c r="CL3003" i="1"/>
  <c r="CN3003" i="1"/>
  <c r="CP3003" i="1"/>
  <c r="CR3003" i="1"/>
  <c r="CQ3003" i="1"/>
  <c r="CO3003" i="1"/>
  <c r="CM3003" i="1"/>
  <c r="CI2875" i="1"/>
  <c r="CJ2875" i="1"/>
  <c r="CL2875" i="1"/>
  <c r="CK2875" i="1"/>
  <c r="CM2875" i="1"/>
  <c r="CO2875" i="1"/>
  <c r="CP2875" i="1"/>
  <c r="CR2875" i="1"/>
  <c r="CH2875" i="1"/>
  <c r="CN2875" i="1"/>
  <c r="CJ2555" i="1"/>
  <c r="CH2555" i="1"/>
  <c r="CI2555" i="1"/>
  <c r="CK2555" i="1"/>
  <c r="CM2555" i="1"/>
  <c r="CL2555" i="1"/>
  <c r="CN2555" i="1"/>
  <c r="CP2555" i="1"/>
  <c r="CR2555" i="1"/>
  <c r="CQ2555" i="1"/>
  <c r="CO2555" i="1"/>
  <c r="CI2411" i="1"/>
  <c r="CM2411" i="1"/>
  <c r="CN2411" i="1"/>
  <c r="CL2411" i="1"/>
  <c r="CQ2411" i="1"/>
  <c r="CP2411" i="1"/>
  <c r="CR2411" i="1"/>
  <c r="CI2299" i="1"/>
  <c r="CH2299" i="1"/>
  <c r="CL2299" i="1"/>
  <c r="CK2299" i="1"/>
  <c r="CM2299" i="1"/>
  <c r="CP2299" i="1"/>
  <c r="CO2299" i="1"/>
  <c r="CQ2299" i="1"/>
  <c r="CR2299" i="1"/>
  <c r="CN2299" i="1"/>
  <c r="CJ2299" i="1"/>
  <c r="CK2027" i="1"/>
  <c r="CL2027" i="1"/>
  <c r="CN2027" i="1"/>
  <c r="CQ2027" i="1"/>
  <c r="CO2027" i="1"/>
  <c r="CM2027" i="1"/>
  <c r="CP2027" i="1"/>
  <c r="CR2027" i="1"/>
  <c r="CH1899" i="1"/>
  <c r="CI1899" i="1"/>
  <c r="CL1899" i="1"/>
  <c r="CK1899" i="1"/>
  <c r="CM1899" i="1"/>
  <c r="CR1899" i="1"/>
  <c r="CJ1899" i="1"/>
  <c r="CO1899" i="1"/>
  <c r="CP1899" i="1"/>
  <c r="CH1771" i="1"/>
  <c r="CK1771" i="1"/>
  <c r="CL1771" i="1"/>
  <c r="CJ1771" i="1"/>
  <c r="CN1771" i="1"/>
  <c r="CM1771" i="1"/>
  <c r="CR1771" i="1"/>
  <c r="CP1771" i="1"/>
  <c r="CO1771" i="1"/>
  <c r="CQ1771" i="1"/>
  <c r="CJ1659" i="1"/>
  <c r="CH1659" i="1"/>
  <c r="CN1659" i="1"/>
  <c r="CK1659" i="1"/>
  <c r="CO1659" i="1"/>
  <c r="CQ1659" i="1"/>
  <c r="CP1659" i="1"/>
  <c r="CL1659" i="1"/>
  <c r="CH1563" i="1"/>
  <c r="CL1563" i="1"/>
  <c r="CN1563" i="1"/>
  <c r="CM1563" i="1"/>
  <c r="CR1563" i="1"/>
  <c r="CP1563" i="1"/>
  <c r="CQ1563" i="1"/>
  <c r="CO1563" i="1"/>
  <c r="CJ1419" i="1"/>
  <c r="CH1419" i="1"/>
  <c r="CN1419" i="1"/>
  <c r="CL1419" i="1"/>
  <c r="CQ1419" i="1"/>
  <c r="CJ1211" i="1"/>
  <c r="CH1211" i="1"/>
  <c r="CI1211" i="1"/>
  <c r="CM1211" i="1"/>
  <c r="CN1211" i="1"/>
  <c r="CL1211" i="1"/>
  <c r="CP1211" i="1"/>
  <c r="CQ1211" i="1"/>
  <c r="CR1211" i="1"/>
  <c r="CK1211" i="1"/>
  <c r="CO1211" i="1"/>
  <c r="CS3035" i="1"/>
  <c r="CS2845" i="1"/>
  <c r="CS2779" i="1"/>
  <c r="CS2641" i="1"/>
  <c r="CS2145" i="1"/>
  <c r="CS1874" i="1"/>
  <c r="CS1373" i="1"/>
  <c r="CS1227" i="1"/>
  <c r="CS1207" i="1"/>
  <c r="CS1003" i="1"/>
  <c r="CS843" i="1"/>
  <c r="CS635" i="1"/>
  <c r="CR2641" i="1"/>
  <c r="CR2587" i="1"/>
  <c r="CR1526" i="1"/>
  <c r="CR1332" i="1"/>
  <c r="CR1045" i="1"/>
  <c r="CQ843" i="1"/>
  <c r="CP2569" i="1"/>
  <c r="CP1719" i="1"/>
  <c r="CP1227" i="1"/>
  <c r="CP592" i="1"/>
  <c r="CM1688" i="1"/>
  <c r="CM1659" i="1"/>
  <c r="CC1106" i="1"/>
  <c r="CE1106" i="1" s="1"/>
  <c r="CG1106" i="1" s="1"/>
  <c r="CM1106" i="1"/>
  <c r="CC706" i="1"/>
  <c r="CM706" i="1"/>
  <c r="CL2852" i="1"/>
  <c r="CO2852" i="1"/>
  <c r="CP2852" i="1"/>
  <c r="CR2852" i="1"/>
  <c r="CQ2852" i="1"/>
  <c r="CN2401" i="1"/>
  <c r="CO2401" i="1"/>
  <c r="CQ2401" i="1"/>
  <c r="CP2401" i="1"/>
  <c r="CJ1954" i="1"/>
  <c r="CH1954" i="1"/>
  <c r="CL1954" i="1"/>
  <c r="CM1954" i="1"/>
  <c r="CK1954" i="1"/>
  <c r="CO1954" i="1"/>
  <c r="CP1954" i="1"/>
  <c r="CQ1954" i="1"/>
  <c r="CN1954" i="1"/>
  <c r="CH1449" i="1"/>
  <c r="CK1449" i="1"/>
  <c r="CO1449" i="1"/>
  <c r="CP1449" i="1"/>
  <c r="CQ1449" i="1"/>
  <c r="CJ963" i="1"/>
  <c r="CL963" i="1"/>
  <c r="CN963" i="1"/>
  <c r="CM963" i="1"/>
  <c r="CP963" i="1"/>
  <c r="CR963" i="1"/>
  <c r="CO550" i="1"/>
  <c r="CM550" i="1"/>
  <c r="CO1298" i="1"/>
  <c r="CR1298" i="1"/>
  <c r="CR2529" i="1"/>
  <c r="CO1401" i="1"/>
  <c r="CR773" i="1"/>
  <c r="CP773" i="1"/>
  <c r="CQ773" i="1"/>
  <c r="CH2955" i="1"/>
  <c r="CJ2955" i="1"/>
  <c r="CM2955" i="1"/>
  <c r="CK2955" i="1"/>
  <c r="CL2955" i="1"/>
  <c r="CN2955" i="1"/>
  <c r="CR2955" i="1"/>
  <c r="CQ2955" i="1"/>
  <c r="CL2683" i="1"/>
  <c r="CM2683" i="1"/>
  <c r="CJ2683" i="1"/>
  <c r="CN2683" i="1"/>
  <c r="CK2683" i="1"/>
  <c r="CO2683" i="1"/>
  <c r="CP2683" i="1"/>
  <c r="CH2523" i="1"/>
  <c r="CI2523" i="1"/>
  <c r="CJ2523" i="1"/>
  <c r="CM2523" i="1"/>
  <c r="CK2523" i="1"/>
  <c r="CN2523" i="1"/>
  <c r="CR2523" i="1"/>
  <c r="CL2523" i="1"/>
  <c r="CQ2523" i="1"/>
  <c r="CO2523" i="1"/>
  <c r="CH2395" i="1"/>
  <c r="CL2395" i="1"/>
  <c r="CJ2395" i="1"/>
  <c r="CN2395" i="1"/>
  <c r="CO2395" i="1"/>
  <c r="CQ2395" i="1"/>
  <c r="CP2395" i="1"/>
  <c r="CJ2219" i="1"/>
  <c r="CM2219" i="1"/>
  <c r="CL2219" i="1"/>
  <c r="CK2219" i="1"/>
  <c r="CH2219" i="1"/>
  <c r="CO2219" i="1"/>
  <c r="CP2219" i="1"/>
  <c r="CR2219" i="1"/>
  <c r="CQ2219" i="1"/>
  <c r="CN2219" i="1"/>
  <c r="CH2075" i="1"/>
  <c r="CJ2075" i="1"/>
  <c r="CI2075" i="1"/>
  <c r="CM2075" i="1"/>
  <c r="CL2075" i="1"/>
  <c r="CK2075" i="1"/>
  <c r="CN2075" i="1"/>
  <c r="CO2075" i="1"/>
  <c r="CQ2075" i="1"/>
  <c r="CP2075" i="1"/>
  <c r="CN1915" i="1"/>
  <c r="CO1915" i="1"/>
  <c r="CR1915" i="1"/>
  <c r="CP1915" i="1"/>
  <c r="CQ1915" i="1"/>
  <c r="CM1803" i="1"/>
  <c r="CN1803" i="1"/>
  <c r="CO1803" i="1"/>
  <c r="CR1803" i="1"/>
  <c r="CP1803" i="1"/>
  <c r="CI1547" i="1"/>
  <c r="CJ1547" i="1"/>
  <c r="CH1547" i="1"/>
  <c r="CK1547" i="1"/>
  <c r="CL1547" i="1"/>
  <c r="CM1547" i="1"/>
  <c r="CN1547" i="1"/>
  <c r="CO1547" i="1"/>
  <c r="CP1547" i="1"/>
  <c r="CQ1547" i="1"/>
  <c r="CH1371" i="1"/>
  <c r="CJ1371" i="1"/>
  <c r="CL1371" i="1"/>
  <c r="CM1371" i="1"/>
  <c r="CO1371" i="1"/>
  <c r="CN1371" i="1"/>
  <c r="CQ1371" i="1"/>
  <c r="CR1371" i="1"/>
  <c r="CP1371" i="1"/>
  <c r="CJ1147" i="1"/>
  <c r="CH1147" i="1"/>
  <c r="CI1147" i="1"/>
  <c r="CK1147" i="1"/>
  <c r="CN1147" i="1"/>
  <c r="CL1147" i="1"/>
  <c r="CM1147" i="1"/>
  <c r="CO1147" i="1"/>
  <c r="CP1147" i="1"/>
  <c r="CQ1147" i="1"/>
  <c r="CS2923" i="1"/>
  <c r="CS2843" i="1"/>
  <c r="CS2731" i="1"/>
  <c r="CS2331" i="1"/>
  <c r="CS2283" i="1"/>
  <c r="CS2235" i="1"/>
  <c r="CS2075" i="1"/>
  <c r="CS1851" i="1"/>
  <c r="CS1659" i="1"/>
  <c r="CS1371" i="1"/>
  <c r="CS1115" i="1"/>
  <c r="CS1045" i="1"/>
  <c r="CS955" i="1"/>
  <c r="CS779" i="1"/>
  <c r="CS752" i="1"/>
  <c r="CR2123" i="1"/>
  <c r="CR2075" i="1"/>
  <c r="CR813" i="1"/>
  <c r="CR619" i="1"/>
  <c r="CQ1595" i="1"/>
  <c r="CQ1227" i="1"/>
  <c r="CP1467" i="1"/>
  <c r="CP1045" i="1"/>
  <c r="CP747" i="1"/>
  <c r="CO837" i="1"/>
  <c r="CN2976" i="1"/>
  <c r="CN507" i="1"/>
  <c r="CC991" i="1"/>
  <c r="CE991" i="1" s="1"/>
  <c r="CM991" i="1"/>
  <c r="CH3005" i="1"/>
  <c r="CL3005" i="1"/>
  <c r="CJ3005" i="1"/>
  <c r="CN3005" i="1"/>
  <c r="CP3005" i="1"/>
  <c r="CK2368" i="1"/>
  <c r="CL2368" i="1"/>
  <c r="CM2368" i="1"/>
  <c r="CN2368" i="1"/>
  <c r="CQ2368" i="1"/>
  <c r="CP2368" i="1"/>
  <c r="CO2368" i="1"/>
  <c r="CH1800" i="1"/>
  <c r="CL1800" i="1"/>
  <c r="CJ1800" i="1"/>
  <c r="CN1800" i="1"/>
  <c r="CR1800" i="1"/>
  <c r="CP1800" i="1"/>
  <c r="CQ1800" i="1"/>
  <c r="CH1241" i="1"/>
  <c r="CJ1241" i="1"/>
  <c r="CI1241" i="1"/>
  <c r="CL1241" i="1"/>
  <c r="CM1241" i="1"/>
  <c r="CK1241" i="1"/>
  <c r="CN1241" i="1"/>
  <c r="CR1241" i="1"/>
  <c r="CQ1241" i="1"/>
  <c r="CP1241" i="1"/>
  <c r="CO1241" i="1"/>
  <c r="CJ727" i="1"/>
  <c r="CH727" i="1"/>
  <c r="CN727" i="1"/>
  <c r="CL727" i="1"/>
  <c r="CP727" i="1"/>
  <c r="CQ727" i="1"/>
  <c r="CR727" i="1"/>
  <c r="CC1652" i="1"/>
  <c r="CM1652" i="1"/>
  <c r="CP710" i="1"/>
  <c r="CQ710" i="1"/>
  <c r="CR710" i="1"/>
  <c r="CH2715" i="1"/>
  <c r="CJ2715" i="1"/>
  <c r="CM2715" i="1"/>
  <c r="CL2715" i="1"/>
  <c r="CN2715" i="1"/>
  <c r="CQ2715" i="1"/>
  <c r="CR2715" i="1"/>
  <c r="CO2715" i="1"/>
  <c r="CJ2043" i="1"/>
  <c r="CH2043" i="1"/>
  <c r="CL2043" i="1"/>
  <c r="CN2043" i="1"/>
  <c r="CO2043" i="1"/>
  <c r="CQ2043" i="1"/>
  <c r="CP2043" i="1"/>
  <c r="CR2043" i="1"/>
  <c r="CS2635" i="1"/>
  <c r="CS2449" i="1"/>
  <c r="CS2330" i="1"/>
  <c r="CS2027" i="1"/>
  <c r="CS1435" i="1"/>
  <c r="CS1323" i="1"/>
  <c r="CS1303" i="1"/>
  <c r="CS587" i="1"/>
  <c r="CS523" i="1"/>
  <c r="CR2401" i="1"/>
  <c r="CQ699" i="1"/>
  <c r="CP2891" i="1"/>
  <c r="CP2619" i="1"/>
  <c r="CO2411" i="1"/>
  <c r="CN555" i="1"/>
  <c r="CL2571" i="1"/>
  <c r="CC610" i="1"/>
  <c r="CM610" i="1"/>
  <c r="CI2602" i="1"/>
  <c r="CN2602" i="1"/>
  <c r="CK2602" i="1"/>
  <c r="CM2602" i="1"/>
  <c r="CH2602" i="1"/>
  <c r="CO2602" i="1"/>
  <c r="CP2602" i="1"/>
  <c r="CJ2602" i="1"/>
  <c r="CQ2602" i="1"/>
  <c r="CL2602" i="1"/>
  <c r="CH2057" i="1"/>
  <c r="CN2057" i="1"/>
  <c r="CK2057" i="1"/>
  <c r="CJ2057" i="1"/>
  <c r="CM2057" i="1"/>
  <c r="CL2057" i="1"/>
  <c r="CO2057" i="1"/>
  <c r="CQ2057" i="1"/>
  <c r="CH1558" i="1"/>
  <c r="CJ1558" i="1"/>
  <c r="CK1558" i="1"/>
  <c r="CM1558" i="1"/>
  <c r="CL1558" i="1"/>
  <c r="CP1558" i="1"/>
  <c r="CQ1558" i="1"/>
  <c r="CN1558" i="1"/>
  <c r="CO1558" i="1"/>
  <c r="CH1102" i="1"/>
  <c r="CN1102" i="1"/>
  <c r="CO1102" i="1"/>
  <c r="CL1102" i="1"/>
  <c r="CJ1102" i="1"/>
  <c r="CP1102" i="1"/>
  <c r="CQ1102" i="1"/>
  <c r="CH625" i="1"/>
  <c r="CI625" i="1"/>
  <c r="CO625" i="1"/>
  <c r="CN625" i="1"/>
  <c r="CL625" i="1"/>
  <c r="CJ625" i="1"/>
  <c r="CM625" i="1"/>
  <c r="CP625" i="1"/>
  <c r="CC2704" i="1"/>
  <c r="CM2704" i="1"/>
  <c r="CC2150" i="1"/>
  <c r="CM2150" i="1"/>
  <c r="CJ856" i="1"/>
  <c r="CH856" i="1"/>
  <c r="CN856" i="1"/>
  <c r="CQ856" i="1"/>
  <c r="CP856" i="1"/>
  <c r="CH2507" i="1"/>
  <c r="CJ2507" i="1"/>
  <c r="CL2507" i="1"/>
  <c r="CM2507" i="1"/>
  <c r="CN2507" i="1"/>
  <c r="CP2507" i="1"/>
  <c r="CI2507" i="1"/>
  <c r="CR2507" i="1"/>
  <c r="CO2507" i="1"/>
  <c r="CS3051" i="1"/>
  <c r="CS2987" i="1"/>
  <c r="CS2859" i="1"/>
  <c r="CS2795" i="1"/>
  <c r="CS2686" i="1"/>
  <c r="CS2587" i="1"/>
  <c r="CS2539" i="1"/>
  <c r="CS2395" i="1"/>
  <c r="CS2139" i="1"/>
  <c r="CS1611" i="1"/>
  <c r="CS1521" i="1"/>
  <c r="CS1499" i="1"/>
  <c r="CS1136" i="1"/>
  <c r="CS1067" i="1"/>
  <c r="CS930" i="1"/>
  <c r="CS795" i="1"/>
  <c r="CR3035" i="1"/>
  <c r="CR1691" i="1"/>
  <c r="CQ1035" i="1"/>
  <c r="CP2890" i="1"/>
  <c r="CK625" i="1"/>
  <c r="CE2707" i="1"/>
  <c r="CG2707" i="1" s="1"/>
  <c r="CK2707" i="1"/>
  <c r="CE2599" i="1"/>
  <c r="CK2599" i="1"/>
  <c r="CE2422" i="1"/>
  <c r="CK2422" i="1"/>
  <c r="CH1620" i="1"/>
  <c r="CI1620" i="1"/>
  <c r="CL1620" i="1"/>
  <c r="CK1620" i="1"/>
  <c r="CN1620" i="1"/>
  <c r="CM1620" i="1"/>
  <c r="CI2768" i="1"/>
  <c r="CG2768" i="1"/>
  <c r="CG2500" i="1"/>
  <c r="CI2500" i="1"/>
  <c r="CH938" i="1"/>
  <c r="CJ938" i="1"/>
  <c r="CL938" i="1"/>
  <c r="CN938" i="1"/>
  <c r="CH2191" i="1"/>
  <c r="CJ2191" i="1"/>
  <c r="CL2191" i="1"/>
  <c r="CH1470" i="1"/>
  <c r="CJ1470" i="1"/>
  <c r="CL1470" i="1"/>
  <c r="CM1470" i="1"/>
  <c r="CH999" i="1"/>
  <c r="CL999" i="1"/>
  <c r="CH2061" i="1"/>
  <c r="CL2061" i="1"/>
  <c r="CN2061" i="1"/>
  <c r="CJ2061" i="1"/>
  <c r="CH1585" i="1"/>
  <c r="CN1585" i="1"/>
  <c r="CK1585" i="1"/>
  <c r="CM1585" i="1"/>
  <c r="CM1535" i="1"/>
  <c r="CJ1535" i="1"/>
  <c r="CL1535" i="1"/>
  <c r="CH1636" i="1"/>
  <c r="CJ1636" i="1"/>
  <c r="CI1636" i="1"/>
  <c r="CH1584" i="1"/>
  <c r="CI1584" i="1"/>
  <c r="CJ1584" i="1"/>
  <c r="CI2789" i="1"/>
  <c r="CG2789" i="1"/>
  <c r="CI810" i="1"/>
  <c r="CJ810" i="1"/>
  <c r="CJ661" i="1"/>
  <c r="CH661" i="1"/>
  <c r="CJ580" i="1"/>
  <c r="CH580" i="1"/>
  <c r="CJ2466" i="1"/>
  <c r="CH2466" i="1"/>
  <c r="CI1167" i="1"/>
  <c r="CH1167" i="1"/>
  <c r="CH1190" i="1"/>
  <c r="CJ1190" i="1"/>
  <c r="CI1034" i="1"/>
  <c r="CH1034" i="1"/>
  <c r="CH869" i="1"/>
  <c r="CJ869" i="1"/>
  <c r="CK799" i="1"/>
  <c r="CH799" i="1"/>
  <c r="CJ2465" i="1"/>
  <c r="CH2465" i="1"/>
  <c r="CH2307" i="1"/>
  <c r="CJ2307" i="1"/>
  <c r="CI1600" i="1"/>
  <c r="CJ1600" i="1"/>
  <c r="CH1600" i="1"/>
  <c r="CJ1285" i="1"/>
  <c r="CH1186" i="1"/>
  <c r="CJ1186" i="1"/>
  <c r="CG826" i="1"/>
  <c r="CI826" i="1"/>
  <c r="CJ531" i="1"/>
  <c r="CI531" i="1"/>
  <c r="CH531" i="1"/>
  <c r="CH2306" i="1"/>
  <c r="CI2306" i="1"/>
  <c r="CH712" i="1"/>
  <c r="CJ712" i="1"/>
  <c r="CI712" i="1"/>
  <c r="CJ613" i="1"/>
  <c r="CH613" i="1"/>
  <c r="CH1185" i="1"/>
  <c r="CJ1185" i="1"/>
  <c r="CH2689" i="1"/>
  <c r="CJ2689" i="1"/>
  <c r="CH2378" i="1"/>
  <c r="CJ2378" i="1"/>
  <c r="CH1681" i="1"/>
  <c r="CI1681" i="1"/>
  <c r="CH1622" i="1"/>
  <c r="CI1622" i="1"/>
  <c r="CH1316" i="1"/>
  <c r="CJ1316" i="1"/>
  <c r="CG1592" i="1"/>
  <c r="CI1592" i="1"/>
  <c r="CG1434" i="1"/>
  <c r="CI1434" i="1"/>
  <c r="CH706" i="1"/>
  <c r="CJ706" i="1"/>
  <c r="CJ612" i="1"/>
  <c r="CH612" i="1"/>
  <c r="CI612" i="1"/>
  <c r="CI2262" i="1"/>
  <c r="CH2262" i="1"/>
  <c r="CJ2194" i="1"/>
  <c r="CH2194" i="1"/>
  <c r="CH2791" i="1"/>
  <c r="CJ2791" i="1"/>
  <c r="CI2791" i="1"/>
  <c r="CH2738" i="1"/>
  <c r="CJ2738" i="1"/>
  <c r="CI2622" i="1"/>
  <c r="CH2622" i="1"/>
  <c r="CI2448" i="1"/>
  <c r="CH2448" i="1"/>
  <c r="CJ1314" i="1"/>
  <c r="CH1314" i="1"/>
  <c r="CI1314" i="1"/>
  <c r="CI2063" i="1"/>
  <c r="CG2063" i="1"/>
  <c r="CG1668" i="1"/>
  <c r="CI1668" i="1"/>
  <c r="CI1432" i="1"/>
  <c r="CG1432" i="1"/>
  <c r="CH2560" i="1"/>
  <c r="CJ2560" i="1"/>
  <c r="CI2560" i="1"/>
  <c r="CH2496" i="1"/>
  <c r="CJ2496" i="1"/>
  <c r="CH2975" i="1"/>
  <c r="CI2975" i="1"/>
  <c r="CH2902" i="1"/>
  <c r="CI2902" i="1"/>
  <c r="CG2212" i="1"/>
  <c r="CI2212" i="1"/>
  <c r="CG1946" i="1"/>
  <c r="CI1946" i="1"/>
  <c r="CJ2730" i="1"/>
  <c r="CH2730" i="1"/>
  <c r="CI2730" i="1"/>
  <c r="CH2417" i="1"/>
  <c r="CJ2417" i="1"/>
  <c r="CH1865" i="1"/>
  <c r="CI1865" i="1"/>
  <c r="CJ1865" i="1"/>
  <c r="CI1818" i="1"/>
  <c r="CJ1818" i="1"/>
  <c r="CH1818" i="1"/>
  <c r="CI1742" i="1"/>
  <c r="CJ2996" i="1"/>
  <c r="CH2996" i="1"/>
  <c r="CH2874" i="1"/>
  <c r="CI2874" i="1"/>
  <c r="CH2669" i="1"/>
  <c r="CJ2669" i="1"/>
  <c r="CH1898" i="1"/>
  <c r="CI1898" i="1"/>
  <c r="CJ1366" i="1"/>
  <c r="CH1366" i="1"/>
  <c r="CH1287" i="1"/>
  <c r="CI1287" i="1"/>
  <c r="CJ1287" i="1"/>
  <c r="CJ582" i="1"/>
  <c r="CH582" i="1"/>
  <c r="CH985" i="1"/>
  <c r="CI985" i="1"/>
  <c r="CJ985" i="1"/>
  <c r="CH3027" i="1"/>
  <c r="CI3027" i="1"/>
  <c r="CJ3027" i="1"/>
  <c r="CI2776" i="1"/>
  <c r="CH2776" i="1"/>
  <c r="CI2024" i="1"/>
  <c r="CJ2024" i="1"/>
  <c r="CH1940" i="1"/>
  <c r="CI1940" i="1"/>
  <c r="CJ821" i="1"/>
  <c r="CH821" i="1"/>
  <c r="CG2612" i="1"/>
  <c r="CI2612" i="1"/>
  <c r="CG2305" i="1"/>
  <c r="CI2305" i="1"/>
  <c r="CG2122" i="1"/>
  <c r="CI2122" i="1"/>
  <c r="CH2723" i="1"/>
  <c r="CI2723" i="1"/>
  <c r="CH1081" i="1"/>
  <c r="CJ1081" i="1"/>
  <c r="CI1081" i="1"/>
  <c r="CI2943" i="1"/>
  <c r="CH2943" i="1"/>
  <c r="CJ2943" i="1"/>
  <c r="CJ1428" i="1"/>
  <c r="CH1428" i="1"/>
  <c r="CH1349" i="1"/>
  <c r="CJ1349" i="1"/>
  <c r="CI1076" i="1"/>
  <c r="CG1076" i="1"/>
  <c r="CE650" i="1"/>
  <c r="CK650" i="1"/>
  <c r="CJ1165" i="1"/>
  <c r="CH2400" i="1"/>
  <c r="CI1935" i="1"/>
  <c r="CJ1935" i="1"/>
  <c r="CJ1417" i="1"/>
  <c r="CI1417" i="1"/>
  <c r="CH1417" i="1"/>
  <c r="CE942" i="1"/>
  <c r="CG942" i="1" s="1"/>
  <c r="CK942" i="1"/>
  <c r="CJ2073" i="1"/>
  <c r="CI2073" i="1"/>
  <c r="CI1352" i="1"/>
  <c r="CH1352" i="1"/>
  <c r="CH882" i="1"/>
  <c r="CI882" i="1"/>
  <c r="CJ882" i="1"/>
  <c r="CH2193" i="1"/>
  <c r="CJ2193" i="1"/>
  <c r="CI2121" i="1"/>
  <c r="CH2121" i="1"/>
  <c r="CH2009" i="1"/>
  <c r="CJ2009" i="1"/>
  <c r="CH1005" i="1"/>
  <c r="CJ1005" i="1"/>
  <c r="CI3038" i="1"/>
  <c r="CG3038" i="1"/>
  <c r="CG536" i="1"/>
  <c r="CI536" i="1"/>
  <c r="CH2149" i="1"/>
  <c r="CJ2149" i="1"/>
  <c r="CH1410" i="1"/>
  <c r="CJ1410" i="1"/>
  <c r="CI2911" i="1"/>
  <c r="CI1623" i="1"/>
  <c r="CJ2480" i="1"/>
  <c r="CI1072" i="1"/>
  <c r="CI1242" i="1"/>
  <c r="CI2632" i="1"/>
  <c r="CI1121" i="1"/>
  <c r="CI1222" i="1"/>
  <c r="CI1177" i="1"/>
  <c r="CK2750" i="1"/>
  <c r="CH929" i="1"/>
  <c r="CJ929" i="1"/>
  <c r="CI929" i="1"/>
  <c r="CK929" i="1"/>
  <c r="CN929" i="1"/>
  <c r="CR929" i="1"/>
  <c r="CP929" i="1"/>
  <c r="CQ929" i="1"/>
  <c r="CL929" i="1"/>
  <c r="CO929" i="1"/>
  <c r="CM929" i="1"/>
  <c r="CS929" i="1"/>
  <c r="CH2754" i="1"/>
  <c r="CJ2754" i="1"/>
  <c r="CS2754" i="1"/>
  <c r="CP2754" i="1"/>
  <c r="CQ2754" i="1"/>
  <c r="CR2754" i="1"/>
  <c r="CL2754" i="1"/>
  <c r="CN2754" i="1"/>
  <c r="CJ2521" i="1"/>
  <c r="CH2521" i="1"/>
  <c r="CL2521" i="1"/>
  <c r="CQ2521" i="1"/>
  <c r="CR2521" i="1"/>
  <c r="CN2521" i="1"/>
  <c r="CS2521" i="1"/>
  <c r="CP2521" i="1"/>
  <c r="CJ1030" i="1"/>
  <c r="CH1030" i="1"/>
  <c r="CM1030" i="1"/>
  <c r="CL1030" i="1"/>
  <c r="CO1030" i="1"/>
  <c r="CN1030" i="1"/>
  <c r="CS1030" i="1"/>
  <c r="CP1030" i="1"/>
  <c r="CQ1030" i="1"/>
  <c r="CR1030" i="1"/>
  <c r="CK694" i="1"/>
  <c r="CJ694" i="1"/>
  <c r="CM694" i="1"/>
  <c r="CR694" i="1"/>
  <c r="CQ694" i="1"/>
  <c r="CP694" i="1"/>
  <c r="CO694" i="1"/>
  <c r="CL694" i="1"/>
  <c r="CN694" i="1"/>
  <c r="CS694" i="1"/>
  <c r="CS888" i="1"/>
  <c r="CS740" i="1"/>
  <c r="CR1642" i="1"/>
  <c r="CP1488" i="1"/>
  <c r="CP885" i="1"/>
  <c r="CO2229" i="1"/>
  <c r="CO995" i="1"/>
  <c r="CO885" i="1"/>
  <c r="CN1373" i="1"/>
  <c r="CN1064" i="1"/>
  <c r="CN793" i="1"/>
  <c r="CK816" i="1"/>
  <c r="CH1696" i="1"/>
  <c r="CH1714" i="1"/>
  <c r="CJ1714" i="1"/>
  <c r="CK1714" i="1"/>
  <c r="CH1666" i="1"/>
  <c r="CJ1666" i="1"/>
  <c r="CG770" i="1"/>
  <c r="CI770" i="1"/>
  <c r="CG535" i="1"/>
  <c r="CI535" i="1"/>
  <c r="CG2840" i="1"/>
  <c r="CI2840" i="1"/>
  <c r="CI887" i="1"/>
  <c r="CJ887" i="1"/>
  <c r="CK887" i="1"/>
  <c r="CH887" i="1"/>
  <c r="CH829" i="1"/>
  <c r="CL829" i="1"/>
  <c r="CJ829" i="1"/>
  <c r="CH2607" i="1"/>
  <c r="CK2607" i="1"/>
  <c r="CJ2607" i="1"/>
  <c r="CI2607" i="1"/>
  <c r="CJ1761" i="1"/>
  <c r="CK1761" i="1"/>
  <c r="CH1761" i="1"/>
  <c r="CJ1710" i="1"/>
  <c r="CK1710" i="1"/>
  <c r="CK759" i="1"/>
  <c r="CL759" i="1"/>
  <c r="CI759" i="1"/>
  <c r="CL687" i="1"/>
  <c r="CJ687" i="1"/>
  <c r="CH964" i="1"/>
  <c r="CJ964" i="1"/>
  <c r="CI964" i="1"/>
  <c r="CL550" i="1"/>
  <c r="CK550" i="1"/>
  <c r="CI550" i="1"/>
  <c r="CJ550" i="1"/>
  <c r="CH550" i="1"/>
  <c r="CH1626" i="1"/>
  <c r="CL1626" i="1"/>
  <c r="CI1626" i="1"/>
  <c r="CH1581" i="1"/>
  <c r="CL1581" i="1"/>
  <c r="CI949" i="1"/>
  <c r="CK949" i="1"/>
  <c r="CJ949" i="1"/>
  <c r="CL949" i="1"/>
  <c r="CH949" i="1"/>
  <c r="CH740" i="1"/>
  <c r="CI740" i="1"/>
  <c r="CJ740" i="1"/>
  <c r="CK740" i="1"/>
  <c r="CE2191" i="1"/>
  <c r="CK2191" i="1"/>
  <c r="CE2146" i="1"/>
  <c r="CK2146" i="1"/>
  <c r="CK1467" i="1"/>
  <c r="CE1467" i="1"/>
  <c r="CE1386" i="1"/>
  <c r="CG1386" i="1" s="1"/>
  <c r="CK1386" i="1"/>
  <c r="CE1346" i="1"/>
  <c r="CG1346" i="1" s="1"/>
  <c r="CK1346" i="1"/>
  <c r="CE1304" i="1"/>
  <c r="CK1304" i="1"/>
  <c r="CE1265" i="1"/>
  <c r="CG1265" i="1" s="1"/>
  <c r="CK1265" i="1"/>
  <c r="CE1186" i="1"/>
  <c r="CK1186" i="1"/>
  <c r="CE1140" i="1"/>
  <c r="CG1140" i="1" s="1"/>
  <c r="CK1140" i="1"/>
  <c r="CE1102" i="1"/>
  <c r="CK1102" i="1"/>
  <c r="CE990" i="1"/>
  <c r="CG990" i="1" s="1"/>
  <c r="CK990" i="1"/>
  <c r="CE950" i="1"/>
  <c r="CK950" i="1"/>
  <c r="CK914" i="1"/>
  <c r="CE914" i="1"/>
  <c r="CG914" i="1" s="1"/>
  <c r="CG870" i="1"/>
  <c r="CI870" i="1"/>
  <c r="CI747" i="1"/>
  <c r="CG747" i="1"/>
  <c r="CE703" i="1"/>
  <c r="CK703" i="1"/>
  <c r="CE562" i="1"/>
  <c r="CK562" i="1"/>
  <c r="CK527" i="1"/>
  <c r="CE527" i="1"/>
  <c r="CH3043" i="1"/>
  <c r="CJ3043" i="1"/>
  <c r="CK2966" i="1"/>
  <c r="CJ2966" i="1"/>
  <c r="CH2934" i="1"/>
  <c r="CJ2934" i="1"/>
  <c r="CH2889" i="1"/>
  <c r="CJ2889" i="1"/>
  <c r="CK2851" i="1"/>
  <c r="CJ2851" i="1"/>
  <c r="CH2714" i="1"/>
  <c r="CJ2714" i="1"/>
  <c r="CH2685" i="1"/>
  <c r="CJ2685" i="1"/>
  <c r="CH2640" i="1"/>
  <c r="CJ2640" i="1"/>
  <c r="CK2601" i="1"/>
  <c r="CJ2601" i="1"/>
  <c r="CH2562" i="1"/>
  <c r="CJ2562" i="1"/>
  <c r="CK2399" i="1"/>
  <c r="CJ2399" i="1"/>
  <c r="CH2399" i="1"/>
  <c r="CJ2367" i="1"/>
  <c r="CI2367" i="1"/>
  <c r="CI2329" i="1"/>
  <c r="CJ2329" i="1"/>
  <c r="CH2295" i="1"/>
  <c r="CK2295" i="1"/>
  <c r="CJ2295" i="1"/>
  <c r="CH2269" i="1"/>
  <c r="CJ2269" i="1"/>
  <c r="CH2183" i="1"/>
  <c r="CJ2183" i="1"/>
  <c r="CK2144" i="1"/>
  <c r="CJ2144" i="1"/>
  <c r="CH2056" i="1"/>
  <c r="CJ2056" i="1"/>
  <c r="CK2056" i="1"/>
  <c r="CI2020" i="1"/>
  <c r="CH2020" i="1"/>
  <c r="CK2020" i="1"/>
  <c r="CK1913" i="1"/>
  <c r="CJ1913" i="1"/>
  <c r="CI1913" i="1"/>
  <c r="CH1874" i="1"/>
  <c r="CK1874" i="1"/>
  <c r="CI1874" i="1"/>
  <c r="CJ1874" i="1"/>
  <c r="CI1839" i="1"/>
  <c r="CH1839" i="1"/>
  <c r="CJ1839" i="1"/>
  <c r="CH1797" i="1"/>
  <c r="CJ1797" i="1"/>
  <c r="CJ1748" i="1"/>
  <c r="CK1748" i="1"/>
  <c r="CH1718" i="1"/>
  <c r="CI1718" i="1"/>
  <c r="CJ1718" i="1"/>
  <c r="CH1674" i="1"/>
  <c r="CL1674" i="1"/>
  <c r="CI1642" i="1"/>
  <c r="CK1642" i="1"/>
  <c r="CJ1642" i="1"/>
  <c r="CH1642" i="1"/>
  <c r="CH1598" i="1"/>
  <c r="CI1598" i="1"/>
  <c r="CJ1598" i="1"/>
  <c r="CH1557" i="1"/>
  <c r="CJ1557" i="1"/>
  <c r="CL1557" i="1"/>
  <c r="CI1557" i="1"/>
  <c r="CK1557" i="1"/>
  <c r="CH1447" i="1"/>
  <c r="CI1447" i="1"/>
  <c r="CL1447" i="1"/>
  <c r="CK1447" i="1"/>
  <c r="CH1405" i="1"/>
  <c r="CJ1405" i="1"/>
  <c r="CH1302" i="1"/>
  <c r="CL1302" i="1"/>
  <c r="CK1302" i="1"/>
  <c r="CJ1302" i="1"/>
  <c r="CH1269" i="1"/>
  <c r="CI1269" i="1"/>
  <c r="CJ1269" i="1"/>
  <c r="CK1269" i="1"/>
  <c r="CO1240" i="1"/>
  <c r="CJ1240" i="1"/>
  <c r="CH1206" i="1"/>
  <c r="CJ1206" i="1"/>
  <c r="CL1206" i="1"/>
  <c r="CK1206" i="1"/>
  <c r="CJ1170" i="1"/>
  <c r="CI1170" i="1"/>
  <c r="CK1170" i="1"/>
  <c r="CH1170" i="1"/>
  <c r="CJ1135" i="1"/>
  <c r="CK1135" i="1"/>
  <c r="CL1135" i="1"/>
  <c r="CI1135" i="1"/>
  <c r="CH1101" i="1"/>
  <c r="CJ1101" i="1"/>
  <c r="CH961" i="1"/>
  <c r="CJ961" i="1"/>
  <c r="CL961" i="1"/>
  <c r="CJ850" i="1"/>
  <c r="CK850" i="1"/>
  <c r="CL850" i="1"/>
  <c r="CI850" i="1"/>
  <c r="CI807" i="1"/>
  <c r="CL807" i="1"/>
  <c r="CK807" i="1"/>
  <c r="CJ767" i="1"/>
  <c r="CH767" i="1"/>
  <c r="CK767" i="1"/>
  <c r="CL767" i="1"/>
  <c r="CI767" i="1"/>
  <c r="CJ725" i="1"/>
  <c r="CK725" i="1"/>
  <c r="CH725" i="1"/>
  <c r="CH1045" i="1"/>
  <c r="CJ1045" i="1"/>
  <c r="CJ1026" i="1"/>
  <c r="CI1026" i="1"/>
  <c r="CH1026" i="1"/>
  <c r="CH943" i="1"/>
  <c r="CI943" i="1"/>
  <c r="CK943" i="1"/>
  <c r="CJ943" i="1"/>
  <c r="CJ879" i="1"/>
  <c r="CH879" i="1"/>
  <c r="CL879" i="1"/>
  <c r="CJ837" i="1"/>
  <c r="CH837" i="1"/>
  <c r="CK837" i="1"/>
  <c r="CH773" i="1"/>
  <c r="CJ773" i="1"/>
  <c r="CH752" i="1"/>
  <c r="CJ752" i="1"/>
  <c r="CL733" i="1"/>
  <c r="CH733" i="1"/>
  <c r="CL710" i="1"/>
  <c r="CJ710" i="1"/>
  <c r="CL646" i="1"/>
  <c r="CK646" i="1"/>
  <c r="CI3035" i="1"/>
  <c r="CK3035" i="1"/>
  <c r="CH3003" i="1"/>
  <c r="CK3003" i="1"/>
  <c r="CI3003" i="1"/>
  <c r="CJ3003" i="1"/>
  <c r="CI2571" i="1"/>
  <c r="CJ2571" i="1"/>
  <c r="CK2571" i="1"/>
  <c r="CH2571" i="1"/>
  <c r="CK2459" i="1"/>
  <c r="CH2459" i="1"/>
  <c r="CI2459" i="1"/>
  <c r="CJ2459" i="1"/>
  <c r="CH2411" i="1"/>
  <c r="CK2411" i="1"/>
  <c r="CJ2411" i="1"/>
  <c r="CH2139" i="1"/>
  <c r="CJ2139" i="1"/>
  <c r="CJ2027" i="1"/>
  <c r="CI2027" i="1"/>
  <c r="CH2027" i="1"/>
  <c r="CI1883" i="1"/>
  <c r="CL1883" i="1"/>
  <c r="CJ1883" i="1"/>
  <c r="CK1883" i="1"/>
  <c r="CS2934" i="1"/>
  <c r="CS1696" i="1"/>
  <c r="CS1626" i="1"/>
  <c r="CS1101" i="1"/>
  <c r="CS807" i="1"/>
  <c r="CR2640" i="1"/>
  <c r="CR2229" i="1"/>
  <c r="CR2144" i="1"/>
  <c r="CR2056" i="1"/>
  <c r="CR1797" i="1"/>
  <c r="CR1557" i="1"/>
  <c r="CQ2601" i="1"/>
  <c r="CQ2329" i="1"/>
  <c r="CQ2183" i="1"/>
  <c r="CQ964" i="1"/>
  <c r="CP3000" i="1"/>
  <c r="CP2562" i="1"/>
  <c r="CP2269" i="1"/>
  <c r="CP1874" i="1"/>
  <c r="CP1373" i="1"/>
  <c r="CP949" i="1"/>
  <c r="CO2144" i="1"/>
  <c r="CO2056" i="1"/>
  <c r="CO1839" i="1"/>
  <c r="CO1710" i="1"/>
  <c r="CO1626" i="1"/>
  <c r="CO964" i="1"/>
  <c r="CN2934" i="1"/>
  <c r="CN2640" i="1"/>
  <c r="CN1598" i="1"/>
  <c r="CM1346" i="1"/>
  <c r="CM1140" i="1"/>
  <c r="CM990" i="1"/>
  <c r="CM687" i="1"/>
  <c r="CL2640" i="1"/>
  <c r="CL964" i="1"/>
  <c r="CL752" i="1"/>
  <c r="CL725" i="1"/>
  <c r="CK2329" i="1"/>
  <c r="CK1026" i="1"/>
  <c r="CI2295" i="1"/>
  <c r="CH850" i="1"/>
  <c r="CH2653" i="1"/>
  <c r="CJ2653" i="1"/>
  <c r="CH1803" i="1"/>
  <c r="CL1803" i="1"/>
  <c r="CJ1803" i="1"/>
  <c r="CK1803" i="1"/>
  <c r="CH813" i="1"/>
  <c r="CJ813" i="1"/>
  <c r="CH1784" i="1"/>
  <c r="CK1784" i="1"/>
  <c r="CI1784" i="1"/>
  <c r="CL1693" i="1"/>
  <c r="CJ1693" i="1"/>
  <c r="CJ1024" i="1"/>
  <c r="CH1024" i="1"/>
  <c r="CE699" i="1"/>
  <c r="CK699" i="1"/>
  <c r="CH2931" i="1"/>
  <c r="CI2931" i="1"/>
  <c r="CJ2931" i="1"/>
  <c r="CK2931" i="1"/>
  <c r="CS2269" i="1"/>
  <c r="CS1718" i="1"/>
  <c r="CS885" i="1"/>
  <c r="CS759" i="1"/>
  <c r="CR2295" i="1"/>
  <c r="CR1985" i="1"/>
  <c r="CR1598" i="1"/>
  <c r="CR964" i="1"/>
  <c r="CR687" i="1"/>
  <c r="CQ2229" i="1"/>
  <c r="CQ2020" i="1"/>
  <c r="CQ1913" i="1"/>
  <c r="CQ1839" i="1"/>
  <c r="CQ1696" i="1"/>
  <c r="CQ1642" i="1"/>
  <c r="CQ1488" i="1"/>
  <c r="CQ1269" i="1"/>
  <c r="CQ807" i="1"/>
  <c r="CQ759" i="1"/>
  <c r="CP2934" i="1"/>
  <c r="CP2607" i="1"/>
  <c r="CP1674" i="1"/>
  <c r="CO740" i="1"/>
  <c r="CN3043" i="1"/>
  <c r="CN2183" i="1"/>
  <c r="CN1761" i="1"/>
  <c r="CN767" i="1"/>
  <c r="CM1748" i="1"/>
  <c r="CM1626" i="1"/>
  <c r="CM1426" i="1"/>
  <c r="CM1170" i="1"/>
  <c r="CM837" i="1"/>
  <c r="CM747" i="1"/>
  <c r="CL1761" i="1"/>
  <c r="CL1710" i="1"/>
  <c r="CK2934" i="1"/>
  <c r="CK870" i="1"/>
  <c r="CH1135" i="1"/>
  <c r="CI2762" i="1"/>
  <c r="CJ2762" i="1"/>
  <c r="CK2762" i="1"/>
  <c r="CH2762" i="1"/>
  <c r="CH2706" i="1"/>
  <c r="CJ2706" i="1"/>
  <c r="CH1934" i="1"/>
  <c r="CK1934" i="1"/>
  <c r="CJ1934" i="1"/>
  <c r="CH1846" i="1"/>
  <c r="CJ1846" i="1"/>
  <c r="CJ1563" i="1"/>
  <c r="CI1563" i="1"/>
  <c r="CK1563" i="1"/>
  <c r="CK1511" i="1"/>
  <c r="CL1511" i="1"/>
  <c r="CJ1511" i="1"/>
  <c r="CJ1106" i="1"/>
  <c r="CH1106" i="1"/>
  <c r="CH1889" i="1"/>
  <c r="CJ1889" i="1"/>
  <c r="CK1889" i="1"/>
  <c r="CJ1118" i="1"/>
  <c r="CK1118" i="1"/>
  <c r="CS2851" i="1"/>
  <c r="CS2562" i="1"/>
  <c r="CS949" i="1"/>
  <c r="CR2685" i="1"/>
  <c r="CR2183" i="1"/>
  <c r="CR1839" i="1"/>
  <c r="CQ2966" i="1"/>
  <c r="CQ2399" i="1"/>
  <c r="CQ1718" i="1"/>
  <c r="CQ1598" i="1"/>
  <c r="CQ961" i="1"/>
  <c r="CQ850" i="1"/>
  <c r="CP2851" i="1"/>
  <c r="CP2399" i="1"/>
  <c r="CP1696" i="1"/>
  <c r="CP1302" i="1"/>
  <c r="CO2889" i="1"/>
  <c r="CO1761" i="1"/>
  <c r="CN3000" i="1"/>
  <c r="CN1710" i="1"/>
  <c r="CN943" i="1"/>
  <c r="CN740" i="1"/>
  <c r="CN646" i="1"/>
  <c r="CM2146" i="1"/>
  <c r="CM1602" i="1"/>
  <c r="CL2889" i="1"/>
  <c r="CL2105" i="1"/>
  <c r="CL1985" i="1"/>
  <c r="CL1488" i="1"/>
  <c r="CK2367" i="1"/>
  <c r="CJ900" i="1"/>
  <c r="CI2640" i="1"/>
  <c r="CH2847" i="1"/>
  <c r="CI2847" i="1"/>
  <c r="CH2090" i="1"/>
  <c r="CK2090" i="1"/>
  <c r="CI2090" i="1"/>
  <c r="CJ2090" i="1"/>
  <c r="CH2046" i="1"/>
  <c r="CJ2046" i="1"/>
  <c r="CI2046" i="1"/>
  <c r="CJ2000" i="1"/>
  <c r="CH1929" i="1"/>
  <c r="CI1929" i="1"/>
  <c r="CJ1929" i="1"/>
  <c r="CG1079" i="1"/>
  <c r="CI1079" i="1"/>
  <c r="CJ1505" i="1"/>
  <c r="CI1505" i="1"/>
  <c r="CH1505" i="1"/>
  <c r="CK1505" i="1"/>
  <c r="CH1184" i="1"/>
  <c r="CI1184" i="1"/>
  <c r="CJ1184" i="1"/>
  <c r="CH2557" i="1"/>
  <c r="CJ2557" i="1"/>
  <c r="CJ2391" i="1"/>
  <c r="CH2391" i="1"/>
  <c r="CJ2311" i="1"/>
  <c r="CH2311" i="1"/>
  <c r="CS2889" i="1"/>
  <c r="CS1581" i="1"/>
  <c r="CS1302" i="1"/>
  <c r="CR1447" i="1"/>
  <c r="CR1405" i="1"/>
  <c r="CR1269" i="1"/>
  <c r="CR1135" i="1"/>
  <c r="CQ1240" i="1"/>
  <c r="CQ1170" i="1"/>
  <c r="CQ687" i="1"/>
  <c r="CQ550" i="1"/>
  <c r="CP2493" i="1"/>
  <c r="CP2445" i="1"/>
  <c r="CP1718" i="1"/>
  <c r="CP1626" i="1"/>
  <c r="CP1521" i="1"/>
  <c r="CO3000" i="1"/>
  <c r="CO2020" i="1"/>
  <c r="CO850" i="1"/>
  <c r="CN2685" i="1"/>
  <c r="CN2329" i="1"/>
  <c r="CN2020" i="1"/>
  <c r="CN1269" i="1"/>
  <c r="CN964" i="1"/>
  <c r="CM2144" i="1"/>
  <c r="CM1718" i="1"/>
  <c r="CM807" i="1"/>
  <c r="CL2685" i="1"/>
  <c r="CL2056" i="1"/>
  <c r="CL888" i="1"/>
  <c r="CK1839" i="1"/>
  <c r="CJ1674" i="1"/>
  <c r="CJ1331" i="1"/>
  <c r="CJ733" i="1"/>
  <c r="CI725" i="1"/>
  <c r="CH2138" i="1"/>
  <c r="CL2138" i="1"/>
  <c r="CJ2138" i="1"/>
  <c r="CK2088" i="1"/>
  <c r="CI2088" i="1"/>
  <c r="CJ2088" i="1"/>
  <c r="CH2634" i="1"/>
  <c r="CJ2634" i="1"/>
  <c r="CJ2553" i="1"/>
  <c r="CK2553" i="1"/>
  <c r="CI2553" i="1"/>
  <c r="CS2607" i="1"/>
  <c r="CS2399" i="1"/>
  <c r="CS2020" i="1"/>
  <c r="CS1761" i="1"/>
  <c r="CS1206" i="1"/>
  <c r="CR3043" i="1"/>
  <c r="CR2269" i="1"/>
  <c r="CR1748" i="1"/>
  <c r="CR961" i="1"/>
  <c r="CP2889" i="1"/>
  <c r="CP2105" i="1"/>
  <c r="CP2020" i="1"/>
  <c r="CP1206" i="1"/>
  <c r="CP964" i="1"/>
  <c r="CP725" i="1"/>
  <c r="CP550" i="1"/>
  <c r="CO2966" i="1"/>
  <c r="CO2105" i="1"/>
  <c r="CO1447" i="1"/>
  <c r="CO767" i="1"/>
  <c r="CN2399" i="1"/>
  <c r="CM1135" i="1"/>
  <c r="CM1102" i="1"/>
  <c r="CM983" i="1"/>
  <c r="CM950" i="1"/>
  <c r="CL2934" i="1"/>
  <c r="CL2329" i="1"/>
  <c r="CL793" i="1"/>
  <c r="CL773" i="1"/>
  <c r="CK3000" i="1"/>
  <c r="CK2889" i="1"/>
  <c r="CK2640" i="1"/>
  <c r="CK1718" i="1"/>
  <c r="CI1206" i="1"/>
  <c r="CH2999" i="1"/>
  <c r="CJ2999" i="1"/>
  <c r="CJ2941" i="1"/>
  <c r="CH2941" i="1"/>
  <c r="CH2895" i="1"/>
  <c r="CJ2895" i="1"/>
  <c r="CK2895" i="1"/>
  <c r="CI2895" i="1"/>
  <c r="CH2135" i="1"/>
  <c r="CI2135" i="1"/>
  <c r="CJ2135" i="1"/>
  <c r="CH928" i="1"/>
  <c r="CJ928" i="1"/>
  <c r="CI928" i="1"/>
  <c r="CK928" i="1"/>
  <c r="CJ2376" i="1"/>
  <c r="CK2376" i="1"/>
  <c r="CI2304" i="1"/>
  <c r="CH2304" i="1"/>
  <c r="CK2304" i="1"/>
  <c r="CJ2304" i="1"/>
  <c r="CH2137" i="1"/>
  <c r="CI2137" i="1"/>
  <c r="CJ2137" i="1"/>
  <c r="CH2077" i="1"/>
  <c r="CJ2077" i="1"/>
  <c r="CJ2626" i="1"/>
  <c r="CH2626" i="1"/>
  <c r="CS2493" i="1"/>
  <c r="CS2445" i="1"/>
  <c r="CS2105" i="1"/>
  <c r="CS1710" i="1"/>
  <c r="CS1642" i="1"/>
  <c r="CS1557" i="1"/>
  <c r="CR1488" i="1"/>
  <c r="CR725" i="1"/>
  <c r="CQ2714" i="1"/>
  <c r="CQ2640" i="1"/>
  <c r="CQ2105" i="1"/>
  <c r="CQ888" i="1"/>
  <c r="CP2329" i="1"/>
  <c r="CN2445" i="1"/>
  <c r="CN1101" i="1"/>
  <c r="CN961" i="1"/>
  <c r="CN850" i="1"/>
  <c r="CN759" i="1"/>
  <c r="CN690" i="1"/>
  <c r="CM2105" i="1"/>
  <c r="CM1598" i="1"/>
  <c r="CM949" i="1"/>
  <c r="CM888" i="1"/>
  <c r="CL2607" i="1"/>
  <c r="CL837" i="1"/>
  <c r="CK3043" i="1"/>
  <c r="CK690" i="1"/>
  <c r="CJ1447" i="1"/>
  <c r="CK2248" i="1"/>
  <c r="CI2248" i="1"/>
  <c r="CH2248" i="1"/>
  <c r="CJ2248" i="1"/>
  <c r="CH2189" i="1"/>
  <c r="CJ2189" i="1"/>
  <c r="CI1017" i="1"/>
  <c r="CH1017" i="1"/>
  <c r="CL1017" i="1"/>
  <c r="CK1017" i="1"/>
  <c r="CK971" i="1"/>
  <c r="CH971" i="1"/>
  <c r="CJ971" i="1"/>
  <c r="CL971" i="1"/>
  <c r="CI971" i="1"/>
  <c r="CI2132" i="1"/>
  <c r="CJ2132" i="1"/>
  <c r="CK2132" i="1"/>
  <c r="CJ2894" i="1"/>
  <c r="CK2894" i="1"/>
  <c r="CH2894" i="1"/>
  <c r="CI2894" i="1"/>
  <c r="CH2702" i="1"/>
  <c r="CS964" i="1"/>
  <c r="CS687" i="1"/>
  <c r="CR3000" i="1"/>
  <c r="CR2562" i="1"/>
  <c r="CR1331" i="1"/>
  <c r="CR1064" i="1"/>
  <c r="CQ2851" i="1"/>
  <c r="CQ1710" i="1"/>
  <c r="CP2714" i="1"/>
  <c r="CP2601" i="1"/>
  <c r="CP1761" i="1"/>
  <c r="CP1581" i="1"/>
  <c r="CP961" i="1"/>
  <c r="CO2367" i="1"/>
  <c r="CO1985" i="1"/>
  <c r="CO1598" i="1"/>
  <c r="CN2562" i="1"/>
  <c r="CN2493" i="1"/>
  <c r="CN1797" i="1"/>
  <c r="CN1240" i="1"/>
  <c r="CN1170" i="1"/>
  <c r="CN983" i="1"/>
  <c r="CN807" i="1"/>
  <c r="CM3043" i="1"/>
  <c r="CM2889" i="1"/>
  <c r="CM1447" i="1"/>
  <c r="CM1304" i="1"/>
  <c r="CM1186" i="1"/>
  <c r="CM740" i="1"/>
  <c r="CM646" i="1"/>
  <c r="CL2399" i="1"/>
  <c r="CL1797" i="1"/>
  <c r="CL885" i="1"/>
  <c r="CK687" i="1"/>
  <c r="CL1013" i="1"/>
  <c r="CH1013" i="1"/>
  <c r="CJ1013" i="1"/>
  <c r="CH967" i="1"/>
  <c r="CJ967" i="1"/>
  <c r="CL967" i="1"/>
  <c r="CI967" i="1"/>
  <c r="CI1857" i="1"/>
  <c r="CG1857" i="1"/>
  <c r="CH2691" i="1"/>
  <c r="CJ2691" i="1"/>
  <c r="CK2826" i="1"/>
  <c r="CI2826" i="1"/>
  <c r="CH2826" i="1"/>
  <c r="CS2966" i="1"/>
  <c r="CS2329" i="1"/>
  <c r="CS1913" i="1"/>
  <c r="CS1598" i="1"/>
  <c r="CR2934" i="1"/>
  <c r="CR1874" i="1"/>
  <c r="CR1674" i="1"/>
  <c r="CR1240" i="1"/>
  <c r="CQ2367" i="1"/>
  <c r="CQ2295" i="1"/>
  <c r="CQ1985" i="1"/>
  <c r="CP1710" i="1"/>
  <c r="CP1642" i="1"/>
  <c r="CP767" i="1"/>
  <c r="CO2399" i="1"/>
  <c r="CO1642" i="1"/>
  <c r="CO759" i="1"/>
  <c r="CN2105" i="1"/>
  <c r="CN1913" i="1"/>
  <c r="CN888" i="1"/>
  <c r="CN733" i="1"/>
  <c r="CN710" i="1"/>
  <c r="CN687" i="1"/>
  <c r="CM2607" i="1"/>
  <c r="CM1913" i="1"/>
  <c r="CM1710" i="1"/>
  <c r="CM1331" i="1"/>
  <c r="CM1302" i="1"/>
  <c r="CM914" i="1"/>
  <c r="CM562" i="1"/>
  <c r="CL3000" i="1"/>
  <c r="CL740" i="1"/>
  <c r="CJ2020" i="1"/>
  <c r="CI1302" i="1"/>
  <c r="CH2329" i="1"/>
  <c r="CH3051" i="1"/>
  <c r="CJ3051" i="1"/>
  <c r="CI3051" i="1"/>
  <c r="CI1055" i="1"/>
  <c r="CL1055" i="1"/>
  <c r="CH1055" i="1"/>
  <c r="CJ1055" i="1"/>
  <c r="CK1055" i="1"/>
  <c r="CS2714" i="1"/>
  <c r="CS1797" i="1"/>
  <c r="CS1447" i="1"/>
  <c r="CS1269" i="1"/>
  <c r="CS1135" i="1"/>
  <c r="CS961" i="1"/>
  <c r="CR2851" i="1"/>
  <c r="CR2607" i="1"/>
  <c r="CR2399" i="1"/>
  <c r="CR1696" i="1"/>
  <c r="CR1373" i="1"/>
  <c r="CR767" i="1"/>
  <c r="CQ1874" i="1"/>
  <c r="CQ1761" i="1"/>
  <c r="CQ1521" i="1"/>
  <c r="CQ885" i="1"/>
  <c r="CP2966" i="1"/>
  <c r="CP1913" i="1"/>
  <c r="CP1557" i="1"/>
  <c r="CP1269" i="1"/>
  <c r="CP1135" i="1"/>
  <c r="CP740" i="1"/>
  <c r="CO2934" i="1"/>
  <c r="CO949" i="1"/>
  <c r="CO725" i="1"/>
  <c r="CN2966" i="1"/>
  <c r="CN2607" i="1"/>
  <c r="CN2295" i="1"/>
  <c r="CN1839" i="1"/>
  <c r="CN1674" i="1"/>
  <c r="CN1026" i="1"/>
  <c r="CN550" i="1"/>
  <c r="CM1874" i="1"/>
  <c r="CM943" i="1"/>
  <c r="CM703" i="1"/>
  <c r="CL2295" i="1"/>
  <c r="CL1748" i="1"/>
  <c r="CL1598" i="1"/>
  <c r="CJ759" i="1"/>
  <c r="CJ2362" i="1"/>
  <c r="CH2362" i="1"/>
  <c r="CG2835" i="1"/>
  <c r="CI2835" i="1"/>
  <c r="CS2601" i="1"/>
  <c r="CR2493" i="1"/>
  <c r="CR2445" i="1"/>
  <c r="CR1718" i="1"/>
  <c r="CR1626" i="1"/>
  <c r="CR850" i="1"/>
  <c r="CR740" i="1"/>
  <c r="CR550" i="1"/>
  <c r="CQ2934" i="1"/>
  <c r="CQ2562" i="1"/>
  <c r="CQ2056" i="1"/>
  <c r="CQ1331" i="1"/>
  <c r="CQ1206" i="1"/>
  <c r="CQ725" i="1"/>
  <c r="CP2640" i="1"/>
  <c r="CP2367" i="1"/>
  <c r="CP2144" i="1"/>
  <c r="CP1064" i="1"/>
  <c r="CP850" i="1"/>
  <c r="CO2640" i="1"/>
  <c r="CO2607" i="1"/>
  <c r="CO1748" i="1"/>
  <c r="CO1331" i="1"/>
  <c r="CO1302" i="1"/>
  <c r="CO1170" i="1"/>
  <c r="CN2367" i="1"/>
  <c r="CN1748" i="1"/>
  <c r="CN1626" i="1"/>
  <c r="CN1447" i="1"/>
  <c r="CN1405" i="1"/>
  <c r="CN1045" i="1"/>
  <c r="CM2640" i="1"/>
  <c r="CM2601" i="1"/>
  <c r="CM1386" i="1"/>
  <c r="CM1269" i="1"/>
  <c r="CM1206" i="1"/>
  <c r="CM767" i="1"/>
  <c r="CL3043" i="1"/>
  <c r="CL2601" i="1"/>
  <c r="CL2144" i="1"/>
  <c r="CL1839" i="1"/>
  <c r="CL1696" i="1"/>
  <c r="CL1642" i="1"/>
  <c r="CL1331" i="1"/>
  <c r="CK1602" i="1"/>
  <c r="CJ1581" i="1"/>
  <c r="CI1748" i="1"/>
  <c r="CI837" i="1"/>
  <c r="CI2357" i="1"/>
  <c r="CK2357" i="1"/>
  <c r="CH2357" i="1"/>
  <c r="CJ1203" i="1"/>
  <c r="CL1203" i="1"/>
  <c r="CI2916" i="1"/>
  <c r="CK2916" i="1"/>
  <c r="CS2144" i="1"/>
  <c r="CS2056" i="1"/>
  <c r="CS1839" i="1"/>
  <c r="CS1405" i="1"/>
  <c r="CS725" i="1"/>
  <c r="CR2889" i="1"/>
  <c r="CR2329" i="1"/>
  <c r="CR2020" i="1"/>
  <c r="CR1521" i="1"/>
  <c r="CR1170" i="1"/>
  <c r="CR995" i="1"/>
  <c r="CR888" i="1"/>
  <c r="CQ2889" i="1"/>
  <c r="CQ1064" i="1"/>
  <c r="CP2056" i="1"/>
  <c r="CP1797" i="1"/>
  <c r="CP1598" i="1"/>
  <c r="CO2329" i="1"/>
  <c r="CO1913" i="1"/>
  <c r="CN2056" i="1"/>
  <c r="CN1985" i="1"/>
  <c r="CN1331" i="1"/>
  <c r="CN885" i="1"/>
  <c r="CM2966" i="1"/>
  <c r="CM2329" i="1"/>
  <c r="CM2191" i="1"/>
  <c r="CM1761" i="1"/>
  <c r="CM1642" i="1"/>
  <c r="CM1557" i="1"/>
  <c r="CM1265" i="1"/>
  <c r="CL2367" i="1"/>
  <c r="CL1913" i="1"/>
  <c r="CL1405" i="1"/>
  <c r="CL856" i="1"/>
  <c r="CH1913" i="1"/>
  <c r="CL1323" i="1"/>
  <c r="CH1323" i="1"/>
  <c r="CI1323" i="1"/>
  <c r="CK1323" i="1"/>
  <c r="CJ1323" i="1"/>
  <c r="CH1259" i="1"/>
  <c r="CI1259" i="1"/>
  <c r="CJ1259" i="1"/>
  <c r="CK1259" i="1"/>
  <c r="CJ1201" i="1"/>
  <c r="CK1201" i="1"/>
  <c r="CI1201" i="1"/>
  <c r="CS2367" i="1"/>
  <c r="CS1985" i="1"/>
  <c r="CS1064" i="1"/>
  <c r="CR2105" i="1"/>
  <c r="CR1101" i="1"/>
  <c r="CR807" i="1"/>
  <c r="CQ3000" i="1"/>
  <c r="CQ1626" i="1"/>
  <c r="CQ1135" i="1"/>
  <c r="CQ995" i="1"/>
  <c r="CQ949" i="1"/>
  <c r="CP2229" i="1"/>
  <c r="CP1985" i="1"/>
  <c r="CP1839" i="1"/>
  <c r="CP1447" i="1"/>
  <c r="CP1405" i="1"/>
  <c r="CP888" i="1"/>
  <c r="CP807" i="1"/>
  <c r="CP759" i="1"/>
  <c r="CO2851" i="1"/>
  <c r="CO1269" i="1"/>
  <c r="CO888" i="1"/>
  <c r="CN2269" i="1"/>
  <c r="CN1696" i="1"/>
  <c r="CN752" i="1"/>
  <c r="CM3000" i="1"/>
  <c r="CM2367" i="1"/>
  <c r="CM2295" i="1"/>
  <c r="CM2020" i="1"/>
  <c r="CM1985" i="1"/>
  <c r="CM1839" i="1"/>
  <c r="CM850" i="1"/>
  <c r="CL2269" i="1"/>
  <c r="CL2020" i="1"/>
  <c r="CL900" i="1"/>
  <c r="CK1626" i="1"/>
  <c r="CK964" i="1"/>
  <c r="CH2367" i="1"/>
  <c r="CH759" i="1"/>
  <c r="CH2419" i="1"/>
  <c r="CJ2419" i="1"/>
  <c r="CK2419" i="1"/>
  <c r="CH1258" i="1"/>
  <c r="CJ1258" i="1"/>
  <c r="CK1258" i="1"/>
  <c r="CS2640" i="1"/>
  <c r="CS1748" i="1"/>
  <c r="CS1240" i="1"/>
  <c r="CR2714" i="1"/>
  <c r="CR1761" i="1"/>
  <c r="CR1302" i="1"/>
  <c r="CR759" i="1"/>
  <c r="CQ3043" i="1"/>
  <c r="CQ2607" i="1"/>
  <c r="CQ1447" i="1"/>
  <c r="CP2685" i="1"/>
  <c r="CP2183" i="1"/>
  <c r="CP1331" i="1"/>
  <c r="CP1240" i="1"/>
  <c r="CO2601" i="1"/>
  <c r="CO1874" i="1"/>
  <c r="CO1718" i="1"/>
  <c r="CO807" i="1"/>
  <c r="CO687" i="1"/>
  <c r="CN2851" i="1"/>
  <c r="CN2144" i="1"/>
  <c r="CN1581" i="1"/>
  <c r="CN725" i="1"/>
  <c r="CM2056" i="1"/>
  <c r="CM759" i="1"/>
  <c r="CM725" i="1"/>
  <c r="CM527" i="1"/>
  <c r="CL2493" i="1"/>
  <c r="CL1101" i="1"/>
  <c r="CL1026" i="1"/>
  <c r="CK1598" i="1"/>
  <c r="CK747" i="1"/>
  <c r="CI2472" i="1"/>
  <c r="CJ2472" i="1"/>
  <c r="CK2472" i="1"/>
  <c r="CJ1619" i="1"/>
  <c r="CK1619" i="1"/>
  <c r="CJ1429" i="1"/>
  <c r="CE1414" i="1"/>
  <c r="CG1414" i="1" s="1"/>
  <c r="CK1414" i="1"/>
  <c r="CE1350" i="1"/>
  <c r="CG1350" i="1" s="1"/>
  <c r="CK1350" i="1"/>
  <c r="CE1284" i="1"/>
  <c r="CK1284" i="1"/>
  <c r="CE1033" i="1"/>
  <c r="CK1033" i="1"/>
  <c r="CS3043" i="1"/>
  <c r="CS2183" i="1"/>
  <c r="CS1331" i="1"/>
  <c r="CS850" i="1"/>
  <c r="CS767" i="1"/>
  <c r="CS550" i="1"/>
  <c r="CR2601" i="1"/>
  <c r="CR1710" i="1"/>
  <c r="CQ2144" i="1"/>
  <c r="CQ1674" i="1"/>
  <c r="CQ1302" i="1"/>
  <c r="CP2295" i="1"/>
  <c r="CO3043" i="1"/>
  <c r="CO2295" i="1"/>
  <c r="CN2714" i="1"/>
  <c r="CN2601" i="1"/>
  <c r="CN1874" i="1"/>
  <c r="CN1557" i="1"/>
  <c r="CN1206" i="1"/>
  <c r="CN1135" i="1"/>
  <c r="CN837" i="1"/>
  <c r="CN773" i="1"/>
  <c r="CM2934" i="1"/>
  <c r="CM2851" i="1"/>
  <c r="CM1467" i="1"/>
  <c r="CM1026" i="1"/>
  <c r="CL2966" i="1"/>
  <c r="CL2714" i="1"/>
  <c r="CL1718" i="1"/>
  <c r="CL943" i="1"/>
  <c r="CK1426" i="1"/>
  <c r="CH2470" i="1"/>
  <c r="CJ2470" i="1"/>
  <c r="CL1667" i="1"/>
  <c r="CK1667" i="1"/>
  <c r="CJ1667" i="1"/>
  <c r="CH1618" i="1"/>
  <c r="CJ1618" i="1"/>
  <c r="CK1618" i="1"/>
  <c r="CI1618" i="1"/>
  <c r="CK1472" i="1"/>
  <c r="CL1472" i="1"/>
  <c r="CJ1472" i="1"/>
  <c r="CE2920" i="1"/>
  <c r="CK2920" i="1"/>
  <c r="CG2516" i="1"/>
  <c r="CI2516" i="1"/>
  <c r="CE1470" i="1"/>
  <c r="CK1470" i="1"/>
  <c r="CE1409" i="1"/>
  <c r="CG1409" i="1" s="1"/>
  <c r="CK1409" i="1"/>
  <c r="CE1344" i="1"/>
  <c r="CG1344" i="1" s="1"/>
  <c r="CK1344" i="1"/>
  <c r="CE1077" i="1"/>
  <c r="CK1077" i="1"/>
  <c r="CE963" i="1"/>
  <c r="CG963" i="1" s="1"/>
  <c r="CK963" i="1"/>
  <c r="CJ1990" i="1"/>
  <c r="CI2799" i="1"/>
  <c r="CI2407" i="1"/>
  <c r="CI1827" i="1"/>
  <c r="CK954" i="1"/>
  <c r="CI2939" i="1"/>
  <c r="CH1781" i="1"/>
  <c r="CJ1094" i="1"/>
  <c r="CJ753" i="1"/>
  <c r="CI2217" i="1"/>
  <c r="CH1643" i="1"/>
  <c r="CJ2407" i="1"/>
  <c r="CI2890" i="1"/>
  <c r="CI2793" i="1"/>
  <c r="CI2703" i="1"/>
  <c r="CI1664" i="1"/>
  <c r="CI571" i="1"/>
  <c r="CH681" i="1"/>
  <c r="CK2703" i="1"/>
  <c r="CJ1801" i="1"/>
  <c r="CJ1643" i="1"/>
  <c r="CJ1011" i="1"/>
  <c r="CJ808" i="1"/>
  <c r="CJ2836" i="1"/>
  <c r="CJ1664" i="1"/>
  <c r="CI2979" i="1"/>
  <c r="CI2698" i="1"/>
  <c r="CI2529" i="1"/>
  <c r="CI1727" i="1"/>
  <c r="CI763" i="1"/>
  <c r="CH2939" i="1"/>
  <c r="CH2890" i="1"/>
  <c r="CH1374" i="1"/>
  <c r="CI2315" i="1"/>
  <c r="CJ681" i="1"/>
  <c r="CI808" i="1"/>
  <c r="CH1664" i="1"/>
  <c r="CK2407" i="1"/>
  <c r="CJ2315" i="1"/>
  <c r="CJ1374" i="1"/>
  <c r="CI2779" i="1"/>
  <c r="CI1854" i="1"/>
  <c r="CH1801" i="1"/>
  <c r="CJ2182" i="1"/>
  <c r="CJ571" i="1"/>
  <c r="CJ1837" i="1"/>
  <c r="CH2518" i="1"/>
  <c r="CJ2518" i="1"/>
  <c r="CJ1105" i="1"/>
  <c r="CJ1021" i="1"/>
  <c r="CI2955" i="1"/>
  <c r="CI2506" i="1"/>
  <c r="CQ2044" i="1"/>
  <c r="CK2974" i="1"/>
  <c r="CS2520" i="1"/>
  <c r="CR3054" i="1"/>
  <c r="CL2265" i="1"/>
  <c r="CC2066" i="1"/>
  <c r="CM2066" i="1"/>
  <c r="CC2036" i="1"/>
  <c r="CM2036" i="1"/>
  <c r="CC1995" i="1"/>
  <c r="CM1995" i="1"/>
  <c r="CC1956" i="1"/>
  <c r="CM1956" i="1"/>
  <c r="CC1918" i="1"/>
  <c r="CM1918" i="1"/>
  <c r="CC1878" i="1"/>
  <c r="CE1878" i="1" s="1"/>
  <c r="CG1878" i="1" s="1"/>
  <c r="CM1878" i="1"/>
  <c r="CC1841" i="1"/>
  <c r="CM1841" i="1"/>
  <c r="CC1762" i="1"/>
  <c r="CM1762" i="1"/>
  <c r="CC1720" i="1"/>
  <c r="CM1720" i="1"/>
  <c r="CC1647" i="1"/>
  <c r="CM1647" i="1"/>
  <c r="CI1386" i="1"/>
  <c r="CC1223" i="1"/>
  <c r="CM1223" i="1"/>
  <c r="CN659" i="1"/>
  <c r="CJ659" i="1"/>
  <c r="CQ659" i="1"/>
  <c r="CR659" i="1"/>
  <c r="CN624" i="1"/>
  <c r="CP624" i="1"/>
  <c r="CH591" i="1"/>
  <c r="CK591" i="1"/>
  <c r="CN591" i="1"/>
  <c r="CL591" i="1"/>
  <c r="CR591" i="1"/>
  <c r="CS591" i="1"/>
  <c r="CM591" i="1"/>
  <c r="CQ591" i="1"/>
  <c r="CP591" i="1"/>
  <c r="CO591" i="1"/>
  <c r="CH548" i="1"/>
  <c r="CJ548" i="1"/>
  <c r="CM548" i="1"/>
  <c r="CN548" i="1"/>
  <c r="CK548" i="1"/>
  <c r="CI548" i="1"/>
  <c r="CL548" i="1"/>
  <c r="CQ548" i="1"/>
  <c r="CP548" i="1"/>
  <c r="CO548" i="1"/>
  <c r="CR548" i="1"/>
  <c r="CS548" i="1"/>
  <c r="CI512" i="1"/>
  <c r="CH512" i="1"/>
  <c r="CL512" i="1"/>
  <c r="CK512" i="1"/>
  <c r="CJ512" i="1"/>
  <c r="CR512" i="1"/>
  <c r="CS512" i="1"/>
  <c r="CN512" i="1"/>
  <c r="CO512" i="1"/>
  <c r="CM512" i="1"/>
  <c r="CP512" i="1"/>
  <c r="CQ512" i="1"/>
  <c r="CA2906" i="1"/>
  <c r="CC2906" i="1" s="1"/>
  <c r="CO2906" i="1"/>
  <c r="CA2417" i="1"/>
  <c r="CO2417" i="1"/>
  <c r="CA1633" i="1"/>
  <c r="CC1633" i="1" s="1"/>
  <c r="CO1633" i="1"/>
  <c r="CA1571" i="1"/>
  <c r="CC1571" i="1" s="1"/>
  <c r="CO1571" i="1"/>
  <c r="CO3012" i="1"/>
  <c r="CR3012" i="1"/>
  <c r="CO2886" i="1"/>
  <c r="CQ2302" i="1"/>
  <c r="CO2302" i="1"/>
  <c r="CO2280" i="1"/>
  <c r="CR2280" i="1"/>
  <c r="CR2239" i="1"/>
  <c r="CP2239" i="1"/>
  <c r="CO2216" i="1"/>
  <c r="CP2216" i="1"/>
  <c r="CP2196" i="1"/>
  <c r="CM2196" i="1"/>
  <c r="CS1944" i="1"/>
  <c r="CO1944" i="1"/>
  <c r="CP1944" i="1"/>
  <c r="CJ1885" i="1"/>
  <c r="CR1885" i="1"/>
  <c r="CL1673" i="1"/>
  <c r="CO1673" i="1"/>
  <c r="CR1423" i="1"/>
  <c r="CQ1423" i="1"/>
  <c r="CO1278" i="1"/>
  <c r="CN1192" i="1"/>
  <c r="CP1192" i="1"/>
  <c r="CR1172" i="1"/>
  <c r="CQ1172" i="1"/>
  <c r="CO1152" i="1"/>
  <c r="CQ1152" i="1"/>
  <c r="CO1007" i="1"/>
  <c r="CQ1007" i="1"/>
  <c r="CO965" i="1"/>
  <c r="CQ965" i="1"/>
  <c r="CO901" i="1"/>
  <c r="CP901" i="1"/>
  <c r="CK838" i="1"/>
  <c r="CS838" i="1"/>
  <c r="CO774" i="1"/>
  <c r="CO647" i="1"/>
  <c r="CR585" i="1"/>
  <c r="CN585" i="1"/>
  <c r="CP585" i="1"/>
  <c r="CO502" i="1"/>
  <c r="CJ567" i="1"/>
  <c r="CH567" i="1"/>
  <c r="CM567" i="1"/>
  <c r="CK567" i="1"/>
  <c r="CN567" i="1"/>
  <c r="CL567" i="1"/>
  <c r="CQ567" i="1"/>
  <c r="CP567" i="1"/>
  <c r="CO567" i="1"/>
  <c r="CR567" i="1"/>
  <c r="CC2190" i="1"/>
  <c r="CM2190" i="1"/>
  <c r="CC1992" i="1"/>
  <c r="CM1992" i="1"/>
  <c r="CC1955" i="1"/>
  <c r="CM1955" i="1"/>
  <c r="CE1877" i="1"/>
  <c r="CG1877" i="1" s="1"/>
  <c r="CK1877" i="1"/>
  <c r="CC1601" i="1"/>
  <c r="CM1601" i="1"/>
  <c r="CC1465" i="1"/>
  <c r="CM1465" i="1"/>
  <c r="CC1383" i="1"/>
  <c r="CM1383" i="1"/>
  <c r="CC1263" i="1"/>
  <c r="CM1263" i="1"/>
  <c r="CH2679" i="1"/>
  <c r="CL2679" i="1"/>
  <c r="CK2679" i="1"/>
  <c r="CN2679" i="1"/>
  <c r="CJ2679" i="1"/>
  <c r="CQ2679" i="1"/>
  <c r="CP2679" i="1"/>
  <c r="CO2679" i="1"/>
  <c r="CM2679" i="1"/>
  <c r="CR2679" i="1"/>
  <c r="CI2600" i="1"/>
  <c r="CM2600" i="1"/>
  <c r="CJ2600" i="1"/>
  <c r="CL2600" i="1"/>
  <c r="CH2600" i="1"/>
  <c r="CN2600" i="1"/>
  <c r="CP2600" i="1"/>
  <c r="CQ2600" i="1"/>
  <c r="CO2600" i="1"/>
  <c r="CK2600" i="1"/>
  <c r="CH2366" i="1"/>
  <c r="CI2366" i="1"/>
  <c r="CN2366" i="1"/>
  <c r="CJ2366" i="1"/>
  <c r="CL2366" i="1"/>
  <c r="CM2366" i="1"/>
  <c r="CP2366" i="1"/>
  <c r="CO2366" i="1"/>
  <c r="CR2366" i="1"/>
  <c r="CK2366" i="1"/>
  <c r="CI2294" i="1"/>
  <c r="CH2294" i="1"/>
  <c r="CL2294" i="1"/>
  <c r="CM2294" i="1"/>
  <c r="CJ2294" i="1"/>
  <c r="CK2294" i="1"/>
  <c r="CN2294" i="1"/>
  <c r="CR2294" i="1"/>
  <c r="CO2294" i="1"/>
  <c r="CP2294" i="1"/>
  <c r="CQ2294" i="1"/>
  <c r="CH2228" i="1"/>
  <c r="CM2228" i="1"/>
  <c r="CI2228" i="1"/>
  <c r="CK2228" i="1"/>
  <c r="CL2228" i="1"/>
  <c r="CJ2228" i="1"/>
  <c r="CN2228" i="1"/>
  <c r="CP2228" i="1"/>
  <c r="CQ2228" i="1"/>
  <c r="CO2228" i="1"/>
  <c r="CH2143" i="1"/>
  <c r="CJ2143" i="1"/>
  <c r="CN2143" i="1"/>
  <c r="CP2143" i="1"/>
  <c r="CO2143" i="1"/>
  <c r="CS2143" i="1"/>
  <c r="CR2143" i="1"/>
  <c r="CQ2143" i="1"/>
  <c r="CH1981" i="1"/>
  <c r="CL1981" i="1"/>
  <c r="CN1981" i="1"/>
  <c r="CJ1981" i="1"/>
  <c r="CP1981" i="1"/>
  <c r="CR1981" i="1"/>
  <c r="CH1911" i="1"/>
  <c r="CL1911" i="1"/>
  <c r="CM1911" i="1"/>
  <c r="CJ1911" i="1"/>
  <c r="CK1911" i="1"/>
  <c r="CP1911" i="1"/>
  <c r="CO1911" i="1"/>
  <c r="CQ1911" i="1"/>
  <c r="CR1911" i="1"/>
  <c r="CN1911" i="1"/>
  <c r="CI1833" i="1"/>
  <c r="CN1833" i="1"/>
  <c r="CH1833" i="1"/>
  <c r="CM1833" i="1"/>
  <c r="CL1833" i="1"/>
  <c r="CJ1833" i="1"/>
  <c r="CO1833" i="1"/>
  <c r="CP1833" i="1"/>
  <c r="CK1833" i="1"/>
  <c r="CH1747" i="1"/>
  <c r="CI1747" i="1"/>
  <c r="CJ1747" i="1"/>
  <c r="CK1747" i="1"/>
  <c r="CL1747" i="1"/>
  <c r="CM1747" i="1"/>
  <c r="CS1747" i="1"/>
  <c r="CN1747" i="1"/>
  <c r="CR1747" i="1"/>
  <c r="CO1747" i="1"/>
  <c r="CQ1747" i="1"/>
  <c r="CH1671" i="1"/>
  <c r="CL1671" i="1"/>
  <c r="CJ1671" i="1"/>
  <c r="CN1671" i="1"/>
  <c r="CP1671" i="1"/>
  <c r="CQ1671" i="1"/>
  <c r="CR1671" i="1"/>
  <c r="CS1671" i="1"/>
  <c r="CN1641" i="1"/>
  <c r="CK1641" i="1"/>
  <c r="CM1641" i="1"/>
  <c r="CL1641" i="1"/>
  <c r="CJ1641" i="1"/>
  <c r="CQ1641" i="1"/>
  <c r="CR1641" i="1"/>
  <c r="CS1641" i="1"/>
  <c r="CO1641" i="1"/>
  <c r="CH1597" i="1"/>
  <c r="CJ1597" i="1"/>
  <c r="CL1597" i="1"/>
  <c r="CN1597" i="1"/>
  <c r="CS1597" i="1"/>
  <c r="CP1597" i="1"/>
  <c r="CJ1555" i="1"/>
  <c r="CL1555" i="1"/>
  <c r="CK1555" i="1"/>
  <c r="CN1555" i="1"/>
  <c r="CQ1555" i="1"/>
  <c r="CO1555" i="1"/>
  <c r="CP1555" i="1"/>
  <c r="CM1555" i="1"/>
  <c r="CR1555" i="1"/>
  <c r="CH1520" i="1"/>
  <c r="CN1520" i="1"/>
  <c r="CK1520" i="1"/>
  <c r="CJ1520" i="1"/>
  <c r="CL1520" i="1"/>
  <c r="CM1520" i="1"/>
  <c r="CR1520" i="1"/>
  <c r="CS1520" i="1"/>
  <c r="CQ1520" i="1"/>
  <c r="CP1520" i="1"/>
  <c r="CI1520" i="1"/>
  <c r="CL1478" i="1"/>
  <c r="CK1478" i="1"/>
  <c r="CM1478" i="1"/>
  <c r="CO1478" i="1"/>
  <c r="CQ1478" i="1"/>
  <c r="CP1478" i="1"/>
  <c r="CN1478" i="1"/>
  <c r="CR1478" i="1"/>
  <c r="CH1442" i="1"/>
  <c r="CI1442" i="1"/>
  <c r="CK1442" i="1"/>
  <c r="CN1442" i="1"/>
  <c r="CM1442" i="1"/>
  <c r="CJ1442" i="1"/>
  <c r="CS1442" i="1"/>
  <c r="CQ1442" i="1"/>
  <c r="CO1442" i="1"/>
  <c r="CP1442" i="1"/>
  <c r="CL1442" i="1"/>
  <c r="CH1301" i="1"/>
  <c r="CJ1301" i="1"/>
  <c r="CI1301" i="1"/>
  <c r="CL1301" i="1"/>
  <c r="CM1301" i="1"/>
  <c r="CQ1301" i="1"/>
  <c r="CR1301" i="1"/>
  <c r="CO1301" i="1"/>
  <c r="CS1301" i="1"/>
  <c r="CK1301" i="1"/>
  <c r="CH1268" i="1"/>
  <c r="CI1268" i="1"/>
  <c r="CJ1268" i="1"/>
  <c r="CN1268" i="1"/>
  <c r="CM1268" i="1"/>
  <c r="CK1268" i="1"/>
  <c r="CL1268" i="1"/>
  <c r="CP1268" i="1"/>
  <c r="CR1268" i="1"/>
  <c r="CQ1268" i="1"/>
  <c r="CH1239" i="1"/>
  <c r="CJ1239" i="1"/>
  <c r="CM1239" i="1"/>
  <c r="CI1239" i="1"/>
  <c r="CK1239" i="1"/>
  <c r="CL1239" i="1"/>
  <c r="CR1239" i="1"/>
  <c r="CS1239" i="1"/>
  <c r="CN1239" i="1"/>
  <c r="CQ1239" i="1"/>
  <c r="CO1239" i="1"/>
  <c r="CJ1205" i="1"/>
  <c r="CH1205" i="1"/>
  <c r="CM1205" i="1"/>
  <c r="CL1205" i="1"/>
  <c r="CN1205" i="1"/>
  <c r="CK1205" i="1"/>
  <c r="CP1205" i="1"/>
  <c r="CR1205" i="1"/>
  <c r="CO1205" i="1"/>
  <c r="CS1205" i="1"/>
  <c r="CJ1169" i="1"/>
  <c r="CH1169" i="1"/>
  <c r="CL1169" i="1"/>
  <c r="CM1169" i="1"/>
  <c r="CN1169" i="1"/>
  <c r="CQ1169" i="1"/>
  <c r="CP1169" i="1"/>
  <c r="CR1169" i="1"/>
  <c r="CO1169" i="1"/>
  <c r="CK1169" i="1"/>
  <c r="CH1134" i="1"/>
  <c r="CI1134" i="1"/>
  <c r="CJ1134" i="1"/>
  <c r="CM1134" i="1"/>
  <c r="CK1134" i="1"/>
  <c r="CL1134" i="1"/>
  <c r="CO1134" i="1"/>
  <c r="CQ1134" i="1"/>
  <c r="CP1134" i="1"/>
  <c r="CN1134" i="1"/>
  <c r="CR1134" i="1"/>
  <c r="CH1096" i="1"/>
  <c r="CN1096" i="1"/>
  <c r="CK1096" i="1"/>
  <c r="CJ1096" i="1"/>
  <c r="CM1096" i="1"/>
  <c r="CR1096" i="1"/>
  <c r="CS1096" i="1"/>
  <c r="CQ1096" i="1"/>
  <c r="CJ1058" i="1"/>
  <c r="CL1058" i="1"/>
  <c r="CM1058" i="1"/>
  <c r="CN1058" i="1"/>
  <c r="CO1058" i="1"/>
  <c r="CR1058" i="1"/>
  <c r="CP1058" i="1"/>
  <c r="CK1058" i="1"/>
  <c r="CS1058" i="1"/>
  <c r="CH1029" i="1"/>
  <c r="CI1029" i="1"/>
  <c r="CM1029" i="1"/>
  <c r="CJ1029" i="1"/>
  <c r="CL1029" i="1"/>
  <c r="CN1029" i="1"/>
  <c r="CK1029" i="1"/>
  <c r="CO1029" i="1"/>
  <c r="CQ1029" i="1"/>
  <c r="CR1029" i="1"/>
  <c r="CP1029" i="1"/>
  <c r="CH994" i="1"/>
  <c r="CJ994" i="1"/>
  <c r="CL994" i="1"/>
  <c r="CN994" i="1"/>
  <c r="CI994" i="1"/>
  <c r="CK994" i="1"/>
  <c r="CM994" i="1"/>
  <c r="CQ994" i="1"/>
  <c r="CO994" i="1"/>
  <c r="CR994" i="1"/>
  <c r="CH959" i="1"/>
  <c r="CI959" i="1"/>
  <c r="CO959" i="1"/>
  <c r="CK959" i="1"/>
  <c r="CM959" i="1"/>
  <c r="CN959" i="1"/>
  <c r="CL959" i="1"/>
  <c r="CJ959" i="1"/>
  <c r="CR959" i="1"/>
  <c r="CQ959" i="1"/>
  <c r="CP959" i="1"/>
  <c r="CI849" i="1"/>
  <c r="CH849" i="1"/>
  <c r="CN849" i="1"/>
  <c r="CL849" i="1"/>
  <c r="CJ849" i="1"/>
  <c r="CK849" i="1"/>
  <c r="CQ849" i="1"/>
  <c r="CM849" i="1"/>
  <c r="CO849" i="1"/>
  <c r="CR849" i="1"/>
  <c r="CP849" i="1"/>
  <c r="CH806" i="1"/>
  <c r="CJ806" i="1"/>
  <c r="CK806" i="1"/>
  <c r="CM806" i="1"/>
  <c r="CO806" i="1"/>
  <c r="CN806" i="1"/>
  <c r="CL806" i="1"/>
  <c r="CQ806" i="1"/>
  <c r="CR806" i="1"/>
  <c r="CS806" i="1"/>
  <c r="CP806" i="1"/>
  <c r="CH766" i="1"/>
  <c r="CJ766" i="1"/>
  <c r="CK766" i="1"/>
  <c r="CM766" i="1"/>
  <c r="CL766" i="1"/>
  <c r="CO766" i="1"/>
  <c r="CQ766" i="1"/>
  <c r="CN766" i="1"/>
  <c r="CR766" i="1"/>
  <c r="CP766" i="1"/>
  <c r="CK724" i="1"/>
  <c r="CM724" i="1"/>
  <c r="CO724" i="1"/>
  <c r="CQ724" i="1"/>
  <c r="CN724" i="1"/>
  <c r="CR724" i="1"/>
  <c r="CL724" i="1"/>
  <c r="CH693" i="1"/>
  <c r="CI693" i="1"/>
  <c r="CJ693" i="1"/>
  <c r="CK693" i="1"/>
  <c r="CM693" i="1"/>
  <c r="CO693" i="1"/>
  <c r="CN693" i="1"/>
  <c r="CL693" i="1"/>
  <c r="CQ693" i="1"/>
  <c r="CR693" i="1"/>
  <c r="CS693" i="1"/>
  <c r="CP693" i="1"/>
  <c r="CH658" i="1"/>
  <c r="CJ658" i="1"/>
  <c r="CI658" i="1"/>
  <c r="CN658" i="1"/>
  <c r="CK658" i="1"/>
  <c r="CQ658" i="1"/>
  <c r="CR658" i="1"/>
  <c r="CO658" i="1"/>
  <c r="CH623" i="1"/>
  <c r="CN623" i="1"/>
  <c r="CL623" i="1"/>
  <c r="CM623" i="1"/>
  <c r="CK623" i="1"/>
  <c r="CJ623" i="1"/>
  <c r="CO623" i="1"/>
  <c r="CP623" i="1"/>
  <c r="CR623" i="1"/>
  <c r="CS623" i="1"/>
  <c r="CJ590" i="1"/>
  <c r="CH590" i="1"/>
  <c r="CK590" i="1"/>
  <c r="CI590" i="1"/>
  <c r="CN590" i="1"/>
  <c r="CL590" i="1"/>
  <c r="CR590" i="1"/>
  <c r="CS590" i="1"/>
  <c r="CM590" i="1"/>
  <c r="CQ590" i="1"/>
  <c r="CP590" i="1"/>
  <c r="CO590" i="1"/>
  <c r="CH547" i="1"/>
  <c r="CJ547" i="1"/>
  <c r="CO547" i="1"/>
  <c r="CM547" i="1"/>
  <c r="CN547" i="1"/>
  <c r="CK547" i="1"/>
  <c r="CL547" i="1"/>
  <c r="CQ547" i="1"/>
  <c r="CP547" i="1"/>
  <c r="CR547" i="1"/>
  <c r="CI511" i="1"/>
  <c r="CH511" i="1"/>
  <c r="CK511" i="1"/>
  <c r="CJ511" i="1"/>
  <c r="CN511" i="1"/>
  <c r="CO511" i="1"/>
  <c r="CL511" i="1"/>
  <c r="CM511" i="1"/>
  <c r="CP511" i="1"/>
  <c r="CQ511" i="1"/>
  <c r="CA2969" i="1"/>
  <c r="CC2969" i="1" s="1"/>
  <c r="CO2969" i="1"/>
  <c r="CA2821" i="1"/>
  <c r="CO2821" i="1"/>
  <c r="CA2693" i="1"/>
  <c r="CO2693" i="1"/>
  <c r="CA2649" i="1"/>
  <c r="CC2649" i="1" s="1"/>
  <c r="CO2649" i="1"/>
  <c r="CA2629" i="1"/>
  <c r="CO2629" i="1"/>
  <c r="CA2608" i="1"/>
  <c r="CO2608" i="1"/>
  <c r="CE2585" i="1"/>
  <c r="CK2585" i="1"/>
  <c r="CA2544" i="1"/>
  <c r="CO2544" i="1"/>
  <c r="CA2521" i="1"/>
  <c r="CC2521" i="1" s="1"/>
  <c r="CO2521" i="1"/>
  <c r="CA2480" i="1"/>
  <c r="CO2480" i="1"/>
  <c r="CA2457" i="1"/>
  <c r="CO2457" i="1"/>
  <c r="CA2437" i="1"/>
  <c r="CC2437" i="1" s="1"/>
  <c r="CE2437" i="1" s="1"/>
  <c r="CI2437" i="1" s="1"/>
  <c r="CO2437" i="1"/>
  <c r="CA2416" i="1"/>
  <c r="CO2416" i="1"/>
  <c r="CA2393" i="1"/>
  <c r="CO2393" i="1"/>
  <c r="CA2373" i="1"/>
  <c r="CO2373" i="1"/>
  <c r="CA2352" i="1"/>
  <c r="CC2352" i="1" s="1"/>
  <c r="CO2352" i="1"/>
  <c r="CA2330" i="1"/>
  <c r="CO2330" i="1"/>
  <c r="CA2310" i="1"/>
  <c r="CC2310" i="1" s="1"/>
  <c r="CE2310" i="1" s="1"/>
  <c r="CG2310" i="1" s="1"/>
  <c r="CO2310" i="1"/>
  <c r="CA2289" i="1"/>
  <c r="CO2289" i="1"/>
  <c r="CA2266" i="1"/>
  <c r="CC2266" i="1" s="1"/>
  <c r="CE2266" i="1" s="1"/>
  <c r="CO2266" i="1"/>
  <c r="CA2246" i="1"/>
  <c r="CO2246" i="1"/>
  <c r="CA2225" i="1"/>
  <c r="CO2225" i="1"/>
  <c r="CA2202" i="1"/>
  <c r="CO2202" i="1"/>
  <c r="CC2182" i="1"/>
  <c r="CE2182" i="1" s="1"/>
  <c r="CM2182" i="1"/>
  <c r="CA2161" i="1"/>
  <c r="CO2161" i="1"/>
  <c r="CA2138" i="1"/>
  <c r="CO2138" i="1"/>
  <c r="CA2118" i="1"/>
  <c r="CO2118" i="1"/>
  <c r="CA2097" i="1"/>
  <c r="CC2097" i="1" s="1"/>
  <c r="CO2097" i="1"/>
  <c r="CA2074" i="1"/>
  <c r="CO2074" i="1"/>
  <c r="CA2054" i="1"/>
  <c r="CO2054" i="1"/>
  <c r="CC2033" i="1"/>
  <c r="CM2033" i="1"/>
  <c r="CA2010" i="1"/>
  <c r="CC2010" i="1" s="1"/>
  <c r="CO2010" i="1"/>
  <c r="CA1990" i="1"/>
  <c r="CO1990" i="1"/>
  <c r="CA1969" i="1"/>
  <c r="CO1969" i="1"/>
  <c r="CA1950" i="1"/>
  <c r="CO1950" i="1"/>
  <c r="CA1927" i="1"/>
  <c r="CC1927" i="1" s="1"/>
  <c r="CO1927" i="1"/>
  <c r="CA1907" i="1"/>
  <c r="CO1907" i="1"/>
  <c r="CA1886" i="1"/>
  <c r="CO1886" i="1"/>
  <c r="CA1843" i="1"/>
  <c r="CO1843" i="1"/>
  <c r="CA1822" i="1"/>
  <c r="CC1822" i="1" s="1"/>
  <c r="CO1822" i="1"/>
  <c r="CA1569" i="1"/>
  <c r="CO1569" i="1"/>
  <c r="CA1550" i="1"/>
  <c r="CC1550" i="1" s="1"/>
  <c r="CE1550" i="1" s="1"/>
  <c r="CG1550" i="1" s="1"/>
  <c r="CO1550" i="1"/>
  <c r="CA1424" i="1"/>
  <c r="CO1424" i="1"/>
  <c r="CA1299" i="1"/>
  <c r="CC1299" i="1" s="1"/>
  <c r="CO1299" i="1"/>
  <c r="CC1150" i="1"/>
  <c r="CM1150" i="1"/>
  <c r="CA1128" i="1"/>
  <c r="CO1128" i="1"/>
  <c r="CA1108" i="1"/>
  <c r="CO1108" i="1"/>
  <c r="CA1087" i="1"/>
  <c r="CC1087" i="1" s="1"/>
  <c r="CO1087" i="1"/>
  <c r="CA1064" i="1"/>
  <c r="CO1064" i="1"/>
  <c r="CA960" i="1"/>
  <c r="CO960" i="1"/>
  <c r="CA835" i="1"/>
  <c r="CO835" i="1"/>
  <c r="CC814" i="1"/>
  <c r="CE814" i="1" s="1"/>
  <c r="CM814" i="1"/>
  <c r="CA773" i="1"/>
  <c r="CO773" i="1"/>
  <c r="CA752" i="1"/>
  <c r="CO752" i="1"/>
  <c r="CA666" i="1"/>
  <c r="CO666" i="1"/>
  <c r="CA606" i="1"/>
  <c r="CM606" i="1" s="1"/>
  <c r="CO606" i="1"/>
  <c r="CA583" i="1"/>
  <c r="CO583" i="1"/>
  <c r="CA563" i="1"/>
  <c r="CO563" i="1"/>
  <c r="CA542" i="1"/>
  <c r="CO542" i="1"/>
  <c r="CI3054" i="1"/>
  <c r="CH3054" i="1"/>
  <c r="CJ3054" i="1"/>
  <c r="CL3054" i="1"/>
  <c r="CM3054" i="1"/>
  <c r="CK3054" i="1"/>
  <c r="CN3054" i="1"/>
  <c r="CO3054" i="1"/>
  <c r="CQ3054" i="1"/>
  <c r="CH3031" i="1"/>
  <c r="CL3031" i="1"/>
  <c r="CJ3031" i="1"/>
  <c r="CM3031" i="1"/>
  <c r="CN3031" i="1"/>
  <c r="CK3031" i="1"/>
  <c r="CR3031" i="1"/>
  <c r="CP3031" i="1"/>
  <c r="CQ3031" i="1"/>
  <c r="CO3031" i="1"/>
  <c r="CH3011" i="1"/>
  <c r="CI3011" i="1"/>
  <c r="CM3011" i="1"/>
  <c r="CK3011" i="1"/>
  <c r="CL3011" i="1"/>
  <c r="CJ3011" i="1"/>
  <c r="CO3011" i="1"/>
  <c r="CN3011" i="1"/>
  <c r="CR3011" i="1"/>
  <c r="CP3011" i="1"/>
  <c r="CQ3011" i="1"/>
  <c r="CH2990" i="1"/>
  <c r="CI2990" i="1"/>
  <c r="CM2990" i="1"/>
  <c r="CL2990" i="1"/>
  <c r="CJ2990" i="1"/>
  <c r="CK2990" i="1"/>
  <c r="CR2990" i="1"/>
  <c r="CN2990" i="1"/>
  <c r="CO2990" i="1"/>
  <c r="CP2990" i="1"/>
  <c r="CQ2990" i="1"/>
  <c r="CH2967" i="1"/>
  <c r="CL2967" i="1"/>
  <c r="CJ2967" i="1"/>
  <c r="CR2967" i="1"/>
  <c r="CN2967" i="1"/>
  <c r="CP2967" i="1"/>
  <c r="CQ2967" i="1"/>
  <c r="CI2948" i="1"/>
  <c r="CM2948" i="1"/>
  <c r="CK2948" i="1"/>
  <c r="CN2948" i="1"/>
  <c r="CR2948" i="1"/>
  <c r="CJ2948" i="1"/>
  <c r="CH2948" i="1"/>
  <c r="CP2948" i="1"/>
  <c r="CH2928" i="1"/>
  <c r="CI2928" i="1"/>
  <c r="CM2928" i="1"/>
  <c r="CK2928" i="1"/>
  <c r="CL2928" i="1"/>
  <c r="CO2928" i="1"/>
  <c r="CR2928" i="1"/>
  <c r="CJ2928" i="1"/>
  <c r="CN2928" i="1"/>
  <c r="CP2928" i="1"/>
  <c r="CH2905" i="1"/>
  <c r="CM2905" i="1"/>
  <c r="CI2905" i="1"/>
  <c r="CO2905" i="1"/>
  <c r="CJ2905" i="1"/>
  <c r="CN2905" i="1"/>
  <c r="CP2905" i="1"/>
  <c r="CK2905" i="1"/>
  <c r="CQ2905" i="1"/>
  <c r="CH2885" i="1"/>
  <c r="CK2885" i="1"/>
  <c r="CM2885" i="1"/>
  <c r="CL2885" i="1"/>
  <c r="CJ2885" i="1"/>
  <c r="CO2885" i="1"/>
  <c r="CN2885" i="1"/>
  <c r="CP2885" i="1"/>
  <c r="CQ2885" i="1"/>
  <c r="CI2864" i="1"/>
  <c r="CK2864" i="1"/>
  <c r="CH2864" i="1"/>
  <c r="CM2864" i="1"/>
  <c r="CL2864" i="1"/>
  <c r="CJ2864" i="1"/>
  <c r="CN2864" i="1"/>
  <c r="CP2864" i="1"/>
  <c r="CO2864" i="1"/>
  <c r="CQ2864" i="1"/>
  <c r="CH2841" i="1"/>
  <c r="CK2841" i="1"/>
  <c r="CN2841" i="1"/>
  <c r="CL2841" i="1"/>
  <c r="CP2841" i="1"/>
  <c r="CJ2841" i="1"/>
  <c r="CO2841" i="1"/>
  <c r="CQ2841" i="1"/>
  <c r="CL2822" i="1"/>
  <c r="CP2822" i="1"/>
  <c r="CN2822" i="1"/>
  <c r="CR2822" i="1"/>
  <c r="CQ2822" i="1"/>
  <c r="CH2803" i="1"/>
  <c r="CJ2803" i="1"/>
  <c r="CM2803" i="1"/>
  <c r="CL2803" i="1"/>
  <c r="CP2803" i="1"/>
  <c r="CN2803" i="1"/>
  <c r="CO2803" i="1"/>
  <c r="CQ2803" i="1"/>
  <c r="CH2782" i="1"/>
  <c r="CJ2782" i="1"/>
  <c r="CK2782" i="1"/>
  <c r="CM2782" i="1"/>
  <c r="CO2782" i="1"/>
  <c r="CP2782" i="1"/>
  <c r="CL2782" i="1"/>
  <c r="CN2782" i="1"/>
  <c r="CQ2782" i="1"/>
  <c r="CH2759" i="1"/>
  <c r="CI2759" i="1"/>
  <c r="CJ2759" i="1"/>
  <c r="CN2759" i="1"/>
  <c r="CK2759" i="1"/>
  <c r="CP2759" i="1"/>
  <c r="CM2759" i="1"/>
  <c r="CL2759" i="1"/>
  <c r="CO2759" i="1"/>
  <c r="CR2759" i="1"/>
  <c r="CQ2759" i="1"/>
  <c r="CH2739" i="1"/>
  <c r="CI2739" i="1"/>
  <c r="CM2739" i="1"/>
  <c r="CJ2739" i="1"/>
  <c r="CP2739" i="1"/>
  <c r="CL2739" i="1"/>
  <c r="CN2739" i="1"/>
  <c r="CO2739" i="1"/>
  <c r="CR2739" i="1"/>
  <c r="CQ2739" i="1"/>
  <c r="CH2718" i="1"/>
  <c r="CI2718" i="1"/>
  <c r="CM2718" i="1"/>
  <c r="CK2718" i="1"/>
  <c r="CJ2718" i="1"/>
  <c r="CL2718" i="1"/>
  <c r="CN2718" i="1"/>
  <c r="CR2718" i="1"/>
  <c r="CO2718" i="1"/>
  <c r="CQ2718" i="1"/>
  <c r="CH2696" i="1"/>
  <c r="CJ2696" i="1"/>
  <c r="CN2696" i="1"/>
  <c r="CM2696" i="1"/>
  <c r="CL2696" i="1"/>
  <c r="CR2696" i="1"/>
  <c r="CQ2696" i="1"/>
  <c r="CL2677" i="1"/>
  <c r="CH2677" i="1"/>
  <c r="CJ2677" i="1"/>
  <c r="CP2677" i="1"/>
  <c r="CO2677" i="1"/>
  <c r="CR2677" i="1"/>
  <c r="CN2677" i="1"/>
  <c r="CL2656" i="1"/>
  <c r="CM2656" i="1"/>
  <c r="CK2656" i="1"/>
  <c r="CN2656" i="1"/>
  <c r="CQ2656" i="1"/>
  <c r="CP2656" i="1"/>
  <c r="CO2656" i="1"/>
  <c r="CR2656" i="1"/>
  <c r="CJ2656" i="1"/>
  <c r="CH2633" i="1"/>
  <c r="CL2633" i="1"/>
  <c r="CM2633" i="1"/>
  <c r="CR2633" i="1"/>
  <c r="CN2633" i="1"/>
  <c r="CO2633" i="1"/>
  <c r="CI2592" i="1"/>
  <c r="CM2592" i="1"/>
  <c r="CJ2592" i="1"/>
  <c r="CL2592" i="1"/>
  <c r="CN2592" i="1"/>
  <c r="CH2592" i="1"/>
  <c r="CK2592" i="1"/>
  <c r="CO2592" i="1"/>
  <c r="CR2592" i="1"/>
  <c r="CP2592" i="1"/>
  <c r="CM2570" i="1"/>
  <c r="CJ2570" i="1"/>
  <c r="CL2570" i="1"/>
  <c r="CQ2570" i="1"/>
  <c r="CO2570" i="1"/>
  <c r="CR2570" i="1"/>
  <c r="CN2570" i="1"/>
  <c r="CP2570" i="1"/>
  <c r="CI2551" i="1"/>
  <c r="CH2551" i="1"/>
  <c r="CK2551" i="1"/>
  <c r="CJ2551" i="1"/>
  <c r="CL2551" i="1"/>
  <c r="CN2551" i="1"/>
  <c r="CM2551" i="1"/>
  <c r="CQ2551" i="1"/>
  <c r="CR2551" i="1"/>
  <c r="CO2551" i="1"/>
  <c r="CH2531" i="1"/>
  <c r="CI2531" i="1"/>
  <c r="CM2531" i="1"/>
  <c r="CL2531" i="1"/>
  <c r="CN2531" i="1"/>
  <c r="CJ2531" i="1"/>
  <c r="CK2531" i="1"/>
  <c r="CQ2531" i="1"/>
  <c r="CR2531" i="1"/>
  <c r="CH2510" i="1"/>
  <c r="CI2510" i="1"/>
  <c r="CK2510" i="1"/>
  <c r="CM2510" i="1"/>
  <c r="CN2510" i="1"/>
  <c r="CJ2510" i="1"/>
  <c r="CL2510" i="1"/>
  <c r="CO2510" i="1"/>
  <c r="CQ2510" i="1"/>
  <c r="CR2510" i="1"/>
  <c r="CI2487" i="1"/>
  <c r="CH2487" i="1"/>
  <c r="CK2487" i="1"/>
  <c r="CM2487" i="1"/>
  <c r="CN2487" i="1"/>
  <c r="CJ2487" i="1"/>
  <c r="CL2487" i="1"/>
  <c r="CQ2487" i="1"/>
  <c r="CR2487" i="1"/>
  <c r="CO2487" i="1"/>
  <c r="CP2487" i="1"/>
  <c r="CH2467" i="1"/>
  <c r="CI2467" i="1"/>
  <c r="CM2467" i="1"/>
  <c r="CK2467" i="1"/>
  <c r="CN2467" i="1"/>
  <c r="CJ2467" i="1"/>
  <c r="CL2467" i="1"/>
  <c r="CQ2467" i="1"/>
  <c r="CR2467" i="1"/>
  <c r="CO2467" i="1"/>
  <c r="CH2446" i="1"/>
  <c r="CL2446" i="1"/>
  <c r="CK2446" i="1"/>
  <c r="CM2446" i="1"/>
  <c r="CI2446" i="1"/>
  <c r="CN2446" i="1"/>
  <c r="CO2446" i="1"/>
  <c r="CR2446" i="1"/>
  <c r="CQ2446" i="1"/>
  <c r="CJ2446" i="1"/>
  <c r="CH2425" i="1"/>
  <c r="CI2425" i="1"/>
  <c r="CJ2425" i="1"/>
  <c r="CL2425" i="1"/>
  <c r="CK2425" i="1"/>
  <c r="CM2425" i="1"/>
  <c r="CN2425" i="1"/>
  <c r="CO2425" i="1"/>
  <c r="CR2425" i="1"/>
  <c r="CQ2425" i="1"/>
  <c r="CH2405" i="1"/>
  <c r="CI2405" i="1"/>
  <c r="CM2405" i="1"/>
  <c r="CK2405" i="1"/>
  <c r="CJ2405" i="1"/>
  <c r="CL2405" i="1"/>
  <c r="CP2405" i="1"/>
  <c r="CR2405" i="1"/>
  <c r="CN2405" i="1"/>
  <c r="CO2405" i="1"/>
  <c r="CQ2405" i="1"/>
  <c r="CJ2384" i="1"/>
  <c r="CL2384" i="1"/>
  <c r="CM2384" i="1"/>
  <c r="CK2384" i="1"/>
  <c r="CP2384" i="1"/>
  <c r="CR2384" i="1"/>
  <c r="CN2384" i="1"/>
  <c r="CQ2384" i="1"/>
  <c r="CH2361" i="1"/>
  <c r="CJ2361" i="1"/>
  <c r="CL2361" i="1"/>
  <c r="CI2361" i="1"/>
  <c r="CM2361" i="1"/>
  <c r="CK2361" i="1"/>
  <c r="CO2361" i="1"/>
  <c r="CR2361" i="1"/>
  <c r="CN2361" i="1"/>
  <c r="CQ2361" i="1"/>
  <c r="CS2341" i="1"/>
  <c r="CQ2341" i="1"/>
  <c r="CH2320" i="1"/>
  <c r="CM2320" i="1"/>
  <c r="CK2320" i="1"/>
  <c r="CL2320" i="1"/>
  <c r="CO2320" i="1"/>
  <c r="CR2320" i="1"/>
  <c r="CP2320" i="1"/>
  <c r="CQ2320" i="1"/>
  <c r="CH2301" i="1"/>
  <c r="CN2301" i="1"/>
  <c r="CJ2301" i="1"/>
  <c r="CR2301" i="1"/>
  <c r="CI2279" i="1"/>
  <c r="CH2279" i="1"/>
  <c r="CN2279" i="1"/>
  <c r="CK2279" i="1"/>
  <c r="CL2279" i="1"/>
  <c r="CJ2279" i="1"/>
  <c r="CR2279" i="1"/>
  <c r="CM2279" i="1"/>
  <c r="CO2279" i="1"/>
  <c r="CP2279" i="1"/>
  <c r="CH2259" i="1"/>
  <c r="CJ2259" i="1"/>
  <c r="CN2259" i="1"/>
  <c r="CM2259" i="1"/>
  <c r="CL2259" i="1"/>
  <c r="CQ2259" i="1"/>
  <c r="CR2259" i="1"/>
  <c r="CP2259" i="1"/>
  <c r="CN2215" i="1"/>
  <c r="CJ2215" i="1"/>
  <c r="CM2215" i="1"/>
  <c r="CL2215" i="1"/>
  <c r="CQ2215" i="1"/>
  <c r="CO2215" i="1"/>
  <c r="CR2215" i="1"/>
  <c r="CK2215" i="1"/>
  <c r="CP2215" i="1"/>
  <c r="CH2195" i="1"/>
  <c r="CI2195" i="1"/>
  <c r="CL2195" i="1"/>
  <c r="CK2195" i="1"/>
  <c r="CN2195" i="1"/>
  <c r="CJ2195" i="1"/>
  <c r="CM2195" i="1"/>
  <c r="CQ2195" i="1"/>
  <c r="CR2195" i="1"/>
  <c r="CO2195" i="1"/>
  <c r="CP2195" i="1"/>
  <c r="CI2175" i="1"/>
  <c r="CM2175" i="1"/>
  <c r="CL2175" i="1"/>
  <c r="CN2175" i="1"/>
  <c r="CH2175" i="1"/>
  <c r="CK2175" i="1"/>
  <c r="CJ2175" i="1"/>
  <c r="CQ2175" i="1"/>
  <c r="CR2175" i="1"/>
  <c r="CO2175" i="1"/>
  <c r="CP2175" i="1"/>
  <c r="CH2153" i="1"/>
  <c r="CL2153" i="1"/>
  <c r="CN2153" i="1"/>
  <c r="CJ2153" i="1"/>
  <c r="CQ2153" i="1"/>
  <c r="CR2153" i="1"/>
  <c r="CP2153" i="1"/>
  <c r="CI2133" i="1"/>
  <c r="CH2133" i="1"/>
  <c r="CL2133" i="1"/>
  <c r="CN2133" i="1"/>
  <c r="CM2133" i="1"/>
  <c r="CJ2133" i="1"/>
  <c r="CK2133" i="1"/>
  <c r="CR2133" i="1"/>
  <c r="CQ2133" i="1"/>
  <c r="CP2133" i="1"/>
  <c r="CL2069" i="1"/>
  <c r="CN2069" i="1"/>
  <c r="CK2069" i="1"/>
  <c r="CO2069" i="1"/>
  <c r="CJ2069" i="1"/>
  <c r="CQ2069" i="1"/>
  <c r="CM2069" i="1"/>
  <c r="CP2069" i="1"/>
  <c r="CR2069" i="1"/>
  <c r="CL2050" i="1"/>
  <c r="CM2050" i="1"/>
  <c r="CN2050" i="1"/>
  <c r="CK2050" i="1"/>
  <c r="CQ2050" i="1"/>
  <c r="CP2050" i="1"/>
  <c r="CO2050" i="1"/>
  <c r="CR2050" i="1"/>
  <c r="CK1987" i="1"/>
  <c r="CL1987" i="1"/>
  <c r="CN1987" i="1"/>
  <c r="CJ1987" i="1"/>
  <c r="CM1987" i="1"/>
  <c r="CO1987" i="1"/>
  <c r="CP1987" i="1"/>
  <c r="CQ1987" i="1"/>
  <c r="CI1943" i="1"/>
  <c r="CH1943" i="1"/>
  <c r="CN1943" i="1"/>
  <c r="CM1943" i="1"/>
  <c r="CL1943" i="1"/>
  <c r="CJ1943" i="1"/>
  <c r="CK1943" i="1"/>
  <c r="CO1943" i="1"/>
  <c r="CP1943" i="1"/>
  <c r="CQ1943" i="1"/>
  <c r="CS1943" i="1"/>
  <c r="CH1924" i="1"/>
  <c r="CK1924" i="1"/>
  <c r="CI1924" i="1"/>
  <c r="CN1924" i="1"/>
  <c r="CM1924" i="1"/>
  <c r="CL1924" i="1"/>
  <c r="CS1924" i="1"/>
  <c r="CR1924" i="1"/>
  <c r="CO1924" i="1"/>
  <c r="CP1924" i="1"/>
  <c r="CJ1924" i="1"/>
  <c r="CH1904" i="1"/>
  <c r="CJ1904" i="1"/>
  <c r="CN1904" i="1"/>
  <c r="CQ1904" i="1"/>
  <c r="CR1904" i="1"/>
  <c r="CL1904" i="1"/>
  <c r="CP1904" i="1"/>
  <c r="CH1881" i="1"/>
  <c r="CJ1881" i="1"/>
  <c r="CN1881" i="1"/>
  <c r="CQ1881" i="1"/>
  <c r="CR1881" i="1"/>
  <c r="CL1881" i="1"/>
  <c r="CP1881" i="1"/>
  <c r="CH1817" i="1"/>
  <c r="CJ1817" i="1"/>
  <c r="CN1817" i="1"/>
  <c r="CL1817" i="1"/>
  <c r="CQ1817" i="1"/>
  <c r="CP1817" i="1"/>
  <c r="CS1817" i="1"/>
  <c r="CI1798" i="1"/>
  <c r="CJ1798" i="1"/>
  <c r="CH1798" i="1"/>
  <c r="CN1798" i="1"/>
  <c r="CK1798" i="1"/>
  <c r="CL1798" i="1"/>
  <c r="CM1798" i="1"/>
  <c r="CR1798" i="1"/>
  <c r="CQ1798" i="1"/>
  <c r="CP1798" i="1"/>
  <c r="CO1798" i="1"/>
  <c r="CH1653" i="1"/>
  <c r="CO1653" i="1"/>
  <c r="CP1653" i="1"/>
  <c r="CQ1653" i="1"/>
  <c r="CH1632" i="1"/>
  <c r="CJ1632" i="1"/>
  <c r="CM1632" i="1"/>
  <c r="CL1632" i="1"/>
  <c r="CI1632" i="1"/>
  <c r="CN1632" i="1"/>
  <c r="CK1632" i="1"/>
  <c r="CP1632" i="1"/>
  <c r="CQ1632" i="1"/>
  <c r="CR1632" i="1"/>
  <c r="CS1632" i="1"/>
  <c r="CI1609" i="1"/>
  <c r="CH1609" i="1"/>
  <c r="CL1609" i="1"/>
  <c r="CM1609" i="1"/>
  <c r="CJ1609" i="1"/>
  <c r="CP1609" i="1"/>
  <c r="CN1609" i="1"/>
  <c r="CQ1609" i="1"/>
  <c r="CR1609" i="1"/>
  <c r="CK1609" i="1"/>
  <c r="CH1589" i="1"/>
  <c r="CI1589" i="1"/>
  <c r="CK1589" i="1"/>
  <c r="CL1589" i="1"/>
  <c r="CM1589" i="1"/>
  <c r="CN1589" i="1"/>
  <c r="CJ1589" i="1"/>
  <c r="CP1589" i="1"/>
  <c r="CR1589" i="1"/>
  <c r="CQ1589" i="1"/>
  <c r="CH1568" i="1"/>
  <c r="CL1568" i="1"/>
  <c r="CK1568" i="1"/>
  <c r="CM1568" i="1"/>
  <c r="CN1568" i="1"/>
  <c r="CJ1568" i="1"/>
  <c r="CP1568" i="1"/>
  <c r="CR1568" i="1"/>
  <c r="CQ1568" i="1"/>
  <c r="CI1546" i="1"/>
  <c r="CJ1546" i="1"/>
  <c r="CL1546" i="1"/>
  <c r="CN1546" i="1"/>
  <c r="CK1546" i="1"/>
  <c r="CM1546" i="1"/>
  <c r="CH1546" i="1"/>
  <c r="CP1546" i="1"/>
  <c r="CO1546" i="1"/>
  <c r="CR1546" i="1"/>
  <c r="CQ1546" i="1"/>
  <c r="CI1527" i="1"/>
  <c r="CH1527" i="1"/>
  <c r="CL1527" i="1"/>
  <c r="CM1527" i="1"/>
  <c r="CN1527" i="1"/>
  <c r="CK1527" i="1"/>
  <c r="CJ1527" i="1"/>
  <c r="CP1527" i="1"/>
  <c r="CO1527" i="1"/>
  <c r="CR1527" i="1"/>
  <c r="CQ1527" i="1"/>
  <c r="CL1507" i="1"/>
  <c r="CM1507" i="1"/>
  <c r="CJ1507" i="1"/>
  <c r="CN1507" i="1"/>
  <c r="CO1507" i="1"/>
  <c r="CR1507" i="1"/>
  <c r="CS1507" i="1"/>
  <c r="CK1507" i="1"/>
  <c r="CQ1507" i="1"/>
  <c r="CH1486" i="1"/>
  <c r="CL1486" i="1"/>
  <c r="CJ1486" i="1"/>
  <c r="CN1486" i="1"/>
  <c r="CO1486" i="1"/>
  <c r="CR1486" i="1"/>
  <c r="CS1486" i="1"/>
  <c r="CQ1486" i="1"/>
  <c r="CP1486" i="1"/>
  <c r="CI1463" i="1"/>
  <c r="CH1463" i="1"/>
  <c r="CK1463" i="1"/>
  <c r="CJ1463" i="1"/>
  <c r="CM1463" i="1"/>
  <c r="CN1463" i="1"/>
  <c r="CR1463" i="1"/>
  <c r="CS1463" i="1"/>
  <c r="CO1463" i="1"/>
  <c r="CQ1463" i="1"/>
  <c r="CL1463" i="1"/>
  <c r="CP1463" i="1"/>
  <c r="CJ1443" i="1"/>
  <c r="CL1443" i="1"/>
  <c r="CK1443" i="1"/>
  <c r="CN1443" i="1"/>
  <c r="CM1443" i="1"/>
  <c r="CR1443" i="1"/>
  <c r="CS1443" i="1"/>
  <c r="CQ1443" i="1"/>
  <c r="CO1443" i="1"/>
  <c r="CP1443" i="1"/>
  <c r="CJ1422" i="1"/>
  <c r="CH1422" i="1"/>
  <c r="CN1422" i="1"/>
  <c r="CQ1422" i="1"/>
  <c r="CP1422" i="1"/>
  <c r="CL1422" i="1"/>
  <c r="CH1401" i="1"/>
  <c r="CN1401" i="1"/>
  <c r="CK1401" i="1"/>
  <c r="CJ1401" i="1"/>
  <c r="CM1401" i="1"/>
  <c r="CQ1401" i="1"/>
  <c r="CP1401" i="1"/>
  <c r="CL1401" i="1"/>
  <c r="CH1381" i="1"/>
  <c r="CJ1381" i="1"/>
  <c r="CN1381" i="1"/>
  <c r="CO1381" i="1"/>
  <c r="CP1381" i="1"/>
  <c r="CQ1381" i="1"/>
  <c r="CM1381" i="1"/>
  <c r="CH1360" i="1"/>
  <c r="CJ1360" i="1"/>
  <c r="CL1360" i="1"/>
  <c r="CI1360" i="1"/>
  <c r="CK1360" i="1"/>
  <c r="CM1360" i="1"/>
  <c r="CN1360" i="1"/>
  <c r="CO1360" i="1"/>
  <c r="CP1360" i="1"/>
  <c r="CQ1360" i="1"/>
  <c r="CH1337" i="1"/>
  <c r="CI1337" i="1"/>
  <c r="CJ1337" i="1"/>
  <c r="CM1337" i="1"/>
  <c r="CK1337" i="1"/>
  <c r="CN1337" i="1"/>
  <c r="CO1337" i="1"/>
  <c r="CP1337" i="1"/>
  <c r="CQ1337" i="1"/>
  <c r="CR1337" i="1"/>
  <c r="CS1317" i="1"/>
  <c r="CQ1317" i="1"/>
  <c r="CH1296" i="1"/>
  <c r="CJ1296" i="1"/>
  <c r="CL1296" i="1"/>
  <c r="CN1296" i="1"/>
  <c r="CP1296" i="1"/>
  <c r="CR1296" i="1"/>
  <c r="CQ1296" i="1"/>
  <c r="CH1277" i="1"/>
  <c r="CL1277" i="1"/>
  <c r="CJ1277" i="1"/>
  <c r="CN1277" i="1"/>
  <c r="CP1277" i="1"/>
  <c r="CR1277" i="1"/>
  <c r="CH1255" i="1"/>
  <c r="CI1255" i="1"/>
  <c r="CJ1255" i="1"/>
  <c r="CM1255" i="1"/>
  <c r="CK1255" i="1"/>
  <c r="CL1255" i="1"/>
  <c r="CN1255" i="1"/>
  <c r="CQ1255" i="1"/>
  <c r="CO1255" i="1"/>
  <c r="CP1255" i="1"/>
  <c r="CR1255" i="1"/>
  <c r="CJ1235" i="1"/>
  <c r="CM1235" i="1"/>
  <c r="CK1235" i="1"/>
  <c r="CL1235" i="1"/>
  <c r="CO1235" i="1"/>
  <c r="CN1235" i="1"/>
  <c r="CQ1235" i="1"/>
  <c r="CP1235" i="1"/>
  <c r="CR1235" i="1"/>
  <c r="CH1191" i="1"/>
  <c r="CI1191" i="1"/>
  <c r="CJ1191" i="1"/>
  <c r="CL1191" i="1"/>
  <c r="CM1191" i="1"/>
  <c r="CN1191" i="1"/>
  <c r="CO1191" i="1"/>
  <c r="CQ1191" i="1"/>
  <c r="CP1191" i="1"/>
  <c r="CK1191" i="1"/>
  <c r="CK1171" i="1"/>
  <c r="CJ1171" i="1"/>
  <c r="CL1171" i="1"/>
  <c r="CM1171" i="1"/>
  <c r="CN1171" i="1"/>
  <c r="CO1171" i="1"/>
  <c r="CQ1171" i="1"/>
  <c r="CP1171" i="1"/>
  <c r="CR1171" i="1"/>
  <c r="CH1151" i="1"/>
  <c r="CL1151" i="1"/>
  <c r="CN1151" i="1"/>
  <c r="CJ1151" i="1"/>
  <c r="CQ1151" i="1"/>
  <c r="CP1151" i="1"/>
  <c r="CR1151" i="1"/>
  <c r="CJ1109" i="1"/>
  <c r="CH1109" i="1"/>
  <c r="CL1109" i="1"/>
  <c r="CN1109" i="1"/>
  <c r="CQ1109" i="1"/>
  <c r="CP1109" i="1"/>
  <c r="CH1088" i="1"/>
  <c r="CJ1088" i="1"/>
  <c r="CL1088" i="1"/>
  <c r="CN1088" i="1"/>
  <c r="CQ1088" i="1"/>
  <c r="CP1088" i="1"/>
  <c r="CR1088" i="1"/>
  <c r="CH1065" i="1"/>
  <c r="CJ1065" i="1"/>
  <c r="CL1065" i="1"/>
  <c r="CN1065" i="1"/>
  <c r="CQ1065" i="1"/>
  <c r="CR1065" i="1"/>
  <c r="CP1065" i="1"/>
  <c r="CI1006" i="1"/>
  <c r="CM1006" i="1"/>
  <c r="CL1006" i="1"/>
  <c r="CN1006" i="1"/>
  <c r="CO1006" i="1"/>
  <c r="CQ1006" i="1"/>
  <c r="CR1006" i="1"/>
  <c r="CP1006" i="1"/>
  <c r="CH669" i="1"/>
  <c r="CN669" i="1"/>
  <c r="CL669" i="1"/>
  <c r="CJ669" i="1"/>
  <c r="CR669" i="1"/>
  <c r="CS669" i="1"/>
  <c r="CP669" i="1"/>
  <c r="CS2803" i="1"/>
  <c r="CS1904" i="1"/>
  <c r="CS1881" i="1"/>
  <c r="CS1862" i="1"/>
  <c r="CS1609" i="1"/>
  <c r="CS1589" i="1"/>
  <c r="CS994" i="1"/>
  <c r="CS724" i="1"/>
  <c r="CS659" i="1"/>
  <c r="CR2905" i="1"/>
  <c r="CQ2279" i="1"/>
  <c r="CP658" i="1"/>
  <c r="CO2948" i="1"/>
  <c r="CN2320" i="1"/>
  <c r="CJ1672" i="1"/>
  <c r="CH1672" i="1"/>
  <c r="CL1672" i="1"/>
  <c r="CI1672" i="1"/>
  <c r="CK1672" i="1"/>
  <c r="CN1672" i="1"/>
  <c r="CM1672" i="1"/>
  <c r="CP1672" i="1"/>
  <c r="CQ1672" i="1"/>
  <c r="CO1672" i="1"/>
  <c r="CS2822" i="1"/>
  <c r="CS2600" i="1"/>
  <c r="CS1952" i="1"/>
  <c r="CS1568" i="1"/>
  <c r="CS849" i="1"/>
  <c r="CS658" i="1"/>
  <c r="CR2885" i="1"/>
  <c r="CP724" i="1"/>
  <c r="CO2696" i="1"/>
  <c r="CO2182" i="1"/>
  <c r="CH1735" i="1"/>
  <c r="CI1735" i="1"/>
  <c r="CM1735" i="1"/>
  <c r="CN1735" i="1"/>
  <c r="CJ1735" i="1"/>
  <c r="CK1735" i="1"/>
  <c r="CL1735" i="1"/>
  <c r="CO1735" i="1"/>
  <c r="CQ1735" i="1"/>
  <c r="CP1735" i="1"/>
  <c r="CS2841" i="1"/>
  <c r="CS2801" i="1"/>
  <c r="CS2782" i="1"/>
  <c r="CS1546" i="1"/>
  <c r="CS1527" i="1"/>
  <c r="CS1134" i="1"/>
  <c r="CS766" i="1"/>
  <c r="CR1987" i="1"/>
  <c r="CR1673" i="1"/>
  <c r="CR1653" i="1"/>
  <c r="CR1360" i="1"/>
  <c r="CQ1058" i="1"/>
  <c r="CP2425" i="1"/>
  <c r="CH2112" i="1"/>
  <c r="CI2112" i="1"/>
  <c r="CL2112" i="1"/>
  <c r="CN2112" i="1"/>
  <c r="CM2112" i="1"/>
  <c r="CJ2112" i="1"/>
  <c r="CO2112" i="1"/>
  <c r="CR2112" i="1"/>
  <c r="CK2112" i="1"/>
  <c r="CQ2112" i="1"/>
  <c r="CP2112" i="1"/>
  <c r="CS2112" i="1"/>
  <c r="CS3054" i="1"/>
  <c r="CS2759" i="1"/>
  <c r="CS2679" i="1"/>
  <c r="CS2366" i="1"/>
  <c r="CS2180" i="1"/>
  <c r="CS1798" i="1"/>
  <c r="CS1278" i="1"/>
  <c r="CS1235" i="1"/>
  <c r="CR2864" i="1"/>
  <c r="CR2803" i="1"/>
  <c r="CR1672" i="1"/>
  <c r="CR1442" i="1"/>
  <c r="CR1422" i="1"/>
  <c r="CR1381" i="1"/>
  <c r="CR624" i="1"/>
  <c r="CQ2592" i="1"/>
  <c r="CQ1793" i="1"/>
  <c r="CQ624" i="1"/>
  <c r="CO2531" i="1"/>
  <c r="CL658" i="1"/>
  <c r="CH2030" i="1"/>
  <c r="CI2030" i="1"/>
  <c r="CL2030" i="1"/>
  <c r="CJ2030" i="1"/>
  <c r="CN2030" i="1"/>
  <c r="CM2030" i="1"/>
  <c r="CQ2030" i="1"/>
  <c r="CP2030" i="1"/>
  <c r="CO2030" i="1"/>
  <c r="CR2030" i="1"/>
  <c r="CS2739" i="1"/>
  <c r="CS2677" i="1"/>
  <c r="CS2656" i="1"/>
  <c r="CS2405" i="1"/>
  <c r="CS2384" i="1"/>
  <c r="CS1735" i="1"/>
  <c r="CS1360" i="1"/>
  <c r="CS1296" i="1"/>
  <c r="CS1277" i="1"/>
  <c r="CS1255" i="1"/>
  <c r="CS1191" i="1"/>
  <c r="CS1109" i="1"/>
  <c r="CS1029" i="1"/>
  <c r="CR1735" i="1"/>
  <c r="CR1401" i="1"/>
  <c r="CQ2633" i="1"/>
  <c r="CQ623" i="1"/>
  <c r="CP2467" i="1"/>
  <c r="CP2446" i="1"/>
  <c r="CO2384" i="1"/>
  <c r="CO1520" i="1"/>
  <c r="CH1400" i="1"/>
  <c r="CJ1400" i="1"/>
  <c r="CN1400" i="1"/>
  <c r="CO1400" i="1"/>
  <c r="CK1400" i="1"/>
  <c r="CI1400" i="1"/>
  <c r="CM1400" i="1"/>
  <c r="CL1400" i="1"/>
  <c r="CQ1400" i="1"/>
  <c r="CP1400" i="1"/>
  <c r="CR1400" i="1"/>
  <c r="CS1400" i="1"/>
  <c r="CI1758" i="1"/>
  <c r="CH1758" i="1"/>
  <c r="CM1758" i="1"/>
  <c r="CN1758" i="1"/>
  <c r="CJ1758" i="1"/>
  <c r="CK1758" i="1"/>
  <c r="CL1758" i="1"/>
  <c r="CO1758" i="1"/>
  <c r="CR1758" i="1"/>
  <c r="CQ1758" i="1"/>
  <c r="CP1758" i="1"/>
  <c r="CS2718" i="1"/>
  <c r="CS2551" i="1"/>
  <c r="CS2531" i="1"/>
  <c r="CS2425" i="1"/>
  <c r="CS1422" i="1"/>
  <c r="CS1381" i="1"/>
  <c r="CS1171" i="1"/>
  <c r="CS1151" i="1"/>
  <c r="CS1088" i="1"/>
  <c r="CS1046" i="1"/>
  <c r="CS511" i="1"/>
  <c r="CR2782" i="1"/>
  <c r="CQ2366" i="1"/>
  <c r="CQ1833" i="1"/>
  <c r="CP2551" i="1"/>
  <c r="CP2531" i="1"/>
  <c r="CP2510" i="1"/>
  <c r="CP1747" i="1"/>
  <c r="CP1507" i="1"/>
  <c r="CO1096" i="1"/>
  <c r="CL1337" i="1"/>
  <c r="CL1096" i="1"/>
  <c r="CC2106" i="1"/>
  <c r="CM2106" i="1"/>
  <c r="CC1345" i="1"/>
  <c r="CM1345" i="1"/>
  <c r="CN2753" i="1"/>
  <c r="CK2753" i="1"/>
  <c r="CL2753" i="1"/>
  <c r="CM2753" i="1"/>
  <c r="CO2753" i="1"/>
  <c r="CR2753" i="1"/>
  <c r="CQ2753" i="1"/>
  <c r="CJ2753" i="1"/>
  <c r="CP2753" i="1"/>
  <c r="CI2561" i="1"/>
  <c r="CJ2561" i="1"/>
  <c r="CL2561" i="1"/>
  <c r="CN2561" i="1"/>
  <c r="CM2561" i="1"/>
  <c r="CK2561" i="1"/>
  <c r="CO2561" i="1"/>
  <c r="CP2561" i="1"/>
  <c r="CQ2561" i="1"/>
  <c r="CH2561" i="1"/>
  <c r="CH2398" i="1"/>
  <c r="CI2398" i="1"/>
  <c r="CM2398" i="1"/>
  <c r="CJ2398" i="1"/>
  <c r="CK2398" i="1"/>
  <c r="CR2398" i="1"/>
  <c r="CN2398" i="1"/>
  <c r="CL2398" i="1"/>
  <c r="CO2398" i="1"/>
  <c r="CQ2398" i="1"/>
  <c r="CP2398" i="1"/>
  <c r="CH2055" i="1"/>
  <c r="CJ2055" i="1"/>
  <c r="CL2055" i="1"/>
  <c r="CR2055" i="1"/>
  <c r="CQ2055" i="1"/>
  <c r="CN2055" i="1"/>
  <c r="CP2055" i="1"/>
  <c r="CH925" i="1"/>
  <c r="CN925" i="1"/>
  <c r="CL925" i="1"/>
  <c r="CJ925" i="1"/>
  <c r="CR925" i="1"/>
  <c r="CP925" i="1"/>
  <c r="CS925" i="1"/>
  <c r="CM1779" i="1"/>
  <c r="CN1779" i="1"/>
  <c r="CJ1779" i="1"/>
  <c r="CK1779" i="1"/>
  <c r="CL1779" i="1"/>
  <c r="CO1779" i="1"/>
  <c r="CR1779" i="1"/>
  <c r="CQ1779" i="1"/>
  <c r="CP1779" i="1"/>
  <c r="CS3031" i="1"/>
  <c r="CS2696" i="1"/>
  <c r="CS2633" i="1"/>
  <c r="CS2570" i="1"/>
  <c r="CS2510" i="1"/>
  <c r="CS2467" i="1"/>
  <c r="CS2446" i="1"/>
  <c r="CS2361" i="1"/>
  <c r="CS2301" i="1"/>
  <c r="CS2215" i="1"/>
  <c r="CS1401" i="1"/>
  <c r="CS1006" i="1"/>
  <c r="CR2841" i="1"/>
  <c r="CQ2677" i="1"/>
  <c r="CP1239" i="1"/>
  <c r="CL2905" i="1"/>
  <c r="CL1381" i="1"/>
  <c r="CH1873" i="1"/>
  <c r="CI1873" i="1"/>
  <c r="CN1873" i="1"/>
  <c r="CK1873" i="1"/>
  <c r="CL1873" i="1"/>
  <c r="CJ1873" i="1"/>
  <c r="CM1873" i="1"/>
  <c r="CP1873" i="1"/>
  <c r="CO1873" i="1"/>
  <c r="CQ1873" i="1"/>
  <c r="CR1873" i="1"/>
  <c r="CJ1694" i="1"/>
  <c r="CI1694" i="1"/>
  <c r="CH1694" i="1"/>
  <c r="CL1694" i="1"/>
  <c r="CK1694" i="1"/>
  <c r="CM1694" i="1"/>
  <c r="CN1694" i="1"/>
  <c r="CP1694" i="1"/>
  <c r="CQ1694" i="1"/>
  <c r="CO1694" i="1"/>
  <c r="CS1694" i="1"/>
  <c r="CS3011" i="1"/>
  <c r="CS2592" i="1"/>
  <c r="CS2320" i="1"/>
  <c r="CS2279" i="1"/>
  <c r="CS2259" i="1"/>
  <c r="CS2195" i="1"/>
  <c r="CS2175" i="1"/>
  <c r="CS2133" i="1"/>
  <c r="CS1793" i="1"/>
  <c r="CS1337" i="1"/>
  <c r="CS1169" i="1"/>
  <c r="CS1065" i="1"/>
  <c r="CR2070" i="1"/>
  <c r="CR1817" i="1"/>
  <c r="CQ2948" i="1"/>
  <c r="CQ2928" i="1"/>
  <c r="CP2594" i="1"/>
  <c r="CO2585" i="1"/>
  <c r="CO2259" i="1"/>
  <c r="CN1301" i="1"/>
  <c r="CL2948" i="1"/>
  <c r="CI1169" i="1"/>
  <c r="CC2145" i="1"/>
  <c r="CM2145" i="1"/>
  <c r="CG1915" i="1"/>
  <c r="CI1915" i="1"/>
  <c r="CE1755" i="1"/>
  <c r="CK1755" i="1"/>
  <c r="CC1512" i="1"/>
  <c r="CE1512" i="1" s="1"/>
  <c r="CM1512" i="1"/>
  <c r="CH2801" i="1"/>
  <c r="CJ2801" i="1"/>
  <c r="CL2801" i="1"/>
  <c r="CP2801" i="1"/>
  <c r="CN2801" i="1"/>
  <c r="CQ2801" i="1"/>
  <c r="CJ2710" i="1"/>
  <c r="CM2710" i="1"/>
  <c r="CN2710" i="1"/>
  <c r="CK2710" i="1"/>
  <c r="CL2710" i="1"/>
  <c r="CR2710" i="1"/>
  <c r="CQ2710" i="1"/>
  <c r="CO2710" i="1"/>
  <c r="CP2710" i="1"/>
  <c r="CK2638" i="1"/>
  <c r="CP2638" i="1"/>
  <c r="CQ2638" i="1"/>
  <c r="CR2638" i="1"/>
  <c r="CN2638" i="1"/>
  <c r="CO2638" i="1"/>
  <c r="CO2520" i="1"/>
  <c r="CJ2520" i="1"/>
  <c r="CQ2520" i="1"/>
  <c r="CH2439" i="1"/>
  <c r="CI2439" i="1"/>
  <c r="CK2439" i="1"/>
  <c r="CM2439" i="1"/>
  <c r="CJ2439" i="1"/>
  <c r="CL2439" i="1"/>
  <c r="CR2439" i="1"/>
  <c r="CN2439" i="1"/>
  <c r="CQ2439" i="1"/>
  <c r="CP2439" i="1"/>
  <c r="CH2328" i="1"/>
  <c r="CN2328" i="1"/>
  <c r="CL2328" i="1"/>
  <c r="CQ2328" i="1"/>
  <c r="CP2328" i="1"/>
  <c r="CJ2265" i="1"/>
  <c r="CN2265" i="1"/>
  <c r="CM2265" i="1"/>
  <c r="CK2265" i="1"/>
  <c r="CP2265" i="1"/>
  <c r="CO2265" i="1"/>
  <c r="CQ2265" i="1"/>
  <c r="CR2265" i="1"/>
  <c r="CN2180" i="1"/>
  <c r="CQ2180" i="1"/>
  <c r="CR2180" i="1"/>
  <c r="CI2104" i="1"/>
  <c r="CH2104" i="1"/>
  <c r="CM2104" i="1"/>
  <c r="CJ2104" i="1"/>
  <c r="CK2104" i="1"/>
  <c r="CL2104" i="1"/>
  <c r="CO2104" i="1"/>
  <c r="CP2104" i="1"/>
  <c r="CN2104" i="1"/>
  <c r="CS2019" i="1"/>
  <c r="CO2019" i="1"/>
  <c r="CJ1952" i="1"/>
  <c r="CK1952" i="1"/>
  <c r="CM1952" i="1"/>
  <c r="CL1952" i="1"/>
  <c r="CQ1952" i="1"/>
  <c r="CN1952" i="1"/>
  <c r="CR1952" i="1"/>
  <c r="CO1952" i="1"/>
  <c r="CH1713" i="1"/>
  <c r="CM1713" i="1"/>
  <c r="CN1713" i="1"/>
  <c r="CJ1713" i="1"/>
  <c r="CI1713" i="1"/>
  <c r="CL1713" i="1"/>
  <c r="CK1713" i="1"/>
  <c r="CO1713" i="1"/>
  <c r="CP1713" i="1"/>
  <c r="CQ1713" i="1"/>
  <c r="CR1713" i="1"/>
  <c r="CJ884" i="1"/>
  <c r="CI884" i="1"/>
  <c r="CK884" i="1"/>
  <c r="CM884" i="1"/>
  <c r="CL884" i="1"/>
  <c r="CN884" i="1"/>
  <c r="CH884" i="1"/>
  <c r="CR884" i="1"/>
  <c r="CP884" i="1"/>
  <c r="CO884" i="1"/>
  <c r="CQ884" i="1"/>
  <c r="CH1966" i="1"/>
  <c r="CM1966" i="1"/>
  <c r="CI1966" i="1"/>
  <c r="CL1966" i="1"/>
  <c r="CN1966" i="1"/>
  <c r="CJ1966" i="1"/>
  <c r="CK1966" i="1"/>
  <c r="CO1966" i="1"/>
  <c r="CP1966" i="1"/>
  <c r="CQ1966" i="1"/>
  <c r="CS2990" i="1"/>
  <c r="CS2948" i="1"/>
  <c r="CS2487" i="1"/>
  <c r="CS2153" i="1"/>
  <c r="CS1966" i="1"/>
  <c r="CS1833" i="1"/>
  <c r="CS1478" i="1"/>
  <c r="CR2600" i="1"/>
  <c r="CR2328" i="1"/>
  <c r="CP2633" i="1"/>
  <c r="CO2033" i="1"/>
  <c r="CO1568" i="1"/>
  <c r="CO1150" i="1"/>
  <c r="CK2030" i="1"/>
  <c r="CJ1840" i="1"/>
  <c r="CN1840" i="1"/>
  <c r="CH1840" i="1"/>
  <c r="CL1840" i="1"/>
  <c r="CR1840" i="1"/>
  <c r="CQ1840" i="1"/>
  <c r="CP1840" i="1"/>
  <c r="CS2967" i="1"/>
  <c r="CS2928" i="1"/>
  <c r="CS2753" i="1"/>
  <c r="CS2050" i="1"/>
  <c r="CS2031" i="1"/>
  <c r="CS1987" i="1"/>
  <c r="CS547" i="1"/>
  <c r="CR1109" i="1"/>
  <c r="CP994" i="1"/>
  <c r="CH2089" i="1"/>
  <c r="CK2089" i="1"/>
  <c r="CN2089" i="1"/>
  <c r="CI2089" i="1"/>
  <c r="CM2089" i="1"/>
  <c r="CJ2089" i="1"/>
  <c r="CO2089" i="1"/>
  <c r="CQ2089" i="1"/>
  <c r="CP2089" i="1"/>
  <c r="CL2089" i="1"/>
  <c r="CS2439" i="1"/>
  <c r="CS2398" i="1"/>
  <c r="CS2089" i="1"/>
  <c r="CS2069" i="1"/>
  <c r="CS2030" i="1"/>
  <c r="CS1268" i="1"/>
  <c r="CS585" i="1"/>
  <c r="CS567" i="1"/>
  <c r="CR2104" i="1"/>
  <c r="CR1833" i="1"/>
  <c r="CO1632" i="1"/>
  <c r="CO1609" i="1"/>
  <c r="CO1589" i="1"/>
  <c r="CM2585" i="1"/>
  <c r="CI1793" i="1"/>
  <c r="CJ1793" i="1"/>
  <c r="CH1793" i="1"/>
  <c r="CN1793" i="1"/>
  <c r="CK1793" i="1"/>
  <c r="CL1793" i="1"/>
  <c r="CM1793" i="1"/>
  <c r="CP1793" i="1"/>
  <c r="CO1793" i="1"/>
  <c r="CH1715" i="1"/>
  <c r="CI1715" i="1"/>
  <c r="CM1715" i="1"/>
  <c r="CN1715" i="1"/>
  <c r="CJ1715" i="1"/>
  <c r="CL1715" i="1"/>
  <c r="CO1715" i="1"/>
  <c r="CK1715" i="1"/>
  <c r="CP1715" i="1"/>
  <c r="CQ1715" i="1"/>
  <c r="CS1715" i="1"/>
  <c r="CS2905" i="1"/>
  <c r="CS2710" i="1"/>
  <c r="CS2294" i="1"/>
  <c r="CS1911" i="1"/>
  <c r="CS1555" i="1"/>
  <c r="CS959" i="1"/>
  <c r="CS624" i="1"/>
  <c r="CR511" i="1"/>
  <c r="CQ1924" i="1"/>
  <c r="CP1301" i="1"/>
  <c r="CJ1861" i="1"/>
  <c r="CN1861" i="1"/>
  <c r="CR1861" i="1"/>
  <c r="CQ1861" i="1"/>
  <c r="CP1861" i="1"/>
  <c r="CL1861" i="1"/>
  <c r="CS2885" i="1"/>
  <c r="CO2439" i="1"/>
  <c r="CM2841" i="1"/>
  <c r="CM658" i="1"/>
  <c r="CH2007" i="1"/>
  <c r="CI2007" i="1"/>
  <c r="CK2007" i="1"/>
  <c r="CL2007" i="1"/>
  <c r="CN2007" i="1"/>
  <c r="CJ2007" i="1"/>
  <c r="CM2007" i="1"/>
  <c r="CO2007" i="1"/>
  <c r="CP2007" i="1"/>
  <c r="CQ2007" i="1"/>
  <c r="CR2007" i="1"/>
  <c r="CS2561" i="1"/>
  <c r="CS2228" i="1"/>
  <c r="CS2104" i="1"/>
  <c r="CS1981" i="1"/>
  <c r="CR1191" i="1"/>
  <c r="CQ1205" i="1"/>
  <c r="CP2718" i="1"/>
  <c r="CP2696" i="1"/>
  <c r="CP2301" i="1"/>
  <c r="CP1096" i="1"/>
  <c r="CO1268" i="1"/>
  <c r="CO814" i="1"/>
  <c r="CJ2328" i="1"/>
  <c r="CH2022" i="1"/>
  <c r="CI2022" i="1"/>
  <c r="CM2022" i="1"/>
  <c r="CK2022" i="1"/>
  <c r="CL2022" i="1"/>
  <c r="CJ1561" i="1"/>
  <c r="CH1561" i="1"/>
  <c r="CK1561" i="1"/>
  <c r="CN1561" i="1"/>
  <c r="CM1561" i="1"/>
  <c r="CI1561" i="1"/>
  <c r="CL1561" i="1"/>
  <c r="CI1433" i="1"/>
  <c r="CK1433" i="1"/>
  <c r="CH1433" i="1"/>
  <c r="CJ1433" i="1"/>
  <c r="CM1433" i="1"/>
  <c r="CL1433" i="1"/>
  <c r="CE2098" i="1"/>
  <c r="CK2098" i="1"/>
  <c r="CE2023" i="1"/>
  <c r="CG2023" i="1" s="1"/>
  <c r="CK2023" i="1"/>
  <c r="CH3042" i="1"/>
  <c r="CJ3042" i="1"/>
  <c r="CL3042" i="1"/>
  <c r="CH2231" i="1"/>
  <c r="CI2231" i="1"/>
  <c r="CM2231" i="1"/>
  <c r="CK2231" i="1"/>
  <c r="CL2231" i="1"/>
  <c r="CI2174" i="1"/>
  <c r="CH2174" i="1"/>
  <c r="CM2174" i="1"/>
  <c r="CL2174" i="1"/>
  <c r="CN2174" i="1"/>
  <c r="CK2174" i="1"/>
  <c r="CJ2174" i="1"/>
  <c r="CH2125" i="1"/>
  <c r="CJ2125" i="1"/>
  <c r="CL2125" i="1"/>
  <c r="CH2021" i="1"/>
  <c r="CM2021" i="1"/>
  <c r="CO2021" i="1"/>
  <c r="CK2021" i="1"/>
  <c r="CL2021" i="1"/>
  <c r="CN2021" i="1"/>
  <c r="CE2096" i="1"/>
  <c r="CK2096" i="1"/>
  <c r="CE2018" i="1"/>
  <c r="CG2018" i="1" s="1"/>
  <c r="CK2018" i="1"/>
  <c r="CG2152" i="1"/>
  <c r="CI2152" i="1"/>
  <c r="CG2113" i="1"/>
  <c r="CI2113" i="1"/>
  <c r="CH1195" i="1"/>
  <c r="CJ1195" i="1"/>
  <c r="CL1195" i="1"/>
  <c r="CN1195" i="1"/>
  <c r="CH782" i="1"/>
  <c r="CK782" i="1"/>
  <c r="CJ782" i="1"/>
  <c r="CM782" i="1"/>
  <c r="CN782" i="1"/>
  <c r="CL782" i="1"/>
  <c r="CI782" i="1"/>
  <c r="CH730" i="1"/>
  <c r="CJ730" i="1"/>
  <c r="CN730" i="1"/>
  <c r="CL730" i="1"/>
  <c r="CI672" i="1"/>
  <c r="CH672" i="1"/>
  <c r="CM672" i="1"/>
  <c r="CK672" i="1"/>
  <c r="CN672" i="1"/>
  <c r="CO672" i="1"/>
  <c r="CJ672" i="1"/>
  <c r="CL672" i="1"/>
  <c r="CL1224" i="1"/>
  <c r="CN1224" i="1"/>
  <c r="CO1224" i="1"/>
  <c r="CH1963" i="1"/>
  <c r="CM1963" i="1"/>
  <c r="CI1963" i="1"/>
  <c r="CL1963" i="1"/>
  <c r="CN1963" i="1"/>
  <c r="CJ1963" i="1"/>
  <c r="CK1963" i="1"/>
  <c r="CH1876" i="1"/>
  <c r="CJ1876" i="1"/>
  <c r="CM1876" i="1"/>
  <c r="CN1876" i="1"/>
  <c r="CI1876" i="1"/>
  <c r="CK1876" i="1"/>
  <c r="CL1876" i="1"/>
  <c r="CO1876" i="1"/>
  <c r="CH1550" i="1"/>
  <c r="CI1550" i="1"/>
  <c r="CL1550" i="1"/>
  <c r="CK1550" i="1"/>
  <c r="CM1550" i="1"/>
  <c r="CH2229" i="1"/>
  <c r="CI2229" i="1"/>
  <c r="CM2229" i="1"/>
  <c r="CK2229" i="1"/>
  <c r="CL2229" i="1"/>
  <c r="CN2229" i="1"/>
  <c r="CJ2229" i="1"/>
  <c r="CH1962" i="1"/>
  <c r="CN1962" i="1"/>
  <c r="CH1875" i="1"/>
  <c r="CI1875" i="1"/>
  <c r="CN1875" i="1"/>
  <c r="CK1875" i="1"/>
  <c r="CL1875" i="1"/>
  <c r="CM2226" i="1"/>
  <c r="CI2226" i="1"/>
  <c r="CK2226" i="1"/>
  <c r="CL2226" i="1"/>
  <c r="CH2226" i="1"/>
  <c r="CN2226" i="1"/>
  <c r="CJ2226" i="1"/>
  <c r="CH2898" i="1"/>
  <c r="CN2898" i="1"/>
  <c r="CL2898" i="1"/>
  <c r="CJ2898" i="1"/>
  <c r="CH2519" i="1"/>
  <c r="CJ2519" i="1"/>
  <c r="CL2519" i="1"/>
  <c r="CN2519" i="1"/>
  <c r="CH2937" i="1"/>
  <c r="CI2937" i="1"/>
  <c r="CJ1223" i="1"/>
  <c r="CH1223" i="1"/>
  <c r="CJ817" i="1"/>
  <c r="CI817" i="1"/>
  <c r="CH817" i="1"/>
  <c r="CG2209" i="1"/>
  <c r="CI2209" i="1"/>
  <c r="CG1538" i="1"/>
  <c r="CI1538" i="1"/>
  <c r="CI1490" i="1"/>
  <c r="CG1490" i="1"/>
  <c r="CI2169" i="1"/>
  <c r="CH2169" i="1"/>
  <c r="CI2123" i="1"/>
  <c r="CH2123" i="1"/>
  <c r="CH1621" i="1"/>
  <c r="CH742" i="1"/>
  <c r="CI742" i="1"/>
  <c r="CJ562" i="1"/>
  <c r="CH562" i="1"/>
  <c r="CI2214" i="1"/>
  <c r="CG2214" i="1"/>
  <c r="CH2054" i="1"/>
  <c r="CH1629" i="1"/>
  <c r="CJ1629" i="1"/>
  <c r="CJ909" i="1"/>
  <c r="CH909" i="1"/>
  <c r="CH866" i="1"/>
  <c r="CJ866" i="1"/>
  <c r="CJ816" i="1"/>
  <c r="CI816" i="1"/>
  <c r="CH816" i="1"/>
  <c r="CG1537" i="1"/>
  <c r="CI1537" i="1"/>
  <c r="CI2296" i="1"/>
  <c r="CH2296" i="1"/>
  <c r="CH1702" i="1"/>
  <c r="CJ1702" i="1"/>
  <c r="CG2139" i="1"/>
  <c r="CI2139" i="1"/>
  <c r="CH3023" i="1"/>
  <c r="CI3023" i="1"/>
  <c r="CH2569" i="1"/>
  <c r="CI2569" i="1"/>
  <c r="CH2053" i="1"/>
  <c r="CH945" i="1"/>
  <c r="CJ905" i="1"/>
  <c r="CH905" i="1"/>
  <c r="CG1602" i="1"/>
  <c r="CI1602" i="1"/>
  <c r="CI2420" i="1"/>
  <c r="CH2420" i="1"/>
  <c r="CH1699" i="1"/>
  <c r="CG3040" i="1"/>
  <c r="CI3040" i="1"/>
  <c r="CG2618" i="1"/>
  <c r="CI2618" i="1"/>
  <c r="CJ1765" i="1"/>
  <c r="CH1765" i="1"/>
  <c r="CH1690" i="1"/>
  <c r="CI1690" i="1"/>
  <c r="CH1310" i="1"/>
  <c r="CJ1310" i="1"/>
  <c r="CJ1243" i="1"/>
  <c r="CI1243" i="1"/>
  <c r="CH1243" i="1"/>
  <c r="CH1162" i="1"/>
  <c r="CJ1162" i="1"/>
  <c r="CH1082" i="1"/>
  <c r="CJ1082" i="1"/>
  <c r="CH2624" i="1"/>
  <c r="CI2624" i="1"/>
  <c r="CH1706" i="1"/>
  <c r="CI1706" i="1"/>
  <c r="CJ1706" i="1"/>
  <c r="CH987" i="1"/>
  <c r="CJ987" i="1"/>
  <c r="CI987" i="1"/>
  <c r="CH942" i="1"/>
  <c r="CI942" i="1"/>
  <c r="CG2462" i="1"/>
  <c r="CI2462" i="1"/>
  <c r="CH2211" i="1"/>
  <c r="CI2211" i="1"/>
  <c r="CG3039" i="1"/>
  <c r="CI3039" i="1"/>
  <c r="CI1824" i="1"/>
  <c r="CH1824" i="1"/>
  <c r="CH1687" i="1"/>
  <c r="CI1687" i="1"/>
  <c r="CJ1272" i="1"/>
  <c r="CH1272" i="1"/>
  <c r="CG2616" i="1"/>
  <c r="CI2616" i="1"/>
  <c r="CH2536" i="1"/>
  <c r="CI2536" i="1"/>
  <c r="CI2484" i="1"/>
  <c r="CH2484" i="1"/>
  <c r="CH1870" i="1"/>
  <c r="CI1870" i="1"/>
  <c r="CH2126" i="1"/>
  <c r="CI2126" i="1"/>
  <c r="CH1048" i="1"/>
  <c r="CH1019" i="1"/>
  <c r="CI1019" i="1"/>
  <c r="CJ1019" i="1"/>
  <c r="CI2879" i="1"/>
  <c r="CG2879" i="1"/>
  <c r="CI2671" i="1"/>
  <c r="CG2671" i="1"/>
  <c r="CG2564" i="1"/>
  <c r="CI2564" i="1"/>
  <c r="CI926" i="1"/>
  <c r="CH926" i="1"/>
  <c r="CI846" i="1"/>
  <c r="CJ846" i="1"/>
  <c r="CH846" i="1"/>
  <c r="CH791" i="1"/>
  <c r="CJ791" i="1"/>
  <c r="CH657" i="1"/>
  <c r="CJ657" i="1"/>
  <c r="CH1994" i="1"/>
  <c r="CI1994" i="1"/>
  <c r="CG1803" i="1"/>
  <c r="CI1803" i="1"/>
  <c r="CH2598" i="1"/>
  <c r="CI2598" i="1"/>
  <c r="CJ649" i="1"/>
  <c r="CH649" i="1"/>
  <c r="CI649" i="1"/>
  <c r="CH2750" i="1"/>
  <c r="CI2750" i="1"/>
  <c r="CH2351" i="1"/>
  <c r="CI2351" i="1"/>
  <c r="CG1802" i="1"/>
  <c r="CI1802" i="1"/>
  <c r="CG682" i="1"/>
  <c r="CI682" i="1"/>
  <c r="CH1064" i="1"/>
  <c r="CJ1064" i="1"/>
  <c r="CH983" i="1"/>
  <c r="CJ983" i="1"/>
  <c r="CH789" i="1"/>
  <c r="CJ789" i="1"/>
  <c r="CH2851" i="1"/>
  <c r="CI2851" i="1"/>
  <c r="CH2430" i="1"/>
  <c r="CI2430" i="1"/>
  <c r="CH2747" i="1"/>
  <c r="CI2747" i="1"/>
  <c r="CH1785" i="1"/>
  <c r="CJ1785" i="1"/>
  <c r="CI1785" i="1"/>
  <c r="CJ1079" i="1"/>
  <c r="CH1079" i="1"/>
  <c r="CG1866" i="1"/>
  <c r="CI1866" i="1"/>
  <c r="CG783" i="1"/>
  <c r="CI783" i="1"/>
  <c r="CG737" i="1"/>
  <c r="CI737" i="1"/>
  <c r="CH2816" i="1"/>
  <c r="CI2816" i="1"/>
  <c r="CI1830" i="1"/>
  <c r="CH1830" i="1"/>
  <c r="CH1814" i="1"/>
  <c r="CJ1814" i="1"/>
  <c r="CI1814" i="1"/>
  <c r="CH1355" i="1"/>
  <c r="CJ1355" i="1"/>
  <c r="CJ517" i="1"/>
  <c r="CH517" i="1"/>
  <c r="CH1193" i="1"/>
  <c r="CI1193" i="1"/>
  <c r="CI914" i="1"/>
  <c r="CJ914" i="1"/>
  <c r="CH914" i="1"/>
  <c r="CG728" i="1"/>
  <c r="CI728" i="1"/>
  <c r="CH2896" i="1"/>
  <c r="CH1354" i="1"/>
  <c r="CJ1354" i="1"/>
  <c r="CI1354" i="1"/>
  <c r="CH1118" i="1"/>
  <c r="CI1118" i="1"/>
  <c r="CH552" i="1"/>
  <c r="CG1094" i="1"/>
  <c r="CI1094" i="1"/>
  <c r="CG858" i="1"/>
  <c r="CI858" i="1"/>
  <c r="CG1426" i="1"/>
  <c r="CI1426" i="1"/>
  <c r="CG1182" i="1"/>
  <c r="CI1182" i="1"/>
  <c r="CI795" i="1"/>
  <c r="CG795" i="1"/>
  <c r="CH2824" i="1"/>
  <c r="CI2824" i="1"/>
  <c r="CH1115" i="1"/>
  <c r="CI1115" i="1"/>
  <c r="CJ1115" i="1"/>
  <c r="CG1330" i="1"/>
  <c r="CI1330" i="1"/>
  <c r="CG1558" i="1"/>
  <c r="CI1558" i="1"/>
  <c r="CG1416" i="1"/>
  <c r="CI1416" i="1"/>
  <c r="CG1367" i="1"/>
  <c r="CI1367" i="1"/>
  <c r="CG863" i="1"/>
  <c r="CI863" i="1"/>
  <c r="CH2483" i="1"/>
  <c r="CI2483" i="1"/>
  <c r="CH1161" i="1"/>
  <c r="CJ1161" i="1"/>
  <c r="CH622" i="1"/>
  <c r="CJ583" i="1"/>
  <c r="CH583" i="1"/>
  <c r="CG1738" i="1"/>
  <c r="CI1738" i="1"/>
  <c r="CH1515" i="1"/>
  <c r="CJ1515" i="1"/>
  <c r="CI1515" i="1"/>
  <c r="CJ1157" i="1"/>
  <c r="CH1157" i="1"/>
  <c r="CI1157" i="1"/>
  <c r="CH676" i="1"/>
  <c r="CJ676" i="1"/>
  <c r="CI1375" i="1"/>
  <c r="CG1375" i="1"/>
  <c r="CH3045" i="1"/>
  <c r="CH1377" i="1"/>
  <c r="CI2815" i="1"/>
  <c r="CI1872" i="1"/>
  <c r="CH810" i="1"/>
  <c r="CI2338" i="1"/>
  <c r="CI1585" i="1"/>
  <c r="CI1258" i="1"/>
  <c r="CI2379" i="1"/>
  <c r="CL1967" i="1"/>
  <c r="CJ1967" i="1"/>
  <c r="CH1967" i="1"/>
  <c r="CN1967" i="1"/>
  <c r="CQ1967" i="1"/>
  <c r="CP1967" i="1"/>
  <c r="CR1967" i="1"/>
  <c r="CS1967" i="1"/>
  <c r="CL1780" i="1"/>
  <c r="CH1780" i="1"/>
  <c r="CN1780" i="1"/>
  <c r="CJ1780" i="1"/>
  <c r="CR1780" i="1"/>
  <c r="CP1780" i="1"/>
  <c r="CS1780" i="1"/>
  <c r="CQ1780" i="1"/>
  <c r="CO1780" i="1"/>
  <c r="CC2992" i="1"/>
  <c r="CM2992" i="1"/>
  <c r="CC2673" i="1"/>
  <c r="CM2673" i="1"/>
  <c r="CE1908" i="1"/>
  <c r="CK1908" i="1"/>
  <c r="CC1674" i="1"/>
  <c r="CM1674" i="1"/>
  <c r="CC1445" i="1"/>
  <c r="CE1445" i="1" s="1"/>
  <c r="CG1445" i="1" s="1"/>
  <c r="CM1445" i="1"/>
  <c r="CC982" i="1"/>
  <c r="CM982" i="1"/>
  <c r="CC753" i="1"/>
  <c r="CM753" i="1"/>
  <c r="CE522" i="1"/>
  <c r="CK522" i="1"/>
  <c r="CH2949" i="1"/>
  <c r="CK2949" i="1"/>
  <c r="CL2949" i="1"/>
  <c r="CM2949" i="1"/>
  <c r="CJ2949" i="1"/>
  <c r="CI2949" i="1"/>
  <c r="CH2658" i="1"/>
  <c r="CJ2658" i="1"/>
  <c r="CI2386" i="1"/>
  <c r="CM2386" i="1"/>
  <c r="CJ2386" i="1"/>
  <c r="CL2386" i="1"/>
  <c r="CK2386" i="1"/>
  <c r="CH2114" i="1"/>
  <c r="CJ2114" i="1"/>
  <c r="CM2114" i="1"/>
  <c r="CL2114" i="1"/>
  <c r="CI2114" i="1"/>
  <c r="CK2114" i="1"/>
  <c r="CL1821" i="1"/>
  <c r="CJ1821" i="1"/>
  <c r="CH1528" i="1"/>
  <c r="CI1528" i="1"/>
  <c r="CM1528" i="1"/>
  <c r="CK1528" i="1"/>
  <c r="CL1528" i="1"/>
  <c r="CJ1528" i="1"/>
  <c r="CN1528" i="1"/>
  <c r="CL1256" i="1"/>
  <c r="CN1256" i="1"/>
  <c r="CM1256" i="1"/>
  <c r="CH1256" i="1"/>
  <c r="CI1256" i="1"/>
  <c r="CJ1256" i="1"/>
  <c r="CK1256" i="1"/>
  <c r="CI984" i="1"/>
  <c r="CH984" i="1"/>
  <c r="CM984" i="1"/>
  <c r="CN984" i="1"/>
  <c r="CL984" i="1"/>
  <c r="CK984" i="1"/>
  <c r="CJ984" i="1"/>
  <c r="CH647" i="1"/>
  <c r="CK647" i="1"/>
  <c r="CL647" i="1"/>
  <c r="CM647" i="1"/>
  <c r="CJ647" i="1"/>
  <c r="CI647" i="1"/>
  <c r="CS2991" i="1"/>
  <c r="CS2280" i="1"/>
  <c r="CS2008" i="1"/>
  <c r="CS1988" i="1"/>
  <c r="CS1613" i="1"/>
  <c r="CS1236" i="1"/>
  <c r="CS1007" i="1"/>
  <c r="CR2845" i="1"/>
  <c r="CR2260" i="1"/>
  <c r="CR2031" i="1"/>
  <c r="CR1925" i="1"/>
  <c r="CR1278" i="1"/>
  <c r="CQ2386" i="1"/>
  <c r="CQ1382" i="1"/>
  <c r="CQ1046" i="1"/>
  <c r="CQ901" i="1"/>
  <c r="CP3012" i="1"/>
  <c r="CP2573" i="1"/>
  <c r="CP1842" i="1"/>
  <c r="CP1613" i="1"/>
  <c r="CP921" i="1"/>
  <c r="CP880" i="1"/>
  <c r="CP565" i="1"/>
  <c r="CO2950" i="1"/>
  <c r="CO2929" i="1"/>
  <c r="CO2673" i="1"/>
  <c r="CO2522" i="1"/>
  <c r="CO2322" i="1"/>
  <c r="CO1991" i="1"/>
  <c r="CO1610" i="1"/>
  <c r="CO1570" i="1"/>
  <c r="CO1464" i="1"/>
  <c r="CO1236" i="1"/>
  <c r="CO1215" i="1"/>
  <c r="CO691" i="1"/>
  <c r="CO670" i="1"/>
  <c r="CN2740" i="1"/>
  <c r="CN2658" i="1"/>
  <c r="CI838" i="1"/>
  <c r="CK1919" i="1"/>
  <c r="CI1919" i="1"/>
  <c r="CL1919" i="1"/>
  <c r="CH1919" i="1"/>
  <c r="CM1919" i="1"/>
  <c r="CJ1919" i="1"/>
  <c r="CC1227" i="1"/>
  <c r="CE1227" i="1" s="1"/>
  <c r="CM1227" i="1"/>
  <c r="CC1195" i="1"/>
  <c r="CE1195" i="1" s="1"/>
  <c r="CG1195" i="1" s="1"/>
  <c r="CM1195" i="1"/>
  <c r="CC1154" i="1"/>
  <c r="CM1154" i="1"/>
  <c r="CC2630" i="1"/>
  <c r="CK2630" i="1" s="1"/>
  <c r="CM2630" i="1"/>
  <c r="CC2055" i="1"/>
  <c r="CE2055" i="1" s="1"/>
  <c r="CM2055" i="1"/>
  <c r="CC1065" i="1"/>
  <c r="CM1065" i="1"/>
  <c r="CH2866" i="1"/>
  <c r="CL2866" i="1"/>
  <c r="CJ2866" i="1"/>
  <c r="CI2488" i="1"/>
  <c r="CH2488" i="1"/>
  <c r="CL2488" i="1"/>
  <c r="CM2488" i="1"/>
  <c r="CK2488" i="1"/>
  <c r="CJ2488" i="1"/>
  <c r="CH2051" i="1"/>
  <c r="CN2051" i="1"/>
  <c r="CL2051" i="1"/>
  <c r="CJ2051" i="1"/>
  <c r="CH1549" i="1"/>
  <c r="CL1549" i="1"/>
  <c r="CJ1549" i="1"/>
  <c r="CJ944" i="1"/>
  <c r="CH944" i="1"/>
  <c r="CK944" i="1"/>
  <c r="CN944" i="1"/>
  <c r="CL944" i="1"/>
  <c r="CM944" i="1"/>
  <c r="CI944" i="1"/>
  <c r="CS2823" i="1"/>
  <c r="CS2804" i="1"/>
  <c r="CS2594" i="1"/>
  <c r="CS2573" i="1"/>
  <c r="CS2260" i="1"/>
  <c r="CS1842" i="1"/>
  <c r="CS1464" i="1"/>
  <c r="CR2991" i="1"/>
  <c r="CR2614" i="1"/>
  <c r="CR2594" i="1"/>
  <c r="CR2573" i="1"/>
  <c r="CR1988" i="1"/>
  <c r="CR1256" i="1"/>
  <c r="CR1046" i="1"/>
  <c r="CR857" i="1"/>
  <c r="CR838" i="1"/>
  <c r="CQ2823" i="1"/>
  <c r="CQ2804" i="1"/>
  <c r="CQ2406" i="1"/>
  <c r="CQ1862" i="1"/>
  <c r="CQ984" i="1"/>
  <c r="CQ880" i="1"/>
  <c r="CP2552" i="1"/>
  <c r="CP1172" i="1"/>
  <c r="CP1133" i="1"/>
  <c r="CO2949" i="1"/>
  <c r="CO2697" i="1"/>
  <c r="CO1696" i="1"/>
  <c r="CO1192" i="1"/>
  <c r="CO857" i="1"/>
  <c r="CO667" i="1"/>
  <c r="CN2719" i="1"/>
  <c r="CN2678" i="1"/>
  <c r="CN1736" i="1"/>
  <c r="CN1716" i="1"/>
  <c r="CH2134" i="1"/>
  <c r="CJ575" i="1"/>
  <c r="CM575" i="1"/>
  <c r="CN575" i="1"/>
  <c r="CL575" i="1"/>
  <c r="CK575" i="1"/>
  <c r="CH539" i="1"/>
  <c r="CK539" i="1"/>
  <c r="CN539" i="1"/>
  <c r="CJ539" i="1"/>
  <c r="CI539" i="1"/>
  <c r="CL539" i="1"/>
  <c r="CM539" i="1"/>
  <c r="CE603" i="1"/>
  <c r="CK603" i="1"/>
  <c r="CH1915" i="1"/>
  <c r="CM1915" i="1"/>
  <c r="CJ1915" i="1"/>
  <c r="CK1915" i="1"/>
  <c r="CL1915" i="1"/>
  <c r="CC2842" i="1"/>
  <c r="CM2842" i="1"/>
  <c r="CC2650" i="1"/>
  <c r="CM2650" i="1"/>
  <c r="CC2417" i="1"/>
  <c r="CM2417" i="1"/>
  <c r="CC2206" i="1"/>
  <c r="CE2206" i="1" s="1"/>
  <c r="CM2206" i="1"/>
  <c r="CC1951" i="1"/>
  <c r="CM1951" i="1"/>
  <c r="CC1696" i="1"/>
  <c r="CM1696" i="1"/>
  <c r="CC961" i="1"/>
  <c r="CE961" i="1" s="1"/>
  <c r="CM961" i="1"/>
  <c r="CC667" i="1"/>
  <c r="CM667" i="1"/>
  <c r="CL2760" i="1"/>
  <c r="CH2760" i="1"/>
  <c r="CJ2760" i="1"/>
  <c r="CK2760" i="1"/>
  <c r="CM2760" i="1"/>
  <c r="CI2760" i="1"/>
  <c r="CJ2468" i="1"/>
  <c r="CL2468" i="1"/>
  <c r="CH2468" i="1"/>
  <c r="CK2468" i="1"/>
  <c r="CM2468" i="1"/>
  <c r="CI2468" i="1"/>
  <c r="CJ2196" i="1"/>
  <c r="CI2196" i="1"/>
  <c r="CK2196" i="1"/>
  <c r="CL2196" i="1"/>
  <c r="CH2196" i="1"/>
  <c r="CH1944" i="1"/>
  <c r="CK1944" i="1"/>
  <c r="CL1944" i="1"/>
  <c r="CM1944" i="1"/>
  <c r="CJ1944" i="1"/>
  <c r="CI1695" i="1"/>
  <c r="CK1695" i="1"/>
  <c r="CM1695" i="1"/>
  <c r="CJ1695" i="1"/>
  <c r="CH1402" i="1"/>
  <c r="CN1402" i="1"/>
  <c r="CM1402" i="1"/>
  <c r="CI1402" i="1"/>
  <c r="CK1402" i="1"/>
  <c r="CJ1402" i="1"/>
  <c r="CL1402" i="1"/>
  <c r="CI1110" i="1"/>
  <c r="CJ1110" i="1"/>
  <c r="CK1110" i="1"/>
  <c r="CH1110" i="1"/>
  <c r="CL1110" i="1"/>
  <c r="CM1110" i="1"/>
  <c r="CN1110" i="1"/>
  <c r="CK818" i="1"/>
  <c r="CN818" i="1"/>
  <c r="CI818" i="1"/>
  <c r="CL818" i="1"/>
  <c r="CJ818" i="1"/>
  <c r="CM818" i="1"/>
  <c r="CH818" i="1"/>
  <c r="CL585" i="1"/>
  <c r="CK585" i="1"/>
  <c r="CM585" i="1"/>
  <c r="CJ585" i="1"/>
  <c r="CS2968" i="1"/>
  <c r="CS2239" i="1"/>
  <c r="CS2216" i="1"/>
  <c r="CS1444" i="1"/>
  <c r="CS1215" i="1"/>
  <c r="CR2823" i="1"/>
  <c r="CR2804" i="1"/>
  <c r="CR2216" i="1"/>
  <c r="CR1944" i="1"/>
  <c r="CR1862" i="1"/>
  <c r="CR1007" i="1"/>
  <c r="CQ2342" i="1"/>
  <c r="CQ2322" i="1"/>
  <c r="CQ2216" i="1"/>
  <c r="CQ1842" i="1"/>
  <c r="CQ921" i="1"/>
  <c r="CQ838" i="1"/>
  <c r="CQ734" i="1"/>
  <c r="CP2991" i="1"/>
  <c r="CP2823" i="1"/>
  <c r="CP2532" i="1"/>
  <c r="CP2176" i="1"/>
  <c r="CP1821" i="1"/>
  <c r="CP1464" i="1"/>
  <c r="CP1152" i="1"/>
  <c r="CP1110" i="1"/>
  <c r="CO2970" i="1"/>
  <c r="CO2545" i="1"/>
  <c r="CO2438" i="1"/>
  <c r="CO2386" i="1"/>
  <c r="CO2099" i="1"/>
  <c r="CO2078" i="1"/>
  <c r="CO2055" i="1"/>
  <c r="CO2035" i="1"/>
  <c r="CO1844" i="1"/>
  <c r="CO1823" i="1"/>
  <c r="CO1800" i="1"/>
  <c r="CO1759" i="1"/>
  <c r="CO1716" i="1"/>
  <c r="CO1695" i="1"/>
  <c r="CO1279" i="1"/>
  <c r="CO1256" i="1"/>
  <c r="CO1172" i="1"/>
  <c r="CO879" i="1"/>
  <c r="CO689" i="1"/>
  <c r="CN2196" i="1"/>
  <c r="CM2697" i="1"/>
  <c r="CM754" i="1"/>
  <c r="CM522" i="1"/>
  <c r="CC3013" i="1"/>
  <c r="CM3013" i="1"/>
  <c r="CC2394" i="1"/>
  <c r="CE2394" i="1" s="1"/>
  <c r="CM2394" i="1"/>
  <c r="CE2035" i="1"/>
  <c r="CK2035" i="1"/>
  <c r="CC1551" i="1"/>
  <c r="CM1551" i="1"/>
  <c r="CC1319" i="1"/>
  <c r="CE1319" i="1" s="1"/>
  <c r="CM1319" i="1"/>
  <c r="CC1002" i="1"/>
  <c r="CE1002" i="1" s="1"/>
  <c r="CG1002" i="1" s="1"/>
  <c r="CM1002" i="1"/>
  <c r="CC730" i="1"/>
  <c r="CM730" i="1"/>
  <c r="CL2804" i="1"/>
  <c r="CM2804" i="1"/>
  <c r="CN2804" i="1"/>
  <c r="CJ2804" i="1"/>
  <c r="CH2804" i="1"/>
  <c r="CL2552" i="1"/>
  <c r="CJ2552" i="1"/>
  <c r="CK2552" i="1"/>
  <c r="CM2552" i="1"/>
  <c r="CI2552" i="1"/>
  <c r="CK2239" i="1"/>
  <c r="CL2239" i="1"/>
  <c r="CN2239" i="1"/>
  <c r="CM2239" i="1"/>
  <c r="CK1906" i="1"/>
  <c r="CL1906" i="1"/>
  <c r="CI1906" i="1"/>
  <c r="CM1906" i="1"/>
  <c r="CH1906" i="1"/>
  <c r="CH1634" i="1"/>
  <c r="CJ1634" i="1"/>
  <c r="CM1634" i="1"/>
  <c r="CK1634" i="1"/>
  <c r="CH1318" i="1"/>
  <c r="CN1318" i="1"/>
  <c r="CJ1318" i="1"/>
  <c r="CK1318" i="1"/>
  <c r="CI1318" i="1"/>
  <c r="CM1318" i="1"/>
  <c r="CL1318" i="1"/>
  <c r="CH1069" i="1"/>
  <c r="CJ1069" i="1"/>
  <c r="CL1069" i="1"/>
  <c r="CN1069" i="1"/>
  <c r="CH797" i="1"/>
  <c r="CN797" i="1"/>
  <c r="CL797" i="1"/>
  <c r="CJ797" i="1"/>
  <c r="CH544" i="1"/>
  <c r="CK544" i="1"/>
  <c r="CN544" i="1"/>
  <c r="CJ544" i="1"/>
  <c r="CI544" i="1"/>
  <c r="CL544" i="1"/>
  <c r="CS2949" i="1"/>
  <c r="CS2532" i="1"/>
  <c r="CS1821" i="1"/>
  <c r="CS965" i="1"/>
  <c r="CS734" i="1"/>
  <c r="CS544" i="1"/>
  <c r="CR2968" i="1"/>
  <c r="CR2949" i="1"/>
  <c r="CR2552" i="1"/>
  <c r="CR818" i="1"/>
  <c r="CR797" i="1"/>
  <c r="CQ2783" i="1"/>
  <c r="CQ2280" i="1"/>
  <c r="CQ2260" i="1"/>
  <c r="CQ2239" i="1"/>
  <c r="CQ2196" i="1"/>
  <c r="CQ2176" i="1"/>
  <c r="CQ2156" i="1"/>
  <c r="CQ1673" i="1"/>
  <c r="CQ1634" i="1"/>
  <c r="CQ857" i="1"/>
  <c r="CQ818" i="1"/>
  <c r="CQ754" i="1"/>
  <c r="CQ711" i="1"/>
  <c r="CQ691" i="1"/>
  <c r="CP1090" i="1"/>
  <c r="CP838" i="1"/>
  <c r="CO2719" i="1"/>
  <c r="CO2488" i="1"/>
  <c r="CO2206" i="1"/>
  <c r="CO2183" i="1"/>
  <c r="CO2163" i="1"/>
  <c r="CO2142" i="1"/>
  <c r="CO1799" i="1"/>
  <c r="CO1736" i="1"/>
  <c r="CO1151" i="1"/>
  <c r="CO711" i="1"/>
  <c r="CN2386" i="1"/>
  <c r="CN2176" i="1"/>
  <c r="CN1570" i="1"/>
  <c r="CM544" i="1"/>
  <c r="CK2481" i="1"/>
  <c r="CK1045" i="1"/>
  <c r="CI2406" i="1"/>
  <c r="CJ946" i="1"/>
  <c r="CH946" i="1"/>
  <c r="CK946" i="1"/>
  <c r="CN946" i="1"/>
  <c r="CL946" i="1"/>
  <c r="CM946" i="1"/>
  <c r="CE1834" i="1"/>
  <c r="CK1834" i="1"/>
  <c r="CE1200" i="1"/>
  <c r="CK1200" i="1"/>
  <c r="CE1143" i="1"/>
  <c r="CK1143" i="1"/>
  <c r="CG1070" i="1"/>
  <c r="CI1070" i="1"/>
  <c r="CC2822" i="1"/>
  <c r="CE2822" i="1" s="1"/>
  <c r="CG2822" i="1" s="1"/>
  <c r="CM2822" i="1"/>
  <c r="CC2502" i="1"/>
  <c r="CE2502" i="1" s="1"/>
  <c r="CG2502" i="1" s="1"/>
  <c r="CM2502" i="1"/>
  <c r="CC2247" i="1"/>
  <c r="CE2247" i="1" s="1"/>
  <c r="CM2247" i="1"/>
  <c r="CG1928" i="1"/>
  <c r="CI1928" i="1"/>
  <c r="CC1151" i="1"/>
  <c r="CM1151" i="1"/>
  <c r="CC919" i="1"/>
  <c r="CM919" i="1"/>
  <c r="CC710" i="1"/>
  <c r="CM710" i="1"/>
  <c r="CN2930" i="1"/>
  <c r="CH2930" i="1"/>
  <c r="CL2930" i="1"/>
  <c r="CJ2930" i="1"/>
  <c r="CN2637" i="1"/>
  <c r="CJ2637" i="1"/>
  <c r="CH2637" i="1"/>
  <c r="CH2365" i="1"/>
  <c r="CL2365" i="1"/>
  <c r="CJ2365" i="1"/>
  <c r="CH2093" i="1"/>
  <c r="CJ2093" i="1"/>
  <c r="CL2093" i="1"/>
  <c r="CI1444" i="1"/>
  <c r="CL1444" i="1"/>
  <c r="CN1444" i="1"/>
  <c r="CM1444" i="1"/>
  <c r="CK1444" i="1"/>
  <c r="CH1444" i="1"/>
  <c r="CJ1444" i="1"/>
  <c r="CK1152" i="1"/>
  <c r="CI1152" i="1"/>
  <c r="CM1152" i="1"/>
  <c r="CL1152" i="1"/>
  <c r="CN1152" i="1"/>
  <c r="CH1152" i="1"/>
  <c r="CM857" i="1"/>
  <c r="CJ857" i="1"/>
  <c r="CN857" i="1"/>
  <c r="CL857" i="1"/>
  <c r="CK857" i="1"/>
  <c r="CL565" i="1"/>
  <c r="CH565" i="1"/>
  <c r="CI565" i="1"/>
  <c r="CK565" i="1"/>
  <c r="CJ565" i="1"/>
  <c r="CN565" i="1"/>
  <c r="CM565" i="1"/>
  <c r="CS2930" i="1"/>
  <c r="CS2783" i="1"/>
  <c r="CS2196" i="1"/>
  <c r="CS1570" i="1"/>
  <c r="CS1192" i="1"/>
  <c r="CS984" i="1"/>
  <c r="CS754" i="1"/>
  <c r="CR2930" i="1"/>
  <c r="CR2532" i="1"/>
  <c r="CR2196" i="1"/>
  <c r="CR1842" i="1"/>
  <c r="CR1215" i="1"/>
  <c r="CR565" i="1"/>
  <c r="CQ2760" i="1"/>
  <c r="CQ1925" i="1"/>
  <c r="CQ1799" i="1"/>
  <c r="CQ1759" i="1"/>
  <c r="CQ670" i="1"/>
  <c r="CQ647" i="1"/>
  <c r="CP2968" i="1"/>
  <c r="CP2949" i="1"/>
  <c r="CP2468" i="1"/>
  <c r="CP2406" i="1"/>
  <c r="CP2386" i="1"/>
  <c r="CP2134" i="1"/>
  <c r="CP1570" i="1"/>
  <c r="CP1423" i="1"/>
  <c r="CO2992" i="1"/>
  <c r="CO2566" i="1"/>
  <c r="CO1887" i="1"/>
  <c r="CO1864" i="1"/>
  <c r="CO900" i="1"/>
  <c r="CO734" i="1"/>
  <c r="CO710" i="1"/>
  <c r="CN3012" i="1"/>
  <c r="CN2949" i="1"/>
  <c r="CN2594" i="1"/>
  <c r="CN2468" i="1"/>
  <c r="CN2406" i="1"/>
  <c r="CN2365" i="1"/>
  <c r="CN2114" i="1"/>
  <c r="CN1549" i="1"/>
  <c r="CM2270" i="1"/>
  <c r="CM2035" i="1"/>
  <c r="CG1199" i="1"/>
  <c r="CI1199" i="1"/>
  <c r="CC2929" i="1"/>
  <c r="CM2929" i="1"/>
  <c r="CK3032" i="1"/>
  <c r="CL3032" i="1"/>
  <c r="CJ3032" i="1"/>
  <c r="CN1382" i="1"/>
  <c r="CI1382" i="1"/>
  <c r="CM1382" i="1"/>
  <c r="CH1382" i="1"/>
  <c r="CK1382" i="1"/>
  <c r="CL1382" i="1"/>
  <c r="CS2176" i="1"/>
  <c r="CS1799" i="1"/>
  <c r="CS944" i="1"/>
  <c r="CS774" i="1"/>
  <c r="CR2783" i="1"/>
  <c r="CR965" i="1"/>
  <c r="CQ2740" i="1"/>
  <c r="CQ2658" i="1"/>
  <c r="CQ2552" i="1"/>
  <c r="CQ2468" i="1"/>
  <c r="CQ2447" i="1"/>
  <c r="CQ2134" i="1"/>
  <c r="CQ2114" i="1"/>
  <c r="CQ1736" i="1"/>
  <c r="CQ1695" i="1"/>
  <c r="CQ774" i="1"/>
  <c r="CQ585" i="1"/>
  <c r="CP2930" i="1"/>
  <c r="CP2783" i="1"/>
  <c r="CP2488" i="1"/>
  <c r="CP2447" i="1"/>
  <c r="CP2114" i="1"/>
  <c r="CP1069" i="1"/>
  <c r="CP818" i="1"/>
  <c r="CP797" i="1"/>
  <c r="CO2991" i="1"/>
  <c r="CO2247" i="1"/>
  <c r="CO2051" i="1"/>
  <c r="CO944" i="1"/>
  <c r="CN2909" i="1"/>
  <c r="CN2552" i="1"/>
  <c r="CN2447" i="1"/>
  <c r="CM2481" i="1"/>
  <c r="CM1045" i="1"/>
  <c r="CL2594" i="1"/>
  <c r="CH1821" i="1"/>
  <c r="CE2408" i="1"/>
  <c r="CG2408" i="1" s="1"/>
  <c r="CK2408" i="1"/>
  <c r="CC2714" i="1"/>
  <c r="CM2714" i="1"/>
  <c r="CC2545" i="1"/>
  <c r="CE2545" i="1" s="1"/>
  <c r="CG2545" i="1" s="1"/>
  <c r="CM2545" i="1"/>
  <c r="CC2374" i="1"/>
  <c r="CM2374" i="1"/>
  <c r="CC2183" i="1"/>
  <c r="CM2183" i="1"/>
  <c r="CC1971" i="1"/>
  <c r="CM1971" i="1"/>
  <c r="CK1571" i="1"/>
  <c r="CE1571" i="1"/>
  <c r="CG1571" i="1" s="1"/>
  <c r="CC1338" i="1"/>
  <c r="CM1338" i="1"/>
  <c r="CC1088" i="1"/>
  <c r="CM1088" i="1"/>
  <c r="CC879" i="1"/>
  <c r="CM879" i="1"/>
  <c r="CI2991" i="1"/>
  <c r="CM2991" i="1"/>
  <c r="CH2991" i="1"/>
  <c r="CK2991" i="1"/>
  <c r="CL2991" i="1"/>
  <c r="CJ2991" i="1"/>
  <c r="CI2740" i="1"/>
  <c r="CL2740" i="1"/>
  <c r="CH2740" i="1"/>
  <c r="CJ2740" i="1"/>
  <c r="CM2740" i="1"/>
  <c r="CK2740" i="1"/>
  <c r="CH2532" i="1"/>
  <c r="CI2532" i="1"/>
  <c r="CJ2532" i="1"/>
  <c r="CK2532" i="1"/>
  <c r="CI2342" i="1"/>
  <c r="CL2342" i="1"/>
  <c r="CJ2342" i="1"/>
  <c r="CM2342" i="1"/>
  <c r="CH2342" i="1"/>
  <c r="CK2342" i="1"/>
  <c r="CM2176" i="1"/>
  <c r="CJ2176" i="1"/>
  <c r="CH2176" i="1"/>
  <c r="CK2176" i="1"/>
  <c r="CL2176" i="1"/>
  <c r="CI2176" i="1"/>
  <c r="CL1799" i="1"/>
  <c r="CK1799" i="1"/>
  <c r="CM1799" i="1"/>
  <c r="CH1799" i="1"/>
  <c r="CJ1799" i="1"/>
  <c r="CN1799" i="1"/>
  <c r="CH1570" i="1"/>
  <c r="CI1570" i="1"/>
  <c r="CJ1570" i="1"/>
  <c r="CL1570" i="1"/>
  <c r="CM1570" i="1"/>
  <c r="CH1298" i="1"/>
  <c r="CN1298" i="1"/>
  <c r="CJ1298" i="1"/>
  <c r="CK1298" i="1"/>
  <c r="CI734" i="1"/>
  <c r="CM734" i="1"/>
  <c r="CJ734" i="1"/>
  <c r="CN734" i="1"/>
  <c r="CL734" i="1"/>
  <c r="CK734" i="1"/>
  <c r="CH734" i="1"/>
  <c r="CS2909" i="1"/>
  <c r="CS2760" i="1"/>
  <c r="CS2468" i="1"/>
  <c r="CS1549" i="1"/>
  <c r="CS1423" i="1"/>
  <c r="CS1172" i="1"/>
  <c r="CS924" i="1"/>
  <c r="CR1821" i="1"/>
  <c r="CR1444" i="1"/>
  <c r="CR1192" i="1"/>
  <c r="CR984" i="1"/>
  <c r="CR754" i="1"/>
  <c r="CR544" i="1"/>
  <c r="CQ2488" i="1"/>
  <c r="CQ1944" i="1"/>
  <c r="CQ565" i="1"/>
  <c r="CP2365" i="1"/>
  <c r="CP1402" i="1"/>
  <c r="CP734" i="1"/>
  <c r="CP521" i="1"/>
  <c r="CP502" i="1"/>
  <c r="CO3013" i="1"/>
  <c r="CO2760" i="1"/>
  <c r="CO2714" i="1"/>
  <c r="CO2458" i="1"/>
  <c r="CO2270" i="1"/>
  <c r="CO1908" i="1"/>
  <c r="CO921" i="1"/>
  <c r="CO730" i="1"/>
  <c r="CN2488" i="1"/>
  <c r="CN1906" i="1"/>
  <c r="CN1885" i="1"/>
  <c r="CE2952" i="1"/>
  <c r="CK2952" i="1"/>
  <c r="CC2778" i="1"/>
  <c r="CM2778" i="1"/>
  <c r="CC2458" i="1"/>
  <c r="CM2458" i="1"/>
  <c r="CE900" i="1"/>
  <c r="CK900" i="1"/>
  <c r="CN2968" i="1"/>
  <c r="CI2968" i="1"/>
  <c r="CM2968" i="1"/>
  <c r="CL2968" i="1"/>
  <c r="CJ2968" i="1"/>
  <c r="CH2968" i="1"/>
  <c r="CK2968" i="1"/>
  <c r="CM2678" i="1"/>
  <c r="CK2678" i="1"/>
  <c r="CJ2678" i="1"/>
  <c r="CM2406" i="1"/>
  <c r="CK2406" i="1"/>
  <c r="CL2406" i="1"/>
  <c r="CJ2406" i="1"/>
  <c r="CH2406" i="1"/>
  <c r="CL1862" i="1"/>
  <c r="CI1862" i="1"/>
  <c r="CH1862" i="1"/>
  <c r="CK1862" i="1"/>
  <c r="CJ1862" i="1"/>
  <c r="CJ1613" i="1"/>
  <c r="CN1613" i="1"/>
  <c r="CI1362" i="1"/>
  <c r="CK1362" i="1"/>
  <c r="CN1362" i="1"/>
  <c r="CJ1362" i="1"/>
  <c r="CM1362" i="1"/>
  <c r="CJ1133" i="1"/>
  <c r="CH1133" i="1"/>
  <c r="CL1133" i="1"/>
  <c r="CH901" i="1"/>
  <c r="CM901" i="1"/>
  <c r="CJ901" i="1"/>
  <c r="CK901" i="1"/>
  <c r="CN901" i="1"/>
  <c r="CL901" i="1"/>
  <c r="CL608" i="1"/>
  <c r="CK608" i="1"/>
  <c r="CI608" i="1"/>
  <c r="CH608" i="1"/>
  <c r="CM608" i="1"/>
  <c r="CJ608" i="1"/>
  <c r="CS2488" i="1"/>
  <c r="CS2447" i="1"/>
  <c r="CS2406" i="1"/>
  <c r="CS2386" i="1"/>
  <c r="CS2134" i="1"/>
  <c r="CS1759" i="1"/>
  <c r="CS1152" i="1"/>
  <c r="CS1133" i="1"/>
  <c r="CS691" i="1"/>
  <c r="CS521" i="1"/>
  <c r="CS502" i="1"/>
  <c r="CR2909" i="1"/>
  <c r="CR2760" i="1"/>
  <c r="CR2468" i="1"/>
  <c r="CR2406" i="1"/>
  <c r="CR2386" i="1"/>
  <c r="CR774" i="1"/>
  <c r="CQ2697" i="1"/>
  <c r="CQ1570" i="1"/>
  <c r="CP2760" i="1"/>
  <c r="CP1549" i="1"/>
  <c r="CP1382" i="1"/>
  <c r="CP754" i="1"/>
  <c r="CO2737" i="1"/>
  <c r="CO2481" i="1"/>
  <c r="CO2291" i="1"/>
  <c r="CO2114" i="1"/>
  <c r="CO2070" i="1"/>
  <c r="CO1319" i="1"/>
  <c r="CO919" i="1"/>
  <c r="CN2886" i="1"/>
  <c r="CN2342" i="1"/>
  <c r="CN2093" i="1"/>
  <c r="CM1298" i="1"/>
  <c r="CL2678" i="1"/>
  <c r="CL2658" i="1"/>
  <c r="CL2637" i="1"/>
  <c r="CH624" i="1"/>
  <c r="CL624" i="1"/>
  <c r="CJ624" i="1"/>
  <c r="CE3033" i="1"/>
  <c r="CK3033" i="1"/>
  <c r="CC2801" i="1"/>
  <c r="CM2801" i="1"/>
  <c r="CM2522" i="1"/>
  <c r="CC2522" i="1"/>
  <c r="CC2311" i="1"/>
  <c r="CM2311" i="1"/>
  <c r="CC2078" i="1"/>
  <c r="CM2078" i="1"/>
  <c r="CC1864" i="1"/>
  <c r="CM1864" i="1"/>
  <c r="CC1024" i="1"/>
  <c r="CM1024" i="1"/>
  <c r="CC793" i="1"/>
  <c r="CM793" i="1"/>
  <c r="CH2909" i="1"/>
  <c r="CL2909" i="1"/>
  <c r="CJ2909" i="1"/>
  <c r="CL2302" i="1"/>
  <c r="CN2302" i="1"/>
  <c r="CJ2302" i="1"/>
  <c r="CH2008" i="1"/>
  <c r="CN2008" i="1"/>
  <c r="CL2008" i="1"/>
  <c r="CJ2008" i="1"/>
  <c r="CK1716" i="1"/>
  <c r="CM1716" i="1"/>
  <c r="CH1716" i="1"/>
  <c r="CI1716" i="1"/>
  <c r="CJ1716" i="1"/>
  <c r="CL1716" i="1"/>
  <c r="CH1464" i="1"/>
  <c r="CL1464" i="1"/>
  <c r="CJ1464" i="1"/>
  <c r="CK1192" i="1"/>
  <c r="CM1192" i="1"/>
  <c r="CI1192" i="1"/>
  <c r="CL1192" i="1"/>
  <c r="CH965" i="1"/>
  <c r="CK965" i="1"/>
  <c r="CJ965" i="1"/>
  <c r="CI965" i="1"/>
  <c r="CN965" i="1"/>
  <c r="CM965" i="1"/>
  <c r="CL965" i="1"/>
  <c r="CH711" i="1"/>
  <c r="CN711" i="1"/>
  <c r="CL711" i="1"/>
  <c r="CM711" i="1"/>
  <c r="CJ711" i="1"/>
  <c r="CI711" i="1"/>
  <c r="CK711" i="1"/>
  <c r="CS2740" i="1"/>
  <c r="CS2604" i="1"/>
  <c r="CS2114" i="1"/>
  <c r="CS1528" i="1"/>
  <c r="CS1402" i="1"/>
  <c r="CS1362" i="1"/>
  <c r="CS901" i="1"/>
  <c r="CR2740" i="1"/>
  <c r="CR2488" i="1"/>
  <c r="CR2447" i="1"/>
  <c r="CR2134" i="1"/>
  <c r="CR1799" i="1"/>
  <c r="CR1570" i="1"/>
  <c r="CR1133" i="1"/>
  <c r="CR944" i="1"/>
  <c r="CR711" i="1"/>
  <c r="CQ2051" i="1"/>
  <c r="CQ2008" i="1"/>
  <c r="CQ1528" i="1"/>
  <c r="CQ544" i="1"/>
  <c r="CP2740" i="1"/>
  <c r="CP2093" i="1"/>
  <c r="CP1318" i="1"/>
  <c r="CP1007" i="1"/>
  <c r="CP774" i="1"/>
  <c r="CO2758" i="1"/>
  <c r="CO2311" i="1"/>
  <c r="CO1906" i="1"/>
  <c r="CO1318" i="1"/>
  <c r="CO984" i="1"/>
  <c r="CO961" i="1"/>
  <c r="CN2031" i="1"/>
  <c r="CM900" i="1"/>
  <c r="CI2026" i="1"/>
  <c r="CJ2026" i="1"/>
  <c r="CK2026" i="1"/>
  <c r="CH2026" i="1"/>
  <c r="CM2026" i="1"/>
  <c r="CH2310" i="1"/>
  <c r="CN2310" i="1"/>
  <c r="CJ2310" i="1"/>
  <c r="CI2310" i="1"/>
  <c r="CM2310" i="1"/>
  <c r="CK2310" i="1"/>
  <c r="CL2310" i="1"/>
  <c r="CJ2261" i="1"/>
  <c r="CI2261" i="1"/>
  <c r="CL2261" i="1"/>
  <c r="CH2261" i="1"/>
  <c r="CM2261" i="1"/>
  <c r="CJ1606" i="1"/>
  <c r="CI1606" i="1"/>
  <c r="CM1606" i="1"/>
  <c r="CH1606" i="1"/>
  <c r="CK1606" i="1"/>
  <c r="CL1606" i="1"/>
  <c r="CN1554" i="1"/>
  <c r="CM1554" i="1"/>
  <c r="CK1554" i="1"/>
  <c r="CI1554" i="1"/>
  <c r="CJ1513" i="1"/>
  <c r="CL1513" i="1"/>
  <c r="CH1513" i="1"/>
  <c r="CJ1449" i="1"/>
  <c r="CI1449" i="1"/>
  <c r="CL1449" i="1"/>
  <c r="CN1449" i="1"/>
  <c r="CM1449" i="1"/>
  <c r="CC2353" i="1"/>
  <c r="CM2353" i="1"/>
  <c r="CM2163" i="1"/>
  <c r="CC2163" i="1"/>
  <c r="CC1887" i="1"/>
  <c r="CE1887" i="1" s="1"/>
  <c r="CM1887" i="1"/>
  <c r="CC1279" i="1"/>
  <c r="CM1279" i="1"/>
  <c r="CC938" i="1"/>
  <c r="CM938" i="1"/>
  <c r="CC689" i="1"/>
  <c r="CE689" i="1" s="1"/>
  <c r="CM689" i="1"/>
  <c r="CH3055" i="1"/>
  <c r="CL3055" i="1"/>
  <c r="CJ3055" i="1"/>
  <c r="CI2783" i="1"/>
  <c r="CL2783" i="1"/>
  <c r="CM2783" i="1"/>
  <c r="CI2260" i="1"/>
  <c r="CL2260" i="1"/>
  <c r="CH2260" i="1"/>
  <c r="CM2260" i="1"/>
  <c r="CK2260" i="1"/>
  <c r="CN1988" i="1"/>
  <c r="CH1988" i="1"/>
  <c r="CK1759" i="1"/>
  <c r="CM1759" i="1"/>
  <c r="CJ1759" i="1"/>
  <c r="CH1759" i="1"/>
  <c r="CI1759" i="1"/>
  <c r="CM1508" i="1"/>
  <c r="CK1508" i="1"/>
  <c r="CL1508" i="1"/>
  <c r="CH1508" i="1"/>
  <c r="CJ1508" i="1"/>
  <c r="CL1215" i="1"/>
  <c r="CK1215" i="1"/>
  <c r="CM1215" i="1"/>
  <c r="CI1215" i="1"/>
  <c r="CH1215" i="1"/>
  <c r="CJ1215" i="1"/>
  <c r="CN670" i="1"/>
  <c r="CK670" i="1"/>
  <c r="CL670" i="1"/>
  <c r="CM670" i="1"/>
  <c r="CJ670" i="1"/>
  <c r="CS2365" i="1"/>
  <c r="CS1382" i="1"/>
  <c r="CS1110" i="1"/>
  <c r="CS921" i="1"/>
  <c r="CR3055" i="1"/>
  <c r="CR2365" i="1"/>
  <c r="CR2114" i="1"/>
  <c r="CR1152" i="1"/>
  <c r="CR691" i="1"/>
  <c r="CQ3032" i="1"/>
  <c r="CQ2070" i="1"/>
  <c r="CQ1508" i="1"/>
  <c r="CQ502" i="1"/>
  <c r="CP2342" i="1"/>
  <c r="CP1528" i="1"/>
  <c r="CP1298" i="1"/>
  <c r="CP711" i="1"/>
  <c r="CO3033" i="1"/>
  <c r="CO2804" i="1"/>
  <c r="CO2609" i="1"/>
  <c r="CO2331" i="1"/>
  <c r="CO2176" i="1"/>
  <c r="CO938" i="1"/>
  <c r="CO753" i="1"/>
  <c r="CN2866" i="1"/>
  <c r="CN2070" i="1"/>
  <c r="CN1862" i="1"/>
  <c r="CM1862" i="1"/>
  <c r="CM1571" i="1"/>
  <c r="CH2912" i="1"/>
  <c r="CM2912" i="1"/>
  <c r="CK2912" i="1"/>
  <c r="CI2912" i="1"/>
  <c r="CL2912" i="1"/>
  <c r="CJ2635" i="1"/>
  <c r="CK2635" i="1"/>
  <c r="CH2635" i="1"/>
  <c r="CM2635" i="1"/>
  <c r="CI2635" i="1"/>
  <c r="CL2635" i="1"/>
  <c r="CI2603" i="1"/>
  <c r="CK2603" i="1"/>
  <c r="CL2603" i="1"/>
  <c r="CH2603" i="1"/>
  <c r="CM2603" i="1"/>
  <c r="CJ2603" i="1"/>
  <c r="CK2099" i="1"/>
  <c r="CJ2099" i="1"/>
  <c r="CM2099" i="1"/>
  <c r="CL2099" i="1"/>
  <c r="CK2071" i="1"/>
  <c r="CN2071" i="1"/>
  <c r="CJ2071" i="1"/>
  <c r="CL2071" i="1"/>
  <c r="CI2071" i="1"/>
  <c r="CM2071" i="1"/>
  <c r="CH2071" i="1"/>
  <c r="CG2878" i="1"/>
  <c r="CI2878" i="1"/>
  <c r="CC2758" i="1"/>
  <c r="CM2758" i="1"/>
  <c r="CC2438" i="1"/>
  <c r="CM2438" i="1"/>
  <c r="CC2142" i="1"/>
  <c r="CM2142" i="1"/>
  <c r="CC1800" i="1"/>
  <c r="CM1800" i="1"/>
  <c r="CC648" i="1"/>
  <c r="CM648" i="1"/>
  <c r="CM3012" i="1"/>
  <c r="CH3012" i="1"/>
  <c r="CK3012" i="1"/>
  <c r="CI3012" i="1"/>
  <c r="CL3012" i="1"/>
  <c r="CJ3012" i="1"/>
  <c r="CK2719" i="1"/>
  <c r="CL2719" i="1"/>
  <c r="CI2719" i="1"/>
  <c r="CJ2719" i="1"/>
  <c r="CM2719" i="1"/>
  <c r="CH2719" i="1"/>
  <c r="CM2134" i="1"/>
  <c r="CJ2134" i="1"/>
  <c r="CI2134" i="1"/>
  <c r="CN2134" i="1"/>
  <c r="CL2134" i="1"/>
  <c r="CK2134" i="1"/>
  <c r="CM1842" i="1"/>
  <c r="CL1842" i="1"/>
  <c r="CJ1842" i="1"/>
  <c r="CK1842" i="1"/>
  <c r="CM1278" i="1"/>
  <c r="CN1278" i="1"/>
  <c r="CK1278" i="1"/>
  <c r="CH1046" i="1"/>
  <c r="CK1046" i="1"/>
  <c r="CM1046" i="1"/>
  <c r="CJ1046" i="1"/>
  <c r="CL1046" i="1"/>
  <c r="CN1046" i="1"/>
  <c r="CN754" i="1"/>
  <c r="CL754" i="1"/>
  <c r="CK754" i="1"/>
  <c r="CS2886" i="1"/>
  <c r="CS2719" i="1"/>
  <c r="CS1736" i="1"/>
  <c r="CS1716" i="1"/>
  <c r="CS1508" i="1"/>
  <c r="CS1148" i="1"/>
  <c r="CS880" i="1"/>
  <c r="CS647" i="1"/>
  <c r="CR2719" i="1"/>
  <c r="CR1759" i="1"/>
  <c r="CR1549" i="1"/>
  <c r="CR1402" i="1"/>
  <c r="CR1362" i="1"/>
  <c r="CR670" i="1"/>
  <c r="CR521" i="1"/>
  <c r="CR502" i="1"/>
  <c r="CQ3012" i="1"/>
  <c r="CQ2813" i="1"/>
  <c r="CP3055" i="1"/>
  <c r="CP2719" i="1"/>
  <c r="CP2658" i="1"/>
  <c r="CP1716" i="1"/>
  <c r="CP1278" i="1"/>
  <c r="CP1256" i="1"/>
  <c r="CP670" i="1"/>
  <c r="CO3032" i="1"/>
  <c r="CO2374" i="1"/>
  <c r="CO2353" i="1"/>
  <c r="CO2196" i="1"/>
  <c r="CO1362" i="1"/>
  <c r="CO982" i="1"/>
  <c r="CN1944" i="1"/>
  <c r="CN1464" i="1"/>
  <c r="CH2386" i="1"/>
  <c r="CC2609" i="1"/>
  <c r="CM2609" i="1"/>
  <c r="CC2331" i="1"/>
  <c r="CM2331" i="1"/>
  <c r="CC1844" i="1"/>
  <c r="CE1844" i="1" s="1"/>
  <c r="CG1844" i="1" s="1"/>
  <c r="CM1844" i="1"/>
  <c r="CC1610" i="1"/>
  <c r="CM1610" i="1"/>
  <c r="CC1361" i="1"/>
  <c r="CM1361" i="1"/>
  <c r="CH2845" i="1"/>
  <c r="CL2845" i="1"/>
  <c r="CJ2845" i="1"/>
  <c r="CH2594" i="1"/>
  <c r="CJ2594" i="1"/>
  <c r="CM2322" i="1"/>
  <c r="CK2322" i="1"/>
  <c r="CL2322" i="1"/>
  <c r="CJ2322" i="1"/>
  <c r="CN2322" i="1"/>
  <c r="CL2031" i="1"/>
  <c r="CJ2031" i="1"/>
  <c r="CH2031" i="1"/>
  <c r="CK1736" i="1"/>
  <c r="CM1736" i="1"/>
  <c r="CJ1736" i="1"/>
  <c r="CL1736" i="1"/>
  <c r="CH1736" i="1"/>
  <c r="CH1487" i="1"/>
  <c r="CL1487" i="1"/>
  <c r="CN1487" i="1"/>
  <c r="CJ1487" i="1"/>
  <c r="CH1236" i="1"/>
  <c r="CK1236" i="1"/>
  <c r="CI1236" i="1"/>
  <c r="CL1236" i="1"/>
  <c r="CN1236" i="1"/>
  <c r="CM1236" i="1"/>
  <c r="CJ1236" i="1"/>
  <c r="CH1007" i="1"/>
  <c r="CM1007" i="1"/>
  <c r="CN1007" i="1"/>
  <c r="CL1007" i="1"/>
  <c r="CJ1007" i="1"/>
  <c r="CN774" i="1"/>
  <c r="CL774" i="1"/>
  <c r="CK774" i="1"/>
  <c r="CM774" i="1"/>
  <c r="CH521" i="1"/>
  <c r="CI521" i="1"/>
  <c r="CN521" i="1"/>
  <c r="CK521" i="1"/>
  <c r="CJ521" i="1"/>
  <c r="CL521" i="1"/>
  <c r="CM521" i="1"/>
  <c r="CS2678" i="1"/>
  <c r="CS2658" i="1"/>
  <c r="CS2093" i="1"/>
  <c r="CS1090" i="1"/>
  <c r="CS608" i="1"/>
  <c r="CR2886" i="1"/>
  <c r="CR2678" i="1"/>
  <c r="CR2658" i="1"/>
  <c r="CR1382" i="1"/>
  <c r="CR1110" i="1"/>
  <c r="CR901" i="1"/>
  <c r="CQ2991" i="1"/>
  <c r="CQ2949" i="1"/>
  <c r="CQ2930" i="1"/>
  <c r="CQ1487" i="1"/>
  <c r="CP2886" i="1"/>
  <c r="CP2678" i="1"/>
  <c r="CP2302" i="1"/>
  <c r="CP1906" i="1"/>
  <c r="CP1885" i="1"/>
  <c r="CP1695" i="1"/>
  <c r="CP1508" i="1"/>
  <c r="CP1236" i="1"/>
  <c r="CP965" i="1"/>
  <c r="CP647" i="1"/>
  <c r="CP608" i="1"/>
  <c r="CO2801" i="1"/>
  <c r="CO2778" i="1"/>
  <c r="CO1951" i="1"/>
  <c r="CO1361" i="1"/>
  <c r="CO1338" i="1"/>
  <c r="CO1046" i="1"/>
  <c r="CO1024" i="1"/>
  <c r="CO1002" i="1"/>
  <c r="CO565" i="1"/>
  <c r="CO544" i="1"/>
  <c r="CO522" i="1"/>
  <c r="CN2845" i="1"/>
  <c r="CN1842" i="1"/>
  <c r="CM3033" i="1"/>
  <c r="CL1634" i="1"/>
  <c r="CI1944" i="1"/>
  <c r="CC2865" i="1"/>
  <c r="CM2865" i="1"/>
  <c r="CC2566" i="1"/>
  <c r="CE2566" i="1" s="1"/>
  <c r="CM2566" i="1"/>
  <c r="CE2270" i="1"/>
  <c r="CK2270" i="1"/>
  <c r="CC1991" i="1"/>
  <c r="CM1991" i="1"/>
  <c r="CC1109" i="1"/>
  <c r="CM1109" i="1"/>
  <c r="CL2823" i="1"/>
  <c r="CM2823" i="1"/>
  <c r="CJ2823" i="1"/>
  <c r="CH2823" i="1"/>
  <c r="CK2823" i="1"/>
  <c r="CL2573" i="1"/>
  <c r="CJ2573" i="1"/>
  <c r="CH2573" i="1"/>
  <c r="CI2216" i="1"/>
  <c r="CJ2216" i="1"/>
  <c r="CK2216" i="1"/>
  <c r="CH2216" i="1"/>
  <c r="CL2216" i="1"/>
  <c r="CN2216" i="1"/>
  <c r="CM2216" i="1"/>
  <c r="CH1925" i="1"/>
  <c r="CL1925" i="1"/>
  <c r="CJ1925" i="1"/>
  <c r="CH1654" i="1"/>
  <c r="CL1654" i="1"/>
  <c r="CN1654" i="1"/>
  <c r="CJ1654" i="1"/>
  <c r="CM1654" i="1"/>
  <c r="CI1654" i="1"/>
  <c r="CK1654" i="1"/>
  <c r="CN1341" i="1"/>
  <c r="CJ1341" i="1"/>
  <c r="CH1341" i="1"/>
  <c r="CL1341" i="1"/>
  <c r="CL1090" i="1"/>
  <c r="CN1090" i="1"/>
  <c r="CK1090" i="1"/>
  <c r="CM1090" i="1"/>
  <c r="CH838" i="1"/>
  <c r="CN838" i="1"/>
  <c r="CJ838" i="1"/>
  <c r="CM838" i="1"/>
  <c r="CL838" i="1"/>
  <c r="CH691" i="1"/>
  <c r="CK691" i="1"/>
  <c r="CN691" i="1"/>
  <c r="CL691" i="1"/>
  <c r="CM691" i="1"/>
  <c r="CJ691" i="1"/>
  <c r="CH502" i="1"/>
  <c r="CM502" i="1"/>
  <c r="CI502" i="1"/>
  <c r="CN502" i="1"/>
  <c r="CK502" i="1"/>
  <c r="CJ502" i="1"/>
  <c r="CL502" i="1"/>
  <c r="CS3032" i="1"/>
  <c r="CS2866" i="1"/>
  <c r="CS2697" i="1"/>
  <c r="CS1906" i="1"/>
  <c r="CS1885" i="1"/>
  <c r="CS1695" i="1"/>
  <c r="CS1673" i="1"/>
  <c r="CS1654" i="1"/>
  <c r="CS1341" i="1"/>
  <c r="CR2697" i="1"/>
  <c r="CR2342" i="1"/>
  <c r="CR2322" i="1"/>
  <c r="CR2093" i="1"/>
  <c r="CR1528" i="1"/>
  <c r="CR1341" i="1"/>
  <c r="CR1090" i="1"/>
  <c r="CR647" i="1"/>
  <c r="CQ2968" i="1"/>
  <c r="CQ1256" i="1"/>
  <c r="CQ1236" i="1"/>
  <c r="CP2637" i="1"/>
  <c r="CP2051" i="1"/>
  <c r="CP1673" i="1"/>
  <c r="CP1654" i="1"/>
  <c r="CP984" i="1"/>
  <c r="CO2865" i="1"/>
  <c r="CO2822" i="1"/>
  <c r="CO2630" i="1"/>
  <c r="CO2239" i="1"/>
  <c r="CO1425" i="1"/>
  <c r="CO1402" i="1"/>
  <c r="CO1382" i="1"/>
  <c r="CO1045" i="1"/>
  <c r="CO818" i="1"/>
  <c r="CO793" i="1"/>
  <c r="CO608" i="1"/>
  <c r="CO521" i="1"/>
  <c r="CM3032" i="1"/>
  <c r="CL1695" i="1"/>
  <c r="CL1298" i="1"/>
  <c r="CL1278" i="1"/>
  <c r="CJ1906" i="1"/>
  <c r="CJ1152" i="1"/>
  <c r="CG1428" i="1"/>
  <c r="CI1428" i="1"/>
  <c r="CS2637" i="1"/>
  <c r="CS2342" i="1"/>
  <c r="CS2322" i="1"/>
  <c r="CS1487" i="1"/>
  <c r="CS1356" i="1"/>
  <c r="CS1340" i="1"/>
  <c r="CS1069" i="1"/>
  <c r="CR3032" i="1"/>
  <c r="CR2866" i="1"/>
  <c r="CR2637" i="1"/>
  <c r="CR2302" i="1"/>
  <c r="CR1736" i="1"/>
  <c r="CR1716" i="1"/>
  <c r="CR880" i="1"/>
  <c r="CR608" i="1"/>
  <c r="CQ2668" i="1"/>
  <c r="CQ1464" i="1"/>
  <c r="CQ1444" i="1"/>
  <c r="CQ1215" i="1"/>
  <c r="CP2866" i="1"/>
  <c r="CP2280" i="1"/>
  <c r="CP2031" i="1"/>
  <c r="CP1925" i="1"/>
  <c r="CP1215" i="1"/>
  <c r="CP944" i="1"/>
  <c r="CO2842" i="1"/>
  <c r="CO2678" i="1"/>
  <c r="CO2552" i="1"/>
  <c r="CO2394" i="1"/>
  <c r="CO2260" i="1"/>
  <c r="CO1971" i="1"/>
  <c r="CO1654" i="1"/>
  <c r="CO1445" i="1"/>
  <c r="CO1110" i="1"/>
  <c r="CO1088" i="1"/>
  <c r="CO1065" i="1"/>
  <c r="CO838" i="1"/>
  <c r="CO585" i="1"/>
  <c r="CN2823" i="1"/>
  <c r="CN1821" i="1"/>
  <c r="CN647" i="1"/>
  <c r="CN608" i="1"/>
  <c r="CM1908" i="1"/>
  <c r="CJ2260" i="1"/>
  <c r="CJ2239" i="1"/>
  <c r="CH2552" i="1"/>
  <c r="CG1761" i="1"/>
  <c r="CI1761" i="1"/>
  <c r="CC2970" i="1"/>
  <c r="CM2970" i="1"/>
  <c r="CC2737" i="1"/>
  <c r="CE2737" i="1" s="1"/>
  <c r="CM2737" i="1"/>
  <c r="CG2481" i="1"/>
  <c r="CI2481" i="1"/>
  <c r="CC2291" i="1"/>
  <c r="CM2291" i="1"/>
  <c r="CC1823" i="1"/>
  <c r="CE1823" i="1" s="1"/>
  <c r="CG1823" i="1" s="1"/>
  <c r="CM1823" i="1"/>
  <c r="CC1425" i="1"/>
  <c r="CM1425" i="1"/>
  <c r="CM2886" i="1"/>
  <c r="CK2886" i="1"/>
  <c r="CL2886" i="1"/>
  <c r="CJ2886" i="1"/>
  <c r="CH2697" i="1"/>
  <c r="CN2697" i="1"/>
  <c r="CK2697" i="1"/>
  <c r="CI2697" i="1"/>
  <c r="CJ2697" i="1"/>
  <c r="CL2697" i="1"/>
  <c r="CH2447" i="1"/>
  <c r="CJ2447" i="1"/>
  <c r="CL2447" i="1"/>
  <c r="CM2447" i="1"/>
  <c r="CK2447" i="1"/>
  <c r="CJ2070" i="1"/>
  <c r="CL2070" i="1"/>
  <c r="CM2070" i="1"/>
  <c r="CH1885" i="1"/>
  <c r="CL1885" i="1"/>
  <c r="CI1673" i="1"/>
  <c r="CH1673" i="1"/>
  <c r="CN1673" i="1"/>
  <c r="CK1673" i="1"/>
  <c r="CM1673" i="1"/>
  <c r="CJ1673" i="1"/>
  <c r="CL1423" i="1"/>
  <c r="CN1423" i="1"/>
  <c r="CM1423" i="1"/>
  <c r="CK1423" i="1"/>
  <c r="CJ1423" i="1"/>
  <c r="CI1172" i="1"/>
  <c r="CK1172" i="1"/>
  <c r="CM1172" i="1"/>
  <c r="CH1172" i="1"/>
  <c r="CL1172" i="1"/>
  <c r="CN1172" i="1"/>
  <c r="CJ1172" i="1"/>
  <c r="CJ921" i="1"/>
  <c r="CI921" i="1"/>
  <c r="CK921" i="1"/>
  <c r="CN921" i="1"/>
  <c r="CH921" i="1"/>
  <c r="CL921" i="1"/>
  <c r="CM921" i="1"/>
  <c r="CS3012" i="1"/>
  <c r="CS2302" i="1"/>
  <c r="CS2070" i="1"/>
  <c r="CS2051" i="1"/>
  <c r="CS1925" i="1"/>
  <c r="CS1634" i="1"/>
  <c r="CS1318" i="1"/>
  <c r="CS1298" i="1"/>
  <c r="CS857" i="1"/>
  <c r="CR1906" i="1"/>
  <c r="CR1695" i="1"/>
  <c r="CR1508" i="1"/>
  <c r="CQ2886" i="1"/>
  <c r="CQ1405" i="1"/>
  <c r="CQ1362" i="1"/>
  <c r="CQ1318" i="1"/>
  <c r="CQ1298" i="1"/>
  <c r="CQ1278" i="1"/>
  <c r="CQ1192" i="1"/>
  <c r="CQ1110" i="1"/>
  <c r="CQ1090" i="1"/>
  <c r="CP3032" i="1"/>
  <c r="CP2260" i="1"/>
  <c r="CP2008" i="1"/>
  <c r="CP1988" i="1"/>
  <c r="CP1862" i="1"/>
  <c r="CP1634" i="1"/>
  <c r="CP1487" i="1"/>
  <c r="CO2650" i="1"/>
  <c r="CO1674" i="1"/>
  <c r="CO1634" i="1"/>
  <c r="CO1551" i="1"/>
  <c r="CO1528" i="1"/>
  <c r="CO1508" i="1"/>
  <c r="CO1444" i="1"/>
  <c r="CO1423" i="1"/>
  <c r="CO1109" i="1"/>
  <c r="CO648" i="1"/>
  <c r="CN2783" i="1"/>
  <c r="CN1759" i="1"/>
  <c r="CN1634" i="1"/>
  <c r="CL1759" i="1"/>
  <c r="CL1362" i="1"/>
  <c r="CH1695" i="1"/>
  <c r="CI642" i="1"/>
  <c r="CI611" i="1"/>
  <c r="CI1777" i="1"/>
  <c r="CM2950" i="1"/>
  <c r="CH701" i="1"/>
  <c r="CJ2208" i="1"/>
  <c r="CH2208" i="1"/>
  <c r="CI2696" i="1"/>
  <c r="CI2934" i="1"/>
  <c r="CI2784" i="1"/>
  <c r="CI2686" i="1"/>
  <c r="CK2403" i="1"/>
  <c r="CO2277" i="1"/>
  <c r="CQ2173" i="1"/>
  <c r="CM2067" i="1"/>
  <c r="CK2025" i="1"/>
  <c r="CJ2582" i="1"/>
  <c r="CL2582" i="1"/>
  <c r="CM2582" i="1"/>
  <c r="CQ2582" i="1"/>
  <c r="CK2582" i="1"/>
  <c r="CH2582" i="1"/>
  <c r="CR2582" i="1"/>
  <c r="CS2582" i="1"/>
  <c r="CO2582" i="1"/>
  <c r="CP2582" i="1"/>
  <c r="CI2582" i="1"/>
  <c r="CN2582" i="1"/>
  <c r="CN2486" i="1"/>
  <c r="CR2486" i="1"/>
  <c r="CM2486" i="1"/>
  <c r="CS2486" i="1"/>
  <c r="CJ2486" i="1"/>
  <c r="CL2486" i="1"/>
  <c r="CQ2486" i="1"/>
  <c r="CP2486" i="1"/>
  <c r="CK2486" i="1"/>
  <c r="CO2486" i="1"/>
  <c r="CR2415" i="1"/>
  <c r="CS2415" i="1"/>
  <c r="CK2415" i="1"/>
  <c r="CO2415" i="1"/>
  <c r="CI2415" i="1"/>
  <c r="CJ2415" i="1"/>
  <c r="CP2415" i="1"/>
  <c r="CL2415" i="1"/>
  <c r="CQ2415" i="1"/>
  <c r="CN2415" i="1"/>
  <c r="CM2415" i="1"/>
  <c r="CH2415" i="1"/>
  <c r="CH2257" i="1"/>
  <c r="CP2257" i="1"/>
  <c r="CK2257" i="1"/>
  <c r="CO2257" i="1"/>
  <c r="CJ2257" i="1"/>
  <c r="CQ2257" i="1"/>
  <c r="CL2257" i="1"/>
  <c r="CM2257" i="1"/>
  <c r="CN2257" i="1"/>
  <c r="CS2257" i="1"/>
  <c r="CR2257" i="1"/>
  <c r="CI2257" i="1"/>
  <c r="CO798" i="1"/>
  <c r="CL798" i="1"/>
  <c r="CN798" i="1"/>
  <c r="CH798" i="1"/>
  <c r="CI798" i="1"/>
  <c r="CP798" i="1"/>
  <c r="CJ798" i="1"/>
  <c r="CR798" i="1"/>
  <c r="CM798" i="1"/>
  <c r="CQ798" i="1"/>
  <c r="CS798" i="1"/>
  <c r="CK798" i="1"/>
  <c r="CH628" i="1"/>
  <c r="CO628" i="1"/>
  <c r="CL628" i="1"/>
  <c r="CN628" i="1"/>
  <c r="CS628" i="1"/>
  <c r="CP628" i="1"/>
  <c r="CJ628" i="1"/>
  <c r="CM628" i="1"/>
  <c r="CQ628" i="1"/>
  <c r="CI628" i="1"/>
  <c r="CK628" i="1"/>
  <c r="CR628" i="1"/>
  <c r="CE2197" i="1"/>
  <c r="CG2197" i="1" s="1"/>
  <c r="CK2197" i="1"/>
  <c r="CG1049" i="1"/>
  <c r="CI1049" i="1"/>
  <c r="CP2586" i="1"/>
  <c r="CN2586" i="1"/>
  <c r="CJ2586" i="1"/>
  <c r="CL2586" i="1"/>
  <c r="CM2586" i="1"/>
  <c r="CK2586" i="1"/>
  <c r="CQ2586" i="1"/>
  <c r="CH2586" i="1"/>
  <c r="CR2586" i="1"/>
  <c r="CS2586" i="1"/>
  <c r="CO2586" i="1"/>
  <c r="CI2586" i="1"/>
  <c r="CH744" i="1"/>
  <c r="CP744" i="1"/>
  <c r="CR744" i="1"/>
  <c r="CO744" i="1"/>
  <c r="CS744" i="1"/>
  <c r="CQ744" i="1"/>
  <c r="CJ744" i="1"/>
  <c r="CM744" i="1"/>
  <c r="CK744" i="1"/>
  <c r="CL744" i="1"/>
  <c r="CN744" i="1"/>
  <c r="CI744" i="1"/>
  <c r="CH2680" i="1"/>
  <c r="CI2680" i="1"/>
  <c r="CK2680" i="1"/>
  <c r="CL2680" i="1"/>
  <c r="CQ2680" i="1"/>
  <c r="CO2680" i="1"/>
  <c r="CR2680" i="1"/>
  <c r="CS2680" i="1"/>
  <c r="CP2680" i="1"/>
  <c r="CN2680" i="1"/>
  <c r="CJ2680" i="1"/>
  <c r="CM2680" i="1"/>
  <c r="CH1890" i="1"/>
  <c r="CK1890" i="1"/>
  <c r="CL1890" i="1"/>
  <c r="CQ1890" i="1"/>
  <c r="CR1890" i="1"/>
  <c r="CM1890" i="1"/>
  <c r="CS1890" i="1"/>
  <c r="CP1890" i="1"/>
  <c r="CN1890" i="1"/>
  <c r="CI1890" i="1"/>
  <c r="CJ1890" i="1"/>
  <c r="CO1890" i="1"/>
  <c r="CK1267" i="1"/>
  <c r="CO1267" i="1"/>
  <c r="CR1267" i="1"/>
  <c r="CJ1267" i="1"/>
  <c r="CS1267" i="1"/>
  <c r="CL1267" i="1"/>
  <c r="CQ1267" i="1"/>
  <c r="CM1267" i="1"/>
  <c r="CN1267" i="1"/>
  <c r="CP1267" i="1"/>
  <c r="CJ2749" i="1"/>
  <c r="CH2749" i="1"/>
  <c r="CR2749" i="1"/>
  <c r="CS2749" i="1"/>
  <c r="CN2749" i="1"/>
  <c r="CP2749" i="1"/>
  <c r="CL2749" i="1"/>
  <c r="CM1543" i="1"/>
  <c r="CL969" i="1"/>
  <c r="CK2783" i="1"/>
  <c r="CK2751" i="1"/>
  <c r="CK2545" i="1"/>
  <c r="CK2436" i="1"/>
  <c r="CK823" i="1"/>
  <c r="CJ3041" i="1"/>
  <c r="CJ2349" i="1"/>
  <c r="CJ2222" i="1"/>
  <c r="CH2289" i="1"/>
  <c r="CI2280" i="1"/>
  <c r="CM969" i="1"/>
  <c r="CL3030" i="1"/>
  <c r="CL2617" i="1"/>
  <c r="CL2381" i="1"/>
  <c r="CL1605" i="1"/>
  <c r="CK3024" i="1"/>
  <c r="CJ2783" i="1"/>
  <c r="CJ2617" i="1"/>
  <c r="CJ2449" i="1"/>
  <c r="CJ1605" i="1"/>
  <c r="CJ1543" i="1"/>
  <c r="CH2710" i="1"/>
  <c r="CH2686" i="1"/>
  <c r="CH2649" i="1"/>
  <c r="CH2381" i="1"/>
  <c r="CG2696" i="1"/>
  <c r="CM1247" i="1"/>
  <c r="CM726" i="1"/>
  <c r="CK2918" i="1"/>
  <c r="CK2646" i="1"/>
  <c r="CJ2918" i="1"/>
  <c r="CJ2822" i="1"/>
  <c r="CI2545" i="1"/>
  <c r="CH2436" i="1"/>
  <c r="CK2617" i="1"/>
  <c r="CJ533" i="1"/>
  <c r="CI2617" i="1"/>
  <c r="CI1543" i="1"/>
  <c r="CH2646" i="1"/>
  <c r="CH2374" i="1"/>
  <c r="CH833" i="1"/>
  <c r="CL1087" i="1"/>
  <c r="CK2696" i="1"/>
  <c r="CJ2957" i="1"/>
  <c r="CJ2633" i="1"/>
  <c r="CJ1002" i="1"/>
  <c r="CJ726" i="1"/>
  <c r="CI2831" i="1"/>
  <c r="CI1247" i="1"/>
  <c r="CJ2856" i="1"/>
  <c r="CJ1247" i="1"/>
  <c r="CI1575" i="1"/>
  <c r="CH3030" i="1"/>
  <c r="CH2783" i="1"/>
  <c r="CH2337" i="1"/>
  <c r="CL1002" i="1"/>
  <c r="CK2822" i="1"/>
  <c r="CJ2320" i="1"/>
  <c r="CI1153" i="1"/>
  <c r="CI969" i="1"/>
  <c r="CI833" i="1"/>
  <c r="CH1823" i="1"/>
  <c r="CK2449" i="1"/>
  <c r="CK533" i="1"/>
  <c r="CJ2337" i="1"/>
  <c r="CJ2105" i="1"/>
  <c r="CI2857" i="1"/>
  <c r="CI2751" i="1"/>
  <c r="CI2646" i="1"/>
  <c r="CH2751" i="1"/>
  <c r="CI2856" i="1"/>
  <c r="CH3024" i="1"/>
  <c r="CH2856" i="1"/>
  <c r="CL2646" i="1"/>
  <c r="CK2739" i="1"/>
  <c r="CK2688" i="1"/>
  <c r="CK2633" i="1"/>
  <c r="CK1247" i="1"/>
  <c r="CJ1575" i="1"/>
  <c r="CJ1087" i="1"/>
  <c r="CI3024" i="1"/>
  <c r="CI1114" i="1"/>
  <c r="CI1002" i="1"/>
  <c r="CI547" i="1"/>
  <c r="CM1575" i="1"/>
  <c r="CK2527" i="1"/>
  <c r="CJ2688" i="1"/>
  <c r="CJ969" i="1"/>
  <c r="CL2957" i="1"/>
  <c r="CL1575" i="1"/>
  <c r="CK2337" i="1"/>
  <c r="CK1575" i="1"/>
  <c r="CK1153" i="1"/>
  <c r="CJ2374" i="1"/>
  <c r="CI2449" i="1"/>
  <c r="CH2449" i="1"/>
  <c r="CJ2686" i="1"/>
  <c r="CJ2373" i="1"/>
  <c r="CJ1153" i="1"/>
  <c r="CL533" i="1"/>
  <c r="CI2447" i="1"/>
  <c r="CI2337" i="1"/>
  <c r="CI2105" i="1"/>
  <c r="CK2784" i="1"/>
  <c r="CK2570" i="1"/>
  <c r="CK777" i="1"/>
  <c r="CI1611" i="1"/>
  <c r="CI2707" i="1"/>
  <c r="CI1045" i="1"/>
  <c r="CI2932" i="1"/>
  <c r="CI1332" i="1"/>
  <c r="CO1315" i="1"/>
  <c r="CQ3020" i="1"/>
  <c r="CQ2956" i="1"/>
  <c r="CQ2924" i="1"/>
  <c r="CQ2876" i="1"/>
  <c r="CQ2860" i="1"/>
  <c r="CQ2828" i="1"/>
  <c r="CQ2812" i="1"/>
  <c r="CQ2444" i="1"/>
  <c r="CO2428" i="1"/>
  <c r="CM2348" i="1"/>
  <c r="CK668" i="1"/>
  <c r="CC3017" i="1"/>
  <c r="CM3017" i="1"/>
  <c r="CA2947" i="1"/>
  <c r="CC2947" i="1" s="1"/>
  <c r="CO2947" i="1"/>
  <c r="CA2711" i="1"/>
  <c r="CO2711" i="1"/>
  <c r="CA2455" i="1"/>
  <c r="CO2455" i="1"/>
  <c r="CA2159" i="1"/>
  <c r="CO2159" i="1"/>
  <c r="CA1904" i="1"/>
  <c r="CO1904" i="1"/>
  <c r="CA1422" i="1"/>
  <c r="CO1422" i="1"/>
  <c r="CA1145" i="1"/>
  <c r="CC1145" i="1" s="1"/>
  <c r="CO1145" i="1"/>
  <c r="CA853" i="1"/>
  <c r="CO853" i="1"/>
  <c r="CA581" i="1"/>
  <c r="CM581" i="1" s="1"/>
  <c r="CO581" i="1"/>
  <c r="CI3008" i="1"/>
  <c r="CJ3008" i="1"/>
  <c r="CK3008" i="1"/>
  <c r="CM3008" i="1"/>
  <c r="CN3008" i="1"/>
  <c r="CL3008" i="1"/>
  <c r="CO3008" i="1"/>
  <c r="CP3008" i="1"/>
  <c r="CQ3008" i="1"/>
  <c r="CH2757" i="1"/>
  <c r="CK2757" i="1"/>
  <c r="CL2757" i="1"/>
  <c r="CJ2757" i="1"/>
  <c r="CM2757" i="1"/>
  <c r="CN2757" i="1"/>
  <c r="CP2757" i="1"/>
  <c r="CO2757" i="1"/>
  <c r="CQ2757" i="1"/>
  <c r="CI2464" i="1"/>
  <c r="CK2464" i="1"/>
  <c r="CL2464" i="1"/>
  <c r="CJ2464" i="1"/>
  <c r="CO2464" i="1"/>
  <c r="CN2464" i="1"/>
  <c r="CM2464" i="1"/>
  <c r="CP2464" i="1"/>
  <c r="CQ2464" i="1"/>
  <c r="CH2233" i="1"/>
  <c r="CJ2233" i="1"/>
  <c r="CI2233" i="1"/>
  <c r="CK2233" i="1"/>
  <c r="CL2233" i="1"/>
  <c r="CN2233" i="1"/>
  <c r="CM2233" i="1"/>
  <c r="CP2233" i="1"/>
  <c r="CQ2233" i="1"/>
  <c r="CO2233" i="1"/>
  <c r="CH2005" i="1"/>
  <c r="CJ2005" i="1"/>
  <c r="CL2005" i="1"/>
  <c r="CM2005" i="1"/>
  <c r="CN2005" i="1"/>
  <c r="CO2005" i="1"/>
  <c r="CP2005" i="1"/>
  <c r="CQ2005" i="1"/>
  <c r="CJ1504" i="1"/>
  <c r="CN1504" i="1"/>
  <c r="CL1504" i="1"/>
  <c r="CP1504" i="1"/>
  <c r="CQ1504" i="1"/>
  <c r="CN1209" i="1"/>
  <c r="CL1209" i="1"/>
  <c r="CO1209" i="1"/>
  <c r="CQ1209" i="1"/>
  <c r="CP1209" i="1"/>
  <c r="CH981" i="1"/>
  <c r="CJ981" i="1"/>
  <c r="CK981" i="1"/>
  <c r="CO981" i="1"/>
  <c r="CN981" i="1"/>
  <c r="CL981" i="1"/>
  <c r="CM981" i="1"/>
  <c r="CQ981" i="1"/>
  <c r="CP981" i="1"/>
  <c r="CH543" i="1"/>
  <c r="CK543" i="1"/>
  <c r="CL543" i="1"/>
  <c r="CJ543" i="1"/>
  <c r="CI543" i="1"/>
  <c r="CM543" i="1"/>
  <c r="CO543" i="1"/>
  <c r="CN543" i="1"/>
  <c r="CP543" i="1"/>
  <c r="CQ543" i="1"/>
  <c r="BY3053" i="1"/>
  <c r="CO3053" i="1" s="1"/>
  <c r="CQ3053" i="1"/>
  <c r="CA2909" i="1"/>
  <c r="CC2909" i="1" s="1"/>
  <c r="CE2909" i="1" s="1"/>
  <c r="CG2909" i="1" s="1"/>
  <c r="CO2909" i="1"/>
  <c r="CC2765" i="1"/>
  <c r="CE2765" i="1" s="1"/>
  <c r="CM2765" i="1"/>
  <c r="BY2653" i="1"/>
  <c r="CQ2653" i="1"/>
  <c r="BY2445" i="1"/>
  <c r="CQ2445" i="1"/>
  <c r="BY2317" i="1"/>
  <c r="CQ2317" i="1"/>
  <c r="BY2205" i="1"/>
  <c r="CA2205" i="1" s="1"/>
  <c r="CC2205" i="1" s="1"/>
  <c r="CE2205" i="1" s="1"/>
  <c r="CG2205" i="1" s="1"/>
  <c r="CQ2205" i="1"/>
  <c r="BY1837" i="1"/>
  <c r="CQ1837" i="1"/>
  <c r="BY1693" i="1"/>
  <c r="CA1693" i="1" s="1"/>
  <c r="CQ1693" i="1"/>
  <c r="BY1565" i="1"/>
  <c r="CQ1565" i="1"/>
  <c r="CA1405" i="1"/>
  <c r="CC1405" i="1" s="1"/>
  <c r="CO1405" i="1"/>
  <c r="BY1325" i="1"/>
  <c r="CQ1325" i="1"/>
  <c r="BY1213" i="1"/>
  <c r="CQ1213" i="1"/>
  <c r="BY1101" i="1"/>
  <c r="CQ1101" i="1"/>
  <c r="BY989" i="1"/>
  <c r="CQ989" i="1"/>
  <c r="BY877" i="1"/>
  <c r="CQ877" i="1"/>
  <c r="BY781" i="1"/>
  <c r="CA781" i="1" s="1"/>
  <c r="CQ781" i="1"/>
  <c r="BY653" i="1"/>
  <c r="CQ653" i="1"/>
  <c r="BY557" i="1"/>
  <c r="CO557" i="1" s="1"/>
  <c r="CQ557" i="1"/>
  <c r="CI2732" i="1"/>
  <c r="CH2732" i="1"/>
  <c r="CL2732" i="1"/>
  <c r="CJ2732" i="1"/>
  <c r="CK2732" i="1"/>
  <c r="CM2732" i="1"/>
  <c r="CN2732" i="1"/>
  <c r="CO2732" i="1"/>
  <c r="CP2732" i="1"/>
  <c r="CH2556" i="1"/>
  <c r="CI2556" i="1"/>
  <c r="CK2556" i="1"/>
  <c r="CJ2556" i="1"/>
  <c r="CL2556" i="1"/>
  <c r="CM2556" i="1"/>
  <c r="CN2556" i="1"/>
  <c r="CO2556" i="1"/>
  <c r="CP2556" i="1"/>
  <c r="CQ2556" i="1"/>
  <c r="CH2380" i="1"/>
  <c r="CJ2380" i="1"/>
  <c r="CI2380" i="1"/>
  <c r="CK2380" i="1"/>
  <c r="CM2380" i="1"/>
  <c r="CO2380" i="1"/>
  <c r="CL2380" i="1"/>
  <c r="CN2380" i="1"/>
  <c r="CP2380" i="1"/>
  <c r="CH2220" i="1"/>
  <c r="CK2220" i="1"/>
  <c r="CL2220" i="1"/>
  <c r="CI2220" i="1"/>
  <c r="CJ2220" i="1"/>
  <c r="CM2220" i="1"/>
  <c r="CO2220" i="1"/>
  <c r="CP2220" i="1"/>
  <c r="CQ2220" i="1"/>
  <c r="CN2220" i="1"/>
  <c r="CH2028" i="1"/>
  <c r="CL2028" i="1"/>
  <c r="CJ2028" i="1"/>
  <c r="CM2028" i="1"/>
  <c r="CP2028" i="1"/>
  <c r="CQ2028" i="1"/>
  <c r="CO2028" i="1"/>
  <c r="CN2028" i="1"/>
  <c r="CI1868" i="1"/>
  <c r="CH1868" i="1"/>
  <c r="CL1868" i="1"/>
  <c r="CK1868" i="1"/>
  <c r="CJ1868" i="1"/>
  <c r="CN1868" i="1"/>
  <c r="CM1868" i="1"/>
  <c r="CP1868" i="1"/>
  <c r="CQ1868" i="1"/>
  <c r="CH1708" i="1"/>
  <c r="CI1708" i="1"/>
  <c r="CL1708" i="1"/>
  <c r="CJ1708" i="1"/>
  <c r="CK1708" i="1"/>
  <c r="CM1708" i="1"/>
  <c r="CO1708" i="1"/>
  <c r="CN1708" i="1"/>
  <c r="CP1708" i="1"/>
  <c r="CH1516" i="1"/>
  <c r="CI1516" i="1"/>
  <c r="CJ1516" i="1"/>
  <c r="CK1516" i="1"/>
  <c r="CL1516" i="1"/>
  <c r="CM1516" i="1"/>
  <c r="CN1516" i="1"/>
  <c r="CO1516" i="1"/>
  <c r="CP1516" i="1"/>
  <c r="CQ1516" i="1"/>
  <c r="CH1340" i="1"/>
  <c r="CI1340" i="1"/>
  <c r="CJ1340" i="1"/>
  <c r="CL1340" i="1"/>
  <c r="CK1340" i="1"/>
  <c r="CN1340" i="1"/>
  <c r="CM1340" i="1"/>
  <c r="CQ1340" i="1"/>
  <c r="CP1340" i="1"/>
  <c r="CO1340" i="1"/>
  <c r="CH1164" i="1"/>
  <c r="CJ1164" i="1"/>
  <c r="CI1164" i="1"/>
  <c r="CK1164" i="1"/>
  <c r="CL1164" i="1"/>
  <c r="CO1164" i="1"/>
  <c r="CM1164" i="1"/>
  <c r="CN1164" i="1"/>
  <c r="CQ1164" i="1"/>
  <c r="CP1164" i="1"/>
  <c r="CH1020" i="1"/>
  <c r="CJ1020" i="1"/>
  <c r="CI1020" i="1"/>
  <c r="CK1020" i="1"/>
  <c r="CL1020" i="1"/>
  <c r="CM1020" i="1"/>
  <c r="CO1020" i="1"/>
  <c r="CN1020" i="1"/>
  <c r="CQ1020" i="1"/>
  <c r="CI876" i="1"/>
  <c r="CH876" i="1"/>
  <c r="CL876" i="1"/>
  <c r="CJ876" i="1"/>
  <c r="CK876" i="1"/>
  <c r="CO876" i="1"/>
  <c r="CM876" i="1"/>
  <c r="CN876" i="1"/>
  <c r="CQ876" i="1"/>
  <c r="CP876" i="1"/>
  <c r="CH796" i="1"/>
  <c r="CI796" i="1"/>
  <c r="CK796" i="1"/>
  <c r="CJ796" i="1"/>
  <c r="CL796" i="1"/>
  <c r="CN796" i="1"/>
  <c r="CM796" i="1"/>
  <c r="CP796" i="1"/>
  <c r="CO796" i="1"/>
  <c r="CQ796" i="1"/>
  <c r="CH700" i="1"/>
  <c r="CI700" i="1"/>
  <c r="CL700" i="1"/>
  <c r="CJ700" i="1"/>
  <c r="CK700" i="1"/>
  <c r="CM700" i="1"/>
  <c r="CO700" i="1"/>
  <c r="CN700" i="1"/>
  <c r="CP700" i="1"/>
  <c r="CJ636" i="1"/>
  <c r="CK636" i="1"/>
  <c r="CL636" i="1"/>
  <c r="CO636" i="1"/>
  <c r="CM636" i="1"/>
  <c r="CN636" i="1"/>
  <c r="CP636" i="1"/>
  <c r="CQ636" i="1"/>
  <c r="CH588" i="1"/>
  <c r="CJ588" i="1"/>
  <c r="CI588" i="1"/>
  <c r="CK588" i="1"/>
  <c r="CL588" i="1"/>
  <c r="CO588" i="1"/>
  <c r="CN588" i="1"/>
  <c r="CM588" i="1"/>
  <c r="CP588" i="1"/>
  <c r="CQ588" i="1"/>
  <c r="CH524" i="1"/>
  <c r="CK524" i="1"/>
  <c r="CJ524" i="1"/>
  <c r="CM524" i="1"/>
  <c r="CL524" i="1"/>
  <c r="CO524" i="1"/>
  <c r="CN524" i="1"/>
  <c r="CP524" i="1"/>
  <c r="CQ524" i="1"/>
  <c r="CS2988" i="1"/>
  <c r="CS2972" i="1"/>
  <c r="CS2654" i="1"/>
  <c r="CS2236" i="1"/>
  <c r="CS2012" i="1"/>
  <c r="CS1879" i="1"/>
  <c r="CS1724" i="1"/>
  <c r="CS1689" i="1"/>
  <c r="CS1670" i="1"/>
  <c r="CS1587" i="1"/>
  <c r="CS1504" i="1"/>
  <c r="CS1232" i="1"/>
  <c r="CS1164" i="1"/>
  <c r="CS1043" i="1"/>
  <c r="CS940" i="1"/>
  <c r="CS855" i="1"/>
  <c r="CS684" i="1"/>
  <c r="CR3008" i="1"/>
  <c r="CR2757" i="1"/>
  <c r="CR1708" i="1"/>
  <c r="CQ3004" i="1"/>
  <c r="CQ2985" i="1"/>
  <c r="CQ2829" i="1"/>
  <c r="CQ2685" i="1"/>
  <c r="CQ2333" i="1"/>
  <c r="CQ2252" i="1"/>
  <c r="CQ1756" i="1"/>
  <c r="CP2300" i="1"/>
  <c r="CP1740" i="1"/>
  <c r="CA2244" i="1"/>
  <c r="CO2244" i="1"/>
  <c r="CI2505" i="1"/>
  <c r="CH2505" i="1"/>
  <c r="CL2505" i="1"/>
  <c r="CJ2505" i="1"/>
  <c r="CN2505" i="1"/>
  <c r="CK2505" i="1"/>
  <c r="CM2505" i="1"/>
  <c r="CO2505" i="1"/>
  <c r="CP2505" i="1"/>
  <c r="CM1294" i="1"/>
  <c r="CJ1294" i="1"/>
  <c r="CN1294" i="1"/>
  <c r="CO1294" i="1"/>
  <c r="CQ1294" i="1"/>
  <c r="CP1294" i="1"/>
  <c r="CA2557" i="1"/>
  <c r="CO2557" i="1"/>
  <c r="CS2903" i="1"/>
  <c r="CS2839" i="1"/>
  <c r="CS2636" i="1"/>
  <c r="CS2620" i="1"/>
  <c r="CS2568" i="1"/>
  <c r="CS2464" i="1"/>
  <c r="CS2339" i="1"/>
  <c r="CS2252" i="1"/>
  <c r="CS2131" i="1"/>
  <c r="CS1776" i="1"/>
  <c r="CS1372" i="1"/>
  <c r="CS1196" i="1"/>
  <c r="CS1127" i="1"/>
  <c r="CR2956" i="1"/>
  <c r="CR2654" i="1"/>
  <c r="CR2428" i="1"/>
  <c r="CR1879" i="1"/>
  <c r="CQ2877" i="1"/>
  <c r="CQ2861" i="1"/>
  <c r="CQ2845" i="1"/>
  <c r="CQ2549" i="1"/>
  <c r="CQ2060" i="1"/>
  <c r="CQ1421" i="1"/>
  <c r="CP2985" i="1"/>
  <c r="CP1388" i="1"/>
  <c r="CO2652" i="1"/>
  <c r="CI2162" i="1"/>
  <c r="CG2162" i="1"/>
  <c r="CA2798" i="1"/>
  <c r="CO2798" i="1"/>
  <c r="CA2435" i="1"/>
  <c r="CO2435" i="1"/>
  <c r="CA2072" i="1"/>
  <c r="CO2072" i="1"/>
  <c r="CA1671" i="1"/>
  <c r="CO1671" i="1"/>
  <c r="CA896" i="1"/>
  <c r="CO896" i="1"/>
  <c r="CA560" i="1"/>
  <c r="CO560" i="1"/>
  <c r="CH2965" i="1"/>
  <c r="CJ2965" i="1"/>
  <c r="CL2965" i="1"/>
  <c r="CK2965" i="1"/>
  <c r="CN2965" i="1"/>
  <c r="CM2965" i="1"/>
  <c r="CO2965" i="1"/>
  <c r="CP2965" i="1"/>
  <c r="CH2736" i="1"/>
  <c r="CL2736" i="1"/>
  <c r="CK2736" i="1"/>
  <c r="CJ2736" i="1"/>
  <c r="CM2736" i="1"/>
  <c r="CN2736" i="1"/>
  <c r="CO2736" i="1"/>
  <c r="CH2067" i="1"/>
  <c r="CI2067" i="1"/>
  <c r="CJ2067" i="1"/>
  <c r="CK2067" i="1"/>
  <c r="CL2067" i="1"/>
  <c r="CO2067" i="1"/>
  <c r="CN2067" i="1"/>
  <c r="CP2067" i="1"/>
  <c r="CQ2067" i="1"/>
  <c r="CN1753" i="1"/>
  <c r="CM1753" i="1"/>
  <c r="CO1753" i="1"/>
  <c r="CP1753" i="1"/>
  <c r="CH1418" i="1"/>
  <c r="CJ1418" i="1"/>
  <c r="CK1418" i="1"/>
  <c r="CL1418" i="1"/>
  <c r="CN1418" i="1"/>
  <c r="CO1418" i="1"/>
  <c r="CM1418" i="1"/>
  <c r="CQ1418" i="1"/>
  <c r="CP1418" i="1"/>
  <c r="CJ1001" i="1"/>
  <c r="CH1001" i="1"/>
  <c r="CI1001" i="1"/>
  <c r="CK1001" i="1"/>
  <c r="CL1001" i="1"/>
  <c r="CM1001" i="1"/>
  <c r="CN1001" i="1"/>
  <c r="CO1001" i="1"/>
  <c r="CQ1001" i="1"/>
  <c r="CP1001" i="1"/>
  <c r="CA2141" i="1"/>
  <c r="CO2141" i="1"/>
  <c r="CA1773" i="1"/>
  <c r="CO1773" i="1"/>
  <c r="BY1485" i="1"/>
  <c r="CA1485" i="1" s="1"/>
  <c r="CQ1485" i="1"/>
  <c r="BY1165" i="1"/>
  <c r="CQ1165" i="1"/>
  <c r="BY861" i="1"/>
  <c r="CO861" i="1" s="1"/>
  <c r="CQ861" i="1"/>
  <c r="BY573" i="1"/>
  <c r="CQ573" i="1"/>
  <c r="CI2908" i="1"/>
  <c r="CJ2908" i="1"/>
  <c r="CH2908" i="1"/>
  <c r="CL2908" i="1"/>
  <c r="CK2908" i="1"/>
  <c r="CM2908" i="1"/>
  <c r="CN2908" i="1"/>
  <c r="CP2908" i="1"/>
  <c r="CO2908" i="1"/>
  <c r="CH2540" i="1"/>
  <c r="CI2540" i="1"/>
  <c r="CL2540" i="1"/>
  <c r="CK2540" i="1"/>
  <c r="CJ2540" i="1"/>
  <c r="CM2540" i="1"/>
  <c r="CN2540" i="1"/>
  <c r="CO2540" i="1"/>
  <c r="CP2540" i="1"/>
  <c r="CH2332" i="1"/>
  <c r="CI2332" i="1"/>
  <c r="CL2332" i="1"/>
  <c r="CK2332" i="1"/>
  <c r="CJ2332" i="1"/>
  <c r="CM2332" i="1"/>
  <c r="CN2332" i="1"/>
  <c r="CO2332" i="1"/>
  <c r="CP2332" i="1"/>
  <c r="CQ2332" i="1"/>
  <c r="CI2108" i="1"/>
  <c r="CH2108" i="1"/>
  <c r="CL2108" i="1"/>
  <c r="CK2108" i="1"/>
  <c r="CJ2108" i="1"/>
  <c r="CM2108" i="1"/>
  <c r="CN2108" i="1"/>
  <c r="CO2108" i="1"/>
  <c r="CP2108" i="1"/>
  <c r="CQ2108" i="1"/>
  <c r="CH1900" i="1"/>
  <c r="CI1900" i="1"/>
  <c r="CL1900" i="1"/>
  <c r="CK1900" i="1"/>
  <c r="CJ1900" i="1"/>
  <c r="CO1900" i="1"/>
  <c r="CN1900" i="1"/>
  <c r="CM1900" i="1"/>
  <c r="CP1900" i="1"/>
  <c r="CQ1900" i="1"/>
  <c r="CJ1676" i="1"/>
  <c r="CK1676" i="1"/>
  <c r="CL1676" i="1"/>
  <c r="CO1676" i="1"/>
  <c r="CM1676" i="1"/>
  <c r="CN1676" i="1"/>
  <c r="CP1676" i="1"/>
  <c r="CQ1676" i="1"/>
  <c r="CH1468" i="1"/>
  <c r="CI1468" i="1"/>
  <c r="CL1468" i="1"/>
  <c r="CJ1468" i="1"/>
  <c r="CK1468" i="1"/>
  <c r="CM1468" i="1"/>
  <c r="CN1468" i="1"/>
  <c r="CO1468" i="1"/>
  <c r="CP1468" i="1"/>
  <c r="CQ1468" i="1"/>
  <c r="CH1292" i="1"/>
  <c r="CI1292" i="1"/>
  <c r="CM1292" i="1"/>
  <c r="CK1292" i="1"/>
  <c r="CJ1292" i="1"/>
  <c r="CL1292" i="1"/>
  <c r="CN1292" i="1"/>
  <c r="CQ1292" i="1"/>
  <c r="CO1292" i="1"/>
  <c r="CP1292" i="1"/>
  <c r="CH1100" i="1"/>
  <c r="CJ1100" i="1"/>
  <c r="CI1100" i="1"/>
  <c r="CM1100" i="1"/>
  <c r="CK1100" i="1"/>
  <c r="CL1100" i="1"/>
  <c r="CN1100" i="1"/>
  <c r="CO1100" i="1"/>
  <c r="CQ1100" i="1"/>
  <c r="CP1100" i="1"/>
  <c r="CH828" i="1"/>
  <c r="CJ828" i="1"/>
  <c r="CI828" i="1"/>
  <c r="CK828" i="1"/>
  <c r="CL828" i="1"/>
  <c r="CM828" i="1"/>
  <c r="CN828" i="1"/>
  <c r="CO828" i="1"/>
  <c r="CQ828" i="1"/>
  <c r="CP828" i="1"/>
  <c r="CH620" i="1"/>
  <c r="CI620" i="1"/>
  <c r="CJ620" i="1"/>
  <c r="CK620" i="1"/>
  <c r="CO620" i="1"/>
  <c r="CN620" i="1"/>
  <c r="CM620" i="1"/>
  <c r="CL620" i="1"/>
  <c r="CP620" i="1"/>
  <c r="CQ620" i="1"/>
  <c r="CI572" i="1"/>
  <c r="CJ572" i="1"/>
  <c r="CH572" i="1"/>
  <c r="CM572" i="1"/>
  <c r="CK572" i="1"/>
  <c r="CL572" i="1"/>
  <c r="CO572" i="1"/>
  <c r="CN572" i="1"/>
  <c r="CP572" i="1"/>
  <c r="CQ572" i="1"/>
  <c r="CM540" i="1"/>
  <c r="CL540" i="1"/>
  <c r="CK540" i="1"/>
  <c r="CO540" i="1"/>
  <c r="CN540" i="1"/>
  <c r="CP540" i="1"/>
  <c r="CQ540" i="1"/>
  <c r="CH508" i="1"/>
  <c r="CI508" i="1"/>
  <c r="CL508" i="1"/>
  <c r="CK508" i="1"/>
  <c r="CJ508" i="1"/>
  <c r="CM508" i="1"/>
  <c r="CO508" i="1"/>
  <c r="CN508" i="1"/>
  <c r="CP508" i="1"/>
  <c r="CQ508" i="1"/>
  <c r="CS3004" i="1"/>
  <c r="CS2652" i="1"/>
  <c r="CS2444" i="1"/>
  <c r="CS2268" i="1"/>
  <c r="CS2047" i="1"/>
  <c r="CS1916" i="1"/>
  <c r="CS1651" i="1"/>
  <c r="CS1212" i="1"/>
  <c r="CS751" i="1"/>
  <c r="CS700" i="1"/>
  <c r="CS645" i="1"/>
  <c r="CS564" i="1"/>
  <c r="CR1504" i="1"/>
  <c r="CR1164" i="1"/>
  <c r="CQ2965" i="1"/>
  <c r="CQ2844" i="1"/>
  <c r="CQ2492" i="1"/>
  <c r="CQ2349" i="1"/>
  <c r="CQ1773" i="1"/>
  <c r="CQ1437" i="1"/>
  <c r="CQ1212" i="1"/>
  <c r="CQ645" i="1"/>
  <c r="CP1404" i="1"/>
  <c r="CC2302" i="1"/>
  <c r="CK2302" i="1" s="1"/>
  <c r="CM2302" i="1"/>
  <c r="CA2967" i="1"/>
  <c r="CO2967" i="1"/>
  <c r="CA2734" i="1"/>
  <c r="CO2734" i="1"/>
  <c r="CA2478" i="1"/>
  <c r="CO2478" i="1"/>
  <c r="CA2287" i="1"/>
  <c r="CO2287" i="1"/>
  <c r="CA2052" i="1"/>
  <c r="CO2052" i="1"/>
  <c r="CA1840" i="1"/>
  <c r="CC1840" i="1" s="1"/>
  <c r="CO1840" i="1"/>
  <c r="CA750" i="1"/>
  <c r="CO750" i="1"/>
  <c r="CH2839" i="1"/>
  <c r="CJ2839" i="1"/>
  <c r="CL2839" i="1"/>
  <c r="CM2839" i="1"/>
  <c r="CN2839" i="1"/>
  <c r="CO2839" i="1"/>
  <c r="CP2839" i="1"/>
  <c r="CQ2839" i="1"/>
  <c r="CH2256" i="1"/>
  <c r="CL2256" i="1"/>
  <c r="CI2256" i="1"/>
  <c r="CJ2256" i="1"/>
  <c r="CK2256" i="1"/>
  <c r="CM2256" i="1"/>
  <c r="CN2256" i="1"/>
  <c r="CP2256" i="1"/>
  <c r="CQ2256" i="1"/>
  <c r="CO2256" i="1"/>
  <c r="CH2047" i="1"/>
  <c r="CI2047" i="1"/>
  <c r="CL2047" i="1"/>
  <c r="CJ2047" i="1"/>
  <c r="CK2047" i="1"/>
  <c r="CN2047" i="1"/>
  <c r="CM2047" i="1"/>
  <c r="CP2047" i="1"/>
  <c r="CQ2047" i="1"/>
  <c r="CO2047" i="1"/>
  <c r="CH1838" i="1"/>
  <c r="CJ1838" i="1"/>
  <c r="CK1838" i="1"/>
  <c r="CI1838" i="1"/>
  <c r="CL1838" i="1"/>
  <c r="CM1838" i="1"/>
  <c r="CN1838" i="1"/>
  <c r="CO1838" i="1"/>
  <c r="CP1838" i="1"/>
  <c r="CH1544" i="1"/>
  <c r="CL1544" i="1"/>
  <c r="CK1544" i="1"/>
  <c r="CJ1544" i="1"/>
  <c r="CN1544" i="1"/>
  <c r="CM1544" i="1"/>
  <c r="CO1544" i="1"/>
  <c r="CP1544" i="1"/>
  <c r="CQ1544" i="1"/>
  <c r="CN1335" i="1"/>
  <c r="CP1335" i="1"/>
  <c r="CO1335" i="1"/>
  <c r="CQ1335" i="1"/>
  <c r="CH1086" i="1"/>
  <c r="CJ1086" i="1"/>
  <c r="CI1086" i="1"/>
  <c r="CK1086" i="1"/>
  <c r="CL1086" i="1"/>
  <c r="CO1086" i="1"/>
  <c r="CN1086" i="1"/>
  <c r="CM1086" i="1"/>
  <c r="CQ1086" i="1"/>
  <c r="CP1086" i="1"/>
  <c r="CI855" i="1"/>
  <c r="CH855" i="1"/>
  <c r="CM855" i="1"/>
  <c r="CJ855" i="1"/>
  <c r="CK855" i="1"/>
  <c r="CL855" i="1"/>
  <c r="CO855" i="1"/>
  <c r="CN855" i="1"/>
  <c r="CQ855" i="1"/>
  <c r="CP855" i="1"/>
  <c r="CH688" i="1"/>
  <c r="CI688" i="1"/>
  <c r="CJ688" i="1"/>
  <c r="CK688" i="1"/>
  <c r="CL688" i="1"/>
  <c r="CN688" i="1"/>
  <c r="CM688" i="1"/>
  <c r="CQ688" i="1"/>
  <c r="CO688" i="1"/>
  <c r="CP688" i="1"/>
  <c r="BY3021" i="1"/>
  <c r="CA3021" i="1" s="1"/>
  <c r="CQ3021" i="1"/>
  <c r="BY2589" i="1"/>
  <c r="CQ2589" i="1"/>
  <c r="BY2413" i="1"/>
  <c r="CQ2413" i="1"/>
  <c r="CA2269" i="1"/>
  <c r="CO2269" i="1"/>
  <c r="BY1853" i="1"/>
  <c r="CQ1853" i="1"/>
  <c r="BY1661" i="1"/>
  <c r="CQ1661" i="1"/>
  <c r="BY1469" i="1"/>
  <c r="CA1469" i="1" s="1"/>
  <c r="CQ1469" i="1"/>
  <c r="CA1229" i="1"/>
  <c r="CO1229" i="1"/>
  <c r="BY973" i="1"/>
  <c r="CA973" i="1" s="1"/>
  <c r="CQ973" i="1"/>
  <c r="CA717" i="1"/>
  <c r="CO717" i="1"/>
  <c r="BY509" i="1"/>
  <c r="CQ509" i="1"/>
  <c r="CH3036" i="1"/>
  <c r="CI3036" i="1"/>
  <c r="CJ3036" i="1"/>
  <c r="CL3036" i="1"/>
  <c r="CN3036" i="1"/>
  <c r="CM3036" i="1"/>
  <c r="CK3036" i="1"/>
  <c r="CO3036" i="1"/>
  <c r="CH2876" i="1"/>
  <c r="CI2876" i="1"/>
  <c r="CJ2876" i="1"/>
  <c r="CL2876" i="1"/>
  <c r="CK2876" i="1"/>
  <c r="CM2876" i="1"/>
  <c r="CN2876" i="1"/>
  <c r="CO2876" i="1"/>
  <c r="CP2876" i="1"/>
  <c r="CH2700" i="1"/>
  <c r="CL2700" i="1"/>
  <c r="CJ2700" i="1"/>
  <c r="CI2700" i="1"/>
  <c r="CK2700" i="1"/>
  <c r="CM2700" i="1"/>
  <c r="CN2700" i="1"/>
  <c r="CQ2700" i="1"/>
  <c r="CO2700" i="1"/>
  <c r="CP2700" i="1"/>
  <c r="CI2524" i="1"/>
  <c r="CL2524" i="1"/>
  <c r="CH2524" i="1"/>
  <c r="CK2524" i="1"/>
  <c r="CJ2524" i="1"/>
  <c r="CO2524" i="1"/>
  <c r="CM2524" i="1"/>
  <c r="CN2524" i="1"/>
  <c r="CP2524" i="1"/>
  <c r="CH2348" i="1"/>
  <c r="CI2348" i="1"/>
  <c r="CK2348" i="1"/>
  <c r="CL2348" i="1"/>
  <c r="CJ2348" i="1"/>
  <c r="CN2348" i="1"/>
  <c r="CO2348" i="1"/>
  <c r="CP2348" i="1"/>
  <c r="CQ2348" i="1"/>
  <c r="CH2172" i="1"/>
  <c r="CI2172" i="1"/>
  <c r="CJ2172" i="1"/>
  <c r="CK2172" i="1"/>
  <c r="CL2172" i="1"/>
  <c r="CO2172" i="1"/>
  <c r="CN2172" i="1"/>
  <c r="CM2172" i="1"/>
  <c r="CP2172" i="1"/>
  <c r="CQ2172" i="1"/>
  <c r="CH1996" i="1"/>
  <c r="CK1996" i="1"/>
  <c r="CL1996" i="1"/>
  <c r="CM1996" i="1"/>
  <c r="CN1996" i="1"/>
  <c r="CO1996" i="1"/>
  <c r="CP1996" i="1"/>
  <c r="CQ1996" i="1"/>
  <c r="CH1804" i="1"/>
  <c r="CI1804" i="1"/>
  <c r="CJ1804" i="1"/>
  <c r="CK1804" i="1"/>
  <c r="CL1804" i="1"/>
  <c r="CM1804" i="1"/>
  <c r="CN1804" i="1"/>
  <c r="CO1804" i="1"/>
  <c r="CP1804" i="1"/>
  <c r="CH1628" i="1"/>
  <c r="CJ1628" i="1"/>
  <c r="CI1628" i="1"/>
  <c r="CK1628" i="1"/>
  <c r="CL1628" i="1"/>
  <c r="CO1628" i="1"/>
  <c r="CP1628" i="1"/>
  <c r="CQ1628" i="1"/>
  <c r="CN1628" i="1"/>
  <c r="CM1628" i="1"/>
  <c r="CJ1436" i="1"/>
  <c r="CH1436" i="1"/>
  <c r="CK1436" i="1"/>
  <c r="CL1436" i="1"/>
  <c r="CN1436" i="1"/>
  <c r="CM1436" i="1"/>
  <c r="CO1436" i="1"/>
  <c r="CQ1436" i="1"/>
  <c r="CL1244" i="1"/>
  <c r="CM1244" i="1"/>
  <c r="CO1244" i="1"/>
  <c r="CN1244" i="1"/>
  <c r="CQ1244" i="1"/>
  <c r="CK940" i="1"/>
  <c r="CL940" i="1"/>
  <c r="CM940" i="1"/>
  <c r="CN940" i="1"/>
  <c r="CQ940" i="1"/>
  <c r="CP940" i="1"/>
  <c r="CO940" i="1"/>
  <c r="CS3052" i="1"/>
  <c r="CS3036" i="1"/>
  <c r="CS2985" i="1"/>
  <c r="CS2820" i="1"/>
  <c r="CS2549" i="1"/>
  <c r="CS2423" i="1"/>
  <c r="CS2233" i="1"/>
  <c r="CS1740" i="1"/>
  <c r="CS1452" i="1"/>
  <c r="CS1436" i="1"/>
  <c r="CS1420" i="1"/>
  <c r="CS1404" i="1"/>
  <c r="CS1388" i="1"/>
  <c r="CS1228" i="1"/>
  <c r="CS1023" i="1"/>
  <c r="CS836" i="1"/>
  <c r="CS627" i="1"/>
  <c r="CR2464" i="1"/>
  <c r="CR700" i="1"/>
  <c r="CQ3036" i="1"/>
  <c r="CQ2893" i="1"/>
  <c r="CQ2269" i="1"/>
  <c r="CQ1932" i="1"/>
  <c r="CQ1753" i="1"/>
  <c r="CP1436" i="1"/>
  <c r="CP1420" i="1"/>
  <c r="CO1868" i="1"/>
  <c r="CA2542" i="1"/>
  <c r="CO2542" i="1"/>
  <c r="CC2223" i="1"/>
  <c r="CE2223" i="1" s="1"/>
  <c r="CG2223" i="1" s="1"/>
  <c r="CM2223" i="1"/>
  <c r="CA1925" i="1"/>
  <c r="CO1925" i="1"/>
  <c r="CA1018" i="1"/>
  <c r="CO1018" i="1"/>
  <c r="CA727" i="1"/>
  <c r="CO727" i="1"/>
  <c r="CI3029" i="1"/>
  <c r="CK3029" i="1"/>
  <c r="CJ3029" i="1"/>
  <c r="CL3029" i="1"/>
  <c r="CM3029" i="1"/>
  <c r="CN3029" i="1"/>
  <c r="CO3029" i="1"/>
  <c r="CP3029" i="1"/>
  <c r="CH2777" i="1"/>
  <c r="CK2777" i="1"/>
  <c r="CJ2777" i="1"/>
  <c r="CL2777" i="1"/>
  <c r="CN2777" i="1"/>
  <c r="CM2777" i="1"/>
  <c r="CP2777" i="1"/>
  <c r="CO2777" i="1"/>
  <c r="CH2213" i="1"/>
  <c r="CJ2213" i="1"/>
  <c r="CK2213" i="1"/>
  <c r="CL2213" i="1"/>
  <c r="CN2213" i="1"/>
  <c r="CM2213" i="1"/>
  <c r="CP2213" i="1"/>
  <c r="CQ2213" i="1"/>
  <c r="CO2213" i="1"/>
  <c r="CH1984" i="1"/>
  <c r="CI1984" i="1"/>
  <c r="CL1984" i="1"/>
  <c r="CJ1984" i="1"/>
  <c r="CK1984" i="1"/>
  <c r="CM1984" i="1"/>
  <c r="CN1984" i="1"/>
  <c r="CO1984" i="1"/>
  <c r="CP1984" i="1"/>
  <c r="CQ1984" i="1"/>
  <c r="CH1712" i="1"/>
  <c r="CL1712" i="1"/>
  <c r="CJ1712" i="1"/>
  <c r="CM1712" i="1"/>
  <c r="CN1712" i="1"/>
  <c r="CP1712" i="1"/>
  <c r="CQ1712" i="1"/>
  <c r="CO1712" i="1"/>
  <c r="CH1461" i="1"/>
  <c r="CL1461" i="1"/>
  <c r="CN1461" i="1"/>
  <c r="CO1461" i="1"/>
  <c r="CM1461" i="1"/>
  <c r="CP1461" i="1"/>
  <c r="CQ1461" i="1"/>
  <c r="CL1189" i="1"/>
  <c r="CJ1189" i="1"/>
  <c r="CH1189" i="1"/>
  <c r="CN1189" i="1"/>
  <c r="CO1189" i="1"/>
  <c r="CM1189" i="1"/>
  <c r="CQ1189" i="1"/>
  <c r="CP1189" i="1"/>
  <c r="CA2973" i="1"/>
  <c r="CO2973" i="1"/>
  <c r="CA2845" i="1"/>
  <c r="CO2845" i="1"/>
  <c r="BY2717" i="1"/>
  <c r="CQ2717" i="1"/>
  <c r="BY2573" i="1"/>
  <c r="CQ2573" i="1"/>
  <c r="BY2381" i="1"/>
  <c r="CQ2381" i="1"/>
  <c r="BY2013" i="1"/>
  <c r="CQ2013" i="1"/>
  <c r="BY1885" i="1"/>
  <c r="CQ1885" i="1"/>
  <c r="CA1725" i="1"/>
  <c r="CO1725" i="1"/>
  <c r="BY1581" i="1"/>
  <c r="CQ1581" i="1"/>
  <c r="CA1453" i="1"/>
  <c r="CO1453" i="1"/>
  <c r="BY1357" i="1"/>
  <c r="CQ1357" i="1"/>
  <c r="BY1277" i="1"/>
  <c r="CQ1277" i="1"/>
  <c r="BY1133" i="1"/>
  <c r="CQ1133" i="1"/>
  <c r="BY1037" i="1"/>
  <c r="CQ1037" i="1"/>
  <c r="BY925" i="1"/>
  <c r="CQ925" i="1"/>
  <c r="BY813" i="1"/>
  <c r="CQ813" i="1"/>
  <c r="BY701" i="1"/>
  <c r="CQ701" i="1"/>
  <c r="BY589" i="1"/>
  <c r="CQ589" i="1"/>
  <c r="CH2940" i="1"/>
  <c r="CJ2940" i="1"/>
  <c r="CN2940" i="1"/>
  <c r="CP2940" i="1"/>
  <c r="CO2940" i="1"/>
  <c r="CQ2940" i="1"/>
  <c r="CL2940" i="1"/>
  <c r="CH2796" i="1"/>
  <c r="CJ2796" i="1"/>
  <c r="CL2796" i="1"/>
  <c r="CN2796" i="1"/>
  <c r="CO2796" i="1"/>
  <c r="CP2796" i="1"/>
  <c r="CH2604" i="1"/>
  <c r="CI2604" i="1"/>
  <c r="CJ2604" i="1"/>
  <c r="CK2604" i="1"/>
  <c r="CL2604" i="1"/>
  <c r="CN2604" i="1"/>
  <c r="CM2604" i="1"/>
  <c r="CP2604" i="1"/>
  <c r="CO2604" i="1"/>
  <c r="CQ2604" i="1"/>
  <c r="CH2428" i="1"/>
  <c r="CL2428" i="1"/>
  <c r="CJ2428" i="1"/>
  <c r="CK2428" i="1"/>
  <c r="CN2428" i="1"/>
  <c r="CM2428" i="1"/>
  <c r="CP2428" i="1"/>
  <c r="CQ2428" i="1"/>
  <c r="CI2236" i="1"/>
  <c r="CH2236" i="1"/>
  <c r="CK2236" i="1"/>
  <c r="CL2236" i="1"/>
  <c r="CJ2236" i="1"/>
  <c r="CM2236" i="1"/>
  <c r="CO2236" i="1"/>
  <c r="CN2236" i="1"/>
  <c r="CP2236" i="1"/>
  <c r="CQ2236" i="1"/>
  <c r="CH2044" i="1"/>
  <c r="CI2044" i="1"/>
  <c r="CJ2044" i="1"/>
  <c r="CL2044" i="1"/>
  <c r="CK2044" i="1"/>
  <c r="CO2044" i="1"/>
  <c r="CM2044" i="1"/>
  <c r="CN2044" i="1"/>
  <c r="CH1884" i="1"/>
  <c r="CI1884" i="1"/>
  <c r="CL1884" i="1"/>
  <c r="CK1884" i="1"/>
  <c r="CJ1884" i="1"/>
  <c r="CN1884" i="1"/>
  <c r="CM1884" i="1"/>
  <c r="CP1884" i="1"/>
  <c r="CQ1884" i="1"/>
  <c r="CO1884" i="1"/>
  <c r="CH1724" i="1"/>
  <c r="CI1724" i="1"/>
  <c r="CJ1724" i="1"/>
  <c r="CL1724" i="1"/>
  <c r="CK1724" i="1"/>
  <c r="CM1724" i="1"/>
  <c r="CO1724" i="1"/>
  <c r="CN1724" i="1"/>
  <c r="CP1724" i="1"/>
  <c r="CQ1724" i="1"/>
  <c r="CH1532" i="1"/>
  <c r="CI1532" i="1"/>
  <c r="CH1356" i="1"/>
  <c r="CJ1356" i="1"/>
  <c r="CI1356" i="1"/>
  <c r="CL1356" i="1"/>
  <c r="CK1356" i="1"/>
  <c r="CN1356" i="1"/>
  <c r="CO1356" i="1"/>
  <c r="CM1356" i="1"/>
  <c r="CQ1356" i="1"/>
  <c r="CP1356" i="1"/>
  <c r="CH1196" i="1"/>
  <c r="CJ1196" i="1"/>
  <c r="CM1196" i="1"/>
  <c r="CK1196" i="1"/>
  <c r="CL1196" i="1"/>
  <c r="CN1196" i="1"/>
  <c r="CQ1196" i="1"/>
  <c r="CP1196" i="1"/>
  <c r="CO1196" i="1"/>
  <c r="CH1068" i="1"/>
  <c r="CI1068" i="1"/>
  <c r="CJ1068" i="1"/>
  <c r="CK1068" i="1"/>
  <c r="CL1068" i="1"/>
  <c r="CO1068" i="1"/>
  <c r="CN1068" i="1"/>
  <c r="CM1068" i="1"/>
  <c r="CQ1068" i="1"/>
  <c r="CP1068" i="1"/>
  <c r="CL924" i="1"/>
  <c r="CK924" i="1"/>
  <c r="CO924" i="1"/>
  <c r="CN924" i="1"/>
  <c r="CM924" i="1"/>
  <c r="CQ924" i="1"/>
  <c r="CP924" i="1"/>
  <c r="CI844" i="1"/>
  <c r="CJ844" i="1"/>
  <c r="CH844" i="1"/>
  <c r="CL844" i="1"/>
  <c r="CM844" i="1"/>
  <c r="CK844" i="1"/>
  <c r="CO844" i="1"/>
  <c r="CN844" i="1"/>
  <c r="CQ844" i="1"/>
  <c r="CP844" i="1"/>
  <c r="CH716" i="1"/>
  <c r="CK716" i="1"/>
  <c r="CJ716" i="1"/>
  <c r="CL716" i="1"/>
  <c r="CM716" i="1"/>
  <c r="CO716" i="1"/>
  <c r="CN716" i="1"/>
  <c r="CP716" i="1"/>
  <c r="CQ716" i="1"/>
  <c r="CH652" i="1"/>
  <c r="CI652" i="1"/>
  <c r="CJ652" i="1"/>
  <c r="CM652" i="1"/>
  <c r="CK652" i="1"/>
  <c r="CL652" i="1"/>
  <c r="CO652" i="1"/>
  <c r="CN652" i="1"/>
  <c r="CP652" i="1"/>
  <c r="CQ652" i="1"/>
  <c r="CH604" i="1"/>
  <c r="CJ604" i="1"/>
  <c r="CI604" i="1"/>
  <c r="CK604" i="1"/>
  <c r="CO604" i="1"/>
  <c r="CN604" i="1"/>
  <c r="CM604" i="1"/>
  <c r="CL604" i="1"/>
  <c r="CP604" i="1"/>
  <c r="CQ604" i="1"/>
  <c r="CJ556" i="1"/>
  <c r="CK556" i="1"/>
  <c r="CL556" i="1"/>
  <c r="CM556" i="1"/>
  <c r="CO556" i="1"/>
  <c r="CN556" i="1"/>
  <c r="CP556" i="1"/>
  <c r="CQ556" i="1"/>
  <c r="CS2736" i="1"/>
  <c r="CS2668" i="1"/>
  <c r="CS2284" i="1"/>
  <c r="CS2213" i="1"/>
  <c r="CS2028" i="1"/>
  <c r="CS1756" i="1"/>
  <c r="CS1566" i="1"/>
  <c r="CS1516" i="1"/>
  <c r="CS1500" i="1"/>
  <c r="CS1484" i="1"/>
  <c r="CS1468" i="1"/>
  <c r="CS1335" i="1"/>
  <c r="CS1244" i="1"/>
  <c r="CS1107" i="1"/>
  <c r="CS972" i="1"/>
  <c r="CS918" i="1"/>
  <c r="CS749" i="1"/>
  <c r="CS732" i="1"/>
  <c r="CR2444" i="1"/>
  <c r="CR2233" i="1"/>
  <c r="CR2028" i="1"/>
  <c r="CR1436" i="1"/>
  <c r="CR1335" i="1"/>
  <c r="CR716" i="1"/>
  <c r="CQ2909" i="1"/>
  <c r="CQ2736" i="1"/>
  <c r="CQ2509" i="1"/>
  <c r="CQ2077" i="1"/>
  <c r="CQ1453" i="1"/>
  <c r="CQ1229" i="1"/>
  <c r="CP1244" i="1"/>
  <c r="CO2223" i="1"/>
  <c r="CN2364" i="1"/>
  <c r="CA2627" i="1"/>
  <c r="CO2627" i="1"/>
  <c r="CA1817" i="1"/>
  <c r="CC1817" i="1" s="1"/>
  <c r="CO1817" i="1"/>
  <c r="CA1441" i="1"/>
  <c r="CO1441" i="1"/>
  <c r="CA873" i="1"/>
  <c r="CC873" i="1" s="1"/>
  <c r="CO873" i="1"/>
  <c r="CO2713" i="1"/>
  <c r="CN2713" i="1"/>
  <c r="CP2713" i="1"/>
  <c r="CQ2713" i="1"/>
  <c r="CJ564" i="1"/>
  <c r="CI564" i="1"/>
  <c r="CH564" i="1"/>
  <c r="CK564" i="1"/>
  <c r="CL564" i="1"/>
  <c r="CN564" i="1"/>
  <c r="CM564" i="1"/>
  <c r="CO564" i="1"/>
  <c r="CP564" i="1"/>
  <c r="BY2029" i="1"/>
  <c r="CQ2029" i="1"/>
  <c r="CS2684" i="1"/>
  <c r="CS2300" i="1"/>
  <c r="CS2110" i="1"/>
  <c r="CS2060" i="1"/>
  <c r="CS2044" i="1"/>
  <c r="CS1932" i="1"/>
  <c r="CS1772" i="1"/>
  <c r="CS1418" i="1"/>
  <c r="CS1209" i="1"/>
  <c r="CS1004" i="1"/>
  <c r="CS748" i="1"/>
  <c r="CR3052" i="1"/>
  <c r="CR3036" i="1"/>
  <c r="CR2736" i="1"/>
  <c r="CR2213" i="1"/>
  <c r="CR2060" i="1"/>
  <c r="CR2044" i="1"/>
  <c r="CQ3052" i="1"/>
  <c r="CQ2925" i="1"/>
  <c r="CQ2908" i="1"/>
  <c r="CQ564" i="1"/>
  <c r="CP3036" i="1"/>
  <c r="CO2765" i="1"/>
  <c r="CO2670" i="1"/>
  <c r="CA2583" i="1"/>
  <c r="CO2583" i="1"/>
  <c r="CA1967" i="1"/>
  <c r="CO1967" i="1"/>
  <c r="CA1567" i="1"/>
  <c r="CO1567" i="1"/>
  <c r="CA1041" i="1"/>
  <c r="CO1041" i="1"/>
  <c r="CA832" i="1"/>
  <c r="CO832" i="1"/>
  <c r="CA601" i="1"/>
  <c r="CO601" i="1"/>
  <c r="CH2883" i="1"/>
  <c r="CJ2883" i="1"/>
  <c r="CM2883" i="1"/>
  <c r="CN2883" i="1"/>
  <c r="CL2883" i="1"/>
  <c r="CQ2883" i="1"/>
  <c r="CO2883" i="1"/>
  <c r="CP2883" i="1"/>
  <c r="CH2590" i="1"/>
  <c r="CJ2590" i="1"/>
  <c r="CK2590" i="1"/>
  <c r="CL2590" i="1"/>
  <c r="CN2590" i="1"/>
  <c r="CM2590" i="1"/>
  <c r="CP2590" i="1"/>
  <c r="CQ2590" i="1"/>
  <c r="CO2590" i="1"/>
  <c r="CH2297" i="1"/>
  <c r="CL2297" i="1"/>
  <c r="CJ2297" i="1"/>
  <c r="CI2297" i="1"/>
  <c r="CK2297" i="1"/>
  <c r="CN2297" i="1"/>
  <c r="CM2297" i="1"/>
  <c r="CP2297" i="1"/>
  <c r="CQ2297" i="1"/>
  <c r="CH2087" i="1"/>
  <c r="CI2087" i="1"/>
  <c r="CK2087" i="1"/>
  <c r="CJ2087" i="1"/>
  <c r="CL2087" i="1"/>
  <c r="CM2087" i="1"/>
  <c r="CO2087" i="1"/>
  <c r="CN2087" i="1"/>
  <c r="CP2087" i="1"/>
  <c r="CQ2087" i="1"/>
  <c r="CM1587" i="1"/>
  <c r="CL1587" i="1"/>
  <c r="CN1587" i="1"/>
  <c r="CJ1587" i="1"/>
  <c r="CP1587" i="1"/>
  <c r="CQ1587" i="1"/>
  <c r="CO1587" i="1"/>
  <c r="CH1358" i="1"/>
  <c r="CJ1358" i="1"/>
  <c r="CL1358" i="1"/>
  <c r="CQ1358" i="1"/>
  <c r="CP1358" i="1"/>
  <c r="CO1358" i="1"/>
  <c r="CH1149" i="1"/>
  <c r="CJ1149" i="1"/>
  <c r="CL1149" i="1"/>
  <c r="CK1149" i="1"/>
  <c r="CO1149" i="1"/>
  <c r="CM1149" i="1"/>
  <c r="CN1149" i="1"/>
  <c r="CQ1149" i="1"/>
  <c r="CP1149" i="1"/>
  <c r="CL899" i="1"/>
  <c r="CJ899" i="1"/>
  <c r="CM899" i="1"/>
  <c r="CK899" i="1"/>
  <c r="CN899" i="1"/>
  <c r="CO899" i="1"/>
  <c r="CP899" i="1"/>
  <c r="CQ899" i="1"/>
  <c r="CA2877" i="1"/>
  <c r="CO2877" i="1"/>
  <c r="CA2685" i="1"/>
  <c r="CO2685" i="1"/>
  <c r="BY2493" i="1"/>
  <c r="CQ2493" i="1"/>
  <c r="CA2349" i="1"/>
  <c r="CO2349" i="1"/>
  <c r="BY2253" i="1"/>
  <c r="CQ2253" i="1"/>
  <c r="BY2125" i="1"/>
  <c r="CQ2125" i="1"/>
  <c r="BY1949" i="1"/>
  <c r="CQ1949" i="1"/>
  <c r="BY1789" i="1"/>
  <c r="CQ1789" i="1"/>
  <c r="BY1645" i="1"/>
  <c r="CQ1645" i="1"/>
  <c r="BY1501" i="1"/>
  <c r="CQ1501" i="1"/>
  <c r="BY1069" i="1"/>
  <c r="CQ1069" i="1"/>
  <c r="BY909" i="1"/>
  <c r="CQ909" i="1"/>
  <c r="BY733" i="1"/>
  <c r="CQ733" i="1"/>
  <c r="BY541" i="1"/>
  <c r="CQ541" i="1"/>
  <c r="CH3004" i="1"/>
  <c r="CI3004" i="1"/>
  <c r="CJ3004" i="1"/>
  <c r="CL3004" i="1"/>
  <c r="CK3004" i="1"/>
  <c r="CM3004" i="1"/>
  <c r="CN3004" i="1"/>
  <c r="CP3004" i="1"/>
  <c r="CO3004" i="1"/>
  <c r="CH2828" i="1"/>
  <c r="CJ2828" i="1"/>
  <c r="CL2828" i="1"/>
  <c r="CN2828" i="1"/>
  <c r="CM2828" i="1"/>
  <c r="CO2828" i="1"/>
  <c r="CP2828" i="1"/>
  <c r="CH2636" i="1"/>
  <c r="CI2636" i="1"/>
  <c r="CL2636" i="1"/>
  <c r="CK2636" i="1"/>
  <c r="CN2636" i="1"/>
  <c r="CM2636" i="1"/>
  <c r="CJ2636" i="1"/>
  <c r="CO2636" i="1"/>
  <c r="CP2636" i="1"/>
  <c r="CQ2636" i="1"/>
  <c r="CH2284" i="1"/>
  <c r="CK2284" i="1"/>
  <c r="CI2284" i="1"/>
  <c r="CL2284" i="1"/>
  <c r="CN2284" i="1"/>
  <c r="CM2284" i="1"/>
  <c r="CJ2284" i="1"/>
  <c r="CP2284" i="1"/>
  <c r="CQ2284" i="1"/>
  <c r="CO2284" i="1"/>
  <c r="CH1980" i="1"/>
  <c r="CL1980" i="1"/>
  <c r="CJ1980" i="1"/>
  <c r="CK1980" i="1"/>
  <c r="CI1980" i="1"/>
  <c r="CO1980" i="1"/>
  <c r="CM1980" i="1"/>
  <c r="CN1980" i="1"/>
  <c r="CP1980" i="1"/>
  <c r="CQ1980" i="1"/>
  <c r="CI1820" i="1"/>
  <c r="CH1820" i="1"/>
  <c r="CJ1820" i="1"/>
  <c r="CK1820" i="1"/>
  <c r="CL1820" i="1"/>
  <c r="CM1820" i="1"/>
  <c r="CN1820" i="1"/>
  <c r="CO1820" i="1"/>
  <c r="CP1820" i="1"/>
  <c r="CQ1820" i="1"/>
  <c r="CI1548" i="1"/>
  <c r="CH1548" i="1"/>
  <c r="CL1548" i="1"/>
  <c r="CK1548" i="1"/>
  <c r="CJ1548" i="1"/>
  <c r="CO1548" i="1"/>
  <c r="CN1548" i="1"/>
  <c r="CM1548" i="1"/>
  <c r="CP1548" i="1"/>
  <c r="CQ1548" i="1"/>
  <c r="CH1372" i="1"/>
  <c r="CI1372" i="1"/>
  <c r="CL1372" i="1"/>
  <c r="CK1372" i="1"/>
  <c r="CJ1372" i="1"/>
  <c r="CO1372" i="1"/>
  <c r="CM1372" i="1"/>
  <c r="CN1372" i="1"/>
  <c r="CQ1372" i="1"/>
  <c r="CP1372" i="1"/>
  <c r="CH1228" i="1"/>
  <c r="CI1228" i="1"/>
  <c r="CK1228" i="1"/>
  <c r="CL1228" i="1"/>
  <c r="CJ1228" i="1"/>
  <c r="CN1228" i="1"/>
  <c r="CP1228" i="1"/>
  <c r="CO1228" i="1"/>
  <c r="CQ1228" i="1"/>
  <c r="CI1052" i="1"/>
  <c r="CH1052" i="1"/>
  <c r="CJ1052" i="1"/>
  <c r="CM1052" i="1"/>
  <c r="CK1052" i="1"/>
  <c r="CL1052" i="1"/>
  <c r="CO1052" i="1"/>
  <c r="CN1052" i="1"/>
  <c r="CQ1052" i="1"/>
  <c r="CP1052" i="1"/>
  <c r="CH812" i="1"/>
  <c r="CK812" i="1"/>
  <c r="CI812" i="1"/>
  <c r="CJ812" i="1"/>
  <c r="CL812" i="1"/>
  <c r="CN812" i="1"/>
  <c r="CM812" i="1"/>
  <c r="CO812" i="1"/>
  <c r="CQ812" i="1"/>
  <c r="CP812" i="1"/>
  <c r="CS3049" i="1"/>
  <c r="CS2965" i="1"/>
  <c r="CS2800" i="1"/>
  <c r="CS2700" i="1"/>
  <c r="CS2631" i="1"/>
  <c r="CS2403" i="1"/>
  <c r="CS2316" i="1"/>
  <c r="CS2076" i="1"/>
  <c r="CS1788" i="1"/>
  <c r="CS1564" i="1"/>
  <c r="CS1260" i="1"/>
  <c r="CS1020" i="1"/>
  <c r="CS543" i="1"/>
  <c r="CR2883" i="1"/>
  <c r="CR1516" i="1"/>
  <c r="CR1468" i="1"/>
  <c r="CR1418" i="1"/>
  <c r="CR1244" i="1"/>
  <c r="CQ2093" i="1"/>
  <c r="CA2775" i="1"/>
  <c r="CO2775" i="1"/>
  <c r="CA2414" i="1"/>
  <c r="CO2414" i="1"/>
  <c r="CA1082" i="1"/>
  <c r="CO1082" i="1"/>
  <c r="CA935" i="1"/>
  <c r="CO935" i="1"/>
  <c r="CA538" i="1"/>
  <c r="CO538" i="1"/>
  <c r="CI2985" i="1"/>
  <c r="CH2985" i="1"/>
  <c r="CJ2985" i="1"/>
  <c r="CL2985" i="1"/>
  <c r="CK2985" i="1"/>
  <c r="CN2985" i="1"/>
  <c r="CM2985" i="1"/>
  <c r="CO2985" i="1"/>
  <c r="CH2820" i="1"/>
  <c r="CL2820" i="1"/>
  <c r="CN2820" i="1"/>
  <c r="CM2820" i="1"/>
  <c r="CJ2820" i="1"/>
  <c r="CK2820" i="1"/>
  <c r="CP2820" i="1"/>
  <c r="CH2568" i="1"/>
  <c r="CI2568" i="1"/>
  <c r="CJ2568" i="1"/>
  <c r="CL2568" i="1"/>
  <c r="CK2568" i="1"/>
  <c r="CN2568" i="1"/>
  <c r="CM2568" i="1"/>
  <c r="CP2568" i="1"/>
  <c r="CQ2568" i="1"/>
  <c r="CO2568" i="1"/>
  <c r="CH2110" i="1"/>
  <c r="CJ2110" i="1"/>
  <c r="CL2110" i="1"/>
  <c r="CK2110" i="1"/>
  <c r="CM2110" i="1"/>
  <c r="CO2110" i="1"/>
  <c r="CN2110" i="1"/>
  <c r="CP2110" i="1"/>
  <c r="CQ2110" i="1"/>
  <c r="CL1651" i="1"/>
  <c r="CJ1651" i="1"/>
  <c r="CO1651" i="1"/>
  <c r="CM1651" i="1"/>
  <c r="CN1651" i="1"/>
  <c r="CQ1651" i="1"/>
  <c r="CH1481" i="1"/>
  <c r="CJ1481" i="1"/>
  <c r="CL1481" i="1"/>
  <c r="CM1481" i="1"/>
  <c r="CN1481" i="1"/>
  <c r="CP1481" i="1"/>
  <c r="CQ1481" i="1"/>
  <c r="CO1481" i="1"/>
  <c r="CL1232" i="1"/>
  <c r="CN1232" i="1"/>
  <c r="CQ1232" i="1"/>
  <c r="CP1232" i="1"/>
  <c r="CO1232" i="1"/>
  <c r="CL1023" i="1"/>
  <c r="CK1023" i="1"/>
  <c r="CM1023" i="1"/>
  <c r="CO1023" i="1"/>
  <c r="CN1023" i="1"/>
  <c r="CP1023" i="1"/>
  <c r="CQ1023" i="1"/>
  <c r="CH792" i="1"/>
  <c r="CI792" i="1"/>
  <c r="CK792" i="1"/>
  <c r="CJ792" i="1"/>
  <c r="CL792" i="1"/>
  <c r="CM792" i="1"/>
  <c r="CO792" i="1"/>
  <c r="CN792" i="1"/>
  <c r="CQ792" i="1"/>
  <c r="CP792" i="1"/>
  <c r="CJ520" i="1"/>
  <c r="CH520" i="1"/>
  <c r="CM520" i="1"/>
  <c r="CI520" i="1"/>
  <c r="CL520" i="1"/>
  <c r="CK520" i="1"/>
  <c r="CO520" i="1"/>
  <c r="CN520" i="1"/>
  <c r="CP520" i="1"/>
  <c r="CQ520" i="1"/>
  <c r="BY2957" i="1"/>
  <c r="CQ2957" i="1"/>
  <c r="BY2781" i="1"/>
  <c r="CQ2781" i="1"/>
  <c r="CA2541" i="1"/>
  <c r="CO2541" i="1"/>
  <c r="BY2301" i="1"/>
  <c r="CA2301" i="1" s="1"/>
  <c r="CC2301" i="1" s="1"/>
  <c r="CE2301" i="1" s="1"/>
  <c r="CG2301" i="1" s="1"/>
  <c r="CQ2301" i="1"/>
  <c r="CC2109" i="1"/>
  <c r="CE2109" i="1" s="1"/>
  <c r="CG2109" i="1" s="1"/>
  <c r="CM2109" i="1"/>
  <c r="BY1261" i="1"/>
  <c r="CQ1261" i="1"/>
  <c r="BY797" i="1"/>
  <c r="CQ797" i="1"/>
  <c r="BY605" i="1"/>
  <c r="CQ605" i="1"/>
  <c r="CH2972" i="1"/>
  <c r="CJ2972" i="1"/>
  <c r="CN2972" i="1"/>
  <c r="CL2972" i="1"/>
  <c r="CP2972" i="1"/>
  <c r="CQ2972" i="1"/>
  <c r="CH2748" i="1"/>
  <c r="CI2748" i="1"/>
  <c r="CK2748" i="1"/>
  <c r="CL2748" i="1"/>
  <c r="CJ2748" i="1"/>
  <c r="CN2748" i="1"/>
  <c r="CO2748" i="1"/>
  <c r="CP2748" i="1"/>
  <c r="CM2748" i="1"/>
  <c r="CH2588" i="1"/>
  <c r="CJ2588" i="1"/>
  <c r="CI2588" i="1"/>
  <c r="CK2588" i="1"/>
  <c r="CL2588" i="1"/>
  <c r="CN2588" i="1"/>
  <c r="CM2588" i="1"/>
  <c r="CP2588" i="1"/>
  <c r="CQ2588" i="1"/>
  <c r="CO2588" i="1"/>
  <c r="CN2412" i="1"/>
  <c r="CO2412" i="1"/>
  <c r="CP2412" i="1"/>
  <c r="CQ2412" i="1"/>
  <c r="CH2012" i="1"/>
  <c r="CI2012" i="1"/>
  <c r="CJ2012" i="1"/>
  <c r="CK2012" i="1"/>
  <c r="CL2012" i="1"/>
  <c r="CM2012" i="1"/>
  <c r="CN2012" i="1"/>
  <c r="CP2012" i="1"/>
  <c r="CO2012" i="1"/>
  <c r="CH1644" i="1"/>
  <c r="CI1644" i="1"/>
  <c r="CJ1644" i="1"/>
  <c r="CK1644" i="1"/>
  <c r="CL1644" i="1"/>
  <c r="CO1644" i="1"/>
  <c r="CM1644" i="1"/>
  <c r="CP1644" i="1"/>
  <c r="CQ1644" i="1"/>
  <c r="CN1644" i="1"/>
  <c r="CH1484" i="1"/>
  <c r="CI1484" i="1"/>
  <c r="CJ1484" i="1"/>
  <c r="CL1484" i="1"/>
  <c r="CK1484" i="1"/>
  <c r="CM1484" i="1"/>
  <c r="CN1484" i="1"/>
  <c r="CO1484" i="1"/>
  <c r="CP1484" i="1"/>
  <c r="CQ1484" i="1"/>
  <c r="CH1324" i="1"/>
  <c r="CI1324" i="1"/>
  <c r="CJ1324" i="1"/>
  <c r="CL1324" i="1"/>
  <c r="CK1324" i="1"/>
  <c r="CN1324" i="1"/>
  <c r="CM1324" i="1"/>
  <c r="CO1324" i="1"/>
  <c r="CQ1324" i="1"/>
  <c r="CP1324" i="1"/>
  <c r="CH1148" i="1"/>
  <c r="CM1148" i="1"/>
  <c r="CJ1148" i="1"/>
  <c r="CO1148" i="1"/>
  <c r="CN1148" i="1"/>
  <c r="CL1148" i="1"/>
  <c r="CQ1148" i="1"/>
  <c r="CP1148" i="1"/>
  <c r="CI988" i="1"/>
  <c r="CH988" i="1"/>
  <c r="CM988" i="1"/>
  <c r="CL988" i="1"/>
  <c r="CJ988" i="1"/>
  <c r="CK988" i="1"/>
  <c r="CO988" i="1"/>
  <c r="CN988" i="1"/>
  <c r="CP988" i="1"/>
  <c r="CQ988" i="1"/>
  <c r="CH748" i="1"/>
  <c r="CJ748" i="1"/>
  <c r="CI748" i="1"/>
  <c r="CM748" i="1"/>
  <c r="CO748" i="1"/>
  <c r="CN748" i="1"/>
  <c r="CL748" i="1"/>
  <c r="CP748" i="1"/>
  <c r="CQ748" i="1"/>
  <c r="CS2732" i="1"/>
  <c r="CS2492" i="1"/>
  <c r="CS2108" i="1"/>
  <c r="CS2092" i="1"/>
  <c r="CS2005" i="1"/>
  <c r="CS1804" i="1"/>
  <c r="CS1753" i="1"/>
  <c r="CS1630" i="1"/>
  <c r="CS1481" i="1"/>
  <c r="CS1294" i="1"/>
  <c r="CS1052" i="1"/>
  <c r="CS764" i="1"/>
  <c r="CS607" i="1"/>
  <c r="CR2700" i="1"/>
  <c r="CR2108" i="1"/>
  <c r="CR2005" i="1"/>
  <c r="CR1548" i="1"/>
  <c r="CR1209" i="1"/>
  <c r="CR988" i="1"/>
  <c r="CR899" i="1"/>
  <c r="CR543" i="1"/>
  <c r="CQ2941" i="1"/>
  <c r="CQ2749" i="1"/>
  <c r="CQ2732" i="1"/>
  <c r="CQ2621" i="1"/>
  <c r="CQ2524" i="1"/>
  <c r="CQ2505" i="1"/>
  <c r="CQ2109" i="1"/>
  <c r="CQ2012" i="1"/>
  <c r="CQ1708" i="1"/>
  <c r="CQ700" i="1"/>
  <c r="CO2987" i="1"/>
  <c r="CC2079" i="1"/>
  <c r="CM2079" i="1"/>
  <c r="CC2987" i="1"/>
  <c r="CE2987" i="1" s="1"/>
  <c r="CG2987" i="1" s="1"/>
  <c r="CM2987" i="1"/>
  <c r="CA2819" i="1"/>
  <c r="CC2819" i="1" s="1"/>
  <c r="CO2819" i="1"/>
  <c r="CA2606" i="1"/>
  <c r="CO2606" i="1"/>
  <c r="CA2371" i="1"/>
  <c r="CC2371" i="1" s="1"/>
  <c r="CE2371" i="1" s="1"/>
  <c r="CG2371" i="1" s="1"/>
  <c r="CO2371" i="1"/>
  <c r="CA2116" i="1"/>
  <c r="CO2116" i="1"/>
  <c r="CA916" i="1"/>
  <c r="CO916" i="1"/>
  <c r="CA707" i="1"/>
  <c r="CO707" i="1"/>
  <c r="CJ2903" i="1"/>
  <c r="CL2903" i="1"/>
  <c r="CM2903" i="1"/>
  <c r="CN2903" i="1"/>
  <c r="CP2903" i="1"/>
  <c r="CQ2903" i="1"/>
  <c r="CO2903" i="1"/>
  <c r="CH2611" i="1"/>
  <c r="CL2611" i="1"/>
  <c r="CJ2611" i="1"/>
  <c r="CK2611" i="1"/>
  <c r="CN2611" i="1"/>
  <c r="CO2611" i="1"/>
  <c r="CM2611" i="1"/>
  <c r="CP2611" i="1"/>
  <c r="CH2359" i="1"/>
  <c r="CJ2359" i="1"/>
  <c r="CK2359" i="1"/>
  <c r="CI2359" i="1"/>
  <c r="CL2359" i="1"/>
  <c r="CM2359" i="1"/>
  <c r="CN2359" i="1"/>
  <c r="CO2359" i="1"/>
  <c r="CP2359" i="1"/>
  <c r="CQ2359" i="1"/>
  <c r="CH2173" i="1"/>
  <c r="CJ2173" i="1"/>
  <c r="CK2173" i="1"/>
  <c r="CL2173" i="1"/>
  <c r="CN2173" i="1"/>
  <c r="CM2173" i="1"/>
  <c r="CO2173" i="1"/>
  <c r="CP2173" i="1"/>
  <c r="CH1941" i="1"/>
  <c r="CI1941" i="1"/>
  <c r="CL1941" i="1"/>
  <c r="CJ1941" i="1"/>
  <c r="CK1941" i="1"/>
  <c r="CO1941" i="1"/>
  <c r="CN1941" i="1"/>
  <c r="CM1941" i="1"/>
  <c r="CP1941" i="1"/>
  <c r="CQ1941" i="1"/>
  <c r="CP1670" i="1"/>
  <c r="CQ1670" i="1"/>
  <c r="CJ1440" i="1"/>
  <c r="CH1440" i="1"/>
  <c r="CI1440" i="1"/>
  <c r="CM1440" i="1"/>
  <c r="CK1440" i="1"/>
  <c r="CL1440" i="1"/>
  <c r="CP1440" i="1"/>
  <c r="CQ1440" i="1"/>
  <c r="CO1440" i="1"/>
  <c r="CN1440" i="1"/>
  <c r="CH1168" i="1"/>
  <c r="CJ1168" i="1"/>
  <c r="CL1168" i="1"/>
  <c r="CM1168" i="1"/>
  <c r="CN1168" i="1"/>
  <c r="CO1168" i="1"/>
  <c r="CQ1168" i="1"/>
  <c r="CP1168" i="1"/>
  <c r="CJ962" i="1"/>
  <c r="CI962" i="1"/>
  <c r="CH962" i="1"/>
  <c r="CK962" i="1"/>
  <c r="CO962" i="1"/>
  <c r="CN962" i="1"/>
  <c r="CL962" i="1"/>
  <c r="CM962" i="1"/>
  <c r="CQ962" i="1"/>
  <c r="CP962" i="1"/>
  <c r="CH751" i="1"/>
  <c r="CI751" i="1"/>
  <c r="CK751" i="1"/>
  <c r="CM751" i="1"/>
  <c r="CJ751" i="1"/>
  <c r="CL751" i="1"/>
  <c r="CO751" i="1"/>
  <c r="CN751" i="1"/>
  <c r="CP751" i="1"/>
  <c r="BY3037" i="1"/>
  <c r="CQ3037" i="1"/>
  <c r="CA2893" i="1"/>
  <c r="CC2893" i="1" s="1"/>
  <c r="CO2893" i="1"/>
  <c r="BY2797" i="1"/>
  <c r="CQ2797" i="1"/>
  <c r="CA2637" i="1"/>
  <c r="CC2637" i="1" s="1"/>
  <c r="CO2637" i="1"/>
  <c r="BY2429" i="1"/>
  <c r="CQ2429" i="1"/>
  <c r="BY1981" i="1"/>
  <c r="CQ1981" i="1"/>
  <c r="CA1821" i="1"/>
  <c r="CO1821" i="1"/>
  <c r="BY1677" i="1"/>
  <c r="CQ1677" i="1"/>
  <c r="BY1549" i="1"/>
  <c r="CQ1549" i="1"/>
  <c r="BY1373" i="1"/>
  <c r="CA1373" i="1" s="1"/>
  <c r="CQ1373" i="1"/>
  <c r="BY1245" i="1"/>
  <c r="CQ1245" i="1"/>
  <c r="BY1053" i="1"/>
  <c r="CA1053" i="1" s="1"/>
  <c r="CC1053" i="1" s="1"/>
  <c r="CE1053" i="1" s="1"/>
  <c r="CG1053" i="1" s="1"/>
  <c r="CQ1053" i="1"/>
  <c r="BY893" i="1"/>
  <c r="CQ893" i="1"/>
  <c r="BY765" i="1"/>
  <c r="CQ765" i="1"/>
  <c r="BY621" i="1"/>
  <c r="CQ621" i="1"/>
  <c r="CH2924" i="1"/>
  <c r="CK2924" i="1"/>
  <c r="CL2924" i="1"/>
  <c r="CI2924" i="1"/>
  <c r="CJ2924" i="1"/>
  <c r="CM2924" i="1"/>
  <c r="CN2924" i="1"/>
  <c r="CO2924" i="1"/>
  <c r="CP2924" i="1"/>
  <c r="CH2812" i="1"/>
  <c r="CI2812" i="1"/>
  <c r="CJ2812" i="1"/>
  <c r="CL2812" i="1"/>
  <c r="CK2812" i="1"/>
  <c r="CN2812" i="1"/>
  <c r="CM2812" i="1"/>
  <c r="CO2812" i="1"/>
  <c r="CP2812" i="1"/>
  <c r="CH2652" i="1"/>
  <c r="CL2652" i="1"/>
  <c r="CI2652" i="1"/>
  <c r="CK2652" i="1"/>
  <c r="CJ2652" i="1"/>
  <c r="CM2652" i="1"/>
  <c r="CP2652" i="1"/>
  <c r="CQ2652" i="1"/>
  <c r="CN2652" i="1"/>
  <c r="CH2476" i="1"/>
  <c r="CI2476" i="1"/>
  <c r="CJ2476" i="1"/>
  <c r="CK2476" i="1"/>
  <c r="CL2476" i="1"/>
  <c r="CN2476" i="1"/>
  <c r="CM2476" i="1"/>
  <c r="CQ2476" i="1"/>
  <c r="CO2476" i="1"/>
  <c r="CP2476" i="1"/>
  <c r="CH2300" i="1"/>
  <c r="CK2300" i="1"/>
  <c r="CL2300" i="1"/>
  <c r="CJ2300" i="1"/>
  <c r="CI2300" i="1"/>
  <c r="CO2300" i="1"/>
  <c r="CN2300" i="1"/>
  <c r="CM2300" i="1"/>
  <c r="CQ2300" i="1"/>
  <c r="CH2140" i="1"/>
  <c r="CL2140" i="1"/>
  <c r="CK2140" i="1"/>
  <c r="CJ2140" i="1"/>
  <c r="CI2140" i="1"/>
  <c r="CM2140" i="1"/>
  <c r="CN2140" i="1"/>
  <c r="CO2140" i="1"/>
  <c r="CP2140" i="1"/>
  <c r="CI1772" i="1"/>
  <c r="CH1772" i="1"/>
  <c r="CJ1772" i="1"/>
  <c r="CK1772" i="1"/>
  <c r="CM1772" i="1"/>
  <c r="CL1772" i="1"/>
  <c r="CN1772" i="1"/>
  <c r="CO1772" i="1"/>
  <c r="CP1772" i="1"/>
  <c r="CQ1772" i="1"/>
  <c r="CI1580" i="1"/>
  <c r="CP1580" i="1"/>
  <c r="CQ1580" i="1"/>
  <c r="CH1404" i="1"/>
  <c r="CI1404" i="1"/>
  <c r="CJ1404" i="1"/>
  <c r="CK1404" i="1"/>
  <c r="CL1404" i="1"/>
  <c r="CM1404" i="1"/>
  <c r="CN1404" i="1"/>
  <c r="CO1404" i="1"/>
  <c r="CQ1404" i="1"/>
  <c r="CH1212" i="1"/>
  <c r="CI1212" i="1"/>
  <c r="CJ1212" i="1"/>
  <c r="CK1212" i="1"/>
  <c r="CL1212" i="1"/>
  <c r="CM1212" i="1"/>
  <c r="CN1212" i="1"/>
  <c r="CO1212" i="1"/>
  <c r="CP1212" i="1"/>
  <c r="CJ1036" i="1"/>
  <c r="CL1036" i="1"/>
  <c r="CK1036" i="1"/>
  <c r="CM1036" i="1"/>
  <c r="CO1036" i="1"/>
  <c r="CN1036" i="1"/>
  <c r="CQ1036" i="1"/>
  <c r="CP1036" i="1"/>
  <c r="CH780" i="1"/>
  <c r="CI780" i="1"/>
  <c r="CL780" i="1"/>
  <c r="CJ780" i="1"/>
  <c r="CK780" i="1"/>
  <c r="CM780" i="1"/>
  <c r="CN780" i="1"/>
  <c r="CO780" i="1"/>
  <c r="CP780" i="1"/>
  <c r="CQ780" i="1"/>
  <c r="CS2946" i="1"/>
  <c r="CS2748" i="1"/>
  <c r="CS2611" i="1"/>
  <c r="CS2508" i="1"/>
  <c r="CS2332" i="1"/>
  <c r="CS2297" i="1"/>
  <c r="CS2192" i="1"/>
  <c r="CS2124" i="1"/>
  <c r="CS1838" i="1"/>
  <c r="CS1820" i="1"/>
  <c r="CS1612" i="1"/>
  <c r="CS1596" i="1"/>
  <c r="CS1399" i="1"/>
  <c r="CS1276" i="1"/>
  <c r="CS1189" i="1"/>
  <c r="CS1001" i="1"/>
  <c r="CS815" i="1"/>
  <c r="CS508" i="1"/>
  <c r="CR2965" i="1"/>
  <c r="CR2732" i="1"/>
  <c r="CR2476" i="1"/>
  <c r="CR1804" i="1"/>
  <c r="CR1753" i="1"/>
  <c r="CR1294" i="1"/>
  <c r="CR1020" i="1"/>
  <c r="CQ2820" i="1"/>
  <c r="CQ2748" i="1"/>
  <c r="CQ2675" i="1"/>
  <c r="CQ2541" i="1"/>
  <c r="CQ2380" i="1"/>
  <c r="CQ1804" i="1"/>
  <c r="CA3030" i="1"/>
  <c r="CO3030" i="1"/>
  <c r="CA2308" i="1"/>
  <c r="CO2308" i="1"/>
  <c r="CH2549" i="1"/>
  <c r="CJ2549" i="1"/>
  <c r="CL2549" i="1"/>
  <c r="CK2549" i="1"/>
  <c r="CM2549" i="1"/>
  <c r="CN2549" i="1"/>
  <c r="CP2549" i="1"/>
  <c r="CO2549" i="1"/>
  <c r="CA2509" i="1"/>
  <c r="CO2509" i="1"/>
  <c r="CS2713" i="1"/>
  <c r="CS2382" i="1"/>
  <c r="CS2348" i="1"/>
  <c r="CS2156" i="1"/>
  <c r="CS2140" i="1"/>
  <c r="CS1644" i="1"/>
  <c r="CS1628" i="1"/>
  <c r="CS1544" i="1"/>
  <c r="CS1292" i="1"/>
  <c r="CS1086" i="1"/>
  <c r="CS1068" i="1"/>
  <c r="CS878" i="1"/>
  <c r="CS796" i="1"/>
  <c r="CS780" i="1"/>
  <c r="CS709" i="1"/>
  <c r="CS540" i="1"/>
  <c r="CS524" i="1"/>
  <c r="CR2748" i="1"/>
  <c r="CR2332" i="1"/>
  <c r="CR2297" i="1"/>
  <c r="CR1838" i="1"/>
  <c r="CR1820" i="1"/>
  <c r="CR1580" i="1"/>
  <c r="CR1481" i="1"/>
  <c r="CR1052" i="1"/>
  <c r="CR1036" i="1"/>
  <c r="CR508" i="1"/>
  <c r="CQ2637" i="1"/>
  <c r="CQ2540" i="1"/>
  <c r="CQ1725" i="1"/>
  <c r="CP2736" i="1"/>
  <c r="CP2044" i="1"/>
  <c r="CP1651" i="1"/>
  <c r="CC2963" i="1"/>
  <c r="CM2963" i="1"/>
  <c r="CA2755" i="1"/>
  <c r="CM2755" i="1" s="1"/>
  <c r="CO2755" i="1"/>
  <c r="CA2391" i="1"/>
  <c r="CO2391" i="1"/>
  <c r="CA1296" i="1"/>
  <c r="CO1296" i="1"/>
  <c r="CA1126" i="1"/>
  <c r="CO1126" i="1"/>
  <c r="CA809" i="1"/>
  <c r="CO809" i="1"/>
  <c r="CA624" i="1"/>
  <c r="CO624" i="1"/>
  <c r="CH2862" i="1"/>
  <c r="CJ2862" i="1"/>
  <c r="CL2862" i="1"/>
  <c r="CM2862" i="1"/>
  <c r="CN2862" i="1"/>
  <c r="CO2862" i="1"/>
  <c r="CP2862" i="1"/>
  <c r="CJ2694" i="1"/>
  <c r="CL2694" i="1"/>
  <c r="CP2694" i="1"/>
  <c r="CH2423" i="1"/>
  <c r="CL2423" i="1"/>
  <c r="CJ2423" i="1"/>
  <c r="CK2423" i="1"/>
  <c r="CI2423" i="1"/>
  <c r="CO2423" i="1"/>
  <c r="CN2423" i="1"/>
  <c r="CM2423" i="1"/>
  <c r="CP2423" i="1"/>
  <c r="CQ2423" i="1"/>
  <c r="CH2192" i="1"/>
  <c r="CJ2192" i="1"/>
  <c r="CK2192" i="1"/>
  <c r="CL2192" i="1"/>
  <c r="CO2192" i="1"/>
  <c r="CN2192" i="1"/>
  <c r="CM2192" i="1"/>
  <c r="CP2192" i="1"/>
  <c r="CQ2192" i="1"/>
  <c r="CH1961" i="1"/>
  <c r="CI1961" i="1"/>
  <c r="CL1961" i="1"/>
  <c r="CJ1961" i="1"/>
  <c r="CK1961" i="1"/>
  <c r="CO1961" i="1"/>
  <c r="CN1961" i="1"/>
  <c r="CM1961" i="1"/>
  <c r="CP1961" i="1"/>
  <c r="CQ1961" i="1"/>
  <c r="CH1689" i="1"/>
  <c r="CI1689" i="1"/>
  <c r="CL1689" i="1"/>
  <c r="CJ1689" i="1"/>
  <c r="CK1689" i="1"/>
  <c r="CM1689" i="1"/>
  <c r="CN1689" i="1"/>
  <c r="CP1689" i="1"/>
  <c r="CQ1689" i="1"/>
  <c r="CO1689" i="1"/>
  <c r="CH1525" i="1"/>
  <c r="CI1525" i="1"/>
  <c r="CJ1525" i="1"/>
  <c r="CL1525" i="1"/>
  <c r="CM1525" i="1"/>
  <c r="CN1525" i="1"/>
  <c r="CO1525" i="1"/>
  <c r="CP1525" i="1"/>
  <c r="CQ1525" i="1"/>
  <c r="CM1273" i="1"/>
  <c r="CO1273" i="1"/>
  <c r="CQ1273" i="1"/>
  <c r="CP1273" i="1"/>
  <c r="CJ1043" i="1"/>
  <c r="CM1043" i="1"/>
  <c r="CL1043" i="1"/>
  <c r="CK1043" i="1"/>
  <c r="CO1043" i="1"/>
  <c r="CQ1043" i="1"/>
  <c r="CP1043" i="1"/>
  <c r="CM836" i="1"/>
  <c r="CL836" i="1"/>
  <c r="CO836" i="1"/>
  <c r="CL627" i="1"/>
  <c r="CK627" i="1"/>
  <c r="CO627" i="1"/>
  <c r="CM627" i="1"/>
  <c r="CN627" i="1"/>
  <c r="CP627" i="1"/>
  <c r="CQ627" i="1"/>
  <c r="BY3005" i="1"/>
  <c r="CQ3005" i="1"/>
  <c r="CA2829" i="1"/>
  <c r="CO2829" i="1"/>
  <c r="CA2621" i="1"/>
  <c r="CO2621" i="1"/>
  <c r="CA2333" i="1"/>
  <c r="CO2333" i="1"/>
  <c r="CA2093" i="1"/>
  <c r="CO2093" i="1"/>
  <c r="BY1869" i="1"/>
  <c r="CQ1869" i="1"/>
  <c r="BY1613" i="1"/>
  <c r="CA1613" i="1" s="1"/>
  <c r="CC1613" i="1" s="1"/>
  <c r="CE1613" i="1" s="1"/>
  <c r="CG1613" i="1" s="1"/>
  <c r="CQ1613" i="1"/>
  <c r="CA1437" i="1"/>
  <c r="CO1437" i="1"/>
  <c r="BY1021" i="1"/>
  <c r="CQ1021" i="1"/>
  <c r="BY845" i="1"/>
  <c r="CQ845" i="1"/>
  <c r="BY669" i="1"/>
  <c r="CQ669" i="1"/>
  <c r="CI2764" i="1"/>
  <c r="CH2764" i="1"/>
  <c r="CK2764" i="1"/>
  <c r="CL2764" i="1"/>
  <c r="CJ2764" i="1"/>
  <c r="CN2764" i="1"/>
  <c r="CM2764" i="1"/>
  <c r="CP2764" i="1"/>
  <c r="CO2764" i="1"/>
  <c r="CQ2764" i="1"/>
  <c r="CH2572" i="1"/>
  <c r="CI2572" i="1"/>
  <c r="CJ2572" i="1"/>
  <c r="CL2572" i="1"/>
  <c r="CM2572" i="1"/>
  <c r="CN2572" i="1"/>
  <c r="CK2572" i="1"/>
  <c r="CP2572" i="1"/>
  <c r="CQ2572" i="1"/>
  <c r="CO2572" i="1"/>
  <c r="CJ2396" i="1"/>
  <c r="CK2396" i="1"/>
  <c r="CI2396" i="1"/>
  <c r="CM2396" i="1"/>
  <c r="CH2396" i="1"/>
  <c r="CL2396" i="1"/>
  <c r="CN2396" i="1"/>
  <c r="CO2396" i="1"/>
  <c r="CP2396" i="1"/>
  <c r="CQ2396" i="1"/>
  <c r="CH2252" i="1"/>
  <c r="CN2252" i="1"/>
  <c r="CP2252" i="1"/>
  <c r="CO2252" i="1"/>
  <c r="CH2076" i="1"/>
  <c r="CI2076" i="1"/>
  <c r="CJ2076" i="1"/>
  <c r="CK2076" i="1"/>
  <c r="CL2076" i="1"/>
  <c r="CM2076" i="1"/>
  <c r="CO2076" i="1"/>
  <c r="CN2076" i="1"/>
  <c r="CQ2076" i="1"/>
  <c r="CH1852" i="1"/>
  <c r="CJ1852" i="1"/>
  <c r="CL1852" i="1"/>
  <c r="CM1852" i="1"/>
  <c r="CN1852" i="1"/>
  <c r="CO1852" i="1"/>
  <c r="CP1852" i="1"/>
  <c r="CQ1852" i="1"/>
  <c r="CH1660" i="1"/>
  <c r="CI1660" i="1"/>
  <c r="CM1660" i="1"/>
  <c r="CK1660" i="1"/>
  <c r="CL1660" i="1"/>
  <c r="CJ1660" i="1"/>
  <c r="CO1660" i="1"/>
  <c r="CN1660" i="1"/>
  <c r="CP1660" i="1"/>
  <c r="CQ1660" i="1"/>
  <c r="CJ1500" i="1"/>
  <c r="CI1500" i="1"/>
  <c r="CH1500" i="1"/>
  <c r="CK1500" i="1"/>
  <c r="CL1500" i="1"/>
  <c r="CM1500" i="1"/>
  <c r="CN1500" i="1"/>
  <c r="CP1500" i="1"/>
  <c r="CO1500" i="1"/>
  <c r="CQ1500" i="1"/>
  <c r="CH1308" i="1"/>
  <c r="CI1308" i="1"/>
  <c r="CK1308" i="1"/>
  <c r="CJ1308" i="1"/>
  <c r="CM1308" i="1"/>
  <c r="CN1308" i="1"/>
  <c r="CO1308" i="1"/>
  <c r="CL1308" i="1"/>
  <c r="CQ1308" i="1"/>
  <c r="CP1308" i="1"/>
  <c r="CI1132" i="1"/>
  <c r="CH1132" i="1"/>
  <c r="CL1132" i="1"/>
  <c r="CJ1132" i="1"/>
  <c r="CK1132" i="1"/>
  <c r="CO1132" i="1"/>
  <c r="CN1132" i="1"/>
  <c r="CQ1132" i="1"/>
  <c r="CP1132" i="1"/>
  <c r="CM1132" i="1"/>
  <c r="CH1004" i="1"/>
  <c r="CJ1004" i="1"/>
  <c r="CL1004" i="1"/>
  <c r="CK1004" i="1"/>
  <c r="CM1004" i="1"/>
  <c r="CO1004" i="1"/>
  <c r="CN1004" i="1"/>
  <c r="CP1004" i="1"/>
  <c r="CQ1004" i="1"/>
  <c r="CH860" i="1"/>
  <c r="CI860" i="1"/>
  <c r="CL860" i="1"/>
  <c r="CJ860" i="1"/>
  <c r="CK860" i="1"/>
  <c r="CO860" i="1"/>
  <c r="CN860" i="1"/>
  <c r="CM860" i="1"/>
  <c r="CQ860" i="1"/>
  <c r="CP860" i="1"/>
  <c r="CJ684" i="1"/>
  <c r="CL684" i="1"/>
  <c r="CK684" i="1"/>
  <c r="CM684" i="1"/>
  <c r="CO684" i="1"/>
  <c r="CN684" i="1"/>
  <c r="CQ684" i="1"/>
  <c r="CP684" i="1"/>
  <c r="CS3029" i="1"/>
  <c r="CS2862" i="1"/>
  <c r="CS2796" i="1"/>
  <c r="CS2524" i="1"/>
  <c r="CS2364" i="1"/>
  <c r="CS2173" i="1"/>
  <c r="CS1984" i="1"/>
  <c r="CS1964" i="1"/>
  <c r="CS1852" i="1"/>
  <c r="CS1660" i="1"/>
  <c r="CS1308" i="1"/>
  <c r="CS1273" i="1"/>
  <c r="CS620" i="1"/>
  <c r="CS604" i="1"/>
  <c r="CS588" i="1"/>
  <c r="CS572" i="1"/>
  <c r="CS556" i="1"/>
  <c r="CR2764" i="1"/>
  <c r="CR2713" i="1"/>
  <c r="CR2611" i="1"/>
  <c r="CR2348" i="1"/>
  <c r="CR2140" i="1"/>
  <c r="CR1984" i="1"/>
  <c r="CR1292" i="1"/>
  <c r="CR1189" i="1"/>
  <c r="CR1086" i="1"/>
  <c r="CR1001" i="1"/>
  <c r="CR796" i="1"/>
  <c r="CR780" i="1"/>
  <c r="CR540" i="1"/>
  <c r="CR524" i="1"/>
  <c r="CQ3029" i="1"/>
  <c r="CQ2765" i="1"/>
  <c r="CQ2557" i="1"/>
  <c r="CQ836" i="1"/>
  <c r="CQ717" i="1"/>
  <c r="CO2109" i="1"/>
  <c r="CM1228" i="1"/>
  <c r="CE1939" i="1"/>
  <c r="CK1939" i="1"/>
  <c r="CC2670" i="1"/>
  <c r="CE2670" i="1" s="1"/>
  <c r="CI2670" i="1" s="1"/>
  <c r="CM2670" i="1"/>
  <c r="CA2519" i="1"/>
  <c r="CO2519" i="1"/>
  <c r="CA2350" i="1"/>
  <c r="CO2350" i="1"/>
  <c r="CA2095" i="1"/>
  <c r="CO2095" i="1"/>
  <c r="CA1881" i="1"/>
  <c r="CO1881" i="1"/>
  <c r="CA999" i="1"/>
  <c r="CO999" i="1"/>
  <c r="CH2631" i="1"/>
  <c r="CL2631" i="1"/>
  <c r="CJ2631" i="1"/>
  <c r="CN2631" i="1"/>
  <c r="CQ2631" i="1"/>
  <c r="CP2631" i="1"/>
  <c r="CH2339" i="1"/>
  <c r="CK2339" i="1"/>
  <c r="CL2339" i="1"/>
  <c r="CJ2339" i="1"/>
  <c r="CM2339" i="1"/>
  <c r="CN2339" i="1"/>
  <c r="CO2339" i="1"/>
  <c r="CP2339" i="1"/>
  <c r="CQ2339" i="1"/>
  <c r="CJ2131" i="1"/>
  <c r="CL2131" i="1"/>
  <c r="CK2131" i="1"/>
  <c r="CN2131" i="1"/>
  <c r="CM2131" i="1"/>
  <c r="CO2131" i="1"/>
  <c r="CP2131" i="1"/>
  <c r="CQ2131" i="1"/>
  <c r="CH1630" i="1"/>
  <c r="CL1630" i="1"/>
  <c r="CJ1630" i="1"/>
  <c r="CM1630" i="1"/>
  <c r="CN1630" i="1"/>
  <c r="CP1630" i="1"/>
  <c r="CQ1630" i="1"/>
  <c r="CO1630" i="1"/>
  <c r="CH1399" i="1"/>
  <c r="CJ1399" i="1"/>
  <c r="CL1399" i="1"/>
  <c r="CN1399" i="1"/>
  <c r="CO1399" i="1"/>
  <c r="CM1399" i="1"/>
  <c r="CQ1399" i="1"/>
  <c r="CP1399" i="1"/>
  <c r="CI1127" i="1"/>
  <c r="CH1127" i="1"/>
  <c r="CK1127" i="1"/>
  <c r="CM1127" i="1"/>
  <c r="CL1127" i="1"/>
  <c r="CO1127" i="1"/>
  <c r="CN1127" i="1"/>
  <c r="CJ1127" i="1"/>
  <c r="CQ1127" i="1"/>
  <c r="CP1127" i="1"/>
  <c r="CH918" i="1"/>
  <c r="CI918" i="1"/>
  <c r="CJ918" i="1"/>
  <c r="CL918" i="1"/>
  <c r="CM918" i="1"/>
  <c r="CK918" i="1"/>
  <c r="CN918" i="1"/>
  <c r="CO918" i="1"/>
  <c r="CP918" i="1"/>
  <c r="CQ918" i="1"/>
  <c r="CH709" i="1"/>
  <c r="CI709" i="1"/>
  <c r="CJ709" i="1"/>
  <c r="CK709" i="1"/>
  <c r="CM709" i="1"/>
  <c r="CL709" i="1"/>
  <c r="CO709" i="1"/>
  <c r="CN709" i="1"/>
  <c r="CP709" i="1"/>
  <c r="CQ709" i="1"/>
  <c r="CA2941" i="1"/>
  <c r="CC2941" i="1" s="1"/>
  <c r="CE2941" i="1" s="1"/>
  <c r="CG2941" i="1" s="1"/>
  <c r="CO2941" i="1"/>
  <c r="CA2813" i="1"/>
  <c r="CC2813" i="1" s="1"/>
  <c r="CE2813" i="1" s="1"/>
  <c r="CO2813" i="1"/>
  <c r="BY2701" i="1"/>
  <c r="CQ2701" i="1"/>
  <c r="BY2525" i="1"/>
  <c r="CQ2525" i="1"/>
  <c r="BY2365" i="1"/>
  <c r="CQ2365" i="1"/>
  <c r="BY2237" i="1"/>
  <c r="CQ2237" i="1"/>
  <c r="BY1805" i="1"/>
  <c r="CA1805" i="1" s="1"/>
  <c r="CQ1805" i="1"/>
  <c r="BY1629" i="1"/>
  <c r="CO1629" i="1" s="1"/>
  <c r="CQ1629" i="1"/>
  <c r="BY1517" i="1"/>
  <c r="CA1517" i="1" s="1"/>
  <c r="CQ1517" i="1"/>
  <c r="BY1341" i="1"/>
  <c r="CQ1341" i="1"/>
  <c r="BY1181" i="1"/>
  <c r="CQ1181" i="1"/>
  <c r="BY1005" i="1"/>
  <c r="CQ1005" i="1"/>
  <c r="BY525" i="1"/>
  <c r="CQ525" i="1"/>
  <c r="CH2956" i="1"/>
  <c r="CK2956" i="1"/>
  <c r="CJ2956" i="1"/>
  <c r="CI2956" i="1"/>
  <c r="CL2956" i="1"/>
  <c r="CN2956" i="1"/>
  <c r="CM2956" i="1"/>
  <c r="CP2956" i="1"/>
  <c r="CO2956" i="1"/>
  <c r="CH2780" i="1"/>
  <c r="CK2780" i="1"/>
  <c r="CI2780" i="1"/>
  <c r="CJ2780" i="1"/>
  <c r="CN2780" i="1"/>
  <c r="CL2780" i="1"/>
  <c r="CM2780" i="1"/>
  <c r="CP2780" i="1"/>
  <c r="CO2780" i="1"/>
  <c r="CH2620" i="1"/>
  <c r="CJ2620" i="1"/>
  <c r="CK2620" i="1"/>
  <c r="CI2620" i="1"/>
  <c r="CL2620" i="1"/>
  <c r="CN2620" i="1"/>
  <c r="CO2620" i="1"/>
  <c r="CM2620" i="1"/>
  <c r="CP2620" i="1"/>
  <c r="CQ2620" i="1"/>
  <c r="CH2444" i="1"/>
  <c r="CI2444" i="1"/>
  <c r="CL2444" i="1"/>
  <c r="CK2444" i="1"/>
  <c r="CJ2444" i="1"/>
  <c r="CO2444" i="1"/>
  <c r="CN2444" i="1"/>
  <c r="CM2444" i="1"/>
  <c r="CP2444" i="1"/>
  <c r="CI2268" i="1"/>
  <c r="CH2268" i="1"/>
  <c r="CJ2268" i="1"/>
  <c r="CK2268" i="1"/>
  <c r="CL2268" i="1"/>
  <c r="CN2268" i="1"/>
  <c r="CM2268" i="1"/>
  <c r="CP2268" i="1"/>
  <c r="CQ2268" i="1"/>
  <c r="CO2268" i="1"/>
  <c r="CH2092" i="1"/>
  <c r="CJ2092" i="1"/>
  <c r="CL2092" i="1"/>
  <c r="CK2092" i="1"/>
  <c r="CM2092" i="1"/>
  <c r="CN2092" i="1"/>
  <c r="CO2092" i="1"/>
  <c r="CP2092" i="1"/>
  <c r="CQ2092" i="1"/>
  <c r="CH1932" i="1"/>
  <c r="CJ1932" i="1"/>
  <c r="CK1932" i="1"/>
  <c r="CL1932" i="1"/>
  <c r="CO1932" i="1"/>
  <c r="CN1932" i="1"/>
  <c r="CM1932" i="1"/>
  <c r="CP1932" i="1"/>
  <c r="CI1740" i="1"/>
  <c r="CL1740" i="1"/>
  <c r="CO1740" i="1"/>
  <c r="CQ1740" i="1"/>
  <c r="CH1564" i="1"/>
  <c r="CI1564" i="1"/>
  <c r="CL1564" i="1"/>
  <c r="CK1564" i="1"/>
  <c r="CJ1564" i="1"/>
  <c r="CO1564" i="1"/>
  <c r="CN1564" i="1"/>
  <c r="CM1564" i="1"/>
  <c r="CP1564" i="1"/>
  <c r="CQ1564" i="1"/>
  <c r="CH1388" i="1"/>
  <c r="CI1388" i="1"/>
  <c r="CK1388" i="1"/>
  <c r="CL1388" i="1"/>
  <c r="CM1388" i="1"/>
  <c r="CJ1388" i="1"/>
  <c r="CN1388" i="1"/>
  <c r="CO1388" i="1"/>
  <c r="CQ1388" i="1"/>
  <c r="CH1260" i="1"/>
  <c r="CJ1260" i="1"/>
  <c r="CI1260" i="1"/>
  <c r="CL1260" i="1"/>
  <c r="CN1260" i="1"/>
  <c r="CM1260" i="1"/>
  <c r="CK1260" i="1"/>
  <c r="CO1260" i="1"/>
  <c r="CQ1260" i="1"/>
  <c r="CP1260" i="1"/>
  <c r="CI908" i="1"/>
  <c r="CH908" i="1"/>
  <c r="CK908" i="1"/>
  <c r="CJ908" i="1"/>
  <c r="CL908" i="1"/>
  <c r="CM908" i="1"/>
  <c r="CO908" i="1"/>
  <c r="CN908" i="1"/>
  <c r="CQ908" i="1"/>
  <c r="CP908" i="1"/>
  <c r="CH732" i="1"/>
  <c r="CI732" i="1"/>
  <c r="CK732" i="1"/>
  <c r="CM732" i="1"/>
  <c r="CJ732" i="1"/>
  <c r="CL732" i="1"/>
  <c r="CO732" i="1"/>
  <c r="CN732" i="1"/>
  <c r="CP732" i="1"/>
  <c r="CQ732" i="1"/>
  <c r="CS2812" i="1"/>
  <c r="CS2694" i="1"/>
  <c r="CS2540" i="1"/>
  <c r="CS2505" i="1"/>
  <c r="CS2380" i="1"/>
  <c r="CS2172" i="1"/>
  <c r="CS1868" i="1"/>
  <c r="CS1676" i="1"/>
  <c r="CS1525" i="1"/>
  <c r="CS1461" i="1"/>
  <c r="CS1379" i="1"/>
  <c r="CS1100" i="1"/>
  <c r="CS876" i="1"/>
  <c r="CS860" i="1"/>
  <c r="CS844" i="1"/>
  <c r="CS828" i="1"/>
  <c r="CS812" i="1"/>
  <c r="CS636" i="1"/>
  <c r="CR2862" i="1"/>
  <c r="CR2796" i="1"/>
  <c r="CR2780" i="1"/>
  <c r="CR2173" i="1"/>
  <c r="CR1852" i="1"/>
  <c r="CR1644" i="1"/>
  <c r="CR1628" i="1"/>
  <c r="CR1544" i="1"/>
  <c r="CR1308" i="1"/>
  <c r="CR1068" i="1"/>
  <c r="CR620" i="1"/>
  <c r="CR604" i="1"/>
  <c r="CR588" i="1"/>
  <c r="CR572" i="1"/>
  <c r="CR556" i="1"/>
  <c r="CQ1821" i="1"/>
  <c r="CQ957" i="1"/>
  <c r="CP2076" i="1"/>
  <c r="CA2563" i="1"/>
  <c r="CO2563" i="1"/>
  <c r="CA2031" i="1"/>
  <c r="CO2031" i="1"/>
  <c r="CA1797" i="1"/>
  <c r="CO1797" i="1"/>
  <c r="CA1545" i="1"/>
  <c r="CO1545" i="1"/>
  <c r="CA979" i="1"/>
  <c r="CC979" i="1" s="1"/>
  <c r="CE979" i="1" s="1"/>
  <c r="CG979" i="1" s="1"/>
  <c r="CO979" i="1"/>
  <c r="CA686" i="1"/>
  <c r="CO686" i="1"/>
  <c r="CH3049" i="1"/>
  <c r="CJ3049" i="1"/>
  <c r="CL3049" i="1"/>
  <c r="CK3049" i="1"/>
  <c r="CM3049" i="1"/>
  <c r="CN3049" i="1"/>
  <c r="CQ3049" i="1"/>
  <c r="CO3049" i="1"/>
  <c r="CP3049" i="1"/>
  <c r="CH2800" i="1"/>
  <c r="CK2800" i="1"/>
  <c r="CJ2800" i="1"/>
  <c r="CL2800" i="1"/>
  <c r="CN2800" i="1"/>
  <c r="CM2800" i="1"/>
  <c r="CQ2800" i="1"/>
  <c r="CP2800" i="1"/>
  <c r="CO2800" i="1"/>
  <c r="CI2485" i="1"/>
  <c r="CK2485" i="1"/>
  <c r="CL2485" i="1"/>
  <c r="CJ2485" i="1"/>
  <c r="CN2485" i="1"/>
  <c r="CM2485" i="1"/>
  <c r="CP2485" i="1"/>
  <c r="CO2485" i="1"/>
  <c r="CQ2485" i="1"/>
  <c r="CH1815" i="1"/>
  <c r="CK1815" i="1"/>
  <c r="CL1815" i="1"/>
  <c r="CI1815" i="1"/>
  <c r="CJ1815" i="1"/>
  <c r="CN1815" i="1"/>
  <c r="CM1815" i="1"/>
  <c r="CO1815" i="1"/>
  <c r="CP1815" i="1"/>
  <c r="CQ1815" i="1"/>
  <c r="CH1566" i="1"/>
  <c r="CI1566" i="1"/>
  <c r="CL1566" i="1"/>
  <c r="CK1566" i="1"/>
  <c r="CJ1566" i="1"/>
  <c r="CN1566" i="1"/>
  <c r="CM1566" i="1"/>
  <c r="CO1566" i="1"/>
  <c r="CP1566" i="1"/>
  <c r="CQ1566" i="1"/>
  <c r="CH1063" i="1"/>
  <c r="CJ1063" i="1"/>
  <c r="CI1063" i="1"/>
  <c r="CK1063" i="1"/>
  <c r="CL1063" i="1"/>
  <c r="CM1063" i="1"/>
  <c r="CO1063" i="1"/>
  <c r="CQ1063" i="1"/>
  <c r="CP1063" i="1"/>
  <c r="CN1063" i="1"/>
  <c r="CH815" i="1"/>
  <c r="CI815" i="1"/>
  <c r="CJ815" i="1"/>
  <c r="CK815" i="1"/>
  <c r="CL815" i="1"/>
  <c r="CM815" i="1"/>
  <c r="CN815" i="1"/>
  <c r="CO815" i="1"/>
  <c r="CP815" i="1"/>
  <c r="CQ815" i="1"/>
  <c r="CH607" i="1"/>
  <c r="CJ607" i="1"/>
  <c r="CK607" i="1"/>
  <c r="CL607" i="1"/>
  <c r="CO607" i="1"/>
  <c r="CN607" i="1"/>
  <c r="CM607" i="1"/>
  <c r="CP607" i="1"/>
  <c r="CQ607" i="1"/>
  <c r="CA2925" i="1"/>
  <c r="CO2925" i="1"/>
  <c r="CA2749" i="1"/>
  <c r="CO2749" i="1"/>
  <c r="BY2605" i="1"/>
  <c r="CQ2605" i="1"/>
  <c r="CA2397" i="1"/>
  <c r="CO2397" i="1"/>
  <c r="BY2285" i="1"/>
  <c r="CQ2285" i="1"/>
  <c r="BY2189" i="1"/>
  <c r="CQ2189" i="1"/>
  <c r="BY2061" i="1"/>
  <c r="CQ2061" i="1"/>
  <c r="BY1901" i="1"/>
  <c r="CQ1901" i="1"/>
  <c r="BY1741" i="1"/>
  <c r="CQ1741" i="1"/>
  <c r="BY1533" i="1"/>
  <c r="CQ1533" i="1"/>
  <c r="BY1309" i="1"/>
  <c r="CQ1309" i="1"/>
  <c r="BY1085" i="1"/>
  <c r="CQ1085" i="1"/>
  <c r="CH3052" i="1"/>
  <c r="CI3052" i="1"/>
  <c r="CJ3052" i="1"/>
  <c r="CL3052" i="1"/>
  <c r="CK3052" i="1"/>
  <c r="CM3052" i="1"/>
  <c r="CN3052" i="1"/>
  <c r="CO3052" i="1"/>
  <c r="CH2860" i="1"/>
  <c r="CI2860" i="1"/>
  <c r="CJ2860" i="1"/>
  <c r="CL2860" i="1"/>
  <c r="CK2860" i="1"/>
  <c r="CM2860" i="1"/>
  <c r="CN2860" i="1"/>
  <c r="CO2860" i="1"/>
  <c r="CP2860" i="1"/>
  <c r="CH2684" i="1"/>
  <c r="CL2684" i="1"/>
  <c r="CJ2684" i="1"/>
  <c r="CN2684" i="1"/>
  <c r="CQ2684" i="1"/>
  <c r="CO2684" i="1"/>
  <c r="CP2684" i="1"/>
  <c r="CH2508" i="1"/>
  <c r="CI2508" i="1"/>
  <c r="CK2508" i="1"/>
  <c r="CL2508" i="1"/>
  <c r="CJ2508" i="1"/>
  <c r="CN2508" i="1"/>
  <c r="CM2508" i="1"/>
  <c r="CO2508" i="1"/>
  <c r="CP2508" i="1"/>
  <c r="CQ2508" i="1"/>
  <c r="CI2316" i="1"/>
  <c r="CH2316" i="1"/>
  <c r="CL2316" i="1"/>
  <c r="CK2316" i="1"/>
  <c r="CJ2316" i="1"/>
  <c r="CO2316" i="1"/>
  <c r="CM2316" i="1"/>
  <c r="CN2316" i="1"/>
  <c r="CQ2316" i="1"/>
  <c r="CP2316" i="1"/>
  <c r="CH2156" i="1"/>
  <c r="CI2156" i="1"/>
  <c r="CK2156" i="1"/>
  <c r="CJ2156" i="1"/>
  <c r="CO2156" i="1"/>
  <c r="CN2156" i="1"/>
  <c r="CL2156" i="1"/>
  <c r="CM2156" i="1"/>
  <c r="CP2156" i="1"/>
  <c r="CH1964" i="1"/>
  <c r="CI1964" i="1"/>
  <c r="CL1964" i="1"/>
  <c r="CJ1964" i="1"/>
  <c r="CK1964" i="1"/>
  <c r="CN1964" i="1"/>
  <c r="CM1964" i="1"/>
  <c r="CO1964" i="1"/>
  <c r="CP1964" i="1"/>
  <c r="CQ1964" i="1"/>
  <c r="CH1788" i="1"/>
  <c r="CJ1788" i="1"/>
  <c r="CK1788" i="1"/>
  <c r="CL1788" i="1"/>
  <c r="CM1788" i="1"/>
  <c r="CN1788" i="1"/>
  <c r="CP1788" i="1"/>
  <c r="CQ1788" i="1"/>
  <c r="CH1612" i="1"/>
  <c r="CI1612" i="1"/>
  <c r="CL1612" i="1"/>
  <c r="CJ1612" i="1"/>
  <c r="CN1612" i="1"/>
  <c r="CM1612" i="1"/>
  <c r="CK1612" i="1"/>
  <c r="CP1612" i="1"/>
  <c r="CQ1612" i="1"/>
  <c r="CO1612" i="1"/>
  <c r="CH1420" i="1"/>
  <c r="CI1420" i="1"/>
  <c r="CJ1420" i="1"/>
  <c r="CK1420" i="1"/>
  <c r="CL1420" i="1"/>
  <c r="CN1420" i="1"/>
  <c r="CM1420" i="1"/>
  <c r="CO1420" i="1"/>
  <c r="CQ1420" i="1"/>
  <c r="CI892" i="1"/>
  <c r="CH892" i="1"/>
  <c r="CJ892" i="1"/>
  <c r="CM892" i="1"/>
  <c r="CK892" i="1"/>
  <c r="CL892" i="1"/>
  <c r="CO892" i="1"/>
  <c r="CN892" i="1"/>
  <c r="CQ892" i="1"/>
  <c r="CP892" i="1"/>
  <c r="CS2908" i="1"/>
  <c r="CS2892" i="1"/>
  <c r="CS2876" i="1"/>
  <c r="CS2860" i="1"/>
  <c r="CS2844" i="1"/>
  <c r="CS2828" i="1"/>
  <c r="CS2590" i="1"/>
  <c r="CS2556" i="1"/>
  <c r="CS2188" i="1"/>
  <c r="CS2087" i="1"/>
  <c r="CS1961" i="1"/>
  <c r="CS1884" i="1"/>
  <c r="CS1712" i="1"/>
  <c r="CS1324" i="1"/>
  <c r="CS1168" i="1"/>
  <c r="CS981" i="1"/>
  <c r="CS892" i="1"/>
  <c r="CS652" i="1"/>
  <c r="CR3029" i="1"/>
  <c r="CR2812" i="1"/>
  <c r="CR2694" i="1"/>
  <c r="CR2524" i="1"/>
  <c r="CR2380" i="1"/>
  <c r="CR2172" i="1"/>
  <c r="CR2087" i="1"/>
  <c r="CR1868" i="1"/>
  <c r="CR1660" i="1"/>
  <c r="CR1273" i="1"/>
  <c r="CR828" i="1"/>
  <c r="CR812" i="1"/>
  <c r="CR636" i="1"/>
  <c r="CQ2973" i="1"/>
  <c r="CQ2780" i="1"/>
  <c r="CQ2397" i="1"/>
  <c r="CQ1838" i="1"/>
  <c r="CA2647" i="1"/>
  <c r="CO2647" i="1"/>
  <c r="CA1861" i="1"/>
  <c r="CC1861" i="1" s="1"/>
  <c r="CO1861" i="1"/>
  <c r="CA790" i="1"/>
  <c r="CC790" i="1" s="1"/>
  <c r="CO790" i="1"/>
  <c r="CI2654" i="1"/>
  <c r="CL2654" i="1"/>
  <c r="CK2654" i="1"/>
  <c r="CN2654" i="1"/>
  <c r="CM2654" i="1"/>
  <c r="CJ2654" i="1"/>
  <c r="CO2654" i="1"/>
  <c r="CP2654" i="1"/>
  <c r="CH1776" i="1"/>
  <c r="CJ1776" i="1"/>
  <c r="CN1776" i="1"/>
  <c r="CO1776" i="1"/>
  <c r="CM1776" i="1"/>
  <c r="CP1776" i="1"/>
  <c r="CQ1776" i="1"/>
  <c r="CL1776" i="1"/>
  <c r="CI584" i="1"/>
  <c r="CH584" i="1"/>
  <c r="CM584" i="1"/>
  <c r="CK584" i="1"/>
  <c r="CL584" i="1"/>
  <c r="CJ584" i="1"/>
  <c r="CO584" i="1"/>
  <c r="CN584" i="1"/>
  <c r="CQ584" i="1"/>
  <c r="BY2045" i="1"/>
  <c r="CQ2045" i="1"/>
  <c r="CS2924" i="1"/>
  <c r="CS2777" i="1"/>
  <c r="CS2572" i="1"/>
  <c r="CS2396" i="1"/>
  <c r="CS2220" i="1"/>
  <c r="CS1980" i="1"/>
  <c r="CS1941" i="1"/>
  <c r="CS1815" i="1"/>
  <c r="CS1358" i="1"/>
  <c r="CS1132" i="1"/>
  <c r="CS962" i="1"/>
  <c r="CS908" i="1"/>
  <c r="CS792" i="1"/>
  <c r="CS688" i="1"/>
  <c r="CS520" i="1"/>
  <c r="CR2876" i="1"/>
  <c r="CR2860" i="1"/>
  <c r="CR2828" i="1"/>
  <c r="CR2540" i="1"/>
  <c r="CR2505" i="1"/>
  <c r="CR1980" i="1"/>
  <c r="CR1961" i="1"/>
  <c r="CR1884" i="1"/>
  <c r="CR1712" i="1"/>
  <c r="CR1676" i="1"/>
  <c r="CR1525" i="1"/>
  <c r="CR1461" i="1"/>
  <c r="CR1324" i="1"/>
  <c r="CR1100" i="1"/>
  <c r="CR876" i="1"/>
  <c r="CR860" i="1"/>
  <c r="CR844" i="1"/>
  <c r="CR652" i="1"/>
  <c r="CQ2796" i="1"/>
  <c r="CQ2141" i="1"/>
  <c r="CQ1389" i="1"/>
  <c r="CO1788" i="1"/>
  <c r="CN1043" i="1"/>
  <c r="CG2130" i="1"/>
  <c r="CI2130" i="1"/>
  <c r="CH749" i="1"/>
  <c r="CI749" i="1"/>
  <c r="CJ749" i="1"/>
  <c r="CL749" i="1"/>
  <c r="CO749" i="1"/>
  <c r="CN749" i="1"/>
  <c r="CM749" i="1"/>
  <c r="CP749" i="1"/>
  <c r="CQ749" i="1"/>
  <c r="CC2043" i="1"/>
  <c r="CE2043" i="1" s="1"/>
  <c r="CM2043" i="1"/>
  <c r="CA2691" i="1"/>
  <c r="CC2691" i="1" s="1"/>
  <c r="CO2691" i="1"/>
  <c r="CA2499" i="1"/>
  <c r="CC2499" i="1" s="1"/>
  <c r="CO2499" i="1"/>
  <c r="CA2328" i="1"/>
  <c r="CO2328" i="1"/>
  <c r="CA2008" i="1"/>
  <c r="CO2008" i="1"/>
  <c r="CA1316" i="1"/>
  <c r="CO1316" i="1"/>
  <c r="CA1105" i="1"/>
  <c r="CO1105" i="1"/>
  <c r="CA519" i="1"/>
  <c r="CO519" i="1"/>
  <c r="CH2946" i="1"/>
  <c r="CJ2946" i="1"/>
  <c r="CL2946" i="1"/>
  <c r="CP2946" i="1"/>
  <c r="CN2946" i="1"/>
  <c r="CQ2946" i="1"/>
  <c r="CH2675" i="1"/>
  <c r="CJ2675" i="1"/>
  <c r="CK2675" i="1"/>
  <c r="CL2675" i="1"/>
  <c r="CM2675" i="1"/>
  <c r="CN2675" i="1"/>
  <c r="CO2675" i="1"/>
  <c r="CP2675" i="1"/>
  <c r="CH2382" i="1"/>
  <c r="CM2382" i="1"/>
  <c r="CO2382" i="1"/>
  <c r="CP2382" i="1"/>
  <c r="CN2382" i="1"/>
  <c r="CQ2382" i="1"/>
  <c r="CN2151" i="1"/>
  <c r="CO2151" i="1"/>
  <c r="CP2151" i="1"/>
  <c r="CQ2151" i="1"/>
  <c r="CK1879" i="1"/>
  <c r="CM1879" i="1"/>
  <c r="CJ1879" i="1"/>
  <c r="CL1879" i="1"/>
  <c r="CN1879" i="1"/>
  <c r="CP1879" i="1"/>
  <c r="CO1879" i="1"/>
  <c r="CH1607" i="1"/>
  <c r="CJ1607" i="1"/>
  <c r="CL1607" i="1"/>
  <c r="CN1607" i="1"/>
  <c r="CP1607" i="1"/>
  <c r="CQ1607" i="1"/>
  <c r="CJ1379" i="1"/>
  <c r="CN1379" i="1"/>
  <c r="CO1379" i="1"/>
  <c r="CQ1379" i="1"/>
  <c r="CP1379" i="1"/>
  <c r="CJ1107" i="1"/>
  <c r="CL1107" i="1"/>
  <c r="CO1107" i="1"/>
  <c r="CN1107" i="1"/>
  <c r="CM1107" i="1"/>
  <c r="CP1107" i="1"/>
  <c r="CQ1107" i="1"/>
  <c r="CH878" i="1"/>
  <c r="CI878" i="1"/>
  <c r="CL878" i="1"/>
  <c r="CM878" i="1"/>
  <c r="CJ878" i="1"/>
  <c r="CK878" i="1"/>
  <c r="CO878" i="1"/>
  <c r="CN878" i="1"/>
  <c r="CQ878" i="1"/>
  <c r="CP878" i="1"/>
  <c r="CL645" i="1"/>
  <c r="CO645" i="1"/>
  <c r="CM645" i="1"/>
  <c r="CN645" i="1"/>
  <c r="CP645" i="1"/>
  <c r="CA2861" i="1"/>
  <c r="CC2861" i="1" s="1"/>
  <c r="CO2861" i="1"/>
  <c r="CA2669" i="1"/>
  <c r="CC2669" i="1" s="1"/>
  <c r="CO2669" i="1"/>
  <c r="BY2461" i="1"/>
  <c r="CA2461" i="1" s="1"/>
  <c r="CQ2461" i="1"/>
  <c r="CA2077" i="1"/>
  <c r="CO2077" i="1"/>
  <c r="BY1917" i="1"/>
  <c r="CQ1917" i="1"/>
  <c r="BY1757" i="1"/>
  <c r="CQ1757" i="1"/>
  <c r="BY1597" i="1"/>
  <c r="CQ1597" i="1"/>
  <c r="CA1421" i="1"/>
  <c r="CO1421" i="1"/>
  <c r="BY1293" i="1"/>
  <c r="CA1293" i="1" s="1"/>
  <c r="CQ1293" i="1"/>
  <c r="BY1117" i="1"/>
  <c r="CA1117" i="1" s="1"/>
  <c r="CQ1117" i="1"/>
  <c r="CA957" i="1"/>
  <c r="CC957" i="1" s="1"/>
  <c r="CO957" i="1"/>
  <c r="BY829" i="1"/>
  <c r="CQ829" i="1"/>
  <c r="BY637" i="1"/>
  <c r="CQ637" i="1"/>
  <c r="CH2988" i="1"/>
  <c r="CI2988" i="1"/>
  <c r="CJ2988" i="1"/>
  <c r="CK2988" i="1"/>
  <c r="CN2988" i="1"/>
  <c r="CM2988" i="1"/>
  <c r="CL2988" i="1"/>
  <c r="CO2988" i="1"/>
  <c r="CP2988" i="1"/>
  <c r="CQ2988" i="1"/>
  <c r="CH2844" i="1"/>
  <c r="CK2844" i="1"/>
  <c r="CI2844" i="1"/>
  <c r="CJ2844" i="1"/>
  <c r="CL2844" i="1"/>
  <c r="CM2844" i="1"/>
  <c r="CN2844" i="1"/>
  <c r="CO2844" i="1"/>
  <c r="CP2844" i="1"/>
  <c r="CH2668" i="1"/>
  <c r="CL2668" i="1"/>
  <c r="CK2668" i="1"/>
  <c r="CJ2668" i="1"/>
  <c r="CM2668" i="1"/>
  <c r="CN2668" i="1"/>
  <c r="CP2668" i="1"/>
  <c r="CO2668" i="1"/>
  <c r="CH2492" i="1"/>
  <c r="CJ2492" i="1"/>
  <c r="CK2492" i="1"/>
  <c r="CI2492" i="1"/>
  <c r="CM2492" i="1"/>
  <c r="CL2492" i="1"/>
  <c r="CO2492" i="1"/>
  <c r="CN2492" i="1"/>
  <c r="CP2492" i="1"/>
  <c r="CH2364" i="1"/>
  <c r="CL2364" i="1"/>
  <c r="CJ2364" i="1"/>
  <c r="CI2364" i="1"/>
  <c r="CK2364" i="1"/>
  <c r="CM2364" i="1"/>
  <c r="CO2364" i="1"/>
  <c r="CP2364" i="1"/>
  <c r="CQ2364" i="1"/>
  <c r="CH2188" i="1"/>
  <c r="CI2188" i="1"/>
  <c r="CJ2188" i="1"/>
  <c r="CK2188" i="1"/>
  <c r="CL2188" i="1"/>
  <c r="CN2188" i="1"/>
  <c r="CM2188" i="1"/>
  <c r="CO2188" i="1"/>
  <c r="CP2188" i="1"/>
  <c r="CQ2188" i="1"/>
  <c r="CH2060" i="1"/>
  <c r="CI2060" i="1"/>
  <c r="CL2060" i="1"/>
  <c r="CJ2060" i="1"/>
  <c r="CK2060" i="1"/>
  <c r="CM2060" i="1"/>
  <c r="CO2060" i="1"/>
  <c r="CN2060" i="1"/>
  <c r="CH1916" i="1"/>
  <c r="CJ1916" i="1"/>
  <c r="CL1916" i="1"/>
  <c r="CN1916" i="1"/>
  <c r="CP1916" i="1"/>
  <c r="CQ1916" i="1"/>
  <c r="CO1916" i="1"/>
  <c r="CI1756" i="1"/>
  <c r="CM1756" i="1"/>
  <c r="CL1756" i="1"/>
  <c r="CK1756" i="1"/>
  <c r="CN1756" i="1"/>
  <c r="CO1756" i="1"/>
  <c r="CP1756" i="1"/>
  <c r="CH1596" i="1"/>
  <c r="CJ1596" i="1"/>
  <c r="CK1596" i="1"/>
  <c r="CL1596" i="1"/>
  <c r="CM1596" i="1"/>
  <c r="CN1596" i="1"/>
  <c r="CO1596" i="1"/>
  <c r="CP1596" i="1"/>
  <c r="CQ1596" i="1"/>
  <c r="CH1452" i="1"/>
  <c r="CI1452" i="1"/>
  <c r="CJ1452" i="1"/>
  <c r="CK1452" i="1"/>
  <c r="CL1452" i="1"/>
  <c r="CN1452" i="1"/>
  <c r="CO1452" i="1"/>
  <c r="CM1452" i="1"/>
  <c r="CP1452" i="1"/>
  <c r="CQ1452" i="1"/>
  <c r="CI1276" i="1"/>
  <c r="CJ1276" i="1"/>
  <c r="CH1276" i="1"/>
  <c r="CL1276" i="1"/>
  <c r="CK1276" i="1"/>
  <c r="CM1276" i="1"/>
  <c r="CN1276" i="1"/>
  <c r="CO1276" i="1"/>
  <c r="CQ1276" i="1"/>
  <c r="CP1276" i="1"/>
  <c r="CH1116" i="1"/>
  <c r="CL1116" i="1"/>
  <c r="CJ1116" i="1"/>
  <c r="CK1116" i="1"/>
  <c r="CM1116" i="1"/>
  <c r="CQ1116" i="1"/>
  <c r="CP1116" i="1"/>
  <c r="CN1116" i="1"/>
  <c r="CO1116" i="1"/>
  <c r="CH972" i="1"/>
  <c r="CJ972" i="1"/>
  <c r="CI972" i="1"/>
  <c r="CK972" i="1"/>
  <c r="CL972" i="1"/>
  <c r="CM972" i="1"/>
  <c r="CO972" i="1"/>
  <c r="CP972" i="1"/>
  <c r="CN972" i="1"/>
  <c r="CQ972" i="1"/>
  <c r="CI764" i="1"/>
  <c r="CJ764" i="1"/>
  <c r="CH764" i="1"/>
  <c r="CM764" i="1"/>
  <c r="CL764" i="1"/>
  <c r="CK764" i="1"/>
  <c r="CO764" i="1"/>
  <c r="CN764" i="1"/>
  <c r="CP764" i="1"/>
  <c r="CQ764" i="1"/>
  <c r="CS3008" i="1"/>
  <c r="CS2940" i="1"/>
  <c r="CS2588" i="1"/>
  <c r="CS2485" i="1"/>
  <c r="CS2412" i="1"/>
  <c r="CS2256" i="1"/>
  <c r="CS2151" i="1"/>
  <c r="CS2067" i="1"/>
  <c r="CS1996" i="1"/>
  <c r="CS1900" i="1"/>
  <c r="CS1149" i="1"/>
  <c r="CS1063" i="1"/>
  <c r="CS584" i="1"/>
  <c r="CR2908" i="1"/>
  <c r="CR2777" i="1"/>
  <c r="CR2675" i="1"/>
  <c r="CR2590" i="1"/>
  <c r="CR2556" i="1"/>
  <c r="CR2396" i="1"/>
  <c r="CR2220" i="1"/>
  <c r="CR2067" i="1"/>
  <c r="CR1996" i="1"/>
  <c r="CR1941" i="1"/>
  <c r="CR1815" i="1"/>
  <c r="CR1358" i="1"/>
  <c r="CR1168" i="1"/>
  <c r="CR1116" i="1"/>
  <c r="CR981" i="1"/>
  <c r="CR892" i="1"/>
  <c r="CR792" i="1"/>
  <c r="CR688" i="1"/>
  <c r="CR520" i="1"/>
  <c r="CQ2669" i="1"/>
  <c r="CQ2611" i="1"/>
  <c r="CQ2157" i="1"/>
  <c r="CQ2140" i="1"/>
  <c r="CQ751" i="1"/>
  <c r="CP1020" i="1"/>
  <c r="CO2297" i="1"/>
  <c r="CH2619" i="1"/>
  <c r="CK2619" i="1"/>
  <c r="CL2619" i="1"/>
  <c r="CI2584" i="1"/>
  <c r="CH2584" i="1"/>
  <c r="CJ2584" i="1"/>
  <c r="CK2584" i="1"/>
  <c r="CL2584" i="1"/>
  <c r="CH2643" i="1"/>
  <c r="CI2643" i="1"/>
  <c r="CH530" i="1"/>
  <c r="CI530" i="1"/>
  <c r="CI559" i="1"/>
  <c r="CH559" i="1"/>
  <c r="CG618" i="1"/>
  <c r="CI618" i="1"/>
  <c r="CG577" i="1"/>
  <c r="CI577" i="1"/>
  <c r="CI533" i="1"/>
  <c r="CG533" i="1"/>
  <c r="CH868" i="1"/>
  <c r="CJ868" i="1"/>
  <c r="CH2040" i="1"/>
  <c r="CH655" i="1"/>
  <c r="CI655" i="1"/>
  <c r="CJ591" i="1"/>
  <c r="CI591" i="1"/>
  <c r="CI2676" i="1"/>
  <c r="CH2676" i="1"/>
  <c r="CH2100" i="1"/>
  <c r="CJ2100" i="1"/>
  <c r="CI2100" i="1"/>
  <c r="CJ2074" i="1"/>
  <c r="CH2074" i="1"/>
  <c r="CH1291" i="1"/>
  <c r="CI1291" i="1"/>
  <c r="CJ1257" i="1"/>
  <c r="CH1257" i="1"/>
  <c r="CH1224" i="1"/>
  <c r="CJ1224" i="1"/>
  <c r="CI1174" i="1"/>
  <c r="CH1174" i="1"/>
  <c r="CG2431" i="1"/>
  <c r="CI2431" i="1"/>
  <c r="CJ1305" i="1"/>
  <c r="CH1305" i="1"/>
  <c r="CH1264" i="1"/>
  <c r="CI1264" i="1"/>
  <c r="CJ1264" i="1"/>
  <c r="CJ1098" i="1"/>
  <c r="CI1098" i="1"/>
  <c r="CH1098" i="1"/>
  <c r="CI1799" i="1"/>
  <c r="CG1799" i="1"/>
  <c r="CI1322" i="1"/>
  <c r="CG1322" i="1"/>
  <c r="CG1046" i="1"/>
  <c r="CI1046" i="1"/>
  <c r="CG976" i="1"/>
  <c r="CI976" i="1"/>
  <c r="CG901" i="1"/>
  <c r="CI901" i="1"/>
  <c r="CG692" i="1"/>
  <c r="CI692" i="1"/>
  <c r="CH2992" i="1"/>
  <c r="CH2655" i="1"/>
  <c r="CI2655" i="1"/>
  <c r="CI2615" i="1"/>
  <c r="CH2615" i="1"/>
  <c r="CH2282" i="1"/>
  <c r="CI2282" i="1"/>
  <c r="CI1498" i="1"/>
  <c r="CH1498" i="1"/>
  <c r="CH1473" i="1"/>
  <c r="CH1408" i="1"/>
  <c r="CI1408" i="1"/>
  <c r="CH1150" i="1"/>
  <c r="CJ1150" i="1"/>
  <c r="CH1058" i="1"/>
  <c r="CI1058" i="1"/>
  <c r="CI1016" i="1"/>
  <c r="CH1016" i="1"/>
  <c r="CH754" i="1"/>
  <c r="CJ754" i="1"/>
  <c r="CI754" i="1"/>
  <c r="CJ723" i="1"/>
  <c r="CH723" i="1"/>
  <c r="CH686" i="1"/>
  <c r="CJ686" i="1"/>
  <c r="CJ646" i="1"/>
  <c r="CH646" i="1"/>
  <c r="CI646" i="1"/>
  <c r="CH2127" i="1"/>
  <c r="CI2127" i="1"/>
  <c r="CI2504" i="1"/>
  <c r="CG2504" i="1"/>
  <c r="CG799" i="1"/>
  <c r="CI799" i="1"/>
  <c r="CH1097" i="1"/>
  <c r="CI1097" i="1"/>
  <c r="CG1572" i="1"/>
  <c r="CI1572" i="1"/>
  <c r="CI1131" i="1"/>
  <c r="CG1131" i="1"/>
  <c r="CI691" i="1"/>
  <c r="CG691" i="1"/>
  <c r="CH1015" i="1"/>
  <c r="CI1015" i="1"/>
  <c r="CH2849" i="1"/>
  <c r="CI2817" i="1"/>
  <c r="CH2817" i="1"/>
  <c r="CH731" i="1"/>
  <c r="CI731" i="1"/>
  <c r="CH694" i="1"/>
  <c r="CI694" i="1"/>
  <c r="CI2942" i="1"/>
  <c r="CG2942" i="1"/>
  <c r="CG2710" i="1"/>
  <c r="CI2710" i="1"/>
  <c r="CG2679" i="1"/>
  <c r="CI2679" i="1"/>
  <c r="CH1554" i="1"/>
  <c r="CJ1554" i="1"/>
  <c r="CH1519" i="1"/>
  <c r="CH1421" i="1"/>
  <c r="CJ1421" i="1"/>
  <c r="CI936" i="1"/>
  <c r="CG936" i="1"/>
  <c r="CH1423" i="1"/>
  <c r="CI1423" i="1"/>
  <c r="CH793" i="1"/>
  <c r="CJ765" i="1"/>
  <c r="CH765" i="1"/>
  <c r="CI1096" i="1"/>
  <c r="CG1096" i="1"/>
  <c r="CH2276" i="1"/>
  <c r="CI2276" i="1"/>
  <c r="CI2186" i="1"/>
  <c r="CH2186" i="1"/>
  <c r="CH2144" i="1"/>
  <c r="CI2144" i="1"/>
  <c r="CH2069" i="1"/>
  <c r="CI2069" i="1"/>
  <c r="CH2023" i="1"/>
  <c r="CI2023" i="1"/>
  <c r="CH1987" i="1"/>
  <c r="CI1987" i="1"/>
  <c r="CI1952" i="1"/>
  <c r="CH1952" i="1"/>
  <c r="CJ1774" i="1"/>
  <c r="CI1774" i="1"/>
  <c r="CH1774" i="1"/>
  <c r="CI1719" i="1"/>
  <c r="CH1719" i="1"/>
  <c r="CI2265" i="1"/>
  <c r="CH2265" i="1"/>
  <c r="CH1479" i="1"/>
  <c r="CI1479" i="1"/>
  <c r="CI1252" i="1"/>
  <c r="CG1252" i="1"/>
  <c r="CG1205" i="1"/>
  <c r="CI1205" i="1"/>
  <c r="CH2581" i="1"/>
  <c r="CH1985" i="1"/>
  <c r="CI1985" i="1"/>
  <c r="CJ1985" i="1"/>
  <c r="CH3018" i="1"/>
  <c r="CH2958" i="1"/>
  <c r="CI2958" i="1"/>
  <c r="CH1535" i="1"/>
  <c r="CH1511" i="1"/>
  <c r="CI1511" i="1"/>
  <c r="CH2322" i="1"/>
  <c r="CI2322" i="1"/>
  <c r="CI1591" i="1"/>
  <c r="CH1591" i="1"/>
  <c r="CI857" i="1"/>
  <c r="CH857" i="1"/>
  <c r="CG1403" i="1"/>
  <c r="CI1403" i="1"/>
  <c r="CG1374" i="1"/>
  <c r="CI1374" i="1"/>
  <c r="CH2657" i="1"/>
  <c r="CI2657" i="1"/>
  <c r="CH2347" i="1"/>
  <c r="CI2347" i="1"/>
  <c r="CH1669" i="1"/>
  <c r="CH1637" i="1"/>
  <c r="CH1616" i="1"/>
  <c r="CI1616" i="1"/>
  <c r="CH927" i="1"/>
  <c r="CJ927" i="1"/>
  <c r="CG1640" i="1"/>
  <c r="CI1640" i="1"/>
  <c r="CI2873" i="1"/>
  <c r="CH2873" i="1"/>
  <c r="CI2408" i="1"/>
  <c r="CH2408" i="1"/>
  <c r="CH2376" i="1"/>
  <c r="CI2376" i="1"/>
  <c r="CK1700" i="1"/>
  <c r="CH1700" i="1"/>
  <c r="CI986" i="1"/>
  <c r="CH986" i="1"/>
  <c r="CH532" i="1"/>
  <c r="CI532" i="1"/>
  <c r="CJ1791" i="1"/>
  <c r="CH1791" i="1"/>
  <c r="CI1791" i="1"/>
  <c r="CH1766" i="1"/>
  <c r="CJ1766" i="1"/>
  <c r="CH1732" i="1"/>
  <c r="CI1732" i="1"/>
  <c r="CH1009" i="1"/>
  <c r="CJ1009" i="1"/>
  <c r="CJ605" i="1"/>
  <c r="CH605" i="1"/>
  <c r="CI2440" i="1"/>
  <c r="CH2440" i="1"/>
  <c r="CH1946" i="1"/>
  <c r="CJ1946" i="1"/>
  <c r="CJ1869" i="1"/>
  <c r="CH1869" i="1"/>
  <c r="CI1842" i="1"/>
  <c r="CH1842" i="1"/>
  <c r="CH1033" i="1"/>
  <c r="CJ1033" i="1"/>
  <c r="CG2035" i="1"/>
  <c r="CI2035" i="1"/>
  <c r="CG1954" i="1"/>
  <c r="CI1954" i="1"/>
  <c r="CJ1060" i="1"/>
  <c r="CH1060" i="1"/>
  <c r="CI1060" i="1"/>
  <c r="CO2205" i="1"/>
  <c r="CM2543" i="1"/>
  <c r="CK2401" i="1"/>
  <c r="CI2178" i="1"/>
  <c r="CI3050" i="1"/>
  <c r="CK1381" i="1"/>
  <c r="CK1244" i="1"/>
  <c r="CI1891" i="1"/>
  <c r="CM865" i="1"/>
  <c r="CI3019" i="1"/>
  <c r="CI2613" i="1"/>
  <c r="CK2613" i="1"/>
  <c r="CN2613" i="1"/>
  <c r="CO2613" i="1"/>
  <c r="CQ2613" i="1"/>
  <c r="CS2613" i="1"/>
  <c r="CJ2613" i="1"/>
  <c r="CL2613" i="1"/>
  <c r="CM2613" i="1"/>
  <c r="CP2613" i="1"/>
  <c r="CR2613" i="1"/>
  <c r="CH2613" i="1"/>
  <c r="CE2903" i="1"/>
  <c r="CG2903" i="1" s="1"/>
  <c r="CK2903" i="1"/>
  <c r="CM2926" i="1"/>
  <c r="CI2926" i="1"/>
  <c r="CJ2926" i="1"/>
  <c r="CK2926" i="1"/>
  <c r="CQ2926" i="1"/>
  <c r="CS2926" i="1"/>
  <c r="CO2926" i="1"/>
  <c r="CP2926" i="1"/>
  <c r="CH2926" i="1"/>
  <c r="CN2926" i="1"/>
  <c r="CL2926" i="1"/>
  <c r="CR2926" i="1"/>
  <c r="CR2318" i="1"/>
  <c r="CJ2318" i="1"/>
  <c r="CM2318" i="1"/>
  <c r="CL2318" i="1"/>
  <c r="CO2318" i="1"/>
  <c r="CQ2318" i="1"/>
  <c r="CS2318" i="1"/>
  <c r="CK2318" i="1"/>
  <c r="CP2318" i="1"/>
  <c r="CN2318" i="1"/>
  <c r="CS1922" i="1"/>
  <c r="CM1922" i="1"/>
  <c r="CP1922" i="1"/>
  <c r="CO1922" i="1"/>
  <c r="CJ1922" i="1"/>
  <c r="CH1922" i="1"/>
  <c r="CR1922" i="1"/>
  <c r="CN1922" i="1"/>
  <c r="CI1922" i="1"/>
  <c r="CL1922" i="1"/>
  <c r="CK1922" i="1"/>
  <c r="CQ1922" i="1"/>
  <c r="CM1902" i="1"/>
  <c r="CP1902" i="1"/>
  <c r="CO1902" i="1"/>
  <c r="CJ1902" i="1"/>
  <c r="CR1902" i="1"/>
  <c r="CN1902" i="1"/>
  <c r="CH1902" i="1"/>
  <c r="CL1902" i="1"/>
  <c r="CK1902" i="1"/>
  <c r="CQ1902" i="1"/>
  <c r="CI1902" i="1"/>
  <c r="CS1902" i="1"/>
  <c r="CH1859" i="1"/>
  <c r="CI1859" i="1"/>
  <c r="CL1859" i="1"/>
  <c r="CQ1859" i="1"/>
  <c r="CS1859" i="1"/>
  <c r="CK1859" i="1"/>
  <c r="CM1859" i="1"/>
  <c r="CP1859" i="1"/>
  <c r="CO1859" i="1"/>
  <c r="CJ1859" i="1"/>
  <c r="CR1859" i="1"/>
  <c r="CN1859" i="1"/>
  <c r="CS1733" i="1"/>
  <c r="CP1733" i="1"/>
  <c r="CO1733" i="1"/>
  <c r="CM1733" i="1"/>
  <c r="CR1733" i="1"/>
  <c r="CI1733" i="1"/>
  <c r="CH1733" i="1"/>
  <c r="CN1733" i="1"/>
  <c r="CJ1733" i="1"/>
  <c r="CQ1733" i="1"/>
  <c r="CK1733" i="1"/>
  <c r="CL1733" i="1"/>
  <c r="CH772" i="1"/>
  <c r="CQ772" i="1"/>
  <c r="CI772" i="1"/>
  <c r="CN772" i="1"/>
  <c r="CJ772" i="1"/>
  <c r="CK772" i="1"/>
  <c r="CM772" i="1"/>
  <c r="CS772" i="1"/>
  <c r="CL772" i="1"/>
  <c r="CO772" i="1"/>
  <c r="CP772" i="1"/>
  <c r="CR772" i="1"/>
  <c r="CN3019" i="1"/>
  <c r="CM2143" i="1"/>
  <c r="CM1704" i="1"/>
  <c r="CM1562" i="1"/>
  <c r="CL2532" i="1"/>
  <c r="CL2513" i="1"/>
  <c r="CL2401" i="1"/>
  <c r="CK2672" i="1"/>
  <c r="CK2200" i="1"/>
  <c r="CK1988" i="1"/>
  <c r="CK1653" i="1"/>
  <c r="CK1525" i="1"/>
  <c r="CJ2672" i="1"/>
  <c r="CJ2513" i="1"/>
  <c r="CI2839" i="1"/>
  <c r="CI2611" i="1"/>
  <c r="CI880" i="1"/>
  <c r="CI659" i="1"/>
  <c r="CH3008" i="1"/>
  <c r="CO2532" i="1"/>
  <c r="CO1704" i="1"/>
  <c r="CO859" i="1"/>
  <c r="CM2178" i="1"/>
  <c r="CL2178" i="1"/>
  <c r="CL2143" i="1"/>
  <c r="CL1144" i="1"/>
  <c r="CL859" i="1"/>
  <c r="CK2143" i="1"/>
  <c r="CK1562" i="1"/>
  <c r="CK1120" i="1"/>
  <c r="CK645" i="1"/>
  <c r="CJ2904" i="1"/>
  <c r="CJ2401" i="1"/>
  <c r="CJ2178" i="1"/>
  <c r="CJ1698" i="1"/>
  <c r="CI2965" i="1"/>
  <c r="CI2579" i="1"/>
  <c r="CI1185" i="1"/>
  <c r="CH3029" i="1"/>
  <c r="CH2205" i="1"/>
  <c r="CE1244" i="1"/>
  <c r="CG1244" i="1" s="1"/>
  <c r="CO2200" i="1"/>
  <c r="CO841" i="1"/>
  <c r="CO659" i="1"/>
  <c r="CN1698" i="1"/>
  <c r="CM2672" i="1"/>
  <c r="CM2401" i="1"/>
  <c r="CM2363" i="1"/>
  <c r="CM1976" i="1"/>
  <c r="CM1595" i="1"/>
  <c r="CM955" i="1"/>
  <c r="CL3050" i="1"/>
  <c r="CL841" i="1"/>
  <c r="CK2839" i="1"/>
  <c r="CK2670" i="1"/>
  <c r="CK1712" i="1"/>
  <c r="CK1651" i="1"/>
  <c r="CJ1144" i="1"/>
  <c r="CI2862" i="1"/>
  <c r="CI2757" i="1"/>
  <c r="CI2736" i="1"/>
  <c r="CI2395" i="1"/>
  <c r="CI2192" i="1"/>
  <c r="CI1224" i="1"/>
  <c r="CH2654" i="1"/>
  <c r="CG2670" i="1"/>
  <c r="CE1381" i="1"/>
  <c r="CO1120" i="1"/>
  <c r="CN3050" i="1"/>
  <c r="CN2672" i="1"/>
  <c r="CN1456" i="1"/>
  <c r="CN898" i="1"/>
  <c r="CM3019" i="1"/>
  <c r="CM1120" i="1"/>
  <c r="CM993" i="1"/>
  <c r="CM898" i="1"/>
  <c r="CM880" i="1"/>
  <c r="CK2178" i="1"/>
  <c r="CK1445" i="1"/>
  <c r="CI2987" i="1"/>
  <c r="CI2883" i="1"/>
  <c r="CI2339" i="1"/>
  <c r="CI2213" i="1"/>
  <c r="CI1851" i="1"/>
  <c r="CH3050" i="1"/>
  <c r="CH2178" i="1"/>
  <c r="CP1456" i="1"/>
  <c r="CP659" i="1"/>
  <c r="CN880" i="1"/>
  <c r="CM2479" i="1"/>
  <c r="CM1627" i="1"/>
  <c r="CL2579" i="1"/>
  <c r="CL1653" i="1"/>
  <c r="CK3019" i="1"/>
  <c r="CK2503" i="1"/>
  <c r="CK1224" i="1"/>
  <c r="CK1189" i="1"/>
  <c r="CK659" i="1"/>
  <c r="CJ2579" i="1"/>
  <c r="CJ1456" i="1"/>
  <c r="CI2143" i="1"/>
  <c r="CI1712" i="1"/>
  <c r="CI1461" i="1"/>
  <c r="CI955" i="1"/>
  <c r="CI898" i="1"/>
  <c r="CH2672" i="1"/>
  <c r="CO2672" i="1"/>
  <c r="CO1456" i="1"/>
  <c r="CM1698" i="1"/>
  <c r="CM1224" i="1"/>
  <c r="CK2336" i="1"/>
  <c r="CK1595" i="1"/>
  <c r="CK1481" i="1"/>
  <c r="CK880" i="1"/>
  <c r="CI2470" i="1"/>
  <c r="CI1630" i="1"/>
  <c r="CI1057" i="1"/>
  <c r="CH2445" i="1"/>
  <c r="CH2200" i="1"/>
  <c r="CH1704" i="1"/>
  <c r="CG1891" i="1"/>
  <c r="CO3019" i="1"/>
  <c r="CN2532" i="1"/>
  <c r="CN2205" i="1"/>
  <c r="CM2513" i="1"/>
  <c r="CM659" i="1"/>
  <c r="CL2543" i="1"/>
  <c r="CL659" i="1"/>
  <c r="CK1630" i="1"/>
  <c r="CK1057" i="1"/>
  <c r="CK898" i="1"/>
  <c r="CJ3019" i="1"/>
  <c r="CJ2543" i="1"/>
  <c r="CJ1120" i="1"/>
  <c r="CI2549" i="1"/>
  <c r="CI2336" i="1"/>
  <c r="CI1562" i="1"/>
  <c r="CI1030" i="1"/>
  <c r="CH2904" i="1"/>
  <c r="CM859" i="1"/>
  <c r="CM841" i="1"/>
  <c r="CL1120" i="1"/>
  <c r="CK2543" i="1"/>
  <c r="CK1168" i="1"/>
  <c r="CJ1653" i="1"/>
  <c r="CI2777" i="1"/>
  <c r="CI1653" i="1"/>
  <c r="CI1627" i="1"/>
  <c r="CI1456" i="1"/>
  <c r="CI1218" i="1"/>
  <c r="CI1148" i="1"/>
  <c r="CH2903" i="1"/>
  <c r="CP898" i="1"/>
  <c r="CO2503" i="1"/>
  <c r="CN1653" i="1"/>
  <c r="CM2532" i="1"/>
  <c r="CM2395" i="1"/>
  <c r="CL2904" i="1"/>
  <c r="CK2479" i="1"/>
  <c r="CK2395" i="1"/>
  <c r="CK1704" i="1"/>
  <c r="CK1185" i="1"/>
  <c r="CK955" i="1"/>
  <c r="CI2800" i="1"/>
  <c r="CI2675" i="1"/>
  <c r="CI1028" i="1"/>
  <c r="CI777" i="1"/>
  <c r="CH3019" i="1"/>
  <c r="CH2464" i="1"/>
  <c r="CN1144" i="1"/>
  <c r="CN859" i="1"/>
  <c r="CM2336" i="1"/>
  <c r="CL2503" i="1"/>
  <c r="CL1704" i="1"/>
  <c r="CK2579" i="1"/>
  <c r="CK1976" i="1"/>
  <c r="CK1627" i="1"/>
  <c r="CK1148" i="1"/>
  <c r="CK859" i="1"/>
  <c r="CK841" i="1"/>
  <c r="CI2672" i="1"/>
  <c r="CI2543" i="1"/>
  <c r="CI1776" i="1"/>
  <c r="CI1704" i="1"/>
  <c r="CI1481" i="1"/>
  <c r="CH2543" i="1"/>
  <c r="CN2200" i="1"/>
  <c r="CM3050" i="1"/>
  <c r="CM2205" i="1"/>
  <c r="CM1057" i="1"/>
  <c r="CL2205" i="1"/>
  <c r="CK3050" i="1"/>
  <c r="CK1456" i="1"/>
  <c r="CK1218" i="1"/>
  <c r="CK993" i="1"/>
  <c r="CJ3050" i="1"/>
  <c r="CJ2205" i="1"/>
  <c r="CJ880" i="1"/>
  <c r="CI2180" i="1"/>
  <c r="CI1168" i="1"/>
  <c r="CI1144" i="1"/>
  <c r="CH1698" i="1"/>
  <c r="CH1613" i="1"/>
  <c r="CP1120" i="1"/>
  <c r="CO3050" i="1"/>
  <c r="CO898" i="1"/>
  <c r="CN841" i="1"/>
  <c r="CM2470" i="1"/>
  <c r="CM1653" i="1"/>
  <c r="CL2445" i="1"/>
  <c r="CL1613" i="1"/>
  <c r="CK2987" i="1"/>
  <c r="CK1530" i="1"/>
  <c r="CJ1704" i="1"/>
  <c r="CJ898" i="1"/>
  <c r="CH2485" i="1"/>
  <c r="CO880" i="1"/>
  <c r="CM1530" i="1"/>
  <c r="CL898" i="1"/>
  <c r="CK2883" i="1"/>
  <c r="CK2513" i="1"/>
  <c r="CK1776" i="1"/>
  <c r="CK1587" i="1"/>
  <c r="CK1529" i="1"/>
  <c r="CK1144" i="1"/>
  <c r="CI2820" i="1"/>
  <c r="CI2513" i="1"/>
  <c r="CI2200" i="1"/>
  <c r="CI1698" i="1"/>
  <c r="CI1529" i="1"/>
  <c r="CI1120" i="1"/>
  <c r="CI841" i="1"/>
  <c r="CH659" i="1"/>
  <c r="CM1456" i="1"/>
  <c r="CM1144" i="1"/>
  <c r="CL880" i="1"/>
  <c r="CK1698" i="1"/>
  <c r="CK1399" i="1"/>
  <c r="CK1273" i="1"/>
  <c r="CJ859" i="1"/>
  <c r="CJ841" i="1"/>
  <c r="CI3049" i="1"/>
  <c r="CI1399" i="1"/>
  <c r="CI993" i="1"/>
  <c r="CP859" i="1"/>
  <c r="CM2579" i="1"/>
  <c r="CM2200" i="1"/>
  <c r="CL3019" i="1"/>
  <c r="CL2200" i="1"/>
  <c r="CK2862" i="1"/>
  <c r="CK1030" i="1"/>
  <c r="CI1595" i="1"/>
  <c r="CI1445" i="1"/>
  <c r="CI1189" i="1"/>
  <c r="CI2885" i="1"/>
  <c r="CI1849" i="1"/>
  <c r="CI600" i="1"/>
  <c r="CI862" i="1"/>
  <c r="CH862" i="1"/>
  <c r="CI1273" i="1"/>
  <c r="CI1688" i="1"/>
  <c r="CI2807" i="1"/>
  <c r="CM1580" i="1"/>
  <c r="CI1116" i="1"/>
  <c r="CI1004" i="1"/>
  <c r="CR3020" i="1"/>
  <c r="CP3020" i="1"/>
  <c r="CS3020" i="1"/>
  <c r="CQ2892" i="1"/>
  <c r="CL2892" i="1"/>
  <c r="CI2892" i="1"/>
  <c r="CR2892" i="1"/>
  <c r="CM2892" i="1"/>
  <c r="CN2892" i="1"/>
  <c r="CP2892" i="1"/>
  <c r="CK2892" i="1"/>
  <c r="CO2892" i="1"/>
  <c r="CJ2892" i="1"/>
  <c r="CJ2124" i="1"/>
  <c r="CQ2124" i="1"/>
  <c r="CH2124" i="1"/>
  <c r="CO2124" i="1"/>
  <c r="CK2124" i="1"/>
  <c r="CM2124" i="1"/>
  <c r="CR2124" i="1"/>
  <c r="CP2124" i="1"/>
  <c r="CN2124" i="1"/>
  <c r="CI2124" i="1"/>
  <c r="CP1532" i="1"/>
  <c r="CR1532" i="1"/>
  <c r="CL1532" i="1"/>
  <c r="CJ1532" i="1"/>
  <c r="CK1532" i="1"/>
  <c r="CM1532" i="1"/>
  <c r="CO1532" i="1"/>
  <c r="CS1532" i="1"/>
  <c r="CQ1532" i="1"/>
  <c r="CN1532" i="1"/>
  <c r="CL1378" i="1"/>
  <c r="CS1378" i="1"/>
  <c r="CQ1378" i="1"/>
  <c r="CH1378" i="1"/>
  <c r="CI1378" i="1"/>
  <c r="CN1378" i="1"/>
  <c r="CO1378" i="1"/>
  <c r="CK1378" i="1"/>
  <c r="CP1378" i="1"/>
  <c r="CM1378" i="1"/>
  <c r="CR1378" i="1"/>
  <c r="CJ1378" i="1"/>
  <c r="CG1089" i="1"/>
  <c r="CI1089" i="1"/>
  <c r="CJ1975" i="1"/>
  <c r="CK1975" i="1"/>
  <c r="CN1975" i="1"/>
  <c r="CM1975" i="1"/>
  <c r="CS1975" i="1"/>
  <c r="CI1975" i="1"/>
  <c r="CQ1975" i="1"/>
  <c r="CL1975" i="1"/>
  <c r="CO1975" i="1"/>
  <c r="CH1975" i="1"/>
  <c r="CH1678" i="1"/>
  <c r="CO1678" i="1"/>
  <c r="CN1678" i="1"/>
  <c r="CS1678" i="1"/>
  <c r="CQ1678" i="1"/>
  <c r="CI1678" i="1"/>
  <c r="CJ1678" i="1"/>
  <c r="CK1678" i="1"/>
  <c r="CM1678" i="1"/>
  <c r="CH1438" i="1"/>
  <c r="CI1438" i="1"/>
  <c r="CO1438" i="1"/>
  <c r="CK1438" i="1"/>
  <c r="CN1438" i="1"/>
  <c r="CM1438" i="1"/>
  <c r="CJ1438" i="1"/>
  <c r="CP1438" i="1"/>
  <c r="CR1438" i="1"/>
  <c r="CL1438" i="1"/>
  <c r="CK1275" i="1"/>
  <c r="CI1275" i="1"/>
  <c r="CS1275" i="1"/>
  <c r="CQ1275" i="1"/>
  <c r="CH1275" i="1"/>
  <c r="CL1275" i="1"/>
  <c r="CP1275" i="1"/>
  <c r="CN1275" i="1"/>
  <c r="CH956" i="1"/>
  <c r="CI956" i="1"/>
  <c r="CP956" i="1"/>
  <c r="CR956" i="1"/>
  <c r="CJ956" i="1"/>
  <c r="CM956" i="1"/>
  <c r="CL956" i="1"/>
  <c r="CS956" i="1"/>
  <c r="CQ956" i="1"/>
  <c r="CK956" i="1"/>
  <c r="CN956" i="1"/>
  <c r="CO956" i="1"/>
  <c r="CH668" i="1"/>
  <c r="CL668" i="1"/>
  <c r="CJ668" i="1"/>
  <c r="CR668" i="1"/>
  <c r="CM668" i="1"/>
  <c r="CN668" i="1"/>
  <c r="CO668" i="1"/>
  <c r="CP668" i="1"/>
  <c r="CI668" i="1"/>
  <c r="CS668" i="1"/>
  <c r="CQ668" i="1"/>
  <c r="CS2766" i="1"/>
  <c r="CI2766" i="1"/>
  <c r="CM2766" i="1"/>
  <c r="CO2766" i="1"/>
  <c r="CQ2766" i="1"/>
  <c r="CJ2766" i="1"/>
  <c r="CR2766" i="1"/>
  <c r="CP2766" i="1"/>
  <c r="CK2766" i="1"/>
  <c r="CQ2277" i="1"/>
  <c r="CR2277" i="1"/>
  <c r="CN2277" i="1"/>
  <c r="CP2277" i="1"/>
  <c r="CJ2277" i="1"/>
  <c r="CL2277" i="1"/>
  <c r="CK2277" i="1"/>
  <c r="CS2277" i="1"/>
  <c r="CH2277" i="1"/>
  <c r="CM2277" i="1"/>
  <c r="CI2277" i="1"/>
  <c r="CG981" i="1"/>
  <c r="CI981" i="1"/>
  <c r="CH1036" i="1"/>
  <c r="CI1036" i="1"/>
  <c r="CH684" i="1"/>
  <c r="CI684" i="1"/>
  <c r="CH556" i="1"/>
  <c r="CI556" i="1"/>
  <c r="CJ2786" i="1"/>
  <c r="CJ1335" i="1"/>
  <c r="CJ1273" i="1"/>
  <c r="CI2252" i="1"/>
  <c r="CI2205" i="1"/>
  <c r="CI2009" i="1"/>
  <c r="CI831" i="1"/>
  <c r="CN2520" i="1"/>
  <c r="CN1273" i="1"/>
  <c r="CM1379" i="1"/>
  <c r="CL2520" i="1"/>
  <c r="CL644" i="1"/>
  <c r="CK2205" i="1"/>
  <c r="CJ2317" i="1"/>
  <c r="CJ695" i="1"/>
  <c r="CI1852" i="1"/>
  <c r="CH2298" i="1"/>
  <c r="CH1335" i="1"/>
  <c r="CL2298" i="1"/>
  <c r="CK2005" i="1"/>
  <c r="CK1379" i="1"/>
  <c r="CK1232" i="1"/>
  <c r="CJ1752" i="1"/>
  <c r="CI644" i="1"/>
  <c r="CM1232" i="1"/>
  <c r="CL1335" i="1"/>
  <c r="CL695" i="1"/>
  <c r="CK644" i="1"/>
  <c r="CJ1232" i="1"/>
  <c r="CI1700" i="1"/>
  <c r="CI1358" i="1"/>
  <c r="CI1335" i="1"/>
  <c r="CH2070" i="1"/>
  <c r="CM1358" i="1"/>
  <c r="CL1294" i="1"/>
  <c r="CK1852" i="1"/>
  <c r="CI2005" i="1"/>
  <c r="CI946" i="1"/>
  <c r="CH1232" i="1"/>
  <c r="CM2520" i="1"/>
  <c r="CK1461" i="1"/>
  <c r="CK1358" i="1"/>
  <c r="CK695" i="1"/>
  <c r="CJ1461" i="1"/>
  <c r="CI2070" i="1"/>
  <c r="CI1196" i="1"/>
  <c r="CH1688" i="1"/>
  <c r="CM2252" i="1"/>
  <c r="CK1688" i="1"/>
  <c r="CK1209" i="1"/>
  <c r="CK676" i="1"/>
  <c r="CJ999" i="1"/>
  <c r="CI1280" i="1"/>
  <c r="CI801" i="1"/>
  <c r="CN1358" i="1"/>
  <c r="CM1209" i="1"/>
  <c r="CL2382" i="1"/>
  <c r="CL1273" i="1"/>
  <c r="CK1496" i="1"/>
  <c r="CK1280" i="1"/>
  <c r="CJ2382" i="1"/>
  <c r="CJ2018" i="1"/>
  <c r="CJ1496" i="1"/>
  <c r="CI2382" i="1"/>
  <c r="CL1844" i="1"/>
  <c r="CK2252" i="1"/>
  <c r="CK1391" i="1"/>
  <c r="CK749" i="1"/>
  <c r="CI1518" i="1"/>
  <c r="CI1496" i="1"/>
  <c r="CI1232" i="1"/>
  <c r="CI1149" i="1"/>
  <c r="CH1844" i="1"/>
  <c r="CH1294" i="1"/>
  <c r="CH1273" i="1"/>
  <c r="CP2520" i="1"/>
  <c r="CP644" i="1"/>
  <c r="CO644" i="1"/>
  <c r="CM1336" i="1"/>
  <c r="CM1280" i="1"/>
  <c r="CL1665" i="1"/>
  <c r="CK1828" i="1"/>
  <c r="CK1336" i="1"/>
  <c r="CK748" i="1"/>
  <c r="CJ1996" i="1"/>
  <c r="CJ1688" i="1"/>
  <c r="CI2173" i="1"/>
  <c r="CI2086" i="1"/>
  <c r="CI1996" i="1"/>
  <c r="CH2542" i="1"/>
  <c r="CM1335" i="1"/>
  <c r="CK2520" i="1"/>
  <c r="CK2382" i="1"/>
  <c r="CK2070" i="1"/>
  <c r="CK1371" i="1"/>
  <c r="CK1335" i="1"/>
  <c r="CI1209" i="1"/>
  <c r="CN644" i="1"/>
  <c r="CM644" i="1"/>
  <c r="CL2252" i="1"/>
  <c r="CL1700" i="1"/>
  <c r="CL1496" i="1"/>
  <c r="CL1379" i="1"/>
  <c r="CK2591" i="1"/>
  <c r="CK2086" i="1"/>
  <c r="CK1878" i="1"/>
  <c r="CK1294" i="1"/>
  <c r="CJ2542" i="1"/>
  <c r="CJ2252" i="1"/>
  <c r="CJ644" i="1"/>
  <c r="CI2018" i="1"/>
  <c r="CI1878" i="1"/>
  <c r="CI1371" i="1"/>
  <c r="CI1294" i="1"/>
  <c r="CM1700" i="1"/>
  <c r="CI676" i="1"/>
  <c r="CH934" i="1"/>
  <c r="CI934" i="1"/>
  <c r="CI1721" i="1"/>
  <c r="CI2404" i="1"/>
  <c r="CI2687" i="1"/>
  <c r="CI2808" i="1"/>
  <c r="CI2117" i="1"/>
  <c r="CI1659" i="1"/>
  <c r="CI2151" i="1"/>
  <c r="CO2951" i="1"/>
  <c r="CI1138" i="1"/>
  <c r="CK885" i="1"/>
  <c r="CI842" i="1"/>
  <c r="CI3002" i="1"/>
  <c r="CL2863" i="1"/>
  <c r="CM2863" i="1"/>
  <c r="CK2863" i="1"/>
  <c r="CH2863" i="1"/>
  <c r="CJ2863" i="1"/>
  <c r="CI923" i="1"/>
  <c r="CK923" i="1"/>
  <c r="CN923" i="1"/>
  <c r="CM923" i="1"/>
  <c r="CL923" i="1"/>
  <c r="CC1513" i="1"/>
  <c r="CM1513" i="1"/>
  <c r="CG1054" i="1"/>
  <c r="CI1054" i="1"/>
  <c r="CR2565" i="1"/>
  <c r="CR1138" i="1"/>
  <c r="CR920" i="1"/>
  <c r="CQ2971" i="1"/>
  <c r="CM2684" i="1"/>
  <c r="CG1262" i="1"/>
  <c r="CI1262" i="1"/>
  <c r="CG1003" i="1"/>
  <c r="CI1003" i="1"/>
  <c r="CI970" i="1"/>
  <c r="CG970" i="1"/>
  <c r="CI567" i="1"/>
  <c r="CG567" i="1"/>
  <c r="CJ3044" i="1"/>
  <c r="CN3044" i="1"/>
  <c r="CL3044" i="1"/>
  <c r="CM3044" i="1"/>
  <c r="CI3044" i="1"/>
  <c r="CM3020" i="1"/>
  <c r="CK3020" i="1"/>
  <c r="CI3020" i="1"/>
  <c r="CH3020" i="1"/>
  <c r="CJ3020" i="1"/>
  <c r="CO3020" i="1"/>
  <c r="CN3020" i="1"/>
  <c r="CL3020" i="1"/>
  <c r="CH2995" i="1"/>
  <c r="CJ2995" i="1"/>
  <c r="CK2995" i="1"/>
  <c r="CN2995" i="1"/>
  <c r="CL2995" i="1"/>
  <c r="CI2995" i="1"/>
  <c r="CM2995" i="1"/>
  <c r="CO2921" i="1"/>
  <c r="CM2921" i="1"/>
  <c r="CI2921" i="1"/>
  <c r="CJ2921" i="1"/>
  <c r="CH2921" i="1"/>
  <c r="CN2921" i="1"/>
  <c r="CL2921" i="1"/>
  <c r="CJ2900" i="1"/>
  <c r="CM2900" i="1"/>
  <c r="CN2900" i="1"/>
  <c r="CI2900" i="1"/>
  <c r="CH2900" i="1"/>
  <c r="CK2900" i="1"/>
  <c r="CO2900" i="1"/>
  <c r="CL2877" i="1"/>
  <c r="CJ2877" i="1"/>
  <c r="CH2852" i="1"/>
  <c r="CJ2852" i="1"/>
  <c r="CI2852" i="1"/>
  <c r="CN2852" i="1"/>
  <c r="CM2852" i="1"/>
  <c r="CK2852" i="1"/>
  <c r="CM2059" i="1"/>
  <c r="CH2059" i="1"/>
  <c r="CJ2059" i="1"/>
  <c r="CL2059" i="1"/>
  <c r="CK1246" i="1"/>
  <c r="CJ1246" i="1"/>
  <c r="CI1246" i="1"/>
  <c r="CM1246" i="1"/>
  <c r="CN1246" i="1"/>
  <c r="CO1246" i="1"/>
  <c r="CH1246" i="1"/>
  <c r="CL1246" i="1"/>
  <c r="CI1166" i="1"/>
  <c r="CK1166" i="1"/>
  <c r="CM1166" i="1"/>
  <c r="CN1166" i="1"/>
  <c r="CJ1166" i="1"/>
  <c r="CH1166" i="1"/>
  <c r="CH1053" i="1"/>
  <c r="CN1053" i="1"/>
  <c r="CL1053" i="1"/>
  <c r="CJ1053" i="1"/>
  <c r="CC3009" i="1"/>
  <c r="CM3009" i="1"/>
  <c r="CS2565" i="1"/>
  <c r="CO3009" i="1"/>
  <c r="CN2919" i="1"/>
  <c r="CH923" i="1"/>
  <c r="CO3025" i="1"/>
  <c r="CL3025" i="1"/>
  <c r="CM3025" i="1"/>
  <c r="CK3025" i="1"/>
  <c r="CH3025" i="1"/>
  <c r="CJ3025" i="1"/>
  <c r="CI1530" i="1"/>
  <c r="CG1530" i="1"/>
  <c r="CS1138" i="1"/>
  <c r="CS920" i="1"/>
  <c r="CR968" i="1"/>
  <c r="CQ1138" i="1"/>
  <c r="CO2971" i="1"/>
  <c r="CO2919" i="1"/>
  <c r="CL2971" i="1"/>
  <c r="CH1253" i="1"/>
  <c r="CG2235" i="1"/>
  <c r="CI2235" i="1"/>
  <c r="CG1867" i="1"/>
  <c r="CI1867" i="1"/>
  <c r="CG1764" i="1"/>
  <c r="CI1764" i="1"/>
  <c r="CN2951" i="1"/>
  <c r="CS968" i="1"/>
  <c r="CQ2951" i="1"/>
  <c r="CP1138" i="1"/>
  <c r="CN579" i="1"/>
  <c r="CI579" i="1"/>
  <c r="CL579" i="1"/>
  <c r="CH579" i="1"/>
  <c r="CK579" i="1"/>
  <c r="CP579" i="1"/>
  <c r="CM579" i="1"/>
  <c r="CO579" i="1"/>
  <c r="CG2923" i="1"/>
  <c r="CI2923" i="1"/>
  <c r="CG2590" i="1"/>
  <c r="CI2590" i="1"/>
  <c r="CG2490" i="1"/>
  <c r="CI2490" i="1"/>
  <c r="CM1486" i="1"/>
  <c r="CK1054" i="1"/>
  <c r="CM2919" i="1"/>
  <c r="CH2919" i="1"/>
  <c r="CL2919" i="1"/>
  <c r="CK2919" i="1"/>
  <c r="CK2805" i="1"/>
  <c r="CJ2805" i="1"/>
  <c r="CO2805" i="1"/>
  <c r="CN2805" i="1"/>
  <c r="CL2805" i="1"/>
  <c r="CH2805" i="1"/>
  <c r="CO1138" i="1"/>
  <c r="CJ1138" i="1"/>
  <c r="CL1138" i="1"/>
  <c r="CH1138" i="1"/>
  <c r="CK1138" i="1"/>
  <c r="CM1138" i="1"/>
  <c r="CN1138" i="1"/>
  <c r="CE2641" i="1"/>
  <c r="CK2641" i="1"/>
  <c r="CE2028" i="1"/>
  <c r="CK2028" i="1"/>
  <c r="CG643" i="1"/>
  <c r="CI643" i="1"/>
  <c r="CE2828" i="1"/>
  <c r="CK2828" i="1"/>
  <c r="CE2804" i="1"/>
  <c r="CG2804" i="1" s="1"/>
  <c r="CK2804" i="1"/>
  <c r="CC1534" i="1"/>
  <c r="CK1534" i="1" s="1"/>
  <c r="CM1534" i="1"/>
  <c r="CE1486" i="1"/>
  <c r="CK1486" i="1"/>
  <c r="CC1464" i="1"/>
  <c r="CM1464" i="1"/>
  <c r="CE1007" i="1"/>
  <c r="CK1007" i="1"/>
  <c r="CE983" i="1"/>
  <c r="CK983" i="1"/>
  <c r="CH1113" i="1"/>
  <c r="CK1113" i="1"/>
  <c r="CI1113" i="1"/>
  <c r="CO1113" i="1"/>
  <c r="CL1113" i="1"/>
  <c r="CJ1113" i="1"/>
  <c r="CN968" i="1"/>
  <c r="CH968" i="1"/>
  <c r="CM968" i="1"/>
  <c r="CO968" i="1"/>
  <c r="CL968" i="1"/>
  <c r="CP968" i="1"/>
  <c r="CI968" i="1"/>
  <c r="CJ968" i="1"/>
  <c r="CK968" i="1"/>
  <c r="CH948" i="1"/>
  <c r="CM948" i="1"/>
  <c r="CO948" i="1"/>
  <c r="CL948" i="1"/>
  <c r="CI948" i="1"/>
  <c r="CJ948" i="1"/>
  <c r="CK948" i="1"/>
  <c r="CN948" i="1"/>
  <c r="CK920" i="1"/>
  <c r="CN920" i="1"/>
  <c r="CI920" i="1"/>
  <c r="CJ920" i="1"/>
  <c r="CM920" i="1"/>
  <c r="CO920" i="1"/>
  <c r="CP920" i="1"/>
  <c r="CH920" i="1"/>
  <c r="CC2677" i="1"/>
  <c r="CM2677" i="1"/>
  <c r="CC2634" i="1"/>
  <c r="CE2634" i="1" s="1"/>
  <c r="CM2634" i="1"/>
  <c r="CC2303" i="1"/>
  <c r="CM2303" i="1"/>
  <c r="CC2281" i="1"/>
  <c r="CM2281" i="1"/>
  <c r="CC1968" i="1"/>
  <c r="CE1968" i="1" s="1"/>
  <c r="CM1968" i="1"/>
  <c r="CC1780" i="1"/>
  <c r="CM1780" i="1"/>
  <c r="CE1638" i="1"/>
  <c r="CK1638" i="1"/>
  <c r="CC553" i="1"/>
  <c r="CM553" i="1"/>
  <c r="CI2971" i="1"/>
  <c r="CH2971" i="1"/>
  <c r="CJ2971" i="1"/>
  <c r="CK2971" i="1"/>
  <c r="CN2971" i="1"/>
  <c r="CI2951" i="1"/>
  <c r="CH2951" i="1"/>
  <c r="CM2951" i="1"/>
  <c r="CK2951" i="1"/>
  <c r="CL2951" i="1"/>
  <c r="CO2565" i="1"/>
  <c r="CH2565" i="1"/>
  <c r="CK2565" i="1"/>
  <c r="CN2565" i="1"/>
  <c r="CL2565" i="1"/>
  <c r="CM2565" i="1"/>
  <c r="CL1253" i="1"/>
  <c r="CK1253" i="1"/>
  <c r="CI1253" i="1"/>
  <c r="CJ1253" i="1"/>
  <c r="CM1253" i="1"/>
  <c r="CN1253" i="1"/>
  <c r="CA2972" i="1"/>
  <c r="CO2972" i="1"/>
  <c r="CC2940" i="1"/>
  <c r="CK2940" i="1" s="1"/>
  <c r="CM2940" i="1"/>
  <c r="CC2796" i="1"/>
  <c r="CM2796" i="1"/>
  <c r="CE2684" i="1"/>
  <c r="CK2684" i="1"/>
  <c r="CS1253" i="1"/>
  <c r="CR948" i="1"/>
  <c r="CQ1253" i="1"/>
  <c r="CP2971" i="1"/>
  <c r="CM2971" i="1"/>
  <c r="CI2919" i="1"/>
  <c r="CI836" i="1"/>
  <c r="CN836" i="1"/>
  <c r="CK836" i="1"/>
  <c r="CH836" i="1"/>
  <c r="CJ836" i="1"/>
  <c r="CP836" i="1"/>
  <c r="CP708" i="1"/>
  <c r="CM708" i="1"/>
  <c r="CO708" i="1"/>
  <c r="CH708" i="1"/>
  <c r="CN708" i="1"/>
  <c r="CK708" i="1"/>
  <c r="CL708" i="1"/>
  <c r="CJ1303" i="1"/>
  <c r="CH1303" i="1"/>
  <c r="CK1303" i="1"/>
  <c r="CM1303" i="1"/>
  <c r="CN1303" i="1"/>
  <c r="CO1303" i="1"/>
  <c r="CI1303" i="1"/>
  <c r="CL1303" i="1"/>
  <c r="CI1282" i="1"/>
  <c r="CJ1282" i="1"/>
  <c r="CK1282" i="1"/>
  <c r="CH1282" i="1"/>
  <c r="CO1282" i="1"/>
  <c r="CL1282" i="1"/>
  <c r="CS2971" i="1"/>
  <c r="CM2805" i="1"/>
  <c r="CM1113" i="1"/>
  <c r="CJ1099" i="1"/>
  <c r="CH1099" i="1"/>
  <c r="CK1099" i="1"/>
  <c r="CN1099" i="1"/>
  <c r="CM1099" i="1"/>
  <c r="CI1099" i="1"/>
  <c r="CO1099" i="1"/>
  <c r="CH2180" i="1"/>
  <c r="CL2180" i="1"/>
  <c r="CM2180" i="1"/>
  <c r="CO2180" i="1"/>
  <c r="CJ2180" i="1"/>
  <c r="CK2180" i="1"/>
  <c r="CS948" i="1"/>
  <c r="CR1113" i="1"/>
  <c r="CQ948" i="1"/>
  <c r="CP1253" i="1"/>
  <c r="CP948" i="1"/>
  <c r="CJ2919" i="1"/>
  <c r="CR2951" i="1"/>
  <c r="CR2919" i="1"/>
  <c r="CJ1225" i="1"/>
  <c r="CM1225" i="1"/>
  <c r="CI1225" i="1"/>
  <c r="CO1225" i="1"/>
  <c r="CL1225" i="1"/>
  <c r="CH1225" i="1"/>
  <c r="CK1225" i="1"/>
  <c r="CK1183" i="1"/>
  <c r="CM1183" i="1"/>
  <c r="CN1183" i="1"/>
  <c r="CH1183" i="1"/>
  <c r="CJ1183" i="1"/>
  <c r="CI1183" i="1"/>
  <c r="CS1113" i="1"/>
  <c r="CR2805" i="1"/>
  <c r="CQ1113" i="1"/>
  <c r="CP2951" i="1"/>
  <c r="CP2919" i="1"/>
  <c r="CO1253" i="1"/>
  <c r="CN1113" i="1"/>
  <c r="CM1638" i="1"/>
  <c r="CL920" i="1"/>
  <c r="CJ2951" i="1"/>
  <c r="CS2951" i="1"/>
  <c r="CS2919" i="1"/>
  <c r="CQ2565" i="1"/>
  <c r="CP2805" i="1"/>
  <c r="CJ2565" i="1"/>
  <c r="CJ923" i="1"/>
  <c r="CI2863" i="1"/>
  <c r="CK1454" i="1"/>
  <c r="CH1454" i="1"/>
  <c r="CJ1454" i="1"/>
  <c r="CM1454" i="1"/>
  <c r="CN1454" i="1"/>
  <c r="CI1454" i="1"/>
  <c r="CO1454" i="1"/>
  <c r="CL1454" i="1"/>
  <c r="CK1389" i="1"/>
  <c r="CH1389" i="1"/>
  <c r="CM1389" i="1"/>
  <c r="CO1389" i="1"/>
  <c r="CI1389" i="1"/>
  <c r="CJ1389" i="1"/>
  <c r="CL1389" i="1"/>
  <c r="CH1343" i="1"/>
  <c r="CO1343" i="1"/>
  <c r="CL1343" i="1"/>
  <c r="CJ1343" i="1"/>
  <c r="CK1343" i="1"/>
  <c r="CP1343" i="1"/>
  <c r="CI1343" i="1"/>
  <c r="CN1343" i="1"/>
  <c r="CH1321" i="1"/>
  <c r="CJ1321" i="1"/>
  <c r="CK1321" i="1"/>
  <c r="CM1321" i="1"/>
  <c r="CN1321" i="1"/>
  <c r="CI1321" i="1"/>
  <c r="CO1321" i="1"/>
  <c r="CL1321" i="1"/>
  <c r="CS2805" i="1"/>
  <c r="CP1113" i="1"/>
  <c r="CI1988" i="1"/>
  <c r="CM1988" i="1"/>
  <c r="CO1988" i="1"/>
  <c r="CJ1988" i="1"/>
  <c r="CL1988" i="1"/>
  <c r="CH1926" i="1"/>
  <c r="CO1926" i="1"/>
  <c r="CI1926" i="1"/>
  <c r="CN1926" i="1"/>
  <c r="CJ1926" i="1"/>
  <c r="CK1926" i="1"/>
  <c r="CL1926" i="1"/>
  <c r="CM1926" i="1"/>
  <c r="CK1740" i="1"/>
  <c r="CH1740" i="1"/>
  <c r="CM1740" i="1"/>
  <c r="CN1740" i="1"/>
  <c r="CJ1740" i="1"/>
  <c r="CJ1691" i="1"/>
  <c r="CL1691" i="1"/>
  <c r="CK1691" i="1"/>
  <c r="CM1691" i="1"/>
  <c r="CO1691" i="1"/>
  <c r="CI1691" i="1"/>
  <c r="CN1691" i="1"/>
  <c r="CH1691" i="1"/>
  <c r="CH1670" i="1"/>
  <c r="CK1670" i="1"/>
  <c r="CM1670" i="1"/>
  <c r="CO1670" i="1"/>
  <c r="CN1670" i="1"/>
  <c r="CI1670" i="1"/>
  <c r="CJ1670" i="1"/>
  <c r="CL1670" i="1"/>
  <c r="CN786" i="1"/>
  <c r="CH786" i="1"/>
  <c r="CK786" i="1"/>
  <c r="CM786" i="1"/>
  <c r="CP786" i="1"/>
  <c r="CH2756" i="1"/>
  <c r="CJ2756" i="1"/>
  <c r="CN2756" i="1"/>
  <c r="CL2756" i="1"/>
  <c r="CH2735" i="1"/>
  <c r="CJ2735" i="1"/>
  <c r="CN2735" i="1"/>
  <c r="CL2735" i="1"/>
  <c r="CK2735" i="1"/>
  <c r="CO2735" i="1"/>
  <c r="CL2713" i="1"/>
  <c r="CH2713" i="1"/>
  <c r="CK2713" i="1"/>
  <c r="CM2713" i="1"/>
  <c r="CJ2713" i="1"/>
  <c r="CH2694" i="1"/>
  <c r="CI2694" i="1"/>
  <c r="CO2694" i="1"/>
  <c r="CK2694" i="1"/>
  <c r="CM2694" i="1"/>
  <c r="CN2694" i="1"/>
  <c r="CI2535" i="1"/>
  <c r="CO2535" i="1"/>
  <c r="CK2535" i="1"/>
  <c r="CN2535" i="1"/>
  <c r="CJ2535" i="1"/>
  <c r="CH2535" i="1"/>
  <c r="CM2535" i="1"/>
  <c r="CI2412" i="1"/>
  <c r="CK2412" i="1"/>
  <c r="CH2412" i="1"/>
  <c r="CM2412" i="1"/>
  <c r="CL2412" i="1"/>
  <c r="CJ2412" i="1"/>
  <c r="CI2388" i="1"/>
  <c r="CH2388" i="1"/>
  <c r="CM2388" i="1"/>
  <c r="CN2388" i="1"/>
  <c r="CL2388" i="1"/>
  <c r="CO2388" i="1"/>
  <c r="CK2388" i="1"/>
  <c r="CH2370" i="1"/>
  <c r="CN2370" i="1"/>
  <c r="CM2370" i="1"/>
  <c r="CI2370" i="1"/>
  <c r="CL2370" i="1"/>
  <c r="CK2370" i="1"/>
  <c r="CL2264" i="1"/>
  <c r="CM2264" i="1"/>
  <c r="CH2264" i="1"/>
  <c r="CI2264" i="1"/>
  <c r="CJ2264" i="1"/>
  <c r="CO2264" i="1"/>
  <c r="CK2264" i="1"/>
  <c r="CK2198" i="1"/>
  <c r="CN2198" i="1"/>
  <c r="CL2198" i="1"/>
  <c r="CM2198" i="1"/>
  <c r="CJ2198" i="1"/>
  <c r="CH1488" i="1"/>
  <c r="CK1488" i="1"/>
  <c r="CI1488" i="1"/>
  <c r="CJ1488" i="1"/>
  <c r="CM1488" i="1"/>
  <c r="CN1488" i="1"/>
  <c r="CO1488" i="1"/>
  <c r="CM2280" i="1"/>
  <c r="CM2107" i="1"/>
  <c r="CM1240" i="1"/>
  <c r="CL2280" i="1"/>
  <c r="CL1521" i="1"/>
  <c r="CL1047" i="1"/>
  <c r="CK2338" i="1"/>
  <c r="CK866" i="1"/>
  <c r="CJ2151" i="1"/>
  <c r="CJ1795" i="1"/>
  <c r="CI2596" i="1"/>
  <c r="CI2319" i="1"/>
  <c r="CI1240" i="1"/>
  <c r="CH902" i="1"/>
  <c r="CO738" i="1"/>
  <c r="CN2280" i="1"/>
  <c r="CN1795" i="1"/>
  <c r="CN592" i="1"/>
  <c r="CM2208" i="1"/>
  <c r="CM738" i="1"/>
  <c r="CL2208" i="1"/>
  <c r="CL2107" i="1"/>
  <c r="CL587" i="1"/>
  <c r="CK2319" i="1"/>
  <c r="CK1466" i="1"/>
  <c r="CJ2167" i="1"/>
  <c r="CI953" i="1"/>
  <c r="CH2788" i="1"/>
  <c r="CH1504" i="1"/>
  <c r="CH1466" i="1"/>
  <c r="CH587" i="1"/>
  <c r="CG2687" i="1"/>
  <c r="CM2768" i="1"/>
  <c r="CM842" i="1"/>
  <c r="CL2808" i="1"/>
  <c r="CL1028" i="1"/>
  <c r="CL842" i="1"/>
  <c r="CK1753" i="1"/>
  <c r="CJ2638" i="1"/>
  <c r="CJ2502" i="1"/>
  <c r="CI2208" i="1"/>
  <c r="CI2107" i="1"/>
  <c r="CI1521" i="1"/>
  <c r="CH2768" i="1"/>
  <c r="CH2280" i="1"/>
  <c r="CG3002" i="1"/>
  <c r="CN2808" i="1"/>
  <c r="CN2208" i="1"/>
  <c r="CM1047" i="1"/>
  <c r="CL738" i="1"/>
  <c r="CK2107" i="1"/>
  <c r="CI3022" i="1"/>
  <c r="CI1916" i="1"/>
  <c r="CI885" i="1"/>
  <c r="CI866" i="1"/>
  <c r="CI587" i="1"/>
  <c r="CH2151" i="1"/>
  <c r="CH1753" i="1"/>
  <c r="CH1521" i="1"/>
  <c r="CG2885" i="1"/>
  <c r="CO1521" i="1"/>
  <c r="CN1521" i="1"/>
  <c r="CN1047" i="1"/>
  <c r="CM2974" i="1"/>
  <c r="CM2638" i="1"/>
  <c r="CL2638" i="1"/>
  <c r="CL1753" i="1"/>
  <c r="CL1008" i="1"/>
  <c r="CK1580" i="1"/>
  <c r="CK1240" i="1"/>
  <c r="CJ2338" i="1"/>
  <c r="CJ592" i="1"/>
  <c r="CI2773" i="1"/>
  <c r="CI2660" i="1"/>
  <c r="CI904" i="1"/>
  <c r="CH2338" i="1"/>
  <c r="CH2319" i="1"/>
  <c r="CM2151" i="1"/>
  <c r="CM1028" i="1"/>
  <c r="CL2950" i="1"/>
  <c r="CL2502" i="1"/>
  <c r="CK2950" i="1"/>
  <c r="CK2280" i="1"/>
  <c r="CK2208" i="1"/>
  <c r="CK738" i="1"/>
  <c r="CJ2808" i="1"/>
  <c r="CJ1580" i="1"/>
  <c r="CI2977" i="1"/>
  <c r="CI1753" i="1"/>
  <c r="CI1008" i="1"/>
  <c r="CI607" i="1"/>
  <c r="CH2596" i="1"/>
  <c r="CH2107" i="1"/>
  <c r="CH1580" i="1"/>
  <c r="CG1721" i="1"/>
  <c r="CO2502" i="1"/>
  <c r="CN2950" i="1"/>
  <c r="CN2502" i="1"/>
  <c r="CN587" i="1"/>
  <c r="CM2065" i="1"/>
  <c r="CM1521" i="1"/>
  <c r="CL2788" i="1"/>
  <c r="CL2151" i="1"/>
  <c r="CL1580" i="1"/>
  <c r="CL1466" i="1"/>
  <c r="CL1261" i="1"/>
  <c r="CL989" i="1"/>
  <c r="CK3002" i="1"/>
  <c r="CK842" i="1"/>
  <c r="CJ2319" i="1"/>
  <c r="CJ1753" i="1"/>
  <c r="CJ738" i="1"/>
  <c r="CI902" i="1"/>
  <c r="CI738" i="1"/>
  <c r="CH2974" i="1"/>
  <c r="CH2638" i="1"/>
  <c r="CN738" i="1"/>
  <c r="CM2338" i="1"/>
  <c r="CM902" i="1"/>
  <c r="CM885" i="1"/>
  <c r="CL2338" i="1"/>
  <c r="CK2773" i="1"/>
  <c r="CJ2950" i="1"/>
  <c r="CJ885" i="1"/>
  <c r="CI2974" i="1"/>
  <c r="CI1047" i="1"/>
  <c r="CN2167" i="1"/>
  <c r="CN1008" i="1"/>
  <c r="CM2596" i="1"/>
  <c r="CM1916" i="1"/>
  <c r="CL2065" i="1"/>
  <c r="CK2151" i="1"/>
  <c r="CK1028" i="1"/>
  <c r="CJ2788" i="1"/>
  <c r="CJ2596" i="1"/>
  <c r="CJ902" i="1"/>
  <c r="CI2788" i="1"/>
  <c r="CI1448" i="1"/>
  <c r="CH1240" i="1"/>
  <c r="CG2117" i="1"/>
  <c r="CN2065" i="1"/>
  <c r="CM2319" i="1"/>
  <c r="CL2768" i="1"/>
  <c r="CL2480" i="1"/>
  <c r="CL2319" i="1"/>
  <c r="CL1240" i="1"/>
  <c r="CK2065" i="1"/>
  <c r="CJ1521" i="1"/>
  <c r="CJ1047" i="1"/>
  <c r="CI2326" i="1"/>
  <c r="CN2768" i="1"/>
  <c r="CN2480" i="1"/>
  <c r="CN1580" i="1"/>
  <c r="CN1466" i="1"/>
  <c r="CN989" i="1"/>
  <c r="CM1466" i="1"/>
  <c r="CL2301" i="1"/>
  <c r="CL865" i="1"/>
  <c r="CK2977" i="1"/>
  <c r="CK2768" i="1"/>
  <c r="CK1008" i="1"/>
  <c r="CK592" i="1"/>
  <c r="CJ2280" i="1"/>
  <c r="CJ865" i="1"/>
  <c r="CI1466" i="1"/>
  <c r="CH885" i="1"/>
  <c r="CH865" i="1"/>
  <c r="CO1580" i="1"/>
  <c r="CN902" i="1"/>
  <c r="CM587" i="1"/>
  <c r="CL1795" i="1"/>
  <c r="CJ1028" i="1"/>
  <c r="CI1882" i="1"/>
  <c r="CH989" i="1"/>
  <c r="CL2974" i="1"/>
  <c r="CK1006" i="1"/>
  <c r="CK953" i="1"/>
  <c r="CJ1008" i="1"/>
  <c r="CN2974" i="1"/>
  <c r="CK1916" i="1"/>
  <c r="CI657" i="1"/>
  <c r="CH1796" i="1"/>
  <c r="CJ1796" i="1"/>
  <c r="CP1796" i="1"/>
  <c r="CO1796" i="1"/>
  <c r="CN1796" i="1"/>
  <c r="CK1796" i="1"/>
  <c r="CL1796" i="1"/>
  <c r="CQ1796" i="1"/>
  <c r="CS1796" i="1"/>
  <c r="CR1796" i="1"/>
  <c r="CI1796" i="1"/>
  <c r="CM1796" i="1"/>
  <c r="CI1903" i="1"/>
  <c r="CG1903" i="1"/>
  <c r="CI922" i="1"/>
  <c r="CG922" i="1"/>
  <c r="CG905" i="1"/>
  <c r="CI905" i="1"/>
  <c r="CI716" i="1"/>
  <c r="CG716" i="1"/>
  <c r="CI546" i="1"/>
  <c r="CG546" i="1"/>
  <c r="CM2997" i="1"/>
  <c r="CN2997" i="1"/>
  <c r="CL2997" i="1"/>
  <c r="CS2997" i="1"/>
  <c r="CK2997" i="1"/>
  <c r="CJ2997" i="1"/>
  <c r="CH2997" i="1"/>
  <c r="CO2997" i="1"/>
  <c r="CQ2997" i="1"/>
  <c r="CP2997" i="1"/>
  <c r="CR2997" i="1"/>
  <c r="CR2232" i="1"/>
  <c r="CK2232" i="1"/>
  <c r="CO2232" i="1"/>
  <c r="CJ2232" i="1"/>
  <c r="CN2232" i="1"/>
  <c r="CL2232" i="1"/>
  <c r="CS2232" i="1"/>
  <c r="CQ2232" i="1"/>
  <c r="CM2232" i="1"/>
  <c r="CP2232" i="1"/>
  <c r="CL937" i="1"/>
  <c r="CI937" i="1"/>
  <c r="CP937" i="1"/>
  <c r="CJ937" i="1"/>
  <c r="CM937" i="1"/>
  <c r="CO937" i="1"/>
  <c r="CR937" i="1"/>
  <c r="CN937" i="1"/>
  <c r="CK937" i="1"/>
  <c r="CQ937" i="1"/>
  <c r="CS937" i="1"/>
  <c r="CH937" i="1"/>
  <c r="CI917" i="1"/>
  <c r="CJ917" i="1"/>
  <c r="CM917" i="1"/>
  <c r="CO917" i="1"/>
  <c r="CR917" i="1"/>
  <c r="CN917" i="1"/>
  <c r="CK917" i="1"/>
  <c r="CQ917" i="1"/>
  <c r="CS917" i="1"/>
  <c r="CH917" i="1"/>
  <c r="CL917" i="1"/>
  <c r="CP917" i="1"/>
  <c r="CE3007" i="1"/>
  <c r="CK3007" i="1"/>
  <c r="CE2771" i="1"/>
  <c r="CK2771" i="1"/>
  <c r="CK2715" i="1"/>
  <c r="CE2715" i="1"/>
  <c r="CE2259" i="1"/>
  <c r="CG2259" i="1" s="1"/>
  <c r="CK2259" i="1"/>
  <c r="CE2240" i="1"/>
  <c r="CK2240" i="1"/>
  <c r="CQ2827" i="1"/>
  <c r="CP2827" i="1"/>
  <c r="CR2827" i="1"/>
  <c r="CM2827" i="1"/>
  <c r="CH2827" i="1"/>
  <c r="CN2827" i="1"/>
  <c r="CL2827" i="1"/>
  <c r="CI2827" i="1"/>
  <c r="CK2827" i="1"/>
  <c r="CS2827" i="1"/>
  <c r="CO2827" i="1"/>
  <c r="CJ2827" i="1"/>
  <c r="CO2763" i="1"/>
  <c r="CQ2763" i="1"/>
  <c r="CP2763" i="1"/>
  <c r="CR2763" i="1"/>
  <c r="CN2763" i="1"/>
  <c r="CI2763" i="1"/>
  <c r="CL2763" i="1"/>
  <c r="CM2763" i="1"/>
  <c r="CS2763" i="1"/>
  <c r="CH2763" i="1"/>
  <c r="CJ2763" i="1"/>
  <c r="CK2763" i="1"/>
  <c r="CH2515" i="1"/>
  <c r="CK2515" i="1"/>
  <c r="CI2515" i="1"/>
  <c r="CO2515" i="1"/>
  <c r="CQ2515" i="1"/>
  <c r="CP2515" i="1"/>
  <c r="CR2515" i="1"/>
  <c r="CJ2515" i="1"/>
  <c r="CM2515" i="1"/>
  <c r="CN2515" i="1"/>
  <c r="CL2515" i="1"/>
  <c r="CS2515" i="1"/>
  <c r="CH2471" i="1"/>
  <c r="CN2471" i="1"/>
  <c r="CI2471" i="1"/>
  <c r="CL2471" i="1"/>
  <c r="CS2471" i="1"/>
  <c r="CM2471" i="1"/>
  <c r="CK2471" i="1"/>
  <c r="CQ2471" i="1"/>
  <c r="CO2471" i="1"/>
  <c r="CP2471" i="1"/>
  <c r="CR2471" i="1"/>
  <c r="CJ2471" i="1"/>
  <c r="CN2453" i="1"/>
  <c r="CL2453" i="1"/>
  <c r="CH2453" i="1"/>
  <c r="CS2453" i="1"/>
  <c r="CI2453" i="1"/>
  <c r="CM2453" i="1"/>
  <c r="CK2453" i="1"/>
  <c r="CQ2453" i="1"/>
  <c r="CP2453" i="1"/>
  <c r="CO2453" i="1"/>
  <c r="CR2453" i="1"/>
  <c r="CJ2453" i="1"/>
  <c r="CL2432" i="1"/>
  <c r="CS2432" i="1"/>
  <c r="CH2432" i="1"/>
  <c r="CM2432" i="1"/>
  <c r="CQ2432" i="1"/>
  <c r="CI2432" i="1"/>
  <c r="CK2432" i="1"/>
  <c r="CP2432" i="1"/>
  <c r="CR2432" i="1"/>
  <c r="CJ2432" i="1"/>
  <c r="CO2432" i="1"/>
  <c r="CN2432" i="1"/>
  <c r="CH2227" i="1"/>
  <c r="CJ2227" i="1"/>
  <c r="CN2227" i="1"/>
  <c r="CI2227" i="1"/>
  <c r="CL2227" i="1"/>
  <c r="CS2227" i="1"/>
  <c r="CQ2227" i="1"/>
  <c r="CM2227" i="1"/>
  <c r="CP2227" i="1"/>
  <c r="CR2227" i="1"/>
  <c r="CK2227" i="1"/>
  <c r="CO2227" i="1"/>
  <c r="CN1953" i="1"/>
  <c r="CH1953" i="1"/>
  <c r="CO1953" i="1"/>
  <c r="CK1953" i="1"/>
  <c r="CL1953" i="1"/>
  <c r="CS1953" i="1"/>
  <c r="CQ1953" i="1"/>
  <c r="CJ1953" i="1"/>
  <c r="CI1953" i="1"/>
  <c r="CP1953" i="1"/>
  <c r="CR1953" i="1"/>
  <c r="CM1953" i="1"/>
  <c r="CH1933" i="1"/>
  <c r="CO1933" i="1"/>
  <c r="CK1933" i="1"/>
  <c r="CL1933" i="1"/>
  <c r="CS1933" i="1"/>
  <c r="CQ1933" i="1"/>
  <c r="CJ1933" i="1"/>
  <c r="CP1933" i="1"/>
  <c r="CI1933" i="1"/>
  <c r="CR1933" i="1"/>
  <c r="CM1933" i="1"/>
  <c r="CN1933" i="1"/>
  <c r="CH1912" i="1"/>
  <c r="CS1912" i="1"/>
  <c r="CQ1912" i="1"/>
  <c r="CJ1912" i="1"/>
  <c r="CP1912" i="1"/>
  <c r="CI1912" i="1"/>
  <c r="CN1912" i="1"/>
  <c r="CR1912" i="1"/>
  <c r="CM1912" i="1"/>
  <c r="CO1912" i="1"/>
  <c r="CK1912" i="1"/>
  <c r="CL1912" i="1"/>
  <c r="CQ1892" i="1"/>
  <c r="CJ1892" i="1"/>
  <c r="CP1892" i="1"/>
  <c r="CN1892" i="1"/>
  <c r="CR1892" i="1"/>
  <c r="CI1892" i="1"/>
  <c r="CM1892" i="1"/>
  <c r="CO1892" i="1"/>
  <c r="CK1892" i="1"/>
  <c r="CL1892" i="1"/>
  <c r="CS1892" i="1"/>
  <c r="CH1892" i="1"/>
  <c r="CK1707" i="1"/>
  <c r="CQ1707" i="1"/>
  <c r="CI1707" i="1"/>
  <c r="CJ1707" i="1"/>
  <c r="CP1707" i="1"/>
  <c r="CH1707" i="1"/>
  <c r="CS1707" i="1"/>
  <c r="CN1707" i="1"/>
  <c r="CR1707" i="1"/>
  <c r="CM1707" i="1"/>
  <c r="CL1707" i="1"/>
  <c r="CO1707" i="1"/>
  <c r="CI1385" i="1"/>
  <c r="CN1385" i="1"/>
  <c r="CR1385" i="1"/>
  <c r="CL1385" i="1"/>
  <c r="CQ1385" i="1"/>
  <c r="CS1385" i="1"/>
  <c r="CM1385" i="1"/>
  <c r="CH1385" i="1"/>
  <c r="CO1385" i="1"/>
  <c r="CP1385" i="1"/>
  <c r="CJ1385" i="1"/>
  <c r="CK1385" i="1"/>
  <c r="CI1365" i="1"/>
  <c r="CL1365" i="1"/>
  <c r="CQ1365" i="1"/>
  <c r="CS1365" i="1"/>
  <c r="CM1365" i="1"/>
  <c r="CO1365" i="1"/>
  <c r="CP1365" i="1"/>
  <c r="CK1365" i="1"/>
  <c r="CH1365" i="1"/>
  <c r="CJ1365" i="1"/>
  <c r="CN1365" i="1"/>
  <c r="CR1365" i="1"/>
  <c r="CP1084" i="1"/>
  <c r="CO1084" i="1"/>
  <c r="CK1084" i="1"/>
  <c r="CR1084" i="1"/>
  <c r="CJ1084" i="1"/>
  <c r="CN1084" i="1"/>
  <c r="CI1084" i="1"/>
  <c r="CH1084" i="1"/>
  <c r="CS1084" i="1"/>
  <c r="CL1084" i="1"/>
  <c r="CQ1084" i="1"/>
  <c r="CM1084" i="1"/>
  <c r="CN1062" i="1"/>
  <c r="CJ1062" i="1"/>
  <c r="CI1062" i="1"/>
  <c r="CS1062" i="1"/>
  <c r="CH1062" i="1"/>
  <c r="CL1062" i="1"/>
  <c r="CQ1062" i="1"/>
  <c r="CM1062" i="1"/>
  <c r="CP1062" i="1"/>
  <c r="CO1062" i="1"/>
  <c r="CR1062" i="1"/>
  <c r="CK1062" i="1"/>
  <c r="CR800" i="1"/>
  <c r="CI800" i="1"/>
  <c r="CM800" i="1"/>
  <c r="CO800" i="1"/>
  <c r="CN800" i="1"/>
  <c r="CQ800" i="1"/>
  <c r="CS800" i="1"/>
  <c r="CJ800" i="1"/>
  <c r="CK800" i="1"/>
  <c r="CL800" i="1"/>
  <c r="CH800" i="1"/>
  <c r="CP800" i="1"/>
  <c r="CM762" i="1"/>
  <c r="CO762" i="1"/>
  <c r="CN762" i="1"/>
  <c r="CQ762" i="1"/>
  <c r="CS762" i="1"/>
  <c r="CI762" i="1"/>
  <c r="CK762" i="1"/>
  <c r="CL762" i="1"/>
  <c r="CJ762" i="1"/>
  <c r="CP762" i="1"/>
  <c r="CH762" i="1"/>
  <c r="CR762" i="1"/>
  <c r="CH2981" i="1"/>
  <c r="CH2704" i="1"/>
  <c r="CH2404" i="1"/>
  <c r="CH1968" i="1"/>
  <c r="CI3031" i="1"/>
  <c r="CI2057" i="1"/>
  <c r="CI1934" i="1"/>
  <c r="CH1849" i="1"/>
  <c r="CH916" i="1"/>
  <c r="CH1362" i="1"/>
  <c r="CH1534" i="1"/>
  <c r="CH1883" i="1"/>
  <c r="CH1177" i="1"/>
  <c r="CH2493" i="1"/>
  <c r="CH710" i="1"/>
  <c r="CH666" i="1"/>
  <c r="CI2668" i="1"/>
  <c r="CI524" i="1"/>
  <c r="CI2805" i="1"/>
  <c r="CI2859" i="1"/>
  <c r="CI2841" i="1"/>
  <c r="CI2823" i="1"/>
  <c r="CI786" i="1"/>
  <c r="CI1932" i="1"/>
  <c r="CI1897" i="1"/>
  <c r="CI1489" i="1"/>
  <c r="CI2292" i="1"/>
  <c r="CI1506" i="1"/>
  <c r="CK729" i="1"/>
  <c r="CO2546" i="1"/>
  <c r="CI2452" i="1"/>
  <c r="CH2452" i="1"/>
  <c r="CH1894" i="1"/>
  <c r="CI1894" i="1"/>
  <c r="CH1329" i="1"/>
  <c r="CJ1329" i="1"/>
  <c r="CI1329" i="1"/>
  <c r="CH665" i="1"/>
  <c r="CI665" i="1"/>
  <c r="CH2403" i="1"/>
  <c r="CJ2403" i="1"/>
  <c r="CI2403" i="1"/>
  <c r="CI2157" i="1"/>
  <c r="CH2157" i="1"/>
  <c r="CH2119" i="1"/>
  <c r="CJ2119" i="1"/>
  <c r="CH2025" i="1"/>
  <c r="CI2025" i="1"/>
  <c r="CI1836" i="1"/>
  <c r="CH1836" i="1"/>
  <c r="CH1590" i="1"/>
  <c r="CJ1590" i="1"/>
  <c r="CJ1460" i="1"/>
  <c r="CH1460" i="1"/>
  <c r="CI1460" i="1"/>
  <c r="CH1328" i="1"/>
  <c r="CJ1328" i="1"/>
  <c r="CI1328" i="1"/>
  <c r="CS2014" i="1"/>
  <c r="CS1997" i="1"/>
  <c r="CS665" i="1"/>
  <c r="CQ2025" i="1"/>
  <c r="CQ1460" i="1"/>
  <c r="CQ1329" i="1"/>
  <c r="CP2309" i="1"/>
  <c r="CP2157" i="1"/>
  <c r="CP1590" i="1"/>
  <c r="CO2452" i="1"/>
  <c r="CO2025" i="1"/>
  <c r="CN1910" i="1"/>
  <c r="CN1894" i="1"/>
  <c r="CM1460" i="1"/>
  <c r="CM1328" i="1"/>
  <c r="CK665" i="1"/>
  <c r="CI2554" i="1"/>
  <c r="CI1945" i="1"/>
  <c r="CG2805" i="1"/>
  <c r="CH2469" i="1"/>
  <c r="CH683" i="1"/>
  <c r="CI683" i="1"/>
  <c r="CG1788" i="1"/>
  <c r="CI1788" i="1"/>
  <c r="CG1771" i="1"/>
  <c r="CI1771" i="1"/>
  <c r="CG1326" i="1"/>
  <c r="CI1326" i="1"/>
  <c r="CG1022" i="1"/>
  <c r="CI1022" i="1"/>
  <c r="CG623" i="1"/>
  <c r="CI623" i="1"/>
  <c r="CI2577" i="1"/>
  <c r="CH2577" i="1"/>
  <c r="CH1336" i="1"/>
  <c r="CJ1336" i="1"/>
  <c r="CH1279" i="1"/>
  <c r="CJ1279" i="1"/>
  <c r="CG3043" i="1"/>
  <c r="CI3043" i="1"/>
  <c r="CG2360" i="1"/>
  <c r="CI2360" i="1"/>
  <c r="CG2320" i="1"/>
  <c r="CI2320" i="1"/>
  <c r="CG1714" i="1"/>
  <c r="CI1714" i="1"/>
  <c r="CG1697" i="1"/>
  <c r="CI1697" i="1"/>
  <c r="CS2452" i="1"/>
  <c r="CS1979" i="1"/>
  <c r="CS1962" i="1"/>
  <c r="CS1945" i="1"/>
  <c r="CS1928" i="1"/>
  <c r="CR1590" i="1"/>
  <c r="CR1460" i="1"/>
  <c r="CQ2442" i="1"/>
  <c r="CQ1328" i="1"/>
  <c r="CP2025" i="1"/>
  <c r="CP1460" i="1"/>
  <c r="CP1329" i="1"/>
  <c r="CK1836" i="1"/>
  <c r="CI1962" i="1"/>
  <c r="CI2537" i="1"/>
  <c r="CH2537" i="1"/>
  <c r="CI2520" i="1"/>
  <c r="CH2520" i="1"/>
  <c r="CI2503" i="1"/>
  <c r="CH2503" i="1"/>
  <c r="CI2486" i="1"/>
  <c r="CH2486" i="1"/>
  <c r="CH1346" i="1"/>
  <c r="CJ1346" i="1"/>
  <c r="CJ702" i="1"/>
  <c r="CH702" i="1"/>
  <c r="CG2953" i="1"/>
  <c r="CI2953" i="1"/>
  <c r="CG2935" i="1"/>
  <c r="CI2935" i="1"/>
  <c r="CG2897" i="1"/>
  <c r="CI2897" i="1"/>
  <c r="CI1014" i="1"/>
  <c r="CG1014" i="1"/>
  <c r="CI996" i="1"/>
  <c r="CG996" i="1"/>
  <c r="CG806" i="1"/>
  <c r="CI806" i="1"/>
  <c r="CI766" i="1"/>
  <c r="CG766" i="1"/>
  <c r="CG726" i="1"/>
  <c r="CI726" i="1"/>
  <c r="CG708" i="1"/>
  <c r="CI708" i="1"/>
  <c r="CI2782" i="1"/>
  <c r="CG2782" i="1"/>
  <c r="CG2664" i="1"/>
  <c r="CI2664" i="1"/>
  <c r="CG1508" i="1"/>
  <c r="CI1508" i="1"/>
  <c r="CG1472" i="1"/>
  <c r="CI1472" i="1"/>
  <c r="CH2678" i="1"/>
  <c r="CI2678" i="1"/>
  <c r="CI2559" i="1"/>
  <c r="CH2559" i="1"/>
  <c r="CH2101" i="1"/>
  <c r="CJ2101" i="1"/>
  <c r="CH2083" i="1"/>
  <c r="CJ2083" i="1"/>
  <c r="CI2083" i="1"/>
  <c r="CH2066" i="1"/>
  <c r="CJ2066" i="1"/>
  <c r="CH2050" i="1"/>
  <c r="CJ2050" i="1"/>
  <c r="CH2033" i="1"/>
  <c r="CJ2033" i="1"/>
  <c r="CJ1441" i="1"/>
  <c r="CH1441" i="1"/>
  <c r="CJ1424" i="1"/>
  <c r="CH1424" i="1"/>
  <c r="CH1407" i="1"/>
  <c r="CH1390" i="1"/>
  <c r="CH1373" i="1"/>
  <c r="CJ1373" i="1"/>
  <c r="CH1297" i="1"/>
  <c r="CH814" i="1"/>
  <c r="CJ814" i="1"/>
  <c r="CH776" i="1"/>
  <c r="CJ776" i="1"/>
  <c r="CI758" i="1"/>
  <c r="CH758" i="1"/>
  <c r="CJ758" i="1"/>
  <c r="CJ741" i="1"/>
  <c r="CH741" i="1"/>
  <c r="CJ724" i="1"/>
  <c r="CI724" i="1"/>
  <c r="CH724" i="1"/>
  <c r="CJ707" i="1"/>
  <c r="CH707" i="1"/>
  <c r="CJ690" i="1"/>
  <c r="CH690" i="1"/>
  <c r="CI690" i="1"/>
  <c r="CJ671" i="1"/>
  <c r="CH671" i="1"/>
  <c r="CI671" i="1"/>
  <c r="CS1910" i="1"/>
  <c r="CS1894" i="1"/>
  <c r="CR1329" i="1"/>
  <c r="CP2442" i="1"/>
  <c r="CP1328" i="1"/>
  <c r="CO1684" i="1"/>
  <c r="CL2403" i="1"/>
  <c r="CJ1836" i="1"/>
  <c r="CI2442" i="1"/>
  <c r="CI1979" i="1"/>
  <c r="CH2570" i="1"/>
  <c r="CI2570" i="1"/>
  <c r="CH2065" i="1"/>
  <c r="CI2065" i="1"/>
  <c r="CJ720" i="1"/>
  <c r="CH720" i="1"/>
  <c r="CG3028" i="1"/>
  <c r="CI3028" i="1"/>
  <c r="CG1986" i="1"/>
  <c r="CI1986" i="1"/>
  <c r="CI1033" i="1"/>
  <c r="CG1033" i="1"/>
  <c r="CH1119" i="1"/>
  <c r="CI977" i="1"/>
  <c r="CH977" i="1"/>
  <c r="CJ854" i="1"/>
  <c r="CH854" i="1"/>
  <c r="CH606" i="1"/>
  <c r="CJ606" i="1"/>
  <c r="CH503" i="1"/>
  <c r="CJ503" i="1"/>
  <c r="CI503" i="1"/>
  <c r="CG2997" i="1"/>
  <c r="CI2997" i="1"/>
  <c r="CG2889" i="1"/>
  <c r="CI2889" i="1"/>
  <c r="CI2803" i="1"/>
  <c r="CG2803" i="1"/>
  <c r="CI2538" i="1"/>
  <c r="CG2538" i="1"/>
  <c r="CI2436" i="1"/>
  <c r="CG2436" i="1"/>
  <c r="CG2249" i="1"/>
  <c r="CI2249" i="1"/>
  <c r="CG2230" i="1"/>
  <c r="CI2230" i="1"/>
  <c r="CG2011" i="1"/>
  <c r="CI2011" i="1"/>
  <c r="CR2309" i="1"/>
  <c r="CR2157" i="1"/>
  <c r="CR2025" i="1"/>
  <c r="CR1328" i="1"/>
  <c r="CO2309" i="1"/>
  <c r="CO2157" i="1"/>
  <c r="CO1836" i="1"/>
  <c r="CN1590" i="1"/>
  <c r="CN1460" i="1"/>
  <c r="CN1329" i="1"/>
  <c r="CM2014" i="1"/>
  <c r="CM1997" i="1"/>
  <c r="CL2014" i="1"/>
  <c r="CL1997" i="1"/>
  <c r="CK2157" i="1"/>
  <c r="CJ2452" i="1"/>
  <c r="CH2587" i="1"/>
  <c r="CI2587" i="1"/>
  <c r="CH2082" i="1"/>
  <c r="CI2082" i="1"/>
  <c r="CH1380" i="1"/>
  <c r="CI1380" i="1"/>
  <c r="CJ1380" i="1"/>
  <c r="CG3046" i="1"/>
  <c r="CI3046" i="1"/>
  <c r="CQ2119" i="1"/>
  <c r="CQ1836" i="1"/>
  <c r="CQ1684" i="1"/>
  <c r="CN1328" i="1"/>
  <c r="CM1979" i="1"/>
  <c r="CM1962" i="1"/>
  <c r="CM1945" i="1"/>
  <c r="CM1928" i="1"/>
  <c r="CL2452" i="1"/>
  <c r="CL1979" i="1"/>
  <c r="CL1962" i="1"/>
  <c r="CL1945" i="1"/>
  <c r="CL1928" i="1"/>
  <c r="CK2452" i="1"/>
  <c r="CK1329" i="1"/>
  <c r="CK1107" i="1"/>
  <c r="CJ2157" i="1"/>
  <c r="CI1997" i="1"/>
  <c r="CH2605" i="1"/>
  <c r="CH2099" i="1"/>
  <c r="CI2099" i="1"/>
  <c r="CJ1397" i="1"/>
  <c r="CI756" i="1"/>
  <c r="CH756" i="1"/>
  <c r="CJ756" i="1"/>
  <c r="CG2004" i="1"/>
  <c r="CI2004" i="1"/>
  <c r="CS1590" i="1"/>
  <c r="CS1460" i="1"/>
  <c r="CP2119" i="1"/>
  <c r="CP1836" i="1"/>
  <c r="CP1684" i="1"/>
  <c r="CN2309" i="1"/>
  <c r="CN2157" i="1"/>
  <c r="CN2025" i="1"/>
  <c r="CM1910" i="1"/>
  <c r="CM1894" i="1"/>
  <c r="CL1910" i="1"/>
  <c r="CL1894" i="1"/>
  <c r="CK1460" i="1"/>
  <c r="CK1328" i="1"/>
  <c r="CI1684" i="1"/>
  <c r="CH2673" i="1"/>
  <c r="CJ2673" i="1"/>
  <c r="CH2656" i="1"/>
  <c r="CI2656" i="1"/>
  <c r="CH2639" i="1"/>
  <c r="CJ2639" i="1"/>
  <c r="CH2623" i="1"/>
  <c r="CJ2623" i="1"/>
  <c r="CH2115" i="1"/>
  <c r="CI2115" i="1"/>
  <c r="CJ1414" i="1"/>
  <c r="CH1414" i="1"/>
  <c r="CI774" i="1"/>
  <c r="CH774" i="1"/>
  <c r="CJ774" i="1"/>
  <c r="CG2092" i="1"/>
  <c r="CI2092" i="1"/>
  <c r="CG2056" i="1"/>
  <c r="CI2056" i="1"/>
  <c r="CG2038" i="1"/>
  <c r="CI2038" i="1"/>
  <c r="CG2021" i="1"/>
  <c r="CI2021" i="1"/>
  <c r="CG1310" i="1"/>
  <c r="CI1310" i="1"/>
  <c r="CG1289" i="1"/>
  <c r="CI1289" i="1"/>
  <c r="CH1333" i="1"/>
  <c r="CI1333" i="1"/>
  <c r="CS1329" i="1"/>
  <c r="CR2442" i="1"/>
  <c r="CR1684" i="1"/>
  <c r="CQ2403" i="1"/>
  <c r="CO665" i="1"/>
  <c r="CJ1430" i="1"/>
  <c r="CH1430" i="1"/>
  <c r="CH807" i="1"/>
  <c r="CJ807" i="1"/>
  <c r="CH790" i="1"/>
  <c r="CJ790" i="1"/>
  <c r="CG2219" i="1"/>
  <c r="CI2219" i="1"/>
  <c r="CG2201" i="1"/>
  <c r="CI2201" i="1"/>
  <c r="CG2147" i="1"/>
  <c r="CI2147" i="1"/>
  <c r="CG2110" i="1"/>
  <c r="CI2110" i="1"/>
  <c r="CH1879" i="1"/>
  <c r="CI1879" i="1"/>
  <c r="CJ1756" i="1"/>
  <c r="CH1756" i="1"/>
  <c r="CH1734" i="1"/>
  <c r="CI1734" i="1"/>
  <c r="CJ1734" i="1"/>
  <c r="CH1611" i="1"/>
  <c r="CJ1611" i="1"/>
  <c r="CH1350" i="1"/>
  <c r="CS2309" i="1"/>
  <c r="CS2157" i="1"/>
  <c r="CS2025" i="1"/>
  <c r="CS1328" i="1"/>
  <c r="CR1836" i="1"/>
  <c r="CP2403" i="1"/>
  <c r="CO1329" i="1"/>
  <c r="CM2442" i="1"/>
  <c r="CJ2309" i="1"/>
  <c r="CJ2014" i="1"/>
  <c r="CJ1997" i="1"/>
  <c r="CJ665" i="1"/>
  <c r="CI2014" i="1"/>
  <c r="CH2838" i="1"/>
  <c r="CI2838" i="1"/>
  <c r="CH2822" i="1"/>
  <c r="CI2822" i="1"/>
  <c r="CH2806" i="1"/>
  <c r="CI2806" i="1"/>
  <c r="CH2790" i="1"/>
  <c r="CI2790" i="1"/>
  <c r="CH2774" i="1"/>
  <c r="CI2774" i="1"/>
  <c r="CH2758" i="1"/>
  <c r="CH2741" i="1"/>
  <c r="CJ2741" i="1"/>
  <c r="CI2741" i="1"/>
  <c r="CJ2724" i="1"/>
  <c r="CH2724" i="1"/>
  <c r="CH2707" i="1"/>
  <c r="CJ2707" i="1"/>
  <c r="CH2148" i="1"/>
  <c r="CI2148" i="1"/>
  <c r="CH2131" i="1"/>
  <c r="CI2131" i="1"/>
  <c r="CJ1446" i="1"/>
  <c r="CH1446" i="1"/>
  <c r="CI1446" i="1"/>
  <c r="CH823" i="1"/>
  <c r="CJ823" i="1"/>
  <c r="CI823" i="1"/>
  <c r="CI1470" i="1"/>
  <c r="CG1470" i="1"/>
  <c r="CI1436" i="1"/>
  <c r="CG1436" i="1"/>
  <c r="CI1418" i="1"/>
  <c r="CG1418" i="1"/>
  <c r="CI1401" i="1"/>
  <c r="CG1401" i="1"/>
  <c r="CI1384" i="1"/>
  <c r="CG1384" i="1"/>
  <c r="CI1366" i="1"/>
  <c r="CG1366" i="1"/>
  <c r="CG1348" i="1"/>
  <c r="CI1348" i="1"/>
  <c r="CR2119" i="1"/>
  <c r="CQ2452" i="1"/>
  <c r="CO2442" i="1"/>
  <c r="CO1460" i="1"/>
  <c r="CO1328" i="1"/>
  <c r="CN2442" i="1"/>
  <c r="CN1684" i="1"/>
  <c r="CL1590" i="1"/>
  <c r="CL1460" i="1"/>
  <c r="CL1329" i="1"/>
  <c r="CK2014" i="1"/>
  <c r="CK1997" i="1"/>
  <c r="CJ1979" i="1"/>
  <c r="CJ1962" i="1"/>
  <c r="CJ1945" i="1"/>
  <c r="CJ1928" i="1"/>
  <c r="CH2886" i="1"/>
  <c r="CI2886" i="1"/>
  <c r="CH2870" i="1"/>
  <c r="CI2870" i="1"/>
  <c r="CH2854" i="1"/>
  <c r="CI2854" i="1"/>
  <c r="CI1576" i="1"/>
  <c r="CH1576" i="1"/>
  <c r="CJ1576" i="1"/>
  <c r="CI1559" i="1"/>
  <c r="CH1559" i="1"/>
  <c r="CJ1559" i="1"/>
  <c r="CI1542" i="1"/>
  <c r="CH1542" i="1"/>
  <c r="CJ1542" i="1"/>
  <c r="CI1526" i="1"/>
  <c r="CH1526" i="1"/>
  <c r="CJ1526" i="1"/>
  <c r="CI1510" i="1"/>
  <c r="CJ1510" i="1"/>
  <c r="CH1510" i="1"/>
  <c r="CJ1494" i="1"/>
  <c r="CH1494" i="1"/>
  <c r="CI1494" i="1"/>
  <c r="CJ1478" i="1"/>
  <c r="CH1478" i="1"/>
  <c r="CI1478" i="1"/>
  <c r="CJ1462" i="1"/>
  <c r="CH1462" i="1"/>
  <c r="CI1462" i="1"/>
  <c r="CH840" i="1"/>
  <c r="CJ840" i="1"/>
  <c r="CI840" i="1"/>
  <c r="CQ2014" i="1"/>
  <c r="CQ1997" i="1"/>
  <c r="CP2452" i="1"/>
  <c r="CN1836" i="1"/>
  <c r="CN665" i="1"/>
  <c r="CL1328" i="1"/>
  <c r="CK1979" i="1"/>
  <c r="CK1962" i="1"/>
  <c r="CK1945" i="1"/>
  <c r="CK1928" i="1"/>
  <c r="CJ1910" i="1"/>
  <c r="CJ1894" i="1"/>
  <c r="CH1910" i="1"/>
  <c r="CI3048" i="1"/>
  <c r="CH3048" i="1"/>
  <c r="CI3032" i="1"/>
  <c r="CH3032" i="1"/>
  <c r="CI3016" i="1"/>
  <c r="CH3016" i="1"/>
  <c r="CI3000" i="1"/>
  <c r="CH3000" i="1"/>
  <c r="CI2982" i="1"/>
  <c r="CH2982" i="1"/>
  <c r="CI2966" i="1"/>
  <c r="CH2966" i="1"/>
  <c r="CI2950" i="1"/>
  <c r="CH2950" i="1"/>
  <c r="CH2918" i="1"/>
  <c r="CI2918" i="1"/>
  <c r="CH2302" i="1"/>
  <c r="CH2285" i="1"/>
  <c r="CI2267" i="1"/>
  <c r="CH2267" i="1"/>
  <c r="CJ2267" i="1"/>
  <c r="CI2250" i="1"/>
  <c r="CH2250" i="1"/>
  <c r="CJ2250" i="1"/>
  <c r="CI2232" i="1"/>
  <c r="CH2232" i="1"/>
  <c r="CI2215" i="1"/>
  <c r="CH2215" i="1"/>
  <c r="CI2198" i="1"/>
  <c r="CH2198" i="1"/>
  <c r="CH2181" i="1"/>
  <c r="CH1608" i="1"/>
  <c r="CJ1608" i="1"/>
  <c r="CI1608" i="1"/>
  <c r="CH1592" i="1"/>
  <c r="CJ1592" i="1"/>
  <c r="CJ973" i="1"/>
  <c r="CH973" i="1"/>
  <c r="CJ957" i="1"/>
  <c r="CH957" i="1"/>
  <c r="CI940" i="1"/>
  <c r="CJ940" i="1"/>
  <c r="CH940" i="1"/>
  <c r="CI924" i="1"/>
  <c r="CJ924" i="1"/>
  <c r="CH924" i="1"/>
  <c r="CJ906" i="1"/>
  <c r="CI906" i="1"/>
  <c r="CH906" i="1"/>
  <c r="CJ888" i="1"/>
  <c r="CI888" i="1"/>
  <c r="CH888" i="1"/>
  <c r="CJ872" i="1"/>
  <c r="CI872" i="1"/>
  <c r="CH872" i="1"/>
  <c r="CG2345" i="1"/>
  <c r="CI2345" i="1"/>
  <c r="CG2327" i="1"/>
  <c r="CI2327" i="1"/>
  <c r="CG2274" i="1"/>
  <c r="CI2274" i="1"/>
  <c r="CG1596" i="1"/>
  <c r="CI1596" i="1"/>
  <c r="CG1578" i="1"/>
  <c r="CI1578" i="1"/>
  <c r="CH2393" i="1"/>
  <c r="CH2350" i="1"/>
  <c r="CH2166" i="1"/>
  <c r="CI2166" i="1"/>
  <c r="CJ2166" i="1"/>
  <c r="CS2442" i="1"/>
  <c r="CS1684" i="1"/>
  <c r="CQ1979" i="1"/>
  <c r="CQ1962" i="1"/>
  <c r="CQ1945" i="1"/>
  <c r="CQ1928" i="1"/>
  <c r="CP2014" i="1"/>
  <c r="CP1997" i="1"/>
  <c r="CP665" i="1"/>
  <c r="CO2014" i="1"/>
  <c r="CO1997" i="1"/>
  <c r="CN2119" i="1"/>
  <c r="CM2403" i="1"/>
  <c r="CM2025" i="1"/>
  <c r="CM1684" i="1"/>
  <c r="CL2309" i="1"/>
  <c r="CL2157" i="1"/>
  <c r="CL2025" i="1"/>
  <c r="CK1910" i="1"/>
  <c r="CK1894" i="1"/>
  <c r="CI2335" i="1"/>
  <c r="CH2335" i="1"/>
  <c r="CI2318" i="1"/>
  <c r="CH2318" i="1"/>
  <c r="CI1676" i="1"/>
  <c r="CH1676" i="1"/>
  <c r="CH1641" i="1"/>
  <c r="CI1641" i="1"/>
  <c r="CH1625" i="1"/>
  <c r="CH1090" i="1"/>
  <c r="CJ1090" i="1"/>
  <c r="CI1090" i="1"/>
  <c r="CH1073" i="1"/>
  <c r="CJ1073" i="1"/>
  <c r="CI1073" i="1"/>
  <c r="CH1056" i="1"/>
  <c r="CJ1056" i="1"/>
  <c r="CI1056" i="1"/>
  <c r="CJ1040" i="1"/>
  <c r="CH1040" i="1"/>
  <c r="CI1040" i="1"/>
  <c r="CJ1023" i="1"/>
  <c r="CH1023" i="1"/>
  <c r="CI1023" i="1"/>
  <c r="CJ1006" i="1"/>
  <c r="CH1006" i="1"/>
  <c r="CI990" i="1"/>
  <c r="CJ990" i="1"/>
  <c r="CH990" i="1"/>
  <c r="CG2419" i="1"/>
  <c r="CI2419" i="1"/>
  <c r="CG2399" i="1"/>
  <c r="CI2399" i="1"/>
  <c r="CG2363" i="1"/>
  <c r="CI2363" i="1"/>
  <c r="CI1650" i="1"/>
  <c r="CG1650" i="1"/>
  <c r="CI1614" i="1"/>
  <c r="CG1614" i="1"/>
  <c r="CH2475" i="1"/>
  <c r="CI2475" i="1"/>
  <c r="CH2455" i="1"/>
  <c r="CH2413" i="1"/>
  <c r="CS1836" i="1"/>
  <c r="CR2403" i="1"/>
  <c r="CR665" i="1"/>
  <c r="CQ1910" i="1"/>
  <c r="CQ1894" i="1"/>
  <c r="CQ665" i="1"/>
  <c r="CP1979" i="1"/>
  <c r="CP1962" i="1"/>
  <c r="CP1945" i="1"/>
  <c r="CP1928" i="1"/>
  <c r="CO2403" i="1"/>
  <c r="CO1979" i="1"/>
  <c r="CO1962" i="1"/>
  <c r="CO1945" i="1"/>
  <c r="CO1928" i="1"/>
  <c r="CM665" i="1"/>
  <c r="CH2384" i="1"/>
  <c r="CI2384" i="1"/>
  <c r="CI2368" i="1"/>
  <c r="CH2368" i="1"/>
  <c r="CJ2368" i="1"/>
  <c r="CH2352" i="1"/>
  <c r="CI1728" i="1"/>
  <c r="CH1728" i="1"/>
  <c r="CI1710" i="1"/>
  <c r="CH1710" i="1"/>
  <c r="CH1693" i="1"/>
  <c r="CH1278" i="1"/>
  <c r="CJ1278" i="1"/>
  <c r="CI1278" i="1"/>
  <c r="CJ1261" i="1"/>
  <c r="CH1261" i="1"/>
  <c r="CJ1244" i="1"/>
  <c r="CH1244" i="1"/>
  <c r="CJ1226" i="1"/>
  <c r="CH1226" i="1"/>
  <c r="CI1226" i="1"/>
  <c r="CJ1209" i="1"/>
  <c r="CH1209" i="1"/>
  <c r="CJ1192" i="1"/>
  <c r="CH1192" i="1"/>
  <c r="CI1175" i="1"/>
  <c r="CJ1175" i="1"/>
  <c r="CH1175" i="1"/>
  <c r="CI1158" i="1"/>
  <c r="CJ1158" i="1"/>
  <c r="CH1158" i="1"/>
  <c r="CI1140" i="1"/>
  <c r="CJ1140" i="1"/>
  <c r="CH1140" i="1"/>
  <c r="CI2527" i="1"/>
  <c r="CG2527" i="1"/>
  <c r="CI2491" i="1"/>
  <c r="CG2491" i="1"/>
  <c r="CH2601" i="1"/>
  <c r="CI2601" i="1"/>
  <c r="CS2119" i="1"/>
  <c r="CR2014" i="1"/>
  <c r="CR1997" i="1"/>
  <c r="CP1910" i="1"/>
  <c r="CP1894" i="1"/>
  <c r="CO1910" i="1"/>
  <c r="CO1894" i="1"/>
  <c r="CM1836" i="1"/>
  <c r="CK2442" i="1"/>
  <c r="CJ2442" i="1"/>
  <c r="CH2401" i="1"/>
  <c r="CI2401" i="1"/>
  <c r="CI1745" i="1"/>
  <c r="CH1745" i="1"/>
  <c r="CH1295" i="1"/>
  <c r="CJ1295" i="1"/>
  <c r="CI1295" i="1"/>
  <c r="CH575" i="1"/>
  <c r="CI575" i="1"/>
  <c r="CH558" i="1"/>
  <c r="CI558" i="1"/>
  <c r="CJ558" i="1"/>
  <c r="CH540" i="1"/>
  <c r="CI540" i="1"/>
  <c r="CJ540" i="1"/>
  <c r="CH523" i="1"/>
  <c r="CJ523" i="1"/>
  <c r="CI523" i="1"/>
  <c r="CH505" i="1"/>
  <c r="CJ505" i="1"/>
  <c r="CI505" i="1"/>
  <c r="CI2638" i="1"/>
  <c r="CG2638" i="1"/>
  <c r="CI2619" i="1"/>
  <c r="CG2619" i="1"/>
  <c r="CI1702" i="1"/>
  <c r="CG1702" i="1"/>
  <c r="CH2899" i="1"/>
  <c r="CI2899" i="1"/>
  <c r="CH2842" i="1"/>
  <c r="CH2683" i="1"/>
  <c r="CI2683" i="1"/>
  <c r="CR2452" i="1"/>
  <c r="CR1979" i="1"/>
  <c r="CR1962" i="1"/>
  <c r="CR1945" i="1"/>
  <c r="CR1928" i="1"/>
  <c r="CN2403" i="1"/>
  <c r="CL2442" i="1"/>
  <c r="CL1684" i="1"/>
  <c r="CI1828" i="1"/>
  <c r="CH1828" i="1"/>
  <c r="CH1811" i="1"/>
  <c r="CI1811" i="1"/>
  <c r="CH1779" i="1"/>
  <c r="CI1779" i="1"/>
  <c r="CH1762" i="1"/>
  <c r="CH1312" i="1"/>
  <c r="CJ1312" i="1"/>
  <c r="CI1312" i="1"/>
  <c r="CH592" i="1"/>
  <c r="CI592" i="1"/>
  <c r="CI2767" i="1"/>
  <c r="CG2767" i="1"/>
  <c r="CI2731" i="1"/>
  <c r="CG2731" i="1"/>
  <c r="CI2713" i="1"/>
  <c r="CG2713" i="1"/>
  <c r="CI2695" i="1"/>
  <c r="CG2695" i="1"/>
  <c r="CG582" i="1"/>
  <c r="CI582" i="1"/>
  <c r="CG562" i="1"/>
  <c r="CI562" i="1"/>
  <c r="CR1910" i="1"/>
  <c r="CR1894" i="1"/>
  <c r="CN2014" i="1"/>
  <c r="CN1997" i="1"/>
  <c r="CM2452" i="1"/>
  <c r="CM2157" i="1"/>
  <c r="CL1836" i="1"/>
  <c r="CL665" i="1"/>
  <c r="CJ2025" i="1"/>
  <c r="CH2435" i="1"/>
  <c r="CH1877" i="1"/>
  <c r="CI1877" i="1"/>
  <c r="CH1861" i="1"/>
  <c r="CH1845" i="1"/>
  <c r="CH645" i="1"/>
  <c r="CI645" i="1"/>
  <c r="CJ645" i="1"/>
  <c r="CH627" i="1"/>
  <c r="CI627" i="1"/>
  <c r="CJ627" i="1"/>
  <c r="CH610" i="1"/>
  <c r="CJ610" i="1"/>
  <c r="CG2787" i="1"/>
  <c r="CI2787" i="1"/>
  <c r="CG1736" i="1"/>
  <c r="CI1736" i="1"/>
  <c r="CG599" i="1"/>
  <c r="CI599" i="1"/>
  <c r="CI2804" i="1"/>
  <c r="CI2548" i="1"/>
  <c r="CK697" i="1"/>
  <c r="CK713" i="1"/>
  <c r="CO2665" i="1"/>
  <c r="CQ2989" i="1"/>
  <c r="CO2597" i="1"/>
  <c r="CO2238" i="1"/>
  <c r="CM2187" i="1"/>
  <c r="CO1760" i="1"/>
  <c r="CO1709" i="1"/>
  <c r="CI1675" i="1"/>
  <c r="CO1300" i="1"/>
  <c r="CO1283" i="1"/>
  <c r="CO1231" i="1"/>
  <c r="CI1078" i="1"/>
  <c r="CO890" i="1"/>
  <c r="CO839" i="1"/>
  <c r="CQ685" i="1"/>
  <c r="CH2371" i="1"/>
  <c r="CN2371" i="1"/>
  <c r="CL2371" i="1"/>
  <c r="CJ2371" i="1"/>
  <c r="CC1795" i="1"/>
  <c r="CM1795" i="1"/>
  <c r="CA719" i="1"/>
  <c r="CO719" i="1"/>
  <c r="CI2511" i="1"/>
  <c r="CH2511" i="1"/>
  <c r="CN2511" i="1"/>
  <c r="CM2511" i="1"/>
  <c r="CL2511" i="1"/>
  <c r="CK2511" i="1"/>
  <c r="CJ2511" i="1"/>
  <c r="CH2170" i="1"/>
  <c r="CK2170" i="1"/>
  <c r="CJ2170" i="1"/>
  <c r="CI2170" i="1"/>
  <c r="CN2170" i="1"/>
  <c r="CM2170" i="1"/>
  <c r="CH1914" i="1"/>
  <c r="CK1914" i="1"/>
  <c r="CJ1914" i="1"/>
  <c r="CI1914" i="1"/>
  <c r="CN1914" i="1"/>
  <c r="CM1914" i="1"/>
  <c r="CN1573" i="1"/>
  <c r="CH1573" i="1"/>
  <c r="CL1573" i="1"/>
  <c r="CJ1573" i="1"/>
  <c r="CI1129" i="1"/>
  <c r="CH1129" i="1"/>
  <c r="CJ1129" i="1"/>
  <c r="CO1129" i="1"/>
  <c r="CN1129" i="1"/>
  <c r="CM1129" i="1"/>
  <c r="CL1129" i="1"/>
  <c r="CI907" i="1"/>
  <c r="CH907" i="1"/>
  <c r="CL907" i="1"/>
  <c r="CK907" i="1"/>
  <c r="CJ907" i="1"/>
  <c r="CO907" i="1"/>
  <c r="CN907" i="1"/>
  <c r="CC3010" i="1"/>
  <c r="CM3010" i="1"/>
  <c r="CC2834" i="1"/>
  <c r="CM2834" i="1"/>
  <c r="CC2402" i="1"/>
  <c r="CM2402" i="1"/>
  <c r="CS1078" i="1"/>
  <c r="CR2597" i="1"/>
  <c r="CR2341" i="1"/>
  <c r="CR2085" i="1"/>
  <c r="CR1573" i="1"/>
  <c r="CR1317" i="1"/>
  <c r="CR805" i="1"/>
  <c r="CR549" i="1"/>
  <c r="CQ2580" i="1"/>
  <c r="CQ2324" i="1"/>
  <c r="CQ2068" i="1"/>
  <c r="CQ1812" i="1"/>
  <c r="CQ1556" i="1"/>
  <c r="CQ1300" i="1"/>
  <c r="CP2659" i="1"/>
  <c r="CP2387" i="1"/>
  <c r="CP2371" i="1"/>
  <c r="CP2355" i="1"/>
  <c r="CP2019" i="1"/>
  <c r="CP1731" i="1"/>
  <c r="CP1315" i="1"/>
  <c r="CP1283" i="1"/>
  <c r="CP1027" i="1"/>
  <c r="CP771" i="1"/>
  <c r="CP515" i="1"/>
  <c r="CO3042" i="1"/>
  <c r="CO3026" i="1"/>
  <c r="CO3010" i="1"/>
  <c r="CO2994" i="1"/>
  <c r="CO2978" i="1"/>
  <c r="CO2962" i="1"/>
  <c r="CO2946" i="1"/>
  <c r="CO2930" i="1"/>
  <c r="CO2914" i="1"/>
  <c r="CO2898" i="1"/>
  <c r="CO2882" i="1"/>
  <c r="CO2866" i="1"/>
  <c r="CO2850" i="1"/>
  <c r="CO2834" i="1"/>
  <c r="CO2818" i="1"/>
  <c r="CO2802" i="1"/>
  <c r="CO2786" i="1"/>
  <c r="CO2770" i="1"/>
  <c r="CO2754" i="1"/>
  <c r="CO2738" i="1"/>
  <c r="CO2722" i="1"/>
  <c r="CO2706" i="1"/>
  <c r="CO2690" i="1"/>
  <c r="CO2674" i="1"/>
  <c r="CO2658" i="1"/>
  <c r="CO2642" i="1"/>
  <c r="CO2626" i="1"/>
  <c r="CO2610" i="1"/>
  <c r="CO2594" i="1"/>
  <c r="CO2578" i="1"/>
  <c r="CO2562" i="1"/>
  <c r="CO2530" i="1"/>
  <c r="CO2514" i="1"/>
  <c r="CO2498" i="1"/>
  <c r="CO2482" i="1"/>
  <c r="CO2466" i="1"/>
  <c r="CO2450" i="1"/>
  <c r="CO2434" i="1"/>
  <c r="CO2418" i="1"/>
  <c r="CO2402" i="1"/>
  <c r="CO2290" i="1"/>
  <c r="CO2034" i="1"/>
  <c r="CL2170" i="1"/>
  <c r="CJ1624" i="1"/>
  <c r="CI680" i="1"/>
  <c r="CH680" i="1"/>
  <c r="CO680" i="1"/>
  <c r="CN680" i="1"/>
  <c r="CM680" i="1"/>
  <c r="CL680" i="1"/>
  <c r="CK680" i="1"/>
  <c r="CI2546" i="1"/>
  <c r="CH2546" i="1"/>
  <c r="CN2546" i="1"/>
  <c r="CM2546" i="1"/>
  <c r="CL2546" i="1"/>
  <c r="CK2546" i="1"/>
  <c r="CJ2546" i="1"/>
  <c r="CI2255" i="1"/>
  <c r="CH2255" i="1"/>
  <c r="CN2255" i="1"/>
  <c r="CM2255" i="1"/>
  <c r="CL2255" i="1"/>
  <c r="CK2255" i="1"/>
  <c r="CJ2255" i="1"/>
  <c r="CI1829" i="1"/>
  <c r="CN1829" i="1"/>
  <c r="CM1829" i="1"/>
  <c r="CL1829" i="1"/>
  <c r="CK1829" i="1"/>
  <c r="CJ1829" i="1"/>
  <c r="CH1829" i="1"/>
  <c r="CI1351" i="1"/>
  <c r="CH1351" i="1"/>
  <c r="CN1351" i="1"/>
  <c r="CM1351" i="1"/>
  <c r="CL1351" i="1"/>
  <c r="CK1351" i="1"/>
  <c r="CJ1351" i="1"/>
  <c r="CI1061" i="1"/>
  <c r="CN1061" i="1"/>
  <c r="CM1061" i="1"/>
  <c r="CL1061" i="1"/>
  <c r="CK1061" i="1"/>
  <c r="CJ1061" i="1"/>
  <c r="CH1061" i="1"/>
  <c r="CI651" i="1"/>
  <c r="CH651" i="1"/>
  <c r="CL651" i="1"/>
  <c r="CK651" i="1"/>
  <c r="CJ651" i="1"/>
  <c r="CO651" i="1"/>
  <c r="CN651" i="1"/>
  <c r="CC2850" i="1"/>
  <c r="CM2850" i="1"/>
  <c r="CC2674" i="1"/>
  <c r="CM2674" i="1"/>
  <c r="CC2530" i="1"/>
  <c r="CM2530" i="1"/>
  <c r="CS2597" i="1"/>
  <c r="CS1829" i="1"/>
  <c r="CS1573" i="1"/>
  <c r="CS1061" i="1"/>
  <c r="CR2580" i="1"/>
  <c r="CR2324" i="1"/>
  <c r="CR2068" i="1"/>
  <c r="CR1812" i="1"/>
  <c r="CR1556" i="1"/>
  <c r="CR1300" i="1"/>
  <c r="CQ2659" i="1"/>
  <c r="CQ2387" i="1"/>
  <c r="CQ2371" i="1"/>
  <c r="CQ2355" i="1"/>
  <c r="CQ2019" i="1"/>
  <c r="CQ1731" i="1"/>
  <c r="CQ1315" i="1"/>
  <c r="CQ1283" i="1"/>
  <c r="CQ1027" i="1"/>
  <c r="CQ515" i="1"/>
  <c r="CP2546" i="1"/>
  <c r="CP2290" i="1"/>
  <c r="CP2034" i="1"/>
  <c r="CP1778" i="1"/>
  <c r="CP1266" i="1"/>
  <c r="CP1010" i="1"/>
  <c r="CO975" i="1"/>
  <c r="CI745" i="1"/>
  <c r="CH745" i="1"/>
  <c r="CJ745" i="1"/>
  <c r="CO745" i="1"/>
  <c r="CN745" i="1"/>
  <c r="CM745" i="1"/>
  <c r="CL745" i="1"/>
  <c r="CA788" i="1"/>
  <c r="CO788" i="1"/>
  <c r="CH2716" i="1"/>
  <c r="CM2716" i="1"/>
  <c r="CL2716" i="1"/>
  <c r="CK2716" i="1"/>
  <c r="CJ2716" i="1"/>
  <c r="CI2716" i="1"/>
  <c r="CH2443" i="1"/>
  <c r="CL2443" i="1"/>
  <c r="CK2443" i="1"/>
  <c r="CJ2443" i="1"/>
  <c r="CI2443" i="1"/>
  <c r="CN2443" i="1"/>
  <c r="CH2016" i="1"/>
  <c r="CN2016" i="1"/>
  <c r="CM2016" i="1"/>
  <c r="CI2016" i="1"/>
  <c r="CL2016" i="1"/>
  <c r="CK2016" i="1"/>
  <c r="CJ2016" i="1"/>
  <c r="CI1743" i="1"/>
  <c r="CH1743" i="1"/>
  <c r="CN1743" i="1"/>
  <c r="CM1743" i="1"/>
  <c r="CL1743" i="1"/>
  <c r="CK1743" i="1"/>
  <c r="CJ1743" i="1"/>
  <c r="CI1317" i="1"/>
  <c r="CH1317" i="1"/>
  <c r="CN1317" i="1"/>
  <c r="CM1317" i="1"/>
  <c r="CL1317" i="1"/>
  <c r="CK1317" i="1"/>
  <c r="CJ1317" i="1"/>
  <c r="CI1095" i="1"/>
  <c r="CH1095" i="1"/>
  <c r="CN1095" i="1"/>
  <c r="CM1095" i="1"/>
  <c r="CL1095" i="1"/>
  <c r="CK1095" i="1"/>
  <c r="CJ1095" i="1"/>
  <c r="CI771" i="1"/>
  <c r="CH771" i="1"/>
  <c r="CN771" i="1"/>
  <c r="CM771" i="1"/>
  <c r="CL771" i="1"/>
  <c r="CK771" i="1"/>
  <c r="CJ771" i="1"/>
  <c r="CC2946" i="1"/>
  <c r="CM2946" i="1"/>
  <c r="CC2770" i="1"/>
  <c r="CK2770" i="1" s="1"/>
  <c r="CM2770" i="1"/>
  <c r="CC2514" i="1"/>
  <c r="CM2514" i="1"/>
  <c r="CS1300" i="1"/>
  <c r="CR2659" i="1"/>
  <c r="CR2371" i="1"/>
  <c r="CR2355" i="1"/>
  <c r="CR2019" i="1"/>
  <c r="CR1731" i="1"/>
  <c r="CR1315" i="1"/>
  <c r="CR1283" i="1"/>
  <c r="CR1027" i="1"/>
  <c r="CR771" i="1"/>
  <c r="CR515" i="1"/>
  <c r="CQ2546" i="1"/>
  <c r="CQ2290" i="1"/>
  <c r="CQ2034" i="1"/>
  <c r="CQ1778" i="1"/>
  <c r="CQ1266" i="1"/>
  <c r="CQ1010" i="1"/>
  <c r="CO2528" i="1"/>
  <c r="CO2272" i="1"/>
  <c r="CO2016" i="1"/>
  <c r="CO1743" i="1"/>
  <c r="CO941" i="1"/>
  <c r="CK2409" i="1"/>
  <c r="CG1754" i="1"/>
  <c r="CI1754" i="1"/>
  <c r="CH2387" i="1"/>
  <c r="CI2387" i="1"/>
  <c r="CN2387" i="1"/>
  <c r="CM2387" i="1"/>
  <c r="CL2387" i="1"/>
  <c r="CK2387" i="1"/>
  <c r="CJ2387" i="1"/>
  <c r="CH2733" i="1"/>
  <c r="CN2733" i="1"/>
  <c r="CM2733" i="1"/>
  <c r="CL2733" i="1"/>
  <c r="CK2733" i="1"/>
  <c r="CJ2733" i="1"/>
  <c r="CI2733" i="1"/>
  <c r="CI2341" i="1"/>
  <c r="CH2341" i="1"/>
  <c r="CN2341" i="1"/>
  <c r="CM2341" i="1"/>
  <c r="CL2341" i="1"/>
  <c r="CK2341" i="1"/>
  <c r="CJ2341" i="1"/>
  <c r="CI2068" i="1"/>
  <c r="CH2068" i="1"/>
  <c r="CN2068" i="1"/>
  <c r="CM2068" i="1"/>
  <c r="CL2068" i="1"/>
  <c r="CK2068" i="1"/>
  <c r="CJ2068" i="1"/>
  <c r="CI1760" i="1"/>
  <c r="CH1760" i="1"/>
  <c r="CN1760" i="1"/>
  <c r="CM1760" i="1"/>
  <c r="CL1760" i="1"/>
  <c r="CK1760" i="1"/>
  <c r="CJ1760" i="1"/>
  <c r="CH1334" i="1"/>
  <c r="CO1334" i="1"/>
  <c r="CN1334" i="1"/>
  <c r="CM1334" i="1"/>
  <c r="CL1334" i="1"/>
  <c r="CK1334" i="1"/>
  <c r="CJ1334" i="1"/>
  <c r="CH1078" i="1"/>
  <c r="CO1078" i="1"/>
  <c r="CN1078" i="1"/>
  <c r="CM1078" i="1"/>
  <c r="CL1078" i="1"/>
  <c r="CK1078" i="1"/>
  <c r="CJ1078" i="1"/>
  <c r="CI634" i="1"/>
  <c r="CH634" i="1"/>
  <c r="CK634" i="1"/>
  <c r="CJ634" i="1"/>
  <c r="CO634" i="1"/>
  <c r="CN634" i="1"/>
  <c r="CM634" i="1"/>
  <c r="CC3026" i="1"/>
  <c r="CM3026" i="1"/>
  <c r="CC2866" i="1"/>
  <c r="CM2866" i="1"/>
  <c r="CC2722" i="1"/>
  <c r="CM2722" i="1"/>
  <c r="CC2562" i="1"/>
  <c r="CM2562" i="1"/>
  <c r="CC2434" i="1"/>
  <c r="CM2434" i="1"/>
  <c r="CS2387" i="1"/>
  <c r="CS2371" i="1"/>
  <c r="CS1315" i="1"/>
  <c r="CS1283" i="1"/>
  <c r="CS771" i="1"/>
  <c r="CR2546" i="1"/>
  <c r="CR2290" i="1"/>
  <c r="CR2034" i="1"/>
  <c r="CR1778" i="1"/>
  <c r="CR1010" i="1"/>
  <c r="CP2528" i="1"/>
  <c r="CP2272" i="1"/>
  <c r="CP2016" i="1"/>
  <c r="CP1760" i="1"/>
  <c r="CP1248" i="1"/>
  <c r="CO2511" i="1"/>
  <c r="CO2255" i="1"/>
  <c r="CO1999" i="1"/>
  <c r="CO1351" i="1"/>
  <c r="CI1334" i="1"/>
  <c r="CI761" i="1"/>
  <c r="CH761" i="1"/>
  <c r="CJ761" i="1"/>
  <c r="CO761" i="1"/>
  <c r="CN761" i="1"/>
  <c r="CM761" i="1"/>
  <c r="CL761" i="1"/>
  <c r="CH2477" i="1"/>
  <c r="CN2477" i="1"/>
  <c r="CM2477" i="1"/>
  <c r="CL2477" i="1"/>
  <c r="CK2477" i="1"/>
  <c r="CJ2477" i="1"/>
  <c r="CI2477" i="1"/>
  <c r="CH2221" i="1"/>
  <c r="CN2221" i="1"/>
  <c r="CM2221" i="1"/>
  <c r="CL2221" i="1"/>
  <c r="CK2221" i="1"/>
  <c r="CJ2221" i="1"/>
  <c r="CI2221" i="1"/>
  <c r="CH1709" i="1"/>
  <c r="CI1709" i="1"/>
  <c r="CN1709" i="1"/>
  <c r="CM1709" i="1"/>
  <c r="CL1709" i="1"/>
  <c r="CK1709" i="1"/>
  <c r="CJ1709" i="1"/>
  <c r="CI1266" i="1"/>
  <c r="CH1266" i="1"/>
  <c r="CN1266" i="1"/>
  <c r="CM1266" i="1"/>
  <c r="CL1266" i="1"/>
  <c r="CK1266" i="1"/>
  <c r="CJ1266" i="1"/>
  <c r="CC2706" i="1"/>
  <c r="CM2706" i="1"/>
  <c r="CS2546" i="1"/>
  <c r="CS1266" i="1"/>
  <c r="CQ2528" i="1"/>
  <c r="CQ2272" i="1"/>
  <c r="CQ2016" i="1"/>
  <c r="CQ1760" i="1"/>
  <c r="CQ1248" i="1"/>
  <c r="CP2511" i="1"/>
  <c r="CP2255" i="1"/>
  <c r="CP1999" i="1"/>
  <c r="CP1743" i="1"/>
  <c r="CP1231" i="1"/>
  <c r="CP975" i="1"/>
  <c r="CO2494" i="1"/>
  <c r="CO1982" i="1"/>
  <c r="CO1658" i="1"/>
  <c r="CO1317" i="1"/>
  <c r="CI729" i="1"/>
  <c r="CH729" i="1"/>
  <c r="CJ729" i="1"/>
  <c r="CO729" i="1"/>
  <c r="CN729" i="1"/>
  <c r="CM729" i="1"/>
  <c r="CL729" i="1"/>
  <c r="CC2904" i="1"/>
  <c r="CE2904" i="1" s="1"/>
  <c r="CM2904" i="1"/>
  <c r="CA566" i="1"/>
  <c r="CO566" i="1"/>
  <c r="CH2614" i="1"/>
  <c r="CN2614" i="1"/>
  <c r="CM2614" i="1"/>
  <c r="CL2614" i="1"/>
  <c r="CK2614" i="1"/>
  <c r="CJ2614" i="1"/>
  <c r="CH2238" i="1"/>
  <c r="CN2238" i="1"/>
  <c r="CM2238" i="1"/>
  <c r="CL2238" i="1"/>
  <c r="CK2238" i="1"/>
  <c r="CJ2238" i="1"/>
  <c r="CI2238" i="1"/>
  <c r="CH1948" i="1"/>
  <c r="CM1948" i="1"/>
  <c r="CL1948" i="1"/>
  <c r="CK1948" i="1"/>
  <c r="CJ1948" i="1"/>
  <c r="CI1948" i="1"/>
  <c r="CI1197" i="1"/>
  <c r="CH1197" i="1"/>
  <c r="CN1197" i="1"/>
  <c r="CM1197" i="1"/>
  <c r="CL1197" i="1"/>
  <c r="CK1197" i="1"/>
  <c r="CJ1197" i="1"/>
  <c r="CR2528" i="1"/>
  <c r="CR2016" i="1"/>
  <c r="CR1760" i="1"/>
  <c r="CR1248" i="1"/>
  <c r="CQ2511" i="1"/>
  <c r="CQ2255" i="1"/>
  <c r="CQ1743" i="1"/>
  <c r="CQ1231" i="1"/>
  <c r="CP2494" i="1"/>
  <c r="CP2238" i="1"/>
  <c r="CP1982" i="1"/>
  <c r="CP1726" i="1"/>
  <c r="CP1214" i="1"/>
  <c r="CO2989" i="1"/>
  <c r="CO2733" i="1"/>
  <c r="CO2477" i="1"/>
  <c r="CO2221" i="1"/>
  <c r="CO1965" i="1"/>
  <c r="CO685" i="1"/>
  <c r="CL1914" i="1"/>
  <c r="CK761" i="1"/>
  <c r="CK745" i="1"/>
  <c r="CI1658" i="1"/>
  <c r="CC2102" i="1"/>
  <c r="CM2102" i="1"/>
  <c r="CC1539" i="1"/>
  <c r="CM1539" i="1"/>
  <c r="CI2580" i="1"/>
  <c r="CH2580" i="1"/>
  <c r="CN2580" i="1"/>
  <c r="CM2580" i="1"/>
  <c r="CL2580" i="1"/>
  <c r="CK2580" i="1"/>
  <c r="CJ2580" i="1"/>
  <c r="CH2272" i="1"/>
  <c r="CN2272" i="1"/>
  <c r="CM2272" i="1"/>
  <c r="CL2272" i="1"/>
  <c r="CK2272" i="1"/>
  <c r="CJ2272" i="1"/>
  <c r="CI2272" i="1"/>
  <c r="CI1999" i="1"/>
  <c r="CH1999" i="1"/>
  <c r="CN1999" i="1"/>
  <c r="CM1999" i="1"/>
  <c r="CL1999" i="1"/>
  <c r="CK1999" i="1"/>
  <c r="CJ1999" i="1"/>
  <c r="CH1692" i="1"/>
  <c r="CI1692" i="1"/>
  <c r="CM1692" i="1"/>
  <c r="CL1692" i="1"/>
  <c r="CK1692" i="1"/>
  <c r="CJ1692" i="1"/>
  <c r="CO1692" i="1"/>
  <c r="CI1146" i="1"/>
  <c r="CH1146" i="1"/>
  <c r="CK1146" i="1"/>
  <c r="CJ1146" i="1"/>
  <c r="CN1146" i="1"/>
  <c r="CM1146" i="1"/>
  <c r="CI975" i="1"/>
  <c r="CH975" i="1"/>
  <c r="CN975" i="1"/>
  <c r="CM975" i="1"/>
  <c r="CL975" i="1"/>
  <c r="CK975" i="1"/>
  <c r="CJ975" i="1"/>
  <c r="CC2978" i="1"/>
  <c r="CM2978" i="1"/>
  <c r="CC2642" i="1"/>
  <c r="CM2642" i="1"/>
  <c r="CS2272" i="1"/>
  <c r="CS2016" i="1"/>
  <c r="CS1760" i="1"/>
  <c r="CR2511" i="1"/>
  <c r="CR2255" i="1"/>
  <c r="CR1999" i="1"/>
  <c r="CR1743" i="1"/>
  <c r="CR1231" i="1"/>
  <c r="CR975" i="1"/>
  <c r="CQ2494" i="1"/>
  <c r="CQ2238" i="1"/>
  <c r="CQ1982" i="1"/>
  <c r="CQ1726" i="1"/>
  <c r="CP2989" i="1"/>
  <c r="CP2733" i="1"/>
  <c r="CP2477" i="1"/>
  <c r="CP2221" i="1"/>
  <c r="CP1709" i="1"/>
  <c r="CP1197" i="1"/>
  <c r="CP941" i="1"/>
  <c r="CP685" i="1"/>
  <c r="CO2716" i="1"/>
  <c r="CO2460" i="1"/>
  <c r="CO2204" i="1"/>
  <c r="CO1948" i="1"/>
  <c r="CO1607" i="1"/>
  <c r="CN1180" i="1"/>
  <c r="CH2355" i="1"/>
  <c r="CN2355" i="1"/>
  <c r="CI2355" i="1"/>
  <c r="CM2355" i="1"/>
  <c r="CL2355" i="1"/>
  <c r="CK2355" i="1"/>
  <c r="CJ2355" i="1"/>
  <c r="CC1607" i="1"/>
  <c r="CM1607" i="1"/>
  <c r="CA958" i="1"/>
  <c r="CC958" i="1" s="1"/>
  <c r="CO958" i="1"/>
  <c r="CH2648" i="1"/>
  <c r="CN2648" i="1"/>
  <c r="CM2648" i="1"/>
  <c r="CI2648" i="1"/>
  <c r="CL2648" i="1"/>
  <c r="CK2648" i="1"/>
  <c r="CI2324" i="1"/>
  <c r="CH2324" i="1"/>
  <c r="CN2324" i="1"/>
  <c r="CM2324" i="1"/>
  <c r="CL2324" i="1"/>
  <c r="CK2324" i="1"/>
  <c r="CJ2324" i="1"/>
  <c r="CH1965" i="1"/>
  <c r="CN1965" i="1"/>
  <c r="CM1965" i="1"/>
  <c r="CL1965" i="1"/>
  <c r="CK1965" i="1"/>
  <c r="CJ1965" i="1"/>
  <c r="CI1965" i="1"/>
  <c r="CI1556" i="1"/>
  <c r="CH1556" i="1"/>
  <c r="CN1556" i="1"/>
  <c r="CM1556" i="1"/>
  <c r="CL1556" i="1"/>
  <c r="CK1556" i="1"/>
  <c r="CJ1556" i="1"/>
  <c r="CH1214" i="1"/>
  <c r="CO1214" i="1"/>
  <c r="CN1214" i="1"/>
  <c r="CM1214" i="1"/>
  <c r="CL1214" i="1"/>
  <c r="CK1214" i="1"/>
  <c r="CJ1214" i="1"/>
  <c r="CI1214" i="1"/>
  <c r="CI890" i="1"/>
  <c r="CH890" i="1"/>
  <c r="CK890" i="1"/>
  <c r="CJ890" i="1"/>
  <c r="CN890" i="1"/>
  <c r="CM890" i="1"/>
  <c r="CC2882" i="1"/>
  <c r="CM2882" i="1"/>
  <c r="CC2738" i="1"/>
  <c r="CM2738" i="1"/>
  <c r="CC2578" i="1"/>
  <c r="CM2578" i="1"/>
  <c r="CC2450" i="1"/>
  <c r="CE2450" i="1" s="1"/>
  <c r="CM2450" i="1"/>
  <c r="CS2511" i="1"/>
  <c r="CS2255" i="1"/>
  <c r="CS1999" i="1"/>
  <c r="CS1743" i="1"/>
  <c r="CS1231" i="1"/>
  <c r="CS975" i="1"/>
  <c r="CR2494" i="1"/>
  <c r="CR2238" i="1"/>
  <c r="CR1982" i="1"/>
  <c r="CR1726" i="1"/>
  <c r="CR1214" i="1"/>
  <c r="CQ2733" i="1"/>
  <c r="CQ2477" i="1"/>
  <c r="CQ2221" i="1"/>
  <c r="CQ1965" i="1"/>
  <c r="CQ1709" i="1"/>
  <c r="CQ1197" i="1"/>
  <c r="CQ941" i="1"/>
  <c r="CP2716" i="1"/>
  <c r="CP2204" i="1"/>
  <c r="CP1948" i="1"/>
  <c r="CP1692" i="1"/>
  <c r="CP1180" i="1"/>
  <c r="CO2699" i="1"/>
  <c r="CO2443" i="1"/>
  <c r="CO2187" i="1"/>
  <c r="CO1931" i="1"/>
  <c r="CO1266" i="1"/>
  <c r="CO771" i="1"/>
  <c r="CN1692" i="1"/>
  <c r="CM651" i="1"/>
  <c r="CI697" i="1"/>
  <c r="CH697" i="1"/>
  <c r="CJ697" i="1"/>
  <c r="CO697" i="1"/>
  <c r="CN697" i="1"/>
  <c r="CM697" i="1"/>
  <c r="CL697" i="1"/>
  <c r="CC2375" i="1"/>
  <c r="CE2375" i="1" s="1"/>
  <c r="CM2375" i="1"/>
  <c r="CC2119" i="1"/>
  <c r="CM2119" i="1"/>
  <c r="CA1112" i="1"/>
  <c r="CO1112" i="1"/>
  <c r="CA822" i="1"/>
  <c r="CO822" i="1"/>
  <c r="CH2989" i="1"/>
  <c r="CN2989" i="1"/>
  <c r="CM2989" i="1"/>
  <c r="CL2989" i="1"/>
  <c r="CK2989" i="1"/>
  <c r="CJ2989" i="1"/>
  <c r="CI2989" i="1"/>
  <c r="CH2460" i="1"/>
  <c r="CM2460" i="1"/>
  <c r="CL2460" i="1"/>
  <c r="CK2460" i="1"/>
  <c r="CJ2460" i="1"/>
  <c r="CI2460" i="1"/>
  <c r="CI2034" i="1"/>
  <c r="CH2034" i="1"/>
  <c r="CN2034" i="1"/>
  <c r="CM2034" i="1"/>
  <c r="CL2034" i="1"/>
  <c r="CK2034" i="1"/>
  <c r="CJ2034" i="1"/>
  <c r="CH1675" i="1"/>
  <c r="CL1675" i="1"/>
  <c r="CK1675" i="1"/>
  <c r="CJ1675" i="1"/>
  <c r="CO1675" i="1"/>
  <c r="CN1675" i="1"/>
  <c r="CI1300" i="1"/>
  <c r="CH1300" i="1"/>
  <c r="CN1300" i="1"/>
  <c r="CM1300" i="1"/>
  <c r="CL1300" i="1"/>
  <c r="CK1300" i="1"/>
  <c r="CJ1300" i="1"/>
  <c r="CI1027" i="1"/>
  <c r="CH1027" i="1"/>
  <c r="CN1027" i="1"/>
  <c r="CM1027" i="1"/>
  <c r="CL1027" i="1"/>
  <c r="CK1027" i="1"/>
  <c r="CJ1027" i="1"/>
  <c r="CI685" i="1"/>
  <c r="CH685" i="1"/>
  <c r="CN685" i="1"/>
  <c r="CM685" i="1"/>
  <c r="CL685" i="1"/>
  <c r="CK685" i="1"/>
  <c r="CJ685" i="1"/>
  <c r="CC2914" i="1"/>
  <c r="CK2914" i="1" s="1"/>
  <c r="CM2914" i="1"/>
  <c r="CC2802" i="1"/>
  <c r="CM2802" i="1"/>
  <c r="CC2626" i="1"/>
  <c r="CM2626" i="1"/>
  <c r="CC2418" i="1"/>
  <c r="CM2418" i="1"/>
  <c r="CS2238" i="1"/>
  <c r="CS1214" i="1"/>
  <c r="CR2989" i="1"/>
  <c r="CR2733" i="1"/>
  <c r="CR2477" i="1"/>
  <c r="CR2221" i="1"/>
  <c r="CR1965" i="1"/>
  <c r="CR1709" i="1"/>
  <c r="CR1197" i="1"/>
  <c r="CR941" i="1"/>
  <c r="CR685" i="1"/>
  <c r="CQ2716" i="1"/>
  <c r="CQ2460" i="1"/>
  <c r="CQ2204" i="1"/>
  <c r="CQ1948" i="1"/>
  <c r="CQ1692" i="1"/>
  <c r="CQ1180" i="1"/>
  <c r="CP2443" i="1"/>
  <c r="CP2187" i="1"/>
  <c r="CP1931" i="1"/>
  <c r="CP1675" i="1"/>
  <c r="CP1163" i="1"/>
  <c r="CP907" i="1"/>
  <c r="CP651" i="1"/>
  <c r="CO2682" i="1"/>
  <c r="CO2426" i="1"/>
  <c r="CO2170" i="1"/>
  <c r="CO1914" i="1"/>
  <c r="CO1556" i="1"/>
  <c r="CN2716" i="1"/>
  <c r="CM1163" i="1"/>
  <c r="CI1315" i="1"/>
  <c r="CH1315" i="1"/>
  <c r="CN1315" i="1"/>
  <c r="CM1315" i="1"/>
  <c r="CL1315" i="1"/>
  <c r="CK1315" i="1"/>
  <c r="CJ1315" i="1"/>
  <c r="CI713" i="1"/>
  <c r="CH713" i="1"/>
  <c r="CJ713" i="1"/>
  <c r="CO713" i="1"/>
  <c r="CN713" i="1"/>
  <c r="CM713" i="1"/>
  <c r="CL713" i="1"/>
  <c r="CC2307" i="1"/>
  <c r="CE2307" i="1" s="1"/>
  <c r="CM2307" i="1"/>
  <c r="CA1846" i="1"/>
  <c r="CO1846" i="1"/>
  <c r="CC1504" i="1"/>
  <c r="CK1504" i="1" s="1"/>
  <c r="CM1504" i="1"/>
  <c r="CH2699" i="1"/>
  <c r="CL2699" i="1"/>
  <c r="CK2699" i="1"/>
  <c r="CJ2699" i="1"/>
  <c r="CI2699" i="1"/>
  <c r="CN2699" i="1"/>
  <c r="CH2392" i="1"/>
  <c r="CI2392" i="1"/>
  <c r="CN2392" i="1"/>
  <c r="CM2392" i="1"/>
  <c r="CL2392" i="1"/>
  <c r="CK2392" i="1"/>
  <c r="CH2136" i="1"/>
  <c r="CI2136" i="1"/>
  <c r="CN2136" i="1"/>
  <c r="CM2136" i="1"/>
  <c r="CL2136" i="1"/>
  <c r="CK2136" i="1"/>
  <c r="CI1778" i="1"/>
  <c r="CH1778" i="1"/>
  <c r="CN1778" i="1"/>
  <c r="CM1778" i="1"/>
  <c r="CL1778" i="1"/>
  <c r="CK1778" i="1"/>
  <c r="CJ1778" i="1"/>
  <c r="CI1248" i="1"/>
  <c r="CH1248" i="1"/>
  <c r="CO1248" i="1"/>
  <c r="CN1248" i="1"/>
  <c r="CM1248" i="1"/>
  <c r="CL1248" i="1"/>
  <c r="CK1248" i="1"/>
  <c r="CJ1248" i="1"/>
  <c r="CI839" i="1"/>
  <c r="CH839" i="1"/>
  <c r="CN839" i="1"/>
  <c r="CM839" i="1"/>
  <c r="CL839" i="1"/>
  <c r="CK839" i="1"/>
  <c r="CJ839" i="1"/>
  <c r="CC2962" i="1"/>
  <c r="CM2962" i="1"/>
  <c r="CC2754" i="1"/>
  <c r="CE2754" i="1" s="1"/>
  <c r="CM2754" i="1"/>
  <c r="CC2482" i="1"/>
  <c r="CM2482" i="1"/>
  <c r="CS2989" i="1"/>
  <c r="CS2733" i="1"/>
  <c r="CS2477" i="1"/>
  <c r="CS2221" i="1"/>
  <c r="CS1965" i="1"/>
  <c r="CS1709" i="1"/>
  <c r="CS1197" i="1"/>
  <c r="CS685" i="1"/>
  <c r="CR2716" i="1"/>
  <c r="CR2460" i="1"/>
  <c r="CR2204" i="1"/>
  <c r="CR1948" i="1"/>
  <c r="CR1692" i="1"/>
  <c r="CR1180" i="1"/>
  <c r="CQ2699" i="1"/>
  <c r="CQ2443" i="1"/>
  <c r="CQ2187" i="1"/>
  <c r="CQ1931" i="1"/>
  <c r="CQ1675" i="1"/>
  <c r="CQ1163" i="1"/>
  <c r="CQ907" i="1"/>
  <c r="CQ651" i="1"/>
  <c r="CP2682" i="1"/>
  <c r="CP2170" i="1"/>
  <c r="CP1914" i="1"/>
  <c r="CP1658" i="1"/>
  <c r="CP1146" i="1"/>
  <c r="CP890" i="1"/>
  <c r="CP634" i="1"/>
  <c r="CO2409" i="1"/>
  <c r="CO2153" i="1"/>
  <c r="CO1539" i="1"/>
  <c r="CM907" i="1"/>
  <c r="CL1146" i="1"/>
  <c r="CG2428" i="1"/>
  <c r="CI2428" i="1"/>
  <c r="CH2659" i="1"/>
  <c r="CN2659" i="1"/>
  <c r="CI2659" i="1"/>
  <c r="CM2659" i="1"/>
  <c r="CL2659" i="1"/>
  <c r="CK2659" i="1"/>
  <c r="CJ2659" i="1"/>
  <c r="CI2665" i="1"/>
  <c r="CH2665" i="1"/>
  <c r="CJ2665" i="1"/>
  <c r="CN2665" i="1"/>
  <c r="CM2665" i="1"/>
  <c r="CL2665" i="1"/>
  <c r="CH2426" i="1"/>
  <c r="CK2426" i="1"/>
  <c r="CJ2426" i="1"/>
  <c r="CI2426" i="1"/>
  <c r="CN2426" i="1"/>
  <c r="CM2426" i="1"/>
  <c r="CH1982" i="1"/>
  <c r="CN1982" i="1"/>
  <c r="CM1982" i="1"/>
  <c r="CL1982" i="1"/>
  <c r="CK1982" i="1"/>
  <c r="CJ1982" i="1"/>
  <c r="CI1982" i="1"/>
  <c r="CH1726" i="1"/>
  <c r="CI1726" i="1"/>
  <c r="CO1726" i="1"/>
  <c r="CN1726" i="1"/>
  <c r="CM1726" i="1"/>
  <c r="CL1726" i="1"/>
  <c r="CK1726" i="1"/>
  <c r="CJ1726" i="1"/>
  <c r="CI1231" i="1"/>
  <c r="CH1231" i="1"/>
  <c r="CN1231" i="1"/>
  <c r="CM1231" i="1"/>
  <c r="CL1231" i="1"/>
  <c r="CK1231" i="1"/>
  <c r="CJ1231" i="1"/>
  <c r="CI1010" i="1"/>
  <c r="CH1010" i="1"/>
  <c r="CN1010" i="1"/>
  <c r="CM1010" i="1"/>
  <c r="CL1010" i="1"/>
  <c r="CK1010" i="1"/>
  <c r="CJ1010" i="1"/>
  <c r="CC3042" i="1"/>
  <c r="CM3042" i="1"/>
  <c r="CC2898" i="1"/>
  <c r="CM2898" i="1"/>
  <c r="CC2786" i="1"/>
  <c r="CE2786" i="1" s="1"/>
  <c r="CM2786" i="1"/>
  <c r="CC2594" i="1"/>
  <c r="CM2594" i="1"/>
  <c r="CC2466" i="1"/>
  <c r="CE2466" i="1" s="1"/>
  <c r="CM2466" i="1"/>
  <c r="CS2716" i="1"/>
  <c r="CS2460" i="1"/>
  <c r="CS1948" i="1"/>
  <c r="CS1692" i="1"/>
  <c r="CR2699" i="1"/>
  <c r="CR2443" i="1"/>
  <c r="CR2187" i="1"/>
  <c r="CR1931" i="1"/>
  <c r="CR1675" i="1"/>
  <c r="CR1163" i="1"/>
  <c r="CR907" i="1"/>
  <c r="CR651" i="1"/>
  <c r="CQ2426" i="1"/>
  <c r="CQ2170" i="1"/>
  <c r="CQ1914" i="1"/>
  <c r="CQ1658" i="1"/>
  <c r="CQ1146" i="1"/>
  <c r="CQ890" i="1"/>
  <c r="CQ634" i="1"/>
  <c r="CP2665" i="1"/>
  <c r="CP1129" i="1"/>
  <c r="CP761" i="1"/>
  <c r="CP745" i="1"/>
  <c r="CP729" i="1"/>
  <c r="CP713" i="1"/>
  <c r="CP697" i="1"/>
  <c r="CO2904" i="1"/>
  <c r="CO2648" i="1"/>
  <c r="CO2392" i="1"/>
  <c r="CO2136" i="1"/>
  <c r="CO1880" i="1"/>
  <c r="CO1197" i="1"/>
  <c r="CK1129" i="1"/>
  <c r="CI2614" i="1"/>
  <c r="CG2667" i="1"/>
  <c r="CI2667" i="1"/>
  <c r="CH2019" i="1"/>
  <c r="CN2019" i="1"/>
  <c r="CM2019" i="1"/>
  <c r="CI2019" i="1"/>
  <c r="CL2019" i="1"/>
  <c r="CK2019" i="1"/>
  <c r="CJ2019" i="1"/>
  <c r="CA1044" i="1"/>
  <c r="CO1044" i="1"/>
  <c r="CH2682" i="1"/>
  <c r="CK2682" i="1"/>
  <c r="CJ2682" i="1"/>
  <c r="CI2682" i="1"/>
  <c r="CN2682" i="1"/>
  <c r="CM2682" i="1"/>
  <c r="CI2409" i="1"/>
  <c r="CH2409" i="1"/>
  <c r="CJ2409" i="1"/>
  <c r="CN2409" i="1"/>
  <c r="CM2409" i="1"/>
  <c r="CL2409" i="1"/>
  <c r="CI2085" i="1"/>
  <c r="CH2085" i="1"/>
  <c r="CN2085" i="1"/>
  <c r="CM2085" i="1"/>
  <c r="CL2085" i="1"/>
  <c r="CK2085" i="1"/>
  <c r="CJ2085" i="1"/>
  <c r="CH1658" i="1"/>
  <c r="CK1658" i="1"/>
  <c r="CJ1658" i="1"/>
  <c r="CN1658" i="1"/>
  <c r="CM1658" i="1"/>
  <c r="CI1283" i="1"/>
  <c r="CH1283" i="1"/>
  <c r="CN1283" i="1"/>
  <c r="CM1283" i="1"/>
  <c r="CL1283" i="1"/>
  <c r="CK1283" i="1"/>
  <c r="CJ1283" i="1"/>
  <c r="CI941" i="1"/>
  <c r="CH941" i="1"/>
  <c r="CN941" i="1"/>
  <c r="CM941" i="1"/>
  <c r="CL941" i="1"/>
  <c r="CK941" i="1"/>
  <c r="CJ941" i="1"/>
  <c r="CI515" i="1"/>
  <c r="CH515" i="1"/>
  <c r="CO515" i="1"/>
  <c r="CN515" i="1"/>
  <c r="CM515" i="1"/>
  <c r="CL515" i="1"/>
  <c r="CK515" i="1"/>
  <c r="CJ515" i="1"/>
  <c r="CC2930" i="1"/>
  <c r="CM2930" i="1"/>
  <c r="CC2818" i="1"/>
  <c r="CM2818" i="1"/>
  <c r="CC2610" i="1"/>
  <c r="CK2610" i="1" s="1"/>
  <c r="CM2610" i="1"/>
  <c r="CC2498" i="1"/>
  <c r="CM2498" i="1"/>
  <c r="CS2699" i="1"/>
  <c r="CS2443" i="1"/>
  <c r="CS2187" i="1"/>
  <c r="CS1675" i="1"/>
  <c r="CS907" i="1"/>
  <c r="CS651" i="1"/>
  <c r="CR2682" i="1"/>
  <c r="CR2426" i="1"/>
  <c r="CR2170" i="1"/>
  <c r="CR1914" i="1"/>
  <c r="CR1658" i="1"/>
  <c r="CR1146" i="1"/>
  <c r="CR890" i="1"/>
  <c r="CR634" i="1"/>
  <c r="CQ2665" i="1"/>
  <c r="CQ2409" i="1"/>
  <c r="CQ1129" i="1"/>
  <c r="CQ761" i="1"/>
  <c r="CQ745" i="1"/>
  <c r="CQ729" i="1"/>
  <c r="CQ713" i="1"/>
  <c r="CQ697" i="1"/>
  <c r="CP2648" i="1"/>
  <c r="CP2392" i="1"/>
  <c r="CP2136" i="1"/>
  <c r="CP1880" i="1"/>
  <c r="CP1624" i="1"/>
  <c r="CP680" i="1"/>
  <c r="CP664" i="1"/>
  <c r="CO2887" i="1"/>
  <c r="CO2631" i="1"/>
  <c r="CO2375" i="1"/>
  <c r="CO2119" i="1"/>
  <c r="CO1863" i="1"/>
  <c r="CO1146" i="1"/>
  <c r="CN2460" i="1"/>
  <c r="CL2682" i="1"/>
  <c r="CJ1880" i="1"/>
  <c r="CJ680" i="1"/>
  <c r="CJ664" i="1"/>
  <c r="CH1731" i="1"/>
  <c r="CI1731" i="1"/>
  <c r="CN1731" i="1"/>
  <c r="CM1731" i="1"/>
  <c r="CL1731" i="1"/>
  <c r="CK1731" i="1"/>
  <c r="CJ1731" i="1"/>
  <c r="CC2887" i="1"/>
  <c r="CE2887" i="1" s="1"/>
  <c r="CM2887" i="1"/>
  <c r="CC2051" i="1"/>
  <c r="CM2051" i="1"/>
  <c r="CC1863" i="1"/>
  <c r="CE1863" i="1" s="1"/>
  <c r="CM1863" i="1"/>
  <c r="CC1487" i="1"/>
  <c r="CM1487" i="1"/>
  <c r="CA856" i="1"/>
  <c r="CC856" i="1" s="1"/>
  <c r="CO856" i="1"/>
  <c r="CA702" i="1"/>
  <c r="CO702" i="1"/>
  <c r="CH2494" i="1"/>
  <c r="CN2494" i="1"/>
  <c r="CM2494" i="1"/>
  <c r="CL2494" i="1"/>
  <c r="CK2494" i="1"/>
  <c r="CJ2494" i="1"/>
  <c r="CI2494" i="1"/>
  <c r="CH2204" i="1"/>
  <c r="CM2204" i="1"/>
  <c r="CL2204" i="1"/>
  <c r="CK2204" i="1"/>
  <c r="CJ2204" i="1"/>
  <c r="CI2204" i="1"/>
  <c r="CH1931" i="1"/>
  <c r="CL1931" i="1"/>
  <c r="CK1931" i="1"/>
  <c r="CJ1931" i="1"/>
  <c r="CI1931" i="1"/>
  <c r="CN1931" i="1"/>
  <c r="CI1368" i="1"/>
  <c r="CH1368" i="1"/>
  <c r="CO1368" i="1"/>
  <c r="CN1368" i="1"/>
  <c r="CM1368" i="1"/>
  <c r="CL1368" i="1"/>
  <c r="CK1368" i="1"/>
  <c r="CI805" i="1"/>
  <c r="CH805" i="1"/>
  <c r="CO805" i="1"/>
  <c r="CN805" i="1"/>
  <c r="CM805" i="1"/>
  <c r="CL805" i="1"/>
  <c r="CK805" i="1"/>
  <c r="CJ805" i="1"/>
  <c r="CC2690" i="1"/>
  <c r="CK2690" i="1" s="1"/>
  <c r="CM2690" i="1"/>
  <c r="CS2682" i="1"/>
  <c r="CS2426" i="1"/>
  <c r="CS2170" i="1"/>
  <c r="CS1914" i="1"/>
  <c r="CS1658" i="1"/>
  <c r="CS1146" i="1"/>
  <c r="CS890" i="1"/>
  <c r="CS634" i="1"/>
  <c r="CR2665" i="1"/>
  <c r="CR2409" i="1"/>
  <c r="CR1129" i="1"/>
  <c r="CR761" i="1"/>
  <c r="CR745" i="1"/>
  <c r="CR729" i="1"/>
  <c r="CR713" i="1"/>
  <c r="CR697" i="1"/>
  <c r="CQ2648" i="1"/>
  <c r="CQ2392" i="1"/>
  <c r="CQ2136" i="1"/>
  <c r="CQ1880" i="1"/>
  <c r="CQ1624" i="1"/>
  <c r="CQ1368" i="1"/>
  <c r="CQ680" i="1"/>
  <c r="CQ664" i="1"/>
  <c r="CP1351" i="1"/>
  <c r="CP1095" i="1"/>
  <c r="CP839" i="1"/>
  <c r="CO2614" i="1"/>
  <c r="CO2358" i="1"/>
  <c r="CO2102" i="1"/>
  <c r="CO1829" i="1"/>
  <c r="CO1504" i="1"/>
  <c r="CO1095" i="1"/>
  <c r="CM2699" i="1"/>
  <c r="CM1931" i="1"/>
  <c r="CC2153" i="1"/>
  <c r="CM2153" i="1"/>
  <c r="CA1590" i="1"/>
  <c r="CO1590" i="1"/>
  <c r="CA992" i="1"/>
  <c r="CM992" i="1" s="1"/>
  <c r="CO992" i="1"/>
  <c r="CA736" i="1"/>
  <c r="CO736" i="1"/>
  <c r="CH2528" i="1"/>
  <c r="CN2528" i="1"/>
  <c r="CM2528" i="1"/>
  <c r="CL2528" i="1"/>
  <c r="CI2528" i="1"/>
  <c r="CK2528" i="1"/>
  <c r="CJ2528" i="1"/>
  <c r="CH2187" i="1"/>
  <c r="CL2187" i="1"/>
  <c r="CK2187" i="1"/>
  <c r="CJ2187" i="1"/>
  <c r="CI2187" i="1"/>
  <c r="CN2187" i="1"/>
  <c r="CI1812" i="1"/>
  <c r="CH1812" i="1"/>
  <c r="CN1812" i="1"/>
  <c r="CM1812" i="1"/>
  <c r="CL1812" i="1"/>
  <c r="CK1812" i="1"/>
  <c r="CJ1812" i="1"/>
  <c r="CH1163" i="1"/>
  <c r="CL1163" i="1"/>
  <c r="CK1163" i="1"/>
  <c r="CJ1163" i="1"/>
  <c r="CI1163" i="1"/>
  <c r="CO1163" i="1"/>
  <c r="CN1163" i="1"/>
  <c r="CS2665" i="1"/>
  <c r="CS2409" i="1"/>
  <c r="CS1129" i="1"/>
  <c r="CS761" i="1"/>
  <c r="CS745" i="1"/>
  <c r="CS729" i="1"/>
  <c r="CS713" i="1"/>
  <c r="CS697" i="1"/>
  <c r="CR2648" i="1"/>
  <c r="CR2392" i="1"/>
  <c r="CR2136" i="1"/>
  <c r="CR1368" i="1"/>
  <c r="CR680" i="1"/>
  <c r="CQ1351" i="1"/>
  <c r="CQ1095" i="1"/>
  <c r="CQ839" i="1"/>
  <c r="CP2614" i="1"/>
  <c r="CP1334" i="1"/>
  <c r="CP1078" i="1"/>
  <c r="CO2341" i="1"/>
  <c r="CO2085" i="1"/>
  <c r="CO1812" i="1"/>
  <c r="CO1487" i="1"/>
  <c r="CO1061" i="1"/>
  <c r="CN2204" i="1"/>
  <c r="CI995" i="1"/>
  <c r="CH995" i="1"/>
  <c r="CN995" i="1"/>
  <c r="CM995" i="1"/>
  <c r="CL995" i="1"/>
  <c r="CK995" i="1"/>
  <c r="CJ995" i="1"/>
  <c r="CI979" i="1"/>
  <c r="CH979" i="1"/>
  <c r="CN979" i="1"/>
  <c r="CM979" i="1"/>
  <c r="CL979" i="1"/>
  <c r="CK979" i="1"/>
  <c r="CJ979" i="1"/>
  <c r="CI664" i="1"/>
  <c r="CH664" i="1"/>
  <c r="CO664" i="1"/>
  <c r="CN664" i="1"/>
  <c r="CM664" i="1"/>
  <c r="CL664" i="1"/>
  <c r="CK664" i="1"/>
  <c r="CC2631" i="1"/>
  <c r="CK2631" i="1" s="1"/>
  <c r="CM2631" i="1"/>
  <c r="CC2358" i="1"/>
  <c r="CM2358" i="1"/>
  <c r="CA1419" i="1"/>
  <c r="CC1419" i="1" s="1"/>
  <c r="CO1419" i="1"/>
  <c r="CI2597" i="1"/>
  <c r="CN2597" i="1"/>
  <c r="CH2597" i="1"/>
  <c r="CM2597" i="1"/>
  <c r="CL2597" i="1"/>
  <c r="CK2597" i="1"/>
  <c r="CJ2597" i="1"/>
  <c r="CI2290" i="1"/>
  <c r="CH2290" i="1"/>
  <c r="CN2290" i="1"/>
  <c r="CM2290" i="1"/>
  <c r="CL2290" i="1"/>
  <c r="CK2290" i="1"/>
  <c r="CJ2290" i="1"/>
  <c r="CI1880" i="1"/>
  <c r="CH1880" i="1"/>
  <c r="CN1880" i="1"/>
  <c r="CM1880" i="1"/>
  <c r="CL1880" i="1"/>
  <c r="CK1880" i="1"/>
  <c r="CI1624" i="1"/>
  <c r="CH1624" i="1"/>
  <c r="CO1624" i="1"/>
  <c r="CN1624" i="1"/>
  <c r="CM1624" i="1"/>
  <c r="CL1624" i="1"/>
  <c r="CK1624" i="1"/>
  <c r="CI1180" i="1"/>
  <c r="CH1180" i="1"/>
  <c r="CM1180" i="1"/>
  <c r="CL1180" i="1"/>
  <c r="CK1180" i="1"/>
  <c r="CJ1180" i="1"/>
  <c r="CO1180" i="1"/>
  <c r="CH549" i="1"/>
  <c r="CN549" i="1"/>
  <c r="CL549" i="1"/>
  <c r="CJ549" i="1"/>
  <c r="CC2994" i="1"/>
  <c r="CE2994" i="1" s="1"/>
  <c r="CM2994" i="1"/>
  <c r="CC2658" i="1"/>
  <c r="CM2658" i="1"/>
  <c r="CS2648" i="1"/>
  <c r="CS2392" i="1"/>
  <c r="CS2136" i="1"/>
  <c r="CS1880" i="1"/>
  <c r="CS1624" i="1"/>
  <c r="CS1368" i="1"/>
  <c r="CS680" i="1"/>
  <c r="CS664" i="1"/>
  <c r="CR1351" i="1"/>
  <c r="CR1095" i="1"/>
  <c r="CR839" i="1"/>
  <c r="CQ2614" i="1"/>
  <c r="CQ1334" i="1"/>
  <c r="CQ1078" i="1"/>
  <c r="CP2597" i="1"/>
  <c r="CP2341" i="1"/>
  <c r="CP2085" i="1"/>
  <c r="CP1829" i="1"/>
  <c r="CP1573" i="1"/>
  <c r="CP1317" i="1"/>
  <c r="CP1061" i="1"/>
  <c r="CP805" i="1"/>
  <c r="CP549" i="1"/>
  <c r="CO2580" i="1"/>
  <c r="CO2324" i="1"/>
  <c r="CO2068" i="1"/>
  <c r="CO1795" i="1"/>
  <c r="CO1731" i="1"/>
  <c r="CO1027" i="1"/>
  <c r="CM1675" i="1"/>
  <c r="CL2426" i="1"/>
  <c r="CL890" i="1"/>
  <c r="CJ1368" i="1"/>
  <c r="CI2259" i="1"/>
  <c r="CI1331" i="1"/>
  <c r="CH1331" i="1"/>
  <c r="CH1059" i="1"/>
  <c r="CI1043" i="1"/>
  <c r="CH1043" i="1"/>
  <c r="CI1011" i="1"/>
  <c r="CH1011" i="1"/>
  <c r="CI670" i="1"/>
  <c r="CH670" i="1"/>
  <c r="CH1652" i="1"/>
  <c r="CH1154" i="1"/>
  <c r="CI656" i="1"/>
  <c r="CH656" i="1"/>
  <c r="CH1347" i="1"/>
  <c r="CI1075" i="1"/>
  <c r="CH1075" i="1"/>
  <c r="CI2271" i="1"/>
  <c r="CH2271" i="1"/>
  <c r="CI2239" i="1"/>
  <c r="CH2239" i="1"/>
  <c r="CI2015" i="1"/>
  <c r="CH2015" i="1"/>
  <c r="CH1983" i="1"/>
  <c r="CI1363" i="1"/>
  <c r="CH1363" i="1"/>
  <c r="CI1091" i="1"/>
  <c r="CH1091" i="1"/>
  <c r="CI687" i="1"/>
  <c r="CH687" i="1"/>
  <c r="CI2479" i="1"/>
  <c r="CG2479" i="1"/>
  <c r="CI1911" i="1"/>
  <c r="CG1911" i="1"/>
  <c r="CI2591" i="1"/>
  <c r="CH2591" i="1"/>
  <c r="CH1720" i="1"/>
  <c r="CI1379" i="1"/>
  <c r="CH1379" i="1"/>
  <c r="CI1123" i="1"/>
  <c r="CH1123" i="1"/>
  <c r="CI1107" i="1"/>
  <c r="CH1107" i="1"/>
  <c r="CI704" i="1"/>
  <c r="CH704" i="1"/>
  <c r="CI2735" i="1"/>
  <c r="CG2735" i="1"/>
  <c r="CI2497" i="1"/>
  <c r="CG2497" i="1"/>
  <c r="CI1395" i="1"/>
  <c r="CH1395" i="1"/>
  <c r="CI1139" i="1"/>
  <c r="CH1139" i="1"/>
  <c r="CH722" i="1"/>
  <c r="CI2050" i="1"/>
  <c r="CG2050" i="1"/>
  <c r="CI1555" i="1"/>
  <c r="CH1555" i="1"/>
  <c r="CH1539" i="1"/>
  <c r="CH1523" i="1"/>
  <c r="CI1507" i="1"/>
  <c r="CH1507" i="1"/>
  <c r="CI1491" i="1"/>
  <c r="CH1491" i="1"/>
  <c r="CI1475" i="1"/>
  <c r="CH1475" i="1"/>
  <c r="CI1459" i="1"/>
  <c r="CH1459" i="1"/>
  <c r="CI1443" i="1"/>
  <c r="CH1443" i="1"/>
  <c r="CH1427" i="1"/>
  <c r="CI1411" i="1"/>
  <c r="CH1411" i="1"/>
  <c r="CI739" i="1"/>
  <c r="CH739" i="1"/>
  <c r="CI2223" i="1"/>
  <c r="CI1568" i="1"/>
  <c r="CG1568" i="1"/>
  <c r="CH1571" i="1"/>
  <c r="CI1155" i="1"/>
  <c r="CH1155" i="1"/>
  <c r="CH755" i="1"/>
  <c r="CI1619" i="1"/>
  <c r="CH1619" i="1"/>
  <c r="CI1603" i="1"/>
  <c r="CH1603" i="1"/>
  <c r="CI1587" i="1"/>
  <c r="CH1587" i="1"/>
  <c r="CI1171" i="1"/>
  <c r="CH1171" i="1"/>
  <c r="CI803" i="1"/>
  <c r="CH803" i="1"/>
  <c r="CI787" i="1"/>
  <c r="CH787" i="1"/>
  <c r="CG2565" i="1"/>
  <c r="CI2565" i="1"/>
  <c r="CI1651" i="1"/>
  <c r="CH1651" i="1"/>
  <c r="CI1635" i="1"/>
  <c r="CH1635" i="1"/>
  <c r="CI1187" i="1"/>
  <c r="CH1187" i="1"/>
  <c r="CH835" i="1"/>
  <c r="CI819" i="1"/>
  <c r="CH819" i="1"/>
  <c r="CI897" i="1"/>
  <c r="CH897" i="1"/>
  <c r="CI913" i="1"/>
  <c r="CH913" i="1"/>
  <c r="CH1203" i="1"/>
  <c r="CI883" i="1"/>
  <c r="CH883" i="1"/>
  <c r="CI867" i="1"/>
  <c r="CH867" i="1"/>
  <c r="CI851" i="1"/>
  <c r="CH851" i="1"/>
  <c r="CI2599" i="1"/>
  <c r="CG2599" i="1"/>
  <c r="CI2753" i="1"/>
  <c r="CH2753" i="1"/>
  <c r="CH2609" i="1"/>
  <c r="CI1921" i="1"/>
  <c r="CH1921" i="1"/>
  <c r="CI1409" i="1"/>
  <c r="CH1409" i="1"/>
  <c r="CH1393" i="1"/>
  <c r="CH1233" i="1"/>
  <c r="CI1667" i="1"/>
  <c r="CH1667" i="1"/>
  <c r="CI1219" i="1"/>
  <c r="CH1219" i="1"/>
  <c r="CI2855" i="1"/>
  <c r="CG2855" i="1"/>
  <c r="CI2343" i="1"/>
  <c r="CG2343" i="1"/>
  <c r="CI1336" i="1"/>
  <c r="CG1336" i="1"/>
  <c r="CI1298" i="1"/>
  <c r="CG1298" i="1"/>
  <c r="CI1176" i="1"/>
  <c r="CG1176" i="1"/>
  <c r="CI899" i="1"/>
  <c r="CH899" i="1"/>
  <c r="CI1235" i="1"/>
  <c r="CH1235" i="1"/>
  <c r="CI619" i="1"/>
  <c r="CH619" i="1"/>
  <c r="CI602" i="1"/>
  <c r="CH602" i="1"/>
  <c r="CI585" i="1"/>
  <c r="CH585" i="1"/>
  <c r="CI568" i="1"/>
  <c r="CH568" i="1"/>
  <c r="CI551" i="1"/>
  <c r="CH551" i="1"/>
  <c r="CI2633" i="1"/>
  <c r="CG2633" i="1"/>
  <c r="CI2377" i="1"/>
  <c r="CG2377" i="1"/>
  <c r="CI1544" i="1"/>
  <c r="CG1544" i="1"/>
  <c r="CI1251" i="1"/>
  <c r="CH1251" i="1"/>
  <c r="CI931" i="1"/>
  <c r="CH931" i="1"/>
  <c r="CI915" i="1"/>
  <c r="CH915" i="1"/>
  <c r="CI636" i="1"/>
  <c r="CH636" i="1"/>
  <c r="CH1299" i="1"/>
  <c r="CI1267" i="1"/>
  <c r="CH1267" i="1"/>
  <c r="CH963" i="1"/>
  <c r="CI947" i="1"/>
  <c r="CH947" i="1"/>
  <c r="CH653" i="1"/>
  <c r="CI1737" i="1"/>
  <c r="CG1737" i="1"/>
  <c r="CI1703" i="1"/>
  <c r="CG1703" i="1"/>
  <c r="CI1634" i="1"/>
  <c r="CG1634" i="1"/>
  <c r="CI1535" i="1"/>
  <c r="CG1474" i="1"/>
  <c r="CK1203" i="1"/>
  <c r="CI1396" i="1"/>
  <c r="CG586" i="1"/>
  <c r="CG2288" i="1"/>
  <c r="CI2288" i="1"/>
  <c r="CG820" i="1"/>
  <c r="CI820" i="1"/>
  <c r="CI1346" i="1"/>
  <c r="CI1942" i="1"/>
  <c r="CI1203" i="1"/>
  <c r="CG1306" i="1"/>
  <c r="CI1306" i="1"/>
  <c r="CE570" i="1"/>
  <c r="CK570" i="1"/>
  <c r="CI1244" i="1"/>
  <c r="CK2223" i="1"/>
  <c r="CE675" i="1"/>
  <c r="CK675" i="1"/>
  <c r="CK2465" i="1"/>
  <c r="CE622" i="1"/>
  <c r="CK622" i="1"/>
  <c r="CI1414" i="1"/>
  <c r="CI1844" i="1"/>
  <c r="CE720" i="1"/>
  <c r="CK720" i="1"/>
  <c r="CK1000" i="1"/>
  <c r="CE1000" i="1"/>
  <c r="CK2362" i="1"/>
  <c r="CI2362" i="1"/>
  <c r="CE1119" i="1"/>
  <c r="CK1119" i="1"/>
  <c r="CE1074" i="1"/>
  <c r="CK1074" i="1"/>
  <c r="CK2000" i="1"/>
  <c r="CI2002" i="1"/>
  <c r="CG2465" i="1"/>
  <c r="CK2109" i="1"/>
  <c r="CE2321" i="1"/>
  <c r="CK2321" i="1"/>
  <c r="CG1458" i="1"/>
  <c r="CI1458" i="1"/>
  <c r="CE1888" i="1"/>
  <c r="CK1888" i="1"/>
  <c r="CK2120" i="1"/>
  <c r="CE2120" i="1"/>
  <c r="CE2041" i="1"/>
  <c r="CK2041" i="1"/>
  <c r="CE1848" i="1"/>
  <c r="CK1848" i="1"/>
  <c r="CE1959" i="1"/>
  <c r="CK1959" i="1"/>
  <c r="CE2278" i="1"/>
  <c r="CK2278" i="1"/>
  <c r="CE1806" i="1"/>
  <c r="CK1806" i="1"/>
  <c r="CG1895" i="1"/>
  <c r="CI1895" i="1"/>
  <c r="CE1657" i="1"/>
  <c r="CK1657" i="1"/>
  <c r="CE2194" i="1"/>
  <c r="CK2194" i="1"/>
  <c r="CI2109" i="1"/>
  <c r="CE1767" i="1"/>
  <c r="CK1767" i="1"/>
  <c r="CE2275" i="1"/>
  <c r="CK2275" i="1"/>
  <c r="CG650" i="1"/>
  <c r="CI650" i="1"/>
  <c r="CE1958" i="1"/>
  <c r="CK1958" i="1"/>
  <c r="CE1305" i="1"/>
  <c r="CK1305" i="1"/>
  <c r="CE2040" i="1"/>
  <c r="CK2040" i="1"/>
  <c r="CI2422" i="1"/>
  <c r="CG2422" i="1"/>
  <c r="CE1652" i="1"/>
  <c r="CK1652" i="1"/>
  <c r="CE2193" i="1"/>
  <c r="CK2193" i="1"/>
  <c r="CE1473" i="1"/>
  <c r="CK1473" i="1"/>
  <c r="CE528" i="1"/>
  <c r="CK528" i="1"/>
  <c r="CE2623" i="1"/>
  <c r="CK2623" i="1"/>
  <c r="CE1190" i="1"/>
  <c r="CK1190" i="1"/>
  <c r="CE1142" i="1"/>
  <c r="CK1142" i="1"/>
  <c r="CE951" i="1"/>
  <c r="CK951" i="1"/>
  <c r="CE1427" i="1"/>
  <c r="CK1427" i="1"/>
  <c r="CM2813" i="1"/>
  <c r="CK2813" i="1"/>
  <c r="CE1390" i="1"/>
  <c r="CK1390" i="1"/>
  <c r="CE1920" i="1"/>
  <c r="CK1920" i="1"/>
  <c r="CE1347" i="1"/>
  <c r="CK1347" i="1"/>
  <c r="CE1847" i="1"/>
  <c r="CK1847" i="1"/>
  <c r="CI1350" i="1"/>
  <c r="CE2150" i="1"/>
  <c r="CK2150" i="1"/>
  <c r="CE610" i="1"/>
  <c r="CK610" i="1"/>
  <c r="CE1519" i="1"/>
  <c r="CK1519" i="1"/>
  <c r="CK1844" i="1"/>
  <c r="CE2704" i="1"/>
  <c r="CK2704" i="1"/>
  <c r="CE1059" i="1"/>
  <c r="CK1059" i="1"/>
  <c r="CE1722" i="1"/>
  <c r="CK1722" i="1"/>
  <c r="CI2000" i="1"/>
  <c r="CG2000" i="1"/>
  <c r="CE706" i="1"/>
  <c r="CK706" i="1"/>
  <c r="CE874" i="1"/>
  <c r="CK874" i="1"/>
  <c r="CE1766" i="1"/>
  <c r="CK1766" i="1"/>
  <c r="CE791" i="1"/>
  <c r="CK791" i="1"/>
  <c r="CG1467" i="1"/>
  <c r="CI1467" i="1"/>
  <c r="CG527" i="1"/>
  <c r="CI527" i="1"/>
  <c r="CI1077" i="1"/>
  <c r="CG1077" i="1"/>
  <c r="CG1102" i="1"/>
  <c r="CI1102" i="1"/>
  <c r="CI2146" i="1"/>
  <c r="CG2146" i="1"/>
  <c r="CG2191" i="1"/>
  <c r="CI2191" i="1"/>
  <c r="CG703" i="1"/>
  <c r="CI703" i="1"/>
  <c r="CI1186" i="1"/>
  <c r="CG1186" i="1"/>
  <c r="CG1284" i="1"/>
  <c r="CI1284" i="1"/>
  <c r="CG1304" i="1"/>
  <c r="CI1304" i="1"/>
  <c r="CG699" i="1"/>
  <c r="CI699" i="1"/>
  <c r="CG2920" i="1"/>
  <c r="CI2920" i="1"/>
  <c r="CI950" i="1"/>
  <c r="CG950" i="1"/>
  <c r="CG2098" i="1"/>
  <c r="CI2098" i="1"/>
  <c r="CE1841" i="1"/>
  <c r="CK1841" i="1"/>
  <c r="CC752" i="1"/>
  <c r="CM752" i="1"/>
  <c r="CC1128" i="1"/>
  <c r="CM1128" i="1"/>
  <c r="CC1886" i="1"/>
  <c r="CM1886" i="1"/>
  <c r="CC2054" i="1"/>
  <c r="CM2054" i="1"/>
  <c r="CC2225" i="1"/>
  <c r="CM2225" i="1"/>
  <c r="CC2393" i="1"/>
  <c r="CM2393" i="1"/>
  <c r="CG2585" i="1"/>
  <c r="CI2585" i="1"/>
  <c r="CE1263" i="1"/>
  <c r="CK1263" i="1"/>
  <c r="CK2301" i="1"/>
  <c r="CE2106" i="1"/>
  <c r="CK2106" i="1"/>
  <c r="CE1223" i="1"/>
  <c r="CK1223" i="1"/>
  <c r="CC773" i="1"/>
  <c r="CM773" i="1"/>
  <c r="CE1150" i="1"/>
  <c r="CK1150" i="1"/>
  <c r="CC1907" i="1"/>
  <c r="CM1907" i="1"/>
  <c r="CC2074" i="1"/>
  <c r="CM2074" i="1"/>
  <c r="CC2246" i="1"/>
  <c r="CM2246" i="1"/>
  <c r="CC2416" i="1"/>
  <c r="CM2416" i="1"/>
  <c r="CC2608" i="1"/>
  <c r="CM2608" i="1"/>
  <c r="CE1383" i="1"/>
  <c r="CK1383" i="1"/>
  <c r="CE1345" i="1"/>
  <c r="CK1345" i="1"/>
  <c r="CG2096" i="1"/>
  <c r="CI2096" i="1"/>
  <c r="CK1512" i="1"/>
  <c r="CE1918" i="1"/>
  <c r="CK1918" i="1"/>
  <c r="CC2629" i="1"/>
  <c r="CM2629" i="1"/>
  <c r="CE1465" i="1"/>
  <c r="CK1465" i="1"/>
  <c r="CM2301" i="1"/>
  <c r="CG1755" i="1"/>
  <c r="CI1755" i="1"/>
  <c r="CE1647" i="1"/>
  <c r="CK1647" i="1"/>
  <c r="CE1956" i="1"/>
  <c r="CK1956" i="1"/>
  <c r="CC542" i="1"/>
  <c r="CM542" i="1"/>
  <c r="CC835" i="1"/>
  <c r="CM835" i="1"/>
  <c r="CC1424" i="1"/>
  <c r="CM1424" i="1"/>
  <c r="CC1950" i="1"/>
  <c r="CM1950" i="1"/>
  <c r="CC2118" i="1"/>
  <c r="CM2118" i="1"/>
  <c r="CC2289" i="1"/>
  <c r="CM2289" i="1"/>
  <c r="CC2457" i="1"/>
  <c r="CM2457" i="1"/>
  <c r="CE1601" i="1"/>
  <c r="CK1601" i="1"/>
  <c r="CI2301" i="1"/>
  <c r="CM2906" i="1"/>
  <c r="CE1995" i="1"/>
  <c r="CK1995" i="1"/>
  <c r="CC563" i="1"/>
  <c r="CM563" i="1"/>
  <c r="CC960" i="1"/>
  <c r="CM960" i="1"/>
  <c r="CC1969" i="1"/>
  <c r="CM1969" i="1"/>
  <c r="CC2138" i="1"/>
  <c r="CM2138" i="1"/>
  <c r="CC2480" i="1"/>
  <c r="CM2480" i="1"/>
  <c r="CC2693" i="1"/>
  <c r="CM2693" i="1"/>
  <c r="CI2197" i="1"/>
  <c r="CE2145" i="1"/>
  <c r="CK2145" i="1"/>
  <c r="CK1720" i="1"/>
  <c r="CE1720" i="1"/>
  <c r="CE2036" i="1"/>
  <c r="CK2036" i="1"/>
  <c r="CC583" i="1"/>
  <c r="CM583" i="1"/>
  <c r="CC1064" i="1"/>
  <c r="CM1064" i="1"/>
  <c r="CC1569" i="1"/>
  <c r="CM1569" i="1"/>
  <c r="CC1990" i="1"/>
  <c r="CM1990" i="1"/>
  <c r="CC2161" i="1"/>
  <c r="CM2161" i="1"/>
  <c r="CC2330" i="1"/>
  <c r="CM2330" i="1"/>
  <c r="CC2821" i="1"/>
  <c r="CM2821" i="1"/>
  <c r="CE1955" i="1"/>
  <c r="CK1955" i="1"/>
  <c r="CE1762" i="1"/>
  <c r="CK1762" i="1"/>
  <c r="CE2066" i="1"/>
  <c r="CK2066" i="1"/>
  <c r="CC606" i="1"/>
  <c r="CE1992" i="1"/>
  <c r="CK1992" i="1"/>
  <c r="CO2301" i="1"/>
  <c r="CC666" i="1"/>
  <c r="CM666" i="1"/>
  <c r="CC1108" i="1"/>
  <c r="CM1108" i="1"/>
  <c r="CC1843" i="1"/>
  <c r="CM1843" i="1"/>
  <c r="CE2033" i="1"/>
  <c r="CK2033" i="1"/>
  <c r="CC2202" i="1"/>
  <c r="CM2202" i="1"/>
  <c r="CC2373" i="1"/>
  <c r="CM2373" i="1"/>
  <c r="CC2544" i="1"/>
  <c r="CM2544" i="1"/>
  <c r="CE2190" i="1"/>
  <c r="CK2190" i="1"/>
  <c r="CE1864" i="1"/>
  <c r="CK1864" i="1"/>
  <c r="CE2778" i="1"/>
  <c r="CK2778" i="1"/>
  <c r="CE1696" i="1"/>
  <c r="CK1696" i="1"/>
  <c r="CK1613" i="1"/>
  <c r="CE2353" i="1"/>
  <c r="CK2353" i="1"/>
  <c r="CE1971" i="1"/>
  <c r="CK1971" i="1"/>
  <c r="CG1908" i="1"/>
  <c r="CI1908" i="1"/>
  <c r="CI1195" i="1"/>
  <c r="CE2078" i="1"/>
  <c r="CK2078" i="1"/>
  <c r="CE1951" i="1"/>
  <c r="CK1951" i="1"/>
  <c r="CK2502" i="1"/>
  <c r="CE2906" i="1"/>
  <c r="CK2906" i="1"/>
  <c r="CE2183" i="1"/>
  <c r="CK2183" i="1"/>
  <c r="CE2673" i="1"/>
  <c r="CK2673" i="1"/>
  <c r="CE1674" i="1"/>
  <c r="CK1674" i="1"/>
  <c r="CO1613" i="1"/>
  <c r="CE2291" i="1"/>
  <c r="CK2291" i="1"/>
  <c r="CE648" i="1"/>
  <c r="CK648" i="1"/>
  <c r="CE2311" i="1"/>
  <c r="CK2311" i="1"/>
  <c r="CE1551" i="1"/>
  <c r="CK1551" i="1"/>
  <c r="CK2206" i="1"/>
  <c r="CG603" i="1"/>
  <c r="CI603" i="1"/>
  <c r="CE1109" i="1"/>
  <c r="CK1109" i="1"/>
  <c r="CE1361" i="1"/>
  <c r="CK1361" i="1"/>
  <c r="CE2522" i="1"/>
  <c r="CK2522" i="1"/>
  <c r="CE2374" i="1"/>
  <c r="CK2374" i="1"/>
  <c r="CE710" i="1"/>
  <c r="CK710" i="1"/>
  <c r="CG1143" i="1"/>
  <c r="CI1143" i="1"/>
  <c r="CE2992" i="1"/>
  <c r="CK2992" i="1"/>
  <c r="CE2458" i="1"/>
  <c r="CK2458" i="1"/>
  <c r="CI1613" i="1"/>
  <c r="CE1800" i="1"/>
  <c r="CK1800" i="1"/>
  <c r="CG2952" i="1"/>
  <c r="CI2952" i="1"/>
  <c r="CE2417" i="1"/>
  <c r="CK2417" i="1"/>
  <c r="CE1991" i="1"/>
  <c r="CK1991" i="1"/>
  <c r="CE1610" i="1"/>
  <c r="CK1610" i="1"/>
  <c r="CE919" i="1"/>
  <c r="CK919" i="1"/>
  <c r="CG1200" i="1"/>
  <c r="CI1200" i="1"/>
  <c r="CG522" i="1"/>
  <c r="CI522" i="1"/>
  <c r="CE730" i="1"/>
  <c r="CK730" i="1"/>
  <c r="CI2502" i="1"/>
  <c r="CK1195" i="1"/>
  <c r="CE2142" i="1"/>
  <c r="CK2142" i="1"/>
  <c r="CE2801" i="1"/>
  <c r="CK2801" i="1"/>
  <c r="CK2929" i="1"/>
  <c r="CE2929" i="1"/>
  <c r="CE2650" i="1"/>
  <c r="CK2650" i="1"/>
  <c r="CG2270" i="1"/>
  <c r="CI2270" i="1"/>
  <c r="CE938" i="1"/>
  <c r="CK938" i="1"/>
  <c r="CE879" i="1"/>
  <c r="CK879" i="1"/>
  <c r="CE2714" i="1"/>
  <c r="CK2714" i="1"/>
  <c r="CE1151" i="1"/>
  <c r="CK1151" i="1"/>
  <c r="CG1834" i="1"/>
  <c r="CI1834" i="1"/>
  <c r="CE753" i="1"/>
  <c r="CK753" i="1"/>
  <c r="CE2163" i="1"/>
  <c r="CK2163" i="1"/>
  <c r="CE2970" i="1"/>
  <c r="CK2970" i="1"/>
  <c r="CE2438" i="1"/>
  <c r="CK2438" i="1"/>
  <c r="CG3033" i="1"/>
  <c r="CI3033" i="1"/>
  <c r="CE3013" i="1"/>
  <c r="CK3013" i="1"/>
  <c r="CE2842" i="1"/>
  <c r="CK2842" i="1"/>
  <c r="CE1425" i="1"/>
  <c r="CK1425" i="1"/>
  <c r="CE1024" i="1"/>
  <c r="CK1024" i="1"/>
  <c r="CK2055" i="1"/>
  <c r="CE2331" i="1"/>
  <c r="CK2331" i="1"/>
  <c r="CE1279" i="1"/>
  <c r="CK1279" i="1"/>
  <c r="CE1088" i="1"/>
  <c r="CK1088" i="1"/>
  <c r="CE982" i="1"/>
  <c r="CK982" i="1"/>
  <c r="CM1613" i="1"/>
  <c r="CE2758" i="1"/>
  <c r="CK2758" i="1"/>
  <c r="CE793" i="1"/>
  <c r="CK793" i="1"/>
  <c r="CG900" i="1"/>
  <c r="CI900" i="1"/>
  <c r="CE667" i="1"/>
  <c r="CK667" i="1"/>
  <c r="CE2865" i="1"/>
  <c r="CK2865" i="1"/>
  <c r="CE2609" i="1"/>
  <c r="CK2609" i="1"/>
  <c r="CE1338" i="1"/>
  <c r="CK1338" i="1"/>
  <c r="CE1065" i="1"/>
  <c r="CK1065" i="1"/>
  <c r="CE1154" i="1"/>
  <c r="CK1154" i="1"/>
  <c r="CC1105" i="1"/>
  <c r="CM1105" i="1"/>
  <c r="CC2563" i="1"/>
  <c r="CM2563" i="1"/>
  <c r="CA621" i="1"/>
  <c r="CO621" i="1"/>
  <c r="CC1821" i="1"/>
  <c r="CM1821" i="1"/>
  <c r="CA1501" i="1"/>
  <c r="CO1501" i="1"/>
  <c r="CC2685" i="1"/>
  <c r="CM2685" i="1"/>
  <c r="CC2583" i="1"/>
  <c r="CM2583" i="1"/>
  <c r="CA1325" i="1"/>
  <c r="CO1325" i="1"/>
  <c r="CA2653" i="1"/>
  <c r="CO2653" i="1"/>
  <c r="CC2159" i="1"/>
  <c r="CM2159" i="1"/>
  <c r="CA1533" i="1"/>
  <c r="CO1533" i="1"/>
  <c r="CC2749" i="1"/>
  <c r="CM2749" i="1"/>
  <c r="CC707" i="1"/>
  <c r="CM707" i="1"/>
  <c r="CA797" i="1"/>
  <c r="CO797" i="1"/>
  <c r="CC1082" i="1"/>
  <c r="CM1082" i="1"/>
  <c r="CA813" i="1"/>
  <c r="CO813" i="1"/>
  <c r="CC1725" i="1"/>
  <c r="CM1725" i="1"/>
  <c r="CC1229" i="1"/>
  <c r="CM1229" i="1"/>
  <c r="CC1773" i="1"/>
  <c r="CM1773" i="1"/>
  <c r="CC2072" i="1"/>
  <c r="CM2072" i="1"/>
  <c r="CI2903" i="1"/>
  <c r="CC1421" i="1"/>
  <c r="CM1421" i="1"/>
  <c r="CC1316" i="1"/>
  <c r="CM1316" i="1"/>
  <c r="CA2237" i="1"/>
  <c r="CO2237" i="1"/>
  <c r="CC999" i="1"/>
  <c r="CM999" i="1"/>
  <c r="CA1869" i="1"/>
  <c r="CO1869" i="1"/>
  <c r="CA765" i="1"/>
  <c r="CO765" i="1"/>
  <c r="CA1981" i="1"/>
  <c r="CO1981" i="1"/>
  <c r="CA1645" i="1"/>
  <c r="CO1645" i="1"/>
  <c r="CC2877" i="1"/>
  <c r="CM2877" i="1"/>
  <c r="CA557" i="1"/>
  <c r="CC2455" i="1"/>
  <c r="CM2455" i="1"/>
  <c r="CA1741" i="1"/>
  <c r="CO1741" i="1"/>
  <c r="CC2925" i="1"/>
  <c r="CM2925" i="1"/>
  <c r="CG1939" i="1"/>
  <c r="CI1939" i="1"/>
  <c r="CC916" i="1"/>
  <c r="CM916" i="1"/>
  <c r="CA1261" i="1"/>
  <c r="CO1261" i="1"/>
  <c r="CC2414" i="1"/>
  <c r="CM2414" i="1"/>
  <c r="CC2627" i="1"/>
  <c r="CM2627" i="1"/>
  <c r="CA925" i="1"/>
  <c r="CO925" i="1"/>
  <c r="CA1885" i="1"/>
  <c r="CO1885" i="1"/>
  <c r="CC2542" i="1"/>
  <c r="CM2542" i="1"/>
  <c r="CC2052" i="1"/>
  <c r="CM2052" i="1"/>
  <c r="CE2302" i="1"/>
  <c r="CC2141" i="1"/>
  <c r="CM2141" i="1"/>
  <c r="CC2435" i="1"/>
  <c r="CM2435" i="1"/>
  <c r="CA1597" i="1"/>
  <c r="CO1597" i="1"/>
  <c r="CC2008" i="1"/>
  <c r="CM2008" i="1"/>
  <c r="CA525" i="1"/>
  <c r="CO525" i="1"/>
  <c r="CA2365" i="1"/>
  <c r="CO2365" i="1"/>
  <c r="CC1881" i="1"/>
  <c r="CM1881" i="1"/>
  <c r="CC2093" i="1"/>
  <c r="CM2093" i="1"/>
  <c r="CC624" i="1"/>
  <c r="CM624" i="1"/>
  <c r="CA893" i="1"/>
  <c r="CO893" i="1"/>
  <c r="CA2429" i="1"/>
  <c r="CO2429" i="1"/>
  <c r="CA1789" i="1"/>
  <c r="CO1789" i="1"/>
  <c r="CA653" i="1"/>
  <c r="CO653" i="1"/>
  <c r="CA1565" i="1"/>
  <c r="CO1565" i="1"/>
  <c r="CC2711" i="1"/>
  <c r="CM2711" i="1"/>
  <c r="CA1901" i="1"/>
  <c r="CO1901" i="1"/>
  <c r="CC2116" i="1"/>
  <c r="CM2116" i="1"/>
  <c r="CE2079" i="1"/>
  <c r="CK2079" i="1"/>
  <c r="CC2775" i="1"/>
  <c r="CM2775" i="1"/>
  <c r="CA1037" i="1"/>
  <c r="CO1037" i="1"/>
  <c r="CA2013" i="1"/>
  <c r="CO2013" i="1"/>
  <c r="CA1661" i="1"/>
  <c r="CO1661" i="1"/>
  <c r="CC2287" i="1"/>
  <c r="CM2287" i="1"/>
  <c r="CC2798" i="1"/>
  <c r="CM2798" i="1"/>
  <c r="CA1757" i="1"/>
  <c r="CO1757" i="1"/>
  <c r="CC2328" i="1"/>
  <c r="CM2328" i="1"/>
  <c r="CC686" i="1"/>
  <c r="CM686" i="1"/>
  <c r="CA1005" i="1"/>
  <c r="CO1005" i="1"/>
  <c r="CA2525" i="1"/>
  <c r="CO2525" i="1"/>
  <c r="CC2095" i="1"/>
  <c r="CM2095" i="1"/>
  <c r="CC2333" i="1"/>
  <c r="CM2333" i="1"/>
  <c r="CC809" i="1"/>
  <c r="CM809" i="1"/>
  <c r="CA1949" i="1"/>
  <c r="CO1949" i="1"/>
  <c r="CC601" i="1"/>
  <c r="CM601" i="1"/>
  <c r="CC581" i="1"/>
  <c r="CA2061" i="1"/>
  <c r="CO2061" i="1"/>
  <c r="CA1133" i="1"/>
  <c r="CO1133" i="1"/>
  <c r="CA2381" i="1"/>
  <c r="CO2381" i="1"/>
  <c r="CA1853" i="1"/>
  <c r="CO1853" i="1"/>
  <c r="CC2478" i="1"/>
  <c r="CM2478" i="1"/>
  <c r="CA637" i="1"/>
  <c r="CO637" i="1"/>
  <c r="CA1917" i="1"/>
  <c r="CO1917" i="1"/>
  <c r="CA1181" i="1"/>
  <c r="CO1181" i="1"/>
  <c r="CA2701" i="1"/>
  <c r="CO2701" i="1"/>
  <c r="CC2350" i="1"/>
  <c r="CM2350" i="1"/>
  <c r="CA669" i="1"/>
  <c r="CO669" i="1"/>
  <c r="CC2621" i="1"/>
  <c r="CM2621" i="1"/>
  <c r="CC1126" i="1"/>
  <c r="CM1126" i="1"/>
  <c r="CA1245" i="1"/>
  <c r="CO1245" i="1"/>
  <c r="CA2797" i="1"/>
  <c r="CO2797" i="1"/>
  <c r="CA541" i="1"/>
  <c r="CO541" i="1"/>
  <c r="CA2125" i="1"/>
  <c r="CO2125" i="1"/>
  <c r="CC832" i="1"/>
  <c r="CM832" i="1"/>
  <c r="CA877" i="1"/>
  <c r="CO877" i="1"/>
  <c r="CA1837" i="1"/>
  <c r="CO1837" i="1"/>
  <c r="CC853" i="1"/>
  <c r="CM853" i="1"/>
  <c r="CA2189" i="1"/>
  <c r="CO2189" i="1"/>
  <c r="CC2606" i="1"/>
  <c r="CM2606" i="1"/>
  <c r="CC2541" i="1"/>
  <c r="CM2541" i="1"/>
  <c r="CA1277" i="1"/>
  <c r="CO1277" i="1"/>
  <c r="CA2573" i="1"/>
  <c r="CO2573" i="1"/>
  <c r="CC2269" i="1"/>
  <c r="CM2269" i="1"/>
  <c r="CC2734" i="1"/>
  <c r="CM2734" i="1"/>
  <c r="CA573" i="1"/>
  <c r="CO573" i="1"/>
  <c r="CA829" i="1"/>
  <c r="CO829" i="1"/>
  <c r="CC2077" i="1"/>
  <c r="CM2077" i="1"/>
  <c r="CA2045" i="1"/>
  <c r="CO2045" i="1"/>
  <c r="CC1545" i="1"/>
  <c r="CM1545" i="1"/>
  <c r="CA1341" i="1"/>
  <c r="CO1341" i="1"/>
  <c r="CG2813" i="1"/>
  <c r="CI2813" i="1"/>
  <c r="CC2519" i="1"/>
  <c r="CM2519" i="1"/>
  <c r="CA845" i="1"/>
  <c r="CO845" i="1"/>
  <c r="CC2829" i="1"/>
  <c r="CM2829" i="1"/>
  <c r="CC1296" i="1"/>
  <c r="CM1296" i="1"/>
  <c r="CA733" i="1"/>
  <c r="CO733" i="1"/>
  <c r="CA2253" i="1"/>
  <c r="CO2253" i="1"/>
  <c r="CC1041" i="1"/>
  <c r="CM1041" i="1"/>
  <c r="CC2557" i="1"/>
  <c r="CM2557" i="1"/>
  <c r="CA989" i="1"/>
  <c r="CO989" i="1"/>
  <c r="CC2647" i="1"/>
  <c r="CM2647" i="1"/>
  <c r="CA2285" i="1"/>
  <c r="CO2285" i="1"/>
  <c r="CC2308" i="1"/>
  <c r="CM2308" i="1"/>
  <c r="CA2781" i="1"/>
  <c r="CO2781" i="1"/>
  <c r="CA1357" i="1"/>
  <c r="CO1357" i="1"/>
  <c r="CA2717" i="1"/>
  <c r="CO2717" i="1"/>
  <c r="CC727" i="1"/>
  <c r="CM727" i="1"/>
  <c r="CA509" i="1"/>
  <c r="CO509" i="1"/>
  <c r="CA2413" i="1"/>
  <c r="CO2413" i="1"/>
  <c r="CC2967" i="1"/>
  <c r="CM2967" i="1"/>
  <c r="CA861" i="1"/>
  <c r="CC560" i="1"/>
  <c r="CM560" i="1"/>
  <c r="CC1797" i="1"/>
  <c r="CM1797" i="1"/>
  <c r="CA1021" i="1"/>
  <c r="CO1021" i="1"/>
  <c r="CA3005" i="1"/>
  <c r="CO3005" i="1"/>
  <c r="CC2391" i="1"/>
  <c r="CM2391" i="1"/>
  <c r="CA1549" i="1"/>
  <c r="CO1549" i="1"/>
  <c r="CA3037" i="1"/>
  <c r="CO3037" i="1"/>
  <c r="CA909" i="1"/>
  <c r="CO909" i="1"/>
  <c r="CC2349" i="1"/>
  <c r="CM2349" i="1"/>
  <c r="CC1567" i="1"/>
  <c r="CM1567" i="1"/>
  <c r="CA2029" i="1"/>
  <c r="CO2029" i="1"/>
  <c r="CA1101" i="1"/>
  <c r="CO1101" i="1"/>
  <c r="CA2317" i="1"/>
  <c r="CO2317" i="1"/>
  <c r="CC1422" i="1"/>
  <c r="CM1422" i="1"/>
  <c r="CA1085" i="1"/>
  <c r="CO1085" i="1"/>
  <c r="CC2397" i="1"/>
  <c r="CM2397" i="1"/>
  <c r="CC3030" i="1"/>
  <c r="CM3030" i="1"/>
  <c r="CA2957" i="1"/>
  <c r="CO2957" i="1"/>
  <c r="CC538" i="1"/>
  <c r="CM538" i="1"/>
  <c r="CA589" i="1"/>
  <c r="CO589" i="1"/>
  <c r="CC1453" i="1"/>
  <c r="CM1453" i="1"/>
  <c r="CC2845" i="1"/>
  <c r="CM2845" i="1"/>
  <c r="CC1018" i="1"/>
  <c r="CM1018" i="1"/>
  <c r="CC717" i="1"/>
  <c r="CM717" i="1"/>
  <c r="CA2589" i="1"/>
  <c r="CO2589" i="1"/>
  <c r="CA1165" i="1"/>
  <c r="CO1165" i="1"/>
  <c r="CC896" i="1"/>
  <c r="CM896" i="1"/>
  <c r="CC2244" i="1"/>
  <c r="CM2244" i="1"/>
  <c r="CC519" i="1"/>
  <c r="CM519" i="1"/>
  <c r="CC2031" i="1"/>
  <c r="CM2031" i="1"/>
  <c r="CA1629" i="1"/>
  <c r="CC1437" i="1"/>
  <c r="CM1437" i="1"/>
  <c r="CC2755" i="1"/>
  <c r="CE2963" i="1"/>
  <c r="CK2963" i="1"/>
  <c r="CA1677" i="1"/>
  <c r="CO1677" i="1"/>
  <c r="CA1069" i="1"/>
  <c r="CO1069" i="1"/>
  <c r="CA2493" i="1"/>
  <c r="CO2493" i="1"/>
  <c r="CC1967" i="1"/>
  <c r="CM1967" i="1"/>
  <c r="CA1213" i="1"/>
  <c r="CO1213" i="1"/>
  <c r="CA2445" i="1"/>
  <c r="CO2445" i="1"/>
  <c r="CC1904" i="1"/>
  <c r="CM1904" i="1"/>
  <c r="CA1309" i="1"/>
  <c r="CO1309" i="1"/>
  <c r="CA2605" i="1"/>
  <c r="CO2605" i="1"/>
  <c r="CC2509" i="1"/>
  <c r="CM2509" i="1"/>
  <c r="CA605" i="1"/>
  <c r="CO605" i="1"/>
  <c r="CC935" i="1"/>
  <c r="CM935" i="1"/>
  <c r="CC1441" i="1"/>
  <c r="CM1441" i="1"/>
  <c r="CA701" i="1"/>
  <c r="CO701" i="1"/>
  <c r="CA1581" i="1"/>
  <c r="CO1581" i="1"/>
  <c r="CC2973" i="1"/>
  <c r="CM2973" i="1"/>
  <c r="CC1925" i="1"/>
  <c r="CM1925" i="1"/>
  <c r="CC750" i="1"/>
  <c r="CM750" i="1"/>
  <c r="CC1671" i="1"/>
  <c r="CM1671" i="1"/>
  <c r="CE3017" i="1"/>
  <c r="CK3017" i="1"/>
  <c r="CG1381" i="1"/>
  <c r="CI1381" i="1"/>
  <c r="CG1007" i="1"/>
  <c r="CI1007" i="1"/>
  <c r="CG2684" i="1"/>
  <c r="CI2684" i="1"/>
  <c r="CG1638" i="1"/>
  <c r="CI1638" i="1"/>
  <c r="CE1464" i="1"/>
  <c r="CK1464" i="1"/>
  <c r="CG2028" i="1"/>
  <c r="CI2028" i="1"/>
  <c r="CE2796" i="1"/>
  <c r="CK2796" i="1"/>
  <c r="CE1780" i="1"/>
  <c r="CK1780" i="1"/>
  <c r="CG1486" i="1"/>
  <c r="CI1486" i="1"/>
  <c r="CG2055" i="1"/>
  <c r="CI2055" i="1"/>
  <c r="CE1513" i="1"/>
  <c r="CK1513" i="1"/>
  <c r="CG2641" i="1"/>
  <c r="CI2641" i="1"/>
  <c r="CC2972" i="1"/>
  <c r="CM2972" i="1"/>
  <c r="CE3009" i="1"/>
  <c r="CK3009" i="1"/>
  <c r="CE2281" i="1"/>
  <c r="CK2281" i="1"/>
  <c r="CI2828" i="1"/>
  <c r="CG2828" i="1"/>
  <c r="CE2303" i="1"/>
  <c r="CK2303" i="1"/>
  <c r="CI983" i="1"/>
  <c r="CG983" i="1"/>
  <c r="CE553" i="1"/>
  <c r="CK553" i="1"/>
  <c r="CE2677" i="1"/>
  <c r="CK2677" i="1"/>
  <c r="CI2715" i="1"/>
  <c r="CG2715" i="1"/>
  <c r="CG2771" i="1"/>
  <c r="CI2771" i="1"/>
  <c r="CI3007" i="1"/>
  <c r="CG3007" i="1"/>
  <c r="CG2240" i="1"/>
  <c r="CI2240" i="1"/>
  <c r="CE2631" i="1"/>
  <c r="CK1863" i="1"/>
  <c r="CE2898" i="1"/>
  <c r="CK2898" i="1"/>
  <c r="CC1846" i="1"/>
  <c r="CM1846" i="1"/>
  <c r="CE2153" i="1"/>
  <c r="CK2153" i="1"/>
  <c r="CE2418" i="1"/>
  <c r="CK2418" i="1"/>
  <c r="CE2434" i="1"/>
  <c r="CK2434" i="1"/>
  <c r="CE2051" i="1"/>
  <c r="CK2051" i="1"/>
  <c r="CE3042" i="1"/>
  <c r="CK3042" i="1"/>
  <c r="CE1607" i="1"/>
  <c r="CK1607" i="1"/>
  <c r="CE2946" i="1"/>
  <c r="CK2946" i="1"/>
  <c r="CE2626" i="1"/>
  <c r="CK2626" i="1"/>
  <c r="CE1539" i="1"/>
  <c r="CK1539" i="1"/>
  <c r="CE2562" i="1"/>
  <c r="CK2562" i="1"/>
  <c r="CC788" i="1"/>
  <c r="CM788" i="1"/>
  <c r="CC1590" i="1"/>
  <c r="CM1590" i="1"/>
  <c r="CE2802" i="1"/>
  <c r="CK2802" i="1"/>
  <c r="CE2102" i="1"/>
  <c r="CK2102" i="1"/>
  <c r="CE2722" i="1"/>
  <c r="CK2722" i="1"/>
  <c r="CC719" i="1"/>
  <c r="CM719" i="1"/>
  <c r="CE2690" i="1"/>
  <c r="CE2642" i="1"/>
  <c r="CK2642" i="1"/>
  <c r="CE2706" i="1"/>
  <c r="CK2706" i="1"/>
  <c r="CE2498" i="1"/>
  <c r="CK2498" i="1"/>
  <c r="CK2450" i="1"/>
  <c r="CE2866" i="1"/>
  <c r="CK2866" i="1"/>
  <c r="CE2402" i="1"/>
  <c r="CK2402" i="1"/>
  <c r="CE1795" i="1"/>
  <c r="CK1795" i="1"/>
  <c r="CE2482" i="1"/>
  <c r="CK2482" i="1"/>
  <c r="CC822" i="1"/>
  <c r="CM822" i="1"/>
  <c r="CE2978" i="1"/>
  <c r="CK2978" i="1"/>
  <c r="CE2578" i="1"/>
  <c r="CK2578" i="1"/>
  <c r="CE3026" i="1"/>
  <c r="CK3026" i="1"/>
  <c r="CE2530" i="1"/>
  <c r="CK2530" i="1"/>
  <c r="CE2834" i="1"/>
  <c r="CK2834" i="1"/>
  <c r="CE2610" i="1"/>
  <c r="CC702" i="1"/>
  <c r="CM702" i="1"/>
  <c r="CK2466" i="1"/>
  <c r="CC1112" i="1"/>
  <c r="CM1112" i="1"/>
  <c r="CC566" i="1"/>
  <c r="CM566" i="1"/>
  <c r="CM736" i="1"/>
  <c r="CC736" i="1"/>
  <c r="CE2818" i="1"/>
  <c r="CK2818" i="1"/>
  <c r="CE2738" i="1"/>
  <c r="CK2738" i="1"/>
  <c r="CE2674" i="1"/>
  <c r="CK2674" i="1"/>
  <c r="CE3010" i="1"/>
  <c r="CK3010" i="1"/>
  <c r="CM856" i="1"/>
  <c r="CE2594" i="1"/>
  <c r="CK2594" i="1"/>
  <c r="CE2962" i="1"/>
  <c r="CK2962" i="1"/>
  <c r="CE2119" i="1"/>
  <c r="CK2119" i="1"/>
  <c r="CE2930" i="1"/>
  <c r="CK2930" i="1"/>
  <c r="CC1044" i="1"/>
  <c r="CM1044" i="1"/>
  <c r="CE2882" i="1"/>
  <c r="CK2882" i="1"/>
  <c r="CE2850" i="1"/>
  <c r="CK2850" i="1"/>
  <c r="CE2658" i="1"/>
  <c r="CK2658" i="1"/>
  <c r="CE2358" i="1"/>
  <c r="CK2358" i="1"/>
  <c r="CE1487" i="1"/>
  <c r="CK1487" i="1"/>
  <c r="CK2375" i="1"/>
  <c r="CK2514" i="1"/>
  <c r="CE2514" i="1"/>
  <c r="CK2383" i="1" l="1"/>
  <c r="CE2383" i="1"/>
  <c r="CI617" i="1"/>
  <c r="CM2383" i="1"/>
  <c r="CC1503" i="1"/>
  <c r="CM1503" i="1"/>
  <c r="CE1504" i="1"/>
  <c r="CK2994" i="1"/>
  <c r="CK2786" i="1"/>
  <c r="CK2634" i="1"/>
  <c r="CK2887" i="1"/>
  <c r="CM790" i="1"/>
  <c r="CK2504" i="1"/>
  <c r="CM2691" i="1"/>
  <c r="CM2669" i="1"/>
  <c r="CM1419" i="1"/>
  <c r="CO1117" i="1"/>
  <c r="CM2909" i="1"/>
  <c r="CK2909" i="1"/>
  <c r="CK2726" i="1"/>
  <c r="CC1013" i="1"/>
  <c r="CI2909" i="1"/>
  <c r="CE3006" i="1"/>
  <c r="CK3006" i="1"/>
  <c r="CC2983" i="1"/>
  <c r="CM2983" i="1"/>
  <c r="CK2564" i="1"/>
  <c r="CC1983" i="1"/>
  <c r="CM1983" i="1"/>
  <c r="CO517" i="1"/>
  <c r="CC552" i="1"/>
  <c r="CM552" i="1"/>
  <c r="CG869" i="1"/>
  <c r="CI869" i="1"/>
  <c r="CC776" i="1"/>
  <c r="CM776" i="1"/>
  <c r="CC1625" i="1"/>
  <c r="CM1625" i="1"/>
  <c r="CC2745" i="1"/>
  <c r="CM2745" i="1"/>
  <c r="CC2915" i="1"/>
  <c r="CM2915" i="1"/>
  <c r="CC804" i="1"/>
  <c r="CM804" i="1"/>
  <c r="CM2325" i="1"/>
  <c r="CM2309" i="1"/>
  <c r="CE1257" i="1"/>
  <c r="CK1257" i="1"/>
  <c r="CK785" i="1"/>
  <c r="CC1560" i="1"/>
  <c r="CM1560" i="1"/>
  <c r="CC1705" i="1"/>
  <c r="CM1705" i="1"/>
  <c r="CC1476" i="1"/>
  <c r="CM1476" i="1"/>
  <c r="CC534" i="1"/>
  <c r="CM534" i="1"/>
  <c r="CC630" i="1"/>
  <c r="CM630" i="1"/>
  <c r="CA3034" i="1"/>
  <c r="CO3034" i="1"/>
  <c r="CC2378" i="1"/>
  <c r="CM2378" i="1"/>
  <c r="CA2410" i="1"/>
  <c r="CO2410" i="1"/>
  <c r="CC2666" i="1"/>
  <c r="CM2666" i="1"/>
  <c r="CE654" i="1"/>
  <c r="CK654" i="1"/>
  <c r="CA2298" i="1"/>
  <c r="CO2298" i="1"/>
  <c r="CK1194" i="1"/>
  <c r="CE1194" i="1"/>
  <c r="CC2389" i="1"/>
  <c r="CE2389" i="1" s="1"/>
  <c r="CM1393" i="1"/>
  <c r="CC1393" i="1"/>
  <c r="CE775" i="1"/>
  <c r="CK775" i="1"/>
  <c r="CE2547" i="1"/>
  <c r="CK2547" i="1"/>
  <c r="CC2017" i="1"/>
  <c r="CM2017" i="1"/>
  <c r="CC1495" i="1"/>
  <c r="CM1495" i="1"/>
  <c r="CE529" i="1"/>
  <c r="CK529" i="1"/>
  <c r="CE1770" i="1"/>
  <c r="CK1770" i="1"/>
  <c r="CM2729" i="1"/>
  <c r="CM933" i="1"/>
  <c r="CC1025" i="1"/>
  <c r="CM1025" i="1"/>
  <c r="CE614" i="1"/>
  <c r="CK614" i="1"/>
  <c r="CE1633" i="1"/>
  <c r="CI1633" i="1" s="1"/>
  <c r="CK1633" i="1"/>
  <c r="CG3014" i="1"/>
  <c r="CI3014" i="1"/>
  <c r="CE2729" i="1"/>
  <c r="CK2729" i="1"/>
  <c r="CI1930" i="1"/>
  <c r="CI963" i="1"/>
  <c r="CC2901" i="1"/>
  <c r="CE2901" i="1" s="1"/>
  <c r="CG2901" i="1" s="1"/>
  <c r="CE1711" i="1"/>
  <c r="CK1711" i="1"/>
  <c r="CC2986" i="1"/>
  <c r="CM2986" i="1"/>
  <c r="CM1217" i="1"/>
  <c r="CC1217" i="1"/>
  <c r="CC2081" i="1"/>
  <c r="CM2081" i="1"/>
  <c r="CC2769" i="1"/>
  <c r="CM2769" i="1"/>
  <c r="CM958" i="1"/>
  <c r="CO1469" i="1"/>
  <c r="CM1840" i="1"/>
  <c r="CI3047" i="1"/>
  <c r="CC609" i="1"/>
  <c r="CM609" i="1"/>
  <c r="CA945" i="1"/>
  <c r="CO945" i="1"/>
  <c r="CE1233" i="1"/>
  <c r="CK1233" i="1"/>
  <c r="CC1649" i="1"/>
  <c r="CM1649" i="1"/>
  <c r="CE2129" i="1"/>
  <c r="CK2129" i="1"/>
  <c r="CE2833" i="1"/>
  <c r="CK2833" i="1"/>
  <c r="CM1861" i="1"/>
  <c r="CA3053" i="1"/>
  <c r="CM3053" i="1" s="1"/>
  <c r="CM2266" i="1"/>
  <c r="CK1650" i="1"/>
  <c r="CK530" i="1"/>
  <c r="CC1665" i="1"/>
  <c r="CM1665" i="1"/>
  <c r="CC992" i="1"/>
  <c r="CO1693" i="1"/>
  <c r="CK2043" i="1"/>
  <c r="CE705" i="1"/>
  <c r="CK705" i="1"/>
  <c r="CC1281" i="1"/>
  <c r="CM1281" i="1"/>
  <c r="CE2177" i="1"/>
  <c r="CK2177" i="1"/>
  <c r="CM2819" i="1"/>
  <c r="CO1805" i="1"/>
  <c r="CK1887" i="1"/>
  <c r="CK2737" i="1"/>
  <c r="CM2097" i="1"/>
  <c r="CO2645" i="1"/>
  <c r="CO781" i="1"/>
  <c r="CM1633" i="1"/>
  <c r="CE932" i="1"/>
  <c r="CK932" i="1"/>
  <c r="CE2639" i="1"/>
  <c r="CK2639" i="1"/>
  <c r="CO721" i="1"/>
  <c r="CA721" i="1"/>
  <c r="CE1297" i="1"/>
  <c r="CK1297" i="1"/>
  <c r="CC1729" i="1"/>
  <c r="CM1729" i="1"/>
  <c r="CC2945" i="1"/>
  <c r="CM2945" i="1"/>
  <c r="CM1927" i="1"/>
  <c r="CO1485" i="1"/>
  <c r="CE2914" i="1"/>
  <c r="CI2914" i="1" s="1"/>
  <c r="CG785" i="1"/>
  <c r="CI785" i="1"/>
  <c r="CC2273" i="1"/>
  <c r="CM2273" i="1"/>
  <c r="CE2961" i="1"/>
  <c r="CK2961" i="1"/>
  <c r="CC2167" i="1"/>
  <c r="CM2167" i="1"/>
  <c r="CK1968" i="1"/>
  <c r="CM2893" i="1"/>
  <c r="CM1817" i="1"/>
  <c r="CI1571" i="1"/>
  <c r="CM1299" i="1"/>
  <c r="CK2437" i="1"/>
  <c r="CM2437" i="1"/>
  <c r="CK3014" i="1"/>
  <c r="CK1227" i="1"/>
  <c r="CM2649" i="1"/>
  <c r="CI549" i="1"/>
  <c r="CI1686" i="1"/>
  <c r="CC1377" i="1"/>
  <c r="CM1377" i="1"/>
  <c r="CM2385" i="1"/>
  <c r="CC2385" i="1"/>
  <c r="CO1373" i="1"/>
  <c r="CM2861" i="1"/>
  <c r="CK814" i="1"/>
  <c r="CE2940" i="1"/>
  <c r="CI2940" i="1" s="1"/>
  <c r="CK2266" i="1"/>
  <c r="CG2437" i="1"/>
  <c r="CE865" i="1"/>
  <c r="CK865" i="1"/>
  <c r="CC1137" i="1"/>
  <c r="CM1137" i="1"/>
  <c r="CC1937" i="1"/>
  <c r="CM1937" i="1"/>
  <c r="CC2593" i="1"/>
  <c r="CM2593" i="1"/>
  <c r="CC2993" i="1"/>
  <c r="CM2993" i="1"/>
  <c r="CC714" i="1"/>
  <c r="CM714" i="1"/>
  <c r="CM1145" i="1"/>
  <c r="CO1293" i="1"/>
  <c r="CK2394" i="1"/>
  <c r="CC2846" i="1"/>
  <c r="CM2846" i="1"/>
  <c r="CC545" i="1"/>
  <c r="CM545" i="1"/>
  <c r="CC2001" i="1"/>
  <c r="CM2001" i="1"/>
  <c r="CC3041" i="1"/>
  <c r="CM3041" i="1"/>
  <c r="CC1523" i="1"/>
  <c r="CM1523" i="1"/>
  <c r="CC1666" i="1"/>
  <c r="CM1666" i="1"/>
  <c r="CE2501" i="1"/>
  <c r="CI2501" i="1" s="1"/>
  <c r="CK2501" i="1"/>
  <c r="CM873" i="1"/>
  <c r="CM2969" i="1"/>
  <c r="CI1265" i="1"/>
  <c r="CI2917" i="1"/>
  <c r="CO2101" i="1"/>
  <c r="CC2702" i="1"/>
  <c r="CM2702" i="1"/>
  <c r="CK1319" i="1"/>
  <c r="CK2371" i="1"/>
  <c r="CK1159" i="1"/>
  <c r="CO1053" i="1"/>
  <c r="CI2901" i="1"/>
  <c r="CI2896" i="1"/>
  <c r="CE2258" i="1"/>
  <c r="CK2258" i="1"/>
  <c r="CM2521" i="1"/>
  <c r="CK1106" i="1"/>
  <c r="CK2904" i="1"/>
  <c r="CE1534" i="1"/>
  <c r="CG1534" i="1" s="1"/>
  <c r="CI1053" i="1"/>
  <c r="CG1234" i="1"/>
  <c r="CI1234" i="1"/>
  <c r="CC1858" i="1"/>
  <c r="CM1858" i="1"/>
  <c r="CC2242" i="1"/>
  <c r="CM2242" i="1"/>
  <c r="CO1517" i="1"/>
  <c r="CK2566" i="1"/>
  <c r="CM2352" i="1"/>
  <c r="CK1053" i="1"/>
  <c r="CI561" i="1"/>
  <c r="CI1871" i="1"/>
  <c r="CI1407" i="1"/>
  <c r="CI1106" i="1"/>
  <c r="CE2344" i="1"/>
  <c r="CK2344" i="1"/>
  <c r="CE2770" i="1"/>
  <c r="CG2770" i="1" s="1"/>
  <c r="CO3021" i="1"/>
  <c r="CK2182" i="1"/>
  <c r="CK1823" i="1"/>
  <c r="CK1573" i="1"/>
  <c r="CK1604" i="1"/>
  <c r="CI1823" i="1"/>
  <c r="CO1573" i="1"/>
  <c r="CO973" i="1"/>
  <c r="CO2461" i="1"/>
  <c r="CM2010" i="1"/>
  <c r="CI2371" i="1"/>
  <c r="CI1392" i="1"/>
  <c r="CK2884" i="1"/>
  <c r="CK2247" i="1"/>
  <c r="CK961" i="1"/>
  <c r="CK991" i="1"/>
  <c r="CK549" i="1"/>
  <c r="CM1573" i="1"/>
  <c r="CO1397" i="1"/>
  <c r="CE1522" i="1"/>
  <c r="CK1522" i="1"/>
  <c r="CK2307" i="1"/>
  <c r="CM957" i="1"/>
  <c r="CM2499" i="1"/>
  <c r="CM2637" i="1"/>
  <c r="CK2765" i="1"/>
  <c r="CE2630" i="1"/>
  <c r="CI2630" i="1" s="1"/>
  <c r="CM1822" i="1"/>
  <c r="CI1344" i="1"/>
  <c r="CM2941" i="1"/>
  <c r="CC2390" i="1"/>
  <c r="CM2390" i="1"/>
  <c r="CE2938" i="1"/>
  <c r="CK2938" i="1"/>
  <c r="CM2371" i="1"/>
  <c r="CM549" i="1"/>
  <c r="CI1573" i="1"/>
  <c r="CO2501" i="1"/>
  <c r="CO1794" i="1"/>
  <c r="CA1794" i="1"/>
  <c r="CC2210" i="1"/>
  <c r="CM2210" i="1"/>
  <c r="CC1938" i="1"/>
  <c r="CM1938" i="1"/>
  <c r="CM2947" i="1"/>
  <c r="CM1405" i="1"/>
  <c r="CK689" i="1"/>
  <c r="CM1087" i="1"/>
  <c r="CI2941" i="1"/>
  <c r="CM2501" i="1"/>
  <c r="CK2917" i="1"/>
  <c r="CO549" i="1"/>
  <c r="CK2941" i="1"/>
  <c r="CI2884" i="1"/>
  <c r="CC1826" i="1"/>
  <c r="CM1826" i="1"/>
  <c r="CK2754" i="1"/>
  <c r="CM1053" i="1"/>
  <c r="CM2917" i="1"/>
  <c r="CC2473" i="1"/>
  <c r="CM2473" i="1"/>
  <c r="CM1237" i="1"/>
  <c r="CG1752" i="1"/>
  <c r="CI1752" i="1"/>
  <c r="CI2726" i="1"/>
  <c r="CI1662" i="1"/>
  <c r="CG1662" i="1"/>
  <c r="CC868" i="1"/>
  <c r="CM868" i="1"/>
  <c r="CG2222" i="1"/>
  <c r="CI2222" i="1"/>
  <c r="CE723" i="1"/>
  <c r="CK723" i="1"/>
  <c r="CE2309" i="1"/>
  <c r="CK2309" i="1"/>
  <c r="CE1807" i="1"/>
  <c r="CK1807" i="1"/>
  <c r="CG594" i="1"/>
  <c r="CI594" i="1"/>
  <c r="CE526" i="1"/>
  <c r="CK526" i="1"/>
  <c r="CC506" i="1"/>
  <c r="CM506" i="1"/>
  <c r="CC2645" i="1"/>
  <c r="CK2869" i="1"/>
  <c r="CE3018" i="1"/>
  <c r="CK3018" i="1"/>
  <c r="CI1825" i="1"/>
  <c r="CK2325" i="1"/>
  <c r="CC1699" i="1"/>
  <c r="CM1699" i="1"/>
  <c r="CE1594" i="1"/>
  <c r="CK1594" i="1"/>
  <c r="CE2314" i="1"/>
  <c r="CK2314" i="1"/>
  <c r="CM1621" i="1"/>
  <c r="CE1974" i="1"/>
  <c r="CK1974" i="1"/>
  <c r="CG933" i="1"/>
  <c r="CI933" i="1"/>
  <c r="CE1621" i="1"/>
  <c r="CK1621" i="1"/>
  <c r="CA613" i="1"/>
  <c r="CO613" i="1"/>
  <c r="CA1221" i="1"/>
  <c r="CO1221" i="1"/>
  <c r="CA1637" i="1"/>
  <c r="CO1637" i="1"/>
  <c r="CA1909" i="1"/>
  <c r="CO1909" i="1"/>
  <c r="CC2165" i="1"/>
  <c r="CM2165" i="1"/>
  <c r="CC2727" i="1"/>
  <c r="CM2727" i="1"/>
  <c r="CE2913" i="1"/>
  <c r="CK2913" i="1"/>
  <c r="CE854" i="1"/>
  <c r="CK854" i="1"/>
  <c r="CA629" i="1"/>
  <c r="CO629" i="1"/>
  <c r="CA1477" i="1"/>
  <c r="CO1477" i="1"/>
  <c r="CA1669" i="1"/>
  <c r="CO1669" i="1"/>
  <c r="CC1957" i="1"/>
  <c r="CM1957" i="1"/>
  <c r="CA2181" i="1"/>
  <c r="CO2181" i="1"/>
  <c r="CA2837" i="1"/>
  <c r="CO2837" i="1"/>
  <c r="CC2756" i="1"/>
  <c r="CM2756" i="1"/>
  <c r="CA2245" i="1"/>
  <c r="CO2245" i="1"/>
  <c r="CE722" i="1"/>
  <c r="CK722" i="1"/>
  <c r="CA661" i="1"/>
  <c r="CO661" i="1"/>
  <c r="CA997" i="1"/>
  <c r="CO997" i="1"/>
  <c r="CA1285" i="1"/>
  <c r="CO1285" i="1"/>
  <c r="CA1493" i="1"/>
  <c r="CO1493" i="1"/>
  <c r="CA1685" i="1"/>
  <c r="CO1685" i="1"/>
  <c r="CC1973" i="1"/>
  <c r="CM1973" i="1"/>
  <c r="CA2853" i="1"/>
  <c r="CO2853" i="1"/>
  <c r="CI2744" i="1"/>
  <c r="CA741" i="1"/>
  <c r="CO741" i="1"/>
  <c r="CA1509" i="1"/>
  <c r="CO1509" i="1"/>
  <c r="CC1765" i="1"/>
  <c r="CM1765" i="1"/>
  <c r="CA1989" i="1"/>
  <c r="CO1989" i="1"/>
  <c r="CA2421" i="1"/>
  <c r="CO2421" i="1"/>
  <c r="CC2293" i="1"/>
  <c r="CM2293" i="1"/>
  <c r="CE1048" i="1"/>
  <c r="CK1048" i="1"/>
  <c r="CA757" i="1"/>
  <c r="CO757" i="1"/>
  <c r="CA1093" i="1"/>
  <c r="CO1093" i="1"/>
  <c r="CC1349" i="1"/>
  <c r="CM1349" i="1"/>
  <c r="CA1541" i="1"/>
  <c r="CO1541" i="1"/>
  <c r="CA1781" i="1"/>
  <c r="CO1781" i="1"/>
  <c r="CC2037" i="1"/>
  <c r="CM2037" i="1"/>
  <c r="CA2469" i="1"/>
  <c r="CO2469" i="1"/>
  <c r="CA789" i="1"/>
  <c r="CO789" i="1"/>
  <c r="CA1125" i="1"/>
  <c r="CO1125" i="1"/>
  <c r="CA1813" i="1"/>
  <c r="CO1813" i="1"/>
  <c r="CA2053" i="1"/>
  <c r="CO2053" i="1"/>
  <c r="CA2581" i="1"/>
  <c r="CO2581" i="1"/>
  <c r="CC1080" i="1"/>
  <c r="CM1080" i="1"/>
  <c r="CC1141" i="1"/>
  <c r="CM1141" i="1"/>
  <c r="CA1605" i="1"/>
  <c r="CO1605" i="1"/>
  <c r="CA1845" i="1"/>
  <c r="CO1845" i="1"/>
  <c r="CC2101" i="1"/>
  <c r="CM2101" i="1"/>
  <c r="CA2933" i="1"/>
  <c r="CO2933" i="1"/>
  <c r="CC1161" i="1"/>
  <c r="CM1161" i="1"/>
  <c r="CA597" i="1"/>
  <c r="CO597" i="1"/>
  <c r="CA821" i="1"/>
  <c r="CO821" i="1"/>
  <c r="CC1173" i="1"/>
  <c r="CM1173" i="1"/>
  <c r="CA1429" i="1"/>
  <c r="CO1429" i="1"/>
  <c r="CC1893" i="1"/>
  <c r="CM1893" i="1"/>
  <c r="CA2149" i="1"/>
  <c r="CO2149" i="1"/>
  <c r="CA2709" i="1"/>
  <c r="CO2709" i="1"/>
  <c r="CC1254" i="1"/>
  <c r="CM1254" i="1"/>
  <c r="CE1413" i="1"/>
  <c r="CK1413" i="1"/>
  <c r="CE681" i="1"/>
  <c r="CK681" i="1"/>
  <c r="CC517" i="1"/>
  <c r="CM517" i="1"/>
  <c r="CE2241" i="1"/>
  <c r="CK2241" i="1"/>
  <c r="CE2742" i="1"/>
  <c r="CK2742" i="1"/>
  <c r="CI2869" i="1"/>
  <c r="CG2869" i="1"/>
  <c r="CC1701" i="1"/>
  <c r="CM1701" i="1"/>
  <c r="CE616" i="1"/>
  <c r="CK616" i="1"/>
  <c r="CE1237" i="1"/>
  <c r="CK1237" i="1"/>
  <c r="CK1002" i="1"/>
  <c r="CK933" i="1"/>
  <c r="CE755" i="1"/>
  <c r="CK755" i="1"/>
  <c r="CK1923" i="1"/>
  <c r="CE1923" i="1"/>
  <c r="CE2849" i="1"/>
  <c r="CK2849" i="1"/>
  <c r="CK2389" i="1"/>
  <c r="CE2981" i="1"/>
  <c r="CK2981" i="1"/>
  <c r="CE3045" i="1"/>
  <c r="CK3045" i="1"/>
  <c r="CE1998" i="1"/>
  <c r="CK1998" i="1"/>
  <c r="CD3056" i="1"/>
  <c r="CF3056" i="1" s="1"/>
  <c r="CM1124" i="1"/>
  <c r="CC1124" i="1"/>
  <c r="CC1397" i="1"/>
  <c r="CM1397" i="1"/>
  <c r="CE632" i="1"/>
  <c r="CK632" i="1"/>
  <c r="CG622" i="1"/>
  <c r="CI622" i="1"/>
  <c r="CI1074" i="1"/>
  <c r="CG1074" i="1"/>
  <c r="CG1119" i="1"/>
  <c r="CI1119" i="1"/>
  <c r="CG1159" i="1"/>
  <c r="CI1159" i="1"/>
  <c r="CG675" i="1"/>
  <c r="CI675" i="1"/>
  <c r="CG1000" i="1"/>
  <c r="CI1000" i="1"/>
  <c r="CG720" i="1"/>
  <c r="CI720" i="1"/>
  <c r="CG570" i="1"/>
  <c r="CI570" i="1"/>
  <c r="CI2194" i="1"/>
  <c r="CG2194" i="1"/>
  <c r="CG1848" i="1"/>
  <c r="CI1848" i="1"/>
  <c r="CI1657" i="1"/>
  <c r="CG1657" i="1"/>
  <c r="CI2041" i="1"/>
  <c r="CG2041" i="1"/>
  <c r="CG2120" i="1"/>
  <c r="CI2120" i="1"/>
  <c r="CG1806" i="1"/>
  <c r="CI1806" i="1"/>
  <c r="CG1888" i="1"/>
  <c r="CI1888" i="1"/>
  <c r="CG2278" i="1"/>
  <c r="CI2278" i="1"/>
  <c r="CG2321" i="1"/>
  <c r="CI2321" i="1"/>
  <c r="CG1767" i="1"/>
  <c r="CI1767" i="1"/>
  <c r="CG1959" i="1"/>
  <c r="CI1959" i="1"/>
  <c r="CG1652" i="1"/>
  <c r="CI1652" i="1"/>
  <c r="CI1142" i="1"/>
  <c r="CG1142" i="1"/>
  <c r="CG1347" i="1"/>
  <c r="CI1347" i="1"/>
  <c r="CG1847" i="1"/>
  <c r="CI1847" i="1"/>
  <c r="CG991" i="1"/>
  <c r="CI991" i="1"/>
  <c r="CG1190" i="1"/>
  <c r="CI1190" i="1"/>
  <c r="CI1722" i="1"/>
  <c r="CG1722" i="1"/>
  <c r="CG2040" i="1"/>
  <c r="CI2040" i="1"/>
  <c r="CG610" i="1"/>
  <c r="CI610" i="1"/>
  <c r="CI1920" i="1"/>
  <c r="CG1920" i="1"/>
  <c r="CG1059" i="1"/>
  <c r="CI1059" i="1"/>
  <c r="CG1305" i="1"/>
  <c r="CI1305" i="1"/>
  <c r="CG2150" i="1"/>
  <c r="CI2150" i="1"/>
  <c r="CG1390" i="1"/>
  <c r="CI1390" i="1"/>
  <c r="CG791" i="1"/>
  <c r="CI791" i="1"/>
  <c r="CG2704" i="1"/>
  <c r="CI2704" i="1"/>
  <c r="CG2623" i="1"/>
  <c r="CI2623" i="1"/>
  <c r="CG1958" i="1"/>
  <c r="CI1958" i="1"/>
  <c r="CG1766" i="1"/>
  <c r="CI1766" i="1"/>
  <c r="CI528" i="1"/>
  <c r="CG528" i="1"/>
  <c r="CG1519" i="1"/>
  <c r="CI1519" i="1"/>
  <c r="CG874" i="1"/>
  <c r="CI874" i="1"/>
  <c r="CG1473" i="1"/>
  <c r="CI1473" i="1"/>
  <c r="CG1427" i="1"/>
  <c r="CI1427" i="1"/>
  <c r="CG1604" i="1"/>
  <c r="CI1604" i="1"/>
  <c r="CG706" i="1"/>
  <c r="CI706" i="1"/>
  <c r="CG2193" i="1"/>
  <c r="CI2193" i="1"/>
  <c r="CG951" i="1"/>
  <c r="CI951" i="1"/>
  <c r="CG2275" i="1"/>
  <c r="CI2275" i="1"/>
  <c r="CE2544" i="1"/>
  <c r="CK2544" i="1"/>
  <c r="CE960" i="1"/>
  <c r="CK960" i="1"/>
  <c r="CE2457" i="1"/>
  <c r="CK2457" i="1"/>
  <c r="CG1956" i="1"/>
  <c r="CI1956" i="1"/>
  <c r="CI1383" i="1"/>
  <c r="CG1383" i="1"/>
  <c r="CE2225" i="1"/>
  <c r="CK2225" i="1"/>
  <c r="CE1087" i="1"/>
  <c r="CK1087" i="1"/>
  <c r="CG2036" i="1"/>
  <c r="CI2036" i="1"/>
  <c r="CG814" i="1"/>
  <c r="CI814" i="1"/>
  <c r="CE2330" i="1"/>
  <c r="CK2330" i="1"/>
  <c r="CG1720" i="1"/>
  <c r="CI1720" i="1"/>
  <c r="CE563" i="1"/>
  <c r="CK563" i="1"/>
  <c r="CE2289" i="1"/>
  <c r="CK2289" i="1"/>
  <c r="CI1647" i="1"/>
  <c r="CG1647" i="1"/>
  <c r="CE2608" i="1"/>
  <c r="CK2608" i="1"/>
  <c r="CE2054" i="1"/>
  <c r="CK2054" i="1"/>
  <c r="CG1992" i="1"/>
  <c r="CI1992" i="1"/>
  <c r="CE606" i="1"/>
  <c r="CK606" i="1"/>
  <c r="CE2373" i="1"/>
  <c r="CK2373" i="1"/>
  <c r="CE2202" i="1"/>
  <c r="CK2202" i="1"/>
  <c r="CE2161" i="1"/>
  <c r="CK2161" i="1"/>
  <c r="CE2118" i="1"/>
  <c r="CK2118" i="1"/>
  <c r="CE2416" i="1"/>
  <c r="CK2416" i="1"/>
  <c r="CE1886" i="1"/>
  <c r="CK1886" i="1"/>
  <c r="CE2969" i="1"/>
  <c r="CK2969" i="1"/>
  <c r="CG2145" i="1"/>
  <c r="CI2145" i="1"/>
  <c r="CG1223" i="1"/>
  <c r="CI1223" i="1"/>
  <c r="CG2033" i="1"/>
  <c r="CI2033" i="1"/>
  <c r="CE1990" i="1"/>
  <c r="CK1990" i="1"/>
  <c r="CI1995" i="1"/>
  <c r="CG1995" i="1"/>
  <c r="CE1950" i="1"/>
  <c r="CK1950" i="1"/>
  <c r="CE2246" i="1"/>
  <c r="CK2246" i="1"/>
  <c r="CE1128" i="1"/>
  <c r="CK1128" i="1"/>
  <c r="CE2521" i="1"/>
  <c r="CK2521" i="1"/>
  <c r="CG2066" i="1"/>
  <c r="CI2066" i="1"/>
  <c r="CG1465" i="1"/>
  <c r="CI1465" i="1"/>
  <c r="CG1918" i="1"/>
  <c r="CI1918" i="1"/>
  <c r="CG2106" i="1"/>
  <c r="CI2106" i="1"/>
  <c r="CE1843" i="1"/>
  <c r="CK1843" i="1"/>
  <c r="CE1569" i="1"/>
  <c r="CK1569" i="1"/>
  <c r="CE2693" i="1"/>
  <c r="CK2693" i="1"/>
  <c r="CE1424" i="1"/>
  <c r="CK1424" i="1"/>
  <c r="CE2074" i="1"/>
  <c r="CK2074" i="1"/>
  <c r="CE752" i="1"/>
  <c r="CK752" i="1"/>
  <c r="CE2352" i="1"/>
  <c r="CK2352" i="1"/>
  <c r="CG1762" i="1"/>
  <c r="CI1762" i="1"/>
  <c r="CE2629" i="1"/>
  <c r="CK2629" i="1"/>
  <c r="CG1512" i="1"/>
  <c r="CI1512" i="1"/>
  <c r="CE1108" i="1"/>
  <c r="CK1108" i="1"/>
  <c r="CE1064" i="1"/>
  <c r="CK1064" i="1"/>
  <c r="CE2480" i="1"/>
  <c r="CK2480" i="1"/>
  <c r="CE835" i="1"/>
  <c r="CK835" i="1"/>
  <c r="CE1907" i="1"/>
  <c r="CK1907" i="1"/>
  <c r="CG1263" i="1"/>
  <c r="CI1263" i="1"/>
  <c r="CG2182" i="1"/>
  <c r="CI2182" i="1"/>
  <c r="CE2097" i="1"/>
  <c r="CK2097" i="1"/>
  <c r="CE666" i="1"/>
  <c r="CK666" i="1"/>
  <c r="CG1955" i="1"/>
  <c r="CI1955" i="1"/>
  <c r="CE583" i="1"/>
  <c r="CK583" i="1"/>
  <c r="CE2138" i="1"/>
  <c r="CK2138" i="1"/>
  <c r="CI1601" i="1"/>
  <c r="CG1601" i="1"/>
  <c r="CE542" i="1"/>
  <c r="CK542" i="1"/>
  <c r="CG1150" i="1"/>
  <c r="CI1150" i="1"/>
  <c r="CE2010" i="1"/>
  <c r="CK2010" i="1"/>
  <c r="CE1927" i="1"/>
  <c r="CK1927" i="1"/>
  <c r="CG1841" i="1"/>
  <c r="CI1841" i="1"/>
  <c r="CG2190" i="1"/>
  <c r="CI2190" i="1"/>
  <c r="CE2821" i="1"/>
  <c r="CK2821" i="1"/>
  <c r="CE1969" i="1"/>
  <c r="CK1969" i="1"/>
  <c r="CE2649" i="1"/>
  <c r="CK2649" i="1"/>
  <c r="CG1345" i="1"/>
  <c r="CI1345" i="1"/>
  <c r="CE773" i="1"/>
  <c r="CK773" i="1"/>
  <c r="CE2393" i="1"/>
  <c r="CK2393" i="1"/>
  <c r="CE1822" i="1"/>
  <c r="CK1822" i="1"/>
  <c r="CE1299" i="1"/>
  <c r="CK1299" i="1"/>
  <c r="CG2331" i="1"/>
  <c r="CI2331" i="1"/>
  <c r="CG2522" i="1"/>
  <c r="CI2522" i="1"/>
  <c r="CG2291" i="1"/>
  <c r="CI2291" i="1"/>
  <c r="CG2247" i="1"/>
  <c r="CI2247" i="1"/>
  <c r="CG793" i="1"/>
  <c r="CI793" i="1"/>
  <c r="CG1951" i="1"/>
  <c r="CI1951" i="1"/>
  <c r="CG2566" i="1"/>
  <c r="CI2566" i="1"/>
  <c r="CG1151" i="1"/>
  <c r="CI1151" i="1"/>
  <c r="CG2801" i="1"/>
  <c r="CI2801" i="1"/>
  <c r="CG1361" i="1"/>
  <c r="CI1361" i="1"/>
  <c r="CG1971" i="1"/>
  <c r="CI1971" i="1"/>
  <c r="CG1338" i="1"/>
  <c r="CI1338" i="1"/>
  <c r="CG2758" i="1"/>
  <c r="CI2758" i="1"/>
  <c r="CG1800" i="1"/>
  <c r="CI1800" i="1"/>
  <c r="CG1674" i="1"/>
  <c r="CI1674" i="1"/>
  <c r="CG1319" i="1"/>
  <c r="CI1319" i="1"/>
  <c r="CG2438" i="1"/>
  <c r="CI2438" i="1"/>
  <c r="CG2714" i="1"/>
  <c r="CI2714" i="1"/>
  <c r="CG1109" i="1"/>
  <c r="CI1109" i="1"/>
  <c r="CG2353" i="1"/>
  <c r="CI2353" i="1"/>
  <c r="CG1887" i="1"/>
  <c r="CI1887" i="1"/>
  <c r="CG919" i="1"/>
  <c r="CI919" i="1"/>
  <c r="CG2673" i="1"/>
  <c r="CI2673" i="1"/>
  <c r="CI2078" i="1"/>
  <c r="CG2078" i="1"/>
  <c r="CG1024" i="1"/>
  <c r="CI1024" i="1"/>
  <c r="CG2970" i="1"/>
  <c r="CI2970" i="1"/>
  <c r="CG879" i="1"/>
  <c r="CI879" i="1"/>
  <c r="CG2142" i="1"/>
  <c r="CI2142" i="1"/>
  <c r="CG2458" i="1"/>
  <c r="CI2458" i="1"/>
  <c r="CG2609" i="1"/>
  <c r="CI2609" i="1"/>
  <c r="CG1696" i="1"/>
  <c r="CI1696" i="1"/>
  <c r="CI982" i="1"/>
  <c r="CG982" i="1"/>
  <c r="CG1425" i="1"/>
  <c r="CI1425" i="1"/>
  <c r="CG2163" i="1"/>
  <c r="CI2163" i="1"/>
  <c r="CG938" i="1"/>
  <c r="CI938" i="1"/>
  <c r="CG2737" i="1"/>
  <c r="CI2737" i="1"/>
  <c r="CG2992" i="1"/>
  <c r="CI2992" i="1"/>
  <c r="CG2206" i="1"/>
  <c r="CI2206" i="1"/>
  <c r="CI2865" i="1"/>
  <c r="CG2865" i="1"/>
  <c r="CI689" i="1"/>
  <c r="CG689" i="1"/>
  <c r="CI2183" i="1"/>
  <c r="CG2183" i="1"/>
  <c r="CG2778" i="1"/>
  <c r="CI2778" i="1"/>
  <c r="CG2842" i="1"/>
  <c r="CI2842" i="1"/>
  <c r="CG753" i="1"/>
  <c r="CI753" i="1"/>
  <c r="CG1551" i="1"/>
  <c r="CI1551" i="1"/>
  <c r="CG667" i="1"/>
  <c r="CI667" i="1"/>
  <c r="CG1610" i="1"/>
  <c r="CI1610" i="1"/>
  <c r="CG2906" i="1"/>
  <c r="CI2906" i="1"/>
  <c r="CG1864" i="1"/>
  <c r="CI1864" i="1"/>
  <c r="CI1088" i="1"/>
  <c r="CG1088" i="1"/>
  <c r="CG2650" i="1"/>
  <c r="CI2650" i="1"/>
  <c r="CG710" i="1"/>
  <c r="CI710" i="1"/>
  <c r="CG2311" i="1"/>
  <c r="CI2311" i="1"/>
  <c r="CG1227" i="1"/>
  <c r="CI1227" i="1"/>
  <c r="CG1154" i="1"/>
  <c r="CI1154" i="1"/>
  <c r="CG730" i="1"/>
  <c r="CI730" i="1"/>
  <c r="CI1991" i="1"/>
  <c r="CG1991" i="1"/>
  <c r="CG1279" i="1"/>
  <c r="CI1279" i="1"/>
  <c r="CG3013" i="1"/>
  <c r="CI3013" i="1"/>
  <c r="CG2394" i="1"/>
  <c r="CI2394" i="1"/>
  <c r="CG2374" i="1"/>
  <c r="CI2374" i="1"/>
  <c r="CG648" i="1"/>
  <c r="CI648" i="1"/>
  <c r="CG1065" i="1"/>
  <c r="CI1065" i="1"/>
  <c r="CG2929" i="1"/>
  <c r="CI2929" i="1"/>
  <c r="CG2417" i="1"/>
  <c r="CI2417" i="1"/>
  <c r="CG961" i="1"/>
  <c r="CI961" i="1"/>
  <c r="CC1485" i="1"/>
  <c r="CM1485" i="1"/>
  <c r="CC1213" i="1"/>
  <c r="CM1213" i="1"/>
  <c r="CE2669" i="1"/>
  <c r="CK2669" i="1"/>
  <c r="CE2391" i="1"/>
  <c r="CK2391" i="1"/>
  <c r="CC2717" i="1"/>
  <c r="CM2717" i="1"/>
  <c r="CC845" i="1"/>
  <c r="CM845" i="1"/>
  <c r="CC1277" i="1"/>
  <c r="CM1277" i="1"/>
  <c r="CE2095" i="1"/>
  <c r="CK2095" i="1"/>
  <c r="CC2365" i="1"/>
  <c r="CM2365" i="1"/>
  <c r="CE750" i="1"/>
  <c r="CK750" i="1"/>
  <c r="CE935" i="1"/>
  <c r="CK935" i="1"/>
  <c r="CC1117" i="1"/>
  <c r="CM1117" i="1"/>
  <c r="CE1018" i="1"/>
  <c r="CK1018" i="1"/>
  <c r="CC2029" i="1"/>
  <c r="CM2029" i="1"/>
  <c r="CC1357" i="1"/>
  <c r="CM1357" i="1"/>
  <c r="CC2285" i="1"/>
  <c r="CM2285" i="1"/>
  <c r="CC2253" i="1"/>
  <c r="CM2253" i="1"/>
  <c r="CE2519" i="1"/>
  <c r="CK2519" i="1"/>
  <c r="CC829" i="1"/>
  <c r="CM829" i="1"/>
  <c r="CC1837" i="1"/>
  <c r="CM1837" i="1"/>
  <c r="CE2499" i="1"/>
  <c r="CK2499" i="1"/>
  <c r="CE601" i="1"/>
  <c r="CK601" i="1"/>
  <c r="CC2525" i="1"/>
  <c r="CM2525" i="1"/>
  <c r="CE2287" i="1"/>
  <c r="CK2287" i="1"/>
  <c r="CC1901" i="1"/>
  <c r="CM1901" i="1"/>
  <c r="CC525" i="1"/>
  <c r="CM525" i="1"/>
  <c r="CE2052" i="1"/>
  <c r="CK2052" i="1"/>
  <c r="CE916" i="1"/>
  <c r="CK916" i="1"/>
  <c r="CE2877" i="1"/>
  <c r="CK2877" i="1"/>
  <c r="CC813" i="1"/>
  <c r="CM813" i="1"/>
  <c r="CC2653" i="1"/>
  <c r="CM2653" i="1"/>
  <c r="CC3021" i="1"/>
  <c r="CM3021" i="1"/>
  <c r="CC605" i="1"/>
  <c r="CM605" i="1"/>
  <c r="CE1967" i="1"/>
  <c r="CK1967" i="1"/>
  <c r="CE1437" i="1"/>
  <c r="CK1437" i="1"/>
  <c r="CG2266" i="1"/>
  <c r="CI2266" i="1"/>
  <c r="CE2845" i="1"/>
  <c r="CK2845" i="1"/>
  <c r="CE3030" i="1"/>
  <c r="CK3030" i="1"/>
  <c r="CE1567" i="1"/>
  <c r="CK1567" i="1"/>
  <c r="CC3005" i="1"/>
  <c r="CM3005" i="1"/>
  <c r="CE560" i="1"/>
  <c r="CK560" i="1"/>
  <c r="CC733" i="1"/>
  <c r="CM733" i="1"/>
  <c r="CC877" i="1"/>
  <c r="CM877" i="1"/>
  <c r="CE1126" i="1"/>
  <c r="CK1126" i="1"/>
  <c r="CC1917" i="1"/>
  <c r="CM1917" i="1"/>
  <c r="CC2061" i="1"/>
  <c r="CM2061" i="1"/>
  <c r="CC1949" i="1"/>
  <c r="CM1949" i="1"/>
  <c r="CC1005" i="1"/>
  <c r="CM1005" i="1"/>
  <c r="CC1661" i="1"/>
  <c r="CM1661" i="1"/>
  <c r="CC2429" i="1"/>
  <c r="CM2429" i="1"/>
  <c r="CC1469" i="1"/>
  <c r="CM1469" i="1"/>
  <c r="CC1645" i="1"/>
  <c r="CM1645" i="1"/>
  <c r="CE1316" i="1"/>
  <c r="CK1316" i="1"/>
  <c r="CE1817" i="1"/>
  <c r="CK1817" i="1"/>
  <c r="CC1325" i="1"/>
  <c r="CM1325" i="1"/>
  <c r="CC973" i="1"/>
  <c r="CM973" i="1"/>
  <c r="CE2509" i="1"/>
  <c r="CK2509" i="1"/>
  <c r="CC2493" i="1"/>
  <c r="CM2493" i="1"/>
  <c r="CE2244" i="1"/>
  <c r="CK2244" i="1"/>
  <c r="CE1453" i="1"/>
  <c r="CK1453" i="1"/>
  <c r="CE2349" i="1"/>
  <c r="CK2349" i="1"/>
  <c r="CC1021" i="1"/>
  <c r="CM1021" i="1"/>
  <c r="CC861" i="1"/>
  <c r="CM861" i="1"/>
  <c r="CE2647" i="1"/>
  <c r="CK2647" i="1"/>
  <c r="CE2893" i="1"/>
  <c r="CK2893" i="1"/>
  <c r="CC1341" i="1"/>
  <c r="CM1341" i="1"/>
  <c r="CC573" i="1"/>
  <c r="CM573" i="1"/>
  <c r="CE2541" i="1"/>
  <c r="CK2541" i="1"/>
  <c r="CE2621" i="1"/>
  <c r="CK2621" i="1"/>
  <c r="CC637" i="1"/>
  <c r="CM637" i="1"/>
  <c r="CE790" i="1"/>
  <c r="CK790" i="1"/>
  <c r="CE686" i="1"/>
  <c r="CK686" i="1"/>
  <c r="CC2013" i="1"/>
  <c r="CM2013" i="1"/>
  <c r="CE2711" i="1"/>
  <c r="CK2711" i="1"/>
  <c r="CC893" i="1"/>
  <c r="CM893" i="1"/>
  <c r="CI2043" i="1"/>
  <c r="CG2043" i="1"/>
  <c r="CE2542" i="1"/>
  <c r="CK2542" i="1"/>
  <c r="CE2925" i="1"/>
  <c r="CK2925" i="1"/>
  <c r="CC1981" i="1"/>
  <c r="CM1981" i="1"/>
  <c r="CE1421" i="1"/>
  <c r="CK1421" i="1"/>
  <c r="CE1082" i="1"/>
  <c r="CK1082" i="1"/>
  <c r="CC1805" i="1"/>
  <c r="CM1805" i="1"/>
  <c r="CC2605" i="1"/>
  <c r="CM2605" i="1"/>
  <c r="CE896" i="1"/>
  <c r="CK896" i="1"/>
  <c r="CE2397" i="1"/>
  <c r="CK2397" i="1"/>
  <c r="CE2967" i="1"/>
  <c r="CK2967" i="1"/>
  <c r="CC1373" i="1"/>
  <c r="CM1373" i="1"/>
  <c r="CE2606" i="1"/>
  <c r="CK2606" i="1"/>
  <c r="CC669" i="1"/>
  <c r="CM669" i="1"/>
  <c r="CK2947" i="1"/>
  <c r="CE2947" i="1"/>
  <c r="CE2328" i="1"/>
  <c r="CK2328" i="1"/>
  <c r="CE624" i="1"/>
  <c r="CK624" i="1"/>
  <c r="CE2008" i="1"/>
  <c r="CK2008" i="1"/>
  <c r="CC1885" i="1"/>
  <c r="CM1885" i="1"/>
  <c r="CC1741" i="1"/>
  <c r="CM1741" i="1"/>
  <c r="CC765" i="1"/>
  <c r="CM765" i="1"/>
  <c r="CE1925" i="1"/>
  <c r="CK1925" i="1"/>
  <c r="CC1069" i="1"/>
  <c r="CM1069" i="1"/>
  <c r="CC1629" i="1"/>
  <c r="CM1629" i="1"/>
  <c r="CC589" i="1"/>
  <c r="CM589" i="1"/>
  <c r="CC909" i="1"/>
  <c r="CM909" i="1"/>
  <c r="CC1517" i="1"/>
  <c r="CM1517" i="1"/>
  <c r="CE1145" i="1"/>
  <c r="CK1145" i="1"/>
  <c r="CE1545" i="1"/>
  <c r="CK1545" i="1"/>
  <c r="CK2734" i="1"/>
  <c r="CE2734" i="1"/>
  <c r="CE832" i="1"/>
  <c r="CK832" i="1"/>
  <c r="CE2637" i="1"/>
  <c r="CK2637" i="1"/>
  <c r="CC1037" i="1"/>
  <c r="CM1037" i="1"/>
  <c r="CE2072" i="1"/>
  <c r="CK2072" i="1"/>
  <c r="CC797" i="1"/>
  <c r="CM797" i="1"/>
  <c r="CE2583" i="1"/>
  <c r="CK2583" i="1"/>
  <c r="CE2973" i="1"/>
  <c r="CK2973" i="1"/>
  <c r="CC1677" i="1"/>
  <c r="CM1677" i="1"/>
  <c r="CE873" i="1"/>
  <c r="CK873" i="1"/>
  <c r="CC1085" i="1"/>
  <c r="CM1085" i="1"/>
  <c r="CE1797" i="1"/>
  <c r="CK1797" i="1"/>
  <c r="CC2413" i="1"/>
  <c r="CM2413" i="1"/>
  <c r="CC2781" i="1"/>
  <c r="CM2781" i="1"/>
  <c r="CC989" i="1"/>
  <c r="CM989" i="1"/>
  <c r="CC2045" i="1"/>
  <c r="CM2045" i="1"/>
  <c r="CE2269" i="1"/>
  <c r="CK2269" i="1"/>
  <c r="CC2125" i="1"/>
  <c r="CM2125" i="1"/>
  <c r="CE2350" i="1"/>
  <c r="CK2350" i="1"/>
  <c r="CE2478" i="1"/>
  <c r="CK2478" i="1"/>
  <c r="CE581" i="1"/>
  <c r="CK581" i="1"/>
  <c r="CE809" i="1"/>
  <c r="CK809" i="1"/>
  <c r="CC1757" i="1"/>
  <c r="CM1757" i="1"/>
  <c r="CC1565" i="1"/>
  <c r="CM1565" i="1"/>
  <c r="CE2093" i="1"/>
  <c r="CK2093" i="1"/>
  <c r="CC1597" i="1"/>
  <c r="CM1597" i="1"/>
  <c r="CC925" i="1"/>
  <c r="CM925" i="1"/>
  <c r="CE2455" i="1"/>
  <c r="CK2455" i="1"/>
  <c r="CC1165" i="1"/>
  <c r="CM1165" i="1"/>
  <c r="CC1309" i="1"/>
  <c r="CM1309" i="1"/>
  <c r="CC3037" i="1"/>
  <c r="CM3037" i="1"/>
  <c r="CE1773" i="1"/>
  <c r="CK1773" i="1"/>
  <c r="CE707" i="1"/>
  <c r="CK707" i="1"/>
  <c r="CE2685" i="1"/>
  <c r="CK2685" i="1"/>
  <c r="CE2563" i="1"/>
  <c r="CK2563" i="1"/>
  <c r="CG3017" i="1"/>
  <c r="CI3017" i="1"/>
  <c r="CC1581" i="1"/>
  <c r="CM1581" i="1"/>
  <c r="CE1904" i="1"/>
  <c r="CK1904" i="1"/>
  <c r="CE2031" i="1"/>
  <c r="CK2031" i="1"/>
  <c r="CE538" i="1"/>
  <c r="CK538" i="1"/>
  <c r="CE1422" i="1"/>
  <c r="CK1422" i="1"/>
  <c r="CC1549" i="1"/>
  <c r="CM1549" i="1"/>
  <c r="CC509" i="1"/>
  <c r="CM509" i="1"/>
  <c r="CE2557" i="1"/>
  <c r="CK2557" i="1"/>
  <c r="CE1296" i="1"/>
  <c r="CK1296" i="1"/>
  <c r="CE2691" i="1"/>
  <c r="CK2691" i="1"/>
  <c r="CC2189" i="1"/>
  <c r="CM2189" i="1"/>
  <c r="CC541" i="1"/>
  <c r="CM541" i="1"/>
  <c r="CC2701" i="1"/>
  <c r="CM2701" i="1"/>
  <c r="CC1853" i="1"/>
  <c r="CM1853" i="1"/>
  <c r="CC3053" i="1"/>
  <c r="CE2333" i="1"/>
  <c r="CK2333" i="1"/>
  <c r="CE2775" i="1"/>
  <c r="CK2775" i="1"/>
  <c r="CC653" i="1"/>
  <c r="CM653" i="1"/>
  <c r="CE2435" i="1"/>
  <c r="CK2435" i="1"/>
  <c r="CE2627" i="1"/>
  <c r="CK2627" i="1"/>
  <c r="CG2765" i="1"/>
  <c r="CI2765" i="1"/>
  <c r="CC1869" i="1"/>
  <c r="CM1869" i="1"/>
  <c r="CE1840" i="1"/>
  <c r="CK1840" i="1"/>
  <c r="CE2749" i="1"/>
  <c r="CK2749" i="1"/>
  <c r="CC1501" i="1"/>
  <c r="CM1501" i="1"/>
  <c r="CE1105" i="1"/>
  <c r="CK1105" i="1"/>
  <c r="CE1671" i="1"/>
  <c r="CK1671" i="1"/>
  <c r="CC701" i="1"/>
  <c r="CM701" i="1"/>
  <c r="CC2445" i="1"/>
  <c r="CM2445" i="1"/>
  <c r="CG2963" i="1"/>
  <c r="CI2963" i="1"/>
  <c r="CE519" i="1"/>
  <c r="CK519" i="1"/>
  <c r="CC2589" i="1"/>
  <c r="CM2589" i="1"/>
  <c r="CC2957" i="1"/>
  <c r="CM2957" i="1"/>
  <c r="CC2317" i="1"/>
  <c r="CM2317" i="1"/>
  <c r="CC2461" i="1"/>
  <c r="CM2461" i="1"/>
  <c r="CE727" i="1"/>
  <c r="CK727" i="1"/>
  <c r="CE2819" i="1"/>
  <c r="CK2819" i="1"/>
  <c r="CE2829" i="1"/>
  <c r="CK2829" i="1"/>
  <c r="CC2573" i="1"/>
  <c r="CM2573" i="1"/>
  <c r="CE1861" i="1"/>
  <c r="CK1861" i="1"/>
  <c r="CC2797" i="1"/>
  <c r="CM2797" i="1"/>
  <c r="CC1181" i="1"/>
  <c r="CM1181" i="1"/>
  <c r="CC2381" i="1"/>
  <c r="CM2381" i="1"/>
  <c r="CC1693" i="1"/>
  <c r="CM1693" i="1"/>
  <c r="CE2798" i="1"/>
  <c r="CK2798" i="1"/>
  <c r="CG2079" i="1"/>
  <c r="CI2079" i="1"/>
  <c r="CE1881" i="1"/>
  <c r="CK1881" i="1"/>
  <c r="CE2141" i="1"/>
  <c r="CK2141" i="1"/>
  <c r="CE2414" i="1"/>
  <c r="CK2414" i="1"/>
  <c r="CE1405" i="1"/>
  <c r="CK1405" i="1"/>
  <c r="CE999" i="1"/>
  <c r="CK999" i="1"/>
  <c r="CE1229" i="1"/>
  <c r="CK1229" i="1"/>
  <c r="CC1533" i="1"/>
  <c r="CM1533" i="1"/>
  <c r="CE1821" i="1"/>
  <c r="CK1821" i="1"/>
  <c r="CE2861" i="1"/>
  <c r="CK2861" i="1"/>
  <c r="CE717" i="1"/>
  <c r="CK717" i="1"/>
  <c r="CE2308" i="1"/>
  <c r="CK2308" i="1"/>
  <c r="CE853" i="1"/>
  <c r="CK853" i="1"/>
  <c r="CC781" i="1"/>
  <c r="CM781" i="1"/>
  <c r="CE2116" i="1"/>
  <c r="CK2116" i="1"/>
  <c r="CC1789" i="1"/>
  <c r="CM1789" i="1"/>
  <c r="CG2302" i="1"/>
  <c r="CI2302" i="1"/>
  <c r="CC1261" i="1"/>
  <c r="CM1261" i="1"/>
  <c r="CC557" i="1"/>
  <c r="CM557" i="1"/>
  <c r="CC2237" i="1"/>
  <c r="CM2237" i="1"/>
  <c r="CE1441" i="1"/>
  <c r="CK1441" i="1"/>
  <c r="CE2755" i="1"/>
  <c r="CK2755" i="1"/>
  <c r="CC1101" i="1"/>
  <c r="CM1101" i="1"/>
  <c r="CE957" i="1"/>
  <c r="CK957" i="1"/>
  <c r="CE1041" i="1"/>
  <c r="CK1041" i="1"/>
  <c r="CE2077" i="1"/>
  <c r="CK2077" i="1"/>
  <c r="CC1245" i="1"/>
  <c r="CM1245" i="1"/>
  <c r="CC1133" i="1"/>
  <c r="CM1133" i="1"/>
  <c r="CE1725" i="1"/>
  <c r="CK1725" i="1"/>
  <c r="CE2159" i="1"/>
  <c r="CK2159" i="1"/>
  <c r="CC621" i="1"/>
  <c r="CM621" i="1"/>
  <c r="CC1293" i="1"/>
  <c r="CM1293" i="1"/>
  <c r="CI1513" i="1"/>
  <c r="CG1513" i="1"/>
  <c r="CG1780" i="1"/>
  <c r="CI1780" i="1"/>
  <c r="CE2972" i="1"/>
  <c r="CK2972" i="1"/>
  <c r="CI2796" i="1"/>
  <c r="CG2796" i="1"/>
  <c r="CI2677" i="1"/>
  <c r="CG2677" i="1"/>
  <c r="CG553" i="1"/>
  <c r="CI553" i="1"/>
  <c r="CG1968" i="1"/>
  <c r="CI1968" i="1"/>
  <c r="CI1464" i="1"/>
  <c r="CG1464" i="1"/>
  <c r="CG2303" i="1"/>
  <c r="CI2303" i="1"/>
  <c r="CG2281" i="1"/>
  <c r="CI2281" i="1"/>
  <c r="CG2940" i="1"/>
  <c r="CG2634" i="1"/>
  <c r="CI2634" i="1"/>
  <c r="CG3009" i="1"/>
  <c r="CI3009" i="1"/>
  <c r="CI2738" i="1"/>
  <c r="CG2738" i="1"/>
  <c r="CI2482" i="1"/>
  <c r="CG2482" i="1"/>
  <c r="CI1863" i="1"/>
  <c r="CG1863" i="1"/>
  <c r="CG2962" i="1"/>
  <c r="CI2962" i="1"/>
  <c r="CI2402" i="1"/>
  <c r="CG2402" i="1"/>
  <c r="CI2434" i="1"/>
  <c r="CG2434" i="1"/>
  <c r="CI2514" i="1"/>
  <c r="CG2514" i="1"/>
  <c r="CG2882" i="1"/>
  <c r="CI2882" i="1"/>
  <c r="CE856" i="1"/>
  <c r="CK856" i="1"/>
  <c r="CE1112" i="1"/>
  <c r="CK1112" i="1"/>
  <c r="CI2578" i="1"/>
  <c r="CG2578" i="1"/>
  <c r="CI2450" i="1"/>
  <c r="CG2450" i="1"/>
  <c r="CG2102" i="1"/>
  <c r="CI2102" i="1"/>
  <c r="CI2626" i="1"/>
  <c r="CG2626" i="1"/>
  <c r="CI2153" i="1"/>
  <c r="CG2153" i="1"/>
  <c r="CG2898" i="1"/>
  <c r="CI2898" i="1"/>
  <c r="CG2818" i="1"/>
  <c r="CI2818" i="1"/>
  <c r="CI2690" i="1"/>
  <c r="CG2690" i="1"/>
  <c r="CI2658" i="1"/>
  <c r="CG2658" i="1"/>
  <c r="CI2530" i="1"/>
  <c r="CG2530" i="1"/>
  <c r="CI2562" i="1"/>
  <c r="CG2562" i="1"/>
  <c r="CI1487" i="1"/>
  <c r="CG1487" i="1"/>
  <c r="CI2642" i="1"/>
  <c r="CG2642" i="1"/>
  <c r="CG2834" i="1"/>
  <c r="CI2834" i="1"/>
  <c r="CG1795" i="1"/>
  <c r="CI1795" i="1"/>
  <c r="CE736" i="1"/>
  <c r="CK736" i="1"/>
  <c r="CE1044" i="1"/>
  <c r="CK1044" i="1"/>
  <c r="CI2754" i="1"/>
  <c r="CG2754" i="1"/>
  <c r="CG2802" i="1"/>
  <c r="CI2802" i="1"/>
  <c r="CG2946" i="1"/>
  <c r="CI2946" i="1"/>
  <c r="CI1504" i="1"/>
  <c r="CG1504" i="1"/>
  <c r="CG2930" i="1"/>
  <c r="CI2930" i="1"/>
  <c r="CG3010" i="1"/>
  <c r="CI3010" i="1"/>
  <c r="CI2466" i="1"/>
  <c r="CG2466" i="1"/>
  <c r="CG2978" i="1"/>
  <c r="CI2978" i="1"/>
  <c r="CI2498" i="1"/>
  <c r="CG2498" i="1"/>
  <c r="CI1607" i="1"/>
  <c r="CG1607" i="1"/>
  <c r="CE958" i="1"/>
  <c r="CK958" i="1"/>
  <c r="CG2904" i="1"/>
  <c r="CI2904" i="1"/>
  <c r="CG3042" i="1"/>
  <c r="CI3042" i="1"/>
  <c r="CG2358" i="1"/>
  <c r="CI2358" i="1"/>
  <c r="CG2051" i="1"/>
  <c r="CI2051" i="1"/>
  <c r="CI2375" i="1"/>
  <c r="CG2375" i="1"/>
  <c r="CE1419" i="1"/>
  <c r="CK1419" i="1"/>
  <c r="CG2914" i="1"/>
  <c r="CG2786" i="1"/>
  <c r="CI2786" i="1"/>
  <c r="CE992" i="1"/>
  <c r="CK992" i="1"/>
  <c r="CI2674" i="1"/>
  <c r="CG2674" i="1"/>
  <c r="CE702" i="1"/>
  <c r="CK702" i="1"/>
  <c r="CE822" i="1"/>
  <c r="CK822" i="1"/>
  <c r="CI2706" i="1"/>
  <c r="CG2706" i="1"/>
  <c r="CG2887" i="1"/>
  <c r="CI2887" i="1"/>
  <c r="CG2307" i="1"/>
  <c r="CI2307" i="1"/>
  <c r="CE1846" i="1"/>
  <c r="CK1846" i="1"/>
  <c r="CI2610" i="1"/>
  <c r="CG2610" i="1"/>
  <c r="CE1590" i="1"/>
  <c r="CK1590" i="1"/>
  <c r="CI2119" i="1"/>
  <c r="CG2119" i="1"/>
  <c r="CE788" i="1"/>
  <c r="CK788" i="1"/>
  <c r="CE719" i="1"/>
  <c r="CK719" i="1"/>
  <c r="CI2631" i="1"/>
  <c r="CG2631" i="1"/>
  <c r="CG2850" i="1"/>
  <c r="CI2850" i="1"/>
  <c r="CI2594" i="1"/>
  <c r="CG2594" i="1"/>
  <c r="CE566" i="1"/>
  <c r="CK566" i="1"/>
  <c r="CG3026" i="1"/>
  <c r="CI3026" i="1"/>
  <c r="CG2866" i="1"/>
  <c r="CI2866" i="1"/>
  <c r="CI2722" i="1"/>
  <c r="CG2722" i="1"/>
  <c r="CG1539" i="1"/>
  <c r="CI1539" i="1"/>
  <c r="CI2418" i="1"/>
  <c r="CG2418" i="1"/>
  <c r="CG2994" i="1"/>
  <c r="CI2994" i="1"/>
  <c r="CW502" i="1"/>
  <c r="CW503" i="1"/>
  <c r="CW504" i="1"/>
  <c r="CW505" i="1"/>
  <c r="CW506" i="1"/>
  <c r="CW507" i="1"/>
  <c r="CW508" i="1"/>
  <c r="CW509" i="1"/>
  <c r="CW510" i="1"/>
  <c r="CW511" i="1"/>
  <c r="CW512" i="1"/>
  <c r="CW513" i="1"/>
  <c r="CW514" i="1"/>
  <c r="CW515" i="1"/>
  <c r="CW516" i="1"/>
  <c r="CW517" i="1"/>
  <c r="CW518" i="1"/>
  <c r="CW519" i="1"/>
  <c r="CW520" i="1"/>
  <c r="CW521" i="1"/>
  <c r="CW522" i="1"/>
  <c r="CW523" i="1"/>
  <c r="CW524" i="1"/>
  <c r="CW525" i="1"/>
  <c r="CW526" i="1"/>
  <c r="CW527" i="1"/>
  <c r="CW528" i="1"/>
  <c r="CW529" i="1"/>
  <c r="CW530" i="1"/>
  <c r="CW531" i="1"/>
  <c r="CW532" i="1"/>
  <c r="CW533" i="1"/>
  <c r="CW534" i="1"/>
  <c r="CW535" i="1"/>
  <c r="CW536" i="1"/>
  <c r="CW537" i="1"/>
  <c r="CW538" i="1"/>
  <c r="CW539" i="1"/>
  <c r="CW540" i="1"/>
  <c r="CW541" i="1"/>
  <c r="CW542" i="1"/>
  <c r="CW543" i="1"/>
  <c r="CW544" i="1"/>
  <c r="CW545" i="1"/>
  <c r="CW546" i="1"/>
  <c r="CW547" i="1"/>
  <c r="CW548" i="1"/>
  <c r="CW549" i="1"/>
  <c r="CW550" i="1"/>
  <c r="CW551" i="1"/>
  <c r="CW552" i="1"/>
  <c r="CW553" i="1"/>
  <c r="CW554" i="1"/>
  <c r="CW555" i="1"/>
  <c r="CW556" i="1"/>
  <c r="CW557" i="1"/>
  <c r="CW558" i="1"/>
  <c r="CW559" i="1"/>
  <c r="CW560" i="1"/>
  <c r="CW561" i="1"/>
  <c r="CW562" i="1"/>
  <c r="CW563" i="1"/>
  <c r="CW564" i="1"/>
  <c r="CW565" i="1"/>
  <c r="CW566" i="1"/>
  <c r="CW567" i="1"/>
  <c r="CW568" i="1"/>
  <c r="CW569" i="1"/>
  <c r="CW570" i="1"/>
  <c r="CW571" i="1"/>
  <c r="CW572" i="1"/>
  <c r="CW573" i="1"/>
  <c r="CW574" i="1"/>
  <c r="CW575" i="1"/>
  <c r="CW576" i="1"/>
  <c r="CW577" i="1"/>
  <c r="CW578" i="1"/>
  <c r="CW579" i="1"/>
  <c r="CW580" i="1"/>
  <c r="CW581" i="1"/>
  <c r="CW582" i="1"/>
  <c r="CW583" i="1"/>
  <c r="CW584" i="1"/>
  <c r="CW585" i="1"/>
  <c r="CW586" i="1"/>
  <c r="CW587" i="1"/>
  <c r="CW588" i="1"/>
  <c r="CW589" i="1"/>
  <c r="CW590" i="1"/>
  <c r="CW591" i="1"/>
  <c r="CW592" i="1"/>
  <c r="CW593" i="1"/>
  <c r="CW594" i="1"/>
  <c r="CW595" i="1"/>
  <c r="CW596" i="1"/>
  <c r="CW597" i="1"/>
  <c r="CW598" i="1"/>
  <c r="CW599" i="1"/>
  <c r="CW600" i="1"/>
  <c r="CW601" i="1"/>
  <c r="CW602" i="1"/>
  <c r="CW603" i="1"/>
  <c r="CW604" i="1"/>
  <c r="CW605" i="1"/>
  <c r="CW606" i="1"/>
  <c r="CW607" i="1"/>
  <c r="CW608" i="1"/>
  <c r="CW609" i="1"/>
  <c r="CW610" i="1"/>
  <c r="CW611" i="1"/>
  <c r="CW612" i="1"/>
  <c r="CW613" i="1"/>
  <c r="CW614" i="1"/>
  <c r="CW615" i="1"/>
  <c r="CW616" i="1"/>
  <c r="CW617" i="1"/>
  <c r="CW618" i="1"/>
  <c r="CW619" i="1"/>
  <c r="CW620" i="1"/>
  <c r="CW621" i="1"/>
  <c r="CW622" i="1"/>
  <c r="CW623" i="1"/>
  <c r="CW624" i="1"/>
  <c r="CW625" i="1"/>
  <c r="CW626" i="1"/>
  <c r="CW627" i="1"/>
  <c r="CW628" i="1"/>
  <c r="CW629" i="1"/>
  <c r="CW630" i="1"/>
  <c r="CW631" i="1"/>
  <c r="CW632" i="1"/>
  <c r="CW633" i="1"/>
  <c r="CW634" i="1"/>
  <c r="CW635" i="1"/>
  <c r="CW636" i="1"/>
  <c r="CW637" i="1"/>
  <c r="CW638" i="1"/>
  <c r="CW639" i="1"/>
  <c r="CW640" i="1"/>
  <c r="CW641" i="1"/>
  <c r="CW642" i="1"/>
  <c r="CW643" i="1"/>
  <c r="CW644" i="1"/>
  <c r="CW645" i="1"/>
  <c r="CW646" i="1"/>
  <c r="CW647" i="1"/>
  <c r="CW648" i="1"/>
  <c r="CW649" i="1"/>
  <c r="CW650" i="1"/>
  <c r="CW651" i="1"/>
  <c r="CW652" i="1"/>
  <c r="CW653" i="1"/>
  <c r="CW654" i="1"/>
  <c r="CW655" i="1"/>
  <c r="CW656" i="1"/>
  <c r="CW657" i="1"/>
  <c r="CW658" i="1"/>
  <c r="CW659" i="1"/>
  <c r="CW660" i="1"/>
  <c r="CW661" i="1"/>
  <c r="CW662" i="1"/>
  <c r="CW663" i="1"/>
  <c r="CW664" i="1"/>
  <c r="CW665" i="1"/>
  <c r="CW666" i="1"/>
  <c r="CW667" i="1"/>
  <c r="CW668" i="1"/>
  <c r="CW669" i="1"/>
  <c r="CW670" i="1"/>
  <c r="CW671" i="1"/>
  <c r="CW672" i="1"/>
  <c r="CW673" i="1"/>
  <c r="CW674" i="1"/>
  <c r="CW675" i="1"/>
  <c r="CW676" i="1"/>
  <c r="CW677" i="1"/>
  <c r="CW678" i="1"/>
  <c r="CW679" i="1"/>
  <c r="CW680" i="1"/>
  <c r="CW681" i="1"/>
  <c r="CW682" i="1"/>
  <c r="CW683" i="1"/>
  <c r="CW684" i="1"/>
  <c r="CW685" i="1"/>
  <c r="CW686" i="1"/>
  <c r="CW687" i="1"/>
  <c r="CW688" i="1"/>
  <c r="CW689" i="1"/>
  <c r="CW690" i="1"/>
  <c r="CW691" i="1"/>
  <c r="CW692" i="1"/>
  <c r="CW693" i="1"/>
  <c r="CW694" i="1"/>
  <c r="CW695" i="1"/>
  <c r="CW696" i="1"/>
  <c r="CW697" i="1"/>
  <c r="CW698" i="1"/>
  <c r="CW699" i="1"/>
  <c r="CW700" i="1"/>
  <c r="CW701" i="1"/>
  <c r="CW702" i="1"/>
  <c r="CW703" i="1"/>
  <c r="CW704" i="1"/>
  <c r="CW705" i="1"/>
  <c r="CW706" i="1"/>
  <c r="CW707" i="1"/>
  <c r="CW708" i="1"/>
  <c r="CW709" i="1"/>
  <c r="CW710" i="1"/>
  <c r="CW711" i="1"/>
  <c r="CW712" i="1"/>
  <c r="CW713" i="1"/>
  <c r="CW714" i="1"/>
  <c r="CW715" i="1"/>
  <c r="CW716" i="1"/>
  <c r="CW717" i="1"/>
  <c r="CW718" i="1"/>
  <c r="CW719" i="1"/>
  <c r="CW720" i="1"/>
  <c r="CW721" i="1"/>
  <c r="CW722" i="1"/>
  <c r="CW723" i="1"/>
  <c r="CW724" i="1"/>
  <c r="CW725" i="1"/>
  <c r="CW726" i="1"/>
  <c r="CW727" i="1"/>
  <c r="CW728" i="1"/>
  <c r="CW729" i="1"/>
  <c r="CW730" i="1"/>
  <c r="CW731" i="1"/>
  <c r="CW732" i="1"/>
  <c r="CW733" i="1"/>
  <c r="CW734" i="1"/>
  <c r="CW735" i="1"/>
  <c r="CW736" i="1"/>
  <c r="CW737" i="1"/>
  <c r="CW738" i="1"/>
  <c r="CW739" i="1"/>
  <c r="CW740" i="1"/>
  <c r="CW741" i="1"/>
  <c r="CW742" i="1"/>
  <c r="CW743" i="1"/>
  <c r="CW744" i="1"/>
  <c r="CW745" i="1"/>
  <c r="CW746" i="1"/>
  <c r="CW747" i="1"/>
  <c r="CW748" i="1"/>
  <c r="CW749" i="1"/>
  <c r="CW750" i="1"/>
  <c r="CW751" i="1"/>
  <c r="CW752" i="1"/>
  <c r="CW753" i="1"/>
  <c r="CW754" i="1"/>
  <c r="CW755" i="1"/>
  <c r="CW756" i="1"/>
  <c r="CW757" i="1"/>
  <c r="CW758" i="1"/>
  <c r="CW759" i="1"/>
  <c r="CW760" i="1"/>
  <c r="CW761" i="1"/>
  <c r="CW762" i="1"/>
  <c r="CW763" i="1"/>
  <c r="CW764" i="1"/>
  <c r="CW765" i="1"/>
  <c r="CW766" i="1"/>
  <c r="CW767" i="1"/>
  <c r="CW768" i="1"/>
  <c r="CW769" i="1"/>
  <c r="CW770" i="1"/>
  <c r="CW771" i="1"/>
  <c r="CW772" i="1"/>
  <c r="CW773" i="1"/>
  <c r="CW774" i="1"/>
  <c r="CW775" i="1"/>
  <c r="CW776" i="1"/>
  <c r="CW777" i="1"/>
  <c r="CW778" i="1"/>
  <c r="CW779" i="1"/>
  <c r="CW780" i="1"/>
  <c r="CW781" i="1"/>
  <c r="CW782" i="1"/>
  <c r="CW783" i="1"/>
  <c r="CW784" i="1"/>
  <c r="CW785" i="1"/>
  <c r="CW786" i="1"/>
  <c r="CW787" i="1"/>
  <c r="CW788" i="1"/>
  <c r="CW789" i="1"/>
  <c r="CW790" i="1"/>
  <c r="CW791" i="1"/>
  <c r="CW792" i="1"/>
  <c r="CW793" i="1"/>
  <c r="CW794" i="1"/>
  <c r="CW795" i="1"/>
  <c r="CW796" i="1"/>
  <c r="CW797" i="1"/>
  <c r="CW798" i="1"/>
  <c r="CW799" i="1"/>
  <c r="CW800" i="1"/>
  <c r="CW801" i="1"/>
  <c r="CW802" i="1"/>
  <c r="CW803" i="1"/>
  <c r="CW804" i="1"/>
  <c r="CW805" i="1"/>
  <c r="CW806" i="1"/>
  <c r="CW807" i="1"/>
  <c r="CW808" i="1"/>
  <c r="CW809" i="1"/>
  <c r="CW810" i="1"/>
  <c r="CW811" i="1"/>
  <c r="CW812" i="1"/>
  <c r="CW813" i="1"/>
  <c r="CW814" i="1"/>
  <c r="CW815" i="1"/>
  <c r="CW816" i="1"/>
  <c r="CW817" i="1"/>
  <c r="CW818" i="1"/>
  <c r="CW819" i="1"/>
  <c r="CW820" i="1"/>
  <c r="CW821" i="1"/>
  <c r="CW822" i="1"/>
  <c r="CW823" i="1"/>
  <c r="CW824" i="1"/>
  <c r="CW825" i="1"/>
  <c r="CW826" i="1"/>
  <c r="CW827" i="1"/>
  <c r="CW828" i="1"/>
  <c r="CW829" i="1"/>
  <c r="CW830" i="1"/>
  <c r="CW831" i="1"/>
  <c r="CW832" i="1"/>
  <c r="CW833" i="1"/>
  <c r="CW834" i="1"/>
  <c r="CW835" i="1"/>
  <c r="CW836" i="1"/>
  <c r="CW837" i="1"/>
  <c r="CW838" i="1"/>
  <c r="CW839" i="1"/>
  <c r="CW840" i="1"/>
  <c r="CW841" i="1"/>
  <c r="CW842" i="1"/>
  <c r="CW843" i="1"/>
  <c r="CW844" i="1"/>
  <c r="CW845" i="1"/>
  <c r="CW846" i="1"/>
  <c r="CW847" i="1"/>
  <c r="CW848" i="1"/>
  <c r="CW849" i="1"/>
  <c r="CW850" i="1"/>
  <c r="CW851" i="1"/>
  <c r="CW852" i="1"/>
  <c r="CW853" i="1"/>
  <c r="CW854" i="1"/>
  <c r="CW855" i="1"/>
  <c r="CW856" i="1"/>
  <c r="CW857" i="1"/>
  <c r="CW858" i="1"/>
  <c r="CW859" i="1"/>
  <c r="CW860" i="1"/>
  <c r="CW861" i="1"/>
  <c r="CW862" i="1"/>
  <c r="CW863" i="1"/>
  <c r="CW864" i="1"/>
  <c r="CW865" i="1"/>
  <c r="CW866" i="1"/>
  <c r="CW867" i="1"/>
  <c r="CW868" i="1"/>
  <c r="CW869" i="1"/>
  <c r="CW870" i="1"/>
  <c r="CW871" i="1"/>
  <c r="CW872" i="1"/>
  <c r="CW873" i="1"/>
  <c r="CW874" i="1"/>
  <c r="CW875" i="1"/>
  <c r="CW876" i="1"/>
  <c r="CW877" i="1"/>
  <c r="CW878" i="1"/>
  <c r="CW879" i="1"/>
  <c r="CW880" i="1"/>
  <c r="CW881" i="1"/>
  <c r="CW882" i="1"/>
  <c r="CW883" i="1"/>
  <c r="CW884" i="1"/>
  <c r="CW885" i="1"/>
  <c r="CW886" i="1"/>
  <c r="CW887" i="1"/>
  <c r="CW888" i="1"/>
  <c r="CW889" i="1"/>
  <c r="CW890" i="1"/>
  <c r="CW891" i="1"/>
  <c r="CW892" i="1"/>
  <c r="CW893" i="1"/>
  <c r="CW894" i="1"/>
  <c r="CW895" i="1"/>
  <c r="CW896" i="1"/>
  <c r="CW897" i="1"/>
  <c r="CW898" i="1"/>
  <c r="CW899" i="1"/>
  <c r="CW900" i="1"/>
  <c r="CW901" i="1"/>
  <c r="CW902" i="1"/>
  <c r="CW903" i="1"/>
  <c r="CW904" i="1"/>
  <c r="CW905" i="1"/>
  <c r="CW906" i="1"/>
  <c r="CW907" i="1"/>
  <c r="CW908" i="1"/>
  <c r="CW909" i="1"/>
  <c r="CW910" i="1"/>
  <c r="CW911" i="1"/>
  <c r="CW912" i="1"/>
  <c r="CW913" i="1"/>
  <c r="CW914" i="1"/>
  <c r="CW915" i="1"/>
  <c r="CW916" i="1"/>
  <c r="CW917" i="1"/>
  <c r="CW918" i="1"/>
  <c r="CW919" i="1"/>
  <c r="CW920" i="1"/>
  <c r="CW921" i="1"/>
  <c r="CW922" i="1"/>
  <c r="CW923" i="1"/>
  <c r="CW924" i="1"/>
  <c r="CW925" i="1"/>
  <c r="CW926" i="1"/>
  <c r="CW927" i="1"/>
  <c r="CW928" i="1"/>
  <c r="CW929" i="1"/>
  <c r="CW930" i="1"/>
  <c r="CW931" i="1"/>
  <c r="CW932" i="1"/>
  <c r="CW933" i="1"/>
  <c r="CW934" i="1"/>
  <c r="CW935" i="1"/>
  <c r="CW936" i="1"/>
  <c r="CW937" i="1"/>
  <c r="CW938" i="1"/>
  <c r="CW939" i="1"/>
  <c r="CW940" i="1"/>
  <c r="CW941" i="1"/>
  <c r="CW942" i="1"/>
  <c r="CW943" i="1"/>
  <c r="CW944" i="1"/>
  <c r="CW945" i="1"/>
  <c r="CW946" i="1"/>
  <c r="CW947" i="1"/>
  <c r="CW948" i="1"/>
  <c r="CW949" i="1"/>
  <c r="CW950" i="1"/>
  <c r="CW951" i="1"/>
  <c r="CW952" i="1"/>
  <c r="CW953" i="1"/>
  <c r="CW954" i="1"/>
  <c r="CW955" i="1"/>
  <c r="CW956" i="1"/>
  <c r="CW957" i="1"/>
  <c r="CW958" i="1"/>
  <c r="CW959" i="1"/>
  <c r="CW960" i="1"/>
  <c r="CW961" i="1"/>
  <c r="CW962" i="1"/>
  <c r="CW963" i="1"/>
  <c r="CW964" i="1"/>
  <c r="CW965" i="1"/>
  <c r="CW966" i="1"/>
  <c r="CW967" i="1"/>
  <c r="CW968" i="1"/>
  <c r="CW969" i="1"/>
  <c r="CW970" i="1"/>
  <c r="CW971" i="1"/>
  <c r="CW972" i="1"/>
  <c r="CW973" i="1"/>
  <c r="CW974" i="1"/>
  <c r="CW975" i="1"/>
  <c r="CW976" i="1"/>
  <c r="CW977" i="1"/>
  <c r="CW978" i="1"/>
  <c r="CW979" i="1"/>
  <c r="CW980" i="1"/>
  <c r="CW981" i="1"/>
  <c r="CW982" i="1"/>
  <c r="CW983" i="1"/>
  <c r="CW984" i="1"/>
  <c r="CW985" i="1"/>
  <c r="CW986" i="1"/>
  <c r="CW987" i="1"/>
  <c r="CW988" i="1"/>
  <c r="CW989" i="1"/>
  <c r="CW990" i="1"/>
  <c r="CW991" i="1"/>
  <c r="CW992" i="1"/>
  <c r="CW993" i="1"/>
  <c r="CW994" i="1"/>
  <c r="CW995" i="1"/>
  <c r="CW996" i="1"/>
  <c r="CW997" i="1"/>
  <c r="CW998" i="1"/>
  <c r="CW999" i="1"/>
  <c r="CW1000" i="1"/>
  <c r="CW1001" i="1"/>
  <c r="CW1002" i="1"/>
  <c r="CW1003" i="1"/>
  <c r="CW1004" i="1"/>
  <c r="CW1005" i="1"/>
  <c r="CW1006" i="1"/>
  <c r="CW1007" i="1"/>
  <c r="CW1008" i="1"/>
  <c r="CW1009" i="1"/>
  <c r="CW1010" i="1"/>
  <c r="CW1011" i="1"/>
  <c r="CW1012" i="1"/>
  <c r="CW1013" i="1"/>
  <c r="CW1014" i="1"/>
  <c r="CW1015" i="1"/>
  <c r="CW1016" i="1"/>
  <c r="CW1017" i="1"/>
  <c r="CW1018" i="1"/>
  <c r="CW1019" i="1"/>
  <c r="CW1020" i="1"/>
  <c r="CW1021" i="1"/>
  <c r="CW1022" i="1"/>
  <c r="CW1023" i="1"/>
  <c r="CW1024" i="1"/>
  <c r="CW1025" i="1"/>
  <c r="CW1026" i="1"/>
  <c r="CW1027" i="1"/>
  <c r="CW1028" i="1"/>
  <c r="CW1029" i="1"/>
  <c r="CW1030" i="1"/>
  <c r="CW1031" i="1"/>
  <c r="CW1032" i="1"/>
  <c r="CW1033" i="1"/>
  <c r="CW1034" i="1"/>
  <c r="CW1035" i="1"/>
  <c r="CW1036" i="1"/>
  <c r="CW1037" i="1"/>
  <c r="CW1038" i="1"/>
  <c r="CW1039" i="1"/>
  <c r="CW1040" i="1"/>
  <c r="CW1041" i="1"/>
  <c r="CW1042" i="1"/>
  <c r="CW1043" i="1"/>
  <c r="CW1044" i="1"/>
  <c r="CW1045" i="1"/>
  <c r="CW1046" i="1"/>
  <c r="CW1047" i="1"/>
  <c r="CW1048" i="1"/>
  <c r="CW1049" i="1"/>
  <c r="CW1050" i="1"/>
  <c r="CW1051" i="1"/>
  <c r="CW1052" i="1"/>
  <c r="CW1053" i="1"/>
  <c r="CW1054" i="1"/>
  <c r="CW1055" i="1"/>
  <c r="CW1056" i="1"/>
  <c r="CW1057" i="1"/>
  <c r="CW1058" i="1"/>
  <c r="CW1059" i="1"/>
  <c r="CW1060" i="1"/>
  <c r="CW1061" i="1"/>
  <c r="CW1062" i="1"/>
  <c r="CW1063" i="1"/>
  <c r="CW1064" i="1"/>
  <c r="CW1065" i="1"/>
  <c r="CW1066" i="1"/>
  <c r="CW1067" i="1"/>
  <c r="CW1068" i="1"/>
  <c r="CW1069" i="1"/>
  <c r="CW1070" i="1"/>
  <c r="CW1071" i="1"/>
  <c r="CW1072" i="1"/>
  <c r="CW1073" i="1"/>
  <c r="CW1074" i="1"/>
  <c r="CW1075" i="1"/>
  <c r="CW1076" i="1"/>
  <c r="CW1077" i="1"/>
  <c r="CW1078" i="1"/>
  <c r="CW1079" i="1"/>
  <c r="CW1080" i="1"/>
  <c r="CW1081" i="1"/>
  <c r="CW1082" i="1"/>
  <c r="CW1083" i="1"/>
  <c r="CW1084" i="1"/>
  <c r="CW1085" i="1"/>
  <c r="CW1086" i="1"/>
  <c r="CW1087" i="1"/>
  <c r="CW1088" i="1"/>
  <c r="CW1089" i="1"/>
  <c r="CW1090" i="1"/>
  <c r="CW1091" i="1"/>
  <c r="CW1092" i="1"/>
  <c r="CW1093" i="1"/>
  <c r="CW1094" i="1"/>
  <c r="CW1095" i="1"/>
  <c r="CW1096" i="1"/>
  <c r="CW1097" i="1"/>
  <c r="CW1098" i="1"/>
  <c r="CW1099" i="1"/>
  <c r="CW1100" i="1"/>
  <c r="CW1101" i="1"/>
  <c r="CW1102" i="1"/>
  <c r="CW1103" i="1"/>
  <c r="CW1104" i="1"/>
  <c r="CW1105" i="1"/>
  <c r="CW1106" i="1"/>
  <c r="CW1107" i="1"/>
  <c r="CW1108" i="1"/>
  <c r="CW1109" i="1"/>
  <c r="CW1110" i="1"/>
  <c r="CW1111" i="1"/>
  <c r="CW1112" i="1"/>
  <c r="CW1113" i="1"/>
  <c r="CW1114" i="1"/>
  <c r="CW1115" i="1"/>
  <c r="CW1116" i="1"/>
  <c r="CW1117" i="1"/>
  <c r="CW1118" i="1"/>
  <c r="CW1119" i="1"/>
  <c r="CW1120" i="1"/>
  <c r="CW1121" i="1"/>
  <c r="CW1122" i="1"/>
  <c r="CW1123" i="1"/>
  <c r="CW1124" i="1"/>
  <c r="CW1125" i="1"/>
  <c r="CW1126" i="1"/>
  <c r="CW1127" i="1"/>
  <c r="CW1128" i="1"/>
  <c r="CW1129" i="1"/>
  <c r="CW1130" i="1"/>
  <c r="CW1131" i="1"/>
  <c r="CW1132" i="1"/>
  <c r="CW1133" i="1"/>
  <c r="CW1134" i="1"/>
  <c r="CW1135" i="1"/>
  <c r="CW1136" i="1"/>
  <c r="CW1137" i="1"/>
  <c r="CW1138" i="1"/>
  <c r="CW1139" i="1"/>
  <c r="CW1140" i="1"/>
  <c r="CW1141" i="1"/>
  <c r="CW1142" i="1"/>
  <c r="CW1143" i="1"/>
  <c r="CW1144" i="1"/>
  <c r="CW1145" i="1"/>
  <c r="CW1146" i="1"/>
  <c r="CW1147" i="1"/>
  <c r="CW1148" i="1"/>
  <c r="CW1149" i="1"/>
  <c r="CW1150" i="1"/>
  <c r="CW1151" i="1"/>
  <c r="CW1152" i="1"/>
  <c r="CW1153" i="1"/>
  <c r="CW1154" i="1"/>
  <c r="CW1155" i="1"/>
  <c r="CW1156" i="1"/>
  <c r="CW1157" i="1"/>
  <c r="CW1158" i="1"/>
  <c r="CW1159" i="1"/>
  <c r="CW1160" i="1"/>
  <c r="CW1161" i="1"/>
  <c r="CW1162" i="1"/>
  <c r="CW1163" i="1"/>
  <c r="CW1164" i="1"/>
  <c r="CW1165" i="1"/>
  <c r="CW1166" i="1"/>
  <c r="CW1167" i="1"/>
  <c r="CW1168" i="1"/>
  <c r="CW1169" i="1"/>
  <c r="CW1170" i="1"/>
  <c r="CW1171" i="1"/>
  <c r="CW1172" i="1"/>
  <c r="CW1173" i="1"/>
  <c r="CW1174" i="1"/>
  <c r="CW1175" i="1"/>
  <c r="CW1176" i="1"/>
  <c r="CW1177" i="1"/>
  <c r="CW1178" i="1"/>
  <c r="CW1179" i="1"/>
  <c r="CW1180" i="1"/>
  <c r="CW1181" i="1"/>
  <c r="CW1182" i="1"/>
  <c r="CW1183" i="1"/>
  <c r="CW1184" i="1"/>
  <c r="CW1185" i="1"/>
  <c r="CW1186" i="1"/>
  <c r="CW1187" i="1"/>
  <c r="CW1188" i="1"/>
  <c r="CW1189" i="1"/>
  <c r="CW1190" i="1"/>
  <c r="CW1191" i="1"/>
  <c r="CW1192" i="1"/>
  <c r="CW1193" i="1"/>
  <c r="CW1194" i="1"/>
  <c r="CW1195" i="1"/>
  <c r="CW1196" i="1"/>
  <c r="CW1197" i="1"/>
  <c r="CW1198" i="1"/>
  <c r="CW1199" i="1"/>
  <c r="CW1200" i="1"/>
  <c r="CW1201" i="1"/>
  <c r="CW1202" i="1"/>
  <c r="CW1203" i="1"/>
  <c r="CW1204" i="1"/>
  <c r="CW1205" i="1"/>
  <c r="CW1206" i="1"/>
  <c r="CW1207" i="1"/>
  <c r="CW1208" i="1"/>
  <c r="CW1209" i="1"/>
  <c r="CW1210" i="1"/>
  <c r="CW1211" i="1"/>
  <c r="CW1212" i="1"/>
  <c r="CW1213" i="1"/>
  <c r="CW1214" i="1"/>
  <c r="CW1215" i="1"/>
  <c r="CW1216" i="1"/>
  <c r="CW1217" i="1"/>
  <c r="CW1218" i="1"/>
  <c r="CW1219" i="1"/>
  <c r="CW1220" i="1"/>
  <c r="CW1221" i="1"/>
  <c r="CW1222" i="1"/>
  <c r="CW1223" i="1"/>
  <c r="CW1224" i="1"/>
  <c r="CW1225" i="1"/>
  <c r="CW1226" i="1"/>
  <c r="CW1227" i="1"/>
  <c r="CW1228" i="1"/>
  <c r="CW1229" i="1"/>
  <c r="CW1230" i="1"/>
  <c r="CW1231" i="1"/>
  <c r="CW1232" i="1"/>
  <c r="CW1233" i="1"/>
  <c r="CW1234" i="1"/>
  <c r="CW1235" i="1"/>
  <c r="CW1236" i="1"/>
  <c r="CW1237" i="1"/>
  <c r="CW1238" i="1"/>
  <c r="CW1239" i="1"/>
  <c r="CW1240" i="1"/>
  <c r="CW1241" i="1"/>
  <c r="CW1242" i="1"/>
  <c r="CW1243" i="1"/>
  <c r="CW1244" i="1"/>
  <c r="CW1245" i="1"/>
  <c r="CW1246" i="1"/>
  <c r="CW1247" i="1"/>
  <c r="CW1248" i="1"/>
  <c r="CW1249" i="1"/>
  <c r="CW1250" i="1"/>
  <c r="CW1251" i="1"/>
  <c r="CW1252" i="1"/>
  <c r="CW1253" i="1"/>
  <c r="CW1254" i="1"/>
  <c r="CW1255" i="1"/>
  <c r="CW1256" i="1"/>
  <c r="CW1257" i="1"/>
  <c r="CW1258" i="1"/>
  <c r="CW1259" i="1"/>
  <c r="CW1260" i="1"/>
  <c r="CW1261" i="1"/>
  <c r="CW1262" i="1"/>
  <c r="CW1263" i="1"/>
  <c r="CW1264" i="1"/>
  <c r="CW1265" i="1"/>
  <c r="CW1266" i="1"/>
  <c r="CW1267" i="1"/>
  <c r="CW1268" i="1"/>
  <c r="CW1269" i="1"/>
  <c r="CW1270" i="1"/>
  <c r="CW1271" i="1"/>
  <c r="CW1272" i="1"/>
  <c r="CW1273" i="1"/>
  <c r="CW1274" i="1"/>
  <c r="CW1275" i="1"/>
  <c r="CW1276" i="1"/>
  <c r="CW1277" i="1"/>
  <c r="CW1278" i="1"/>
  <c r="CW1279" i="1"/>
  <c r="CW1280" i="1"/>
  <c r="CW1281" i="1"/>
  <c r="CW1282" i="1"/>
  <c r="CW1283" i="1"/>
  <c r="CW1284" i="1"/>
  <c r="CW1285" i="1"/>
  <c r="CW1286" i="1"/>
  <c r="CW1287" i="1"/>
  <c r="CW1288" i="1"/>
  <c r="CW1289" i="1"/>
  <c r="CW1290" i="1"/>
  <c r="CW1291" i="1"/>
  <c r="CW1292" i="1"/>
  <c r="CW1293" i="1"/>
  <c r="CW1294" i="1"/>
  <c r="CW1295" i="1"/>
  <c r="CW1296" i="1"/>
  <c r="CW1297" i="1"/>
  <c r="CW1298" i="1"/>
  <c r="CW1299" i="1"/>
  <c r="CW1300" i="1"/>
  <c r="CW1301" i="1"/>
  <c r="CW1302" i="1"/>
  <c r="CW1303" i="1"/>
  <c r="CW1304" i="1"/>
  <c r="CW1305" i="1"/>
  <c r="CW1306" i="1"/>
  <c r="CW1307" i="1"/>
  <c r="CW1308" i="1"/>
  <c r="CW1309" i="1"/>
  <c r="CW1310" i="1"/>
  <c r="CW1311" i="1"/>
  <c r="CW1312" i="1"/>
  <c r="CW1313" i="1"/>
  <c r="CW1314" i="1"/>
  <c r="CW1315" i="1"/>
  <c r="CW1316" i="1"/>
  <c r="CW1317" i="1"/>
  <c r="CW1318" i="1"/>
  <c r="CW1319" i="1"/>
  <c r="CW1320" i="1"/>
  <c r="CW1321" i="1"/>
  <c r="CW1322" i="1"/>
  <c r="CW1323" i="1"/>
  <c r="CW1324" i="1"/>
  <c r="CW1325" i="1"/>
  <c r="CW1326" i="1"/>
  <c r="CW1327" i="1"/>
  <c r="CW1328" i="1"/>
  <c r="CW1329" i="1"/>
  <c r="CW1330" i="1"/>
  <c r="CW1331" i="1"/>
  <c r="CW1332" i="1"/>
  <c r="CW1333" i="1"/>
  <c r="CW1334" i="1"/>
  <c r="CW1335" i="1"/>
  <c r="CW1336" i="1"/>
  <c r="CW1337" i="1"/>
  <c r="CW1338" i="1"/>
  <c r="CW1339" i="1"/>
  <c r="CW1340" i="1"/>
  <c r="CW1341" i="1"/>
  <c r="CW1342" i="1"/>
  <c r="CW1343" i="1"/>
  <c r="CW1344" i="1"/>
  <c r="CW1345" i="1"/>
  <c r="CW1346" i="1"/>
  <c r="CW1347" i="1"/>
  <c r="CW1348" i="1"/>
  <c r="CW1349" i="1"/>
  <c r="CW1350" i="1"/>
  <c r="CW1351" i="1"/>
  <c r="CW1352" i="1"/>
  <c r="CW1353" i="1"/>
  <c r="CW1354" i="1"/>
  <c r="CW1355" i="1"/>
  <c r="CW1356" i="1"/>
  <c r="CW1357" i="1"/>
  <c r="CW1358" i="1"/>
  <c r="CW1359" i="1"/>
  <c r="CW1360" i="1"/>
  <c r="CW1361" i="1"/>
  <c r="CW1362" i="1"/>
  <c r="CW1363" i="1"/>
  <c r="CW1364" i="1"/>
  <c r="CW1365" i="1"/>
  <c r="CW1366" i="1"/>
  <c r="CW1367" i="1"/>
  <c r="CW1368" i="1"/>
  <c r="CW1369" i="1"/>
  <c r="CW1370" i="1"/>
  <c r="CW1371" i="1"/>
  <c r="CW1372" i="1"/>
  <c r="CW1373" i="1"/>
  <c r="CW1374" i="1"/>
  <c r="CW1375" i="1"/>
  <c r="CW1376" i="1"/>
  <c r="CW1377" i="1"/>
  <c r="CW1378" i="1"/>
  <c r="CW1379" i="1"/>
  <c r="CW1380" i="1"/>
  <c r="CW1381" i="1"/>
  <c r="CW1382" i="1"/>
  <c r="CW1383" i="1"/>
  <c r="CW1384" i="1"/>
  <c r="CW1385" i="1"/>
  <c r="CW1386" i="1"/>
  <c r="CW1387" i="1"/>
  <c r="CW1388" i="1"/>
  <c r="CW1389" i="1"/>
  <c r="CW1390" i="1"/>
  <c r="CW1391" i="1"/>
  <c r="CW1392" i="1"/>
  <c r="CW1393" i="1"/>
  <c r="CW1394" i="1"/>
  <c r="CW1395" i="1"/>
  <c r="CW1396" i="1"/>
  <c r="CW1397" i="1"/>
  <c r="CW1398" i="1"/>
  <c r="CW1399" i="1"/>
  <c r="CW1400" i="1"/>
  <c r="CW1401" i="1"/>
  <c r="CW1402" i="1"/>
  <c r="CW1403" i="1"/>
  <c r="CW1404" i="1"/>
  <c r="CW1405" i="1"/>
  <c r="CW1406" i="1"/>
  <c r="CW1407" i="1"/>
  <c r="CW1408" i="1"/>
  <c r="CW1409" i="1"/>
  <c r="CW1410" i="1"/>
  <c r="CW1411" i="1"/>
  <c r="CW1412" i="1"/>
  <c r="CW1413" i="1"/>
  <c r="CW1414" i="1"/>
  <c r="CW1415" i="1"/>
  <c r="CW1416" i="1"/>
  <c r="CW1417" i="1"/>
  <c r="CW1418" i="1"/>
  <c r="CW1419" i="1"/>
  <c r="CW1420" i="1"/>
  <c r="CW1421" i="1"/>
  <c r="CW1422" i="1"/>
  <c r="CW1423" i="1"/>
  <c r="CW1424" i="1"/>
  <c r="CW1425" i="1"/>
  <c r="CW1426" i="1"/>
  <c r="CW1427" i="1"/>
  <c r="CW1428" i="1"/>
  <c r="CW1429" i="1"/>
  <c r="CW1430" i="1"/>
  <c r="CW1431" i="1"/>
  <c r="CW1432" i="1"/>
  <c r="CW1433" i="1"/>
  <c r="CW1434" i="1"/>
  <c r="CW1435" i="1"/>
  <c r="CW1436" i="1"/>
  <c r="CW1437" i="1"/>
  <c r="CW1438" i="1"/>
  <c r="CW1439" i="1"/>
  <c r="CW1440" i="1"/>
  <c r="CW1441" i="1"/>
  <c r="CW1442" i="1"/>
  <c r="CW1443" i="1"/>
  <c r="CW1444" i="1"/>
  <c r="CW1445" i="1"/>
  <c r="CW1446" i="1"/>
  <c r="CW1447" i="1"/>
  <c r="CW1448" i="1"/>
  <c r="CW1449" i="1"/>
  <c r="CW1450" i="1"/>
  <c r="CW1451" i="1"/>
  <c r="CW1452" i="1"/>
  <c r="CW1453" i="1"/>
  <c r="CW1454" i="1"/>
  <c r="CW1455" i="1"/>
  <c r="CW1456" i="1"/>
  <c r="CW1457" i="1"/>
  <c r="CW1458" i="1"/>
  <c r="CW1459" i="1"/>
  <c r="CW1460" i="1"/>
  <c r="CW1461" i="1"/>
  <c r="CW1462" i="1"/>
  <c r="CW1463" i="1"/>
  <c r="CW1464" i="1"/>
  <c r="CW1465" i="1"/>
  <c r="CW1466" i="1"/>
  <c r="CW1467" i="1"/>
  <c r="CW1468" i="1"/>
  <c r="CW1469" i="1"/>
  <c r="CW1470" i="1"/>
  <c r="CW1471" i="1"/>
  <c r="CW1472" i="1"/>
  <c r="CW1473" i="1"/>
  <c r="CW1474" i="1"/>
  <c r="CW1475" i="1"/>
  <c r="CW1476" i="1"/>
  <c r="CW1477" i="1"/>
  <c r="CW1478" i="1"/>
  <c r="CW1479" i="1"/>
  <c r="CW1480" i="1"/>
  <c r="CW1481" i="1"/>
  <c r="CW1482" i="1"/>
  <c r="CW1483" i="1"/>
  <c r="CW1484" i="1"/>
  <c r="CW1485" i="1"/>
  <c r="CW1486" i="1"/>
  <c r="CW1487" i="1"/>
  <c r="CW1488" i="1"/>
  <c r="CW1489" i="1"/>
  <c r="CW1490" i="1"/>
  <c r="CW1491" i="1"/>
  <c r="CW1492" i="1"/>
  <c r="CW1493" i="1"/>
  <c r="CW1494" i="1"/>
  <c r="CW1495" i="1"/>
  <c r="CW1496" i="1"/>
  <c r="CW1497" i="1"/>
  <c r="CW1498" i="1"/>
  <c r="CW1499" i="1"/>
  <c r="CW1500" i="1"/>
  <c r="CW1501" i="1"/>
  <c r="CW1502" i="1"/>
  <c r="CW1503" i="1"/>
  <c r="CW1504" i="1"/>
  <c r="CW1505" i="1"/>
  <c r="CW1506" i="1"/>
  <c r="CW1507" i="1"/>
  <c r="CW1508" i="1"/>
  <c r="CW1509" i="1"/>
  <c r="CW1510" i="1"/>
  <c r="CW1511" i="1"/>
  <c r="CW1512" i="1"/>
  <c r="CW1513" i="1"/>
  <c r="CW1514" i="1"/>
  <c r="CW1515" i="1"/>
  <c r="CW1516" i="1"/>
  <c r="CW1517" i="1"/>
  <c r="CW1518" i="1"/>
  <c r="CW1519" i="1"/>
  <c r="CW1520" i="1"/>
  <c r="CW1521" i="1"/>
  <c r="CW1522" i="1"/>
  <c r="CW1523" i="1"/>
  <c r="CW1524" i="1"/>
  <c r="CW1525" i="1"/>
  <c r="CW1526" i="1"/>
  <c r="CW1527" i="1"/>
  <c r="CW1528" i="1"/>
  <c r="CW1529" i="1"/>
  <c r="CW1530" i="1"/>
  <c r="CW1531" i="1"/>
  <c r="CW1532" i="1"/>
  <c r="CW1533" i="1"/>
  <c r="CW1534" i="1"/>
  <c r="CW1535" i="1"/>
  <c r="CW1536" i="1"/>
  <c r="CW1537" i="1"/>
  <c r="CW1538" i="1"/>
  <c r="CW1539" i="1"/>
  <c r="CW1540" i="1"/>
  <c r="CW1541" i="1"/>
  <c r="CW1542" i="1"/>
  <c r="CW1543" i="1"/>
  <c r="CW1544" i="1"/>
  <c r="CW1545" i="1"/>
  <c r="CW1546" i="1"/>
  <c r="CW1547" i="1"/>
  <c r="CW1548" i="1"/>
  <c r="CW1549" i="1"/>
  <c r="CW1550" i="1"/>
  <c r="CW1551" i="1"/>
  <c r="CW1552" i="1"/>
  <c r="CW1553" i="1"/>
  <c r="CW1554" i="1"/>
  <c r="CW1555" i="1"/>
  <c r="CW1556" i="1"/>
  <c r="CW1557" i="1"/>
  <c r="CW1558" i="1"/>
  <c r="CW1559" i="1"/>
  <c r="CW1560" i="1"/>
  <c r="CW1561" i="1"/>
  <c r="CW1562" i="1"/>
  <c r="CW1563" i="1"/>
  <c r="CW1564" i="1"/>
  <c r="CW1565" i="1"/>
  <c r="CW1566" i="1"/>
  <c r="CW1567" i="1"/>
  <c r="CW1568" i="1"/>
  <c r="CW1569" i="1"/>
  <c r="CW1570" i="1"/>
  <c r="CW1571" i="1"/>
  <c r="CW1572" i="1"/>
  <c r="CW1573" i="1"/>
  <c r="CW1574" i="1"/>
  <c r="CW1575" i="1"/>
  <c r="CW1576" i="1"/>
  <c r="CW1577" i="1"/>
  <c r="CW1578" i="1"/>
  <c r="CW1579" i="1"/>
  <c r="CW1580" i="1"/>
  <c r="CW1581" i="1"/>
  <c r="CW1582" i="1"/>
  <c r="CW1583" i="1"/>
  <c r="CW1584" i="1"/>
  <c r="CW1585" i="1"/>
  <c r="CW1586" i="1"/>
  <c r="CW1587" i="1"/>
  <c r="CW1588" i="1"/>
  <c r="CW1589" i="1"/>
  <c r="CW1590" i="1"/>
  <c r="CW1591" i="1"/>
  <c r="CW1592" i="1"/>
  <c r="CW1593" i="1"/>
  <c r="CW1594" i="1"/>
  <c r="CW1595" i="1"/>
  <c r="CW1596" i="1"/>
  <c r="CW1597" i="1"/>
  <c r="CW1598" i="1"/>
  <c r="CW1599" i="1"/>
  <c r="CW1600" i="1"/>
  <c r="CW1601" i="1"/>
  <c r="CW1602" i="1"/>
  <c r="CW1603" i="1"/>
  <c r="CW1604" i="1"/>
  <c r="CW1605" i="1"/>
  <c r="CW1606" i="1"/>
  <c r="CW1607" i="1"/>
  <c r="CW1608" i="1"/>
  <c r="CW1609" i="1"/>
  <c r="CW1610" i="1"/>
  <c r="CW1611" i="1"/>
  <c r="CW1612" i="1"/>
  <c r="CW1613" i="1"/>
  <c r="CW1614" i="1"/>
  <c r="CW1615" i="1"/>
  <c r="CW1616" i="1"/>
  <c r="CW1617" i="1"/>
  <c r="CW1618" i="1"/>
  <c r="CW1619" i="1"/>
  <c r="CW1620" i="1"/>
  <c r="CW1621" i="1"/>
  <c r="CW1622" i="1"/>
  <c r="CW1623" i="1"/>
  <c r="CW1624" i="1"/>
  <c r="CW1625" i="1"/>
  <c r="CW1626" i="1"/>
  <c r="CW1627" i="1"/>
  <c r="CW1628" i="1"/>
  <c r="CW1629" i="1"/>
  <c r="CW1630" i="1"/>
  <c r="CW1631" i="1"/>
  <c r="CW1632" i="1"/>
  <c r="CW1633" i="1"/>
  <c r="CW1634" i="1"/>
  <c r="CW1635" i="1"/>
  <c r="CW1636" i="1"/>
  <c r="CW1637" i="1"/>
  <c r="CW1638" i="1"/>
  <c r="CW1639" i="1"/>
  <c r="CW1640" i="1"/>
  <c r="CW1641" i="1"/>
  <c r="CW1642" i="1"/>
  <c r="CW1643" i="1"/>
  <c r="CW1644" i="1"/>
  <c r="CW1645" i="1"/>
  <c r="CW1646" i="1"/>
  <c r="CW1647" i="1"/>
  <c r="CW1648" i="1"/>
  <c r="CW1649" i="1"/>
  <c r="CW1650" i="1"/>
  <c r="CW1651" i="1"/>
  <c r="CW1652" i="1"/>
  <c r="CW1653" i="1"/>
  <c r="CW1654" i="1"/>
  <c r="CW1655" i="1"/>
  <c r="CW1656" i="1"/>
  <c r="CW1657" i="1"/>
  <c r="CW1658" i="1"/>
  <c r="CW1659" i="1"/>
  <c r="CW1660" i="1"/>
  <c r="CW1661" i="1"/>
  <c r="CW1662" i="1"/>
  <c r="CW1663" i="1"/>
  <c r="CW1664" i="1"/>
  <c r="CW1665" i="1"/>
  <c r="CW1666" i="1"/>
  <c r="CW1667" i="1"/>
  <c r="CW1668" i="1"/>
  <c r="CW1669" i="1"/>
  <c r="CW1670" i="1"/>
  <c r="CW1671" i="1"/>
  <c r="CW1672" i="1"/>
  <c r="CW1673" i="1"/>
  <c r="CW1674" i="1"/>
  <c r="CW1675" i="1"/>
  <c r="CW1676" i="1"/>
  <c r="CW1677" i="1"/>
  <c r="CW1678" i="1"/>
  <c r="CW1679" i="1"/>
  <c r="CW1680" i="1"/>
  <c r="CW1681" i="1"/>
  <c r="CW1682" i="1"/>
  <c r="CW1683" i="1"/>
  <c r="CW1684" i="1"/>
  <c r="CW1685" i="1"/>
  <c r="CW1686" i="1"/>
  <c r="CW1687" i="1"/>
  <c r="CW1688" i="1"/>
  <c r="CW1689" i="1"/>
  <c r="CW1690" i="1"/>
  <c r="CW1691" i="1"/>
  <c r="CW1692" i="1"/>
  <c r="CW1693" i="1"/>
  <c r="CW1694" i="1"/>
  <c r="CW1695" i="1"/>
  <c r="CW1696" i="1"/>
  <c r="CW1697" i="1"/>
  <c r="CW1698" i="1"/>
  <c r="CW1699" i="1"/>
  <c r="CW1700" i="1"/>
  <c r="CW1701" i="1"/>
  <c r="CW1702" i="1"/>
  <c r="CW1703" i="1"/>
  <c r="CW1704" i="1"/>
  <c r="CW1705" i="1"/>
  <c r="CW1706" i="1"/>
  <c r="CW1707" i="1"/>
  <c r="CW1708" i="1"/>
  <c r="CW1709" i="1"/>
  <c r="CW1710" i="1"/>
  <c r="CW1711" i="1"/>
  <c r="CW1712" i="1"/>
  <c r="CW1713" i="1"/>
  <c r="CW1714" i="1"/>
  <c r="CW1715" i="1"/>
  <c r="CW1716" i="1"/>
  <c r="CW1717" i="1"/>
  <c r="CW1718" i="1"/>
  <c r="CW1719" i="1"/>
  <c r="CW1720" i="1"/>
  <c r="CW1721" i="1"/>
  <c r="CW1722" i="1"/>
  <c r="CW1723" i="1"/>
  <c r="CW1724" i="1"/>
  <c r="CW1725" i="1"/>
  <c r="CW1726" i="1"/>
  <c r="CW1727" i="1"/>
  <c r="CW1728" i="1"/>
  <c r="CW1729" i="1"/>
  <c r="CW1730" i="1"/>
  <c r="CW1731" i="1"/>
  <c r="CW1732" i="1"/>
  <c r="CW1733" i="1"/>
  <c r="CW1734" i="1"/>
  <c r="CW1735" i="1"/>
  <c r="CW1736" i="1"/>
  <c r="CW1737" i="1"/>
  <c r="CW1738" i="1"/>
  <c r="CW1739" i="1"/>
  <c r="CW1740" i="1"/>
  <c r="CW1741" i="1"/>
  <c r="CW1742" i="1"/>
  <c r="CW1743" i="1"/>
  <c r="CW1744" i="1"/>
  <c r="CW1745" i="1"/>
  <c r="CW1746" i="1"/>
  <c r="CW1747" i="1"/>
  <c r="CW1748" i="1"/>
  <c r="CW1749" i="1"/>
  <c r="CW1750" i="1"/>
  <c r="CW1751" i="1"/>
  <c r="CW1752" i="1"/>
  <c r="CW1753" i="1"/>
  <c r="CW1754" i="1"/>
  <c r="CW1755" i="1"/>
  <c r="CW1756" i="1"/>
  <c r="CW1757" i="1"/>
  <c r="CW1758" i="1"/>
  <c r="CW1759" i="1"/>
  <c r="CW1760" i="1"/>
  <c r="CW1761" i="1"/>
  <c r="CW1762" i="1"/>
  <c r="CW1763" i="1"/>
  <c r="CW1764" i="1"/>
  <c r="CW1765" i="1"/>
  <c r="CW1766" i="1"/>
  <c r="CW1767" i="1"/>
  <c r="CW1768" i="1"/>
  <c r="CW1769" i="1"/>
  <c r="CW1770" i="1"/>
  <c r="CW1771" i="1"/>
  <c r="CW1772" i="1"/>
  <c r="CW1773" i="1"/>
  <c r="CW1774" i="1"/>
  <c r="CW1775" i="1"/>
  <c r="CW1776" i="1"/>
  <c r="CW1777" i="1"/>
  <c r="CW1778" i="1"/>
  <c r="CW1779" i="1"/>
  <c r="CW1780" i="1"/>
  <c r="CW1781" i="1"/>
  <c r="CW1782" i="1"/>
  <c r="CW1783" i="1"/>
  <c r="CW1784" i="1"/>
  <c r="CW1785" i="1"/>
  <c r="CW1786" i="1"/>
  <c r="CW1787" i="1"/>
  <c r="CW1788" i="1"/>
  <c r="CW1789" i="1"/>
  <c r="CW1790" i="1"/>
  <c r="CW1791" i="1"/>
  <c r="CW1792" i="1"/>
  <c r="CW1793" i="1"/>
  <c r="CW1794" i="1"/>
  <c r="CW1795" i="1"/>
  <c r="CW1796" i="1"/>
  <c r="CW1797" i="1"/>
  <c r="CW1798" i="1"/>
  <c r="CW1799" i="1"/>
  <c r="CW1800" i="1"/>
  <c r="CW1801" i="1"/>
  <c r="CW1802" i="1"/>
  <c r="CW1803" i="1"/>
  <c r="CW1804" i="1"/>
  <c r="CW1805" i="1"/>
  <c r="CW1806" i="1"/>
  <c r="CW1807" i="1"/>
  <c r="CW1808" i="1"/>
  <c r="CW1809" i="1"/>
  <c r="CW1810" i="1"/>
  <c r="CW1811" i="1"/>
  <c r="CW1812" i="1"/>
  <c r="CW1813" i="1"/>
  <c r="CW1814" i="1"/>
  <c r="CW1815" i="1"/>
  <c r="CW1816" i="1"/>
  <c r="CW1817" i="1"/>
  <c r="CW1818" i="1"/>
  <c r="CW1819" i="1"/>
  <c r="CW1820" i="1"/>
  <c r="CW1821" i="1"/>
  <c r="CW1822" i="1"/>
  <c r="CW1823" i="1"/>
  <c r="CW1824" i="1"/>
  <c r="CW1825" i="1"/>
  <c r="CW1826" i="1"/>
  <c r="CW1827" i="1"/>
  <c r="CW1828" i="1"/>
  <c r="CW1829" i="1"/>
  <c r="CW1830" i="1"/>
  <c r="CW1831" i="1"/>
  <c r="CW1832" i="1"/>
  <c r="CW1833" i="1"/>
  <c r="CW1834" i="1"/>
  <c r="CW1835" i="1"/>
  <c r="CW1836" i="1"/>
  <c r="CW1837" i="1"/>
  <c r="CW1838" i="1"/>
  <c r="CW1839" i="1"/>
  <c r="CW1840" i="1"/>
  <c r="CW1841" i="1"/>
  <c r="CW1842" i="1"/>
  <c r="CW1843" i="1"/>
  <c r="CW1844" i="1"/>
  <c r="CW1845" i="1"/>
  <c r="CW1846" i="1"/>
  <c r="CW1847" i="1"/>
  <c r="CW1848" i="1"/>
  <c r="CW1849" i="1"/>
  <c r="CW1850" i="1"/>
  <c r="CW1851" i="1"/>
  <c r="CW1852" i="1"/>
  <c r="CW1853" i="1"/>
  <c r="CW1854" i="1"/>
  <c r="CW1855" i="1"/>
  <c r="CW1856" i="1"/>
  <c r="CW1857" i="1"/>
  <c r="CW1858" i="1"/>
  <c r="CW1859" i="1"/>
  <c r="CW1860" i="1"/>
  <c r="CW1861" i="1"/>
  <c r="CW1862" i="1"/>
  <c r="CW1863" i="1"/>
  <c r="CW1864" i="1"/>
  <c r="CW1865" i="1"/>
  <c r="CW1866" i="1"/>
  <c r="CW1867" i="1"/>
  <c r="CW1868" i="1"/>
  <c r="CW1869" i="1"/>
  <c r="CW1870" i="1"/>
  <c r="CW1871" i="1"/>
  <c r="CW1872" i="1"/>
  <c r="CW1873" i="1"/>
  <c r="CW1874" i="1"/>
  <c r="CW1875" i="1"/>
  <c r="CW1876" i="1"/>
  <c r="CW1877" i="1"/>
  <c r="CW1878" i="1"/>
  <c r="CW1879" i="1"/>
  <c r="CW1880" i="1"/>
  <c r="CW1881" i="1"/>
  <c r="CW1882" i="1"/>
  <c r="CW1883" i="1"/>
  <c r="CW1884" i="1"/>
  <c r="CW1885" i="1"/>
  <c r="CW1886" i="1"/>
  <c r="CW1887" i="1"/>
  <c r="CW1888" i="1"/>
  <c r="CW1889" i="1"/>
  <c r="CW1890" i="1"/>
  <c r="CW1891" i="1"/>
  <c r="CW1892" i="1"/>
  <c r="CW1893" i="1"/>
  <c r="CW1894" i="1"/>
  <c r="CW1895" i="1"/>
  <c r="CW1896" i="1"/>
  <c r="CW1897" i="1"/>
  <c r="CW1898" i="1"/>
  <c r="CW1899" i="1"/>
  <c r="CW1900" i="1"/>
  <c r="CW1901" i="1"/>
  <c r="CW1902" i="1"/>
  <c r="CW1903" i="1"/>
  <c r="CW1904" i="1"/>
  <c r="CW1905" i="1"/>
  <c r="CW1906" i="1"/>
  <c r="CW1907" i="1"/>
  <c r="CW1908" i="1"/>
  <c r="CW1909" i="1"/>
  <c r="CW1910" i="1"/>
  <c r="CW1911" i="1"/>
  <c r="CW1912" i="1"/>
  <c r="CW1913" i="1"/>
  <c r="CW1914" i="1"/>
  <c r="CW1915" i="1"/>
  <c r="CW1916" i="1"/>
  <c r="CW1917" i="1"/>
  <c r="CW1918" i="1"/>
  <c r="CW1919" i="1"/>
  <c r="CW1920" i="1"/>
  <c r="CW1921" i="1"/>
  <c r="CW1922" i="1"/>
  <c r="CW1923" i="1"/>
  <c r="CW1924" i="1"/>
  <c r="CW1925" i="1"/>
  <c r="CW1926" i="1"/>
  <c r="CW1927" i="1"/>
  <c r="CW1928" i="1"/>
  <c r="CW1929" i="1"/>
  <c r="CW1930" i="1"/>
  <c r="CW1931" i="1"/>
  <c r="CW1932" i="1"/>
  <c r="CW1933" i="1"/>
  <c r="CW1934" i="1"/>
  <c r="CW1935" i="1"/>
  <c r="CW1936" i="1"/>
  <c r="CW1937" i="1"/>
  <c r="CW1938" i="1"/>
  <c r="CW1939" i="1"/>
  <c r="CW1940" i="1"/>
  <c r="CW1941" i="1"/>
  <c r="CW1942" i="1"/>
  <c r="CW1943" i="1"/>
  <c r="CW1944" i="1"/>
  <c r="CW1945" i="1"/>
  <c r="CW1946" i="1"/>
  <c r="CW1947" i="1"/>
  <c r="CW1948" i="1"/>
  <c r="CW1949" i="1"/>
  <c r="CW1950" i="1"/>
  <c r="CW1951" i="1"/>
  <c r="CW1952" i="1"/>
  <c r="CW1953" i="1"/>
  <c r="CW1954" i="1"/>
  <c r="CW1955" i="1"/>
  <c r="CW1956" i="1"/>
  <c r="CW1957" i="1"/>
  <c r="CW1958" i="1"/>
  <c r="CW1959" i="1"/>
  <c r="CW1960" i="1"/>
  <c r="CW1961" i="1"/>
  <c r="CW1962" i="1"/>
  <c r="CW1963" i="1"/>
  <c r="CW1964" i="1"/>
  <c r="CW1965" i="1"/>
  <c r="CW1966" i="1"/>
  <c r="CW1967" i="1"/>
  <c r="CW1968" i="1"/>
  <c r="CW1969" i="1"/>
  <c r="CW1970" i="1"/>
  <c r="CW1971" i="1"/>
  <c r="CW1972" i="1"/>
  <c r="CW1973" i="1"/>
  <c r="CW1974" i="1"/>
  <c r="CW1975" i="1"/>
  <c r="CW1976" i="1"/>
  <c r="CW1977" i="1"/>
  <c r="CW1978" i="1"/>
  <c r="CW1979" i="1"/>
  <c r="CW1980" i="1"/>
  <c r="CW1981" i="1"/>
  <c r="CW1982" i="1"/>
  <c r="CW1983" i="1"/>
  <c r="CW1984" i="1"/>
  <c r="CW1985" i="1"/>
  <c r="CW1986" i="1"/>
  <c r="CW1987" i="1"/>
  <c r="CW1988" i="1"/>
  <c r="CW1989" i="1"/>
  <c r="CW1990" i="1"/>
  <c r="CW1991" i="1"/>
  <c r="CW1992" i="1"/>
  <c r="CW1993" i="1"/>
  <c r="CW1994" i="1"/>
  <c r="CW1995" i="1"/>
  <c r="CW1996" i="1"/>
  <c r="CW1997" i="1"/>
  <c r="CW1998" i="1"/>
  <c r="CW1999" i="1"/>
  <c r="CW2000" i="1"/>
  <c r="CW2001" i="1"/>
  <c r="CW2002" i="1"/>
  <c r="CW2003" i="1"/>
  <c r="CW2004" i="1"/>
  <c r="CW2005" i="1"/>
  <c r="CW2006" i="1"/>
  <c r="CW2007" i="1"/>
  <c r="CW2008" i="1"/>
  <c r="CW2009" i="1"/>
  <c r="CW2010" i="1"/>
  <c r="CW2011" i="1"/>
  <c r="CW2012" i="1"/>
  <c r="CW2013" i="1"/>
  <c r="CW2014" i="1"/>
  <c r="CW2015" i="1"/>
  <c r="CW2016" i="1"/>
  <c r="CW2017" i="1"/>
  <c r="CW2018" i="1"/>
  <c r="CW2019" i="1"/>
  <c r="CW2020" i="1"/>
  <c r="CW2021" i="1"/>
  <c r="CW2022" i="1"/>
  <c r="CW2023" i="1"/>
  <c r="CW2024" i="1"/>
  <c r="CW2025" i="1"/>
  <c r="CW2026" i="1"/>
  <c r="CW2027" i="1"/>
  <c r="CW2028" i="1"/>
  <c r="CW2029" i="1"/>
  <c r="CW2030" i="1"/>
  <c r="CW2031" i="1"/>
  <c r="CW2032" i="1"/>
  <c r="CW2033" i="1"/>
  <c r="CW2034" i="1"/>
  <c r="CW2035" i="1"/>
  <c r="CW2036" i="1"/>
  <c r="CW2037" i="1"/>
  <c r="CW2038" i="1"/>
  <c r="CW2039" i="1"/>
  <c r="CW2040" i="1"/>
  <c r="CW2041" i="1"/>
  <c r="CW2042" i="1"/>
  <c r="CW2043" i="1"/>
  <c r="CW2044" i="1"/>
  <c r="CW2045" i="1"/>
  <c r="CW2046" i="1"/>
  <c r="CW2047" i="1"/>
  <c r="CW2048" i="1"/>
  <c r="CW2049" i="1"/>
  <c r="CW2050" i="1"/>
  <c r="CW2051" i="1"/>
  <c r="CW2052" i="1"/>
  <c r="CW2053" i="1"/>
  <c r="CW2054" i="1"/>
  <c r="CW2055" i="1"/>
  <c r="CW2056" i="1"/>
  <c r="CW2057" i="1"/>
  <c r="CW2058" i="1"/>
  <c r="CW2059" i="1"/>
  <c r="CW2060" i="1"/>
  <c r="CW2061" i="1"/>
  <c r="CW2062" i="1"/>
  <c r="CW2063" i="1"/>
  <c r="CW2064" i="1"/>
  <c r="CW2065" i="1"/>
  <c r="CW2066" i="1"/>
  <c r="CW2067" i="1"/>
  <c r="CW2068" i="1"/>
  <c r="CW2069" i="1"/>
  <c r="CW2070" i="1"/>
  <c r="CW2071" i="1"/>
  <c r="CW2072" i="1"/>
  <c r="CW2073" i="1"/>
  <c r="CW2074" i="1"/>
  <c r="CW2075" i="1"/>
  <c r="CW2076" i="1"/>
  <c r="CW2077" i="1"/>
  <c r="CW2078" i="1"/>
  <c r="CW2079" i="1"/>
  <c r="CW2080" i="1"/>
  <c r="CW2081" i="1"/>
  <c r="CW2082" i="1"/>
  <c r="CW2083" i="1"/>
  <c r="CW2084" i="1"/>
  <c r="CW2085" i="1"/>
  <c r="CW2086" i="1"/>
  <c r="CW2087" i="1"/>
  <c r="CW2088" i="1"/>
  <c r="CW2089" i="1"/>
  <c r="CW2090" i="1"/>
  <c r="CW2091" i="1"/>
  <c r="CW2092" i="1"/>
  <c r="CW2093" i="1"/>
  <c r="CW2094" i="1"/>
  <c r="CW2095" i="1"/>
  <c r="CW2096" i="1"/>
  <c r="CW2097" i="1"/>
  <c r="CW2098" i="1"/>
  <c r="CW2099" i="1"/>
  <c r="CW2100" i="1"/>
  <c r="CW2101" i="1"/>
  <c r="CW2102" i="1"/>
  <c r="CW2103" i="1"/>
  <c r="CW2104" i="1"/>
  <c r="CW2105" i="1"/>
  <c r="CW2106" i="1"/>
  <c r="CW2107" i="1"/>
  <c r="CW2108" i="1"/>
  <c r="CW2109" i="1"/>
  <c r="CW2110" i="1"/>
  <c r="CW2111" i="1"/>
  <c r="CW2112" i="1"/>
  <c r="CW2113" i="1"/>
  <c r="CW2114" i="1"/>
  <c r="CW2115" i="1"/>
  <c r="CW2116" i="1"/>
  <c r="CW2117" i="1"/>
  <c r="CW2118" i="1"/>
  <c r="CW2119" i="1"/>
  <c r="CW2120" i="1"/>
  <c r="CW2121" i="1"/>
  <c r="CW2122" i="1"/>
  <c r="CW2123" i="1"/>
  <c r="CW2124" i="1"/>
  <c r="CW2125" i="1"/>
  <c r="CW2126" i="1"/>
  <c r="CW2127" i="1"/>
  <c r="CW2128" i="1"/>
  <c r="CW2129" i="1"/>
  <c r="CW2130" i="1"/>
  <c r="CW2131" i="1"/>
  <c r="CW2132" i="1"/>
  <c r="CW2133" i="1"/>
  <c r="CW2134" i="1"/>
  <c r="CW2135" i="1"/>
  <c r="CW2136" i="1"/>
  <c r="CW2137" i="1"/>
  <c r="CW2138" i="1"/>
  <c r="CW2139" i="1"/>
  <c r="CW2140" i="1"/>
  <c r="CW2141" i="1"/>
  <c r="CW2142" i="1"/>
  <c r="CW2143" i="1"/>
  <c r="CW2144" i="1"/>
  <c r="CW2145" i="1"/>
  <c r="CW2146" i="1"/>
  <c r="CW2147" i="1"/>
  <c r="CW2148" i="1"/>
  <c r="CW2149" i="1"/>
  <c r="CW2150" i="1"/>
  <c r="CW2151" i="1"/>
  <c r="CW2152" i="1"/>
  <c r="CW2153" i="1"/>
  <c r="CW2154" i="1"/>
  <c r="CW2155" i="1"/>
  <c r="CW2156" i="1"/>
  <c r="CW2157" i="1"/>
  <c r="CW2158" i="1"/>
  <c r="CW2159" i="1"/>
  <c r="CW2160" i="1"/>
  <c r="CW2161" i="1"/>
  <c r="CW2162" i="1"/>
  <c r="CW2163" i="1"/>
  <c r="CW2164" i="1"/>
  <c r="CW2165" i="1"/>
  <c r="CW2166" i="1"/>
  <c r="CW2167" i="1"/>
  <c r="CW2168" i="1"/>
  <c r="CW2169" i="1"/>
  <c r="CW2170" i="1"/>
  <c r="CW2171" i="1"/>
  <c r="CW2172" i="1"/>
  <c r="CW2173" i="1"/>
  <c r="CW2174" i="1"/>
  <c r="CW2175" i="1"/>
  <c r="CW2176" i="1"/>
  <c r="CW2177" i="1"/>
  <c r="CW2178" i="1"/>
  <c r="CW2179" i="1"/>
  <c r="CW2180" i="1"/>
  <c r="CW2181" i="1"/>
  <c r="CW2182" i="1"/>
  <c r="CW2183" i="1"/>
  <c r="CW2184" i="1"/>
  <c r="CW2185" i="1"/>
  <c r="CW2186" i="1"/>
  <c r="CW2187" i="1"/>
  <c r="CW2188" i="1"/>
  <c r="CW2189" i="1"/>
  <c r="CW2190" i="1"/>
  <c r="CW2191" i="1"/>
  <c r="CW2192" i="1"/>
  <c r="CW2193" i="1"/>
  <c r="CW2194" i="1"/>
  <c r="CW2195" i="1"/>
  <c r="CW2196" i="1"/>
  <c r="CW2197" i="1"/>
  <c r="CW2198" i="1"/>
  <c r="CW2199" i="1"/>
  <c r="CW2200" i="1"/>
  <c r="CW2201" i="1"/>
  <c r="CW2202" i="1"/>
  <c r="CW2203" i="1"/>
  <c r="CW2204" i="1"/>
  <c r="CW2205" i="1"/>
  <c r="CW2206" i="1"/>
  <c r="CW2207" i="1"/>
  <c r="CW2208" i="1"/>
  <c r="CW2209" i="1"/>
  <c r="CW2210" i="1"/>
  <c r="CW2211" i="1"/>
  <c r="CW2212" i="1"/>
  <c r="CW2213" i="1"/>
  <c r="CW2214" i="1"/>
  <c r="CW2215" i="1"/>
  <c r="CW2216" i="1"/>
  <c r="CW2217" i="1"/>
  <c r="CW2218" i="1"/>
  <c r="CW2219" i="1"/>
  <c r="CW2220" i="1"/>
  <c r="CW2221" i="1"/>
  <c r="CW2222" i="1"/>
  <c r="CW2223" i="1"/>
  <c r="CW2224" i="1"/>
  <c r="CW2225" i="1"/>
  <c r="CW2226" i="1"/>
  <c r="CW2227" i="1"/>
  <c r="CW2228" i="1"/>
  <c r="CW2229" i="1"/>
  <c r="CW2230" i="1"/>
  <c r="CW2231" i="1"/>
  <c r="CW2232" i="1"/>
  <c r="CW2233" i="1"/>
  <c r="CW2234" i="1"/>
  <c r="CW2235" i="1"/>
  <c r="CW2236" i="1"/>
  <c r="CW2237" i="1"/>
  <c r="CW2238" i="1"/>
  <c r="CW2239" i="1"/>
  <c r="CW2240" i="1"/>
  <c r="CW2241" i="1"/>
  <c r="CW2242" i="1"/>
  <c r="CW2243" i="1"/>
  <c r="CW2244" i="1"/>
  <c r="CW2245" i="1"/>
  <c r="CW2246" i="1"/>
  <c r="CW2247" i="1"/>
  <c r="CW2248" i="1"/>
  <c r="CW2249" i="1"/>
  <c r="CW2250" i="1"/>
  <c r="CW2251" i="1"/>
  <c r="CW2252" i="1"/>
  <c r="CW2253" i="1"/>
  <c r="CW2254" i="1"/>
  <c r="CW2255" i="1"/>
  <c r="CW2256" i="1"/>
  <c r="CW2257" i="1"/>
  <c r="CW2258" i="1"/>
  <c r="CW2259" i="1"/>
  <c r="CW2260" i="1"/>
  <c r="CW2261" i="1"/>
  <c r="CW2262" i="1"/>
  <c r="CW2263" i="1"/>
  <c r="CW2264" i="1"/>
  <c r="CW2265" i="1"/>
  <c r="CW2266" i="1"/>
  <c r="CW2267" i="1"/>
  <c r="CW2268" i="1"/>
  <c r="CW2269" i="1"/>
  <c r="CW2270" i="1"/>
  <c r="CW2271" i="1"/>
  <c r="CW2272" i="1"/>
  <c r="CW2273" i="1"/>
  <c r="CW2274" i="1"/>
  <c r="CW2275" i="1"/>
  <c r="CW2276" i="1"/>
  <c r="CW2277" i="1"/>
  <c r="CW2278" i="1"/>
  <c r="CW2279" i="1"/>
  <c r="CW2280" i="1"/>
  <c r="CW2281" i="1"/>
  <c r="CW2282" i="1"/>
  <c r="CW2283" i="1"/>
  <c r="CW2284" i="1"/>
  <c r="CW2285" i="1"/>
  <c r="CW2286" i="1"/>
  <c r="CW2287" i="1"/>
  <c r="CW2288" i="1"/>
  <c r="CW2289" i="1"/>
  <c r="CW2290" i="1"/>
  <c r="CW2291" i="1"/>
  <c r="CW2292" i="1"/>
  <c r="CW2293" i="1"/>
  <c r="CW2294" i="1"/>
  <c r="CW2295" i="1"/>
  <c r="CW2296" i="1"/>
  <c r="CW2297" i="1"/>
  <c r="CW2298" i="1"/>
  <c r="CW2299" i="1"/>
  <c r="CW2300" i="1"/>
  <c r="CW2301" i="1"/>
  <c r="CW2302" i="1"/>
  <c r="CW2303" i="1"/>
  <c r="CW2304" i="1"/>
  <c r="CW2305" i="1"/>
  <c r="CW2306" i="1"/>
  <c r="CW2307" i="1"/>
  <c r="CW2308" i="1"/>
  <c r="CW2309" i="1"/>
  <c r="CW2310" i="1"/>
  <c r="CW2311" i="1"/>
  <c r="CW2312" i="1"/>
  <c r="CW2313" i="1"/>
  <c r="CW2314" i="1"/>
  <c r="CW2315" i="1"/>
  <c r="CW2316" i="1"/>
  <c r="CW2317" i="1"/>
  <c r="CW2318" i="1"/>
  <c r="CW2319" i="1"/>
  <c r="CW2320" i="1"/>
  <c r="CW2321" i="1"/>
  <c r="CW2322" i="1"/>
  <c r="CW2323" i="1"/>
  <c r="CW2324" i="1"/>
  <c r="CW2325" i="1"/>
  <c r="CW2326" i="1"/>
  <c r="CW2327" i="1"/>
  <c r="CW2328" i="1"/>
  <c r="CW2329" i="1"/>
  <c r="CW2330" i="1"/>
  <c r="CW2331" i="1"/>
  <c r="CW2332" i="1"/>
  <c r="CW2333" i="1"/>
  <c r="CW2334" i="1"/>
  <c r="CW2335" i="1"/>
  <c r="CW2336" i="1"/>
  <c r="CW2337" i="1"/>
  <c r="CW2338" i="1"/>
  <c r="CW2339" i="1"/>
  <c r="CW2340" i="1"/>
  <c r="CW2341" i="1"/>
  <c r="CW2342" i="1"/>
  <c r="CW2343" i="1"/>
  <c r="CW2344" i="1"/>
  <c r="CW2345" i="1"/>
  <c r="CW2346" i="1"/>
  <c r="CW2347" i="1"/>
  <c r="CW2348" i="1"/>
  <c r="CW2349" i="1"/>
  <c r="CW2350" i="1"/>
  <c r="CW2351" i="1"/>
  <c r="CW2352" i="1"/>
  <c r="CW2353" i="1"/>
  <c r="CW2354" i="1"/>
  <c r="CW2355" i="1"/>
  <c r="CW2356" i="1"/>
  <c r="CW2357" i="1"/>
  <c r="CW2358" i="1"/>
  <c r="CW2359" i="1"/>
  <c r="CW2360" i="1"/>
  <c r="CW2361" i="1"/>
  <c r="CW2362" i="1"/>
  <c r="CW2363" i="1"/>
  <c r="CW2364" i="1"/>
  <c r="CW2365" i="1"/>
  <c r="CW2366" i="1"/>
  <c r="CW2367" i="1"/>
  <c r="CW2368" i="1"/>
  <c r="CW2369" i="1"/>
  <c r="CW2370" i="1"/>
  <c r="CW2371" i="1"/>
  <c r="CW2372" i="1"/>
  <c r="CW2373" i="1"/>
  <c r="CW2374" i="1"/>
  <c r="CW2375" i="1"/>
  <c r="CW2376" i="1"/>
  <c r="CW2377" i="1"/>
  <c r="CW2378" i="1"/>
  <c r="CW2379" i="1"/>
  <c r="CW2380" i="1"/>
  <c r="CW2381" i="1"/>
  <c r="CW2382" i="1"/>
  <c r="CW2383" i="1"/>
  <c r="CW2384" i="1"/>
  <c r="CW2385" i="1"/>
  <c r="CW2386" i="1"/>
  <c r="CW2387" i="1"/>
  <c r="CW2388" i="1"/>
  <c r="CW2389" i="1"/>
  <c r="CW2390" i="1"/>
  <c r="CW2391" i="1"/>
  <c r="CW2392" i="1"/>
  <c r="CW2393" i="1"/>
  <c r="CW2394" i="1"/>
  <c r="CW2395" i="1"/>
  <c r="CW2396" i="1"/>
  <c r="CW2397" i="1"/>
  <c r="CW2398" i="1"/>
  <c r="CW2399" i="1"/>
  <c r="CW2400" i="1"/>
  <c r="CW2401" i="1"/>
  <c r="CW2402" i="1"/>
  <c r="CW2403" i="1"/>
  <c r="CW2404" i="1"/>
  <c r="CW2405" i="1"/>
  <c r="CW2406" i="1"/>
  <c r="CW2407" i="1"/>
  <c r="CW2408" i="1"/>
  <c r="CW2409" i="1"/>
  <c r="CW2410" i="1"/>
  <c r="CW2411" i="1"/>
  <c r="CW2412" i="1"/>
  <c r="CW2413" i="1"/>
  <c r="CW2414" i="1"/>
  <c r="CW2415" i="1"/>
  <c r="CW2416" i="1"/>
  <c r="CW2417" i="1"/>
  <c r="CW2418" i="1"/>
  <c r="CW2419" i="1"/>
  <c r="CW2420" i="1"/>
  <c r="CW2421" i="1"/>
  <c r="CW2422" i="1"/>
  <c r="CW2423" i="1"/>
  <c r="CW2424" i="1"/>
  <c r="CW2425" i="1"/>
  <c r="CW2426" i="1"/>
  <c r="CW2427" i="1"/>
  <c r="CW2428" i="1"/>
  <c r="CW2429" i="1"/>
  <c r="CW2430" i="1"/>
  <c r="CW2431" i="1"/>
  <c r="CW2432" i="1"/>
  <c r="CW2433" i="1"/>
  <c r="CW2434" i="1"/>
  <c r="CW2435" i="1"/>
  <c r="CW2436" i="1"/>
  <c r="CW2437" i="1"/>
  <c r="CW2438" i="1"/>
  <c r="CW2439" i="1"/>
  <c r="CW2440" i="1"/>
  <c r="CW2441" i="1"/>
  <c r="CW2442" i="1"/>
  <c r="CW2443" i="1"/>
  <c r="CW2444" i="1"/>
  <c r="CW2445" i="1"/>
  <c r="CW2446" i="1"/>
  <c r="CW2447" i="1"/>
  <c r="CW2448" i="1"/>
  <c r="CW2449" i="1"/>
  <c r="CW2450" i="1"/>
  <c r="CW2451" i="1"/>
  <c r="CW2452" i="1"/>
  <c r="CW2453" i="1"/>
  <c r="CW2454" i="1"/>
  <c r="CW2455" i="1"/>
  <c r="CW2456" i="1"/>
  <c r="CW2457" i="1"/>
  <c r="CW2458" i="1"/>
  <c r="CW2459" i="1"/>
  <c r="CW2460" i="1"/>
  <c r="CW2461" i="1"/>
  <c r="CW2462" i="1"/>
  <c r="CW2463" i="1"/>
  <c r="CW2464" i="1"/>
  <c r="CW2465" i="1"/>
  <c r="CW2466" i="1"/>
  <c r="CW2467" i="1"/>
  <c r="CW2468" i="1"/>
  <c r="CW2469" i="1"/>
  <c r="CW2470" i="1"/>
  <c r="CW2471" i="1"/>
  <c r="CW2472" i="1"/>
  <c r="CW2473" i="1"/>
  <c r="CW2474" i="1"/>
  <c r="CW2475" i="1"/>
  <c r="CW2476" i="1"/>
  <c r="CW2477" i="1"/>
  <c r="CW2478" i="1"/>
  <c r="CW2479" i="1"/>
  <c r="CW2480" i="1"/>
  <c r="CW2481" i="1"/>
  <c r="CW2482" i="1"/>
  <c r="CW2483" i="1"/>
  <c r="CW2484" i="1"/>
  <c r="CW2485" i="1"/>
  <c r="CW2486" i="1"/>
  <c r="CW2487" i="1"/>
  <c r="CW2488" i="1"/>
  <c r="CW2489" i="1"/>
  <c r="CW2490" i="1"/>
  <c r="CW2491" i="1"/>
  <c r="CW2492" i="1"/>
  <c r="CW2493" i="1"/>
  <c r="CW2494" i="1"/>
  <c r="CW2495" i="1"/>
  <c r="CW2496" i="1"/>
  <c r="CW2497" i="1"/>
  <c r="CW2498" i="1"/>
  <c r="CW2499" i="1"/>
  <c r="CW2500" i="1"/>
  <c r="CW2501" i="1"/>
  <c r="CW2502" i="1"/>
  <c r="CW2503" i="1"/>
  <c r="CW2504" i="1"/>
  <c r="CW2505" i="1"/>
  <c r="CW2506" i="1"/>
  <c r="CW2507" i="1"/>
  <c r="CW2508" i="1"/>
  <c r="CW2509" i="1"/>
  <c r="CW2510" i="1"/>
  <c r="CW2511" i="1"/>
  <c r="CW2512" i="1"/>
  <c r="CW2513" i="1"/>
  <c r="CW2514" i="1"/>
  <c r="CW2515" i="1"/>
  <c r="CW2516" i="1"/>
  <c r="CW2517" i="1"/>
  <c r="CW2518" i="1"/>
  <c r="CW2519" i="1"/>
  <c r="CW2520" i="1"/>
  <c r="CW2521" i="1"/>
  <c r="CW2522" i="1"/>
  <c r="CW2523" i="1"/>
  <c r="CW2524" i="1"/>
  <c r="CW2525" i="1"/>
  <c r="CW2526" i="1"/>
  <c r="CW2527" i="1"/>
  <c r="CW2528" i="1"/>
  <c r="CW2529" i="1"/>
  <c r="CW2530" i="1"/>
  <c r="CW2531" i="1"/>
  <c r="CW2532" i="1"/>
  <c r="CW2533" i="1"/>
  <c r="CW2534" i="1"/>
  <c r="CW2535" i="1"/>
  <c r="CW2536" i="1"/>
  <c r="CW2537" i="1"/>
  <c r="CW2538" i="1"/>
  <c r="CW2539" i="1"/>
  <c r="CW2540" i="1"/>
  <c r="CW2541" i="1"/>
  <c r="CW2542" i="1"/>
  <c r="CW2543" i="1"/>
  <c r="CW2544" i="1"/>
  <c r="CW2545" i="1"/>
  <c r="CW2546" i="1"/>
  <c r="CW2547" i="1"/>
  <c r="CW2548" i="1"/>
  <c r="CW2549" i="1"/>
  <c r="CW2550" i="1"/>
  <c r="CW2551" i="1"/>
  <c r="CW2552" i="1"/>
  <c r="CW2553" i="1"/>
  <c r="CW2554" i="1"/>
  <c r="CW2555" i="1"/>
  <c r="CW2556" i="1"/>
  <c r="CW2557" i="1"/>
  <c r="CW2558" i="1"/>
  <c r="CW2559" i="1"/>
  <c r="CW2560" i="1"/>
  <c r="CW2561" i="1"/>
  <c r="CW2562" i="1"/>
  <c r="CW2563" i="1"/>
  <c r="CW2564" i="1"/>
  <c r="CW2565" i="1"/>
  <c r="CW2566" i="1"/>
  <c r="CW2567" i="1"/>
  <c r="CW2568" i="1"/>
  <c r="CW2569" i="1"/>
  <c r="CW2570" i="1"/>
  <c r="CW2571" i="1"/>
  <c r="CW2572" i="1"/>
  <c r="CW2573" i="1"/>
  <c r="CW2574" i="1"/>
  <c r="CW2575" i="1"/>
  <c r="CW2576" i="1"/>
  <c r="CW2577" i="1"/>
  <c r="CW2578" i="1"/>
  <c r="CW2579" i="1"/>
  <c r="CW2580" i="1"/>
  <c r="CW2581" i="1"/>
  <c r="CW2582" i="1"/>
  <c r="CW2583" i="1"/>
  <c r="CW2584" i="1"/>
  <c r="CW2585" i="1"/>
  <c r="CW2586" i="1"/>
  <c r="CW2587" i="1"/>
  <c r="CW2588" i="1"/>
  <c r="CW2589" i="1"/>
  <c r="CW2590" i="1"/>
  <c r="CW2591" i="1"/>
  <c r="CW2592" i="1"/>
  <c r="CW2593" i="1"/>
  <c r="CW2594" i="1"/>
  <c r="CW2595" i="1"/>
  <c r="CW2596" i="1"/>
  <c r="CW2597" i="1"/>
  <c r="CW2598" i="1"/>
  <c r="CW2599" i="1"/>
  <c r="CW2600" i="1"/>
  <c r="CW2601" i="1"/>
  <c r="CW2602" i="1"/>
  <c r="CW2603" i="1"/>
  <c r="CW2604" i="1"/>
  <c r="CW2605" i="1"/>
  <c r="CW2606" i="1"/>
  <c r="CW2607" i="1"/>
  <c r="CW2608" i="1"/>
  <c r="CW2609" i="1"/>
  <c r="CW2610" i="1"/>
  <c r="CW2611" i="1"/>
  <c r="CW2612" i="1"/>
  <c r="CW2613" i="1"/>
  <c r="CW2614" i="1"/>
  <c r="CW2615" i="1"/>
  <c r="CW2616" i="1"/>
  <c r="CW2617" i="1"/>
  <c r="CW2618" i="1"/>
  <c r="CW2619" i="1"/>
  <c r="CW2620" i="1"/>
  <c r="CW2621" i="1"/>
  <c r="CW2622" i="1"/>
  <c r="CW2623" i="1"/>
  <c r="CW2624" i="1"/>
  <c r="CW2625" i="1"/>
  <c r="CW2626" i="1"/>
  <c r="CW2627" i="1"/>
  <c r="CW2628" i="1"/>
  <c r="CW2629" i="1"/>
  <c r="CW2630" i="1"/>
  <c r="CW2631" i="1"/>
  <c r="CW2632" i="1"/>
  <c r="CW2633" i="1"/>
  <c r="CW2634" i="1"/>
  <c r="CW2635" i="1"/>
  <c r="CW2636" i="1"/>
  <c r="CW2637" i="1"/>
  <c r="CW2638" i="1"/>
  <c r="CW2639" i="1"/>
  <c r="CW2640" i="1"/>
  <c r="CW2641" i="1"/>
  <c r="CW2642" i="1"/>
  <c r="CW2643" i="1"/>
  <c r="CW2644" i="1"/>
  <c r="CW2645" i="1"/>
  <c r="CW2646" i="1"/>
  <c r="CW2647" i="1"/>
  <c r="CW2648" i="1"/>
  <c r="CW2649" i="1"/>
  <c r="CW2650" i="1"/>
  <c r="CW2651" i="1"/>
  <c r="CW2652" i="1"/>
  <c r="CW2653" i="1"/>
  <c r="CW2654" i="1"/>
  <c r="CW2655" i="1"/>
  <c r="CW2656" i="1"/>
  <c r="CW2657" i="1"/>
  <c r="CW2658" i="1"/>
  <c r="CW2659" i="1"/>
  <c r="CW2660" i="1"/>
  <c r="CW2661" i="1"/>
  <c r="CW2662" i="1"/>
  <c r="CW2663" i="1"/>
  <c r="CW2664" i="1"/>
  <c r="CW2665" i="1"/>
  <c r="CW2666" i="1"/>
  <c r="CW2667" i="1"/>
  <c r="CW2668" i="1"/>
  <c r="CW2669" i="1"/>
  <c r="CW2670" i="1"/>
  <c r="CW2671" i="1"/>
  <c r="CW2672" i="1"/>
  <c r="CW2673" i="1"/>
  <c r="CW2674" i="1"/>
  <c r="CW2675" i="1"/>
  <c r="CW2676" i="1"/>
  <c r="CW2677" i="1"/>
  <c r="CW2678" i="1"/>
  <c r="CW2679" i="1"/>
  <c r="CW2680" i="1"/>
  <c r="CW2681" i="1"/>
  <c r="CW2682" i="1"/>
  <c r="CW2683" i="1"/>
  <c r="CW2684" i="1"/>
  <c r="CW2685" i="1"/>
  <c r="CW2686" i="1"/>
  <c r="CW2687" i="1"/>
  <c r="CW2688" i="1"/>
  <c r="CW2689" i="1"/>
  <c r="CW2690" i="1"/>
  <c r="CW2691" i="1"/>
  <c r="CW2692" i="1"/>
  <c r="CW2693" i="1"/>
  <c r="CW2694" i="1"/>
  <c r="CW2695" i="1"/>
  <c r="CW2696" i="1"/>
  <c r="CW2697" i="1"/>
  <c r="CW2698" i="1"/>
  <c r="CW2699" i="1"/>
  <c r="CW2700" i="1"/>
  <c r="CW2701" i="1"/>
  <c r="CW2702" i="1"/>
  <c r="CW2703" i="1"/>
  <c r="CW2704" i="1"/>
  <c r="CW2705" i="1"/>
  <c r="CW2706" i="1"/>
  <c r="CW2707" i="1"/>
  <c r="CW2708" i="1"/>
  <c r="CW2709" i="1"/>
  <c r="CW2710" i="1"/>
  <c r="CW2711" i="1"/>
  <c r="CW2712" i="1"/>
  <c r="CW2713" i="1"/>
  <c r="CW2714" i="1"/>
  <c r="CW2715" i="1"/>
  <c r="CW2716" i="1"/>
  <c r="CW2717" i="1"/>
  <c r="CW2718" i="1"/>
  <c r="CW2719" i="1"/>
  <c r="CW2720" i="1"/>
  <c r="CW2721" i="1"/>
  <c r="CW2722" i="1"/>
  <c r="CW2723" i="1"/>
  <c r="CW2724" i="1"/>
  <c r="CW2725" i="1"/>
  <c r="CW2726" i="1"/>
  <c r="CW2727" i="1"/>
  <c r="CW2728" i="1"/>
  <c r="CW2729" i="1"/>
  <c r="CW2730" i="1"/>
  <c r="CW2731" i="1"/>
  <c r="CW2732" i="1"/>
  <c r="CW2733" i="1"/>
  <c r="CW2734" i="1"/>
  <c r="CW2735" i="1"/>
  <c r="CW2736" i="1"/>
  <c r="CW2737" i="1"/>
  <c r="CW2738" i="1"/>
  <c r="CW2739" i="1"/>
  <c r="CW2740" i="1"/>
  <c r="CW2741" i="1"/>
  <c r="CW2742" i="1"/>
  <c r="CW2743" i="1"/>
  <c r="CW2744" i="1"/>
  <c r="CW2745" i="1"/>
  <c r="CW2746" i="1"/>
  <c r="CW2747" i="1"/>
  <c r="CW2748" i="1"/>
  <c r="CW2749" i="1"/>
  <c r="CW2750" i="1"/>
  <c r="CW2751" i="1"/>
  <c r="CW2752" i="1"/>
  <c r="CW2753" i="1"/>
  <c r="CW2754" i="1"/>
  <c r="CW2755" i="1"/>
  <c r="CW2756" i="1"/>
  <c r="CW2757" i="1"/>
  <c r="CW2758" i="1"/>
  <c r="CW2759" i="1"/>
  <c r="CW2760" i="1"/>
  <c r="CW2761" i="1"/>
  <c r="CW2762" i="1"/>
  <c r="CW2763" i="1"/>
  <c r="CW2764" i="1"/>
  <c r="CW2765" i="1"/>
  <c r="CW2766" i="1"/>
  <c r="CW2767" i="1"/>
  <c r="CW2768" i="1"/>
  <c r="CW2769" i="1"/>
  <c r="CW2770" i="1"/>
  <c r="CW2771" i="1"/>
  <c r="CW2772" i="1"/>
  <c r="CW2773" i="1"/>
  <c r="CW2774" i="1"/>
  <c r="CW2775" i="1"/>
  <c r="CW2776" i="1"/>
  <c r="CW2777" i="1"/>
  <c r="CW2778" i="1"/>
  <c r="CW2779" i="1"/>
  <c r="CW2780" i="1"/>
  <c r="CW2781" i="1"/>
  <c r="CW2782" i="1"/>
  <c r="CW2783" i="1"/>
  <c r="CW2784" i="1"/>
  <c r="CW2785" i="1"/>
  <c r="CW2786" i="1"/>
  <c r="CW2787" i="1"/>
  <c r="CW2788" i="1"/>
  <c r="CW2789" i="1"/>
  <c r="CW2790" i="1"/>
  <c r="CW2791" i="1"/>
  <c r="CW2792" i="1"/>
  <c r="CW2793" i="1"/>
  <c r="CW2794" i="1"/>
  <c r="CW2795" i="1"/>
  <c r="CW2796" i="1"/>
  <c r="CW2797" i="1"/>
  <c r="CW2798" i="1"/>
  <c r="CW2799" i="1"/>
  <c r="CW2800" i="1"/>
  <c r="CW2801" i="1"/>
  <c r="CW2802" i="1"/>
  <c r="CW2803" i="1"/>
  <c r="CW2804" i="1"/>
  <c r="CW2805" i="1"/>
  <c r="CW2806" i="1"/>
  <c r="CW2807" i="1"/>
  <c r="CW2808" i="1"/>
  <c r="CW2809" i="1"/>
  <c r="CW2810" i="1"/>
  <c r="CW2811" i="1"/>
  <c r="CW2812" i="1"/>
  <c r="CW2813" i="1"/>
  <c r="CW2814" i="1"/>
  <c r="CW2815" i="1"/>
  <c r="CW2816" i="1"/>
  <c r="CW2817" i="1"/>
  <c r="CW2818" i="1"/>
  <c r="CW2819" i="1"/>
  <c r="CW2820" i="1"/>
  <c r="CW2821" i="1"/>
  <c r="CW2822" i="1"/>
  <c r="CW2823" i="1"/>
  <c r="CW2824" i="1"/>
  <c r="CW2825" i="1"/>
  <c r="CW2826" i="1"/>
  <c r="CW2827" i="1"/>
  <c r="CW2828" i="1"/>
  <c r="CW2829" i="1"/>
  <c r="CW2830" i="1"/>
  <c r="CW2831" i="1"/>
  <c r="CW2832" i="1"/>
  <c r="CW2833" i="1"/>
  <c r="CW2834" i="1"/>
  <c r="CW2835" i="1"/>
  <c r="CW2836" i="1"/>
  <c r="CW2837" i="1"/>
  <c r="CW2838" i="1"/>
  <c r="CW2839" i="1"/>
  <c r="CW2840" i="1"/>
  <c r="CW2841" i="1"/>
  <c r="CW2842" i="1"/>
  <c r="CW2843" i="1"/>
  <c r="CW2844" i="1"/>
  <c r="CW2845" i="1"/>
  <c r="CW2846" i="1"/>
  <c r="CW2847" i="1"/>
  <c r="CW2848" i="1"/>
  <c r="CW2849" i="1"/>
  <c r="CW2850" i="1"/>
  <c r="CW2851" i="1"/>
  <c r="CW2852" i="1"/>
  <c r="CW2853" i="1"/>
  <c r="CW2854" i="1"/>
  <c r="CW2855" i="1"/>
  <c r="CW2856" i="1"/>
  <c r="CW2857" i="1"/>
  <c r="CW2858" i="1"/>
  <c r="CW2859" i="1"/>
  <c r="CW2860" i="1"/>
  <c r="CW2861" i="1"/>
  <c r="CW2862" i="1"/>
  <c r="CW2863" i="1"/>
  <c r="CW2864" i="1"/>
  <c r="CW2865" i="1"/>
  <c r="CW2866" i="1"/>
  <c r="CW2867" i="1"/>
  <c r="CW2868" i="1"/>
  <c r="CW2869" i="1"/>
  <c r="CW2870" i="1"/>
  <c r="CW2871" i="1"/>
  <c r="CW2872" i="1"/>
  <c r="CW2873" i="1"/>
  <c r="CW2874" i="1"/>
  <c r="CW2875" i="1"/>
  <c r="CW2876" i="1"/>
  <c r="CW2877" i="1"/>
  <c r="CW2878" i="1"/>
  <c r="CW2879" i="1"/>
  <c r="CW2880" i="1"/>
  <c r="CW2881" i="1"/>
  <c r="CW2882" i="1"/>
  <c r="CW2883" i="1"/>
  <c r="CW2884" i="1"/>
  <c r="CW2885" i="1"/>
  <c r="CW2886" i="1"/>
  <c r="CW2887" i="1"/>
  <c r="CW2888" i="1"/>
  <c r="CW2889" i="1"/>
  <c r="CW2890" i="1"/>
  <c r="CW2891" i="1"/>
  <c r="CW2892" i="1"/>
  <c r="CW2893" i="1"/>
  <c r="CW2894" i="1"/>
  <c r="CW2895" i="1"/>
  <c r="CW2896" i="1"/>
  <c r="CW2897" i="1"/>
  <c r="CW2898" i="1"/>
  <c r="CW2899" i="1"/>
  <c r="CW2900" i="1"/>
  <c r="CW2901" i="1"/>
  <c r="CW2902" i="1"/>
  <c r="CW2903" i="1"/>
  <c r="CW2904" i="1"/>
  <c r="CW2905" i="1"/>
  <c r="CW2906" i="1"/>
  <c r="CW2907" i="1"/>
  <c r="CW2908" i="1"/>
  <c r="CW2909" i="1"/>
  <c r="CW2910" i="1"/>
  <c r="CW2911" i="1"/>
  <c r="CW2912" i="1"/>
  <c r="CW2913" i="1"/>
  <c r="CW2914" i="1"/>
  <c r="CW2915" i="1"/>
  <c r="CW2916" i="1"/>
  <c r="CW2917" i="1"/>
  <c r="CW2918" i="1"/>
  <c r="CW2919" i="1"/>
  <c r="CW2920" i="1"/>
  <c r="CW2921" i="1"/>
  <c r="CW2922" i="1"/>
  <c r="CW2923" i="1"/>
  <c r="CW2924" i="1"/>
  <c r="CW2925" i="1"/>
  <c r="CW2926" i="1"/>
  <c r="CW2927" i="1"/>
  <c r="CW2928" i="1"/>
  <c r="CW2929" i="1"/>
  <c r="CW2930" i="1"/>
  <c r="CW2931" i="1"/>
  <c r="CW2932" i="1"/>
  <c r="CW2933" i="1"/>
  <c r="CW2934" i="1"/>
  <c r="CW2935" i="1"/>
  <c r="CW2936" i="1"/>
  <c r="CW2937" i="1"/>
  <c r="CW2938" i="1"/>
  <c r="CW2939" i="1"/>
  <c r="CW2940" i="1"/>
  <c r="CW2941" i="1"/>
  <c r="CW2942" i="1"/>
  <c r="CW2943" i="1"/>
  <c r="CW2944" i="1"/>
  <c r="CW2945" i="1"/>
  <c r="CW2946" i="1"/>
  <c r="CW2947" i="1"/>
  <c r="CW2948" i="1"/>
  <c r="CW2949" i="1"/>
  <c r="CW2950" i="1"/>
  <c r="CW2951" i="1"/>
  <c r="CW2952" i="1"/>
  <c r="CW2953" i="1"/>
  <c r="CW2954" i="1"/>
  <c r="CW2955" i="1"/>
  <c r="CW2956" i="1"/>
  <c r="CW2957" i="1"/>
  <c r="CW2958" i="1"/>
  <c r="CW2959" i="1"/>
  <c r="CW2960" i="1"/>
  <c r="CW2961" i="1"/>
  <c r="CW2962" i="1"/>
  <c r="CW2963" i="1"/>
  <c r="CW2964" i="1"/>
  <c r="CW2965" i="1"/>
  <c r="CW2966" i="1"/>
  <c r="CW2967" i="1"/>
  <c r="CW2968" i="1"/>
  <c r="CW2969" i="1"/>
  <c r="CW2970" i="1"/>
  <c r="CW2971" i="1"/>
  <c r="CW2972" i="1"/>
  <c r="CW2973" i="1"/>
  <c r="CW2974" i="1"/>
  <c r="CW2975" i="1"/>
  <c r="CW2976" i="1"/>
  <c r="CW2977" i="1"/>
  <c r="CW2978" i="1"/>
  <c r="CW2979" i="1"/>
  <c r="CW2980" i="1"/>
  <c r="CW2981" i="1"/>
  <c r="CW2982" i="1"/>
  <c r="CW2983" i="1"/>
  <c r="CW2984" i="1"/>
  <c r="CW2985" i="1"/>
  <c r="CW2986" i="1"/>
  <c r="CW2987" i="1"/>
  <c r="CW2988" i="1"/>
  <c r="CW2989" i="1"/>
  <c r="CW2990" i="1"/>
  <c r="CW2991" i="1"/>
  <c r="CW2992" i="1"/>
  <c r="CW2993" i="1"/>
  <c r="CW2994" i="1"/>
  <c r="CW2995" i="1"/>
  <c r="CW2996" i="1"/>
  <c r="CW2997" i="1"/>
  <c r="CW2998" i="1"/>
  <c r="CW2999" i="1"/>
  <c r="CW3000" i="1"/>
  <c r="CW3001" i="1"/>
  <c r="CW3002" i="1"/>
  <c r="CW3003" i="1"/>
  <c r="CW3004" i="1"/>
  <c r="CW3005" i="1"/>
  <c r="CW3006" i="1"/>
  <c r="CW3007" i="1"/>
  <c r="CW3008" i="1"/>
  <c r="CW3009" i="1"/>
  <c r="CW3010" i="1"/>
  <c r="CW3011" i="1"/>
  <c r="CW3012" i="1"/>
  <c r="CW3013" i="1"/>
  <c r="CW3014" i="1"/>
  <c r="CW3015" i="1"/>
  <c r="CW3016" i="1"/>
  <c r="CW3017" i="1"/>
  <c r="CW3018" i="1"/>
  <c r="CW3019" i="1"/>
  <c r="CW3020" i="1"/>
  <c r="CW3021" i="1"/>
  <c r="CW3022" i="1"/>
  <c r="CW3023" i="1"/>
  <c r="CW3024" i="1"/>
  <c r="CW3025" i="1"/>
  <c r="CW3026" i="1"/>
  <c r="CW3027" i="1"/>
  <c r="CW3028" i="1"/>
  <c r="CW3029" i="1"/>
  <c r="CW3030" i="1"/>
  <c r="CW3031" i="1"/>
  <c r="CW3032" i="1"/>
  <c r="CW3033" i="1"/>
  <c r="CW3034" i="1"/>
  <c r="CW3035" i="1"/>
  <c r="CW3036" i="1"/>
  <c r="CW3037" i="1"/>
  <c r="CW3038" i="1"/>
  <c r="CW3039" i="1"/>
  <c r="CW3040" i="1"/>
  <c r="CW3041" i="1"/>
  <c r="CW3042" i="1"/>
  <c r="CW3043" i="1"/>
  <c r="CW3044" i="1"/>
  <c r="CW3045" i="1"/>
  <c r="CW3046" i="1"/>
  <c r="CW3047" i="1"/>
  <c r="CW3048" i="1"/>
  <c r="CW3049" i="1"/>
  <c r="CW3050" i="1"/>
  <c r="CW3051" i="1"/>
  <c r="CW3052" i="1"/>
  <c r="CW3053" i="1"/>
  <c r="CW3054" i="1"/>
  <c r="CW3055" i="1"/>
  <c r="CW3056" i="1"/>
  <c r="CE1503" i="1" l="1"/>
  <c r="CK1503" i="1"/>
  <c r="CG2383" i="1"/>
  <c r="CI2383" i="1"/>
  <c r="CE1013" i="1"/>
  <c r="CK1013" i="1"/>
  <c r="CI1534" i="1"/>
  <c r="CG1633" i="1"/>
  <c r="CE552" i="1"/>
  <c r="CK552" i="1"/>
  <c r="CK1983" i="1"/>
  <c r="CE1983" i="1"/>
  <c r="CE2983" i="1"/>
  <c r="CK2983" i="1"/>
  <c r="CG3006" i="1"/>
  <c r="CI3006" i="1"/>
  <c r="CG1257" i="1"/>
  <c r="CI1257" i="1"/>
  <c r="CE804" i="1"/>
  <c r="CK804" i="1"/>
  <c r="CE630" i="1"/>
  <c r="CK630" i="1"/>
  <c r="CE2915" i="1"/>
  <c r="CK2915" i="1"/>
  <c r="CE534" i="1"/>
  <c r="CK534" i="1"/>
  <c r="CE2745" i="1"/>
  <c r="CK2745" i="1"/>
  <c r="CE1476" i="1"/>
  <c r="CK1476" i="1"/>
  <c r="CE1625" i="1"/>
  <c r="CK1625" i="1"/>
  <c r="CE1705" i="1"/>
  <c r="CK1705" i="1"/>
  <c r="CE776" i="1"/>
  <c r="CK776" i="1"/>
  <c r="CE1560" i="1"/>
  <c r="CK1560" i="1"/>
  <c r="CG1194" i="1"/>
  <c r="CI1194" i="1"/>
  <c r="CC2298" i="1"/>
  <c r="CM2298" i="1"/>
  <c r="CG654" i="1"/>
  <c r="CI654" i="1"/>
  <c r="CE2666" i="1"/>
  <c r="CK2666" i="1"/>
  <c r="CC2410" i="1"/>
  <c r="CM2410" i="1"/>
  <c r="CK2378" i="1"/>
  <c r="CE2378" i="1"/>
  <c r="CC3034" i="1"/>
  <c r="CM3034" i="1"/>
  <c r="CG2630" i="1"/>
  <c r="CG1770" i="1"/>
  <c r="CI1770" i="1"/>
  <c r="CG529" i="1"/>
  <c r="CI529" i="1"/>
  <c r="CI2770" i="1"/>
  <c r="CE1495" i="1"/>
  <c r="CK1495" i="1"/>
  <c r="CE2017" i="1"/>
  <c r="CK2017" i="1"/>
  <c r="CI2547" i="1"/>
  <c r="CG2547" i="1"/>
  <c r="CG614" i="1"/>
  <c r="CI614" i="1"/>
  <c r="CG775" i="1"/>
  <c r="CI775" i="1"/>
  <c r="CE1393" i="1"/>
  <c r="CK1393" i="1"/>
  <c r="CE1025" i="1"/>
  <c r="CK1025" i="1"/>
  <c r="CE1523" i="1"/>
  <c r="CK1523" i="1"/>
  <c r="CE2081" i="1"/>
  <c r="CK2081" i="1"/>
  <c r="CK2901" i="1"/>
  <c r="CE2593" i="1"/>
  <c r="CK2593" i="1"/>
  <c r="CE1377" i="1"/>
  <c r="CK1377" i="1"/>
  <c r="CG2961" i="1"/>
  <c r="CI2961" i="1"/>
  <c r="CE1217" i="1"/>
  <c r="CK1217" i="1"/>
  <c r="CE3041" i="1"/>
  <c r="CK3041" i="1"/>
  <c r="CG2639" i="1"/>
  <c r="CI2639" i="1"/>
  <c r="CG705" i="1"/>
  <c r="CI705" i="1"/>
  <c r="CE1649" i="1"/>
  <c r="CK1649" i="1"/>
  <c r="CG2129" i="1"/>
  <c r="CI2129" i="1"/>
  <c r="CE1937" i="1"/>
  <c r="CK1937" i="1"/>
  <c r="CE2273" i="1"/>
  <c r="CK2273" i="1"/>
  <c r="CE2001" i="1"/>
  <c r="CK2001" i="1"/>
  <c r="CG932" i="1"/>
  <c r="CI932" i="1"/>
  <c r="CG1233" i="1"/>
  <c r="CI1233" i="1"/>
  <c r="CE2986" i="1"/>
  <c r="CK2986" i="1"/>
  <c r="CK1281" i="1"/>
  <c r="CE1281" i="1"/>
  <c r="CE1137" i="1"/>
  <c r="CK1137" i="1"/>
  <c r="CK545" i="1"/>
  <c r="CE545" i="1"/>
  <c r="CC945" i="1"/>
  <c r="CM945" i="1"/>
  <c r="CG1711" i="1"/>
  <c r="CI1711" i="1"/>
  <c r="CG2501" i="1"/>
  <c r="CG865" i="1"/>
  <c r="CI865" i="1"/>
  <c r="CE1665" i="1"/>
  <c r="CK1665" i="1"/>
  <c r="CE2846" i="1"/>
  <c r="CK2846" i="1"/>
  <c r="CK609" i="1"/>
  <c r="CE609" i="1"/>
  <c r="CE2945" i="1"/>
  <c r="CK2945" i="1"/>
  <c r="CG2729" i="1"/>
  <c r="CI2729" i="1"/>
  <c r="CE1729" i="1"/>
  <c r="CK1729" i="1"/>
  <c r="CE714" i="1"/>
  <c r="CK714" i="1"/>
  <c r="CE1666" i="1"/>
  <c r="CK1666" i="1"/>
  <c r="CE2385" i="1"/>
  <c r="CK2385" i="1"/>
  <c r="CG1297" i="1"/>
  <c r="CI1297" i="1"/>
  <c r="CG2177" i="1"/>
  <c r="CI2177" i="1"/>
  <c r="CI2833" i="1"/>
  <c r="CG2833" i="1"/>
  <c r="CE2769" i="1"/>
  <c r="CK2769" i="1"/>
  <c r="CE2993" i="1"/>
  <c r="CK2993" i="1"/>
  <c r="CE2167" i="1"/>
  <c r="CK2167" i="1"/>
  <c r="CC721" i="1"/>
  <c r="CM721" i="1"/>
  <c r="CG1522" i="1"/>
  <c r="CI1522" i="1"/>
  <c r="CE2242" i="1"/>
  <c r="CK2242" i="1"/>
  <c r="CG2938" i="1"/>
  <c r="CI2938" i="1"/>
  <c r="CE1858" i="1"/>
  <c r="CK1858" i="1"/>
  <c r="CE2702" i="1"/>
  <c r="CK2702" i="1"/>
  <c r="CE2390" i="1"/>
  <c r="CK2390" i="1"/>
  <c r="CE1826" i="1"/>
  <c r="CK1826" i="1"/>
  <c r="CE2473" i="1"/>
  <c r="CK2473" i="1"/>
  <c r="CG2344" i="1"/>
  <c r="CI2344" i="1"/>
  <c r="CK1938" i="1"/>
  <c r="CE1938" i="1"/>
  <c r="CE2210" i="1"/>
  <c r="CK2210" i="1"/>
  <c r="CG2258" i="1"/>
  <c r="CI2258" i="1"/>
  <c r="CM1794" i="1"/>
  <c r="CC1794" i="1"/>
  <c r="CE868" i="1"/>
  <c r="CK868" i="1"/>
  <c r="CG723" i="1"/>
  <c r="CI723" i="1"/>
  <c r="CG3018" i="1"/>
  <c r="CI3018" i="1"/>
  <c r="CE2645" i="1"/>
  <c r="CK2645" i="1"/>
  <c r="CE506" i="1"/>
  <c r="CK506" i="1"/>
  <c r="CG1974" i="1"/>
  <c r="CI1974" i="1"/>
  <c r="CG526" i="1"/>
  <c r="CI526" i="1"/>
  <c r="CI2314" i="1"/>
  <c r="CG2314" i="1"/>
  <c r="CG1594" i="1"/>
  <c r="CI1594" i="1"/>
  <c r="CG1807" i="1"/>
  <c r="CI1807" i="1"/>
  <c r="CE1699" i="1"/>
  <c r="CK1699" i="1"/>
  <c r="CG2309" i="1"/>
  <c r="CI2309" i="1"/>
  <c r="CC1429" i="1"/>
  <c r="CM1429" i="1"/>
  <c r="CC1605" i="1"/>
  <c r="CM1605" i="1"/>
  <c r="CC2469" i="1"/>
  <c r="CM2469" i="1"/>
  <c r="CE2293" i="1"/>
  <c r="CK2293" i="1"/>
  <c r="CC1685" i="1"/>
  <c r="CM1685" i="1"/>
  <c r="CC2837" i="1"/>
  <c r="CM2837" i="1"/>
  <c r="CE2727" i="1"/>
  <c r="CK2727" i="1"/>
  <c r="CE1173" i="1"/>
  <c r="CK1173" i="1"/>
  <c r="CE1141" i="1"/>
  <c r="CK1141" i="1"/>
  <c r="CE2037" i="1"/>
  <c r="CK2037" i="1"/>
  <c r="CC2421" i="1"/>
  <c r="CM2421" i="1"/>
  <c r="CC1493" i="1"/>
  <c r="CM1493" i="1"/>
  <c r="CC2181" i="1"/>
  <c r="CM2181" i="1"/>
  <c r="CE2165" i="1"/>
  <c r="CK2165" i="1"/>
  <c r="CC821" i="1"/>
  <c r="CM821" i="1"/>
  <c r="CE1080" i="1"/>
  <c r="CK1080" i="1"/>
  <c r="CC1781" i="1"/>
  <c r="CM1781" i="1"/>
  <c r="CC1989" i="1"/>
  <c r="CM1989" i="1"/>
  <c r="CC1285" i="1"/>
  <c r="CM1285" i="1"/>
  <c r="CE1957" i="1"/>
  <c r="CK1957" i="1"/>
  <c r="CC1909" i="1"/>
  <c r="CM1909" i="1"/>
  <c r="CC597" i="1"/>
  <c r="CM597" i="1"/>
  <c r="CC2581" i="1"/>
  <c r="CM2581" i="1"/>
  <c r="CC1541" i="1"/>
  <c r="CM1541" i="1"/>
  <c r="CE1765" i="1"/>
  <c r="CK1765" i="1"/>
  <c r="CC997" i="1"/>
  <c r="CM997" i="1"/>
  <c r="CC1669" i="1"/>
  <c r="CM1669" i="1"/>
  <c r="CC1637" i="1"/>
  <c r="CM1637" i="1"/>
  <c r="CE1161" i="1"/>
  <c r="CK1161" i="1"/>
  <c r="CC2053" i="1"/>
  <c r="CM2053" i="1"/>
  <c r="CE1349" i="1"/>
  <c r="CK1349" i="1"/>
  <c r="CC1509" i="1"/>
  <c r="CM1509" i="1"/>
  <c r="CC661" i="1"/>
  <c r="CM661" i="1"/>
  <c r="CC1477" i="1"/>
  <c r="CM1477" i="1"/>
  <c r="CC1221" i="1"/>
  <c r="CM1221" i="1"/>
  <c r="CC2709" i="1"/>
  <c r="CM2709" i="1"/>
  <c r="CC2933" i="1"/>
  <c r="CM2933" i="1"/>
  <c r="CC1813" i="1"/>
  <c r="CM1813" i="1"/>
  <c r="CM1093" i="1"/>
  <c r="CC1093" i="1"/>
  <c r="CC741" i="1"/>
  <c r="CM741" i="1"/>
  <c r="CG722" i="1"/>
  <c r="CI722" i="1"/>
  <c r="CC629" i="1"/>
  <c r="CM629" i="1"/>
  <c r="CC613" i="1"/>
  <c r="CM613" i="1"/>
  <c r="CC2149" i="1"/>
  <c r="CM2149" i="1"/>
  <c r="CE2101" i="1"/>
  <c r="CK2101" i="1"/>
  <c r="CC1125" i="1"/>
  <c r="CM1125" i="1"/>
  <c r="CC757" i="1"/>
  <c r="CM757" i="1"/>
  <c r="CC2853" i="1"/>
  <c r="CM2853" i="1"/>
  <c r="CC2245" i="1"/>
  <c r="CM2245" i="1"/>
  <c r="CG854" i="1"/>
  <c r="CI854" i="1"/>
  <c r="CG1621" i="1"/>
  <c r="CI1621" i="1"/>
  <c r="CE1893" i="1"/>
  <c r="CK1893" i="1"/>
  <c r="CC1845" i="1"/>
  <c r="CM1845" i="1"/>
  <c r="CC789" i="1"/>
  <c r="CM789" i="1"/>
  <c r="CG1048" i="1"/>
  <c r="CI1048" i="1"/>
  <c r="CE1973" i="1"/>
  <c r="CK1973" i="1"/>
  <c r="CE2756" i="1"/>
  <c r="CK2756" i="1"/>
  <c r="CG2913" i="1"/>
  <c r="CI2913" i="1"/>
  <c r="CG3045" i="1"/>
  <c r="CI3045" i="1"/>
  <c r="CG755" i="1"/>
  <c r="CI755" i="1"/>
  <c r="CE517" i="1"/>
  <c r="CK517" i="1"/>
  <c r="CI632" i="1"/>
  <c r="CG632" i="1"/>
  <c r="CG2981" i="1"/>
  <c r="CI2981" i="1"/>
  <c r="CG2389" i="1"/>
  <c r="CI2389" i="1"/>
  <c r="CI1237" i="1"/>
  <c r="CG1237" i="1"/>
  <c r="CG681" i="1"/>
  <c r="CI681" i="1"/>
  <c r="CE1397" i="1"/>
  <c r="CK1397" i="1"/>
  <c r="CG2742" i="1"/>
  <c r="CI2742" i="1"/>
  <c r="CE1124" i="1"/>
  <c r="CK1124" i="1"/>
  <c r="CG616" i="1"/>
  <c r="CI616" i="1"/>
  <c r="CG2241" i="1"/>
  <c r="CI2241" i="1"/>
  <c r="CG1413" i="1"/>
  <c r="CI1413" i="1"/>
  <c r="CJ3056" i="1"/>
  <c r="CN3056" i="1"/>
  <c r="CL3056" i="1"/>
  <c r="CP3056" i="1"/>
  <c r="CR3056" i="1"/>
  <c r="CH3056" i="1"/>
  <c r="CG2849" i="1"/>
  <c r="CI2849" i="1"/>
  <c r="CE1254" i="1"/>
  <c r="CK1254" i="1"/>
  <c r="CG1923" i="1"/>
  <c r="CI1923" i="1"/>
  <c r="CI1998" i="1"/>
  <c r="CG1998" i="1"/>
  <c r="CE1701" i="1"/>
  <c r="CK1701" i="1"/>
  <c r="CG1299" i="1"/>
  <c r="CI1299" i="1"/>
  <c r="CG542" i="1"/>
  <c r="CI542" i="1"/>
  <c r="CG2629" i="1"/>
  <c r="CI2629" i="1"/>
  <c r="CG1569" i="1"/>
  <c r="CI1569" i="1"/>
  <c r="CG2246" i="1"/>
  <c r="CI2246" i="1"/>
  <c r="CG2373" i="1"/>
  <c r="CI2373" i="1"/>
  <c r="CG2289" i="1"/>
  <c r="CI2289" i="1"/>
  <c r="CG2225" i="1"/>
  <c r="CI2225" i="1"/>
  <c r="CG1822" i="1"/>
  <c r="CI1822" i="1"/>
  <c r="CG2821" i="1"/>
  <c r="CI2821" i="1"/>
  <c r="CI1843" i="1"/>
  <c r="CG1843" i="1"/>
  <c r="CG1950" i="1"/>
  <c r="CI1950" i="1"/>
  <c r="CG2969" i="1"/>
  <c r="CI2969" i="1"/>
  <c r="CG563" i="1"/>
  <c r="CI563" i="1"/>
  <c r="CG2393" i="1"/>
  <c r="CI2393" i="1"/>
  <c r="CG2138" i="1"/>
  <c r="CI2138" i="1"/>
  <c r="CG1907" i="1"/>
  <c r="CI1907" i="1"/>
  <c r="CG2352" i="1"/>
  <c r="CI2352" i="1"/>
  <c r="CG1886" i="1"/>
  <c r="CI1886" i="1"/>
  <c r="CG606" i="1"/>
  <c r="CI606" i="1"/>
  <c r="CG773" i="1"/>
  <c r="CI773" i="1"/>
  <c r="CG583" i="1"/>
  <c r="CI583" i="1"/>
  <c r="CG835" i="1"/>
  <c r="CI835" i="1"/>
  <c r="CG752" i="1"/>
  <c r="CI752" i="1"/>
  <c r="CG1990" i="1"/>
  <c r="CI1990" i="1"/>
  <c r="CI2416" i="1"/>
  <c r="CG2416" i="1"/>
  <c r="CG2330" i="1"/>
  <c r="CI2330" i="1"/>
  <c r="CG2480" i="1"/>
  <c r="CI2480" i="1"/>
  <c r="CG2074" i="1"/>
  <c r="CI2074" i="1"/>
  <c r="CG2118" i="1"/>
  <c r="CI2118" i="1"/>
  <c r="CG2054" i="1"/>
  <c r="CI2054" i="1"/>
  <c r="CI2457" i="1"/>
  <c r="CG2457" i="1"/>
  <c r="CG1927" i="1"/>
  <c r="CI1927" i="1"/>
  <c r="CG666" i="1"/>
  <c r="CI666" i="1"/>
  <c r="CG1064" i="1"/>
  <c r="CI1064" i="1"/>
  <c r="CG1424" i="1"/>
  <c r="CI1424" i="1"/>
  <c r="CG960" i="1"/>
  <c r="CI960" i="1"/>
  <c r="CG2649" i="1"/>
  <c r="CI2649" i="1"/>
  <c r="CG2010" i="1"/>
  <c r="CI2010" i="1"/>
  <c r="CG2097" i="1"/>
  <c r="CI2097" i="1"/>
  <c r="CG1108" i="1"/>
  <c r="CI1108" i="1"/>
  <c r="CG2521" i="1"/>
  <c r="CI2521" i="1"/>
  <c r="CG2161" i="1"/>
  <c r="CI2161" i="1"/>
  <c r="CI2608" i="1"/>
  <c r="CG2608" i="1"/>
  <c r="CG1087" i="1"/>
  <c r="CI1087" i="1"/>
  <c r="CI1969" i="1"/>
  <c r="CG1969" i="1"/>
  <c r="CG2693" i="1"/>
  <c r="CI2693" i="1"/>
  <c r="CG1128" i="1"/>
  <c r="CI1128" i="1"/>
  <c r="CG2202" i="1"/>
  <c r="CI2202" i="1"/>
  <c r="CG2544" i="1"/>
  <c r="CI2544" i="1"/>
  <c r="CE621" i="1"/>
  <c r="CK621" i="1"/>
  <c r="CG957" i="1"/>
  <c r="CI957" i="1"/>
  <c r="CE1789" i="1"/>
  <c r="CK1789" i="1"/>
  <c r="CE1533" i="1"/>
  <c r="CK1533" i="1"/>
  <c r="CE2573" i="1"/>
  <c r="CK2573" i="1"/>
  <c r="CE2317" i="1"/>
  <c r="CK2317" i="1"/>
  <c r="CG1105" i="1"/>
  <c r="CI1105" i="1"/>
  <c r="CE541" i="1"/>
  <c r="CK541" i="1"/>
  <c r="CE1581" i="1"/>
  <c r="CK1581" i="1"/>
  <c r="CE1165" i="1"/>
  <c r="CK1165" i="1"/>
  <c r="CE1757" i="1"/>
  <c r="CK1757" i="1"/>
  <c r="CE2045" i="1"/>
  <c r="CK2045" i="1"/>
  <c r="CG2637" i="1"/>
  <c r="CI2637" i="1"/>
  <c r="CE909" i="1"/>
  <c r="CK909" i="1"/>
  <c r="CG2008" i="1"/>
  <c r="CI2008" i="1"/>
  <c r="CG2967" i="1"/>
  <c r="CI2967" i="1"/>
  <c r="CE1981" i="1"/>
  <c r="CK1981" i="1"/>
  <c r="CG2893" i="1"/>
  <c r="CI2893" i="1"/>
  <c r="CG2244" i="1"/>
  <c r="CI2244" i="1"/>
  <c r="CI1316" i="1"/>
  <c r="CG1316" i="1"/>
  <c r="CE1949" i="1"/>
  <c r="CK1949" i="1"/>
  <c r="CG1437" i="1"/>
  <c r="CI1437" i="1"/>
  <c r="CG2877" i="1"/>
  <c r="CI2877" i="1"/>
  <c r="CG601" i="1"/>
  <c r="CI601" i="1"/>
  <c r="CE2253" i="1"/>
  <c r="CK2253" i="1"/>
  <c r="CE1117" i="1"/>
  <c r="CK1117" i="1"/>
  <c r="CE1277" i="1"/>
  <c r="CK1277" i="1"/>
  <c r="CG2159" i="1"/>
  <c r="CI2159" i="1"/>
  <c r="CE1101" i="1"/>
  <c r="CK1101" i="1"/>
  <c r="CG2116" i="1"/>
  <c r="CI2116" i="1"/>
  <c r="CG1229" i="1"/>
  <c r="CI1229" i="1"/>
  <c r="CG2798" i="1"/>
  <c r="CI2798" i="1"/>
  <c r="CE2957" i="1"/>
  <c r="CK2957" i="1"/>
  <c r="CE1501" i="1"/>
  <c r="CK1501" i="1"/>
  <c r="CE653" i="1"/>
  <c r="CK653" i="1"/>
  <c r="CE2189" i="1"/>
  <c r="CK2189" i="1"/>
  <c r="CE1549" i="1"/>
  <c r="CK1549" i="1"/>
  <c r="CG809" i="1"/>
  <c r="CI809" i="1"/>
  <c r="CE1677" i="1"/>
  <c r="CK1677" i="1"/>
  <c r="CE589" i="1"/>
  <c r="CK589" i="1"/>
  <c r="CG624" i="1"/>
  <c r="CI624" i="1"/>
  <c r="CG2397" i="1"/>
  <c r="CI2397" i="1"/>
  <c r="CG2925" i="1"/>
  <c r="CI2925" i="1"/>
  <c r="CG790" i="1"/>
  <c r="CI790" i="1"/>
  <c r="CG2647" i="1"/>
  <c r="CI2647" i="1"/>
  <c r="CE1645" i="1"/>
  <c r="CK1645" i="1"/>
  <c r="CE2061" i="1"/>
  <c r="CK2061" i="1"/>
  <c r="CG1967" i="1"/>
  <c r="CI1967" i="1"/>
  <c r="CG916" i="1"/>
  <c r="CI916" i="1"/>
  <c r="CE2285" i="1"/>
  <c r="CK2285" i="1"/>
  <c r="CE845" i="1"/>
  <c r="CK845" i="1"/>
  <c r="CG1725" i="1"/>
  <c r="CI1725" i="1"/>
  <c r="CG2755" i="1"/>
  <c r="CI2755" i="1"/>
  <c r="CE781" i="1"/>
  <c r="CK781" i="1"/>
  <c r="CG999" i="1"/>
  <c r="CI999" i="1"/>
  <c r="CG2829" i="1"/>
  <c r="CI2829" i="1"/>
  <c r="CE2589" i="1"/>
  <c r="CK2589" i="1"/>
  <c r="CI2749" i="1"/>
  <c r="CG2749" i="1"/>
  <c r="CG2775" i="1"/>
  <c r="CI2775" i="1"/>
  <c r="CG1422" i="1"/>
  <c r="CI1422" i="1"/>
  <c r="CG2563" i="1"/>
  <c r="CI2563" i="1"/>
  <c r="CG2455" i="1"/>
  <c r="CI2455" i="1"/>
  <c r="CG581" i="1"/>
  <c r="CI581" i="1"/>
  <c r="CE989" i="1"/>
  <c r="CK989" i="1"/>
  <c r="CG2973" i="1"/>
  <c r="CI2973" i="1"/>
  <c r="CG832" i="1"/>
  <c r="CI832" i="1"/>
  <c r="CE1629" i="1"/>
  <c r="CK1629" i="1"/>
  <c r="CG896" i="1"/>
  <c r="CI896" i="1"/>
  <c r="CG2542" i="1"/>
  <c r="CI2542" i="1"/>
  <c r="CE637" i="1"/>
  <c r="CK637" i="1"/>
  <c r="CE2493" i="1"/>
  <c r="CK2493" i="1"/>
  <c r="CE1469" i="1"/>
  <c r="CK1469" i="1"/>
  <c r="CE1917" i="1"/>
  <c r="CK1917" i="1"/>
  <c r="CG560" i="1"/>
  <c r="CI560" i="1"/>
  <c r="CE605" i="1"/>
  <c r="CK605" i="1"/>
  <c r="CG2052" i="1"/>
  <c r="CI2052" i="1"/>
  <c r="CG2499" i="1"/>
  <c r="CI2499" i="1"/>
  <c r="CE1357" i="1"/>
  <c r="CK1357" i="1"/>
  <c r="CE2717" i="1"/>
  <c r="CK2717" i="1"/>
  <c r="CG2734" i="1"/>
  <c r="CI2734" i="1"/>
  <c r="CG1441" i="1"/>
  <c r="CI1441" i="1"/>
  <c r="CG853" i="1"/>
  <c r="CI853" i="1"/>
  <c r="CG1405" i="1"/>
  <c r="CI1405" i="1"/>
  <c r="CE1693" i="1"/>
  <c r="CK1693" i="1"/>
  <c r="CG519" i="1"/>
  <c r="CI519" i="1"/>
  <c r="CI1840" i="1"/>
  <c r="CG1840" i="1"/>
  <c r="CG2691" i="1"/>
  <c r="CI2691" i="1"/>
  <c r="CG538" i="1"/>
  <c r="CI538" i="1"/>
  <c r="CG2685" i="1"/>
  <c r="CI2685" i="1"/>
  <c r="CE925" i="1"/>
  <c r="CK925" i="1"/>
  <c r="CG2478" i="1"/>
  <c r="CI2478" i="1"/>
  <c r="CE2781" i="1"/>
  <c r="CK2781" i="1"/>
  <c r="CE1069" i="1"/>
  <c r="CK1069" i="1"/>
  <c r="CG2328" i="1"/>
  <c r="CI2328" i="1"/>
  <c r="CE2605" i="1"/>
  <c r="CK2605" i="1"/>
  <c r="CG2621" i="1"/>
  <c r="CI2621" i="1"/>
  <c r="CE861" i="1"/>
  <c r="CK861" i="1"/>
  <c r="CI2509" i="1"/>
  <c r="CG2509" i="1"/>
  <c r="CG1126" i="1"/>
  <c r="CI1126" i="1"/>
  <c r="CE3005" i="1"/>
  <c r="CK3005" i="1"/>
  <c r="CE3021" i="1"/>
  <c r="CK3021" i="1"/>
  <c r="CE525" i="1"/>
  <c r="CK525" i="1"/>
  <c r="CG935" i="1"/>
  <c r="CI935" i="1"/>
  <c r="CG2391" i="1"/>
  <c r="CI2391" i="1"/>
  <c r="CG2947" i="1"/>
  <c r="CI2947" i="1"/>
  <c r="CE1133" i="1"/>
  <c r="CK1133" i="1"/>
  <c r="CE2237" i="1"/>
  <c r="CK2237" i="1"/>
  <c r="CG2308" i="1"/>
  <c r="CI2308" i="1"/>
  <c r="CG2414" i="1"/>
  <c r="CI2414" i="1"/>
  <c r="CE2381" i="1"/>
  <c r="CK2381" i="1"/>
  <c r="CG2819" i="1"/>
  <c r="CI2819" i="1"/>
  <c r="CE1869" i="1"/>
  <c r="CK1869" i="1"/>
  <c r="CG2333" i="1"/>
  <c r="CI2333" i="1"/>
  <c r="CG1296" i="1"/>
  <c r="CI1296" i="1"/>
  <c r="CG707" i="1"/>
  <c r="CI707" i="1"/>
  <c r="CE1597" i="1"/>
  <c r="CK1597" i="1"/>
  <c r="CG2350" i="1"/>
  <c r="CI2350" i="1"/>
  <c r="CE2413" i="1"/>
  <c r="CK2413" i="1"/>
  <c r="CI2583" i="1"/>
  <c r="CG2583" i="1"/>
  <c r="CG1545" i="1"/>
  <c r="CI1545" i="1"/>
  <c r="CG1925" i="1"/>
  <c r="CI1925" i="1"/>
  <c r="CE1805" i="1"/>
  <c r="CK1805" i="1"/>
  <c r="CE893" i="1"/>
  <c r="CK893" i="1"/>
  <c r="CE1021" i="1"/>
  <c r="CK1021" i="1"/>
  <c r="CE973" i="1"/>
  <c r="CK973" i="1"/>
  <c r="CE2429" i="1"/>
  <c r="CK2429" i="1"/>
  <c r="CE877" i="1"/>
  <c r="CK877" i="1"/>
  <c r="CG1567" i="1"/>
  <c r="CI1567" i="1"/>
  <c r="CE1837" i="1"/>
  <c r="CK1837" i="1"/>
  <c r="CG750" i="1"/>
  <c r="CI750" i="1"/>
  <c r="CE1245" i="1"/>
  <c r="CK1245" i="1"/>
  <c r="CE557" i="1"/>
  <c r="CK557" i="1"/>
  <c r="CG717" i="1"/>
  <c r="CI717" i="1"/>
  <c r="CG2141" i="1"/>
  <c r="CI2141" i="1"/>
  <c r="CE1181" i="1"/>
  <c r="CK1181" i="1"/>
  <c r="CG727" i="1"/>
  <c r="CI727" i="1"/>
  <c r="CE2445" i="1"/>
  <c r="CK2445" i="1"/>
  <c r="CE3053" i="1"/>
  <c r="CK3053" i="1"/>
  <c r="CG2557" i="1"/>
  <c r="CI2557" i="1"/>
  <c r="CG2031" i="1"/>
  <c r="CI2031" i="1"/>
  <c r="CG1773" i="1"/>
  <c r="CI1773" i="1"/>
  <c r="CG2093" i="1"/>
  <c r="CI2093" i="1"/>
  <c r="CE2125" i="1"/>
  <c r="CK2125" i="1"/>
  <c r="CG1797" i="1"/>
  <c r="CI1797" i="1"/>
  <c r="CE797" i="1"/>
  <c r="CK797" i="1"/>
  <c r="CG1145" i="1"/>
  <c r="CI1145" i="1"/>
  <c r="CE765" i="1"/>
  <c r="CK765" i="1"/>
  <c r="CE669" i="1"/>
  <c r="CK669" i="1"/>
  <c r="CG2711" i="1"/>
  <c r="CI2711" i="1"/>
  <c r="CG2541" i="1"/>
  <c r="CI2541" i="1"/>
  <c r="CG2349" i="1"/>
  <c r="CI2349" i="1"/>
  <c r="CG3030" i="1"/>
  <c r="CI3030" i="1"/>
  <c r="CE2653" i="1"/>
  <c r="CK2653" i="1"/>
  <c r="CE1901" i="1"/>
  <c r="CK1901" i="1"/>
  <c r="CE2029" i="1"/>
  <c r="CK2029" i="1"/>
  <c r="CE2365" i="1"/>
  <c r="CK2365" i="1"/>
  <c r="CG2669" i="1"/>
  <c r="CI2669" i="1"/>
  <c r="CG2077" i="1"/>
  <c r="CI2077" i="1"/>
  <c r="CE1261" i="1"/>
  <c r="CK1261" i="1"/>
  <c r="CG2861" i="1"/>
  <c r="CI2861" i="1"/>
  <c r="CG1881" i="1"/>
  <c r="CI1881" i="1"/>
  <c r="CE2797" i="1"/>
  <c r="CK2797" i="1"/>
  <c r="CE2461" i="1"/>
  <c r="CK2461" i="1"/>
  <c r="CE701" i="1"/>
  <c r="CK701" i="1"/>
  <c r="CG2627" i="1"/>
  <c r="CI2627" i="1"/>
  <c r="CE1853" i="1"/>
  <c r="CK1853" i="1"/>
  <c r="CE3037" i="1"/>
  <c r="CK3037" i="1"/>
  <c r="CE1565" i="1"/>
  <c r="CK1565" i="1"/>
  <c r="CE1085" i="1"/>
  <c r="CK1085" i="1"/>
  <c r="CG2072" i="1"/>
  <c r="CI2072" i="1"/>
  <c r="CE1741" i="1"/>
  <c r="CK1741" i="1"/>
  <c r="CI2606" i="1"/>
  <c r="CG2606" i="1"/>
  <c r="CG1082" i="1"/>
  <c r="CI1082" i="1"/>
  <c r="CE2013" i="1"/>
  <c r="CK2013" i="1"/>
  <c r="CE573" i="1"/>
  <c r="CK573" i="1"/>
  <c r="CE1325" i="1"/>
  <c r="CK1325" i="1"/>
  <c r="CE1661" i="1"/>
  <c r="CK1661" i="1"/>
  <c r="CG2845" i="1"/>
  <c r="CI2845" i="1"/>
  <c r="CE813" i="1"/>
  <c r="CK813" i="1"/>
  <c r="CG2287" i="1"/>
  <c r="CI2287" i="1"/>
  <c r="CE829" i="1"/>
  <c r="CK829" i="1"/>
  <c r="CG2095" i="1"/>
  <c r="CI2095" i="1"/>
  <c r="CE1213" i="1"/>
  <c r="CK1213" i="1"/>
  <c r="CE1293" i="1"/>
  <c r="CK1293" i="1"/>
  <c r="CG1041" i="1"/>
  <c r="CI1041" i="1"/>
  <c r="CG1821" i="1"/>
  <c r="CI1821" i="1"/>
  <c r="CG1861" i="1"/>
  <c r="CI1861" i="1"/>
  <c r="CG1671" i="1"/>
  <c r="CI1671" i="1"/>
  <c r="CG2435" i="1"/>
  <c r="CI2435" i="1"/>
  <c r="CE2701" i="1"/>
  <c r="CK2701" i="1"/>
  <c r="CE509" i="1"/>
  <c r="CK509" i="1"/>
  <c r="CG1904" i="1"/>
  <c r="CI1904" i="1"/>
  <c r="CE1309" i="1"/>
  <c r="CK1309" i="1"/>
  <c r="CG2269" i="1"/>
  <c r="CI2269" i="1"/>
  <c r="CG873" i="1"/>
  <c r="CI873" i="1"/>
  <c r="CE1037" i="1"/>
  <c r="CK1037" i="1"/>
  <c r="CE1517" i="1"/>
  <c r="CK1517" i="1"/>
  <c r="CE1885" i="1"/>
  <c r="CK1885" i="1"/>
  <c r="CE1373" i="1"/>
  <c r="CK1373" i="1"/>
  <c r="CG1421" i="1"/>
  <c r="CI1421" i="1"/>
  <c r="CG686" i="1"/>
  <c r="CI686" i="1"/>
  <c r="CE1341" i="1"/>
  <c r="CK1341" i="1"/>
  <c r="CI1453" i="1"/>
  <c r="CG1453" i="1"/>
  <c r="CG1817" i="1"/>
  <c r="CI1817" i="1"/>
  <c r="CE1005" i="1"/>
  <c r="CK1005" i="1"/>
  <c r="CE733" i="1"/>
  <c r="CK733" i="1"/>
  <c r="CE2525" i="1"/>
  <c r="CK2525" i="1"/>
  <c r="CG2519" i="1"/>
  <c r="CI2519" i="1"/>
  <c r="CG1018" i="1"/>
  <c r="CI1018" i="1"/>
  <c r="CE1485" i="1"/>
  <c r="CK1485" i="1"/>
  <c r="CG2972" i="1"/>
  <c r="CI2972" i="1"/>
  <c r="CG1419" i="1"/>
  <c r="CI1419" i="1"/>
  <c r="CI719" i="1"/>
  <c r="CG719" i="1"/>
  <c r="CI788" i="1"/>
  <c r="CG788" i="1"/>
  <c r="CG822" i="1"/>
  <c r="CI822" i="1"/>
  <c r="CI702" i="1"/>
  <c r="CG702" i="1"/>
  <c r="CI1044" i="1"/>
  <c r="CG1044" i="1"/>
  <c r="CG1590" i="1"/>
  <c r="CI1590" i="1"/>
  <c r="CI736" i="1"/>
  <c r="CG736" i="1"/>
  <c r="CG566" i="1"/>
  <c r="CI566" i="1"/>
  <c r="CI992" i="1"/>
  <c r="CG992" i="1"/>
  <c r="CI1112" i="1"/>
  <c r="CG1112" i="1"/>
  <c r="CG1846" i="1"/>
  <c r="CI1846" i="1"/>
  <c r="CI958" i="1"/>
  <c r="CG958" i="1"/>
  <c r="CI856" i="1"/>
  <c r="CG856" i="1"/>
  <c r="CG1503" i="1" l="1"/>
  <c r="CI1503" i="1"/>
  <c r="CG1013" i="1"/>
  <c r="CI1013" i="1"/>
  <c r="CG2983" i="1"/>
  <c r="CI2983" i="1"/>
  <c r="CG1983" i="1"/>
  <c r="CI1983" i="1"/>
  <c r="CG552" i="1"/>
  <c r="CI552" i="1"/>
  <c r="CG1625" i="1"/>
  <c r="CI1625" i="1"/>
  <c r="CG1476" i="1"/>
  <c r="CI1476" i="1"/>
  <c r="CG2745" i="1"/>
  <c r="CI2745" i="1"/>
  <c r="CG534" i="1"/>
  <c r="CI534" i="1"/>
  <c r="CG2915" i="1"/>
  <c r="CI2915" i="1"/>
  <c r="CG1560" i="1"/>
  <c r="CI1560" i="1"/>
  <c r="CG630" i="1"/>
  <c r="CI630" i="1"/>
  <c r="CG776" i="1"/>
  <c r="CI776" i="1"/>
  <c r="CG804" i="1"/>
  <c r="CI804" i="1"/>
  <c r="CG1705" i="1"/>
  <c r="CI1705" i="1"/>
  <c r="CE3034" i="1"/>
  <c r="CK3034" i="1"/>
  <c r="CG2378" i="1"/>
  <c r="CI2378" i="1"/>
  <c r="CE2410" i="1"/>
  <c r="CK2410" i="1"/>
  <c r="CG2666" i="1"/>
  <c r="CI2666" i="1"/>
  <c r="CE2298" i="1"/>
  <c r="CK2298" i="1"/>
  <c r="CG1393" i="1"/>
  <c r="CI1393" i="1"/>
  <c r="CI2017" i="1"/>
  <c r="CG2017" i="1"/>
  <c r="CG1495" i="1"/>
  <c r="CI1495" i="1"/>
  <c r="CG1025" i="1"/>
  <c r="CI1025" i="1"/>
  <c r="CE721" i="1"/>
  <c r="CK721" i="1"/>
  <c r="CG1666" i="1"/>
  <c r="CI1666" i="1"/>
  <c r="CG3041" i="1"/>
  <c r="CI3041" i="1"/>
  <c r="CG2001" i="1"/>
  <c r="CI2001" i="1"/>
  <c r="CG1217" i="1"/>
  <c r="CI1217" i="1"/>
  <c r="CG2993" i="1"/>
  <c r="CI2993" i="1"/>
  <c r="CG1729" i="1"/>
  <c r="CI1729" i="1"/>
  <c r="CE945" i="1"/>
  <c r="CK945" i="1"/>
  <c r="CG2273" i="1"/>
  <c r="CI2273" i="1"/>
  <c r="CG2769" i="1"/>
  <c r="CI2769" i="1"/>
  <c r="CG545" i="1"/>
  <c r="CI545" i="1"/>
  <c r="CI714" i="1"/>
  <c r="CG714" i="1"/>
  <c r="CG1937" i="1"/>
  <c r="CI1937" i="1"/>
  <c r="CG1377" i="1"/>
  <c r="CI1377" i="1"/>
  <c r="CG2167" i="1"/>
  <c r="CI2167" i="1"/>
  <c r="CG2945" i="1"/>
  <c r="CI2945" i="1"/>
  <c r="CG609" i="1"/>
  <c r="CI609" i="1"/>
  <c r="CI1137" i="1"/>
  <c r="CG1137" i="1"/>
  <c r="CG2593" i="1"/>
  <c r="CI2593" i="1"/>
  <c r="CG1281" i="1"/>
  <c r="CI1281" i="1"/>
  <c r="CG1649" i="1"/>
  <c r="CI1649" i="1"/>
  <c r="CI2846" i="1"/>
  <c r="CG2846" i="1"/>
  <c r="CG2081" i="1"/>
  <c r="CI2081" i="1"/>
  <c r="CG2986" i="1"/>
  <c r="CI2986" i="1"/>
  <c r="CG2385" i="1"/>
  <c r="CI2385" i="1"/>
  <c r="CG1665" i="1"/>
  <c r="CI1665" i="1"/>
  <c r="CG1523" i="1"/>
  <c r="CI1523" i="1"/>
  <c r="CI2473" i="1"/>
  <c r="CG2473" i="1"/>
  <c r="CG1826" i="1"/>
  <c r="CI1826" i="1"/>
  <c r="CG2390" i="1"/>
  <c r="CI2390" i="1"/>
  <c r="CE1794" i="1"/>
  <c r="CK1794" i="1"/>
  <c r="CG2702" i="1"/>
  <c r="CI2702" i="1"/>
  <c r="CG1858" i="1"/>
  <c r="CI1858" i="1"/>
  <c r="CG2210" i="1"/>
  <c r="CI2210" i="1"/>
  <c r="CG1938" i="1"/>
  <c r="CI1938" i="1"/>
  <c r="CG2242" i="1"/>
  <c r="CI2242" i="1"/>
  <c r="CG868" i="1"/>
  <c r="CI868" i="1"/>
  <c r="CG1699" i="1"/>
  <c r="CI1699" i="1"/>
  <c r="CI506" i="1"/>
  <c r="CG506" i="1"/>
  <c r="CG2645" i="1"/>
  <c r="CI2645" i="1"/>
  <c r="CE629" i="1"/>
  <c r="CK629" i="1"/>
  <c r="CE997" i="1"/>
  <c r="CK997" i="1"/>
  <c r="CE1989" i="1"/>
  <c r="CK1989" i="1"/>
  <c r="CE1605" i="1"/>
  <c r="CK1605" i="1"/>
  <c r="CG1973" i="1"/>
  <c r="CI1973" i="1"/>
  <c r="CE2853" i="1"/>
  <c r="CK2853" i="1"/>
  <c r="CE741" i="1"/>
  <c r="CK741" i="1"/>
  <c r="CE1509" i="1"/>
  <c r="CK1509" i="1"/>
  <c r="CE1541" i="1"/>
  <c r="CK1541" i="1"/>
  <c r="CG1080" i="1"/>
  <c r="CI1080" i="1"/>
  <c r="CG1173" i="1"/>
  <c r="CI1173" i="1"/>
  <c r="CK1093" i="1"/>
  <c r="CE1093" i="1"/>
  <c r="CE757" i="1"/>
  <c r="CK757" i="1"/>
  <c r="CG1349" i="1"/>
  <c r="CI1349" i="1"/>
  <c r="CE821" i="1"/>
  <c r="CK821" i="1"/>
  <c r="CG2727" i="1"/>
  <c r="CI2727" i="1"/>
  <c r="CE789" i="1"/>
  <c r="CK789" i="1"/>
  <c r="CE1125" i="1"/>
  <c r="CK1125" i="1"/>
  <c r="CE1813" i="1"/>
  <c r="CK1813" i="1"/>
  <c r="CK2053" i="1"/>
  <c r="CE2053" i="1"/>
  <c r="CE597" i="1"/>
  <c r="CK597" i="1"/>
  <c r="CG2165" i="1"/>
  <c r="CI2165" i="1"/>
  <c r="CE2837" i="1"/>
  <c r="CK2837" i="1"/>
  <c r="CE2581" i="1"/>
  <c r="CK2581" i="1"/>
  <c r="CE1845" i="1"/>
  <c r="CK1845" i="1"/>
  <c r="CG2101" i="1"/>
  <c r="CI2101" i="1"/>
  <c r="CE2933" i="1"/>
  <c r="CK2933" i="1"/>
  <c r="CG1161" i="1"/>
  <c r="CI1161" i="1"/>
  <c r="CE1909" i="1"/>
  <c r="CK1909" i="1"/>
  <c r="CE2181" i="1"/>
  <c r="CK2181" i="1"/>
  <c r="CE1685" i="1"/>
  <c r="CK1685" i="1"/>
  <c r="CI1893" i="1"/>
  <c r="CG1893" i="1"/>
  <c r="CE2149" i="1"/>
  <c r="CK2149" i="1"/>
  <c r="CE2709" i="1"/>
  <c r="CK2709" i="1"/>
  <c r="CE1637" i="1"/>
  <c r="CK1637" i="1"/>
  <c r="CG1957" i="1"/>
  <c r="CI1957" i="1"/>
  <c r="CE1493" i="1"/>
  <c r="CK1493" i="1"/>
  <c r="CG2293" i="1"/>
  <c r="CI2293" i="1"/>
  <c r="CE613" i="1"/>
  <c r="CK613" i="1"/>
  <c r="CE1221" i="1"/>
  <c r="CK1221" i="1"/>
  <c r="CE1669" i="1"/>
  <c r="CK1669" i="1"/>
  <c r="CE1285" i="1"/>
  <c r="CK1285" i="1"/>
  <c r="CE2421" i="1"/>
  <c r="CK2421" i="1"/>
  <c r="CE2469" i="1"/>
  <c r="CK2469" i="1"/>
  <c r="CE1477" i="1"/>
  <c r="CK1477" i="1"/>
  <c r="CI2037" i="1"/>
  <c r="CG2037" i="1"/>
  <c r="CG2756" i="1"/>
  <c r="CI2756" i="1"/>
  <c r="CK2245" i="1"/>
  <c r="CE2245" i="1"/>
  <c r="CE661" i="1"/>
  <c r="CK661" i="1"/>
  <c r="CG1765" i="1"/>
  <c r="CI1765" i="1"/>
  <c r="CE1781" i="1"/>
  <c r="CK1781" i="1"/>
  <c r="CG1141" i="1"/>
  <c r="CI1141" i="1"/>
  <c r="CE1429" i="1"/>
  <c r="CK1429" i="1"/>
  <c r="CG1397" i="1"/>
  <c r="CI1397" i="1"/>
  <c r="CG1254" i="1"/>
  <c r="CI1254" i="1"/>
  <c r="CG517" i="1"/>
  <c r="CI517" i="1"/>
  <c r="CG1124" i="1"/>
  <c r="CI1124" i="1"/>
  <c r="CG1701" i="1"/>
  <c r="CI1701" i="1"/>
  <c r="CG509" i="1"/>
  <c r="CI509" i="1"/>
  <c r="CG1005" i="1"/>
  <c r="CI1005" i="1"/>
  <c r="CG1517" i="1"/>
  <c r="CI1517" i="1"/>
  <c r="CG2701" i="1"/>
  <c r="CI2701" i="1"/>
  <c r="CI1293" i="1"/>
  <c r="CG1293" i="1"/>
  <c r="CG1741" i="1"/>
  <c r="CI1741" i="1"/>
  <c r="CG1261" i="1"/>
  <c r="CI1261" i="1"/>
  <c r="CG669" i="1"/>
  <c r="CI669" i="1"/>
  <c r="CG557" i="1"/>
  <c r="CI557" i="1"/>
  <c r="CG1133" i="1"/>
  <c r="CI1133" i="1"/>
  <c r="CG3005" i="1"/>
  <c r="CI3005" i="1"/>
  <c r="CG1069" i="1"/>
  <c r="CI1069" i="1"/>
  <c r="CG781" i="1"/>
  <c r="CI781" i="1"/>
  <c r="CG2189" i="1"/>
  <c r="CI2189" i="1"/>
  <c r="CG1485" i="1"/>
  <c r="CI1485" i="1"/>
  <c r="CG1037" i="1"/>
  <c r="CI1037" i="1"/>
  <c r="CI1213" i="1"/>
  <c r="CG1213" i="1"/>
  <c r="CG1661" i="1"/>
  <c r="CI1661" i="1"/>
  <c r="CG1853" i="1"/>
  <c r="CI1853" i="1"/>
  <c r="CG765" i="1"/>
  <c r="CI765" i="1"/>
  <c r="CG1245" i="1"/>
  <c r="CI1245" i="1"/>
  <c r="CG877" i="1"/>
  <c r="CI877" i="1"/>
  <c r="CG1917" i="1"/>
  <c r="CI1917" i="1"/>
  <c r="CG1629" i="1"/>
  <c r="CI1629" i="1"/>
  <c r="CG2061" i="1"/>
  <c r="CI2061" i="1"/>
  <c r="CG589" i="1"/>
  <c r="CI589" i="1"/>
  <c r="CG653" i="1"/>
  <c r="CI653" i="1"/>
  <c r="CG1949" i="1"/>
  <c r="CI1949" i="1"/>
  <c r="CG909" i="1"/>
  <c r="CI909" i="1"/>
  <c r="CG541" i="1"/>
  <c r="CI541" i="1"/>
  <c r="CG621" i="1"/>
  <c r="CI621" i="1"/>
  <c r="CG1869" i="1"/>
  <c r="CI1869" i="1"/>
  <c r="CG2781" i="1"/>
  <c r="CI2781" i="1"/>
  <c r="CG2717" i="1"/>
  <c r="CI2717" i="1"/>
  <c r="CI1469" i="1"/>
  <c r="CG1469" i="1"/>
  <c r="CG1645" i="1"/>
  <c r="CI1645" i="1"/>
  <c r="CG1501" i="1"/>
  <c r="CI1501" i="1"/>
  <c r="CG1277" i="1"/>
  <c r="CI1277" i="1"/>
  <c r="CG1325" i="1"/>
  <c r="CI1325" i="1"/>
  <c r="CG3053" i="1"/>
  <c r="CI3053" i="1"/>
  <c r="CG2429" i="1"/>
  <c r="CI2429" i="1"/>
  <c r="CG1341" i="1"/>
  <c r="CI1341" i="1"/>
  <c r="CG1085" i="1"/>
  <c r="CI1085" i="1"/>
  <c r="CG701" i="1"/>
  <c r="CI701" i="1"/>
  <c r="CG2365" i="1"/>
  <c r="CI2365" i="1"/>
  <c r="CG797" i="1"/>
  <c r="CI797" i="1"/>
  <c r="CG2445" i="1"/>
  <c r="CI2445" i="1"/>
  <c r="CG973" i="1"/>
  <c r="CI973" i="1"/>
  <c r="CG2413" i="1"/>
  <c r="CI2413" i="1"/>
  <c r="CG2493" i="1"/>
  <c r="CI2493" i="1"/>
  <c r="CG845" i="1"/>
  <c r="CI845" i="1"/>
  <c r="CG1677" i="1"/>
  <c r="CI1677" i="1"/>
  <c r="CG2957" i="1"/>
  <c r="CI2957" i="1"/>
  <c r="CG1117" i="1"/>
  <c r="CI1117" i="1"/>
  <c r="CI829" i="1"/>
  <c r="CG829" i="1"/>
  <c r="CG573" i="1"/>
  <c r="CI573" i="1"/>
  <c r="CG2461" i="1"/>
  <c r="CI2461" i="1"/>
  <c r="CG2029" i="1"/>
  <c r="CI2029" i="1"/>
  <c r="CG1021" i="1"/>
  <c r="CI1021" i="1"/>
  <c r="CG2381" i="1"/>
  <c r="CI2381" i="1"/>
  <c r="CG861" i="1"/>
  <c r="CI861" i="1"/>
  <c r="CG925" i="1"/>
  <c r="CI925" i="1"/>
  <c r="CG1693" i="1"/>
  <c r="CI1693" i="1"/>
  <c r="CG1357" i="1"/>
  <c r="CI1357" i="1"/>
  <c r="CG989" i="1"/>
  <c r="CI989" i="1"/>
  <c r="CG2589" i="1"/>
  <c r="CI2589" i="1"/>
  <c r="CG2253" i="1"/>
  <c r="CI2253" i="1"/>
  <c r="CG2045" i="1"/>
  <c r="CI2045" i="1"/>
  <c r="CG2317" i="1"/>
  <c r="CI2317" i="1"/>
  <c r="CG2525" i="1"/>
  <c r="CI2525" i="1"/>
  <c r="CG1309" i="1"/>
  <c r="CI1309" i="1"/>
  <c r="CG2013" i="1"/>
  <c r="CI2013" i="1"/>
  <c r="CG1565" i="1"/>
  <c r="CI1565" i="1"/>
  <c r="CI2797" i="1"/>
  <c r="CG2797" i="1"/>
  <c r="CG2125" i="1"/>
  <c r="CI2125" i="1"/>
  <c r="CG1181" i="1"/>
  <c r="CI1181" i="1"/>
  <c r="CG1837" i="1"/>
  <c r="CI1837" i="1"/>
  <c r="CG1597" i="1"/>
  <c r="CI1597" i="1"/>
  <c r="CG637" i="1"/>
  <c r="CI637" i="1"/>
  <c r="CG2285" i="1"/>
  <c r="CI2285" i="1"/>
  <c r="CG1757" i="1"/>
  <c r="CI1757" i="1"/>
  <c r="CG2573" i="1"/>
  <c r="CI2573" i="1"/>
  <c r="CG813" i="1"/>
  <c r="CI813" i="1"/>
  <c r="CG3037" i="1"/>
  <c r="CI3037" i="1"/>
  <c r="CG1901" i="1"/>
  <c r="CI1901" i="1"/>
  <c r="CG893" i="1"/>
  <c r="CI893" i="1"/>
  <c r="CG525" i="1"/>
  <c r="CI525" i="1"/>
  <c r="CG2605" i="1"/>
  <c r="CI2605" i="1"/>
  <c r="CG1981" i="1"/>
  <c r="CI1981" i="1"/>
  <c r="CG1165" i="1"/>
  <c r="CI1165" i="1"/>
  <c r="CG1533" i="1"/>
  <c r="CI1533" i="1"/>
  <c r="CG1805" i="1"/>
  <c r="CI1805" i="1"/>
  <c r="CG2237" i="1"/>
  <c r="CI2237" i="1"/>
  <c r="CG3021" i="1"/>
  <c r="CI3021" i="1"/>
  <c r="CG605" i="1"/>
  <c r="CI605" i="1"/>
  <c r="CG1549" i="1"/>
  <c r="CI1549" i="1"/>
  <c r="CG1581" i="1"/>
  <c r="CI1581" i="1"/>
  <c r="CG1789" i="1"/>
  <c r="CI1789" i="1"/>
  <c r="CG1885" i="1"/>
  <c r="CI1885" i="1"/>
  <c r="CG1373" i="1"/>
  <c r="CI1373" i="1"/>
  <c r="CG733" i="1"/>
  <c r="CI733" i="1"/>
  <c r="CG2653" i="1"/>
  <c r="CI2653" i="1"/>
  <c r="CG1101" i="1"/>
  <c r="CI1101" i="1"/>
  <c r="CX508" i="1"/>
  <c r="CX524" i="1"/>
  <c r="CX540" i="1"/>
  <c r="CX556" i="1"/>
  <c r="CX572" i="1"/>
  <c r="CX588" i="1"/>
  <c r="CX604" i="1"/>
  <c r="CX620" i="1"/>
  <c r="CX636" i="1"/>
  <c r="CX652" i="1"/>
  <c r="CX668" i="1"/>
  <c r="CX684" i="1"/>
  <c r="CX700" i="1"/>
  <c r="CX716" i="1"/>
  <c r="CX732" i="1"/>
  <c r="CX748" i="1"/>
  <c r="CX764" i="1"/>
  <c r="CX780" i="1"/>
  <c r="CX796" i="1"/>
  <c r="CX812" i="1"/>
  <c r="CX828" i="1"/>
  <c r="CX844" i="1"/>
  <c r="CX860" i="1"/>
  <c r="CX876" i="1"/>
  <c r="CX892" i="1"/>
  <c r="CX908" i="1"/>
  <c r="CX924" i="1"/>
  <c r="CX940" i="1"/>
  <c r="CX956" i="1"/>
  <c r="CX972" i="1"/>
  <c r="CX988" i="1"/>
  <c r="CX1004" i="1"/>
  <c r="CX1020" i="1"/>
  <c r="CX1036" i="1"/>
  <c r="CX1052" i="1"/>
  <c r="CX1068" i="1"/>
  <c r="CX1084" i="1"/>
  <c r="CX1100" i="1"/>
  <c r="CX1116" i="1"/>
  <c r="CX1132" i="1"/>
  <c r="CX1148" i="1"/>
  <c r="CX1164" i="1"/>
  <c r="CX1180" i="1"/>
  <c r="CX1196" i="1"/>
  <c r="CX1212" i="1"/>
  <c r="CX1228" i="1"/>
  <c r="CX1244" i="1"/>
  <c r="CX1260" i="1"/>
  <c r="CX1276" i="1"/>
  <c r="CX1292" i="1"/>
  <c r="CX1308" i="1"/>
  <c r="CX1324" i="1"/>
  <c r="CX1340" i="1"/>
  <c r="CX1356" i="1"/>
  <c r="CX1372" i="1"/>
  <c r="CX1388" i="1"/>
  <c r="CX1404" i="1"/>
  <c r="CX1420" i="1"/>
  <c r="CX1436" i="1"/>
  <c r="CX1452" i="1"/>
  <c r="CX1468" i="1"/>
  <c r="CX1484" i="1"/>
  <c r="CX1500" i="1"/>
  <c r="CX1516" i="1"/>
  <c r="CX1532" i="1"/>
  <c r="CX1548" i="1"/>
  <c r="CX1564" i="1"/>
  <c r="CX1580" i="1"/>
  <c r="CX1596" i="1"/>
  <c r="CX1612" i="1"/>
  <c r="CX1628" i="1"/>
  <c r="CX1644" i="1"/>
  <c r="CX1660" i="1"/>
  <c r="CX1676" i="1"/>
  <c r="CX1692" i="1"/>
  <c r="CX1708" i="1"/>
  <c r="CX1724" i="1"/>
  <c r="CX1740" i="1"/>
  <c r="CX1756" i="1"/>
  <c r="CX1772" i="1"/>
  <c r="CX1788" i="1"/>
  <c r="CX1804" i="1"/>
  <c r="CX1820" i="1"/>
  <c r="CX1836" i="1"/>
  <c r="CX1852" i="1"/>
  <c r="CX1868" i="1"/>
  <c r="CX1884" i="1"/>
  <c r="CX1900" i="1"/>
  <c r="CX1916" i="1"/>
  <c r="CX1932" i="1"/>
  <c r="CX1948" i="1"/>
  <c r="CX1964" i="1"/>
  <c r="CX1980" i="1"/>
  <c r="CX1996" i="1"/>
  <c r="CX2012" i="1"/>
  <c r="CX2028" i="1"/>
  <c r="CX2044" i="1"/>
  <c r="CX2060" i="1"/>
  <c r="CX2076" i="1"/>
  <c r="CX2092" i="1"/>
  <c r="CX2108" i="1"/>
  <c r="CX2124" i="1"/>
  <c r="CX2140" i="1"/>
  <c r="CX2156" i="1"/>
  <c r="CX2172" i="1"/>
  <c r="CX2188" i="1"/>
  <c r="CX2204" i="1"/>
  <c r="CX2220" i="1"/>
  <c r="CX2236" i="1"/>
  <c r="CX2252" i="1"/>
  <c r="CX2268" i="1"/>
  <c r="CX2284" i="1"/>
  <c r="CX2300" i="1"/>
  <c r="CX2316" i="1"/>
  <c r="CX2332" i="1"/>
  <c r="CX2348" i="1"/>
  <c r="CX2364" i="1"/>
  <c r="CX2380" i="1"/>
  <c r="CX2396" i="1"/>
  <c r="CX2412" i="1"/>
  <c r="CX2428" i="1"/>
  <c r="CX2444" i="1"/>
  <c r="CX2460" i="1"/>
  <c r="CX2476" i="1"/>
  <c r="CX2492" i="1"/>
  <c r="CX2508" i="1"/>
  <c r="CX2524" i="1"/>
  <c r="CX2540" i="1"/>
  <c r="CX2556" i="1"/>
  <c r="CX2572" i="1"/>
  <c r="CX2588" i="1"/>
  <c r="CX2604" i="1"/>
  <c r="CX2620" i="1"/>
  <c r="CX2636" i="1"/>
  <c r="CX2652" i="1"/>
  <c r="CX2668" i="1"/>
  <c r="CX2684" i="1"/>
  <c r="CX2700" i="1"/>
  <c r="CX2716" i="1"/>
  <c r="CX2732" i="1"/>
  <c r="CX2748" i="1"/>
  <c r="CX2764" i="1"/>
  <c r="CX2780" i="1"/>
  <c r="CX2796" i="1"/>
  <c r="CX2812" i="1"/>
  <c r="CX2828" i="1"/>
  <c r="CX2844" i="1"/>
  <c r="CX2860" i="1"/>
  <c r="CX2876" i="1"/>
  <c r="CX2892" i="1"/>
  <c r="CX2908" i="1"/>
  <c r="CX2924" i="1"/>
  <c r="CX2940" i="1"/>
  <c r="CX2956" i="1"/>
  <c r="CX2972" i="1"/>
  <c r="CX2988" i="1"/>
  <c r="CX3004" i="1"/>
  <c r="CX3020" i="1"/>
  <c r="CX3036" i="1"/>
  <c r="CX3052" i="1"/>
  <c r="BU3055" i="1"/>
  <c r="BU3056" i="1"/>
  <c r="CG2298" i="1" l="1"/>
  <c r="CI2298" i="1"/>
  <c r="CG2410" i="1"/>
  <c r="CI2410" i="1"/>
  <c r="CG3034" i="1"/>
  <c r="CI3034" i="1"/>
  <c r="CG945" i="1"/>
  <c r="CI945" i="1"/>
  <c r="CG721" i="1"/>
  <c r="CI721" i="1"/>
  <c r="CG1794" i="1"/>
  <c r="CI1794" i="1"/>
  <c r="CG1285" i="1"/>
  <c r="CI1285" i="1"/>
  <c r="CG1669" i="1"/>
  <c r="CI1669" i="1"/>
  <c r="CG2149" i="1"/>
  <c r="CI2149" i="1"/>
  <c r="CG1845" i="1"/>
  <c r="CI1845" i="1"/>
  <c r="CG789" i="1"/>
  <c r="CI789" i="1"/>
  <c r="CG629" i="1"/>
  <c r="CI629" i="1"/>
  <c r="CG2245" i="1"/>
  <c r="CI2245" i="1"/>
  <c r="CG1221" i="1"/>
  <c r="CI1221" i="1"/>
  <c r="CG2581" i="1"/>
  <c r="CI2581" i="1"/>
  <c r="CG1509" i="1"/>
  <c r="CI1509" i="1"/>
  <c r="CG613" i="1"/>
  <c r="CI613" i="1"/>
  <c r="CI1685" i="1"/>
  <c r="CG1685" i="1"/>
  <c r="CI2837" i="1"/>
  <c r="CG2837" i="1"/>
  <c r="CG821" i="1"/>
  <c r="CI821" i="1"/>
  <c r="CG741" i="1"/>
  <c r="CI741" i="1"/>
  <c r="CG2181" i="1"/>
  <c r="CI2181" i="1"/>
  <c r="CG2853" i="1"/>
  <c r="CI2853" i="1"/>
  <c r="CG1429" i="1"/>
  <c r="CI1429" i="1"/>
  <c r="CG1477" i="1"/>
  <c r="CI1477" i="1"/>
  <c r="CG1493" i="1"/>
  <c r="CI1493" i="1"/>
  <c r="CG1909" i="1"/>
  <c r="CI1909" i="1"/>
  <c r="CG597" i="1"/>
  <c r="CI597" i="1"/>
  <c r="CG757" i="1"/>
  <c r="CI757" i="1"/>
  <c r="CI2053" i="1"/>
  <c r="CG2053" i="1"/>
  <c r="CG1093" i="1"/>
  <c r="CI1093" i="1"/>
  <c r="CG2469" i="1"/>
  <c r="CI2469" i="1"/>
  <c r="CG1605" i="1"/>
  <c r="CI1605" i="1"/>
  <c r="CG1781" i="1"/>
  <c r="CI1781" i="1"/>
  <c r="CG2421" i="1"/>
  <c r="CI2421" i="1"/>
  <c r="CG1637" i="1"/>
  <c r="CI1637" i="1"/>
  <c r="CG2933" i="1"/>
  <c r="CI2933" i="1"/>
  <c r="CG1813" i="1"/>
  <c r="CI1813" i="1"/>
  <c r="CI1989" i="1"/>
  <c r="CG1989" i="1"/>
  <c r="CG2709" i="1"/>
  <c r="CI2709" i="1"/>
  <c r="CG1125" i="1"/>
  <c r="CI1125" i="1"/>
  <c r="CG997" i="1"/>
  <c r="CI997" i="1"/>
  <c r="CG661" i="1"/>
  <c r="CI661" i="1"/>
  <c r="CG1541" i="1"/>
  <c r="CI1541" i="1"/>
  <c r="BW3055" i="1"/>
  <c r="CS3055" i="1"/>
  <c r="BW3056" i="1"/>
  <c r="CS3056" i="1"/>
  <c r="CX3051" i="1"/>
  <c r="CX3035" i="1"/>
  <c r="CX3019" i="1"/>
  <c r="CX3003" i="1"/>
  <c r="CX2987" i="1"/>
  <c r="CX2971" i="1"/>
  <c r="CX2955" i="1"/>
  <c r="CX2939" i="1"/>
  <c r="CX2923" i="1"/>
  <c r="CX2907" i="1"/>
  <c r="CX2891" i="1"/>
  <c r="CX2875" i="1"/>
  <c r="CX2859" i="1"/>
  <c r="CX2843" i="1"/>
  <c r="CX2827" i="1"/>
  <c r="CX2811" i="1"/>
  <c r="CX2795" i="1"/>
  <c r="CX2779" i="1"/>
  <c r="CX2763" i="1"/>
  <c r="CX2747" i="1"/>
  <c r="CX2731" i="1"/>
  <c r="CX2715" i="1"/>
  <c r="CX2699" i="1"/>
  <c r="CX2683" i="1"/>
  <c r="CX2667" i="1"/>
  <c r="CX2651" i="1"/>
  <c r="CX2635" i="1"/>
  <c r="CX3050" i="1"/>
  <c r="CX3034" i="1"/>
  <c r="CX3018" i="1"/>
  <c r="CX3002" i="1"/>
  <c r="CX2986" i="1"/>
  <c r="CX2970" i="1"/>
  <c r="CX2954" i="1"/>
  <c r="CX2938" i="1"/>
  <c r="CX2922" i="1"/>
  <c r="CX2906" i="1"/>
  <c r="CX2890" i="1"/>
  <c r="CX2874" i="1"/>
  <c r="CX2858" i="1"/>
  <c r="CX2842" i="1"/>
  <c r="CX2826" i="1"/>
  <c r="CX2810" i="1"/>
  <c r="CX2794" i="1"/>
  <c r="CX2778" i="1"/>
  <c r="CX2762" i="1"/>
  <c r="CX2746" i="1"/>
  <c r="CX2730" i="1"/>
  <c r="CX2714" i="1"/>
  <c r="CX2698" i="1"/>
  <c r="CX2682" i="1"/>
  <c r="CX2666" i="1"/>
  <c r="CX2650" i="1"/>
  <c r="CX2634" i="1"/>
  <c r="CX2618" i="1"/>
  <c r="CX2602" i="1"/>
  <c r="CX2586" i="1"/>
  <c r="CX2570" i="1"/>
  <c r="CX2554" i="1"/>
  <c r="CX2538" i="1"/>
  <c r="CX2522" i="1"/>
  <c r="CX2506" i="1"/>
  <c r="CX2490" i="1"/>
  <c r="CX2474" i="1"/>
  <c r="CX2458" i="1"/>
  <c r="CX2442" i="1"/>
  <c r="CX2426" i="1"/>
  <c r="CX2410" i="1"/>
  <c r="CX2394" i="1"/>
  <c r="CX2378" i="1"/>
  <c r="CX2362" i="1"/>
  <c r="CX2346" i="1"/>
  <c r="CX2330" i="1"/>
  <c r="CX2314" i="1"/>
  <c r="CX2298" i="1"/>
  <c r="CX2282" i="1"/>
  <c r="CX2266" i="1"/>
  <c r="CX2250" i="1"/>
  <c r="CX2234" i="1"/>
  <c r="CX2218" i="1"/>
  <c r="CX2202" i="1"/>
  <c r="CX2186" i="1"/>
  <c r="CX2170" i="1"/>
  <c r="CX3049" i="1"/>
  <c r="CX3033" i="1"/>
  <c r="CX3017" i="1"/>
  <c r="CX3001" i="1"/>
  <c r="CX2985" i="1"/>
  <c r="CX2969" i="1"/>
  <c r="CX2953" i="1"/>
  <c r="CX2937" i="1"/>
  <c r="CX2921" i="1"/>
  <c r="CX2905" i="1"/>
  <c r="CX2889" i="1"/>
  <c r="CX2873" i="1"/>
  <c r="CX2857" i="1"/>
  <c r="CX2841" i="1"/>
  <c r="CX2825" i="1"/>
  <c r="CX2809" i="1"/>
  <c r="CX2793" i="1"/>
  <c r="CX2777" i="1"/>
  <c r="CX2761" i="1"/>
  <c r="CX2745" i="1"/>
  <c r="CX2729" i="1"/>
  <c r="CX3048" i="1"/>
  <c r="CX3032" i="1"/>
  <c r="CX3016" i="1"/>
  <c r="CX3000" i="1"/>
  <c r="CX2984" i="1"/>
  <c r="CX2968" i="1"/>
  <c r="CX2952" i="1"/>
  <c r="CX2936" i="1"/>
  <c r="CX2920" i="1"/>
  <c r="CX2904" i="1"/>
  <c r="CX2888" i="1"/>
  <c r="CX2872" i="1"/>
  <c r="CX2856" i="1"/>
  <c r="CX2840" i="1"/>
  <c r="CX2824" i="1"/>
  <c r="CX2808" i="1"/>
  <c r="CX2792" i="1"/>
  <c r="CX2776" i="1"/>
  <c r="CX2760" i="1"/>
  <c r="CX2744" i="1"/>
  <c r="CX3047" i="1"/>
  <c r="CX3031" i="1"/>
  <c r="CX3015" i="1"/>
  <c r="CX2999" i="1"/>
  <c r="CX2983" i="1"/>
  <c r="CX2967" i="1"/>
  <c r="CX2951" i="1"/>
  <c r="CX2935" i="1"/>
  <c r="CX2919" i="1"/>
  <c r="CX2903" i="1"/>
  <c r="CX2887" i="1"/>
  <c r="CX2871" i="1"/>
  <c r="CX2855" i="1"/>
  <c r="CX2839" i="1"/>
  <c r="CX2823" i="1"/>
  <c r="CX2807" i="1"/>
  <c r="CX2791" i="1"/>
  <c r="CX2775" i="1"/>
  <c r="CX2759" i="1"/>
  <c r="CX2743" i="1"/>
  <c r="CX2727" i="1"/>
  <c r="CX2711" i="1"/>
  <c r="CX2695" i="1"/>
  <c r="CX2679" i="1"/>
  <c r="CX2663" i="1"/>
  <c r="CX2647" i="1"/>
  <c r="CX3046" i="1"/>
  <c r="CX3030" i="1"/>
  <c r="CX3014" i="1"/>
  <c r="CX2998" i="1"/>
  <c r="CX2982" i="1"/>
  <c r="CX2966" i="1"/>
  <c r="CX2950" i="1"/>
  <c r="CX2934" i="1"/>
  <c r="CX2918" i="1"/>
  <c r="CX2902" i="1"/>
  <c r="CX2886" i="1"/>
  <c r="CX2870" i="1"/>
  <c r="CX2854" i="1"/>
  <c r="CX2838" i="1"/>
  <c r="CX2822" i="1"/>
  <c r="CX2806" i="1"/>
  <c r="CX2790" i="1"/>
  <c r="CX2774" i="1"/>
  <c r="CX2758" i="1"/>
  <c r="CX2742" i="1"/>
  <c r="CX3045" i="1"/>
  <c r="CX3029" i="1"/>
  <c r="CX3013" i="1"/>
  <c r="CX2997" i="1"/>
  <c r="CX2981" i="1"/>
  <c r="CX2965" i="1"/>
  <c r="CX2949" i="1"/>
  <c r="CX2933" i="1"/>
  <c r="CX2917" i="1"/>
  <c r="CX2901" i="1"/>
  <c r="CX2885" i="1"/>
  <c r="CX2869" i="1"/>
  <c r="CX2853" i="1"/>
  <c r="CX2837" i="1"/>
  <c r="CX2821" i="1"/>
  <c r="CX2805" i="1"/>
  <c r="CX2789" i="1"/>
  <c r="CX2773" i="1"/>
  <c r="CX2757" i="1"/>
  <c r="CX3044" i="1"/>
  <c r="CX3028" i="1"/>
  <c r="CX3012" i="1"/>
  <c r="CX2996" i="1"/>
  <c r="CX2980" i="1"/>
  <c r="CX2964" i="1"/>
  <c r="CX2948" i="1"/>
  <c r="CX2932" i="1"/>
  <c r="CX2916" i="1"/>
  <c r="CX2900" i="1"/>
  <c r="CX2884" i="1"/>
  <c r="CX2868" i="1"/>
  <c r="CX2852" i="1"/>
  <c r="CX2836" i="1"/>
  <c r="CX2820" i="1"/>
  <c r="CX2804" i="1"/>
  <c r="CX2788" i="1"/>
  <c r="CX2772" i="1"/>
  <c r="CX2756" i="1"/>
  <c r="CX3043" i="1"/>
  <c r="CX3027" i="1"/>
  <c r="CX3011" i="1"/>
  <c r="CX2995" i="1"/>
  <c r="CX2979" i="1"/>
  <c r="CX2963" i="1"/>
  <c r="CX2947" i="1"/>
  <c r="CX2931" i="1"/>
  <c r="CX2915" i="1"/>
  <c r="CX2899" i="1"/>
  <c r="CX2883" i="1"/>
  <c r="CX2867" i="1"/>
  <c r="CX2851" i="1"/>
  <c r="CX2835" i="1"/>
  <c r="CX2819" i="1"/>
  <c r="CX2803" i="1"/>
  <c r="CX2787" i="1"/>
  <c r="CX2771" i="1"/>
  <c r="CX2755" i="1"/>
  <c r="CX3042" i="1"/>
  <c r="CX3026" i="1"/>
  <c r="CX3010" i="1"/>
  <c r="CX2994" i="1"/>
  <c r="CX2978" i="1"/>
  <c r="CX2962" i="1"/>
  <c r="CX2946" i="1"/>
  <c r="CX2930" i="1"/>
  <c r="CX2914" i="1"/>
  <c r="CX2898" i="1"/>
  <c r="CX2882" i="1"/>
  <c r="CX2866" i="1"/>
  <c r="CX2850" i="1"/>
  <c r="CX2834" i="1"/>
  <c r="CX2818" i="1"/>
  <c r="CX2802" i="1"/>
  <c r="CX2786" i="1"/>
  <c r="CX2770" i="1"/>
  <c r="CX2754" i="1"/>
  <c r="CX2738" i="1"/>
  <c r="CX3041" i="1"/>
  <c r="CX3025" i="1"/>
  <c r="CX3009" i="1"/>
  <c r="CX2993" i="1"/>
  <c r="CX2977" i="1"/>
  <c r="CX2961" i="1"/>
  <c r="CX2945" i="1"/>
  <c r="CX2929" i="1"/>
  <c r="CX2913" i="1"/>
  <c r="CX2897" i="1"/>
  <c r="CX2881" i="1"/>
  <c r="CX2865" i="1"/>
  <c r="CX2849" i="1"/>
  <c r="CX2833" i="1"/>
  <c r="CX2817" i="1"/>
  <c r="CX2801" i="1"/>
  <c r="CX2785" i="1"/>
  <c r="CX2769" i="1"/>
  <c r="CX2753" i="1"/>
  <c r="CX3040" i="1"/>
  <c r="CX3024" i="1"/>
  <c r="CX3008" i="1"/>
  <c r="CX2992" i="1"/>
  <c r="CX2976" i="1"/>
  <c r="CX2960" i="1"/>
  <c r="CX2944" i="1"/>
  <c r="CX2928" i="1"/>
  <c r="CX2912" i="1"/>
  <c r="CX2896" i="1"/>
  <c r="CX2880" i="1"/>
  <c r="CX2864" i="1"/>
  <c r="CX2848" i="1"/>
  <c r="CX2832" i="1"/>
  <c r="CX2816" i="1"/>
  <c r="CX2800" i="1"/>
  <c r="CX2784" i="1"/>
  <c r="CX2768" i="1"/>
  <c r="CX2752" i="1"/>
  <c r="CX3039" i="1"/>
  <c r="CX3023" i="1"/>
  <c r="CX3007" i="1"/>
  <c r="CX2991" i="1"/>
  <c r="CX2975" i="1"/>
  <c r="CX2959" i="1"/>
  <c r="CX2943" i="1"/>
  <c r="CX2927" i="1"/>
  <c r="CX2911" i="1"/>
  <c r="CX2895" i="1"/>
  <c r="CX2879" i="1"/>
  <c r="CX2863" i="1"/>
  <c r="CX2847" i="1"/>
  <c r="CX2831" i="1"/>
  <c r="CX2815" i="1"/>
  <c r="CX2799" i="1"/>
  <c r="CX2783" i="1"/>
  <c r="CX2767" i="1"/>
  <c r="CX2751" i="1"/>
  <c r="CX3054" i="1"/>
  <c r="CX3038" i="1"/>
  <c r="CX3022" i="1"/>
  <c r="CX3006" i="1"/>
  <c r="CX2990" i="1"/>
  <c r="CX2974" i="1"/>
  <c r="CX2958" i="1"/>
  <c r="CX2942" i="1"/>
  <c r="CX2926" i="1"/>
  <c r="CX2910" i="1"/>
  <c r="CX2894" i="1"/>
  <c r="CX2878" i="1"/>
  <c r="CX2862" i="1"/>
  <c r="CX2846" i="1"/>
  <c r="CX2830" i="1"/>
  <c r="CX2814" i="1"/>
  <c r="CX2798" i="1"/>
  <c r="CX2782" i="1"/>
  <c r="CX2766" i="1"/>
  <c r="CX2750" i="1"/>
  <c r="CX2734" i="1"/>
  <c r="CX3053" i="1"/>
  <c r="CX3037" i="1"/>
  <c r="CX3021" i="1"/>
  <c r="CX3005" i="1"/>
  <c r="CX2989" i="1"/>
  <c r="CX2973" i="1"/>
  <c r="CX2957" i="1"/>
  <c r="CX2941" i="1"/>
  <c r="CX2925" i="1"/>
  <c r="CX2909" i="1"/>
  <c r="CX2893" i="1"/>
  <c r="CX2877" i="1"/>
  <c r="CX2861" i="1"/>
  <c r="CX2845" i="1"/>
  <c r="CX2829" i="1"/>
  <c r="CX2813" i="1"/>
  <c r="CX2797" i="1"/>
  <c r="CX2781" i="1"/>
  <c r="CX2765" i="1"/>
  <c r="CX2749" i="1"/>
  <c r="CX2733" i="1"/>
  <c r="CX2619" i="1"/>
  <c r="CX2603" i="1"/>
  <c r="CX2587" i="1"/>
  <c r="CX2571" i="1"/>
  <c r="CX2555" i="1"/>
  <c r="CX2539" i="1"/>
  <c r="CX2523" i="1"/>
  <c r="CX2507" i="1"/>
  <c r="CX2491" i="1"/>
  <c r="CX2475" i="1"/>
  <c r="CX2459" i="1"/>
  <c r="CX2443" i="1"/>
  <c r="CX2427" i="1"/>
  <c r="CX2411" i="1"/>
  <c r="CX2395" i="1"/>
  <c r="CX2379" i="1"/>
  <c r="CX2363" i="1"/>
  <c r="CX2347" i="1"/>
  <c r="CX2331" i="1"/>
  <c r="CX2315" i="1"/>
  <c r="CX2299" i="1"/>
  <c r="CX2283" i="1"/>
  <c r="CX2267" i="1"/>
  <c r="CX2251" i="1"/>
  <c r="CX2235" i="1"/>
  <c r="CX2219" i="1"/>
  <c r="CX2203" i="1"/>
  <c r="CX2187" i="1"/>
  <c r="CX2171" i="1"/>
  <c r="CX2155" i="1"/>
  <c r="CX2139" i="1"/>
  <c r="CX2123" i="1"/>
  <c r="CX2107" i="1"/>
  <c r="CX2091" i="1"/>
  <c r="CX2075" i="1"/>
  <c r="CX2059" i="1"/>
  <c r="CX2043" i="1"/>
  <c r="CX2027" i="1"/>
  <c r="CX2011" i="1"/>
  <c r="CX1995" i="1"/>
  <c r="CX1979" i="1"/>
  <c r="CX1963" i="1"/>
  <c r="CX1947" i="1"/>
  <c r="CX1931" i="1"/>
  <c r="CX1915" i="1"/>
  <c r="CX1899" i="1"/>
  <c r="CX1883" i="1"/>
  <c r="CX1867" i="1"/>
  <c r="CX1851" i="1"/>
  <c r="CX1835" i="1"/>
  <c r="CX1819" i="1"/>
  <c r="CX1803" i="1"/>
  <c r="CX1787" i="1"/>
  <c r="CX1771" i="1"/>
  <c r="CX1755" i="1"/>
  <c r="CX1739" i="1"/>
  <c r="CX1723" i="1"/>
  <c r="CX1707" i="1"/>
  <c r="CX1691" i="1"/>
  <c r="CX1675" i="1"/>
  <c r="CX1659" i="1"/>
  <c r="CX1643" i="1"/>
  <c r="CX1627" i="1"/>
  <c r="CX1611" i="1"/>
  <c r="CX1595" i="1"/>
  <c r="CX1579" i="1"/>
  <c r="CX1563" i="1"/>
  <c r="CX1547" i="1"/>
  <c r="CX1531" i="1"/>
  <c r="CX1515" i="1"/>
  <c r="CX1499" i="1"/>
  <c r="CX1483" i="1"/>
  <c r="CX1467" i="1"/>
  <c r="CX1451" i="1"/>
  <c r="CX1435" i="1"/>
  <c r="CX1419" i="1"/>
  <c r="CX1403" i="1"/>
  <c r="CX1387" i="1"/>
  <c r="CX1371" i="1"/>
  <c r="CX1355" i="1"/>
  <c r="CX2154" i="1"/>
  <c r="CX2138" i="1"/>
  <c r="CX2122" i="1"/>
  <c r="CX2106" i="1"/>
  <c r="CX2090" i="1"/>
  <c r="CX2074" i="1"/>
  <c r="CX2058" i="1"/>
  <c r="CX2042" i="1"/>
  <c r="CX2026" i="1"/>
  <c r="CX2010" i="1"/>
  <c r="CX1994" i="1"/>
  <c r="CX1978" i="1"/>
  <c r="CX1962" i="1"/>
  <c r="CX1946" i="1"/>
  <c r="CX1930" i="1"/>
  <c r="CX1914" i="1"/>
  <c r="CX1898" i="1"/>
  <c r="CX1882" i="1"/>
  <c r="CX1866" i="1"/>
  <c r="CX1850" i="1"/>
  <c r="CX1834" i="1"/>
  <c r="CX1818" i="1"/>
  <c r="CX1802" i="1"/>
  <c r="CX1786" i="1"/>
  <c r="CX1770" i="1"/>
  <c r="CX1754" i="1"/>
  <c r="CX1738" i="1"/>
  <c r="CX1722" i="1"/>
  <c r="CX1706" i="1"/>
  <c r="CX1690" i="1"/>
  <c r="CX1674" i="1"/>
  <c r="CX1658" i="1"/>
  <c r="CX1642" i="1"/>
  <c r="CX1626" i="1"/>
  <c r="CX1610" i="1"/>
  <c r="CX1594" i="1"/>
  <c r="CX1578" i="1"/>
  <c r="CX1562" i="1"/>
  <c r="CX1546" i="1"/>
  <c r="CX1530" i="1"/>
  <c r="CX1514" i="1"/>
  <c r="CX1498" i="1"/>
  <c r="CX1482" i="1"/>
  <c r="CX1466" i="1"/>
  <c r="CX1450" i="1"/>
  <c r="CX1434" i="1"/>
  <c r="CX1418" i="1"/>
  <c r="CX1402" i="1"/>
  <c r="CX1386" i="1"/>
  <c r="CX1370" i="1"/>
  <c r="CX1354" i="1"/>
  <c r="CX1338" i="1"/>
  <c r="CX1322" i="1"/>
  <c r="CX1306" i="1"/>
  <c r="CX1290" i="1"/>
  <c r="CX1274" i="1"/>
  <c r="CX1258" i="1"/>
  <c r="CX1242" i="1"/>
  <c r="CX1226" i="1"/>
  <c r="CX1210" i="1"/>
  <c r="CX1194" i="1"/>
  <c r="CX1178" i="1"/>
  <c r="CX1162" i="1"/>
  <c r="CX1146" i="1"/>
  <c r="CX1130" i="1"/>
  <c r="CX2713" i="1"/>
  <c r="CX2697" i="1"/>
  <c r="CX2681" i="1"/>
  <c r="CX2665" i="1"/>
  <c r="CX2649" i="1"/>
  <c r="CX2633" i="1"/>
  <c r="CX2617" i="1"/>
  <c r="CX2601" i="1"/>
  <c r="CX2585" i="1"/>
  <c r="CX2569" i="1"/>
  <c r="CX2553" i="1"/>
  <c r="CX2537" i="1"/>
  <c r="CX2521" i="1"/>
  <c r="CX2505" i="1"/>
  <c r="CX2489" i="1"/>
  <c r="CX2473" i="1"/>
  <c r="CX2457" i="1"/>
  <c r="CX2441" i="1"/>
  <c r="CX2425" i="1"/>
  <c r="CX2409" i="1"/>
  <c r="CX2393" i="1"/>
  <c r="CX2377" i="1"/>
  <c r="CX2361" i="1"/>
  <c r="CX2345" i="1"/>
  <c r="CX2329" i="1"/>
  <c r="CX2313" i="1"/>
  <c r="CX2297" i="1"/>
  <c r="CX2281" i="1"/>
  <c r="CX2265" i="1"/>
  <c r="CX2249" i="1"/>
  <c r="CX2233" i="1"/>
  <c r="CX2217" i="1"/>
  <c r="CX2201" i="1"/>
  <c r="CX2185" i="1"/>
  <c r="CX2169" i="1"/>
  <c r="CX2153" i="1"/>
  <c r="CX2137" i="1"/>
  <c r="CX2121" i="1"/>
  <c r="CX2105" i="1"/>
  <c r="CX2089" i="1"/>
  <c r="CX2073" i="1"/>
  <c r="CX2057" i="1"/>
  <c r="CX2041" i="1"/>
  <c r="CX2025" i="1"/>
  <c r="CX2009" i="1"/>
  <c r="CX1993" i="1"/>
  <c r="CX1977" i="1"/>
  <c r="CX1961" i="1"/>
  <c r="CX1945" i="1"/>
  <c r="CX1929" i="1"/>
  <c r="CX1913" i="1"/>
  <c r="CX1897" i="1"/>
  <c r="CX1881" i="1"/>
  <c r="CX1865" i="1"/>
  <c r="CX1849" i="1"/>
  <c r="CX1833" i="1"/>
  <c r="CX1817" i="1"/>
  <c r="CX1801" i="1"/>
  <c r="CX1785" i="1"/>
  <c r="CX1769" i="1"/>
  <c r="CX1753" i="1"/>
  <c r="CX1737" i="1"/>
  <c r="CX1721" i="1"/>
  <c r="CX1705" i="1"/>
  <c r="CX1689" i="1"/>
  <c r="CX1673" i="1"/>
  <c r="CX1657" i="1"/>
  <c r="CX1641" i="1"/>
  <c r="CX1625" i="1"/>
  <c r="CX1609" i="1"/>
  <c r="CX1593" i="1"/>
  <c r="CX1577" i="1"/>
  <c r="CX1561" i="1"/>
  <c r="CX1545" i="1"/>
  <c r="CX1529" i="1"/>
  <c r="CX1513" i="1"/>
  <c r="CX1497" i="1"/>
  <c r="CX1481" i="1"/>
  <c r="CX1465" i="1"/>
  <c r="CX1449" i="1"/>
  <c r="CX1433" i="1"/>
  <c r="CX1417" i="1"/>
  <c r="CX1401" i="1"/>
  <c r="CX1385" i="1"/>
  <c r="CX2728" i="1"/>
  <c r="CX2712" i="1"/>
  <c r="CX2696" i="1"/>
  <c r="CX2680" i="1"/>
  <c r="CX2664" i="1"/>
  <c r="CX2648" i="1"/>
  <c r="CX2632" i="1"/>
  <c r="CX2616" i="1"/>
  <c r="CX2600" i="1"/>
  <c r="CX2584" i="1"/>
  <c r="CX2568" i="1"/>
  <c r="CX2552" i="1"/>
  <c r="CX2536" i="1"/>
  <c r="CX2520" i="1"/>
  <c r="CX2504" i="1"/>
  <c r="CX2488" i="1"/>
  <c r="CX2472" i="1"/>
  <c r="CX2456" i="1"/>
  <c r="CX2440" i="1"/>
  <c r="CX2424" i="1"/>
  <c r="CX2408" i="1"/>
  <c r="CX2392" i="1"/>
  <c r="CX2376" i="1"/>
  <c r="CX2360" i="1"/>
  <c r="CX2344" i="1"/>
  <c r="CX2328" i="1"/>
  <c r="CX2312" i="1"/>
  <c r="CX2296" i="1"/>
  <c r="CX2280" i="1"/>
  <c r="CX2264" i="1"/>
  <c r="CX2248" i="1"/>
  <c r="CX2232" i="1"/>
  <c r="CX2216" i="1"/>
  <c r="CX2200" i="1"/>
  <c r="CX2184" i="1"/>
  <c r="CX2168" i="1"/>
  <c r="CX2152" i="1"/>
  <c r="CX2136" i="1"/>
  <c r="CX2120" i="1"/>
  <c r="CX2104" i="1"/>
  <c r="CX2088" i="1"/>
  <c r="CX2072" i="1"/>
  <c r="CX2056" i="1"/>
  <c r="CX2040" i="1"/>
  <c r="CX2024" i="1"/>
  <c r="CX2008" i="1"/>
  <c r="CX1992" i="1"/>
  <c r="CX1976" i="1"/>
  <c r="CX1960" i="1"/>
  <c r="CX1944" i="1"/>
  <c r="CX1928" i="1"/>
  <c r="CX1912" i="1"/>
  <c r="CX1896" i="1"/>
  <c r="CX1880" i="1"/>
  <c r="CX1864" i="1"/>
  <c r="CX1848" i="1"/>
  <c r="CX1832" i="1"/>
  <c r="CX1816" i="1"/>
  <c r="CX1800" i="1"/>
  <c r="CX1784" i="1"/>
  <c r="CX1768" i="1"/>
  <c r="CX1752" i="1"/>
  <c r="CX1736" i="1"/>
  <c r="CX1720" i="1"/>
  <c r="CX1704" i="1"/>
  <c r="CX1688" i="1"/>
  <c r="CX1672" i="1"/>
  <c r="CX1656" i="1"/>
  <c r="CX1640" i="1"/>
  <c r="CX1624" i="1"/>
  <c r="CX1608" i="1"/>
  <c r="CX1592" i="1"/>
  <c r="CX1576" i="1"/>
  <c r="CX1560" i="1"/>
  <c r="CX1544" i="1"/>
  <c r="CX1528" i="1"/>
  <c r="CX1512" i="1"/>
  <c r="CX1496" i="1"/>
  <c r="CX1480" i="1"/>
  <c r="CX1464" i="1"/>
  <c r="CX1448" i="1"/>
  <c r="CX1432" i="1"/>
  <c r="CX1416" i="1"/>
  <c r="CX1400" i="1"/>
  <c r="CX1384" i="1"/>
  <c r="CX2631" i="1"/>
  <c r="CX2615" i="1"/>
  <c r="CX2599" i="1"/>
  <c r="CX2583" i="1"/>
  <c r="CX2567" i="1"/>
  <c r="CX2551" i="1"/>
  <c r="CX2535" i="1"/>
  <c r="CX2519" i="1"/>
  <c r="CX2503" i="1"/>
  <c r="CX2487" i="1"/>
  <c r="CX2471" i="1"/>
  <c r="CX2455" i="1"/>
  <c r="CX2439" i="1"/>
  <c r="CX2423" i="1"/>
  <c r="CX2407" i="1"/>
  <c r="CX2391" i="1"/>
  <c r="CX2375" i="1"/>
  <c r="CX2359" i="1"/>
  <c r="CX2343" i="1"/>
  <c r="CX2327" i="1"/>
  <c r="CX2311" i="1"/>
  <c r="CX2295" i="1"/>
  <c r="CX2279" i="1"/>
  <c r="CX2263" i="1"/>
  <c r="CX2247" i="1"/>
  <c r="CX2231" i="1"/>
  <c r="CX2215" i="1"/>
  <c r="CX2199" i="1"/>
  <c r="CX2183" i="1"/>
  <c r="CX2167" i="1"/>
  <c r="CX2151" i="1"/>
  <c r="CX2135" i="1"/>
  <c r="CX2119" i="1"/>
  <c r="CX2103" i="1"/>
  <c r="CX2087" i="1"/>
  <c r="CX2071" i="1"/>
  <c r="CX2055" i="1"/>
  <c r="CX2039" i="1"/>
  <c r="CX2023" i="1"/>
  <c r="CX2007" i="1"/>
  <c r="CX1991" i="1"/>
  <c r="CX1975" i="1"/>
  <c r="CX1959" i="1"/>
  <c r="CX1943" i="1"/>
  <c r="CX1927" i="1"/>
  <c r="CX1911" i="1"/>
  <c r="CX1895" i="1"/>
  <c r="CX1879" i="1"/>
  <c r="CX1863" i="1"/>
  <c r="CX1847" i="1"/>
  <c r="CX1831" i="1"/>
  <c r="CX1815" i="1"/>
  <c r="CX1799" i="1"/>
  <c r="CX1783" i="1"/>
  <c r="CX1767" i="1"/>
  <c r="CX1751" i="1"/>
  <c r="CX1735" i="1"/>
  <c r="CX1719" i="1"/>
  <c r="CX1703" i="1"/>
  <c r="CX1687" i="1"/>
  <c r="CX1671" i="1"/>
  <c r="CX1655" i="1"/>
  <c r="CX1639" i="1"/>
  <c r="CX1623" i="1"/>
  <c r="CX1607" i="1"/>
  <c r="CX1591" i="1"/>
  <c r="CX1575" i="1"/>
  <c r="CX1559" i="1"/>
  <c r="CX1543" i="1"/>
  <c r="CX1527" i="1"/>
  <c r="CX1511" i="1"/>
  <c r="CX1495" i="1"/>
  <c r="CX1479" i="1"/>
  <c r="CX1463" i="1"/>
  <c r="CX1447" i="1"/>
  <c r="CX1431" i="1"/>
  <c r="CX1415" i="1"/>
  <c r="CX1399" i="1"/>
  <c r="CX1383" i="1"/>
  <c r="CX1367" i="1"/>
  <c r="CX2726" i="1"/>
  <c r="CX2710" i="1"/>
  <c r="CX2694" i="1"/>
  <c r="CX2678" i="1"/>
  <c r="CX2662" i="1"/>
  <c r="CX2646" i="1"/>
  <c r="CX2630" i="1"/>
  <c r="CX2614" i="1"/>
  <c r="CX2598" i="1"/>
  <c r="CX2582" i="1"/>
  <c r="CX2566" i="1"/>
  <c r="CX2550" i="1"/>
  <c r="CX2534" i="1"/>
  <c r="CX2518" i="1"/>
  <c r="CX2502" i="1"/>
  <c r="CX2486" i="1"/>
  <c r="CX2470" i="1"/>
  <c r="CX2454" i="1"/>
  <c r="CX2438" i="1"/>
  <c r="CX2422" i="1"/>
  <c r="CX2406" i="1"/>
  <c r="CX2390" i="1"/>
  <c r="CX2374" i="1"/>
  <c r="CX2358" i="1"/>
  <c r="CX2342" i="1"/>
  <c r="CX2326" i="1"/>
  <c r="CX2310" i="1"/>
  <c r="CX2294" i="1"/>
  <c r="CX2278" i="1"/>
  <c r="CX2262" i="1"/>
  <c r="CX2246" i="1"/>
  <c r="CX2230" i="1"/>
  <c r="CX2214" i="1"/>
  <c r="CX2198" i="1"/>
  <c r="CX2182" i="1"/>
  <c r="CX2166" i="1"/>
  <c r="CX2150" i="1"/>
  <c r="CX2134" i="1"/>
  <c r="CX2118" i="1"/>
  <c r="CX2102" i="1"/>
  <c r="CX2086" i="1"/>
  <c r="CX2070" i="1"/>
  <c r="CX2054" i="1"/>
  <c r="CX2038" i="1"/>
  <c r="CX2022" i="1"/>
  <c r="CX2006" i="1"/>
  <c r="CX1990" i="1"/>
  <c r="CX1974" i="1"/>
  <c r="CX1958" i="1"/>
  <c r="CX1942" i="1"/>
  <c r="CX1926" i="1"/>
  <c r="CX1910" i="1"/>
  <c r="CX1894" i="1"/>
  <c r="CX1878" i="1"/>
  <c r="CX1862" i="1"/>
  <c r="CX1846" i="1"/>
  <c r="CX1830" i="1"/>
  <c r="CX1814" i="1"/>
  <c r="CX1798" i="1"/>
  <c r="CX1782" i="1"/>
  <c r="CX1766" i="1"/>
  <c r="CX1750" i="1"/>
  <c r="CX1734" i="1"/>
  <c r="CX1718" i="1"/>
  <c r="CX1702" i="1"/>
  <c r="CX1686" i="1"/>
  <c r="CX1670" i="1"/>
  <c r="CX1654" i="1"/>
  <c r="CX1638" i="1"/>
  <c r="CX1622" i="1"/>
  <c r="CX1606" i="1"/>
  <c r="CX1590" i="1"/>
  <c r="CX1574" i="1"/>
  <c r="CX1558" i="1"/>
  <c r="CX1542" i="1"/>
  <c r="CX1526" i="1"/>
  <c r="CX1510" i="1"/>
  <c r="CX1494" i="1"/>
  <c r="CX1478" i="1"/>
  <c r="CX1462" i="1"/>
  <c r="CX1446" i="1"/>
  <c r="CX1430" i="1"/>
  <c r="CX1414" i="1"/>
  <c r="CX1398" i="1"/>
  <c r="CX1382" i="1"/>
  <c r="CX2741" i="1"/>
  <c r="CX2725" i="1"/>
  <c r="CX2709" i="1"/>
  <c r="CX2693" i="1"/>
  <c r="CX2677" i="1"/>
  <c r="CX2661" i="1"/>
  <c r="CX2645" i="1"/>
  <c r="CX2629" i="1"/>
  <c r="CX2613" i="1"/>
  <c r="CX2597" i="1"/>
  <c r="CX2581" i="1"/>
  <c r="CX2565" i="1"/>
  <c r="CX2549" i="1"/>
  <c r="CX2533" i="1"/>
  <c r="CX2517" i="1"/>
  <c r="CX2501" i="1"/>
  <c r="CX2485" i="1"/>
  <c r="CX2469" i="1"/>
  <c r="CX2453" i="1"/>
  <c r="CX2437" i="1"/>
  <c r="CX2421" i="1"/>
  <c r="CX2405" i="1"/>
  <c r="CX2389" i="1"/>
  <c r="CX2373" i="1"/>
  <c r="CX2357" i="1"/>
  <c r="CX2341" i="1"/>
  <c r="CX2325" i="1"/>
  <c r="CX2309" i="1"/>
  <c r="CX2293" i="1"/>
  <c r="CX2277" i="1"/>
  <c r="CX2261" i="1"/>
  <c r="CX2245" i="1"/>
  <c r="CX2229" i="1"/>
  <c r="CX2213" i="1"/>
  <c r="CX2197" i="1"/>
  <c r="CX2181" i="1"/>
  <c r="CX2165" i="1"/>
  <c r="CX2149" i="1"/>
  <c r="CX2133" i="1"/>
  <c r="CX2117" i="1"/>
  <c r="CX2101" i="1"/>
  <c r="CX2085" i="1"/>
  <c r="CX2069" i="1"/>
  <c r="CX2053" i="1"/>
  <c r="CX2037" i="1"/>
  <c r="CX2021" i="1"/>
  <c r="CX2005" i="1"/>
  <c r="CX1989" i="1"/>
  <c r="CX1973" i="1"/>
  <c r="CX1957" i="1"/>
  <c r="CX1941" i="1"/>
  <c r="CX1925" i="1"/>
  <c r="CX1909" i="1"/>
  <c r="CX1893" i="1"/>
  <c r="CX1877" i="1"/>
  <c r="CX1861" i="1"/>
  <c r="CX1845" i="1"/>
  <c r="CX1829" i="1"/>
  <c r="CX1813" i="1"/>
  <c r="CX1797" i="1"/>
  <c r="CX1781" i="1"/>
  <c r="CX1765" i="1"/>
  <c r="CX1749" i="1"/>
  <c r="CX1733" i="1"/>
  <c r="CX1717" i="1"/>
  <c r="CX1701" i="1"/>
  <c r="CX1685" i="1"/>
  <c r="CX1669" i="1"/>
  <c r="CX1653" i="1"/>
  <c r="CX1637" i="1"/>
  <c r="CX1621" i="1"/>
  <c r="CX1605" i="1"/>
  <c r="CX1589" i="1"/>
  <c r="CX1573" i="1"/>
  <c r="CX1557" i="1"/>
  <c r="CX1541" i="1"/>
  <c r="CX1525" i="1"/>
  <c r="CX1509" i="1"/>
  <c r="CX1493" i="1"/>
  <c r="CX1477" i="1"/>
  <c r="CX1461" i="1"/>
  <c r="CX1445" i="1"/>
  <c r="CX1429" i="1"/>
  <c r="CX1413" i="1"/>
  <c r="CX1397" i="1"/>
  <c r="CX2740" i="1"/>
  <c r="CX2724" i="1"/>
  <c r="CX2708" i="1"/>
  <c r="CX2692" i="1"/>
  <c r="CX2676" i="1"/>
  <c r="CX2660" i="1"/>
  <c r="CX2644" i="1"/>
  <c r="CX2628" i="1"/>
  <c r="CX2612" i="1"/>
  <c r="CX2596" i="1"/>
  <c r="CX2580" i="1"/>
  <c r="CX2564" i="1"/>
  <c r="CX2548" i="1"/>
  <c r="CX2532" i="1"/>
  <c r="CX2516" i="1"/>
  <c r="CX2500" i="1"/>
  <c r="CX2484" i="1"/>
  <c r="CX2468" i="1"/>
  <c r="CX2452" i="1"/>
  <c r="CX2436" i="1"/>
  <c r="CX2420" i="1"/>
  <c r="CX2404" i="1"/>
  <c r="CX2388" i="1"/>
  <c r="CX2372" i="1"/>
  <c r="CX2356" i="1"/>
  <c r="CX2340" i="1"/>
  <c r="CX2324" i="1"/>
  <c r="CX2308" i="1"/>
  <c r="CX2292" i="1"/>
  <c r="CX2276" i="1"/>
  <c r="CX2260" i="1"/>
  <c r="CX2244" i="1"/>
  <c r="CX2228" i="1"/>
  <c r="CX2212" i="1"/>
  <c r="CX2196" i="1"/>
  <c r="CX2180" i="1"/>
  <c r="CX2164" i="1"/>
  <c r="CX2148" i="1"/>
  <c r="CX2132" i="1"/>
  <c r="CX2116" i="1"/>
  <c r="CX2100" i="1"/>
  <c r="CX2084" i="1"/>
  <c r="CX2068" i="1"/>
  <c r="CX2052" i="1"/>
  <c r="CX2036" i="1"/>
  <c r="CX2020" i="1"/>
  <c r="CX2004" i="1"/>
  <c r="CX1988" i="1"/>
  <c r="CX1972" i="1"/>
  <c r="CX1956" i="1"/>
  <c r="CX1940" i="1"/>
  <c r="CX1924" i="1"/>
  <c r="CX1908" i="1"/>
  <c r="CX1892" i="1"/>
  <c r="CX1876" i="1"/>
  <c r="CX1860" i="1"/>
  <c r="CX1844" i="1"/>
  <c r="CX1828" i="1"/>
  <c r="CX1812" i="1"/>
  <c r="CX1796" i="1"/>
  <c r="CX1780" i="1"/>
  <c r="CX1764" i="1"/>
  <c r="CX1748" i="1"/>
  <c r="CX1732" i="1"/>
  <c r="CX1716" i="1"/>
  <c r="CX1700" i="1"/>
  <c r="CX1684" i="1"/>
  <c r="CX1668" i="1"/>
  <c r="CX1652" i="1"/>
  <c r="CX1636" i="1"/>
  <c r="CX1620" i="1"/>
  <c r="CX1604" i="1"/>
  <c r="CX1588" i="1"/>
  <c r="CX1572" i="1"/>
  <c r="CX1556" i="1"/>
  <c r="CX1540" i="1"/>
  <c r="CX1524" i="1"/>
  <c r="CX1508" i="1"/>
  <c r="CX1492" i="1"/>
  <c r="CX1476" i="1"/>
  <c r="CX1460" i="1"/>
  <c r="CX1444" i="1"/>
  <c r="CX1428" i="1"/>
  <c r="CX1412" i="1"/>
  <c r="CX1396" i="1"/>
  <c r="CX2739" i="1"/>
  <c r="CX2723" i="1"/>
  <c r="CX2707" i="1"/>
  <c r="CX2691" i="1"/>
  <c r="CX2675" i="1"/>
  <c r="CX2659" i="1"/>
  <c r="CX2643" i="1"/>
  <c r="CX2627" i="1"/>
  <c r="CX2611" i="1"/>
  <c r="CX2595" i="1"/>
  <c r="CX2579" i="1"/>
  <c r="CX2563" i="1"/>
  <c r="CX2547" i="1"/>
  <c r="CX2531" i="1"/>
  <c r="CX2515" i="1"/>
  <c r="CX2499" i="1"/>
  <c r="CX2483" i="1"/>
  <c r="CX2467" i="1"/>
  <c r="CX2451" i="1"/>
  <c r="CX2435" i="1"/>
  <c r="CX2419" i="1"/>
  <c r="CX2403" i="1"/>
  <c r="CX2387" i="1"/>
  <c r="CX2371" i="1"/>
  <c r="CX2355" i="1"/>
  <c r="CX2339" i="1"/>
  <c r="CX2323" i="1"/>
  <c r="CX2307" i="1"/>
  <c r="CX2291" i="1"/>
  <c r="CX2275" i="1"/>
  <c r="CX2259" i="1"/>
  <c r="CX2243" i="1"/>
  <c r="CX2227" i="1"/>
  <c r="CX2211" i="1"/>
  <c r="CX2195" i="1"/>
  <c r="CX2179" i="1"/>
  <c r="CX2163" i="1"/>
  <c r="CX2147" i="1"/>
  <c r="CX2131" i="1"/>
  <c r="CX2115" i="1"/>
  <c r="CX2099" i="1"/>
  <c r="CX2083" i="1"/>
  <c r="CX2067" i="1"/>
  <c r="CX2051" i="1"/>
  <c r="CX2035" i="1"/>
  <c r="CX2019" i="1"/>
  <c r="CX2003" i="1"/>
  <c r="CX1987" i="1"/>
  <c r="CX1971" i="1"/>
  <c r="CX1955" i="1"/>
  <c r="CX1939" i="1"/>
  <c r="CX1923" i="1"/>
  <c r="CX1907" i="1"/>
  <c r="CX1891" i="1"/>
  <c r="CX1875" i="1"/>
  <c r="CX1859" i="1"/>
  <c r="CX1843" i="1"/>
  <c r="CX1827" i="1"/>
  <c r="CX1811" i="1"/>
  <c r="CX1795" i="1"/>
  <c r="CX1779" i="1"/>
  <c r="CX1763" i="1"/>
  <c r="CX1747" i="1"/>
  <c r="CX1731" i="1"/>
  <c r="CX1715" i="1"/>
  <c r="CX1699" i="1"/>
  <c r="CX1683" i="1"/>
  <c r="CX1667" i="1"/>
  <c r="CX1651" i="1"/>
  <c r="CX1635" i="1"/>
  <c r="CX1619" i="1"/>
  <c r="CX1603" i="1"/>
  <c r="CX1587" i="1"/>
  <c r="CX1571" i="1"/>
  <c r="CX1555" i="1"/>
  <c r="CX1539" i="1"/>
  <c r="CX1523" i="1"/>
  <c r="CX1507" i="1"/>
  <c r="CX1491" i="1"/>
  <c r="CX1475" i="1"/>
  <c r="CX1459" i="1"/>
  <c r="CX1443" i="1"/>
  <c r="CX1427" i="1"/>
  <c r="CX1411" i="1"/>
  <c r="CX1395" i="1"/>
  <c r="CX2722" i="1"/>
  <c r="CX2706" i="1"/>
  <c r="CX2690" i="1"/>
  <c r="CX2674" i="1"/>
  <c r="CX2658" i="1"/>
  <c r="CX2642" i="1"/>
  <c r="CX2626" i="1"/>
  <c r="CX2610" i="1"/>
  <c r="CX2594" i="1"/>
  <c r="CX2578" i="1"/>
  <c r="CX2562" i="1"/>
  <c r="CX2546" i="1"/>
  <c r="CX2530" i="1"/>
  <c r="CX2514" i="1"/>
  <c r="CX2498" i="1"/>
  <c r="CX2482" i="1"/>
  <c r="CX2466" i="1"/>
  <c r="CX2450" i="1"/>
  <c r="CX2434" i="1"/>
  <c r="CX2418" i="1"/>
  <c r="CX2402" i="1"/>
  <c r="CX2386" i="1"/>
  <c r="CX2370" i="1"/>
  <c r="CX2354" i="1"/>
  <c r="CX2338" i="1"/>
  <c r="CX2322" i="1"/>
  <c r="CX2306" i="1"/>
  <c r="CX2290" i="1"/>
  <c r="CX2274" i="1"/>
  <c r="CX2258" i="1"/>
  <c r="CX2242" i="1"/>
  <c r="CX2226" i="1"/>
  <c r="CX2210" i="1"/>
  <c r="CX2194" i="1"/>
  <c r="CX2178" i="1"/>
  <c r="CX2162" i="1"/>
  <c r="CX2146" i="1"/>
  <c r="CX2130" i="1"/>
  <c r="CX2114" i="1"/>
  <c r="CX2098" i="1"/>
  <c r="CX2082" i="1"/>
  <c r="CX2066" i="1"/>
  <c r="CX2050" i="1"/>
  <c r="CX2034" i="1"/>
  <c r="CX2018" i="1"/>
  <c r="CX2002" i="1"/>
  <c r="CX1986" i="1"/>
  <c r="CX1970" i="1"/>
  <c r="CX1954" i="1"/>
  <c r="CX1938" i="1"/>
  <c r="CX1922" i="1"/>
  <c r="CX1906" i="1"/>
  <c r="CX1890" i="1"/>
  <c r="CX1874" i="1"/>
  <c r="CX1858" i="1"/>
  <c r="CX1842" i="1"/>
  <c r="CX1826" i="1"/>
  <c r="CX1810" i="1"/>
  <c r="CX1794" i="1"/>
  <c r="CX1778" i="1"/>
  <c r="CX1762" i="1"/>
  <c r="CX1746" i="1"/>
  <c r="CX1730" i="1"/>
  <c r="CX1714" i="1"/>
  <c r="CX1698" i="1"/>
  <c r="CX1682" i="1"/>
  <c r="CX1666" i="1"/>
  <c r="CX1650" i="1"/>
  <c r="CX1634" i="1"/>
  <c r="CX1618" i="1"/>
  <c r="CX1602" i="1"/>
  <c r="CX1586" i="1"/>
  <c r="CX1570" i="1"/>
  <c r="CX1554" i="1"/>
  <c r="CX1538" i="1"/>
  <c r="CX1522" i="1"/>
  <c r="CX1506" i="1"/>
  <c r="CX1490" i="1"/>
  <c r="CX1474" i="1"/>
  <c r="CX1458" i="1"/>
  <c r="CX1442" i="1"/>
  <c r="CX1426" i="1"/>
  <c r="CX1410" i="1"/>
  <c r="CX1394" i="1"/>
  <c r="CX2737" i="1"/>
  <c r="CX2721" i="1"/>
  <c r="CX2705" i="1"/>
  <c r="CX2689" i="1"/>
  <c r="CX2673" i="1"/>
  <c r="CX2657" i="1"/>
  <c r="CX2641" i="1"/>
  <c r="CX2625" i="1"/>
  <c r="CX2609" i="1"/>
  <c r="CX2593" i="1"/>
  <c r="CX2577" i="1"/>
  <c r="CX2561" i="1"/>
  <c r="CX2545" i="1"/>
  <c r="CX2529" i="1"/>
  <c r="CX2513" i="1"/>
  <c r="CX2497" i="1"/>
  <c r="CX2481" i="1"/>
  <c r="CX2465" i="1"/>
  <c r="CX2449" i="1"/>
  <c r="CX2433" i="1"/>
  <c r="CX2417" i="1"/>
  <c r="CX2401" i="1"/>
  <c r="CX2385" i="1"/>
  <c r="CX2369" i="1"/>
  <c r="CX2353" i="1"/>
  <c r="CX2337" i="1"/>
  <c r="CX2321" i="1"/>
  <c r="CX2305" i="1"/>
  <c r="CX2289" i="1"/>
  <c r="CX2273" i="1"/>
  <c r="CX2257" i="1"/>
  <c r="CX2241" i="1"/>
  <c r="CX2225" i="1"/>
  <c r="CX2209" i="1"/>
  <c r="CX2193" i="1"/>
  <c r="CX2177" i="1"/>
  <c r="CX2161" i="1"/>
  <c r="CX2145" i="1"/>
  <c r="CX2129" i="1"/>
  <c r="CX2113" i="1"/>
  <c r="CX2097" i="1"/>
  <c r="CX2081" i="1"/>
  <c r="CX2065" i="1"/>
  <c r="CX2049" i="1"/>
  <c r="CX2033" i="1"/>
  <c r="CX2017" i="1"/>
  <c r="CX2001" i="1"/>
  <c r="CX1985" i="1"/>
  <c r="CX1969" i="1"/>
  <c r="CX1953" i="1"/>
  <c r="CX1937" i="1"/>
  <c r="CX1921" i="1"/>
  <c r="CX1905" i="1"/>
  <c r="CX1889" i="1"/>
  <c r="CX1873" i="1"/>
  <c r="CX1857" i="1"/>
  <c r="CX1841" i="1"/>
  <c r="CX1825" i="1"/>
  <c r="CX1809" i="1"/>
  <c r="CX1793" i="1"/>
  <c r="CX1777" i="1"/>
  <c r="CX1761" i="1"/>
  <c r="CX1745" i="1"/>
  <c r="CX1729" i="1"/>
  <c r="CX1713" i="1"/>
  <c r="CX1697" i="1"/>
  <c r="CX1681" i="1"/>
  <c r="CX1665" i="1"/>
  <c r="CX1649" i="1"/>
  <c r="CX1633" i="1"/>
  <c r="CX1617" i="1"/>
  <c r="CX1601" i="1"/>
  <c r="CX1585" i="1"/>
  <c r="CX1569" i="1"/>
  <c r="CX1553" i="1"/>
  <c r="CX1537" i="1"/>
  <c r="CX1521" i="1"/>
  <c r="CX1505" i="1"/>
  <c r="CX1489" i="1"/>
  <c r="CX1473" i="1"/>
  <c r="CX1457" i="1"/>
  <c r="CX1441" i="1"/>
  <c r="CX1425" i="1"/>
  <c r="CX1409" i="1"/>
  <c r="CX1393" i="1"/>
  <c r="CX2736" i="1"/>
  <c r="CX2720" i="1"/>
  <c r="CX2704" i="1"/>
  <c r="CX2688" i="1"/>
  <c r="CX2672" i="1"/>
  <c r="CX2656" i="1"/>
  <c r="CX2640" i="1"/>
  <c r="CX2624" i="1"/>
  <c r="CX2608" i="1"/>
  <c r="CX2592" i="1"/>
  <c r="CX2576" i="1"/>
  <c r="CX2560" i="1"/>
  <c r="CX2544" i="1"/>
  <c r="CX2528" i="1"/>
  <c r="CX2512" i="1"/>
  <c r="CX2496" i="1"/>
  <c r="CX2480" i="1"/>
  <c r="CX2464" i="1"/>
  <c r="CX2448" i="1"/>
  <c r="CX2432" i="1"/>
  <c r="CX2416" i="1"/>
  <c r="CX2400" i="1"/>
  <c r="CX2384" i="1"/>
  <c r="CX2368" i="1"/>
  <c r="CX2352" i="1"/>
  <c r="CX2336" i="1"/>
  <c r="CX2320" i="1"/>
  <c r="CX2304" i="1"/>
  <c r="CX2288" i="1"/>
  <c r="CX2272" i="1"/>
  <c r="CX2256" i="1"/>
  <c r="CX2240" i="1"/>
  <c r="CX2224" i="1"/>
  <c r="CX2208" i="1"/>
  <c r="CX2192" i="1"/>
  <c r="CX2176" i="1"/>
  <c r="CX2160" i="1"/>
  <c r="CX2144" i="1"/>
  <c r="CX2128" i="1"/>
  <c r="CX2112" i="1"/>
  <c r="CX2096" i="1"/>
  <c r="CX2080" i="1"/>
  <c r="CX2064" i="1"/>
  <c r="CX2048" i="1"/>
  <c r="CX2032" i="1"/>
  <c r="CX2016" i="1"/>
  <c r="CX2000" i="1"/>
  <c r="CX1984" i="1"/>
  <c r="CX1968" i="1"/>
  <c r="CX1952" i="1"/>
  <c r="CX1936" i="1"/>
  <c r="CX1920" i="1"/>
  <c r="CX1904" i="1"/>
  <c r="CX1888" i="1"/>
  <c r="CX1872" i="1"/>
  <c r="CX1856" i="1"/>
  <c r="CX1840" i="1"/>
  <c r="CX1824" i="1"/>
  <c r="CX1808" i="1"/>
  <c r="CX1792" i="1"/>
  <c r="CX1776" i="1"/>
  <c r="CX1760" i="1"/>
  <c r="CX1744" i="1"/>
  <c r="CX1728" i="1"/>
  <c r="CX1712" i="1"/>
  <c r="CX1696" i="1"/>
  <c r="CX1680" i="1"/>
  <c r="CX1664" i="1"/>
  <c r="CX1648" i="1"/>
  <c r="CX1632" i="1"/>
  <c r="CX1616" i="1"/>
  <c r="CX1600" i="1"/>
  <c r="CX1584" i="1"/>
  <c r="CX1568" i="1"/>
  <c r="CX1552" i="1"/>
  <c r="CX1536" i="1"/>
  <c r="CX1520" i="1"/>
  <c r="CX1504" i="1"/>
  <c r="CX1488" i="1"/>
  <c r="CX1472" i="1"/>
  <c r="CX1456" i="1"/>
  <c r="CX1440" i="1"/>
  <c r="CX1424" i="1"/>
  <c r="CX1408" i="1"/>
  <c r="CX1392" i="1"/>
  <c r="CX2735" i="1"/>
  <c r="CX2719" i="1"/>
  <c r="CX2703" i="1"/>
  <c r="CX2687" i="1"/>
  <c r="CX2671" i="1"/>
  <c r="CX2655" i="1"/>
  <c r="CX2639" i="1"/>
  <c r="CX2623" i="1"/>
  <c r="CX2607" i="1"/>
  <c r="CX2591" i="1"/>
  <c r="CX2575" i="1"/>
  <c r="CX2559" i="1"/>
  <c r="CX2543" i="1"/>
  <c r="CX2527" i="1"/>
  <c r="CX2511" i="1"/>
  <c r="CX2495" i="1"/>
  <c r="CX2479" i="1"/>
  <c r="CX2463" i="1"/>
  <c r="CX2447" i="1"/>
  <c r="CX2431" i="1"/>
  <c r="CX2415" i="1"/>
  <c r="CX2399" i="1"/>
  <c r="CX2383" i="1"/>
  <c r="CX2367" i="1"/>
  <c r="CX2351" i="1"/>
  <c r="CX2335" i="1"/>
  <c r="CX2319" i="1"/>
  <c r="CX2303" i="1"/>
  <c r="CX2287" i="1"/>
  <c r="CX2271" i="1"/>
  <c r="CX2255" i="1"/>
  <c r="CX2239" i="1"/>
  <c r="CX2223" i="1"/>
  <c r="CX2207" i="1"/>
  <c r="CX2191" i="1"/>
  <c r="CX2175" i="1"/>
  <c r="CX2159" i="1"/>
  <c r="CX2143" i="1"/>
  <c r="CX2127" i="1"/>
  <c r="CX2111" i="1"/>
  <c r="CX2095" i="1"/>
  <c r="CX2079" i="1"/>
  <c r="CX2063" i="1"/>
  <c r="CX2047" i="1"/>
  <c r="CX2031" i="1"/>
  <c r="CX2015" i="1"/>
  <c r="CX1999" i="1"/>
  <c r="CX1983" i="1"/>
  <c r="CX1967" i="1"/>
  <c r="CX1951" i="1"/>
  <c r="CX1935" i="1"/>
  <c r="CX1919" i="1"/>
  <c r="CX1903" i="1"/>
  <c r="CX1887" i="1"/>
  <c r="CX1871" i="1"/>
  <c r="CX1855" i="1"/>
  <c r="CX1839" i="1"/>
  <c r="CX1823" i="1"/>
  <c r="CX1807" i="1"/>
  <c r="CX1791" i="1"/>
  <c r="CX1775" i="1"/>
  <c r="CX1759" i="1"/>
  <c r="CX1743" i="1"/>
  <c r="CX1727" i="1"/>
  <c r="CX1711" i="1"/>
  <c r="CX1695" i="1"/>
  <c r="CX1679" i="1"/>
  <c r="CX1663" i="1"/>
  <c r="CX1647" i="1"/>
  <c r="CX1631" i="1"/>
  <c r="CX1615" i="1"/>
  <c r="CX1599" i="1"/>
  <c r="CX1583" i="1"/>
  <c r="CX1567" i="1"/>
  <c r="CX1551" i="1"/>
  <c r="CX1535" i="1"/>
  <c r="CX1519" i="1"/>
  <c r="CX1503" i="1"/>
  <c r="CX1487" i="1"/>
  <c r="CX1471" i="1"/>
  <c r="CX1455" i="1"/>
  <c r="CX1439" i="1"/>
  <c r="CX1423" i="1"/>
  <c r="CX1407" i="1"/>
  <c r="CX1391" i="1"/>
  <c r="CX2718" i="1"/>
  <c r="CX2702" i="1"/>
  <c r="CX2686" i="1"/>
  <c r="CX2670" i="1"/>
  <c r="CX2654" i="1"/>
  <c r="CX2638" i="1"/>
  <c r="CX2622" i="1"/>
  <c r="CX2606" i="1"/>
  <c r="CX2590" i="1"/>
  <c r="CX2574" i="1"/>
  <c r="CX2558" i="1"/>
  <c r="CX2542" i="1"/>
  <c r="CX2526" i="1"/>
  <c r="CX2510" i="1"/>
  <c r="CX2494" i="1"/>
  <c r="CX2478" i="1"/>
  <c r="CX2462" i="1"/>
  <c r="CX2446" i="1"/>
  <c r="CX2430" i="1"/>
  <c r="CX2414" i="1"/>
  <c r="CX2398" i="1"/>
  <c r="CX2382" i="1"/>
  <c r="CX2366" i="1"/>
  <c r="CX2350" i="1"/>
  <c r="CX2334" i="1"/>
  <c r="CX2318" i="1"/>
  <c r="CX2302" i="1"/>
  <c r="CX2286" i="1"/>
  <c r="CX2270" i="1"/>
  <c r="CX2254" i="1"/>
  <c r="CX2238" i="1"/>
  <c r="CX2222" i="1"/>
  <c r="CX2206" i="1"/>
  <c r="CX2190" i="1"/>
  <c r="CX2174" i="1"/>
  <c r="CX2158" i="1"/>
  <c r="CX2142" i="1"/>
  <c r="CX2126" i="1"/>
  <c r="CX2110" i="1"/>
  <c r="CX2094" i="1"/>
  <c r="CX2078" i="1"/>
  <c r="CX2062" i="1"/>
  <c r="CX2046" i="1"/>
  <c r="CX2030" i="1"/>
  <c r="CX2014" i="1"/>
  <c r="CX1998" i="1"/>
  <c r="CX1982" i="1"/>
  <c r="CX1966" i="1"/>
  <c r="CX1950" i="1"/>
  <c r="CX1934" i="1"/>
  <c r="CX1918" i="1"/>
  <c r="CX1902" i="1"/>
  <c r="CX1886" i="1"/>
  <c r="CX1870" i="1"/>
  <c r="CX1854" i="1"/>
  <c r="CX1838" i="1"/>
  <c r="CX1822" i="1"/>
  <c r="CX1806" i="1"/>
  <c r="CX1790" i="1"/>
  <c r="CX1774" i="1"/>
  <c r="CX1758" i="1"/>
  <c r="CX1742" i="1"/>
  <c r="CX1726" i="1"/>
  <c r="CX1710" i="1"/>
  <c r="CX1694" i="1"/>
  <c r="CX1678" i="1"/>
  <c r="CX1662" i="1"/>
  <c r="CX1646" i="1"/>
  <c r="CX1630" i="1"/>
  <c r="CX1614" i="1"/>
  <c r="CX1598" i="1"/>
  <c r="CX1582" i="1"/>
  <c r="CX1566" i="1"/>
  <c r="CX1550" i="1"/>
  <c r="CX1534" i="1"/>
  <c r="CX1518" i="1"/>
  <c r="CX1502" i="1"/>
  <c r="CX1486" i="1"/>
  <c r="CX1470" i="1"/>
  <c r="CX1454" i="1"/>
  <c r="CX1438" i="1"/>
  <c r="CX1422" i="1"/>
  <c r="CX1406" i="1"/>
  <c r="CX1390" i="1"/>
  <c r="CX2717" i="1"/>
  <c r="CX2701" i="1"/>
  <c r="CX2685" i="1"/>
  <c r="CX2669" i="1"/>
  <c r="CX2653" i="1"/>
  <c r="CX2637" i="1"/>
  <c r="CX2621" i="1"/>
  <c r="CX2605" i="1"/>
  <c r="CX2589" i="1"/>
  <c r="CX2573" i="1"/>
  <c r="CX2557" i="1"/>
  <c r="CX2541" i="1"/>
  <c r="CX2525" i="1"/>
  <c r="CX2509" i="1"/>
  <c r="CX2493" i="1"/>
  <c r="CX2477" i="1"/>
  <c r="CX2461" i="1"/>
  <c r="CX2445" i="1"/>
  <c r="CX2429" i="1"/>
  <c r="CX2413" i="1"/>
  <c r="CX2397" i="1"/>
  <c r="CX2381" i="1"/>
  <c r="CX2365" i="1"/>
  <c r="CX2349" i="1"/>
  <c r="CX2333" i="1"/>
  <c r="CX2317" i="1"/>
  <c r="CX2301" i="1"/>
  <c r="CX2285" i="1"/>
  <c r="CX2269" i="1"/>
  <c r="CX2253" i="1"/>
  <c r="CX2237" i="1"/>
  <c r="CX2221" i="1"/>
  <c r="CX2205" i="1"/>
  <c r="CX2189" i="1"/>
  <c r="CX2173" i="1"/>
  <c r="CX2157" i="1"/>
  <c r="CX2141" i="1"/>
  <c r="CX2125" i="1"/>
  <c r="CX2109" i="1"/>
  <c r="CX2093" i="1"/>
  <c r="CX2077" i="1"/>
  <c r="CX2061" i="1"/>
  <c r="CX2045" i="1"/>
  <c r="CX2029" i="1"/>
  <c r="CX2013" i="1"/>
  <c r="CX1997" i="1"/>
  <c r="CX1981" i="1"/>
  <c r="CX1965" i="1"/>
  <c r="CX1949" i="1"/>
  <c r="CX1933" i="1"/>
  <c r="CX1917" i="1"/>
  <c r="CX1901" i="1"/>
  <c r="CX1885" i="1"/>
  <c r="CX1869" i="1"/>
  <c r="CX1853" i="1"/>
  <c r="CX1837" i="1"/>
  <c r="CX1821" i="1"/>
  <c r="CX1805" i="1"/>
  <c r="CX1789" i="1"/>
  <c r="CX1773" i="1"/>
  <c r="CX1757" i="1"/>
  <c r="CX1741" i="1"/>
  <c r="CX1725" i="1"/>
  <c r="CX1709" i="1"/>
  <c r="CX1693" i="1"/>
  <c r="CX1677" i="1"/>
  <c r="CX1661" i="1"/>
  <c r="CX1645" i="1"/>
  <c r="CX1629" i="1"/>
  <c r="CX1613" i="1"/>
  <c r="CX1597" i="1"/>
  <c r="CX1581" i="1"/>
  <c r="CX1565" i="1"/>
  <c r="CX1549" i="1"/>
  <c r="CX1533" i="1"/>
  <c r="CX1517" i="1"/>
  <c r="CX1501" i="1"/>
  <c r="CX1485" i="1"/>
  <c r="CX1469" i="1"/>
  <c r="CX1453" i="1"/>
  <c r="CX1437" i="1"/>
  <c r="CX1421" i="1"/>
  <c r="CX1405" i="1"/>
  <c r="CX1389" i="1"/>
  <c r="CX1339" i="1"/>
  <c r="CX1323" i="1"/>
  <c r="CX1307" i="1"/>
  <c r="CX1291" i="1"/>
  <c r="CX1275" i="1"/>
  <c r="CX1259" i="1"/>
  <c r="CX1243" i="1"/>
  <c r="CX1227" i="1"/>
  <c r="CX1211" i="1"/>
  <c r="CX1195" i="1"/>
  <c r="CX1179" i="1"/>
  <c r="CX1163" i="1"/>
  <c r="CX1147" i="1"/>
  <c r="CX1131" i="1"/>
  <c r="CX1115" i="1"/>
  <c r="CX1099" i="1"/>
  <c r="CX1083" i="1"/>
  <c r="CX1067" i="1"/>
  <c r="CX1051" i="1"/>
  <c r="CX1035" i="1"/>
  <c r="CX1019" i="1"/>
  <c r="CX1003" i="1"/>
  <c r="CX987" i="1"/>
  <c r="CX971" i="1"/>
  <c r="CX955" i="1"/>
  <c r="CX939" i="1"/>
  <c r="CX923" i="1"/>
  <c r="CX907" i="1"/>
  <c r="CX891" i="1"/>
  <c r="CX875" i="1"/>
  <c r="CX859" i="1"/>
  <c r="CX843" i="1"/>
  <c r="CX827" i="1"/>
  <c r="CX811" i="1"/>
  <c r="CX795" i="1"/>
  <c r="CX779" i="1"/>
  <c r="CX763" i="1"/>
  <c r="CX747" i="1"/>
  <c r="CX731" i="1"/>
  <c r="CX715" i="1"/>
  <c r="CX699" i="1"/>
  <c r="CX683" i="1"/>
  <c r="CX667" i="1"/>
  <c r="CX651" i="1"/>
  <c r="CX635" i="1"/>
  <c r="CX619" i="1"/>
  <c r="CX603" i="1"/>
  <c r="CX587" i="1"/>
  <c r="CX571" i="1"/>
  <c r="CX555" i="1"/>
  <c r="CX539" i="1"/>
  <c r="CX523" i="1"/>
  <c r="CX507" i="1"/>
  <c r="CX1114" i="1"/>
  <c r="CX1098" i="1"/>
  <c r="CX1082" i="1"/>
  <c r="CX1066" i="1"/>
  <c r="CX1050" i="1"/>
  <c r="CX1034" i="1"/>
  <c r="CX1018" i="1"/>
  <c r="CX1002" i="1"/>
  <c r="CX986" i="1"/>
  <c r="CX970" i="1"/>
  <c r="CX954" i="1"/>
  <c r="CX938" i="1"/>
  <c r="CX922" i="1"/>
  <c r="CX906" i="1"/>
  <c r="CX890" i="1"/>
  <c r="CX874" i="1"/>
  <c r="CX858" i="1"/>
  <c r="CX842" i="1"/>
  <c r="CX826" i="1"/>
  <c r="CX810" i="1"/>
  <c r="CX794" i="1"/>
  <c r="CX778" i="1"/>
  <c r="CX762" i="1"/>
  <c r="CX746" i="1"/>
  <c r="CX730" i="1"/>
  <c r="CX714" i="1"/>
  <c r="CX698" i="1"/>
  <c r="CX682" i="1"/>
  <c r="CX666" i="1"/>
  <c r="CX650" i="1"/>
  <c r="CX634" i="1"/>
  <c r="CX618" i="1"/>
  <c r="CX602" i="1"/>
  <c r="CX586" i="1"/>
  <c r="CX570" i="1"/>
  <c r="CX554" i="1"/>
  <c r="CX538" i="1"/>
  <c r="CX522" i="1"/>
  <c r="CX506" i="1"/>
  <c r="CX1369" i="1"/>
  <c r="CX1353" i="1"/>
  <c r="CX1337" i="1"/>
  <c r="CX1321" i="1"/>
  <c r="CX1305" i="1"/>
  <c r="CX1289" i="1"/>
  <c r="CX1273" i="1"/>
  <c r="CX1257" i="1"/>
  <c r="CX1241" i="1"/>
  <c r="CX1225" i="1"/>
  <c r="CX1209" i="1"/>
  <c r="CX1193" i="1"/>
  <c r="CX1177" i="1"/>
  <c r="CX1161" i="1"/>
  <c r="CX1145" i="1"/>
  <c r="CX1129" i="1"/>
  <c r="CX1113" i="1"/>
  <c r="CX1097" i="1"/>
  <c r="CX1081" i="1"/>
  <c r="CX1065" i="1"/>
  <c r="CX1049" i="1"/>
  <c r="CX1033" i="1"/>
  <c r="CX1017" i="1"/>
  <c r="CX1001" i="1"/>
  <c r="CX985" i="1"/>
  <c r="CX969" i="1"/>
  <c r="CX953" i="1"/>
  <c r="CX937" i="1"/>
  <c r="CX921" i="1"/>
  <c r="CX905" i="1"/>
  <c r="CX889" i="1"/>
  <c r="CX873" i="1"/>
  <c r="CX857" i="1"/>
  <c r="CX841" i="1"/>
  <c r="CX825" i="1"/>
  <c r="CX809" i="1"/>
  <c r="CX793" i="1"/>
  <c r="CX777" i="1"/>
  <c r="CX761" i="1"/>
  <c r="CX745" i="1"/>
  <c r="CX729" i="1"/>
  <c r="CX713" i="1"/>
  <c r="CX697" i="1"/>
  <c r="CX681" i="1"/>
  <c r="CX665" i="1"/>
  <c r="CX649" i="1"/>
  <c r="CX633" i="1"/>
  <c r="CX617" i="1"/>
  <c r="CX601" i="1"/>
  <c r="CX585" i="1"/>
  <c r="CX569" i="1"/>
  <c r="CX553" i="1"/>
  <c r="CX537" i="1"/>
  <c r="CX521" i="1"/>
  <c r="CX505" i="1"/>
  <c r="CX1368" i="1"/>
  <c r="CX1352" i="1"/>
  <c r="CX1336" i="1"/>
  <c r="CX1320" i="1"/>
  <c r="CX1304" i="1"/>
  <c r="CX1288" i="1"/>
  <c r="CX1272" i="1"/>
  <c r="CX1256" i="1"/>
  <c r="CX1240" i="1"/>
  <c r="CX1224" i="1"/>
  <c r="CX1208" i="1"/>
  <c r="CX1192" i="1"/>
  <c r="CX1176" i="1"/>
  <c r="CX1160" i="1"/>
  <c r="CX1144" i="1"/>
  <c r="CX1128" i="1"/>
  <c r="CX1112" i="1"/>
  <c r="CX1096" i="1"/>
  <c r="CX1080" i="1"/>
  <c r="CX1064" i="1"/>
  <c r="CX1048" i="1"/>
  <c r="CX1032" i="1"/>
  <c r="CX1016" i="1"/>
  <c r="CX1000" i="1"/>
  <c r="CX984" i="1"/>
  <c r="CX968" i="1"/>
  <c r="CX952" i="1"/>
  <c r="CX936" i="1"/>
  <c r="CX920" i="1"/>
  <c r="CX904" i="1"/>
  <c r="CX888" i="1"/>
  <c r="CX872" i="1"/>
  <c r="CX856" i="1"/>
  <c r="CX840" i="1"/>
  <c r="CX824" i="1"/>
  <c r="CX808" i="1"/>
  <c r="CX792" i="1"/>
  <c r="CX776" i="1"/>
  <c r="CX760" i="1"/>
  <c r="CX744" i="1"/>
  <c r="CX728" i="1"/>
  <c r="CX712" i="1"/>
  <c r="CX696" i="1"/>
  <c r="CX680" i="1"/>
  <c r="CX664" i="1"/>
  <c r="CX648" i="1"/>
  <c r="CX632" i="1"/>
  <c r="CX616" i="1"/>
  <c r="CX600" i="1"/>
  <c r="CX584" i="1"/>
  <c r="CX568" i="1"/>
  <c r="CX552" i="1"/>
  <c r="CX536" i="1"/>
  <c r="CX520" i="1"/>
  <c r="CX504" i="1"/>
  <c r="CX1351" i="1"/>
  <c r="CX1335" i="1"/>
  <c r="CX1319" i="1"/>
  <c r="CX1303" i="1"/>
  <c r="CX1287" i="1"/>
  <c r="CX1271" i="1"/>
  <c r="CX1255" i="1"/>
  <c r="CX1239" i="1"/>
  <c r="CX1223" i="1"/>
  <c r="CX1207" i="1"/>
  <c r="CX1191" i="1"/>
  <c r="CX1175" i="1"/>
  <c r="CX1159" i="1"/>
  <c r="CX1143" i="1"/>
  <c r="CX1127" i="1"/>
  <c r="CX1111" i="1"/>
  <c r="CX1095" i="1"/>
  <c r="CX1079" i="1"/>
  <c r="CX1063" i="1"/>
  <c r="CX1047" i="1"/>
  <c r="CX1031" i="1"/>
  <c r="CX1015" i="1"/>
  <c r="CX999" i="1"/>
  <c r="CX983" i="1"/>
  <c r="CX967" i="1"/>
  <c r="CX951" i="1"/>
  <c r="CX935" i="1"/>
  <c r="CX919" i="1"/>
  <c r="CX903" i="1"/>
  <c r="CX887" i="1"/>
  <c r="CX871" i="1"/>
  <c r="CX855" i="1"/>
  <c r="CX839" i="1"/>
  <c r="CX823" i="1"/>
  <c r="CX807" i="1"/>
  <c r="CX791" i="1"/>
  <c r="CX775" i="1"/>
  <c r="CX759" i="1"/>
  <c r="CX743" i="1"/>
  <c r="CX727" i="1"/>
  <c r="CX711" i="1"/>
  <c r="CX695" i="1"/>
  <c r="CX679" i="1"/>
  <c r="CX663" i="1"/>
  <c r="CX647" i="1"/>
  <c r="CX631" i="1"/>
  <c r="CX615" i="1"/>
  <c r="CX599" i="1"/>
  <c r="CX583" i="1"/>
  <c r="CX567" i="1"/>
  <c r="CX551" i="1"/>
  <c r="CX535" i="1"/>
  <c r="CX519" i="1"/>
  <c r="CX503" i="1"/>
  <c r="CX1366" i="1"/>
  <c r="CX1350" i="1"/>
  <c r="CX1334" i="1"/>
  <c r="CX1318" i="1"/>
  <c r="CX1302" i="1"/>
  <c r="CX1286" i="1"/>
  <c r="CX1270" i="1"/>
  <c r="CX1254" i="1"/>
  <c r="CX1238" i="1"/>
  <c r="CX1222" i="1"/>
  <c r="CX1206" i="1"/>
  <c r="CX1190" i="1"/>
  <c r="CX1174" i="1"/>
  <c r="CX1158" i="1"/>
  <c r="CX1142" i="1"/>
  <c r="CX1126" i="1"/>
  <c r="CX1110" i="1"/>
  <c r="CX1094" i="1"/>
  <c r="CX1078" i="1"/>
  <c r="CX1062" i="1"/>
  <c r="CX1046" i="1"/>
  <c r="CX1030" i="1"/>
  <c r="CX1014" i="1"/>
  <c r="CX998" i="1"/>
  <c r="CX982" i="1"/>
  <c r="CX966" i="1"/>
  <c r="CX950" i="1"/>
  <c r="CX934" i="1"/>
  <c r="CX918" i="1"/>
  <c r="CX902" i="1"/>
  <c r="CX886" i="1"/>
  <c r="CX870" i="1"/>
  <c r="CX854" i="1"/>
  <c r="CX838" i="1"/>
  <c r="CX822" i="1"/>
  <c r="CX806" i="1"/>
  <c r="CX790" i="1"/>
  <c r="CX774" i="1"/>
  <c r="CX758" i="1"/>
  <c r="CX742" i="1"/>
  <c r="CX726" i="1"/>
  <c r="CX710" i="1"/>
  <c r="CX694" i="1"/>
  <c r="CX678" i="1"/>
  <c r="CX662" i="1"/>
  <c r="CX646" i="1"/>
  <c r="CX630" i="1"/>
  <c r="CX614" i="1"/>
  <c r="CX598" i="1"/>
  <c r="CX582" i="1"/>
  <c r="CX566" i="1"/>
  <c r="CX550" i="1"/>
  <c r="CX534" i="1"/>
  <c r="CX518" i="1"/>
  <c r="CX502" i="1"/>
  <c r="CX1381" i="1"/>
  <c r="CX1365" i="1"/>
  <c r="CX1349" i="1"/>
  <c r="CX1333" i="1"/>
  <c r="CX1317" i="1"/>
  <c r="CX1301" i="1"/>
  <c r="CX1285" i="1"/>
  <c r="CX1269" i="1"/>
  <c r="CX1253" i="1"/>
  <c r="CX1237" i="1"/>
  <c r="CX1221" i="1"/>
  <c r="CX1205" i="1"/>
  <c r="CX1189" i="1"/>
  <c r="CX1173" i="1"/>
  <c r="CX1157" i="1"/>
  <c r="CX1141" i="1"/>
  <c r="CX1125" i="1"/>
  <c r="CX1109" i="1"/>
  <c r="CX1093" i="1"/>
  <c r="CX1077" i="1"/>
  <c r="CX1061" i="1"/>
  <c r="CX1045" i="1"/>
  <c r="CX1029" i="1"/>
  <c r="CX1013" i="1"/>
  <c r="CX997" i="1"/>
  <c r="CX981" i="1"/>
  <c r="CX965" i="1"/>
  <c r="CX949" i="1"/>
  <c r="CX933" i="1"/>
  <c r="CX917" i="1"/>
  <c r="CX901" i="1"/>
  <c r="CX885" i="1"/>
  <c r="CX869" i="1"/>
  <c r="CX853" i="1"/>
  <c r="CX837" i="1"/>
  <c r="CX821" i="1"/>
  <c r="CX805" i="1"/>
  <c r="CX789" i="1"/>
  <c r="CX773" i="1"/>
  <c r="CX757" i="1"/>
  <c r="CX741" i="1"/>
  <c r="CX725" i="1"/>
  <c r="CX709" i="1"/>
  <c r="CX693" i="1"/>
  <c r="CX677" i="1"/>
  <c r="CX661" i="1"/>
  <c r="CX645" i="1"/>
  <c r="CX629" i="1"/>
  <c r="CX613" i="1"/>
  <c r="CX597" i="1"/>
  <c r="CX581" i="1"/>
  <c r="CX565" i="1"/>
  <c r="CX549" i="1"/>
  <c r="CX533" i="1"/>
  <c r="CX517" i="1"/>
  <c r="CX1380" i="1"/>
  <c r="CX1364" i="1"/>
  <c r="CX1348" i="1"/>
  <c r="CX1332" i="1"/>
  <c r="CX1316" i="1"/>
  <c r="CX1300" i="1"/>
  <c r="CX1284" i="1"/>
  <c r="CX1268" i="1"/>
  <c r="CX1252" i="1"/>
  <c r="CX1236" i="1"/>
  <c r="CX1220" i="1"/>
  <c r="CX1204" i="1"/>
  <c r="CX1188" i="1"/>
  <c r="CX1172" i="1"/>
  <c r="CX1156" i="1"/>
  <c r="CX1140" i="1"/>
  <c r="CX1124" i="1"/>
  <c r="CX1108" i="1"/>
  <c r="CX1092" i="1"/>
  <c r="CX1076" i="1"/>
  <c r="CX1060" i="1"/>
  <c r="CX1044" i="1"/>
  <c r="CX1028" i="1"/>
  <c r="CX1012" i="1"/>
  <c r="CX996" i="1"/>
  <c r="CX980" i="1"/>
  <c r="CX964" i="1"/>
  <c r="CX948" i="1"/>
  <c r="CX932" i="1"/>
  <c r="CX916" i="1"/>
  <c r="CX900" i="1"/>
  <c r="CX884" i="1"/>
  <c r="CX868" i="1"/>
  <c r="CX852" i="1"/>
  <c r="CX836" i="1"/>
  <c r="CX820" i="1"/>
  <c r="CX804" i="1"/>
  <c r="CX788" i="1"/>
  <c r="CX772" i="1"/>
  <c r="CX756" i="1"/>
  <c r="CX740" i="1"/>
  <c r="CX724" i="1"/>
  <c r="CX708" i="1"/>
  <c r="CX692" i="1"/>
  <c r="CX676" i="1"/>
  <c r="CX660" i="1"/>
  <c r="CX644" i="1"/>
  <c r="CX628" i="1"/>
  <c r="CX612" i="1"/>
  <c r="CX596" i="1"/>
  <c r="CX580" i="1"/>
  <c r="CX564" i="1"/>
  <c r="CX548" i="1"/>
  <c r="CX532" i="1"/>
  <c r="CX516" i="1"/>
  <c r="CX1379" i="1"/>
  <c r="CX1363" i="1"/>
  <c r="CX1347" i="1"/>
  <c r="CX1331" i="1"/>
  <c r="CX1315" i="1"/>
  <c r="CX1299" i="1"/>
  <c r="CX1283" i="1"/>
  <c r="CX1267" i="1"/>
  <c r="CX1251" i="1"/>
  <c r="CX1235" i="1"/>
  <c r="CX1219" i="1"/>
  <c r="CX1203" i="1"/>
  <c r="CX1187" i="1"/>
  <c r="CX1171" i="1"/>
  <c r="CX1155" i="1"/>
  <c r="CX1139" i="1"/>
  <c r="CX1123" i="1"/>
  <c r="CX1107" i="1"/>
  <c r="CX1091" i="1"/>
  <c r="CX1075" i="1"/>
  <c r="CX1059" i="1"/>
  <c r="CX1043" i="1"/>
  <c r="CX1027" i="1"/>
  <c r="CX1011" i="1"/>
  <c r="CX995" i="1"/>
  <c r="CX979" i="1"/>
  <c r="CX963" i="1"/>
  <c r="CX947" i="1"/>
  <c r="CX931" i="1"/>
  <c r="CX915" i="1"/>
  <c r="CX899" i="1"/>
  <c r="CX883" i="1"/>
  <c r="CX867" i="1"/>
  <c r="CX851" i="1"/>
  <c r="CX835" i="1"/>
  <c r="CX819" i="1"/>
  <c r="CX803" i="1"/>
  <c r="CX787" i="1"/>
  <c r="CX771" i="1"/>
  <c r="CX755" i="1"/>
  <c r="CX739" i="1"/>
  <c r="CX723" i="1"/>
  <c r="CX707" i="1"/>
  <c r="CX691" i="1"/>
  <c r="CX675" i="1"/>
  <c r="CX659" i="1"/>
  <c r="CX643" i="1"/>
  <c r="CX627" i="1"/>
  <c r="CX611" i="1"/>
  <c r="CX595" i="1"/>
  <c r="CX579" i="1"/>
  <c r="CX563" i="1"/>
  <c r="CX547" i="1"/>
  <c r="CX531" i="1"/>
  <c r="CX515" i="1"/>
  <c r="CX1378" i="1"/>
  <c r="CX1362" i="1"/>
  <c r="CX1346" i="1"/>
  <c r="CX1330" i="1"/>
  <c r="CX1314" i="1"/>
  <c r="CX1298" i="1"/>
  <c r="CX1282" i="1"/>
  <c r="CX1266" i="1"/>
  <c r="CX1250" i="1"/>
  <c r="CX1234" i="1"/>
  <c r="CX1218" i="1"/>
  <c r="CX1202" i="1"/>
  <c r="CX1186" i="1"/>
  <c r="CX1170" i="1"/>
  <c r="CX1154" i="1"/>
  <c r="CX1138" i="1"/>
  <c r="CX1122" i="1"/>
  <c r="CX1106" i="1"/>
  <c r="CX1090" i="1"/>
  <c r="CX1074" i="1"/>
  <c r="CX1058" i="1"/>
  <c r="CX1042" i="1"/>
  <c r="CX1026" i="1"/>
  <c r="CX1010" i="1"/>
  <c r="CX994" i="1"/>
  <c r="CX978" i="1"/>
  <c r="CX962" i="1"/>
  <c r="CX946" i="1"/>
  <c r="CX930" i="1"/>
  <c r="CX914" i="1"/>
  <c r="CX898" i="1"/>
  <c r="CX882" i="1"/>
  <c r="CX866" i="1"/>
  <c r="CX850" i="1"/>
  <c r="CX834" i="1"/>
  <c r="CX818" i="1"/>
  <c r="CX802" i="1"/>
  <c r="CX786" i="1"/>
  <c r="CX770" i="1"/>
  <c r="CX754" i="1"/>
  <c r="CX738" i="1"/>
  <c r="CX722" i="1"/>
  <c r="CX706" i="1"/>
  <c r="CX690" i="1"/>
  <c r="CX674" i="1"/>
  <c r="CX658" i="1"/>
  <c r="CX642" i="1"/>
  <c r="CX626" i="1"/>
  <c r="CX610" i="1"/>
  <c r="CX594" i="1"/>
  <c r="CX578" i="1"/>
  <c r="CX562" i="1"/>
  <c r="CX546" i="1"/>
  <c r="CX530" i="1"/>
  <c r="CX514" i="1"/>
  <c r="CX1377" i="1"/>
  <c r="CX1361" i="1"/>
  <c r="CX1345" i="1"/>
  <c r="CX1329" i="1"/>
  <c r="CX1313" i="1"/>
  <c r="CX1297" i="1"/>
  <c r="CX1281" i="1"/>
  <c r="CX1265" i="1"/>
  <c r="CX1249" i="1"/>
  <c r="CX1233" i="1"/>
  <c r="CX1217" i="1"/>
  <c r="CX1201" i="1"/>
  <c r="CX1185" i="1"/>
  <c r="CX1169" i="1"/>
  <c r="CX1153" i="1"/>
  <c r="CX1137" i="1"/>
  <c r="CX1121" i="1"/>
  <c r="CX1105" i="1"/>
  <c r="CX1089" i="1"/>
  <c r="CX1073" i="1"/>
  <c r="CX1057" i="1"/>
  <c r="CX1041" i="1"/>
  <c r="CX1025" i="1"/>
  <c r="CX1009" i="1"/>
  <c r="CX993" i="1"/>
  <c r="CX977" i="1"/>
  <c r="CX961" i="1"/>
  <c r="CX945" i="1"/>
  <c r="CX929" i="1"/>
  <c r="CX913" i="1"/>
  <c r="CX897" i="1"/>
  <c r="CX881" i="1"/>
  <c r="CX865" i="1"/>
  <c r="CX849" i="1"/>
  <c r="CX833" i="1"/>
  <c r="CX817" i="1"/>
  <c r="CX801" i="1"/>
  <c r="CX785" i="1"/>
  <c r="CX769" i="1"/>
  <c r="CX753" i="1"/>
  <c r="CX737" i="1"/>
  <c r="CX721" i="1"/>
  <c r="CX705" i="1"/>
  <c r="CX689" i="1"/>
  <c r="CX673" i="1"/>
  <c r="CX657" i="1"/>
  <c r="CX641" i="1"/>
  <c r="CX625" i="1"/>
  <c r="CX609" i="1"/>
  <c r="CX593" i="1"/>
  <c r="CX577" i="1"/>
  <c r="CX561" i="1"/>
  <c r="CX545" i="1"/>
  <c r="CX529" i="1"/>
  <c r="CX513" i="1"/>
  <c r="CX1376" i="1"/>
  <c r="CX1360" i="1"/>
  <c r="CX1344" i="1"/>
  <c r="CX1328" i="1"/>
  <c r="CX1312" i="1"/>
  <c r="CX1296" i="1"/>
  <c r="CX1280" i="1"/>
  <c r="CX1264" i="1"/>
  <c r="CX1248" i="1"/>
  <c r="CX1232" i="1"/>
  <c r="CX1216" i="1"/>
  <c r="CX1200" i="1"/>
  <c r="CX1184" i="1"/>
  <c r="CX1168" i="1"/>
  <c r="CX1152" i="1"/>
  <c r="CX1136" i="1"/>
  <c r="CX1120" i="1"/>
  <c r="CX1104" i="1"/>
  <c r="CX1088" i="1"/>
  <c r="CX1072" i="1"/>
  <c r="CX1056" i="1"/>
  <c r="CX1040" i="1"/>
  <c r="CX1024" i="1"/>
  <c r="CX1008" i="1"/>
  <c r="CX992" i="1"/>
  <c r="CX976" i="1"/>
  <c r="CX960" i="1"/>
  <c r="CX944" i="1"/>
  <c r="CX928" i="1"/>
  <c r="CX912" i="1"/>
  <c r="CX896" i="1"/>
  <c r="CX880" i="1"/>
  <c r="CX864" i="1"/>
  <c r="CX848" i="1"/>
  <c r="CX832" i="1"/>
  <c r="CX816" i="1"/>
  <c r="CX800" i="1"/>
  <c r="CX784" i="1"/>
  <c r="CX768" i="1"/>
  <c r="CX752" i="1"/>
  <c r="CX736" i="1"/>
  <c r="CX720" i="1"/>
  <c r="CX704" i="1"/>
  <c r="CX688" i="1"/>
  <c r="CX672" i="1"/>
  <c r="CX656" i="1"/>
  <c r="CX640" i="1"/>
  <c r="CX624" i="1"/>
  <c r="CX608" i="1"/>
  <c r="CX592" i="1"/>
  <c r="CX576" i="1"/>
  <c r="CX560" i="1"/>
  <c r="CX544" i="1"/>
  <c r="CX528" i="1"/>
  <c r="CX512" i="1"/>
  <c r="CX1375" i="1"/>
  <c r="CX1359" i="1"/>
  <c r="CX1343" i="1"/>
  <c r="CX1327" i="1"/>
  <c r="CX1311" i="1"/>
  <c r="CX1295" i="1"/>
  <c r="CX1279" i="1"/>
  <c r="CX1263" i="1"/>
  <c r="CX1247" i="1"/>
  <c r="CX1231" i="1"/>
  <c r="CX1215" i="1"/>
  <c r="CX1199" i="1"/>
  <c r="CX1183" i="1"/>
  <c r="CX1167" i="1"/>
  <c r="CX1151" i="1"/>
  <c r="CX1135" i="1"/>
  <c r="CX1119" i="1"/>
  <c r="CX1103" i="1"/>
  <c r="CX1087" i="1"/>
  <c r="CX1071" i="1"/>
  <c r="CX1055" i="1"/>
  <c r="CX1039" i="1"/>
  <c r="CX1023" i="1"/>
  <c r="CX1007" i="1"/>
  <c r="CX991" i="1"/>
  <c r="CX975" i="1"/>
  <c r="CX959" i="1"/>
  <c r="CX943" i="1"/>
  <c r="CX927" i="1"/>
  <c r="CX911" i="1"/>
  <c r="CX895" i="1"/>
  <c r="CX879" i="1"/>
  <c r="CX863" i="1"/>
  <c r="CX847" i="1"/>
  <c r="CX831" i="1"/>
  <c r="CX815" i="1"/>
  <c r="CX799" i="1"/>
  <c r="CX783" i="1"/>
  <c r="CX767" i="1"/>
  <c r="CX751" i="1"/>
  <c r="CX735" i="1"/>
  <c r="CX719" i="1"/>
  <c r="CX703" i="1"/>
  <c r="CX687" i="1"/>
  <c r="CX671" i="1"/>
  <c r="CX655" i="1"/>
  <c r="CX639" i="1"/>
  <c r="CX623" i="1"/>
  <c r="CX607" i="1"/>
  <c r="CX591" i="1"/>
  <c r="CX575" i="1"/>
  <c r="CX559" i="1"/>
  <c r="CX543" i="1"/>
  <c r="CX527" i="1"/>
  <c r="CX511" i="1"/>
  <c r="CX1374" i="1"/>
  <c r="CX1358" i="1"/>
  <c r="CX1342" i="1"/>
  <c r="CX1326" i="1"/>
  <c r="CX1310" i="1"/>
  <c r="CX1294" i="1"/>
  <c r="CX1278" i="1"/>
  <c r="CX1262" i="1"/>
  <c r="CX1246" i="1"/>
  <c r="CX1230" i="1"/>
  <c r="CX1214" i="1"/>
  <c r="CX1198" i="1"/>
  <c r="CX1182" i="1"/>
  <c r="CX1166" i="1"/>
  <c r="CX1150" i="1"/>
  <c r="CX1134" i="1"/>
  <c r="CX1118" i="1"/>
  <c r="CX1102" i="1"/>
  <c r="CX1086" i="1"/>
  <c r="CX1070" i="1"/>
  <c r="CX1054" i="1"/>
  <c r="CX1038" i="1"/>
  <c r="CX1022" i="1"/>
  <c r="CX1006" i="1"/>
  <c r="CX990" i="1"/>
  <c r="CX974" i="1"/>
  <c r="CX958" i="1"/>
  <c r="CX942" i="1"/>
  <c r="CX926" i="1"/>
  <c r="CX910" i="1"/>
  <c r="CX894" i="1"/>
  <c r="CX878" i="1"/>
  <c r="CX862" i="1"/>
  <c r="CX846" i="1"/>
  <c r="CX830" i="1"/>
  <c r="CX814" i="1"/>
  <c r="CX798" i="1"/>
  <c r="CX782" i="1"/>
  <c r="CX766" i="1"/>
  <c r="CX750" i="1"/>
  <c r="CX734" i="1"/>
  <c r="CX718" i="1"/>
  <c r="CX702" i="1"/>
  <c r="CX686" i="1"/>
  <c r="CX670" i="1"/>
  <c r="CX654" i="1"/>
  <c r="CX638" i="1"/>
  <c r="CX622" i="1"/>
  <c r="CX606" i="1"/>
  <c r="CX590" i="1"/>
  <c r="CX574" i="1"/>
  <c r="CX558" i="1"/>
  <c r="CX542" i="1"/>
  <c r="CX526" i="1"/>
  <c r="CX510" i="1"/>
  <c r="CX1373" i="1"/>
  <c r="CX1357" i="1"/>
  <c r="CX1341" i="1"/>
  <c r="CX1325" i="1"/>
  <c r="CX1309" i="1"/>
  <c r="CX1293" i="1"/>
  <c r="CX1277" i="1"/>
  <c r="CX1261" i="1"/>
  <c r="CX1245" i="1"/>
  <c r="CX1229" i="1"/>
  <c r="CX1213" i="1"/>
  <c r="CX1197" i="1"/>
  <c r="CX1181" i="1"/>
  <c r="CX1165" i="1"/>
  <c r="CX1149" i="1"/>
  <c r="CX1133" i="1"/>
  <c r="CX1117" i="1"/>
  <c r="CX1101" i="1"/>
  <c r="CX1085" i="1"/>
  <c r="CX1069" i="1"/>
  <c r="CX1053" i="1"/>
  <c r="CX1037" i="1"/>
  <c r="CX1021" i="1"/>
  <c r="CX1005" i="1"/>
  <c r="CX989" i="1"/>
  <c r="CX973" i="1"/>
  <c r="CX957" i="1"/>
  <c r="CX941" i="1"/>
  <c r="CX925" i="1"/>
  <c r="CX909" i="1"/>
  <c r="CX893" i="1"/>
  <c r="CX877" i="1"/>
  <c r="CX861" i="1"/>
  <c r="CX845" i="1"/>
  <c r="CX829" i="1"/>
  <c r="CX813" i="1"/>
  <c r="CX797" i="1"/>
  <c r="CX781" i="1"/>
  <c r="CX765" i="1"/>
  <c r="CX749" i="1"/>
  <c r="CX733" i="1"/>
  <c r="CX717" i="1"/>
  <c r="CX701" i="1"/>
  <c r="CX685" i="1"/>
  <c r="CX669" i="1"/>
  <c r="CX653" i="1"/>
  <c r="CX637" i="1"/>
  <c r="CX621" i="1"/>
  <c r="CX605" i="1"/>
  <c r="CX589" i="1"/>
  <c r="CX573" i="1"/>
  <c r="CX557" i="1"/>
  <c r="CX541" i="1"/>
  <c r="CX525" i="1"/>
  <c r="CX509" i="1"/>
  <c r="BY3056" i="1" l="1"/>
  <c r="CQ3056" i="1"/>
  <c r="BY3055" i="1"/>
  <c r="CQ3055" i="1"/>
  <c r="CA3055" i="1" l="1"/>
  <c r="CO3055" i="1"/>
  <c r="CA3056" i="1"/>
  <c r="CO3056" i="1"/>
  <c r="CC3056" i="1" l="1"/>
  <c r="CM3056" i="1"/>
  <c r="CC3055" i="1"/>
  <c r="CM3055" i="1"/>
  <c r="CE3055" i="1" l="1"/>
  <c r="CK3055" i="1"/>
  <c r="CE3056" i="1"/>
  <c r="CK3056" i="1"/>
  <c r="CG3055" i="1" l="1"/>
  <c r="CI3055" i="1"/>
  <c r="CG3056" i="1"/>
  <c r="CI3056" i="1"/>
</calcChain>
</file>

<file path=xl/sharedStrings.xml><?xml version="1.0" encoding="utf-8"?>
<sst xmlns="http://schemas.openxmlformats.org/spreadsheetml/2006/main" count="167" uniqueCount="152">
  <si>
    <t>№ п.</t>
  </si>
  <si>
    <t>Xнок, мм</t>
  </si>
  <si>
    <t>Yнок, мм</t>
  </si>
  <si>
    <t>Xкп, мм</t>
  </si>
  <si>
    <r>
      <t>a2</t>
    </r>
    <r>
      <rPr>
        <b/>
        <sz val="8"/>
        <color theme="1"/>
        <rFont val="Calibri"/>
        <family val="2"/>
        <charset val="204"/>
        <scheme val="minor"/>
      </rPr>
      <t xml:space="preserve">1, </t>
    </r>
    <r>
      <rPr>
        <b/>
        <sz val="10"/>
        <color theme="1"/>
        <rFont val="Calibri"/>
        <family val="2"/>
        <charset val="204"/>
        <scheme val="minor"/>
      </rPr>
      <t>град</t>
    </r>
  </si>
  <si>
    <r>
      <t>a2</t>
    </r>
    <r>
      <rPr>
        <b/>
        <sz val="8"/>
        <color theme="1"/>
        <rFont val="Calibri"/>
        <family val="2"/>
        <charset val="204"/>
        <scheme val="minor"/>
      </rPr>
      <t xml:space="preserve">2, </t>
    </r>
    <r>
      <rPr>
        <b/>
        <sz val="10"/>
        <color theme="1"/>
        <rFont val="Calibri"/>
        <family val="2"/>
        <charset val="204"/>
        <scheme val="minor"/>
      </rPr>
      <t>град</t>
    </r>
  </si>
  <si>
    <t>Yкп, мм</t>
  </si>
  <si>
    <t>Lкан_прям, мм</t>
  </si>
  <si>
    <t>Lкан_дуг, мм</t>
  </si>
  <si>
    <t>Lкан_леб,мм</t>
  </si>
  <si>
    <t>Xблок, мм</t>
  </si>
  <si>
    <t>Yблок,мм</t>
  </si>
  <si>
    <t>D блок,мм</t>
  </si>
  <si>
    <t>Опорн_точк,мм</t>
  </si>
  <si>
    <t>Угол_обхв, град</t>
  </si>
  <si>
    <t>Lдуг_бл, мм</t>
  </si>
  <si>
    <t>Lпрям_уч, мм</t>
  </si>
  <si>
    <t>Lкан_общ,мм</t>
  </si>
  <si>
    <t>Lкан_леб_сл, мм</t>
  </si>
  <si>
    <t>Dслой,мм</t>
  </si>
  <si>
    <t>lподв_min, мм</t>
  </si>
  <si>
    <t>Lкан_т,мм</t>
  </si>
  <si>
    <t>Кол_во перегибов</t>
  </si>
  <si>
    <r>
      <t>a2</t>
    </r>
    <r>
      <rPr>
        <sz val="8"/>
        <color theme="1"/>
        <rFont val="Calibri"/>
        <family val="2"/>
        <charset val="204"/>
        <scheme val="minor"/>
      </rPr>
      <t xml:space="preserve">1, </t>
    </r>
    <r>
      <rPr>
        <sz val="10"/>
        <color theme="1"/>
        <rFont val="Calibri"/>
        <family val="2"/>
        <charset val="204"/>
        <scheme val="minor"/>
      </rPr>
      <t>град</t>
    </r>
  </si>
  <si>
    <r>
      <t>a2</t>
    </r>
    <r>
      <rPr>
        <sz val="8"/>
        <color theme="1"/>
        <rFont val="Calibri"/>
        <family val="2"/>
        <charset val="204"/>
        <scheme val="minor"/>
      </rPr>
      <t xml:space="preserve">2, </t>
    </r>
    <r>
      <rPr>
        <sz val="10"/>
        <color theme="1"/>
        <rFont val="Calibri"/>
        <family val="2"/>
        <charset val="204"/>
        <scheme val="minor"/>
      </rPr>
      <t>град</t>
    </r>
  </si>
  <si>
    <r>
      <t>X</t>
    </r>
    <r>
      <rPr>
        <sz val="8"/>
        <color theme="1"/>
        <rFont val="Calibri"/>
        <family val="2"/>
        <charset val="204"/>
        <scheme val="minor"/>
      </rPr>
      <t>G</t>
    </r>
    <r>
      <rPr>
        <sz val="11"/>
        <color theme="1"/>
        <rFont val="Calibri"/>
        <family val="2"/>
        <charset val="204"/>
        <scheme val="minor"/>
      </rPr>
      <t>, мм</t>
    </r>
  </si>
  <si>
    <r>
      <t>Y</t>
    </r>
    <r>
      <rPr>
        <sz val="8"/>
        <color theme="1"/>
        <rFont val="Calibri"/>
        <family val="2"/>
        <charset val="204"/>
        <scheme val="minor"/>
      </rPr>
      <t>G</t>
    </r>
    <r>
      <rPr>
        <sz val="11"/>
        <color theme="1"/>
        <rFont val="Calibri"/>
        <family val="2"/>
        <charset val="204"/>
        <scheme val="minor"/>
      </rPr>
      <t>, мм</t>
    </r>
  </si>
  <si>
    <t>№стрелы</t>
  </si>
  <si>
    <t>a2min,deg</t>
  </si>
  <si>
    <t>a2max,deg</t>
  </si>
  <si>
    <t>a2ст, deg</t>
  </si>
  <si>
    <t>Lстр, мм</t>
  </si>
  <si>
    <t>№</t>
  </si>
  <si>
    <t>Dбл, мм</t>
  </si>
  <si>
    <t>Расп_бл</t>
  </si>
  <si>
    <t>Klблx</t>
  </si>
  <si>
    <t>Сх</t>
  </si>
  <si>
    <t>lбл_x,мм</t>
  </si>
  <si>
    <t>lбл_y,мм</t>
  </si>
  <si>
    <t>Вне стрелы</t>
  </si>
  <si>
    <t>A</t>
  </si>
  <si>
    <t>G</t>
  </si>
  <si>
    <t>2 Стрела</t>
  </si>
  <si>
    <t>Подвеска</t>
  </si>
  <si>
    <t>NaN</t>
  </si>
  <si>
    <t>lподв_min,мм</t>
  </si>
  <si>
    <t>mп</t>
  </si>
  <si>
    <t>aп</t>
  </si>
  <si>
    <t>∆Lлеб из за стрел</t>
  </si>
  <si>
    <t>iсл</t>
  </si>
  <si>
    <t>Столбец87</t>
  </si>
  <si>
    <t>Столбец88</t>
  </si>
  <si>
    <t>Столбец89</t>
  </si>
  <si>
    <t>Столбец90</t>
  </si>
  <si>
    <t>Столбец91</t>
  </si>
  <si>
    <t>Столбец92</t>
  </si>
  <si>
    <t>Столбец93</t>
  </si>
  <si>
    <t>Столбец94</t>
  </si>
  <si>
    <t>Столбец95</t>
  </si>
  <si>
    <t>Столбец96</t>
  </si>
  <si>
    <t>Столбец97</t>
  </si>
  <si>
    <t>Столбец98</t>
  </si>
  <si>
    <t>Столбец99</t>
  </si>
  <si>
    <t>Столбец100</t>
  </si>
  <si>
    <r>
      <t>X</t>
    </r>
    <r>
      <rPr>
        <sz val="8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, мм</t>
    </r>
  </si>
  <si>
    <r>
      <t>Y</t>
    </r>
    <r>
      <rPr>
        <sz val="8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, мм</t>
    </r>
  </si>
  <si>
    <t>X1, мм</t>
  </si>
  <si>
    <t>Y1, мм</t>
  </si>
  <si>
    <r>
      <t>X</t>
    </r>
    <r>
      <rPr>
        <sz val="8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, мм</t>
    </r>
  </si>
  <si>
    <r>
      <t>Y</t>
    </r>
    <r>
      <rPr>
        <sz val="9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, мм</t>
    </r>
  </si>
  <si>
    <r>
      <t>X</t>
    </r>
    <r>
      <rPr>
        <sz val="9"/>
        <color theme="1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, мм</t>
    </r>
  </si>
  <si>
    <r>
      <t>Y</t>
    </r>
    <r>
      <rPr>
        <sz val="9"/>
        <color theme="1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, мм</t>
    </r>
  </si>
  <si>
    <r>
      <t>X</t>
    </r>
    <r>
      <rPr>
        <sz val="8"/>
        <color theme="1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, мм</t>
    </r>
  </si>
  <si>
    <r>
      <t>Y</t>
    </r>
    <r>
      <rPr>
        <sz val="8"/>
        <color theme="1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, мм</t>
    </r>
  </si>
  <si>
    <r>
      <t>X</t>
    </r>
    <r>
      <rPr>
        <sz val="8"/>
        <color theme="1"/>
        <rFont val="Calibri"/>
        <family val="2"/>
        <charset val="204"/>
        <scheme val="minor"/>
      </rPr>
      <t>6</t>
    </r>
    <r>
      <rPr>
        <sz val="11"/>
        <color theme="1"/>
        <rFont val="Calibri"/>
        <family val="2"/>
        <charset val="204"/>
        <scheme val="minor"/>
      </rPr>
      <t>, мм</t>
    </r>
  </si>
  <si>
    <r>
      <t>Y</t>
    </r>
    <r>
      <rPr>
        <sz val="8"/>
        <color theme="1"/>
        <rFont val="Calibri"/>
        <family val="2"/>
        <charset val="204"/>
        <scheme val="minor"/>
      </rPr>
      <t>6</t>
    </r>
    <r>
      <rPr>
        <sz val="11"/>
        <color theme="1"/>
        <rFont val="Calibri"/>
        <family val="2"/>
        <charset val="204"/>
        <scheme val="minor"/>
      </rPr>
      <t>, мм</t>
    </r>
  </si>
  <si>
    <t>Lдуг 1,мм</t>
  </si>
  <si>
    <t>Lдуг 2,мм</t>
  </si>
  <si>
    <t>Lдуг 3,мм</t>
  </si>
  <si>
    <t>Lдуг 4,мм</t>
  </si>
  <si>
    <t>Lдуг 5,мм</t>
  </si>
  <si>
    <t>Lдуг 6,мм</t>
  </si>
  <si>
    <t>Lпрям1, мм</t>
  </si>
  <si>
    <t>Lпрям2, мм</t>
  </si>
  <si>
    <t>Lпрям3, мм</t>
  </si>
  <si>
    <t>Lпрям4, мм</t>
  </si>
  <si>
    <t>Lпрям5, мм</t>
  </si>
  <si>
    <t>Lпрям6, мм</t>
  </si>
  <si>
    <t>Угол_кан1, град</t>
  </si>
  <si>
    <t>Угол_кан2, град</t>
  </si>
  <si>
    <t>Угол_кан3, град</t>
  </si>
  <si>
    <t>Угол_кан4, град</t>
  </si>
  <si>
    <t>Угол_кан5, град</t>
  </si>
  <si>
    <t>Угол_кан6, град</t>
  </si>
  <si>
    <t>Xсход</t>
  </si>
  <si>
    <t>Xсход2</t>
  </si>
  <si>
    <t>Xсход3</t>
  </si>
  <si>
    <t>Xсход4</t>
  </si>
  <si>
    <t>Xсход5</t>
  </si>
  <si>
    <t>Xсход6</t>
  </si>
  <si>
    <t>Yсход</t>
  </si>
  <si>
    <t>Yсход2</t>
  </si>
  <si>
    <t>Yсход3</t>
  </si>
  <si>
    <t>Yсход4</t>
  </si>
  <si>
    <t>Yсход5</t>
  </si>
  <si>
    <t>Yсход6</t>
  </si>
  <si>
    <t>Xвход</t>
  </si>
  <si>
    <t>Xвход2</t>
  </si>
  <si>
    <t>Xвход3</t>
  </si>
  <si>
    <t>Xвход4</t>
  </si>
  <si>
    <t>Xвход5</t>
  </si>
  <si>
    <t>Xвход6</t>
  </si>
  <si>
    <t>Yвход</t>
  </si>
  <si>
    <t>Yвход2</t>
  </si>
  <si>
    <t>Yвход3</t>
  </si>
  <si>
    <t>Yвход4</t>
  </si>
  <si>
    <t>Yвход5</t>
  </si>
  <si>
    <t>Yвход6</t>
  </si>
  <si>
    <t>угол обхв</t>
  </si>
  <si>
    <t>угол обхв2</t>
  </si>
  <si>
    <t>угол обхв3</t>
  </si>
  <si>
    <t>угол обхв4</t>
  </si>
  <si>
    <t>угол обхв5</t>
  </si>
  <si>
    <t>угол обхв6</t>
  </si>
  <si>
    <t>Т1</t>
  </si>
  <si>
    <t>Т2</t>
  </si>
  <si>
    <t>Т3</t>
  </si>
  <si>
    <t>Т4</t>
  </si>
  <si>
    <t>Т5</t>
  </si>
  <si>
    <t>Т6</t>
  </si>
  <si>
    <t>Т7</t>
  </si>
  <si>
    <t>Т8</t>
  </si>
  <si>
    <t>Т9</t>
  </si>
  <si>
    <t>Т10</t>
  </si>
  <si>
    <t>Т11</t>
  </si>
  <si>
    <t>Т12</t>
  </si>
  <si>
    <t>Т13</t>
  </si>
  <si>
    <t>Т14</t>
  </si>
  <si>
    <t>Т15</t>
  </si>
  <si>
    <t>Т16</t>
  </si>
  <si>
    <t>Т17</t>
  </si>
  <si>
    <t>Т18</t>
  </si>
  <si>
    <t>Т19</t>
  </si>
  <si>
    <t>Т20</t>
  </si>
  <si>
    <t>Т21</t>
  </si>
  <si>
    <t>Т22</t>
  </si>
  <si>
    <t>Т23</t>
  </si>
  <si>
    <t>Т24</t>
  </si>
  <si>
    <t>Суммарная длина каната</t>
  </si>
  <si>
    <t>∆Lлеб нужно принудительно стравить чтобы обеспечить hmin</t>
  </si>
  <si>
    <t>ΔLстр, мм</t>
  </si>
  <si>
    <t>Lстр_min, мм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</si>
</sst>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7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64" fontId="5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/>
    </xf>
    <xf numFmtId="2" fontId="3" fillId="0" borderId="0" xfId="0" applyNumberFormat="1" applyFon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center"/>
    </xf>
    <xf numFmtId="2" fontId="11" fillId="0" borderId="0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12" fillId="0" borderId="7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12" fillId="6" borderId="8" xfId="0" applyFont="1" applyFill="1" applyBorder="1" applyAlignment="1">
      <alignment horizontal="center" vertical="center" wrapText="1"/>
    </xf>
    <xf numFmtId="0" fontId="12" fillId="6" borderId="9" xfId="0" applyFont="1" applyFill="1" applyBorder="1" applyAlignment="1">
      <alignment horizontal="center" vertical="center" wrapText="1"/>
    </xf>
    <xf numFmtId="0" fontId="12" fillId="6" borderId="10" xfId="0" applyFont="1" applyFill="1" applyBorder="1" applyAlignment="1">
      <alignment horizontal="center" vertical="center" wrapText="1"/>
    </xf>
    <xf numFmtId="0" fontId="12" fillId="2" borderId="8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12" fillId="2" borderId="10" xfId="0" applyFont="1" applyFill="1" applyBorder="1" applyAlignment="1">
      <alignment horizontal="center" vertical="center" wrapText="1"/>
    </xf>
    <xf numFmtId="0" fontId="12" fillId="7" borderId="8" xfId="0" applyFont="1" applyFill="1" applyBorder="1" applyAlignment="1">
      <alignment horizontal="center" vertical="center" wrapText="1"/>
    </xf>
    <xf numFmtId="0" fontId="12" fillId="7" borderId="11" xfId="0" applyFont="1" applyFill="1" applyBorder="1" applyAlignment="1">
      <alignment horizontal="center" vertical="center" wrapText="1"/>
    </xf>
    <xf numFmtId="0" fontId="12" fillId="7" borderId="12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164" fontId="5" fillId="0" borderId="4" xfId="0" applyNumberFormat="1" applyFon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12" fillId="2" borderId="15" xfId="0" applyFont="1" applyFill="1" applyBorder="1" applyAlignment="1">
      <alignment horizontal="center" vertical="center" wrapText="1"/>
    </xf>
    <xf numFmtId="0" fontId="12" fillId="8" borderId="15" xfId="0" applyFont="1" applyFill="1" applyBorder="1" applyAlignment="1">
      <alignment horizontal="center" vertical="center" wrapText="1"/>
    </xf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3" fillId="0" borderId="5" xfId="0" applyNumberFormat="1" applyFont="1" applyFill="1" applyBorder="1" applyAlignment="1">
      <alignment horizontal="center"/>
    </xf>
    <xf numFmtId="0" fontId="12" fillId="9" borderId="8" xfId="0" applyFont="1" applyFill="1" applyBorder="1" applyAlignment="1">
      <alignment horizontal="center" vertical="center" wrapText="1"/>
    </xf>
    <xf numFmtId="0" fontId="12" fillId="9" borderId="9" xfId="0" applyFont="1" applyFill="1" applyBorder="1" applyAlignment="1">
      <alignment horizontal="center" vertical="center" wrapText="1"/>
    </xf>
    <xf numFmtId="0" fontId="12" fillId="9" borderId="10" xfId="0" applyFont="1" applyFill="1" applyBorder="1" applyAlignment="1">
      <alignment horizontal="center" vertical="center" wrapText="1"/>
    </xf>
    <xf numFmtId="0" fontId="3" fillId="0" borderId="4" xfId="0" applyNumberFormat="1" applyFont="1" applyFill="1" applyBorder="1" applyAlignment="1">
      <alignment horizontal="center"/>
    </xf>
    <xf numFmtId="0" fontId="11" fillId="0" borderId="4" xfId="0" applyNumberFormat="1" applyFont="1" applyFill="1" applyBorder="1" applyAlignment="1">
      <alignment horizontal="center"/>
    </xf>
    <xf numFmtId="0" fontId="11" fillId="0" borderId="5" xfId="0" applyNumberFormat="1" applyFont="1" applyFill="1" applyBorder="1" applyAlignment="1">
      <alignment horizontal="center"/>
    </xf>
    <xf numFmtId="0" fontId="14" fillId="2" borderId="10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/>
    </xf>
    <xf numFmtId="0" fontId="15" fillId="0" borderId="5" xfId="0" applyFont="1" applyFill="1" applyBorder="1" applyAlignment="1">
      <alignment horizontal="center"/>
    </xf>
    <xf numFmtId="0" fontId="15" fillId="10" borderId="4" xfId="0" applyFont="1" applyFill="1" applyBorder="1" applyAlignment="1">
      <alignment horizontal="center"/>
    </xf>
    <xf numFmtId="0" fontId="15" fillId="10" borderId="0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15" fillId="0" borderId="0" xfId="0" applyFont="1"/>
    <xf numFmtId="1" fontId="15" fillId="0" borderId="4" xfId="0" applyNumberFormat="1" applyFont="1" applyFill="1" applyBorder="1" applyAlignment="1">
      <alignment horizontal="center"/>
    </xf>
    <xf numFmtId="1" fontId="0" fillId="0" borderId="4" xfId="0" applyNumberFormat="1" applyFont="1" applyFill="1" applyBorder="1" applyAlignment="1">
      <alignment horizontal="center"/>
    </xf>
    <xf numFmtId="1" fontId="5" fillId="0" borderId="4" xfId="0" applyNumberFormat="1" applyFont="1" applyFill="1" applyBorder="1" applyAlignment="1">
      <alignment horizontal="center"/>
    </xf>
    <xf numFmtId="1" fontId="15" fillId="0" borderId="0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" fontId="5" fillId="0" borderId="0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16" fillId="3" borderId="1" xfId="0" applyFont="1" applyFill="1" applyBorder="1" applyAlignment="1">
      <alignment horizontal="center"/>
    </xf>
    <xf numFmtId="0" fontId="0" fillId="9" borderId="1" xfId="0" applyFon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0" fillId="9" borderId="1" xfId="0" quotePrefix="1" applyFill="1" applyBorder="1" applyAlignment="1">
      <alignment horizontal="center"/>
    </xf>
  </cellXfs>
  <cellStyles count="1">
    <cellStyle name="Обычный" xfId="0" builtinId="0"/>
  </cellStyles>
  <dxfs count="139"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auto="1"/>
        </top>
        <bottom style="medium">
          <color auto="1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47625</xdr:rowOff>
    </xdr:from>
    <xdr:to>
      <xdr:col>11</xdr:col>
      <xdr:colOff>846352</xdr:colOff>
      <xdr:row>35</xdr:row>
      <xdr:rowOff>37577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714625"/>
          <a:ext cx="10980952" cy="418095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Таблица1" displayName="Таблица1" ref="A1:DK3056" totalsRowShown="0" headerRowDxfId="138" dataDxfId="136" headerRowBorderDxfId="137" tableBorderDxfId="135" totalsRowBorderDxfId="134">
  <autoFilter ref="A1:DK3056"/>
  <tableColumns count="115">
    <tableColumn id="1" name="№ п." dataDxfId="133"/>
    <tableColumn id="2" name="a21, град" dataDxfId="132"/>
    <tableColumn id="3" name="a22, град" dataDxfId="131"/>
    <tableColumn id="4" name="Xнок, мм" dataDxfId="130"/>
    <tableColumn id="5" name="Yнок, мм" dataDxfId="129"/>
    <tableColumn id="6" name="XG, мм" dataDxfId="128"/>
    <tableColumn id="7" name="YG, мм" dataDxfId="127"/>
    <tableColumn id="8" name="Xкп, мм" dataDxfId="126"/>
    <tableColumn id="9" name="Yкп, мм" dataDxfId="125"/>
    <tableColumn id="10" name="lподв_min, мм" dataDxfId="124"/>
    <tableColumn id="11" name="Lкан_прям, мм" dataDxfId="123"/>
    <tableColumn id="12" name="Lкан_дуг, мм" dataDxfId="122"/>
    <tableColumn id="13" name="Lкан_леб,мм" dataDxfId="121"/>
    <tableColumn id="14" name="∆Lлеб из за стрел" dataDxfId="120"/>
    <tableColumn id="15" name="iсл" dataDxfId="119"/>
    <tableColumn id="16" name="X1, мм" dataDxfId="118"/>
    <tableColumn id="17" name="Y1, мм" dataDxfId="117"/>
    <tableColumn id="18" name="X2, мм" dataDxfId="116"/>
    <tableColumn id="19" name="Y2, мм" dataDxfId="115"/>
    <tableColumn id="20" name="X3, мм" dataDxfId="114"/>
    <tableColumn id="21" name="Y3, мм" dataDxfId="113"/>
    <tableColumn id="22" name="X4, мм" dataDxfId="112"/>
    <tableColumn id="23" name="Y4, мм" dataDxfId="111"/>
    <tableColumn id="24" name="X5, мм" dataDxfId="110"/>
    <tableColumn id="25" name="Y5, мм" dataDxfId="109"/>
    <tableColumn id="26" name="X6, мм" dataDxfId="108"/>
    <tableColumn id="27" name="Y6, мм" dataDxfId="107"/>
    <tableColumn id="28" name="Lдуг 1,мм" dataDxfId="106"/>
    <tableColumn id="29" name="Lдуг 2,мм" dataDxfId="105"/>
    <tableColumn id="30" name="Lдуг 3,мм" dataDxfId="104"/>
    <tableColumn id="31" name="Lдуг 4,мм" dataDxfId="103"/>
    <tableColumn id="32" name="Lдуг 5,мм" dataDxfId="102"/>
    <tableColumn id="33" name="Lдуг 6,мм" dataDxfId="101"/>
    <tableColumn id="34" name="Lпрям1, мм" dataDxfId="100"/>
    <tableColumn id="35" name="Lпрям2, мм" dataDxfId="99"/>
    <tableColumn id="36" name="Lпрям3, мм" dataDxfId="98"/>
    <tableColumn id="37" name="Lпрям4, мм" dataDxfId="97"/>
    <tableColumn id="38" name="Lпрям5, мм" dataDxfId="96"/>
    <tableColumn id="39" name="Lпрям6, мм" dataDxfId="95"/>
    <tableColumn id="40" name="Угол_кан1, град" dataDxfId="94"/>
    <tableColumn id="41" name="Угол_кан2, град" dataDxfId="93"/>
    <tableColumn id="42" name="Угол_кан3, град" dataDxfId="92"/>
    <tableColumn id="43" name="Угол_кан4, град" dataDxfId="91"/>
    <tableColumn id="44" name="Угол_кан5, град" dataDxfId="90"/>
    <tableColumn id="45" name="Угол_кан6, град" dataDxfId="89"/>
    <tableColumn id="46" name="Xсход" dataDxfId="88"/>
    <tableColumn id="47" name="Xсход2" dataDxfId="87"/>
    <tableColumn id="48" name="Xсход3" dataDxfId="86"/>
    <tableColumn id="49" name="Xсход4" dataDxfId="85"/>
    <tableColumn id="50" name="Xсход5" dataDxfId="84"/>
    <tableColumn id="51" name="Xсход6" dataDxfId="83"/>
    <tableColumn id="52" name="Yсход" dataDxfId="82"/>
    <tableColumn id="53" name="Yсход2" dataDxfId="81"/>
    <tableColumn id="54" name="Yсход3" dataDxfId="80"/>
    <tableColumn id="55" name="Yсход4" dataDxfId="79"/>
    <tableColumn id="56" name="Yсход5" dataDxfId="78"/>
    <tableColumn id="57" name="Yсход6" dataDxfId="77"/>
    <tableColumn id="58" name="Xвход" dataDxfId="76"/>
    <tableColumn id="59" name="Xвход2" dataDxfId="75"/>
    <tableColumn id="60" name="Xвход3" dataDxfId="74"/>
    <tableColumn id="61" name="Xвход4" dataDxfId="73"/>
    <tableColumn id="62" name="Xвход5" dataDxfId="72"/>
    <tableColumn id="63" name="Xвход6" dataDxfId="71"/>
    <tableColumn id="64" name="Yвход" dataDxfId="70"/>
    <tableColumn id="65" name="Yвход2" dataDxfId="69"/>
    <tableColumn id="66" name="Yвход3" dataDxfId="68"/>
    <tableColumn id="67" name="Yвход4" dataDxfId="67"/>
    <tableColumn id="68" name="Yвход5" dataDxfId="66"/>
    <tableColumn id="69" name="Yвход6" dataDxfId="65"/>
    <tableColumn id="70" name="угол обхв" dataDxfId="64"/>
    <tableColumn id="71" name="угол обхв2" dataDxfId="63"/>
    <tableColumn id="97" name="угол обхв3" dataDxfId="62"/>
    <tableColumn id="72" name="угол обхв4" dataDxfId="61">
      <calculatedColumnFormula>Таблица1[[#This Row],[Lкан_леб,мм]]</calculatedColumnFormula>
    </tableColumn>
    <tableColumn id="73" name="угол обхв5" dataDxfId="60">
      <calculatedColumnFormula>Таблица1[[#This Row],[Lкан_леб,мм]]</calculatedColumnFormula>
    </tableColumn>
    <tableColumn id="74" name="угол обхв6" dataDxfId="59">
      <calculatedColumnFormula>Таблица1[[#This Row],[угол обхв4]]+Таблица1[[#This Row],[Lдуг 3,мм]]</calculatedColumnFormula>
    </tableColumn>
    <tableColumn id="75" name="Т1" dataDxfId="58">
      <calculatedColumnFormula>Таблица1[[#This Row],[угол обхв5]]+Таблица1[[#This Row],[Y5, мм]]</calculatedColumnFormula>
    </tableColumn>
    <tableColumn id="76" name="Т2" dataDxfId="57">
      <calculatedColumnFormula>Таблица1[[#This Row],[угол обхв6]]+Таблица1[[#This Row],[Lдуг 4,мм]]</calculatedColumnFormula>
    </tableColumn>
    <tableColumn id="77" name="Т3" dataDxfId="56">
      <calculatedColumnFormula>Таблица1[[#This Row],[Т1]]+Таблица1[[#This Row],[X6, мм]]</calculatedColumnFormula>
    </tableColumn>
    <tableColumn id="78" name="Т4" dataDxfId="55">
      <calculatedColumnFormula>Таблица1[[#This Row],[Т2]]+Таблица1[[#This Row],[Lдуг 5,мм]]</calculatedColumnFormula>
    </tableColumn>
    <tableColumn id="79" name="Т5" dataDxfId="54">
      <calculatedColumnFormula>Таблица1[[#This Row],[Т3]]+Таблица1[[#This Row],[Y6, мм]]</calculatedColumnFormula>
    </tableColumn>
    <tableColumn id="80" name="Т6" dataDxfId="53">
      <calculatedColumnFormula>Таблица1[[#This Row],[Т4]]+Таблица1[[#This Row],[Lдуг 6,мм]]</calculatedColumnFormula>
    </tableColumn>
    <tableColumn id="81" name="Т7" dataDxfId="52">
      <calculatedColumnFormula>Таблица1[[#This Row],[Т5]]+Таблица1[[#This Row],[Lдуг 1,мм]]</calculatedColumnFormula>
    </tableColumn>
    <tableColumn id="82" name="Т8" dataDxfId="51">
      <calculatedColumnFormula>Таблица1[[#This Row],[Т6]]+Таблица1[[#This Row],[Lпрям1, мм]]</calculatedColumnFormula>
    </tableColumn>
    <tableColumn id="83" name="Т9" dataDxfId="50">
      <calculatedColumnFormula>Таблица1[[#This Row],[Т7]]+Таблица1[[#This Row],[Lдуг 2,мм]]</calculatedColumnFormula>
    </tableColumn>
    <tableColumn id="84" name="Т10" dataDxfId="49">
      <calculatedColumnFormula>Таблица1[[#This Row],[Т8]]+Таблица1[[#This Row],[Lпрям2, мм]]</calculatedColumnFormula>
    </tableColumn>
    <tableColumn id="85" name="Т11" dataDxfId="48">
      <calculatedColumnFormula>Таблица1[[#This Row],[Т9]]-Таблица1[[#This Row],[Т9]]</calculatedColumnFormula>
    </tableColumn>
    <tableColumn id="86" name="Т12" dataDxfId="47">
      <calculatedColumnFormula>Таблица1[[#This Row],[Т9]]-Таблица1[[#This Row],[Т8]]</calculatedColumnFormula>
    </tableColumn>
    <tableColumn id="87" name="Т13" dataDxfId="46">
      <calculatedColumnFormula>Таблица1[[#This Row],[Т9]]-Таблица1[[#This Row],[Т7]]</calculatedColumnFormula>
    </tableColumn>
    <tableColumn id="88" name="Т14" dataDxfId="45">
      <calculatedColumnFormula>Таблица1[[#This Row],[Т9]]-Таблица1[[#This Row],[Т6]]</calculatedColumnFormula>
    </tableColumn>
    <tableColumn id="89" name="Т15" dataDxfId="44">
      <calculatedColumnFormula>Таблица1[[#This Row],[Т9]]-Таблица1[[#This Row],[Т5]]</calculatedColumnFormula>
    </tableColumn>
    <tableColumn id="90" name="Т16" dataDxfId="43">
      <calculatedColumnFormula>Таблица1[[#This Row],[Т9]]-Таблица1[[#This Row],[Т4]]</calculatedColumnFormula>
    </tableColumn>
    <tableColumn id="91" name="Т17" dataDxfId="42">
      <calculatedColumnFormula>Таблица1[[#This Row],[Т9]]-Таблица1[[#This Row],[Т3]]</calculatedColumnFormula>
    </tableColumn>
    <tableColumn id="92" name="Т18" dataDxfId="41">
      <calculatedColumnFormula>Таблица1[[#This Row],[Т9]]-Таблица1[[#This Row],[Т2]]</calculatedColumnFormula>
    </tableColumn>
    <tableColumn id="93" name="Т19" dataDxfId="40">
      <calculatedColumnFormula>Таблица1[[#This Row],[Т9]]-Таблица1[[#This Row],[Т1]]</calculatedColumnFormula>
    </tableColumn>
    <tableColumn id="94" name="Т20" dataDxfId="39">
      <calculatedColumnFormula>Таблица1[[#This Row],[Т9]]-Таблица1[[#This Row],[угол обхв6]]</calculatedColumnFormula>
    </tableColumn>
    <tableColumn id="95" name="Т21" dataDxfId="38">
      <calculatedColumnFormula>Таблица1[[#This Row],[Т9]]-Таблица1[[#This Row],[угол обхв5]]</calculatedColumnFormula>
    </tableColumn>
    <tableColumn id="96" name="Т22" dataDxfId="37">
      <calculatedColumnFormula>Таблица1[[#This Row],[Т9]]-Таблица1[[#This Row],[угол обхв4]]</calculatedColumnFormula>
    </tableColumn>
    <tableColumn id="98" name="Т23" dataDxfId="36">
      <calculatedColumnFormula>Таблица1[[#This Row],[Lкан_прям, мм]]+Таблица1[[#This Row],[Lкан_дуг, мм]]+Таблица1[[#This Row],[Lкан_леб,мм]]</calculatedColumnFormula>
    </tableColumn>
    <tableColumn id="99" name="Т24" dataDxfId="35">
      <calculatedColumnFormula>Таблица1[[#This Row],[Lкан_леб,мм]]</calculatedColumnFormula>
    </tableColumn>
    <tableColumn id="100" name="Суммарная длина каната" dataDxfId="34">
      <calculatedColumnFormula>2534431-(Таблица1[[#This Row],[Т23]]+Таблица1[[#This Row],[угол обхв3]])</calculatedColumnFormula>
    </tableColumn>
    <tableColumn id="101" name="∆Lлеб нужно принудительно стравить чтобы обеспечить hmin" dataDxfId="33">
      <calculatedColumnFormula>CV441-Таблица1[[#This Row],[Суммарная длина каната]]</calculatedColumnFormula>
    </tableColumn>
    <tableColumn id="102" name="Столбец87" dataDxfId="32"/>
    <tableColumn id="103" name="Столбец88" dataDxfId="31"/>
    <tableColumn id="104" name="Столбец89" dataDxfId="30"/>
    <tableColumn id="105" name="Столбец90" dataDxfId="29"/>
    <tableColumn id="106" name="Столбец91" dataDxfId="28"/>
    <tableColumn id="107" name="Столбец92" dataDxfId="27"/>
    <tableColumn id="108" name="Столбец93" dataDxfId="26"/>
    <tableColumn id="109" name="Столбец94" dataDxfId="25"/>
    <tableColumn id="110" name="Столбец95" dataDxfId="24"/>
    <tableColumn id="111" name="Столбец96" dataDxfId="23"/>
    <tableColumn id="112" name="Столбец97" dataDxfId="22"/>
    <tableColumn id="113" name="Столбец98" dataDxfId="21"/>
    <tableColumn id="114" name="Столбец99" dataDxfId="20"/>
    <tableColumn id="115" name="Столбец100" dataDxfId="1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:Q13" totalsRowShown="0" headerRowDxfId="18" dataDxfId="17">
  <autoFilter ref="A1:Q13"/>
  <tableColumns count="17">
    <tableColumn id="1" name="Xблок, мм" dataDxfId="16"/>
    <tableColumn id="2" name="Yблок,мм" dataDxfId="15"/>
    <tableColumn id="3" name="D блок,мм" dataDxfId="14"/>
    <tableColumn id="4" name="Опорн_точк,мм" dataDxfId="13"/>
    <tableColumn id="5" name="Угол_обхв, град" dataDxfId="12"/>
    <tableColumn id="6" name="Lдуг_бл, мм" dataDxfId="11"/>
    <tableColumn id="7" name="Lпрям_уч, мм" dataDxfId="10"/>
    <tableColumn id="8" name="lподв_min, мм" dataDxfId="9"/>
    <tableColumn id="9" name="Lкан_прям, мм" dataDxfId="8"/>
    <tableColumn id="10" name="Lкан_дуг, мм" dataDxfId="7"/>
    <tableColumn id="11" name="Lкан_леб,мм" dataDxfId="6"/>
    <tableColumn id="12" name="Lкан_общ,мм" dataDxfId="5"/>
    <tableColumn id="13" name="Lкан_леб_сл, мм" dataDxfId="4"/>
    <tableColumn id="14" name="Dслой,мм" dataDxfId="3"/>
    <tableColumn id="15" name="a21, град" dataDxfId="2"/>
    <tableColumn id="16" name="a22, град" dataDxfId="1"/>
    <tableColumn id="17" name="№ п.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K3056"/>
  <sheetViews>
    <sheetView topLeftCell="BR1" zoomScale="85" zoomScaleNormal="85" workbookViewId="0">
      <selection activeCell="CU9" sqref="CU9"/>
    </sheetView>
  </sheetViews>
  <sheetFormatPr defaultRowHeight="15" x14ac:dyDescent="0.25"/>
  <cols>
    <col min="1" max="1" width="10.140625" style="21" bestFit="1" customWidth="1"/>
    <col min="2" max="3" width="13" style="10" bestFit="1" customWidth="1"/>
    <col min="4" max="4" width="10.7109375" style="10" customWidth="1"/>
    <col min="5" max="5" width="10.5703125" style="10" customWidth="1"/>
    <col min="6" max="7" width="11.7109375" style="10" bestFit="1" customWidth="1"/>
    <col min="8" max="8" width="9.85546875" style="10" customWidth="1"/>
    <col min="9" max="9" width="10" style="10" customWidth="1"/>
    <col min="10" max="10" width="15.140625" style="10" customWidth="1"/>
    <col min="11" max="13" width="12.85546875" style="10" customWidth="1"/>
    <col min="14" max="14" width="8.140625" style="10" customWidth="1"/>
    <col min="15" max="15" width="10.42578125" style="10" customWidth="1"/>
    <col min="16" max="16" width="9.85546875" style="21" customWidth="1"/>
    <col min="17" max="17" width="10.42578125" style="10" customWidth="1"/>
    <col min="18" max="18" width="11.28515625" style="10" customWidth="1"/>
    <col min="19" max="19" width="8" style="10" customWidth="1"/>
    <col min="20" max="20" width="9.85546875" style="10" customWidth="1"/>
    <col min="21" max="21" width="8.42578125" style="10" customWidth="1"/>
    <col min="22" max="22" width="10.42578125" style="10" customWidth="1"/>
    <col min="23" max="23" width="7.42578125" style="10" customWidth="1"/>
    <col min="24" max="26" width="9.28515625" style="10" bestFit="1" customWidth="1"/>
    <col min="27" max="27" width="9.28515625" style="27" bestFit="1" customWidth="1"/>
    <col min="28" max="28" width="9.28515625" style="21" bestFit="1" customWidth="1"/>
    <col min="29" max="32" width="9.28515625" style="10" bestFit="1" customWidth="1"/>
    <col min="33" max="33" width="9.28515625" style="27" bestFit="1" customWidth="1"/>
    <col min="34" max="34" width="9.28515625" style="21" bestFit="1" customWidth="1"/>
    <col min="35" max="38" width="9.28515625" style="10" bestFit="1" customWidth="1"/>
    <col min="39" max="39" width="9.28515625" style="27" bestFit="1" customWidth="1"/>
    <col min="40" max="40" width="9.28515625" style="21" bestFit="1" customWidth="1"/>
    <col min="41" max="42" width="9.28515625" style="10" bestFit="1" customWidth="1"/>
    <col min="43" max="43" width="12.28515625" style="10" bestFit="1" customWidth="1"/>
    <col min="44" max="44" width="9.28515625" style="10" bestFit="1" customWidth="1"/>
    <col min="45" max="45" width="9.28515625" style="27" bestFit="1" customWidth="1"/>
    <col min="46" max="46" width="9.28515625" style="21" bestFit="1" customWidth="1"/>
    <col min="47" max="50" width="9.28515625" style="10" bestFit="1" customWidth="1"/>
    <col min="51" max="51" width="9.28515625" style="27" bestFit="1" customWidth="1"/>
    <col min="52" max="52" width="9.28515625" style="21" bestFit="1" customWidth="1"/>
    <col min="53" max="56" width="9.28515625" style="10" bestFit="1" customWidth="1"/>
    <col min="57" max="57" width="9.28515625" style="27" bestFit="1" customWidth="1"/>
    <col min="58" max="58" width="9.28515625" style="21" bestFit="1" customWidth="1"/>
    <col min="59" max="62" width="9.28515625" style="10" bestFit="1" customWidth="1"/>
    <col min="63" max="63" width="9.28515625" style="27" bestFit="1" customWidth="1"/>
    <col min="64" max="64" width="9.28515625" style="21" bestFit="1" customWidth="1"/>
    <col min="65" max="68" width="9.28515625" style="10" bestFit="1" customWidth="1"/>
    <col min="69" max="69" width="9.28515625" style="27" bestFit="1" customWidth="1"/>
    <col min="70" max="70" width="9.28515625" style="21" bestFit="1" customWidth="1"/>
    <col min="71" max="71" width="9.28515625" style="10" customWidth="1"/>
    <col min="72" max="72" width="16" style="10" bestFit="1" customWidth="1"/>
    <col min="73" max="74" width="9.28515625" style="10" bestFit="1" customWidth="1"/>
    <col min="75" max="75" width="9.28515625" style="27" bestFit="1" customWidth="1"/>
    <col min="76" max="76" width="10" style="21" customWidth="1"/>
    <col min="77" max="83" width="9.140625" style="10"/>
    <col min="84" max="84" width="8.7109375" style="10" bestFit="1" customWidth="1"/>
    <col min="85" max="86" width="9.140625" style="10"/>
    <col min="87" max="87" width="9.140625" style="27"/>
    <col min="88" max="88" width="9.140625" style="21"/>
    <col min="89" max="96" width="9.140625" style="10"/>
    <col min="97" max="97" width="13" style="10" bestFit="1" customWidth="1"/>
    <col min="98" max="98" width="9.140625" style="12"/>
    <col min="99" max="99" width="13.5703125" style="10" customWidth="1"/>
    <col min="100" max="100" width="11.140625" style="10" customWidth="1"/>
    <col min="101" max="101" width="9.140625" style="27"/>
    <col min="102" max="16384" width="9.140625" style="10"/>
  </cols>
  <sheetData>
    <row r="1" spans="1:115" s="26" customFormat="1" ht="54.75" thickBot="1" x14ac:dyDescent="0.3">
      <c r="A1" s="22" t="s">
        <v>0</v>
      </c>
      <c r="B1" s="23" t="s">
        <v>23</v>
      </c>
      <c r="C1" s="23" t="s">
        <v>24</v>
      </c>
      <c r="D1" s="23" t="s">
        <v>1</v>
      </c>
      <c r="E1" s="23" t="s">
        <v>2</v>
      </c>
      <c r="F1" s="23" t="s">
        <v>25</v>
      </c>
      <c r="G1" s="23" t="s">
        <v>26</v>
      </c>
      <c r="H1" s="23" t="s">
        <v>3</v>
      </c>
      <c r="I1" s="23" t="s">
        <v>6</v>
      </c>
      <c r="J1" s="24" t="s">
        <v>20</v>
      </c>
      <c r="K1" s="24" t="s">
        <v>7</v>
      </c>
      <c r="L1" s="24" t="s">
        <v>8</v>
      </c>
      <c r="M1" s="24" t="s">
        <v>9</v>
      </c>
      <c r="N1" s="25" t="s">
        <v>48</v>
      </c>
      <c r="O1" s="38" t="s">
        <v>49</v>
      </c>
      <c r="P1" s="39" t="s">
        <v>66</v>
      </c>
      <c r="Q1" s="40" t="s">
        <v>67</v>
      </c>
      <c r="R1" s="40" t="s">
        <v>64</v>
      </c>
      <c r="S1" s="40" t="s">
        <v>65</v>
      </c>
      <c r="T1" s="40" t="s">
        <v>68</v>
      </c>
      <c r="U1" s="41" t="s">
        <v>69</v>
      </c>
      <c r="V1" s="41" t="s">
        <v>70</v>
      </c>
      <c r="W1" s="41" t="s">
        <v>71</v>
      </c>
      <c r="X1" s="41" t="s">
        <v>72</v>
      </c>
      <c r="Y1" s="41" t="s">
        <v>73</v>
      </c>
      <c r="Z1" s="41" t="s">
        <v>74</v>
      </c>
      <c r="AA1" s="42" t="s">
        <v>75</v>
      </c>
      <c r="AB1" s="28" t="s">
        <v>76</v>
      </c>
      <c r="AC1" s="29" t="s">
        <v>77</v>
      </c>
      <c r="AD1" s="29" t="s">
        <v>78</v>
      </c>
      <c r="AE1" s="29" t="s">
        <v>79</v>
      </c>
      <c r="AF1" s="29" t="s">
        <v>80</v>
      </c>
      <c r="AG1" s="30" t="s">
        <v>81</v>
      </c>
      <c r="AH1" s="31" t="s">
        <v>82</v>
      </c>
      <c r="AI1" s="32" t="s">
        <v>83</v>
      </c>
      <c r="AJ1" s="32" t="s">
        <v>84</v>
      </c>
      <c r="AK1" s="32" t="s">
        <v>85</v>
      </c>
      <c r="AL1" s="32" t="s">
        <v>86</v>
      </c>
      <c r="AM1" s="33" t="s">
        <v>87</v>
      </c>
      <c r="AN1" s="34" t="s">
        <v>88</v>
      </c>
      <c r="AO1" s="35" t="s">
        <v>89</v>
      </c>
      <c r="AP1" s="35" t="s">
        <v>90</v>
      </c>
      <c r="AQ1" s="35" t="s">
        <v>91</v>
      </c>
      <c r="AR1" s="35" t="s">
        <v>92</v>
      </c>
      <c r="AS1" s="36" t="s">
        <v>93</v>
      </c>
      <c r="AT1" s="31" t="s">
        <v>94</v>
      </c>
      <c r="AU1" s="31" t="s">
        <v>95</v>
      </c>
      <c r="AV1" s="31" t="s">
        <v>96</v>
      </c>
      <c r="AW1" s="31" t="s">
        <v>97</v>
      </c>
      <c r="AX1" s="31" t="s">
        <v>98</v>
      </c>
      <c r="AY1" s="46" t="s">
        <v>99</v>
      </c>
      <c r="AZ1" s="37" t="s">
        <v>100</v>
      </c>
      <c r="BA1" s="37" t="s">
        <v>101</v>
      </c>
      <c r="BB1" s="37" t="s">
        <v>102</v>
      </c>
      <c r="BC1" s="37" t="s">
        <v>103</v>
      </c>
      <c r="BD1" s="37" t="s">
        <v>104</v>
      </c>
      <c r="BE1" s="47" t="s">
        <v>105</v>
      </c>
      <c r="BF1" s="31" t="s">
        <v>106</v>
      </c>
      <c r="BG1" s="31" t="s">
        <v>107</v>
      </c>
      <c r="BH1" s="31" t="s">
        <v>108</v>
      </c>
      <c r="BI1" s="31" t="s">
        <v>109</v>
      </c>
      <c r="BJ1" s="31" t="s">
        <v>110</v>
      </c>
      <c r="BK1" s="46" t="s">
        <v>111</v>
      </c>
      <c r="BL1" s="37" t="s">
        <v>112</v>
      </c>
      <c r="BM1" s="37" t="s">
        <v>113</v>
      </c>
      <c r="BN1" s="37" t="s">
        <v>114</v>
      </c>
      <c r="BO1" s="37" t="s">
        <v>115</v>
      </c>
      <c r="BP1" s="37" t="s">
        <v>116</v>
      </c>
      <c r="BQ1" s="47" t="s">
        <v>117</v>
      </c>
      <c r="BR1" s="31" t="s">
        <v>118</v>
      </c>
      <c r="BS1" s="31" t="s">
        <v>119</v>
      </c>
      <c r="BT1" s="31" t="s">
        <v>120</v>
      </c>
      <c r="BU1" s="31" t="s">
        <v>121</v>
      </c>
      <c r="BV1" s="31" t="s">
        <v>122</v>
      </c>
      <c r="BW1" s="46" t="s">
        <v>123</v>
      </c>
      <c r="BX1" s="51" t="s">
        <v>124</v>
      </c>
      <c r="BY1" s="52" t="s">
        <v>125</v>
      </c>
      <c r="BZ1" s="52" t="s">
        <v>126</v>
      </c>
      <c r="CA1" s="52" t="s">
        <v>127</v>
      </c>
      <c r="CB1" s="52" t="s">
        <v>128</v>
      </c>
      <c r="CC1" s="52" t="s">
        <v>129</v>
      </c>
      <c r="CD1" s="52" t="s">
        <v>130</v>
      </c>
      <c r="CE1" s="52" t="s">
        <v>131</v>
      </c>
      <c r="CF1" s="52" t="s">
        <v>132</v>
      </c>
      <c r="CG1" s="52" t="s">
        <v>133</v>
      </c>
      <c r="CH1" s="52" t="s">
        <v>134</v>
      </c>
      <c r="CI1" s="53" t="s">
        <v>135</v>
      </c>
      <c r="CJ1" s="31" t="s">
        <v>136</v>
      </c>
      <c r="CK1" s="32" t="s">
        <v>137</v>
      </c>
      <c r="CL1" s="32" t="s">
        <v>138</v>
      </c>
      <c r="CM1" s="32" t="s">
        <v>139</v>
      </c>
      <c r="CN1" s="32" t="s">
        <v>140</v>
      </c>
      <c r="CO1" s="32" t="s">
        <v>141</v>
      </c>
      <c r="CP1" s="32" t="s">
        <v>142</v>
      </c>
      <c r="CQ1" s="32" t="s">
        <v>143</v>
      </c>
      <c r="CR1" s="32" t="s">
        <v>144</v>
      </c>
      <c r="CS1" s="32" t="s">
        <v>145</v>
      </c>
      <c r="CT1" s="32" t="s">
        <v>146</v>
      </c>
      <c r="CU1" s="32" t="s">
        <v>147</v>
      </c>
      <c r="CV1" s="32" t="s">
        <v>148</v>
      </c>
      <c r="CW1" s="57" t="s">
        <v>149</v>
      </c>
      <c r="CX1" s="20" t="s">
        <v>50</v>
      </c>
      <c r="CY1" s="20" t="s">
        <v>51</v>
      </c>
      <c r="CZ1" s="20" t="s">
        <v>52</v>
      </c>
      <c r="DA1" s="20" t="s">
        <v>53</v>
      </c>
      <c r="DB1" s="20" t="s">
        <v>54</v>
      </c>
      <c r="DC1" s="20" t="s">
        <v>55</v>
      </c>
      <c r="DD1" s="20" t="s">
        <v>56</v>
      </c>
      <c r="DE1" s="20" t="s">
        <v>57</v>
      </c>
      <c r="DF1" s="20" t="s">
        <v>58</v>
      </c>
      <c r="DG1" s="20" t="s">
        <v>59</v>
      </c>
      <c r="DH1" s="20" t="s">
        <v>60</v>
      </c>
      <c r="DI1" s="20" t="s">
        <v>61</v>
      </c>
      <c r="DJ1" s="20" t="s">
        <v>62</v>
      </c>
      <c r="DK1" s="20" t="s">
        <v>63</v>
      </c>
    </row>
    <row r="2" spans="1:115" s="59" customFormat="1" x14ac:dyDescent="0.25">
      <c r="A2" s="67">
        <v>1</v>
      </c>
      <c r="B2" s="67">
        <v>50</v>
      </c>
      <c r="C2" s="67">
        <v>40.01</v>
      </c>
      <c r="D2" s="67">
        <v>4065.3156824388634</v>
      </c>
      <c r="E2" s="67">
        <v>4814.6284651328824</v>
      </c>
      <c r="F2" s="67">
        <v>4782.9488401319641</v>
      </c>
      <c r="G2" s="67">
        <v>4051.7537041272317</v>
      </c>
      <c r="H2" s="67">
        <v>4782.8151924388631</v>
      </c>
      <c r="I2" s="67">
        <v>3492.9490188600516</v>
      </c>
      <c r="J2" s="67">
        <v>1321.6794462728308</v>
      </c>
      <c r="K2" s="67">
        <v>19792.029507903469</v>
      </c>
      <c r="L2" s="67">
        <v>4785.2484669427595</v>
      </c>
      <c r="M2" s="67">
        <v>3503809.5638855346</v>
      </c>
      <c r="N2" s="67">
        <v>0</v>
      </c>
      <c r="O2" s="67">
        <v>8</v>
      </c>
      <c r="P2" s="67">
        <v>-3322.5</v>
      </c>
      <c r="Q2" s="67">
        <v>-2811.96</v>
      </c>
      <c r="R2" s="67">
        <v>-3280</v>
      </c>
      <c r="S2" s="67">
        <v>-914.66</v>
      </c>
      <c r="T2" s="67">
        <v>-7002</v>
      </c>
      <c r="U2" s="67">
        <v>520.34</v>
      </c>
      <c r="V2" s="67">
        <v>-7002.1</v>
      </c>
      <c r="W2" s="67">
        <v>2365</v>
      </c>
      <c r="X2" s="67">
        <v>-6252</v>
      </c>
      <c r="Y2" s="67">
        <v>3800</v>
      </c>
      <c r="Z2" s="67">
        <v>4065.3156824388634</v>
      </c>
      <c r="AA2" s="67">
        <v>4814.6284651328824</v>
      </c>
      <c r="AB2" s="67">
        <v>0</v>
      </c>
      <c r="AC2" s="67">
        <v>1064.1696555107644</v>
      </c>
      <c r="AD2" s="67">
        <v>1127.0074684186504</v>
      </c>
      <c r="AE2" s="67">
        <v>1127.0852605320265</v>
      </c>
      <c r="AF2" s="67">
        <v>169.96986171733954</v>
      </c>
      <c r="AG2" s="67">
        <v>1297.0162207639787</v>
      </c>
      <c r="AH2" s="67">
        <v>1886.2998163666878</v>
      </c>
      <c r="AI2" s="67">
        <v>3721.9999999999995</v>
      </c>
      <c r="AJ2" s="67">
        <v>1844.6600027105269</v>
      </c>
      <c r="AK2" s="67">
        <v>750.10000000000059</v>
      </c>
      <c r="AL2" s="67">
        <v>10267.290237124731</v>
      </c>
      <c r="AM2" s="67">
        <v>1321.679451701526</v>
      </c>
      <c r="AN2" s="67">
        <v>-95.021003558665456</v>
      </c>
      <c r="AO2" s="67">
        <v>-180</v>
      </c>
      <c r="AP2" s="67">
        <v>-90.003106034687008</v>
      </c>
      <c r="AQ2" s="67">
        <v>1.2722218725854067E-14</v>
      </c>
      <c r="AR2" s="67">
        <v>-13.57289995933905</v>
      </c>
      <c r="AS2" s="67">
        <v>89.999999566492633</v>
      </c>
      <c r="AT2" s="67">
        <v>-2400.1625746957502</v>
      </c>
      <c r="AU2" s="67">
        <v>-3280</v>
      </c>
      <c r="AV2" s="67">
        <v>-7719.4999989457119</v>
      </c>
      <c r="AW2" s="67">
        <v>-7002.1</v>
      </c>
      <c r="AX2" s="67">
        <v>-6083.6154038983286</v>
      </c>
      <c r="AY2" s="67">
        <v>4782.8156824388634</v>
      </c>
      <c r="AZ2" s="67">
        <v>-2730.9252207921031</v>
      </c>
      <c r="BA2" s="67">
        <v>-197.16</v>
      </c>
      <c r="BB2" s="67">
        <v>520.3011039433311</v>
      </c>
      <c r="BC2" s="67">
        <v>3082.5000000000005</v>
      </c>
      <c r="BD2" s="67">
        <v>3102.538260694053</v>
      </c>
      <c r="BE2" s="67">
        <v>4814.6284705615817</v>
      </c>
      <c r="BF2" s="67">
        <v>-2565.2532760267472</v>
      </c>
      <c r="BG2" s="67">
        <v>-7002</v>
      </c>
      <c r="BH2" s="67">
        <v>-7719.5999989457123</v>
      </c>
      <c r="BI2" s="67">
        <v>-6252</v>
      </c>
      <c r="BJ2" s="67">
        <v>3896.9310863371929</v>
      </c>
      <c r="BK2" s="67">
        <v>4782.8156924388632</v>
      </c>
      <c r="BL2" s="67">
        <v>-851.86373761518519</v>
      </c>
      <c r="BM2" s="67">
        <v>-197.16</v>
      </c>
      <c r="BN2" s="67">
        <v>2364.9611039433312</v>
      </c>
      <c r="BO2" s="67">
        <v>3082.5000000000005</v>
      </c>
      <c r="BP2" s="67">
        <v>5512.0902044388295</v>
      </c>
      <c r="BQ2" s="67">
        <v>3492.9490188600557</v>
      </c>
      <c r="BR2" s="67">
        <v>0</v>
      </c>
      <c r="BS2" s="67">
        <v>84.97899644133453</v>
      </c>
      <c r="BT2" s="67">
        <v>89.996893965312992</v>
      </c>
      <c r="BU2" s="67">
        <v>90.003106034687022</v>
      </c>
      <c r="BV2" s="67">
        <v>13.572899959339063</v>
      </c>
      <c r="BW2" s="67">
        <v>103.57289952583169</v>
      </c>
      <c r="BX2" s="68">
        <f>Таблица1[[#This Row],[Lкан_леб,мм]]</f>
        <v>3503809.5638855346</v>
      </c>
      <c r="BY2" s="59">
        <f>Таблица1[[#This Row],[Т1]]+Таблица1[[#This Row],[Lпрям1, мм]]</f>
        <v>3505695.8637019014</v>
      </c>
      <c r="BZ2" s="59">
        <f>Таблица1[[#This Row],[Т2]]+Таблица1[[#This Row],[Lдуг 2,мм]]</f>
        <v>3506760.0333574121</v>
      </c>
      <c r="CA2" s="59">
        <f>Таблица1[[#This Row],[Т3]]+Таблица1[[#This Row],[Lпрям2, мм]]</f>
        <v>3510482.0333574121</v>
      </c>
      <c r="CB2" s="59">
        <f>Таблица1[[#This Row],[Т4]]+Таблица1[[#This Row],[Lдуг 3,мм]]</f>
        <v>3511609.0408258308</v>
      </c>
      <c r="CC2" s="59">
        <f>Таблица1[[#This Row],[Т5]]+Таблица1[[#This Row],[Lпрям3, мм]]</f>
        <v>3513453.7008285411</v>
      </c>
      <c r="CD2" s="59">
        <f>Таблица1[[#This Row],[Т6]]+Таблица1[[#This Row],[Lдуг 4,мм]]</f>
        <v>3514580.7860890729</v>
      </c>
      <c r="CE2" s="59">
        <f>Таблица1[[#This Row],[Т7]]+Таблица1[[#This Row],[Lпрям4, мм]]</f>
        <v>3515330.886089073</v>
      </c>
      <c r="CF2" s="71">
        <f>Таблица1[[#This Row],[Т8]]+Таблица1[[#This Row],[Lдуг 5,мм]]</f>
        <v>3515500.8559507905</v>
      </c>
      <c r="CG2" s="59">
        <f>Таблица1[[#This Row],[Т9]]+Таблица1[[#This Row],[Lпрям5, мм]]</f>
        <v>3525768.146187915</v>
      </c>
      <c r="CH2" s="59">
        <f>Таблица1[[#This Row],[Т10]]+Таблица1[[#This Row],[Lдуг 6,мм]]</f>
        <v>3527065.1624086788</v>
      </c>
      <c r="CI2" s="60">
        <f>Таблица1[[#This Row],[Т11]]+Таблица1[[#This Row],[Lпрям6, мм]]</f>
        <v>3528386.8418603805</v>
      </c>
      <c r="CJ2" s="58">
        <f>Таблица1[[#This Row],[Т12]]-Таблица1[[#This Row],[Т12]]</f>
        <v>0</v>
      </c>
      <c r="CK2" s="59">
        <f>Таблица1[[#This Row],[Т12]]-Таблица1[[#This Row],[Т11]]</f>
        <v>1321.679451701697</v>
      </c>
      <c r="CL2" s="59">
        <f>Таблица1[[#This Row],[Т12]]-Таблица1[[#This Row],[Т10]]</f>
        <v>2618.6956724654883</v>
      </c>
      <c r="CM2" s="59">
        <f>Таблица1[[#This Row],[Т12]]-Таблица1[[#This Row],[Т9]]</f>
        <v>12885.985909590032</v>
      </c>
      <c r="CN2" s="59">
        <f>Таблица1[[#This Row],[Т12]]-Таблица1[[#This Row],[Т8]]</f>
        <v>13055.955771307461</v>
      </c>
      <c r="CO2" s="59">
        <f>Таблица1[[#This Row],[Т12]]-Таблица1[[#This Row],[Т7]]</f>
        <v>13806.055771307554</v>
      </c>
      <c r="CP2" s="59">
        <f>Таблица1[[#This Row],[Т12]]-Таблица1[[#This Row],[Т6]]</f>
        <v>14933.141031839419</v>
      </c>
      <c r="CQ2" s="59">
        <f>Таблица1[[#This Row],[Т12]]-Таблица1[[#This Row],[Т5]]</f>
        <v>16777.801034549717</v>
      </c>
      <c r="CR2" s="59">
        <f>Таблица1[[#This Row],[Т12]]-Таблица1[[#This Row],[Т4]]</f>
        <v>17904.808502968401</v>
      </c>
      <c r="CS2" s="59">
        <f>Таблица1[[#This Row],[Т12]]-Таблица1[[#This Row],[Т3]]</f>
        <v>21626.808502968401</v>
      </c>
      <c r="CT2" s="59">
        <f>Таблица1[[#This Row],[Т12]]-Таблица1[[#This Row],[Т2]]</f>
        <v>22690.978158479091</v>
      </c>
      <c r="CU2" s="59">
        <f>Таблица1[[#This Row],[Т12]]-Таблица1[[#This Row],[Т1]]</f>
        <v>24577.277974845842</v>
      </c>
      <c r="CV2" s="59">
        <f>Таблица1[[#This Row],[Lкан_леб,мм]]+Таблица1[[#This Row],[Lкан_дуг, мм]]+Таблица1[[#This Row],[Lкан_прям, мм]]</f>
        <v>3528386.841860381</v>
      </c>
      <c r="CW2" s="60">
        <f>3511128.4-(Таблица1[[#This Row],[Lкан_леб,мм]]+Таблица1[[#This Row],[∆Lлеб из за стрел]])</f>
        <v>7318.836114465259</v>
      </c>
    </row>
    <row r="3" spans="1:115" x14ac:dyDescent="0.25">
      <c r="A3">
        <v>2</v>
      </c>
      <c r="B3">
        <v>50.510067114093964</v>
      </c>
      <c r="C3">
        <v>39.499932885906034</v>
      </c>
      <c r="D3">
        <v>4014.3856312643857</v>
      </c>
      <c r="E3">
        <v>4856.9789728833412</v>
      </c>
      <c r="F3">
        <v>4732.0187889574863</v>
      </c>
      <c r="G3">
        <v>4094.10421187769</v>
      </c>
      <c r="H3">
        <v>4731.8851412643853</v>
      </c>
      <c r="I3">
        <v>3535.2995266103703</v>
      </c>
      <c r="J3">
        <v>1321.6794462729711</v>
      </c>
      <c r="K3">
        <v>19745.143053357599</v>
      </c>
      <c r="L3">
        <v>4792.7041351139469</v>
      </c>
      <c r="M3">
        <v>3503848.9946719096</v>
      </c>
      <c r="N3">
        <v>0</v>
      </c>
      <c r="O3">
        <v>8</v>
      </c>
      <c r="P3">
        <v>-3322.5</v>
      </c>
      <c r="Q3">
        <v>-2811.96</v>
      </c>
      <c r="R3">
        <v>-3280</v>
      </c>
      <c r="S3">
        <v>-914.66</v>
      </c>
      <c r="T3">
        <v>-7002</v>
      </c>
      <c r="U3">
        <v>520.34</v>
      </c>
      <c r="V3">
        <v>-7002.1</v>
      </c>
      <c r="W3">
        <v>2365</v>
      </c>
      <c r="X3">
        <v>-6252</v>
      </c>
      <c r="Y3">
        <v>3800</v>
      </c>
      <c r="Z3">
        <v>4014.3856312643857</v>
      </c>
      <c r="AA3">
        <v>4856.9789728833412</v>
      </c>
      <c r="AB3">
        <v>0</v>
      </c>
      <c r="AC3">
        <v>1064.1696555107644</v>
      </c>
      <c r="AD3">
        <v>1127.0074684186504</v>
      </c>
      <c r="AE3">
        <v>1127.0852605320265</v>
      </c>
      <c r="AF3">
        <v>173.69769580293328</v>
      </c>
      <c r="AG3">
        <v>1300.7440548495726</v>
      </c>
      <c r="AH3">
        <v>1886.2998163666878</v>
      </c>
      <c r="AI3">
        <v>3721.9999999999995</v>
      </c>
      <c r="AJ3">
        <v>1844.6600027105269</v>
      </c>
      <c r="AK3">
        <v>750.10000000000059</v>
      </c>
      <c r="AL3">
        <v>10220.403782578716</v>
      </c>
      <c r="AM3">
        <v>1321.6794517016654</v>
      </c>
      <c r="AN3">
        <v>-95.021003558665456</v>
      </c>
      <c r="AO3">
        <v>-180</v>
      </c>
      <c r="AP3">
        <v>-90.003106034687008</v>
      </c>
      <c r="AQ3">
        <v>1.2722218725854067E-14</v>
      </c>
      <c r="AR3">
        <v>-13.870585199519581</v>
      </c>
      <c r="AS3">
        <v>89.999999566492647</v>
      </c>
      <c r="AT3">
        <v>-2400.1625746957502</v>
      </c>
      <c r="AU3">
        <v>-3280</v>
      </c>
      <c r="AV3">
        <v>-7719.4999989457119</v>
      </c>
      <c r="AW3">
        <v>-7002.1</v>
      </c>
      <c r="AX3">
        <v>-6079.9939693469732</v>
      </c>
      <c r="AY3">
        <v>4731.8856312643857</v>
      </c>
      <c r="AZ3">
        <v>-2730.9252207921031</v>
      </c>
      <c r="BA3">
        <v>-197.16</v>
      </c>
      <c r="BB3">
        <v>520.3011039433311</v>
      </c>
      <c r="BC3">
        <v>3082.5000000000005</v>
      </c>
      <c r="BD3">
        <v>3103.4225273388533</v>
      </c>
      <c r="BE3">
        <v>4856.9789783120395</v>
      </c>
      <c r="BF3">
        <v>-2565.2532760267472</v>
      </c>
      <c r="BG3">
        <v>-7002</v>
      </c>
      <c r="BH3">
        <v>-7719.5999989457123</v>
      </c>
      <c r="BI3">
        <v>-6252</v>
      </c>
      <c r="BJ3">
        <v>3842.3796006113589</v>
      </c>
      <c r="BK3">
        <v>4731.8856412643845</v>
      </c>
      <c r="BL3">
        <v>-851.86373761518519</v>
      </c>
      <c r="BM3">
        <v>-197.16</v>
      </c>
      <c r="BN3">
        <v>2364.9611039433312</v>
      </c>
      <c r="BO3">
        <v>3082.5000000000005</v>
      </c>
      <c r="BP3">
        <v>5553.5564455444874</v>
      </c>
      <c r="BQ3">
        <v>3535.2995266103744</v>
      </c>
      <c r="BR3">
        <v>0</v>
      </c>
      <c r="BS3">
        <v>84.97899644133453</v>
      </c>
      <c r="BT3">
        <v>89.996893965312992</v>
      </c>
      <c r="BU3">
        <v>90.003106034687022</v>
      </c>
      <c r="BV3">
        <v>13.870585199519594</v>
      </c>
      <c r="BW3">
        <v>103.87058476601223</v>
      </c>
      <c r="BX3" s="69">
        <f>Таблица1[[#This Row],[Lкан_леб,мм]]</f>
        <v>3503848.9946719096</v>
      </c>
      <c r="BY3" s="65">
        <f>Таблица1[[#This Row],[Т1]]+Таблица1[[#This Row],[Lпрям1, мм]]</f>
        <v>3505735.2944882764</v>
      </c>
      <c r="BZ3" s="65">
        <f>Таблица1[[#This Row],[Т2]]+Таблица1[[#This Row],[Lдуг 2,мм]]</f>
        <v>3506799.464143787</v>
      </c>
      <c r="CA3" s="65">
        <f>Таблица1[[#This Row],[Т3]]+Таблица1[[#This Row],[Lпрям2, мм]]</f>
        <v>3510521.464143787</v>
      </c>
      <c r="CB3" s="65">
        <f>Таблица1[[#This Row],[Т4]]+Таблица1[[#This Row],[Lдуг 3,мм]]</f>
        <v>3511648.4716122057</v>
      </c>
      <c r="CC3" s="65">
        <f>Таблица1[[#This Row],[Т5]]+Таблица1[[#This Row],[Lпрям3, мм]]</f>
        <v>3513493.131614916</v>
      </c>
      <c r="CD3" s="65">
        <f>Таблица1[[#This Row],[Т6]]+Таблица1[[#This Row],[Lдуг 4,мм]]</f>
        <v>3514620.2168754479</v>
      </c>
      <c r="CE3" s="65">
        <f>Таблица1[[#This Row],[Т7]]+Таблица1[[#This Row],[Lпрям4, мм]]</f>
        <v>3515370.316875448</v>
      </c>
      <c r="CF3" s="72">
        <f>Таблица1[[#This Row],[Т8]]+Таблица1[[#This Row],[Lдуг 5,мм]]</f>
        <v>3515544.0145712509</v>
      </c>
      <c r="CG3" s="65">
        <f>Таблица1[[#This Row],[Т9]]+Таблица1[[#This Row],[Lпрям5, мм]]</f>
        <v>3525764.4183538295</v>
      </c>
      <c r="CH3" s="65">
        <f>Таблица1[[#This Row],[Т10]]+Таблица1[[#This Row],[Lдуг 6,мм]]</f>
        <v>3527065.1624086793</v>
      </c>
      <c r="CI3" s="66">
        <f>Таблица1[[#This Row],[Т11]]+Таблица1[[#This Row],[Lпрям6, мм]]</f>
        <v>3528386.841860381</v>
      </c>
      <c r="CJ3" s="64">
        <f>Таблица1[[#This Row],[Т12]]-Таблица1[[#This Row],[Т12]]</f>
        <v>0</v>
      </c>
      <c r="CK3" s="65">
        <f>Таблица1[[#This Row],[Т12]]-Таблица1[[#This Row],[Т11]]</f>
        <v>1321.679451701697</v>
      </c>
      <c r="CL3" s="65">
        <f>Таблица1[[#This Row],[Т12]]-Таблица1[[#This Row],[Т10]]</f>
        <v>2622.4235065514222</v>
      </c>
      <c r="CM3" s="65">
        <f>Таблица1[[#This Row],[Т12]]-Таблица1[[#This Row],[Т9]]</f>
        <v>12842.827289130073</v>
      </c>
      <c r="CN3" s="65">
        <f>Таблица1[[#This Row],[Т12]]-Таблица1[[#This Row],[Т8]]</f>
        <v>13016.52498493297</v>
      </c>
      <c r="CO3" s="65">
        <f>Таблица1[[#This Row],[Т12]]-Таблица1[[#This Row],[Т7]]</f>
        <v>13766.624984933063</v>
      </c>
      <c r="CP3" s="65">
        <f>Таблица1[[#This Row],[Т12]]-Таблица1[[#This Row],[Т6]]</f>
        <v>14893.710245464928</v>
      </c>
      <c r="CQ3" s="65">
        <f>Таблица1[[#This Row],[Т12]]-Таблица1[[#This Row],[Т5]]</f>
        <v>16738.370248175226</v>
      </c>
      <c r="CR3" s="65">
        <f>Таблица1[[#This Row],[Т12]]-Таблица1[[#This Row],[Т4]]</f>
        <v>17865.37771659391</v>
      </c>
      <c r="CS3" s="65">
        <f>Таблица1[[#This Row],[Т12]]-Таблица1[[#This Row],[Т3]]</f>
        <v>21587.37771659391</v>
      </c>
      <c r="CT3" s="65">
        <f>Таблица1[[#This Row],[Т12]]-Таблица1[[#This Row],[Т2]]</f>
        <v>22651.5473721046</v>
      </c>
      <c r="CU3" s="65">
        <f>Таблица1[[#This Row],[Т12]]-Таблица1[[#This Row],[Т1]]</f>
        <v>24537.847188471351</v>
      </c>
      <c r="CV3" s="65">
        <f>Таблица1[[#This Row],[Lкан_леб,мм]]+Таблица1[[#This Row],[Lкан_дуг, мм]]+Таблица1[[#This Row],[Lкан_прям, мм]]</f>
        <v>3528386.841860381</v>
      </c>
      <c r="CW3" s="60">
        <f>3511128.4-(Таблица1[[#This Row],[Lкан_леб,мм]]+Таблица1[[#This Row],[∆Lлеб из за стрел]])</f>
        <v>7279.4053280903026</v>
      </c>
    </row>
    <row r="4" spans="1:115" x14ac:dyDescent="0.25">
      <c r="A4">
        <v>3</v>
      </c>
      <c r="B4">
        <v>51.020134228187921</v>
      </c>
      <c r="C4">
        <v>38.98986577181207</v>
      </c>
      <c r="D4">
        <v>3963.0805841408937</v>
      </c>
      <c r="E4">
        <v>4898.8744112867389</v>
      </c>
      <c r="F4">
        <v>4680.7137418339953</v>
      </c>
      <c r="G4">
        <v>4135.9996502810882</v>
      </c>
      <c r="H4">
        <v>4680.5800941408943</v>
      </c>
      <c r="I4">
        <v>3577.1949650140782</v>
      </c>
      <c r="J4">
        <v>1321.6794462726607</v>
      </c>
      <c r="K4">
        <v>19698.046073990252</v>
      </c>
      <c r="L4">
        <v>4800.1735686685524</v>
      </c>
      <c r="M4">
        <v>3503888.6222177218</v>
      </c>
      <c r="N4">
        <v>0</v>
      </c>
      <c r="O4">
        <v>8</v>
      </c>
      <c r="P4">
        <v>-3322.5</v>
      </c>
      <c r="Q4">
        <v>-2811.96</v>
      </c>
      <c r="R4">
        <v>-3280</v>
      </c>
      <c r="S4">
        <v>-914.66</v>
      </c>
      <c r="T4">
        <v>-7002</v>
      </c>
      <c r="U4">
        <v>520.34</v>
      </c>
      <c r="V4">
        <v>-7002.1</v>
      </c>
      <c r="W4">
        <v>2365</v>
      </c>
      <c r="X4">
        <v>-6252</v>
      </c>
      <c r="Y4">
        <v>3800</v>
      </c>
      <c r="Z4">
        <v>3963.0805841408937</v>
      </c>
      <c r="AA4">
        <v>4898.8744112867389</v>
      </c>
      <c r="AB4">
        <v>0</v>
      </c>
      <c r="AC4">
        <v>1064.1696555107644</v>
      </c>
      <c r="AD4">
        <v>1127.0074684186504</v>
      </c>
      <c r="AE4">
        <v>1127.0852605320265</v>
      </c>
      <c r="AF4">
        <v>177.43241258023625</v>
      </c>
      <c r="AG4">
        <v>1304.478771626875</v>
      </c>
      <c r="AH4">
        <v>1886.2998163666878</v>
      </c>
      <c r="AI4">
        <v>3721.9999999999995</v>
      </c>
      <c r="AJ4">
        <v>1844.6600027105269</v>
      </c>
      <c r="AK4">
        <v>750.10000000000059</v>
      </c>
      <c r="AL4">
        <v>10173.306803211681</v>
      </c>
      <c r="AM4">
        <v>1321.6794517013559</v>
      </c>
      <c r="AN4">
        <v>-95.021003558665456</v>
      </c>
      <c r="AO4">
        <v>-180</v>
      </c>
      <c r="AP4">
        <v>-90.003106034687008</v>
      </c>
      <c r="AQ4">
        <v>1.2722218725854067E-14</v>
      </c>
      <c r="AR4">
        <v>-14.168820055291237</v>
      </c>
      <c r="AS4">
        <v>89.999999566492605</v>
      </c>
      <c r="AT4">
        <v>-2400.1625746957502</v>
      </c>
      <c r="AU4">
        <v>-3280</v>
      </c>
      <c r="AV4">
        <v>-7719.4999989457119</v>
      </c>
      <c r="AW4">
        <v>-7002.1</v>
      </c>
      <c r="AX4">
        <v>-6076.3705046190034</v>
      </c>
      <c r="AY4">
        <v>4680.5805841408937</v>
      </c>
      <c r="AZ4">
        <v>-2730.9252207921031</v>
      </c>
      <c r="BA4">
        <v>-197.16</v>
      </c>
      <c r="BB4">
        <v>520.3011039433311</v>
      </c>
      <c r="BC4">
        <v>3082.5000000000005</v>
      </c>
      <c r="BD4">
        <v>3104.3272821561736</v>
      </c>
      <c r="BE4">
        <v>4898.8744167154382</v>
      </c>
      <c r="BF4">
        <v>-2565.2532760267472</v>
      </c>
      <c r="BG4">
        <v>-7002</v>
      </c>
      <c r="BH4">
        <v>-7719.5999989457123</v>
      </c>
      <c r="BI4">
        <v>-6252</v>
      </c>
      <c r="BJ4">
        <v>3787.4510887598976</v>
      </c>
      <c r="BK4">
        <v>4680.5805941408935</v>
      </c>
      <c r="BL4">
        <v>-851.86373761518519</v>
      </c>
      <c r="BM4">
        <v>-197.16</v>
      </c>
      <c r="BN4">
        <v>2364.9611039433312</v>
      </c>
      <c r="BO4">
        <v>3082.5000000000005</v>
      </c>
      <c r="BP4">
        <v>5594.5471291305657</v>
      </c>
      <c r="BQ4">
        <v>3577.1949650140823</v>
      </c>
      <c r="BR4">
        <v>0</v>
      </c>
      <c r="BS4">
        <v>84.97899644133453</v>
      </c>
      <c r="BT4">
        <v>89.996893965312992</v>
      </c>
      <c r="BU4">
        <v>90.003106034687022</v>
      </c>
      <c r="BV4">
        <v>14.168820055291249</v>
      </c>
      <c r="BW4">
        <v>104.16881962178384</v>
      </c>
      <c r="BX4" s="69">
        <f>Таблица1[[#This Row],[Lкан_леб,мм]]</f>
        <v>3503888.6222177218</v>
      </c>
      <c r="BY4" s="65">
        <f>Таблица1[[#This Row],[Т1]]+Таблица1[[#This Row],[Lпрям1, мм]]</f>
        <v>3505774.9220340885</v>
      </c>
      <c r="BZ4" s="65">
        <f>Таблица1[[#This Row],[Т2]]+Таблица1[[#This Row],[Lдуг 2,мм]]</f>
        <v>3506839.0916895992</v>
      </c>
      <c r="CA4" s="65">
        <f>Таблица1[[#This Row],[Т3]]+Таблица1[[#This Row],[Lпрям2, мм]]</f>
        <v>3510561.0916895992</v>
      </c>
      <c r="CB4" s="65">
        <f>Таблица1[[#This Row],[Т4]]+Таблица1[[#This Row],[Lдуг 3,мм]]</f>
        <v>3511688.0991580179</v>
      </c>
      <c r="CC4" s="65">
        <f>Таблица1[[#This Row],[Т5]]+Таблица1[[#This Row],[Lпрям3, мм]]</f>
        <v>3513532.7591607282</v>
      </c>
      <c r="CD4" s="65">
        <f>Таблица1[[#This Row],[Т6]]+Таблица1[[#This Row],[Lдуг 4,мм]]</f>
        <v>3514659.8444212601</v>
      </c>
      <c r="CE4" s="65">
        <f>Таблица1[[#This Row],[Т7]]+Таблица1[[#This Row],[Lпрям4, мм]]</f>
        <v>3515409.9444212602</v>
      </c>
      <c r="CF4" s="72">
        <f>Таблица1[[#This Row],[Т8]]+Таблица1[[#This Row],[Lдуг 5,мм]]</f>
        <v>3515587.3768338403</v>
      </c>
      <c r="CG4" s="65">
        <f>Таблица1[[#This Row],[Т9]]+Таблица1[[#This Row],[Lпрям5, мм]]</f>
        <v>3525760.6836370518</v>
      </c>
      <c r="CH4" s="65">
        <f>Таблица1[[#This Row],[Т10]]+Таблица1[[#This Row],[Lдуг 6,мм]]</f>
        <v>3527065.1624086788</v>
      </c>
      <c r="CI4" s="66">
        <f>Таблица1[[#This Row],[Т11]]+Таблица1[[#This Row],[Lпрям6, мм]]</f>
        <v>3528386.84186038</v>
      </c>
      <c r="CJ4" s="64">
        <f>Таблица1[[#This Row],[Т12]]-Таблица1[[#This Row],[Т12]]</f>
        <v>0</v>
      </c>
      <c r="CK4" s="65">
        <f>Таблица1[[#This Row],[Т12]]-Таблица1[[#This Row],[Т11]]</f>
        <v>1321.6794517012313</v>
      </c>
      <c r="CL4" s="65">
        <f>Таблица1[[#This Row],[Т12]]-Таблица1[[#This Row],[Т10]]</f>
        <v>2626.1582233281806</v>
      </c>
      <c r="CM4" s="65">
        <f>Таблица1[[#This Row],[Т12]]-Таблица1[[#This Row],[Т9]]</f>
        <v>12799.46502653975</v>
      </c>
      <c r="CN4" s="65">
        <f>Таблица1[[#This Row],[Т12]]-Таблица1[[#This Row],[Т8]]</f>
        <v>12976.897439119872</v>
      </c>
      <c r="CO4" s="65">
        <f>Таблица1[[#This Row],[Т12]]-Таблица1[[#This Row],[Т7]]</f>
        <v>13726.997439119965</v>
      </c>
      <c r="CP4" s="65">
        <f>Таблица1[[#This Row],[Т12]]-Таблица1[[#This Row],[Т6]]</f>
        <v>14854.08269965183</v>
      </c>
      <c r="CQ4" s="65">
        <f>Таблица1[[#This Row],[Т12]]-Таблица1[[#This Row],[Т5]]</f>
        <v>16698.742702362128</v>
      </c>
      <c r="CR4" s="65">
        <f>Таблица1[[#This Row],[Т12]]-Таблица1[[#This Row],[Т4]]</f>
        <v>17825.750170780811</v>
      </c>
      <c r="CS4" s="65">
        <f>Таблица1[[#This Row],[Т12]]-Таблица1[[#This Row],[Т3]]</f>
        <v>21547.750170780811</v>
      </c>
      <c r="CT4" s="65">
        <f>Таблица1[[#This Row],[Т12]]-Таблица1[[#This Row],[Т2]]</f>
        <v>22611.919826291502</v>
      </c>
      <c r="CU4" s="65">
        <f>Таблица1[[#This Row],[Т12]]-Таблица1[[#This Row],[Т1]]</f>
        <v>24498.219642658252</v>
      </c>
      <c r="CV4" s="65">
        <f>Таблица1[[#This Row],[Lкан_леб,мм]]+Таблица1[[#This Row],[Lкан_дуг, мм]]+Таблица1[[#This Row],[Lкан_прям, мм]]</f>
        <v>3528386.841860381</v>
      </c>
      <c r="CW4" s="60">
        <f>3511128.4-(Таблица1[[#This Row],[Lкан_леб,мм]]+Таблица1[[#This Row],[∆Lлеб из за стрел]])</f>
        <v>7239.7777822781354</v>
      </c>
    </row>
    <row r="5" spans="1:115" x14ac:dyDescent="0.25">
      <c r="A5">
        <v>4</v>
      </c>
      <c r="B5">
        <v>51.530201342281885</v>
      </c>
      <c r="C5">
        <v>38.479798657718113</v>
      </c>
      <c r="D5">
        <v>3911.404607061193</v>
      </c>
      <c r="E5">
        <v>4940.3114600742056</v>
      </c>
      <c r="F5">
        <v>4629.0377647542937</v>
      </c>
      <c r="G5">
        <v>4177.4366990685539</v>
      </c>
      <c r="H5">
        <v>4628.9041170611927</v>
      </c>
      <c r="I5">
        <v>3618.6320138011929</v>
      </c>
      <c r="J5">
        <v>1321.6794462730129</v>
      </c>
      <c r="K5">
        <v>19650.739390905786</v>
      </c>
      <c r="L5">
        <v>4807.6570016136002</v>
      </c>
      <c r="M5">
        <v>3503928.4454678618</v>
      </c>
      <c r="N5">
        <v>0</v>
      </c>
      <c r="O5">
        <v>8</v>
      </c>
      <c r="P5">
        <v>-3322.5</v>
      </c>
      <c r="Q5">
        <v>-2811.96</v>
      </c>
      <c r="R5">
        <v>-3280</v>
      </c>
      <c r="S5">
        <v>-914.66</v>
      </c>
      <c r="T5">
        <v>-7002</v>
      </c>
      <c r="U5">
        <v>520.34</v>
      </c>
      <c r="V5">
        <v>-7002.1</v>
      </c>
      <c r="W5">
        <v>2365</v>
      </c>
      <c r="X5">
        <v>-6252</v>
      </c>
      <c r="Y5">
        <v>3800</v>
      </c>
      <c r="Z5">
        <v>3911.404607061193</v>
      </c>
      <c r="AA5">
        <v>4940.3114600742056</v>
      </c>
      <c r="AB5">
        <v>0</v>
      </c>
      <c r="AC5">
        <v>1064.1696555107644</v>
      </c>
      <c r="AD5">
        <v>1127.0074684186504</v>
      </c>
      <c r="AE5">
        <v>1127.0852605320265</v>
      </c>
      <c r="AF5">
        <v>181.17412905275987</v>
      </c>
      <c r="AG5">
        <v>1308.2204880993991</v>
      </c>
      <c r="AH5">
        <v>1886.2998163666878</v>
      </c>
      <c r="AI5">
        <v>3721.9999999999995</v>
      </c>
      <c r="AJ5">
        <v>1844.6600027105269</v>
      </c>
      <c r="AK5">
        <v>750.10000000000059</v>
      </c>
      <c r="AL5">
        <v>10126.000120126862</v>
      </c>
      <c r="AM5">
        <v>1321.6794517017081</v>
      </c>
      <c r="AN5">
        <v>-95.021003558665456</v>
      </c>
      <c r="AO5">
        <v>-180</v>
      </c>
      <c r="AP5">
        <v>-90.003106034687008</v>
      </c>
      <c r="AQ5">
        <v>1.2722218725854067E-14</v>
      </c>
      <c r="AR5">
        <v>-14.467613869939571</v>
      </c>
      <c r="AS5">
        <v>89.999999566492619</v>
      </c>
      <c r="AT5">
        <v>-2400.1625746957502</v>
      </c>
      <c r="AU5">
        <v>-3280</v>
      </c>
      <c r="AV5">
        <v>-7719.4999989457119</v>
      </c>
      <c r="AW5">
        <v>-7002.1</v>
      </c>
      <c r="AX5">
        <v>-6072.7450206318963</v>
      </c>
      <c r="AY5">
        <v>4628.904607061193</v>
      </c>
      <c r="AZ5">
        <v>-2730.9252207921031</v>
      </c>
      <c r="BA5">
        <v>-197.16</v>
      </c>
      <c r="BB5">
        <v>520.3011039433311</v>
      </c>
      <c r="BC5">
        <v>3082.5000000000005</v>
      </c>
      <c r="BD5">
        <v>3105.2526341383214</v>
      </c>
      <c r="BE5">
        <v>4940.3114655029049</v>
      </c>
      <c r="BF5">
        <v>-2565.2532760267472</v>
      </c>
      <c r="BG5">
        <v>-7002</v>
      </c>
      <c r="BH5">
        <v>-7719.5999989457123</v>
      </c>
      <c r="BI5">
        <v>-6252</v>
      </c>
      <c r="BJ5">
        <v>3732.1496276930898</v>
      </c>
      <c r="BK5">
        <v>4628.9046170611928</v>
      </c>
      <c r="BL5">
        <v>-851.86373761518519</v>
      </c>
      <c r="BM5">
        <v>-197.16</v>
      </c>
      <c r="BN5">
        <v>2364.9611039433312</v>
      </c>
      <c r="BO5">
        <v>3082.5000000000005</v>
      </c>
      <c r="BP5">
        <v>5635.0588259358838</v>
      </c>
      <c r="BQ5">
        <v>3618.632013801197</v>
      </c>
      <c r="BR5">
        <v>0</v>
      </c>
      <c r="BS5">
        <v>84.97899644133453</v>
      </c>
      <c r="BT5">
        <v>89.996893965312992</v>
      </c>
      <c r="BU5">
        <v>90.003106034687022</v>
      </c>
      <c r="BV5">
        <v>14.467613869939584</v>
      </c>
      <c r="BW5">
        <v>104.46761343643219</v>
      </c>
      <c r="BX5" s="69">
        <f>Таблица1[[#This Row],[Lкан_леб,мм]]</f>
        <v>3503928.4454678618</v>
      </c>
      <c r="BY5" s="65">
        <f>Таблица1[[#This Row],[Т1]]+Таблица1[[#This Row],[Lпрям1, мм]]</f>
        <v>3505814.7452842286</v>
      </c>
      <c r="BZ5" s="65">
        <f>Таблица1[[#This Row],[Т2]]+Таблица1[[#This Row],[Lдуг 2,мм]]</f>
        <v>3506878.9149397393</v>
      </c>
      <c r="CA5" s="65">
        <f>Таблица1[[#This Row],[Т3]]+Таблица1[[#This Row],[Lпрям2, мм]]</f>
        <v>3510600.9149397393</v>
      </c>
      <c r="CB5" s="65">
        <f>Таблица1[[#This Row],[Т4]]+Таблица1[[#This Row],[Lдуг 3,мм]]</f>
        <v>3511727.922408158</v>
      </c>
      <c r="CC5" s="65">
        <f>Таблица1[[#This Row],[Т5]]+Таблица1[[#This Row],[Lпрям3, мм]]</f>
        <v>3513572.5824108683</v>
      </c>
      <c r="CD5" s="65">
        <f>Таблица1[[#This Row],[Т6]]+Таблица1[[#This Row],[Lдуг 4,мм]]</f>
        <v>3514699.6676714001</v>
      </c>
      <c r="CE5" s="65">
        <f>Таблица1[[#This Row],[Т7]]+Таблица1[[#This Row],[Lпрям4, мм]]</f>
        <v>3515449.7676714002</v>
      </c>
      <c r="CF5" s="72">
        <f>Таблица1[[#This Row],[Т8]]+Таблица1[[#This Row],[Lдуг 5,мм]]</f>
        <v>3515630.9418004528</v>
      </c>
      <c r="CG5" s="65">
        <f>Таблица1[[#This Row],[Т9]]+Таблица1[[#This Row],[Lпрям5, мм]]</f>
        <v>3525756.9419205794</v>
      </c>
      <c r="CH5" s="65">
        <f>Таблица1[[#This Row],[Т10]]+Таблица1[[#This Row],[Lдуг 6,мм]]</f>
        <v>3527065.1624086788</v>
      </c>
      <c r="CI5" s="66">
        <f>Таблица1[[#This Row],[Т11]]+Таблица1[[#This Row],[Lпрям6, мм]]</f>
        <v>3528386.8418603805</v>
      </c>
      <c r="CJ5" s="64">
        <f>Таблица1[[#This Row],[Т12]]-Таблица1[[#This Row],[Т12]]</f>
        <v>0</v>
      </c>
      <c r="CK5" s="65">
        <f>Таблица1[[#This Row],[Т12]]-Таблица1[[#This Row],[Т11]]</f>
        <v>1321.679451701697</v>
      </c>
      <c r="CL5" s="65">
        <f>Таблица1[[#This Row],[Т12]]-Таблица1[[#This Row],[Т10]]</f>
        <v>2629.8999398010783</v>
      </c>
      <c r="CM5" s="65">
        <f>Таблица1[[#This Row],[Т12]]-Таблица1[[#This Row],[Т9]]</f>
        <v>12755.900059927721</v>
      </c>
      <c r="CN5" s="65">
        <f>Таблица1[[#This Row],[Т12]]-Таблица1[[#This Row],[Т8]]</f>
        <v>12937.074188980274</v>
      </c>
      <c r="CO5" s="65">
        <f>Таблица1[[#This Row],[Т12]]-Таблица1[[#This Row],[Т7]]</f>
        <v>13687.174188980367</v>
      </c>
      <c r="CP5" s="65">
        <f>Таблица1[[#This Row],[Т12]]-Таблица1[[#This Row],[Т6]]</f>
        <v>14814.259449512232</v>
      </c>
      <c r="CQ5" s="65">
        <f>Таблица1[[#This Row],[Т12]]-Таблица1[[#This Row],[Т5]]</f>
        <v>16658.91945222253</v>
      </c>
      <c r="CR5" s="65">
        <f>Таблица1[[#This Row],[Т12]]-Таблица1[[#This Row],[Т4]]</f>
        <v>17785.926920641214</v>
      </c>
      <c r="CS5" s="65">
        <f>Таблица1[[#This Row],[Т12]]-Таблица1[[#This Row],[Т3]]</f>
        <v>21507.926920641214</v>
      </c>
      <c r="CT5" s="65">
        <f>Таблица1[[#This Row],[Т12]]-Таблица1[[#This Row],[Т2]]</f>
        <v>22572.096576151904</v>
      </c>
      <c r="CU5" s="65">
        <f>Таблица1[[#This Row],[Т12]]-Таблица1[[#This Row],[Т1]]</f>
        <v>24458.396392518654</v>
      </c>
      <c r="CV5" s="65">
        <f>Таблица1[[#This Row],[Lкан_леб,мм]]+Таблица1[[#This Row],[Lкан_дуг, мм]]+Таблица1[[#This Row],[Lкан_прям, мм]]</f>
        <v>3528386.8418603814</v>
      </c>
      <c r="CW5" s="60">
        <f>3511128.4-(Таблица1[[#This Row],[Lкан_леб,мм]]+Таблица1[[#This Row],[∆Lлеб из за стрел]])</f>
        <v>7199.954532138072</v>
      </c>
    </row>
    <row r="6" spans="1:115" x14ac:dyDescent="0.25">
      <c r="A6">
        <v>5</v>
      </c>
      <c r="B6">
        <v>52.040268456375848</v>
      </c>
      <c r="C6">
        <v>37.96973154362415</v>
      </c>
      <c r="D6">
        <v>3859.3617954147744</v>
      </c>
      <c r="E6">
        <v>4981.2868353048461</v>
      </c>
      <c r="F6">
        <v>4576.9949531078755</v>
      </c>
      <c r="G6">
        <v>4218.4120742991963</v>
      </c>
      <c r="H6">
        <v>4576.8613054147745</v>
      </c>
      <c r="I6">
        <v>3659.6073890320672</v>
      </c>
      <c r="J6">
        <v>1321.6794462727792</v>
      </c>
      <c r="K6">
        <v>19603.223826754256</v>
      </c>
      <c r="L6">
        <v>4815.1546735286311</v>
      </c>
      <c r="M6">
        <v>3503968.4633600982</v>
      </c>
      <c r="N6">
        <v>0</v>
      </c>
      <c r="O6">
        <v>8</v>
      </c>
      <c r="P6">
        <v>-3322.5</v>
      </c>
      <c r="Q6">
        <v>-2811.96</v>
      </c>
      <c r="R6">
        <v>-3280</v>
      </c>
      <c r="S6">
        <v>-914.66</v>
      </c>
      <c r="T6">
        <v>-7002</v>
      </c>
      <c r="U6">
        <v>520.34</v>
      </c>
      <c r="V6">
        <v>-7002.1</v>
      </c>
      <c r="W6">
        <v>2365</v>
      </c>
      <c r="X6">
        <v>-6252</v>
      </c>
      <c r="Y6">
        <v>3800</v>
      </c>
      <c r="Z6">
        <v>3859.3617954147744</v>
      </c>
      <c r="AA6">
        <v>4981.2868353048461</v>
      </c>
      <c r="AB6">
        <v>0</v>
      </c>
      <c r="AC6">
        <v>1064.1696555107644</v>
      </c>
      <c r="AD6">
        <v>1127.0074684186504</v>
      </c>
      <c r="AE6">
        <v>1127.0852605320265</v>
      </c>
      <c r="AF6">
        <v>184.92296501027522</v>
      </c>
      <c r="AG6">
        <v>1311.9693240569143</v>
      </c>
      <c r="AH6">
        <v>1886.2998163666878</v>
      </c>
      <c r="AI6">
        <v>3721.9999999999995</v>
      </c>
      <c r="AJ6">
        <v>1844.6600027105269</v>
      </c>
      <c r="AK6">
        <v>750.10000000000059</v>
      </c>
      <c r="AL6">
        <v>10078.484555975565</v>
      </c>
      <c r="AM6">
        <v>1321.6794517014744</v>
      </c>
      <c r="AN6">
        <v>-95.021003558665456</v>
      </c>
      <c r="AO6">
        <v>-180</v>
      </c>
      <c r="AP6">
        <v>-90.003106034687008</v>
      </c>
      <c r="AQ6">
        <v>1.2722218725854067E-14</v>
      </c>
      <c r="AR6">
        <v>-14.766976209246211</v>
      </c>
      <c r="AS6">
        <v>89.999999566492619</v>
      </c>
      <c r="AT6">
        <v>-2400.1625746957502</v>
      </c>
      <c r="AU6">
        <v>-3280</v>
      </c>
      <c r="AV6">
        <v>-7719.4999989457119</v>
      </c>
      <c r="AW6">
        <v>-7002.1</v>
      </c>
      <c r="AX6">
        <v>-6069.1175272318751</v>
      </c>
      <c r="AY6">
        <v>4576.861795414774</v>
      </c>
      <c r="AZ6">
        <v>-2730.9252207921031</v>
      </c>
      <c r="BA6">
        <v>-197.16</v>
      </c>
      <c r="BB6">
        <v>520.3011039433311</v>
      </c>
      <c r="BC6">
        <v>3082.5000000000005</v>
      </c>
      <c r="BD6">
        <v>3106.1986947589276</v>
      </c>
      <c r="BE6">
        <v>4981.2868407335454</v>
      </c>
      <c r="BF6">
        <v>-2565.2532760267472</v>
      </c>
      <c r="BG6">
        <v>-7002</v>
      </c>
      <c r="BH6">
        <v>-7719.5999989457123</v>
      </c>
      <c r="BI6">
        <v>-6252</v>
      </c>
      <c r="BJ6">
        <v>3676.4793226466495</v>
      </c>
      <c r="BK6">
        <v>4576.8618054147737</v>
      </c>
      <c r="BL6">
        <v>-851.86373761518519</v>
      </c>
      <c r="BM6">
        <v>-197.16</v>
      </c>
      <c r="BN6">
        <v>2364.9611039433312</v>
      </c>
      <c r="BO6">
        <v>3082.5000000000005</v>
      </c>
      <c r="BP6">
        <v>5675.0881405459195</v>
      </c>
      <c r="BQ6">
        <v>3659.6073890320713</v>
      </c>
      <c r="BR6">
        <v>0</v>
      </c>
      <c r="BS6">
        <v>84.97899644133453</v>
      </c>
      <c r="BT6">
        <v>89.996893965312992</v>
      </c>
      <c r="BU6">
        <v>90.003106034687022</v>
      </c>
      <c r="BV6">
        <v>14.766976209246224</v>
      </c>
      <c r="BW6">
        <v>104.76697577573883</v>
      </c>
      <c r="BX6" s="69">
        <f>Таблица1[[#This Row],[Lкан_леб,мм]]</f>
        <v>3503968.4633600982</v>
      </c>
      <c r="BY6" s="65">
        <f>Таблица1[[#This Row],[Т1]]+Таблица1[[#This Row],[Lпрям1, мм]]</f>
        <v>3505854.7631764649</v>
      </c>
      <c r="BZ6" s="65">
        <f>Таблица1[[#This Row],[Т2]]+Таблица1[[#This Row],[Lдуг 2,мм]]</f>
        <v>3506918.9328319756</v>
      </c>
      <c r="CA6" s="65">
        <f>Таблица1[[#This Row],[Т3]]+Таблица1[[#This Row],[Lпрям2, мм]]</f>
        <v>3510640.9328319756</v>
      </c>
      <c r="CB6" s="65">
        <f>Таблица1[[#This Row],[Т4]]+Таблица1[[#This Row],[Lдуг 3,мм]]</f>
        <v>3511767.9403003943</v>
      </c>
      <c r="CC6" s="65">
        <f>Таблица1[[#This Row],[Т5]]+Таблица1[[#This Row],[Lпрям3, мм]]</f>
        <v>3513612.6003031046</v>
      </c>
      <c r="CD6" s="65">
        <f>Таблица1[[#This Row],[Т6]]+Таблица1[[#This Row],[Lдуг 4,мм]]</f>
        <v>3514739.6855636365</v>
      </c>
      <c r="CE6" s="65">
        <f>Таблица1[[#This Row],[Т7]]+Таблица1[[#This Row],[Lпрям4, мм]]</f>
        <v>3515489.7855636366</v>
      </c>
      <c r="CF6" s="72">
        <f>Таблица1[[#This Row],[Т8]]+Таблица1[[#This Row],[Lдуг 5,мм]]</f>
        <v>3515674.7085286467</v>
      </c>
      <c r="CG6" s="65">
        <f>Таблица1[[#This Row],[Т9]]+Таблица1[[#This Row],[Lпрям5, мм]]</f>
        <v>3525753.1930846223</v>
      </c>
      <c r="CH6" s="65">
        <f>Таблица1[[#This Row],[Т10]]+Таблица1[[#This Row],[Lдуг 6,мм]]</f>
        <v>3527065.1624086793</v>
      </c>
      <c r="CI6" s="66">
        <f>Таблица1[[#This Row],[Т11]]+Таблица1[[#This Row],[Lпрям6, мм]]</f>
        <v>3528386.841860381</v>
      </c>
      <c r="CJ6" s="64">
        <f>Таблица1[[#This Row],[Т12]]-Таблица1[[#This Row],[Т12]]</f>
        <v>0</v>
      </c>
      <c r="CK6" s="65">
        <f>Таблица1[[#This Row],[Т12]]-Таблица1[[#This Row],[Т11]]</f>
        <v>1321.679451701697</v>
      </c>
      <c r="CL6" s="65">
        <f>Таблица1[[#This Row],[Т12]]-Таблица1[[#This Row],[Т10]]</f>
        <v>2633.6487757586874</v>
      </c>
      <c r="CM6" s="65">
        <f>Таблица1[[#This Row],[Т12]]-Таблица1[[#This Row],[Т9]]</f>
        <v>12712.133331734221</v>
      </c>
      <c r="CN6" s="65">
        <f>Таблица1[[#This Row],[Т12]]-Таблица1[[#This Row],[Т8]]</f>
        <v>12897.056296744384</v>
      </c>
      <c r="CO6" s="65">
        <f>Таблица1[[#This Row],[Т12]]-Таблица1[[#This Row],[Т7]]</f>
        <v>13647.156296744477</v>
      </c>
      <c r="CP6" s="65">
        <f>Таблица1[[#This Row],[Т12]]-Таблица1[[#This Row],[Т6]]</f>
        <v>14774.241557276342</v>
      </c>
      <c r="CQ6" s="65">
        <f>Таблица1[[#This Row],[Т12]]-Таблица1[[#This Row],[Т5]]</f>
        <v>16618.90155998664</v>
      </c>
      <c r="CR6" s="65">
        <f>Таблица1[[#This Row],[Т12]]-Таблица1[[#This Row],[Т4]]</f>
        <v>17745.909028405324</v>
      </c>
      <c r="CS6" s="65">
        <f>Таблица1[[#This Row],[Т12]]-Таблица1[[#This Row],[Т3]]</f>
        <v>21467.909028405324</v>
      </c>
      <c r="CT6" s="65">
        <f>Таблица1[[#This Row],[Т12]]-Таблица1[[#This Row],[Т2]]</f>
        <v>22532.078683916014</v>
      </c>
      <c r="CU6" s="65">
        <f>Таблица1[[#This Row],[Т12]]-Таблица1[[#This Row],[Т1]]</f>
        <v>24418.378500282764</v>
      </c>
      <c r="CV6" s="65">
        <f>Таблица1[[#This Row],[Lкан_леб,мм]]+Таблица1[[#This Row],[Lкан_дуг, мм]]+Таблица1[[#This Row],[Lкан_прям, мм]]</f>
        <v>3528386.8418603814</v>
      </c>
      <c r="CW6" s="60">
        <f>3511128.4-(Таблица1[[#This Row],[Lкан_леб,мм]]+Таблица1[[#This Row],[∆Lлеб из за стрел]])</f>
        <v>7159.9366399017163</v>
      </c>
    </row>
    <row r="7" spans="1:115" x14ac:dyDescent="0.25">
      <c r="A7">
        <v>6</v>
      </c>
      <c r="B7">
        <v>52.550335570469812</v>
      </c>
      <c r="C7">
        <v>37.459664429530186</v>
      </c>
      <c r="D7">
        <v>3806.956273663252</v>
      </c>
      <c r="E7">
        <v>5021.7972896260153</v>
      </c>
      <c r="F7">
        <v>4524.5894313563531</v>
      </c>
      <c r="G7">
        <v>4258.9225286203637</v>
      </c>
      <c r="H7">
        <v>4524.4557836632521</v>
      </c>
      <c r="I7">
        <v>3700.1178433531413</v>
      </c>
      <c r="J7">
        <v>1321.6794462728737</v>
      </c>
      <c r="K7">
        <v>19555.500205643435</v>
      </c>
      <c r="L7">
        <v>4822.6668297304086</v>
      </c>
      <c r="M7">
        <v>3504008.6748250071</v>
      </c>
      <c r="N7">
        <v>0</v>
      </c>
      <c r="O7">
        <v>8</v>
      </c>
      <c r="P7">
        <v>-3322.5</v>
      </c>
      <c r="Q7">
        <v>-2811.96</v>
      </c>
      <c r="R7">
        <v>-3280</v>
      </c>
      <c r="S7">
        <v>-914.66</v>
      </c>
      <c r="T7">
        <v>-7002</v>
      </c>
      <c r="U7">
        <v>520.34</v>
      </c>
      <c r="V7">
        <v>-7002.1</v>
      </c>
      <c r="W7">
        <v>2365</v>
      </c>
      <c r="X7">
        <v>-6252</v>
      </c>
      <c r="Y7">
        <v>3800</v>
      </c>
      <c r="Z7">
        <v>3806.956273663252</v>
      </c>
      <c r="AA7">
        <v>5021.7972896260153</v>
      </c>
      <c r="AB7">
        <v>0</v>
      </c>
      <c r="AC7">
        <v>1064.1696555107644</v>
      </c>
      <c r="AD7">
        <v>1127.0074684186504</v>
      </c>
      <c r="AE7">
        <v>1127.0852605320265</v>
      </c>
      <c r="AF7">
        <v>188.67904311116445</v>
      </c>
      <c r="AG7">
        <v>1315.7254021578035</v>
      </c>
      <c r="AH7">
        <v>1886.2998163666878</v>
      </c>
      <c r="AI7">
        <v>3721.9999999999995</v>
      </c>
      <c r="AJ7">
        <v>1844.6600027105269</v>
      </c>
      <c r="AK7">
        <v>750.10000000000059</v>
      </c>
      <c r="AL7">
        <v>10030.760934864653</v>
      </c>
      <c r="AM7">
        <v>1321.679451701569</v>
      </c>
      <c r="AN7">
        <v>-95.021003558665456</v>
      </c>
      <c r="AO7">
        <v>-180</v>
      </c>
      <c r="AP7">
        <v>-90.003106034687008</v>
      </c>
      <c r="AQ7">
        <v>1.2722218725854067E-14</v>
      </c>
      <c r="AR7">
        <v>-15.066916868064979</v>
      </c>
      <c r="AS7">
        <v>89.999999566492619</v>
      </c>
      <c r="AT7">
        <v>-2400.1625746957502</v>
      </c>
      <c r="AU7">
        <v>-3280</v>
      </c>
      <c r="AV7">
        <v>-7719.4999989457119</v>
      </c>
      <c r="AW7">
        <v>-7002.1</v>
      </c>
      <c r="AX7">
        <v>-6065.4880331669419</v>
      </c>
      <c r="AY7">
        <v>4524.4562736632515</v>
      </c>
      <c r="AZ7">
        <v>-2730.9252207921031</v>
      </c>
      <c r="BA7">
        <v>-197.16</v>
      </c>
      <c r="BB7">
        <v>520.3011039433311</v>
      </c>
      <c r="BC7">
        <v>3082.5000000000005</v>
      </c>
      <c r="BD7">
        <v>3107.1655780577407</v>
      </c>
      <c r="BE7">
        <v>5021.7972950547146</v>
      </c>
      <c r="BF7">
        <v>-2565.2532760267472</v>
      </c>
      <c r="BG7">
        <v>-7002</v>
      </c>
      <c r="BH7">
        <v>-7719.5999989457123</v>
      </c>
      <c r="BI7">
        <v>-6252</v>
      </c>
      <c r="BJ7">
        <v>3620.4443068301939</v>
      </c>
      <c r="BK7">
        <v>4524.4562836632513</v>
      </c>
      <c r="BL7">
        <v>-851.86373761518519</v>
      </c>
      <c r="BM7">
        <v>-197.16</v>
      </c>
      <c r="BN7">
        <v>2364.9611039433312</v>
      </c>
      <c r="BO7">
        <v>3082.5000000000005</v>
      </c>
      <c r="BP7">
        <v>5714.6317115682741</v>
      </c>
      <c r="BQ7">
        <v>3700.117843353145</v>
      </c>
      <c r="BR7">
        <v>0</v>
      </c>
      <c r="BS7">
        <v>84.97899644133453</v>
      </c>
      <c r="BT7">
        <v>89.996893965312992</v>
      </c>
      <c r="BU7">
        <v>90.003106034687022</v>
      </c>
      <c r="BV7">
        <v>15.066916868064993</v>
      </c>
      <c r="BW7">
        <v>105.0669164345576</v>
      </c>
      <c r="BX7" s="69">
        <f>Таблица1[[#This Row],[Lкан_леб,мм]]</f>
        <v>3504008.6748250071</v>
      </c>
      <c r="BY7" s="65">
        <f>Таблица1[[#This Row],[Т1]]+Таблица1[[#This Row],[Lпрям1, мм]]</f>
        <v>3505894.9746413738</v>
      </c>
      <c r="BZ7" s="65">
        <f>Таблица1[[#This Row],[Т2]]+Таблица1[[#This Row],[Lдуг 2,мм]]</f>
        <v>3506959.1442968845</v>
      </c>
      <c r="CA7" s="65">
        <f>Таблица1[[#This Row],[Т3]]+Таблица1[[#This Row],[Lпрям2, мм]]</f>
        <v>3510681.1442968845</v>
      </c>
      <c r="CB7" s="65">
        <f>Таблица1[[#This Row],[Т4]]+Таблица1[[#This Row],[Lдуг 3,мм]]</f>
        <v>3511808.1517653032</v>
      </c>
      <c r="CC7" s="65">
        <f>Таблица1[[#This Row],[Т5]]+Таблица1[[#This Row],[Lпрям3, мм]]</f>
        <v>3513652.8117680135</v>
      </c>
      <c r="CD7" s="65">
        <f>Таблица1[[#This Row],[Т6]]+Таблица1[[#This Row],[Lдуг 4,мм]]</f>
        <v>3514779.8970285454</v>
      </c>
      <c r="CE7" s="65">
        <f>Таблица1[[#This Row],[Т7]]+Таблица1[[#This Row],[Lпрям4, мм]]</f>
        <v>3515529.9970285455</v>
      </c>
      <c r="CF7" s="72">
        <f>Таблица1[[#This Row],[Т8]]+Таблица1[[#This Row],[Lдуг 5,мм]]</f>
        <v>3515718.6760716569</v>
      </c>
      <c r="CG7" s="65">
        <f>Таблица1[[#This Row],[Т9]]+Таблица1[[#This Row],[Lпрям5, мм]]</f>
        <v>3525749.4370065215</v>
      </c>
      <c r="CH7" s="65">
        <f>Таблица1[[#This Row],[Т10]]+Таблица1[[#This Row],[Lдуг 6,мм]]</f>
        <v>3527065.1624086793</v>
      </c>
      <c r="CI7" s="66">
        <f>Таблица1[[#This Row],[Т11]]+Таблица1[[#This Row],[Lпрям6, мм]]</f>
        <v>3528386.841860381</v>
      </c>
      <c r="CJ7" s="64">
        <f>Таблица1[[#This Row],[Т12]]-Таблица1[[#This Row],[Т12]]</f>
        <v>0</v>
      </c>
      <c r="CK7" s="65">
        <f>Таблица1[[#This Row],[Т12]]-Таблица1[[#This Row],[Т11]]</f>
        <v>1321.679451701697</v>
      </c>
      <c r="CL7" s="65">
        <f>Таблица1[[#This Row],[Т12]]-Таблица1[[#This Row],[Т10]]</f>
        <v>2637.4048538594507</v>
      </c>
      <c r="CM7" s="65">
        <f>Таблица1[[#This Row],[Т12]]-Таблица1[[#This Row],[Т9]]</f>
        <v>12668.165788724087</v>
      </c>
      <c r="CN7" s="65">
        <f>Таблица1[[#This Row],[Т12]]-Таблица1[[#This Row],[Т8]]</f>
        <v>12856.844831835479</v>
      </c>
      <c r="CO7" s="65">
        <f>Таблица1[[#This Row],[Т12]]-Таблица1[[#This Row],[Т7]]</f>
        <v>13606.944831835572</v>
      </c>
      <c r="CP7" s="65">
        <f>Таблица1[[#This Row],[Т12]]-Таблица1[[#This Row],[Т6]]</f>
        <v>14734.030092367437</v>
      </c>
      <c r="CQ7" s="65">
        <f>Таблица1[[#This Row],[Т12]]-Таблица1[[#This Row],[Т5]]</f>
        <v>16578.690095077734</v>
      </c>
      <c r="CR7" s="65">
        <f>Таблица1[[#This Row],[Т12]]-Таблица1[[#This Row],[Т4]]</f>
        <v>17705.697563496418</v>
      </c>
      <c r="CS7" s="65">
        <f>Таблица1[[#This Row],[Т12]]-Таблица1[[#This Row],[Т3]]</f>
        <v>21427.697563496418</v>
      </c>
      <c r="CT7" s="65">
        <f>Таблица1[[#This Row],[Т12]]-Таблица1[[#This Row],[Т2]]</f>
        <v>22491.867219007108</v>
      </c>
      <c r="CU7" s="65">
        <f>Таблица1[[#This Row],[Т12]]-Таблица1[[#This Row],[Т1]]</f>
        <v>24378.167035373859</v>
      </c>
      <c r="CV7" s="65">
        <f>Таблица1[[#This Row],[Lкан_леб,мм]]+Таблица1[[#This Row],[Lкан_дуг, мм]]+Таблица1[[#This Row],[Lкан_прям, мм]]</f>
        <v>3528386.841860381</v>
      </c>
      <c r="CW7" s="60">
        <f>3511128.4-(Таблица1[[#This Row],[Lкан_леб,мм]]+Таблица1[[#This Row],[∆Lлеб из за стрел]])</f>
        <v>7119.7251749928109</v>
      </c>
    </row>
    <row r="8" spans="1:115" x14ac:dyDescent="0.25">
      <c r="A8">
        <v>7</v>
      </c>
      <c r="B8">
        <v>53.060402684563776</v>
      </c>
      <c r="C8">
        <v>36.949597315436222</v>
      </c>
      <c r="D8">
        <v>3754.1921950135006</v>
      </c>
      <c r="E8">
        <v>5061.8396125306526</v>
      </c>
      <c r="F8">
        <v>4471.8253527066017</v>
      </c>
      <c r="G8">
        <v>4298.9648515250019</v>
      </c>
      <c r="H8">
        <v>4471.6917050135007</v>
      </c>
      <c r="I8">
        <v>3740.1601662577864</v>
      </c>
      <c r="J8">
        <v>1321.6794462728662</v>
      </c>
      <c r="K8">
        <v>19507.569353040049</v>
      </c>
      <c r="L8">
        <v>4830.1937214435338</v>
      </c>
      <c r="M8">
        <v>3504049.0787858977</v>
      </c>
      <c r="N8">
        <v>0</v>
      </c>
      <c r="O8">
        <v>8</v>
      </c>
      <c r="P8">
        <v>-3322.5</v>
      </c>
      <c r="Q8">
        <v>-2811.96</v>
      </c>
      <c r="R8">
        <v>-3280</v>
      </c>
      <c r="S8">
        <v>-914.66</v>
      </c>
      <c r="T8">
        <v>-7002</v>
      </c>
      <c r="U8">
        <v>520.34</v>
      </c>
      <c r="V8">
        <v>-7002.1</v>
      </c>
      <c r="W8">
        <v>2365</v>
      </c>
      <c r="X8">
        <v>-6252</v>
      </c>
      <c r="Y8">
        <v>3800</v>
      </c>
      <c r="Z8">
        <v>3754.1921950135006</v>
      </c>
      <c r="AA8">
        <v>5061.8396125306526</v>
      </c>
      <c r="AB8">
        <v>0</v>
      </c>
      <c r="AC8">
        <v>1064.1696555107644</v>
      </c>
      <c r="AD8">
        <v>1127.0074684186504</v>
      </c>
      <c r="AE8">
        <v>1127.0852605320265</v>
      </c>
      <c r="AF8">
        <v>192.4424889677268</v>
      </c>
      <c r="AG8">
        <v>1319.4888480143659</v>
      </c>
      <c r="AH8">
        <v>1886.2998163666878</v>
      </c>
      <c r="AI8">
        <v>3721.9999999999995</v>
      </c>
      <c r="AJ8">
        <v>1844.6600027105269</v>
      </c>
      <c r="AK8">
        <v>750.10000000000059</v>
      </c>
      <c r="AL8">
        <v>9982.8300822612728</v>
      </c>
      <c r="AM8">
        <v>1321.6794517015614</v>
      </c>
      <c r="AN8">
        <v>-95.021003558665456</v>
      </c>
      <c r="AO8">
        <v>-180</v>
      </c>
      <c r="AP8">
        <v>-90.003106034687008</v>
      </c>
      <c r="AQ8">
        <v>1.2722218725854067E-14</v>
      </c>
      <c r="AR8">
        <v>-15.367445877133997</v>
      </c>
      <c r="AS8">
        <v>89.999999566492619</v>
      </c>
      <c r="AT8">
        <v>-2400.1625746957502</v>
      </c>
      <c r="AU8">
        <v>-3280</v>
      </c>
      <c r="AV8">
        <v>-7719.4999989457119</v>
      </c>
      <c r="AW8">
        <v>-7002.1</v>
      </c>
      <c r="AX8">
        <v>-6061.8565460592008</v>
      </c>
      <c r="AY8">
        <v>4471.6921950135002</v>
      </c>
      <c r="AZ8">
        <v>-2730.9252207921031</v>
      </c>
      <c r="BA8">
        <v>-197.16</v>
      </c>
      <c r="BB8">
        <v>520.3011039433311</v>
      </c>
      <c r="BC8">
        <v>3082.5000000000005</v>
      </c>
      <c r="BD8">
        <v>3108.1534007285554</v>
      </c>
      <c r="BE8">
        <v>5061.8396179593519</v>
      </c>
      <c r="BF8">
        <v>-2565.2532760267472</v>
      </c>
      <c r="BG8">
        <v>-7002</v>
      </c>
      <c r="BH8">
        <v>-7719.5999989457123</v>
      </c>
      <c r="BI8">
        <v>-6252</v>
      </c>
      <c r="BJ8">
        <v>3564.0487410727019</v>
      </c>
      <c r="BK8">
        <v>4471.6922050134999</v>
      </c>
      <c r="BL8">
        <v>-851.86373761518519</v>
      </c>
      <c r="BM8">
        <v>-197.16</v>
      </c>
      <c r="BN8">
        <v>2364.9611039433312</v>
      </c>
      <c r="BO8">
        <v>3082.5000000000005</v>
      </c>
      <c r="BP8">
        <v>5753.6862118020972</v>
      </c>
      <c r="BQ8">
        <v>3740.1601662577905</v>
      </c>
      <c r="BR8">
        <v>0</v>
      </c>
      <c r="BS8">
        <v>84.97899644133453</v>
      </c>
      <c r="BT8">
        <v>89.996893965312992</v>
      </c>
      <c r="BU8">
        <v>90.003106034687022</v>
      </c>
      <c r="BV8">
        <v>15.36744587713401</v>
      </c>
      <c r="BW8">
        <v>105.36744544362662</v>
      </c>
      <c r="BX8" s="69">
        <f>Таблица1[[#This Row],[Lкан_леб,мм]]</f>
        <v>3504049.0787858977</v>
      </c>
      <c r="BY8" s="65">
        <f>Таблица1[[#This Row],[Т1]]+Таблица1[[#This Row],[Lпрям1, мм]]</f>
        <v>3505935.3786022644</v>
      </c>
      <c r="BZ8" s="65">
        <f>Таблица1[[#This Row],[Т2]]+Таблица1[[#This Row],[Lдуг 2,мм]]</f>
        <v>3506999.5482577751</v>
      </c>
      <c r="CA8" s="65">
        <f>Таблица1[[#This Row],[Т3]]+Таблица1[[#This Row],[Lпрям2, мм]]</f>
        <v>3510721.5482577751</v>
      </c>
      <c r="CB8" s="65">
        <f>Таблица1[[#This Row],[Т4]]+Таблица1[[#This Row],[Lдуг 3,мм]]</f>
        <v>3511848.5557261938</v>
      </c>
      <c r="CC8" s="65">
        <f>Таблица1[[#This Row],[Т5]]+Таблица1[[#This Row],[Lпрям3, мм]]</f>
        <v>3513693.2157289041</v>
      </c>
      <c r="CD8" s="65">
        <f>Таблица1[[#This Row],[Т6]]+Таблица1[[#This Row],[Lдуг 4,мм]]</f>
        <v>3514820.300989436</v>
      </c>
      <c r="CE8" s="65">
        <f>Таблица1[[#This Row],[Т7]]+Таблица1[[#This Row],[Lпрям4, мм]]</f>
        <v>3515570.4009894361</v>
      </c>
      <c r="CF8" s="72">
        <f>Таблица1[[#This Row],[Т8]]+Таблица1[[#This Row],[Lдуг 5,мм]]</f>
        <v>3515762.843478404</v>
      </c>
      <c r="CG8" s="65">
        <f>Таблица1[[#This Row],[Т9]]+Таблица1[[#This Row],[Lпрям5, мм]]</f>
        <v>3525745.6735606655</v>
      </c>
      <c r="CH8" s="65">
        <f>Таблица1[[#This Row],[Т10]]+Таблица1[[#This Row],[Lдуг 6,мм]]</f>
        <v>3527065.1624086797</v>
      </c>
      <c r="CI8" s="66">
        <f>Таблица1[[#This Row],[Т11]]+Таблица1[[#This Row],[Lпрям6, мм]]</f>
        <v>3528386.8418603814</v>
      </c>
      <c r="CJ8" s="64">
        <f>Таблица1[[#This Row],[Т12]]-Таблица1[[#This Row],[Т12]]</f>
        <v>0</v>
      </c>
      <c r="CK8" s="65">
        <f>Таблица1[[#This Row],[Т12]]-Таблица1[[#This Row],[Т11]]</f>
        <v>1321.679451701697</v>
      </c>
      <c r="CL8" s="65">
        <f>Таблица1[[#This Row],[Т12]]-Таблица1[[#This Row],[Т10]]</f>
        <v>2641.168299715966</v>
      </c>
      <c r="CM8" s="65">
        <f>Таблица1[[#This Row],[Т12]]-Таблица1[[#This Row],[Т9]]</f>
        <v>12623.998381977435</v>
      </c>
      <c r="CN8" s="65">
        <f>Таблица1[[#This Row],[Т12]]-Таблица1[[#This Row],[Т8]]</f>
        <v>12816.440870945342</v>
      </c>
      <c r="CO8" s="65">
        <f>Таблица1[[#This Row],[Т12]]-Таблица1[[#This Row],[Т7]]</f>
        <v>13566.540870945435</v>
      </c>
      <c r="CP8" s="65">
        <f>Таблица1[[#This Row],[Т12]]-Таблица1[[#This Row],[Т6]]</f>
        <v>14693.6261314773</v>
      </c>
      <c r="CQ8" s="65">
        <f>Таблица1[[#This Row],[Т12]]-Таблица1[[#This Row],[Т5]]</f>
        <v>16538.286134187598</v>
      </c>
      <c r="CR8" s="65">
        <f>Таблица1[[#This Row],[Т12]]-Таблица1[[#This Row],[Т4]]</f>
        <v>17665.293602606282</v>
      </c>
      <c r="CS8" s="65">
        <f>Таблица1[[#This Row],[Т12]]-Таблица1[[#This Row],[Т3]]</f>
        <v>21387.293602606282</v>
      </c>
      <c r="CT8" s="65">
        <f>Таблица1[[#This Row],[Т12]]-Таблица1[[#This Row],[Т2]]</f>
        <v>22451.463258116972</v>
      </c>
      <c r="CU8" s="65">
        <f>Таблица1[[#This Row],[Т12]]-Таблица1[[#This Row],[Т1]]</f>
        <v>24337.763074483722</v>
      </c>
      <c r="CV8" s="65">
        <f>Таблица1[[#This Row],[Lкан_леб,мм]]+Таблица1[[#This Row],[Lкан_дуг, мм]]+Таблица1[[#This Row],[Lкан_прям, мм]]</f>
        <v>3528386.841860381</v>
      </c>
      <c r="CW8" s="60">
        <f>3511128.4-(Таблица1[[#This Row],[Lкан_леб,мм]]+Таблица1[[#This Row],[∆Lлеб из за стрел]])</f>
        <v>7079.3212141022086</v>
      </c>
    </row>
    <row r="9" spans="1:115" x14ac:dyDescent="0.25">
      <c r="A9">
        <v>8</v>
      </c>
      <c r="B9">
        <v>53.570469798657733</v>
      </c>
      <c r="C9">
        <v>36.439530201342265</v>
      </c>
      <c r="D9">
        <v>3701.0737410884985</v>
      </c>
      <c r="E9">
        <v>5101.4106306117437</v>
      </c>
      <c r="F9">
        <v>4418.7068987815992</v>
      </c>
      <c r="G9">
        <v>4338.535869606093</v>
      </c>
      <c r="H9">
        <v>4418.5732510884991</v>
      </c>
      <c r="I9">
        <v>3779.7311843387361</v>
      </c>
      <c r="J9">
        <v>1321.6794462730074</v>
      </c>
      <c r="K9">
        <v>19459.432095673637</v>
      </c>
      <c r="L9">
        <v>4837.7356059772246</v>
      </c>
      <c r="M9">
        <v>3504089.6741587301</v>
      </c>
      <c r="N9">
        <v>0</v>
      </c>
      <c r="O9">
        <v>8</v>
      </c>
      <c r="P9">
        <v>-3322.5</v>
      </c>
      <c r="Q9">
        <v>-2811.96</v>
      </c>
      <c r="R9">
        <v>-3280</v>
      </c>
      <c r="S9">
        <v>-914.66</v>
      </c>
      <c r="T9">
        <v>-7002</v>
      </c>
      <c r="U9">
        <v>520.34</v>
      </c>
      <c r="V9">
        <v>-7002.1</v>
      </c>
      <c r="W9">
        <v>2365</v>
      </c>
      <c r="X9">
        <v>-6252</v>
      </c>
      <c r="Y9">
        <v>3800</v>
      </c>
      <c r="Z9">
        <v>3701.0737410884985</v>
      </c>
      <c r="AA9">
        <v>5101.4106306117437</v>
      </c>
      <c r="AB9">
        <v>0</v>
      </c>
      <c r="AC9">
        <v>1064.1696555107644</v>
      </c>
      <c r="AD9">
        <v>1127.0074684186504</v>
      </c>
      <c r="AE9">
        <v>1127.0852605320265</v>
      </c>
      <c r="AF9">
        <v>196.21343123457223</v>
      </c>
      <c r="AG9">
        <v>1323.2597902812113</v>
      </c>
      <c r="AH9">
        <v>1886.2998163666878</v>
      </c>
      <c r="AI9">
        <v>3721.9999999999995</v>
      </c>
      <c r="AJ9">
        <v>1844.6600027105269</v>
      </c>
      <c r="AK9">
        <v>750.10000000000059</v>
      </c>
      <c r="AL9">
        <v>9934.6928248947206</v>
      </c>
      <c r="AM9">
        <v>1321.6794517017026</v>
      </c>
      <c r="AN9">
        <v>-95.021003558665456</v>
      </c>
      <c r="AO9">
        <v>-180</v>
      </c>
      <c r="AP9">
        <v>-90.003106034687008</v>
      </c>
      <c r="AQ9">
        <v>1.2722218725854067E-14</v>
      </c>
      <c r="AR9">
        <v>-15.668573510134328</v>
      </c>
      <c r="AS9">
        <v>89.999999566492619</v>
      </c>
      <c r="AT9">
        <v>-2400.1625746957502</v>
      </c>
      <c r="AU9">
        <v>-3280</v>
      </c>
      <c r="AV9">
        <v>-7719.4999989457119</v>
      </c>
      <c r="AW9">
        <v>-7002.1</v>
      </c>
      <c r="AX9">
        <v>-6058.2230723764287</v>
      </c>
      <c r="AY9">
        <v>4418.5737410884985</v>
      </c>
      <c r="AZ9">
        <v>-2730.9252207921031</v>
      </c>
      <c r="BA9">
        <v>-197.16</v>
      </c>
      <c r="BB9">
        <v>520.3011039433311</v>
      </c>
      <c r="BC9">
        <v>3082.5000000000005</v>
      </c>
      <c r="BD9">
        <v>3109.1622822103809</v>
      </c>
      <c r="BE9">
        <v>5101.410636040443</v>
      </c>
      <c r="BF9">
        <v>-2565.2532760267472</v>
      </c>
      <c r="BG9">
        <v>-7002</v>
      </c>
      <c r="BH9">
        <v>-7719.5999989457123</v>
      </c>
      <c r="BI9">
        <v>-6252</v>
      </c>
      <c r="BJ9">
        <v>3507.2968134649282</v>
      </c>
      <c r="BK9">
        <v>4418.5737510884983</v>
      </c>
      <c r="BL9">
        <v>-851.86373761518519</v>
      </c>
      <c r="BM9">
        <v>-197.16</v>
      </c>
      <c r="BN9">
        <v>2364.9611039433312</v>
      </c>
      <c r="BO9">
        <v>3082.5000000000005</v>
      </c>
      <c r="BP9">
        <v>5792.2483484013628</v>
      </c>
      <c r="BQ9">
        <v>3779.7311843387401</v>
      </c>
      <c r="BR9">
        <v>0</v>
      </c>
      <c r="BS9">
        <v>84.97899644133453</v>
      </c>
      <c r="BT9">
        <v>89.996893965312992</v>
      </c>
      <c r="BU9">
        <v>90.003106034687022</v>
      </c>
      <c r="BV9">
        <v>15.668573510134342</v>
      </c>
      <c r="BW9">
        <v>105.66857307662696</v>
      </c>
      <c r="BX9" s="69">
        <f>Таблица1[[#This Row],[Lкан_леб,мм]]</f>
        <v>3504089.6741587301</v>
      </c>
      <c r="BY9" s="65">
        <f>Таблица1[[#This Row],[Т1]]+Таблица1[[#This Row],[Lпрям1, мм]]</f>
        <v>3505975.9739750968</v>
      </c>
      <c r="BZ9" s="65">
        <f>Таблица1[[#This Row],[Т2]]+Таблица1[[#This Row],[Lдуг 2,мм]]</f>
        <v>3507040.1436306075</v>
      </c>
      <c r="CA9" s="65">
        <f>Таблица1[[#This Row],[Т3]]+Таблица1[[#This Row],[Lпрям2, мм]]</f>
        <v>3510762.1436306075</v>
      </c>
      <c r="CB9" s="65">
        <f>Таблица1[[#This Row],[Т4]]+Таблица1[[#This Row],[Lдуг 3,мм]]</f>
        <v>3511889.1510990262</v>
      </c>
      <c r="CC9" s="65">
        <f>Таблица1[[#This Row],[Т5]]+Таблица1[[#This Row],[Lпрям3, мм]]</f>
        <v>3513733.8111017365</v>
      </c>
      <c r="CD9" s="65">
        <f>Таблица1[[#This Row],[Т6]]+Таблица1[[#This Row],[Lдуг 4,мм]]</f>
        <v>3514860.8963622684</v>
      </c>
      <c r="CE9" s="65">
        <f>Таблица1[[#This Row],[Т7]]+Таблица1[[#This Row],[Lпрям4, мм]]</f>
        <v>3515610.9963622685</v>
      </c>
      <c r="CF9" s="72">
        <f>Таблица1[[#This Row],[Т8]]+Таблица1[[#This Row],[Lдуг 5,мм]]</f>
        <v>3515807.2097935029</v>
      </c>
      <c r="CG9" s="65">
        <f>Таблица1[[#This Row],[Т9]]+Таблица1[[#This Row],[Lпрям5, мм]]</f>
        <v>3525741.9026183975</v>
      </c>
      <c r="CH9" s="65">
        <f>Таблица1[[#This Row],[Т10]]+Таблица1[[#This Row],[Lдуг 6,мм]]</f>
        <v>3527065.1624086788</v>
      </c>
      <c r="CI9" s="66">
        <f>Таблица1[[#This Row],[Т11]]+Таблица1[[#This Row],[Lпрям6, мм]]</f>
        <v>3528386.8418603805</v>
      </c>
      <c r="CJ9" s="64">
        <f>Таблица1[[#This Row],[Т12]]-Таблица1[[#This Row],[Т12]]</f>
        <v>0</v>
      </c>
      <c r="CK9" s="65">
        <f>Таблица1[[#This Row],[Т12]]-Таблица1[[#This Row],[Т11]]</f>
        <v>1321.679451701697</v>
      </c>
      <c r="CL9" s="65">
        <f>Таблица1[[#This Row],[Т12]]-Таблица1[[#This Row],[Т10]]</f>
        <v>2644.9392419829965</v>
      </c>
      <c r="CM9" s="65">
        <f>Таблица1[[#This Row],[Т12]]-Таблица1[[#This Row],[Т9]]</f>
        <v>12579.632066877559</v>
      </c>
      <c r="CN9" s="65">
        <f>Таблица1[[#This Row],[Т12]]-Таблица1[[#This Row],[Т8]]</f>
        <v>12775.84549811203</v>
      </c>
      <c r="CO9" s="65">
        <f>Таблица1[[#This Row],[Т12]]-Таблица1[[#This Row],[Т7]]</f>
        <v>13525.945498112123</v>
      </c>
      <c r="CP9" s="65">
        <f>Таблица1[[#This Row],[Т12]]-Таблица1[[#This Row],[Т6]]</f>
        <v>14653.030758643989</v>
      </c>
      <c r="CQ9" s="65">
        <f>Таблица1[[#This Row],[Т12]]-Таблица1[[#This Row],[Т5]]</f>
        <v>16497.690761354286</v>
      </c>
      <c r="CR9" s="65">
        <f>Таблица1[[#This Row],[Т12]]-Таблица1[[#This Row],[Т4]]</f>
        <v>17624.69822977297</v>
      </c>
      <c r="CS9" s="65">
        <f>Таблица1[[#This Row],[Т12]]-Таблица1[[#This Row],[Т3]]</f>
        <v>21346.69822977297</v>
      </c>
      <c r="CT9" s="65">
        <f>Таблица1[[#This Row],[Т12]]-Таблица1[[#This Row],[Т2]]</f>
        <v>22410.86788528366</v>
      </c>
      <c r="CU9" s="65">
        <f>Таблица1[[#This Row],[Т12]]-Таблица1[[#This Row],[Т1]]</f>
        <v>24297.167701650411</v>
      </c>
      <c r="CV9" s="65">
        <f>Таблица1[[#This Row],[Lкан_леб,мм]]+Таблица1[[#This Row],[Lкан_дуг, мм]]+Таблица1[[#This Row],[Lкан_прям, мм]]</f>
        <v>3528386.841860381</v>
      </c>
      <c r="CW9" s="60">
        <f>3511128.4-(Таблица1[[#This Row],[Lкан_леб,мм]]+Таблица1[[#This Row],[∆Lлеб из за стрел]])</f>
        <v>7038.7258412698284</v>
      </c>
    </row>
    <row r="10" spans="1:115" x14ac:dyDescent="0.25">
      <c r="A10">
        <v>9</v>
      </c>
      <c r="B10">
        <v>54.080536912751697</v>
      </c>
      <c r="C10">
        <v>35.929463087248301</v>
      </c>
      <c r="D10">
        <v>3647.6051215959342</v>
      </c>
      <c r="E10">
        <v>5140.5072078137955</v>
      </c>
      <c r="F10">
        <v>4365.2382792890348</v>
      </c>
      <c r="G10">
        <v>4377.6324468081448</v>
      </c>
      <c r="H10">
        <v>4365.1046315959338</v>
      </c>
      <c r="I10">
        <v>3818.8277615412389</v>
      </c>
      <c r="J10">
        <v>1321.6794462725568</v>
      </c>
      <c r="K10">
        <v>19411.089261433724</v>
      </c>
      <c r="L10">
        <v>4845.2927469085344</v>
      </c>
      <c r="M10">
        <v>3504130.4598520384</v>
      </c>
      <c r="N10">
        <v>0</v>
      </c>
      <c r="O10">
        <v>8</v>
      </c>
      <c r="P10">
        <v>-3322.5</v>
      </c>
      <c r="Q10">
        <v>-2811.96</v>
      </c>
      <c r="R10">
        <v>-3280</v>
      </c>
      <c r="S10">
        <v>-914.66</v>
      </c>
      <c r="T10">
        <v>-7002</v>
      </c>
      <c r="U10">
        <v>520.34</v>
      </c>
      <c r="V10">
        <v>-7002.1</v>
      </c>
      <c r="W10">
        <v>2365</v>
      </c>
      <c r="X10">
        <v>-6252</v>
      </c>
      <c r="Y10">
        <v>3800</v>
      </c>
      <c r="Z10">
        <v>3647.6051215959342</v>
      </c>
      <c r="AA10">
        <v>5140.5072078137955</v>
      </c>
      <c r="AB10">
        <v>0</v>
      </c>
      <c r="AC10">
        <v>1064.1696555107644</v>
      </c>
      <c r="AD10">
        <v>1127.0074684186504</v>
      </c>
      <c r="AE10">
        <v>1127.0852605320265</v>
      </c>
      <c r="AF10">
        <v>199.99200170022695</v>
      </c>
      <c r="AG10">
        <v>1327.0383607468664</v>
      </c>
      <c r="AH10">
        <v>1886.2998163666878</v>
      </c>
      <c r="AI10">
        <v>3721.9999999999995</v>
      </c>
      <c r="AJ10">
        <v>1844.6600027105269</v>
      </c>
      <c r="AK10">
        <v>750.10000000000059</v>
      </c>
      <c r="AL10">
        <v>9886.3499906552552</v>
      </c>
      <c r="AM10">
        <v>1321.679451701252</v>
      </c>
      <c r="AN10">
        <v>-95.021003558665456</v>
      </c>
      <c r="AO10">
        <v>-180</v>
      </c>
      <c r="AP10">
        <v>-90.003106034687008</v>
      </c>
      <c r="AQ10">
        <v>1.2722218725854067E-14</v>
      </c>
      <c r="AR10">
        <v>-15.970310291005127</v>
      </c>
      <c r="AS10">
        <v>89.999999566492633</v>
      </c>
      <c r="AT10">
        <v>-2400.1625746957502</v>
      </c>
      <c r="AU10">
        <v>-3280</v>
      </c>
      <c r="AV10">
        <v>-7719.4999989457119</v>
      </c>
      <c r="AW10">
        <v>-7002.1</v>
      </c>
      <c r="AX10">
        <v>-6054.5876174028863</v>
      </c>
      <c r="AY10">
        <v>4365.1051215959342</v>
      </c>
      <c r="AZ10">
        <v>-2730.9252207921031</v>
      </c>
      <c r="BA10">
        <v>-197.16</v>
      </c>
      <c r="BB10">
        <v>520.3011039433311</v>
      </c>
      <c r="BC10">
        <v>3082.5000000000005</v>
      </c>
      <c r="BD10">
        <v>3110.1923447820177</v>
      </c>
      <c r="BE10">
        <v>5140.5072132424948</v>
      </c>
      <c r="BF10">
        <v>-2565.2532760267472</v>
      </c>
      <c r="BG10">
        <v>-7002</v>
      </c>
      <c r="BH10">
        <v>-7719.5999989457123</v>
      </c>
      <c r="BI10">
        <v>-6252</v>
      </c>
      <c r="BJ10">
        <v>3450.1927389988205</v>
      </c>
      <c r="BK10">
        <v>4365.1051315959339</v>
      </c>
      <c r="BL10">
        <v>-851.86373761518519</v>
      </c>
      <c r="BM10">
        <v>-197.16</v>
      </c>
      <c r="BN10">
        <v>2364.9611039433312</v>
      </c>
      <c r="BO10">
        <v>3082.5000000000005</v>
      </c>
      <c r="BP10">
        <v>5830.3148630317783</v>
      </c>
      <c r="BQ10">
        <v>3818.827761541243</v>
      </c>
      <c r="BR10">
        <v>0</v>
      </c>
      <c r="BS10">
        <v>84.97899644133453</v>
      </c>
      <c r="BT10">
        <v>89.996893965312992</v>
      </c>
      <c r="BU10">
        <v>90.003106034687022</v>
      </c>
      <c r="BV10">
        <v>15.97031029100514</v>
      </c>
      <c r="BW10">
        <v>105.97030985749777</v>
      </c>
      <c r="BX10" s="69">
        <f>Таблица1[[#This Row],[Lкан_леб,мм]]</f>
        <v>3504130.4598520384</v>
      </c>
      <c r="BY10" s="65">
        <f>Таблица1[[#This Row],[Т1]]+Таблица1[[#This Row],[Lпрям1, мм]]</f>
        <v>3506016.7596684052</v>
      </c>
      <c r="BZ10" s="65">
        <f>Таблица1[[#This Row],[Т2]]+Таблица1[[#This Row],[Lдуг 2,мм]]</f>
        <v>3507080.9293239159</v>
      </c>
      <c r="CA10" s="65">
        <f>Таблица1[[#This Row],[Т3]]+Таблица1[[#This Row],[Lпрям2, мм]]</f>
        <v>3510802.9293239159</v>
      </c>
      <c r="CB10" s="65">
        <f>Таблица1[[#This Row],[Т4]]+Таблица1[[#This Row],[Lдуг 3,мм]]</f>
        <v>3511929.9367923345</v>
      </c>
      <c r="CC10" s="65">
        <f>Таблица1[[#This Row],[Т5]]+Таблица1[[#This Row],[Lпрям3, мм]]</f>
        <v>3513774.5967950448</v>
      </c>
      <c r="CD10" s="65">
        <f>Таблица1[[#This Row],[Т6]]+Таблица1[[#This Row],[Lдуг 4,мм]]</f>
        <v>3514901.6820555767</v>
      </c>
      <c r="CE10" s="65">
        <f>Таблица1[[#This Row],[Т7]]+Таблица1[[#This Row],[Lпрям4, мм]]</f>
        <v>3515651.7820555768</v>
      </c>
      <c r="CF10" s="72">
        <f>Таблица1[[#This Row],[Т8]]+Таблица1[[#This Row],[Lдуг 5,мм]]</f>
        <v>3515851.774057277</v>
      </c>
      <c r="CG10" s="65">
        <f>Таблица1[[#This Row],[Т9]]+Таблица1[[#This Row],[Lпрям5, мм]]</f>
        <v>3525738.1240479322</v>
      </c>
      <c r="CH10" s="65">
        <f>Таблица1[[#This Row],[Т10]]+Таблица1[[#This Row],[Lдуг 6,мм]]</f>
        <v>3527065.1624086793</v>
      </c>
      <c r="CI10" s="66">
        <f>Таблица1[[#This Row],[Т11]]+Таблица1[[#This Row],[Lпрям6, мм]]</f>
        <v>3528386.8418603805</v>
      </c>
      <c r="CJ10" s="64">
        <f>Таблица1[[#This Row],[Т12]]-Таблица1[[#This Row],[Т12]]</f>
        <v>0</v>
      </c>
      <c r="CK10" s="65">
        <f>Таблица1[[#This Row],[Т12]]-Таблица1[[#This Row],[Т11]]</f>
        <v>1321.6794517012313</v>
      </c>
      <c r="CL10" s="65">
        <f>Таблица1[[#This Row],[Т12]]-Таблица1[[#This Row],[Т10]]</f>
        <v>2648.7178124482743</v>
      </c>
      <c r="CM10" s="65">
        <f>Таблица1[[#This Row],[Т12]]-Таблица1[[#This Row],[Т9]]</f>
        <v>12535.067803103477</v>
      </c>
      <c r="CN10" s="65">
        <f>Таблица1[[#This Row],[Т12]]-Таблица1[[#This Row],[Т8]]</f>
        <v>12735.059804803692</v>
      </c>
      <c r="CO10" s="65">
        <f>Таблица1[[#This Row],[Т12]]-Таблица1[[#This Row],[Т7]]</f>
        <v>13485.159804803785</v>
      </c>
      <c r="CP10" s="65">
        <f>Таблица1[[#This Row],[Т12]]-Таблица1[[#This Row],[Т6]]</f>
        <v>14612.24506533565</v>
      </c>
      <c r="CQ10" s="65">
        <f>Таблица1[[#This Row],[Т12]]-Таблица1[[#This Row],[Т5]]</f>
        <v>16456.905068045948</v>
      </c>
      <c r="CR10" s="65">
        <f>Таблица1[[#This Row],[Т12]]-Таблица1[[#This Row],[Т4]]</f>
        <v>17583.912536464632</v>
      </c>
      <c r="CS10" s="65">
        <f>Таблица1[[#This Row],[Т12]]-Таблица1[[#This Row],[Т3]]</f>
        <v>21305.912536464632</v>
      </c>
      <c r="CT10" s="65">
        <f>Таблица1[[#This Row],[Т12]]-Таблица1[[#This Row],[Т2]]</f>
        <v>22370.082191975322</v>
      </c>
      <c r="CU10" s="65">
        <f>Таблица1[[#This Row],[Т12]]-Таблица1[[#This Row],[Т1]]</f>
        <v>24256.382008342072</v>
      </c>
      <c r="CV10" s="65">
        <f>Таблица1[[#This Row],[Lкан_леб,мм]]+Таблица1[[#This Row],[Lкан_дуг, мм]]+Таблица1[[#This Row],[Lкан_прям, мм]]</f>
        <v>3528386.8418603805</v>
      </c>
      <c r="CW10" s="60">
        <f>3511128.4-(Таблица1[[#This Row],[Lкан_леб,мм]]+Таблица1[[#This Row],[∆Lлеб из за стрел]])</f>
        <v>6997.9401479614899</v>
      </c>
    </row>
    <row r="11" spans="1:115" x14ac:dyDescent="0.25">
      <c r="A11">
        <v>10</v>
      </c>
      <c r="B11">
        <v>54.590604026845661</v>
      </c>
      <c r="C11">
        <v>35.419395973154337</v>
      </c>
      <c r="D11">
        <v>3593.7905739945795</v>
      </c>
      <c r="E11">
        <v>5179.1262456813811</v>
      </c>
      <c r="F11">
        <v>4311.4237316876806</v>
      </c>
      <c r="G11">
        <v>4416.2514846757304</v>
      </c>
      <c r="H11">
        <v>4311.2900839945796</v>
      </c>
      <c r="I11">
        <v>3857.4467994086335</v>
      </c>
      <c r="J11">
        <v>1321.6794462727476</v>
      </c>
      <c r="K11">
        <v>19362.541679268455</v>
      </c>
      <c r="L11">
        <v>4852.8654142722662</v>
      </c>
      <c r="M11">
        <v>3504171.4347668402</v>
      </c>
      <c r="N11">
        <v>0</v>
      </c>
      <c r="O11">
        <v>8</v>
      </c>
      <c r="P11">
        <v>-3322.5</v>
      </c>
      <c r="Q11">
        <v>-2811.96</v>
      </c>
      <c r="R11">
        <v>-3280</v>
      </c>
      <c r="S11">
        <v>-914.66</v>
      </c>
      <c r="T11">
        <v>-7002</v>
      </c>
      <c r="U11">
        <v>520.34</v>
      </c>
      <c r="V11">
        <v>-7002.1</v>
      </c>
      <c r="W11">
        <v>2365</v>
      </c>
      <c r="X11">
        <v>-6252</v>
      </c>
      <c r="Y11">
        <v>3800</v>
      </c>
      <c r="Z11">
        <v>3593.7905739945795</v>
      </c>
      <c r="AA11">
        <v>5179.1262456813811</v>
      </c>
      <c r="AB11">
        <v>0</v>
      </c>
      <c r="AC11">
        <v>1064.1696555107644</v>
      </c>
      <c r="AD11">
        <v>1127.0074684186504</v>
      </c>
      <c r="AE11">
        <v>1127.0852605320265</v>
      </c>
      <c r="AF11">
        <v>203.77833538209288</v>
      </c>
      <c r="AG11">
        <v>1330.8246944287323</v>
      </c>
      <c r="AH11">
        <v>1886.2998163666878</v>
      </c>
      <c r="AI11">
        <v>3721.9999999999995</v>
      </c>
      <c r="AJ11">
        <v>1844.6600027105269</v>
      </c>
      <c r="AK11">
        <v>750.10000000000059</v>
      </c>
      <c r="AL11">
        <v>9837.8024084898007</v>
      </c>
      <c r="AM11">
        <v>1321.679451701443</v>
      </c>
      <c r="AN11">
        <v>-95.021003558665456</v>
      </c>
      <c r="AO11">
        <v>-180</v>
      </c>
      <c r="AP11">
        <v>-90.003106034687008</v>
      </c>
      <c r="AQ11">
        <v>1.2722218725854067E-14</v>
      </c>
      <c r="AR11">
        <v>-16.272667001526589</v>
      </c>
      <c r="AS11">
        <v>89.999999566492619</v>
      </c>
      <c r="AT11">
        <v>-2400.1625746957502</v>
      </c>
      <c r="AU11">
        <v>-3280</v>
      </c>
      <c r="AV11">
        <v>-7719.4999989457119</v>
      </c>
      <c r="AW11">
        <v>-7002.1</v>
      </c>
      <c r="AX11">
        <v>-6050.9501852093326</v>
      </c>
      <c r="AY11">
        <v>4311.2905739945791</v>
      </c>
      <c r="AZ11">
        <v>-2730.9252207921031</v>
      </c>
      <c r="BA11">
        <v>-197.16</v>
      </c>
      <c r="BB11">
        <v>520.3011039433311</v>
      </c>
      <c r="BC11">
        <v>3082.5000000000005</v>
      </c>
      <c r="BD11">
        <v>3111.243713660167</v>
      </c>
      <c r="BE11">
        <v>5179.1262511100804</v>
      </c>
      <c r="BF11">
        <v>-2565.2532760267472</v>
      </c>
      <c r="BG11">
        <v>-7002</v>
      </c>
      <c r="BH11">
        <v>-7719.5999989457123</v>
      </c>
      <c r="BI11">
        <v>-6252</v>
      </c>
      <c r="BJ11">
        <v>3392.7407592039126</v>
      </c>
      <c r="BK11">
        <v>4311.2905839945797</v>
      </c>
      <c r="BL11">
        <v>-851.86373761518519</v>
      </c>
      <c r="BM11">
        <v>-197.16</v>
      </c>
      <c r="BN11">
        <v>2364.9611039433312</v>
      </c>
      <c r="BO11">
        <v>3082.5000000000005</v>
      </c>
      <c r="BP11">
        <v>5867.8825320212145</v>
      </c>
      <c r="BQ11">
        <v>3857.4467994086372</v>
      </c>
      <c r="BR11">
        <v>0</v>
      </c>
      <c r="BS11">
        <v>84.97899644133453</v>
      </c>
      <c r="BT11">
        <v>89.996893965312992</v>
      </c>
      <c r="BU11">
        <v>90.003106034687022</v>
      </c>
      <c r="BV11">
        <v>16.2726670015266</v>
      </c>
      <c r="BW11">
        <v>106.27266656801922</v>
      </c>
      <c r="BX11" s="69">
        <f>Таблица1[[#This Row],[Lкан_леб,мм]]</f>
        <v>3504171.4347668402</v>
      </c>
      <c r="BY11" s="65">
        <f>Таблица1[[#This Row],[Т1]]+Таблица1[[#This Row],[Lпрям1, мм]]</f>
        <v>3506057.7345832069</v>
      </c>
      <c r="BZ11" s="65">
        <f>Таблица1[[#This Row],[Т2]]+Таблица1[[#This Row],[Lдуг 2,мм]]</f>
        <v>3507121.9042387176</v>
      </c>
      <c r="CA11" s="65">
        <f>Таблица1[[#This Row],[Т3]]+Таблица1[[#This Row],[Lпрям2, мм]]</f>
        <v>3510843.9042387176</v>
      </c>
      <c r="CB11" s="65">
        <f>Таблица1[[#This Row],[Т4]]+Таблица1[[#This Row],[Lдуг 3,мм]]</f>
        <v>3511970.9117071363</v>
      </c>
      <c r="CC11" s="65">
        <f>Таблица1[[#This Row],[Т5]]+Таблица1[[#This Row],[Lпрям3, мм]]</f>
        <v>3513815.5717098466</v>
      </c>
      <c r="CD11" s="65">
        <f>Таблица1[[#This Row],[Т6]]+Таблица1[[#This Row],[Lдуг 4,мм]]</f>
        <v>3514942.6569703785</v>
      </c>
      <c r="CE11" s="65">
        <f>Таблица1[[#This Row],[Т7]]+Таблица1[[#This Row],[Lпрям4, мм]]</f>
        <v>3515692.7569703786</v>
      </c>
      <c r="CF11" s="72">
        <f>Таблица1[[#This Row],[Т8]]+Таблица1[[#This Row],[Lдуг 5,мм]]</f>
        <v>3515896.5353057608</v>
      </c>
      <c r="CG11" s="65">
        <f>Таблица1[[#This Row],[Т9]]+Таблица1[[#This Row],[Lпрям5, мм]]</f>
        <v>3525734.3377142507</v>
      </c>
      <c r="CH11" s="65">
        <f>Таблица1[[#This Row],[Т10]]+Таблица1[[#This Row],[Lдуг 6,мм]]</f>
        <v>3527065.1624086793</v>
      </c>
      <c r="CI11" s="66">
        <f>Таблица1[[#This Row],[Т11]]+Таблица1[[#This Row],[Lпрям6, мм]]</f>
        <v>3528386.8418603805</v>
      </c>
      <c r="CJ11" s="64">
        <f>Таблица1[[#This Row],[Т12]]-Таблица1[[#This Row],[Т12]]</f>
        <v>0</v>
      </c>
      <c r="CK11" s="65">
        <f>Таблица1[[#This Row],[Т12]]-Таблица1[[#This Row],[Т11]]</f>
        <v>1321.6794517012313</v>
      </c>
      <c r="CL11" s="65">
        <f>Таблица1[[#This Row],[Т12]]-Таблица1[[#This Row],[Т10]]</f>
        <v>2652.5041461298242</v>
      </c>
      <c r="CM11" s="65">
        <f>Таблица1[[#This Row],[Т12]]-Таблица1[[#This Row],[Т9]]</f>
        <v>12490.306554619689</v>
      </c>
      <c r="CN11" s="65">
        <f>Таблица1[[#This Row],[Т12]]-Таблица1[[#This Row],[Т8]]</f>
        <v>12694.084890001919</v>
      </c>
      <c r="CO11" s="65">
        <f>Таблица1[[#This Row],[Т12]]-Таблица1[[#This Row],[Т7]]</f>
        <v>13444.184890002012</v>
      </c>
      <c r="CP11" s="65">
        <f>Таблица1[[#This Row],[Т12]]-Таблица1[[#This Row],[Т6]]</f>
        <v>14571.270150533877</v>
      </c>
      <c r="CQ11" s="65">
        <f>Таблица1[[#This Row],[Т12]]-Таблица1[[#This Row],[Т5]]</f>
        <v>16415.930153244175</v>
      </c>
      <c r="CR11" s="65">
        <f>Таблица1[[#This Row],[Т12]]-Таблица1[[#This Row],[Т4]]</f>
        <v>17542.937621662859</v>
      </c>
      <c r="CS11" s="65">
        <f>Таблица1[[#This Row],[Т12]]-Таблица1[[#This Row],[Т3]]</f>
        <v>21264.937621662859</v>
      </c>
      <c r="CT11" s="65">
        <f>Таблица1[[#This Row],[Т12]]-Таблица1[[#This Row],[Т2]]</f>
        <v>22329.107277173549</v>
      </c>
      <c r="CU11" s="65">
        <f>Таблица1[[#This Row],[Т12]]-Таблица1[[#This Row],[Т1]]</f>
        <v>24215.4070935403</v>
      </c>
      <c r="CV11" s="65">
        <f>Таблица1[[#This Row],[Lкан_леб,мм]]+Таблица1[[#This Row],[Lкан_дуг, мм]]+Таблица1[[#This Row],[Lкан_прям, мм]]</f>
        <v>3528386.8418603805</v>
      </c>
      <c r="CW11" s="60">
        <f>3511128.4-(Таблица1[[#This Row],[Lкан_леб,мм]]+Таблица1[[#This Row],[∆Lлеб из за стрел]])</f>
        <v>6956.9652331597172</v>
      </c>
    </row>
    <row r="12" spans="1:115" x14ac:dyDescent="0.25">
      <c r="A12">
        <v>11</v>
      </c>
      <c r="B12">
        <v>55.100671140939625</v>
      </c>
      <c r="C12">
        <v>34.909328859060373</v>
      </c>
      <c r="D12">
        <v>3539.6343631584696</v>
      </c>
      <c r="E12">
        <v>5217.264683604707</v>
      </c>
      <c r="F12">
        <v>4257.2675208515702</v>
      </c>
      <c r="G12">
        <v>4454.3899225990563</v>
      </c>
      <c r="H12">
        <v>4257.1338731584692</v>
      </c>
      <c r="I12">
        <v>3895.5852373318658</v>
      </c>
      <c r="J12">
        <v>1321.6794462728415</v>
      </c>
      <c r="K12">
        <v>19313.790179073127</v>
      </c>
      <c r="L12">
        <v>4860.4538847578879</v>
      </c>
      <c r="M12">
        <v>3504212.59779655</v>
      </c>
      <c r="N12">
        <v>0</v>
      </c>
      <c r="O12">
        <v>8</v>
      </c>
      <c r="P12">
        <v>-3322.5</v>
      </c>
      <c r="Q12">
        <v>-2811.96</v>
      </c>
      <c r="R12">
        <v>-3280</v>
      </c>
      <c r="S12">
        <v>-914.66</v>
      </c>
      <c r="T12">
        <v>-7002</v>
      </c>
      <c r="U12">
        <v>520.34</v>
      </c>
      <c r="V12">
        <v>-7002.1</v>
      </c>
      <c r="W12">
        <v>2365</v>
      </c>
      <c r="X12">
        <v>-6252</v>
      </c>
      <c r="Y12">
        <v>3800</v>
      </c>
      <c r="Z12">
        <v>3539.6343631584696</v>
      </c>
      <c r="AA12">
        <v>5217.264683604707</v>
      </c>
      <c r="AB12">
        <v>0</v>
      </c>
      <c r="AC12">
        <v>1064.1696555107644</v>
      </c>
      <c r="AD12">
        <v>1127.0074684186504</v>
      </c>
      <c r="AE12">
        <v>1127.0852605320265</v>
      </c>
      <c r="AF12">
        <v>207.57257062490399</v>
      </c>
      <c r="AG12">
        <v>1334.6189296715429</v>
      </c>
      <c r="AH12">
        <v>1886.2998163666878</v>
      </c>
      <c r="AI12">
        <v>3721.9999999999995</v>
      </c>
      <c r="AJ12">
        <v>1844.6600027105269</v>
      </c>
      <c r="AK12">
        <v>750.10000000000059</v>
      </c>
      <c r="AL12">
        <v>9789.0509082943736</v>
      </c>
      <c r="AM12">
        <v>1321.6794517015367</v>
      </c>
      <c r="AN12">
        <v>-95.021003558665456</v>
      </c>
      <c r="AO12">
        <v>-180</v>
      </c>
      <c r="AP12">
        <v>-90.003106034687008</v>
      </c>
      <c r="AQ12">
        <v>1.2722218725854067E-14</v>
      </c>
      <c r="AR12">
        <v>-16.575654689182159</v>
      </c>
      <c r="AS12">
        <v>89.999999566492605</v>
      </c>
      <c r="AT12">
        <v>-2400.1625746957502</v>
      </c>
      <c r="AU12">
        <v>-3280</v>
      </c>
      <c r="AV12">
        <v>-7719.4999989457119</v>
      </c>
      <c r="AW12">
        <v>-7002.1</v>
      </c>
      <c r="AX12">
        <v>-6047.3107786222336</v>
      </c>
      <c r="AY12">
        <v>4257.1343631584696</v>
      </c>
      <c r="AZ12">
        <v>-2730.9252207921031</v>
      </c>
      <c r="BA12">
        <v>-197.16</v>
      </c>
      <c r="BB12">
        <v>520.3011039433311</v>
      </c>
      <c r="BC12">
        <v>3082.5000000000005</v>
      </c>
      <c r="BD12">
        <v>3112.3165171012442</v>
      </c>
      <c r="BE12">
        <v>5217.2646890334063</v>
      </c>
      <c r="BF12">
        <v>-2565.2532760267472</v>
      </c>
      <c r="BG12">
        <v>-7002</v>
      </c>
      <c r="BH12">
        <v>-7719.5999989457123</v>
      </c>
      <c r="BI12">
        <v>-6252</v>
      </c>
      <c r="BJ12">
        <v>3334.9451417807031</v>
      </c>
      <c r="BK12">
        <v>4257.1343731584693</v>
      </c>
      <c r="BL12">
        <v>-851.86373761518519</v>
      </c>
      <c r="BM12">
        <v>-197.16</v>
      </c>
      <c r="BN12">
        <v>2364.9611039433312</v>
      </c>
      <c r="BO12">
        <v>3082.5000000000005</v>
      </c>
      <c r="BP12">
        <v>5904.9481665034637</v>
      </c>
      <c r="BQ12">
        <v>3895.5852373318698</v>
      </c>
      <c r="BR12">
        <v>0</v>
      </c>
      <c r="BS12">
        <v>84.97899644133453</v>
      </c>
      <c r="BT12">
        <v>89.996893965312992</v>
      </c>
      <c r="BU12">
        <v>90.003106034687022</v>
      </c>
      <c r="BV12">
        <v>16.575654689182169</v>
      </c>
      <c r="BW12">
        <v>106.57565425567476</v>
      </c>
      <c r="BX12" s="69">
        <f>Таблица1[[#This Row],[Lкан_леб,мм]]</f>
        <v>3504212.59779655</v>
      </c>
      <c r="BY12" s="65">
        <f>Таблица1[[#This Row],[Т1]]+Таблица1[[#This Row],[Lпрям1, мм]]</f>
        <v>3506098.8976129168</v>
      </c>
      <c r="BZ12" s="65">
        <f>Таблица1[[#This Row],[Т2]]+Таблица1[[#This Row],[Lдуг 2,мм]]</f>
        <v>3507163.0672684275</v>
      </c>
      <c r="CA12" s="65">
        <f>Таблица1[[#This Row],[Т3]]+Таблица1[[#This Row],[Lпрям2, мм]]</f>
        <v>3510885.0672684275</v>
      </c>
      <c r="CB12" s="65">
        <f>Таблица1[[#This Row],[Т4]]+Таблица1[[#This Row],[Lдуг 3,мм]]</f>
        <v>3512012.0747368461</v>
      </c>
      <c r="CC12" s="65">
        <f>Таблица1[[#This Row],[Т5]]+Таблица1[[#This Row],[Lпрям3, мм]]</f>
        <v>3513856.7347395564</v>
      </c>
      <c r="CD12" s="65">
        <f>Таблица1[[#This Row],[Т6]]+Таблица1[[#This Row],[Lдуг 4,мм]]</f>
        <v>3514983.8200000883</v>
      </c>
      <c r="CE12" s="65">
        <f>Таблица1[[#This Row],[Т7]]+Таблица1[[#This Row],[Lпрям4, мм]]</f>
        <v>3515733.9200000884</v>
      </c>
      <c r="CF12" s="72">
        <f>Таблица1[[#This Row],[Т8]]+Таблица1[[#This Row],[Lдуг 5,мм]]</f>
        <v>3515941.4925707132</v>
      </c>
      <c r="CG12" s="65">
        <f>Таблица1[[#This Row],[Т9]]+Таблица1[[#This Row],[Lпрям5, мм]]</f>
        <v>3525730.5434790077</v>
      </c>
      <c r="CH12" s="65">
        <f>Таблица1[[#This Row],[Т10]]+Таблица1[[#This Row],[Lдуг 6,мм]]</f>
        <v>3527065.1624086793</v>
      </c>
      <c r="CI12" s="66">
        <f>Таблица1[[#This Row],[Т11]]+Таблица1[[#This Row],[Lпрям6, мм]]</f>
        <v>3528386.841860381</v>
      </c>
      <c r="CJ12" s="64">
        <f>Таблица1[[#This Row],[Т12]]-Таблица1[[#This Row],[Т12]]</f>
        <v>0</v>
      </c>
      <c r="CK12" s="65">
        <f>Таблица1[[#This Row],[Т12]]-Таблица1[[#This Row],[Т11]]</f>
        <v>1321.679451701697</v>
      </c>
      <c r="CL12" s="65">
        <f>Таблица1[[#This Row],[Т12]]-Таблица1[[#This Row],[Т10]]</f>
        <v>2656.2983813732862</v>
      </c>
      <c r="CM12" s="65">
        <f>Таблица1[[#This Row],[Т12]]-Таблица1[[#This Row],[Т9]]</f>
        <v>12445.349289667793</v>
      </c>
      <c r="CN12" s="65">
        <f>Таблица1[[#This Row],[Т12]]-Таблица1[[#This Row],[Т8]]</f>
        <v>12652.921860292554</v>
      </c>
      <c r="CO12" s="65">
        <f>Таблица1[[#This Row],[Т12]]-Таблица1[[#This Row],[Т7]]</f>
        <v>13403.021860292647</v>
      </c>
      <c r="CP12" s="65">
        <f>Таблица1[[#This Row],[Т12]]-Таблица1[[#This Row],[Т6]]</f>
        <v>14530.107120824512</v>
      </c>
      <c r="CQ12" s="65">
        <f>Таблица1[[#This Row],[Т12]]-Таблица1[[#This Row],[Т5]]</f>
        <v>16374.76712353481</v>
      </c>
      <c r="CR12" s="65">
        <f>Таблица1[[#This Row],[Т12]]-Таблица1[[#This Row],[Т4]]</f>
        <v>17501.774591953494</v>
      </c>
      <c r="CS12" s="65">
        <f>Таблица1[[#This Row],[Т12]]-Таблица1[[#This Row],[Т3]]</f>
        <v>21223.774591953494</v>
      </c>
      <c r="CT12" s="65">
        <f>Таблица1[[#This Row],[Т12]]-Таблица1[[#This Row],[Т2]]</f>
        <v>22287.944247464184</v>
      </c>
      <c r="CU12" s="65">
        <f>Таблица1[[#This Row],[Т12]]-Таблица1[[#This Row],[Т1]]</f>
        <v>24174.244063830934</v>
      </c>
      <c r="CV12" s="65">
        <f>Таблица1[[#This Row],[Lкан_леб,мм]]+Таблица1[[#This Row],[Lкан_дуг, мм]]+Таблица1[[#This Row],[Lкан_прям, мм]]</f>
        <v>3528386.8418603814</v>
      </c>
      <c r="CW12" s="60">
        <f>3511128.4-(Таблица1[[#This Row],[Lкан_леб,мм]]+Таблица1[[#This Row],[∆Lлеб из за стрел]])</f>
        <v>6915.8022034498863</v>
      </c>
    </row>
    <row r="13" spans="1:115" x14ac:dyDescent="0.25">
      <c r="A13">
        <v>12</v>
      </c>
      <c r="B13">
        <v>55.610738255033581</v>
      </c>
      <c r="C13">
        <v>34.399261744966417</v>
      </c>
      <c r="D13">
        <v>3485.1407810388973</v>
      </c>
      <c r="E13">
        <v>5254.9194990621509</v>
      </c>
      <c r="F13">
        <v>4202.773938731998</v>
      </c>
      <c r="G13">
        <v>4492.0447380565001</v>
      </c>
      <c r="H13">
        <v>4202.6402910388979</v>
      </c>
      <c r="I13">
        <v>3933.2400527893037</v>
      </c>
      <c r="J13">
        <v>1321.6794462728471</v>
      </c>
      <c r="K13">
        <v>19264.835591581854</v>
      </c>
      <c r="L13">
        <v>4868.0584419137367</v>
      </c>
      <c r="M13">
        <v>3504253.9478268852</v>
      </c>
      <c r="N13">
        <v>0</v>
      </c>
      <c r="O13">
        <v>8</v>
      </c>
      <c r="P13">
        <v>-3322.5</v>
      </c>
      <c r="Q13">
        <v>-2811.96</v>
      </c>
      <c r="R13">
        <v>-3280</v>
      </c>
      <c r="S13">
        <v>-914.66</v>
      </c>
      <c r="T13">
        <v>-7002</v>
      </c>
      <c r="U13">
        <v>520.34</v>
      </c>
      <c r="V13">
        <v>-7002.1</v>
      </c>
      <c r="W13">
        <v>2365</v>
      </c>
      <c r="X13">
        <v>-6252</v>
      </c>
      <c r="Y13">
        <v>3800</v>
      </c>
      <c r="Z13">
        <v>3485.1407810388973</v>
      </c>
      <c r="AA13">
        <v>5254.9194990621509</v>
      </c>
      <c r="AB13">
        <v>0</v>
      </c>
      <c r="AC13">
        <v>1064.1696555107644</v>
      </c>
      <c r="AD13">
        <v>1127.0074684186504</v>
      </c>
      <c r="AE13">
        <v>1127.0852605320265</v>
      </c>
      <c r="AF13">
        <v>211.3748492028283</v>
      </c>
      <c r="AG13">
        <v>1338.4212082494676</v>
      </c>
      <c r="AH13">
        <v>1886.2998163666878</v>
      </c>
      <c r="AI13">
        <v>3721.9999999999995</v>
      </c>
      <c r="AJ13">
        <v>1844.6600027105269</v>
      </c>
      <c r="AK13">
        <v>750.10000000000059</v>
      </c>
      <c r="AL13">
        <v>9740.0963208030971</v>
      </c>
      <c r="AM13">
        <v>1321.6794517015423</v>
      </c>
      <c r="AN13">
        <v>-95.021003558665456</v>
      </c>
      <c r="AO13">
        <v>-180</v>
      </c>
      <c r="AP13">
        <v>-90.003106034687008</v>
      </c>
      <c r="AQ13">
        <v>1.2722218725854067E-14</v>
      </c>
      <c r="AR13">
        <v>-16.879284675311869</v>
      </c>
      <c r="AS13">
        <v>89.999999566492619</v>
      </c>
      <c r="AT13">
        <v>-2400.1625746957502</v>
      </c>
      <c r="AU13">
        <v>-3280</v>
      </c>
      <c r="AV13">
        <v>-7719.4999989457119</v>
      </c>
      <c r="AW13">
        <v>-7002.1</v>
      </c>
      <c r="AX13">
        <v>-6043.6693991921256</v>
      </c>
      <c r="AY13">
        <v>4202.6407810388973</v>
      </c>
      <c r="AZ13">
        <v>-2730.9252207921031</v>
      </c>
      <c r="BA13">
        <v>-197.16</v>
      </c>
      <c r="BB13">
        <v>520.3011039433311</v>
      </c>
      <c r="BC13">
        <v>3082.5000000000005</v>
      </c>
      <c r="BD13">
        <v>3113.4108865070534</v>
      </c>
      <c r="BE13">
        <v>5254.9195044908502</v>
      </c>
      <c r="BF13">
        <v>-2565.2532760267472</v>
      </c>
      <c r="BG13">
        <v>-7002</v>
      </c>
      <c r="BH13">
        <v>-7719.5999989457123</v>
      </c>
      <c r="BI13">
        <v>-6252</v>
      </c>
      <c r="BJ13">
        <v>3276.8101802310234</v>
      </c>
      <c r="BK13">
        <v>4202.6407910388971</v>
      </c>
      <c r="BL13">
        <v>-851.86373761518519</v>
      </c>
      <c r="BM13">
        <v>-197.16</v>
      </c>
      <c r="BN13">
        <v>2364.9611039433312</v>
      </c>
      <c r="BO13">
        <v>3082.5000000000005</v>
      </c>
      <c r="BP13">
        <v>5941.508612555097</v>
      </c>
      <c r="BQ13">
        <v>3933.2400527893074</v>
      </c>
      <c r="BR13">
        <v>0</v>
      </c>
      <c r="BS13">
        <v>84.97899644133453</v>
      </c>
      <c r="BT13">
        <v>89.996893965312992</v>
      </c>
      <c r="BU13">
        <v>90.003106034687022</v>
      </c>
      <c r="BV13">
        <v>16.879284675311883</v>
      </c>
      <c r="BW13">
        <v>106.87928424180448</v>
      </c>
      <c r="BX13" s="69">
        <f>Таблица1[[#This Row],[Lкан_леб,мм]]</f>
        <v>3504253.9478268852</v>
      </c>
      <c r="BY13" s="65">
        <f>Таблица1[[#This Row],[Т1]]+Таблица1[[#This Row],[Lпрям1, мм]]</f>
        <v>3506140.2476432519</v>
      </c>
      <c r="BZ13" s="65">
        <f>Таблица1[[#This Row],[Т2]]+Таблица1[[#This Row],[Lдуг 2,мм]]</f>
        <v>3507204.4172987626</v>
      </c>
      <c r="CA13" s="65">
        <f>Таблица1[[#This Row],[Т3]]+Таблица1[[#This Row],[Lпрям2, мм]]</f>
        <v>3510926.4172987626</v>
      </c>
      <c r="CB13" s="65">
        <f>Таблица1[[#This Row],[Т4]]+Таблица1[[#This Row],[Lдуг 3,мм]]</f>
        <v>3512053.4247671813</v>
      </c>
      <c r="CC13" s="65">
        <f>Таблица1[[#This Row],[Т5]]+Таблица1[[#This Row],[Lпрям3, мм]]</f>
        <v>3513898.0847698916</v>
      </c>
      <c r="CD13" s="65">
        <f>Таблица1[[#This Row],[Т6]]+Таблица1[[#This Row],[Lдуг 4,мм]]</f>
        <v>3515025.1700304234</v>
      </c>
      <c r="CE13" s="65">
        <f>Таблица1[[#This Row],[Т7]]+Таблица1[[#This Row],[Lпрям4, мм]]</f>
        <v>3515775.2700304235</v>
      </c>
      <c r="CF13" s="72">
        <f>Таблица1[[#This Row],[Т8]]+Таблица1[[#This Row],[Lдуг 5,мм]]</f>
        <v>3515986.6448796266</v>
      </c>
      <c r="CG13" s="65">
        <f>Таблица1[[#This Row],[Т9]]+Таблица1[[#This Row],[Lпрям5, мм]]</f>
        <v>3525726.7412004299</v>
      </c>
      <c r="CH13" s="65">
        <f>Таблица1[[#This Row],[Т10]]+Таблица1[[#This Row],[Lдуг 6,мм]]</f>
        <v>3527065.1624086793</v>
      </c>
      <c r="CI13" s="66">
        <f>Таблица1[[#This Row],[Т11]]+Таблица1[[#This Row],[Lпрям6, мм]]</f>
        <v>3528386.841860381</v>
      </c>
      <c r="CJ13" s="64">
        <f>Таблица1[[#This Row],[Т12]]-Таблица1[[#This Row],[Т12]]</f>
        <v>0</v>
      </c>
      <c r="CK13" s="65">
        <f>Таблица1[[#This Row],[Т12]]-Таблица1[[#This Row],[Т11]]</f>
        <v>1321.679451701697</v>
      </c>
      <c r="CL13" s="65">
        <f>Таблица1[[#This Row],[Т12]]-Таблица1[[#This Row],[Т10]]</f>
        <v>2660.100659951102</v>
      </c>
      <c r="CM13" s="65">
        <f>Таблица1[[#This Row],[Т12]]-Таблица1[[#This Row],[Т9]]</f>
        <v>12400.196980754379</v>
      </c>
      <c r="CN13" s="65">
        <f>Таблица1[[#This Row],[Т12]]-Таблица1[[#This Row],[Т8]]</f>
        <v>12611.571829957422</v>
      </c>
      <c r="CO13" s="65">
        <f>Таблица1[[#This Row],[Т12]]-Таблица1[[#This Row],[Т7]]</f>
        <v>13361.671829957515</v>
      </c>
      <c r="CP13" s="65">
        <f>Таблица1[[#This Row],[Т12]]-Таблица1[[#This Row],[Т6]]</f>
        <v>14488.75709048938</v>
      </c>
      <c r="CQ13" s="65">
        <f>Таблица1[[#This Row],[Т12]]-Таблица1[[#This Row],[Т5]]</f>
        <v>16333.417093199678</v>
      </c>
      <c r="CR13" s="65">
        <f>Таблица1[[#This Row],[Т12]]-Таблица1[[#This Row],[Т4]]</f>
        <v>17460.424561618362</v>
      </c>
      <c r="CS13" s="65">
        <f>Таблица1[[#This Row],[Т12]]-Таблица1[[#This Row],[Т3]]</f>
        <v>21182.424561618362</v>
      </c>
      <c r="CT13" s="65">
        <f>Таблица1[[#This Row],[Т12]]-Таблица1[[#This Row],[Т2]]</f>
        <v>22246.594217129052</v>
      </c>
      <c r="CU13" s="65">
        <f>Таблица1[[#This Row],[Т12]]-Таблица1[[#This Row],[Т1]]</f>
        <v>24132.894033495802</v>
      </c>
      <c r="CV13" s="65">
        <f>Таблица1[[#This Row],[Lкан_леб,мм]]+Таблица1[[#This Row],[Lкан_дуг, мм]]+Таблица1[[#This Row],[Lкан_прям, мм]]</f>
        <v>3528386.8418603805</v>
      </c>
      <c r="CW13" s="60">
        <f>3511128.4-(Таблица1[[#This Row],[Lкан_леб,мм]]+Таблица1[[#This Row],[∆Lлеб из за стрел]])</f>
        <v>6874.4521731147543</v>
      </c>
    </row>
    <row r="14" spans="1:115" x14ac:dyDescent="0.25">
      <c r="A14">
        <v>13</v>
      </c>
      <c r="B14">
        <v>56.120805369127545</v>
      </c>
      <c r="C14">
        <v>33.889194630872453</v>
      </c>
      <c r="D14">
        <v>3430.314146324281</v>
      </c>
      <c r="E14">
        <v>5292.0877078598141</v>
      </c>
      <c r="F14">
        <v>4147.9473040173825</v>
      </c>
      <c r="G14">
        <v>4529.2129468541625</v>
      </c>
      <c r="H14">
        <v>4147.8136563242815</v>
      </c>
      <c r="I14">
        <v>3970.4082615869534</v>
      </c>
      <c r="J14">
        <v>1321.6794462728606</v>
      </c>
      <c r="K14">
        <v>19215.678748252441</v>
      </c>
      <c r="L14">
        <v>4875.6793763588385</v>
      </c>
      <c r="M14">
        <v>3504295.4837357695</v>
      </c>
      <c r="N14">
        <v>0</v>
      </c>
      <c r="O14">
        <v>8</v>
      </c>
      <c r="P14">
        <v>-3322.5</v>
      </c>
      <c r="Q14">
        <v>-2811.96</v>
      </c>
      <c r="R14">
        <v>-3280</v>
      </c>
      <c r="S14">
        <v>-914.66</v>
      </c>
      <c r="T14">
        <v>-7002</v>
      </c>
      <c r="U14">
        <v>520.34</v>
      </c>
      <c r="V14">
        <v>-7002.1</v>
      </c>
      <c r="W14">
        <v>2365</v>
      </c>
      <c r="X14">
        <v>-6252</v>
      </c>
      <c r="Y14">
        <v>3800</v>
      </c>
      <c r="Z14">
        <v>3430.314146324281</v>
      </c>
      <c r="AA14">
        <v>5292.0877078598141</v>
      </c>
      <c r="AB14">
        <v>0</v>
      </c>
      <c r="AC14">
        <v>1064.1696555107644</v>
      </c>
      <c r="AD14">
        <v>1127.0074684186504</v>
      </c>
      <c r="AE14">
        <v>1127.0852605320265</v>
      </c>
      <c r="AF14">
        <v>215.18531642537883</v>
      </c>
      <c r="AG14">
        <v>1342.231675472018</v>
      </c>
      <c r="AH14">
        <v>1886.2998163666878</v>
      </c>
      <c r="AI14">
        <v>3721.9999999999995</v>
      </c>
      <c r="AJ14">
        <v>1844.6600027105269</v>
      </c>
      <c r="AK14">
        <v>750.10000000000059</v>
      </c>
      <c r="AL14">
        <v>9690.9394774736702</v>
      </c>
      <c r="AM14">
        <v>1321.6794517015558</v>
      </c>
      <c r="AN14">
        <v>-95.021003558665456</v>
      </c>
      <c r="AO14">
        <v>-180</v>
      </c>
      <c r="AP14">
        <v>-90.003106034687008</v>
      </c>
      <c r="AQ14">
        <v>1.2722218725854067E-14</v>
      </c>
      <c r="AR14">
        <v>-17.183568563569825</v>
      </c>
      <c r="AS14">
        <v>89.999999566492619</v>
      </c>
      <c r="AT14">
        <v>-2400.1625746957502</v>
      </c>
      <c r="AU14">
        <v>-3280</v>
      </c>
      <c r="AV14">
        <v>-7719.4999989457119</v>
      </c>
      <c r="AW14">
        <v>-7002.1</v>
      </c>
      <c r="AX14">
        <v>-6040.0260471611227</v>
      </c>
      <c r="AY14">
        <v>4147.814146324281</v>
      </c>
      <c r="AZ14">
        <v>-2730.9252207921031</v>
      </c>
      <c r="BA14">
        <v>-197.16</v>
      </c>
      <c r="BB14">
        <v>520.3011039433311</v>
      </c>
      <c r="BC14">
        <v>3082.5000000000005</v>
      </c>
      <c r="BD14">
        <v>3114.5269565344956</v>
      </c>
      <c r="BE14">
        <v>5292.0877132885134</v>
      </c>
      <c r="BF14">
        <v>-2565.2532760267472</v>
      </c>
      <c r="BG14">
        <v>-7002</v>
      </c>
      <c r="BH14">
        <v>-7719.5999989457123</v>
      </c>
      <c r="BI14">
        <v>-6252</v>
      </c>
      <c r="BJ14">
        <v>3218.3401934854041</v>
      </c>
      <c r="BK14">
        <v>4147.8141563242807</v>
      </c>
      <c r="BL14">
        <v>-851.86373761518519</v>
      </c>
      <c r="BM14">
        <v>-197.16</v>
      </c>
      <c r="BN14">
        <v>2364.9611039433312</v>
      </c>
      <c r="BO14">
        <v>3082.5000000000005</v>
      </c>
      <c r="BP14">
        <v>5977.560751325319</v>
      </c>
      <c r="BQ14">
        <v>3970.4082615869575</v>
      </c>
      <c r="BR14">
        <v>0</v>
      </c>
      <c r="BS14">
        <v>84.97899644133453</v>
      </c>
      <c r="BT14">
        <v>89.996893965312992</v>
      </c>
      <c r="BU14">
        <v>90.003106034687022</v>
      </c>
      <c r="BV14">
        <v>17.183568563569835</v>
      </c>
      <c r="BW14">
        <v>107.18356813006244</v>
      </c>
      <c r="BX14" s="69">
        <f>Таблица1[[#This Row],[Lкан_леб,мм]]</f>
        <v>3504295.4837357695</v>
      </c>
      <c r="BY14" s="65">
        <f>Таблица1[[#This Row],[Т1]]+Таблица1[[#This Row],[Lпрям1, мм]]</f>
        <v>3506181.7835521363</v>
      </c>
      <c r="BZ14" s="65">
        <f>Таблица1[[#This Row],[Т2]]+Таблица1[[#This Row],[Lдуг 2,мм]]</f>
        <v>3507245.953207647</v>
      </c>
      <c r="CA14" s="65">
        <f>Таблица1[[#This Row],[Т3]]+Таблица1[[#This Row],[Lпрям2, мм]]</f>
        <v>3510967.953207647</v>
      </c>
      <c r="CB14" s="65">
        <f>Таблица1[[#This Row],[Т4]]+Таблица1[[#This Row],[Lдуг 3,мм]]</f>
        <v>3512094.9606760656</v>
      </c>
      <c r="CC14" s="65">
        <f>Таблица1[[#This Row],[Т5]]+Таблица1[[#This Row],[Lпрям3, мм]]</f>
        <v>3513939.6206787759</v>
      </c>
      <c r="CD14" s="65">
        <f>Таблица1[[#This Row],[Т6]]+Таблица1[[#This Row],[Lдуг 4,мм]]</f>
        <v>3515066.7059393078</v>
      </c>
      <c r="CE14" s="65">
        <f>Таблица1[[#This Row],[Т7]]+Таблица1[[#This Row],[Lпрям4, мм]]</f>
        <v>3515816.8059393079</v>
      </c>
      <c r="CF14" s="72">
        <f>Таблица1[[#This Row],[Т8]]+Таблица1[[#This Row],[Lдуг 5,мм]]</f>
        <v>3516031.9912557332</v>
      </c>
      <c r="CG14" s="65">
        <f>Таблица1[[#This Row],[Т9]]+Таблица1[[#This Row],[Lпрям5, мм]]</f>
        <v>3525722.9307332067</v>
      </c>
      <c r="CH14" s="65">
        <f>Таблица1[[#This Row],[Т10]]+Таблица1[[#This Row],[Lдуг 6,мм]]</f>
        <v>3527065.1624086788</v>
      </c>
      <c r="CI14" s="66">
        <f>Таблица1[[#This Row],[Т11]]+Таблица1[[#This Row],[Lпрям6, мм]]</f>
        <v>3528386.8418603805</v>
      </c>
      <c r="CJ14" s="64">
        <f>Таблица1[[#This Row],[Т12]]-Таблица1[[#This Row],[Т12]]</f>
        <v>0</v>
      </c>
      <c r="CK14" s="65">
        <f>Таблица1[[#This Row],[Т12]]-Таблица1[[#This Row],[Т11]]</f>
        <v>1321.679451701697</v>
      </c>
      <c r="CL14" s="65">
        <f>Таблица1[[#This Row],[Т12]]-Таблица1[[#This Row],[Т10]]</f>
        <v>2663.9111271738075</v>
      </c>
      <c r="CM14" s="65">
        <f>Таблица1[[#This Row],[Т12]]-Таблица1[[#This Row],[Т9]]</f>
        <v>12354.850604647305</v>
      </c>
      <c r="CN14" s="65">
        <f>Таблица1[[#This Row],[Т12]]-Таблица1[[#This Row],[Т8]]</f>
        <v>12570.035921072587</v>
      </c>
      <c r="CO14" s="65">
        <f>Таблица1[[#This Row],[Т12]]-Таблица1[[#This Row],[Т7]]</f>
        <v>13320.135921072681</v>
      </c>
      <c r="CP14" s="65">
        <f>Таблица1[[#This Row],[Т12]]-Таблица1[[#This Row],[Т6]]</f>
        <v>14447.221181604546</v>
      </c>
      <c r="CQ14" s="65">
        <f>Таблица1[[#This Row],[Т12]]-Таблица1[[#This Row],[Т5]]</f>
        <v>16291.881184314843</v>
      </c>
      <c r="CR14" s="65">
        <f>Таблица1[[#This Row],[Т12]]-Таблица1[[#This Row],[Т4]]</f>
        <v>17418.888652733527</v>
      </c>
      <c r="CS14" s="65">
        <f>Таблица1[[#This Row],[Т12]]-Таблица1[[#This Row],[Т3]]</f>
        <v>21140.888652733527</v>
      </c>
      <c r="CT14" s="65">
        <f>Таблица1[[#This Row],[Т12]]-Таблица1[[#This Row],[Т2]]</f>
        <v>22205.058308244217</v>
      </c>
      <c r="CU14" s="65">
        <f>Таблица1[[#This Row],[Т12]]-Таблица1[[#This Row],[Т1]]</f>
        <v>24091.358124610968</v>
      </c>
      <c r="CV14" s="65">
        <f>Таблица1[[#This Row],[Lкан_леб,мм]]+Таблица1[[#This Row],[Lкан_дуг, мм]]+Таблица1[[#This Row],[Lкан_прям, мм]]</f>
        <v>3528386.8418603805</v>
      </c>
      <c r="CW14" s="60">
        <f>3511128.4-(Таблица1[[#This Row],[Lкан_леб,мм]]+Таблица1[[#This Row],[∆Lлеб из за стрел]])</f>
        <v>6832.9162642303854</v>
      </c>
    </row>
    <row r="15" spans="1:115" x14ac:dyDescent="0.25">
      <c r="A15">
        <v>14</v>
      </c>
      <c r="B15">
        <v>56.630872483221509</v>
      </c>
      <c r="C15">
        <v>33.379127516778489</v>
      </c>
      <c r="D15">
        <v>3375.158804097895</v>
      </c>
      <c r="E15">
        <v>5328.7663643680162</v>
      </c>
      <c r="F15">
        <v>4092.7919617909961</v>
      </c>
      <c r="G15">
        <v>4565.8916033623655</v>
      </c>
      <c r="H15">
        <v>4092.6583140978951</v>
      </c>
      <c r="I15">
        <v>4007.0869180949753</v>
      </c>
      <c r="J15">
        <v>1321.6794462730413</v>
      </c>
      <c r="K15">
        <v>19166.320481148057</v>
      </c>
      <c r="L15">
        <v>4883.3169860026737</v>
      </c>
      <c r="M15">
        <v>3504337.2043932304</v>
      </c>
      <c r="N15">
        <v>0</v>
      </c>
      <c r="O15">
        <v>8</v>
      </c>
      <c r="P15">
        <v>-3322.5</v>
      </c>
      <c r="Q15">
        <v>-2811.96</v>
      </c>
      <c r="R15">
        <v>-3280</v>
      </c>
      <c r="S15">
        <v>-914.66</v>
      </c>
      <c r="T15">
        <v>-7002</v>
      </c>
      <c r="U15">
        <v>520.34</v>
      </c>
      <c r="V15">
        <v>-7002.1</v>
      </c>
      <c r="W15">
        <v>2365</v>
      </c>
      <c r="X15">
        <v>-6252</v>
      </c>
      <c r="Y15">
        <v>3800</v>
      </c>
      <c r="Z15">
        <v>3375.158804097895</v>
      </c>
      <c r="AA15">
        <v>5328.7663643680162</v>
      </c>
      <c r="AB15">
        <v>0</v>
      </c>
      <c r="AC15">
        <v>1064.1696555107644</v>
      </c>
      <c r="AD15">
        <v>1127.0074684186504</v>
      </c>
      <c r="AE15">
        <v>1127.0852605320265</v>
      </c>
      <c r="AF15">
        <v>219.00412124729664</v>
      </c>
      <c r="AG15">
        <v>1346.0504802939356</v>
      </c>
      <c r="AH15">
        <v>1886.2998163666878</v>
      </c>
      <c r="AI15">
        <v>3721.9999999999995</v>
      </c>
      <c r="AJ15">
        <v>1844.6600027105269</v>
      </c>
      <c r="AK15">
        <v>750.10000000000059</v>
      </c>
      <c r="AL15">
        <v>9641.5812103691078</v>
      </c>
      <c r="AM15">
        <v>1321.679451701737</v>
      </c>
      <c r="AN15">
        <v>-95.021003558665456</v>
      </c>
      <c r="AO15">
        <v>-180</v>
      </c>
      <c r="AP15">
        <v>-90.003106034687008</v>
      </c>
      <c r="AQ15">
        <v>1.2722218725854067E-14</v>
      </c>
      <c r="AR15">
        <v>-17.488518248698877</v>
      </c>
      <c r="AS15">
        <v>89.999999566492619</v>
      </c>
      <c r="AT15">
        <v>-2400.1625746957502</v>
      </c>
      <c r="AU15">
        <v>-3280</v>
      </c>
      <c r="AV15">
        <v>-7719.4999989457119</v>
      </c>
      <c r="AW15">
        <v>-7002.1</v>
      </c>
      <c r="AX15">
        <v>-6036.3807214295239</v>
      </c>
      <c r="AY15">
        <v>4092.658804097895</v>
      </c>
      <c r="AZ15">
        <v>-2730.9252207921031</v>
      </c>
      <c r="BA15">
        <v>-197.16</v>
      </c>
      <c r="BB15">
        <v>520.3011039433311</v>
      </c>
      <c r="BC15">
        <v>3082.5000000000005</v>
      </c>
      <c r="BD15">
        <v>3115.6648652094887</v>
      </c>
      <c r="BE15">
        <v>5328.7663697967155</v>
      </c>
      <c r="BF15">
        <v>-2565.2532760267472</v>
      </c>
      <c r="BG15">
        <v>-7002</v>
      </c>
      <c r="BH15">
        <v>-7719.5999989457123</v>
      </c>
      <c r="BI15">
        <v>-6252</v>
      </c>
      <c r="BJ15">
        <v>3159.5395255274198</v>
      </c>
      <c r="BK15">
        <v>4092.6588140978947</v>
      </c>
      <c r="BL15">
        <v>-851.86373761518519</v>
      </c>
      <c r="BM15">
        <v>-197.16</v>
      </c>
      <c r="BN15">
        <v>2364.9611039433312</v>
      </c>
      <c r="BO15">
        <v>3082.5000000000005</v>
      </c>
      <c r="BP15">
        <v>6013.101499158528</v>
      </c>
      <c r="BQ15">
        <v>4007.086918094979</v>
      </c>
      <c r="BR15">
        <v>0</v>
      </c>
      <c r="BS15">
        <v>84.97899644133453</v>
      </c>
      <c r="BT15">
        <v>89.996893965312992</v>
      </c>
      <c r="BU15">
        <v>90.003106034687022</v>
      </c>
      <c r="BV15">
        <v>17.488518248698892</v>
      </c>
      <c r="BW15">
        <v>107.4885178151915</v>
      </c>
      <c r="BX15" s="69">
        <f>Таблица1[[#This Row],[Lкан_леб,мм]]</f>
        <v>3504337.2043932304</v>
      </c>
      <c r="BY15" s="65">
        <f>Таблица1[[#This Row],[Т1]]+Таблица1[[#This Row],[Lпрям1, мм]]</f>
        <v>3506223.5042095971</v>
      </c>
      <c r="BZ15" s="65">
        <f>Таблица1[[#This Row],[Т2]]+Таблица1[[#This Row],[Lдуг 2,мм]]</f>
        <v>3507287.6738651078</v>
      </c>
      <c r="CA15" s="65">
        <f>Таблица1[[#This Row],[Т3]]+Таблица1[[#This Row],[Lпрям2, мм]]</f>
        <v>3511009.6738651078</v>
      </c>
      <c r="CB15" s="65">
        <f>Таблица1[[#This Row],[Т4]]+Таблица1[[#This Row],[Lдуг 3,мм]]</f>
        <v>3512136.6813335265</v>
      </c>
      <c r="CC15" s="65">
        <f>Таблица1[[#This Row],[Т5]]+Таблица1[[#This Row],[Lпрям3, мм]]</f>
        <v>3513981.3413362368</v>
      </c>
      <c r="CD15" s="65">
        <f>Таблица1[[#This Row],[Т6]]+Таблица1[[#This Row],[Lдуг 4,мм]]</f>
        <v>3515108.4265967687</v>
      </c>
      <c r="CE15" s="65">
        <f>Таблица1[[#This Row],[Т7]]+Таблица1[[#This Row],[Lпрям4, мм]]</f>
        <v>3515858.5265967688</v>
      </c>
      <c r="CF15" s="72">
        <f>Таблица1[[#This Row],[Т8]]+Таблица1[[#This Row],[Lдуг 5,мм]]</f>
        <v>3516077.530718016</v>
      </c>
      <c r="CG15" s="65">
        <f>Таблица1[[#This Row],[Т9]]+Таблица1[[#This Row],[Lпрям5, мм]]</f>
        <v>3525719.1119283852</v>
      </c>
      <c r="CH15" s="65">
        <f>Таблица1[[#This Row],[Т10]]+Таблица1[[#This Row],[Lдуг 6,мм]]</f>
        <v>3527065.1624086793</v>
      </c>
      <c r="CI15" s="66">
        <f>Таблица1[[#This Row],[Т11]]+Таблица1[[#This Row],[Lпрям6, мм]]</f>
        <v>3528386.841860381</v>
      </c>
      <c r="CJ15" s="64">
        <f>Таблица1[[#This Row],[Т12]]-Таблица1[[#This Row],[Т12]]</f>
        <v>0</v>
      </c>
      <c r="CK15" s="65">
        <f>Таблица1[[#This Row],[Т12]]-Таблица1[[#This Row],[Т11]]</f>
        <v>1321.679451701697</v>
      </c>
      <c r="CL15" s="65">
        <f>Таблица1[[#This Row],[Т12]]-Таблица1[[#This Row],[Т10]]</f>
        <v>2667.7299319957383</v>
      </c>
      <c r="CM15" s="65">
        <f>Таблица1[[#This Row],[Т12]]-Таблица1[[#This Row],[Т9]]</f>
        <v>12309.311142364983</v>
      </c>
      <c r="CN15" s="65">
        <f>Таблица1[[#This Row],[Т12]]-Таблица1[[#This Row],[Т8]]</f>
        <v>12528.315263612196</v>
      </c>
      <c r="CO15" s="65">
        <f>Таблица1[[#This Row],[Т12]]-Таблица1[[#This Row],[Т7]]</f>
        <v>13278.415263612289</v>
      </c>
      <c r="CP15" s="65">
        <f>Таблица1[[#This Row],[Т12]]-Таблица1[[#This Row],[Т6]]</f>
        <v>14405.500524144154</v>
      </c>
      <c r="CQ15" s="65">
        <f>Таблица1[[#This Row],[Т12]]-Таблица1[[#This Row],[Т5]]</f>
        <v>16250.160526854452</v>
      </c>
      <c r="CR15" s="65">
        <f>Таблица1[[#This Row],[Т12]]-Таблица1[[#This Row],[Т4]]</f>
        <v>17377.167995273136</v>
      </c>
      <c r="CS15" s="65">
        <f>Таблица1[[#This Row],[Т12]]-Таблица1[[#This Row],[Т3]]</f>
        <v>21099.167995273136</v>
      </c>
      <c r="CT15" s="65">
        <f>Таблица1[[#This Row],[Т12]]-Таблица1[[#This Row],[Т2]]</f>
        <v>22163.337650783826</v>
      </c>
      <c r="CU15" s="65">
        <f>Таблица1[[#This Row],[Т12]]-Таблица1[[#This Row],[Т1]]</f>
        <v>24049.637467150576</v>
      </c>
      <c r="CV15" s="65">
        <f>Таблица1[[#This Row],[Lкан_леб,мм]]+Таблица1[[#This Row],[Lкан_дуг, мм]]+Таблица1[[#This Row],[Lкан_прям, мм]]</f>
        <v>3528386.841860381</v>
      </c>
      <c r="CW15" s="60">
        <f>3511128.4-(Таблица1[[#This Row],[Lкан_леб,мм]]+Таблица1[[#This Row],[∆Lлеб из за стрел]])</f>
        <v>6791.1956067695282</v>
      </c>
    </row>
    <row r="16" spans="1:115" x14ac:dyDescent="0.25">
      <c r="A16">
        <v>15</v>
      </c>
      <c r="B16">
        <v>57.140939597315473</v>
      </c>
      <c r="C16">
        <v>32.869060402684525</v>
      </c>
      <c r="D16">
        <v>3319.679125493516</v>
      </c>
      <c r="E16">
        <v>5364.9525617547479</v>
      </c>
      <c r="F16">
        <v>4037.3122831866172</v>
      </c>
      <c r="G16">
        <v>4602.0778007490962</v>
      </c>
      <c r="H16">
        <v>4037.1786354935161</v>
      </c>
      <c r="I16">
        <v>4043.2731154821367</v>
      </c>
      <c r="J16">
        <v>1321.6794462726114</v>
      </c>
      <c r="K16">
        <v>19116.761622814149</v>
      </c>
      <c r="L16">
        <v>4890.9715762732485</v>
      </c>
      <c r="M16">
        <v>3504379.1086612935</v>
      </c>
      <c r="N16">
        <v>0</v>
      </c>
      <c r="O16">
        <v>8</v>
      </c>
      <c r="P16">
        <v>-3322.5</v>
      </c>
      <c r="Q16">
        <v>-2811.96</v>
      </c>
      <c r="R16">
        <v>-3280</v>
      </c>
      <c r="S16">
        <v>-914.66</v>
      </c>
      <c r="T16">
        <v>-7002</v>
      </c>
      <c r="U16">
        <v>520.34</v>
      </c>
      <c r="V16">
        <v>-7002.1</v>
      </c>
      <c r="W16">
        <v>2365</v>
      </c>
      <c r="X16">
        <v>-6252</v>
      </c>
      <c r="Y16">
        <v>3800</v>
      </c>
      <c r="Z16">
        <v>3319.679125493516</v>
      </c>
      <c r="AA16">
        <v>5364.9525617547479</v>
      </c>
      <c r="AB16">
        <v>0</v>
      </c>
      <c r="AC16">
        <v>1064.1696555107644</v>
      </c>
      <c r="AD16">
        <v>1127.0074684186504</v>
      </c>
      <c r="AE16">
        <v>1127.0852605320265</v>
      </c>
      <c r="AF16">
        <v>222.83141638258391</v>
      </c>
      <c r="AG16">
        <v>1349.8777754292232</v>
      </c>
      <c r="AH16">
        <v>1886.2998163666878</v>
      </c>
      <c r="AI16">
        <v>3721.9999999999995</v>
      </c>
      <c r="AJ16">
        <v>1844.6600027105269</v>
      </c>
      <c r="AK16">
        <v>750.10000000000059</v>
      </c>
      <c r="AL16">
        <v>9592.0223520356267</v>
      </c>
      <c r="AM16">
        <v>1321.679451701307</v>
      </c>
      <c r="AN16">
        <v>-95.021003558665456</v>
      </c>
      <c r="AO16">
        <v>-180</v>
      </c>
      <c r="AP16">
        <v>-90.003106034687008</v>
      </c>
      <c r="AQ16">
        <v>1.2722218725854067E-14</v>
      </c>
      <c r="AR16">
        <v>-17.794145925636737</v>
      </c>
      <c r="AS16">
        <v>89.999999566492633</v>
      </c>
      <c r="AT16">
        <v>-2400.1625746957502</v>
      </c>
      <c r="AU16">
        <v>-3280</v>
      </c>
      <c r="AV16">
        <v>-7719.4999989457119</v>
      </c>
      <c r="AW16">
        <v>-7002.1</v>
      </c>
      <c r="AX16">
        <v>-6032.7334195215153</v>
      </c>
      <c r="AY16">
        <v>4037.179125493516</v>
      </c>
      <c r="AZ16">
        <v>-2730.9252207921031</v>
      </c>
      <c r="BA16">
        <v>-197.16</v>
      </c>
      <c r="BB16">
        <v>520.3011039433311</v>
      </c>
      <c r="BC16">
        <v>3082.5000000000005</v>
      </c>
      <c r="BD16">
        <v>3116.8247540452944</v>
      </c>
      <c r="BE16">
        <v>5364.9525671834472</v>
      </c>
      <c r="BF16">
        <v>-2565.2532760267472</v>
      </c>
      <c r="BG16">
        <v>-7002</v>
      </c>
      <c r="BH16">
        <v>-7719.5999989457123</v>
      </c>
      <c r="BI16">
        <v>-6252</v>
      </c>
      <c r="BJ16">
        <v>3100.4125450150327</v>
      </c>
      <c r="BK16">
        <v>4037.1791354935158</v>
      </c>
      <c r="BL16">
        <v>-851.86373761518519</v>
      </c>
      <c r="BM16">
        <v>-197.16</v>
      </c>
      <c r="BN16">
        <v>2364.9611039433312</v>
      </c>
      <c r="BO16">
        <v>3082.5000000000005</v>
      </c>
      <c r="BP16">
        <v>6048.1278077094539</v>
      </c>
      <c r="BQ16">
        <v>4043.2731154821404</v>
      </c>
      <c r="BR16">
        <v>0</v>
      </c>
      <c r="BS16">
        <v>84.97899644133453</v>
      </c>
      <c r="BT16">
        <v>89.996893965312992</v>
      </c>
      <c r="BU16">
        <v>90.003106034687022</v>
      </c>
      <c r="BV16">
        <v>17.794145925636748</v>
      </c>
      <c r="BW16">
        <v>107.79414549212937</v>
      </c>
      <c r="BX16" s="69">
        <f>Таблица1[[#This Row],[Lкан_леб,мм]]</f>
        <v>3504379.1086612935</v>
      </c>
      <c r="BY16" s="65">
        <f>Таблица1[[#This Row],[Т1]]+Таблица1[[#This Row],[Lпрям1, мм]]</f>
        <v>3506265.4084776603</v>
      </c>
      <c r="BZ16" s="65">
        <f>Таблица1[[#This Row],[Т2]]+Таблица1[[#This Row],[Lдуг 2,мм]]</f>
        <v>3507329.578133171</v>
      </c>
      <c r="CA16" s="65">
        <f>Таблица1[[#This Row],[Т3]]+Таблица1[[#This Row],[Lпрям2, мм]]</f>
        <v>3511051.578133171</v>
      </c>
      <c r="CB16" s="65">
        <f>Таблица1[[#This Row],[Т4]]+Таблица1[[#This Row],[Lдуг 3,мм]]</f>
        <v>3512178.5856015896</v>
      </c>
      <c r="CC16" s="65">
        <f>Таблица1[[#This Row],[Т5]]+Таблица1[[#This Row],[Lпрям3, мм]]</f>
        <v>3514023.2456042999</v>
      </c>
      <c r="CD16" s="65">
        <f>Таблица1[[#This Row],[Т6]]+Таблица1[[#This Row],[Lдуг 4,мм]]</f>
        <v>3515150.3308648318</v>
      </c>
      <c r="CE16" s="65">
        <f>Таблица1[[#This Row],[Т7]]+Таблица1[[#This Row],[Lпрям4, мм]]</f>
        <v>3515900.4308648319</v>
      </c>
      <c r="CF16" s="72">
        <f>Таблица1[[#This Row],[Т8]]+Таблица1[[#This Row],[Lдуг 5,мм]]</f>
        <v>3516123.2622812144</v>
      </c>
      <c r="CG16" s="65">
        <f>Таблица1[[#This Row],[Т9]]+Таблица1[[#This Row],[Lпрям5, мм]]</f>
        <v>3525715.28463325</v>
      </c>
      <c r="CH16" s="65">
        <f>Таблица1[[#This Row],[Т10]]+Таблица1[[#This Row],[Lдуг 6,мм]]</f>
        <v>3527065.1624086793</v>
      </c>
      <c r="CI16" s="66">
        <f>Таблица1[[#This Row],[Т11]]+Таблица1[[#This Row],[Lпрям6, мм]]</f>
        <v>3528386.8418603805</v>
      </c>
      <c r="CJ16" s="64">
        <f>Таблица1[[#This Row],[Т12]]-Таблица1[[#This Row],[Т12]]</f>
        <v>0</v>
      </c>
      <c r="CK16" s="65">
        <f>Таблица1[[#This Row],[Т12]]-Таблица1[[#This Row],[Т11]]</f>
        <v>1321.6794517012313</v>
      </c>
      <c r="CL16" s="65">
        <f>Таблица1[[#This Row],[Т12]]-Таблица1[[#This Row],[Т10]]</f>
        <v>2671.5572271305136</v>
      </c>
      <c r="CM16" s="65">
        <f>Таблица1[[#This Row],[Т12]]-Таблица1[[#This Row],[Т9]]</f>
        <v>12263.579579166137</v>
      </c>
      <c r="CN16" s="65">
        <f>Таблица1[[#This Row],[Т12]]-Таблица1[[#This Row],[Т8]]</f>
        <v>12486.410995548591</v>
      </c>
      <c r="CO16" s="65">
        <f>Таблица1[[#This Row],[Т12]]-Таблица1[[#This Row],[Т7]]</f>
        <v>13236.510995548684</v>
      </c>
      <c r="CP16" s="65">
        <f>Таблица1[[#This Row],[Т12]]-Таблица1[[#This Row],[Т6]]</f>
        <v>14363.596256080549</v>
      </c>
      <c r="CQ16" s="65">
        <f>Таблица1[[#This Row],[Т12]]-Таблица1[[#This Row],[Т5]]</f>
        <v>16208.256258790847</v>
      </c>
      <c r="CR16" s="65">
        <f>Таблица1[[#This Row],[Т12]]-Таблица1[[#This Row],[Т4]]</f>
        <v>17335.263727209531</v>
      </c>
      <c r="CS16" s="65">
        <f>Таблица1[[#This Row],[Т12]]-Таблица1[[#This Row],[Т3]]</f>
        <v>21057.263727209531</v>
      </c>
      <c r="CT16" s="65">
        <f>Таблица1[[#This Row],[Т12]]-Таблица1[[#This Row],[Т2]]</f>
        <v>22121.433382720221</v>
      </c>
      <c r="CU16" s="65">
        <f>Таблица1[[#This Row],[Т12]]-Таблица1[[#This Row],[Т1]]</f>
        <v>24007.733199086972</v>
      </c>
      <c r="CV16" s="65">
        <f>Таблица1[[#This Row],[Lкан_леб,мм]]+Таблица1[[#This Row],[Lкан_дуг, мм]]+Таблица1[[#This Row],[Lкан_прям, мм]]</f>
        <v>3528386.841860381</v>
      </c>
      <c r="CW16" s="60">
        <f>3511128.4-(Таблица1[[#This Row],[Lкан_леб,мм]]+Таблица1[[#This Row],[∆Lлеб из за стрел]])</f>
        <v>6749.2913387063891</v>
      </c>
    </row>
    <row r="17" spans="1:101" x14ac:dyDescent="0.25">
      <c r="A17">
        <v>16</v>
      </c>
      <c r="B17">
        <v>57.65100671140943</v>
      </c>
      <c r="C17">
        <v>32.358993288590568</v>
      </c>
      <c r="D17">
        <v>3263.8795073490114</v>
      </c>
      <c r="E17">
        <v>5400.6434322160303</v>
      </c>
      <c r="F17">
        <v>3981.512665042113</v>
      </c>
      <c r="G17">
        <v>4637.7686712103796</v>
      </c>
      <c r="H17">
        <v>3981.3790173490115</v>
      </c>
      <c r="I17">
        <v>4078.9639859431777</v>
      </c>
      <c r="J17">
        <v>1321.6794462728528</v>
      </c>
      <c r="K17">
        <v>19067.003006155246</v>
      </c>
      <c r="L17">
        <v>4898.6434603538182</v>
      </c>
      <c r="M17">
        <v>3504421.195393872</v>
      </c>
      <c r="N17">
        <v>0</v>
      </c>
      <c r="O17">
        <v>8</v>
      </c>
      <c r="P17">
        <v>-3322.5</v>
      </c>
      <c r="Q17">
        <v>-2811.96</v>
      </c>
      <c r="R17">
        <v>-3280</v>
      </c>
      <c r="S17">
        <v>-914.66</v>
      </c>
      <c r="T17">
        <v>-7002</v>
      </c>
      <c r="U17">
        <v>520.34</v>
      </c>
      <c r="V17">
        <v>-7002.1</v>
      </c>
      <c r="W17">
        <v>2365</v>
      </c>
      <c r="X17">
        <v>-6252</v>
      </c>
      <c r="Y17">
        <v>3800</v>
      </c>
      <c r="Z17">
        <v>3263.8795073490114</v>
      </c>
      <c r="AA17">
        <v>5400.6434322160303</v>
      </c>
      <c r="AB17">
        <v>0</v>
      </c>
      <c r="AC17">
        <v>1064.1696555107644</v>
      </c>
      <c r="AD17">
        <v>1127.0074684186504</v>
      </c>
      <c r="AE17">
        <v>1127.0852605320265</v>
      </c>
      <c r="AF17">
        <v>226.66735842286886</v>
      </c>
      <c r="AG17">
        <v>1353.7137174695081</v>
      </c>
      <c r="AH17">
        <v>1886.2998163666878</v>
      </c>
      <c r="AI17">
        <v>3721.9999999999995</v>
      </c>
      <c r="AJ17">
        <v>1844.6600027105269</v>
      </c>
      <c r="AK17">
        <v>750.10000000000059</v>
      </c>
      <c r="AL17">
        <v>9542.2637353764858</v>
      </c>
      <c r="AM17">
        <v>1321.6794517015487</v>
      </c>
      <c r="AN17">
        <v>-95.021003558665456</v>
      </c>
      <c r="AO17">
        <v>-180</v>
      </c>
      <c r="AP17">
        <v>-90.003106034687008</v>
      </c>
      <c r="AQ17">
        <v>1.2722218725854067E-14</v>
      </c>
      <c r="AR17">
        <v>-18.100464098967926</v>
      </c>
      <c r="AS17">
        <v>89.999999566492619</v>
      </c>
      <c r="AT17">
        <v>-2400.1625746957502</v>
      </c>
      <c r="AU17">
        <v>-3280</v>
      </c>
      <c r="AV17">
        <v>-7719.4999989457119</v>
      </c>
      <c r="AW17">
        <v>-7002.1</v>
      </c>
      <c r="AX17">
        <v>-6029.0841375499185</v>
      </c>
      <c r="AY17">
        <v>3981.379507349011</v>
      </c>
      <c r="AZ17">
        <v>-2730.9252207921031</v>
      </c>
      <c r="BA17">
        <v>-197.16</v>
      </c>
      <c r="BB17">
        <v>520.3011039433311</v>
      </c>
      <c r="BC17">
        <v>3082.5000000000005</v>
      </c>
      <c r="BD17">
        <v>3118.0067681654486</v>
      </c>
      <c r="BE17">
        <v>5400.6434376447296</v>
      </c>
      <c r="BF17">
        <v>-2565.2532760267472</v>
      </c>
      <c r="BG17">
        <v>-7002</v>
      </c>
      <c r="BH17">
        <v>-7719.5999989457123</v>
      </c>
      <c r="BI17">
        <v>-6252</v>
      </c>
      <c r="BJ17">
        <v>3040.9636448989304</v>
      </c>
      <c r="BK17">
        <v>3981.3795173490116</v>
      </c>
      <c r="BL17">
        <v>-851.86373761518519</v>
      </c>
      <c r="BM17">
        <v>-197.16</v>
      </c>
      <c r="BN17">
        <v>2364.9611039433312</v>
      </c>
      <c r="BO17">
        <v>3082.5000000000005</v>
      </c>
      <c r="BP17">
        <v>6082.6366640505821</v>
      </c>
      <c r="BQ17">
        <v>4078.9639859431813</v>
      </c>
      <c r="BR17">
        <v>0</v>
      </c>
      <c r="BS17">
        <v>84.97899644133453</v>
      </c>
      <c r="BT17">
        <v>89.996893965312992</v>
      </c>
      <c r="BU17">
        <v>90.003106034687022</v>
      </c>
      <c r="BV17">
        <v>18.10046409896794</v>
      </c>
      <c r="BW17">
        <v>108.10046366546055</v>
      </c>
      <c r="BX17" s="69">
        <f>Таблица1[[#This Row],[Lкан_леб,мм]]</f>
        <v>3504421.195393872</v>
      </c>
      <c r="BY17" s="65">
        <f>Таблица1[[#This Row],[Т1]]+Таблица1[[#This Row],[Lпрям1, мм]]</f>
        <v>3506307.4952102387</v>
      </c>
      <c r="BZ17" s="65">
        <f>Таблица1[[#This Row],[Т2]]+Таблица1[[#This Row],[Lдуг 2,мм]]</f>
        <v>3507371.6648657494</v>
      </c>
      <c r="CA17" s="65">
        <f>Таблица1[[#This Row],[Т3]]+Таблица1[[#This Row],[Lпрям2, мм]]</f>
        <v>3511093.6648657494</v>
      </c>
      <c r="CB17" s="65">
        <f>Таблица1[[#This Row],[Т4]]+Таблица1[[#This Row],[Lдуг 3,мм]]</f>
        <v>3512220.6723341681</v>
      </c>
      <c r="CC17" s="65">
        <f>Таблица1[[#This Row],[Т5]]+Таблица1[[#This Row],[Lпрям3, мм]]</f>
        <v>3514065.3323368784</v>
      </c>
      <c r="CD17" s="65">
        <f>Таблица1[[#This Row],[Т6]]+Таблица1[[#This Row],[Lдуг 4,мм]]</f>
        <v>3515192.4175974103</v>
      </c>
      <c r="CE17" s="65">
        <f>Таблица1[[#This Row],[Т7]]+Таблица1[[#This Row],[Lпрям4, мм]]</f>
        <v>3515942.5175974104</v>
      </c>
      <c r="CF17" s="72">
        <f>Таблица1[[#This Row],[Т8]]+Таблица1[[#This Row],[Lдуг 5,мм]]</f>
        <v>3516169.184955833</v>
      </c>
      <c r="CG17" s="65">
        <f>Таблица1[[#This Row],[Т9]]+Таблица1[[#This Row],[Lпрям5, мм]]</f>
        <v>3525711.4486912093</v>
      </c>
      <c r="CH17" s="65">
        <f>Таблица1[[#This Row],[Т10]]+Таблица1[[#This Row],[Lдуг 6,мм]]</f>
        <v>3527065.1624086788</v>
      </c>
      <c r="CI17" s="66">
        <f>Таблица1[[#This Row],[Т11]]+Таблица1[[#This Row],[Lпрям6, мм]]</f>
        <v>3528386.8418603805</v>
      </c>
      <c r="CJ17" s="64">
        <f>Таблица1[[#This Row],[Т12]]-Таблица1[[#This Row],[Т12]]</f>
        <v>0</v>
      </c>
      <c r="CK17" s="65">
        <f>Таблица1[[#This Row],[Т12]]-Таблица1[[#This Row],[Т11]]</f>
        <v>1321.679451701697</v>
      </c>
      <c r="CL17" s="65">
        <f>Таблица1[[#This Row],[Т12]]-Таблица1[[#This Row],[Т10]]</f>
        <v>2675.3931691711769</v>
      </c>
      <c r="CM17" s="65">
        <f>Таблица1[[#This Row],[Т12]]-Таблица1[[#This Row],[Т9]]</f>
        <v>12217.656904547475</v>
      </c>
      <c r="CN17" s="65">
        <f>Таблица1[[#This Row],[Т12]]-Таблица1[[#This Row],[Т8]]</f>
        <v>12444.324262970127</v>
      </c>
      <c r="CO17" s="65">
        <f>Таблица1[[#This Row],[Т12]]-Таблица1[[#This Row],[Т7]]</f>
        <v>13194.42426297022</v>
      </c>
      <c r="CP17" s="65">
        <f>Таблица1[[#This Row],[Т12]]-Таблица1[[#This Row],[Т6]]</f>
        <v>14321.509523502085</v>
      </c>
      <c r="CQ17" s="65">
        <f>Таблица1[[#This Row],[Т12]]-Таблица1[[#This Row],[Т5]]</f>
        <v>16166.169526212383</v>
      </c>
      <c r="CR17" s="65">
        <f>Таблица1[[#This Row],[Т12]]-Таблица1[[#This Row],[Т4]]</f>
        <v>17293.176994631067</v>
      </c>
      <c r="CS17" s="65">
        <f>Таблица1[[#This Row],[Т12]]-Таблица1[[#This Row],[Т3]]</f>
        <v>21015.176994631067</v>
      </c>
      <c r="CT17" s="65">
        <f>Таблица1[[#This Row],[Т12]]-Таблица1[[#This Row],[Т2]]</f>
        <v>22079.346650141757</v>
      </c>
      <c r="CU17" s="65">
        <f>Таблица1[[#This Row],[Т12]]-Таблица1[[#This Row],[Т1]]</f>
        <v>23965.646466508508</v>
      </c>
      <c r="CV17" s="65">
        <f>Таблица1[[#This Row],[Lкан_леб,мм]]+Таблица1[[#This Row],[Lкан_дуг, мм]]+Таблица1[[#This Row],[Lкан_прям, мм]]</f>
        <v>3528386.841860381</v>
      </c>
      <c r="CW17" s="60">
        <f>3511128.4-(Таблица1[[#This Row],[Lкан_леб,мм]]+Таблица1[[#This Row],[∆Lлеб из за стрел]])</f>
        <v>6707.2046061279252</v>
      </c>
    </row>
    <row r="18" spans="1:101" x14ac:dyDescent="0.25">
      <c r="A18">
        <v>17</v>
      </c>
      <c r="B18">
        <v>58.161073825503387</v>
      </c>
      <c r="C18">
        <v>31.848926174496608</v>
      </c>
      <c r="D18">
        <v>3207.7643718578788</v>
      </c>
      <c r="E18">
        <v>5435.8361472032029</v>
      </c>
      <c r="F18">
        <v>3925.3975295509799</v>
      </c>
      <c r="G18">
        <v>4672.9613861975513</v>
      </c>
      <c r="H18">
        <v>3925.2638818578785</v>
      </c>
      <c r="I18">
        <v>4114.1567009306</v>
      </c>
      <c r="J18">
        <v>1321.6794462726025</v>
      </c>
      <c r="K18">
        <v>19017.045464300103</v>
      </c>
      <c r="L18">
        <v>4906.3329594286779</v>
      </c>
      <c r="M18">
        <v>3504463.463436652</v>
      </c>
      <c r="N18">
        <v>0</v>
      </c>
      <c r="O18">
        <v>8</v>
      </c>
      <c r="P18">
        <v>-3322.5</v>
      </c>
      <c r="Q18">
        <v>-2811.96</v>
      </c>
      <c r="R18">
        <v>-3280</v>
      </c>
      <c r="S18">
        <v>-914.66</v>
      </c>
      <c r="T18">
        <v>-7002</v>
      </c>
      <c r="U18">
        <v>520.34</v>
      </c>
      <c r="V18">
        <v>-7002.1</v>
      </c>
      <c r="W18">
        <v>2365</v>
      </c>
      <c r="X18">
        <v>-6252</v>
      </c>
      <c r="Y18">
        <v>3800</v>
      </c>
      <c r="Z18">
        <v>3207.7643718578788</v>
      </c>
      <c r="AA18">
        <v>5435.8361472032029</v>
      </c>
      <c r="AB18">
        <v>0</v>
      </c>
      <c r="AC18">
        <v>1064.1696555107644</v>
      </c>
      <c r="AD18">
        <v>1127.0074684186504</v>
      </c>
      <c r="AE18">
        <v>1127.0852605320265</v>
      </c>
      <c r="AF18">
        <v>230.51210796029844</v>
      </c>
      <c r="AG18">
        <v>1357.5584670069377</v>
      </c>
      <c r="AH18">
        <v>1886.2998163666878</v>
      </c>
      <c r="AI18">
        <v>3721.9999999999995</v>
      </c>
      <c r="AJ18">
        <v>1844.6600027105269</v>
      </c>
      <c r="AK18">
        <v>750.10000000000059</v>
      </c>
      <c r="AL18">
        <v>9492.3061935215883</v>
      </c>
      <c r="AM18">
        <v>1321.6794517012981</v>
      </c>
      <c r="AN18">
        <v>-95.021003558665456</v>
      </c>
      <c r="AO18">
        <v>-180</v>
      </c>
      <c r="AP18">
        <v>-90.003106034687008</v>
      </c>
      <c r="AQ18">
        <v>1.2722218725854067E-14</v>
      </c>
      <c r="AR18">
        <v>-18.407485592737391</v>
      </c>
      <c r="AS18">
        <v>89.999999566492633</v>
      </c>
      <c r="AT18">
        <v>-2400.1625746957502</v>
      </c>
      <c r="AU18">
        <v>-3280</v>
      </c>
      <c r="AV18">
        <v>-7719.4999989457119</v>
      </c>
      <c r="AW18">
        <v>-7002.1</v>
      </c>
      <c r="AX18">
        <v>-6025.4328701799686</v>
      </c>
      <c r="AY18">
        <v>3925.2643718578788</v>
      </c>
      <c r="AZ18">
        <v>-2730.9252207921031</v>
      </c>
      <c r="BA18">
        <v>-197.16</v>
      </c>
      <c r="BB18">
        <v>520.3011039433311</v>
      </c>
      <c r="BC18">
        <v>3082.5000000000005</v>
      </c>
      <c r="BD18">
        <v>3119.2110564315012</v>
      </c>
      <c r="BE18">
        <v>5435.8361526319022</v>
      </c>
      <c r="BF18">
        <v>-2565.2532760267472</v>
      </c>
      <c r="BG18">
        <v>-7002</v>
      </c>
      <c r="BH18">
        <v>-7719.5999989457123</v>
      </c>
      <c r="BI18">
        <v>-6252</v>
      </c>
      <c r="BJ18">
        <v>2981.1972420378474</v>
      </c>
      <c r="BK18">
        <v>3925.2643818578786</v>
      </c>
      <c r="BL18">
        <v>-851.86373761518519</v>
      </c>
      <c r="BM18">
        <v>-197.16</v>
      </c>
      <c r="BN18">
        <v>2364.9611039433312</v>
      </c>
      <c r="BO18">
        <v>3082.5000000000005</v>
      </c>
      <c r="BP18">
        <v>6116.6250907717022</v>
      </c>
      <c r="BQ18">
        <v>4114.1567009306036</v>
      </c>
      <c r="BR18">
        <v>0</v>
      </c>
      <c r="BS18">
        <v>84.97899644133453</v>
      </c>
      <c r="BT18">
        <v>89.996893965312992</v>
      </c>
      <c r="BU18">
        <v>90.003106034687022</v>
      </c>
      <c r="BV18">
        <v>18.407485592737405</v>
      </c>
      <c r="BW18">
        <v>108.40748515923002</v>
      </c>
      <c r="BX18" s="69">
        <f>Таблица1[[#This Row],[Lкан_леб,мм]]</f>
        <v>3504463.463436652</v>
      </c>
      <c r="BY18" s="65">
        <f>Таблица1[[#This Row],[Т1]]+Таблица1[[#This Row],[Lпрям1, мм]]</f>
        <v>3506349.7632530187</v>
      </c>
      <c r="BZ18" s="65">
        <f>Таблица1[[#This Row],[Т2]]+Таблица1[[#This Row],[Lдуг 2,мм]]</f>
        <v>3507413.9329085294</v>
      </c>
      <c r="CA18" s="65">
        <f>Таблица1[[#This Row],[Т3]]+Таблица1[[#This Row],[Lпрям2, мм]]</f>
        <v>3511135.9329085294</v>
      </c>
      <c r="CB18" s="65">
        <f>Таблица1[[#This Row],[Т4]]+Таблица1[[#This Row],[Lдуг 3,мм]]</f>
        <v>3512262.9403769481</v>
      </c>
      <c r="CC18" s="65">
        <f>Таблица1[[#This Row],[Т5]]+Таблица1[[#This Row],[Lпрям3, мм]]</f>
        <v>3514107.6003796584</v>
      </c>
      <c r="CD18" s="65">
        <f>Таблица1[[#This Row],[Т6]]+Таблица1[[#This Row],[Lдуг 4,мм]]</f>
        <v>3515234.6856401903</v>
      </c>
      <c r="CE18" s="65">
        <f>Таблица1[[#This Row],[Т7]]+Таблица1[[#This Row],[Lпрям4, мм]]</f>
        <v>3515984.7856401904</v>
      </c>
      <c r="CF18" s="72">
        <f>Таблица1[[#This Row],[Т8]]+Таблица1[[#This Row],[Lдуг 5,мм]]</f>
        <v>3516215.2977481508</v>
      </c>
      <c r="CG18" s="65">
        <f>Таблица1[[#This Row],[Т9]]+Таблица1[[#This Row],[Lпрям5, мм]]</f>
        <v>3525707.6039416725</v>
      </c>
      <c r="CH18" s="65">
        <f>Таблица1[[#This Row],[Т10]]+Таблица1[[#This Row],[Lдуг 6,мм]]</f>
        <v>3527065.1624086793</v>
      </c>
      <c r="CI18" s="66">
        <f>Таблица1[[#This Row],[Т11]]+Таблица1[[#This Row],[Lпрям6, мм]]</f>
        <v>3528386.8418603805</v>
      </c>
      <c r="CJ18" s="64">
        <f>Таблица1[[#This Row],[Т12]]-Таблица1[[#This Row],[Т12]]</f>
        <v>0</v>
      </c>
      <c r="CK18" s="65">
        <f>Таблица1[[#This Row],[Т12]]-Таблица1[[#This Row],[Т11]]</f>
        <v>1321.6794517012313</v>
      </c>
      <c r="CL18" s="65">
        <f>Таблица1[[#This Row],[Т12]]-Таблица1[[#This Row],[Т10]]</f>
        <v>2679.2379187080078</v>
      </c>
      <c r="CM18" s="65">
        <f>Таблица1[[#This Row],[Т12]]-Таблица1[[#This Row],[Т9]]</f>
        <v>12171.54411222972</v>
      </c>
      <c r="CN18" s="65">
        <f>Таблица1[[#This Row],[Т12]]-Таблица1[[#This Row],[Т8]]</f>
        <v>12402.056220190134</v>
      </c>
      <c r="CO18" s="65">
        <f>Таблица1[[#This Row],[Т12]]-Таблица1[[#This Row],[Т7]]</f>
        <v>13152.156220190227</v>
      </c>
      <c r="CP18" s="65">
        <f>Таблица1[[#This Row],[Т12]]-Таблица1[[#This Row],[Т6]]</f>
        <v>14279.241480722092</v>
      </c>
      <c r="CQ18" s="65">
        <f>Таблица1[[#This Row],[Т12]]-Таблица1[[#This Row],[Т5]]</f>
        <v>16123.90148343239</v>
      </c>
      <c r="CR18" s="65">
        <f>Таблица1[[#This Row],[Т12]]-Таблица1[[#This Row],[Т4]]</f>
        <v>17250.908951851074</v>
      </c>
      <c r="CS18" s="65">
        <f>Таблица1[[#This Row],[Т12]]-Таблица1[[#This Row],[Т3]]</f>
        <v>20972.908951851074</v>
      </c>
      <c r="CT18" s="65">
        <f>Таблица1[[#This Row],[Т12]]-Таблица1[[#This Row],[Т2]]</f>
        <v>22037.078607361764</v>
      </c>
      <c r="CU18" s="65">
        <f>Таблица1[[#This Row],[Т12]]-Таблица1[[#This Row],[Т1]]</f>
        <v>23923.378423728514</v>
      </c>
      <c r="CV18" s="65">
        <f>Таблица1[[#This Row],[Lкан_леб,мм]]+Таблица1[[#This Row],[Lкан_дуг, мм]]+Таблица1[[#This Row],[Lкан_прям, мм]]</f>
        <v>3528386.841860381</v>
      </c>
      <c r="CW18" s="60">
        <f>3511128.4-(Таблица1[[#This Row],[Lкан_леб,мм]]+Таблица1[[#This Row],[∆Lлеб из за стрел]])</f>
        <v>6664.936563347932</v>
      </c>
    </row>
    <row r="19" spans="1:101" x14ac:dyDescent="0.25">
      <c r="A19">
        <v>18</v>
      </c>
      <c r="B19">
        <v>58.671140939597343</v>
      </c>
      <c r="C19">
        <v>31.338859060402655</v>
      </c>
      <c r="D19">
        <v>3151.3381662187821</v>
      </c>
      <c r="E19">
        <v>5470.5279176470822</v>
      </c>
      <c r="F19">
        <v>3868.9713239118837</v>
      </c>
      <c r="G19">
        <v>4707.6531566414305</v>
      </c>
      <c r="H19">
        <v>3868.8376762187818</v>
      </c>
      <c r="I19">
        <v>4148.8484713742955</v>
      </c>
      <c r="J19">
        <v>1321.6794462727871</v>
      </c>
      <c r="K19">
        <v>18966.889830471395</v>
      </c>
      <c r="L19">
        <v>4914.0404029384035</v>
      </c>
      <c r="M19">
        <v>3504505.9116269713</v>
      </c>
      <c r="N19">
        <v>0</v>
      </c>
      <c r="O19">
        <v>8</v>
      </c>
      <c r="P19">
        <v>-3322.5</v>
      </c>
      <c r="Q19">
        <v>-2811.96</v>
      </c>
      <c r="R19">
        <v>-3280</v>
      </c>
      <c r="S19">
        <v>-914.66</v>
      </c>
      <c r="T19">
        <v>-7002</v>
      </c>
      <c r="U19">
        <v>520.34</v>
      </c>
      <c r="V19">
        <v>-7002.1</v>
      </c>
      <c r="W19">
        <v>2365</v>
      </c>
      <c r="X19">
        <v>-6252</v>
      </c>
      <c r="Y19">
        <v>3800</v>
      </c>
      <c r="Z19">
        <v>3151.3381662187821</v>
      </c>
      <c r="AA19">
        <v>5470.5279176470822</v>
      </c>
      <c r="AB19">
        <v>0</v>
      </c>
      <c r="AC19">
        <v>1064.1696555107644</v>
      </c>
      <c r="AD19">
        <v>1127.0074684186504</v>
      </c>
      <c r="AE19">
        <v>1127.0852605320265</v>
      </c>
      <c r="AF19">
        <v>234.36582971516157</v>
      </c>
      <c r="AG19">
        <v>1361.4121887618007</v>
      </c>
      <c r="AH19">
        <v>1886.2998163666878</v>
      </c>
      <c r="AI19">
        <v>3721.9999999999995</v>
      </c>
      <c r="AJ19">
        <v>1844.6600027105269</v>
      </c>
      <c r="AK19">
        <v>750.10000000000059</v>
      </c>
      <c r="AL19">
        <v>9442.1505596926945</v>
      </c>
      <c r="AM19">
        <v>1321.679451701483</v>
      </c>
      <c r="AN19">
        <v>-95.021003558665456</v>
      </c>
      <c r="AO19">
        <v>-180</v>
      </c>
      <c r="AP19">
        <v>-90.003106034687008</v>
      </c>
      <c r="AQ19">
        <v>1.2722218725854067E-14</v>
      </c>
      <c r="AR19">
        <v>-18.715223560641789</v>
      </c>
      <c r="AS19">
        <v>89.999999566492633</v>
      </c>
      <c r="AT19">
        <v>-2400.1625746957502</v>
      </c>
      <c r="AU19">
        <v>-3280</v>
      </c>
      <c r="AV19">
        <v>-7719.4999989457119</v>
      </c>
      <c r="AW19">
        <v>-7002.1</v>
      </c>
      <c r="AX19">
        <v>-6021.7796105920952</v>
      </c>
      <c r="AY19">
        <v>3868.8381662187821</v>
      </c>
      <c r="AZ19">
        <v>-2730.9252207921031</v>
      </c>
      <c r="BA19">
        <v>-197.16</v>
      </c>
      <c r="BB19">
        <v>520.3011039433311</v>
      </c>
      <c r="BC19">
        <v>3082.5000000000005</v>
      </c>
      <c r="BD19">
        <v>3120.4377715757942</v>
      </c>
      <c r="BE19">
        <v>5470.5279230757815</v>
      </c>
      <c r="BF19">
        <v>-2565.2532760267472</v>
      </c>
      <c r="BG19">
        <v>-7002</v>
      </c>
      <c r="BH19">
        <v>-7719.5999989457123</v>
      </c>
      <c r="BI19">
        <v>-6252</v>
      </c>
      <c r="BJ19">
        <v>2921.1177768108773</v>
      </c>
      <c r="BK19">
        <v>3868.8381762187819</v>
      </c>
      <c r="BL19">
        <v>-851.86373761518519</v>
      </c>
      <c r="BM19">
        <v>-197.16</v>
      </c>
      <c r="BN19">
        <v>2364.9611039433312</v>
      </c>
      <c r="BO19">
        <v>3082.5000000000005</v>
      </c>
      <c r="BP19">
        <v>6150.0901460712885</v>
      </c>
      <c r="BQ19">
        <v>4148.8484713742992</v>
      </c>
      <c r="BR19">
        <v>0</v>
      </c>
      <c r="BS19">
        <v>84.97899644133453</v>
      </c>
      <c r="BT19">
        <v>89.996893965312992</v>
      </c>
      <c r="BU19">
        <v>90.003106034687022</v>
      </c>
      <c r="BV19">
        <v>18.715223560641803</v>
      </c>
      <c r="BW19">
        <v>108.71522312713442</v>
      </c>
      <c r="BX19" s="69">
        <f>Таблица1[[#This Row],[Lкан_леб,мм]]</f>
        <v>3504505.9116269713</v>
      </c>
      <c r="BY19" s="65">
        <f>Таблица1[[#This Row],[Т1]]+Таблица1[[#This Row],[Lпрям1, мм]]</f>
        <v>3506392.2114433381</v>
      </c>
      <c r="BZ19" s="65">
        <f>Таблица1[[#This Row],[Т2]]+Таблица1[[#This Row],[Lдуг 2,мм]]</f>
        <v>3507456.3810988488</v>
      </c>
      <c r="CA19" s="65">
        <f>Таблица1[[#This Row],[Т3]]+Таблица1[[#This Row],[Lпрям2, мм]]</f>
        <v>3511178.3810988488</v>
      </c>
      <c r="CB19" s="65">
        <f>Таблица1[[#This Row],[Т4]]+Таблица1[[#This Row],[Lдуг 3,мм]]</f>
        <v>3512305.3885672675</v>
      </c>
      <c r="CC19" s="65">
        <f>Таблица1[[#This Row],[Т5]]+Таблица1[[#This Row],[Lпрям3, мм]]</f>
        <v>3514150.0485699777</v>
      </c>
      <c r="CD19" s="65">
        <f>Таблица1[[#This Row],[Т6]]+Таблица1[[#This Row],[Lдуг 4,мм]]</f>
        <v>3515277.1338305096</v>
      </c>
      <c r="CE19" s="65">
        <f>Таблица1[[#This Row],[Т7]]+Таблица1[[#This Row],[Lпрям4, мм]]</f>
        <v>3516027.2338305097</v>
      </c>
      <c r="CF19" s="72">
        <f>Таблица1[[#This Row],[Т8]]+Таблица1[[#This Row],[Lдуг 5,мм]]</f>
        <v>3516261.5996602247</v>
      </c>
      <c r="CG19" s="65">
        <f>Таблица1[[#This Row],[Т9]]+Таблица1[[#This Row],[Lпрям5, мм]]</f>
        <v>3525703.7502199174</v>
      </c>
      <c r="CH19" s="65">
        <f>Таблица1[[#This Row],[Т10]]+Таблица1[[#This Row],[Lдуг 6,мм]]</f>
        <v>3527065.1624086793</v>
      </c>
      <c r="CI19" s="66">
        <f>Таблица1[[#This Row],[Т11]]+Таблица1[[#This Row],[Lпрям6, мм]]</f>
        <v>3528386.841860381</v>
      </c>
      <c r="CJ19" s="64">
        <f>Таблица1[[#This Row],[Т12]]-Таблица1[[#This Row],[Т12]]</f>
        <v>0</v>
      </c>
      <c r="CK19" s="65">
        <f>Таблица1[[#This Row],[Т12]]-Таблица1[[#This Row],[Т11]]</f>
        <v>1321.679451701697</v>
      </c>
      <c r="CL19" s="65">
        <f>Таблица1[[#This Row],[Т12]]-Таблица1[[#This Row],[Т10]]</f>
        <v>2683.0916404635645</v>
      </c>
      <c r="CM19" s="65">
        <f>Таблица1[[#This Row],[Т12]]-Таблица1[[#This Row],[Т9]]</f>
        <v>12125.242200156208</v>
      </c>
      <c r="CN19" s="65">
        <f>Таблица1[[#This Row],[Т12]]-Таблица1[[#This Row],[Т8]]</f>
        <v>12359.608029871248</v>
      </c>
      <c r="CO19" s="65">
        <f>Таблица1[[#This Row],[Т12]]-Таблица1[[#This Row],[Т7]]</f>
        <v>13109.708029871341</v>
      </c>
      <c r="CP19" s="65">
        <f>Таблица1[[#This Row],[Т12]]-Таблица1[[#This Row],[Т6]]</f>
        <v>14236.793290403206</v>
      </c>
      <c r="CQ19" s="65">
        <f>Таблица1[[#This Row],[Т12]]-Таблица1[[#This Row],[Т5]]</f>
        <v>16081.453293113504</v>
      </c>
      <c r="CR19" s="65">
        <f>Таблица1[[#This Row],[Т12]]-Таблица1[[#This Row],[Т4]]</f>
        <v>17208.460761532187</v>
      </c>
      <c r="CS19" s="65">
        <f>Таблица1[[#This Row],[Т12]]-Таблица1[[#This Row],[Т3]]</f>
        <v>20930.460761532187</v>
      </c>
      <c r="CT19" s="65">
        <f>Таблица1[[#This Row],[Т12]]-Таблица1[[#This Row],[Т2]]</f>
        <v>21994.630417042878</v>
      </c>
      <c r="CU19" s="65">
        <f>Таблица1[[#This Row],[Т12]]-Таблица1[[#This Row],[Т1]]</f>
        <v>23880.930233409628</v>
      </c>
      <c r="CV19" s="65">
        <f>Таблица1[[#This Row],[Lкан_леб,мм]]+Таблица1[[#This Row],[Lкан_дуг, мм]]+Таблица1[[#This Row],[Lкан_прям, мм]]</f>
        <v>3528386.8418603814</v>
      </c>
      <c r="CW19" s="60">
        <f>3511128.4-(Таблица1[[#This Row],[Lкан_леб,мм]]+Таблица1[[#This Row],[∆Lлеб из за стрел]])</f>
        <v>6622.4883730285801</v>
      </c>
    </row>
    <row r="20" spans="1:101" x14ac:dyDescent="0.25">
      <c r="A20">
        <v>19</v>
      </c>
      <c r="B20">
        <v>59.1812080536913</v>
      </c>
      <c r="C20">
        <v>30.828791946308698</v>
      </c>
      <c r="D20">
        <v>3094.605362283105</v>
      </c>
      <c r="E20">
        <v>5504.7159941790032</v>
      </c>
      <c r="F20">
        <v>3812.2385199762061</v>
      </c>
      <c r="G20">
        <v>4741.8412331733525</v>
      </c>
      <c r="H20">
        <v>3812.1048722831051</v>
      </c>
      <c r="I20">
        <v>4183.0365479061147</v>
      </c>
      <c r="J20">
        <v>1321.6794462728885</v>
      </c>
      <c r="K20">
        <v>18916.536937842811</v>
      </c>
      <c r="L20">
        <v>4921.7661288449926</v>
      </c>
      <c r="M20">
        <v>3504548.5387936933</v>
      </c>
      <c r="N20">
        <v>0</v>
      </c>
      <c r="O20">
        <v>8</v>
      </c>
      <c r="P20">
        <v>-3322.5</v>
      </c>
      <c r="Q20">
        <v>-2811.96</v>
      </c>
      <c r="R20">
        <v>-3280</v>
      </c>
      <c r="S20">
        <v>-914.66</v>
      </c>
      <c r="T20">
        <v>-7002</v>
      </c>
      <c r="U20">
        <v>520.34</v>
      </c>
      <c r="V20">
        <v>-7002.1</v>
      </c>
      <c r="W20">
        <v>2365</v>
      </c>
      <c r="X20">
        <v>-6252</v>
      </c>
      <c r="Y20">
        <v>3800</v>
      </c>
      <c r="Z20">
        <v>3094.605362283105</v>
      </c>
      <c r="AA20">
        <v>5504.7159941790032</v>
      </c>
      <c r="AB20">
        <v>0</v>
      </c>
      <c r="AC20">
        <v>1064.1696555107644</v>
      </c>
      <c r="AD20">
        <v>1127.0074684186504</v>
      </c>
      <c r="AE20">
        <v>1127.0852605320265</v>
      </c>
      <c r="AF20">
        <v>238.22869266845564</v>
      </c>
      <c r="AG20">
        <v>1365.2750517150951</v>
      </c>
      <c r="AH20">
        <v>1886.2998163666878</v>
      </c>
      <c r="AI20">
        <v>3721.9999999999995</v>
      </c>
      <c r="AJ20">
        <v>1844.6600027105269</v>
      </c>
      <c r="AK20">
        <v>750.10000000000059</v>
      </c>
      <c r="AL20">
        <v>9391.797667064011</v>
      </c>
      <c r="AM20">
        <v>1321.6794517015842</v>
      </c>
      <c r="AN20">
        <v>-95.021003558665456</v>
      </c>
      <c r="AO20">
        <v>-180</v>
      </c>
      <c r="AP20">
        <v>-90.003106034687008</v>
      </c>
      <c r="AQ20">
        <v>1.2722218725854067E-14</v>
      </c>
      <c r="AR20">
        <v>-19.023691496615577</v>
      </c>
      <c r="AS20">
        <v>89.999999566492633</v>
      </c>
      <c r="AT20">
        <v>-2400.1625746957502</v>
      </c>
      <c r="AU20">
        <v>-3280</v>
      </c>
      <c r="AV20">
        <v>-7719.4999989457119</v>
      </c>
      <c r="AW20">
        <v>-7002.1</v>
      </c>
      <c r="AX20">
        <v>-6018.124350443667</v>
      </c>
      <c r="AY20">
        <v>3812.1053622831046</v>
      </c>
      <c r="AZ20">
        <v>-2730.9252207921031</v>
      </c>
      <c r="BA20">
        <v>-197.16</v>
      </c>
      <c r="BB20">
        <v>520.3011039433311</v>
      </c>
      <c r="BC20">
        <v>3082.5000000000005</v>
      </c>
      <c r="BD20">
        <v>3121.6870703395052</v>
      </c>
      <c r="BE20">
        <v>5504.7159996077025</v>
      </c>
      <c r="BF20">
        <v>-2565.2532760267472</v>
      </c>
      <c r="BG20">
        <v>-7002</v>
      </c>
      <c r="BH20">
        <v>-7719.5999989457123</v>
      </c>
      <c r="BI20">
        <v>-6252</v>
      </c>
      <c r="BJ20">
        <v>2860.7297127267725</v>
      </c>
      <c r="BK20">
        <v>3812.1053722831052</v>
      </c>
      <c r="BL20">
        <v>-851.86373761518519</v>
      </c>
      <c r="BM20">
        <v>-197.16</v>
      </c>
      <c r="BN20">
        <v>2364.9611039433312</v>
      </c>
      <c r="BO20">
        <v>3082.5000000000005</v>
      </c>
      <c r="BP20">
        <v>6183.028923839498</v>
      </c>
      <c r="BQ20">
        <v>4183.0365479061184</v>
      </c>
      <c r="BR20">
        <v>0</v>
      </c>
      <c r="BS20">
        <v>84.97899644133453</v>
      </c>
      <c r="BT20">
        <v>89.996893965312992</v>
      </c>
      <c r="BU20">
        <v>90.003106034687022</v>
      </c>
      <c r="BV20">
        <v>19.023691496615587</v>
      </c>
      <c r="BW20">
        <v>109.0236910631082</v>
      </c>
      <c r="BX20" s="69">
        <f>Таблица1[[#This Row],[Lкан_леб,мм]]</f>
        <v>3504548.5387936933</v>
      </c>
      <c r="BY20" s="65">
        <f>Таблица1[[#This Row],[Т1]]+Таблица1[[#This Row],[Lпрям1, мм]]</f>
        <v>3506434.83861006</v>
      </c>
      <c r="BZ20" s="65">
        <f>Таблица1[[#This Row],[Т2]]+Таблица1[[#This Row],[Lдуг 2,мм]]</f>
        <v>3507499.0082655707</v>
      </c>
      <c r="CA20" s="65">
        <f>Таблица1[[#This Row],[Т3]]+Таблица1[[#This Row],[Lпрям2, мм]]</f>
        <v>3511221.0082655707</v>
      </c>
      <c r="CB20" s="65">
        <f>Таблица1[[#This Row],[Т4]]+Таблица1[[#This Row],[Lдуг 3,мм]]</f>
        <v>3512348.0157339894</v>
      </c>
      <c r="CC20" s="65">
        <f>Таблица1[[#This Row],[Т5]]+Таблица1[[#This Row],[Lпрям3, мм]]</f>
        <v>3514192.6757366997</v>
      </c>
      <c r="CD20" s="65">
        <f>Таблица1[[#This Row],[Т6]]+Таблица1[[#This Row],[Lдуг 4,мм]]</f>
        <v>3515319.7609972316</v>
      </c>
      <c r="CE20" s="65">
        <f>Таблица1[[#This Row],[Т7]]+Таблица1[[#This Row],[Lпрям4, мм]]</f>
        <v>3516069.8609972317</v>
      </c>
      <c r="CF20" s="72">
        <f>Таблица1[[#This Row],[Т8]]+Таблица1[[#This Row],[Lдуг 5,мм]]</f>
        <v>3516308.0896899002</v>
      </c>
      <c r="CG20" s="65">
        <f>Таблица1[[#This Row],[Т9]]+Таблица1[[#This Row],[Lпрям5, мм]]</f>
        <v>3525699.8873569644</v>
      </c>
      <c r="CH20" s="65">
        <f>Таблица1[[#This Row],[Т10]]+Таблица1[[#This Row],[Lдуг 6,мм]]</f>
        <v>3527065.1624086797</v>
      </c>
      <c r="CI20" s="66">
        <f>Таблица1[[#This Row],[Т11]]+Таблица1[[#This Row],[Lпрям6, мм]]</f>
        <v>3528386.8418603814</v>
      </c>
      <c r="CJ20" s="64">
        <f>Таблица1[[#This Row],[Т12]]-Таблица1[[#This Row],[Т12]]</f>
        <v>0</v>
      </c>
      <c r="CK20" s="65">
        <f>Таблица1[[#This Row],[Т12]]-Таблица1[[#This Row],[Т11]]</f>
        <v>1321.679451701697</v>
      </c>
      <c r="CL20" s="65">
        <f>Таблица1[[#This Row],[Т12]]-Таблица1[[#This Row],[Т10]]</f>
        <v>2686.9545034170151</v>
      </c>
      <c r="CM20" s="65">
        <f>Таблица1[[#This Row],[Т12]]-Таблица1[[#This Row],[Т9]]</f>
        <v>12078.752170481253</v>
      </c>
      <c r="CN20" s="65">
        <f>Таблица1[[#This Row],[Т12]]-Таблица1[[#This Row],[Т8]]</f>
        <v>12316.980863149744</v>
      </c>
      <c r="CO20" s="65">
        <f>Таблица1[[#This Row],[Т12]]-Таблица1[[#This Row],[Т7]]</f>
        <v>13067.080863149837</v>
      </c>
      <c r="CP20" s="65">
        <f>Таблица1[[#This Row],[Т12]]-Таблица1[[#This Row],[Т6]]</f>
        <v>14194.166123681702</v>
      </c>
      <c r="CQ20" s="65">
        <f>Таблица1[[#This Row],[Т12]]-Таблица1[[#This Row],[Т5]]</f>
        <v>16038.826126391999</v>
      </c>
      <c r="CR20" s="65">
        <f>Таблица1[[#This Row],[Т12]]-Таблица1[[#This Row],[Т4]]</f>
        <v>17165.833594810683</v>
      </c>
      <c r="CS20" s="65">
        <f>Таблица1[[#This Row],[Т12]]-Таблица1[[#This Row],[Т3]]</f>
        <v>20887.833594810683</v>
      </c>
      <c r="CT20" s="65">
        <f>Таблица1[[#This Row],[Т12]]-Таблица1[[#This Row],[Т2]]</f>
        <v>21952.003250321373</v>
      </c>
      <c r="CU20" s="65">
        <f>Таблица1[[#This Row],[Т12]]-Таблица1[[#This Row],[Т1]]</f>
        <v>23838.303066688124</v>
      </c>
      <c r="CV20" s="65">
        <f>Таблица1[[#This Row],[Lкан_леб,мм]]+Таблица1[[#This Row],[Lкан_дуг, мм]]+Таблица1[[#This Row],[Lкан_прям, мм]]</f>
        <v>3528386.841860381</v>
      </c>
      <c r="CW20" s="60">
        <f>3511128.4-(Таблица1[[#This Row],[Lкан_леб,мм]]+Таблица1[[#This Row],[∆Lлеб из за стрел]])</f>
        <v>6579.8612063066103</v>
      </c>
    </row>
    <row r="21" spans="1:101" x14ac:dyDescent="0.25">
      <c r="A21">
        <v>20</v>
      </c>
      <c r="B21">
        <v>59.691275167785257</v>
      </c>
      <c r="C21">
        <v>30.318724832214741</v>
      </c>
      <c r="D21">
        <v>3037.5704562005526</v>
      </c>
      <c r="E21">
        <v>5538.3976673487095</v>
      </c>
      <c r="F21">
        <v>3755.2036138936537</v>
      </c>
      <c r="G21">
        <v>4775.5229063430588</v>
      </c>
      <c r="H21">
        <v>3755.0699662005527</v>
      </c>
      <c r="I21">
        <v>4216.7182210760602</v>
      </c>
      <c r="J21">
        <v>1321.6794462726486</v>
      </c>
      <c r="K21">
        <v>18865.987619396506</v>
      </c>
      <c r="L21">
        <v>4929.510483907331</v>
      </c>
      <c r="M21">
        <v>3504591.3437570771</v>
      </c>
      <c r="N21">
        <v>0</v>
      </c>
      <c r="O21">
        <v>8</v>
      </c>
      <c r="P21">
        <v>-3322.5</v>
      </c>
      <c r="Q21">
        <v>-2811.96</v>
      </c>
      <c r="R21">
        <v>-3280</v>
      </c>
      <c r="S21">
        <v>-914.66</v>
      </c>
      <c r="T21">
        <v>-7002</v>
      </c>
      <c r="U21">
        <v>520.34</v>
      </c>
      <c r="V21">
        <v>-7002.1</v>
      </c>
      <c r="W21">
        <v>2365</v>
      </c>
      <c r="X21">
        <v>-6252</v>
      </c>
      <c r="Y21">
        <v>3800</v>
      </c>
      <c r="Z21">
        <v>3037.5704562005526</v>
      </c>
      <c r="AA21">
        <v>5538.3976673487095</v>
      </c>
      <c r="AB21">
        <v>0</v>
      </c>
      <c r="AC21">
        <v>1064.1696555107644</v>
      </c>
      <c r="AD21">
        <v>1127.0074684186504</v>
      </c>
      <c r="AE21">
        <v>1127.0852605320265</v>
      </c>
      <c r="AF21">
        <v>242.10087019962538</v>
      </c>
      <c r="AG21">
        <v>1369.1472292462645</v>
      </c>
      <c r="AH21">
        <v>1886.2998163666878</v>
      </c>
      <c r="AI21">
        <v>3721.9999999999995</v>
      </c>
      <c r="AJ21">
        <v>1844.6600027105269</v>
      </c>
      <c r="AK21">
        <v>750.10000000000059</v>
      </c>
      <c r="AL21">
        <v>9341.2483486179499</v>
      </c>
      <c r="AM21">
        <v>1321.6794517013443</v>
      </c>
      <c r="AN21">
        <v>-95.021003558665456</v>
      </c>
      <c r="AO21">
        <v>-180</v>
      </c>
      <c r="AP21">
        <v>-90.003106034687008</v>
      </c>
      <c r="AQ21">
        <v>1.2722218725854067E-14</v>
      </c>
      <c r="AR21">
        <v>-19.332903245830089</v>
      </c>
      <c r="AS21">
        <v>89.999999566492619</v>
      </c>
      <c r="AT21">
        <v>-2400.1625746957502</v>
      </c>
      <c r="AU21">
        <v>-3280</v>
      </c>
      <c r="AV21">
        <v>-7719.4999989457119</v>
      </c>
      <c r="AW21">
        <v>-7002.1</v>
      </c>
      <c r="AX21">
        <v>-6014.4670798296747</v>
      </c>
      <c r="AY21">
        <v>3755.0704562005526</v>
      </c>
      <c r="AZ21">
        <v>-2730.9252207921031</v>
      </c>
      <c r="BA21">
        <v>-197.16</v>
      </c>
      <c r="BB21">
        <v>520.3011039433311</v>
      </c>
      <c r="BC21">
        <v>3082.5000000000005</v>
      </c>
      <c r="BD21">
        <v>3122.959113616203</v>
      </c>
      <c r="BE21">
        <v>5538.3976727774088</v>
      </c>
      <c r="BF21">
        <v>-2565.2532760267472</v>
      </c>
      <c r="BG21">
        <v>-7002</v>
      </c>
      <c r="BH21">
        <v>-7719.5999989457123</v>
      </c>
      <c r="BI21">
        <v>-6252</v>
      </c>
      <c r="BJ21">
        <v>2800.0375360302273</v>
      </c>
      <c r="BK21">
        <v>3755.0704662005528</v>
      </c>
      <c r="BL21">
        <v>-851.86373761518519</v>
      </c>
      <c r="BM21">
        <v>-197.16</v>
      </c>
      <c r="BN21">
        <v>2364.9611039433312</v>
      </c>
      <c r="BO21">
        <v>3082.5000000000005</v>
      </c>
      <c r="BP21">
        <v>6215.438553732507</v>
      </c>
      <c r="BQ21">
        <v>4216.7182210760639</v>
      </c>
      <c r="BR21">
        <v>0</v>
      </c>
      <c r="BS21">
        <v>84.97899644133453</v>
      </c>
      <c r="BT21">
        <v>89.996893965312992</v>
      </c>
      <c r="BU21">
        <v>90.003106034687022</v>
      </c>
      <c r="BV21">
        <v>19.332903245830103</v>
      </c>
      <c r="BW21">
        <v>109.33290281232271</v>
      </c>
      <c r="BX21" s="69">
        <f>Таблица1[[#This Row],[Lкан_леб,мм]]</f>
        <v>3504591.3437570771</v>
      </c>
      <c r="BY21" s="65">
        <f>Таблица1[[#This Row],[Т1]]+Таблица1[[#This Row],[Lпрям1, мм]]</f>
        <v>3506477.6435734439</v>
      </c>
      <c r="BZ21" s="65">
        <f>Таблица1[[#This Row],[Т2]]+Таблица1[[#This Row],[Lдуг 2,мм]]</f>
        <v>3507541.8132289546</v>
      </c>
      <c r="CA21" s="65">
        <f>Таблица1[[#This Row],[Т3]]+Таблица1[[#This Row],[Lпрям2, мм]]</f>
        <v>3511263.8132289546</v>
      </c>
      <c r="CB21" s="65">
        <f>Таблица1[[#This Row],[Т4]]+Таблица1[[#This Row],[Lдуг 3,мм]]</f>
        <v>3512390.8206973732</v>
      </c>
      <c r="CC21" s="65">
        <f>Таблица1[[#This Row],[Т5]]+Таблица1[[#This Row],[Lпрям3, мм]]</f>
        <v>3514235.4807000835</v>
      </c>
      <c r="CD21" s="65">
        <f>Таблица1[[#This Row],[Т6]]+Таблица1[[#This Row],[Lдуг 4,мм]]</f>
        <v>3515362.5659606154</v>
      </c>
      <c r="CE21" s="65">
        <f>Таблица1[[#This Row],[Т7]]+Таблица1[[#This Row],[Lпрям4, мм]]</f>
        <v>3516112.6659606155</v>
      </c>
      <c r="CF21" s="72">
        <f>Таблица1[[#This Row],[Т8]]+Таблица1[[#This Row],[Lдуг 5,мм]]</f>
        <v>3516354.766830815</v>
      </c>
      <c r="CG21" s="65">
        <f>Таблица1[[#This Row],[Т9]]+Таблица1[[#This Row],[Lпрям5, мм]]</f>
        <v>3525696.0151794329</v>
      </c>
      <c r="CH21" s="65">
        <f>Таблица1[[#This Row],[Т10]]+Таблица1[[#This Row],[Lдуг 6,мм]]</f>
        <v>3527065.1624086793</v>
      </c>
      <c r="CI21" s="66">
        <f>Таблица1[[#This Row],[Т11]]+Таблица1[[#This Row],[Lпрям6, мм]]</f>
        <v>3528386.8418603805</v>
      </c>
      <c r="CJ21" s="64">
        <f>Таблица1[[#This Row],[Т12]]-Таблица1[[#This Row],[Т12]]</f>
        <v>0</v>
      </c>
      <c r="CK21" s="65">
        <f>Таблица1[[#This Row],[Т12]]-Таблица1[[#This Row],[Т11]]</f>
        <v>1321.6794517012313</v>
      </c>
      <c r="CL21" s="65">
        <f>Таблица1[[#This Row],[Т12]]-Таблица1[[#This Row],[Т10]]</f>
        <v>2690.8266809475608</v>
      </c>
      <c r="CM21" s="65">
        <f>Таблица1[[#This Row],[Т12]]-Таблица1[[#This Row],[Т9]]</f>
        <v>12032.075029565487</v>
      </c>
      <c r="CN21" s="65">
        <f>Таблица1[[#This Row],[Т12]]-Таблица1[[#This Row],[Т8]]</f>
        <v>12274.175899764989</v>
      </c>
      <c r="CO21" s="65">
        <f>Таблица1[[#This Row],[Т12]]-Таблица1[[#This Row],[Т7]]</f>
        <v>13024.275899765082</v>
      </c>
      <c r="CP21" s="65">
        <f>Таблица1[[#This Row],[Т12]]-Таблица1[[#This Row],[Т6]]</f>
        <v>14151.361160296947</v>
      </c>
      <c r="CQ21" s="65">
        <f>Таблица1[[#This Row],[Т12]]-Таблица1[[#This Row],[Т5]]</f>
        <v>15996.021163007244</v>
      </c>
      <c r="CR21" s="65">
        <f>Таблица1[[#This Row],[Т12]]-Таблица1[[#This Row],[Т4]]</f>
        <v>17123.028631425928</v>
      </c>
      <c r="CS21" s="65">
        <f>Таблица1[[#This Row],[Т12]]-Таблица1[[#This Row],[Т3]]</f>
        <v>20845.028631425928</v>
      </c>
      <c r="CT21" s="65">
        <f>Таблица1[[#This Row],[Т12]]-Таблица1[[#This Row],[Т2]]</f>
        <v>21909.198286936618</v>
      </c>
      <c r="CU21" s="65">
        <f>Таблица1[[#This Row],[Т12]]-Таблица1[[#This Row],[Т1]]</f>
        <v>23795.498103303369</v>
      </c>
      <c r="CV21" s="65">
        <f>Таблица1[[#This Row],[Lкан_леб,мм]]+Таблица1[[#This Row],[Lкан_дуг, мм]]+Таблица1[[#This Row],[Lкан_прям, мм]]</f>
        <v>3528386.841860381</v>
      </c>
      <c r="CW21" s="60">
        <f>3511128.4-(Таблица1[[#This Row],[Lкан_леб,мм]]+Таблица1[[#This Row],[∆Lлеб из за стрел]])</f>
        <v>6537.0562429227866</v>
      </c>
    </row>
    <row r="22" spans="1:101" x14ac:dyDescent="0.25">
      <c r="A22">
        <v>21</v>
      </c>
      <c r="B22">
        <v>60.201342281879214</v>
      </c>
      <c r="C22">
        <v>29.808657718120784</v>
      </c>
      <c r="D22">
        <v>2980.2379680628237</v>
      </c>
      <c r="E22">
        <v>5571.570267839078</v>
      </c>
      <c r="F22">
        <v>3697.8711257559253</v>
      </c>
      <c r="G22">
        <v>4808.6955068334273</v>
      </c>
      <c r="H22">
        <v>3697.7374780628238</v>
      </c>
      <c r="I22">
        <v>4249.8908215665333</v>
      </c>
      <c r="J22">
        <v>1321.6794462725447</v>
      </c>
      <c r="K22">
        <v>18815.24270777433</v>
      </c>
      <c r="L22">
        <v>4937.2738239674945</v>
      </c>
      <c r="M22">
        <v>3504634.3253286388</v>
      </c>
      <c r="N22">
        <v>0</v>
      </c>
      <c r="O22">
        <v>8</v>
      </c>
      <c r="P22">
        <v>-3322.5</v>
      </c>
      <c r="Q22">
        <v>-2811.96</v>
      </c>
      <c r="R22">
        <v>-3280</v>
      </c>
      <c r="S22">
        <v>-914.66</v>
      </c>
      <c r="T22">
        <v>-7002</v>
      </c>
      <c r="U22">
        <v>520.34</v>
      </c>
      <c r="V22">
        <v>-7002.1</v>
      </c>
      <c r="W22">
        <v>2365</v>
      </c>
      <c r="X22">
        <v>-6252</v>
      </c>
      <c r="Y22">
        <v>3800</v>
      </c>
      <c r="Z22">
        <v>2980.2379680628237</v>
      </c>
      <c r="AA22">
        <v>5571.570267839078</v>
      </c>
      <c r="AB22">
        <v>0</v>
      </c>
      <c r="AC22">
        <v>1064.1696555107644</v>
      </c>
      <c r="AD22">
        <v>1127.0074684186504</v>
      </c>
      <c r="AE22">
        <v>1127.0852605320265</v>
      </c>
      <c r="AF22">
        <v>245.98254022970713</v>
      </c>
      <c r="AG22">
        <v>1373.0288992763465</v>
      </c>
      <c r="AH22">
        <v>1886.2998163666878</v>
      </c>
      <c r="AI22">
        <v>3721.9999999999995</v>
      </c>
      <c r="AJ22">
        <v>1844.6600027105269</v>
      </c>
      <c r="AK22">
        <v>750.10000000000059</v>
      </c>
      <c r="AL22">
        <v>9290.5034369958776</v>
      </c>
      <c r="AM22">
        <v>1321.6794517012404</v>
      </c>
      <c r="AN22">
        <v>-95.021003558665456</v>
      </c>
      <c r="AO22">
        <v>-180</v>
      </c>
      <c r="AP22">
        <v>-90.003106034687008</v>
      </c>
      <c r="AQ22">
        <v>1.2722218725854067E-14</v>
      </c>
      <c r="AR22">
        <v>-19.642873016124309</v>
      </c>
      <c r="AS22">
        <v>89.999999566492619</v>
      </c>
      <c r="AT22">
        <v>-2400.1625746957502</v>
      </c>
      <c r="AU22">
        <v>-3280</v>
      </c>
      <c r="AV22">
        <v>-7719.4999989457119</v>
      </c>
      <c r="AW22">
        <v>-7002.1</v>
      </c>
      <c r="AX22">
        <v>-6010.807787242321</v>
      </c>
      <c r="AY22">
        <v>3697.7379680628237</v>
      </c>
      <c r="AZ22">
        <v>-2730.9252207921031</v>
      </c>
      <c r="BA22">
        <v>-197.16</v>
      </c>
      <c r="BB22">
        <v>520.3011039433311</v>
      </c>
      <c r="BC22">
        <v>3082.5000000000005</v>
      </c>
      <c r="BD22">
        <v>3124.2540666011714</v>
      </c>
      <c r="BE22">
        <v>5571.5702732677773</v>
      </c>
      <c r="BF22">
        <v>-2565.2532760267472</v>
      </c>
      <c r="BG22">
        <v>-7002</v>
      </c>
      <c r="BH22">
        <v>-7719.5999989457123</v>
      </c>
      <c r="BI22">
        <v>-6252</v>
      </c>
      <c r="BJ22">
        <v>2739.0457553051451</v>
      </c>
      <c r="BK22">
        <v>3697.7379780628239</v>
      </c>
      <c r="BL22">
        <v>-851.86373761518519</v>
      </c>
      <c r="BM22">
        <v>-197.16</v>
      </c>
      <c r="BN22">
        <v>2364.9611039433312</v>
      </c>
      <c r="BO22">
        <v>3082.5000000000005</v>
      </c>
      <c r="BP22">
        <v>6247.316201237908</v>
      </c>
      <c r="BQ22">
        <v>4249.8908215665369</v>
      </c>
      <c r="BR22">
        <v>0</v>
      </c>
      <c r="BS22">
        <v>84.97899644133453</v>
      </c>
      <c r="BT22">
        <v>89.996893965312992</v>
      </c>
      <c r="BU22">
        <v>90.003106034687022</v>
      </c>
      <c r="BV22">
        <v>19.642873016124323</v>
      </c>
      <c r="BW22">
        <v>109.64287258261693</v>
      </c>
      <c r="BX22" s="69">
        <f>Таблица1[[#This Row],[Lкан_леб,мм]]</f>
        <v>3504634.3253286388</v>
      </c>
      <c r="BY22" s="65">
        <f>Таблица1[[#This Row],[Т1]]+Таблица1[[#This Row],[Lпрям1, мм]]</f>
        <v>3506520.6251450055</v>
      </c>
      <c r="BZ22" s="65">
        <f>Таблица1[[#This Row],[Т2]]+Таблица1[[#This Row],[Lдуг 2,мм]]</f>
        <v>3507584.7948005162</v>
      </c>
      <c r="CA22" s="65">
        <f>Таблица1[[#This Row],[Т3]]+Таблица1[[#This Row],[Lпрям2, мм]]</f>
        <v>3511306.7948005162</v>
      </c>
      <c r="CB22" s="65">
        <f>Таблица1[[#This Row],[Т4]]+Таблица1[[#This Row],[Lдуг 3,мм]]</f>
        <v>3512433.8022689349</v>
      </c>
      <c r="CC22" s="65">
        <f>Таблица1[[#This Row],[Т5]]+Таблица1[[#This Row],[Lпрям3, мм]]</f>
        <v>3514278.4622716452</v>
      </c>
      <c r="CD22" s="65">
        <f>Таблица1[[#This Row],[Т6]]+Таблица1[[#This Row],[Lдуг 4,мм]]</f>
        <v>3515405.5475321771</v>
      </c>
      <c r="CE22" s="65">
        <f>Таблица1[[#This Row],[Т7]]+Таблица1[[#This Row],[Lпрям4, мм]]</f>
        <v>3516155.6475321772</v>
      </c>
      <c r="CF22" s="72">
        <f>Таблица1[[#This Row],[Т8]]+Таблица1[[#This Row],[Lдуг 5,мм]]</f>
        <v>3516401.630072407</v>
      </c>
      <c r="CG22" s="65">
        <f>Таблица1[[#This Row],[Т9]]+Таблица1[[#This Row],[Lпрям5, мм]]</f>
        <v>3525692.1335094026</v>
      </c>
      <c r="CH22" s="65">
        <f>Таблица1[[#This Row],[Т10]]+Таблица1[[#This Row],[Lдуг 6,мм]]</f>
        <v>3527065.1624086788</v>
      </c>
      <c r="CI22" s="66">
        <f>Таблица1[[#This Row],[Т11]]+Таблица1[[#This Row],[Lпрям6, мм]]</f>
        <v>3528386.84186038</v>
      </c>
      <c r="CJ22" s="64">
        <f>Таблица1[[#This Row],[Т12]]-Таблица1[[#This Row],[Т12]]</f>
        <v>0</v>
      </c>
      <c r="CK22" s="65">
        <f>Таблица1[[#This Row],[Т12]]-Таблица1[[#This Row],[Т11]]</f>
        <v>1321.6794517012313</v>
      </c>
      <c r="CL22" s="65">
        <f>Таблица1[[#This Row],[Т12]]-Таблица1[[#This Row],[Т10]]</f>
        <v>2694.7083509773947</v>
      </c>
      <c r="CM22" s="65">
        <f>Таблица1[[#This Row],[Т12]]-Таблица1[[#This Row],[Т9]]</f>
        <v>11985.211787973065</v>
      </c>
      <c r="CN22" s="65">
        <f>Таблица1[[#This Row],[Т12]]-Таблица1[[#This Row],[Т8]]</f>
        <v>12231.194328202866</v>
      </c>
      <c r="CO22" s="65">
        <f>Таблица1[[#This Row],[Т12]]-Таблица1[[#This Row],[Т7]]</f>
        <v>12981.294328202959</v>
      </c>
      <c r="CP22" s="65">
        <f>Таблица1[[#This Row],[Т12]]-Таблица1[[#This Row],[Т6]]</f>
        <v>14108.379588734824</v>
      </c>
      <c r="CQ22" s="65">
        <f>Таблица1[[#This Row],[Т12]]-Таблица1[[#This Row],[Т5]]</f>
        <v>15953.039591445122</v>
      </c>
      <c r="CR22" s="65">
        <f>Таблица1[[#This Row],[Т12]]-Таблица1[[#This Row],[Т4]]</f>
        <v>17080.047059863806</v>
      </c>
      <c r="CS22" s="65">
        <f>Таблица1[[#This Row],[Т12]]-Таблица1[[#This Row],[Т3]]</f>
        <v>20802.047059863806</v>
      </c>
      <c r="CT22" s="65">
        <f>Таблица1[[#This Row],[Т12]]-Таблица1[[#This Row],[Т2]]</f>
        <v>21866.216715374496</v>
      </c>
      <c r="CU22" s="65">
        <f>Таблица1[[#This Row],[Т12]]-Таблица1[[#This Row],[Т1]]</f>
        <v>23752.516531741247</v>
      </c>
      <c r="CV22" s="65">
        <f>Таблица1[[#This Row],[Lкан_леб,мм]]+Таблица1[[#This Row],[Lкан_дуг, мм]]+Таблица1[[#This Row],[Lкан_прям, мм]]</f>
        <v>3528386.841860381</v>
      </c>
      <c r="CW22" s="60">
        <f>3511128.4-(Таблица1[[#This Row],[Lкан_леб,мм]]+Таблица1[[#This Row],[∆Lлеб из за стрел]])</f>
        <v>6494.0746713611297</v>
      </c>
    </row>
    <row r="23" spans="1:101" x14ac:dyDescent="0.25">
      <c r="A23">
        <v>22</v>
      </c>
      <c r="B23">
        <v>60.71140939597317</v>
      </c>
      <c r="C23">
        <v>29.298590604026831</v>
      </c>
      <c r="D23">
        <v>2922.6124415453896</v>
      </c>
      <c r="E23">
        <v>5604.231166677675</v>
      </c>
      <c r="F23">
        <v>3640.2455992384907</v>
      </c>
      <c r="G23">
        <v>4841.3564056720234</v>
      </c>
      <c r="H23">
        <v>3640.1119515453897</v>
      </c>
      <c r="I23">
        <v>4282.5517204048001</v>
      </c>
      <c r="J23">
        <v>1321.6794462728742</v>
      </c>
      <c r="K23">
        <v>18764.303035122342</v>
      </c>
      <c r="L23">
        <v>4945.0565142483447</v>
      </c>
      <c r="M23">
        <v>3504677.4823110104</v>
      </c>
      <c r="N23">
        <v>0</v>
      </c>
      <c r="O23">
        <v>8</v>
      </c>
      <c r="P23">
        <v>-3322.5</v>
      </c>
      <c r="Q23">
        <v>-2811.96</v>
      </c>
      <c r="R23">
        <v>-3280</v>
      </c>
      <c r="S23">
        <v>-914.66</v>
      </c>
      <c r="T23">
        <v>-7002</v>
      </c>
      <c r="U23">
        <v>520.34</v>
      </c>
      <c r="V23">
        <v>-7002.1</v>
      </c>
      <c r="W23">
        <v>2365</v>
      </c>
      <c r="X23">
        <v>-6252</v>
      </c>
      <c r="Y23">
        <v>3800</v>
      </c>
      <c r="Z23">
        <v>2922.6124415453896</v>
      </c>
      <c r="AA23">
        <v>5604.231166677675</v>
      </c>
      <c r="AB23">
        <v>0</v>
      </c>
      <c r="AC23">
        <v>1064.1696555107644</v>
      </c>
      <c r="AD23">
        <v>1127.0074684186504</v>
      </c>
      <c r="AE23">
        <v>1127.0852605320265</v>
      </c>
      <c r="AF23">
        <v>249.87388537013206</v>
      </c>
      <c r="AG23">
        <v>1376.9202444167709</v>
      </c>
      <c r="AH23">
        <v>1886.2998163666878</v>
      </c>
      <c r="AI23">
        <v>3721.9999999999995</v>
      </c>
      <c r="AJ23">
        <v>1844.6600027105269</v>
      </c>
      <c r="AK23">
        <v>750.10000000000059</v>
      </c>
      <c r="AL23">
        <v>9239.5637643435584</v>
      </c>
      <c r="AM23">
        <v>1321.6794517015699</v>
      </c>
      <c r="AN23">
        <v>-95.021003558665456</v>
      </c>
      <c r="AO23">
        <v>-180</v>
      </c>
      <c r="AP23">
        <v>-90.003106034687008</v>
      </c>
      <c r="AQ23">
        <v>1.2722218725854067E-14</v>
      </c>
      <c r="AR23">
        <v>-19.953615389887499</v>
      </c>
      <c r="AS23">
        <v>89.999999566492605</v>
      </c>
      <c r="AT23">
        <v>-2400.1625746957502</v>
      </c>
      <c r="AU23">
        <v>-3280</v>
      </c>
      <c r="AV23">
        <v>-7719.4999989457119</v>
      </c>
      <c r="AW23">
        <v>-7002.1</v>
      </c>
      <c r="AX23">
        <v>-6007.1464595294838</v>
      </c>
      <c r="AY23">
        <v>3640.1124415453896</v>
      </c>
      <c r="AZ23">
        <v>-2730.9252207921031</v>
      </c>
      <c r="BA23">
        <v>-197.16</v>
      </c>
      <c r="BB23">
        <v>520.3011039433311</v>
      </c>
      <c r="BC23">
        <v>3082.5000000000005</v>
      </c>
      <c r="BD23">
        <v>3125.5720989467786</v>
      </c>
      <c r="BE23">
        <v>5604.2311721063743</v>
      </c>
      <c r="BF23">
        <v>-2565.2532760267472</v>
      </c>
      <c r="BG23">
        <v>-7002</v>
      </c>
      <c r="BH23">
        <v>-7719.5999989457123</v>
      </c>
      <c r="BI23">
        <v>-6252</v>
      </c>
      <c r="BJ23">
        <v>2677.7589010748743</v>
      </c>
      <c r="BK23">
        <v>3640.1124515453898</v>
      </c>
      <c r="BL23">
        <v>-851.86373761518519</v>
      </c>
      <c r="BM23">
        <v>-197.16</v>
      </c>
      <c r="BN23">
        <v>2364.9611039433312</v>
      </c>
      <c r="BO23">
        <v>3082.5000000000005</v>
      </c>
      <c r="BP23">
        <v>6278.6590677308959</v>
      </c>
      <c r="BQ23">
        <v>4282.5517204048037</v>
      </c>
      <c r="BR23">
        <v>0</v>
      </c>
      <c r="BS23">
        <v>84.97899644133453</v>
      </c>
      <c r="BT23">
        <v>89.996893965312992</v>
      </c>
      <c r="BU23">
        <v>90.003106034687022</v>
      </c>
      <c r="BV23">
        <v>19.953615389887513</v>
      </c>
      <c r="BW23">
        <v>109.95361495638012</v>
      </c>
      <c r="BX23" s="69">
        <f>Таблица1[[#This Row],[Lкан_леб,мм]]</f>
        <v>3504677.4823110104</v>
      </c>
      <c r="BY23" s="65">
        <f>Таблица1[[#This Row],[Т1]]+Таблица1[[#This Row],[Lпрям1, мм]]</f>
        <v>3506563.7821273771</v>
      </c>
      <c r="BZ23" s="65">
        <f>Таблица1[[#This Row],[Т2]]+Таблица1[[#This Row],[Lдуг 2,мм]]</f>
        <v>3507627.9517828878</v>
      </c>
      <c r="CA23" s="65">
        <f>Таблица1[[#This Row],[Т3]]+Таблица1[[#This Row],[Lпрям2, мм]]</f>
        <v>3511349.9517828878</v>
      </c>
      <c r="CB23" s="65">
        <f>Таблица1[[#This Row],[Т4]]+Таблица1[[#This Row],[Lдуг 3,мм]]</f>
        <v>3512476.9592513065</v>
      </c>
      <c r="CC23" s="65">
        <f>Таблица1[[#This Row],[Т5]]+Таблица1[[#This Row],[Lпрям3, мм]]</f>
        <v>3514321.6192540168</v>
      </c>
      <c r="CD23" s="65">
        <f>Таблица1[[#This Row],[Т6]]+Таблица1[[#This Row],[Lдуг 4,мм]]</f>
        <v>3515448.7045145486</v>
      </c>
      <c r="CE23" s="65">
        <f>Таблица1[[#This Row],[Т7]]+Таблица1[[#This Row],[Lпрям4, мм]]</f>
        <v>3516198.8045145487</v>
      </c>
      <c r="CF23" s="72">
        <f>Таблица1[[#This Row],[Т8]]+Таблица1[[#This Row],[Lдуг 5,мм]]</f>
        <v>3516448.6783999191</v>
      </c>
      <c r="CG23" s="65">
        <f>Таблица1[[#This Row],[Т9]]+Таблица1[[#This Row],[Lпрям5, мм]]</f>
        <v>3525688.2421642626</v>
      </c>
      <c r="CH23" s="65">
        <f>Таблица1[[#This Row],[Т10]]+Таблица1[[#This Row],[Lдуг 6,мм]]</f>
        <v>3527065.1624086793</v>
      </c>
      <c r="CI23" s="66">
        <f>Таблица1[[#This Row],[Т11]]+Таблица1[[#This Row],[Lпрям6, мм]]</f>
        <v>3528386.841860381</v>
      </c>
      <c r="CJ23" s="64">
        <f>Таблица1[[#This Row],[Т12]]-Таблица1[[#This Row],[Т12]]</f>
        <v>0</v>
      </c>
      <c r="CK23" s="65">
        <f>Таблица1[[#This Row],[Т12]]-Таблица1[[#This Row],[Т11]]</f>
        <v>1321.679451701697</v>
      </c>
      <c r="CL23" s="65">
        <f>Таблица1[[#This Row],[Т12]]-Таблица1[[#This Row],[Т10]]</f>
        <v>2698.5996961183846</v>
      </c>
      <c r="CM23" s="65">
        <f>Таблица1[[#This Row],[Т12]]-Таблица1[[#This Row],[Т9]]</f>
        <v>11938.163460461888</v>
      </c>
      <c r="CN23" s="65">
        <f>Таблица1[[#This Row],[Т12]]-Таблица1[[#This Row],[Т8]]</f>
        <v>12188.037345832214</v>
      </c>
      <c r="CO23" s="65">
        <f>Таблица1[[#This Row],[Т12]]-Таблица1[[#This Row],[Т7]]</f>
        <v>12938.137345832307</v>
      </c>
      <c r="CP23" s="65">
        <f>Таблица1[[#This Row],[Т12]]-Таблица1[[#This Row],[Т6]]</f>
        <v>14065.222606364172</v>
      </c>
      <c r="CQ23" s="65">
        <f>Таблица1[[#This Row],[Т12]]-Таблица1[[#This Row],[Т5]]</f>
        <v>15909.88260907447</v>
      </c>
      <c r="CR23" s="65">
        <f>Таблица1[[#This Row],[Т12]]-Таблица1[[#This Row],[Т4]]</f>
        <v>17036.890077493154</v>
      </c>
      <c r="CS23" s="65">
        <f>Таблица1[[#This Row],[Т12]]-Таблица1[[#This Row],[Т3]]</f>
        <v>20758.890077493154</v>
      </c>
      <c r="CT23" s="65">
        <f>Таблица1[[#This Row],[Т12]]-Таблица1[[#This Row],[Т2]]</f>
        <v>21823.059733003844</v>
      </c>
      <c r="CU23" s="65">
        <f>Таблица1[[#This Row],[Т12]]-Таблица1[[#This Row],[Т1]]</f>
        <v>23709.359549370594</v>
      </c>
      <c r="CV23" s="65">
        <f>Таблица1[[#This Row],[Lкан_леб,мм]]+Таблица1[[#This Row],[Lкан_дуг, мм]]+Таблица1[[#This Row],[Lкан_прям, мм]]</f>
        <v>3528386.841860381</v>
      </c>
      <c r="CW23" s="60">
        <f>3511128.4-(Таблица1[[#This Row],[Lкан_леб,мм]]+Таблица1[[#This Row],[∆Lлеб из за стрел]])</f>
        <v>6450.9176889895461</v>
      </c>
    </row>
    <row r="24" spans="1:101" x14ac:dyDescent="0.25">
      <c r="A24">
        <v>23</v>
      </c>
      <c r="B24">
        <v>61.22147651006712</v>
      </c>
      <c r="C24">
        <v>28.788523489932874</v>
      </c>
      <c r="D24">
        <v>2864.6984435473983</v>
      </c>
      <c r="E24">
        <v>5636.3777754450875</v>
      </c>
      <c r="F24">
        <v>3582.3316012404994</v>
      </c>
      <c r="G24">
        <v>4873.5030144394368</v>
      </c>
      <c r="H24">
        <v>3582.1979535473984</v>
      </c>
      <c r="I24">
        <v>4314.6983291719816</v>
      </c>
      <c r="J24">
        <v>1321.6794462731052</v>
      </c>
      <c r="K24">
        <v>18713.169432930121</v>
      </c>
      <c r="L24">
        <v>4952.8589296629762</v>
      </c>
      <c r="M24">
        <v>3504720.8134977883</v>
      </c>
      <c r="N24">
        <v>0</v>
      </c>
      <c r="O24">
        <v>8</v>
      </c>
      <c r="P24">
        <v>-3322.5</v>
      </c>
      <c r="Q24">
        <v>-2811.96</v>
      </c>
      <c r="R24">
        <v>-3280</v>
      </c>
      <c r="S24">
        <v>-914.66</v>
      </c>
      <c r="T24">
        <v>-7002</v>
      </c>
      <c r="U24">
        <v>520.34</v>
      </c>
      <c r="V24">
        <v>-7002.1</v>
      </c>
      <c r="W24">
        <v>2365</v>
      </c>
      <c r="X24">
        <v>-6252</v>
      </c>
      <c r="Y24">
        <v>3800</v>
      </c>
      <c r="Z24">
        <v>2864.6984435473983</v>
      </c>
      <c r="AA24">
        <v>5636.3777754450875</v>
      </c>
      <c r="AB24">
        <v>0</v>
      </c>
      <c r="AC24">
        <v>1064.1696555107644</v>
      </c>
      <c r="AD24">
        <v>1127.0074684186504</v>
      </c>
      <c r="AE24">
        <v>1127.0852605320265</v>
      </c>
      <c r="AF24">
        <v>253.77509307744782</v>
      </c>
      <c r="AG24">
        <v>1380.8214521240868</v>
      </c>
      <c r="AH24">
        <v>1886.2998163666878</v>
      </c>
      <c r="AI24">
        <v>3721.9999999999995</v>
      </c>
      <c r="AJ24">
        <v>1844.6600027105269</v>
      </c>
      <c r="AK24">
        <v>750.10000000000059</v>
      </c>
      <c r="AL24">
        <v>9188.4301621511077</v>
      </c>
      <c r="AM24">
        <v>1321.6794517018009</v>
      </c>
      <c r="AN24">
        <v>-95.021003558665456</v>
      </c>
      <c r="AO24">
        <v>-180</v>
      </c>
      <c r="AP24">
        <v>-90.003106034687008</v>
      </c>
      <c r="AQ24">
        <v>1.2722218725854067E-14</v>
      </c>
      <c r="AR24">
        <v>-20.265145336414474</v>
      </c>
      <c r="AS24">
        <v>89.999999566492619</v>
      </c>
      <c r="AT24">
        <v>-2400.1625746957502</v>
      </c>
      <c r="AU24">
        <v>-3280</v>
      </c>
      <c r="AV24">
        <v>-7719.4999989457119</v>
      </c>
      <c r="AW24">
        <v>-7002.1</v>
      </c>
      <c r="AX24">
        <v>-6003.4830818520286</v>
      </c>
      <c r="AY24">
        <v>3582.1984435473978</v>
      </c>
      <c r="AZ24">
        <v>-2730.9252207921031</v>
      </c>
      <c r="BA24">
        <v>-197.16</v>
      </c>
      <c r="BB24">
        <v>520.3011039433311</v>
      </c>
      <c r="BC24">
        <v>3082.5000000000005</v>
      </c>
      <c r="BD24">
        <v>3126.9133849241734</v>
      </c>
      <c r="BE24">
        <v>5636.3777808737859</v>
      </c>
      <c r="BF24">
        <v>-2565.2532760267472</v>
      </c>
      <c r="BG24">
        <v>-7002</v>
      </c>
      <c r="BH24">
        <v>-7719.5999989457123</v>
      </c>
      <c r="BI24">
        <v>-6252</v>
      </c>
      <c r="BJ24">
        <v>2616.1815253994264</v>
      </c>
      <c r="BK24">
        <v>3582.198453547398</v>
      </c>
      <c r="BL24">
        <v>-851.86373761518519</v>
      </c>
      <c r="BM24">
        <v>-197.16</v>
      </c>
      <c r="BN24">
        <v>2364.9611039433312</v>
      </c>
      <c r="BO24">
        <v>3082.5000000000005</v>
      </c>
      <c r="BP24">
        <v>6309.4643905209141</v>
      </c>
      <c r="BQ24">
        <v>4314.6983291719853</v>
      </c>
      <c r="BR24">
        <v>0</v>
      </c>
      <c r="BS24">
        <v>84.97899644133453</v>
      </c>
      <c r="BT24">
        <v>89.996893965312992</v>
      </c>
      <c r="BU24">
        <v>90.003106034687022</v>
      </c>
      <c r="BV24">
        <v>20.265145336414484</v>
      </c>
      <c r="BW24">
        <v>110.2651449029071</v>
      </c>
      <c r="BX24" s="69">
        <f>Таблица1[[#This Row],[Lкан_леб,мм]]</f>
        <v>3504720.8134977883</v>
      </c>
      <c r="BY24" s="65">
        <f>Таблица1[[#This Row],[Т1]]+Таблица1[[#This Row],[Lпрям1, мм]]</f>
        <v>3506607.113314155</v>
      </c>
      <c r="BZ24" s="65">
        <f>Таблица1[[#This Row],[Т2]]+Таблица1[[#This Row],[Lдуг 2,мм]]</f>
        <v>3507671.2829696657</v>
      </c>
      <c r="CA24" s="65">
        <f>Таблица1[[#This Row],[Т3]]+Таблица1[[#This Row],[Lпрям2, мм]]</f>
        <v>3511393.2829696657</v>
      </c>
      <c r="CB24" s="65">
        <f>Таблица1[[#This Row],[Т4]]+Таблица1[[#This Row],[Lдуг 3,мм]]</f>
        <v>3512520.2904380844</v>
      </c>
      <c r="CC24" s="65">
        <f>Таблица1[[#This Row],[Т5]]+Таблица1[[#This Row],[Lпрям3, мм]]</f>
        <v>3514364.9504407947</v>
      </c>
      <c r="CD24" s="65">
        <f>Таблица1[[#This Row],[Т6]]+Таблица1[[#This Row],[Lдуг 4,мм]]</f>
        <v>3515492.0357013266</v>
      </c>
      <c r="CE24" s="65">
        <f>Таблица1[[#This Row],[Т7]]+Таблица1[[#This Row],[Lпрям4, мм]]</f>
        <v>3516242.1357013267</v>
      </c>
      <c r="CF24" s="72">
        <f>Таблица1[[#This Row],[Т8]]+Таблица1[[#This Row],[Lдуг 5,мм]]</f>
        <v>3516495.9107944039</v>
      </c>
      <c r="CG24" s="65">
        <f>Таблица1[[#This Row],[Т9]]+Таблица1[[#This Row],[Lпрям5, мм]]</f>
        <v>3525684.3409565547</v>
      </c>
      <c r="CH24" s="65">
        <f>Таблица1[[#This Row],[Т10]]+Таблица1[[#This Row],[Lдуг 6,мм]]</f>
        <v>3527065.1624086788</v>
      </c>
      <c r="CI24" s="66">
        <f>Таблица1[[#This Row],[Т11]]+Таблица1[[#This Row],[Lпрям6, мм]]</f>
        <v>3528386.8418603805</v>
      </c>
      <c r="CJ24" s="64">
        <f>Таблица1[[#This Row],[Т12]]-Таблица1[[#This Row],[Т12]]</f>
        <v>0</v>
      </c>
      <c r="CK24" s="65">
        <f>Таблица1[[#This Row],[Т12]]-Таблица1[[#This Row],[Т11]]</f>
        <v>1321.679451701697</v>
      </c>
      <c r="CL24" s="65">
        <f>Таблица1[[#This Row],[Т12]]-Таблица1[[#This Row],[Т10]]</f>
        <v>2702.5009038257413</v>
      </c>
      <c r="CM24" s="65">
        <f>Таблица1[[#This Row],[Т12]]-Таблица1[[#This Row],[Т9]]</f>
        <v>11890.93106597662</v>
      </c>
      <c r="CN24" s="65">
        <f>Таблица1[[#This Row],[Т12]]-Таблица1[[#This Row],[Т8]]</f>
        <v>12144.706159053836</v>
      </c>
      <c r="CO24" s="65">
        <f>Таблица1[[#This Row],[Т12]]-Таблица1[[#This Row],[Т7]]</f>
        <v>12894.806159053929</v>
      </c>
      <c r="CP24" s="65">
        <f>Таблица1[[#This Row],[Т12]]-Таблица1[[#This Row],[Т6]]</f>
        <v>14021.891419585794</v>
      </c>
      <c r="CQ24" s="65">
        <f>Таблица1[[#This Row],[Т12]]-Таблица1[[#This Row],[Т5]]</f>
        <v>15866.551422296092</v>
      </c>
      <c r="CR24" s="65">
        <f>Таблица1[[#This Row],[Т12]]-Таблица1[[#This Row],[Т4]]</f>
        <v>16993.558890714776</v>
      </c>
      <c r="CS24" s="65">
        <f>Таблица1[[#This Row],[Т12]]-Таблица1[[#This Row],[Т3]]</f>
        <v>20715.558890714776</v>
      </c>
      <c r="CT24" s="65">
        <f>Таблица1[[#This Row],[Т12]]-Таблица1[[#This Row],[Т2]]</f>
        <v>21779.728546225466</v>
      </c>
      <c r="CU24" s="65">
        <f>Таблица1[[#This Row],[Т12]]-Таблица1[[#This Row],[Т1]]</f>
        <v>23666.028362592217</v>
      </c>
      <c r="CV24" s="65">
        <f>Таблица1[[#This Row],[Lкан_леб,мм]]+Таблица1[[#This Row],[Lкан_дуг, мм]]+Таблица1[[#This Row],[Lкан_прям, мм]]</f>
        <v>3528386.8418603814</v>
      </c>
      <c r="CW24" s="60">
        <f>3511128.4-(Таблица1[[#This Row],[Lкан_леб,мм]]+Таблица1[[#This Row],[∆Lлеб из за стрел]])</f>
        <v>6407.5865022116341</v>
      </c>
    </row>
    <row r="25" spans="1:101" x14ac:dyDescent="0.25">
      <c r="A25">
        <v>24</v>
      </c>
      <c r="B25">
        <v>61.731543624161077</v>
      </c>
      <c r="C25">
        <v>28.278456375838918</v>
      </c>
      <c r="D25">
        <v>2806.5005638297462</v>
      </c>
      <c r="E25">
        <v>5668.0075464800839</v>
      </c>
      <c r="F25">
        <v>3524.1337215228477</v>
      </c>
      <c r="G25">
        <v>4905.1327854744322</v>
      </c>
      <c r="H25">
        <v>3524.0000738297463</v>
      </c>
      <c r="I25">
        <v>4346.3281002073072</v>
      </c>
      <c r="J25">
        <v>1321.6794462727764</v>
      </c>
      <c r="K25">
        <v>18661.842731865818</v>
      </c>
      <c r="L25">
        <v>4960.6814551365633</v>
      </c>
      <c r="M25">
        <v>3504764.3176733786</v>
      </c>
      <c r="N25">
        <v>0</v>
      </c>
      <c r="O25">
        <v>8</v>
      </c>
      <c r="P25">
        <v>-3322.5</v>
      </c>
      <c r="Q25">
        <v>-2811.96</v>
      </c>
      <c r="R25">
        <v>-3280</v>
      </c>
      <c r="S25">
        <v>-914.66</v>
      </c>
      <c r="T25">
        <v>-7002</v>
      </c>
      <c r="U25">
        <v>520.34</v>
      </c>
      <c r="V25">
        <v>-7002.1</v>
      </c>
      <c r="W25">
        <v>2365</v>
      </c>
      <c r="X25">
        <v>-6252</v>
      </c>
      <c r="Y25">
        <v>3800</v>
      </c>
      <c r="Z25">
        <v>2806.5005638297462</v>
      </c>
      <c r="AA25">
        <v>5668.0075464800839</v>
      </c>
      <c r="AB25">
        <v>0</v>
      </c>
      <c r="AC25">
        <v>1064.1696555107644</v>
      </c>
      <c r="AD25">
        <v>1127.0074684186504</v>
      </c>
      <c r="AE25">
        <v>1127.0852605320265</v>
      </c>
      <c r="AF25">
        <v>257.68635581424138</v>
      </c>
      <c r="AG25">
        <v>1384.7327148608806</v>
      </c>
      <c r="AH25">
        <v>1886.2998163666878</v>
      </c>
      <c r="AI25">
        <v>3721.9999999999995</v>
      </c>
      <c r="AJ25">
        <v>1844.6600027105269</v>
      </c>
      <c r="AK25">
        <v>750.10000000000059</v>
      </c>
      <c r="AL25">
        <v>9137.1034610871284</v>
      </c>
      <c r="AM25">
        <v>1321.6794517014723</v>
      </c>
      <c r="AN25">
        <v>-95.021003558665456</v>
      </c>
      <c r="AO25">
        <v>-180</v>
      </c>
      <c r="AP25">
        <v>-90.003106034687008</v>
      </c>
      <c r="AQ25">
        <v>1.2722218725854067E-14</v>
      </c>
      <c r="AR25">
        <v>-20.577478224756018</v>
      </c>
      <c r="AS25">
        <v>89.999999566492619</v>
      </c>
      <c r="AT25">
        <v>-2400.1625746957502</v>
      </c>
      <c r="AU25">
        <v>-3280</v>
      </c>
      <c r="AV25">
        <v>-7719.4999989457119</v>
      </c>
      <c r="AW25">
        <v>-7002.1</v>
      </c>
      <c r="AX25">
        <v>-5999.8176376399106</v>
      </c>
      <c r="AY25">
        <v>3524.0005638297462</v>
      </c>
      <c r="AZ25">
        <v>-2730.9252207921031</v>
      </c>
      <c r="BA25">
        <v>-197.16</v>
      </c>
      <c r="BB25">
        <v>520.3011039433311</v>
      </c>
      <c r="BC25">
        <v>3082.5000000000005</v>
      </c>
      <c r="BD25">
        <v>3128.2781035916096</v>
      </c>
      <c r="BE25">
        <v>5668.0075519087832</v>
      </c>
      <c r="BF25">
        <v>-2565.2532760267472</v>
      </c>
      <c r="BG25">
        <v>-7002</v>
      </c>
      <c r="BH25">
        <v>-7719.5999989457123</v>
      </c>
      <c r="BI25">
        <v>-6252</v>
      </c>
      <c r="BJ25">
        <v>2554.3182014696567</v>
      </c>
      <c r="BK25">
        <v>3524.0005738297464</v>
      </c>
      <c r="BL25">
        <v>-851.86373761518519</v>
      </c>
      <c r="BM25">
        <v>-197.16</v>
      </c>
      <c r="BN25">
        <v>2364.9611039433312</v>
      </c>
      <c r="BO25">
        <v>3082.5000000000005</v>
      </c>
      <c r="BP25">
        <v>6339.7294428884743</v>
      </c>
      <c r="BQ25">
        <v>4346.3281002073109</v>
      </c>
      <c r="BR25">
        <v>0</v>
      </c>
      <c r="BS25">
        <v>84.97899644133453</v>
      </c>
      <c r="BT25">
        <v>89.996893965312992</v>
      </c>
      <c r="BU25">
        <v>90.003106034687022</v>
      </c>
      <c r="BV25">
        <v>20.577478224756032</v>
      </c>
      <c r="BW25">
        <v>110.57747779124864</v>
      </c>
      <c r="BX25" s="69">
        <f>Таблица1[[#This Row],[Lкан_леб,мм]]</f>
        <v>3504764.3176733786</v>
      </c>
      <c r="BY25" s="65">
        <f>Таблица1[[#This Row],[Т1]]+Таблица1[[#This Row],[Lпрям1, мм]]</f>
        <v>3506650.6174897454</v>
      </c>
      <c r="BZ25" s="65">
        <f>Таблица1[[#This Row],[Т2]]+Таблица1[[#This Row],[Lдуг 2,мм]]</f>
        <v>3507714.7871452561</v>
      </c>
      <c r="CA25" s="65">
        <f>Таблица1[[#This Row],[Т3]]+Таблица1[[#This Row],[Lпрям2, мм]]</f>
        <v>3511436.7871452561</v>
      </c>
      <c r="CB25" s="65">
        <f>Таблица1[[#This Row],[Т4]]+Таблица1[[#This Row],[Lдуг 3,мм]]</f>
        <v>3512563.7946136747</v>
      </c>
      <c r="CC25" s="65">
        <f>Таблица1[[#This Row],[Т5]]+Таблица1[[#This Row],[Lпрям3, мм]]</f>
        <v>3514408.454616385</v>
      </c>
      <c r="CD25" s="65">
        <f>Таблица1[[#This Row],[Т6]]+Таблица1[[#This Row],[Lдуг 4,мм]]</f>
        <v>3515535.5398769169</v>
      </c>
      <c r="CE25" s="65">
        <f>Таблица1[[#This Row],[Т7]]+Таблица1[[#This Row],[Lпрям4, мм]]</f>
        <v>3516285.639876917</v>
      </c>
      <c r="CF25" s="72">
        <f>Таблица1[[#This Row],[Т8]]+Таблица1[[#This Row],[Lдуг 5,мм]]</f>
        <v>3516543.3262327313</v>
      </c>
      <c r="CG25" s="65">
        <f>Таблица1[[#This Row],[Т9]]+Таблица1[[#This Row],[Lпрям5, мм]]</f>
        <v>3525680.4296938186</v>
      </c>
      <c r="CH25" s="65">
        <f>Таблица1[[#This Row],[Т10]]+Таблица1[[#This Row],[Lдуг 6,мм]]</f>
        <v>3527065.1624086793</v>
      </c>
      <c r="CI25" s="66">
        <f>Таблица1[[#This Row],[Т11]]+Таблица1[[#This Row],[Lпрям6, мм]]</f>
        <v>3528386.841860381</v>
      </c>
      <c r="CJ25" s="64">
        <f>Таблица1[[#This Row],[Т12]]-Таблица1[[#This Row],[Т12]]</f>
        <v>0</v>
      </c>
      <c r="CK25" s="65">
        <f>Таблица1[[#This Row],[Т12]]-Таблица1[[#This Row],[Т11]]</f>
        <v>1321.679451701697</v>
      </c>
      <c r="CL25" s="65">
        <f>Таблица1[[#This Row],[Т12]]-Таблица1[[#This Row],[Т10]]</f>
        <v>2706.412166562397</v>
      </c>
      <c r="CM25" s="65">
        <f>Таблица1[[#This Row],[Т12]]-Таблица1[[#This Row],[Т9]]</f>
        <v>11843.515627649613</v>
      </c>
      <c r="CN25" s="65">
        <f>Таблица1[[#This Row],[Т12]]-Таблица1[[#This Row],[Т8]]</f>
        <v>12101.20198346395</v>
      </c>
      <c r="CO25" s="65">
        <f>Таблица1[[#This Row],[Т12]]-Таблица1[[#This Row],[Т7]]</f>
        <v>12851.301983464044</v>
      </c>
      <c r="CP25" s="65">
        <f>Таблица1[[#This Row],[Т12]]-Таблица1[[#This Row],[Т6]]</f>
        <v>13978.387243995909</v>
      </c>
      <c r="CQ25" s="65">
        <f>Таблица1[[#This Row],[Т12]]-Таблица1[[#This Row],[Т5]]</f>
        <v>15823.047246706206</v>
      </c>
      <c r="CR25" s="65">
        <f>Таблица1[[#This Row],[Т12]]-Таблица1[[#This Row],[Т4]]</f>
        <v>16950.05471512489</v>
      </c>
      <c r="CS25" s="65">
        <f>Таблица1[[#This Row],[Т12]]-Таблица1[[#This Row],[Т3]]</f>
        <v>20672.05471512489</v>
      </c>
      <c r="CT25" s="65">
        <f>Таблица1[[#This Row],[Т12]]-Таблица1[[#This Row],[Т2]]</f>
        <v>21736.22437063558</v>
      </c>
      <c r="CU25" s="65">
        <f>Таблица1[[#This Row],[Т12]]-Таблица1[[#This Row],[Т1]]</f>
        <v>23622.524187002331</v>
      </c>
      <c r="CV25" s="65">
        <f>Таблица1[[#This Row],[Lкан_леб,мм]]+Таблица1[[#This Row],[Lкан_дуг, мм]]+Таблица1[[#This Row],[Lкан_прям, мм]]</f>
        <v>3528386.841860381</v>
      </c>
      <c r="CW25" s="60">
        <f>3511128.4-(Таблица1[[#This Row],[Lкан_леб,мм]]+Таблица1[[#This Row],[∆Lлеб из за стрел]])</f>
        <v>6364.0823266212828</v>
      </c>
    </row>
    <row r="26" spans="1:101" x14ac:dyDescent="0.25">
      <c r="A26">
        <v>25</v>
      </c>
      <c r="B26">
        <v>62.241610738255034</v>
      </c>
      <c r="C26">
        <v>27.768389261744961</v>
      </c>
      <c r="D26">
        <v>2748.0234146513308</v>
      </c>
      <c r="E26">
        <v>5699.1179730814938</v>
      </c>
      <c r="F26">
        <v>3465.6565723444323</v>
      </c>
      <c r="G26">
        <v>4936.2432120758431</v>
      </c>
      <c r="H26">
        <v>3465.5229246513304</v>
      </c>
      <c r="I26">
        <v>4377.4385268084707</v>
      </c>
      <c r="J26">
        <v>1321.6794462730234</v>
      </c>
      <c r="K26">
        <v>18610.323761605785</v>
      </c>
      <c r="L26">
        <v>4968.5244859411769</v>
      </c>
      <c r="M26">
        <v>3504807.9936128343</v>
      </c>
      <c r="N26">
        <v>0</v>
      </c>
      <c r="O26">
        <v>8</v>
      </c>
      <c r="P26">
        <v>-3322.5</v>
      </c>
      <c r="Q26">
        <v>-2811.96</v>
      </c>
      <c r="R26">
        <v>-3280</v>
      </c>
      <c r="S26">
        <v>-914.66</v>
      </c>
      <c r="T26">
        <v>-7002</v>
      </c>
      <c r="U26">
        <v>520.34</v>
      </c>
      <c r="V26">
        <v>-7002.1</v>
      </c>
      <c r="W26">
        <v>2365</v>
      </c>
      <c r="X26">
        <v>-6252</v>
      </c>
      <c r="Y26">
        <v>3800</v>
      </c>
      <c r="Z26">
        <v>2748.0234146513308</v>
      </c>
      <c r="AA26">
        <v>5699.1179730814938</v>
      </c>
      <c r="AB26">
        <v>0</v>
      </c>
      <c r="AC26">
        <v>1064.1696555107644</v>
      </c>
      <c r="AD26">
        <v>1127.0074684186504</v>
      </c>
      <c r="AE26">
        <v>1127.0852605320265</v>
      </c>
      <c r="AF26">
        <v>261.60787121654801</v>
      </c>
      <c r="AG26">
        <v>1388.6542302631872</v>
      </c>
      <c r="AH26">
        <v>1886.2998163666878</v>
      </c>
      <c r="AI26">
        <v>3721.9999999999995</v>
      </c>
      <c r="AJ26">
        <v>1844.6600027105269</v>
      </c>
      <c r="AK26">
        <v>750.10000000000059</v>
      </c>
      <c r="AL26">
        <v>9085.5844908268482</v>
      </c>
      <c r="AM26">
        <v>1321.6794517017192</v>
      </c>
      <c r="AN26">
        <v>-95.021003558665456</v>
      </c>
      <c r="AO26">
        <v>-180</v>
      </c>
      <c r="AP26">
        <v>-90.003106034687008</v>
      </c>
      <c r="AQ26">
        <v>1.2722218725854067E-14</v>
      </c>
      <c r="AR26">
        <v>-20.890629837087332</v>
      </c>
      <c r="AS26">
        <v>89.999999566492633</v>
      </c>
      <c r="AT26">
        <v>-2400.1625746957502</v>
      </c>
      <c r="AU26">
        <v>-3280</v>
      </c>
      <c r="AV26">
        <v>-7719.4999989457119</v>
      </c>
      <c r="AW26">
        <v>-7002.1</v>
      </c>
      <c r="AX26">
        <v>-5996.1501085470763</v>
      </c>
      <c r="AY26">
        <v>3465.5234146513312</v>
      </c>
      <c r="AZ26">
        <v>-2730.9252207921031</v>
      </c>
      <c r="BA26">
        <v>-197.16</v>
      </c>
      <c r="BB26">
        <v>520.3011039433311</v>
      </c>
      <c r="BC26">
        <v>3082.5000000000005</v>
      </c>
      <c r="BD26">
        <v>3129.6664389697266</v>
      </c>
      <c r="BE26">
        <v>5699.1179785101931</v>
      </c>
      <c r="BF26">
        <v>-2565.2532760267472</v>
      </c>
      <c r="BG26">
        <v>-7002</v>
      </c>
      <c r="BH26">
        <v>-7719.5999989457123</v>
      </c>
      <c r="BI26">
        <v>-6252</v>
      </c>
      <c r="BJ26">
        <v>2492.1735231984076</v>
      </c>
      <c r="BK26">
        <v>3465.5234246513305</v>
      </c>
      <c r="BL26">
        <v>-851.86373761518519</v>
      </c>
      <c r="BM26">
        <v>-197.16</v>
      </c>
      <c r="BN26">
        <v>2364.9611039433312</v>
      </c>
      <c r="BO26">
        <v>3082.5000000000005</v>
      </c>
      <c r="BP26">
        <v>6369.4515341117667</v>
      </c>
      <c r="BQ26">
        <v>4377.4385268084734</v>
      </c>
      <c r="BR26">
        <v>0</v>
      </c>
      <c r="BS26">
        <v>84.97899644133453</v>
      </c>
      <c r="BT26">
        <v>89.996893965312992</v>
      </c>
      <c r="BU26">
        <v>90.003106034687022</v>
      </c>
      <c r="BV26">
        <v>20.890629837087346</v>
      </c>
      <c r="BW26">
        <v>110.89062940357996</v>
      </c>
      <c r="BX26" s="69">
        <f>Таблица1[[#This Row],[Lкан_леб,мм]]</f>
        <v>3504807.9936128343</v>
      </c>
      <c r="BY26" s="65">
        <f>Таблица1[[#This Row],[Т1]]+Таблица1[[#This Row],[Lпрям1, мм]]</f>
        <v>3506694.293429201</v>
      </c>
      <c r="BZ26" s="65">
        <f>Таблица1[[#This Row],[Т2]]+Таблица1[[#This Row],[Lдуг 2,мм]]</f>
        <v>3507758.4630847117</v>
      </c>
      <c r="CA26" s="65">
        <f>Таблица1[[#This Row],[Т3]]+Таблица1[[#This Row],[Lпрям2, мм]]</f>
        <v>3511480.4630847117</v>
      </c>
      <c r="CB26" s="65">
        <f>Таблица1[[#This Row],[Т4]]+Таблица1[[#This Row],[Lдуг 3,мм]]</f>
        <v>3512607.4705531304</v>
      </c>
      <c r="CC26" s="65">
        <f>Таблица1[[#This Row],[Т5]]+Таблица1[[#This Row],[Lпрям3, мм]]</f>
        <v>3514452.1305558407</v>
      </c>
      <c r="CD26" s="65">
        <f>Таблица1[[#This Row],[Т6]]+Таблица1[[#This Row],[Lдуг 4,мм]]</f>
        <v>3515579.2158163725</v>
      </c>
      <c r="CE26" s="65">
        <f>Таблица1[[#This Row],[Т7]]+Таблица1[[#This Row],[Lпрям4, мм]]</f>
        <v>3516329.3158163726</v>
      </c>
      <c r="CF26" s="72">
        <f>Таблица1[[#This Row],[Т8]]+Таблица1[[#This Row],[Lдуг 5,мм]]</f>
        <v>3516590.9236875894</v>
      </c>
      <c r="CG26" s="65">
        <f>Таблица1[[#This Row],[Т9]]+Таблица1[[#This Row],[Lпрям5, мм]]</f>
        <v>3525676.5081784162</v>
      </c>
      <c r="CH26" s="65">
        <f>Таблица1[[#This Row],[Т10]]+Таблица1[[#This Row],[Lдуг 6,мм]]</f>
        <v>3527065.1624086793</v>
      </c>
      <c r="CI26" s="66">
        <f>Таблица1[[#This Row],[Т11]]+Таблица1[[#This Row],[Lпрям6, мм]]</f>
        <v>3528386.841860381</v>
      </c>
      <c r="CJ26" s="64">
        <f>Таблица1[[#This Row],[Т12]]-Таблица1[[#This Row],[Т12]]</f>
        <v>0</v>
      </c>
      <c r="CK26" s="65">
        <f>Таблица1[[#This Row],[Т12]]-Таблица1[[#This Row],[Т11]]</f>
        <v>1321.679451701697</v>
      </c>
      <c r="CL26" s="65">
        <f>Таблица1[[#This Row],[Т12]]-Таблица1[[#This Row],[Т10]]</f>
        <v>2710.3336819647811</v>
      </c>
      <c r="CM26" s="65">
        <f>Таблица1[[#This Row],[Т12]]-Таблица1[[#This Row],[Т9]]</f>
        <v>11795.9181727916</v>
      </c>
      <c r="CN26" s="65">
        <f>Таблица1[[#This Row],[Т12]]-Таблица1[[#This Row],[Т8]]</f>
        <v>12057.526044008322</v>
      </c>
      <c r="CO26" s="65">
        <f>Таблица1[[#This Row],[Т12]]-Таблица1[[#This Row],[Т7]]</f>
        <v>12807.626044008415</v>
      </c>
      <c r="CP26" s="65">
        <f>Таблица1[[#This Row],[Т12]]-Таблица1[[#This Row],[Т6]]</f>
        <v>13934.71130454028</v>
      </c>
      <c r="CQ26" s="65">
        <f>Таблица1[[#This Row],[Т12]]-Таблица1[[#This Row],[Т5]]</f>
        <v>15779.371307250578</v>
      </c>
      <c r="CR26" s="65">
        <f>Таблица1[[#This Row],[Т12]]-Таблица1[[#This Row],[Т4]]</f>
        <v>16906.378775669262</v>
      </c>
      <c r="CS26" s="65">
        <f>Таблица1[[#This Row],[Т12]]-Таблица1[[#This Row],[Т3]]</f>
        <v>20628.378775669262</v>
      </c>
      <c r="CT26" s="65">
        <f>Таблица1[[#This Row],[Т12]]-Таблица1[[#This Row],[Т2]]</f>
        <v>21692.548431179952</v>
      </c>
      <c r="CU26" s="65">
        <f>Таблица1[[#This Row],[Т12]]-Таблица1[[#This Row],[Т1]]</f>
        <v>23578.848247546703</v>
      </c>
      <c r="CV26" s="65">
        <f>Таблица1[[#This Row],[Lкан_леб,мм]]+Таблица1[[#This Row],[Lкан_дуг, мм]]+Таблица1[[#This Row],[Lкан_прям, мм]]</f>
        <v>3528386.841860381</v>
      </c>
      <c r="CW26" s="60">
        <f>3511128.4-(Таблица1[[#This Row],[Lкан_леб,мм]]+Таблица1[[#This Row],[∆Lлеб из за стрел]])</f>
        <v>6320.4063871656545</v>
      </c>
    </row>
    <row r="27" spans="1:101" x14ac:dyDescent="0.25">
      <c r="A27">
        <v>26</v>
      </c>
      <c r="B27">
        <v>62.75167785234899</v>
      </c>
      <c r="C27">
        <v>27.258322147651008</v>
      </c>
      <c r="D27">
        <v>2689.2716304035221</v>
      </c>
      <c r="E27">
        <v>5729.7065897068915</v>
      </c>
      <c r="F27">
        <v>3406.9047880966232</v>
      </c>
      <c r="G27">
        <v>4966.8318287012398</v>
      </c>
      <c r="H27">
        <v>3406.7711404035222</v>
      </c>
      <c r="I27">
        <v>4408.0271434339811</v>
      </c>
      <c r="J27">
        <v>1321.6794462729106</v>
      </c>
      <c r="K27">
        <v>18558.613350652697</v>
      </c>
      <c r="L27">
        <v>4976.3884280442044</v>
      </c>
      <c r="M27">
        <v>3504851.8400816843</v>
      </c>
      <c r="N27">
        <v>0</v>
      </c>
      <c r="O27">
        <v>8</v>
      </c>
      <c r="P27">
        <v>-3322.5</v>
      </c>
      <c r="Q27">
        <v>-2811.96</v>
      </c>
      <c r="R27">
        <v>-3280</v>
      </c>
      <c r="S27">
        <v>-914.66</v>
      </c>
      <c r="T27">
        <v>-7002</v>
      </c>
      <c r="U27">
        <v>520.34</v>
      </c>
      <c r="V27">
        <v>-7002.1</v>
      </c>
      <c r="W27">
        <v>2365</v>
      </c>
      <c r="X27">
        <v>-6252</v>
      </c>
      <c r="Y27">
        <v>3800</v>
      </c>
      <c r="Z27">
        <v>2689.2716304035221</v>
      </c>
      <c r="AA27">
        <v>5729.7065897068915</v>
      </c>
      <c r="AB27">
        <v>0</v>
      </c>
      <c r="AC27">
        <v>1064.1696555107644</v>
      </c>
      <c r="AD27">
        <v>1127.0074684186504</v>
      </c>
      <c r="AE27">
        <v>1127.0852605320265</v>
      </c>
      <c r="AF27">
        <v>265.53984226806233</v>
      </c>
      <c r="AG27">
        <v>1392.5862013147012</v>
      </c>
      <c r="AH27">
        <v>1886.2998163666878</v>
      </c>
      <c r="AI27">
        <v>3721.9999999999995</v>
      </c>
      <c r="AJ27">
        <v>1844.6600027105269</v>
      </c>
      <c r="AK27">
        <v>750.10000000000059</v>
      </c>
      <c r="AL27">
        <v>9033.8740798738745</v>
      </c>
      <c r="AM27">
        <v>1321.6794517016065</v>
      </c>
      <c r="AN27">
        <v>-95.021003558665456</v>
      </c>
      <c r="AO27">
        <v>-180</v>
      </c>
      <c r="AP27">
        <v>-90.003106034687008</v>
      </c>
      <c r="AQ27">
        <v>1.2722218725854067E-14</v>
      </c>
      <c r="AR27">
        <v>-21.204616382619577</v>
      </c>
      <c r="AS27">
        <v>89.999999566492605</v>
      </c>
      <c r="AT27">
        <v>-2400.1625746957502</v>
      </c>
      <c r="AU27">
        <v>-3280</v>
      </c>
      <c r="AV27">
        <v>-7719.4999989457119</v>
      </c>
      <c r="AW27">
        <v>-7002.1</v>
      </c>
      <c r="AX27">
        <v>-5992.4804744050816</v>
      </c>
      <c r="AY27">
        <v>3406.7716304035221</v>
      </c>
      <c r="AZ27">
        <v>-2730.9252207921031</v>
      </c>
      <c r="BA27">
        <v>-197.16</v>
      </c>
      <c r="BB27">
        <v>520.3011039433311</v>
      </c>
      <c r="BC27">
        <v>3082.5000000000005</v>
      </c>
      <c r="BD27">
        <v>3131.0785802241126</v>
      </c>
      <c r="BE27">
        <v>5729.7065951355908</v>
      </c>
      <c r="BF27">
        <v>-2565.2532760267472</v>
      </c>
      <c r="BG27">
        <v>-7002</v>
      </c>
      <c r="BH27">
        <v>-7719.5999989457123</v>
      </c>
      <c r="BI27">
        <v>-6252</v>
      </c>
      <c r="BJ27">
        <v>2429.7521048086041</v>
      </c>
      <c r="BK27">
        <v>3406.7716404035223</v>
      </c>
      <c r="BL27">
        <v>-851.86373761518519</v>
      </c>
      <c r="BM27">
        <v>-197.16</v>
      </c>
      <c r="BN27">
        <v>2364.9611039433312</v>
      </c>
      <c r="BO27">
        <v>3082.5000000000005</v>
      </c>
      <c r="BP27">
        <v>6398.628009482778</v>
      </c>
      <c r="BQ27">
        <v>4408.0271434339847</v>
      </c>
      <c r="BR27">
        <v>0</v>
      </c>
      <c r="BS27">
        <v>84.97899644133453</v>
      </c>
      <c r="BT27">
        <v>89.996893965312992</v>
      </c>
      <c r="BU27">
        <v>90.003106034687022</v>
      </c>
      <c r="BV27">
        <v>21.204616382619587</v>
      </c>
      <c r="BW27">
        <v>111.20461594911218</v>
      </c>
      <c r="BX27" s="69">
        <f>Таблица1[[#This Row],[Lкан_леб,мм]]</f>
        <v>3504851.8400816843</v>
      </c>
      <c r="BY27" s="65">
        <f>Таблица1[[#This Row],[Т1]]+Таблица1[[#This Row],[Lпрям1, мм]]</f>
        <v>3506738.139898051</v>
      </c>
      <c r="BZ27" s="65">
        <f>Таблица1[[#This Row],[Т2]]+Таблица1[[#This Row],[Lдуг 2,мм]]</f>
        <v>3507802.3095535617</v>
      </c>
      <c r="CA27" s="65">
        <f>Таблица1[[#This Row],[Т3]]+Таблица1[[#This Row],[Lпрям2, мм]]</f>
        <v>3511524.3095535617</v>
      </c>
      <c r="CB27" s="65">
        <f>Таблица1[[#This Row],[Т4]]+Таблица1[[#This Row],[Lдуг 3,мм]]</f>
        <v>3512651.3170219804</v>
      </c>
      <c r="CC27" s="65">
        <f>Таблица1[[#This Row],[Т5]]+Таблица1[[#This Row],[Lпрям3, мм]]</f>
        <v>3514495.9770246907</v>
      </c>
      <c r="CD27" s="65">
        <f>Таблица1[[#This Row],[Т6]]+Таблица1[[#This Row],[Lдуг 4,мм]]</f>
        <v>3515623.0622852226</v>
      </c>
      <c r="CE27" s="65">
        <f>Таблица1[[#This Row],[Т7]]+Таблица1[[#This Row],[Lпрям4, мм]]</f>
        <v>3516373.1622852227</v>
      </c>
      <c r="CF27" s="72">
        <f>Таблица1[[#This Row],[Т8]]+Таблица1[[#This Row],[Lдуг 5,мм]]</f>
        <v>3516638.7021274907</v>
      </c>
      <c r="CG27" s="65">
        <f>Таблица1[[#This Row],[Т9]]+Таблица1[[#This Row],[Lпрям5, мм]]</f>
        <v>3525672.5762073644</v>
      </c>
      <c r="CH27" s="65">
        <f>Таблица1[[#This Row],[Т10]]+Таблица1[[#This Row],[Lдуг 6,мм]]</f>
        <v>3527065.1624086793</v>
      </c>
      <c r="CI27" s="66">
        <f>Таблица1[[#This Row],[Т11]]+Таблица1[[#This Row],[Lпрям6, мм]]</f>
        <v>3528386.841860381</v>
      </c>
      <c r="CJ27" s="64">
        <f>Таблица1[[#This Row],[Т12]]-Таблица1[[#This Row],[Т12]]</f>
        <v>0</v>
      </c>
      <c r="CK27" s="65">
        <f>Таблица1[[#This Row],[Т12]]-Таблица1[[#This Row],[Т11]]</f>
        <v>1321.679451701697</v>
      </c>
      <c r="CL27" s="65">
        <f>Таблица1[[#This Row],[Т12]]-Таблица1[[#This Row],[Т10]]</f>
        <v>2714.2656530165114</v>
      </c>
      <c r="CM27" s="65">
        <f>Таблица1[[#This Row],[Т12]]-Таблица1[[#This Row],[Т9]]</f>
        <v>11748.139732890297</v>
      </c>
      <c r="CN27" s="65">
        <f>Таблица1[[#This Row],[Т12]]-Таблица1[[#This Row],[Т8]]</f>
        <v>12013.679575158283</v>
      </c>
      <c r="CO27" s="65">
        <f>Таблица1[[#This Row],[Т12]]-Таблица1[[#This Row],[Т7]]</f>
        <v>12763.779575158376</v>
      </c>
      <c r="CP27" s="65">
        <f>Таблица1[[#This Row],[Т12]]-Таблица1[[#This Row],[Т6]]</f>
        <v>13890.864835690241</v>
      </c>
      <c r="CQ27" s="65">
        <f>Таблица1[[#This Row],[Т12]]-Таблица1[[#This Row],[Т5]]</f>
        <v>15735.524838400539</v>
      </c>
      <c r="CR27" s="65">
        <f>Таблица1[[#This Row],[Т12]]-Таблица1[[#This Row],[Т4]]</f>
        <v>16862.532306819223</v>
      </c>
      <c r="CS27" s="65">
        <f>Таблица1[[#This Row],[Т12]]-Таблица1[[#This Row],[Т3]]</f>
        <v>20584.532306819223</v>
      </c>
      <c r="CT27" s="65">
        <f>Таблица1[[#This Row],[Т12]]-Таблица1[[#This Row],[Т2]]</f>
        <v>21648.701962329913</v>
      </c>
      <c r="CU27" s="65">
        <f>Таблица1[[#This Row],[Т12]]-Таблица1[[#This Row],[Т1]]</f>
        <v>23535.001778696664</v>
      </c>
      <c r="CV27" s="65">
        <f>Таблица1[[#This Row],[Lкан_леб,мм]]+Таблица1[[#This Row],[Lкан_дуг, мм]]+Таблица1[[#This Row],[Lкан_прям, мм]]</f>
        <v>3528386.841860381</v>
      </c>
      <c r="CW27" s="60">
        <f>3511128.4-(Таблица1[[#This Row],[Lкан_леб,мм]]+Таблица1[[#This Row],[∆Lлеб из за стрел]])</f>
        <v>6276.5599183156155</v>
      </c>
    </row>
    <row r="28" spans="1:101" x14ac:dyDescent="0.25">
      <c r="A28">
        <v>27</v>
      </c>
      <c r="B28">
        <v>63.261744966442947</v>
      </c>
      <c r="C28">
        <v>26.748255033557051</v>
      </c>
      <c r="D28">
        <v>2630.2498672428842</v>
      </c>
      <c r="E28">
        <v>5759.7709721679685</v>
      </c>
      <c r="F28">
        <v>3347.8830249359858</v>
      </c>
      <c r="G28">
        <v>4996.8962111623187</v>
      </c>
      <c r="H28">
        <v>3347.7493772428843</v>
      </c>
      <c r="I28">
        <v>4438.0915258954847</v>
      </c>
      <c r="J28">
        <v>1321.6794462724843</v>
      </c>
      <c r="K28">
        <v>18506.712326153724</v>
      </c>
      <c r="L28">
        <v>4984.2736984710191</v>
      </c>
      <c r="M28">
        <v>3504895.8558357563</v>
      </c>
      <c r="N28">
        <v>0</v>
      </c>
      <c r="O28">
        <v>8</v>
      </c>
      <c r="P28">
        <v>-3322.5</v>
      </c>
      <c r="Q28">
        <v>-2811.96</v>
      </c>
      <c r="R28">
        <v>-3280</v>
      </c>
      <c r="S28">
        <v>-914.66</v>
      </c>
      <c r="T28">
        <v>-7002</v>
      </c>
      <c r="U28">
        <v>520.34</v>
      </c>
      <c r="V28">
        <v>-7002.1</v>
      </c>
      <c r="W28">
        <v>2365</v>
      </c>
      <c r="X28">
        <v>-6252</v>
      </c>
      <c r="Y28">
        <v>3800</v>
      </c>
      <c r="Z28">
        <v>2630.2498672428842</v>
      </c>
      <c r="AA28">
        <v>5759.7709721679685</v>
      </c>
      <c r="AB28">
        <v>0</v>
      </c>
      <c r="AC28">
        <v>1064.1696555107644</v>
      </c>
      <c r="AD28">
        <v>1127.0074684186504</v>
      </c>
      <c r="AE28">
        <v>1127.0852605320265</v>
      </c>
      <c r="AF28">
        <v>269.48247748146974</v>
      </c>
      <c r="AG28">
        <v>1396.528836528109</v>
      </c>
      <c r="AH28">
        <v>1886.2998163666878</v>
      </c>
      <c r="AI28">
        <v>3721.9999999999995</v>
      </c>
      <c r="AJ28">
        <v>1844.6600027105269</v>
      </c>
      <c r="AK28">
        <v>750.10000000000059</v>
      </c>
      <c r="AL28">
        <v>8981.9730553753288</v>
      </c>
      <c r="AM28">
        <v>1321.6794517011801</v>
      </c>
      <c r="AN28">
        <v>-95.021003558665456</v>
      </c>
      <c r="AO28">
        <v>-180</v>
      </c>
      <c r="AP28">
        <v>-90.003106034687008</v>
      </c>
      <c r="AQ28">
        <v>1.2722218725854067E-14</v>
      </c>
      <c r="AR28">
        <v>-21.519454512080074</v>
      </c>
      <c r="AS28">
        <v>89.999999566492605</v>
      </c>
      <c r="AT28">
        <v>-2400.1625746957502</v>
      </c>
      <c r="AU28">
        <v>-3280</v>
      </c>
      <c r="AV28">
        <v>-7719.4999989457119</v>
      </c>
      <c r="AW28">
        <v>-7002.1</v>
      </c>
      <c r="AX28">
        <v>-5988.8087131754282</v>
      </c>
      <c r="AY28">
        <v>3347.7498672428842</v>
      </c>
      <c r="AZ28">
        <v>-2730.9252207921031</v>
      </c>
      <c r="BA28">
        <v>-197.16</v>
      </c>
      <c r="BB28">
        <v>520.3011039433311</v>
      </c>
      <c r="BC28">
        <v>3082.5000000000005</v>
      </c>
      <c r="BD28">
        <v>3132.5147218555107</v>
      </c>
      <c r="BE28">
        <v>5759.7709775966678</v>
      </c>
      <c r="BF28">
        <v>-2565.2532760267472</v>
      </c>
      <c r="BG28">
        <v>-7002</v>
      </c>
      <c r="BH28">
        <v>-7719.5999989457123</v>
      </c>
      <c r="BI28">
        <v>-6252</v>
      </c>
      <c r="BJ28">
        <v>2367.0585804183129</v>
      </c>
      <c r="BK28">
        <v>3347.7498772428844</v>
      </c>
      <c r="BL28">
        <v>-851.86373761518519</v>
      </c>
      <c r="BM28">
        <v>-197.16</v>
      </c>
      <c r="BN28">
        <v>2364.9611039433312</v>
      </c>
      <c r="BO28">
        <v>3082.5000000000005</v>
      </c>
      <c r="BP28">
        <v>6427.2562503124582</v>
      </c>
      <c r="BQ28">
        <v>4438.0915258954883</v>
      </c>
      <c r="BR28">
        <v>0</v>
      </c>
      <c r="BS28">
        <v>84.97899644133453</v>
      </c>
      <c r="BT28">
        <v>89.996893965312992</v>
      </c>
      <c r="BU28">
        <v>90.003106034687022</v>
      </c>
      <c r="BV28">
        <v>21.519454512080088</v>
      </c>
      <c r="BW28">
        <v>111.51945407857269</v>
      </c>
      <c r="BX28" s="69">
        <f>Таблица1[[#This Row],[Lкан_леб,мм]]</f>
        <v>3504895.8558357563</v>
      </c>
      <c r="BY28" s="65">
        <f>Таблица1[[#This Row],[Т1]]+Таблица1[[#This Row],[Lпрям1, мм]]</f>
        <v>3506782.155652123</v>
      </c>
      <c r="BZ28" s="65">
        <f>Таблица1[[#This Row],[Т2]]+Таблица1[[#This Row],[Lдуг 2,мм]]</f>
        <v>3507846.3253076337</v>
      </c>
      <c r="CA28" s="65">
        <f>Таблица1[[#This Row],[Т3]]+Таблица1[[#This Row],[Lпрям2, мм]]</f>
        <v>3511568.3253076337</v>
      </c>
      <c r="CB28" s="65">
        <f>Таблица1[[#This Row],[Т4]]+Таблица1[[#This Row],[Lдуг 3,мм]]</f>
        <v>3512695.3327760524</v>
      </c>
      <c r="CC28" s="65">
        <f>Таблица1[[#This Row],[Т5]]+Таблица1[[#This Row],[Lпрям3, мм]]</f>
        <v>3514539.9927787627</v>
      </c>
      <c r="CD28" s="65">
        <f>Таблица1[[#This Row],[Т6]]+Таблица1[[#This Row],[Lдуг 4,мм]]</f>
        <v>3515667.0780392946</v>
      </c>
      <c r="CE28" s="65">
        <f>Таблица1[[#This Row],[Т7]]+Таблица1[[#This Row],[Lпрям4, мм]]</f>
        <v>3516417.1780392947</v>
      </c>
      <c r="CF28" s="72">
        <f>Таблица1[[#This Row],[Т8]]+Таблица1[[#This Row],[Lдуг 5,мм]]</f>
        <v>3516686.6605167761</v>
      </c>
      <c r="CG28" s="65">
        <f>Таблица1[[#This Row],[Т9]]+Таблица1[[#This Row],[Lпрям5, мм]]</f>
        <v>3525668.6335721514</v>
      </c>
      <c r="CH28" s="65">
        <f>Таблица1[[#This Row],[Т10]]+Таблица1[[#This Row],[Lдуг 6,мм]]</f>
        <v>3527065.1624086797</v>
      </c>
      <c r="CI28" s="66">
        <f>Таблица1[[#This Row],[Т11]]+Таблица1[[#This Row],[Lпрям6, мм]]</f>
        <v>3528386.841860381</v>
      </c>
      <c r="CJ28" s="64">
        <f>Таблица1[[#This Row],[Т12]]-Таблица1[[#This Row],[Т12]]</f>
        <v>0</v>
      </c>
      <c r="CK28" s="65">
        <f>Таблица1[[#This Row],[Т12]]-Таблица1[[#This Row],[Т11]]</f>
        <v>1321.6794517012313</v>
      </c>
      <c r="CL28" s="65">
        <f>Таблица1[[#This Row],[Т12]]-Таблица1[[#This Row],[Т10]]</f>
        <v>2718.2082882295363</v>
      </c>
      <c r="CM28" s="65">
        <f>Таблица1[[#This Row],[Т12]]-Таблица1[[#This Row],[Т9]]</f>
        <v>11700.181343604811</v>
      </c>
      <c r="CN28" s="65">
        <f>Таблица1[[#This Row],[Т12]]-Таблица1[[#This Row],[Т8]]</f>
        <v>11969.663821086287</v>
      </c>
      <c r="CO28" s="65">
        <f>Таблица1[[#This Row],[Т12]]-Таблица1[[#This Row],[Т7]]</f>
        <v>12719.763821086381</v>
      </c>
      <c r="CP28" s="65">
        <f>Таблица1[[#This Row],[Т12]]-Таблица1[[#This Row],[Т6]]</f>
        <v>13846.849081618246</v>
      </c>
      <c r="CQ28" s="65">
        <f>Таблица1[[#This Row],[Т12]]-Таблица1[[#This Row],[Т5]]</f>
        <v>15691.509084328543</v>
      </c>
      <c r="CR28" s="65">
        <f>Таблица1[[#This Row],[Т12]]-Таблица1[[#This Row],[Т4]]</f>
        <v>16818.516552747227</v>
      </c>
      <c r="CS28" s="65">
        <f>Таблица1[[#This Row],[Т12]]-Таблица1[[#This Row],[Т3]]</f>
        <v>20540.516552747227</v>
      </c>
      <c r="CT28" s="65">
        <f>Таблица1[[#This Row],[Т12]]-Таблица1[[#This Row],[Т2]]</f>
        <v>21604.686208257917</v>
      </c>
      <c r="CU28" s="65">
        <f>Таблица1[[#This Row],[Т12]]-Таблица1[[#This Row],[Т1]]</f>
        <v>23490.986024624668</v>
      </c>
      <c r="CV28" s="65">
        <f>Таблица1[[#This Row],[Lкан_леб,мм]]+Таблица1[[#This Row],[Lкан_дуг, мм]]+Таблица1[[#This Row],[Lкан_прям, мм]]</f>
        <v>3528386.841860381</v>
      </c>
      <c r="CW28" s="60">
        <f>3511128.4-(Таблица1[[#This Row],[Lкан_леб,мм]]+Таблица1[[#This Row],[∆Lлеб из за стрел]])</f>
        <v>6232.5441642436199</v>
      </c>
    </row>
    <row r="29" spans="1:101" x14ac:dyDescent="0.25">
      <c r="A29">
        <v>28</v>
      </c>
      <c r="B29">
        <v>63.771812080536904</v>
      </c>
      <c r="C29">
        <v>26.238187919463094</v>
      </c>
      <c r="D29">
        <v>2570.9628027221656</v>
      </c>
      <c r="E29">
        <v>5789.308737822681</v>
      </c>
      <c r="F29">
        <v>3288.5959604152672</v>
      </c>
      <c r="G29">
        <v>5026.4339768170294</v>
      </c>
      <c r="H29">
        <v>3288.4623127221657</v>
      </c>
      <c r="I29">
        <v>4467.6292915499189</v>
      </c>
      <c r="J29">
        <v>1321.6794462727623</v>
      </c>
      <c r="K29">
        <v>18454.62151370868</v>
      </c>
      <c r="L29">
        <v>4992.1807256825768</v>
      </c>
      <c r="M29">
        <v>3504940.0396209899</v>
      </c>
      <c r="N29">
        <v>0</v>
      </c>
      <c r="O29">
        <v>8</v>
      </c>
      <c r="P29">
        <v>-3322.5</v>
      </c>
      <c r="Q29">
        <v>-2811.96</v>
      </c>
      <c r="R29">
        <v>-3280</v>
      </c>
      <c r="S29">
        <v>-914.66</v>
      </c>
      <c r="T29">
        <v>-7002</v>
      </c>
      <c r="U29">
        <v>520.34</v>
      </c>
      <c r="V29">
        <v>-7002.1</v>
      </c>
      <c r="W29">
        <v>2365</v>
      </c>
      <c r="X29">
        <v>-6252</v>
      </c>
      <c r="Y29">
        <v>3800</v>
      </c>
      <c r="Z29">
        <v>2570.9628027221656</v>
      </c>
      <c r="AA29">
        <v>5789.308737822681</v>
      </c>
      <c r="AB29">
        <v>0</v>
      </c>
      <c r="AC29">
        <v>1064.1696555107644</v>
      </c>
      <c r="AD29">
        <v>1127.0074684186504</v>
      </c>
      <c r="AE29">
        <v>1127.0852605320265</v>
      </c>
      <c r="AF29">
        <v>273.435991087248</v>
      </c>
      <c r="AG29">
        <v>1400.4823501338869</v>
      </c>
      <c r="AH29">
        <v>1886.2998163666878</v>
      </c>
      <c r="AI29">
        <v>3721.9999999999995</v>
      </c>
      <c r="AJ29">
        <v>1844.6600027105269</v>
      </c>
      <c r="AK29">
        <v>750.10000000000059</v>
      </c>
      <c r="AL29">
        <v>8929.8822429300053</v>
      </c>
      <c r="AM29">
        <v>1321.679451701458</v>
      </c>
      <c r="AN29">
        <v>-95.021003558665456</v>
      </c>
      <c r="AO29">
        <v>-180</v>
      </c>
      <c r="AP29">
        <v>-90.003106034687008</v>
      </c>
      <c r="AQ29">
        <v>1.2722218725854067E-14</v>
      </c>
      <c r="AR29">
        <v>-21.835161332788978</v>
      </c>
      <c r="AS29">
        <v>89.999999566492605</v>
      </c>
      <c r="AT29">
        <v>-2400.1625746957502</v>
      </c>
      <c r="AU29">
        <v>-3280</v>
      </c>
      <c r="AV29">
        <v>-7719.4999989457119</v>
      </c>
      <c r="AW29">
        <v>-7002.1</v>
      </c>
      <c r="AX29">
        <v>-5985.1348009005587</v>
      </c>
      <c r="AY29">
        <v>3288.4628027221661</v>
      </c>
      <c r="AZ29">
        <v>-2730.9252207921031</v>
      </c>
      <c r="BA29">
        <v>-197.16</v>
      </c>
      <c r="BB29">
        <v>520.3011039433311</v>
      </c>
      <c r="BC29">
        <v>3082.5000000000005</v>
      </c>
      <c r="BD29">
        <v>3133.9750638980436</v>
      </c>
      <c r="BE29">
        <v>5789.3087432513803</v>
      </c>
      <c r="BF29">
        <v>-2565.2532760267472</v>
      </c>
      <c r="BG29">
        <v>-7002</v>
      </c>
      <c r="BH29">
        <v>-7719.5999989457123</v>
      </c>
      <c r="BI29">
        <v>-6252</v>
      </c>
      <c r="BJ29">
        <v>2304.0976036227248</v>
      </c>
      <c r="BK29">
        <v>3288.4628127221658</v>
      </c>
      <c r="BL29">
        <v>-851.86373761518519</v>
      </c>
      <c r="BM29">
        <v>-197.16</v>
      </c>
      <c r="BN29">
        <v>2364.9611039433312</v>
      </c>
      <c r="BO29">
        <v>3082.5000000000005</v>
      </c>
      <c r="BP29">
        <v>6455.3336739246379</v>
      </c>
      <c r="BQ29">
        <v>4467.6292915499225</v>
      </c>
      <c r="BR29">
        <v>0</v>
      </c>
      <c r="BS29">
        <v>84.97899644133453</v>
      </c>
      <c r="BT29">
        <v>89.996893965312992</v>
      </c>
      <c r="BU29">
        <v>90.003106034687022</v>
      </c>
      <c r="BV29">
        <v>21.835161332788989</v>
      </c>
      <c r="BW29">
        <v>111.83516089928159</v>
      </c>
      <c r="BX29" s="69">
        <f>Таблица1[[#This Row],[Lкан_леб,мм]]</f>
        <v>3504940.0396209899</v>
      </c>
      <c r="BY29" s="65">
        <f>Таблица1[[#This Row],[Т1]]+Таблица1[[#This Row],[Lпрям1, мм]]</f>
        <v>3506826.3394373567</v>
      </c>
      <c r="BZ29" s="65">
        <f>Таблица1[[#This Row],[Т2]]+Таблица1[[#This Row],[Lдуг 2,мм]]</f>
        <v>3507890.5090928674</v>
      </c>
      <c r="CA29" s="65">
        <f>Таблица1[[#This Row],[Т3]]+Таблица1[[#This Row],[Lпрям2, мм]]</f>
        <v>3511612.5090928674</v>
      </c>
      <c r="CB29" s="65">
        <f>Таблица1[[#This Row],[Т4]]+Таблица1[[#This Row],[Lдуг 3,мм]]</f>
        <v>3512739.5165612861</v>
      </c>
      <c r="CC29" s="65">
        <f>Таблица1[[#This Row],[Т5]]+Таблица1[[#This Row],[Lпрям3, мм]]</f>
        <v>3514584.1765639964</v>
      </c>
      <c r="CD29" s="65">
        <f>Таблица1[[#This Row],[Т6]]+Таблица1[[#This Row],[Lдуг 4,мм]]</f>
        <v>3515711.2618245282</v>
      </c>
      <c r="CE29" s="65">
        <f>Таблица1[[#This Row],[Т7]]+Таблица1[[#This Row],[Lпрям4, мм]]</f>
        <v>3516461.3618245283</v>
      </c>
      <c r="CF29" s="72">
        <f>Таблица1[[#This Row],[Т8]]+Таблица1[[#This Row],[Lдуг 5,мм]]</f>
        <v>3516734.7978156158</v>
      </c>
      <c r="CG29" s="65">
        <f>Таблица1[[#This Row],[Т9]]+Таблица1[[#This Row],[Lпрям5, мм]]</f>
        <v>3525664.6800585459</v>
      </c>
      <c r="CH29" s="65">
        <f>Таблица1[[#This Row],[Т10]]+Таблица1[[#This Row],[Lдуг 6,мм]]</f>
        <v>3527065.1624086797</v>
      </c>
      <c r="CI29" s="66">
        <f>Таблица1[[#This Row],[Т11]]+Таблица1[[#This Row],[Lпрям6, мм]]</f>
        <v>3528386.841860381</v>
      </c>
      <c r="CJ29" s="64">
        <f>Таблица1[[#This Row],[Т12]]-Таблица1[[#This Row],[Т12]]</f>
        <v>0</v>
      </c>
      <c r="CK29" s="65">
        <f>Таблица1[[#This Row],[Т12]]-Таблица1[[#This Row],[Т11]]</f>
        <v>1321.6794517012313</v>
      </c>
      <c r="CL29" s="65">
        <f>Таблица1[[#This Row],[Т12]]-Таблица1[[#This Row],[Т10]]</f>
        <v>2722.1618018350564</v>
      </c>
      <c r="CM29" s="65">
        <f>Таблица1[[#This Row],[Т12]]-Таблица1[[#This Row],[Т9]]</f>
        <v>11652.044044765178</v>
      </c>
      <c r="CN29" s="65">
        <f>Таблица1[[#This Row],[Т12]]-Таблица1[[#This Row],[Т8]]</f>
        <v>11925.480035852641</v>
      </c>
      <c r="CO29" s="65">
        <f>Таблица1[[#This Row],[Т12]]-Таблица1[[#This Row],[Т7]]</f>
        <v>12675.580035852734</v>
      </c>
      <c r="CP29" s="65">
        <f>Таблица1[[#This Row],[Т12]]-Таблица1[[#This Row],[Т6]]</f>
        <v>13802.665296384599</v>
      </c>
      <c r="CQ29" s="65">
        <f>Таблица1[[#This Row],[Т12]]-Таблица1[[#This Row],[Т5]]</f>
        <v>15647.325299094897</v>
      </c>
      <c r="CR29" s="65">
        <f>Таблица1[[#This Row],[Т12]]-Таблица1[[#This Row],[Т4]]</f>
        <v>16774.332767513581</v>
      </c>
      <c r="CS29" s="65">
        <f>Таблица1[[#This Row],[Т12]]-Таблица1[[#This Row],[Т3]]</f>
        <v>20496.332767513581</v>
      </c>
      <c r="CT29" s="65">
        <f>Таблица1[[#This Row],[Т12]]-Таблица1[[#This Row],[Т2]]</f>
        <v>21560.502423024271</v>
      </c>
      <c r="CU29" s="65">
        <f>Таблица1[[#This Row],[Т12]]-Таблица1[[#This Row],[Т1]]</f>
        <v>23446.802239391021</v>
      </c>
      <c r="CV29" s="65">
        <f>Таблица1[[#This Row],[Lкан_леб,мм]]+Таблица1[[#This Row],[Lкан_дуг, мм]]+Таблица1[[#This Row],[Lкан_прям, мм]]</f>
        <v>3528386.841860381</v>
      </c>
      <c r="CW29" s="60">
        <f>3511128.4-(Таблица1[[#This Row],[Lкан_леб,мм]]+Таблица1[[#This Row],[∆Lлеб из за стрел]])</f>
        <v>6188.3603790099733</v>
      </c>
    </row>
    <row r="30" spans="1:101" x14ac:dyDescent="0.25">
      <c r="A30">
        <v>29</v>
      </c>
      <c r="B30">
        <v>64.281879194630861</v>
      </c>
      <c r="C30">
        <v>25.728120805369141</v>
      </c>
      <c r="D30">
        <v>2511.4151354195992</v>
      </c>
      <c r="E30">
        <v>5818.3175457640509</v>
      </c>
      <c r="F30">
        <v>3229.0482931127008</v>
      </c>
      <c r="G30">
        <v>5055.4427847584002</v>
      </c>
      <c r="H30">
        <v>3228.9146454195998</v>
      </c>
      <c r="I30">
        <v>4496.6380994909032</v>
      </c>
      <c r="J30">
        <v>1321.6794462731477</v>
      </c>
      <c r="K30">
        <v>18402.341737168299</v>
      </c>
      <c r="L30">
        <v>5000.1099499686679</v>
      </c>
      <c r="M30">
        <v>3504984.3901732443</v>
      </c>
      <c r="N30">
        <v>0</v>
      </c>
      <c r="O30">
        <v>8</v>
      </c>
      <c r="P30">
        <v>-3322.5</v>
      </c>
      <c r="Q30">
        <v>-2811.96</v>
      </c>
      <c r="R30">
        <v>-3280</v>
      </c>
      <c r="S30">
        <v>-914.66</v>
      </c>
      <c r="T30">
        <v>-7002</v>
      </c>
      <c r="U30">
        <v>520.34</v>
      </c>
      <c r="V30">
        <v>-7002.1</v>
      </c>
      <c r="W30">
        <v>2365</v>
      </c>
      <c r="X30">
        <v>-6252</v>
      </c>
      <c r="Y30">
        <v>3800</v>
      </c>
      <c r="Z30">
        <v>2511.4151354195992</v>
      </c>
      <c r="AA30">
        <v>5818.3175457640509</v>
      </c>
      <c r="AB30">
        <v>0</v>
      </c>
      <c r="AC30">
        <v>1064.1696555107644</v>
      </c>
      <c r="AD30">
        <v>1127.0074684186504</v>
      </c>
      <c r="AE30">
        <v>1127.0852605320265</v>
      </c>
      <c r="AF30">
        <v>277.400603230294</v>
      </c>
      <c r="AG30">
        <v>1404.4469622769332</v>
      </c>
      <c r="AH30">
        <v>1886.2998163666878</v>
      </c>
      <c r="AI30">
        <v>3721.9999999999995</v>
      </c>
      <c r="AJ30">
        <v>1844.6600027105269</v>
      </c>
      <c r="AK30">
        <v>750.10000000000059</v>
      </c>
      <c r="AL30">
        <v>8877.6024663892404</v>
      </c>
      <c r="AM30">
        <v>1321.6794517018436</v>
      </c>
      <c r="AN30">
        <v>-95.021003558665456</v>
      </c>
      <c r="AO30">
        <v>-180</v>
      </c>
      <c r="AP30">
        <v>-90.003106034687008</v>
      </c>
      <c r="AQ30">
        <v>1.2722218725854067E-14</v>
      </c>
      <c r="AR30">
        <v>-22.151754424360899</v>
      </c>
      <c r="AS30">
        <v>89.999999566492605</v>
      </c>
      <c r="AT30">
        <v>-2400.1625746957502</v>
      </c>
      <c r="AU30">
        <v>-3280</v>
      </c>
      <c r="AV30">
        <v>-7719.4999989457119</v>
      </c>
      <c r="AW30">
        <v>-7002.1</v>
      </c>
      <c r="AX30">
        <v>-5981.4587116534876</v>
      </c>
      <c r="AY30">
        <v>3228.9151354195997</v>
      </c>
      <c r="AZ30">
        <v>-2730.9252207921031</v>
      </c>
      <c r="BA30">
        <v>-197.16</v>
      </c>
      <c r="BB30">
        <v>520.3011039433311</v>
      </c>
      <c r="BC30">
        <v>3082.5000000000005</v>
      </c>
      <c r="BD30">
        <v>3135.4598121258509</v>
      </c>
      <c r="BE30">
        <v>5818.3175511927502</v>
      </c>
      <c r="BF30">
        <v>-2565.2532760267472</v>
      </c>
      <c r="BG30">
        <v>-7002</v>
      </c>
      <c r="BH30">
        <v>-7719.5999989457123</v>
      </c>
      <c r="BI30">
        <v>-6252</v>
      </c>
      <c r="BJ30">
        <v>2240.8738470730882</v>
      </c>
      <c r="BK30">
        <v>3228.9151454195994</v>
      </c>
      <c r="BL30">
        <v>-851.86373761518519</v>
      </c>
      <c r="BM30">
        <v>-197.16</v>
      </c>
      <c r="BN30">
        <v>2364.9611039433312</v>
      </c>
      <c r="BO30">
        <v>3082.5000000000005</v>
      </c>
      <c r="BP30">
        <v>6482.8577336382004</v>
      </c>
      <c r="BQ30">
        <v>4496.6380994909068</v>
      </c>
      <c r="BR30">
        <v>0</v>
      </c>
      <c r="BS30">
        <v>84.97899644133453</v>
      </c>
      <c r="BT30">
        <v>89.996893965312992</v>
      </c>
      <c r="BU30">
        <v>90.003106034687022</v>
      </c>
      <c r="BV30">
        <v>22.151754424360909</v>
      </c>
      <c r="BW30">
        <v>112.15175399085351</v>
      </c>
      <c r="BX30" s="69">
        <f>Таблица1[[#This Row],[Lкан_леб,мм]]</f>
        <v>3504984.3901732443</v>
      </c>
      <c r="BY30" s="65">
        <f>Таблица1[[#This Row],[Т1]]+Таблица1[[#This Row],[Lпрям1, мм]]</f>
        <v>3506870.689989611</v>
      </c>
      <c r="BZ30" s="65">
        <f>Таблица1[[#This Row],[Т2]]+Таблица1[[#This Row],[Lдуг 2,мм]]</f>
        <v>3507934.8596451217</v>
      </c>
      <c r="CA30" s="65">
        <f>Таблица1[[#This Row],[Т3]]+Таблица1[[#This Row],[Lпрям2, мм]]</f>
        <v>3511656.8596451217</v>
      </c>
      <c r="CB30" s="65">
        <f>Таблица1[[#This Row],[Т4]]+Таблица1[[#This Row],[Lдуг 3,мм]]</f>
        <v>3512783.8671135404</v>
      </c>
      <c r="CC30" s="65">
        <f>Таблица1[[#This Row],[Т5]]+Таблица1[[#This Row],[Lпрям3, мм]]</f>
        <v>3514628.5271162507</v>
      </c>
      <c r="CD30" s="65">
        <f>Таблица1[[#This Row],[Т6]]+Таблица1[[#This Row],[Lдуг 4,мм]]</f>
        <v>3515755.6123767826</v>
      </c>
      <c r="CE30" s="65">
        <f>Таблица1[[#This Row],[Т7]]+Таблица1[[#This Row],[Lпрям4, мм]]</f>
        <v>3516505.7123767827</v>
      </c>
      <c r="CF30" s="72">
        <f>Таблица1[[#This Row],[Т8]]+Таблица1[[#This Row],[Lдуг 5,мм]]</f>
        <v>3516783.1129800128</v>
      </c>
      <c r="CG30" s="65">
        <f>Таблица1[[#This Row],[Т9]]+Таблица1[[#This Row],[Lпрям5, мм]]</f>
        <v>3525660.7154464019</v>
      </c>
      <c r="CH30" s="65">
        <f>Таблица1[[#This Row],[Т10]]+Таблица1[[#This Row],[Lдуг 6,мм]]</f>
        <v>3527065.1624086788</v>
      </c>
      <c r="CI30" s="66">
        <f>Таблица1[[#This Row],[Т11]]+Таблица1[[#This Row],[Lпрям6, мм]]</f>
        <v>3528386.8418603805</v>
      </c>
      <c r="CJ30" s="64">
        <f>Таблица1[[#This Row],[Т12]]-Таблица1[[#This Row],[Т12]]</f>
        <v>0</v>
      </c>
      <c r="CK30" s="65">
        <f>Таблица1[[#This Row],[Т12]]-Таблица1[[#This Row],[Т11]]</f>
        <v>1321.679451701697</v>
      </c>
      <c r="CL30" s="65">
        <f>Таблица1[[#This Row],[Т12]]-Таблица1[[#This Row],[Т10]]</f>
        <v>2726.1264139786363</v>
      </c>
      <c r="CM30" s="65">
        <f>Таблица1[[#This Row],[Т12]]-Таблица1[[#This Row],[Т9]]</f>
        <v>11603.728880367707</v>
      </c>
      <c r="CN30" s="65">
        <f>Таблица1[[#This Row],[Т12]]-Таблица1[[#This Row],[Т8]]</f>
        <v>11881.129483597819</v>
      </c>
      <c r="CO30" s="65">
        <f>Таблица1[[#This Row],[Т12]]-Таблица1[[#This Row],[Т7]]</f>
        <v>12631.229483597912</v>
      </c>
      <c r="CP30" s="65">
        <f>Таблица1[[#This Row],[Т12]]-Таблица1[[#This Row],[Т6]]</f>
        <v>13758.314744129777</v>
      </c>
      <c r="CQ30" s="65">
        <f>Таблица1[[#This Row],[Т12]]-Таблица1[[#This Row],[Т5]]</f>
        <v>15602.974746840075</v>
      </c>
      <c r="CR30" s="65">
        <f>Таблица1[[#This Row],[Т12]]-Таблица1[[#This Row],[Т4]]</f>
        <v>16729.982215258759</v>
      </c>
      <c r="CS30" s="65">
        <f>Таблица1[[#This Row],[Т12]]-Таблица1[[#This Row],[Т3]]</f>
        <v>20451.982215258759</v>
      </c>
      <c r="CT30" s="65">
        <f>Таблица1[[#This Row],[Т12]]-Таблица1[[#This Row],[Т2]]</f>
        <v>21516.151870769449</v>
      </c>
      <c r="CU30" s="65">
        <f>Таблица1[[#This Row],[Т12]]-Таблица1[[#This Row],[Т1]]</f>
        <v>23402.451687136199</v>
      </c>
      <c r="CV30" s="65">
        <f>Таблица1[[#This Row],[Lкан_леб,мм]]+Таблица1[[#This Row],[Lкан_дуг, мм]]+Таблица1[[#This Row],[Lкан_прям, мм]]</f>
        <v>3528386.8418603814</v>
      </c>
      <c r="CW30" s="60">
        <f>3511128.4-(Таблица1[[#This Row],[Lкан_леб,мм]]+Таблица1[[#This Row],[∆Lлеб из за стрел]])</f>
        <v>6144.0098267556168</v>
      </c>
    </row>
    <row r="31" spans="1:101" x14ac:dyDescent="0.25">
      <c r="A31">
        <v>30</v>
      </c>
      <c r="B31">
        <v>64.791946308724818</v>
      </c>
      <c r="C31">
        <v>25.218053691275184</v>
      </c>
      <c r="D31">
        <v>2451.6115845665322</v>
      </c>
      <c r="E31">
        <v>5846.7950970057063</v>
      </c>
      <c r="F31">
        <v>3169.2447422596338</v>
      </c>
      <c r="G31">
        <v>5083.9203360000556</v>
      </c>
      <c r="H31">
        <v>3169.1110945665323</v>
      </c>
      <c r="I31">
        <v>4525.1156507326677</v>
      </c>
      <c r="J31">
        <v>1321.6794462730386</v>
      </c>
      <c r="K31">
        <v>18349.873818429045</v>
      </c>
      <c r="L31">
        <v>5008.0618238576099</v>
      </c>
      <c r="M31">
        <v>3505028.9062180943</v>
      </c>
      <c r="N31">
        <v>0</v>
      </c>
      <c r="O31">
        <v>8</v>
      </c>
      <c r="P31">
        <v>-3322.5</v>
      </c>
      <c r="Q31">
        <v>-2811.96</v>
      </c>
      <c r="R31">
        <v>-3280</v>
      </c>
      <c r="S31">
        <v>-914.66</v>
      </c>
      <c r="T31">
        <v>-7002</v>
      </c>
      <c r="U31">
        <v>520.34</v>
      </c>
      <c r="V31">
        <v>-7002.1</v>
      </c>
      <c r="W31">
        <v>2365</v>
      </c>
      <c r="X31">
        <v>-6252</v>
      </c>
      <c r="Y31">
        <v>3800</v>
      </c>
      <c r="Z31">
        <v>2451.6115845665322</v>
      </c>
      <c r="AA31">
        <v>5846.7950970057063</v>
      </c>
      <c r="AB31">
        <v>0</v>
      </c>
      <c r="AC31">
        <v>1064.1696555107644</v>
      </c>
      <c r="AD31">
        <v>1127.0074684186504</v>
      </c>
      <c r="AE31">
        <v>1127.0852605320265</v>
      </c>
      <c r="AF31">
        <v>281.37654017476495</v>
      </c>
      <c r="AG31">
        <v>1408.4228992214041</v>
      </c>
      <c r="AH31">
        <v>1886.2998163666878</v>
      </c>
      <c r="AI31">
        <v>3721.9999999999995</v>
      </c>
      <c r="AJ31">
        <v>1844.6600027105269</v>
      </c>
      <c r="AK31">
        <v>750.10000000000059</v>
      </c>
      <c r="AL31">
        <v>8825.1345476500992</v>
      </c>
      <c r="AM31">
        <v>1321.6794517017343</v>
      </c>
      <c r="AN31">
        <v>-95.021003558665456</v>
      </c>
      <c r="AO31">
        <v>-180</v>
      </c>
      <c r="AP31">
        <v>-90.003106034687008</v>
      </c>
      <c r="AQ31">
        <v>1.2722218725854067E-14</v>
      </c>
      <c r="AR31">
        <v>-22.469251855062403</v>
      </c>
      <c r="AS31">
        <v>89.999999566492619</v>
      </c>
      <c r="AT31">
        <v>-2400.1625746957502</v>
      </c>
      <c r="AU31">
        <v>-3280</v>
      </c>
      <c r="AV31">
        <v>-7719.4999989457119</v>
      </c>
      <c r="AW31">
        <v>-7002.1</v>
      </c>
      <c r="AX31">
        <v>-5977.7804174860312</v>
      </c>
      <c r="AY31">
        <v>3169.1115845665322</v>
      </c>
      <c r="AZ31">
        <v>-2730.9252207921031</v>
      </c>
      <c r="BA31">
        <v>-197.16</v>
      </c>
      <c r="BB31">
        <v>520.3011039433311</v>
      </c>
      <c r="BC31">
        <v>3082.5000000000005</v>
      </c>
      <c r="BD31">
        <v>3136.9691782685632</v>
      </c>
      <c r="BE31">
        <v>5846.7951024344056</v>
      </c>
      <c r="BF31">
        <v>-2565.2532760267472</v>
      </c>
      <c r="BG31">
        <v>-7002</v>
      </c>
      <c r="BH31">
        <v>-7719.5999989457123</v>
      </c>
      <c r="BI31">
        <v>-6252</v>
      </c>
      <c r="BJ31">
        <v>2177.3920020525643</v>
      </c>
      <c r="BK31">
        <v>3169.1115945665324</v>
      </c>
      <c r="BL31">
        <v>-851.86373761518519</v>
      </c>
      <c r="BM31">
        <v>-197.16</v>
      </c>
      <c r="BN31">
        <v>2364.9611039433312</v>
      </c>
      <c r="BO31">
        <v>3082.5000000000005</v>
      </c>
      <c r="BP31">
        <v>6509.8259187371441</v>
      </c>
      <c r="BQ31">
        <v>4525.1156507326714</v>
      </c>
      <c r="BR31">
        <v>0</v>
      </c>
      <c r="BS31">
        <v>84.97899644133453</v>
      </c>
      <c r="BT31">
        <v>89.996893965312992</v>
      </c>
      <c r="BU31">
        <v>90.003106034687022</v>
      </c>
      <c r="BV31">
        <v>22.469251855062414</v>
      </c>
      <c r="BW31">
        <v>112.46925142155501</v>
      </c>
      <c r="BX31" s="69">
        <f>Таблица1[[#This Row],[Lкан_леб,мм]]</f>
        <v>3505028.9062180943</v>
      </c>
      <c r="BY31" s="65">
        <f>Таблица1[[#This Row],[Т1]]+Таблица1[[#This Row],[Lпрям1, мм]]</f>
        <v>3506915.206034461</v>
      </c>
      <c r="BZ31" s="65">
        <f>Таблица1[[#This Row],[Т2]]+Таблица1[[#This Row],[Lдуг 2,мм]]</f>
        <v>3507979.3756899717</v>
      </c>
      <c r="CA31" s="65">
        <f>Таблица1[[#This Row],[Т3]]+Таблица1[[#This Row],[Lпрям2, мм]]</f>
        <v>3511701.3756899717</v>
      </c>
      <c r="CB31" s="65">
        <f>Таблица1[[#This Row],[Т4]]+Таблица1[[#This Row],[Lдуг 3,мм]]</f>
        <v>3512828.3831583904</v>
      </c>
      <c r="CC31" s="65">
        <f>Таблица1[[#This Row],[Т5]]+Таблица1[[#This Row],[Lпрям3, мм]]</f>
        <v>3514673.0431611007</v>
      </c>
      <c r="CD31" s="65">
        <f>Таблица1[[#This Row],[Т6]]+Таблица1[[#This Row],[Lдуг 4,мм]]</f>
        <v>3515800.1284216326</v>
      </c>
      <c r="CE31" s="65">
        <f>Таблица1[[#This Row],[Т7]]+Таблица1[[#This Row],[Lпрям4, мм]]</f>
        <v>3516550.2284216327</v>
      </c>
      <c r="CF31" s="72">
        <f>Таблица1[[#This Row],[Т8]]+Таблица1[[#This Row],[Lдуг 5,мм]]</f>
        <v>3516831.6049618074</v>
      </c>
      <c r="CG31" s="65">
        <f>Таблица1[[#This Row],[Т9]]+Таблица1[[#This Row],[Lпрям5, мм]]</f>
        <v>3525656.7395094573</v>
      </c>
      <c r="CH31" s="65">
        <f>Таблица1[[#This Row],[Т10]]+Таблица1[[#This Row],[Lдуг 6,мм]]</f>
        <v>3527065.1624086788</v>
      </c>
      <c r="CI31" s="66">
        <f>Таблица1[[#This Row],[Т11]]+Таблица1[[#This Row],[Lпрям6, мм]]</f>
        <v>3528386.8418603805</v>
      </c>
      <c r="CJ31" s="64">
        <f>Таблица1[[#This Row],[Т12]]-Таблица1[[#This Row],[Т12]]</f>
        <v>0</v>
      </c>
      <c r="CK31" s="65">
        <f>Таблица1[[#This Row],[Т12]]-Таблица1[[#This Row],[Т11]]</f>
        <v>1321.679451701697</v>
      </c>
      <c r="CL31" s="65">
        <f>Таблица1[[#This Row],[Т12]]-Таблица1[[#This Row],[Т10]]</f>
        <v>2730.1023509232327</v>
      </c>
      <c r="CM31" s="65">
        <f>Таблица1[[#This Row],[Т12]]-Таблица1[[#This Row],[Т9]]</f>
        <v>11555.236898573115</v>
      </c>
      <c r="CN31" s="65">
        <f>Таблица1[[#This Row],[Т12]]-Таблица1[[#This Row],[Т8]]</f>
        <v>11836.613438747823</v>
      </c>
      <c r="CO31" s="65">
        <f>Таблица1[[#This Row],[Т12]]-Таблица1[[#This Row],[Т7]]</f>
        <v>12586.713438747916</v>
      </c>
      <c r="CP31" s="65">
        <f>Таблица1[[#This Row],[Т12]]-Таблица1[[#This Row],[Т6]]</f>
        <v>13713.798699279781</v>
      </c>
      <c r="CQ31" s="65">
        <f>Таблица1[[#This Row],[Т12]]-Таблица1[[#This Row],[Т5]]</f>
        <v>15558.458701990079</v>
      </c>
      <c r="CR31" s="65">
        <f>Таблица1[[#This Row],[Т12]]-Таблица1[[#This Row],[Т4]]</f>
        <v>16685.466170408763</v>
      </c>
      <c r="CS31" s="65">
        <f>Таблица1[[#This Row],[Т12]]-Таблица1[[#This Row],[Т3]]</f>
        <v>20407.466170408763</v>
      </c>
      <c r="CT31" s="65">
        <f>Таблица1[[#This Row],[Т12]]-Таблица1[[#This Row],[Т2]]</f>
        <v>21471.635825919453</v>
      </c>
      <c r="CU31" s="65">
        <f>Таблица1[[#This Row],[Т12]]-Таблица1[[#This Row],[Т1]]</f>
        <v>23357.935642286204</v>
      </c>
      <c r="CV31" s="65">
        <f>Таблица1[[#This Row],[Lкан_леб,мм]]+Таблица1[[#This Row],[Lкан_дуг, мм]]+Таблица1[[#This Row],[Lкан_прям, мм]]</f>
        <v>3528386.841860381</v>
      </c>
      <c r="CW31" s="60">
        <f>3511128.4-(Таблица1[[#This Row],[Lкан_леб,мм]]+Таблица1[[#This Row],[∆Lлеб из за стрел]])</f>
        <v>6099.4937819056213</v>
      </c>
    </row>
    <row r="32" spans="1:101" x14ac:dyDescent="0.25">
      <c r="A32">
        <v>31</v>
      </c>
      <c r="B32">
        <v>65.302013422818774</v>
      </c>
      <c r="C32">
        <v>24.707986577181227</v>
      </c>
      <c r="D32">
        <v>2391.5568896734212</v>
      </c>
      <c r="E32">
        <v>5874.7391346640661</v>
      </c>
      <c r="F32">
        <v>3109.1900473665223</v>
      </c>
      <c r="G32">
        <v>5111.8643736584163</v>
      </c>
      <c r="H32">
        <v>3109.0563996734213</v>
      </c>
      <c r="I32">
        <v>4553.0596883913067</v>
      </c>
      <c r="J32">
        <v>1321.6794462727596</v>
      </c>
      <c r="K32">
        <v>18297.218577219213</v>
      </c>
      <c r="L32">
        <v>5016.0368125431469</v>
      </c>
      <c r="M32">
        <v>3505073.5864706188</v>
      </c>
      <c r="N32">
        <v>0</v>
      </c>
      <c r="O32">
        <v>8</v>
      </c>
      <c r="P32">
        <v>-3322.5</v>
      </c>
      <c r="Q32">
        <v>-2811.96</v>
      </c>
      <c r="R32">
        <v>-3280</v>
      </c>
      <c r="S32">
        <v>-914.66</v>
      </c>
      <c r="T32">
        <v>-7002</v>
      </c>
      <c r="U32">
        <v>520.34</v>
      </c>
      <c r="V32">
        <v>-7002.1</v>
      </c>
      <c r="W32">
        <v>2365</v>
      </c>
      <c r="X32">
        <v>-6252</v>
      </c>
      <c r="Y32">
        <v>3800</v>
      </c>
      <c r="Z32">
        <v>2391.5568896734212</v>
      </c>
      <c r="AA32">
        <v>5874.7391346640661</v>
      </c>
      <c r="AB32">
        <v>0</v>
      </c>
      <c r="AC32">
        <v>1064.1696555107644</v>
      </c>
      <c r="AD32">
        <v>1127.0074684186504</v>
      </c>
      <c r="AE32">
        <v>1127.0852605320265</v>
      </c>
      <c r="AF32">
        <v>285.36403451753347</v>
      </c>
      <c r="AG32">
        <v>1412.4103935641726</v>
      </c>
      <c r="AH32">
        <v>1886.2998163666878</v>
      </c>
      <c r="AI32">
        <v>3721.9999999999995</v>
      </c>
      <c r="AJ32">
        <v>1844.6600027105269</v>
      </c>
      <c r="AK32">
        <v>750.10000000000059</v>
      </c>
      <c r="AL32">
        <v>8772.4793064405385</v>
      </c>
      <c r="AM32">
        <v>1321.6794517014553</v>
      </c>
      <c r="AN32">
        <v>-95.021003558665456</v>
      </c>
      <c r="AO32">
        <v>-180</v>
      </c>
      <c r="AP32">
        <v>-90.003106034687008</v>
      </c>
      <c r="AQ32">
        <v>1.2722218725854067E-14</v>
      </c>
      <c r="AR32">
        <v>-22.787672198857418</v>
      </c>
      <c r="AS32">
        <v>89.999999566492633</v>
      </c>
      <c r="AT32">
        <v>-2400.1625746957502</v>
      </c>
      <c r="AU32">
        <v>-3280</v>
      </c>
      <c r="AV32">
        <v>-7719.4999989457119</v>
      </c>
      <c r="AW32">
        <v>-7002.1</v>
      </c>
      <c r="AX32">
        <v>-5974.0998883755801</v>
      </c>
      <c r="AY32">
        <v>3109.0568896734208</v>
      </c>
      <c r="AZ32">
        <v>-2730.9252207921031</v>
      </c>
      <c r="BA32">
        <v>-197.16</v>
      </c>
      <c r="BB32">
        <v>520.3011039433311</v>
      </c>
      <c r="BC32">
        <v>3082.5000000000005</v>
      </c>
      <c r="BD32">
        <v>3138.5033802360481</v>
      </c>
      <c r="BE32">
        <v>5874.7391400927654</v>
      </c>
      <c r="BF32">
        <v>-2565.2532760267472</v>
      </c>
      <c r="BG32">
        <v>-7002</v>
      </c>
      <c r="BH32">
        <v>-7719.5999989457123</v>
      </c>
      <c r="BI32">
        <v>-6252</v>
      </c>
      <c r="BJ32">
        <v>2113.6567780490013</v>
      </c>
      <c r="BK32">
        <v>3109.0568996734214</v>
      </c>
      <c r="BL32">
        <v>-851.86373761518519</v>
      </c>
      <c r="BM32">
        <v>-197.16</v>
      </c>
      <c r="BN32">
        <v>2364.9611039433312</v>
      </c>
      <c r="BO32">
        <v>3082.5000000000005</v>
      </c>
      <c r="BP32">
        <v>6536.2357544280194</v>
      </c>
      <c r="BQ32">
        <v>4553.0596883913104</v>
      </c>
      <c r="BR32">
        <v>0</v>
      </c>
      <c r="BS32">
        <v>84.97899644133453</v>
      </c>
      <c r="BT32">
        <v>89.996893965312992</v>
      </c>
      <c r="BU32">
        <v>90.003106034687022</v>
      </c>
      <c r="BV32">
        <v>22.787672198857432</v>
      </c>
      <c r="BW32">
        <v>112.78767176535005</v>
      </c>
      <c r="BX32" s="69">
        <f>Таблица1[[#This Row],[Lкан_леб,мм]]</f>
        <v>3505073.5864706188</v>
      </c>
      <c r="BY32" s="65">
        <f>Таблица1[[#This Row],[Т1]]+Таблица1[[#This Row],[Lпрям1, мм]]</f>
        <v>3506959.8862869856</v>
      </c>
      <c r="BZ32" s="65">
        <f>Таблица1[[#This Row],[Т2]]+Таблица1[[#This Row],[Lдуг 2,мм]]</f>
        <v>3508024.0559424963</v>
      </c>
      <c r="CA32" s="65">
        <f>Таблица1[[#This Row],[Т3]]+Таблица1[[#This Row],[Lпрям2, мм]]</f>
        <v>3511746.0559424963</v>
      </c>
      <c r="CB32" s="65">
        <f>Таблица1[[#This Row],[Т4]]+Таблица1[[#This Row],[Lдуг 3,мм]]</f>
        <v>3512873.063410915</v>
      </c>
      <c r="CC32" s="65">
        <f>Таблица1[[#This Row],[Т5]]+Таблица1[[#This Row],[Lпрям3, мм]]</f>
        <v>3514717.7234136253</v>
      </c>
      <c r="CD32" s="65">
        <f>Таблица1[[#This Row],[Т6]]+Таблица1[[#This Row],[Lдуг 4,мм]]</f>
        <v>3515844.8086741571</v>
      </c>
      <c r="CE32" s="65">
        <f>Таблица1[[#This Row],[Т7]]+Таблица1[[#This Row],[Lпрям4, мм]]</f>
        <v>3516594.9086741572</v>
      </c>
      <c r="CF32" s="72">
        <f>Таблица1[[#This Row],[Т8]]+Таблица1[[#This Row],[Lдуг 5,мм]]</f>
        <v>3516880.2727086749</v>
      </c>
      <c r="CG32" s="65">
        <f>Таблица1[[#This Row],[Т9]]+Таблица1[[#This Row],[Lпрям5, мм]]</f>
        <v>3525652.7520151152</v>
      </c>
      <c r="CH32" s="65">
        <f>Таблица1[[#This Row],[Т10]]+Таблица1[[#This Row],[Lдуг 6,мм]]</f>
        <v>3527065.1624086793</v>
      </c>
      <c r="CI32" s="66">
        <f>Таблица1[[#This Row],[Т11]]+Таблица1[[#This Row],[Lпрям6, мм]]</f>
        <v>3528386.8418603805</v>
      </c>
      <c r="CJ32" s="64">
        <f>Таблица1[[#This Row],[Т12]]-Таблица1[[#This Row],[Т12]]</f>
        <v>0</v>
      </c>
      <c r="CK32" s="65">
        <f>Таблица1[[#This Row],[Т12]]-Таблица1[[#This Row],[Т11]]</f>
        <v>1321.6794517012313</v>
      </c>
      <c r="CL32" s="65">
        <f>Таблица1[[#This Row],[Т12]]-Таблица1[[#This Row],[Т10]]</f>
        <v>2734.0898452652618</v>
      </c>
      <c r="CM32" s="65">
        <f>Таблица1[[#This Row],[Т12]]-Таблица1[[#This Row],[Т9]]</f>
        <v>11506.569151705597</v>
      </c>
      <c r="CN32" s="65">
        <f>Таблица1[[#This Row],[Т12]]-Таблица1[[#This Row],[Т8]]</f>
        <v>11791.933186223265</v>
      </c>
      <c r="CO32" s="65">
        <f>Таблица1[[#This Row],[Т12]]-Таблица1[[#This Row],[Т7]]</f>
        <v>12542.033186223358</v>
      </c>
      <c r="CP32" s="65">
        <f>Таблица1[[#This Row],[Т12]]-Таблица1[[#This Row],[Т6]]</f>
        <v>13669.118446755223</v>
      </c>
      <c r="CQ32" s="65">
        <f>Таблица1[[#This Row],[Т12]]-Таблица1[[#This Row],[Т5]]</f>
        <v>15513.778449465521</v>
      </c>
      <c r="CR32" s="65">
        <f>Таблица1[[#This Row],[Т12]]-Таблица1[[#This Row],[Т4]]</f>
        <v>16640.785917884205</v>
      </c>
      <c r="CS32" s="65">
        <f>Таблица1[[#This Row],[Т12]]-Таблица1[[#This Row],[Т3]]</f>
        <v>20362.785917884205</v>
      </c>
      <c r="CT32" s="65">
        <f>Таблица1[[#This Row],[Т12]]-Таблица1[[#This Row],[Т2]]</f>
        <v>21426.955573394895</v>
      </c>
      <c r="CU32" s="65">
        <f>Таблица1[[#This Row],[Т12]]-Таблица1[[#This Row],[Т1]]</f>
        <v>23313.255389761645</v>
      </c>
      <c r="CV32" s="65">
        <f>Таблица1[[#This Row],[Lкан_леб,мм]]+Таблица1[[#This Row],[Lкан_дуг, мм]]+Таблица1[[#This Row],[Lкан_прям, мм]]</f>
        <v>3528386.841860381</v>
      </c>
      <c r="CW32" s="60">
        <f>3511128.4-(Таблица1[[#This Row],[Lкан_леб,мм]]+Таблица1[[#This Row],[∆Lлеб из за стрел]])</f>
        <v>6054.8135293810628</v>
      </c>
    </row>
    <row r="33" spans="1:101" x14ac:dyDescent="0.25">
      <c r="A33">
        <v>32</v>
      </c>
      <c r="B33">
        <v>65.812080536912731</v>
      </c>
      <c r="C33">
        <v>24.19791946308727</v>
      </c>
      <c r="D33">
        <v>2331.2558101542209</v>
      </c>
      <c r="E33">
        <v>5902.1474441372102</v>
      </c>
      <c r="F33">
        <v>3048.888967847322</v>
      </c>
      <c r="G33">
        <v>5139.2726831315586</v>
      </c>
      <c r="H33">
        <v>3048.755320154221</v>
      </c>
      <c r="I33">
        <v>4580.467997864399</v>
      </c>
      <c r="J33">
        <v>1321.6794462728112</v>
      </c>
      <c r="K33">
        <v>18244.376830874826</v>
      </c>
      <c r="L33">
        <v>5024.0353943294504</v>
      </c>
      <c r="M33">
        <v>3505118.4296351764</v>
      </c>
      <c r="N33">
        <v>0</v>
      </c>
      <c r="O33">
        <v>8</v>
      </c>
      <c r="P33">
        <v>-3322.5</v>
      </c>
      <c r="Q33">
        <v>-2811.96</v>
      </c>
      <c r="R33">
        <v>-3280</v>
      </c>
      <c r="S33">
        <v>-914.66</v>
      </c>
      <c r="T33">
        <v>-7002</v>
      </c>
      <c r="U33">
        <v>520.34</v>
      </c>
      <c r="V33">
        <v>-7002.1</v>
      </c>
      <c r="W33">
        <v>2365</v>
      </c>
      <c r="X33">
        <v>-6252</v>
      </c>
      <c r="Y33">
        <v>3800</v>
      </c>
      <c r="Z33">
        <v>2331.2558101542209</v>
      </c>
      <c r="AA33">
        <v>5902.1474441372102</v>
      </c>
      <c r="AB33">
        <v>0</v>
      </c>
      <c r="AC33">
        <v>1064.1696555107644</v>
      </c>
      <c r="AD33">
        <v>1127.0074684186504</v>
      </c>
      <c r="AE33">
        <v>1127.0852605320265</v>
      </c>
      <c r="AF33">
        <v>289.36332541068549</v>
      </c>
      <c r="AG33">
        <v>1416.4096844573244</v>
      </c>
      <c r="AH33">
        <v>1886.2998163666878</v>
      </c>
      <c r="AI33">
        <v>3721.9999999999995</v>
      </c>
      <c r="AJ33">
        <v>1844.6600027105269</v>
      </c>
      <c r="AK33">
        <v>750.10000000000059</v>
      </c>
      <c r="AL33">
        <v>8719.6375600961073</v>
      </c>
      <c r="AM33">
        <v>1321.6794517015069</v>
      </c>
      <c r="AN33">
        <v>-95.021003558665456</v>
      </c>
      <c r="AO33">
        <v>-180</v>
      </c>
      <c r="AP33">
        <v>-90.003106034687008</v>
      </c>
      <c r="AQ33">
        <v>1.2722218725854067E-14</v>
      </c>
      <c r="AR33">
        <v>-23.107034553174795</v>
      </c>
      <c r="AS33">
        <v>89.999999566492605</v>
      </c>
      <c r="AT33">
        <v>-2400.1625746957502</v>
      </c>
      <c r="AU33">
        <v>-3280</v>
      </c>
      <c r="AV33">
        <v>-7719.4999989457119</v>
      </c>
      <c r="AW33">
        <v>-7002.1</v>
      </c>
      <c r="AX33">
        <v>-5970.4170921704026</v>
      </c>
      <c r="AY33">
        <v>3048.7558101542209</v>
      </c>
      <c r="AZ33">
        <v>-2730.9252207921031</v>
      </c>
      <c r="BA33">
        <v>-197.16</v>
      </c>
      <c r="BB33">
        <v>520.3011039433311</v>
      </c>
      <c r="BC33">
        <v>3082.5000000000005</v>
      </c>
      <c r="BD33">
        <v>3140.0626423529056</v>
      </c>
      <c r="BE33">
        <v>5902.1474495659095</v>
      </c>
      <c r="BF33">
        <v>-2565.2532760267472</v>
      </c>
      <c r="BG33">
        <v>-7002</v>
      </c>
      <c r="BH33">
        <v>-7719.5999989457123</v>
      </c>
      <c r="BI33">
        <v>-6252</v>
      </c>
      <c r="BJ33">
        <v>2049.6729023246239</v>
      </c>
      <c r="BK33">
        <v>3048.7558201542206</v>
      </c>
      <c r="BL33">
        <v>-851.86373761518519</v>
      </c>
      <c r="BM33">
        <v>-197.16</v>
      </c>
      <c r="BN33">
        <v>2364.9611039433312</v>
      </c>
      <c r="BO33">
        <v>3082.5000000000005</v>
      </c>
      <c r="BP33">
        <v>6562.0848017843045</v>
      </c>
      <c r="BQ33">
        <v>4580.4679978644026</v>
      </c>
      <c r="BR33">
        <v>0</v>
      </c>
      <c r="BS33">
        <v>84.97899644133453</v>
      </c>
      <c r="BT33">
        <v>89.996893965312992</v>
      </c>
      <c r="BU33">
        <v>90.003106034687022</v>
      </c>
      <c r="BV33">
        <v>23.107034553174806</v>
      </c>
      <c r="BW33">
        <v>113.1070341196674</v>
      </c>
      <c r="BX33" s="69">
        <f>Таблица1[[#This Row],[Lкан_леб,мм]]</f>
        <v>3505118.4296351764</v>
      </c>
      <c r="BY33" s="65">
        <f>Таблица1[[#This Row],[Т1]]+Таблица1[[#This Row],[Lпрям1, мм]]</f>
        <v>3507004.7294515432</v>
      </c>
      <c r="BZ33" s="65">
        <f>Таблица1[[#This Row],[Т2]]+Таблица1[[#This Row],[Lдуг 2,мм]]</f>
        <v>3508068.8991070539</v>
      </c>
      <c r="CA33" s="65">
        <f>Таблица1[[#This Row],[Т3]]+Таблица1[[#This Row],[Lпрям2, мм]]</f>
        <v>3511790.8991070539</v>
      </c>
      <c r="CB33" s="65">
        <f>Таблица1[[#This Row],[Т4]]+Таблица1[[#This Row],[Lдуг 3,мм]]</f>
        <v>3512917.9065754726</v>
      </c>
      <c r="CC33" s="65">
        <f>Таблица1[[#This Row],[Т5]]+Таблица1[[#This Row],[Lпрям3, мм]]</f>
        <v>3514762.5665781829</v>
      </c>
      <c r="CD33" s="65">
        <f>Таблица1[[#This Row],[Т6]]+Таблица1[[#This Row],[Lдуг 4,мм]]</f>
        <v>3515889.6518387147</v>
      </c>
      <c r="CE33" s="65">
        <f>Таблица1[[#This Row],[Т7]]+Таблица1[[#This Row],[Lпрям4, мм]]</f>
        <v>3516639.7518387148</v>
      </c>
      <c r="CF33" s="72">
        <f>Таблица1[[#This Row],[Т8]]+Таблица1[[#This Row],[Lдуг 5,мм]]</f>
        <v>3516929.1151641253</v>
      </c>
      <c r="CG33" s="65">
        <f>Таблица1[[#This Row],[Т9]]+Таблица1[[#This Row],[Lпрям5, мм]]</f>
        <v>3525648.7527242214</v>
      </c>
      <c r="CH33" s="65">
        <f>Таблица1[[#This Row],[Т10]]+Таблица1[[#This Row],[Lдуг 6,мм]]</f>
        <v>3527065.1624086788</v>
      </c>
      <c r="CI33" s="66">
        <f>Таблица1[[#This Row],[Т11]]+Таблица1[[#This Row],[Lпрям6, мм]]</f>
        <v>3528386.8418603805</v>
      </c>
      <c r="CJ33" s="64">
        <f>Таблица1[[#This Row],[Т12]]-Таблица1[[#This Row],[Т12]]</f>
        <v>0</v>
      </c>
      <c r="CK33" s="65">
        <f>Таблица1[[#This Row],[Т12]]-Таблица1[[#This Row],[Т11]]</f>
        <v>1321.679451701697</v>
      </c>
      <c r="CL33" s="65">
        <f>Таблица1[[#This Row],[Т12]]-Таблица1[[#This Row],[Т10]]</f>
        <v>2738.0891361590475</v>
      </c>
      <c r="CM33" s="65">
        <f>Таблица1[[#This Row],[Т12]]-Таблица1[[#This Row],[Т9]]</f>
        <v>11457.726696255151</v>
      </c>
      <c r="CN33" s="65">
        <f>Таблица1[[#This Row],[Т12]]-Таблица1[[#This Row],[Т8]]</f>
        <v>11747.090021665674</v>
      </c>
      <c r="CO33" s="65">
        <f>Таблица1[[#This Row],[Т12]]-Таблица1[[#This Row],[Т7]]</f>
        <v>12497.190021665767</v>
      </c>
      <c r="CP33" s="65">
        <f>Таблица1[[#This Row],[Т12]]-Таблица1[[#This Row],[Т6]]</f>
        <v>13624.275282197632</v>
      </c>
      <c r="CQ33" s="65">
        <f>Таблица1[[#This Row],[Т12]]-Таблица1[[#This Row],[Т5]]</f>
        <v>15468.93528490793</v>
      </c>
      <c r="CR33" s="65">
        <f>Таблица1[[#This Row],[Т12]]-Таблица1[[#This Row],[Т4]]</f>
        <v>16595.942753326613</v>
      </c>
      <c r="CS33" s="65">
        <f>Таблица1[[#This Row],[Т12]]-Таблица1[[#This Row],[Т3]]</f>
        <v>20317.942753326613</v>
      </c>
      <c r="CT33" s="65">
        <f>Таблица1[[#This Row],[Т12]]-Таблица1[[#This Row],[Т2]]</f>
        <v>21382.112408837304</v>
      </c>
      <c r="CU33" s="65">
        <f>Таблица1[[#This Row],[Т12]]-Таблица1[[#This Row],[Т1]]</f>
        <v>23268.412225204054</v>
      </c>
      <c r="CV33" s="65">
        <f>Таблица1[[#This Row],[Lкан_леб,мм]]+Таблица1[[#This Row],[Lкан_дуг, мм]]+Таблица1[[#This Row],[Lкан_прям, мм]]</f>
        <v>3528386.841860381</v>
      </c>
      <c r="CW33" s="60">
        <f>3511128.4-(Таблица1[[#This Row],[Lкан_леб,мм]]+Таблица1[[#This Row],[∆Lлеб из за стрел]])</f>
        <v>6009.9703648234718</v>
      </c>
    </row>
    <row r="34" spans="1:101" x14ac:dyDescent="0.25">
      <c r="A34">
        <v>33</v>
      </c>
      <c r="B34">
        <v>66.322147651006688</v>
      </c>
      <c r="C34">
        <v>23.687852348993317</v>
      </c>
      <c r="D34">
        <v>2270.7131249491931</v>
      </c>
      <c r="E34">
        <v>5929.0178532803775</v>
      </c>
      <c r="F34">
        <v>2988.3462826422942</v>
      </c>
      <c r="G34">
        <v>5166.1430922747277</v>
      </c>
      <c r="H34">
        <v>2988.2126349491932</v>
      </c>
      <c r="I34">
        <v>4607.338407007449</v>
      </c>
      <c r="J34">
        <v>1321.6794462729283</v>
      </c>
      <c r="K34">
        <v>18191.349394106634</v>
      </c>
      <c r="L34">
        <v>5032.0580610951038</v>
      </c>
      <c r="M34">
        <v>3505163.4344051792</v>
      </c>
      <c r="N34">
        <v>0</v>
      </c>
      <c r="O34">
        <v>8</v>
      </c>
      <c r="P34">
        <v>-3322.5</v>
      </c>
      <c r="Q34">
        <v>-2811.96</v>
      </c>
      <c r="R34">
        <v>-3280</v>
      </c>
      <c r="S34">
        <v>-914.66</v>
      </c>
      <c r="T34">
        <v>-7002</v>
      </c>
      <c r="U34">
        <v>520.34</v>
      </c>
      <c r="V34">
        <v>-7002.1</v>
      </c>
      <c r="W34">
        <v>2365</v>
      </c>
      <c r="X34">
        <v>-6252</v>
      </c>
      <c r="Y34">
        <v>3800</v>
      </c>
      <c r="Z34">
        <v>2270.7131249491931</v>
      </c>
      <c r="AA34">
        <v>5929.0178532803775</v>
      </c>
      <c r="AB34">
        <v>0</v>
      </c>
      <c r="AC34">
        <v>1064.1696555107644</v>
      </c>
      <c r="AD34">
        <v>1127.0074684186504</v>
      </c>
      <c r="AE34">
        <v>1127.0852605320265</v>
      </c>
      <c r="AF34">
        <v>293.3746587935118</v>
      </c>
      <c r="AG34">
        <v>1420.4210178401513</v>
      </c>
      <c r="AH34">
        <v>1886.2998163666878</v>
      </c>
      <c r="AI34">
        <v>3721.9999999999995</v>
      </c>
      <c r="AJ34">
        <v>1844.6600027105269</v>
      </c>
      <c r="AK34">
        <v>750.10000000000059</v>
      </c>
      <c r="AL34">
        <v>8666.610123327795</v>
      </c>
      <c r="AM34">
        <v>1321.6794517016242</v>
      </c>
      <c r="AN34">
        <v>-95.021003558665456</v>
      </c>
      <c r="AO34">
        <v>-180</v>
      </c>
      <c r="AP34">
        <v>-90.003106034687008</v>
      </c>
      <c r="AQ34">
        <v>1.2722218725854067E-14</v>
      </c>
      <c r="AR34">
        <v>-23.42735855743387</v>
      </c>
      <c r="AS34">
        <v>89.999999566492619</v>
      </c>
      <c r="AT34">
        <v>-2400.1625746957502</v>
      </c>
      <c r="AU34">
        <v>-3280</v>
      </c>
      <c r="AV34">
        <v>-7719.4999989457119</v>
      </c>
      <c r="AW34">
        <v>-7002.1</v>
      </c>
      <c r="AX34">
        <v>-5966.731994533433</v>
      </c>
      <c r="AY34">
        <v>2988.2131249491931</v>
      </c>
      <c r="AZ34">
        <v>-2730.9252207921031</v>
      </c>
      <c r="BA34">
        <v>-197.16</v>
      </c>
      <c r="BB34">
        <v>520.3011039433311</v>
      </c>
      <c r="BC34">
        <v>3082.5000000000005</v>
      </c>
      <c r="BD34">
        <v>3141.6471956032037</v>
      </c>
      <c r="BE34">
        <v>5929.0178587090768</v>
      </c>
      <c r="BF34">
        <v>-2565.2532760267472</v>
      </c>
      <c r="BG34">
        <v>-7002</v>
      </c>
      <c r="BH34">
        <v>-7719.5999989457123</v>
      </c>
      <c r="BI34">
        <v>-6252</v>
      </c>
      <c r="BJ34">
        <v>1985.4451194826263</v>
      </c>
      <c r="BK34">
        <v>2988.2131349491933</v>
      </c>
      <c r="BL34">
        <v>-851.86373761518519</v>
      </c>
      <c r="BM34">
        <v>-197.16</v>
      </c>
      <c r="BN34">
        <v>2364.9611039433312</v>
      </c>
      <c r="BO34">
        <v>3082.5000000000005</v>
      </c>
      <c r="BP34">
        <v>6587.3706576771747</v>
      </c>
      <c r="BQ34">
        <v>4607.3384070074526</v>
      </c>
      <c r="BR34">
        <v>0</v>
      </c>
      <c r="BS34">
        <v>84.97899644133453</v>
      </c>
      <c r="BT34">
        <v>89.996893965312992</v>
      </c>
      <c r="BU34">
        <v>90.003106034687022</v>
      </c>
      <c r="BV34">
        <v>23.427358557433884</v>
      </c>
      <c r="BW34">
        <v>113.4273581239265</v>
      </c>
      <c r="BX34" s="69">
        <f>Таблица1[[#This Row],[Lкан_леб,мм]]</f>
        <v>3505163.4344051792</v>
      </c>
      <c r="BY34" s="65">
        <f>Таблица1[[#This Row],[Т1]]+Таблица1[[#This Row],[Lпрям1, мм]]</f>
        <v>3507049.734221546</v>
      </c>
      <c r="BZ34" s="65">
        <f>Таблица1[[#This Row],[Т2]]+Таблица1[[#This Row],[Lдуг 2,мм]]</f>
        <v>3508113.9038770567</v>
      </c>
      <c r="CA34" s="65">
        <f>Таблица1[[#This Row],[Т3]]+Таблица1[[#This Row],[Lпрям2, мм]]</f>
        <v>3511835.9038770567</v>
      </c>
      <c r="CB34" s="65">
        <f>Таблица1[[#This Row],[Т4]]+Таблица1[[#This Row],[Lдуг 3,мм]]</f>
        <v>3512962.9113454754</v>
      </c>
      <c r="CC34" s="65">
        <f>Таблица1[[#This Row],[Т5]]+Таблица1[[#This Row],[Lпрям3, мм]]</f>
        <v>3514807.5713481857</v>
      </c>
      <c r="CD34" s="65">
        <f>Таблица1[[#This Row],[Т6]]+Таблица1[[#This Row],[Lдуг 4,мм]]</f>
        <v>3515934.6566087175</v>
      </c>
      <c r="CE34" s="65">
        <f>Таблица1[[#This Row],[Т7]]+Таблица1[[#This Row],[Lпрям4, мм]]</f>
        <v>3516684.7566087176</v>
      </c>
      <c r="CF34" s="72">
        <f>Таблица1[[#This Row],[Т8]]+Таблица1[[#This Row],[Lдуг 5,мм]]</f>
        <v>3516978.1312675113</v>
      </c>
      <c r="CG34" s="65">
        <f>Таблица1[[#This Row],[Т9]]+Таблица1[[#This Row],[Lпрям5, мм]]</f>
        <v>3525644.7413908392</v>
      </c>
      <c r="CH34" s="65">
        <f>Таблица1[[#This Row],[Т10]]+Таблица1[[#This Row],[Lдуг 6,мм]]</f>
        <v>3527065.1624086793</v>
      </c>
      <c r="CI34" s="66">
        <f>Таблица1[[#This Row],[Т11]]+Таблица1[[#This Row],[Lпрям6, мм]]</f>
        <v>3528386.841860381</v>
      </c>
      <c r="CJ34" s="64">
        <f>Таблица1[[#This Row],[Т12]]-Таблица1[[#This Row],[Т12]]</f>
        <v>0</v>
      </c>
      <c r="CK34" s="65">
        <f>Таблица1[[#This Row],[Т12]]-Таблица1[[#This Row],[Т11]]</f>
        <v>1321.679451701697</v>
      </c>
      <c r="CL34" s="65">
        <f>Таблица1[[#This Row],[Т12]]-Таблица1[[#This Row],[Т10]]</f>
        <v>2742.1004695417359</v>
      </c>
      <c r="CM34" s="65">
        <f>Таблица1[[#This Row],[Т12]]-Таблица1[[#This Row],[Т9]]</f>
        <v>11408.710592869669</v>
      </c>
      <c r="CN34" s="65">
        <f>Таблица1[[#This Row],[Т12]]-Таблица1[[#This Row],[Т8]]</f>
        <v>11702.085251663346</v>
      </c>
      <c r="CO34" s="65">
        <f>Таблица1[[#This Row],[Т12]]-Таблица1[[#This Row],[Т7]]</f>
        <v>12452.185251663439</v>
      </c>
      <c r="CP34" s="65">
        <f>Таблица1[[#This Row],[Т12]]-Таблица1[[#This Row],[Т6]]</f>
        <v>13579.270512195304</v>
      </c>
      <c r="CQ34" s="65">
        <f>Таблица1[[#This Row],[Т12]]-Таблица1[[#This Row],[Т5]]</f>
        <v>15423.930514905602</v>
      </c>
      <c r="CR34" s="65">
        <f>Таблица1[[#This Row],[Т12]]-Таблица1[[#This Row],[Т4]]</f>
        <v>16550.937983324286</v>
      </c>
      <c r="CS34" s="65">
        <f>Таблица1[[#This Row],[Т12]]-Таблица1[[#This Row],[Т3]]</f>
        <v>20272.937983324286</v>
      </c>
      <c r="CT34" s="65">
        <f>Таблица1[[#This Row],[Т12]]-Таблица1[[#This Row],[Т2]]</f>
        <v>21337.107638834976</v>
      </c>
      <c r="CU34" s="65">
        <f>Таблица1[[#This Row],[Т12]]-Таблица1[[#This Row],[Т1]]</f>
        <v>23223.407455201726</v>
      </c>
      <c r="CV34" s="65">
        <f>Таблица1[[#This Row],[Lкан_леб,мм]]+Таблица1[[#This Row],[Lкан_дуг, мм]]+Таблица1[[#This Row],[Lкан_прям, мм]]</f>
        <v>3528386.841860381</v>
      </c>
      <c r="CW34" s="60">
        <f>3511128.4-(Таблица1[[#This Row],[Lкан_леб,мм]]+Таблица1[[#This Row],[∆Lлеб из за стрел]])</f>
        <v>5964.9655948206782</v>
      </c>
    </row>
    <row r="35" spans="1:101" x14ac:dyDescent="0.25">
      <c r="A35">
        <v>34</v>
      </c>
      <c r="B35">
        <v>66.83221476510063</v>
      </c>
      <c r="C35">
        <v>23.17778523489936</v>
      </c>
      <c r="D35">
        <v>2209.9336321461683</v>
      </c>
      <c r="E35">
        <v>5955.3482325781315</v>
      </c>
      <c r="F35">
        <v>2927.5667898392694</v>
      </c>
      <c r="G35">
        <v>5192.4734715724808</v>
      </c>
      <c r="H35">
        <v>2927.4331421461684</v>
      </c>
      <c r="I35">
        <v>4633.6687863052803</v>
      </c>
      <c r="J35">
        <v>1321.6794462728512</v>
      </c>
      <c r="K35">
        <v>18138.137078759315</v>
      </c>
      <c r="L35">
        <v>5040.1053187770249</v>
      </c>
      <c r="M35">
        <v>3505208.5994628444</v>
      </c>
      <c r="N35">
        <v>0</v>
      </c>
      <c r="O35">
        <v>8</v>
      </c>
      <c r="P35">
        <v>-3322.5</v>
      </c>
      <c r="Q35">
        <v>-2811.96</v>
      </c>
      <c r="R35">
        <v>-3280</v>
      </c>
      <c r="S35">
        <v>-914.66</v>
      </c>
      <c r="T35">
        <v>-7002</v>
      </c>
      <c r="U35">
        <v>520.34</v>
      </c>
      <c r="V35">
        <v>-7002.1</v>
      </c>
      <c r="W35">
        <v>2365</v>
      </c>
      <c r="X35">
        <v>-6252</v>
      </c>
      <c r="Y35">
        <v>3800</v>
      </c>
      <c r="Z35">
        <v>2209.9336321461683</v>
      </c>
      <c r="AA35">
        <v>5955.3482325781315</v>
      </c>
      <c r="AB35">
        <v>0</v>
      </c>
      <c r="AC35">
        <v>1064.1696555107644</v>
      </c>
      <c r="AD35">
        <v>1127.0074684186504</v>
      </c>
      <c r="AE35">
        <v>1127.0852605320265</v>
      </c>
      <c r="AF35">
        <v>297.39828763447258</v>
      </c>
      <c r="AG35">
        <v>1424.4446466811116</v>
      </c>
      <c r="AH35">
        <v>1886.2998163666878</v>
      </c>
      <c r="AI35">
        <v>3721.9999999999995</v>
      </c>
      <c r="AJ35">
        <v>1844.6600027105269</v>
      </c>
      <c r="AK35">
        <v>750.10000000000059</v>
      </c>
      <c r="AL35">
        <v>8613.3978079805493</v>
      </c>
      <c r="AM35">
        <v>1321.6794517015469</v>
      </c>
      <c r="AN35">
        <v>-95.021003558665456</v>
      </c>
      <c r="AO35">
        <v>-180</v>
      </c>
      <c r="AP35">
        <v>-90.003106034687008</v>
      </c>
      <c r="AQ35">
        <v>1.2722218725854067E-14</v>
      </c>
      <c r="AR35">
        <v>-23.748664412366505</v>
      </c>
      <c r="AS35">
        <v>89.999999566492605</v>
      </c>
      <c r="AT35">
        <v>-2400.1625746957502</v>
      </c>
      <c r="AU35">
        <v>-3280</v>
      </c>
      <c r="AV35">
        <v>-7719.4999989457119</v>
      </c>
      <c r="AW35">
        <v>-7002.1</v>
      </c>
      <c r="AX35">
        <v>-5963.0445588844841</v>
      </c>
      <c r="AY35">
        <v>2927.4336321461678</v>
      </c>
      <c r="AZ35">
        <v>-2730.9252207921031</v>
      </c>
      <c r="BA35">
        <v>-197.16</v>
      </c>
      <c r="BB35">
        <v>520.3011039433311</v>
      </c>
      <c r="BC35">
        <v>3082.5000000000005</v>
      </c>
      <c r="BD35">
        <v>3143.2572778859767</v>
      </c>
      <c r="BE35">
        <v>5955.3482380068308</v>
      </c>
      <c r="BF35">
        <v>-2565.2532760267472</v>
      </c>
      <c r="BG35">
        <v>-7002</v>
      </c>
      <c r="BH35">
        <v>-7719.5999989457123</v>
      </c>
      <c r="BI35">
        <v>-6252</v>
      </c>
      <c r="BJ35">
        <v>1920.9781910306526</v>
      </c>
      <c r="BK35">
        <v>2927.4336421461685</v>
      </c>
      <c r="BL35">
        <v>-851.86373761518519</v>
      </c>
      <c r="BM35">
        <v>-197.16</v>
      </c>
      <c r="BN35">
        <v>2364.9611039433312</v>
      </c>
      <c r="BO35">
        <v>3082.5000000000005</v>
      </c>
      <c r="BP35">
        <v>6612.0909546921557</v>
      </c>
      <c r="BQ35">
        <v>4633.6687863052839</v>
      </c>
      <c r="BR35">
        <v>0</v>
      </c>
      <c r="BS35">
        <v>84.97899644133453</v>
      </c>
      <c r="BT35">
        <v>89.996893965312992</v>
      </c>
      <c r="BU35">
        <v>90.003106034687022</v>
      </c>
      <c r="BV35">
        <v>23.748664412366516</v>
      </c>
      <c r="BW35">
        <v>113.74866397885911</v>
      </c>
      <c r="BX35" s="69">
        <f>Таблица1[[#This Row],[Lкан_леб,мм]]</f>
        <v>3505208.5994628444</v>
      </c>
      <c r="BY35" s="65">
        <f>Таблица1[[#This Row],[Т1]]+Таблица1[[#This Row],[Lпрям1, мм]]</f>
        <v>3507094.8992792112</v>
      </c>
      <c r="BZ35" s="65">
        <f>Таблица1[[#This Row],[Т2]]+Таблица1[[#This Row],[Lдуг 2,мм]]</f>
        <v>3508159.0689347219</v>
      </c>
      <c r="CA35" s="65">
        <f>Таблица1[[#This Row],[Т3]]+Таблица1[[#This Row],[Lпрям2, мм]]</f>
        <v>3511881.0689347219</v>
      </c>
      <c r="CB35" s="65">
        <f>Таблица1[[#This Row],[Т4]]+Таблица1[[#This Row],[Lдуг 3,мм]]</f>
        <v>3513008.0764031406</v>
      </c>
      <c r="CC35" s="65">
        <f>Таблица1[[#This Row],[Т5]]+Таблица1[[#This Row],[Lпрям3, мм]]</f>
        <v>3514852.7364058509</v>
      </c>
      <c r="CD35" s="65">
        <f>Таблица1[[#This Row],[Т6]]+Таблица1[[#This Row],[Lдуг 4,мм]]</f>
        <v>3515979.8216663827</v>
      </c>
      <c r="CE35" s="65">
        <f>Таблица1[[#This Row],[Т7]]+Таблица1[[#This Row],[Lпрям4, мм]]</f>
        <v>3516729.9216663828</v>
      </c>
      <c r="CF35" s="72">
        <f>Таблица1[[#This Row],[Т8]]+Таблица1[[#This Row],[Lдуг 5,мм]]</f>
        <v>3517027.3199540172</v>
      </c>
      <c r="CG35" s="65">
        <f>Таблица1[[#This Row],[Т9]]+Таблица1[[#This Row],[Lпрям5, мм]]</f>
        <v>3525640.7177619976</v>
      </c>
      <c r="CH35" s="65">
        <f>Таблица1[[#This Row],[Т10]]+Таблица1[[#This Row],[Lдуг 6,мм]]</f>
        <v>3527065.1624086788</v>
      </c>
      <c r="CI35" s="66">
        <f>Таблица1[[#This Row],[Т11]]+Таблица1[[#This Row],[Lпрям6, мм]]</f>
        <v>3528386.8418603805</v>
      </c>
      <c r="CJ35" s="64">
        <f>Таблица1[[#This Row],[Т12]]-Таблица1[[#This Row],[Т12]]</f>
        <v>0</v>
      </c>
      <c r="CK35" s="65">
        <f>Таблица1[[#This Row],[Т12]]-Таблица1[[#This Row],[Т11]]</f>
        <v>1321.679451701697</v>
      </c>
      <c r="CL35" s="65">
        <f>Таблица1[[#This Row],[Т12]]-Таблица1[[#This Row],[Т10]]</f>
        <v>2746.1240983828902</v>
      </c>
      <c r="CM35" s="65">
        <f>Таблица1[[#This Row],[Т12]]-Таблица1[[#This Row],[Т9]]</f>
        <v>11359.521906363312</v>
      </c>
      <c r="CN35" s="65">
        <f>Таблица1[[#This Row],[Т12]]-Таблица1[[#This Row],[Т8]]</f>
        <v>11656.920193997677</v>
      </c>
      <c r="CO35" s="65">
        <f>Таблица1[[#This Row],[Т12]]-Таблица1[[#This Row],[Т7]]</f>
        <v>12407.020193997771</v>
      </c>
      <c r="CP35" s="65">
        <f>Таблица1[[#This Row],[Т12]]-Таблица1[[#This Row],[Т6]]</f>
        <v>13534.105454529636</v>
      </c>
      <c r="CQ35" s="65">
        <f>Таблица1[[#This Row],[Т12]]-Таблица1[[#This Row],[Т5]]</f>
        <v>15378.765457239933</v>
      </c>
      <c r="CR35" s="65">
        <f>Таблица1[[#This Row],[Т12]]-Таблица1[[#This Row],[Т4]]</f>
        <v>16505.772925658617</v>
      </c>
      <c r="CS35" s="65">
        <f>Таблица1[[#This Row],[Т12]]-Таблица1[[#This Row],[Т3]]</f>
        <v>20227.772925658617</v>
      </c>
      <c r="CT35" s="65">
        <f>Таблица1[[#This Row],[Т12]]-Таблица1[[#This Row],[Т2]]</f>
        <v>21291.942581169307</v>
      </c>
      <c r="CU35" s="65">
        <f>Таблица1[[#This Row],[Т12]]-Таблица1[[#This Row],[Т1]]</f>
        <v>23178.242397536058</v>
      </c>
      <c r="CV35" s="65">
        <f>Таблица1[[#This Row],[Lкан_леб,мм]]+Таблица1[[#This Row],[Lкан_дуг, мм]]+Таблица1[[#This Row],[Lкан_прям, мм]]</f>
        <v>3528386.8418603805</v>
      </c>
      <c r="CW35" s="60">
        <f>3511128.4-(Таблица1[[#This Row],[Lкан_леб,мм]]+Таблица1[[#This Row],[∆Lлеб из за стрел]])</f>
        <v>5919.8005371554755</v>
      </c>
    </row>
    <row r="36" spans="1:101" x14ac:dyDescent="0.25">
      <c r="A36">
        <v>35</v>
      </c>
      <c r="B36">
        <v>67.342281879194587</v>
      </c>
      <c r="C36">
        <v>22.667718120805404</v>
      </c>
      <c r="D36">
        <v>2148.9221486002934</v>
      </c>
      <c r="E36">
        <v>5981.1364953131033</v>
      </c>
      <c r="F36">
        <v>2866.555306293395</v>
      </c>
      <c r="G36">
        <v>5218.2617343074526</v>
      </c>
      <c r="H36">
        <v>2866.4216586002931</v>
      </c>
      <c r="I36">
        <v>4659.4570490404994</v>
      </c>
      <c r="J36">
        <v>1321.6794462726043</v>
      </c>
      <c r="K36">
        <v>18084.740693560503</v>
      </c>
      <c r="L36">
        <v>5048.1776878753535</v>
      </c>
      <c r="M36">
        <v>3505253.9234789452</v>
      </c>
      <c r="N36">
        <v>0</v>
      </c>
      <c r="O36">
        <v>8</v>
      </c>
      <c r="P36">
        <v>-3322.5</v>
      </c>
      <c r="Q36">
        <v>-2811.96</v>
      </c>
      <c r="R36">
        <v>-3280</v>
      </c>
      <c r="S36">
        <v>-914.66</v>
      </c>
      <c r="T36">
        <v>-7002</v>
      </c>
      <c r="U36">
        <v>520.34</v>
      </c>
      <c r="V36">
        <v>-7002.1</v>
      </c>
      <c r="W36">
        <v>2365</v>
      </c>
      <c r="X36">
        <v>-6252</v>
      </c>
      <c r="Y36">
        <v>3800</v>
      </c>
      <c r="Z36">
        <v>2148.9221486002934</v>
      </c>
      <c r="AA36">
        <v>5981.1364953131033</v>
      </c>
      <c r="AB36">
        <v>0</v>
      </c>
      <c r="AC36">
        <v>1064.1696555107644</v>
      </c>
      <c r="AD36">
        <v>1127.0074684186504</v>
      </c>
      <c r="AE36">
        <v>1127.0852605320265</v>
      </c>
      <c r="AF36">
        <v>301.43447218363639</v>
      </c>
      <c r="AG36">
        <v>1428.480831230276</v>
      </c>
      <c r="AH36">
        <v>1886.2998163666878</v>
      </c>
      <c r="AI36">
        <v>3721.9999999999995</v>
      </c>
      <c r="AJ36">
        <v>1844.6600027105269</v>
      </c>
      <c r="AK36">
        <v>750.10000000000059</v>
      </c>
      <c r="AL36">
        <v>8560.0014227819902</v>
      </c>
      <c r="AM36">
        <v>1321.6794517013</v>
      </c>
      <c r="AN36">
        <v>-95.021003558665456</v>
      </c>
      <c r="AO36">
        <v>-180</v>
      </c>
      <c r="AP36">
        <v>-90.003106034687008</v>
      </c>
      <c r="AQ36">
        <v>1.2722218725854067E-14</v>
      </c>
      <c r="AR36">
        <v>-24.070972900175565</v>
      </c>
      <c r="AS36">
        <v>89.999999566492633</v>
      </c>
      <c r="AT36">
        <v>-2400.1625746957502</v>
      </c>
      <c r="AU36">
        <v>-3280</v>
      </c>
      <c r="AV36">
        <v>-7719.4999989457119</v>
      </c>
      <c r="AW36">
        <v>-7002.1</v>
      </c>
      <c r="AX36">
        <v>-5959.3547463408859</v>
      </c>
      <c r="AY36">
        <v>2866.4221486002939</v>
      </c>
      <c r="AZ36">
        <v>-2730.9252207921031</v>
      </c>
      <c r="BA36">
        <v>-197.16</v>
      </c>
      <c r="BB36">
        <v>520.3011039433311</v>
      </c>
      <c r="BC36">
        <v>3082.5000000000005</v>
      </c>
      <c r="BD36">
        <v>3144.8931342820529</v>
      </c>
      <c r="BE36">
        <v>5981.1365007418026</v>
      </c>
      <c r="BF36">
        <v>-2565.2532760267472</v>
      </c>
      <c r="BG36">
        <v>-7002</v>
      </c>
      <c r="BH36">
        <v>-7719.5999989457123</v>
      </c>
      <c r="BI36">
        <v>-6252</v>
      </c>
      <c r="BJ36">
        <v>1856.2768949411802</v>
      </c>
      <c r="BK36">
        <v>2866.4221586002932</v>
      </c>
      <c r="BL36">
        <v>-851.86373761518519</v>
      </c>
      <c r="BM36">
        <v>-197.16</v>
      </c>
      <c r="BN36">
        <v>2364.9611039433312</v>
      </c>
      <c r="BO36">
        <v>3082.5000000000005</v>
      </c>
      <c r="BP36">
        <v>6636.2433610310518</v>
      </c>
      <c r="BQ36">
        <v>4659.4570490405031</v>
      </c>
      <c r="BR36">
        <v>0</v>
      </c>
      <c r="BS36">
        <v>84.97899644133453</v>
      </c>
      <c r="BT36">
        <v>89.996893965312992</v>
      </c>
      <c r="BU36">
        <v>90.003106034687022</v>
      </c>
      <c r="BV36">
        <v>24.070972900175576</v>
      </c>
      <c r="BW36">
        <v>114.0709724666682</v>
      </c>
      <c r="BX36" s="69">
        <f>Таблица1[[#This Row],[Lкан_леб,мм]]</f>
        <v>3505253.9234789452</v>
      </c>
      <c r="BY36" s="65">
        <f>Таблица1[[#This Row],[Т1]]+Таблица1[[#This Row],[Lпрям1, мм]]</f>
        <v>3507140.2232953119</v>
      </c>
      <c r="BZ36" s="65">
        <f>Таблица1[[#This Row],[Т2]]+Таблица1[[#This Row],[Lдуг 2,мм]]</f>
        <v>3508204.3929508226</v>
      </c>
      <c r="CA36" s="65">
        <f>Таблица1[[#This Row],[Т3]]+Таблица1[[#This Row],[Lпрям2, мм]]</f>
        <v>3511926.3929508226</v>
      </c>
      <c r="CB36" s="65">
        <f>Таблица1[[#This Row],[Т4]]+Таблица1[[#This Row],[Lдуг 3,мм]]</f>
        <v>3513053.4004192413</v>
      </c>
      <c r="CC36" s="65">
        <f>Таблица1[[#This Row],[Т5]]+Таблица1[[#This Row],[Lпрям3, мм]]</f>
        <v>3514898.0604219516</v>
      </c>
      <c r="CD36" s="65">
        <f>Таблица1[[#This Row],[Т6]]+Таблица1[[#This Row],[Lдуг 4,мм]]</f>
        <v>3516025.1456824834</v>
      </c>
      <c r="CE36" s="65">
        <f>Таблица1[[#This Row],[Т7]]+Таблица1[[#This Row],[Lпрям4, мм]]</f>
        <v>3516775.2456824835</v>
      </c>
      <c r="CF36" s="72">
        <f>Таблица1[[#This Row],[Т8]]+Таблица1[[#This Row],[Lдуг 5,мм]]</f>
        <v>3517076.6801546672</v>
      </c>
      <c r="CG36" s="65">
        <f>Таблица1[[#This Row],[Т9]]+Таблица1[[#This Row],[Lпрям5, мм]]</f>
        <v>3525636.6815774492</v>
      </c>
      <c r="CH36" s="65">
        <f>Таблица1[[#This Row],[Т10]]+Таблица1[[#This Row],[Lдуг 6,мм]]</f>
        <v>3527065.1624086793</v>
      </c>
      <c r="CI36" s="66">
        <f>Таблица1[[#This Row],[Т11]]+Таблица1[[#This Row],[Lпрям6, мм]]</f>
        <v>3528386.8418603805</v>
      </c>
      <c r="CJ36" s="64">
        <f>Таблица1[[#This Row],[Т12]]-Таблица1[[#This Row],[Т12]]</f>
        <v>0</v>
      </c>
      <c r="CK36" s="65">
        <f>Таблица1[[#This Row],[Т12]]-Таблица1[[#This Row],[Т11]]</f>
        <v>1321.6794517012313</v>
      </c>
      <c r="CL36" s="65">
        <f>Таблица1[[#This Row],[Т12]]-Таблица1[[#This Row],[Т10]]</f>
        <v>2750.1602829312906</v>
      </c>
      <c r="CM36" s="65">
        <f>Таблица1[[#This Row],[Т12]]-Таблица1[[#This Row],[Т9]]</f>
        <v>11310.161705713253</v>
      </c>
      <c r="CN36" s="65">
        <f>Таблица1[[#This Row],[Т12]]-Таблица1[[#This Row],[Т8]]</f>
        <v>11611.59617789695</v>
      </c>
      <c r="CO36" s="65">
        <f>Таблица1[[#This Row],[Т12]]-Таблица1[[#This Row],[Т7]]</f>
        <v>12361.696177897044</v>
      </c>
      <c r="CP36" s="65">
        <f>Таблица1[[#This Row],[Т12]]-Таблица1[[#This Row],[Т6]]</f>
        <v>13488.781438428909</v>
      </c>
      <c r="CQ36" s="65">
        <f>Таблица1[[#This Row],[Т12]]-Таблица1[[#This Row],[Т5]]</f>
        <v>15333.441441139206</v>
      </c>
      <c r="CR36" s="65">
        <f>Таблица1[[#This Row],[Т12]]-Таблица1[[#This Row],[Т4]]</f>
        <v>16460.44890955789</v>
      </c>
      <c r="CS36" s="65">
        <f>Таблица1[[#This Row],[Т12]]-Таблица1[[#This Row],[Т3]]</f>
        <v>20182.44890955789</v>
      </c>
      <c r="CT36" s="65">
        <f>Таблица1[[#This Row],[Т12]]-Таблица1[[#This Row],[Т2]]</f>
        <v>21246.61856506858</v>
      </c>
      <c r="CU36" s="65">
        <f>Таблица1[[#This Row],[Т12]]-Таблица1[[#This Row],[Т1]]</f>
        <v>23132.918381435331</v>
      </c>
      <c r="CV36" s="65">
        <f>Таблица1[[#This Row],[Lкан_леб,мм]]+Таблица1[[#This Row],[Lкан_дуг, мм]]+Таблица1[[#This Row],[Lкан_прям, мм]]</f>
        <v>3528386.841860381</v>
      </c>
      <c r="CW36" s="60">
        <f>3511128.4-(Таблица1[[#This Row],[Lкан_леб,мм]]+Таблица1[[#This Row],[∆Lлеб из за стрел]])</f>
        <v>5874.4765210547484</v>
      </c>
    </row>
    <row r="37" spans="1:101" x14ac:dyDescent="0.25">
      <c r="A37">
        <v>36</v>
      </c>
      <c r="B37">
        <v>67.852348993288544</v>
      </c>
      <c r="C37">
        <v>22.157651006711447</v>
      </c>
      <c r="D37">
        <v>2087.6835095522883</v>
      </c>
      <c r="E37">
        <v>6006.3805977313841</v>
      </c>
      <c r="F37">
        <v>2805.3166672453899</v>
      </c>
      <c r="G37">
        <v>5243.5058367257334</v>
      </c>
      <c r="H37">
        <v>2805.183019552288</v>
      </c>
      <c r="I37">
        <v>4684.7011514585884</v>
      </c>
      <c r="J37">
        <v>1321.679446272796</v>
      </c>
      <c r="K37">
        <v>18031.161043859553</v>
      </c>
      <c r="L37">
        <v>5056.2757039803473</v>
      </c>
      <c r="M37">
        <v>3505299.4051125408</v>
      </c>
      <c r="N37">
        <v>0</v>
      </c>
      <c r="O37">
        <v>8</v>
      </c>
      <c r="P37">
        <v>-3322.5</v>
      </c>
      <c r="Q37">
        <v>-2811.96</v>
      </c>
      <c r="R37">
        <v>-3280</v>
      </c>
      <c r="S37">
        <v>-914.66</v>
      </c>
      <c r="T37">
        <v>-7002</v>
      </c>
      <c r="U37">
        <v>520.34</v>
      </c>
      <c r="V37">
        <v>-7002.1</v>
      </c>
      <c r="W37">
        <v>2365</v>
      </c>
      <c r="X37">
        <v>-6252</v>
      </c>
      <c r="Y37">
        <v>3800</v>
      </c>
      <c r="Z37">
        <v>2087.6835095522883</v>
      </c>
      <c r="AA37">
        <v>6006.3805977313841</v>
      </c>
      <c r="AB37">
        <v>0</v>
      </c>
      <c r="AC37">
        <v>1064.1696555107644</v>
      </c>
      <c r="AD37">
        <v>1127.0074684186504</v>
      </c>
      <c r="AE37">
        <v>1127.0852605320265</v>
      </c>
      <c r="AF37">
        <v>305.483480236133</v>
      </c>
      <c r="AG37">
        <v>1432.5298392827724</v>
      </c>
      <c r="AH37">
        <v>1886.2998163666878</v>
      </c>
      <c r="AI37">
        <v>3721.9999999999995</v>
      </c>
      <c r="AJ37">
        <v>1844.6600027105269</v>
      </c>
      <c r="AK37">
        <v>750.10000000000059</v>
      </c>
      <c r="AL37">
        <v>8506.421773080845</v>
      </c>
      <c r="AM37">
        <v>1321.6794517014919</v>
      </c>
      <c r="AN37">
        <v>-95.021003558665456</v>
      </c>
      <c r="AO37">
        <v>-180</v>
      </c>
      <c r="AP37">
        <v>-90.003106034687008</v>
      </c>
      <c r="AQ37">
        <v>1.2722218725854067E-14</v>
      </c>
      <c r="AR37">
        <v>-24.394305405572837</v>
      </c>
      <c r="AS37">
        <v>89.999999566492633</v>
      </c>
      <c r="AT37">
        <v>-2400.1625746957502</v>
      </c>
      <c r="AU37">
        <v>-3280</v>
      </c>
      <c r="AV37">
        <v>-7719.4999989457119</v>
      </c>
      <c r="AW37">
        <v>-7002.1</v>
      </c>
      <c r="AX37">
        <v>-5955.6625156564805</v>
      </c>
      <c r="AY37">
        <v>2805.1835095522888</v>
      </c>
      <c r="AZ37">
        <v>-2730.9252207921031</v>
      </c>
      <c r="BA37">
        <v>-197.16</v>
      </c>
      <c r="BB37">
        <v>520.3011039433311</v>
      </c>
      <c r="BC37">
        <v>3082.5000000000005</v>
      </c>
      <c r="BD37">
        <v>3146.555017332787</v>
      </c>
      <c r="BE37">
        <v>6006.3806031600834</v>
      </c>
      <c r="BF37">
        <v>-2565.2532760267472</v>
      </c>
      <c r="BG37">
        <v>-7002</v>
      </c>
      <c r="BH37">
        <v>-7719.5999989457123</v>
      </c>
      <c r="BI37">
        <v>-6252</v>
      </c>
      <c r="BJ37">
        <v>1791.3460252087689</v>
      </c>
      <c r="BK37">
        <v>2805.1835195522881</v>
      </c>
      <c r="BL37">
        <v>-851.86373761518519</v>
      </c>
      <c r="BM37">
        <v>-197.16</v>
      </c>
      <c r="BN37">
        <v>2364.9611039433312</v>
      </c>
      <c r="BO37">
        <v>3082.5000000000005</v>
      </c>
      <c r="BP37">
        <v>6659.8255803985976</v>
      </c>
      <c r="BQ37">
        <v>4684.701151458592</v>
      </c>
      <c r="BR37">
        <v>0</v>
      </c>
      <c r="BS37">
        <v>84.97899644133453</v>
      </c>
      <c r="BT37">
        <v>89.996893965312992</v>
      </c>
      <c r="BU37">
        <v>90.003106034687022</v>
      </c>
      <c r="BV37">
        <v>24.394305405572851</v>
      </c>
      <c r="BW37">
        <v>114.39430497206547</v>
      </c>
      <c r="BX37" s="69">
        <f>Таблица1[[#This Row],[Lкан_леб,мм]]</f>
        <v>3505299.4051125408</v>
      </c>
      <c r="BY37" s="65">
        <f>Таблица1[[#This Row],[Т1]]+Таблица1[[#This Row],[Lпрям1, мм]]</f>
        <v>3507185.7049289076</v>
      </c>
      <c r="BZ37" s="65">
        <f>Таблица1[[#This Row],[Т2]]+Таблица1[[#This Row],[Lдуг 2,мм]]</f>
        <v>3508249.8745844183</v>
      </c>
      <c r="CA37" s="65">
        <f>Таблица1[[#This Row],[Т3]]+Таблица1[[#This Row],[Lпрям2, мм]]</f>
        <v>3511971.8745844183</v>
      </c>
      <c r="CB37" s="65">
        <f>Таблица1[[#This Row],[Т4]]+Таблица1[[#This Row],[Lдуг 3,мм]]</f>
        <v>3513098.8820528369</v>
      </c>
      <c r="CC37" s="65">
        <f>Таблица1[[#This Row],[Т5]]+Таблица1[[#This Row],[Lпрям3, мм]]</f>
        <v>3514943.5420555472</v>
      </c>
      <c r="CD37" s="65">
        <f>Таблица1[[#This Row],[Т6]]+Таблица1[[#This Row],[Lдуг 4,мм]]</f>
        <v>3516070.6273160791</v>
      </c>
      <c r="CE37" s="65">
        <f>Таблица1[[#This Row],[Т7]]+Таблица1[[#This Row],[Lпрям4, мм]]</f>
        <v>3516820.7273160792</v>
      </c>
      <c r="CF37" s="72">
        <f>Таблица1[[#This Row],[Т8]]+Таблица1[[#This Row],[Lдуг 5,мм]]</f>
        <v>3517126.2107963152</v>
      </c>
      <c r="CG37" s="65">
        <f>Таблица1[[#This Row],[Т9]]+Таблица1[[#This Row],[Lпрям5, мм]]</f>
        <v>3525632.6325693959</v>
      </c>
      <c r="CH37" s="65">
        <f>Таблица1[[#This Row],[Т10]]+Таблица1[[#This Row],[Lдуг 6,мм]]</f>
        <v>3527065.1624086788</v>
      </c>
      <c r="CI37" s="66">
        <f>Таблица1[[#This Row],[Т11]]+Таблица1[[#This Row],[Lпрям6, мм]]</f>
        <v>3528386.8418603805</v>
      </c>
      <c r="CJ37" s="64">
        <f>Таблица1[[#This Row],[Т12]]-Таблица1[[#This Row],[Т12]]</f>
        <v>0</v>
      </c>
      <c r="CK37" s="65">
        <f>Таблица1[[#This Row],[Т12]]-Таблица1[[#This Row],[Т11]]</f>
        <v>1321.679451701697</v>
      </c>
      <c r="CL37" s="65">
        <f>Таблица1[[#This Row],[Т12]]-Таблица1[[#This Row],[Т10]]</f>
        <v>2754.2092909845524</v>
      </c>
      <c r="CM37" s="65">
        <f>Таблица1[[#This Row],[Т12]]-Таблица1[[#This Row],[Т9]]</f>
        <v>11260.631064065266</v>
      </c>
      <c r="CN37" s="65">
        <f>Таблица1[[#This Row],[Т12]]-Таблица1[[#This Row],[Т8]]</f>
        <v>11566.114544301294</v>
      </c>
      <c r="CO37" s="65">
        <f>Таблица1[[#This Row],[Т12]]-Таблица1[[#This Row],[Т7]]</f>
        <v>12316.214544301387</v>
      </c>
      <c r="CP37" s="65">
        <f>Таблица1[[#This Row],[Т12]]-Таблица1[[#This Row],[Т6]]</f>
        <v>13443.299804833252</v>
      </c>
      <c r="CQ37" s="65">
        <f>Таблица1[[#This Row],[Т12]]-Таблица1[[#This Row],[Т5]]</f>
        <v>15287.95980754355</v>
      </c>
      <c r="CR37" s="65">
        <f>Таблица1[[#This Row],[Т12]]-Таблица1[[#This Row],[Т4]]</f>
        <v>16414.967275962234</v>
      </c>
      <c r="CS37" s="65">
        <f>Таблица1[[#This Row],[Т12]]-Таблица1[[#This Row],[Т3]]</f>
        <v>20136.967275962234</v>
      </c>
      <c r="CT37" s="65">
        <f>Таблица1[[#This Row],[Т12]]-Таблица1[[#This Row],[Т2]]</f>
        <v>21201.136931472924</v>
      </c>
      <c r="CU37" s="65">
        <f>Таблица1[[#This Row],[Т12]]-Таблица1[[#This Row],[Т1]]</f>
        <v>23087.436747839674</v>
      </c>
      <c r="CV37" s="65">
        <f>Таблица1[[#This Row],[Lкан_леб,мм]]+Таблица1[[#This Row],[Lкан_дуг, мм]]+Таблица1[[#This Row],[Lкан_прям, мм]]</f>
        <v>3528386.8418603805</v>
      </c>
      <c r="CW37" s="60">
        <f>3511128.4-(Таблица1[[#This Row],[Lкан_леб,мм]]+Таблица1[[#This Row],[∆Lлеб из за стрел]])</f>
        <v>5828.9948874590918</v>
      </c>
    </row>
    <row r="38" spans="1:101" x14ac:dyDescent="0.25">
      <c r="A38">
        <v>37</v>
      </c>
      <c r="B38">
        <v>68.362416107382501</v>
      </c>
      <c r="C38">
        <v>21.647583892617494</v>
      </c>
      <c r="D38">
        <v>2026.2225682452465</v>
      </c>
      <c r="E38">
        <v>6031.0785392044882</v>
      </c>
      <c r="F38">
        <v>2743.8557259383479</v>
      </c>
      <c r="G38">
        <v>5268.2037781988365</v>
      </c>
      <c r="H38">
        <v>2743.7220782452468</v>
      </c>
      <c r="I38">
        <v>4709.3990929317506</v>
      </c>
      <c r="J38">
        <v>1321.6794462727376</v>
      </c>
      <c r="K38">
        <v>17977.398931353171</v>
      </c>
      <c r="L38">
        <v>5064.399918322446</v>
      </c>
      <c r="M38">
        <v>3505345.0430107056</v>
      </c>
      <c r="N38">
        <v>0</v>
      </c>
      <c r="O38">
        <v>8</v>
      </c>
      <c r="P38">
        <v>-3322.5</v>
      </c>
      <c r="Q38">
        <v>-2811.96</v>
      </c>
      <c r="R38">
        <v>-3280</v>
      </c>
      <c r="S38">
        <v>-914.66</v>
      </c>
      <c r="T38">
        <v>-7002</v>
      </c>
      <c r="U38">
        <v>520.34</v>
      </c>
      <c r="V38">
        <v>-7002.1</v>
      </c>
      <c r="W38">
        <v>2365</v>
      </c>
      <c r="X38">
        <v>-6252</v>
      </c>
      <c r="Y38">
        <v>3800</v>
      </c>
      <c r="Z38">
        <v>2026.2225682452465</v>
      </c>
      <c r="AA38">
        <v>6031.0785392044882</v>
      </c>
      <c r="AB38">
        <v>0</v>
      </c>
      <c r="AC38">
        <v>1064.1696555107644</v>
      </c>
      <c r="AD38">
        <v>1127.0074684186504</v>
      </c>
      <c r="AE38">
        <v>1127.0852605320265</v>
      </c>
      <c r="AF38">
        <v>309.54558740718329</v>
      </c>
      <c r="AG38">
        <v>1436.5919464538222</v>
      </c>
      <c r="AH38">
        <v>1886.2998163666878</v>
      </c>
      <c r="AI38">
        <v>3721.9999999999995</v>
      </c>
      <c r="AJ38">
        <v>1844.6600027105269</v>
      </c>
      <c r="AK38">
        <v>750.10000000000059</v>
      </c>
      <c r="AL38">
        <v>8452.6596605745199</v>
      </c>
      <c r="AM38">
        <v>1321.6794517014332</v>
      </c>
      <c r="AN38">
        <v>-95.021003558665456</v>
      </c>
      <c r="AO38">
        <v>-180</v>
      </c>
      <c r="AP38">
        <v>-90.003106034687008</v>
      </c>
      <c r="AQ38">
        <v>1.2722218725854067E-14</v>
      </c>
      <c r="AR38">
        <v>-24.718683937741481</v>
      </c>
      <c r="AS38">
        <v>89.999999566492619</v>
      </c>
      <c r="AT38">
        <v>-2400.1625746957502</v>
      </c>
      <c r="AU38">
        <v>-3280</v>
      </c>
      <c r="AV38">
        <v>-7719.4999989457119</v>
      </c>
      <c r="AW38">
        <v>-7002.1</v>
      </c>
      <c r="AX38">
        <v>-5951.9678231589432</v>
      </c>
      <c r="AY38">
        <v>2743.7225682452463</v>
      </c>
      <c r="AZ38">
        <v>-2730.9252207921031</v>
      </c>
      <c r="BA38">
        <v>-197.16</v>
      </c>
      <c r="BB38">
        <v>520.3011039433311</v>
      </c>
      <c r="BC38">
        <v>3082.5000000000005</v>
      </c>
      <c r="BD38">
        <v>3148.2431873313353</v>
      </c>
      <c r="BE38">
        <v>6031.0785446331874</v>
      </c>
      <c r="BF38">
        <v>-2565.2532760267472</v>
      </c>
      <c r="BG38">
        <v>-7002</v>
      </c>
      <c r="BH38">
        <v>-7719.5999989457123</v>
      </c>
      <c r="BI38">
        <v>-6252</v>
      </c>
      <c r="BJ38">
        <v>1726.1903914041907</v>
      </c>
      <c r="BK38">
        <v>2743.722578245247</v>
      </c>
      <c r="BL38">
        <v>-851.86373761518519</v>
      </c>
      <c r="BM38">
        <v>-197.16</v>
      </c>
      <c r="BN38">
        <v>2364.9611039433312</v>
      </c>
      <c r="BO38">
        <v>3082.5000000000005</v>
      </c>
      <c r="BP38">
        <v>6682.8353518731537</v>
      </c>
      <c r="BQ38">
        <v>4709.3990929317542</v>
      </c>
      <c r="BR38">
        <v>0</v>
      </c>
      <c r="BS38">
        <v>84.97899644133453</v>
      </c>
      <c r="BT38">
        <v>89.996893965312992</v>
      </c>
      <c r="BU38">
        <v>90.003106034687022</v>
      </c>
      <c r="BV38">
        <v>24.718683937741496</v>
      </c>
      <c r="BW38">
        <v>114.71868350423409</v>
      </c>
      <c r="BX38" s="69">
        <f>Таблица1[[#This Row],[Lкан_леб,мм]]</f>
        <v>3505345.0430107056</v>
      </c>
      <c r="BY38" s="65">
        <f>Таблица1[[#This Row],[Т1]]+Таблица1[[#This Row],[Lпрям1, мм]]</f>
        <v>3507231.3428270724</v>
      </c>
      <c r="BZ38" s="65">
        <f>Таблица1[[#This Row],[Т2]]+Таблица1[[#This Row],[Lдуг 2,мм]]</f>
        <v>3508295.5124825831</v>
      </c>
      <c r="CA38" s="65">
        <f>Таблица1[[#This Row],[Т3]]+Таблица1[[#This Row],[Lпрям2, мм]]</f>
        <v>3512017.5124825831</v>
      </c>
      <c r="CB38" s="65">
        <f>Таблица1[[#This Row],[Т4]]+Таблица1[[#This Row],[Lдуг 3,мм]]</f>
        <v>3513144.5199510017</v>
      </c>
      <c r="CC38" s="65">
        <f>Таблица1[[#This Row],[Т5]]+Таблица1[[#This Row],[Lпрям3, мм]]</f>
        <v>3514989.179953712</v>
      </c>
      <c r="CD38" s="65">
        <f>Таблица1[[#This Row],[Т6]]+Таблица1[[#This Row],[Lдуг 4,мм]]</f>
        <v>3516116.2652142439</v>
      </c>
      <c r="CE38" s="65">
        <f>Таблица1[[#This Row],[Т7]]+Таблица1[[#This Row],[Lпрям4, мм]]</f>
        <v>3516866.365214244</v>
      </c>
      <c r="CF38" s="72">
        <f>Таблица1[[#This Row],[Т8]]+Таблица1[[#This Row],[Lдуг 5,мм]]</f>
        <v>3517175.910801651</v>
      </c>
      <c r="CG38" s="65">
        <f>Таблица1[[#This Row],[Т9]]+Таблица1[[#This Row],[Lпрям5, мм]]</f>
        <v>3525628.5704622255</v>
      </c>
      <c r="CH38" s="65">
        <f>Таблица1[[#This Row],[Т10]]+Таблица1[[#This Row],[Lдуг 6,мм]]</f>
        <v>3527065.1624086793</v>
      </c>
      <c r="CI38" s="66">
        <f>Таблица1[[#This Row],[Т11]]+Таблица1[[#This Row],[Lпрям6, мм]]</f>
        <v>3528386.8418603805</v>
      </c>
      <c r="CJ38" s="64">
        <f>Таблица1[[#This Row],[Т12]]-Таблица1[[#This Row],[Т12]]</f>
        <v>0</v>
      </c>
      <c r="CK38" s="65">
        <f>Таблица1[[#This Row],[Т12]]-Таблица1[[#This Row],[Т11]]</f>
        <v>1321.6794517012313</v>
      </c>
      <c r="CL38" s="65">
        <f>Таблица1[[#This Row],[Т12]]-Таблица1[[#This Row],[Т10]]</f>
        <v>2758.2713981550187</v>
      </c>
      <c r="CM38" s="65">
        <f>Таблица1[[#This Row],[Т12]]-Таблица1[[#This Row],[Т9]]</f>
        <v>11210.931058729533</v>
      </c>
      <c r="CN38" s="65">
        <f>Таблица1[[#This Row],[Т12]]-Таблица1[[#This Row],[Т8]]</f>
        <v>11520.476646136492</v>
      </c>
      <c r="CO38" s="65">
        <f>Таблица1[[#This Row],[Т12]]-Таблица1[[#This Row],[Т7]]</f>
        <v>12270.576646136586</v>
      </c>
      <c r="CP38" s="65">
        <f>Таблица1[[#This Row],[Т12]]-Таблица1[[#This Row],[Т6]]</f>
        <v>13397.661906668451</v>
      </c>
      <c r="CQ38" s="65">
        <f>Таблица1[[#This Row],[Т12]]-Таблица1[[#This Row],[Т5]]</f>
        <v>15242.321909378748</v>
      </c>
      <c r="CR38" s="65">
        <f>Таблица1[[#This Row],[Т12]]-Таблица1[[#This Row],[Т4]]</f>
        <v>16369.329377797432</v>
      </c>
      <c r="CS38" s="65">
        <f>Таблица1[[#This Row],[Т12]]-Таблица1[[#This Row],[Т3]]</f>
        <v>20091.329377797432</v>
      </c>
      <c r="CT38" s="65">
        <f>Таблица1[[#This Row],[Т12]]-Таблица1[[#This Row],[Т2]]</f>
        <v>21155.499033308122</v>
      </c>
      <c r="CU38" s="65">
        <f>Таблица1[[#This Row],[Т12]]-Таблица1[[#This Row],[Т1]]</f>
        <v>23041.798849674873</v>
      </c>
      <c r="CV38" s="65">
        <f>Таблица1[[#This Row],[Lкан_леб,мм]]+Таблица1[[#This Row],[Lкан_дуг, мм]]+Таблица1[[#This Row],[Lкан_прям, мм]]</f>
        <v>3528386.8418603814</v>
      </c>
      <c r="CW38" s="60">
        <f>3511128.4-(Таблица1[[#This Row],[Lкан_леб,мм]]+Таблица1[[#This Row],[∆Lлеб из за стрел]])</f>
        <v>5783.3569892942905</v>
      </c>
    </row>
    <row r="39" spans="1:101" x14ac:dyDescent="0.25">
      <c r="A39">
        <v>38</v>
      </c>
      <c r="B39">
        <v>68.872483221476458</v>
      </c>
      <c r="C39">
        <v>21.137516778523537</v>
      </c>
      <c r="D39">
        <v>1964.544195540009</v>
      </c>
      <c r="E39">
        <v>6055.2283623879057</v>
      </c>
      <c r="F39">
        <v>2682.1773532331104</v>
      </c>
      <c r="G39">
        <v>5292.353601382255</v>
      </c>
      <c r="H39">
        <v>2682.0437055400093</v>
      </c>
      <c r="I39">
        <v>4733.5489161151145</v>
      </c>
      <c r="J39">
        <v>1321.6794462727917</v>
      </c>
      <c r="K39">
        <v>17923.455153803981</v>
      </c>
      <c r="L39">
        <v>5072.5508983466952</v>
      </c>
      <c r="M39">
        <v>3505390.8358082301</v>
      </c>
      <c r="N39">
        <v>0</v>
      </c>
      <c r="O39">
        <v>8</v>
      </c>
      <c r="P39">
        <v>-3322.5</v>
      </c>
      <c r="Q39">
        <v>-2811.96</v>
      </c>
      <c r="R39">
        <v>-3280</v>
      </c>
      <c r="S39">
        <v>-914.66</v>
      </c>
      <c r="T39">
        <v>-7002</v>
      </c>
      <c r="U39">
        <v>520.34</v>
      </c>
      <c r="V39">
        <v>-7002.1</v>
      </c>
      <c r="W39">
        <v>2365</v>
      </c>
      <c r="X39">
        <v>-6252</v>
      </c>
      <c r="Y39">
        <v>3800</v>
      </c>
      <c r="Z39">
        <v>1964.544195540009</v>
      </c>
      <c r="AA39">
        <v>6055.2283623879057</v>
      </c>
      <c r="AB39">
        <v>0</v>
      </c>
      <c r="AC39">
        <v>1064.1696555107644</v>
      </c>
      <c r="AD39">
        <v>1127.0074684186504</v>
      </c>
      <c r="AE39">
        <v>1127.0852605320265</v>
      </c>
      <c r="AF39">
        <v>313.62107741930743</v>
      </c>
      <c r="AG39">
        <v>1440.6674364659466</v>
      </c>
      <c r="AH39">
        <v>1886.2998163666878</v>
      </c>
      <c r="AI39">
        <v>3721.9999999999995</v>
      </c>
      <c r="AJ39">
        <v>1844.6600027105269</v>
      </c>
      <c r="AK39">
        <v>750.10000000000059</v>
      </c>
      <c r="AL39">
        <v>8398.7158830252774</v>
      </c>
      <c r="AM39">
        <v>1321.6794517014873</v>
      </c>
      <c r="AN39">
        <v>-95.021003558665456</v>
      </c>
      <c r="AO39">
        <v>-180</v>
      </c>
      <c r="AP39">
        <v>-90.003106034687008</v>
      </c>
      <c r="AQ39">
        <v>1.2722218725854067E-14</v>
      </c>
      <c r="AR39">
        <v>-25.04413115327101</v>
      </c>
      <c r="AS39">
        <v>89.999999566492619</v>
      </c>
      <c r="AT39">
        <v>-2400.1625746957502</v>
      </c>
      <c r="AU39">
        <v>-3280</v>
      </c>
      <c r="AV39">
        <v>-7719.4999989457119</v>
      </c>
      <c r="AW39">
        <v>-7002.1</v>
      </c>
      <c r="AX39">
        <v>-5948.2706226854116</v>
      </c>
      <c r="AY39">
        <v>2682.0441955400092</v>
      </c>
      <c r="AZ39">
        <v>-2730.9252207921031</v>
      </c>
      <c r="BA39">
        <v>-197.16</v>
      </c>
      <c r="BB39">
        <v>520.3011039433311</v>
      </c>
      <c r="BC39">
        <v>3082.5000000000005</v>
      </c>
      <c r="BD39">
        <v>3149.9579126271187</v>
      </c>
      <c r="BE39">
        <v>6055.228367816605</v>
      </c>
      <c r="BF39">
        <v>-2565.2532760267472</v>
      </c>
      <c r="BG39">
        <v>-7002</v>
      </c>
      <c r="BH39">
        <v>-7719.5999989457123</v>
      </c>
      <c r="BI39">
        <v>-6252</v>
      </c>
      <c r="BJ39">
        <v>1660.8148182254213</v>
      </c>
      <c r="BK39">
        <v>2682.0442055400094</v>
      </c>
      <c r="BL39">
        <v>-851.86373761518519</v>
      </c>
      <c r="BM39">
        <v>-197.16</v>
      </c>
      <c r="BN39">
        <v>2364.9611039433312</v>
      </c>
      <c r="BO39">
        <v>3082.5000000000005</v>
      </c>
      <c r="BP39">
        <v>6705.2704497607874</v>
      </c>
      <c r="BQ39">
        <v>4733.5489161151181</v>
      </c>
      <c r="BR39">
        <v>0</v>
      </c>
      <c r="BS39">
        <v>84.97899644133453</v>
      </c>
      <c r="BT39">
        <v>89.996893965312992</v>
      </c>
      <c r="BU39">
        <v>90.003106034687022</v>
      </c>
      <c r="BV39">
        <v>25.044131153271024</v>
      </c>
      <c r="BW39">
        <v>115.04413071976363</v>
      </c>
      <c r="BX39" s="69">
        <f>Таблица1[[#This Row],[Lкан_леб,мм]]</f>
        <v>3505390.8358082301</v>
      </c>
      <c r="BY39" s="65">
        <f>Таблица1[[#This Row],[Т1]]+Таблица1[[#This Row],[Lпрям1, мм]]</f>
        <v>3507277.1356245968</v>
      </c>
      <c r="BZ39" s="65">
        <f>Таблица1[[#This Row],[Т2]]+Таблица1[[#This Row],[Lдуг 2,мм]]</f>
        <v>3508341.3052801075</v>
      </c>
      <c r="CA39" s="65">
        <f>Таблица1[[#This Row],[Т3]]+Таблица1[[#This Row],[Lпрям2, мм]]</f>
        <v>3512063.3052801075</v>
      </c>
      <c r="CB39" s="65">
        <f>Таблица1[[#This Row],[Т4]]+Таблица1[[#This Row],[Lдуг 3,мм]]</f>
        <v>3513190.3127485262</v>
      </c>
      <c r="CC39" s="65">
        <f>Таблица1[[#This Row],[Т5]]+Таблица1[[#This Row],[Lпрям3, мм]]</f>
        <v>3515034.9727512365</v>
      </c>
      <c r="CD39" s="65">
        <f>Таблица1[[#This Row],[Т6]]+Таблица1[[#This Row],[Lдуг 4,мм]]</f>
        <v>3516162.0580117684</v>
      </c>
      <c r="CE39" s="65">
        <f>Таблица1[[#This Row],[Т7]]+Таблица1[[#This Row],[Lпрям4, мм]]</f>
        <v>3516912.1580117685</v>
      </c>
      <c r="CF39" s="72">
        <f>Таблица1[[#This Row],[Т8]]+Таблица1[[#This Row],[Lдуг 5,мм]]</f>
        <v>3517225.7790891877</v>
      </c>
      <c r="CG39" s="65">
        <f>Таблица1[[#This Row],[Т9]]+Таблица1[[#This Row],[Lпрям5, мм]]</f>
        <v>3525624.4949722132</v>
      </c>
      <c r="CH39" s="65">
        <f>Таблица1[[#This Row],[Т10]]+Таблица1[[#This Row],[Lдуг 6,мм]]</f>
        <v>3527065.1624086793</v>
      </c>
      <c r="CI39" s="66">
        <f>Таблица1[[#This Row],[Т11]]+Таблица1[[#This Row],[Lпрям6, мм]]</f>
        <v>3528386.841860381</v>
      </c>
      <c r="CJ39" s="64">
        <f>Таблица1[[#This Row],[Т12]]-Таблица1[[#This Row],[Т12]]</f>
        <v>0</v>
      </c>
      <c r="CK39" s="65">
        <f>Таблица1[[#This Row],[Т12]]-Таблица1[[#This Row],[Т11]]</f>
        <v>1321.679451701697</v>
      </c>
      <c r="CL39" s="65">
        <f>Таблица1[[#This Row],[Т12]]-Таблица1[[#This Row],[Т10]]</f>
        <v>2762.3468881677836</v>
      </c>
      <c r="CM39" s="65">
        <f>Таблица1[[#This Row],[Т12]]-Таблица1[[#This Row],[Т9]]</f>
        <v>11161.062771193217</v>
      </c>
      <c r="CN39" s="65">
        <f>Таблица1[[#This Row],[Т12]]-Таблица1[[#This Row],[Т8]]</f>
        <v>11474.683848612476</v>
      </c>
      <c r="CO39" s="65">
        <f>Таблица1[[#This Row],[Т12]]-Таблица1[[#This Row],[Т7]]</f>
        <v>12224.783848612569</v>
      </c>
      <c r="CP39" s="65">
        <f>Таблица1[[#This Row],[Т12]]-Таблица1[[#This Row],[Т6]]</f>
        <v>13351.869109144434</v>
      </c>
      <c r="CQ39" s="65">
        <f>Таблица1[[#This Row],[Т12]]-Таблица1[[#This Row],[Т5]]</f>
        <v>15196.529111854732</v>
      </c>
      <c r="CR39" s="65">
        <f>Таблица1[[#This Row],[Т12]]-Таблица1[[#This Row],[Т4]]</f>
        <v>16323.536580273416</v>
      </c>
      <c r="CS39" s="65">
        <f>Таблица1[[#This Row],[Т12]]-Таблица1[[#This Row],[Т3]]</f>
        <v>20045.536580273416</v>
      </c>
      <c r="CT39" s="65">
        <f>Таблица1[[#This Row],[Т12]]-Таблица1[[#This Row],[Т2]]</f>
        <v>21109.706235784106</v>
      </c>
      <c r="CU39" s="65">
        <f>Таблица1[[#This Row],[Т12]]-Таблица1[[#This Row],[Т1]]</f>
        <v>22996.006052150857</v>
      </c>
      <c r="CV39" s="65">
        <f>Таблица1[[#This Row],[Lкан_леб,мм]]+Таблица1[[#This Row],[Lкан_дуг, мм]]+Таблица1[[#This Row],[Lкан_прям, мм]]</f>
        <v>3528386.8418603805</v>
      </c>
      <c r="CW39" s="60">
        <f>3511128.4-(Таблица1[[#This Row],[Lкан_леб,мм]]+Таблица1[[#This Row],[∆Lлеб из за стрел]])</f>
        <v>5737.5641917698085</v>
      </c>
    </row>
    <row r="40" spans="1:101" x14ac:dyDescent="0.25">
      <c r="A40">
        <v>39</v>
      </c>
      <c r="B40">
        <v>69.382550335570414</v>
      </c>
      <c r="C40">
        <v>20.62744966442958</v>
      </c>
      <c r="D40">
        <v>1902.6532795291432</v>
      </c>
      <c r="E40">
        <v>6078.8281533762265</v>
      </c>
      <c r="F40">
        <v>2620.2864372222448</v>
      </c>
      <c r="G40">
        <v>5315.9533923705758</v>
      </c>
      <c r="H40">
        <v>2620.1527895291433</v>
      </c>
      <c r="I40">
        <v>4757.1487071037118</v>
      </c>
      <c r="J40">
        <v>1321.6794462725154</v>
      </c>
      <c r="K40">
        <v>17869.330504742826</v>
      </c>
      <c r="L40">
        <v>5080.7292283127763</v>
      </c>
      <c r="M40">
        <v>3505436.7821273254</v>
      </c>
      <c r="N40">
        <v>0</v>
      </c>
      <c r="O40">
        <v>8</v>
      </c>
      <c r="P40">
        <v>-3322.5</v>
      </c>
      <c r="Q40">
        <v>-2811.96</v>
      </c>
      <c r="R40">
        <v>-3280</v>
      </c>
      <c r="S40">
        <v>-914.66</v>
      </c>
      <c r="T40">
        <v>-7002</v>
      </c>
      <c r="U40">
        <v>520.34</v>
      </c>
      <c r="V40">
        <v>-7002.1</v>
      </c>
      <c r="W40">
        <v>2365</v>
      </c>
      <c r="X40">
        <v>-6252</v>
      </c>
      <c r="Y40">
        <v>3800</v>
      </c>
      <c r="Z40">
        <v>1902.6532795291432</v>
      </c>
      <c r="AA40">
        <v>6078.8281533762265</v>
      </c>
      <c r="AB40">
        <v>0</v>
      </c>
      <c r="AC40">
        <v>1064.1696555107644</v>
      </c>
      <c r="AD40">
        <v>1127.0074684186504</v>
      </c>
      <c r="AE40">
        <v>1127.0852605320265</v>
      </c>
      <c r="AF40">
        <v>317.71024240234834</v>
      </c>
      <c r="AG40">
        <v>1444.7566014489873</v>
      </c>
      <c r="AH40">
        <v>1886.2998163666878</v>
      </c>
      <c r="AI40">
        <v>3721.9999999999995</v>
      </c>
      <c r="AJ40">
        <v>1844.6600027105269</v>
      </c>
      <c r="AK40">
        <v>750.10000000000059</v>
      </c>
      <c r="AL40">
        <v>8344.5912339644001</v>
      </c>
      <c r="AM40">
        <v>1321.6794517012111</v>
      </c>
      <c r="AN40">
        <v>-95.021003558665456</v>
      </c>
      <c r="AO40">
        <v>-180</v>
      </c>
      <c r="AP40">
        <v>-90.003106034687008</v>
      </c>
      <c r="AQ40">
        <v>1.2722218725854067E-14</v>
      </c>
      <c r="AR40">
        <v>-25.370670380115509</v>
      </c>
      <c r="AS40">
        <v>89.999999566492619</v>
      </c>
      <c r="AT40">
        <v>-2400.1625746957502</v>
      </c>
      <c r="AU40">
        <v>-3280</v>
      </c>
      <c r="AV40">
        <v>-7719.4999989457119</v>
      </c>
      <c r="AW40">
        <v>-7002.1</v>
      </c>
      <c r="AX40">
        <v>-5944.5708655163508</v>
      </c>
      <c r="AY40">
        <v>2620.1532795291432</v>
      </c>
      <c r="AZ40">
        <v>-2730.9252207921031</v>
      </c>
      <c r="BA40">
        <v>-197.16</v>
      </c>
      <c r="BB40">
        <v>520.3011039433311</v>
      </c>
      <c r="BC40">
        <v>3082.5000000000005</v>
      </c>
      <c r="BD40">
        <v>3151.6994699441975</v>
      </c>
      <c r="BE40">
        <v>6078.8281588049258</v>
      </c>
      <c r="BF40">
        <v>-2565.2532760267472</v>
      </c>
      <c r="BG40">
        <v>-7002</v>
      </c>
      <c r="BH40">
        <v>-7719.5999989457123</v>
      </c>
      <c r="BI40">
        <v>-6252</v>
      </c>
      <c r="BJ40">
        <v>1595.2241450454944</v>
      </c>
      <c r="BK40">
        <v>2620.1532895291434</v>
      </c>
      <c r="BL40">
        <v>-851.86373761518519</v>
      </c>
      <c r="BM40">
        <v>-197.16</v>
      </c>
      <c r="BN40">
        <v>2364.9611039433312</v>
      </c>
      <c r="BO40">
        <v>3082.5000000000005</v>
      </c>
      <c r="BP40">
        <v>6727.1286834320299</v>
      </c>
      <c r="BQ40">
        <v>4757.1487071037154</v>
      </c>
      <c r="BR40">
        <v>0</v>
      </c>
      <c r="BS40">
        <v>84.97899644133453</v>
      </c>
      <c r="BT40">
        <v>89.996893965312992</v>
      </c>
      <c r="BU40">
        <v>90.003106034687022</v>
      </c>
      <c r="BV40">
        <v>25.37067038011552</v>
      </c>
      <c r="BW40">
        <v>115.37066994660813</v>
      </c>
      <c r="BX40" s="69">
        <f>Таблица1[[#This Row],[Lкан_леб,мм]]</f>
        <v>3505436.7821273254</v>
      </c>
      <c r="BY40" s="65">
        <f>Таблица1[[#This Row],[Т1]]+Таблица1[[#This Row],[Lпрям1, мм]]</f>
        <v>3507323.0819436922</v>
      </c>
      <c r="BZ40" s="65">
        <f>Таблица1[[#This Row],[Т2]]+Таблица1[[#This Row],[Lдуг 2,мм]]</f>
        <v>3508387.2515992029</v>
      </c>
      <c r="CA40" s="65">
        <f>Таблица1[[#This Row],[Т3]]+Таблица1[[#This Row],[Lпрям2, мм]]</f>
        <v>3512109.2515992029</v>
      </c>
      <c r="CB40" s="65">
        <f>Таблица1[[#This Row],[Т4]]+Таблица1[[#This Row],[Lдуг 3,мм]]</f>
        <v>3513236.2590676215</v>
      </c>
      <c r="CC40" s="65">
        <f>Таблица1[[#This Row],[Т5]]+Таблица1[[#This Row],[Lпрям3, мм]]</f>
        <v>3515080.9190703318</v>
      </c>
      <c r="CD40" s="65">
        <f>Таблица1[[#This Row],[Т6]]+Таблица1[[#This Row],[Lдуг 4,мм]]</f>
        <v>3516208.0043308637</v>
      </c>
      <c r="CE40" s="65">
        <f>Таблица1[[#This Row],[Т7]]+Таблица1[[#This Row],[Lпрям4, мм]]</f>
        <v>3516958.1043308638</v>
      </c>
      <c r="CF40" s="72">
        <f>Таблица1[[#This Row],[Т8]]+Таблица1[[#This Row],[Lдуг 5,мм]]</f>
        <v>3517275.8145732661</v>
      </c>
      <c r="CG40" s="65">
        <f>Таблица1[[#This Row],[Т9]]+Таблица1[[#This Row],[Lпрям5, мм]]</f>
        <v>3525620.4058072306</v>
      </c>
      <c r="CH40" s="65">
        <f>Таблица1[[#This Row],[Т10]]+Таблица1[[#This Row],[Lдуг 6,мм]]</f>
        <v>3527065.1624086797</v>
      </c>
      <c r="CI40" s="66">
        <f>Таблица1[[#This Row],[Т11]]+Таблица1[[#This Row],[Lпрям6, мм]]</f>
        <v>3528386.841860381</v>
      </c>
      <c r="CJ40" s="64">
        <f>Таблица1[[#This Row],[Т12]]-Таблица1[[#This Row],[Т12]]</f>
        <v>0</v>
      </c>
      <c r="CK40" s="65">
        <f>Таблица1[[#This Row],[Т12]]-Таблица1[[#This Row],[Т11]]</f>
        <v>1321.6794517012313</v>
      </c>
      <c r="CL40" s="65">
        <f>Таблица1[[#This Row],[Т12]]-Таблица1[[#This Row],[Т10]]</f>
        <v>2766.4360531503335</v>
      </c>
      <c r="CM40" s="65">
        <f>Таблица1[[#This Row],[Т12]]-Таблица1[[#This Row],[Т9]]</f>
        <v>11111.027287114877</v>
      </c>
      <c r="CN40" s="65">
        <f>Таблица1[[#This Row],[Т12]]-Таблица1[[#This Row],[Т8]]</f>
        <v>11428.737529517151</v>
      </c>
      <c r="CO40" s="65">
        <f>Таблица1[[#This Row],[Т12]]-Таблица1[[#This Row],[Т7]]</f>
        <v>12178.837529517245</v>
      </c>
      <c r="CP40" s="65">
        <f>Таблица1[[#This Row],[Т12]]-Таблица1[[#This Row],[Т6]]</f>
        <v>13305.92279004911</v>
      </c>
      <c r="CQ40" s="65">
        <f>Таблица1[[#This Row],[Т12]]-Таблица1[[#This Row],[Т5]]</f>
        <v>15150.582792759407</v>
      </c>
      <c r="CR40" s="65">
        <f>Таблица1[[#This Row],[Т12]]-Таблица1[[#This Row],[Т4]]</f>
        <v>16277.590261178091</v>
      </c>
      <c r="CS40" s="65">
        <f>Таблица1[[#This Row],[Т12]]-Таблица1[[#This Row],[Т3]]</f>
        <v>19999.590261178091</v>
      </c>
      <c r="CT40" s="65">
        <f>Таблица1[[#This Row],[Т12]]-Таблица1[[#This Row],[Т2]]</f>
        <v>21063.759916688781</v>
      </c>
      <c r="CU40" s="65">
        <f>Таблица1[[#This Row],[Т12]]-Таблица1[[#This Row],[Т1]]</f>
        <v>22950.059733055532</v>
      </c>
      <c r="CV40" s="65">
        <f>Таблица1[[#This Row],[Lкан_леб,мм]]+Таблица1[[#This Row],[Lкан_дуг, мм]]+Таблица1[[#This Row],[Lкан_прям, мм]]</f>
        <v>3528386.841860381</v>
      </c>
      <c r="CW40" s="60">
        <f>3511128.4-(Таблица1[[#This Row],[Lкан_леб,мм]]+Таблица1[[#This Row],[∆Lлеб из за стрел]])</f>
        <v>5691.6178726744838</v>
      </c>
    </row>
    <row r="41" spans="1:101" x14ac:dyDescent="0.25">
      <c r="A41">
        <v>40</v>
      </c>
      <c r="B41">
        <v>69.892617449664371</v>
      </c>
      <c r="C41">
        <v>20.117382550335623</v>
      </c>
      <c r="D41">
        <v>1840.5547251495545</v>
      </c>
      <c r="E41">
        <v>6101.8760418548209</v>
      </c>
      <c r="F41">
        <v>2558.1878828426561</v>
      </c>
      <c r="G41">
        <v>5339.0012808491701</v>
      </c>
      <c r="H41">
        <v>2558.0542351495546</v>
      </c>
      <c r="I41">
        <v>4780.1965955821133</v>
      </c>
      <c r="J41">
        <v>1321.6794462727073</v>
      </c>
      <c r="K41">
        <v>17815.025773162328</v>
      </c>
      <c r="L41">
        <v>5088.9355099220456</v>
      </c>
      <c r="M41">
        <v>3505482.8805772965</v>
      </c>
      <c r="N41">
        <v>0</v>
      </c>
      <c r="O41">
        <v>8</v>
      </c>
      <c r="P41">
        <v>-3322.5</v>
      </c>
      <c r="Q41">
        <v>-2811.96</v>
      </c>
      <c r="R41">
        <v>-3280</v>
      </c>
      <c r="S41">
        <v>-914.66</v>
      </c>
      <c r="T41">
        <v>-7002</v>
      </c>
      <c r="U41">
        <v>520.34</v>
      </c>
      <c r="V41">
        <v>-7002.1</v>
      </c>
      <c r="W41">
        <v>2365</v>
      </c>
      <c r="X41">
        <v>-6252</v>
      </c>
      <c r="Y41">
        <v>3800</v>
      </c>
      <c r="Z41">
        <v>1840.5547251495545</v>
      </c>
      <c r="AA41">
        <v>6101.8760418548209</v>
      </c>
      <c r="AB41">
        <v>0</v>
      </c>
      <c r="AC41">
        <v>1064.1696555107644</v>
      </c>
      <c r="AD41">
        <v>1127.0074684186504</v>
      </c>
      <c r="AE41">
        <v>1127.0852605320265</v>
      </c>
      <c r="AF41">
        <v>321.81338320698262</v>
      </c>
      <c r="AG41">
        <v>1448.859742253622</v>
      </c>
      <c r="AH41">
        <v>1886.2998163666878</v>
      </c>
      <c r="AI41">
        <v>3721.9999999999995</v>
      </c>
      <c r="AJ41">
        <v>1844.6600027105269</v>
      </c>
      <c r="AK41">
        <v>750.10000000000059</v>
      </c>
      <c r="AL41">
        <v>8290.286502383713</v>
      </c>
      <c r="AM41">
        <v>1321.679451701403</v>
      </c>
      <c r="AN41">
        <v>-95.021003558665456</v>
      </c>
      <c r="AO41">
        <v>-180</v>
      </c>
      <c r="AP41">
        <v>-90.003106034687008</v>
      </c>
      <c r="AQ41">
        <v>1.2722218725854067E-14</v>
      </c>
      <c r="AR41">
        <v>-25.698325642629037</v>
      </c>
      <c r="AS41">
        <v>89.999999566492619</v>
      </c>
      <c r="AT41">
        <v>-2400.1625746957502</v>
      </c>
      <c r="AU41">
        <v>-3280</v>
      </c>
      <c r="AV41">
        <v>-7719.4999989457119</v>
      </c>
      <c r="AW41">
        <v>-7002.1</v>
      </c>
      <c r="AX41">
        <v>-5940.8685003076553</v>
      </c>
      <c r="AY41">
        <v>2558.054725149555</v>
      </c>
      <c r="AZ41">
        <v>-2730.9252207921031</v>
      </c>
      <c r="BA41">
        <v>-197.16</v>
      </c>
      <c r="BB41">
        <v>520.3011039433311</v>
      </c>
      <c r="BC41">
        <v>3082.5000000000005</v>
      </c>
      <c r="BD41">
        <v>3153.4681447142816</v>
      </c>
      <c r="BE41">
        <v>6101.8760472835202</v>
      </c>
      <c r="BF41">
        <v>-2565.2532760267472</v>
      </c>
      <c r="BG41">
        <v>-7002</v>
      </c>
      <c r="BH41">
        <v>-7719.5999989457123</v>
      </c>
      <c r="BI41">
        <v>-6252</v>
      </c>
      <c r="BJ41">
        <v>1529.4232254572109</v>
      </c>
      <c r="BK41">
        <v>2558.0547351495547</v>
      </c>
      <c r="BL41">
        <v>-851.86373761518519</v>
      </c>
      <c r="BM41">
        <v>-197.16</v>
      </c>
      <c r="BN41">
        <v>2364.9611039433312</v>
      </c>
      <c r="BO41">
        <v>3082.5000000000005</v>
      </c>
      <c r="BP41">
        <v>6748.4078971405388</v>
      </c>
      <c r="BQ41">
        <v>4780.196595582117</v>
      </c>
      <c r="BR41">
        <v>0</v>
      </c>
      <c r="BS41">
        <v>84.97899644133453</v>
      </c>
      <c r="BT41">
        <v>89.996893965312992</v>
      </c>
      <c r="BU41">
        <v>90.003106034687022</v>
      </c>
      <c r="BV41">
        <v>25.698325642629051</v>
      </c>
      <c r="BW41">
        <v>115.69832520912166</v>
      </c>
      <c r="BX41" s="69">
        <f>Таблица1[[#This Row],[Lкан_леб,мм]]</f>
        <v>3505482.8805772965</v>
      </c>
      <c r="BY41" s="65">
        <f>Таблица1[[#This Row],[Т1]]+Таблица1[[#This Row],[Lпрям1, мм]]</f>
        <v>3507369.1803936632</v>
      </c>
      <c r="BZ41" s="65">
        <f>Таблица1[[#This Row],[Т2]]+Таблица1[[#This Row],[Lдуг 2,мм]]</f>
        <v>3508433.3500491739</v>
      </c>
      <c r="CA41" s="65">
        <f>Таблица1[[#This Row],[Т3]]+Таблица1[[#This Row],[Lпрям2, мм]]</f>
        <v>3512155.3500491739</v>
      </c>
      <c r="CB41" s="65">
        <f>Таблица1[[#This Row],[Т4]]+Таблица1[[#This Row],[Lдуг 3,мм]]</f>
        <v>3513282.3575175926</v>
      </c>
      <c r="CC41" s="65">
        <f>Таблица1[[#This Row],[Т5]]+Таблица1[[#This Row],[Lпрям3, мм]]</f>
        <v>3515127.0175203029</v>
      </c>
      <c r="CD41" s="65">
        <f>Таблица1[[#This Row],[Т6]]+Таблица1[[#This Row],[Lдуг 4,мм]]</f>
        <v>3516254.1027808348</v>
      </c>
      <c r="CE41" s="65">
        <f>Таблица1[[#This Row],[Т7]]+Таблица1[[#This Row],[Lпрям4, мм]]</f>
        <v>3517004.2027808349</v>
      </c>
      <c r="CF41" s="72">
        <f>Таблица1[[#This Row],[Т8]]+Таблица1[[#This Row],[Lдуг 5,мм]]</f>
        <v>3517326.0161640421</v>
      </c>
      <c r="CG41" s="65">
        <f>Таблица1[[#This Row],[Т9]]+Таблица1[[#This Row],[Lпрям5, мм]]</f>
        <v>3525616.3026664257</v>
      </c>
      <c r="CH41" s="65">
        <f>Таблица1[[#This Row],[Т10]]+Таблица1[[#This Row],[Lдуг 6,мм]]</f>
        <v>3527065.1624086793</v>
      </c>
      <c r="CI41" s="66">
        <f>Таблица1[[#This Row],[Т11]]+Таблица1[[#This Row],[Lпрям6, мм]]</f>
        <v>3528386.8418603805</v>
      </c>
      <c r="CJ41" s="64">
        <f>Таблица1[[#This Row],[Т12]]-Таблица1[[#This Row],[Т12]]</f>
        <v>0</v>
      </c>
      <c r="CK41" s="65">
        <f>Таблица1[[#This Row],[Т12]]-Таблица1[[#This Row],[Т11]]</f>
        <v>1321.6794517012313</v>
      </c>
      <c r="CL41" s="65">
        <f>Таблица1[[#This Row],[Т12]]-Таблица1[[#This Row],[Т10]]</f>
        <v>2770.5391939547844</v>
      </c>
      <c r="CM41" s="65">
        <f>Таблица1[[#This Row],[Т12]]-Таблица1[[#This Row],[Т9]]</f>
        <v>11060.825696338434</v>
      </c>
      <c r="CN41" s="65">
        <f>Таблица1[[#This Row],[Т12]]-Таблица1[[#This Row],[Т8]]</f>
        <v>11382.639079545625</v>
      </c>
      <c r="CO41" s="65">
        <f>Таблица1[[#This Row],[Т12]]-Таблица1[[#This Row],[Т7]]</f>
        <v>12132.739079545718</v>
      </c>
      <c r="CP41" s="65">
        <f>Таблица1[[#This Row],[Т12]]-Таблица1[[#This Row],[Т6]]</f>
        <v>13259.824340077583</v>
      </c>
      <c r="CQ41" s="65">
        <f>Таблица1[[#This Row],[Т12]]-Таблица1[[#This Row],[Т5]]</f>
        <v>15104.48434278788</v>
      </c>
      <c r="CR41" s="65">
        <f>Таблица1[[#This Row],[Т12]]-Таблица1[[#This Row],[Т4]]</f>
        <v>16231.491811206564</v>
      </c>
      <c r="CS41" s="65">
        <f>Таблица1[[#This Row],[Т12]]-Таблица1[[#This Row],[Т3]]</f>
        <v>19953.491811206564</v>
      </c>
      <c r="CT41" s="65">
        <f>Таблица1[[#This Row],[Т12]]-Таблица1[[#This Row],[Т2]]</f>
        <v>21017.661466717254</v>
      </c>
      <c r="CU41" s="65">
        <f>Таблица1[[#This Row],[Т12]]-Таблица1[[#This Row],[Т1]]</f>
        <v>22903.961283084005</v>
      </c>
      <c r="CV41" s="65">
        <f>Таблица1[[#This Row],[Lкан_леб,мм]]+Таблица1[[#This Row],[Lкан_дуг, мм]]+Таблица1[[#This Row],[Lкан_прям, мм]]</f>
        <v>3528386.841860381</v>
      </c>
      <c r="CW41" s="60">
        <f>3511128.4-(Таблица1[[#This Row],[Lкан_леб,мм]]+Таблица1[[#This Row],[∆Lлеб из за стрел]])</f>
        <v>5645.5194227034226</v>
      </c>
    </row>
    <row r="42" spans="1:101" x14ac:dyDescent="0.25">
      <c r="A42">
        <v>41</v>
      </c>
      <c r="B42">
        <v>70.402684563758328</v>
      </c>
      <c r="C42">
        <v>19.60731543624167</v>
      </c>
      <c r="D42">
        <v>1778.253453793762</v>
      </c>
      <c r="E42">
        <v>6124.3702012480589</v>
      </c>
      <c r="F42">
        <v>2495.8866114868633</v>
      </c>
      <c r="G42">
        <v>5361.4954402424082</v>
      </c>
      <c r="H42">
        <v>2495.7529637937619</v>
      </c>
      <c r="I42">
        <v>4802.6907549755542</v>
      </c>
      <c r="J42">
        <v>1321.6794462725047</v>
      </c>
      <c r="K42">
        <v>17760.541743192171</v>
      </c>
      <c r="L42">
        <v>5097.1703629729545</v>
      </c>
      <c r="M42">
        <v>3505529.1297542155</v>
      </c>
      <c r="N42">
        <v>0</v>
      </c>
      <c r="O42">
        <v>8</v>
      </c>
      <c r="P42">
        <v>-3322.5</v>
      </c>
      <c r="Q42">
        <v>-2811.96</v>
      </c>
      <c r="R42">
        <v>-3280</v>
      </c>
      <c r="S42">
        <v>-914.66</v>
      </c>
      <c r="T42">
        <v>-7002</v>
      </c>
      <c r="U42">
        <v>520.34</v>
      </c>
      <c r="V42">
        <v>-7002.1</v>
      </c>
      <c r="W42">
        <v>2365</v>
      </c>
      <c r="X42">
        <v>-6252</v>
      </c>
      <c r="Y42">
        <v>3800</v>
      </c>
      <c r="Z42">
        <v>1778.253453793762</v>
      </c>
      <c r="AA42">
        <v>6124.3702012480589</v>
      </c>
      <c r="AB42">
        <v>0</v>
      </c>
      <c r="AC42">
        <v>1064.1696555107644</v>
      </c>
      <c r="AD42">
        <v>1127.0074684186504</v>
      </c>
      <c r="AE42">
        <v>1127.0852605320265</v>
      </c>
      <c r="AF42">
        <v>325.93080973243707</v>
      </c>
      <c r="AG42">
        <v>1452.9771687790762</v>
      </c>
      <c r="AH42">
        <v>1886.2998163666878</v>
      </c>
      <c r="AI42">
        <v>3721.9999999999995</v>
      </c>
      <c r="AJ42">
        <v>1844.6600027105269</v>
      </c>
      <c r="AK42">
        <v>750.10000000000059</v>
      </c>
      <c r="AL42">
        <v>8235.8024724137576</v>
      </c>
      <c r="AM42">
        <v>1321.6794517012004</v>
      </c>
      <c r="AN42">
        <v>-95.021003558665456</v>
      </c>
      <c r="AO42">
        <v>-180</v>
      </c>
      <c r="AP42">
        <v>-90.003106034687008</v>
      </c>
      <c r="AQ42">
        <v>1.2722218725854067E-14</v>
      </c>
      <c r="AR42">
        <v>-26.02712168773532</v>
      </c>
      <c r="AS42">
        <v>89.999999566492605</v>
      </c>
      <c r="AT42">
        <v>-2400.1625746957502</v>
      </c>
      <c r="AU42">
        <v>-3280</v>
      </c>
      <c r="AV42">
        <v>-7719.4999989457119</v>
      </c>
      <c r="AW42">
        <v>-7002.1</v>
      </c>
      <c r="AX42">
        <v>-5937.1634730209344</v>
      </c>
      <c r="AY42">
        <v>2495.7534537937622</v>
      </c>
      <c r="AZ42">
        <v>-2730.9252207921031</v>
      </c>
      <c r="BA42">
        <v>-197.16</v>
      </c>
      <c r="BB42">
        <v>520.3011039433311</v>
      </c>
      <c r="BC42">
        <v>3082.5000000000005</v>
      </c>
      <c r="BD42">
        <v>3155.264231425183</v>
      </c>
      <c r="BE42">
        <v>6124.3702066767582</v>
      </c>
      <c r="BF42">
        <v>-2565.2532760267472</v>
      </c>
      <c r="BG42">
        <v>-7002</v>
      </c>
      <c r="BH42">
        <v>-7719.5999989457123</v>
      </c>
      <c r="BI42">
        <v>-6252</v>
      </c>
      <c r="BJ42">
        <v>1463.416926814697</v>
      </c>
      <c r="BK42">
        <v>2495.753463793762</v>
      </c>
      <c r="BL42">
        <v>-851.86373761518519</v>
      </c>
      <c r="BM42">
        <v>-197.16</v>
      </c>
      <c r="BN42">
        <v>2364.9611039433312</v>
      </c>
      <c r="BO42">
        <v>3082.5000000000005</v>
      </c>
      <c r="BP42">
        <v>6769.1059698228755</v>
      </c>
      <c r="BQ42">
        <v>4802.6907549755579</v>
      </c>
      <c r="BR42">
        <v>0</v>
      </c>
      <c r="BS42">
        <v>84.97899644133453</v>
      </c>
      <c r="BT42">
        <v>89.996893965312992</v>
      </c>
      <c r="BU42">
        <v>90.003106034687022</v>
      </c>
      <c r="BV42">
        <v>26.027121687735331</v>
      </c>
      <c r="BW42">
        <v>116.02712125422794</v>
      </c>
      <c r="BX42" s="69">
        <f>Таблица1[[#This Row],[Lкан_леб,мм]]</f>
        <v>3505529.1297542155</v>
      </c>
      <c r="BY42" s="65">
        <f>Таблица1[[#This Row],[Т1]]+Таблица1[[#This Row],[Lпрям1, мм]]</f>
        <v>3507415.4295705822</v>
      </c>
      <c r="BZ42" s="65">
        <f>Таблица1[[#This Row],[Т2]]+Таблица1[[#This Row],[Lдуг 2,мм]]</f>
        <v>3508479.5992260929</v>
      </c>
      <c r="CA42" s="65">
        <f>Таблица1[[#This Row],[Т3]]+Таблица1[[#This Row],[Lпрям2, мм]]</f>
        <v>3512201.5992260929</v>
      </c>
      <c r="CB42" s="65">
        <f>Таблица1[[#This Row],[Т4]]+Таблица1[[#This Row],[Lдуг 3,мм]]</f>
        <v>3513328.6066945116</v>
      </c>
      <c r="CC42" s="65">
        <f>Таблица1[[#This Row],[Т5]]+Таблица1[[#This Row],[Lпрям3, мм]]</f>
        <v>3515173.2666972219</v>
      </c>
      <c r="CD42" s="65">
        <f>Таблица1[[#This Row],[Т6]]+Таблица1[[#This Row],[Lдуг 4,мм]]</f>
        <v>3516300.3519577538</v>
      </c>
      <c r="CE42" s="65">
        <f>Таблица1[[#This Row],[Т7]]+Таблица1[[#This Row],[Lпрям4, мм]]</f>
        <v>3517050.4519577539</v>
      </c>
      <c r="CF42" s="72">
        <f>Таблица1[[#This Row],[Т8]]+Таблица1[[#This Row],[Lдуг 5,мм]]</f>
        <v>3517376.3827674864</v>
      </c>
      <c r="CG42" s="65">
        <f>Таблица1[[#This Row],[Т9]]+Таблица1[[#This Row],[Lпрям5, мм]]</f>
        <v>3525612.1852399004</v>
      </c>
      <c r="CH42" s="65">
        <f>Таблица1[[#This Row],[Т10]]+Таблица1[[#This Row],[Lдуг 6,мм]]</f>
        <v>3527065.1624086793</v>
      </c>
      <c r="CI42" s="66">
        <f>Таблица1[[#This Row],[Т11]]+Таблица1[[#This Row],[Lпрям6, мм]]</f>
        <v>3528386.8418603805</v>
      </c>
      <c r="CJ42" s="64">
        <f>Таблица1[[#This Row],[Т12]]-Таблица1[[#This Row],[Т12]]</f>
        <v>0</v>
      </c>
      <c r="CK42" s="65">
        <f>Таблица1[[#This Row],[Т12]]-Таблица1[[#This Row],[Т11]]</f>
        <v>1321.6794517012313</v>
      </c>
      <c r="CL42" s="65">
        <f>Таблица1[[#This Row],[Т12]]-Таблица1[[#This Row],[Т10]]</f>
        <v>2774.6566204801202</v>
      </c>
      <c r="CM42" s="65">
        <f>Таблица1[[#This Row],[Т12]]-Таблица1[[#This Row],[Т9]]</f>
        <v>11010.459092894103</v>
      </c>
      <c r="CN42" s="65">
        <f>Таблица1[[#This Row],[Т12]]-Таблица1[[#This Row],[Т8]]</f>
        <v>11336.38990262663</v>
      </c>
      <c r="CO42" s="65">
        <f>Таблица1[[#This Row],[Т12]]-Таблица1[[#This Row],[Т7]]</f>
        <v>12086.489902626723</v>
      </c>
      <c r="CP42" s="65">
        <f>Таблица1[[#This Row],[Т12]]-Таблица1[[#This Row],[Т6]]</f>
        <v>13213.575163158588</v>
      </c>
      <c r="CQ42" s="65">
        <f>Таблица1[[#This Row],[Т12]]-Таблица1[[#This Row],[Т5]]</f>
        <v>15058.235165868886</v>
      </c>
      <c r="CR42" s="65">
        <f>Таблица1[[#This Row],[Т12]]-Таблица1[[#This Row],[Т4]]</f>
        <v>16185.24263428757</v>
      </c>
      <c r="CS42" s="65">
        <f>Таблица1[[#This Row],[Т12]]-Таблица1[[#This Row],[Т3]]</f>
        <v>19907.24263428757</v>
      </c>
      <c r="CT42" s="65">
        <f>Таблица1[[#This Row],[Т12]]-Таблица1[[#This Row],[Т2]]</f>
        <v>20971.41228979826</v>
      </c>
      <c r="CU42" s="65">
        <f>Таблица1[[#This Row],[Т12]]-Таблица1[[#This Row],[Т1]]</f>
        <v>22857.71210616501</v>
      </c>
      <c r="CV42" s="65">
        <f>Таблица1[[#This Row],[Lкан_леб,мм]]+Таблица1[[#This Row],[Lкан_дуг, мм]]+Таблица1[[#This Row],[Lкан_прям, мм]]</f>
        <v>3528386.841860381</v>
      </c>
      <c r="CW42" s="60">
        <f>3511128.4-(Таблица1[[#This Row],[Lкан_леб,мм]]+Таблица1[[#This Row],[∆Lлеб из за стрел]])</f>
        <v>5599.270245784428</v>
      </c>
    </row>
    <row r="43" spans="1:101" x14ac:dyDescent="0.25">
      <c r="A43">
        <v>42</v>
      </c>
      <c r="B43">
        <v>70.912751677852285</v>
      </c>
      <c r="C43">
        <v>19.097248322147713</v>
      </c>
      <c r="D43">
        <v>1715.7544029198757</v>
      </c>
      <c r="E43">
        <v>6146.3088488640769</v>
      </c>
      <c r="F43">
        <v>2433.3875606129773</v>
      </c>
      <c r="G43">
        <v>5383.4340878584253</v>
      </c>
      <c r="H43">
        <v>2433.2539129198758</v>
      </c>
      <c r="I43">
        <v>4824.6294025911693</v>
      </c>
      <c r="J43">
        <v>1321.6794462729081</v>
      </c>
      <c r="K43">
        <v>17705.879193766748</v>
      </c>
      <c r="L43">
        <v>5105.4344260464186</v>
      </c>
      <c r="M43">
        <v>3505575.528240568</v>
      </c>
      <c r="N43">
        <v>0</v>
      </c>
      <c r="O43">
        <v>8</v>
      </c>
      <c r="P43">
        <v>-3322.5</v>
      </c>
      <c r="Q43">
        <v>-2811.96</v>
      </c>
      <c r="R43">
        <v>-3280</v>
      </c>
      <c r="S43">
        <v>-914.66</v>
      </c>
      <c r="T43">
        <v>-7002</v>
      </c>
      <c r="U43">
        <v>520.34</v>
      </c>
      <c r="V43">
        <v>-7002.1</v>
      </c>
      <c r="W43">
        <v>2365</v>
      </c>
      <c r="X43">
        <v>-6252</v>
      </c>
      <c r="Y43">
        <v>3800</v>
      </c>
      <c r="Z43">
        <v>1715.7544029198757</v>
      </c>
      <c r="AA43">
        <v>6146.3088488640769</v>
      </c>
      <c r="AB43">
        <v>0</v>
      </c>
      <c r="AC43">
        <v>1064.1696555107644</v>
      </c>
      <c r="AD43">
        <v>1127.0074684186504</v>
      </c>
      <c r="AE43">
        <v>1127.0852605320265</v>
      </c>
      <c r="AF43">
        <v>330.06284126916887</v>
      </c>
      <c r="AG43">
        <v>1457.109200315808</v>
      </c>
      <c r="AH43">
        <v>1886.2998163666878</v>
      </c>
      <c r="AI43">
        <v>3721.9999999999995</v>
      </c>
      <c r="AJ43">
        <v>1844.6600027105269</v>
      </c>
      <c r="AK43">
        <v>750.10000000000059</v>
      </c>
      <c r="AL43">
        <v>8181.139922987928</v>
      </c>
      <c r="AM43">
        <v>1321.6794517016037</v>
      </c>
      <c r="AN43">
        <v>-95.021003558665456</v>
      </c>
      <c r="AO43">
        <v>-180</v>
      </c>
      <c r="AP43">
        <v>-90.003106034687008</v>
      </c>
      <c r="AQ43">
        <v>1.2722218725854067E-14</v>
      </c>
      <c r="AR43">
        <v>-26.357084012292372</v>
      </c>
      <c r="AS43">
        <v>89.999999566492619</v>
      </c>
      <c r="AT43">
        <v>-2400.1625746957502</v>
      </c>
      <c r="AU43">
        <v>-3280</v>
      </c>
      <c r="AV43">
        <v>-7719.4999989457119</v>
      </c>
      <c r="AW43">
        <v>-7002.1</v>
      </c>
      <c r="AX43">
        <v>-5933.4557268519438</v>
      </c>
      <c r="AY43">
        <v>2433.2544029198757</v>
      </c>
      <c r="AZ43">
        <v>-2730.9252207921031</v>
      </c>
      <c r="BA43">
        <v>-197.16</v>
      </c>
      <c r="BB43">
        <v>520.3011039433311</v>
      </c>
      <c r="BC43">
        <v>3082.5000000000005</v>
      </c>
      <c r="BD43">
        <v>3157.0880339855407</v>
      </c>
      <c r="BE43">
        <v>6146.3088542927762</v>
      </c>
      <c r="BF43">
        <v>-2565.2532760267472</v>
      </c>
      <c r="BG43">
        <v>-7002</v>
      </c>
      <c r="BH43">
        <v>-7719.5999989457123</v>
      </c>
      <c r="BI43">
        <v>-6252</v>
      </c>
      <c r="BJ43">
        <v>1397.2101297718207</v>
      </c>
      <c r="BK43">
        <v>2433.2544129198759</v>
      </c>
      <c r="BL43">
        <v>-851.86373761518519</v>
      </c>
      <c r="BM43">
        <v>-197.16</v>
      </c>
      <c r="BN43">
        <v>2364.9611039433312</v>
      </c>
      <c r="BO43">
        <v>3082.5000000000005</v>
      </c>
      <c r="BP43">
        <v>6789.2208148785367</v>
      </c>
      <c r="BQ43">
        <v>4824.6294025911729</v>
      </c>
      <c r="BR43">
        <v>0</v>
      </c>
      <c r="BS43">
        <v>84.97899644133453</v>
      </c>
      <c r="BT43">
        <v>89.996893965312992</v>
      </c>
      <c r="BU43">
        <v>90.003106034687022</v>
      </c>
      <c r="BV43">
        <v>26.357084012292383</v>
      </c>
      <c r="BW43">
        <v>116.35708357878501</v>
      </c>
      <c r="BX43" s="69">
        <f>Таблица1[[#This Row],[Lкан_леб,мм]]</f>
        <v>3505575.528240568</v>
      </c>
      <c r="BY43" s="65">
        <f>Таблица1[[#This Row],[Т1]]+Таблица1[[#This Row],[Lпрям1, мм]]</f>
        <v>3507461.8280569348</v>
      </c>
      <c r="BZ43" s="65">
        <f>Таблица1[[#This Row],[Т2]]+Таблица1[[#This Row],[Lдуг 2,мм]]</f>
        <v>3508525.9977124454</v>
      </c>
      <c r="CA43" s="65">
        <f>Таблица1[[#This Row],[Т3]]+Таблица1[[#This Row],[Lпрям2, мм]]</f>
        <v>3512247.9977124454</v>
      </c>
      <c r="CB43" s="65">
        <f>Таблица1[[#This Row],[Т4]]+Таблица1[[#This Row],[Lдуг 3,мм]]</f>
        <v>3513375.0051808641</v>
      </c>
      <c r="CC43" s="65">
        <f>Таблица1[[#This Row],[Т5]]+Таблица1[[#This Row],[Lпрям3, мм]]</f>
        <v>3515219.6651835744</v>
      </c>
      <c r="CD43" s="65">
        <f>Таблица1[[#This Row],[Т6]]+Таблица1[[#This Row],[Lдуг 4,мм]]</f>
        <v>3516346.7504441063</v>
      </c>
      <c r="CE43" s="65">
        <f>Таблица1[[#This Row],[Т7]]+Таблица1[[#This Row],[Lпрям4, мм]]</f>
        <v>3517096.8504441064</v>
      </c>
      <c r="CF43" s="72">
        <f>Таблица1[[#This Row],[Т8]]+Таблица1[[#This Row],[Lдуг 5,мм]]</f>
        <v>3517426.9132853756</v>
      </c>
      <c r="CG43" s="65">
        <f>Таблица1[[#This Row],[Т9]]+Таблица1[[#This Row],[Lпрям5, мм]]</f>
        <v>3525608.0532083637</v>
      </c>
      <c r="CH43" s="65">
        <f>Таблица1[[#This Row],[Т10]]+Таблица1[[#This Row],[Lдуг 6,мм]]</f>
        <v>3527065.1624086797</v>
      </c>
      <c r="CI43" s="66">
        <f>Таблица1[[#This Row],[Т11]]+Таблица1[[#This Row],[Lпрям6, мм]]</f>
        <v>3528386.8418603814</v>
      </c>
      <c r="CJ43" s="64">
        <f>Таблица1[[#This Row],[Т12]]-Таблица1[[#This Row],[Т12]]</f>
        <v>0</v>
      </c>
      <c r="CK43" s="65">
        <f>Таблица1[[#This Row],[Т12]]-Таблица1[[#This Row],[Т11]]</f>
        <v>1321.679451701697</v>
      </c>
      <c r="CL43" s="65">
        <f>Таблица1[[#This Row],[Т12]]-Таблица1[[#This Row],[Т10]]</f>
        <v>2778.7886520177126</v>
      </c>
      <c r="CM43" s="65">
        <f>Таблица1[[#This Row],[Т12]]-Таблица1[[#This Row],[Т9]]</f>
        <v>10959.928575005848</v>
      </c>
      <c r="CN43" s="65">
        <f>Таблица1[[#This Row],[Т12]]-Таблица1[[#This Row],[Т8]]</f>
        <v>11289.991416275036</v>
      </c>
      <c r="CO43" s="65">
        <f>Таблица1[[#This Row],[Т12]]-Таблица1[[#This Row],[Т7]]</f>
        <v>12040.091416275129</v>
      </c>
      <c r="CP43" s="65">
        <f>Таблица1[[#This Row],[Т12]]-Таблица1[[#This Row],[Т6]]</f>
        <v>13167.176676806994</v>
      </c>
      <c r="CQ43" s="65">
        <f>Таблица1[[#This Row],[Т12]]-Таблица1[[#This Row],[Т5]]</f>
        <v>15011.836679517291</v>
      </c>
      <c r="CR43" s="65">
        <f>Таблица1[[#This Row],[Т12]]-Таблица1[[#This Row],[Т4]]</f>
        <v>16138.844147935975</v>
      </c>
      <c r="CS43" s="65">
        <f>Таблица1[[#This Row],[Т12]]-Таблица1[[#This Row],[Т3]]</f>
        <v>19860.844147935975</v>
      </c>
      <c r="CT43" s="65">
        <f>Таблица1[[#This Row],[Т12]]-Таблица1[[#This Row],[Т2]]</f>
        <v>20925.013803446665</v>
      </c>
      <c r="CU43" s="65">
        <f>Таблица1[[#This Row],[Т12]]-Таблица1[[#This Row],[Т1]]</f>
        <v>22811.313619813416</v>
      </c>
      <c r="CV43" s="65">
        <f>Таблица1[[#This Row],[Lкан_леб,мм]]+Таблица1[[#This Row],[Lкан_дуг, мм]]+Таблица1[[#This Row],[Lкан_прям, мм]]</f>
        <v>3528386.8418603814</v>
      </c>
      <c r="CW43" s="60">
        <f>3511128.4-(Таблица1[[#This Row],[Lкан_леб,мм]]+Таблица1[[#This Row],[∆Lлеб из за стрел]])</f>
        <v>5552.8717594319023</v>
      </c>
    </row>
    <row r="44" spans="1:101" x14ac:dyDescent="0.25">
      <c r="A44">
        <v>43</v>
      </c>
      <c r="B44">
        <v>71.422818791946241</v>
      </c>
      <c r="C44">
        <v>18.587181208053757</v>
      </c>
      <c r="D44">
        <v>1653.0625256602907</v>
      </c>
      <c r="E44">
        <v>6167.6902460360488</v>
      </c>
      <c r="F44">
        <v>2370.6956833533923</v>
      </c>
      <c r="G44">
        <v>5404.8154850303972</v>
      </c>
      <c r="H44">
        <v>2370.5620356602908</v>
      </c>
      <c r="I44">
        <v>4846.0107997631249</v>
      </c>
      <c r="J44">
        <v>1321.679446272924</v>
      </c>
      <c r="K44">
        <v>17651.038898270606</v>
      </c>
      <c r="L44">
        <v>5113.7283572227097</v>
      </c>
      <c r="M44">
        <v>3505622.074604888</v>
      </c>
      <c r="N44">
        <v>0</v>
      </c>
      <c r="O44">
        <v>8</v>
      </c>
      <c r="P44">
        <v>-3322.5</v>
      </c>
      <c r="Q44">
        <v>-2811.96</v>
      </c>
      <c r="R44">
        <v>-3280</v>
      </c>
      <c r="S44">
        <v>-914.66</v>
      </c>
      <c r="T44">
        <v>-7002</v>
      </c>
      <c r="U44">
        <v>520.34</v>
      </c>
      <c r="V44">
        <v>-7002.1</v>
      </c>
      <c r="W44">
        <v>2365</v>
      </c>
      <c r="X44">
        <v>-6252</v>
      </c>
      <c r="Y44">
        <v>3800</v>
      </c>
      <c r="Z44">
        <v>1653.0625256602907</v>
      </c>
      <c r="AA44">
        <v>6167.6902460360488</v>
      </c>
      <c r="AB44">
        <v>0</v>
      </c>
      <c r="AC44">
        <v>1064.1696555107644</v>
      </c>
      <c r="AD44">
        <v>1127.0074684186504</v>
      </c>
      <c r="AE44">
        <v>1127.0852605320265</v>
      </c>
      <c r="AF44">
        <v>334.20980685731485</v>
      </c>
      <c r="AG44">
        <v>1461.2561659039538</v>
      </c>
      <c r="AH44">
        <v>1886.2998163666878</v>
      </c>
      <c r="AI44">
        <v>3721.9999999999995</v>
      </c>
      <c r="AJ44">
        <v>1844.6600027105269</v>
      </c>
      <c r="AK44">
        <v>750.10000000000059</v>
      </c>
      <c r="AL44">
        <v>8126.2996274917696</v>
      </c>
      <c r="AM44">
        <v>1321.6794517016197</v>
      </c>
      <c r="AN44">
        <v>-95.021003558665456</v>
      </c>
      <c r="AO44">
        <v>-180</v>
      </c>
      <c r="AP44">
        <v>-90.003106034687008</v>
      </c>
      <c r="AQ44">
        <v>1.2722218725854067E-14</v>
      </c>
      <c r="AR44">
        <v>-26.688238891716416</v>
      </c>
      <c r="AS44">
        <v>89.999999566492605</v>
      </c>
      <c r="AT44">
        <v>-2400.1625746957502</v>
      </c>
      <c r="AU44">
        <v>-3280</v>
      </c>
      <c r="AV44">
        <v>-7719.4999989457119</v>
      </c>
      <c r="AW44">
        <v>-7002.1</v>
      </c>
      <c r="AX44">
        <v>-5929.745202157158</v>
      </c>
      <c r="AY44">
        <v>2370.5625256602907</v>
      </c>
      <c r="AZ44">
        <v>-2730.9252207921031</v>
      </c>
      <c r="BA44">
        <v>-197.16</v>
      </c>
      <c r="BB44">
        <v>520.3011039433311</v>
      </c>
      <c r="BC44">
        <v>3082.5000000000005</v>
      </c>
      <c r="BD44">
        <v>3158.9398661067207</v>
      </c>
      <c r="BE44">
        <v>6167.6902514647481</v>
      </c>
      <c r="BF44">
        <v>-2565.2532760267472</v>
      </c>
      <c r="BG44">
        <v>-7002</v>
      </c>
      <c r="BH44">
        <v>-7719.5999989457123</v>
      </c>
      <c r="BI44">
        <v>-6252</v>
      </c>
      <c r="BJ44">
        <v>1330.8077278174489</v>
      </c>
      <c r="BK44">
        <v>2370.5625356602909</v>
      </c>
      <c r="BL44">
        <v>-851.86373761518519</v>
      </c>
      <c r="BM44">
        <v>-197.16</v>
      </c>
      <c r="BN44">
        <v>2364.9611039433312</v>
      </c>
      <c r="BO44">
        <v>3082.5000000000005</v>
      </c>
      <c r="BP44">
        <v>6808.7503799293281</v>
      </c>
      <c r="BQ44">
        <v>4846.0107997631285</v>
      </c>
      <c r="BR44">
        <v>0</v>
      </c>
      <c r="BS44">
        <v>84.97899644133453</v>
      </c>
      <c r="BT44">
        <v>89.996893965312992</v>
      </c>
      <c r="BU44">
        <v>90.003106034687022</v>
      </c>
      <c r="BV44">
        <v>26.688238891716427</v>
      </c>
      <c r="BW44">
        <v>116.68823845820903</v>
      </c>
      <c r="BX44" s="69">
        <f>Таблица1[[#This Row],[Lкан_леб,мм]]</f>
        <v>3505622.074604888</v>
      </c>
      <c r="BY44" s="65">
        <f>Таблица1[[#This Row],[Т1]]+Таблица1[[#This Row],[Lпрям1, мм]]</f>
        <v>3507508.3744212547</v>
      </c>
      <c r="BZ44" s="65">
        <f>Таблица1[[#This Row],[Т2]]+Таблица1[[#This Row],[Lдуг 2,мм]]</f>
        <v>3508572.5440767654</v>
      </c>
      <c r="CA44" s="65">
        <f>Таблица1[[#This Row],[Т3]]+Таблица1[[#This Row],[Lпрям2, мм]]</f>
        <v>3512294.5440767654</v>
      </c>
      <c r="CB44" s="65">
        <f>Таблица1[[#This Row],[Т4]]+Таблица1[[#This Row],[Lдуг 3,мм]]</f>
        <v>3513421.5515451841</v>
      </c>
      <c r="CC44" s="65">
        <f>Таблица1[[#This Row],[Т5]]+Таблица1[[#This Row],[Lпрям3, мм]]</f>
        <v>3515266.2115478944</v>
      </c>
      <c r="CD44" s="65">
        <f>Таблица1[[#This Row],[Т6]]+Таблица1[[#This Row],[Lдуг 4,мм]]</f>
        <v>3516393.2968084263</v>
      </c>
      <c r="CE44" s="65">
        <f>Таблица1[[#This Row],[Т7]]+Таблица1[[#This Row],[Lпрям4, мм]]</f>
        <v>3517143.3968084264</v>
      </c>
      <c r="CF44" s="72">
        <f>Таблица1[[#This Row],[Т8]]+Таблица1[[#This Row],[Lдуг 5,мм]]</f>
        <v>3517477.6066152835</v>
      </c>
      <c r="CG44" s="65">
        <f>Таблица1[[#This Row],[Т9]]+Таблица1[[#This Row],[Lпрям5, мм]]</f>
        <v>3525603.9062427753</v>
      </c>
      <c r="CH44" s="65">
        <f>Таблица1[[#This Row],[Т10]]+Таблица1[[#This Row],[Lдуг 6,мм]]</f>
        <v>3527065.1624086793</v>
      </c>
      <c r="CI44" s="66">
        <f>Таблица1[[#This Row],[Т11]]+Таблица1[[#This Row],[Lпрям6, мм]]</f>
        <v>3528386.841860381</v>
      </c>
      <c r="CJ44" s="64">
        <f>Таблица1[[#This Row],[Т12]]-Таблица1[[#This Row],[Т12]]</f>
        <v>0</v>
      </c>
      <c r="CK44" s="65">
        <f>Таблица1[[#This Row],[Т12]]-Таблица1[[#This Row],[Т11]]</f>
        <v>1321.679451701697</v>
      </c>
      <c r="CL44" s="65">
        <f>Таблица1[[#This Row],[Т12]]-Таблица1[[#This Row],[Т10]]</f>
        <v>2782.9356176056899</v>
      </c>
      <c r="CM44" s="65">
        <f>Таблица1[[#This Row],[Т12]]-Таблица1[[#This Row],[Т9]]</f>
        <v>10909.235245097429</v>
      </c>
      <c r="CN44" s="65">
        <f>Таблица1[[#This Row],[Т12]]-Таблица1[[#This Row],[Т8]]</f>
        <v>11243.445051954594</v>
      </c>
      <c r="CO44" s="65">
        <f>Таблица1[[#This Row],[Т12]]-Таблица1[[#This Row],[Т7]]</f>
        <v>11993.545051954687</v>
      </c>
      <c r="CP44" s="65">
        <f>Таблица1[[#This Row],[Т12]]-Таблица1[[#This Row],[Т6]]</f>
        <v>13120.630312486552</v>
      </c>
      <c r="CQ44" s="65">
        <f>Таблица1[[#This Row],[Т12]]-Таблица1[[#This Row],[Т5]]</f>
        <v>14965.290315196849</v>
      </c>
      <c r="CR44" s="65">
        <f>Таблица1[[#This Row],[Т12]]-Таблица1[[#This Row],[Т4]]</f>
        <v>16092.297783615533</v>
      </c>
      <c r="CS44" s="65">
        <f>Таблица1[[#This Row],[Т12]]-Таблица1[[#This Row],[Т3]]</f>
        <v>19814.297783615533</v>
      </c>
      <c r="CT44" s="65">
        <f>Таблица1[[#This Row],[Т12]]-Таблица1[[#This Row],[Т2]]</f>
        <v>20878.467439126223</v>
      </c>
      <c r="CU44" s="65">
        <f>Таблица1[[#This Row],[Т12]]-Таблица1[[#This Row],[Т1]]</f>
        <v>22764.767255492974</v>
      </c>
      <c r="CV44" s="65">
        <f>Таблица1[[#This Row],[Lкан_леб,мм]]+Таблица1[[#This Row],[Lкан_дуг, мм]]+Таблица1[[#This Row],[Lкан_прям, мм]]</f>
        <v>3528386.8418603814</v>
      </c>
      <c r="CW44" s="60">
        <f>3511128.4-(Таблица1[[#This Row],[Lкан_леб,мм]]+Таблица1[[#This Row],[∆Lлеб из за стрел]])</f>
        <v>5506.3253951119259</v>
      </c>
    </row>
    <row r="45" spans="1:101" x14ac:dyDescent="0.25">
      <c r="A45">
        <v>44</v>
      </c>
      <c r="B45">
        <v>71.932885906040198</v>
      </c>
      <c r="C45">
        <v>18.077114093959803</v>
      </c>
      <c r="D45">
        <v>1590.1827904291501</v>
      </c>
      <c r="E45">
        <v>6188.5126982599877</v>
      </c>
      <c r="F45">
        <v>2307.8159481222515</v>
      </c>
      <c r="G45">
        <v>5425.6379372543361</v>
      </c>
      <c r="H45">
        <v>2307.68230042915</v>
      </c>
      <c r="I45">
        <v>4866.8332519873666</v>
      </c>
      <c r="J45">
        <v>1321.6794462726211</v>
      </c>
      <c r="K45">
        <v>17596.021624175191</v>
      </c>
      <c r="L45">
        <v>5122.0528348316211</v>
      </c>
      <c r="M45">
        <v>3505668.7674013739</v>
      </c>
      <c r="N45">
        <v>0</v>
      </c>
      <c r="O45">
        <v>8</v>
      </c>
      <c r="P45">
        <v>-3322.5</v>
      </c>
      <c r="Q45">
        <v>-2811.96</v>
      </c>
      <c r="R45">
        <v>-3280</v>
      </c>
      <c r="S45">
        <v>-914.66</v>
      </c>
      <c r="T45">
        <v>-7002</v>
      </c>
      <c r="U45">
        <v>520.34</v>
      </c>
      <c r="V45">
        <v>-7002.1</v>
      </c>
      <c r="W45">
        <v>2365</v>
      </c>
      <c r="X45">
        <v>-6252</v>
      </c>
      <c r="Y45">
        <v>3800</v>
      </c>
      <c r="Z45">
        <v>1590.1827904291501</v>
      </c>
      <c r="AA45">
        <v>6188.5126982599877</v>
      </c>
      <c r="AB45">
        <v>0</v>
      </c>
      <c r="AC45">
        <v>1064.1696555107644</v>
      </c>
      <c r="AD45">
        <v>1127.0074684186504</v>
      </c>
      <c r="AE45">
        <v>1127.0852605320265</v>
      </c>
      <c r="AF45">
        <v>338.37204566177007</v>
      </c>
      <c r="AG45">
        <v>1465.4184047084093</v>
      </c>
      <c r="AH45">
        <v>1886.2998163666878</v>
      </c>
      <c r="AI45">
        <v>3721.9999999999995</v>
      </c>
      <c r="AJ45">
        <v>1844.6600027105269</v>
      </c>
      <c r="AK45">
        <v>750.10000000000059</v>
      </c>
      <c r="AL45">
        <v>8071.2823533966593</v>
      </c>
      <c r="AM45">
        <v>1321.6794517013168</v>
      </c>
      <c r="AN45">
        <v>-95.021003558665456</v>
      </c>
      <c r="AO45">
        <v>-180</v>
      </c>
      <c r="AP45">
        <v>-90.003106034687008</v>
      </c>
      <c r="AQ45">
        <v>1.2722218725854067E-14</v>
      </c>
      <c r="AR45">
        <v>-27.020613409933645</v>
      </c>
      <c r="AS45">
        <v>89.999999566492619</v>
      </c>
      <c r="AT45">
        <v>-2400.1625746957502</v>
      </c>
      <c r="AU45">
        <v>-3280</v>
      </c>
      <c r="AV45">
        <v>-7719.4999989457119</v>
      </c>
      <c r="AW45">
        <v>-7002.1</v>
      </c>
      <c r="AX45">
        <v>-5926.031836378419</v>
      </c>
      <c r="AY45">
        <v>2307.6827904291504</v>
      </c>
      <c r="AZ45">
        <v>-2730.9252207921031</v>
      </c>
      <c r="BA45">
        <v>-197.16</v>
      </c>
      <c r="BB45">
        <v>520.3011039433311</v>
      </c>
      <c r="BC45">
        <v>3082.5000000000005</v>
      </c>
      <c r="BD45">
        <v>3160.8200517028295</v>
      </c>
      <c r="BE45">
        <v>6188.512703688687</v>
      </c>
      <c r="BF45">
        <v>-2565.2532760267472</v>
      </c>
      <c r="BG45">
        <v>-7002</v>
      </c>
      <c r="BH45">
        <v>-7719.5999989457123</v>
      </c>
      <c r="BI45">
        <v>-6252</v>
      </c>
      <c r="BJ45">
        <v>1264.2146268075692</v>
      </c>
      <c r="BK45">
        <v>2307.6828004291501</v>
      </c>
      <c r="BL45">
        <v>-851.86373761518519</v>
      </c>
      <c r="BM45">
        <v>-197.16</v>
      </c>
      <c r="BN45">
        <v>2364.9611039433312</v>
      </c>
      <c r="BO45">
        <v>3082.5000000000005</v>
      </c>
      <c r="BP45">
        <v>6827.6926465571587</v>
      </c>
      <c r="BQ45">
        <v>4866.8332519873702</v>
      </c>
      <c r="BR45">
        <v>0</v>
      </c>
      <c r="BS45">
        <v>84.97899644133453</v>
      </c>
      <c r="BT45">
        <v>89.996893965312992</v>
      </c>
      <c r="BU45">
        <v>90.003106034687022</v>
      </c>
      <c r="BV45">
        <v>27.020613409933656</v>
      </c>
      <c r="BW45">
        <v>117.02061297642626</v>
      </c>
      <c r="BX45" s="69">
        <f>Таблица1[[#This Row],[Lкан_леб,мм]]</f>
        <v>3505668.7674013739</v>
      </c>
      <c r="BY45" s="65">
        <f>Таблица1[[#This Row],[Т1]]+Таблица1[[#This Row],[Lпрям1, мм]]</f>
        <v>3507555.0672177407</v>
      </c>
      <c r="BZ45" s="65">
        <f>Таблица1[[#This Row],[Т2]]+Таблица1[[#This Row],[Lдуг 2,мм]]</f>
        <v>3508619.2368732514</v>
      </c>
      <c r="CA45" s="65">
        <f>Таблица1[[#This Row],[Т3]]+Таблица1[[#This Row],[Lпрям2, мм]]</f>
        <v>3512341.2368732514</v>
      </c>
      <c r="CB45" s="65">
        <f>Таблица1[[#This Row],[Т4]]+Таблица1[[#This Row],[Lдуг 3,мм]]</f>
        <v>3513468.2443416701</v>
      </c>
      <c r="CC45" s="65">
        <f>Таблица1[[#This Row],[Т5]]+Таблица1[[#This Row],[Lпрям3, мм]]</f>
        <v>3515312.9043443804</v>
      </c>
      <c r="CD45" s="65">
        <f>Таблица1[[#This Row],[Т6]]+Таблица1[[#This Row],[Lдуг 4,мм]]</f>
        <v>3516439.9896049122</v>
      </c>
      <c r="CE45" s="65">
        <f>Таблица1[[#This Row],[Т7]]+Таблица1[[#This Row],[Lпрям4, мм]]</f>
        <v>3517190.0896049123</v>
      </c>
      <c r="CF45" s="72">
        <f>Таблица1[[#This Row],[Т8]]+Таблица1[[#This Row],[Lдуг 5,мм]]</f>
        <v>3517528.4616505741</v>
      </c>
      <c r="CG45" s="65">
        <f>Таблица1[[#This Row],[Т9]]+Таблица1[[#This Row],[Lпрям5, мм]]</f>
        <v>3525599.7440039706</v>
      </c>
      <c r="CH45" s="65">
        <f>Таблица1[[#This Row],[Т10]]+Таблица1[[#This Row],[Lдуг 6,мм]]</f>
        <v>3527065.1624086793</v>
      </c>
      <c r="CI45" s="66">
        <f>Таблица1[[#This Row],[Т11]]+Таблица1[[#This Row],[Lпрям6, мм]]</f>
        <v>3528386.8418603805</v>
      </c>
      <c r="CJ45" s="64">
        <f>Таблица1[[#This Row],[Т12]]-Таблица1[[#This Row],[Т12]]</f>
        <v>0</v>
      </c>
      <c r="CK45" s="65">
        <f>Таблица1[[#This Row],[Т12]]-Таблица1[[#This Row],[Т11]]</f>
        <v>1321.6794517012313</v>
      </c>
      <c r="CL45" s="65">
        <f>Таблица1[[#This Row],[Т12]]-Таблица1[[#This Row],[Т10]]</f>
        <v>2787.0978564098477</v>
      </c>
      <c r="CM45" s="65">
        <f>Таблица1[[#This Row],[Т12]]-Таблица1[[#This Row],[Т9]]</f>
        <v>10858.380209806375</v>
      </c>
      <c r="CN45" s="65">
        <f>Таблица1[[#This Row],[Т12]]-Таблица1[[#This Row],[Т8]]</f>
        <v>11196.752255468164</v>
      </c>
      <c r="CO45" s="65">
        <f>Таблица1[[#This Row],[Т12]]-Таблица1[[#This Row],[Т7]]</f>
        <v>11946.852255468257</v>
      </c>
      <c r="CP45" s="65">
        <f>Таблица1[[#This Row],[Т12]]-Таблица1[[#This Row],[Т6]]</f>
        <v>13073.937516000122</v>
      </c>
      <c r="CQ45" s="65">
        <f>Таблица1[[#This Row],[Т12]]-Таблица1[[#This Row],[Т5]]</f>
        <v>14918.59751871042</v>
      </c>
      <c r="CR45" s="65">
        <f>Таблица1[[#This Row],[Т12]]-Таблица1[[#This Row],[Т4]]</f>
        <v>16045.604987129103</v>
      </c>
      <c r="CS45" s="65">
        <f>Таблица1[[#This Row],[Т12]]-Таблица1[[#This Row],[Т3]]</f>
        <v>19767.604987129103</v>
      </c>
      <c r="CT45" s="65">
        <f>Таблица1[[#This Row],[Т12]]-Таблица1[[#This Row],[Т2]]</f>
        <v>20831.774642639793</v>
      </c>
      <c r="CU45" s="65">
        <f>Таблица1[[#This Row],[Т12]]-Таблица1[[#This Row],[Т1]]</f>
        <v>22718.074459006544</v>
      </c>
      <c r="CV45" s="65">
        <f>Таблица1[[#This Row],[Lкан_леб,мм]]+Таблица1[[#This Row],[Lкан_дуг, мм]]+Таблица1[[#This Row],[Lкан_прям, мм]]</f>
        <v>3528386.841860381</v>
      </c>
      <c r="CW45" s="60">
        <f>3511128.4-(Таблица1[[#This Row],[Lкан_леб,мм]]+Таблица1[[#This Row],[∆Lлеб из за стрел]])</f>
        <v>5459.6325986259617</v>
      </c>
    </row>
    <row r="46" spans="1:101" x14ac:dyDescent="0.25">
      <c r="A46">
        <v>45</v>
      </c>
      <c r="B46">
        <v>72.442953020134155</v>
      </c>
      <c r="C46">
        <v>17.567046979865847</v>
      </c>
      <c r="D46">
        <v>1527.1201805285898</v>
      </c>
      <c r="E46">
        <v>6208.7745553290288</v>
      </c>
      <c r="F46">
        <v>2244.7533382216911</v>
      </c>
      <c r="G46">
        <v>5445.8997943233771</v>
      </c>
      <c r="H46">
        <v>2244.6196905285901</v>
      </c>
      <c r="I46">
        <v>4887.0951090561512</v>
      </c>
      <c r="J46">
        <v>1321.6794462728778</v>
      </c>
      <c r="K46">
        <v>17540.828132655741</v>
      </c>
      <c r="L46">
        <v>5130.4085582376829</v>
      </c>
      <c r="M46">
        <v>3505715.6051694877</v>
      </c>
      <c r="N46">
        <v>0</v>
      </c>
      <c r="O46">
        <v>8</v>
      </c>
      <c r="P46">
        <v>-3322.5</v>
      </c>
      <c r="Q46">
        <v>-2811.96</v>
      </c>
      <c r="R46">
        <v>-3280</v>
      </c>
      <c r="S46">
        <v>-914.66</v>
      </c>
      <c r="T46">
        <v>-7002</v>
      </c>
      <c r="U46">
        <v>520.34</v>
      </c>
      <c r="V46">
        <v>-7002.1</v>
      </c>
      <c r="W46">
        <v>2365</v>
      </c>
      <c r="X46">
        <v>-6252</v>
      </c>
      <c r="Y46">
        <v>3800</v>
      </c>
      <c r="Z46">
        <v>1527.1201805285898</v>
      </c>
      <c r="AA46">
        <v>6208.7745553290288</v>
      </c>
      <c r="AB46">
        <v>0</v>
      </c>
      <c r="AC46">
        <v>1064.1696555107644</v>
      </c>
      <c r="AD46">
        <v>1127.0074684186504</v>
      </c>
      <c r="AE46">
        <v>1127.0852605320265</v>
      </c>
      <c r="AF46">
        <v>342.54990736480084</v>
      </c>
      <c r="AG46">
        <v>1469.5962664114402</v>
      </c>
      <c r="AH46">
        <v>1886.2998163666878</v>
      </c>
      <c r="AI46">
        <v>3721.9999999999995</v>
      </c>
      <c r="AJ46">
        <v>1844.6600027105269</v>
      </c>
      <c r="AK46">
        <v>750.10000000000059</v>
      </c>
      <c r="AL46">
        <v>8016.0888618769513</v>
      </c>
      <c r="AM46">
        <v>1321.6794517015735</v>
      </c>
      <c r="AN46">
        <v>-95.021003558665456</v>
      </c>
      <c r="AO46">
        <v>-180</v>
      </c>
      <c r="AP46">
        <v>-90.003106034687008</v>
      </c>
      <c r="AQ46">
        <v>1.2722218725854067E-14</v>
      </c>
      <c r="AR46">
        <v>-27.354235490732258</v>
      </c>
      <c r="AS46">
        <v>89.999999566492605</v>
      </c>
      <c r="AT46">
        <v>-2400.1625746957502</v>
      </c>
      <c r="AU46">
        <v>-3280</v>
      </c>
      <c r="AV46">
        <v>-7719.4999989457119</v>
      </c>
      <c r="AW46">
        <v>-7002.1</v>
      </c>
      <c r="AX46">
        <v>-5922.3155639656752</v>
      </c>
      <c r="AY46">
        <v>2244.6201805285896</v>
      </c>
      <c r="AZ46">
        <v>-2730.9252207921031</v>
      </c>
      <c r="BA46">
        <v>-197.16</v>
      </c>
      <c r="BB46">
        <v>520.3011039433311</v>
      </c>
      <c r="BC46">
        <v>3082.5000000000005</v>
      </c>
      <c r="BD46">
        <v>3162.7289253098575</v>
      </c>
      <c r="BE46">
        <v>6208.7745607577281</v>
      </c>
      <c r="BF46">
        <v>-2565.2532760267472</v>
      </c>
      <c r="BG46">
        <v>-7002</v>
      </c>
      <c r="BH46">
        <v>-7719.5999989457123</v>
      </c>
      <c r="BI46">
        <v>-6252</v>
      </c>
      <c r="BJ46">
        <v>1197.4357444942652</v>
      </c>
      <c r="BK46">
        <v>2244.6201905285902</v>
      </c>
      <c r="BL46">
        <v>-851.86373761518519</v>
      </c>
      <c r="BM46">
        <v>-197.16</v>
      </c>
      <c r="BN46">
        <v>2364.9611039433312</v>
      </c>
      <c r="BO46">
        <v>3082.5000000000005</v>
      </c>
      <c r="BP46">
        <v>6846.0456300191709</v>
      </c>
      <c r="BQ46">
        <v>4887.0951090561548</v>
      </c>
      <c r="BR46">
        <v>0</v>
      </c>
      <c r="BS46">
        <v>84.97899644133453</v>
      </c>
      <c r="BT46">
        <v>89.996893965312992</v>
      </c>
      <c r="BU46">
        <v>90.003106034687022</v>
      </c>
      <c r="BV46">
        <v>27.354235490732268</v>
      </c>
      <c r="BW46">
        <v>117.35423505722487</v>
      </c>
      <c r="BX46" s="69">
        <f>Таблица1[[#This Row],[Lкан_леб,мм]]</f>
        <v>3505715.6051694877</v>
      </c>
      <c r="BY46" s="65">
        <f>Таблица1[[#This Row],[Т1]]+Таблица1[[#This Row],[Lпрям1, мм]]</f>
        <v>3507601.9049858544</v>
      </c>
      <c r="BZ46" s="65">
        <f>Таблица1[[#This Row],[Т2]]+Таблица1[[#This Row],[Lдуг 2,мм]]</f>
        <v>3508666.0746413651</v>
      </c>
      <c r="CA46" s="65">
        <f>Таблица1[[#This Row],[Т3]]+Таблица1[[#This Row],[Lпрям2, мм]]</f>
        <v>3512388.0746413651</v>
      </c>
      <c r="CB46" s="65">
        <f>Таблица1[[#This Row],[Т4]]+Таблица1[[#This Row],[Lдуг 3,мм]]</f>
        <v>3513515.0821097838</v>
      </c>
      <c r="CC46" s="65">
        <f>Таблица1[[#This Row],[Т5]]+Таблица1[[#This Row],[Lпрям3, мм]]</f>
        <v>3515359.7421124941</v>
      </c>
      <c r="CD46" s="65">
        <f>Таблица1[[#This Row],[Т6]]+Таблица1[[#This Row],[Lдуг 4,мм]]</f>
        <v>3516486.8273730259</v>
      </c>
      <c r="CE46" s="65">
        <f>Таблица1[[#This Row],[Т7]]+Таблица1[[#This Row],[Lпрям4, мм]]</f>
        <v>3517236.927373026</v>
      </c>
      <c r="CF46" s="72">
        <f>Таблица1[[#This Row],[Т8]]+Таблица1[[#This Row],[Lдуг 5,мм]]</f>
        <v>3517579.4772803909</v>
      </c>
      <c r="CG46" s="65">
        <f>Таблица1[[#This Row],[Т9]]+Таблица1[[#This Row],[Lпрям5, мм]]</f>
        <v>3525595.566142268</v>
      </c>
      <c r="CH46" s="65">
        <f>Таблица1[[#This Row],[Т10]]+Таблица1[[#This Row],[Lдуг 6,мм]]</f>
        <v>3527065.1624086793</v>
      </c>
      <c r="CI46" s="66">
        <f>Таблица1[[#This Row],[Т11]]+Таблица1[[#This Row],[Lпрям6, мм]]</f>
        <v>3528386.841860381</v>
      </c>
      <c r="CJ46" s="64">
        <f>Таблица1[[#This Row],[Т12]]-Таблица1[[#This Row],[Т12]]</f>
        <v>0</v>
      </c>
      <c r="CK46" s="65">
        <f>Таблица1[[#This Row],[Т12]]-Таблица1[[#This Row],[Т11]]</f>
        <v>1321.679451701697</v>
      </c>
      <c r="CL46" s="65">
        <f>Таблица1[[#This Row],[Т12]]-Таблица1[[#This Row],[Т10]]</f>
        <v>2791.2757181129418</v>
      </c>
      <c r="CM46" s="65">
        <f>Таблица1[[#This Row],[Т12]]-Таблица1[[#This Row],[Т9]]</f>
        <v>10807.364579990041</v>
      </c>
      <c r="CN46" s="65">
        <f>Таблица1[[#This Row],[Т12]]-Таблица1[[#This Row],[Т8]]</f>
        <v>11149.914487354923</v>
      </c>
      <c r="CO46" s="65">
        <f>Таблица1[[#This Row],[Т12]]-Таблица1[[#This Row],[Т7]]</f>
        <v>11900.014487355016</v>
      </c>
      <c r="CP46" s="65">
        <f>Таблица1[[#This Row],[Т12]]-Таблица1[[#This Row],[Т6]]</f>
        <v>13027.099747886881</v>
      </c>
      <c r="CQ46" s="65">
        <f>Таблица1[[#This Row],[Т12]]-Таблица1[[#This Row],[Т5]]</f>
        <v>14871.759750597179</v>
      </c>
      <c r="CR46" s="65">
        <f>Таблица1[[#This Row],[Т12]]-Таблица1[[#This Row],[Т4]]</f>
        <v>15998.767219015863</v>
      </c>
      <c r="CS46" s="65">
        <f>Таблица1[[#This Row],[Т12]]-Таблица1[[#This Row],[Т3]]</f>
        <v>19720.767219015863</v>
      </c>
      <c r="CT46" s="65">
        <f>Таблица1[[#This Row],[Т12]]-Таблица1[[#This Row],[Т2]]</f>
        <v>20784.936874526553</v>
      </c>
      <c r="CU46" s="65">
        <f>Таблица1[[#This Row],[Т12]]-Таблица1[[#This Row],[Т1]]</f>
        <v>22671.236690893304</v>
      </c>
      <c r="CV46" s="65">
        <f>Таблица1[[#This Row],[Lкан_леб,мм]]+Таблица1[[#This Row],[Lкан_дуг, мм]]+Таблица1[[#This Row],[Lкан_прям, мм]]</f>
        <v>3528386.8418603814</v>
      </c>
      <c r="CW46" s="60">
        <f>3511128.4-(Таблица1[[#This Row],[Lкан_леб,мм]]+Таблица1[[#This Row],[∆Lлеб из за стрел]])</f>
        <v>5412.7948305122554</v>
      </c>
    </row>
    <row r="47" spans="1:101" x14ac:dyDescent="0.25">
      <c r="A47">
        <v>46</v>
      </c>
      <c r="B47">
        <v>72.953020134228112</v>
      </c>
      <c r="C47">
        <v>17.05697986577189</v>
      </c>
      <c r="D47">
        <v>1463.8796937538041</v>
      </c>
      <c r="E47">
        <v>6228.4742114642168</v>
      </c>
      <c r="F47">
        <v>2181.5128514469056</v>
      </c>
      <c r="G47">
        <v>5465.5994504585651</v>
      </c>
      <c r="H47">
        <v>2181.3792037538042</v>
      </c>
      <c r="I47">
        <v>4906.7947651918157</v>
      </c>
      <c r="J47">
        <v>1321.6794462724008</v>
      </c>
      <c r="K47">
        <v>17485.459178188008</v>
      </c>
      <c r="L47">
        <v>5138.7962486624128</v>
      </c>
      <c r="M47">
        <v>3505762.5864335303</v>
      </c>
      <c r="N47">
        <v>0</v>
      </c>
      <c r="O47">
        <v>8</v>
      </c>
      <c r="P47">
        <v>-3322.5</v>
      </c>
      <c r="Q47">
        <v>-2811.96</v>
      </c>
      <c r="R47">
        <v>-3280</v>
      </c>
      <c r="S47">
        <v>-914.66</v>
      </c>
      <c r="T47">
        <v>-7002</v>
      </c>
      <c r="U47">
        <v>520.34</v>
      </c>
      <c r="V47">
        <v>-7002.1</v>
      </c>
      <c r="W47">
        <v>2365</v>
      </c>
      <c r="X47">
        <v>-6252</v>
      </c>
      <c r="Y47">
        <v>3800</v>
      </c>
      <c r="Z47">
        <v>1463.8796937538041</v>
      </c>
      <c r="AA47">
        <v>6228.4742114642168</v>
      </c>
      <c r="AB47">
        <v>0</v>
      </c>
      <c r="AC47">
        <v>1064.1696555107644</v>
      </c>
      <c r="AD47">
        <v>1127.0074684186504</v>
      </c>
      <c r="AE47">
        <v>1127.0852605320265</v>
      </c>
      <c r="AF47">
        <v>346.74375257716645</v>
      </c>
      <c r="AG47">
        <v>1473.7901116238054</v>
      </c>
      <c r="AH47">
        <v>1886.2998163666878</v>
      </c>
      <c r="AI47">
        <v>3721.9999999999995</v>
      </c>
      <c r="AJ47">
        <v>1844.6600027105269</v>
      </c>
      <c r="AK47">
        <v>750.10000000000059</v>
      </c>
      <c r="AL47">
        <v>7960.7199074096961</v>
      </c>
      <c r="AM47">
        <v>1321.6794517010965</v>
      </c>
      <c r="AN47">
        <v>-95.021003558665456</v>
      </c>
      <c r="AO47">
        <v>-180</v>
      </c>
      <c r="AP47">
        <v>-90.003106034687008</v>
      </c>
      <c r="AQ47">
        <v>1.2722218725854067E-14</v>
      </c>
      <c r="AR47">
        <v>-27.689133930592455</v>
      </c>
      <c r="AS47">
        <v>89.999999566492619</v>
      </c>
      <c r="AT47">
        <v>-2400.1625746957502</v>
      </c>
      <c r="AU47">
        <v>-3280</v>
      </c>
      <c r="AV47">
        <v>-7719.4999989457119</v>
      </c>
      <c r="AW47">
        <v>-7002.1</v>
      </c>
      <c r="AX47">
        <v>-5918.5963162977587</v>
      </c>
      <c r="AY47">
        <v>2181.3796937538045</v>
      </c>
      <c r="AZ47">
        <v>-2730.9252207921031</v>
      </c>
      <c r="BA47">
        <v>-197.16</v>
      </c>
      <c r="BB47">
        <v>520.3011039433311</v>
      </c>
      <c r="BC47">
        <v>3082.5000000000005</v>
      </c>
      <c r="BD47">
        <v>3164.6668325250321</v>
      </c>
      <c r="BE47">
        <v>6228.474216892916</v>
      </c>
      <c r="BF47">
        <v>-2565.2532760267472</v>
      </c>
      <c r="BG47">
        <v>-7002</v>
      </c>
      <c r="BH47">
        <v>-7719.5999989457123</v>
      </c>
      <c r="BI47">
        <v>-6252</v>
      </c>
      <c r="BJ47">
        <v>1130.4760100515632</v>
      </c>
      <c r="BK47">
        <v>2181.3797037538043</v>
      </c>
      <c r="BL47">
        <v>-851.86373761518519</v>
      </c>
      <c r="BM47">
        <v>-197.16</v>
      </c>
      <c r="BN47">
        <v>2364.9611039433312</v>
      </c>
      <c r="BO47">
        <v>3082.5000000000005</v>
      </c>
      <c r="BP47">
        <v>6863.8073789391856</v>
      </c>
      <c r="BQ47">
        <v>4906.7947651918194</v>
      </c>
      <c r="BR47">
        <v>0</v>
      </c>
      <c r="BS47">
        <v>84.97899644133453</v>
      </c>
      <c r="BT47">
        <v>89.996893965312992</v>
      </c>
      <c r="BU47">
        <v>90.003106034687022</v>
      </c>
      <c r="BV47">
        <v>27.689133930592469</v>
      </c>
      <c r="BW47">
        <v>117.68913349708508</v>
      </c>
      <c r="BX47" s="69">
        <f>Таблица1[[#This Row],[Lкан_леб,мм]]</f>
        <v>3505762.5864335303</v>
      </c>
      <c r="BY47" s="65">
        <f>Таблица1[[#This Row],[Т1]]+Таблица1[[#This Row],[Lпрям1, мм]]</f>
        <v>3507648.8862498971</v>
      </c>
      <c r="BZ47" s="65">
        <f>Таблица1[[#This Row],[Т2]]+Таблица1[[#This Row],[Lдуг 2,мм]]</f>
        <v>3508713.0559054078</v>
      </c>
      <c r="CA47" s="65">
        <f>Таблица1[[#This Row],[Т3]]+Таблица1[[#This Row],[Lпрям2, мм]]</f>
        <v>3512435.0559054078</v>
      </c>
      <c r="CB47" s="65">
        <f>Таблица1[[#This Row],[Т4]]+Таблица1[[#This Row],[Lдуг 3,мм]]</f>
        <v>3513562.0633738264</v>
      </c>
      <c r="CC47" s="65">
        <f>Таблица1[[#This Row],[Т5]]+Таблица1[[#This Row],[Lпрям3, мм]]</f>
        <v>3515406.7233765367</v>
      </c>
      <c r="CD47" s="65">
        <f>Таблица1[[#This Row],[Т6]]+Таблица1[[#This Row],[Lдуг 4,мм]]</f>
        <v>3516533.8086370686</v>
      </c>
      <c r="CE47" s="65">
        <f>Таблица1[[#This Row],[Т7]]+Таблица1[[#This Row],[Lпрям4, мм]]</f>
        <v>3517283.9086370687</v>
      </c>
      <c r="CF47" s="72">
        <f>Таблица1[[#This Row],[Т8]]+Таблица1[[#This Row],[Lдуг 5,мм]]</f>
        <v>3517630.652389646</v>
      </c>
      <c r="CG47" s="65">
        <f>Таблица1[[#This Row],[Т9]]+Таблица1[[#This Row],[Lпрям5, мм]]</f>
        <v>3525591.3722970556</v>
      </c>
      <c r="CH47" s="65">
        <f>Таблица1[[#This Row],[Т10]]+Таблица1[[#This Row],[Lдуг 6,мм]]</f>
        <v>3527065.1624086793</v>
      </c>
      <c r="CI47" s="66">
        <f>Таблица1[[#This Row],[Т11]]+Таблица1[[#This Row],[Lпрям6, мм]]</f>
        <v>3528386.8418603805</v>
      </c>
      <c r="CJ47" s="64">
        <f>Таблица1[[#This Row],[Т12]]-Таблица1[[#This Row],[Т12]]</f>
        <v>0</v>
      </c>
      <c r="CK47" s="65">
        <f>Таблица1[[#This Row],[Т12]]-Таблица1[[#This Row],[Т11]]</f>
        <v>1321.6794517012313</v>
      </c>
      <c r="CL47" s="65">
        <f>Таблица1[[#This Row],[Т12]]-Таблица1[[#This Row],[Т10]]</f>
        <v>2795.4695633249357</v>
      </c>
      <c r="CM47" s="65">
        <f>Таблица1[[#This Row],[Т12]]-Таблица1[[#This Row],[Т9]]</f>
        <v>10756.189470734447</v>
      </c>
      <c r="CN47" s="65">
        <f>Таблица1[[#This Row],[Т12]]-Таблица1[[#This Row],[Т8]]</f>
        <v>11102.933223311789</v>
      </c>
      <c r="CO47" s="65">
        <f>Таблица1[[#This Row],[Т12]]-Таблица1[[#This Row],[Т7]]</f>
        <v>11853.033223311882</v>
      </c>
      <c r="CP47" s="65">
        <f>Таблица1[[#This Row],[Т12]]-Таблица1[[#This Row],[Т6]]</f>
        <v>12980.118483843748</v>
      </c>
      <c r="CQ47" s="65">
        <f>Таблица1[[#This Row],[Т12]]-Таблица1[[#This Row],[Т5]]</f>
        <v>14824.778486554045</v>
      </c>
      <c r="CR47" s="65">
        <f>Таблица1[[#This Row],[Т12]]-Таблица1[[#This Row],[Т4]]</f>
        <v>15951.785954972729</v>
      </c>
      <c r="CS47" s="65">
        <f>Таблица1[[#This Row],[Т12]]-Таблица1[[#This Row],[Т3]]</f>
        <v>19673.785954972729</v>
      </c>
      <c r="CT47" s="65">
        <f>Таблица1[[#This Row],[Т12]]-Таблица1[[#This Row],[Т2]]</f>
        <v>20737.955610483419</v>
      </c>
      <c r="CU47" s="65">
        <f>Таблица1[[#This Row],[Т12]]-Таблица1[[#This Row],[Т1]]</f>
        <v>22624.25542685017</v>
      </c>
      <c r="CV47" s="65">
        <f>Таблица1[[#This Row],[Lкан_леб,мм]]+Таблица1[[#This Row],[Lкан_дуг, мм]]+Таблица1[[#This Row],[Lкан_прям, мм]]</f>
        <v>3528386.8418603805</v>
      </c>
      <c r="CW47" s="60">
        <f>3511128.4-(Таблица1[[#This Row],[Lкан_леб,мм]]+Таблица1[[#This Row],[∆Lлеб из за стрел]])</f>
        <v>5365.8135664695874</v>
      </c>
    </row>
    <row r="48" spans="1:101" x14ac:dyDescent="0.25">
      <c r="A48">
        <v>47</v>
      </c>
      <c r="B48">
        <v>73.463087248322068</v>
      </c>
      <c r="C48">
        <v>16.546912751677933</v>
      </c>
      <c r="D48">
        <v>1400.4663419969652</v>
      </c>
      <c r="E48">
        <v>6247.6101054417613</v>
      </c>
      <c r="F48">
        <v>2118.0994996900668</v>
      </c>
      <c r="G48">
        <v>5484.7353444361106</v>
      </c>
      <c r="H48">
        <v>2117.9658519969653</v>
      </c>
      <c r="I48">
        <v>4925.9306591689838</v>
      </c>
      <c r="J48">
        <v>1321.6794462727783</v>
      </c>
      <c r="K48">
        <v>17429.915508134629</v>
      </c>
      <c r="L48">
        <v>5147.2166500456278</v>
      </c>
      <c r="M48">
        <v>3505809.7097022007</v>
      </c>
      <c r="N48">
        <v>0</v>
      </c>
      <c r="O48">
        <v>8</v>
      </c>
      <c r="P48">
        <v>-3322.5</v>
      </c>
      <c r="Q48">
        <v>-2811.96</v>
      </c>
      <c r="R48">
        <v>-3280</v>
      </c>
      <c r="S48">
        <v>-914.66</v>
      </c>
      <c r="T48">
        <v>-7002</v>
      </c>
      <c r="U48">
        <v>520.34</v>
      </c>
      <c r="V48">
        <v>-7002.1</v>
      </c>
      <c r="W48">
        <v>2365</v>
      </c>
      <c r="X48">
        <v>-6252</v>
      </c>
      <c r="Y48">
        <v>3800</v>
      </c>
      <c r="Z48">
        <v>1400.4663419969652</v>
      </c>
      <c r="AA48">
        <v>6247.6101054417613</v>
      </c>
      <c r="AB48">
        <v>0</v>
      </c>
      <c r="AC48">
        <v>1064.1696555107644</v>
      </c>
      <c r="AD48">
        <v>1127.0074684186504</v>
      </c>
      <c r="AE48">
        <v>1127.0852605320265</v>
      </c>
      <c r="AF48">
        <v>350.953953268774</v>
      </c>
      <c r="AG48">
        <v>1478.0003123154131</v>
      </c>
      <c r="AH48">
        <v>1886.2998163666878</v>
      </c>
      <c r="AI48">
        <v>3721.9999999999995</v>
      </c>
      <c r="AJ48">
        <v>1844.6600027105269</v>
      </c>
      <c r="AK48">
        <v>750.10000000000059</v>
      </c>
      <c r="AL48">
        <v>7905.1762373559413</v>
      </c>
      <c r="AM48">
        <v>1321.6794517014741</v>
      </c>
      <c r="AN48">
        <v>-95.021003558665456</v>
      </c>
      <c r="AO48">
        <v>-180</v>
      </c>
      <c r="AP48">
        <v>-90.003106034687008</v>
      </c>
      <c r="AQ48">
        <v>1.2722218725854067E-14</v>
      </c>
      <c r="AR48">
        <v>-28.025338433076321</v>
      </c>
      <c r="AS48">
        <v>89.999999566492619</v>
      </c>
      <c r="AT48">
        <v>-2400.1625746957502</v>
      </c>
      <c r="AU48">
        <v>-3280</v>
      </c>
      <c r="AV48">
        <v>-7719.4999989457119</v>
      </c>
      <c r="AW48">
        <v>-7002.1</v>
      </c>
      <c r="AX48">
        <v>-5914.8740216011965</v>
      </c>
      <c r="AY48">
        <v>2117.9663419969647</v>
      </c>
      <c r="AZ48">
        <v>-2730.9252207921031</v>
      </c>
      <c r="BA48">
        <v>-197.16</v>
      </c>
      <c r="BB48">
        <v>520.3011039433311</v>
      </c>
      <c r="BC48">
        <v>3082.5000000000005</v>
      </c>
      <c r="BD48">
        <v>3166.6341304675079</v>
      </c>
      <c r="BE48">
        <v>6247.6101108704606</v>
      </c>
      <c r="BF48">
        <v>-2565.2532760267472</v>
      </c>
      <c r="BG48">
        <v>-7002</v>
      </c>
      <c r="BH48">
        <v>-7719.5999989457123</v>
      </c>
      <c r="BI48">
        <v>-6252</v>
      </c>
      <c r="BJ48">
        <v>1063.340363598162</v>
      </c>
      <c r="BK48">
        <v>2117.9663519969654</v>
      </c>
      <c r="BL48">
        <v>-851.86373761518519</v>
      </c>
      <c r="BM48">
        <v>-197.16</v>
      </c>
      <c r="BN48">
        <v>2364.9611039433312</v>
      </c>
      <c r="BO48">
        <v>3082.5000000000005</v>
      </c>
      <c r="BP48">
        <v>6880.9759749742534</v>
      </c>
      <c r="BQ48">
        <v>4925.9306591689874</v>
      </c>
      <c r="BR48">
        <v>0</v>
      </c>
      <c r="BS48">
        <v>84.97899644133453</v>
      </c>
      <c r="BT48">
        <v>89.996893965312992</v>
      </c>
      <c r="BU48">
        <v>90.003106034687022</v>
      </c>
      <c r="BV48">
        <v>28.025338433076335</v>
      </c>
      <c r="BW48">
        <v>118.02533799956895</v>
      </c>
      <c r="BX48" s="69">
        <f>Таблица1[[#This Row],[Lкан_леб,мм]]</f>
        <v>3505809.7097022007</v>
      </c>
      <c r="BY48" s="65">
        <f>Таблица1[[#This Row],[Т1]]+Таблица1[[#This Row],[Lпрям1, мм]]</f>
        <v>3507696.0095185675</v>
      </c>
      <c r="BZ48" s="65">
        <f>Таблица1[[#This Row],[Т2]]+Таблица1[[#This Row],[Lдуг 2,мм]]</f>
        <v>3508760.1791740782</v>
      </c>
      <c r="CA48" s="65">
        <f>Таблица1[[#This Row],[Т3]]+Таблица1[[#This Row],[Lпрям2, мм]]</f>
        <v>3512482.1791740782</v>
      </c>
      <c r="CB48" s="65">
        <f>Таблица1[[#This Row],[Т4]]+Таблица1[[#This Row],[Lдуг 3,мм]]</f>
        <v>3513609.1866424968</v>
      </c>
      <c r="CC48" s="65">
        <f>Таблица1[[#This Row],[Т5]]+Таблица1[[#This Row],[Lпрям3, мм]]</f>
        <v>3515453.8466452071</v>
      </c>
      <c r="CD48" s="65">
        <f>Таблица1[[#This Row],[Т6]]+Таблица1[[#This Row],[Lдуг 4,мм]]</f>
        <v>3516580.931905739</v>
      </c>
      <c r="CE48" s="65">
        <f>Таблица1[[#This Row],[Т7]]+Таблица1[[#This Row],[Lпрям4, мм]]</f>
        <v>3517331.0319057391</v>
      </c>
      <c r="CF48" s="72">
        <f>Таблица1[[#This Row],[Т8]]+Таблица1[[#This Row],[Lдуг 5,мм]]</f>
        <v>3517681.985859008</v>
      </c>
      <c r="CG48" s="65">
        <f>Таблица1[[#This Row],[Т9]]+Таблица1[[#This Row],[Lпрям5, мм]]</f>
        <v>3525587.162096364</v>
      </c>
      <c r="CH48" s="65">
        <f>Таблица1[[#This Row],[Т10]]+Таблица1[[#This Row],[Lдуг 6,мм]]</f>
        <v>3527065.1624086793</v>
      </c>
      <c r="CI48" s="66">
        <f>Таблица1[[#This Row],[Т11]]+Таблица1[[#This Row],[Lпрям6, мм]]</f>
        <v>3528386.841860381</v>
      </c>
      <c r="CJ48" s="64">
        <f>Таблица1[[#This Row],[Т12]]-Таблица1[[#This Row],[Т12]]</f>
        <v>0</v>
      </c>
      <c r="CK48" s="65">
        <f>Таблица1[[#This Row],[Т12]]-Таблица1[[#This Row],[Т11]]</f>
        <v>1321.679451701697</v>
      </c>
      <c r="CL48" s="65">
        <f>Таблица1[[#This Row],[Т12]]-Таблица1[[#This Row],[Т10]]</f>
        <v>2799.6797640169971</v>
      </c>
      <c r="CM48" s="65">
        <f>Таблица1[[#This Row],[Т12]]-Таблица1[[#This Row],[Т9]]</f>
        <v>10704.856001372915</v>
      </c>
      <c r="CN48" s="65">
        <f>Таблица1[[#This Row],[Т12]]-Таблица1[[#This Row],[Т8]]</f>
        <v>11055.809954641853</v>
      </c>
      <c r="CO48" s="65">
        <f>Таблица1[[#This Row],[Т12]]-Таблица1[[#This Row],[Т7]]</f>
        <v>11805.909954641946</v>
      </c>
      <c r="CP48" s="65">
        <f>Таблица1[[#This Row],[Т12]]-Таблица1[[#This Row],[Т6]]</f>
        <v>12932.995215173811</v>
      </c>
      <c r="CQ48" s="65">
        <f>Таблица1[[#This Row],[Т12]]-Таблица1[[#This Row],[Т5]]</f>
        <v>14777.655217884108</v>
      </c>
      <c r="CR48" s="65">
        <f>Таблица1[[#This Row],[Т12]]-Таблица1[[#This Row],[Т4]]</f>
        <v>15904.662686302792</v>
      </c>
      <c r="CS48" s="65">
        <f>Таблица1[[#This Row],[Т12]]-Таблица1[[#This Row],[Т3]]</f>
        <v>19626.662686302792</v>
      </c>
      <c r="CT48" s="65">
        <f>Таблица1[[#This Row],[Т12]]-Таблица1[[#This Row],[Т2]]</f>
        <v>20690.832341813482</v>
      </c>
      <c r="CU48" s="65">
        <f>Таблица1[[#This Row],[Т12]]-Таблица1[[#This Row],[Т1]]</f>
        <v>22577.132158180233</v>
      </c>
      <c r="CV48" s="65">
        <f>Таблица1[[#This Row],[Lкан_леб,мм]]+Таблица1[[#This Row],[Lкан_дуг, мм]]+Таблица1[[#This Row],[Lкан_прям, мм]]</f>
        <v>3528386.841860381</v>
      </c>
      <c r="CW48" s="60">
        <f>3511128.4-(Таблица1[[#This Row],[Lкан_леб,мм]]+Таблица1[[#This Row],[∆Lлеб из за стрел]])</f>
        <v>5318.6902977991849</v>
      </c>
    </row>
    <row r="49" spans="1:101" x14ac:dyDescent="0.25">
      <c r="A49">
        <v>48</v>
      </c>
      <c r="B49">
        <v>73.973154362416025</v>
      </c>
      <c r="C49">
        <v>16.03684563758398</v>
      </c>
      <c r="D49">
        <v>1336.8851508500227</v>
      </c>
      <c r="E49">
        <v>6266.180720716774</v>
      </c>
      <c r="F49">
        <v>2054.518308543124</v>
      </c>
      <c r="G49">
        <v>5503.3059597111223</v>
      </c>
      <c r="H49">
        <v>2054.384660850023</v>
      </c>
      <c r="I49">
        <v>4944.5012744440746</v>
      </c>
      <c r="J49">
        <v>1321.6794462726994</v>
      </c>
      <c r="K49">
        <v>17374.197862301156</v>
      </c>
      <c r="L49">
        <v>5155.6705299480145</v>
      </c>
      <c r="M49">
        <v>3505856.9734681319</v>
      </c>
      <c r="N49">
        <v>0</v>
      </c>
      <c r="O49">
        <v>8</v>
      </c>
      <c r="P49">
        <v>-3322.5</v>
      </c>
      <c r="Q49">
        <v>-2811.96</v>
      </c>
      <c r="R49">
        <v>-3280</v>
      </c>
      <c r="S49">
        <v>-914.66</v>
      </c>
      <c r="T49">
        <v>-7002</v>
      </c>
      <c r="U49">
        <v>520.34</v>
      </c>
      <c r="V49">
        <v>-7002.1</v>
      </c>
      <c r="W49">
        <v>2365</v>
      </c>
      <c r="X49">
        <v>-6252</v>
      </c>
      <c r="Y49">
        <v>3800</v>
      </c>
      <c r="Z49">
        <v>1336.8851508500227</v>
      </c>
      <c r="AA49">
        <v>6266.180720716774</v>
      </c>
      <c r="AB49">
        <v>0</v>
      </c>
      <c r="AC49">
        <v>1064.1696555107644</v>
      </c>
      <c r="AD49">
        <v>1127.0074684186504</v>
      </c>
      <c r="AE49">
        <v>1127.0852605320265</v>
      </c>
      <c r="AF49">
        <v>355.18089321996712</v>
      </c>
      <c r="AG49">
        <v>1482.2272522666062</v>
      </c>
      <c r="AH49">
        <v>1886.2998163666878</v>
      </c>
      <c r="AI49">
        <v>3721.9999999999995</v>
      </c>
      <c r="AJ49">
        <v>1844.6600027105269</v>
      </c>
      <c r="AK49">
        <v>750.10000000000059</v>
      </c>
      <c r="AL49">
        <v>7849.4585915225443</v>
      </c>
      <c r="AM49">
        <v>1321.679451701395</v>
      </c>
      <c r="AN49">
        <v>-95.021003558665456</v>
      </c>
      <c r="AO49">
        <v>-180</v>
      </c>
      <c r="AP49">
        <v>-90.003106034687008</v>
      </c>
      <c r="AQ49">
        <v>1.2722218725854067E-14</v>
      </c>
      <c r="AR49">
        <v>-28.362879644865316</v>
      </c>
      <c r="AS49">
        <v>89.999999566492605</v>
      </c>
      <c r="AT49">
        <v>-2400.1625746957502</v>
      </c>
      <c r="AU49">
        <v>-3280</v>
      </c>
      <c r="AV49">
        <v>-7719.4999989457119</v>
      </c>
      <c r="AW49">
        <v>-7002.1</v>
      </c>
      <c r="AX49">
        <v>-5911.1486048670413</v>
      </c>
      <c r="AY49">
        <v>2054.3851508500229</v>
      </c>
      <c r="AZ49">
        <v>-2730.9252207921031</v>
      </c>
      <c r="BA49">
        <v>-197.16</v>
      </c>
      <c r="BB49">
        <v>520.3011039433311</v>
      </c>
      <c r="BC49">
        <v>3082.5000000000005</v>
      </c>
      <c r="BD49">
        <v>3168.6311882616342</v>
      </c>
      <c r="BE49">
        <v>6266.1807261454724</v>
      </c>
      <c r="BF49">
        <v>-2565.2532760267472</v>
      </c>
      <c r="BG49">
        <v>-7002</v>
      </c>
      <c r="BH49">
        <v>-7719.5999989457123</v>
      </c>
      <c r="BI49">
        <v>-6252</v>
      </c>
      <c r="BJ49">
        <v>996.03375571706511</v>
      </c>
      <c r="BK49">
        <v>2054.3851608500231</v>
      </c>
      <c r="BL49">
        <v>-851.86373761518519</v>
      </c>
      <c r="BM49">
        <v>-197.16</v>
      </c>
      <c r="BN49">
        <v>2364.9611039433312</v>
      </c>
      <c r="BO49">
        <v>3082.5000000000005</v>
      </c>
      <c r="BP49">
        <v>6897.5495324551403</v>
      </c>
      <c r="BQ49">
        <v>4944.5012744440783</v>
      </c>
      <c r="BR49">
        <v>0</v>
      </c>
      <c r="BS49">
        <v>84.97899644133453</v>
      </c>
      <c r="BT49">
        <v>89.996893965312992</v>
      </c>
      <c r="BU49">
        <v>90.003106034687022</v>
      </c>
      <c r="BV49">
        <v>28.362879644865327</v>
      </c>
      <c r="BW49">
        <v>118.36287921135794</v>
      </c>
      <c r="BX49" s="69">
        <f>Таблица1[[#This Row],[Lкан_леб,мм]]</f>
        <v>3505856.9734681319</v>
      </c>
      <c r="BY49" s="65">
        <f>Таблица1[[#This Row],[Т1]]+Таблица1[[#This Row],[Lпрям1, мм]]</f>
        <v>3507743.2732844986</v>
      </c>
      <c r="BZ49" s="65">
        <f>Таблица1[[#This Row],[Т2]]+Таблица1[[#This Row],[Lдуг 2,мм]]</f>
        <v>3508807.4429400093</v>
      </c>
      <c r="CA49" s="65">
        <f>Таблица1[[#This Row],[Т3]]+Таблица1[[#This Row],[Lпрям2, мм]]</f>
        <v>3512529.4429400093</v>
      </c>
      <c r="CB49" s="65">
        <f>Таблица1[[#This Row],[Т4]]+Таблица1[[#This Row],[Lдуг 3,мм]]</f>
        <v>3513656.450408428</v>
      </c>
      <c r="CC49" s="65">
        <f>Таблица1[[#This Row],[Т5]]+Таблица1[[#This Row],[Lпрям3, мм]]</f>
        <v>3515501.1104111383</v>
      </c>
      <c r="CD49" s="65">
        <f>Таблица1[[#This Row],[Т6]]+Таблица1[[#This Row],[Lдуг 4,мм]]</f>
        <v>3516628.1956716701</v>
      </c>
      <c r="CE49" s="65">
        <f>Таблица1[[#This Row],[Т7]]+Таблица1[[#This Row],[Lпрям4, мм]]</f>
        <v>3517378.2956716702</v>
      </c>
      <c r="CF49" s="72">
        <f>Таблица1[[#This Row],[Т8]]+Таблица1[[#This Row],[Lдуг 5,мм]]</f>
        <v>3517733.4765648902</v>
      </c>
      <c r="CG49" s="65">
        <f>Таблица1[[#This Row],[Т9]]+Таблица1[[#This Row],[Lпрям5, мм]]</f>
        <v>3525582.9351564129</v>
      </c>
      <c r="CH49" s="65">
        <f>Таблица1[[#This Row],[Т10]]+Таблица1[[#This Row],[Lдуг 6,мм]]</f>
        <v>3527065.1624086797</v>
      </c>
      <c r="CI49" s="66">
        <f>Таблица1[[#This Row],[Т11]]+Таблица1[[#This Row],[Lпрям6, мм]]</f>
        <v>3528386.841860381</v>
      </c>
      <c r="CJ49" s="64">
        <f>Таблица1[[#This Row],[Т12]]-Таблица1[[#This Row],[Т12]]</f>
        <v>0</v>
      </c>
      <c r="CK49" s="65">
        <f>Таблица1[[#This Row],[Т12]]-Таблица1[[#This Row],[Т11]]</f>
        <v>1321.6794517012313</v>
      </c>
      <c r="CL49" s="65">
        <f>Таблица1[[#This Row],[Т12]]-Таблица1[[#This Row],[Т10]]</f>
        <v>2803.9067039680667</v>
      </c>
      <c r="CM49" s="65">
        <f>Таблица1[[#This Row],[Т12]]-Таблица1[[#This Row],[Т9]]</f>
        <v>10653.365295490716</v>
      </c>
      <c r="CN49" s="65">
        <f>Таблица1[[#This Row],[Т12]]-Таблица1[[#This Row],[Т8]]</f>
        <v>11008.546188710723</v>
      </c>
      <c r="CO49" s="65">
        <f>Таблица1[[#This Row],[Т12]]-Таблица1[[#This Row],[Т7]]</f>
        <v>11758.646188710816</v>
      </c>
      <c r="CP49" s="65">
        <f>Таблица1[[#This Row],[Т12]]-Таблица1[[#This Row],[Т6]]</f>
        <v>12885.731449242681</v>
      </c>
      <c r="CQ49" s="65">
        <f>Таблица1[[#This Row],[Т12]]-Таблица1[[#This Row],[Т5]]</f>
        <v>14730.391451952979</v>
      </c>
      <c r="CR49" s="65">
        <f>Таблица1[[#This Row],[Т12]]-Таблица1[[#This Row],[Т4]]</f>
        <v>15857.398920371663</v>
      </c>
      <c r="CS49" s="65">
        <f>Таблица1[[#This Row],[Т12]]-Таблица1[[#This Row],[Т3]]</f>
        <v>19579.398920371663</v>
      </c>
      <c r="CT49" s="65">
        <f>Таблица1[[#This Row],[Т12]]-Таблица1[[#This Row],[Т2]]</f>
        <v>20643.568575882353</v>
      </c>
      <c r="CU49" s="65">
        <f>Таблица1[[#This Row],[Т12]]-Таблица1[[#This Row],[Т1]]</f>
        <v>22529.868392249104</v>
      </c>
      <c r="CV49" s="65">
        <f>Таблица1[[#This Row],[Lкан_леб,мм]]+Таблица1[[#This Row],[Lкан_дуг, мм]]+Таблица1[[#This Row],[Lкан_прям, мм]]</f>
        <v>3528386.841860381</v>
      </c>
      <c r="CW49" s="60">
        <f>3511128.4-(Таблица1[[#This Row],[Lкан_леб,мм]]+Таблица1[[#This Row],[∆Lлеб из за стрел]])</f>
        <v>5271.4265318680555</v>
      </c>
    </row>
    <row r="50" spans="1:101" x14ac:dyDescent="0.25">
      <c r="A50">
        <v>49</v>
      </c>
      <c r="B50">
        <v>74.483221476509968</v>
      </c>
      <c r="C50">
        <v>15.526778523490023</v>
      </c>
      <c r="D50">
        <v>1273.1411592064217</v>
      </c>
      <c r="E50">
        <v>6284.1845855434394</v>
      </c>
      <c r="F50">
        <v>1990.7743168995228</v>
      </c>
      <c r="G50">
        <v>5521.3098245377887</v>
      </c>
      <c r="H50">
        <v>1990.6406692064218</v>
      </c>
      <c r="I50">
        <v>4962.5051392704408</v>
      </c>
      <c r="J50">
        <v>1321.6794462729986</v>
      </c>
      <c r="K50">
        <v>17318.306972482293</v>
      </c>
      <c r="L50">
        <v>5164.1586804973067</v>
      </c>
      <c r="M50">
        <v>3505904.3762074015</v>
      </c>
      <c r="N50">
        <v>0</v>
      </c>
      <c r="O50">
        <v>8</v>
      </c>
      <c r="P50">
        <v>-3322.5</v>
      </c>
      <c r="Q50">
        <v>-2811.96</v>
      </c>
      <c r="R50">
        <v>-3280</v>
      </c>
      <c r="S50">
        <v>-914.66</v>
      </c>
      <c r="T50">
        <v>-7002</v>
      </c>
      <c r="U50">
        <v>520.34</v>
      </c>
      <c r="V50">
        <v>-7002.1</v>
      </c>
      <c r="W50">
        <v>2365</v>
      </c>
      <c r="X50">
        <v>-6252</v>
      </c>
      <c r="Y50">
        <v>3800</v>
      </c>
      <c r="Z50">
        <v>1273.1411592064217</v>
      </c>
      <c r="AA50">
        <v>6284.1845855434394</v>
      </c>
      <c r="AB50">
        <v>0</v>
      </c>
      <c r="AC50">
        <v>1064.1696555107644</v>
      </c>
      <c r="AD50">
        <v>1127.0074684186504</v>
      </c>
      <c r="AE50">
        <v>1127.0852605320265</v>
      </c>
      <c r="AF50">
        <v>359.42496849461315</v>
      </c>
      <c r="AG50">
        <v>1486.4713275412523</v>
      </c>
      <c r="AH50">
        <v>1886.2998163666878</v>
      </c>
      <c r="AI50">
        <v>3721.9999999999995</v>
      </c>
      <c r="AJ50">
        <v>1844.6600027105269</v>
      </c>
      <c r="AK50">
        <v>750.10000000000059</v>
      </c>
      <c r="AL50">
        <v>7793.567701703385</v>
      </c>
      <c r="AM50">
        <v>1321.6794517016942</v>
      </c>
      <c r="AN50">
        <v>-95.021003558665456</v>
      </c>
      <c r="AO50">
        <v>-180</v>
      </c>
      <c r="AP50">
        <v>-90.003106034687008</v>
      </c>
      <c r="AQ50">
        <v>1.2722218725854067E-14</v>
      </c>
      <c r="AR50">
        <v>-28.701789193538541</v>
      </c>
      <c r="AS50">
        <v>89.999999566492619</v>
      </c>
      <c r="AT50">
        <v>-2400.1625746957502</v>
      </c>
      <c r="AU50">
        <v>-3280</v>
      </c>
      <c r="AV50">
        <v>-7719.4999989457119</v>
      </c>
      <c r="AW50">
        <v>-7002.1</v>
      </c>
      <c r="AX50">
        <v>-5907.4199877657165</v>
      </c>
      <c r="AY50">
        <v>1990.6411592064217</v>
      </c>
      <c r="AZ50">
        <v>-2730.9252207921031</v>
      </c>
      <c r="BA50">
        <v>-197.16</v>
      </c>
      <c r="BB50">
        <v>520.3011039433311</v>
      </c>
      <c r="BC50">
        <v>3082.5000000000005</v>
      </c>
      <c r="BD50">
        <v>3170.658387544077</v>
      </c>
      <c r="BE50">
        <v>6284.1845909721387</v>
      </c>
      <c r="BF50">
        <v>-2565.2532760267472</v>
      </c>
      <c r="BG50">
        <v>-7002</v>
      </c>
      <c r="BH50">
        <v>-7719.5999989457123</v>
      </c>
      <c r="BI50">
        <v>-6252</v>
      </c>
      <c r="BJ50">
        <v>928.56114697213843</v>
      </c>
      <c r="BK50">
        <v>1990.6411692064219</v>
      </c>
      <c r="BL50">
        <v>-851.86373761518519</v>
      </c>
      <c r="BM50">
        <v>-197.16</v>
      </c>
      <c r="BN50">
        <v>2364.9611039433312</v>
      </c>
      <c r="BO50">
        <v>3082.5000000000005</v>
      </c>
      <c r="BP50">
        <v>6913.5261979993629</v>
      </c>
      <c r="BQ50">
        <v>4962.5051392704445</v>
      </c>
      <c r="BR50">
        <v>0</v>
      </c>
      <c r="BS50">
        <v>84.97899644133453</v>
      </c>
      <c r="BT50">
        <v>89.996893965312992</v>
      </c>
      <c r="BU50">
        <v>90.003106034687022</v>
      </c>
      <c r="BV50">
        <v>28.701789193538556</v>
      </c>
      <c r="BW50">
        <v>118.70178876003116</v>
      </c>
      <c r="BX50" s="69">
        <f>Таблица1[[#This Row],[Lкан_леб,мм]]</f>
        <v>3505904.3762074015</v>
      </c>
      <c r="BY50" s="65">
        <f>Таблица1[[#This Row],[Т1]]+Таблица1[[#This Row],[Lпрям1, мм]]</f>
        <v>3507790.6760237683</v>
      </c>
      <c r="BZ50" s="65">
        <f>Таблица1[[#This Row],[Т2]]+Таблица1[[#This Row],[Lдуг 2,мм]]</f>
        <v>3508854.845679279</v>
      </c>
      <c r="CA50" s="65">
        <f>Таблица1[[#This Row],[Т3]]+Таблица1[[#This Row],[Lпрям2, мм]]</f>
        <v>3512576.845679279</v>
      </c>
      <c r="CB50" s="65">
        <f>Таблица1[[#This Row],[Т4]]+Таблица1[[#This Row],[Lдуг 3,мм]]</f>
        <v>3513703.8531476976</v>
      </c>
      <c r="CC50" s="65">
        <f>Таблица1[[#This Row],[Т5]]+Таблица1[[#This Row],[Lпрям3, мм]]</f>
        <v>3515548.5131504079</v>
      </c>
      <c r="CD50" s="65">
        <f>Таблица1[[#This Row],[Т6]]+Таблица1[[#This Row],[Lдуг 4,мм]]</f>
        <v>3516675.5984109398</v>
      </c>
      <c r="CE50" s="65">
        <f>Таблица1[[#This Row],[Т7]]+Таблица1[[#This Row],[Lпрям4, мм]]</f>
        <v>3517425.6984109399</v>
      </c>
      <c r="CF50" s="72">
        <f>Таблица1[[#This Row],[Т8]]+Таблица1[[#This Row],[Lдуг 5,мм]]</f>
        <v>3517785.1233794345</v>
      </c>
      <c r="CG50" s="65">
        <f>Таблица1[[#This Row],[Т9]]+Таблица1[[#This Row],[Lпрям5, мм]]</f>
        <v>3525578.6910811379</v>
      </c>
      <c r="CH50" s="65">
        <f>Таблица1[[#This Row],[Т10]]+Таблица1[[#This Row],[Lдуг 6,мм]]</f>
        <v>3527065.1624086793</v>
      </c>
      <c r="CI50" s="66">
        <f>Таблица1[[#This Row],[Т11]]+Таблица1[[#This Row],[Lпрям6, мм]]</f>
        <v>3528386.841860381</v>
      </c>
      <c r="CJ50" s="64">
        <f>Таблица1[[#This Row],[Т12]]-Таблица1[[#This Row],[Т12]]</f>
        <v>0</v>
      </c>
      <c r="CK50" s="65">
        <f>Таблица1[[#This Row],[Т12]]-Таблица1[[#This Row],[Т11]]</f>
        <v>1321.679451701697</v>
      </c>
      <c r="CL50" s="65">
        <f>Таблица1[[#This Row],[Т12]]-Таблица1[[#This Row],[Т10]]</f>
        <v>2808.150779243093</v>
      </c>
      <c r="CM50" s="65">
        <f>Таблица1[[#This Row],[Т12]]-Таблица1[[#This Row],[Т9]]</f>
        <v>10601.718480946496</v>
      </c>
      <c r="CN50" s="65">
        <f>Таблица1[[#This Row],[Т12]]-Таблица1[[#This Row],[Т8]]</f>
        <v>10961.143449441064</v>
      </c>
      <c r="CO50" s="65">
        <f>Таблица1[[#This Row],[Т12]]-Таблица1[[#This Row],[Т7]]</f>
        <v>11711.243449441157</v>
      </c>
      <c r="CP50" s="65">
        <f>Таблица1[[#This Row],[Т12]]-Таблица1[[#This Row],[Т6]]</f>
        <v>12838.328709973022</v>
      </c>
      <c r="CQ50" s="65">
        <f>Таблица1[[#This Row],[Т12]]-Таблица1[[#This Row],[Т5]]</f>
        <v>14682.98871268332</v>
      </c>
      <c r="CR50" s="65">
        <f>Таблица1[[#This Row],[Т12]]-Таблица1[[#This Row],[Т4]]</f>
        <v>15809.996181102004</v>
      </c>
      <c r="CS50" s="65">
        <f>Таблица1[[#This Row],[Т12]]-Таблица1[[#This Row],[Т3]]</f>
        <v>19531.996181102004</v>
      </c>
      <c r="CT50" s="65">
        <f>Таблица1[[#This Row],[Т12]]-Таблица1[[#This Row],[Т2]]</f>
        <v>20596.165836612694</v>
      </c>
      <c r="CU50" s="65">
        <f>Таблица1[[#This Row],[Т12]]-Таблица1[[#This Row],[Т1]]</f>
        <v>22482.465652979445</v>
      </c>
      <c r="CV50" s="65">
        <f>Таблица1[[#This Row],[Lкан_леб,мм]]+Таблица1[[#This Row],[Lкан_дуг, мм]]+Таблица1[[#This Row],[Lкан_прям, мм]]</f>
        <v>3528386.841860381</v>
      </c>
      <c r="CW50" s="60">
        <f>3511128.4-(Таблица1[[#This Row],[Lкан_леб,мм]]+Таблица1[[#This Row],[∆Lлеб из за стрел]])</f>
        <v>5224.0237925983965</v>
      </c>
    </row>
    <row r="51" spans="1:101" x14ac:dyDescent="0.25">
      <c r="A51">
        <v>50</v>
      </c>
      <c r="B51">
        <v>74.993288590603925</v>
      </c>
      <c r="C51">
        <v>15.016711409396066</v>
      </c>
      <c r="D51">
        <v>1209.2394188617588</v>
      </c>
      <c r="E51">
        <v>6301.6202730916784</v>
      </c>
      <c r="F51">
        <v>1926.8725765548602</v>
      </c>
      <c r="G51">
        <v>5538.7455120860286</v>
      </c>
      <c r="H51">
        <v>1926.7389288617587</v>
      </c>
      <c r="I51">
        <v>4979.9408268192037</v>
      </c>
      <c r="J51">
        <v>1321.6794462724745</v>
      </c>
      <c r="K51">
        <v>17262.243561977186</v>
      </c>
      <c r="L51">
        <v>5172.6819193805513</v>
      </c>
      <c r="M51">
        <v>3505951.9163790233</v>
      </c>
      <c r="N51">
        <v>0</v>
      </c>
      <c r="O51">
        <v>8</v>
      </c>
      <c r="P51">
        <v>-3322.5</v>
      </c>
      <c r="Q51">
        <v>-2811.96</v>
      </c>
      <c r="R51">
        <v>-3280</v>
      </c>
      <c r="S51">
        <v>-914.66</v>
      </c>
      <c r="T51">
        <v>-7002</v>
      </c>
      <c r="U51">
        <v>520.34</v>
      </c>
      <c r="V51">
        <v>-7002.1</v>
      </c>
      <c r="W51">
        <v>2365</v>
      </c>
      <c r="X51">
        <v>-6252</v>
      </c>
      <c r="Y51">
        <v>3800</v>
      </c>
      <c r="Z51">
        <v>1209.2394188617588</v>
      </c>
      <c r="AA51">
        <v>6301.6202730916784</v>
      </c>
      <c r="AB51">
        <v>0</v>
      </c>
      <c r="AC51">
        <v>1064.1696555107644</v>
      </c>
      <c r="AD51">
        <v>1127.0074684186504</v>
      </c>
      <c r="AE51">
        <v>1127.0852605320265</v>
      </c>
      <c r="AF51">
        <v>363.68658793623553</v>
      </c>
      <c r="AG51">
        <v>1490.7329469828746</v>
      </c>
      <c r="AH51">
        <v>1886.2998163666878</v>
      </c>
      <c r="AI51">
        <v>3721.9999999999995</v>
      </c>
      <c r="AJ51">
        <v>1844.6600027105269</v>
      </c>
      <c r="AK51">
        <v>750.10000000000059</v>
      </c>
      <c r="AL51">
        <v>7737.5042911987985</v>
      </c>
      <c r="AM51">
        <v>1321.6794517011704</v>
      </c>
      <c r="AN51">
        <v>-95.021003558665456</v>
      </c>
      <c r="AO51">
        <v>-180</v>
      </c>
      <c r="AP51">
        <v>-90.003106034687008</v>
      </c>
      <c r="AQ51">
        <v>1.2722218725854067E-14</v>
      </c>
      <c r="AR51">
        <v>-29.042099727191314</v>
      </c>
      <c r="AS51">
        <v>89.999999566492633</v>
      </c>
      <c r="AT51">
        <v>-2400.1625746957502</v>
      </c>
      <c r="AU51">
        <v>-3280</v>
      </c>
      <c r="AV51">
        <v>-7719.4999989457119</v>
      </c>
      <c r="AW51">
        <v>-7002.1</v>
      </c>
      <c r="AX51">
        <v>-5903.6880885598603</v>
      </c>
      <c r="AY51">
        <v>1926.7394188617588</v>
      </c>
      <c r="AZ51">
        <v>-2730.9252207921031</v>
      </c>
      <c r="BA51">
        <v>-197.16</v>
      </c>
      <c r="BB51">
        <v>520.3011039433311</v>
      </c>
      <c r="BC51">
        <v>3082.5000000000005</v>
      </c>
      <c r="BD51">
        <v>3172.7161229962016</v>
      </c>
      <c r="BE51">
        <v>6301.6202785203777</v>
      </c>
      <c r="BF51">
        <v>-2565.2532760267472</v>
      </c>
      <c r="BG51">
        <v>-7002</v>
      </c>
      <c r="BH51">
        <v>-7719.5999989457123</v>
      </c>
      <c r="BI51">
        <v>-6252</v>
      </c>
      <c r="BJ51">
        <v>860.92750742162002</v>
      </c>
      <c r="BK51">
        <v>1926.7394288617588</v>
      </c>
      <c r="BL51">
        <v>-851.86373761518519</v>
      </c>
      <c r="BM51">
        <v>-197.16</v>
      </c>
      <c r="BN51">
        <v>2364.9611039433312</v>
      </c>
      <c r="BO51">
        <v>3082.5000000000005</v>
      </c>
      <c r="BP51">
        <v>6928.9041500954772</v>
      </c>
      <c r="BQ51">
        <v>4979.9408268192074</v>
      </c>
      <c r="BR51">
        <v>0</v>
      </c>
      <c r="BS51">
        <v>84.97899644133453</v>
      </c>
      <c r="BT51">
        <v>89.996893965312992</v>
      </c>
      <c r="BU51">
        <v>90.003106034687022</v>
      </c>
      <c r="BV51">
        <v>29.042099727191328</v>
      </c>
      <c r="BW51">
        <v>119.04209929368395</v>
      </c>
      <c r="BX51" s="69">
        <f>Таблица1[[#This Row],[Lкан_леб,мм]]</f>
        <v>3505951.9163790233</v>
      </c>
      <c r="BY51" s="65">
        <f>Таблица1[[#This Row],[Т1]]+Таблица1[[#This Row],[Lпрям1, мм]]</f>
        <v>3507838.2161953901</v>
      </c>
      <c r="BZ51" s="65">
        <f>Таблица1[[#This Row],[Т2]]+Таблица1[[#This Row],[Lдуг 2,мм]]</f>
        <v>3508902.3858509008</v>
      </c>
      <c r="CA51" s="65">
        <f>Таблица1[[#This Row],[Т3]]+Таблица1[[#This Row],[Lпрям2, мм]]</f>
        <v>3512624.3858509008</v>
      </c>
      <c r="CB51" s="65">
        <f>Таблица1[[#This Row],[Т4]]+Таблица1[[#This Row],[Lдуг 3,мм]]</f>
        <v>3513751.3933193195</v>
      </c>
      <c r="CC51" s="65">
        <f>Таблица1[[#This Row],[Т5]]+Таблица1[[#This Row],[Lпрям3, мм]]</f>
        <v>3515596.0533220298</v>
      </c>
      <c r="CD51" s="65">
        <f>Таблица1[[#This Row],[Т6]]+Таблица1[[#This Row],[Lдуг 4,мм]]</f>
        <v>3516723.1385825616</v>
      </c>
      <c r="CE51" s="65">
        <f>Таблица1[[#This Row],[Т7]]+Таблица1[[#This Row],[Lпрям4, мм]]</f>
        <v>3517473.2385825617</v>
      </c>
      <c r="CF51" s="72">
        <f>Таблица1[[#This Row],[Т8]]+Таблица1[[#This Row],[Lдуг 5,мм]]</f>
        <v>3517836.925170498</v>
      </c>
      <c r="CG51" s="65">
        <f>Таблица1[[#This Row],[Т9]]+Таблица1[[#This Row],[Lпрям5, мм]]</f>
        <v>3525574.4294616967</v>
      </c>
      <c r="CH51" s="65">
        <f>Таблица1[[#This Row],[Т10]]+Таблица1[[#This Row],[Lдуг 6,мм]]</f>
        <v>3527065.1624086797</v>
      </c>
      <c r="CI51" s="66">
        <f>Таблица1[[#This Row],[Т11]]+Таблица1[[#This Row],[Lпрям6, мм]]</f>
        <v>3528386.841860381</v>
      </c>
      <c r="CJ51" s="64">
        <f>Таблица1[[#This Row],[Т12]]-Таблица1[[#This Row],[Т12]]</f>
        <v>0</v>
      </c>
      <c r="CK51" s="65">
        <f>Таблица1[[#This Row],[Т12]]-Таблица1[[#This Row],[Т11]]</f>
        <v>1321.6794517012313</v>
      </c>
      <c r="CL51" s="65">
        <f>Таблица1[[#This Row],[Т12]]-Таблица1[[#This Row],[Т10]]</f>
        <v>2812.4123986843042</v>
      </c>
      <c r="CM51" s="65">
        <f>Таблица1[[#This Row],[Т12]]-Таблица1[[#This Row],[Т9]]</f>
        <v>10549.916689882986</v>
      </c>
      <c r="CN51" s="65">
        <f>Таблица1[[#This Row],[Т12]]-Таблица1[[#This Row],[Т8]]</f>
        <v>10913.603277819231</v>
      </c>
      <c r="CO51" s="65">
        <f>Таблица1[[#This Row],[Т12]]-Таблица1[[#This Row],[Т7]]</f>
        <v>11663.703277819324</v>
      </c>
      <c r="CP51" s="65">
        <f>Таблица1[[#This Row],[Т12]]-Таблица1[[#This Row],[Т6]]</f>
        <v>12790.788538351189</v>
      </c>
      <c r="CQ51" s="65">
        <f>Таблица1[[#This Row],[Т12]]-Таблица1[[#This Row],[Т5]]</f>
        <v>14635.448541061487</v>
      </c>
      <c r="CR51" s="65">
        <f>Таблица1[[#This Row],[Т12]]-Таблица1[[#This Row],[Т4]]</f>
        <v>15762.456009480171</v>
      </c>
      <c r="CS51" s="65">
        <f>Таблица1[[#This Row],[Т12]]-Таблица1[[#This Row],[Т3]]</f>
        <v>19484.456009480171</v>
      </c>
      <c r="CT51" s="65">
        <f>Таблица1[[#This Row],[Т12]]-Таблица1[[#This Row],[Т2]]</f>
        <v>20548.625664990861</v>
      </c>
      <c r="CU51" s="65">
        <f>Таблица1[[#This Row],[Т12]]-Таблица1[[#This Row],[Т1]]</f>
        <v>22434.925481357612</v>
      </c>
      <c r="CV51" s="65">
        <f>Таблица1[[#This Row],[Lкан_леб,мм]]+Таблица1[[#This Row],[Lкан_дуг, мм]]+Таблица1[[#This Row],[Lкан_прям, мм]]</f>
        <v>3528386.841860381</v>
      </c>
      <c r="CW51" s="60">
        <f>3511128.4-(Таблица1[[#This Row],[Lкан_леб,мм]]+Таблица1[[#This Row],[∆Lлеб из за стрел]])</f>
        <v>5176.4836209765635</v>
      </c>
    </row>
    <row r="52" spans="1:101" x14ac:dyDescent="0.25">
      <c r="A52">
        <v>51</v>
      </c>
      <c r="B52">
        <v>75.503355704697881</v>
      </c>
      <c r="C52">
        <v>14.506644295302111</v>
      </c>
      <c r="D52">
        <v>1145.1849941134267</v>
      </c>
      <c r="E52">
        <v>6318.4864015602016</v>
      </c>
      <c r="F52">
        <v>1862.818151806528</v>
      </c>
      <c r="G52">
        <v>5555.6116405545517</v>
      </c>
      <c r="H52">
        <v>1862.6845041134268</v>
      </c>
      <c r="I52">
        <v>4996.8069552872512</v>
      </c>
      <c r="J52">
        <v>1321.6794462729506</v>
      </c>
      <c r="K52">
        <v>17206.008345090766</v>
      </c>
      <c r="L52">
        <v>5181.2410908851089</v>
      </c>
      <c r="M52">
        <v>3505999.5924244053</v>
      </c>
      <c r="N52">
        <v>0</v>
      </c>
      <c r="O52">
        <v>8</v>
      </c>
      <c r="P52">
        <v>-3322.5</v>
      </c>
      <c r="Q52">
        <v>-2811.96</v>
      </c>
      <c r="R52">
        <v>-3280</v>
      </c>
      <c r="S52">
        <v>-914.66</v>
      </c>
      <c r="T52">
        <v>-7002</v>
      </c>
      <c r="U52">
        <v>520.34</v>
      </c>
      <c r="V52">
        <v>-7002.1</v>
      </c>
      <c r="W52">
        <v>2365</v>
      </c>
      <c r="X52">
        <v>-6252</v>
      </c>
      <c r="Y52">
        <v>3800</v>
      </c>
      <c r="Z52">
        <v>1145.1849941134267</v>
      </c>
      <c r="AA52">
        <v>6318.4864015602016</v>
      </c>
      <c r="AB52">
        <v>0</v>
      </c>
      <c r="AC52">
        <v>1064.1696555107644</v>
      </c>
      <c r="AD52">
        <v>1127.0074684186504</v>
      </c>
      <c r="AE52">
        <v>1127.0852605320265</v>
      </c>
      <c r="AF52">
        <v>367.96617368851457</v>
      </c>
      <c r="AG52">
        <v>1495.0125327351534</v>
      </c>
      <c r="AH52">
        <v>1886.2998163666878</v>
      </c>
      <c r="AI52">
        <v>3721.9999999999995</v>
      </c>
      <c r="AJ52">
        <v>1844.6600027105269</v>
      </c>
      <c r="AK52">
        <v>750.10000000000059</v>
      </c>
      <c r="AL52">
        <v>7681.2690743119074</v>
      </c>
      <c r="AM52">
        <v>1321.6794517016463</v>
      </c>
      <c r="AN52">
        <v>-95.021003558665456</v>
      </c>
      <c r="AO52">
        <v>-180</v>
      </c>
      <c r="AP52">
        <v>-90.003106034687008</v>
      </c>
      <c r="AQ52">
        <v>1.2722218725854067E-14</v>
      </c>
      <c r="AR52">
        <v>-29.38384495599955</v>
      </c>
      <c r="AS52">
        <v>89.999999566492605</v>
      </c>
      <c r="AT52">
        <v>-2400.1625746957502</v>
      </c>
      <c r="AU52">
        <v>-3280</v>
      </c>
      <c r="AV52">
        <v>-7719.4999989457119</v>
      </c>
      <c r="AW52">
        <v>-7002.1</v>
      </c>
      <c r="AX52">
        <v>-5899.9528220152042</v>
      </c>
      <c r="AY52">
        <v>1862.6849941134267</v>
      </c>
      <c r="AZ52">
        <v>-2730.9252207921031</v>
      </c>
      <c r="BA52">
        <v>-197.16</v>
      </c>
      <c r="BB52">
        <v>520.3011039433311</v>
      </c>
      <c r="BC52">
        <v>3082.5000000000005</v>
      </c>
      <c r="BD52">
        <v>3174.8048029031725</v>
      </c>
      <c r="BE52">
        <v>6318.4864069889009</v>
      </c>
      <c r="BF52">
        <v>-2565.2532760267472</v>
      </c>
      <c r="BG52">
        <v>-7002</v>
      </c>
      <c r="BH52">
        <v>-7719.5999989457123</v>
      </c>
      <c r="BI52">
        <v>-6252</v>
      </c>
      <c r="BJ52">
        <v>793.13781612863067</v>
      </c>
      <c r="BK52">
        <v>1862.6850041134269</v>
      </c>
      <c r="BL52">
        <v>-851.86373761518519</v>
      </c>
      <c r="BM52">
        <v>-197.16</v>
      </c>
      <c r="BN52">
        <v>2364.9611039433312</v>
      </c>
      <c r="BO52">
        <v>3082.5000000000005</v>
      </c>
      <c r="BP52">
        <v>6943.6815986570291</v>
      </c>
      <c r="BQ52">
        <v>4996.8069552872548</v>
      </c>
      <c r="BR52">
        <v>0</v>
      </c>
      <c r="BS52">
        <v>84.97899644133453</v>
      </c>
      <c r="BT52">
        <v>89.996893965312992</v>
      </c>
      <c r="BU52">
        <v>90.003106034687022</v>
      </c>
      <c r="BV52">
        <v>29.38384495599956</v>
      </c>
      <c r="BW52">
        <v>119.38384452249214</v>
      </c>
      <c r="BX52" s="69">
        <f>Таблица1[[#This Row],[Lкан_леб,мм]]</f>
        <v>3505999.5924244053</v>
      </c>
      <c r="BY52" s="65">
        <f>Таблица1[[#This Row],[Т1]]+Таблица1[[#This Row],[Lпрям1, мм]]</f>
        <v>3507885.892240772</v>
      </c>
      <c r="BZ52" s="65">
        <f>Таблица1[[#This Row],[Т2]]+Таблица1[[#This Row],[Lдуг 2,мм]]</f>
        <v>3508950.0618962827</v>
      </c>
      <c r="CA52" s="65">
        <f>Таблица1[[#This Row],[Т3]]+Таблица1[[#This Row],[Lпрям2, мм]]</f>
        <v>3512672.0618962827</v>
      </c>
      <c r="CB52" s="65">
        <f>Таблица1[[#This Row],[Т4]]+Таблица1[[#This Row],[Lдуг 3,мм]]</f>
        <v>3513799.0693647014</v>
      </c>
      <c r="CC52" s="65">
        <f>Таблица1[[#This Row],[Т5]]+Таблица1[[#This Row],[Lпрям3, мм]]</f>
        <v>3515643.7293674117</v>
      </c>
      <c r="CD52" s="65">
        <f>Таблица1[[#This Row],[Т6]]+Таблица1[[#This Row],[Lдуг 4,мм]]</f>
        <v>3516770.8146279436</v>
      </c>
      <c r="CE52" s="65">
        <f>Таблица1[[#This Row],[Т7]]+Таблица1[[#This Row],[Lпрям4, мм]]</f>
        <v>3517520.9146279437</v>
      </c>
      <c r="CF52" s="72">
        <f>Таблица1[[#This Row],[Т8]]+Таблица1[[#This Row],[Lдуг 5,мм]]</f>
        <v>3517888.8808016321</v>
      </c>
      <c r="CG52" s="65">
        <f>Таблица1[[#This Row],[Т9]]+Таблица1[[#This Row],[Lпрям5, мм]]</f>
        <v>3525570.149875944</v>
      </c>
      <c r="CH52" s="65">
        <f>Таблица1[[#This Row],[Т10]]+Таблица1[[#This Row],[Lдуг 6,мм]]</f>
        <v>3527065.1624086793</v>
      </c>
      <c r="CI52" s="66">
        <f>Таблица1[[#This Row],[Т11]]+Таблица1[[#This Row],[Lпрям6, мм]]</f>
        <v>3528386.841860381</v>
      </c>
      <c r="CJ52" s="64">
        <f>Таблица1[[#This Row],[Т12]]-Таблица1[[#This Row],[Т12]]</f>
        <v>0</v>
      </c>
      <c r="CK52" s="65">
        <f>Таблица1[[#This Row],[Т12]]-Таблица1[[#This Row],[Т11]]</f>
        <v>1321.679451701697</v>
      </c>
      <c r="CL52" s="65">
        <f>Таблица1[[#This Row],[Т12]]-Таблица1[[#This Row],[Т10]]</f>
        <v>2816.6919844369404</v>
      </c>
      <c r="CM52" s="65">
        <f>Таблица1[[#This Row],[Т12]]-Таблица1[[#This Row],[Т9]]</f>
        <v>10497.961058748886</v>
      </c>
      <c r="CN52" s="65">
        <f>Таблица1[[#This Row],[Т12]]-Таблица1[[#This Row],[Т8]]</f>
        <v>10865.927232437301</v>
      </c>
      <c r="CO52" s="65">
        <f>Таблица1[[#This Row],[Т12]]-Таблица1[[#This Row],[Т7]]</f>
        <v>11616.027232437395</v>
      </c>
      <c r="CP52" s="65">
        <f>Таблица1[[#This Row],[Т12]]-Таблица1[[#This Row],[Т6]]</f>
        <v>12743.11249296926</v>
      </c>
      <c r="CQ52" s="65">
        <f>Таблица1[[#This Row],[Т12]]-Таблица1[[#This Row],[Т5]]</f>
        <v>14587.772495679557</v>
      </c>
      <c r="CR52" s="65">
        <f>Таблица1[[#This Row],[Т12]]-Таблица1[[#This Row],[Т4]]</f>
        <v>15714.779964098241</v>
      </c>
      <c r="CS52" s="65">
        <f>Таблица1[[#This Row],[Т12]]-Таблица1[[#This Row],[Т3]]</f>
        <v>19436.779964098241</v>
      </c>
      <c r="CT52" s="65">
        <f>Таблица1[[#This Row],[Т12]]-Таблица1[[#This Row],[Т2]]</f>
        <v>20500.949619608931</v>
      </c>
      <c r="CU52" s="65">
        <f>Таблица1[[#This Row],[Т12]]-Таблица1[[#This Row],[Т1]]</f>
        <v>22387.249435975682</v>
      </c>
      <c r="CV52" s="65">
        <f>Таблица1[[#This Row],[Lкан_леб,мм]]+Таблица1[[#This Row],[Lкан_дуг, мм]]+Таблица1[[#This Row],[Lкан_прям, мм]]</f>
        <v>3528386.841860381</v>
      </c>
      <c r="CW52" s="60">
        <f>3511128.4-(Таблица1[[#This Row],[Lкан_леб,мм]]+Таблица1[[#This Row],[∆Lлеб из за стрел]])</f>
        <v>5128.8075755946338</v>
      </c>
    </row>
    <row r="53" spans="1:101" x14ac:dyDescent="0.25">
      <c r="A53">
        <v>52</v>
      </c>
      <c r="B53">
        <v>76.013422818791838</v>
      </c>
      <c r="C53">
        <v>13.996577181208155</v>
      </c>
      <c r="D53">
        <v>1080.9829613592576</v>
      </c>
      <c r="E53">
        <v>6334.781634286036</v>
      </c>
      <c r="F53">
        <v>1798.616119052359</v>
      </c>
      <c r="G53">
        <v>5571.9068732803853</v>
      </c>
      <c r="H53">
        <v>1798.4824713592575</v>
      </c>
      <c r="I53">
        <v>5013.1021880131229</v>
      </c>
      <c r="J53">
        <v>1321.6794462729133</v>
      </c>
      <c r="K53">
        <v>17149.602026599347</v>
      </c>
      <c r="L53">
        <v>5189.8370669912301</v>
      </c>
      <c r="M53">
        <v>3506047.4027667907</v>
      </c>
      <c r="N53">
        <v>0</v>
      </c>
      <c r="O53">
        <v>8</v>
      </c>
      <c r="P53">
        <v>-3322.5</v>
      </c>
      <c r="Q53">
        <v>-2811.96</v>
      </c>
      <c r="R53">
        <v>-3280</v>
      </c>
      <c r="S53">
        <v>-914.66</v>
      </c>
      <c r="T53">
        <v>-7002</v>
      </c>
      <c r="U53">
        <v>520.34</v>
      </c>
      <c r="V53">
        <v>-7002.1</v>
      </c>
      <c r="W53">
        <v>2365</v>
      </c>
      <c r="X53">
        <v>-6252</v>
      </c>
      <c r="Y53">
        <v>3800</v>
      </c>
      <c r="Z53">
        <v>1080.9829613592576</v>
      </c>
      <c r="AA53">
        <v>6334.781634286036</v>
      </c>
      <c r="AB53">
        <v>0</v>
      </c>
      <c r="AC53">
        <v>1064.1696555107644</v>
      </c>
      <c r="AD53">
        <v>1127.0074684186504</v>
      </c>
      <c r="AE53">
        <v>1127.0852605320265</v>
      </c>
      <c r="AF53">
        <v>372.26416174157481</v>
      </c>
      <c r="AG53">
        <v>1499.3105207882143</v>
      </c>
      <c r="AH53">
        <v>1886.2998163666878</v>
      </c>
      <c r="AI53">
        <v>3721.9999999999995</v>
      </c>
      <c r="AJ53">
        <v>1844.6600027105269</v>
      </c>
      <c r="AK53">
        <v>750.10000000000059</v>
      </c>
      <c r="AL53">
        <v>7624.8627558205244</v>
      </c>
      <c r="AM53">
        <v>1321.679451701609</v>
      </c>
      <c r="AN53">
        <v>-95.021003558665456</v>
      </c>
      <c r="AO53">
        <v>-180</v>
      </c>
      <c r="AP53">
        <v>-90.003106034687008</v>
      </c>
      <c r="AQ53">
        <v>1.2722218725854067E-14</v>
      </c>
      <c r="AR53">
        <v>-29.727059695843451</v>
      </c>
      <c r="AS53">
        <v>89.999999566492633</v>
      </c>
      <c r="AT53">
        <v>-2400.1625746957502</v>
      </c>
      <c r="AU53">
        <v>-3280</v>
      </c>
      <c r="AV53">
        <v>-7719.4999989457119</v>
      </c>
      <c r="AW53">
        <v>-7002.1</v>
      </c>
      <c r="AX53">
        <v>-5896.2140993094581</v>
      </c>
      <c r="AY53">
        <v>1798.4829613592576</v>
      </c>
      <c r="AZ53">
        <v>-2730.9252207921031</v>
      </c>
      <c r="BA53">
        <v>-197.16</v>
      </c>
      <c r="BB53">
        <v>520.3011039433311</v>
      </c>
      <c r="BC53">
        <v>3082.5000000000005</v>
      </c>
      <c r="BD53">
        <v>3176.9248497413655</v>
      </c>
      <c r="BE53">
        <v>6334.7816397147353</v>
      </c>
      <c r="BF53">
        <v>-2565.2532760267472</v>
      </c>
      <c r="BG53">
        <v>-7002</v>
      </c>
      <c r="BH53">
        <v>-7719.5999989457123</v>
      </c>
      <c r="BI53">
        <v>-6252</v>
      </c>
      <c r="BJ53">
        <v>725.19706066871595</v>
      </c>
      <c r="BK53">
        <v>1798.4829713592576</v>
      </c>
      <c r="BL53">
        <v>-851.86373761518519</v>
      </c>
      <c r="BM53">
        <v>-197.16</v>
      </c>
      <c r="BN53">
        <v>2364.9611039433312</v>
      </c>
      <c r="BO53">
        <v>3082.5000000000005</v>
      </c>
      <c r="BP53">
        <v>6957.8567845446705</v>
      </c>
      <c r="BQ53">
        <v>5013.1021880131266</v>
      </c>
      <c r="BR53">
        <v>0</v>
      </c>
      <c r="BS53">
        <v>84.97899644133453</v>
      </c>
      <c r="BT53">
        <v>89.996893965312992</v>
      </c>
      <c r="BU53">
        <v>90.003106034687022</v>
      </c>
      <c r="BV53">
        <v>29.727059695843465</v>
      </c>
      <c r="BW53">
        <v>119.7270592623361</v>
      </c>
      <c r="BX53" s="69">
        <f>Таблица1[[#This Row],[Lкан_леб,мм]]</f>
        <v>3506047.4027667907</v>
      </c>
      <c r="BY53" s="65">
        <f>Таблица1[[#This Row],[Т1]]+Таблица1[[#This Row],[Lпрям1, мм]]</f>
        <v>3507933.7025831575</v>
      </c>
      <c r="BZ53" s="65">
        <f>Таблица1[[#This Row],[Т2]]+Таблица1[[#This Row],[Lдуг 2,мм]]</f>
        <v>3508997.8722386681</v>
      </c>
      <c r="CA53" s="65">
        <f>Таблица1[[#This Row],[Т3]]+Таблица1[[#This Row],[Lпрям2, мм]]</f>
        <v>3512719.8722386681</v>
      </c>
      <c r="CB53" s="65">
        <f>Таблица1[[#This Row],[Т4]]+Таблица1[[#This Row],[Lдуг 3,мм]]</f>
        <v>3513846.8797070868</v>
      </c>
      <c r="CC53" s="65">
        <f>Таблица1[[#This Row],[Т5]]+Таблица1[[#This Row],[Lпрям3, мм]]</f>
        <v>3515691.5397097971</v>
      </c>
      <c r="CD53" s="65">
        <f>Таблица1[[#This Row],[Т6]]+Таблица1[[#This Row],[Lдуг 4,мм]]</f>
        <v>3516818.624970329</v>
      </c>
      <c r="CE53" s="65">
        <f>Таблица1[[#This Row],[Т7]]+Таблица1[[#This Row],[Lпрям4, мм]]</f>
        <v>3517568.7249703291</v>
      </c>
      <c r="CF53" s="72">
        <f>Таблица1[[#This Row],[Т8]]+Таблица1[[#This Row],[Lдуг 5,мм]]</f>
        <v>3517940.9891320704</v>
      </c>
      <c r="CG53" s="65">
        <f>Таблица1[[#This Row],[Т9]]+Таблица1[[#This Row],[Lпрям5, мм]]</f>
        <v>3525565.8518878911</v>
      </c>
      <c r="CH53" s="65">
        <f>Таблица1[[#This Row],[Т10]]+Таблица1[[#This Row],[Lдуг 6,мм]]</f>
        <v>3527065.1624086793</v>
      </c>
      <c r="CI53" s="66">
        <f>Таблица1[[#This Row],[Т11]]+Таблица1[[#This Row],[Lпрям6, мм]]</f>
        <v>3528386.841860381</v>
      </c>
      <c r="CJ53" s="64">
        <f>Таблица1[[#This Row],[Т12]]-Таблица1[[#This Row],[Т12]]</f>
        <v>0</v>
      </c>
      <c r="CK53" s="65">
        <f>Таблица1[[#This Row],[Т12]]-Таблица1[[#This Row],[Т11]]</f>
        <v>1321.679451701697</v>
      </c>
      <c r="CL53" s="65">
        <f>Таблица1[[#This Row],[Т12]]-Таблица1[[#This Row],[Т10]]</f>
        <v>2820.989972489886</v>
      </c>
      <c r="CM53" s="65">
        <f>Таблица1[[#This Row],[Т12]]-Таблица1[[#This Row],[Т9]]</f>
        <v>10445.852728310507</v>
      </c>
      <c r="CN53" s="65">
        <f>Таблица1[[#This Row],[Т12]]-Таблица1[[#This Row],[Т8]]</f>
        <v>10818.116890051868</v>
      </c>
      <c r="CO53" s="65">
        <f>Таблица1[[#This Row],[Т12]]-Таблица1[[#This Row],[Т7]]</f>
        <v>11568.216890051961</v>
      </c>
      <c r="CP53" s="65">
        <f>Таблица1[[#This Row],[Т12]]-Таблица1[[#This Row],[Т6]]</f>
        <v>12695.302150583826</v>
      </c>
      <c r="CQ53" s="65">
        <f>Таблица1[[#This Row],[Т12]]-Таблица1[[#This Row],[Т5]]</f>
        <v>14539.962153294124</v>
      </c>
      <c r="CR53" s="65">
        <f>Таблица1[[#This Row],[Т12]]-Таблица1[[#This Row],[Т4]]</f>
        <v>15666.969621712808</v>
      </c>
      <c r="CS53" s="65">
        <f>Таблица1[[#This Row],[Т12]]-Таблица1[[#This Row],[Т3]]</f>
        <v>19388.969621712808</v>
      </c>
      <c r="CT53" s="65">
        <f>Таблица1[[#This Row],[Т12]]-Таблица1[[#This Row],[Т2]]</f>
        <v>20453.139277223498</v>
      </c>
      <c r="CU53" s="65">
        <f>Таблица1[[#This Row],[Т12]]-Таблица1[[#This Row],[Т1]]</f>
        <v>22339.439093590248</v>
      </c>
      <c r="CV53" s="65">
        <f>Таблица1[[#This Row],[Lкан_леб,мм]]+Таблица1[[#This Row],[Lкан_дуг, мм]]+Таблица1[[#This Row],[Lкан_прям, мм]]</f>
        <v>3528386.8418603814</v>
      </c>
      <c r="CW53" s="60">
        <f>3511128.4-(Таблица1[[#This Row],[Lкан_леб,мм]]+Таблица1[[#This Row],[∆Lлеб из за стрел]])</f>
        <v>5080.9972332092002</v>
      </c>
    </row>
    <row r="54" spans="1:101" x14ac:dyDescent="0.25">
      <c r="A54">
        <v>53</v>
      </c>
      <c r="B54">
        <v>76.523489932885795</v>
      </c>
      <c r="C54">
        <v>13.4865100671142</v>
      </c>
      <c r="D54">
        <v>1016.6384086952131</v>
      </c>
      <c r="E54">
        <v>6350.5046798504436</v>
      </c>
      <c r="F54">
        <v>1734.2715663883143</v>
      </c>
      <c r="G54">
        <v>5587.6299188447929</v>
      </c>
      <c r="H54">
        <v>1734.1379186952133</v>
      </c>
      <c r="I54">
        <v>5028.8252335777024</v>
      </c>
      <c r="J54">
        <v>1321.679446272741</v>
      </c>
      <c r="K54">
        <v>17093.025301201804</v>
      </c>
      <c r="L54">
        <v>5198.4707485192121</v>
      </c>
      <c r="M54">
        <v>3506095.3458106602</v>
      </c>
      <c r="N54">
        <v>0</v>
      </c>
      <c r="O54">
        <v>8</v>
      </c>
      <c r="P54">
        <v>-3322.5</v>
      </c>
      <c r="Q54">
        <v>-2811.96</v>
      </c>
      <c r="R54">
        <v>-3280</v>
      </c>
      <c r="S54">
        <v>-914.66</v>
      </c>
      <c r="T54">
        <v>-7002</v>
      </c>
      <c r="U54">
        <v>520.34</v>
      </c>
      <c r="V54">
        <v>-7002.1</v>
      </c>
      <c r="W54">
        <v>2365</v>
      </c>
      <c r="X54">
        <v>-6252</v>
      </c>
      <c r="Y54">
        <v>3800</v>
      </c>
      <c r="Z54">
        <v>1016.6384086952131</v>
      </c>
      <c r="AA54">
        <v>6350.5046798504436</v>
      </c>
      <c r="AB54">
        <v>0</v>
      </c>
      <c r="AC54">
        <v>1064.1696555107644</v>
      </c>
      <c r="AD54">
        <v>1127.0074684186504</v>
      </c>
      <c r="AE54">
        <v>1127.0852605320265</v>
      </c>
      <c r="AF54">
        <v>376.58100250556583</v>
      </c>
      <c r="AG54">
        <v>1503.627361552205</v>
      </c>
      <c r="AH54">
        <v>1886.2998163666878</v>
      </c>
      <c r="AI54">
        <v>3721.9999999999995</v>
      </c>
      <c r="AJ54">
        <v>1844.6600027105269</v>
      </c>
      <c r="AK54">
        <v>750.10000000000059</v>
      </c>
      <c r="AL54">
        <v>7568.2860304231563</v>
      </c>
      <c r="AM54">
        <v>1321.6794517014366</v>
      </c>
      <c r="AN54">
        <v>-95.021003558665456</v>
      </c>
      <c r="AO54">
        <v>-180</v>
      </c>
      <c r="AP54">
        <v>-90.003106034687008</v>
      </c>
      <c r="AQ54">
        <v>1.2722218725854067E-14</v>
      </c>
      <c r="AR54">
        <v>-30.07177991411065</v>
      </c>
      <c r="AS54">
        <v>89.999999566492619</v>
      </c>
      <c r="AT54">
        <v>-2400.1625746957502</v>
      </c>
      <c r="AU54">
        <v>-3280</v>
      </c>
      <c r="AV54">
        <v>-7719.4999989457119</v>
      </c>
      <c r="AW54">
        <v>-7002.1</v>
      </c>
      <c r="AX54">
        <v>-5892.4718279392728</v>
      </c>
      <c r="AY54">
        <v>1734.1384086952132</v>
      </c>
      <c r="AZ54">
        <v>-2730.9252207921031</v>
      </c>
      <c r="BA54">
        <v>-197.16</v>
      </c>
      <c r="BB54">
        <v>520.3011039433311</v>
      </c>
      <c r="BC54">
        <v>3082.5000000000005</v>
      </c>
      <c r="BD54">
        <v>3179.0767007957647</v>
      </c>
      <c r="BE54">
        <v>6350.5046852791429</v>
      </c>
      <c r="BF54">
        <v>-2565.2532760267472</v>
      </c>
      <c r="BG54">
        <v>-7002</v>
      </c>
      <c r="BH54">
        <v>-7719.5999989457123</v>
      </c>
      <c r="BI54">
        <v>-6252</v>
      </c>
      <c r="BJ54">
        <v>657.11023663448645</v>
      </c>
      <c r="BK54">
        <v>1734.1384186952132</v>
      </c>
      <c r="BL54">
        <v>-851.86373761518519</v>
      </c>
      <c r="BM54">
        <v>-197.16</v>
      </c>
      <c r="BN54">
        <v>2364.9611039433312</v>
      </c>
      <c r="BO54">
        <v>3082.5000000000005</v>
      </c>
      <c r="BP54">
        <v>6971.427979054678</v>
      </c>
      <c r="BQ54">
        <v>5028.8252335777061</v>
      </c>
      <c r="BR54">
        <v>0</v>
      </c>
      <c r="BS54">
        <v>84.97899644133453</v>
      </c>
      <c r="BT54">
        <v>89.996893965312992</v>
      </c>
      <c r="BU54">
        <v>90.003106034687022</v>
      </c>
      <c r="BV54">
        <v>30.071779914110664</v>
      </c>
      <c r="BW54">
        <v>120.07177948060328</v>
      </c>
      <c r="BX54" s="69">
        <f>Таблица1[[#This Row],[Lкан_леб,мм]]</f>
        <v>3506095.3458106602</v>
      </c>
      <c r="BY54" s="65">
        <f>Таблица1[[#This Row],[Т1]]+Таблица1[[#This Row],[Lпрям1, мм]]</f>
        <v>3507981.6456270269</v>
      </c>
      <c r="BZ54" s="65">
        <f>Таблица1[[#This Row],[Т2]]+Таблица1[[#This Row],[Lдуг 2,мм]]</f>
        <v>3509045.8152825376</v>
      </c>
      <c r="CA54" s="65">
        <f>Таблица1[[#This Row],[Т3]]+Таблица1[[#This Row],[Lпрям2, мм]]</f>
        <v>3512767.8152825376</v>
      </c>
      <c r="CB54" s="65">
        <f>Таблица1[[#This Row],[Т4]]+Таблица1[[#This Row],[Lдуг 3,мм]]</f>
        <v>3513894.8227509563</v>
      </c>
      <c r="CC54" s="65">
        <f>Таблица1[[#This Row],[Т5]]+Таблица1[[#This Row],[Lпрям3, мм]]</f>
        <v>3515739.4827536666</v>
      </c>
      <c r="CD54" s="65">
        <f>Таблица1[[#This Row],[Т6]]+Таблица1[[#This Row],[Lдуг 4,мм]]</f>
        <v>3516866.5680141984</v>
      </c>
      <c r="CE54" s="65">
        <f>Таблица1[[#This Row],[Т7]]+Таблица1[[#This Row],[Lпрям4, мм]]</f>
        <v>3517616.6680141985</v>
      </c>
      <c r="CF54" s="72">
        <f>Таблица1[[#This Row],[Т8]]+Таблица1[[#This Row],[Lдуг 5,мм]]</f>
        <v>3517993.249016704</v>
      </c>
      <c r="CG54" s="65">
        <f>Таблица1[[#This Row],[Т9]]+Таблица1[[#This Row],[Lпрям5, мм]]</f>
        <v>3525561.5350471274</v>
      </c>
      <c r="CH54" s="65">
        <f>Таблица1[[#This Row],[Т10]]+Таблица1[[#This Row],[Lдуг 6,мм]]</f>
        <v>3527065.1624086797</v>
      </c>
      <c r="CI54" s="66">
        <f>Таблица1[[#This Row],[Т11]]+Таблица1[[#This Row],[Lпрям6, мм]]</f>
        <v>3528386.841860381</v>
      </c>
      <c r="CJ54" s="64">
        <f>Таблица1[[#This Row],[Т12]]-Таблица1[[#This Row],[Т12]]</f>
        <v>0</v>
      </c>
      <c r="CK54" s="65">
        <f>Таблица1[[#This Row],[Т12]]-Таблица1[[#This Row],[Т11]]</f>
        <v>1321.6794517012313</v>
      </c>
      <c r="CL54" s="65">
        <f>Таблица1[[#This Row],[Т12]]-Таблица1[[#This Row],[Т10]]</f>
        <v>2825.3068132535554</v>
      </c>
      <c r="CM54" s="65">
        <f>Таблица1[[#This Row],[Т12]]-Таблица1[[#This Row],[Т9]]</f>
        <v>10393.592843676917</v>
      </c>
      <c r="CN54" s="65">
        <f>Таблица1[[#This Row],[Т12]]-Таблица1[[#This Row],[Т8]]</f>
        <v>10770.173846182413</v>
      </c>
      <c r="CO54" s="65">
        <f>Таблица1[[#This Row],[Т12]]-Таблица1[[#This Row],[Т7]]</f>
        <v>11520.273846182507</v>
      </c>
      <c r="CP54" s="65">
        <f>Таблица1[[#This Row],[Т12]]-Таблица1[[#This Row],[Т6]]</f>
        <v>12647.359106714372</v>
      </c>
      <c r="CQ54" s="65">
        <f>Таблица1[[#This Row],[Т12]]-Таблица1[[#This Row],[Т5]]</f>
        <v>14492.019109424669</v>
      </c>
      <c r="CR54" s="65">
        <f>Таблица1[[#This Row],[Т12]]-Таблица1[[#This Row],[Т4]]</f>
        <v>15619.026577843353</v>
      </c>
      <c r="CS54" s="65">
        <f>Таблица1[[#This Row],[Т12]]-Таблица1[[#This Row],[Т3]]</f>
        <v>19341.026577843353</v>
      </c>
      <c r="CT54" s="65">
        <f>Таблица1[[#This Row],[Т12]]-Таблица1[[#This Row],[Т2]]</f>
        <v>20405.196233354043</v>
      </c>
      <c r="CU54" s="65">
        <f>Таблица1[[#This Row],[Т12]]-Таблица1[[#This Row],[Т1]]</f>
        <v>22291.496049720794</v>
      </c>
      <c r="CV54" s="65">
        <f>Таблица1[[#This Row],[Lкан_леб,мм]]+Таблица1[[#This Row],[Lкан_дуг, мм]]+Таблица1[[#This Row],[Lкан_прям, мм]]</f>
        <v>3528386.841860381</v>
      </c>
      <c r="CW54" s="60">
        <f>3511128.4-(Таблица1[[#This Row],[Lкан_леб,мм]]+Таблица1[[#This Row],[∆Lлеб из за стрел]])</f>
        <v>5033.0541893397458</v>
      </c>
    </row>
    <row r="55" spans="1:101" x14ac:dyDescent="0.25">
      <c r="A55">
        <v>54</v>
      </c>
      <c r="B55">
        <v>77.033557046979752</v>
      </c>
      <c r="C55">
        <v>12.976442953020243</v>
      </c>
      <c r="D55">
        <v>952.15643551214623</v>
      </c>
      <c r="E55">
        <v>6365.6542921812843</v>
      </c>
      <c r="F55">
        <v>1669.7895932052475</v>
      </c>
      <c r="G55">
        <v>5602.7795311756327</v>
      </c>
      <c r="H55">
        <v>1669.6559455121464</v>
      </c>
      <c r="I55">
        <v>5043.9748459085777</v>
      </c>
      <c r="J55">
        <v>1321.6794462727073</v>
      </c>
      <c r="K55">
        <v>17036.278852936146</v>
      </c>
      <c r="L55">
        <v>5207.1430663343835</v>
      </c>
      <c r="M55">
        <v>3506143.4199411105</v>
      </c>
      <c r="N55">
        <v>0</v>
      </c>
      <c r="O55">
        <v>8</v>
      </c>
      <c r="P55">
        <v>-3322.5</v>
      </c>
      <c r="Q55">
        <v>-2811.96</v>
      </c>
      <c r="R55">
        <v>-3280</v>
      </c>
      <c r="S55">
        <v>-914.66</v>
      </c>
      <c r="T55">
        <v>-7002</v>
      </c>
      <c r="U55">
        <v>520.34</v>
      </c>
      <c r="V55">
        <v>-7002.1</v>
      </c>
      <c r="W55">
        <v>2365</v>
      </c>
      <c r="X55">
        <v>-6252</v>
      </c>
      <c r="Y55">
        <v>3800</v>
      </c>
      <c r="Z55">
        <v>952.15643551214623</v>
      </c>
      <c r="AA55">
        <v>6365.6542921812843</v>
      </c>
      <c r="AB55">
        <v>0</v>
      </c>
      <c r="AC55">
        <v>1064.1696555107644</v>
      </c>
      <c r="AD55">
        <v>1127.0074684186504</v>
      </c>
      <c r="AE55">
        <v>1127.0852605320265</v>
      </c>
      <c r="AF55">
        <v>380.91716141315203</v>
      </c>
      <c r="AG55">
        <v>1507.963520459791</v>
      </c>
      <c r="AH55">
        <v>1886.2998163666878</v>
      </c>
      <c r="AI55">
        <v>3721.9999999999995</v>
      </c>
      <c r="AJ55">
        <v>1844.6600027105269</v>
      </c>
      <c r="AK55">
        <v>750.10000000000059</v>
      </c>
      <c r="AL55">
        <v>7511.5395821575294</v>
      </c>
      <c r="AM55">
        <v>1321.679451701403</v>
      </c>
      <c r="AN55">
        <v>-95.021003558665456</v>
      </c>
      <c r="AO55">
        <v>-180</v>
      </c>
      <c r="AP55">
        <v>-90.003106034687008</v>
      </c>
      <c r="AQ55">
        <v>1.2722218725854067E-14</v>
      </c>
      <c r="AR55">
        <v>-30.418042777807855</v>
      </c>
      <c r="AS55">
        <v>89.999999566492619</v>
      </c>
      <c r="AT55">
        <v>-2400.1625746957502</v>
      </c>
      <c r="AU55">
        <v>-3280</v>
      </c>
      <c r="AV55">
        <v>-7719.4999989457119</v>
      </c>
      <c r="AW55">
        <v>-7002.1</v>
      </c>
      <c r="AX55">
        <v>-5888.7259116252735</v>
      </c>
      <c r="AY55">
        <v>1669.6564355121461</v>
      </c>
      <c r="AZ55">
        <v>-2730.9252207921031</v>
      </c>
      <c r="BA55">
        <v>-197.16</v>
      </c>
      <c r="BB55">
        <v>520.3011039433311</v>
      </c>
      <c r="BC55">
        <v>3082.5000000000005</v>
      </c>
      <c r="BD55">
        <v>3181.2608088091465</v>
      </c>
      <c r="BE55">
        <v>6365.6542976099836</v>
      </c>
      <c r="BF55">
        <v>-2565.2532760267472</v>
      </c>
      <c r="BG55">
        <v>-7002</v>
      </c>
      <c r="BH55">
        <v>-7719.5999989457123</v>
      </c>
      <c r="BI55">
        <v>-6252</v>
      </c>
      <c r="BJ55">
        <v>588.8823471374202</v>
      </c>
      <c r="BK55">
        <v>1669.6564455121465</v>
      </c>
      <c r="BL55">
        <v>-851.86373761518519</v>
      </c>
      <c r="BM55">
        <v>-197.16</v>
      </c>
      <c r="BN55">
        <v>2364.9611039433312</v>
      </c>
      <c r="BO55">
        <v>3082.5000000000005</v>
      </c>
      <c r="BP55">
        <v>6984.3934833721387</v>
      </c>
      <c r="BQ55">
        <v>5043.9748459085804</v>
      </c>
      <c r="BR55">
        <v>0</v>
      </c>
      <c r="BS55">
        <v>84.97899644133453</v>
      </c>
      <c r="BT55">
        <v>89.996893965312992</v>
      </c>
      <c r="BU55">
        <v>90.003106034687022</v>
      </c>
      <c r="BV55">
        <v>30.418042777807869</v>
      </c>
      <c r="BW55">
        <v>120.41804234430047</v>
      </c>
      <c r="BX55" s="69">
        <f>Таблица1[[#This Row],[Lкан_леб,мм]]</f>
        <v>3506143.4199411105</v>
      </c>
      <c r="BY55" s="65">
        <f>Таблица1[[#This Row],[Т1]]+Таблица1[[#This Row],[Lпрям1, мм]]</f>
        <v>3508029.7197574773</v>
      </c>
      <c r="BZ55" s="65">
        <f>Таблица1[[#This Row],[Т2]]+Таблица1[[#This Row],[Lдуг 2,мм]]</f>
        <v>3509093.889412988</v>
      </c>
      <c r="CA55" s="65">
        <f>Таблица1[[#This Row],[Т3]]+Таблица1[[#This Row],[Lпрям2, мм]]</f>
        <v>3512815.889412988</v>
      </c>
      <c r="CB55" s="65">
        <f>Таблица1[[#This Row],[Т4]]+Таблица1[[#This Row],[Lдуг 3,мм]]</f>
        <v>3513942.8968814067</v>
      </c>
      <c r="CC55" s="65">
        <f>Таблица1[[#This Row],[Т5]]+Таблица1[[#This Row],[Lпрям3, мм]]</f>
        <v>3515787.556884117</v>
      </c>
      <c r="CD55" s="65">
        <f>Таблица1[[#This Row],[Т6]]+Таблица1[[#This Row],[Lдуг 4,мм]]</f>
        <v>3516914.6421446488</v>
      </c>
      <c r="CE55" s="65">
        <f>Таблица1[[#This Row],[Т7]]+Таблица1[[#This Row],[Lпрям4, мм]]</f>
        <v>3517664.7421446489</v>
      </c>
      <c r="CF55" s="72">
        <f>Таблица1[[#This Row],[Т8]]+Таблица1[[#This Row],[Lдуг 5,мм]]</f>
        <v>3518045.6593060619</v>
      </c>
      <c r="CG55" s="65">
        <f>Таблица1[[#This Row],[Т9]]+Таблица1[[#This Row],[Lпрям5, мм]]</f>
        <v>3525557.1988882194</v>
      </c>
      <c r="CH55" s="65">
        <f>Таблица1[[#This Row],[Т10]]+Таблица1[[#This Row],[Lдуг 6,мм]]</f>
        <v>3527065.1624086793</v>
      </c>
      <c r="CI55" s="66">
        <f>Таблица1[[#This Row],[Т11]]+Таблица1[[#This Row],[Lпрям6, мм]]</f>
        <v>3528386.8418603805</v>
      </c>
      <c r="CJ55" s="64">
        <f>Таблица1[[#This Row],[Т12]]-Таблица1[[#This Row],[Т12]]</f>
        <v>0</v>
      </c>
      <c r="CK55" s="65">
        <f>Таблица1[[#This Row],[Т12]]-Таблица1[[#This Row],[Т11]]</f>
        <v>1321.6794517012313</v>
      </c>
      <c r="CL55" s="65">
        <f>Таблица1[[#This Row],[Т12]]-Таблица1[[#This Row],[Т10]]</f>
        <v>2829.6429721610621</v>
      </c>
      <c r="CM55" s="65">
        <f>Таблица1[[#This Row],[Т12]]-Таблица1[[#This Row],[Т9]]</f>
        <v>10341.18255431857</v>
      </c>
      <c r="CN55" s="65">
        <f>Таблица1[[#This Row],[Т12]]-Таблица1[[#This Row],[Т8]]</f>
        <v>10722.099715731572</v>
      </c>
      <c r="CO55" s="65">
        <f>Таблица1[[#This Row],[Т12]]-Таблица1[[#This Row],[Т7]]</f>
        <v>11472.199715731665</v>
      </c>
      <c r="CP55" s="65">
        <f>Таблица1[[#This Row],[Т12]]-Таблица1[[#This Row],[Т6]]</f>
        <v>12599.284976263531</v>
      </c>
      <c r="CQ55" s="65">
        <f>Таблица1[[#This Row],[Т12]]-Таблица1[[#This Row],[Т5]]</f>
        <v>14443.944978973828</v>
      </c>
      <c r="CR55" s="65">
        <f>Таблица1[[#This Row],[Т12]]-Таблица1[[#This Row],[Т4]]</f>
        <v>15570.952447392512</v>
      </c>
      <c r="CS55" s="65">
        <f>Таблица1[[#This Row],[Т12]]-Таблица1[[#This Row],[Т3]]</f>
        <v>19292.952447392512</v>
      </c>
      <c r="CT55" s="65">
        <f>Таблица1[[#This Row],[Т12]]-Таблица1[[#This Row],[Т2]]</f>
        <v>20357.122102903202</v>
      </c>
      <c r="CU55" s="65">
        <f>Таблица1[[#This Row],[Т12]]-Таблица1[[#This Row],[Т1]]</f>
        <v>22243.421919269953</v>
      </c>
      <c r="CV55" s="65">
        <f>Таблица1[[#This Row],[Lкан_леб,мм]]+Таблица1[[#This Row],[Lкан_дуг, мм]]+Таблица1[[#This Row],[Lкан_прям, мм]]</f>
        <v>3528386.8418603814</v>
      </c>
      <c r="CW55" s="60">
        <f>3511128.4-(Таблица1[[#This Row],[Lкан_леб,мм]]+Таблица1[[#This Row],[∆Lлеб из за стрел]])</f>
        <v>4984.9800588893704</v>
      </c>
    </row>
    <row r="56" spans="1:101" x14ac:dyDescent="0.25">
      <c r="A56">
        <v>55</v>
      </c>
      <c r="B56">
        <v>77.543624161073708</v>
      </c>
      <c r="C56">
        <v>12.466375838926288</v>
      </c>
      <c r="D56">
        <v>887.54215209166807</v>
      </c>
      <c r="E56">
        <v>6380.2292706517519</v>
      </c>
      <c r="F56">
        <v>1605.1753097847693</v>
      </c>
      <c r="G56">
        <v>5617.3545096461012</v>
      </c>
      <c r="H56">
        <v>1605.0416620916683</v>
      </c>
      <c r="I56">
        <v>5058.5498243793791</v>
      </c>
      <c r="J56">
        <v>1321.6794462723724</v>
      </c>
      <c r="K56">
        <v>16979.363354568275</v>
      </c>
      <c r="L56">
        <v>5215.8549826133376</v>
      </c>
      <c r="M56">
        <v>3506191.623523199</v>
      </c>
      <c r="N56">
        <v>0</v>
      </c>
      <c r="O56">
        <v>8</v>
      </c>
      <c r="P56">
        <v>-3322.5</v>
      </c>
      <c r="Q56">
        <v>-2811.96</v>
      </c>
      <c r="R56">
        <v>-3280</v>
      </c>
      <c r="S56">
        <v>-914.66</v>
      </c>
      <c r="T56">
        <v>-7002</v>
      </c>
      <c r="U56">
        <v>520.34</v>
      </c>
      <c r="V56">
        <v>-7002.1</v>
      </c>
      <c r="W56">
        <v>2365</v>
      </c>
      <c r="X56">
        <v>-6252</v>
      </c>
      <c r="Y56">
        <v>3800</v>
      </c>
      <c r="Z56">
        <v>887.54215209166807</v>
      </c>
      <c r="AA56">
        <v>6380.2292706517519</v>
      </c>
      <c r="AB56">
        <v>0</v>
      </c>
      <c r="AC56">
        <v>1064.1696555107644</v>
      </c>
      <c r="AD56">
        <v>1127.0074684186504</v>
      </c>
      <c r="AE56">
        <v>1127.0852605320265</v>
      </c>
      <c r="AF56">
        <v>385.27311955262877</v>
      </c>
      <c r="AG56">
        <v>1512.3194785992678</v>
      </c>
      <c r="AH56">
        <v>1886.2998163666878</v>
      </c>
      <c r="AI56">
        <v>3721.9999999999995</v>
      </c>
      <c r="AJ56">
        <v>1844.6600027105269</v>
      </c>
      <c r="AK56">
        <v>750.10000000000059</v>
      </c>
      <c r="AL56">
        <v>7454.6240837899923</v>
      </c>
      <c r="AM56">
        <v>1321.679451701068</v>
      </c>
      <c r="AN56">
        <v>-95.021003558665456</v>
      </c>
      <c r="AO56">
        <v>-180</v>
      </c>
      <c r="AP56">
        <v>-90.003106034687008</v>
      </c>
      <c r="AQ56">
        <v>1.2722218725854067E-14</v>
      </c>
      <c r="AR56">
        <v>-30.765886704118206</v>
      </c>
      <c r="AS56">
        <v>89.999999566492605</v>
      </c>
      <c r="AT56">
        <v>-2400.1625746957502</v>
      </c>
      <c r="AU56">
        <v>-3280</v>
      </c>
      <c r="AV56">
        <v>-7719.4999989457119</v>
      </c>
      <c r="AW56">
        <v>-7002.1</v>
      </c>
      <c r="AX56">
        <v>-5884.9762502152389</v>
      </c>
      <c r="AY56">
        <v>1605.0421520916682</v>
      </c>
      <c r="AZ56">
        <v>-2730.9252207921031</v>
      </c>
      <c r="BA56">
        <v>-197.16</v>
      </c>
      <c r="BB56">
        <v>520.3011039433311</v>
      </c>
      <c r="BC56">
        <v>3082.5000000000005</v>
      </c>
      <c r="BD56">
        <v>3183.4776426649773</v>
      </c>
      <c r="BE56">
        <v>6380.2292760804503</v>
      </c>
      <c r="BF56">
        <v>-2565.2532760267472</v>
      </c>
      <c r="BG56">
        <v>-7002</v>
      </c>
      <c r="BH56">
        <v>-7719.5999989457123</v>
      </c>
      <c r="BI56">
        <v>-6252</v>
      </c>
      <c r="BJ56">
        <v>520.51840230690732</v>
      </c>
      <c r="BK56">
        <v>1605.0421620916684</v>
      </c>
      <c r="BL56">
        <v>-851.86373761518519</v>
      </c>
      <c r="BM56">
        <v>-197.16</v>
      </c>
      <c r="BN56">
        <v>2364.9611039433312</v>
      </c>
      <c r="BO56">
        <v>3082.5000000000005</v>
      </c>
      <c r="BP56">
        <v>6996.7516279867741</v>
      </c>
      <c r="BQ56">
        <v>5058.5498243793827</v>
      </c>
      <c r="BR56">
        <v>0</v>
      </c>
      <c r="BS56">
        <v>84.97899644133453</v>
      </c>
      <c r="BT56">
        <v>89.996893965312992</v>
      </c>
      <c r="BU56">
        <v>90.003106034687022</v>
      </c>
      <c r="BV56">
        <v>30.765886704118216</v>
      </c>
      <c r="BW56">
        <v>120.76588627061081</v>
      </c>
      <c r="BX56" s="69">
        <f>Таблица1[[#This Row],[Lкан_леб,мм]]</f>
        <v>3506191.623523199</v>
      </c>
      <c r="BY56" s="65">
        <f>Таблица1[[#This Row],[Т1]]+Таблица1[[#This Row],[Lпрям1, мм]]</f>
        <v>3508077.9233395658</v>
      </c>
      <c r="BZ56" s="65">
        <f>Таблица1[[#This Row],[Т2]]+Таблица1[[#This Row],[Lдуг 2,мм]]</f>
        <v>3509142.0929950764</v>
      </c>
      <c r="CA56" s="65">
        <f>Таблица1[[#This Row],[Т3]]+Таблица1[[#This Row],[Lпрям2, мм]]</f>
        <v>3512864.0929950764</v>
      </c>
      <c r="CB56" s="65">
        <f>Таблица1[[#This Row],[Т4]]+Таблица1[[#This Row],[Lдуг 3,мм]]</f>
        <v>3513991.1004634951</v>
      </c>
      <c r="CC56" s="65">
        <f>Таблица1[[#This Row],[Т5]]+Таблица1[[#This Row],[Lпрям3, мм]]</f>
        <v>3515835.7604662054</v>
      </c>
      <c r="CD56" s="65">
        <f>Таблица1[[#This Row],[Т6]]+Таблица1[[#This Row],[Lдуг 4,мм]]</f>
        <v>3516962.8457267373</v>
      </c>
      <c r="CE56" s="65">
        <f>Таблица1[[#This Row],[Т7]]+Таблица1[[#This Row],[Lпрям4, мм]]</f>
        <v>3517712.9457267374</v>
      </c>
      <c r="CF56" s="72">
        <f>Таблица1[[#This Row],[Т8]]+Таблица1[[#This Row],[Lдуг 5,мм]]</f>
        <v>3518098.2188462899</v>
      </c>
      <c r="CG56" s="65">
        <f>Таблица1[[#This Row],[Т9]]+Таблица1[[#This Row],[Lпрям5, мм]]</f>
        <v>3525552.8429300799</v>
      </c>
      <c r="CH56" s="65">
        <f>Таблица1[[#This Row],[Т10]]+Таблица1[[#This Row],[Lдуг 6,мм]]</f>
        <v>3527065.1624086793</v>
      </c>
      <c r="CI56" s="66">
        <f>Таблица1[[#This Row],[Т11]]+Таблица1[[#This Row],[Lпрям6, мм]]</f>
        <v>3528386.8418603805</v>
      </c>
      <c r="CJ56" s="64">
        <f>Таблица1[[#This Row],[Т12]]-Таблица1[[#This Row],[Т12]]</f>
        <v>0</v>
      </c>
      <c r="CK56" s="65">
        <f>Таблица1[[#This Row],[Т12]]-Таблица1[[#This Row],[Т11]]</f>
        <v>1321.6794517012313</v>
      </c>
      <c r="CL56" s="65">
        <f>Таблица1[[#This Row],[Т12]]-Таблица1[[#This Row],[Т10]]</f>
        <v>2833.9989303005859</v>
      </c>
      <c r="CM56" s="65">
        <f>Таблица1[[#This Row],[Т12]]-Таблица1[[#This Row],[Т9]]</f>
        <v>10288.623014090583</v>
      </c>
      <c r="CN56" s="65">
        <f>Таблица1[[#This Row],[Т12]]-Таблица1[[#This Row],[Т8]]</f>
        <v>10673.896133643109</v>
      </c>
      <c r="CO56" s="65">
        <f>Таблица1[[#This Row],[Т12]]-Таблица1[[#This Row],[Т7]]</f>
        <v>11423.996133643202</v>
      </c>
      <c r="CP56" s="65">
        <f>Таблица1[[#This Row],[Т12]]-Таблица1[[#This Row],[Т6]]</f>
        <v>12551.081394175068</v>
      </c>
      <c r="CQ56" s="65">
        <f>Таблица1[[#This Row],[Т12]]-Таблица1[[#This Row],[Т5]]</f>
        <v>14395.741396885365</v>
      </c>
      <c r="CR56" s="65">
        <f>Таблица1[[#This Row],[Т12]]-Таблица1[[#This Row],[Т4]]</f>
        <v>15522.748865304049</v>
      </c>
      <c r="CS56" s="65">
        <f>Таблица1[[#This Row],[Т12]]-Таблица1[[#This Row],[Т3]]</f>
        <v>19244.748865304049</v>
      </c>
      <c r="CT56" s="65">
        <f>Таблица1[[#This Row],[Т12]]-Таблица1[[#This Row],[Т2]]</f>
        <v>20308.918520814739</v>
      </c>
      <c r="CU56" s="65">
        <f>Таблица1[[#This Row],[Т12]]-Таблица1[[#This Row],[Т1]]</f>
        <v>22195.21833718149</v>
      </c>
      <c r="CV56" s="65">
        <f>Таблица1[[#This Row],[Lкан_леб,мм]]+Таблица1[[#This Row],[Lкан_дуг, мм]]+Таблица1[[#This Row],[Lкан_прям, мм]]</f>
        <v>3528386.8418603805</v>
      </c>
      <c r="CW56" s="60">
        <f>3511128.4-(Таблица1[[#This Row],[Lкан_леб,мм]]+Таблица1[[#This Row],[∆Lлеб из за стрел]])</f>
        <v>4936.7764768009074</v>
      </c>
    </row>
    <row r="57" spans="1:101" x14ac:dyDescent="0.25">
      <c r="A57">
        <v>56</v>
      </c>
      <c r="B57">
        <v>78.053691275167665</v>
      </c>
      <c r="C57">
        <v>11.956308724832331</v>
      </c>
      <c r="D57">
        <v>822.80067920115096</v>
      </c>
      <c r="E57">
        <v>6394.2284601755382</v>
      </c>
      <c r="F57">
        <v>1540.4338368942522</v>
      </c>
      <c r="G57">
        <v>5631.3536991698875</v>
      </c>
      <c r="H57">
        <v>1540.3001892011507</v>
      </c>
      <c r="I57">
        <v>5072.5490139029489</v>
      </c>
      <c r="J57">
        <v>1321.6794462725891</v>
      </c>
      <c r="K57">
        <v>16922.279466952481</v>
      </c>
      <c r="L57">
        <v>5224.6074921751087</v>
      </c>
      <c r="M57">
        <v>3506239.9549012533</v>
      </c>
      <c r="N57">
        <v>0</v>
      </c>
      <c r="O57">
        <v>8</v>
      </c>
      <c r="P57">
        <v>-3322.5</v>
      </c>
      <c r="Q57">
        <v>-2811.96</v>
      </c>
      <c r="R57">
        <v>-3280</v>
      </c>
      <c r="S57">
        <v>-914.66</v>
      </c>
      <c r="T57">
        <v>-7002</v>
      </c>
      <c r="U57">
        <v>520.34</v>
      </c>
      <c r="V57">
        <v>-7002.1</v>
      </c>
      <c r="W57">
        <v>2365</v>
      </c>
      <c r="X57">
        <v>-6252</v>
      </c>
      <c r="Y57">
        <v>3800</v>
      </c>
      <c r="Z57">
        <v>822.80067920115096</v>
      </c>
      <c r="AA57">
        <v>6394.2284601755382</v>
      </c>
      <c r="AB57">
        <v>0</v>
      </c>
      <c r="AC57">
        <v>1064.1696555107644</v>
      </c>
      <c r="AD57">
        <v>1127.0074684186504</v>
      </c>
      <c r="AE57">
        <v>1127.0852605320265</v>
      </c>
      <c r="AF57">
        <v>389.64937433351383</v>
      </c>
      <c r="AG57">
        <v>1516.6957333801533</v>
      </c>
      <c r="AH57">
        <v>1886.2998163666878</v>
      </c>
      <c r="AI57">
        <v>3721.9999999999995</v>
      </c>
      <c r="AJ57">
        <v>1844.6600027105269</v>
      </c>
      <c r="AK57">
        <v>750.10000000000059</v>
      </c>
      <c r="AL57">
        <v>7397.5401961739826</v>
      </c>
      <c r="AM57">
        <v>1321.6794517012847</v>
      </c>
      <c r="AN57">
        <v>-95.021003558665456</v>
      </c>
      <c r="AO57">
        <v>-180</v>
      </c>
      <c r="AP57">
        <v>-90.003106034687008</v>
      </c>
      <c r="AQ57">
        <v>1.2722218725854067E-14</v>
      </c>
      <c r="AR57">
        <v>-31.115351413551881</v>
      </c>
      <c r="AS57">
        <v>89.999999566492633</v>
      </c>
      <c r="AT57">
        <v>-2400.1625746957502</v>
      </c>
      <c r="AU57">
        <v>-3280</v>
      </c>
      <c r="AV57">
        <v>-7719.4999989457119</v>
      </c>
      <c r="AW57">
        <v>-7002.1</v>
      </c>
      <c r="AX57">
        <v>-5881.2227395854734</v>
      </c>
      <c r="AY57">
        <v>1540.3006792011511</v>
      </c>
      <c r="AZ57">
        <v>-2730.9252207921031</v>
      </c>
      <c r="BA57">
        <v>-197.16</v>
      </c>
      <c r="BB57">
        <v>520.3011039433311</v>
      </c>
      <c r="BC57">
        <v>3082.5000000000005</v>
      </c>
      <c r="BD57">
        <v>3185.7276881060816</v>
      </c>
      <c r="BE57">
        <v>6394.2284656042375</v>
      </c>
      <c r="BF57">
        <v>-2565.2532760267472</v>
      </c>
      <c r="BG57">
        <v>-7002</v>
      </c>
      <c r="BH57">
        <v>-7719.5999989457123</v>
      </c>
      <c r="BI57">
        <v>-6252</v>
      </c>
      <c r="BJ57">
        <v>452.02341878662531</v>
      </c>
      <c r="BK57">
        <v>1540.3006892011508</v>
      </c>
      <c r="BL57">
        <v>-851.86373761518519</v>
      </c>
      <c r="BM57">
        <v>-197.16</v>
      </c>
      <c r="BN57">
        <v>2364.9611039433312</v>
      </c>
      <c r="BO57">
        <v>3082.5000000000005</v>
      </c>
      <c r="BP57">
        <v>7008.5007720694566</v>
      </c>
      <c r="BQ57">
        <v>5072.5490139029525</v>
      </c>
      <c r="BR57">
        <v>0</v>
      </c>
      <c r="BS57">
        <v>84.97899644133453</v>
      </c>
      <c r="BT57">
        <v>89.996893965312992</v>
      </c>
      <c r="BU57">
        <v>90.003106034687022</v>
      </c>
      <c r="BV57">
        <v>31.115351413551895</v>
      </c>
      <c r="BW57">
        <v>121.11535098004452</v>
      </c>
      <c r="BX57" s="69">
        <f>Таблица1[[#This Row],[Lкан_леб,мм]]</f>
        <v>3506239.9549012533</v>
      </c>
      <c r="BY57" s="65">
        <f>Таблица1[[#This Row],[Т1]]+Таблица1[[#This Row],[Lпрям1, мм]]</f>
        <v>3508126.2547176201</v>
      </c>
      <c r="BZ57" s="65">
        <f>Таблица1[[#This Row],[Т2]]+Таблица1[[#This Row],[Lдуг 2,мм]]</f>
        <v>3509190.4243731308</v>
      </c>
      <c r="CA57" s="65">
        <f>Таблица1[[#This Row],[Т3]]+Таблица1[[#This Row],[Lпрям2, мм]]</f>
        <v>3512912.4243731308</v>
      </c>
      <c r="CB57" s="65">
        <f>Таблица1[[#This Row],[Т4]]+Таблица1[[#This Row],[Lдуг 3,мм]]</f>
        <v>3514039.4318415495</v>
      </c>
      <c r="CC57" s="65">
        <f>Таблица1[[#This Row],[Т5]]+Таблица1[[#This Row],[Lпрям3, мм]]</f>
        <v>3515884.0918442598</v>
      </c>
      <c r="CD57" s="65">
        <f>Таблица1[[#This Row],[Т6]]+Таблица1[[#This Row],[Lдуг 4,мм]]</f>
        <v>3517011.1771047916</v>
      </c>
      <c r="CE57" s="65">
        <f>Таблица1[[#This Row],[Т7]]+Таблица1[[#This Row],[Lпрям4, мм]]</f>
        <v>3517761.2771047917</v>
      </c>
      <c r="CF57" s="72">
        <f>Таблица1[[#This Row],[Т8]]+Таблица1[[#This Row],[Lдуг 5,мм]]</f>
        <v>3518150.9264791254</v>
      </c>
      <c r="CG57" s="65">
        <f>Таблица1[[#This Row],[Т9]]+Таблица1[[#This Row],[Lпрям5, мм]]</f>
        <v>3525548.4666752992</v>
      </c>
      <c r="CH57" s="65">
        <f>Таблица1[[#This Row],[Т10]]+Таблица1[[#This Row],[Lдуг 6,мм]]</f>
        <v>3527065.1624086793</v>
      </c>
      <c r="CI57" s="66">
        <f>Таблица1[[#This Row],[Т11]]+Таблица1[[#This Row],[Lпрям6, мм]]</f>
        <v>3528386.8418603805</v>
      </c>
      <c r="CJ57" s="64">
        <f>Таблица1[[#This Row],[Т12]]-Таблица1[[#This Row],[Т12]]</f>
        <v>0</v>
      </c>
      <c r="CK57" s="65">
        <f>Таблица1[[#This Row],[Т12]]-Таблица1[[#This Row],[Т11]]</f>
        <v>1321.6794517012313</v>
      </c>
      <c r="CL57" s="65">
        <f>Таблица1[[#This Row],[Т12]]-Таблица1[[#This Row],[Т10]]</f>
        <v>2838.3751850812696</v>
      </c>
      <c r="CM57" s="65">
        <f>Таблица1[[#This Row],[Т12]]-Таблица1[[#This Row],[Т9]]</f>
        <v>10235.915381255094</v>
      </c>
      <c r="CN57" s="65">
        <f>Таблица1[[#This Row],[Т12]]-Таблица1[[#This Row],[Т8]]</f>
        <v>10625.56475558877</v>
      </c>
      <c r="CO57" s="65">
        <f>Таблица1[[#This Row],[Т12]]-Таблица1[[#This Row],[Т7]]</f>
        <v>11375.664755588863</v>
      </c>
      <c r="CP57" s="65">
        <f>Таблица1[[#This Row],[Т12]]-Таблица1[[#This Row],[Т6]]</f>
        <v>12502.750016120728</v>
      </c>
      <c r="CQ57" s="65">
        <f>Таблица1[[#This Row],[Т12]]-Таблица1[[#This Row],[Т5]]</f>
        <v>14347.410018831026</v>
      </c>
      <c r="CR57" s="65">
        <f>Таблица1[[#This Row],[Т12]]-Таблица1[[#This Row],[Т4]]</f>
        <v>15474.41748724971</v>
      </c>
      <c r="CS57" s="65">
        <f>Таблица1[[#This Row],[Т12]]-Таблица1[[#This Row],[Т3]]</f>
        <v>19196.41748724971</v>
      </c>
      <c r="CT57" s="65">
        <f>Таблица1[[#This Row],[Т12]]-Таблица1[[#This Row],[Т2]]</f>
        <v>20260.5871427604</v>
      </c>
      <c r="CU57" s="65">
        <f>Таблица1[[#This Row],[Т12]]-Таблица1[[#This Row],[Т1]]</f>
        <v>22146.88695912715</v>
      </c>
      <c r="CV57" s="65">
        <f>Таблица1[[#This Row],[Lкан_леб,мм]]+Таблица1[[#This Row],[Lкан_дуг, мм]]+Таблица1[[#This Row],[Lкан_прям, мм]]</f>
        <v>3528386.841860381</v>
      </c>
      <c r="CW57" s="60">
        <f>3511128.4-(Таблица1[[#This Row],[Lкан_леб,мм]]+Таблица1[[#This Row],[∆Lлеб из за стрел]])</f>
        <v>4888.445098746568</v>
      </c>
    </row>
    <row r="58" spans="1:101" x14ac:dyDescent="0.25">
      <c r="A58">
        <v>57</v>
      </c>
      <c r="B58">
        <v>78.563758389261622</v>
      </c>
      <c r="C58">
        <v>11.446241610738376</v>
      </c>
      <c r="D58">
        <v>757.93714768790028</v>
      </c>
      <c r="E58">
        <v>6407.6507512983699</v>
      </c>
      <c r="F58">
        <v>1475.5703053810016</v>
      </c>
      <c r="G58">
        <v>5644.7759902927191</v>
      </c>
      <c r="H58">
        <v>1475.4366576879006</v>
      </c>
      <c r="I58">
        <v>5085.9713050260216</v>
      </c>
      <c r="J58">
        <v>1321.6794462723476</v>
      </c>
      <c r="K58">
        <v>16865.027838353904</v>
      </c>
      <c r="L58">
        <v>5233.4016238812328</v>
      </c>
      <c r="M58">
        <v>3506288.4123981455</v>
      </c>
      <c r="N58">
        <v>0</v>
      </c>
      <c r="O58">
        <v>8</v>
      </c>
      <c r="P58">
        <v>-3322.5</v>
      </c>
      <c r="Q58">
        <v>-2811.96</v>
      </c>
      <c r="R58">
        <v>-3280</v>
      </c>
      <c r="S58">
        <v>-914.66</v>
      </c>
      <c r="T58">
        <v>-7002</v>
      </c>
      <c r="U58">
        <v>520.34</v>
      </c>
      <c r="V58">
        <v>-7002.1</v>
      </c>
      <c r="W58">
        <v>2365</v>
      </c>
      <c r="X58">
        <v>-6252</v>
      </c>
      <c r="Y58">
        <v>3800</v>
      </c>
      <c r="Z58">
        <v>757.93714768790028</v>
      </c>
      <c r="AA58">
        <v>6407.6507512983699</v>
      </c>
      <c r="AB58">
        <v>0</v>
      </c>
      <c r="AC58">
        <v>1064.1696555107644</v>
      </c>
      <c r="AD58">
        <v>1127.0074684186504</v>
      </c>
      <c r="AE58">
        <v>1127.0852605320265</v>
      </c>
      <c r="AF58">
        <v>394.04644018657626</v>
      </c>
      <c r="AG58">
        <v>1521.0927992332151</v>
      </c>
      <c r="AH58">
        <v>1886.2998163666878</v>
      </c>
      <c r="AI58">
        <v>3721.9999999999995</v>
      </c>
      <c r="AJ58">
        <v>1844.6600027105269</v>
      </c>
      <c r="AK58">
        <v>750.10000000000059</v>
      </c>
      <c r="AL58">
        <v>7340.2885675756452</v>
      </c>
      <c r="AM58">
        <v>1321.6794517010433</v>
      </c>
      <c r="AN58">
        <v>-95.021003558665456</v>
      </c>
      <c r="AO58">
        <v>-180</v>
      </c>
      <c r="AP58">
        <v>-90.003106034687008</v>
      </c>
      <c r="AQ58">
        <v>1.2722218725854067E-14</v>
      </c>
      <c r="AR58">
        <v>-31.466477985846755</v>
      </c>
      <c r="AS58">
        <v>89.999999566492619</v>
      </c>
      <c r="AT58">
        <v>-2400.1625746957502</v>
      </c>
      <c r="AU58">
        <v>-3280</v>
      </c>
      <c r="AV58">
        <v>-7719.4999989457119</v>
      </c>
      <c r="AW58">
        <v>-7002.1</v>
      </c>
      <c r="AX58">
        <v>-5877.4652715404618</v>
      </c>
      <c r="AY58">
        <v>1475.4371476879005</v>
      </c>
      <c r="AZ58">
        <v>-2730.9252207921031</v>
      </c>
      <c r="BA58">
        <v>-197.16</v>
      </c>
      <c r="BB58">
        <v>520.3011039433311</v>
      </c>
      <c r="BC58">
        <v>3082.5000000000005</v>
      </c>
      <c r="BD58">
        <v>3188.011448491281</v>
      </c>
      <c r="BE58">
        <v>6407.6507567270692</v>
      </c>
      <c r="BF58">
        <v>-2565.2532760267472</v>
      </c>
      <c r="BG58">
        <v>-7002</v>
      </c>
      <c r="BH58">
        <v>-7719.5999989457123</v>
      </c>
      <c r="BI58">
        <v>-6252</v>
      </c>
      <c r="BJ58">
        <v>383.40241922836276</v>
      </c>
      <c r="BK58">
        <v>1475.4371576879005</v>
      </c>
      <c r="BL58">
        <v>-851.86373761518519</v>
      </c>
      <c r="BM58">
        <v>-197.16</v>
      </c>
      <c r="BN58">
        <v>2364.9611039433312</v>
      </c>
      <c r="BO58">
        <v>3082.5000000000005</v>
      </c>
      <c r="BP58">
        <v>7019.6393028070888</v>
      </c>
      <c r="BQ58">
        <v>5085.9713050260252</v>
      </c>
      <c r="BR58">
        <v>0</v>
      </c>
      <c r="BS58">
        <v>84.97899644133453</v>
      </c>
      <c r="BT58">
        <v>89.996893965312992</v>
      </c>
      <c r="BU58">
        <v>90.003106034687022</v>
      </c>
      <c r="BV58">
        <v>31.466477985846765</v>
      </c>
      <c r="BW58">
        <v>121.46647755233936</v>
      </c>
      <c r="BX58" s="69">
        <f>Таблица1[[#This Row],[Lкан_леб,мм]]</f>
        <v>3506288.4123981455</v>
      </c>
      <c r="BY58" s="65">
        <f>Таблица1[[#This Row],[Т1]]+Таблица1[[#This Row],[Lпрям1, мм]]</f>
        <v>3508174.7122145123</v>
      </c>
      <c r="BZ58" s="65">
        <f>Таблица1[[#This Row],[Т2]]+Таблица1[[#This Row],[Lдуг 2,мм]]</f>
        <v>3509238.881870023</v>
      </c>
      <c r="CA58" s="65">
        <f>Таблица1[[#This Row],[Т3]]+Таблица1[[#This Row],[Lпрям2, мм]]</f>
        <v>3512960.881870023</v>
      </c>
      <c r="CB58" s="65">
        <f>Таблица1[[#This Row],[Т4]]+Таблица1[[#This Row],[Lдуг 3,мм]]</f>
        <v>3514087.8893384417</v>
      </c>
      <c r="CC58" s="65">
        <f>Таблица1[[#This Row],[Т5]]+Таблица1[[#This Row],[Lпрям3, мм]]</f>
        <v>3515932.549341152</v>
      </c>
      <c r="CD58" s="65">
        <f>Таблица1[[#This Row],[Т6]]+Таблица1[[#This Row],[Lдуг 4,мм]]</f>
        <v>3517059.6346016838</v>
      </c>
      <c r="CE58" s="65">
        <f>Таблица1[[#This Row],[Т7]]+Таблица1[[#This Row],[Lпрям4, мм]]</f>
        <v>3517809.7346016839</v>
      </c>
      <c r="CF58" s="72">
        <f>Таблица1[[#This Row],[Т8]]+Таблица1[[#This Row],[Lдуг 5,мм]]</f>
        <v>3518203.7810418704</v>
      </c>
      <c r="CG58" s="65">
        <f>Таблица1[[#This Row],[Т9]]+Таблица1[[#This Row],[Lпрям5, мм]]</f>
        <v>3525544.069609446</v>
      </c>
      <c r="CH58" s="65">
        <f>Таблица1[[#This Row],[Т10]]+Таблица1[[#This Row],[Lдуг 6,мм]]</f>
        <v>3527065.1624086793</v>
      </c>
      <c r="CI58" s="66">
        <f>Таблица1[[#This Row],[Т11]]+Таблица1[[#This Row],[Lпрям6, мм]]</f>
        <v>3528386.8418603805</v>
      </c>
      <c r="CJ58" s="64">
        <f>Таблица1[[#This Row],[Т12]]-Таблица1[[#This Row],[Т12]]</f>
        <v>0</v>
      </c>
      <c r="CK58" s="65">
        <f>Таблица1[[#This Row],[Т12]]-Таблица1[[#This Row],[Т11]]</f>
        <v>1321.6794517012313</v>
      </c>
      <c r="CL58" s="65">
        <f>Таблица1[[#This Row],[Т12]]-Таблица1[[#This Row],[Т10]]</f>
        <v>2842.772250934504</v>
      </c>
      <c r="CM58" s="65">
        <f>Таблица1[[#This Row],[Т12]]-Таблица1[[#This Row],[Т9]]</f>
        <v>10183.06081851013</v>
      </c>
      <c r="CN58" s="65">
        <f>Таблица1[[#This Row],[Т12]]-Таблица1[[#This Row],[Т8]]</f>
        <v>10577.107258696575</v>
      </c>
      <c r="CO58" s="65">
        <f>Таблица1[[#This Row],[Т12]]-Таблица1[[#This Row],[Т7]]</f>
        <v>11327.207258696668</v>
      </c>
      <c r="CP58" s="65">
        <f>Таблица1[[#This Row],[Т12]]-Таблица1[[#This Row],[Т6]]</f>
        <v>12454.292519228533</v>
      </c>
      <c r="CQ58" s="65">
        <f>Таблица1[[#This Row],[Т12]]-Таблица1[[#This Row],[Т5]]</f>
        <v>14298.952521938831</v>
      </c>
      <c r="CR58" s="65">
        <f>Таблица1[[#This Row],[Т12]]-Таблица1[[#This Row],[Т4]]</f>
        <v>15425.959990357514</v>
      </c>
      <c r="CS58" s="65">
        <f>Таблица1[[#This Row],[Т12]]-Таблица1[[#This Row],[Т3]]</f>
        <v>19147.959990357514</v>
      </c>
      <c r="CT58" s="65">
        <f>Таблица1[[#This Row],[Т12]]-Таблица1[[#This Row],[Т2]]</f>
        <v>20212.129645868205</v>
      </c>
      <c r="CU58" s="65">
        <f>Таблица1[[#This Row],[Т12]]-Таблица1[[#This Row],[Т1]]</f>
        <v>22098.429462234955</v>
      </c>
      <c r="CV58" s="65">
        <f>Таблица1[[#This Row],[Lкан_леб,мм]]+Таблица1[[#This Row],[Lкан_дуг, мм]]+Таблица1[[#This Row],[Lкан_прям, мм]]</f>
        <v>3528386.841860381</v>
      </c>
      <c r="CW58" s="60">
        <f>3511128.4-(Таблица1[[#This Row],[Lкан_леб,мм]]+Таблица1[[#This Row],[∆Lлеб из за стрел]])</f>
        <v>4839.9876018543728</v>
      </c>
    </row>
    <row r="59" spans="1:101" x14ac:dyDescent="0.25">
      <c r="A59">
        <v>58</v>
      </c>
      <c r="B59">
        <v>79.073825503355579</v>
      </c>
      <c r="C59">
        <v>10.936174496644419</v>
      </c>
      <c r="D59">
        <v>692.95669807252887</v>
      </c>
      <c r="E59">
        <v>6420.4950802859294</v>
      </c>
      <c r="F59">
        <v>1410.5898557656301</v>
      </c>
      <c r="G59">
        <v>5657.6203192802786</v>
      </c>
      <c r="H59">
        <v>1410.4562080725289</v>
      </c>
      <c r="I59">
        <v>5098.8156340130336</v>
      </c>
      <c r="J59">
        <v>1321.6794462728965</v>
      </c>
      <c r="K59">
        <v>16807.609103743365</v>
      </c>
      <c r="L59">
        <v>5242.2384421089137</v>
      </c>
      <c r="M59">
        <v>3506336.994314529</v>
      </c>
      <c r="N59">
        <v>0</v>
      </c>
      <c r="O59">
        <v>8</v>
      </c>
      <c r="P59">
        <v>-3322.5</v>
      </c>
      <c r="Q59">
        <v>-2811.96</v>
      </c>
      <c r="R59">
        <v>-3280</v>
      </c>
      <c r="S59">
        <v>-914.66</v>
      </c>
      <c r="T59">
        <v>-7002</v>
      </c>
      <c r="U59">
        <v>520.34</v>
      </c>
      <c r="V59">
        <v>-7002.1</v>
      </c>
      <c r="W59">
        <v>2365</v>
      </c>
      <c r="X59">
        <v>-6252</v>
      </c>
      <c r="Y59">
        <v>3800</v>
      </c>
      <c r="Z59">
        <v>692.95669807252887</v>
      </c>
      <c r="AA59">
        <v>6420.4950802859294</v>
      </c>
      <c r="AB59">
        <v>0</v>
      </c>
      <c r="AC59">
        <v>1064.1696555107644</v>
      </c>
      <c r="AD59">
        <v>1127.0074684186504</v>
      </c>
      <c r="AE59">
        <v>1127.0852605320265</v>
      </c>
      <c r="AF59">
        <v>398.46484930041692</v>
      </c>
      <c r="AG59">
        <v>1525.5112083470558</v>
      </c>
      <c r="AH59">
        <v>1886.2998163666878</v>
      </c>
      <c r="AI59">
        <v>3721.9999999999995</v>
      </c>
      <c r="AJ59">
        <v>1844.6600027105269</v>
      </c>
      <c r="AK59">
        <v>750.10000000000059</v>
      </c>
      <c r="AL59">
        <v>7282.8698329645604</v>
      </c>
      <c r="AM59">
        <v>1321.6794517015921</v>
      </c>
      <c r="AN59">
        <v>-95.021003558665456</v>
      </c>
      <c r="AO59">
        <v>-180</v>
      </c>
      <c r="AP59">
        <v>-90.003106034687008</v>
      </c>
      <c r="AQ59">
        <v>1.2722218725854067E-14</v>
      </c>
      <c r="AR59">
        <v>-31.819308918787808</v>
      </c>
      <c r="AS59">
        <v>89.999999566492619</v>
      </c>
      <c r="AT59">
        <v>-2400.1625746957502</v>
      </c>
      <c r="AU59">
        <v>-3280</v>
      </c>
      <c r="AV59">
        <v>-7719.4999989457119</v>
      </c>
      <c r="AW59">
        <v>-7002.1</v>
      </c>
      <c r="AX59">
        <v>-5873.7037337108859</v>
      </c>
      <c r="AY59">
        <v>1410.456698072529</v>
      </c>
      <c r="AZ59">
        <v>-2730.9252207921031</v>
      </c>
      <c r="BA59">
        <v>-197.16</v>
      </c>
      <c r="BB59">
        <v>520.3011039433311</v>
      </c>
      <c r="BC59">
        <v>3082.5000000000005</v>
      </c>
      <c r="BD59">
        <v>3190.3294455923628</v>
      </c>
      <c r="BE59">
        <v>6420.4950857146287</v>
      </c>
      <c r="BF59">
        <v>-2565.2532760267472</v>
      </c>
      <c r="BG59">
        <v>-7002</v>
      </c>
      <c r="BH59">
        <v>-7719.5999989457123</v>
      </c>
      <c r="BI59">
        <v>-6252</v>
      </c>
      <c r="BJ59">
        <v>314.66043178341522</v>
      </c>
      <c r="BK59">
        <v>1410.456708072529</v>
      </c>
      <c r="BL59">
        <v>-851.86373761518519</v>
      </c>
      <c r="BM59">
        <v>-197.16</v>
      </c>
      <c r="BN59">
        <v>2364.9611039433312</v>
      </c>
      <c r="BO59">
        <v>3082.5000000000005</v>
      </c>
      <c r="BP59">
        <v>7030.165634693567</v>
      </c>
      <c r="BQ59">
        <v>5098.8156340130363</v>
      </c>
      <c r="BR59">
        <v>0</v>
      </c>
      <c r="BS59">
        <v>84.97899644133453</v>
      </c>
      <c r="BT59">
        <v>89.996893965312992</v>
      </c>
      <c r="BU59">
        <v>90.003106034687022</v>
      </c>
      <c r="BV59">
        <v>31.819308918787819</v>
      </c>
      <c r="BW59">
        <v>121.81930848528042</v>
      </c>
      <c r="BX59" s="69">
        <f>Таблица1[[#This Row],[Lкан_леб,мм]]</f>
        <v>3506336.994314529</v>
      </c>
      <c r="BY59" s="65">
        <f>Таблица1[[#This Row],[Т1]]+Таблица1[[#This Row],[Lпрям1, мм]]</f>
        <v>3508223.2941308958</v>
      </c>
      <c r="BZ59" s="65">
        <f>Таблица1[[#This Row],[Т2]]+Таблица1[[#This Row],[Lдуг 2,мм]]</f>
        <v>3509287.4637864064</v>
      </c>
      <c r="CA59" s="65">
        <f>Таблица1[[#This Row],[Т3]]+Таблица1[[#This Row],[Lпрям2, мм]]</f>
        <v>3513009.4637864064</v>
      </c>
      <c r="CB59" s="65">
        <f>Таблица1[[#This Row],[Т4]]+Таблица1[[#This Row],[Lдуг 3,мм]]</f>
        <v>3514136.4712548251</v>
      </c>
      <c r="CC59" s="65">
        <f>Таблица1[[#This Row],[Т5]]+Таблица1[[#This Row],[Lпрям3, мм]]</f>
        <v>3515981.1312575354</v>
      </c>
      <c r="CD59" s="65">
        <f>Таблица1[[#This Row],[Т6]]+Таблица1[[#This Row],[Lдуг 4,мм]]</f>
        <v>3517108.2165180673</v>
      </c>
      <c r="CE59" s="65">
        <f>Таблица1[[#This Row],[Т7]]+Таблица1[[#This Row],[Lпрям4, мм]]</f>
        <v>3517858.3165180674</v>
      </c>
      <c r="CF59" s="72">
        <f>Таблица1[[#This Row],[Т8]]+Таблица1[[#This Row],[Lдуг 5,мм]]</f>
        <v>3518256.7813673676</v>
      </c>
      <c r="CG59" s="65">
        <f>Таблица1[[#This Row],[Т9]]+Таблица1[[#This Row],[Lпрям5, мм]]</f>
        <v>3525539.6512003322</v>
      </c>
      <c r="CH59" s="65">
        <f>Таблица1[[#This Row],[Т10]]+Таблица1[[#This Row],[Lдуг 6,мм]]</f>
        <v>3527065.1624086793</v>
      </c>
      <c r="CI59" s="66">
        <f>Таблица1[[#This Row],[Т11]]+Таблица1[[#This Row],[Lпрям6, мм]]</f>
        <v>3528386.841860381</v>
      </c>
      <c r="CJ59" s="64">
        <f>Таблица1[[#This Row],[Т12]]-Таблица1[[#This Row],[Т12]]</f>
        <v>0</v>
      </c>
      <c r="CK59" s="65">
        <f>Таблица1[[#This Row],[Т12]]-Таблица1[[#This Row],[Т11]]</f>
        <v>1321.679451701697</v>
      </c>
      <c r="CL59" s="65">
        <f>Таблица1[[#This Row],[Т12]]-Таблица1[[#This Row],[Т10]]</f>
        <v>2847.1906600487418</v>
      </c>
      <c r="CM59" s="65">
        <f>Таблица1[[#This Row],[Т12]]-Таблица1[[#This Row],[Т9]]</f>
        <v>10130.060493013356</v>
      </c>
      <c r="CN59" s="65">
        <f>Таблица1[[#This Row],[Т12]]-Таблица1[[#This Row],[Т8]]</f>
        <v>10528.525342313573</v>
      </c>
      <c r="CO59" s="65">
        <f>Таблица1[[#This Row],[Т12]]-Таблица1[[#This Row],[Т7]]</f>
        <v>11278.625342313666</v>
      </c>
      <c r="CP59" s="65">
        <f>Таблица1[[#This Row],[Т12]]-Таблица1[[#This Row],[Т6]]</f>
        <v>12405.710602845531</v>
      </c>
      <c r="CQ59" s="65">
        <f>Таблица1[[#This Row],[Т12]]-Таблица1[[#This Row],[Т5]]</f>
        <v>14250.370605555829</v>
      </c>
      <c r="CR59" s="65">
        <f>Таблица1[[#This Row],[Т12]]-Таблица1[[#This Row],[Т4]]</f>
        <v>15377.378073974513</v>
      </c>
      <c r="CS59" s="65">
        <f>Таблица1[[#This Row],[Т12]]-Таблица1[[#This Row],[Т3]]</f>
        <v>19099.378073974513</v>
      </c>
      <c r="CT59" s="65">
        <f>Таблица1[[#This Row],[Т12]]-Таблица1[[#This Row],[Т2]]</f>
        <v>20163.547729485203</v>
      </c>
      <c r="CU59" s="65">
        <f>Таблица1[[#This Row],[Т12]]-Таблица1[[#This Row],[Т1]]</f>
        <v>22049.847545851953</v>
      </c>
      <c r="CV59" s="65">
        <f>Таблица1[[#This Row],[Lкан_леб,мм]]+Таблица1[[#This Row],[Lкан_дуг, мм]]+Таблица1[[#This Row],[Lкан_прям, мм]]</f>
        <v>3528386.8418603814</v>
      </c>
      <c r="CW59" s="60">
        <f>3511128.4-(Таблица1[[#This Row],[Lкан_леб,мм]]+Таблица1[[#This Row],[∆Lлеб из за стрел]])</f>
        <v>4791.4056854709052</v>
      </c>
    </row>
    <row r="60" spans="1:101" x14ac:dyDescent="0.25">
      <c r="A60">
        <v>59</v>
      </c>
      <c r="B60">
        <v>79.583892617449536</v>
      </c>
      <c r="C60">
        <v>10.426107382550464</v>
      </c>
      <c r="D60">
        <v>627.86448014156417</v>
      </c>
      <c r="E60">
        <v>6432.7604292081696</v>
      </c>
      <c r="F60">
        <v>1345.4976378346655</v>
      </c>
      <c r="G60">
        <v>5669.885668202518</v>
      </c>
      <c r="H60">
        <v>1345.363990141564</v>
      </c>
      <c r="I60">
        <v>5111.0809829356513</v>
      </c>
      <c r="J60">
        <v>1321.6794462725181</v>
      </c>
      <c r="K60">
        <v>16750.023884045782</v>
      </c>
      <c r="L60">
        <v>5251.1190483017926</v>
      </c>
      <c r="M60">
        <v>3506385.6989280335</v>
      </c>
      <c r="N60">
        <v>0</v>
      </c>
      <c r="O60">
        <v>8</v>
      </c>
      <c r="P60">
        <v>-3322.5</v>
      </c>
      <c r="Q60">
        <v>-2811.96</v>
      </c>
      <c r="R60">
        <v>-3280</v>
      </c>
      <c r="S60">
        <v>-914.66</v>
      </c>
      <c r="T60">
        <v>-7002</v>
      </c>
      <c r="U60">
        <v>520.34</v>
      </c>
      <c r="V60">
        <v>-7002.1</v>
      </c>
      <c r="W60">
        <v>2365</v>
      </c>
      <c r="X60">
        <v>-6252</v>
      </c>
      <c r="Y60">
        <v>3800</v>
      </c>
      <c r="Z60">
        <v>627.86448014156417</v>
      </c>
      <c r="AA60">
        <v>6432.7604292081696</v>
      </c>
      <c r="AB60">
        <v>0</v>
      </c>
      <c r="AC60">
        <v>1064.1696555107644</v>
      </c>
      <c r="AD60">
        <v>1127.0074684186504</v>
      </c>
      <c r="AE60">
        <v>1127.0852605320265</v>
      </c>
      <c r="AF60">
        <v>402.90515239685595</v>
      </c>
      <c r="AG60">
        <v>1529.9515114434955</v>
      </c>
      <c r="AH60">
        <v>1886.2998163666878</v>
      </c>
      <c r="AI60">
        <v>3721.9999999999995</v>
      </c>
      <c r="AJ60">
        <v>1844.6600027105269</v>
      </c>
      <c r="AK60">
        <v>750.10000000000059</v>
      </c>
      <c r="AL60">
        <v>7225.2846132673512</v>
      </c>
      <c r="AM60">
        <v>1321.6794517012138</v>
      </c>
      <c r="AN60">
        <v>-95.021003558665456</v>
      </c>
      <c r="AO60">
        <v>-180</v>
      </c>
      <c r="AP60">
        <v>-90.003106034687008</v>
      </c>
      <c r="AQ60">
        <v>1.2722218725854067E-14</v>
      </c>
      <c r="AR60">
        <v>-32.173888190125552</v>
      </c>
      <c r="AS60">
        <v>89.999999566492633</v>
      </c>
      <c r="AT60">
        <v>-2400.1625746957502</v>
      </c>
      <c r="AU60">
        <v>-3280</v>
      </c>
      <c r="AV60">
        <v>-7719.4999989457119</v>
      </c>
      <c r="AW60">
        <v>-7002.1</v>
      </c>
      <c r="AX60">
        <v>-5869.9380094501403</v>
      </c>
      <c r="AY60">
        <v>1345.3644801415642</v>
      </c>
      <c r="AZ60">
        <v>-2730.9252207921031</v>
      </c>
      <c r="BA60">
        <v>-197.16</v>
      </c>
      <c r="BB60">
        <v>520.3011039433311</v>
      </c>
      <c r="BC60">
        <v>3082.5000000000005</v>
      </c>
      <c r="BD60">
        <v>3192.6822204339155</v>
      </c>
      <c r="BE60">
        <v>6432.7604346368689</v>
      </c>
      <c r="BF60">
        <v>-2565.2532760267472</v>
      </c>
      <c r="BG60">
        <v>-7002</v>
      </c>
      <c r="BH60">
        <v>-7719.5999989457123</v>
      </c>
      <c r="BI60">
        <v>-6252</v>
      </c>
      <c r="BJ60">
        <v>245.80248959170504</v>
      </c>
      <c r="BK60">
        <v>1345.3644901415641</v>
      </c>
      <c r="BL60">
        <v>-851.86373761518519</v>
      </c>
      <c r="BM60">
        <v>-197.16</v>
      </c>
      <c r="BN60">
        <v>2364.9611039433312</v>
      </c>
      <c r="BO60">
        <v>3082.5000000000005</v>
      </c>
      <c r="BP60">
        <v>7040.0782087742537</v>
      </c>
      <c r="BQ60">
        <v>5111.0809829356549</v>
      </c>
      <c r="BR60">
        <v>0</v>
      </c>
      <c r="BS60">
        <v>84.97899644133453</v>
      </c>
      <c r="BT60">
        <v>89.996893965312992</v>
      </c>
      <c r="BU60">
        <v>90.003106034687022</v>
      </c>
      <c r="BV60">
        <v>32.173888190125567</v>
      </c>
      <c r="BW60">
        <v>122.17388775661819</v>
      </c>
      <c r="BX60" s="69">
        <f>Таблица1[[#This Row],[Lкан_леб,мм]]</f>
        <v>3506385.6989280335</v>
      </c>
      <c r="BY60" s="65">
        <f>Таблица1[[#This Row],[Т1]]+Таблица1[[#This Row],[Lпрям1, мм]]</f>
        <v>3508271.9987444002</v>
      </c>
      <c r="BZ60" s="65">
        <f>Таблица1[[#This Row],[Т2]]+Таблица1[[#This Row],[Lдуг 2,мм]]</f>
        <v>3509336.1683999109</v>
      </c>
      <c r="CA60" s="65">
        <f>Таблица1[[#This Row],[Т3]]+Таблица1[[#This Row],[Lпрям2, мм]]</f>
        <v>3513058.1683999109</v>
      </c>
      <c r="CB60" s="65">
        <f>Таблица1[[#This Row],[Т4]]+Таблица1[[#This Row],[Lдуг 3,мм]]</f>
        <v>3514185.1758683296</v>
      </c>
      <c r="CC60" s="65">
        <f>Таблица1[[#This Row],[Т5]]+Таблица1[[#This Row],[Lпрям3, мм]]</f>
        <v>3516029.8358710399</v>
      </c>
      <c r="CD60" s="65">
        <f>Таблица1[[#This Row],[Т6]]+Таблица1[[#This Row],[Lдуг 4,мм]]</f>
        <v>3517156.9211315718</v>
      </c>
      <c r="CE60" s="65">
        <f>Таблица1[[#This Row],[Т7]]+Таблица1[[#This Row],[Lпрям4, мм]]</f>
        <v>3517907.0211315718</v>
      </c>
      <c r="CF60" s="72">
        <f>Таблица1[[#This Row],[Т8]]+Таблица1[[#This Row],[Lдуг 5,мм]]</f>
        <v>3518309.9262839686</v>
      </c>
      <c r="CG60" s="65">
        <f>Таблица1[[#This Row],[Т9]]+Таблица1[[#This Row],[Lпрям5, мм]]</f>
        <v>3525535.2108972361</v>
      </c>
      <c r="CH60" s="65">
        <f>Таблица1[[#This Row],[Т10]]+Таблица1[[#This Row],[Lдуг 6,мм]]</f>
        <v>3527065.1624086797</v>
      </c>
      <c r="CI60" s="66">
        <f>Таблица1[[#This Row],[Т11]]+Таблица1[[#This Row],[Lпрям6, мм]]</f>
        <v>3528386.841860381</v>
      </c>
      <c r="CJ60" s="64">
        <f>Таблица1[[#This Row],[Т12]]-Таблица1[[#This Row],[Т12]]</f>
        <v>0</v>
      </c>
      <c r="CK60" s="65">
        <f>Таблица1[[#This Row],[Т12]]-Таблица1[[#This Row],[Т11]]</f>
        <v>1321.6794517012313</v>
      </c>
      <c r="CL60" s="65">
        <f>Таблица1[[#This Row],[Т12]]-Таблица1[[#This Row],[Т10]]</f>
        <v>2851.6309631448239</v>
      </c>
      <c r="CM60" s="65">
        <f>Таблица1[[#This Row],[Т12]]-Таблица1[[#This Row],[Т9]]</f>
        <v>10076.915576412342</v>
      </c>
      <c r="CN60" s="65">
        <f>Таблица1[[#This Row],[Т12]]-Таблица1[[#This Row],[Т8]]</f>
        <v>10479.820728809107</v>
      </c>
      <c r="CO60" s="65">
        <f>Таблица1[[#This Row],[Т12]]-Таблица1[[#This Row],[Т7]]</f>
        <v>11229.9207288092</v>
      </c>
      <c r="CP60" s="65">
        <f>Таблица1[[#This Row],[Т12]]-Таблица1[[#This Row],[Т6]]</f>
        <v>12357.005989341065</v>
      </c>
      <c r="CQ60" s="65">
        <f>Таблица1[[#This Row],[Т12]]-Таблица1[[#This Row],[Т5]]</f>
        <v>14201.665992051363</v>
      </c>
      <c r="CR60" s="65">
        <f>Таблица1[[#This Row],[Т12]]-Таблица1[[#This Row],[Т4]]</f>
        <v>15328.673460470047</v>
      </c>
      <c r="CS60" s="65">
        <f>Таблица1[[#This Row],[Т12]]-Таблица1[[#This Row],[Т3]]</f>
        <v>19050.673460470047</v>
      </c>
      <c r="CT60" s="65">
        <f>Таблица1[[#This Row],[Т12]]-Таблица1[[#This Row],[Т2]]</f>
        <v>20114.843115980737</v>
      </c>
      <c r="CU60" s="65">
        <f>Таблица1[[#This Row],[Т12]]-Таблица1[[#This Row],[Т1]]</f>
        <v>22001.142932347488</v>
      </c>
      <c r="CV60" s="65">
        <f>Таблица1[[#This Row],[Lкан_леб,мм]]+Таблица1[[#This Row],[Lкан_дуг, мм]]+Таблица1[[#This Row],[Lкан_прям, мм]]</f>
        <v>3528386.841860381</v>
      </c>
      <c r="CW60" s="60">
        <f>3511128.4-(Таблица1[[#This Row],[Lкан_леб,мм]]+Таблица1[[#This Row],[∆Lлеб из за стрел]])</f>
        <v>4742.7010719664395</v>
      </c>
    </row>
    <row r="61" spans="1:101" x14ac:dyDescent="0.25">
      <c r="A61">
        <v>60</v>
      </c>
      <c r="B61">
        <v>80.093959731543492</v>
      </c>
      <c r="C61">
        <v>9.9160402684565092</v>
      </c>
      <c r="D61">
        <v>562.66565253931981</v>
      </c>
      <c r="E61">
        <v>6444.4458260199726</v>
      </c>
      <c r="F61">
        <v>1280.2988102324211</v>
      </c>
      <c r="G61">
        <v>5681.571065014321</v>
      </c>
      <c r="H61">
        <v>1280.1651625393197</v>
      </c>
      <c r="I61">
        <v>5122.7663797472378</v>
      </c>
      <c r="J61">
        <v>1321.6794462727348</v>
      </c>
      <c r="K61">
        <v>16692.272785360467</v>
      </c>
      <c r="L61">
        <v>5260.0445826031755</v>
      </c>
      <c r="M61">
        <v>3506434.5244924175</v>
      </c>
      <c r="N61">
        <v>0</v>
      </c>
      <c r="O61">
        <v>8</v>
      </c>
      <c r="P61">
        <v>-3322.5</v>
      </c>
      <c r="Q61">
        <v>-2811.96</v>
      </c>
      <c r="R61">
        <v>-3280</v>
      </c>
      <c r="S61">
        <v>-914.66</v>
      </c>
      <c r="T61">
        <v>-7002</v>
      </c>
      <c r="U61">
        <v>520.34</v>
      </c>
      <c r="V61">
        <v>-7002.1</v>
      </c>
      <c r="W61">
        <v>2365</v>
      </c>
      <c r="X61">
        <v>-6252</v>
      </c>
      <c r="Y61">
        <v>3800</v>
      </c>
      <c r="Z61">
        <v>562.66565253931981</v>
      </c>
      <c r="AA61">
        <v>6444.4458260199726</v>
      </c>
      <c r="AB61">
        <v>0</v>
      </c>
      <c r="AC61">
        <v>1064.1696555107644</v>
      </c>
      <c r="AD61">
        <v>1127.0074684186504</v>
      </c>
      <c r="AE61">
        <v>1127.0852605320265</v>
      </c>
      <c r="AF61">
        <v>407.36791954754744</v>
      </c>
      <c r="AG61">
        <v>1534.4142785941867</v>
      </c>
      <c r="AH61">
        <v>1886.2998163666878</v>
      </c>
      <c r="AI61">
        <v>3721.9999999999995</v>
      </c>
      <c r="AJ61">
        <v>1844.6600027105269</v>
      </c>
      <c r="AK61">
        <v>750.10000000000059</v>
      </c>
      <c r="AL61">
        <v>7167.5335145818181</v>
      </c>
      <c r="AM61">
        <v>1321.6794517014305</v>
      </c>
      <c r="AN61">
        <v>-95.021003558665456</v>
      </c>
      <c r="AO61">
        <v>-180</v>
      </c>
      <c r="AP61">
        <v>-90.003106034687008</v>
      </c>
      <c r="AQ61">
        <v>1.2722218725854067E-14</v>
      </c>
      <c r="AR61">
        <v>-32.530261322786515</v>
      </c>
      <c r="AS61">
        <v>89.999999566492619</v>
      </c>
      <c r="AT61">
        <v>-2400.1625746957502</v>
      </c>
      <c r="AU61">
        <v>-3280</v>
      </c>
      <c r="AV61">
        <v>-7719.4999989457119</v>
      </c>
      <c r="AW61">
        <v>-7002.1</v>
      </c>
      <c r="AX61">
        <v>-5866.1679777294758</v>
      </c>
      <c r="AY61">
        <v>1280.1656525393196</v>
      </c>
      <c r="AZ61">
        <v>-2730.9252207921031</v>
      </c>
      <c r="BA61">
        <v>-197.16</v>
      </c>
      <c r="BB61">
        <v>520.3011039433311</v>
      </c>
      <c r="BC61">
        <v>3082.5000000000005</v>
      </c>
      <c r="BD61">
        <v>3195.0703341787262</v>
      </c>
      <c r="BE61">
        <v>6444.4458314486719</v>
      </c>
      <c r="BF61">
        <v>-2565.2532760267472</v>
      </c>
      <c r="BG61">
        <v>-7002</v>
      </c>
      <c r="BH61">
        <v>-7719.5999989457123</v>
      </c>
      <c r="BI61">
        <v>-6252</v>
      </c>
      <c r="BJ61">
        <v>176.83363026879596</v>
      </c>
      <c r="BK61">
        <v>1280.1656625393198</v>
      </c>
      <c r="BL61">
        <v>-851.86373761518519</v>
      </c>
      <c r="BM61">
        <v>-197.16</v>
      </c>
      <c r="BN61">
        <v>2364.9611039433312</v>
      </c>
      <c r="BO61">
        <v>3082.5000000000005</v>
      </c>
      <c r="BP61">
        <v>7049.375491841246</v>
      </c>
      <c r="BQ61">
        <v>5122.7663797472414</v>
      </c>
      <c r="BR61">
        <v>0</v>
      </c>
      <c r="BS61">
        <v>84.97899644133453</v>
      </c>
      <c r="BT61">
        <v>89.996893965312992</v>
      </c>
      <c r="BU61">
        <v>90.003106034687022</v>
      </c>
      <c r="BV61">
        <v>32.530261322786529</v>
      </c>
      <c r="BW61">
        <v>122.53026088927913</v>
      </c>
      <c r="BX61" s="69">
        <f>Таблица1[[#This Row],[Lкан_леб,мм]]</f>
        <v>3506434.5244924175</v>
      </c>
      <c r="BY61" s="65">
        <f>Таблица1[[#This Row],[Т1]]+Таблица1[[#This Row],[Lпрям1, мм]]</f>
        <v>3508320.8243087842</v>
      </c>
      <c r="BZ61" s="65">
        <f>Таблица1[[#This Row],[Т2]]+Таблица1[[#This Row],[Lдуг 2,мм]]</f>
        <v>3509384.9939642949</v>
      </c>
      <c r="CA61" s="65">
        <f>Таблица1[[#This Row],[Т3]]+Таблица1[[#This Row],[Lпрям2, мм]]</f>
        <v>3513106.9939642949</v>
      </c>
      <c r="CB61" s="65">
        <f>Таблица1[[#This Row],[Т4]]+Таблица1[[#This Row],[Lдуг 3,мм]]</f>
        <v>3514234.0014327136</v>
      </c>
      <c r="CC61" s="65">
        <f>Таблица1[[#This Row],[Т5]]+Таблица1[[#This Row],[Lпрям3, мм]]</f>
        <v>3516078.6614354239</v>
      </c>
      <c r="CD61" s="65">
        <f>Таблица1[[#This Row],[Т6]]+Таблица1[[#This Row],[Lдуг 4,мм]]</f>
        <v>3517205.7466959557</v>
      </c>
      <c r="CE61" s="65">
        <f>Таблица1[[#This Row],[Т7]]+Таблица1[[#This Row],[Lпрям4, мм]]</f>
        <v>3517955.8466959558</v>
      </c>
      <c r="CF61" s="72">
        <f>Таблица1[[#This Row],[Т8]]+Таблица1[[#This Row],[Lдуг 5,мм]]</f>
        <v>3518363.2146155033</v>
      </c>
      <c r="CG61" s="65">
        <f>Таблица1[[#This Row],[Т9]]+Таблица1[[#This Row],[Lпрям5, мм]]</f>
        <v>3525530.7481300849</v>
      </c>
      <c r="CH61" s="65">
        <f>Таблица1[[#This Row],[Т10]]+Таблица1[[#This Row],[Lдуг 6,мм]]</f>
        <v>3527065.1624086793</v>
      </c>
      <c r="CI61" s="66">
        <f>Таблица1[[#This Row],[Т11]]+Таблица1[[#This Row],[Lпрям6, мм]]</f>
        <v>3528386.8418603805</v>
      </c>
      <c r="CJ61" s="64">
        <f>Таблица1[[#This Row],[Т12]]-Таблица1[[#This Row],[Т12]]</f>
        <v>0</v>
      </c>
      <c r="CK61" s="65">
        <f>Таблица1[[#This Row],[Т12]]-Таблица1[[#This Row],[Т11]]</f>
        <v>1321.6794517012313</v>
      </c>
      <c r="CL61" s="65">
        <f>Таблица1[[#This Row],[Т12]]-Таблица1[[#This Row],[Т10]]</f>
        <v>2856.0937302955426</v>
      </c>
      <c r="CM61" s="65">
        <f>Таблица1[[#This Row],[Т12]]-Таблица1[[#This Row],[Т9]]</f>
        <v>10023.627244877163</v>
      </c>
      <c r="CN61" s="65">
        <f>Таблица1[[#This Row],[Т12]]-Таблица1[[#This Row],[Т8]]</f>
        <v>10430.995164424647</v>
      </c>
      <c r="CO61" s="65">
        <f>Таблица1[[#This Row],[Т12]]-Таблица1[[#This Row],[Т7]]</f>
        <v>11181.09516442474</v>
      </c>
      <c r="CP61" s="65">
        <f>Таблица1[[#This Row],[Т12]]-Таблица1[[#This Row],[Т6]]</f>
        <v>12308.180424956605</v>
      </c>
      <c r="CQ61" s="65">
        <f>Таблица1[[#This Row],[Т12]]-Таблица1[[#This Row],[Т5]]</f>
        <v>14152.840427666903</v>
      </c>
      <c r="CR61" s="65">
        <f>Таблица1[[#This Row],[Т12]]-Таблица1[[#This Row],[Т4]]</f>
        <v>15279.847896085586</v>
      </c>
      <c r="CS61" s="65">
        <f>Таблица1[[#This Row],[Т12]]-Таблица1[[#This Row],[Т3]]</f>
        <v>19001.847896085586</v>
      </c>
      <c r="CT61" s="65">
        <f>Таблица1[[#This Row],[Т12]]-Таблица1[[#This Row],[Т2]]</f>
        <v>20066.017551596276</v>
      </c>
      <c r="CU61" s="65">
        <f>Таблица1[[#This Row],[Т12]]-Таблица1[[#This Row],[Т1]]</f>
        <v>21952.317367963027</v>
      </c>
      <c r="CV61" s="65">
        <f>Таблица1[[#This Row],[Lкан_леб,мм]]+Таблица1[[#This Row],[Lкан_дуг, мм]]+Таблица1[[#This Row],[Lкан_прям, мм]]</f>
        <v>3528386.841860381</v>
      </c>
      <c r="CW61" s="60">
        <f>3511128.4-(Таблица1[[#This Row],[Lкан_леб,мм]]+Таблица1[[#This Row],[∆Lлеб из за стрел]])</f>
        <v>4693.8755075824447</v>
      </c>
    </row>
    <row r="62" spans="1:101" x14ac:dyDescent="0.25">
      <c r="A62">
        <v>61</v>
      </c>
      <c r="B62">
        <v>80.604026845637449</v>
      </c>
      <c r="C62">
        <v>9.4059731543625524</v>
      </c>
      <c r="D62">
        <v>497.36538235906698</v>
      </c>
      <c r="E62">
        <v>6455.5503446381936</v>
      </c>
      <c r="F62">
        <v>1214.9985400521682</v>
      </c>
      <c r="G62">
        <v>5692.6755836325437</v>
      </c>
      <c r="H62">
        <v>1214.864892359067</v>
      </c>
      <c r="I62">
        <v>5133.8708983653205</v>
      </c>
      <c r="J62">
        <v>1321.6794462728733</v>
      </c>
      <c r="K62">
        <v>16634.356398127835</v>
      </c>
      <c r="L62">
        <v>5269.0162255769119</v>
      </c>
      <c r="M62">
        <v>3506483.4692366761</v>
      </c>
      <c r="N62">
        <v>0</v>
      </c>
      <c r="O62">
        <v>8</v>
      </c>
      <c r="P62">
        <v>-3322.5</v>
      </c>
      <c r="Q62">
        <v>-2811.96</v>
      </c>
      <c r="R62">
        <v>-3280</v>
      </c>
      <c r="S62">
        <v>-914.66</v>
      </c>
      <c r="T62">
        <v>-7002</v>
      </c>
      <c r="U62">
        <v>520.34</v>
      </c>
      <c r="V62">
        <v>-7002.1</v>
      </c>
      <c r="W62">
        <v>2365</v>
      </c>
      <c r="X62">
        <v>-6252</v>
      </c>
      <c r="Y62">
        <v>3800</v>
      </c>
      <c r="Z62">
        <v>497.36538235906698</v>
      </c>
      <c r="AA62">
        <v>6455.5503446381936</v>
      </c>
      <c r="AB62">
        <v>0</v>
      </c>
      <c r="AC62">
        <v>1064.1696555107644</v>
      </c>
      <c r="AD62">
        <v>1127.0074684186504</v>
      </c>
      <c r="AE62">
        <v>1127.0852605320265</v>
      </c>
      <c r="AF62">
        <v>411.8537410344162</v>
      </c>
      <c r="AG62">
        <v>1538.9001000810554</v>
      </c>
      <c r="AH62">
        <v>1886.2998163666878</v>
      </c>
      <c r="AI62">
        <v>3721.9999999999995</v>
      </c>
      <c r="AJ62">
        <v>1844.6600027105269</v>
      </c>
      <c r="AK62">
        <v>750.10000000000059</v>
      </c>
      <c r="AL62">
        <v>7109.6171273490518</v>
      </c>
      <c r="AM62">
        <v>1321.679451701569</v>
      </c>
      <c r="AN62">
        <v>-95.021003558665456</v>
      </c>
      <c r="AO62">
        <v>-180</v>
      </c>
      <c r="AP62">
        <v>-90.003106034687008</v>
      </c>
      <c r="AQ62">
        <v>1.2722218725854067E-14</v>
      </c>
      <c r="AR62">
        <v>-32.888475453583283</v>
      </c>
      <c r="AS62">
        <v>89.999999566492605</v>
      </c>
      <c r="AT62">
        <v>-2400.1625746957502</v>
      </c>
      <c r="AU62">
        <v>-3280</v>
      </c>
      <c r="AV62">
        <v>-7719.4999989457119</v>
      </c>
      <c r="AW62">
        <v>-7002.1</v>
      </c>
      <c r="AX62">
        <v>-5862.3935130319387</v>
      </c>
      <c r="AY62">
        <v>1214.8653823590671</v>
      </c>
      <c r="AZ62">
        <v>-2730.9252207921031</v>
      </c>
      <c r="BA62">
        <v>-197.16</v>
      </c>
      <c r="BB62">
        <v>520.3011039433311</v>
      </c>
      <c r="BC62">
        <v>3082.5000000000005</v>
      </c>
      <c r="BD62">
        <v>3197.494369061661</v>
      </c>
      <c r="BE62">
        <v>6455.5503500668929</v>
      </c>
      <c r="BF62">
        <v>-2565.2532760267472</v>
      </c>
      <c r="BG62">
        <v>-7002</v>
      </c>
      <c r="BH62">
        <v>-7719.5999989457123</v>
      </c>
      <c r="BI62">
        <v>-6252</v>
      </c>
      <c r="BJ62">
        <v>107.75889539100619</v>
      </c>
      <c r="BK62">
        <v>1214.8653923590671</v>
      </c>
      <c r="BL62">
        <v>-851.86373761518519</v>
      </c>
      <c r="BM62">
        <v>-197.16</v>
      </c>
      <c r="BN62">
        <v>2364.9611039433312</v>
      </c>
      <c r="BO62">
        <v>3082.5000000000005</v>
      </c>
      <c r="BP62">
        <v>7058.0559755765335</v>
      </c>
      <c r="BQ62">
        <v>5133.8708983653241</v>
      </c>
      <c r="BR62">
        <v>0</v>
      </c>
      <c r="BS62">
        <v>84.97899644133453</v>
      </c>
      <c r="BT62">
        <v>89.996893965312992</v>
      </c>
      <c r="BU62">
        <v>90.003106034687022</v>
      </c>
      <c r="BV62">
        <v>32.888475453583297</v>
      </c>
      <c r="BW62">
        <v>122.8884750200759</v>
      </c>
      <c r="BX62" s="69">
        <f>Таблица1[[#This Row],[Lкан_леб,мм]]</f>
        <v>3506483.4692366761</v>
      </c>
      <c r="BY62" s="65">
        <f>Таблица1[[#This Row],[Т1]]+Таблица1[[#This Row],[Lпрям1, мм]]</f>
        <v>3508369.7690530429</v>
      </c>
      <c r="BZ62" s="65">
        <f>Таблица1[[#This Row],[Т2]]+Таблица1[[#This Row],[Lдуг 2,мм]]</f>
        <v>3509433.9387085536</v>
      </c>
      <c r="CA62" s="65">
        <f>Таблица1[[#This Row],[Т3]]+Таблица1[[#This Row],[Lпрям2, мм]]</f>
        <v>3513155.9387085536</v>
      </c>
      <c r="CB62" s="65">
        <f>Таблица1[[#This Row],[Т4]]+Таблица1[[#This Row],[Lдуг 3,мм]]</f>
        <v>3514282.9461769722</v>
      </c>
      <c r="CC62" s="65">
        <f>Таблица1[[#This Row],[Т5]]+Таблица1[[#This Row],[Lпрям3, мм]]</f>
        <v>3516127.6061796825</v>
      </c>
      <c r="CD62" s="65">
        <f>Таблица1[[#This Row],[Т6]]+Таблица1[[#This Row],[Lдуг 4,мм]]</f>
        <v>3517254.6914402144</v>
      </c>
      <c r="CE62" s="65">
        <f>Таблица1[[#This Row],[Т7]]+Таблица1[[#This Row],[Lпрям4, мм]]</f>
        <v>3518004.7914402145</v>
      </c>
      <c r="CF62" s="72">
        <f>Таблица1[[#This Row],[Т8]]+Таблица1[[#This Row],[Lдуг 5,мм]]</f>
        <v>3518416.6451812489</v>
      </c>
      <c r="CG62" s="65">
        <f>Таблица1[[#This Row],[Т9]]+Таблица1[[#This Row],[Lпрям5, мм]]</f>
        <v>3525526.262308598</v>
      </c>
      <c r="CH62" s="65">
        <f>Таблица1[[#This Row],[Т10]]+Таблица1[[#This Row],[Lдуг 6,мм]]</f>
        <v>3527065.1624086793</v>
      </c>
      <c r="CI62" s="66">
        <f>Таблица1[[#This Row],[Т11]]+Таблица1[[#This Row],[Lпрям6, мм]]</f>
        <v>3528386.841860381</v>
      </c>
      <c r="CJ62" s="64">
        <f>Таблица1[[#This Row],[Т12]]-Таблица1[[#This Row],[Т12]]</f>
        <v>0</v>
      </c>
      <c r="CK62" s="65">
        <f>Таблица1[[#This Row],[Т12]]-Таблица1[[#This Row],[Т11]]</f>
        <v>1321.679451701697</v>
      </c>
      <c r="CL62" s="65">
        <f>Таблица1[[#This Row],[Т12]]-Таблица1[[#This Row],[Т10]]</f>
        <v>2860.5795517829247</v>
      </c>
      <c r="CM62" s="65">
        <f>Таблица1[[#This Row],[Т12]]-Таблица1[[#This Row],[Т9]]</f>
        <v>9970.1966791320592</v>
      </c>
      <c r="CN62" s="65">
        <f>Таблица1[[#This Row],[Т12]]-Таблица1[[#This Row],[Т8]]</f>
        <v>10382.050420166459</v>
      </c>
      <c r="CO62" s="65">
        <f>Таблица1[[#This Row],[Т12]]-Таблица1[[#This Row],[Т7]]</f>
        <v>11132.150420166552</v>
      </c>
      <c r="CP62" s="65">
        <f>Таблица1[[#This Row],[Т12]]-Таблица1[[#This Row],[Т6]]</f>
        <v>12259.235680698417</v>
      </c>
      <c r="CQ62" s="65">
        <f>Таблица1[[#This Row],[Т12]]-Таблица1[[#This Row],[Т5]]</f>
        <v>14103.895683408715</v>
      </c>
      <c r="CR62" s="65">
        <f>Таблица1[[#This Row],[Т12]]-Таблица1[[#This Row],[Т4]]</f>
        <v>15230.903151827399</v>
      </c>
      <c r="CS62" s="65">
        <f>Таблица1[[#This Row],[Т12]]-Таблица1[[#This Row],[Т3]]</f>
        <v>18952.903151827399</v>
      </c>
      <c r="CT62" s="65">
        <f>Таблица1[[#This Row],[Т12]]-Таблица1[[#This Row],[Т2]]</f>
        <v>20017.072807338089</v>
      </c>
      <c r="CU62" s="65">
        <f>Таблица1[[#This Row],[Т12]]-Таблица1[[#This Row],[Т1]]</f>
        <v>21903.372623704839</v>
      </c>
      <c r="CV62" s="65">
        <f>Таблица1[[#This Row],[Lкан_леб,мм]]+Таблица1[[#This Row],[Lкан_дуг, мм]]+Таблица1[[#This Row],[Lкан_прям, мм]]</f>
        <v>3528386.841860381</v>
      </c>
      <c r="CW62" s="60">
        <f>3511128.4-(Таблица1[[#This Row],[Lкан_леб,мм]]+Таблица1[[#This Row],[∆Lлеб из за стрел]])</f>
        <v>4644.9307633237913</v>
      </c>
    </row>
    <row r="63" spans="1:101" x14ac:dyDescent="0.25">
      <c r="A63">
        <v>62</v>
      </c>
      <c r="B63">
        <v>81.114093959731406</v>
      </c>
      <c r="C63">
        <v>8.8959060402685974</v>
      </c>
      <c r="D63">
        <v>431.96884473353538</v>
      </c>
      <c r="E63">
        <v>6466.0731050150598</v>
      </c>
      <c r="F63">
        <v>1149.6020024266365</v>
      </c>
      <c r="G63">
        <v>5703.1983440094091</v>
      </c>
      <c r="H63">
        <v>1149.4683547335355</v>
      </c>
      <c r="I63">
        <v>5144.3936587420585</v>
      </c>
      <c r="J63">
        <v>1321.6794462730013</v>
      </c>
      <c r="K63">
        <v>16576.275296259682</v>
      </c>
      <c r="L63">
        <v>5278.0352000214853</v>
      </c>
      <c r="M63">
        <v>3506532.5313641001</v>
      </c>
      <c r="N63">
        <v>0</v>
      </c>
      <c r="O63">
        <v>8</v>
      </c>
      <c r="P63">
        <v>-3322.5</v>
      </c>
      <c r="Q63">
        <v>-2811.96</v>
      </c>
      <c r="R63">
        <v>-3280</v>
      </c>
      <c r="S63">
        <v>-914.66</v>
      </c>
      <c r="T63">
        <v>-7002</v>
      </c>
      <c r="U63">
        <v>520.34</v>
      </c>
      <c r="V63">
        <v>-7002.1</v>
      </c>
      <c r="W63">
        <v>2365</v>
      </c>
      <c r="X63">
        <v>-6252</v>
      </c>
      <c r="Y63">
        <v>3800</v>
      </c>
      <c r="Z63">
        <v>431.96884473353538</v>
      </c>
      <c r="AA63">
        <v>6466.0731050150598</v>
      </c>
      <c r="AB63">
        <v>0</v>
      </c>
      <c r="AC63">
        <v>1064.1696555107644</v>
      </c>
      <c r="AD63">
        <v>1127.0074684186504</v>
      </c>
      <c r="AE63">
        <v>1127.0852605320265</v>
      </c>
      <c r="AF63">
        <v>416.36322825670237</v>
      </c>
      <c r="AG63">
        <v>1543.4095873033418</v>
      </c>
      <c r="AH63">
        <v>1886.2998163666878</v>
      </c>
      <c r="AI63">
        <v>3721.9999999999995</v>
      </c>
      <c r="AJ63">
        <v>1844.6600027105269</v>
      </c>
      <c r="AK63">
        <v>750.10000000000059</v>
      </c>
      <c r="AL63">
        <v>7051.5360254807738</v>
      </c>
      <c r="AM63">
        <v>1321.679451701697</v>
      </c>
      <c r="AN63">
        <v>-95.021003558665456</v>
      </c>
      <c r="AO63">
        <v>-180</v>
      </c>
      <c r="AP63">
        <v>-90.003106034687008</v>
      </c>
      <c r="AQ63">
        <v>1.2722218725854067E-14</v>
      </c>
      <c r="AR63">
        <v>-33.24857940564624</v>
      </c>
      <c r="AS63">
        <v>89.999999566492619</v>
      </c>
      <c r="AT63">
        <v>-2400.1625746957502</v>
      </c>
      <c r="AU63">
        <v>-3280</v>
      </c>
      <c r="AV63">
        <v>-7719.4999989457119</v>
      </c>
      <c r="AW63">
        <v>-7002.1</v>
      </c>
      <c r="AX63">
        <v>-5858.6144852453126</v>
      </c>
      <c r="AY63">
        <v>1149.4688447335352</v>
      </c>
      <c r="AZ63">
        <v>-2730.9252207921031</v>
      </c>
      <c r="BA63">
        <v>-197.16</v>
      </c>
      <c r="BB63">
        <v>520.3011039433311</v>
      </c>
      <c r="BC63">
        <v>3082.5000000000005</v>
      </c>
      <c r="BD63">
        <v>3199.9549293751429</v>
      </c>
      <c r="BE63">
        <v>6466.0731104437582</v>
      </c>
      <c r="BF63">
        <v>-2565.2532760267472</v>
      </c>
      <c r="BG63">
        <v>-7002</v>
      </c>
      <c r="BH63">
        <v>-7719.5999989457123</v>
      </c>
      <c r="BI63">
        <v>-6252</v>
      </c>
      <c r="BJ63">
        <v>38.583329978848113</v>
      </c>
      <c r="BK63">
        <v>1149.4688547335356</v>
      </c>
      <c r="BL63">
        <v>-851.86373761518519</v>
      </c>
      <c r="BM63">
        <v>-197.16</v>
      </c>
      <c r="BN63">
        <v>2364.9611039433312</v>
      </c>
      <c r="BO63">
        <v>3082.5000000000005</v>
      </c>
      <c r="BP63">
        <v>7066.1181756399164</v>
      </c>
      <c r="BQ63">
        <v>5144.3936587420612</v>
      </c>
      <c r="BR63">
        <v>0</v>
      </c>
      <c r="BS63">
        <v>84.97899644133453</v>
      </c>
      <c r="BT63">
        <v>89.996893965312992</v>
      </c>
      <c r="BU63">
        <v>90.003106034687022</v>
      </c>
      <c r="BV63">
        <v>33.248579405646247</v>
      </c>
      <c r="BW63">
        <v>123.24857897213887</v>
      </c>
      <c r="BX63" s="69">
        <f>Таблица1[[#This Row],[Lкан_леб,мм]]</f>
        <v>3506532.5313641001</v>
      </c>
      <c r="BY63" s="65">
        <f>Таблица1[[#This Row],[Т1]]+Таблица1[[#This Row],[Lпрям1, мм]]</f>
        <v>3508418.8311804668</v>
      </c>
      <c r="BZ63" s="65">
        <f>Таблица1[[#This Row],[Т2]]+Таблица1[[#This Row],[Lдуг 2,мм]]</f>
        <v>3509483.0008359775</v>
      </c>
      <c r="CA63" s="65">
        <f>Таблица1[[#This Row],[Т3]]+Таблица1[[#This Row],[Lпрям2, мм]]</f>
        <v>3513205.0008359775</v>
      </c>
      <c r="CB63" s="65">
        <f>Таблица1[[#This Row],[Т4]]+Таблица1[[#This Row],[Lдуг 3,мм]]</f>
        <v>3514332.0083043962</v>
      </c>
      <c r="CC63" s="65">
        <f>Таблица1[[#This Row],[Т5]]+Таблица1[[#This Row],[Lпрям3, мм]]</f>
        <v>3516176.6683071065</v>
      </c>
      <c r="CD63" s="65">
        <f>Таблица1[[#This Row],[Т6]]+Таблица1[[#This Row],[Lдуг 4,мм]]</f>
        <v>3517303.7535676383</v>
      </c>
      <c r="CE63" s="65">
        <f>Таблица1[[#This Row],[Т7]]+Таблица1[[#This Row],[Lпрям4, мм]]</f>
        <v>3518053.8535676384</v>
      </c>
      <c r="CF63" s="72">
        <f>Таблица1[[#This Row],[Т8]]+Таблица1[[#This Row],[Lдуг 5,мм]]</f>
        <v>3518470.2167958952</v>
      </c>
      <c r="CG63" s="65">
        <f>Таблица1[[#This Row],[Т9]]+Таблица1[[#This Row],[Lпрям5, мм]]</f>
        <v>3525521.7528213761</v>
      </c>
      <c r="CH63" s="65">
        <f>Таблица1[[#This Row],[Т10]]+Таблица1[[#This Row],[Lдуг 6,мм]]</f>
        <v>3527065.1624086793</v>
      </c>
      <c r="CI63" s="66">
        <f>Таблица1[[#This Row],[Т11]]+Таблица1[[#This Row],[Lпрям6, мм]]</f>
        <v>3528386.841860381</v>
      </c>
      <c r="CJ63" s="64">
        <f>Таблица1[[#This Row],[Т12]]-Таблица1[[#This Row],[Т12]]</f>
        <v>0</v>
      </c>
      <c r="CK63" s="65">
        <f>Таблица1[[#This Row],[Т12]]-Таблица1[[#This Row],[Т11]]</f>
        <v>1321.679451701697</v>
      </c>
      <c r="CL63" s="65">
        <f>Таблица1[[#This Row],[Т12]]-Таблица1[[#This Row],[Т10]]</f>
        <v>2865.0890390048735</v>
      </c>
      <c r="CM63" s="65">
        <f>Таблица1[[#This Row],[Т12]]-Таблица1[[#This Row],[Т9]]</f>
        <v>9916.6250644857064</v>
      </c>
      <c r="CN63" s="65">
        <f>Таблица1[[#This Row],[Т12]]-Таблица1[[#This Row],[Т8]]</f>
        <v>10332.988292742521</v>
      </c>
      <c r="CO63" s="65">
        <f>Таблица1[[#This Row],[Т12]]-Таблица1[[#This Row],[Т7]]</f>
        <v>11083.088292742614</v>
      </c>
      <c r="CP63" s="65">
        <f>Таблица1[[#This Row],[Т12]]-Таблица1[[#This Row],[Т6]]</f>
        <v>12210.173553274479</v>
      </c>
      <c r="CQ63" s="65">
        <f>Таблица1[[#This Row],[Т12]]-Таблица1[[#This Row],[Т5]]</f>
        <v>14054.833555984776</v>
      </c>
      <c r="CR63" s="65">
        <f>Таблица1[[#This Row],[Т12]]-Таблица1[[#This Row],[Т4]]</f>
        <v>15181.84102440346</v>
      </c>
      <c r="CS63" s="65">
        <f>Таблица1[[#This Row],[Т12]]-Таблица1[[#This Row],[Т3]]</f>
        <v>18903.84102440346</v>
      </c>
      <c r="CT63" s="65">
        <f>Таблица1[[#This Row],[Т12]]-Таблица1[[#This Row],[Т2]]</f>
        <v>19968.01067991415</v>
      </c>
      <c r="CU63" s="65">
        <f>Таблица1[[#This Row],[Т12]]-Таблица1[[#This Row],[Т1]]</f>
        <v>21854.310496280901</v>
      </c>
      <c r="CV63" s="65">
        <f>Таблица1[[#This Row],[Lкан_леб,мм]]+Таблица1[[#This Row],[Lкан_дуг, мм]]+Таблица1[[#This Row],[Lкан_прям, мм]]</f>
        <v>3528386.8418603814</v>
      </c>
      <c r="CW63" s="60">
        <f>3511128.4-(Таблица1[[#This Row],[Lкан_леб,мм]]+Таблица1[[#This Row],[∆Lлеб из за стрел]])</f>
        <v>4595.868635899853</v>
      </c>
    </row>
    <row r="64" spans="1:101" x14ac:dyDescent="0.25">
      <c r="A64">
        <v>63</v>
      </c>
      <c r="B64">
        <v>81.624161073825363</v>
      </c>
      <c r="C64">
        <v>8.3858389261746407</v>
      </c>
      <c r="D64">
        <v>366.48122242477677</v>
      </c>
      <c r="E64">
        <v>6476.0132732078955</v>
      </c>
      <c r="F64">
        <v>1084.114380117878</v>
      </c>
      <c r="G64">
        <v>5713.1385122022439</v>
      </c>
      <c r="H64">
        <v>1083.9807324247768</v>
      </c>
      <c r="I64">
        <v>5154.3338269349024</v>
      </c>
      <c r="J64">
        <v>1321.6794462729933</v>
      </c>
      <c r="K64">
        <v>16518.030036217886</v>
      </c>
      <c r="L64">
        <v>5287.1027728832778</v>
      </c>
      <c r="M64">
        <v>3506581.7090512798</v>
      </c>
      <c r="N64">
        <v>0</v>
      </c>
      <c r="O64">
        <v>8</v>
      </c>
      <c r="P64">
        <v>-3322.5</v>
      </c>
      <c r="Q64">
        <v>-2811.96</v>
      </c>
      <c r="R64">
        <v>-3280</v>
      </c>
      <c r="S64">
        <v>-914.66</v>
      </c>
      <c r="T64">
        <v>-7002</v>
      </c>
      <c r="U64">
        <v>520.34</v>
      </c>
      <c r="V64">
        <v>-7002.1</v>
      </c>
      <c r="W64">
        <v>2365</v>
      </c>
      <c r="X64">
        <v>-6252</v>
      </c>
      <c r="Y64">
        <v>3800</v>
      </c>
      <c r="Z64">
        <v>366.48122242477677</v>
      </c>
      <c r="AA64">
        <v>6476.0132732078955</v>
      </c>
      <c r="AB64">
        <v>0</v>
      </c>
      <c r="AC64">
        <v>1064.1696555107644</v>
      </c>
      <c r="AD64">
        <v>1127.0074684186504</v>
      </c>
      <c r="AE64">
        <v>1127.0852605320265</v>
      </c>
      <c r="AF64">
        <v>420.89701468759853</v>
      </c>
      <c r="AG64">
        <v>1547.9433737342379</v>
      </c>
      <c r="AH64">
        <v>1886.2998163666878</v>
      </c>
      <c r="AI64">
        <v>3721.9999999999995</v>
      </c>
      <c r="AJ64">
        <v>1844.6600027105269</v>
      </c>
      <c r="AK64">
        <v>750.10000000000059</v>
      </c>
      <c r="AL64">
        <v>6993.2907654389855</v>
      </c>
      <c r="AM64">
        <v>1321.679451701689</v>
      </c>
      <c r="AN64">
        <v>-95.021003558665456</v>
      </c>
      <c r="AO64">
        <v>-180</v>
      </c>
      <c r="AP64">
        <v>-90.003106034687008</v>
      </c>
      <c r="AQ64">
        <v>1.2722218725854067E-14</v>
      </c>
      <c r="AR64">
        <v>-33.610623764815621</v>
      </c>
      <c r="AS64">
        <v>89.999999566492633</v>
      </c>
      <c r="AT64">
        <v>-2400.1625746957502</v>
      </c>
      <c r="AU64">
        <v>-3280</v>
      </c>
      <c r="AV64">
        <v>-7719.4999989457119</v>
      </c>
      <c r="AW64">
        <v>-7002.1</v>
      </c>
      <c r="AX64">
        <v>-5854.8307595542883</v>
      </c>
      <c r="AY64">
        <v>1083.9812224247769</v>
      </c>
      <c r="AZ64">
        <v>-2730.9252207921031</v>
      </c>
      <c r="BA64">
        <v>-197.16</v>
      </c>
      <c r="BB64">
        <v>520.3011039433311</v>
      </c>
      <c r="BC64">
        <v>3082.5000000000005</v>
      </c>
      <c r="BD64">
        <v>3202.452642509586</v>
      </c>
      <c r="BE64">
        <v>6476.0132786365948</v>
      </c>
      <c r="BF64">
        <v>-2565.2532760267472</v>
      </c>
      <c r="BG64">
        <v>-7002</v>
      </c>
      <c r="BH64">
        <v>-7719.5999989457123</v>
      </c>
      <c r="BI64">
        <v>-6252</v>
      </c>
      <c r="BJ64">
        <v>-30.688018020934571</v>
      </c>
      <c r="BK64">
        <v>1083.9812324247769</v>
      </c>
      <c r="BL64">
        <v>-851.86373761518519</v>
      </c>
      <c r="BM64">
        <v>-197.16</v>
      </c>
      <c r="BN64">
        <v>2364.9611039433312</v>
      </c>
      <c r="BO64">
        <v>3082.5000000000005</v>
      </c>
      <c r="BP64">
        <v>7073.5606306983091</v>
      </c>
      <c r="BQ64">
        <v>5154.333826934906</v>
      </c>
      <c r="BR64">
        <v>0</v>
      </c>
      <c r="BS64">
        <v>84.97899644133453</v>
      </c>
      <c r="BT64">
        <v>89.996893965312992</v>
      </c>
      <c r="BU64">
        <v>90.003106034687022</v>
      </c>
      <c r="BV64">
        <v>33.610623764815635</v>
      </c>
      <c r="BW64">
        <v>123.61062333130825</v>
      </c>
      <c r="BX64" s="69">
        <f>Таблица1[[#This Row],[Lкан_леб,мм]]</f>
        <v>3506581.7090512798</v>
      </c>
      <c r="BY64" s="65">
        <f>Таблица1[[#This Row],[Т1]]+Таблица1[[#This Row],[Lпрям1, мм]]</f>
        <v>3508468.0088676466</v>
      </c>
      <c r="BZ64" s="65">
        <f>Таблица1[[#This Row],[Т2]]+Таблица1[[#This Row],[Lдуг 2,мм]]</f>
        <v>3509532.1785231573</v>
      </c>
      <c r="CA64" s="65">
        <f>Таблица1[[#This Row],[Т3]]+Таблица1[[#This Row],[Lпрям2, мм]]</f>
        <v>3513254.1785231573</v>
      </c>
      <c r="CB64" s="65">
        <f>Таблица1[[#This Row],[Т4]]+Таблица1[[#This Row],[Lдуг 3,мм]]</f>
        <v>3514381.1859915759</v>
      </c>
      <c r="CC64" s="65">
        <f>Таблица1[[#This Row],[Т5]]+Таблица1[[#This Row],[Lпрям3, мм]]</f>
        <v>3516225.8459942862</v>
      </c>
      <c r="CD64" s="65">
        <f>Таблица1[[#This Row],[Т6]]+Таблица1[[#This Row],[Lдуг 4,мм]]</f>
        <v>3517352.9312548181</v>
      </c>
      <c r="CE64" s="65">
        <f>Таблица1[[#This Row],[Т7]]+Таблица1[[#This Row],[Lпрям4, мм]]</f>
        <v>3518103.0312548182</v>
      </c>
      <c r="CF64" s="72">
        <f>Таблица1[[#This Row],[Т8]]+Таблица1[[#This Row],[Lдуг 5,мм]]</f>
        <v>3518523.928269506</v>
      </c>
      <c r="CG64" s="65">
        <f>Таблица1[[#This Row],[Т9]]+Таблица1[[#This Row],[Lпрям5, мм]]</f>
        <v>3525517.2190349451</v>
      </c>
      <c r="CH64" s="65">
        <f>Таблица1[[#This Row],[Т10]]+Таблица1[[#This Row],[Lдуг 6,мм]]</f>
        <v>3527065.1624086793</v>
      </c>
      <c r="CI64" s="66">
        <f>Таблица1[[#This Row],[Т11]]+Таблица1[[#This Row],[Lпрям6, мм]]</f>
        <v>3528386.841860381</v>
      </c>
      <c r="CJ64" s="64">
        <f>Таблица1[[#This Row],[Т12]]-Таблица1[[#This Row],[Т12]]</f>
        <v>0</v>
      </c>
      <c r="CK64" s="65">
        <f>Таблица1[[#This Row],[Т12]]-Таблица1[[#This Row],[Т11]]</f>
        <v>1321.679451701697</v>
      </c>
      <c r="CL64" s="65">
        <f>Таблица1[[#This Row],[Т12]]-Таблица1[[#This Row],[Т10]]</f>
        <v>2869.6228254358284</v>
      </c>
      <c r="CM64" s="65">
        <f>Таблица1[[#This Row],[Т12]]-Таблица1[[#This Row],[Т9]]</f>
        <v>9862.9135908749886</v>
      </c>
      <c r="CN64" s="65">
        <f>Таблица1[[#This Row],[Т12]]-Таблица1[[#This Row],[Т8]]</f>
        <v>10283.810605562758</v>
      </c>
      <c r="CO64" s="65">
        <f>Таблица1[[#This Row],[Т12]]-Таблица1[[#This Row],[Т7]]</f>
        <v>11033.910605562851</v>
      </c>
      <c r="CP64" s="65">
        <f>Таблица1[[#This Row],[Т12]]-Таблица1[[#This Row],[Т6]]</f>
        <v>12160.995866094716</v>
      </c>
      <c r="CQ64" s="65">
        <f>Таблица1[[#This Row],[Т12]]-Таблица1[[#This Row],[Т5]]</f>
        <v>14005.655868805014</v>
      </c>
      <c r="CR64" s="65">
        <f>Таблица1[[#This Row],[Т12]]-Таблица1[[#This Row],[Т4]]</f>
        <v>15132.663337223697</v>
      </c>
      <c r="CS64" s="65">
        <f>Таблица1[[#This Row],[Т12]]-Таблица1[[#This Row],[Т3]]</f>
        <v>18854.663337223697</v>
      </c>
      <c r="CT64" s="65">
        <f>Таблица1[[#This Row],[Т12]]-Таблица1[[#This Row],[Т2]]</f>
        <v>19918.832992734388</v>
      </c>
      <c r="CU64" s="65">
        <f>Таблица1[[#This Row],[Т12]]-Таблица1[[#This Row],[Т1]]</f>
        <v>21805.132809101138</v>
      </c>
      <c r="CV64" s="65">
        <f>Таблица1[[#This Row],[Lкан_леб,мм]]+Таблица1[[#This Row],[Lкан_дуг, мм]]+Таблица1[[#This Row],[Lкан_прям, мм]]</f>
        <v>3528386.841860381</v>
      </c>
      <c r="CW64" s="60">
        <f>3511128.4-(Таблица1[[#This Row],[Lкан_леб,мм]]+Таблица1[[#This Row],[∆Lлеб из за стрел]])</f>
        <v>4546.6909487200901</v>
      </c>
    </row>
    <row r="65" spans="1:101" x14ac:dyDescent="0.25">
      <c r="A65">
        <v>64</v>
      </c>
      <c r="B65">
        <v>82.134228187919305</v>
      </c>
      <c r="C65">
        <v>7.8757718120806848</v>
      </c>
      <c r="D65">
        <v>300.90770541342448</v>
      </c>
      <c r="E65">
        <v>6485.3700614452346</v>
      </c>
      <c r="F65">
        <v>1018.5408631065258</v>
      </c>
      <c r="G65">
        <v>5722.4953004395829</v>
      </c>
      <c r="H65">
        <v>1018.4072154134245</v>
      </c>
      <c r="I65">
        <v>5163.6906151723897</v>
      </c>
      <c r="J65">
        <v>1321.6794462728449</v>
      </c>
      <c r="K65">
        <v>16459.621156043493</v>
      </c>
      <c r="L65">
        <v>5296.2202572754795</v>
      </c>
      <c r="M65">
        <v>3506631.0004470618</v>
      </c>
      <c r="N65">
        <v>0</v>
      </c>
      <c r="O65">
        <v>8</v>
      </c>
      <c r="P65">
        <v>-3322.5</v>
      </c>
      <c r="Q65">
        <v>-2811.96</v>
      </c>
      <c r="R65">
        <v>-3280</v>
      </c>
      <c r="S65">
        <v>-914.66</v>
      </c>
      <c r="T65">
        <v>-7002</v>
      </c>
      <c r="U65">
        <v>520.34</v>
      </c>
      <c r="V65">
        <v>-7002.1</v>
      </c>
      <c r="W65">
        <v>2365</v>
      </c>
      <c r="X65">
        <v>-6252</v>
      </c>
      <c r="Y65">
        <v>3800</v>
      </c>
      <c r="Z65">
        <v>300.90770541342448</v>
      </c>
      <c r="AA65">
        <v>6485.3700614452346</v>
      </c>
      <c r="AB65">
        <v>0</v>
      </c>
      <c r="AC65">
        <v>1064.1696555107644</v>
      </c>
      <c r="AD65">
        <v>1127.0074684186504</v>
      </c>
      <c r="AE65">
        <v>1127.0852605320265</v>
      </c>
      <c r="AF65">
        <v>425.45575688369973</v>
      </c>
      <c r="AG65">
        <v>1552.502115930339</v>
      </c>
      <c r="AH65">
        <v>1886.2998163666878</v>
      </c>
      <c r="AI65">
        <v>3721.9999999999995</v>
      </c>
      <c r="AJ65">
        <v>1844.6600027105269</v>
      </c>
      <c r="AK65">
        <v>750.10000000000059</v>
      </c>
      <c r="AL65">
        <v>6934.8818852647382</v>
      </c>
      <c r="AM65">
        <v>1321.6794517015405</v>
      </c>
      <c r="AN65">
        <v>-95.021003558665456</v>
      </c>
      <c r="AO65">
        <v>-180</v>
      </c>
      <c r="AP65">
        <v>-90.003106034687008</v>
      </c>
      <c r="AQ65">
        <v>1.2722218725854067E-14</v>
      </c>
      <c r="AR65">
        <v>-33.97466096025088</v>
      </c>
      <c r="AS65">
        <v>89.999999566492633</v>
      </c>
      <c r="AT65">
        <v>-2400.1625746957502</v>
      </c>
      <c r="AU65">
        <v>-3280</v>
      </c>
      <c r="AV65">
        <v>-7719.4999989457119</v>
      </c>
      <c r="AW65">
        <v>-7002.1</v>
      </c>
      <c r="AX65">
        <v>-5851.0421963321396</v>
      </c>
      <c r="AY65">
        <v>1018.4077054134244</v>
      </c>
      <c r="AZ65">
        <v>-2730.9252207921031</v>
      </c>
      <c r="BA65">
        <v>-197.16</v>
      </c>
      <c r="BB65">
        <v>520.3011039433311</v>
      </c>
      <c r="BC65">
        <v>3082.5000000000005</v>
      </c>
      <c r="BD65">
        <v>3204.9881600523859</v>
      </c>
      <c r="BE65">
        <v>6485.3700668739339</v>
      </c>
      <c r="BF65">
        <v>-2565.2532760267472</v>
      </c>
      <c r="BG65">
        <v>-7002</v>
      </c>
      <c r="BH65">
        <v>-7719.5999989457123</v>
      </c>
      <c r="BI65">
        <v>-6252</v>
      </c>
      <c r="BJ65">
        <v>-100.05009825443616</v>
      </c>
      <c r="BK65">
        <v>1018.4077154134245</v>
      </c>
      <c r="BL65">
        <v>-851.86373761518519</v>
      </c>
      <c r="BM65">
        <v>-197.16</v>
      </c>
      <c r="BN65">
        <v>2364.9611039433312</v>
      </c>
      <c r="BO65">
        <v>3082.5000000000005</v>
      </c>
      <c r="BP65">
        <v>7080.3819013928487</v>
      </c>
      <c r="BQ65">
        <v>5163.6906151723924</v>
      </c>
      <c r="BR65">
        <v>0</v>
      </c>
      <c r="BS65">
        <v>84.97899644133453</v>
      </c>
      <c r="BT65">
        <v>89.996893965312992</v>
      </c>
      <c r="BU65">
        <v>90.003106034687022</v>
      </c>
      <c r="BV65">
        <v>33.974660960250887</v>
      </c>
      <c r="BW65">
        <v>123.97466052674352</v>
      </c>
      <c r="BX65" s="69">
        <f>Таблица1[[#This Row],[Lкан_леб,мм]]</f>
        <v>3506631.0004470618</v>
      </c>
      <c r="BY65" s="65">
        <f>Таблица1[[#This Row],[Т1]]+Таблица1[[#This Row],[Lпрям1, мм]]</f>
        <v>3508517.3002634286</v>
      </c>
      <c r="BZ65" s="65">
        <f>Таблица1[[#This Row],[Т2]]+Таблица1[[#This Row],[Lдуг 2,мм]]</f>
        <v>3509581.4699189393</v>
      </c>
      <c r="CA65" s="65">
        <f>Таблица1[[#This Row],[Т3]]+Таблица1[[#This Row],[Lпрям2, мм]]</f>
        <v>3513303.4699189393</v>
      </c>
      <c r="CB65" s="65">
        <f>Таблица1[[#This Row],[Т4]]+Таблица1[[#This Row],[Lдуг 3,мм]]</f>
        <v>3514430.477387358</v>
      </c>
      <c r="CC65" s="65">
        <f>Таблица1[[#This Row],[Т5]]+Таблица1[[#This Row],[Lпрям3, мм]]</f>
        <v>3516275.1373900683</v>
      </c>
      <c r="CD65" s="65">
        <f>Таблица1[[#This Row],[Т6]]+Таблица1[[#This Row],[Lдуг 4,мм]]</f>
        <v>3517402.2226506001</v>
      </c>
      <c r="CE65" s="65">
        <f>Таблица1[[#This Row],[Т7]]+Таблица1[[#This Row],[Lпрям4, мм]]</f>
        <v>3518152.3226506002</v>
      </c>
      <c r="CF65" s="72">
        <f>Таблица1[[#This Row],[Т8]]+Таблица1[[#This Row],[Lдуг 5,мм]]</f>
        <v>3518577.7784074838</v>
      </c>
      <c r="CG65" s="65">
        <f>Таблица1[[#This Row],[Т9]]+Таблица1[[#This Row],[Lпрям5, мм]]</f>
        <v>3525512.6602927484</v>
      </c>
      <c r="CH65" s="65">
        <f>Таблица1[[#This Row],[Т10]]+Таблица1[[#This Row],[Lдуг 6,мм]]</f>
        <v>3527065.1624086788</v>
      </c>
      <c r="CI65" s="66">
        <f>Таблица1[[#This Row],[Т11]]+Таблица1[[#This Row],[Lпрям6, мм]]</f>
        <v>3528386.8418603805</v>
      </c>
      <c r="CJ65" s="64">
        <f>Таблица1[[#This Row],[Т12]]-Таблица1[[#This Row],[Т12]]</f>
        <v>0</v>
      </c>
      <c r="CK65" s="65">
        <f>Таблица1[[#This Row],[Т12]]-Таблица1[[#This Row],[Т11]]</f>
        <v>1321.679451701697</v>
      </c>
      <c r="CL65" s="65">
        <f>Таблица1[[#This Row],[Т12]]-Таблица1[[#This Row],[Т10]]</f>
        <v>2874.1815676321276</v>
      </c>
      <c r="CM65" s="65">
        <f>Таблица1[[#This Row],[Т12]]-Таблица1[[#This Row],[Т9]]</f>
        <v>9809.0634528966621</v>
      </c>
      <c r="CN65" s="65">
        <f>Таблица1[[#This Row],[Т12]]-Таблица1[[#This Row],[Т8]]</f>
        <v>10234.519209780265</v>
      </c>
      <c r="CO65" s="65">
        <f>Таблица1[[#This Row],[Т12]]-Таблица1[[#This Row],[Т7]]</f>
        <v>10984.619209780358</v>
      </c>
      <c r="CP65" s="65">
        <f>Таблица1[[#This Row],[Т12]]-Таблица1[[#This Row],[Т6]]</f>
        <v>12111.704470312223</v>
      </c>
      <c r="CQ65" s="65">
        <f>Таблица1[[#This Row],[Т12]]-Таблица1[[#This Row],[Т5]]</f>
        <v>13956.364473022521</v>
      </c>
      <c r="CR65" s="65">
        <f>Таблица1[[#This Row],[Т12]]-Таблица1[[#This Row],[Т4]]</f>
        <v>15083.371941441204</v>
      </c>
      <c r="CS65" s="65">
        <f>Таблица1[[#This Row],[Т12]]-Таблица1[[#This Row],[Т3]]</f>
        <v>18805.371941441204</v>
      </c>
      <c r="CT65" s="65">
        <f>Таблица1[[#This Row],[Т12]]-Таблица1[[#This Row],[Т2]]</f>
        <v>19869.541596951894</v>
      </c>
      <c r="CU65" s="65">
        <f>Таблица1[[#This Row],[Т12]]-Таблица1[[#This Row],[Т1]]</f>
        <v>21755.841413318645</v>
      </c>
      <c r="CV65" s="65">
        <f>Таблица1[[#This Row],[Lкан_леб,мм]]+Таблица1[[#This Row],[Lкан_дуг, мм]]+Таблица1[[#This Row],[Lкан_прям, мм]]</f>
        <v>3528386.8418603805</v>
      </c>
      <c r="CW65" s="60">
        <f>3511128.4-(Таблица1[[#This Row],[Lкан_леб,мм]]+Таблица1[[#This Row],[∆Lлеб из за стрел]])</f>
        <v>4497.3995529380627</v>
      </c>
    </row>
    <row r="66" spans="1:101" x14ac:dyDescent="0.25">
      <c r="A66">
        <v>65</v>
      </c>
      <c r="B66">
        <v>82.644295302013262</v>
      </c>
      <c r="C66">
        <v>7.3657046979867289</v>
      </c>
      <c r="D66">
        <v>235.25349048738107</v>
      </c>
      <c r="E66">
        <v>6494.1427281892384</v>
      </c>
      <c r="F66">
        <v>952.88664818048244</v>
      </c>
      <c r="G66">
        <v>5731.2679671835886</v>
      </c>
      <c r="H66">
        <v>952.7530004873812</v>
      </c>
      <c r="I66">
        <v>5172.4632819163271</v>
      </c>
      <c r="J66">
        <v>1321.6794462729115</v>
      </c>
      <c r="K66">
        <v>16401.049174331427</v>
      </c>
      <c r="L66">
        <v>5305.3890146095009</v>
      </c>
      <c r="M66">
        <v>3506680.4036714402</v>
      </c>
      <c r="N66">
        <v>0</v>
      </c>
      <c r="O66">
        <v>8</v>
      </c>
      <c r="P66">
        <v>-3322.5</v>
      </c>
      <c r="Q66">
        <v>-2811.96</v>
      </c>
      <c r="R66">
        <v>-3280</v>
      </c>
      <c r="S66">
        <v>-914.66</v>
      </c>
      <c r="T66">
        <v>-7002</v>
      </c>
      <c r="U66">
        <v>520.34</v>
      </c>
      <c r="V66">
        <v>-7002.1</v>
      </c>
      <c r="W66">
        <v>2365</v>
      </c>
      <c r="X66">
        <v>-6252</v>
      </c>
      <c r="Y66">
        <v>3800</v>
      </c>
      <c r="Z66">
        <v>235.25349048738107</v>
      </c>
      <c r="AA66">
        <v>6494.1427281892384</v>
      </c>
      <c r="AB66">
        <v>0</v>
      </c>
      <c r="AC66">
        <v>1064.1696555107644</v>
      </c>
      <c r="AD66">
        <v>1127.0074684186504</v>
      </c>
      <c r="AE66">
        <v>1127.0852605320265</v>
      </c>
      <c r="AF66">
        <v>430.04013555071037</v>
      </c>
      <c r="AG66">
        <v>1557.0864945973494</v>
      </c>
      <c r="AH66">
        <v>1886.2998163666878</v>
      </c>
      <c r="AI66">
        <v>3721.9999999999995</v>
      </c>
      <c r="AJ66">
        <v>1844.6600027105269</v>
      </c>
      <c r="AK66">
        <v>750.10000000000059</v>
      </c>
      <c r="AL66">
        <v>6876.3099035526056</v>
      </c>
      <c r="AM66">
        <v>1321.6794517016071</v>
      </c>
      <c r="AN66">
        <v>-95.021003558665456</v>
      </c>
      <c r="AO66">
        <v>-180</v>
      </c>
      <c r="AP66">
        <v>-90.003106034687008</v>
      </c>
      <c r="AQ66">
        <v>1.2722218725854067E-14</v>
      </c>
      <c r="AR66">
        <v>-34.34074534953244</v>
      </c>
      <c r="AS66">
        <v>89.999999566492619</v>
      </c>
      <c r="AT66">
        <v>-2400.1625746957502</v>
      </c>
      <c r="AU66">
        <v>-3280</v>
      </c>
      <c r="AV66">
        <v>-7719.4999989457119</v>
      </c>
      <c r="AW66">
        <v>-7002.1</v>
      </c>
      <c r="AX66">
        <v>-5847.2486510322133</v>
      </c>
      <c r="AY66">
        <v>952.7534904873811</v>
      </c>
      <c r="AZ66">
        <v>-2730.9252207921031</v>
      </c>
      <c r="BA66">
        <v>-197.16</v>
      </c>
      <c r="BB66">
        <v>520.3011039433311</v>
      </c>
      <c r="BC66">
        <v>3082.5000000000005</v>
      </c>
      <c r="BD66">
        <v>3207.562158949348</v>
      </c>
      <c r="BE66">
        <v>6494.1427336179377</v>
      </c>
      <c r="BF66">
        <v>-2565.2532760267472</v>
      </c>
      <c r="BG66">
        <v>-7002</v>
      </c>
      <c r="BH66">
        <v>-7719.5999989457123</v>
      </c>
      <c r="BI66">
        <v>-6252</v>
      </c>
      <c r="BJ66">
        <v>-169.49785848040494</v>
      </c>
      <c r="BK66">
        <v>952.75350048738119</v>
      </c>
      <c r="BL66">
        <v>-851.86373761518519</v>
      </c>
      <c r="BM66">
        <v>-197.16</v>
      </c>
      <c r="BN66">
        <v>2364.9611039433312</v>
      </c>
      <c r="BO66">
        <v>3082.5000000000005</v>
      </c>
      <c r="BP66">
        <v>7086.5805692398899</v>
      </c>
      <c r="BQ66">
        <v>5172.4632819163307</v>
      </c>
      <c r="BR66">
        <v>0</v>
      </c>
      <c r="BS66">
        <v>84.97899644133453</v>
      </c>
      <c r="BT66">
        <v>89.996893965312992</v>
      </c>
      <c r="BU66">
        <v>90.003106034687022</v>
      </c>
      <c r="BV66">
        <v>34.340745349532455</v>
      </c>
      <c r="BW66">
        <v>124.34074491602506</v>
      </c>
      <c r="BX66" s="69">
        <f>Таблица1[[#This Row],[Lкан_леб,мм]]</f>
        <v>3506680.4036714402</v>
      </c>
      <c r="BY66" s="65">
        <f>Таблица1[[#This Row],[Т1]]+Таблица1[[#This Row],[Lпрям1, мм]]</f>
        <v>3508566.703487807</v>
      </c>
      <c r="BZ66" s="65">
        <f>Таблица1[[#This Row],[Т2]]+Таблица1[[#This Row],[Lдуг 2,мм]]</f>
        <v>3509630.8731433176</v>
      </c>
      <c r="CA66" s="65">
        <f>Таблица1[[#This Row],[Т3]]+Таблица1[[#This Row],[Lпрям2, мм]]</f>
        <v>3513352.8731433176</v>
      </c>
      <c r="CB66" s="65">
        <f>Таблица1[[#This Row],[Т4]]+Таблица1[[#This Row],[Lдуг 3,мм]]</f>
        <v>3514479.8806117363</v>
      </c>
      <c r="CC66" s="65">
        <f>Таблица1[[#This Row],[Т5]]+Таблица1[[#This Row],[Lпрям3, мм]]</f>
        <v>3516324.5406144466</v>
      </c>
      <c r="CD66" s="65">
        <f>Таблица1[[#This Row],[Т6]]+Таблица1[[#This Row],[Lдуг 4,мм]]</f>
        <v>3517451.6258749785</v>
      </c>
      <c r="CE66" s="65">
        <f>Таблица1[[#This Row],[Т7]]+Таблица1[[#This Row],[Lпрям4, мм]]</f>
        <v>3518201.7258749786</v>
      </c>
      <c r="CF66" s="72">
        <f>Таблица1[[#This Row],[Т8]]+Таблица1[[#This Row],[Lдуг 5,мм]]</f>
        <v>3518631.7660105294</v>
      </c>
      <c r="CG66" s="65">
        <f>Таблица1[[#This Row],[Т9]]+Таблица1[[#This Row],[Lпрям5, мм]]</f>
        <v>3525508.0759140821</v>
      </c>
      <c r="CH66" s="65">
        <f>Таблица1[[#This Row],[Т10]]+Таблица1[[#This Row],[Lдуг 6,мм]]</f>
        <v>3527065.1624086793</v>
      </c>
      <c r="CI66" s="66">
        <f>Таблица1[[#This Row],[Т11]]+Таблица1[[#This Row],[Lпрям6, мм]]</f>
        <v>3528386.841860381</v>
      </c>
      <c r="CJ66" s="64">
        <f>Таблица1[[#This Row],[Т12]]-Таблица1[[#This Row],[Т12]]</f>
        <v>0</v>
      </c>
      <c r="CK66" s="65">
        <f>Таблица1[[#This Row],[Т12]]-Таблица1[[#This Row],[Т11]]</f>
        <v>1321.679451701697</v>
      </c>
      <c r="CL66" s="65">
        <f>Таблица1[[#This Row],[Т12]]-Таблица1[[#This Row],[Т10]]</f>
        <v>2878.7659462988377</v>
      </c>
      <c r="CM66" s="65">
        <f>Таблица1[[#This Row],[Т12]]-Таблица1[[#This Row],[Т9]]</f>
        <v>9755.0758498515934</v>
      </c>
      <c r="CN66" s="65">
        <f>Таблица1[[#This Row],[Т12]]-Таблица1[[#This Row],[Т8]]</f>
        <v>10185.115985402372</v>
      </c>
      <c r="CO66" s="65">
        <f>Таблица1[[#This Row],[Т12]]-Таблица1[[#This Row],[Т7]]</f>
        <v>10935.215985402465</v>
      </c>
      <c r="CP66" s="65">
        <f>Таблица1[[#This Row],[Т12]]-Таблица1[[#This Row],[Т6]]</f>
        <v>12062.30124593433</v>
      </c>
      <c r="CQ66" s="65">
        <f>Таблица1[[#This Row],[Т12]]-Таблица1[[#This Row],[Т5]]</f>
        <v>13906.961248644628</v>
      </c>
      <c r="CR66" s="65">
        <f>Таблица1[[#This Row],[Т12]]-Таблица1[[#This Row],[Т4]]</f>
        <v>15033.968717063311</v>
      </c>
      <c r="CS66" s="65">
        <f>Таблица1[[#This Row],[Т12]]-Таблица1[[#This Row],[Т3]]</f>
        <v>18755.968717063311</v>
      </c>
      <c r="CT66" s="65">
        <f>Таблица1[[#This Row],[Т12]]-Таблица1[[#This Row],[Т2]]</f>
        <v>19820.138372574002</v>
      </c>
      <c r="CU66" s="65">
        <f>Таблица1[[#This Row],[Т12]]-Таблица1[[#This Row],[Т1]]</f>
        <v>21706.438188940752</v>
      </c>
      <c r="CV66" s="65">
        <f>Таблица1[[#This Row],[Lкан_леб,мм]]+Таблица1[[#This Row],[Lкан_дуг, мм]]+Таблица1[[#This Row],[Lкан_прям, мм]]</f>
        <v>3528386.8418603814</v>
      </c>
      <c r="CW66" s="60">
        <f>3511128.4-(Таблица1[[#This Row],[Lкан_леб,мм]]+Таблица1[[#This Row],[∆Lлеб из за стрел]])</f>
        <v>4447.9963285597041</v>
      </c>
    </row>
    <row r="67" spans="1:101" x14ac:dyDescent="0.25">
      <c r="A67">
        <v>66</v>
      </c>
      <c r="B67">
        <v>83.154362416107219</v>
      </c>
      <c r="C67">
        <v>6.8556375838927739</v>
      </c>
      <c r="D67">
        <v>169.52378082996489</v>
      </c>
      <c r="E67">
        <v>6502.3305781944737</v>
      </c>
      <c r="F67">
        <v>887.15693852306617</v>
      </c>
      <c r="G67">
        <v>5739.4558171888239</v>
      </c>
      <c r="H67">
        <v>887.02329082996494</v>
      </c>
      <c r="I67">
        <v>5180.6511319219717</v>
      </c>
      <c r="J67">
        <v>1321.679446272502</v>
      </c>
      <c r="K67">
        <v>16342.314589145612</v>
      </c>
      <c r="L67">
        <v>5314.6104568463452</v>
      </c>
      <c r="M67">
        <v>3506729.9168143892</v>
      </c>
      <c r="N67">
        <v>0</v>
      </c>
      <c r="O67">
        <v>8</v>
      </c>
      <c r="P67">
        <v>-3322.5</v>
      </c>
      <c r="Q67">
        <v>-2811.96</v>
      </c>
      <c r="R67">
        <v>-3280</v>
      </c>
      <c r="S67">
        <v>-914.66</v>
      </c>
      <c r="T67">
        <v>-7002</v>
      </c>
      <c r="U67">
        <v>520.34</v>
      </c>
      <c r="V67">
        <v>-7002.1</v>
      </c>
      <c r="W67">
        <v>2365</v>
      </c>
      <c r="X67">
        <v>-6252</v>
      </c>
      <c r="Y67">
        <v>3800</v>
      </c>
      <c r="Z67">
        <v>169.52378082996489</v>
      </c>
      <c r="AA67">
        <v>6502.3305781944737</v>
      </c>
      <c r="AB67">
        <v>0</v>
      </c>
      <c r="AC67">
        <v>1064.1696555107644</v>
      </c>
      <c r="AD67">
        <v>1127.0074684186504</v>
      </c>
      <c r="AE67">
        <v>1127.0852605320265</v>
      </c>
      <c r="AF67">
        <v>434.65085666913234</v>
      </c>
      <c r="AG67">
        <v>1561.6972157157716</v>
      </c>
      <c r="AH67">
        <v>1886.2998163666878</v>
      </c>
      <c r="AI67">
        <v>3721.9999999999995</v>
      </c>
      <c r="AJ67">
        <v>1844.6600027105269</v>
      </c>
      <c r="AK67">
        <v>750.10000000000059</v>
      </c>
      <c r="AL67">
        <v>6817.5753183672005</v>
      </c>
      <c r="AM67">
        <v>1321.6794517011979</v>
      </c>
      <c r="AN67">
        <v>-95.021003558665456</v>
      </c>
      <c r="AO67">
        <v>-180</v>
      </c>
      <c r="AP67">
        <v>-90.003106034687008</v>
      </c>
      <c r="AQ67">
        <v>1.2722218725854067E-14</v>
      </c>
      <c r="AR67">
        <v>-34.708933308553235</v>
      </c>
      <c r="AS67">
        <v>89.999999566492619</v>
      </c>
      <c r="AT67">
        <v>-2400.1625746957502</v>
      </c>
      <c r="AU67">
        <v>-3280</v>
      </c>
      <c r="AV67">
        <v>-7719.4999989457119</v>
      </c>
      <c r="AW67">
        <v>-7002.1</v>
      </c>
      <c r="AX67">
        <v>-5843.4499740796182</v>
      </c>
      <c r="AY67">
        <v>887.02378082996495</v>
      </c>
      <c r="AZ67">
        <v>-2730.9252207921031</v>
      </c>
      <c r="BA67">
        <v>-197.16</v>
      </c>
      <c r="BB67">
        <v>520.3011039433311</v>
      </c>
      <c r="BC67">
        <v>3082.5000000000005</v>
      </c>
      <c r="BD67">
        <v>3210.1753427327276</v>
      </c>
      <c r="BE67">
        <v>6502.330583623173</v>
      </c>
      <c r="BF67">
        <v>-2565.2532760267472</v>
      </c>
      <c r="BG67">
        <v>-7002</v>
      </c>
      <c r="BH67">
        <v>-7719.5999989457123</v>
      </c>
      <c r="BI67">
        <v>-6252</v>
      </c>
      <c r="BJ67">
        <v>-239.02624509041635</v>
      </c>
      <c r="BK67">
        <v>887.02379082996492</v>
      </c>
      <c r="BL67">
        <v>-851.86373761518519</v>
      </c>
      <c r="BM67">
        <v>-197.16</v>
      </c>
      <c r="BN67">
        <v>2364.9611039433312</v>
      </c>
      <c r="BO67">
        <v>3082.5000000000005</v>
      </c>
      <c r="BP67">
        <v>7092.155235461747</v>
      </c>
      <c r="BQ67">
        <v>5180.6511319219753</v>
      </c>
      <c r="BR67">
        <v>0</v>
      </c>
      <c r="BS67">
        <v>84.97899644133453</v>
      </c>
      <c r="BT67">
        <v>89.996893965312992</v>
      </c>
      <c r="BU67">
        <v>90.003106034687022</v>
      </c>
      <c r="BV67">
        <v>34.708933308553242</v>
      </c>
      <c r="BW67">
        <v>124.70893287504586</v>
      </c>
      <c r="BX67" s="69">
        <f>Таблица1[[#This Row],[Lкан_леб,мм]]</f>
        <v>3506729.9168143892</v>
      </c>
      <c r="BY67" s="65">
        <f>Таблица1[[#This Row],[Т1]]+Таблица1[[#This Row],[Lпрям1, мм]]</f>
        <v>3508616.2166307559</v>
      </c>
      <c r="BZ67" s="65">
        <f>Таблица1[[#This Row],[Т2]]+Таблица1[[#This Row],[Lдуг 2,мм]]</f>
        <v>3509680.3862862666</v>
      </c>
      <c r="CA67" s="65">
        <f>Таблица1[[#This Row],[Т3]]+Таблица1[[#This Row],[Lпрям2, мм]]</f>
        <v>3513402.3862862666</v>
      </c>
      <c r="CB67" s="65">
        <f>Таблица1[[#This Row],[Т4]]+Таблица1[[#This Row],[Lдуг 3,мм]]</f>
        <v>3514529.3937546853</v>
      </c>
      <c r="CC67" s="65">
        <f>Таблица1[[#This Row],[Т5]]+Таблица1[[#This Row],[Lпрям3, мм]]</f>
        <v>3516374.0537573956</v>
      </c>
      <c r="CD67" s="65">
        <f>Таблица1[[#This Row],[Т6]]+Таблица1[[#This Row],[Lдуг 4,мм]]</f>
        <v>3517501.1390179275</v>
      </c>
      <c r="CE67" s="65">
        <f>Таблица1[[#This Row],[Т7]]+Таблица1[[#This Row],[Lпрям4, мм]]</f>
        <v>3518251.2390179276</v>
      </c>
      <c r="CF67" s="72">
        <f>Таблица1[[#This Row],[Т8]]+Таблица1[[#This Row],[Lдуг 5,мм]]</f>
        <v>3518685.8898745966</v>
      </c>
      <c r="CG67" s="65">
        <f>Таблица1[[#This Row],[Т9]]+Таблица1[[#This Row],[Lпрям5, мм]]</f>
        <v>3525503.4651929638</v>
      </c>
      <c r="CH67" s="65">
        <f>Таблица1[[#This Row],[Т10]]+Таблица1[[#This Row],[Lдуг 6,мм]]</f>
        <v>3527065.1624086797</v>
      </c>
      <c r="CI67" s="66">
        <f>Таблица1[[#This Row],[Т11]]+Таблица1[[#This Row],[Lпрям6, мм]]</f>
        <v>3528386.841860381</v>
      </c>
      <c r="CJ67" s="64">
        <f>Таблица1[[#This Row],[Т12]]-Таблица1[[#This Row],[Т12]]</f>
        <v>0</v>
      </c>
      <c r="CK67" s="65">
        <f>Таблица1[[#This Row],[Т12]]-Таблица1[[#This Row],[Т11]]</f>
        <v>1321.6794517012313</v>
      </c>
      <c r="CL67" s="65">
        <f>Таблица1[[#This Row],[Т12]]-Таблица1[[#This Row],[Т10]]</f>
        <v>2883.3766674171202</v>
      </c>
      <c r="CM67" s="65">
        <f>Таблица1[[#This Row],[Т12]]-Таблица1[[#This Row],[Т9]]</f>
        <v>9700.9519857843406</v>
      </c>
      <c r="CN67" s="65">
        <f>Таблица1[[#This Row],[Т12]]-Таблица1[[#This Row],[Т8]]</f>
        <v>10135.602842453402</v>
      </c>
      <c r="CO67" s="65">
        <f>Таблица1[[#This Row],[Т12]]-Таблица1[[#This Row],[Т7]]</f>
        <v>10885.702842453495</v>
      </c>
      <c r="CP67" s="65">
        <f>Таблица1[[#This Row],[Т12]]-Таблица1[[#This Row],[Т6]]</f>
        <v>12012.78810298536</v>
      </c>
      <c r="CQ67" s="65">
        <f>Таблица1[[#This Row],[Т12]]-Таблица1[[#This Row],[Т5]]</f>
        <v>13857.448105695657</v>
      </c>
      <c r="CR67" s="65">
        <f>Таблица1[[#This Row],[Т12]]-Таблица1[[#This Row],[Т4]]</f>
        <v>14984.455574114341</v>
      </c>
      <c r="CS67" s="65">
        <f>Таблица1[[#This Row],[Т12]]-Таблица1[[#This Row],[Т3]]</f>
        <v>18706.455574114341</v>
      </c>
      <c r="CT67" s="65">
        <f>Таблица1[[#This Row],[Т12]]-Таблица1[[#This Row],[Т2]]</f>
        <v>19770.625229625031</v>
      </c>
      <c r="CU67" s="65">
        <f>Таблица1[[#This Row],[Т12]]-Таблица1[[#This Row],[Т1]]</f>
        <v>21656.925045991782</v>
      </c>
      <c r="CV67" s="65">
        <f>Таблица1[[#This Row],[Lкан_леб,мм]]+Таблица1[[#This Row],[Lкан_дуг, мм]]+Таблица1[[#This Row],[Lкан_прям, мм]]</f>
        <v>3528386.841860381</v>
      </c>
      <c r="CW67" s="60">
        <f>3511128.4-(Таблица1[[#This Row],[Lкан_леб,мм]]+Таблица1[[#This Row],[∆Lлеб из за стрел]])</f>
        <v>4398.4831856107339</v>
      </c>
    </row>
    <row r="68" spans="1:101" x14ac:dyDescent="0.25">
      <c r="A68">
        <v>67</v>
      </c>
      <c r="B68">
        <v>83.664429530201176</v>
      </c>
      <c r="C68">
        <v>6.345570469798818</v>
      </c>
      <c r="D68">
        <v>103.72378560755169</v>
      </c>
      <c r="E68">
        <v>6509.9329625630062</v>
      </c>
      <c r="F68">
        <v>821.35694330065303</v>
      </c>
      <c r="G68">
        <v>5747.0582015573555</v>
      </c>
      <c r="H68">
        <v>821.22329560755202</v>
      </c>
      <c r="I68">
        <v>5188.2535162904478</v>
      </c>
      <c r="J68">
        <v>1321.6794462725582</v>
      </c>
      <c r="K68">
        <v>16283.417876876192</v>
      </c>
      <c r="L68">
        <v>5323.8860488759356</v>
      </c>
      <c r="M68">
        <v>3506779.5379346288</v>
      </c>
      <c r="N68">
        <v>0</v>
      </c>
      <c r="O68">
        <v>8</v>
      </c>
      <c r="P68">
        <v>-3322.5</v>
      </c>
      <c r="Q68">
        <v>-2811.96</v>
      </c>
      <c r="R68">
        <v>-3280</v>
      </c>
      <c r="S68">
        <v>-914.66</v>
      </c>
      <c r="T68">
        <v>-7002</v>
      </c>
      <c r="U68">
        <v>520.34</v>
      </c>
      <c r="V68">
        <v>-7002.1</v>
      </c>
      <c r="W68">
        <v>2365</v>
      </c>
      <c r="X68">
        <v>-6252</v>
      </c>
      <c r="Y68">
        <v>3800</v>
      </c>
      <c r="Z68">
        <v>103.72378560755169</v>
      </c>
      <c r="AA68">
        <v>6509.9329625630062</v>
      </c>
      <c r="AB68">
        <v>0</v>
      </c>
      <c r="AC68">
        <v>1064.1696555107644</v>
      </c>
      <c r="AD68">
        <v>1127.0074684186504</v>
      </c>
      <c r="AE68">
        <v>1127.0852605320265</v>
      </c>
      <c r="AF68">
        <v>439.28865268392832</v>
      </c>
      <c r="AG68">
        <v>1566.3350117305672</v>
      </c>
      <c r="AH68">
        <v>1886.2998163666878</v>
      </c>
      <c r="AI68">
        <v>3721.9999999999995</v>
      </c>
      <c r="AJ68">
        <v>1844.6600027105269</v>
      </c>
      <c r="AK68">
        <v>750.10000000000059</v>
      </c>
      <c r="AL68">
        <v>6758.6786060977256</v>
      </c>
      <c r="AM68">
        <v>1321.6794517012538</v>
      </c>
      <c r="AN68">
        <v>-95.021003558665456</v>
      </c>
      <c r="AO68">
        <v>-180</v>
      </c>
      <c r="AP68">
        <v>-90.003106034687008</v>
      </c>
      <c r="AQ68">
        <v>1.2722218725854067E-14</v>
      </c>
      <c r="AR68">
        <v>-35.079283326518947</v>
      </c>
      <c r="AS68">
        <v>89.999999566492605</v>
      </c>
      <c r="AT68">
        <v>-2400.1625746957502</v>
      </c>
      <c r="AU68">
        <v>-3280</v>
      </c>
      <c r="AV68">
        <v>-7719.4999989457119</v>
      </c>
      <c r="AW68">
        <v>-7002.1</v>
      </c>
      <c r="AX68">
        <v>-5839.6460107635085</v>
      </c>
      <c r="AY68">
        <v>821.22378560755169</v>
      </c>
      <c r="AZ68">
        <v>-2730.9252207921031</v>
      </c>
      <c r="BA68">
        <v>-197.16</v>
      </c>
      <c r="BB68">
        <v>520.3011039433311</v>
      </c>
      <c r="BC68">
        <v>3082.5000000000005</v>
      </c>
      <c r="BD68">
        <v>3212.8284428203701</v>
      </c>
      <c r="BE68">
        <v>6509.9329679917055</v>
      </c>
      <c r="BF68">
        <v>-2565.2532760267472</v>
      </c>
      <c r="BG68">
        <v>-7002</v>
      </c>
      <c r="BH68">
        <v>-7719.5999989457123</v>
      </c>
      <c r="BI68">
        <v>-6252</v>
      </c>
      <c r="BJ68">
        <v>-308.63020362893963</v>
      </c>
      <c r="BK68">
        <v>821.22379560755201</v>
      </c>
      <c r="BL68">
        <v>-851.86373761518519</v>
      </c>
      <c r="BM68">
        <v>-197.16</v>
      </c>
      <c r="BN68">
        <v>2364.9611039433312</v>
      </c>
      <c r="BO68">
        <v>3082.5000000000005</v>
      </c>
      <c r="BP68">
        <v>7097.1045197426365</v>
      </c>
      <c r="BQ68">
        <v>5188.2535162904514</v>
      </c>
      <c r="BR68">
        <v>0</v>
      </c>
      <c r="BS68">
        <v>84.97899644133453</v>
      </c>
      <c r="BT68">
        <v>89.996893965312992</v>
      </c>
      <c r="BU68">
        <v>90.003106034687022</v>
      </c>
      <c r="BV68">
        <v>35.079283326518954</v>
      </c>
      <c r="BW68">
        <v>125.07928289301155</v>
      </c>
      <c r="BX68" s="69">
        <f>Таблица1[[#This Row],[Lкан_леб,мм]]</f>
        <v>3506779.5379346288</v>
      </c>
      <c r="BY68" s="65">
        <f>Таблица1[[#This Row],[Т1]]+Таблица1[[#This Row],[Lпрям1, мм]]</f>
        <v>3508665.8377509955</v>
      </c>
      <c r="BZ68" s="65">
        <f>Таблица1[[#This Row],[Т2]]+Таблица1[[#This Row],[Lдуг 2,мм]]</f>
        <v>3509730.0074065062</v>
      </c>
      <c r="CA68" s="65">
        <f>Таблица1[[#This Row],[Т3]]+Таблица1[[#This Row],[Lпрям2, мм]]</f>
        <v>3513452.0074065062</v>
      </c>
      <c r="CB68" s="65">
        <f>Таблица1[[#This Row],[Т4]]+Таблица1[[#This Row],[Lдуг 3,мм]]</f>
        <v>3514579.0148749249</v>
      </c>
      <c r="CC68" s="65">
        <f>Таблица1[[#This Row],[Т5]]+Таблица1[[#This Row],[Lпрям3, мм]]</f>
        <v>3516423.6748776352</v>
      </c>
      <c r="CD68" s="65">
        <f>Таблица1[[#This Row],[Т6]]+Таблица1[[#This Row],[Lдуг 4,мм]]</f>
        <v>3517550.7601381671</v>
      </c>
      <c r="CE68" s="65">
        <f>Таблица1[[#This Row],[Т7]]+Таблица1[[#This Row],[Lпрям4, мм]]</f>
        <v>3518300.8601381672</v>
      </c>
      <c r="CF68" s="72">
        <f>Таблица1[[#This Row],[Т8]]+Таблица1[[#This Row],[Lдуг 5,мм]]</f>
        <v>3518740.1487908512</v>
      </c>
      <c r="CG68" s="65">
        <f>Таблица1[[#This Row],[Т9]]+Таблица1[[#This Row],[Lпрям5, мм]]</f>
        <v>3525498.8273969488</v>
      </c>
      <c r="CH68" s="65">
        <f>Таблица1[[#This Row],[Т10]]+Таблица1[[#This Row],[Lдуг 6,мм]]</f>
        <v>3527065.1624086793</v>
      </c>
      <c r="CI68" s="66">
        <f>Таблица1[[#This Row],[Т11]]+Таблица1[[#This Row],[Lпрям6, мм]]</f>
        <v>3528386.8418603805</v>
      </c>
      <c r="CJ68" s="64">
        <f>Таблица1[[#This Row],[Т12]]-Таблица1[[#This Row],[Т12]]</f>
        <v>0</v>
      </c>
      <c r="CK68" s="65">
        <f>Таблица1[[#This Row],[Т12]]-Таблица1[[#This Row],[Т11]]</f>
        <v>1321.6794517012313</v>
      </c>
      <c r="CL68" s="65">
        <f>Таблица1[[#This Row],[Т12]]-Таблица1[[#This Row],[Т10]]</f>
        <v>2888.0144634316675</v>
      </c>
      <c r="CM68" s="65">
        <f>Таблица1[[#This Row],[Т12]]-Таблица1[[#This Row],[Т9]]</f>
        <v>9646.693069529254</v>
      </c>
      <c r="CN68" s="65">
        <f>Таблица1[[#This Row],[Т12]]-Таблица1[[#This Row],[Т8]]</f>
        <v>10085.981722213328</v>
      </c>
      <c r="CO68" s="65">
        <f>Таблица1[[#This Row],[Т12]]-Таблица1[[#This Row],[Т7]]</f>
        <v>10836.081722213421</v>
      </c>
      <c r="CP68" s="65">
        <f>Таблица1[[#This Row],[Т12]]-Таблица1[[#This Row],[Т6]]</f>
        <v>11963.166982745286</v>
      </c>
      <c r="CQ68" s="65">
        <f>Таблица1[[#This Row],[Т12]]-Таблица1[[#This Row],[Т5]]</f>
        <v>13807.826985455584</v>
      </c>
      <c r="CR68" s="65">
        <f>Таблица1[[#This Row],[Т12]]-Таблица1[[#This Row],[Т4]]</f>
        <v>14934.834453874268</v>
      </c>
      <c r="CS68" s="65">
        <f>Таблица1[[#This Row],[Т12]]-Таблица1[[#This Row],[Т3]]</f>
        <v>18656.834453874268</v>
      </c>
      <c r="CT68" s="65">
        <f>Таблица1[[#This Row],[Т12]]-Таблица1[[#This Row],[Т2]]</f>
        <v>19721.004109384958</v>
      </c>
      <c r="CU68" s="65">
        <f>Таблица1[[#This Row],[Т12]]-Таблица1[[#This Row],[Т1]]</f>
        <v>21607.303925751708</v>
      </c>
      <c r="CV68" s="65">
        <f>Таблица1[[#This Row],[Lкан_леб,мм]]+Таблица1[[#This Row],[Lкан_дуг, мм]]+Таблица1[[#This Row],[Lкан_прям, мм]]</f>
        <v>3528386.841860381</v>
      </c>
      <c r="CW68" s="60">
        <f>3511128.4-(Таблица1[[#This Row],[Lкан_леб,мм]]+Таблица1[[#This Row],[∆Lлеб из за стрел]])</f>
        <v>4348.8620653711259</v>
      </c>
    </row>
    <row r="69" spans="1:101" x14ac:dyDescent="0.25">
      <c r="A69">
        <v>68</v>
      </c>
      <c r="B69">
        <v>84.174496644295132</v>
      </c>
      <c r="C69">
        <v>5.8355033557048621</v>
      </c>
      <c r="D69">
        <v>37.858719556741363</v>
      </c>
      <c r="E69">
        <v>6516.9492787958206</v>
      </c>
      <c r="F69">
        <v>755.49187724984267</v>
      </c>
      <c r="G69">
        <v>5754.0745177901699</v>
      </c>
      <c r="H69">
        <v>755.35822955674155</v>
      </c>
      <c r="I69">
        <v>5195.2698325230795</v>
      </c>
      <c r="J69">
        <v>1321.679446272741</v>
      </c>
      <c r="K69">
        <v>16224.359491024956</v>
      </c>
      <c r="L69">
        <v>5333.2173110330295</v>
      </c>
      <c r="M69">
        <v>3506829.2650583228</v>
      </c>
      <c r="N69">
        <v>0</v>
      </c>
      <c r="O69">
        <v>8</v>
      </c>
      <c r="P69">
        <v>-3322.5</v>
      </c>
      <c r="Q69">
        <v>-2811.96</v>
      </c>
      <c r="R69">
        <v>-3280</v>
      </c>
      <c r="S69">
        <v>-914.66</v>
      </c>
      <c r="T69">
        <v>-7002</v>
      </c>
      <c r="U69">
        <v>520.34</v>
      </c>
      <c r="V69">
        <v>-7002.1</v>
      </c>
      <c r="W69">
        <v>2365</v>
      </c>
      <c r="X69">
        <v>-6252</v>
      </c>
      <c r="Y69">
        <v>3800</v>
      </c>
      <c r="Z69">
        <v>37.858719556741363</v>
      </c>
      <c r="AA69">
        <v>6516.9492787958206</v>
      </c>
      <c r="AB69">
        <v>0</v>
      </c>
      <c r="AC69">
        <v>1064.1696555107644</v>
      </c>
      <c r="AD69">
        <v>1127.0074684186504</v>
      </c>
      <c r="AE69">
        <v>1127.0852605320265</v>
      </c>
      <c r="AF69">
        <v>443.95428376247509</v>
      </c>
      <c r="AG69">
        <v>1571.000642809114</v>
      </c>
      <c r="AH69">
        <v>1886.2998163666878</v>
      </c>
      <c r="AI69">
        <v>3721.9999999999995</v>
      </c>
      <c r="AJ69">
        <v>1844.6600027105269</v>
      </c>
      <c r="AK69">
        <v>750.10000000000059</v>
      </c>
      <c r="AL69">
        <v>6699.620220246301</v>
      </c>
      <c r="AM69">
        <v>1321.6794517014366</v>
      </c>
      <c r="AN69">
        <v>-95.021003558665456</v>
      </c>
      <c r="AO69">
        <v>-180</v>
      </c>
      <c r="AP69">
        <v>-90.003106034687008</v>
      </c>
      <c r="AQ69">
        <v>1.2722218725854067E-14</v>
      </c>
      <c r="AR69">
        <v>-35.451856106401593</v>
      </c>
      <c r="AS69">
        <v>89.999999566492619</v>
      </c>
      <c r="AT69">
        <v>-2400.1625746957502</v>
      </c>
      <c r="AU69">
        <v>-3280</v>
      </c>
      <c r="AV69">
        <v>-7719.4999989457119</v>
      </c>
      <c r="AW69">
        <v>-7002.1</v>
      </c>
      <c r="AX69">
        <v>-5835.8366011304761</v>
      </c>
      <c r="AY69">
        <v>755.35871955674133</v>
      </c>
      <c r="AZ69">
        <v>-2730.9252207921031</v>
      </c>
      <c r="BA69">
        <v>-197.16</v>
      </c>
      <c r="BB69">
        <v>520.3011039433311</v>
      </c>
      <c r="BC69">
        <v>3082.5000000000005</v>
      </c>
      <c r="BD69">
        <v>3215.5222198908109</v>
      </c>
      <c r="BE69">
        <v>6516.9492842245199</v>
      </c>
      <c r="BF69">
        <v>-2565.2532760267472</v>
      </c>
      <c r="BG69">
        <v>-7002</v>
      </c>
      <c r="BH69">
        <v>-7719.5999989457123</v>
      </c>
      <c r="BI69">
        <v>-6252</v>
      </c>
      <c r="BJ69">
        <v>-378.30467931278224</v>
      </c>
      <c r="BK69">
        <v>755.35872955674154</v>
      </c>
      <c r="BL69">
        <v>-851.86373761518519</v>
      </c>
      <c r="BM69">
        <v>-197.16</v>
      </c>
      <c r="BN69">
        <v>2364.9611039433312</v>
      </c>
      <c r="BO69">
        <v>3082.5000000000005</v>
      </c>
      <c r="BP69">
        <v>7101.4270589050102</v>
      </c>
      <c r="BQ69">
        <v>5195.2698325230831</v>
      </c>
      <c r="BR69">
        <v>0</v>
      </c>
      <c r="BS69">
        <v>84.97899644133453</v>
      </c>
      <c r="BT69">
        <v>89.996893965312992</v>
      </c>
      <c r="BU69">
        <v>90.003106034687022</v>
      </c>
      <c r="BV69">
        <v>35.451856106401607</v>
      </c>
      <c r="BW69">
        <v>125.45185567289421</v>
      </c>
      <c r="BX69" s="69">
        <f>Таблица1[[#This Row],[Lкан_леб,мм]]</f>
        <v>3506829.2650583228</v>
      </c>
      <c r="BY69" s="65">
        <f>Таблица1[[#This Row],[Т1]]+Таблица1[[#This Row],[Lпрям1, мм]]</f>
        <v>3508715.5648746896</v>
      </c>
      <c r="BZ69" s="65">
        <f>Таблица1[[#This Row],[Т2]]+Таблица1[[#This Row],[Lдуг 2,мм]]</f>
        <v>3509779.7345302003</v>
      </c>
      <c r="CA69" s="65">
        <f>Таблица1[[#This Row],[Т3]]+Таблица1[[#This Row],[Lпрям2, мм]]</f>
        <v>3513501.7345302003</v>
      </c>
      <c r="CB69" s="65">
        <f>Таблица1[[#This Row],[Т4]]+Таблица1[[#This Row],[Lдуг 3,мм]]</f>
        <v>3514628.7419986189</v>
      </c>
      <c r="CC69" s="65">
        <f>Таблица1[[#This Row],[Т5]]+Таблица1[[#This Row],[Lпрям3, мм]]</f>
        <v>3516473.4020013292</v>
      </c>
      <c r="CD69" s="65">
        <f>Таблица1[[#This Row],[Т6]]+Таблица1[[#This Row],[Lдуг 4,мм]]</f>
        <v>3517600.4872618611</v>
      </c>
      <c r="CE69" s="65">
        <f>Таблица1[[#This Row],[Т7]]+Таблица1[[#This Row],[Lпрям4, мм]]</f>
        <v>3518350.5872618612</v>
      </c>
      <c r="CF69" s="72">
        <f>Таблица1[[#This Row],[Т8]]+Таблица1[[#This Row],[Lдуг 5,мм]]</f>
        <v>3518794.5415456234</v>
      </c>
      <c r="CG69" s="65">
        <f>Таблица1[[#This Row],[Т9]]+Таблица1[[#This Row],[Lпрям5, мм]]</f>
        <v>3525494.1617658697</v>
      </c>
      <c r="CH69" s="65">
        <f>Таблица1[[#This Row],[Т10]]+Таблица1[[#This Row],[Lдуг 6,мм]]</f>
        <v>3527065.1624086788</v>
      </c>
      <c r="CI69" s="66">
        <f>Таблица1[[#This Row],[Т11]]+Таблица1[[#This Row],[Lпрям6, мм]]</f>
        <v>3528386.84186038</v>
      </c>
      <c r="CJ69" s="64">
        <f>Таблица1[[#This Row],[Т12]]-Таблица1[[#This Row],[Т12]]</f>
        <v>0</v>
      </c>
      <c r="CK69" s="65">
        <f>Таблица1[[#This Row],[Т12]]-Таблица1[[#This Row],[Т11]]</f>
        <v>1321.6794517012313</v>
      </c>
      <c r="CL69" s="65">
        <f>Таблица1[[#This Row],[Т12]]-Таблица1[[#This Row],[Т10]]</f>
        <v>2892.6800945103168</v>
      </c>
      <c r="CM69" s="65">
        <f>Таблица1[[#This Row],[Т12]]-Таблица1[[#This Row],[Т9]]</f>
        <v>9592.300314756576</v>
      </c>
      <c r="CN69" s="65">
        <f>Таблица1[[#This Row],[Т12]]-Таблица1[[#This Row],[Т8]]</f>
        <v>10036.254598518834</v>
      </c>
      <c r="CO69" s="65">
        <f>Таблица1[[#This Row],[Т12]]-Таблица1[[#This Row],[Т7]]</f>
        <v>10786.354598518927</v>
      </c>
      <c r="CP69" s="65">
        <f>Таблица1[[#This Row],[Т12]]-Таблица1[[#This Row],[Т6]]</f>
        <v>11913.439859050792</v>
      </c>
      <c r="CQ69" s="65">
        <f>Таблица1[[#This Row],[Т12]]-Таблица1[[#This Row],[Т5]]</f>
        <v>13758.099861761089</v>
      </c>
      <c r="CR69" s="65">
        <f>Таблица1[[#This Row],[Т12]]-Таблица1[[#This Row],[Т4]]</f>
        <v>14885.107330179773</v>
      </c>
      <c r="CS69" s="65">
        <f>Таблица1[[#This Row],[Т12]]-Таблица1[[#This Row],[Т3]]</f>
        <v>18607.107330179773</v>
      </c>
      <c r="CT69" s="65">
        <f>Таблица1[[#This Row],[Т12]]-Таблица1[[#This Row],[Т2]]</f>
        <v>19671.276985690463</v>
      </c>
      <c r="CU69" s="65">
        <f>Таблица1[[#This Row],[Т12]]-Таблица1[[#This Row],[Т1]]</f>
        <v>21557.576802057214</v>
      </c>
      <c r="CV69" s="65">
        <f>Таблица1[[#This Row],[Lкан_леб,мм]]+Таблица1[[#This Row],[Lкан_дуг, мм]]+Таблица1[[#This Row],[Lкан_прям, мм]]</f>
        <v>3528386.841860381</v>
      </c>
      <c r="CW69" s="60">
        <f>3511128.4-(Таблица1[[#This Row],[Lкан_леб,мм]]+Таблица1[[#This Row],[∆Lлеб из за стрел]])</f>
        <v>4299.1349416770972</v>
      </c>
    </row>
    <row r="70" spans="1:101" x14ac:dyDescent="0.25">
      <c r="A70">
        <v>69</v>
      </c>
      <c r="B70">
        <v>84.684563758389089</v>
      </c>
      <c r="C70">
        <v>5.3254362416109071</v>
      </c>
      <c r="D70">
        <v>-28.066197428917359</v>
      </c>
      <c r="E70">
        <v>6523.3789708405839</v>
      </c>
      <c r="F70">
        <v>689.56696026418399</v>
      </c>
      <c r="G70">
        <v>5760.5042098349331</v>
      </c>
      <c r="H70">
        <v>689.43331257108275</v>
      </c>
      <c r="I70">
        <v>5201.6995245679918</v>
      </c>
      <c r="J70">
        <v>1321.6794462725918</v>
      </c>
      <c r="K70">
        <v>16165.139860923922</v>
      </c>
      <c r="L70">
        <v>5342.6058217589907</v>
      </c>
      <c r="M70">
        <v>3506879.0961776981</v>
      </c>
      <c r="N70">
        <v>0</v>
      </c>
      <c r="O70">
        <v>8</v>
      </c>
      <c r="P70">
        <v>-3322.5</v>
      </c>
      <c r="Q70">
        <v>-2811.96</v>
      </c>
      <c r="R70">
        <v>-3280</v>
      </c>
      <c r="S70">
        <v>-914.66</v>
      </c>
      <c r="T70">
        <v>-7002</v>
      </c>
      <c r="U70">
        <v>520.34</v>
      </c>
      <c r="V70">
        <v>-7002.1</v>
      </c>
      <c r="W70">
        <v>2365</v>
      </c>
      <c r="X70">
        <v>-6252</v>
      </c>
      <c r="Y70">
        <v>3800</v>
      </c>
      <c r="Z70">
        <v>-28.066197428917359</v>
      </c>
      <c r="AA70">
        <v>6523.3789708405839</v>
      </c>
      <c r="AB70">
        <v>0</v>
      </c>
      <c r="AC70">
        <v>1064.1696555107644</v>
      </c>
      <c r="AD70">
        <v>1127.0074684186504</v>
      </c>
      <c r="AE70">
        <v>1127.0852605320265</v>
      </c>
      <c r="AF70">
        <v>448.6485391254547</v>
      </c>
      <c r="AG70">
        <v>1575.6948981720939</v>
      </c>
      <c r="AH70">
        <v>1886.2998163666878</v>
      </c>
      <c r="AI70">
        <v>3721.9999999999995</v>
      </c>
      <c r="AJ70">
        <v>1844.6600027105269</v>
      </c>
      <c r="AK70">
        <v>750.10000000000059</v>
      </c>
      <c r="AL70">
        <v>6640.4005901454202</v>
      </c>
      <c r="AM70">
        <v>1321.6794517012875</v>
      </c>
      <c r="AN70">
        <v>-95.021003558665456</v>
      </c>
      <c r="AO70">
        <v>-180</v>
      </c>
      <c r="AP70">
        <v>-90.003106034687008</v>
      </c>
      <c r="AQ70">
        <v>1.2722218725854067E-14</v>
      </c>
      <c r="AR70">
        <v>-35.826714671217466</v>
      </c>
      <c r="AS70">
        <v>89.999999566492619</v>
      </c>
      <c r="AT70">
        <v>-2400.1625746957502</v>
      </c>
      <c r="AU70">
        <v>-3280</v>
      </c>
      <c r="AV70">
        <v>-7719.4999989457119</v>
      </c>
      <c r="AW70">
        <v>-7002.1</v>
      </c>
      <c r="AX70">
        <v>-5832.0215798795962</v>
      </c>
      <c r="AY70">
        <v>689.43380257108265</v>
      </c>
      <c r="AZ70">
        <v>-2730.9252207921031</v>
      </c>
      <c r="BA70">
        <v>-197.16</v>
      </c>
      <c r="BB70">
        <v>520.3011039433311</v>
      </c>
      <c r="BC70">
        <v>3082.5000000000005</v>
      </c>
      <c r="BD70">
        <v>3218.2574653395459</v>
      </c>
      <c r="BE70">
        <v>6523.3789762692832</v>
      </c>
      <c r="BF70">
        <v>-2565.2532760267472</v>
      </c>
      <c r="BG70">
        <v>-7002</v>
      </c>
      <c r="BH70">
        <v>-7719.5999989457123</v>
      </c>
      <c r="BI70">
        <v>-6252</v>
      </c>
      <c r="BJ70">
        <v>-448.04461754932117</v>
      </c>
      <c r="BK70">
        <v>689.43381257108274</v>
      </c>
      <c r="BL70">
        <v>-851.86373761518519</v>
      </c>
      <c r="BM70">
        <v>-197.16</v>
      </c>
      <c r="BN70">
        <v>2364.9611039433312</v>
      </c>
      <c r="BO70">
        <v>3082.5000000000005</v>
      </c>
      <c r="BP70">
        <v>7105.121505501038</v>
      </c>
      <c r="BQ70">
        <v>5201.6995245679955</v>
      </c>
      <c r="BR70">
        <v>0</v>
      </c>
      <c r="BS70">
        <v>84.97899644133453</v>
      </c>
      <c r="BT70">
        <v>89.996893965312992</v>
      </c>
      <c r="BU70">
        <v>90.003106034687022</v>
      </c>
      <c r="BV70">
        <v>35.826714671217481</v>
      </c>
      <c r="BW70">
        <v>125.82671423771009</v>
      </c>
      <c r="BX70" s="69">
        <f>Таблица1[[#This Row],[Lкан_леб,мм]]</f>
        <v>3506879.0961776981</v>
      </c>
      <c r="BY70" s="65">
        <f>Таблица1[[#This Row],[Т1]]+Таблица1[[#This Row],[Lпрям1, мм]]</f>
        <v>3508765.3959940649</v>
      </c>
      <c r="BZ70" s="65">
        <f>Таблица1[[#This Row],[Т2]]+Таблица1[[#This Row],[Lдуг 2,мм]]</f>
        <v>3509829.5656495756</v>
      </c>
      <c r="CA70" s="65">
        <f>Таблица1[[#This Row],[Т3]]+Таблица1[[#This Row],[Lпрям2, мм]]</f>
        <v>3513551.5656495756</v>
      </c>
      <c r="CB70" s="65">
        <f>Таблица1[[#This Row],[Т4]]+Таблица1[[#This Row],[Lдуг 3,мм]]</f>
        <v>3514678.5731179942</v>
      </c>
      <c r="CC70" s="65">
        <f>Таблица1[[#This Row],[Т5]]+Таблица1[[#This Row],[Lпрям3, мм]]</f>
        <v>3516523.2331207045</v>
      </c>
      <c r="CD70" s="65">
        <f>Таблица1[[#This Row],[Т6]]+Таблица1[[#This Row],[Lдуг 4,мм]]</f>
        <v>3517650.3183812364</v>
      </c>
      <c r="CE70" s="65">
        <f>Таблица1[[#This Row],[Т7]]+Таблица1[[#This Row],[Lпрям4, мм]]</f>
        <v>3518400.4183812365</v>
      </c>
      <c r="CF70" s="72">
        <f>Таблица1[[#This Row],[Т8]]+Таблица1[[#This Row],[Lдуг 5,мм]]</f>
        <v>3518849.0669203619</v>
      </c>
      <c r="CG70" s="65">
        <f>Таблица1[[#This Row],[Т9]]+Таблица1[[#This Row],[Lпрям5, мм]]</f>
        <v>3525489.4675105074</v>
      </c>
      <c r="CH70" s="65">
        <f>Таблица1[[#This Row],[Т10]]+Таблица1[[#This Row],[Lдуг 6,мм]]</f>
        <v>3527065.1624086797</v>
      </c>
      <c r="CI70" s="66">
        <f>Таблица1[[#This Row],[Т11]]+Таблица1[[#This Row],[Lпрям6, мм]]</f>
        <v>3528386.841860381</v>
      </c>
      <c r="CJ70" s="64">
        <f>Таблица1[[#This Row],[Т12]]-Таблица1[[#This Row],[Т12]]</f>
        <v>0</v>
      </c>
      <c r="CK70" s="65">
        <f>Таблица1[[#This Row],[Т12]]-Таблица1[[#This Row],[Т11]]</f>
        <v>1321.6794517012313</v>
      </c>
      <c r="CL70" s="65">
        <f>Таблица1[[#This Row],[Т12]]-Таблица1[[#This Row],[Т10]]</f>
        <v>2897.374349873513</v>
      </c>
      <c r="CM70" s="65">
        <f>Таблица1[[#This Row],[Т12]]-Таблица1[[#This Row],[Т9]]</f>
        <v>9537.7749400190078</v>
      </c>
      <c r="CN70" s="65">
        <f>Таблица1[[#This Row],[Т12]]-Таблица1[[#This Row],[Т8]]</f>
        <v>9986.4234791444615</v>
      </c>
      <c r="CO70" s="65">
        <f>Таблица1[[#This Row],[Т12]]-Таблица1[[#This Row],[Т7]]</f>
        <v>10736.523479144555</v>
      </c>
      <c r="CP70" s="65">
        <f>Таблица1[[#This Row],[Т12]]-Таблица1[[#This Row],[Т6]]</f>
        <v>11863.60873967642</v>
      </c>
      <c r="CQ70" s="65">
        <f>Таблица1[[#This Row],[Т12]]-Таблица1[[#This Row],[Т5]]</f>
        <v>13708.268742386717</v>
      </c>
      <c r="CR70" s="65">
        <f>Таблица1[[#This Row],[Т12]]-Таблица1[[#This Row],[Т4]]</f>
        <v>14835.276210805401</v>
      </c>
      <c r="CS70" s="65">
        <f>Таблица1[[#This Row],[Т12]]-Таблица1[[#This Row],[Т3]]</f>
        <v>18557.276210805401</v>
      </c>
      <c r="CT70" s="65">
        <f>Таблица1[[#This Row],[Т12]]-Таблица1[[#This Row],[Т2]]</f>
        <v>19621.445866316091</v>
      </c>
      <c r="CU70" s="65">
        <f>Таблица1[[#This Row],[Т12]]-Таблица1[[#This Row],[Т1]]</f>
        <v>21507.745682682842</v>
      </c>
      <c r="CV70" s="65">
        <f>Таблица1[[#This Row],[Lкан_леб,мм]]+Таблица1[[#This Row],[Lкан_дуг, мм]]+Таблица1[[#This Row],[Lкан_прям, мм]]</f>
        <v>3528386.841860381</v>
      </c>
      <c r="CW70" s="60">
        <f>3511128.4-(Таблица1[[#This Row],[Lкан_леб,мм]]+Таблица1[[#This Row],[∆Lлеб из за стрел]])</f>
        <v>4249.3038223017938</v>
      </c>
    </row>
    <row r="71" spans="1:101" x14ac:dyDescent="0.25">
      <c r="A71">
        <v>70</v>
      </c>
      <c r="B71">
        <v>85.194630872483046</v>
      </c>
      <c r="C71">
        <v>4.8153691275169512</v>
      </c>
      <c r="D71">
        <v>-94.045740712609742</v>
      </c>
      <c r="E71">
        <v>6529.2215291357015</v>
      </c>
      <c r="F71">
        <v>623.58741698049153</v>
      </c>
      <c r="G71">
        <v>5766.3467681300508</v>
      </c>
      <c r="H71">
        <v>623.45376928739063</v>
      </c>
      <c r="I71">
        <v>5207.5420828629931</v>
      </c>
      <c r="J71">
        <v>1321.6794462727091</v>
      </c>
      <c r="K71">
        <v>16105.759390378125</v>
      </c>
      <c r="L71">
        <v>5352.0532204194733</v>
      </c>
      <c r="M71">
        <v>3506929.0292495834</v>
      </c>
      <c r="N71">
        <v>0</v>
      </c>
      <c r="O71">
        <v>8</v>
      </c>
      <c r="P71">
        <v>-3322.5</v>
      </c>
      <c r="Q71">
        <v>-2811.96</v>
      </c>
      <c r="R71">
        <v>-3280</v>
      </c>
      <c r="S71">
        <v>-914.66</v>
      </c>
      <c r="T71">
        <v>-7002</v>
      </c>
      <c r="U71">
        <v>520.34</v>
      </c>
      <c r="V71">
        <v>-7002.1</v>
      </c>
      <c r="W71">
        <v>2365</v>
      </c>
      <c r="X71">
        <v>-6252</v>
      </c>
      <c r="Y71">
        <v>3800</v>
      </c>
      <c r="Z71">
        <v>-94.045740712609742</v>
      </c>
      <c r="AA71">
        <v>6529.2215291357015</v>
      </c>
      <c r="AB71">
        <v>0</v>
      </c>
      <c r="AC71">
        <v>1064.1696555107644</v>
      </c>
      <c r="AD71">
        <v>1127.0074684186504</v>
      </c>
      <c r="AE71">
        <v>1127.0852605320265</v>
      </c>
      <c r="AF71">
        <v>453.37223845569673</v>
      </c>
      <c r="AG71">
        <v>1580.4185975023354</v>
      </c>
      <c r="AH71">
        <v>1886.2998163666878</v>
      </c>
      <c r="AI71">
        <v>3721.9999999999995</v>
      </c>
      <c r="AJ71">
        <v>1844.6600027105269</v>
      </c>
      <c r="AK71">
        <v>750.10000000000059</v>
      </c>
      <c r="AL71">
        <v>6581.0201195995087</v>
      </c>
      <c r="AM71">
        <v>1321.6794517014048</v>
      </c>
      <c r="AN71">
        <v>-95.021003558665456</v>
      </c>
      <c r="AO71">
        <v>-180</v>
      </c>
      <c r="AP71">
        <v>-90.003106034687008</v>
      </c>
      <c r="AQ71">
        <v>1.2722218725854067E-14</v>
      </c>
      <c r="AR71">
        <v>-36.203924476529856</v>
      </c>
      <c r="AS71">
        <v>89.999999566492605</v>
      </c>
      <c r="AT71">
        <v>-2400.1625746957502</v>
      </c>
      <c r="AU71">
        <v>-3280</v>
      </c>
      <c r="AV71">
        <v>-7719.4999989457119</v>
      </c>
      <c r="AW71">
        <v>-7002.1</v>
      </c>
      <c r="AX71">
        <v>-5828.2007762597677</v>
      </c>
      <c r="AY71">
        <v>623.4542592873903</v>
      </c>
      <c r="AZ71">
        <v>-2730.9252207921031</v>
      </c>
      <c r="BA71">
        <v>-197.16</v>
      </c>
      <c r="BB71">
        <v>520.3011039433311</v>
      </c>
      <c r="BC71">
        <v>3082.5000000000005</v>
      </c>
      <c r="BD71">
        <v>3221.0350028221246</v>
      </c>
      <c r="BE71">
        <v>6529.2215345644008</v>
      </c>
      <c r="BF71">
        <v>-2565.2532760267472</v>
      </c>
      <c r="BG71">
        <v>-7002</v>
      </c>
      <c r="BH71">
        <v>-7719.5999989457123</v>
      </c>
      <c r="BI71">
        <v>-6252</v>
      </c>
      <c r="BJ71">
        <v>-517.84496445284128</v>
      </c>
      <c r="BK71">
        <v>623.4542692873905</v>
      </c>
      <c r="BL71">
        <v>-851.86373761518519</v>
      </c>
      <c r="BM71">
        <v>-197.16</v>
      </c>
      <c r="BN71">
        <v>2364.9611039433312</v>
      </c>
      <c r="BO71">
        <v>3082.5000000000005</v>
      </c>
      <c r="BP71">
        <v>7108.1865263135769</v>
      </c>
      <c r="BQ71">
        <v>5207.5420828629967</v>
      </c>
      <c r="BR71">
        <v>0</v>
      </c>
      <c r="BS71">
        <v>84.97899644133453</v>
      </c>
      <c r="BT71">
        <v>89.996893965312992</v>
      </c>
      <c r="BU71">
        <v>90.003106034687022</v>
      </c>
      <c r="BV71">
        <v>36.20392447652987</v>
      </c>
      <c r="BW71">
        <v>126.20392404302245</v>
      </c>
      <c r="BX71" s="69">
        <f>Таблица1[[#This Row],[Lкан_леб,мм]]</f>
        <v>3506929.0292495834</v>
      </c>
      <c r="BY71" s="65">
        <f>Таблица1[[#This Row],[Т1]]+Таблица1[[#This Row],[Lпрям1, мм]]</f>
        <v>3508815.3290659501</v>
      </c>
      <c r="BZ71" s="65">
        <f>Таблица1[[#This Row],[Т2]]+Таблица1[[#This Row],[Lдуг 2,мм]]</f>
        <v>3509879.4987214608</v>
      </c>
      <c r="CA71" s="65">
        <f>Таблица1[[#This Row],[Т3]]+Таблица1[[#This Row],[Lпрям2, мм]]</f>
        <v>3513601.4987214608</v>
      </c>
      <c r="CB71" s="65">
        <f>Таблица1[[#This Row],[Т4]]+Таблица1[[#This Row],[Lдуг 3,мм]]</f>
        <v>3514728.5061898795</v>
      </c>
      <c r="CC71" s="65">
        <f>Таблица1[[#This Row],[Т5]]+Таблица1[[#This Row],[Lпрям3, мм]]</f>
        <v>3516573.1661925898</v>
      </c>
      <c r="CD71" s="65">
        <f>Таблица1[[#This Row],[Т6]]+Таблица1[[#This Row],[Lдуг 4,мм]]</f>
        <v>3517700.2514531217</v>
      </c>
      <c r="CE71" s="65">
        <f>Таблица1[[#This Row],[Т7]]+Таблица1[[#This Row],[Lпрям4, мм]]</f>
        <v>3518450.3514531218</v>
      </c>
      <c r="CF71" s="72">
        <f>Таблица1[[#This Row],[Т8]]+Таблица1[[#This Row],[Lдуг 5,мм]]</f>
        <v>3518903.7236915776</v>
      </c>
      <c r="CG71" s="65">
        <f>Таблица1[[#This Row],[Т9]]+Таблица1[[#This Row],[Lпрям5, мм]]</f>
        <v>3525484.7438111771</v>
      </c>
      <c r="CH71" s="65">
        <f>Таблица1[[#This Row],[Т10]]+Таблица1[[#This Row],[Lдуг 6,мм]]</f>
        <v>3527065.1624086793</v>
      </c>
      <c r="CI71" s="66">
        <f>Таблица1[[#This Row],[Т11]]+Таблица1[[#This Row],[Lпрям6, мм]]</f>
        <v>3528386.8418603805</v>
      </c>
      <c r="CJ71" s="64">
        <f>Таблица1[[#This Row],[Т12]]-Таблица1[[#This Row],[Т12]]</f>
        <v>0</v>
      </c>
      <c r="CK71" s="65">
        <f>Таблица1[[#This Row],[Т12]]-Таблица1[[#This Row],[Т11]]</f>
        <v>1321.6794517012313</v>
      </c>
      <c r="CL71" s="65">
        <f>Таблица1[[#This Row],[Т12]]-Таблица1[[#This Row],[Т10]]</f>
        <v>2902.0980492033996</v>
      </c>
      <c r="CM71" s="65">
        <f>Таблица1[[#This Row],[Т12]]-Таблица1[[#This Row],[Т9]]</f>
        <v>9483.1181688029319</v>
      </c>
      <c r="CN71" s="65">
        <f>Таблица1[[#This Row],[Т12]]-Таблица1[[#This Row],[Т8]]</f>
        <v>9936.4904072587378</v>
      </c>
      <c r="CO71" s="65">
        <f>Таблица1[[#This Row],[Т12]]-Таблица1[[#This Row],[Т7]]</f>
        <v>10686.590407258831</v>
      </c>
      <c r="CP71" s="65">
        <f>Таблица1[[#This Row],[Т12]]-Таблица1[[#This Row],[Т6]]</f>
        <v>11813.675667790696</v>
      </c>
      <c r="CQ71" s="65">
        <f>Таблица1[[#This Row],[Т12]]-Таблица1[[#This Row],[Т5]]</f>
        <v>13658.335670500994</v>
      </c>
      <c r="CR71" s="65">
        <f>Таблица1[[#This Row],[Т12]]-Таблица1[[#This Row],[Т4]]</f>
        <v>14785.343138919678</v>
      </c>
      <c r="CS71" s="65">
        <f>Таблица1[[#This Row],[Т12]]-Таблица1[[#This Row],[Т3]]</f>
        <v>18507.343138919678</v>
      </c>
      <c r="CT71" s="65">
        <f>Таблица1[[#This Row],[Т12]]-Таблица1[[#This Row],[Т2]]</f>
        <v>19571.512794430368</v>
      </c>
      <c r="CU71" s="65">
        <f>Таблица1[[#This Row],[Т12]]-Таблица1[[#This Row],[Т1]]</f>
        <v>21457.812610797118</v>
      </c>
      <c r="CV71" s="65">
        <f>Таблица1[[#This Row],[Lкан_леб,мм]]+Таблица1[[#This Row],[Lкан_дуг, мм]]+Таблица1[[#This Row],[Lкан_прям, мм]]</f>
        <v>3528386.841860381</v>
      </c>
      <c r="CW71" s="60">
        <f>3511128.4-(Таблица1[[#This Row],[Lкан_леб,мм]]+Таблица1[[#This Row],[∆Lлеб из за стрел]])</f>
        <v>4199.3707504165359</v>
      </c>
    </row>
    <row r="72" spans="1:101" x14ac:dyDescent="0.25">
      <c r="A72">
        <v>71</v>
      </c>
      <c r="B72">
        <v>85.704697986577003</v>
      </c>
      <c r="C72">
        <v>4.3053020134229953</v>
      </c>
      <c r="D72">
        <v>-160.07468132831471</v>
      </c>
      <c r="E72">
        <v>6534.4764906507053</v>
      </c>
      <c r="F72">
        <v>557.55847636478666</v>
      </c>
      <c r="G72">
        <v>5771.6017296450545</v>
      </c>
      <c r="H72">
        <v>557.42482867168542</v>
      </c>
      <c r="I72">
        <v>5212.7970443777986</v>
      </c>
      <c r="J72">
        <v>1321.6794462729072</v>
      </c>
      <c r="K72">
        <v>16046.218456223978</v>
      </c>
      <c r="L72">
        <v>5361.5612102888626</v>
      </c>
      <c r="M72">
        <v>3506979.0621938682</v>
      </c>
      <c r="N72">
        <v>0</v>
      </c>
      <c r="O72">
        <v>8</v>
      </c>
      <c r="P72">
        <v>-3322.5</v>
      </c>
      <c r="Q72">
        <v>-2811.96</v>
      </c>
      <c r="R72">
        <v>-3280</v>
      </c>
      <c r="S72">
        <v>-914.66</v>
      </c>
      <c r="T72">
        <v>-7002</v>
      </c>
      <c r="U72">
        <v>520.34</v>
      </c>
      <c r="V72">
        <v>-7002.1</v>
      </c>
      <c r="W72">
        <v>2365</v>
      </c>
      <c r="X72">
        <v>-6252</v>
      </c>
      <c r="Y72">
        <v>3800</v>
      </c>
      <c r="Z72">
        <v>-160.07468132831471</v>
      </c>
      <c r="AA72">
        <v>6534.4764906507053</v>
      </c>
      <c r="AB72">
        <v>0</v>
      </c>
      <c r="AC72">
        <v>1064.1696555107644</v>
      </c>
      <c r="AD72">
        <v>1127.0074684186504</v>
      </c>
      <c r="AE72">
        <v>1127.0852605320265</v>
      </c>
      <c r="AF72">
        <v>458.12623339039112</v>
      </c>
      <c r="AG72">
        <v>1585.1725924370303</v>
      </c>
      <c r="AH72">
        <v>1886.2998163666878</v>
      </c>
      <c r="AI72">
        <v>3721.9999999999995</v>
      </c>
      <c r="AJ72">
        <v>1844.6600027105269</v>
      </c>
      <c r="AK72">
        <v>750.10000000000059</v>
      </c>
      <c r="AL72">
        <v>6521.4791854451623</v>
      </c>
      <c r="AM72">
        <v>1321.6794517016028</v>
      </c>
      <c r="AN72">
        <v>-95.021003558665456</v>
      </c>
      <c r="AO72">
        <v>-180</v>
      </c>
      <c r="AP72">
        <v>-90.003106034687008</v>
      </c>
      <c r="AQ72">
        <v>1.2722218725854067E-14</v>
      </c>
      <c r="AR72">
        <v>-36.583553529609382</v>
      </c>
      <c r="AS72">
        <v>89.999999566492619</v>
      </c>
      <c r="AT72">
        <v>-2400.1625746957502</v>
      </c>
      <c r="AU72">
        <v>-3280</v>
      </c>
      <c r="AV72">
        <v>-7719.4999989457119</v>
      </c>
      <c r="AW72">
        <v>-7002.1</v>
      </c>
      <c r="AX72">
        <v>-5824.3740139700913</v>
      </c>
      <c r="AY72">
        <v>557.42531867168532</v>
      </c>
      <c r="AZ72">
        <v>-2730.9252207921031</v>
      </c>
      <c r="BA72">
        <v>-197.16</v>
      </c>
      <c r="BB72">
        <v>520.3011039433311</v>
      </c>
      <c r="BC72">
        <v>3082.5000000000005</v>
      </c>
      <c r="BD72">
        <v>3223.8556898901556</v>
      </c>
      <c r="BE72">
        <v>6534.4764960794046</v>
      </c>
      <c r="BF72">
        <v>-2565.2532760267472</v>
      </c>
      <c r="BG72">
        <v>-7002</v>
      </c>
      <c r="BH72">
        <v>-7719.5999989457123</v>
      </c>
      <c r="BI72">
        <v>-6252</v>
      </c>
      <c r="BJ72">
        <v>-587.70066735822252</v>
      </c>
      <c r="BK72">
        <v>557.42532867168541</v>
      </c>
      <c r="BL72">
        <v>-851.86373761518519</v>
      </c>
      <c r="BM72">
        <v>-197.16</v>
      </c>
      <c r="BN72">
        <v>2364.9611039433312</v>
      </c>
      <c r="BO72">
        <v>3082.5000000000005</v>
      </c>
      <c r="BP72">
        <v>7110.6208007605501</v>
      </c>
      <c r="BQ72">
        <v>5212.7970443778022</v>
      </c>
      <c r="BR72">
        <v>0</v>
      </c>
      <c r="BS72">
        <v>84.97899644133453</v>
      </c>
      <c r="BT72">
        <v>89.996893965312992</v>
      </c>
      <c r="BU72">
        <v>90.003106034687022</v>
      </c>
      <c r="BV72">
        <v>36.583553529609397</v>
      </c>
      <c r="BW72">
        <v>126.58355309610201</v>
      </c>
      <c r="BX72" s="69">
        <f>Таблица1[[#This Row],[Lкан_леб,мм]]</f>
        <v>3506979.0621938682</v>
      </c>
      <c r="BY72" s="65">
        <f>Таблица1[[#This Row],[Т1]]+Таблица1[[#This Row],[Lпрям1, мм]]</f>
        <v>3508865.362010235</v>
      </c>
      <c r="BZ72" s="65">
        <f>Таблица1[[#This Row],[Т2]]+Таблица1[[#This Row],[Lдуг 2,мм]]</f>
        <v>3509929.5316657457</v>
      </c>
      <c r="CA72" s="65">
        <f>Таблица1[[#This Row],[Т3]]+Таблица1[[#This Row],[Lпрям2, мм]]</f>
        <v>3513651.5316657457</v>
      </c>
      <c r="CB72" s="65">
        <f>Таблица1[[#This Row],[Т4]]+Таблица1[[#This Row],[Lдуг 3,мм]]</f>
        <v>3514778.5391341643</v>
      </c>
      <c r="CC72" s="65">
        <f>Таблица1[[#This Row],[Т5]]+Таблица1[[#This Row],[Lпрям3, мм]]</f>
        <v>3516623.1991368746</v>
      </c>
      <c r="CD72" s="65">
        <f>Таблица1[[#This Row],[Т6]]+Таблица1[[#This Row],[Lдуг 4,мм]]</f>
        <v>3517750.2843974065</v>
      </c>
      <c r="CE72" s="65">
        <f>Таблица1[[#This Row],[Т7]]+Таблица1[[#This Row],[Lпрям4, мм]]</f>
        <v>3518500.3843974066</v>
      </c>
      <c r="CF72" s="72">
        <f>Таблица1[[#This Row],[Т8]]+Таблица1[[#This Row],[Lдуг 5,мм]]</f>
        <v>3518958.5106307971</v>
      </c>
      <c r="CG72" s="65">
        <f>Таблица1[[#This Row],[Т9]]+Таблица1[[#This Row],[Lпрям5, мм]]</f>
        <v>3525479.9898162424</v>
      </c>
      <c r="CH72" s="65">
        <f>Таблица1[[#This Row],[Т10]]+Таблица1[[#This Row],[Lдуг 6,мм]]</f>
        <v>3527065.1624086793</v>
      </c>
      <c r="CI72" s="66">
        <f>Таблица1[[#This Row],[Т11]]+Таблица1[[#This Row],[Lпрям6, мм]]</f>
        <v>3528386.841860381</v>
      </c>
      <c r="CJ72" s="64">
        <f>Таблица1[[#This Row],[Т12]]-Таблица1[[#This Row],[Т12]]</f>
        <v>0</v>
      </c>
      <c r="CK72" s="65">
        <f>Таблица1[[#This Row],[Т12]]-Таблица1[[#This Row],[Т11]]</f>
        <v>1321.679451701697</v>
      </c>
      <c r="CL72" s="65">
        <f>Таблица1[[#This Row],[Т12]]-Таблица1[[#This Row],[Т10]]</f>
        <v>2906.8520441385917</v>
      </c>
      <c r="CM72" s="65">
        <f>Таблица1[[#This Row],[Т12]]-Таблица1[[#This Row],[Т9]]</f>
        <v>9428.3312295838259</v>
      </c>
      <c r="CN72" s="65">
        <f>Таблица1[[#This Row],[Т12]]-Таблица1[[#This Row],[Т8]]</f>
        <v>9886.4574629743584</v>
      </c>
      <c r="CO72" s="65">
        <f>Таблица1[[#This Row],[Т12]]-Таблица1[[#This Row],[Т7]]</f>
        <v>10636.557462974451</v>
      </c>
      <c r="CP72" s="65">
        <f>Таблица1[[#This Row],[Т12]]-Таблица1[[#This Row],[Т6]]</f>
        <v>11763.642723506317</v>
      </c>
      <c r="CQ72" s="65">
        <f>Таблица1[[#This Row],[Т12]]-Таблица1[[#This Row],[Т5]]</f>
        <v>13608.302726216614</v>
      </c>
      <c r="CR72" s="65">
        <f>Таблица1[[#This Row],[Т12]]-Таблица1[[#This Row],[Т4]]</f>
        <v>14735.310194635298</v>
      </c>
      <c r="CS72" s="65">
        <f>Таблица1[[#This Row],[Т12]]-Таблица1[[#This Row],[Т3]]</f>
        <v>18457.310194635298</v>
      </c>
      <c r="CT72" s="65">
        <f>Таблица1[[#This Row],[Т12]]-Таблица1[[#This Row],[Т2]]</f>
        <v>19521.479850145988</v>
      </c>
      <c r="CU72" s="65">
        <f>Таблица1[[#This Row],[Т12]]-Таблица1[[#This Row],[Т1]]</f>
        <v>21407.779666512739</v>
      </c>
      <c r="CV72" s="65">
        <f>Таблица1[[#This Row],[Lкан_леб,мм]]+Таблица1[[#This Row],[Lкан_дуг, мм]]+Таблица1[[#This Row],[Lкан_прям, мм]]</f>
        <v>3528386.841860381</v>
      </c>
      <c r="CW72" s="60">
        <f>3511128.4-(Таблица1[[#This Row],[Lкан_леб,мм]]+Таблица1[[#This Row],[∆Lлеб из за стрел]])</f>
        <v>4149.3378061316907</v>
      </c>
    </row>
    <row r="73" spans="1:101" x14ac:dyDescent="0.25">
      <c r="A73">
        <v>72</v>
      </c>
      <c r="B73">
        <v>86.214765100670959</v>
      </c>
      <c r="C73">
        <v>3.795234899329039</v>
      </c>
      <c r="D73">
        <v>-226.14778639520776</v>
      </c>
      <c r="E73">
        <v>6539.1434389229507</v>
      </c>
      <c r="F73">
        <v>491.48537129789355</v>
      </c>
      <c r="G73">
        <v>5776.2686779173</v>
      </c>
      <c r="H73">
        <v>491.35172360479231</v>
      </c>
      <c r="I73">
        <v>5217.4639926502332</v>
      </c>
      <c r="J73">
        <v>1321.6794462727171</v>
      </c>
      <c r="K73">
        <v>15986.517406802828</v>
      </c>
      <c r="L73">
        <v>5371.1315617131313</v>
      </c>
      <c r="M73">
        <v>3507029.192891865</v>
      </c>
      <c r="N73">
        <v>0</v>
      </c>
      <c r="O73">
        <v>8</v>
      </c>
      <c r="P73">
        <v>-3322.5</v>
      </c>
      <c r="Q73">
        <v>-2811.96</v>
      </c>
      <c r="R73">
        <v>-3280</v>
      </c>
      <c r="S73">
        <v>-914.66</v>
      </c>
      <c r="T73">
        <v>-7002</v>
      </c>
      <c r="U73">
        <v>520.34</v>
      </c>
      <c r="V73">
        <v>-7002.1</v>
      </c>
      <c r="W73">
        <v>2365</v>
      </c>
      <c r="X73">
        <v>-6252</v>
      </c>
      <c r="Y73">
        <v>3800</v>
      </c>
      <c r="Z73">
        <v>-226.14778639520776</v>
      </c>
      <c r="AA73">
        <v>6539.1434389229507</v>
      </c>
      <c r="AB73">
        <v>0</v>
      </c>
      <c r="AC73">
        <v>1064.1696555107644</v>
      </c>
      <c r="AD73">
        <v>1127.0074684186504</v>
      </c>
      <c r="AE73">
        <v>1127.0852605320265</v>
      </c>
      <c r="AF73">
        <v>462.91140910252551</v>
      </c>
      <c r="AG73">
        <v>1589.9577681491646</v>
      </c>
      <c r="AH73">
        <v>1886.2998163666878</v>
      </c>
      <c r="AI73">
        <v>3721.9999999999995</v>
      </c>
      <c r="AJ73">
        <v>1844.6600027105269</v>
      </c>
      <c r="AK73">
        <v>750.10000000000059</v>
      </c>
      <c r="AL73">
        <v>6461.7781360242025</v>
      </c>
      <c r="AM73">
        <v>1321.6794517014127</v>
      </c>
      <c r="AN73">
        <v>-95.021003558665456</v>
      </c>
      <c r="AO73">
        <v>-180</v>
      </c>
      <c r="AP73">
        <v>-90.003106034687008</v>
      </c>
      <c r="AQ73">
        <v>1.2722218725854067E-14</v>
      </c>
      <c r="AR73">
        <v>-36.965672515719227</v>
      </c>
      <c r="AS73">
        <v>89.999999566492619</v>
      </c>
      <c r="AT73">
        <v>-2400.1625746957502</v>
      </c>
      <c r="AU73">
        <v>-3280</v>
      </c>
      <c r="AV73">
        <v>-7719.4999989457119</v>
      </c>
      <c r="AW73">
        <v>-7002.1</v>
      </c>
      <c r="AX73">
        <v>-5820.5411110641071</v>
      </c>
      <c r="AY73">
        <v>491.35221360479227</v>
      </c>
      <c r="AZ73">
        <v>-2730.9252207921031</v>
      </c>
      <c r="BA73">
        <v>-197.16</v>
      </c>
      <c r="BB73">
        <v>520.3011039433311</v>
      </c>
      <c r="BC73">
        <v>3082.5000000000005</v>
      </c>
      <c r="BD73">
        <v>3226.7204197268097</v>
      </c>
      <c r="BE73">
        <v>6539.14344435165</v>
      </c>
      <c r="BF73">
        <v>-2565.2532760267472</v>
      </c>
      <c r="BG73">
        <v>-7002</v>
      </c>
      <c r="BH73">
        <v>-7719.5999989457123</v>
      </c>
      <c r="BI73">
        <v>-6252</v>
      </c>
      <c r="BJ73">
        <v>-657.60667533110029</v>
      </c>
      <c r="BK73">
        <v>491.35222360479236</v>
      </c>
      <c r="BL73">
        <v>-851.86373761518519</v>
      </c>
      <c r="BM73">
        <v>-197.16</v>
      </c>
      <c r="BN73">
        <v>2364.9611039433312</v>
      </c>
      <c r="BO73">
        <v>3082.5000000000005</v>
      </c>
      <c r="BP73">
        <v>7112.4230191961415</v>
      </c>
      <c r="BQ73">
        <v>5217.4639926502368</v>
      </c>
      <c r="BR73">
        <v>0</v>
      </c>
      <c r="BS73">
        <v>84.97899644133453</v>
      </c>
      <c r="BT73">
        <v>89.996893965312992</v>
      </c>
      <c r="BU73">
        <v>90.003106034687022</v>
      </c>
      <c r="BV73">
        <v>36.965672515719241</v>
      </c>
      <c r="BW73">
        <v>126.96567208221184</v>
      </c>
      <c r="BX73" s="69">
        <f>Таблица1[[#This Row],[Lкан_леб,мм]]</f>
        <v>3507029.192891865</v>
      </c>
      <c r="BY73" s="65">
        <f>Таблица1[[#This Row],[Т1]]+Таблица1[[#This Row],[Lпрям1, мм]]</f>
        <v>3508915.4927082318</v>
      </c>
      <c r="BZ73" s="65">
        <f>Таблица1[[#This Row],[Т2]]+Таблица1[[#This Row],[Lдуг 2,мм]]</f>
        <v>3509979.6623637425</v>
      </c>
      <c r="CA73" s="65">
        <f>Таблица1[[#This Row],[Т3]]+Таблица1[[#This Row],[Lпрям2, мм]]</f>
        <v>3513701.6623637425</v>
      </c>
      <c r="CB73" s="65">
        <f>Таблица1[[#This Row],[Т4]]+Таблица1[[#This Row],[Lдуг 3,мм]]</f>
        <v>3514828.6698321612</v>
      </c>
      <c r="CC73" s="65">
        <f>Таблица1[[#This Row],[Т5]]+Таблица1[[#This Row],[Lпрям3, мм]]</f>
        <v>3516673.3298348715</v>
      </c>
      <c r="CD73" s="65">
        <f>Таблица1[[#This Row],[Т6]]+Таблица1[[#This Row],[Lдуг 4,мм]]</f>
        <v>3517800.4150954033</v>
      </c>
      <c r="CE73" s="65">
        <f>Таблица1[[#This Row],[Т7]]+Таблица1[[#This Row],[Lпрям4, мм]]</f>
        <v>3518550.5150954034</v>
      </c>
      <c r="CF73" s="72">
        <f>Таблица1[[#This Row],[Т8]]+Таблица1[[#This Row],[Lдуг 5,мм]]</f>
        <v>3519013.4265045058</v>
      </c>
      <c r="CG73" s="65">
        <f>Таблица1[[#This Row],[Т9]]+Таблица1[[#This Row],[Lпрям5, мм]]</f>
        <v>3525475.20464053</v>
      </c>
      <c r="CH73" s="65">
        <f>Таблица1[[#This Row],[Т10]]+Таблица1[[#This Row],[Lдуг 6,мм]]</f>
        <v>3527065.1624086793</v>
      </c>
      <c r="CI73" s="66">
        <f>Таблица1[[#This Row],[Т11]]+Таблица1[[#This Row],[Lпрям6, мм]]</f>
        <v>3528386.8418603805</v>
      </c>
      <c r="CJ73" s="64">
        <f>Таблица1[[#This Row],[Т12]]-Таблица1[[#This Row],[Т12]]</f>
        <v>0</v>
      </c>
      <c r="CK73" s="65">
        <f>Таблица1[[#This Row],[Т12]]-Таблица1[[#This Row],[Т11]]</f>
        <v>1321.6794517012313</v>
      </c>
      <c r="CL73" s="65">
        <f>Таблица1[[#This Row],[Т12]]-Таблица1[[#This Row],[Т10]]</f>
        <v>2911.6372198504396</v>
      </c>
      <c r="CM73" s="65">
        <f>Таблица1[[#This Row],[Т12]]-Таблица1[[#This Row],[Т9]]</f>
        <v>9373.4153558746912</v>
      </c>
      <c r="CN73" s="65">
        <f>Таблица1[[#This Row],[Т12]]-Таблица1[[#This Row],[Т8]]</f>
        <v>9836.3267649770714</v>
      </c>
      <c r="CO73" s="65">
        <f>Таблица1[[#This Row],[Т12]]-Таблица1[[#This Row],[Т7]]</f>
        <v>10586.426764977165</v>
      </c>
      <c r="CP73" s="65">
        <f>Таблица1[[#This Row],[Т12]]-Таблица1[[#This Row],[Т6]]</f>
        <v>11713.51202550903</v>
      </c>
      <c r="CQ73" s="65">
        <f>Таблица1[[#This Row],[Т12]]-Таблица1[[#This Row],[Т5]]</f>
        <v>13558.172028219327</v>
      </c>
      <c r="CR73" s="65">
        <f>Таблица1[[#This Row],[Т12]]-Таблица1[[#This Row],[Т4]]</f>
        <v>14685.179496638011</v>
      </c>
      <c r="CS73" s="65">
        <f>Таблица1[[#This Row],[Т12]]-Таблица1[[#This Row],[Т3]]</f>
        <v>18407.179496638011</v>
      </c>
      <c r="CT73" s="65">
        <f>Таблица1[[#This Row],[Т12]]-Таблица1[[#This Row],[Т2]]</f>
        <v>19471.349152148701</v>
      </c>
      <c r="CU73" s="65">
        <f>Таблица1[[#This Row],[Т12]]-Таблица1[[#This Row],[Т1]]</f>
        <v>21357.648968515452</v>
      </c>
      <c r="CV73" s="65">
        <f>Таблица1[[#This Row],[Lкан_леб,мм]]+Таблица1[[#This Row],[Lкан_дуг, мм]]+Таблица1[[#This Row],[Lкан_прям, мм]]</f>
        <v>3528386.841860381</v>
      </c>
      <c r="CW73" s="60">
        <f>3511128.4-(Таблица1[[#This Row],[Lкан_леб,мм]]+Таблица1[[#This Row],[∆Lлеб из за стрел]])</f>
        <v>4099.2071081348695</v>
      </c>
    </row>
    <row r="74" spans="1:101" x14ac:dyDescent="0.25">
      <c r="A74">
        <v>73</v>
      </c>
      <c r="B74">
        <v>86.724832214764916</v>
      </c>
      <c r="C74">
        <v>3.2851677852350836</v>
      </c>
      <c r="D74">
        <v>-292.25981953237266</v>
      </c>
      <c r="E74">
        <v>6543.2220040906159</v>
      </c>
      <c r="F74">
        <v>425.37333816072862</v>
      </c>
      <c r="G74">
        <v>5780.3472430849642</v>
      </c>
      <c r="H74">
        <v>425.23969046762727</v>
      </c>
      <c r="I74">
        <v>5221.5425578175791</v>
      </c>
      <c r="J74">
        <v>1321.6794462730368</v>
      </c>
      <c r="K74">
        <v>15926.656560342071</v>
      </c>
      <c r="L74">
        <v>5380.7661154638372</v>
      </c>
      <c r="M74">
        <v>3507079.4191845753</v>
      </c>
      <c r="N74">
        <v>0</v>
      </c>
      <c r="O74">
        <v>8</v>
      </c>
      <c r="P74">
        <v>-3322.5</v>
      </c>
      <c r="Q74">
        <v>-2811.96</v>
      </c>
      <c r="R74">
        <v>-3280</v>
      </c>
      <c r="S74">
        <v>-914.66</v>
      </c>
      <c r="T74">
        <v>-7002</v>
      </c>
      <c r="U74">
        <v>520.34</v>
      </c>
      <c r="V74">
        <v>-7002.1</v>
      </c>
      <c r="W74">
        <v>2365</v>
      </c>
      <c r="X74">
        <v>-6252</v>
      </c>
      <c r="Y74">
        <v>3800</v>
      </c>
      <c r="Z74">
        <v>-292.25981953237266</v>
      </c>
      <c r="AA74">
        <v>6543.2220040906159</v>
      </c>
      <c r="AB74">
        <v>0</v>
      </c>
      <c r="AC74">
        <v>1064.1696555107644</v>
      </c>
      <c r="AD74">
        <v>1127.0074684186504</v>
      </c>
      <c r="AE74">
        <v>1127.0852605320265</v>
      </c>
      <c r="AF74">
        <v>467.72868597787834</v>
      </c>
      <c r="AG74">
        <v>1594.7750450245178</v>
      </c>
      <c r="AH74">
        <v>1886.2998163666878</v>
      </c>
      <c r="AI74">
        <v>3721.9999999999995</v>
      </c>
      <c r="AJ74">
        <v>1844.6600027105269</v>
      </c>
      <c r="AK74">
        <v>750.10000000000059</v>
      </c>
      <c r="AL74">
        <v>6401.9172895631218</v>
      </c>
      <c r="AM74">
        <v>1321.6794517017324</v>
      </c>
      <c r="AN74">
        <v>-95.021003558665456</v>
      </c>
      <c r="AO74">
        <v>-180</v>
      </c>
      <c r="AP74">
        <v>-90.003106034687008</v>
      </c>
      <c r="AQ74">
        <v>1.2722218725854067E-14</v>
      </c>
      <c r="AR74">
        <v>-37.350354932030982</v>
      </c>
      <c r="AS74">
        <v>89.999999566492633</v>
      </c>
      <c r="AT74">
        <v>-2400.1625746957502</v>
      </c>
      <c r="AU74">
        <v>-3280</v>
      </c>
      <c r="AV74">
        <v>-7719.4999989457119</v>
      </c>
      <c r="AW74">
        <v>-7002.1</v>
      </c>
      <c r="AX74">
        <v>-5816.7018798588633</v>
      </c>
      <c r="AY74">
        <v>425.24018046762734</v>
      </c>
      <c r="AZ74">
        <v>-2730.9252207921031</v>
      </c>
      <c r="BA74">
        <v>-197.16</v>
      </c>
      <c r="BB74">
        <v>520.3011039433311</v>
      </c>
      <c r="BC74">
        <v>3082.5000000000005</v>
      </c>
      <c r="BD74">
        <v>3229.6301229889564</v>
      </c>
      <c r="BE74">
        <v>6543.2220095193152</v>
      </c>
      <c r="BF74">
        <v>-2565.2532760267472</v>
      </c>
      <c r="BG74">
        <v>-7002</v>
      </c>
      <c r="BH74">
        <v>-7719.5999989457123</v>
      </c>
      <c r="BI74">
        <v>-6252</v>
      </c>
      <c r="BJ74">
        <v>-727.55793967350883</v>
      </c>
      <c r="BK74">
        <v>425.24019046762726</v>
      </c>
      <c r="BL74">
        <v>-851.86373761518519</v>
      </c>
      <c r="BM74">
        <v>-197.16</v>
      </c>
      <c r="BN74">
        <v>2364.9611039433312</v>
      </c>
      <c r="BO74">
        <v>3082.5000000000005</v>
      </c>
      <c r="BP74">
        <v>7113.5918811016591</v>
      </c>
      <c r="BQ74">
        <v>5221.5425578175827</v>
      </c>
      <c r="BR74">
        <v>0</v>
      </c>
      <c r="BS74">
        <v>84.97899644133453</v>
      </c>
      <c r="BT74">
        <v>89.996893965312992</v>
      </c>
      <c r="BU74">
        <v>90.003106034687022</v>
      </c>
      <c r="BV74">
        <v>37.350354932030996</v>
      </c>
      <c r="BW74">
        <v>127.35035449852361</v>
      </c>
      <c r="BX74" s="69">
        <f>Таблица1[[#This Row],[Lкан_леб,мм]]</f>
        <v>3507079.4191845753</v>
      </c>
      <c r="BY74" s="65">
        <f>Таблица1[[#This Row],[Т1]]+Таблица1[[#This Row],[Lпрям1, мм]]</f>
        <v>3508965.7190009421</v>
      </c>
      <c r="BZ74" s="65">
        <f>Таблица1[[#This Row],[Т2]]+Таблица1[[#This Row],[Lдуг 2,мм]]</f>
        <v>3510029.8886564528</v>
      </c>
      <c r="CA74" s="65">
        <f>Таблица1[[#This Row],[Т3]]+Таблица1[[#This Row],[Lпрям2, мм]]</f>
        <v>3513751.8886564528</v>
      </c>
      <c r="CB74" s="65">
        <f>Таблица1[[#This Row],[Т4]]+Таблица1[[#This Row],[Lдуг 3,мм]]</f>
        <v>3514878.8961248714</v>
      </c>
      <c r="CC74" s="65">
        <f>Таблица1[[#This Row],[Т5]]+Таблица1[[#This Row],[Lпрям3, мм]]</f>
        <v>3516723.5561275817</v>
      </c>
      <c r="CD74" s="65">
        <f>Таблица1[[#This Row],[Т6]]+Таблица1[[#This Row],[Lдуг 4,мм]]</f>
        <v>3517850.6413881136</v>
      </c>
      <c r="CE74" s="65">
        <f>Таблица1[[#This Row],[Т7]]+Таблица1[[#This Row],[Lпрям4, мм]]</f>
        <v>3518600.7413881137</v>
      </c>
      <c r="CF74" s="72">
        <f>Таблица1[[#This Row],[Т8]]+Таблица1[[#This Row],[Lдуг 5,мм]]</f>
        <v>3519068.4700740916</v>
      </c>
      <c r="CG74" s="65">
        <f>Таблица1[[#This Row],[Т9]]+Таблица1[[#This Row],[Lпрям5, мм]]</f>
        <v>3525470.3873636546</v>
      </c>
      <c r="CH74" s="65">
        <f>Таблица1[[#This Row],[Т10]]+Таблица1[[#This Row],[Lдуг 6,мм]]</f>
        <v>3527065.1624086793</v>
      </c>
      <c r="CI74" s="66">
        <f>Таблица1[[#This Row],[Т11]]+Таблица1[[#This Row],[Lпрям6, мм]]</f>
        <v>3528386.841860381</v>
      </c>
      <c r="CJ74" s="64">
        <f>Таблица1[[#This Row],[Т12]]-Таблица1[[#This Row],[Т12]]</f>
        <v>0</v>
      </c>
      <c r="CK74" s="65">
        <f>Таблица1[[#This Row],[Т12]]-Таблица1[[#This Row],[Т11]]</f>
        <v>1321.679451701697</v>
      </c>
      <c r="CL74" s="65">
        <f>Таблица1[[#This Row],[Т12]]-Таблица1[[#This Row],[Т10]]</f>
        <v>2916.4544967263937</v>
      </c>
      <c r="CM74" s="65">
        <f>Таблица1[[#This Row],[Т12]]-Таблица1[[#This Row],[Т9]]</f>
        <v>9318.3717862893827</v>
      </c>
      <c r="CN74" s="65">
        <f>Таблица1[[#This Row],[Т12]]-Таблица1[[#This Row],[Т8]]</f>
        <v>9786.1004722672515</v>
      </c>
      <c r="CO74" s="65">
        <f>Таблица1[[#This Row],[Т12]]-Таблица1[[#This Row],[Т7]]</f>
        <v>10536.200472267345</v>
      </c>
      <c r="CP74" s="65">
        <f>Таблица1[[#This Row],[Т12]]-Таблица1[[#This Row],[Т6]]</f>
        <v>11663.28573279921</v>
      </c>
      <c r="CQ74" s="65">
        <f>Таблица1[[#This Row],[Т12]]-Таблица1[[#This Row],[Т5]]</f>
        <v>13507.945735509507</v>
      </c>
      <c r="CR74" s="65">
        <f>Таблица1[[#This Row],[Т12]]-Таблица1[[#This Row],[Т4]]</f>
        <v>14634.953203928191</v>
      </c>
      <c r="CS74" s="65">
        <f>Таблица1[[#This Row],[Т12]]-Таблица1[[#This Row],[Т3]]</f>
        <v>18356.953203928191</v>
      </c>
      <c r="CT74" s="65">
        <f>Таблица1[[#This Row],[Т12]]-Таблица1[[#This Row],[Т2]]</f>
        <v>19421.122859438881</v>
      </c>
      <c r="CU74" s="65">
        <f>Таблица1[[#This Row],[Т12]]-Таблица1[[#This Row],[Т1]]</f>
        <v>21307.422675805632</v>
      </c>
      <c r="CV74" s="65">
        <f>Таблица1[[#This Row],[Lкан_леб,мм]]+Таблица1[[#This Row],[Lкан_дуг, мм]]+Таблица1[[#This Row],[Lкан_прям, мм]]</f>
        <v>3528386.8418603814</v>
      </c>
      <c r="CW74" s="60">
        <f>3511128.4-(Таблица1[[#This Row],[Lкан_леб,мм]]+Таблица1[[#This Row],[∆Lлеб из за стрел]])</f>
        <v>4048.9808154245839</v>
      </c>
    </row>
    <row r="75" spans="1:101" x14ac:dyDescent="0.25">
      <c r="A75">
        <v>74</v>
      </c>
      <c r="B75">
        <v>87.234899328858873</v>
      </c>
      <c r="C75">
        <v>2.7751006711411277</v>
      </c>
      <c r="D75">
        <v>-358.40554127379249</v>
      </c>
      <c r="E75">
        <v>6546.7118629220222</v>
      </c>
      <c r="F75">
        <v>359.22761641930884</v>
      </c>
      <c r="G75">
        <v>5783.8371019163706</v>
      </c>
      <c r="H75">
        <v>359.09396872620772</v>
      </c>
      <c r="I75">
        <v>5225.032416649341</v>
      </c>
      <c r="J75">
        <v>1321.6794462726807</v>
      </c>
      <c r="K75">
        <v>15866.63620323065</v>
      </c>
      <c r="L75">
        <v>5390.4667862969281</v>
      </c>
      <c r="M75">
        <v>3507129.7388708536</v>
      </c>
      <c r="N75">
        <v>0</v>
      </c>
      <c r="O75">
        <v>8</v>
      </c>
      <c r="P75">
        <v>-3322.5</v>
      </c>
      <c r="Q75">
        <v>-2811.96</v>
      </c>
      <c r="R75">
        <v>-3280</v>
      </c>
      <c r="S75">
        <v>-914.66</v>
      </c>
      <c r="T75">
        <v>-7002</v>
      </c>
      <c r="U75">
        <v>520.34</v>
      </c>
      <c r="V75">
        <v>-7002.1</v>
      </c>
      <c r="W75">
        <v>2365</v>
      </c>
      <c r="X75">
        <v>-6252</v>
      </c>
      <c r="Y75">
        <v>3800</v>
      </c>
      <c r="Z75">
        <v>-358.40554127379249</v>
      </c>
      <c r="AA75">
        <v>6546.7118629220222</v>
      </c>
      <c r="AB75">
        <v>0</v>
      </c>
      <c r="AC75">
        <v>1064.1696555107644</v>
      </c>
      <c r="AD75">
        <v>1127.0074684186504</v>
      </c>
      <c r="AE75">
        <v>1127.0852605320265</v>
      </c>
      <c r="AF75">
        <v>472.57902139442376</v>
      </c>
      <c r="AG75">
        <v>1599.6253804410626</v>
      </c>
      <c r="AH75">
        <v>1886.2998163666878</v>
      </c>
      <c r="AI75">
        <v>3721.9999999999995</v>
      </c>
      <c r="AJ75">
        <v>1844.6600027105269</v>
      </c>
      <c r="AK75">
        <v>750.10000000000059</v>
      </c>
      <c r="AL75">
        <v>6341.8969324520576</v>
      </c>
      <c r="AM75">
        <v>1321.6794517013764</v>
      </c>
      <c r="AN75">
        <v>-95.021003558665456</v>
      </c>
      <c r="AO75">
        <v>-180</v>
      </c>
      <c r="AP75">
        <v>-90.003106034687008</v>
      </c>
      <c r="AQ75">
        <v>1.2722218725854067E-14</v>
      </c>
      <c r="AR75">
        <v>-37.737677229718614</v>
      </c>
      <c r="AS75">
        <v>89.999999566492605</v>
      </c>
      <c r="AT75">
        <v>-2400.1625746957502</v>
      </c>
      <c r="AU75">
        <v>-3280</v>
      </c>
      <c r="AV75">
        <v>-7719.4999989457119</v>
      </c>
      <c r="AW75">
        <v>-7002.1</v>
      </c>
      <c r="AX75">
        <v>-5812.8561268498997</v>
      </c>
      <c r="AY75">
        <v>359.09445872620756</v>
      </c>
      <c r="AZ75">
        <v>-2730.9252207921031</v>
      </c>
      <c r="BA75">
        <v>-197.16</v>
      </c>
      <c r="BB75">
        <v>520.3011039433311</v>
      </c>
      <c r="BC75">
        <v>3082.5000000000005</v>
      </c>
      <c r="BD75">
        <v>3232.5857697636334</v>
      </c>
      <c r="BE75">
        <v>6546.7118683507215</v>
      </c>
      <c r="BF75">
        <v>-2565.2532760267472</v>
      </c>
      <c r="BG75">
        <v>-7002</v>
      </c>
      <c r="BH75">
        <v>-7719.5999989457123</v>
      </c>
      <c r="BI75">
        <v>-6252</v>
      </c>
      <c r="BJ75">
        <v>-797.54941442389281</v>
      </c>
      <c r="BK75">
        <v>359.09446872620777</v>
      </c>
      <c r="BL75">
        <v>-851.86373761518519</v>
      </c>
      <c r="BM75">
        <v>-197.16</v>
      </c>
      <c r="BN75">
        <v>2364.9611039433312</v>
      </c>
      <c r="BO75">
        <v>3082.5000000000005</v>
      </c>
      <c r="BP75">
        <v>7114.1260931583884</v>
      </c>
      <c r="BQ75">
        <v>5225.0324166493447</v>
      </c>
      <c r="BR75">
        <v>0</v>
      </c>
      <c r="BS75">
        <v>84.97899644133453</v>
      </c>
      <c r="BT75">
        <v>89.996893965312992</v>
      </c>
      <c r="BU75">
        <v>90.003106034687022</v>
      </c>
      <c r="BV75">
        <v>37.737677229718628</v>
      </c>
      <c r="BW75">
        <v>127.73767679621122</v>
      </c>
      <c r="BX75" s="69">
        <f>Таблица1[[#This Row],[Lкан_леб,мм]]</f>
        <v>3507129.7388708536</v>
      </c>
      <c r="BY75" s="65">
        <f>Таблица1[[#This Row],[Т1]]+Таблица1[[#This Row],[Lпрям1, мм]]</f>
        <v>3509016.0386872203</v>
      </c>
      <c r="BZ75" s="65">
        <f>Таблица1[[#This Row],[Т2]]+Таблица1[[#This Row],[Lдуг 2,мм]]</f>
        <v>3510080.208342731</v>
      </c>
      <c r="CA75" s="65">
        <f>Таблица1[[#This Row],[Т3]]+Таблица1[[#This Row],[Lпрям2, мм]]</f>
        <v>3513802.208342731</v>
      </c>
      <c r="CB75" s="65">
        <f>Таблица1[[#This Row],[Т4]]+Таблица1[[#This Row],[Lдуг 3,мм]]</f>
        <v>3514929.2158111497</v>
      </c>
      <c r="CC75" s="65">
        <f>Таблица1[[#This Row],[Т5]]+Таблица1[[#This Row],[Lпрям3, мм]]</f>
        <v>3516773.87581386</v>
      </c>
      <c r="CD75" s="65">
        <f>Таблица1[[#This Row],[Т6]]+Таблица1[[#This Row],[Lдуг 4,мм]]</f>
        <v>3517900.9610743918</v>
      </c>
      <c r="CE75" s="65">
        <f>Таблица1[[#This Row],[Т7]]+Таблица1[[#This Row],[Lпрям4, мм]]</f>
        <v>3518651.0610743919</v>
      </c>
      <c r="CF75" s="72">
        <f>Таблица1[[#This Row],[Т8]]+Таблица1[[#This Row],[Lдуг 5,мм]]</f>
        <v>3519123.6400957862</v>
      </c>
      <c r="CG75" s="65">
        <f>Таблица1[[#This Row],[Т9]]+Таблица1[[#This Row],[Lпрям5, мм]]</f>
        <v>3525465.5370282382</v>
      </c>
      <c r="CH75" s="65">
        <f>Таблица1[[#This Row],[Т10]]+Таблица1[[#This Row],[Lдуг 6,мм]]</f>
        <v>3527065.1624086793</v>
      </c>
      <c r="CI75" s="66">
        <f>Таблица1[[#This Row],[Т11]]+Таблица1[[#This Row],[Lпрям6, мм]]</f>
        <v>3528386.8418603805</v>
      </c>
      <c r="CJ75" s="64">
        <f>Таблица1[[#This Row],[Т12]]-Таблица1[[#This Row],[Т12]]</f>
        <v>0</v>
      </c>
      <c r="CK75" s="65">
        <f>Таблица1[[#This Row],[Т12]]-Таблица1[[#This Row],[Т11]]</f>
        <v>1321.6794517012313</v>
      </c>
      <c r="CL75" s="65">
        <f>Таблица1[[#This Row],[Т12]]-Таблица1[[#This Row],[Т10]]</f>
        <v>2921.3048321423121</v>
      </c>
      <c r="CM75" s="65">
        <f>Таблица1[[#This Row],[Т12]]-Таблица1[[#This Row],[Т9]]</f>
        <v>9263.2017645942979</v>
      </c>
      <c r="CN75" s="65">
        <f>Таблица1[[#This Row],[Т12]]-Таблица1[[#This Row],[Т8]]</f>
        <v>9735.7807859885506</v>
      </c>
      <c r="CO75" s="65">
        <f>Таблица1[[#This Row],[Т12]]-Таблица1[[#This Row],[Т7]]</f>
        <v>10485.880785988644</v>
      </c>
      <c r="CP75" s="65">
        <f>Таблица1[[#This Row],[Т12]]-Таблица1[[#This Row],[Т6]]</f>
        <v>11612.966046520509</v>
      </c>
      <c r="CQ75" s="65">
        <f>Таблица1[[#This Row],[Т12]]-Таблица1[[#This Row],[Т5]]</f>
        <v>13457.626049230807</v>
      </c>
      <c r="CR75" s="65">
        <f>Таблица1[[#This Row],[Т12]]-Таблица1[[#This Row],[Т4]]</f>
        <v>14584.63351764949</v>
      </c>
      <c r="CS75" s="65">
        <f>Таблица1[[#This Row],[Т12]]-Таблица1[[#This Row],[Т3]]</f>
        <v>18306.63351764949</v>
      </c>
      <c r="CT75" s="65">
        <f>Таблица1[[#This Row],[Т12]]-Таблица1[[#This Row],[Т2]]</f>
        <v>19370.80317316018</v>
      </c>
      <c r="CU75" s="65">
        <f>Таблица1[[#This Row],[Т12]]-Таблица1[[#This Row],[Т1]]</f>
        <v>21257.102989526931</v>
      </c>
      <c r="CV75" s="65">
        <f>Таблица1[[#This Row],[Lкан_леб,мм]]+Таблица1[[#This Row],[Lкан_дуг, мм]]+Таблица1[[#This Row],[Lкан_прям, мм]]</f>
        <v>3528386.8418603814</v>
      </c>
      <c r="CW75" s="60">
        <f>3511128.4-(Таблица1[[#This Row],[Lкан_леб,мм]]+Таблица1[[#This Row],[∆Lлеб из за стрел]])</f>
        <v>3998.6611291463487</v>
      </c>
    </row>
    <row r="76" spans="1:101" x14ac:dyDescent="0.25">
      <c r="A76">
        <v>75</v>
      </c>
      <c r="B76">
        <v>87.74496644295283</v>
      </c>
      <c r="C76">
        <v>2.2650335570471718</v>
      </c>
      <c r="D76">
        <v>-424.57970948358394</v>
      </c>
      <c r="E76">
        <v>6549.6127388412406</v>
      </c>
      <c r="F76">
        <v>293.0534482095174</v>
      </c>
      <c r="G76">
        <v>5786.7379778355898</v>
      </c>
      <c r="H76">
        <v>292.9198005164161</v>
      </c>
      <c r="I76">
        <v>5227.9332925682174</v>
      </c>
      <c r="J76">
        <v>1321.6794462730224</v>
      </c>
      <c r="K76">
        <v>15806.456588194646</v>
      </c>
      <c r="L76">
        <v>5400.2355667312349</v>
      </c>
      <c r="M76">
        <v>3507180.1497054552</v>
      </c>
      <c r="N76">
        <v>0</v>
      </c>
      <c r="O76">
        <v>8</v>
      </c>
      <c r="P76">
        <v>-3322.5</v>
      </c>
      <c r="Q76">
        <v>-2811.96</v>
      </c>
      <c r="R76">
        <v>-3280</v>
      </c>
      <c r="S76">
        <v>-914.66</v>
      </c>
      <c r="T76">
        <v>-7002</v>
      </c>
      <c r="U76">
        <v>520.34</v>
      </c>
      <c r="V76">
        <v>-7002.1</v>
      </c>
      <c r="W76">
        <v>2365</v>
      </c>
      <c r="X76">
        <v>-6252</v>
      </c>
      <c r="Y76">
        <v>3800</v>
      </c>
      <c r="Z76">
        <v>-424.57970948358394</v>
      </c>
      <c r="AA76">
        <v>6549.6127388412406</v>
      </c>
      <c r="AB76">
        <v>0</v>
      </c>
      <c r="AC76">
        <v>1064.1696555107644</v>
      </c>
      <c r="AD76">
        <v>1127.0074684186504</v>
      </c>
      <c r="AE76">
        <v>1127.0852605320265</v>
      </c>
      <c r="AF76">
        <v>477.46341161157682</v>
      </c>
      <c r="AG76">
        <v>1604.5097706582162</v>
      </c>
      <c r="AH76">
        <v>1886.2998163666878</v>
      </c>
      <c r="AI76">
        <v>3721.9999999999995</v>
      </c>
      <c r="AJ76">
        <v>1844.6600027105269</v>
      </c>
      <c r="AK76">
        <v>750.10000000000059</v>
      </c>
      <c r="AL76">
        <v>6281.7173174157124</v>
      </c>
      <c r="AM76">
        <v>1321.6794517017183</v>
      </c>
      <c r="AN76">
        <v>-95.021003558665456</v>
      </c>
      <c r="AO76">
        <v>-180</v>
      </c>
      <c r="AP76">
        <v>-90.003106034687008</v>
      </c>
      <c r="AQ76">
        <v>1.2722218725854067E-14</v>
      </c>
      <c r="AR76">
        <v>-38.127718964823643</v>
      </c>
      <c r="AS76">
        <v>89.999999566492633</v>
      </c>
      <c r="AT76">
        <v>-2400.1625746957502</v>
      </c>
      <c r="AU76">
        <v>-3280</v>
      </c>
      <c r="AV76">
        <v>-7719.4999989457119</v>
      </c>
      <c r="AW76">
        <v>-7002.1</v>
      </c>
      <c r="AX76">
        <v>-5809.003652633377</v>
      </c>
      <c r="AY76">
        <v>292.92029051641612</v>
      </c>
      <c r="AZ76">
        <v>-2730.9252207921031</v>
      </c>
      <c r="BA76">
        <v>-197.16</v>
      </c>
      <c r="BB76">
        <v>520.3011039433311</v>
      </c>
      <c r="BC76">
        <v>3082.5000000000005</v>
      </c>
      <c r="BD76">
        <v>3235.5883716472258</v>
      </c>
      <c r="BE76">
        <v>6549.6127442699399</v>
      </c>
      <c r="BF76">
        <v>-2565.2532760267472</v>
      </c>
      <c r="BG76">
        <v>-7002</v>
      </c>
      <c r="BH76">
        <v>-7719.5999989457123</v>
      </c>
      <c r="BI76">
        <v>-6252</v>
      </c>
      <c r="BJ76">
        <v>-867.57605685020667</v>
      </c>
      <c r="BK76">
        <v>292.92030051641609</v>
      </c>
      <c r="BL76">
        <v>-851.86373761518519</v>
      </c>
      <c r="BM76">
        <v>-197.16</v>
      </c>
      <c r="BN76">
        <v>2364.9611039433312</v>
      </c>
      <c r="BO76">
        <v>3082.5000000000005</v>
      </c>
      <c r="BP76">
        <v>7114.0243671940152</v>
      </c>
      <c r="BQ76">
        <v>5227.9332925682211</v>
      </c>
      <c r="BR76">
        <v>0</v>
      </c>
      <c r="BS76">
        <v>84.97899644133453</v>
      </c>
      <c r="BT76">
        <v>89.996893965312992</v>
      </c>
      <c r="BU76">
        <v>90.003106034687022</v>
      </c>
      <c r="BV76">
        <v>38.127718964823657</v>
      </c>
      <c r="BW76">
        <v>128.1277185313163</v>
      </c>
      <c r="BX76" s="69">
        <f>Таблица1[[#This Row],[Lкан_леб,мм]]</f>
        <v>3507180.1497054552</v>
      </c>
      <c r="BY76" s="65">
        <f>Таблица1[[#This Row],[Т1]]+Таблица1[[#This Row],[Lпрям1, мм]]</f>
        <v>3509066.4495218219</v>
      </c>
      <c r="BZ76" s="65">
        <f>Таблица1[[#This Row],[Т2]]+Таблица1[[#This Row],[Lдуг 2,мм]]</f>
        <v>3510130.6191773326</v>
      </c>
      <c r="CA76" s="65">
        <f>Таблица1[[#This Row],[Т3]]+Таблица1[[#This Row],[Lпрям2, мм]]</f>
        <v>3513852.6191773326</v>
      </c>
      <c r="CB76" s="65">
        <f>Таблица1[[#This Row],[Т4]]+Таблица1[[#This Row],[Lдуг 3,мм]]</f>
        <v>3514979.6266457513</v>
      </c>
      <c r="CC76" s="65">
        <f>Таблица1[[#This Row],[Т5]]+Таблица1[[#This Row],[Lпрям3, мм]]</f>
        <v>3516824.2866484616</v>
      </c>
      <c r="CD76" s="65">
        <f>Таблица1[[#This Row],[Т6]]+Таблица1[[#This Row],[Lдуг 4,мм]]</f>
        <v>3517951.3719089935</v>
      </c>
      <c r="CE76" s="65">
        <f>Таблица1[[#This Row],[Т7]]+Таблица1[[#This Row],[Lпрям4, мм]]</f>
        <v>3518701.4719089936</v>
      </c>
      <c r="CF76" s="72">
        <f>Таблица1[[#This Row],[Т8]]+Таблица1[[#This Row],[Lдуг 5,мм]]</f>
        <v>3519178.9353206051</v>
      </c>
      <c r="CG76" s="65">
        <f>Таблица1[[#This Row],[Т9]]+Таблица1[[#This Row],[Lпрям5, мм]]</f>
        <v>3525460.6526380209</v>
      </c>
      <c r="CH76" s="65">
        <f>Таблица1[[#This Row],[Т10]]+Таблица1[[#This Row],[Lдуг 6,мм]]</f>
        <v>3527065.1624086793</v>
      </c>
      <c r="CI76" s="66">
        <f>Таблица1[[#This Row],[Т11]]+Таблица1[[#This Row],[Lпрям6, мм]]</f>
        <v>3528386.841860381</v>
      </c>
      <c r="CJ76" s="64">
        <f>Таблица1[[#This Row],[Т12]]-Таблица1[[#This Row],[Т12]]</f>
        <v>0</v>
      </c>
      <c r="CK76" s="65">
        <f>Таблица1[[#This Row],[Т12]]-Таблица1[[#This Row],[Т11]]</f>
        <v>1321.679451701697</v>
      </c>
      <c r="CL76" s="65">
        <f>Таблица1[[#This Row],[Т12]]-Таблица1[[#This Row],[Т10]]</f>
        <v>2926.1892223600298</v>
      </c>
      <c r="CM76" s="65">
        <f>Таблица1[[#This Row],[Т12]]-Таблица1[[#This Row],[Т9]]</f>
        <v>9207.9065397758968</v>
      </c>
      <c r="CN76" s="65">
        <f>Таблица1[[#This Row],[Т12]]-Таблица1[[#This Row],[Т8]]</f>
        <v>9685.3699513874017</v>
      </c>
      <c r="CO76" s="65">
        <f>Таблица1[[#This Row],[Т12]]-Таблица1[[#This Row],[Т7]]</f>
        <v>10435.469951387495</v>
      </c>
      <c r="CP76" s="65">
        <f>Таблица1[[#This Row],[Т12]]-Таблица1[[#This Row],[Т6]]</f>
        <v>11562.55521191936</v>
      </c>
      <c r="CQ76" s="65">
        <f>Таблица1[[#This Row],[Т12]]-Таблица1[[#This Row],[Т5]]</f>
        <v>13407.215214629658</v>
      </c>
      <c r="CR76" s="65">
        <f>Таблица1[[#This Row],[Т12]]-Таблица1[[#This Row],[Т4]]</f>
        <v>14534.222683048341</v>
      </c>
      <c r="CS76" s="65">
        <f>Таблица1[[#This Row],[Т12]]-Таблица1[[#This Row],[Т3]]</f>
        <v>18256.222683048341</v>
      </c>
      <c r="CT76" s="65">
        <f>Таблица1[[#This Row],[Т12]]-Таблица1[[#This Row],[Т2]]</f>
        <v>19320.392338559031</v>
      </c>
      <c r="CU76" s="65">
        <f>Таблица1[[#This Row],[Т12]]-Таблица1[[#This Row],[Т1]]</f>
        <v>21206.692154925782</v>
      </c>
      <c r="CV76" s="65">
        <f>Таблица1[[#This Row],[Lкан_леб,мм]]+Таблица1[[#This Row],[Lкан_дуг, мм]]+Таблица1[[#This Row],[Lкан_прям, мм]]</f>
        <v>3528386.841860381</v>
      </c>
      <c r="CW76" s="60">
        <f>3511128.4-(Таблица1[[#This Row],[Lкан_леб,мм]]+Таблица1[[#This Row],[∆Lлеб из за стрел]])</f>
        <v>3948.2502945447341</v>
      </c>
    </row>
    <row r="77" spans="1:101" x14ac:dyDescent="0.25">
      <c r="A77">
        <v>76</v>
      </c>
      <c r="B77">
        <v>88.255033557046787</v>
      </c>
      <c r="C77">
        <v>1.7549664429532157</v>
      </c>
      <c r="D77">
        <v>-490.77707977144343</v>
      </c>
      <c r="E77">
        <v>6551.9244019500229</v>
      </c>
      <c r="F77">
        <v>226.85607792165789</v>
      </c>
      <c r="G77">
        <v>5789.0496409443713</v>
      </c>
      <c r="H77">
        <v>226.72243022855668</v>
      </c>
      <c r="I77">
        <v>5230.2449556770116</v>
      </c>
      <c r="J77">
        <v>1321.6794462730111</v>
      </c>
      <c r="K77">
        <v>15746.117932347019</v>
      </c>
      <c r="L77">
        <v>5410.074531062749</v>
      </c>
      <c r="M77">
        <v>3507230.6493969713</v>
      </c>
      <c r="N77">
        <v>0</v>
      </c>
      <c r="O77">
        <v>8</v>
      </c>
      <c r="P77">
        <v>-3322.5</v>
      </c>
      <c r="Q77">
        <v>-2811.96</v>
      </c>
      <c r="R77">
        <v>-3280</v>
      </c>
      <c r="S77">
        <v>-914.66</v>
      </c>
      <c r="T77">
        <v>-7002</v>
      </c>
      <c r="U77">
        <v>520.34</v>
      </c>
      <c r="V77">
        <v>-7002.1</v>
      </c>
      <c r="W77">
        <v>2365</v>
      </c>
      <c r="X77">
        <v>-6252</v>
      </c>
      <c r="Y77">
        <v>3800</v>
      </c>
      <c r="Z77">
        <v>-490.77707977144343</v>
      </c>
      <c r="AA77">
        <v>6551.9244019500229</v>
      </c>
      <c r="AB77">
        <v>0</v>
      </c>
      <c r="AC77">
        <v>1064.1696555107644</v>
      </c>
      <c r="AD77">
        <v>1127.0074684186504</v>
      </c>
      <c r="AE77">
        <v>1127.0852605320265</v>
      </c>
      <c r="AF77">
        <v>482.38289377733435</v>
      </c>
      <c r="AG77">
        <v>1609.4292528239735</v>
      </c>
      <c r="AH77">
        <v>1886.2998163666878</v>
      </c>
      <c r="AI77">
        <v>3721.9999999999995</v>
      </c>
      <c r="AJ77">
        <v>1844.6600027105269</v>
      </c>
      <c r="AK77">
        <v>750.10000000000059</v>
      </c>
      <c r="AL77">
        <v>6221.3786615680974</v>
      </c>
      <c r="AM77">
        <v>1321.6794517017067</v>
      </c>
      <c r="AN77">
        <v>-95.021003558665456</v>
      </c>
      <c r="AO77">
        <v>-180</v>
      </c>
      <c r="AP77">
        <v>-90.003106034687008</v>
      </c>
      <c r="AQ77">
        <v>1.2722218725854067E-14</v>
      </c>
      <c r="AR77">
        <v>-38.520562958534846</v>
      </c>
      <c r="AS77">
        <v>89.999999566492619</v>
      </c>
      <c r="AT77">
        <v>-2400.1625746957502</v>
      </c>
      <c r="AU77">
        <v>-3280</v>
      </c>
      <c r="AV77">
        <v>-7719.4999989457119</v>
      </c>
      <c r="AW77">
        <v>-7002.1</v>
      </c>
      <c r="AX77">
        <v>-5805.1442518367821</v>
      </c>
      <c r="AY77">
        <v>226.7229202285566</v>
      </c>
      <c r="AZ77">
        <v>-2730.9252207921031</v>
      </c>
      <c r="BA77">
        <v>-197.16</v>
      </c>
      <c r="BB77">
        <v>520.3011039433311</v>
      </c>
      <c r="BC77">
        <v>3082.5000000000005</v>
      </c>
      <c r="BD77">
        <v>3238.6389839564113</v>
      </c>
      <c r="BE77">
        <v>6551.9244073787222</v>
      </c>
      <c r="BF77">
        <v>-2565.2532760267472</v>
      </c>
      <c r="BG77">
        <v>-7002</v>
      </c>
      <c r="BH77">
        <v>-7719.5999989457123</v>
      </c>
      <c r="BI77">
        <v>-6252</v>
      </c>
      <c r="BJ77">
        <v>-937.63282793466135</v>
      </c>
      <c r="BK77">
        <v>226.72293022855666</v>
      </c>
      <c r="BL77">
        <v>-851.86373761518519</v>
      </c>
      <c r="BM77">
        <v>-197.16</v>
      </c>
      <c r="BN77">
        <v>2364.9611039433312</v>
      </c>
      <c r="BO77">
        <v>3082.5000000000005</v>
      </c>
      <c r="BP77">
        <v>7113.2854179936121</v>
      </c>
      <c r="BQ77">
        <v>5230.2449556770152</v>
      </c>
      <c r="BR77">
        <v>0</v>
      </c>
      <c r="BS77">
        <v>84.97899644133453</v>
      </c>
      <c r="BT77">
        <v>89.996893965312992</v>
      </c>
      <c r="BU77">
        <v>90.003106034687022</v>
      </c>
      <c r="BV77">
        <v>38.520562958534853</v>
      </c>
      <c r="BW77">
        <v>128.52056252502746</v>
      </c>
      <c r="BX77" s="69">
        <f>Таблица1[[#This Row],[Lкан_леб,мм]]</f>
        <v>3507230.6493969713</v>
      </c>
      <c r="BY77" s="65">
        <f>Таблица1[[#This Row],[Т1]]+Таблица1[[#This Row],[Lпрям1, мм]]</f>
        <v>3509116.9492133381</v>
      </c>
      <c r="BZ77" s="65">
        <f>Таблица1[[#This Row],[Т2]]+Таблица1[[#This Row],[Lдуг 2,мм]]</f>
        <v>3510181.1188688488</v>
      </c>
      <c r="CA77" s="65">
        <f>Таблица1[[#This Row],[Т3]]+Таблица1[[#This Row],[Lпрям2, мм]]</f>
        <v>3513903.1188688488</v>
      </c>
      <c r="CB77" s="65">
        <f>Таблица1[[#This Row],[Т4]]+Таблица1[[#This Row],[Lдуг 3,мм]]</f>
        <v>3515030.1263372675</v>
      </c>
      <c r="CC77" s="65">
        <f>Таблица1[[#This Row],[Т5]]+Таблица1[[#This Row],[Lпрям3, мм]]</f>
        <v>3516874.7863399778</v>
      </c>
      <c r="CD77" s="65">
        <f>Таблица1[[#This Row],[Т6]]+Таблица1[[#This Row],[Lдуг 4,мм]]</f>
        <v>3518001.8716005096</v>
      </c>
      <c r="CE77" s="65">
        <f>Таблица1[[#This Row],[Т7]]+Таблица1[[#This Row],[Lпрям4, мм]]</f>
        <v>3518751.9716005097</v>
      </c>
      <c r="CF77" s="72">
        <f>Таблица1[[#This Row],[Т8]]+Таблица1[[#This Row],[Lдуг 5,мм]]</f>
        <v>3519234.3544942872</v>
      </c>
      <c r="CG77" s="65">
        <f>Таблица1[[#This Row],[Т9]]+Таблица1[[#This Row],[Lпрям5, мм]]</f>
        <v>3525455.7331558554</v>
      </c>
      <c r="CH77" s="65">
        <f>Таблица1[[#This Row],[Т10]]+Таблица1[[#This Row],[Lдуг 6,мм]]</f>
        <v>3527065.1624086793</v>
      </c>
      <c r="CI77" s="66">
        <f>Таблица1[[#This Row],[Т11]]+Таблица1[[#This Row],[Lпрям6, мм]]</f>
        <v>3528386.841860381</v>
      </c>
      <c r="CJ77" s="64">
        <f>Таблица1[[#This Row],[Т12]]-Таблица1[[#This Row],[Т12]]</f>
        <v>0</v>
      </c>
      <c r="CK77" s="65">
        <f>Таблица1[[#This Row],[Т12]]-Таблица1[[#This Row],[Т11]]</f>
        <v>1321.679451701697</v>
      </c>
      <c r="CL77" s="65">
        <f>Таблица1[[#This Row],[Т12]]-Таблица1[[#This Row],[Т10]]</f>
        <v>2931.1087045255117</v>
      </c>
      <c r="CM77" s="65">
        <f>Таблица1[[#This Row],[Т12]]-Таблица1[[#This Row],[Т9]]</f>
        <v>9152.4873660937883</v>
      </c>
      <c r="CN77" s="65">
        <f>Таблица1[[#This Row],[Т12]]-Таблица1[[#This Row],[Т8]]</f>
        <v>9634.8702598712407</v>
      </c>
      <c r="CO77" s="65">
        <f>Таблица1[[#This Row],[Т12]]-Таблица1[[#This Row],[Т7]]</f>
        <v>10384.970259871334</v>
      </c>
      <c r="CP77" s="65">
        <f>Таблица1[[#This Row],[Т12]]-Таблица1[[#This Row],[Т6]]</f>
        <v>11512.055520403199</v>
      </c>
      <c r="CQ77" s="65">
        <f>Таблица1[[#This Row],[Т12]]-Таблица1[[#This Row],[Т5]]</f>
        <v>13356.715523113497</v>
      </c>
      <c r="CR77" s="65">
        <f>Таблица1[[#This Row],[Т12]]-Таблица1[[#This Row],[Т4]]</f>
        <v>14483.72299153218</v>
      </c>
      <c r="CS77" s="65">
        <f>Таблица1[[#This Row],[Т12]]-Таблица1[[#This Row],[Т3]]</f>
        <v>18205.72299153218</v>
      </c>
      <c r="CT77" s="65">
        <f>Таблица1[[#This Row],[Т12]]-Таблица1[[#This Row],[Т2]]</f>
        <v>19269.892647042871</v>
      </c>
      <c r="CU77" s="65">
        <f>Таблица1[[#This Row],[Т12]]-Таблица1[[#This Row],[Т1]]</f>
        <v>21156.192463409621</v>
      </c>
      <c r="CV77" s="65">
        <f>Таблица1[[#This Row],[Lкан_леб,мм]]+Таблица1[[#This Row],[Lкан_дуг, мм]]+Таблица1[[#This Row],[Lкан_прям, мм]]</f>
        <v>3528386.8418603814</v>
      </c>
      <c r="CW77" s="60">
        <f>3511128.4-(Таблица1[[#This Row],[Lкан_леб,мм]]+Таблица1[[#This Row],[∆Lлеб из за стрел]])</f>
        <v>3897.7506030285731</v>
      </c>
    </row>
    <row r="78" spans="1:101" x14ac:dyDescent="0.25">
      <c r="A78">
        <v>77</v>
      </c>
      <c r="B78">
        <v>88.765100671140743</v>
      </c>
      <c r="C78">
        <v>1.2448993288592598</v>
      </c>
      <c r="D78">
        <v>-556.99240590827185</v>
      </c>
      <c r="E78">
        <v>6553.646669046012</v>
      </c>
      <c r="F78">
        <v>160.64075178482943</v>
      </c>
      <c r="G78">
        <v>5790.7719080403604</v>
      </c>
      <c r="H78">
        <v>160.50710409172834</v>
      </c>
      <c r="I78">
        <v>5231.9672227730989</v>
      </c>
      <c r="J78">
        <v>1321.6794462729133</v>
      </c>
      <c r="K78">
        <v>15685.620415120973</v>
      </c>
      <c r="L78">
        <v>5419.9858396321788</v>
      </c>
      <c r="M78">
        <v>3507281.2356056278</v>
      </c>
      <c r="N78">
        <v>0</v>
      </c>
      <c r="O78">
        <v>8</v>
      </c>
      <c r="P78">
        <v>-3322.5</v>
      </c>
      <c r="Q78">
        <v>-2811.96</v>
      </c>
      <c r="R78">
        <v>-3280</v>
      </c>
      <c r="S78">
        <v>-914.66</v>
      </c>
      <c r="T78">
        <v>-7002</v>
      </c>
      <c r="U78">
        <v>520.34</v>
      </c>
      <c r="V78">
        <v>-7002.1</v>
      </c>
      <c r="W78">
        <v>2365</v>
      </c>
      <c r="X78">
        <v>-6252</v>
      </c>
      <c r="Y78">
        <v>3800</v>
      </c>
      <c r="Z78">
        <v>-556.99240590827185</v>
      </c>
      <c r="AA78">
        <v>6553.646669046012</v>
      </c>
      <c r="AB78">
        <v>0</v>
      </c>
      <c r="AC78">
        <v>1064.1696555107644</v>
      </c>
      <c r="AD78">
        <v>1127.0074684186504</v>
      </c>
      <c r="AE78">
        <v>1127.0852605320265</v>
      </c>
      <c r="AF78">
        <v>487.33854806204886</v>
      </c>
      <c r="AG78">
        <v>1614.3849071086881</v>
      </c>
      <c r="AH78">
        <v>1886.2998163666878</v>
      </c>
      <c r="AI78">
        <v>3721.9999999999995</v>
      </c>
      <c r="AJ78">
        <v>1844.6600027105269</v>
      </c>
      <c r="AK78">
        <v>750.10000000000059</v>
      </c>
      <c r="AL78">
        <v>6160.88114434215</v>
      </c>
      <c r="AM78">
        <v>1321.679451701609</v>
      </c>
      <c r="AN78">
        <v>-95.021003558665456</v>
      </c>
      <c r="AO78">
        <v>-180</v>
      </c>
      <c r="AP78">
        <v>-90.003106034687008</v>
      </c>
      <c r="AQ78">
        <v>1.2722218725854067E-14</v>
      </c>
      <c r="AR78">
        <v>-38.916295467580227</v>
      </c>
      <c r="AS78">
        <v>89.999999566492605</v>
      </c>
      <c r="AT78">
        <v>-2400.1625746957502</v>
      </c>
      <c r="AU78">
        <v>-3280</v>
      </c>
      <c r="AV78">
        <v>-7719.4999989457119</v>
      </c>
      <c r="AW78">
        <v>-7002.1</v>
      </c>
      <c r="AX78">
        <v>-5801.2777130597933</v>
      </c>
      <c r="AY78">
        <v>160.50759409172821</v>
      </c>
      <c r="AZ78">
        <v>-2730.9252207921031</v>
      </c>
      <c r="BA78">
        <v>-197.16</v>
      </c>
      <c r="BB78">
        <v>520.3011039433311</v>
      </c>
      <c r="BC78">
        <v>3082.5000000000005</v>
      </c>
      <c r="BD78">
        <v>3241.7387080807143</v>
      </c>
      <c r="BE78">
        <v>6553.6466744747113</v>
      </c>
      <c r="BF78">
        <v>-2565.2532760267472</v>
      </c>
      <c r="BG78">
        <v>-7002</v>
      </c>
      <c r="BH78">
        <v>-7719.5999989457123</v>
      </c>
      <c r="BI78">
        <v>-6252</v>
      </c>
      <c r="BJ78">
        <v>-1007.7146928484781</v>
      </c>
      <c r="BK78">
        <v>160.50760409172833</v>
      </c>
      <c r="BL78">
        <v>-851.86373761518519</v>
      </c>
      <c r="BM78">
        <v>-197.16</v>
      </c>
      <c r="BN78">
        <v>2364.9611039433312</v>
      </c>
      <c r="BO78">
        <v>3082.5000000000005</v>
      </c>
      <c r="BP78">
        <v>7111.9079609652981</v>
      </c>
      <c r="BQ78">
        <v>5231.9672227731025</v>
      </c>
      <c r="BR78">
        <v>0</v>
      </c>
      <c r="BS78">
        <v>84.97899644133453</v>
      </c>
      <c r="BT78">
        <v>89.996893965312992</v>
      </c>
      <c r="BU78">
        <v>90.003106034687022</v>
      </c>
      <c r="BV78">
        <v>38.916295467580241</v>
      </c>
      <c r="BW78">
        <v>128.91629503407285</v>
      </c>
      <c r="BX78" s="69">
        <f>Таблица1[[#This Row],[Lкан_леб,мм]]</f>
        <v>3507281.2356056278</v>
      </c>
      <c r="BY78" s="65">
        <f>Таблица1[[#This Row],[Т1]]+Таблица1[[#This Row],[Lпрям1, мм]]</f>
        <v>3509167.5354219945</v>
      </c>
      <c r="BZ78" s="65">
        <f>Таблица1[[#This Row],[Т2]]+Таблица1[[#This Row],[Lдуг 2,мм]]</f>
        <v>3510231.7050775052</v>
      </c>
      <c r="CA78" s="65">
        <f>Таблица1[[#This Row],[Т3]]+Таблица1[[#This Row],[Lпрям2, мм]]</f>
        <v>3513953.7050775052</v>
      </c>
      <c r="CB78" s="65">
        <f>Таблица1[[#This Row],[Т4]]+Таблица1[[#This Row],[Lдуг 3,мм]]</f>
        <v>3515080.7125459239</v>
      </c>
      <c r="CC78" s="65">
        <f>Таблица1[[#This Row],[Т5]]+Таблица1[[#This Row],[Lпрям3, мм]]</f>
        <v>3516925.3725486342</v>
      </c>
      <c r="CD78" s="65">
        <f>Таблица1[[#This Row],[Т6]]+Таблица1[[#This Row],[Lдуг 4,мм]]</f>
        <v>3518052.4578091661</v>
      </c>
      <c r="CE78" s="65">
        <f>Таблица1[[#This Row],[Т7]]+Таблица1[[#This Row],[Lпрям4, мм]]</f>
        <v>3518802.5578091661</v>
      </c>
      <c r="CF78" s="72">
        <f>Таблица1[[#This Row],[Т8]]+Таблица1[[#This Row],[Lдуг 5,мм]]</f>
        <v>3519289.896357228</v>
      </c>
      <c r="CG78" s="65">
        <f>Таблица1[[#This Row],[Т9]]+Таблица1[[#This Row],[Lпрям5, мм]]</f>
        <v>3525450.7775015701</v>
      </c>
      <c r="CH78" s="65">
        <f>Таблица1[[#This Row],[Т10]]+Таблица1[[#This Row],[Lдуг 6,мм]]</f>
        <v>3527065.1624086788</v>
      </c>
      <c r="CI78" s="66">
        <f>Таблица1[[#This Row],[Т11]]+Таблица1[[#This Row],[Lпрям6, мм]]</f>
        <v>3528386.8418603805</v>
      </c>
      <c r="CJ78" s="64">
        <f>Таблица1[[#This Row],[Т12]]-Таблица1[[#This Row],[Т12]]</f>
        <v>0</v>
      </c>
      <c r="CK78" s="65">
        <f>Таблица1[[#This Row],[Т12]]-Таблица1[[#This Row],[Т11]]</f>
        <v>1321.679451701697</v>
      </c>
      <c r="CL78" s="65">
        <f>Таблица1[[#This Row],[Т12]]-Таблица1[[#This Row],[Т10]]</f>
        <v>2936.0643588104285</v>
      </c>
      <c r="CM78" s="65">
        <f>Таблица1[[#This Row],[Т12]]-Таблица1[[#This Row],[Т9]]</f>
        <v>9096.9455031524412</v>
      </c>
      <c r="CN78" s="65">
        <f>Таблица1[[#This Row],[Т12]]-Таблица1[[#This Row],[Т8]]</f>
        <v>9584.2840512143448</v>
      </c>
      <c r="CO78" s="65">
        <f>Таблица1[[#This Row],[Т12]]-Таблица1[[#This Row],[Т7]]</f>
        <v>10334.384051214438</v>
      </c>
      <c r="CP78" s="65">
        <f>Таблица1[[#This Row],[Т12]]-Таблица1[[#This Row],[Т6]]</f>
        <v>11461.469311746303</v>
      </c>
      <c r="CQ78" s="65">
        <f>Таблица1[[#This Row],[Т12]]-Таблица1[[#This Row],[Т5]]</f>
        <v>13306.129314456601</v>
      </c>
      <c r="CR78" s="65">
        <f>Таблица1[[#This Row],[Т12]]-Таблица1[[#This Row],[Т4]]</f>
        <v>14433.136782875285</v>
      </c>
      <c r="CS78" s="65">
        <f>Таблица1[[#This Row],[Т12]]-Таблица1[[#This Row],[Т3]]</f>
        <v>18155.136782875285</v>
      </c>
      <c r="CT78" s="65">
        <f>Таблица1[[#This Row],[Т12]]-Таблица1[[#This Row],[Т2]]</f>
        <v>19219.306438385975</v>
      </c>
      <c r="CU78" s="65">
        <f>Таблица1[[#This Row],[Т12]]-Таблица1[[#This Row],[Т1]]</f>
        <v>21105.606254752725</v>
      </c>
      <c r="CV78" s="65">
        <f>Таблица1[[#This Row],[Lкан_леб,мм]]+Таблица1[[#This Row],[Lкан_дуг, мм]]+Таблица1[[#This Row],[Lкан_прям, мм]]</f>
        <v>3528386.841860381</v>
      </c>
      <c r="CW78" s="60">
        <f>3511128.4-(Таблица1[[#This Row],[Lкан_леб,мм]]+Таблица1[[#This Row],[∆Lлеб из за стрел]])</f>
        <v>3847.1643943721429</v>
      </c>
    </row>
    <row r="79" spans="1:101" x14ac:dyDescent="0.25">
      <c r="A79">
        <v>78</v>
      </c>
      <c r="B79">
        <v>89.2751677852347</v>
      </c>
      <c r="C79">
        <v>0.73483221476530403</v>
      </c>
      <c r="D79">
        <v>-623.22044024194554</v>
      </c>
      <c r="E79">
        <v>6554.7794036372625</v>
      </c>
      <c r="F79">
        <v>94.412717451155729</v>
      </c>
      <c r="G79">
        <v>5791.9046426316118</v>
      </c>
      <c r="H79">
        <v>94.279069758054646</v>
      </c>
      <c r="I79">
        <v>5233.0999573645777</v>
      </c>
      <c r="J79">
        <v>1321.6794462726841</v>
      </c>
      <c r="K79">
        <v>15624.964176063164</v>
      </c>
      <c r="L79">
        <v>5429.971743364762</v>
      </c>
      <c r="M79">
        <v>3507331.9059409532</v>
      </c>
      <c r="N79">
        <v>0</v>
      </c>
      <c r="O79">
        <v>8</v>
      </c>
      <c r="P79">
        <v>-3322.5</v>
      </c>
      <c r="Q79">
        <v>-2811.96</v>
      </c>
      <c r="R79">
        <v>-3280</v>
      </c>
      <c r="S79">
        <v>-914.66</v>
      </c>
      <c r="T79">
        <v>-7002</v>
      </c>
      <c r="U79">
        <v>520.34</v>
      </c>
      <c r="V79">
        <v>-7002.1</v>
      </c>
      <c r="W79">
        <v>2365</v>
      </c>
      <c r="X79">
        <v>-6252</v>
      </c>
      <c r="Y79">
        <v>3800</v>
      </c>
      <c r="Z79">
        <v>-623.22044024194554</v>
      </c>
      <c r="AA79">
        <v>6554.7794036372625</v>
      </c>
      <c r="AB79">
        <v>0</v>
      </c>
      <c r="AC79">
        <v>1064.1696555107644</v>
      </c>
      <c r="AD79">
        <v>1127.0074684186504</v>
      </c>
      <c r="AE79">
        <v>1127.0852605320265</v>
      </c>
      <c r="AF79">
        <v>492.33149992834058</v>
      </c>
      <c r="AG79">
        <v>1619.3778589749797</v>
      </c>
      <c r="AH79">
        <v>1886.2998163666878</v>
      </c>
      <c r="AI79">
        <v>3721.9999999999995</v>
      </c>
      <c r="AJ79">
        <v>1844.6600027105269</v>
      </c>
      <c r="AK79">
        <v>750.10000000000059</v>
      </c>
      <c r="AL79">
        <v>6100.22490528457</v>
      </c>
      <c r="AM79">
        <v>1321.6794517013798</v>
      </c>
      <c r="AN79">
        <v>-95.021003558665456</v>
      </c>
      <c r="AO79">
        <v>-180</v>
      </c>
      <c r="AP79">
        <v>-90.003106034687008</v>
      </c>
      <c r="AQ79">
        <v>1.2722218725854067E-14</v>
      </c>
      <c r="AR79">
        <v>-39.315006365490305</v>
      </c>
      <c r="AS79">
        <v>89.999999566492619</v>
      </c>
      <c r="AT79">
        <v>-2400.1625746957502</v>
      </c>
      <c r="AU79">
        <v>-3280</v>
      </c>
      <c r="AV79">
        <v>-7719.4999989457119</v>
      </c>
      <c r="AW79">
        <v>-7002.1</v>
      </c>
      <c r="AX79">
        <v>-5797.4038188271488</v>
      </c>
      <c r="AY79">
        <v>94.279559758054461</v>
      </c>
      <c r="AZ79">
        <v>-2730.9252207921031</v>
      </c>
      <c r="BA79">
        <v>-197.16</v>
      </c>
      <c r="BB79">
        <v>520.3011039433311</v>
      </c>
      <c r="BC79">
        <v>3082.5000000000005</v>
      </c>
      <c r="BD79">
        <v>3244.8886939873582</v>
      </c>
      <c r="BE79">
        <v>6554.7794090659618</v>
      </c>
      <c r="BF79">
        <v>-2565.2532760267472</v>
      </c>
      <c r="BG79">
        <v>-7002</v>
      </c>
      <c r="BH79">
        <v>-7719.5999989457123</v>
      </c>
      <c r="BI79">
        <v>-6252</v>
      </c>
      <c r="BJ79">
        <v>-1077.8166214147957</v>
      </c>
      <c r="BK79">
        <v>94.279569758054649</v>
      </c>
      <c r="BL79">
        <v>-851.86373761518519</v>
      </c>
      <c r="BM79">
        <v>-197.16</v>
      </c>
      <c r="BN79">
        <v>2364.9611039433312</v>
      </c>
      <c r="BO79">
        <v>3082.5000000000005</v>
      </c>
      <c r="BP79">
        <v>7109.8907096499042</v>
      </c>
      <c r="BQ79">
        <v>5233.0999573645813</v>
      </c>
      <c r="BR79">
        <v>0</v>
      </c>
      <c r="BS79">
        <v>84.97899644133453</v>
      </c>
      <c r="BT79">
        <v>89.996893965312992</v>
      </c>
      <c r="BU79">
        <v>90.003106034687022</v>
      </c>
      <c r="BV79">
        <v>39.315006365490319</v>
      </c>
      <c r="BW79">
        <v>129.31500593198294</v>
      </c>
      <c r="BX79" s="69">
        <f>Таблица1[[#This Row],[Lкан_леб,мм]]</f>
        <v>3507331.9059409532</v>
      </c>
      <c r="BY79" s="65">
        <f>Таблица1[[#This Row],[Т1]]+Таблица1[[#This Row],[Lпрям1, мм]]</f>
        <v>3509218.2057573199</v>
      </c>
      <c r="BZ79" s="65">
        <f>Таблица1[[#This Row],[Т2]]+Таблица1[[#This Row],[Lдуг 2,мм]]</f>
        <v>3510282.3754128306</v>
      </c>
      <c r="CA79" s="65">
        <f>Таблица1[[#This Row],[Т3]]+Таблица1[[#This Row],[Lпрям2, мм]]</f>
        <v>3514004.3754128306</v>
      </c>
      <c r="CB79" s="65">
        <f>Таблица1[[#This Row],[Т4]]+Таблица1[[#This Row],[Lдуг 3,мм]]</f>
        <v>3515131.3828812493</v>
      </c>
      <c r="CC79" s="65">
        <f>Таблица1[[#This Row],[Т5]]+Таблица1[[#This Row],[Lпрям3, мм]]</f>
        <v>3516976.0428839596</v>
      </c>
      <c r="CD79" s="65">
        <f>Таблица1[[#This Row],[Т6]]+Таблица1[[#This Row],[Lдуг 4,мм]]</f>
        <v>3518103.1281444915</v>
      </c>
      <c r="CE79" s="65">
        <f>Таблица1[[#This Row],[Т7]]+Таблица1[[#This Row],[Lпрям4, мм]]</f>
        <v>3518853.2281444916</v>
      </c>
      <c r="CF79" s="72">
        <f>Таблица1[[#This Row],[Т8]]+Таблица1[[#This Row],[Lдуг 5,мм]]</f>
        <v>3519345.5596444197</v>
      </c>
      <c r="CG79" s="65">
        <f>Таблица1[[#This Row],[Т9]]+Таблица1[[#This Row],[Lпрям5, мм]]</f>
        <v>3525445.7845497043</v>
      </c>
      <c r="CH79" s="65">
        <f>Таблица1[[#This Row],[Т10]]+Таблица1[[#This Row],[Lдуг 6,мм]]</f>
        <v>3527065.1624086793</v>
      </c>
      <c r="CI79" s="66">
        <f>Таблица1[[#This Row],[Т11]]+Таблица1[[#This Row],[Lпрям6, мм]]</f>
        <v>3528386.8418603805</v>
      </c>
      <c r="CJ79" s="64">
        <f>Таблица1[[#This Row],[Т12]]-Таблица1[[#This Row],[Т12]]</f>
        <v>0</v>
      </c>
      <c r="CK79" s="65">
        <f>Таблица1[[#This Row],[Т12]]-Таблица1[[#This Row],[Т11]]</f>
        <v>1321.6794517012313</v>
      </c>
      <c r="CL79" s="65">
        <f>Таблица1[[#This Row],[Т12]]-Таблица1[[#This Row],[Т10]]</f>
        <v>2941.0573106762022</v>
      </c>
      <c r="CM79" s="65">
        <f>Таблица1[[#This Row],[Т12]]-Таблица1[[#This Row],[Т9]]</f>
        <v>9041.2822159607895</v>
      </c>
      <c r="CN79" s="65">
        <f>Таблица1[[#This Row],[Т12]]-Таблица1[[#This Row],[Т8]]</f>
        <v>9533.6137158889323</v>
      </c>
      <c r="CO79" s="65">
        <f>Таблица1[[#This Row],[Т12]]-Таблица1[[#This Row],[Т7]]</f>
        <v>10283.713715889025</v>
      </c>
      <c r="CP79" s="65">
        <f>Таблица1[[#This Row],[Т12]]-Таблица1[[#This Row],[Т6]]</f>
        <v>11410.798976420891</v>
      </c>
      <c r="CQ79" s="65">
        <f>Таблица1[[#This Row],[Т12]]-Таблица1[[#This Row],[Т5]]</f>
        <v>13255.458979131188</v>
      </c>
      <c r="CR79" s="65">
        <f>Таблица1[[#This Row],[Т12]]-Таблица1[[#This Row],[Т4]]</f>
        <v>14382.466447549872</v>
      </c>
      <c r="CS79" s="65">
        <f>Таблица1[[#This Row],[Т12]]-Таблица1[[#This Row],[Т3]]</f>
        <v>18104.466447549872</v>
      </c>
      <c r="CT79" s="65">
        <f>Таблица1[[#This Row],[Т12]]-Таблица1[[#This Row],[Т2]]</f>
        <v>19168.636103060562</v>
      </c>
      <c r="CU79" s="65">
        <f>Таблица1[[#This Row],[Т12]]-Таблица1[[#This Row],[Т1]]</f>
        <v>21054.935919427313</v>
      </c>
      <c r="CV79" s="65">
        <f>Таблица1[[#This Row],[Lкан_леб,мм]]+Таблица1[[#This Row],[Lкан_дуг, мм]]+Таблица1[[#This Row],[Lкан_прям, мм]]</f>
        <v>3528386.841860381</v>
      </c>
      <c r="CW79" s="60">
        <f>3511128.4-(Таблица1[[#This Row],[Lкан_леб,мм]]+Таблица1[[#This Row],[∆Lлеб из за стрел]])</f>
        <v>3796.4940590467304</v>
      </c>
    </row>
    <row r="80" spans="1:101" x14ac:dyDescent="0.25">
      <c r="A80">
        <v>79</v>
      </c>
      <c r="B80">
        <v>89.785234899328657</v>
      </c>
      <c r="C80">
        <v>0.22476510067134822</v>
      </c>
      <c r="D80">
        <v>-689.45593411319942</v>
      </c>
      <c r="E80">
        <v>6555.3225159530621</v>
      </c>
      <c r="F80">
        <v>28.177223579901863</v>
      </c>
      <c r="G80">
        <v>5792.4477549474104</v>
      </c>
      <c r="H80">
        <v>28.043575886800681</v>
      </c>
      <c r="I80">
        <v>5233.6430696805301</v>
      </c>
      <c r="J80">
        <v>1321.6794462725313</v>
      </c>
      <c r="K80">
        <v>15564.149312483705</v>
      </c>
      <c r="L80">
        <v>5440.0345886030191</v>
      </c>
      <c r="M80">
        <v>3507382.657959294</v>
      </c>
      <c r="N80">
        <v>0</v>
      </c>
      <c r="O80">
        <v>8</v>
      </c>
      <c r="P80">
        <v>-3322.5</v>
      </c>
      <c r="Q80">
        <v>-2811.96</v>
      </c>
      <c r="R80">
        <v>-3280</v>
      </c>
      <c r="S80">
        <v>-914.66</v>
      </c>
      <c r="T80">
        <v>-7002</v>
      </c>
      <c r="U80">
        <v>520.34</v>
      </c>
      <c r="V80">
        <v>-7002.1</v>
      </c>
      <c r="W80">
        <v>2365</v>
      </c>
      <c r="X80">
        <v>-6252</v>
      </c>
      <c r="Y80">
        <v>3800</v>
      </c>
      <c r="Z80">
        <v>-689.45593411319942</v>
      </c>
      <c r="AA80">
        <v>6555.3225159530621</v>
      </c>
      <c r="AB80">
        <v>0</v>
      </c>
      <c r="AC80">
        <v>1064.1696555107644</v>
      </c>
      <c r="AD80">
        <v>1127.0074684186504</v>
      </c>
      <c r="AE80">
        <v>1127.0852605320265</v>
      </c>
      <c r="AF80">
        <v>497.36292254746945</v>
      </c>
      <c r="AG80">
        <v>1624.4092815941087</v>
      </c>
      <c r="AH80">
        <v>1886.2998163666878</v>
      </c>
      <c r="AI80">
        <v>3721.9999999999995</v>
      </c>
      <c r="AJ80">
        <v>1844.6600027105269</v>
      </c>
      <c r="AK80">
        <v>750.10000000000059</v>
      </c>
      <c r="AL80">
        <v>6039.4100417052632</v>
      </c>
      <c r="AM80">
        <v>1321.6794517012272</v>
      </c>
      <c r="AN80">
        <v>-95.021003558665456</v>
      </c>
      <c r="AO80">
        <v>-180</v>
      </c>
      <c r="AP80">
        <v>-90.003106034687008</v>
      </c>
      <c r="AQ80">
        <v>1.2722218725854067E-14</v>
      </c>
      <c r="AR80">
        <v>-39.716789335556847</v>
      </c>
      <c r="AS80">
        <v>89.999999566492633</v>
      </c>
      <c r="AT80">
        <v>-2400.1625746957502</v>
      </c>
      <c r="AU80">
        <v>-3280</v>
      </c>
      <c r="AV80">
        <v>-7719.4999989457119</v>
      </c>
      <c r="AW80">
        <v>-7002.1</v>
      </c>
      <c r="AX80">
        <v>-5793.522345555577</v>
      </c>
      <c r="AY80">
        <v>28.044065886800638</v>
      </c>
      <c r="AZ80">
        <v>-2730.9252207921031</v>
      </c>
      <c r="BA80">
        <v>-197.16</v>
      </c>
      <c r="BB80">
        <v>520.3011039433311</v>
      </c>
      <c r="BC80">
        <v>3082.5000000000005</v>
      </c>
      <c r="BD80">
        <v>3248.0901428900361</v>
      </c>
      <c r="BE80">
        <v>6555.3225213817614</v>
      </c>
      <c r="BF80">
        <v>-2565.2532760267472</v>
      </c>
      <c r="BG80">
        <v>-7002</v>
      </c>
      <c r="BH80">
        <v>-7719.5999989457123</v>
      </c>
      <c r="BI80">
        <v>-6252</v>
      </c>
      <c r="BJ80">
        <v>-1147.9335885576218</v>
      </c>
      <c r="BK80">
        <v>28.044075886800684</v>
      </c>
      <c r="BL80">
        <v>-851.86373761518519</v>
      </c>
      <c r="BM80">
        <v>-197.16</v>
      </c>
      <c r="BN80">
        <v>2364.9611039433312</v>
      </c>
      <c r="BO80">
        <v>3082.5000000000005</v>
      </c>
      <c r="BP80">
        <v>7107.2323730630251</v>
      </c>
      <c r="BQ80">
        <v>5233.6430696805337</v>
      </c>
      <c r="BR80">
        <v>0</v>
      </c>
      <c r="BS80">
        <v>84.97899644133453</v>
      </c>
      <c r="BT80">
        <v>89.996893965312992</v>
      </c>
      <c r="BU80">
        <v>90.003106034687022</v>
      </c>
      <c r="BV80">
        <v>39.716789335556861</v>
      </c>
      <c r="BW80">
        <v>129.71678890204947</v>
      </c>
      <c r="BX80" s="69">
        <f>Таблица1[[#This Row],[Lкан_леб,мм]]</f>
        <v>3507382.657959294</v>
      </c>
      <c r="BY80" s="65">
        <f>Таблица1[[#This Row],[Т1]]+Таблица1[[#This Row],[Lпрям1, мм]]</f>
        <v>3509268.9577756608</v>
      </c>
      <c r="BZ80" s="65">
        <f>Таблица1[[#This Row],[Т2]]+Таблица1[[#This Row],[Lдуг 2,мм]]</f>
        <v>3510333.1274311715</v>
      </c>
      <c r="CA80" s="65">
        <f>Таблица1[[#This Row],[Т3]]+Таблица1[[#This Row],[Lпрям2, мм]]</f>
        <v>3514055.1274311715</v>
      </c>
      <c r="CB80" s="65">
        <f>Таблица1[[#This Row],[Т4]]+Таблица1[[#This Row],[Lдуг 3,мм]]</f>
        <v>3515182.1348995902</v>
      </c>
      <c r="CC80" s="65">
        <f>Таблица1[[#This Row],[Т5]]+Таблица1[[#This Row],[Lпрям3, мм]]</f>
        <v>3517026.7949023005</v>
      </c>
      <c r="CD80" s="65">
        <f>Таблица1[[#This Row],[Т6]]+Таблица1[[#This Row],[Lдуг 4,мм]]</f>
        <v>3518153.8801628323</v>
      </c>
      <c r="CE80" s="65">
        <f>Таблица1[[#This Row],[Т7]]+Таблица1[[#This Row],[Lпрям4, мм]]</f>
        <v>3518903.9801628324</v>
      </c>
      <c r="CF80" s="72">
        <f>Таблица1[[#This Row],[Т8]]+Таблица1[[#This Row],[Lдуг 5,мм]]</f>
        <v>3519401.3430853798</v>
      </c>
      <c r="CG80" s="65">
        <f>Таблица1[[#This Row],[Т9]]+Таблица1[[#This Row],[Lпрям5, мм]]</f>
        <v>3525440.753127085</v>
      </c>
      <c r="CH80" s="65">
        <f>Таблица1[[#This Row],[Т10]]+Таблица1[[#This Row],[Lдуг 6,мм]]</f>
        <v>3527065.1624086793</v>
      </c>
      <c r="CI80" s="66">
        <f>Таблица1[[#This Row],[Т11]]+Таблица1[[#This Row],[Lпрям6, мм]]</f>
        <v>3528386.8418603805</v>
      </c>
      <c r="CJ80" s="64">
        <f>Таблица1[[#This Row],[Т12]]-Таблица1[[#This Row],[Т12]]</f>
        <v>0</v>
      </c>
      <c r="CK80" s="65">
        <f>Таблица1[[#This Row],[Т12]]-Таблица1[[#This Row],[Т11]]</f>
        <v>1321.6794517012313</v>
      </c>
      <c r="CL80" s="65">
        <f>Таблица1[[#This Row],[Т12]]-Таблица1[[#This Row],[Т10]]</f>
        <v>2946.0887332954444</v>
      </c>
      <c r="CM80" s="65">
        <f>Таблица1[[#This Row],[Т12]]-Таблица1[[#This Row],[Т9]]</f>
        <v>8985.498775000684</v>
      </c>
      <c r="CN80" s="65">
        <f>Таблица1[[#This Row],[Т12]]-Таблица1[[#This Row],[Т8]]</f>
        <v>9482.8616975480691</v>
      </c>
      <c r="CO80" s="65">
        <f>Таблица1[[#This Row],[Т12]]-Таблица1[[#This Row],[Т7]]</f>
        <v>10232.961697548162</v>
      </c>
      <c r="CP80" s="65">
        <f>Таблица1[[#This Row],[Т12]]-Таблица1[[#This Row],[Т6]]</f>
        <v>11360.046958080027</v>
      </c>
      <c r="CQ80" s="65">
        <f>Таблица1[[#This Row],[Т12]]-Таблица1[[#This Row],[Т5]]</f>
        <v>13204.706960790325</v>
      </c>
      <c r="CR80" s="65">
        <f>Таблица1[[#This Row],[Т12]]-Таблица1[[#This Row],[Т4]]</f>
        <v>14331.714429209009</v>
      </c>
      <c r="CS80" s="65">
        <f>Таблица1[[#This Row],[Т12]]-Таблица1[[#This Row],[Т3]]</f>
        <v>18053.714429209009</v>
      </c>
      <c r="CT80" s="65">
        <f>Таблица1[[#This Row],[Т12]]-Таблица1[[#This Row],[Т2]]</f>
        <v>19117.884084719699</v>
      </c>
      <c r="CU80" s="65">
        <f>Таблица1[[#This Row],[Т12]]-Таблица1[[#This Row],[Т1]]</f>
        <v>21004.18390108645</v>
      </c>
      <c r="CV80" s="65">
        <f>Таблица1[[#This Row],[Lкан_леб,мм]]+Таблица1[[#This Row],[Lкан_дуг, мм]]+Таблица1[[#This Row],[Lкан_прям, мм]]</f>
        <v>3528386.8418603805</v>
      </c>
      <c r="CW80" s="60">
        <f>3511128.4-(Таблица1[[#This Row],[Lкан_леб,мм]]+Таблица1[[#This Row],[∆Lлеб из за стрел]])</f>
        <v>3745.7420407058671</v>
      </c>
    </row>
    <row r="81" spans="1:101" x14ac:dyDescent="0.25">
      <c r="A81">
        <v>80</v>
      </c>
      <c r="B81">
        <v>90.295302013422599</v>
      </c>
      <c r="C81">
        <v>-0.28530201342260758</v>
      </c>
      <c r="D81">
        <v>-755.69363827159009</v>
      </c>
      <c r="E81">
        <v>6555.2759629510392</v>
      </c>
      <c r="F81">
        <v>-38.060480578488793</v>
      </c>
      <c r="G81">
        <v>5792.4012019453894</v>
      </c>
      <c r="H81">
        <v>-38.194128271590046</v>
      </c>
      <c r="I81">
        <v>5233.5965166780197</v>
      </c>
      <c r="J81">
        <v>1321.6794462730199</v>
      </c>
      <c r="K81">
        <v>15503.175876948806</v>
      </c>
      <c r="L81">
        <v>5450.1768222548981</v>
      </c>
      <c r="M81">
        <v>3507433.4891611775</v>
      </c>
      <c r="N81">
        <v>0</v>
      </c>
      <c r="O81">
        <v>8</v>
      </c>
      <c r="P81">
        <v>-3322.5</v>
      </c>
      <c r="Q81">
        <v>-2811.96</v>
      </c>
      <c r="R81">
        <v>-3280</v>
      </c>
      <c r="S81">
        <v>-914.66</v>
      </c>
      <c r="T81">
        <v>-7002</v>
      </c>
      <c r="U81">
        <v>520.34</v>
      </c>
      <c r="V81">
        <v>-7002.1</v>
      </c>
      <c r="W81">
        <v>2365</v>
      </c>
      <c r="X81">
        <v>-6252</v>
      </c>
      <c r="Y81">
        <v>3800</v>
      </c>
      <c r="Z81">
        <v>-755.69363827159009</v>
      </c>
      <c r="AA81">
        <v>6555.2759629510392</v>
      </c>
      <c r="AB81">
        <v>0</v>
      </c>
      <c r="AC81">
        <v>1064.1696555107644</v>
      </c>
      <c r="AD81">
        <v>1127.0074684186504</v>
      </c>
      <c r="AE81">
        <v>1127.0852605320265</v>
      </c>
      <c r="AF81">
        <v>502.43403937340878</v>
      </c>
      <c r="AG81">
        <v>1629.480398420048</v>
      </c>
      <c r="AH81">
        <v>1886.2998163666878</v>
      </c>
      <c r="AI81">
        <v>3721.9999999999995</v>
      </c>
      <c r="AJ81">
        <v>1844.6600027105269</v>
      </c>
      <c r="AK81">
        <v>750.10000000000059</v>
      </c>
      <c r="AL81">
        <v>5978.4366061698747</v>
      </c>
      <c r="AM81">
        <v>1321.6794517017156</v>
      </c>
      <c r="AN81">
        <v>-95.021003558665456</v>
      </c>
      <c r="AO81">
        <v>-180</v>
      </c>
      <c r="AP81">
        <v>-90.003106034687008</v>
      </c>
      <c r="AQ81">
        <v>1.2722218725854067E-14</v>
      </c>
      <c r="AR81">
        <v>-40.121742076384869</v>
      </c>
      <c r="AS81">
        <v>89.999999566492633</v>
      </c>
      <c r="AT81">
        <v>-2400.1625746957502</v>
      </c>
      <c r="AU81">
        <v>-3280</v>
      </c>
      <c r="AV81">
        <v>-7719.4999989457119</v>
      </c>
      <c r="AW81">
        <v>-7002.1</v>
      </c>
      <c r="AX81">
        <v>-5789.6330635371487</v>
      </c>
      <c r="AY81">
        <v>-38.193638271590061</v>
      </c>
      <c r="AZ81">
        <v>-2730.9252207921031</v>
      </c>
      <c r="BA81">
        <v>-197.16</v>
      </c>
      <c r="BB81">
        <v>520.3011039433311</v>
      </c>
      <c r="BC81">
        <v>3082.5000000000005</v>
      </c>
      <c r="BD81">
        <v>3251.3443100942468</v>
      </c>
      <c r="BE81">
        <v>6555.2759683797385</v>
      </c>
      <c r="BF81">
        <v>-2565.2532760267472</v>
      </c>
      <c r="BG81">
        <v>-7002</v>
      </c>
      <c r="BH81">
        <v>-7719.5999989457123</v>
      </c>
      <c r="BI81">
        <v>-6252</v>
      </c>
      <c r="BJ81">
        <v>-1218.0605747344409</v>
      </c>
      <c r="BK81">
        <v>-38.19362827159005</v>
      </c>
      <c r="BL81">
        <v>-851.86373761518519</v>
      </c>
      <c r="BM81">
        <v>-197.16</v>
      </c>
      <c r="BN81">
        <v>2364.9611039433312</v>
      </c>
      <c r="BO81">
        <v>3082.5000000000005</v>
      </c>
      <c r="BP81">
        <v>7103.9316528567924</v>
      </c>
      <c r="BQ81">
        <v>5233.5965166780234</v>
      </c>
      <c r="BR81">
        <v>0</v>
      </c>
      <c r="BS81">
        <v>84.97899644133453</v>
      </c>
      <c r="BT81">
        <v>89.996893965312992</v>
      </c>
      <c r="BU81">
        <v>90.003106034687022</v>
      </c>
      <c r="BV81">
        <v>40.121742076384884</v>
      </c>
      <c r="BW81">
        <v>130.12174164287751</v>
      </c>
      <c r="BX81" s="69">
        <f>Таблица1[[#This Row],[Lкан_леб,мм]]</f>
        <v>3507433.4891611775</v>
      </c>
      <c r="BY81" s="65">
        <f>Таблица1[[#This Row],[Т1]]+Таблица1[[#This Row],[Lпрям1, мм]]</f>
        <v>3509319.7889775443</v>
      </c>
      <c r="BZ81" s="65">
        <f>Таблица1[[#This Row],[Т2]]+Таблица1[[#This Row],[Lдуг 2,мм]]</f>
        <v>3510383.958633055</v>
      </c>
      <c r="CA81" s="65">
        <f>Таблица1[[#This Row],[Т3]]+Таблица1[[#This Row],[Lпрям2, мм]]</f>
        <v>3514105.958633055</v>
      </c>
      <c r="CB81" s="65">
        <f>Таблица1[[#This Row],[Т4]]+Таблица1[[#This Row],[Lдуг 3,мм]]</f>
        <v>3515232.9661014737</v>
      </c>
      <c r="CC81" s="65">
        <f>Таблица1[[#This Row],[Т5]]+Таблица1[[#This Row],[Lпрям3, мм]]</f>
        <v>3517077.626104184</v>
      </c>
      <c r="CD81" s="65">
        <f>Таблица1[[#This Row],[Т6]]+Таблица1[[#This Row],[Lдуг 4,мм]]</f>
        <v>3518204.7113647158</v>
      </c>
      <c r="CE81" s="65">
        <f>Таблица1[[#This Row],[Т7]]+Таблица1[[#This Row],[Lпрям4, мм]]</f>
        <v>3518954.8113647159</v>
      </c>
      <c r="CF81" s="72">
        <f>Таблица1[[#This Row],[Т8]]+Таблица1[[#This Row],[Lдуг 5,мм]]</f>
        <v>3519457.2454040893</v>
      </c>
      <c r="CG81" s="65">
        <f>Таблица1[[#This Row],[Т9]]+Таблица1[[#This Row],[Lпрям5, мм]]</f>
        <v>3525435.682010259</v>
      </c>
      <c r="CH81" s="65">
        <f>Таблица1[[#This Row],[Т10]]+Таблица1[[#This Row],[Lдуг 6,мм]]</f>
        <v>3527065.1624086793</v>
      </c>
      <c r="CI81" s="66">
        <f>Таблица1[[#This Row],[Т11]]+Таблица1[[#This Row],[Lпрям6, мм]]</f>
        <v>3528386.841860381</v>
      </c>
      <c r="CJ81" s="64">
        <f>Таблица1[[#This Row],[Т12]]-Таблица1[[#This Row],[Т12]]</f>
        <v>0</v>
      </c>
      <c r="CK81" s="65">
        <f>Таблица1[[#This Row],[Т12]]-Таблица1[[#This Row],[Т11]]</f>
        <v>1321.679451701697</v>
      </c>
      <c r="CL81" s="65">
        <f>Таблица1[[#This Row],[Т12]]-Таблица1[[#This Row],[Т10]]</f>
        <v>2951.1598501219414</v>
      </c>
      <c r="CM81" s="65">
        <f>Таблица1[[#This Row],[Т12]]-Таблица1[[#This Row],[Т9]]</f>
        <v>8929.5964562916197</v>
      </c>
      <c r="CN81" s="65">
        <f>Таблица1[[#This Row],[Т12]]-Таблица1[[#This Row],[Т8]]</f>
        <v>9432.0304956650361</v>
      </c>
      <c r="CO81" s="65">
        <f>Таблица1[[#This Row],[Т12]]-Таблица1[[#This Row],[Т7]]</f>
        <v>10182.130495665129</v>
      </c>
      <c r="CP81" s="65">
        <f>Таблица1[[#This Row],[Т12]]-Таблица1[[#This Row],[Т6]]</f>
        <v>11309.215756196994</v>
      </c>
      <c r="CQ81" s="65">
        <f>Таблица1[[#This Row],[Т12]]-Таблица1[[#This Row],[Т5]]</f>
        <v>13153.875758907292</v>
      </c>
      <c r="CR81" s="65">
        <f>Таблица1[[#This Row],[Т12]]-Таблица1[[#This Row],[Т4]]</f>
        <v>14280.883227325976</v>
      </c>
      <c r="CS81" s="65">
        <f>Таблица1[[#This Row],[Т12]]-Таблица1[[#This Row],[Т3]]</f>
        <v>18002.883227325976</v>
      </c>
      <c r="CT81" s="65">
        <f>Таблица1[[#This Row],[Т12]]-Таблица1[[#This Row],[Т2]]</f>
        <v>19067.052882836666</v>
      </c>
      <c r="CU81" s="65">
        <f>Таблица1[[#This Row],[Т12]]-Таблица1[[#This Row],[Т1]]</f>
        <v>20953.352699203417</v>
      </c>
      <c r="CV81" s="65">
        <f>Таблица1[[#This Row],[Lкан_леб,мм]]+Таблица1[[#This Row],[Lкан_дуг, мм]]+Таблица1[[#This Row],[Lкан_прям, мм]]</f>
        <v>3528386.8418603814</v>
      </c>
      <c r="CW81" s="60">
        <f>3511128.4-(Таблица1[[#This Row],[Lкан_леб,мм]]+Таблица1[[#This Row],[∆Lлеб из за стрел]])</f>
        <v>3694.9108388223685</v>
      </c>
    </row>
    <row r="82" spans="1:101" x14ac:dyDescent="0.25">
      <c r="A82">
        <v>81</v>
      </c>
      <c r="B82">
        <v>90.805369127516556</v>
      </c>
      <c r="C82">
        <v>-0.79536912751656352</v>
      </c>
      <c r="D82">
        <v>-821.92830329150604</v>
      </c>
      <c r="E82">
        <v>6554.6397483205837</v>
      </c>
      <c r="F82">
        <v>-104.29514559840473</v>
      </c>
      <c r="G82">
        <v>5791.764987314933</v>
      </c>
      <c r="H82">
        <v>-104.42879329150573</v>
      </c>
      <c r="I82">
        <v>5232.9603020476879</v>
      </c>
      <c r="J82">
        <v>1321.6794462728956</v>
      </c>
      <c r="K82">
        <v>15442.043874601593</v>
      </c>
      <c r="L82">
        <v>5460.4009972818158</v>
      </c>
      <c r="M82">
        <v>3507484.3969884976</v>
      </c>
      <c r="N82">
        <v>0</v>
      </c>
      <c r="O82">
        <v>8</v>
      </c>
      <c r="P82">
        <v>-3322.5</v>
      </c>
      <c r="Q82">
        <v>-2811.96</v>
      </c>
      <c r="R82">
        <v>-3280</v>
      </c>
      <c r="S82">
        <v>-914.66</v>
      </c>
      <c r="T82">
        <v>-7002</v>
      </c>
      <c r="U82">
        <v>520.34</v>
      </c>
      <c r="V82">
        <v>-7002.1</v>
      </c>
      <c r="W82">
        <v>2365</v>
      </c>
      <c r="X82">
        <v>-6252</v>
      </c>
      <c r="Y82">
        <v>3800</v>
      </c>
      <c r="Z82">
        <v>-821.92830329150604</v>
      </c>
      <c r="AA82">
        <v>6554.6397483205837</v>
      </c>
      <c r="AB82">
        <v>0</v>
      </c>
      <c r="AC82">
        <v>1064.1696555107644</v>
      </c>
      <c r="AD82">
        <v>1127.0074684186504</v>
      </c>
      <c r="AE82">
        <v>1127.0852605320265</v>
      </c>
      <c r="AF82">
        <v>507.54612688686785</v>
      </c>
      <c r="AG82">
        <v>1634.5924859335069</v>
      </c>
      <c r="AH82">
        <v>1886.2998163666878</v>
      </c>
      <c r="AI82">
        <v>3721.9999999999995</v>
      </c>
      <c r="AJ82">
        <v>1844.6600027105269</v>
      </c>
      <c r="AK82">
        <v>750.10000000000059</v>
      </c>
      <c r="AL82">
        <v>5917.3046038227867</v>
      </c>
      <c r="AM82">
        <v>1321.6794517015912</v>
      </c>
      <c r="AN82">
        <v>-95.021003558665456</v>
      </c>
      <c r="AO82">
        <v>-180</v>
      </c>
      <c r="AP82">
        <v>-90.003106034687008</v>
      </c>
      <c r="AQ82">
        <v>1.2722218725854067E-14</v>
      </c>
      <c r="AR82">
        <v>-40.529966521015851</v>
      </c>
      <c r="AS82">
        <v>89.999999566492605</v>
      </c>
      <c r="AT82">
        <v>-2400.1625746957502</v>
      </c>
      <c r="AU82">
        <v>-3280</v>
      </c>
      <c r="AV82">
        <v>-7719.4999989457119</v>
      </c>
      <c r="AW82">
        <v>-7002.1</v>
      </c>
      <c r="AX82">
        <v>-5785.735736941735</v>
      </c>
      <c r="AY82">
        <v>-104.42830329150598</v>
      </c>
      <c r="AZ82">
        <v>-2730.9252207921031</v>
      </c>
      <c r="BA82">
        <v>-197.16</v>
      </c>
      <c r="BB82">
        <v>520.3011039433311</v>
      </c>
      <c r="BC82">
        <v>3082.5000000000005</v>
      </c>
      <c r="BD82">
        <v>3254.6525080329675</v>
      </c>
      <c r="BE82">
        <v>6554.639753749283</v>
      </c>
      <c r="BF82">
        <v>-2565.2532760267472</v>
      </c>
      <c r="BG82">
        <v>-7002</v>
      </c>
      <c r="BH82">
        <v>-7719.5999989457123</v>
      </c>
      <c r="BI82">
        <v>-6252</v>
      </c>
      <c r="BJ82">
        <v>-1288.1925663497711</v>
      </c>
      <c r="BK82">
        <v>-104.42829329150572</v>
      </c>
      <c r="BL82">
        <v>-851.86373761518519</v>
      </c>
      <c r="BM82">
        <v>-197.16</v>
      </c>
      <c r="BN82">
        <v>2364.9611039433312</v>
      </c>
      <c r="BO82">
        <v>3082.5000000000005</v>
      </c>
      <c r="BP82">
        <v>7099.9872402876172</v>
      </c>
      <c r="BQ82">
        <v>5232.9603020476916</v>
      </c>
      <c r="BR82">
        <v>0</v>
      </c>
      <c r="BS82">
        <v>84.97899644133453</v>
      </c>
      <c r="BT82">
        <v>89.996893965312992</v>
      </c>
      <c r="BU82">
        <v>90.003106034687022</v>
      </c>
      <c r="BV82">
        <v>40.529966521015865</v>
      </c>
      <c r="BW82">
        <v>130.52996608750846</v>
      </c>
      <c r="BX82" s="69">
        <f>Таблица1[[#This Row],[Lкан_леб,мм]]</f>
        <v>3507484.3969884976</v>
      </c>
      <c r="BY82" s="65">
        <f>Таблица1[[#This Row],[Т1]]+Таблица1[[#This Row],[Lпрям1, мм]]</f>
        <v>3509370.6968048643</v>
      </c>
      <c r="BZ82" s="65">
        <f>Таблица1[[#This Row],[Т2]]+Таблица1[[#This Row],[Lдуг 2,мм]]</f>
        <v>3510434.866460375</v>
      </c>
      <c r="CA82" s="65">
        <f>Таблица1[[#This Row],[Т3]]+Таблица1[[#This Row],[Lпрям2, мм]]</f>
        <v>3514156.866460375</v>
      </c>
      <c r="CB82" s="65">
        <f>Таблица1[[#This Row],[Т4]]+Таблица1[[#This Row],[Lдуг 3,мм]]</f>
        <v>3515283.8739287937</v>
      </c>
      <c r="CC82" s="65">
        <f>Таблица1[[#This Row],[Т5]]+Таблица1[[#This Row],[Lпрям3, мм]]</f>
        <v>3517128.533931504</v>
      </c>
      <c r="CD82" s="65">
        <f>Таблица1[[#This Row],[Т6]]+Таблица1[[#This Row],[Lдуг 4,мм]]</f>
        <v>3518255.6191920359</v>
      </c>
      <c r="CE82" s="65">
        <f>Таблица1[[#This Row],[Т7]]+Таблица1[[#This Row],[Lпрям4, мм]]</f>
        <v>3519005.719192036</v>
      </c>
      <c r="CF82" s="72">
        <f>Таблица1[[#This Row],[Т8]]+Таблица1[[#This Row],[Lдуг 5,мм]]</f>
        <v>3519513.2653189227</v>
      </c>
      <c r="CG82" s="65">
        <f>Таблица1[[#This Row],[Т9]]+Таблица1[[#This Row],[Lпрям5, мм]]</f>
        <v>3525430.5699227457</v>
      </c>
      <c r="CH82" s="65">
        <f>Таблица1[[#This Row],[Т10]]+Таблица1[[#This Row],[Lдуг 6,мм]]</f>
        <v>3527065.1624086793</v>
      </c>
      <c r="CI82" s="66">
        <f>Таблица1[[#This Row],[Т11]]+Таблица1[[#This Row],[Lпрям6, мм]]</f>
        <v>3528386.841860381</v>
      </c>
      <c r="CJ82" s="64">
        <f>Таблица1[[#This Row],[Т12]]-Таблица1[[#This Row],[Т12]]</f>
        <v>0</v>
      </c>
      <c r="CK82" s="65">
        <f>Таблица1[[#This Row],[Т12]]-Таблица1[[#This Row],[Т11]]</f>
        <v>1321.679451701697</v>
      </c>
      <c r="CL82" s="65">
        <f>Таблица1[[#This Row],[Т12]]-Таблица1[[#This Row],[Т10]]</f>
        <v>2956.2719376352616</v>
      </c>
      <c r="CM82" s="65">
        <f>Таблица1[[#This Row],[Т12]]-Таблица1[[#This Row],[Т9]]</f>
        <v>8873.5765414582565</v>
      </c>
      <c r="CN82" s="65">
        <f>Таблица1[[#This Row],[Т12]]-Таблица1[[#This Row],[Т8]]</f>
        <v>9381.1226683449931</v>
      </c>
      <c r="CO82" s="65">
        <f>Таблица1[[#This Row],[Т12]]-Таблица1[[#This Row],[Т7]]</f>
        <v>10131.222668345086</v>
      </c>
      <c r="CP82" s="65">
        <f>Таблица1[[#This Row],[Т12]]-Таблица1[[#This Row],[Т6]]</f>
        <v>11258.307928876951</v>
      </c>
      <c r="CQ82" s="65">
        <f>Таблица1[[#This Row],[Т12]]-Таблица1[[#This Row],[Т5]]</f>
        <v>13102.967931587249</v>
      </c>
      <c r="CR82" s="65">
        <f>Таблица1[[#This Row],[Т12]]-Таблица1[[#This Row],[Т4]]</f>
        <v>14229.975400005933</v>
      </c>
      <c r="CS82" s="65">
        <f>Таблица1[[#This Row],[Т12]]-Таблица1[[#This Row],[Т3]]</f>
        <v>17951.975400005933</v>
      </c>
      <c r="CT82" s="65">
        <f>Таблица1[[#This Row],[Т12]]-Таблица1[[#This Row],[Т2]]</f>
        <v>19016.145055516623</v>
      </c>
      <c r="CU82" s="65">
        <f>Таблица1[[#This Row],[Т12]]-Таблица1[[#This Row],[Т1]]</f>
        <v>20902.444871883374</v>
      </c>
      <c r="CV82" s="65">
        <f>Таблица1[[#This Row],[Lкан_леб,мм]]+Таблица1[[#This Row],[Lкан_дуг, мм]]+Таблица1[[#This Row],[Lкан_прям, мм]]</f>
        <v>3528386.841860381</v>
      </c>
      <c r="CW82" s="60">
        <f>3511128.4-(Таблица1[[#This Row],[Lкан_леб,мм]]+Таблица1[[#This Row],[∆Lлеб из за стрел]])</f>
        <v>3644.0030115023255</v>
      </c>
    </row>
    <row r="83" spans="1:101" x14ac:dyDescent="0.25">
      <c r="A83">
        <v>82</v>
      </c>
      <c r="B83">
        <v>91.315436241610513</v>
      </c>
      <c r="C83">
        <v>-1.3054362416105194</v>
      </c>
      <c r="D83">
        <v>-888.15467998819145</v>
      </c>
      <c r="E83">
        <v>6553.4139224825458</v>
      </c>
      <c r="F83">
        <v>-170.52152229509019</v>
      </c>
      <c r="G83">
        <v>5790.539161476896</v>
      </c>
      <c r="H83">
        <v>-170.65516998819123</v>
      </c>
      <c r="I83">
        <v>5231.7344762098082</v>
      </c>
      <c r="J83">
        <v>1321.6794462727382</v>
      </c>
      <c r="K83">
        <v>15380.753260305426</v>
      </c>
      <c r="L83">
        <v>5470.7097785533124</v>
      </c>
      <c r="M83">
        <v>3507535.3788215225</v>
      </c>
      <c r="N83">
        <v>0</v>
      </c>
      <c r="O83">
        <v>8</v>
      </c>
      <c r="P83">
        <v>-3322.5</v>
      </c>
      <c r="Q83">
        <v>-2811.96</v>
      </c>
      <c r="R83">
        <v>-3280</v>
      </c>
      <c r="S83">
        <v>-914.66</v>
      </c>
      <c r="T83">
        <v>-7002</v>
      </c>
      <c r="U83">
        <v>520.34</v>
      </c>
      <c r="V83">
        <v>-7002.1</v>
      </c>
      <c r="W83">
        <v>2365</v>
      </c>
      <c r="X83">
        <v>-6252</v>
      </c>
      <c r="Y83">
        <v>3800</v>
      </c>
      <c r="Z83">
        <v>-888.15467998819145</v>
      </c>
      <c r="AA83">
        <v>6553.4139224825458</v>
      </c>
      <c r="AB83">
        <v>0</v>
      </c>
      <c r="AC83">
        <v>1064.1696555107644</v>
      </c>
      <c r="AD83">
        <v>1127.0074684186504</v>
      </c>
      <c r="AE83">
        <v>1127.0852605320265</v>
      </c>
      <c r="AF83">
        <v>512.70051752261611</v>
      </c>
      <c r="AG83">
        <v>1639.7468765692554</v>
      </c>
      <c r="AH83">
        <v>1886.2998163666878</v>
      </c>
      <c r="AI83">
        <v>3721.9999999999995</v>
      </c>
      <c r="AJ83">
        <v>1844.6600027105269</v>
      </c>
      <c r="AK83">
        <v>750.10000000000059</v>
      </c>
      <c r="AL83">
        <v>5856.0139895267757</v>
      </c>
      <c r="AM83">
        <v>1321.6794517014341</v>
      </c>
      <c r="AN83">
        <v>-95.021003558665456</v>
      </c>
      <c r="AO83">
        <v>-180</v>
      </c>
      <c r="AP83">
        <v>-90.003106034687008</v>
      </c>
      <c r="AQ83">
        <v>1.2722218725854067E-14</v>
      </c>
      <c r="AR83">
        <v>-40.941569070688509</v>
      </c>
      <c r="AS83">
        <v>89.999999566492605</v>
      </c>
      <c r="AT83">
        <v>-2400.1625746957502</v>
      </c>
      <c r="AU83">
        <v>-3280</v>
      </c>
      <c r="AV83">
        <v>-7719.4999989457119</v>
      </c>
      <c r="AW83">
        <v>-7002.1</v>
      </c>
      <c r="AX83">
        <v>-5781.8301238415934</v>
      </c>
      <c r="AY83">
        <v>-170.65467998819139</v>
      </c>
      <c r="AZ83">
        <v>-2730.9252207921031</v>
      </c>
      <c r="BA83">
        <v>-197.16</v>
      </c>
      <c r="BB83">
        <v>520.3011039433311</v>
      </c>
      <c r="BC83">
        <v>3082.5000000000005</v>
      </c>
      <c r="BD83">
        <v>3258.0161095076828</v>
      </c>
      <c r="BE83">
        <v>6553.4139279112451</v>
      </c>
      <c r="BF83">
        <v>-2565.2532760267472</v>
      </c>
      <c r="BG83">
        <v>-7002</v>
      </c>
      <c r="BH83">
        <v>-7719.5999989457123</v>
      </c>
      <c r="BI83">
        <v>-6252</v>
      </c>
      <c r="BJ83">
        <v>-1358.3245561465981</v>
      </c>
      <c r="BK83">
        <v>-170.65466998819124</v>
      </c>
      <c r="BL83">
        <v>-851.86373761518519</v>
      </c>
      <c r="BM83">
        <v>-197.16</v>
      </c>
      <c r="BN83">
        <v>2364.9611039433312</v>
      </c>
      <c r="BO83">
        <v>3082.5000000000005</v>
      </c>
      <c r="BP83">
        <v>7095.3978129748639</v>
      </c>
      <c r="BQ83">
        <v>5231.734476209811</v>
      </c>
      <c r="BR83">
        <v>0</v>
      </c>
      <c r="BS83">
        <v>84.97899644133453</v>
      </c>
      <c r="BT83">
        <v>89.996893965312992</v>
      </c>
      <c r="BU83">
        <v>90.003106034687022</v>
      </c>
      <c r="BV83">
        <v>40.941569070688523</v>
      </c>
      <c r="BW83">
        <v>130.94156863718112</v>
      </c>
      <c r="BX83" s="69">
        <f>Таблица1[[#This Row],[Lкан_леб,мм]]</f>
        <v>3507535.3788215225</v>
      </c>
      <c r="BY83" s="65">
        <f>Таблица1[[#This Row],[Т1]]+Таблица1[[#This Row],[Lпрям1, мм]]</f>
        <v>3509421.6786378892</v>
      </c>
      <c r="BZ83" s="65">
        <f>Таблица1[[#This Row],[Т2]]+Таблица1[[#This Row],[Lдуг 2,мм]]</f>
        <v>3510485.8482933999</v>
      </c>
      <c r="CA83" s="65">
        <f>Таблица1[[#This Row],[Т3]]+Таблица1[[#This Row],[Lпрям2, мм]]</f>
        <v>3514207.8482933999</v>
      </c>
      <c r="CB83" s="65">
        <f>Таблица1[[#This Row],[Т4]]+Таблица1[[#This Row],[Lдуг 3,мм]]</f>
        <v>3515334.8557618186</v>
      </c>
      <c r="CC83" s="65">
        <f>Таблица1[[#This Row],[Т5]]+Таблица1[[#This Row],[Lпрям3, мм]]</f>
        <v>3517179.5157645289</v>
      </c>
      <c r="CD83" s="65">
        <f>Таблица1[[#This Row],[Т6]]+Таблица1[[#This Row],[Lдуг 4,мм]]</f>
        <v>3518306.6010250608</v>
      </c>
      <c r="CE83" s="65">
        <f>Таблица1[[#This Row],[Т7]]+Таблица1[[#This Row],[Lпрям4, мм]]</f>
        <v>3519056.7010250608</v>
      </c>
      <c r="CF83" s="72">
        <f>Таблица1[[#This Row],[Т8]]+Таблица1[[#This Row],[Lдуг 5,мм]]</f>
        <v>3519569.4015425835</v>
      </c>
      <c r="CG83" s="65">
        <f>Таблица1[[#This Row],[Т9]]+Таблица1[[#This Row],[Lпрям5, мм]]</f>
        <v>3525425.4155321103</v>
      </c>
      <c r="CH83" s="65">
        <f>Таблица1[[#This Row],[Т10]]+Таблица1[[#This Row],[Lдуг 6,мм]]</f>
        <v>3527065.1624086797</v>
      </c>
      <c r="CI83" s="66">
        <f>Таблица1[[#This Row],[Т11]]+Таблица1[[#This Row],[Lпрям6, мм]]</f>
        <v>3528386.841860381</v>
      </c>
      <c r="CJ83" s="64">
        <f>Таблица1[[#This Row],[Т12]]-Таблица1[[#This Row],[Т12]]</f>
        <v>0</v>
      </c>
      <c r="CK83" s="65">
        <f>Таблица1[[#This Row],[Т12]]-Таблица1[[#This Row],[Т11]]</f>
        <v>1321.6794517012313</v>
      </c>
      <c r="CL83" s="65">
        <f>Таблица1[[#This Row],[Т12]]-Таблица1[[#This Row],[Т10]]</f>
        <v>2961.4263282706961</v>
      </c>
      <c r="CM83" s="65">
        <f>Таблица1[[#This Row],[Т12]]-Таблица1[[#This Row],[Т9]]</f>
        <v>8817.4403177974746</v>
      </c>
      <c r="CN83" s="65">
        <f>Таблица1[[#This Row],[Т12]]-Таблица1[[#This Row],[Т8]]</f>
        <v>9330.1408353201114</v>
      </c>
      <c r="CO83" s="65">
        <f>Таблица1[[#This Row],[Т12]]-Таблица1[[#This Row],[Т7]]</f>
        <v>10080.240835320204</v>
      </c>
      <c r="CP83" s="65">
        <f>Таблица1[[#This Row],[Т12]]-Таблица1[[#This Row],[Т6]]</f>
        <v>11207.32609585207</v>
      </c>
      <c r="CQ83" s="65">
        <f>Таблица1[[#This Row],[Т12]]-Таблица1[[#This Row],[Т5]]</f>
        <v>13051.986098562367</v>
      </c>
      <c r="CR83" s="65">
        <f>Таблица1[[#This Row],[Т12]]-Таблица1[[#This Row],[Т4]]</f>
        <v>14178.993566981051</v>
      </c>
      <c r="CS83" s="65">
        <f>Таблица1[[#This Row],[Т12]]-Таблица1[[#This Row],[Т3]]</f>
        <v>17900.993566981051</v>
      </c>
      <c r="CT83" s="65">
        <f>Таблица1[[#This Row],[Т12]]-Таблица1[[#This Row],[Т2]]</f>
        <v>18965.163222491741</v>
      </c>
      <c r="CU83" s="65">
        <f>Таблица1[[#This Row],[Т12]]-Таблица1[[#This Row],[Т1]]</f>
        <v>20851.463038858492</v>
      </c>
      <c r="CV83" s="65">
        <f>Таблица1[[#This Row],[Lкан_леб,мм]]+Таблица1[[#This Row],[Lкан_дуг, мм]]+Таблица1[[#This Row],[Lкан_прям, мм]]</f>
        <v>3528386.8418603814</v>
      </c>
      <c r="CW83" s="60">
        <f>3511128.4-(Таблица1[[#This Row],[Lкан_леб,мм]]+Таблица1[[#This Row],[∆Lлеб из за стрел]])</f>
        <v>3593.0211784774438</v>
      </c>
    </row>
    <row r="84" spans="1:101" x14ac:dyDescent="0.25">
      <c r="A84">
        <v>83</v>
      </c>
      <c r="B84">
        <v>91.82550335570447</v>
      </c>
      <c r="C84">
        <v>-1.8155033557044749</v>
      </c>
      <c r="D84">
        <v>-954.36751983375109</v>
      </c>
      <c r="E84">
        <v>6551.5985825852422</v>
      </c>
      <c r="F84">
        <v>-236.73436214064989</v>
      </c>
      <c r="G84">
        <v>5788.7238215795915</v>
      </c>
      <c r="H84">
        <v>-236.8680098337511</v>
      </c>
      <c r="I84">
        <v>5229.9191363123318</v>
      </c>
      <c r="J84">
        <v>1321.6794462729106</v>
      </c>
      <c r="K84">
        <v>15319.30393558303</v>
      </c>
      <c r="L84">
        <v>5481.1059490974631</v>
      </c>
      <c r="M84">
        <v>3507586.4319757004</v>
      </c>
      <c r="N84">
        <v>0</v>
      </c>
      <c r="O84">
        <v>8</v>
      </c>
      <c r="P84">
        <v>-3322.5</v>
      </c>
      <c r="Q84">
        <v>-2811.96</v>
      </c>
      <c r="R84">
        <v>-3280</v>
      </c>
      <c r="S84">
        <v>-914.66</v>
      </c>
      <c r="T84">
        <v>-7002</v>
      </c>
      <c r="U84">
        <v>520.34</v>
      </c>
      <c r="V84">
        <v>-7002.1</v>
      </c>
      <c r="W84">
        <v>2365</v>
      </c>
      <c r="X84">
        <v>-6252</v>
      </c>
      <c r="Y84">
        <v>3800</v>
      </c>
      <c r="Z84">
        <v>-954.36751983375109</v>
      </c>
      <c r="AA84">
        <v>6551.5985825852422</v>
      </c>
      <c r="AB84">
        <v>0</v>
      </c>
      <c r="AC84">
        <v>1064.1696555107644</v>
      </c>
      <c r="AD84">
        <v>1127.0074684186504</v>
      </c>
      <c r="AE84">
        <v>1127.0852605320265</v>
      </c>
      <c r="AF84">
        <v>517.8986027946911</v>
      </c>
      <c r="AG84">
        <v>1644.9449618413305</v>
      </c>
      <c r="AH84">
        <v>1886.2998163666878</v>
      </c>
      <c r="AI84">
        <v>3721.9999999999995</v>
      </c>
      <c r="AJ84">
        <v>1844.6600027105269</v>
      </c>
      <c r="AK84">
        <v>750.10000000000059</v>
      </c>
      <c r="AL84">
        <v>5794.5646648042084</v>
      </c>
      <c r="AM84">
        <v>1321.6794517016065</v>
      </c>
      <c r="AN84">
        <v>-95.021003558665456</v>
      </c>
      <c r="AO84">
        <v>-180</v>
      </c>
      <c r="AP84">
        <v>-90.003106034687008</v>
      </c>
      <c r="AQ84">
        <v>1.2722218725854067E-14</v>
      </c>
      <c r="AR84">
        <v>-41.356660844401404</v>
      </c>
      <c r="AS84">
        <v>89.999999566492633</v>
      </c>
      <c r="AT84">
        <v>-2400.1625746957502</v>
      </c>
      <c r="AU84">
        <v>-3280</v>
      </c>
      <c r="AV84">
        <v>-7719.4999989457119</v>
      </c>
      <c r="AW84">
        <v>-7002.1</v>
      </c>
      <c r="AX84">
        <v>-5777.9159762615527</v>
      </c>
      <c r="AY84">
        <v>-236.86751983375109</v>
      </c>
      <c r="AZ84">
        <v>-2730.9252207921031</v>
      </c>
      <c r="BA84">
        <v>-197.16</v>
      </c>
      <c r="BB84">
        <v>520.3011039433311</v>
      </c>
      <c r="BC84">
        <v>3082.5000000000005</v>
      </c>
      <c r="BD84">
        <v>3261.4365511511542</v>
      </c>
      <c r="BE84">
        <v>6551.5985880139415</v>
      </c>
      <c r="BF84">
        <v>-2565.2532760267472</v>
      </c>
      <c r="BG84">
        <v>-7002</v>
      </c>
      <c r="BH84">
        <v>-7719.5999989457123</v>
      </c>
      <c r="BI84">
        <v>-6252</v>
      </c>
      <c r="BJ84">
        <v>-1428.4515435721983</v>
      </c>
      <c r="BK84">
        <v>-236.86750983375111</v>
      </c>
      <c r="BL84">
        <v>-851.86373761518519</v>
      </c>
      <c r="BM84">
        <v>-197.16</v>
      </c>
      <c r="BN84">
        <v>2364.9611039433312</v>
      </c>
      <c r="BO84">
        <v>3082.5000000000005</v>
      </c>
      <c r="BP84">
        <v>7090.162031434088</v>
      </c>
      <c r="BQ84">
        <v>5229.9191363123355</v>
      </c>
      <c r="BR84">
        <v>0</v>
      </c>
      <c r="BS84">
        <v>84.97899644133453</v>
      </c>
      <c r="BT84">
        <v>89.996893965312992</v>
      </c>
      <c r="BU84">
        <v>90.003106034687022</v>
      </c>
      <c r="BV84">
        <v>41.356660844401418</v>
      </c>
      <c r="BW84">
        <v>131.35666041089405</v>
      </c>
      <c r="BX84" s="69">
        <f>Таблица1[[#This Row],[Lкан_леб,мм]]</f>
        <v>3507586.4319757004</v>
      </c>
      <c r="BY84" s="65">
        <f>Таблица1[[#This Row],[Т1]]+Таблица1[[#This Row],[Lпрям1, мм]]</f>
        <v>3509472.7317920672</v>
      </c>
      <c r="BZ84" s="65">
        <f>Таблица1[[#This Row],[Т2]]+Таблица1[[#This Row],[Lдуг 2,мм]]</f>
        <v>3510536.9014475779</v>
      </c>
      <c r="CA84" s="65">
        <f>Таблица1[[#This Row],[Т3]]+Таблица1[[#This Row],[Lпрям2, мм]]</f>
        <v>3514258.9014475779</v>
      </c>
      <c r="CB84" s="65">
        <f>Таблица1[[#This Row],[Т4]]+Таблица1[[#This Row],[Lдуг 3,мм]]</f>
        <v>3515385.9089159966</v>
      </c>
      <c r="CC84" s="65">
        <f>Таблица1[[#This Row],[Т5]]+Таблица1[[#This Row],[Lпрям3, мм]]</f>
        <v>3517230.5689187068</v>
      </c>
      <c r="CD84" s="65">
        <f>Таблица1[[#This Row],[Т6]]+Таблица1[[#This Row],[Lдуг 4,мм]]</f>
        <v>3518357.6541792387</v>
      </c>
      <c r="CE84" s="65">
        <f>Таблица1[[#This Row],[Т7]]+Таблица1[[#This Row],[Lпрям4, мм]]</f>
        <v>3519107.7541792388</v>
      </c>
      <c r="CF84" s="72">
        <f>Таблица1[[#This Row],[Т8]]+Таблица1[[#This Row],[Lдуг 5,мм]]</f>
        <v>3519625.6527820337</v>
      </c>
      <c r="CG84" s="65">
        <f>Таблица1[[#This Row],[Т9]]+Таблица1[[#This Row],[Lпрям5, мм]]</f>
        <v>3525420.217446838</v>
      </c>
      <c r="CH84" s="65">
        <f>Таблица1[[#This Row],[Т10]]+Таблица1[[#This Row],[Lдуг 6,мм]]</f>
        <v>3527065.1624086793</v>
      </c>
      <c r="CI84" s="66">
        <f>Таблица1[[#This Row],[Т11]]+Таблица1[[#This Row],[Lпрям6, мм]]</f>
        <v>3528386.841860381</v>
      </c>
      <c r="CJ84" s="64">
        <f>Таблица1[[#This Row],[Т12]]-Таблица1[[#This Row],[Т12]]</f>
        <v>0</v>
      </c>
      <c r="CK84" s="65">
        <f>Таблица1[[#This Row],[Т12]]-Таблица1[[#This Row],[Т11]]</f>
        <v>1321.679451701697</v>
      </c>
      <c r="CL84" s="65">
        <f>Таблица1[[#This Row],[Т12]]-Таблица1[[#This Row],[Т10]]</f>
        <v>2966.6244135429151</v>
      </c>
      <c r="CM84" s="65">
        <f>Таблица1[[#This Row],[Т12]]-Таблица1[[#This Row],[Т9]]</f>
        <v>8761.1890783472918</v>
      </c>
      <c r="CN84" s="65">
        <f>Таблица1[[#This Row],[Т12]]-Таблица1[[#This Row],[Т8]]</f>
        <v>9279.0876811421476</v>
      </c>
      <c r="CO84" s="65">
        <f>Таблица1[[#This Row],[Т12]]-Таблица1[[#This Row],[Т7]]</f>
        <v>10029.187681142241</v>
      </c>
      <c r="CP84" s="65">
        <f>Таблица1[[#This Row],[Т12]]-Таблица1[[#This Row],[Т6]]</f>
        <v>11156.272941674106</v>
      </c>
      <c r="CQ84" s="65">
        <f>Таблица1[[#This Row],[Т12]]-Таблица1[[#This Row],[Т5]]</f>
        <v>13000.932944384404</v>
      </c>
      <c r="CR84" s="65">
        <f>Таблица1[[#This Row],[Т12]]-Таблица1[[#This Row],[Т4]]</f>
        <v>14127.940412803087</v>
      </c>
      <c r="CS84" s="65">
        <f>Таблица1[[#This Row],[Т12]]-Таблица1[[#This Row],[Т3]]</f>
        <v>17849.940412803087</v>
      </c>
      <c r="CT84" s="65">
        <f>Таблица1[[#This Row],[Т12]]-Таблица1[[#This Row],[Т2]]</f>
        <v>18914.110068313777</v>
      </c>
      <c r="CU84" s="65">
        <f>Таблица1[[#This Row],[Т12]]-Таблица1[[#This Row],[Т1]]</f>
        <v>20800.409884680528</v>
      </c>
      <c r="CV84" s="65">
        <f>Таблица1[[#This Row],[Lкан_леб,мм]]+Таблица1[[#This Row],[Lкан_дуг, мм]]+Таблица1[[#This Row],[Lкан_прям, мм]]</f>
        <v>3528386.841860381</v>
      </c>
      <c r="CW84" s="60">
        <f>3511128.4-(Таблица1[[#This Row],[Lкан_леб,мм]]+Таблица1[[#This Row],[∆Lлеб из за стрел]])</f>
        <v>3541.96802429948</v>
      </c>
    </row>
    <row r="85" spans="1:101" x14ac:dyDescent="0.25">
      <c r="A85">
        <v>84</v>
      </c>
      <c r="B85">
        <v>92.335570469798427</v>
      </c>
      <c r="C85">
        <v>-2.3255704697984307</v>
      </c>
      <c r="D85">
        <v>-1020.5615753731032</v>
      </c>
      <c r="E85">
        <v>6549.1938724967613</v>
      </c>
      <c r="F85">
        <v>-302.92841768000198</v>
      </c>
      <c r="G85">
        <v>5786.3191114911106</v>
      </c>
      <c r="H85">
        <v>-303.06206537310317</v>
      </c>
      <c r="I85">
        <v>5227.5144262239937</v>
      </c>
      <c r="J85">
        <v>1321.6794462727676</v>
      </c>
      <c r="K85">
        <v>15257.695745341909</v>
      </c>
      <c r="L85">
        <v>5491.592416778919</v>
      </c>
      <c r="M85">
        <v>3507637.5536982599</v>
      </c>
      <c r="N85">
        <v>0</v>
      </c>
      <c r="O85">
        <v>8</v>
      </c>
      <c r="P85">
        <v>-3322.5</v>
      </c>
      <c r="Q85">
        <v>-2811.96</v>
      </c>
      <c r="R85">
        <v>-3280</v>
      </c>
      <c r="S85">
        <v>-914.66</v>
      </c>
      <c r="T85">
        <v>-7002</v>
      </c>
      <c r="U85">
        <v>520.34</v>
      </c>
      <c r="V85">
        <v>-7002.1</v>
      </c>
      <c r="W85">
        <v>2365</v>
      </c>
      <c r="X85">
        <v>-6252</v>
      </c>
      <c r="Y85">
        <v>3800</v>
      </c>
      <c r="Z85">
        <v>-1020.5615753731032</v>
      </c>
      <c r="AA85">
        <v>6549.1938724967613</v>
      </c>
      <c r="AB85">
        <v>0</v>
      </c>
      <c r="AC85">
        <v>1064.1696555107644</v>
      </c>
      <c r="AD85">
        <v>1127.0074684186504</v>
      </c>
      <c r="AE85">
        <v>1127.0852605320265</v>
      </c>
      <c r="AF85">
        <v>523.14183663541928</v>
      </c>
      <c r="AG85">
        <v>1650.1881956820582</v>
      </c>
      <c r="AH85">
        <v>1886.2998163666878</v>
      </c>
      <c r="AI85">
        <v>3721.9999999999995</v>
      </c>
      <c r="AJ85">
        <v>1844.6600027105269</v>
      </c>
      <c r="AK85">
        <v>750.10000000000059</v>
      </c>
      <c r="AL85">
        <v>5732.9564745632315</v>
      </c>
      <c r="AM85">
        <v>1321.6794517014634</v>
      </c>
      <c r="AN85">
        <v>-95.021003558665456</v>
      </c>
      <c r="AO85">
        <v>-180</v>
      </c>
      <c r="AP85">
        <v>-90.003106034687008</v>
      </c>
      <c r="AQ85">
        <v>1.2722218725854067E-14</v>
      </c>
      <c r="AR85">
        <v>-41.775357945549693</v>
      </c>
      <c r="AS85">
        <v>89.999999566492619</v>
      </c>
      <c r="AT85">
        <v>-2400.1625746957502</v>
      </c>
      <c r="AU85">
        <v>-3280</v>
      </c>
      <c r="AV85">
        <v>-7719.4999989457119</v>
      </c>
      <c r="AW85">
        <v>-7002.1</v>
      </c>
      <c r="AX85">
        <v>-5773.9930402587079</v>
      </c>
      <c r="AY85">
        <v>-303.06157537310315</v>
      </c>
      <c r="AZ85">
        <v>-2730.9252207921031</v>
      </c>
      <c r="BA85">
        <v>-197.16</v>
      </c>
      <c r="BB85">
        <v>520.3011039433311</v>
      </c>
      <c r="BC85">
        <v>3082.5000000000005</v>
      </c>
      <c r="BD85">
        <v>3264.9153371298271</v>
      </c>
      <c r="BE85">
        <v>6549.1938779254606</v>
      </c>
      <c r="BF85">
        <v>-2565.2532760267472</v>
      </c>
      <c r="BG85">
        <v>-7002</v>
      </c>
      <c r="BH85">
        <v>-7719.5999989457123</v>
      </c>
      <c r="BI85">
        <v>-6252</v>
      </c>
      <c r="BJ85">
        <v>-1498.5685351143952</v>
      </c>
      <c r="BK85">
        <v>-303.06156537310312</v>
      </c>
      <c r="BL85">
        <v>-851.86373761518519</v>
      </c>
      <c r="BM85">
        <v>-197.16</v>
      </c>
      <c r="BN85">
        <v>2364.9611039433312</v>
      </c>
      <c r="BO85">
        <v>3082.5000000000005</v>
      </c>
      <c r="BP85">
        <v>7084.2785353669351</v>
      </c>
      <c r="BQ85">
        <v>5227.5144262239974</v>
      </c>
      <c r="BR85">
        <v>0</v>
      </c>
      <c r="BS85">
        <v>84.97899644133453</v>
      </c>
      <c r="BT85">
        <v>89.996893965312992</v>
      </c>
      <c r="BU85">
        <v>90.003106034687022</v>
      </c>
      <c r="BV85">
        <v>41.775357945549707</v>
      </c>
      <c r="BW85">
        <v>131.77535751204232</v>
      </c>
      <c r="BX85" s="69">
        <f>Таблица1[[#This Row],[Lкан_леб,мм]]</f>
        <v>3507637.5536982599</v>
      </c>
      <c r="BY85" s="65">
        <f>Таблица1[[#This Row],[Т1]]+Таблица1[[#This Row],[Lпрям1, мм]]</f>
        <v>3509523.8535146266</v>
      </c>
      <c r="BZ85" s="65">
        <f>Таблица1[[#This Row],[Т2]]+Таблица1[[#This Row],[Lдуг 2,мм]]</f>
        <v>3510588.0231701373</v>
      </c>
      <c r="CA85" s="65">
        <f>Таблица1[[#This Row],[Т3]]+Таблица1[[#This Row],[Lпрям2, мм]]</f>
        <v>3514310.0231701373</v>
      </c>
      <c r="CB85" s="65">
        <f>Таблица1[[#This Row],[Т4]]+Таблица1[[#This Row],[Lдуг 3,мм]]</f>
        <v>3515437.030638556</v>
      </c>
      <c r="CC85" s="65">
        <f>Таблица1[[#This Row],[Т5]]+Таблица1[[#This Row],[Lпрям3, мм]]</f>
        <v>3517281.6906412663</v>
      </c>
      <c r="CD85" s="65">
        <f>Таблица1[[#This Row],[Т6]]+Таблица1[[#This Row],[Lдуг 4,мм]]</f>
        <v>3518408.7759017982</v>
      </c>
      <c r="CE85" s="65">
        <f>Таблица1[[#This Row],[Т7]]+Таблица1[[#This Row],[Lпрям4, мм]]</f>
        <v>3519158.8759017983</v>
      </c>
      <c r="CF85" s="72">
        <f>Таблица1[[#This Row],[Т8]]+Таблица1[[#This Row],[Lдуг 5,мм]]</f>
        <v>3519682.0177384336</v>
      </c>
      <c r="CG85" s="65">
        <f>Таблица1[[#This Row],[Т9]]+Таблица1[[#This Row],[Lпрям5, мм]]</f>
        <v>3525414.9742129967</v>
      </c>
      <c r="CH85" s="65">
        <f>Таблица1[[#This Row],[Т10]]+Таблица1[[#This Row],[Lдуг 6,мм]]</f>
        <v>3527065.1624086788</v>
      </c>
      <c r="CI85" s="66">
        <f>Таблица1[[#This Row],[Т11]]+Таблица1[[#This Row],[Lпрям6, мм]]</f>
        <v>3528386.84186038</v>
      </c>
      <c r="CJ85" s="64">
        <f>Таблица1[[#This Row],[Т12]]-Таблица1[[#This Row],[Т12]]</f>
        <v>0</v>
      </c>
      <c r="CK85" s="65">
        <f>Таблица1[[#This Row],[Т12]]-Таблица1[[#This Row],[Т11]]</f>
        <v>1321.6794517012313</v>
      </c>
      <c r="CL85" s="65">
        <f>Таблица1[[#This Row],[Т12]]-Таблица1[[#This Row],[Т10]]</f>
        <v>2971.8676473833621</v>
      </c>
      <c r="CM85" s="65">
        <f>Таблица1[[#This Row],[Т12]]-Таблица1[[#This Row],[Т9]]</f>
        <v>8704.8241219464689</v>
      </c>
      <c r="CN85" s="65">
        <f>Таблица1[[#This Row],[Т12]]-Таблица1[[#This Row],[Т8]]</f>
        <v>9227.9659585817717</v>
      </c>
      <c r="CO85" s="65">
        <f>Таблица1[[#This Row],[Т12]]-Таблица1[[#This Row],[Т7]]</f>
        <v>9978.0659585818648</v>
      </c>
      <c r="CP85" s="65">
        <f>Таблица1[[#This Row],[Т12]]-Таблица1[[#This Row],[Т6]]</f>
        <v>11105.15121911373</v>
      </c>
      <c r="CQ85" s="65">
        <f>Таблица1[[#This Row],[Т12]]-Таблица1[[#This Row],[Т5]]</f>
        <v>12949.811221824028</v>
      </c>
      <c r="CR85" s="65">
        <f>Таблица1[[#This Row],[Т12]]-Таблица1[[#This Row],[Т4]]</f>
        <v>14076.818690242711</v>
      </c>
      <c r="CS85" s="65">
        <f>Таблица1[[#This Row],[Т12]]-Таблица1[[#This Row],[Т3]]</f>
        <v>17798.818690242711</v>
      </c>
      <c r="CT85" s="65">
        <f>Таблица1[[#This Row],[Т12]]-Таблица1[[#This Row],[Т2]]</f>
        <v>18862.988345753402</v>
      </c>
      <c r="CU85" s="65">
        <f>Таблица1[[#This Row],[Т12]]-Таблица1[[#This Row],[Т1]]</f>
        <v>20749.288162120152</v>
      </c>
      <c r="CV85" s="65">
        <f>Таблица1[[#This Row],[Lкан_леб,мм]]+Таблица1[[#This Row],[Lкан_дуг, мм]]+Таблица1[[#This Row],[Lкан_прям, мм]]</f>
        <v>3528386.841860381</v>
      </c>
      <c r="CW85" s="60">
        <f>3511128.4-(Таблица1[[#This Row],[Lкан_леб,мм]]+Таблица1[[#This Row],[∆Lлеб из за стрел]])</f>
        <v>3490.8463017400354</v>
      </c>
    </row>
    <row r="86" spans="1:101" x14ac:dyDescent="0.25">
      <c r="A86">
        <v>85</v>
      </c>
      <c r="B86">
        <v>92.845637583892383</v>
      </c>
      <c r="C86">
        <v>-2.8356375838923866</v>
      </c>
      <c r="D86">
        <v>-1086.7316006398471</v>
      </c>
      <c r="E86">
        <v>6546.1999827935542</v>
      </c>
      <c r="F86">
        <v>-369.09844294674582</v>
      </c>
      <c r="G86">
        <v>5783.3252217879035</v>
      </c>
      <c r="H86">
        <v>-369.23209063984683</v>
      </c>
      <c r="I86">
        <v>5224.5205365204956</v>
      </c>
      <c r="J86">
        <v>1321.6794462730591</v>
      </c>
      <c r="K86">
        <v>15195.928474369686</v>
      </c>
      <c r="L86">
        <v>5502.1722214394476</v>
      </c>
      <c r="M86">
        <v>3507688.7411645721</v>
      </c>
      <c r="N86">
        <v>0</v>
      </c>
      <c r="O86">
        <v>8</v>
      </c>
      <c r="P86">
        <v>-3322.5</v>
      </c>
      <c r="Q86">
        <v>-2811.96</v>
      </c>
      <c r="R86">
        <v>-3280</v>
      </c>
      <c r="S86">
        <v>-914.66</v>
      </c>
      <c r="T86">
        <v>-7002</v>
      </c>
      <c r="U86">
        <v>520.34</v>
      </c>
      <c r="V86">
        <v>-7002.1</v>
      </c>
      <c r="W86">
        <v>2365</v>
      </c>
      <c r="X86">
        <v>-6252</v>
      </c>
      <c r="Y86">
        <v>3800</v>
      </c>
      <c r="Z86">
        <v>-1086.7316006398471</v>
      </c>
      <c r="AA86">
        <v>6546.1999827935542</v>
      </c>
      <c r="AB86">
        <v>0</v>
      </c>
      <c r="AC86">
        <v>1064.1696555107644</v>
      </c>
      <c r="AD86">
        <v>1127.0074684186504</v>
      </c>
      <c r="AE86">
        <v>1127.0852605320265</v>
      </c>
      <c r="AF86">
        <v>528.43173896568351</v>
      </c>
      <c r="AG86">
        <v>1655.4780980123226</v>
      </c>
      <c r="AH86">
        <v>1886.2998163666878</v>
      </c>
      <c r="AI86">
        <v>3721.9999999999995</v>
      </c>
      <c r="AJ86">
        <v>1844.6600027105269</v>
      </c>
      <c r="AK86">
        <v>750.10000000000059</v>
      </c>
      <c r="AL86">
        <v>5671.1892035907167</v>
      </c>
      <c r="AM86">
        <v>1321.6794517017547</v>
      </c>
      <c r="AN86">
        <v>-95.021003558665456</v>
      </c>
      <c r="AO86">
        <v>-180</v>
      </c>
      <c r="AP86">
        <v>-90.003106034687008</v>
      </c>
      <c r="AQ86">
        <v>1.2722218725854067E-14</v>
      </c>
      <c r="AR86">
        <v>-42.197781747027825</v>
      </c>
      <c r="AS86">
        <v>89.999999566492619</v>
      </c>
      <c r="AT86">
        <v>-2400.1625746957502</v>
      </c>
      <c r="AU86">
        <v>-3280</v>
      </c>
      <c r="AV86">
        <v>-7719.4999989457119</v>
      </c>
      <c r="AW86">
        <v>-7002.1</v>
      </c>
      <c r="AX86">
        <v>-5770.0610560360856</v>
      </c>
      <c r="AY86">
        <v>-369.23160063984704</v>
      </c>
      <c r="AZ86">
        <v>-2730.9252207921031</v>
      </c>
      <c r="BA86">
        <v>-197.16</v>
      </c>
      <c r="BB86">
        <v>520.3011039433311</v>
      </c>
      <c r="BC86">
        <v>3082.5000000000005</v>
      </c>
      <c r="BD86">
        <v>3268.4540431054461</v>
      </c>
      <c r="BE86">
        <v>6546.1999882222535</v>
      </c>
      <c r="BF86">
        <v>-2565.2532760267472</v>
      </c>
      <c r="BG86">
        <v>-7002</v>
      </c>
      <c r="BH86">
        <v>-7719.5999989457123</v>
      </c>
      <c r="BI86">
        <v>-6252</v>
      </c>
      <c r="BJ86">
        <v>-1568.6705446037611</v>
      </c>
      <c r="BK86">
        <v>-369.23159063984684</v>
      </c>
      <c r="BL86">
        <v>-851.86373761518519</v>
      </c>
      <c r="BM86">
        <v>-197.16</v>
      </c>
      <c r="BN86">
        <v>2364.9611039433312</v>
      </c>
      <c r="BO86">
        <v>3082.5000000000005</v>
      </c>
      <c r="BP86">
        <v>7077.7459396881086</v>
      </c>
      <c r="BQ86">
        <v>5224.5205365204993</v>
      </c>
      <c r="BR86">
        <v>0</v>
      </c>
      <c r="BS86">
        <v>84.97899644133453</v>
      </c>
      <c r="BT86">
        <v>89.996893965312992</v>
      </c>
      <c r="BU86">
        <v>90.003106034687022</v>
      </c>
      <c r="BV86">
        <v>42.19778174702784</v>
      </c>
      <c r="BW86">
        <v>132.19778131352047</v>
      </c>
      <c r="BX86" s="69">
        <f>Таблица1[[#This Row],[Lкан_леб,мм]]</f>
        <v>3507688.7411645721</v>
      </c>
      <c r="BY86" s="65">
        <f>Таблица1[[#This Row],[Т1]]+Таблица1[[#This Row],[Lпрям1, мм]]</f>
        <v>3509575.0409809388</v>
      </c>
      <c r="BZ86" s="65">
        <f>Таблица1[[#This Row],[Т2]]+Таблица1[[#This Row],[Lдуг 2,мм]]</f>
        <v>3510639.2106364495</v>
      </c>
      <c r="CA86" s="65">
        <f>Таблица1[[#This Row],[Т3]]+Таблица1[[#This Row],[Lпрям2, мм]]</f>
        <v>3514361.2106364495</v>
      </c>
      <c r="CB86" s="65">
        <f>Таблица1[[#This Row],[Т4]]+Таблица1[[#This Row],[Lдуг 3,мм]]</f>
        <v>3515488.2181048682</v>
      </c>
      <c r="CC86" s="65">
        <f>Таблица1[[#This Row],[Т5]]+Таблица1[[#This Row],[Lпрям3, мм]]</f>
        <v>3517332.8781075785</v>
      </c>
      <c r="CD86" s="65">
        <f>Таблица1[[#This Row],[Т6]]+Таблица1[[#This Row],[Lдуг 4,мм]]</f>
        <v>3518459.9633681104</v>
      </c>
      <c r="CE86" s="65">
        <f>Таблица1[[#This Row],[Т7]]+Таблица1[[#This Row],[Lпрям4, мм]]</f>
        <v>3519210.0633681105</v>
      </c>
      <c r="CF86" s="72">
        <f>Таблица1[[#This Row],[Т8]]+Таблица1[[#This Row],[Lдуг 5,мм]]</f>
        <v>3519738.4951070761</v>
      </c>
      <c r="CG86" s="65">
        <f>Таблица1[[#This Row],[Т9]]+Таблица1[[#This Row],[Lпрям5, мм]]</f>
        <v>3525409.6843106668</v>
      </c>
      <c r="CH86" s="65">
        <f>Таблица1[[#This Row],[Т10]]+Таблица1[[#This Row],[Lдуг 6,мм]]</f>
        <v>3527065.1624086793</v>
      </c>
      <c r="CI86" s="66">
        <f>Таблица1[[#This Row],[Т11]]+Таблица1[[#This Row],[Lпрям6, мм]]</f>
        <v>3528386.841860381</v>
      </c>
      <c r="CJ86" s="64">
        <f>Таблица1[[#This Row],[Т12]]-Таблица1[[#This Row],[Т12]]</f>
        <v>0</v>
      </c>
      <c r="CK86" s="65">
        <f>Таблица1[[#This Row],[Т12]]-Таблица1[[#This Row],[Т11]]</f>
        <v>1321.679451701697</v>
      </c>
      <c r="CL86" s="65">
        <f>Таблица1[[#This Row],[Т12]]-Таблица1[[#This Row],[Т10]]</f>
        <v>2977.1575497142039</v>
      </c>
      <c r="CM86" s="65">
        <f>Таблица1[[#This Row],[Т12]]-Таблица1[[#This Row],[Т9]]</f>
        <v>8648.3467533048242</v>
      </c>
      <c r="CN86" s="65">
        <f>Таблица1[[#This Row],[Т12]]-Таблица1[[#This Row],[Т8]]</f>
        <v>9176.7784922705032</v>
      </c>
      <c r="CO86" s="65">
        <f>Таблица1[[#This Row],[Т12]]-Таблица1[[#This Row],[Т7]]</f>
        <v>9926.8784922705963</v>
      </c>
      <c r="CP86" s="65">
        <f>Таблица1[[#This Row],[Т12]]-Таблица1[[#This Row],[Т6]]</f>
        <v>11053.963752802461</v>
      </c>
      <c r="CQ86" s="65">
        <f>Таблица1[[#This Row],[Т12]]-Таблица1[[#This Row],[Т5]]</f>
        <v>12898.623755512759</v>
      </c>
      <c r="CR86" s="65">
        <f>Таблица1[[#This Row],[Т12]]-Таблица1[[#This Row],[Т4]]</f>
        <v>14025.631223931443</v>
      </c>
      <c r="CS86" s="65">
        <f>Таблица1[[#This Row],[Т12]]-Таблица1[[#This Row],[Т3]]</f>
        <v>17747.631223931443</v>
      </c>
      <c r="CT86" s="65">
        <f>Таблица1[[#This Row],[Т12]]-Таблица1[[#This Row],[Т2]]</f>
        <v>18811.800879442133</v>
      </c>
      <c r="CU86" s="65">
        <f>Таблица1[[#This Row],[Т12]]-Таблица1[[#This Row],[Т1]]</f>
        <v>20698.100695808884</v>
      </c>
      <c r="CV86" s="65">
        <f>Таблица1[[#This Row],[Lкан_леб,мм]]+Таблица1[[#This Row],[Lкан_дуг, мм]]+Таблица1[[#This Row],[Lкан_прям, мм]]</f>
        <v>3528386.841860381</v>
      </c>
      <c r="CW86" s="60">
        <f>3511128.4-(Таблица1[[#This Row],[Lкан_леб,мм]]+Таблица1[[#This Row],[∆Lлеб из за стрел]])</f>
        <v>3439.6588354278356</v>
      </c>
    </row>
    <row r="87" spans="1:101" x14ac:dyDescent="0.25">
      <c r="A87">
        <v>86</v>
      </c>
      <c r="B87">
        <v>93.35570469798634</v>
      </c>
      <c r="C87">
        <v>-3.3457046979863425</v>
      </c>
      <c r="D87">
        <v>-1152.8723515720128</v>
      </c>
      <c r="E87">
        <v>6542.6171507453373</v>
      </c>
      <c r="F87">
        <v>-435.23919387891129</v>
      </c>
      <c r="G87">
        <v>5779.7423897396866</v>
      </c>
      <c r="H87">
        <v>-435.37284157201259</v>
      </c>
      <c r="I87">
        <v>5220.9377044724752</v>
      </c>
      <c r="J87">
        <v>1321.6794462728626</v>
      </c>
      <c r="K87">
        <v>15134.001843570783</v>
      </c>
      <c r="L87">
        <v>5512.8485425391291</v>
      </c>
      <c r="M87">
        <v>3507739.9914742713</v>
      </c>
      <c r="N87">
        <v>0</v>
      </c>
      <c r="O87">
        <v>8</v>
      </c>
      <c r="P87">
        <v>-3322.5</v>
      </c>
      <c r="Q87">
        <v>-2811.96</v>
      </c>
      <c r="R87">
        <v>-3280</v>
      </c>
      <c r="S87">
        <v>-914.66</v>
      </c>
      <c r="T87">
        <v>-7002</v>
      </c>
      <c r="U87">
        <v>520.34</v>
      </c>
      <c r="V87">
        <v>-7002.1</v>
      </c>
      <c r="W87">
        <v>2365</v>
      </c>
      <c r="X87">
        <v>-6252</v>
      </c>
      <c r="Y87">
        <v>3800</v>
      </c>
      <c r="Z87">
        <v>-1152.8723515720128</v>
      </c>
      <c r="AA87">
        <v>6542.6171507453373</v>
      </c>
      <c r="AB87">
        <v>0</v>
      </c>
      <c r="AC87">
        <v>1064.1696555107644</v>
      </c>
      <c r="AD87">
        <v>1127.0074684186504</v>
      </c>
      <c r="AE87">
        <v>1127.0852605320265</v>
      </c>
      <c r="AF87">
        <v>533.76989951552457</v>
      </c>
      <c r="AG87">
        <v>1660.8162585621635</v>
      </c>
      <c r="AH87">
        <v>1886.2998163666878</v>
      </c>
      <c r="AI87">
        <v>3721.9999999999995</v>
      </c>
      <c r="AJ87">
        <v>1844.6600027105269</v>
      </c>
      <c r="AK87">
        <v>750.10000000000059</v>
      </c>
      <c r="AL87">
        <v>5609.2625727920076</v>
      </c>
      <c r="AM87">
        <v>1321.6794517015585</v>
      </c>
      <c r="AN87">
        <v>-95.021003558665456</v>
      </c>
      <c r="AO87">
        <v>-180</v>
      </c>
      <c r="AP87">
        <v>-90.003106034687008</v>
      </c>
      <c r="AQ87">
        <v>1.2722218725854067E-14</v>
      </c>
      <c r="AR87">
        <v>-42.624059196322776</v>
      </c>
      <c r="AS87">
        <v>89.999999566492619</v>
      </c>
      <c r="AT87">
        <v>-2400.1625746957502</v>
      </c>
      <c r="AU87">
        <v>-3280</v>
      </c>
      <c r="AV87">
        <v>-7719.4999989457119</v>
      </c>
      <c r="AW87">
        <v>-7002.1</v>
      </c>
      <c r="AX87">
        <v>-5766.1197580953549</v>
      </c>
      <c r="AY87">
        <v>-435.37235157201269</v>
      </c>
      <c r="AZ87">
        <v>-2730.9252207921031</v>
      </c>
      <c r="BA87">
        <v>-197.16</v>
      </c>
      <c r="BB87">
        <v>520.3011039433311</v>
      </c>
      <c r="BC87">
        <v>3082.5000000000005</v>
      </c>
      <c r="BD87">
        <v>3272.0543204773016</v>
      </c>
      <c r="BE87">
        <v>6542.6171561740366</v>
      </c>
      <c r="BF87">
        <v>-2565.2532760267472</v>
      </c>
      <c r="BG87">
        <v>-7002</v>
      </c>
      <c r="BH87">
        <v>-7719.5999989457123</v>
      </c>
      <c r="BI87">
        <v>-6252</v>
      </c>
      <c r="BJ87">
        <v>-1638.7525934766577</v>
      </c>
      <c r="BK87">
        <v>-435.3723415720126</v>
      </c>
      <c r="BL87">
        <v>-851.86373761518519</v>
      </c>
      <c r="BM87">
        <v>-197.16</v>
      </c>
      <c r="BN87">
        <v>2364.9611039433312</v>
      </c>
      <c r="BO87">
        <v>3082.5000000000005</v>
      </c>
      <c r="BP87">
        <v>7070.5628302680361</v>
      </c>
      <c r="BQ87">
        <v>5220.9377044724788</v>
      </c>
      <c r="BR87">
        <v>0</v>
      </c>
      <c r="BS87">
        <v>84.97899644133453</v>
      </c>
      <c r="BT87">
        <v>89.996893965312992</v>
      </c>
      <c r="BU87">
        <v>90.003106034687022</v>
      </c>
      <c r="BV87">
        <v>42.624059196322783</v>
      </c>
      <c r="BW87">
        <v>132.62405876281539</v>
      </c>
      <c r="BX87" s="69">
        <f>Таблица1[[#This Row],[Lкан_леб,мм]]</f>
        <v>3507739.9914742713</v>
      </c>
      <c r="BY87" s="65">
        <f>Таблица1[[#This Row],[Т1]]+Таблица1[[#This Row],[Lпрям1, мм]]</f>
        <v>3509626.291290638</v>
      </c>
      <c r="BZ87" s="65">
        <f>Таблица1[[#This Row],[Т2]]+Таблица1[[#This Row],[Lдуг 2,мм]]</f>
        <v>3510690.4609461487</v>
      </c>
      <c r="CA87" s="65">
        <f>Таблица1[[#This Row],[Т3]]+Таблица1[[#This Row],[Lпрям2, мм]]</f>
        <v>3514412.4609461487</v>
      </c>
      <c r="CB87" s="65">
        <f>Таблица1[[#This Row],[Т4]]+Таблица1[[#This Row],[Lдуг 3,мм]]</f>
        <v>3515539.4684145674</v>
      </c>
      <c r="CC87" s="65">
        <f>Таблица1[[#This Row],[Т5]]+Таблица1[[#This Row],[Lпрям3, мм]]</f>
        <v>3517384.1284172777</v>
      </c>
      <c r="CD87" s="65">
        <f>Таблица1[[#This Row],[Т6]]+Таблица1[[#This Row],[Lдуг 4,мм]]</f>
        <v>3518511.2136778096</v>
      </c>
      <c r="CE87" s="65">
        <f>Таблица1[[#This Row],[Т7]]+Таблица1[[#This Row],[Lпрям4, мм]]</f>
        <v>3519261.3136778097</v>
      </c>
      <c r="CF87" s="72">
        <f>Таблица1[[#This Row],[Т8]]+Таблица1[[#This Row],[Lдуг 5,мм]]</f>
        <v>3519795.0835773251</v>
      </c>
      <c r="CG87" s="65">
        <f>Таблица1[[#This Row],[Т9]]+Таблица1[[#This Row],[Lпрям5, мм]]</f>
        <v>3525404.346150117</v>
      </c>
      <c r="CH87" s="65">
        <f>Таблица1[[#This Row],[Т10]]+Таблица1[[#This Row],[Lдуг 6,мм]]</f>
        <v>3527065.1624086793</v>
      </c>
      <c r="CI87" s="66">
        <f>Таблица1[[#This Row],[Т11]]+Таблица1[[#This Row],[Lпрям6, мм]]</f>
        <v>3528386.841860381</v>
      </c>
      <c r="CJ87" s="64">
        <f>Таблица1[[#This Row],[Т12]]-Таблица1[[#This Row],[Т12]]</f>
        <v>0</v>
      </c>
      <c r="CK87" s="65">
        <f>Таблица1[[#This Row],[Т12]]-Таблица1[[#This Row],[Т11]]</f>
        <v>1321.679451701697</v>
      </c>
      <c r="CL87" s="65">
        <f>Таблица1[[#This Row],[Т12]]-Таблица1[[#This Row],[Т10]]</f>
        <v>2982.4957102639601</v>
      </c>
      <c r="CM87" s="65">
        <f>Таблица1[[#This Row],[Т12]]-Таблица1[[#This Row],[Т9]]</f>
        <v>8591.7582830558531</v>
      </c>
      <c r="CN87" s="65">
        <f>Таблица1[[#This Row],[Т12]]-Таблица1[[#This Row],[Т8]]</f>
        <v>9125.5281825712882</v>
      </c>
      <c r="CO87" s="65">
        <f>Таблица1[[#This Row],[Т12]]-Таблица1[[#This Row],[Т7]]</f>
        <v>9875.6281825713813</v>
      </c>
      <c r="CP87" s="65">
        <f>Таблица1[[#This Row],[Т12]]-Таблица1[[#This Row],[Т6]]</f>
        <v>11002.713443103246</v>
      </c>
      <c r="CQ87" s="65">
        <f>Таблица1[[#This Row],[Т12]]-Таблица1[[#This Row],[Т5]]</f>
        <v>12847.373445813544</v>
      </c>
      <c r="CR87" s="65">
        <f>Таблица1[[#This Row],[Т12]]-Таблица1[[#This Row],[Т4]]</f>
        <v>13974.380914232228</v>
      </c>
      <c r="CS87" s="65">
        <f>Таблица1[[#This Row],[Т12]]-Таблица1[[#This Row],[Т3]]</f>
        <v>17696.380914232228</v>
      </c>
      <c r="CT87" s="65">
        <f>Таблица1[[#This Row],[Т12]]-Таблица1[[#This Row],[Т2]]</f>
        <v>18760.550569742918</v>
      </c>
      <c r="CU87" s="65">
        <f>Таблица1[[#This Row],[Т12]]-Таблица1[[#This Row],[Т1]]</f>
        <v>20646.850386109669</v>
      </c>
      <c r="CV87" s="65">
        <f>Таблица1[[#This Row],[Lкан_леб,мм]]+Таблица1[[#This Row],[Lкан_дуг, мм]]+Таблица1[[#This Row],[Lкан_прям, мм]]</f>
        <v>3528386.841860381</v>
      </c>
      <c r="CW87" s="60">
        <f>3511128.4-(Таблица1[[#This Row],[Lкан_леб,мм]]+Таблица1[[#This Row],[∆Lлеб из за стрел]])</f>
        <v>3388.4085257286206</v>
      </c>
    </row>
    <row r="88" spans="1:101" x14ac:dyDescent="0.25">
      <c r="A88">
        <v>87</v>
      </c>
      <c r="B88">
        <v>93.865771812080297</v>
      </c>
      <c r="C88">
        <v>-3.8557718120802984</v>
      </c>
      <c r="D88">
        <v>-1218.9785864276596</v>
      </c>
      <c r="E88">
        <v>6538.4456602962882</v>
      </c>
      <c r="F88">
        <v>-501.34542873455842</v>
      </c>
      <c r="G88">
        <v>5775.5708992906375</v>
      </c>
      <c r="H88">
        <v>-501.47907642765955</v>
      </c>
      <c r="I88">
        <v>5216.7662140239117</v>
      </c>
      <c r="J88">
        <v>1321.679446272376</v>
      </c>
      <c r="K88">
        <v>15071.915505933726</v>
      </c>
      <c r="L88">
        <v>5523.6247073400955</v>
      </c>
      <c r="M88">
        <v>3507791.3016471071</v>
      </c>
      <c r="N88">
        <v>0</v>
      </c>
      <c r="O88">
        <v>8</v>
      </c>
      <c r="P88">
        <v>-3322.5</v>
      </c>
      <c r="Q88">
        <v>-2811.96</v>
      </c>
      <c r="R88">
        <v>-3280</v>
      </c>
      <c r="S88">
        <v>-914.66</v>
      </c>
      <c r="T88">
        <v>-7002</v>
      </c>
      <c r="U88">
        <v>520.34</v>
      </c>
      <c r="V88">
        <v>-7002.1</v>
      </c>
      <c r="W88">
        <v>2365</v>
      </c>
      <c r="X88">
        <v>-6252</v>
      </c>
      <c r="Y88">
        <v>3800</v>
      </c>
      <c r="Z88">
        <v>-1218.9785864276596</v>
      </c>
      <c r="AA88">
        <v>6538.4456602962882</v>
      </c>
      <c r="AB88">
        <v>0</v>
      </c>
      <c r="AC88">
        <v>1064.1696555107644</v>
      </c>
      <c r="AD88">
        <v>1127.0074684186504</v>
      </c>
      <c r="AE88">
        <v>1127.0852605320265</v>
      </c>
      <c r="AF88">
        <v>539.15798191600754</v>
      </c>
      <c r="AG88">
        <v>1666.2043409626465</v>
      </c>
      <c r="AH88">
        <v>1886.2998163666878</v>
      </c>
      <c r="AI88">
        <v>3721.9999999999995</v>
      </c>
      <c r="AJ88">
        <v>1844.6600027105269</v>
      </c>
      <c r="AK88">
        <v>750.10000000000059</v>
      </c>
      <c r="AL88">
        <v>5547.1762351554398</v>
      </c>
      <c r="AM88">
        <v>1321.6794517010717</v>
      </c>
      <c r="AN88">
        <v>-95.021003558665456</v>
      </c>
      <c r="AO88">
        <v>-180</v>
      </c>
      <c r="AP88">
        <v>-90.003106034687008</v>
      </c>
      <c r="AQ88">
        <v>1.2722218725854067E-14</v>
      </c>
      <c r="AR88">
        <v>-43.054323142268956</v>
      </c>
      <c r="AS88">
        <v>89.999999566492605</v>
      </c>
      <c r="AT88">
        <v>-2400.1625746957502</v>
      </c>
      <c r="AU88">
        <v>-3280</v>
      </c>
      <c r="AV88">
        <v>-7719.4999989457119</v>
      </c>
      <c r="AW88">
        <v>-7002.1</v>
      </c>
      <c r="AX88">
        <v>-5762.1688754343404</v>
      </c>
      <c r="AY88">
        <v>-501.47858642765965</v>
      </c>
      <c r="AZ88">
        <v>-2730.9252207921031</v>
      </c>
      <c r="BA88">
        <v>-197.16</v>
      </c>
      <c r="BB88">
        <v>520.3011039433311</v>
      </c>
      <c r="BC88">
        <v>3082.5000000000005</v>
      </c>
      <c r="BD88">
        <v>3275.7179009285724</v>
      </c>
      <c r="BE88">
        <v>6538.4456657249875</v>
      </c>
      <c r="BF88">
        <v>-2565.2532760267472</v>
      </c>
      <c r="BG88">
        <v>-7002</v>
      </c>
      <c r="BH88">
        <v>-7719.5999989457123</v>
      </c>
      <c r="BI88">
        <v>-6252</v>
      </c>
      <c r="BJ88">
        <v>-1708.809710993318</v>
      </c>
      <c r="BK88">
        <v>-501.47857642765956</v>
      </c>
      <c r="BL88">
        <v>-851.86373761518519</v>
      </c>
      <c r="BM88">
        <v>-197.16</v>
      </c>
      <c r="BN88">
        <v>2364.9611039433312</v>
      </c>
      <c r="BO88">
        <v>3082.5000000000005</v>
      </c>
      <c r="BP88">
        <v>7062.7277593677163</v>
      </c>
      <c r="BQ88">
        <v>5216.7662140239154</v>
      </c>
      <c r="BR88">
        <v>0</v>
      </c>
      <c r="BS88">
        <v>84.97899644133453</v>
      </c>
      <c r="BT88">
        <v>89.996893965312992</v>
      </c>
      <c r="BU88">
        <v>90.003106034687022</v>
      </c>
      <c r="BV88">
        <v>43.05432314226897</v>
      </c>
      <c r="BW88">
        <v>133.05432270876159</v>
      </c>
      <c r="BX88" s="69">
        <f>Таблица1[[#This Row],[Lкан_леб,мм]]</f>
        <v>3507791.3016471071</v>
      </c>
      <c r="BY88" s="65">
        <f>Таблица1[[#This Row],[Т1]]+Таблица1[[#This Row],[Lпрям1, мм]]</f>
        <v>3509677.6014634739</v>
      </c>
      <c r="BZ88" s="65">
        <f>Таблица1[[#This Row],[Т2]]+Таблица1[[#This Row],[Lдуг 2,мм]]</f>
        <v>3510741.7711189846</v>
      </c>
      <c r="CA88" s="65">
        <f>Таблица1[[#This Row],[Т3]]+Таблица1[[#This Row],[Lпрям2, мм]]</f>
        <v>3514463.7711189846</v>
      </c>
      <c r="CB88" s="65">
        <f>Таблица1[[#This Row],[Т4]]+Таблица1[[#This Row],[Lдуг 3,мм]]</f>
        <v>3515590.7785874032</v>
      </c>
      <c r="CC88" s="65">
        <f>Таблица1[[#This Row],[Т5]]+Таблица1[[#This Row],[Lпрям3, мм]]</f>
        <v>3517435.4385901135</v>
      </c>
      <c r="CD88" s="65">
        <f>Таблица1[[#This Row],[Т6]]+Таблица1[[#This Row],[Lдуг 4,мм]]</f>
        <v>3518562.5238506454</v>
      </c>
      <c r="CE88" s="65">
        <f>Таблица1[[#This Row],[Т7]]+Таблица1[[#This Row],[Lпрям4, мм]]</f>
        <v>3519312.6238506455</v>
      </c>
      <c r="CF88" s="72">
        <f>Таблица1[[#This Row],[Т8]]+Таблица1[[#This Row],[Lдуг 5,мм]]</f>
        <v>3519851.7818325614</v>
      </c>
      <c r="CG88" s="65">
        <f>Таблица1[[#This Row],[Т9]]+Таблица1[[#This Row],[Lпрям5, мм]]</f>
        <v>3525398.958067717</v>
      </c>
      <c r="CH88" s="65">
        <f>Таблица1[[#This Row],[Т10]]+Таблица1[[#This Row],[Lдуг 6,мм]]</f>
        <v>3527065.1624086797</v>
      </c>
      <c r="CI88" s="66">
        <f>Таблица1[[#This Row],[Т11]]+Таблица1[[#This Row],[Lпрям6, мм]]</f>
        <v>3528386.841860381</v>
      </c>
      <c r="CJ88" s="64">
        <f>Таблица1[[#This Row],[Т12]]-Таблица1[[#This Row],[Т12]]</f>
        <v>0</v>
      </c>
      <c r="CK88" s="65">
        <f>Таблица1[[#This Row],[Т12]]-Таблица1[[#This Row],[Т11]]</f>
        <v>1321.6794517012313</v>
      </c>
      <c r="CL88" s="65">
        <f>Таблица1[[#This Row],[Т12]]-Таблица1[[#This Row],[Т10]]</f>
        <v>2987.8837926639244</v>
      </c>
      <c r="CM88" s="65">
        <f>Таблица1[[#This Row],[Т12]]-Таблица1[[#This Row],[Т9]]</f>
        <v>8535.0600278195925</v>
      </c>
      <c r="CN88" s="65">
        <f>Таблица1[[#This Row],[Т12]]-Таблица1[[#This Row],[Т8]]</f>
        <v>9074.2180097354576</v>
      </c>
      <c r="CO88" s="65">
        <f>Таблица1[[#This Row],[Т12]]-Таблица1[[#This Row],[Т7]]</f>
        <v>9824.3180097355507</v>
      </c>
      <c r="CP88" s="65">
        <f>Таблица1[[#This Row],[Т12]]-Таблица1[[#This Row],[Т6]]</f>
        <v>10951.403270267416</v>
      </c>
      <c r="CQ88" s="65">
        <f>Таблица1[[#This Row],[Т12]]-Таблица1[[#This Row],[Т5]]</f>
        <v>12796.063272977713</v>
      </c>
      <c r="CR88" s="65">
        <f>Таблица1[[#This Row],[Т12]]-Таблица1[[#This Row],[Т4]]</f>
        <v>13923.070741396397</v>
      </c>
      <c r="CS88" s="65">
        <f>Таблица1[[#This Row],[Т12]]-Таблица1[[#This Row],[Т3]]</f>
        <v>17645.070741396397</v>
      </c>
      <c r="CT88" s="65">
        <f>Таблица1[[#This Row],[Т12]]-Таблица1[[#This Row],[Т2]]</f>
        <v>18709.240396907087</v>
      </c>
      <c r="CU88" s="65">
        <f>Таблица1[[#This Row],[Т12]]-Таблица1[[#This Row],[Т1]]</f>
        <v>20595.540213273838</v>
      </c>
      <c r="CV88" s="65">
        <f>Таблица1[[#This Row],[Lкан_леб,мм]]+Таблица1[[#This Row],[Lкан_дуг, мм]]+Таблица1[[#This Row],[Lкан_прям, мм]]</f>
        <v>3528386.841860381</v>
      </c>
      <c r="CW88" s="60">
        <f>3511128.4-(Таблица1[[#This Row],[Lкан_леб,мм]]+Таблица1[[#This Row],[∆Lлеб из за стрел]])</f>
        <v>3337.09835289279</v>
      </c>
    </row>
    <row r="89" spans="1:101" x14ac:dyDescent="0.25">
      <c r="A89">
        <v>88</v>
      </c>
      <c r="B89">
        <v>94.375838926174254</v>
      </c>
      <c r="C89">
        <v>-4.3658389261742538</v>
      </c>
      <c r="D89">
        <v>-1285.0450662002929</v>
      </c>
      <c r="E89">
        <v>6533.6858420425388</v>
      </c>
      <c r="F89">
        <v>-567.41190850719158</v>
      </c>
      <c r="G89">
        <v>5770.8110810368871</v>
      </c>
      <c r="H89">
        <v>-567.54555620029294</v>
      </c>
      <c r="I89">
        <v>5212.0063957696557</v>
      </c>
      <c r="J89">
        <v>1321.6794462728831</v>
      </c>
      <c r="K89">
        <v>15009.669042196207</v>
      </c>
      <c r="L89">
        <v>5534.504199678744</v>
      </c>
      <c r="M89">
        <v>3507842.6686185063</v>
      </c>
      <c r="N89">
        <v>0</v>
      </c>
      <c r="O89">
        <v>8</v>
      </c>
      <c r="P89">
        <v>-3322.5</v>
      </c>
      <c r="Q89">
        <v>-2811.96</v>
      </c>
      <c r="R89">
        <v>-3280</v>
      </c>
      <c r="S89">
        <v>-914.66</v>
      </c>
      <c r="T89">
        <v>-7002</v>
      </c>
      <c r="U89">
        <v>520.34</v>
      </c>
      <c r="V89">
        <v>-7002.1</v>
      </c>
      <c r="W89">
        <v>2365</v>
      </c>
      <c r="X89">
        <v>-6252</v>
      </c>
      <c r="Y89">
        <v>3800</v>
      </c>
      <c r="Z89">
        <v>-1285.0450662002929</v>
      </c>
      <c r="AA89">
        <v>6533.6858420425388</v>
      </c>
      <c r="AB89">
        <v>0</v>
      </c>
      <c r="AC89">
        <v>1064.1696555107644</v>
      </c>
      <c r="AD89">
        <v>1127.0074684186504</v>
      </c>
      <c r="AE89">
        <v>1127.0852605320265</v>
      </c>
      <c r="AF89">
        <v>544.59772808533216</v>
      </c>
      <c r="AG89">
        <v>1671.6440871319708</v>
      </c>
      <c r="AH89">
        <v>1886.2998163666878</v>
      </c>
      <c r="AI89">
        <v>3721.9999999999995</v>
      </c>
      <c r="AJ89">
        <v>1844.6600027105269</v>
      </c>
      <c r="AK89">
        <v>750.10000000000059</v>
      </c>
      <c r="AL89">
        <v>5484.9297714174127</v>
      </c>
      <c r="AM89">
        <v>1321.6794517015787</v>
      </c>
      <c r="AN89">
        <v>-95.021003558665456</v>
      </c>
      <c r="AO89">
        <v>-180</v>
      </c>
      <c r="AP89">
        <v>-90.003106034687008</v>
      </c>
      <c r="AQ89">
        <v>1.2722218725854067E-14</v>
      </c>
      <c r="AR89">
        <v>-43.48871268529998</v>
      </c>
      <c r="AS89">
        <v>89.999999566492619</v>
      </c>
      <c r="AT89">
        <v>-2400.1625746957502</v>
      </c>
      <c r="AU89">
        <v>-3280</v>
      </c>
      <c r="AV89">
        <v>-7719.4999989457119</v>
      </c>
      <c r="AW89">
        <v>-7002.1</v>
      </c>
      <c r="AX89">
        <v>-5758.208131795911</v>
      </c>
      <c r="AY89">
        <v>-567.54506620029304</v>
      </c>
      <c r="AZ89">
        <v>-2730.9252207921031</v>
      </c>
      <c r="BA89">
        <v>-197.16</v>
      </c>
      <c r="BB89">
        <v>520.3011039433311</v>
      </c>
      <c r="BC89">
        <v>3082.5000000000005</v>
      </c>
      <c r="BD89">
        <v>3279.446601302503</v>
      </c>
      <c r="BE89">
        <v>6533.685847471238</v>
      </c>
      <c r="BF89">
        <v>-2565.2532760267472</v>
      </c>
      <c r="BG89">
        <v>-7002</v>
      </c>
      <c r="BH89">
        <v>-7719.5999989457123</v>
      </c>
      <c r="BI89">
        <v>-6252</v>
      </c>
      <c r="BJ89">
        <v>-1778.836934404382</v>
      </c>
      <c r="BK89">
        <v>-567.54505620029295</v>
      </c>
      <c r="BL89">
        <v>-851.86373761518519</v>
      </c>
      <c r="BM89">
        <v>-197.16</v>
      </c>
      <c r="BN89">
        <v>2364.9611039433312</v>
      </c>
      <c r="BO89">
        <v>3082.5000000000005</v>
      </c>
      <c r="BP89">
        <v>7054.2392407400366</v>
      </c>
      <c r="BQ89">
        <v>5212.0063957696593</v>
      </c>
      <c r="BR89">
        <v>0</v>
      </c>
      <c r="BS89">
        <v>84.97899644133453</v>
      </c>
      <c r="BT89">
        <v>89.996893965312992</v>
      </c>
      <c r="BU89">
        <v>90.003106034687022</v>
      </c>
      <c r="BV89">
        <v>43.488712685299994</v>
      </c>
      <c r="BW89">
        <v>133.48871225179258</v>
      </c>
      <c r="BX89" s="69">
        <f>Таблица1[[#This Row],[Lкан_леб,мм]]</f>
        <v>3507842.6686185063</v>
      </c>
      <c r="BY89" s="65">
        <f>Таблица1[[#This Row],[Т1]]+Таблица1[[#This Row],[Lпрям1, мм]]</f>
        <v>3509728.968434873</v>
      </c>
      <c r="BZ89" s="65">
        <f>Таблица1[[#This Row],[Т2]]+Таблица1[[#This Row],[Lдуг 2,мм]]</f>
        <v>3510793.1380903837</v>
      </c>
      <c r="CA89" s="65">
        <f>Таблица1[[#This Row],[Т3]]+Таблица1[[#This Row],[Lпрям2, мм]]</f>
        <v>3514515.1380903837</v>
      </c>
      <c r="CB89" s="65">
        <f>Таблица1[[#This Row],[Т4]]+Таблица1[[#This Row],[Lдуг 3,мм]]</f>
        <v>3515642.1455588024</v>
      </c>
      <c r="CC89" s="65">
        <f>Таблица1[[#This Row],[Т5]]+Таблица1[[#This Row],[Lпрям3, мм]]</f>
        <v>3517486.8055615127</v>
      </c>
      <c r="CD89" s="65">
        <f>Таблица1[[#This Row],[Т6]]+Таблица1[[#This Row],[Lдуг 4,мм]]</f>
        <v>3518613.8908220446</v>
      </c>
      <c r="CE89" s="65">
        <f>Таблица1[[#This Row],[Т7]]+Таблица1[[#This Row],[Lпрям4, мм]]</f>
        <v>3519363.9908220447</v>
      </c>
      <c r="CF89" s="72">
        <f>Таблица1[[#This Row],[Т8]]+Таблица1[[#This Row],[Lдуг 5,мм]]</f>
        <v>3519908.5885501299</v>
      </c>
      <c r="CG89" s="65">
        <f>Таблица1[[#This Row],[Т9]]+Таблица1[[#This Row],[Lпрям5, мм]]</f>
        <v>3525393.5183215472</v>
      </c>
      <c r="CH89" s="65">
        <f>Таблица1[[#This Row],[Т10]]+Таблица1[[#This Row],[Lдуг 6,мм]]</f>
        <v>3527065.1624086793</v>
      </c>
      <c r="CI89" s="66">
        <f>Таблица1[[#This Row],[Т11]]+Таблица1[[#This Row],[Lпрям6, мм]]</f>
        <v>3528386.841860381</v>
      </c>
      <c r="CJ89" s="64">
        <f>Таблица1[[#This Row],[Т12]]-Таблица1[[#This Row],[Т12]]</f>
        <v>0</v>
      </c>
      <c r="CK89" s="65">
        <f>Таблица1[[#This Row],[Т12]]-Таблица1[[#This Row],[Т11]]</f>
        <v>1321.679451701697</v>
      </c>
      <c r="CL89" s="65">
        <f>Таблица1[[#This Row],[Т12]]-Таблица1[[#This Row],[Т10]]</f>
        <v>2993.3235388337635</v>
      </c>
      <c r="CM89" s="65">
        <f>Таблица1[[#This Row],[Т12]]-Таблица1[[#This Row],[Т9]]</f>
        <v>8478.2533102510497</v>
      </c>
      <c r="CN89" s="65">
        <f>Таблица1[[#This Row],[Т12]]-Таблица1[[#This Row],[Т8]]</f>
        <v>9022.8510383362882</v>
      </c>
      <c r="CO89" s="65">
        <f>Таблица1[[#This Row],[Т12]]-Таблица1[[#This Row],[Т7]]</f>
        <v>9772.9510383363813</v>
      </c>
      <c r="CP89" s="65">
        <f>Таблица1[[#This Row],[Т12]]-Таблица1[[#This Row],[Т6]]</f>
        <v>10900.036298868246</v>
      </c>
      <c r="CQ89" s="65">
        <f>Таблица1[[#This Row],[Т12]]-Таблица1[[#This Row],[Т5]]</f>
        <v>12744.696301578544</v>
      </c>
      <c r="CR89" s="65">
        <f>Таблица1[[#This Row],[Т12]]-Таблица1[[#This Row],[Т4]]</f>
        <v>13871.703769997228</v>
      </c>
      <c r="CS89" s="65">
        <f>Таблица1[[#This Row],[Т12]]-Таблица1[[#This Row],[Т3]]</f>
        <v>17593.703769997228</v>
      </c>
      <c r="CT89" s="65">
        <f>Таблица1[[#This Row],[Т12]]-Таблица1[[#This Row],[Т2]]</f>
        <v>18657.873425507918</v>
      </c>
      <c r="CU89" s="65">
        <f>Таблица1[[#This Row],[Т12]]-Таблица1[[#This Row],[Т1]]</f>
        <v>20544.173241874669</v>
      </c>
      <c r="CV89" s="65">
        <f>Таблица1[[#This Row],[Lкан_леб,мм]]+Таблица1[[#This Row],[Lкан_дуг, мм]]+Таблица1[[#This Row],[Lкан_прям, мм]]</f>
        <v>3528386.841860381</v>
      </c>
      <c r="CW89" s="60">
        <f>3511128.4-(Таблица1[[#This Row],[Lкан_леб,мм]]+Таблица1[[#This Row],[∆Lлеб из за стрел]])</f>
        <v>3285.7313814936206</v>
      </c>
    </row>
    <row r="90" spans="1:101" x14ac:dyDescent="0.25">
      <c r="A90">
        <v>89</v>
      </c>
      <c r="B90">
        <v>94.88590604026821</v>
      </c>
      <c r="C90">
        <v>-4.8759060402682097</v>
      </c>
      <c r="D90">
        <v>-1351.0665550340595</v>
      </c>
      <c r="E90">
        <v>6528.3380732059759</v>
      </c>
      <c r="F90">
        <v>-633.43339734095809</v>
      </c>
      <c r="G90">
        <v>5765.4633122003243</v>
      </c>
      <c r="H90">
        <v>-633.56704503405922</v>
      </c>
      <c r="I90">
        <v>5206.6586269332183</v>
      </c>
      <c r="J90">
        <v>1321.6794462727578</v>
      </c>
      <c r="K90">
        <v>14947.2619561799</v>
      </c>
      <c r="L90">
        <v>5545.4906693769508</v>
      </c>
      <c r="M90">
        <v>3507894.0892348243</v>
      </c>
      <c r="N90">
        <v>0</v>
      </c>
      <c r="O90">
        <v>8</v>
      </c>
      <c r="P90">
        <v>-3322.5</v>
      </c>
      <c r="Q90">
        <v>-2811.96</v>
      </c>
      <c r="R90">
        <v>-3280</v>
      </c>
      <c r="S90">
        <v>-914.66</v>
      </c>
      <c r="T90">
        <v>-7002</v>
      </c>
      <c r="U90">
        <v>520.34</v>
      </c>
      <c r="V90">
        <v>-7002.1</v>
      </c>
      <c r="W90">
        <v>2365</v>
      </c>
      <c r="X90">
        <v>-6252</v>
      </c>
      <c r="Y90">
        <v>3800</v>
      </c>
      <c r="Z90">
        <v>-1351.0665550340595</v>
      </c>
      <c r="AA90">
        <v>6528.3380732059759</v>
      </c>
      <c r="AB90">
        <v>0</v>
      </c>
      <c r="AC90">
        <v>1064.1696555107644</v>
      </c>
      <c r="AD90">
        <v>1127.0074684186504</v>
      </c>
      <c r="AE90">
        <v>1127.0852605320265</v>
      </c>
      <c r="AF90">
        <v>550.09096293443542</v>
      </c>
      <c r="AG90">
        <v>1677.1373219810744</v>
      </c>
      <c r="AH90">
        <v>1886.2998163666878</v>
      </c>
      <c r="AI90">
        <v>3721.9999999999995</v>
      </c>
      <c r="AJ90">
        <v>1844.6600027105269</v>
      </c>
      <c r="AK90">
        <v>750.10000000000059</v>
      </c>
      <c r="AL90">
        <v>5422.5226854012344</v>
      </c>
      <c r="AM90">
        <v>1321.6794517014537</v>
      </c>
      <c r="AN90">
        <v>-95.021003558665456</v>
      </c>
      <c r="AO90">
        <v>-180</v>
      </c>
      <c r="AP90">
        <v>-90.003106034687008</v>
      </c>
      <c r="AQ90">
        <v>1.2722218725854067E-14</v>
      </c>
      <c r="AR90">
        <v>-43.927373553213307</v>
      </c>
      <c r="AS90">
        <v>89.999999566492605</v>
      </c>
      <c r="AT90">
        <v>-2400.1625746957502</v>
      </c>
      <c r="AU90">
        <v>-3280</v>
      </c>
      <c r="AV90">
        <v>-7719.4999989457119</v>
      </c>
      <c r="AW90">
        <v>-7002.1</v>
      </c>
      <c r="AX90">
        <v>-5754.2372459756853</v>
      </c>
      <c r="AY90">
        <v>-633.56655503405943</v>
      </c>
      <c r="AZ90">
        <v>-2730.9252207921031</v>
      </c>
      <c r="BA90">
        <v>-197.16</v>
      </c>
      <c r="BB90">
        <v>520.3011039433311</v>
      </c>
      <c r="BC90">
        <v>3082.5000000000005</v>
      </c>
      <c r="BD90">
        <v>3283.2423288366881</v>
      </c>
      <c r="BE90">
        <v>6528.3380786346752</v>
      </c>
      <c r="BF90">
        <v>-2565.2532760267472</v>
      </c>
      <c r="BG90">
        <v>-7002</v>
      </c>
      <c r="BH90">
        <v>-7719.5999989457123</v>
      </c>
      <c r="BI90">
        <v>-6252</v>
      </c>
      <c r="BJ90">
        <v>-1848.8293090583741</v>
      </c>
      <c r="BK90">
        <v>-633.56654503405923</v>
      </c>
      <c r="BL90">
        <v>-851.86373761518519</v>
      </c>
      <c r="BM90">
        <v>-197.16</v>
      </c>
      <c r="BN90">
        <v>2364.9611039433312</v>
      </c>
      <c r="BO90">
        <v>3082.5000000000005</v>
      </c>
      <c r="BP90">
        <v>7045.0957443692878</v>
      </c>
      <c r="BQ90">
        <v>5206.658626933222</v>
      </c>
      <c r="BR90">
        <v>0</v>
      </c>
      <c r="BS90">
        <v>84.97899644133453</v>
      </c>
      <c r="BT90">
        <v>89.996893965312992</v>
      </c>
      <c r="BU90">
        <v>90.003106034687022</v>
      </c>
      <c r="BV90">
        <v>43.927373553213314</v>
      </c>
      <c r="BW90">
        <v>133.92737311970592</v>
      </c>
      <c r="BX90" s="69">
        <f>Таблица1[[#This Row],[Lкан_леб,мм]]</f>
        <v>3507894.0892348243</v>
      </c>
      <c r="BY90" s="65">
        <f>Таблица1[[#This Row],[Т1]]+Таблица1[[#This Row],[Lпрям1, мм]]</f>
        <v>3509780.389051191</v>
      </c>
      <c r="BZ90" s="65">
        <f>Таблица1[[#This Row],[Т2]]+Таблица1[[#This Row],[Lдуг 2,мм]]</f>
        <v>3510844.5587067017</v>
      </c>
      <c r="CA90" s="65">
        <f>Таблица1[[#This Row],[Т3]]+Таблица1[[#This Row],[Lпрям2, мм]]</f>
        <v>3514566.5587067017</v>
      </c>
      <c r="CB90" s="65">
        <f>Таблица1[[#This Row],[Т4]]+Таблица1[[#This Row],[Lдуг 3,мм]]</f>
        <v>3515693.5661751204</v>
      </c>
      <c r="CC90" s="65">
        <f>Таблица1[[#This Row],[Т5]]+Таблица1[[#This Row],[Lпрям3, мм]]</f>
        <v>3517538.2261778307</v>
      </c>
      <c r="CD90" s="65">
        <f>Таблица1[[#This Row],[Т6]]+Таблица1[[#This Row],[Lдуг 4,мм]]</f>
        <v>3518665.3114383626</v>
      </c>
      <c r="CE90" s="65">
        <f>Таблица1[[#This Row],[Т7]]+Таблица1[[#This Row],[Lпрям4, мм]]</f>
        <v>3519415.4114383627</v>
      </c>
      <c r="CF90" s="72">
        <f>Таблица1[[#This Row],[Т8]]+Таблица1[[#This Row],[Lдуг 5,мм]]</f>
        <v>3519965.502401297</v>
      </c>
      <c r="CG90" s="65">
        <f>Таблица1[[#This Row],[Т9]]+Таблица1[[#This Row],[Lпрям5, мм]]</f>
        <v>3525388.0250866981</v>
      </c>
      <c r="CH90" s="65">
        <f>Таблица1[[#This Row],[Т10]]+Таблица1[[#This Row],[Lдуг 6,мм]]</f>
        <v>3527065.1624086793</v>
      </c>
      <c r="CI90" s="66">
        <f>Таблица1[[#This Row],[Т11]]+Таблица1[[#This Row],[Lпрям6, мм]]</f>
        <v>3528386.8418603805</v>
      </c>
      <c r="CJ90" s="64">
        <f>Таблица1[[#This Row],[Т12]]-Таблица1[[#This Row],[Т12]]</f>
        <v>0</v>
      </c>
      <c r="CK90" s="65">
        <f>Таблица1[[#This Row],[Т12]]-Таблица1[[#This Row],[Т11]]</f>
        <v>1321.6794517012313</v>
      </c>
      <c r="CL90" s="65">
        <f>Таблица1[[#This Row],[Т12]]-Таблица1[[#This Row],[Т10]]</f>
        <v>2998.8167736823671</v>
      </c>
      <c r="CM90" s="65">
        <f>Таблица1[[#This Row],[Т12]]-Таблица1[[#This Row],[Т9]]</f>
        <v>8421.3394590835087</v>
      </c>
      <c r="CN90" s="65">
        <f>Таблица1[[#This Row],[Т12]]-Таблица1[[#This Row],[Т8]]</f>
        <v>8971.4304220178165</v>
      </c>
      <c r="CO90" s="65">
        <f>Таблица1[[#This Row],[Т12]]-Таблица1[[#This Row],[Т7]]</f>
        <v>9721.5304220179096</v>
      </c>
      <c r="CP90" s="65">
        <f>Таблица1[[#This Row],[Т12]]-Таблица1[[#This Row],[Т6]]</f>
        <v>10848.615682549775</v>
      </c>
      <c r="CQ90" s="65">
        <f>Таблица1[[#This Row],[Т12]]-Таблица1[[#This Row],[Т5]]</f>
        <v>12693.275685260072</v>
      </c>
      <c r="CR90" s="65">
        <f>Таблица1[[#This Row],[Т12]]-Таблица1[[#This Row],[Т4]]</f>
        <v>13820.283153678756</v>
      </c>
      <c r="CS90" s="65">
        <f>Таблица1[[#This Row],[Т12]]-Таблица1[[#This Row],[Т3]]</f>
        <v>17542.283153678756</v>
      </c>
      <c r="CT90" s="65">
        <f>Таблица1[[#This Row],[Т12]]-Таблица1[[#This Row],[Т2]]</f>
        <v>18606.452809189446</v>
      </c>
      <c r="CU90" s="65">
        <f>Таблица1[[#This Row],[Т12]]-Таблица1[[#This Row],[Т1]]</f>
        <v>20492.752625556197</v>
      </c>
      <c r="CV90" s="65">
        <f>Таблица1[[#This Row],[Lкан_леб,мм]]+Таблица1[[#This Row],[Lкан_дуг, мм]]+Таблица1[[#This Row],[Lкан_прям, мм]]</f>
        <v>3528386.8418603814</v>
      </c>
      <c r="CW90" s="60">
        <f>3511128.4-(Таблица1[[#This Row],[Lкан_леб,мм]]+Таблица1[[#This Row],[∆Lлеб из за стрел]])</f>
        <v>3234.3107651756145</v>
      </c>
    </row>
    <row r="91" spans="1:101" x14ac:dyDescent="0.25">
      <c r="A91">
        <v>90</v>
      </c>
      <c r="B91">
        <v>95.395973154362167</v>
      </c>
      <c r="C91">
        <v>-5.3859731543621656</v>
      </c>
      <c r="D91">
        <v>-1417.0378206386983</v>
      </c>
      <c r="E91">
        <v>6522.4027776043504</v>
      </c>
      <c r="F91">
        <v>-699.40466294559712</v>
      </c>
      <c r="G91">
        <v>5759.5280165986997</v>
      </c>
      <c r="H91">
        <v>-699.53831063869825</v>
      </c>
      <c r="I91">
        <v>5200.7233313315737</v>
      </c>
      <c r="J91">
        <v>1321.6794462727764</v>
      </c>
      <c r="K91">
        <v>14884.693669778932</v>
      </c>
      <c r="L91">
        <v>5556.5879423478409</v>
      </c>
      <c r="M91">
        <v>3507945.5602482543</v>
      </c>
      <c r="N91">
        <v>0</v>
      </c>
      <c r="O91">
        <v>8</v>
      </c>
      <c r="P91">
        <v>-3322.5</v>
      </c>
      <c r="Q91">
        <v>-2811.96</v>
      </c>
      <c r="R91">
        <v>-3280</v>
      </c>
      <c r="S91">
        <v>-914.66</v>
      </c>
      <c r="T91">
        <v>-7002</v>
      </c>
      <c r="U91">
        <v>520.34</v>
      </c>
      <c r="V91">
        <v>-7002.1</v>
      </c>
      <c r="W91">
        <v>2365</v>
      </c>
      <c r="X91">
        <v>-6252</v>
      </c>
      <c r="Y91">
        <v>3800</v>
      </c>
      <c r="Z91">
        <v>-1417.0378206386983</v>
      </c>
      <c r="AA91">
        <v>6522.4027776043504</v>
      </c>
      <c r="AB91">
        <v>0</v>
      </c>
      <c r="AC91">
        <v>1064.1696555107644</v>
      </c>
      <c r="AD91">
        <v>1127.0074684186504</v>
      </c>
      <c r="AE91">
        <v>1127.0852605320265</v>
      </c>
      <c r="AF91">
        <v>555.63959941988048</v>
      </c>
      <c r="AG91">
        <v>1682.6859584665194</v>
      </c>
      <c r="AH91">
        <v>1886.2998163666878</v>
      </c>
      <c r="AI91">
        <v>3721.9999999999995</v>
      </c>
      <c r="AJ91">
        <v>1844.6600027105269</v>
      </c>
      <c r="AK91">
        <v>750.10000000000059</v>
      </c>
      <c r="AL91">
        <v>5359.9543990002448</v>
      </c>
      <c r="AM91">
        <v>1321.6794517014723</v>
      </c>
      <c r="AN91">
        <v>-95.021003558665456</v>
      </c>
      <c r="AO91">
        <v>-180</v>
      </c>
      <c r="AP91">
        <v>-90.003106034687008</v>
      </c>
      <c r="AQ91">
        <v>1.2722218725854067E-14</v>
      </c>
      <c r="AR91">
        <v>-44.370458504667376</v>
      </c>
      <c r="AS91">
        <v>89.999999566492619</v>
      </c>
      <c r="AT91">
        <v>-2400.1625746957502</v>
      </c>
      <c r="AU91">
        <v>-3280</v>
      </c>
      <c r="AV91">
        <v>-7719.4999989457119</v>
      </c>
      <c r="AW91">
        <v>-7002.1</v>
      </c>
      <c r="AX91">
        <v>-5750.2559321970975</v>
      </c>
      <c r="AY91">
        <v>-699.53782063869835</v>
      </c>
      <c r="AZ91">
        <v>-2730.9252207921031</v>
      </c>
      <c r="BA91">
        <v>-197.16</v>
      </c>
      <c r="BB91">
        <v>520.3011039433311</v>
      </c>
      <c r="BC91">
        <v>3082.5000000000005</v>
      </c>
      <c r="BD91">
        <v>3287.1070867865342</v>
      </c>
      <c r="BE91">
        <v>6522.4027830330497</v>
      </c>
      <c r="BF91">
        <v>-2565.2532760267472</v>
      </c>
      <c r="BG91">
        <v>-7002</v>
      </c>
      <c r="BH91">
        <v>-7719.5999989457123</v>
      </c>
      <c r="BI91">
        <v>-6252</v>
      </c>
      <c r="BJ91">
        <v>-1918.7818884416013</v>
      </c>
      <c r="BK91">
        <v>-699.53781063869837</v>
      </c>
      <c r="BL91">
        <v>-851.86373761518519</v>
      </c>
      <c r="BM91">
        <v>-197.16</v>
      </c>
      <c r="BN91">
        <v>2364.9611039433312</v>
      </c>
      <c r="BO91">
        <v>3082.5000000000005</v>
      </c>
      <c r="BP91">
        <v>7035.2956908178166</v>
      </c>
      <c r="BQ91">
        <v>5200.7233313315774</v>
      </c>
      <c r="BR91">
        <v>0</v>
      </c>
      <c r="BS91">
        <v>84.97899644133453</v>
      </c>
      <c r="BT91">
        <v>89.996893965312992</v>
      </c>
      <c r="BU91">
        <v>90.003106034687022</v>
      </c>
      <c r="BV91">
        <v>44.37045850466739</v>
      </c>
      <c r="BW91">
        <v>134.37045807115999</v>
      </c>
      <c r="BX91" s="69">
        <f>Таблица1[[#This Row],[Lкан_леб,мм]]</f>
        <v>3507945.5602482543</v>
      </c>
      <c r="BY91" s="65">
        <f>Таблица1[[#This Row],[Т1]]+Таблица1[[#This Row],[Lпрям1, мм]]</f>
        <v>3509831.8600646211</v>
      </c>
      <c r="BZ91" s="65">
        <f>Таблица1[[#This Row],[Т2]]+Таблица1[[#This Row],[Lдуг 2,мм]]</f>
        <v>3510896.0297201318</v>
      </c>
      <c r="CA91" s="65">
        <f>Таблица1[[#This Row],[Т3]]+Таблица1[[#This Row],[Lпрям2, мм]]</f>
        <v>3514618.0297201318</v>
      </c>
      <c r="CB91" s="65">
        <f>Таблица1[[#This Row],[Т4]]+Таблица1[[#This Row],[Lдуг 3,мм]]</f>
        <v>3515745.0371885505</v>
      </c>
      <c r="CC91" s="65">
        <f>Таблица1[[#This Row],[Т5]]+Таблица1[[#This Row],[Lпрям3, мм]]</f>
        <v>3517589.6971912608</v>
      </c>
      <c r="CD91" s="65">
        <f>Таблица1[[#This Row],[Т6]]+Таблица1[[#This Row],[Lдуг 4,мм]]</f>
        <v>3518716.7824517926</v>
      </c>
      <c r="CE91" s="65">
        <f>Таблица1[[#This Row],[Т7]]+Таблица1[[#This Row],[Lпрям4, мм]]</f>
        <v>3519466.8824517927</v>
      </c>
      <c r="CF91" s="72">
        <f>Таблица1[[#This Row],[Т8]]+Таблица1[[#This Row],[Lдуг 5,мм]]</f>
        <v>3520022.5220512124</v>
      </c>
      <c r="CG91" s="65">
        <f>Таблица1[[#This Row],[Т9]]+Таблица1[[#This Row],[Lпрям5, мм]]</f>
        <v>3525382.4764502128</v>
      </c>
      <c r="CH91" s="65">
        <f>Таблица1[[#This Row],[Т10]]+Таблица1[[#This Row],[Lдуг 6,мм]]</f>
        <v>3527065.1624086793</v>
      </c>
      <c r="CI91" s="66">
        <f>Таблица1[[#This Row],[Т11]]+Таблица1[[#This Row],[Lпрям6, мм]]</f>
        <v>3528386.841860381</v>
      </c>
      <c r="CJ91" s="64">
        <f>Таблица1[[#This Row],[Т12]]-Таблица1[[#This Row],[Т12]]</f>
        <v>0</v>
      </c>
      <c r="CK91" s="65">
        <f>Таблица1[[#This Row],[Т12]]-Таблица1[[#This Row],[Т11]]</f>
        <v>1321.679451701697</v>
      </c>
      <c r="CL91" s="65">
        <f>Таблица1[[#This Row],[Т12]]-Таблица1[[#This Row],[Т10]]</f>
        <v>3004.3654101681896</v>
      </c>
      <c r="CM91" s="65">
        <f>Таблица1[[#This Row],[Т12]]-Таблица1[[#This Row],[Т9]]</f>
        <v>8364.3198091685772</v>
      </c>
      <c r="CN91" s="65">
        <f>Таблица1[[#This Row],[Т12]]-Таблица1[[#This Row],[Т8]]</f>
        <v>8919.9594085882418</v>
      </c>
      <c r="CO91" s="65">
        <f>Таблица1[[#This Row],[Т12]]-Таблица1[[#This Row],[Т7]]</f>
        <v>9670.0594085883349</v>
      </c>
      <c r="CP91" s="65">
        <f>Таблица1[[#This Row],[Т12]]-Таблица1[[#This Row],[Т6]]</f>
        <v>10797.1446691202</v>
      </c>
      <c r="CQ91" s="65">
        <f>Таблица1[[#This Row],[Т12]]-Таблица1[[#This Row],[Т5]]</f>
        <v>12641.804671830498</v>
      </c>
      <c r="CR91" s="65">
        <f>Таблица1[[#This Row],[Т12]]-Таблица1[[#This Row],[Т4]]</f>
        <v>13768.812140249182</v>
      </c>
      <c r="CS91" s="65">
        <f>Таблица1[[#This Row],[Т12]]-Таблица1[[#This Row],[Т3]]</f>
        <v>17490.812140249182</v>
      </c>
      <c r="CT91" s="65">
        <f>Таблица1[[#This Row],[Т12]]-Таблица1[[#This Row],[Т2]]</f>
        <v>18554.981795759872</v>
      </c>
      <c r="CU91" s="65">
        <f>Таблица1[[#This Row],[Т12]]-Таблица1[[#This Row],[Т1]]</f>
        <v>20441.281612126622</v>
      </c>
      <c r="CV91" s="65">
        <f>Таблица1[[#This Row],[Lкан_леб,мм]]+Таблица1[[#This Row],[Lкан_дуг, мм]]+Таблица1[[#This Row],[Lкан_прям, мм]]</f>
        <v>3528386.841860381</v>
      </c>
      <c r="CW91" s="60">
        <f>3511128.4-(Таблица1[[#This Row],[Lкан_леб,мм]]+Таблица1[[#This Row],[∆Lлеб из за стрел]])</f>
        <v>3182.8397517455742</v>
      </c>
    </row>
    <row r="92" spans="1:101" x14ac:dyDescent="0.25">
      <c r="A92">
        <v>91</v>
      </c>
      <c r="B92">
        <v>95.906040268456124</v>
      </c>
      <c r="C92">
        <v>-5.8960402684561215</v>
      </c>
      <c r="D92">
        <v>-1482.9536347042053</v>
      </c>
      <c r="E92">
        <v>6515.8804256176845</v>
      </c>
      <c r="F92">
        <v>-765.32047701110412</v>
      </c>
      <c r="G92">
        <v>5753.0056646120329</v>
      </c>
      <c r="H92">
        <v>-765.45412470420513</v>
      </c>
      <c r="I92">
        <v>5194.2009793449242</v>
      </c>
      <c r="J92">
        <v>1321.6794462727596</v>
      </c>
      <c r="K92">
        <v>14821.963517551154</v>
      </c>
      <c r="L92">
        <v>5567.8000314573619</v>
      </c>
      <c r="M92">
        <v>3507997.0783113725</v>
      </c>
      <c r="N92">
        <v>0</v>
      </c>
      <c r="O92">
        <v>8</v>
      </c>
      <c r="P92">
        <v>-3322.5</v>
      </c>
      <c r="Q92">
        <v>-2811.96</v>
      </c>
      <c r="R92">
        <v>-3280</v>
      </c>
      <c r="S92">
        <v>-914.66</v>
      </c>
      <c r="T92">
        <v>-7002</v>
      </c>
      <c r="U92">
        <v>520.34</v>
      </c>
      <c r="V92">
        <v>-7002.1</v>
      </c>
      <c r="W92">
        <v>2365</v>
      </c>
      <c r="X92">
        <v>-6252</v>
      </c>
      <c r="Y92">
        <v>3800</v>
      </c>
      <c r="Z92">
        <v>-1482.9536347042053</v>
      </c>
      <c r="AA92">
        <v>6515.8804256176845</v>
      </c>
      <c r="AB92">
        <v>0</v>
      </c>
      <c r="AC92">
        <v>1064.1696555107644</v>
      </c>
      <c r="AD92">
        <v>1127.0074684186504</v>
      </c>
      <c r="AE92">
        <v>1127.0852605320265</v>
      </c>
      <c r="AF92">
        <v>561.24564397464098</v>
      </c>
      <c r="AG92">
        <v>1688.2920030212799</v>
      </c>
      <c r="AH92">
        <v>1886.2998163666878</v>
      </c>
      <c r="AI92">
        <v>3721.9999999999995</v>
      </c>
      <c r="AJ92">
        <v>1844.6600027105269</v>
      </c>
      <c r="AK92">
        <v>750.10000000000059</v>
      </c>
      <c r="AL92">
        <v>5297.2242467724845</v>
      </c>
      <c r="AM92">
        <v>1321.6794517014553</v>
      </c>
      <c r="AN92">
        <v>-95.021003558665456</v>
      </c>
      <c r="AO92">
        <v>-180</v>
      </c>
      <c r="AP92">
        <v>-90.003106034687008</v>
      </c>
      <c r="AQ92">
        <v>1.2722218725854067E-14</v>
      </c>
      <c r="AR92">
        <v>-44.818127762855639</v>
      </c>
      <c r="AS92">
        <v>89.999999566492605</v>
      </c>
      <c r="AT92">
        <v>-2400.1625746957502</v>
      </c>
      <c r="AU92">
        <v>-3280</v>
      </c>
      <c r="AV92">
        <v>-7719.4999989457119</v>
      </c>
      <c r="AW92">
        <v>-7002.1</v>
      </c>
      <c r="AX92">
        <v>-5746.2639005634846</v>
      </c>
      <c r="AY92">
        <v>-765.45363470420534</v>
      </c>
      <c r="AZ92">
        <v>-2730.9252207921031</v>
      </c>
      <c r="BA92">
        <v>-197.16</v>
      </c>
      <c r="BB92">
        <v>520.3011039433311</v>
      </c>
      <c r="BC92">
        <v>3082.5000000000005</v>
      </c>
      <c r="BD92">
        <v>3291.0429804720843</v>
      </c>
      <c r="BE92">
        <v>6515.8804310463838</v>
      </c>
      <c r="BF92">
        <v>-2565.2532760267472</v>
      </c>
      <c r="BG92">
        <v>-7002</v>
      </c>
      <c r="BH92">
        <v>-7719.5999989457123</v>
      </c>
      <c r="BI92">
        <v>-6252</v>
      </c>
      <c r="BJ92">
        <v>-1988.6897341407202</v>
      </c>
      <c r="BK92">
        <v>-765.45362470420514</v>
      </c>
      <c r="BL92">
        <v>-851.86373761518519</v>
      </c>
      <c r="BM92">
        <v>-197.16</v>
      </c>
      <c r="BN92">
        <v>2364.9611039433312</v>
      </c>
      <c r="BO92">
        <v>3082.5000000000005</v>
      </c>
      <c r="BP92">
        <v>7024.8374451456002</v>
      </c>
      <c r="BQ92">
        <v>5194.2009793449279</v>
      </c>
      <c r="BR92">
        <v>0</v>
      </c>
      <c r="BS92">
        <v>84.97899644133453</v>
      </c>
      <c r="BT92">
        <v>89.996893965312992</v>
      </c>
      <c r="BU92">
        <v>90.003106034687022</v>
      </c>
      <c r="BV92">
        <v>44.818127762855653</v>
      </c>
      <c r="BW92">
        <v>134.81812732934824</v>
      </c>
      <c r="BX92" s="69">
        <f>Таблица1[[#This Row],[Lкан_леб,мм]]</f>
        <v>3507997.0783113725</v>
      </c>
      <c r="BY92" s="65">
        <f>Таблица1[[#This Row],[Т1]]+Таблица1[[#This Row],[Lпрям1, мм]]</f>
        <v>3509883.3781277393</v>
      </c>
      <c r="BZ92" s="65">
        <f>Таблица1[[#This Row],[Т2]]+Таблица1[[#This Row],[Lдуг 2,мм]]</f>
        <v>3510947.54778325</v>
      </c>
      <c r="CA92" s="65">
        <f>Таблица1[[#This Row],[Т3]]+Таблица1[[#This Row],[Lпрям2, мм]]</f>
        <v>3514669.54778325</v>
      </c>
      <c r="CB92" s="65">
        <f>Таблица1[[#This Row],[Т4]]+Таблица1[[#This Row],[Lдуг 3,мм]]</f>
        <v>3515796.5552516687</v>
      </c>
      <c r="CC92" s="65">
        <f>Таблица1[[#This Row],[Т5]]+Таблица1[[#This Row],[Lпрям3, мм]]</f>
        <v>3517641.215254379</v>
      </c>
      <c r="CD92" s="65">
        <f>Таблица1[[#This Row],[Т6]]+Таблица1[[#This Row],[Lдуг 4,мм]]</f>
        <v>3518768.3005149108</v>
      </c>
      <c r="CE92" s="65">
        <f>Таблица1[[#This Row],[Т7]]+Таблица1[[#This Row],[Lпрям4, мм]]</f>
        <v>3519518.4005149109</v>
      </c>
      <c r="CF92" s="72">
        <f>Таблица1[[#This Row],[Т8]]+Таблица1[[#This Row],[Lдуг 5,мм]]</f>
        <v>3520079.6461588857</v>
      </c>
      <c r="CG92" s="65">
        <f>Таблица1[[#This Row],[Т9]]+Таблица1[[#This Row],[Lпрям5, мм]]</f>
        <v>3525376.8704056581</v>
      </c>
      <c r="CH92" s="65">
        <f>Таблица1[[#This Row],[Т10]]+Таблица1[[#This Row],[Lдуг 6,мм]]</f>
        <v>3527065.1624086793</v>
      </c>
      <c r="CI92" s="66">
        <f>Таблица1[[#This Row],[Т11]]+Таблица1[[#This Row],[Lпрям6, мм]]</f>
        <v>3528386.8418603805</v>
      </c>
      <c r="CJ92" s="64">
        <f>Таблица1[[#This Row],[Т12]]-Таблица1[[#This Row],[Т12]]</f>
        <v>0</v>
      </c>
      <c r="CK92" s="65">
        <f>Таблица1[[#This Row],[Т12]]-Таблица1[[#This Row],[Т11]]</f>
        <v>1321.6794517012313</v>
      </c>
      <c r="CL92" s="65">
        <f>Таблица1[[#This Row],[Т12]]-Таблица1[[#This Row],[Т10]]</f>
        <v>3009.9714547223412</v>
      </c>
      <c r="CM92" s="65">
        <f>Таблица1[[#This Row],[Т12]]-Таблица1[[#This Row],[Т9]]</f>
        <v>8307.195701494813</v>
      </c>
      <c r="CN92" s="65">
        <f>Таблица1[[#This Row],[Т12]]-Таблица1[[#This Row],[Т8]]</f>
        <v>8868.4413454695605</v>
      </c>
      <c r="CO92" s="65">
        <f>Таблица1[[#This Row],[Т12]]-Таблица1[[#This Row],[Т7]]</f>
        <v>9618.5413454696536</v>
      </c>
      <c r="CP92" s="65">
        <f>Таблица1[[#This Row],[Т12]]-Таблица1[[#This Row],[Т6]]</f>
        <v>10745.626606001519</v>
      </c>
      <c r="CQ92" s="65">
        <f>Таблица1[[#This Row],[Т12]]-Таблица1[[#This Row],[Т5]]</f>
        <v>12590.286608711816</v>
      </c>
      <c r="CR92" s="65">
        <f>Таблица1[[#This Row],[Т12]]-Таблица1[[#This Row],[Т4]]</f>
        <v>13717.2940771305</v>
      </c>
      <c r="CS92" s="65">
        <f>Таблица1[[#This Row],[Т12]]-Таблица1[[#This Row],[Т3]]</f>
        <v>17439.2940771305</v>
      </c>
      <c r="CT92" s="65">
        <f>Таблица1[[#This Row],[Т12]]-Таблица1[[#This Row],[Т2]]</f>
        <v>18503.46373264119</v>
      </c>
      <c r="CU92" s="65">
        <f>Таблица1[[#This Row],[Т12]]-Таблица1[[#This Row],[Т1]]</f>
        <v>20389.763549007941</v>
      </c>
      <c r="CV92" s="65">
        <f>Таблица1[[#This Row],[Lкан_леб,мм]]+Таблица1[[#This Row],[Lкан_дуг, мм]]+Таблица1[[#This Row],[Lкан_прям, мм]]</f>
        <v>3528386.8418603814</v>
      </c>
      <c r="CW92" s="60">
        <f>3511128.4-(Таблица1[[#This Row],[Lкан_леб,мм]]+Таблица1[[#This Row],[∆Lлеб из за стрел]])</f>
        <v>3131.3216886273585</v>
      </c>
    </row>
    <row r="93" spans="1:101" x14ac:dyDescent="0.25">
      <c r="A93">
        <v>92</v>
      </c>
      <c r="B93">
        <v>96.416107382550081</v>
      </c>
      <c r="C93">
        <v>-6.4061073825500774</v>
      </c>
      <c r="D93">
        <v>-1548.8087733151847</v>
      </c>
      <c r="E93">
        <v>6508.7715341509929</v>
      </c>
      <c r="F93">
        <v>-831.17561562208346</v>
      </c>
      <c r="G93">
        <v>5745.8967731453413</v>
      </c>
      <c r="H93">
        <v>-831.30926331518469</v>
      </c>
      <c r="I93">
        <v>5187.0920878778743</v>
      </c>
      <c r="J93">
        <v>1321.6794462731184</v>
      </c>
      <c r="K93">
        <v>14759.070740889776</v>
      </c>
      <c r="L93">
        <v>5579.1311482092115</v>
      </c>
      <c r="M93">
        <v>3508048.6399712823</v>
      </c>
      <c r="N93">
        <v>0</v>
      </c>
      <c r="O93">
        <v>8</v>
      </c>
      <c r="P93">
        <v>-3322.5</v>
      </c>
      <c r="Q93">
        <v>-2811.96</v>
      </c>
      <c r="R93">
        <v>-3280</v>
      </c>
      <c r="S93">
        <v>-914.66</v>
      </c>
      <c r="T93">
        <v>-7002</v>
      </c>
      <c r="U93">
        <v>520.34</v>
      </c>
      <c r="V93">
        <v>-7002.1</v>
      </c>
      <c r="W93">
        <v>2365</v>
      </c>
      <c r="X93">
        <v>-6252</v>
      </c>
      <c r="Y93">
        <v>3800</v>
      </c>
      <c r="Z93">
        <v>-1548.8087733151847</v>
      </c>
      <c r="AA93">
        <v>6508.7715341509929</v>
      </c>
      <c r="AB93">
        <v>0</v>
      </c>
      <c r="AC93">
        <v>1064.1696555107644</v>
      </c>
      <c r="AD93">
        <v>1127.0074684186504</v>
      </c>
      <c r="AE93">
        <v>1127.0852605320265</v>
      </c>
      <c r="AF93">
        <v>566.91120235056542</v>
      </c>
      <c r="AG93">
        <v>1693.9575613972047</v>
      </c>
      <c r="AH93">
        <v>1886.2998163666878</v>
      </c>
      <c r="AI93">
        <v>3721.9999999999995</v>
      </c>
      <c r="AJ93">
        <v>1844.6600027105269</v>
      </c>
      <c r="AK93">
        <v>750.10000000000059</v>
      </c>
      <c r="AL93">
        <v>5234.3314701107474</v>
      </c>
      <c r="AM93">
        <v>1321.6794517018143</v>
      </c>
      <c r="AN93">
        <v>-95.021003558665456</v>
      </c>
      <c r="AO93">
        <v>-180</v>
      </c>
      <c r="AP93">
        <v>-90.003106034687008</v>
      </c>
      <c r="AQ93">
        <v>1.2722218725854067E-14</v>
      </c>
      <c r="AR93">
        <v>-45.270549482054889</v>
      </c>
      <c r="AS93">
        <v>89.999999566492619</v>
      </c>
      <c r="AT93">
        <v>-2400.1625746957502</v>
      </c>
      <c r="AU93">
        <v>-3280</v>
      </c>
      <c r="AV93">
        <v>-7719.4999989457119</v>
      </c>
      <c r="AW93">
        <v>-7002.1</v>
      </c>
      <c r="AX93">
        <v>-5742.260857598284</v>
      </c>
      <c r="AY93">
        <v>-831.30877331518468</v>
      </c>
      <c r="AZ93">
        <v>-2730.9252207921031</v>
      </c>
      <c r="BA93">
        <v>-197.16</v>
      </c>
      <c r="BB93">
        <v>520.3011039433311</v>
      </c>
      <c r="BC93">
        <v>3082.5000000000005</v>
      </c>
      <c r="BD93">
        <v>3295.0522237859022</v>
      </c>
      <c r="BE93">
        <v>6508.7715395796922</v>
      </c>
      <c r="BF93">
        <v>-2565.2532760267472</v>
      </c>
      <c r="BG93">
        <v>-7002</v>
      </c>
      <c r="BH93">
        <v>-7719.5999989457123</v>
      </c>
      <c r="BI93">
        <v>-6252</v>
      </c>
      <c r="BJ93">
        <v>-2058.5479157169011</v>
      </c>
      <c r="BK93">
        <v>-831.30876331518471</v>
      </c>
      <c r="BL93">
        <v>-851.86373761518519</v>
      </c>
      <c r="BM93">
        <v>-197.16</v>
      </c>
      <c r="BN93">
        <v>2364.9611039433312</v>
      </c>
      <c r="BO93">
        <v>3082.5000000000005</v>
      </c>
      <c r="BP93">
        <v>7013.7193103650907</v>
      </c>
      <c r="BQ93">
        <v>5187.0920878778779</v>
      </c>
      <c r="BR93">
        <v>0</v>
      </c>
      <c r="BS93">
        <v>84.97899644133453</v>
      </c>
      <c r="BT93">
        <v>89.996893965312992</v>
      </c>
      <c r="BU93">
        <v>90.003106034687022</v>
      </c>
      <c r="BV93">
        <v>45.270549482054903</v>
      </c>
      <c r="BW93">
        <v>135.27054904854751</v>
      </c>
      <c r="BX93" s="69">
        <f>Таблица1[[#This Row],[Lкан_леб,мм]]</f>
        <v>3508048.6399712823</v>
      </c>
      <c r="BY93" s="65">
        <f>Таблица1[[#This Row],[Т1]]+Таблица1[[#This Row],[Lпрям1, мм]]</f>
        <v>3509934.9397876491</v>
      </c>
      <c r="BZ93" s="65">
        <f>Таблица1[[#This Row],[Т2]]+Таблица1[[#This Row],[Lдуг 2,мм]]</f>
        <v>3510999.1094431598</v>
      </c>
      <c r="CA93" s="65">
        <f>Таблица1[[#This Row],[Т3]]+Таблица1[[#This Row],[Lпрям2, мм]]</f>
        <v>3514721.1094431598</v>
      </c>
      <c r="CB93" s="65">
        <f>Таблица1[[#This Row],[Т4]]+Таблица1[[#This Row],[Lдуг 3,мм]]</f>
        <v>3515848.1169115785</v>
      </c>
      <c r="CC93" s="65">
        <f>Таблица1[[#This Row],[Т5]]+Таблица1[[#This Row],[Lпрям3, мм]]</f>
        <v>3517692.7769142888</v>
      </c>
      <c r="CD93" s="65">
        <f>Таблица1[[#This Row],[Т6]]+Таблица1[[#This Row],[Lдуг 4,мм]]</f>
        <v>3518819.8621748206</v>
      </c>
      <c r="CE93" s="65">
        <f>Таблица1[[#This Row],[Т7]]+Таблица1[[#This Row],[Lпрям4, мм]]</f>
        <v>3519569.9621748207</v>
      </c>
      <c r="CF93" s="72">
        <f>Таблица1[[#This Row],[Т8]]+Таблица1[[#This Row],[Lдуг 5,мм]]</f>
        <v>3520136.8733771713</v>
      </c>
      <c r="CG93" s="65">
        <f>Таблица1[[#This Row],[Т9]]+Таблица1[[#This Row],[Lпрям5, мм]]</f>
        <v>3525371.2048472823</v>
      </c>
      <c r="CH93" s="65">
        <f>Таблица1[[#This Row],[Т10]]+Таблица1[[#This Row],[Lдуг 6,мм]]</f>
        <v>3527065.1624086793</v>
      </c>
      <c r="CI93" s="66">
        <f>Таблица1[[#This Row],[Т11]]+Таблица1[[#This Row],[Lпрям6, мм]]</f>
        <v>3528386.841860381</v>
      </c>
      <c r="CJ93" s="64">
        <f>Таблица1[[#This Row],[Т12]]-Таблица1[[#This Row],[Т12]]</f>
        <v>0</v>
      </c>
      <c r="CK93" s="65">
        <f>Таблица1[[#This Row],[Т12]]-Таблица1[[#This Row],[Т11]]</f>
        <v>1321.679451701697</v>
      </c>
      <c r="CL93" s="65">
        <f>Таблица1[[#This Row],[Т12]]-Таблица1[[#This Row],[Т10]]</f>
        <v>3015.6370130986907</v>
      </c>
      <c r="CM93" s="65">
        <f>Таблица1[[#This Row],[Т12]]-Таблица1[[#This Row],[Т9]]</f>
        <v>8249.96848320961</v>
      </c>
      <c r="CN93" s="65">
        <f>Таблица1[[#This Row],[Т12]]-Таблица1[[#This Row],[Т8]]</f>
        <v>8816.8796855602413</v>
      </c>
      <c r="CO93" s="65">
        <f>Таблица1[[#This Row],[Т12]]-Таблица1[[#This Row],[Т7]]</f>
        <v>9566.9796855603345</v>
      </c>
      <c r="CP93" s="65">
        <f>Таблица1[[#This Row],[Т12]]-Таблица1[[#This Row],[Т6]]</f>
        <v>10694.0649460922</v>
      </c>
      <c r="CQ93" s="65">
        <f>Таблица1[[#This Row],[Т12]]-Таблица1[[#This Row],[Т5]]</f>
        <v>12538.724948802497</v>
      </c>
      <c r="CR93" s="65">
        <f>Таблица1[[#This Row],[Т12]]-Таблица1[[#This Row],[Т4]]</f>
        <v>13665.732417221181</v>
      </c>
      <c r="CS93" s="65">
        <f>Таблица1[[#This Row],[Т12]]-Таблица1[[#This Row],[Т3]]</f>
        <v>17387.732417221181</v>
      </c>
      <c r="CT93" s="65">
        <f>Таблица1[[#This Row],[Т12]]-Таблица1[[#This Row],[Т2]]</f>
        <v>18451.902072731871</v>
      </c>
      <c r="CU93" s="65">
        <f>Таблица1[[#This Row],[Т12]]-Таблица1[[#This Row],[Т1]]</f>
        <v>20338.201889098622</v>
      </c>
      <c r="CV93" s="65">
        <f>Таблица1[[#This Row],[Lкан_леб,мм]]+Таблица1[[#This Row],[Lкан_дуг, мм]]+Таблица1[[#This Row],[Lкан_прям, мм]]</f>
        <v>3528386.8418603814</v>
      </c>
      <c r="CW93" s="60">
        <f>3511128.4-(Таблица1[[#This Row],[Lкан_леб,мм]]+Таблица1[[#This Row],[∆Lлеб из за стрел]])</f>
        <v>3079.7600287175737</v>
      </c>
    </row>
    <row r="94" spans="1:101" x14ac:dyDescent="0.25">
      <c r="A94">
        <v>93</v>
      </c>
      <c r="B94">
        <v>96.926174496644038</v>
      </c>
      <c r="C94">
        <v>-6.9161744966440333</v>
      </c>
      <c r="D94">
        <v>-1614.59801736485</v>
      </c>
      <c r="E94">
        <v>6501.0766665933224</v>
      </c>
      <c r="F94">
        <v>-896.96485967174851</v>
      </c>
      <c r="G94">
        <v>5738.2019055876708</v>
      </c>
      <c r="H94">
        <v>-897.09850736484998</v>
      </c>
      <c r="I94">
        <v>5179.397220320524</v>
      </c>
      <c r="J94">
        <v>1321.6794462727978</v>
      </c>
      <c r="K94">
        <v>14696.014481726515</v>
      </c>
      <c r="L94">
        <v>5590.5857153277429</v>
      </c>
      <c r="M94">
        <v>3508100.241663327</v>
      </c>
      <c r="N94">
        <v>0</v>
      </c>
      <c r="O94">
        <v>8</v>
      </c>
      <c r="P94">
        <v>-3322.5</v>
      </c>
      <c r="Q94">
        <v>-2811.96</v>
      </c>
      <c r="R94">
        <v>-3280</v>
      </c>
      <c r="S94">
        <v>-914.66</v>
      </c>
      <c r="T94">
        <v>-7002</v>
      </c>
      <c r="U94">
        <v>520.34</v>
      </c>
      <c r="V94">
        <v>-7002.1</v>
      </c>
      <c r="W94">
        <v>2365</v>
      </c>
      <c r="X94">
        <v>-6252</v>
      </c>
      <c r="Y94">
        <v>3800</v>
      </c>
      <c r="Z94">
        <v>-1614.59801736485</v>
      </c>
      <c r="AA94">
        <v>6501.0766665933224</v>
      </c>
      <c r="AB94">
        <v>0</v>
      </c>
      <c r="AC94">
        <v>1064.1696555107644</v>
      </c>
      <c r="AD94">
        <v>1127.0074684186504</v>
      </c>
      <c r="AE94">
        <v>1127.0852605320265</v>
      </c>
      <c r="AF94">
        <v>572.63848590983105</v>
      </c>
      <c r="AG94">
        <v>1699.6848449564702</v>
      </c>
      <c r="AH94">
        <v>1886.2998163666878</v>
      </c>
      <c r="AI94">
        <v>3721.9999999999995</v>
      </c>
      <c r="AJ94">
        <v>1844.6600027105269</v>
      </c>
      <c r="AK94">
        <v>750.10000000000059</v>
      </c>
      <c r="AL94">
        <v>5171.2752109478088</v>
      </c>
      <c r="AM94">
        <v>1321.6794517014935</v>
      </c>
      <c r="AN94">
        <v>-95.021003558665456</v>
      </c>
      <c r="AO94">
        <v>-180</v>
      </c>
      <c r="AP94">
        <v>-90.003106034687008</v>
      </c>
      <c r="AQ94">
        <v>1.2722218725854067E-14</v>
      </c>
      <c r="AR94">
        <v>-45.72790025002783</v>
      </c>
      <c r="AS94">
        <v>89.999999566492633</v>
      </c>
      <c r="AT94">
        <v>-2400.1625746957502</v>
      </c>
      <c r="AU94">
        <v>-3280</v>
      </c>
      <c r="AV94">
        <v>-7719.4999989457119</v>
      </c>
      <c r="AW94">
        <v>-7002.1</v>
      </c>
      <c r="AX94">
        <v>-5738.2465068859392</v>
      </c>
      <c r="AY94">
        <v>-897.09801736484997</v>
      </c>
      <c r="AZ94">
        <v>-2730.9252207921031</v>
      </c>
      <c r="BA94">
        <v>-197.16</v>
      </c>
      <c r="BB94">
        <v>520.3011039433311</v>
      </c>
      <c r="BC94">
        <v>3082.5000000000005</v>
      </c>
      <c r="BD94">
        <v>3299.1371462035722</v>
      </c>
      <c r="BE94">
        <v>6501.0766720220217</v>
      </c>
      <c r="BF94">
        <v>-2565.2532760267472</v>
      </c>
      <c r="BG94">
        <v>-7002</v>
      </c>
      <c r="BH94">
        <v>-7719.5999989457123</v>
      </c>
      <c r="BI94">
        <v>-6252</v>
      </c>
      <c r="BJ94">
        <v>-2128.3515104789099</v>
      </c>
      <c r="BK94">
        <v>-897.09800736484999</v>
      </c>
      <c r="BL94">
        <v>-851.86373761518519</v>
      </c>
      <c r="BM94">
        <v>-197.16</v>
      </c>
      <c r="BN94">
        <v>2364.9611039433312</v>
      </c>
      <c r="BO94">
        <v>3082.5000000000005</v>
      </c>
      <c r="BP94">
        <v>7001.9395203897502</v>
      </c>
      <c r="BQ94">
        <v>5179.3972203205276</v>
      </c>
      <c r="BR94">
        <v>0</v>
      </c>
      <c r="BS94">
        <v>84.97899644133453</v>
      </c>
      <c r="BT94">
        <v>89.996893965312992</v>
      </c>
      <c r="BU94">
        <v>90.003106034687022</v>
      </c>
      <c r="BV94">
        <v>45.727900250027837</v>
      </c>
      <c r="BW94">
        <v>135.72789981652045</v>
      </c>
      <c r="BX94" s="69">
        <f>Таблица1[[#This Row],[Lкан_леб,мм]]</f>
        <v>3508100.241663327</v>
      </c>
      <c r="BY94" s="65">
        <f>Таблица1[[#This Row],[Т1]]+Таблица1[[#This Row],[Lпрям1, мм]]</f>
        <v>3509986.5414796937</v>
      </c>
      <c r="BZ94" s="65">
        <f>Таблица1[[#This Row],[Т2]]+Таблица1[[#This Row],[Lдуг 2,мм]]</f>
        <v>3511050.7111352044</v>
      </c>
      <c r="CA94" s="65">
        <f>Таблица1[[#This Row],[Т3]]+Таблица1[[#This Row],[Lпрям2, мм]]</f>
        <v>3514772.7111352044</v>
      </c>
      <c r="CB94" s="65">
        <f>Таблица1[[#This Row],[Т4]]+Таблица1[[#This Row],[Lдуг 3,мм]]</f>
        <v>3515899.7186036231</v>
      </c>
      <c r="CC94" s="65">
        <f>Таблица1[[#This Row],[Т5]]+Таблица1[[#This Row],[Lпрям3, мм]]</f>
        <v>3517744.3786063334</v>
      </c>
      <c r="CD94" s="65">
        <f>Таблица1[[#This Row],[Т6]]+Таблица1[[#This Row],[Lдуг 4,мм]]</f>
        <v>3518871.4638668653</v>
      </c>
      <c r="CE94" s="65">
        <f>Таблица1[[#This Row],[Т7]]+Таблица1[[#This Row],[Lпрям4, мм]]</f>
        <v>3519621.5638668654</v>
      </c>
      <c r="CF94" s="72">
        <f>Таблица1[[#This Row],[Т8]]+Таблица1[[#This Row],[Lдуг 5,мм]]</f>
        <v>3520194.2023527753</v>
      </c>
      <c r="CG94" s="65">
        <f>Таблица1[[#This Row],[Т9]]+Таблица1[[#This Row],[Lпрям5, мм]]</f>
        <v>3525365.477563723</v>
      </c>
      <c r="CH94" s="65">
        <f>Таблица1[[#This Row],[Т10]]+Таблица1[[#This Row],[Lдуг 6,мм]]</f>
        <v>3527065.1624086793</v>
      </c>
      <c r="CI94" s="66">
        <f>Таблица1[[#This Row],[Т11]]+Таблица1[[#This Row],[Lпрям6, мм]]</f>
        <v>3528386.841860381</v>
      </c>
      <c r="CJ94" s="64">
        <f>Таблица1[[#This Row],[Т12]]-Таблица1[[#This Row],[Т12]]</f>
        <v>0</v>
      </c>
      <c r="CK94" s="65">
        <f>Таблица1[[#This Row],[Т12]]-Таблица1[[#This Row],[Т11]]</f>
        <v>1321.679451701697</v>
      </c>
      <c r="CL94" s="65">
        <f>Таблица1[[#This Row],[Т12]]-Таблица1[[#This Row],[Т10]]</f>
        <v>3021.3642966579646</v>
      </c>
      <c r="CM94" s="65">
        <f>Таблица1[[#This Row],[Т12]]-Таблица1[[#This Row],[Т9]]</f>
        <v>8192.6395076056942</v>
      </c>
      <c r="CN94" s="65">
        <f>Таблица1[[#This Row],[Т12]]-Таблица1[[#This Row],[Т8]]</f>
        <v>8765.2779935155995</v>
      </c>
      <c r="CO94" s="65">
        <f>Таблица1[[#This Row],[Т12]]-Таблица1[[#This Row],[Т7]]</f>
        <v>9515.3779935156927</v>
      </c>
      <c r="CP94" s="65">
        <f>Таблица1[[#This Row],[Т12]]-Таблица1[[#This Row],[Т6]]</f>
        <v>10642.463254047558</v>
      </c>
      <c r="CQ94" s="65">
        <f>Таблица1[[#This Row],[Т12]]-Таблица1[[#This Row],[Т5]]</f>
        <v>12487.123256757855</v>
      </c>
      <c r="CR94" s="65">
        <f>Таблица1[[#This Row],[Т12]]-Таблица1[[#This Row],[Т4]]</f>
        <v>13614.130725176539</v>
      </c>
      <c r="CS94" s="65">
        <f>Таблица1[[#This Row],[Т12]]-Таблица1[[#This Row],[Т3]]</f>
        <v>17336.130725176539</v>
      </c>
      <c r="CT94" s="65">
        <f>Таблица1[[#This Row],[Т12]]-Таблица1[[#This Row],[Т2]]</f>
        <v>18400.300380687229</v>
      </c>
      <c r="CU94" s="65">
        <f>Таблица1[[#This Row],[Т12]]-Таблица1[[#This Row],[Т1]]</f>
        <v>20286.60019705398</v>
      </c>
      <c r="CV94" s="65">
        <f>Таблица1[[#This Row],[Lкан_леб,мм]]+Таблица1[[#This Row],[Lкан_дуг, мм]]+Таблица1[[#This Row],[Lкан_прям, мм]]</f>
        <v>3528386.8418603814</v>
      </c>
      <c r="CW94" s="60">
        <f>3511128.4-(Таблица1[[#This Row],[Lкан_леб,мм]]+Таблица1[[#This Row],[∆Lлеб из за стрел]])</f>
        <v>3028.1583366729319</v>
      </c>
    </row>
    <row r="95" spans="1:101" x14ac:dyDescent="0.25">
      <c r="A95">
        <v>94</v>
      </c>
      <c r="B95">
        <v>97.436241610737994</v>
      </c>
      <c r="C95">
        <v>-7.4262416107379901</v>
      </c>
      <c r="D95">
        <v>-1680.3161529686458</v>
      </c>
      <c r="E95">
        <v>6492.7964327730979</v>
      </c>
      <c r="F95">
        <v>-962.6829952755445</v>
      </c>
      <c r="G95">
        <v>5729.9216717674472</v>
      </c>
      <c r="H95">
        <v>-962.81664296864551</v>
      </c>
      <c r="I95">
        <v>5171.1169865002166</v>
      </c>
      <c r="J95">
        <v>1321.6794462728803</v>
      </c>
      <c r="K95">
        <v>14632.793775731034</v>
      </c>
      <c r="L95">
        <v>5602.16838032142</v>
      </c>
      <c r="M95">
        <v>3508151.8797043287</v>
      </c>
      <c r="N95">
        <v>0</v>
      </c>
      <c r="O95">
        <v>8</v>
      </c>
      <c r="P95">
        <v>-3322.5</v>
      </c>
      <c r="Q95">
        <v>-2811.96</v>
      </c>
      <c r="R95">
        <v>-3280</v>
      </c>
      <c r="S95">
        <v>-914.66</v>
      </c>
      <c r="T95">
        <v>-7002</v>
      </c>
      <c r="U95">
        <v>520.34</v>
      </c>
      <c r="V95">
        <v>-7002.1</v>
      </c>
      <c r="W95">
        <v>2365</v>
      </c>
      <c r="X95">
        <v>-6252</v>
      </c>
      <c r="Y95">
        <v>3800</v>
      </c>
      <c r="Z95">
        <v>-1680.3161529686458</v>
      </c>
      <c r="AA95">
        <v>6492.7964327730979</v>
      </c>
      <c r="AB95">
        <v>0</v>
      </c>
      <c r="AC95">
        <v>1064.1696555107644</v>
      </c>
      <c r="AD95">
        <v>1127.0074684186504</v>
      </c>
      <c r="AE95">
        <v>1127.0852605320265</v>
      </c>
      <c r="AF95">
        <v>578.42981840667005</v>
      </c>
      <c r="AG95">
        <v>1705.4761774533092</v>
      </c>
      <c r="AH95">
        <v>1886.2998163666878</v>
      </c>
      <c r="AI95">
        <v>3721.9999999999995</v>
      </c>
      <c r="AJ95">
        <v>1844.6600027105269</v>
      </c>
      <c r="AK95">
        <v>750.10000000000059</v>
      </c>
      <c r="AL95">
        <v>5108.0545049522443</v>
      </c>
      <c r="AM95">
        <v>1321.6794517015762</v>
      </c>
      <c r="AN95">
        <v>-95.021003558665456</v>
      </c>
      <c r="AO95">
        <v>-180</v>
      </c>
      <c r="AP95">
        <v>-90.003106034687008</v>
      </c>
      <c r="AQ95">
        <v>1.2722218725854067E-14</v>
      </c>
      <c r="AR95">
        <v>-46.190365629576036</v>
      </c>
      <c r="AS95">
        <v>89.999999566492605</v>
      </c>
      <c r="AT95">
        <v>-2400.1625746957502</v>
      </c>
      <c r="AU95">
        <v>-3280</v>
      </c>
      <c r="AV95">
        <v>-7719.4999989457119</v>
      </c>
      <c r="AW95">
        <v>-7002.1</v>
      </c>
      <c r="AX95">
        <v>-5734.2205498279827</v>
      </c>
      <c r="AY95">
        <v>-962.81615296864584</v>
      </c>
      <c r="AZ95">
        <v>-2730.9252207921031</v>
      </c>
      <c r="BA95">
        <v>-197.16</v>
      </c>
      <c r="BB95">
        <v>520.3011039433311</v>
      </c>
      <c r="BC95">
        <v>3082.5000000000005</v>
      </c>
      <c r="BD95">
        <v>3303.3002003427387</v>
      </c>
      <c r="BE95">
        <v>6492.7964382017972</v>
      </c>
      <c r="BF95">
        <v>-2565.2532760267472</v>
      </c>
      <c r="BG95">
        <v>-7002</v>
      </c>
      <c r="BH95">
        <v>-7719.5999989457123</v>
      </c>
      <c r="BI95">
        <v>-6252</v>
      </c>
      <c r="BJ95">
        <v>-2198.0956031406631</v>
      </c>
      <c r="BK95">
        <v>-962.81614296864552</v>
      </c>
      <c r="BL95">
        <v>-851.86373761518519</v>
      </c>
      <c r="BM95">
        <v>-197.16</v>
      </c>
      <c r="BN95">
        <v>2364.9611039433312</v>
      </c>
      <c r="BO95">
        <v>3082.5000000000005</v>
      </c>
      <c r="BP95">
        <v>6989.4962324303588</v>
      </c>
      <c r="BQ95">
        <v>5171.1169865002203</v>
      </c>
      <c r="BR95">
        <v>0</v>
      </c>
      <c r="BS95">
        <v>84.97899644133453</v>
      </c>
      <c r="BT95">
        <v>89.996893965312992</v>
      </c>
      <c r="BU95">
        <v>90.003106034687022</v>
      </c>
      <c r="BV95">
        <v>46.19036562957605</v>
      </c>
      <c r="BW95">
        <v>136.19036519606865</v>
      </c>
      <c r="BX95" s="69">
        <f>Таблица1[[#This Row],[Lкан_леб,мм]]</f>
        <v>3508151.8797043287</v>
      </c>
      <c r="BY95" s="65">
        <f>Таблица1[[#This Row],[Т1]]+Таблица1[[#This Row],[Lпрям1, мм]]</f>
        <v>3510038.1795206955</v>
      </c>
      <c r="BZ95" s="65">
        <f>Таблица1[[#This Row],[Т2]]+Таблица1[[#This Row],[Lдуг 2,мм]]</f>
        <v>3511102.3491762062</v>
      </c>
      <c r="CA95" s="65">
        <f>Таблица1[[#This Row],[Т3]]+Таблица1[[#This Row],[Lпрям2, мм]]</f>
        <v>3514824.3491762062</v>
      </c>
      <c r="CB95" s="65">
        <f>Таблица1[[#This Row],[Т4]]+Таблица1[[#This Row],[Lдуг 3,мм]]</f>
        <v>3515951.3566446248</v>
      </c>
      <c r="CC95" s="65">
        <f>Таблица1[[#This Row],[Т5]]+Таблица1[[#This Row],[Lпрям3, мм]]</f>
        <v>3517796.0166473351</v>
      </c>
      <c r="CD95" s="65">
        <f>Таблица1[[#This Row],[Т6]]+Таблица1[[#This Row],[Lдуг 4,мм]]</f>
        <v>3518923.101907867</v>
      </c>
      <c r="CE95" s="65">
        <f>Таблица1[[#This Row],[Т7]]+Таблица1[[#This Row],[Lпрям4, мм]]</f>
        <v>3519673.2019078671</v>
      </c>
      <c r="CF95" s="72">
        <f>Таблица1[[#This Row],[Т8]]+Таблица1[[#This Row],[Lдуг 5,мм]]</f>
        <v>3520251.6317262738</v>
      </c>
      <c r="CG95" s="65">
        <f>Таблица1[[#This Row],[Т9]]+Таблица1[[#This Row],[Lпрям5, мм]]</f>
        <v>3525359.6862312262</v>
      </c>
      <c r="CH95" s="65">
        <f>Таблица1[[#This Row],[Т10]]+Таблица1[[#This Row],[Lдуг 6,мм]]</f>
        <v>3527065.1624086797</v>
      </c>
      <c r="CI95" s="66">
        <f>Таблица1[[#This Row],[Т11]]+Таблица1[[#This Row],[Lпрям6, мм]]</f>
        <v>3528386.8418603814</v>
      </c>
      <c r="CJ95" s="64">
        <f>Таблица1[[#This Row],[Т12]]-Таблица1[[#This Row],[Т12]]</f>
        <v>0</v>
      </c>
      <c r="CK95" s="65">
        <f>Таблица1[[#This Row],[Т12]]-Таблица1[[#This Row],[Т11]]</f>
        <v>1321.679451701697</v>
      </c>
      <c r="CL95" s="65">
        <f>Таблица1[[#This Row],[Т12]]-Таблица1[[#This Row],[Т10]]</f>
        <v>3027.1556291552261</v>
      </c>
      <c r="CM95" s="65">
        <f>Таблица1[[#This Row],[Т12]]-Таблица1[[#This Row],[Т9]]</f>
        <v>8135.2101341076195</v>
      </c>
      <c r="CN95" s="65">
        <f>Таблица1[[#This Row],[Т12]]-Таблица1[[#This Row],[Т8]]</f>
        <v>8713.6399525143206</v>
      </c>
      <c r="CO95" s="65">
        <f>Таблица1[[#This Row],[Т12]]-Таблица1[[#This Row],[Т7]]</f>
        <v>9463.7399525144137</v>
      </c>
      <c r="CP95" s="65">
        <f>Таблица1[[#This Row],[Т12]]-Таблица1[[#This Row],[Т6]]</f>
        <v>10590.825213046279</v>
      </c>
      <c r="CQ95" s="65">
        <f>Таблица1[[#This Row],[Т12]]-Таблица1[[#This Row],[Т5]]</f>
        <v>12435.485215756577</v>
      </c>
      <c r="CR95" s="65">
        <f>Таблица1[[#This Row],[Т12]]-Таблица1[[#This Row],[Т4]]</f>
        <v>13562.49268417526</v>
      </c>
      <c r="CS95" s="65">
        <f>Таблица1[[#This Row],[Т12]]-Таблица1[[#This Row],[Т3]]</f>
        <v>17284.49268417526</v>
      </c>
      <c r="CT95" s="65">
        <f>Таблица1[[#This Row],[Т12]]-Таблица1[[#This Row],[Т2]]</f>
        <v>18348.66233968595</v>
      </c>
      <c r="CU95" s="65">
        <f>Таблица1[[#This Row],[Т12]]-Таблица1[[#This Row],[Т1]]</f>
        <v>20234.962156052701</v>
      </c>
      <c r="CV95" s="65">
        <f>Таблица1[[#This Row],[Lкан_леб,мм]]+Таблица1[[#This Row],[Lкан_дуг, мм]]+Таблица1[[#This Row],[Lкан_прям, мм]]</f>
        <v>3528386.8418603814</v>
      </c>
      <c r="CW95" s="60">
        <f>3511128.4-(Таблица1[[#This Row],[Lкан_леб,мм]]+Таблица1[[#This Row],[∆Lлеб из за стрел]])</f>
        <v>2976.5202956711873</v>
      </c>
    </row>
    <row r="96" spans="1:101" x14ac:dyDescent="0.25">
      <c r="A96">
        <v>95</v>
      </c>
      <c r="B96">
        <v>97.946308724831937</v>
      </c>
      <c r="C96">
        <v>-7.9363087248319459</v>
      </c>
      <c r="D96">
        <v>-1745.9579718774555</v>
      </c>
      <c r="E96">
        <v>6483.9314889097977</v>
      </c>
      <c r="F96">
        <v>-1028.3248141843544</v>
      </c>
      <c r="G96">
        <v>5721.0567279041461</v>
      </c>
      <c r="H96">
        <v>-1028.4584618774554</v>
      </c>
      <c r="I96">
        <v>5162.2520426370183</v>
      </c>
      <c r="J96">
        <v>1321.6794462727792</v>
      </c>
      <c r="K96">
        <v>14569.407544943828</v>
      </c>
      <c r="L96">
        <v>5613.8840301182754</v>
      </c>
      <c r="M96">
        <v>3508203.5502853189</v>
      </c>
      <c r="N96">
        <v>0</v>
      </c>
      <c r="O96">
        <v>8</v>
      </c>
      <c r="P96">
        <v>-3322.5</v>
      </c>
      <c r="Q96">
        <v>-2811.96</v>
      </c>
      <c r="R96">
        <v>-3280</v>
      </c>
      <c r="S96">
        <v>-914.66</v>
      </c>
      <c r="T96">
        <v>-7002</v>
      </c>
      <c r="U96">
        <v>520.34</v>
      </c>
      <c r="V96">
        <v>-7002.1</v>
      </c>
      <c r="W96">
        <v>2365</v>
      </c>
      <c r="X96">
        <v>-6252</v>
      </c>
      <c r="Y96">
        <v>3800</v>
      </c>
      <c r="Z96">
        <v>-1745.9579718774555</v>
      </c>
      <c r="AA96">
        <v>6483.9314889097977</v>
      </c>
      <c r="AB96">
        <v>0</v>
      </c>
      <c r="AC96">
        <v>1064.1696555107644</v>
      </c>
      <c r="AD96">
        <v>1127.0074684186504</v>
      </c>
      <c r="AE96">
        <v>1127.0852605320265</v>
      </c>
      <c r="AF96">
        <v>584.2876433050975</v>
      </c>
      <c r="AG96">
        <v>1711.3340023517369</v>
      </c>
      <c r="AH96">
        <v>1886.2998163666878</v>
      </c>
      <c r="AI96">
        <v>3721.9999999999995</v>
      </c>
      <c r="AJ96">
        <v>1844.6600027105269</v>
      </c>
      <c r="AK96">
        <v>750.10000000000059</v>
      </c>
      <c r="AL96">
        <v>5044.6682741651402</v>
      </c>
      <c r="AM96">
        <v>1321.6794517014748</v>
      </c>
      <c r="AN96">
        <v>-95.021003558665456</v>
      </c>
      <c r="AO96">
        <v>-180</v>
      </c>
      <c r="AP96">
        <v>-90.003106034687008</v>
      </c>
      <c r="AQ96">
        <v>1.2722218725854067E-14</v>
      </c>
      <c r="AR96">
        <v>-46.658140742895256</v>
      </c>
      <c r="AS96">
        <v>89.999999566492619</v>
      </c>
      <c r="AT96">
        <v>-2400.1625746957502</v>
      </c>
      <c r="AU96">
        <v>-3280</v>
      </c>
      <c r="AV96">
        <v>-7719.4999989457119</v>
      </c>
      <c r="AW96">
        <v>-7002.1</v>
      </c>
      <c r="AX96">
        <v>-5730.1826865307385</v>
      </c>
      <c r="AY96">
        <v>-1028.4579718774555</v>
      </c>
      <c r="AZ96">
        <v>-2730.9252207921031</v>
      </c>
      <c r="BA96">
        <v>-197.16</v>
      </c>
      <c r="BB96">
        <v>520.3011039433311</v>
      </c>
      <c r="BC96">
        <v>3082.5000000000005</v>
      </c>
      <c r="BD96">
        <v>3307.5439701214714</v>
      </c>
      <c r="BE96">
        <v>6483.931494338497</v>
      </c>
      <c r="BF96">
        <v>-2565.2532760267472</v>
      </c>
      <c r="BG96">
        <v>-7002</v>
      </c>
      <c r="BH96">
        <v>-7719.5999989457123</v>
      </c>
      <c r="BI96">
        <v>-6252</v>
      </c>
      <c r="BJ96">
        <v>-2267.7752853467173</v>
      </c>
      <c r="BK96">
        <v>-1028.4579618774553</v>
      </c>
      <c r="BL96">
        <v>-851.86373761518519</v>
      </c>
      <c r="BM96">
        <v>-197.16</v>
      </c>
      <c r="BN96">
        <v>2364.9611039433312</v>
      </c>
      <c r="BO96">
        <v>3082.5000000000005</v>
      </c>
      <c r="BP96">
        <v>6976.3875187883268</v>
      </c>
      <c r="BQ96">
        <v>5162.252042637022</v>
      </c>
      <c r="BR96">
        <v>0</v>
      </c>
      <c r="BS96">
        <v>84.97899644133453</v>
      </c>
      <c r="BT96">
        <v>89.996893965312992</v>
      </c>
      <c r="BU96">
        <v>90.003106034687022</v>
      </c>
      <c r="BV96">
        <v>46.65814074289527</v>
      </c>
      <c r="BW96">
        <v>136.6581403093879</v>
      </c>
      <c r="BX96" s="69">
        <f>Таблица1[[#This Row],[Lкан_леб,мм]]</f>
        <v>3508203.5502853189</v>
      </c>
      <c r="BY96" s="65">
        <f>Таблица1[[#This Row],[Т1]]+Таблица1[[#This Row],[Lпрям1, мм]]</f>
        <v>3510089.8501016856</v>
      </c>
      <c r="BZ96" s="65">
        <f>Таблица1[[#This Row],[Т2]]+Таблица1[[#This Row],[Lдуг 2,мм]]</f>
        <v>3511154.0197571963</v>
      </c>
      <c r="CA96" s="65">
        <f>Таблица1[[#This Row],[Т3]]+Таблица1[[#This Row],[Lпрям2, мм]]</f>
        <v>3514876.0197571963</v>
      </c>
      <c r="CB96" s="65">
        <f>Таблица1[[#This Row],[Т4]]+Таблица1[[#This Row],[Lдуг 3,мм]]</f>
        <v>3516003.027225615</v>
      </c>
      <c r="CC96" s="65">
        <f>Таблица1[[#This Row],[Т5]]+Таблица1[[#This Row],[Lпрям3, мм]]</f>
        <v>3517847.6872283253</v>
      </c>
      <c r="CD96" s="65">
        <f>Таблица1[[#This Row],[Т6]]+Таблица1[[#This Row],[Lдуг 4,мм]]</f>
        <v>3518974.7724888572</v>
      </c>
      <c r="CE96" s="65">
        <f>Таблица1[[#This Row],[Т7]]+Таблица1[[#This Row],[Lпрям4, мм]]</f>
        <v>3519724.8724888572</v>
      </c>
      <c r="CF96" s="72">
        <f>Таблица1[[#This Row],[Т8]]+Таблица1[[#This Row],[Lдуг 5,мм]]</f>
        <v>3520309.1601321623</v>
      </c>
      <c r="CG96" s="65">
        <f>Таблица1[[#This Row],[Т9]]+Таблица1[[#This Row],[Lпрям5, мм]]</f>
        <v>3525353.8284063274</v>
      </c>
      <c r="CH96" s="65">
        <f>Таблица1[[#This Row],[Т10]]+Таблица1[[#This Row],[Lдуг 6,мм]]</f>
        <v>3527065.1624086793</v>
      </c>
      <c r="CI96" s="66">
        <f>Таблица1[[#This Row],[Т11]]+Таблица1[[#This Row],[Lпрям6, мм]]</f>
        <v>3528386.841860381</v>
      </c>
      <c r="CJ96" s="64">
        <f>Таблица1[[#This Row],[Т12]]-Таблица1[[#This Row],[Т12]]</f>
        <v>0</v>
      </c>
      <c r="CK96" s="65">
        <f>Таблица1[[#This Row],[Т12]]-Таблица1[[#This Row],[Т11]]</f>
        <v>1321.679451701697</v>
      </c>
      <c r="CL96" s="65">
        <f>Таблица1[[#This Row],[Т12]]-Таблица1[[#This Row],[Т10]]</f>
        <v>3033.013454053551</v>
      </c>
      <c r="CM96" s="65">
        <f>Таблица1[[#This Row],[Т12]]-Таблица1[[#This Row],[Т9]]</f>
        <v>8077.6817282186821</v>
      </c>
      <c r="CN96" s="65">
        <f>Таблица1[[#This Row],[Т12]]-Таблица1[[#This Row],[Т8]]</f>
        <v>8661.9693715237081</v>
      </c>
      <c r="CO96" s="65">
        <f>Таблица1[[#This Row],[Т12]]-Таблица1[[#This Row],[Т7]]</f>
        <v>9412.0693715238012</v>
      </c>
      <c r="CP96" s="65">
        <f>Таблица1[[#This Row],[Т12]]-Таблица1[[#This Row],[Т6]]</f>
        <v>10539.154632055666</v>
      </c>
      <c r="CQ96" s="65">
        <f>Таблица1[[#This Row],[Т12]]-Таблица1[[#This Row],[Т5]]</f>
        <v>12383.814634765964</v>
      </c>
      <c r="CR96" s="65">
        <f>Таблица1[[#This Row],[Т12]]-Таблица1[[#This Row],[Т4]]</f>
        <v>13510.822103184648</v>
      </c>
      <c r="CS96" s="65">
        <f>Таблица1[[#This Row],[Т12]]-Таблица1[[#This Row],[Т3]]</f>
        <v>17232.822103184648</v>
      </c>
      <c r="CT96" s="65">
        <f>Таблица1[[#This Row],[Т12]]-Таблица1[[#This Row],[Т2]]</f>
        <v>18296.991758695338</v>
      </c>
      <c r="CU96" s="65">
        <f>Таблица1[[#This Row],[Т12]]-Таблица1[[#This Row],[Т1]]</f>
        <v>20183.291575062089</v>
      </c>
      <c r="CV96" s="65">
        <f>Таблица1[[#This Row],[Lкан_леб,мм]]+Таблица1[[#This Row],[Lкан_дуг, мм]]+Таблица1[[#This Row],[Lкан_прям, мм]]</f>
        <v>3528386.841860381</v>
      </c>
      <c r="CW96" s="60">
        <f>3511128.4-(Таблица1[[#This Row],[Lкан_леб,мм]]+Таблица1[[#This Row],[∆Lлеб из за стрел]])</f>
        <v>2924.8497146810405</v>
      </c>
    </row>
    <row r="97" spans="1:101" x14ac:dyDescent="0.25">
      <c r="A97">
        <v>96</v>
      </c>
      <c r="B97">
        <v>98.456375838925894</v>
      </c>
      <c r="C97">
        <v>-8.4463758389259009</v>
      </c>
      <c r="D97">
        <v>-1811.5182718903618</v>
      </c>
      <c r="E97">
        <v>6474.4825375619384</v>
      </c>
      <c r="F97">
        <v>-1093.8851141972605</v>
      </c>
      <c r="G97">
        <v>5711.6077765562868</v>
      </c>
      <c r="H97">
        <v>-1094.0187618903622</v>
      </c>
      <c r="I97">
        <v>5152.8030912890781</v>
      </c>
      <c r="J97">
        <v>1321.6794462728601</v>
      </c>
      <c r="K97">
        <v>14505.854589801138</v>
      </c>
      <c r="L97">
        <v>5625.7378068748276</v>
      </c>
      <c r="M97">
        <v>3508255.2494637053</v>
      </c>
      <c r="N97">
        <v>0</v>
      </c>
      <c r="O97">
        <v>8</v>
      </c>
      <c r="P97">
        <v>-3322.5</v>
      </c>
      <c r="Q97">
        <v>-2811.96</v>
      </c>
      <c r="R97">
        <v>-3280</v>
      </c>
      <c r="S97">
        <v>-914.66</v>
      </c>
      <c r="T97">
        <v>-7002</v>
      </c>
      <c r="U97">
        <v>520.34</v>
      </c>
      <c r="V97">
        <v>-7002.1</v>
      </c>
      <c r="W97">
        <v>2365</v>
      </c>
      <c r="X97">
        <v>-6252</v>
      </c>
      <c r="Y97">
        <v>3800</v>
      </c>
      <c r="Z97">
        <v>-1811.5182718903618</v>
      </c>
      <c r="AA97">
        <v>6474.4825375619384</v>
      </c>
      <c r="AB97">
        <v>0</v>
      </c>
      <c r="AC97">
        <v>1064.1696555107644</v>
      </c>
      <c r="AD97">
        <v>1127.0074684186504</v>
      </c>
      <c r="AE97">
        <v>1127.0852605320265</v>
      </c>
      <c r="AF97">
        <v>590.21453168337325</v>
      </c>
      <c r="AG97">
        <v>1717.2608907300128</v>
      </c>
      <c r="AH97">
        <v>1886.2998163666878</v>
      </c>
      <c r="AI97">
        <v>3721.9999999999995</v>
      </c>
      <c r="AJ97">
        <v>1844.6600027105269</v>
      </c>
      <c r="AK97">
        <v>750.10000000000059</v>
      </c>
      <c r="AL97">
        <v>4981.1153190223677</v>
      </c>
      <c r="AM97">
        <v>1321.6794517015558</v>
      </c>
      <c r="AN97">
        <v>-95.021003558665456</v>
      </c>
      <c r="AO97">
        <v>-180</v>
      </c>
      <c r="AP97">
        <v>-90.003106034687008</v>
      </c>
      <c r="AQ97">
        <v>1.2722218725854067E-14</v>
      </c>
      <c r="AR97">
        <v>-47.131430902784224</v>
      </c>
      <c r="AS97">
        <v>89.999999566492633</v>
      </c>
      <c r="AT97">
        <v>-2400.1625746957502</v>
      </c>
      <c r="AU97">
        <v>-3280</v>
      </c>
      <c r="AV97">
        <v>-7719.4999989457119</v>
      </c>
      <c r="AW97">
        <v>-7002.1</v>
      </c>
      <c r="AX97">
        <v>-5726.1326168435935</v>
      </c>
      <c r="AY97">
        <v>-1094.0182718903618</v>
      </c>
      <c r="AZ97">
        <v>-2730.9252207921031</v>
      </c>
      <c r="BA97">
        <v>-197.16</v>
      </c>
      <c r="BB97">
        <v>520.3011039433311</v>
      </c>
      <c r="BC97">
        <v>3082.5000000000005</v>
      </c>
      <c r="BD97">
        <v>3311.8711795722024</v>
      </c>
      <c r="BE97">
        <v>6474.4825429906368</v>
      </c>
      <c r="BF97">
        <v>-2565.2532760267472</v>
      </c>
      <c r="BG97">
        <v>-7002</v>
      </c>
      <c r="BH97">
        <v>-7719.5999989457123</v>
      </c>
      <c r="BI97">
        <v>-6252</v>
      </c>
      <c r="BJ97">
        <v>-2337.3856550467681</v>
      </c>
      <c r="BK97">
        <v>-1094.0182618903621</v>
      </c>
      <c r="BL97">
        <v>-851.86373761518519</v>
      </c>
      <c r="BM97">
        <v>-197.16</v>
      </c>
      <c r="BN97">
        <v>2364.9611039433312</v>
      </c>
      <c r="BO97">
        <v>3082.5000000000005</v>
      </c>
      <c r="BP97">
        <v>6962.6113579897365</v>
      </c>
      <c r="BQ97">
        <v>5152.8030912890817</v>
      </c>
      <c r="BR97">
        <v>0</v>
      </c>
      <c r="BS97">
        <v>84.97899644133453</v>
      </c>
      <c r="BT97">
        <v>89.996893965312992</v>
      </c>
      <c r="BU97">
        <v>90.003106034687022</v>
      </c>
      <c r="BV97">
        <v>47.131430902784238</v>
      </c>
      <c r="BW97">
        <v>137.13143046927686</v>
      </c>
      <c r="BX97" s="69">
        <f>Таблица1[[#This Row],[Lкан_леб,мм]]</f>
        <v>3508255.2494637053</v>
      </c>
      <c r="BY97" s="65">
        <f>Таблица1[[#This Row],[Т1]]+Таблица1[[#This Row],[Lпрям1, мм]]</f>
        <v>3510141.5492800721</v>
      </c>
      <c r="BZ97" s="65">
        <f>Таблица1[[#This Row],[Т2]]+Таблица1[[#This Row],[Lдуг 2,мм]]</f>
        <v>3511205.7189355828</v>
      </c>
      <c r="CA97" s="65">
        <f>Таблица1[[#This Row],[Т3]]+Таблица1[[#This Row],[Lпрям2, мм]]</f>
        <v>3514927.7189355828</v>
      </c>
      <c r="CB97" s="65">
        <f>Таблица1[[#This Row],[Т4]]+Таблица1[[#This Row],[Lдуг 3,мм]]</f>
        <v>3516054.7264040015</v>
      </c>
      <c r="CC97" s="65">
        <f>Таблица1[[#This Row],[Т5]]+Таблица1[[#This Row],[Lпрям3, мм]]</f>
        <v>3517899.3864067118</v>
      </c>
      <c r="CD97" s="65">
        <f>Таблица1[[#This Row],[Т6]]+Таблица1[[#This Row],[Lдуг 4,мм]]</f>
        <v>3519026.4716672436</v>
      </c>
      <c r="CE97" s="65">
        <f>Таблица1[[#This Row],[Т7]]+Таблица1[[#This Row],[Lпрям4, мм]]</f>
        <v>3519776.5716672437</v>
      </c>
      <c r="CF97" s="72">
        <f>Таблица1[[#This Row],[Т8]]+Таблица1[[#This Row],[Lдуг 5,мм]]</f>
        <v>3520366.7861989271</v>
      </c>
      <c r="CG97" s="65">
        <f>Таблица1[[#This Row],[Т9]]+Таблица1[[#This Row],[Lпрям5, мм]]</f>
        <v>3525347.9015179495</v>
      </c>
      <c r="CH97" s="65">
        <f>Таблица1[[#This Row],[Т10]]+Таблица1[[#This Row],[Lдуг 6,мм]]</f>
        <v>3527065.1624086797</v>
      </c>
      <c r="CI97" s="66">
        <f>Таблица1[[#This Row],[Т11]]+Таблица1[[#This Row],[Lпрям6, мм]]</f>
        <v>3528386.8418603814</v>
      </c>
      <c r="CJ97" s="64">
        <f>Таблица1[[#This Row],[Т12]]-Таблица1[[#This Row],[Т12]]</f>
        <v>0</v>
      </c>
      <c r="CK97" s="65">
        <f>Таблица1[[#This Row],[Т12]]-Таблица1[[#This Row],[Т11]]</f>
        <v>1321.679451701697</v>
      </c>
      <c r="CL97" s="65">
        <f>Таблица1[[#This Row],[Т12]]-Таблица1[[#This Row],[Т10]]</f>
        <v>3038.940342431888</v>
      </c>
      <c r="CM97" s="65">
        <f>Таблица1[[#This Row],[Т12]]-Таблица1[[#This Row],[Т9]]</f>
        <v>8020.0556614543311</v>
      </c>
      <c r="CN97" s="65">
        <f>Таблица1[[#This Row],[Т12]]-Таблица1[[#This Row],[Т8]]</f>
        <v>8610.2701931376942</v>
      </c>
      <c r="CO97" s="65">
        <f>Таблица1[[#This Row],[Т12]]-Таблица1[[#This Row],[Т7]]</f>
        <v>9360.3701931377873</v>
      </c>
      <c r="CP97" s="65">
        <f>Таблица1[[#This Row],[Т12]]-Таблица1[[#This Row],[Т6]]</f>
        <v>10487.455453669652</v>
      </c>
      <c r="CQ97" s="65">
        <f>Таблица1[[#This Row],[Т12]]-Таблица1[[#This Row],[Т5]]</f>
        <v>12332.11545637995</v>
      </c>
      <c r="CR97" s="65">
        <f>Таблица1[[#This Row],[Т12]]-Таблица1[[#This Row],[Т4]]</f>
        <v>13459.122924798634</v>
      </c>
      <c r="CS97" s="65">
        <f>Таблица1[[#This Row],[Т12]]-Таблица1[[#This Row],[Т3]]</f>
        <v>17181.122924798634</v>
      </c>
      <c r="CT97" s="65">
        <f>Таблица1[[#This Row],[Т12]]-Таблица1[[#This Row],[Т2]]</f>
        <v>18245.292580309324</v>
      </c>
      <c r="CU97" s="65">
        <f>Таблица1[[#This Row],[Т12]]-Таблица1[[#This Row],[Т1]]</f>
        <v>20131.592396676075</v>
      </c>
      <c r="CV97" s="65">
        <f>Таблица1[[#This Row],[Lкан_леб,мм]]+Таблица1[[#This Row],[Lкан_дуг, мм]]+Таблица1[[#This Row],[Lкан_прям, мм]]</f>
        <v>3528386.8418603814</v>
      </c>
      <c r="CW97" s="60">
        <f>3511128.4-(Таблица1[[#This Row],[Lкан_леб,мм]]+Таблица1[[#This Row],[∆Lлеб из за стрел]])</f>
        <v>2873.1505362945609</v>
      </c>
    </row>
    <row r="98" spans="1:101" x14ac:dyDescent="0.25">
      <c r="A98">
        <v>97</v>
      </c>
      <c r="B98">
        <v>98.96644295301985</v>
      </c>
      <c r="C98">
        <v>-8.9564429530198577</v>
      </c>
      <c r="D98">
        <v>-1876.9918572669267</v>
      </c>
      <c r="E98">
        <v>6464.4503275714042</v>
      </c>
      <c r="F98">
        <v>-1159.3586995738253</v>
      </c>
      <c r="G98">
        <v>5701.5755665657525</v>
      </c>
      <c r="H98">
        <v>-1159.4923472669266</v>
      </c>
      <c r="I98">
        <v>5142.7708812983446</v>
      </c>
      <c r="J98">
        <v>1321.6794462730591</v>
      </c>
      <c r="K98">
        <v>14442.133580479591</v>
      </c>
      <c r="L98">
        <v>5637.7351250712418</v>
      </c>
      <c r="M98">
        <v>3508306.9731548303</v>
      </c>
      <c r="N98">
        <v>0</v>
      </c>
      <c r="O98">
        <v>8</v>
      </c>
      <c r="P98">
        <v>-3322.5</v>
      </c>
      <c r="Q98">
        <v>-2811.96</v>
      </c>
      <c r="R98">
        <v>-3280</v>
      </c>
      <c r="S98">
        <v>-914.66</v>
      </c>
      <c r="T98">
        <v>-7002</v>
      </c>
      <c r="U98">
        <v>520.34</v>
      </c>
      <c r="V98">
        <v>-7002.1</v>
      </c>
      <c r="W98">
        <v>2365</v>
      </c>
      <c r="X98">
        <v>-6252</v>
      </c>
      <c r="Y98">
        <v>3800</v>
      </c>
      <c r="Z98">
        <v>-1876.9918572669267</v>
      </c>
      <c r="AA98">
        <v>6464.4503275714042</v>
      </c>
      <c r="AB98">
        <v>0</v>
      </c>
      <c r="AC98">
        <v>1064.1696555107644</v>
      </c>
      <c r="AD98">
        <v>1127.0074684186504</v>
      </c>
      <c r="AE98">
        <v>1127.0852605320265</v>
      </c>
      <c r="AF98">
        <v>596.21319078158035</v>
      </c>
      <c r="AG98">
        <v>1723.2595498282196</v>
      </c>
      <c r="AH98">
        <v>1886.2998163666878</v>
      </c>
      <c r="AI98">
        <v>3721.9999999999995</v>
      </c>
      <c r="AJ98">
        <v>1844.6600027105269</v>
      </c>
      <c r="AK98">
        <v>750.10000000000059</v>
      </c>
      <c r="AL98">
        <v>4917.3943097006213</v>
      </c>
      <c r="AM98">
        <v>1321.6794517017547</v>
      </c>
      <c r="AN98">
        <v>-95.021003558665456</v>
      </c>
      <c r="AO98">
        <v>-180</v>
      </c>
      <c r="AP98">
        <v>-90.003106034687008</v>
      </c>
      <c r="AQ98">
        <v>1.2722218725854067E-14</v>
      </c>
      <c r="AR98">
        <v>-47.610452295209349</v>
      </c>
      <c r="AS98">
        <v>89.999999566492619</v>
      </c>
      <c r="AT98">
        <v>-2400.1625746957502</v>
      </c>
      <c r="AU98">
        <v>-3280</v>
      </c>
      <c r="AV98">
        <v>-7719.4999989457119</v>
      </c>
      <c r="AW98">
        <v>-7002.1</v>
      </c>
      <c r="AX98">
        <v>-5722.0700415694355</v>
      </c>
      <c r="AY98">
        <v>-1159.4918572669267</v>
      </c>
      <c r="AZ98">
        <v>-2730.9252207921031</v>
      </c>
      <c r="BA98">
        <v>-197.16</v>
      </c>
      <c r="BB98">
        <v>520.3011039433311</v>
      </c>
      <c r="BC98">
        <v>3082.5000000000005</v>
      </c>
      <c r="BD98">
        <v>3316.2847023736167</v>
      </c>
      <c r="BE98">
        <v>6464.4503330001035</v>
      </c>
      <c r="BF98">
        <v>-2565.2532760267472</v>
      </c>
      <c r="BG98">
        <v>-7002</v>
      </c>
      <c r="BH98">
        <v>-7719.5999989457123</v>
      </c>
      <c r="BI98">
        <v>-6252</v>
      </c>
      <c r="BJ98">
        <v>-2406.9218156974903</v>
      </c>
      <c r="BK98">
        <v>-1159.4918472669265</v>
      </c>
      <c r="BL98">
        <v>-851.86373761518519</v>
      </c>
      <c r="BM98">
        <v>-197.16</v>
      </c>
      <c r="BN98">
        <v>2364.9611039433312</v>
      </c>
      <c r="BO98">
        <v>3082.5000000000005</v>
      </c>
      <c r="BP98">
        <v>6948.1656251977874</v>
      </c>
      <c r="BQ98">
        <v>5142.7708812983483</v>
      </c>
      <c r="BR98">
        <v>0</v>
      </c>
      <c r="BS98">
        <v>84.97899644133453</v>
      </c>
      <c r="BT98">
        <v>89.996893965312992</v>
      </c>
      <c r="BU98">
        <v>90.003106034687022</v>
      </c>
      <c r="BV98">
        <v>47.610452295209363</v>
      </c>
      <c r="BW98">
        <v>137.61045186170196</v>
      </c>
      <c r="BX98" s="69">
        <f>Таблица1[[#This Row],[Lкан_леб,мм]]</f>
        <v>3508306.9731548303</v>
      </c>
      <c r="BY98" s="65">
        <f>Таблица1[[#This Row],[Т1]]+Таблица1[[#This Row],[Lпрям1, мм]]</f>
        <v>3510193.272971197</v>
      </c>
      <c r="BZ98" s="65">
        <f>Таблица1[[#This Row],[Т2]]+Таблица1[[#This Row],[Lдуг 2,мм]]</f>
        <v>3511257.4426267077</v>
      </c>
      <c r="CA98" s="65">
        <f>Таблица1[[#This Row],[Т3]]+Таблица1[[#This Row],[Lпрям2, мм]]</f>
        <v>3514979.4426267077</v>
      </c>
      <c r="CB98" s="65">
        <f>Таблица1[[#This Row],[Т4]]+Таблица1[[#This Row],[Lдуг 3,мм]]</f>
        <v>3516106.4500951264</v>
      </c>
      <c r="CC98" s="65">
        <f>Таблица1[[#This Row],[Т5]]+Таблица1[[#This Row],[Lпрям3, мм]]</f>
        <v>3517951.1100978367</v>
      </c>
      <c r="CD98" s="65">
        <f>Таблица1[[#This Row],[Т6]]+Таблица1[[#This Row],[Lдуг 4,мм]]</f>
        <v>3519078.1953583686</v>
      </c>
      <c r="CE98" s="65">
        <f>Таблица1[[#This Row],[Т7]]+Таблица1[[#This Row],[Lпрям4, мм]]</f>
        <v>3519828.2953583687</v>
      </c>
      <c r="CF98" s="72">
        <f>Таблица1[[#This Row],[Т8]]+Таблица1[[#This Row],[Lдуг 5,мм]]</f>
        <v>3520424.5085491501</v>
      </c>
      <c r="CG98" s="65">
        <f>Таблица1[[#This Row],[Т9]]+Таблица1[[#This Row],[Lпрям5, мм]]</f>
        <v>3525341.9028588505</v>
      </c>
      <c r="CH98" s="65">
        <f>Таблица1[[#This Row],[Т10]]+Таблица1[[#This Row],[Lдуг 6,мм]]</f>
        <v>3527065.1624086788</v>
      </c>
      <c r="CI98" s="66">
        <f>Таблица1[[#This Row],[Т11]]+Таблица1[[#This Row],[Lпрям6, мм]]</f>
        <v>3528386.8418603805</v>
      </c>
      <c r="CJ98" s="64">
        <f>Таблица1[[#This Row],[Т12]]-Таблица1[[#This Row],[Т12]]</f>
        <v>0</v>
      </c>
      <c r="CK98" s="65">
        <f>Таблица1[[#This Row],[Т12]]-Таблица1[[#This Row],[Т11]]</f>
        <v>1321.679451701697</v>
      </c>
      <c r="CL98" s="65">
        <f>Таблица1[[#This Row],[Т12]]-Таблица1[[#This Row],[Т10]]</f>
        <v>3044.9390015299432</v>
      </c>
      <c r="CM98" s="65">
        <f>Таблица1[[#This Row],[Т12]]-Таблица1[[#This Row],[Т9]]</f>
        <v>7962.3333112304099</v>
      </c>
      <c r="CN98" s="65">
        <f>Таблица1[[#This Row],[Т12]]-Таблица1[[#This Row],[Т8]]</f>
        <v>8558.5465020118281</v>
      </c>
      <c r="CO98" s="65">
        <f>Таблица1[[#This Row],[Т12]]-Таблица1[[#This Row],[Т7]]</f>
        <v>9308.6465020119213</v>
      </c>
      <c r="CP98" s="65">
        <f>Таблица1[[#This Row],[Т12]]-Таблица1[[#This Row],[Т6]]</f>
        <v>10435.731762543786</v>
      </c>
      <c r="CQ98" s="65">
        <f>Таблица1[[#This Row],[Т12]]-Таблица1[[#This Row],[Т5]]</f>
        <v>12280.391765254084</v>
      </c>
      <c r="CR98" s="65">
        <f>Таблица1[[#This Row],[Т12]]-Таблица1[[#This Row],[Т4]]</f>
        <v>13407.399233672768</v>
      </c>
      <c r="CS98" s="65">
        <f>Таблица1[[#This Row],[Т12]]-Таблица1[[#This Row],[Т3]]</f>
        <v>17129.399233672768</v>
      </c>
      <c r="CT98" s="65">
        <f>Таблица1[[#This Row],[Т12]]-Таблица1[[#This Row],[Т2]]</f>
        <v>18193.568889183458</v>
      </c>
      <c r="CU98" s="65">
        <f>Таблица1[[#This Row],[Т12]]-Таблица1[[#This Row],[Т1]]</f>
        <v>20079.868705550209</v>
      </c>
      <c r="CV98" s="65">
        <f>Таблица1[[#This Row],[Lкан_леб,мм]]+Таблица1[[#This Row],[Lкан_дуг, мм]]+Таблица1[[#This Row],[Lкан_прям, мм]]</f>
        <v>3528386.8418603814</v>
      </c>
      <c r="CW98" s="60">
        <f>3511128.4-(Таблица1[[#This Row],[Lкан_леб,мм]]+Таблица1[[#This Row],[∆Lлеб из за стрел]])</f>
        <v>2821.4268451696262</v>
      </c>
    </row>
    <row r="99" spans="1:101" x14ac:dyDescent="0.25">
      <c r="A99">
        <v>98</v>
      </c>
      <c r="B99">
        <v>99.476510067113807</v>
      </c>
      <c r="C99">
        <v>-9.4665100671138127</v>
      </c>
      <c r="D99">
        <v>-1942.3735391389619</v>
      </c>
      <c r="E99">
        <v>6453.8356540041004</v>
      </c>
      <c r="F99">
        <v>-1224.7403814458605</v>
      </c>
      <c r="G99">
        <v>5690.9608929984488</v>
      </c>
      <c r="H99">
        <v>-1224.8740291389618</v>
      </c>
      <c r="I99">
        <v>5132.1562077310718</v>
      </c>
      <c r="J99">
        <v>1321.6794462730288</v>
      </c>
      <c r="K99">
        <v>14378.243047497055</v>
      </c>
      <c r="L99">
        <v>5649.881690018181</v>
      </c>
      <c r="M99">
        <v>3508358.7171228658</v>
      </c>
      <c r="N99">
        <v>0</v>
      </c>
      <c r="O99">
        <v>8</v>
      </c>
      <c r="P99">
        <v>-3322.5</v>
      </c>
      <c r="Q99">
        <v>-2811.96</v>
      </c>
      <c r="R99">
        <v>-3280</v>
      </c>
      <c r="S99">
        <v>-914.66</v>
      </c>
      <c r="T99">
        <v>-7002</v>
      </c>
      <c r="U99">
        <v>520.34</v>
      </c>
      <c r="V99">
        <v>-7002.1</v>
      </c>
      <c r="W99">
        <v>2365</v>
      </c>
      <c r="X99">
        <v>-6252</v>
      </c>
      <c r="Y99">
        <v>3800</v>
      </c>
      <c r="Z99">
        <v>-1942.3735391389619</v>
      </c>
      <c r="AA99">
        <v>6453.8356540041004</v>
      </c>
      <c r="AB99">
        <v>0</v>
      </c>
      <c r="AC99">
        <v>1064.1696555107644</v>
      </c>
      <c r="AD99">
        <v>1127.0074684186504</v>
      </c>
      <c r="AE99">
        <v>1127.0852605320265</v>
      </c>
      <c r="AF99">
        <v>602.28647325505028</v>
      </c>
      <c r="AG99">
        <v>1729.3328323016895</v>
      </c>
      <c r="AH99">
        <v>1886.2998163666878</v>
      </c>
      <c r="AI99">
        <v>3721.9999999999995</v>
      </c>
      <c r="AJ99">
        <v>1844.6600027105269</v>
      </c>
      <c r="AK99">
        <v>750.10000000000059</v>
      </c>
      <c r="AL99">
        <v>4853.5037767181157</v>
      </c>
      <c r="AM99">
        <v>1321.6794517017245</v>
      </c>
      <c r="AN99">
        <v>-95.021003558665456</v>
      </c>
      <c r="AO99">
        <v>-180</v>
      </c>
      <c r="AP99">
        <v>-90.003106034687008</v>
      </c>
      <c r="AQ99">
        <v>1.2722218725854067E-14</v>
      </c>
      <c r="AR99">
        <v>-48.095432718234569</v>
      </c>
      <c r="AS99">
        <v>89.999999566492605</v>
      </c>
      <c r="AT99">
        <v>-2400.1625746957502</v>
      </c>
      <c r="AU99">
        <v>-3280</v>
      </c>
      <c r="AV99">
        <v>-7719.4999989457119</v>
      </c>
      <c r="AW99">
        <v>-7002.1</v>
      </c>
      <c r="AX99">
        <v>-5717.994663872114</v>
      </c>
      <c r="AY99">
        <v>-1224.8735391389619</v>
      </c>
      <c r="AZ99">
        <v>-2730.9252207921031</v>
      </c>
      <c r="BA99">
        <v>-197.16</v>
      </c>
      <c r="BB99">
        <v>520.3011039433311</v>
      </c>
      <c r="BC99">
        <v>3082.5000000000005</v>
      </c>
      <c r="BD99">
        <v>3320.7875721697701</v>
      </c>
      <c r="BE99">
        <v>6453.8356594327997</v>
      </c>
      <c r="BF99">
        <v>-2565.2532760267472</v>
      </c>
      <c r="BG99">
        <v>-7002</v>
      </c>
      <c r="BH99">
        <v>-7719.5999989457123</v>
      </c>
      <c r="BI99">
        <v>-6252</v>
      </c>
      <c r="BJ99">
        <v>-2476.3788752668479</v>
      </c>
      <c r="BK99">
        <v>-1224.8735291389617</v>
      </c>
      <c r="BL99">
        <v>-851.86373761518519</v>
      </c>
      <c r="BM99">
        <v>-197.16</v>
      </c>
      <c r="BN99">
        <v>2364.9611039433312</v>
      </c>
      <c r="BO99">
        <v>3082.5000000000005</v>
      </c>
      <c r="BP99">
        <v>6933.0480818343303</v>
      </c>
      <c r="BQ99">
        <v>5132.1562077310755</v>
      </c>
      <c r="BR99">
        <v>0</v>
      </c>
      <c r="BS99">
        <v>84.97899644133453</v>
      </c>
      <c r="BT99">
        <v>89.996893965312992</v>
      </c>
      <c r="BU99">
        <v>90.003106034687022</v>
      </c>
      <c r="BV99">
        <v>48.095432718234584</v>
      </c>
      <c r="BW99">
        <v>138.0954322847272</v>
      </c>
      <c r="BX99" s="69">
        <f>Таблица1[[#This Row],[Lкан_леб,мм]]</f>
        <v>3508358.7171228658</v>
      </c>
      <c r="BY99" s="65">
        <f>Таблица1[[#This Row],[Т1]]+Таблица1[[#This Row],[Lпрям1, мм]]</f>
        <v>3510245.0169392326</v>
      </c>
      <c r="BZ99" s="65">
        <f>Таблица1[[#This Row],[Т2]]+Таблица1[[#This Row],[Lдуг 2,мм]]</f>
        <v>3511309.1865947433</v>
      </c>
      <c r="CA99" s="65">
        <f>Таблица1[[#This Row],[Т3]]+Таблица1[[#This Row],[Lпрям2, мм]]</f>
        <v>3515031.1865947433</v>
      </c>
      <c r="CB99" s="65">
        <f>Таблица1[[#This Row],[Т4]]+Таблица1[[#This Row],[Lдуг 3,мм]]</f>
        <v>3516158.194063162</v>
      </c>
      <c r="CC99" s="65">
        <f>Таблица1[[#This Row],[Т5]]+Таблица1[[#This Row],[Lпрям3, мм]]</f>
        <v>3518002.8540658723</v>
      </c>
      <c r="CD99" s="65">
        <f>Таблица1[[#This Row],[Т6]]+Таблица1[[#This Row],[Lдуг 4,мм]]</f>
        <v>3519129.9393264041</v>
      </c>
      <c r="CE99" s="65">
        <f>Таблица1[[#This Row],[Т7]]+Таблица1[[#This Row],[Lпрям4, мм]]</f>
        <v>3519880.0393264042</v>
      </c>
      <c r="CF99" s="72">
        <f>Таблица1[[#This Row],[Т8]]+Таблица1[[#This Row],[Lдуг 5,мм]]</f>
        <v>3520482.3257996594</v>
      </c>
      <c r="CG99" s="65">
        <f>Таблица1[[#This Row],[Т9]]+Таблица1[[#This Row],[Lпрям5, мм]]</f>
        <v>3525335.8295763773</v>
      </c>
      <c r="CH99" s="65">
        <f>Таблица1[[#This Row],[Т10]]+Таблица1[[#This Row],[Lдуг 6,мм]]</f>
        <v>3527065.1624086788</v>
      </c>
      <c r="CI99" s="66">
        <f>Таблица1[[#This Row],[Т11]]+Таблица1[[#This Row],[Lпрям6, мм]]</f>
        <v>3528386.8418603805</v>
      </c>
      <c r="CJ99" s="64">
        <f>Таблица1[[#This Row],[Т12]]-Таблица1[[#This Row],[Т12]]</f>
        <v>0</v>
      </c>
      <c r="CK99" s="65">
        <f>Таблица1[[#This Row],[Т12]]-Таблица1[[#This Row],[Т11]]</f>
        <v>1321.679451701697</v>
      </c>
      <c r="CL99" s="65">
        <f>Таблица1[[#This Row],[Т12]]-Таблица1[[#This Row],[Т10]]</f>
        <v>3051.0122840031981</v>
      </c>
      <c r="CM99" s="65">
        <f>Таблица1[[#This Row],[Т12]]-Таблица1[[#This Row],[Т9]]</f>
        <v>7904.5160607211292</v>
      </c>
      <c r="CN99" s="65">
        <f>Таблица1[[#This Row],[Т12]]-Таблица1[[#This Row],[Т8]]</f>
        <v>8506.802533976268</v>
      </c>
      <c r="CO99" s="65">
        <f>Таблица1[[#This Row],[Т12]]-Таблица1[[#This Row],[Т7]]</f>
        <v>9256.9025339763612</v>
      </c>
      <c r="CP99" s="65">
        <f>Таблица1[[#This Row],[Т12]]-Таблица1[[#This Row],[Т6]]</f>
        <v>10383.987794508226</v>
      </c>
      <c r="CQ99" s="65">
        <f>Таблица1[[#This Row],[Т12]]-Таблица1[[#This Row],[Т5]]</f>
        <v>12228.647797218524</v>
      </c>
      <c r="CR99" s="65">
        <f>Таблица1[[#This Row],[Т12]]-Таблица1[[#This Row],[Т4]]</f>
        <v>13355.655265637208</v>
      </c>
      <c r="CS99" s="65">
        <f>Таблица1[[#This Row],[Т12]]-Таблица1[[#This Row],[Т3]]</f>
        <v>17077.655265637208</v>
      </c>
      <c r="CT99" s="65">
        <f>Таблица1[[#This Row],[Т12]]-Таблица1[[#This Row],[Т2]]</f>
        <v>18141.824921147898</v>
      </c>
      <c r="CU99" s="65">
        <f>Таблица1[[#This Row],[Т12]]-Таблица1[[#This Row],[Т1]]</f>
        <v>20028.124737514649</v>
      </c>
      <c r="CV99" s="65">
        <f>Таблица1[[#This Row],[Lкан_леб,мм]]+Таблица1[[#This Row],[Lкан_дуг, мм]]+Таблица1[[#This Row],[Lкан_прям, мм]]</f>
        <v>3528386.8418603814</v>
      </c>
      <c r="CW99" s="60">
        <f>3511128.4-(Таблица1[[#This Row],[Lкан_леб,мм]]+Таблица1[[#This Row],[∆Lлеб из за стрел]])</f>
        <v>2769.6828771340661</v>
      </c>
    </row>
    <row r="100" spans="1:101" x14ac:dyDescent="0.25">
      <c r="A100">
        <v>99</v>
      </c>
      <c r="B100">
        <v>99.986577181207764</v>
      </c>
      <c r="C100">
        <v>-9.9765771812077695</v>
      </c>
      <c r="D100">
        <v>-2007.6581359217544</v>
      </c>
      <c r="E100">
        <v>6442.6393580869353</v>
      </c>
      <c r="F100">
        <v>-1290.024978228653</v>
      </c>
      <c r="G100">
        <v>5679.7645970812846</v>
      </c>
      <c r="H100">
        <v>-1290.1586259217543</v>
      </c>
      <c r="I100">
        <v>5120.9599118139995</v>
      </c>
      <c r="J100">
        <v>1321.6794462729365</v>
      </c>
      <c r="K100">
        <v>14314.181371491342</v>
      </c>
      <c r="L100">
        <v>5662.1835179152231</v>
      </c>
      <c r="M100">
        <v>3508410.4769709748</v>
      </c>
      <c r="N100">
        <v>0</v>
      </c>
      <c r="O100">
        <v>8</v>
      </c>
      <c r="P100">
        <v>-3322.5</v>
      </c>
      <c r="Q100">
        <v>-2811.96</v>
      </c>
      <c r="R100">
        <v>-3280</v>
      </c>
      <c r="S100">
        <v>-914.66</v>
      </c>
      <c r="T100">
        <v>-7002</v>
      </c>
      <c r="U100">
        <v>520.34</v>
      </c>
      <c r="V100">
        <v>-7002.1</v>
      </c>
      <c r="W100">
        <v>2365</v>
      </c>
      <c r="X100">
        <v>-6252</v>
      </c>
      <c r="Y100">
        <v>3800</v>
      </c>
      <c r="Z100">
        <v>-2007.6581359217544</v>
      </c>
      <c r="AA100">
        <v>6442.6393580869353</v>
      </c>
      <c r="AB100">
        <v>0</v>
      </c>
      <c r="AC100">
        <v>1064.1696555107644</v>
      </c>
      <c r="AD100">
        <v>1127.0074684186504</v>
      </c>
      <c r="AE100">
        <v>1127.0852605320265</v>
      </c>
      <c r="AF100">
        <v>608.43738720357203</v>
      </c>
      <c r="AG100">
        <v>1735.4837462502105</v>
      </c>
      <c r="AH100">
        <v>1886.2998163666878</v>
      </c>
      <c r="AI100">
        <v>3721.9999999999995</v>
      </c>
      <c r="AJ100">
        <v>1844.6600027105269</v>
      </c>
      <c r="AK100">
        <v>750.10000000000059</v>
      </c>
      <c r="AL100">
        <v>4789.4421007124956</v>
      </c>
      <c r="AM100">
        <v>1321.6794517016322</v>
      </c>
      <c r="AN100">
        <v>-95.021003558665456</v>
      </c>
      <c r="AO100">
        <v>-180</v>
      </c>
      <c r="AP100">
        <v>-90.003106034687008</v>
      </c>
      <c r="AQ100">
        <v>1.2722218725854067E-14</v>
      </c>
      <c r="AR100">
        <v>-48.586612382901386</v>
      </c>
      <c r="AS100">
        <v>89.999999566492605</v>
      </c>
      <c r="AT100">
        <v>-2400.1625746957502</v>
      </c>
      <c r="AU100">
        <v>-3280</v>
      </c>
      <c r="AV100">
        <v>-7719.4999989457119</v>
      </c>
      <c r="AW100">
        <v>-7002.1</v>
      </c>
      <c r="AX100">
        <v>-5713.9061909094307</v>
      </c>
      <c r="AY100">
        <v>-1290.1581359217544</v>
      </c>
      <c r="AZ100">
        <v>-2730.9252207921031</v>
      </c>
      <c r="BA100">
        <v>-197.16</v>
      </c>
      <c r="BB100">
        <v>520.3011039433311</v>
      </c>
      <c r="BC100">
        <v>3082.5000000000005</v>
      </c>
      <c r="BD100">
        <v>3325.3829937534874</v>
      </c>
      <c r="BE100">
        <v>6442.6393635156346</v>
      </c>
      <c r="BF100">
        <v>-2565.2532760267472</v>
      </c>
      <c r="BG100">
        <v>-7002</v>
      </c>
      <c r="BH100">
        <v>-7719.5999989457123</v>
      </c>
      <c r="BI100">
        <v>-6252</v>
      </c>
      <c r="BJ100">
        <v>-2545.7519450123232</v>
      </c>
      <c r="BK100">
        <v>-1290.1581259217542</v>
      </c>
      <c r="BL100">
        <v>-851.86373761518519</v>
      </c>
      <c r="BM100">
        <v>-197.16</v>
      </c>
      <c r="BN100">
        <v>2364.9611039433312</v>
      </c>
      <c r="BO100">
        <v>3082.5000000000005</v>
      </c>
      <c r="BP100">
        <v>6917.2563643334488</v>
      </c>
      <c r="BQ100">
        <v>5120.9599118140031</v>
      </c>
      <c r="BR100">
        <v>0</v>
      </c>
      <c r="BS100">
        <v>84.97899644133453</v>
      </c>
      <c r="BT100">
        <v>89.996893965312992</v>
      </c>
      <c r="BU100">
        <v>90.003106034687022</v>
      </c>
      <c r="BV100">
        <v>48.5866123829014</v>
      </c>
      <c r="BW100">
        <v>138.58661194939398</v>
      </c>
      <c r="BX100" s="69">
        <f>Таблица1[[#This Row],[Lкан_леб,мм]]</f>
        <v>3508410.4769709748</v>
      </c>
      <c r="BY100" s="65">
        <f>Таблица1[[#This Row],[Т1]]+Таблица1[[#This Row],[Lпрям1, мм]]</f>
        <v>3510296.7767873416</v>
      </c>
      <c r="BZ100" s="65">
        <f>Таблица1[[#This Row],[Т2]]+Таблица1[[#This Row],[Lдуг 2,мм]]</f>
        <v>3511360.9464428523</v>
      </c>
      <c r="CA100" s="65">
        <f>Таблица1[[#This Row],[Т3]]+Таблица1[[#This Row],[Lпрям2, мм]]</f>
        <v>3515082.9464428523</v>
      </c>
      <c r="CB100" s="65">
        <f>Таблица1[[#This Row],[Т4]]+Таблица1[[#This Row],[Lдуг 3,мм]]</f>
        <v>3516209.9539112709</v>
      </c>
      <c r="CC100" s="65">
        <f>Таблица1[[#This Row],[Т5]]+Таблица1[[#This Row],[Lпрям3, мм]]</f>
        <v>3518054.6139139812</v>
      </c>
      <c r="CD100" s="65">
        <f>Таблица1[[#This Row],[Т6]]+Таблица1[[#This Row],[Lдуг 4,мм]]</f>
        <v>3519181.6991745131</v>
      </c>
      <c r="CE100" s="65">
        <f>Таблица1[[#This Row],[Т7]]+Таблица1[[#This Row],[Lпрям4, мм]]</f>
        <v>3519931.7991745132</v>
      </c>
      <c r="CF100" s="72">
        <f>Таблица1[[#This Row],[Т8]]+Таблица1[[#This Row],[Lдуг 5,мм]]</f>
        <v>3520540.236561717</v>
      </c>
      <c r="CG100" s="65">
        <f>Таблица1[[#This Row],[Т9]]+Таблица1[[#This Row],[Lпрям5, мм]]</f>
        <v>3525329.6786624296</v>
      </c>
      <c r="CH100" s="65">
        <f>Таблица1[[#This Row],[Т10]]+Таблица1[[#This Row],[Lдуг 6,мм]]</f>
        <v>3527065.1624086797</v>
      </c>
      <c r="CI100" s="66">
        <f>Таблица1[[#This Row],[Т11]]+Таблица1[[#This Row],[Lпрям6, мм]]</f>
        <v>3528386.8418603814</v>
      </c>
      <c r="CJ100" s="64">
        <f>Таблица1[[#This Row],[Т12]]-Таблица1[[#This Row],[Т12]]</f>
        <v>0</v>
      </c>
      <c r="CK100" s="65">
        <f>Таблица1[[#This Row],[Т12]]-Таблица1[[#This Row],[Т11]]</f>
        <v>1321.679451701697</v>
      </c>
      <c r="CL100" s="65">
        <f>Таблица1[[#This Row],[Т12]]-Таблица1[[#This Row],[Т10]]</f>
        <v>3057.163197951857</v>
      </c>
      <c r="CM100" s="65">
        <f>Таблица1[[#This Row],[Т12]]-Таблица1[[#This Row],[Т9]]</f>
        <v>7846.6052986644208</v>
      </c>
      <c r="CN100" s="65">
        <f>Таблица1[[#This Row],[Т12]]-Таблица1[[#This Row],[Т8]]</f>
        <v>8455.0426858682185</v>
      </c>
      <c r="CO100" s="65">
        <f>Таблица1[[#This Row],[Т12]]-Таблица1[[#This Row],[Т7]]</f>
        <v>9205.1426858683117</v>
      </c>
      <c r="CP100" s="65">
        <f>Таблица1[[#This Row],[Т12]]-Таблица1[[#This Row],[Т6]]</f>
        <v>10332.227946400177</v>
      </c>
      <c r="CQ100" s="65">
        <f>Таблица1[[#This Row],[Т12]]-Таблица1[[#This Row],[Т5]]</f>
        <v>12176.887949110474</v>
      </c>
      <c r="CR100" s="65">
        <f>Таблица1[[#This Row],[Т12]]-Таблица1[[#This Row],[Т4]]</f>
        <v>13303.895417529158</v>
      </c>
      <c r="CS100" s="65">
        <f>Таблица1[[#This Row],[Т12]]-Таблица1[[#This Row],[Т3]]</f>
        <v>17025.895417529158</v>
      </c>
      <c r="CT100" s="65">
        <f>Таблица1[[#This Row],[Т12]]-Таблица1[[#This Row],[Т2]]</f>
        <v>18090.065073039848</v>
      </c>
      <c r="CU100" s="65">
        <f>Таблица1[[#This Row],[Т12]]-Таблица1[[#This Row],[Т1]]</f>
        <v>19976.364889406599</v>
      </c>
      <c r="CV100" s="65">
        <f>Таблица1[[#This Row],[Lкан_леб,мм]]+Таблица1[[#This Row],[Lкан_дуг, мм]]+Таблица1[[#This Row],[Lкан_прям, мм]]</f>
        <v>3528386.8418603814</v>
      </c>
      <c r="CW100" s="60">
        <f>3511128.4-(Таблица1[[#This Row],[Lкан_леб,мм]]+Таблица1[[#This Row],[∆Lлеб из за стрел]])</f>
        <v>2717.9230290250853</v>
      </c>
    </row>
    <row r="101" spans="1:101" x14ac:dyDescent="0.25">
      <c r="A101">
        <v>100</v>
      </c>
      <c r="B101">
        <v>100.49664429530172</v>
      </c>
      <c r="C101">
        <v>-10.486644295301724</v>
      </c>
      <c r="D101">
        <v>-2072.840473724711</v>
      </c>
      <c r="E101">
        <v>6430.8623271411634</v>
      </c>
      <c r="F101">
        <v>-1355.2073160316099</v>
      </c>
      <c r="G101">
        <v>5667.9875661355127</v>
      </c>
      <c r="H101">
        <v>-1355.3409637247112</v>
      </c>
      <c r="I101">
        <v>5109.1828808680966</v>
      </c>
      <c r="J101">
        <v>1321.679446273067</v>
      </c>
      <c r="K101">
        <v>14249.946772088111</v>
      </c>
      <c r="L101">
        <v>5674.6469576170211</v>
      </c>
      <c r="M101">
        <v>3508462.2481306759</v>
      </c>
      <c r="N101">
        <v>0</v>
      </c>
      <c r="O101">
        <v>8</v>
      </c>
      <c r="P101">
        <v>-3322.5</v>
      </c>
      <c r="Q101">
        <v>-2811.96</v>
      </c>
      <c r="R101">
        <v>-3280</v>
      </c>
      <c r="S101">
        <v>-914.66</v>
      </c>
      <c r="T101">
        <v>-7002</v>
      </c>
      <c r="U101">
        <v>520.34</v>
      </c>
      <c r="V101">
        <v>-7002.1</v>
      </c>
      <c r="W101">
        <v>2365</v>
      </c>
      <c r="X101">
        <v>-6252</v>
      </c>
      <c r="Y101">
        <v>3800</v>
      </c>
      <c r="Z101">
        <v>-2072.840473724711</v>
      </c>
      <c r="AA101">
        <v>6430.8623271411634</v>
      </c>
      <c r="AB101">
        <v>0</v>
      </c>
      <c r="AC101">
        <v>1064.1696555107644</v>
      </c>
      <c r="AD101">
        <v>1127.0074684186504</v>
      </c>
      <c r="AE101">
        <v>1127.0852605320265</v>
      </c>
      <c r="AF101">
        <v>614.66910705447003</v>
      </c>
      <c r="AG101">
        <v>1741.7154661011093</v>
      </c>
      <c r="AH101">
        <v>1886.2998163666878</v>
      </c>
      <c r="AI101">
        <v>3721.9999999999995</v>
      </c>
      <c r="AJ101">
        <v>1844.6600027105269</v>
      </c>
      <c r="AK101">
        <v>750.10000000000059</v>
      </c>
      <c r="AL101">
        <v>4725.2075013091335</v>
      </c>
      <c r="AM101">
        <v>1321.6794517017627</v>
      </c>
      <c r="AN101">
        <v>-95.021003558665456</v>
      </c>
      <c r="AO101">
        <v>-180</v>
      </c>
      <c r="AP101">
        <v>-90.003106034687008</v>
      </c>
      <c r="AQ101">
        <v>1.2722218725854067E-14</v>
      </c>
      <c r="AR101">
        <v>-49.084244782294213</v>
      </c>
      <c r="AS101">
        <v>89.999999566492619</v>
      </c>
      <c r="AT101">
        <v>-2400.1625746957502</v>
      </c>
      <c r="AU101">
        <v>-3280</v>
      </c>
      <c r="AV101">
        <v>-7719.4999989457119</v>
      </c>
      <c r="AW101">
        <v>-7002.1</v>
      </c>
      <c r="AX101">
        <v>-5709.8043357244787</v>
      </c>
      <c r="AY101">
        <v>-1355.3404737247113</v>
      </c>
      <c r="AZ101">
        <v>-2730.9252207921031</v>
      </c>
      <c r="BA101">
        <v>-197.16</v>
      </c>
      <c r="BB101">
        <v>520.3011039433311</v>
      </c>
      <c r="BC101">
        <v>3082.5000000000005</v>
      </c>
      <c r="BD101">
        <v>3330.0743551998617</v>
      </c>
      <c r="BE101">
        <v>6430.8623325698627</v>
      </c>
      <c r="BF101">
        <v>-2565.2532760267472</v>
      </c>
      <c r="BG101">
        <v>-7002</v>
      </c>
      <c r="BH101">
        <v>-7719.5999989457123</v>
      </c>
      <c r="BI101">
        <v>-6252</v>
      </c>
      <c r="BJ101">
        <v>-2615.0361380002328</v>
      </c>
      <c r="BK101">
        <v>-1355.3404637247111</v>
      </c>
      <c r="BL101">
        <v>-851.86373761518519</v>
      </c>
      <c r="BM101">
        <v>-197.16</v>
      </c>
      <c r="BN101">
        <v>2364.9611039433312</v>
      </c>
      <c r="BO101">
        <v>3082.5000000000005</v>
      </c>
      <c r="BP101">
        <v>6900.7879719413013</v>
      </c>
      <c r="BQ101">
        <v>5109.1828808681003</v>
      </c>
      <c r="BR101">
        <v>0</v>
      </c>
      <c r="BS101">
        <v>84.97899644133453</v>
      </c>
      <c r="BT101">
        <v>89.996893965312992</v>
      </c>
      <c r="BU101">
        <v>90.003106034687022</v>
      </c>
      <c r="BV101">
        <v>49.084244782294228</v>
      </c>
      <c r="BW101">
        <v>139.08424434878683</v>
      </c>
      <c r="BX101" s="69">
        <f>Таблица1[[#This Row],[Lкан_леб,мм]]</f>
        <v>3508462.2481306759</v>
      </c>
      <c r="BY101" s="65">
        <f>Таблица1[[#This Row],[Т1]]+Таблица1[[#This Row],[Lпрям1, мм]]</f>
        <v>3510348.5479470426</v>
      </c>
      <c r="BZ101" s="65">
        <f>Таблица1[[#This Row],[Т2]]+Таблица1[[#This Row],[Lдуг 2,мм]]</f>
        <v>3511412.7176025533</v>
      </c>
      <c r="CA101" s="65">
        <f>Таблица1[[#This Row],[Т3]]+Таблица1[[#This Row],[Lпрям2, мм]]</f>
        <v>3515134.7176025533</v>
      </c>
      <c r="CB101" s="65">
        <f>Таблица1[[#This Row],[Т4]]+Таблица1[[#This Row],[Lдуг 3,мм]]</f>
        <v>3516261.725070972</v>
      </c>
      <c r="CC101" s="65">
        <f>Таблица1[[#This Row],[Т5]]+Таблица1[[#This Row],[Lпрям3, мм]]</f>
        <v>3518106.3850736823</v>
      </c>
      <c r="CD101" s="65">
        <f>Таблица1[[#This Row],[Т6]]+Таблица1[[#This Row],[Lдуг 4,мм]]</f>
        <v>3519233.4703342142</v>
      </c>
      <c r="CE101" s="65">
        <f>Таблица1[[#This Row],[Т7]]+Таблица1[[#This Row],[Lпрям4, мм]]</f>
        <v>3519983.5703342143</v>
      </c>
      <c r="CF101" s="72">
        <f>Таблица1[[#This Row],[Т8]]+Таблица1[[#This Row],[Lдуг 5,мм]]</f>
        <v>3520598.2394412686</v>
      </c>
      <c r="CG101" s="65">
        <f>Таблица1[[#This Row],[Т9]]+Таблица1[[#This Row],[Lпрям5, мм]]</f>
        <v>3525323.4469425776</v>
      </c>
      <c r="CH101" s="65">
        <f>Таблица1[[#This Row],[Т10]]+Таблица1[[#This Row],[Lдуг 6,мм]]</f>
        <v>3527065.1624086788</v>
      </c>
      <c r="CI101" s="66">
        <f>Таблица1[[#This Row],[Т11]]+Таблица1[[#This Row],[Lпрям6, мм]]</f>
        <v>3528386.8418603805</v>
      </c>
      <c r="CJ101" s="64">
        <f>Таблица1[[#This Row],[Т12]]-Таблица1[[#This Row],[Т12]]</f>
        <v>0</v>
      </c>
      <c r="CK101" s="65">
        <f>Таблица1[[#This Row],[Т12]]-Таблица1[[#This Row],[Т11]]</f>
        <v>1321.679451701697</v>
      </c>
      <c r="CL101" s="65">
        <f>Таблица1[[#This Row],[Т12]]-Таблица1[[#This Row],[Т10]]</f>
        <v>3063.3949178028852</v>
      </c>
      <c r="CM101" s="65">
        <f>Таблица1[[#This Row],[Т12]]-Таблица1[[#This Row],[Т9]]</f>
        <v>7788.6024191118777</v>
      </c>
      <c r="CN101" s="65">
        <f>Таблица1[[#This Row],[Т12]]-Таблица1[[#This Row],[Т8]]</f>
        <v>8403.2715261662379</v>
      </c>
      <c r="CO101" s="65">
        <f>Таблица1[[#This Row],[Т12]]-Таблица1[[#This Row],[Т7]]</f>
        <v>9153.371526166331</v>
      </c>
      <c r="CP101" s="65">
        <f>Таблица1[[#This Row],[Т12]]-Таблица1[[#This Row],[Т6]]</f>
        <v>10280.456786698196</v>
      </c>
      <c r="CQ101" s="65">
        <f>Таблица1[[#This Row],[Т12]]-Таблица1[[#This Row],[Т5]]</f>
        <v>12125.116789408494</v>
      </c>
      <c r="CR101" s="65">
        <f>Таблица1[[#This Row],[Т12]]-Таблица1[[#This Row],[Т4]]</f>
        <v>13252.124257827178</v>
      </c>
      <c r="CS101" s="65">
        <f>Таблица1[[#This Row],[Т12]]-Таблица1[[#This Row],[Т3]]</f>
        <v>16974.124257827178</v>
      </c>
      <c r="CT101" s="65">
        <f>Таблица1[[#This Row],[Т12]]-Таблица1[[#This Row],[Т2]]</f>
        <v>18038.293913337868</v>
      </c>
      <c r="CU101" s="65">
        <f>Таблица1[[#This Row],[Т12]]-Таблица1[[#This Row],[Т1]]</f>
        <v>19924.593729704618</v>
      </c>
      <c r="CV101" s="65">
        <f>Таблица1[[#This Row],[Lкан_леб,мм]]+Таблица1[[#This Row],[Lкан_дуг, мм]]+Таблица1[[#This Row],[Lкан_прям, мм]]</f>
        <v>3528386.8418603814</v>
      </c>
      <c r="CW101" s="60">
        <f>3511128.4-(Таблица1[[#This Row],[Lкан_леб,мм]]+Таблица1[[#This Row],[∆Lлеб из за стрел]])</f>
        <v>2666.1518693240359</v>
      </c>
    </row>
    <row r="102" spans="1:101" x14ac:dyDescent="0.25">
      <c r="A102">
        <v>101</v>
      </c>
      <c r="B102">
        <v>101.00671140939568</v>
      </c>
      <c r="C102">
        <v>-10.996711409395681</v>
      </c>
      <c r="D102">
        <v>-2137.9153867614</v>
      </c>
      <c r="E102">
        <v>6418.5054945120519</v>
      </c>
      <c r="F102">
        <v>-1420.2822290682991</v>
      </c>
      <c r="G102">
        <v>5655.6307335064021</v>
      </c>
      <c r="H102">
        <v>-1420.4158767614003</v>
      </c>
      <c r="I102">
        <v>5096.8260482390233</v>
      </c>
      <c r="J102">
        <v>1321.6794462730288</v>
      </c>
      <c r="K102">
        <v>14185.537295760969</v>
      </c>
      <c r="L102">
        <v>5687.2787142818452</v>
      </c>
      <c r="M102">
        <v>3508514.0258503384</v>
      </c>
      <c r="N102">
        <v>0</v>
      </c>
      <c r="O102">
        <v>8</v>
      </c>
      <c r="P102">
        <v>-3322.5</v>
      </c>
      <c r="Q102">
        <v>-2811.96</v>
      </c>
      <c r="R102">
        <v>-3280</v>
      </c>
      <c r="S102">
        <v>-914.66</v>
      </c>
      <c r="T102">
        <v>-7002</v>
      </c>
      <c r="U102">
        <v>520.34</v>
      </c>
      <c r="V102">
        <v>-7002.1</v>
      </c>
      <c r="W102">
        <v>2365</v>
      </c>
      <c r="X102">
        <v>-6252</v>
      </c>
      <c r="Y102">
        <v>3800</v>
      </c>
      <c r="Z102">
        <v>-2137.9153867614</v>
      </c>
      <c r="AA102">
        <v>6418.5054945120519</v>
      </c>
      <c r="AB102">
        <v>0</v>
      </c>
      <c r="AC102">
        <v>1064.1696555107644</v>
      </c>
      <c r="AD102">
        <v>1127.0074684186504</v>
      </c>
      <c r="AE102">
        <v>1127.0852605320265</v>
      </c>
      <c r="AF102">
        <v>620.98498538688204</v>
      </c>
      <c r="AG102">
        <v>1748.0313444335213</v>
      </c>
      <c r="AH102">
        <v>1886.2998163666878</v>
      </c>
      <c r="AI102">
        <v>3721.9999999999995</v>
      </c>
      <c r="AJ102">
        <v>1844.6600027105269</v>
      </c>
      <c r="AK102">
        <v>750.10000000000059</v>
      </c>
      <c r="AL102">
        <v>4660.7980249820303</v>
      </c>
      <c r="AM102">
        <v>1321.6794517017245</v>
      </c>
      <c r="AN102">
        <v>-95.021003558665456</v>
      </c>
      <c r="AO102">
        <v>-180</v>
      </c>
      <c r="AP102">
        <v>-90.003106034687008</v>
      </c>
      <c r="AQ102">
        <v>1.2722218725854067E-14</v>
      </c>
      <c r="AR102">
        <v>-49.588597635765062</v>
      </c>
      <c r="AS102">
        <v>89.999999566492633</v>
      </c>
      <c r="AT102">
        <v>-2400.1625746957502</v>
      </c>
      <c r="AU102">
        <v>-3280</v>
      </c>
      <c r="AV102">
        <v>-7719.4999989457119</v>
      </c>
      <c r="AW102">
        <v>-7002.1</v>
      </c>
      <c r="AX102">
        <v>-5705.6888194330677</v>
      </c>
      <c r="AY102">
        <v>-1420.4153867614002</v>
      </c>
      <c r="AZ102">
        <v>-2730.9252207921031</v>
      </c>
      <c r="BA102">
        <v>-197.16</v>
      </c>
      <c r="BB102">
        <v>520.3011039433311</v>
      </c>
      <c r="BC102">
        <v>3082.5000000000005</v>
      </c>
      <c r="BD102">
        <v>3334.8652410456025</v>
      </c>
      <c r="BE102">
        <v>6418.5054999407512</v>
      </c>
      <c r="BF102">
        <v>-2565.2532760267472</v>
      </c>
      <c r="BG102">
        <v>-7002</v>
      </c>
      <c r="BH102">
        <v>-7719.5999989457123</v>
      </c>
      <c r="BI102">
        <v>-6252</v>
      </c>
      <c r="BJ102">
        <v>-2684.2265673283318</v>
      </c>
      <c r="BK102">
        <v>-1420.4153767614002</v>
      </c>
      <c r="BL102">
        <v>-851.86373761518519</v>
      </c>
      <c r="BM102">
        <v>-197.16</v>
      </c>
      <c r="BN102">
        <v>2364.9611039433312</v>
      </c>
      <c r="BO102">
        <v>3082.5000000000005</v>
      </c>
      <c r="BP102">
        <v>6883.6402534664494</v>
      </c>
      <c r="BQ102">
        <v>5096.8260482390269</v>
      </c>
      <c r="BR102">
        <v>0</v>
      </c>
      <c r="BS102">
        <v>84.97899644133453</v>
      </c>
      <c r="BT102">
        <v>89.996893965312992</v>
      </c>
      <c r="BU102">
        <v>90.003106034687022</v>
      </c>
      <c r="BV102">
        <v>49.588597635765076</v>
      </c>
      <c r="BW102">
        <v>139.58859720225769</v>
      </c>
      <c r="BX102" s="69">
        <f>Таблица1[[#This Row],[Lкан_леб,мм]]</f>
        <v>3508514.0258503384</v>
      </c>
      <c r="BY102" s="65">
        <f>Таблица1[[#This Row],[Т1]]+Таблица1[[#This Row],[Lпрям1, мм]]</f>
        <v>3510400.3256667051</v>
      </c>
      <c r="BZ102" s="65">
        <f>Таблица1[[#This Row],[Т2]]+Таблица1[[#This Row],[Lдуг 2,мм]]</f>
        <v>3511464.4953222158</v>
      </c>
      <c r="CA102" s="65">
        <f>Таблица1[[#This Row],[Т3]]+Таблица1[[#This Row],[Lпрям2, мм]]</f>
        <v>3515186.4953222158</v>
      </c>
      <c r="CB102" s="65">
        <f>Таблица1[[#This Row],[Т4]]+Таблица1[[#This Row],[Lдуг 3,мм]]</f>
        <v>3516313.5027906345</v>
      </c>
      <c r="CC102" s="65">
        <f>Таблица1[[#This Row],[Т5]]+Таблица1[[#This Row],[Lпрям3, мм]]</f>
        <v>3518158.1627933448</v>
      </c>
      <c r="CD102" s="65">
        <f>Таблица1[[#This Row],[Т6]]+Таблица1[[#This Row],[Lдуг 4,мм]]</f>
        <v>3519285.2480538767</v>
      </c>
      <c r="CE102" s="65">
        <f>Таблица1[[#This Row],[Т7]]+Таблица1[[#This Row],[Lпрям4, мм]]</f>
        <v>3520035.3480538768</v>
      </c>
      <c r="CF102" s="72">
        <f>Таблица1[[#This Row],[Т8]]+Таблица1[[#This Row],[Lдуг 5,мм]]</f>
        <v>3520656.3330392637</v>
      </c>
      <c r="CG102" s="65">
        <f>Таблица1[[#This Row],[Т9]]+Таблица1[[#This Row],[Lпрям5, мм]]</f>
        <v>3525317.1310642459</v>
      </c>
      <c r="CH102" s="65">
        <f>Таблица1[[#This Row],[Т10]]+Таблица1[[#This Row],[Lдуг 6,мм]]</f>
        <v>3527065.1624086793</v>
      </c>
      <c r="CI102" s="66">
        <f>Таблица1[[#This Row],[Т11]]+Таблица1[[#This Row],[Lпрям6, мм]]</f>
        <v>3528386.841860381</v>
      </c>
      <c r="CJ102" s="64">
        <f>Таблица1[[#This Row],[Т12]]-Таблица1[[#This Row],[Т12]]</f>
        <v>0</v>
      </c>
      <c r="CK102" s="65">
        <f>Таблица1[[#This Row],[Т12]]-Таблица1[[#This Row],[Т11]]</f>
        <v>1321.679451701697</v>
      </c>
      <c r="CL102" s="65">
        <f>Таблица1[[#This Row],[Т12]]-Таблица1[[#This Row],[Т10]]</f>
        <v>3069.7107961350121</v>
      </c>
      <c r="CM102" s="65">
        <f>Таблица1[[#This Row],[Т12]]-Таблица1[[#This Row],[Т9]]</f>
        <v>7730.508821117226</v>
      </c>
      <c r="CN102" s="65">
        <f>Таблица1[[#This Row],[Т12]]-Таблица1[[#This Row],[Т8]]</f>
        <v>8351.4938065041788</v>
      </c>
      <c r="CO102" s="65">
        <f>Таблица1[[#This Row],[Т12]]-Таблица1[[#This Row],[Т7]]</f>
        <v>9101.5938065042719</v>
      </c>
      <c r="CP102" s="65">
        <f>Таблица1[[#This Row],[Т12]]-Таблица1[[#This Row],[Т6]]</f>
        <v>10228.679067036137</v>
      </c>
      <c r="CQ102" s="65">
        <f>Таблица1[[#This Row],[Т12]]-Таблица1[[#This Row],[Т5]]</f>
        <v>12073.339069746435</v>
      </c>
      <c r="CR102" s="65">
        <f>Таблица1[[#This Row],[Т12]]-Таблица1[[#This Row],[Т4]]</f>
        <v>13200.346538165119</v>
      </c>
      <c r="CS102" s="65">
        <f>Таблица1[[#This Row],[Т12]]-Таблица1[[#This Row],[Т3]]</f>
        <v>16922.346538165119</v>
      </c>
      <c r="CT102" s="65">
        <f>Таблица1[[#This Row],[Т12]]-Таблица1[[#This Row],[Т2]]</f>
        <v>17986.516193675809</v>
      </c>
      <c r="CU102" s="65">
        <f>Таблица1[[#This Row],[Т12]]-Таблица1[[#This Row],[Т1]]</f>
        <v>19872.816010042559</v>
      </c>
      <c r="CV102" s="65">
        <f>Таблица1[[#This Row],[Lкан_леб,мм]]+Таблица1[[#This Row],[Lкан_дуг, мм]]+Таблица1[[#This Row],[Lкан_прям, мм]]</f>
        <v>3528386.8418603814</v>
      </c>
      <c r="CW102" s="60">
        <f>3511128.4-(Таблица1[[#This Row],[Lкан_леб,мм]]+Таблица1[[#This Row],[∆Lлеб из за стрел]])</f>
        <v>2614.3741496615112</v>
      </c>
    </row>
    <row r="103" spans="1:101" x14ac:dyDescent="0.25">
      <c r="A103">
        <v>102</v>
      </c>
      <c r="B103">
        <v>101.51677852348963</v>
      </c>
      <c r="C103">
        <v>-11.506778523489636</v>
      </c>
      <c r="D103">
        <v>-2202.8777177589432</v>
      </c>
      <c r="E103">
        <v>6405.569839494925</v>
      </c>
      <c r="F103">
        <v>-1485.2445600658418</v>
      </c>
      <c r="G103">
        <v>5642.6950784892733</v>
      </c>
      <c r="H103">
        <v>-1485.3782077589435</v>
      </c>
      <c r="I103">
        <v>5083.8903932220965</v>
      </c>
      <c r="J103">
        <v>1321.679446272828</v>
      </c>
      <c r="K103">
        <v>14120.950802576053</v>
      </c>
      <c r="L103">
        <v>5700.0858750982779</v>
      </c>
      <c r="M103">
        <v>3508565.8051827066</v>
      </c>
      <c r="N103">
        <v>0</v>
      </c>
      <c r="O103">
        <v>8</v>
      </c>
      <c r="P103">
        <v>-3322.5</v>
      </c>
      <c r="Q103">
        <v>-2811.96</v>
      </c>
      <c r="R103">
        <v>-3280</v>
      </c>
      <c r="S103">
        <v>-914.66</v>
      </c>
      <c r="T103">
        <v>-7002</v>
      </c>
      <c r="U103">
        <v>520.34</v>
      </c>
      <c r="V103">
        <v>-7002.1</v>
      </c>
      <c r="W103">
        <v>2365</v>
      </c>
      <c r="X103">
        <v>-6252</v>
      </c>
      <c r="Y103">
        <v>3800</v>
      </c>
      <c r="Z103">
        <v>-2202.8777177589432</v>
      </c>
      <c r="AA103">
        <v>6405.569839494925</v>
      </c>
      <c r="AB103">
        <v>0</v>
      </c>
      <c r="AC103">
        <v>1064.1696555107644</v>
      </c>
      <c r="AD103">
        <v>1127.0074684186504</v>
      </c>
      <c r="AE103">
        <v>1127.0852605320265</v>
      </c>
      <c r="AF103">
        <v>627.38856579509877</v>
      </c>
      <c r="AG103">
        <v>1754.4349248417384</v>
      </c>
      <c r="AH103">
        <v>1886.2998163666878</v>
      </c>
      <c r="AI103">
        <v>3721.9999999999995</v>
      </c>
      <c r="AJ103">
        <v>1844.6600027105269</v>
      </c>
      <c r="AK103">
        <v>750.10000000000059</v>
      </c>
      <c r="AL103">
        <v>4596.2115317973148</v>
      </c>
      <c r="AM103">
        <v>1321.6794517015237</v>
      </c>
      <c r="AN103">
        <v>-95.021003558665456</v>
      </c>
      <c r="AO103">
        <v>-180</v>
      </c>
      <c r="AP103">
        <v>-90.003106034687008</v>
      </c>
      <c r="AQ103">
        <v>1.2722218725854067E-14</v>
      </c>
      <c r="AR103">
        <v>-50.099953916132279</v>
      </c>
      <c r="AS103">
        <v>89.999999566492633</v>
      </c>
      <c r="AT103">
        <v>-2400.1625746957502</v>
      </c>
      <c r="AU103">
        <v>-3280</v>
      </c>
      <c r="AV103">
        <v>-7719.4999989457119</v>
      </c>
      <c r="AW103">
        <v>-7002.1</v>
      </c>
      <c r="AX103">
        <v>-5701.5593737508279</v>
      </c>
      <c r="AY103">
        <v>-1485.3777177589434</v>
      </c>
      <c r="AZ103">
        <v>-2730.9252207921031</v>
      </c>
      <c r="BA103">
        <v>-197.16</v>
      </c>
      <c r="BB103">
        <v>520.3011039433311</v>
      </c>
      <c r="BC103">
        <v>3082.5000000000005</v>
      </c>
      <c r="BD103">
        <v>3339.7594466212054</v>
      </c>
      <c r="BE103">
        <v>6405.5698449236243</v>
      </c>
      <c r="BF103">
        <v>-2565.2532760267472</v>
      </c>
      <c r="BG103">
        <v>-7002</v>
      </c>
      <c r="BH103">
        <v>-7719.5999989457123</v>
      </c>
      <c r="BI103">
        <v>-6252</v>
      </c>
      <c r="BJ103">
        <v>-2753.3183440081152</v>
      </c>
      <c r="BK103">
        <v>-1485.3777077589434</v>
      </c>
      <c r="BL103">
        <v>-851.86373761518519</v>
      </c>
      <c r="BM103">
        <v>-197.16</v>
      </c>
      <c r="BN103">
        <v>2364.9611039433312</v>
      </c>
      <c r="BO103">
        <v>3082.5000000000005</v>
      </c>
      <c r="BP103">
        <v>6865.81039287372</v>
      </c>
      <c r="BQ103">
        <v>5083.8903932221001</v>
      </c>
      <c r="BR103">
        <v>0</v>
      </c>
      <c r="BS103">
        <v>84.97899644133453</v>
      </c>
      <c r="BT103">
        <v>89.996893965312992</v>
      </c>
      <c r="BU103">
        <v>90.003106034687022</v>
      </c>
      <c r="BV103">
        <v>50.099953916132293</v>
      </c>
      <c r="BW103">
        <v>140.09995348262493</v>
      </c>
      <c r="BX103" s="69">
        <f>Таблица1[[#This Row],[Lкан_леб,мм]]</f>
        <v>3508565.8051827066</v>
      </c>
      <c r="BY103" s="65">
        <f>Таблица1[[#This Row],[Т1]]+Таблица1[[#This Row],[Lпрям1, мм]]</f>
        <v>3510452.1049990733</v>
      </c>
      <c r="BZ103" s="65">
        <f>Таблица1[[#This Row],[Т2]]+Таблица1[[#This Row],[Lдуг 2,мм]]</f>
        <v>3511516.274654584</v>
      </c>
      <c r="CA103" s="65">
        <f>Таблица1[[#This Row],[Т3]]+Таблица1[[#This Row],[Lпрям2, мм]]</f>
        <v>3515238.274654584</v>
      </c>
      <c r="CB103" s="65">
        <f>Таблица1[[#This Row],[Т4]]+Таблица1[[#This Row],[Lдуг 3,мм]]</f>
        <v>3516365.2821230027</v>
      </c>
      <c r="CC103" s="65">
        <f>Таблица1[[#This Row],[Т5]]+Таблица1[[#This Row],[Lпрям3, мм]]</f>
        <v>3518209.942125713</v>
      </c>
      <c r="CD103" s="65">
        <f>Таблица1[[#This Row],[Т6]]+Таблица1[[#This Row],[Lдуг 4,мм]]</f>
        <v>3519337.0273862449</v>
      </c>
      <c r="CE103" s="65">
        <f>Таблица1[[#This Row],[Т7]]+Таблица1[[#This Row],[Lпрям4, мм]]</f>
        <v>3520087.1273862449</v>
      </c>
      <c r="CF103" s="72">
        <f>Таблица1[[#This Row],[Т8]]+Таблица1[[#This Row],[Lдуг 5,мм]]</f>
        <v>3520714.51595204</v>
      </c>
      <c r="CG103" s="65">
        <f>Таблица1[[#This Row],[Т9]]+Таблица1[[#This Row],[Lпрям5, мм]]</f>
        <v>3525310.7274838374</v>
      </c>
      <c r="CH103" s="65">
        <f>Таблица1[[#This Row],[Т10]]+Таблица1[[#This Row],[Lдуг 6,мм]]</f>
        <v>3527065.1624086793</v>
      </c>
      <c r="CI103" s="66">
        <f>Таблица1[[#This Row],[Т11]]+Таблица1[[#This Row],[Lпрям6, мм]]</f>
        <v>3528386.841860381</v>
      </c>
      <c r="CJ103" s="64">
        <f>Таблица1[[#This Row],[Т12]]-Таблица1[[#This Row],[Т12]]</f>
        <v>0</v>
      </c>
      <c r="CK103" s="65">
        <f>Таблица1[[#This Row],[Т12]]-Таблица1[[#This Row],[Т11]]</f>
        <v>1321.679451701697</v>
      </c>
      <c r="CL103" s="65">
        <f>Таблица1[[#This Row],[Т12]]-Таблица1[[#This Row],[Т10]]</f>
        <v>3076.1143765435554</v>
      </c>
      <c r="CM103" s="65">
        <f>Таблица1[[#This Row],[Т12]]-Таблица1[[#This Row],[Т9]]</f>
        <v>7672.3259083409794</v>
      </c>
      <c r="CN103" s="65">
        <f>Таблица1[[#This Row],[Т12]]-Таблица1[[#This Row],[Т8]]</f>
        <v>8299.7144741360098</v>
      </c>
      <c r="CO103" s="65">
        <f>Таблица1[[#This Row],[Т12]]-Таблица1[[#This Row],[Т7]]</f>
        <v>9049.8144741361029</v>
      </c>
      <c r="CP103" s="65">
        <f>Таблица1[[#This Row],[Т12]]-Таблица1[[#This Row],[Т6]]</f>
        <v>10176.899734667968</v>
      </c>
      <c r="CQ103" s="65">
        <f>Таблица1[[#This Row],[Т12]]-Таблица1[[#This Row],[Т5]]</f>
        <v>12021.559737378266</v>
      </c>
      <c r="CR103" s="65">
        <f>Таблица1[[#This Row],[Т12]]-Таблица1[[#This Row],[Т4]]</f>
        <v>13148.56720579695</v>
      </c>
      <c r="CS103" s="65">
        <f>Таблица1[[#This Row],[Т12]]-Таблица1[[#This Row],[Т3]]</f>
        <v>16870.56720579695</v>
      </c>
      <c r="CT103" s="65">
        <f>Таблица1[[#This Row],[Т12]]-Таблица1[[#This Row],[Т2]]</f>
        <v>17934.73686130764</v>
      </c>
      <c r="CU103" s="65">
        <f>Таблица1[[#This Row],[Т12]]-Таблица1[[#This Row],[Т1]]</f>
        <v>19821.03667767439</v>
      </c>
      <c r="CV103" s="65">
        <f>Таблица1[[#This Row],[Lкан_леб,мм]]+Таблица1[[#This Row],[Lкан_дуг, мм]]+Таблица1[[#This Row],[Lкан_прям, мм]]</f>
        <v>3528386.841860381</v>
      </c>
      <c r="CW103" s="60">
        <f>3511128.4-(Таблица1[[#This Row],[Lкан_леб,мм]]+Таблица1[[#This Row],[∆Lлеб из за стрел]])</f>
        <v>2562.5948172933422</v>
      </c>
    </row>
    <row r="104" spans="1:101" x14ac:dyDescent="0.25">
      <c r="A104">
        <v>103</v>
      </c>
      <c r="B104">
        <v>102.02684563758359</v>
      </c>
      <c r="C104">
        <v>-12.016845637583593</v>
      </c>
      <c r="D104">
        <v>-2267.722318366737</v>
      </c>
      <c r="E104">
        <v>6392.0563872575367</v>
      </c>
      <c r="F104">
        <v>-1550.0891606736357</v>
      </c>
      <c r="G104">
        <v>5629.1816262518851</v>
      </c>
      <c r="H104">
        <v>-1550.2228083667369</v>
      </c>
      <c r="I104">
        <v>5070.3769409846209</v>
      </c>
      <c r="J104">
        <v>1321.6794462729151</v>
      </c>
      <c r="K104">
        <v>14056.18495169386</v>
      </c>
      <c r="L104">
        <v>5713.0759373097035</v>
      </c>
      <c r="M104">
        <v>3508617.5809713774</v>
      </c>
      <c r="N104">
        <v>0</v>
      </c>
      <c r="O104">
        <v>8</v>
      </c>
      <c r="P104">
        <v>-3322.5</v>
      </c>
      <c r="Q104">
        <v>-2811.96</v>
      </c>
      <c r="R104">
        <v>-3280</v>
      </c>
      <c r="S104">
        <v>-914.66</v>
      </c>
      <c r="T104">
        <v>-7002</v>
      </c>
      <c r="U104">
        <v>520.34</v>
      </c>
      <c r="V104">
        <v>-7002.1</v>
      </c>
      <c r="W104">
        <v>2365</v>
      </c>
      <c r="X104">
        <v>-6252</v>
      </c>
      <c r="Y104">
        <v>3800</v>
      </c>
      <c r="Z104">
        <v>-2267.722318366737</v>
      </c>
      <c r="AA104">
        <v>6392.0563872575367</v>
      </c>
      <c r="AB104">
        <v>0</v>
      </c>
      <c r="AC104">
        <v>1064.1696555107644</v>
      </c>
      <c r="AD104">
        <v>1127.0074684186504</v>
      </c>
      <c r="AE104">
        <v>1127.0852605320265</v>
      </c>
      <c r="AF104">
        <v>633.88359690081131</v>
      </c>
      <c r="AG104">
        <v>1760.9299559474505</v>
      </c>
      <c r="AH104">
        <v>1886.2998163666878</v>
      </c>
      <c r="AI104">
        <v>3721.9999999999995</v>
      </c>
      <c r="AJ104">
        <v>1844.6600027105269</v>
      </c>
      <c r="AK104">
        <v>750.10000000000059</v>
      </c>
      <c r="AL104">
        <v>4531.4456809150342</v>
      </c>
      <c r="AM104">
        <v>1321.6794517016108</v>
      </c>
      <c r="AN104">
        <v>-95.021003558665456</v>
      </c>
      <c r="AO104">
        <v>-180</v>
      </c>
      <c r="AP104">
        <v>-90.003106034687008</v>
      </c>
      <c r="AQ104">
        <v>1.2722218725854067E-14</v>
      </c>
      <c r="AR104">
        <v>-50.618612968624987</v>
      </c>
      <c r="AS104">
        <v>89.999999566492619</v>
      </c>
      <c r="AT104">
        <v>-2400.1625746957502</v>
      </c>
      <c r="AU104">
        <v>-3280</v>
      </c>
      <c r="AV104">
        <v>-7719.4999989457119</v>
      </c>
      <c r="AW104">
        <v>-7002.1</v>
      </c>
      <c r="AX104">
        <v>-5697.4157439102446</v>
      </c>
      <c r="AY104">
        <v>-1550.222318366737</v>
      </c>
      <c r="AZ104">
        <v>-2730.9252207921031</v>
      </c>
      <c r="BA104">
        <v>-197.16</v>
      </c>
      <c r="BB104">
        <v>520.3011039433311</v>
      </c>
      <c r="BC104">
        <v>3082.5000000000005</v>
      </c>
      <c r="BD104">
        <v>3344.7609936556696</v>
      </c>
      <c r="BE104">
        <v>6392.056392686236</v>
      </c>
      <c r="BF104">
        <v>-2565.2532760267472</v>
      </c>
      <c r="BG104">
        <v>-7002</v>
      </c>
      <c r="BH104">
        <v>-7719.5999989457123</v>
      </c>
      <c r="BI104">
        <v>-6252</v>
      </c>
      <c r="BJ104">
        <v>-2822.3065744564919</v>
      </c>
      <c r="BK104">
        <v>-1550.2223083667368</v>
      </c>
      <c r="BL104">
        <v>-851.86373761518519</v>
      </c>
      <c r="BM104">
        <v>-197.16</v>
      </c>
      <c r="BN104">
        <v>2364.9611039433312</v>
      </c>
      <c r="BO104">
        <v>3082.5000000000005</v>
      </c>
      <c r="BP104">
        <v>6847.2953936018666</v>
      </c>
      <c r="BQ104">
        <v>5070.3769409846245</v>
      </c>
      <c r="BR104">
        <v>0</v>
      </c>
      <c r="BS104">
        <v>84.97899644133453</v>
      </c>
      <c r="BT104">
        <v>89.996893965312992</v>
      </c>
      <c r="BU104">
        <v>90.003106034687022</v>
      </c>
      <c r="BV104">
        <v>50.618612968624994</v>
      </c>
      <c r="BW104">
        <v>140.61861253511759</v>
      </c>
      <c r="BX104" s="69">
        <f>Таблица1[[#This Row],[Lкан_леб,мм]]</f>
        <v>3508617.5809713774</v>
      </c>
      <c r="BY104" s="65">
        <f>Таблица1[[#This Row],[Т1]]+Таблица1[[#This Row],[Lпрям1, мм]]</f>
        <v>3510503.8807877442</v>
      </c>
      <c r="BZ104" s="65">
        <f>Таблица1[[#This Row],[Т2]]+Таблица1[[#This Row],[Lдуг 2,мм]]</f>
        <v>3511568.0504432549</v>
      </c>
      <c r="CA104" s="65">
        <f>Таблица1[[#This Row],[Т3]]+Таблица1[[#This Row],[Lпрям2, мм]]</f>
        <v>3515290.0504432549</v>
      </c>
      <c r="CB104" s="65">
        <f>Таблица1[[#This Row],[Т4]]+Таблица1[[#This Row],[Lдуг 3,мм]]</f>
        <v>3516417.0579116736</v>
      </c>
      <c r="CC104" s="65">
        <f>Таблица1[[#This Row],[Т5]]+Таблица1[[#This Row],[Lпрям3, мм]]</f>
        <v>3518261.7179143839</v>
      </c>
      <c r="CD104" s="65">
        <f>Таблица1[[#This Row],[Т6]]+Таблица1[[#This Row],[Lдуг 4,мм]]</f>
        <v>3519388.8031749157</v>
      </c>
      <c r="CE104" s="65">
        <f>Таблица1[[#This Row],[Т7]]+Таблица1[[#This Row],[Lпрям4, мм]]</f>
        <v>3520138.9031749158</v>
      </c>
      <c r="CF104" s="72">
        <f>Таблица1[[#This Row],[Т8]]+Таблица1[[#This Row],[Lдуг 5,мм]]</f>
        <v>3520772.7867718167</v>
      </c>
      <c r="CG104" s="65">
        <f>Таблица1[[#This Row],[Т9]]+Таблица1[[#This Row],[Lпрям5, мм]]</f>
        <v>3525304.2324527316</v>
      </c>
      <c r="CH104" s="65">
        <f>Таблица1[[#This Row],[Т10]]+Таблица1[[#This Row],[Lдуг 6,мм]]</f>
        <v>3527065.1624086793</v>
      </c>
      <c r="CI104" s="66">
        <f>Таблица1[[#This Row],[Т11]]+Таблица1[[#This Row],[Lпрям6, мм]]</f>
        <v>3528386.841860381</v>
      </c>
      <c r="CJ104" s="64">
        <f>Таблица1[[#This Row],[Т12]]-Таблица1[[#This Row],[Т12]]</f>
        <v>0</v>
      </c>
      <c r="CK104" s="65">
        <f>Таблица1[[#This Row],[Т12]]-Таблица1[[#This Row],[Т11]]</f>
        <v>1321.679451701697</v>
      </c>
      <c r="CL104" s="65">
        <f>Таблица1[[#This Row],[Т12]]-Таблица1[[#This Row],[Т10]]</f>
        <v>3082.6094076493755</v>
      </c>
      <c r="CM104" s="65">
        <f>Таблица1[[#This Row],[Т12]]-Таблица1[[#This Row],[Т9]]</f>
        <v>7614.0550885642879</v>
      </c>
      <c r="CN104" s="65">
        <f>Таблица1[[#This Row],[Т12]]-Таблица1[[#This Row],[Т8]]</f>
        <v>8247.9386854651384</v>
      </c>
      <c r="CO104" s="65">
        <f>Таблица1[[#This Row],[Т12]]-Таблица1[[#This Row],[Т7]]</f>
        <v>8998.0386854652315</v>
      </c>
      <c r="CP104" s="65">
        <f>Таблица1[[#This Row],[Т12]]-Таблица1[[#This Row],[Т6]]</f>
        <v>10125.123945997097</v>
      </c>
      <c r="CQ104" s="65">
        <f>Таблица1[[#This Row],[Т12]]-Таблица1[[#This Row],[Т5]]</f>
        <v>11969.783948707394</v>
      </c>
      <c r="CR104" s="65">
        <f>Таблица1[[#This Row],[Т12]]-Таблица1[[#This Row],[Т4]]</f>
        <v>13096.791417126078</v>
      </c>
      <c r="CS104" s="65">
        <f>Таблица1[[#This Row],[Т12]]-Таблица1[[#This Row],[Т3]]</f>
        <v>16818.791417126078</v>
      </c>
      <c r="CT104" s="65">
        <f>Таблица1[[#This Row],[Т12]]-Таблица1[[#This Row],[Т2]]</f>
        <v>17882.961072636768</v>
      </c>
      <c r="CU104" s="65">
        <f>Таблица1[[#This Row],[Т12]]-Таблица1[[#This Row],[Т1]]</f>
        <v>19769.260889003519</v>
      </c>
      <c r="CV104" s="65">
        <f>Таблица1[[#This Row],[Lкан_леб,мм]]+Таблица1[[#This Row],[Lкан_дуг, мм]]+Таблица1[[#This Row],[Lкан_прям, мм]]</f>
        <v>3528386.841860381</v>
      </c>
      <c r="CW104" s="60">
        <f>3511128.4-(Таблица1[[#This Row],[Lкан_леб,мм]]+Таблица1[[#This Row],[∆Lлеб из за стрел]])</f>
        <v>2510.8190286224708</v>
      </c>
    </row>
    <row r="105" spans="1:101" x14ac:dyDescent="0.25">
      <c r="A105">
        <v>104</v>
      </c>
      <c r="B105">
        <v>102.53691275167755</v>
      </c>
      <c r="C105">
        <v>-12.526912751677548</v>
      </c>
      <c r="D105">
        <v>-2332.4440495644685</v>
      </c>
      <c r="E105">
        <v>6377.9662087588422</v>
      </c>
      <c r="F105">
        <v>-1614.8108918713672</v>
      </c>
      <c r="G105">
        <v>5615.0914477531906</v>
      </c>
      <c r="H105">
        <v>-1614.9445395644689</v>
      </c>
      <c r="I105">
        <v>5056.2867624859937</v>
      </c>
      <c r="J105">
        <v>1321.6794462728485</v>
      </c>
      <c r="K105">
        <v>13991.237185487442</v>
      </c>
      <c r="L105">
        <v>5726.2568387837282</v>
      </c>
      <c r="M105">
        <v>3508669.3478361098</v>
      </c>
      <c r="N105">
        <v>0</v>
      </c>
      <c r="O105">
        <v>8</v>
      </c>
      <c r="P105">
        <v>-3322.5</v>
      </c>
      <c r="Q105">
        <v>-2811.96</v>
      </c>
      <c r="R105">
        <v>-3280</v>
      </c>
      <c r="S105">
        <v>-914.66</v>
      </c>
      <c r="T105">
        <v>-7002</v>
      </c>
      <c r="U105">
        <v>520.34</v>
      </c>
      <c r="V105">
        <v>-7002.1</v>
      </c>
      <c r="W105">
        <v>2365</v>
      </c>
      <c r="X105">
        <v>-6252</v>
      </c>
      <c r="Y105">
        <v>3800</v>
      </c>
      <c r="Z105">
        <v>-2332.4440495644685</v>
      </c>
      <c r="AA105">
        <v>6377.9662087588422</v>
      </c>
      <c r="AB105">
        <v>0</v>
      </c>
      <c r="AC105">
        <v>1064.1696555107644</v>
      </c>
      <c r="AD105">
        <v>1127.0074684186504</v>
      </c>
      <c r="AE105">
        <v>1127.0852605320265</v>
      </c>
      <c r="AF105">
        <v>640.47404763782401</v>
      </c>
      <c r="AG105">
        <v>1767.5204066844628</v>
      </c>
      <c r="AH105">
        <v>1886.2998163666878</v>
      </c>
      <c r="AI105">
        <v>3721.9999999999995</v>
      </c>
      <c r="AJ105">
        <v>1844.6600027105269</v>
      </c>
      <c r="AK105">
        <v>750.10000000000059</v>
      </c>
      <c r="AL105">
        <v>4466.4979147086833</v>
      </c>
      <c r="AM105">
        <v>1321.6794517015442</v>
      </c>
      <c r="AN105">
        <v>-95.021003558665456</v>
      </c>
      <c r="AO105">
        <v>-180</v>
      </c>
      <c r="AP105">
        <v>-90.003106034687008</v>
      </c>
      <c r="AQ105">
        <v>1.2722218725854067E-14</v>
      </c>
      <c r="AR105">
        <v>-51.144891731439905</v>
      </c>
      <c r="AS105">
        <v>89.999999566492633</v>
      </c>
      <c r="AT105">
        <v>-2400.1625746957502</v>
      </c>
      <c r="AU105">
        <v>-3280</v>
      </c>
      <c r="AV105">
        <v>-7719.4999989457119</v>
      </c>
      <c r="AW105">
        <v>-7002.1</v>
      </c>
      <c r="AX105">
        <v>-5693.2576920258252</v>
      </c>
      <c r="AY105">
        <v>-1614.9440495644687</v>
      </c>
      <c r="AZ105">
        <v>-2730.9252207921031</v>
      </c>
      <c r="BA105">
        <v>-197.16</v>
      </c>
      <c r="BB105">
        <v>520.3011039433311</v>
      </c>
      <c r="BC105">
        <v>3082.5000000000005</v>
      </c>
      <c r="BD105">
        <v>3349.8741472880142</v>
      </c>
      <c r="BE105">
        <v>6377.9662141875415</v>
      </c>
      <c r="BF105">
        <v>-2565.2532760267472</v>
      </c>
      <c r="BG105">
        <v>-7002</v>
      </c>
      <c r="BH105">
        <v>-7719.5999989457123</v>
      </c>
      <c r="BI105">
        <v>-6252</v>
      </c>
      <c r="BJ105">
        <v>-2891.1863575386433</v>
      </c>
      <c r="BK105">
        <v>-1614.9440395644688</v>
      </c>
      <c r="BL105">
        <v>-851.86373761518519</v>
      </c>
      <c r="BM105">
        <v>-197.16</v>
      </c>
      <c r="BN105">
        <v>2364.9611039433312</v>
      </c>
      <c r="BO105">
        <v>3082.5000000000005</v>
      </c>
      <c r="BP105">
        <v>6828.0920614708284</v>
      </c>
      <c r="BQ105">
        <v>5056.2867624859973</v>
      </c>
      <c r="BR105">
        <v>0</v>
      </c>
      <c r="BS105">
        <v>84.97899644133453</v>
      </c>
      <c r="BT105">
        <v>89.996893965312992</v>
      </c>
      <c r="BU105">
        <v>90.003106034687022</v>
      </c>
      <c r="BV105">
        <v>51.14489173143992</v>
      </c>
      <c r="BW105">
        <v>141.14489129793253</v>
      </c>
      <c r="BX105" s="69">
        <f>Таблица1[[#This Row],[Lкан_леб,мм]]</f>
        <v>3508669.3478361098</v>
      </c>
      <c r="BY105" s="65">
        <f>Таблица1[[#This Row],[Т1]]+Таблица1[[#This Row],[Lпрям1, мм]]</f>
        <v>3510555.6476524766</v>
      </c>
      <c r="BZ105" s="65">
        <f>Таблица1[[#This Row],[Т2]]+Таблица1[[#This Row],[Lдуг 2,мм]]</f>
        <v>3511619.8173079873</v>
      </c>
      <c r="CA105" s="65">
        <f>Таблица1[[#This Row],[Т3]]+Таблица1[[#This Row],[Lпрям2, мм]]</f>
        <v>3515341.8173079873</v>
      </c>
      <c r="CB105" s="65">
        <f>Таблица1[[#This Row],[Т4]]+Таблица1[[#This Row],[Lдуг 3,мм]]</f>
        <v>3516468.8247764059</v>
      </c>
      <c r="CC105" s="65">
        <f>Таблица1[[#This Row],[Т5]]+Таблица1[[#This Row],[Lпрям3, мм]]</f>
        <v>3518313.4847791162</v>
      </c>
      <c r="CD105" s="65">
        <f>Таблица1[[#This Row],[Т6]]+Таблица1[[#This Row],[Lдуг 4,мм]]</f>
        <v>3519440.5700396481</v>
      </c>
      <c r="CE105" s="65">
        <f>Таблица1[[#This Row],[Т7]]+Таблица1[[#This Row],[Lпрям4, мм]]</f>
        <v>3520190.6700396482</v>
      </c>
      <c r="CF105" s="72">
        <f>Таблица1[[#This Row],[Т8]]+Таблица1[[#This Row],[Lдуг 5,мм]]</f>
        <v>3520831.1440872862</v>
      </c>
      <c r="CG105" s="65">
        <f>Таблица1[[#This Row],[Т9]]+Таблица1[[#This Row],[Lпрям5, мм]]</f>
        <v>3525297.6420019949</v>
      </c>
      <c r="CH105" s="65">
        <f>Таблица1[[#This Row],[Т10]]+Таблица1[[#This Row],[Lдуг 6,мм]]</f>
        <v>3527065.1624086793</v>
      </c>
      <c r="CI105" s="66">
        <f>Таблица1[[#This Row],[Т11]]+Таблица1[[#This Row],[Lпрям6, мм]]</f>
        <v>3528386.841860381</v>
      </c>
      <c r="CJ105" s="64">
        <f>Таблица1[[#This Row],[Т12]]-Таблица1[[#This Row],[Т12]]</f>
        <v>0</v>
      </c>
      <c r="CK105" s="65">
        <f>Таблица1[[#This Row],[Т12]]-Таблица1[[#This Row],[Т11]]</f>
        <v>1321.679451701697</v>
      </c>
      <c r="CL105" s="65">
        <f>Таблица1[[#This Row],[Т12]]-Таблица1[[#This Row],[Т10]]</f>
        <v>3089.1998583860695</v>
      </c>
      <c r="CM105" s="65">
        <f>Таблица1[[#This Row],[Т12]]-Таблица1[[#This Row],[Т9]]</f>
        <v>7555.6977730947547</v>
      </c>
      <c r="CN105" s="65">
        <f>Таблица1[[#This Row],[Т12]]-Таблица1[[#This Row],[Т8]]</f>
        <v>8196.1718207327649</v>
      </c>
      <c r="CO105" s="65">
        <f>Таблица1[[#This Row],[Т12]]-Таблица1[[#This Row],[Т7]]</f>
        <v>8946.271820732858</v>
      </c>
      <c r="CP105" s="65">
        <f>Таблица1[[#This Row],[Т12]]-Таблица1[[#This Row],[Т6]]</f>
        <v>10073.357081264723</v>
      </c>
      <c r="CQ105" s="65">
        <f>Таблица1[[#This Row],[Т12]]-Таблица1[[#This Row],[Т5]]</f>
        <v>11918.017083975021</v>
      </c>
      <c r="CR105" s="65">
        <f>Таблица1[[#This Row],[Т12]]-Таблица1[[#This Row],[Т4]]</f>
        <v>13045.024552393705</v>
      </c>
      <c r="CS105" s="65">
        <f>Таблица1[[#This Row],[Т12]]-Таблица1[[#This Row],[Т3]]</f>
        <v>16767.024552393705</v>
      </c>
      <c r="CT105" s="65">
        <f>Таблица1[[#This Row],[Т12]]-Таблица1[[#This Row],[Т2]]</f>
        <v>17831.194207904395</v>
      </c>
      <c r="CU105" s="65">
        <f>Таблица1[[#This Row],[Т12]]-Таблица1[[#This Row],[Т1]]</f>
        <v>19717.494024271145</v>
      </c>
      <c r="CV105" s="65">
        <f>Таблица1[[#This Row],[Lкан_леб,мм]]+Таблица1[[#This Row],[Lкан_дуг, мм]]+Таблица1[[#This Row],[Lкан_прям, мм]]</f>
        <v>3528386.841860381</v>
      </c>
      <c r="CW105" s="60">
        <f>3511128.4-(Таблица1[[#This Row],[Lкан_леб,мм]]+Таблица1[[#This Row],[∆Lлеб из за стрел]])</f>
        <v>2459.0521638900973</v>
      </c>
    </row>
    <row r="106" spans="1:101" x14ac:dyDescent="0.25">
      <c r="A106">
        <v>105</v>
      </c>
      <c r="B106">
        <v>103.0469798657715</v>
      </c>
      <c r="C106">
        <v>-13.036979865771505</v>
      </c>
      <c r="D106">
        <v>-2397.037782069387</v>
      </c>
      <c r="E106">
        <v>6363.3004206641099</v>
      </c>
      <c r="F106">
        <v>-1679.4046243762857</v>
      </c>
      <c r="G106">
        <v>5600.4256596584601</v>
      </c>
      <c r="H106">
        <v>-1679.5382720693869</v>
      </c>
      <c r="I106">
        <v>5041.6209743916233</v>
      </c>
      <c r="J106">
        <v>1321.679446272487</v>
      </c>
      <c r="K106">
        <v>13926.104712121492</v>
      </c>
      <c r="L106">
        <v>5739.6369914050028</v>
      </c>
      <c r="M106">
        <v>3508721.1001568544</v>
      </c>
      <c r="N106">
        <v>0</v>
      </c>
      <c r="O106">
        <v>8</v>
      </c>
      <c r="P106">
        <v>-3322.5</v>
      </c>
      <c r="Q106">
        <v>-2811.96</v>
      </c>
      <c r="R106">
        <v>-3280</v>
      </c>
      <c r="S106">
        <v>-914.66</v>
      </c>
      <c r="T106">
        <v>-7002</v>
      </c>
      <c r="U106">
        <v>520.34</v>
      </c>
      <c r="V106">
        <v>-7002.1</v>
      </c>
      <c r="W106">
        <v>2365</v>
      </c>
      <c r="X106">
        <v>-6252</v>
      </c>
      <c r="Y106">
        <v>3800</v>
      </c>
      <c r="Z106">
        <v>-2397.037782069387</v>
      </c>
      <c r="AA106">
        <v>6363.3004206641099</v>
      </c>
      <c r="AB106">
        <v>0</v>
      </c>
      <c r="AC106">
        <v>1064.1696555107644</v>
      </c>
      <c r="AD106">
        <v>1127.0074684186504</v>
      </c>
      <c r="AE106">
        <v>1127.0852605320265</v>
      </c>
      <c r="AF106">
        <v>647.16412394846111</v>
      </c>
      <c r="AG106">
        <v>1774.2104829951004</v>
      </c>
      <c r="AH106">
        <v>1886.2998163666878</v>
      </c>
      <c r="AI106">
        <v>3721.9999999999995</v>
      </c>
      <c r="AJ106">
        <v>1844.6600027105269</v>
      </c>
      <c r="AK106">
        <v>750.10000000000059</v>
      </c>
      <c r="AL106">
        <v>4401.3654413430968</v>
      </c>
      <c r="AM106">
        <v>1321.6794517011826</v>
      </c>
      <c r="AN106">
        <v>-95.021003558665456</v>
      </c>
      <c r="AO106">
        <v>-180</v>
      </c>
      <c r="AP106">
        <v>-90.003106034687008</v>
      </c>
      <c r="AQ106">
        <v>1.2722218725854067E-14</v>
      </c>
      <c r="AR106">
        <v>-51.679126069028705</v>
      </c>
      <c r="AS106">
        <v>89.999999566492619</v>
      </c>
      <c r="AT106">
        <v>-2400.1625746957502</v>
      </c>
      <c r="AU106">
        <v>-3280</v>
      </c>
      <c r="AV106">
        <v>-7719.4999989457119</v>
      </c>
      <c r="AW106">
        <v>-7002.1</v>
      </c>
      <c r="AX106">
        <v>-5689.0850009747546</v>
      </c>
      <c r="AY106">
        <v>-1679.537782069387</v>
      </c>
      <c r="AZ106">
        <v>-2730.9252207921031</v>
      </c>
      <c r="BA106">
        <v>-197.16</v>
      </c>
      <c r="BB106">
        <v>520.3011039433311</v>
      </c>
      <c r="BC106">
        <v>3082.5000000000005</v>
      </c>
      <c r="BD106">
        <v>3355.1034346363099</v>
      </c>
      <c r="BE106">
        <v>6363.3004260928092</v>
      </c>
      <c r="BF106">
        <v>-2565.2532760267472</v>
      </c>
      <c r="BG106">
        <v>-7002</v>
      </c>
      <c r="BH106">
        <v>-7719.5999989457123</v>
      </c>
      <c r="BI106">
        <v>-6252</v>
      </c>
      <c r="BJ106">
        <v>-2959.952781094632</v>
      </c>
      <c r="BK106">
        <v>-1679.5377720693868</v>
      </c>
      <c r="BL106">
        <v>-851.86373761518519</v>
      </c>
      <c r="BM106">
        <v>-197.16</v>
      </c>
      <c r="BN106">
        <v>2364.9611039433312</v>
      </c>
      <c r="BO106">
        <v>3082.5000000000005</v>
      </c>
      <c r="BP106">
        <v>6808.1969860278014</v>
      </c>
      <c r="BQ106">
        <v>5041.620974391627</v>
      </c>
      <c r="BR106">
        <v>0</v>
      </c>
      <c r="BS106">
        <v>84.97899644133453</v>
      </c>
      <c r="BT106">
        <v>89.996893965312992</v>
      </c>
      <c r="BU106">
        <v>90.003106034687022</v>
      </c>
      <c r="BV106">
        <v>51.679126069028719</v>
      </c>
      <c r="BW106">
        <v>141.67912563552133</v>
      </c>
      <c r="BX106" s="69">
        <f>Таблица1[[#This Row],[Lкан_леб,мм]]</f>
        <v>3508721.1001568544</v>
      </c>
      <c r="BY106" s="65">
        <f>Таблица1[[#This Row],[Т1]]+Таблица1[[#This Row],[Lпрям1, мм]]</f>
        <v>3510607.3999732211</v>
      </c>
      <c r="BZ106" s="65">
        <f>Таблица1[[#This Row],[Т2]]+Таблица1[[#This Row],[Lдуг 2,мм]]</f>
        <v>3511671.5696287318</v>
      </c>
      <c r="CA106" s="65">
        <f>Таблица1[[#This Row],[Т3]]+Таблица1[[#This Row],[Lпрям2, мм]]</f>
        <v>3515393.5696287318</v>
      </c>
      <c r="CB106" s="65">
        <f>Таблица1[[#This Row],[Т4]]+Таблица1[[#This Row],[Lдуг 3,мм]]</f>
        <v>3516520.5770971505</v>
      </c>
      <c r="CC106" s="65">
        <f>Таблица1[[#This Row],[Т5]]+Таблица1[[#This Row],[Lпрям3, мм]]</f>
        <v>3518365.2370998608</v>
      </c>
      <c r="CD106" s="65">
        <f>Таблица1[[#This Row],[Т6]]+Таблица1[[#This Row],[Lдуг 4,мм]]</f>
        <v>3519492.3223603927</v>
      </c>
      <c r="CE106" s="65">
        <f>Таблица1[[#This Row],[Т7]]+Таблица1[[#This Row],[Lпрям4, мм]]</f>
        <v>3520242.4223603928</v>
      </c>
      <c r="CF106" s="72">
        <f>Таблица1[[#This Row],[Т8]]+Таблица1[[#This Row],[Lдуг 5,мм]]</f>
        <v>3520889.5864843414</v>
      </c>
      <c r="CG106" s="65">
        <f>Таблица1[[#This Row],[Т9]]+Таблица1[[#This Row],[Lпрям5, мм]]</f>
        <v>3525290.9519256847</v>
      </c>
      <c r="CH106" s="65">
        <f>Таблица1[[#This Row],[Т10]]+Таблица1[[#This Row],[Lдуг 6,мм]]</f>
        <v>3527065.1624086797</v>
      </c>
      <c r="CI106" s="66">
        <f>Таблица1[[#This Row],[Т11]]+Таблица1[[#This Row],[Lпрям6, мм]]</f>
        <v>3528386.841860381</v>
      </c>
      <c r="CJ106" s="64">
        <f>Таблица1[[#This Row],[Т12]]-Таблица1[[#This Row],[Т12]]</f>
        <v>0</v>
      </c>
      <c r="CK106" s="65">
        <f>Таблица1[[#This Row],[Т12]]-Таблица1[[#This Row],[Т11]]</f>
        <v>1321.6794517012313</v>
      </c>
      <c r="CL106" s="65">
        <f>Таблица1[[#This Row],[Т12]]-Таблица1[[#This Row],[Т10]]</f>
        <v>3095.8899346962571</v>
      </c>
      <c r="CM106" s="65">
        <f>Таблица1[[#This Row],[Т12]]-Таблица1[[#This Row],[Т9]]</f>
        <v>7497.2553760395385</v>
      </c>
      <c r="CN106" s="65">
        <f>Таблица1[[#This Row],[Т12]]-Таблица1[[#This Row],[Т8]]</f>
        <v>8144.419499988202</v>
      </c>
      <c r="CO106" s="65">
        <f>Таблица1[[#This Row],[Т12]]-Таблица1[[#This Row],[Т7]]</f>
        <v>8894.5194999882951</v>
      </c>
      <c r="CP106" s="65">
        <f>Таблица1[[#This Row],[Т12]]-Таблица1[[#This Row],[Т6]]</f>
        <v>10021.60476052016</v>
      </c>
      <c r="CQ106" s="65">
        <f>Таблица1[[#This Row],[Т12]]-Таблица1[[#This Row],[Т5]]</f>
        <v>11866.264763230458</v>
      </c>
      <c r="CR106" s="65">
        <f>Таблица1[[#This Row],[Т12]]-Таблица1[[#This Row],[Т4]]</f>
        <v>12993.272231649142</v>
      </c>
      <c r="CS106" s="65">
        <f>Таблица1[[#This Row],[Т12]]-Таблица1[[#This Row],[Т3]]</f>
        <v>16715.272231649142</v>
      </c>
      <c r="CT106" s="65">
        <f>Таблица1[[#This Row],[Т12]]-Таблица1[[#This Row],[Т2]]</f>
        <v>17779.441887159832</v>
      </c>
      <c r="CU106" s="65">
        <f>Таблица1[[#This Row],[Т12]]-Таблица1[[#This Row],[Т1]]</f>
        <v>19665.741703526583</v>
      </c>
      <c r="CV106" s="65">
        <f>Таблица1[[#This Row],[Lкан_леб,мм]]+Таблица1[[#This Row],[Lкан_дуг, мм]]+Таблица1[[#This Row],[Lкан_прям, мм]]</f>
        <v>3528386.841860381</v>
      </c>
      <c r="CW106" s="60">
        <f>3511128.4-(Таблица1[[#This Row],[Lкан_леб,мм]]+Таблица1[[#This Row],[∆Lлеб из за стрел]])</f>
        <v>2407.2998431455344</v>
      </c>
    </row>
    <row r="107" spans="1:101" x14ac:dyDescent="0.25">
      <c r="A107">
        <v>106</v>
      </c>
      <c r="B107">
        <v>103.55704697986546</v>
      </c>
      <c r="C107">
        <v>-13.54704697986546</v>
      </c>
      <c r="D107">
        <v>-2461.4983967428079</v>
      </c>
      <c r="E107">
        <v>6348.0601852564378</v>
      </c>
      <c r="F107">
        <v>-1743.8652390497066</v>
      </c>
      <c r="G107">
        <v>5585.185424250787</v>
      </c>
      <c r="H107">
        <v>-1743.9988867428083</v>
      </c>
      <c r="I107">
        <v>5026.3807389836156</v>
      </c>
      <c r="J107">
        <v>1321.6794462728219</v>
      </c>
      <c r="K107">
        <v>13860.784486408338</v>
      </c>
      <c r="L107">
        <v>5753.2253176059148</v>
      </c>
      <c r="M107">
        <v>3508772.8320563668</v>
      </c>
      <c r="N107">
        <v>0</v>
      </c>
      <c r="O107">
        <v>8</v>
      </c>
      <c r="P107">
        <v>-3322.5</v>
      </c>
      <c r="Q107">
        <v>-2811.96</v>
      </c>
      <c r="R107">
        <v>-3280</v>
      </c>
      <c r="S107">
        <v>-914.66</v>
      </c>
      <c r="T107">
        <v>-7002</v>
      </c>
      <c r="U107">
        <v>520.34</v>
      </c>
      <c r="V107">
        <v>-7002.1</v>
      </c>
      <c r="W107">
        <v>2365</v>
      </c>
      <c r="X107">
        <v>-6252</v>
      </c>
      <c r="Y107">
        <v>3800</v>
      </c>
      <c r="Z107">
        <v>-2461.4983967428079</v>
      </c>
      <c r="AA107">
        <v>6348.0601852564378</v>
      </c>
      <c r="AB107">
        <v>0</v>
      </c>
      <c r="AC107">
        <v>1064.1696555107644</v>
      </c>
      <c r="AD107">
        <v>1127.0074684186504</v>
      </c>
      <c r="AE107">
        <v>1127.0852605320265</v>
      </c>
      <c r="AF107">
        <v>653.95828704891687</v>
      </c>
      <c r="AG107">
        <v>1781.0046460955564</v>
      </c>
      <c r="AH107">
        <v>1886.2998163666878</v>
      </c>
      <c r="AI107">
        <v>3721.9999999999995</v>
      </c>
      <c r="AJ107">
        <v>1844.6600027105269</v>
      </c>
      <c r="AK107">
        <v>750.10000000000059</v>
      </c>
      <c r="AL107">
        <v>4336.0452156296078</v>
      </c>
      <c r="AM107">
        <v>1321.6794517015176</v>
      </c>
      <c r="AN107">
        <v>-95.021003558665456</v>
      </c>
      <c r="AO107">
        <v>-180</v>
      </c>
      <c r="AP107">
        <v>-90.003106034687008</v>
      </c>
      <c r="AQ107">
        <v>1.2722218725854067E-14</v>
      </c>
      <c r="AR107">
        <v>-52.221672230672795</v>
      </c>
      <c r="AS107">
        <v>89.999999566492633</v>
      </c>
      <c r="AT107">
        <v>-2400.1625746957502</v>
      </c>
      <c r="AU107">
        <v>-3280</v>
      </c>
      <c r="AV107">
        <v>-7719.4999989457119</v>
      </c>
      <c r="AW107">
        <v>-7002.1</v>
      </c>
      <c r="AX107">
        <v>-5684.8974788712512</v>
      </c>
      <c r="AY107">
        <v>-1743.9983967428082</v>
      </c>
      <c r="AZ107">
        <v>-2730.9252207921031</v>
      </c>
      <c r="BA107">
        <v>-197.16</v>
      </c>
      <c r="BB107">
        <v>520.3011039433311</v>
      </c>
      <c r="BC107">
        <v>3082.5000000000005</v>
      </c>
      <c r="BD107">
        <v>3360.4536650938639</v>
      </c>
      <c r="BE107">
        <v>6348.0601906851371</v>
      </c>
      <c r="BF107">
        <v>-2565.2532760267472</v>
      </c>
      <c r="BG107">
        <v>-7002</v>
      </c>
      <c r="BH107">
        <v>-7719.5999989457123</v>
      </c>
      <c r="BI107">
        <v>-6252</v>
      </c>
      <c r="BJ107">
        <v>-3028.6009178715567</v>
      </c>
      <c r="BK107">
        <v>-1743.9983867428082</v>
      </c>
      <c r="BL107">
        <v>-851.86373761518519</v>
      </c>
      <c r="BM107">
        <v>-197.16</v>
      </c>
      <c r="BN107">
        <v>2364.9611039433312</v>
      </c>
      <c r="BO107">
        <v>3082.5000000000005</v>
      </c>
      <c r="BP107">
        <v>6787.6065201625734</v>
      </c>
      <c r="BQ107">
        <v>5026.3807389836193</v>
      </c>
      <c r="BR107">
        <v>0</v>
      </c>
      <c r="BS107">
        <v>84.97899644133453</v>
      </c>
      <c r="BT107">
        <v>89.996893965312992</v>
      </c>
      <c r="BU107">
        <v>90.003106034687022</v>
      </c>
      <c r="BV107">
        <v>52.221672230672809</v>
      </c>
      <c r="BW107">
        <v>142.22167179716544</v>
      </c>
      <c r="BX107" s="69">
        <f>Таблица1[[#This Row],[Lкан_леб,мм]]</f>
        <v>3508772.8320563668</v>
      </c>
      <c r="BY107" s="65">
        <f>Таблица1[[#This Row],[Т1]]+Таблица1[[#This Row],[Lпрям1, мм]]</f>
        <v>3510659.1318727336</v>
      </c>
      <c r="BZ107" s="65">
        <f>Таблица1[[#This Row],[Т2]]+Таблица1[[#This Row],[Lдуг 2,мм]]</f>
        <v>3511723.3015282443</v>
      </c>
      <c r="CA107" s="65">
        <f>Таблица1[[#This Row],[Т3]]+Таблица1[[#This Row],[Lпрям2, мм]]</f>
        <v>3515445.3015282443</v>
      </c>
      <c r="CB107" s="65">
        <f>Таблица1[[#This Row],[Т4]]+Таблица1[[#This Row],[Lдуг 3,мм]]</f>
        <v>3516572.308996663</v>
      </c>
      <c r="CC107" s="65">
        <f>Таблица1[[#This Row],[Т5]]+Таблица1[[#This Row],[Lпрям3, мм]]</f>
        <v>3518416.9689993733</v>
      </c>
      <c r="CD107" s="65">
        <f>Таблица1[[#This Row],[Т6]]+Таблица1[[#This Row],[Lдуг 4,мм]]</f>
        <v>3519544.0542599051</v>
      </c>
      <c r="CE107" s="65">
        <f>Таблица1[[#This Row],[Т7]]+Таблица1[[#This Row],[Lпрям4, мм]]</f>
        <v>3520294.1542599052</v>
      </c>
      <c r="CF107" s="72">
        <f>Таблица1[[#This Row],[Т8]]+Таблица1[[#This Row],[Lдуг 5,мм]]</f>
        <v>3520948.1125469543</v>
      </c>
      <c r="CG107" s="65">
        <f>Таблица1[[#This Row],[Т9]]+Таблица1[[#This Row],[Lпрям5, мм]]</f>
        <v>3525284.1577625838</v>
      </c>
      <c r="CH107" s="65">
        <f>Таблица1[[#This Row],[Т10]]+Таблица1[[#This Row],[Lдуг 6,мм]]</f>
        <v>3527065.1624086793</v>
      </c>
      <c r="CI107" s="66">
        <f>Таблица1[[#This Row],[Т11]]+Таблица1[[#This Row],[Lпрям6, мм]]</f>
        <v>3528386.841860381</v>
      </c>
      <c r="CJ107" s="64">
        <f>Таблица1[[#This Row],[Т12]]-Таблица1[[#This Row],[Т12]]</f>
        <v>0</v>
      </c>
      <c r="CK107" s="65">
        <f>Таблица1[[#This Row],[Т12]]-Таблица1[[#This Row],[Т11]]</f>
        <v>1321.679451701697</v>
      </c>
      <c r="CL107" s="65">
        <f>Таблица1[[#This Row],[Т12]]-Таблица1[[#This Row],[Т10]]</f>
        <v>3102.6840977971442</v>
      </c>
      <c r="CM107" s="65">
        <f>Таблица1[[#This Row],[Т12]]-Таблица1[[#This Row],[Т9]]</f>
        <v>7438.7293134266511</v>
      </c>
      <c r="CN107" s="65">
        <f>Таблица1[[#This Row],[Т12]]-Таблица1[[#This Row],[Т8]]</f>
        <v>8092.687600475736</v>
      </c>
      <c r="CO107" s="65">
        <f>Таблица1[[#This Row],[Т12]]-Таблица1[[#This Row],[Т7]]</f>
        <v>8842.7876004758291</v>
      </c>
      <c r="CP107" s="65">
        <f>Таблица1[[#This Row],[Т12]]-Таблица1[[#This Row],[Т6]]</f>
        <v>9969.8728610076942</v>
      </c>
      <c r="CQ107" s="65">
        <f>Таблица1[[#This Row],[Т12]]-Таблица1[[#This Row],[Т5]]</f>
        <v>11814.532863717992</v>
      </c>
      <c r="CR107" s="65">
        <f>Таблица1[[#This Row],[Т12]]-Таблица1[[#This Row],[Т4]]</f>
        <v>12941.540332136676</v>
      </c>
      <c r="CS107" s="65">
        <f>Таблица1[[#This Row],[Т12]]-Таблица1[[#This Row],[Т3]]</f>
        <v>16663.540332136676</v>
      </c>
      <c r="CT107" s="65">
        <f>Таблица1[[#This Row],[Т12]]-Таблица1[[#This Row],[Т2]]</f>
        <v>17727.709987647366</v>
      </c>
      <c r="CU107" s="65">
        <f>Таблица1[[#This Row],[Т12]]-Таблица1[[#This Row],[Т1]]</f>
        <v>19614.009804014117</v>
      </c>
      <c r="CV107" s="65">
        <f>Таблица1[[#This Row],[Lкан_леб,мм]]+Таблица1[[#This Row],[Lкан_дуг, мм]]+Таблица1[[#This Row],[Lкан_прям, мм]]</f>
        <v>3528386.841860381</v>
      </c>
      <c r="CW107" s="60">
        <f>3511128.4-(Таблица1[[#This Row],[Lкан_леб,мм]]+Таблица1[[#This Row],[∆Lлеб из за стрел]])</f>
        <v>2355.5679436330684</v>
      </c>
    </row>
    <row r="108" spans="1:101" x14ac:dyDescent="0.25">
      <c r="A108">
        <v>107</v>
      </c>
      <c r="B108">
        <v>104.06711409395942</v>
      </c>
      <c r="C108">
        <v>-14.057114093959415</v>
      </c>
      <c r="D108">
        <v>-2525.8207849958094</v>
      </c>
      <c r="E108">
        <v>6332.2467103446252</v>
      </c>
      <c r="F108">
        <v>-1808.1876273027085</v>
      </c>
      <c r="G108">
        <v>5569.3719493389735</v>
      </c>
      <c r="H108">
        <v>-1808.3212749958095</v>
      </c>
      <c r="I108">
        <v>5010.5672640719213</v>
      </c>
      <c r="J108">
        <v>1321.6794462727037</v>
      </c>
      <c r="K108">
        <v>13795.273188730842</v>
      </c>
      <c r="L108">
        <v>5767.0312903910635</v>
      </c>
      <c r="M108">
        <v>3508824.5373812593</v>
      </c>
      <c r="N108">
        <v>0</v>
      </c>
      <c r="O108">
        <v>8</v>
      </c>
      <c r="P108">
        <v>-3322.5</v>
      </c>
      <c r="Q108">
        <v>-2811.96</v>
      </c>
      <c r="R108">
        <v>-3280</v>
      </c>
      <c r="S108">
        <v>-914.66</v>
      </c>
      <c r="T108">
        <v>-7002</v>
      </c>
      <c r="U108">
        <v>520.34</v>
      </c>
      <c r="V108">
        <v>-7002.1</v>
      </c>
      <c r="W108">
        <v>2365</v>
      </c>
      <c r="X108">
        <v>-6252</v>
      </c>
      <c r="Y108">
        <v>3800</v>
      </c>
      <c r="Z108">
        <v>-2525.8207849958094</v>
      </c>
      <c r="AA108">
        <v>6332.2467103446252</v>
      </c>
      <c r="AB108">
        <v>0</v>
      </c>
      <c r="AC108">
        <v>1064.1696555107644</v>
      </c>
      <c r="AD108">
        <v>1127.0074684186504</v>
      </c>
      <c r="AE108">
        <v>1127.0852605320265</v>
      </c>
      <c r="AF108">
        <v>660.86127344149179</v>
      </c>
      <c r="AG108">
        <v>1787.907632488131</v>
      </c>
      <c r="AH108">
        <v>1886.2998163666878</v>
      </c>
      <c r="AI108">
        <v>3721.9999999999995</v>
      </c>
      <c r="AJ108">
        <v>1844.6600027105269</v>
      </c>
      <c r="AK108">
        <v>750.10000000000059</v>
      </c>
      <c r="AL108">
        <v>4270.5339179522289</v>
      </c>
      <c r="AM108">
        <v>1321.6794517013993</v>
      </c>
      <c r="AN108">
        <v>-95.021003558665456</v>
      </c>
      <c r="AO108">
        <v>-180</v>
      </c>
      <c r="AP108">
        <v>-90.003106034687008</v>
      </c>
      <c r="AQ108">
        <v>1.2722218725854067E-14</v>
      </c>
      <c r="AR108">
        <v>-52.77290844855542</v>
      </c>
      <c r="AS108">
        <v>89.999999566492619</v>
      </c>
      <c r="AT108">
        <v>-2400.1625746957502</v>
      </c>
      <c r="AU108">
        <v>-3280</v>
      </c>
      <c r="AV108">
        <v>-7719.4999989457119</v>
      </c>
      <c r="AW108">
        <v>-7002.1</v>
      </c>
      <c r="AX108">
        <v>-5680.6949642254804</v>
      </c>
      <c r="AY108">
        <v>-1808.3207849958096</v>
      </c>
      <c r="AZ108">
        <v>-2730.9252207921031</v>
      </c>
      <c r="BA108">
        <v>-197.16</v>
      </c>
      <c r="BB108">
        <v>520.3011039433311</v>
      </c>
      <c r="BC108">
        <v>3082.5000000000005</v>
      </c>
      <c r="BD108">
        <v>3365.929952543745</v>
      </c>
      <c r="BE108">
        <v>6332.2467157733245</v>
      </c>
      <c r="BF108">
        <v>-2565.2532760267472</v>
      </c>
      <c r="BG108">
        <v>-7002</v>
      </c>
      <c r="BH108">
        <v>-7719.5999989457123</v>
      </c>
      <c r="BI108">
        <v>-6252</v>
      </c>
      <c r="BJ108">
        <v>-3097.1258207703286</v>
      </c>
      <c r="BK108">
        <v>-1808.3207749958094</v>
      </c>
      <c r="BL108">
        <v>-851.86373761518519</v>
      </c>
      <c r="BM108">
        <v>-197.16</v>
      </c>
      <c r="BN108">
        <v>2364.9611039433312</v>
      </c>
      <c r="BO108">
        <v>3082.5000000000005</v>
      </c>
      <c r="BP108">
        <v>6766.3167578008806</v>
      </c>
      <c r="BQ108">
        <v>5010.5672640719249</v>
      </c>
      <c r="BR108">
        <v>0</v>
      </c>
      <c r="BS108">
        <v>84.97899644133453</v>
      </c>
      <c r="BT108">
        <v>89.996893965312992</v>
      </c>
      <c r="BU108">
        <v>90.003106034687022</v>
      </c>
      <c r="BV108">
        <v>52.772908448555427</v>
      </c>
      <c r="BW108">
        <v>142.77290801504805</v>
      </c>
      <c r="BX108" s="69">
        <f>Таблица1[[#This Row],[Lкан_леб,мм]]</f>
        <v>3508824.5373812593</v>
      </c>
      <c r="BY108" s="65">
        <f>Таблица1[[#This Row],[Т1]]+Таблица1[[#This Row],[Lпрям1, мм]]</f>
        <v>3510710.837197626</v>
      </c>
      <c r="BZ108" s="65">
        <f>Таблица1[[#This Row],[Т2]]+Таблица1[[#This Row],[Lдуг 2,мм]]</f>
        <v>3511775.0068531367</v>
      </c>
      <c r="CA108" s="65">
        <f>Таблица1[[#This Row],[Т3]]+Таблица1[[#This Row],[Lпрям2, мм]]</f>
        <v>3515497.0068531367</v>
      </c>
      <c r="CB108" s="65">
        <f>Таблица1[[#This Row],[Т4]]+Таблица1[[#This Row],[Lдуг 3,мм]]</f>
        <v>3516624.0143215554</v>
      </c>
      <c r="CC108" s="65">
        <f>Таблица1[[#This Row],[Т5]]+Таблица1[[#This Row],[Lпрям3, мм]]</f>
        <v>3518468.6743242657</v>
      </c>
      <c r="CD108" s="65">
        <f>Таблица1[[#This Row],[Т6]]+Таблица1[[#This Row],[Lдуг 4,мм]]</f>
        <v>3519595.7595847975</v>
      </c>
      <c r="CE108" s="65">
        <f>Таблица1[[#This Row],[Т7]]+Таблица1[[#This Row],[Lпрям4, мм]]</f>
        <v>3520345.8595847976</v>
      </c>
      <c r="CF108" s="72">
        <f>Таблица1[[#This Row],[Т8]]+Таблица1[[#This Row],[Lдуг 5,мм]]</f>
        <v>3521006.7208582391</v>
      </c>
      <c r="CG108" s="65">
        <f>Таблица1[[#This Row],[Т9]]+Таблица1[[#This Row],[Lпрям5, мм]]</f>
        <v>3525277.2547761914</v>
      </c>
      <c r="CH108" s="65">
        <f>Таблица1[[#This Row],[Т10]]+Таблица1[[#This Row],[Lдуг 6,мм]]</f>
        <v>3527065.1624086797</v>
      </c>
      <c r="CI108" s="66">
        <f>Таблица1[[#This Row],[Т11]]+Таблица1[[#This Row],[Lпрям6, мм]]</f>
        <v>3528386.841860381</v>
      </c>
      <c r="CJ108" s="64">
        <f>Таблица1[[#This Row],[Т12]]-Таблица1[[#This Row],[Т12]]</f>
        <v>0</v>
      </c>
      <c r="CK108" s="65">
        <f>Таблица1[[#This Row],[Т12]]-Таблица1[[#This Row],[Т11]]</f>
        <v>1321.6794517012313</v>
      </c>
      <c r="CL108" s="65">
        <f>Таблица1[[#This Row],[Т12]]-Таблица1[[#This Row],[Т10]]</f>
        <v>3109.587084189523</v>
      </c>
      <c r="CM108" s="65">
        <f>Таблица1[[#This Row],[Т12]]-Таблица1[[#This Row],[Т9]]</f>
        <v>7380.1210021418519</v>
      </c>
      <c r="CN108" s="65">
        <f>Таблица1[[#This Row],[Т12]]-Таблица1[[#This Row],[Т8]]</f>
        <v>8040.9822755833156</v>
      </c>
      <c r="CO108" s="65">
        <f>Таблица1[[#This Row],[Т12]]-Таблица1[[#This Row],[Т7]]</f>
        <v>8791.0822755834088</v>
      </c>
      <c r="CP108" s="65">
        <f>Таблица1[[#This Row],[Т12]]-Таблица1[[#This Row],[Т6]]</f>
        <v>9918.1675361152738</v>
      </c>
      <c r="CQ108" s="65">
        <f>Таблица1[[#This Row],[Т12]]-Таблица1[[#This Row],[Т5]]</f>
        <v>11762.827538825572</v>
      </c>
      <c r="CR108" s="65">
        <f>Таблица1[[#This Row],[Т12]]-Таблица1[[#This Row],[Т4]]</f>
        <v>12889.835007244255</v>
      </c>
      <c r="CS108" s="65">
        <f>Таблица1[[#This Row],[Т12]]-Таблица1[[#This Row],[Т3]]</f>
        <v>16611.835007244255</v>
      </c>
      <c r="CT108" s="65">
        <f>Таблица1[[#This Row],[Т12]]-Таблица1[[#This Row],[Т2]]</f>
        <v>17676.004662754945</v>
      </c>
      <c r="CU108" s="65">
        <f>Таблица1[[#This Row],[Т12]]-Таблица1[[#This Row],[Т1]]</f>
        <v>19562.304479121696</v>
      </c>
      <c r="CV108" s="65">
        <f>Таблица1[[#This Row],[Lкан_леб,мм]]+Таблица1[[#This Row],[Lкан_дуг, мм]]+Таблица1[[#This Row],[Lкан_прям, мм]]</f>
        <v>3528386.841860381</v>
      </c>
      <c r="CW108" s="60">
        <f>3511128.4-(Таблица1[[#This Row],[Lкан_леб,мм]]+Таблица1[[#This Row],[∆Lлеб из за стрел]])</f>
        <v>2303.862618740648</v>
      </c>
    </row>
    <row r="109" spans="1:101" x14ac:dyDescent="0.25">
      <c r="A109">
        <v>108</v>
      </c>
      <c r="B109">
        <v>104.57718120805337</v>
      </c>
      <c r="C109">
        <v>-14.567181208053372</v>
      </c>
      <c r="D109">
        <v>-2589.9998491940992</v>
      </c>
      <c r="E109">
        <v>6315.8612491674612</v>
      </c>
      <c r="F109">
        <v>-1872.3666915009978</v>
      </c>
      <c r="G109">
        <v>5552.9864881618105</v>
      </c>
      <c r="H109">
        <v>-1872.5003391940993</v>
      </c>
      <c r="I109">
        <v>4994.1818028949165</v>
      </c>
      <c r="J109">
        <v>1321.6794462725447</v>
      </c>
      <c r="K109">
        <v>13729.567201807842</v>
      </c>
      <c r="L109">
        <v>5781.064977259206</v>
      </c>
      <c r="M109">
        <v>3508876.209681314</v>
      </c>
      <c r="N109">
        <v>0</v>
      </c>
      <c r="O109">
        <v>8</v>
      </c>
      <c r="P109">
        <v>-3322.5</v>
      </c>
      <c r="Q109">
        <v>-2811.96</v>
      </c>
      <c r="R109">
        <v>-3280</v>
      </c>
      <c r="S109">
        <v>-914.66</v>
      </c>
      <c r="T109">
        <v>-7002</v>
      </c>
      <c r="U109">
        <v>520.34</v>
      </c>
      <c r="V109">
        <v>-7002.1</v>
      </c>
      <c r="W109">
        <v>2365</v>
      </c>
      <c r="X109">
        <v>-6252</v>
      </c>
      <c r="Y109">
        <v>3800</v>
      </c>
      <c r="Z109">
        <v>-2589.9998491940992</v>
      </c>
      <c r="AA109">
        <v>6315.8612491674612</v>
      </c>
      <c r="AB109">
        <v>0</v>
      </c>
      <c r="AC109">
        <v>1064.1696555107644</v>
      </c>
      <c r="AD109">
        <v>1127.0074684186504</v>
      </c>
      <c r="AE109">
        <v>1127.0852605320265</v>
      </c>
      <c r="AF109">
        <v>667.87811687556257</v>
      </c>
      <c r="AG109">
        <v>1794.9244759222015</v>
      </c>
      <c r="AH109">
        <v>1886.2998163666878</v>
      </c>
      <c r="AI109">
        <v>3721.9999999999995</v>
      </c>
      <c r="AJ109">
        <v>1844.6600027105269</v>
      </c>
      <c r="AK109">
        <v>750.10000000000059</v>
      </c>
      <c r="AL109">
        <v>4204.8279310293892</v>
      </c>
      <c r="AM109">
        <v>1321.6794517012404</v>
      </c>
      <c r="AN109">
        <v>-95.021003558665456</v>
      </c>
      <c r="AO109">
        <v>-180</v>
      </c>
      <c r="AP109">
        <v>-90.003106034687008</v>
      </c>
      <c r="AQ109">
        <v>1.2722218725854067E-14</v>
      </c>
      <c r="AR109">
        <v>-53.333236691449251</v>
      </c>
      <c r="AS109">
        <v>89.999999566492633</v>
      </c>
      <c r="AT109">
        <v>-2400.1625746957502</v>
      </c>
      <c r="AU109">
        <v>-3280</v>
      </c>
      <c r="AV109">
        <v>-7719.4999989457119</v>
      </c>
      <c r="AW109">
        <v>-7002.1</v>
      </c>
      <c r="AX109">
        <v>-5676.4773318929037</v>
      </c>
      <c r="AY109">
        <v>-1872.4998491940992</v>
      </c>
      <c r="AZ109">
        <v>-2730.9252207921031</v>
      </c>
      <c r="BA109">
        <v>-197.16</v>
      </c>
      <c r="BB109">
        <v>520.3011039433311</v>
      </c>
      <c r="BC109">
        <v>3082.5000000000005</v>
      </c>
      <c r="BD109">
        <v>3371.5377397075804</v>
      </c>
      <c r="BE109">
        <v>6315.8612545961605</v>
      </c>
      <c r="BF109">
        <v>-2565.2532760267472</v>
      </c>
      <c r="BG109">
        <v>-7002</v>
      </c>
      <c r="BH109">
        <v>-7719.5999989457123</v>
      </c>
      <c r="BI109">
        <v>-6252</v>
      </c>
      <c r="BJ109">
        <v>-3165.5225173011954</v>
      </c>
      <c r="BK109">
        <v>-1872.4998391940992</v>
      </c>
      <c r="BL109">
        <v>-851.86373761518519</v>
      </c>
      <c r="BM109">
        <v>-197.16</v>
      </c>
      <c r="BN109">
        <v>2364.9611039433312</v>
      </c>
      <c r="BO109">
        <v>3082.5000000000005</v>
      </c>
      <c r="BP109">
        <v>6744.3235094598813</v>
      </c>
      <c r="BQ109">
        <v>4994.1818028949201</v>
      </c>
      <c r="BR109">
        <v>0</v>
      </c>
      <c r="BS109">
        <v>84.97899644133453</v>
      </c>
      <c r="BT109">
        <v>89.996893965312992</v>
      </c>
      <c r="BU109">
        <v>90.003106034687022</v>
      </c>
      <c r="BV109">
        <v>53.333236691449265</v>
      </c>
      <c r="BW109">
        <v>143.33323625794188</v>
      </c>
      <c r="BX109" s="69">
        <f>Таблица1[[#This Row],[Lкан_леб,мм]]</f>
        <v>3508876.209681314</v>
      </c>
      <c r="BY109" s="65">
        <f>Таблица1[[#This Row],[Т1]]+Таблица1[[#This Row],[Lпрям1, мм]]</f>
        <v>3510762.5094976807</v>
      </c>
      <c r="BZ109" s="65">
        <f>Таблица1[[#This Row],[Т2]]+Таблица1[[#This Row],[Lдуг 2,мм]]</f>
        <v>3511826.6791531914</v>
      </c>
      <c r="CA109" s="65">
        <f>Таблица1[[#This Row],[Т3]]+Таблица1[[#This Row],[Lпрям2, мм]]</f>
        <v>3515548.6791531914</v>
      </c>
      <c r="CB109" s="65">
        <f>Таблица1[[#This Row],[Т4]]+Таблица1[[#This Row],[Lдуг 3,мм]]</f>
        <v>3516675.6866216101</v>
      </c>
      <c r="CC109" s="65">
        <f>Таблица1[[#This Row],[Т5]]+Таблица1[[#This Row],[Lпрям3, мм]]</f>
        <v>3518520.3466243204</v>
      </c>
      <c r="CD109" s="65">
        <f>Таблица1[[#This Row],[Т6]]+Таблица1[[#This Row],[Lдуг 4,мм]]</f>
        <v>3519647.4318848522</v>
      </c>
      <c r="CE109" s="65">
        <f>Таблица1[[#This Row],[Т7]]+Таблица1[[#This Row],[Lпрям4, мм]]</f>
        <v>3520397.5318848523</v>
      </c>
      <c r="CF109" s="72">
        <f>Таблица1[[#This Row],[Т8]]+Таблица1[[#This Row],[Lдуг 5,мм]]</f>
        <v>3521065.4100017278</v>
      </c>
      <c r="CG109" s="65">
        <f>Таблица1[[#This Row],[Т9]]+Таблица1[[#This Row],[Lпрям5, мм]]</f>
        <v>3525270.237932757</v>
      </c>
      <c r="CH109" s="65">
        <f>Таблица1[[#This Row],[Т10]]+Таблица1[[#This Row],[Lдуг 6,мм]]</f>
        <v>3527065.1624086793</v>
      </c>
      <c r="CI109" s="66">
        <f>Таблица1[[#This Row],[Т11]]+Таблица1[[#This Row],[Lпрям6, мм]]</f>
        <v>3528386.8418603805</v>
      </c>
      <c r="CJ109" s="64">
        <f>Таблица1[[#This Row],[Т12]]-Таблица1[[#This Row],[Т12]]</f>
        <v>0</v>
      </c>
      <c r="CK109" s="65">
        <f>Таблица1[[#This Row],[Т12]]-Таблица1[[#This Row],[Т11]]</f>
        <v>1321.6794517012313</v>
      </c>
      <c r="CL109" s="65">
        <f>Таблица1[[#This Row],[Т12]]-Таблица1[[#This Row],[Т10]]</f>
        <v>3116.6039276234806</v>
      </c>
      <c r="CM109" s="65">
        <f>Таблица1[[#This Row],[Т12]]-Таблица1[[#This Row],[Т9]]</f>
        <v>7321.431858652737</v>
      </c>
      <c r="CN109" s="65">
        <f>Таблица1[[#This Row],[Т12]]-Таблица1[[#This Row],[Т8]]</f>
        <v>7989.3099755281582</v>
      </c>
      <c r="CO109" s="65">
        <f>Таблица1[[#This Row],[Т12]]-Таблица1[[#This Row],[Т7]]</f>
        <v>8739.4099755282514</v>
      </c>
      <c r="CP109" s="65">
        <f>Таблица1[[#This Row],[Т12]]-Таблица1[[#This Row],[Т6]]</f>
        <v>9866.4952360601164</v>
      </c>
      <c r="CQ109" s="65">
        <f>Таблица1[[#This Row],[Т12]]-Таблица1[[#This Row],[Т5]]</f>
        <v>11711.155238770414</v>
      </c>
      <c r="CR109" s="65">
        <f>Таблица1[[#This Row],[Т12]]-Таблица1[[#This Row],[Т4]]</f>
        <v>12838.162707189098</v>
      </c>
      <c r="CS109" s="65">
        <f>Таблица1[[#This Row],[Т12]]-Таблица1[[#This Row],[Т3]]</f>
        <v>16560.162707189098</v>
      </c>
      <c r="CT109" s="65">
        <f>Таблица1[[#This Row],[Т12]]-Таблица1[[#This Row],[Т2]]</f>
        <v>17624.332362699788</v>
      </c>
      <c r="CU109" s="65">
        <f>Таблица1[[#This Row],[Т12]]-Таблица1[[#This Row],[Т1]]</f>
        <v>19510.632179066539</v>
      </c>
      <c r="CV109" s="65">
        <f>Таблица1[[#This Row],[Lкан_леб,мм]]+Таблица1[[#This Row],[Lкан_дуг, мм]]+Таблица1[[#This Row],[Lкан_прям, мм]]</f>
        <v>3528386.841860381</v>
      </c>
      <c r="CW109" s="60">
        <f>3511128.4-(Таблица1[[#This Row],[Lкан_леб,мм]]+Таблица1[[#This Row],[∆Lлеб из за стрел]])</f>
        <v>2252.1903186859563</v>
      </c>
    </row>
    <row r="110" spans="1:101" x14ac:dyDescent="0.25">
      <c r="A110">
        <v>109</v>
      </c>
      <c r="B110">
        <v>105.08724832214733</v>
      </c>
      <c r="C110">
        <v>-15.077248322147327</v>
      </c>
      <c r="D110">
        <v>-2654.0305030620016</v>
      </c>
      <c r="E110">
        <v>6298.9051002944034</v>
      </c>
      <c r="F110">
        <v>-1936.3973453689002</v>
      </c>
      <c r="G110">
        <v>5536.0303392887517</v>
      </c>
      <c r="H110">
        <v>-1936.5309930620012</v>
      </c>
      <c r="I110">
        <v>4977.2256540215858</v>
      </c>
      <c r="J110">
        <v>1321.6794462728174</v>
      </c>
      <c r="K110">
        <v>13663.662585020447</v>
      </c>
      <c r="L110">
        <v>5795.3370884815868</v>
      </c>
      <c r="M110">
        <v>3508927.8421868789</v>
      </c>
      <c r="N110">
        <v>0</v>
      </c>
      <c r="O110">
        <v>8</v>
      </c>
      <c r="P110">
        <v>-3322.5</v>
      </c>
      <c r="Q110">
        <v>-2811.96</v>
      </c>
      <c r="R110">
        <v>-3280</v>
      </c>
      <c r="S110">
        <v>-914.66</v>
      </c>
      <c r="T110">
        <v>-7002</v>
      </c>
      <c r="U110">
        <v>520.34</v>
      </c>
      <c r="V110">
        <v>-7002.1</v>
      </c>
      <c r="W110">
        <v>2365</v>
      </c>
      <c r="X110">
        <v>-6252</v>
      </c>
      <c r="Y110">
        <v>3800</v>
      </c>
      <c r="Z110">
        <v>-2654.0305030620016</v>
      </c>
      <c r="AA110">
        <v>6298.9051002944034</v>
      </c>
      <c r="AB110">
        <v>0</v>
      </c>
      <c r="AC110">
        <v>1064.1696555107644</v>
      </c>
      <c r="AD110">
        <v>1127.0074684186504</v>
      </c>
      <c r="AE110">
        <v>1127.0852605320265</v>
      </c>
      <c r="AF110">
        <v>675.01417248675295</v>
      </c>
      <c r="AG110">
        <v>1802.0605315333921</v>
      </c>
      <c r="AH110">
        <v>1886.2998163666878</v>
      </c>
      <c r="AI110">
        <v>3721.9999999999995</v>
      </c>
      <c r="AJ110">
        <v>1844.6600027105269</v>
      </c>
      <c r="AK110">
        <v>750.10000000000059</v>
      </c>
      <c r="AL110">
        <v>4138.9233142417188</v>
      </c>
      <c r="AM110">
        <v>1321.679451701513</v>
      </c>
      <c r="AN110">
        <v>-95.021003558665456</v>
      </c>
      <c r="AO110">
        <v>-180</v>
      </c>
      <c r="AP110">
        <v>-90.003106034687008</v>
      </c>
      <c r="AQ110">
        <v>1.2722218725854067E-14</v>
      </c>
      <c r="AR110">
        <v>-53.903084592343845</v>
      </c>
      <c r="AS110">
        <v>89.999999566492619</v>
      </c>
      <c r="AT110">
        <v>-2400.1625746957502</v>
      </c>
      <c r="AU110">
        <v>-3280</v>
      </c>
      <c r="AV110">
        <v>-7719.4999989457119</v>
      </c>
      <c r="AW110">
        <v>-7002.1</v>
      </c>
      <c r="AX110">
        <v>-5672.2444999375302</v>
      </c>
      <c r="AY110">
        <v>-1936.5305030620013</v>
      </c>
      <c r="AZ110">
        <v>-2730.9252207921031</v>
      </c>
      <c r="BA110">
        <v>-197.16</v>
      </c>
      <c r="BB110">
        <v>520.3011039433311</v>
      </c>
      <c r="BC110">
        <v>3082.5000000000005</v>
      </c>
      <c r="BD110">
        <v>3377.2828248730411</v>
      </c>
      <c r="BE110">
        <v>6298.9051057231027</v>
      </c>
      <c r="BF110">
        <v>-2565.2532760267472</v>
      </c>
      <c r="BG110">
        <v>-7002</v>
      </c>
      <c r="BH110">
        <v>-7719.5999989457123</v>
      </c>
      <c r="BI110">
        <v>-6252</v>
      </c>
      <c r="BJ110">
        <v>-3233.7860031244709</v>
      </c>
      <c r="BK110">
        <v>-1936.5304930620014</v>
      </c>
      <c r="BL110">
        <v>-851.86373761518519</v>
      </c>
      <c r="BM110">
        <v>-197.16</v>
      </c>
      <c r="BN110">
        <v>2364.9611039433312</v>
      </c>
      <c r="BO110">
        <v>3082.5000000000005</v>
      </c>
      <c r="BP110">
        <v>6721.6222754213622</v>
      </c>
      <c r="BQ110">
        <v>4977.2256540215894</v>
      </c>
      <c r="BR110">
        <v>0</v>
      </c>
      <c r="BS110">
        <v>84.97899644133453</v>
      </c>
      <c r="BT110">
        <v>89.996893965312992</v>
      </c>
      <c r="BU110">
        <v>90.003106034687022</v>
      </c>
      <c r="BV110">
        <v>53.903084592343859</v>
      </c>
      <c r="BW110">
        <v>143.90308415883646</v>
      </c>
      <c r="BX110" s="69">
        <f>Таблица1[[#This Row],[Lкан_леб,мм]]</f>
        <v>3508927.8421868789</v>
      </c>
      <c r="BY110" s="65">
        <f>Таблица1[[#This Row],[Т1]]+Таблица1[[#This Row],[Lпрям1, мм]]</f>
        <v>3510814.1420032457</v>
      </c>
      <c r="BZ110" s="65">
        <f>Таблица1[[#This Row],[Т2]]+Таблица1[[#This Row],[Lдуг 2,мм]]</f>
        <v>3511878.3116587563</v>
      </c>
      <c r="CA110" s="65">
        <f>Таблица1[[#This Row],[Т3]]+Таблица1[[#This Row],[Lпрям2, мм]]</f>
        <v>3515600.3116587563</v>
      </c>
      <c r="CB110" s="65">
        <f>Таблица1[[#This Row],[Т4]]+Таблица1[[#This Row],[Lдуг 3,мм]]</f>
        <v>3516727.319127175</v>
      </c>
      <c r="CC110" s="65">
        <f>Таблица1[[#This Row],[Т5]]+Таблица1[[#This Row],[Lпрям3, мм]]</f>
        <v>3518571.9791298853</v>
      </c>
      <c r="CD110" s="65">
        <f>Таблица1[[#This Row],[Т6]]+Таблица1[[#This Row],[Lдуг 4,мм]]</f>
        <v>3519699.0643904172</v>
      </c>
      <c r="CE110" s="65">
        <f>Таблица1[[#This Row],[Т7]]+Таблица1[[#This Row],[Lпрям4, мм]]</f>
        <v>3520449.1643904173</v>
      </c>
      <c r="CF110" s="72">
        <f>Таблица1[[#This Row],[Т8]]+Таблица1[[#This Row],[Lдуг 5,мм]]</f>
        <v>3521124.1785629042</v>
      </c>
      <c r="CG110" s="65">
        <f>Таблица1[[#This Row],[Т9]]+Таблица1[[#This Row],[Lпрям5, мм]]</f>
        <v>3525263.1018771459</v>
      </c>
      <c r="CH110" s="65">
        <f>Таблица1[[#This Row],[Т10]]+Таблица1[[#This Row],[Lдуг 6,мм]]</f>
        <v>3527065.1624086793</v>
      </c>
      <c r="CI110" s="66">
        <f>Таблица1[[#This Row],[Т11]]+Таблица1[[#This Row],[Lпрям6, мм]]</f>
        <v>3528386.841860381</v>
      </c>
      <c r="CJ110" s="64">
        <f>Таблица1[[#This Row],[Т12]]-Таблица1[[#This Row],[Т12]]</f>
        <v>0</v>
      </c>
      <c r="CK110" s="65">
        <f>Таблица1[[#This Row],[Т12]]-Таблица1[[#This Row],[Т11]]</f>
        <v>1321.679451701697</v>
      </c>
      <c r="CL110" s="65">
        <f>Таблица1[[#This Row],[Т12]]-Таблица1[[#This Row],[Т10]]</f>
        <v>3123.7399832350202</v>
      </c>
      <c r="CM110" s="65">
        <f>Таблица1[[#This Row],[Т12]]-Таблица1[[#This Row],[Т9]]</f>
        <v>7262.6632974767126</v>
      </c>
      <c r="CN110" s="65">
        <f>Таблица1[[#This Row],[Т12]]-Таблица1[[#This Row],[Т8]]</f>
        <v>7937.6774699636735</v>
      </c>
      <c r="CO110" s="65">
        <f>Таблица1[[#This Row],[Т12]]-Таблица1[[#This Row],[Т7]]</f>
        <v>8687.7774699637666</v>
      </c>
      <c r="CP110" s="65">
        <f>Таблица1[[#This Row],[Т12]]-Таблица1[[#This Row],[Т6]]</f>
        <v>9814.8627304956317</v>
      </c>
      <c r="CQ110" s="65">
        <f>Таблица1[[#This Row],[Т12]]-Таблица1[[#This Row],[Т5]]</f>
        <v>11659.522733205929</v>
      </c>
      <c r="CR110" s="65">
        <f>Таблица1[[#This Row],[Т12]]-Таблица1[[#This Row],[Т4]]</f>
        <v>12786.530201624613</v>
      </c>
      <c r="CS110" s="65">
        <f>Таблица1[[#This Row],[Т12]]-Таблица1[[#This Row],[Т3]]</f>
        <v>16508.530201624613</v>
      </c>
      <c r="CT110" s="65">
        <f>Таблица1[[#This Row],[Т12]]-Таблица1[[#This Row],[Т2]]</f>
        <v>17572.699857135303</v>
      </c>
      <c r="CU110" s="65">
        <f>Таблица1[[#This Row],[Т12]]-Таблица1[[#This Row],[Т1]]</f>
        <v>19458.999673502054</v>
      </c>
      <c r="CV110" s="65">
        <f>Таблица1[[#This Row],[Lкан_леб,мм]]+Таблица1[[#This Row],[Lкан_дуг, мм]]+Таблица1[[#This Row],[Lкан_прям, мм]]</f>
        <v>3528386.841860381</v>
      </c>
      <c r="CW110" s="60">
        <f>3511128.4-(Таблица1[[#This Row],[Lкан_леб,мм]]+Таблица1[[#This Row],[∆Lлеб из за стрел]])</f>
        <v>2200.5578131210059</v>
      </c>
    </row>
    <row r="111" spans="1:101" x14ac:dyDescent="0.25">
      <c r="A111">
        <v>110</v>
      </c>
      <c r="B111">
        <v>105.59731543624127</v>
      </c>
      <c r="C111">
        <v>-15.587315436241283</v>
      </c>
      <c r="D111">
        <v>-2717.9076720855601</v>
      </c>
      <c r="E111">
        <v>6281.3796075226646</v>
      </c>
      <c r="F111">
        <v>-2000.2745143924585</v>
      </c>
      <c r="G111">
        <v>5518.504846517013</v>
      </c>
      <c r="H111">
        <v>-2000.4081620855598</v>
      </c>
      <c r="I111">
        <v>4959.7001612498489</v>
      </c>
      <c r="J111">
        <v>1321.6794462728155</v>
      </c>
      <c r="K111">
        <v>13597.555045995307</v>
      </c>
      <c r="L111">
        <v>5809.8590302597422</v>
      </c>
      <c r="M111">
        <v>3508979.4277841258</v>
      </c>
      <c r="N111">
        <v>0</v>
      </c>
      <c r="O111">
        <v>8</v>
      </c>
      <c r="P111">
        <v>-3322.5</v>
      </c>
      <c r="Q111">
        <v>-2811.96</v>
      </c>
      <c r="R111">
        <v>-3280</v>
      </c>
      <c r="S111">
        <v>-914.66</v>
      </c>
      <c r="T111">
        <v>-7002</v>
      </c>
      <c r="U111">
        <v>520.34</v>
      </c>
      <c r="V111">
        <v>-7002.1</v>
      </c>
      <c r="W111">
        <v>2365</v>
      </c>
      <c r="X111">
        <v>-6252</v>
      </c>
      <c r="Y111">
        <v>3800</v>
      </c>
      <c r="Z111">
        <v>-2717.9076720855601</v>
      </c>
      <c r="AA111">
        <v>6281.3796075226646</v>
      </c>
      <c r="AB111">
        <v>0</v>
      </c>
      <c r="AC111">
        <v>1064.1696555107644</v>
      </c>
      <c r="AD111">
        <v>1127.0074684186504</v>
      </c>
      <c r="AE111">
        <v>1127.0852605320265</v>
      </c>
      <c r="AF111">
        <v>682.27514337583125</v>
      </c>
      <c r="AG111">
        <v>1809.3215024224708</v>
      </c>
      <c r="AH111">
        <v>1886.2998163666878</v>
      </c>
      <c r="AI111">
        <v>3721.9999999999995</v>
      </c>
      <c r="AJ111">
        <v>1844.6600027105269</v>
      </c>
      <c r="AK111">
        <v>750.10000000000059</v>
      </c>
      <c r="AL111">
        <v>4072.8157752165807</v>
      </c>
      <c r="AM111">
        <v>1321.6794517015114</v>
      </c>
      <c r="AN111">
        <v>-95.021003558665456</v>
      </c>
      <c r="AO111">
        <v>-180</v>
      </c>
      <c r="AP111">
        <v>-90.003106034687008</v>
      </c>
      <c r="AQ111">
        <v>1.2722218725854067E-14</v>
      </c>
      <c r="AR111">
        <v>-54.482907570896515</v>
      </c>
      <c r="AS111">
        <v>89.999999566492619</v>
      </c>
      <c r="AT111">
        <v>-2400.1625746957502</v>
      </c>
      <c r="AU111">
        <v>-3280</v>
      </c>
      <c r="AV111">
        <v>-7719.4999989457119</v>
      </c>
      <c r="AW111">
        <v>-7002.1</v>
      </c>
      <c r="AX111">
        <v>-5667.9964375535055</v>
      </c>
      <c r="AY111">
        <v>-2000.4076720855596</v>
      </c>
      <c r="AZ111">
        <v>-2730.9252207921031</v>
      </c>
      <c r="BA111">
        <v>-197.16</v>
      </c>
      <c r="BB111">
        <v>520.3011039433311</v>
      </c>
      <c r="BC111">
        <v>3082.5000000000005</v>
      </c>
      <c r="BD111">
        <v>3383.1713912771775</v>
      </c>
      <c r="BE111">
        <v>6281.3796129513639</v>
      </c>
      <c r="BF111">
        <v>-2565.2532760267472</v>
      </c>
      <c r="BG111">
        <v>-7002</v>
      </c>
      <c r="BH111">
        <v>-7719.5999989457123</v>
      </c>
      <c r="BI111">
        <v>-6252</v>
      </c>
      <c r="BJ111">
        <v>-3301.9112345320536</v>
      </c>
      <c r="BK111">
        <v>-2000.4076620855597</v>
      </c>
      <c r="BL111">
        <v>-851.86373761518519</v>
      </c>
      <c r="BM111">
        <v>-197.16</v>
      </c>
      <c r="BN111">
        <v>2364.9611039433312</v>
      </c>
      <c r="BO111">
        <v>3082.5000000000005</v>
      </c>
      <c r="BP111">
        <v>6698.2082162454872</v>
      </c>
      <c r="BQ111">
        <v>4959.7001612498525</v>
      </c>
      <c r="BR111">
        <v>0</v>
      </c>
      <c r="BS111">
        <v>84.97899644133453</v>
      </c>
      <c r="BT111">
        <v>89.996893965312992</v>
      </c>
      <c r="BU111">
        <v>90.003106034687022</v>
      </c>
      <c r="BV111">
        <v>54.482907570896522</v>
      </c>
      <c r="BW111">
        <v>144.48290713738913</v>
      </c>
      <c r="BX111" s="69">
        <f>Таблица1[[#This Row],[Lкан_леб,мм]]</f>
        <v>3508979.4277841258</v>
      </c>
      <c r="BY111" s="65">
        <f>Таблица1[[#This Row],[Т1]]+Таблица1[[#This Row],[Lпрям1, мм]]</f>
        <v>3510865.7276004925</v>
      </c>
      <c r="BZ111" s="65">
        <f>Таблица1[[#This Row],[Т2]]+Таблица1[[#This Row],[Lдуг 2,мм]]</f>
        <v>3511929.8972560032</v>
      </c>
      <c r="CA111" s="65">
        <f>Таблица1[[#This Row],[Т3]]+Таблица1[[#This Row],[Lпрям2, мм]]</f>
        <v>3515651.8972560032</v>
      </c>
      <c r="CB111" s="65">
        <f>Таблица1[[#This Row],[Т4]]+Таблица1[[#This Row],[Lдуг 3,мм]]</f>
        <v>3516778.9047244219</v>
      </c>
      <c r="CC111" s="65">
        <f>Таблица1[[#This Row],[Т5]]+Таблица1[[#This Row],[Lпрям3, мм]]</f>
        <v>3518623.5647271322</v>
      </c>
      <c r="CD111" s="65">
        <f>Таблица1[[#This Row],[Т6]]+Таблица1[[#This Row],[Lдуг 4,мм]]</f>
        <v>3519750.6499876641</v>
      </c>
      <c r="CE111" s="65">
        <f>Таблица1[[#This Row],[Т7]]+Таблица1[[#This Row],[Lпрям4, мм]]</f>
        <v>3520500.7499876642</v>
      </c>
      <c r="CF111" s="72">
        <f>Таблица1[[#This Row],[Т8]]+Таблица1[[#This Row],[Lдуг 5,мм]]</f>
        <v>3521183.0251310398</v>
      </c>
      <c r="CG111" s="65">
        <f>Таблица1[[#This Row],[Т9]]+Таблица1[[#This Row],[Lпрям5, мм]]</f>
        <v>3525255.8409062563</v>
      </c>
      <c r="CH111" s="65">
        <f>Таблица1[[#This Row],[Т10]]+Таблица1[[#This Row],[Lдуг 6,мм]]</f>
        <v>3527065.1624086788</v>
      </c>
      <c r="CI111" s="66">
        <f>Таблица1[[#This Row],[Т11]]+Таблица1[[#This Row],[Lпрям6, мм]]</f>
        <v>3528386.8418603805</v>
      </c>
      <c r="CJ111" s="64">
        <f>Таблица1[[#This Row],[Т12]]-Таблица1[[#This Row],[Т12]]</f>
        <v>0</v>
      </c>
      <c r="CK111" s="65">
        <f>Таблица1[[#This Row],[Т12]]-Таблица1[[#This Row],[Т11]]</f>
        <v>1321.679451701697</v>
      </c>
      <c r="CL111" s="65">
        <f>Таблица1[[#This Row],[Т12]]-Таблица1[[#This Row],[Т10]]</f>
        <v>3131.0009541241452</v>
      </c>
      <c r="CM111" s="65">
        <f>Таблица1[[#This Row],[Т12]]-Таблица1[[#This Row],[Т9]]</f>
        <v>7203.8167293407023</v>
      </c>
      <c r="CN111" s="65">
        <f>Таблица1[[#This Row],[Т12]]-Таблица1[[#This Row],[Т8]]</f>
        <v>7886.0918727163225</v>
      </c>
      <c r="CO111" s="65">
        <f>Таблица1[[#This Row],[Т12]]-Таблица1[[#This Row],[Т7]]</f>
        <v>8636.1918727164157</v>
      </c>
      <c r="CP111" s="65">
        <f>Таблица1[[#This Row],[Т12]]-Таблица1[[#This Row],[Т6]]</f>
        <v>9763.2771332482807</v>
      </c>
      <c r="CQ111" s="65">
        <f>Таблица1[[#This Row],[Т12]]-Таблица1[[#This Row],[Т5]]</f>
        <v>11607.937135958578</v>
      </c>
      <c r="CR111" s="65">
        <f>Таблица1[[#This Row],[Т12]]-Таблица1[[#This Row],[Т4]]</f>
        <v>12734.944604377262</v>
      </c>
      <c r="CS111" s="65">
        <f>Таблица1[[#This Row],[Т12]]-Таблица1[[#This Row],[Т3]]</f>
        <v>16456.944604377262</v>
      </c>
      <c r="CT111" s="65">
        <f>Таблица1[[#This Row],[Т12]]-Таблица1[[#This Row],[Т2]]</f>
        <v>17521.114259887952</v>
      </c>
      <c r="CU111" s="65">
        <f>Таблица1[[#This Row],[Т12]]-Таблица1[[#This Row],[Т1]]</f>
        <v>19407.414076254703</v>
      </c>
      <c r="CV111" s="65">
        <f>Таблица1[[#This Row],[Lкан_леб,мм]]+Таблица1[[#This Row],[Lкан_дуг, мм]]+Таблица1[[#This Row],[Lкан_прям, мм]]</f>
        <v>3528386.841860381</v>
      </c>
      <c r="CW111" s="60">
        <f>3511128.4-(Таблица1[[#This Row],[Lкан_леб,мм]]+Таблица1[[#This Row],[∆Lлеб из за стрел]])</f>
        <v>2148.9722158741206</v>
      </c>
    </row>
    <row r="112" spans="1:101" x14ac:dyDescent="0.25">
      <c r="A112">
        <v>111</v>
      </c>
      <c r="B112">
        <v>106.10738255033523</v>
      </c>
      <c r="C112">
        <v>-16.09738255033524</v>
      </c>
      <c r="D112">
        <v>-2781.6262939146909</v>
      </c>
      <c r="E112">
        <v>6263.2861597707115</v>
      </c>
      <c r="F112">
        <v>-2063.9931362215893</v>
      </c>
      <c r="G112">
        <v>5500.4113987650599</v>
      </c>
      <c r="H112">
        <v>-2064.1267839146908</v>
      </c>
      <c r="I112">
        <v>4941.6067134976129</v>
      </c>
      <c r="J112">
        <v>1321.6794462730982</v>
      </c>
      <c r="K112">
        <v>13531.239909092476</v>
      </c>
      <c r="L112">
        <v>5824.6429633602975</v>
      </c>
      <c r="M112">
        <v>3509030.9589879285</v>
      </c>
      <c r="N112">
        <v>0</v>
      </c>
      <c r="O112">
        <v>8</v>
      </c>
      <c r="P112">
        <v>-3322.5</v>
      </c>
      <c r="Q112">
        <v>-2811.96</v>
      </c>
      <c r="R112">
        <v>-3280</v>
      </c>
      <c r="S112">
        <v>-914.66</v>
      </c>
      <c r="T112">
        <v>-7002</v>
      </c>
      <c r="U112">
        <v>520.34</v>
      </c>
      <c r="V112">
        <v>-7002.1</v>
      </c>
      <c r="W112">
        <v>2365</v>
      </c>
      <c r="X112">
        <v>-6252</v>
      </c>
      <c r="Y112">
        <v>3800</v>
      </c>
      <c r="Z112">
        <v>-2781.6262939146909</v>
      </c>
      <c r="AA112">
        <v>6263.2861597707115</v>
      </c>
      <c r="AB112">
        <v>0</v>
      </c>
      <c r="AC112">
        <v>1064.1696555107644</v>
      </c>
      <c r="AD112">
        <v>1127.0074684186504</v>
      </c>
      <c r="AE112">
        <v>1127.0852605320265</v>
      </c>
      <c r="AF112">
        <v>689.66710992610831</v>
      </c>
      <c r="AG112">
        <v>1816.7134689727475</v>
      </c>
      <c r="AH112">
        <v>1886.2998163666878</v>
      </c>
      <c r="AI112">
        <v>3721.9999999999995</v>
      </c>
      <c r="AJ112">
        <v>1844.6600027105269</v>
      </c>
      <c r="AK112">
        <v>750.10000000000059</v>
      </c>
      <c r="AL112">
        <v>4006.5006383134669</v>
      </c>
      <c r="AM112">
        <v>1321.6794517017938</v>
      </c>
      <c r="AN112">
        <v>-95.021003558665456</v>
      </c>
      <c r="AO112">
        <v>-180</v>
      </c>
      <c r="AP112">
        <v>-90.003106034687008</v>
      </c>
      <c r="AQ112">
        <v>1.2722218725854067E-14</v>
      </c>
      <c r="AR112">
        <v>-55.073191174565864</v>
      </c>
      <c r="AS112">
        <v>89.999999566492605</v>
      </c>
      <c r="AT112">
        <v>-2400.1625746957502</v>
      </c>
      <c r="AU112">
        <v>-3280</v>
      </c>
      <c r="AV112">
        <v>-7719.4999989457119</v>
      </c>
      <c r="AW112">
        <v>-7002.1</v>
      </c>
      <c r="AX112">
        <v>-5663.7331742142042</v>
      </c>
      <c r="AY112">
        <v>-2064.1262939146905</v>
      </c>
      <c r="AZ112">
        <v>-2730.9252207921031</v>
      </c>
      <c r="BA112">
        <v>-197.16</v>
      </c>
      <c r="BB112">
        <v>520.3011039433311</v>
      </c>
      <c r="BC112">
        <v>3082.5000000000005</v>
      </c>
      <c r="BD112">
        <v>3389.2100394606691</v>
      </c>
      <c r="BE112">
        <v>6263.2861651994108</v>
      </c>
      <c r="BF112">
        <v>-2565.2532760267472</v>
      </c>
      <c r="BG112">
        <v>-7002</v>
      </c>
      <c r="BH112">
        <v>-7719.5999989457123</v>
      </c>
      <c r="BI112">
        <v>-6252</v>
      </c>
      <c r="BJ112">
        <v>-3369.8931197004863</v>
      </c>
      <c r="BK112">
        <v>-2064.1262839146907</v>
      </c>
      <c r="BL112">
        <v>-851.86373761518519</v>
      </c>
      <c r="BM112">
        <v>-197.16</v>
      </c>
      <c r="BN112">
        <v>2364.9611039433312</v>
      </c>
      <c r="BO112">
        <v>3082.5000000000005</v>
      </c>
      <c r="BP112">
        <v>6674.0761203100419</v>
      </c>
      <c r="BQ112">
        <v>4941.6067134976165</v>
      </c>
      <c r="BR112">
        <v>0</v>
      </c>
      <c r="BS112">
        <v>84.97899644133453</v>
      </c>
      <c r="BT112">
        <v>89.996893965312992</v>
      </c>
      <c r="BU112">
        <v>90.003106034687022</v>
      </c>
      <c r="BV112">
        <v>55.073191174565878</v>
      </c>
      <c r="BW112">
        <v>145.07319074105848</v>
      </c>
      <c r="BX112" s="69">
        <f>Таблица1[[#This Row],[Lкан_леб,мм]]</f>
        <v>3509030.9589879285</v>
      </c>
      <c r="BY112" s="65">
        <f>Таблица1[[#This Row],[Т1]]+Таблица1[[#This Row],[Lпрям1, мм]]</f>
        <v>3510917.2588042952</v>
      </c>
      <c r="BZ112" s="65">
        <f>Таблица1[[#This Row],[Т2]]+Таблица1[[#This Row],[Lдуг 2,мм]]</f>
        <v>3511981.4284598059</v>
      </c>
      <c r="CA112" s="65">
        <f>Таблица1[[#This Row],[Т3]]+Таблица1[[#This Row],[Lпрям2, мм]]</f>
        <v>3515703.4284598059</v>
      </c>
      <c r="CB112" s="65">
        <f>Таблица1[[#This Row],[Т4]]+Таблица1[[#This Row],[Lдуг 3,мм]]</f>
        <v>3516830.4359282246</v>
      </c>
      <c r="CC112" s="65">
        <f>Таблица1[[#This Row],[Т5]]+Таблица1[[#This Row],[Lпрям3, мм]]</f>
        <v>3518675.0959309349</v>
      </c>
      <c r="CD112" s="65">
        <f>Таблица1[[#This Row],[Т6]]+Таблица1[[#This Row],[Lдуг 4,мм]]</f>
        <v>3519802.1811914667</v>
      </c>
      <c r="CE112" s="65">
        <f>Таблица1[[#This Row],[Т7]]+Таблица1[[#This Row],[Lпрям4, мм]]</f>
        <v>3520552.2811914668</v>
      </c>
      <c r="CF112" s="72">
        <f>Таблица1[[#This Row],[Т8]]+Таблица1[[#This Row],[Lдуг 5,мм]]</f>
        <v>3521241.9483013931</v>
      </c>
      <c r="CG112" s="65">
        <f>Таблица1[[#This Row],[Т9]]+Таблица1[[#This Row],[Lпрям5, мм]]</f>
        <v>3525248.4489397067</v>
      </c>
      <c r="CH112" s="65">
        <f>Таблица1[[#This Row],[Т10]]+Таблица1[[#This Row],[Lдуг 6,мм]]</f>
        <v>3527065.1624086793</v>
      </c>
      <c r="CI112" s="66">
        <f>Таблица1[[#This Row],[Т11]]+Таблица1[[#This Row],[Lпрям6, мм]]</f>
        <v>3528386.841860381</v>
      </c>
      <c r="CJ112" s="64">
        <f>Таблица1[[#This Row],[Т12]]-Таблица1[[#This Row],[Т12]]</f>
        <v>0</v>
      </c>
      <c r="CK112" s="65">
        <f>Таблица1[[#This Row],[Т12]]-Таблица1[[#This Row],[Т11]]</f>
        <v>1321.679451701697</v>
      </c>
      <c r="CL112" s="65">
        <f>Таблица1[[#This Row],[Т12]]-Таблица1[[#This Row],[Т10]]</f>
        <v>3138.3929206742905</v>
      </c>
      <c r="CM112" s="65">
        <f>Таблица1[[#This Row],[Т12]]-Таблица1[[#This Row],[Т9]]</f>
        <v>7144.893558987882</v>
      </c>
      <c r="CN112" s="65">
        <f>Таблица1[[#This Row],[Т12]]-Таблица1[[#This Row],[Т8]]</f>
        <v>7834.5606689141132</v>
      </c>
      <c r="CO112" s="65">
        <f>Таблица1[[#This Row],[Т12]]-Таблица1[[#This Row],[Т7]]</f>
        <v>8584.6606689142063</v>
      </c>
      <c r="CP112" s="65">
        <f>Таблица1[[#This Row],[Т12]]-Таблица1[[#This Row],[Т6]]</f>
        <v>9711.7459294460714</v>
      </c>
      <c r="CQ112" s="65">
        <f>Таблица1[[#This Row],[Т12]]-Таблица1[[#This Row],[Т5]]</f>
        <v>11556.405932156369</v>
      </c>
      <c r="CR112" s="65">
        <f>Таблица1[[#This Row],[Т12]]-Таблица1[[#This Row],[Т4]]</f>
        <v>12683.413400575053</v>
      </c>
      <c r="CS112" s="65">
        <f>Таблица1[[#This Row],[Т12]]-Таблица1[[#This Row],[Т3]]</f>
        <v>16405.413400575053</v>
      </c>
      <c r="CT112" s="65">
        <f>Таблица1[[#This Row],[Т12]]-Таблица1[[#This Row],[Т2]]</f>
        <v>17469.583056085743</v>
      </c>
      <c r="CU112" s="65">
        <f>Таблица1[[#This Row],[Т12]]-Таблица1[[#This Row],[Т1]]</f>
        <v>19355.882872452494</v>
      </c>
      <c r="CV112" s="65">
        <f>Таблица1[[#This Row],[Lкан_леб,мм]]+Таблица1[[#This Row],[Lкан_дуг, мм]]+Таблица1[[#This Row],[Lкан_прям, мм]]</f>
        <v>3528386.8418603814</v>
      </c>
      <c r="CW112" s="60">
        <f>3511128.4-(Таблица1[[#This Row],[Lкан_леб,мм]]+Таблица1[[#This Row],[∆Lлеб из за стрел]])</f>
        <v>2097.4410120714456</v>
      </c>
    </row>
    <row r="113" spans="1:101" x14ac:dyDescent="0.25">
      <c r="A113">
        <v>112</v>
      </c>
      <c r="B113">
        <v>106.61744966442919</v>
      </c>
      <c r="C113">
        <v>-16.607449664429193</v>
      </c>
      <c r="D113">
        <v>-2845.1813187643884</v>
      </c>
      <c r="E113">
        <v>6244.6261909681962</v>
      </c>
      <c r="F113">
        <v>-2127.5481610712868</v>
      </c>
      <c r="G113">
        <v>5481.7514299625454</v>
      </c>
      <c r="H113">
        <v>-2127.6818087643883</v>
      </c>
      <c r="I113">
        <v>4922.946744695626</v>
      </c>
      <c r="J113">
        <v>1321.6794462725704</v>
      </c>
      <c r="K113">
        <v>13464.712080378013</v>
      </c>
      <c r="L113">
        <v>5839.7018679113362</v>
      </c>
      <c r="M113">
        <v>3509082.4279120914</v>
      </c>
      <c r="N113">
        <v>0</v>
      </c>
      <c r="O113">
        <v>8</v>
      </c>
      <c r="P113">
        <v>-3322.5</v>
      </c>
      <c r="Q113">
        <v>-2811.96</v>
      </c>
      <c r="R113">
        <v>-3280</v>
      </c>
      <c r="S113">
        <v>-914.66</v>
      </c>
      <c r="T113">
        <v>-7002</v>
      </c>
      <c r="U113">
        <v>520.34</v>
      </c>
      <c r="V113">
        <v>-7002.1</v>
      </c>
      <c r="W113">
        <v>2365</v>
      </c>
      <c r="X113">
        <v>-6252</v>
      </c>
      <c r="Y113">
        <v>3800</v>
      </c>
      <c r="Z113">
        <v>-2845.1813187643884</v>
      </c>
      <c r="AA113">
        <v>6244.6261909681962</v>
      </c>
      <c r="AB113">
        <v>0</v>
      </c>
      <c r="AC113">
        <v>1064.1696555107644</v>
      </c>
      <c r="AD113">
        <v>1127.0074684186504</v>
      </c>
      <c r="AE113">
        <v>1127.0852605320265</v>
      </c>
      <c r="AF113">
        <v>697.19656220162824</v>
      </c>
      <c r="AG113">
        <v>1824.2429212482671</v>
      </c>
      <c r="AH113">
        <v>1886.2998163666878</v>
      </c>
      <c r="AI113">
        <v>3721.9999999999995</v>
      </c>
      <c r="AJ113">
        <v>1844.6600027105269</v>
      </c>
      <c r="AK113">
        <v>750.10000000000059</v>
      </c>
      <c r="AL113">
        <v>3939.9728095995315</v>
      </c>
      <c r="AM113">
        <v>1321.6794517012661</v>
      </c>
      <c r="AN113">
        <v>-95.021003558665456</v>
      </c>
      <c r="AO113">
        <v>-180</v>
      </c>
      <c r="AP113">
        <v>-90.003106034687008</v>
      </c>
      <c r="AQ113">
        <v>1.2722218725854067E-14</v>
      </c>
      <c r="AR113">
        <v>-55.674453665760929</v>
      </c>
      <c r="AS113">
        <v>89.999999566492605</v>
      </c>
      <c r="AT113">
        <v>-2400.1625746957502</v>
      </c>
      <c r="AU113">
        <v>-3280</v>
      </c>
      <c r="AV113">
        <v>-7719.4999989457119</v>
      </c>
      <c r="AW113">
        <v>-7002.1</v>
      </c>
      <c r="AX113">
        <v>-5659.4548102475392</v>
      </c>
      <c r="AY113">
        <v>-2127.6813187643879</v>
      </c>
      <c r="AZ113">
        <v>-2730.9252207921031</v>
      </c>
      <c r="BA113">
        <v>-197.16</v>
      </c>
      <c r="BB113">
        <v>520.3011039433311</v>
      </c>
      <c r="BC113">
        <v>3082.5000000000005</v>
      </c>
      <c r="BD113">
        <v>3395.405822951911</v>
      </c>
      <c r="BE113">
        <v>6244.6261963968955</v>
      </c>
      <c r="BF113">
        <v>-2565.2532760267472</v>
      </c>
      <c r="BG113">
        <v>-7002</v>
      </c>
      <c r="BH113">
        <v>-7719.5999989457123</v>
      </c>
      <c r="BI113">
        <v>-6252</v>
      </c>
      <c r="BJ113">
        <v>-3437.7265085168488</v>
      </c>
      <c r="BK113">
        <v>-2127.6813087643882</v>
      </c>
      <c r="BL113">
        <v>-851.86373761518519</v>
      </c>
      <c r="BM113">
        <v>-197.16</v>
      </c>
      <c r="BN113">
        <v>2364.9611039433312</v>
      </c>
      <c r="BO113">
        <v>3082.5000000000005</v>
      </c>
      <c r="BP113">
        <v>6649.2203680162856</v>
      </c>
      <c r="BQ113">
        <v>4922.9467446956287</v>
      </c>
      <c r="BR113">
        <v>0</v>
      </c>
      <c r="BS113">
        <v>84.97899644133453</v>
      </c>
      <c r="BT113">
        <v>89.996893965312992</v>
      </c>
      <c r="BU113">
        <v>90.003106034687022</v>
      </c>
      <c r="BV113">
        <v>55.674453665760943</v>
      </c>
      <c r="BW113">
        <v>145.67445323225354</v>
      </c>
      <c r="BX113" s="69">
        <f>Таблица1[[#This Row],[Lкан_леб,мм]]</f>
        <v>3509082.4279120914</v>
      </c>
      <c r="BY113" s="65">
        <f>Таблица1[[#This Row],[Т1]]+Таблица1[[#This Row],[Lпрям1, мм]]</f>
        <v>3510968.7277284581</v>
      </c>
      <c r="BZ113" s="65">
        <f>Таблица1[[#This Row],[Т2]]+Таблица1[[#This Row],[Lдуг 2,мм]]</f>
        <v>3512032.8973839688</v>
      </c>
      <c r="CA113" s="65">
        <f>Таблица1[[#This Row],[Т3]]+Таблица1[[#This Row],[Lпрям2, мм]]</f>
        <v>3515754.8973839688</v>
      </c>
      <c r="CB113" s="65">
        <f>Таблица1[[#This Row],[Т4]]+Таблица1[[#This Row],[Lдуг 3,мм]]</f>
        <v>3516881.9048523875</v>
      </c>
      <c r="CC113" s="65">
        <f>Таблица1[[#This Row],[Т5]]+Таблица1[[#This Row],[Lпрям3, мм]]</f>
        <v>3518726.5648550978</v>
      </c>
      <c r="CD113" s="65">
        <f>Таблица1[[#This Row],[Т6]]+Таблица1[[#This Row],[Lдуг 4,мм]]</f>
        <v>3519853.6501156297</v>
      </c>
      <c r="CE113" s="65">
        <f>Таблица1[[#This Row],[Т7]]+Таблица1[[#This Row],[Lпрям4, мм]]</f>
        <v>3520603.7501156298</v>
      </c>
      <c r="CF113" s="72">
        <f>Таблица1[[#This Row],[Т8]]+Таблица1[[#This Row],[Lдуг 5,мм]]</f>
        <v>3521300.9466778315</v>
      </c>
      <c r="CG113" s="65">
        <f>Таблица1[[#This Row],[Т9]]+Таблица1[[#This Row],[Lпрям5, мм]]</f>
        <v>3525240.9194874312</v>
      </c>
      <c r="CH113" s="65">
        <f>Таблица1[[#This Row],[Т10]]+Таблица1[[#This Row],[Lдуг 6,мм]]</f>
        <v>3527065.1624086793</v>
      </c>
      <c r="CI113" s="66">
        <f>Таблица1[[#This Row],[Т11]]+Таблица1[[#This Row],[Lпрям6, мм]]</f>
        <v>3528386.8418603805</v>
      </c>
      <c r="CJ113" s="64">
        <f>Таблица1[[#This Row],[Т12]]-Таблица1[[#This Row],[Т12]]</f>
        <v>0</v>
      </c>
      <c r="CK113" s="65">
        <f>Таблица1[[#This Row],[Т12]]-Таблица1[[#This Row],[Т11]]</f>
        <v>1321.6794517012313</v>
      </c>
      <c r="CL113" s="65">
        <f>Таблица1[[#This Row],[Т12]]-Таблица1[[#This Row],[Т10]]</f>
        <v>3145.9223729493096</v>
      </c>
      <c r="CM113" s="65">
        <f>Таблица1[[#This Row],[Т12]]-Таблица1[[#This Row],[Т9]]</f>
        <v>7085.8951825490221</v>
      </c>
      <c r="CN113" s="65">
        <f>Таблица1[[#This Row],[Т12]]-Таблица1[[#This Row],[Т8]]</f>
        <v>7783.0917447507381</v>
      </c>
      <c r="CO113" s="65">
        <f>Таблица1[[#This Row],[Т12]]-Таблица1[[#This Row],[Т7]]</f>
        <v>8533.1917447508313</v>
      </c>
      <c r="CP113" s="65">
        <f>Таблица1[[#This Row],[Т12]]-Таблица1[[#This Row],[Т6]]</f>
        <v>9660.2770052826963</v>
      </c>
      <c r="CQ113" s="65">
        <f>Таблица1[[#This Row],[Т12]]-Таблица1[[#This Row],[Т5]]</f>
        <v>11504.937007992994</v>
      </c>
      <c r="CR113" s="65">
        <f>Таблица1[[#This Row],[Т12]]-Таблица1[[#This Row],[Т4]]</f>
        <v>12631.944476411678</v>
      </c>
      <c r="CS113" s="65">
        <f>Таблица1[[#This Row],[Т12]]-Таблица1[[#This Row],[Т3]]</f>
        <v>16353.944476411678</v>
      </c>
      <c r="CT113" s="65">
        <f>Таблица1[[#This Row],[Т12]]-Таблица1[[#This Row],[Т2]]</f>
        <v>17418.114131922368</v>
      </c>
      <c r="CU113" s="65">
        <f>Таблица1[[#This Row],[Т12]]-Таблица1[[#This Row],[Т1]]</f>
        <v>19304.413948289119</v>
      </c>
      <c r="CV113" s="65">
        <f>Таблица1[[#This Row],[Lкан_леб,мм]]+Таблица1[[#This Row],[Lкан_дуг, мм]]+Таблица1[[#This Row],[Lкан_прям, мм]]</f>
        <v>3528386.841860381</v>
      </c>
      <c r="CW113" s="60">
        <f>3511128.4-(Таблица1[[#This Row],[Lкан_леб,мм]]+Таблица1[[#This Row],[∆Lлеб из за стрел]])</f>
        <v>2045.9720879085362</v>
      </c>
    </row>
    <row r="114" spans="1:101" x14ac:dyDescent="0.25">
      <c r="A114">
        <v>113</v>
      </c>
      <c r="B114">
        <v>107.12751677852314</v>
      </c>
      <c r="C114">
        <v>-17.11751677852315</v>
      </c>
      <c r="D114">
        <v>-2908.5677098149222</v>
      </c>
      <c r="E114">
        <v>6225.4011799423151</v>
      </c>
      <c r="F114">
        <v>-2190.9345521218206</v>
      </c>
      <c r="G114">
        <v>5462.5264189366635</v>
      </c>
      <c r="H114">
        <v>-2191.0681998149221</v>
      </c>
      <c r="I114">
        <v>4903.7217336694202</v>
      </c>
      <c r="J114">
        <v>1321.6794462728947</v>
      </c>
      <c r="K114">
        <v>13397.966008618692</v>
      </c>
      <c r="L114">
        <v>5855.0496151466987</v>
      </c>
      <c r="M114">
        <v>3509133.8262366159</v>
      </c>
      <c r="N114">
        <v>0</v>
      </c>
      <c r="O114">
        <v>8</v>
      </c>
      <c r="P114">
        <v>-3322.5</v>
      </c>
      <c r="Q114">
        <v>-2811.96</v>
      </c>
      <c r="R114">
        <v>-3280</v>
      </c>
      <c r="S114">
        <v>-914.66</v>
      </c>
      <c r="T114">
        <v>-7002</v>
      </c>
      <c r="U114">
        <v>520.34</v>
      </c>
      <c r="V114">
        <v>-7002.1</v>
      </c>
      <c r="W114">
        <v>2365</v>
      </c>
      <c r="X114">
        <v>-6252</v>
      </c>
      <c r="Y114">
        <v>3800</v>
      </c>
      <c r="Z114">
        <v>-2908.5677098149222</v>
      </c>
      <c r="AA114">
        <v>6225.4011799423151</v>
      </c>
      <c r="AB114">
        <v>0</v>
      </c>
      <c r="AC114">
        <v>1064.1696555107644</v>
      </c>
      <c r="AD114">
        <v>1127.0074684186504</v>
      </c>
      <c r="AE114">
        <v>1127.0852605320265</v>
      </c>
      <c r="AF114">
        <v>704.87043581930959</v>
      </c>
      <c r="AG114">
        <v>1831.9167948659488</v>
      </c>
      <c r="AH114">
        <v>1886.2998163666878</v>
      </c>
      <c r="AI114">
        <v>3721.9999999999995</v>
      </c>
      <c r="AJ114">
        <v>1844.6600027105269</v>
      </c>
      <c r="AK114">
        <v>750.10000000000059</v>
      </c>
      <c r="AL114">
        <v>3873.226737839886</v>
      </c>
      <c r="AM114">
        <v>1321.6794517015903</v>
      </c>
      <c r="AN114">
        <v>-95.021003558665456</v>
      </c>
      <c r="AO114">
        <v>-180</v>
      </c>
      <c r="AP114">
        <v>-90.003106034687008</v>
      </c>
      <c r="AQ114">
        <v>1.2722218725854067E-14</v>
      </c>
      <c r="AR114">
        <v>-56.287248886401947</v>
      </c>
      <c r="AS114">
        <v>89.999999566492619</v>
      </c>
      <c r="AT114">
        <v>-2400.1625746957502</v>
      </c>
      <c r="AU114">
        <v>-3280</v>
      </c>
      <c r="AV114">
        <v>-7719.4999989457119</v>
      </c>
      <c r="AW114">
        <v>-7002.1</v>
      </c>
      <c r="AX114">
        <v>-5655.1615290713553</v>
      </c>
      <c r="AY114">
        <v>-2191.0677098149217</v>
      </c>
      <c r="AZ114">
        <v>-2730.9252207921031</v>
      </c>
      <c r="BA114">
        <v>-197.16</v>
      </c>
      <c r="BB114">
        <v>520.3011039433311</v>
      </c>
      <c r="BC114">
        <v>3082.5000000000005</v>
      </c>
      <c r="BD114">
        <v>3401.7662876908112</v>
      </c>
      <c r="BE114">
        <v>6225.4011853710144</v>
      </c>
      <c r="BF114">
        <v>-2565.2532760267472</v>
      </c>
      <c r="BG114">
        <v>-7002</v>
      </c>
      <c r="BH114">
        <v>-7719.5999989457123</v>
      </c>
      <c r="BI114">
        <v>-6252</v>
      </c>
      <c r="BJ114">
        <v>-3505.406180743566</v>
      </c>
      <c r="BK114">
        <v>-2191.067699814922</v>
      </c>
      <c r="BL114">
        <v>-851.86373761518519</v>
      </c>
      <c r="BM114">
        <v>-197.16</v>
      </c>
      <c r="BN114">
        <v>2364.9611039433312</v>
      </c>
      <c r="BO114">
        <v>3082.5000000000005</v>
      </c>
      <c r="BP114">
        <v>6623.6348922515044</v>
      </c>
      <c r="BQ114">
        <v>4903.7217336694239</v>
      </c>
      <c r="BR114">
        <v>0</v>
      </c>
      <c r="BS114">
        <v>84.97899644133453</v>
      </c>
      <c r="BT114">
        <v>89.996893965312992</v>
      </c>
      <c r="BU114">
        <v>90.003106034687022</v>
      </c>
      <c r="BV114">
        <v>56.287248886401962</v>
      </c>
      <c r="BW114">
        <v>146.28724845289457</v>
      </c>
      <c r="BX114" s="69">
        <f>Таблица1[[#This Row],[Lкан_леб,мм]]</f>
        <v>3509133.8262366159</v>
      </c>
      <c r="BY114" s="65">
        <f>Таблица1[[#This Row],[Т1]]+Таблица1[[#This Row],[Lпрям1, мм]]</f>
        <v>3511020.1260529826</v>
      </c>
      <c r="BZ114" s="65">
        <f>Таблица1[[#This Row],[Т2]]+Таблица1[[#This Row],[Lдуг 2,мм]]</f>
        <v>3512084.2957084933</v>
      </c>
      <c r="CA114" s="65">
        <f>Таблица1[[#This Row],[Т3]]+Таблица1[[#This Row],[Lпрям2, мм]]</f>
        <v>3515806.2957084933</v>
      </c>
      <c r="CB114" s="65">
        <f>Таблица1[[#This Row],[Т4]]+Таблица1[[#This Row],[Lдуг 3,мм]]</f>
        <v>3516933.303176912</v>
      </c>
      <c r="CC114" s="65">
        <f>Таблица1[[#This Row],[Т5]]+Таблица1[[#This Row],[Lпрям3, мм]]</f>
        <v>3518777.9631796223</v>
      </c>
      <c r="CD114" s="65">
        <f>Таблица1[[#This Row],[Т6]]+Таблица1[[#This Row],[Lдуг 4,мм]]</f>
        <v>3519905.0484401542</v>
      </c>
      <c r="CE114" s="65">
        <f>Таблица1[[#This Row],[Т7]]+Таблица1[[#This Row],[Lпрям4, мм]]</f>
        <v>3520655.1484401543</v>
      </c>
      <c r="CF114" s="72">
        <f>Таблица1[[#This Row],[Т8]]+Таблица1[[#This Row],[Lдуг 5,мм]]</f>
        <v>3521360.0188759738</v>
      </c>
      <c r="CG114" s="65">
        <f>Таблица1[[#This Row],[Т9]]+Таблица1[[#This Row],[Lпрям5, мм]]</f>
        <v>3525233.2456138139</v>
      </c>
      <c r="CH114" s="65">
        <f>Таблица1[[#This Row],[Т10]]+Таблица1[[#This Row],[Lдуг 6,мм]]</f>
        <v>3527065.1624086797</v>
      </c>
      <c r="CI114" s="66">
        <f>Таблица1[[#This Row],[Т11]]+Таблица1[[#This Row],[Lпрям6, мм]]</f>
        <v>3528386.8418603814</v>
      </c>
      <c r="CJ114" s="64">
        <f>Таблица1[[#This Row],[Т12]]-Таблица1[[#This Row],[Т12]]</f>
        <v>0</v>
      </c>
      <c r="CK114" s="65">
        <f>Таблица1[[#This Row],[Т12]]-Таблица1[[#This Row],[Т11]]</f>
        <v>1321.679451701697</v>
      </c>
      <c r="CL114" s="65">
        <f>Таблица1[[#This Row],[Т12]]-Таблица1[[#This Row],[Т10]]</f>
        <v>3153.5962465675548</v>
      </c>
      <c r="CM114" s="65">
        <f>Таблица1[[#This Row],[Т12]]-Таблица1[[#This Row],[Т9]]</f>
        <v>7026.8229844076559</v>
      </c>
      <c r="CN114" s="65">
        <f>Таблица1[[#This Row],[Т12]]-Таблица1[[#This Row],[Т8]]</f>
        <v>7731.6934202271514</v>
      </c>
      <c r="CO114" s="65">
        <f>Таблица1[[#This Row],[Т12]]-Таблица1[[#This Row],[Т7]]</f>
        <v>8481.7934202272445</v>
      </c>
      <c r="CP114" s="65">
        <f>Таблица1[[#This Row],[Т12]]-Таблица1[[#This Row],[Т6]]</f>
        <v>9608.8786807591096</v>
      </c>
      <c r="CQ114" s="65">
        <f>Таблица1[[#This Row],[Т12]]-Таблица1[[#This Row],[Т5]]</f>
        <v>11453.538683469407</v>
      </c>
      <c r="CR114" s="65">
        <f>Таблица1[[#This Row],[Т12]]-Таблица1[[#This Row],[Т4]]</f>
        <v>12580.546151888091</v>
      </c>
      <c r="CS114" s="65">
        <f>Таблица1[[#This Row],[Т12]]-Таблица1[[#This Row],[Т3]]</f>
        <v>16302.546151888091</v>
      </c>
      <c r="CT114" s="65">
        <f>Таблица1[[#This Row],[Т12]]-Таблица1[[#This Row],[Т2]]</f>
        <v>17366.715807398781</v>
      </c>
      <c r="CU114" s="65">
        <f>Таблица1[[#This Row],[Т12]]-Таблица1[[#This Row],[Т1]]</f>
        <v>19253.015623765532</v>
      </c>
      <c r="CV114" s="65">
        <f>Таблица1[[#This Row],[Lкан_леб,мм]]+Таблица1[[#This Row],[Lкан_дуг, мм]]+Таблица1[[#This Row],[Lкан_прям, мм]]</f>
        <v>3528386.841860381</v>
      </c>
      <c r="CW114" s="60">
        <f>3511128.4-(Таблица1[[#This Row],[Lкан_леб,мм]]+Таблица1[[#This Row],[∆Lлеб из за стрел]])</f>
        <v>1994.5737633840181</v>
      </c>
    </row>
    <row r="115" spans="1:101" x14ac:dyDescent="0.25">
      <c r="A115">
        <v>114</v>
      </c>
      <c r="B115">
        <v>107.6375838926171</v>
      </c>
      <c r="C115">
        <v>-17.627583892617107</v>
      </c>
      <c r="D115">
        <v>-2971.7804436110127</v>
      </c>
      <c r="E115">
        <v>6205.6126503005989</v>
      </c>
      <c r="F115">
        <v>-2254.1472859179112</v>
      </c>
      <c r="G115">
        <v>5442.7378892949482</v>
      </c>
      <c r="H115">
        <v>-2254.2809336110126</v>
      </c>
      <c r="I115">
        <v>4883.9332040276095</v>
      </c>
      <c r="J115">
        <v>1321.6794462729897</v>
      </c>
      <c r="K115">
        <v>13330.995641729633</v>
      </c>
      <c r="L115">
        <v>5870.7010470040295</v>
      </c>
      <c r="M115">
        <v>3509185.1451716474</v>
      </c>
      <c r="N115">
        <v>0</v>
      </c>
      <c r="O115">
        <v>8</v>
      </c>
      <c r="P115">
        <v>-3322.5</v>
      </c>
      <c r="Q115">
        <v>-2811.96</v>
      </c>
      <c r="R115">
        <v>-3280</v>
      </c>
      <c r="S115">
        <v>-914.66</v>
      </c>
      <c r="T115">
        <v>-7002</v>
      </c>
      <c r="U115">
        <v>520.34</v>
      </c>
      <c r="V115">
        <v>-7002.1</v>
      </c>
      <c r="W115">
        <v>2365</v>
      </c>
      <c r="X115">
        <v>-6252</v>
      </c>
      <c r="Y115">
        <v>3800</v>
      </c>
      <c r="Z115">
        <v>-2971.7804436110127</v>
      </c>
      <c r="AA115">
        <v>6205.6126503005989</v>
      </c>
      <c r="AB115">
        <v>0</v>
      </c>
      <c r="AC115">
        <v>1064.1696555107644</v>
      </c>
      <c r="AD115">
        <v>1127.0074684186504</v>
      </c>
      <c r="AE115">
        <v>1127.0852605320265</v>
      </c>
      <c r="AF115">
        <v>712.69615174797445</v>
      </c>
      <c r="AG115">
        <v>1839.7425107946137</v>
      </c>
      <c r="AH115">
        <v>1886.2998163666878</v>
      </c>
      <c r="AI115">
        <v>3721.9999999999995</v>
      </c>
      <c r="AJ115">
        <v>1844.6600027105269</v>
      </c>
      <c r="AK115">
        <v>750.10000000000059</v>
      </c>
      <c r="AL115">
        <v>3806.2563709507322</v>
      </c>
      <c r="AM115">
        <v>1321.6794517016854</v>
      </c>
      <c r="AN115">
        <v>-95.021003558665456</v>
      </c>
      <c r="AO115">
        <v>-180</v>
      </c>
      <c r="AP115">
        <v>-90.003106034687008</v>
      </c>
      <c r="AQ115">
        <v>1.2722218725854067E-14</v>
      </c>
      <c r="AR115">
        <v>-56.912169436061596</v>
      </c>
      <c r="AS115">
        <v>89.999999566492619</v>
      </c>
      <c r="AT115">
        <v>-2400.1625746957502</v>
      </c>
      <c r="AU115">
        <v>-3280</v>
      </c>
      <c r="AV115">
        <v>-7719.4999989457119</v>
      </c>
      <c r="AW115">
        <v>-7002.1</v>
      </c>
      <c r="AX115">
        <v>-5650.8536113649025</v>
      </c>
      <c r="AY115">
        <v>-2254.2804436110123</v>
      </c>
      <c r="AZ115">
        <v>-2730.9252207921031</v>
      </c>
      <c r="BA115">
        <v>-197.16</v>
      </c>
      <c r="BB115">
        <v>520.3011039433311</v>
      </c>
      <c r="BC115">
        <v>3082.5000000000005</v>
      </c>
      <c r="BD115">
        <v>3408.2995156615443</v>
      </c>
      <c r="BE115">
        <v>6205.6126557292982</v>
      </c>
      <c r="BF115">
        <v>-2565.2532760267472</v>
      </c>
      <c r="BG115">
        <v>-7002</v>
      </c>
      <c r="BH115">
        <v>-7719.5999989457123</v>
      </c>
      <c r="BI115">
        <v>-6252</v>
      </c>
      <c r="BJ115">
        <v>-3572.9268322461098</v>
      </c>
      <c r="BK115">
        <v>-2254.2804336110125</v>
      </c>
      <c r="BL115">
        <v>-851.86373761518519</v>
      </c>
      <c r="BM115">
        <v>-197.16</v>
      </c>
      <c r="BN115">
        <v>2364.9611039433312</v>
      </c>
      <c r="BO115">
        <v>3082.5000000000005</v>
      </c>
      <c r="BP115">
        <v>6597.3131346390555</v>
      </c>
      <c r="BQ115">
        <v>4883.9332040276131</v>
      </c>
      <c r="BR115">
        <v>0</v>
      </c>
      <c r="BS115">
        <v>84.97899644133453</v>
      </c>
      <c r="BT115">
        <v>89.996893965312992</v>
      </c>
      <c r="BU115">
        <v>90.003106034687022</v>
      </c>
      <c r="BV115">
        <v>56.91216943606161</v>
      </c>
      <c r="BW115">
        <v>146.91216900255421</v>
      </c>
      <c r="BX115" s="69">
        <f>Таблица1[[#This Row],[Lкан_леб,мм]]</f>
        <v>3509185.1451716474</v>
      </c>
      <c r="BY115" s="65">
        <f>Таблица1[[#This Row],[Т1]]+Таблица1[[#This Row],[Lпрям1, мм]]</f>
        <v>3511071.4449880142</v>
      </c>
      <c r="BZ115" s="65">
        <f>Таблица1[[#This Row],[Т2]]+Таблица1[[#This Row],[Lдуг 2,мм]]</f>
        <v>3512135.6146435249</v>
      </c>
      <c r="CA115" s="65">
        <f>Таблица1[[#This Row],[Т3]]+Таблица1[[#This Row],[Lпрям2, мм]]</f>
        <v>3515857.6146435249</v>
      </c>
      <c r="CB115" s="65">
        <f>Таблица1[[#This Row],[Т4]]+Таблица1[[#This Row],[Lдуг 3,мм]]</f>
        <v>3516984.6221119436</v>
      </c>
      <c r="CC115" s="65">
        <f>Таблица1[[#This Row],[Т5]]+Таблица1[[#This Row],[Lпрям3, мм]]</f>
        <v>3518829.2821146538</v>
      </c>
      <c r="CD115" s="65">
        <f>Таблица1[[#This Row],[Т6]]+Таблица1[[#This Row],[Lдуг 4,мм]]</f>
        <v>3519956.3673751857</v>
      </c>
      <c r="CE115" s="65">
        <f>Таблица1[[#This Row],[Т7]]+Таблица1[[#This Row],[Lпрям4, мм]]</f>
        <v>3520706.4673751858</v>
      </c>
      <c r="CF115" s="72">
        <f>Таблица1[[#This Row],[Т8]]+Таблица1[[#This Row],[Lдуг 5,мм]]</f>
        <v>3521419.1635269336</v>
      </c>
      <c r="CG115" s="65">
        <f>Таблица1[[#This Row],[Т9]]+Таблица1[[#This Row],[Lпрям5, мм]]</f>
        <v>3525225.4198978846</v>
      </c>
      <c r="CH115" s="65">
        <f>Таблица1[[#This Row],[Т10]]+Таблица1[[#This Row],[Lдуг 6,мм]]</f>
        <v>3527065.1624086793</v>
      </c>
      <c r="CI115" s="66">
        <f>Таблица1[[#This Row],[Т11]]+Таблица1[[#This Row],[Lпрям6, мм]]</f>
        <v>3528386.841860381</v>
      </c>
      <c r="CJ115" s="64">
        <f>Таблица1[[#This Row],[Т12]]-Таблица1[[#This Row],[Т12]]</f>
        <v>0</v>
      </c>
      <c r="CK115" s="65">
        <f>Таблица1[[#This Row],[Т12]]-Таблица1[[#This Row],[Т11]]</f>
        <v>1321.679451701697</v>
      </c>
      <c r="CL115" s="65">
        <f>Таблица1[[#This Row],[Т12]]-Таблица1[[#This Row],[Т10]]</f>
        <v>3161.4219624963589</v>
      </c>
      <c r="CM115" s="65">
        <f>Таблица1[[#This Row],[Т12]]-Таблица1[[#This Row],[Т9]]</f>
        <v>6967.6783334473148</v>
      </c>
      <c r="CN115" s="65">
        <f>Таблица1[[#This Row],[Т12]]-Таблица1[[#This Row],[Т8]]</f>
        <v>7680.3744851951487</v>
      </c>
      <c r="CO115" s="65">
        <f>Таблица1[[#This Row],[Т12]]-Таблица1[[#This Row],[Т7]]</f>
        <v>8430.4744851952419</v>
      </c>
      <c r="CP115" s="65">
        <f>Таблица1[[#This Row],[Т12]]-Таблица1[[#This Row],[Т6]]</f>
        <v>9557.5597457271069</v>
      </c>
      <c r="CQ115" s="65">
        <f>Таблица1[[#This Row],[Т12]]-Таблица1[[#This Row],[Т5]]</f>
        <v>11402.219748437405</v>
      </c>
      <c r="CR115" s="65">
        <f>Таблица1[[#This Row],[Т12]]-Таблица1[[#This Row],[Т4]]</f>
        <v>12529.227216856088</v>
      </c>
      <c r="CS115" s="65">
        <f>Таблица1[[#This Row],[Т12]]-Таблица1[[#This Row],[Т3]]</f>
        <v>16251.227216856088</v>
      </c>
      <c r="CT115" s="65">
        <f>Таблица1[[#This Row],[Т12]]-Таблица1[[#This Row],[Т2]]</f>
        <v>17315.396872366779</v>
      </c>
      <c r="CU115" s="65">
        <f>Таблица1[[#This Row],[Т12]]-Таблица1[[#This Row],[Т1]]</f>
        <v>19201.696688733529</v>
      </c>
      <c r="CV115" s="65">
        <f>Таблица1[[#This Row],[Lкан_леб,мм]]+Таблица1[[#This Row],[Lкан_дуг, мм]]+Таблица1[[#This Row],[Lкан_прям, мм]]</f>
        <v>3528386.8418603814</v>
      </c>
      <c r="CW115" s="60">
        <f>3511128.4-(Таблица1[[#This Row],[Lкан_леб,мм]]+Таблица1[[#This Row],[∆Lлеб из за стрел]])</f>
        <v>1943.2548283524811</v>
      </c>
    </row>
    <row r="116" spans="1:101" x14ac:dyDescent="0.25">
      <c r="A116">
        <v>115</v>
      </c>
      <c r="B116">
        <v>108.14765100671106</v>
      </c>
      <c r="C116">
        <v>-18.137651006711064</v>
      </c>
      <c r="D116">
        <v>-3034.8145104599498</v>
      </c>
      <c r="E116">
        <v>6185.2621703101831</v>
      </c>
      <c r="F116">
        <v>-2317.1813527668482</v>
      </c>
      <c r="G116">
        <v>5422.3874093045333</v>
      </c>
      <c r="H116">
        <v>-2317.3150004599497</v>
      </c>
      <c r="I116">
        <v>4863.5827240376584</v>
      </c>
      <c r="J116">
        <v>1321.6794462725252</v>
      </c>
      <c r="K116">
        <v>13263.794378050847</v>
      </c>
      <c r="L116">
        <v>5886.6720646233316</v>
      </c>
      <c r="M116">
        <v>3509236.3754177066</v>
      </c>
      <c r="N116">
        <v>0</v>
      </c>
      <c r="O116">
        <v>8</v>
      </c>
      <c r="P116">
        <v>-3322.5</v>
      </c>
      <c r="Q116">
        <v>-2811.96</v>
      </c>
      <c r="R116">
        <v>-3280</v>
      </c>
      <c r="S116">
        <v>-914.66</v>
      </c>
      <c r="T116">
        <v>-7002</v>
      </c>
      <c r="U116">
        <v>520.34</v>
      </c>
      <c r="V116">
        <v>-7002.1</v>
      </c>
      <c r="W116">
        <v>2365</v>
      </c>
      <c r="X116">
        <v>-6252</v>
      </c>
      <c r="Y116">
        <v>3800</v>
      </c>
      <c r="Z116">
        <v>-3034.8145104599498</v>
      </c>
      <c r="AA116">
        <v>6185.2621703101831</v>
      </c>
      <c r="AB116">
        <v>0</v>
      </c>
      <c r="AC116">
        <v>1064.1696555107644</v>
      </c>
      <c r="AD116">
        <v>1127.0074684186504</v>
      </c>
      <c r="AE116">
        <v>1127.0852605320265</v>
      </c>
      <c r="AF116">
        <v>720.68166055762561</v>
      </c>
      <c r="AG116">
        <v>1847.7280196042645</v>
      </c>
      <c r="AH116">
        <v>1886.2998163666878</v>
      </c>
      <c r="AI116">
        <v>3721.9999999999995</v>
      </c>
      <c r="AJ116">
        <v>1844.6600027105269</v>
      </c>
      <c r="AK116">
        <v>750.10000000000059</v>
      </c>
      <c r="AL116">
        <v>3739.0551072724106</v>
      </c>
      <c r="AM116">
        <v>1321.6794517012208</v>
      </c>
      <c r="AN116">
        <v>-95.021003558665456</v>
      </c>
      <c r="AO116">
        <v>-180</v>
      </c>
      <c r="AP116">
        <v>-90.003106034687008</v>
      </c>
      <c r="AQ116">
        <v>1.2722218725854067E-14</v>
      </c>
      <c r="AR116">
        <v>-57.549850205479785</v>
      </c>
      <c r="AS116">
        <v>89.999999566492619</v>
      </c>
      <c r="AT116">
        <v>-2400.1625746957502</v>
      </c>
      <c r="AU116">
        <v>-3280</v>
      </c>
      <c r="AV116">
        <v>-7719.4999989457119</v>
      </c>
      <c r="AW116">
        <v>-7002.1</v>
      </c>
      <c r="AX116">
        <v>-5646.5314515028713</v>
      </c>
      <c r="AY116">
        <v>-2317.3145104599494</v>
      </c>
      <c r="AZ116">
        <v>-2730.9252207921031</v>
      </c>
      <c r="BA116">
        <v>-197.16</v>
      </c>
      <c r="BB116">
        <v>520.3011039433311</v>
      </c>
      <c r="BC116">
        <v>3082.5000000000005</v>
      </c>
      <c r="BD116">
        <v>3415.0141732728598</v>
      </c>
      <c r="BE116">
        <v>6185.2621757388824</v>
      </c>
      <c r="BF116">
        <v>-2565.2532760267472</v>
      </c>
      <c r="BG116">
        <v>-7002</v>
      </c>
      <c r="BH116">
        <v>-7719.5999989457123</v>
      </c>
      <c r="BI116">
        <v>-6252</v>
      </c>
      <c r="BJ116">
        <v>-3640.283058957079</v>
      </c>
      <c r="BK116">
        <v>-2317.3145004599496</v>
      </c>
      <c r="BL116">
        <v>-851.86373761518519</v>
      </c>
      <c r="BM116">
        <v>-197.16</v>
      </c>
      <c r="BN116">
        <v>2364.9611039433312</v>
      </c>
      <c r="BO116">
        <v>3082.5000000000005</v>
      </c>
      <c r="BP116">
        <v>6570.2479970373242</v>
      </c>
      <c r="BQ116">
        <v>4863.582724037662</v>
      </c>
      <c r="BR116">
        <v>0</v>
      </c>
      <c r="BS116">
        <v>84.97899644133453</v>
      </c>
      <c r="BT116">
        <v>89.996893965312992</v>
      </c>
      <c r="BU116">
        <v>90.003106034687022</v>
      </c>
      <c r="BV116">
        <v>57.5498502054798</v>
      </c>
      <c r="BW116">
        <v>147.54984977197239</v>
      </c>
      <c r="BX116" s="69">
        <f>Таблица1[[#This Row],[Lкан_леб,мм]]</f>
        <v>3509236.3754177066</v>
      </c>
      <c r="BY116" s="65">
        <f>Таблица1[[#This Row],[Т1]]+Таблица1[[#This Row],[Lпрям1, мм]]</f>
        <v>3511122.6752340733</v>
      </c>
      <c r="BZ116" s="65">
        <f>Таблица1[[#This Row],[Т2]]+Таблица1[[#This Row],[Lдуг 2,мм]]</f>
        <v>3512186.844889584</v>
      </c>
      <c r="CA116" s="65">
        <f>Таблица1[[#This Row],[Т3]]+Таблица1[[#This Row],[Lпрям2, мм]]</f>
        <v>3515908.844889584</v>
      </c>
      <c r="CB116" s="65">
        <f>Таблица1[[#This Row],[Т4]]+Таблица1[[#This Row],[Lдуг 3,мм]]</f>
        <v>3517035.8523580027</v>
      </c>
      <c r="CC116" s="65">
        <f>Таблица1[[#This Row],[Т5]]+Таблица1[[#This Row],[Lпрям3, мм]]</f>
        <v>3518880.512360713</v>
      </c>
      <c r="CD116" s="65">
        <f>Таблица1[[#This Row],[Т6]]+Таблица1[[#This Row],[Lдуг 4,мм]]</f>
        <v>3520007.5976212448</v>
      </c>
      <c r="CE116" s="65">
        <f>Таблица1[[#This Row],[Т7]]+Таблица1[[#This Row],[Lпрям4, мм]]</f>
        <v>3520757.6976212449</v>
      </c>
      <c r="CF116" s="72">
        <f>Таблица1[[#This Row],[Т8]]+Таблица1[[#This Row],[Lдуг 5,мм]]</f>
        <v>3521478.3792818026</v>
      </c>
      <c r="CG116" s="65">
        <f>Таблица1[[#This Row],[Т9]]+Таблица1[[#This Row],[Lпрям5, мм]]</f>
        <v>3525217.4343890748</v>
      </c>
      <c r="CH116" s="65">
        <f>Таблица1[[#This Row],[Т10]]+Таблица1[[#This Row],[Lдуг 6,мм]]</f>
        <v>3527065.1624086793</v>
      </c>
      <c r="CI116" s="66">
        <f>Таблица1[[#This Row],[Т11]]+Таблица1[[#This Row],[Lпрям6, мм]]</f>
        <v>3528386.8418603805</v>
      </c>
      <c r="CJ116" s="64">
        <f>Таблица1[[#This Row],[Т12]]-Таблица1[[#This Row],[Т12]]</f>
        <v>0</v>
      </c>
      <c r="CK116" s="65">
        <f>Таблица1[[#This Row],[Т12]]-Таблица1[[#This Row],[Т11]]</f>
        <v>1321.6794517012313</v>
      </c>
      <c r="CL116" s="65">
        <f>Таблица1[[#This Row],[Т12]]-Таблица1[[#This Row],[Т10]]</f>
        <v>3169.4074713056907</v>
      </c>
      <c r="CM116" s="65">
        <f>Таблица1[[#This Row],[Т12]]-Таблица1[[#This Row],[Т9]]</f>
        <v>6908.4625785779208</v>
      </c>
      <c r="CN116" s="65">
        <f>Таблица1[[#This Row],[Т12]]-Таблица1[[#This Row],[Т8]]</f>
        <v>7629.1442391355522</v>
      </c>
      <c r="CO116" s="65">
        <f>Таблица1[[#This Row],[Т12]]-Таблица1[[#This Row],[Т7]]</f>
        <v>8379.2442391356453</v>
      </c>
      <c r="CP116" s="65">
        <f>Таблица1[[#This Row],[Т12]]-Таблица1[[#This Row],[Т6]]</f>
        <v>9506.3294996675104</v>
      </c>
      <c r="CQ116" s="65">
        <f>Таблица1[[#This Row],[Т12]]-Таблица1[[#This Row],[Т5]]</f>
        <v>11350.989502377808</v>
      </c>
      <c r="CR116" s="65">
        <f>Таблица1[[#This Row],[Т12]]-Таблица1[[#This Row],[Т4]]</f>
        <v>12477.996970796492</v>
      </c>
      <c r="CS116" s="65">
        <f>Таблица1[[#This Row],[Т12]]-Таблица1[[#This Row],[Т3]]</f>
        <v>16199.996970796492</v>
      </c>
      <c r="CT116" s="65">
        <f>Таблица1[[#This Row],[Т12]]-Таблица1[[#This Row],[Т2]]</f>
        <v>17264.166626307182</v>
      </c>
      <c r="CU116" s="65">
        <f>Таблица1[[#This Row],[Т12]]-Таблица1[[#This Row],[Т1]]</f>
        <v>19150.466442673933</v>
      </c>
      <c r="CV116" s="65">
        <f>Таблица1[[#This Row],[Lкан_леб,мм]]+Таблица1[[#This Row],[Lкан_дуг, мм]]+Таблица1[[#This Row],[Lкан_прям, мм]]</f>
        <v>3528386.841860381</v>
      </c>
      <c r="CW116" s="60">
        <f>3511128.4-(Таблица1[[#This Row],[Lкан_леб,мм]]+Таблица1[[#This Row],[∆Lлеб из за стрел]])</f>
        <v>1892.0245822933502</v>
      </c>
    </row>
    <row r="117" spans="1:101" x14ac:dyDescent="0.25">
      <c r="A117">
        <v>116</v>
      </c>
      <c r="B117">
        <v>108.65771812080501</v>
      </c>
      <c r="C117">
        <v>-18.647718120805017</v>
      </c>
      <c r="D117">
        <v>-3097.6649148286115</v>
      </c>
      <c r="E117">
        <v>6164.3513527735076</v>
      </c>
      <c r="F117">
        <v>-2380.0317571355099</v>
      </c>
      <c r="G117">
        <v>5401.4765917678578</v>
      </c>
      <c r="H117">
        <v>-2380.1654048286114</v>
      </c>
      <c r="I117">
        <v>4842.6719065008192</v>
      </c>
      <c r="J117">
        <v>1321.6794462726887</v>
      </c>
      <c r="K117">
        <v>13196.355011689555</v>
      </c>
      <c r="L117">
        <v>5902.9797269592927</v>
      </c>
      <c r="M117">
        <v>3509287.507121732</v>
      </c>
      <c r="N117">
        <v>0</v>
      </c>
      <c r="O117">
        <v>8</v>
      </c>
      <c r="P117">
        <v>-3322.5</v>
      </c>
      <c r="Q117">
        <v>-2811.96</v>
      </c>
      <c r="R117">
        <v>-3280</v>
      </c>
      <c r="S117">
        <v>-914.66</v>
      </c>
      <c r="T117">
        <v>-7002</v>
      </c>
      <c r="U117">
        <v>520.34</v>
      </c>
      <c r="V117">
        <v>-7002.1</v>
      </c>
      <c r="W117">
        <v>2365</v>
      </c>
      <c r="X117">
        <v>-6252</v>
      </c>
      <c r="Y117">
        <v>3800</v>
      </c>
      <c r="Z117">
        <v>-3097.6649148286115</v>
      </c>
      <c r="AA117">
        <v>6164.3513527735076</v>
      </c>
      <c r="AB117">
        <v>0</v>
      </c>
      <c r="AC117">
        <v>1064.1696555107644</v>
      </c>
      <c r="AD117">
        <v>1127.0074684186504</v>
      </c>
      <c r="AE117">
        <v>1127.0852605320265</v>
      </c>
      <c r="AF117">
        <v>728.83549172560652</v>
      </c>
      <c r="AG117">
        <v>1855.8818507722456</v>
      </c>
      <c r="AH117">
        <v>1886.2998163666878</v>
      </c>
      <c r="AI117">
        <v>3721.9999999999995</v>
      </c>
      <c r="AJ117">
        <v>1844.6600027105269</v>
      </c>
      <c r="AK117">
        <v>750.10000000000059</v>
      </c>
      <c r="AL117">
        <v>3671.6157409109555</v>
      </c>
      <c r="AM117">
        <v>1321.6794517013843</v>
      </c>
      <c r="AN117">
        <v>-95.021003558665456</v>
      </c>
      <c r="AO117">
        <v>-180</v>
      </c>
      <c r="AP117">
        <v>-90.003106034687008</v>
      </c>
      <c r="AQ117">
        <v>1.2722218725854067E-14</v>
      </c>
      <c r="AR117">
        <v>-58.200972313894468</v>
      </c>
      <c r="AS117">
        <v>89.999999566492619</v>
      </c>
      <c r="AT117">
        <v>-2400.1625746957502</v>
      </c>
      <c r="AU117">
        <v>-3280</v>
      </c>
      <c r="AV117">
        <v>-7719.4999989457119</v>
      </c>
      <c r="AW117">
        <v>-7002.1</v>
      </c>
      <c r="AX117">
        <v>-5642.1955766393376</v>
      </c>
      <c r="AY117">
        <v>-2380.1649148286115</v>
      </c>
      <c r="AZ117">
        <v>-2730.9252207921031</v>
      </c>
      <c r="BA117">
        <v>-197.16</v>
      </c>
      <c r="BB117">
        <v>520.3011039433311</v>
      </c>
      <c r="BC117">
        <v>3082.5000000000005</v>
      </c>
      <c r="BD117">
        <v>3421.9195651058235</v>
      </c>
      <c r="BE117">
        <v>6164.3513582022069</v>
      </c>
      <c r="BF117">
        <v>-2565.2532760267472</v>
      </c>
      <c r="BG117">
        <v>-7002</v>
      </c>
      <c r="BH117">
        <v>-7719.5999989457123</v>
      </c>
      <c r="BI117">
        <v>-6252</v>
      </c>
      <c r="BJ117">
        <v>-3707.4693381892735</v>
      </c>
      <c r="BK117">
        <v>-2380.1649048286113</v>
      </c>
      <c r="BL117">
        <v>-851.86373761518519</v>
      </c>
      <c r="BM117">
        <v>-197.16</v>
      </c>
      <c r="BN117">
        <v>2364.9611039433312</v>
      </c>
      <c r="BO117">
        <v>3082.5000000000005</v>
      </c>
      <c r="BP117">
        <v>6542.4317876676851</v>
      </c>
      <c r="BQ117">
        <v>4842.6719065008228</v>
      </c>
      <c r="BR117">
        <v>0</v>
      </c>
      <c r="BS117">
        <v>84.97899644133453</v>
      </c>
      <c r="BT117">
        <v>89.996893965312992</v>
      </c>
      <c r="BU117">
        <v>90.003106034687022</v>
      </c>
      <c r="BV117">
        <v>58.200972313894482</v>
      </c>
      <c r="BW117">
        <v>148.2009718803871</v>
      </c>
      <c r="BX117" s="69">
        <f>Таблица1[[#This Row],[Lкан_леб,мм]]</f>
        <v>3509287.507121732</v>
      </c>
      <c r="BY117" s="65">
        <f>Таблица1[[#This Row],[Т1]]+Таблица1[[#This Row],[Lпрям1, мм]]</f>
        <v>3511173.8069380987</v>
      </c>
      <c r="BZ117" s="65">
        <f>Таблица1[[#This Row],[Т2]]+Таблица1[[#This Row],[Lдуг 2,мм]]</f>
        <v>3512237.9765936094</v>
      </c>
      <c r="CA117" s="65">
        <f>Таблица1[[#This Row],[Т3]]+Таблица1[[#This Row],[Lпрям2, мм]]</f>
        <v>3515959.9765936094</v>
      </c>
      <c r="CB117" s="65">
        <f>Таблица1[[#This Row],[Т4]]+Таблица1[[#This Row],[Lдуг 3,мм]]</f>
        <v>3517086.9840620281</v>
      </c>
      <c r="CC117" s="65">
        <f>Таблица1[[#This Row],[Т5]]+Таблица1[[#This Row],[Lпрям3, мм]]</f>
        <v>3518931.6440647384</v>
      </c>
      <c r="CD117" s="65">
        <f>Таблица1[[#This Row],[Т6]]+Таблица1[[#This Row],[Lдуг 4,мм]]</f>
        <v>3520058.7293252703</v>
      </c>
      <c r="CE117" s="65">
        <f>Таблица1[[#This Row],[Т7]]+Таблица1[[#This Row],[Lпрям4, мм]]</f>
        <v>3520808.8293252704</v>
      </c>
      <c r="CF117" s="72">
        <f>Таблица1[[#This Row],[Т8]]+Таблица1[[#This Row],[Lдуг 5,мм]]</f>
        <v>3521537.6648169961</v>
      </c>
      <c r="CG117" s="65">
        <f>Таблица1[[#This Row],[Т9]]+Таблица1[[#This Row],[Lпрям5, мм]]</f>
        <v>3525209.2805579072</v>
      </c>
      <c r="CH117" s="65">
        <f>Таблица1[[#This Row],[Т10]]+Таблица1[[#This Row],[Lдуг 6,мм]]</f>
        <v>3527065.1624086793</v>
      </c>
      <c r="CI117" s="66">
        <f>Таблица1[[#This Row],[Т11]]+Таблица1[[#This Row],[Lпрям6, мм]]</f>
        <v>3528386.8418603805</v>
      </c>
      <c r="CJ117" s="64">
        <f>Таблица1[[#This Row],[Т12]]-Таблица1[[#This Row],[Т12]]</f>
        <v>0</v>
      </c>
      <c r="CK117" s="65">
        <f>Таблица1[[#This Row],[Т12]]-Таблица1[[#This Row],[Т11]]</f>
        <v>1321.6794517012313</v>
      </c>
      <c r="CL117" s="65">
        <f>Таблица1[[#This Row],[Т12]]-Таблица1[[#This Row],[Т10]]</f>
        <v>3177.5613024733029</v>
      </c>
      <c r="CM117" s="65">
        <f>Таблица1[[#This Row],[Т12]]-Таблица1[[#This Row],[Т9]]</f>
        <v>6849.1770433844067</v>
      </c>
      <c r="CN117" s="65">
        <f>Таблица1[[#This Row],[Т12]]-Таблица1[[#This Row],[Т8]]</f>
        <v>7578.012535110116</v>
      </c>
      <c r="CO117" s="65">
        <f>Таблица1[[#This Row],[Т12]]-Таблица1[[#This Row],[Т7]]</f>
        <v>8328.1125351102091</v>
      </c>
      <c r="CP117" s="65">
        <f>Таблица1[[#This Row],[Т12]]-Таблица1[[#This Row],[Т6]]</f>
        <v>9455.1977956420742</v>
      </c>
      <c r="CQ117" s="65">
        <f>Таблица1[[#This Row],[Т12]]-Таблица1[[#This Row],[Т5]]</f>
        <v>11299.857798352372</v>
      </c>
      <c r="CR117" s="65">
        <f>Таблица1[[#This Row],[Т12]]-Таблица1[[#This Row],[Т4]]</f>
        <v>12426.865266771056</v>
      </c>
      <c r="CS117" s="65">
        <f>Таблица1[[#This Row],[Т12]]-Таблица1[[#This Row],[Т3]]</f>
        <v>16148.865266771056</v>
      </c>
      <c r="CT117" s="65">
        <f>Таблица1[[#This Row],[Т12]]-Таблица1[[#This Row],[Т2]]</f>
        <v>17213.034922281746</v>
      </c>
      <c r="CU117" s="65">
        <f>Таблица1[[#This Row],[Т12]]-Таблица1[[#This Row],[Т1]]</f>
        <v>19099.334738648497</v>
      </c>
      <c r="CV117" s="65">
        <f>Таблица1[[#This Row],[Lкан_леб,мм]]+Таблица1[[#This Row],[Lкан_дуг, мм]]+Таблица1[[#This Row],[Lкан_прям, мм]]</f>
        <v>3528386.841860381</v>
      </c>
      <c r="CW117" s="60">
        <f>3511128.4-(Таблица1[[#This Row],[Lкан_леб,мм]]+Таблица1[[#This Row],[∆Lлеб из за стрел]])</f>
        <v>1840.8928782679141</v>
      </c>
    </row>
    <row r="118" spans="1:101" x14ac:dyDescent="0.25">
      <c r="A118">
        <v>117</v>
      </c>
      <c r="B118">
        <v>109.16778523489897</v>
      </c>
      <c r="C118">
        <v>-19.157785234898974</v>
      </c>
      <c r="D118">
        <v>-3160.3266757393735</v>
      </c>
      <c r="E118">
        <v>6142.8818549005036</v>
      </c>
      <c r="F118">
        <v>-2442.6935180462724</v>
      </c>
      <c r="G118">
        <v>5380.0070938948529</v>
      </c>
      <c r="H118">
        <v>-2442.8271657393734</v>
      </c>
      <c r="I118">
        <v>4821.2024086278698</v>
      </c>
      <c r="J118">
        <v>1321.6794462726336</v>
      </c>
      <c r="K118">
        <v>13128.66967104528</v>
      </c>
      <c r="L118">
        <v>5919.6423609184185</v>
      </c>
      <c r="M118">
        <v>3509338.5298284176</v>
      </c>
      <c r="N118">
        <v>0</v>
      </c>
      <c r="O118">
        <v>8</v>
      </c>
      <c r="P118">
        <v>-3322.5</v>
      </c>
      <c r="Q118">
        <v>-2811.96</v>
      </c>
      <c r="R118">
        <v>-3280</v>
      </c>
      <c r="S118">
        <v>-914.66</v>
      </c>
      <c r="T118">
        <v>-7002</v>
      </c>
      <c r="U118">
        <v>520.34</v>
      </c>
      <c r="V118">
        <v>-7002.1</v>
      </c>
      <c r="W118">
        <v>2365</v>
      </c>
      <c r="X118">
        <v>-6252</v>
      </c>
      <c r="Y118">
        <v>3800</v>
      </c>
      <c r="Z118">
        <v>-3160.3266757393735</v>
      </c>
      <c r="AA118">
        <v>6142.8818549005036</v>
      </c>
      <c r="AB118">
        <v>0</v>
      </c>
      <c r="AC118">
        <v>1064.1696555107644</v>
      </c>
      <c r="AD118">
        <v>1127.0074684186504</v>
      </c>
      <c r="AE118">
        <v>1127.0852605320265</v>
      </c>
      <c r="AF118">
        <v>737.16680870516871</v>
      </c>
      <c r="AG118">
        <v>1864.2131677518078</v>
      </c>
      <c r="AH118">
        <v>1886.2998163666878</v>
      </c>
      <c r="AI118">
        <v>3721.9999999999995</v>
      </c>
      <c r="AJ118">
        <v>1844.6600027105269</v>
      </c>
      <c r="AK118">
        <v>750.10000000000059</v>
      </c>
      <c r="AL118">
        <v>3603.9304002667382</v>
      </c>
      <c r="AM118">
        <v>1321.6794517013293</v>
      </c>
      <c r="AN118">
        <v>-95.021003558665456</v>
      </c>
      <c r="AO118">
        <v>-180</v>
      </c>
      <c r="AP118">
        <v>-90.003106034687008</v>
      </c>
      <c r="AQ118">
        <v>1.2722218725854067E-14</v>
      </c>
      <c r="AR118">
        <v>-58.86626750652804</v>
      </c>
      <c r="AS118">
        <v>89.999999566492605</v>
      </c>
      <c r="AT118">
        <v>-2400.1625746957502</v>
      </c>
      <c r="AU118">
        <v>-3280</v>
      </c>
      <c r="AV118">
        <v>-7719.4999989457119</v>
      </c>
      <c r="AW118">
        <v>-7002.1</v>
      </c>
      <c r="AX118">
        <v>-5637.8466689024035</v>
      </c>
      <c r="AY118">
        <v>-2442.826675739374</v>
      </c>
      <c r="AZ118">
        <v>-2730.9252207921031</v>
      </c>
      <c r="BA118">
        <v>-197.16</v>
      </c>
      <c r="BB118">
        <v>520.3011039433311</v>
      </c>
      <c r="BC118">
        <v>3082.5000000000005</v>
      </c>
      <c r="BD118">
        <v>3429.0256937445311</v>
      </c>
      <c r="BE118">
        <v>6142.881860329202</v>
      </c>
      <c r="BF118">
        <v>-2565.2532760267472</v>
      </c>
      <c r="BG118">
        <v>-7002</v>
      </c>
      <c r="BH118">
        <v>-7719.5999989457123</v>
      </c>
      <c r="BI118">
        <v>-6252</v>
      </c>
      <c r="BJ118">
        <v>-3774.4800068369696</v>
      </c>
      <c r="BK118">
        <v>-2442.8266657393733</v>
      </c>
      <c r="BL118">
        <v>-851.86373761518519</v>
      </c>
      <c r="BM118">
        <v>-197.16</v>
      </c>
      <c r="BN118">
        <v>2364.9611039433312</v>
      </c>
      <c r="BO118">
        <v>3082.5000000000005</v>
      </c>
      <c r="BP118">
        <v>6513.8561611559726</v>
      </c>
      <c r="BQ118">
        <v>4821.2024086278734</v>
      </c>
      <c r="BR118">
        <v>0</v>
      </c>
      <c r="BS118">
        <v>84.97899644133453</v>
      </c>
      <c r="BT118">
        <v>89.996893965312992</v>
      </c>
      <c r="BU118">
        <v>90.003106034687022</v>
      </c>
      <c r="BV118">
        <v>58.866267506528054</v>
      </c>
      <c r="BW118">
        <v>148.86626707302065</v>
      </c>
      <c r="BX118" s="69">
        <f>Таблица1[[#This Row],[Lкан_леб,мм]]</f>
        <v>3509338.5298284176</v>
      </c>
      <c r="BY118" s="65">
        <f>Таблица1[[#This Row],[Т1]]+Таблица1[[#This Row],[Lпрям1, мм]]</f>
        <v>3511224.8296447843</v>
      </c>
      <c r="BZ118" s="65">
        <f>Таблица1[[#This Row],[Т2]]+Таблица1[[#This Row],[Lдуг 2,мм]]</f>
        <v>3512288.999300295</v>
      </c>
      <c r="CA118" s="65">
        <f>Таблица1[[#This Row],[Т3]]+Таблица1[[#This Row],[Lпрям2, мм]]</f>
        <v>3516010.999300295</v>
      </c>
      <c r="CB118" s="65">
        <f>Таблица1[[#This Row],[Т4]]+Таблица1[[#This Row],[Lдуг 3,мм]]</f>
        <v>3517138.0067687137</v>
      </c>
      <c r="CC118" s="65">
        <f>Таблица1[[#This Row],[Т5]]+Таблица1[[#This Row],[Lпрям3, мм]]</f>
        <v>3518982.666771424</v>
      </c>
      <c r="CD118" s="65">
        <f>Таблица1[[#This Row],[Т6]]+Таблица1[[#This Row],[Lдуг 4,мм]]</f>
        <v>3520109.7520319559</v>
      </c>
      <c r="CE118" s="65">
        <f>Таблица1[[#This Row],[Т7]]+Таблица1[[#This Row],[Lпрям4, мм]]</f>
        <v>3520859.852031956</v>
      </c>
      <c r="CF118" s="72">
        <f>Таблица1[[#This Row],[Т8]]+Таблица1[[#This Row],[Lдуг 5,мм]]</f>
        <v>3521597.0188406613</v>
      </c>
      <c r="CG118" s="65">
        <f>Таблица1[[#This Row],[Т9]]+Таблица1[[#This Row],[Lпрям5, мм]]</f>
        <v>3525200.9492409281</v>
      </c>
      <c r="CH118" s="65">
        <f>Таблица1[[#This Row],[Т10]]+Таблица1[[#This Row],[Lдуг 6,мм]]</f>
        <v>3527065.1624086797</v>
      </c>
      <c r="CI118" s="66">
        <f>Таблица1[[#This Row],[Т11]]+Таблица1[[#This Row],[Lпрям6, мм]]</f>
        <v>3528386.841860381</v>
      </c>
      <c r="CJ118" s="64">
        <f>Таблица1[[#This Row],[Т12]]-Таблица1[[#This Row],[Т12]]</f>
        <v>0</v>
      </c>
      <c r="CK118" s="65">
        <f>Таблица1[[#This Row],[Т12]]-Таблица1[[#This Row],[Т11]]</f>
        <v>1321.6794517012313</v>
      </c>
      <c r="CL118" s="65">
        <f>Таблица1[[#This Row],[Т12]]-Таблица1[[#This Row],[Т10]]</f>
        <v>3185.8926194529049</v>
      </c>
      <c r="CM118" s="65">
        <f>Таблица1[[#This Row],[Т12]]-Таблица1[[#This Row],[Т9]]</f>
        <v>6789.8230197196826</v>
      </c>
      <c r="CN118" s="65">
        <f>Таблица1[[#This Row],[Т12]]-Таблица1[[#This Row],[Т8]]</f>
        <v>7526.9898284249939</v>
      </c>
      <c r="CO118" s="65">
        <f>Таблица1[[#This Row],[Т12]]-Таблица1[[#This Row],[Т7]]</f>
        <v>8277.089828425087</v>
      </c>
      <c r="CP118" s="65">
        <f>Таблица1[[#This Row],[Т12]]-Таблица1[[#This Row],[Т6]]</f>
        <v>9404.1750889569521</v>
      </c>
      <c r="CQ118" s="65">
        <f>Таблица1[[#This Row],[Т12]]-Таблица1[[#This Row],[Т5]]</f>
        <v>11248.83509166725</v>
      </c>
      <c r="CR118" s="65">
        <f>Таблица1[[#This Row],[Т12]]-Таблица1[[#This Row],[Т4]]</f>
        <v>12375.842560085934</v>
      </c>
      <c r="CS118" s="65">
        <f>Таблица1[[#This Row],[Т12]]-Таблица1[[#This Row],[Т3]]</f>
        <v>16097.842560085934</v>
      </c>
      <c r="CT118" s="65">
        <f>Таблица1[[#This Row],[Т12]]-Таблица1[[#This Row],[Т2]]</f>
        <v>17162.012215596624</v>
      </c>
      <c r="CU118" s="65">
        <f>Таблица1[[#This Row],[Т12]]-Таблица1[[#This Row],[Т1]]</f>
        <v>19048.312031963374</v>
      </c>
      <c r="CV118" s="65">
        <f>Таблица1[[#This Row],[Lкан_леб,мм]]+Таблица1[[#This Row],[Lкан_дуг, мм]]+Таблица1[[#This Row],[Lкан_прям, мм]]</f>
        <v>3528386.841860381</v>
      </c>
      <c r="CW118" s="60">
        <f>3511128.4-(Таблица1[[#This Row],[Lкан_леб,мм]]+Таблица1[[#This Row],[∆Lлеб из за стрел]])</f>
        <v>1789.8701715823263</v>
      </c>
    </row>
    <row r="119" spans="1:101" x14ac:dyDescent="0.25">
      <c r="A119">
        <v>118</v>
      </c>
      <c r="B119">
        <v>109.67785234899293</v>
      </c>
      <c r="C119">
        <v>-19.66785234899293</v>
      </c>
      <c r="D119">
        <v>-3222.7948271648538</v>
      </c>
      <c r="E119">
        <v>6120.8553781772553</v>
      </c>
      <c r="F119">
        <v>-2505.1616694717522</v>
      </c>
      <c r="G119">
        <v>5357.9806171716036</v>
      </c>
      <c r="H119">
        <v>-2505.2953171648537</v>
      </c>
      <c r="I119">
        <v>4799.1759319045295</v>
      </c>
      <c r="J119">
        <v>1321.679446272726</v>
      </c>
      <c r="K119">
        <v>13060.729749491142</v>
      </c>
      <c r="L119">
        <v>5936.6796846677025</v>
      </c>
      <c r="M119">
        <v>3509389.4324262221</v>
      </c>
      <c r="N119">
        <v>0</v>
      </c>
      <c r="O119">
        <v>8</v>
      </c>
      <c r="P119">
        <v>-3322.5</v>
      </c>
      <c r="Q119">
        <v>-2811.96</v>
      </c>
      <c r="R119">
        <v>-3280</v>
      </c>
      <c r="S119">
        <v>-914.66</v>
      </c>
      <c r="T119">
        <v>-7002</v>
      </c>
      <c r="U119">
        <v>520.34</v>
      </c>
      <c r="V119">
        <v>-7002.1</v>
      </c>
      <c r="W119">
        <v>2365</v>
      </c>
      <c r="X119">
        <v>-6252</v>
      </c>
      <c r="Y119">
        <v>3800</v>
      </c>
      <c r="Z119">
        <v>-3222.7948271648538</v>
      </c>
      <c r="AA119">
        <v>6120.8553781772553</v>
      </c>
      <c r="AB119">
        <v>0</v>
      </c>
      <c r="AC119">
        <v>1064.1696555107644</v>
      </c>
      <c r="AD119">
        <v>1127.0074684186504</v>
      </c>
      <c r="AE119">
        <v>1127.0852605320265</v>
      </c>
      <c r="AF119">
        <v>745.68547057981164</v>
      </c>
      <c r="AG119">
        <v>1872.7318296264502</v>
      </c>
      <c r="AH119">
        <v>1886.2998163666878</v>
      </c>
      <c r="AI119">
        <v>3721.9999999999995</v>
      </c>
      <c r="AJ119">
        <v>1844.6600027105269</v>
      </c>
      <c r="AK119">
        <v>750.10000000000059</v>
      </c>
      <c r="AL119">
        <v>3535.9904787125051</v>
      </c>
      <c r="AM119">
        <v>1321.6794517014216</v>
      </c>
      <c r="AN119">
        <v>-95.021003558665456</v>
      </c>
      <c r="AO119">
        <v>-180</v>
      </c>
      <c r="AP119">
        <v>-90.003106034687008</v>
      </c>
      <c r="AQ119">
        <v>1.2722218725854067E-14</v>
      </c>
      <c r="AR119">
        <v>-59.546523077978968</v>
      </c>
      <c r="AS119">
        <v>89.999999566492605</v>
      </c>
      <c r="AT119">
        <v>-2400.1625746957502</v>
      </c>
      <c r="AU119">
        <v>-3280</v>
      </c>
      <c r="AV119">
        <v>-7719.4999989457119</v>
      </c>
      <c r="AW119">
        <v>-7002.1</v>
      </c>
      <c r="AX119">
        <v>-5633.4855912493931</v>
      </c>
      <c r="AY119">
        <v>-2505.2948271648538</v>
      </c>
      <c r="AZ119">
        <v>-2730.9252207921031</v>
      </c>
      <c r="BA119">
        <v>-197.16</v>
      </c>
      <c r="BB119">
        <v>520.3011039433311</v>
      </c>
      <c r="BC119">
        <v>3082.5000000000005</v>
      </c>
      <c r="BD119">
        <v>3436.3433265181466</v>
      </c>
      <c r="BE119">
        <v>6120.8553836059546</v>
      </c>
      <c r="BF119">
        <v>-2565.2532760267472</v>
      </c>
      <c r="BG119">
        <v>-7002</v>
      </c>
      <c r="BH119">
        <v>-7719.5999989457123</v>
      </c>
      <c r="BI119">
        <v>-6252</v>
      </c>
      <c r="BJ119">
        <v>-3841.3092359154607</v>
      </c>
      <c r="BK119">
        <v>-2505.2948171648536</v>
      </c>
      <c r="BL119">
        <v>-851.86373761518519</v>
      </c>
      <c r="BM119">
        <v>-197.16</v>
      </c>
      <c r="BN119">
        <v>2364.9611039433312</v>
      </c>
      <c r="BO119">
        <v>3082.5000000000005</v>
      </c>
      <c r="BP119">
        <v>6484.5120516591087</v>
      </c>
      <c r="BQ119">
        <v>4799.1759319045332</v>
      </c>
      <c r="BR119">
        <v>0</v>
      </c>
      <c r="BS119">
        <v>84.97899644133453</v>
      </c>
      <c r="BT119">
        <v>89.996893965312992</v>
      </c>
      <c r="BU119">
        <v>90.003106034687022</v>
      </c>
      <c r="BV119">
        <v>59.546523077978982</v>
      </c>
      <c r="BW119">
        <v>149.54652264447157</v>
      </c>
      <c r="BX119" s="69">
        <f>Таблица1[[#This Row],[Lкан_леб,мм]]</f>
        <v>3509389.4324262221</v>
      </c>
      <c r="BY119" s="65">
        <f>Таблица1[[#This Row],[Т1]]+Таблица1[[#This Row],[Lпрям1, мм]]</f>
        <v>3511275.7322425889</v>
      </c>
      <c r="BZ119" s="65">
        <f>Таблица1[[#This Row],[Т2]]+Таблица1[[#This Row],[Lдуг 2,мм]]</f>
        <v>3512339.9018980996</v>
      </c>
      <c r="CA119" s="65">
        <f>Таблица1[[#This Row],[Т3]]+Таблица1[[#This Row],[Lпрям2, мм]]</f>
        <v>3516061.9018980996</v>
      </c>
      <c r="CB119" s="65">
        <f>Таблица1[[#This Row],[Т4]]+Таблица1[[#This Row],[Lдуг 3,мм]]</f>
        <v>3517188.9093665183</v>
      </c>
      <c r="CC119" s="65">
        <f>Таблица1[[#This Row],[Т5]]+Таблица1[[#This Row],[Lпрям3, мм]]</f>
        <v>3519033.5693692286</v>
      </c>
      <c r="CD119" s="65">
        <f>Таблица1[[#This Row],[Т6]]+Таблица1[[#This Row],[Lдуг 4,мм]]</f>
        <v>3520160.6546297604</v>
      </c>
      <c r="CE119" s="65">
        <f>Таблица1[[#This Row],[Т7]]+Таблица1[[#This Row],[Lпрям4, мм]]</f>
        <v>3520910.7546297605</v>
      </c>
      <c r="CF119" s="72">
        <f>Таблица1[[#This Row],[Т8]]+Таблица1[[#This Row],[Lдуг 5,мм]]</f>
        <v>3521656.4401003402</v>
      </c>
      <c r="CG119" s="65">
        <f>Таблица1[[#This Row],[Т9]]+Таблица1[[#This Row],[Lпрям5, мм]]</f>
        <v>3525192.4305790528</v>
      </c>
      <c r="CH119" s="65">
        <f>Таблица1[[#This Row],[Т10]]+Таблица1[[#This Row],[Lдуг 6,мм]]</f>
        <v>3527065.1624086793</v>
      </c>
      <c r="CI119" s="66">
        <f>Таблица1[[#This Row],[Т11]]+Таблица1[[#This Row],[Lпрям6, мм]]</f>
        <v>3528386.8418603805</v>
      </c>
      <c r="CJ119" s="64">
        <f>Таблица1[[#This Row],[Т12]]-Таблица1[[#This Row],[Т12]]</f>
        <v>0</v>
      </c>
      <c r="CK119" s="65">
        <f>Таблица1[[#This Row],[Т12]]-Таблица1[[#This Row],[Т11]]</f>
        <v>1321.6794517012313</v>
      </c>
      <c r="CL119" s="65">
        <f>Таблица1[[#This Row],[Т12]]-Таблица1[[#This Row],[Т10]]</f>
        <v>3194.411281327717</v>
      </c>
      <c r="CM119" s="65">
        <f>Таблица1[[#This Row],[Т12]]-Таблица1[[#This Row],[Т9]]</f>
        <v>6730.4017600403167</v>
      </c>
      <c r="CN119" s="65">
        <f>Таблица1[[#This Row],[Т12]]-Таблица1[[#This Row],[Т8]]</f>
        <v>7476.0872306199744</v>
      </c>
      <c r="CO119" s="65">
        <f>Таблица1[[#This Row],[Т12]]-Таблица1[[#This Row],[Т7]]</f>
        <v>8226.1872306200676</v>
      </c>
      <c r="CP119" s="65">
        <f>Таблица1[[#This Row],[Т12]]-Таблица1[[#This Row],[Т6]]</f>
        <v>9353.2724911519326</v>
      </c>
      <c r="CQ119" s="65">
        <f>Таблица1[[#This Row],[Т12]]-Таблица1[[#This Row],[Т5]]</f>
        <v>11197.93249386223</v>
      </c>
      <c r="CR119" s="65">
        <f>Таблица1[[#This Row],[Т12]]-Таблица1[[#This Row],[Т4]]</f>
        <v>12324.939962280914</v>
      </c>
      <c r="CS119" s="65">
        <f>Таблица1[[#This Row],[Т12]]-Таблица1[[#This Row],[Т3]]</f>
        <v>16046.939962280914</v>
      </c>
      <c r="CT119" s="65">
        <f>Таблица1[[#This Row],[Т12]]-Таблица1[[#This Row],[Т2]]</f>
        <v>17111.109617791604</v>
      </c>
      <c r="CU119" s="65">
        <f>Таблица1[[#This Row],[Т12]]-Таблица1[[#This Row],[Т1]]</f>
        <v>18997.409434158355</v>
      </c>
      <c r="CV119" s="65">
        <f>Таблица1[[#This Row],[Lкан_леб,мм]]+Таблица1[[#This Row],[Lкан_дуг, мм]]+Таблица1[[#This Row],[Lкан_прям, мм]]</f>
        <v>3528386.841860381</v>
      </c>
      <c r="CW119" s="60">
        <f>3511128.4-(Таблица1[[#This Row],[Lкан_леб,мм]]+Таблица1[[#This Row],[∆Lлеб из за стрел]])</f>
        <v>1738.9675737777725</v>
      </c>
    </row>
    <row r="120" spans="1:101" x14ac:dyDescent="0.25">
      <c r="A120">
        <v>119</v>
      </c>
      <c r="B120">
        <v>110.18791946308689</v>
      </c>
      <c r="C120">
        <v>-20.177919463086887</v>
      </c>
      <c r="D120">
        <v>-3285.0644184214771</v>
      </c>
      <c r="E120">
        <v>6098.2736682311597</v>
      </c>
      <c r="F120">
        <v>-2567.4312607283759</v>
      </c>
      <c r="G120">
        <v>5335.398907225509</v>
      </c>
      <c r="H120">
        <v>-2567.564908421477</v>
      </c>
      <c r="I120">
        <v>4776.5942219584558</v>
      </c>
      <c r="J120">
        <v>1321.6794462727037</v>
      </c>
      <c r="K120">
        <v>12992.525826972837</v>
      </c>
      <c r="L120">
        <v>5954.1129460437587</v>
      </c>
      <c r="M120">
        <v>3509440.2030873643</v>
      </c>
      <c r="N120">
        <v>0</v>
      </c>
      <c r="O120">
        <v>8</v>
      </c>
      <c r="P120">
        <v>-3322.5</v>
      </c>
      <c r="Q120">
        <v>-2811.96</v>
      </c>
      <c r="R120">
        <v>-3280</v>
      </c>
      <c r="S120">
        <v>-914.66</v>
      </c>
      <c r="T120">
        <v>-7002</v>
      </c>
      <c r="U120">
        <v>520.34</v>
      </c>
      <c r="V120">
        <v>-7002.1</v>
      </c>
      <c r="W120">
        <v>2365</v>
      </c>
      <c r="X120">
        <v>-6252</v>
      </c>
      <c r="Y120">
        <v>3800</v>
      </c>
      <c r="Z120">
        <v>-3285.0644184214771</v>
      </c>
      <c r="AA120">
        <v>6098.2736682311597</v>
      </c>
      <c r="AB120">
        <v>0</v>
      </c>
      <c r="AC120">
        <v>1064.1696555107644</v>
      </c>
      <c r="AD120">
        <v>1127.0074684186504</v>
      </c>
      <c r="AE120">
        <v>1127.0852605320265</v>
      </c>
      <c r="AF120">
        <v>754.40210126783927</v>
      </c>
      <c r="AG120">
        <v>1881.4484603144783</v>
      </c>
      <c r="AH120">
        <v>1886.2998163666878</v>
      </c>
      <c r="AI120">
        <v>3721.9999999999995</v>
      </c>
      <c r="AJ120">
        <v>1844.6600027105269</v>
      </c>
      <c r="AK120">
        <v>750.10000000000059</v>
      </c>
      <c r="AL120">
        <v>3467.786556194224</v>
      </c>
      <c r="AM120">
        <v>1321.6794517013993</v>
      </c>
      <c r="AN120">
        <v>-95.021003558665456</v>
      </c>
      <c r="AO120">
        <v>-180</v>
      </c>
      <c r="AP120">
        <v>-90.003106034687008</v>
      </c>
      <c r="AQ120">
        <v>1.2722218725854067E-14</v>
      </c>
      <c r="AR120">
        <v>-60.242587398533949</v>
      </c>
      <c r="AS120">
        <v>89.999999566492619</v>
      </c>
      <c r="AT120">
        <v>-2400.1625746957502</v>
      </c>
      <c r="AU120">
        <v>-3280</v>
      </c>
      <c r="AV120">
        <v>-7719.4999989457119</v>
      </c>
      <c r="AW120">
        <v>-7002.1</v>
      </c>
      <c r="AX120">
        <v>-5629.1134176408241</v>
      </c>
      <c r="AY120">
        <v>-2567.5644184214771</v>
      </c>
      <c r="AZ120">
        <v>-2730.9252207921031</v>
      </c>
      <c r="BA120">
        <v>-197.16</v>
      </c>
      <c r="BB120">
        <v>520.3011039433311</v>
      </c>
      <c r="BC120">
        <v>3082.5000000000005</v>
      </c>
      <c r="BD120">
        <v>3443.8840701163363</v>
      </c>
      <c r="BE120">
        <v>6098.273673659859</v>
      </c>
      <c r="BF120">
        <v>-2565.2532760267472</v>
      </c>
      <c r="BG120">
        <v>-7002</v>
      </c>
      <c r="BH120">
        <v>-7719.5999989457123</v>
      </c>
      <c r="BI120">
        <v>-6252</v>
      </c>
      <c r="BJ120">
        <v>-3907.9510007806525</v>
      </c>
      <c r="BK120">
        <v>-2567.5644084214769</v>
      </c>
      <c r="BL120">
        <v>-851.86373761518519</v>
      </c>
      <c r="BM120">
        <v>-197.16</v>
      </c>
      <c r="BN120">
        <v>2364.9611039433312</v>
      </c>
      <c r="BO120">
        <v>3082.5000000000005</v>
      </c>
      <c r="BP120">
        <v>6454.3895981148235</v>
      </c>
      <c r="BQ120">
        <v>4776.5942219584595</v>
      </c>
      <c r="BR120">
        <v>0</v>
      </c>
      <c r="BS120">
        <v>84.97899644133453</v>
      </c>
      <c r="BT120">
        <v>89.996893965312992</v>
      </c>
      <c r="BU120">
        <v>90.003106034687022</v>
      </c>
      <c r="BV120">
        <v>60.242587398533963</v>
      </c>
      <c r="BW120">
        <v>150.24258696502656</v>
      </c>
      <c r="BX120" s="69">
        <f>Таблица1[[#This Row],[Lкан_леб,мм]]</f>
        <v>3509440.2030873643</v>
      </c>
      <c r="BY120" s="65">
        <f>Таблица1[[#This Row],[Т1]]+Таблица1[[#This Row],[Lпрям1, мм]]</f>
        <v>3511326.5029037311</v>
      </c>
      <c r="BZ120" s="65">
        <f>Таблица1[[#This Row],[Т2]]+Таблица1[[#This Row],[Lдуг 2,мм]]</f>
        <v>3512390.6725592418</v>
      </c>
      <c r="CA120" s="65">
        <f>Таблица1[[#This Row],[Т3]]+Таблица1[[#This Row],[Lпрям2, мм]]</f>
        <v>3516112.6725592418</v>
      </c>
      <c r="CB120" s="65">
        <f>Таблица1[[#This Row],[Т4]]+Таблица1[[#This Row],[Lдуг 3,мм]]</f>
        <v>3517239.6800276604</v>
      </c>
      <c r="CC120" s="65">
        <f>Таблица1[[#This Row],[Т5]]+Таблица1[[#This Row],[Lпрям3, мм]]</f>
        <v>3519084.3400303707</v>
      </c>
      <c r="CD120" s="65">
        <f>Таблица1[[#This Row],[Т6]]+Таблица1[[#This Row],[Lдуг 4,мм]]</f>
        <v>3520211.4252909026</v>
      </c>
      <c r="CE120" s="65">
        <f>Таблица1[[#This Row],[Т7]]+Таблица1[[#This Row],[Lпрям4, мм]]</f>
        <v>3520961.5252909027</v>
      </c>
      <c r="CF120" s="72">
        <f>Таблица1[[#This Row],[Т8]]+Таблица1[[#This Row],[Lдуг 5,мм]]</f>
        <v>3521715.9273921708</v>
      </c>
      <c r="CG120" s="65">
        <f>Таблица1[[#This Row],[Т9]]+Таблица1[[#This Row],[Lпрям5, мм]]</f>
        <v>3525183.7139483648</v>
      </c>
      <c r="CH120" s="65">
        <f>Таблица1[[#This Row],[Т10]]+Таблица1[[#This Row],[Lдуг 6,мм]]</f>
        <v>3527065.1624086793</v>
      </c>
      <c r="CI120" s="66">
        <f>Таблица1[[#This Row],[Т11]]+Таблица1[[#This Row],[Lпрям6, мм]]</f>
        <v>3528386.8418603805</v>
      </c>
      <c r="CJ120" s="64">
        <f>Таблица1[[#This Row],[Т12]]-Таблица1[[#This Row],[Т12]]</f>
        <v>0</v>
      </c>
      <c r="CK120" s="65">
        <f>Таблица1[[#This Row],[Т12]]-Таблица1[[#This Row],[Т11]]</f>
        <v>1321.6794517012313</v>
      </c>
      <c r="CL120" s="65">
        <f>Таблица1[[#This Row],[Т12]]-Таблица1[[#This Row],[Т10]]</f>
        <v>3203.1279120156541</v>
      </c>
      <c r="CM120" s="65">
        <f>Таблица1[[#This Row],[Т12]]-Таблица1[[#This Row],[Т9]]</f>
        <v>6670.9144682097249</v>
      </c>
      <c r="CN120" s="65">
        <f>Таблица1[[#This Row],[Т12]]-Таблица1[[#This Row],[Т8]]</f>
        <v>7425.3165694777854</v>
      </c>
      <c r="CO120" s="65">
        <f>Таблица1[[#This Row],[Т12]]-Таблица1[[#This Row],[Т7]]</f>
        <v>8175.4165694778785</v>
      </c>
      <c r="CP120" s="65">
        <f>Таблица1[[#This Row],[Т12]]-Таблица1[[#This Row],[Т6]]</f>
        <v>9302.5018300097436</v>
      </c>
      <c r="CQ120" s="65">
        <f>Таблица1[[#This Row],[Т12]]-Таблица1[[#This Row],[Т5]]</f>
        <v>11147.161832720041</v>
      </c>
      <c r="CR120" s="65">
        <f>Таблица1[[#This Row],[Т12]]-Таблица1[[#This Row],[Т4]]</f>
        <v>12274.169301138725</v>
      </c>
      <c r="CS120" s="65">
        <f>Таблица1[[#This Row],[Т12]]-Таблица1[[#This Row],[Т3]]</f>
        <v>15996.169301138725</v>
      </c>
      <c r="CT120" s="65">
        <f>Таблица1[[#This Row],[Т12]]-Таблица1[[#This Row],[Т2]]</f>
        <v>17060.338956649415</v>
      </c>
      <c r="CU120" s="65">
        <f>Таблица1[[#This Row],[Т12]]-Таблица1[[#This Row],[Т1]]</f>
        <v>18946.638773016166</v>
      </c>
      <c r="CV120" s="65">
        <f>Таблица1[[#This Row],[Lкан_леб,мм]]+Таблица1[[#This Row],[Lкан_дуг, мм]]+Таблица1[[#This Row],[Lкан_прям, мм]]</f>
        <v>3528386.841860381</v>
      </c>
      <c r="CW120" s="60">
        <f>3511128.4-(Таблица1[[#This Row],[Lкан_леб,мм]]+Таблица1[[#This Row],[∆Lлеб из за стрел]])</f>
        <v>1688.1969126355834</v>
      </c>
    </row>
    <row r="121" spans="1:101" x14ac:dyDescent="0.25">
      <c r="A121">
        <v>120</v>
      </c>
      <c r="B121">
        <v>110.69798657718084</v>
      </c>
      <c r="C121">
        <v>-20.68798657718084</v>
      </c>
      <c r="D121">
        <v>-3347.1305145618244</v>
      </c>
      <c r="E121">
        <v>6075.1385146925804</v>
      </c>
      <c r="F121">
        <v>-2629.4973568687233</v>
      </c>
      <c r="G121">
        <v>5312.2637536869306</v>
      </c>
      <c r="H121">
        <v>-2629.6310045618243</v>
      </c>
      <c r="I121">
        <v>4753.4590684201912</v>
      </c>
      <c r="J121">
        <v>1321.6794462723892</v>
      </c>
      <c r="K121">
        <v>12924.047581077235</v>
      </c>
      <c r="L121">
        <v>5971.9650783304533</v>
      </c>
      <c r="M121">
        <v>3509490.8292009733</v>
      </c>
      <c r="N121">
        <v>0</v>
      </c>
      <c r="O121">
        <v>8</v>
      </c>
      <c r="P121">
        <v>-3322.5</v>
      </c>
      <c r="Q121">
        <v>-2811.96</v>
      </c>
      <c r="R121">
        <v>-3280</v>
      </c>
      <c r="S121">
        <v>-914.66</v>
      </c>
      <c r="T121">
        <v>-7002</v>
      </c>
      <c r="U121">
        <v>520.34</v>
      </c>
      <c r="V121">
        <v>-7002.1</v>
      </c>
      <c r="W121">
        <v>2365</v>
      </c>
      <c r="X121">
        <v>-6252</v>
      </c>
      <c r="Y121">
        <v>3800</v>
      </c>
      <c r="Z121">
        <v>-3347.1305145618244</v>
      </c>
      <c r="AA121">
        <v>6075.1385146925804</v>
      </c>
      <c r="AB121">
        <v>0</v>
      </c>
      <c r="AC121">
        <v>1064.1696555107644</v>
      </c>
      <c r="AD121">
        <v>1127.0074684186504</v>
      </c>
      <c r="AE121">
        <v>1127.0852605320265</v>
      </c>
      <c r="AF121">
        <v>763.3281674111862</v>
      </c>
      <c r="AG121">
        <v>1890.3745264578251</v>
      </c>
      <c r="AH121">
        <v>1886.2998163666878</v>
      </c>
      <c r="AI121">
        <v>3721.9999999999995</v>
      </c>
      <c r="AJ121">
        <v>1844.6600027105269</v>
      </c>
      <c r="AK121">
        <v>750.10000000000059</v>
      </c>
      <c r="AL121">
        <v>3399.3083102989367</v>
      </c>
      <c r="AM121">
        <v>1321.6794517010851</v>
      </c>
      <c r="AN121">
        <v>-95.021003558665456</v>
      </c>
      <c r="AO121">
        <v>-180</v>
      </c>
      <c r="AP121">
        <v>-90.003106034687008</v>
      </c>
      <c r="AQ121">
        <v>1.2722218725854067E-14</v>
      </c>
      <c r="AR121">
        <v>-60.955376133960293</v>
      </c>
      <c r="AS121">
        <v>89.999999566492605</v>
      </c>
      <c r="AT121">
        <v>-2400.1625746957502</v>
      </c>
      <c r="AU121">
        <v>-3280</v>
      </c>
      <c r="AV121">
        <v>-7719.4999989457119</v>
      </c>
      <c r="AW121">
        <v>-7002.1</v>
      </c>
      <c r="AX121">
        <v>-5624.7314683237473</v>
      </c>
      <c r="AY121">
        <v>-2629.6305145618248</v>
      </c>
      <c r="AZ121">
        <v>-2730.9252207921031</v>
      </c>
      <c r="BA121">
        <v>-197.16</v>
      </c>
      <c r="BB121">
        <v>520.3011039433311</v>
      </c>
      <c r="BC121">
        <v>3082.5000000000005</v>
      </c>
      <c r="BD121">
        <v>3451.6604541991846</v>
      </c>
      <c r="BE121">
        <v>6075.1385201212797</v>
      </c>
      <c r="BF121">
        <v>-2565.2532760267472</v>
      </c>
      <c r="BG121">
        <v>-7002</v>
      </c>
      <c r="BH121">
        <v>-7719.5999989457123</v>
      </c>
      <c r="BI121">
        <v>-6252</v>
      </c>
      <c r="BJ121">
        <v>-3974.3990462380771</v>
      </c>
      <c r="BK121">
        <v>-2629.6305045618242</v>
      </c>
      <c r="BL121">
        <v>-851.86373761518519</v>
      </c>
      <c r="BM121">
        <v>-197.16</v>
      </c>
      <c r="BN121">
        <v>2364.9611039433312</v>
      </c>
      <c r="BO121">
        <v>3082.5000000000005</v>
      </c>
      <c r="BP121">
        <v>6423.4780604933958</v>
      </c>
      <c r="BQ121">
        <v>4753.4590684201949</v>
      </c>
      <c r="BR121">
        <v>0</v>
      </c>
      <c r="BS121">
        <v>84.97899644133453</v>
      </c>
      <c r="BT121">
        <v>89.996893965312992</v>
      </c>
      <c r="BU121">
        <v>90.003106034687022</v>
      </c>
      <c r="BV121">
        <v>60.955376133960307</v>
      </c>
      <c r="BW121">
        <v>150.95537570045289</v>
      </c>
      <c r="BX121" s="69">
        <f>Таблица1[[#This Row],[Lкан_леб,мм]]</f>
        <v>3509490.8292009733</v>
      </c>
      <c r="BY121" s="65">
        <f>Таблица1[[#This Row],[Т1]]+Таблица1[[#This Row],[Lпрям1, мм]]</f>
        <v>3511377.12901734</v>
      </c>
      <c r="BZ121" s="65">
        <f>Таблица1[[#This Row],[Т2]]+Таблица1[[#This Row],[Lдуг 2,мм]]</f>
        <v>3512441.2986728507</v>
      </c>
      <c r="CA121" s="65">
        <f>Таблица1[[#This Row],[Т3]]+Таблица1[[#This Row],[Lпрям2, мм]]</f>
        <v>3516163.2986728507</v>
      </c>
      <c r="CB121" s="65">
        <f>Таблица1[[#This Row],[Т4]]+Таблица1[[#This Row],[Lдуг 3,мм]]</f>
        <v>3517290.3061412694</v>
      </c>
      <c r="CC121" s="65">
        <f>Таблица1[[#This Row],[Т5]]+Таблица1[[#This Row],[Lпрям3, мм]]</f>
        <v>3519134.9661439797</v>
      </c>
      <c r="CD121" s="65">
        <f>Таблица1[[#This Row],[Т6]]+Таблица1[[#This Row],[Lдуг 4,мм]]</f>
        <v>3520262.0514045116</v>
      </c>
      <c r="CE121" s="65">
        <f>Таблица1[[#This Row],[Т7]]+Таблица1[[#This Row],[Lпрям4, мм]]</f>
        <v>3521012.1514045116</v>
      </c>
      <c r="CF121" s="72">
        <f>Таблица1[[#This Row],[Т8]]+Таблица1[[#This Row],[Lдуг 5,мм]]</f>
        <v>3521775.4795719227</v>
      </c>
      <c r="CG121" s="65">
        <f>Таблица1[[#This Row],[Т9]]+Таблица1[[#This Row],[Lпрям5, мм]]</f>
        <v>3525174.7878822214</v>
      </c>
      <c r="CH121" s="65">
        <f>Таблица1[[#This Row],[Т10]]+Таблица1[[#This Row],[Lдуг 6,мм]]</f>
        <v>3527065.1624086793</v>
      </c>
      <c r="CI121" s="66">
        <f>Таблица1[[#This Row],[Т11]]+Таблица1[[#This Row],[Lпрям6, мм]]</f>
        <v>3528386.8418603805</v>
      </c>
      <c r="CJ121" s="64">
        <f>Таблица1[[#This Row],[Т12]]-Таблица1[[#This Row],[Т12]]</f>
        <v>0</v>
      </c>
      <c r="CK121" s="65">
        <f>Таблица1[[#This Row],[Т12]]-Таблица1[[#This Row],[Т11]]</f>
        <v>1321.6794517012313</v>
      </c>
      <c r="CL121" s="65">
        <f>Таблица1[[#This Row],[Т12]]-Таблица1[[#This Row],[Т10]]</f>
        <v>3212.0539781590924</v>
      </c>
      <c r="CM121" s="65">
        <f>Таблица1[[#This Row],[Т12]]-Таблица1[[#This Row],[Т9]]</f>
        <v>6611.3622884578072</v>
      </c>
      <c r="CN121" s="65">
        <f>Таблица1[[#This Row],[Т12]]-Таблица1[[#This Row],[Т8]]</f>
        <v>7374.6904558688402</v>
      </c>
      <c r="CO121" s="65">
        <f>Таблица1[[#This Row],[Т12]]-Таблица1[[#This Row],[Т7]]</f>
        <v>8124.7904558689333</v>
      </c>
      <c r="CP121" s="65">
        <f>Таблица1[[#This Row],[Т12]]-Таблица1[[#This Row],[Т6]]</f>
        <v>9251.8757164007984</v>
      </c>
      <c r="CQ121" s="65">
        <f>Таблица1[[#This Row],[Т12]]-Таблица1[[#This Row],[Т5]]</f>
        <v>11096.535719111096</v>
      </c>
      <c r="CR121" s="65">
        <f>Таблица1[[#This Row],[Т12]]-Таблица1[[#This Row],[Т4]]</f>
        <v>12223.54318752978</v>
      </c>
      <c r="CS121" s="65">
        <f>Таблица1[[#This Row],[Т12]]-Таблица1[[#This Row],[Т3]]</f>
        <v>15945.54318752978</v>
      </c>
      <c r="CT121" s="65">
        <f>Таблица1[[#This Row],[Т12]]-Таблица1[[#This Row],[Т2]]</f>
        <v>17009.71284304047</v>
      </c>
      <c r="CU121" s="65">
        <f>Таблица1[[#This Row],[Т12]]-Таблица1[[#This Row],[Т1]]</f>
        <v>18896.012659407221</v>
      </c>
      <c r="CV121" s="65">
        <f>Таблица1[[#This Row],[Lкан_леб,мм]]+Таблица1[[#This Row],[Lкан_дуг, мм]]+Таблица1[[#This Row],[Lкан_прям, мм]]</f>
        <v>3528386.841860381</v>
      </c>
      <c r="CW121" s="60">
        <f>3511128.4-(Таблица1[[#This Row],[Lкан_леб,мм]]+Таблица1[[#This Row],[∆Lлеб из за стрел]])</f>
        <v>1637.5707990266383</v>
      </c>
    </row>
    <row r="122" spans="1:101" x14ac:dyDescent="0.25">
      <c r="A122">
        <v>121</v>
      </c>
      <c r="B122">
        <v>111.2080536912748</v>
      </c>
      <c r="C122">
        <v>-21.198053691274797</v>
      </c>
      <c r="D122">
        <v>-3408.9881967657343</v>
      </c>
      <c r="E122">
        <v>6051.4517510530186</v>
      </c>
      <c r="F122">
        <v>-2691.3550390726327</v>
      </c>
      <c r="G122">
        <v>5288.5769900473679</v>
      </c>
      <c r="H122">
        <v>-2691.4886867657342</v>
      </c>
      <c r="I122">
        <v>4729.7723047803156</v>
      </c>
      <c r="J122">
        <v>1321.6794462727037</v>
      </c>
      <c r="K122">
        <v>12855.283685832863</v>
      </c>
      <c r="L122">
        <v>5990.2608760830008</v>
      </c>
      <c r="M122">
        <v>3509541.2972984649</v>
      </c>
      <c r="N122">
        <v>0</v>
      </c>
      <c r="O122">
        <v>8</v>
      </c>
      <c r="P122">
        <v>-3322.5</v>
      </c>
      <c r="Q122">
        <v>-2811.96</v>
      </c>
      <c r="R122">
        <v>-3280</v>
      </c>
      <c r="S122">
        <v>-914.66</v>
      </c>
      <c r="T122">
        <v>-7002</v>
      </c>
      <c r="U122">
        <v>520.34</v>
      </c>
      <c r="V122">
        <v>-7002.1</v>
      </c>
      <c r="W122">
        <v>2365</v>
      </c>
      <c r="X122">
        <v>-6252</v>
      </c>
      <c r="Y122">
        <v>3800</v>
      </c>
      <c r="Z122">
        <v>-3408.9881967657343</v>
      </c>
      <c r="AA122">
        <v>6051.4517510530186</v>
      </c>
      <c r="AB122">
        <v>0</v>
      </c>
      <c r="AC122">
        <v>1064.1696555107644</v>
      </c>
      <c r="AD122">
        <v>1127.0074684186504</v>
      </c>
      <c r="AE122">
        <v>1127.0852605320265</v>
      </c>
      <c r="AF122">
        <v>772.4760662874603</v>
      </c>
      <c r="AG122">
        <v>1899.5224253340994</v>
      </c>
      <c r="AH122">
        <v>1886.2998163666878</v>
      </c>
      <c r="AI122">
        <v>3721.9999999999995</v>
      </c>
      <c r="AJ122">
        <v>1844.6600027105269</v>
      </c>
      <c r="AK122">
        <v>750.10000000000059</v>
      </c>
      <c r="AL122">
        <v>3330.5444150542494</v>
      </c>
      <c r="AM122">
        <v>1321.6794517013993</v>
      </c>
      <c r="AN122">
        <v>-95.021003558665456</v>
      </c>
      <c r="AO122">
        <v>-180</v>
      </c>
      <c r="AP122">
        <v>-90.003106034687008</v>
      </c>
      <c r="AQ122">
        <v>1.2722218725854067E-14</v>
      </c>
      <c r="AR122">
        <v>-61.685879265699626</v>
      </c>
      <c r="AS122">
        <v>89.999999566492619</v>
      </c>
      <c r="AT122">
        <v>-2400.1625746957502</v>
      </c>
      <c r="AU122">
        <v>-3280</v>
      </c>
      <c r="AV122">
        <v>-7719.4999989457119</v>
      </c>
      <c r="AW122">
        <v>-7002.1</v>
      </c>
      <c r="AX122">
        <v>-5620.3413511773515</v>
      </c>
      <c r="AY122">
        <v>-2691.4881967657338</v>
      </c>
      <c r="AZ122">
        <v>-2730.9252207921031</v>
      </c>
      <c r="BA122">
        <v>-197.16</v>
      </c>
      <c r="BB122">
        <v>520.3011039433311</v>
      </c>
      <c r="BC122">
        <v>3082.5000000000005</v>
      </c>
      <c r="BD122">
        <v>3459.6860253125847</v>
      </c>
      <c r="BE122">
        <v>6051.4517564817179</v>
      </c>
      <c r="BF122">
        <v>-2565.2532760267472</v>
      </c>
      <c r="BG122">
        <v>-7002</v>
      </c>
      <c r="BH122">
        <v>-7719.5999989457123</v>
      </c>
      <c r="BI122">
        <v>-6252</v>
      </c>
      <c r="BJ122">
        <v>-4040.6468455883819</v>
      </c>
      <c r="BK122">
        <v>-2691.4881867657341</v>
      </c>
      <c r="BL122">
        <v>-851.86373761518519</v>
      </c>
      <c r="BM122">
        <v>-197.16</v>
      </c>
      <c r="BN122">
        <v>2364.9611039433312</v>
      </c>
      <c r="BO122">
        <v>3082.5000000000005</v>
      </c>
      <c r="BP122">
        <v>6391.7657257404353</v>
      </c>
      <c r="BQ122">
        <v>4729.7723047803183</v>
      </c>
      <c r="BR122">
        <v>0</v>
      </c>
      <c r="BS122">
        <v>84.97899644133453</v>
      </c>
      <c r="BT122">
        <v>89.996893965312992</v>
      </c>
      <c r="BU122">
        <v>90.003106034687022</v>
      </c>
      <c r="BV122">
        <v>61.68587926569964</v>
      </c>
      <c r="BW122">
        <v>151.68587883219226</v>
      </c>
      <c r="BX122" s="69">
        <f>Таблица1[[#This Row],[Lкан_леб,мм]]</f>
        <v>3509541.2972984649</v>
      </c>
      <c r="BY122" s="65">
        <f>Таблица1[[#This Row],[Т1]]+Таблица1[[#This Row],[Lпрям1, мм]]</f>
        <v>3511427.5971148317</v>
      </c>
      <c r="BZ122" s="65">
        <f>Таблица1[[#This Row],[Т2]]+Таблица1[[#This Row],[Lдуг 2,мм]]</f>
        <v>3512491.7667703424</v>
      </c>
      <c r="CA122" s="65">
        <f>Таблица1[[#This Row],[Т3]]+Таблица1[[#This Row],[Lпрям2, мм]]</f>
        <v>3516213.7667703424</v>
      </c>
      <c r="CB122" s="65">
        <f>Таблица1[[#This Row],[Т4]]+Таблица1[[#This Row],[Lдуг 3,мм]]</f>
        <v>3517340.774238761</v>
      </c>
      <c r="CC122" s="65">
        <f>Таблица1[[#This Row],[Т5]]+Таблица1[[#This Row],[Lпрям3, мм]]</f>
        <v>3519185.4342414713</v>
      </c>
      <c r="CD122" s="65">
        <f>Таблица1[[#This Row],[Т6]]+Таблица1[[#This Row],[Lдуг 4,мм]]</f>
        <v>3520312.5195020032</v>
      </c>
      <c r="CE122" s="65">
        <f>Таблица1[[#This Row],[Т7]]+Таблица1[[#This Row],[Lпрям4, мм]]</f>
        <v>3521062.6195020033</v>
      </c>
      <c r="CF122" s="72">
        <f>Таблица1[[#This Row],[Т8]]+Таблица1[[#This Row],[Lдуг 5,мм]]</f>
        <v>3521835.0955682909</v>
      </c>
      <c r="CG122" s="65">
        <f>Таблица1[[#This Row],[Т9]]+Таблица1[[#This Row],[Lпрям5, мм]]</f>
        <v>3525165.6399833453</v>
      </c>
      <c r="CH122" s="65">
        <f>Таблица1[[#This Row],[Т10]]+Таблица1[[#This Row],[Lдуг 6,мм]]</f>
        <v>3527065.1624086793</v>
      </c>
      <c r="CI122" s="66">
        <f>Таблица1[[#This Row],[Т11]]+Таблица1[[#This Row],[Lпрям6, мм]]</f>
        <v>3528386.8418603805</v>
      </c>
      <c r="CJ122" s="64">
        <f>Таблица1[[#This Row],[Т12]]-Таблица1[[#This Row],[Т12]]</f>
        <v>0</v>
      </c>
      <c r="CK122" s="65">
        <f>Таблица1[[#This Row],[Т12]]-Таблица1[[#This Row],[Т11]]</f>
        <v>1321.6794517012313</v>
      </c>
      <c r="CL122" s="65">
        <f>Таблица1[[#This Row],[Т12]]-Таблица1[[#This Row],[Т10]]</f>
        <v>3221.2018770352006</v>
      </c>
      <c r="CM122" s="65">
        <f>Таблица1[[#This Row],[Т12]]-Таблица1[[#This Row],[Т9]]</f>
        <v>6551.7462920895778</v>
      </c>
      <c r="CN122" s="65">
        <f>Таблица1[[#This Row],[Т12]]-Таблица1[[#This Row],[Т8]]</f>
        <v>7324.2223583771847</v>
      </c>
      <c r="CO122" s="65">
        <f>Таблица1[[#This Row],[Т12]]-Таблица1[[#This Row],[Т7]]</f>
        <v>8074.3223583772779</v>
      </c>
      <c r="CP122" s="65">
        <f>Таблица1[[#This Row],[Т12]]-Таблица1[[#This Row],[Т6]]</f>
        <v>9201.4076189091429</v>
      </c>
      <c r="CQ122" s="65">
        <f>Таблица1[[#This Row],[Т12]]-Таблица1[[#This Row],[Т5]]</f>
        <v>11046.067621619441</v>
      </c>
      <c r="CR122" s="65">
        <f>Таблица1[[#This Row],[Т12]]-Таблица1[[#This Row],[Т4]]</f>
        <v>12173.075090038124</v>
      </c>
      <c r="CS122" s="65">
        <f>Таблица1[[#This Row],[Т12]]-Таблица1[[#This Row],[Т3]]</f>
        <v>15895.075090038124</v>
      </c>
      <c r="CT122" s="65">
        <f>Таблица1[[#This Row],[Т12]]-Таблица1[[#This Row],[Т2]]</f>
        <v>16959.244745548815</v>
      </c>
      <c r="CU122" s="65">
        <f>Таблица1[[#This Row],[Т12]]-Таблица1[[#This Row],[Т1]]</f>
        <v>18845.544561915565</v>
      </c>
      <c r="CV122" s="65">
        <f>Таблица1[[#This Row],[Lкан_леб,мм]]+Таблица1[[#This Row],[Lкан_дуг, мм]]+Таблица1[[#This Row],[Lкан_прям, мм]]</f>
        <v>3528386.8418603805</v>
      </c>
      <c r="CW122" s="60">
        <f>3511128.4-(Таблица1[[#This Row],[Lкан_леб,мм]]+Таблица1[[#This Row],[∆Lлеб из за стрел]])</f>
        <v>1587.1027015349828</v>
      </c>
    </row>
    <row r="123" spans="1:101" x14ac:dyDescent="0.25">
      <c r="A123">
        <v>122</v>
      </c>
      <c r="B123">
        <v>111.71812080536876</v>
      </c>
      <c r="C123">
        <v>-21.708120805368754</v>
      </c>
      <c r="D123">
        <v>-3470.6325627301253</v>
      </c>
      <c r="E123">
        <v>6027.2152545197987</v>
      </c>
      <c r="F123">
        <v>-2752.9994050370237</v>
      </c>
      <c r="G123">
        <v>5264.3404935141471</v>
      </c>
      <c r="H123">
        <v>-2753.1330527301252</v>
      </c>
      <c r="I123">
        <v>4705.5358082469629</v>
      </c>
      <c r="J123">
        <v>1321.679446272836</v>
      </c>
      <c r="K123">
        <v>12786.221696160012</v>
      </c>
      <c r="L123">
        <v>6009.0271941738602</v>
      </c>
      <c r="M123">
        <v>3509591.5929700471</v>
      </c>
      <c r="N123">
        <v>0</v>
      </c>
      <c r="O123">
        <v>8</v>
      </c>
      <c r="P123">
        <v>-3322.5</v>
      </c>
      <c r="Q123">
        <v>-2811.96</v>
      </c>
      <c r="R123">
        <v>-3280</v>
      </c>
      <c r="S123">
        <v>-914.66</v>
      </c>
      <c r="T123">
        <v>-7002</v>
      </c>
      <c r="U123">
        <v>520.34</v>
      </c>
      <c r="V123">
        <v>-7002.1</v>
      </c>
      <c r="W123">
        <v>2365</v>
      </c>
      <c r="X123">
        <v>-6252</v>
      </c>
      <c r="Y123">
        <v>3800</v>
      </c>
      <c r="Z123">
        <v>-3470.6325627301253</v>
      </c>
      <c r="AA123">
        <v>6027.2152545197987</v>
      </c>
      <c r="AB123">
        <v>0</v>
      </c>
      <c r="AC123">
        <v>1064.1696555107644</v>
      </c>
      <c r="AD123">
        <v>1127.0074684186504</v>
      </c>
      <c r="AE123">
        <v>1127.0852605320265</v>
      </c>
      <c r="AF123">
        <v>781.85922533289011</v>
      </c>
      <c r="AG123">
        <v>1908.905584379529</v>
      </c>
      <c r="AH123">
        <v>1886.2998163666878</v>
      </c>
      <c r="AI123">
        <v>3721.9999999999995</v>
      </c>
      <c r="AJ123">
        <v>1844.6600027105269</v>
      </c>
      <c r="AK123">
        <v>750.10000000000059</v>
      </c>
      <c r="AL123">
        <v>3261.4824253812681</v>
      </c>
      <c r="AM123">
        <v>1321.6794517015317</v>
      </c>
      <c r="AN123">
        <v>-95.021003558665456</v>
      </c>
      <c r="AO123">
        <v>-180</v>
      </c>
      <c r="AP123">
        <v>-90.003106034687008</v>
      </c>
      <c r="AQ123">
        <v>1.2722218725854067E-14</v>
      </c>
      <c r="AR123">
        <v>-62.435169038247537</v>
      </c>
      <c r="AS123">
        <v>89.999999566492619</v>
      </c>
      <c r="AT123">
        <v>-2400.1625746957502</v>
      </c>
      <c r="AU123">
        <v>-3280</v>
      </c>
      <c r="AV123">
        <v>-7719.4999989457119</v>
      </c>
      <c r="AW123">
        <v>-7002.1</v>
      </c>
      <c r="AX123">
        <v>-5615.9450102737601</v>
      </c>
      <c r="AY123">
        <v>-2753.1325627301253</v>
      </c>
      <c r="AZ123">
        <v>-2730.9252207921031</v>
      </c>
      <c r="BA123">
        <v>-197.16</v>
      </c>
      <c r="BB123">
        <v>520.3011039433311</v>
      </c>
      <c r="BC123">
        <v>3082.5000000000005</v>
      </c>
      <c r="BD123">
        <v>3467.9754526479196</v>
      </c>
      <c r="BE123">
        <v>6027.215259948498</v>
      </c>
      <c r="BF123">
        <v>-2565.2532760267472</v>
      </c>
      <c r="BG123">
        <v>-7002</v>
      </c>
      <c r="BH123">
        <v>-7719.5999989457123</v>
      </c>
      <c r="BI123">
        <v>-6252</v>
      </c>
      <c r="BJ123">
        <v>-4106.6875524563638</v>
      </c>
      <c r="BK123">
        <v>-2753.1325527301251</v>
      </c>
      <c r="BL123">
        <v>-851.86373761518519</v>
      </c>
      <c r="BM123">
        <v>-197.16</v>
      </c>
      <c r="BN123">
        <v>2364.9611039433312</v>
      </c>
      <c r="BO123">
        <v>3082.5000000000005</v>
      </c>
      <c r="BP123">
        <v>6359.2398018718795</v>
      </c>
      <c r="BQ123">
        <v>4705.5358082469666</v>
      </c>
      <c r="BR123">
        <v>0</v>
      </c>
      <c r="BS123">
        <v>84.97899644133453</v>
      </c>
      <c r="BT123">
        <v>89.996893965312992</v>
      </c>
      <c r="BU123">
        <v>90.003106034687022</v>
      </c>
      <c r="BV123">
        <v>62.435169038247544</v>
      </c>
      <c r="BW123">
        <v>152.43516860474014</v>
      </c>
      <c r="BX123" s="69">
        <f>Таблица1[[#This Row],[Lкан_леб,мм]]</f>
        <v>3509591.5929700471</v>
      </c>
      <c r="BY123" s="65">
        <f>Таблица1[[#This Row],[Т1]]+Таблица1[[#This Row],[Lпрям1, мм]]</f>
        <v>3511477.8927864139</v>
      </c>
      <c r="BZ123" s="65">
        <f>Таблица1[[#This Row],[Т2]]+Таблица1[[#This Row],[Lдуг 2,мм]]</f>
        <v>3512542.0624419246</v>
      </c>
      <c r="CA123" s="65">
        <f>Таблица1[[#This Row],[Т3]]+Таблица1[[#This Row],[Lпрям2, мм]]</f>
        <v>3516264.0624419246</v>
      </c>
      <c r="CB123" s="65">
        <f>Таблица1[[#This Row],[Т4]]+Таблица1[[#This Row],[Lдуг 3,мм]]</f>
        <v>3517391.0699103433</v>
      </c>
      <c r="CC123" s="65">
        <f>Таблица1[[#This Row],[Т5]]+Таблица1[[#This Row],[Lпрям3, мм]]</f>
        <v>3519235.7299130536</v>
      </c>
      <c r="CD123" s="65">
        <f>Таблица1[[#This Row],[Т6]]+Таблица1[[#This Row],[Lдуг 4,мм]]</f>
        <v>3520362.8151735854</v>
      </c>
      <c r="CE123" s="65">
        <f>Таблица1[[#This Row],[Т7]]+Таблица1[[#This Row],[Lпрям4, мм]]</f>
        <v>3521112.9151735855</v>
      </c>
      <c r="CF123" s="72">
        <f>Таблица1[[#This Row],[Т8]]+Таблица1[[#This Row],[Lдуг 5,мм]]</f>
        <v>3521894.7743989183</v>
      </c>
      <c r="CG123" s="65">
        <f>Таблица1[[#This Row],[Т9]]+Таблица1[[#This Row],[Lпрям5, мм]]</f>
        <v>3525156.2568242997</v>
      </c>
      <c r="CH123" s="65">
        <f>Таблица1[[#This Row],[Т10]]+Таблица1[[#This Row],[Lдуг 6,мм]]</f>
        <v>3527065.1624086793</v>
      </c>
      <c r="CI123" s="66">
        <f>Таблица1[[#This Row],[Т11]]+Таблица1[[#This Row],[Lпрям6, мм]]</f>
        <v>3528386.841860381</v>
      </c>
      <c r="CJ123" s="64">
        <f>Таблица1[[#This Row],[Т12]]-Таблица1[[#This Row],[Т12]]</f>
        <v>0</v>
      </c>
      <c r="CK123" s="65">
        <f>Таблица1[[#This Row],[Т12]]-Таблица1[[#This Row],[Т11]]</f>
        <v>1321.679451701697</v>
      </c>
      <c r="CL123" s="65">
        <f>Таблица1[[#This Row],[Т12]]-Таблица1[[#This Row],[Т10]]</f>
        <v>3230.5850360812619</v>
      </c>
      <c r="CM123" s="65">
        <f>Таблица1[[#This Row],[Т12]]-Таблица1[[#This Row],[Т9]]</f>
        <v>6492.0674614626914</v>
      </c>
      <c r="CN123" s="65">
        <f>Таблица1[[#This Row],[Т12]]-Таблица1[[#This Row],[Т8]]</f>
        <v>7273.9266867954284</v>
      </c>
      <c r="CO123" s="65">
        <f>Таблица1[[#This Row],[Т12]]-Таблица1[[#This Row],[Т7]]</f>
        <v>8024.0266867955215</v>
      </c>
      <c r="CP123" s="65">
        <f>Таблица1[[#This Row],[Т12]]-Таблица1[[#This Row],[Т6]]</f>
        <v>9151.1119473273866</v>
      </c>
      <c r="CQ123" s="65">
        <f>Таблица1[[#This Row],[Т12]]-Таблица1[[#This Row],[Т5]]</f>
        <v>10995.771950037684</v>
      </c>
      <c r="CR123" s="65">
        <f>Таблица1[[#This Row],[Т12]]-Таблица1[[#This Row],[Т4]]</f>
        <v>12122.779418456368</v>
      </c>
      <c r="CS123" s="65">
        <f>Таблица1[[#This Row],[Т12]]-Таблица1[[#This Row],[Т3]]</f>
        <v>15844.779418456368</v>
      </c>
      <c r="CT123" s="65">
        <f>Таблица1[[#This Row],[Т12]]-Таблица1[[#This Row],[Т2]]</f>
        <v>16908.949073967058</v>
      </c>
      <c r="CU123" s="65">
        <f>Таблица1[[#This Row],[Т12]]-Таблица1[[#This Row],[Т1]]</f>
        <v>18795.248890333809</v>
      </c>
      <c r="CV123" s="65">
        <f>Таблица1[[#This Row],[Lкан_леб,мм]]+Таблица1[[#This Row],[Lкан_дуг, мм]]+Таблица1[[#This Row],[Lкан_прям, мм]]</f>
        <v>3528386.841860381</v>
      </c>
      <c r="CW123" s="60">
        <f>3511128.4-(Таблица1[[#This Row],[Lкан_леб,мм]]+Таблица1[[#This Row],[∆Lлеб из за стрел]])</f>
        <v>1536.8070299527608</v>
      </c>
    </row>
    <row r="124" spans="1:101" x14ac:dyDescent="0.25">
      <c r="A124">
        <v>123</v>
      </c>
      <c r="B124">
        <v>112.22818791946271</v>
      </c>
      <c r="C124">
        <v>-22.218187919462707</v>
      </c>
      <c r="D124">
        <v>-3532.0587270575083</v>
      </c>
      <c r="E124">
        <v>6002.4309458673115</v>
      </c>
      <c r="F124">
        <v>-2814.4255693644072</v>
      </c>
      <c r="G124">
        <v>5239.5561848616608</v>
      </c>
      <c r="H124">
        <v>-2814.5592170575082</v>
      </c>
      <c r="I124">
        <v>4680.7514995945367</v>
      </c>
      <c r="J124">
        <v>1321.6794462727748</v>
      </c>
      <c r="K124">
        <v>12716.847915478926</v>
      </c>
      <c r="L124">
        <v>6028.2931738429406</v>
      </c>
      <c r="M124">
        <v>3509641.7007710594</v>
      </c>
      <c r="N124">
        <v>0</v>
      </c>
      <c r="O124">
        <v>8</v>
      </c>
      <c r="P124">
        <v>-3322.5</v>
      </c>
      <c r="Q124">
        <v>-2811.96</v>
      </c>
      <c r="R124">
        <v>-3280</v>
      </c>
      <c r="S124">
        <v>-914.66</v>
      </c>
      <c r="T124">
        <v>-7002</v>
      </c>
      <c r="U124">
        <v>520.34</v>
      </c>
      <c r="V124">
        <v>-7002.1</v>
      </c>
      <c r="W124">
        <v>2365</v>
      </c>
      <c r="X124">
        <v>-6252</v>
      </c>
      <c r="Y124">
        <v>3800</v>
      </c>
      <c r="Z124">
        <v>-3532.0587270575083</v>
      </c>
      <c r="AA124">
        <v>6002.4309458673115</v>
      </c>
      <c r="AB124">
        <v>0</v>
      </c>
      <c r="AC124">
        <v>1064.1696555107644</v>
      </c>
      <c r="AD124">
        <v>1127.0074684186504</v>
      </c>
      <c r="AE124">
        <v>1127.0852605320265</v>
      </c>
      <c r="AF124">
        <v>791.49221516743</v>
      </c>
      <c r="AG124">
        <v>1918.5385742140691</v>
      </c>
      <c r="AH124">
        <v>1886.2998163666878</v>
      </c>
      <c r="AI124">
        <v>3721.9999999999995</v>
      </c>
      <c r="AJ124">
        <v>1844.6600027105269</v>
      </c>
      <c r="AK124">
        <v>750.10000000000059</v>
      </c>
      <c r="AL124">
        <v>3192.1086447002399</v>
      </c>
      <c r="AM124">
        <v>1321.6794517014705</v>
      </c>
      <c r="AN124">
        <v>-95.021003558665456</v>
      </c>
      <c r="AO124">
        <v>-180</v>
      </c>
      <c r="AP124">
        <v>-90.003106034687008</v>
      </c>
      <c r="AQ124">
        <v>1.2722218725854067E-14</v>
      </c>
      <c r="AR124">
        <v>-63.204408984744497</v>
      </c>
      <c r="AS124">
        <v>89.999999566492619</v>
      </c>
      <c r="AT124">
        <v>-2400.1625746957502</v>
      </c>
      <c r="AU124">
        <v>-3280</v>
      </c>
      <c r="AV124">
        <v>-7719.4999989457119</v>
      </c>
      <c r="AW124">
        <v>-7002.1</v>
      </c>
      <c r="AX124">
        <v>-5611.5447830543762</v>
      </c>
      <c r="AY124">
        <v>-2814.5587270575083</v>
      </c>
      <c r="AZ124">
        <v>-2730.9252207921031</v>
      </c>
      <c r="BA124">
        <v>-197.16</v>
      </c>
      <c r="BB124">
        <v>520.3011039433311</v>
      </c>
      <c r="BC124">
        <v>3082.5000000000005</v>
      </c>
      <c r="BD124">
        <v>3476.5446474594455</v>
      </c>
      <c r="BE124">
        <v>6002.4309512960108</v>
      </c>
      <c r="BF124">
        <v>-2565.2532760267472</v>
      </c>
      <c r="BG124">
        <v>-7002</v>
      </c>
      <c r="BH124">
        <v>-7719.5999989457123</v>
      </c>
      <c r="BI124">
        <v>-6252</v>
      </c>
      <c r="BJ124">
        <v>-4172.5139440031317</v>
      </c>
      <c r="BK124">
        <v>-2814.5587170575081</v>
      </c>
      <c r="BL124">
        <v>-851.86373761518519</v>
      </c>
      <c r="BM124">
        <v>-197.16</v>
      </c>
      <c r="BN124">
        <v>2364.9611039433312</v>
      </c>
      <c r="BO124">
        <v>3082.5000000000005</v>
      </c>
      <c r="BP124">
        <v>6325.8862984078669</v>
      </c>
      <c r="BQ124">
        <v>4680.7514995945403</v>
      </c>
      <c r="BR124">
        <v>0</v>
      </c>
      <c r="BS124">
        <v>84.97899644133453</v>
      </c>
      <c r="BT124">
        <v>89.996893965312992</v>
      </c>
      <c r="BU124">
        <v>90.003106034687022</v>
      </c>
      <c r="BV124">
        <v>63.204408984744511</v>
      </c>
      <c r="BW124">
        <v>153.20440855123709</v>
      </c>
      <c r="BX124" s="69">
        <f>Таблица1[[#This Row],[Lкан_леб,мм]]</f>
        <v>3509641.7007710594</v>
      </c>
      <c r="BY124" s="65">
        <f>Таблица1[[#This Row],[Т1]]+Таблица1[[#This Row],[Lпрям1, мм]]</f>
        <v>3511528.0005874261</v>
      </c>
      <c r="BZ124" s="65">
        <f>Таблица1[[#This Row],[Т2]]+Таблица1[[#This Row],[Lдуг 2,мм]]</f>
        <v>3512592.1702429368</v>
      </c>
      <c r="CA124" s="65">
        <f>Таблица1[[#This Row],[Т3]]+Таблица1[[#This Row],[Lпрям2, мм]]</f>
        <v>3516314.1702429368</v>
      </c>
      <c r="CB124" s="65">
        <f>Таблица1[[#This Row],[Т4]]+Таблица1[[#This Row],[Lдуг 3,мм]]</f>
        <v>3517441.1777113555</v>
      </c>
      <c r="CC124" s="65">
        <f>Таблица1[[#This Row],[Т5]]+Таблица1[[#This Row],[Lпрям3, мм]]</f>
        <v>3519285.8377140658</v>
      </c>
      <c r="CD124" s="65">
        <f>Таблица1[[#This Row],[Т6]]+Таблица1[[#This Row],[Lдуг 4,мм]]</f>
        <v>3520412.9229745977</v>
      </c>
      <c r="CE124" s="65">
        <f>Таблица1[[#This Row],[Т7]]+Таблица1[[#This Row],[Lпрям4, мм]]</f>
        <v>3521163.0229745978</v>
      </c>
      <c r="CF124" s="72">
        <f>Таблица1[[#This Row],[Т8]]+Таблица1[[#This Row],[Lдуг 5,мм]]</f>
        <v>3521954.515189765</v>
      </c>
      <c r="CG124" s="65">
        <f>Таблица1[[#This Row],[Т9]]+Таблица1[[#This Row],[Lпрям5, мм]]</f>
        <v>3525146.6238344652</v>
      </c>
      <c r="CH124" s="65">
        <f>Таблица1[[#This Row],[Т10]]+Таблица1[[#This Row],[Lдуг 6,мм]]</f>
        <v>3527065.1624086793</v>
      </c>
      <c r="CI124" s="66">
        <f>Таблица1[[#This Row],[Т11]]+Таблица1[[#This Row],[Lпрям6, мм]]</f>
        <v>3528386.841860381</v>
      </c>
      <c r="CJ124" s="64">
        <f>Таблица1[[#This Row],[Т12]]-Таблица1[[#This Row],[Т12]]</f>
        <v>0</v>
      </c>
      <c r="CK124" s="65">
        <f>Таблица1[[#This Row],[Т12]]-Таблица1[[#This Row],[Т11]]</f>
        <v>1321.679451701697</v>
      </c>
      <c r="CL124" s="65">
        <f>Таблица1[[#This Row],[Т12]]-Таблица1[[#This Row],[Т10]]</f>
        <v>3240.2180259157903</v>
      </c>
      <c r="CM124" s="65">
        <f>Таблица1[[#This Row],[Т12]]-Таблица1[[#This Row],[Т9]]</f>
        <v>6432.3266706159338</v>
      </c>
      <c r="CN124" s="65">
        <f>Таблица1[[#This Row],[Т12]]-Таблица1[[#This Row],[Т8]]</f>
        <v>7223.8188857831992</v>
      </c>
      <c r="CO124" s="65">
        <f>Таблица1[[#This Row],[Т12]]-Таблица1[[#This Row],[Т7]]</f>
        <v>7973.9188857832924</v>
      </c>
      <c r="CP124" s="65">
        <f>Таблица1[[#This Row],[Т12]]-Таблица1[[#This Row],[Т6]]</f>
        <v>9101.0041463151574</v>
      </c>
      <c r="CQ124" s="65">
        <f>Таблица1[[#This Row],[Т12]]-Таблица1[[#This Row],[Т5]]</f>
        <v>10945.664149025455</v>
      </c>
      <c r="CR124" s="65">
        <f>Таблица1[[#This Row],[Т12]]-Таблица1[[#This Row],[Т4]]</f>
        <v>12072.671617444139</v>
      </c>
      <c r="CS124" s="65">
        <f>Таблица1[[#This Row],[Т12]]-Таблица1[[#This Row],[Т3]]</f>
        <v>15794.671617444139</v>
      </c>
      <c r="CT124" s="65">
        <f>Таблица1[[#This Row],[Т12]]-Таблица1[[#This Row],[Т2]]</f>
        <v>16858.841272954829</v>
      </c>
      <c r="CU124" s="65">
        <f>Таблица1[[#This Row],[Т12]]-Таблица1[[#This Row],[Т1]]</f>
        <v>18745.14108932158</v>
      </c>
      <c r="CV124" s="65">
        <f>Таблица1[[#This Row],[Lкан_леб,мм]]+Таблица1[[#This Row],[Lкан_дуг, мм]]+Таблица1[[#This Row],[Lкан_прям, мм]]</f>
        <v>3528386.8418603814</v>
      </c>
      <c r="CW124" s="60">
        <f>3511128.4-(Таблица1[[#This Row],[Lкан_леб,мм]]+Таблица1[[#This Row],[∆Lлеб из за стрел]])</f>
        <v>1486.6992289405316</v>
      </c>
    </row>
    <row r="125" spans="1:101" x14ac:dyDescent="0.25">
      <c r="A125">
        <v>124</v>
      </c>
      <c r="B125">
        <v>112.73825503355667</v>
      </c>
      <c r="C125">
        <v>-22.728255033556664</v>
      </c>
      <c r="D125">
        <v>-3593.2618216431656</v>
      </c>
      <c r="E125">
        <v>5977.1007892847783</v>
      </c>
      <c r="F125">
        <v>-2875.628663950064</v>
      </c>
      <c r="G125">
        <v>5214.2260282791267</v>
      </c>
      <c r="H125">
        <v>-2875.7623116431655</v>
      </c>
      <c r="I125">
        <v>4655.4213430119744</v>
      </c>
      <c r="J125">
        <v>1321.6794462728033</v>
      </c>
      <c r="K125">
        <v>12647.14724344286</v>
      </c>
      <c r="L125">
        <v>6048.0905002797053</v>
      </c>
      <c r="M125">
        <v>3509691.6041166587</v>
      </c>
      <c r="N125">
        <v>0</v>
      </c>
      <c r="O125">
        <v>8</v>
      </c>
      <c r="P125">
        <v>-3322.5</v>
      </c>
      <c r="Q125">
        <v>-2811.96</v>
      </c>
      <c r="R125">
        <v>-3280</v>
      </c>
      <c r="S125">
        <v>-914.66</v>
      </c>
      <c r="T125">
        <v>-7002</v>
      </c>
      <c r="U125">
        <v>520.34</v>
      </c>
      <c r="V125">
        <v>-7002.1</v>
      </c>
      <c r="W125">
        <v>2365</v>
      </c>
      <c r="X125">
        <v>-6252</v>
      </c>
      <c r="Y125">
        <v>3800</v>
      </c>
      <c r="Z125">
        <v>-3593.2618216431656</v>
      </c>
      <c r="AA125">
        <v>5977.1007892847783</v>
      </c>
      <c r="AB125">
        <v>0</v>
      </c>
      <c r="AC125">
        <v>1064.1696555107644</v>
      </c>
      <c r="AD125">
        <v>1127.0074684186504</v>
      </c>
      <c r="AE125">
        <v>1127.0852605320265</v>
      </c>
      <c r="AF125">
        <v>801.39087838581236</v>
      </c>
      <c r="AG125">
        <v>1928.4372374324516</v>
      </c>
      <c r="AH125">
        <v>1886.2998163666878</v>
      </c>
      <c r="AI125">
        <v>3721.9999999999995</v>
      </c>
      <c r="AJ125">
        <v>1844.6600027105269</v>
      </c>
      <c r="AK125">
        <v>750.10000000000059</v>
      </c>
      <c r="AL125">
        <v>3122.4079726641457</v>
      </c>
      <c r="AM125">
        <v>1321.6794517014989</v>
      </c>
      <c r="AN125">
        <v>-95.021003558665456</v>
      </c>
      <c r="AO125">
        <v>-180</v>
      </c>
      <c r="AP125">
        <v>-90.003106034687008</v>
      </c>
      <c r="AQ125">
        <v>1.2722218725854067E-14</v>
      </c>
      <c r="AR125">
        <v>-63.994864211552418</v>
      </c>
      <c r="AS125">
        <v>89.999999566492619</v>
      </c>
      <c r="AT125">
        <v>-2400.1625746957502</v>
      </c>
      <c r="AU125">
        <v>-3280</v>
      </c>
      <c r="AV125">
        <v>-7719.4999989457119</v>
      </c>
      <c r="AW125">
        <v>-7002.1</v>
      </c>
      <c r="AX125">
        <v>-5607.1434678299493</v>
      </c>
      <c r="AY125">
        <v>-2875.7618216431656</v>
      </c>
      <c r="AZ125">
        <v>-2730.9252207921031</v>
      </c>
      <c r="BA125">
        <v>-197.16</v>
      </c>
      <c r="BB125">
        <v>520.3011039433311</v>
      </c>
      <c r="BC125">
        <v>3082.5000000000005</v>
      </c>
      <c r="BD125">
        <v>3485.4108982853722</v>
      </c>
      <c r="BE125">
        <v>5977.1007947134776</v>
      </c>
      <c r="BF125">
        <v>-2565.2532760267472</v>
      </c>
      <c r="BG125">
        <v>-7002</v>
      </c>
      <c r="BH125">
        <v>-7719.5999989457123</v>
      </c>
      <c r="BI125">
        <v>-6252</v>
      </c>
      <c r="BJ125">
        <v>-4238.1183538132163</v>
      </c>
      <c r="BK125">
        <v>-2875.7618116431654</v>
      </c>
      <c r="BL125">
        <v>-851.86373761518519</v>
      </c>
      <c r="BM125">
        <v>-197.16</v>
      </c>
      <c r="BN125">
        <v>2364.9611039433312</v>
      </c>
      <c r="BO125">
        <v>3082.5000000000005</v>
      </c>
      <c r="BP125">
        <v>6291.6898909994052</v>
      </c>
      <c r="BQ125">
        <v>4655.421343011978</v>
      </c>
      <c r="BR125">
        <v>0</v>
      </c>
      <c r="BS125">
        <v>84.97899644133453</v>
      </c>
      <c r="BT125">
        <v>89.996893965312992</v>
      </c>
      <c r="BU125">
        <v>90.003106034687022</v>
      </c>
      <c r="BV125">
        <v>63.994864211552432</v>
      </c>
      <c r="BW125">
        <v>153.99486377804504</v>
      </c>
      <c r="BX125" s="69">
        <f>Таблица1[[#This Row],[Lкан_леб,мм]]</f>
        <v>3509691.6041166587</v>
      </c>
      <c r="BY125" s="65">
        <f>Таблица1[[#This Row],[Т1]]+Таблица1[[#This Row],[Lпрям1, мм]]</f>
        <v>3511577.9039330254</v>
      </c>
      <c r="BZ125" s="65">
        <f>Таблица1[[#This Row],[Т2]]+Таблица1[[#This Row],[Lдуг 2,мм]]</f>
        <v>3512642.0735885361</v>
      </c>
      <c r="CA125" s="65">
        <f>Таблица1[[#This Row],[Т3]]+Таблица1[[#This Row],[Lпрям2, мм]]</f>
        <v>3516364.0735885361</v>
      </c>
      <c r="CB125" s="65">
        <f>Таблица1[[#This Row],[Т4]]+Таблица1[[#This Row],[Lдуг 3,мм]]</f>
        <v>3517491.0810569548</v>
      </c>
      <c r="CC125" s="65">
        <f>Таблица1[[#This Row],[Т5]]+Таблица1[[#This Row],[Lпрям3, мм]]</f>
        <v>3519335.7410596651</v>
      </c>
      <c r="CD125" s="65">
        <f>Таблица1[[#This Row],[Т6]]+Таблица1[[#This Row],[Lдуг 4,мм]]</f>
        <v>3520462.826320197</v>
      </c>
      <c r="CE125" s="65">
        <f>Таблица1[[#This Row],[Т7]]+Таблица1[[#This Row],[Lпрям4, мм]]</f>
        <v>3521212.9263201971</v>
      </c>
      <c r="CF125" s="72">
        <f>Таблица1[[#This Row],[Т8]]+Таблица1[[#This Row],[Lдуг 5,мм]]</f>
        <v>3522014.3171985829</v>
      </c>
      <c r="CG125" s="65">
        <f>Таблица1[[#This Row],[Т9]]+Таблица1[[#This Row],[Lпрям5, мм]]</f>
        <v>3525136.725171247</v>
      </c>
      <c r="CH125" s="65">
        <f>Таблица1[[#This Row],[Т10]]+Таблица1[[#This Row],[Lдуг 6,мм]]</f>
        <v>3527065.1624086793</v>
      </c>
      <c r="CI125" s="66">
        <f>Таблица1[[#This Row],[Т11]]+Таблица1[[#This Row],[Lпрям6, мм]]</f>
        <v>3528386.841860381</v>
      </c>
      <c r="CJ125" s="64">
        <f>Таблица1[[#This Row],[Т12]]-Таблица1[[#This Row],[Т12]]</f>
        <v>0</v>
      </c>
      <c r="CK125" s="65">
        <f>Таблица1[[#This Row],[Т12]]-Таблица1[[#This Row],[Т11]]</f>
        <v>1321.679451701697</v>
      </c>
      <c r="CL125" s="65">
        <f>Таблица1[[#This Row],[Т12]]-Таблица1[[#This Row],[Т10]]</f>
        <v>3250.1166891339235</v>
      </c>
      <c r="CM125" s="65">
        <f>Таблица1[[#This Row],[Т12]]-Таблица1[[#This Row],[Т9]]</f>
        <v>6372.5246617980301</v>
      </c>
      <c r="CN125" s="65">
        <f>Таблица1[[#This Row],[Т12]]-Таблица1[[#This Row],[Т8]]</f>
        <v>7173.9155401838943</v>
      </c>
      <c r="CO125" s="65">
        <f>Таблица1[[#This Row],[Т12]]-Таблица1[[#This Row],[Т7]]</f>
        <v>7924.0155401839875</v>
      </c>
      <c r="CP125" s="65">
        <f>Таблица1[[#This Row],[Т12]]-Таблица1[[#This Row],[Т6]]</f>
        <v>9051.1008007158525</v>
      </c>
      <c r="CQ125" s="65">
        <f>Таблица1[[#This Row],[Т12]]-Таблица1[[#This Row],[Т5]]</f>
        <v>10895.76080342615</v>
      </c>
      <c r="CR125" s="65">
        <f>Таблица1[[#This Row],[Т12]]-Таблица1[[#This Row],[Т4]]</f>
        <v>12022.768271844834</v>
      </c>
      <c r="CS125" s="65">
        <f>Таблица1[[#This Row],[Т12]]-Таблица1[[#This Row],[Т3]]</f>
        <v>15744.768271844834</v>
      </c>
      <c r="CT125" s="65">
        <f>Таблица1[[#This Row],[Т12]]-Таблица1[[#This Row],[Т2]]</f>
        <v>16808.937927355524</v>
      </c>
      <c r="CU125" s="65">
        <f>Таблица1[[#This Row],[Т12]]-Таблица1[[#This Row],[Т1]]</f>
        <v>18695.237743722275</v>
      </c>
      <c r="CV125" s="65">
        <f>Таблица1[[#This Row],[Lкан_леб,мм]]+Таблица1[[#This Row],[Lкан_дуг, мм]]+Таблица1[[#This Row],[Lкан_прям, мм]]</f>
        <v>3528386.8418603814</v>
      </c>
      <c r="CW125" s="60">
        <f>3511128.4-(Таблица1[[#This Row],[Lкан_леб,мм]]+Таблица1[[#This Row],[∆Lлеб из за стрел]])</f>
        <v>1436.7958833412267</v>
      </c>
    </row>
    <row r="126" spans="1:101" x14ac:dyDescent="0.25">
      <c r="A126">
        <v>125</v>
      </c>
      <c r="B126">
        <v>113.24832214765061</v>
      </c>
      <c r="C126">
        <v>-23.238322147650621</v>
      </c>
      <c r="D126">
        <v>-3654.2369960609476</v>
      </c>
      <c r="E126">
        <v>5951.2267922205911</v>
      </c>
      <c r="F126">
        <v>-2936.603838367846</v>
      </c>
      <c r="G126">
        <v>5188.3520312149403</v>
      </c>
      <c r="H126">
        <v>-2936.7374860609475</v>
      </c>
      <c r="I126">
        <v>4629.5473459480054</v>
      </c>
      <c r="J126">
        <v>1321.6794462725857</v>
      </c>
      <c r="K126">
        <v>12577.10300012042</v>
      </c>
      <c r="L126">
        <v>6068.4536971845346</v>
      </c>
      <c r="M126">
        <v>3509741.2851630761</v>
      </c>
      <c r="N126">
        <v>0</v>
      </c>
      <c r="O126">
        <v>8</v>
      </c>
      <c r="P126">
        <v>-3322.5</v>
      </c>
      <c r="Q126">
        <v>-2811.96</v>
      </c>
      <c r="R126">
        <v>-3280</v>
      </c>
      <c r="S126">
        <v>-914.66</v>
      </c>
      <c r="T126">
        <v>-7002</v>
      </c>
      <c r="U126">
        <v>520.34</v>
      </c>
      <c r="V126">
        <v>-7002.1</v>
      </c>
      <c r="W126">
        <v>2365</v>
      </c>
      <c r="X126">
        <v>-6252</v>
      </c>
      <c r="Y126">
        <v>3800</v>
      </c>
      <c r="Z126">
        <v>-3654.2369960609476</v>
      </c>
      <c r="AA126">
        <v>5951.2267922205911</v>
      </c>
      <c r="AB126">
        <v>0</v>
      </c>
      <c r="AC126">
        <v>1064.1696555107644</v>
      </c>
      <c r="AD126">
        <v>1127.0074684186504</v>
      </c>
      <c r="AE126">
        <v>1127.0852605320265</v>
      </c>
      <c r="AF126">
        <v>811.57247683822732</v>
      </c>
      <c r="AG126">
        <v>1938.6188358848663</v>
      </c>
      <c r="AH126">
        <v>1886.2998163666878</v>
      </c>
      <c r="AI126">
        <v>3721.9999999999995</v>
      </c>
      <c r="AJ126">
        <v>1844.6600027105269</v>
      </c>
      <c r="AK126">
        <v>750.10000000000059</v>
      </c>
      <c r="AL126">
        <v>3052.3637293419256</v>
      </c>
      <c r="AM126">
        <v>1321.6794517012813</v>
      </c>
      <c r="AN126">
        <v>-95.021003558665456</v>
      </c>
      <c r="AO126">
        <v>-180</v>
      </c>
      <c r="AP126">
        <v>-90.003106034687008</v>
      </c>
      <c r="AQ126">
        <v>1.2722218725854067E-14</v>
      </c>
      <c r="AR126">
        <v>-64.807913159315916</v>
      </c>
      <c r="AS126">
        <v>89.999999566492619</v>
      </c>
      <c r="AT126">
        <v>-2400.1625746957502</v>
      </c>
      <c r="AU126">
        <v>-3280</v>
      </c>
      <c r="AV126">
        <v>-7719.4999989457119</v>
      </c>
      <c r="AW126">
        <v>-7002.1</v>
      </c>
      <c r="AX126">
        <v>-5602.7444036972602</v>
      </c>
      <c r="AY126">
        <v>-2936.7369960609471</v>
      </c>
      <c r="AZ126">
        <v>-2730.9252207921031</v>
      </c>
      <c r="BA126">
        <v>-197.16</v>
      </c>
      <c r="BB126">
        <v>520.3011039433311</v>
      </c>
      <c r="BC126">
        <v>3082.5000000000005</v>
      </c>
      <c r="BD126">
        <v>3494.5930245237128</v>
      </c>
      <c r="BE126">
        <v>5951.2267976492903</v>
      </c>
      <c r="BF126">
        <v>-2565.2532760267472</v>
      </c>
      <c r="BG126">
        <v>-7002</v>
      </c>
      <c r="BH126">
        <v>-7719.5999989457123</v>
      </c>
      <c r="BI126">
        <v>-6252</v>
      </c>
      <c r="BJ126">
        <v>-4303.4925923636874</v>
      </c>
      <c r="BK126">
        <v>-2936.7369860609474</v>
      </c>
      <c r="BL126">
        <v>-851.86373761518519</v>
      </c>
      <c r="BM126">
        <v>-197.16</v>
      </c>
      <c r="BN126">
        <v>2364.9611039433312</v>
      </c>
      <c r="BO126">
        <v>3082.5000000000005</v>
      </c>
      <c r="BP126">
        <v>6256.6337676968787</v>
      </c>
      <c r="BQ126">
        <v>4629.547345948009</v>
      </c>
      <c r="BR126">
        <v>0</v>
      </c>
      <c r="BS126">
        <v>84.97899644133453</v>
      </c>
      <c r="BT126">
        <v>89.996893965312992</v>
      </c>
      <c r="BU126">
        <v>90.003106034687022</v>
      </c>
      <c r="BV126">
        <v>64.807913159315916</v>
      </c>
      <c r="BW126">
        <v>154.80791272580854</v>
      </c>
      <c r="BX126" s="69">
        <f>Таблица1[[#This Row],[Lкан_леб,мм]]</f>
        <v>3509741.2851630761</v>
      </c>
      <c r="BY126" s="65">
        <f>Таблица1[[#This Row],[Т1]]+Таблица1[[#This Row],[Lпрям1, мм]]</f>
        <v>3511627.5849794429</v>
      </c>
      <c r="BZ126" s="65">
        <f>Таблица1[[#This Row],[Т2]]+Таблица1[[#This Row],[Lдуг 2,мм]]</f>
        <v>3512691.7546349536</v>
      </c>
      <c r="CA126" s="65">
        <f>Таблица1[[#This Row],[Т3]]+Таблица1[[#This Row],[Lпрям2, мм]]</f>
        <v>3516413.7546349536</v>
      </c>
      <c r="CB126" s="65">
        <f>Таблица1[[#This Row],[Т4]]+Таблица1[[#This Row],[Lдуг 3,мм]]</f>
        <v>3517540.7621033723</v>
      </c>
      <c r="CC126" s="65">
        <f>Таблица1[[#This Row],[Т5]]+Таблица1[[#This Row],[Lпрям3, мм]]</f>
        <v>3519385.4221060826</v>
      </c>
      <c r="CD126" s="65">
        <f>Таблица1[[#This Row],[Т6]]+Таблица1[[#This Row],[Lдуг 4,мм]]</f>
        <v>3520512.5073666144</v>
      </c>
      <c r="CE126" s="65">
        <f>Таблица1[[#This Row],[Т7]]+Таблица1[[#This Row],[Lпрям4, мм]]</f>
        <v>3521262.6073666145</v>
      </c>
      <c r="CF126" s="72">
        <f>Таблица1[[#This Row],[Т8]]+Таблица1[[#This Row],[Lдуг 5,мм]]</f>
        <v>3522074.1798434528</v>
      </c>
      <c r="CG126" s="65">
        <f>Таблица1[[#This Row],[Т9]]+Таблица1[[#This Row],[Lпрям5, мм]]</f>
        <v>3525126.5435727946</v>
      </c>
      <c r="CH126" s="65">
        <f>Таблица1[[#This Row],[Т10]]+Таблица1[[#This Row],[Lдуг 6,мм]]</f>
        <v>3527065.1624086797</v>
      </c>
      <c r="CI126" s="66">
        <f>Таблица1[[#This Row],[Т11]]+Таблица1[[#This Row],[Lпрям6, мм]]</f>
        <v>3528386.841860381</v>
      </c>
      <c r="CJ126" s="64">
        <f>Таблица1[[#This Row],[Т12]]-Таблица1[[#This Row],[Т12]]</f>
        <v>0</v>
      </c>
      <c r="CK126" s="65">
        <f>Таблица1[[#This Row],[Т12]]-Таблица1[[#This Row],[Т11]]</f>
        <v>1321.6794517012313</v>
      </c>
      <c r="CL126" s="65">
        <f>Таблица1[[#This Row],[Т12]]-Таблица1[[#This Row],[Т10]]</f>
        <v>3260.298287586309</v>
      </c>
      <c r="CM126" s="65">
        <f>Таблица1[[#This Row],[Т12]]-Таблица1[[#This Row],[Т9]]</f>
        <v>6312.662016928196</v>
      </c>
      <c r="CN126" s="65">
        <f>Таблица1[[#This Row],[Т12]]-Таблица1[[#This Row],[Т8]]</f>
        <v>7124.2344937664457</v>
      </c>
      <c r="CO126" s="65">
        <f>Таблица1[[#This Row],[Т12]]-Таблица1[[#This Row],[Т7]]</f>
        <v>7874.3344937665388</v>
      </c>
      <c r="CP126" s="65">
        <f>Таблица1[[#This Row],[Т12]]-Таблица1[[#This Row],[Т6]]</f>
        <v>9001.4197542984039</v>
      </c>
      <c r="CQ126" s="65">
        <f>Таблица1[[#This Row],[Т12]]-Таблица1[[#This Row],[Т5]]</f>
        <v>10846.079757008702</v>
      </c>
      <c r="CR126" s="65">
        <f>Таблица1[[#This Row],[Т12]]-Таблица1[[#This Row],[Т4]]</f>
        <v>11973.087225427385</v>
      </c>
      <c r="CS126" s="65">
        <f>Таблица1[[#This Row],[Т12]]-Таблица1[[#This Row],[Т3]]</f>
        <v>15695.087225427385</v>
      </c>
      <c r="CT126" s="65">
        <f>Таблица1[[#This Row],[Т12]]-Таблица1[[#This Row],[Т2]]</f>
        <v>16759.256880938075</v>
      </c>
      <c r="CU126" s="65">
        <f>Таблица1[[#This Row],[Т12]]-Таблица1[[#This Row],[Т1]]</f>
        <v>18645.556697304826</v>
      </c>
      <c r="CV126" s="65">
        <f>Таблица1[[#This Row],[Lкан_леб,мм]]+Таблица1[[#This Row],[Lкан_дуг, мм]]+Таблица1[[#This Row],[Lкан_прям, мм]]</f>
        <v>3528386.841860381</v>
      </c>
      <c r="CW126" s="60">
        <f>3511128.4-(Таблица1[[#This Row],[Lкан_леб,мм]]+Таблица1[[#This Row],[∆Lлеб из за стрел]])</f>
        <v>1387.1148369237781</v>
      </c>
    </row>
    <row r="127" spans="1:101" x14ac:dyDescent="0.25">
      <c r="A127">
        <v>126</v>
      </c>
      <c r="B127">
        <v>113.75838926174457</v>
      </c>
      <c r="C127">
        <v>-23.748389261744578</v>
      </c>
      <c r="D127">
        <v>-3714.9794179476808</v>
      </c>
      <c r="E127">
        <v>5924.8110052232187</v>
      </c>
      <c r="F127">
        <v>-2997.3462602545796</v>
      </c>
      <c r="G127">
        <v>5161.9362442175689</v>
      </c>
      <c r="H127">
        <v>-2997.4799079476807</v>
      </c>
      <c r="I127">
        <v>4603.1315589503638</v>
      </c>
      <c r="J127">
        <v>1321.6794462728556</v>
      </c>
      <c r="K127">
        <v>12506.696722130946</v>
      </c>
      <c r="L127">
        <v>6089.4204648993673</v>
      </c>
      <c r="M127">
        <v>3509790.7246733508</v>
      </c>
      <c r="N127">
        <v>0</v>
      </c>
      <c r="O127">
        <v>8</v>
      </c>
      <c r="P127">
        <v>-3322.5</v>
      </c>
      <c r="Q127">
        <v>-2811.96</v>
      </c>
      <c r="R127">
        <v>-3280</v>
      </c>
      <c r="S127">
        <v>-914.66</v>
      </c>
      <c r="T127">
        <v>-7002</v>
      </c>
      <c r="U127">
        <v>520.34</v>
      </c>
      <c r="V127">
        <v>-7002.1</v>
      </c>
      <c r="W127">
        <v>2365</v>
      </c>
      <c r="X127">
        <v>-6252</v>
      </c>
      <c r="Y127">
        <v>3800</v>
      </c>
      <c r="Z127">
        <v>-3714.9794179476808</v>
      </c>
      <c r="AA127">
        <v>5924.8110052232187</v>
      </c>
      <c r="AB127">
        <v>0</v>
      </c>
      <c r="AC127">
        <v>1064.1696555107644</v>
      </c>
      <c r="AD127">
        <v>1127.0074684186504</v>
      </c>
      <c r="AE127">
        <v>1127.0852605320265</v>
      </c>
      <c r="AF127">
        <v>822.05586069564379</v>
      </c>
      <c r="AG127">
        <v>1949.1022197422831</v>
      </c>
      <c r="AH127">
        <v>1886.2998163666878</v>
      </c>
      <c r="AI127">
        <v>3721.9999999999995</v>
      </c>
      <c r="AJ127">
        <v>1844.6600027105269</v>
      </c>
      <c r="AK127">
        <v>750.10000000000059</v>
      </c>
      <c r="AL127">
        <v>2981.9574513521802</v>
      </c>
      <c r="AM127">
        <v>1321.6794517015512</v>
      </c>
      <c r="AN127">
        <v>-95.021003558665456</v>
      </c>
      <c r="AO127">
        <v>-180</v>
      </c>
      <c r="AP127">
        <v>-90.003106034687008</v>
      </c>
      <c r="AQ127">
        <v>1.2722218725854067E-14</v>
      </c>
      <c r="AR127">
        <v>-65.645061103630269</v>
      </c>
      <c r="AS127">
        <v>89.999999566492619</v>
      </c>
      <c r="AT127">
        <v>-2400.1625746957502</v>
      </c>
      <c r="AU127">
        <v>-3280</v>
      </c>
      <c r="AV127">
        <v>-7719.4999989457119</v>
      </c>
      <c r="AW127">
        <v>-7002.1</v>
      </c>
      <c r="AX127">
        <v>-5598.3515654489447</v>
      </c>
      <c r="AY127">
        <v>-2997.4794179476812</v>
      </c>
      <c r="AZ127">
        <v>-2730.9252207921031</v>
      </c>
      <c r="BA127">
        <v>-197.16</v>
      </c>
      <c r="BB127">
        <v>520.3011039433311</v>
      </c>
      <c r="BC127">
        <v>3082.5000000000005</v>
      </c>
      <c r="BD127">
        <v>3504.1115514100716</v>
      </c>
      <c r="BE127">
        <v>5924.811010651918</v>
      </c>
      <c r="BF127">
        <v>-2565.2532760267472</v>
      </c>
      <c r="BG127">
        <v>-7002</v>
      </c>
      <c r="BH127">
        <v>-7719.5999989457123</v>
      </c>
      <c r="BI127">
        <v>-6252</v>
      </c>
      <c r="BJ127">
        <v>-4368.6278524987365</v>
      </c>
      <c r="BK127">
        <v>-2997.4794079476806</v>
      </c>
      <c r="BL127">
        <v>-851.86373761518519</v>
      </c>
      <c r="BM127">
        <v>-197.16</v>
      </c>
      <c r="BN127">
        <v>2364.9611039433312</v>
      </c>
      <c r="BO127">
        <v>3082.5000000000005</v>
      </c>
      <c r="BP127">
        <v>6220.6994538131476</v>
      </c>
      <c r="BQ127">
        <v>4603.1315589503674</v>
      </c>
      <c r="BR127">
        <v>0</v>
      </c>
      <c r="BS127">
        <v>84.97899644133453</v>
      </c>
      <c r="BT127">
        <v>89.996893965312992</v>
      </c>
      <c r="BU127">
        <v>90.003106034687022</v>
      </c>
      <c r="BV127">
        <v>65.645061103630283</v>
      </c>
      <c r="BW127">
        <v>155.64506067012289</v>
      </c>
      <c r="BX127" s="69">
        <f>Таблица1[[#This Row],[Lкан_леб,мм]]</f>
        <v>3509790.7246733508</v>
      </c>
      <c r="BY127" s="65">
        <f>Таблица1[[#This Row],[Т1]]+Таблица1[[#This Row],[Lпрям1, мм]]</f>
        <v>3511677.0244897176</v>
      </c>
      <c r="BZ127" s="65">
        <f>Таблица1[[#This Row],[Т2]]+Таблица1[[#This Row],[Lдуг 2,мм]]</f>
        <v>3512741.1941452282</v>
      </c>
      <c r="CA127" s="65">
        <f>Таблица1[[#This Row],[Т3]]+Таблица1[[#This Row],[Lпрям2, мм]]</f>
        <v>3516463.1941452282</v>
      </c>
      <c r="CB127" s="65">
        <f>Таблица1[[#This Row],[Т4]]+Таблица1[[#This Row],[Lдуг 3,мм]]</f>
        <v>3517590.2016136469</v>
      </c>
      <c r="CC127" s="65">
        <f>Таблица1[[#This Row],[Т5]]+Таблица1[[#This Row],[Lпрям3, мм]]</f>
        <v>3519434.8616163572</v>
      </c>
      <c r="CD127" s="65">
        <f>Таблица1[[#This Row],[Т6]]+Таблица1[[#This Row],[Lдуг 4,мм]]</f>
        <v>3520561.9468768891</v>
      </c>
      <c r="CE127" s="65">
        <f>Таблица1[[#This Row],[Т7]]+Таблица1[[#This Row],[Lпрям4, мм]]</f>
        <v>3521312.0468768892</v>
      </c>
      <c r="CF127" s="72">
        <f>Таблица1[[#This Row],[Т8]]+Таблица1[[#This Row],[Lдуг 5,мм]]</f>
        <v>3522134.1027375846</v>
      </c>
      <c r="CG127" s="65">
        <f>Таблица1[[#This Row],[Т9]]+Таблица1[[#This Row],[Lпрям5, мм]]</f>
        <v>3525116.060188937</v>
      </c>
      <c r="CH127" s="65">
        <f>Таблица1[[#This Row],[Т10]]+Таблица1[[#This Row],[Lдуг 6,мм]]</f>
        <v>3527065.1624086793</v>
      </c>
      <c r="CI127" s="66">
        <f>Таблица1[[#This Row],[Т11]]+Таблица1[[#This Row],[Lпрям6, мм]]</f>
        <v>3528386.841860381</v>
      </c>
      <c r="CJ127" s="64">
        <f>Таблица1[[#This Row],[Т12]]-Таблица1[[#This Row],[Т12]]</f>
        <v>0</v>
      </c>
      <c r="CK127" s="65">
        <f>Таблица1[[#This Row],[Т12]]-Таблица1[[#This Row],[Т11]]</f>
        <v>1321.679451701697</v>
      </c>
      <c r="CL127" s="65">
        <f>Таблица1[[#This Row],[Т12]]-Таблица1[[#This Row],[Т10]]</f>
        <v>3270.7816714439541</v>
      </c>
      <c r="CM127" s="65">
        <f>Таблица1[[#This Row],[Т12]]-Таблица1[[#This Row],[Т9]]</f>
        <v>6252.7391227963381</v>
      </c>
      <c r="CN127" s="65">
        <f>Таблица1[[#This Row],[Т12]]-Таблица1[[#This Row],[Т8]]</f>
        <v>7074.7949834917672</v>
      </c>
      <c r="CO127" s="65">
        <f>Таблица1[[#This Row],[Т12]]-Таблица1[[#This Row],[Т7]]</f>
        <v>7824.8949834918603</v>
      </c>
      <c r="CP127" s="65">
        <f>Таблица1[[#This Row],[Т12]]-Таблица1[[#This Row],[Т6]]</f>
        <v>8951.9802440237254</v>
      </c>
      <c r="CQ127" s="65">
        <f>Таблица1[[#This Row],[Т12]]-Таблица1[[#This Row],[Т5]]</f>
        <v>10796.640246734023</v>
      </c>
      <c r="CR127" s="65">
        <f>Таблица1[[#This Row],[Т12]]-Таблица1[[#This Row],[Т4]]</f>
        <v>11923.647715152707</v>
      </c>
      <c r="CS127" s="65">
        <f>Таблица1[[#This Row],[Т12]]-Таблица1[[#This Row],[Т3]]</f>
        <v>15645.647715152707</v>
      </c>
      <c r="CT127" s="65">
        <f>Таблица1[[#This Row],[Т12]]-Таблица1[[#This Row],[Т2]]</f>
        <v>16709.817370663397</v>
      </c>
      <c r="CU127" s="65">
        <f>Таблица1[[#This Row],[Т12]]-Таблица1[[#This Row],[Т1]]</f>
        <v>18596.117187030148</v>
      </c>
      <c r="CV127" s="65">
        <f>Таблица1[[#This Row],[Lкан_леб,мм]]+Таблица1[[#This Row],[Lкан_дуг, мм]]+Таблица1[[#This Row],[Lкан_прям, мм]]</f>
        <v>3528386.841860381</v>
      </c>
      <c r="CW127" s="60">
        <f>3511128.4-(Таблица1[[#This Row],[Lкан_леб,мм]]+Таблица1[[#This Row],[∆Lлеб из за стрел]])</f>
        <v>1337.6753266490996</v>
      </c>
    </row>
    <row r="128" spans="1:101" x14ac:dyDescent="0.25">
      <c r="A128">
        <v>127</v>
      </c>
      <c r="B128">
        <v>114.26845637583853</v>
      </c>
      <c r="C128">
        <v>-24.258456375838531</v>
      </c>
      <c r="D128">
        <v>-3775.4842733861396</v>
      </c>
      <c r="E128">
        <v>5897.8555217786998</v>
      </c>
      <c r="F128">
        <v>-3057.8511156930381</v>
      </c>
      <c r="G128">
        <v>5134.980760773049</v>
      </c>
      <c r="H128">
        <v>-3057.98476338614</v>
      </c>
      <c r="I128">
        <v>4576.1760755060959</v>
      </c>
      <c r="J128">
        <v>1321.6794462726043</v>
      </c>
      <c r="K128">
        <v>12435.907925189171</v>
      </c>
      <c r="L128">
        <v>6111.0320701266437</v>
      </c>
      <c r="M128">
        <v>3509839.9018650651</v>
      </c>
      <c r="N128">
        <v>0</v>
      </c>
      <c r="O128">
        <v>8</v>
      </c>
      <c r="P128">
        <v>-3322.5</v>
      </c>
      <c r="Q128">
        <v>-2811.96</v>
      </c>
      <c r="R128">
        <v>-3280</v>
      </c>
      <c r="S128">
        <v>-914.66</v>
      </c>
      <c r="T128">
        <v>-7002</v>
      </c>
      <c r="U128">
        <v>520.34</v>
      </c>
      <c r="V128">
        <v>-7002.1</v>
      </c>
      <c r="W128">
        <v>2365</v>
      </c>
      <c r="X128">
        <v>-6252</v>
      </c>
      <c r="Y128">
        <v>3800</v>
      </c>
      <c r="Z128">
        <v>-3775.4842733861396</v>
      </c>
      <c r="AA128">
        <v>5897.8555217786998</v>
      </c>
      <c r="AB128">
        <v>0</v>
      </c>
      <c r="AC128">
        <v>1064.1696555107644</v>
      </c>
      <c r="AD128">
        <v>1127.0074684186504</v>
      </c>
      <c r="AE128">
        <v>1127.0852605320265</v>
      </c>
      <c r="AF128">
        <v>832.8616633092812</v>
      </c>
      <c r="AG128">
        <v>1959.9080223559206</v>
      </c>
      <c r="AH128">
        <v>1886.2998163666878</v>
      </c>
      <c r="AI128">
        <v>3721.9999999999995</v>
      </c>
      <c r="AJ128">
        <v>1844.6600027105269</v>
      </c>
      <c r="AK128">
        <v>750.10000000000059</v>
      </c>
      <c r="AL128">
        <v>2911.1686544106565</v>
      </c>
      <c r="AM128">
        <v>1321.6794517013</v>
      </c>
      <c r="AN128">
        <v>-95.021003558665456</v>
      </c>
      <c r="AO128">
        <v>-180</v>
      </c>
      <c r="AP128">
        <v>-90.003106034687008</v>
      </c>
      <c r="AQ128">
        <v>1.2722218725854067E-14</v>
      </c>
      <c r="AR128">
        <v>-66.507955715494873</v>
      </c>
      <c r="AS128">
        <v>89.999999566492633</v>
      </c>
      <c r="AT128">
        <v>-2400.1625746957502</v>
      </c>
      <c r="AU128">
        <v>-3280</v>
      </c>
      <c r="AV128">
        <v>-7719.4999989457119</v>
      </c>
      <c r="AW128">
        <v>-7002.1</v>
      </c>
      <c r="AX128">
        <v>-5593.9696766645156</v>
      </c>
      <c r="AY128">
        <v>-3057.9842733861396</v>
      </c>
      <c r="AZ128">
        <v>-2730.9252207921031</v>
      </c>
      <c r="BA128">
        <v>-197.16</v>
      </c>
      <c r="BB128">
        <v>520.3011039433311</v>
      </c>
      <c r="BC128">
        <v>3082.5000000000005</v>
      </c>
      <c r="BD128">
        <v>3513.9889100559226</v>
      </c>
      <c r="BE128">
        <v>5897.8555272073991</v>
      </c>
      <c r="BF128">
        <v>-2565.2532760267472</v>
      </c>
      <c r="BG128">
        <v>-7002</v>
      </c>
      <c r="BH128">
        <v>-7719.5999989457123</v>
      </c>
      <c r="BI128">
        <v>-6252</v>
      </c>
      <c r="BJ128">
        <v>-4433.5145967216231</v>
      </c>
      <c r="BK128">
        <v>-3057.9842633861399</v>
      </c>
      <c r="BL128">
        <v>-851.86373761518519</v>
      </c>
      <c r="BM128">
        <v>-197.16</v>
      </c>
      <c r="BN128">
        <v>2364.9611039433312</v>
      </c>
      <c r="BO128">
        <v>3082.5000000000005</v>
      </c>
      <c r="BP128">
        <v>6183.8666117227776</v>
      </c>
      <c r="BQ128">
        <v>4576.1760755060996</v>
      </c>
      <c r="BR128">
        <v>0</v>
      </c>
      <c r="BS128">
        <v>84.97899644133453</v>
      </c>
      <c r="BT128">
        <v>89.996893965312992</v>
      </c>
      <c r="BU128">
        <v>90.003106034687022</v>
      </c>
      <c r="BV128">
        <v>66.507955715494887</v>
      </c>
      <c r="BW128">
        <v>156.50795528198751</v>
      </c>
      <c r="BX128" s="69">
        <f>Таблица1[[#This Row],[Lкан_леб,мм]]</f>
        <v>3509839.9018650651</v>
      </c>
      <c r="BY128" s="65">
        <f>Таблица1[[#This Row],[Т1]]+Таблица1[[#This Row],[Lпрям1, мм]]</f>
        <v>3511726.2016814318</v>
      </c>
      <c r="BZ128" s="65">
        <f>Таблица1[[#This Row],[Т2]]+Таблица1[[#This Row],[Lдуг 2,мм]]</f>
        <v>3512790.3713369425</v>
      </c>
      <c r="CA128" s="65">
        <f>Таблица1[[#This Row],[Т3]]+Таблица1[[#This Row],[Lпрям2, мм]]</f>
        <v>3516512.3713369425</v>
      </c>
      <c r="CB128" s="65">
        <f>Таблица1[[#This Row],[Т4]]+Таблица1[[#This Row],[Lдуг 3,мм]]</f>
        <v>3517639.3788053612</v>
      </c>
      <c r="CC128" s="65">
        <f>Таблица1[[#This Row],[Т5]]+Таблица1[[#This Row],[Lпрям3, мм]]</f>
        <v>3519484.0388080715</v>
      </c>
      <c r="CD128" s="65">
        <f>Таблица1[[#This Row],[Т6]]+Таблица1[[#This Row],[Lдуг 4,мм]]</f>
        <v>3520611.1240686034</v>
      </c>
      <c r="CE128" s="65">
        <f>Таблица1[[#This Row],[Т7]]+Таблица1[[#This Row],[Lпрям4, мм]]</f>
        <v>3521361.2240686035</v>
      </c>
      <c r="CF128" s="72">
        <f>Таблица1[[#This Row],[Т8]]+Таблица1[[#This Row],[Lдуг 5,мм]]</f>
        <v>3522194.0857319129</v>
      </c>
      <c r="CG128" s="65">
        <f>Таблица1[[#This Row],[Т9]]+Таблица1[[#This Row],[Lпрям5, мм]]</f>
        <v>3525105.2543863235</v>
      </c>
      <c r="CH128" s="65">
        <f>Таблица1[[#This Row],[Т10]]+Таблица1[[#This Row],[Lдуг 6,мм]]</f>
        <v>3527065.1624086793</v>
      </c>
      <c r="CI128" s="66">
        <f>Таблица1[[#This Row],[Т11]]+Таблица1[[#This Row],[Lпрям6, мм]]</f>
        <v>3528386.8418603805</v>
      </c>
      <c r="CJ128" s="64">
        <f>Таблица1[[#This Row],[Т12]]-Таблица1[[#This Row],[Т12]]</f>
        <v>0</v>
      </c>
      <c r="CK128" s="65">
        <f>Таблица1[[#This Row],[Т12]]-Таблица1[[#This Row],[Т11]]</f>
        <v>1321.6794517012313</v>
      </c>
      <c r="CL128" s="65">
        <f>Таблица1[[#This Row],[Т12]]-Таблица1[[#This Row],[Т10]]</f>
        <v>3281.5874740569852</v>
      </c>
      <c r="CM128" s="65">
        <f>Таблица1[[#This Row],[Т12]]-Таблица1[[#This Row],[Т9]]</f>
        <v>6192.7561284676194</v>
      </c>
      <c r="CN128" s="65">
        <f>Таблица1[[#This Row],[Т12]]-Таблица1[[#This Row],[Т8]]</f>
        <v>7025.617791777011</v>
      </c>
      <c r="CO128" s="65">
        <f>Таблица1[[#This Row],[Т12]]-Таблица1[[#This Row],[Т7]]</f>
        <v>7775.7177917771041</v>
      </c>
      <c r="CP128" s="65">
        <f>Таблица1[[#This Row],[Т12]]-Таблица1[[#This Row],[Т6]]</f>
        <v>8902.8030523089692</v>
      </c>
      <c r="CQ128" s="65">
        <f>Таблица1[[#This Row],[Т12]]-Таблица1[[#This Row],[Т5]]</f>
        <v>10747.463055019267</v>
      </c>
      <c r="CR128" s="65">
        <f>Таблица1[[#This Row],[Т12]]-Таблица1[[#This Row],[Т4]]</f>
        <v>11874.470523437951</v>
      </c>
      <c r="CS128" s="65">
        <f>Таблица1[[#This Row],[Т12]]-Таблица1[[#This Row],[Т3]]</f>
        <v>15596.470523437951</v>
      </c>
      <c r="CT128" s="65">
        <f>Таблица1[[#This Row],[Т12]]-Таблица1[[#This Row],[Т2]]</f>
        <v>16660.640178948641</v>
      </c>
      <c r="CU128" s="65">
        <f>Таблица1[[#This Row],[Т12]]-Таблица1[[#This Row],[Т1]]</f>
        <v>18546.939995315392</v>
      </c>
      <c r="CV128" s="65">
        <f>Таблица1[[#This Row],[Lкан_леб,мм]]+Таблица1[[#This Row],[Lкан_дуг, мм]]+Таблица1[[#This Row],[Lкан_прям, мм]]</f>
        <v>3528386.841860381</v>
      </c>
      <c r="CW128" s="60">
        <f>3511128.4-(Таблица1[[#This Row],[Lкан_леб,мм]]+Таблица1[[#This Row],[∆Lлеб из за стрел]])</f>
        <v>1288.4981349348091</v>
      </c>
    </row>
    <row r="129" spans="1:101" x14ac:dyDescent="0.25">
      <c r="A129">
        <v>128</v>
      </c>
      <c r="B129">
        <v>114.77852348993248</v>
      </c>
      <c r="C129">
        <v>-24.768523489932488</v>
      </c>
      <c r="D129">
        <v>-3835.7467672865496</v>
      </c>
      <c r="E129">
        <v>5870.362478144727</v>
      </c>
      <c r="F129">
        <v>-3118.113609593448</v>
      </c>
      <c r="G129">
        <v>5107.4877171390772</v>
      </c>
      <c r="H129">
        <v>-3118.2472572865499</v>
      </c>
      <c r="I129">
        <v>4548.6830318715211</v>
      </c>
      <c r="J129">
        <v>1321.6794462732064</v>
      </c>
      <c r="K129">
        <v>12364.713826212275</v>
      </c>
      <c r="L129">
        <v>6133.3337970556076</v>
      </c>
      <c r="M129">
        <v>3509888.7942371136</v>
      </c>
      <c r="N129">
        <v>0</v>
      </c>
      <c r="O129">
        <v>8</v>
      </c>
      <c r="P129">
        <v>-3322.5</v>
      </c>
      <c r="Q129">
        <v>-2811.96</v>
      </c>
      <c r="R129">
        <v>-3280</v>
      </c>
      <c r="S129">
        <v>-914.66</v>
      </c>
      <c r="T129">
        <v>-7002</v>
      </c>
      <c r="U129">
        <v>520.34</v>
      </c>
      <c r="V129">
        <v>-7002.1</v>
      </c>
      <c r="W129">
        <v>2365</v>
      </c>
      <c r="X129">
        <v>-6252</v>
      </c>
      <c r="Y129">
        <v>3800</v>
      </c>
      <c r="Z129">
        <v>-3835.7467672865496</v>
      </c>
      <c r="AA129">
        <v>5870.362478144727</v>
      </c>
      <c r="AB129">
        <v>0</v>
      </c>
      <c r="AC129">
        <v>1064.1696555107644</v>
      </c>
      <c r="AD129">
        <v>1127.0074684186504</v>
      </c>
      <c r="AE129">
        <v>1127.0852605320265</v>
      </c>
      <c r="AF129">
        <v>844.0125267737634</v>
      </c>
      <c r="AG129">
        <v>1971.0588858204028</v>
      </c>
      <c r="AH129">
        <v>1886.2998163666878</v>
      </c>
      <c r="AI129">
        <v>3721.9999999999995</v>
      </c>
      <c r="AJ129">
        <v>1844.6600027105269</v>
      </c>
      <c r="AK129">
        <v>750.10000000000059</v>
      </c>
      <c r="AL129">
        <v>2839.9745554331598</v>
      </c>
      <c r="AM129">
        <v>1321.6794517019021</v>
      </c>
      <c r="AN129">
        <v>-95.021003558665456</v>
      </c>
      <c r="AO129">
        <v>-180</v>
      </c>
      <c r="AP129">
        <v>-90.003106034687008</v>
      </c>
      <c r="AQ129">
        <v>1.2722218725854067E-14</v>
      </c>
      <c r="AR129">
        <v>-67.398405073601424</v>
      </c>
      <c r="AS129">
        <v>89.999999566492633</v>
      </c>
      <c r="AT129">
        <v>-2400.1625746957502</v>
      </c>
      <c r="AU129">
        <v>-3280</v>
      </c>
      <c r="AV129">
        <v>-7719.4999989457119</v>
      </c>
      <c r="AW129">
        <v>-7002.1</v>
      </c>
      <c r="AX129">
        <v>-5589.6043449487743</v>
      </c>
      <c r="AY129">
        <v>-3118.24676728655</v>
      </c>
      <c r="AZ129">
        <v>-2730.9252207921031</v>
      </c>
      <c r="BA129">
        <v>-197.16</v>
      </c>
      <c r="BB129">
        <v>520.3011039433311</v>
      </c>
      <c r="BC129">
        <v>3082.5000000000005</v>
      </c>
      <c r="BD129">
        <v>3524.2496669643765</v>
      </c>
      <c r="BE129">
        <v>5870.3624835734263</v>
      </c>
      <c r="BF129">
        <v>-2565.2532760267472</v>
      </c>
      <c r="BG129">
        <v>-7002</v>
      </c>
      <c r="BH129">
        <v>-7719.5999989457123</v>
      </c>
      <c r="BI129">
        <v>-6252</v>
      </c>
      <c r="BJ129">
        <v>-4498.1424223377762</v>
      </c>
      <c r="BK129">
        <v>-3118.2467572865498</v>
      </c>
      <c r="BL129">
        <v>-851.86373761518519</v>
      </c>
      <c r="BM129">
        <v>-197.16</v>
      </c>
      <c r="BN129">
        <v>2364.9611039433312</v>
      </c>
      <c r="BO129">
        <v>3082.5000000000005</v>
      </c>
      <c r="BP129">
        <v>6146.1128111803509</v>
      </c>
      <c r="BQ129">
        <v>4548.6830318715247</v>
      </c>
      <c r="BR129">
        <v>0</v>
      </c>
      <c r="BS129">
        <v>84.97899644133453</v>
      </c>
      <c r="BT129">
        <v>89.996893965312992</v>
      </c>
      <c r="BU129">
        <v>90.003106034687022</v>
      </c>
      <c r="BV129">
        <v>67.398405073601438</v>
      </c>
      <c r="BW129">
        <v>157.39840464009407</v>
      </c>
      <c r="BX129" s="69">
        <f>Таблица1[[#This Row],[Lкан_леб,мм]]</f>
        <v>3509888.7942371136</v>
      </c>
      <c r="BY129" s="65">
        <f>Таблица1[[#This Row],[Т1]]+Таблица1[[#This Row],[Lпрям1, мм]]</f>
        <v>3511775.0940534803</v>
      </c>
      <c r="BZ129" s="65">
        <f>Таблица1[[#This Row],[Т2]]+Таблица1[[#This Row],[Lдуг 2,мм]]</f>
        <v>3512839.263708991</v>
      </c>
      <c r="CA129" s="65">
        <f>Таблица1[[#This Row],[Т3]]+Таблица1[[#This Row],[Lпрям2, мм]]</f>
        <v>3516561.263708991</v>
      </c>
      <c r="CB129" s="65">
        <f>Таблица1[[#This Row],[Т4]]+Таблица1[[#This Row],[Lдуг 3,мм]]</f>
        <v>3517688.2711774097</v>
      </c>
      <c r="CC129" s="65">
        <f>Таблица1[[#This Row],[Т5]]+Таблица1[[#This Row],[Lпрям3, мм]]</f>
        <v>3519532.93118012</v>
      </c>
      <c r="CD129" s="65">
        <f>Таблица1[[#This Row],[Т6]]+Таблица1[[#This Row],[Lдуг 4,мм]]</f>
        <v>3520660.0164406518</v>
      </c>
      <c r="CE129" s="65">
        <f>Таблица1[[#This Row],[Т7]]+Таблица1[[#This Row],[Lпрям4, мм]]</f>
        <v>3521410.1164406519</v>
      </c>
      <c r="CF129" s="72">
        <f>Таблица1[[#This Row],[Т8]]+Таблица1[[#This Row],[Lдуг 5,мм]]</f>
        <v>3522254.1289674258</v>
      </c>
      <c r="CG129" s="65">
        <f>Таблица1[[#This Row],[Т9]]+Таблица1[[#This Row],[Lпрям5, мм]]</f>
        <v>3525094.103522859</v>
      </c>
      <c r="CH129" s="65">
        <f>Таблица1[[#This Row],[Т10]]+Таблица1[[#This Row],[Lдуг 6,мм]]</f>
        <v>3527065.1624086793</v>
      </c>
      <c r="CI129" s="66">
        <f>Таблица1[[#This Row],[Т11]]+Таблица1[[#This Row],[Lпрям6, мм]]</f>
        <v>3528386.841860381</v>
      </c>
      <c r="CJ129" s="64">
        <f>Таблица1[[#This Row],[Т12]]-Таблица1[[#This Row],[Т12]]</f>
        <v>0</v>
      </c>
      <c r="CK129" s="65">
        <f>Таблица1[[#This Row],[Т12]]-Таблица1[[#This Row],[Т11]]</f>
        <v>1321.679451701697</v>
      </c>
      <c r="CL129" s="65">
        <f>Таблица1[[#This Row],[Т12]]-Таблица1[[#This Row],[Т10]]</f>
        <v>3292.7383375219069</v>
      </c>
      <c r="CM129" s="65">
        <f>Таблица1[[#This Row],[Т12]]-Таблица1[[#This Row],[Т9]]</f>
        <v>6132.7128929551691</v>
      </c>
      <c r="CN129" s="65">
        <f>Таблица1[[#This Row],[Т12]]-Таблица1[[#This Row],[Т8]]</f>
        <v>6976.7254197290167</v>
      </c>
      <c r="CO129" s="65">
        <f>Таблица1[[#This Row],[Т12]]-Таблица1[[#This Row],[Т7]]</f>
        <v>7726.8254197291099</v>
      </c>
      <c r="CP129" s="65">
        <f>Таблица1[[#This Row],[Т12]]-Таблица1[[#This Row],[Т6]]</f>
        <v>8853.9106802609749</v>
      </c>
      <c r="CQ129" s="65">
        <f>Таблица1[[#This Row],[Т12]]-Таблица1[[#This Row],[Т5]]</f>
        <v>10698.570682971273</v>
      </c>
      <c r="CR129" s="65">
        <f>Таблица1[[#This Row],[Т12]]-Таблица1[[#This Row],[Т4]]</f>
        <v>11825.578151389956</v>
      </c>
      <c r="CS129" s="65">
        <f>Таблица1[[#This Row],[Т12]]-Таблица1[[#This Row],[Т3]]</f>
        <v>15547.578151389956</v>
      </c>
      <c r="CT129" s="65">
        <f>Таблица1[[#This Row],[Т12]]-Таблица1[[#This Row],[Т2]]</f>
        <v>16611.747806900647</v>
      </c>
      <c r="CU129" s="65">
        <f>Таблица1[[#This Row],[Т12]]-Таблица1[[#This Row],[Т1]]</f>
        <v>18498.047623267397</v>
      </c>
      <c r="CV129" s="65">
        <f>Таблица1[[#This Row],[Lкан_леб,мм]]+Таблица1[[#This Row],[Lкан_дуг, мм]]+Таблица1[[#This Row],[Lкан_прям, мм]]</f>
        <v>3528386.8418603814</v>
      </c>
      <c r="CW129" s="60">
        <f>3511128.4-(Таблица1[[#This Row],[Lкан_леб,мм]]+Таблица1[[#This Row],[∆Lлеб из за стрел]])</f>
        <v>1239.6057628863491</v>
      </c>
    </row>
    <row r="130" spans="1:101" x14ac:dyDescent="0.25">
      <c r="A130">
        <v>129</v>
      </c>
      <c r="B130">
        <v>115.28859060402644</v>
      </c>
      <c r="C130">
        <v>-25.278590604026444</v>
      </c>
      <c r="D130">
        <v>-3895.7621237666121</v>
      </c>
      <c r="E130">
        <v>5842.3340531813537</v>
      </c>
      <c r="F130">
        <v>-3178.1289660735106</v>
      </c>
      <c r="G130">
        <v>5079.4592921757021</v>
      </c>
      <c r="H130">
        <v>-3178.262613766612</v>
      </c>
      <c r="I130">
        <v>4520.6546069083006</v>
      </c>
      <c r="J130">
        <v>1321.6794462730527</v>
      </c>
      <c r="K130">
        <v>12293.089016418233</v>
      </c>
      <c r="L130">
        <v>6156.3754719998424</v>
      </c>
      <c r="M130">
        <v>3509937.3773719631</v>
      </c>
      <c r="N130">
        <v>0</v>
      </c>
      <c r="O130">
        <v>8</v>
      </c>
      <c r="P130">
        <v>-3322.5</v>
      </c>
      <c r="Q130">
        <v>-2811.96</v>
      </c>
      <c r="R130">
        <v>-3280</v>
      </c>
      <c r="S130">
        <v>-914.66</v>
      </c>
      <c r="T130">
        <v>-7002</v>
      </c>
      <c r="U130">
        <v>520.34</v>
      </c>
      <c r="V130">
        <v>-7002.1</v>
      </c>
      <c r="W130">
        <v>2365</v>
      </c>
      <c r="X130">
        <v>-6252</v>
      </c>
      <c r="Y130">
        <v>3800</v>
      </c>
      <c r="Z130">
        <v>-3895.7621237666121</v>
      </c>
      <c r="AA130">
        <v>5842.3340531813537</v>
      </c>
      <c r="AB130">
        <v>0</v>
      </c>
      <c r="AC130">
        <v>1064.1696555107644</v>
      </c>
      <c r="AD130">
        <v>1127.0074684186504</v>
      </c>
      <c r="AE130">
        <v>1127.0852605320265</v>
      </c>
      <c r="AF130">
        <v>855.53336424588099</v>
      </c>
      <c r="AG130">
        <v>1982.5797232925202</v>
      </c>
      <c r="AH130">
        <v>1886.2998163666878</v>
      </c>
      <c r="AI130">
        <v>3721.9999999999995</v>
      </c>
      <c r="AJ130">
        <v>1844.6600027105269</v>
      </c>
      <c r="AK130">
        <v>750.10000000000059</v>
      </c>
      <c r="AL130">
        <v>2768.3497456392688</v>
      </c>
      <c r="AM130">
        <v>1321.6794517017486</v>
      </c>
      <c r="AN130">
        <v>-95.021003558665456</v>
      </c>
      <c r="AO130">
        <v>-180</v>
      </c>
      <c r="AP130">
        <v>-90.003106034687008</v>
      </c>
      <c r="AQ130">
        <v>1.2722218725854067E-14</v>
      </c>
      <c r="AR130">
        <v>-68.318398611731752</v>
      </c>
      <c r="AS130">
        <v>89.999999566492605</v>
      </c>
      <c r="AT130">
        <v>-2400.1625746957502</v>
      </c>
      <c r="AU130">
        <v>-3280</v>
      </c>
      <c r="AV130">
        <v>-7719.4999989457119</v>
      </c>
      <c r="AW130">
        <v>-7002.1</v>
      </c>
      <c r="AX130">
        <v>-5585.2622242806474</v>
      </c>
      <c r="AY130">
        <v>-3178.2621237666121</v>
      </c>
      <c r="AZ130">
        <v>-2730.9252207921031</v>
      </c>
      <c r="BA130">
        <v>-197.16</v>
      </c>
      <c r="BB130">
        <v>520.3011039433311</v>
      </c>
      <c r="BC130">
        <v>3082.5000000000005</v>
      </c>
      <c r="BD130">
        <v>3534.9207883880558</v>
      </c>
      <c r="BE130">
        <v>5842.334058610053</v>
      </c>
      <c r="BF130">
        <v>-2565.2532760267472</v>
      </c>
      <c r="BG130">
        <v>-7002</v>
      </c>
      <c r="BH130">
        <v>-7719.5999989457123</v>
      </c>
      <c r="BI130">
        <v>-6252</v>
      </c>
      <c r="BJ130">
        <v>-4562.4998994859643</v>
      </c>
      <c r="BK130">
        <v>-3178.2621137666119</v>
      </c>
      <c r="BL130">
        <v>-851.86373761518519</v>
      </c>
      <c r="BM130">
        <v>-197.16</v>
      </c>
      <c r="BN130">
        <v>2364.9611039433312</v>
      </c>
      <c r="BO130">
        <v>3082.5000000000005</v>
      </c>
      <c r="BP130">
        <v>6107.4132647932984</v>
      </c>
      <c r="BQ130">
        <v>4520.6546069083042</v>
      </c>
      <c r="BR130">
        <v>0</v>
      </c>
      <c r="BS130">
        <v>84.97899644133453</v>
      </c>
      <c r="BT130">
        <v>89.996893965312992</v>
      </c>
      <c r="BU130">
        <v>90.003106034687022</v>
      </c>
      <c r="BV130">
        <v>68.318398611731766</v>
      </c>
      <c r="BW130">
        <v>158.31839817822436</v>
      </c>
      <c r="BX130" s="69">
        <f>Таблица1[[#This Row],[Lкан_леб,мм]]</f>
        <v>3509937.3773719631</v>
      </c>
      <c r="BY130" s="65">
        <f>Таблица1[[#This Row],[Т1]]+Таблица1[[#This Row],[Lпрям1, мм]]</f>
        <v>3511823.6771883299</v>
      </c>
      <c r="BZ130" s="65">
        <f>Таблица1[[#This Row],[Т2]]+Таблица1[[#This Row],[Lдуг 2,мм]]</f>
        <v>3512887.8468438406</v>
      </c>
      <c r="CA130" s="65">
        <f>Таблица1[[#This Row],[Т3]]+Таблица1[[#This Row],[Lпрям2, мм]]</f>
        <v>3516609.8468438406</v>
      </c>
      <c r="CB130" s="65">
        <f>Таблица1[[#This Row],[Т4]]+Таблица1[[#This Row],[Lдуг 3,мм]]</f>
        <v>3517736.8543122592</v>
      </c>
      <c r="CC130" s="65">
        <f>Таблица1[[#This Row],[Т5]]+Таблица1[[#This Row],[Lпрям3, мм]]</f>
        <v>3519581.5143149695</v>
      </c>
      <c r="CD130" s="65">
        <f>Таблица1[[#This Row],[Т6]]+Таблица1[[#This Row],[Lдуг 4,мм]]</f>
        <v>3520708.5995755014</v>
      </c>
      <c r="CE130" s="65">
        <f>Таблица1[[#This Row],[Т7]]+Таблица1[[#This Row],[Lпрям4, мм]]</f>
        <v>3521458.6995755015</v>
      </c>
      <c r="CF130" s="72">
        <f>Таблица1[[#This Row],[Т8]]+Таблица1[[#This Row],[Lдуг 5,мм]]</f>
        <v>3522314.2329397472</v>
      </c>
      <c r="CG130" s="65">
        <f>Таблица1[[#This Row],[Т9]]+Таблица1[[#This Row],[Lпрям5, мм]]</f>
        <v>3525082.5826853863</v>
      </c>
      <c r="CH130" s="65">
        <f>Таблица1[[#This Row],[Т10]]+Таблица1[[#This Row],[Lдуг 6,мм]]</f>
        <v>3527065.1624086788</v>
      </c>
      <c r="CI130" s="66">
        <f>Таблица1[[#This Row],[Т11]]+Таблица1[[#This Row],[Lпрям6, мм]]</f>
        <v>3528386.8418603805</v>
      </c>
      <c r="CJ130" s="64">
        <f>Таблица1[[#This Row],[Т12]]-Таблица1[[#This Row],[Т12]]</f>
        <v>0</v>
      </c>
      <c r="CK130" s="65">
        <f>Таблица1[[#This Row],[Т12]]-Таблица1[[#This Row],[Т11]]</f>
        <v>1321.679451701697</v>
      </c>
      <c r="CL130" s="65">
        <f>Таблица1[[#This Row],[Т12]]-Таблица1[[#This Row],[Т10]]</f>
        <v>3304.259174994193</v>
      </c>
      <c r="CM130" s="65">
        <f>Таблица1[[#This Row],[Т12]]-Таблица1[[#This Row],[Т9]]</f>
        <v>6072.6089206333272</v>
      </c>
      <c r="CN130" s="65">
        <f>Таблица1[[#This Row],[Т12]]-Таблица1[[#This Row],[Т8]]</f>
        <v>6928.1422848789953</v>
      </c>
      <c r="CO130" s="65">
        <f>Таблица1[[#This Row],[Т12]]-Таблица1[[#This Row],[Т7]]</f>
        <v>7678.2422848790884</v>
      </c>
      <c r="CP130" s="65">
        <f>Таблица1[[#This Row],[Т12]]-Таблица1[[#This Row],[Т6]]</f>
        <v>8805.3275454109535</v>
      </c>
      <c r="CQ130" s="65">
        <f>Таблица1[[#This Row],[Т12]]-Таблица1[[#This Row],[Т5]]</f>
        <v>10649.987548121251</v>
      </c>
      <c r="CR130" s="65">
        <f>Таблица1[[#This Row],[Т12]]-Таблица1[[#This Row],[Т4]]</f>
        <v>11776.995016539935</v>
      </c>
      <c r="CS130" s="65">
        <f>Таблица1[[#This Row],[Т12]]-Таблица1[[#This Row],[Т3]]</f>
        <v>15498.995016539935</v>
      </c>
      <c r="CT130" s="65">
        <f>Таблица1[[#This Row],[Т12]]-Таблица1[[#This Row],[Т2]]</f>
        <v>16563.164672050625</v>
      </c>
      <c r="CU130" s="65">
        <f>Таблица1[[#This Row],[Т12]]-Таблица1[[#This Row],[Т1]]</f>
        <v>18449.464488417376</v>
      </c>
      <c r="CV130" s="65">
        <f>Таблица1[[#This Row],[Lкан_леб,мм]]+Таблица1[[#This Row],[Lкан_дуг, мм]]+Таблица1[[#This Row],[Lкан_прям, мм]]</f>
        <v>3528386.8418603814</v>
      </c>
      <c r="CW130" s="60">
        <f>3511128.4-(Таблица1[[#This Row],[Lкан_леб,мм]]+Таблица1[[#This Row],[∆Lлеб из за стрел]])</f>
        <v>1191.0226280367933</v>
      </c>
    </row>
    <row r="131" spans="1:101" x14ac:dyDescent="0.25">
      <c r="A131">
        <v>130</v>
      </c>
      <c r="B131">
        <v>115.7986577181204</v>
      </c>
      <c r="C131">
        <v>-25.788657718120401</v>
      </c>
      <c r="D131">
        <v>-3955.5255865299932</v>
      </c>
      <c r="E131">
        <v>5813.7724681783029</v>
      </c>
      <c r="F131">
        <v>-3237.8924288368917</v>
      </c>
      <c r="G131">
        <v>5050.8977071726522</v>
      </c>
      <c r="H131">
        <v>-3238.0260765299931</v>
      </c>
      <c r="I131">
        <v>4492.0930219053143</v>
      </c>
      <c r="J131">
        <v>1321.6794462729888</v>
      </c>
      <c r="K131">
        <v>12221.005074685358</v>
      </c>
      <c r="L131">
        <v>6180.2120765738073</v>
      </c>
      <c r="M131">
        <v>3509985.6247091219</v>
      </c>
      <c r="N131">
        <v>0</v>
      </c>
      <c r="O131">
        <v>8</v>
      </c>
      <c r="P131">
        <v>-3322.5</v>
      </c>
      <c r="Q131">
        <v>-2811.96</v>
      </c>
      <c r="R131">
        <v>-3280</v>
      </c>
      <c r="S131">
        <v>-914.66</v>
      </c>
      <c r="T131">
        <v>-7002</v>
      </c>
      <c r="U131">
        <v>520.34</v>
      </c>
      <c r="V131">
        <v>-7002.1</v>
      </c>
      <c r="W131">
        <v>2365</v>
      </c>
      <c r="X131">
        <v>-6252</v>
      </c>
      <c r="Y131">
        <v>3800</v>
      </c>
      <c r="Z131">
        <v>-3955.5255865299932</v>
      </c>
      <c r="AA131">
        <v>5813.7724681783029</v>
      </c>
      <c r="AB131">
        <v>0</v>
      </c>
      <c r="AC131">
        <v>1064.1696555107644</v>
      </c>
      <c r="AD131">
        <v>1127.0074684186504</v>
      </c>
      <c r="AE131">
        <v>1127.0852605320265</v>
      </c>
      <c r="AF131">
        <v>867.45166653286378</v>
      </c>
      <c r="AG131">
        <v>1994.4980255795028</v>
      </c>
      <c r="AH131">
        <v>1886.2998163666878</v>
      </c>
      <c r="AI131">
        <v>3721.9999999999995</v>
      </c>
      <c r="AJ131">
        <v>1844.6600027105269</v>
      </c>
      <c r="AK131">
        <v>750.10000000000059</v>
      </c>
      <c r="AL131">
        <v>2696.2658039064586</v>
      </c>
      <c r="AM131">
        <v>1321.6794517016845</v>
      </c>
      <c r="AN131">
        <v>-95.021003558665456</v>
      </c>
      <c r="AO131">
        <v>-180</v>
      </c>
      <c r="AP131">
        <v>-90.003106034687008</v>
      </c>
      <c r="AQ131">
        <v>1.2722218725854067E-14</v>
      </c>
      <c r="AR131">
        <v>-69.270131601286081</v>
      </c>
      <c r="AS131">
        <v>89.999999566492619</v>
      </c>
      <c r="AT131">
        <v>-2400.1625746957502</v>
      </c>
      <c r="AU131">
        <v>-3280</v>
      </c>
      <c r="AV131">
        <v>-7719.4999989457119</v>
      </c>
      <c r="AW131">
        <v>-7002.1</v>
      </c>
      <c r="AX131">
        <v>-5580.9512107219261</v>
      </c>
      <c r="AY131">
        <v>-3238.0255865299928</v>
      </c>
      <c r="AZ131">
        <v>-2730.9252207921031</v>
      </c>
      <c r="BA131">
        <v>-197.16</v>
      </c>
      <c r="BB131">
        <v>520.3011039433311</v>
      </c>
      <c r="BC131">
        <v>3082.5000000000005</v>
      </c>
      <c r="BD131">
        <v>3546.0319460868518</v>
      </c>
      <c r="BE131">
        <v>5813.7724736070022</v>
      </c>
      <c r="BF131">
        <v>-2565.2532760267472</v>
      </c>
      <c r="BG131">
        <v>-7002</v>
      </c>
      <c r="BH131">
        <v>-7719.5999989457123</v>
      </c>
      <c r="BI131">
        <v>-6252</v>
      </c>
      <c r="BJ131">
        <v>-4626.5743758080671</v>
      </c>
      <c r="BK131">
        <v>-3238.025576529993</v>
      </c>
      <c r="BL131">
        <v>-851.86373761518519</v>
      </c>
      <c r="BM131">
        <v>-197.16</v>
      </c>
      <c r="BN131">
        <v>2364.9611039433312</v>
      </c>
      <c r="BO131">
        <v>3082.5000000000005</v>
      </c>
      <c r="BP131">
        <v>6067.7405220914516</v>
      </c>
      <c r="BQ131">
        <v>4492.093021905318</v>
      </c>
      <c r="BR131">
        <v>0</v>
      </c>
      <c r="BS131">
        <v>84.97899644133453</v>
      </c>
      <c r="BT131">
        <v>89.996893965312992</v>
      </c>
      <c r="BU131">
        <v>90.003106034687022</v>
      </c>
      <c r="BV131">
        <v>69.270131601286081</v>
      </c>
      <c r="BW131">
        <v>159.27013116777869</v>
      </c>
      <c r="BX131" s="69">
        <f>Таблица1[[#This Row],[Lкан_леб,мм]]</f>
        <v>3509985.6247091219</v>
      </c>
      <c r="BY131" s="65">
        <f>Таблица1[[#This Row],[Т1]]+Таблица1[[#This Row],[Lпрям1, мм]]</f>
        <v>3511871.9245254886</v>
      </c>
      <c r="BZ131" s="65">
        <f>Таблица1[[#This Row],[Т2]]+Таблица1[[#This Row],[Lдуг 2,мм]]</f>
        <v>3512936.0941809993</v>
      </c>
      <c r="CA131" s="65">
        <f>Таблица1[[#This Row],[Т3]]+Таблица1[[#This Row],[Lпрям2, мм]]</f>
        <v>3516658.0941809993</v>
      </c>
      <c r="CB131" s="65">
        <f>Таблица1[[#This Row],[Т4]]+Таблица1[[#This Row],[Lдуг 3,мм]]</f>
        <v>3517785.101649418</v>
      </c>
      <c r="CC131" s="65">
        <f>Таблица1[[#This Row],[Т5]]+Таблица1[[#This Row],[Lпрям3, мм]]</f>
        <v>3519629.7616521283</v>
      </c>
      <c r="CD131" s="65">
        <f>Таблица1[[#This Row],[Т6]]+Таблица1[[#This Row],[Lдуг 4,мм]]</f>
        <v>3520756.8469126602</v>
      </c>
      <c r="CE131" s="65">
        <f>Таблица1[[#This Row],[Т7]]+Таблица1[[#This Row],[Lпрям4, мм]]</f>
        <v>3521506.9469126603</v>
      </c>
      <c r="CF131" s="72">
        <f>Таблица1[[#This Row],[Т8]]+Таблица1[[#This Row],[Lдуг 5,мм]]</f>
        <v>3522374.3985791933</v>
      </c>
      <c r="CG131" s="65">
        <f>Таблица1[[#This Row],[Т9]]+Таблица1[[#This Row],[Lпрям5, мм]]</f>
        <v>3525070.6643830999</v>
      </c>
      <c r="CH131" s="65">
        <f>Таблица1[[#This Row],[Т10]]+Таблица1[[#This Row],[Lдуг 6,мм]]</f>
        <v>3527065.1624086793</v>
      </c>
      <c r="CI131" s="66">
        <f>Таблица1[[#This Row],[Т11]]+Таблица1[[#This Row],[Lпрям6, мм]]</f>
        <v>3528386.841860381</v>
      </c>
      <c r="CJ131" s="64">
        <f>Таблица1[[#This Row],[Т12]]-Таблица1[[#This Row],[Т12]]</f>
        <v>0</v>
      </c>
      <c r="CK131" s="65">
        <f>Таблица1[[#This Row],[Т12]]-Таблица1[[#This Row],[Т11]]</f>
        <v>1321.679451701697</v>
      </c>
      <c r="CL131" s="65">
        <f>Таблица1[[#This Row],[Т12]]-Таблица1[[#This Row],[Т10]]</f>
        <v>3316.177477281075</v>
      </c>
      <c r="CM131" s="65">
        <f>Таблица1[[#This Row],[Т12]]-Таблица1[[#This Row],[Т9]]</f>
        <v>6012.4432811876759</v>
      </c>
      <c r="CN131" s="65">
        <f>Таблица1[[#This Row],[Т12]]-Таблица1[[#This Row],[Т8]]</f>
        <v>6879.8949477206916</v>
      </c>
      <c r="CO131" s="65">
        <f>Таблица1[[#This Row],[Т12]]-Таблица1[[#This Row],[Т7]]</f>
        <v>7629.9949477207847</v>
      </c>
      <c r="CP131" s="65">
        <f>Таблица1[[#This Row],[Т12]]-Таблица1[[#This Row],[Т6]]</f>
        <v>8757.0802082526498</v>
      </c>
      <c r="CQ131" s="65">
        <f>Таблица1[[#This Row],[Т12]]-Таблица1[[#This Row],[Т5]]</f>
        <v>10601.740210962947</v>
      </c>
      <c r="CR131" s="65">
        <f>Таблица1[[#This Row],[Т12]]-Таблица1[[#This Row],[Т4]]</f>
        <v>11728.747679381631</v>
      </c>
      <c r="CS131" s="65">
        <f>Таблица1[[#This Row],[Т12]]-Таблица1[[#This Row],[Т3]]</f>
        <v>15450.747679381631</v>
      </c>
      <c r="CT131" s="65">
        <f>Таблица1[[#This Row],[Т12]]-Таблица1[[#This Row],[Т2]]</f>
        <v>16514.917334892321</v>
      </c>
      <c r="CU131" s="65">
        <f>Таблица1[[#This Row],[Т12]]-Таблица1[[#This Row],[Т1]]</f>
        <v>18401.217151259072</v>
      </c>
      <c r="CV131" s="65">
        <f>Таблица1[[#This Row],[Lкан_леб,мм]]+Таблица1[[#This Row],[Lкан_дуг, мм]]+Таблица1[[#This Row],[Lкан_прям, мм]]</f>
        <v>3528386.841860381</v>
      </c>
      <c r="CW131" s="60">
        <f>3511128.4-(Таблица1[[#This Row],[Lкан_леб,мм]]+Таблица1[[#This Row],[∆Lлеб из за стрел]])</f>
        <v>1142.775290878024</v>
      </c>
    </row>
    <row r="132" spans="1:101" x14ac:dyDescent="0.25">
      <c r="A132">
        <v>131</v>
      </c>
      <c r="B132">
        <v>116.30872483221435</v>
      </c>
      <c r="C132">
        <v>-26.318724832214354</v>
      </c>
      <c r="D132">
        <v>-4015.3413425193048</v>
      </c>
      <c r="E132">
        <v>5784.9304414253347</v>
      </c>
      <c r="F132">
        <v>-3297.9745220687055</v>
      </c>
      <c r="G132">
        <v>5021.8052256732935</v>
      </c>
      <c r="H132">
        <v>-3297.8418325193047</v>
      </c>
      <c r="I132">
        <v>4463.2509951527372</v>
      </c>
      <c r="J132">
        <v>1321.679446272597</v>
      </c>
      <c r="K132">
        <v>12148.356203064986</v>
      </c>
      <c r="L132">
        <v>6205.109770725192</v>
      </c>
      <c r="M132">
        <v>3510033.3758865907</v>
      </c>
      <c r="N132">
        <v>0</v>
      </c>
      <c r="O132">
        <v>8</v>
      </c>
      <c r="P132">
        <v>-3322.5</v>
      </c>
      <c r="Q132">
        <v>-2811.96</v>
      </c>
      <c r="R132">
        <v>-3280</v>
      </c>
      <c r="S132">
        <v>-914.66</v>
      </c>
      <c r="T132">
        <v>-7002</v>
      </c>
      <c r="U132">
        <v>520.34</v>
      </c>
      <c r="V132">
        <v>-7002.1</v>
      </c>
      <c r="W132">
        <v>2365</v>
      </c>
      <c r="X132">
        <v>-6252</v>
      </c>
      <c r="Y132">
        <v>3800</v>
      </c>
      <c r="Z132">
        <v>-4015.3413425193048</v>
      </c>
      <c r="AA132">
        <v>5784.9304414253347</v>
      </c>
      <c r="AB132">
        <v>0</v>
      </c>
      <c r="AC132">
        <v>1064.1696555107644</v>
      </c>
      <c r="AD132">
        <v>1127.0074684186504</v>
      </c>
      <c r="AE132">
        <v>1127.0852605320265</v>
      </c>
      <c r="AF132">
        <v>879.90051360855603</v>
      </c>
      <c r="AG132">
        <v>2006.9468726551947</v>
      </c>
      <c r="AH132">
        <v>1886.2998163666878</v>
      </c>
      <c r="AI132">
        <v>3721.9999999999995</v>
      </c>
      <c r="AJ132">
        <v>1844.6600027105269</v>
      </c>
      <c r="AK132">
        <v>750.10000000000059</v>
      </c>
      <c r="AL132">
        <v>2623.6169322864798</v>
      </c>
      <c r="AM132">
        <v>1321.6794517012929</v>
      </c>
      <c r="AN132">
        <v>-95.021003558665456</v>
      </c>
      <c r="AO132">
        <v>-180</v>
      </c>
      <c r="AP132">
        <v>-90.003106034687008</v>
      </c>
      <c r="AQ132">
        <v>1.2722218725854067E-14</v>
      </c>
      <c r="AR132">
        <v>-70.26423110963583</v>
      </c>
      <c r="AS132">
        <v>89.999999566492605</v>
      </c>
      <c r="AT132">
        <v>-2400.1625746957502</v>
      </c>
      <c r="AU132">
        <v>-3280</v>
      </c>
      <c r="AV132">
        <v>-7719.4999989457119</v>
      </c>
      <c r="AW132">
        <v>-7002.1</v>
      </c>
      <c r="AX132">
        <v>-5576.6460089186967</v>
      </c>
      <c r="AY132">
        <v>-3297.8413425193044</v>
      </c>
      <c r="AZ132">
        <v>-2730.9252207921031</v>
      </c>
      <c r="BA132">
        <v>-197.16</v>
      </c>
      <c r="BB132">
        <v>520.3011039433311</v>
      </c>
      <c r="BC132">
        <v>3082.5000000000005</v>
      </c>
      <c r="BD132">
        <v>3557.7124915920008</v>
      </c>
      <c r="BE132">
        <v>5784.930446854034</v>
      </c>
      <c r="BF132">
        <v>-2565.2532760267472</v>
      </c>
      <c r="BG132">
        <v>-7002</v>
      </c>
      <c r="BH132">
        <v>-7719.5999989457123</v>
      </c>
      <c r="BI132">
        <v>-6252</v>
      </c>
      <c r="BJ132">
        <v>-4690.6953336006063</v>
      </c>
      <c r="BK132">
        <v>-3297.8413325193046</v>
      </c>
      <c r="BL132">
        <v>-851.86373761518519</v>
      </c>
      <c r="BM132">
        <v>-197.16</v>
      </c>
      <c r="BN132">
        <v>2364.9611039433312</v>
      </c>
      <c r="BO132">
        <v>3082.5000000000005</v>
      </c>
      <c r="BP132">
        <v>6027.2179498333335</v>
      </c>
      <c r="BQ132">
        <v>4463.2509951527409</v>
      </c>
      <c r="BR132">
        <v>0</v>
      </c>
      <c r="BS132">
        <v>84.97899644133453</v>
      </c>
      <c r="BT132">
        <v>89.996893965312992</v>
      </c>
      <c r="BU132">
        <v>90.003106034687022</v>
      </c>
      <c r="BV132">
        <v>70.26423110963583</v>
      </c>
      <c r="BW132">
        <v>160.26423067612842</v>
      </c>
      <c r="BX132" s="69">
        <f>Таблица1[[#This Row],[Lкан_леб,мм]]</f>
        <v>3510033.3758865907</v>
      </c>
      <c r="BY132" s="65">
        <f>Таблица1[[#This Row],[Т1]]+Таблица1[[#This Row],[Lпрям1, мм]]</f>
        <v>3511919.6757029574</v>
      </c>
      <c r="BZ132" s="65">
        <f>Таблица1[[#This Row],[Т2]]+Таблица1[[#This Row],[Lдуг 2,мм]]</f>
        <v>3512983.8453584681</v>
      </c>
      <c r="CA132" s="65">
        <f>Таблица1[[#This Row],[Т3]]+Таблица1[[#This Row],[Lпрям2, мм]]</f>
        <v>3516705.8453584681</v>
      </c>
      <c r="CB132" s="65">
        <f>Таблица1[[#This Row],[Т4]]+Таблица1[[#This Row],[Lдуг 3,мм]]</f>
        <v>3517832.8528268868</v>
      </c>
      <c r="CC132" s="65">
        <f>Таблица1[[#This Row],[Т5]]+Таблица1[[#This Row],[Lпрям3, мм]]</f>
        <v>3519677.5128295971</v>
      </c>
      <c r="CD132" s="65">
        <f>Таблица1[[#This Row],[Т6]]+Таблица1[[#This Row],[Lдуг 4,мм]]</f>
        <v>3520804.598090129</v>
      </c>
      <c r="CE132" s="65">
        <f>Таблица1[[#This Row],[Т7]]+Таблица1[[#This Row],[Lпрям4, мм]]</f>
        <v>3521554.6980901291</v>
      </c>
      <c r="CF132" s="72">
        <f>Таблица1[[#This Row],[Т8]]+Таблица1[[#This Row],[Lдуг 5,мм]]</f>
        <v>3522434.5986037375</v>
      </c>
      <c r="CG132" s="65">
        <f>Таблица1[[#This Row],[Т9]]+Таблица1[[#This Row],[Lпрям5, мм]]</f>
        <v>3525058.215536024</v>
      </c>
      <c r="CH132" s="65">
        <f>Таблица1[[#This Row],[Т10]]+Таблица1[[#This Row],[Lдуг 6,мм]]</f>
        <v>3527065.1624086793</v>
      </c>
      <c r="CI132" s="66">
        <f>Таблица1[[#This Row],[Т11]]+Таблица1[[#This Row],[Lпрям6, мм]]</f>
        <v>3528386.8418603805</v>
      </c>
      <c r="CJ132" s="64">
        <f>Таблица1[[#This Row],[Т12]]-Таблица1[[#This Row],[Т12]]</f>
        <v>0</v>
      </c>
      <c r="CK132" s="65">
        <f>Таблица1[[#This Row],[Т12]]-Таблица1[[#This Row],[Т11]]</f>
        <v>1321.6794517012313</v>
      </c>
      <c r="CL132" s="65">
        <f>Таблица1[[#This Row],[Т12]]-Таблица1[[#This Row],[Т10]]</f>
        <v>3328.6263243565336</v>
      </c>
      <c r="CM132" s="65">
        <f>Таблица1[[#This Row],[Т12]]-Таблица1[[#This Row],[Т9]]</f>
        <v>5952.2432566429488</v>
      </c>
      <c r="CN132" s="65">
        <f>Таблица1[[#This Row],[Т12]]-Таблица1[[#This Row],[Т8]]</f>
        <v>6832.1437702514231</v>
      </c>
      <c r="CO132" s="65">
        <f>Таблица1[[#This Row],[Т12]]-Таблица1[[#This Row],[Т7]]</f>
        <v>7582.2437702515163</v>
      </c>
      <c r="CP132" s="65">
        <f>Таблица1[[#This Row],[Т12]]-Таблица1[[#This Row],[Т6]]</f>
        <v>8709.3290307833813</v>
      </c>
      <c r="CQ132" s="65">
        <f>Таблица1[[#This Row],[Т12]]-Таблица1[[#This Row],[Т5]]</f>
        <v>10553.989033493679</v>
      </c>
      <c r="CR132" s="65">
        <f>Таблица1[[#This Row],[Т12]]-Таблица1[[#This Row],[Т4]]</f>
        <v>11680.996501912363</v>
      </c>
      <c r="CS132" s="65">
        <f>Таблица1[[#This Row],[Т12]]-Таблица1[[#This Row],[Т3]]</f>
        <v>15402.996501912363</v>
      </c>
      <c r="CT132" s="65">
        <f>Таблица1[[#This Row],[Т12]]-Таблица1[[#This Row],[Т2]]</f>
        <v>16467.166157423053</v>
      </c>
      <c r="CU132" s="65">
        <f>Таблица1[[#This Row],[Т12]]-Таблица1[[#This Row],[Т1]]</f>
        <v>18353.465973789804</v>
      </c>
      <c r="CV132" s="65">
        <f>Таблица1[[#This Row],[Lкан_леб,мм]]+Таблица1[[#This Row],[Lкан_дуг, мм]]+Таблица1[[#This Row],[Lкан_прям, мм]]</f>
        <v>3528386.8418603805</v>
      </c>
      <c r="CW132" s="60">
        <f>3511128.4-(Таблица1[[#This Row],[Lкан_леб,мм]]+Таблица1[[#This Row],[∆Lлеб из за стрел]])</f>
        <v>1095.0241134092212</v>
      </c>
    </row>
    <row r="133" spans="1:101" x14ac:dyDescent="0.25">
      <c r="A133">
        <v>132</v>
      </c>
      <c r="B133">
        <v>116.81879194630831</v>
      </c>
      <c r="C133">
        <v>-26.828791946308311</v>
      </c>
      <c r="D133">
        <v>-4074.5868291873248</v>
      </c>
      <c r="E133">
        <v>5755.3093690472815</v>
      </c>
      <c r="F133">
        <v>-3357.2200087367264</v>
      </c>
      <c r="G133">
        <v>4992.1841532952403</v>
      </c>
      <c r="H133">
        <v>-3357.0873191873247</v>
      </c>
      <c r="I133">
        <v>4433.6299227749014</v>
      </c>
      <c r="J133">
        <v>1321.6794462723794</v>
      </c>
      <c r="K133">
        <v>12075.256442865666</v>
      </c>
      <c r="L133">
        <v>6230.7300650358302</v>
      </c>
      <c r="M133">
        <v>3510080.8553524795</v>
      </c>
      <c r="N133">
        <v>0</v>
      </c>
      <c r="O133">
        <v>8</v>
      </c>
      <c r="P133">
        <v>-3322.5</v>
      </c>
      <c r="Q133">
        <v>-2811.96</v>
      </c>
      <c r="R133">
        <v>-3280</v>
      </c>
      <c r="S133">
        <v>-914.66</v>
      </c>
      <c r="T133">
        <v>-7002</v>
      </c>
      <c r="U133">
        <v>520.34</v>
      </c>
      <c r="V133">
        <v>-7002.1</v>
      </c>
      <c r="W133">
        <v>2365</v>
      </c>
      <c r="X133">
        <v>-6252</v>
      </c>
      <c r="Y133">
        <v>3800</v>
      </c>
      <c r="Z133">
        <v>-4074.5868291873248</v>
      </c>
      <c r="AA133">
        <v>5755.3093690472815</v>
      </c>
      <c r="AB133">
        <v>0</v>
      </c>
      <c r="AC133">
        <v>1064.1696555107644</v>
      </c>
      <c r="AD133">
        <v>1127.0074684186504</v>
      </c>
      <c r="AE133">
        <v>1127.0852605320265</v>
      </c>
      <c r="AF133">
        <v>892.71066076387501</v>
      </c>
      <c r="AG133">
        <v>2019.7570198105143</v>
      </c>
      <c r="AH133">
        <v>1886.2998163666878</v>
      </c>
      <c r="AI133">
        <v>3721.9999999999995</v>
      </c>
      <c r="AJ133">
        <v>1844.6600027105269</v>
      </c>
      <c r="AK133">
        <v>750.10000000000059</v>
      </c>
      <c r="AL133">
        <v>2550.5171720873759</v>
      </c>
      <c r="AM133">
        <v>1321.6794517010753</v>
      </c>
      <c r="AN133">
        <v>-95.021003558665456</v>
      </c>
      <c r="AO133">
        <v>-180</v>
      </c>
      <c r="AP133">
        <v>-90.003106034687008</v>
      </c>
      <c r="AQ133">
        <v>1.2722218725854067E-14</v>
      </c>
      <c r="AR133">
        <v>-71.287182143700349</v>
      </c>
      <c r="AS133">
        <v>89.999999566492619</v>
      </c>
      <c r="AT133">
        <v>-2400.1625746957502</v>
      </c>
      <c r="AU133">
        <v>-3280</v>
      </c>
      <c r="AV133">
        <v>-7719.4999989457119</v>
      </c>
      <c r="AW133">
        <v>-7002.1</v>
      </c>
      <c r="AX133">
        <v>-5572.4281058050528</v>
      </c>
      <c r="AY133">
        <v>-3357.0868291873248</v>
      </c>
      <c r="AZ133">
        <v>-2730.9252207921031</v>
      </c>
      <c r="BA133">
        <v>-197.16</v>
      </c>
      <c r="BB133">
        <v>520.3011039433311</v>
      </c>
      <c r="BC133">
        <v>3082.5000000000005</v>
      </c>
      <c r="BD133">
        <v>3569.8081438879908</v>
      </c>
      <c r="BE133">
        <v>5755.3093744759799</v>
      </c>
      <c r="BF133">
        <v>-2565.2532760267472</v>
      </c>
      <c r="BG133">
        <v>-7002</v>
      </c>
      <c r="BH133">
        <v>-7719.5999989457123</v>
      </c>
      <c r="BI133">
        <v>-6252</v>
      </c>
      <c r="BJ133">
        <v>-4754.158723382272</v>
      </c>
      <c r="BK133">
        <v>-3357.0868191873246</v>
      </c>
      <c r="BL133">
        <v>-851.86373761518519</v>
      </c>
      <c r="BM133">
        <v>-197.16</v>
      </c>
      <c r="BN133">
        <v>2364.9611039433312</v>
      </c>
      <c r="BO133">
        <v>3082.5000000000005</v>
      </c>
      <c r="BP133">
        <v>5985.5012251592907</v>
      </c>
      <c r="BQ133">
        <v>4433.629922774905</v>
      </c>
      <c r="BR133">
        <v>0</v>
      </c>
      <c r="BS133">
        <v>84.97899644133453</v>
      </c>
      <c r="BT133">
        <v>89.996893965312992</v>
      </c>
      <c r="BU133">
        <v>90.003106034687022</v>
      </c>
      <c r="BV133">
        <v>71.287182143700363</v>
      </c>
      <c r="BW133">
        <v>161.28718171019298</v>
      </c>
      <c r="BX133" s="69">
        <f>Таблица1[[#This Row],[Lкан_леб,мм]]</f>
        <v>3510080.8553524795</v>
      </c>
      <c r="BY133" s="65">
        <f>Таблица1[[#This Row],[Т1]]+Таблица1[[#This Row],[Lпрям1, мм]]</f>
        <v>3511967.1551688462</v>
      </c>
      <c r="BZ133" s="65">
        <f>Таблица1[[#This Row],[Т2]]+Таблица1[[#This Row],[Lдуг 2,мм]]</f>
        <v>3513031.3248243569</v>
      </c>
      <c r="CA133" s="65">
        <f>Таблица1[[#This Row],[Т3]]+Таблица1[[#This Row],[Lпрям2, мм]]</f>
        <v>3516753.3248243569</v>
      </c>
      <c r="CB133" s="65">
        <f>Таблица1[[#This Row],[Т4]]+Таблица1[[#This Row],[Lдуг 3,мм]]</f>
        <v>3517880.3322927756</v>
      </c>
      <c r="CC133" s="65">
        <f>Таблица1[[#This Row],[Т5]]+Таблица1[[#This Row],[Lпрям3, мм]]</f>
        <v>3519724.9922954859</v>
      </c>
      <c r="CD133" s="65">
        <f>Таблица1[[#This Row],[Т6]]+Таблица1[[#This Row],[Lдуг 4,мм]]</f>
        <v>3520852.0775560178</v>
      </c>
      <c r="CE133" s="65">
        <f>Таблица1[[#This Row],[Т7]]+Таблица1[[#This Row],[Lпрям4, мм]]</f>
        <v>3521602.1775560179</v>
      </c>
      <c r="CF133" s="72">
        <f>Таблица1[[#This Row],[Т8]]+Таблица1[[#This Row],[Lдуг 5,мм]]</f>
        <v>3522494.8882167819</v>
      </c>
      <c r="CG133" s="65">
        <f>Таблица1[[#This Row],[Т9]]+Таблица1[[#This Row],[Lпрям5, мм]]</f>
        <v>3525045.4053888693</v>
      </c>
      <c r="CH133" s="65">
        <f>Таблица1[[#This Row],[Т10]]+Таблица1[[#This Row],[Lдуг 6,мм]]</f>
        <v>3527065.1624086797</v>
      </c>
      <c r="CI133" s="66">
        <f>Таблица1[[#This Row],[Т11]]+Таблица1[[#This Row],[Lпрям6, мм]]</f>
        <v>3528386.841860381</v>
      </c>
      <c r="CJ133" s="64">
        <f>Таблица1[[#This Row],[Т12]]-Таблица1[[#This Row],[Т12]]</f>
        <v>0</v>
      </c>
      <c r="CK133" s="65">
        <f>Таблица1[[#This Row],[Т12]]-Таблица1[[#This Row],[Т11]]</f>
        <v>1321.6794517012313</v>
      </c>
      <c r="CL133" s="65">
        <f>Таблица1[[#This Row],[Т12]]-Таблица1[[#This Row],[Т10]]</f>
        <v>3341.4364715116099</v>
      </c>
      <c r="CM133" s="65">
        <f>Таблица1[[#This Row],[Т12]]-Таблица1[[#This Row],[Т9]]</f>
        <v>5891.9536435990594</v>
      </c>
      <c r="CN133" s="65">
        <f>Таблица1[[#This Row],[Т12]]-Таблица1[[#This Row],[Т8]]</f>
        <v>6784.6643043630756</v>
      </c>
      <c r="CO133" s="65">
        <f>Таблица1[[#This Row],[Т12]]-Таблица1[[#This Row],[Т7]]</f>
        <v>7534.7643043631688</v>
      </c>
      <c r="CP133" s="65">
        <f>Таблица1[[#This Row],[Т12]]-Таблица1[[#This Row],[Т6]]</f>
        <v>8661.8495648950338</v>
      </c>
      <c r="CQ133" s="65">
        <f>Таблица1[[#This Row],[Т12]]-Таблица1[[#This Row],[Т5]]</f>
        <v>10506.509567605332</v>
      </c>
      <c r="CR133" s="65">
        <f>Таблица1[[#This Row],[Т12]]-Таблица1[[#This Row],[Т4]]</f>
        <v>11633.517036024015</v>
      </c>
      <c r="CS133" s="65">
        <f>Таблица1[[#This Row],[Т12]]-Таблица1[[#This Row],[Т3]]</f>
        <v>15355.517036024015</v>
      </c>
      <c r="CT133" s="65">
        <f>Таблица1[[#This Row],[Т12]]-Таблица1[[#This Row],[Т2]]</f>
        <v>16419.686691534705</v>
      </c>
      <c r="CU133" s="65">
        <f>Таблица1[[#This Row],[Т12]]-Таблица1[[#This Row],[Т1]]</f>
        <v>18305.986507901456</v>
      </c>
      <c r="CV133" s="65">
        <f>Таблица1[[#This Row],[Lкан_леб,мм]]+Таблица1[[#This Row],[Lкан_дуг, мм]]+Таблица1[[#This Row],[Lкан_прям, мм]]</f>
        <v>3528386.841860381</v>
      </c>
      <c r="CW133" s="60">
        <f>3511128.4-(Таблица1[[#This Row],[Lкан_леб,мм]]+Таблица1[[#This Row],[∆Lлеб из за стрел]])</f>
        <v>1047.544647520408</v>
      </c>
    </row>
    <row r="134" spans="1:101" x14ac:dyDescent="0.25">
      <c r="A134">
        <v>133</v>
      </c>
      <c r="B134">
        <v>117.32885906040227</v>
      </c>
      <c r="C134">
        <v>-27.338859060402267</v>
      </c>
      <c r="D134">
        <v>-4133.5662745269574</v>
      </c>
      <c r="E134">
        <v>5725.1620532996749</v>
      </c>
      <c r="F134">
        <v>-3416.1994540763585</v>
      </c>
      <c r="G134">
        <v>4962.0368375476337</v>
      </c>
      <c r="H134">
        <v>-3416.0667645269573</v>
      </c>
      <c r="I134">
        <v>4403.4826070268427</v>
      </c>
      <c r="J134">
        <v>1321.6794462728326</v>
      </c>
      <c r="K134">
        <v>12001.589161403244</v>
      </c>
      <c r="L134">
        <v>6257.3492456273416</v>
      </c>
      <c r="M134">
        <v>3510127.9034533505</v>
      </c>
      <c r="N134">
        <v>0</v>
      </c>
      <c r="O134">
        <v>8</v>
      </c>
      <c r="P134">
        <v>-3322.5</v>
      </c>
      <c r="Q134">
        <v>-2811.96</v>
      </c>
      <c r="R134">
        <v>-3280</v>
      </c>
      <c r="S134">
        <v>-914.66</v>
      </c>
      <c r="T134">
        <v>-7002</v>
      </c>
      <c r="U134">
        <v>520.34</v>
      </c>
      <c r="V134">
        <v>-7002.1</v>
      </c>
      <c r="W134">
        <v>2365</v>
      </c>
      <c r="X134">
        <v>-6252</v>
      </c>
      <c r="Y134">
        <v>3800</v>
      </c>
      <c r="Z134">
        <v>-4133.5662745269574</v>
      </c>
      <c r="AA134">
        <v>5725.1620532996749</v>
      </c>
      <c r="AB134">
        <v>0</v>
      </c>
      <c r="AC134">
        <v>1064.1696555107644</v>
      </c>
      <c r="AD134">
        <v>1127.0074684186504</v>
      </c>
      <c r="AE134">
        <v>1127.0852605320265</v>
      </c>
      <c r="AF134">
        <v>906.02025105963037</v>
      </c>
      <c r="AG134">
        <v>2033.0666101062698</v>
      </c>
      <c r="AH134">
        <v>1886.2998163666878</v>
      </c>
      <c r="AI134">
        <v>3721.9999999999995</v>
      </c>
      <c r="AJ134">
        <v>1844.6600027105269</v>
      </c>
      <c r="AK134">
        <v>750.10000000000059</v>
      </c>
      <c r="AL134">
        <v>2476.8498906245027</v>
      </c>
      <c r="AM134">
        <v>1321.6794517015283</v>
      </c>
      <c r="AN134">
        <v>-95.021003558665456</v>
      </c>
      <c r="AO134">
        <v>-180</v>
      </c>
      <c r="AP134">
        <v>-90.003106034687008</v>
      </c>
      <c r="AQ134">
        <v>1.2722218725854067E-14</v>
      </c>
      <c r="AR134">
        <v>-72.350016082369422</v>
      </c>
      <c r="AS134">
        <v>89.999999566492619</v>
      </c>
      <c r="AT134">
        <v>-2400.1625746957502</v>
      </c>
      <c r="AU134">
        <v>-3280</v>
      </c>
      <c r="AV134">
        <v>-7719.4999989457119</v>
      </c>
      <c r="AW134">
        <v>-7002.1</v>
      </c>
      <c r="AX134">
        <v>-5568.2752201231524</v>
      </c>
      <c r="AY134">
        <v>-3416.0662745269574</v>
      </c>
      <c r="AZ134">
        <v>-2730.9252207921031</v>
      </c>
      <c r="BA134">
        <v>-197.16</v>
      </c>
      <c r="BB134">
        <v>520.3011039433311</v>
      </c>
      <c r="BC134">
        <v>3082.5000000000005</v>
      </c>
      <c r="BD134">
        <v>3582.4530501653562</v>
      </c>
      <c r="BE134">
        <v>5725.1620587283742</v>
      </c>
      <c r="BF134">
        <v>-2565.2532760267472</v>
      </c>
      <c r="BG134">
        <v>-7002</v>
      </c>
      <c r="BH134">
        <v>-7719.5999989457123</v>
      </c>
      <c r="BI134">
        <v>-6252</v>
      </c>
      <c r="BJ134">
        <v>-4817.291054403805</v>
      </c>
      <c r="BK134">
        <v>-3416.0662645269576</v>
      </c>
      <c r="BL134">
        <v>-851.86373761518519</v>
      </c>
      <c r="BM134">
        <v>-197.16</v>
      </c>
      <c r="BN134">
        <v>2364.9611039433312</v>
      </c>
      <c r="BO134">
        <v>3082.5000000000005</v>
      </c>
      <c r="BP134">
        <v>5942.7090031343196</v>
      </c>
      <c r="BQ134">
        <v>4403.4826070268464</v>
      </c>
      <c r="BR134">
        <v>0</v>
      </c>
      <c r="BS134">
        <v>84.97899644133453</v>
      </c>
      <c r="BT134">
        <v>89.996893965312992</v>
      </c>
      <c r="BU134">
        <v>90.003106034687022</v>
      </c>
      <c r="BV134">
        <v>72.350016082369436</v>
      </c>
      <c r="BW134">
        <v>162.35001564886204</v>
      </c>
      <c r="BX134" s="69">
        <f>Таблица1[[#This Row],[Lкан_леб,мм]]</f>
        <v>3510127.9034533505</v>
      </c>
      <c r="BY134" s="65">
        <f>Таблица1[[#This Row],[Т1]]+Таблица1[[#This Row],[Lпрям1, мм]]</f>
        <v>3512014.2032697173</v>
      </c>
      <c r="BZ134" s="65">
        <f>Таблица1[[#This Row],[Т2]]+Таблица1[[#This Row],[Lдуг 2,мм]]</f>
        <v>3513078.372925228</v>
      </c>
      <c r="CA134" s="65">
        <f>Таблица1[[#This Row],[Т3]]+Таблица1[[#This Row],[Lпрям2, мм]]</f>
        <v>3516800.372925228</v>
      </c>
      <c r="CB134" s="65">
        <f>Таблица1[[#This Row],[Т4]]+Таблица1[[#This Row],[Lдуг 3,мм]]</f>
        <v>3517927.3803936467</v>
      </c>
      <c r="CC134" s="65">
        <f>Таблица1[[#This Row],[Т5]]+Таблица1[[#This Row],[Lпрям3, мм]]</f>
        <v>3519772.040396357</v>
      </c>
      <c r="CD134" s="65">
        <f>Таблица1[[#This Row],[Т6]]+Таблица1[[#This Row],[Lдуг 4,мм]]</f>
        <v>3520899.1256568888</v>
      </c>
      <c r="CE134" s="65">
        <f>Таблица1[[#This Row],[Т7]]+Таблица1[[#This Row],[Lпрям4, мм]]</f>
        <v>3521649.2256568889</v>
      </c>
      <c r="CF134" s="72">
        <f>Таблица1[[#This Row],[Т8]]+Таблица1[[#This Row],[Lдуг 5,мм]]</f>
        <v>3522555.2459079484</v>
      </c>
      <c r="CG134" s="65">
        <f>Таблица1[[#This Row],[Т9]]+Таблица1[[#This Row],[Lпрям5, мм]]</f>
        <v>3525032.095798573</v>
      </c>
      <c r="CH134" s="65">
        <f>Таблица1[[#This Row],[Т10]]+Таблица1[[#This Row],[Lдуг 6,мм]]</f>
        <v>3527065.1624086793</v>
      </c>
      <c r="CI134" s="66">
        <f>Таблица1[[#This Row],[Т11]]+Таблица1[[#This Row],[Lпрям6, мм]]</f>
        <v>3528386.841860381</v>
      </c>
      <c r="CJ134" s="64">
        <f>Таблица1[[#This Row],[Т12]]-Таблица1[[#This Row],[Т12]]</f>
        <v>0</v>
      </c>
      <c r="CK134" s="65">
        <f>Таблица1[[#This Row],[Т12]]-Таблица1[[#This Row],[Т11]]</f>
        <v>1321.679451701697</v>
      </c>
      <c r="CL134" s="65">
        <f>Таблица1[[#This Row],[Т12]]-Таблица1[[#This Row],[Т10]]</f>
        <v>3354.746061807964</v>
      </c>
      <c r="CM134" s="65">
        <f>Таблица1[[#This Row],[Т12]]-Таблица1[[#This Row],[Т9]]</f>
        <v>5831.5959524326026</v>
      </c>
      <c r="CN134" s="65">
        <f>Таблица1[[#This Row],[Т12]]-Таблица1[[#This Row],[Т8]]</f>
        <v>6737.6162034920417</v>
      </c>
      <c r="CO134" s="65">
        <f>Таблица1[[#This Row],[Т12]]-Таблица1[[#This Row],[Т7]]</f>
        <v>7487.7162034921348</v>
      </c>
      <c r="CP134" s="65">
        <f>Таблица1[[#This Row],[Т12]]-Таблица1[[#This Row],[Т6]]</f>
        <v>8614.8014640239999</v>
      </c>
      <c r="CQ134" s="65">
        <f>Таблица1[[#This Row],[Т12]]-Таблица1[[#This Row],[Т5]]</f>
        <v>10459.461466734298</v>
      </c>
      <c r="CR134" s="65">
        <f>Таблица1[[#This Row],[Т12]]-Таблица1[[#This Row],[Т4]]</f>
        <v>11586.468935152981</v>
      </c>
      <c r="CS134" s="65">
        <f>Таблица1[[#This Row],[Т12]]-Таблица1[[#This Row],[Т3]]</f>
        <v>15308.468935152981</v>
      </c>
      <c r="CT134" s="65">
        <f>Таблица1[[#This Row],[Т12]]-Таблица1[[#This Row],[Т2]]</f>
        <v>16372.638590663671</v>
      </c>
      <c r="CU134" s="65">
        <f>Таблица1[[#This Row],[Т12]]-Таблица1[[#This Row],[Т1]]</f>
        <v>18258.938407030422</v>
      </c>
      <c r="CV134" s="65">
        <f>Таблица1[[#This Row],[Lкан_леб,мм]]+Таблица1[[#This Row],[Lкан_дуг, мм]]+Таблица1[[#This Row],[Lкан_прям, мм]]</f>
        <v>3528386.841860381</v>
      </c>
      <c r="CW134" s="60">
        <f>3511128.4-(Таблица1[[#This Row],[Lкан_леб,мм]]+Таблица1[[#This Row],[∆Lлеб из за стрел]])</f>
        <v>1000.4965466493741</v>
      </c>
    </row>
    <row r="135" spans="1:101" x14ac:dyDescent="0.25">
      <c r="A135">
        <v>134</v>
      </c>
      <c r="B135">
        <v>117.83892617449622</v>
      </c>
      <c r="C135">
        <v>-27.848926174496221</v>
      </c>
      <c r="D135">
        <v>-4192.2750043391943</v>
      </c>
      <c r="E135">
        <v>5694.4908833971385</v>
      </c>
      <c r="F135">
        <v>-3474.9081838885954</v>
      </c>
      <c r="G135">
        <v>4931.3656676450973</v>
      </c>
      <c r="H135">
        <v>-3474.7754943391947</v>
      </c>
      <c r="I135">
        <v>4372.811437124441</v>
      </c>
      <c r="J135">
        <v>1321.6794462726975</v>
      </c>
      <c r="K135">
        <v>11927.30826354963</v>
      </c>
      <c r="L135">
        <v>6285.0516023856853</v>
      </c>
      <c r="M135">
        <v>3510174.4819944454</v>
      </c>
      <c r="N135">
        <v>0</v>
      </c>
      <c r="O135">
        <v>8</v>
      </c>
      <c r="P135">
        <v>-3322.5</v>
      </c>
      <c r="Q135">
        <v>-2811.96</v>
      </c>
      <c r="R135">
        <v>-3280</v>
      </c>
      <c r="S135">
        <v>-914.66</v>
      </c>
      <c r="T135">
        <v>-7002</v>
      </c>
      <c r="U135">
        <v>520.34</v>
      </c>
      <c r="V135">
        <v>-7002.1</v>
      </c>
      <c r="W135">
        <v>2365</v>
      </c>
      <c r="X135">
        <v>-6252</v>
      </c>
      <c r="Y135">
        <v>3800</v>
      </c>
      <c r="Z135">
        <v>-4192.2750043391943</v>
      </c>
      <c r="AA135">
        <v>5694.4908833971385</v>
      </c>
      <c r="AB135">
        <v>0</v>
      </c>
      <c r="AC135">
        <v>1064.1696555107644</v>
      </c>
      <c r="AD135">
        <v>1127.0074684186504</v>
      </c>
      <c r="AE135">
        <v>1127.0852605320265</v>
      </c>
      <c r="AF135">
        <v>919.87142943880258</v>
      </c>
      <c r="AG135">
        <v>2046.9177884854419</v>
      </c>
      <c r="AH135">
        <v>1886.2998163666878</v>
      </c>
      <c r="AI135">
        <v>3721.9999999999995</v>
      </c>
      <c r="AJ135">
        <v>1844.6600027105269</v>
      </c>
      <c r="AK135">
        <v>750.10000000000059</v>
      </c>
      <c r="AL135">
        <v>2402.5689927710241</v>
      </c>
      <c r="AM135">
        <v>1321.6794517013932</v>
      </c>
      <c r="AN135">
        <v>-95.021003558665456</v>
      </c>
      <c r="AO135">
        <v>-180</v>
      </c>
      <c r="AP135">
        <v>-90.003106034687008</v>
      </c>
      <c r="AQ135">
        <v>1.2722218725854067E-14</v>
      </c>
      <c r="AR135">
        <v>-73.45609839931636</v>
      </c>
      <c r="AS135">
        <v>89.999999566492633</v>
      </c>
      <c r="AT135">
        <v>-2400.1625746957502</v>
      </c>
      <c r="AU135">
        <v>-3280</v>
      </c>
      <c r="AV135">
        <v>-7719.4999989457119</v>
      </c>
      <c r="AW135">
        <v>-7002.1</v>
      </c>
      <c r="AX135">
        <v>-5564.2031847763883</v>
      </c>
      <c r="AY135">
        <v>-3474.7750043391939</v>
      </c>
      <c r="AZ135">
        <v>-2730.9252207921031</v>
      </c>
      <c r="BA135">
        <v>-197.16</v>
      </c>
      <c r="BB135">
        <v>520.3011039433311</v>
      </c>
      <c r="BC135">
        <v>3082.5000000000005</v>
      </c>
      <c r="BD135">
        <v>3595.6919214317331</v>
      </c>
      <c r="BE135">
        <v>5694.4908888258378</v>
      </c>
      <c r="BF135">
        <v>-2565.2532760267472</v>
      </c>
      <c r="BG135">
        <v>-7002</v>
      </c>
      <c r="BH135">
        <v>-7719.5999989457123</v>
      </c>
      <c r="BI135">
        <v>-6252</v>
      </c>
      <c r="BJ135">
        <v>-4880.071819562806</v>
      </c>
      <c r="BK135">
        <v>-3474.7749943391946</v>
      </c>
      <c r="BL135">
        <v>-851.86373761518519</v>
      </c>
      <c r="BM135">
        <v>-197.16</v>
      </c>
      <c r="BN135">
        <v>2364.9611039433312</v>
      </c>
      <c r="BO135">
        <v>3082.5000000000005</v>
      </c>
      <c r="BP135">
        <v>5898.7989619654063</v>
      </c>
      <c r="BQ135">
        <v>4372.8114371244446</v>
      </c>
      <c r="BR135">
        <v>0</v>
      </c>
      <c r="BS135">
        <v>84.97899644133453</v>
      </c>
      <c r="BT135">
        <v>89.996893965312992</v>
      </c>
      <c r="BU135">
        <v>90.003106034687022</v>
      </c>
      <c r="BV135">
        <v>73.456098399316375</v>
      </c>
      <c r="BW135">
        <v>163.45609796580899</v>
      </c>
      <c r="BX135" s="69">
        <f>Таблица1[[#This Row],[Lкан_леб,мм]]</f>
        <v>3510174.4819944454</v>
      </c>
      <c r="BY135" s="65">
        <f>Таблица1[[#This Row],[Т1]]+Таблица1[[#This Row],[Lпрям1, мм]]</f>
        <v>3512060.7818108122</v>
      </c>
      <c r="BZ135" s="65">
        <f>Таблица1[[#This Row],[Т2]]+Таблица1[[#This Row],[Lдуг 2,мм]]</f>
        <v>3513124.9514663229</v>
      </c>
      <c r="CA135" s="65">
        <f>Таблица1[[#This Row],[Т3]]+Таблица1[[#This Row],[Lпрям2, мм]]</f>
        <v>3516846.9514663229</v>
      </c>
      <c r="CB135" s="65">
        <f>Таблица1[[#This Row],[Т4]]+Таблица1[[#This Row],[Lдуг 3,мм]]</f>
        <v>3517973.9589347416</v>
      </c>
      <c r="CC135" s="65">
        <f>Таблица1[[#This Row],[Т5]]+Таблица1[[#This Row],[Lпрям3, мм]]</f>
        <v>3519818.6189374519</v>
      </c>
      <c r="CD135" s="65">
        <f>Таблица1[[#This Row],[Т6]]+Таблица1[[#This Row],[Lдуг 4,мм]]</f>
        <v>3520945.7041979837</v>
      </c>
      <c r="CE135" s="65">
        <f>Таблица1[[#This Row],[Т7]]+Таблица1[[#This Row],[Lпрям4, мм]]</f>
        <v>3521695.8041979838</v>
      </c>
      <c r="CF135" s="72">
        <f>Таблица1[[#This Row],[Т8]]+Таблица1[[#This Row],[Lдуг 5,мм]]</f>
        <v>3522615.6756274225</v>
      </c>
      <c r="CG135" s="65">
        <f>Таблица1[[#This Row],[Т9]]+Таблица1[[#This Row],[Lпрям5, мм]]</f>
        <v>3525018.2446201937</v>
      </c>
      <c r="CH135" s="65">
        <f>Таблица1[[#This Row],[Т10]]+Таблица1[[#This Row],[Lдуг 6,мм]]</f>
        <v>3527065.1624086793</v>
      </c>
      <c r="CI135" s="66">
        <f>Таблица1[[#This Row],[Т11]]+Таблица1[[#This Row],[Lпрям6, мм]]</f>
        <v>3528386.8418603805</v>
      </c>
      <c r="CJ135" s="64">
        <f>Таблица1[[#This Row],[Т12]]-Таблица1[[#This Row],[Т12]]</f>
        <v>0</v>
      </c>
      <c r="CK135" s="65">
        <f>Таблица1[[#This Row],[Т12]]-Таблица1[[#This Row],[Т11]]</f>
        <v>1321.6794517012313</v>
      </c>
      <c r="CL135" s="65">
        <f>Таблица1[[#This Row],[Т12]]-Таблица1[[#This Row],[Т10]]</f>
        <v>3368.5972401867621</v>
      </c>
      <c r="CM135" s="65">
        <f>Таблица1[[#This Row],[Т12]]-Таблица1[[#This Row],[Т9]]</f>
        <v>5771.1662329579704</v>
      </c>
      <c r="CN135" s="65">
        <f>Таблица1[[#This Row],[Т12]]-Таблица1[[#This Row],[Т8]]</f>
        <v>6691.0376623966731</v>
      </c>
      <c r="CO135" s="65">
        <f>Таблица1[[#This Row],[Т12]]-Таблица1[[#This Row],[Т7]]</f>
        <v>7441.1376623967662</v>
      </c>
      <c r="CP135" s="65">
        <f>Таблица1[[#This Row],[Т12]]-Таблица1[[#This Row],[Т6]]</f>
        <v>8568.2229229286313</v>
      </c>
      <c r="CQ135" s="65">
        <f>Таблица1[[#This Row],[Т12]]-Таблица1[[#This Row],[Т5]]</f>
        <v>10412.882925638929</v>
      </c>
      <c r="CR135" s="65">
        <f>Таблица1[[#This Row],[Т12]]-Таблица1[[#This Row],[Т4]]</f>
        <v>11539.890394057613</v>
      </c>
      <c r="CS135" s="65">
        <f>Таблица1[[#This Row],[Т12]]-Таблица1[[#This Row],[Т3]]</f>
        <v>15261.890394057613</v>
      </c>
      <c r="CT135" s="65">
        <f>Таблица1[[#This Row],[Т12]]-Таблица1[[#This Row],[Т2]]</f>
        <v>16326.060049568303</v>
      </c>
      <c r="CU135" s="65">
        <f>Таблица1[[#This Row],[Т12]]-Таблица1[[#This Row],[Т1]]</f>
        <v>18212.359865935054</v>
      </c>
      <c r="CV135" s="65">
        <f>Таблица1[[#This Row],[Lкан_леб,мм]]+Таблица1[[#This Row],[Lкан_дуг, мм]]+Таблица1[[#This Row],[Lкан_прям, мм]]</f>
        <v>3528386.8418603805</v>
      </c>
      <c r="CW135" s="60">
        <f>3511128.4-(Таблица1[[#This Row],[Lкан_леб,мм]]+Таблица1[[#This Row],[∆Lлеб из за стрел]])</f>
        <v>953.91800555447116</v>
      </c>
    </row>
    <row r="136" spans="1:101" x14ac:dyDescent="0.25">
      <c r="A136">
        <v>135</v>
      </c>
      <c r="B136">
        <v>118.34899328859018</v>
      </c>
      <c r="C136">
        <v>-28.358993288590177</v>
      </c>
      <c r="D136">
        <v>-4250.7083658795946</v>
      </c>
      <c r="E136">
        <v>5663.2982900704319</v>
      </c>
      <c r="F136">
        <v>-3533.3415454289957</v>
      </c>
      <c r="G136">
        <v>4900.1730743183907</v>
      </c>
      <c r="H136">
        <v>-3533.2088558795945</v>
      </c>
      <c r="I136">
        <v>4341.6188437974943</v>
      </c>
      <c r="J136">
        <v>1321.6794462729372</v>
      </c>
      <c r="K136">
        <v>11852.361173618678</v>
      </c>
      <c r="L136">
        <v>6313.9318427866747</v>
      </c>
      <c r="M136">
        <v>3510220.5488439756</v>
      </c>
      <c r="N136">
        <v>0</v>
      </c>
      <c r="O136">
        <v>8</v>
      </c>
      <c r="P136">
        <v>-3322.5</v>
      </c>
      <c r="Q136">
        <v>-2811.96</v>
      </c>
      <c r="R136">
        <v>-3280</v>
      </c>
      <c r="S136">
        <v>-914.66</v>
      </c>
      <c r="T136">
        <v>-7002</v>
      </c>
      <c r="U136">
        <v>520.34</v>
      </c>
      <c r="V136">
        <v>-7002.1</v>
      </c>
      <c r="W136">
        <v>2365</v>
      </c>
      <c r="X136">
        <v>-6252</v>
      </c>
      <c r="Y136">
        <v>3800</v>
      </c>
      <c r="Z136">
        <v>-4250.7083658795946</v>
      </c>
      <c r="AA136">
        <v>5663.2982900704319</v>
      </c>
      <c r="AB136">
        <v>0</v>
      </c>
      <c r="AC136">
        <v>1064.1696555107644</v>
      </c>
      <c r="AD136">
        <v>1127.0074684186504</v>
      </c>
      <c r="AE136">
        <v>1127.0852605320265</v>
      </c>
      <c r="AF136">
        <v>934.31154963929725</v>
      </c>
      <c r="AG136">
        <v>2061.3579086859363</v>
      </c>
      <c r="AH136">
        <v>1886.2998163666878</v>
      </c>
      <c r="AI136">
        <v>3721.9999999999995</v>
      </c>
      <c r="AJ136">
        <v>1844.6600027105269</v>
      </c>
      <c r="AK136">
        <v>750.10000000000059</v>
      </c>
      <c r="AL136">
        <v>2327.6219028398314</v>
      </c>
      <c r="AM136">
        <v>1321.6794517016331</v>
      </c>
      <c r="AN136">
        <v>-95.021003558665456</v>
      </c>
      <c r="AO136">
        <v>-180</v>
      </c>
      <c r="AP136">
        <v>-90.003106034687008</v>
      </c>
      <c r="AQ136">
        <v>1.2722218725854067E-14</v>
      </c>
      <c r="AR136">
        <v>-74.609210515204794</v>
      </c>
      <c r="AS136">
        <v>89.999999566492605</v>
      </c>
      <c r="AT136">
        <v>-2400.1625746957502</v>
      </c>
      <c r="AU136">
        <v>-3280</v>
      </c>
      <c r="AV136">
        <v>-7719.4999989457119</v>
      </c>
      <c r="AW136">
        <v>-7002.1</v>
      </c>
      <c r="AX136">
        <v>-5560.2309269282523</v>
      </c>
      <c r="AY136">
        <v>-3533.2083658795941</v>
      </c>
      <c r="AZ136">
        <v>-2730.9252207921031</v>
      </c>
      <c r="BA136">
        <v>-197.16</v>
      </c>
      <c r="BB136">
        <v>520.3011039433311</v>
      </c>
      <c r="BC136">
        <v>3082.5000000000005</v>
      </c>
      <c r="BD136">
        <v>3609.5746877606466</v>
      </c>
      <c r="BE136">
        <v>5663.2982954991312</v>
      </c>
      <c r="BF136">
        <v>-2565.2532760267472</v>
      </c>
      <c r="BG136">
        <v>-7002</v>
      </c>
      <c r="BH136">
        <v>-7719.5999989457123</v>
      </c>
      <c r="BI136">
        <v>-6252</v>
      </c>
      <c r="BJ136">
        <v>-4942.4774389513423</v>
      </c>
      <c r="BK136">
        <v>-3533.2083558795944</v>
      </c>
      <c r="BL136">
        <v>-851.86373761518519</v>
      </c>
      <c r="BM136">
        <v>-197.16</v>
      </c>
      <c r="BN136">
        <v>2364.9611039433312</v>
      </c>
      <c r="BO136">
        <v>3082.5000000000005</v>
      </c>
      <c r="BP136">
        <v>5853.7236023097857</v>
      </c>
      <c r="BQ136">
        <v>4341.6188437974979</v>
      </c>
      <c r="BR136">
        <v>0</v>
      </c>
      <c r="BS136">
        <v>84.97899644133453</v>
      </c>
      <c r="BT136">
        <v>89.996893965312992</v>
      </c>
      <c r="BU136">
        <v>90.003106034687022</v>
      </c>
      <c r="BV136">
        <v>74.609210515204808</v>
      </c>
      <c r="BW136">
        <v>164.6092100816974</v>
      </c>
      <c r="BX136" s="69">
        <f>Таблица1[[#This Row],[Lкан_леб,мм]]</f>
        <v>3510220.5488439756</v>
      </c>
      <c r="BY136" s="65">
        <f>Таблица1[[#This Row],[Т1]]+Таблица1[[#This Row],[Lпрям1, мм]]</f>
        <v>3512106.8486603424</v>
      </c>
      <c r="BZ136" s="65">
        <f>Таблица1[[#This Row],[Т2]]+Таблица1[[#This Row],[Lдуг 2,мм]]</f>
        <v>3513171.0183158531</v>
      </c>
      <c r="CA136" s="65">
        <f>Таблица1[[#This Row],[Т3]]+Таблица1[[#This Row],[Lпрям2, мм]]</f>
        <v>3516893.0183158531</v>
      </c>
      <c r="CB136" s="65">
        <f>Таблица1[[#This Row],[Т4]]+Таблица1[[#This Row],[Lдуг 3,мм]]</f>
        <v>3518020.0257842718</v>
      </c>
      <c r="CC136" s="65">
        <f>Таблица1[[#This Row],[Т5]]+Таблица1[[#This Row],[Lпрям3, мм]]</f>
        <v>3519864.6857869821</v>
      </c>
      <c r="CD136" s="65">
        <f>Таблица1[[#This Row],[Т6]]+Таблица1[[#This Row],[Lдуг 4,мм]]</f>
        <v>3520991.7710475139</v>
      </c>
      <c r="CE136" s="65">
        <f>Таблица1[[#This Row],[Т7]]+Таблица1[[#This Row],[Lпрям4, мм]]</f>
        <v>3521741.871047514</v>
      </c>
      <c r="CF136" s="72">
        <f>Таблица1[[#This Row],[Т8]]+Таблица1[[#This Row],[Lдуг 5,мм]]</f>
        <v>3522676.1825971534</v>
      </c>
      <c r="CG136" s="65">
        <f>Таблица1[[#This Row],[Т9]]+Таблица1[[#This Row],[Lпрям5, мм]]</f>
        <v>3525003.8044999931</v>
      </c>
      <c r="CH136" s="65">
        <f>Таблица1[[#This Row],[Т10]]+Таблица1[[#This Row],[Lдуг 6,мм]]</f>
        <v>3527065.1624086793</v>
      </c>
      <c r="CI136" s="66">
        <f>Таблица1[[#This Row],[Т11]]+Таблица1[[#This Row],[Lпрям6, мм]]</f>
        <v>3528386.841860381</v>
      </c>
      <c r="CJ136" s="64">
        <f>Таблица1[[#This Row],[Т12]]-Таблица1[[#This Row],[Т12]]</f>
        <v>0</v>
      </c>
      <c r="CK136" s="65">
        <f>Таблица1[[#This Row],[Т12]]-Таблица1[[#This Row],[Т11]]</f>
        <v>1321.679451701697</v>
      </c>
      <c r="CL136" s="65">
        <f>Таблица1[[#This Row],[Т12]]-Таблица1[[#This Row],[Т10]]</f>
        <v>3383.0373603878543</v>
      </c>
      <c r="CM136" s="65">
        <f>Таблица1[[#This Row],[Т12]]-Таблица1[[#This Row],[Т9]]</f>
        <v>5710.6592632276006</v>
      </c>
      <c r="CN136" s="65">
        <f>Таблица1[[#This Row],[Т12]]-Таблица1[[#This Row],[Т8]]</f>
        <v>6644.9708128669299</v>
      </c>
      <c r="CO136" s="65">
        <f>Таблица1[[#This Row],[Т12]]-Таблица1[[#This Row],[Т7]]</f>
        <v>7395.0708128670231</v>
      </c>
      <c r="CP136" s="65">
        <f>Таблица1[[#This Row],[Т12]]-Таблица1[[#This Row],[Т6]]</f>
        <v>8522.1560733988881</v>
      </c>
      <c r="CQ136" s="65">
        <f>Таблица1[[#This Row],[Т12]]-Таблица1[[#This Row],[Т5]]</f>
        <v>10366.816076109186</v>
      </c>
      <c r="CR136" s="65">
        <f>Таблица1[[#This Row],[Т12]]-Таблица1[[#This Row],[Т4]]</f>
        <v>11493.82354452787</v>
      </c>
      <c r="CS136" s="65">
        <f>Таблица1[[#This Row],[Т12]]-Таблица1[[#This Row],[Т3]]</f>
        <v>15215.82354452787</v>
      </c>
      <c r="CT136" s="65">
        <f>Таблица1[[#This Row],[Т12]]-Таблица1[[#This Row],[Т2]]</f>
        <v>16279.99320003856</v>
      </c>
      <c r="CU136" s="65">
        <f>Таблица1[[#This Row],[Т12]]-Таблица1[[#This Row],[Т1]]</f>
        <v>18166.29301640531</v>
      </c>
      <c r="CV136" s="65">
        <f>Таблица1[[#This Row],[Lкан_леб,мм]]+Таблица1[[#This Row],[Lкан_дуг, мм]]+Таблица1[[#This Row],[Lкан_прям, мм]]</f>
        <v>3528386.841860381</v>
      </c>
      <c r="CW136" s="60">
        <f>3511128.4-(Таблица1[[#This Row],[Lкан_леб,мм]]+Таблица1[[#This Row],[∆Lлеб из за стрел]])</f>
        <v>907.85115602426231</v>
      </c>
    </row>
    <row r="137" spans="1:101" x14ac:dyDescent="0.25">
      <c r="A137">
        <v>136</v>
      </c>
      <c r="B137">
        <v>118.85906040268414</v>
      </c>
      <c r="C137">
        <v>-28.869060402684134</v>
      </c>
      <c r="D137">
        <v>-4308.8617282270152</v>
      </c>
      <c r="E137">
        <v>5631.5867453738056</v>
      </c>
      <c r="F137">
        <v>-3591.4949077764163</v>
      </c>
      <c r="G137">
        <v>4868.4615296217653</v>
      </c>
      <c r="H137">
        <v>-3591.3622182270146</v>
      </c>
      <c r="I137">
        <v>4309.9072991012772</v>
      </c>
      <c r="J137">
        <v>1321.6794462725288</v>
      </c>
      <c r="K137">
        <v>11776.687615891604</v>
      </c>
      <c r="L137">
        <v>6344.0968723865171</v>
      </c>
      <c r="M137">
        <v>3510266.0573721025</v>
      </c>
      <c r="N137">
        <v>0</v>
      </c>
      <c r="O137">
        <v>8</v>
      </c>
      <c r="P137">
        <v>-3322.5</v>
      </c>
      <c r="Q137">
        <v>-2811.96</v>
      </c>
      <c r="R137">
        <v>-3280</v>
      </c>
      <c r="S137">
        <v>-914.66</v>
      </c>
      <c r="T137">
        <v>-7002</v>
      </c>
      <c r="U137">
        <v>520.34</v>
      </c>
      <c r="V137">
        <v>-7002.1</v>
      </c>
      <c r="W137">
        <v>2365</v>
      </c>
      <c r="X137">
        <v>-6252</v>
      </c>
      <c r="Y137">
        <v>3800</v>
      </c>
      <c r="Z137">
        <v>-4308.8617282270152</v>
      </c>
      <c r="AA137">
        <v>5631.5867453738056</v>
      </c>
      <c r="AB137">
        <v>0</v>
      </c>
      <c r="AC137">
        <v>1064.1696555107644</v>
      </c>
      <c r="AD137">
        <v>1127.0074684186504</v>
      </c>
      <c r="AE137">
        <v>1127.0852605320265</v>
      </c>
      <c r="AF137">
        <v>949.39406443921825</v>
      </c>
      <c r="AG137">
        <v>2076.4404234858575</v>
      </c>
      <c r="AH137">
        <v>1886.2998163666878</v>
      </c>
      <c r="AI137">
        <v>3721.9999999999995</v>
      </c>
      <c r="AJ137">
        <v>1844.6600027105269</v>
      </c>
      <c r="AK137">
        <v>750.10000000000059</v>
      </c>
      <c r="AL137">
        <v>2251.9483451131628</v>
      </c>
      <c r="AM137">
        <v>1321.6794517012245</v>
      </c>
      <c r="AN137">
        <v>-95.021003558665456</v>
      </c>
      <c r="AO137">
        <v>-180</v>
      </c>
      <c r="AP137">
        <v>-90.003106034687008</v>
      </c>
      <c r="AQ137">
        <v>1.2722218725854067E-14</v>
      </c>
      <c r="AR137">
        <v>-75.813620887997914</v>
      </c>
      <c r="AS137">
        <v>89.999999566492619</v>
      </c>
      <c r="AT137">
        <v>-2400.1625746957502</v>
      </c>
      <c r="AU137">
        <v>-3280</v>
      </c>
      <c r="AV137">
        <v>-7719.4999989457119</v>
      </c>
      <c r="AW137">
        <v>-7002.1</v>
      </c>
      <c r="AX137">
        <v>-5556.3811388281138</v>
      </c>
      <c r="AY137">
        <v>-3591.3617282270147</v>
      </c>
      <c r="AZ137">
        <v>-2730.9252207921031</v>
      </c>
      <c r="BA137">
        <v>-197.16</v>
      </c>
      <c r="BB137">
        <v>520.3011039433311</v>
      </c>
      <c r="BC137">
        <v>3082.5000000000005</v>
      </c>
      <c r="BD137">
        <v>3624.1573146760788</v>
      </c>
      <c r="BE137">
        <v>5631.5867508025049</v>
      </c>
      <c r="BF137">
        <v>-2565.2532760267472</v>
      </c>
      <c r="BG137">
        <v>-7002</v>
      </c>
      <c r="BH137">
        <v>-7719.5999989457123</v>
      </c>
      <c r="BI137">
        <v>-6252</v>
      </c>
      <c r="BJ137">
        <v>-5004.4805893989014</v>
      </c>
      <c r="BK137">
        <v>-3591.3617182270145</v>
      </c>
      <c r="BL137">
        <v>-851.86373761518519</v>
      </c>
      <c r="BM137">
        <v>-197.16</v>
      </c>
      <c r="BN137">
        <v>2364.9611039433312</v>
      </c>
      <c r="BO137">
        <v>3082.5000000000005</v>
      </c>
      <c r="BP137">
        <v>5807.4294306977272</v>
      </c>
      <c r="BQ137">
        <v>4309.9072991012808</v>
      </c>
      <c r="BR137">
        <v>0</v>
      </c>
      <c r="BS137">
        <v>84.97899644133453</v>
      </c>
      <c r="BT137">
        <v>89.996893965312992</v>
      </c>
      <c r="BU137">
        <v>90.003106034687022</v>
      </c>
      <c r="BV137">
        <v>75.813620887997928</v>
      </c>
      <c r="BW137">
        <v>165.81362045449055</v>
      </c>
      <c r="BX137" s="69">
        <f>Таблица1[[#This Row],[Lкан_леб,мм]]</f>
        <v>3510266.0573721025</v>
      </c>
      <c r="BY137" s="65">
        <f>Таблица1[[#This Row],[Т1]]+Таблица1[[#This Row],[Lпрям1, мм]]</f>
        <v>3512152.3571884693</v>
      </c>
      <c r="BZ137" s="65">
        <f>Таблица1[[#This Row],[Т2]]+Таблица1[[#This Row],[Lдуг 2,мм]]</f>
        <v>3513216.52684398</v>
      </c>
      <c r="CA137" s="65">
        <f>Таблица1[[#This Row],[Т3]]+Таблица1[[#This Row],[Lпрям2, мм]]</f>
        <v>3516938.52684398</v>
      </c>
      <c r="CB137" s="65">
        <f>Таблица1[[#This Row],[Т4]]+Таблица1[[#This Row],[Lдуг 3,мм]]</f>
        <v>3518065.5343123986</v>
      </c>
      <c r="CC137" s="65">
        <f>Таблица1[[#This Row],[Т5]]+Таблица1[[#This Row],[Lпрям3, мм]]</f>
        <v>3519910.1943151089</v>
      </c>
      <c r="CD137" s="65">
        <f>Таблица1[[#This Row],[Т6]]+Таблица1[[#This Row],[Lдуг 4,мм]]</f>
        <v>3521037.2795756408</v>
      </c>
      <c r="CE137" s="65">
        <f>Таблица1[[#This Row],[Т7]]+Таблица1[[#This Row],[Lпрям4, мм]]</f>
        <v>3521787.3795756409</v>
      </c>
      <c r="CF137" s="72">
        <f>Таблица1[[#This Row],[Т8]]+Таблица1[[#This Row],[Lдуг 5,мм]]</f>
        <v>3522736.7736400799</v>
      </c>
      <c r="CG137" s="65">
        <f>Таблица1[[#This Row],[Т9]]+Таблица1[[#This Row],[Lпрям5, мм]]</f>
        <v>3524988.721985193</v>
      </c>
      <c r="CH137" s="65">
        <f>Таблица1[[#This Row],[Т10]]+Таблица1[[#This Row],[Lдуг 6,мм]]</f>
        <v>3527065.1624086788</v>
      </c>
      <c r="CI137" s="66">
        <f>Таблица1[[#This Row],[Т11]]+Таблица1[[#This Row],[Lпрям6, мм]]</f>
        <v>3528386.84186038</v>
      </c>
      <c r="CJ137" s="64">
        <f>Таблица1[[#This Row],[Т12]]-Таблица1[[#This Row],[Т12]]</f>
        <v>0</v>
      </c>
      <c r="CK137" s="65">
        <f>Таблица1[[#This Row],[Т12]]-Таблица1[[#This Row],[Т11]]</f>
        <v>1321.6794517012313</v>
      </c>
      <c r="CL137" s="65">
        <f>Таблица1[[#This Row],[Т12]]-Таблица1[[#This Row],[Т10]]</f>
        <v>3398.1198751870543</v>
      </c>
      <c r="CM137" s="65">
        <f>Таблица1[[#This Row],[Т12]]-Таблица1[[#This Row],[Т9]]</f>
        <v>5650.0682203001343</v>
      </c>
      <c r="CN137" s="65">
        <f>Таблица1[[#This Row],[Т12]]-Таблица1[[#This Row],[Т8]]</f>
        <v>6599.4622847391292</v>
      </c>
      <c r="CO137" s="65">
        <f>Таблица1[[#This Row],[Т12]]-Таблица1[[#This Row],[Т7]]</f>
        <v>7349.5622847392224</v>
      </c>
      <c r="CP137" s="65">
        <f>Таблица1[[#This Row],[Т12]]-Таблица1[[#This Row],[Т6]]</f>
        <v>8476.6475452710874</v>
      </c>
      <c r="CQ137" s="65">
        <f>Таблица1[[#This Row],[Т12]]-Таблица1[[#This Row],[Т5]]</f>
        <v>10321.307547981385</v>
      </c>
      <c r="CR137" s="65">
        <f>Таблица1[[#This Row],[Т12]]-Таблица1[[#This Row],[Т4]]</f>
        <v>11448.315016400069</v>
      </c>
      <c r="CS137" s="65">
        <f>Таблица1[[#This Row],[Т12]]-Таблица1[[#This Row],[Т3]]</f>
        <v>15170.315016400069</v>
      </c>
      <c r="CT137" s="65">
        <f>Таблица1[[#This Row],[Т12]]-Таблица1[[#This Row],[Т2]]</f>
        <v>16234.484671910759</v>
      </c>
      <c r="CU137" s="65">
        <f>Таблица1[[#This Row],[Т12]]-Таблица1[[#This Row],[Т1]]</f>
        <v>18120.78448827751</v>
      </c>
      <c r="CV137" s="65">
        <f>Таблица1[[#This Row],[Lкан_леб,мм]]+Таблица1[[#This Row],[Lкан_дуг, мм]]+Таблица1[[#This Row],[Lкан_прям, мм]]</f>
        <v>3528386.8418603805</v>
      </c>
      <c r="CW137" s="60">
        <f>3511128.4-(Таблица1[[#This Row],[Lкан_леб,мм]]+Таблица1[[#This Row],[∆Lлеб из за стрел]])</f>
        <v>862.34262789739296</v>
      </c>
    </row>
    <row r="138" spans="1:101" x14ac:dyDescent="0.25">
      <c r="A138">
        <v>137</v>
      </c>
      <c r="B138">
        <v>119.36912751677809</v>
      </c>
      <c r="C138">
        <v>-29.379127516778091</v>
      </c>
      <c r="D138">
        <v>-4366.7304826506197</v>
      </c>
      <c r="E138">
        <v>5599.358762489097</v>
      </c>
      <c r="F138">
        <v>-3649.3636622000204</v>
      </c>
      <c r="G138">
        <v>4836.2335467370567</v>
      </c>
      <c r="H138">
        <v>-3649.2309726506192</v>
      </c>
      <c r="I138">
        <v>4277.6793162164458</v>
      </c>
      <c r="J138">
        <v>1321.6794462726514</v>
      </c>
      <c r="K138">
        <v>11700.21809374905</v>
      </c>
      <c r="L138">
        <v>6375.6679805760859</v>
      </c>
      <c r="M138">
        <v>3510310.9557860559</v>
      </c>
      <c r="N138">
        <v>0</v>
      </c>
      <c r="O138">
        <v>8</v>
      </c>
      <c r="P138">
        <v>-3322.5</v>
      </c>
      <c r="Q138">
        <v>-2811.96</v>
      </c>
      <c r="R138">
        <v>-3280</v>
      </c>
      <c r="S138">
        <v>-914.66</v>
      </c>
      <c r="T138">
        <v>-7002</v>
      </c>
      <c r="U138">
        <v>520.34</v>
      </c>
      <c r="V138">
        <v>-7002.1</v>
      </c>
      <c r="W138">
        <v>2365</v>
      </c>
      <c r="X138">
        <v>-6252</v>
      </c>
      <c r="Y138">
        <v>3800</v>
      </c>
      <c r="Z138">
        <v>-4366.7304826506197</v>
      </c>
      <c r="AA138">
        <v>5599.358762489097</v>
      </c>
      <c r="AB138">
        <v>0</v>
      </c>
      <c r="AC138">
        <v>1064.1696555107644</v>
      </c>
      <c r="AD138">
        <v>1127.0074684186504</v>
      </c>
      <c r="AE138">
        <v>1127.0852605320265</v>
      </c>
      <c r="AF138">
        <v>965.17961853400254</v>
      </c>
      <c r="AG138">
        <v>2092.2259775806419</v>
      </c>
      <c r="AH138">
        <v>1886.2998163666878</v>
      </c>
      <c r="AI138">
        <v>3721.9999999999995</v>
      </c>
      <c r="AJ138">
        <v>1844.6600027105269</v>
      </c>
      <c r="AK138">
        <v>750.10000000000059</v>
      </c>
      <c r="AL138">
        <v>2175.4788229704877</v>
      </c>
      <c r="AM138">
        <v>1321.679451701347</v>
      </c>
      <c r="AN138">
        <v>-95.021003558665456</v>
      </c>
      <c r="AO138">
        <v>-180</v>
      </c>
      <c r="AP138">
        <v>-90.003106034687008</v>
      </c>
      <c r="AQ138">
        <v>1.2722218725854067E-14</v>
      </c>
      <c r="AR138">
        <v>-77.074172284383422</v>
      </c>
      <c r="AS138">
        <v>89.999999566492619</v>
      </c>
      <c r="AT138">
        <v>-2400.1625746957502</v>
      </c>
      <c r="AU138">
        <v>-3280</v>
      </c>
      <c r="AV138">
        <v>-7719.4999989457119</v>
      </c>
      <c r="AW138">
        <v>-7002.1</v>
      </c>
      <c r="AX138">
        <v>-5552.6811208350055</v>
      </c>
      <c r="AY138">
        <v>-3649.2304826506193</v>
      </c>
      <c r="AZ138">
        <v>-2730.9252207921031</v>
      </c>
      <c r="BA138">
        <v>-197.16</v>
      </c>
      <c r="BB138">
        <v>520.3011039433311</v>
      </c>
      <c r="BC138">
        <v>3082.5000000000005</v>
      </c>
      <c r="BD138">
        <v>3639.5027874278921</v>
      </c>
      <c r="BE138">
        <v>5599.3587679177963</v>
      </c>
      <c r="BF138">
        <v>-2565.2532760267472</v>
      </c>
      <c r="BG138">
        <v>-7002</v>
      </c>
      <c r="BH138">
        <v>-7719.5999989457123</v>
      </c>
      <c r="BI138">
        <v>-6252</v>
      </c>
      <c r="BJ138">
        <v>-5066.0493618156133</v>
      </c>
      <c r="BK138">
        <v>-3649.230472650619</v>
      </c>
      <c r="BL138">
        <v>-851.86373761518519</v>
      </c>
      <c r="BM138">
        <v>-197.16</v>
      </c>
      <c r="BN138">
        <v>2364.9611039433312</v>
      </c>
      <c r="BO138">
        <v>3082.5000000000005</v>
      </c>
      <c r="BP138">
        <v>5759.8559750612048</v>
      </c>
      <c r="BQ138">
        <v>4277.6793162164495</v>
      </c>
      <c r="BR138">
        <v>0</v>
      </c>
      <c r="BS138">
        <v>84.97899644133453</v>
      </c>
      <c r="BT138">
        <v>89.996893965312992</v>
      </c>
      <c r="BU138">
        <v>90.003106034687022</v>
      </c>
      <c r="BV138">
        <v>77.074172284383437</v>
      </c>
      <c r="BW138">
        <v>167.07417185087604</v>
      </c>
      <c r="BX138" s="69">
        <f>Таблица1[[#This Row],[Lкан_леб,мм]]</f>
        <v>3510310.9557860559</v>
      </c>
      <c r="BY138" s="65">
        <f>Таблица1[[#This Row],[Т1]]+Таблица1[[#This Row],[Lпрям1, мм]]</f>
        <v>3512197.2556024226</v>
      </c>
      <c r="BZ138" s="65">
        <f>Таблица1[[#This Row],[Т2]]+Таблица1[[#This Row],[Lдуг 2,мм]]</f>
        <v>3513261.4252579333</v>
      </c>
      <c r="CA138" s="65">
        <f>Таблица1[[#This Row],[Т3]]+Таблица1[[#This Row],[Lпрям2, мм]]</f>
        <v>3516983.4252579333</v>
      </c>
      <c r="CB138" s="65">
        <f>Таблица1[[#This Row],[Т4]]+Таблица1[[#This Row],[Lдуг 3,мм]]</f>
        <v>3518110.432726352</v>
      </c>
      <c r="CC138" s="65">
        <f>Таблица1[[#This Row],[Т5]]+Таблица1[[#This Row],[Lпрям3, мм]]</f>
        <v>3519955.0927290623</v>
      </c>
      <c r="CD138" s="65">
        <f>Таблица1[[#This Row],[Т6]]+Таблица1[[#This Row],[Lдуг 4,мм]]</f>
        <v>3521082.1779895942</v>
      </c>
      <c r="CE138" s="65">
        <f>Таблица1[[#This Row],[Т7]]+Таблица1[[#This Row],[Lпрям4, мм]]</f>
        <v>3521832.2779895943</v>
      </c>
      <c r="CF138" s="72">
        <f>Таблица1[[#This Row],[Т8]]+Таблица1[[#This Row],[Lдуг 5,мм]]</f>
        <v>3522797.4576081284</v>
      </c>
      <c r="CG138" s="65">
        <f>Таблица1[[#This Row],[Т9]]+Таблица1[[#This Row],[Lпрям5, мм]]</f>
        <v>3524972.9364310987</v>
      </c>
      <c r="CH138" s="65">
        <f>Таблица1[[#This Row],[Т10]]+Таблица1[[#This Row],[Lдуг 6,мм]]</f>
        <v>3527065.1624086793</v>
      </c>
      <c r="CI138" s="66">
        <f>Таблица1[[#This Row],[Т11]]+Таблица1[[#This Row],[Lпрям6, мм]]</f>
        <v>3528386.8418603805</v>
      </c>
      <c r="CJ138" s="64">
        <f>Таблица1[[#This Row],[Т12]]-Таблица1[[#This Row],[Т12]]</f>
        <v>0</v>
      </c>
      <c r="CK138" s="65">
        <f>Таблица1[[#This Row],[Т12]]-Таблица1[[#This Row],[Т11]]</f>
        <v>1321.6794517012313</v>
      </c>
      <c r="CL138" s="65">
        <f>Таблица1[[#This Row],[Т12]]-Таблица1[[#This Row],[Т10]]</f>
        <v>3413.90542928176</v>
      </c>
      <c r="CM138" s="65">
        <f>Таблица1[[#This Row],[Т12]]-Таблица1[[#This Row],[Т9]]</f>
        <v>5589.3842522520572</v>
      </c>
      <c r="CN138" s="65">
        <f>Таблица1[[#This Row],[Т12]]-Таблица1[[#This Row],[Т8]]</f>
        <v>6554.5638707862236</v>
      </c>
      <c r="CO138" s="65">
        <f>Таблица1[[#This Row],[Т12]]-Таблица1[[#This Row],[Т7]]</f>
        <v>7304.6638707863167</v>
      </c>
      <c r="CP138" s="65">
        <f>Таблица1[[#This Row],[Т12]]-Таблица1[[#This Row],[Т6]]</f>
        <v>8431.7491313181818</v>
      </c>
      <c r="CQ138" s="65">
        <f>Таблица1[[#This Row],[Т12]]-Таблица1[[#This Row],[Т5]]</f>
        <v>10276.409134028479</v>
      </c>
      <c r="CR138" s="65">
        <f>Таблица1[[#This Row],[Т12]]-Таблица1[[#This Row],[Т4]]</f>
        <v>11403.416602447163</v>
      </c>
      <c r="CS138" s="65">
        <f>Таблица1[[#This Row],[Т12]]-Таблица1[[#This Row],[Т3]]</f>
        <v>15125.416602447163</v>
      </c>
      <c r="CT138" s="65">
        <f>Таблица1[[#This Row],[Т12]]-Таблица1[[#This Row],[Т2]]</f>
        <v>16189.586257957853</v>
      </c>
      <c r="CU138" s="65">
        <f>Таблица1[[#This Row],[Т12]]-Таблица1[[#This Row],[Т1]]</f>
        <v>18075.886074324604</v>
      </c>
      <c r="CV138" s="65">
        <f>Таблица1[[#This Row],[Lкан_леб,мм]]+Таблица1[[#This Row],[Lкан_дуг, мм]]+Таблица1[[#This Row],[Lкан_прям, мм]]</f>
        <v>3528386.841860381</v>
      </c>
      <c r="CW138" s="60">
        <f>3511128.4-(Таблица1[[#This Row],[Lкан_леб,мм]]+Таблица1[[#This Row],[∆Lлеб из за стрел]])</f>
        <v>817.44421394402161</v>
      </c>
    </row>
    <row r="139" spans="1:101" x14ac:dyDescent="0.25">
      <c r="A139">
        <v>138</v>
      </c>
      <c r="B139">
        <v>119.87919463087205</v>
      </c>
      <c r="C139">
        <v>-29.889194630872044</v>
      </c>
      <c r="D139">
        <v>-4424.3100429751239</v>
      </c>
      <c r="E139">
        <v>5566.6168955265503</v>
      </c>
      <c r="F139">
        <v>-3706.9432225245255</v>
      </c>
      <c r="G139">
        <v>4803.49167977451</v>
      </c>
      <c r="H139">
        <v>-3706.8105329751238</v>
      </c>
      <c r="I139">
        <v>4244.9374492535871</v>
      </c>
      <c r="J139">
        <v>1321.6794462729631</v>
      </c>
      <c r="K139">
        <v>11622.871972628174</v>
      </c>
      <c r="L139">
        <v>6408.7835509267725</v>
      </c>
      <c r="M139">
        <v>3510355.1863368261</v>
      </c>
      <c r="N139">
        <v>0</v>
      </c>
      <c r="O139">
        <v>8</v>
      </c>
      <c r="P139">
        <v>-3322.5</v>
      </c>
      <c r="Q139">
        <v>-2811.96</v>
      </c>
      <c r="R139">
        <v>-3280</v>
      </c>
      <c r="S139">
        <v>-914.66</v>
      </c>
      <c r="T139">
        <v>-7002</v>
      </c>
      <c r="U139">
        <v>520.34</v>
      </c>
      <c r="V139">
        <v>-7002.1</v>
      </c>
      <c r="W139">
        <v>2365</v>
      </c>
      <c r="X139">
        <v>-6252</v>
      </c>
      <c r="Y139">
        <v>3800</v>
      </c>
      <c r="Z139">
        <v>-4424.3100429751239</v>
      </c>
      <c r="AA139">
        <v>5566.6168955265503</v>
      </c>
      <c r="AB139">
        <v>0</v>
      </c>
      <c r="AC139">
        <v>1064.1696555107644</v>
      </c>
      <c r="AD139">
        <v>1127.0074684186504</v>
      </c>
      <c r="AE139">
        <v>1127.0852605320265</v>
      </c>
      <c r="AF139">
        <v>981.73740370934615</v>
      </c>
      <c r="AG139">
        <v>2108.7837627559852</v>
      </c>
      <c r="AH139">
        <v>1886.2998163666878</v>
      </c>
      <c r="AI139">
        <v>3721.9999999999995</v>
      </c>
      <c r="AJ139">
        <v>1844.6600027105269</v>
      </c>
      <c r="AK139">
        <v>750.10000000000059</v>
      </c>
      <c r="AL139">
        <v>2098.1327018493025</v>
      </c>
      <c r="AM139">
        <v>1321.6794517016588</v>
      </c>
      <c r="AN139">
        <v>-95.021003558665456</v>
      </c>
      <c r="AO139">
        <v>-180</v>
      </c>
      <c r="AP139">
        <v>-90.003106034687008</v>
      </c>
      <c r="AQ139">
        <v>1.2722218725854067E-14</v>
      </c>
      <c r="AR139">
        <v>-78.396389996761769</v>
      </c>
      <c r="AS139">
        <v>89.999999566492605</v>
      </c>
      <c r="AT139">
        <v>-2400.1625746957502</v>
      </c>
      <c r="AU139">
        <v>-3280</v>
      </c>
      <c r="AV139">
        <v>-7719.4999989457119</v>
      </c>
      <c r="AW139">
        <v>-7002.1</v>
      </c>
      <c r="AX139">
        <v>-5549.1638499617593</v>
      </c>
      <c r="AY139">
        <v>-3706.8100429751239</v>
      </c>
      <c r="AZ139">
        <v>-2730.9252207921031</v>
      </c>
      <c r="BA139">
        <v>-197.16</v>
      </c>
      <c r="BB139">
        <v>520.3011039433311</v>
      </c>
      <c r="BC139">
        <v>3082.5000000000005</v>
      </c>
      <c r="BD139">
        <v>3655.682308085858</v>
      </c>
      <c r="BE139">
        <v>5566.6169009552495</v>
      </c>
      <c r="BF139">
        <v>-2565.2532760267472</v>
      </c>
      <c r="BG139">
        <v>-7002</v>
      </c>
      <c r="BH139">
        <v>-7719.5999989457123</v>
      </c>
      <c r="BI139">
        <v>-6252</v>
      </c>
      <c r="BJ139">
        <v>-5127.1461930133628</v>
      </c>
      <c r="BK139">
        <v>-3706.8100329751237</v>
      </c>
      <c r="BL139">
        <v>-851.86373761518519</v>
      </c>
      <c r="BM139">
        <v>-197.16</v>
      </c>
      <c r="BN139">
        <v>2364.9611039433312</v>
      </c>
      <c r="BO139">
        <v>3082.5000000000005</v>
      </c>
      <c r="BP139">
        <v>5710.9345874406927</v>
      </c>
      <c r="BQ139">
        <v>4244.9374492535908</v>
      </c>
      <c r="BR139">
        <v>0</v>
      </c>
      <c r="BS139">
        <v>84.97899644133453</v>
      </c>
      <c r="BT139">
        <v>89.996893965312992</v>
      </c>
      <c r="BU139">
        <v>90.003106034687022</v>
      </c>
      <c r="BV139">
        <v>78.396389996761783</v>
      </c>
      <c r="BW139">
        <v>168.39638956325439</v>
      </c>
      <c r="BX139" s="69">
        <f>Таблица1[[#This Row],[Lкан_леб,мм]]</f>
        <v>3510355.1863368261</v>
      </c>
      <c r="BY139" s="65">
        <f>Таблица1[[#This Row],[Т1]]+Таблица1[[#This Row],[Lпрям1, мм]]</f>
        <v>3512241.4861531928</v>
      </c>
      <c r="BZ139" s="65">
        <f>Таблица1[[#This Row],[Т2]]+Таблица1[[#This Row],[Lдуг 2,мм]]</f>
        <v>3513305.6558087035</v>
      </c>
      <c r="CA139" s="65">
        <f>Таблица1[[#This Row],[Т3]]+Таблица1[[#This Row],[Lпрям2, мм]]</f>
        <v>3517027.6558087035</v>
      </c>
      <c r="CB139" s="65">
        <f>Таблица1[[#This Row],[Т4]]+Таблица1[[#This Row],[Lдуг 3,мм]]</f>
        <v>3518154.6632771222</v>
      </c>
      <c r="CC139" s="65">
        <f>Таблица1[[#This Row],[Т5]]+Таблица1[[#This Row],[Lпрям3, мм]]</f>
        <v>3519999.3232798325</v>
      </c>
      <c r="CD139" s="65">
        <f>Таблица1[[#This Row],[Т6]]+Таблица1[[#This Row],[Lдуг 4,мм]]</f>
        <v>3521126.4085403644</v>
      </c>
      <c r="CE139" s="65">
        <f>Таблица1[[#This Row],[Т7]]+Таблица1[[#This Row],[Lпрям4, мм]]</f>
        <v>3521876.5085403644</v>
      </c>
      <c r="CF139" s="72">
        <f>Таблица1[[#This Row],[Т8]]+Таблица1[[#This Row],[Lдуг 5,мм]]</f>
        <v>3522858.2459440739</v>
      </c>
      <c r="CG139" s="65">
        <f>Таблица1[[#This Row],[Т9]]+Таблица1[[#This Row],[Lпрям5, мм]]</f>
        <v>3524956.378645923</v>
      </c>
      <c r="CH139" s="65">
        <f>Таблица1[[#This Row],[Т10]]+Таблица1[[#This Row],[Lдуг 6,мм]]</f>
        <v>3527065.1624086788</v>
      </c>
      <c r="CI139" s="66">
        <f>Таблица1[[#This Row],[Т11]]+Таблица1[[#This Row],[Lпрям6, мм]]</f>
        <v>3528386.8418603805</v>
      </c>
      <c r="CJ139" s="64">
        <f>Таблица1[[#This Row],[Т12]]-Таблица1[[#This Row],[Т12]]</f>
        <v>0</v>
      </c>
      <c r="CK139" s="65">
        <f>Таблица1[[#This Row],[Т12]]-Таблица1[[#This Row],[Т11]]</f>
        <v>1321.679451701697</v>
      </c>
      <c r="CL139" s="65">
        <f>Таблица1[[#This Row],[Т12]]-Таблица1[[#This Row],[Т10]]</f>
        <v>3430.4632144575007</v>
      </c>
      <c r="CM139" s="65">
        <f>Таблица1[[#This Row],[Т12]]-Таблица1[[#This Row],[Т9]]</f>
        <v>5528.5959163066</v>
      </c>
      <c r="CN139" s="65">
        <f>Таблица1[[#This Row],[Т12]]-Таблица1[[#This Row],[Т8]]</f>
        <v>6510.3333200160414</v>
      </c>
      <c r="CO139" s="65">
        <f>Таблица1[[#This Row],[Т12]]-Таблица1[[#This Row],[Т7]]</f>
        <v>7260.4333200161345</v>
      </c>
      <c r="CP139" s="65">
        <f>Таблица1[[#This Row],[Т12]]-Таблица1[[#This Row],[Т6]]</f>
        <v>8387.5185805479996</v>
      </c>
      <c r="CQ139" s="65">
        <f>Таблица1[[#This Row],[Т12]]-Таблица1[[#This Row],[Т5]]</f>
        <v>10232.178583258297</v>
      </c>
      <c r="CR139" s="65">
        <f>Таблица1[[#This Row],[Т12]]-Таблица1[[#This Row],[Т4]]</f>
        <v>11359.186051676981</v>
      </c>
      <c r="CS139" s="65">
        <f>Таблица1[[#This Row],[Т12]]-Таблица1[[#This Row],[Т3]]</f>
        <v>15081.186051676981</v>
      </c>
      <c r="CT139" s="65">
        <f>Таблица1[[#This Row],[Т12]]-Таблица1[[#This Row],[Т2]]</f>
        <v>16145.355707187671</v>
      </c>
      <c r="CU139" s="65">
        <f>Таблица1[[#This Row],[Т12]]-Таблица1[[#This Row],[Т1]]</f>
        <v>18031.655523554422</v>
      </c>
      <c r="CV139" s="65">
        <f>Таблица1[[#This Row],[Lкан_леб,мм]]+Таблица1[[#This Row],[Lкан_дуг, мм]]+Таблица1[[#This Row],[Lкан_прям, мм]]</f>
        <v>3528386.8418603814</v>
      </c>
      <c r="CW139" s="60">
        <f>3511128.4-(Таблица1[[#This Row],[Lкан_леб,мм]]+Таблица1[[#This Row],[∆Lлеб из за стрел]])</f>
        <v>773.21366317383945</v>
      </c>
    </row>
    <row r="140" spans="1:101" x14ac:dyDescent="0.25">
      <c r="A140">
        <v>139</v>
      </c>
      <c r="B140">
        <v>120.38926174496601</v>
      </c>
      <c r="C140">
        <v>-30.399261744966001</v>
      </c>
      <c r="D140">
        <v>-4481.5958459442627</v>
      </c>
      <c r="E140">
        <v>5533.3637393223999</v>
      </c>
      <c r="F140">
        <v>-3764.2290254936634</v>
      </c>
      <c r="G140">
        <v>4770.2385235703596</v>
      </c>
      <c r="H140">
        <v>-3764.0963359442626</v>
      </c>
      <c r="I140">
        <v>4211.6842930497578</v>
      </c>
      <c r="J140">
        <v>1321.6794462726425</v>
      </c>
      <c r="K140">
        <v>11544.555035024277</v>
      </c>
      <c r="L140">
        <v>6443.6024598260001</v>
      </c>
      <c r="M140">
        <v>3510398.6843655305</v>
      </c>
      <c r="N140">
        <v>0</v>
      </c>
      <c r="O140">
        <v>8</v>
      </c>
      <c r="P140">
        <v>-3322.5</v>
      </c>
      <c r="Q140">
        <v>-2811.96</v>
      </c>
      <c r="R140">
        <v>-3280</v>
      </c>
      <c r="S140">
        <v>-914.66</v>
      </c>
      <c r="T140">
        <v>-7002</v>
      </c>
      <c r="U140">
        <v>520.34</v>
      </c>
      <c r="V140">
        <v>-7002.1</v>
      </c>
      <c r="W140">
        <v>2365</v>
      </c>
      <c r="X140">
        <v>-6252</v>
      </c>
      <c r="Y140">
        <v>3800</v>
      </c>
      <c r="Z140">
        <v>-4481.5958459442627</v>
      </c>
      <c r="AA140">
        <v>5533.3637393223999</v>
      </c>
      <c r="AB140">
        <v>0</v>
      </c>
      <c r="AC140">
        <v>1064.1696555107644</v>
      </c>
      <c r="AD140">
        <v>1127.0074684186504</v>
      </c>
      <c r="AE140">
        <v>1127.0852605320265</v>
      </c>
      <c r="AF140">
        <v>999.14685815895928</v>
      </c>
      <c r="AG140">
        <v>2126.1932172055986</v>
      </c>
      <c r="AH140">
        <v>1886.2998163666878</v>
      </c>
      <c r="AI140">
        <v>3721.9999999999995</v>
      </c>
      <c r="AJ140">
        <v>1844.6600027105269</v>
      </c>
      <c r="AK140">
        <v>750.10000000000059</v>
      </c>
      <c r="AL140">
        <v>2019.8157642457256</v>
      </c>
      <c r="AM140">
        <v>1321.6794517013382</v>
      </c>
      <c r="AN140">
        <v>-95.021003558665456</v>
      </c>
      <c r="AO140">
        <v>-180</v>
      </c>
      <c r="AP140">
        <v>-90.003106034687008</v>
      </c>
      <c r="AQ140">
        <v>1.2722218725854067E-14</v>
      </c>
      <c r="AR140">
        <v>-79.786617541832271</v>
      </c>
      <c r="AS140">
        <v>89.999999566492619</v>
      </c>
      <c r="AT140">
        <v>-2400.1625746957502</v>
      </c>
      <c r="AU140">
        <v>-3280</v>
      </c>
      <c r="AV140">
        <v>-7719.4999989457119</v>
      </c>
      <c r="AW140">
        <v>-7002.1</v>
      </c>
      <c r="AX140">
        <v>-5545.869347291562</v>
      </c>
      <c r="AY140">
        <v>-3764.0958459442622</v>
      </c>
      <c r="AZ140">
        <v>-2730.9252207921031</v>
      </c>
      <c r="BA140">
        <v>-197.16</v>
      </c>
      <c r="BB140">
        <v>520.3011039433311</v>
      </c>
      <c r="BC140">
        <v>3082.5000000000005</v>
      </c>
      <c r="BD140">
        <v>3672.7767658579769</v>
      </c>
      <c r="BE140">
        <v>5533.3637447510991</v>
      </c>
      <c r="BF140">
        <v>-2565.2532760267472</v>
      </c>
      <c r="BG140">
        <v>-7002</v>
      </c>
      <c r="BH140">
        <v>-7719.5999989457123</v>
      </c>
      <c r="BI140">
        <v>-6252</v>
      </c>
      <c r="BJ140">
        <v>-5187.7264986526998</v>
      </c>
      <c r="BK140">
        <v>-3764.0958359442625</v>
      </c>
      <c r="BL140">
        <v>-851.86373761518519</v>
      </c>
      <c r="BM140">
        <v>-197.16</v>
      </c>
      <c r="BN140">
        <v>2364.9611039433312</v>
      </c>
      <c r="BO140">
        <v>3082.5000000000005</v>
      </c>
      <c r="BP140">
        <v>5660.5869734644239</v>
      </c>
      <c r="BQ140">
        <v>4211.6842930497614</v>
      </c>
      <c r="BR140">
        <v>0</v>
      </c>
      <c r="BS140">
        <v>84.97899644133453</v>
      </c>
      <c r="BT140">
        <v>89.996893965312992</v>
      </c>
      <c r="BU140">
        <v>90.003106034687022</v>
      </c>
      <c r="BV140">
        <v>79.786617541832285</v>
      </c>
      <c r="BW140">
        <v>169.78661710832492</v>
      </c>
      <c r="BX140" s="69">
        <f>Таблица1[[#This Row],[Lкан_леб,мм]]</f>
        <v>3510398.6843655305</v>
      </c>
      <c r="BY140" s="65">
        <f>Таблица1[[#This Row],[Т1]]+Таблица1[[#This Row],[Lпрям1, мм]]</f>
        <v>3512284.9841818972</v>
      </c>
      <c r="BZ140" s="65">
        <f>Таблица1[[#This Row],[Т2]]+Таблица1[[#This Row],[Lдуг 2,мм]]</f>
        <v>3513349.1538374079</v>
      </c>
      <c r="CA140" s="65">
        <f>Таблица1[[#This Row],[Т3]]+Таблица1[[#This Row],[Lпрям2, мм]]</f>
        <v>3517071.1538374079</v>
      </c>
      <c r="CB140" s="65">
        <f>Таблица1[[#This Row],[Т4]]+Таблица1[[#This Row],[Lдуг 3,мм]]</f>
        <v>3518198.1613058266</v>
      </c>
      <c r="CC140" s="65">
        <f>Таблица1[[#This Row],[Т5]]+Таблица1[[#This Row],[Lпрям3, мм]]</f>
        <v>3520042.8213085369</v>
      </c>
      <c r="CD140" s="65">
        <f>Таблица1[[#This Row],[Т6]]+Таблица1[[#This Row],[Lдуг 4,мм]]</f>
        <v>3521169.9065690688</v>
      </c>
      <c r="CE140" s="65">
        <f>Таблица1[[#This Row],[Т7]]+Таблица1[[#This Row],[Lпрям4, мм]]</f>
        <v>3521920.0065690689</v>
      </c>
      <c r="CF140" s="72">
        <f>Таблица1[[#This Row],[Т8]]+Таблица1[[#This Row],[Lдуг 5,мм]]</f>
        <v>3522919.1534272279</v>
      </c>
      <c r="CG140" s="65">
        <f>Таблица1[[#This Row],[Т9]]+Таблица1[[#This Row],[Lпрям5, мм]]</f>
        <v>3524938.9691914734</v>
      </c>
      <c r="CH140" s="65">
        <f>Таблица1[[#This Row],[Т10]]+Таблица1[[#This Row],[Lдуг 6,мм]]</f>
        <v>3527065.1624086793</v>
      </c>
      <c r="CI140" s="66">
        <f>Таблица1[[#This Row],[Т11]]+Таблица1[[#This Row],[Lпрям6, мм]]</f>
        <v>3528386.8418603805</v>
      </c>
      <c r="CJ140" s="64">
        <f>Таблица1[[#This Row],[Т12]]-Таблица1[[#This Row],[Т12]]</f>
        <v>0</v>
      </c>
      <c r="CK140" s="65">
        <f>Таблица1[[#This Row],[Т12]]-Таблица1[[#This Row],[Т11]]</f>
        <v>1321.6794517012313</v>
      </c>
      <c r="CL140" s="65">
        <f>Таблица1[[#This Row],[Т12]]-Таблица1[[#This Row],[Т10]]</f>
        <v>3447.8726689070463</v>
      </c>
      <c r="CM140" s="65">
        <f>Таблица1[[#This Row],[Т12]]-Таблица1[[#This Row],[Т9]]</f>
        <v>5467.6884331526235</v>
      </c>
      <c r="CN140" s="65">
        <f>Таблица1[[#This Row],[Т12]]-Таблица1[[#This Row],[Т8]]</f>
        <v>6466.8352913116105</v>
      </c>
      <c r="CO140" s="65">
        <f>Таблица1[[#This Row],[Т12]]-Таблица1[[#This Row],[Т7]]</f>
        <v>7216.9352913117036</v>
      </c>
      <c r="CP140" s="65">
        <f>Таблица1[[#This Row],[Т12]]-Таблица1[[#This Row],[Т6]]</f>
        <v>8344.0205518435687</v>
      </c>
      <c r="CQ140" s="65">
        <f>Таблица1[[#This Row],[Т12]]-Таблица1[[#This Row],[Т5]]</f>
        <v>10188.680554553866</v>
      </c>
      <c r="CR140" s="65">
        <f>Таблица1[[#This Row],[Т12]]-Таблица1[[#This Row],[Т4]]</f>
        <v>11315.68802297255</v>
      </c>
      <c r="CS140" s="65">
        <f>Таблица1[[#This Row],[Т12]]-Таблица1[[#This Row],[Т3]]</f>
        <v>15037.68802297255</v>
      </c>
      <c r="CT140" s="65">
        <f>Таблица1[[#This Row],[Т12]]-Таблица1[[#This Row],[Т2]]</f>
        <v>16101.85767848324</v>
      </c>
      <c r="CU140" s="65">
        <f>Таблица1[[#This Row],[Т12]]-Таблица1[[#This Row],[Т1]]</f>
        <v>17988.157494849991</v>
      </c>
      <c r="CV140" s="65">
        <f>Таблица1[[#This Row],[Lкан_леб,мм]]+Таблица1[[#This Row],[Lкан_дуг, мм]]+Таблица1[[#This Row],[Lкан_прям, мм]]</f>
        <v>3528386.841860381</v>
      </c>
      <c r="CW140" s="60">
        <f>3511128.4-(Таблица1[[#This Row],[Lкан_леб,мм]]+Таблица1[[#This Row],[∆Lлеб из за стрел]])</f>
        <v>729.71563446940854</v>
      </c>
    </row>
    <row r="141" spans="1:101" x14ac:dyDescent="0.25">
      <c r="A141">
        <v>140</v>
      </c>
      <c r="B141">
        <v>120.89932885905995</v>
      </c>
      <c r="C141">
        <v>-30.909328859059958</v>
      </c>
      <c r="D141">
        <v>-4538.5833515824243</v>
      </c>
      <c r="E141">
        <v>5499.6019292332348</v>
      </c>
      <c r="F141">
        <v>-3821.2165311318254</v>
      </c>
      <c r="G141">
        <v>4736.4767134811937</v>
      </c>
      <c r="H141">
        <v>-3821.0838415824242</v>
      </c>
      <c r="I141">
        <v>4177.9224829602963</v>
      </c>
      <c r="J141">
        <v>1321.6794462729381</v>
      </c>
      <c r="K141">
        <v>11465.156321035789</v>
      </c>
      <c r="L141">
        <v>6480.3083918967413</v>
      </c>
      <c r="M141">
        <v>3510441.3771474487</v>
      </c>
      <c r="N141">
        <v>0</v>
      </c>
      <c r="O141">
        <v>8</v>
      </c>
      <c r="P141">
        <v>-3322.5</v>
      </c>
      <c r="Q141">
        <v>-2811.96</v>
      </c>
      <c r="R141">
        <v>-3280</v>
      </c>
      <c r="S141">
        <v>-914.66</v>
      </c>
      <c r="T141">
        <v>-7002</v>
      </c>
      <c r="U141">
        <v>520.34</v>
      </c>
      <c r="V141">
        <v>-7002.1</v>
      </c>
      <c r="W141">
        <v>2365</v>
      </c>
      <c r="X141">
        <v>-6252</v>
      </c>
      <c r="Y141">
        <v>3800</v>
      </c>
      <c r="Z141">
        <v>-4538.5833515824243</v>
      </c>
      <c r="AA141">
        <v>5499.6019292332348</v>
      </c>
      <c r="AB141">
        <v>0</v>
      </c>
      <c r="AC141">
        <v>1064.1696555107644</v>
      </c>
      <c r="AD141">
        <v>1127.0074684186504</v>
      </c>
      <c r="AE141">
        <v>1127.0852605320265</v>
      </c>
      <c r="AF141">
        <v>1017.4998241943302</v>
      </c>
      <c r="AG141">
        <v>2144.5461832409696</v>
      </c>
      <c r="AH141">
        <v>1886.2998163666878</v>
      </c>
      <c r="AI141">
        <v>3721.9999999999995</v>
      </c>
      <c r="AJ141">
        <v>1844.6600027105269</v>
      </c>
      <c r="AK141">
        <v>750.10000000000059</v>
      </c>
      <c r="AL141">
        <v>1940.4170502569409</v>
      </c>
      <c r="AM141">
        <v>1321.679451701634</v>
      </c>
      <c r="AN141">
        <v>-95.021003558665456</v>
      </c>
      <c r="AO141">
        <v>-180</v>
      </c>
      <c r="AP141">
        <v>-90.003106034687008</v>
      </c>
      <c r="AQ141">
        <v>1.2722218725854067E-14</v>
      </c>
      <c r="AR141">
        <v>-81.252188963955902</v>
      </c>
      <c r="AS141">
        <v>89.999999566492619</v>
      </c>
      <c r="AT141">
        <v>-2400.1625746957502</v>
      </c>
      <c r="AU141">
        <v>-3280</v>
      </c>
      <c r="AV141">
        <v>-7719.4999989457119</v>
      </c>
      <c r="AW141">
        <v>-7002.1</v>
      </c>
      <c r="AX141">
        <v>-5542.8464467779222</v>
      </c>
      <c r="AY141">
        <v>-3821.0833515824243</v>
      </c>
      <c r="AZ141">
        <v>-2730.9252207921031</v>
      </c>
      <c r="BA141">
        <v>-197.16</v>
      </c>
      <c r="BB141">
        <v>520.3011039433311</v>
      </c>
      <c r="BC141">
        <v>3082.5000000000005</v>
      </c>
      <c r="BD141">
        <v>3690.8785632769564</v>
      </c>
      <c r="BE141">
        <v>5499.6019346619341</v>
      </c>
      <c r="BF141">
        <v>-2565.2532760267472</v>
      </c>
      <c r="BG141">
        <v>-7002</v>
      </c>
      <c r="BH141">
        <v>-7719.5999989457123</v>
      </c>
      <c r="BI141">
        <v>-6252</v>
      </c>
      <c r="BJ141">
        <v>-5247.736904804503</v>
      </c>
      <c r="BK141">
        <v>-3821.0833415824241</v>
      </c>
      <c r="BL141">
        <v>-851.86373761518519</v>
      </c>
      <c r="BM141">
        <v>-197.16</v>
      </c>
      <c r="BN141">
        <v>2364.9611039433312</v>
      </c>
      <c r="BO141">
        <v>3082.5000000000005</v>
      </c>
      <c r="BP141">
        <v>5608.723365956278</v>
      </c>
      <c r="BQ141">
        <v>4177.9224829602999</v>
      </c>
      <c r="BR141">
        <v>0</v>
      </c>
      <c r="BS141">
        <v>84.97899644133453</v>
      </c>
      <c r="BT141">
        <v>89.996893965312992</v>
      </c>
      <c r="BU141">
        <v>90.003106034687022</v>
      </c>
      <c r="BV141">
        <v>81.252188963955916</v>
      </c>
      <c r="BW141">
        <v>171.25218853044851</v>
      </c>
      <c r="BX141" s="69">
        <f>Таблица1[[#This Row],[Lкан_леб,мм]]</f>
        <v>3510441.3771474487</v>
      </c>
      <c r="BY141" s="65">
        <f>Таблица1[[#This Row],[Т1]]+Таблица1[[#This Row],[Lпрям1, мм]]</f>
        <v>3512327.6769638155</v>
      </c>
      <c r="BZ141" s="65">
        <f>Таблица1[[#This Row],[Т2]]+Таблица1[[#This Row],[Lдуг 2,мм]]</f>
        <v>3513391.8466193262</v>
      </c>
      <c r="CA141" s="65">
        <f>Таблица1[[#This Row],[Т3]]+Таблица1[[#This Row],[Lпрям2, мм]]</f>
        <v>3517113.8466193262</v>
      </c>
      <c r="CB141" s="65">
        <f>Таблица1[[#This Row],[Т4]]+Таблица1[[#This Row],[Lдуг 3,мм]]</f>
        <v>3518240.8540877448</v>
      </c>
      <c r="CC141" s="65">
        <f>Таблица1[[#This Row],[Т5]]+Таблица1[[#This Row],[Lпрям3, мм]]</f>
        <v>3520085.5140904551</v>
      </c>
      <c r="CD141" s="65">
        <f>Таблица1[[#This Row],[Т6]]+Таблица1[[#This Row],[Lдуг 4,мм]]</f>
        <v>3521212.599350987</v>
      </c>
      <c r="CE141" s="65">
        <f>Таблица1[[#This Row],[Т7]]+Таблица1[[#This Row],[Lпрям4, мм]]</f>
        <v>3521962.6993509871</v>
      </c>
      <c r="CF141" s="72">
        <f>Таблица1[[#This Row],[Т8]]+Таблица1[[#This Row],[Lдуг 5,мм]]</f>
        <v>3522980.1991751813</v>
      </c>
      <c r="CG141" s="65">
        <f>Таблица1[[#This Row],[Т9]]+Таблица1[[#This Row],[Lпрям5, мм]]</f>
        <v>3524920.6162254382</v>
      </c>
      <c r="CH141" s="65">
        <f>Таблица1[[#This Row],[Т10]]+Таблица1[[#This Row],[Lдуг 6,мм]]</f>
        <v>3527065.1624086793</v>
      </c>
      <c r="CI141" s="66">
        <f>Таблица1[[#This Row],[Т11]]+Таблица1[[#This Row],[Lпрям6, мм]]</f>
        <v>3528386.841860381</v>
      </c>
      <c r="CJ141" s="64">
        <f>Таблица1[[#This Row],[Т12]]-Таблица1[[#This Row],[Т12]]</f>
        <v>0</v>
      </c>
      <c r="CK141" s="65">
        <f>Таблица1[[#This Row],[Т12]]-Таблица1[[#This Row],[Т11]]</f>
        <v>1321.679451701697</v>
      </c>
      <c r="CL141" s="65">
        <f>Таблица1[[#This Row],[Т12]]-Таблица1[[#This Row],[Т10]]</f>
        <v>3466.2256349427626</v>
      </c>
      <c r="CM141" s="65">
        <f>Таблица1[[#This Row],[Т12]]-Таблица1[[#This Row],[Т9]]</f>
        <v>5406.6426851996221</v>
      </c>
      <c r="CN141" s="65">
        <f>Таблица1[[#This Row],[Т12]]-Таблица1[[#This Row],[Т8]]</f>
        <v>6424.1425093938597</v>
      </c>
      <c r="CO141" s="65">
        <f>Таблица1[[#This Row],[Т12]]-Таблица1[[#This Row],[Т7]]</f>
        <v>7174.2425093939528</v>
      </c>
      <c r="CP141" s="65">
        <f>Таблица1[[#This Row],[Т12]]-Таблица1[[#This Row],[Т6]]</f>
        <v>8301.3277699258178</v>
      </c>
      <c r="CQ141" s="65">
        <f>Таблица1[[#This Row],[Т12]]-Таблица1[[#This Row],[Т5]]</f>
        <v>10145.987772636116</v>
      </c>
      <c r="CR141" s="65">
        <f>Таблица1[[#This Row],[Т12]]-Таблица1[[#This Row],[Т4]]</f>
        <v>11272.995241054799</v>
      </c>
      <c r="CS141" s="65">
        <f>Таблица1[[#This Row],[Т12]]-Таблица1[[#This Row],[Т3]]</f>
        <v>14994.995241054799</v>
      </c>
      <c r="CT141" s="65">
        <f>Таблица1[[#This Row],[Т12]]-Таблица1[[#This Row],[Т2]]</f>
        <v>16059.164896565489</v>
      </c>
      <c r="CU141" s="65">
        <f>Таблица1[[#This Row],[Т12]]-Таблица1[[#This Row],[Т1]]</f>
        <v>17945.46471293224</v>
      </c>
      <c r="CV141" s="65">
        <f>Таблица1[[#This Row],[Lкан_леб,мм]]+Таблица1[[#This Row],[Lкан_дуг, мм]]+Таблица1[[#This Row],[Lкан_прям, мм]]</f>
        <v>3528386.841860381</v>
      </c>
      <c r="CW141" s="60">
        <f>3511128.4-(Таблица1[[#This Row],[Lкан_леб,мм]]+Таблица1[[#This Row],[∆Lлеб из за стрел]])</f>
        <v>687.02285255119205</v>
      </c>
    </row>
    <row r="142" spans="1:101" x14ac:dyDescent="0.25">
      <c r="A142">
        <v>141</v>
      </c>
      <c r="B142">
        <v>121.40939597315391</v>
      </c>
      <c r="C142">
        <v>-31.419395973153911</v>
      </c>
      <c r="D142">
        <v>-4595.2680435544607</v>
      </c>
      <c r="E142">
        <v>5465.3341409271306</v>
      </c>
      <c r="F142">
        <v>-3877.901223103861</v>
      </c>
      <c r="G142">
        <v>4702.2089251750904</v>
      </c>
      <c r="H142">
        <v>-3877.7685335544602</v>
      </c>
      <c r="I142">
        <v>4143.6546946543331</v>
      </c>
      <c r="J142">
        <v>1321.6794462727978</v>
      </c>
      <c r="K142">
        <v>11384.543985377897</v>
      </c>
      <c r="L142">
        <v>6519.1153973807459</v>
      </c>
      <c r="M142">
        <v>3510483.1824776223</v>
      </c>
      <c r="N142">
        <v>0</v>
      </c>
      <c r="O142">
        <v>8</v>
      </c>
      <c r="P142">
        <v>-3322.5</v>
      </c>
      <c r="Q142">
        <v>-2811.96</v>
      </c>
      <c r="R142">
        <v>-3280</v>
      </c>
      <c r="S142">
        <v>-914.66</v>
      </c>
      <c r="T142">
        <v>-7002</v>
      </c>
      <c r="U142">
        <v>520.34</v>
      </c>
      <c r="V142">
        <v>-7002.1</v>
      </c>
      <c r="W142">
        <v>2365</v>
      </c>
      <c r="X142">
        <v>-6252</v>
      </c>
      <c r="Y142">
        <v>3800</v>
      </c>
      <c r="Z142">
        <v>-4595.2680435544607</v>
      </c>
      <c r="AA142">
        <v>5465.3341409271306</v>
      </c>
      <c r="AB142">
        <v>0</v>
      </c>
      <c r="AC142">
        <v>1064.1696555107644</v>
      </c>
      <c r="AD142">
        <v>1127.0074684186504</v>
      </c>
      <c r="AE142">
        <v>1127.0852605320265</v>
      </c>
      <c r="AF142">
        <v>1036.9033269363329</v>
      </c>
      <c r="AG142">
        <v>2163.9496859829719</v>
      </c>
      <c r="AH142">
        <v>1886.2998163666878</v>
      </c>
      <c r="AI142">
        <v>3721.9999999999995</v>
      </c>
      <c r="AJ142">
        <v>1844.6600027105269</v>
      </c>
      <c r="AK142">
        <v>750.10000000000059</v>
      </c>
      <c r="AL142">
        <v>1859.8047145991884</v>
      </c>
      <c r="AM142">
        <v>1321.6794517014935</v>
      </c>
      <c r="AN142">
        <v>-95.021003558665456</v>
      </c>
      <c r="AO142">
        <v>-180</v>
      </c>
      <c r="AP142">
        <v>-90.003106034687008</v>
      </c>
      <c r="AQ142">
        <v>1.2722218725854067E-14</v>
      </c>
      <c r="AR142">
        <v>-82.801650726864978</v>
      </c>
      <c r="AS142">
        <v>89.999999566492605</v>
      </c>
      <c r="AT142">
        <v>-2400.1625746957502</v>
      </c>
      <c r="AU142">
        <v>-3280</v>
      </c>
      <c r="AV142">
        <v>-7719.4999989457119</v>
      </c>
      <c r="AW142">
        <v>-7002.1</v>
      </c>
      <c r="AX142">
        <v>-5540.1551112614407</v>
      </c>
      <c r="AY142">
        <v>-3877.7680435544598</v>
      </c>
      <c r="AZ142">
        <v>-2730.9252207921031</v>
      </c>
      <c r="BA142">
        <v>-197.16</v>
      </c>
      <c r="BB142">
        <v>520.3011039433311</v>
      </c>
      <c r="BC142">
        <v>3082.5000000000005</v>
      </c>
      <c r="BD142">
        <v>3710.0939135720619</v>
      </c>
      <c r="BE142">
        <v>5465.3341463558299</v>
      </c>
      <c r="BF142">
        <v>-2565.2532760267472</v>
      </c>
      <c r="BG142">
        <v>-7002</v>
      </c>
      <c r="BH142">
        <v>-7719.5999989457123</v>
      </c>
      <c r="BI142">
        <v>-6252</v>
      </c>
      <c r="BJ142">
        <v>-5307.1129322930192</v>
      </c>
      <c r="BK142">
        <v>-3877.7680335544601</v>
      </c>
      <c r="BL142">
        <v>-851.86373761518519</v>
      </c>
      <c r="BM142">
        <v>-197.16</v>
      </c>
      <c r="BN142">
        <v>2364.9611039433312</v>
      </c>
      <c r="BO142">
        <v>3082.5000000000005</v>
      </c>
      <c r="BP142">
        <v>5555.2402273550697</v>
      </c>
      <c r="BQ142">
        <v>4143.6546946543367</v>
      </c>
      <c r="BR142">
        <v>0</v>
      </c>
      <c r="BS142">
        <v>84.97899644133453</v>
      </c>
      <c r="BT142">
        <v>89.996893965312992</v>
      </c>
      <c r="BU142">
        <v>90.003106034687022</v>
      </c>
      <c r="BV142">
        <v>82.801650726864992</v>
      </c>
      <c r="BW142">
        <v>172.8016502933576</v>
      </c>
      <c r="BX142" s="69">
        <f>Таблица1[[#This Row],[Lкан_леб,мм]]</f>
        <v>3510483.1824776223</v>
      </c>
      <c r="BY142" s="65">
        <f>Таблица1[[#This Row],[Т1]]+Таблица1[[#This Row],[Lпрям1, мм]]</f>
        <v>3512369.482293989</v>
      </c>
      <c r="BZ142" s="65">
        <f>Таблица1[[#This Row],[Т2]]+Таблица1[[#This Row],[Lдуг 2,мм]]</f>
        <v>3513433.6519494997</v>
      </c>
      <c r="CA142" s="65">
        <f>Таблица1[[#This Row],[Т3]]+Таблица1[[#This Row],[Lпрям2, мм]]</f>
        <v>3517155.6519494997</v>
      </c>
      <c r="CB142" s="65">
        <f>Таблица1[[#This Row],[Т4]]+Таблица1[[#This Row],[Lдуг 3,мм]]</f>
        <v>3518282.6594179184</v>
      </c>
      <c r="CC142" s="65">
        <f>Таблица1[[#This Row],[Т5]]+Таблица1[[#This Row],[Lпрям3, мм]]</f>
        <v>3520127.3194206287</v>
      </c>
      <c r="CD142" s="65">
        <f>Таблица1[[#This Row],[Т6]]+Таблица1[[#This Row],[Lдуг 4,мм]]</f>
        <v>3521254.4046811606</v>
      </c>
      <c r="CE142" s="65">
        <f>Таблица1[[#This Row],[Т7]]+Таблица1[[#This Row],[Lпрям4, мм]]</f>
        <v>3522004.5046811607</v>
      </c>
      <c r="CF142" s="72">
        <f>Таблица1[[#This Row],[Т8]]+Таблица1[[#This Row],[Lдуг 5,мм]]</f>
        <v>3523041.4080080972</v>
      </c>
      <c r="CG142" s="65">
        <f>Таблица1[[#This Row],[Т9]]+Таблица1[[#This Row],[Lпрям5, мм]]</f>
        <v>3524901.2127226964</v>
      </c>
      <c r="CH142" s="65">
        <f>Таблица1[[#This Row],[Т10]]+Таблица1[[#This Row],[Lдуг 6,мм]]</f>
        <v>3527065.1624086793</v>
      </c>
      <c r="CI142" s="66">
        <f>Таблица1[[#This Row],[Т11]]+Таблица1[[#This Row],[Lпрям6, мм]]</f>
        <v>3528386.841860381</v>
      </c>
      <c r="CJ142" s="64">
        <f>Таблица1[[#This Row],[Т12]]-Таблица1[[#This Row],[Т12]]</f>
        <v>0</v>
      </c>
      <c r="CK142" s="65">
        <f>Таблица1[[#This Row],[Т12]]-Таблица1[[#This Row],[Т11]]</f>
        <v>1321.679451701697</v>
      </c>
      <c r="CL142" s="65">
        <f>Таблица1[[#This Row],[Т12]]-Таблица1[[#This Row],[Т10]]</f>
        <v>3485.6291376845911</v>
      </c>
      <c r="CM142" s="65">
        <f>Таблица1[[#This Row],[Т12]]-Таблица1[[#This Row],[Т9]]</f>
        <v>5345.4338522837497</v>
      </c>
      <c r="CN142" s="65">
        <f>Таблица1[[#This Row],[Т12]]-Таблица1[[#This Row],[Т8]]</f>
        <v>6382.3371792202815</v>
      </c>
      <c r="CO142" s="65">
        <f>Таблица1[[#This Row],[Т12]]-Таблица1[[#This Row],[Т7]]</f>
        <v>7132.4371792203747</v>
      </c>
      <c r="CP142" s="65">
        <f>Таблица1[[#This Row],[Т12]]-Таблица1[[#This Row],[Т6]]</f>
        <v>8259.5224397522397</v>
      </c>
      <c r="CQ142" s="65">
        <f>Таблица1[[#This Row],[Т12]]-Таблица1[[#This Row],[Т5]]</f>
        <v>10104.182442462537</v>
      </c>
      <c r="CR142" s="65">
        <f>Таблица1[[#This Row],[Т12]]-Таблица1[[#This Row],[Т4]]</f>
        <v>11231.189910881221</v>
      </c>
      <c r="CS142" s="65">
        <f>Таблица1[[#This Row],[Т12]]-Таблица1[[#This Row],[Т3]]</f>
        <v>14953.189910881221</v>
      </c>
      <c r="CT142" s="65">
        <f>Таблица1[[#This Row],[Т12]]-Таблица1[[#This Row],[Т2]]</f>
        <v>16017.359566391911</v>
      </c>
      <c r="CU142" s="65">
        <f>Таблица1[[#This Row],[Т12]]-Таблица1[[#This Row],[Т1]]</f>
        <v>17903.659382758662</v>
      </c>
      <c r="CV142" s="65">
        <f>Таблица1[[#This Row],[Lкан_леб,мм]]+Таблица1[[#This Row],[Lкан_дуг, мм]]+Таблица1[[#This Row],[Lкан_прям, мм]]</f>
        <v>3528386.841860381</v>
      </c>
      <c r="CW142" s="60">
        <f>3511128.4-(Таблица1[[#This Row],[Lкан_леб,мм]]+Таблица1[[#This Row],[∆Lлеб из за стрел]])</f>
        <v>645.21752237761393</v>
      </c>
    </row>
    <row r="143" spans="1:101" x14ac:dyDescent="0.25">
      <c r="A143">
        <v>142</v>
      </c>
      <c r="B143">
        <v>121.91946308724786</v>
      </c>
      <c r="C143">
        <v>-31.929463087247868</v>
      </c>
      <c r="D143">
        <v>-4651.6454295235999</v>
      </c>
      <c r="E143">
        <v>5430.5630901716086</v>
      </c>
      <c r="F143">
        <v>-3934.278609073001</v>
      </c>
      <c r="G143">
        <v>4667.4378744195683</v>
      </c>
      <c r="H143">
        <v>-3934.1459195235998</v>
      </c>
      <c r="I143">
        <v>4108.8836438990493</v>
      </c>
      <c r="J143">
        <v>1321.6794462725597</v>
      </c>
      <c r="K143">
        <v>11302.5597741687</v>
      </c>
      <c r="L143">
        <v>6560.2751644566461</v>
      </c>
      <c r="M143">
        <v>3510524.0069217556</v>
      </c>
      <c r="N143">
        <v>0</v>
      </c>
      <c r="O143">
        <v>8</v>
      </c>
      <c r="P143">
        <v>-3322.5</v>
      </c>
      <c r="Q143">
        <v>-2811.96</v>
      </c>
      <c r="R143">
        <v>-3280</v>
      </c>
      <c r="S143">
        <v>-914.66</v>
      </c>
      <c r="T143">
        <v>-7002</v>
      </c>
      <c r="U143">
        <v>520.34</v>
      </c>
      <c r="V143">
        <v>-7002.1</v>
      </c>
      <c r="W143">
        <v>2365</v>
      </c>
      <c r="X143">
        <v>-6252</v>
      </c>
      <c r="Y143">
        <v>3800</v>
      </c>
      <c r="Z143">
        <v>-4651.6454295235999</v>
      </c>
      <c r="AA143">
        <v>5430.5630901716086</v>
      </c>
      <c r="AB143">
        <v>0</v>
      </c>
      <c r="AC143">
        <v>1064.1696555107644</v>
      </c>
      <c r="AD143">
        <v>1127.0074684186504</v>
      </c>
      <c r="AE143">
        <v>1127.0852605320265</v>
      </c>
      <c r="AF143">
        <v>1057.4832104742829</v>
      </c>
      <c r="AG143">
        <v>2184.5295695209225</v>
      </c>
      <c r="AH143">
        <v>1886.2998163666878</v>
      </c>
      <c r="AI143">
        <v>3721.9999999999995</v>
      </c>
      <c r="AJ143">
        <v>1844.6600027105269</v>
      </c>
      <c r="AK143">
        <v>750.10000000000059</v>
      </c>
      <c r="AL143">
        <v>1777.8205033902295</v>
      </c>
      <c r="AM143">
        <v>1321.6794517012556</v>
      </c>
      <c r="AN143">
        <v>-95.021003558665456</v>
      </c>
      <c r="AO143">
        <v>-180</v>
      </c>
      <c r="AP143">
        <v>-90.003106034687008</v>
      </c>
      <c r="AQ143">
        <v>1.2722218725854067E-14</v>
      </c>
      <c r="AR143">
        <v>-84.44505207821733</v>
      </c>
      <c r="AS143">
        <v>89.999999566492605</v>
      </c>
      <c r="AT143">
        <v>-2400.1625746957502</v>
      </c>
      <c r="AU143">
        <v>-3280</v>
      </c>
      <c r="AV143">
        <v>-7719.4999989457119</v>
      </c>
      <c r="AW143">
        <v>-7002.1</v>
      </c>
      <c r="AX143">
        <v>-5537.8695074015905</v>
      </c>
      <c r="AY143">
        <v>-3934.1454295235999</v>
      </c>
      <c r="AZ143">
        <v>-2730.9252207921031</v>
      </c>
      <c r="BA143">
        <v>-197.16</v>
      </c>
      <c r="BB143">
        <v>520.3011039433311</v>
      </c>
      <c r="BC143">
        <v>3082.5000000000005</v>
      </c>
      <c r="BD143">
        <v>3730.5457737703928</v>
      </c>
      <c r="BE143">
        <v>5430.5630956003079</v>
      </c>
      <c r="BF143">
        <v>-2565.2532760267472</v>
      </c>
      <c r="BG143">
        <v>-7002</v>
      </c>
      <c r="BH143">
        <v>-7719.5999989457123</v>
      </c>
      <c r="BI143">
        <v>-6252</v>
      </c>
      <c r="BJ143">
        <v>-5365.7759221220094</v>
      </c>
      <c r="BK143">
        <v>-3934.1454195235997</v>
      </c>
      <c r="BL143">
        <v>-851.86373761518519</v>
      </c>
      <c r="BM143">
        <v>-197.16</v>
      </c>
      <c r="BN143">
        <v>2364.9611039433312</v>
      </c>
      <c r="BO143">
        <v>3082.5000000000005</v>
      </c>
      <c r="BP143">
        <v>5500.0173164012167</v>
      </c>
      <c r="BQ143">
        <v>4108.8836438990529</v>
      </c>
      <c r="BR143">
        <v>0</v>
      </c>
      <c r="BS143">
        <v>84.97899644133453</v>
      </c>
      <c r="BT143">
        <v>89.996893965312992</v>
      </c>
      <c r="BU143">
        <v>90.003106034687022</v>
      </c>
      <c r="BV143">
        <v>84.445052078217344</v>
      </c>
      <c r="BW143">
        <v>174.44505164470993</v>
      </c>
      <c r="BX143" s="69">
        <f>Таблица1[[#This Row],[Lкан_леб,мм]]</f>
        <v>3510524.0069217556</v>
      </c>
      <c r="BY143" s="65">
        <f>Таблица1[[#This Row],[Т1]]+Таблица1[[#This Row],[Lпрям1, мм]]</f>
        <v>3512410.3067381224</v>
      </c>
      <c r="BZ143" s="65">
        <f>Таблица1[[#This Row],[Т2]]+Таблица1[[#This Row],[Lдуг 2,мм]]</f>
        <v>3513474.4763936331</v>
      </c>
      <c r="CA143" s="65">
        <f>Таблица1[[#This Row],[Т3]]+Таблица1[[#This Row],[Lпрям2, мм]]</f>
        <v>3517196.4763936331</v>
      </c>
      <c r="CB143" s="65">
        <f>Таблица1[[#This Row],[Т4]]+Таблица1[[#This Row],[Lдуг 3,мм]]</f>
        <v>3518323.4838620517</v>
      </c>
      <c r="CC143" s="65">
        <f>Таблица1[[#This Row],[Т5]]+Таблица1[[#This Row],[Lпрям3, мм]]</f>
        <v>3520168.143864762</v>
      </c>
      <c r="CD143" s="65">
        <f>Таблица1[[#This Row],[Т6]]+Таблица1[[#This Row],[Lдуг 4,мм]]</f>
        <v>3521295.2291252939</v>
      </c>
      <c r="CE143" s="65">
        <f>Таблица1[[#This Row],[Т7]]+Таблица1[[#This Row],[Lпрям4, мм]]</f>
        <v>3522045.329125294</v>
      </c>
      <c r="CF143" s="72">
        <f>Таблица1[[#This Row],[Т8]]+Таблица1[[#This Row],[Lдуг 5,мм]]</f>
        <v>3523102.8123357682</v>
      </c>
      <c r="CG143" s="65">
        <f>Таблица1[[#This Row],[Т9]]+Таблица1[[#This Row],[Lпрям5, мм]]</f>
        <v>3524880.6328391586</v>
      </c>
      <c r="CH143" s="65">
        <f>Таблица1[[#This Row],[Т10]]+Таблица1[[#This Row],[Lдуг 6,мм]]</f>
        <v>3527065.1624086797</v>
      </c>
      <c r="CI143" s="66">
        <f>Таблица1[[#This Row],[Т11]]+Таблица1[[#This Row],[Lпрям6, мм]]</f>
        <v>3528386.841860381</v>
      </c>
      <c r="CJ143" s="64">
        <f>Таблица1[[#This Row],[Т12]]-Таблица1[[#This Row],[Т12]]</f>
        <v>0</v>
      </c>
      <c r="CK143" s="65">
        <f>Таблица1[[#This Row],[Т12]]-Таблица1[[#This Row],[Т11]]</f>
        <v>1321.6794517012313</v>
      </c>
      <c r="CL143" s="65">
        <f>Таблица1[[#This Row],[Т12]]-Таблица1[[#This Row],[Т10]]</f>
        <v>3506.209021222312</v>
      </c>
      <c r="CM143" s="65">
        <f>Таблица1[[#This Row],[Т12]]-Таблица1[[#This Row],[Т9]]</f>
        <v>5284.0295246127062</v>
      </c>
      <c r="CN143" s="65">
        <f>Таблица1[[#This Row],[Т12]]-Таблица1[[#This Row],[Т8]]</f>
        <v>6341.5127350869589</v>
      </c>
      <c r="CO143" s="65">
        <f>Таблица1[[#This Row],[Т12]]-Таблица1[[#This Row],[Т7]]</f>
        <v>7091.612735087052</v>
      </c>
      <c r="CP143" s="65">
        <f>Таблица1[[#This Row],[Т12]]-Таблица1[[#This Row],[Т6]]</f>
        <v>8218.697995618917</v>
      </c>
      <c r="CQ143" s="65">
        <f>Таблица1[[#This Row],[Т12]]-Таблица1[[#This Row],[Т5]]</f>
        <v>10063.357998329215</v>
      </c>
      <c r="CR143" s="65">
        <f>Таблица1[[#This Row],[Т12]]-Таблица1[[#This Row],[Т4]]</f>
        <v>11190.365466747899</v>
      </c>
      <c r="CS143" s="65">
        <f>Таблица1[[#This Row],[Т12]]-Таблица1[[#This Row],[Т3]]</f>
        <v>14912.365466747899</v>
      </c>
      <c r="CT143" s="65">
        <f>Таблица1[[#This Row],[Т12]]-Таблица1[[#This Row],[Т2]]</f>
        <v>15976.535122258589</v>
      </c>
      <c r="CU143" s="65">
        <f>Таблица1[[#This Row],[Т12]]-Таблица1[[#This Row],[Т1]]</f>
        <v>17862.834938625339</v>
      </c>
      <c r="CV143" s="65">
        <f>Таблица1[[#This Row],[Lкан_леб,мм]]+Таблица1[[#This Row],[Lкан_дуг, мм]]+Таблица1[[#This Row],[Lкан_прям, мм]]</f>
        <v>3528386.841860381</v>
      </c>
      <c r="CW143" s="60">
        <f>3511128.4-(Таблица1[[#This Row],[Lкан_леб,мм]]+Таблица1[[#This Row],[∆Lлеб из за стрел]])</f>
        <v>604.39307824429125</v>
      </c>
    </row>
    <row r="144" spans="1:101" x14ac:dyDescent="0.25">
      <c r="A144">
        <v>143</v>
      </c>
      <c r="B144">
        <v>122.42953020134182</v>
      </c>
      <c r="C144">
        <v>-32.439530201341825</v>
      </c>
      <c r="D144">
        <v>-4707.711041507484</v>
      </c>
      <c r="E144">
        <v>5395.2915326184029</v>
      </c>
      <c r="F144">
        <v>-3990.3442210568855</v>
      </c>
      <c r="G144">
        <v>4632.1663168663617</v>
      </c>
      <c r="H144">
        <v>-3990.2115315074848</v>
      </c>
      <c r="I144">
        <v>4073.6120863458368</v>
      </c>
      <c r="J144">
        <v>1321.6794462725661</v>
      </c>
      <c r="K144">
        <v>11219.011522031466</v>
      </c>
      <c r="L144">
        <v>6604.0867116088875</v>
      </c>
      <c r="M144">
        <v>3510563.7436267408</v>
      </c>
      <c r="N144">
        <v>0</v>
      </c>
      <c r="O144">
        <v>8</v>
      </c>
      <c r="P144">
        <v>-3322.5</v>
      </c>
      <c r="Q144">
        <v>-2811.96</v>
      </c>
      <c r="R144">
        <v>-3280</v>
      </c>
      <c r="S144">
        <v>-914.66</v>
      </c>
      <c r="T144">
        <v>-7002</v>
      </c>
      <c r="U144">
        <v>520.34</v>
      </c>
      <c r="V144">
        <v>-7002.1</v>
      </c>
      <c r="W144">
        <v>2365</v>
      </c>
      <c r="X144">
        <v>-6252</v>
      </c>
      <c r="Y144">
        <v>3800</v>
      </c>
      <c r="Z144">
        <v>-4707.711041507484</v>
      </c>
      <c r="AA144">
        <v>5395.2915326184029</v>
      </c>
      <c r="AB144">
        <v>0</v>
      </c>
      <c r="AC144">
        <v>1064.1696555107644</v>
      </c>
      <c r="AD144">
        <v>1127.0074684186504</v>
      </c>
      <c r="AE144">
        <v>1127.0852605320265</v>
      </c>
      <c r="AF144">
        <v>1079.3889840504039</v>
      </c>
      <c r="AG144">
        <v>2206.4353430970432</v>
      </c>
      <c r="AH144">
        <v>1886.2998163666878</v>
      </c>
      <c r="AI144">
        <v>3721.9999999999995</v>
      </c>
      <c r="AJ144">
        <v>1844.6600027105269</v>
      </c>
      <c r="AK144">
        <v>750.10000000000059</v>
      </c>
      <c r="AL144">
        <v>1694.2722512529883</v>
      </c>
      <c r="AM144">
        <v>1321.6794517012618</v>
      </c>
      <c r="AN144">
        <v>-95.021003558665456</v>
      </c>
      <c r="AO144">
        <v>-180</v>
      </c>
      <c r="AP144">
        <v>-90.003106034687008</v>
      </c>
      <c r="AQ144">
        <v>1.2722218725854067E-14</v>
      </c>
      <c r="AR144">
        <v>-86.194332040420718</v>
      </c>
      <c r="AS144">
        <v>89.999999566492633</v>
      </c>
      <c r="AT144">
        <v>-2400.1625746957502</v>
      </c>
      <c r="AU144">
        <v>-3280</v>
      </c>
      <c r="AV144">
        <v>-7719.4999989457119</v>
      </c>
      <c r="AW144">
        <v>-7002.1</v>
      </c>
      <c r="AX144">
        <v>-5536.0821540168572</v>
      </c>
      <c r="AY144">
        <v>-3990.211041507484</v>
      </c>
      <c r="AZ144">
        <v>-2730.9252207921031</v>
      </c>
      <c r="BA144">
        <v>-197.16</v>
      </c>
      <c r="BB144">
        <v>520.3011039433311</v>
      </c>
      <c r="BC144">
        <v>3082.5000000000005</v>
      </c>
      <c r="BD144">
        <v>3752.3776543746731</v>
      </c>
      <c r="BE144">
        <v>5395.2915380471022</v>
      </c>
      <c r="BF144">
        <v>-2565.2532760267472</v>
      </c>
      <c r="BG144">
        <v>-7002</v>
      </c>
      <c r="BH144">
        <v>-7719.5999989457123</v>
      </c>
      <c r="BI144">
        <v>-6252</v>
      </c>
      <c r="BJ144">
        <v>-5423.6288874906268</v>
      </c>
      <c r="BK144">
        <v>-3990.2110315074847</v>
      </c>
      <c r="BL144">
        <v>-851.86373761518519</v>
      </c>
      <c r="BM144">
        <v>-197.16</v>
      </c>
      <c r="BN144">
        <v>2364.9611039433312</v>
      </c>
      <c r="BO144">
        <v>3082.5000000000005</v>
      </c>
      <c r="BP144">
        <v>5442.9138782437303</v>
      </c>
      <c r="BQ144">
        <v>4073.6120863458405</v>
      </c>
      <c r="BR144">
        <v>0</v>
      </c>
      <c r="BS144">
        <v>84.97899644133453</v>
      </c>
      <c r="BT144">
        <v>89.996893965312992</v>
      </c>
      <c r="BU144">
        <v>90.003106034687022</v>
      </c>
      <c r="BV144">
        <v>86.194332040420733</v>
      </c>
      <c r="BW144">
        <v>176.19433160691335</v>
      </c>
      <c r="BX144" s="69">
        <f>Таблица1[[#This Row],[Lкан_леб,мм]]</f>
        <v>3510563.7436267408</v>
      </c>
      <c r="BY144" s="65">
        <f>Таблица1[[#This Row],[Т1]]+Таблица1[[#This Row],[Lпрям1, мм]]</f>
        <v>3512450.0434431075</v>
      </c>
      <c r="BZ144" s="65">
        <f>Таблица1[[#This Row],[Т2]]+Таблица1[[#This Row],[Lдуг 2,мм]]</f>
        <v>3513514.2130986182</v>
      </c>
      <c r="CA144" s="65">
        <f>Таблица1[[#This Row],[Т3]]+Таблица1[[#This Row],[Lпрям2, мм]]</f>
        <v>3517236.2130986182</v>
      </c>
      <c r="CB144" s="65">
        <f>Таблица1[[#This Row],[Т4]]+Таблица1[[#This Row],[Lдуг 3,мм]]</f>
        <v>3518363.2205670369</v>
      </c>
      <c r="CC144" s="65">
        <f>Таблица1[[#This Row],[Т5]]+Таблица1[[#This Row],[Lпрям3, мм]]</f>
        <v>3520207.8805697472</v>
      </c>
      <c r="CD144" s="65">
        <f>Таблица1[[#This Row],[Т6]]+Таблица1[[#This Row],[Lдуг 4,мм]]</f>
        <v>3521334.965830279</v>
      </c>
      <c r="CE144" s="65">
        <f>Таблица1[[#This Row],[Т7]]+Таблица1[[#This Row],[Lпрям4, мм]]</f>
        <v>3522085.0658302791</v>
      </c>
      <c r="CF144" s="72">
        <f>Таблица1[[#This Row],[Т8]]+Таблица1[[#This Row],[Lдуг 5,мм]]</f>
        <v>3523164.4548143297</v>
      </c>
      <c r="CG144" s="65">
        <f>Таблица1[[#This Row],[Т9]]+Таблица1[[#This Row],[Lпрям5, мм]]</f>
        <v>3524858.7270655828</v>
      </c>
      <c r="CH144" s="65">
        <f>Таблица1[[#This Row],[Т10]]+Таблица1[[#This Row],[Lдуг 6,мм]]</f>
        <v>3527065.1624086797</v>
      </c>
      <c r="CI144" s="66">
        <f>Таблица1[[#This Row],[Т11]]+Таблица1[[#This Row],[Lпрям6, мм]]</f>
        <v>3528386.841860381</v>
      </c>
      <c r="CJ144" s="64">
        <f>Таблица1[[#This Row],[Т12]]-Таблица1[[#This Row],[Т12]]</f>
        <v>0</v>
      </c>
      <c r="CK144" s="65">
        <f>Таблица1[[#This Row],[Т12]]-Таблица1[[#This Row],[Т11]]</f>
        <v>1321.6794517012313</v>
      </c>
      <c r="CL144" s="65">
        <f>Таблица1[[#This Row],[Т12]]-Таблица1[[#This Row],[Т10]]</f>
        <v>3528.1147947981954</v>
      </c>
      <c r="CM144" s="65">
        <f>Таблица1[[#This Row],[Т12]]-Таблица1[[#This Row],[Т9]]</f>
        <v>5222.3870460512117</v>
      </c>
      <c r="CN144" s="65">
        <f>Таблица1[[#This Row],[Т12]]-Таблица1[[#This Row],[Т8]]</f>
        <v>6301.7760301018134</v>
      </c>
      <c r="CO144" s="65">
        <f>Таблица1[[#This Row],[Т12]]-Таблица1[[#This Row],[Т7]]</f>
        <v>7051.8760301019065</v>
      </c>
      <c r="CP144" s="65">
        <f>Таблица1[[#This Row],[Т12]]-Таблица1[[#This Row],[Т6]]</f>
        <v>8178.9612906337716</v>
      </c>
      <c r="CQ144" s="65">
        <f>Таблица1[[#This Row],[Т12]]-Таблица1[[#This Row],[Т5]]</f>
        <v>10023.621293344069</v>
      </c>
      <c r="CR144" s="65">
        <f>Таблица1[[#This Row],[Т12]]-Таблица1[[#This Row],[Т4]]</f>
        <v>11150.628761762753</v>
      </c>
      <c r="CS144" s="65">
        <f>Таблица1[[#This Row],[Т12]]-Таблица1[[#This Row],[Т3]]</f>
        <v>14872.628761762753</v>
      </c>
      <c r="CT144" s="65">
        <f>Таблица1[[#This Row],[Т12]]-Таблица1[[#This Row],[Т2]]</f>
        <v>15936.798417273443</v>
      </c>
      <c r="CU144" s="65">
        <f>Таблица1[[#This Row],[Т12]]-Таблица1[[#This Row],[Т1]]</f>
        <v>17823.098233640194</v>
      </c>
      <c r="CV144" s="65">
        <f>Таблица1[[#This Row],[Lкан_леб,мм]]+Таблица1[[#This Row],[Lкан_дуг, мм]]+Таблица1[[#This Row],[Lкан_прям, мм]]</f>
        <v>3528386.841860381</v>
      </c>
      <c r="CW144" s="60">
        <f>3511128.4-(Таблица1[[#This Row],[Lкан_леб,мм]]+Таблица1[[#This Row],[∆Lлеб из за стрел]])</f>
        <v>564.65637325914577</v>
      </c>
    </row>
    <row r="145" spans="1:101" x14ac:dyDescent="0.25">
      <c r="A145">
        <v>144</v>
      </c>
      <c r="B145">
        <v>122.93959731543578</v>
      </c>
      <c r="C145">
        <v>-32.949597315435781</v>
      </c>
      <c r="D145">
        <v>-4763.4604362322516</v>
      </c>
      <c r="E145">
        <v>5359.522263585076</v>
      </c>
      <c r="F145">
        <v>-4046.0936157816523</v>
      </c>
      <c r="G145">
        <v>4596.3970478330348</v>
      </c>
      <c r="H145">
        <v>-4045.960926232251</v>
      </c>
      <c r="I145">
        <v>4037.8428173121833</v>
      </c>
      <c r="J145">
        <v>1321.6794462728919</v>
      </c>
      <c r="K145">
        <v>11133.662738044848</v>
      </c>
      <c r="L145">
        <v>6650.9095812663809</v>
      </c>
      <c r="M145">
        <v>3510602.2695410699</v>
      </c>
      <c r="N145">
        <v>0</v>
      </c>
      <c r="O145">
        <v>8</v>
      </c>
      <c r="P145">
        <v>-3322.5</v>
      </c>
      <c r="Q145">
        <v>-2811.96</v>
      </c>
      <c r="R145">
        <v>-3280</v>
      </c>
      <c r="S145">
        <v>-914.66</v>
      </c>
      <c r="T145">
        <v>-7002</v>
      </c>
      <c r="U145">
        <v>520.34</v>
      </c>
      <c r="V145">
        <v>-7002.1</v>
      </c>
      <c r="W145">
        <v>2365</v>
      </c>
      <c r="X145">
        <v>-6252</v>
      </c>
      <c r="Y145">
        <v>3800</v>
      </c>
      <c r="Z145">
        <v>-4763.4604362322516</v>
      </c>
      <c r="AA145">
        <v>5359.522263585076</v>
      </c>
      <c r="AB145">
        <v>0</v>
      </c>
      <c r="AC145">
        <v>1064.1696555107644</v>
      </c>
      <c r="AD145">
        <v>1127.0074684186504</v>
      </c>
      <c r="AE145">
        <v>1127.0852605320265</v>
      </c>
      <c r="AF145">
        <v>1102.8004188791506</v>
      </c>
      <c r="AG145">
        <v>2229.8467779257899</v>
      </c>
      <c r="AH145">
        <v>1886.2998163666878</v>
      </c>
      <c r="AI145">
        <v>3721.9999999999995</v>
      </c>
      <c r="AJ145">
        <v>1844.6600027105269</v>
      </c>
      <c r="AK145">
        <v>750.10000000000059</v>
      </c>
      <c r="AL145">
        <v>1608.9234672660457</v>
      </c>
      <c r="AM145">
        <v>1321.6794517015878</v>
      </c>
      <c r="AN145">
        <v>-95.021003558665456</v>
      </c>
      <c r="AO145">
        <v>-180</v>
      </c>
      <c r="AP145">
        <v>-90.003106034687008</v>
      </c>
      <c r="AQ145">
        <v>1.2722218725854067E-14</v>
      </c>
      <c r="AR145">
        <v>-88.063846197957687</v>
      </c>
      <c r="AS145">
        <v>89.999999566492605</v>
      </c>
      <c r="AT145">
        <v>-2400.1625746957502</v>
      </c>
      <c r="AU145">
        <v>-3280</v>
      </c>
      <c r="AV145">
        <v>-7719.4999989457119</v>
      </c>
      <c r="AW145">
        <v>-7002.1</v>
      </c>
      <c r="AX145">
        <v>-5534.9096236507485</v>
      </c>
      <c r="AY145">
        <v>-4045.9604362322511</v>
      </c>
      <c r="AZ145">
        <v>-2730.9252207921031</v>
      </c>
      <c r="BA145">
        <v>-197.16</v>
      </c>
      <c r="BB145">
        <v>520.3011039433311</v>
      </c>
      <c r="BC145">
        <v>3082.5000000000005</v>
      </c>
      <c r="BD145">
        <v>3775.7586686155687</v>
      </c>
      <c r="BE145">
        <v>5359.5222690137753</v>
      </c>
      <c r="BF145">
        <v>-2565.2532760267472</v>
      </c>
      <c r="BG145">
        <v>-7002</v>
      </c>
      <c r="BH145">
        <v>-7719.5999989457123</v>
      </c>
      <c r="BI145">
        <v>-6252</v>
      </c>
      <c r="BJ145">
        <v>-5480.5508125815022</v>
      </c>
      <c r="BK145">
        <v>-4045.9604262322514</v>
      </c>
      <c r="BL145">
        <v>-851.86373761518519</v>
      </c>
      <c r="BM145">
        <v>-197.16</v>
      </c>
      <c r="BN145">
        <v>2364.9611039433312</v>
      </c>
      <c r="BO145">
        <v>3082.5000000000005</v>
      </c>
      <c r="BP145">
        <v>5383.7635949695068</v>
      </c>
      <c r="BQ145">
        <v>4037.842817312187</v>
      </c>
      <c r="BR145">
        <v>0</v>
      </c>
      <c r="BS145">
        <v>84.97899644133453</v>
      </c>
      <c r="BT145">
        <v>89.996893965312992</v>
      </c>
      <c r="BU145">
        <v>90.003106034687022</v>
      </c>
      <c r="BV145">
        <v>88.063846197957687</v>
      </c>
      <c r="BW145">
        <v>178.06384576445029</v>
      </c>
      <c r="BX145" s="69">
        <f>Таблица1[[#This Row],[Lкан_леб,мм]]</f>
        <v>3510602.2695410699</v>
      </c>
      <c r="BY145" s="65">
        <f>Таблица1[[#This Row],[Т1]]+Таблица1[[#This Row],[Lпрям1, мм]]</f>
        <v>3512488.5693574366</v>
      </c>
      <c r="BZ145" s="65">
        <f>Таблица1[[#This Row],[Т2]]+Таблица1[[#This Row],[Lдуг 2,мм]]</f>
        <v>3513552.7390129473</v>
      </c>
      <c r="CA145" s="65">
        <f>Таблица1[[#This Row],[Т3]]+Таблица1[[#This Row],[Lпрям2, мм]]</f>
        <v>3517274.7390129473</v>
      </c>
      <c r="CB145" s="65">
        <f>Таблица1[[#This Row],[Т4]]+Таблица1[[#This Row],[Lдуг 3,мм]]</f>
        <v>3518401.746481366</v>
      </c>
      <c r="CC145" s="65">
        <f>Таблица1[[#This Row],[Т5]]+Таблица1[[#This Row],[Lпрям3, мм]]</f>
        <v>3520246.4064840763</v>
      </c>
      <c r="CD145" s="65">
        <f>Таблица1[[#This Row],[Т6]]+Таблица1[[#This Row],[Lдуг 4,мм]]</f>
        <v>3521373.4917446082</v>
      </c>
      <c r="CE145" s="65">
        <f>Таблица1[[#This Row],[Т7]]+Таблица1[[#This Row],[Lпрям4, мм]]</f>
        <v>3522123.5917446082</v>
      </c>
      <c r="CF145" s="72">
        <f>Таблица1[[#This Row],[Т8]]+Таблица1[[#This Row],[Lдуг 5,мм]]</f>
        <v>3523226.3921634876</v>
      </c>
      <c r="CG145" s="65">
        <f>Таблица1[[#This Row],[Т9]]+Таблица1[[#This Row],[Lпрям5, мм]]</f>
        <v>3524835.3156307535</v>
      </c>
      <c r="CH145" s="65">
        <f>Таблица1[[#This Row],[Т10]]+Таблица1[[#This Row],[Lдуг 6,мм]]</f>
        <v>3527065.1624086793</v>
      </c>
      <c r="CI145" s="66">
        <f>Таблица1[[#This Row],[Т11]]+Таблица1[[#This Row],[Lпрям6, мм]]</f>
        <v>3528386.841860381</v>
      </c>
      <c r="CJ145" s="64">
        <f>Таблица1[[#This Row],[Т12]]-Таблица1[[#This Row],[Т12]]</f>
        <v>0</v>
      </c>
      <c r="CK145" s="65">
        <f>Таблица1[[#This Row],[Т12]]-Таблица1[[#This Row],[Т11]]</f>
        <v>1321.679451701697</v>
      </c>
      <c r="CL145" s="65">
        <f>Таблица1[[#This Row],[Т12]]-Таблица1[[#This Row],[Т10]]</f>
        <v>3551.5262296274304</v>
      </c>
      <c r="CM145" s="65">
        <f>Таблица1[[#This Row],[Т12]]-Таблица1[[#This Row],[Т9]]</f>
        <v>5160.4496968933381</v>
      </c>
      <c r="CN145" s="65">
        <f>Таблица1[[#This Row],[Т12]]-Таблица1[[#This Row],[Т8]]</f>
        <v>6263.2501157727093</v>
      </c>
      <c r="CO145" s="65">
        <f>Таблица1[[#This Row],[Т12]]-Таблица1[[#This Row],[Т7]]</f>
        <v>7013.3501157728024</v>
      </c>
      <c r="CP145" s="65">
        <f>Таблица1[[#This Row],[Т12]]-Таблица1[[#This Row],[Т6]]</f>
        <v>8140.4353763046674</v>
      </c>
      <c r="CQ145" s="65">
        <f>Таблица1[[#This Row],[Т12]]-Таблица1[[#This Row],[Т5]]</f>
        <v>9985.0953790149651</v>
      </c>
      <c r="CR145" s="65">
        <f>Таблица1[[#This Row],[Т12]]-Таблица1[[#This Row],[Т4]]</f>
        <v>11112.102847433649</v>
      </c>
      <c r="CS145" s="65">
        <f>Таблица1[[#This Row],[Т12]]-Таблица1[[#This Row],[Т3]]</f>
        <v>14834.102847433649</v>
      </c>
      <c r="CT145" s="65">
        <f>Таблица1[[#This Row],[Т12]]-Таблица1[[#This Row],[Т2]]</f>
        <v>15898.272502944339</v>
      </c>
      <c r="CU145" s="65">
        <f>Таблица1[[#This Row],[Т12]]-Таблица1[[#This Row],[Т1]]</f>
        <v>17784.57231931109</v>
      </c>
      <c r="CV145" s="65">
        <f>Таблица1[[#This Row],[Lкан_леб,мм]]+Таблица1[[#This Row],[Lкан_дуг, мм]]+Таблица1[[#This Row],[Lкан_прям, мм]]</f>
        <v>3528386.841860381</v>
      </c>
      <c r="CW145" s="60">
        <f>3511128.4-(Таблица1[[#This Row],[Lкан_леб,мм]]+Таблица1[[#This Row],[∆Lлеб из за стрел]])</f>
        <v>526.13045893004164</v>
      </c>
    </row>
    <row r="146" spans="1:101" x14ac:dyDescent="0.25">
      <c r="A146">
        <v>145</v>
      </c>
      <c r="B146">
        <v>123.44966442952973</v>
      </c>
      <c r="C146">
        <v>-33.459664429529738</v>
      </c>
      <c r="D146">
        <v>-4818.8891954846758</v>
      </c>
      <c r="E146">
        <v>5323.2581178334767</v>
      </c>
      <c r="F146">
        <v>-4101.5223750340765</v>
      </c>
      <c r="G146">
        <v>4560.1329020814364</v>
      </c>
      <c r="H146">
        <v>-4101.3896854846762</v>
      </c>
      <c r="I146">
        <v>4001.5781178337652</v>
      </c>
      <c r="J146">
        <v>1321.679999999712</v>
      </c>
      <c r="K146">
        <v>11046.218339491666</v>
      </c>
      <c r="L146">
        <v>6699.4014833161527</v>
      </c>
      <c r="M146">
        <v>3510641.2220484307</v>
      </c>
      <c r="N146">
        <v>0</v>
      </c>
      <c r="O146">
        <v>8</v>
      </c>
      <c r="P146">
        <v>-3322.5</v>
      </c>
      <c r="Q146">
        <v>-2811.96</v>
      </c>
      <c r="R146">
        <v>-3280</v>
      </c>
      <c r="S146">
        <v>-914.66</v>
      </c>
      <c r="T146">
        <v>-7002</v>
      </c>
      <c r="U146">
        <v>520.34</v>
      </c>
      <c r="V146">
        <v>-7002.1</v>
      </c>
      <c r="W146">
        <v>2365</v>
      </c>
      <c r="X146">
        <v>-6252</v>
      </c>
      <c r="Y146">
        <v>3800</v>
      </c>
      <c r="Z146">
        <v>-4818.8891954846758</v>
      </c>
      <c r="AA146">
        <v>5323.2581178334767</v>
      </c>
      <c r="AB146">
        <v>0</v>
      </c>
      <c r="AC146">
        <v>1064.1696555107644</v>
      </c>
      <c r="AD146">
        <v>1127.0074684186504</v>
      </c>
      <c r="AE146">
        <v>1127.0852605320265</v>
      </c>
      <c r="AF146">
        <v>1127.9367518879581</v>
      </c>
      <c r="AG146">
        <v>2253.2023469667533</v>
      </c>
      <c r="AH146">
        <v>1886.2998163666878</v>
      </c>
      <c r="AI146">
        <v>3721.9999999999995</v>
      </c>
      <c r="AJ146">
        <v>1844.6600027105269</v>
      </c>
      <c r="AK146">
        <v>750.10000000000059</v>
      </c>
      <c r="AL146">
        <v>1521.4785149860463</v>
      </c>
      <c r="AM146">
        <v>1321.6800054284049</v>
      </c>
      <c r="AN146">
        <v>-95.021003558665456</v>
      </c>
      <c r="AO146">
        <v>-180</v>
      </c>
      <c r="AP146">
        <v>-90.003106034687008</v>
      </c>
      <c r="AQ146">
        <v>1.2722218725854067E-14</v>
      </c>
      <c r="AR146">
        <v>-90.071101659755655</v>
      </c>
      <c r="AS146">
        <v>89.999999566492818</v>
      </c>
      <c r="AT146">
        <v>-2400.1625746957502</v>
      </c>
      <c r="AU146">
        <v>-3280</v>
      </c>
      <c r="AV146">
        <v>-7719.4999989457119</v>
      </c>
      <c r="AW146">
        <v>-7002.1</v>
      </c>
      <c r="AX146">
        <v>-5534.5005524666494</v>
      </c>
      <c r="AY146">
        <v>-4101.3891954846758</v>
      </c>
      <c r="AZ146">
        <v>-2730.9252207921031</v>
      </c>
      <c r="BA146">
        <v>-197.16</v>
      </c>
      <c r="BB146">
        <v>520.3011039433311</v>
      </c>
      <c r="BC146">
        <v>3082.5000000000005</v>
      </c>
      <c r="BD146">
        <v>3800.8903871840907</v>
      </c>
      <c r="BE146">
        <v>5323.2581232621733</v>
      </c>
      <c r="BF146">
        <v>-2565.2532760267472</v>
      </c>
      <c r="BG146">
        <v>-7002</v>
      </c>
      <c r="BH146">
        <v>-7719.5999989457123</v>
      </c>
      <c r="BI146">
        <v>-6252</v>
      </c>
      <c r="BJ146">
        <v>-5536.3886430180255</v>
      </c>
      <c r="BK146">
        <v>-4101.389185484677</v>
      </c>
      <c r="BL146">
        <v>-851.86373761518519</v>
      </c>
      <c r="BM146">
        <v>-197.16</v>
      </c>
      <c r="BN146">
        <v>2364.9611039433312</v>
      </c>
      <c r="BO146">
        <v>3082.5000000000005</v>
      </c>
      <c r="BP146">
        <v>5322.3677306493873</v>
      </c>
      <c r="BQ146">
        <v>4001.5781178337688</v>
      </c>
      <c r="BR146">
        <v>0</v>
      </c>
      <c r="BS146">
        <v>84.97899644133453</v>
      </c>
      <c r="BT146">
        <v>89.996893965312992</v>
      </c>
      <c r="BU146">
        <v>90.003106034687022</v>
      </c>
      <c r="BV146">
        <v>90.071101659755669</v>
      </c>
      <c r="BW146">
        <v>179.92889877375151</v>
      </c>
      <c r="BX146" s="69">
        <f>Таблица1[[#This Row],[Lкан_леб,мм]]</f>
        <v>3510641.2220484307</v>
      </c>
      <c r="BY146" s="65">
        <f>Таблица1[[#This Row],[Т1]]+Таблица1[[#This Row],[Lпрям1, мм]]</f>
        <v>3512527.5218647975</v>
      </c>
      <c r="BZ146" s="65">
        <f>Таблица1[[#This Row],[Т2]]+Таблица1[[#This Row],[Lдуг 2,мм]]</f>
        <v>3513591.6915203081</v>
      </c>
      <c r="CA146" s="65">
        <f>Таблица1[[#This Row],[Т3]]+Таблица1[[#This Row],[Lпрям2, мм]]</f>
        <v>3517313.6915203081</v>
      </c>
      <c r="CB146" s="65">
        <f>Таблица1[[#This Row],[Т4]]+Таблица1[[#This Row],[Lдуг 3,мм]]</f>
        <v>3518440.6989887268</v>
      </c>
      <c r="CC146" s="65">
        <f>Таблица1[[#This Row],[Т5]]+Таблица1[[#This Row],[Lпрям3, мм]]</f>
        <v>3520285.3589914371</v>
      </c>
      <c r="CD146" s="65">
        <f>Таблица1[[#This Row],[Т6]]+Таблица1[[#This Row],[Lдуг 4,мм]]</f>
        <v>3521412.444251969</v>
      </c>
      <c r="CE146" s="65">
        <f>Таблица1[[#This Row],[Т7]]+Таблица1[[#This Row],[Lпрям4, мм]]</f>
        <v>3522162.5442519691</v>
      </c>
      <c r="CF146" s="72">
        <f>Таблица1[[#This Row],[Т8]]+Таблица1[[#This Row],[Lдуг 5,мм]]</f>
        <v>3523290.4810038572</v>
      </c>
      <c r="CG146" s="65">
        <f>Таблица1[[#This Row],[Т9]]+Таблица1[[#This Row],[Lпрям5, мм]]</f>
        <v>3524811.9595188433</v>
      </c>
      <c r="CH146" s="65">
        <f>Таблица1[[#This Row],[Т10]]+Таблица1[[#This Row],[Lдуг 6,мм]]</f>
        <v>3527065.1618658099</v>
      </c>
      <c r="CI146" s="66">
        <f>Таблица1[[#This Row],[Т11]]+Таблица1[[#This Row],[Lпрям6, мм]]</f>
        <v>3528386.8418712383</v>
      </c>
      <c r="CJ146" s="64">
        <f>Таблица1[[#This Row],[Т12]]-Таблица1[[#This Row],[Т12]]</f>
        <v>0</v>
      </c>
      <c r="CK146" s="65">
        <f>Таблица1[[#This Row],[Т12]]-Таблица1[[#This Row],[Т11]]</f>
        <v>1321.6800054283813</v>
      </c>
      <c r="CL146" s="65">
        <f>Таблица1[[#This Row],[Т12]]-Таблица1[[#This Row],[Т10]]</f>
        <v>3574.8823523949832</v>
      </c>
      <c r="CM146" s="65">
        <f>Таблица1[[#This Row],[Т12]]-Таблица1[[#This Row],[Т9]]</f>
        <v>5096.3608673810959</v>
      </c>
      <c r="CN146" s="65">
        <f>Таблица1[[#This Row],[Т12]]-Таблица1[[#This Row],[Т8]]</f>
        <v>6224.2976192692295</v>
      </c>
      <c r="CO146" s="65">
        <f>Таблица1[[#This Row],[Т12]]-Таблица1[[#This Row],[Т7]]</f>
        <v>6974.3976192693226</v>
      </c>
      <c r="CP146" s="65">
        <f>Таблица1[[#This Row],[Т12]]-Таблица1[[#This Row],[Т6]]</f>
        <v>8101.4828798011877</v>
      </c>
      <c r="CQ146" s="65">
        <f>Таблица1[[#This Row],[Т12]]-Таблица1[[#This Row],[Т5]]</f>
        <v>9946.1428825114854</v>
      </c>
      <c r="CR146" s="65">
        <f>Таблица1[[#This Row],[Т12]]-Таблица1[[#This Row],[Т4]]</f>
        <v>11073.150350930169</v>
      </c>
      <c r="CS146" s="65">
        <f>Таблица1[[#This Row],[Т12]]-Таблица1[[#This Row],[Т3]]</f>
        <v>14795.150350930169</v>
      </c>
      <c r="CT146" s="65">
        <f>Таблица1[[#This Row],[Т12]]-Таблица1[[#This Row],[Т2]]</f>
        <v>15859.320006440859</v>
      </c>
      <c r="CU146" s="65">
        <f>Таблица1[[#This Row],[Т12]]-Таблица1[[#This Row],[Т1]]</f>
        <v>17745.61982280761</v>
      </c>
      <c r="CV146" s="65">
        <f>Таблица1[[#This Row],[Lкан_леб,мм]]+Таблица1[[#This Row],[Lкан_дуг, мм]]+Таблица1[[#This Row],[Lкан_прям, мм]]</f>
        <v>3528386.8418712383</v>
      </c>
      <c r="CW146" s="60">
        <f>3511128.4-(Таблица1[[#This Row],[Lкан_леб,мм]]+Таблица1[[#This Row],[∆Lлеб из за стрел]])</f>
        <v>487.17795156920329</v>
      </c>
    </row>
    <row r="147" spans="1:101" x14ac:dyDescent="0.25">
      <c r="A147">
        <v>146</v>
      </c>
      <c r="B147">
        <v>123.95973154362369</v>
      </c>
      <c r="C147">
        <v>-33.969731543623695</v>
      </c>
      <c r="D147">
        <v>-4873.9929264623197</v>
      </c>
      <c r="E147">
        <v>5286.5019693450959</v>
      </c>
      <c r="F147">
        <v>-4156.6261060117204</v>
      </c>
      <c r="G147">
        <v>4523.3767535930556</v>
      </c>
      <c r="H147">
        <v>-4156.4934164623201</v>
      </c>
      <c r="I147">
        <v>3964.8219693455339</v>
      </c>
      <c r="J147">
        <v>1321.6799999995619</v>
      </c>
      <c r="K147">
        <v>10956.300720725651</v>
      </c>
      <c r="L147">
        <v>6699.4014833161527</v>
      </c>
      <c r="M147">
        <v>3510731.1396671967</v>
      </c>
      <c r="N147">
        <v>0</v>
      </c>
      <c r="O147">
        <v>8</v>
      </c>
      <c r="P147">
        <v>-3322.5</v>
      </c>
      <c r="Q147">
        <v>-2811.96</v>
      </c>
      <c r="R147">
        <v>-3280</v>
      </c>
      <c r="S147">
        <v>-914.66</v>
      </c>
      <c r="T147">
        <v>-7002</v>
      </c>
      <c r="U147">
        <v>520.34</v>
      </c>
      <c r="V147">
        <v>-7002.1</v>
      </c>
      <c r="W147">
        <v>2365</v>
      </c>
      <c r="X147">
        <v>-6252</v>
      </c>
      <c r="Y147">
        <v>3800</v>
      </c>
      <c r="Z147">
        <v>-4873.9929264623197</v>
      </c>
      <c r="AA147">
        <v>5286.5019693450959</v>
      </c>
      <c r="AB147">
        <v>0</v>
      </c>
      <c r="AC147">
        <v>1064.1696555107644</v>
      </c>
      <c r="AD147">
        <v>1127.0074684186504</v>
      </c>
      <c r="AE147">
        <v>1127.0852605320265</v>
      </c>
      <c r="AF147">
        <v>1155.0699048571978</v>
      </c>
      <c r="AG147">
        <v>2226.069193997514</v>
      </c>
      <c r="AH147">
        <v>1886.2998163666878</v>
      </c>
      <c r="AI147">
        <v>3721.9999999999995</v>
      </c>
      <c r="AJ147">
        <v>1844.6600027105269</v>
      </c>
      <c r="AK147">
        <v>750.10000000000059</v>
      </c>
      <c r="AL147">
        <v>1431.5608962201816</v>
      </c>
      <c r="AM147">
        <v>1321.6800054282544</v>
      </c>
      <c r="AN147">
        <v>-95.021003558665456</v>
      </c>
      <c r="AO147">
        <v>-180</v>
      </c>
      <c r="AP147">
        <v>-90.003106034687008</v>
      </c>
      <c r="AQ147">
        <v>1.2722218725854067E-14</v>
      </c>
      <c r="AR147">
        <v>-92.237812670236892</v>
      </c>
      <c r="AS147">
        <v>89.999999566492818</v>
      </c>
      <c r="AT147">
        <v>-2400.1625746957502</v>
      </c>
      <c r="AU147">
        <v>-3280</v>
      </c>
      <c r="AV147">
        <v>-7719.4999989457119</v>
      </c>
      <c r="AW147">
        <v>-7002.1</v>
      </c>
      <c r="AX147">
        <v>-5535.0471909332809</v>
      </c>
      <c r="AY147">
        <v>-4156.4929264623197</v>
      </c>
      <c r="AZ147">
        <v>-2730.9252207921031</v>
      </c>
      <c r="BA147">
        <v>-197.16</v>
      </c>
      <c r="BB147">
        <v>520.3011039433311</v>
      </c>
      <c r="BC147">
        <v>3082.5000000000005</v>
      </c>
      <c r="BD147">
        <v>3828.0164161045141</v>
      </c>
      <c r="BE147">
        <v>5286.5019747737924</v>
      </c>
      <c r="BF147">
        <v>-2565.2532760267472</v>
      </c>
      <c r="BG147">
        <v>-7002</v>
      </c>
      <c r="BH147">
        <v>-7719.5999989457123</v>
      </c>
      <c r="BI147">
        <v>-6252</v>
      </c>
      <c r="BJ147">
        <v>-5590.9457355290378</v>
      </c>
      <c r="BK147">
        <v>-4156.49291646232</v>
      </c>
      <c r="BL147">
        <v>-851.86373761518519</v>
      </c>
      <c r="BM147">
        <v>-197.16</v>
      </c>
      <c r="BN147">
        <v>2364.9611039433312</v>
      </c>
      <c r="BO147">
        <v>3082.5000000000005</v>
      </c>
      <c r="BP147">
        <v>5258.4855532405818</v>
      </c>
      <c r="BQ147">
        <v>3964.821969345538</v>
      </c>
      <c r="BR147">
        <v>0</v>
      </c>
      <c r="BS147">
        <v>84.97899644133453</v>
      </c>
      <c r="BT147">
        <v>89.996893965312992</v>
      </c>
      <c r="BU147">
        <v>90.003106034687022</v>
      </c>
      <c r="BV147">
        <v>92.237812670236906</v>
      </c>
      <c r="BW147">
        <v>177.76218776327028</v>
      </c>
      <c r="BX147" s="69">
        <f>Таблица1[[#This Row],[Lкан_леб,мм]]</f>
        <v>3510731.1396671967</v>
      </c>
      <c r="BY147" s="65">
        <f>Таблица1[[#This Row],[Т1]]+Таблица1[[#This Row],[Lпрям1, мм]]</f>
        <v>3512617.4394835634</v>
      </c>
      <c r="BZ147" s="65">
        <f>Таблица1[[#This Row],[Т2]]+Таблица1[[#This Row],[Lдуг 2,мм]]</f>
        <v>3513681.6091390741</v>
      </c>
      <c r="CA147" s="65">
        <f>Таблица1[[#This Row],[Т3]]+Таблица1[[#This Row],[Lпрям2, мм]]</f>
        <v>3517403.6091390741</v>
      </c>
      <c r="CB147" s="65">
        <f>Таблица1[[#This Row],[Т4]]+Таблица1[[#This Row],[Lдуг 3,мм]]</f>
        <v>3518530.6166074928</v>
      </c>
      <c r="CC147" s="65">
        <f>Таблица1[[#This Row],[Т5]]+Таблица1[[#This Row],[Lпрям3, мм]]</f>
        <v>3520375.2766102031</v>
      </c>
      <c r="CD147" s="65">
        <f>Таблица1[[#This Row],[Т6]]+Таблица1[[#This Row],[Lдуг 4,мм]]</f>
        <v>3521502.361870735</v>
      </c>
      <c r="CE147" s="65">
        <f>Таблица1[[#This Row],[Т7]]+Таблица1[[#This Row],[Lпрям4, мм]]</f>
        <v>3522252.461870735</v>
      </c>
      <c r="CF147" s="72">
        <f>Таблица1[[#This Row],[Т8]]+Таблица1[[#This Row],[Lдуг 5,мм]]</f>
        <v>3523407.5317755924</v>
      </c>
      <c r="CG147" s="65">
        <f>Таблица1[[#This Row],[Т9]]+Таблица1[[#This Row],[Lпрям5, мм]]</f>
        <v>3524839.0926718125</v>
      </c>
      <c r="CH147" s="65">
        <f>Таблица1[[#This Row],[Т10]]+Таблица1[[#This Row],[Lдуг 6,мм]]</f>
        <v>3527065.1618658099</v>
      </c>
      <c r="CI147" s="66">
        <f>Таблица1[[#This Row],[Т11]]+Таблица1[[#This Row],[Lпрям6, мм]]</f>
        <v>3528386.8418712383</v>
      </c>
      <c r="CJ147" s="64">
        <f>Таблица1[[#This Row],[Т12]]-Таблица1[[#This Row],[Т12]]</f>
        <v>0</v>
      </c>
      <c r="CK147" s="65">
        <f>Таблица1[[#This Row],[Т12]]-Таблица1[[#This Row],[Т11]]</f>
        <v>1321.6800054283813</v>
      </c>
      <c r="CL147" s="65">
        <f>Таблица1[[#This Row],[Т12]]-Таблица1[[#This Row],[Т10]]</f>
        <v>3547.7491994258016</v>
      </c>
      <c r="CM147" s="65">
        <f>Таблица1[[#This Row],[Т12]]-Таблица1[[#This Row],[Т9]]</f>
        <v>4979.310095645953</v>
      </c>
      <c r="CN147" s="65">
        <f>Таблица1[[#This Row],[Т12]]-Таблица1[[#This Row],[Т8]]</f>
        <v>6134.3800005032681</v>
      </c>
      <c r="CO147" s="65">
        <f>Таблица1[[#This Row],[Т12]]-Таблица1[[#This Row],[Т7]]</f>
        <v>6884.4800005033612</v>
      </c>
      <c r="CP147" s="65">
        <f>Таблица1[[#This Row],[Т12]]-Таблица1[[#This Row],[Т6]]</f>
        <v>8011.5652610352263</v>
      </c>
      <c r="CQ147" s="65">
        <f>Таблица1[[#This Row],[Т12]]-Таблица1[[#This Row],[Т5]]</f>
        <v>9856.225263745524</v>
      </c>
      <c r="CR147" s="65">
        <f>Таблица1[[#This Row],[Т12]]-Таблица1[[#This Row],[Т4]]</f>
        <v>10983.232732164208</v>
      </c>
      <c r="CS147" s="65">
        <f>Таблица1[[#This Row],[Т12]]-Таблица1[[#This Row],[Т3]]</f>
        <v>14705.232732164208</v>
      </c>
      <c r="CT147" s="65">
        <f>Таблица1[[#This Row],[Т12]]-Таблица1[[#This Row],[Т2]]</f>
        <v>15769.402387674898</v>
      </c>
      <c r="CU147" s="65">
        <f>Таблица1[[#This Row],[Т12]]-Таблица1[[#This Row],[Т1]]</f>
        <v>17655.702204041649</v>
      </c>
      <c r="CV147" s="65">
        <f>Таблица1[[#This Row],[Lкан_леб,мм]]+Таблица1[[#This Row],[Lкан_дуг, мм]]+Таблица1[[#This Row],[Lкан_прям, мм]]</f>
        <v>3528386.8418712383</v>
      </c>
      <c r="CW147" s="60">
        <f>3511128.4-(Таблица1[[#This Row],[Lкан_леб,мм]]+Таблица1[[#This Row],[∆Lлеб из за стрел]])</f>
        <v>397.26033280324191</v>
      </c>
    </row>
    <row r="148" spans="1:101" x14ac:dyDescent="0.25">
      <c r="A148">
        <v>147</v>
      </c>
      <c r="B148">
        <v>124.46979865771765</v>
      </c>
      <c r="C148">
        <v>-34.479798657717645</v>
      </c>
      <c r="D148">
        <v>-4928.7672621216625</v>
      </c>
      <c r="E148">
        <v>5249.2567310932855</v>
      </c>
      <c r="F148">
        <v>-4211.4004416710632</v>
      </c>
      <c r="G148">
        <v>4486.1315153412443</v>
      </c>
      <c r="H148">
        <v>-4211.2677521216629</v>
      </c>
      <c r="I148">
        <v>3927.5767310935275</v>
      </c>
      <c r="J148">
        <v>1321.6799999997577</v>
      </c>
      <c r="K148">
        <v>10863.42012659881</v>
      </c>
      <c r="L148">
        <v>6699.4014833161527</v>
      </c>
      <c r="M148">
        <v>3510824.0202613231</v>
      </c>
      <c r="N148">
        <v>0</v>
      </c>
      <c r="O148">
        <v>8</v>
      </c>
      <c r="P148">
        <v>-3322.5</v>
      </c>
      <c r="Q148">
        <v>-2811.96</v>
      </c>
      <c r="R148">
        <v>-3280</v>
      </c>
      <c r="S148">
        <v>-914.66</v>
      </c>
      <c r="T148">
        <v>-7002</v>
      </c>
      <c r="U148">
        <v>520.34</v>
      </c>
      <c r="V148">
        <v>-7002.1</v>
      </c>
      <c r="W148">
        <v>2365</v>
      </c>
      <c r="X148">
        <v>-6252</v>
      </c>
      <c r="Y148">
        <v>3800</v>
      </c>
      <c r="Z148">
        <v>-4928.7672621216625</v>
      </c>
      <c r="AA148">
        <v>5249.2567310932855</v>
      </c>
      <c r="AB148">
        <v>0</v>
      </c>
      <c r="AC148">
        <v>1064.1696555107644</v>
      </c>
      <c r="AD148">
        <v>1127.0074684186504</v>
      </c>
      <c r="AE148">
        <v>1127.0852605320265</v>
      </c>
      <c r="AF148">
        <v>1184.5441412075136</v>
      </c>
      <c r="AG148">
        <v>2196.594957647198</v>
      </c>
      <c r="AH148">
        <v>1886.2998163666878</v>
      </c>
      <c r="AI148">
        <v>3721.9999999999995</v>
      </c>
      <c r="AJ148">
        <v>1844.6600027105269</v>
      </c>
      <c r="AK148">
        <v>750.10000000000059</v>
      </c>
      <c r="AL148">
        <v>1338.6803020931457</v>
      </c>
      <c r="AM148">
        <v>1321.6800054284504</v>
      </c>
      <c r="AN148">
        <v>-95.021003558665456</v>
      </c>
      <c r="AO148">
        <v>-180</v>
      </c>
      <c r="AP148">
        <v>-90.003106034687008</v>
      </c>
      <c r="AQ148">
        <v>1.2722218725854067E-14</v>
      </c>
      <c r="AR148">
        <v>-94.591470297058038</v>
      </c>
      <c r="AS148">
        <v>89.999999566492818</v>
      </c>
      <c r="AT148">
        <v>-2400.1625746957502</v>
      </c>
      <c r="AU148">
        <v>-3280</v>
      </c>
      <c r="AV148">
        <v>-7719.4999989457119</v>
      </c>
      <c r="AW148">
        <v>-7002.1</v>
      </c>
      <c r="AX148">
        <v>-5536.8025961663898</v>
      </c>
      <c r="AY148">
        <v>-4211.2672621216625</v>
      </c>
      <c r="AZ148">
        <v>-2730.9252207921031</v>
      </c>
      <c r="BA148">
        <v>-197.16</v>
      </c>
      <c r="BB148">
        <v>520.3011039433311</v>
      </c>
      <c r="BC148">
        <v>3082.5000000000005</v>
      </c>
      <c r="BD148">
        <v>3857.4362564036396</v>
      </c>
      <c r="BE148">
        <v>5249.256736521982</v>
      </c>
      <c r="BF148">
        <v>-2565.2532760267472</v>
      </c>
      <c r="BG148">
        <v>-7002</v>
      </c>
      <c r="BH148">
        <v>-7719.5999989457123</v>
      </c>
      <c r="BI148">
        <v>-6252</v>
      </c>
      <c r="BJ148">
        <v>-5643.9646659552727</v>
      </c>
      <c r="BK148">
        <v>-4211.2672521216637</v>
      </c>
      <c r="BL148">
        <v>-851.86373761518519</v>
      </c>
      <c r="BM148">
        <v>-197.16</v>
      </c>
      <c r="BN148">
        <v>2364.9611039433312</v>
      </c>
      <c r="BO148">
        <v>3082.5000000000005</v>
      </c>
      <c r="BP148">
        <v>5191.8204746896463</v>
      </c>
      <c r="BQ148">
        <v>3927.5767310935316</v>
      </c>
      <c r="BR148">
        <v>0</v>
      </c>
      <c r="BS148">
        <v>84.97899644133453</v>
      </c>
      <c r="BT148">
        <v>89.996893965312992</v>
      </c>
      <c r="BU148">
        <v>90.003106034687022</v>
      </c>
      <c r="BV148">
        <v>94.591470297058052</v>
      </c>
      <c r="BW148">
        <v>175.40853013644912</v>
      </c>
      <c r="BX148" s="69">
        <f>Таблица1[[#This Row],[Lкан_леб,мм]]</f>
        <v>3510824.0202613231</v>
      </c>
      <c r="BY148" s="65">
        <f>Таблица1[[#This Row],[Т1]]+Таблица1[[#This Row],[Lпрям1, мм]]</f>
        <v>3512710.3200776898</v>
      </c>
      <c r="BZ148" s="65">
        <f>Таблица1[[#This Row],[Т2]]+Таблица1[[#This Row],[Lдуг 2,мм]]</f>
        <v>3513774.4897332005</v>
      </c>
      <c r="CA148" s="65">
        <f>Таблица1[[#This Row],[Т3]]+Таблица1[[#This Row],[Lпрям2, мм]]</f>
        <v>3517496.4897332005</v>
      </c>
      <c r="CB148" s="65">
        <f>Таблица1[[#This Row],[Т4]]+Таблица1[[#This Row],[Lдуг 3,мм]]</f>
        <v>3518623.4972016192</v>
      </c>
      <c r="CC148" s="65">
        <f>Таблица1[[#This Row],[Т5]]+Таблица1[[#This Row],[Lпрям3, мм]]</f>
        <v>3520468.1572043295</v>
      </c>
      <c r="CD148" s="65">
        <f>Таблица1[[#This Row],[Т6]]+Таблица1[[#This Row],[Lдуг 4,мм]]</f>
        <v>3521595.2424648614</v>
      </c>
      <c r="CE148" s="65">
        <f>Таблица1[[#This Row],[Т7]]+Таблица1[[#This Row],[Lпрям4, мм]]</f>
        <v>3522345.3424648615</v>
      </c>
      <c r="CF148" s="72">
        <f>Таблица1[[#This Row],[Т8]]+Таблица1[[#This Row],[Lдуг 5,мм]]</f>
        <v>3523529.8866060688</v>
      </c>
      <c r="CG148" s="65">
        <f>Таблица1[[#This Row],[Т9]]+Таблица1[[#This Row],[Lпрям5, мм]]</f>
        <v>3524868.5669081621</v>
      </c>
      <c r="CH148" s="65">
        <f>Таблица1[[#This Row],[Т10]]+Таблица1[[#This Row],[Lдуг 6,мм]]</f>
        <v>3527065.1618658095</v>
      </c>
      <c r="CI148" s="66">
        <f>Таблица1[[#This Row],[Т11]]+Таблица1[[#This Row],[Lпрям6, мм]]</f>
        <v>3528386.8418712378</v>
      </c>
      <c r="CJ148" s="64">
        <f>Таблица1[[#This Row],[Т12]]-Таблица1[[#This Row],[Т12]]</f>
        <v>0</v>
      </c>
      <c r="CK148" s="65">
        <f>Таблица1[[#This Row],[Т12]]-Таблица1[[#This Row],[Т11]]</f>
        <v>1321.6800054283813</v>
      </c>
      <c r="CL148" s="65">
        <f>Таблица1[[#This Row],[Т12]]-Таблица1[[#This Row],[Т10]]</f>
        <v>3518.2749630757608</v>
      </c>
      <c r="CM148" s="65">
        <f>Таблица1[[#This Row],[Т12]]-Таблица1[[#This Row],[Т9]]</f>
        <v>4856.9552651690319</v>
      </c>
      <c r="CN148" s="65">
        <f>Таблица1[[#This Row],[Т12]]-Таблица1[[#This Row],[Т8]]</f>
        <v>6041.4994063763879</v>
      </c>
      <c r="CO148" s="65">
        <f>Таблица1[[#This Row],[Т12]]-Таблица1[[#This Row],[Т7]]</f>
        <v>6791.5994063764811</v>
      </c>
      <c r="CP148" s="65">
        <f>Таблица1[[#This Row],[Т12]]-Таблица1[[#This Row],[Т6]]</f>
        <v>7918.6846669083461</v>
      </c>
      <c r="CQ148" s="65">
        <f>Таблица1[[#This Row],[Т12]]-Таблица1[[#This Row],[Т5]]</f>
        <v>9763.3446696186438</v>
      </c>
      <c r="CR148" s="65">
        <f>Таблица1[[#This Row],[Т12]]-Таблица1[[#This Row],[Т4]]</f>
        <v>10890.352138037328</v>
      </c>
      <c r="CS148" s="65">
        <f>Таблица1[[#This Row],[Т12]]-Таблица1[[#This Row],[Т3]]</f>
        <v>14612.352138037328</v>
      </c>
      <c r="CT148" s="65">
        <f>Таблица1[[#This Row],[Т12]]-Таблица1[[#This Row],[Т2]]</f>
        <v>15676.521793548018</v>
      </c>
      <c r="CU148" s="65">
        <f>Таблица1[[#This Row],[Т12]]-Таблица1[[#This Row],[Т1]]</f>
        <v>17562.821609914768</v>
      </c>
      <c r="CV148" s="65">
        <f>Таблица1[[#This Row],[Lкан_леб,мм]]+Таблица1[[#This Row],[Lкан_дуг, мм]]+Таблица1[[#This Row],[Lкан_прям, мм]]</f>
        <v>3528386.8418712378</v>
      </c>
      <c r="CW148" s="60">
        <f>3511128.4-(Таблица1[[#This Row],[Lкан_леб,мм]]+Таблица1[[#This Row],[∆Lлеб из за стрел]])</f>
        <v>304.3797386768274</v>
      </c>
    </row>
    <row r="149" spans="1:101" x14ac:dyDescent="0.25">
      <c r="A149">
        <v>148</v>
      </c>
      <c r="B149">
        <v>124.9798657718116</v>
      </c>
      <c r="C149">
        <v>-34.989865771811601</v>
      </c>
      <c r="D149">
        <v>-4983.2078615241999</v>
      </c>
      <c r="E149">
        <v>5211.5253548124101</v>
      </c>
      <c r="F149">
        <v>-4265.8410410736005</v>
      </c>
      <c r="G149">
        <v>4448.4001390603698</v>
      </c>
      <c r="H149">
        <v>-4265.7083515241993</v>
      </c>
      <c r="I149">
        <v>3889.8453548125435</v>
      </c>
      <c r="J149">
        <v>1321.6799999998668</v>
      </c>
      <c r="K149">
        <v>10766.920293655203</v>
      </c>
      <c r="L149">
        <v>6699.4014833161527</v>
      </c>
      <c r="M149">
        <v>3510920.5200942671</v>
      </c>
      <c r="N149">
        <v>0</v>
      </c>
      <c r="O149">
        <v>8</v>
      </c>
      <c r="P149">
        <v>-3322.5</v>
      </c>
      <c r="Q149">
        <v>-2811.96</v>
      </c>
      <c r="R149">
        <v>-3280</v>
      </c>
      <c r="S149">
        <v>-914.66</v>
      </c>
      <c r="T149">
        <v>-7002</v>
      </c>
      <c r="U149">
        <v>520.34</v>
      </c>
      <c r="V149">
        <v>-7002.1</v>
      </c>
      <c r="W149">
        <v>2365</v>
      </c>
      <c r="X149">
        <v>-6252</v>
      </c>
      <c r="Y149">
        <v>3800</v>
      </c>
      <c r="Z149">
        <v>-4983.2078615241999</v>
      </c>
      <c r="AA149">
        <v>5211.5253548124101</v>
      </c>
      <c r="AB149">
        <v>0</v>
      </c>
      <c r="AC149">
        <v>1064.1696555107644</v>
      </c>
      <c r="AD149">
        <v>1127.0074684186504</v>
      </c>
      <c r="AE149">
        <v>1127.0852605320265</v>
      </c>
      <c r="AF149">
        <v>1216.8065544351891</v>
      </c>
      <c r="AG149">
        <v>2164.3325444195229</v>
      </c>
      <c r="AH149">
        <v>1886.2998163666878</v>
      </c>
      <c r="AI149">
        <v>3721.9999999999995</v>
      </c>
      <c r="AJ149">
        <v>1844.6600027105269</v>
      </c>
      <c r="AK149">
        <v>750.10000000000059</v>
      </c>
      <c r="AL149">
        <v>1242.180469149429</v>
      </c>
      <c r="AM149">
        <v>1321.6800054285595</v>
      </c>
      <c r="AN149">
        <v>-95.021003558665456</v>
      </c>
      <c r="AO149">
        <v>-180</v>
      </c>
      <c r="AP149">
        <v>-90.003106034687008</v>
      </c>
      <c r="AQ149">
        <v>1.2722218725854067E-14</v>
      </c>
      <c r="AR149">
        <v>-97.167777077340745</v>
      </c>
      <c r="AS149">
        <v>89.999999566492789</v>
      </c>
      <c r="AT149">
        <v>-2400.1625746957502</v>
      </c>
      <c r="AU149">
        <v>-3280</v>
      </c>
      <c r="AV149">
        <v>-7719.4999989457119</v>
      </c>
      <c r="AW149">
        <v>-7002.1</v>
      </c>
      <c r="AX149">
        <v>-5540.1072400176872</v>
      </c>
      <c r="AY149">
        <v>-4265.707861524199</v>
      </c>
      <c r="AZ149">
        <v>-2730.9252207921031</v>
      </c>
      <c r="BA149">
        <v>-197.16</v>
      </c>
      <c r="BB149">
        <v>520.3011039433311</v>
      </c>
      <c r="BC149">
        <v>3082.5000000000005</v>
      </c>
      <c r="BD149">
        <v>3889.5262435533059</v>
      </c>
      <c r="BE149">
        <v>5211.5253602411067</v>
      </c>
      <c r="BF149">
        <v>-2565.2532760267472</v>
      </c>
      <c r="BG149">
        <v>-7002</v>
      </c>
      <c r="BH149">
        <v>-7719.5999989457123</v>
      </c>
      <c r="BI149">
        <v>-6252</v>
      </c>
      <c r="BJ149">
        <v>-5695.1006215065117</v>
      </c>
      <c r="BK149">
        <v>-4265.7078515241992</v>
      </c>
      <c r="BL149">
        <v>-851.86373761518519</v>
      </c>
      <c r="BM149">
        <v>-197.16</v>
      </c>
      <c r="BN149">
        <v>2364.9611039433312</v>
      </c>
      <c r="BO149">
        <v>3082.5000000000005</v>
      </c>
      <c r="BP149">
        <v>5121.9991112591051</v>
      </c>
      <c r="BQ149">
        <v>3889.8453548125476</v>
      </c>
      <c r="BR149">
        <v>0</v>
      </c>
      <c r="BS149">
        <v>84.97899644133453</v>
      </c>
      <c r="BT149">
        <v>89.996893965312992</v>
      </c>
      <c r="BU149">
        <v>90.003106034687022</v>
      </c>
      <c r="BV149">
        <v>97.167777077340759</v>
      </c>
      <c r="BW149">
        <v>172.83222335616645</v>
      </c>
      <c r="BX149" s="69">
        <f>Таблица1[[#This Row],[Lкан_леб,мм]]</f>
        <v>3510920.5200942671</v>
      </c>
      <c r="BY149" s="65">
        <f>Таблица1[[#This Row],[Т1]]+Таблица1[[#This Row],[Lпрям1, мм]]</f>
        <v>3512806.8199106338</v>
      </c>
      <c r="BZ149" s="65">
        <f>Таблица1[[#This Row],[Т2]]+Таблица1[[#This Row],[Lдуг 2,мм]]</f>
        <v>3513870.9895661445</v>
      </c>
      <c r="CA149" s="65">
        <f>Таблица1[[#This Row],[Т3]]+Таблица1[[#This Row],[Lпрям2, мм]]</f>
        <v>3517592.9895661445</v>
      </c>
      <c r="CB149" s="65">
        <f>Таблица1[[#This Row],[Т4]]+Таблица1[[#This Row],[Lдуг 3,мм]]</f>
        <v>3518719.9970345632</v>
      </c>
      <c r="CC149" s="65">
        <f>Таблица1[[#This Row],[Т5]]+Таблица1[[#This Row],[Lпрям3, мм]]</f>
        <v>3520564.6570372735</v>
      </c>
      <c r="CD149" s="65">
        <f>Таблица1[[#This Row],[Т6]]+Таблица1[[#This Row],[Lдуг 4,мм]]</f>
        <v>3521691.7422978054</v>
      </c>
      <c r="CE149" s="65">
        <f>Таблица1[[#This Row],[Т7]]+Таблица1[[#This Row],[Lпрям4, мм]]</f>
        <v>3522441.8422978055</v>
      </c>
      <c r="CF149" s="72">
        <f>Таблица1[[#This Row],[Т8]]+Таблица1[[#This Row],[Lдуг 5,мм]]</f>
        <v>3523658.6488522408</v>
      </c>
      <c r="CG149" s="65">
        <f>Таблица1[[#This Row],[Т9]]+Таблица1[[#This Row],[Lпрям5, мм]]</f>
        <v>3524900.82932139</v>
      </c>
      <c r="CH149" s="65">
        <f>Таблица1[[#This Row],[Т10]]+Таблица1[[#This Row],[Lдуг 6,мм]]</f>
        <v>3527065.1618658095</v>
      </c>
      <c r="CI149" s="66">
        <f>Таблица1[[#This Row],[Т11]]+Таблица1[[#This Row],[Lпрям6, мм]]</f>
        <v>3528386.8418712378</v>
      </c>
      <c r="CJ149" s="64">
        <f>Таблица1[[#This Row],[Т12]]-Таблица1[[#This Row],[Т12]]</f>
        <v>0</v>
      </c>
      <c r="CK149" s="65">
        <f>Таблица1[[#This Row],[Т12]]-Таблица1[[#This Row],[Т11]]</f>
        <v>1321.6800054283813</v>
      </c>
      <c r="CL149" s="65">
        <f>Таблица1[[#This Row],[Т12]]-Таблица1[[#This Row],[Т10]]</f>
        <v>3486.0125498478301</v>
      </c>
      <c r="CM149" s="65">
        <f>Таблица1[[#This Row],[Т12]]-Таблица1[[#This Row],[Т9]]</f>
        <v>4728.1930189970881</v>
      </c>
      <c r="CN149" s="65">
        <f>Таблица1[[#This Row],[Т12]]-Таблица1[[#This Row],[Т8]]</f>
        <v>5944.9995734323747</v>
      </c>
      <c r="CO149" s="65">
        <f>Таблица1[[#This Row],[Т12]]-Таблица1[[#This Row],[Т7]]</f>
        <v>6695.0995734324679</v>
      </c>
      <c r="CP149" s="65">
        <f>Таблица1[[#This Row],[Т12]]-Таблица1[[#This Row],[Т6]]</f>
        <v>7822.1848339643329</v>
      </c>
      <c r="CQ149" s="65">
        <f>Таблица1[[#This Row],[Т12]]-Таблица1[[#This Row],[Т5]]</f>
        <v>9666.8448366746306</v>
      </c>
      <c r="CR149" s="65">
        <f>Таблица1[[#This Row],[Т12]]-Таблица1[[#This Row],[Т4]]</f>
        <v>10793.852305093314</v>
      </c>
      <c r="CS149" s="65">
        <f>Таблица1[[#This Row],[Т12]]-Таблица1[[#This Row],[Т3]]</f>
        <v>14515.852305093314</v>
      </c>
      <c r="CT149" s="65">
        <f>Таблица1[[#This Row],[Т12]]-Таблица1[[#This Row],[Т2]]</f>
        <v>15580.021960604005</v>
      </c>
      <c r="CU149" s="65">
        <f>Таблица1[[#This Row],[Т12]]-Таблица1[[#This Row],[Т1]]</f>
        <v>17466.321776970755</v>
      </c>
      <c r="CV149" s="65">
        <f>Таблица1[[#This Row],[Lкан_леб,мм]]+Таблица1[[#This Row],[Lкан_дуг, мм]]+Таблица1[[#This Row],[Lкан_прям, мм]]</f>
        <v>3528386.8418712383</v>
      </c>
      <c r="CW149" s="60">
        <f>3511128.4-(Таблица1[[#This Row],[Lкан_леб,мм]]+Таблица1[[#This Row],[∆Lлеб из за стрел]])</f>
        <v>207.87990573281422</v>
      </c>
    </row>
    <row r="150" spans="1:101" x14ac:dyDescent="0.25">
      <c r="A150">
        <v>149</v>
      </c>
      <c r="B150">
        <v>125.48993288590556</v>
      </c>
      <c r="C150">
        <v>-35.499932885905558</v>
      </c>
      <c r="D150">
        <v>-5037.3104101804656</v>
      </c>
      <c r="E150">
        <v>5173.3108307639159</v>
      </c>
      <c r="F150">
        <v>-4319.9435897298663</v>
      </c>
      <c r="G150">
        <v>4410.1856150118756</v>
      </c>
      <c r="H150">
        <v>-4319.8109001804651</v>
      </c>
      <c r="I150">
        <v>3851.6308307644049</v>
      </c>
      <c r="J150">
        <v>1321.6799999995112</v>
      </c>
      <c r="K150">
        <v>10665.89206566758</v>
      </c>
      <c r="L150">
        <v>6699.4014833161527</v>
      </c>
      <c r="M150">
        <v>3511021.5483222543</v>
      </c>
      <c r="N150">
        <v>0</v>
      </c>
      <c r="O150">
        <v>8</v>
      </c>
      <c r="P150">
        <v>-3322.5</v>
      </c>
      <c r="Q150">
        <v>-2811.96</v>
      </c>
      <c r="R150">
        <v>-3280</v>
      </c>
      <c r="S150">
        <v>-914.66</v>
      </c>
      <c r="T150">
        <v>-7002</v>
      </c>
      <c r="U150">
        <v>520.34</v>
      </c>
      <c r="V150">
        <v>-7002.1</v>
      </c>
      <c r="W150">
        <v>2365</v>
      </c>
      <c r="X150">
        <v>-6252</v>
      </c>
      <c r="Y150">
        <v>3800</v>
      </c>
      <c r="Z150">
        <v>-5037.3104101804656</v>
      </c>
      <c r="AA150">
        <v>5173.3108307639159</v>
      </c>
      <c r="AB150">
        <v>0</v>
      </c>
      <c r="AC150">
        <v>1064.1696555107644</v>
      </c>
      <c r="AD150">
        <v>1127.0074684186504</v>
      </c>
      <c r="AE150">
        <v>1127.0852605320265</v>
      </c>
      <c r="AF150">
        <v>1252.4568961817295</v>
      </c>
      <c r="AG150">
        <v>2128.6822026729828</v>
      </c>
      <c r="AH150">
        <v>1886.2998163666878</v>
      </c>
      <c r="AI150">
        <v>3721.9999999999995</v>
      </c>
      <c r="AJ150">
        <v>1844.6600027105269</v>
      </c>
      <c r="AK150">
        <v>750.10000000000059</v>
      </c>
      <c r="AL150">
        <v>1141.1522411621622</v>
      </c>
      <c r="AM150">
        <v>1321.6800054282048</v>
      </c>
      <c r="AN150">
        <v>-95.021003558665456</v>
      </c>
      <c r="AO150">
        <v>-180</v>
      </c>
      <c r="AP150">
        <v>-90.003106034687008</v>
      </c>
      <c r="AQ150">
        <v>1.2722218725854067E-14</v>
      </c>
      <c r="AR150">
        <v>-100.01462602546034</v>
      </c>
      <c r="AS150">
        <v>89.999999566492775</v>
      </c>
      <c r="AT150">
        <v>-2400.1625746957502</v>
      </c>
      <c r="AU150">
        <v>-3280</v>
      </c>
      <c r="AV150">
        <v>-7719.4999989457119</v>
      </c>
      <c r="AW150">
        <v>-7002.1</v>
      </c>
      <c r="AX150">
        <v>-5545.4322652671608</v>
      </c>
      <c r="AY150">
        <v>-4319.8104101804647</v>
      </c>
      <c r="AZ150">
        <v>-2730.9252207921031</v>
      </c>
      <c r="BA150">
        <v>-197.16</v>
      </c>
      <c r="BB150">
        <v>520.3011039433311</v>
      </c>
      <c r="BC150">
        <v>3082.5000000000005</v>
      </c>
      <c r="BD150">
        <v>3924.7729387107029</v>
      </c>
      <c r="BE150">
        <v>5173.3108361926134</v>
      </c>
      <c r="BF150">
        <v>-2565.2532760267472</v>
      </c>
      <c r="BG150">
        <v>-7002</v>
      </c>
      <c r="BH150">
        <v>-7719.5999989457123</v>
      </c>
      <c r="BI150">
        <v>-6252</v>
      </c>
      <c r="BJ150">
        <v>-5743.8781449133039</v>
      </c>
      <c r="BK150">
        <v>-4319.810400180465</v>
      </c>
      <c r="BL150">
        <v>-851.86373761518519</v>
      </c>
      <c r="BM150">
        <v>-197.16</v>
      </c>
      <c r="BN150">
        <v>2364.9611039433312</v>
      </c>
      <c r="BO150">
        <v>3082.5000000000005</v>
      </c>
      <c r="BP150">
        <v>5048.537892053213</v>
      </c>
      <c r="BQ150">
        <v>3851.630830764409</v>
      </c>
      <c r="BR150">
        <v>0</v>
      </c>
      <c r="BS150">
        <v>84.97899644133453</v>
      </c>
      <c r="BT150">
        <v>89.996893965312992</v>
      </c>
      <c r="BU150">
        <v>90.003106034687022</v>
      </c>
      <c r="BV150">
        <v>100.01462602546036</v>
      </c>
      <c r="BW150">
        <v>169.98537440804688</v>
      </c>
      <c r="BX150" s="69">
        <f>Таблица1[[#This Row],[Lкан_леб,мм]]</f>
        <v>3511021.5483222543</v>
      </c>
      <c r="BY150" s="65">
        <f>Таблица1[[#This Row],[Т1]]+Таблица1[[#This Row],[Lпрям1, мм]]</f>
        <v>3512907.8481386211</v>
      </c>
      <c r="BZ150" s="65">
        <f>Таблица1[[#This Row],[Т2]]+Таблица1[[#This Row],[Lдуг 2,мм]]</f>
        <v>3513972.0177941318</v>
      </c>
      <c r="CA150" s="65">
        <f>Таблица1[[#This Row],[Т3]]+Таблица1[[#This Row],[Lпрям2, мм]]</f>
        <v>3517694.0177941318</v>
      </c>
      <c r="CB150" s="65">
        <f>Таблица1[[#This Row],[Т4]]+Таблица1[[#This Row],[Lдуг 3,мм]]</f>
        <v>3518821.0252625505</v>
      </c>
      <c r="CC150" s="65">
        <f>Таблица1[[#This Row],[Т5]]+Таблица1[[#This Row],[Lпрям3, мм]]</f>
        <v>3520665.6852652607</v>
      </c>
      <c r="CD150" s="65">
        <f>Таблица1[[#This Row],[Т6]]+Таблица1[[#This Row],[Lдуг 4,мм]]</f>
        <v>3521792.7705257926</v>
      </c>
      <c r="CE150" s="65">
        <f>Таблица1[[#This Row],[Т7]]+Таблица1[[#This Row],[Lпрям4, мм]]</f>
        <v>3522542.8705257927</v>
      </c>
      <c r="CF150" s="72">
        <f>Таблица1[[#This Row],[Т8]]+Таблица1[[#This Row],[Lдуг 5,мм]]</f>
        <v>3523795.3274219744</v>
      </c>
      <c r="CG150" s="65">
        <f>Таблица1[[#This Row],[Т9]]+Таблица1[[#This Row],[Lпрям5, мм]]</f>
        <v>3524936.4796631364</v>
      </c>
      <c r="CH150" s="65">
        <f>Таблица1[[#This Row],[Т10]]+Таблица1[[#This Row],[Lдуг 6,мм]]</f>
        <v>3527065.1618658095</v>
      </c>
      <c r="CI150" s="66">
        <f>Таблица1[[#This Row],[Т11]]+Таблица1[[#This Row],[Lпрям6, мм]]</f>
        <v>3528386.8418712378</v>
      </c>
      <c r="CJ150" s="64">
        <f>Таблица1[[#This Row],[Т12]]-Таблица1[[#This Row],[Т12]]</f>
        <v>0</v>
      </c>
      <c r="CK150" s="65">
        <f>Таблица1[[#This Row],[Т12]]-Таблица1[[#This Row],[Т11]]</f>
        <v>1321.6800054283813</v>
      </c>
      <c r="CL150" s="65">
        <f>Таблица1[[#This Row],[Т12]]-Таблица1[[#This Row],[Т10]]</f>
        <v>3450.3622081014328</v>
      </c>
      <c r="CM150" s="65">
        <f>Таблица1[[#This Row],[Т12]]-Таблица1[[#This Row],[Т9]]</f>
        <v>4591.5144492634572</v>
      </c>
      <c r="CN150" s="65">
        <f>Таблица1[[#This Row],[Т12]]-Таблица1[[#This Row],[Т8]]</f>
        <v>5843.9713454451412</v>
      </c>
      <c r="CO150" s="65">
        <f>Таблица1[[#This Row],[Т12]]-Таблица1[[#This Row],[Т7]]</f>
        <v>6594.0713454452343</v>
      </c>
      <c r="CP150" s="65">
        <f>Таблица1[[#This Row],[Т12]]-Таблица1[[#This Row],[Т6]]</f>
        <v>7721.1566059770994</v>
      </c>
      <c r="CQ150" s="65">
        <f>Таблица1[[#This Row],[Т12]]-Таблица1[[#This Row],[Т5]]</f>
        <v>9565.8166086873971</v>
      </c>
      <c r="CR150" s="65">
        <f>Таблица1[[#This Row],[Т12]]-Таблица1[[#This Row],[Т4]]</f>
        <v>10692.824077106081</v>
      </c>
      <c r="CS150" s="65">
        <f>Таблица1[[#This Row],[Т12]]-Таблица1[[#This Row],[Т3]]</f>
        <v>14414.824077106081</v>
      </c>
      <c r="CT150" s="65">
        <f>Таблица1[[#This Row],[Т12]]-Таблица1[[#This Row],[Т2]]</f>
        <v>15478.993732616771</v>
      </c>
      <c r="CU150" s="65">
        <f>Таблица1[[#This Row],[Т12]]-Таблица1[[#This Row],[Т1]]</f>
        <v>17365.293548983522</v>
      </c>
      <c r="CV150" s="65">
        <f>Таблица1[[#This Row],[Lкан_леб,мм]]+Таблица1[[#This Row],[Lкан_дуг, мм]]+Таблица1[[#This Row],[Lкан_прям, мм]]</f>
        <v>3528386.8418712378</v>
      </c>
      <c r="CW150" s="60">
        <f>3511128.4-(Таблица1[[#This Row],[Lкан_леб,мм]]+Таблица1[[#This Row],[∆Lлеб из за стрел]])</f>
        <v>106.85167774558067</v>
      </c>
    </row>
    <row r="151" spans="1:101" x14ac:dyDescent="0.25">
      <c r="A151">
        <v>150</v>
      </c>
      <c r="B151">
        <v>125.99999999999952</v>
      </c>
      <c r="C151">
        <v>-35.989999999999519</v>
      </c>
      <c r="D151">
        <v>-5090.7616971159277</v>
      </c>
      <c r="E151">
        <v>5134.365732752959</v>
      </c>
      <c r="F151">
        <v>-4373.128539422828</v>
      </c>
      <c r="G151">
        <v>4371.4909717473092</v>
      </c>
      <c r="H151">
        <v>-4373.2621871159281</v>
      </c>
      <c r="I151">
        <v>3812.6857327532252</v>
      </c>
      <c r="J151">
        <v>1321.6799999997343</v>
      </c>
      <c r="K151">
        <v>10559.042152082264</v>
      </c>
      <c r="L151">
        <v>6699.4014833161527</v>
      </c>
      <c r="M151">
        <v>3511128.3982358398</v>
      </c>
      <c r="N151">
        <v>0</v>
      </c>
      <c r="O151">
        <v>8</v>
      </c>
      <c r="P151">
        <v>-3322.5</v>
      </c>
      <c r="Q151">
        <v>-2811.96</v>
      </c>
      <c r="R151">
        <v>-3280</v>
      </c>
      <c r="S151">
        <v>-914.66</v>
      </c>
      <c r="T151">
        <v>-7002</v>
      </c>
      <c r="U151">
        <v>520.34</v>
      </c>
      <c r="V151">
        <v>-7002.1</v>
      </c>
      <c r="W151">
        <v>2365</v>
      </c>
      <c r="X151">
        <v>-6252</v>
      </c>
      <c r="Y151">
        <v>3800</v>
      </c>
      <c r="Z151">
        <v>-5090.7616971159277</v>
      </c>
      <c r="AA151">
        <v>5134.365732752959</v>
      </c>
      <c r="AB151">
        <v>0</v>
      </c>
      <c r="AC151">
        <v>1064.1696555107644</v>
      </c>
      <c r="AD151">
        <v>1127.0074684186504</v>
      </c>
      <c r="AE151">
        <v>1127.0852605320265</v>
      </c>
      <c r="AF151">
        <v>1292.1656252013574</v>
      </c>
      <c r="AG151">
        <v>2088.9734736533542</v>
      </c>
      <c r="AH151">
        <v>1886.2998163666878</v>
      </c>
      <c r="AI151">
        <v>3721.9999999999995</v>
      </c>
      <c r="AJ151">
        <v>1844.6600027105269</v>
      </c>
      <c r="AK151">
        <v>750.10000000000059</v>
      </c>
      <c r="AL151">
        <v>1034.3023275766234</v>
      </c>
      <c r="AM151">
        <v>1321.6800054284267</v>
      </c>
      <c r="AN151">
        <v>-95.021003558665456</v>
      </c>
      <c r="AO151">
        <v>-180</v>
      </c>
      <c r="AP151">
        <v>-90.003106034687008</v>
      </c>
      <c r="AQ151">
        <v>1.2722218725854067E-14</v>
      </c>
      <c r="AR151">
        <v>-103.18555645424549</v>
      </c>
      <c r="AS151">
        <v>89.999999566492818</v>
      </c>
      <c r="AT151">
        <v>-2400.1625746957502</v>
      </c>
      <c r="AU151">
        <v>-3280</v>
      </c>
      <c r="AV151">
        <v>-7719.4999989457119</v>
      </c>
      <c r="AW151">
        <v>-7002.1</v>
      </c>
      <c r="AX151">
        <v>-5553.4158569391129</v>
      </c>
      <c r="AY151">
        <v>-4373.2616971159277</v>
      </c>
      <c r="AZ151">
        <v>-2730.9252207921031</v>
      </c>
      <c r="BA151">
        <v>-197.16</v>
      </c>
      <c r="BB151">
        <v>520.3011039433311</v>
      </c>
      <c r="BC151">
        <v>3082.5000000000005</v>
      </c>
      <c r="BD151">
        <v>3963.6656502259598</v>
      </c>
      <c r="BE151">
        <v>5134.3657381816556</v>
      </c>
      <c r="BF151">
        <v>-2565.2532760267472</v>
      </c>
      <c r="BG151">
        <v>-7002</v>
      </c>
      <c r="BH151">
        <v>-7719.5999989457123</v>
      </c>
      <c r="BI151">
        <v>-6252</v>
      </c>
      <c r="BJ151">
        <v>-5789.3458401768148</v>
      </c>
      <c r="BK151">
        <v>-4373.2616871159289</v>
      </c>
      <c r="BL151">
        <v>-851.86373761518519</v>
      </c>
      <c r="BM151">
        <v>-197.16</v>
      </c>
      <c r="BN151">
        <v>2364.9611039433312</v>
      </c>
      <c r="BO151">
        <v>3082.5000000000005</v>
      </c>
      <c r="BP151">
        <v>4970.7000825269997</v>
      </c>
      <c r="BQ151">
        <v>3812.6857327532293</v>
      </c>
      <c r="BR151">
        <v>0</v>
      </c>
      <c r="BS151">
        <v>84.97899644133453</v>
      </c>
      <c r="BT151">
        <v>89.996893965312992</v>
      </c>
      <c r="BU151">
        <v>90.003106034687022</v>
      </c>
      <c r="BV151">
        <v>103.1855564542455</v>
      </c>
      <c r="BW151">
        <v>166.81444397926168</v>
      </c>
      <c r="BX151" s="69">
        <f>Таблица1[[#This Row],[Lкан_леб,мм]]</f>
        <v>3511128.3982358398</v>
      </c>
      <c r="BY151" s="65">
        <f>Таблица1[[#This Row],[Т1]]+Таблица1[[#This Row],[Lпрям1, мм]]</f>
        <v>3513014.6980522065</v>
      </c>
      <c r="BZ151" s="65">
        <f>Таблица1[[#This Row],[Т2]]+Таблица1[[#This Row],[Lдуг 2,мм]]</f>
        <v>3514078.8677077172</v>
      </c>
      <c r="CA151" s="65">
        <f>Таблица1[[#This Row],[Т3]]+Таблица1[[#This Row],[Lпрям2, мм]]</f>
        <v>3517800.8677077172</v>
      </c>
      <c r="CB151" s="65">
        <f>Таблица1[[#This Row],[Т4]]+Таблица1[[#This Row],[Lдуг 3,мм]]</f>
        <v>3518927.8751761359</v>
      </c>
      <c r="CC151" s="65">
        <f>Таблица1[[#This Row],[Т5]]+Таблица1[[#This Row],[Lпрям3, мм]]</f>
        <v>3520772.5351788462</v>
      </c>
      <c r="CD151" s="65">
        <f>Таблица1[[#This Row],[Т6]]+Таблица1[[#This Row],[Lдуг 4,мм]]</f>
        <v>3521899.6204393781</v>
      </c>
      <c r="CE151" s="65">
        <f>Таблица1[[#This Row],[Т7]]+Таблица1[[#This Row],[Lпрям4, мм]]</f>
        <v>3522649.7204393782</v>
      </c>
      <c r="CF151" s="72">
        <f>Таблица1[[#This Row],[Т8]]+Таблица1[[#This Row],[Lдуг 5,мм]]</f>
        <v>3523941.8860645797</v>
      </c>
      <c r="CG151" s="65">
        <f>Таблица1[[#This Row],[Т9]]+Таблица1[[#This Row],[Lпрям5, мм]]</f>
        <v>3524976.1883921563</v>
      </c>
      <c r="CH151" s="65">
        <f>Таблица1[[#This Row],[Т10]]+Таблица1[[#This Row],[Lдуг 6,мм]]</f>
        <v>3527065.1618658095</v>
      </c>
      <c r="CI151" s="66">
        <f>Таблица1[[#This Row],[Т11]]+Таблица1[[#This Row],[Lпрям6, мм]]</f>
        <v>3528386.8418712378</v>
      </c>
      <c r="CJ151" s="64">
        <f>Таблица1[[#This Row],[Т12]]-Таблица1[[#This Row],[Т12]]</f>
        <v>0</v>
      </c>
      <c r="CK151" s="65">
        <f>Таблица1[[#This Row],[Т12]]-Таблица1[[#This Row],[Т11]]</f>
        <v>1321.6800054283813</v>
      </c>
      <c r="CL151" s="65">
        <f>Таблица1[[#This Row],[Т12]]-Таблица1[[#This Row],[Т10]]</f>
        <v>3410.6534790815786</v>
      </c>
      <c r="CM151" s="65">
        <f>Таблица1[[#This Row],[Т12]]-Таблица1[[#This Row],[Т9]]</f>
        <v>4444.9558066581376</v>
      </c>
      <c r="CN151" s="65">
        <f>Таблица1[[#This Row],[Т12]]-Таблица1[[#This Row],[Т8]]</f>
        <v>5737.1214318596758</v>
      </c>
      <c r="CO151" s="65">
        <f>Таблица1[[#This Row],[Т12]]-Таблица1[[#This Row],[Т7]]</f>
        <v>6487.2214318597689</v>
      </c>
      <c r="CP151" s="65">
        <f>Таблица1[[#This Row],[Т12]]-Таблица1[[#This Row],[Т6]]</f>
        <v>7614.306692391634</v>
      </c>
      <c r="CQ151" s="65">
        <f>Таблица1[[#This Row],[Т12]]-Таблица1[[#This Row],[Т5]]</f>
        <v>9458.9666951019317</v>
      </c>
      <c r="CR151" s="65">
        <f>Таблица1[[#This Row],[Т12]]-Таблица1[[#This Row],[Т4]]</f>
        <v>10585.974163520616</v>
      </c>
      <c r="CS151" s="65">
        <f>Таблица1[[#This Row],[Т12]]-Таблица1[[#This Row],[Т3]]</f>
        <v>14307.974163520616</v>
      </c>
      <c r="CT151" s="65">
        <f>Таблица1[[#This Row],[Т12]]-Таблица1[[#This Row],[Т2]]</f>
        <v>15372.143819031306</v>
      </c>
      <c r="CU151" s="65">
        <f>Таблица1[[#This Row],[Т12]]-Таблица1[[#This Row],[Т1]]</f>
        <v>17258.443635398056</v>
      </c>
      <c r="CV151" s="65">
        <f>Таблица1[[#This Row],[Lкан_леб,мм]]+Таблица1[[#This Row],[Lкан_дуг, мм]]+Таблица1[[#This Row],[Lкан_прям, мм]]</f>
        <v>3528386.8418712378</v>
      </c>
      <c r="CW151" s="60">
        <f>3511128.4-(Таблица1[[#This Row],[Lкан_леб,мм]]+Таблица1[[#This Row],[∆Lлеб из за стрел]])</f>
        <v>1.7641601152718067E-3</v>
      </c>
    </row>
    <row r="152" spans="1:101" x14ac:dyDescent="0.25">
      <c r="BX152" s="70"/>
      <c r="CF152" s="73"/>
    </row>
    <row r="153" spans="1:101" x14ac:dyDescent="0.25">
      <c r="BX153" s="70"/>
      <c r="CF153" s="73"/>
    </row>
    <row r="154" spans="1:101" x14ac:dyDescent="0.25">
      <c r="BX154" s="70"/>
      <c r="CF154" s="73"/>
    </row>
    <row r="155" spans="1:101" x14ac:dyDescent="0.25">
      <c r="BX155" s="70"/>
      <c r="CF155" s="73"/>
    </row>
    <row r="156" spans="1:101" x14ac:dyDescent="0.25">
      <c r="BX156" s="70"/>
      <c r="CF156" s="73"/>
    </row>
    <row r="157" spans="1:101" x14ac:dyDescent="0.25">
      <c r="BX157" s="70"/>
      <c r="CF157" s="73"/>
    </row>
    <row r="158" spans="1:101" x14ac:dyDescent="0.25">
      <c r="BX158" s="70"/>
      <c r="CF158" s="73"/>
    </row>
    <row r="159" spans="1:101" x14ac:dyDescent="0.25">
      <c r="BX159" s="70"/>
      <c r="CF159" s="73"/>
    </row>
    <row r="160" spans="1:101" x14ac:dyDescent="0.25">
      <c r="BX160" s="70"/>
      <c r="CF160" s="73"/>
    </row>
    <row r="161" spans="76:84" x14ac:dyDescent="0.25">
      <c r="BX161" s="70"/>
      <c r="CF161" s="73"/>
    </row>
    <row r="162" spans="76:84" x14ac:dyDescent="0.25">
      <c r="BX162" s="70"/>
      <c r="CF162" s="73"/>
    </row>
    <row r="163" spans="76:84" x14ac:dyDescent="0.25">
      <c r="BX163" s="70"/>
      <c r="CF163" s="73"/>
    </row>
    <row r="164" spans="76:84" x14ac:dyDescent="0.25">
      <c r="BX164" s="70"/>
      <c r="CF164" s="73"/>
    </row>
    <row r="165" spans="76:84" x14ac:dyDescent="0.25">
      <c r="BX165" s="70"/>
      <c r="CF165" s="73"/>
    </row>
    <row r="166" spans="76:84" x14ac:dyDescent="0.25">
      <c r="BX166" s="70"/>
      <c r="CF166" s="73"/>
    </row>
    <row r="167" spans="76:84" x14ac:dyDescent="0.25">
      <c r="BX167" s="70"/>
      <c r="CF167" s="73"/>
    </row>
    <row r="168" spans="76:84" x14ac:dyDescent="0.25">
      <c r="BX168" s="70"/>
      <c r="CF168" s="73"/>
    </row>
    <row r="169" spans="76:84" x14ac:dyDescent="0.25">
      <c r="BX169" s="70"/>
      <c r="CF169" s="73"/>
    </row>
    <row r="170" spans="76:84" x14ac:dyDescent="0.25">
      <c r="BX170" s="70"/>
      <c r="CF170" s="73"/>
    </row>
    <row r="171" spans="76:84" x14ac:dyDescent="0.25">
      <c r="BX171" s="70"/>
      <c r="CF171" s="73"/>
    </row>
    <row r="172" spans="76:84" x14ac:dyDescent="0.25">
      <c r="BX172" s="70"/>
      <c r="CF172" s="73"/>
    </row>
    <row r="173" spans="76:84" x14ac:dyDescent="0.25">
      <c r="BX173" s="70"/>
      <c r="CF173" s="73"/>
    </row>
    <row r="174" spans="76:84" x14ac:dyDescent="0.25">
      <c r="BX174" s="70"/>
      <c r="CF174" s="73"/>
    </row>
    <row r="175" spans="76:84" x14ac:dyDescent="0.25">
      <c r="BX175" s="70"/>
      <c r="CF175" s="73"/>
    </row>
    <row r="176" spans="76:84" x14ac:dyDescent="0.25">
      <c r="BX176" s="70"/>
      <c r="CF176" s="73"/>
    </row>
    <row r="177" spans="76:84" x14ac:dyDescent="0.25">
      <c r="BX177" s="70"/>
      <c r="CF177" s="73"/>
    </row>
    <row r="178" spans="76:84" x14ac:dyDescent="0.25">
      <c r="BX178" s="70"/>
      <c r="CF178" s="73"/>
    </row>
    <row r="179" spans="76:84" x14ac:dyDescent="0.25">
      <c r="BX179" s="70"/>
      <c r="CF179" s="73"/>
    </row>
    <row r="180" spans="76:84" x14ac:dyDescent="0.25">
      <c r="BX180" s="70"/>
      <c r="CF180" s="73"/>
    </row>
    <row r="181" spans="76:84" x14ac:dyDescent="0.25">
      <c r="BX181" s="70"/>
      <c r="CF181" s="73"/>
    </row>
    <row r="182" spans="76:84" x14ac:dyDescent="0.25">
      <c r="BX182" s="70"/>
      <c r="CF182" s="73"/>
    </row>
    <row r="183" spans="76:84" x14ac:dyDescent="0.25">
      <c r="BX183" s="70"/>
      <c r="CF183" s="73"/>
    </row>
    <row r="184" spans="76:84" x14ac:dyDescent="0.25">
      <c r="BX184" s="70"/>
      <c r="CF184" s="73"/>
    </row>
    <row r="185" spans="76:84" x14ac:dyDescent="0.25">
      <c r="BX185" s="70"/>
      <c r="CF185" s="73"/>
    </row>
    <row r="186" spans="76:84" x14ac:dyDescent="0.25">
      <c r="BX186" s="70"/>
      <c r="CF186" s="73"/>
    </row>
    <row r="187" spans="76:84" x14ac:dyDescent="0.25">
      <c r="BX187" s="70"/>
      <c r="CF187" s="73"/>
    </row>
    <row r="188" spans="76:84" x14ac:dyDescent="0.25">
      <c r="BX188" s="70"/>
      <c r="CF188" s="73"/>
    </row>
    <row r="189" spans="76:84" x14ac:dyDescent="0.25">
      <c r="BX189" s="70"/>
      <c r="CF189" s="73"/>
    </row>
    <row r="190" spans="76:84" x14ac:dyDescent="0.25">
      <c r="BX190" s="70"/>
      <c r="CF190" s="73"/>
    </row>
    <row r="191" spans="76:84" x14ac:dyDescent="0.25">
      <c r="BX191" s="70"/>
      <c r="CF191" s="73"/>
    </row>
    <row r="192" spans="76:84" x14ac:dyDescent="0.25">
      <c r="BX192" s="70"/>
      <c r="CF192" s="73"/>
    </row>
    <row r="193" spans="76:84" x14ac:dyDescent="0.25">
      <c r="BX193" s="70"/>
      <c r="CF193" s="73"/>
    </row>
    <row r="194" spans="76:84" x14ac:dyDescent="0.25">
      <c r="BX194" s="70"/>
      <c r="CF194" s="73"/>
    </row>
    <row r="195" spans="76:84" x14ac:dyDescent="0.25">
      <c r="BX195" s="70"/>
      <c r="CF195" s="73"/>
    </row>
    <row r="196" spans="76:84" x14ac:dyDescent="0.25">
      <c r="BX196" s="70"/>
      <c r="CF196" s="73"/>
    </row>
    <row r="197" spans="76:84" x14ac:dyDescent="0.25">
      <c r="BX197" s="70"/>
      <c r="CF197" s="73"/>
    </row>
    <row r="198" spans="76:84" x14ac:dyDescent="0.25">
      <c r="BX198" s="70"/>
      <c r="CF198" s="73"/>
    </row>
    <row r="199" spans="76:84" x14ac:dyDescent="0.25">
      <c r="BX199" s="70"/>
      <c r="CF199" s="73"/>
    </row>
    <row r="200" spans="76:84" x14ac:dyDescent="0.25">
      <c r="BX200" s="70"/>
      <c r="CF200" s="73"/>
    </row>
    <row r="201" spans="76:84" x14ac:dyDescent="0.25">
      <c r="BX201" s="70"/>
      <c r="CF201" s="73"/>
    </row>
    <row r="202" spans="76:84" x14ac:dyDescent="0.25">
      <c r="BX202" s="70"/>
      <c r="CF202" s="73"/>
    </row>
    <row r="203" spans="76:84" x14ac:dyDescent="0.25">
      <c r="BX203" s="70"/>
      <c r="CF203" s="73"/>
    </row>
    <row r="204" spans="76:84" x14ac:dyDescent="0.25">
      <c r="BX204" s="70"/>
      <c r="CF204" s="73"/>
    </row>
    <row r="205" spans="76:84" x14ac:dyDescent="0.25">
      <c r="BX205" s="70"/>
      <c r="CF205" s="73"/>
    </row>
    <row r="206" spans="76:84" x14ac:dyDescent="0.25">
      <c r="BX206" s="70"/>
      <c r="CF206" s="73"/>
    </row>
    <row r="207" spans="76:84" x14ac:dyDescent="0.25">
      <c r="BX207" s="70"/>
      <c r="CF207" s="73"/>
    </row>
    <row r="208" spans="76:84" x14ac:dyDescent="0.25">
      <c r="BX208" s="70"/>
      <c r="CF208" s="73"/>
    </row>
    <row r="209" spans="76:84" x14ac:dyDescent="0.25">
      <c r="BX209" s="70"/>
      <c r="CF209" s="73"/>
    </row>
    <row r="210" spans="76:84" x14ac:dyDescent="0.25">
      <c r="BX210" s="70"/>
      <c r="CF210" s="73"/>
    </row>
    <row r="211" spans="76:84" x14ac:dyDescent="0.25">
      <c r="BX211" s="70"/>
      <c r="CF211" s="73"/>
    </row>
    <row r="212" spans="76:84" x14ac:dyDescent="0.25">
      <c r="BX212" s="70"/>
      <c r="CF212" s="73"/>
    </row>
    <row r="213" spans="76:84" x14ac:dyDescent="0.25">
      <c r="BX213" s="70"/>
      <c r="CF213" s="73"/>
    </row>
    <row r="214" spans="76:84" x14ac:dyDescent="0.25">
      <c r="BX214" s="70"/>
      <c r="CF214" s="73"/>
    </row>
    <row r="215" spans="76:84" x14ac:dyDescent="0.25">
      <c r="BX215" s="70"/>
      <c r="CF215" s="73"/>
    </row>
    <row r="216" spans="76:84" x14ac:dyDescent="0.25">
      <c r="BX216" s="70"/>
      <c r="CF216" s="73"/>
    </row>
    <row r="217" spans="76:84" x14ac:dyDescent="0.25">
      <c r="BX217" s="70"/>
      <c r="CF217" s="73"/>
    </row>
    <row r="218" spans="76:84" x14ac:dyDescent="0.25">
      <c r="BX218" s="70"/>
      <c r="CF218" s="73"/>
    </row>
    <row r="219" spans="76:84" x14ac:dyDescent="0.25">
      <c r="BX219" s="70"/>
      <c r="CF219" s="73"/>
    </row>
    <row r="220" spans="76:84" x14ac:dyDescent="0.25">
      <c r="BX220" s="70"/>
      <c r="CF220" s="73"/>
    </row>
    <row r="221" spans="76:84" x14ac:dyDescent="0.25">
      <c r="BX221" s="70"/>
      <c r="CF221" s="73"/>
    </row>
    <row r="222" spans="76:84" x14ac:dyDescent="0.25">
      <c r="BX222" s="70"/>
      <c r="CF222" s="73"/>
    </row>
    <row r="223" spans="76:84" x14ac:dyDescent="0.25">
      <c r="BX223" s="70"/>
      <c r="CF223" s="73"/>
    </row>
    <row r="224" spans="76:84" x14ac:dyDescent="0.25">
      <c r="BX224" s="70"/>
      <c r="CF224" s="73"/>
    </row>
    <row r="225" spans="76:84" x14ac:dyDescent="0.25">
      <c r="BX225" s="70"/>
      <c r="CF225" s="73"/>
    </row>
    <row r="226" spans="76:84" x14ac:dyDescent="0.25">
      <c r="BX226" s="70"/>
      <c r="CF226" s="73"/>
    </row>
    <row r="227" spans="76:84" x14ac:dyDescent="0.25">
      <c r="BX227" s="70"/>
      <c r="CF227" s="73"/>
    </row>
    <row r="228" spans="76:84" x14ac:dyDescent="0.25">
      <c r="BX228" s="70"/>
      <c r="CF228" s="73"/>
    </row>
    <row r="229" spans="76:84" x14ac:dyDescent="0.25">
      <c r="BX229" s="70"/>
      <c r="CF229" s="73"/>
    </row>
    <row r="230" spans="76:84" x14ac:dyDescent="0.25">
      <c r="BX230" s="70"/>
      <c r="CF230" s="73"/>
    </row>
    <row r="231" spans="76:84" x14ac:dyDescent="0.25">
      <c r="BX231" s="70"/>
      <c r="CF231" s="73"/>
    </row>
    <row r="232" spans="76:84" x14ac:dyDescent="0.25">
      <c r="BX232" s="70"/>
      <c r="CF232" s="73"/>
    </row>
    <row r="233" spans="76:84" x14ac:dyDescent="0.25">
      <c r="BX233" s="70"/>
      <c r="CF233" s="73"/>
    </row>
    <row r="234" spans="76:84" x14ac:dyDescent="0.25">
      <c r="BX234" s="70"/>
      <c r="CF234" s="73"/>
    </row>
    <row r="235" spans="76:84" x14ac:dyDescent="0.25">
      <c r="BX235" s="70"/>
      <c r="CF235" s="73"/>
    </row>
    <row r="236" spans="76:84" x14ac:dyDescent="0.25">
      <c r="BX236" s="70"/>
      <c r="CF236" s="73"/>
    </row>
    <row r="237" spans="76:84" x14ac:dyDescent="0.25">
      <c r="BX237" s="70"/>
      <c r="CF237" s="73"/>
    </row>
    <row r="238" spans="76:84" x14ac:dyDescent="0.25">
      <c r="BX238" s="70"/>
      <c r="CF238" s="73"/>
    </row>
    <row r="239" spans="76:84" x14ac:dyDescent="0.25">
      <c r="BX239" s="70"/>
      <c r="CF239" s="73"/>
    </row>
    <row r="240" spans="76:84" x14ac:dyDescent="0.25">
      <c r="BX240" s="70"/>
      <c r="CF240" s="73"/>
    </row>
    <row r="241" spans="76:84" x14ac:dyDescent="0.25">
      <c r="BX241" s="70"/>
      <c r="CF241" s="73"/>
    </row>
    <row r="242" spans="76:84" x14ac:dyDescent="0.25">
      <c r="BX242" s="70"/>
      <c r="CF242" s="73"/>
    </row>
    <row r="243" spans="76:84" x14ac:dyDescent="0.25">
      <c r="BX243" s="70"/>
      <c r="CF243" s="73"/>
    </row>
    <row r="244" spans="76:84" x14ac:dyDescent="0.25">
      <c r="BX244" s="70"/>
      <c r="CF244" s="73"/>
    </row>
    <row r="245" spans="76:84" x14ac:dyDescent="0.25">
      <c r="BX245" s="70"/>
      <c r="CF245" s="73"/>
    </row>
    <row r="246" spans="76:84" x14ac:dyDescent="0.25">
      <c r="BX246" s="70"/>
      <c r="CF246" s="73"/>
    </row>
    <row r="247" spans="76:84" x14ac:dyDescent="0.25">
      <c r="BX247" s="70"/>
      <c r="CF247" s="73"/>
    </row>
    <row r="248" spans="76:84" x14ac:dyDescent="0.25">
      <c r="BX248" s="70"/>
      <c r="CF248" s="73"/>
    </row>
    <row r="249" spans="76:84" x14ac:dyDescent="0.25">
      <c r="BX249" s="70"/>
      <c r="CF249" s="73"/>
    </row>
    <row r="250" spans="76:84" x14ac:dyDescent="0.25">
      <c r="BX250" s="70"/>
      <c r="CF250" s="73"/>
    </row>
    <row r="251" spans="76:84" x14ac:dyDescent="0.25">
      <c r="BX251" s="70"/>
      <c r="CF251" s="73"/>
    </row>
    <row r="252" spans="76:84" x14ac:dyDescent="0.25">
      <c r="BX252" s="70"/>
      <c r="CF252" s="73"/>
    </row>
    <row r="253" spans="76:84" x14ac:dyDescent="0.25">
      <c r="BX253" s="70"/>
      <c r="CF253" s="73"/>
    </row>
    <row r="254" spans="76:84" x14ac:dyDescent="0.25">
      <c r="BX254" s="70"/>
      <c r="CF254" s="73"/>
    </row>
    <row r="255" spans="76:84" x14ac:dyDescent="0.25">
      <c r="BX255" s="70"/>
      <c r="CF255" s="73"/>
    </row>
    <row r="256" spans="76:84" x14ac:dyDescent="0.25">
      <c r="BX256" s="70"/>
      <c r="CF256" s="73"/>
    </row>
    <row r="257" spans="76:84" x14ac:dyDescent="0.25">
      <c r="BX257" s="70"/>
      <c r="CF257" s="73"/>
    </row>
    <row r="258" spans="76:84" x14ac:dyDescent="0.25">
      <c r="BX258" s="70"/>
      <c r="CF258" s="73"/>
    </row>
    <row r="259" spans="76:84" x14ac:dyDescent="0.25">
      <c r="BX259" s="70"/>
      <c r="CF259" s="73"/>
    </row>
    <row r="260" spans="76:84" x14ac:dyDescent="0.25">
      <c r="BX260" s="70"/>
      <c r="CF260" s="73"/>
    </row>
    <row r="261" spans="76:84" x14ac:dyDescent="0.25">
      <c r="BX261" s="70"/>
      <c r="CF261" s="73"/>
    </row>
    <row r="262" spans="76:84" x14ac:dyDescent="0.25">
      <c r="BX262" s="70"/>
      <c r="CF262" s="73"/>
    </row>
    <row r="263" spans="76:84" x14ac:dyDescent="0.25">
      <c r="BX263" s="70"/>
      <c r="CF263" s="73"/>
    </row>
    <row r="264" spans="76:84" x14ac:dyDescent="0.25">
      <c r="BX264" s="70"/>
      <c r="CF264" s="73"/>
    </row>
    <row r="265" spans="76:84" x14ac:dyDescent="0.25">
      <c r="BX265" s="70"/>
      <c r="CF265" s="73"/>
    </row>
    <row r="266" spans="76:84" x14ac:dyDescent="0.25">
      <c r="BX266" s="70"/>
      <c r="CF266" s="73"/>
    </row>
    <row r="267" spans="76:84" x14ac:dyDescent="0.25">
      <c r="BX267" s="70"/>
      <c r="CF267" s="73"/>
    </row>
    <row r="268" spans="76:84" x14ac:dyDescent="0.25">
      <c r="BX268" s="70"/>
      <c r="CF268" s="73"/>
    </row>
    <row r="269" spans="76:84" x14ac:dyDescent="0.25">
      <c r="BX269" s="70"/>
      <c r="CF269" s="73"/>
    </row>
    <row r="270" spans="76:84" x14ac:dyDescent="0.25">
      <c r="BX270" s="70"/>
      <c r="CF270" s="73"/>
    </row>
    <row r="271" spans="76:84" x14ac:dyDescent="0.25">
      <c r="BX271" s="70"/>
      <c r="CF271" s="73"/>
    </row>
    <row r="272" spans="76:84" x14ac:dyDescent="0.25">
      <c r="BX272" s="70"/>
      <c r="CF272" s="73"/>
    </row>
    <row r="273" spans="76:84" x14ac:dyDescent="0.25">
      <c r="BX273" s="70"/>
      <c r="CF273" s="73"/>
    </row>
    <row r="274" spans="76:84" x14ac:dyDescent="0.25">
      <c r="BX274" s="70"/>
      <c r="CF274" s="73"/>
    </row>
    <row r="275" spans="76:84" x14ac:dyDescent="0.25">
      <c r="BX275" s="70"/>
      <c r="CF275" s="73"/>
    </row>
    <row r="276" spans="76:84" x14ac:dyDescent="0.25">
      <c r="BX276" s="70"/>
      <c r="CF276" s="73"/>
    </row>
    <row r="277" spans="76:84" x14ac:dyDescent="0.25">
      <c r="BX277" s="70"/>
      <c r="CF277" s="73"/>
    </row>
    <row r="278" spans="76:84" x14ac:dyDescent="0.25">
      <c r="BX278" s="70"/>
      <c r="CF278" s="73"/>
    </row>
    <row r="279" spans="76:84" x14ac:dyDescent="0.25">
      <c r="BX279" s="70"/>
      <c r="CF279" s="73"/>
    </row>
    <row r="280" spans="76:84" x14ac:dyDescent="0.25">
      <c r="BX280" s="70"/>
      <c r="CF280" s="73"/>
    </row>
    <row r="281" spans="76:84" x14ac:dyDescent="0.25">
      <c r="BX281" s="70"/>
      <c r="CF281" s="73"/>
    </row>
    <row r="282" spans="76:84" x14ac:dyDescent="0.25">
      <c r="BX282" s="70"/>
      <c r="CF282" s="73"/>
    </row>
    <row r="283" spans="76:84" x14ac:dyDescent="0.25">
      <c r="BX283" s="70"/>
      <c r="CF283" s="73"/>
    </row>
    <row r="284" spans="76:84" x14ac:dyDescent="0.25">
      <c r="BX284" s="70"/>
      <c r="CF284" s="73"/>
    </row>
    <row r="285" spans="76:84" x14ac:dyDescent="0.25">
      <c r="BX285" s="70"/>
      <c r="CF285" s="73"/>
    </row>
    <row r="286" spans="76:84" x14ac:dyDescent="0.25">
      <c r="BX286" s="70"/>
    </row>
    <row r="287" spans="76:84" x14ac:dyDescent="0.25">
      <c r="BX287" s="70"/>
    </row>
    <row r="288" spans="76:84" x14ac:dyDescent="0.25">
      <c r="BX288" s="70"/>
    </row>
    <row r="289" spans="76:76" x14ac:dyDescent="0.25">
      <c r="BX289" s="70"/>
    </row>
    <row r="290" spans="76:76" x14ac:dyDescent="0.25">
      <c r="BX290" s="70"/>
    </row>
    <row r="291" spans="76:76" x14ac:dyDescent="0.25">
      <c r="BX291" s="70"/>
    </row>
    <row r="292" spans="76:76" x14ac:dyDescent="0.25">
      <c r="BX292" s="70"/>
    </row>
    <row r="293" spans="76:76" x14ac:dyDescent="0.25">
      <c r="BX293" s="70"/>
    </row>
    <row r="294" spans="76:76" x14ac:dyDescent="0.25">
      <c r="BX294" s="70"/>
    </row>
    <row r="295" spans="76:76" x14ac:dyDescent="0.25">
      <c r="BX295" s="70"/>
    </row>
    <row r="296" spans="76:76" x14ac:dyDescent="0.25">
      <c r="BX296" s="70"/>
    </row>
    <row r="297" spans="76:76" x14ac:dyDescent="0.25">
      <c r="BX297" s="70"/>
    </row>
    <row r="298" spans="76:76" x14ac:dyDescent="0.25">
      <c r="BX298" s="70"/>
    </row>
    <row r="299" spans="76:76" x14ac:dyDescent="0.25">
      <c r="BX299" s="70"/>
    </row>
    <row r="300" spans="76:76" x14ac:dyDescent="0.25">
      <c r="BX300" s="70"/>
    </row>
    <row r="301" spans="76:76" x14ac:dyDescent="0.25">
      <c r="BX301" s="70"/>
    </row>
    <row r="302" spans="76:76" x14ac:dyDescent="0.25">
      <c r="BX302" s="70"/>
    </row>
    <row r="303" spans="76:76" x14ac:dyDescent="0.25">
      <c r="BX303" s="70"/>
    </row>
    <row r="304" spans="76:76" x14ac:dyDescent="0.25">
      <c r="BX304" s="70"/>
    </row>
    <row r="305" spans="76:76" x14ac:dyDescent="0.25">
      <c r="BX305" s="70"/>
    </row>
    <row r="306" spans="76:76" x14ac:dyDescent="0.25">
      <c r="BX306" s="70"/>
    </row>
    <row r="307" spans="76:76" x14ac:dyDescent="0.25">
      <c r="BX307" s="70"/>
    </row>
    <row r="308" spans="76:76" x14ac:dyDescent="0.25">
      <c r="BX308" s="70"/>
    </row>
    <row r="309" spans="76:76" x14ac:dyDescent="0.25">
      <c r="BX309" s="70"/>
    </row>
    <row r="310" spans="76:76" x14ac:dyDescent="0.25">
      <c r="BX310" s="70"/>
    </row>
    <row r="311" spans="76:76" x14ac:dyDescent="0.25">
      <c r="BX311" s="70"/>
    </row>
    <row r="312" spans="76:76" x14ac:dyDescent="0.25">
      <c r="BX312" s="70"/>
    </row>
    <row r="502" spans="1:102" x14ac:dyDescent="0.25">
      <c r="A502" s="21">
        <v>501</v>
      </c>
      <c r="B502" s="10">
        <v>11.381224489795915</v>
      </c>
      <c r="C502" s="10">
        <v>109.67061224489804</v>
      </c>
      <c r="D502" s="11">
        <v>15972.50089881131</v>
      </c>
      <c r="E502" s="11">
        <v>5915.1239972031863</v>
      </c>
      <c r="F502" s="11">
        <v>15098.015885088063</v>
      </c>
      <c r="G502" s="11">
        <v>5700.2636686791584</v>
      </c>
      <c r="H502" s="11">
        <v>15564.500408811311</v>
      </c>
      <c r="I502" s="11">
        <v>2353.263400376994</v>
      </c>
      <c r="J502" s="11">
        <v>3561.8605968261922</v>
      </c>
      <c r="K502" s="11">
        <v>25930.444779644673</v>
      </c>
      <c r="L502" s="11">
        <v>857.73921034225089</v>
      </c>
      <c r="M502" s="11">
        <v>58257.142339884915</v>
      </c>
      <c r="N502" s="11">
        <v>11064.635748651637</v>
      </c>
      <c r="O502" s="11">
        <v>13679.313325095196</v>
      </c>
      <c r="P502" s="43">
        <v>13202.046880235808</v>
      </c>
      <c r="Q502" s="11">
        <v>12203.155527893761</v>
      </c>
      <c r="R502" s="11">
        <v>15353.359163707473</v>
      </c>
      <c r="S502" s="11">
        <v>7162.5118726663923</v>
      </c>
      <c r="T502" s="11">
        <v>15972.50089881131</v>
      </c>
      <c r="U502" s="11">
        <v>5915.1239972031863</v>
      </c>
      <c r="V502" s="11">
        <v>15138.181967868168</v>
      </c>
      <c r="W502" s="11">
        <v>5565.6988672112348</v>
      </c>
      <c r="X502" s="12">
        <v>0</v>
      </c>
      <c r="Y502" s="12">
        <v>328.5377619691082</v>
      </c>
      <c r="Z502" s="12">
        <v>229.70357295200947</v>
      </c>
      <c r="AA502" s="44">
        <v>232.04019061955887</v>
      </c>
      <c r="AB502" s="45">
        <v>67.457684801574359</v>
      </c>
      <c r="AC502" s="12">
        <v>0</v>
      </c>
      <c r="AD502" s="12">
        <v>13161.968314747983</v>
      </c>
      <c r="AE502" s="12">
        <v>2597.6081666907576</v>
      </c>
      <c r="AF502" s="12">
        <v>5480.532182188148</v>
      </c>
      <c r="AG502" s="44">
        <v>1128.4755203370614</v>
      </c>
      <c r="AH502" s="45">
        <v>3561.8605956807223</v>
      </c>
      <c r="AI502" s="12">
        <v>0</v>
      </c>
      <c r="AJ502" s="12">
        <v>-11.506753606415343</v>
      </c>
      <c r="AK502" s="12">
        <v>34.630077696289433</v>
      </c>
      <c r="AL502" s="12">
        <v>66.887541591450102</v>
      </c>
      <c r="AM502" s="44">
        <v>99.47313865005755</v>
      </c>
      <c r="AN502" s="45">
        <v>89.999999839140855</v>
      </c>
      <c r="AO502" s="12">
        <v>0</v>
      </c>
      <c r="AP502" s="12">
        <v>-1914.1820114148245</v>
      </c>
      <c r="AQ502" s="12">
        <v>11296.492265343088</v>
      </c>
      <c r="AR502" s="12">
        <v>13577.299235840379</v>
      </c>
      <c r="AS502" s="44">
        <v>15755.795214911917</v>
      </c>
      <c r="AT502" s="45">
        <v>15564.50089881131</v>
      </c>
      <c r="AU502" s="12">
        <v>0</v>
      </c>
      <c r="AV502" s="12">
        <v>11453.518305464406</v>
      </c>
      <c r="AW502" s="12">
        <v>14015.03129552232</v>
      </c>
      <c r="AX502" s="12">
        <v>12363.310670219007</v>
      </c>
      <c r="AY502" s="44">
        <v>7095.3611117550454</v>
      </c>
      <c r="AZ502" s="45">
        <v>5915.1239960577177</v>
      </c>
      <c r="BA502" s="12">
        <v>0</v>
      </c>
      <c r="BB502" s="12">
        <v>10983.246505388015</v>
      </c>
      <c r="BC502" s="12">
        <v>13433.90339692726</v>
      </c>
      <c r="BD502" s="12">
        <v>15728.611519312044</v>
      </c>
      <c r="BE502" s="44">
        <v>15570.064847606865</v>
      </c>
      <c r="BF502" s="45">
        <v>15564.500908811311</v>
      </c>
      <c r="BG502" s="12">
        <v>0</v>
      </c>
      <c r="BH502" s="12">
        <v>14079.11301379064</v>
      </c>
      <c r="BI502" s="12">
        <v>12538.873498320885</v>
      </c>
      <c r="BJ502" s="12">
        <v>7322.6670149916399</v>
      </c>
      <c r="BK502" s="44">
        <v>5982.2747581145331</v>
      </c>
      <c r="BL502" s="45">
        <v>2353.2634003769954</v>
      </c>
      <c r="BM502" s="12">
        <v>0</v>
      </c>
      <c r="BN502" s="12">
        <v>0</v>
      </c>
      <c r="BO502" s="12">
        <v>46.136831302704778</v>
      </c>
      <c r="BP502" s="12">
        <v>32.257463895160676</v>
      </c>
      <c r="BQ502" s="48">
        <v>32.585597058607448</v>
      </c>
      <c r="BR502" s="49">
        <v>9.473138810916689</v>
      </c>
      <c r="BS502" s="13">
        <v>0</v>
      </c>
      <c r="BT502" s="12">
        <v>72.857660115080535</v>
      </c>
      <c r="BV502" s="14">
        <f>Таблица1[[#This Row],[Lкан_леб,мм]]</f>
        <v>58257.142339884915</v>
      </c>
      <c r="BW502" s="50">
        <f>Таблица1[[#This Row],[угол обхв4]]+Таблица1[[#This Row],[Lдуг 3,мм]]</f>
        <v>13161.968314747983</v>
      </c>
      <c r="BX502" s="54">
        <f>Таблица1[[#This Row],[угол обхв5]]+Таблица1[[#This Row],[Y5, мм]]</f>
        <v>58585.680101854021</v>
      </c>
      <c r="BY502" s="14">
        <f>Таблица1[[#This Row],[угол обхв6]]+Таблица1[[#This Row],[Lдуг 4,мм]]</f>
        <v>15759.57648143874</v>
      </c>
      <c r="BZ502" s="14">
        <f>Таблица1[[#This Row],[Т1]]+Таблица1[[#This Row],[X6, мм]]</f>
        <v>58815.383674806028</v>
      </c>
      <c r="CA502" s="14">
        <f>Таблица1[[#This Row],[Т2]]+Таблица1[[#This Row],[Lдуг 5,мм]]</f>
        <v>21240.108663626888</v>
      </c>
      <c r="CB502" s="14">
        <f>Таблица1[[#This Row],[Т3]]+Таблица1[[#This Row],[Y6, мм]]</f>
        <v>59047.42386542559</v>
      </c>
      <c r="CC502" s="14">
        <f>Таблица1[[#This Row],[Т4]]+Таблица1[[#This Row],[Lдуг 6,мм]]</f>
        <v>22368.584183963951</v>
      </c>
      <c r="CD502" s="14">
        <f>Таблица1[[#This Row],[Т5]]+Таблица1[[#This Row],[Lдуг 1,мм]]</f>
        <v>59114.881550227161</v>
      </c>
      <c r="CE502" s="14">
        <f>Таблица1[[#This Row],[Т6]]+Таблица1[[#This Row],[Lпрям1, мм]]</f>
        <v>25930.444779644673</v>
      </c>
      <c r="CF502" s="15">
        <f>Таблица1[[#This Row],[Т7]]+Таблица1[[#This Row],[Lдуг 2,мм]]</f>
        <v>59114.881550227161</v>
      </c>
      <c r="CG502" s="14">
        <f>Таблица1[[#This Row],[Т8]]+Таблица1[[#This Row],[Lпрям2, мм]]</f>
        <v>25930.444779644673</v>
      </c>
      <c r="CH502" s="14">
        <f>Таблица1[[#This Row],[Т9]]-Таблица1[[#This Row],[Т9]]</f>
        <v>0</v>
      </c>
      <c r="CI502" s="50">
        <f>Таблица1[[#This Row],[Т9]]-Таблица1[[#This Row],[Т8]]</f>
        <v>33184.436770582484</v>
      </c>
      <c r="CJ502" s="54">
        <f>Таблица1[[#This Row],[Т9]]-Таблица1[[#This Row],[Т7]]</f>
        <v>0</v>
      </c>
      <c r="CK502" s="14">
        <f>Таблица1[[#This Row],[Т9]]-Таблица1[[#This Row],[Т6]]</f>
        <v>36746.297366263214</v>
      </c>
      <c r="CL502" s="14">
        <f>Таблица1[[#This Row],[Т9]]-Таблица1[[#This Row],[Т5]]</f>
        <v>67.457684801571304</v>
      </c>
      <c r="CM502" s="14">
        <f>Таблица1[[#This Row],[Т9]]-Таблица1[[#This Row],[Т4]]</f>
        <v>37874.772886600273</v>
      </c>
      <c r="CN502" s="14">
        <f>Таблица1[[#This Row],[Т9]]-Таблица1[[#This Row],[Т3]]</f>
        <v>299.49787542113336</v>
      </c>
      <c r="CO502" s="14">
        <f>Таблица1[[#This Row],[Т9]]-Таблица1[[#This Row],[Т2]]</f>
        <v>43355.305068788424</v>
      </c>
      <c r="CP502" s="14">
        <f>Таблица1[[#This Row],[Т9]]-Таблица1[[#This Row],[Т1]]</f>
        <v>529.20144837314001</v>
      </c>
      <c r="CQ502" s="14">
        <f>Таблица1[[#This Row],[Т9]]-Таблица1[[#This Row],[угол обхв6]]</f>
        <v>45952.91323547918</v>
      </c>
      <c r="CR502" s="14">
        <f>Таблица1[[#This Row],[Т9]]-Таблица1[[#This Row],[угол обхв5]]</f>
        <v>857.73921034224622</v>
      </c>
      <c r="CS502" s="14">
        <f>Таблица1[[#This Row],[Т9]]-Таблица1[[#This Row],[угол обхв4]]</f>
        <v>59114.881550227161</v>
      </c>
      <c r="CT502" s="14">
        <f>Таблица1[[#This Row],[Lкан_прям, мм]]+Таблица1[[#This Row],[Lкан_дуг, мм]]+Таблица1[[#This Row],[Lкан_леб,мм]]</f>
        <v>85045.326329871838</v>
      </c>
      <c r="CU502" s="16">
        <f>Таблица1[[#This Row],[Lкан_леб,мм]]</f>
        <v>58257.142339884915</v>
      </c>
      <c r="CV502" s="14">
        <f>2534431-(Таблица1[[#This Row],[Т23]]+Таблица1[[#This Row],[угол обхв3]])</f>
        <v>2449312.8160100132</v>
      </c>
      <c r="CW502" s="50">
        <f>SUM(X502:AC502,AD502:AI502)-Таблица1[[#This Row],[lподв_min, мм]]</f>
        <v>23226.323393160732</v>
      </c>
      <c r="CX502" s="17">
        <f>CW941-Таблица1[[#This Row],[Суммарная длина каната]]</f>
        <v>-2424566.5235240837</v>
      </c>
    </row>
    <row r="503" spans="1:102" x14ac:dyDescent="0.25">
      <c r="A503" s="21">
        <v>502</v>
      </c>
      <c r="B503" s="10">
        <v>11.381224489795915</v>
      </c>
      <c r="C503" s="10">
        <v>110.29000000000343</v>
      </c>
      <c r="D503" s="11">
        <v>16043.826813798671</v>
      </c>
      <c r="E503" s="11">
        <v>5969.483339082627</v>
      </c>
      <c r="F503" s="11">
        <v>15171.715568725616</v>
      </c>
      <c r="G503" s="11">
        <v>5745.1822552307476</v>
      </c>
      <c r="H503" s="11">
        <v>15635.82632379867</v>
      </c>
      <c r="I503" s="11">
        <v>2388.1210200016881</v>
      </c>
      <c r="J503" s="11">
        <v>3581.362319080939</v>
      </c>
      <c r="K503" s="11">
        <v>25939.266029880175</v>
      </c>
      <c r="L503" s="11">
        <v>848.91796010674295</v>
      </c>
      <c r="M503" s="11">
        <v>58257.142339884915</v>
      </c>
      <c r="N503" s="11">
        <v>11064.635748651637</v>
      </c>
      <c r="O503" s="11">
        <v>13679.313325095196</v>
      </c>
      <c r="P503" s="43">
        <v>13205.560143172388</v>
      </c>
      <c r="Q503" s="11">
        <v>12227.198441770828</v>
      </c>
      <c r="R503" s="11">
        <v>15411.236812015317</v>
      </c>
      <c r="S503" s="11">
        <v>7210.1053160134479</v>
      </c>
      <c r="T503" s="11">
        <v>16043.826813798671</v>
      </c>
      <c r="U503" s="11">
        <v>5969.483339082627</v>
      </c>
      <c r="V503" s="11">
        <v>15213.333969579871</v>
      </c>
      <c r="W503" s="11">
        <v>5611.0595177462528</v>
      </c>
      <c r="X503" s="12">
        <v>0</v>
      </c>
      <c r="Y503" s="12">
        <v>325.10267711571345</v>
      </c>
      <c r="Z503" s="12">
        <v>228.7280326907692</v>
      </c>
      <c r="AA503" s="44">
        <v>232.04019061955862</v>
      </c>
      <c r="AB503" s="45">
        <v>63.047059680701622</v>
      </c>
      <c r="AC503" s="12">
        <v>0</v>
      </c>
      <c r="AD503" s="12">
        <v>13161.968314747983</v>
      </c>
      <c r="AE503" s="12">
        <v>2586.9276946652735</v>
      </c>
      <c r="AF503" s="12">
        <v>5480.5321821881489</v>
      </c>
      <c r="AG503" s="44">
        <v>1128.4755203370612</v>
      </c>
      <c r="AH503" s="45">
        <v>3581.3623179417059</v>
      </c>
      <c r="AI503" s="12">
        <v>0</v>
      </c>
      <c r="AJ503" s="12">
        <v>-11.506753606415343</v>
      </c>
      <c r="AK503" s="12">
        <v>34.147685871856012</v>
      </c>
      <c r="AL503" s="12">
        <v>66.268153836344723</v>
      </c>
      <c r="AM503" s="44">
        <v>98.853750894952142</v>
      </c>
      <c r="AN503" s="45">
        <v>89.999999840016784</v>
      </c>
      <c r="AO503" s="12">
        <v>0</v>
      </c>
      <c r="AP503" s="12">
        <v>-1914.1820114148245</v>
      </c>
      <c r="AQ503" s="12">
        <v>11293.657562294946</v>
      </c>
      <c r="AR503" s="12">
        <v>13579.059271954393</v>
      </c>
      <c r="AS503" s="44">
        <v>15814.375257817948</v>
      </c>
      <c r="AT503" s="45">
        <v>15635.826813798671</v>
      </c>
      <c r="AU503" s="12">
        <v>0</v>
      </c>
      <c r="AV503" s="12">
        <v>11453.518305464406</v>
      </c>
      <c r="AW503" s="12">
        <v>14016.97144935038</v>
      </c>
      <c r="AX503" s="12">
        <v>12391.400758438662</v>
      </c>
      <c r="AY503" s="44">
        <v>7147.3088709242602</v>
      </c>
      <c r="AZ503" s="45">
        <v>5969.4833379433949</v>
      </c>
      <c r="BA503" s="12">
        <v>0</v>
      </c>
      <c r="BB503" s="12">
        <v>10983.246505388015</v>
      </c>
      <c r="BC503" s="12">
        <v>13434.581956815697</v>
      </c>
      <c r="BD503" s="12">
        <v>15784.735940797322</v>
      </c>
      <c r="BE503" s="44">
        <v>15640.688367996039</v>
      </c>
      <c r="BF503" s="45">
        <v>15635.826823798672</v>
      </c>
      <c r="BG503" s="12">
        <v>0</v>
      </c>
      <c r="BH503" s="12">
        <v>14079.11301379064</v>
      </c>
      <c r="BI503" s="12">
        <v>12564.856566026012</v>
      </c>
      <c r="BJ503" s="12">
        <v>7374.3076326812825</v>
      </c>
      <c r="BK503" s="44">
        <v>6032.2797841718148</v>
      </c>
      <c r="BL503" s="45">
        <v>2388.1210200016894</v>
      </c>
      <c r="BM503" s="12">
        <v>0</v>
      </c>
      <c r="BN503" s="12">
        <v>0</v>
      </c>
      <c r="BO503" s="12">
        <v>45.654439478271357</v>
      </c>
      <c r="BP503" s="12">
        <v>32.120467964488718</v>
      </c>
      <c r="BQ503" s="48">
        <v>32.585597058607412</v>
      </c>
      <c r="BR503" s="49">
        <v>8.8537510549353478</v>
      </c>
      <c r="BS503" s="13">
        <v>0</v>
      </c>
      <c r="BT503" s="12">
        <v>72.857660115080535</v>
      </c>
      <c r="BV503" s="14">
        <f>Таблица1[[#This Row],[Lкан_леб,мм]]</f>
        <v>58257.142339884915</v>
      </c>
      <c r="BW503" s="50">
        <f>Таблица1[[#This Row],[угол обхв4]]+Таблица1[[#This Row],[Lдуг 3,мм]]</f>
        <v>13161.968314747983</v>
      </c>
      <c r="BX503" s="54">
        <f>Таблица1[[#This Row],[угол обхв5]]+Таблица1[[#This Row],[Y5, мм]]</f>
        <v>58582.245017000627</v>
      </c>
      <c r="BY503" s="14">
        <f>Таблица1[[#This Row],[угол обхв6]]+Таблица1[[#This Row],[Lдуг 4,мм]]</f>
        <v>15748.896009413256</v>
      </c>
      <c r="BZ503" s="14">
        <f>Таблица1[[#This Row],[Т1]]+Таблица1[[#This Row],[X6, мм]]</f>
        <v>58810.973049691398</v>
      </c>
      <c r="CA503" s="14">
        <f>Таблица1[[#This Row],[Т2]]+Таблица1[[#This Row],[Lдуг 5,мм]]</f>
        <v>21229.428191601404</v>
      </c>
      <c r="CB503" s="14">
        <f>Таблица1[[#This Row],[Т3]]+Таблица1[[#This Row],[Y6, мм]]</f>
        <v>59043.01324031096</v>
      </c>
      <c r="CC503" s="14">
        <f>Таблица1[[#This Row],[Т4]]+Таблица1[[#This Row],[Lдуг 6,мм]]</f>
        <v>22357.903711938467</v>
      </c>
      <c r="CD503" s="14">
        <f>Таблица1[[#This Row],[Т5]]+Таблица1[[#This Row],[Lдуг 1,мм]]</f>
        <v>59106.060299991659</v>
      </c>
      <c r="CE503" s="14">
        <f>Таблица1[[#This Row],[Т6]]+Таблица1[[#This Row],[Lпрям1, мм]]</f>
        <v>25939.266029880171</v>
      </c>
      <c r="CF503" s="15">
        <f>Таблица1[[#This Row],[Т7]]+Таблица1[[#This Row],[Lдуг 2,мм]]</f>
        <v>59106.060299991659</v>
      </c>
      <c r="CG503" s="14">
        <f>Таблица1[[#This Row],[Т8]]+Таблица1[[#This Row],[Lпрям2, мм]]</f>
        <v>25939.266029880171</v>
      </c>
      <c r="CH503" s="14">
        <f>Таблица1[[#This Row],[Т9]]-Таблица1[[#This Row],[Т9]]</f>
        <v>0</v>
      </c>
      <c r="CI503" s="50">
        <f>Таблица1[[#This Row],[Т9]]-Таблица1[[#This Row],[Т8]]</f>
        <v>33166.794270111488</v>
      </c>
      <c r="CJ503" s="54">
        <f>Таблица1[[#This Row],[Т9]]-Таблица1[[#This Row],[Т7]]</f>
        <v>0</v>
      </c>
      <c r="CK503" s="14">
        <f>Таблица1[[#This Row],[Т9]]-Таблица1[[#This Row],[Т6]]</f>
        <v>36748.156588053193</v>
      </c>
      <c r="CL503" s="14">
        <f>Таблица1[[#This Row],[Т9]]-Таблица1[[#This Row],[Т5]]</f>
        <v>63.047059680699022</v>
      </c>
      <c r="CM503" s="14">
        <f>Таблица1[[#This Row],[Т9]]-Таблица1[[#This Row],[Т4]]</f>
        <v>37876.632108390259</v>
      </c>
      <c r="CN503" s="14">
        <f>Таблица1[[#This Row],[Т9]]-Таблица1[[#This Row],[Т3]]</f>
        <v>295.08725030026108</v>
      </c>
      <c r="CO503" s="14">
        <f>Таблица1[[#This Row],[Т9]]-Таблица1[[#This Row],[Т2]]</f>
        <v>43357.164290578403</v>
      </c>
      <c r="CP503" s="14">
        <f>Таблица1[[#This Row],[Т9]]-Таблица1[[#This Row],[Т1]]</f>
        <v>523.81528299103229</v>
      </c>
      <c r="CQ503" s="14">
        <f>Таблица1[[#This Row],[Т9]]-Таблица1[[#This Row],[угол обхв6]]</f>
        <v>45944.091985243678</v>
      </c>
      <c r="CR503" s="14">
        <f>Таблица1[[#This Row],[Т9]]-Таблица1[[#This Row],[угол обхв5]]</f>
        <v>848.91796010674443</v>
      </c>
      <c r="CS503" s="14">
        <f>Таблица1[[#This Row],[Т9]]-Таблица1[[#This Row],[угол обхв4]]</f>
        <v>59106.060299991659</v>
      </c>
      <c r="CT503" s="14">
        <f>Таблица1[[#This Row],[Lкан_прям, мм]]+Таблица1[[#This Row],[Lкан_дуг, мм]]+Таблица1[[#This Row],[Lкан_леб,мм]]</f>
        <v>85045.326329871838</v>
      </c>
      <c r="CU503" s="16">
        <f>Таблица1[[#This Row],[Lкан_леб,мм]]</f>
        <v>58257.142339884915</v>
      </c>
      <c r="CV503" s="14">
        <f>2534431-(Таблица1[[#This Row],[Т23]]+Таблица1[[#This Row],[угол обхв3]])</f>
        <v>2449312.8160100132</v>
      </c>
      <c r="CW503" s="50">
        <f>SUM(X503:AC503,AD503:AI503)-Таблица1[[#This Row],[lподв_min, мм]]</f>
        <v>23206.821670905978</v>
      </c>
      <c r="CX503" s="17">
        <f>CW942-Таблица1[[#This Row],[Суммарная длина каната]]</f>
        <v>-2424610.402756331</v>
      </c>
    </row>
    <row r="504" spans="1:102" x14ac:dyDescent="0.25">
      <c r="A504" s="21">
        <v>503</v>
      </c>
      <c r="B504" s="10">
        <v>11.381224489795915</v>
      </c>
      <c r="C504" s="10">
        <v>112.3546938775511</v>
      </c>
      <c r="D504" s="11">
        <v>16277.267029986422</v>
      </c>
      <c r="E504" s="11">
        <v>6156.1967878297228</v>
      </c>
      <c r="F504" s="11">
        <v>15413.803072028191</v>
      </c>
      <c r="G504" s="11">
        <v>5900.6209804709124</v>
      </c>
      <c r="H504" s="11">
        <v>15869.266539986424</v>
      </c>
      <c r="I504" s="11">
        <v>2509.4553095177489</v>
      </c>
      <c r="J504" s="11">
        <v>3646.7414783119739</v>
      </c>
      <c r="K504" s="11">
        <v>25968.67116616714</v>
      </c>
      <c r="L504" s="11">
        <v>819.51282381979433</v>
      </c>
      <c r="M504" s="11">
        <v>58257.142339884915</v>
      </c>
      <c r="N504" s="11">
        <v>11064.635748651637</v>
      </c>
      <c r="O504" s="11">
        <v>13679.313325095196</v>
      </c>
      <c r="P504" s="43">
        <v>13215.390625709177</v>
      </c>
      <c r="Q504" s="11">
        <v>12307.592473763951</v>
      </c>
      <c r="R504" s="11">
        <v>15600.390701733115</v>
      </c>
      <c r="S504" s="11">
        <v>7373.2224392645321</v>
      </c>
      <c r="T504" s="11">
        <v>16277.267029986422</v>
      </c>
      <c r="U504" s="11">
        <v>6156.1967878297228</v>
      </c>
      <c r="V504" s="11">
        <v>15460.226615146043</v>
      </c>
      <c r="W504" s="11">
        <v>5768.0847414855498</v>
      </c>
      <c r="X504" s="12">
        <v>0</v>
      </c>
      <c r="Y504" s="12">
        <v>313.5771823759834</v>
      </c>
      <c r="Z504" s="12">
        <v>225.55095929723734</v>
      </c>
      <c r="AA504" s="44">
        <v>232.04019061955844</v>
      </c>
      <c r="AB504" s="45">
        <v>48.344491527015307</v>
      </c>
      <c r="AC504" s="12">
        <v>0</v>
      </c>
      <c r="AD504" s="12">
        <v>13161.968314747983</v>
      </c>
      <c r="AE504" s="12">
        <v>2550.9536717007827</v>
      </c>
      <c r="AF504" s="12">
        <v>5480.5321821881471</v>
      </c>
      <c r="AG504" s="44">
        <v>1128.475520337061</v>
      </c>
      <c r="AH504" s="45">
        <v>3646.7414771931653</v>
      </c>
      <c r="AI504" s="12">
        <v>0</v>
      </c>
      <c r="AJ504" s="12">
        <v>-11.506753606415343</v>
      </c>
      <c r="AK504" s="12">
        <v>32.529151054731599</v>
      </c>
      <c r="AL504" s="12">
        <v>64.203459958797083</v>
      </c>
      <c r="AM504" s="44">
        <v>96.78905701740446</v>
      </c>
      <c r="AN504" s="45">
        <v>89.999999842884989</v>
      </c>
      <c r="AO504" s="12">
        <v>0</v>
      </c>
      <c r="AP504" s="12">
        <v>-1914.1820114148245</v>
      </c>
      <c r="AQ504" s="12">
        <v>11284.029034210605</v>
      </c>
      <c r="AR504" s="12">
        <v>13582.731407069567</v>
      </c>
      <c r="AS504" s="44">
        <v>16005.529848204791</v>
      </c>
      <c r="AT504" s="45">
        <v>15869.267029986422</v>
      </c>
      <c r="AU504" s="12">
        <v>0</v>
      </c>
      <c r="AV504" s="12">
        <v>11453.518305464406</v>
      </c>
      <c r="AW504" s="12">
        <v>14023.305456184908</v>
      </c>
      <c r="AX504" s="12">
        <v>12485.144579776628</v>
      </c>
      <c r="AY504" s="44">
        <v>7324.9909972769537</v>
      </c>
      <c r="AZ504" s="45">
        <v>6156.1967867109151</v>
      </c>
      <c r="BA504" s="12">
        <v>0</v>
      </c>
      <c r="BB504" s="12">
        <v>10983.246505388015</v>
      </c>
      <c r="BC504" s="12">
        <v>13434.783911268145</v>
      </c>
      <c r="BD504" s="12">
        <v>15967.731483093505</v>
      </c>
      <c r="BE504" s="44">
        <v>15872.127883514744</v>
      </c>
      <c r="BF504" s="45">
        <v>15869.267039986424</v>
      </c>
      <c r="BG504" s="12">
        <v>0</v>
      </c>
      <c r="BH504" s="12">
        <v>14079.11301379064</v>
      </c>
      <c r="BI504" s="12">
        <v>12651.584604853662</v>
      </c>
      <c r="BJ504" s="12">
        <v>7550.7745452772115</v>
      </c>
      <c r="BK504" s="44">
        <v>6204.4282298173011</v>
      </c>
      <c r="BL504" s="45">
        <v>2509.4553095177498</v>
      </c>
      <c r="BM504" s="12">
        <v>0</v>
      </c>
      <c r="BN504" s="12">
        <v>0</v>
      </c>
      <c r="BO504" s="12">
        <v>44.035904661146944</v>
      </c>
      <c r="BP504" s="12">
        <v>31.67430890406548</v>
      </c>
      <c r="BQ504" s="48">
        <v>32.585597058607384</v>
      </c>
      <c r="BR504" s="49">
        <v>6.7890571745194741</v>
      </c>
      <c r="BS504" s="13">
        <v>0</v>
      </c>
      <c r="BT504" s="12">
        <v>72.857660115080535</v>
      </c>
      <c r="BV504" s="14">
        <f>Таблица1[[#This Row],[Lкан_леб,мм]]</f>
        <v>58257.142339884915</v>
      </c>
      <c r="BW504" s="50">
        <f>Таблица1[[#This Row],[угол обхв4]]+Таблица1[[#This Row],[Lдуг 3,мм]]</f>
        <v>13161.968314747983</v>
      </c>
      <c r="BX504" s="54">
        <f>Таблица1[[#This Row],[угол обхв5]]+Таблица1[[#This Row],[Y5, мм]]</f>
        <v>58570.719522260901</v>
      </c>
      <c r="BY504" s="14">
        <f>Таблица1[[#This Row],[угол обхв6]]+Таблица1[[#This Row],[Lдуг 4,мм]]</f>
        <v>15712.921986448766</v>
      </c>
      <c r="BZ504" s="14">
        <f>Таблица1[[#This Row],[Т1]]+Таблица1[[#This Row],[X6, мм]]</f>
        <v>58796.270481558138</v>
      </c>
      <c r="CA504" s="14">
        <f>Таблица1[[#This Row],[Т2]]+Таблица1[[#This Row],[Lдуг 5,мм]]</f>
        <v>21193.454168636912</v>
      </c>
      <c r="CB504" s="14">
        <f>Таблица1[[#This Row],[Т3]]+Таблица1[[#This Row],[Y6, мм]]</f>
        <v>59028.3106721777</v>
      </c>
      <c r="CC504" s="14">
        <f>Таблица1[[#This Row],[Т4]]+Таблица1[[#This Row],[Lдуг 6,мм]]</f>
        <v>22321.929688973974</v>
      </c>
      <c r="CD504" s="14">
        <f>Таблица1[[#This Row],[Т5]]+Таблица1[[#This Row],[Lдуг 1,мм]]</f>
        <v>59076.655163704716</v>
      </c>
      <c r="CE504" s="14">
        <f>Таблица1[[#This Row],[Т6]]+Таблица1[[#This Row],[Lпрям1, мм]]</f>
        <v>25968.67116616714</v>
      </c>
      <c r="CF504" s="15">
        <f>Таблица1[[#This Row],[Т7]]+Таблица1[[#This Row],[Lдуг 2,мм]]</f>
        <v>59076.655163704716</v>
      </c>
      <c r="CG504" s="14">
        <f>Таблица1[[#This Row],[Т8]]+Таблица1[[#This Row],[Lпрям2, мм]]</f>
        <v>25968.67116616714</v>
      </c>
      <c r="CH504" s="14">
        <f>Таблица1[[#This Row],[Т9]]-Таблица1[[#This Row],[Т9]]</f>
        <v>0</v>
      </c>
      <c r="CI504" s="50">
        <f>Таблица1[[#This Row],[Т9]]-Таблица1[[#This Row],[Т8]]</f>
        <v>33107.98399753758</v>
      </c>
      <c r="CJ504" s="54">
        <f>Таблица1[[#This Row],[Т9]]-Таблица1[[#This Row],[Т7]]</f>
        <v>0</v>
      </c>
      <c r="CK504" s="14">
        <f>Таблица1[[#This Row],[Т9]]-Таблица1[[#This Row],[Т6]]</f>
        <v>36754.725474730745</v>
      </c>
      <c r="CL504" s="14">
        <f>Таблица1[[#This Row],[Т9]]-Таблица1[[#This Row],[Т5]]</f>
        <v>48.344491527015634</v>
      </c>
      <c r="CM504" s="14">
        <f>Таблица1[[#This Row],[Т9]]-Таблица1[[#This Row],[Т4]]</f>
        <v>37883.200995067804</v>
      </c>
      <c r="CN504" s="14">
        <f>Таблица1[[#This Row],[Т9]]-Таблица1[[#This Row],[Т3]]</f>
        <v>280.38468214657769</v>
      </c>
      <c r="CO504" s="14">
        <f>Таблица1[[#This Row],[Т9]]-Таблица1[[#This Row],[Т2]]</f>
        <v>43363.733177255948</v>
      </c>
      <c r="CP504" s="14">
        <f>Таблица1[[#This Row],[Т9]]-Таблица1[[#This Row],[Т1]]</f>
        <v>505.93564144381526</v>
      </c>
      <c r="CQ504" s="14">
        <f>Таблица1[[#This Row],[Т9]]-Таблица1[[#This Row],[угол обхв6]]</f>
        <v>45914.686848956735</v>
      </c>
      <c r="CR504" s="14">
        <f>Таблица1[[#This Row],[Т9]]-Таблица1[[#This Row],[угол обхв5]]</f>
        <v>819.51282381980127</v>
      </c>
      <c r="CS504" s="14">
        <f>Таблица1[[#This Row],[Т9]]-Таблица1[[#This Row],[угол обхв4]]</f>
        <v>59076.655163704716</v>
      </c>
      <c r="CT504" s="14">
        <f>Таблица1[[#This Row],[Lкан_прям, мм]]+Таблица1[[#This Row],[Lкан_дуг, мм]]+Таблица1[[#This Row],[Lкан_леб,мм]]</f>
        <v>85045.326329871852</v>
      </c>
      <c r="CU504" s="16">
        <f>Таблица1[[#This Row],[Lкан_леб,мм]]</f>
        <v>58257.142339884915</v>
      </c>
      <c r="CV504" s="14">
        <f>2534431-(Таблица1[[#This Row],[Т23]]+Таблица1[[#This Row],[угол обхв3]])</f>
        <v>2449312.8160100132</v>
      </c>
      <c r="CW504" s="50">
        <f>SUM(X504:AC504,AD504:AI504)-Таблица1[[#This Row],[lподв_min, мм]]</f>
        <v>23141.442511674959</v>
      </c>
      <c r="CX504" s="17">
        <f>CW943-Таблица1[[#This Row],[Суммарная длина каната]]</f>
        <v>-2424655.9348396356</v>
      </c>
    </row>
    <row r="505" spans="1:102" x14ac:dyDescent="0.25">
      <c r="A505" s="21">
        <v>504</v>
      </c>
      <c r="B505" s="10">
        <v>11.381224489795915</v>
      </c>
      <c r="C505" s="10">
        <v>114.46082839365614</v>
      </c>
      <c r="D505" s="11">
        <v>15706.078595962523</v>
      </c>
      <c r="E505" s="11">
        <v>5937.3197494229489</v>
      </c>
      <c r="F505" s="11">
        <v>15654.815613486209</v>
      </c>
      <c r="G505" s="11">
        <v>6068.060357604314</v>
      </c>
      <c r="H505" s="11">
        <v>16114.078105962522</v>
      </c>
      <c r="I505" s="11">
        <v>2641.4255909259668</v>
      </c>
      <c r="J505" s="11">
        <v>3295.8941584969821</v>
      </c>
      <c r="K505" s="11">
        <v>25970.852490672678</v>
      </c>
      <c r="L505" s="11">
        <v>817.33149931424248</v>
      </c>
      <c r="M505" s="11">
        <v>58257.142339884915</v>
      </c>
      <c r="N505" s="11">
        <v>11064.635748651637</v>
      </c>
      <c r="O505" s="11">
        <v>13679.313325095196</v>
      </c>
      <c r="P505" s="43">
        <v>13222.42755889448</v>
      </c>
      <c r="Q505" s="11">
        <v>12389.910510200425</v>
      </c>
      <c r="R505" s="11">
        <v>15787.158056201501</v>
      </c>
      <c r="S505" s="11">
        <v>7546.5242488969452</v>
      </c>
      <c r="T505" s="11">
        <v>16508.303680191253</v>
      </c>
      <c r="U505" s="11">
        <v>6355.1964228975576</v>
      </c>
      <c r="V505" s="11">
        <v>15706.078595962523</v>
      </c>
      <c r="W505" s="11">
        <v>5937.3197494229489</v>
      </c>
      <c r="X505" s="12">
        <v>0</v>
      </c>
      <c r="Y505" s="12">
        <v>301.69629719163947</v>
      </c>
      <c r="Z505" s="12">
        <v>222.4341799088416</v>
      </c>
      <c r="AA505" s="44">
        <v>232.04019061955896</v>
      </c>
      <c r="AB505" s="45">
        <v>47.253829333787664</v>
      </c>
      <c r="AC505" s="12">
        <v>13.907002260414838</v>
      </c>
      <c r="AD505" s="12">
        <v>13161.968314747983</v>
      </c>
      <c r="AE505" s="12">
        <v>2513.6875532590852</v>
      </c>
      <c r="AF505" s="12">
        <v>5480.5321821881489</v>
      </c>
      <c r="AG505" s="44">
        <v>1128.4755203370594</v>
      </c>
      <c r="AH505" s="45">
        <v>390.29476040551566</v>
      </c>
      <c r="AI505" s="12">
        <v>3295.8941597348849</v>
      </c>
      <c r="AJ505" s="12">
        <v>-11.506753606415343</v>
      </c>
      <c r="AK505" s="12">
        <v>30.860708461735474</v>
      </c>
      <c r="AL505" s="12">
        <v>62.097325442692032</v>
      </c>
      <c r="AM505" s="44">
        <v>94.682922501299487</v>
      </c>
      <c r="AN505" s="45">
        <v>88.047027926158506</v>
      </c>
      <c r="AO505" s="12">
        <v>89.999999826160135</v>
      </c>
      <c r="AP505" s="12">
        <v>-1914.1820114148245</v>
      </c>
      <c r="AQ505" s="12">
        <v>11273.920449844907</v>
      </c>
      <c r="AR505" s="12">
        <v>13582.995023680875</v>
      </c>
      <c r="AS505" s="44">
        <v>16193.796056330943</v>
      </c>
      <c r="AT505" s="45">
        <v>16100.540672864734</v>
      </c>
      <c r="AU505" s="12">
        <v>16114.078595962525</v>
      </c>
      <c r="AV505" s="12">
        <v>11453.518305464406</v>
      </c>
      <c r="AW505" s="12">
        <v>14029.547409453706</v>
      </c>
      <c r="AX505" s="12">
        <v>12580.842705855093</v>
      </c>
      <c r="AY505" s="44">
        <v>7513.2145378395207</v>
      </c>
      <c r="AZ505" s="45">
        <v>6341.2921121979216</v>
      </c>
      <c r="BA505" s="12">
        <v>5937.3197506608531</v>
      </c>
      <c r="BB505" s="12">
        <v>10983.246505388015</v>
      </c>
      <c r="BC505" s="12">
        <v>13431.71226008775</v>
      </c>
      <c r="BD505" s="12">
        <v>16147.725520987893</v>
      </c>
      <c r="BE505" s="44">
        <v>16101.665680061813</v>
      </c>
      <c r="BF505" s="45">
        <v>16113.841603289042</v>
      </c>
      <c r="BG505" s="12">
        <v>16114.078605962522</v>
      </c>
      <c r="BH505" s="12">
        <v>14079.11301379064</v>
      </c>
      <c r="BI505" s="12">
        <v>12740.144594558935</v>
      </c>
      <c r="BJ505" s="12">
        <v>7737.4564445516153</v>
      </c>
      <c r="BK505" s="44">
        <v>6388.5061339549829</v>
      </c>
      <c r="BL505" s="45">
        <v>5951.2240601225858</v>
      </c>
      <c r="BM505" s="12">
        <v>2641.4255909259682</v>
      </c>
      <c r="BN505" s="12">
        <v>0</v>
      </c>
      <c r="BO505" s="12">
        <v>42.367462068150822</v>
      </c>
      <c r="BP505" s="12">
        <v>31.236616980956555</v>
      </c>
      <c r="BQ505" s="48">
        <v>32.585597058607462</v>
      </c>
      <c r="BR505" s="49">
        <v>6.6358945751409806</v>
      </c>
      <c r="BS505" s="13">
        <v>1.9529719000016326</v>
      </c>
      <c r="BT505" s="12">
        <v>72.857660115080535</v>
      </c>
      <c r="BV505" s="14">
        <f>Таблица1[[#This Row],[Lкан_леб,мм]]</f>
        <v>58257.142339884915</v>
      </c>
      <c r="BW505" s="50">
        <f>Таблица1[[#This Row],[угол обхв4]]+Таблица1[[#This Row],[Lдуг 3,мм]]</f>
        <v>13161.968314747983</v>
      </c>
      <c r="BX505" s="54">
        <f>Таблица1[[#This Row],[угол обхв5]]+Таблица1[[#This Row],[Y5, мм]]</f>
        <v>58558.838637076551</v>
      </c>
      <c r="BY505" s="14">
        <f>Таблица1[[#This Row],[угол обхв6]]+Таблица1[[#This Row],[Lдуг 4,мм]]</f>
        <v>15675.655868007068</v>
      </c>
      <c r="BZ505" s="14">
        <f>Таблица1[[#This Row],[Т1]]+Таблица1[[#This Row],[X6, мм]]</f>
        <v>58781.272816985394</v>
      </c>
      <c r="CA505" s="14">
        <f>Таблица1[[#This Row],[Т2]]+Таблица1[[#This Row],[Lдуг 5,мм]]</f>
        <v>21156.188050195218</v>
      </c>
      <c r="CB505" s="14">
        <f>Таблица1[[#This Row],[Т3]]+Таблица1[[#This Row],[Y6, мм]]</f>
        <v>59013.313007604957</v>
      </c>
      <c r="CC505" s="14">
        <f>Таблица1[[#This Row],[Т4]]+Таблица1[[#This Row],[Lдуг 6,мм]]</f>
        <v>22284.663570532277</v>
      </c>
      <c r="CD505" s="14">
        <f>Таблица1[[#This Row],[Т5]]+Таблица1[[#This Row],[Lдуг 1,мм]]</f>
        <v>59060.566836938742</v>
      </c>
      <c r="CE505" s="14">
        <f>Таблица1[[#This Row],[Т6]]+Таблица1[[#This Row],[Lпрям1, мм]]</f>
        <v>22674.958330937792</v>
      </c>
      <c r="CF505" s="15">
        <f>Таблица1[[#This Row],[Т7]]+Таблица1[[#This Row],[Lдуг 2,мм]]</f>
        <v>59074.473839199156</v>
      </c>
      <c r="CG505" s="14">
        <f>Таблица1[[#This Row],[Т8]]+Таблица1[[#This Row],[Lпрям2, мм]]</f>
        <v>25970.852490672678</v>
      </c>
      <c r="CH505" s="14">
        <f>Таблица1[[#This Row],[Т9]]-Таблица1[[#This Row],[Т9]]</f>
        <v>0</v>
      </c>
      <c r="CI505" s="50">
        <f>Таблица1[[#This Row],[Т9]]-Таблица1[[#This Row],[Т8]]</f>
        <v>36399.515508261364</v>
      </c>
      <c r="CJ505" s="54">
        <f>Таблица1[[#This Row],[Т9]]-Таблица1[[#This Row],[Т7]]</f>
        <v>13.907002260413719</v>
      </c>
      <c r="CK505" s="14">
        <f>Таблица1[[#This Row],[Т9]]-Таблица1[[#This Row],[Т6]]</f>
        <v>36789.810268666879</v>
      </c>
      <c r="CL505" s="14">
        <f>Таблица1[[#This Row],[Т9]]-Таблица1[[#This Row],[Т5]]</f>
        <v>61.160831594199408</v>
      </c>
      <c r="CM505" s="14">
        <f>Таблица1[[#This Row],[Т9]]-Таблица1[[#This Row],[Т4]]</f>
        <v>37918.285789003938</v>
      </c>
      <c r="CN505" s="14">
        <f>Таблица1[[#This Row],[Т9]]-Таблица1[[#This Row],[Т3]]</f>
        <v>293.20102221376146</v>
      </c>
      <c r="CO505" s="14">
        <f>Таблица1[[#This Row],[Т9]]-Таблица1[[#This Row],[Т2]]</f>
        <v>43398.817971192089</v>
      </c>
      <c r="CP505" s="14">
        <f>Таблица1[[#This Row],[Т9]]-Таблица1[[#This Row],[Т1]]</f>
        <v>515.63520212260482</v>
      </c>
      <c r="CQ505" s="14">
        <f>Таблица1[[#This Row],[Т9]]-Таблица1[[#This Row],[угол обхв6]]</f>
        <v>45912.505524451175</v>
      </c>
      <c r="CR505" s="14">
        <f>Таблица1[[#This Row],[Т9]]-Таблица1[[#This Row],[угол обхв5]]</f>
        <v>817.33149931424123</v>
      </c>
      <c r="CS505" s="14">
        <f>Таблица1[[#This Row],[Т9]]-Таблица1[[#This Row],[угол обхв4]]</f>
        <v>59074.473839199156</v>
      </c>
      <c r="CT505" s="14">
        <f>Таблица1[[#This Row],[Lкан_прям, мм]]+Таблица1[[#This Row],[Lкан_дуг, мм]]+Таблица1[[#This Row],[Lкан_леб,мм]]</f>
        <v>85045.326329871838</v>
      </c>
      <c r="CU505" s="16">
        <f>Таблица1[[#This Row],[Lкан_леб,мм]]</f>
        <v>58257.142339884915</v>
      </c>
      <c r="CV505" s="14">
        <f>2534431-(Таблица1[[#This Row],[Т23]]+Таблица1[[#This Row],[угол обхв3]])</f>
        <v>2449312.8160100132</v>
      </c>
      <c r="CW505" s="50">
        <f>SUM(X505:AC505,AD505:AI505)-Таблица1[[#This Row],[lподв_min, мм]]</f>
        <v>23492.289831489936</v>
      </c>
      <c r="CX505" s="17">
        <f>CW944-Таблица1[[#This Row],[Суммарная длина каната]]</f>
        <v>-2424703.1144620706</v>
      </c>
    </row>
    <row r="506" spans="1:102" x14ac:dyDescent="0.25">
      <c r="A506" s="21">
        <v>505</v>
      </c>
      <c r="B506" s="10">
        <v>11.381224489795915</v>
      </c>
      <c r="C506" s="10">
        <v>115.03877551020416</v>
      </c>
      <c r="D506" s="11">
        <v>15772.440441120165</v>
      </c>
      <c r="E506" s="11">
        <v>5985.3295891038797</v>
      </c>
      <c r="F506" s="11">
        <v>15719.861297984038</v>
      </c>
      <c r="G506" s="11">
        <v>6115.5464609257397</v>
      </c>
      <c r="H506" s="11">
        <v>16180.439951120166</v>
      </c>
      <c r="I506" s="11">
        <v>2679.111841224711</v>
      </c>
      <c r="J506" s="11">
        <v>3306.2177478791687</v>
      </c>
      <c r="K506" s="11">
        <v>25970.852490668825</v>
      </c>
      <c r="L506" s="11">
        <v>817.33149931810135</v>
      </c>
      <c r="M506" s="11">
        <v>58257.142339884915</v>
      </c>
      <c r="N506" s="11">
        <v>11064.635748651637</v>
      </c>
      <c r="O506" s="11">
        <v>13679.313325095196</v>
      </c>
      <c r="P506" s="43">
        <v>13223.829061713659</v>
      </c>
      <c r="Q506" s="11">
        <v>12412.539717671303</v>
      </c>
      <c r="R506" s="11">
        <v>15837.283877115433</v>
      </c>
      <c r="S506" s="11">
        <v>7595.2700627886443</v>
      </c>
      <c r="T506" s="11">
        <v>16570.409628830428</v>
      </c>
      <c r="U506" s="11">
        <v>6411.2769748982109</v>
      </c>
      <c r="V506" s="11">
        <v>15772.440441120165</v>
      </c>
      <c r="W506" s="11">
        <v>5985.3295891038797</v>
      </c>
      <c r="X506" s="12">
        <v>0</v>
      </c>
      <c r="Y506" s="12">
        <v>298.41314632918625</v>
      </c>
      <c r="Z506" s="12">
        <v>221.60180209613742</v>
      </c>
      <c r="AA506" s="44">
        <v>232.04019061955796</v>
      </c>
      <c r="AB506" s="45">
        <v>47.253829333784495</v>
      </c>
      <c r="AC506" s="12">
        <v>18.022530939435175</v>
      </c>
      <c r="AD506" s="12">
        <v>13161.968314747983</v>
      </c>
      <c r="AE506" s="12">
        <v>2503.363963876905</v>
      </c>
      <c r="AF506" s="12">
        <v>5480.5321821881507</v>
      </c>
      <c r="AG506" s="44">
        <v>1128.475520337061</v>
      </c>
      <c r="AH506" s="45">
        <v>390.29476040551958</v>
      </c>
      <c r="AI506" s="12">
        <v>3306.2177491132056</v>
      </c>
      <c r="AJ506" s="12">
        <v>-11.506753606415343</v>
      </c>
      <c r="AK506" s="12">
        <v>30.399652854080312</v>
      </c>
      <c r="AL506" s="12">
        <v>61.519378326144022</v>
      </c>
      <c r="AM506" s="44">
        <v>94.104975384751341</v>
      </c>
      <c r="AN506" s="45">
        <v>87.469080809610801</v>
      </c>
      <c r="AO506" s="12">
        <v>89.999999826702918</v>
      </c>
      <c r="AP506" s="12">
        <v>-1914.1820114148245</v>
      </c>
      <c r="AQ506" s="12">
        <v>11271.095392269948</v>
      </c>
      <c r="AR506" s="12">
        <v>13582.452267244658</v>
      </c>
      <c r="AS506" s="44">
        <v>16244.237181903</v>
      </c>
      <c r="AT506" s="45">
        <v>16162.807617621907</v>
      </c>
      <c r="AU506" s="12">
        <v>16180.440441120165</v>
      </c>
      <c r="AV506" s="12">
        <v>11453.518305464406</v>
      </c>
      <c r="AW506" s="12">
        <v>14031.220153044016</v>
      </c>
      <c r="AX506" s="12">
        <v>12607.099211026598</v>
      </c>
      <c r="AY506" s="44">
        <v>7566.0637668495965</v>
      </c>
      <c r="AZ506" s="45">
        <v>6393.2603032086899</v>
      </c>
      <c r="BA506" s="12">
        <v>5985.3295903379185</v>
      </c>
      <c r="BB506" s="12">
        <v>10983.246505388015</v>
      </c>
      <c r="BC506" s="12">
        <v>13430.28870533197</v>
      </c>
      <c r="BD506" s="12">
        <v>16195.907082646436</v>
      </c>
      <c r="BE506" s="44">
        <v>16163.456324042865</v>
      </c>
      <c r="BF506" s="45">
        <v>16180.042452328687</v>
      </c>
      <c r="BG506" s="12">
        <v>16180.440451120166</v>
      </c>
      <c r="BH506" s="12">
        <v>14079.11301379064</v>
      </c>
      <c r="BI506" s="12">
        <v>12764.446545620123</v>
      </c>
      <c r="BJ506" s="12">
        <v>7789.8295561439409</v>
      </c>
      <c r="BK506" s="44">
        <v>6440.4832708372587</v>
      </c>
      <c r="BL506" s="45">
        <v>6003.3462607934007</v>
      </c>
      <c r="BM506" s="12">
        <v>2679.1118412247124</v>
      </c>
      <c r="BN506" s="12">
        <v>0</v>
      </c>
      <c r="BO506" s="12">
        <v>41.906406460495653</v>
      </c>
      <c r="BP506" s="12">
        <v>31.119725472063713</v>
      </c>
      <c r="BQ506" s="48">
        <v>32.58559705860732</v>
      </c>
      <c r="BR506" s="49">
        <v>6.6358945751405347</v>
      </c>
      <c r="BS506" s="13">
        <v>2.530919017092113</v>
      </c>
      <c r="BT506" s="12">
        <v>72.857660115080535</v>
      </c>
      <c r="BV506" s="14">
        <f>Таблица1[[#This Row],[Lкан_леб,мм]]</f>
        <v>58257.142339884915</v>
      </c>
      <c r="BW506" s="50">
        <f>Таблица1[[#This Row],[угол обхв4]]+Таблица1[[#This Row],[Lдуг 3,мм]]</f>
        <v>13161.968314747983</v>
      </c>
      <c r="BX506" s="54">
        <f>Таблица1[[#This Row],[угол обхв5]]+Таблица1[[#This Row],[Y5, мм]]</f>
        <v>58555.5554862141</v>
      </c>
      <c r="BY506" s="14">
        <f>Таблица1[[#This Row],[угол обхв6]]+Таблица1[[#This Row],[Lдуг 4,мм]]</f>
        <v>15665.332278624888</v>
      </c>
      <c r="BZ506" s="14">
        <f>Таблица1[[#This Row],[Т1]]+Таблица1[[#This Row],[X6, мм]]</f>
        <v>58777.157288310234</v>
      </c>
      <c r="CA506" s="14">
        <f>Таблица1[[#This Row],[Т2]]+Таблица1[[#This Row],[Lдуг 5,мм]]</f>
        <v>21145.864460813038</v>
      </c>
      <c r="CB506" s="14">
        <f>Таблица1[[#This Row],[Т3]]+Таблица1[[#This Row],[Y6, мм]]</f>
        <v>59009.197478929789</v>
      </c>
      <c r="CC506" s="14">
        <f>Таблица1[[#This Row],[Т4]]+Таблица1[[#This Row],[Lдуг 6,мм]]</f>
        <v>22274.3399811501</v>
      </c>
      <c r="CD506" s="14">
        <f>Таблица1[[#This Row],[Т5]]+Таблица1[[#This Row],[Lдуг 1,мм]]</f>
        <v>59056.451308263575</v>
      </c>
      <c r="CE506" s="14">
        <f>Таблица1[[#This Row],[Т6]]+Таблица1[[#This Row],[Lпрям1, мм]]</f>
        <v>22664.634741555619</v>
      </c>
      <c r="CF506" s="15">
        <f>Таблица1[[#This Row],[Т7]]+Таблица1[[#This Row],[Lдуг 2,мм]]</f>
        <v>59074.473839203012</v>
      </c>
      <c r="CG506" s="14">
        <f>Таблица1[[#This Row],[Т8]]+Таблица1[[#This Row],[Lпрям2, мм]]</f>
        <v>25970.852490668825</v>
      </c>
      <c r="CH506" s="14">
        <f>Таблица1[[#This Row],[Т9]]-Таблица1[[#This Row],[Т9]]</f>
        <v>0</v>
      </c>
      <c r="CI506" s="50">
        <f>Таблица1[[#This Row],[Т9]]-Таблица1[[#This Row],[Т8]]</f>
        <v>36409.839097647389</v>
      </c>
      <c r="CJ506" s="54">
        <f>Таблица1[[#This Row],[Т9]]-Таблица1[[#This Row],[Т7]]</f>
        <v>18.022530939437274</v>
      </c>
      <c r="CK506" s="14">
        <f>Таблица1[[#This Row],[Т9]]-Таблица1[[#This Row],[Т6]]</f>
        <v>36800.133858052912</v>
      </c>
      <c r="CL506" s="14">
        <f>Таблица1[[#This Row],[Т9]]-Таблица1[[#This Row],[Т5]]</f>
        <v>65.276360273222963</v>
      </c>
      <c r="CM506" s="14">
        <f>Таблица1[[#This Row],[Т9]]-Таблица1[[#This Row],[Т4]]</f>
        <v>37928.609378389971</v>
      </c>
      <c r="CN506" s="14">
        <f>Таблица1[[#This Row],[Т9]]-Таблица1[[#This Row],[Т3]]</f>
        <v>297.31655089277774</v>
      </c>
      <c r="CO506" s="14">
        <f>Таблица1[[#This Row],[Т9]]-Таблица1[[#This Row],[Т2]]</f>
        <v>43409.141560578122</v>
      </c>
      <c r="CP506" s="14">
        <f>Таблица1[[#This Row],[Т9]]-Таблица1[[#This Row],[Т1]]</f>
        <v>518.91835298891237</v>
      </c>
      <c r="CQ506" s="14">
        <f>Таблица1[[#This Row],[Т9]]-Таблица1[[#This Row],[угол обхв6]]</f>
        <v>45912.505524455031</v>
      </c>
      <c r="CR506" s="14">
        <f>Таблица1[[#This Row],[Т9]]-Таблица1[[#This Row],[угол обхв5]]</f>
        <v>817.33149931809749</v>
      </c>
      <c r="CS506" s="14">
        <f>Таблица1[[#This Row],[Т9]]-Таблица1[[#This Row],[угол обхв4]]</f>
        <v>59074.473839203012</v>
      </c>
      <c r="CT506" s="14">
        <f>Таблица1[[#This Row],[Lкан_прям, мм]]+Таблица1[[#This Row],[Lкан_дуг, мм]]+Таблица1[[#This Row],[Lкан_леб,мм]]</f>
        <v>85045.326329871838</v>
      </c>
      <c r="CU506" s="16">
        <f>Таблица1[[#This Row],[Lкан_леб,мм]]</f>
        <v>58257.142339884915</v>
      </c>
      <c r="CV506" s="14">
        <f>2534431-(Таблица1[[#This Row],[Т23]]+Таблица1[[#This Row],[угол обхв3]])</f>
        <v>2449312.8160100132</v>
      </c>
      <c r="CW506" s="50">
        <f>SUM(X506:AC506,AD506:AI506)-Таблица1[[#This Row],[lподв_min, мм]]</f>
        <v>23481.966242107759</v>
      </c>
      <c r="CX506" s="17">
        <f>CW945-Таблица1[[#This Row],[Суммарная длина каната]]</f>
        <v>-2424751.9350982876</v>
      </c>
    </row>
    <row r="507" spans="1:102" x14ac:dyDescent="0.25">
      <c r="A507" s="21">
        <v>506</v>
      </c>
      <c r="B507" s="10">
        <v>11.381224489795915</v>
      </c>
      <c r="C507" s="10">
        <v>117.72285714285721</v>
      </c>
      <c r="D507" s="11">
        <v>16074.138401136008</v>
      </c>
      <c r="E507" s="11">
        <v>6216.9567418049155</v>
      </c>
      <c r="F507" s="11">
        <v>16015.519024624424</v>
      </c>
      <c r="G507" s="11">
        <v>6344.5685308269076</v>
      </c>
      <c r="H507" s="11">
        <v>16482.137911136007</v>
      </c>
      <c r="I507" s="11">
        <v>2862.2671776162506</v>
      </c>
      <c r="J507" s="11">
        <v>3354.6895641886649</v>
      </c>
      <c r="K507" s="11">
        <v>25970.852490650992</v>
      </c>
      <c r="L507" s="11">
        <v>817.33149933593529</v>
      </c>
      <c r="M507" s="11">
        <v>58257.142339884915</v>
      </c>
      <c r="N507" s="11">
        <v>11064.635748651637</v>
      </c>
      <c r="O507" s="11">
        <v>13679.313325095196</v>
      </c>
      <c r="P507" s="43">
        <v>13227.343673036294</v>
      </c>
      <c r="Q507" s="11">
        <v>12517.766989389243</v>
      </c>
      <c r="R507" s="11">
        <v>16063.518910171439</v>
      </c>
      <c r="S507" s="11">
        <v>7828.1675369560817</v>
      </c>
      <c r="T507" s="11">
        <v>16851.285495863849</v>
      </c>
      <c r="U507" s="11">
        <v>6679.8048736538803</v>
      </c>
      <c r="V507" s="11">
        <v>16074.138401136008</v>
      </c>
      <c r="W507" s="11">
        <v>6216.9567418049155</v>
      </c>
      <c r="X507" s="12">
        <v>0</v>
      </c>
      <c r="Y507" s="12">
        <v>283.02967289757765</v>
      </c>
      <c r="Z507" s="12">
        <v>217.87208227984885</v>
      </c>
      <c r="AA507" s="44">
        <v>232.04019061955876</v>
      </c>
      <c r="AB507" s="45">
        <v>47.253829333786129</v>
      </c>
      <c r="AC507" s="12">
        <v>37.13572420516401</v>
      </c>
      <c r="AD507" s="12">
        <v>13161.968314747983</v>
      </c>
      <c r="AE507" s="12">
        <v>2454.8921475674069</v>
      </c>
      <c r="AF507" s="12">
        <v>5480.5321821881498</v>
      </c>
      <c r="AG507" s="44">
        <v>1128.4755203370614</v>
      </c>
      <c r="AH507" s="45">
        <v>390.29476040551759</v>
      </c>
      <c r="AI507" s="12">
        <v>3354.6895654048712</v>
      </c>
      <c r="AJ507" s="12">
        <v>-11.506753606415343</v>
      </c>
      <c r="AK507" s="12">
        <v>28.239338878877351</v>
      </c>
      <c r="AL507" s="12">
        <v>58.83529669349096</v>
      </c>
      <c r="AM507" s="44">
        <v>91.420893752098394</v>
      </c>
      <c r="AN507" s="45">
        <v>84.784999176957626</v>
      </c>
      <c r="AO507" s="12">
        <v>89.999999829206928</v>
      </c>
      <c r="AP507" s="12">
        <v>-1914.1820114148245</v>
      </c>
      <c r="AQ507" s="12">
        <v>11257.683294727189</v>
      </c>
      <c r="AR507" s="12">
        <v>13576.46242884092</v>
      </c>
      <c r="AS507" s="44">
        <v>16471.39345578408</v>
      </c>
      <c r="AT507" s="45">
        <v>16444.974356527564</v>
      </c>
      <c r="AU507" s="12">
        <v>16482.13840113601</v>
      </c>
      <c r="AV507" s="12">
        <v>11453.518305464406</v>
      </c>
      <c r="AW507" s="12">
        <v>14038.752673183588</v>
      </c>
      <c r="AX507" s="12">
        <v>12728.906976945915</v>
      </c>
      <c r="AY507" s="44">
        <v>7818.0504701241825</v>
      </c>
      <c r="AZ507" s="45">
        <v>6642.7204018192851</v>
      </c>
      <c r="BA507" s="12">
        <v>6216.9567430211237</v>
      </c>
      <c r="BB507" s="12">
        <v>10983.246505388015</v>
      </c>
      <c r="BC507" s="12">
        <v>13420.391219111845</v>
      </c>
      <c r="BD507" s="12">
        <v>16412.637665976064</v>
      </c>
      <c r="BE507" s="44">
        <v>16443.410950251204</v>
      </c>
      <c r="BF507" s="45">
        <v>16480.449540472291</v>
      </c>
      <c r="BG507" s="12">
        <v>16482.138411136006</v>
      </c>
      <c r="BH507" s="12">
        <v>14079.11301379064</v>
      </c>
      <c r="BI507" s="12">
        <v>12877.206337477635</v>
      </c>
      <c r="BJ507" s="12">
        <v>8039.307524512752</v>
      </c>
      <c r="BK507" s="44">
        <v>6689.9219404857795</v>
      </c>
      <c r="BL507" s="45">
        <v>6254.0412136395116</v>
      </c>
      <c r="BM507" s="12">
        <v>2862.267177616252</v>
      </c>
      <c r="BN507" s="12">
        <v>0</v>
      </c>
      <c r="BO507" s="12">
        <v>39.746092485292699</v>
      </c>
      <c r="BP507" s="12">
        <v>30.595957814613605</v>
      </c>
      <c r="BQ507" s="48">
        <v>32.585597058607433</v>
      </c>
      <c r="BR507" s="49">
        <v>6.6358945751407639</v>
      </c>
      <c r="BS507" s="13">
        <v>5.2150006522492935</v>
      </c>
      <c r="BT507" s="12">
        <v>72.857660115080535</v>
      </c>
      <c r="BV507" s="14">
        <f>Таблица1[[#This Row],[Lкан_леб,мм]]</f>
        <v>58257.142339884915</v>
      </c>
      <c r="BW507" s="50">
        <f>Таблица1[[#This Row],[угол обхв4]]+Таблица1[[#This Row],[Lдуг 3,мм]]</f>
        <v>13161.968314747983</v>
      </c>
      <c r="BX507" s="54">
        <f>Таблица1[[#This Row],[угол обхв5]]+Таблица1[[#This Row],[Y5, мм]]</f>
        <v>58540.172012782496</v>
      </c>
      <c r="BY507" s="14">
        <f>Таблица1[[#This Row],[угол обхв6]]+Таблица1[[#This Row],[Lдуг 4,мм]]</f>
        <v>15616.86046231539</v>
      </c>
      <c r="BZ507" s="14">
        <f>Таблица1[[#This Row],[Т1]]+Таблица1[[#This Row],[X6, мм]]</f>
        <v>58758.044095062345</v>
      </c>
      <c r="CA507" s="14">
        <f>Таблица1[[#This Row],[Т2]]+Таблица1[[#This Row],[Lдуг 5,мм]]</f>
        <v>21097.392644503539</v>
      </c>
      <c r="CB507" s="14">
        <f>Таблица1[[#This Row],[Т3]]+Таблица1[[#This Row],[Y6, мм]]</f>
        <v>58990.084285681907</v>
      </c>
      <c r="CC507" s="14">
        <f>Таблица1[[#This Row],[Т4]]+Таблица1[[#This Row],[Lдуг 6,мм]]</f>
        <v>22225.868164840602</v>
      </c>
      <c r="CD507" s="14">
        <f>Таблица1[[#This Row],[Т5]]+Таблица1[[#This Row],[Lдуг 1,мм]]</f>
        <v>59037.338115015693</v>
      </c>
      <c r="CE507" s="14">
        <f>Таблица1[[#This Row],[Т6]]+Таблица1[[#This Row],[Lпрям1, мм]]</f>
        <v>22616.162925246121</v>
      </c>
      <c r="CF507" s="15">
        <f>Таблица1[[#This Row],[Т7]]+Таблица1[[#This Row],[Lдуг 2,мм]]</f>
        <v>59074.47383922086</v>
      </c>
      <c r="CG507" s="14">
        <f>Таблица1[[#This Row],[Т8]]+Таблица1[[#This Row],[Lпрям2, мм]]</f>
        <v>25970.852490650992</v>
      </c>
      <c r="CH507" s="14">
        <f>Таблица1[[#This Row],[Т9]]-Таблица1[[#This Row],[Т9]]</f>
        <v>0</v>
      </c>
      <c r="CI507" s="50">
        <f>Таблица1[[#This Row],[Т9]]-Таблица1[[#This Row],[Т8]]</f>
        <v>36458.310913974739</v>
      </c>
      <c r="CJ507" s="54">
        <f>Таблица1[[#This Row],[Т9]]-Таблица1[[#This Row],[Т7]]</f>
        <v>37.135724205167207</v>
      </c>
      <c r="CK507" s="14">
        <f>Таблица1[[#This Row],[Т9]]-Таблица1[[#This Row],[Т6]]</f>
        <v>36848.605674380262</v>
      </c>
      <c r="CL507" s="14">
        <f>Таблица1[[#This Row],[Т9]]-Таблица1[[#This Row],[Т5]]</f>
        <v>84.389553538952896</v>
      </c>
      <c r="CM507" s="14">
        <f>Таблица1[[#This Row],[Т9]]-Таблица1[[#This Row],[Т4]]</f>
        <v>37977.081194717321</v>
      </c>
      <c r="CN507" s="14">
        <f>Таблица1[[#This Row],[Т9]]-Таблица1[[#This Row],[Т3]]</f>
        <v>316.42974415851495</v>
      </c>
      <c r="CO507" s="14">
        <f>Таблица1[[#This Row],[Т9]]-Таблица1[[#This Row],[Т2]]</f>
        <v>43457.613376905472</v>
      </c>
      <c r="CP507" s="14">
        <f>Таблица1[[#This Row],[Т9]]-Таблица1[[#This Row],[Т1]]</f>
        <v>534.30182643836451</v>
      </c>
      <c r="CQ507" s="14">
        <f>Таблица1[[#This Row],[Т9]]-Таблица1[[#This Row],[угол обхв6]]</f>
        <v>45912.505524472879</v>
      </c>
      <c r="CR507" s="14">
        <f>Таблица1[[#This Row],[Т9]]-Таблица1[[#This Row],[угол обхв5]]</f>
        <v>817.33149933594541</v>
      </c>
      <c r="CS507" s="14">
        <f>Таблица1[[#This Row],[Т9]]-Таблица1[[#This Row],[угол обхв4]]</f>
        <v>59074.47383922086</v>
      </c>
      <c r="CT507" s="14">
        <f>Таблица1[[#This Row],[Lкан_прям, мм]]+Таблица1[[#This Row],[Lкан_дуг, мм]]+Таблица1[[#This Row],[Lкан_леб,мм]]</f>
        <v>85045.326329871838</v>
      </c>
      <c r="CU507" s="16">
        <f>Таблица1[[#This Row],[Lкан_леб,мм]]</f>
        <v>58257.142339884915</v>
      </c>
      <c r="CV507" s="14">
        <f>2534431-(Таблица1[[#This Row],[Т23]]+Таблица1[[#This Row],[угол обхв3]])</f>
        <v>2449312.8160100132</v>
      </c>
      <c r="CW507" s="50">
        <f>SUM(X507:AC507,AD507:AI507)-Таблица1[[#This Row],[lподв_min, мм]]</f>
        <v>23433.494425798264</v>
      </c>
      <c r="CX507" s="17">
        <f>CW946-Таблица1[[#This Row],[Суммарная длина каната]]</f>
        <v>-2424802.3890045742</v>
      </c>
    </row>
    <row r="508" spans="1:102" x14ac:dyDescent="0.25">
      <c r="A508" s="21">
        <v>507</v>
      </c>
      <c r="B508" s="10">
        <v>11.381224489795915</v>
      </c>
      <c r="C508" s="10">
        <v>120.40693877551027</v>
      </c>
      <c r="D508" s="11">
        <v>16364.658523949522</v>
      </c>
      <c r="E508" s="11">
        <v>6462.4579743609474</v>
      </c>
      <c r="F508" s="11">
        <v>16300.127533896681</v>
      </c>
      <c r="G508" s="11">
        <v>6587.1846808948731</v>
      </c>
      <c r="H508" s="11">
        <v>16772.658033949523</v>
      </c>
      <c r="I508" s="11">
        <v>3058.4707691409317</v>
      </c>
      <c r="J508" s="11">
        <v>3403.9872052200153</v>
      </c>
      <c r="K508" s="11">
        <v>25970.85249063337</v>
      </c>
      <c r="L508" s="11">
        <v>817.3314993535555</v>
      </c>
      <c r="M508" s="11">
        <v>58257.142339884915</v>
      </c>
      <c r="N508" s="11">
        <v>11064.635748651637</v>
      </c>
      <c r="O508" s="11">
        <v>13679.313325095196</v>
      </c>
      <c r="P508" s="43">
        <v>13225.926748084905</v>
      </c>
      <c r="Q508" s="11">
        <v>12623.043404267568</v>
      </c>
      <c r="R508" s="11">
        <v>16278.599406804624</v>
      </c>
      <c r="S508" s="11">
        <v>8071.4038492604841</v>
      </c>
      <c r="T508" s="11">
        <v>17119.278346683852</v>
      </c>
      <c r="U508" s="11">
        <v>6961.1912930157205</v>
      </c>
      <c r="V508" s="11">
        <v>16364.658523949522</v>
      </c>
      <c r="W508" s="11">
        <v>6462.4579743609474</v>
      </c>
      <c r="X508" s="12">
        <v>0</v>
      </c>
      <c r="Y508" s="12">
        <v>267.40936332805717</v>
      </c>
      <c r="Z508" s="12">
        <v>214.37919860147241</v>
      </c>
      <c r="AA508" s="44">
        <v>232.04019061955876</v>
      </c>
      <c r="AB508" s="45">
        <v>47.253829333789476</v>
      </c>
      <c r="AC508" s="12">
        <v>56.248917470677682</v>
      </c>
      <c r="AD508" s="12">
        <v>13161.968314747983</v>
      </c>
      <c r="AE508" s="12">
        <v>2405.5945065360575</v>
      </c>
      <c r="AF508" s="12">
        <v>5480.5321821881498</v>
      </c>
      <c r="AG508" s="44">
        <v>1128.4755203370605</v>
      </c>
      <c r="AH508" s="45">
        <v>390.2947604055127</v>
      </c>
      <c r="AI508" s="12">
        <v>3403.9872064186084</v>
      </c>
      <c r="AJ508" s="12">
        <v>-11.506753606415343</v>
      </c>
      <c r="AK508" s="12">
        <v>26.04576580774663</v>
      </c>
      <c r="AL508" s="12">
        <v>56.151215060837927</v>
      </c>
      <c r="AM508" s="44">
        <v>88.736812119445361</v>
      </c>
      <c r="AN508" s="45">
        <v>82.100917544304124</v>
      </c>
      <c r="AO508" s="12">
        <v>89.999999831680384</v>
      </c>
      <c r="AP508" s="12">
        <v>-1914.1820114148245</v>
      </c>
      <c r="AQ508" s="12">
        <v>11243.784032590078</v>
      </c>
      <c r="AR508" s="12">
        <v>13564.775034475486</v>
      </c>
      <c r="AS508" s="44">
        <v>16686.500254408944</v>
      </c>
      <c r="AT508" s="45">
        <v>16715.149587701875</v>
      </c>
      <c r="AU508" s="12">
        <v>16772.658523949522</v>
      </c>
      <c r="AV508" s="12">
        <v>11453.518305464406</v>
      </c>
      <c r="AW508" s="12">
        <v>14045.878315733844</v>
      </c>
      <c r="AX508" s="12">
        <v>12850.300612756464</v>
      </c>
      <c r="AY508" s="44">
        <v>8080.3982099202258</v>
      </c>
      <c r="AZ508" s="45">
        <v>6905.1203900116752</v>
      </c>
      <c r="BA508" s="12">
        <v>6462.4579755595414</v>
      </c>
      <c r="BB508" s="12">
        <v>10983.246505388015</v>
      </c>
      <c r="BC508" s="12">
        <v>13405.075032023346</v>
      </c>
      <c r="BD508" s="12">
        <v>16617.447693195205</v>
      </c>
      <c r="BE508" s="44">
        <v>16711.377499079532</v>
      </c>
      <c r="BF508" s="45">
        <v>16768.787282931498</v>
      </c>
      <c r="BG508" s="12">
        <v>16772.658533949521</v>
      </c>
      <c r="BH508" s="12">
        <v>14079.11301379064</v>
      </c>
      <c r="BI508" s="12">
        <v>12989.608394906216</v>
      </c>
      <c r="BJ508" s="12">
        <v>8298.6610577493811</v>
      </c>
      <c r="BK508" s="44">
        <v>6952.1969323559788</v>
      </c>
      <c r="BL508" s="45">
        <v>6518.5288773649918</v>
      </c>
      <c r="BM508" s="12">
        <v>3058.470769140933</v>
      </c>
      <c r="BN508" s="12">
        <v>0</v>
      </c>
      <c r="BO508" s="12">
        <v>37.552519414161971</v>
      </c>
      <c r="BP508" s="12">
        <v>30.105449253091301</v>
      </c>
      <c r="BQ508" s="48">
        <v>32.585597058607433</v>
      </c>
      <c r="BR508" s="49">
        <v>6.6358945751412346</v>
      </c>
      <c r="BS508" s="13">
        <v>7.8990822873762578</v>
      </c>
      <c r="BT508" s="12">
        <v>72.857660115080535</v>
      </c>
      <c r="BV508" s="14">
        <f>Таблица1[[#This Row],[Lкан_леб,мм]]</f>
        <v>58257.142339884915</v>
      </c>
      <c r="BW508" s="50">
        <f>Таблица1[[#This Row],[угол обхв4]]+Таблица1[[#This Row],[Lдуг 3,мм]]</f>
        <v>13161.968314747983</v>
      </c>
      <c r="BX508" s="54">
        <f>Таблица1[[#This Row],[угол обхв5]]+Таблица1[[#This Row],[Y5, мм]]</f>
        <v>58524.551703212972</v>
      </c>
      <c r="BY508" s="14">
        <f>Таблица1[[#This Row],[угол обхв6]]+Таблица1[[#This Row],[Lдуг 4,мм]]</f>
        <v>15567.56282128404</v>
      </c>
      <c r="BZ508" s="14">
        <f>Таблица1[[#This Row],[Т1]]+Таблица1[[#This Row],[X6, мм]]</f>
        <v>58738.930901814441</v>
      </c>
      <c r="CA508" s="14">
        <f>Таблица1[[#This Row],[Т2]]+Таблица1[[#This Row],[Lдуг 5,мм]]</f>
        <v>21048.09500347219</v>
      </c>
      <c r="CB508" s="14">
        <f>Таблица1[[#This Row],[Т3]]+Таблица1[[#This Row],[Y6, мм]]</f>
        <v>58970.971092434003</v>
      </c>
      <c r="CC508" s="14">
        <f>Таблица1[[#This Row],[Т4]]+Таблица1[[#This Row],[Lдуг 6,мм]]</f>
        <v>22176.570523809249</v>
      </c>
      <c r="CD508" s="14">
        <f>Таблица1[[#This Row],[Т5]]+Таблица1[[#This Row],[Lдуг 1,мм]]</f>
        <v>59018.224921767796</v>
      </c>
      <c r="CE508" s="14">
        <f>Таблица1[[#This Row],[Т6]]+Таблица1[[#This Row],[Lпрям1, мм]]</f>
        <v>22566.86528421476</v>
      </c>
      <c r="CF508" s="15">
        <f>Таблица1[[#This Row],[Т7]]+Таблица1[[#This Row],[Lдуг 2,мм]]</f>
        <v>59074.473839238475</v>
      </c>
      <c r="CG508" s="14">
        <f>Таблица1[[#This Row],[Т8]]+Таблица1[[#This Row],[Lпрям2, мм]]</f>
        <v>25970.85249063337</v>
      </c>
      <c r="CH508" s="14">
        <f>Таблица1[[#This Row],[Т9]]-Таблица1[[#This Row],[Т9]]</f>
        <v>0</v>
      </c>
      <c r="CI508" s="50">
        <f>Таблица1[[#This Row],[Т9]]-Таблица1[[#This Row],[Т8]]</f>
        <v>36507.608555023719</v>
      </c>
      <c r="CJ508" s="54">
        <f>Таблица1[[#This Row],[Т9]]-Таблица1[[#This Row],[Т7]]</f>
        <v>56.248917470678862</v>
      </c>
      <c r="CK508" s="14">
        <f>Таблица1[[#This Row],[Т9]]-Таблица1[[#This Row],[Т6]]</f>
        <v>36897.903315429226</v>
      </c>
      <c r="CL508" s="14">
        <f>Таблица1[[#This Row],[Т9]]-Таблица1[[#This Row],[Т5]]</f>
        <v>103.50274680447183</v>
      </c>
      <c r="CM508" s="14">
        <f>Таблица1[[#This Row],[Т9]]-Таблица1[[#This Row],[Т4]]</f>
        <v>38026.378835766285</v>
      </c>
      <c r="CN508" s="14">
        <f>Таблица1[[#This Row],[Т9]]-Таблица1[[#This Row],[Т3]]</f>
        <v>335.54293742403388</v>
      </c>
      <c r="CO508" s="14">
        <f>Таблица1[[#This Row],[Т9]]-Таблица1[[#This Row],[Т2]]</f>
        <v>43506.911017954437</v>
      </c>
      <c r="CP508" s="14">
        <f>Таблица1[[#This Row],[Т9]]-Таблица1[[#This Row],[Т1]]</f>
        <v>549.92213602550328</v>
      </c>
      <c r="CQ508" s="14">
        <f>Таблица1[[#This Row],[Т9]]-Таблица1[[#This Row],[угол обхв6]]</f>
        <v>45912.505524490494</v>
      </c>
      <c r="CR508" s="14">
        <f>Таблица1[[#This Row],[Т9]]-Таблица1[[#This Row],[угол обхв5]]</f>
        <v>817.3314993535605</v>
      </c>
      <c r="CS508" s="14">
        <f>Таблица1[[#This Row],[Т9]]-Таблица1[[#This Row],[угол обхв4]]</f>
        <v>59074.473839238475</v>
      </c>
      <c r="CT508" s="14">
        <f>Таблица1[[#This Row],[Lкан_прям, мм]]+Таблица1[[#This Row],[Lкан_дуг, мм]]+Таблица1[[#This Row],[Lкан_леб,мм]]</f>
        <v>85045.326329871838</v>
      </c>
      <c r="CU508" s="16">
        <f>Таблица1[[#This Row],[Lкан_леб,мм]]</f>
        <v>58257.142339884915</v>
      </c>
      <c r="CV508" s="14">
        <f>2534431-(Таблица1[[#This Row],[Т23]]+Таблица1[[#This Row],[угол обхв3]])</f>
        <v>2449312.8160100132</v>
      </c>
      <c r="CW508" s="50">
        <f>SUM(X508:AC508,AD508:AI508)-Таблица1[[#This Row],[lподв_min, мм]]</f>
        <v>23384.196784766908</v>
      </c>
      <c r="CX508" s="17">
        <f>CW947-Таблица1[[#This Row],[Суммарная длина каната]]</f>
        <v>-2424854.4672128037</v>
      </c>
    </row>
    <row r="509" spans="1:102" x14ac:dyDescent="0.25">
      <c r="A509" s="21">
        <v>508</v>
      </c>
      <c r="B509" s="10">
        <v>11.381224489795915</v>
      </c>
      <c r="C509" s="10">
        <v>123.09102040816332</v>
      </c>
      <c r="D509" s="11">
        <v>16643.363364192799</v>
      </c>
      <c r="E509" s="11">
        <v>6721.2946197013607</v>
      </c>
      <c r="F509" s="11">
        <v>16573.06235141278</v>
      </c>
      <c r="G509" s="11">
        <v>6842.8625743691255</v>
      </c>
      <c r="H509" s="11">
        <v>17051.362874192797</v>
      </c>
      <c r="I509" s="11">
        <v>3267.2436971023817</v>
      </c>
      <c r="J509" s="11">
        <v>3454.050922598979</v>
      </c>
      <c r="K509" s="11">
        <v>25970.852490616002</v>
      </c>
      <c r="L509" s="11">
        <v>817.33149937091889</v>
      </c>
      <c r="M509" s="11">
        <v>58257.142339884915</v>
      </c>
      <c r="N509" s="11">
        <v>11064.635748651637</v>
      </c>
      <c r="O509" s="11">
        <v>13679.313325095196</v>
      </c>
      <c r="P509" s="43">
        <v>13219.581395808496</v>
      </c>
      <c r="Q509" s="11">
        <v>12728.137969828489</v>
      </c>
      <c r="R509" s="11">
        <v>16482.053447669168</v>
      </c>
      <c r="S509" s="11">
        <v>8324.4453022110047</v>
      </c>
      <c r="T509" s="11">
        <v>17373.800164186043</v>
      </c>
      <c r="U509" s="11">
        <v>7254.8188283513791</v>
      </c>
      <c r="V509" s="11">
        <v>16643.363364192799</v>
      </c>
      <c r="W509" s="11">
        <v>6721.2946197013607</v>
      </c>
      <c r="X509" s="12">
        <v>0</v>
      </c>
      <c r="Y509" s="12">
        <v>251.5332532532195</v>
      </c>
      <c r="Z509" s="12">
        <v>211.14211542841309</v>
      </c>
      <c r="AA509" s="44">
        <v>232.04019061955796</v>
      </c>
      <c r="AB509" s="45">
        <v>47.253829333784765</v>
      </c>
      <c r="AC509" s="12">
        <v>75.362110735943503</v>
      </c>
      <c r="AD509" s="12">
        <v>13161.968314747983</v>
      </c>
      <c r="AE509" s="12">
        <v>2355.5307891570933</v>
      </c>
      <c r="AF509" s="12">
        <v>5480.5321821881471</v>
      </c>
      <c r="AG509" s="44">
        <v>1128.4755203370623</v>
      </c>
      <c r="AH509" s="45">
        <v>390.29476040551947</v>
      </c>
      <c r="AI509" s="12">
        <v>3454.0509237801989</v>
      </c>
      <c r="AJ509" s="12">
        <v>-11.506753606415343</v>
      </c>
      <c r="AK509" s="12">
        <v>23.816270458792403</v>
      </c>
      <c r="AL509" s="12">
        <v>53.467133428184887</v>
      </c>
      <c r="AM509" s="44">
        <v>86.052730486792214</v>
      </c>
      <c r="AN509" s="45">
        <v>79.416835911651631</v>
      </c>
      <c r="AO509" s="12">
        <v>89.999999834120047</v>
      </c>
      <c r="AP509" s="12">
        <v>-1914.1820114148245</v>
      </c>
      <c r="AQ509" s="12">
        <v>11229.388231079467</v>
      </c>
      <c r="AR509" s="12">
        <v>13547.415728070475</v>
      </c>
      <c r="AS509" s="44">
        <v>16889.085600721195</v>
      </c>
      <c r="AT509" s="45">
        <v>16972.74050556578</v>
      </c>
      <c r="AU509" s="12">
        <v>17051.363364192799</v>
      </c>
      <c r="AV509" s="12">
        <v>11453.518305464406</v>
      </c>
      <c r="AW509" s="12">
        <v>14052.570099359062</v>
      </c>
      <c r="AX509" s="12">
        <v>12971.01376234463</v>
      </c>
      <c r="AY509" s="44">
        <v>8352.5313553661199</v>
      </c>
      <c r="AZ509" s="45">
        <v>7179.8845222733235</v>
      </c>
      <c r="BA509" s="12">
        <v>6721.2946208825824</v>
      </c>
      <c r="BB509" s="12">
        <v>10983.246505388015</v>
      </c>
      <c r="BC509" s="12">
        <v>13384.333878236326</v>
      </c>
      <c r="BD509" s="12">
        <v>16809.887779931149</v>
      </c>
      <c r="BE509" s="44">
        <v>16966.76801113402</v>
      </c>
      <c r="BF509" s="45">
        <v>17044.423022813058</v>
      </c>
      <c r="BG509" s="12">
        <v>17051.363374192795</v>
      </c>
      <c r="BH509" s="12">
        <v>14079.11301379064</v>
      </c>
      <c r="BI509" s="12">
        <v>13101.394744092357</v>
      </c>
      <c r="BJ509" s="12">
        <v>8567.3210947271455</v>
      </c>
      <c r="BK509" s="44">
        <v>7226.7327751962666</v>
      </c>
      <c r="BL509" s="45">
        <v>6796.2289257794164</v>
      </c>
      <c r="BM509" s="12">
        <v>3267.2436971023831</v>
      </c>
      <c r="BN509" s="12">
        <v>0</v>
      </c>
      <c r="BO509" s="12">
        <v>35.323024065207747</v>
      </c>
      <c r="BP509" s="12">
        <v>29.650862969392488</v>
      </c>
      <c r="BQ509" s="48">
        <v>32.58559705860732</v>
      </c>
      <c r="BR509" s="49">
        <v>6.6358945751405729</v>
      </c>
      <c r="BS509" s="13">
        <v>10.583163922468415</v>
      </c>
      <c r="BT509" s="12">
        <v>72.857660115080535</v>
      </c>
      <c r="BV509" s="14">
        <f>Таблица1[[#This Row],[Lкан_леб,мм]]</f>
        <v>58257.142339884915</v>
      </c>
      <c r="BW509" s="50">
        <f>Таблица1[[#This Row],[угол обхв4]]+Таблица1[[#This Row],[Lдуг 3,мм]]</f>
        <v>13161.968314747983</v>
      </c>
      <c r="BX509" s="54">
        <f>Таблица1[[#This Row],[угол обхв5]]+Таблица1[[#This Row],[Y5, мм]]</f>
        <v>58508.675593138134</v>
      </c>
      <c r="BY509" s="14">
        <f>Таблица1[[#This Row],[угол обхв6]]+Таблица1[[#This Row],[Lдуг 4,мм]]</f>
        <v>15517.499103905076</v>
      </c>
      <c r="BZ509" s="14">
        <f>Таблица1[[#This Row],[Т1]]+Таблица1[[#This Row],[X6, мм]]</f>
        <v>58719.817708566545</v>
      </c>
      <c r="CA509" s="14">
        <f>Таблица1[[#This Row],[Т2]]+Таблица1[[#This Row],[Lдуг 5,мм]]</f>
        <v>20998.031286093224</v>
      </c>
      <c r="CB509" s="14">
        <f>Таблица1[[#This Row],[Т3]]+Таблица1[[#This Row],[Y6, мм]]</f>
        <v>58951.8578991861</v>
      </c>
      <c r="CC509" s="14">
        <f>Таблица1[[#This Row],[Т4]]+Таблица1[[#This Row],[Lдуг 6,мм]]</f>
        <v>22126.506806430287</v>
      </c>
      <c r="CD509" s="14">
        <f>Таблица1[[#This Row],[Т5]]+Таблица1[[#This Row],[Lдуг 1,мм]]</f>
        <v>58999.111728519885</v>
      </c>
      <c r="CE509" s="14">
        <f>Таблица1[[#This Row],[Т6]]+Таблица1[[#This Row],[Lпрям1, мм]]</f>
        <v>22516.801566835806</v>
      </c>
      <c r="CF509" s="15">
        <f>Таблица1[[#This Row],[Т7]]+Таблица1[[#This Row],[Lдуг 2,мм]]</f>
        <v>59074.473839255828</v>
      </c>
      <c r="CG509" s="14">
        <f>Таблица1[[#This Row],[Т8]]+Таблица1[[#This Row],[Lпрям2, мм]]</f>
        <v>25970.852490616006</v>
      </c>
      <c r="CH509" s="14">
        <f>Таблица1[[#This Row],[Т9]]-Таблица1[[#This Row],[Т9]]</f>
        <v>0</v>
      </c>
      <c r="CI509" s="50">
        <f>Таблица1[[#This Row],[Т9]]-Таблица1[[#This Row],[Т8]]</f>
        <v>36557.672272420023</v>
      </c>
      <c r="CJ509" s="54">
        <f>Таблица1[[#This Row],[Т9]]-Таблица1[[#This Row],[Т7]]</f>
        <v>75.362110735943133</v>
      </c>
      <c r="CK509" s="14">
        <f>Таблица1[[#This Row],[Т9]]-Таблица1[[#This Row],[Т6]]</f>
        <v>36947.967032825545</v>
      </c>
      <c r="CL509" s="14">
        <f>Таблица1[[#This Row],[Т9]]-Таблица1[[#This Row],[Т5]]</f>
        <v>122.61594006972882</v>
      </c>
      <c r="CM509" s="14">
        <f>Таблица1[[#This Row],[Т9]]-Таблица1[[#This Row],[Т4]]</f>
        <v>38076.442553162604</v>
      </c>
      <c r="CN509" s="14">
        <f>Таблица1[[#This Row],[Т9]]-Таблица1[[#This Row],[Т3]]</f>
        <v>354.6561306892836</v>
      </c>
      <c r="CO509" s="14">
        <f>Таблица1[[#This Row],[Т9]]-Таблица1[[#This Row],[Т2]]</f>
        <v>43556.974735350756</v>
      </c>
      <c r="CP509" s="14">
        <f>Таблица1[[#This Row],[Т9]]-Таблица1[[#This Row],[Т1]]</f>
        <v>565.79824611769436</v>
      </c>
      <c r="CQ509" s="14">
        <f>Таблица1[[#This Row],[Т9]]-Таблица1[[#This Row],[угол обхв6]]</f>
        <v>45912.505524507847</v>
      </c>
      <c r="CR509" s="14">
        <f>Таблица1[[#This Row],[Т9]]-Таблица1[[#This Row],[угол обхв5]]</f>
        <v>817.33149937091366</v>
      </c>
      <c r="CS509" s="14">
        <f>Таблица1[[#This Row],[Т9]]-Таблица1[[#This Row],[угол обхв4]]</f>
        <v>59074.473839255828</v>
      </c>
      <c r="CT509" s="14">
        <f>Таблица1[[#This Row],[Lкан_прям, мм]]+Таблица1[[#This Row],[Lкан_дуг, мм]]+Таблица1[[#This Row],[Lкан_леб,мм]]</f>
        <v>85045.326329871838</v>
      </c>
      <c r="CU509" s="16">
        <f>Таблица1[[#This Row],[Lкан_леб,мм]]</f>
        <v>58257.142339884915</v>
      </c>
      <c r="CV509" s="14">
        <f>2534431-(Таблица1[[#This Row],[Т23]]+Таблица1[[#This Row],[угол обхв3]])</f>
        <v>2449312.8160100132</v>
      </c>
      <c r="CW509" s="50">
        <f>SUM(X509:AC509,AD509:AI509)-Таблица1[[#This Row],[lподв_min, мм]]</f>
        <v>23334.133067387942</v>
      </c>
      <c r="CX509" s="17">
        <f>CW948-Таблица1[[#This Row],[Суммарная длина каната]]</f>
        <v>-2424908.1595231825</v>
      </c>
    </row>
    <row r="510" spans="1:102" x14ac:dyDescent="0.25">
      <c r="A510" s="21">
        <v>509</v>
      </c>
      <c r="B510" s="10">
        <v>11.381224489795915</v>
      </c>
      <c r="C510" s="10">
        <v>125.77510204081636</v>
      </c>
      <c r="D510" s="11">
        <v>16909.641401026223</v>
      </c>
      <c r="E510" s="11">
        <v>6992.8987508301934</v>
      </c>
      <c r="F510" s="11">
        <v>16833.724616641193</v>
      </c>
      <c r="G510" s="11">
        <v>7111.0412150360708</v>
      </c>
      <c r="H510" s="11">
        <v>17317.640911026225</v>
      </c>
      <c r="I510" s="11">
        <v>3488.0815736567988</v>
      </c>
      <c r="J510" s="11">
        <v>3504.8171771733951</v>
      </c>
      <c r="K510" s="11">
        <v>25970.852490598889</v>
      </c>
      <c r="L510" s="11">
        <v>817.33149938803513</v>
      </c>
      <c r="M510" s="11">
        <v>58257.142339884915</v>
      </c>
      <c r="N510" s="11">
        <v>11064.635748651637</v>
      </c>
      <c r="O510" s="11">
        <v>13679.313325095196</v>
      </c>
      <c r="P510" s="43">
        <v>13208.321538875751</v>
      </c>
      <c r="Q510" s="11">
        <v>12832.82009259931</v>
      </c>
      <c r="R510" s="11">
        <v>16673.434623632809</v>
      </c>
      <c r="S510" s="11">
        <v>8586.7366843458367</v>
      </c>
      <c r="T510" s="11">
        <v>17614.292488763458</v>
      </c>
      <c r="U510" s="11">
        <v>7560.0432161569161</v>
      </c>
      <c r="V510" s="11">
        <v>16909.641401026223</v>
      </c>
      <c r="W510" s="11">
        <v>6992.8987508301934</v>
      </c>
      <c r="X510" s="12">
        <v>0</v>
      </c>
      <c r="Y510" s="12">
        <v>235.38065041337916</v>
      </c>
      <c r="Z510" s="12">
        <v>208.1815250203561</v>
      </c>
      <c r="AA510" s="44">
        <v>232.0401906195591</v>
      </c>
      <c r="AB510" s="45">
        <v>47.253829333788119</v>
      </c>
      <c r="AC510" s="12">
        <v>94.475304000952661</v>
      </c>
      <c r="AD510" s="12">
        <v>13161.968314747983</v>
      </c>
      <c r="AE510" s="12">
        <v>2304.7645345826795</v>
      </c>
      <c r="AF510" s="12">
        <v>5480.5321821881489</v>
      </c>
      <c r="AG510" s="44">
        <v>1128.4755203370589</v>
      </c>
      <c r="AH510" s="45">
        <v>390.29476040551532</v>
      </c>
      <c r="AI510" s="12">
        <v>3504.817178337506</v>
      </c>
      <c r="AJ510" s="12">
        <v>-11.506753606415343</v>
      </c>
      <c r="AK510" s="12">
        <v>21.547947000768186</v>
      </c>
      <c r="AL510" s="12">
        <v>50.783051795531804</v>
      </c>
      <c r="AM510" s="44">
        <v>83.368648854139281</v>
      </c>
      <c r="AN510" s="45">
        <v>76.732754278998243</v>
      </c>
      <c r="AO510" s="12">
        <v>89.999999836522775</v>
      </c>
      <c r="AP510" s="12">
        <v>-1914.1820114148245</v>
      </c>
      <c r="AQ510" s="12">
        <v>11214.485867254256</v>
      </c>
      <c r="AR510" s="12">
        <v>13524.422598586294</v>
      </c>
      <c r="AS510" s="44">
        <v>17078.704991636638</v>
      </c>
      <c r="AT510" s="45">
        <v>17217.181916438993</v>
      </c>
      <c r="AU510" s="12">
        <v>17317.641401026227</v>
      </c>
      <c r="AV510" s="12">
        <v>11453.518305464406</v>
      </c>
      <c r="AW510" s="12">
        <v>14058.798426192434</v>
      </c>
      <c r="AX510" s="12">
        <v>13090.781562687132</v>
      </c>
      <c r="AY510" s="44">
        <v>8633.8528049208762</v>
      </c>
      <c r="AZ510" s="45">
        <v>7466.4099242777147</v>
      </c>
      <c r="BA510" s="12">
        <v>6992.8987519943057</v>
      </c>
      <c r="BB510" s="12">
        <v>10983.246505388015</v>
      </c>
      <c r="BC510" s="12">
        <v>13358.17165747837</v>
      </c>
      <c r="BD510" s="12">
        <v>16989.535683343351</v>
      </c>
      <c r="BE510" s="44">
        <v>17209.022120759626</v>
      </c>
      <c r="BF510" s="45">
        <v>17306.751973350689</v>
      </c>
      <c r="BG510" s="12">
        <v>17317.641411026223</v>
      </c>
      <c r="BH510" s="12">
        <v>14079.11301379064</v>
      </c>
      <c r="BI510" s="12">
        <v>13212.305193696548</v>
      </c>
      <c r="BJ510" s="12">
        <v>8844.6981544336595</v>
      </c>
      <c r="BK510" s="44">
        <v>7512.9270955818765</v>
      </c>
      <c r="BL510" s="45">
        <v>7086.5320427093948</v>
      </c>
      <c r="BM510" s="12">
        <v>3488.0815736568002</v>
      </c>
      <c r="BN510" s="12">
        <v>0</v>
      </c>
      <c r="BO510" s="12">
        <v>33.054700607183534</v>
      </c>
      <c r="BP510" s="12">
        <v>29.235104794763618</v>
      </c>
      <c r="BQ510" s="48">
        <v>32.585597058607476</v>
      </c>
      <c r="BR510" s="49">
        <v>6.6358945751410436</v>
      </c>
      <c r="BS510" s="13">
        <v>13.26724555752453</v>
      </c>
      <c r="BT510" s="12">
        <v>72.857660115080535</v>
      </c>
      <c r="BV510" s="14">
        <f>Таблица1[[#This Row],[Lкан_леб,мм]]</f>
        <v>58257.142339884915</v>
      </c>
      <c r="BW510" s="50">
        <f>Таблица1[[#This Row],[угол обхв4]]+Таблица1[[#This Row],[Lдуг 3,мм]]</f>
        <v>13161.968314747983</v>
      </c>
      <c r="BX510" s="54">
        <f>Таблица1[[#This Row],[угол обхв5]]+Таблица1[[#This Row],[Y5, мм]]</f>
        <v>58492.522990298297</v>
      </c>
      <c r="BY510" s="14">
        <f>Таблица1[[#This Row],[угол обхв6]]+Таблица1[[#This Row],[Lдуг 4,мм]]</f>
        <v>15466.732849330663</v>
      </c>
      <c r="BZ510" s="14">
        <f>Таблица1[[#This Row],[Т1]]+Таблица1[[#This Row],[X6, мм]]</f>
        <v>58700.704515318655</v>
      </c>
      <c r="CA510" s="14">
        <f>Таблица1[[#This Row],[Т2]]+Таблица1[[#This Row],[Lдуг 5,мм]]</f>
        <v>20947.265031518811</v>
      </c>
      <c r="CB510" s="14">
        <f>Таблица1[[#This Row],[Т3]]+Таблица1[[#This Row],[Y6, мм]]</f>
        <v>58932.744705938218</v>
      </c>
      <c r="CC510" s="14">
        <f>Таблица1[[#This Row],[Т4]]+Таблица1[[#This Row],[Lдуг 6,мм]]</f>
        <v>22075.74055185587</v>
      </c>
      <c r="CD510" s="14">
        <f>Таблица1[[#This Row],[Т5]]+Таблица1[[#This Row],[Lдуг 1,мм]]</f>
        <v>58979.998535272003</v>
      </c>
      <c r="CE510" s="14">
        <f>Таблица1[[#This Row],[Т6]]+Таблица1[[#This Row],[Lпрям1, мм]]</f>
        <v>22466.035312261385</v>
      </c>
      <c r="CF510" s="15">
        <f>Таблица1[[#This Row],[Т7]]+Таблица1[[#This Row],[Lдуг 2,мм]]</f>
        <v>59074.473839272956</v>
      </c>
      <c r="CG510" s="14">
        <f>Таблица1[[#This Row],[Т8]]+Таблица1[[#This Row],[Lпрям2, мм]]</f>
        <v>25970.852490598892</v>
      </c>
      <c r="CH510" s="14">
        <f>Таблица1[[#This Row],[Т9]]-Таблица1[[#This Row],[Т9]]</f>
        <v>0</v>
      </c>
      <c r="CI510" s="50">
        <f>Таблица1[[#This Row],[Т9]]-Таблица1[[#This Row],[Т8]]</f>
        <v>36608.438527011574</v>
      </c>
      <c r="CJ510" s="54">
        <f>Таблица1[[#This Row],[Т9]]-Таблица1[[#This Row],[Т7]]</f>
        <v>94.475304000952747</v>
      </c>
      <c r="CK510" s="14">
        <f>Таблица1[[#This Row],[Т9]]-Таблица1[[#This Row],[Т6]]</f>
        <v>36998.733287417082</v>
      </c>
      <c r="CL510" s="14">
        <f>Таблица1[[#This Row],[Т9]]-Таблица1[[#This Row],[Т5]]</f>
        <v>141.72913333473844</v>
      </c>
      <c r="CM510" s="14">
        <f>Таблица1[[#This Row],[Т9]]-Таблица1[[#This Row],[Т4]]</f>
        <v>38127.208807754141</v>
      </c>
      <c r="CN510" s="14">
        <f>Таблица1[[#This Row],[Т9]]-Таблица1[[#This Row],[Т3]]</f>
        <v>373.76932395430049</v>
      </c>
      <c r="CO510" s="14">
        <f>Таблица1[[#This Row],[Т9]]-Таблица1[[#This Row],[Т2]]</f>
        <v>43607.740989942293</v>
      </c>
      <c r="CP510" s="14">
        <f>Таблица1[[#This Row],[Т9]]-Таблица1[[#This Row],[Т1]]</f>
        <v>581.95084897465858</v>
      </c>
      <c r="CQ510" s="14">
        <f>Таблица1[[#This Row],[Т9]]-Таблица1[[#This Row],[угол обхв6]]</f>
        <v>45912.505524524975</v>
      </c>
      <c r="CR510" s="14">
        <f>Таблица1[[#This Row],[Т9]]-Таблица1[[#This Row],[угол обхв5]]</f>
        <v>817.33149938804127</v>
      </c>
      <c r="CS510" s="14">
        <f>Таблица1[[#This Row],[Т9]]-Таблица1[[#This Row],[угол обхв4]]</f>
        <v>59074.473839272956</v>
      </c>
      <c r="CT510" s="14">
        <f>Таблица1[[#This Row],[Lкан_прям, мм]]+Таблица1[[#This Row],[Lкан_дуг, мм]]+Таблица1[[#This Row],[Lкан_леб,мм]]</f>
        <v>85045.326329871838</v>
      </c>
      <c r="CU510" s="16">
        <f>Таблица1[[#This Row],[Lкан_леб,мм]]</f>
        <v>58257.142339884915</v>
      </c>
      <c r="CV510" s="14">
        <f>2534431-(Таблица1[[#This Row],[Т23]]+Таблица1[[#This Row],[угол обхв3]])</f>
        <v>2449312.8160100132</v>
      </c>
      <c r="CW510" s="50">
        <f>SUM(X510:AC510,AD510:AI510)-Таблица1[[#This Row],[lподв_min, мм]]</f>
        <v>23283.366812813532</v>
      </c>
      <c r="CX510" s="17">
        <f>CW949-Таблица1[[#This Row],[Суммарная длина каната]]</f>
        <v>-2424963.4544956703</v>
      </c>
    </row>
    <row r="511" spans="1:102" x14ac:dyDescent="0.25">
      <c r="A511" s="21">
        <v>510</v>
      </c>
      <c r="B511" s="10">
        <v>11.381224489795915</v>
      </c>
      <c r="C511" s="10">
        <v>128.45918367346943</v>
      </c>
      <c r="D511" s="11">
        <v>17162.90837990828</v>
      </c>
      <c r="E511" s="11">
        <v>7276.6744269443834</v>
      </c>
      <c r="F511" s="11">
        <v>17081.542396898054</v>
      </c>
      <c r="G511" s="11">
        <v>7391.1321781400957</v>
      </c>
      <c r="H511" s="11">
        <v>17570.907889908282</v>
      </c>
      <c r="I511" s="11">
        <v>3720.4561609302527</v>
      </c>
      <c r="J511" s="11">
        <v>3556.2182660141311</v>
      </c>
      <c r="K511" s="11">
        <v>25970.852490582078</v>
      </c>
      <c r="L511" s="11">
        <v>817.33149940485407</v>
      </c>
      <c r="M511" s="11">
        <v>58257.142339884915</v>
      </c>
      <c r="N511" s="11">
        <v>11064.635748651637</v>
      </c>
      <c r="O511" s="11">
        <v>13679.313325095196</v>
      </c>
      <c r="P511" s="43">
        <v>13192.171883126579</v>
      </c>
      <c r="Q511" s="11">
        <v>12936.860084069578</v>
      </c>
      <c r="R511" s="11">
        <v>16852.3230152664</v>
      </c>
      <c r="S511" s="11">
        <v>8857.7024884506518</v>
      </c>
      <c r="T511" s="11">
        <v>17840.227643651971</v>
      </c>
      <c r="U511" s="11">
        <v>7876.1947476689666</v>
      </c>
      <c r="V511" s="11">
        <v>17162.90837990828</v>
      </c>
      <c r="W511" s="11">
        <v>7276.6744269443834</v>
      </c>
      <c r="X511" s="12">
        <v>0</v>
      </c>
      <c r="Y511" s="12">
        <v>218.92895724961161</v>
      </c>
      <c r="Z511" s="12">
        <v>205.52002493622649</v>
      </c>
      <c r="AA511" s="44">
        <v>232.04019061955782</v>
      </c>
      <c r="AB511" s="45">
        <v>47.253829333784594</v>
      </c>
      <c r="AC511" s="12">
        <v>113.58849726567347</v>
      </c>
      <c r="AD511" s="12">
        <v>13161.968314747983</v>
      </c>
      <c r="AE511" s="12">
        <v>2253.3634457419475</v>
      </c>
      <c r="AF511" s="12">
        <v>5480.5321821881489</v>
      </c>
      <c r="AG511" s="44">
        <v>1128.4755203370619</v>
      </c>
      <c r="AH511" s="45">
        <v>390.2947604055214</v>
      </c>
      <c r="AI511" s="12">
        <v>3556.2182671614155</v>
      </c>
      <c r="AJ511" s="12">
        <v>-11.506753606415343</v>
      </c>
      <c r="AK511" s="12">
        <v>19.23762203966989</v>
      </c>
      <c r="AL511" s="12">
        <v>48.09897016287875</v>
      </c>
      <c r="AM511" s="44">
        <v>80.684567221486049</v>
      </c>
      <c r="AN511" s="45">
        <v>74.048672646345508</v>
      </c>
      <c r="AO511" s="12">
        <v>89.999999838885657</v>
      </c>
      <c r="AP511" s="12">
        <v>-1914.1820114148245</v>
      </c>
      <c r="AQ511" s="12">
        <v>11199.066314173973</v>
      </c>
      <c r="AR511" s="12">
        <v>13495.846096448695</v>
      </c>
      <c r="AS511" s="44">
        <v>17254.942373350674</v>
      </c>
      <c r="AT511" s="45">
        <v>17447.937478660977</v>
      </c>
      <c r="AU511" s="12">
        <v>17570.90837990828</v>
      </c>
      <c r="AV511" s="12">
        <v>11453.518305464406</v>
      </c>
      <c r="AW511" s="12">
        <v>14064.530696268075</v>
      </c>
      <c r="AX511" s="12">
        <v>13209.341225000826</v>
      </c>
      <c r="AY511" s="44">
        <v>8923.7452965057946</v>
      </c>
      <c r="AZ511" s="45">
        <v>7764.0679156824117</v>
      </c>
      <c r="BA511" s="12">
        <v>7276.6744280916691</v>
      </c>
      <c r="BB511" s="12">
        <v>10983.246505388015</v>
      </c>
      <c r="BC511" s="12">
        <v>13326.602448648917</v>
      </c>
      <c r="BD511" s="12">
        <v>17155.997228588512</v>
      </c>
      <c r="BE511" s="44">
        <v>17437.608285567698</v>
      </c>
      <c r="BF511" s="45">
        <v>17555.198544899275</v>
      </c>
      <c r="BG511" s="12">
        <v>17570.90838990828</v>
      </c>
      <c r="BH511" s="12">
        <v>14079.11301379064</v>
      </c>
      <c r="BI511" s="12">
        <v>13322.077455242459</v>
      </c>
      <c r="BJ511" s="12">
        <v>9130.1836293818997</v>
      </c>
      <c r="BK511" s="44">
        <v>7810.1519396138247</v>
      </c>
      <c r="BL511" s="45">
        <v>7388.8012589309383</v>
      </c>
      <c r="BM511" s="12">
        <v>3720.4561609302541</v>
      </c>
      <c r="BN511" s="12">
        <v>0</v>
      </c>
      <c r="BO511" s="12">
        <v>30.744375646085231</v>
      </c>
      <c r="BP511" s="12">
        <v>28.86134812320886</v>
      </c>
      <c r="BQ511" s="48">
        <v>32.585597058607298</v>
      </c>
      <c r="BR511" s="49">
        <v>6.635894575140548</v>
      </c>
      <c r="BS511" s="13">
        <v>15.95132719254015</v>
      </c>
      <c r="BT511" s="12">
        <v>72.857660115080535</v>
      </c>
      <c r="BV511" s="14">
        <f>Таблица1[[#This Row],[Lкан_леб,мм]]</f>
        <v>58257.142339884915</v>
      </c>
      <c r="BW511" s="50">
        <f>Таблица1[[#This Row],[угол обхв4]]+Таблица1[[#This Row],[Lдуг 3,мм]]</f>
        <v>13161.968314747983</v>
      </c>
      <c r="BX511" s="54">
        <f>Таблица1[[#This Row],[угол обхв5]]+Таблица1[[#This Row],[Y5, мм]]</f>
        <v>58476.071297134527</v>
      </c>
      <c r="BY511" s="14">
        <f>Таблица1[[#This Row],[угол обхв6]]+Таблица1[[#This Row],[Lдуг 4,мм]]</f>
        <v>15415.331760489931</v>
      </c>
      <c r="BZ511" s="14">
        <f>Таблица1[[#This Row],[Т1]]+Таблица1[[#This Row],[X6, мм]]</f>
        <v>58681.591322070752</v>
      </c>
      <c r="CA511" s="14">
        <f>Таблица1[[#This Row],[Т2]]+Таблица1[[#This Row],[Lдуг 5,мм]]</f>
        <v>20895.863942678079</v>
      </c>
      <c r="CB511" s="14">
        <f>Таблица1[[#This Row],[Т3]]+Таблица1[[#This Row],[Y6, мм]]</f>
        <v>58913.631512690306</v>
      </c>
      <c r="CC511" s="14">
        <f>Таблица1[[#This Row],[Т4]]+Таблица1[[#This Row],[Lдуг 6,мм]]</f>
        <v>22024.339463015142</v>
      </c>
      <c r="CD511" s="14">
        <f>Таблица1[[#This Row],[Т5]]+Таблица1[[#This Row],[Lдуг 1,мм]]</f>
        <v>58960.885342024092</v>
      </c>
      <c r="CE511" s="14">
        <f>Таблица1[[#This Row],[Т6]]+Таблица1[[#This Row],[Lпрям1, мм]]</f>
        <v>22414.634223420664</v>
      </c>
      <c r="CF511" s="15">
        <f>Таблица1[[#This Row],[Т7]]+Таблица1[[#This Row],[Lдуг 2,мм]]</f>
        <v>59074.473839289763</v>
      </c>
      <c r="CG511" s="14">
        <f>Таблица1[[#This Row],[Т8]]+Таблица1[[#This Row],[Lпрям2, мм]]</f>
        <v>25970.852490582081</v>
      </c>
      <c r="CH511" s="14">
        <f>Таблица1[[#This Row],[Т9]]-Таблица1[[#This Row],[Т9]]</f>
        <v>0</v>
      </c>
      <c r="CI511" s="50">
        <f>Таблица1[[#This Row],[Т9]]-Таблица1[[#This Row],[Т8]]</f>
        <v>36659.839615869103</v>
      </c>
      <c r="CJ511" s="54">
        <f>Таблица1[[#This Row],[Т9]]-Таблица1[[#This Row],[Т7]]</f>
        <v>113.58849726567132</v>
      </c>
      <c r="CK511" s="14">
        <f>Таблица1[[#This Row],[Т9]]-Таблица1[[#This Row],[Т6]]</f>
        <v>37050.134376274626</v>
      </c>
      <c r="CL511" s="14">
        <f>Таблица1[[#This Row],[Т9]]-Таблица1[[#This Row],[Т5]]</f>
        <v>160.84232659945701</v>
      </c>
      <c r="CM511" s="14">
        <f>Таблица1[[#This Row],[Т9]]-Таблица1[[#This Row],[Т4]]</f>
        <v>38178.609896611684</v>
      </c>
      <c r="CN511" s="14">
        <f>Таблица1[[#This Row],[Т9]]-Таблица1[[#This Row],[Т3]]</f>
        <v>392.88251721901179</v>
      </c>
      <c r="CO511" s="14">
        <f>Таблица1[[#This Row],[Т9]]-Таблица1[[#This Row],[Т2]]</f>
        <v>43659.142078799836</v>
      </c>
      <c r="CP511" s="14">
        <f>Таблица1[[#This Row],[Т9]]-Таблица1[[#This Row],[Т1]]</f>
        <v>598.40254215523601</v>
      </c>
      <c r="CQ511" s="14">
        <f>Таблица1[[#This Row],[Т9]]-Таблица1[[#This Row],[угол обхв6]]</f>
        <v>45912.505524541783</v>
      </c>
      <c r="CR511" s="14">
        <f>Таблица1[[#This Row],[Т9]]-Таблица1[[#This Row],[угол обхв5]]</f>
        <v>817.33149940484873</v>
      </c>
      <c r="CS511" s="14">
        <f>Таблица1[[#This Row],[Т9]]-Таблица1[[#This Row],[угол обхв4]]</f>
        <v>59074.473839289763</v>
      </c>
      <c r="CT511" s="14">
        <f>Таблица1[[#This Row],[Lкан_прям, мм]]+Таблица1[[#This Row],[Lкан_дуг, мм]]+Таблица1[[#This Row],[Lкан_леб,мм]]</f>
        <v>85045.326329871838</v>
      </c>
      <c r="CU511" s="16">
        <f>Таблица1[[#This Row],[Lкан_леб,мм]]</f>
        <v>58257.142339884915</v>
      </c>
      <c r="CV511" s="14">
        <f>2534431-(Таблица1[[#This Row],[Т23]]+Таблица1[[#This Row],[угол обхв3]])</f>
        <v>2449312.8160100132</v>
      </c>
      <c r="CW511" s="50">
        <f>SUM(X511:AC511,AD511:AI511)-Таблица1[[#This Row],[lподв_min, мм]]</f>
        <v>23231.9657239728</v>
      </c>
      <c r="CX511" s="17">
        <f>CW950-Таблица1[[#This Row],[Суммарная длина каната]]</f>
        <v>-2425020.3394399341</v>
      </c>
    </row>
    <row r="512" spans="1:102" x14ac:dyDescent="0.25">
      <c r="A512" s="21">
        <v>511</v>
      </c>
      <c r="B512" s="10">
        <v>11.381224489795915</v>
      </c>
      <c r="C512" s="10">
        <v>131.14326530612249</v>
      </c>
      <c r="D512" s="11">
        <v>17402.608594538939</v>
      </c>
      <c r="E512" s="11">
        <v>7571.9990010186166</v>
      </c>
      <c r="F512" s="11">
        <v>17315.971942254506</v>
      </c>
      <c r="G512" s="11">
        <v>7682.5209014770608</v>
      </c>
      <c r="H512" s="11">
        <v>17810.60810453894</v>
      </c>
      <c r="I512" s="11">
        <v>3963.8171050182959</v>
      </c>
      <c r="J512" s="11">
        <v>3608.1818960003211</v>
      </c>
      <c r="K512" s="11">
        <v>25970.852490565554</v>
      </c>
      <c r="L512" s="11">
        <v>817.33149942137675</v>
      </c>
      <c r="M512" s="11">
        <v>58257.142339884915</v>
      </c>
      <c r="N512" s="11">
        <v>11064.635748651637</v>
      </c>
      <c r="O512" s="11">
        <v>13679.313325095196</v>
      </c>
      <c r="P512" s="43">
        <v>13171.167863363749</v>
      </c>
      <c r="Q512" s="11">
        <v>13040.029664662667</v>
      </c>
      <c r="R512" s="11">
        <v>17018.326114211101</v>
      </c>
      <c r="S512" s="11">
        <v>9136.7481743090466</v>
      </c>
      <c r="T512" s="11">
        <v>18051.109892733421</v>
      </c>
      <c r="U512" s="11">
        <v>8202.5797383077243</v>
      </c>
      <c r="V512" s="11">
        <v>17402.608594538939</v>
      </c>
      <c r="W512" s="11">
        <v>7571.9990010186166</v>
      </c>
      <c r="X512" s="12">
        <v>0</v>
      </c>
      <c r="Y512" s="12">
        <v>202.15347809154179</v>
      </c>
      <c r="Z512" s="12">
        <v>203.1823108463991</v>
      </c>
      <c r="AA512" s="44">
        <v>232.0401906195585</v>
      </c>
      <c r="AB512" s="45">
        <v>47.253829333784495</v>
      </c>
      <c r="AC512" s="12">
        <v>132.70169053009278</v>
      </c>
      <c r="AD512" s="12">
        <v>13161.968314747983</v>
      </c>
      <c r="AE512" s="12">
        <v>2201.3998157557598</v>
      </c>
      <c r="AF512" s="12">
        <v>5480.5321821881516</v>
      </c>
      <c r="AG512" s="44">
        <v>1128.4755203370603</v>
      </c>
      <c r="AH512" s="45">
        <v>390.29476040552026</v>
      </c>
      <c r="AI512" s="12">
        <v>3608.1818971310827</v>
      </c>
      <c r="AJ512" s="12">
        <v>-11.506753606415343</v>
      </c>
      <c r="AK512" s="12">
        <v>16.881827541956469</v>
      </c>
      <c r="AL512" s="12">
        <v>45.414888530225682</v>
      </c>
      <c r="AM512" s="44">
        <v>78.000485588833072</v>
      </c>
      <c r="AN512" s="45">
        <v>71.364591013692547</v>
      </c>
      <c r="AO512" s="12">
        <v>89.999999841205977</v>
      </c>
      <c r="AP512" s="12">
        <v>-1914.1820114148245</v>
      </c>
      <c r="AQ512" s="12">
        <v>11183.118421171952</v>
      </c>
      <c r="AR512" s="12">
        <v>13461.748922852837</v>
      </c>
      <c r="AS512" s="44">
        <v>17417.411054223718</v>
      </c>
      <c r="AT512" s="45">
        <v>17664.500879406209</v>
      </c>
      <c r="AU512" s="12">
        <v>17810.608594538942</v>
      </c>
      <c r="AV512" s="12">
        <v>11453.518305464406</v>
      </c>
      <c r="AW512" s="12">
        <v>14069.730866084896</v>
      </c>
      <c r="AX512" s="12">
        <v>13326.43261134129</v>
      </c>
      <c r="AY512" s="44">
        <v>9221.5727618714045</v>
      </c>
      <c r="AZ512" s="45">
        <v>8072.2053895493955</v>
      </c>
      <c r="BA512" s="12">
        <v>7571.9990021493804</v>
      </c>
      <c r="BB512" s="12">
        <v>10983.246505388015</v>
      </c>
      <c r="BC512" s="12">
        <v>13289.650535884064</v>
      </c>
      <c r="BD512" s="12">
        <v>17308.907173700187</v>
      </c>
      <c r="BE512" s="44">
        <v>17652.024952720803</v>
      </c>
      <c r="BF512" s="45">
        <v>17789.217607866154</v>
      </c>
      <c r="BG512" s="12">
        <v>17810.608604538938</v>
      </c>
      <c r="BH512" s="12">
        <v>14079.11301379064</v>
      </c>
      <c r="BI512" s="12">
        <v>13430.447205652366</v>
      </c>
      <c r="BJ512" s="12">
        <v>9423.1511209876699</v>
      </c>
      <c r="BK512" s="44">
        <v>8117.7551507453654</v>
      </c>
      <c r="BL512" s="45">
        <v>7702.3733497769454</v>
      </c>
      <c r="BM512" s="12">
        <v>3963.8171050182973</v>
      </c>
      <c r="BN512" s="12">
        <v>0</v>
      </c>
      <c r="BO512" s="12">
        <v>28.388581148371809</v>
      </c>
      <c r="BP512" s="12">
        <v>28.533060988269213</v>
      </c>
      <c r="BQ512" s="48">
        <v>32.585597058607398</v>
      </c>
      <c r="BR512" s="49">
        <v>6.6358945751405347</v>
      </c>
      <c r="BS512" s="13">
        <v>18.63540882751343</v>
      </c>
      <c r="BT512" s="12">
        <v>72.857660115080535</v>
      </c>
      <c r="BV512" s="14">
        <f>Таблица1[[#This Row],[Lкан_леб,мм]]</f>
        <v>58257.142339884915</v>
      </c>
      <c r="BW512" s="50">
        <f>Таблица1[[#This Row],[угол обхв4]]+Таблица1[[#This Row],[Lдуг 3,мм]]</f>
        <v>13161.968314747983</v>
      </c>
      <c r="BX512" s="54">
        <f>Таблица1[[#This Row],[угол обхв5]]+Таблица1[[#This Row],[Y5, мм]]</f>
        <v>58459.295817976454</v>
      </c>
      <c r="BY512" s="14">
        <f>Таблица1[[#This Row],[угол обхв6]]+Таблица1[[#This Row],[Lдуг 4,мм]]</f>
        <v>15363.368130503743</v>
      </c>
      <c r="BZ512" s="14">
        <f>Таблица1[[#This Row],[Т1]]+Таблица1[[#This Row],[X6, мм]]</f>
        <v>58662.478128822855</v>
      </c>
      <c r="CA512" s="14">
        <f>Таблица1[[#This Row],[Т2]]+Таблица1[[#This Row],[Lдуг 5,мм]]</f>
        <v>20843.900312691894</v>
      </c>
      <c r="CB512" s="14">
        <f>Таблица1[[#This Row],[Т3]]+Таблица1[[#This Row],[Y6, мм]]</f>
        <v>58894.518319442417</v>
      </c>
      <c r="CC512" s="14">
        <f>Таблица1[[#This Row],[Т4]]+Таблица1[[#This Row],[Lдуг 6,мм]]</f>
        <v>21972.375833028953</v>
      </c>
      <c r="CD512" s="14">
        <f>Таблица1[[#This Row],[Т5]]+Таблица1[[#This Row],[Lдуг 1,мм]]</f>
        <v>58941.772148776203</v>
      </c>
      <c r="CE512" s="14">
        <f>Таблица1[[#This Row],[Т6]]+Таблица1[[#This Row],[Lпрям1, мм]]</f>
        <v>22362.670593434472</v>
      </c>
      <c r="CF512" s="15">
        <f>Таблица1[[#This Row],[Т7]]+Таблица1[[#This Row],[Lдуг 2,мм]]</f>
        <v>59074.473839306294</v>
      </c>
      <c r="CG512" s="14">
        <f>Таблица1[[#This Row],[Т8]]+Таблица1[[#This Row],[Lпрям2, мм]]</f>
        <v>25970.852490565554</v>
      </c>
      <c r="CH512" s="14">
        <f>Таблица1[[#This Row],[Т9]]-Таблица1[[#This Row],[Т9]]</f>
        <v>0</v>
      </c>
      <c r="CI512" s="50">
        <f>Таблица1[[#This Row],[Т9]]-Таблица1[[#This Row],[Т8]]</f>
        <v>36711.803245871823</v>
      </c>
      <c r="CJ512" s="54">
        <f>Таблица1[[#This Row],[Т9]]-Таблица1[[#This Row],[Т7]]</f>
        <v>132.70169053009158</v>
      </c>
      <c r="CK512" s="14">
        <f>Таблица1[[#This Row],[Т9]]-Таблица1[[#This Row],[Т6]]</f>
        <v>37102.098006277345</v>
      </c>
      <c r="CL512" s="14">
        <f>Таблица1[[#This Row],[Т9]]-Таблица1[[#This Row],[Т5]]</f>
        <v>179.95551986387727</v>
      </c>
      <c r="CM512" s="14">
        <f>Таблица1[[#This Row],[Т9]]-Таблица1[[#This Row],[Т4]]</f>
        <v>38230.573526614404</v>
      </c>
      <c r="CN512" s="14">
        <f>Таблица1[[#This Row],[Т9]]-Таблица1[[#This Row],[Т3]]</f>
        <v>411.99571048343932</v>
      </c>
      <c r="CO512" s="14">
        <f>Таблица1[[#This Row],[Т9]]-Таблица1[[#This Row],[Т2]]</f>
        <v>43711.105708802555</v>
      </c>
      <c r="CP512" s="14">
        <f>Таблица1[[#This Row],[Т9]]-Таблица1[[#This Row],[Т1]]</f>
        <v>615.1780213298407</v>
      </c>
      <c r="CQ512" s="14">
        <f>Таблица1[[#This Row],[Т9]]-Таблица1[[#This Row],[угол обхв6]]</f>
        <v>45912.505524558313</v>
      </c>
      <c r="CR512" s="14">
        <f>Таблица1[[#This Row],[Т9]]-Таблица1[[#This Row],[угол обхв5]]</f>
        <v>817.3314994213797</v>
      </c>
      <c r="CS512" s="14">
        <f>Таблица1[[#This Row],[Т9]]-Таблица1[[#This Row],[угол обхв4]]</f>
        <v>59074.473839306294</v>
      </c>
      <c r="CT512" s="14">
        <f>Таблица1[[#This Row],[Lкан_прям, мм]]+Таблица1[[#This Row],[Lкан_дуг, мм]]+Таблица1[[#This Row],[Lкан_леб,мм]]</f>
        <v>85045.326329871838</v>
      </c>
      <c r="CU512" s="16">
        <f>Таблица1[[#This Row],[Lкан_леб,мм]]</f>
        <v>58257.142339884915</v>
      </c>
      <c r="CV512" s="14">
        <f>2534431-(Таблица1[[#This Row],[Т23]]+Таблица1[[#This Row],[угол обхв3]])</f>
        <v>2449312.8160100132</v>
      </c>
      <c r="CW512" s="50">
        <f>SUM(X512:AC512,AD512:AI512)-Таблица1[[#This Row],[lподв_min, мм]]</f>
        <v>23180.002093986608</v>
      </c>
      <c r="CX512" s="17">
        <f>CW951-Таблица1[[#This Row],[Суммарная длина каната]]</f>
        <v>-2425078.8004036662</v>
      </c>
    </row>
    <row r="513" spans="1:102" x14ac:dyDescent="0.25">
      <c r="A513" s="21">
        <v>512</v>
      </c>
      <c r="B513" s="10">
        <v>11.381224489795915</v>
      </c>
      <c r="C513" s="10">
        <v>133.82734693877552</v>
      </c>
      <c r="D513" s="11">
        <v>17628.216106163858</v>
      </c>
      <c r="E513" s="11">
        <v>7878.2244859876564</v>
      </c>
      <c r="F513" s="11">
        <v>17536.498878606813</v>
      </c>
      <c r="G513" s="11">
        <v>7984.5680338373004</v>
      </c>
      <c r="H513" s="11">
        <v>18036.215616163856</v>
      </c>
      <c r="I513" s="11">
        <v>4217.5937893255214</v>
      </c>
      <c r="J513" s="11">
        <v>3660.6306966621355</v>
      </c>
      <c r="K513" s="11">
        <v>25970.852490549332</v>
      </c>
      <c r="L513" s="11">
        <v>817.33149943758622</v>
      </c>
      <c r="M513" s="11">
        <v>58257.142339884915</v>
      </c>
      <c r="N513" s="11">
        <v>11064.635748651637</v>
      </c>
      <c r="O513" s="11">
        <v>13679.313325095196</v>
      </c>
      <c r="P513" s="43">
        <v>13145.355565603522</v>
      </c>
      <c r="Q513" s="11">
        <v>13142.102464615877</v>
      </c>
      <c r="R513" s="11">
        <v>17171.0796844014</v>
      </c>
      <c r="S513" s="11">
        <v>9423.2614732142465</v>
      </c>
      <c r="T513" s="11">
        <v>18246.476528256098</v>
      </c>
      <c r="U513" s="11">
        <v>8538.4820497264773</v>
      </c>
      <c r="V513" s="11">
        <v>17628.216106163858</v>
      </c>
      <c r="W513" s="11">
        <v>7878.2244859876564</v>
      </c>
      <c r="X513" s="12">
        <v>0</v>
      </c>
      <c r="Y513" s="12">
        <v>185.02721124327934</v>
      </c>
      <c r="Z513" s="12">
        <v>201.19538444676448</v>
      </c>
      <c r="AA513" s="44">
        <v>232.04019061955961</v>
      </c>
      <c r="AB513" s="45">
        <v>47.253829333788573</v>
      </c>
      <c r="AC513" s="12">
        <v>151.81488379419417</v>
      </c>
      <c r="AD513" s="12">
        <v>13161.968314747983</v>
      </c>
      <c r="AE513" s="12">
        <v>2148.9510150939268</v>
      </c>
      <c r="AF513" s="12">
        <v>5480.5321821881516</v>
      </c>
      <c r="AG513" s="44">
        <v>1128.4755203370589</v>
      </c>
      <c r="AH513" s="45">
        <v>390.29476040551737</v>
      </c>
      <c r="AI513" s="12">
        <v>3660.6306977766953</v>
      </c>
      <c r="AJ513" s="12">
        <v>-11.506753606415343</v>
      </c>
      <c r="AK513" s="12">
        <v>14.476771637004855</v>
      </c>
      <c r="AL513" s="12">
        <v>42.730806897572627</v>
      </c>
      <c r="AM513" s="44">
        <v>75.316403956180181</v>
      </c>
      <c r="AN513" s="45">
        <v>68.680509381039073</v>
      </c>
      <c r="AO513" s="12">
        <v>89.999999843481135</v>
      </c>
      <c r="AP513" s="12">
        <v>-1914.1820114148245</v>
      </c>
      <c r="AQ513" s="12">
        <v>11166.6306426888</v>
      </c>
      <c r="AR513" s="12">
        <v>13422.205892187332</v>
      </c>
      <c r="AS513" s="44">
        <v>17565.754553241473</v>
      </c>
      <c r="AT513" s="45">
        <v>17866.396945611519</v>
      </c>
      <c r="AU513" s="12">
        <v>18036.216106163858</v>
      </c>
      <c r="AV513" s="12">
        <v>11453.518305464406</v>
      </c>
      <c r="AW513" s="12">
        <v>14074.35894472709</v>
      </c>
      <c r="AX513" s="12">
        <v>13441.79880538506</v>
      </c>
      <c r="AY513" s="44">
        <v>9526.6817222280315</v>
      </c>
      <c r="AZ513" s="45">
        <v>8390.1462453611057</v>
      </c>
      <c r="BA513" s="12">
        <v>7878.2244871022185</v>
      </c>
      <c r="BB513" s="12">
        <v>10983.246505388015</v>
      </c>
      <c r="BC513" s="12">
        <v>13247.350459640687</v>
      </c>
      <c r="BD513" s="12">
        <v>17447.930010985208</v>
      </c>
      <c r="BE513" s="44">
        <v>17851.801659416029</v>
      </c>
      <c r="BF513" s="45">
        <v>18008.295688808437</v>
      </c>
      <c r="BG513" s="12">
        <v>18036.216116163858</v>
      </c>
      <c r="BH513" s="12">
        <v>14079.11301379064</v>
      </c>
      <c r="BI513" s="12">
        <v>13537.148084247772</v>
      </c>
      <c r="BJ513" s="12">
        <v>9722.9578139834284</v>
      </c>
      <c r="BK513" s="44">
        <v>8435.0618007126923</v>
      </c>
      <c r="BL513" s="45">
        <v>8026.5602903530289</v>
      </c>
      <c r="BM513" s="12">
        <v>4217.5937893255232</v>
      </c>
      <c r="BN513" s="12">
        <v>0</v>
      </c>
      <c r="BO513" s="12">
        <v>25.983525243420196</v>
      </c>
      <c r="BP513" s="12">
        <v>28.254035260567772</v>
      </c>
      <c r="BQ513" s="48">
        <v>32.585597058607547</v>
      </c>
      <c r="BR513" s="49">
        <v>6.6358945751411076</v>
      </c>
      <c r="BS513" s="13">
        <v>21.319490462442069</v>
      </c>
      <c r="BT513" s="12">
        <v>72.857660115080535</v>
      </c>
      <c r="BV513" s="14">
        <f>Таблица1[[#This Row],[Lкан_леб,мм]]</f>
        <v>58257.142339884915</v>
      </c>
      <c r="BW513" s="50">
        <f>Таблица1[[#This Row],[угол обхв4]]+Таблица1[[#This Row],[Lдуг 3,мм]]</f>
        <v>13161.968314747983</v>
      </c>
      <c r="BX513" s="54">
        <f>Таблица1[[#This Row],[угол обхв5]]+Таблица1[[#This Row],[Y5, мм]]</f>
        <v>58442.169551128194</v>
      </c>
      <c r="BY513" s="14">
        <f>Таблица1[[#This Row],[угол обхв6]]+Таблица1[[#This Row],[Lдуг 4,мм]]</f>
        <v>15310.919329841909</v>
      </c>
      <c r="BZ513" s="14">
        <f>Таблица1[[#This Row],[Т1]]+Таблица1[[#This Row],[X6, мм]]</f>
        <v>58643.364935574959</v>
      </c>
      <c r="CA513" s="14">
        <f>Таблица1[[#This Row],[Т2]]+Таблица1[[#This Row],[Lдуг 5,мм]]</f>
        <v>20791.45151203006</v>
      </c>
      <c r="CB513" s="14">
        <f>Таблица1[[#This Row],[Т3]]+Таблица1[[#This Row],[Y6, мм]]</f>
        <v>58875.405126194521</v>
      </c>
      <c r="CC513" s="14">
        <f>Таблица1[[#This Row],[Т4]]+Таблица1[[#This Row],[Lдуг 6,мм]]</f>
        <v>21919.927032367119</v>
      </c>
      <c r="CD513" s="14">
        <f>Таблица1[[#This Row],[Т5]]+Таблица1[[#This Row],[Lдуг 1,мм]]</f>
        <v>58922.658955528306</v>
      </c>
      <c r="CE513" s="14">
        <f>Таблица1[[#This Row],[Т6]]+Таблица1[[#This Row],[Lпрям1, мм]]</f>
        <v>22310.221792772638</v>
      </c>
      <c r="CF513" s="15">
        <f>Таблица1[[#This Row],[Т7]]+Таблица1[[#This Row],[Lдуг 2,мм]]</f>
        <v>59074.473839322498</v>
      </c>
      <c r="CG513" s="14">
        <f>Таблица1[[#This Row],[Т8]]+Таблица1[[#This Row],[Lпрям2, мм]]</f>
        <v>25970.852490549332</v>
      </c>
      <c r="CH513" s="14">
        <f>Таблица1[[#This Row],[Т9]]-Таблица1[[#This Row],[Т9]]</f>
        <v>0</v>
      </c>
      <c r="CI513" s="50">
        <f>Таблица1[[#This Row],[Т9]]-Таблица1[[#This Row],[Т8]]</f>
        <v>36764.25204654986</v>
      </c>
      <c r="CJ513" s="54">
        <f>Таблица1[[#This Row],[Т9]]-Таблица1[[#This Row],[Т7]]</f>
        <v>151.8148837941917</v>
      </c>
      <c r="CK513" s="14">
        <f>Таблица1[[#This Row],[Т9]]-Таблица1[[#This Row],[Т6]]</f>
        <v>37154.546806955375</v>
      </c>
      <c r="CL513" s="14">
        <f>Таблица1[[#This Row],[Т9]]-Таблица1[[#This Row],[Т5]]</f>
        <v>199.06871312797739</v>
      </c>
      <c r="CM513" s="14">
        <f>Таблица1[[#This Row],[Т9]]-Таблица1[[#This Row],[Т4]]</f>
        <v>38283.022327292434</v>
      </c>
      <c r="CN513" s="14">
        <f>Таблица1[[#This Row],[Т9]]-Таблица1[[#This Row],[Т3]]</f>
        <v>431.10890374753944</v>
      </c>
      <c r="CO513" s="14">
        <f>Таблица1[[#This Row],[Т9]]-Таблица1[[#This Row],[Т2]]</f>
        <v>43763.554509480586</v>
      </c>
      <c r="CP513" s="14">
        <f>Таблица1[[#This Row],[Т9]]-Таблица1[[#This Row],[Т1]]</f>
        <v>632.30428819430381</v>
      </c>
      <c r="CQ513" s="14">
        <f>Таблица1[[#This Row],[Т9]]-Таблица1[[#This Row],[угол обхв6]]</f>
        <v>45912.505524574517</v>
      </c>
      <c r="CR513" s="14">
        <f>Таблица1[[#This Row],[Т9]]-Таблица1[[#This Row],[угол обхв5]]</f>
        <v>817.33149943758326</v>
      </c>
      <c r="CS513" s="14">
        <f>Таблица1[[#This Row],[Т9]]-Таблица1[[#This Row],[угол обхв4]]</f>
        <v>59074.473839322498</v>
      </c>
      <c r="CT513" s="14">
        <f>Таблица1[[#This Row],[Lкан_прям, мм]]+Таблица1[[#This Row],[Lкан_дуг, мм]]+Таблица1[[#This Row],[Lкан_леб,мм]]</f>
        <v>85045.326329871838</v>
      </c>
      <c r="CU513" s="16">
        <f>Таблица1[[#This Row],[Lкан_леб,мм]]</f>
        <v>58257.142339884915</v>
      </c>
      <c r="CV513" s="14">
        <f>2534431-(Таблица1[[#This Row],[Т23]]+Таблица1[[#This Row],[угол обхв3]])</f>
        <v>2449312.8160100132</v>
      </c>
      <c r="CW513" s="50">
        <f>SUM(X513:AC513,AD513:AI513)-Таблица1[[#This Row],[lподв_min, мм]]</f>
        <v>23127.553293324785</v>
      </c>
      <c r="CX513" s="17">
        <f>CW952-Таблица1[[#This Row],[Суммарная длина каната]]</f>
        <v>-2425138.8221590775</v>
      </c>
    </row>
    <row r="514" spans="1:102" x14ac:dyDescent="0.25">
      <c r="A514" s="21">
        <v>513</v>
      </c>
      <c r="B514" s="10">
        <v>11.381224489795915</v>
      </c>
      <c r="C514" s="10">
        <v>136.51142857142858</v>
      </c>
      <c r="D514" s="11">
        <v>17839.235897564056</v>
      </c>
      <c r="E514" s="11">
        <v>8194.6789765285957</v>
      </c>
      <c r="F514" s="11">
        <v>17742.639336291431</v>
      </c>
      <c r="G514" s="11">
        <v>8296.6108378394947</v>
      </c>
      <c r="H514" s="11">
        <v>18247.235407564054</v>
      </c>
      <c r="I514" s="11">
        <v>4481.1973122906365</v>
      </c>
      <c r="J514" s="11">
        <v>3713.4816642379596</v>
      </c>
      <c r="K514" s="11">
        <v>25970.852490533485</v>
      </c>
      <c r="L514" s="11">
        <v>817.33149945344314</v>
      </c>
      <c r="M514" s="11">
        <v>58257.142339884915</v>
      </c>
      <c r="N514" s="11">
        <v>11064.635748651637</v>
      </c>
      <c r="O514" s="11">
        <v>13679.313325095196</v>
      </c>
      <c r="P514" s="43">
        <v>13114.791625955932</v>
      </c>
      <c r="Q514" s="11">
        <v>13242.854520670178</v>
      </c>
      <c r="R514" s="11">
        <v>17310.248561254532</v>
      </c>
      <c r="S514" s="11">
        <v>9716.6137313798536</v>
      </c>
      <c r="T514" s="11">
        <v>18425.898886085997</v>
      </c>
      <c r="U514" s="11">
        <v>8883.1646611281394</v>
      </c>
      <c r="V514" s="11">
        <v>17839.235897564056</v>
      </c>
      <c r="W514" s="11">
        <v>8194.6789765285957</v>
      </c>
      <c r="X514" s="12">
        <v>0</v>
      </c>
      <c r="Y514" s="12">
        <v>167.52062714807309</v>
      </c>
      <c r="Z514" s="12">
        <v>199.58877529407371</v>
      </c>
      <c r="AA514" s="44">
        <v>232.04019061955873</v>
      </c>
      <c r="AB514" s="45">
        <v>47.253829333785767</v>
      </c>
      <c r="AC514" s="12">
        <v>170.92807705795187</v>
      </c>
      <c r="AD514" s="12">
        <v>13161.968314747983</v>
      </c>
      <c r="AE514" s="12">
        <v>2096.1000475181168</v>
      </c>
      <c r="AF514" s="12">
        <v>5480.532182188148</v>
      </c>
      <c r="AG514" s="44">
        <v>1128.4755203370623</v>
      </c>
      <c r="AH514" s="45">
        <v>390.29476040551612</v>
      </c>
      <c r="AI514" s="12">
        <v>3713.4816653366574</v>
      </c>
      <c r="AJ514" s="12">
        <v>-11.506753606415343</v>
      </c>
      <c r="AK514" s="12">
        <v>12.018307464587767</v>
      </c>
      <c r="AL514" s="12">
        <v>40.04672526491958</v>
      </c>
      <c r="AM514" s="44">
        <v>72.632322323527006</v>
      </c>
      <c r="AN514" s="45">
        <v>65.996427748386296</v>
      </c>
      <c r="AO514" s="12">
        <v>89.999999845708729</v>
      </c>
      <c r="AP514" s="12">
        <v>-1914.1820114148245</v>
      </c>
      <c r="AQ514" s="12">
        <v>11149.591231771949</v>
      </c>
      <c r="AR514" s="12">
        <v>13377.303767880083</v>
      </c>
      <c r="AS514" s="44">
        <v>17699.647382188545</v>
      </c>
      <c r="AT514" s="45">
        <v>18053.18268657818</v>
      </c>
      <c r="AU514" s="12">
        <v>18247.235897564056</v>
      </c>
      <c r="AV514" s="12">
        <v>11453.518305464406</v>
      </c>
      <c r="AW514" s="12">
        <v>14078.370421120055</v>
      </c>
      <c r="AX514" s="12">
        <v>13555.186676143152</v>
      </c>
      <c r="AY514" s="44">
        <v>9838.4027220777061</v>
      </c>
      <c r="AZ514" s="45">
        <v>8717.1928724878762</v>
      </c>
      <c r="BA514" s="12">
        <v>8194.6789776272963</v>
      </c>
      <c r="BB514" s="12">
        <v>10983.246505388015</v>
      </c>
      <c r="BC514" s="12">
        <v>13199.747109076241</v>
      </c>
      <c r="BD514" s="12">
        <v>17572.760703178683</v>
      </c>
      <c r="BE514" s="44">
        <v>18036.500065151988</v>
      </c>
      <c r="BF514" s="45">
        <v>18211.952097071873</v>
      </c>
      <c r="BG514" s="12">
        <v>18247.235907564052</v>
      </c>
      <c r="BH514" s="12">
        <v>14079.11301379064</v>
      </c>
      <c r="BI514" s="12">
        <v>13641.911616695039</v>
      </c>
      <c r="BJ514" s="12">
        <v>10028.945886852827</v>
      </c>
      <c r="BK514" s="44">
        <v>8761.3756704302868</v>
      </c>
      <c r="BL514" s="45">
        <v>8360.6507651688589</v>
      </c>
      <c r="BM514" s="12">
        <v>4481.1973122906384</v>
      </c>
      <c r="BN514" s="12">
        <v>0</v>
      </c>
      <c r="BO514" s="12">
        <v>23.525061071003108</v>
      </c>
      <c r="BP514" s="12">
        <v>28.028417800331813</v>
      </c>
      <c r="BQ514" s="48">
        <v>32.585597058607426</v>
      </c>
      <c r="BR514" s="49">
        <v>6.6358945751407132</v>
      </c>
      <c r="BS514" s="13">
        <v>24.00357209732244</v>
      </c>
      <c r="BT514" s="12">
        <v>72.857660115080535</v>
      </c>
      <c r="BV514" s="14">
        <f>Таблица1[[#This Row],[Lкан_леб,мм]]</f>
        <v>58257.142339884915</v>
      </c>
      <c r="BW514" s="50">
        <f>Таблица1[[#This Row],[угол обхв4]]+Таблица1[[#This Row],[Lдуг 3,мм]]</f>
        <v>13161.968314747983</v>
      </c>
      <c r="BX514" s="54">
        <f>Таблица1[[#This Row],[угол обхв5]]+Таблица1[[#This Row],[Y5, мм]]</f>
        <v>58424.662967032986</v>
      </c>
      <c r="BY514" s="14">
        <f>Таблица1[[#This Row],[угол обхв6]]+Таблица1[[#This Row],[Lдуг 4,мм]]</f>
        <v>15258.0683622661</v>
      </c>
      <c r="BZ514" s="14">
        <f>Таблица1[[#This Row],[Т1]]+Таблица1[[#This Row],[X6, мм]]</f>
        <v>58624.251742327062</v>
      </c>
      <c r="CA514" s="14">
        <f>Таблица1[[#This Row],[Т2]]+Таблица1[[#This Row],[Lдуг 5,мм]]</f>
        <v>20738.600544454246</v>
      </c>
      <c r="CB514" s="14">
        <f>Таблица1[[#This Row],[Т3]]+Таблица1[[#This Row],[Y6, мм]]</f>
        <v>58856.291932946624</v>
      </c>
      <c r="CC514" s="14">
        <f>Таблица1[[#This Row],[Т4]]+Таблица1[[#This Row],[Lдуг 6,мм]]</f>
        <v>21867.076064791308</v>
      </c>
      <c r="CD514" s="14">
        <f>Таблица1[[#This Row],[Т5]]+Таблица1[[#This Row],[Lдуг 1,мм]]</f>
        <v>58903.54576228041</v>
      </c>
      <c r="CE514" s="14">
        <f>Таблица1[[#This Row],[Т6]]+Таблица1[[#This Row],[Lпрям1, мм]]</f>
        <v>22257.370825196824</v>
      </c>
      <c r="CF514" s="15">
        <f>Таблица1[[#This Row],[Т7]]+Таблица1[[#This Row],[Lдуг 2,мм]]</f>
        <v>59074.47383933836</v>
      </c>
      <c r="CG514" s="14">
        <f>Таблица1[[#This Row],[Т8]]+Таблица1[[#This Row],[Lпрям2, мм]]</f>
        <v>25970.852490533482</v>
      </c>
      <c r="CH514" s="14">
        <f>Таблица1[[#This Row],[Т9]]-Таблица1[[#This Row],[Т9]]</f>
        <v>0</v>
      </c>
      <c r="CI514" s="50">
        <f>Таблица1[[#This Row],[Т9]]-Таблица1[[#This Row],[Т8]]</f>
        <v>36817.103014141539</v>
      </c>
      <c r="CJ514" s="54">
        <f>Таблица1[[#This Row],[Т9]]-Таблица1[[#This Row],[Т7]]</f>
        <v>170.92807705794985</v>
      </c>
      <c r="CK514" s="14">
        <f>Таблица1[[#This Row],[Т9]]-Таблица1[[#This Row],[Т6]]</f>
        <v>37207.397774547047</v>
      </c>
      <c r="CL514" s="14">
        <f>Таблица1[[#This Row],[Т9]]-Таблица1[[#This Row],[Т5]]</f>
        <v>218.18190639173554</v>
      </c>
      <c r="CM514" s="14">
        <f>Таблица1[[#This Row],[Т9]]-Таблица1[[#This Row],[Т4]]</f>
        <v>38335.873294884113</v>
      </c>
      <c r="CN514" s="14">
        <f>Таблица1[[#This Row],[Т9]]-Таблица1[[#This Row],[Т3]]</f>
        <v>450.22209701129759</v>
      </c>
      <c r="CO514" s="14">
        <f>Таблица1[[#This Row],[Т9]]-Таблица1[[#This Row],[Т2]]</f>
        <v>43816.405477072258</v>
      </c>
      <c r="CP514" s="14">
        <f>Таблица1[[#This Row],[Т9]]-Таблица1[[#This Row],[Т1]]</f>
        <v>649.81087230537378</v>
      </c>
      <c r="CQ514" s="14">
        <f>Таблица1[[#This Row],[Т9]]-Таблица1[[#This Row],[угол обхв6]]</f>
        <v>45912.505524590379</v>
      </c>
      <c r="CR514" s="14">
        <f>Таблица1[[#This Row],[Т9]]-Таблица1[[#This Row],[угол обхв5]]</f>
        <v>817.33149945344485</v>
      </c>
      <c r="CS514" s="14">
        <f>Таблица1[[#This Row],[Т9]]-Таблица1[[#This Row],[угол обхв4]]</f>
        <v>59074.47383933836</v>
      </c>
      <c r="CT514" s="14">
        <f>Таблица1[[#This Row],[Lкан_прям, мм]]+Таблица1[[#This Row],[Lкан_дуг, мм]]+Таблица1[[#This Row],[Lкан_леб,мм]]</f>
        <v>85045.326329871838</v>
      </c>
      <c r="CU514" s="16">
        <f>Таблица1[[#This Row],[Lкан_леб,мм]]</f>
        <v>58257.142339884915</v>
      </c>
      <c r="CV514" s="14">
        <f>2534431-(Таблица1[[#This Row],[Т23]]+Таблица1[[#This Row],[угол обхв3]])</f>
        <v>2449312.8160100132</v>
      </c>
      <c r="CW514" s="50">
        <f>SUM(X514:AC514,AD514:AI514)-Таблица1[[#This Row],[lподв_min, мм]]</f>
        <v>23074.702325748967</v>
      </c>
      <c r="CX514" s="17">
        <f>CW953-Таблица1[[#This Row],[Суммарная длина каната]]</f>
        <v>-2425200.3881873409</v>
      </c>
    </row>
    <row r="515" spans="1:102" x14ac:dyDescent="0.25">
      <c r="A515" s="21">
        <v>514</v>
      </c>
      <c r="B515" s="10">
        <v>11.381224489795915</v>
      </c>
      <c r="C515" s="10">
        <v>139.19551020408164</v>
      </c>
      <c r="D515" s="11">
        <v>18035.204959199058</v>
      </c>
      <c r="E515" s="11">
        <v>8520.6681233234049</v>
      </c>
      <c r="F515" s="11">
        <v>17933.941011768715</v>
      </c>
      <c r="G515" s="11">
        <v>8617.9646440773595</v>
      </c>
      <c r="H515" s="11">
        <v>18443.20446919906</v>
      </c>
      <c r="I515" s="11">
        <v>4754.0225950412751</v>
      </c>
      <c r="J515" s="11">
        <v>3766.6455282821303</v>
      </c>
      <c r="K515" s="11">
        <v>25970.852490517962</v>
      </c>
      <c r="L515" s="11">
        <v>817.33149946895662</v>
      </c>
      <c r="M515" s="11">
        <v>58257.142339884915</v>
      </c>
      <c r="N515" s="11">
        <v>11064.635748651637</v>
      </c>
      <c r="O515" s="11">
        <v>13679.313325095196</v>
      </c>
      <c r="P515" s="43">
        <v>13079.543106356532</v>
      </c>
      <c r="Q515" s="11">
        <v>13342.064767479676</v>
      </c>
      <c r="R515" s="11">
        <v>17435.527387072565</v>
      </c>
      <c r="S515" s="11">
        <v>10016.161289301928</v>
      </c>
      <c r="T515" s="11">
        <v>18588.983286261162</v>
      </c>
      <c r="U515" s="11">
        <v>9235.8712864010704</v>
      </c>
      <c r="V515" s="11">
        <v>18035.204959199058</v>
      </c>
      <c r="W515" s="11">
        <v>8520.6681233234049</v>
      </c>
      <c r="X515" s="12">
        <v>0</v>
      </c>
      <c r="Y515" s="12">
        <v>149.60143510083103</v>
      </c>
      <c r="Z515" s="12">
        <v>198.39477409341862</v>
      </c>
      <c r="AA515" s="44">
        <v>232.04019061955961</v>
      </c>
      <c r="AB515" s="45">
        <v>47.253829333788751</v>
      </c>
      <c r="AC515" s="12">
        <v>190.04127032135867</v>
      </c>
      <c r="AD515" s="12">
        <v>13161.968314747983</v>
      </c>
      <c r="AE515" s="12">
        <v>2042.9361834739395</v>
      </c>
      <c r="AF515" s="12">
        <v>5480.5321821881498</v>
      </c>
      <c r="AG515" s="44">
        <v>1128.4755203370585</v>
      </c>
      <c r="AH515" s="45">
        <v>390.29476040551282</v>
      </c>
      <c r="AI515" s="12">
        <v>3766.6455293653216</v>
      </c>
      <c r="AJ515" s="12">
        <v>-11.506753606415343</v>
      </c>
      <c r="AK515" s="12">
        <v>9.5019004141187509</v>
      </c>
      <c r="AL515" s="12">
        <v>37.362643632266519</v>
      </c>
      <c r="AM515" s="44">
        <v>69.948240690874073</v>
      </c>
      <c r="AN515" s="45">
        <v>63.312346115732936</v>
      </c>
      <c r="AO515" s="12">
        <v>89.999999847886471</v>
      </c>
      <c r="AP515" s="12">
        <v>-1914.1820114148245</v>
      </c>
      <c r="AQ515" s="12">
        <v>11131.988518953622</v>
      </c>
      <c r="AR515" s="12">
        <v>13327.141072026125</v>
      </c>
      <c r="AS515" s="44">
        <v>17818.795759819153</v>
      </c>
      <c r="AT515" s="45">
        <v>18224.448265960895</v>
      </c>
      <c r="AU515" s="12">
        <v>18443.204959199062</v>
      </c>
      <c r="AV515" s="12">
        <v>11453.518305464406</v>
      </c>
      <c r="AW515" s="12">
        <v>14081.715616754485</v>
      </c>
      <c r="AX515" s="12">
        <v>13666.347433368988</v>
      </c>
      <c r="AY515" s="44">
        <v>10156.051798101429</v>
      </c>
      <c r="AZ515" s="45">
        <v>9052.627680851836</v>
      </c>
      <c r="BA515" s="12">
        <v>8520.6681244065967</v>
      </c>
      <c r="BB515" s="12">
        <v>10983.246505388015</v>
      </c>
      <c r="BC515" s="12">
        <v>13146.895876658515</v>
      </c>
      <c r="BD515" s="12">
        <v>17683.125352742154</v>
      </c>
      <c r="BE515" s="44">
        <v>18205.714913514574</v>
      </c>
      <c r="BF515" s="45">
        <v>18399.739979499325</v>
      </c>
      <c r="BG515" s="12">
        <v>18443.204969199058</v>
      </c>
      <c r="BH515" s="12">
        <v>14079.11301379064</v>
      </c>
      <c r="BI515" s="12">
        <v>13744.467059138966</v>
      </c>
      <c r="BJ515" s="12">
        <v>10340.44395519124</v>
      </c>
      <c r="BK515" s="44">
        <v>9095.9807776015696</v>
      </c>
      <c r="BL515" s="45">
        <v>8703.9117288726393</v>
      </c>
      <c r="BM515" s="12">
        <v>4754.022595041276</v>
      </c>
      <c r="BN515" s="12">
        <v>0</v>
      </c>
      <c r="BO515" s="12">
        <v>21.008654020534092</v>
      </c>
      <c r="BP515" s="12">
        <v>27.860743218147768</v>
      </c>
      <c r="BQ515" s="48">
        <v>32.585597058607547</v>
      </c>
      <c r="BR515" s="49">
        <v>6.6358945751411333</v>
      </c>
      <c r="BS515" s="13">
        <v>26.687653732153535</v>
      </c>
      <c r="BT515" s="12">
        <v>72.857660115080535</v>
      </c>
      <c r="BV515" s="14">
        <f>Таблица1[[#This Row],[Lкан_леб,мм]]</f>
        <v>58257.142339884915</v>
      </c>
      <c r="BW515" s="50">
        <f>Таблица1[[#This Row],[угол обхв4]]+Таблица1[[#This Row],[Lдуг 3,мм]]</f>
        <v>13161.968314747983</v>
      </c>
      <c r="BX515" s="54">
        <f>Таблица1[[#This Row],[угол обхв5]]+Таблица1[[#This Row],[Y5, мм]]</f>
        <v>58406.743774985749</v>
      </c>
      <c r="BY515" s="14">
        <f>Таблица1[[#This Row],[угол обхв6]]+Таблица1[[#This Row],[Lдуг 4,мм]]</f>
        <v>15204.904498221922</v>
      </c>
      <c r="BZ515" s="14">
        <f>Таблица1[[#This Row],[Т1]]+Таблица1[[#This Row],[X6, мм]]</f>
        <v>58605.138549079165</v>
      </c>
      <c r="CA515" s="14">
        <f>Таблица1[[#This Row],[Т2]]+Таблица1[[#This Row],[Lдуг 5,мм]]</f>
        <v>20685.436680410072</v>
      </c>
      <c r="CB515" s="14">
        <f>Таблица1[[#This Row],[Т3]]+Таблица1[[#This Row],[Y6, мм]]</f>
        <v>58837.178739698727</v>
      </c>
      <c r="CC515" s="14">
        <f>Таблица1[[#This Row],[Т4]]+Таблица1[[#This Row],[Lдуг 6,мм]]</f>
        <v>21813.912200747131</v>
      </c>
      <c r="CD515" s="14">
        <f>Таблица1[[#This Row],[Т5]]+Таблица1[[#This Row],[Lдуг 1,мм]]</f>
        <v>58884.432569032513</v>
      </c>
      <c r="CE515" s="14">
        <f>Таблица1[[#This Row],[Т6]]+Таблица1[[#This Row],[Lпрям1, мм]]</f>
        <v>22204.206961152642</v>
      </c>
      <c r="CF515" s="15">
        <f>Таблица1[[#This Row],[Т7]]+Таблица1[[#This Row],[Lдуг 2,мм]]</f>
        <v>59074.473839353872</v>
      </c>
      <c r="CG515" s="14">
        <f>Таблица1[[#This Row],[Т8]]+Таблица1[[#This Row],[Lпрям2, мм]]</f>
        <v>25970.852490517966</v>
      </c>
      <c r="CH515" s="14">
        <f>Таблица1[[#This Row],[Т9]]-Таблица1[[#This Row],[Т9]]</f>
        <v>0</v>
      </c>
      <c r="CI515" s="50">
        <f>Таблица1[[#This Row],[Т9]]-Таблица1[[#This Row],[Т8]]</f>
        <v>36870.266878201233</v>
      </c>
      <c r="CJ515" s="54">
        <f>Таблица1[[#This Row],[Т9]]-Таблица1[[#This Row],[Т7]]</f>
        <v>190.04127032135875</v>
      </c>
      <c r="CK515" s="14">
        <f>Таблица1[[#This Row],[Т9]]-Таблица1[[#This Row],[Т6]]</f>
        <v>37260.561638606741</v>
      </c>
      <c r="CL515" s="14">
        <f>Таблица1[[#This Row],[Т9]]-Таблица1[[#This Row],[Т5]]</f>
        <v>237.29509965514444</v>
      </c>
      <c r="CM515" s="14">
        <f>Таблица1[[#This Row],[Т9]]-Таблица1[[#This Row],[Т4]]</f>
        <v>38389.0371589438</v>
      </c>
      <c r="CN515" s="14">
        <f>Таблица1[[#This Row],[Т9]]-Таблица1[[#This Row],[Т3]]</f>
        <v>469.33529027470649</v>
      </c>
      <c r="CO515" s="14">
        <f>Таблица1[[#This Row],[Т9]]-Таблица1[[#This Row],[Т2]]</f>
        <v>43869.569341131952</v>
      </c>
      <c r="CP515" s="14">
        <f>Таблица1[[#This Row],[Т9]]-Таблица1[[#This Row],[Т1]]</f>
        <v>667.73006436812284</v>
      </c>
      <c r="CQ515" s="14">
        <f>Таблица1[[#This Row],[Т9]]-Таблица1[[#This Row],[угол обхв6]]</f>
        <v>45912.505524605891</v>
      </c>
      <c r="CR515" s="14">
        <f>Таблица1[[#This Row],[Т9]]-Таблица1[[#This Row],[угол обхв5]]</f>
        <v>817.33149946895719</v>
      </c>
      <c r="CS515" s="14">
        <f>Таблица1[[#This Row],[Т9]]-Таблица1[[#This Row],[угол обхв4]]</f>
        <v>59074.473839353872</v>
      </c>
      <c r="CT515" s="14">
        <f>Таблица1[[#This Row],[Lкан_прям, мм]]+Таблица1[[#This Row],[Lкан_дуг, мм]]+Таблица1[[#This Row],[Lкан_леб,мм]]</f>
        <v>85045.326329871838</v>
      </c>
      <c r="CU515" s="16">
        <f>Таблица1[[#This Row],[Lкан_леб,мм]]</f>
        <v>58257.142339884915</v>
      </c>
      <c r="CV515" s="14">
        <f>2534431-(Таблица1[[#This Row],[Т23]]+Таблица1[[#This Row],[угол обхв3]])</f>
        <v>2449312.8160100132</v>
      </c>
      <c r="CW515" s="50">
        <f>SUM(X515:AC515,AD515:AI515)-Таблица1[[#This Row],[lподв_min, мм]]</f>
        <v>23021.538461704793</v>
      </c>
      <c r="CX515" s="17">
        <f>CW954-Таблица1[[#This Row],[Суммарная длина каната]]</f>
        <v>-2425263.4806607254</v>
      </c>
    </row>
    <row r="516" spans="1:102" x14ac:dyDescent="0.25">
      <c r="A516" s="21">
        <v>515</v>
      </c>
      <c r="B516" s="10">
        <v>11.381224489795915</v>
      </c>
      <c r="C516" s="10">
        <v>141.87959183673468</v>
      </c>
      <c r="D516" s="11">
        <v>18215.693305120272</v>
      </c>
      <c r="E516" s="11">
        <v>8855.4766565670107</v>
      </c>
      <c r="F516" s="11">
        <v>18109.984160045693</v>
      </c>
      <c r="G516" s="11">
        <v>8947.9243533885219</v>
      </c>
      <c r="H516" s="11">
        <v>18623.69281512027</v>
      </c>
      <c r="I516" s="11">
        <v>5035.4506248204443</v>
      </c>
      <c r="J516" s="11">
        <v>3820.0260317465659</v>
      </c>
      <c r="K516" s="11">
        <v>25970.852490502839</v>
      </c>
      <c r="L516" s="11">
        <v>817.33149948408436</v>
      </c>
      <c r="M516" s="11">
        <v>58257.142339884915</v>
      </c>
      <c r="N516" s="11">
        <v>11064.635748651637</v>
      </c>
      <c r="O516" s="11">
        <v>13679.313325095196</v>
      </c>
      <c r="P516" s="43">
        <v>13039.687347422308</v>
      </c>
      <c r="Q516" s="11">
        <v>13439.51552266263</v>
      </c>
      <c r="R516" s="11">
        <v>17546.641281043649</v>
      </c>
      <c r="S516" s="11">
        <v>10321.246894045918</v>
      </c>
      <c r="T516" s="11">
        <v>18735.371896785429</v>
      </c>
      <c r="U516" s="11">
        <v>9595.8280335258969</v>
      </c>
      <c r="V516" s="11">
        <v>18215.693305120272</v>
      </c>
      <c r="W516" s="11">
        <v>8855.4766565670107</v>
      </c>
      <c r="X516" s="12">
        <v>0</v>
      </c>
      <c r="Y516" s="12">
        <v>131.23434282813915</v>
      </c>
      <c r="Z516" s="12">
        <v>197.64867311821354</v>
      </c>
      <c r="AA516" s="44">
        <v>232.04019061955819</v>
      </c>
      <c r="AB516" s="45">
        <v>47.25382933378441</v>
      </c>
      <c r="AC516" s="12">
        <v>209.15446358438911</v>
      </c>
      <c r="AD516" s="12">
        <v>13161.968314747983</v>
      </c>
      <c r="AE516" s="12">
        <v>1989.5556800095017</v>
      </c>
      <c r="AF516" s="12">
        <v>5480.5321821881516</v>
      </c>
      <c r="AG516" s="44">
        <v>1128.4755203370621</v>
      </c>
      <c r="AH516" s="45">
        <v>390.29476040552225</v>
      </c>
      <c r="AI516" s="12">
        <v>3820.0260328146205</v>
      </c>
      <c r="AJ516" s="12">
        <v>-11.506753606415343</v>
      </c>
      <c r="AK516" s="12">
        <v>6.922594362274161</v>
      </c>
      <c r="AL516" s="12">
        <v>34.678561999613486</v>
      </c>
      <c r="AM516" s="44">
        <v>67.264159058220841</v>
      </c>
      <c r="AN516" s="45">
        <v>60.628264483080315</v>
      </c>
      <c r="AO516" s="12">
        <v>89.999999850012088</v>
      </c>
      <c r="AP516" s="12">
        <v>-1914.1820114148245</v>
      </c>
      <c r="AQ516" s="12">
        <v>11113.811302960336</v>
      </c>
      <c r="AR516" s="12">
        <v>13271.827869215149</v>
      </c>
      <c r="AS516" s="44">
        <v>17922.938256457848</v>
      </c>
      <c r="AT516" s="45">
        <v>18379.817901011105</v>
      </c>
      <c r="AU516" s="12">
        <v>18623.693305120272</v>
      </c>
      <c r="AV516" s="12">
        <v>11453.518305464406</v>
      </c>
      <c r="AW516" s="12">
        <v>14084.338959911602</v>
      </c>
      <c r="AX516" s="12">
        <v>13775.03717344205</v>
      </c>
      <c r="AY516" s="44">
        <v>10478.931979878804</v>
      </c>
      <c r="AZ516" s="45">
        <v>9395.7146754287642</v>
      </c>
      <c r="BA516" s="12">
        <v>8855.4766576350648</v>
      </c>
      <c r="BB516" s="12">
        <v>10983.246505388015</v>
      </c>
      <c r="BC516" s="12">
        <v>13088.862901731007</v>
      </c>
      <c r="BD516" s="12">
        <v>17778.781802836489</v>
      </c>
      <c r="BE516" s="44">
        <v>18359.07492137123</v>
      </c>
      <c r="BF516" s="45">
        <v>18571.247300894596</v>
      </c>
      <c r="BG516" s="12">
        <v>18623.693315120272</v>
      </c>
      <c r="BH516" s="12">
        <v>14079.11301379064</v>
      </c>
      <c r="BI516" s="12">
        <v>13844.541157479036</v>
      </c>
      <c r="BJ516" s="12">
        <v>10656.768544825338</v>
      </c>
      <c r="BK516" s="44">
        <v>9438.1429476930134</v>
      </c>
      <c r="BL516" s="45">
        <v>9055.5900146641416</v>
      </c>
      <c r="BM516" s="12">
        <v>5035.4506248204452</v>
      </c>
      <c r="BN516" s="12">
        <v>0</v>
      </c>
      <c r="BO516" s="12">
        <v>18.429347968689502</v>
      </c>
      <c r="BP516" s="12">
        <v>27.755967637339324</v>
      </c>
      <c r="BQ516" s="48">
        <v>32.585597058607355</v>
      </c>
      <c r="BR516" s="49">
        <v>6.6358945751405223</v>
      </c>
      <c r="BS516" s="13">
        <v>29.371735366931773</v>
      </c>
      <c r="BT516" s="12">
        <v>72.857660115080535</v>
      </c>
      <c r="BV516" s="14">
        <f>Таблица1[[#This Row],[Lкан_леб,мм]]</f>
        <v>58257.142339884915</v>
      </c>
      <c r="BW516" s="50">
        <f>Таблица1[[#This Row],[угол обхв4]]+Таблица1[[#This Row],[Lдуг 3,мм]]</f>
        <v>13161.968314747983</v>
      </c>
      <c r="BX516" s="54">
        <f>Таблица1[[#This Row],[угол обхв5]]+Таблица1[[#This Row],[Y5, мм]]</f>
        <v>58388.376682713053</v>
      </c>
      <c r="BY516" s="14">
        <f>Таблица1[[#This Row],[угол обхв6]]+Таблица1[[#This Row],[Lдуг 4,мм]]</f>
        <v>15151.523994757485</v>
      </c>
      <c r="BZ516" s="14">
        <f>Таблица1[[#This Row],[Т1]]+Таблица1[[#This Row],[X6, мм]]</f>
        <v>58586.025355831269</v>
      </c>
      <c r="CA516" s="14">
        <f>Таблица1[[#This Row],[Т2]]+Таблица1[[#This Row],[Lдуг 5,мм]]</f>
        <v>20632.056176945636</v>
      </c>
      <c r="CB516" s="14">
        <f>Таблица1[[#This Row],[Т3]]+Таблица1[[#This Row],[Y6, мм]]</f>
        <v>58818.065546450824</v>
      </c>
      <c r="CC516" s="14">
        <f>Таблица1[[#This Row],[Т4]]+Таблица1[[#This Row],[Lдуг 6,мм]]</f>
        <v>21760.531697282699</v>
      </c>
      <c r="CD516" s="14">
        <f>Таблица1[[#This Row],[Т5]]+Таблица1[[#This Row],[Lдуг 1,мм]]</f>
        <v>58865.319375784609</v>
      </c>
      <c r="CE516" s="14">
        <f>Таблица1[[#This Row],[Т6]]+Таблица1[[#This Row],[Lпрям1, мм]]</f>
        <v>22150.826457688221</v>
      </c>
      <c r="CF516" s="15">
        <f>Таблица1[[#This Row],[Т7]]+Таблица1[[#This Row],[Lдуг 2,мм]]</f>
        <v>59074.473839368999</v>
      </c>
      <c r="CG516" s="14">
        <f>Таблица1[[#This Row],[Т8]]+Таблица1[[#This Row],[Lпрям2, мм]]</f>
        <v>25970.852490502843</v>
      </c>
      <c r="CH516" s="14">
        <f>Таблица1[[#This Row],[Т9]]-Таблица1[[#This Row],[Т9]]</f>
        <v>0</v>
      </c>
      <c r="CI516" s="50">
        <f>Таблица1[[#This Row],[Т9]]-Таблица1[[#This Row],[Т8]]</f>
        <v>36923.647381680777</v>
      </c>
      <c r="CJ516" s="54">
        <f>Таблица1[[#This Row],[Т9]]-Таблица1[[#This Row],[Т7]]</f>
        <v>209.1544635843893</v>
      </c>
      <c r="CK516" s="14">
        <f>Таблица1[[#This Row],[Т9]]-Таблица1[[#This Row],[Т6]]</f>
        <v>37313.9421420863</v>
      </c>
      <c r="CL516" s="14">
        <f>Таблица1[[#This Row],[Т9]]-Таблица1[[#This Row],[Т5]]</f>
        <v>256.40829291817499</v>
      </c>
      <c r="CM516" s="14">
        <f>Таблица1[[#This Row],[Т9]]-Таблица1[[#This Row],[Т4]]</f>
        <v>38442.417662423366</v>
      </c>
      <c r="CN516" s="14">
        <f>Таблица1[[#This Row],[Т9]]-Таблица1[[#This Row],[Т3]]</f>
        <v>488.44848353772977</v>
      </c>
      <c r="CO516" s="14">
        <f>Таблица1[[#This Row],[Т9]]-Таблица1[[#This Row],[Т2]]</f>
        <v>43922.949844611518</v>
      </c>
      <c r="CP516" s="14">
        <f>Таблица1[[#This Row],[Т9]]-Таблица1[[#This Row],[Т1]]</f>
        <v>686.09715665594558</v>
      </c>
      <c r="CQ516" s="14">
        <f>Таблица1[[#This Row],[Т9]]-Таблица1[[#This Row],[угол обхв6]]</f>
        <v>45912.505524621018</v>
      </c>
      <c r="CR516" s="14">
        <f>Таблица1[[#This Row],[Т9]]-Таблица1[[#This Row],[угол обхв5]]</f>
        <v>817.33149948408391</v>
      </c>
      <c r="CS516" s="14">
        <f>Таблица1[[#This Row],[Т9]]-Таблица1[[#This Row],[угол обхв4]]</f>
        <v>59074.473839368999</v>
      </c>
      <c r="CT516" s="14">
        <f>Таблица1[[#This Row],[Lкан_прям, мм]]+Таблица1[[#This Row],[Lкан_дуг, мм]]+Таблица1[[#This Row],[Lкан_леб,мм]]</f>
        <v>85045.326329871838</v>
      </c>
      <c r="CU516" s="16">
        <f>Таблица1[[#This Row],[Lкан_леб,мм]]</f>
        <v>58257.142339884915</v>
      </c>
      <c r="CV516" s="14">
        <f>2534431-(Таблица1[[#This Row],[Т23]]+Таблица1[[#This Row],[угол обхв3]])</f>
        <v>2449312.8160100132</v>
      </c>
      <c r="CW516" s="50">
        <f>SUM(X516:AC516,AD516:AI516)-Таблица1[[#This Row],[lподв_min, мм]]</f>
        <v>22968.157958240361</v>
      </c>
      <c r="CX516" s="17">
        <f>CW955-Таблица1[[#This Row],[Суммарная длина каната]]</f>
        <v>-2425328.0804221379</v>
      </c>
    </row>
    <row r="517" spans="1:102" x14ac:dyDescent="0.25">
      <c r="A517" s="21">
        <v>516</v>
      </c>
      <c r="B517" s="10">
        <v>11.381224489795915</v>
      </c>
      <c r="C517" s="10">
        <v>144.56367346938774</v>
      </c>
      <c r="D517" s="11">
        <v>18380.304916425608</v>
      </c>
      <c r="E517" s="11">
        <v>9198.3699553781298</v>
      </c>
      <c r="F517" s="11">
        <v>18270.382515660494</v>
      </c>
      <c r="G517" s="11">
        <v>9285.7659839494208</v>
      </c>
      <c r="H517" s="11">
        <v>18788.304426425606</v>
      </c>
      <c r="I517" s="11">
        <v>5324.850839961272</v>
      </c>
      <c r="J517" s="11">
        <v>3873.5191154168583</v>
      </c>
      <c r="K517" s="11">
        <v>25970.852490488083</v>
      </c>
      <c r="L517" s="11">
        <v>817.33149949883818</v>
      </c>
      <c r="M517" s="11">
        <v>58257.142339884915</v>
      </c>
      <c r="N517" s="11">
        <v>11064.635748651637</v>
      </c>
      <c r="O517" s="11">
        <v>13679.313325095196</v>
      </c>
      <c r="P517" s="43">
        <v>12995.311798754581</v>
      </c>
      <c r="Q517" s="11">
        <v>13534.992964429724</v>
      </c>
      <c r="R517" s="11">
        <v>17643.346442372378</v>
      </c>
      <c r="S517" s="11">
        <v>10631.201141359626</v>
      </c>
      <c r="T517" s="11">
        <v>18864.743518766307</v>
      </c>
      <c r="U517" s="11">
        <v>9962.245102612409</v>
      </c>
      <c r="V517" s="11">
        <v>18380.304916425608</v>
      </c>
      <c r="W517" s="11">
        <v>9198.3699553781298</v>
      </c>
      <c r="X517" s="12">
        <v>0</v>
      </c>
      <c r="Y517" s="12">
        <v>112.38081586359705</v>
      </c>
      <c r="Z517" s="12">
        <v>197.38900683485846</v>
      </c>
      <c r="AA517" s="44">
        <v>232.04019061955819</v>
      </c>
      <c r="AB517" s="45">
        <v>47.253829333786491</v>
      </c>
      <c r="AC517" s="12">
        <v>228.26765684703801</v>
      </c>
      <c r="AD517" s="12">
        <v>13161.968314747983</v>
      </c>
      <c r="AE517" s="12">
        <v>1936.0625963392085</v>
      </c>
      <c r="AF517" s="12">
        <v>5480.5321821881498</v>
      </c>
      <c r="AG517" s="44">
        <v>1128.4755203370614</v>
      </c>
      <c r="AH517" s="45">
        <v>390.29476040551822</v>
      </c>
      <c r="AI517" s="12">
        <v>3873.5191164701623</v>
      </c>
      <c r="AJ517" s="12">
        <v>-11.506753606415343</v>
      </c>
      <c r="AK517" s="12">
        <v>4.274977881871326</v>
      </c>
      <c r="AL517" s="12">
        <v>31.994480366960421</v>
      </c>
      <c r="AM517" s="44">
        <v>64.580077425567765</v>
      </c>
      <c r="AN517" s="45">
        <v>57.944182850426955</v>
      </c>
      <c r="AO517" s="12">
        <v>89.999999852083391</v>
      </c>
      <c r="AP517" s="12">
        <v>-1914.1820114148245</v>
      </c>
      <c r="AQ517" s="12">
        <v>11095.049386755514</v>
      </c>
      <c r="AR517" s="12">
        <v>13211.485525033035</v>
      </c>
      <c r="AS517" s="44">
        <v>18011.846367616057</v>
      </c>
      <c r="AT517" s="45">
        <v>18518.950687101558</v>
      </c>
      <c r="AU517" s="12">
        <v>18788.304916425608</v>
      </c>
      <c r="AV517" s="12">
        <v>11453.518305464406</v>
      </c>
      <c r="AW517" s="12">
        <v>14086.17818056601</v>
      </c>
      <c r="AX517" s="12">
        <v>13881.017414529551</v>
      </c>
      <c r="AY517" s="44">
        <v>10806.334819147205</v>
      </c>
      <c r="AZ517" s="45">
        <v>9745.7010711331823</v>
      </c>
      <c r="BA517" s="12">
        <v>9198.3699564314356</v>
      </c>
      <c r="BB517" s="12">
        <v>10983.246505388015</v>
      </c>
      <c r="BC517" s="12">
        <v>13025.725436858458</v>
      </c>
      <c r="BD517" s="12">
        <v>17859.520168650834</v>
      </c>
      <c r="BE517" s="44">
        <v>18496.243593522628</v>
      </c>
      <c r="BF517" s="45">
        <v>18726.097748090357</v>
      </c>
      <c r="BG517" s="12">
        <v>18788.304926425608</v>
      </c>
      <c r="BH517" s="12">
        <v>14079.11301379064</v>
      </c>
      <c r="BI517" s="12">
        <v>13941.857819900539</v>
      </c>
      <c r="BJ517" s="12">
        <v>10977.225591459453</v>
      </c>
      <c r="BK517" s="44">
        <v>9787.1114248248305</v>
      </c>
      <c r="BL517" s="45">
        <v>9414.9139868573548</v>
      </c>
      <c r="BM517" s="12">
        <v>5324.8508399612729</v>
      </c>
      <c r="BN517" s="12">
        <v>0</v>
      </c>
      <c r="BO517" s="12">
        <v>15.781731488286669</v>
      </c>
      <c r="BP517" s="12">
        <v>27.719502485089095</v>
      </c>
      <c r="BQ517" s="48">
        <v>32.585597058607355</v>
      </c>
      <c r="BR517" s="49">
        <v>6.6358945751408154</v>
      </c>
      <c r="BS517" s="13">
        <v>32.055817001656436</v>
      </c>
      <c r="BT517" s="12">
        <v>72.857660115080535</v>
      </c>
      <c r="BV517" s="14">
        <f>Таблица1[[#This Row],[Lкан_леб,мм]]</f>
        <v>58257.142339884915</v>
      </c>
      <c r="BW517" s="50">
        <f>Таблица1[[#This Row],[угол обхв4]]+Таблица1[[#This Row],[Lдуг 3,мм]]</f>
        <v>13161.968314747983</v>
      </c>
      <c r="BX517" s="54">
        <f>Таблица1[[#This Row],[угол обхв5]]+Таблица1[[#This Row],[Y5, мм]]</f>
        <v>58369.523155748509</v>
      </c>
      <c r="BY517" s="14">
        <f>Таблица1[[#This Row],[угол обхв6]]+Таблица1[[#This Row],[Lдуг 4,мм]]</f>
        <v>15098.030911087191</v>
      </c>
      <c r="BZ517" s="14">
        <f>Таблица1[[#This Row],[Т1]]+Таблица1[[#This Row],[X6, мм]]</f>
        <v>58566.912162583365</v>
      </c>
      <c r="CA517" s="14">
        <f>Таблица1[[#This Row],[Т2]]+Таблица1[[#This Row],[Lдуг 5,мм]]</f>
        <v>20578.563093275341</v>
      </c>
      <c r="CB517" s="14">
        <f>Таблица1[[#This Row],[Т3]]+Таблица1[[#This Row],[Y6, мм]]</f>
        <v>58798.95235320292</v>
      </c>
      <c r="CC517" s="14">
        <f>Таблица1[[#This Row],[Т4]]+Таблица1[[#This Row],[Lдуг 6,мм]]</f>
        <v>21707.038613612403</v>
      </c>
      <c r="CD517" s="14">
        <f>Таблица1[[#This Row],[Т5]]+Таблица1[[#This Row],[Lдуг 1,мм]]</f>
        <v>58846.206182536705</v>
      </c>
      <c r="CE517" s="14">
        <f>Таблица1[[#This Row],[Т6]]+Таблица1[[#This Row],[Lпрям1, мм]]</f>
        <v>22097.333374017922</v>
      </c>
      <c r="CF517" s="15">
        <f>Таблица1[[#This Row],[Т7]]+Таблица1[[#This Row],[Lдуг 2,мм]]</f>
        <v>59074.473839383747</v>
      </c>
      <c r="CG517" s="14">
        <f>Таблица1[[#This Row],[Т8]]+Таблица1[[#This Row],[Lпрям2, мм]]</f>
        <v>25970.852490488083</v>
      </c>
      <c r="CH517" s="14">
        <f>Таблица1[[#This Row],[Т9]]-Таблица1[[#This Row],[Т9]]</f>
        <v>0</v>
      </c>
      <c r="CI517" s="50">
        <f>Таблица1[[#This Row],[Т9]]-Таблица1[[#This Row],[Т8]]</f>
        <v>36977.140465365825</v>
      </c>
      <c r="CJ517" s="54">
        <f>Таблица1[[#This Row],[Т9]]-Таблица1[[#This Row],[Т7]]</f>
        <v>228.26765684704151</v>
      </c>
      <c r="CK517" s="14">
        <f>Таблица1[[#This Row],[Т9]]-Таблица1[[#This Row],[Т6]]</f>
        <v>37367.435225771347</v>
      </c>
      <c r="CL517" s="14">
        <f>Таблица1[[#This Row],[Т9]]-Таблица1[[#This Row],[Т5]]</f>
        <v>275.5214861808272</v>
      </c>
      <c r="CM517" s="14">
        <f>Таблица1[[#This Row],[Т9]]-Таблица1[[#This Row],[Т4]]</f>
        <v>38495.910746108406</v>
      </c>
      <c r="CN517" s="14">
        <f>Таблица1[[#This Row],[Т9]]-Таблица1[[#This Row],[Т3]]</f>
        <v>507.56167680038197</v>
      </c>
      <c r="CO517" s="14">
        <f>Таблица1[[#This Row],[Т9]]-Таблица1[[#This Row],[Т2]]</f>
        <v>43976.442928296558</v>
      </c>
      <c r="CP517" s="14">
        <f>Таблица1[[#This Row],[Т9]]-Таблица1[[#This Row],[Т1]]</f>
        <v>704.95068363523751</v>
      </c>
      <c r="CQ517" s="14">
        <f>Таблица1[[#This Row],[Т9]]-Таблица1[[#This Row],[угол обхв6]]</f>
        <v>45912.505524635766</v>
      </c>
      <c r="CR517" s="14">
        <f>Таблица1[[#This Row],[Т9]]-Таблица1[[#This Row],[угол обхв5]]</f>
        <v>817.33149949883227</v>
      </c>
      <c r="CS517" s="14">
        <f>Таблица1[[#This Row],[Т9]]-Таблица1[[#This Row],[угол обхв4]]</f>
        <v>59074.473839383747</v>
      </c>
      <c r="CT517" s="14">
        <f>Таблица1[[#This Row],[Lкан_прям, мм]]+Таблица1[[#This Row],[Lкан_дуг, мм]]+Таблица1[[#This Row],[Lкан_леб,мм]]</f>
        <v>85045.326329871838</v>
      </c>
      <c r="CU517" s="16">
        <f>Таблица1[[#This Row],[Lкан_леб,мм]]</f>
        <v>58257.142339884915</v>
      </c>
      <c r="CV517" s="14">
        <f>2534431-(Таблица1[[#This Row],[Т23]]+Таблица1[[#This Row],[угол обхв3]])</f>
        <v>2449312.8160100132</v>
      </c>
      <c r="CW517" s="50">
        <f>SUM(X517:AC517,AD517:AI517)-Таблица1[[#This Row],[lподв_min, мм]]</f>
        <v>22914.664874570066</v>
      </c>
      <c r="CX517" s="17">
        <f>CW956-Таблица1[[#This Row],[Суммарная длина каната]]</f>
        <v>-2425394.1669617193</v>
      </c>
    </row>
    <row r="518" spans="1:102" x14ac:dyDescent="0.25">
      <c r="A518" s="21">
        <v>517</v>
      </c>
      <c r="B518" s="10">
        <v>11.381224489795915</v>
      </c>
      <c r="C518" s="10">
        <v>147.2477551020408</v>
      </c>
      <c r="D518" s="11">
        <v>18528.678610185241</v>
      </c>
      <c r="E518" s="11">
        <v>9548.5956596692795</v>
      </c>
      <c r="F518" s="11">
        <v>18414.78414020755</v>
      </c>
      <c r="G518" s="11">
        <v>9630.7482598015995</v>
      </c>
      <c r="H518" s="11">
        <v>18936.678120185243</v>
      </c>
      <c r="I518" s="11">
        <v>5621.5836615080652</v>
      </c>
      <c r="J518" s="11">
        <v>3927.0119981612143</v>
      </c>
      <c r="K518" s="11">
        <v>25970.852490473739</v>
      </c>
      <c r="L518" s="11">
        <v>817.3314995131833</v>
      </c>
      <c r="M518" s="11">
        <v>58257.142339884915</v>
      </c>
      <c r="N518" s="11">
        <v>11064.635748651637</v>
      </c>
      <c r="O518" s="11">
        <v>13679.313325095196</v>
      </c>
      <c r="P518" s="43">
        <v>12946.513827061292</v>
      </c>
      <c r="Q518" s="11">
        <v>13628.287600741634</v>
      </c>
      <c r="R518" s="11">
        <v>17725.430685215855</v>
      </c>
      <c r="S518" s="11">
        <v>10945.343944448026</v>
      </c>
      <c r="T518" s="11">
        <v>18976.814291174236</v>
      </c>
      <c r="U518" s="11">
        <v>10334.318518840713</v>
      </c>
      <c r="V518" s="11">
        <v>18528.678610185241</v>
      </c>
      <c r="W518" s="11">
        <v>9548.5956596692795</v>
      </c>
      <c r="X518" s="12">
        <v>0</v>
      </c>
      <c r="Y518" s="12">
        <v>92.9988472612728</v>
      </c>
      <c r="Z518" s="12">
        <v>197.65778218928571</v>
      </c>
      <c r="AA518" s="44">
        <v>232.04019061955876</v>
      </c>
      <c r="AB518" s="45">
        <v>47.253829333785042</v>
      </c>
      <c r="AC518" s="12">
        <v>247.38085010928094</v>
      </c>
      <c r="AD518" s="12">
        <v>13161.968314747983</v>
      </c>
      <c r="AE518" s="12">
        <v>1882.569713594856</v>
      </c>
      <c r="AF518" s="12">
        <v>5480.5321821881489</v>
      </c>
      <c r="AG518" s="44">
        <v>1128.4755203370573</v>
      </c>
      <c r="AH518" s="45">
        <v>390.29476040552169</v>
      </c>
      <c r="AI518" s="12">
        <v>3927.011999200171</v>
      </c>
      <c r="AJ518" s="12">
        <v>-11.506753606415343</v>
      </c>
      <c r="AK518" s="12">
        <v>1.5531519025373677</v>
      </c>
      <c r="AL518" s="12">
        <v>29.310398734307373</v>
      </c>
      <c r="AM518" s="44">
        <v>61.89599579291481</v>
      </c>
      <c r="AN518" s="45">
        <v>55.260101217774199</v>
      </c>
      <c r="AO518" s="12">
        <v>89.999999854098292</v>
      </c>
      <c r="AP518" s="12">
        <v>-1914.1820114148245</v>
      </c>
      <c r="AQ518" s="12">
        <v>11075.694300898555</v>
      </c>
      <c r="AR518" s="12">
        <v>13146.246439767299</v>
      </c>
      <c r="AS518" s="44">
        <v>18085.325015365695</v>
      </c>
      <c r="AT518" s="45">
        <v>18641.541345722944</v>
      </c>
      <c r="AU518" s="12">
        <v>18936.678610185241</v>
      </c>
      <c r="AV518" s="12">
        <v>11453.518305464406</v>
      </c>
      <c r="AW518" s="12">
        <v>14087.163430430724</v>
      </c>
      <c r="AX518" s="12">
        <v>13984.055619851886</v>
      </c>
      <c r="AY518" s="44">
        <v>11137.541944245104</v>
      </c>
      <c r="AZ518" s="45">
        <v>10101.818944543433</v>
      </c>
      <c r="BA518" s="12">
        <v>9548.5956607082371</v>
      </c>
      <c r="BB518" s="12">
        <v>10983.246505388015</v>
      </c>
      <c r="BC518" s="12">
        <v>12957.572379308209</v>
      </c>
      <c r="BD518" s="12">
        <v>17925.163297921863</v>
      </c>
      <c r="BE518" s="44">
        <v>18616.919961024392</v>
      </c>
      <c r="BF518" s="45">
        <v>18863.951555636533</v>
      </c>
      <c r="BG518" s="12">
        <v>18936.678620185241</v>
      </c>
      <c r="BH518" s="12">
        <v>14079.11301379064</v>
      </c>
      <c r="BI518" s="12">
        <v>14036.137706077163</v>
      </c>
      <c r="BJ518" s="12">
        <v>11301.111963558278</v>
      </c>
      <c r="BK518" s="44">
        <v>10142.120519043636</v>
      </c>
      <c r="BL518" s="45">
        <v>9781.09523396656</v>
      </c>
      <c r="BM518" s="12">
        <v>5621.5836615080661</v>
      </c>
      <c r="BN518" s="12">
        <v>0</v>
      </c>
      <c r="BO518" s="12">
        <v>13.059905508952712</v>
      </c>
      <c r="BP518" s="12">
        <v>27.757246831770008</v>
      </c>
      <c r="BQ518" s="48">
        <v>32.585597058607433</v>
      </c>
      <c r="BR518" s="49">
        <v>6.6358945751406111</v>
      </c>
      <c r="BS518" s="13">
        <v>34.739898636324092</v>
      </c>
      <c r="BT518" s="12">
        <v>72.857660115080535</v>
      </c>
      <c r="BV518" s="14">
        <f>Таблица1[[#This Row],[Lкан_леб,мм]]</f>
        <v>58257.142339884915</v>
      </c>
      <c r="BW518" s="50">
        <f>Таблица1[[#This Row],[угол обхв4]]+Таблица1[[#This Row],[Lдуг 3,мм]]</f>
        <v>13161.968314747983</v>
      </c>
      <c r="BX518" s="54">
        <f>Таблица1[[#This Row],[угол обхв5]]+Таблица1[[#This Row],[Y5, мм]]</f>
        <v>58350.14118714619</v>
      </c>
      <c r="BY518" s="14">
        <f>Таблица1[[#This Row],[угол обхв6]]+Таблица1[[#This Row],[Lдуг 4,мм]]</f>
        <v>15044.538028342839</v>
      </c>
      <c r="BZ518" s="14">
        <f>Таблица1[[#This Row],[Т1]]+Таблица1[[#This Row],[X6, мм]]</f>
        <v>58547.798969335476</v>
      </c>
      <c r="CA518" s="14">
        <f>Таблица1[[#This Row],[Т2]]+Таблица1[[#This Row],[Lдуг 5,мм]]</f>
        <v>20525.070210530987</v>
      </c>
      <c r="CB518" s="14">
        <f>Таблица1[[#This Row],[Т3]]+Таблица1[[#This Row],[Y6, мм]]</f>
        <v>58779.839159955038</v>
      </c>
      <c r="CC518" s="14">
        <f>Таблица1[[#This Row],[Т4]]+Таблица1[[#This Row],[Lдуг 6,мм]]</f>
        <v>21653.545730868045</v>
      </c>
      <c r="CD518" s="14">
        <f>Таблица1[[#This Row],[Т5]]+Таблица1[[#This Row],[Lдуг 1,мм]]</f>
        <v>58827.092989288823</v>
      </c>
      <c r="CE518" s="14">
        <f>Таблица1[[#This Row],[Т6]]+Таблица1[[#This Row],[Lпрям1, мм]]</f>
        <v>22043.840491273568</v>
      </c>
      <c r="CF518" s="15">
        <f>Таблица1[[#This Row],[Т7]]+Таблица1[[#This Row],[Lдуг 2,мм]]</f>
        <v>59074.473839398102</v>
      </c>
      <c r="CG518" s="14">
        <f>Таблица1[[#This Row],[Т8]]+Таблица1[[#This Row],[Lпрям2, мм]]</f>
        <v>25970.852490473739</v>
      </c>
      <c r="CH518" s="14">
        <f>Таблица1[[#This Row],[Т9]]-Таблица1[[#This Row],[Т9]]</f>
        <v>0</v>
      </c>
      <c r="CI518" s="50">
        <f>Таблица1[[#This Row],[Т9]]-Таблица1[[#This Row],[Т8]]</f>
        <v>37030.633348124538</v>
      </c>
      <c r="CJ518" s="54">
        <f>Таблица1[[#This Row],[Т9]]-Таблица1[[#This Row],[Т7]]</f>
        <v>247.38085010927898</v>
      </c>
      <c r="CK518" s="14">
        <f>Таблица1[[#This Row],[Т9]]-Таблица1[[#This Row],[Т6]]</f>
        <v>37420.928108530061</v>
      </c>
      <c r="CL518" s="14">
        <f>Таблица1[[#This Row],[Т9]]-Таблица1[[#This Row],[Т5]]</f>
        <v>294.63467944306467</v>
      </c>
      <c r="CM518" s="14">
        <f>Таблица1[[#This Row],[Т9]]-Таблица1[[#This Row],[Т4]]</f>
        <v>38549.40362886712</v>
      </c>
      <c r="CN518" s="14">
        <f>Таблица1[[#This Row],[Т9]]-Таблица1[[#This Row],[Т3]]</f>
        <v>526.67487006262672</v>
      </c>
      <c r="CO518" s="14">
        <f>Таблица1[[#This Row],[Т9]]-Таблица1[[#This Row],[Т2]]</f>
        <v>44029.935811055264</v>
      </c>
      <c r="CP518" s="14">
        <f>Таблица1[[#This Row],[Т9]]-Таблица1[[#This Row],[Т1]]</f>
        <v>724.3326522519128</v>
      </c>
      <c r="CQ518" s="14">
        <f>Таблица1[[#This Row],[Т9]]-Таблица1[[#This Row],[угол обхв6]]</f>
        <v>45912.505524650122</v>
      </c>
      <c r="CR518" s="14">
        <f>Таблица1[[#This Row],[Т9]]-Таблица1[[#This Row],[угол обхв5]]</f>
        <v>817.33149951318774</v>
      </c>
      <c r="CS518" s="14">
        <f>Таблица1[[#This Row],[Т9]]-Таблица1[[#This Row],[угол обхв4]]</f>
        <v>59074.473839398102</v>
      </c>
      <c r="CT518" s="14">
        <f>Таблица1[[#This Row],[Lкан_прям, мм]]+Таблица1[[#This Row],[Lкан_дуг, мм]]+Таблица1[[#This Row],[Lкан_леб,мм]]</f>
        <v>85045.326329871838</v>
      </c>
      <c r="CU518" s="16">
        <f>Таблица1[[#This Row],[Lкан_леб,мм]]</f>
        <v>58257.142339884915</v>
      </c>
      <c r="CV518" s="14">
        <f>2534431-(Таблица1[[#This Row],[Т23]]+Таблица1[[#This Row],[угол обхв3]])</f>
        <v>2449312.8160100132</v>
      </c>
      <c r="CW518" s="50">
        <f>SUM(X518:AC518,AD518:AI518)-Таблица1[[#This Row],[lподв_min, мм]]</f>
        <v>22861.171991825708</v>
      </c>
      <c r="CX518" s="17">
        <f>CW957-Таблица1[[#This Row],[Суммарная длина каната]]</f>
        <v>-2425461.7183901272</v>
      </c>
    </row>
    <row r="519" spans="1:102" x14ac:dyDescent="0.25">
      <c r="A519" s="21">
        <v>518</v>
      </c>
      <c r="B519" s="10">
        <v>11.381224489795915</v>
      </c>
      <c r="C519" s="10">
        <v>149.93183673469386</v>
      </c>
      <c r="D519" s="11">
        <v>18660.488831931936</v>
      </c>
      <c r="E519" s="11">
        <v>9905.3853209393328</v>
      </c>
      <c r="F519" s="11">
        <v>18542.872194544041</v>
      </c>
      <c r="G519" s="11">
        <v>9982.1142373239982</v>
      </c>
      <c r="H519" s="11">
        <v>19068.488341931934</v>
      </c>
      <c r="I519" s="11">
        <v>5925.0031749399395</v>
      </c>
      <c r="J519" s="11">
        <v>3980.3821459993933</v>
      </c>
      <c r="K519" s="11">
        <v>25970.85249045982</v>
      </c>
      <c r="L519" s="11">
        <v>817.33149952711381</v>
      </c>
      <c r="M519" s="11">
        <v>58257.142339884915</v>
      </c>
      <c r="N519" s="11">
        <v>11064.635748651637</v>
      </c>
      <c r="O519" s="11">
        <v>13679.313325095196</v>
      </c>
      <c r="P519" s="43">
        <v>12893.400502519597</v>
      </c>
      <c r="Q519" s="11">
        <v>13719.194728966429</v>
      </c>
      <c r="R519" s="11">
        <v>17792.713904251679</v>
      </c>
      <c r="S519" s="11">
        <v>11262.986026187209</v>
      </c>
      <c r="T519" s="11">
        <v>19071.338313676883</v>
      </c>
      <c r="U519" s="11">
        <v>10711.231896504378</v>
      </c>
      <c r="V519" s="11">
        <v>18660.488831931936</v>
      </c>
      <c r="W519" s="11">
        <v>9905.3853209393328</v>
      </c>
      <c r="X519" s="12">
        <v>0</v>
      </c>
      <c r="Y519" s="12">
        <v>73.042753119298297</v>
      </c>
      <c r="Z519" s="12">
        <v>198.50068308336307</v>
      </c>
      <c r="AA519" s="44">
        <v>232.04019061955808</v>
      </c>
      <c r="AB519" s="45">
        <v>47.253829333784957</v>
      </c>
      <c r="AC519" s="12">
        <v>266.4940433711094</v>
      </c>
      <c r="AD519" s="12">
        <v>13161.968314747983</v>
      </c>
      <c r="AE519" s="12">
        <v>1829.1995657566943</v>
      </c>
      <c r="AF519" s="12">
        <v>5480.5321821881462</v>
      </c>
      <c r="AG519" s="44">
        <v>1128.4755203370617</v>
      </c>
      <c r="AH519" s="45">
        <v>390.29476040551771</v>
      </c>
      <c r="AI519" s="12">
        <v>3980.3821470244197</v>
      </c>
      <c r="AJ519" s="12">
        <v>-11.506753606415343</v>
      </c>
      <c r="AK519" s="12">
        <v>-1.2492990040824485</v>
      </c>
      <c r="AL519" s="12">
        <v>26.626317101654315</v>
      </c>
      <c r="AM519" s="44">
        <v>59.211914160261657</v>
      </c>
      <c r="AN519" s="45">
        <v>52.576019585121053</v>
      </c>
      <c r="AO519" s="12">
        <v>89.999999856054586</v>
      </c>
      <c r="AP519" s="12">
        <v>-1914.1820114148245</v>
      </c>
      <c r="AQ519" s="12">
        <v>11055.740266122515</v>
      </c>
      <c r="AR519" s="12">
        <v>13076.253757900686</v>
      </c>
      <c r="AS519" s="44">
        <v>18143.212976369814</v>
      </c>
      <c r="AT519" s="45">
        <v>18747.320894311411</v>
      </c>
      <c r="AU519" s="12">
        <v>19068.488831931936</v>
      </c>
      <c r="AV519" s="12">
        <v>11453.518305464406</v>
      </c>
      <c r="AW519" s="12">
        <v>14087.21634100777</v>
      </c>
      <c r="AX519" s="12">
        <v>14083.925707903698</v>
      </c>
      <c r="AY519" s="44">
        <v>11471.82663632884</v>
      </c>
      <c r="AZ519" s="45">
        <v>10463.286918842517</v>
      </c>
      <c r="BA519" s="12">
        <v>9905.3853219643606</v>
      </c>
      <c r="BB519" s="12">
        <v>10983.246505388015</v>
      </c>
      <c r="BC519" s="12">
        <v>12884.505019990476</v>
      </c>
      <c r="BD519" s="12">
        <v>17975.567159632767</v>
      </c>
      <c r="BE519" s="44">
        <v>18720.839241558748</v>
      </c>
      <c r="BF519" s="45">
        <v>18984.506251297407</v>
      </c>
      <c r="BG519" s="12">
        <v>19068.488841931932</v>
      </c>
      <c r="BH519" s="12">
        <v>14079.11301379064</v>
      </c>
      <c r="BI519" s="12">
        <v>14127.097744879005</v>
      </c>
      <c r="BJ519" s="12">
        <v>11627.717005124478</v>
      </c>
      <c r="BK519" s="44">
        <v>10502.391286362747</v>
      </c>
      <c r="BL519" s="45">
        <v>10153.330298601191</v>
      </c>
      <c r="BM519" s="12">
        <v>5925.0031749399404</v>
      </c>
      <c r="BN519" s="12">
        <v>0</v>
      </c>
      <c r="BO519" s="12">
        <v>10.257454602332894</v>
      </c>
      <c r="BP519" s="12">
        <v>27.875616105736764</v>
      </c>
      <c r="BQ519" s="48">
        <v>32.585597058607334</v>
      </c>
      <c r="BR519" s="49">
        <v>6.6358945751405987</v>
      </c>
      <c r="BS519" s="13">
        <v>37.423980270933527</v>
      </c>
      <c r="BT519" s="12">
        <v>72.857660115080535</v>
      </c>
      <c r="BV519" s="14">
        <f>Таблица1[[#This Row],[Lкан_леб,мм]]</f>
        <v>58257.142339884915</v>
      </c>
      <c r="BW519" s="50">
        <f>Таблица1[[#This Row],[угол обхв4]]+Таблица1[[#This Row],[Lдуг 3,мм]]</f>
        <v>13161.968314747983</v>
      </c>
      <c r="BX519" s="54">
        <f>Таблица1[[#This Row],[угол обхв5]]+Таблица1[[#This Row],[Y5, мм]]</f>
        <v>58330.185093004213</v>
      </c>
      <c r="BY519" s="14">
        <f>Таблица1[[#This Row],[угол обхв6]]+Таблица1[[#This Row],[Lдуг 4,мм]]</f>
        <v>14991.167880504678</v>
      </c>
      <c r="BZ519" s="14">
        <f>Таблица1[[#This Row],[Т1]]+Таблица1[[#This Row],[X6, мм]]</f>
        <v>58528.685776087579</v>
      </c>
      <c r="CA519" s="14">
        <f>Таблица1[[#This Row],[Т2]]+Таблица1[[#This Row],[Lдуг 5,мм]]</f>
        <v>20471.700062692824</v>
      </c>
      <c r="CB519" s="14">
        <f>Таблица1[[#This Row],[Т3]]+Таблица1[[#This Row],[Y6, мм]]</f>
        <v>58760.725966707134</v>
      </c>
      <c r="CC519" s="14">
        <f>Таблица1[[#This Row],[Т4]]+Таблица1[[#This Row],[Lдуг 6,мм]]</f>
        <v>21600.175583029886</v>
      </c>
      <c r="CD519" s="14">
        <f>Таблица1[[#This Row],[Т5]]+Таблица1[[#This Row],[Lдуг 1,мм]]</f>
        <v>58807.97979604092</v>
      </c>
      <c r="CE519" s="14">
        <f>Таблица1[[#This Row],[Т6]]+Таблица1[[#This Row],[Lпрям1, мм]]</f>
        <v>21990.470343435405</v>
      </c>
      <c r="CF519" s="15">
        <f>Таблица1[[#This Row],[Т7]]+Таблица1[[#This Row],[Lдуг 2,мм]]</f>
        <v>59074.473839412029</v>
      </c>
      <c r="CG519" s="14">
        <f>Таблица1[[#This Row],[Т8]]+Таблица1[[#This Row],[Lпрям2, мм]]</f>
        <v>25970.852490459823</v>
      </c>
      <c r="CH519" s="14">
        <f>Таблица1[[#This Row],[Т9]]-Таблица1[[#This Row],[Т9]]</f>
        <v>0</v>
      </c>
      <c r="CI519" s="50">
        <f>Таблица1[[#This Row],[Т9]]-Таблица1[[#This Row],[Т8]]</f>
        <v>37084.00349597662</v>
      </c>
      <c r="CJ519" s="54">
        <f>Таблица1[[#This Row],[Т9]]-Таблица1[[#This Row],[Т7]]</f>
        <v>266.494043371109</v>
      </c>
      <c r="CK519" s="14">
        <f>Таблица1[[#This Row],[Т9]]-Таблица1[[#This Row],[Т6]]</f>
        <v>37474.298256382142</v>
      </c>
      <c r="CL519" s="14">
        <f>Таблица1[[#This Row],[Т9]]-Таблица1[[#This Row],[Т5]]</f>
        <v>313.74787270489469</v>
      </c>
      <c r="CM519" s="14">
        <f>Таблица1[[#This Row],[Т9]]-Таблица1[[#This Row],[Т4]]</f>
        <v>38602.773776719201</v>
      </c>
      <c r="CN519" s="14">
        <f>Таблица1[[#This Row],[Т9]]-Таблица1[[#This Row],[Т3]]</f>
        <v>545.78806332444947</v>
      </c>
      <c r="CO519" s="14">
        <f>Таблица1[[#This Row],[Т9]]-Таблица1[[#This Row],[Т2]]</f>
        <v>44083.305958907353</v>
      </c>
      <c r="CP519" s="14">
        <f>Таблица1[[#This Row],[Т9]]-Таблица1[[#This Row],[Т1]]</f>
        <v>744.28874640781578</v>
      </c>
      <c r="CQ519" s="14">
        <f>Таблица1[[#This Row],[Т9]]-Таблица1[[#This Row],[угол обхв6]]</f>
        <v>45912.505524664048</v>
      </c>
      <c r="CR519" s="14">
        <f>Таблица1[[#This Row],[Т9]]-Таблица1[[#This Row],[угол обхв5]]</f>
        <v>817.33149952711392</v>
      </c>
      <c r="CS519" s="14">
        <f>Таблица1[[#This Row],[Т9]]-Таблица1[[#This Row],[угол обхв4]]</f>
        <v>59074.473839412029</v>
      </c>
      <c r="CT519" s="14">
        <f>Таблица1[[#This Row],[Lкан_прям, мм]]+Таблица1[[#This Row],[Lкан_дуг, мм]]+Таблица1[[#This Row],[Lкан_леб,мм]]</f>
        <v>85045.326329871852</v>
      </c>
      <c r="CU519" s="16">
        <f>Таблица1[[#This Row],[Lкан_леб,мм]]</f>
        <v>58257.142339884915</v>
      </c>
      <c r="CV519" s="14">
        <f>2534431-(Таблица1[[#This Row],[Т23]]+Таблица1[[#This Row],[угол обхв3]])</f>
        <v>2449312.8160100132</v>
      </c>
      <c r="CW519" s="50">
        <f>SUM(X519:AC519,AD519:AI519)-Таблица1[[#This Row],[lподв_min, мм]]</f>
        <v>22807.801843987545</v>
      </c>
      <c r="CX519" s="17">
        <f>CW958-Таблица1[[#This Row],[Суммарная длина каната]]</f>
        <v>-2425530.7114080503</v>
      </c>
    </row>
    <row r="520" spans="1:102" x14ac:dyDescent="0.25">
      <c r="A520" s="21">
        <v>519</v>
      </c>
      <c r="B520" s="10">
        <v>11.381224489795915</v>
      </c>
      <c r="C520" s="10">
        <v>152.61591836734689</v>
      </c>
      <c r="D520" s="11">
        <v>18775.446369977064</v>
      </c>
      <c r="E520" s="11">
        <v>10267.956088366482</v>
      </c>
      <c r="F520" s="11">
        <v>18654.365633983176</v>
      </c>
      <c r="G520" s="11">
        <v>10339.092966082462</v>
      </c>
      <c r="H520" s="11">
        <v>19183.445879977065</v>
      </c>
      <c r="I520" s="11">
        <v>6234.4599623449431</v>
      </c>
      <c r="J520" s="11">
        <v>4033.4961260215382</v>
      </c>
      <c r="K520" s="11">
        <v>25970.852490446319</v>
      </c>
      <c r="L520" s="11">
        <v>817.33149954061321</v>
      </c>
      <c r="M520" s="11">
        <v>58257.142339884915</v>
      </c>
      <c r="N520" s="11">
        <v>11064.635748651637</v>
      </c>
      <c r="O520" s="11">
        <v>13679.313325095196</v>
      </c>
      <c r="P520" s="43">
        <v>12836.08836384763</v>
      </c>
      <c r="Q520" s="11">
        <v>13807.514885028317</v>
      </c>
      <c r="R520" s="11">
        <v>17845.048469856491</v>
      </c>
      <c r="S520" s="11">
        <v>11583.430431503293</v>
      </c>
      <c r="T520" s="11">
        <v>19148.108186181893</v>
      </c>
      <c r="U520" s="11">
        <v>11092.158230284907</v>
      </c>
      <c r="V520" s="11">
        <v>18775.446369977064</v>
      </c>
      <c r="W520" s="11">
        <v>10267.956088366482</v>
      </c>
      <c r="X520" s="12">
        <v>0</v>
      </c>
      <c r="Y520" s="12">
        <v>52.463015992332721</v>
      </c>
      <c r="Z520" s="12">
        <v>199.96722696243157</v>
      </c>
      <c r="AA520" s="44">
        <v>232.0401906195587</v>
      </c>
      <c r="AB520" s="45">
        <v>47.253829333785767</v>
      </c>
      <c r="AC520" s="12">
        <v>285.6072366325044</v>
      </c>
      <c r="AD520" s="12">
        <v>13161.968314747983</v>
      </c>
      <c r="AE520" s="12">
        <v>1776.08558573454</v>
      </c>
      <c r="AF520" s="12">
        <v>5480.5321821881471</v>
      </c>
      <c r="AG520" s="44">
        <v>1128.4755203370598</v>
      </c>
      <c r="AH520" s="45">
        <v>390.29476040552225</v>
      </c>
      <c r="AI520" s="12">
        <v>4033.4961270330664</v>
      </c>
      <c r="AJ520" s="12">
        <v>-11.506753606415343</v>
      </c>
      <c r="AK520" s="12">
        <v>-4.1393286140427747</v>
      </c>
      <c r="AL520" s="12">
        <v>23.942235469001268</v>
      </c>
      <c r="AM520" s="44">
        <v>56.527832527608687</v>
      </c>
      <c r="AN520" s="45">
        <v>49.891937952467977</v>
      </c>
      <c r="AO520" s="12">
        <v>89.999999857950087</v>
      </c>
      <c r="AP520" s="12">
        <v>-1914.1820114148245</v>
      </c>
      <c r="AQ520" s="12">
        <v>11035.185458151655</v>
      </c>
      <c r="AR520" s="12">
        <v>13001.661054030412</v>
      </c>
      <c r="AS520" s="44">
        <v>18185.383235631165</v>
      </c>
      <c r="AT520" s="45">
        <v>18836.05723643722</v>
      </c>
      <c r="AU520" s="12">
        <v>19183.446369977064</v>
      </c>
      <c r="AV520" s="12">
        <v>11453.518305464406</v>
      </c>
      <c r="AW520" s="12">
        <v>14086.249045313349</v>
      </c>
      <c r="AX520" s="12">
        <v>14180.408548511134</v>
      </c>
      <c r="AY520" s="44">
        <v>11808.455423904354</v>
      </c>
      <c r="AZ520" s="45">
        <v>10829.311878277793</v>
      </c>
      <c r="BA520" s="12">
        <v>10267.956089378011</v>
      </c>
      <c r="BB520" s="12">
        <v>10983.246505388015</v>
      </c>
      <c r="BC520" s="12">
        <v>12806.638073347647</v>
      </c>
      <c r="BD520" s="12">
        <v>18010.621160039271</v>
      </c>
      <c r="BE520" s="44">
        <v>18807.773420407219</v>
      </c>
      <c r="BF520" s="45">
        <v>19087.497319721737</v>
      </c>
      <c r="BG520" s="12">
        <v>19183.446379977064</v>
      </c>
      <c r="BH520" s="12">
        <v>14079.11301379064</v>
      </c>
      <c r="BI520" s="12">
        <v>14214.450605246469</v>
      </c>
      <c r="BJ520" s="12">
        <v>11956.32409498611</v>
      </c>
      <c r="BK520" s="44">
        <v>10867.133237883847</v>
      </c>
      <c r="BL520" s="45">
        <v>10530.802440373596</v>
      </c>
      <c r="BM520" s="12">
        <v>6234.459962344944</v>
      </c>
      <c r="BN520" s="12">
        <v>0</v>
      </c>
      <c r="BO520" s="12">
        <v>7.3674249923725679</v>
      </c>
      <c r="BP520" s="12">
        <v>28.081564083044039</v>
      </c>
      <c r="BQ520" s="48">
        <v>32.585597058607419</v>
      </c>
      <c r="BR520" s="49">
        <v>6.6358945751407132</v>
      </c>
      <c r="BS520" s="13">
        <v>40.108061905482117</v>
      </c>
      <c r="BT520" s="12">
        <v>72.857660115080535</v>
      </c>
      <c r="BV520" s="14">
        <f>Таблица1[[#This Row],[Lкан_леб,мм]]</f>
        <v>58257.142339884915</v>
      </c>
      <c r="BW520" s="50">
        <f>Таблица1[[#This Row],[угол обхв4]]+Таблица1[[#This Row],[Lдуг 3,мм]]</f>
        <v>13161.968314747983</v>
      </c>
      <c r="BX520" s="54">
        <f>Таблица1[[#This Row],[угол обхв5]]+Таблица1[[#This Row],[Y5, мм]]</f>
        <v>58309.605355877247</v>
      </c>
      <c r="BY520" s="14">
        <f>Таблица1[[#This Row],[угол обхв6]]+Таблица1[[#This Row],[Lдуг 4,мм]]</f>
        <v>14938.053900482522</v>
      </c>
      <c r="BZ520" s="14">
        <f>Таблица1[[#This Row],[Т1]]+Таблица1[[#This Row],[X6, мм]]</f>
        <v>58509.572582839675</v>
      </c>
      <c r="CA520" s="14">
        <f>Таблица1[[#This Row],[Т2]]+Таблица1[[#This Row],[Lдуг 5,мм]]</f>
        <v>20418.58608267067</v>
      </c>
      <c r="CB520" s="14">
        <f>Таблица1[[#This Row],[Т3]]+Таблица1[[#This Row],[Y6, мм]]</f>
        <v>58741.612773459237</v>
      </c>
      <c r="CC520" s="14">
        <f>Таблица1[[#This Row],[Т4]]+Таблица1[[#This Row],[Lдуг 6,мм]]</f>
        <v>21547.061603007729</v>
      </c>
      <c r="CD520" s="14">
        <f>Таблица1[[#This Row],[Т5]]+Таблица1[[#This Row],[Lдуг 1,мм]]</f>
        <v>58788.866602793023</v>
      </c>
      <c r="CE520" s="14">
        <f>Таблица1[[#This Row],[Т6]]+Таблица1[[#This Row],[Lпрям1, мм]]</f>
        <v>21937.356363413252</v>
      </c>
      <c r="CF520" s="15">
        <f>Таблица1[[#This Row],[Т7]]+Таблица1[[#This Row],[Lдуг 2,мм]]</f>
        <v>59074.473839425526</v>
      </c>
      <c r="CG520" s="14">
        <f>Таблица1[[#This Row],[Т8]]+Таблица1[[#This Row],[Lпрям2, мм]]</f>
        <v>25970.852490446319</v>
      </c>
      <c r="CH520" s="14">
        <f>Таблица1[[#This Row],[Т9]]-Таблица1[[#This Row],[Т9]]</f>
        <v>0</v>
      </c>
      <c r="CI520" s="50">
        <f>Таблица1[[#This Row],[Т9]]-Таблица1[[#This Row],[Т8]]</f>
        <v>37137.117476012274</v>
      </c>
      <c r="CJ520" s="54">
        <f>Таблица1[[#This Row],[Т9]]-Таблица1[[#This Row],[Т7]]</f>
        <v>285.60723663250246</v>
      </c>
      <c r="CK520" s="14">
        <f>Таблица1[[#This Row],[Т9]]-Таблица1[[#This Row],[Т6]]</f>
        <v>37527.412236417797</v>
      </c>
      <c r="CL520" s="14">
        <f>Таблица1[[#This Row],[Т9]]-Таблица1[[#This Row],[Т5]]</f>
        <v>332.86106596628815</v>
      </c>
      <c r="CM520" s="14">
        <f>Таблица1[[#This Row],[Т9]]-Таблица1[[#This Row],[Т4]]</f>
        <v>38655.887756754855</v>
      </c>
      <c r="CN520" s="14">
        <f>Таблица1[[#This Row],[Т9]]-Таблица1[[#This Row],[Т3]]</f>
        <v>564.90125658585021</v>
      </c>
      <c r="CO520" s="14">
        <f>Таблица1[[#This Row],[Т9]]-Таблица1[[#This Row],[Т2]]</f>
        <v>44136.419938943</v>
      </c>
      <c r="CP520" s="14">
        <f>Таблица1[[#This Row],[Т9]]-Таблица1[[#This Row],[Т1]]</f>
        <v>764.86848354827816</v>
      </c>
      <c r="CQ520" s="14">
        <f>Таблица1[[#This Row],[Т9]]-Таблица1[[#This Row],[угол обхв6]]</f>
        <v>45912.505524677545</v>
      </c>
      <c r="CR520" s="14">
        <f>Таблица1[[#This Row],[Т9]]-Таблица1[[#This Row],[угол обхв5]]</f>
        <v>817.33149954061082</v>
      </c>
      <c r="CS520" s="14">
        <f>Таблица1[[#This Row],[Т9]]-Таблица1[[#This Row],[угол обхв4]]</f>
        <v>59074.473839425526</v>
      </c>
      <c r="CT520" s="14">
        <f>Таблица1[[#This Row],[Lкан_прям, мм]]+Таблица1[[#This Row],[Lкан_дуг, мм]]+Таблица1[[#This Row],[Lкан_леб,мм]]</f>
        <v>85045.326329871852</v>
      </c>
      <c r="CU520" s="16">
        <f>Таблица1[[#This Row],[Lкан_леб,мм]]</f>
        <v>58257.142339884915</v>
      </c>
      <c r="CV520" s="14">
        <f>2534431-(Таблица1[[#This Row],[Т23]]+Таблица1[[#This Row],[угол обхв3]])</f>
        <v>2449312.8160100132</v>
      </c>
      <c r="CW520" s="50">
        <f>SUM(X520:AC520,AD520:AI520)-Таблица1[[#This Row],[lподв_min, мм]]</f>
        <v>22754.687863965391</v>
      </c>
      <c r="CX520" s="17">
        <f>CW959-Таблица1[[#This Row],[Суммарная длина каната]]</f>
        <v>-2425601.1212714561</v>
      </c>
    </row>
    <row r="521" spans="1:102" x14ac:dyDescent="0.25">
      <c r="A521" s="21">
        <v>520</v>
      </c>
      <c r="B521" s="10">
        <v>11.381224489795915</v>
      </c>
      <c r="C521" s="10">
        <v>155.29999999999623</v>
      </c>
      <c r="D521" s="11">
        <v>18873.298989984993</v>
      </c>
      <c r="E521" s="11">
        <v>10635.512426501597</v>
      </c>
      <c r="F521" s="11">
        <v>18749.019824948908</v>
      </c>
      <c r="G521" s="11">
        <v>10700.901180411842</v>
      </c>
      <c r="H521" s="11">
        <v>19281.29849998499</v>
      </c>
      <c r="I521" s="11">
        <v>6549.3040801277084</v>
      </c>
      <c r="J521" s="11">
        <v>4086.2083463738886</v>
      </c>
      <c r="K521" s="11">
        <v>25970.852490433263</v>
      </c>
      <c r="L521" s="11">
        <v>817.3314995536673</v>
      </c>
      <c r="M521" s="11">
        <v>58257.142339884915</v>
      </c>
      <c r="N521" s="11">
        <v>11064.635748651637</v>
      </c>
      <c r="O521" s="11">
        <v>13679.313325095196</v>
      </c>
      <c r="P521" s="43">
        <v>12774.703162600887</v>
      </c>
      <c r="Q521" s="11">
        <v>13893.054281062055</v>
      </c>
      <c r="R521" s="11">
        <v>17882.319552027751</v>
      </c>
      <c r="S521" s="11">
        <v>11905.974056597506</v>
      </c>
      <c r="T521" s="11">
        <v>19206.955463904211</v>
      </c>
      <c r="U521" s="11">
        <v>11476.261709826771</v>
      </c>
      <c r="V521" s="11">
        <v>18873.298989984993</v>
      </c>
      <c r="W521" s="11">
        <v>10635.512426501597</v>
      </c>
      <c r="X521" s="12">
        <v>0</v>
      </c>
      <c r="Y521" s="12">
        <v>31.206206956330259</v>
      </c>
      <c r="Z521" s="12">
        <v>202.11084275056322</v>
      </c>
      <c r="AA521" s="44">
        <v>232.04019061955984</v>
      </c>
      <c r="AB521" s="45">
        <v>47.253829333788481</v>
      </c>
      <c r="AC521" s="12">
        <v>304.72042989342549</v>
      </c>
      <c r="AD521" s="12">
        <v>13161.968314747983</v>
      </c>
      <c r="AE521" s="12">
        <v>1723.3733653821794</v>
      </c>
      <c r="AF521" s="12">
        <v>5480.5321821881516</v>
      </c>
      <c r="AG521" s="44">
        <v>1128.4755203370592</v>
      </c>
      <c r="AH521" s="45">
        <v>390.29476040552026</v>
      </c>
      <c r="AI521" s="12">
        <v>4086.2083473723692</v>
      </c>
      <c r="AJ521" s="12">
        <v>-11.506753606415343</v>
      </c>
      <c r="AK521" s="12">
        <v>-7.1244399956077098</v>
      </c>
      <c r="AL521" s="12">
        <v>21.258153836351909</v>
      </c>
      <c r="AM521" s="44">
        <v>53.843750894959491</v>
      </c>
      <c r="AN521" s="45">
        <v>47.207856319818397</v>
      </c>
      <c r="AO521" s="12">
        <v>89.999999859782534</v>
      </c>
      <c r="AP521" s="12">
        <v>-1914.1820114148245</v>
      </c>
      <c r="AQ521" s="12">
        <v>11014.03364942798</v>
      </c>
      <c r="AR521" s="12">
        <v>12922.631995902226</v>
      </c>
      <c r="AS521" s="44">
        <v>18211.743265182406</v>
      </c>
      <c r="AT521" s="45">
        <v>18907.555671059607</v>
      </c>
      <c r="AU521" s="12">
        <v>19281.298989984993</v>
      </c>
      <c r="AV521" s="12">
        <v>11453.518305464406</v>
      </c>
      <c r="AW521" s="12">
        <v>14084.163207834661</v>
      </c>
      <c r="AX521" s="12">
        <v>14273.292443636652</v>
      </c>
      <c r="AY521" s="44">
        <v>12146.689692174839</v>
      </c>
      <c r="AZ521" s="45">
        <v>11199.090708377107</v>
      </c>
      <c r="BA521" s="12">
        <v>10635.512427500078</v>
      </c>
      <c r="BB521" s="12">
        <v>10983.246505388015</v>
      </c>
      <c r="BC521" s="12">
        <v>12724.101063377228</v>
      </c>
      <c r="BD521" s="12">
        <v>18030.248385329091</v>
      </c>
      <c r="BE521" s="44">
        <v>18877.531750749557</v>
      </c>
      <c r="BF521" s="45">
        <v>19172.698782829593</v>
      </c>
      <c r="BG521" s="12">
        <v>19281.298999984989</v>
      </c>
      <c r="BH521" s="12">
        <v>14079.11301379064</v>
      </c>
      <c r="BI521" s="12">
        <v>14297.904163801522</v>
      </c>
      <c r="BJ521" s="12">
        <v>12286.212219172101</v>
      </c>
      <c r="BK521" s="44">
        <v>11235.546074249436</v>
      </c>
      <c r="BL521" s="45">
        <v>10912.683427951259</v>
      </c>
      <c r="BM521" s="12">
        <v>6549.3040801277093</v>
      </c>
      <c r="BN521" s="12">
        <v>0</v>
      </c>
      <c r="BO521" s="12">
        <v>4.3823136108076337</v>
      </c>
      <c r="BP521" s="12">
        <v>28.382593831959618</v>
      </c>
      <c r="BQ521" s="48">
        <v>32.585597058607583</v>
      </c>
      <c r="BR521" s="49">
        <v>6.6358945751410952</v>
      </c>
      <c r="BS521" s="13">
        <v>42.792143539964137</v>
      </c>
      <c r="BT521" s="12">
        <v>72.857660115080535</v>
      </c>
      <c r="BV521" s="14">
        <f>Таблица1[[#This Row],[Lкан_леб,мм]]</f>
        <v>58257.142339884915</v>
      </c>
      <c r="BW521" s="50">
        <f>Таблица1[[#This Row],[угол обхв4]]+Таблица1[[#This Row],[Lдуг 3,мм]]</f>
        <v>13161.968314747983</v>
      </c>
      <c r="BX521" s="54">
        <f>Таблица1[[#This Row],[угол обхв5]]+Таблица1[[#This Row],[Y5, мм]]</f>
        <v>58288.348546841247</v>
      </c>
      <c r="BY521" s="14">
        <f>Таблица1[[#This Row],[угол обхв6]]+Таблица1[[#This Row],[Lдуг 4,мм]]</f>
        <v>14885.341680130163</v>
      </c>
      <c r="BZ521" s="14">
        <f>Таблица1[[#This Row],[Т1]]+Таблица1[[#This Row],[X6, мм]]</f>
        <v>58490.459389591808</v>
      </c>
      <c r="CA521" s="14">
        <f>Таблица1[[#This Row],[Т2]]+Таблица1[[#This Row],[Lдуг 5,мм]]</f>
        <v>20365.873862318316</v>
      </c>
      <c r="CB521" s="14">
        <f>Таблица1[[#This Row],[Т3]]+Таблица1[[#This Row],[Y6, мм]]</f>
        <v>58722.49958021137</v>
      </c>
      <c r="CC521" s="14">
        <f>Таблица1[[#This Row],[Т4]]+Таблица1[[#This Row],[Lдуг 6,мм]]</f>
        <v>21494.349382655375</v>
      </c>
      <c r="CD521" s="14">
        <f>Таблица1[[#This Row],[Т5]]+Таблица1[[#This Row],[Lдуг 1,мм]]</f>
        <v>58769.753409545156</v>
      </c>
      <c r="CE521" s="14">
        <f>Таблица1[[#This Row],[Т6]]+Таблица1[[#This Row],[Lпрям1, мм]]</f>
        <v>21884.644143060894</v>
      </c>
      <c r="CF521" s="15">
        <f>Таблица1[[#This Row],[Т7]]+Таблица1[[#This Row],[Lдуг 2,мм]]</f>
        <v>59074.473839438579</v>
      </c>
      <c r="CG521" s="14">
        <f>Таблица1[[#This Row],[Т8]]+Таблица1[[#This Row],[Lпрям2, мм]]</f>
        <v>25970.852490433263</v>
      </c>
      <c r="CH521" s="14">
        <f>Таблица1[[#This Row],[Т9]]-Таблица1[[#This Row],[Т9]]</f>
        <v>0</v>
      </c>
      <c r="CI521" s="50">
        <f>Таблица1[[#This Row],[Т9]]-Таблица1[[#This Row],[Т8]]</f>
        <v>37189.829696377681</v>
      </c>
      <c r="CJ521" s="54">
        <f>Таблица1[[#This Row],[Т9]]-Таблица1[[#This Row],[Т7]]</f>
        <v>304.72042989342299</v>
      </c>
      <c r="CK521" s="14">
        <f>Таблица1[[#This Row],[Т9]]-Таблица1[[#This Row],[Т6]]</f>
        <v>37580.124456783204</v>
      </c>
      <c r="CL521" s="14">
        <f>Таблица1[[#This Row],[Т9]]-Таблица1[[#This Row],[Т5]]</f>
        <v>351.97425922720868</v>
      </c>
      <c r="CM521" s="14">
        <f>Таблица1[[#This Row],[Т9]]-Таблица1[[#This Row],[Т4]]</f>
        <v>38708.599977120262</v>
      </c>
      <c r="CN521" s="14">
        <f>Таблица1[[#This Row],[Т9]]-Таблица1[[#This Row],[Т3]]</f>
        <v>584.01444984677073</v>
      </c>
      <c r="CO521" s="14">
        <f>Таблица1[[#This Row],[Т9]]-Таблица1[[#This Row],[Т2]]</f>
        <v>44189.132159308414</v>
      </c>
      <c r="CP521" s="14">
        <f>Таблица1[[#This Row],[Т9]]-Таблица1[[#This Row],[Т1]]</f>
        <v>786.12529259733128</v>
      </c>
      <c r="CQ521" s="14">
        <f>Таблица1[[#This Row],[Т9]]-Таблица1[[#This Row],[угол обхв6]]</f>
        <v>45912.505524690598</v>
      </c>
      <c r="CR521" s="14">
        <f>Таблица1[[#This Row],[Т9]]-Таблица1[[#This Row],[угол обхв5]]</f>
        <v>817.33149955366389</v>
      </c>
      <c r="CS521" s="14">
        <f>Таблица1[[#This Row],[Т9]]-Таблица1[[#This Row],[угол обхв4]]</f>
        <v>59074.473839438579</v>
      </c>
      <c r="CT521" s="14">
        <f>Таблица1[[#This Row],[Lкан_прям, мм]]+Таблица1[[#This Row],[Lкан_дуг, мм]]+Таблица1[[#This Row],[Lкан_леб,мм]]</f>
        <v>85045.326329871838</v>
      </c>
      <c r="CU521" s="16">
        <f>Таблица1[[#This Row],[Lкан_леб,мм]]</f>
        <v>58257.142339884915</v>
      </c>
      <c r="CV521" s="14">
        <f>2534431-(Таблица1[[#This Row],[Т23]]+Таблица1[[#This Row],[угол обхв3]])</f>
        <v>2449312.8160100132</v>
      </c>
      <c r="CW521" s="50">
        <f>SUM(X521:AC521,AD521:AI521)-Таблица1[[#This Row],[lподв_min, мм]]</f>
        <v>22701.975643613037</v>
      </c>
      <c r="CX521" s="17">
        <f>CW960-Таблица1[[#This Row],[Суммарная длина каната]]</f>
        <v>-2425672.9217519937</v>
      </c>
    </row>
    <row r="522" spans="1:102" x14ac:dyDescent="0.25">
      <c r="A522" s="21">
        <v>521</v>
      </c>
      <c r="B522" s="10">
        <v>12.803877551020404</v>
      </c>
      <c r="C522" s="10">
        <v>23.78</v>
      </c>
      <c r="D522" s="11">
        <v>4808.6329008295206</v>
      </c>
      <c r="E522" s="11">
        <v>7203.927708994147</v>
      </c>
      <c r="F522" s="11">
        <v>4510.4708590758455</v>
      </c>
      <c r="G522" s="11">
        <v>8053.6267126756156</v>
      </c>
      <c r="H522" s="11">
        <v>4400.6324108295203</v>
      </c>
      <c r="I522" s="11">
        <v>5610.3040954868238</v>
      </c>
      <c r="J522" s="11">
        <v>1593.6236135073232</v>
      </c>
      <c r="K522" s="11">
        <v>24727.765937805678</v>
      </c>
      <c r="L522" s="11">
        <v>2069.589430482145</v>
      </c>
      <c r="M522" s="11">
        <v>58247.970961584011</v>
      </c>
      <c r="N522" s="11">
        <v>10978.070257697858</v>
      </c>
      <c r="O522" s="11">
        <v>13952.987360873582</v>
      </c>
      <c r="P522" s="43">
        <v>10800.299209997369</v>
      </c>
      <c r="Q522" s="11">
        <v>10567.659392642965</v>
      </c>
      <c r="R522" s="11">
        <v>5990.5242602467097</v>
      </c>
      <c r="S522" s="11">
        <v>7940.4369177179651</v>
      </c>
      <c r="T522" s="11">
        <v>4808.6329008295206</v>
      </c>
      <c r="U522" s="11">
        <v>7203.927708994147</v>
      </c>
      <c r="V522" s="11">
        <v>4380.4049066993621</v>
      </c>
      <c r="W522" s="11">
        <v>8000.6753384498379</v>
      </c>
      <c r="X522" s="12">
        <v>0</v>
      </c>
      <c r="Y522" s="12">
        <v>753.09627663106289</v>
      </c>
      <c r="Z522" s="12">
        <v>415.503724935538</v>
      </c>
      <c r="AA522" s="44">
        <v>232.04019061955907</v>
      </c>
      <c r="AB522" s="45">
        <v>668.94923829598508</v>
      </c>
      <c r="AC522" s="12">
        <v>0</v>
      </c>
      <c r="AD522" s="12">
        <v>13135.142294270503</v>
      </c>
      <c r="AE522" s="12">
        <v>3389.9923300628511</v>
      </c>
      <c r="AF522" s="12">
        <v>5480.5321821881489</v>
      </c>
      <c r="AG522" s="44">
        <v>1128.4755203370589</v>
      </c>
      <c r="AH522" s="45">
        <v>1593.623610947117</v>
      </c>
      <c r="AI522" s="12">
        <v>0</v>
      </c>
      <c r="AJ522" s="12">
        <v>-12.751969883571503</v>
      </c>
      <c r="AK522" s="12">
        <v>93.005966925194755</v>
      </c>
      <c r="AL522" s="12">
        <v>151.35550077512366</v>
      </c>
      <c r="AM522" s="44">
        <v>183.94109783373113</v>
      </c>
      <c r="AN522" s="45">
        <v>89.999999640468573</v>
      </c>
      <c r="AO522" s="12">
        <v>0</v>
      </c>
      <c r="AP522" s="12">
        <v>-1923.14846853428</v>
      </c>
      <c r="AQ522" s="12">
        <v>11385.508881906335</v>
      </c>
      <c r="AR522" s="12">
        <v>10995.883641241677</v>
      </c>
      <c r="AS522" s="44">
        <v>5962.4820511816406</v>
      </c>
      <c r="AT522" s="45">
        <v>4400.6329008295197</v>
      </c>
      <c r="AU522" s="12">
        <v>0</v>
      </c>
      <c r="AV522" s="12">
        <v>11451.591256964623</v>
      </c>
      <c r="AW522" s="12">
        <v>13931.59185893731</v>
      </c>
      <c r="AX522" s="12">
        <v>10209.594132872013</v>
      </c>
      <c r="AY522" s="44">
        <v>7533.4017417064188</v>
      </c>
      <c r="AZ522" s="45">
        <v>7203.927706433944</v>
      </c>
      <c r="BA522" s="12">
        <v>0</v>
      </c>
      <c r="BB522" s="12">
        <v>10888.012022716848</v>
      </c>
      <c r="BC522" s="12">
        <v>11207.737834205846</v>
      </c>
      <c r="BD522" s="12">
        <v>6186.1086914910193</v>
      </c>
      <c r="BE522" s="44">
        <v>4836.6751098945897</v>
      </c>
      <c r="BF522" s="45">
        <v>4400.6329108295204</v>
      </c>
      <c r="BG522" s="12">
        <v>0</v>
      </c>
      <c r="BH522" s="12">
        <v>14350.923931588193</v>
      </c>
      <c r="BI522" s="12">
        <v>10546.263890706696</v>
      </c>
      <c r="BJ522" s="12">
        <v>7582.3716579470129</v>
      </c>
      <c r="BK522" s="44">
        <v>7610.9628850056943</v>
      </c>
      <c r="BL522" s="45">
        <v>5610.3040954868275</v>
      </c>
      <c r="BM522" s="12">
        <v>0</v>
      </c>
      <c r="BN522" s="12">
        <v>0</v>
      </c>
      <c r="BO522" s="12">
        <v>105.75793680876627</v>
      </c>
      <c r="BP522" s="12">
        <v>58.349533849928896</v>
      </c>
      <c r="BQ522" s="48">
        <v>32.585597058607476</v>
      </c>
      <c r="BR522" s="49">
        <v>93.941098193262562</v>
      </c>
      <c r="BS522" s="13">
        <v>0</v>
      </c>
      <c r="BT522" s="12">
        <v>82.029038415988651</v>
      </c>
      <c r="BV522" s="14">
        <f>Таблица1[[#This Row],[Lкан_леб,мм]]</f>
        <v>58247.970961584011</v>
      </c>
      <c r="BW522" s="50">
        <f>Таблица1[[#This Row],[угол обхв4]]+Таблица1[[#This Row],[Lдуг 3,мм]]</f>
        <v>13135.142294270503</v>
      </c>
      <c r="BX522" s="54">
        <f>Таблица1[[#This Row],[угол обхв5]]+Таблица1[[#This Row],[Y5, мм]]</f>
        <v>59001.067238215073</v>
      </c>
      <c r="BY522" s="14">
        <f>Таблица1[[#This Row],[угол обхв6]]+Таблица1[[#This Row],[Lдуг 4,мм]]</f>
        <v>16525.134624333354</v>
      </c>
      <c r="BZ522" s="14">
        <f>Таблица1[[#This Row],[Т1]]+Таблица1[[#This Row],[X6, мм]]</f>
        <v>59416.570963150611</v>
      </c>
      <c r="CA522" s="14">
        <f>Таблица1[[#This Row],[Т2]]+Таблица1[[#This Row],[Lдуг 5,мм]]</f>
        <v>22005.666806521502</v>
      </c>
      <c r="CB522" s="14">
        <f>Таблица1[[#This Row],[Т3]]+Таблица1[[#This Row],[Y6, мм]]</f>
        <v>59648.611153770173</v>
      </c>
      <c r="CC522" s="14">
        <f>Таблица1[[#This Row],[Т4]]+Таблица1[[#This Row],[Lдуг 6,мм]]</f>
        <v>23134.14232685856</v>
      </c>
      <c r="CD522" s="14">
        <f>Таблица1[[#This Row],[Т5]]+Таблица1[[#This Row],[Lдуг 1,мм]]</f>
        <v>60317.56039206616</v>
      </c>
      <c r="CE522" s="14">
        <f>Таблица1[[#This Row],[Т6]]+Таблица1[[#This Row],[Lпрям1, мм]]</f>
        <v>24727.765937805678</v>
      </c>
      <c r="CF522" s="15">
        <f>Таблица1[[#This Row],[Т7]]+Таблица1[[#This Row],[Lдуг 2,мм]]</f>
        <v>60317.56039206616</v>
      </c>
      <c r="CG522" s="14">
        <f>Таблица1[[#This Row],[Т8]]+Таблица1[[#This Row],[Lпрям2, мм]]</f>
        <v>24727.765937805678</v>
      </c>
      <c r="CH522" s="14">
        <f>Таблица1[[#This Row],[Т9]]-Таблица1[[#This Row],[Т9]]</f>
        <v>0</v>
      </c>
      <c r="CI522" s="50">
        <f>Таблица1[[#This Row],[Т9]]-Таблица1[[#This Row],[Т8]]</f>
        <v>35589.794454260482</v>
      </c>
      <c r="CJ522" s="54">
        <f>Таблица1[[#This Row],[Т9]]-Таблица1[[#This Row],[Т7]]</f>
        <v>0</v>
      </c>
      <c r="CK522" s="14">
        <f>Таблица1[[#This Row],[Т9]]-Таблица1[[#This Row],[Т6]]</f>
        <v>37183.418065207603</v>
      </c>
      <c r="CL522" s="14">
        <f>Таблица1[[#This Row],[Т9]]-Таблица1[[#This Row],[Т5]]</f>
        <v>668.94923829598702</v>
      </c>
      <c r="CM522" s="14">
        <f>Таблица1[[#This Row],[Т9]]-Таблица1[[#This Row],[Т4]]</f>
        <v>38311.893585544662</v>
      </c>
      <c r="CN522" s="14">
        <f>Таблица1[[#This Row],[Т9]]-Таблица1[[#This Row],[Т3]]</f>
        <v>900.98942891554907</v>
      </c>
      <c r="CO522" s="14">
        <f>Таблица1[[#This Row],[Т9]]-Таблица1[[#This Row],[Т2]]</f>
        <v>43792.425767732806</v>
      </c>
      <c r="CP522" s="14">
        <f>Таблица1[[#This Row],[Т9]]-Таблица1[[#This Row],[Т1]]</f>
        <v>1316.4931538510864</v>
      </c>
      <c r="CQ522" s="14">
        <f>Таблица1[[#This Row],[Т9]]-Таблица1[[#This Row],[угол обхв6]]</f>
        <v>47182.418097795657</v>
      </c>
      <c r="CR522" s="14">
        <f>Таблица1[[#This Row],[Т9]]-Таблица1[[#This Row],[угол обхв5]]</f>
        <v>2069.5894304821486</v>
      </c>
      <c r="CS522" s="14">
        <f>Таблица1[[#This Row],[Т9]]-Таблица1[[#This Row],[угол обхв4]]</f>
        <v>60317.56039206616</v>
      </c>
      <c r="CT522" s="14">
        <f>Таблица1[[#This Row],[Lкан_прям, мм]]+Таблица1[[#This Row],[Lкан_дуг, мм]]+Таблица1[[#This Row],[Lкан_леб,мм]]</f>
        <v>85045.326329871838</v>
      </c>
      <c r="CU522" s="16">
        <f>Таблица1[[#This Row],[Lкан_леб,мм]]</f>
        <v>58247.970961584011</v>
      </c>
      <c r="CV522" s="14">
        <f>2534431-(Таблица1[[#This Row],[Т23]]+Таблица1[[#This Row],[угол обхв3]])</f>
        <v>2449303.6446317122</v>
      </c>
      <c r="CW522" s="50">
        <f>SUM(X522:AC522,AD522:AI522)-Таблица1[[#This Row],[lподв_min, мм]]</f>
        <v>25203.7317547805</v>
      </c>
      <c r="CX522" s="17">
        <f>CW961-Таблица1[[#This Row],[Суммарная длина каната]]</f>
        <v>-2425736.9137135884</v>
      </c>
    </row>
    <row r="523" spans="1:102" x14ac:dyDescent="0.25">
      <c r="A523" s="21">
        <v>522</v>
      </c>
      <c r="B523" s="10">
        <v>12.803877551020404</v>
      </c>
      <c r="C523" s="10">
        <v>26.464081632653066</v>
      </c>
      <c r="D523" s="11">
        <v>5077.9630620606931</v>
      </c>
      <c r="E523" s="11">
        <v>6923.8210340592195</v>
      </c>
      <c r="F523" s="11">
        <v>4740.3376321053784</v>
      </c>
      <c r="G523" s="11">
        <v>7758.6252440674643</v>
      </c>
      <c r="H523" s="11">
        <v>4669.9625720606928</v>
      </c>
      <c r="I523" s="11">
        <v>5291.2965320263866</v>
      </c>
      <c r="J523" s="11">
        <v>1632.5245020328332</v>
      </c>
      <c r="K523" s="11">
        <v>24765.992324362491</v>
      </c>
      <c r="L523" s="11">
        <v>2031.3630439253445</v>
      </c>
      <c r="M523" s="11">
        <v>58247.970961584011</v>
      </c>
      <c r="N523" s="11">
        <v>10978.070257697858</v>
      </c>
      <c r="O523" s="11">
        <v>13952.987360873582</v>
      </c>
      <c r="P523" s="43">
        <v>10905.536103783628</v>
      </c>
      <c r="Q523" s="11">
        <v>10564.445766626983</v>
      </c>
      <c r="R523" s="11">
        <v>6224.0678589763456</v>
      </c>
      <c r="S523" s="11">
        <v>7714.8689431563416</v>
      </c>
      <c r="T523" s="11">
        <v>5077.9630620606931</v>
      </c>
      <c r="U523" s="11">
        <v>6923.8210340592195</v>
      </c>
      <c r="V523" s="11">
        <v>4612.8940281420628</v>
      </c>
      <c r="W523" s="11">
        <v>7699.6411122281161</v>
      </c>
      <c r="X523" s="12">
        <v>0</v>
      </c>
      <c r="Y523" s="12">
        <v>740.42315441533242</v>
      </c>
      <c r="Z523" s="12">
        <v>409.06365390337157</v>
      </c>
      <c r="AA523" s="44">
        <v>232.0401906195587</v>
      </c>
      <c r="AB523" s="45">
        <v>649.83604498708166</v>
      </c>
      <c r="AC523" s="12">
        <v>0</v>
      </c>
      <c r="AD523" s="12">
        <v>13135.142294270503</v>
      </c>
      <c r="AE523" s="12">
        <v>3389.3178280331476</v>
      </c>
      <c r="AF523" s="12">
        <v>5480.5321821881498</v>
      </c>
      <c r="AG523" s="44">
        <v>1128.4755203370592</v>
      </c>
      <c r="AH523" s="45">
        <v>1632.5244995336341</v>
      </c>
      <c r="AI523" s="12">
        <v>0</v>
      </c>
      <c r="AJ523" s="12">
        <v>-12.751969883571503</v>
      </c>
      <c r="AK523" s="12">
        <v>91.226269826628979</v>
      </c>
      <c r="AL523" s="12">
        <v>148.67141914247063</v>
      </c>
      <c r="AM523" s="44">
        <v>181.25701620107805</v>
      </c>
      <c r="AN523" s="45">
        <v>89.999999649035715</v>
      </c>
      <c r="AO523" s="12">
        <v>0</v>
      </c>
      <c r="AP523" s="12">
        <v>-1923.14846853428</v>
      </c>
      <c r="AQ523" s="12">
        <v>11385.97681606713</v>
      </c>
      <c r="AR523" s="12">
        <v>11117.673776791842</v>
      </c>
      <c r="AS523" s="44">
        <v>6215.117435868302</v>
      </c>
      <c r="AT523" s="45">
        <v>4669.9630620606922</v>
      </c>
      <c r="AU523" s="12">
        <v>0</v>
      </c>
      <c r="AV523" s="12">
        <v>11451.591256964623</v>
      </c>
      <c r="AW523" s="12">
        <v>13944.255829545291</v>
      </c>
      <c r="AX523" s="12">
        <v>10215.932341217487</v>
      </c>
      <c r="AY523" s="44">
        <v>7306.9671290807155</v>
      </c>
      <c r="AZ523" s="45">
        <v>6923.8210315600227</v>
      </c>
      <c r="BA523" s="12">
        <v>0</v>
      </c>
      <c r="BB523" s="12">
        <v>10888.012022716848</v>
      </c>
      <c r="BC523" s="12">
        <v>11313.4426621529</v>
      </c>
      <c r="BD523" s="12">
        <v>6436.2055319845595</v>
      </c>
      <c r="BE523" s="44">
        <v>5086.9134851687359</v>
      </c>
      <c r="BF523" s="45">
        <v>4669.9630720606929</v>
      </c>
      <c r="BG523" s="12">
        <v>0</v>
      </c>
      <c r="BH523" s="12">
        <v>14350.923931588193</v>
      </c>
      <c r="BI523" s="12">
        <v>10555.714235298692</v>
      </c>
      <c r="BJ523" s="12">
        <v>7366.3555177468461</v>
      </c>
      <c r="BK523" s="44">
        <v>7331.7228481348457</v>
      </c>
      <c r="BL523" s="45">
        <v>5291.2965320263893</v>
      </c>
      <c r="BM523" s="12">
        <v>0</v>
      </c>
      <c r="BN523" s="12">
        <v>0</v>
      </c>
      <c r="BO523" s="12">
        <v>103.97823971020048</v>
      </c>
      <c r="BP523" s="12">
        <v>57.445149315841654</v>
      </c>
      <c r="BQ523" s="48">
        <v>32.585597058607419</v>
      </c>
      <c r="BR523" s="49">
        <v>91.257016552042344</v>
      </c>
      <c r="BS523" s="13">
        <v>0</v>
      </c>
      <c r="BT523" s="12">
        <v>82.029038415988651</v>
      </c>
      <c r="BV523" s="14">
        <f>Таблица1[[#This Row],[Lкан_леб,мм]]</f>
        <v>58247.970961584011</v>
      </c>
      <c r="BW523" s="50">
        <f>Таблица1[[#This Row],[угол обхв4]]+Таблица1[[#This Row],[Lдуг 3,мм]]</f>
        <v>13135.142294270503</v>
      </c>
      <c r="BX523" s="54">
        <f>Таблица1[[#This Row],[угол обхв5]]+Таблица1[[#This Row],[Y5, мм]]</f>
        <v>58988.394115999341</v>
      </c>
      <c r="BY523" s="14">
        <f>Таблица1[[#This Row],[угол обхв6]]+Таблица1[[#This Row],[Lдуг 4,мм]]</f>
        <v>16524.460122303652</v>
      </c>
      <c r="BZ523" s="14">
        <f>Таблица1[[#This Row],[Т1]]+Таблица1[[#This Row],[X6, мм]]</f>
        <v>59397.457769902714</v>
      </c>
      <c r="CA523" s="14">
        <f>Таблица1[[#This Row],[Т2]]+Таблица1[[#This Row],[Lдуг 5,мм]]</f>
        <v>22004.992304491803</v>
      </c>
      <c r="CB523" s="14">
        <f>Таблица1[[#This Row],[Т3]]+Таблица1[[#This Row],[Y6, мм]]</f>
        <v>59629.497960522276</v>
      </c>
      <c r="CC523" s="14">
        <f>Таблица1[[#This Row],[Т4]]+Таблица1[[#This Row],[Lдуг 6,мм]]</f>
        <v>23133.467824828862</v>
      </c>
      <c r="CD523" s="14">
        <f>Таблица1[[#This Row],[Т5]]+Таблица1[[#This Row],[Lдуг 1,мм]]</f>
        <v>60279.334005509358</v>
      </c>
      <c r="CE523" s="14">
        <f>Таблица1[[#This Row],[Т6]]+Таблица1[[#This Row],[Lпрям1, мм]]</f>
        <v>24765.992324362494</v>
      </c>
      <c r="CF523" s="15">
        <f>Таблица1[[#This Row],[Т7]]+Таблица1[[#This Row],[Lдуг 2,мм]]</f>
        <v>60279.334005509358</v>
      </c>
      <c r="CG523" s="14">
        <f>Таблица1[[#This Row],[Т8]]+Таблица1[[#This Row],[Lпрям2, мм]]</f>
        <v>24765.992324362494</v>
      </c>
      <c r="CH523" s="14">
        <f>Таблица1[[#This Row],[Т9]]-Таблица1[[#This Row],[Т9]]</f>
        <v>0</v>
      </c>
      <c r="CI523" s="50">
        <f>Таблица1[[#This Row],[Т9]]-Таблица1[[#This Row],[Т8]]</f>
        <v>35513.341681146863</v>
      </c>
      <c r="CJ523" s="54">
        <f>Таблица1[[#This Row],[Т9]]-Таблица1[[#This Row],[Т7]]</f>
        <v>0</v>
      </c>
      <c r="CK523" s="14">
        <f>Таблица1[[#This Row],[Т9]]-Таблица1[[#This Row],[Т6]]</f>
        <v>37145.866180680496</v>
      </c>
      <c r="CL523" s="14">
        <f>Таблица1[[#This Row],[Т9]]-Таблица1[[#This Row],[Т5]]</f>
        <v>649.83604498708155</v>
      </c>
      <c r="CM523" s="14">
        <f>Таблица1[[#This Row],[Т9]]-Таблица1[[#This Row],[Т4]]</f>
        <v>38274.341701017554</v>
      </c>
      <c r="CN523" s="14">
        <f>Таблица1[[#This Row],[Т9]]-Таблица1[[#This Row],[Т3]]</f>
        <v>881.8762356066436</v>
      </c>
      <c r="CO523" s="14">
        <f>Таблица1[[#This Row],[Т9]]-Таблица1[[#This Row],[Т2]]</f>
        <v>43754.873883205706</v>
      </c>
      <c r="CP523" s="14">
        <f>Таблица1[[#This Row],[Т9]]-Таблица1[[#This Row],[Т1]]</f>
        <v>1290.9398895100167</v>
      </c>
      <c r="CQ523" s="14">
        <f>Таблица1[[#This Row],[Т9]]-Таблица1[[#This Row],[угол обхв6]]</f>
        <v>47144.191711238855</v>
      </c>
      <c r="CR523" s="14">
        <f>Таблица1[[#This Row],[Т9]]-Таблица1[[#This Row],[угол обхв5]]</f>
        <v>2031.3630439253466</v>
      </c>
      <c r="CS523" s="14">
        <f>Таблица1[[#This Row],[Т9]]-Таблица1[[#This Row],[угол обхв4]]</f>
        <v>60279.334005509358</v>
      </c>
      <c r="CT523" s="14">
        <f>Таблица1[[#This Row],[Lкан_прям, мм]]+Таблица1[[#This Row],[Lкан_дуг, мм]]+Таблица1[[#This Row],[Lкан_леб,мм]]</f>
        <v>85045.326329871838</v>
      </c>
      <c r="CU523" s="16">
        <f>Таблица1[[#This Row],[Lкан_леб,мм]]</f>
        <v>58247.970961584011</v>
      </c>
      <c r="CV523" s="14">
        <f>2534431-(Таблица1[[#This Row],[Т23]]+Таблица1[[#This Row],[угол обхв3]])</f>
        <v>2449303.6446317122</v>
      </c>
      <c r="CW523" s="50">
        <f>SUM(X523:AC523,AD523:AI523)-Таблица1[[#This Row],[lподв_min, мм]]</f>
        <v>25164.830866255001</v>
      </c>
      <c r="CX523" s="17">
        <f>CW962-Таблица1[[#This Row],[Суммарная длина каната]]</f>
        <v>-2425811.4105742774</v>
      </c>
    </row>
    <row r="524" spans="1:102" x14ac:dyDescent="0.25">
      <c r="A524" s="21">
        <v>523</v>
      </c>
      <c r="B524" s="10">
        <v>12.803877551020404</v>
      </c>
      <c r="C524" s="10">
        <v>29.148163265306128</v>
      </c>
      <c r="D524" s="11">
        <v>5360.1148433125727</v>
      </c>
      <c r="E524" s="11">
        <v>6656.634100568258</v>
      </c>
      <c r="F524" s="11">
        <v>4983.7668267370354</v>
      </c>
      <c r="G524" s="11">
        <v>7474.7118294055972</v>
      </c>
      <c r="H524" s="11">
        <v>4952.1143533125723</v>
      </c>
      <c r="I524" s="11">
        <v>4983.54716917306</v>
      </c>
      <c r="J524" s="11">
        <v>1673.086931395198</v>
      </c>
      <c r="K524" s="11">
        <v>24804.218710918871</v>
      </c>
      <c r="L524" s="11">
        <v>1993.1366573689595</v>
      </c>
      <c r="M524" s="11">
        <v>58247.970961584011</v>
      </c>
      <c r="N524" s="11">
        <v>10978.070257697858</v>
      </c>
      <c r="O524" s="11">
        <v>13952.987360873582</v>
      </c>
      <c r="P524" s="43">
        <v>11010.808035354452</v>
      </c>
      <c r="Q524" s="11">
        <v>10566.163797272397</v>
      </c>
      <c r="R524" s="11">
        <v>6467.9183493599958</v>
      </c>
      <c r="S524" s="11">
        <v>7500.4850305251057</v>
      </c>
      <c r="T524" s="11">
        <v>5360.1148433125727</v>
      </c>
      <c r="U524" s="11">
        <v>6656.634100568258</v>
      </c>
      <c r="V524" s="11">
        <v>4859.2252018514682</v>
      </c>
      <c r="W524" s="11">
        <v>7409.8243601155827</v>
      </c>
      <c r="X524" s="12">
        <v>0</v>
      </c>
      <c r="Y524" s="12">
        <v>727.74726199783026</v>
      </c>
      <c r="Z524" s="12">
        <v>402.62635307297666</v>
      </c>
      <c r="AA524" s="44">
        <v>232.0401906195587</v>
      </c>
      <c r="AB524" s="45">
        <v>630.72285167859377</v>
      </c>
      <c r="AC524" s="12">
        <v>0</v>
      </c>
      <c r="AD524" s="12">
        <v>13135.142294270503</v>
      </c>
      <c r="AE524" s="12">
        <v>3386.9817851665694</v>
      </c>
      <c r="AF524" s="12">
        <v>5480.5321821881498</v>
      </c>
      <c r="AG524" s="44">
        <v>1128.4755203370605</v>
      </c>
      <c r="AH524" s="45">
        <v>1673.0869289565894</v>
      </c>
      <c r="AI524" s="12">
        <v>0</v>
      </c>
      <c r="AJ524" s="12">
        <v>-12.751969883571503</v>
      </c>
      <c r="AK524" s="12">
        <v>89.446183706323197</v>
      </c>
      <c r="AL524" s="12">
        <v>145.98733750981756</v>
      </c>
      <c r="AM524" s="44">
        <v>178.57293456842501</v>
      </c>
      <c r="AN524" s="45">
        <v>89.999999657544521</v>
      </c>
      <c r="AO524" s="12">
        <v>0</v>
      </c>
      <c r="AP524" s="12">
        <v>-1923.14846853428</v>
      </c>
      <c r="AQ524" s="12">
        <v>11386.051198133098</v>
      </c>
      <c r="AR524" s="12">
        <v>11239.033487783692</v>
      </c>
      <c r="AS524" s="44">
        <v>6478.0793507995722</v>
      </c>
      <c r="AT524" s="45">
        <v>4952.1148433125727</v>
      </c>
      <c r="AU524" s="12">
        <v>0</v>
      </c>
      <c r="AV524" s="12">
        <v>11451.591256964623</v>
      </c>
      <c r="AW524" s="12">
        <v>13956.930993916543</v>
      </c>
      <c r="AX524" s="12">
        <v>10227.966897725004</v>
      </c>
      <c r="AY524" s="44">
        <v>7092.6115770499555</v>
      </c>
      <c r="AZ524" s="45">
        <v>6656.6340981296526</v>
      </c>
      <c r="BA524" s="12">
        <v>0</v>
      </c>
      <c r="BB524" s="12">
        <v>10888.012022716848</v>
      </c>
      <c r="BC524" s="12">
        <v>11418.788975789692</v>
      </c>
      <c r="BD524" s="12">
        <v>6696.1438017892351</v>
      </c>
      <c r="BE524" s="44">
        <v>5349.9538418729962</v>
      </c>
      <c r="BF524" s="45">
        <v>4952.1148533125724</v>
      </c>
      <c r="BG524" s="12">
        <v>0</v>
      </c>
      <c r="BH524" s="12">
        <v>14350.923931588193</v>
      </c>
      <c r="BI524" s="12">
        <v>10570.107430315358</v>
      </c>
      <c r="BJ524" s="12">
        <v>7162.2881309777122</v>
      </c>
      <c r="BK524" s="44">
        <v>7064.5075540434073</v>
      </c>
      <c r="BL524" s="45">
        <v>4983.5471691730627</v>
      </c>
      <c r="BM524" s="12">
        <v>0</v>
      </c>
      <c r="BN524" s="12">
        <v>0</v>
      </c>
      <c r="BO524" s="12">
        <v>102.1981535898947</v>
      </c>
      <c r="BP524" s="12">
        <v>56.541153803494382</v>
      </c>
      <c r="BQ524" s="48">
        <v>32.585597058607419</v>
      </c>
      <c r="BR524" s="49">
        <v>88.572934910880477</v>
      </c>
      <c r="BS524" s="13">
        <v>0</v>
      </c>
      <c r="BT524" s="12">
        <v>82.029038415988651</v>
      </c>
      <c r="BV524" s="14">
        <f>Таблица1[[#This Row],[Lкан_леб,мм]]</f>
        <v>58247.970961584011</v>
      </c>
      <c r="BW524" s="50">
        <f>Таблица1[[#This Row],[угол обхв4]]+Таблица1[[#This Row],[Lдуг 3,мм]]</f>
        <v>13135.142294270503</v>
      </c>
      <c r="BX524" s="54">
        <f>Таблица1[[#This Row],[угол обхв5]]+Таблица1[[#This Row],[Y5, мм]]</f>
        <v>58975.71822358184</v>
      </c>
      <c r="BY524" s="14">
        <f>Таблица1[[#This Row],[угол обхв6]]+Таблица1[[#This Row],[Lдуг 4,мм]]</f>
        <v>16522.124079437071</v>
      </c>
      <c r="BZ524" s="14">
        <f>Таблица1[[#This Row],[Т1]]+Таблица1[[#This Row],[X6, мм]]</f>
        <v>59378.344576654818</v>
      </c>
      <c r="CA524" s="14">
        <f>Таблица1[[#This Row],[Т2]]+Таблица1[[#This Row],[Lдуг 5,мм]]</f>
        <v>22002.656261625219</v>
      </c>
      <c r="CB524" s="14">
        <f>Таблица1[[#This Row],[Т3]]+Таблица1[[#This Row],[Y6, мм]]</f>
        <v>59610.38476727438</v>
      </c>
      <c r="CC524" s="14">
        <f>Таблица1[[#This Row],[Т4]]+Таблица1[[#This Row],[Lдуг 6,мм]]</f>
        <v>23131.131781962278</v>
      </c>
      <c r="CD524" s="14">
        <f>Таблица1[[#This Row],[Т5]]+Таблица1[[#This Row],[Lдуг 1,мм]]</f>
        <v>60241.10761895297</v>
      </c>
      <c r="CE524" s="14">
        <f>Таблица1[[#This Row],[Т6]]+Таблица1[[#This Row],[Lпрям1, мм]]</f>
        <v>24804.218710918867</v>
      </c>
      <c r="CF524" s="15">
        <f>Таблица1[[#This Row],[Т7]]+Таблица1[[#This Row],[Lдуг 2,мм]]</f>
        <v>60241.10761895297</v>
      </c>
      <c r="CG524" s="14">
        <f>Таблица1[[#This Row],[Т8]]+Таблица1[[#This Row],[Lпрям2, мм]]</f>
        <v>24804.218710918867</v>
      </c>
      <c r="CH524" s="14">
        <f>Таблица1[[#This Row],[Т9]]-Таблица1[[#This Row],[Т9]]</f>
        <v>0</v>
      </c>
      <c r="CI524" s="50">
        <f>Таблица1[[#This Row],[Т9]]-Таблица1[[#This Row],[Т8]]</f>
        <v>35436.888908034103</v>
      </c>
      <c r="CJ524" s="54">
        <f>Таблица1[[#This Row],[Т9]]-Таблица1[[#This Row],[Т7]]</f>
        <v>0</v>
      </c>
      <c r="CK524" s="14">
        <f>Таблица1[[#This Row],[Т9]]-Таблица1[[#This Row],[Т6]]</f>
        <v>37109.975836990692</v>
      </c>
      <c r="CL524" s="14">
        <f>Таблица1[[#This Row],[Т9]]-Таблица1[[#This Row],[Т5]]</f>
        <v>630.72285167859081</v>
      </c>
      <c r="CM524" s="14">
        <f>Таблица1[[#This Row],[Т9]]-Таблица1[[#This Row],[Т4]]</f>
        <v>38238.451357327751</v>
      </c>
      <c r="CN524" s="14">
        <f>Таблица1[[#This Row],[Т9]]-Таблица1[[#This Row],[Т3]]</f>
        <v>862.76304229815287</v>
      </c>
      <c r="CO524" s="14">
        <f>Таблица1[[#This Row],[Т9]]-Таблица1[[#This Row],[Т2]]</f>
        <v>43718.983539515903</v>
      </c>
      <c r="CP524" s="14">
        <f>Таблица1[[#This Row],[Т9]]-Таблица1[[#This Row],[Т1]]</f>
        <v>1265.3893953711304</v>
      </c>
      <c r="CQ524" s="14">
        <f>Таблица1[[#This Row],[Т9]]-Таблица1[[#This Row],[угол обхв6]]</f>
        <v>47105.965324682467</v>
      </c>
      <c r="CR524" s="14">
        <f>Таблица1[[#This Row],[Т9]]-Таблица1[[#This Row],[угол обхв5]]</f>
        <v>1993.1366573689593</v>
      </c>
      <c r="CS524" s="14">
        <f>Таблица1[[#This Row],[Т9]]-Таблица1[[#This Row],[угол обхв4]]</f>
        <v>60241.10761895297</v>
      </c>
      <c r="CT524" s="14">
        <f>Таблица1[[#This Row],[Lкан_прям, мм]]+Таблица1[[#This Row],[Lкан_дуг, мм]]+Таблица1[[#This Row],[Lкан_леб,мм]]</f>
        <v>85045.326329871838</v>
      </c>
      <c r="CU524" s="16">
        <f>Таблица1[[#This Row],[Lкан_леб,мм]]</f>
        <v>58247.970961584011</v>
      </c>
      <c r="CV524" s="14">
        <f>2534431-(Таблица1[[#This Row],[Т23]]+Таблица1[[#This Row],[угол обхв3]])</f>
        <v>2449303.6446317122</v>
      </c>
      <c r="CW524" s="50">
        <f>SUM(X524:AC524,AD524:AI524)-Таблица1[[#This Row],[lподв_min, мм]]</f>
        <v>25124.268436892628</v>
      </c>
      <c r="CX524" s="17">
        <f>CW963-Таблица1[[#This Row],[Суммарная длина каната]]</f>
        <v>-2425887.2099779025</v>
      </c>
    </row>
    <row r="525" spans="1:102" x14ac:dyDescent="0.25">
      <c r="A525" s="21">
        <v>524</v>
      </c>
      <c r="B525" s="10">
        <v>12.803877551020404</v>
      </c>
      <c r="C525" s="10">
        <v>31.832244897959189</v>
      </c>
      <c r="D525" s="11">
        <v>5654.4691606323349</v>
      </c>
      <c r="E525" s="11">
        <v>6402.953157320384</v>
      </c>
      <c r="F525" s="11">
        <v>5240.2243222667867</v>
      </c>
      <c r="G525" s="11">
        <v>7202.5094179346715</v>
      </c>
      <c r="H525" s="11">
        <v>5246.4686706323346</v>
      </c>
      <c r="I525" s="11">
        <v>4687.6439471678395</v>
      </c>
      <c r="J525" s="11">
        <v>1715.3092101525447</v>
      </c>
      <c r="K525" s="11">
        <v>24842.445097474687</v>
      </c>
      <c r="L525" s="11">
        <v>1954.9102708131384</v>
      </c>
      <c r="M525" s="11">
        <v>58247.970961584011</v>
      </c>
      <c r="N525" s="11">
        <v>10978.070257697858</v>
      </c>
      <c r="O525" s="11">
        <v>13952.987360873582</v>
      </c>
      <c r="P525" s="43">
        <v>11115.884022069118</v>
      </c>
      <c r="Q525" s="11">
        <v>10572.809714958481</v>
      </c>
      <c r="R525" s="11">
        <v>6721.5406863066264</v>
      </c>
      <c r="S525" s="11">
        <v>7297.7555707587589</v>
      </c>
      <c r="T525" s="11">
        <v>5654.4691606323349</v>
      </c>
      <c r="U525" s="11">
        <v>6402.953157320384</v>
      </c>
      <c r="V525" s="11">
        <v>5118.8579397397571</v>
      </c>
      <c r="W525" s="11">
        <v>7131.8609841777743</v>
      </c>
      <c r="X525" s="12">
        <v>0</v>
      </c>
      <c r="Y525" s="12">
        <v>715.06553107991704</v>
      </c>
      <c r="Z525" s="12">
        <v>396.1948907429927</v>
      </c>
      <c r="AA525" s="44">
        <v>232.0401906195585</v>
      </c>
      <c r="AB525" s="45">
        <v>611.6096583706701</v>
      </c>
      <c r="AC525" s="12">
        <v>0</v>
      </c>
      <c r="AD525" s="12">
        <v>13135.142294270503</v>
      </c>
      <c r="AE525" s="12">
        <v>3382.9858929050133</v>
      </c>
      <c r="AF525" s="12">
        <v>5480.5321821881471</v>
      </c>
      <c r="AG525" s="44">
        <v>1128.4755203370612</v>
      </c>
      <c r="AH525" s="45">
        <v>1715.309207773962</v>
      </c>
      <c r="AI525" s="12">
        <v>0</v>
      </c>
      <c r="AJ525" s="12">
        <v>-12.751969883571503</v>
      </c>
      <c r="AK525" s="12">
        <v>87.665277680546239</v>
      </c>
      <c r="AL525" s="12">
        <v>143.3032558771645</v>
      </c>
      <c r="AM525" s="44">
        <v>175.88885293577189</v>
      </c>
      <c r="AN525" s="45">
        <v>89.999999665974045</v>
      </c>
      <c r="AO525" s="12">
        <v>0</v>
      </c>
      <c r="AP525" s="12">
        <v>-1923.14846853428</v>
      </c>
      <c r="AQ525" s="12">
        <v>11385.731573231486</v>
      </c>
      <c r="AR525" s="12">
        <v>11359.696492539821</v>
      </c>
      <c r="AS525" s="44">
        <v>6750.7908175101147</v>
      </c>
      <c r="AT525" s="45">
        <v>5246.469160632334</v>
      </c>
      <c r="AU525" s="12">
        <v>0</v>
      </c>
      <c r="AV525" s="12">
        <v>11451.591256964623</v>
      </c>
      <c r="AW525" s="12">
        <v>13969.608185684408</v>
      </c>
      <c r="AX525" s="12">
        <v>10245.671396745875</v>
      </c>
      <c r="AY525" s="44">
        <v>6890.8054143211684</v>
      </c>
      <c r="AZ525" s="45">
        <v>6402.9531549418043</v>
      </c>
      <c r="BA525" s="12">
        <v>0</v>
      </c>
      <c r="BB525" s="12">
        <v>10888.012022716848</v>
      </c>
      <c r="BC525" s="12">
        <v>11523.545337602744</v>
      </c>
      <c r="BD525" s="12">
        <v>6965.3531567773298</v>
      </c>
      <c r="BE525" s="44">
        <v>5625.2190294288466</v>
      </c>
      <c r="BF525" s="45">
        <v>5246.4691706323338</v>
      </c>
      <c r="BG525" s="12">
        <v>0</v>
      </c>
      <c r="BH525" s="12">
        <v>14350.923931588193</v>
      </c>
      <c r="BI525" s="12">
        <v>10589.430539769308</v>
      </c>
      <c r="BJ525" s="12">
        <v>6970.6172525461525</v>
      </c>
      <c r="BK525" s="44">
        <v>6809.9033137579745</v>
      </c>
      <c r="BL525" s="45">
        <v>4687.6439471678423</v>
      </c>
      <c r="BM525" s="12">
        <v>0</v>
      </c>
      <c r="BN525" s="12">
        <v>0</v>
      </c>
      <c r="BO525" s="12">
        <v>100.41724756411774</v>
      </c>
      <c r="BP525" s="12">
        <v>55.637978196618256</v>
      </c>
      <c r="BQ525" s="48">
        <v>32.585597058607398</v>
      </c>
      <c r="BR525" s="49">
        <v>85.888853269797849</v>
      </c>
      <c r="BS525" s="13">
        <v>0</v>
      </c>
      <c r="BT525" s="12">
        <v>82.029038415988651</v>
      </c>
      <c r="BV525" s="14">
        <f>Таблица1[[#This Row],[Lкан_леб,мм]]</f>
        <v>58247.970961584011</v>
      </c>
      <c r="BW525" s="50">
        <f>Таблица1[[#This Row],[угол обхв4]]+Таблица1[[#This Row],[Lдуг 3,мм]]</f>
        <v>13135.142294270503</v>
      </c>
      <c r="BX525" s="54">
        <f>Таблица1[[#This Row],[угол обхв5]]+Таблица1[[#This Row],[Y5, мм]]</f>
        <v>58963.03649266393</v>
      </c>
      <c r="BY525" s="14">
        <f>Таблица1[[#This Row],[угол обхв6]]+Таблица1[[#This Row],[Lдуг 4,мм]]</f>
        <v>16518.128187175516</v>
      </c>
      <c r="BZ525" s="14">
        <f>Таблица1[[#This Row],[Т1]]+Таблица1[[#This Row],[X6, мм]]</f>
        <v>59359.231383406921</v>
      </c>
      <c r="CA525" s="14">
        <f>Таблица1[[#This Row],[Т2]]+Таблица1[[#This Row],[Lдуг 5,мм]]</f>
        <v>21998.660369363664</v>
      </c>
      <c r="CB525" s="14">
        <f>Таблица1[[#This Row],[Т3]]+Таблица1[[#This Row],[Y6, мм]]</f>
        <v>59591.271574026483</v>
      </c>
      <c r="CC525" s="14">
        <f>Таблица1[[#This Row],[Т4]]+Таблица1[[#This Row],[Lдуг 6,мм]]</f>
        <v>23127.135889700727</v>
      </c>
      <c r="CD525" s="14">
        <f>Таблица1[[#This Row],[Т5]]+Таблица1[[#This Row],[Lдуг 1,мм]]</f>
        <v>60202.881232397151</v>
      </c>
      <c r="CE525" s="14">
        <f>Таблица1[[#This Row],[Т6]]+Таблица1[[#This Row],[Lпрям1, мм]]</f>
        <v>24842.445097474687</v>
      </c>
      <c r="CF525" s="15">
        <f>Таблица1[[#This Row],[Т7]]+Таблица1[[#This Row],[Lдуг 2,мм]]</f>
        <v>60202.881232397151</v>
      </c>
      <c r="CG525" s="14">
        <f>Таблица1[[#This Row],[Т8]]+Таблица1[[#This Row],[Lпрям2, мм]]</f>
        <v>24842.445097474687</v>
      </c>
      <c r="CH525" s="14">
        <f>Таблица1[[#This Row],[Т9]]-Таблица1[[#This Row],[Т9]]</f>
        <v>0</v>
      </c>
      <c r="CI525" s="50">
        <f>Таблица1[[#This Row],[Т9]]-Таблица1[[#This Row],[Т8]]</f>
        <v>35360.436134922464</v>
      </c>
      <c r="CJ525" s="54">
        <f>Таблица1[[#This Row],[Т9]]-Таблица1[[#This Row],[Т7]]</f>
        <v>0</v>
      </c>
      <c r="CK525" s="14">
        <f>Таблица1[[#This Row],[Т9]]-Таблица1[[#This Row],[Т6]]</f>
        <v>37075.74534269642</v>
      </c>
      <c r="CL525" s="14">
        <f>Таблица1[[#This Row],[Т9]]-Таблица1[[#This Row],[Т5]]</f>
        <v>611.6096583706676</v>
      </c>
      <c r="CM525" s="14">
        <f>Таблица1[[#This Row],[Т9]]-Таблица1[[#This Row],[Т4]]</f>
        <v>38204.220863033486</v>
      </c>
      <c r="CN525" s="14">
        <f>Таблица1[[#This Row],[Т9]]-Таблица1[[#This Row],[Т3]]</f>
        <v>843.64984899022966</v>
      </c>
      <c r="CO525" s="14">
        <f>Таблица1[[#This Row],[Т9]]-Таблица1[[#This Row],[Т2]]</f>
        <v>43684.753045221631</v>
      </c>
      <c r="CP525" s="14">
        <f>Таблица1[[#This Row],[Т9]]-Таблица1[[#This Row],[Т1]]</f>
        <v>1239.8447397332202</v>
      </c>
      <c r="CQ525" s="14">
        <f>Таблица1[[#This Row],[Т9]]-Таблица1[[#This Row],[угол обхв6]]</f>
        <v>47067.738938126648</v>
      </c>
      <c r="CR525" s="14">
        <f>Таблица1[[#This Row],[Т9]]-Таблица1[[#This Row],[угол обхв5]]</f>
        <v>1954.9102708131395</v>
      </c>
      <c r="CS525" s="14">
        <f>Таблица1[[#This Row],[Т9]]-Таблица1[[#This Row],[угол обхв4]]</f>
        <v>60202.881232397151</v>
      </c>
      <c r="CT525" s="14">
        <f>Таблица1[[#This Row],[Lкан_прям, мм]]+Таблица1[[#This Row],[Lкан_дуг, мм]]+Таблица1[[#This Row],[Lкан_леб,мм]]</f>
        <v>85045.326329871838</v>
      </c>
      <c r="CU525" s="16">
        <f>Таблица1[[#This Row],[Lкан_леб,мм]]</f>
        <v>58247.970961584011</v>
      </c>
      <c r="CV525" s="14">
        <f>2534431-(Таблица1[[#This Row],[Т23]]+Таблица1[[#This Row],[угол обхв3]])</f>
        <v>2449303.6446317122</v>
      </c>
      <c r="CW525" s="50">
        <f>SUM(X525:AC525,AD525:AI525)-Таблица1[[#This Row],[lподв_min, мм]]</f>
        <v>25082.046158135283</v>
      </c>
      <c r="CX525" s="17">
        <f>CW964-Таблица1[[#This Row],[Суммарная длина каната]]</f>
        <v>-2425964.2792406832</v>
      </c>
    </row>
    <row r="526" spans="1:102" x14ac:dyDescent="0.25">
      <c r="A526" s="21">
        <v>525</v>
      </c>
      <c r="B526" s="10">
        <v>12.803877551020404</v>
      </c>
      <c r="C526" s="10">
        <v>34.516326530612247</v>
      </c>
      <c r="D526" s="11">
        <v>5960.3801558457362</v>
      </c>
      <c r="E526" s="11">
        <v>6163.3348189164581</v>
      </c>
      <c r="F526" s="11">
        <v>5509.1474119154636</v>
      </c>
      <c r="G526" s="11">
        <v>6942.6152631758778</v>
      </c>
      <c r="H526" s="11">
        <v>5552.3796658457359</v>
      </c>
      <c r="I526" s="11">
        <v>4404.1463765167646</v>
      </c>
      <c r="J526" s="11">
        <v>1759.1884423996937</v>
      </c>
      <c r="K526" s="11">
        <v>24880.671484029812</v>
      </c>
      <c r="L526" s="11">
        <v>1916.6838842580162</v>
      </c>
      <c r="M526" s="11">
        <v>58247.970961584011</v>
      </c>
      <c r="N526" s="11">
        <v>10978.070257697858</v>
      </c>
      <c r="O526" s="11">
        <v>13952.987360873582</v>
      </c>
      <c r="P526" s="43">
        <v>11220.533511219739</v>
      </c>
      <c r="Q526" s="11">
        <v>10584.368937530293</v>
      </c>
      <c r="R526" s="11">
        <v>6984.3783838065237</v>
      </c>
      <c r="S526" s="11">
        <v>7107.1253831483573</v>
      </c>
      <c r="T526" s="11">
        <v>5960.3801558457362</v>
      </c>
      <c r="U526" s="11">
        <v>6163.3348189164581</v>
      </c>
      <c r="V526" s="11">
        <v>5391.2225680627407</v>
      </c>
      <c r="W526" s="11">
        <v>6866.3608783687669</v>
      </c>
      <c r="X526" s="12">
        <v>0</v>
      </c>
      <c r="Y526" s="12">
        <v>702.37487175787965</v>
      </c>
      <c r="Z526" s="12">
        <v>389.77235681713285</v>
      </c>
      <c r="AA526" s="44">
        <v>232.04019061955907</v>
      </c>
      <c r="AB526" s="45">
        <v>592.49646506344482</v>
      </c>
      <c r="AC526" s="12">
        <v>0</v>
      </c>
      <c r="AD526" s="12">
        <v>13135.142294270503</v>
      </c>
      <c r="AE526" s="12">
        <v>3377.3330471536624</v>
      </c>
      <c r="AF526" s="12">
        <v>5480.5321821881498</v>
      </c>
      <c r="AG526" s="44">
        <v>1128.4755203370601</v>
      </c>
      <c r="AH526" s="45">
        <v>1759.1884400804395</v>
      </c>
      <c r="AI526" s="12">
        <v>0</v>
      </c>
      <c r="AJ526" s="12">
        <v>-12.751969883571503</v>
      </c>
      <c r="AK526" s="12">
        <v>85.883117831548446</v>
      </c>
      <c r="AL526" s="12">
        <v>140.61917424451141</v>
      </c>
      <c r="AM526" s="44">
        <v>173.20477130311889</v>
      </c>
      <c r="AN526" s="45">
        <v>89.999999674305627</v>
      </c>
      <c r="AO526" s="12">
        <v>0</v>
      </c>
      <c r="AP526" s="12">
        <v>-1923.14846853428</v>
      </c>
      <c r="AQ526" s="12">
        <v>11385.017484262433</v>
      </c>
      <c r="AR526" s="12">
        <v>11479.398038062349</v>
      </c>
      <c r="AS526" s="44">
        <v>7032.653465534062</v>
      </c>
      <c r="AT526" s="45">
        <v>5552.3801558457353</v>
      </c>
      <c r="AU526" s="12">
        <v>0</v>
      </c>
      <c r="AV526" s="12">
        <v>11451.591256964623</v>
      </c>
      <c r="AW526" s="12">
        <v>13982.278226197124</v>
      </c>
      <c r="AX526" s="12">
        <v>10269.006991914543</v>
      </c>
      <c r="AY526" s="44">
        <v>6701.9914343311793</v>
      </c>
      <c r="AZ526" s="45">
        <v>6163.3348165972066</v>
      </c>
      <c r="BA526" s="12">
        <v>0</v>
      </c>
      <c r="BB526" s="12">
        <v>10888.012022716848</v>
      </c>
      <c r="BC526" s="12">
        <v>11627.480737784314</v>
      </c>
      <c r="BD526" s="12">
        <v>7243.2429106491336</v>
      </c>
      <c r="BE526" s="44">
        <v>5912.105074118198</v>
      </c>
      <c r="BF526" s="45">
        <v>5552.380165845736</v>
      </c>
      <c r="BG526" s="12">
        <v>0</v>
      </c>
      <c r="BH526" s="12">
        <v>14350.923931588193</v>
      </c>
      <c r="BI526" s="12">
        <v>10613.659802853836</v>
      </c>
      <c r="BJ526" s="12">
        <v>6791.7634375326061</v>
      </c>
      <c r="BK526" s="44">
        <v>6568.468767733636</v>
      </c>
      <c r="BL526" s="45">
        <v>4404.1463765167673</v>
      </c>
      <c r="BM526" s="12">
        <v>0</v>
      </c>
      <c r="BN526" s="12">
        <v>0</v>
      </c>
      <c r="BO526" s="12">
        <v>98.635087715119951</v>
      </c>
      <c r="BP526" s="12">
        <v>54.736056412962974</v>
      </c>
      <c r="BQ526" s="48">
        <v>32.585597058607476</v>
      </c>
      <c r="BR526" s="49">
        <v>83.204771628813262</v>
      </c>
      <c r="BS526" s="13">
        <v>0</v>
      </c>
      <c r="BT526" s="12">
        <v>82.029038415988651</v>
      </c>
      <c r="BV526" s="14">
        <f>Таблица1[[#This Row],[Lкан_леб,мм]]</f>
        <v>58247.970961584011</v>
      </c>
      <c r="BW526" s="50">
        <f>Таблица1[[#This Row],[угол обхв4]]+Таблица1[[#This Row],[Lдуг 3,мм]]</f>
        <v>13135.142294270503</v>
      </c>
      <c r="BX526" s="54">
        <f>Таблица1[[#This Row],[угол обхв5]]+Таблица1[[#This Row],[Y5, мм]]</f>
        <v>58950.345833341889</v>
      </c>
      <c r="BY526" s="14">
        <f>Таблица1[[#This Row],[угол обхв6]]+Таблица1[[#This Row],[Lдуг 4,мм]]</f>
        <v>16512.475341424164</v>
      </c>
      <c r="BZ526" s="14">
        <f>Таблица1[[#This Row],[Т1]]+Таблица1[[#This Row],[X6, мм]]</f>
        <v>59340.118190159024</v>
      </c>
      <c r="CA526" s="14">
        <f>Таблица1[[#This Row],[Т2]]+Таблица1[[#This Row],[Lдуг 5,мм]]</f>
        <v>21993.007523612316</v>
      </c>
      <c r="CB526" s="14">
        <f>Таблица1[[#This Row],[Т3]]+Таблица1[[#This Row],[Y6, мм]]</f>
        <v>59572.158380778586</v>
      </c>
      <c r="CC526" s="14">
        <f>Таблица1[[#This Row],[Т4]]+Таблица1[[#This Row],[Lдуг 6,мм]]</f>
        <v>23121.483043949374</v>
      </c>
      <c r="CD526" s="14">
        <f>Таблица1[[#This Row],[Т5]]+Таблица1[[#This Row],[Lдуг 1,мм]]</f>
        <v>60164.654845842029</v>
      </c>
      <c r="CE526" s="14">
        <f>Таблица1[[#This Row],[Т6]]+Таблица1[[#This Row],[Lпрям1, мм]]</f>
        <v>24880.671484029815</v>
      </c>
      <c r="CF526" s="15">
        <f>Таблица1[[#This Row],[Т7]]+Таблица1[[#This Row],[Lдуг 2,мм]]</f>
        <v>60164.654845842029</v>
      </c>
      <c r="CG526" s="14">
        <f>Таблица1[[#This Row],[Т8]]+Таблица1[[#This Row],[Lпрям2, мм]]</f>
        <v>24880.671484029815</v>
      </c>
      <c r="CH526" s="14">
        <f>Таблица1[[#This Row],[Т9]]-Таблица1[[#This Row],[Т9]]</f>
        <v>0</v>
      </c>
      <c r="CI526" s="50">
        <f>Таблица1[[#This Row],[Т9]]-Таблица1[[#This Row],[Т8]]</f>
        <v>35283.983361812214</v>
      </c>
      <c r="CJ526" s="54">
        <f>Таблица1[[#This Row],[Т9]]-Таблица1[[#This Row],[Т7]]</f>
        <v>0</v>
      </c>
      <c r="CK526" s="14">
        <f>Таблица1[[#This Row],[Т9]]-Таблица1[[#This Row],[Т6]]</f>
        <v>37043.171801892655</v>
      </c>
      <c r="CL526" s="14">
        <f>Таблица1[[#This Row],[Т9]]-Таблица1[[#This Row],[Т5]]</f>
        <v>592.49646506344288</v>
      </c>
      <c r="CM526" s="14">
        <f>Таблица1[[#This Row],[Т9]]-Таблица1[[#This Row],[Т4]]</f>
        <v>38171.647322229714</v>
      </c>
      <c r="CN526" s="14">
        <f>Таблица1[[#This Row],[Т9]]-Таблица1[[#This Row],[Т3]]</f>
        <v>824.53665568300494</v>
      </c>
      <c r="CO526" s="14">
        <f>Таблица1[[#This Row],[Т9]]-Таблица1[[#This Row],[Т2]]</f>
        <v>43652.179504417865</v>
      </c>
      <c r="CP526" s="14">
        <f>Таблица1[[#This Row],[Т9]]-Таблица1[[#This Row],[Т1]]</f>
        <v>1214.3090125001399</v>
      </c>
      <c r="CQ526" s="14">
        <f>Таблица1[[#This Row],[Т9]]-Таблица1[[#This Row],[угол обхв6]]</f>
        <v>47029.512551571526</v>
      </c>
      <c r="CR526" s="14">
        <f>Таблица1[[#This Row],[Т9]]-Таблица1[[#This Row],[угол обхв5]]</f>
        <v>1916.6838842580182</v>
      </c>
      <c r="CS526" s="14">
        <f>Таблица1[[#This Row],[Т9]]-Таблица1[[#This Row],[угол обхв4]]</f>
        <v>60164.654845842029</v>
      </c>
      <c r="CT526" s="14">
        <f>Таблица1[[#This Row],[Lкан_прям, мм]]+Таблица1[[#This Row],[Lкан_дуг, мм]]+Таблица1[[#This Row],[Lкан_леб,мм]]</f>
        <v>85045.326329871838</v>
      </c>
      <c r="CU526" s="16">
        <f>Таблица1[[#This Row],[Lкан_леб,мм]]</f>
        <v>58247.970961584011</v>
      </c>
      <c r="CV526" s="14">
        <f>2534431-(Таблица1[[#This Row],[Т23]]+Таблица1[[#This Row],[угол обхв3]])</f>
        <v>2449303.6446317122</v>
      </c>
      <c r="CW526" s="50">
        <f>SUM(X526:AC526,AD526:AI526)-Таблица1[[#This Row],[lподв_min, мм]]</f>
        <v>25038.166925888141</v>
      </c>
      <c r="CX526" s="17">
        <f>CW965-Таблица1[[#This Row],[Суммарная длина каната]]</f>
        <v>-2426042.5838970174</v>
      </c>
    </row>
    <row r="527" spans="1:102" x14ac:dyDescent="0.25">
      <c r="A527" s="21">
        <v>526</v>
      </c>
      <c r="B527" s="10">
        <v>12.803877551020404</v>
      </c>
      <c r="C527" s="10">
        <v>37.200408163265308</v>
      </c>
      <c r="D527" s="11">
        <v>6277.1766136682618</v>
      </c>
      <c r="E527" s="11">
        <v>5938.3048444619162</v>
      </c>
      <c r="F527" s="11">
        <v>5789.9460374930841</v>
      </c>
      <c r="G527" s="11">
        <v>6695.5996124618041</v>
      </c>
      <c r="H527" s="11">
        <v>5869.1761236682614</v>
      </c>
      <c r="I527" s="11">
        <v>4133.58431875735</v>
      </c>
      <c r="J527" s="11">
        <v>1804.7205257045657</v>
      </c>
      <c r="K527" s="11">
        <v>24918.897870584125</v>
      </c>
      <c r="L527" s="11">
        <v>1878.457497703708</v>
      </c>
      <c r="M527" s="11">
        <v>58247.970961584011</v>
      </c>
      <c r="N527" s="11">
        <v>10978.070257697858</v>
      </c>
      <c r="O527" s="11">
        <v>13952.987360873582</v>
      </c>
      <c r="P527" s="43">
        <v>11324.526885899002</v>
      </c>
      <c r="Q527" s="11">
        <v>10600.816102294142</v>
      </c>
      <c r="R527" s="11">
        <v>7255.8547359463018</v>
      </c>
      <c r="S527" s="11">
        <v>6929.0127393402845</v>
      </c>
      <c r="T527" s="11">
        <v>6277.1766136682618</v>
      </c>
      <c r="U527" s="11">
        <v>5938.3048444619162</v>
      </c>
      <c r="V527" s="11">
        <v>5675.7214773707665</v>
      </c>
      <c r="W527" s="11">
        <v>6613.9065903310056</v>
      </c>
      <c r="X527" s="12">
        <v>0</v>
      </c>
      <c r="Y527" s="12">
        <v>689.67216099409723</v>
      </c>
      <c r="Z527" s="12">
        <v>383.36187433301825</v>
      </c>
      <c r="AA527" s="44">
        <v>232.0401906195585</v>
      </c>
      <c r="AB527" s="45">
        <v>573.38327175703398</v>
      </c>
      <c r="AC527" s="12">
        <v>0</v>
      </c>
      <c r="AD527" s="12">
        <v>13135.142294270503</v>
      </c>
      <c r="AE527" s="12">
        <v>3370.0273503445878</v>
      </c>
      <c r="AF527" s="12">
        <v>5480.532182188148</v>
      </c>
      <c r="AG527" s="44">
        <v>1128.475520337061</v>
      </c>
      <c r="AH527" s="45">
        <v>1804.7205234438247</v>
      </c>
      <c r="AI527" s="12">
        <v>0</v>
      </c>
      <c r="AJ527" s="12">
        <v>-12.751969883571503</v>
      </c>
      <c r="AK527" s="12">
        <v>84.099265588557927</v>
      </c>
      <c r="AL527" s="12">
        <v>137.93509261185838</v>
      </c>
      <c r="AM527" s="44">
        <v>170.5206896704658</v>
      </c>
      <c r="AN527" s="45">
        <v>89.999999682522699</v>
      </c>
      <c r="AO527" s="12">
        <v>0</v>
      </c>
      <c r="AP527" s="12">
        <v>-1923.14846853428</v>
      </c>
      <c r="AQ527" s="12">
        <v>11383.908469473963</v>
      </c>
      <c r="AR527" s="12">
        <v>11597.875480941289</v>
      </c>
      <c r="AS527" s="44">
        <v>7323.0488453208982</v>
      </c>
      <c r="AT527" s="45">
        <v>5869.1766136682618</v>
      </c>
      <c r="AU527" s="12">
        <v>0</v>
      </c>
      <c r="AV527" s="12">
        <v>11451.591256964623</v>
      </c>
      <c r="AW527" s="12">
        <v>13994.931917878917</v>
      </c>
      <c r="AX527" s="12">
        <v>10297.922481383421</v>
      </c>
      <c r="AY527" s="44">
        <v>6526.5839236904167</v>
      </c>
      <c r="AZ527" s="45">
        <v>5938.304842201178</v>
      </c>
      <c r="BA527" s="12">
        <v>0</v>
      </c>
      <c r="BB527" s="12">
        <v>10888.012022716848</v>
      </c>
      <c r="BC527" s="12">
        <v>11730.365097675107</v>
      </c>
      <c r="BD527" s="12">
        <v>7529.2033309885901</v>
      </c>
      <c r="BE527" s="44">
        <v>6209.9825042936654</v>
      </c>
      <c r="BF527" s="45">
        <v>5869.1766236682615</v>
      </c>
      <c r="BG527" s="12">
        <v>0</v>
      </c>
      <c r="BH527" s="12">
        <v>14350.923931588193</v>
      </c>
      <c r="BI527" s="12">
        <v>10642.760659299478</v>
      </c>
      <c r="BJ527" s="12">
        <v>6626.119118429564</v>
      </c>
      <c r="BK527" s="44">
        <v>6340.7336601117831</v>
      </c>
      <c r="BL527" s="45">
        <v>4133.5843187573528</v>
      </c>
      <c r="BM527" s="12">
        <v>0</v>
      </c>
      <c r="BN527" s="12">
        <v>0</v>
      </c>
      <c r="BO527" s="12">
        <v>96.851235472129446</v>
      </c>
      <c r="BP527" s="12">
        <v>53.83582702330046</v>
      </c>
      <c r="BQ527" s="48">
        <v>32.585597058607398</v>
      </c>
      <c r="BR527" s="49">
        <v>80.520689987943086</v>
      </c>
      <c r="BS527" s="13">
        <v>0</v>
      </c>
      <c r="BT527" s="12">
        <v>82.029038415988651</v>
      </c>
      <c r="BV527" s="14">
        <f>Таблица1[[#This Row],[Lкан_леб,мм]]</f>
        <v>58247.970961584011</v>
      </c>
      <c r="BW527" s="50">
        <f>Таблица1[[#This Row],[угол обхв4]]+Таблица1[[#This Row],[Lдуг 3,мм]]</f>
        <v>13135.142294270503</v>
      </c>
      <c r="BX527" s="54">
        <f>Таблица1[[#This Row],[угол обхв5]]+Таблица1[[#This Row],[Y5, мм]]</f>
        <v>58937.643122578105</v>
      </c>
      <c r="BY527" s="14">
        <f>Таблица1[[#This Row],[угол обхв6]]+Таблица1[[#This Row],[Lдуг 4,мм]]</f>
        <v>16505.169644615089</v>
      </c>
      <c r="BZ527" s="14">
        <f>Таблица1[[#This Row],[Т1]]+Таблица1[[#This Row],[X6, мм]]</f>
        <v>59321.004996911121</v>
      </c>
      <c r="CA527" s="14">
        <f>Таблица1[[#This Row],[Т2]]+Таблица1[[#This Row],[Lдуг 5,мм]]</f>
        <v>21985.701826803237</v>
      </c>
      <c r="CB527" s="14">
        <f>Таблица1[[#This Row],[Т3]]+Таблица1[[#This Row],[Y6, мм]]</f>
        <v>59553.045187530683</v>
      </c>
      <c r="CC527" s="14">
        <f>Таблица1[[#This Row],[Т4]]+Таблица1[[#This Row],[Lдуг 6,мм]]</f>
        <v>23114.177347140299</v>
      </c>
      <c r="CD527" s="14">
        <f>Таблица1[[#This Row],[Т5]]+Таблица1[[#This Row],[Lдуг 1,мм]]</f>
        <v>60126.428459287716</v>
      </c>
      <c r="CE527" s="14">
        <f>Таблица1[[#This Row],[Т6]]+Таблица1[[#This Row],[Lпрям1, мм]]</f>
        <v>24918.897870584125</v>
      </c>
      <c r="CF527" s="15">
        <f>Таблица1[[#This Row],[Т7]]+Таблица1[[#This Row],[Lдуг 2,мм]]</f>
        <v>60126.428459287716</v>
      </c>
      <c r="CG527" s="14">
        <f>Таблица1[[#This Row],[Т8]]+Таблица1[[#This Row],[Lпрям2, мм]]</f>
        <v>24918.897870584125</v>
      </c>
      <c r="CH527" s="14">
        <f>Таблица1[[#This Row],[Т9]]-Таблица1[[#This Row],[Т9]]</f>
        <v>0</v>
      </c>
      <c r="CI527" s="50">
        <f>Таблица1[[#This Row],[Т9]]-Таблица1[[#This Row],[Т8]]</f>
        <v>35207.530588703594</v>
      </c>
      <c r="CJ527" s="54">
        <f>Таблица1[[#This Row],[Т9]]-Таблица1[[#This Row],[Т7]]</f>
        <v>0</v>
      </c>
      <c r="CK527" s="14">
        <f>Таблица1[[#This Row],[Т9]]-Таблица1[[#This Row],[Т6]]</f>
        <v>37012.251112147416</v>
      </c>
      <c r="CL527" s="14">
        <f>Таблица1[[#This Row],[Т9]]-Таблица1[[#This Row],[Т5]]</f>
        <v>573.38327175703307</v>
      </c>
      <c r="CM527" s="14">
        <f>Таблица1[[#This Row],[Т9]]-Таблица1[[#This Row],[Т4]]</f>
        <v>38140.726632484482</v>
      </c>
      <c r="CN527" s="14">
        <f>Таблица1[[#This Row],[Т9]]-Таблица1[[#This Row],[Т3]]</f>
        <v>805.42346237659513</v>
      </c>
      <c r="CO527" s="14">
        <f>Таблица1[[#This Row],[Т9]]-Таблица1[[#This Row],[Т2]]</f>
        <v>43621.258814672627</v>
      </c>
      <c r="CP527" s="14">
        <f>Таблица1[[#This Row],[Т9]]-Таблица1[[#This Row],[Т1]]</f>
        <v>1188.7853367096104</v>
      </c>
      <c r="CQ527" s="14">
        <f>Таблица1[[#This Row],[Т9]]-Таблица1[[#This Row],[угол обхв6]]</f>
        <v>46991.286165017213</v>
      </c>
      <c r="CR527" s="14">
        <f>Таблица1[[#This Row],[Т9]]-Таблица1[[#This Row],[угол обхв5]]</f>
        <v>1878.4574977037046</v>
      </c>
      <c r="CS527" s="14">
        <f>Таблица1[[#This Row],[Т9]]-Таблица1[[#This Row],[угол обхв4]]</f>
        <v>60126.428459287716</v>
      </c>
      <c r="CT527" s="14">
        <f>Таблица1[[#This Row],[Lкан_прям, мм]]+Таблица1[[#This Row],[Lкан_дуг, мм]]+Таблица1[[#This Row],[Lкан_леб,мм]]</f>
        <v>85045.326329871838</v>
      </c>
      <c r="CU527" s="16">
        <f>Таблица1[[#This Row],[Lкан_леб,мм]]</f>
        <v>58247.970961584011</v>
      </c>
      <c r="CV527" s="14">
        <f>2534431-(Таблица1[[#This Row],[Т23]]+Таблица1[[#This Row],[угол обхв3]])</f>
        <v>2449303.6446317122</v>
      </c>
      <c r="CW527" s="50">
        <f>SUM(X527:AC527,AD527:AI527)-Таблица1[[#This Row],[lподв_min, мм]]</f>
        <v>24992.634842583273</v>
      </c>
      <c r="CX527" s="17">
        <f>CW966-Таблица1[[#This Row],[Суммарная длина каната]]</f>
        <v>-2426122.0876129917</v>
      </c>
    </row>
    <row r="528" spans="1:102" x14ac:dyDescent="0.25">
      <c r="A528" s="21">
        <v>527</v>
      </c>
      <c r="B528" s="10">
        <v>12.803877551020404</v>
      </c>
      <c r="C528" s="10">
        <v>39.884489795918363</v>
      </c>
      <c r="D528" s="11">
        <v>6604.1634344536205</v>
      </c>
      <c r="E528" s="11">
        <v>5728.3569839712727</v>
      </c>
      <c r="F528" s="11">
        <v>6082.0040840763313</v>
      </c>
      <c r="G528" s="11">
        <v>6462.0044557269975</v>
      </c>
      <c r="H528" s="11">
        <v>6196.1629444536202</v>
      </c>
      <c r="I528" s="11">
        <v>3876.4568358319534</v>
      </c>
      <c r="J528" s="11">
        <v>1851.9001481393195</v>
      </c>
      <c r="K528" s="11">
        <v>24957.124257137511</v>
      </c>
      <c r="L528" s="11">
        <v>1840.2311111503188</v>
      </c>
      <c r="M528" s="11">
        <v>58247.970961584011</v>
      </c>
      <c r="N528" s="11">
        <v>10978.070257697858</v>
      </c>
      <c r="O528" s="11">
        <v>13952.987360873582</v>
      </c>
      <c r="P528" s="43">
        <v>11427.635968814606</v>
      </c>
      <c r="Q528" s="11">
        <v>10622.11512166721</v>
      </c>
      <c r="R528" s="11">
        <v>7535.3740822894633</v>
      </c>
      <c r="S528" s="11">
        <v>6763.8084455845874</v>
      </c>
      <c r="T528" s="11">
        <v>6604.1634344536205</v>
      </c>
      <c r="U528" s="11">
        <v>5728.3569839712727</v>
      </c>
      <c r="V528" s="11">
        <v>5971.7304337548157</v>
      </c>
      <c r="W528" s="11">
        <v>6375.0520431971072</v>
      </c>
      <c r="X528" s="12">
        <v>0</v>
      </c>
      <c r="Y528" s="12">
        <v>676.95423084576112</v>
      </c>
      <c r="Z528" s="12">
        <v>376.96661123345717</v>
      </c>
      <c r="AA528" s="44">
        <v>232.04019061955887</v>
      </c>
      <c r="AB528" s="45">
        <v>554.27007845154174</v>
      </c>
      <c r="AC528" s="12">
        <v>0</v>
      </c>
      <c r="AD528" s="12">
        <v>13135.142294270503</v>
      </c>
      <c r="AE528" s="12">
        <v>3361.0741144056274</v>
      </c>
      <c r="AF528" s="12">
        <v>5480.5321821881489</v>
      </c>
      <c r="AG528" s="44">
        <v>1128.4755203370603</v>
      </c>
      <c r="AH528" s="45">
        <v>1851.9001459361743</v>
      </c>
      <c r="AI528" s="12">
        <v>0</v>
      </c>
      <c r="AJ528" s="12">
        <v>-12.751969883571503</v>
      </c>
      <c r="AK528" s="12">
        <v>82.313276074729856</v>
      </c>
      <c r="AL528" s="12">
        <v>135.25101097920532</v>
      </c>
      <c r="AM528" s="44">
        <v>167.83660803781277</v>
      </c>
      <c r="AN528" s="45">
        <v>89.999999690610849</v>
      </c>
      <c r="AO528" s="12">
        <v>0</v>
      </c>
      <c r="AP528" s="12">
        <v>-1923.14846853428</v>
      </c>
      <c r="AQ528" s="12">
        <v>11382.404059136963</v>
      </c>
      <c r="AR528" s="12">
        <v>11714.868863634174</v>
      </c>
      <c r="AS528" s="44">
        <v>7621.3397852079052</v>
      </c>
      <c r="AT528" s="45">
        <v>6196.1634344536196</v>
      </c>
      <c r="AU528" s="12">
        <v>0</v>
      </c>
      <c r="AV528" s="12">
        <v>11451.591256964623</v>
      </c>
      <c r="AW528" s="12">
        <v>14007.560037313378</v>
      </c>
      <c r="AX528" s="12">
        <v>10332.354420167558</v>
      </c>
      <c r="AY528" s="44">
        <v>6364.9677531750267</v>
      </c>
      <c r="AZ528" s="45">
        <v>5728.35698176813</v>
      </c>
      <c r="BA528" s="12">
        <v>0</v>
      </c>
      <c r="BB528" s="12">
        <v>10888.012022716848</v>
      </c>
      <c r="BC528" s="12">
        <v>11831.969770253711</v>
      </c>
      <c r="BD528" s="12">
        <v>7822.6069771090324</v>
      </c>
      <c r="BE528" s="44">
        <v>6518.1977315351778</v>
      </c>
      <c r="BF528" s="45">
        <v>6196.1634444536203</v>
      </c>
      <c r="BG528" s="12">
        <v>0</v>
      </c>
      <c r="BH528" s="12">
        <v>14350.923931588193</v>
      </c>
      <c r="BI528" s="12">
        <v>10676.687798107007</v>
      </c>
      <c r="BJ528" s="12">
        <v>6474.0477440849354</v>
      </c>
      <c r="BK528" s="44">
        <v>6127.1976763808343</v>
      </c>
      <c r="BL528" s="45">
        <v>3876.4568358319561</v>
      </c>
      <c r="BM528" s="12">
        <v>0</v>
      </c>
      <c r="BN528" s="12">
        <v>0</v>
      </c>
      <c r="BO528" s="12">
        <v>95.065245958301375</v>
      </c>
      <c r="BP528" s="12">
        <v>52.937734904475448</v>
      </c>
      <c r="BQ528" s="48">
        <v>32.585597058607448</v>
      </c>
      <c r="BR528" s="49">
        <v>77.836608347201903</v>
      </c>
      <c r="BS528" s="13">
        <v>0</v>
      </c>
      <c r="BT528" s="12">
        <v>82.029038415988651</v>
      </c>
      <c r="BV528" s="14">
        <f>Таблица1[[#This Row],[Lкан_леб,мм]]</f>
        <v>58247.970961584011</v>
      </c>
      <c r="BW528" s="50">
        <f>Таблица1[[#This Row],[угол обхв4]]+Таблица1[[#This Row],[Lдуг 3,мм]]</f>
        <v>13135.142294270503</v>
      </c>
      <c r="BX528" s="54">
        <f>Таблица1[[#This Row],[угол обхв5]]+Таблица1[[#This Row],[Y5, мм]]</f>
        <v>58924.925192429771</v>
      </c>
      <c r="BY528" s="14">
        <f>Таблица1[[#This Row],[угол обхв6]]+Таблица1[[#This Row],[Lдуг 4,мм]]</f>
        <v>16496.21640867613</v>
      </c>
      <c r="BZ528" s="14">
        <f>Таблица1[[#This Row],[Т1]]+Таблица1[[#This Row],[X6, мм]]</f>
        <v>59301.891803663231</v>
      </c>
      <c r="CA528" s="14">
        <f>Таблица1[[#This Row],[Т2]]+Таблица1[[#This Row],[Lдуг 5,мм]]</f>
        <v>21976.748590864278</v>
      </c>
      <c r="CB528" s="14">
        <f>Таблица1[[#This Row],[Т3]]+Таблица1[[#This Row],[Y6, мм]]</f>
        <v>59533.931994282793</v>
      </c>
      <c r="CC528" s="14">
        <f>Таблица1[[#This Row],[Т4]]+Таблица1[[#This Row],[Lдуг 6,мм]]</f>
        <v>23105.224111201336</v>
      </c>
      <c r="CD528" s="14">
        <f>Таблица1[[#This Row],[Т5]]+Таблица1[[#This Row],[Lдуг 1,мм]]</f>
        <v>60088.202072734333</v>
      </c>
      <c r="CE528" s="14">
        <f>Таблица1[[#This Row],[Т6]]+Таблица1[[#This Row],[Lпрям1, мм]]</f>
        <v>24957.124257137511</v>
      </c>
      <c r="CF528" s="15">
        <f>Таблица1[[#This Row],[Т7]]+Таблица1[[#This Row],[Lдуг 2,мм]]</f>
        <v>60088.202072734333</v>
      </c>
      <c r="CG528" s="14">
        <f>Таблица1[[#This Row],[Т8]]+Таблица1[[#This Row],[Lпрям2, мм]]</f>
        <v>24957.124257137511</v>
      </c>
      <c r="CH528" s="14">
        <f>Таблица1[[#This Row],[Т9]]-Таблица1[[#This Row],[Т9]]</f>
        <v>0</v>
      </c>
      <c r="CI528" s="50">
        <f>Таблица1[[#This Row],[Т9]]-Таблица1[[#This Row],[Т8]]</f>
        <v>35131.077815596822</v>
      </c>
      <c r="CJ528" s="54">
        <f>Таблица1[[#This Row],[Т9]]-Таблица1[[#This Row],[Т7]]</f>
        <v>0</v>
      </c>
      <c r="CK528" s="14">
        <f>Таблица1[[#This Row],[Т9]]-Таблица1[[#This Row],[Т6]]</f>
        <v>36982.977961532997</v>
      </c>
      <c r="CL528" s="14">
        <f>Таблица1[[#This Row],[Т9]]-Таблица1[[#This Row],[Т5]]</f>
        <v>554.27007845154003</v>
      </c>
      <c r="CM528" s="14">
        <f>Таблица1[[#This Row],[Т9]]-Таблица1[[#This Row],[Т4]]</f>
        <v>38111.453481870056</v>
      </c>
      <c r="CN528" s="14">
        <f>Таблица1[[#This Row],[Т9]]-Таблица1[[#This Row],[Т3]]</f>
        <v>786.31026907110208</v>
      </c>
      <c r="CO528" s="14">
        <f>Таблица1[[#This Row],[Т9]]-Таблица1[[#This Row],[Т2]]</f>
        <v>43591.9856640582</v>
      </c>
      <c r="CP528" s="14">
        <f>Таблица1[[#This Row],[Т9]]-Таблица1[[#This Row],[Т1]]</f>
        <v>1163.2768803045619</v>
      </c>
      <c r="CQ528" s="14">
        <f>Таблица1[[#This Row],[Т9]]-Таблица1[[#This Row],[угол обхв6]]</f>
        <v>46953.05977846383</v>
      </c>
      <c r="CR528" s="14">
        <f>Таблица1[[#This Row],[Т9]]-Таблица1[[#This Row],[угол обхв5]]</f>
        <v>1840.2311111503222</v>
      </c>
      <c r="CS528" s="14">
        <f>Таблица1[[#This Row],[Т9]]-Таблица1[[#This Row],[угол обхв4]]</f>
        <v>60088.202072734333</v>
      </c>
      <c r="CT528" s="14">
        <f>Таблица1[[#This Row],[Lкан_прям, мм]]+Таблица1[[#This Row],[Lкан_дуг, мм]]+Таблица1[[#This Row],[Lкан_леб,мм]]</f>
        <v>85045.326329871838</v>
      </c>
      <c r="CU528" s="16">
        <f>Таблица1[[#This Row],[Lкан_леб,мм]]</f>
        <v>58247.970961584011</v>
      </c>
      <c r="CV528" s="14">
        <f>2534431-(Таблица1[[#This Row],[Т23]]+Таблица1[[#This Row],[угол обхв3]])</f>
        <v>2449303.6446317122</v>
      </c>
      <c r="CW528" s="50">
        <f>SUM(X528:AC528,AD528:AI528)-Таблица1[[#This Row],[lподв_min, мм]]</f>
        <v>24945.455220148509</v>
      </c>
      <c r="CX528" s="17">
        <f>CW967-Таблица1[[#This Row],[Суммарная длина каната]]</f>
        <v>-2425785.1928221793</v>
      </c>
    </row>
    <row r="529" spans="1:102" x14ac:dyDescent="0.25">
      <c r="A529" s="21">
        <v>528</v>
      </c>
      <c r="B529" s="10">
        <v>12.803877551020404</v>
      </c>
      <c r="C529" s="10">
        <v>42.568571428571424</v>
      </c>
      <c r="D529" s="11">
        <v>6940.6231593481507</v>
      </c>
      <c r="E529" s="11">
        <v>5533.9518950054508</v>
      </c>
      <c r="F529" s="11">
        <v>6384.6807318584597</v>
      </c>
      <c r="G529" s="11">
        <v>6242.3423362995645</v>
      </c>
      <c r="H529" s="11">
        <v>6532.6226693481512</v>
      </c>
      <c r="I529" s="11">
        <v>3633.2311106491884</v>
      </c>
      <c r="J529" s="11">
        <v>1900.7207843562628</v>
      </c>
      <c r="K529" s="11">
        <v>24995.35064368989</v>
      </c>
      <c r="L529" s="11">
        <v>1802.0047245979356</v>
      </c>
      <c r="M529" s="11">
        <v>58247.970961584011</v>
      </c>
      <c r="N529" s="11">
        <v>10978.070257697858</v>
      </c>
      <c r="O529" s="11">
        <v>13952.987360873582</v>
      </c>
      <c r="P529" s="43">
        <v>11529.634522944969</v>
      </c>
      <c r="Q529" s="11">
        <v>10648.219262359184</v>
      </c>
      <c r="R529" s="11">
        <v>7822.3231148460309</v>
      </c>
      <c r="S529" s="11">
        <v>6611.8749852466044</v>
      </c>
      <c r="T529" s="11">
        <v>6940.6231593481507</v>
      </c>
      <c r="U529" s="11">
        <v>5533.9518950054508</v>
      </c>
      <c r="V529" s="11">
        <v>6278.5999485106931</v>
      </c>
      <c r="W529" s="11">
        <v>6150.3213201982189</v>
      </c>
      <c r="X529" s="12">
        <v>0</v>
      </c>
      <c r="Y529" s="12">
        <v>664.21785636354048</v>
      </c>
      <c r="Z529" s="12">
        <v>370.58979246778068</v>
      </c>
      <c r="AA529" s="44">
        <v>232.0401906195585</v>
      </c>
      <c r="AB529" s="45">
        <v>535.15688514705585</v>
      </c>
      <c r="AC529" s="12">
        <v>0</v>
      </c>
      <c r="AD529" s="12">
        <v>13135.142294270503</v>
      </c>
      <c r="AE529" s="12">
        <v>3350.4798646844679</v>
      </c>
      <c r="AF529" s="12">
        <v>5480.5321821881498</v>
      </c>
      <c r="AG529" s="44">
        <v>1128.475520337061</v>
      </c>
      <c r="AH529" s="45">
        <v>1900.7207822097059</v>
      </c>
      <c r="AI529" s="12">
        <v>0</v>
      </c>
      <c r="AJ529" s="12">
        <v>-12.751969883571503</v>
      </c>
      <c r="AK529" s="12">
        <v>80.524696407746134</v>
      </c>
      <c r="AL529" s="12">
        <v>132.56692934655226</v>
      </c>
      <c r="AM529" s="44">
        <v>165.15252640515965</v>
      </c>
      <c r="AN529" s="45">
        <v>89.999999698557616</v>
      </c>
      <c r="AO529" s="12">
        <v>0</v>
      </c>
      <c r="AP529" s="12">
        <v>-1923.14846853428</v>
      </c>
      <c r="AQ529" s="12">
        <v>11380.503771298709</v>
      </c>
      <c r="AR529" s="12">
        <v>11830.121484852456</v>
      </c>
      <c r="AS529" s="44">
        <v>7926.8717894717538</v>
      </c>
      <c r="AT529" s="45">
        <v>6532.6231593481507</v>
      </c>
      <c r="AU529" s="12">
        <v>0</v>
      </c>
      <c r="AV529" s="12">
        <v>11451.591256964623</v>
      </c>
      <c r="AW529" s="12">
        <v>14020.153327931859</v>
      </c>
      <c r="AX529" s="12">
        <v>10372.227259352561</v>
      </c>
      <c r="AY529" s="44">
        <v>6217.4975332618278</v>
      </c>
      <c r="AZ529" s="45">
        <v>5533.9518928588968</v>
      </c>
      <c r="BA529" s="12">
        <v>0</v>
      </c>
      <c r="BB529" s="12">
        <v>10888.012022716848</v>
      </c>
      <c r="BC529" s="12">
        <v>11932.068036545819</v>
      </c>
      <c r="BD529" s="12">
        <v>8122.8100767535179</v>
      </c>
      <c r="BE529" s="44">
        <v>6836.0744847224287</v>
      </c>
      <c r="BF529" s="45">
        <v>6532.6231693481504</v>
      </c>
      <c r="BG529" s="12">
        <v>0</v>
      </c>
      <c r="BH529" s="12">
        <v>14350.923931588193</v>
      </c>
      <c r="BI529" s="12">
        <v>10715.385229417461</v>
      </c>
      <c r="BJ529" s="12">
        <v>6335.8829822399812</v>
      </c>
      <c r="BK529" s="44">
        <v>5928.3293469902274</v>
      </c>
      <c r="BL529" s="45">
        <v>3633.2311106491911</v>
      </c>
      <c r="BM529" s="12">
        <v>0</v>
      </c>
      <c r="BN529" s="12">
        <v>0</v>
      </c>
      <c r="BO529" s="12">
        <v>93.276666291317653</v>
      </c>
      <c r="BP529" s="12">
        <v>52.042232938806123</v>
      </c>
      <c r="BQ529" s="48">
        <v>32.585597058607398</v>
      </c>
      <c r="BR529" s="49">
        <v>75.152526706602032</v>
      </c>
      <c r="BS529" s="13">
        <v>0</v>
      </c>
      <c r="BT529" s="12">
        <v>82.029038415988651</v>
      </c>
      <c r="BV529" s="14">
        <f>Таблица1[[#This Row],[Lкан_леб,мм]]</f>
        <v>58247.970961584011</v>
      </c>
      <c r="BW529" s="50">
        <f>Таблица1[[#This Row],[угол обхв4]]+Таблица1[[#This Row],[Lдуг 3,мм]]</f>
        <v>13135.142294270503</v>
      </c>
      <c r="BX529" s="54">
        <f>Таблица1[[#This Row],[угол обхв5]]+Таблица1[[#This Row],[Y5, мм]]</f>
        <v>58912.18881794755</v>
      </c>
      <c r="BY529" s="14">
        <f>Таблица1[[#This Row],[угол обхв6]]+Таблица1[[#This Row],[Lдуг 4,мм]]</f>
        <v>16485.622158954971</v>
      </c>
      <c r="BZ529" s="14">
        <f>Таблица1[[#This Row],[Т1]]+Таблица1[[#This Row],[X6, мм]]</f>
        <v>59282.778610415327</v>
      </c>
      <c r="CA529" s="14">
        <f>Таблица1[[#This Row],[Т2]]+Таблица1[[#This Row],[Lдуг 5,мм]]</f>
        <v>21966.154341143119</v>
      </c>
      <c r="CB529" s="14">
        <f>Таблица1[[#This Row],[Т3]]+Таблица1[[#This Row],[Y6, мм]]</f>
        <v>59514.818801034889</v>
      </c>
      <c r="CC529" s="14">
        <f>Таблица1[[#This Row],[Т4]]+Таблица1[[#This Row],[Lдуг 6,мм]]</f>
        <v>23094.629861480182</v>
      </c>
      <c r="CD529" s="14">
        <f>Таблица1[[#This Row],[Т5]]+Таблица1[[#This Row],[Lдуг 1,мм]]</f>
        <v>60049.975686181948</v>
      </c>
      <c r="CE529" s="14">
        <f>Таблица1[[#This Row],[Т6]]+Таблица1[[#This Row],[Lпрям1, мм]]</f>
        <v>24995.350643689886</v>
      </c>
      <c r="CF529" s="15">
        <f>Таблица1[[#This Row],[Т7]]+Таблица1[[#This Row],[Lдуг 2,мм]]</f>
        <v>60049.975686181948</v>
      </c>
      <c r="CG529" s="14">
        <f>Таблица1[[#This Row],[Т8]]+Таблица1[[#This Row],[Lпрям2, мм]]</f>
        <v>24995.350643689886</v>
      </c>
      <c r="CH529" s="14">
        <f>Таблица1[[#This Row],[Т9]]-Таблица1[[#This Row],[Т9]]</f>
        <v>0</v>
      </c>
      <c r="CI529" s="50">
        <f>Таблица1[[#This Row],[Т9]]-Таблица1[[#This Row],[Т8]]</f>
        <v>35054.625042492058</v>
      </c>
      <c r="CJ529" s="54">
        <f>Таблица1[[#This Row],[Т9]]-Таблица1[[#This Row],[Т7]]</f>
        <v>0</v>
      </c>
      <c r="CK529" s="14">
        <f>Таблица1[[#This Row],[Т9]]-Таблица1[[#This Row],[Т6]]</f>
        <v>36955.34582470177</v>
      </c>
      <c r="CL529" s="14">
        <f>Таблица1[[#This Row],[Т9]]-Таблица1[[#This Row],[Т5]]</f>
        <v>535.15688514705835</v>
      </c>
      <c r="CM529" s="14">
        <f>Таблица1[[#This Row],[Т9]]-Таблица1[[#This Row],[Т4]]</f>
        <v>38083.821345038828</v>
      </c>
      <c r="CN529" s="14">
        <f>Таблица1[[#This Row],[Т9]]-Таблица1[[#This Row],[Т3]]</f>
        <v>767.1970757666204</v>
      </c>
      <c r="CO529" s="14">
        <f>Таблица1[[#This Row],[Т9]]-Таблица1[[#This Row],[Т2]]</f>
        <v>43564.35352722698</v>
      </c>
      <c r="CP529" s="14">
        <f>Таблица1[[#This Row],[Т9]]-Таблица1[[#This Row],[Т1]]</f>
        <v>1137.7868682343978</v>
      </c>
      <c r="CQ529" s="14">
        <f>Таблица1[[#This Row],[Т9]]-Таблица1[[#This Row],[угол обхв6]]</f>
        <v>46914.833391911445</v>
      </c>
      <c r="CR529" s="14">
        <f>Таблица1[[#This Row],[Т9]]-Таблица1[[#This Row],[угол обхв5]]</f>
        <v>1802.0047245979367</v>
      </c>
      <c r="CS529" s="14">
        <f>Таблица1[[#This Row],[Т9]]-Таблица1[[#This Row],[угол обхв4]]</f>
        <v>60049.975686181948</v>
      </c>
      <c r="CT529" s="14">
        <f>Таблица1[[#This Row],[Lкан_прям, мм]]+Таблица1[[#This Row],[Lкан_дуг, мм]]+Таблица1[[#This Row],[Lкан_леб,мм]]</f>
        <v>85045.326329871838</v>
      </c>
      <c r="CU529" s="16">
        <f>Таблица1[[#This Row],[Lкан_леб,мм]]</f>
        <v>58247.970961584011</v>
      </c>
      <c r="CV529" s="14">
        <f>2534431-(Таблица1[[#This Row],[Т23]]+Таблица1[[#This Row],[угол обхв3]])</f>
        <v>2449303.6446317122</v>
      </c>
      <c r="CW529" s="50">
        <f>SUM(X529:AC529,AD529:AI529)-Таблица1[[#This Row],[lподв_min, мм]]</f>
        <v>24896.634583931562</v>
      </c>
      <c r="CX529" s="17">
        <f>CW968-Таблица1[[#This Row],[Суммарная длина каната]]</f>
        <v>-2425828.7512892443</v>
      </c>
    </row>
    <row r="530" spans="1:102" x14ac:dyDescent="0.25">
      <c r="A530" s="21">
        <v>529</v>
      </c>
      <c r="B530" s="10">
        <v>12.803877551020404</v>
      </c>
      <c r="C530" s="10">
        <v>45.252653061224485</v>
      </c>
      <c r="D530" s="11">
        <v>7285.8175445047664</v>
      </c>
      <c r="E530" s="11">
        <v>5355.5161319189619</v>
      </c>
      <c r="F530" s="11">
        <v>6697.3118622055008</v>
      </c>
      <c r="G530" s="11">
        <v>6037.0952263030813</v>
      </c>
      <c r="H530" s="11">
        <v>6877.817054504766</v>
      </c>
      <c r="I530" s="11">
        <v>3404.3414412761799</v>
      </c>
      <c r="J530" s="11">
        <v>1951.1746906427816</v>
      </c>
      <c r="K530" s="11">
        <v>25033.577030241191</v>
      </c>
      <c r="L530" s="11">
        <v>1763.7783380466351</v>
      </c>
      <c r="M530" s="11">
        <v>58247.970961584011</v>
      </c>
      <c r="N530" s="11">
        <v>10978.070257697858</v>
      </c>
      <c r="O530" s="11">
        <v>13952.987360873582</v>
      </c>
      <c r="P530" s="43">
        <v>11630.298747937693</v>
      </c>
      <c r="Q530" s="11">
        <v>10679.071247912219</v>
      </c>
      <c r="R530" s="11">
        <v>8116.0722237636573</v>
      </c>
      <c r="S530" s="11">
        <v>6473.5457234632631</v>
      </c>
      <c r="T530" s="11">
        <v>7285.8175445047664</v>
      </c>
      <c r="U530" s="11">
        <v>5355.5161319189619</v>
      </c>
      <c r="V530" s="11">
        <v>6595.6567032161165</v>
      </c>
      <c r="W530" s="11">
        <v>5940.2075147456144</v>
      </c>
      <c r="X530" s="12">
        <v>0</v>
      </c>
      <c r="Y530" s="12">
        <v>651.45974306882829</v>
      </c>
      <c r="Z530" s="12">
        <v>364.2347125145958</v>
      </c>
      <c r="AA530" s="44">
        <v>232.0401906195585</v>
      </c>
      <c r="AB530" s="45">
        <v>516.0436918436526</v>
      </c>
      <c r="AC530" s="12">
        <v>0</v>
      </c>
      <c r="AD530" s="12">
        <v>13135.142294270503</v>
      </c>
      <c r="AE530" s="12">
        <v>3338.2523448937432</v>
      </c>
      <c r="AF530" s="12">
        <v>5480.5321821881489</v>
      </c>
      <c r="AG530" s="44">
        <v>1128.4755203370612</v>
      </c>
      <c r="AH530" s="45">
        <v>1951.1746885517307</v>
      </c>
      <c r="AI530" s="12">
        <v>0</v>
      </c>
      <c r="AJ530" s="12">
        <v>-12.751969883571503</v>
      </c>
      <c r="AK530" s="12">
        <v>78.733063941234491</v>
      </c>
      <c r="AL530" s="12">
        <v>129.8828477138992</v>
      </c>
      <c r="AM530" s="44">
        <v>162.46844477250661</v>
      </c>
      <c r="AN530" s="45">
        <v>89.999999706352384</v>
      </c>
      <c r="AO530" s="12">
        <v>0</v>
      </c>
      <c r="AP530" s="12">
        <v>-1923.14846853428</v>
      </c>
      <c r="AQ530" s="12">
        <v>11378.207106588696</v>
      </c>
      <c r="AR530" s="12">
        <v>11943.380462803221</v>
      </c>
      <c r="AS530" s="44">
        <v>8238.9744743917563</v>
      </c>
      <c r="AT530" s="45">
        <v>6877.8175445047655</v>
      </c>
      <c r="AU530" s="12">
        <v>0</v>
      </c>
      <c r="AV530" s="12">
        <v>11451.591256964623</v>
      </c>
      <c r="AW530" s="12">
        <v>14032.702492183204</v>
      </c>
      <c r="AX530" s="12">
        <v>10417.453511860434</v>
      </c>
      <c r="AY530" s="44">
        <v>6084.4968360589319</v>
      </c>
      <c r="AZ530" s="45">
        <v>5355.5161298279136</v>
      </c>
      <c r="BA530" s="12">
        <v>0</v>
      </c>
      <c r="BB530" s="12">
        <v>10888.012022716848</v>
      </c>
      <c r="BC530" s="12">
        <v>12030.435596828533</v>
      </c>
      <c r="BD530" s="12">
        <v>8429.1539386291843</v>
      </c>
      <c r="BE530" s="44">
        <v>7162.9152938766656</v>
      </c>
      <c r="BF530" s="45">
        <v>6877.8175545047661</v>
      </c>
      <c r="BG530" s="12">
        <v>0</v>
      </c>
      <c r="BH530" s="12">
        <v>14350.923931588193</v>
      </c>
      <c r="BI530" s="12">
        <v>10758.78637922184</v>
      </c>
      <c r="BJ530" s="12">
        <v>6211.9279874114791</v>
      </c>
      <c r="BK530" s="44">
        <v>5744.5650193232932</v>
      </c>
      <c r="BL530" s="45">
        <v>3404.3414412761826</v>
      </c>
      <c r="BM530" s="12">
        <v>0</v>
      </c>
      <c r="BN530" s="12">
        <v>0</v>
      </c>
      <c r="BO530" s="12">
        <v>91.485033824805996</v>
      </c>
      <c r="BP530" s="12">
        <v>51.149783772664726</v>
      </c>
      <c r="BQ530" s="48">
        <v>32.585597058607398</v>
      </c>
      <c r="BR530" s="49">
        <v>72.468445066154217</v>
      </c>
      <c r="BS530" s="13">
        <v>0</v>
      </c>
      <c r="BT530" s="12">
        <v>82.029038415988651</v>
      </c>
      <c r="BV530" s="14">
        <f>Таблица1[[#This Row],[Lкан_леб,мм]]</f>
        <v>58247.970961584011</v>
      </c>
      <c r="BW530" s="50">
        <f>Таблица1[[#This Row],[угол обхв4]]+Таблица1[[#This Row],[Lдуг 3,мм]]</f>
        <v>13135.142294270503</v>
      </c>
      <c r="BX530" s="54">
        <f>Таблица1[[#This Row],[угол обхв5]]+Таблица1[[#This Row],[Y5, мм]]</f>
        <v>58899.430704652841</v>
      </c>
      <c r="BY530" s="14">
        <f>Таблица1[[#This Row],[угол обхв6]]+Таблица1[[#This Row],[Lдуг 4,мм]]</f>
        <v>16473.394639164246</v>
      </c>
      <c r="BZ530" s="14">
        <f>Таблица1[[#This Row],[Т1]]+Таблица1[[#This Row],[X6, мм]]</f>
        <v>59263.665417167438</v>
      </c>
      <c r="CA530" s="14">
        <f>Таблица1[[#This Row],[Т2]]+Таблица1[[#This Row],[Lдуг 5,мм]]</f>
        <v>21953.926821352394</v>
      </c>
      <c r="CB530" s="14">
        <f>Таблица1[[#This Row],[Т3]]+Таблица1[[#This Row],[Y6, мм]]</f>
        <v>59495.705607787</v>
      </c>
      <c r="CC530" s="14">
        <f>Таблица1[[#This Row],[Т4]]+Таблица1[[#This Row],[Lдуг 6,мм]]</f>
        <v>23082.402341689456</v>
      </c>
      <c r="CD530" s="14">
        <f>Таблица1[[#This Row],[Т5]]+Таблица1[[#This Row],[Lдуг 1,мм]]</f>
        <v>60011.749299630654</v>
      </c>
      <c r="CE530" s="14">
        <f>Таблица1[[#This Row],[Т6]]+Таблица1[[#This Row],[Lпрям1, мм]]</f>
        <v>25033.577030241187</v>
      </c>
      <c r="CF530" s="15">
        <f>Таблица1[[#This Row],[Т7]]+Таблица1[[#This Row],[Lдуг 2,мм]]</f>
        <v>60011.749299630654</v>
      </c>
      <c r="CG530" s="14">
        <f>Таблица1[[#This Row],[Т8]]+Таблица1[[#This Row],[Lпрям2, мм]]</f>
        <v>25033.577030241187</v>
      </c>
      <c r="CH530" s="14">
        <f>Таблица1[[#This Row],[Т9]]-Таблица1[[#This Row],[Т9]]</f>
        <v>0</v>
      </c>
      <c r="CI530" s="50">
        <f>Таблица1[[#This Row],[Т9]]-Таблица1[[#This Row],[Т8]]</f>
        <v>34978.17226938947</v>
      </c>
      <c r="CJ530" s="54">
        <f>Таблица1[[#This Row],[Т9]]-Таблица1[[#This Row],[Т7]]</f>
        <v>0</v>
      </c>
      <c r="CK530" s="14">
        <f>Таблица1[[#This Row],[Т9]]-Таблица1[[#This Row],[Т6]]</f>
        <v>36929.346957941198</v>
      </c>
      <c r="CL530" s="14">
        <f>Таблица1[[#This Row],[Т9]]-Таблица1[[#This Row],[Т5]]</f>
        <v>516.04369184365351</v>
      </c>
      <c r="CM530" s="14">
        <f>Таблица1[[#This Row],[Т9]]-Таблица1[[#This Row],[Т4]]</f>
        <v>38057.822478278264</v>
      </c>
      <c r="CN530" s="14">
        <f>Таблица1[[#This Row],[Т9]]-Таблица1[[#This Row],[Т3]]</f>
        <v>748.08388246321556</v>
      </c>
      <c r="CO530" s="14">
        <f>Таблица1[[#This Row],[Т9]]-Таблица1[[#This Row],[Т2]]</f>
        <v>43538.354660466408</v>
      </c>
      <c r="CP530" s="14">
        <f>Таблица1[[#This Row],[Т9]]-Таблица1[[#This Row],[Т1]]</f>
        <v>1112.3185949778126</v>
      </c>
      <c r="CQ530" s="14">
        <f>Таблица1[[#This Row],[Т9]]-Таблица1[[#This Row],[угол обхв6]]</f>
        <v>46876.607005360151</v>
      </c>
      <c r="CR530" s="14">
        <f>Таблица1[[#This Row],[Т9]]-Таблица1[[#This Row],[угол обхв5]]</f>
        <v>1763.7783380466426</v>
      </c>
      <c r="CS530" s="14">
        <f>Таблица1[[#This Row],[Т9]]-Таблица1[[#This Row],[угол обхв4]]</f>
        <v>60011.749299630654</v>
      </c>
      <c r="CT530" s="14">
        <f>Таблица1[[#This Row],[Lкан_прям, мм]]+Таблица1[[#This Row],[Lкан_дуг, мм]]+Таблица1[[#This Row],[Lкан_леб,мм]]</f>
        <v>85045.326329871838</v>
      </c>
      <c r="CU530" s="16">
        <f>Таблица1[[#This Row],[Lкан_леб,мм]]</f>
        <v>58247.970961584011</v>
      </c>
      <c r="CV530" s="14">
        <f>2534431-(Таблица1[[#This Row],[Т23]]+Таблица1[[#This Row],[угол обхв3]])</f>
        <v>2449303.6446317122</v>
      </c>
      <c r="CW530" s="50">
        <f>SUM(X530:AC530,AD530:AI530)-Таблица1[[#This Row],[lподв_min, мм]]</f>
        <v>24846.180677645039</v>
      </c>
      <c r="CX530" s="17">
        <f>CW969-Таблица1[[#This Row],[Суммарная длина каната]]</f>
        <v>-2425873.3875474352</v>
      </c>
    </row>
    <row r="531" spans="1:102" x14ac:dyDescent="0.25">
      <c r="A531" s="21">
        <v>530</v>
      </c>
      <c r="B531" s="10">
        <v>12.803877551020404</v>
      </c>
      <c r="C531" s="10">
        <v>47.936734693877547</v>
      </c>
      <c r="D531" s="11">
        <v>7638.9891809023084</v>
      </c>
      <c r="E531" s="11">
        <v>5193.4412099347337</v>
      </c>
      <c r="F531" s="11">
        <v>7019.2115148336234</v>
      </c>
      <c r="G531" s="11">
        <v>5846.7134691364026</v>
      </c>
      <c r="H531" s="11">
        <v>7230.9886909023089</v>
      </c>
      <c r="I531" s="11">
        <v>3190.1883110623139</v>
      </c>
      <c r="J531" s="11">
        <v>2003.2528988724193</v>
      </c>
      <c r="K531" s="11">
        <v>25071.803416791343</v>
      </c>
      <c r="L531" s="11">
        <v>1725.551951496481</v>
      </c>
      <c r="M531" s="11">
        <v>58247.970961584011</v>
      </c>
      <c r="N531" s="11">
        <v>10978.070257697858</v>
      </c>
      <c r="O531" s="11">
        <v>13952.987360873582</v>
      </c>
      <c r="P531" s="43">
        <v>11729.407771161606</v>
      </c>
      <c r="Q531" s="11">
        <v>10714.603384374203</v>
      </c>
      <c r="R531" s="11">
        <v>8415.9768787874527</v>
      </c>
      <c r="S531" s="11">
        <v>6349.1241756892459</v>
      </c>
      <c r="T531" s="11">
        <v>7638.9891809023084</v>
      </c>
      <c r="U531" s="11">
        <v>5193.4412099347337</v>
      </c>
      <c r="V531" s="11">
        <v>6922.2050270938116</v>
      </c>
      <c r="W531" s="11">
        <v>5745.1716485087136</v>
      </c>
      <c r="X531" s="12">
        <v>0</v>
      </c>
      <c r="Y531" s="12">
        <v>638.67651391338131</v>
      </c>
      <c r="Z531" s="12">
        <v>357.90474842214564</v>
      </c>
      <c r="AA531" s="44">
        <v>232.0401906195587</v>
      </c>
      <c r="AB531" s="45">
        <v>496.93049854139508</v>
      </c>
      <c r="AC531" s="12">
        <v>0</v>
      </c>
      <c r="AD531" s="12">
        <v>13135.142294270503</v>
      </c>
      <c r="AE531" s="12">
        <v>3324.4005231599008</v>
      </c>
      <c r="AF531" s="12">
        <v>5480.5321821881507</v>
      </c>
      <c r="AG531" s="44">
        <v>1128.4755203370605</v>
      </c>
      <c r="AH531" s="45">
        <v>2003.2528968357294</v>
      </c>
      <c r="AI531" s="12">
        <v>0</v>
      </c>
      <c r="AJ531" s="12">
        <v>-12.751969883571503</v>
      </c>
      <c r="AK531" s="12">
        <v>76.937904433499938</v>
      </c>
      <c r="AL531" s="12">
        <v>127.19876608124615</v>
      </c>
      <c r="AM531" s="44">
        <v>159.78436313985358</v>
      </c>
      <c r="AN531" s="45">
        <v>89.999999713986284</v>
      </c>
      <c r="AO531" s="12">
        <v>0</v>
      </c>
      <c r="AP531" s="12">
        <v>-1923.14846853428</v>
      </c>
      <c r="AQ531" s="12">
        <v>11375.513542045517</v>
      </c>
      <c r="AR531" s="12">
        <v>12054.397290050323</v>
      </c>
      <c r="AS531" s="44">
        <v>8556.963039173781</v>
      </c>
      <c r="AT531" s="45">
        <v>7230.9891809023084</v>
      </c>
      <c r="AU531" s="12">
        <v>0</v>
      </c>
      <c r="AV531" s="12">
        <v>11451.591256964623</v>
      </c>
      <c r="AW531" s="12">
        <v>14045.198183052684</v>
      </c>
      <c r="AX531" s="12">
        <v>10467.93394440954</v>
      </c>
      <c r="AY531" s="44">
        <v>5966.2574853393007</v>
      </c>
      <c r="AZ531" s="45">
        <v>5193.4412078980458</v>
      </c>
      <c r="BA531" s="12">
        <v>0</v>
      </c>
      <c r="BB531" s="12">
        <v>10888.012022716848</v>
      </c>
      <c r="BC531" s="12">
        <v>12126.851055509265</v>
      </c>
      <c r="BD531" s="12">
        <v>8740.9663976761694</v>
      </c>
      <c r="BE531" s="44">
        <v>7498.0030205159801</v>
      </c>
      <c r="BF531" s="45">
        <v>7230.9891909023081</v>
      </c>
      <c r="BG531" s="12">
        <v>0</v>
      </c>
      <c r="BH531" s="12">
        <v>14350.923931588193</v>
      </c>
      <c r="BI531" s="12">
        <v>10806.814206553303</v>
      </c>
      <c r="BJ531" s="12">
        <v>6102.4547357245838</v>
      </c>
      <c r="BK531" s="44">
        <v>5576.3079002846789</v>
      </c>
      <c r="BL531" s="45">
        <v>3190.1883110623166</v>
      </c>
      <c r="BM531" s="12">
        <v>0</v>
      </c>
      <c r="BN531" s="12">
        <v>0</v>
      </c>
      <c r="BO531" s="12">
        <v>89.689874317071443</v>
      </c>
      <c r="BP531" s="12">
        <v>50.260861647746218</v>
      </c>
      <c r="BQ531" s="48">
        <v>32.585597058607419</v>
      </c>
      <c r="BR531" s="49">
        <v>69.784363425867284</v>
      </c>
      <c r="BS531" s="13">
        <v>0</v>
      </c>
      <c r="BT531" s="12">
        <v>82.029038415988651</v>
      </c>
      <c r="BV531" s="14">
        <f>Таблица1[[#This Row],[Lкан_леб,мм]]</f>
        <v>58247.970961584011</v>
      </c>
      <c r="BW531" s="50">
        <f>Таблица1[[#This Row],[угол обхв4]]+Таблица1[[#This Row],[Lдуг 3,мм]]</f>
        <v>13135.142294270503</v>
      </c>
      <c r="BX531" s="54">
        <f>Таблица1[[#This Row],[угол обхв5]]+Таблица1[[#This Row],[Y5, мм]]</f>
        <v>58886.64747549739</v>
      </c>
      <c r="BY531" s="14">
        <f>Таблица1[[#This Row],[угол обхв6]]+Таблица1[[#This Row],[Lдуг 4,мм]]</f>
        <v>16459.542817430403</v>
      </c>
      <c r="BZ531" s="14">
        <f>Таблица1[[#This Row],[Т1]]+Таблица1[[#This Row],[X6, мм]]</f>
        <v>59244.552223919534</v>
      </c>
      <c r="CA531" s="14">
        <f>Таблица1[[#This Row],[Т2]]+Таблица1[[#This Row],[Lдуг 5,мм]]</f>
        <v>21940.074999618555</v>
      </c>
      <c r="CB531" s="14">
        <f>Таблица1[[#This Row],[Т3]]+Таблица1[[#This Row],[Y6, мм]]</f>
        <v>59476.592414539096</v>
      </c>
      <c r="CC531" s="14">
        <f>Таблица1[[#This Row],[Т4]]+Таблица1[[#This Row],[Lдуг 6,мм]]</f>
        <v>23068.550519955614</v>
      </c>
      <c r="CD531" s="14">
        <f>Таблица1[[#This Row],[Т5]]+Таблица1[[#This Row],[Lдуг 1,мм]]</f>
        <v>59973.522913080495</v>
      </c>
      <c r="CE531" s="14">
        <f>Таблица1[[#This Row],[Т6]]+Таблица1[[#This Row],[Lпрям1, мм]]</f>
        <v>25071.803416791343</v>
      </c>
      <c r="CF531" s="15">
        <f>Таблица1[[#This Row],[Т7]]+Таблица1[[#This Row],[Lдуг 2,мм]]</f>
        <v>59973.522913080495</v>
      </c>
      <c r="CG531" s="14">
        <f>Таблица1[[#This Row],[Т8]]+Таблица1[[#This Row],[Lпрям2, мм]]</f>
        <v>25071.803416791343</v>
      </c>
      <c r="CH531" s="14">
        <f>Таблица1[[#This Row],[Т9]]-Таблица1[[#This Row],[Т9]]</f>
        <v>0</v>
      </c>
      <c r="CI531" s="50">
        <f>Таблица1[[#This Row],[Т9]]-Таблица1[[#This Row],[Т8]]</f>
        <v>34901.719496289152</v>
      </c>
      <c r="CJ531" s="54">
        <f>Таблица1[[#This Row],[Т9]]-Таблица1[[#This Row],[Т7]]</f>
        <v>0</v>
      </c>
      <c r="CK531" s="14">
        <f>Таблица1[[#This Row],[Т9]]-Таблица1[[#This Row],[Т6]]</f>
        <v>36904.972393124881</v>
      </c>
      <c r="CL531" s="14">
        <f>Таблица1[[#This Row],[Т9]]-Таблица1[[#This Row],[Т5]]</f>
        <v>496.93049854139826</v>
      </c>
      <c r="CM531" s="14">
        <f>Таблица1[[#This Row],[Т9]]-Таблица1[[#This Row],[Т4]]</f>
        <v>38033.44791346194</v>
      </c>
      <c r="CN531" s="14">
        <f>Таблица1[[#This Row],[Т9]]-Таблица1[[#This Row],[Т3]]</f>
        <v>728.97068916096032</v>
      </c>
      <c r="CO531" s="14">
        <f>Таблица1[[#This Row],[Т9]]-Таблица1[[#This Row],[Т2]]</f>
        <v>43513.980095650091</v>
      </c>
      <c r="CP531" s="14">
        <f>Таблица1[[#This Row],[Т9]]-Таблица1[[#This Row],[Т1]]</f>
        <v>1086.8754375831049</v>
      </c>
      <c r="CQ531" s="14">
        <f>Таблица1[[#This Row],[Т9]]-Таблица1[[#This Row],[угол обхв6]]</f>
        <v>46838.380618809992</v>
      </c>
      <c r="CR531" s="14">
        <f>Таблица1[[#This Row],[Т9]]-Таблица1[[#This Row],[угол обхв5]]</f>
        <v>1725.5519514964835</v>
      </c>
      <c r="CS531" s="14">
        <f>Таблица1[[#This Row],[Т9]]-Таблица1[[#This Row],[угол обхв4]]</f>
        <v>59973.522913080495</v>
      </c>
      <c r="CT531" s="14">
        <f>Таблица1[[#This Row],[Lкан_прям, мм]]+Таблица1[[#This Row],[Lкан_дуг, мм]]+Таблица1[[#This Row],[Lкан_леб,мм]]</f>
        <v>85045.326329871838</v>
      </c>
      <c r="CU531" s="16">
        <f>Таблица1[[#This Row],[Lкан_леб,мм]]</f>
        <v>58247.970961584011</v>
      </c>
      <c r="CV531" s="14">
        <f>2534431-(Таблица1[[#This Row],[Т23]]+Таблица1[[#This Row],[угол обхв3]])</f>
        <v>2449303.6446317122</v>
      </c>
      <c r="CW531" s="50">
        <f>SUM(X531:AC531,AD531:AI531)-Таблица1[[#This Row],[lподв_min, мм]]</f>
        <v>24794.102469415408</v>
      </c>
      <c r="CX531" s="17">
        <f>CW970-Таблица1[[#This Row],[Суммарная длина каната]]</f>
        <v>-2425919.0566552593</v>
      </c>
    </row>
    <row r="532" spans="1:102" x14ac:dyDescent="0.25">
      <c r="A532" s="21">
        <v>531</v>
      </c>
      <c r="B532" s="10">
        <v>12.803877551020404</v>
      </c>
      <c r="C532" s="10">
        <v>50.620816326530601</v>
      </c>
      <c r="D532" s="11">
        <v>7999.3631562162254</v>
      </c>
      <c r="E532" s="11">
        <v>5048.0827461001263</v>
      </c>
      <c r="F532" s="11">
        <v>7349.6733929103984</v>
      </c>
      <c r="G532" s="11">
        <v>5671.6147913517061</v>
      </c>
      <c r="H532" s="11">
        <v>7591.3626662162251</v>
      </c>
      <c r="I532" s="11">
        <v>2991.1375368487884</v>
      </c>
      <c r="J532" s="11">
        <v>2056.9452092513384</v>
      </c>
      <c r="K532" s="11">
        <v>25110.029803340309</v>
      </c>
      <c r="L532" s="11">
        <v>1687.3255649475238</v>
      </c>
      <c r="M532" s="11">
        <v>58247.970961584011</v>
      </c>
      <c r="N532" s="11">
        <v>10978.070257697858</v>
      </c>
      <c r="O532" s="11">
        <v>13952.987360873582</v>
      </c>
      <c r="P532" s="43">
        <v>11826.744132334914</v>
      </c>
      <c r="Q532" s="11">
        <v>10754.737708829583</v>
      </c>
      <c r="R532" s="11">
        <v>8721.3790434574694</v>
      </c>
      <c r="S532" s="11">
        <v>6238.8833417378837</v>
      </c>
      <c r="T532" s="11">
        <v>7999.3631562162254</v>
      </c>
      <c r="U532" s="11">
        <v>5048.0827461001263</v>
      </c>
      <c r="V532" s="11">
        <v>7257.5284234190804</v>
      </c>
      <c r="W532" s="11">
        <v>5565.6416598633696</v>
      </c>
      <c r="X532" s="12">
        <v>0</v>
      </c>
      <c r="Y532" s="12">
        <v>625.86469561922615</v>
      </c>
      <c r="Z532" s="12">
        <v>351.60337346840362</v>
      </c>
      <c r="AA532" s="44">
        <v>232.04019061955907</v>
      </c>
      <c r="AB532" s="45">
        <v>477.81730524033486</v>
      </c>
      <c r="AC532" s="12">
        <v>0</v>
      </c>
      <c r="AD532" s="12">
        <v>13135.142294270503</v>
      </c>
      <c r="AE532" s="12">
        <v>3308.9345992767862</v>
      </c>
      <c r="AF532" s="12">
        <v>5480.5321821881489</v>
      </c>
      <c r="AG532" s="44">
        <v>1128.4755203370594</v>
      </c>
      <c r="AH532" s="45">
        <v>2056.9452072678123</v>
      </c>
      <c r="AI532" s="12">
        <v>0</v>
      </c>
      <c r="AJ532" s="12">
        <v>-12.751969883571503</v>
      </c>
      <c r="AK532" s="12">
        <v>75.138730129226445</v>
      </c>
      <c r="AL532" s="12">
        <v>124.5146844485931</v>
      </c>
      <c r="AM532" s="44">
        <v>157.10028150720058</v>
      </c>
      <c r="AN532" s="45">
        <v>89.999999721452099</v>
      </c>
      <c r="AO532" s="12">
        <v>0</v>
      </c>
      <c r="AP532" s="12">
        <v>-1923.14846853428</v>
      </c>
      <c r="AQ532" s="12">
        <v>11372.422523928552</v>
      </c>
      <c r="AR532" s="12">
        <v>12162.928378777528</v>
      </c>
      <c r="AS532" s="44">
        <v>8880.1397685074153</v>
      </c>
      <c r="AT532" s="45">
        <v>7591.3631562162254</v>
      </c>
      <c r="AU532" s="12">
        <v>0</v>
      </c>
      <c r="AV532" s="12">
        <v>11451.591256964623</v>
      </c>
      <c r="AW532" s="12">
        <v>14057.630994787531</v>
      </c>
      <c r="AX532" s="12">
        <v>10523.557795247516</v>
      </c>
      <c r="AY532" s="44">
        <v>5863.0389162349702</v>
      </c>
      <c r="AZ532" s="45">
        <v>5048.082744116603</v>
      </c>
      <c r="BA532" s="12">
        <v>0</v>
      </c>
      <c r="BB532" s="12">
        <v>10888.012022716848</v>
      </c>
      <c r="BC532" s="12">
        <v>12221.096398565607</v>
      </c>
      <c r="BD532" s="12">
        <v>9057.563289900083</v>
      </c>
      <c r="BE532" s="44">
        <v>7840.6024311662786</v>
      </c>
      <c r="BF532" s="45">
        <v>7591.3631662162252</v>
      </c>
      <c r="BG532" s="12">
        <v>0</v>
      </c>
      <c r="BH532" s="12">
        <v>14350.923931588193</v>
      </c>
      <c r="BI532" s="12">
        <v>10859.381342743533</v>
      </c>
      <c r="BJ532" s="12">
        <v>6007.7034281558163</v>
      </c>
      <c r="BK532" s="44">
        <v>5423.9271716030398</v>
      </c>
      <c r="BL532" s="45">
        <v>2991.1375368487902</v>
      </c>
      <c r="BM532" s="12">
        <v>0</v>
      </c>
      <c r="BN532" s="12">
        <v>0</v>
      </c>
      <c r="BO532" s="12">
        <v>87.89070001279795</v>
      </c>
      <c r="BP532" s="12">
        <v>49.375954319366656</v>
      </c>
      <c r="BQ532" s="48">
        <v>32.585597058607476</v>
      </c>
      <c r="BR532" s="49">
        <v>67.100281785748479</v>
      </c>
      <c r="BS532" s="13">
        <v>0</v>
      </c>
      <c r="BT532" s="12">
        <v>82.029038415988651</v>
      </c>
      <c r="BV532" s="14">
        <f>Таблица1[[#This Row],[Lкан_леб,мм]]</f>
        <v>58247.970961584011</v>
      </c>
      <c r="BW532" s="50">
        <f>Таблица1[[#This Row],[угол обхв4]]+Таблица1[[#This Row],[Lдуг 3,мм]]</f>
        <v>13135.142294270503</v>
      </c>
      <c r="BX532" s="54">
        <f>Таблица1[[#This Row],[угол обхв5]]+Таблица1[[#This Row],[Y5, мм]]</f>
        <v>58873.835657203235</v>
      </c>
      <c r="BY532" s="14">
        <f>Таблица1[[#This Row],[угол обхв6]]+Таблица1[[#This Row],[Lдуг 4,мм]]</f>
        <v>16444.076893547288</v>
      </c>
      <c r="BZ532" s="14">
        <f>Таблица1[[#This Row],[Т1]]+Таблица1[[#This Row],[X6, мм]]</f>
        <v>59225.439030671638</v>
      </c>
      <c r="CA532" s="14">
        <f>Таблица1[[#This Row],[Т2]]+Таблица1[[#This Row],[Lдуг 5,мм]]</f>
        <v>21924.609075735436</v>
      </c>
      <c r="CB532" s="14">
        <f>Таблица1[[#This Row],[Т3]]+Таблица1[[#This Row],[Y6, мм]]</f>
        <v>59457.4792212912</v>
      </c>
      <c r="CC532" s="14">
        <f>Таблица1[[#This Row],[Т4]]+Таблица1[[#This Row],[Lдуг 6,мм]]</f>
        <v>23053.084596072495</v>
      </c>
      <c r="CD532" s="14">
        <f>Таблица1[[#This Row],[Т5]]+Таблица1[[#This Row],[Lдуг 1,мм]]</f>
        <v>59935.296526531536</v>
      </c>
      <c r="CE532" s="14">
        <f>Таблица1[[#This Row],[Т6]]+Таблица1[[#This Row],[Lпрям1, мм]]</f>
        <v>25110.029803340309</v>
      </c>
      <c r="CF532" s="15">
        <f>Таблица1[[#This Row],[Т7]]+Таблица1[[#This Row],[Lдуг 2,мм]]</f>
        <v>59935.296526531536</v>
      </c>
      <c r="CG532" s="14">
        <f>Таблица1[[#This Row],[Т8]]+Таблица1[[#This Row],[Lпрям2, мм]]</f>
        <v>25110.029803340309</v>
      </c>
      <c r="CH532" s="14">
        <f>Таблица1[[#This Row],[Т9]]-Таблица1[[#This Row],[Т9]]</f>
        <v>0</v>
      </c>
      <c r="CI532" s="50">
        <f>Таблица1[[#This Row],[Т9]]-Таблица1[[#This Row],[Т8]]</f>
        <v>34825.266723191227</v>
      </c>
      <c r="CJ532" s="54">
        <f>Таблица1[[#This Row],[Т9]]-Таблица1[[#This Row],[Т7]]</f>
        <v>0</v>
      </c>
      <c r="CK532" s="14">
        <f>Таблица1[[#This Row],[Т9]]-Таблица1[[#This Row],[Т6]]</f>
        <v>36882.211930459045</v>
      </c>
      <c r="CL532" s="14">
        <f>Таблица1[[#This Row],[Т9]]-Таблица1[[#This Row],[Т5]]</f>
        <v>477.81730524033628</v>
      </c>
      <c r="CM532" s="14">
        <f>Таблица1[[#This Row],[Т9]]-Таблица1[[#This Row],[Т4]]</f>
        <v>38010.687450796104</v>
      </c>
      <c r="CN532" s="14">
        <f>Таблица1[[#This Row],[Т9]]-Таблица1[[#This Row],[Т3]]</f>
        <v>709.85749585989834</v>
      </c>
      <c r="CO532" s="14">
        <f>Таблица1[[#This Row],[Т9]]-Таблица1[[#This Row],[Т2]]</f>
        <v>43491.219632984248</v>
      </c>
      <c r="CP532" s="14">
        <f>Таблица1[[#This Row],[Т9]]-Таблица1[[#This Row],[Т1]]</f>
        <v>1061.4608693283008</v>
      </c>
      <c r="CQ532" s="14">
        <f>Таблица1[[#This Row],[Т9]]-Таблица1[[#This Row],[угол обхв6]]</f>
        <v>46800.154232261033</v>
      </c>
      <c r="CR532" s="14">
        <f>Таблица1[[#This Row],[Т9]]-Таблица1[[#This Row],[угол обхв5]]</f>
        <v>1687.325564947525</v>
      </c>
      <c r="CS532" s="14">
        <f>Таблица1[[#This Row],[Т9]]-Таблица1[[#This Row],[угол обхв4]]</f>
        <v>59935.296526531536</v>
      </c>
      <c r="CT532" s="14">
        <f>Таблица1[[#This Row],[Lкан_прям, мм]]+Таблица1[[#This Row],[Lкан_дуг, мм]]+Таблица1[[#This Row],[Lкан_леб,мм]]</f>
        <v>85045.326329871838</v>
      </c>
      <c r="CU532" s="16">
        <f>Таблица1[[#This Row],[Lкан_леб,мм]]</f>
        <v>58247.970961584011</v>
      </c>
      <c r="CV532" s="14">
        <f>2534431-(Таблица1[[#This Row],[Т23]]+Таблица1[[#This Row],[угол обхв3]])</f>
        <v>2449303.6446317122</v>
      </c>
      <c r="CW532" s="50">
        <f>SUM(X532:AC532,AD532:AI532)-Таблица1[[#This Row],[lподв_min, мм]]</f>
        <v>24740.410159036495</v>
      </c>
      <c r="CX532" s="17">
        <f>CW971-Таблица1[[#This Row],[Суммарная длина каната]]</f>
        <v>-2425929.737127285</v>
      </c>
    </row>
    <row r="533" spans="1:102" x14ac:dyDescent="0.25">
      <c r="A533" s="21">
        <v>532</v>
      </c>
      <c r="B533" s="10">
        <v>12.803877551020404</v>
      </c>
      <c r="C533" s="10">
        <v>53.304897959183663</v>
      </c>
      <c r="D533" s="11">
        <v>8366.1487550941529</v>
      </c>
      <c r="E533" s="11">
        <v>4919.7596790089992</v>
      </c>
      <c r="F533" s="11">
        <v>7687.9724127775562</v>
      </c>
      <c r="G533" s="11">
        <v>5512.18338609885</v>
      </c>
      <c r="H533" s="11">
        <v>7958.1482650941534</v>
      </c>
      <c r="I533" s="11">
        <v>2807.5194972697013</v>
      </c>
      <c r="J533" s="11">
        <v>2112.2401817392979</v>
      </c>
      <c r="K533" s="11">
        <v>25148.256189888027</v>
      </c>
      <c r="L533" s="11">
        <v>1649.0991783998033</v>
      </c>
      <c r="M533" s="11">
        <v>58247.970961584011</v>
      </c>
      <c r="N533" s="11">
        <v>10978.070257697858</v>
      </c>
      <c r="O533" s="11">
        <v>13952.987360873582</v>
      </c>
      <c r="P533" s="43">
        <v>11922.094260666177</v>
      </c>
      <c r="Q533" s="11">
        <v>10799.386160461891</v>
      </c>
      <c r="R533" s="11">
        <v>9031.6086189408525</v>
      </c>
      <c r="S533" s="11">
        <v>6143.0651067780136</v>
      </c>
      <c r="T533" s="11">
        <v>8366.1487550941529</v>
      </c>
      <c r="U533" s="11">
        <v>4919.7596790089992</v>
      </c>
      <c r="V533" s="11">
        <v>7600.891141622672</v>
      </c>
      <c r="W533" s="11">
        <v>5402.0114649299348</v>
      </c>
      <c r="X533" s="12">
        <v>0</v>
      </c>
      <c r="Y533" s="12">
        <v>613.02070428952027</v>
      </c>
      <c r="Z533" s="12">
        <v>345.33417155021232</v>
      </c>
      <c r="AA533" s="44">
        <v>232.0401906195587</v>
      </c>
      <c r="AB533" s="45">
        <v>458.70411194051184</v>
      </c>
      <c r="AC533" s="12">
        <v>0</v>
      </c>
      <c r="AD533" s="12">
        <v>13135.142294270503</v>
      </c>
      <c r="AE533" s="12">
        <v>3291.8660132846217</v>
      </c>
      <c r="AF533" s="12">
        <v>5480.5321821881489</v>
      </c>
      <c r="AG533" s="44">
        <v>1128.4755203370594</v>
      </c>
      <c r="AH533" s="45">
        <v>2112.2401798076967</v>
      </c>
      <c r="AI533" s="12">
        <v>0</v>
      </c>
      <c r="AJ533" s="12">
        <v>-12.751969883571503</v>
      </c>
      <c r="AK533" s="12">
        <v>73.335037738798079</v>
      </c>
      <c r="AL533" s="12">
        <v>121.83060281594003</v>
      </c>
      <c r="AM533" s="44">
        <v>154.41619987454746</v>
      </c>
      <c r="AN533" s="45">
        <v>89.999999728744015</v>
      </c>
      <c r="AO533" s="12">
        <v>0</v>
      </c>
      <c r="AP533" s="12">
        <v>-1923.14846853428</v>
      </c>
      <c r="AQ533" s="12">
        <v>11368.933459473235</v>
      </c>
      <c r="AR533" s="12">
        <v>12268.735595257251</v>
      </c>
      <c r="AS533" s="44">
        <v>9207.7955634595673</v>
      </c>
      <c r="AT533" s="45">
        <v>7958.1487550941529</v>
      </c>
      <c r="AU533" s="12">
        <v>0</v>
      </c>
      <c r="AV533" s="12">
        <v>11451.591256964623</v>
      </c>
      <c r="AW533" s="12">
        <v>14069.991452673406</v>
      </c>
      <c r="AX533" s="12">
        <v>10584.20301717943</v>
      </c>
      <c r="AY533" s="44">
        <v>5775.0676059968819</v>
      </c>
      <c r="AZ533" s="45">
        <v>4919.7596770773998</v>
      </c>
      <c r="BA533" s="12">
        <v>0</v>
      </c>
      <c r="BB533" s="12">
        <v>10888.012022716848</v>
      </c>
      <c r="BC533" s="12">
        <v>12312.957462441555</v>
      </c>
      <c r="BD533" s="12">
        <v>9378.2499535319257</v>
      </c>
      <c r="BE533" s="44">
        <v>8189.961810575438</v>
      </c>
      <c r="BF533" s="45">
        <v>7958.1487650941526</v>
      </c>
      <c r="BG533" s="12">
        <v>0</v>
      </c>
      <c r="BH533" s="12">
        <v>14350.923931588193</v>
      </c>
      <c r="BI533" s="12">
        <v>10916.390252261715</v>
      </c>
      <c r="BJ533" s="12">
        <v>5927.8819634955526</v>
      </c>
      <c r="BK533" s="44">
        <v>5287.757179790131</v>
      </c>
      <c r="BL533" s="45">
        <v>2807.5194972697036</v>
      </c>
      <c r="BM533" s="12">
        <v>0</v>
      </c>
      <c r="BN533" s="12">
        <v>0</v>
      </c>
      <c r="BO533" s="12">
        <v>86.087007622369583</v>
      </c>
      <c r="BP533" s="12">
        <v>48.49556507714194</v>
      </c>
      <c r="BQ533" s="48">
        <v>32.585597058607419</v>
      </c>
      <c r="BR533" s="49">
        <v>64.41620014580343</v>
      </c>
      <c r="BS533" s="13">
        <v>0</v>
      </c>
      <c r="BT533" s="12">
        <v>82.029038415988651</v>
      </c>
      <c r="BV533" s="14">
        <f>Таблица1[[#This Row],[Lкан_леб,мм]]</f>
        <v>58247.970961584011</v>
      </c>
      <c r="BW533" s="50">
        <f>Таблица1[[#This Row],[угол обхв4]]+Таблица1[[#This Row],[Lдуг 3,мм]]</f>
        <v>13135.142294270503</v>
      </c>
      <c r="BX533" s="54">
        <f>Таблица1[[#This Row],[угол обхв5]]+Таблица1[[#This Row],[Y5, мм]]</f>
        <v>58860.991665873531</v>
      </c>
      <c r="BY533" s="14">
        <f>Таблица1[[#This Row],[угол обхв6]]+Таблица1[[#This Row],[Lдуг 4,мм]]</f>
        <v>16427.008307555123</v>
      </c>
      <c r="BZ533" s="14">
        <f>Таблица1[[#This Row],[Т1]]+Таблица1[[#This Row],[X6, мм]]</f>
        <v>59206.325837423741</v>
      </c>
      <c r="CA533" s="14">
        <f>Таблица1[[#This Row],[Т2]]+Таблица1[[#This Row],[Lдуг 5,мм]]</f>
        <v>21907.540489743271</v>
      </c>
      <c r="CB533" s="14">
        <f>Таблица1[[#This Row],[Т3]]+Таблица1[[#This Row],[Y6, мм]]</f>
        <v>59438.366028043303</v>
      </c>
      <c r="CC533" s="14">
        <f>Таблица1[[#This Row],[Т4]]+Таблица1[[#This Row],[Lдуг 6,мм]]</f>
        <v>23036.01601008033</v>
      </c>
      <c r="CD533" s="14">
        <f>Таблица1[[#This Row],[Т5]]+Таблица1[[#This Row],[Lдуг 1,мм]]</f>
        <v>59897.070139983814</v>
      </c>
      <c r="CE533" s="14">
        <f>Таблица1[[#This Row],[Т6]]+Таблица1[[#This Row],[Lпрям1, мм]]</f>
        <v>25148.256189888027</v>
      </c>
      <c r="CF533" s="15">
        <f>Таблица1[[#This Row],[Т7]]+Таблица1[[#This Row],[Lдуг 2,мм]]</f>
        <v>59897.070139983814</v>
      </c>
      <c r="CG533" s="14">
        <f>Таблица1[[#This Row],[Т8]]+Таблица1[[#This Row],[Lпрям2, мм]]</f>
        <v>25148.256189888027</v>
      </c>
      <c r="CH533" s="14">
        <f>Таблица1[[#This Row],[Т9]]-Таблица1[[#This Row],[Т9]]</f>
        <v>0</v>
      </c>
      <c r="CI533" s="50">
        <f>Таблица1[[#This Row],[Т9]]-Таблица1[[#This Row],[Т8]]</f>
        <v>34748.813950095791</v>
      </c>
      <c r="CJ533" s="54">
        <f>Таблица1[[#This Row],[Т9]]-Таблица1[[#This Row],[Т7]]</f>
        <v>0</v>
      </c>
      <c r="CK533" s="14">
        <f>Таблица1[[#This Row],[Т9]]-Таблица1[[#This Row],[Т6]]</f>
        <v>36861.054129903481</v>
      </c>
      <c r="CL533" s="14">
        <f>Таблица1[[#This Row],[Т9]]-Таблица1[[#This Row],[Т5]]</f>
        <v>458.70411194051121</v>
      </c>
      <c r="CM533" s="14">
        <f>Таблица1[[#This Row],[Т9]]-Таблица1[[#This Row],[Т4]]</f>
        <v>37989.52965024054</v>
      </c>
      <c r="CN533" s="14">
        <f>Таблица1[[#This Row],[Т9]]-Таблица1[[#This Row],[Т3]]</f>
        <v>690.74430256007327</v>
      </c>
      <c r="CO533" s="14">
        <f>Таблица1[[#This Row],[Т9]]-Таблица1[[#This Row],[Т2]]</f>
        <v>43470.061832428692</v>
      </c>
      <c r="CP533" s="14">
        <f>Таблица1[[#This Row],[Т9]]-Таблица1[[#This Row],[Т1]]</f>
        <v>1036.0784741102834</v>
      </c>
      <c r="CQ533" s="14">
        <f>Таблица1[[#This Row],[Т9]]-Таблица1[[#This Row],[угол обхв6]]</f>
        <v>46761.927845713311</v>
      </c>
      <c r="CR533" s="14">
        <f>Таблица1[[#This Row],[Т9]]-Таблица1[[#This Row],[угол обхв5]]</f>
        <v>1649.0991783998033</v>
      </c>
      <c r="CS533" s="14">
        <f>Таблица1[[#This Row],[Т9]]-Таблица1[[#This Row],[угол обхв4]]</f>
        <v>59897.070139983814</v>
      </c>
      <c r="CT533" s="14">
        <f>Таблица1[[#This Row],[Lкан_прям, мм]]+Таблица1[[#This Row],[Lкан_дуг, мм]]+Таблица1[[#This Row],[Lкан_леб,мм]]</f>
        <v>85045.326329871838</v>
      </c>
      <c r="CU533" s="16">
        <f>Таблица1[[#This Row],[Lкан_леб,мм]]</f>
        <v>58247.970961584011</v>
      </c>
      <c r="CV533" s="14">
        <f>2534431-(Таблица1[[#This Row],[Т23]]+Таблица1[[#This Row],[угол обхв3]])</f>
        <v>2449303.6446317122</v>
      </c>
      <c r="CW533" s="50">
        <f>SUM(X533:AC533,AD533:AI533)-Таблица1[[#This Row],[lподв_min, мм]]</f>
        <v>24685.115186548534</v>
      </c>
      <c r="CX533" s="17">
        <f>CW972-Таблица1[[#This Row],[Суммарная длина каната]]</f>
        <v>-2425965.7111502495</v>
      </c>
    </row>
    <row r="534" spans="1:102" x14ac:dyDescent="0.25">
      <c r="A534" s="21">
        <v>533</v>
      </c>
      <c r="B534" s="10">
        <v>12.803877551020404</v>
      </c>
      <c r="C534" s="10">
        <v>55.988979591836724</v>
      </c>
      <c r="D534" s="11">
        <v>8738.5411941057464</v>
      </c>
      <c r="E534" s="11">
        <v>4808.7535690018949</v>
      </c>
      <c r="F534" s="11">
        <v>8033.366294894884</v>
      </c>
      <c r="G534" s="11">
        <v>5368.769070147132</v>
      </c>
      <c r="H534" s="11">
        <v>8330.540704105746</v>
      </c>
      <c r="I534" s="11">
        <v>2639.628442998956</v>
      </c>
      <c r="J534" s="11">
        <v>2169.1251260029389</v>
      </c>
      <c r="K534" s="11">
        <v>25186.482576434475</v>
      </c>
      <c r="L534" s="11">
        <v>1610.8727918533536</v>
      </c>
      <c r="M534" s="11">
        <v>58247.970961584011</v>
      </c>
      <c r="N534" s="11">
        <v>10978.070257697858</v>
      </c>
      <c r="O534" s="11">
        <v>13952.987360873582</v>
      </c>
      <c r="P534" s="43">
        <v>12015.248943461123</v>
      </c>
      <c r="Q534" s="11">
        <v>10848.450773772543</v>
      </c>
      <c r="R534" s="11">
        <v>9345.9849143306637</v>
      </c>
      <c r="S534" s="11">
        <v>6061.8797106010998</v>
      </c>
      <c r="T534" s="11">
        <v>8738.5411941057464</v>
      </c>
      <c r="U534" s="11">
        <v>4808.7535690018949</v>
      </c>
      <c r="V534" s="11">
        <v>7951.539791639505</v>
      </c>
      <c r="W534" s="11">
        <v>5254.6400932613406</v>
      </c>
      <c r="X534" s="12">
        <v>0</v>
      </c>
      <c r="Y534" s="12">
        <v>600.14083017257656</v>
      </c>
      <c r="Z534" s="12">
        <v>339.1008524192589</v>
      </c>
      <c r="AA534" s="44">
        <v>232.04019061955887</v>
      </c>
      <c r="AB534" s="45">
        <v>439.59091864195932</v>
      </c>
      <c r="AC534" s="12">
        <v>0</v>
      </c>
      <c r="AD534" s="12">
        <v>13135.142294270503</v>
      </c>
      <c r="AE534" s="12">
        <v>3273.2074555167706</v>
      </c>
      <c r="AF534" s="12">
        <v>5480.5321821881489</v>
      </c>
      <c r="AG534" s="44">
        <v>1128.4755203370603</v>
      </c>
      <c r="AH534" s="45">
        <v>2169.1251241219943</v>
      </c>
      <c r="AI534" s="12">
        <v>0</v>
      </c>
      <c r="AJ534" s="12">
        <v>-12.751969883571503</v>
      </c>
      <c r="AK534" s="12">
        <v>71.526306298698429</v>
      </c>
      <c r="AL534" s="12">
        <v>119.14652118328696</v>
      </c>
      <c r="AM534" s="44">
        <v>151.73211824189443</v>
      </c>
      <c r="AN534" s="45">
        <v>89.999999735857628</v>
      </c>
      <c r="AO534" s="12">
        <v>0</v>
      </c>
      <c r="AP534" s="12">
        <v>-1923.14846853428</v>
      </c>
      <c r="AQ534" s="12">
        <v>11365.045707543655</v>
      </c>
      <c r="AR534" s="12">
        <v>12371.586782352204</v>
      </c>
      <c r="AS534" s="44">
        <v>9539.2114973454354</v>
      </c>
      <c r="AT534" s="45">
        <v>8330.5411941057464</v>
      </c>
      <c r="AU534" s="12">
        <v>0</v>
      </c>
      <c r="AV534" s="12">
        <v>11451.591256964623</v>
      </c>
      <c r="AW534" s="12">
        <v>14082.270001690677</v>
      </c>
      <c r="AX534" s="12">
        <v>10649.736545357886</v>
      </c>
      <c r="AY534" s="44">
        <v>5702.5365770693243</v>
      </c>
      <c r="AZ534" s="45">
        <v>4808.7535671209525</v>
      </c>
      <c r="BA534" s="12">
        <v>0</v>
      </c>
      <c r="BB534" s="12">
        <v>10888.012022716848</v>
      </c>
      <c r="BC534" s="12">
        <v>12402.224393306922</v>
      </c>
      <c r="BD534" s="12">
        <v>9702.3227532217443</v>
      </c>
      <c r="BE534" s="44">
        <v>8545.3146110909747</v>
      </c>
      <c r="BF534" s="45">
        <v>8330.541204105748</v>
      </c>
      <c r="BG534" s="12">
        <v>0</v>
      </c>
      <c r="BH534" s="12">
        <v>14350.923931588193</v>
      </c>
      <c r="BI534" s="12">
        <v>10977.73341458964</v>
      </c>
      <c r="BJ534" s="12">
        <v>5863.1654821864404</v>
      </c>
      <c r="BK534" s="44">
        <v>5168.0967025336704</v>
      </c>
      <c r="BL534" s="45">
        <v>2639.6284429989578</v>
      </c>
      <c r="BM534" s="12">
        <v>0</v>
      </c>
      <c r="BN534" s="12">
        <v>0</v>
      </c>
      <c r="BO534" s="12">
        <v>84.278276182269934</v>
      </c>
      <c r="BP534" s="12">
        <v>47.620214884588549</v>
      </c>
      <c r="BQ534" s="48">
        <v>32.585597058607448</v>
      </c>
      <c r="BR534" s="49">
        <v>61.732118506036791</v>
      </c>
      <c r="BS534" s="13">
        <v>0</v>
      </c>
      <c r="BT534" s="12">
        <v>82.029038415988651</v>
      </c>
      <c r="BV534" s="14">
        <f>Таблица1[[#This Row],[Lкан_леб,мм]]</f>
        <v>58247.970961584011</v>
      </c>
      <c r="BW534" s="50">
        <f>Таблица1[[#This Row],[угол обхв4]]+Таблица1[[#This Row],[Lдуг 3,мм]]</f>
        <v>13135.142294270503</v>
      </c>
      <c r="BX534" s="54">
        <f>Таблица1[[#This Row],[угол обхв5]]+Таблица1[[#This Row],[Y5, мм]]</f>
        <v>58848.111791756586</v>
      </c>
      <c r="BY534" s="14">
        <f>Таблица1[[#This Row],[угол обхв6]]+Таблица1[[#This Row],[Lдуг 4,мм]]</f>
        <v>16408.349749787274</v>
      </c>
      <c r="BZ534" s="14">
        <f>Таблица1[[#This Row],[Т1]]+Таблица1[[#This Row],[X6, мм]]</f>
        <v>59187.212644175845</v>
      </c>
      <c r="CA534" s="14">
        <f>Таблица1[[#This Row],[Т2]]+Таблица1[[#This Row],[Lдуг 5,мм]]</f>
        <v>21888.881931975422</v>
      </c>
      <c r="CB534" s="14">
        <f>Таблица1[[#This Row],[Т3]]+Таблица1[[#This Row],[Y6, мм]]</f>
        <v>59419.252834795407</v>
      </c>
      <c r="CC534" s="14">
        <f>Таблица1[[#This Row],[Т4]]+Таблица1[[#This Row],[Lдуг 6,мм]]</f>
        <v>23017.357452312481</v>
      </c>
      <c r="CD534" s="14">
        <f>Таблица1[[#This Row],[Т5]]+Таблица1[[#This Row],[Lдуг 1,мм]]</f>
        <v>59858.843753437366</v>
      </c>
      <c r="CE534" s="14">
        <f>Таблица1[[#This Row],[Т6]]+Таблица1[[#This Row],[Lпрям1, мм]]</f>
        <v>25186.482576434475</v>
      </c>
      <c r="CF534" s="15">
        <f>Таблица1[[#This Row],[Т7]]+Таблица1[[#This Row],[Lдуг 2,мм]]</f>
        <v>59858.843753437366</v>
      </c>
      <c r="CG534" s="14">
        <f>Таблица1[[#This Row],[Т8]]+Таблица1[[#This Row],[Lпрям2, мм]]</f>
        <v>25186.482576434475</v>
      </c>
      <c r="CH534" s="14">
        <f>Таблица1[[#This Row],[Т9]]-Таблица1[[#This Row],[Т9]]</f>
        <v>0</v>
      </c>
      <c r="CI534" s="50">
        <f>Таблица1[[#This Row],[Т9]]-Таблица1[[#This Row],[Т8]]</f>
        <v>34672.361177002895</v>
      </c>
      <c r="CJ534" s="54">
        <f>Таблица1[[#This Row],[Т9]]-Таблица1[[#This Row],[Т7]]</f>
        <v>0</v>
      </c>
      <c r="CK534" s="14">
        <f>Таблица1[[#This Row],[Т9]]-Таблица1[[#This Row],[Т6]]</f>
        <v>36841.486301124882</v>
      </c>
      <c r="CL534" s="14">
        <f>Таблица1[[#This Row],[Т9]]-Таблица1[[#This Row],[Т5]]</f>
        <v>439.59091864195943</v>
      </c>
      <c r="CM534" s="14">
        <f>Таблица1[[#This Row],[Т9]]-Таблица1[[#This Row],[Т4]]</f>
        <v>37969.96182146194</v>
      </c>
      <c r="CN534" s="14">
        <f>Таблица1[[#This Row],[Т9]]-Таблица1[[#This Row],[Т3]]</f>
        <v>671.63110926152149</v>
      </c>
      <c r="CO534" s="14">
        <f>Таблица1[[#This Row],[Т9]]-Таблица1[[#This Row],[Т2]]</f>
        <v>43450.494003650092</v>
      </c>
      <c r="CP534" s="14">
        <f>Таблица1[[#This Row],[Т9]]-Таблица1[[#This Row],[Т1]]</f>
        <v>1010.7319616807799</v>
      </c>
      <c r="CQ534" s="14">
        <f>Таблица1[[#This Row],[Т9]]-Таблица1[[#This Row],[угол обхв6]]</f>
        <v>46723.701459166863</v>
      </c>
      <c r="CR534" s="14">
        <f>Таблица1[[#This Row],[Т9]]-Таблица1[[#This Row],[угол обхв5]]</f>
        <v>1610.872791853355</v>
      </c>
      <c r="CS534" s="14">
        <f>Таблица1[[#This Row],[Т9]]-Таблица1[[#This Row],[угол обхв4]]</f>
        <v>59858.843753437366</v>
      </c>
      <c r="CT534" s="14">
        <f>Таблица1[[#This Row],[Lкан_прям, мм]]+Таблица1[[#This Row],[Lкан_дуг, мм]]+Таблица1[[#This Row],[Lкан_леб,мм]]</f>
        <v>85045.326329871838</v>
      </c>
      <c r="CU534" s="16">
        <f>Таблица1[[#This Row],[Lкан_леб,мм]]</f>
        <v>58247.970961584011</v>
      </c>
      <c r="CV534" s="14">
        <f>2534431-(Таблица1[[#This Row],[Т23]]+Таблица1[[#This Row],[угол обхв3]])</f>
        <v>2449303.6446317122</v>
      </c>
      <c r="CW534" s="50">
        <f>SUM(X534:AC534,AD534:AI534)-Таблица1[[#This Row],[lподв_min, мм]]</f>
        <v>24628.230242284888</v>
      </c>
      <c r="CX534" s="17">
        <f>CW973-Таблица1[[#This Row],[Суммарная длина каната]]</f>
        <v>-2426002.9772686912</v>
      </c>
    </row>
    <row r="535" spans="1:102" x14ac:dyDescent="0.25">
      <c r="A535" s="21">
        <v>534</v>
      </c>
      <c r="B535" s="10">
        <v>12.803877551020404</v>
      </c>
      <c r="C535" s="10">
        <v>58.673061224489786</v>
      </c>
      <c r="D535" s="11">
        <v>9115.723387560025</v>
      </c>
      <c r="E535" s="11">
        <v>4715.30798037979</v>
      </c>
      <c r="F535" s="11">
        <v>8385.0971925145313</v>
      </c>
      <c r="G535" s="11">
        <v>5241.6865163340453</v>
      </c>
      <c r="H535" s="11">
        <v>8707.7228975600265</v>
      </c>
      <c r="I535" s="11">
        <v>2487.7218906448015</v>
      </c>
      <c r="J535" s="11">
        <v>2227.5860897349885</v>
      </c>
      <c r="K535" s="11">
        <v>25224.708962979639</v>
      </c>
      <c r="L535" s="11">
        <v>1572.6464053081952</v>
      </c>
      <c r="M535" s="11">
        <v>58247.970961584011</v>
      </c>
      <c r="N535" s="11">
        <v>10978.070257697858</v>
      </c>
      <c r="O535" s="11">
        <v>13952.987360873582</v>
      </c>
      <c r="P535" s="43">
        <v>12106.003785167139</v>
      </c>
      <c r="Q535" s="11">
        <v>10901.823893532091</v>
      </c>
      <c r="R535" s="11">
        <v>9663.8181401853453</v>
      </c>
      <c r="S535" s="11">
        <v>5995.5052863231322</v>
      </c>
      <c r="T535" s="11">
        <v>9115.723387560025</v>
      </c>
      <c r="U535" s="11">
        <v>4715.30798037979</v>
      </c>
      <c r="V535" s="11">
        <v>8308.7049969611598</v>
      </c>
      <c r="W535" s="11">
        <v>5123.8509000776039</v>
      </c>
      <c r="X535" s="12">
        <v>0</v>
      </c>
      <c r="Y535" s="12">
        <v>587.2212214513097</v>
      </c>
      <c r="Z535" s="12">
        <v>332.90726789262851</v>
      </c>
      <c r="AA535" s="44">
        <v>232.0401906195587</v>
      </c>
      <c r="AB535" s="45">
        <v>420.47772534469817</v>
      </c>
      <c r="AC535" s="12">
        <v>0</v>
      </c>
      <c r="AD535" s="12">
        <v>13135.142294270503</v>
      </c>
      <c r="AE535" s="12">
        <v>3252.9728782805187</v>
      </c>
      <c r="AF535" s="12">
        <v>5480.5321821881498</v>
      </c>
      <c r="AG535" s="44">
        <v>1128.4755203370623</v>
      </c>
      <c r="AH535" s="45">
        <v>2227.5860879034067</v>
      </c>
      <c r="AI535" s="12">
        <v>0</v>
      </c>
      <c r="AJ535" s="12">
        <v>-12.751969883571503</v>
      </c>
      <c r="AK535" s="12">
        <v>69.711994895048917</v>
      </c>
      <c r="AL535" s="12">
        <v>116.46243955063389</v>
      </c>
      <c r="AM535" s="44">
        <v>149.04803660924131</v>
      </c>
      <c r="AN535" s="45">
        <v>89.999999742789811</v>
      </c>
      <c r="AO535" s="12">
        <v>0</v>
      </c>
      <c r="AP535" s="12">
        <v>-1923.14846853428</v>
      </c>
      <c r="AQ535" s="12">
        <v>11360.758568131407</v>
      </c>
      <c r="AR535" s="12">
        <v>12471.256268903495</v>
      </c>
      <c r="AS535" s="44">
        <v>9873.6603931630925</v>
      </c>
      <c r="AT535" s="45">
        <v>8707.7233875600268</v>
      </c>
      <c r="AU535" s="12">
        <v>0</v>
      </c>
      <c r="AV535" s="12">
        <v>11451.591256964623</v>
      </c>
      <c r="AW535" s="12">
        <v>14094.456993860722</v>
      </c>
      <c r="AX535" s="12">
        <v>10720.014589247567</v>
      </c>
      <c r="AY535" s="44">
        <v>5645.6049735693086</v>
      </c>
      <c r="AZ535" s="45">
        <v>4715.3079785482105</v>
      </c>
      <c r="BA535" s="12">
        <v>0</v>
      </c>
      <c r="BB535" s="12">
        <v>10888.012022716848</v>
      </c>
      <c r="BC535" s="12">
        <v>12488.692095600689</v>
      </c>
      <c r="BD535" s="12">
        <v>10029.070623921702</v>
      </c>
      <c r="BE535" s="44">
        <v>8905.8811345822778</v>
      </c>
      <c r="BF535" s="45">
        <v>8707.7233975600266</v>
      </c>
      <c r="BG535" s="12">
        <v>0</v>
      </c>
      <c r="BH535" s="12">
        <v>14350.923931588193</v>
      </c>
      <c r="BI535" s="12">
        <v>11043.293526519232</v>
      </c>
      <c r="BJ535" s="12">
        <v>5813.6959820386073</v>
      </c>
      <c r="BK535" s="44">
        <v>5065.2082931336136</v>
      </c>
      <c r="BL535" s="45">
        <v>2487.7218906448038</v>
      </c>
      <c r="BM535" s="12">
        <v>0</v>
      </c>
      <c r="BN535" s="12">
        <v>0</v>
      </c>
      <c r="BO535" s="12">
        <v>82.463964778620422</v>
      </c>
      <c r="BP535" s="12">
        <v>46.750444655584978</v>
      </c>
      <c r="BQ535" s="48">
        <v>32.585597058607419</v>
      </c>
      <c r="BR535" s="49">
        <v>59.048036866451497</v>
      </c>
      <c r="BS535" s="13">
        <v>0</v>
      </c>
      <c r="BT535" s="12">
        <v>82.029038415988651</v>
      </c>
      <c r="BV535" s="14">
        <f>Таблица1[[#This Row],[Lкан_леб,мм]]</f>
        <v>58247.970961584011</v>
      </c>
      <c r="BW535" s="50">
        <f>Таблица1[[#This Row],[угол обхв4]]+Таблица1[[#This Row],[Lдуг 3,мм]]</f>
        <v>13135.142294270503</v>
      </c>
      <c r="BX535" s="54">
        <f>Таблица1[[#This Row],[угол обхв5]]+Таблица1[[#This Row],[Y5, мм]]</f>
        <v>58835.192183035324</v>
      </c>
      <c r="BY535" s="14">
        <f>Таблица1[[#This Row],[угол обхв6]]+Таблица1[[#This Row],[Lдуг 4,мм]]</f>
        <v>16388.115172551021</v>
      </c>
      <c r="BZ535" s="14">
        <f>Таблица1[[#This Row],[Т1]]+Таблица1[[#This Row],[X6, мм]]</f>
        <v>59168.099450927955</v>
      </c>
      <c r="CA535" s="14">
        <f>Таблица1[[#This Row],[Т2]]+Таблица1[[#This Row],[Lдуг 5,мм]]</f>
        <v>21868.647354739172</v>
      </c>
      <c r="CB535" s="14">
        <f>Таблица1[[#This Row],[Т3]]+Таблица1[[#This Row],[Y6, мм]]</f>
        <v>59400.139641547517</v>
      </c>
      <c r="CC535" s="14">
        <f>Таблица1[[#This Row],[Т4]]+Таблица1[[#This Row],[Lдуг 6,мм]]</f>
        <v>22997.122875076235</v>
      </c>
      <c r="CD535" s="14">
        <f>Таблица1[[#This Row],[Т5]]+Таблица1[[#This Row],[Lдуг 1,мм]]</f>
        <v>59820.617366892213</v>
      </c>
      <c r="CE535" s="14">
        <f>Таблица1[[#This Row],[Т6]]+Таблица1[[#This Row],[Lпрям1, мм]]</f>
        <v>25224.708962979643</v>
      </c>
      <c r="CF535" s="15">
        <f>Таблица1[[#This Row],[Т7]]+Таблица1[[#This Row],[Lдуг 2,мм]]</f>
        <v>59820.617366892213</v>
      </c>
      <c r="CG535" s="14">
        <f>Таблица1[[#This Row],[Т8]]+Таблица1[[#This Row],[Lпрям2, мм]]</f>
        <v>25224.708962979643</v>
      </c>
      <c r="CH535" s="14">
        <f>Таблица1[[#This Row],[Т9]]-Таблица1[[#This Row],[Т9]]</f>
        <v>0</v>
      </c>
      <c r="CI535" s="50">
        <f>Таблица1[[#This Row],[Т9]]-Таблица1[[#This Row],[Т8]]</f>
        <v>34595.908403912574</v>
      </c>
      <c r="CJ535" s="54">
        <f>Таблица1[[#This Row],[Т9]]-Таблица1[[#This Row],[Т7]]</f>
        <v>0</v>
      </c>
      <c r="CK535" s="14">
        <f>Таблица1[[#This Row],[Т9]]-Таблица1[[#This Row],[Т6]]</f>
        <v>36823.494491815974</v>
      </c>
      <c r="CL535" s="14">
        <f>Таблица1[[#This Row],[Т9]]-Таблица1[[#This Row],[Т5]]</f>
        <v>420.4777253446955</v>
      </c>
      <c r="CM535" s="14">
        <f>Таблица1[[#This Row],[Т9]]-Таблица1[[#This Row],[Т4]]</f>
        <v>37951.97001215304</v>
      </c>
      <c r="CN535" s="14">
        <f>Таблица1[[#This Row],[Т9]]-Таблица1[[#This Row],[Т3]]</f>
        <v>652.51791596425755</v>
      </c>
      <c r="CO535" s="14">
        <f>Таблица1[[#This Row],[Т9]]-Таблица1[[#This Row],[Т2]]</f>
        <v>43432.502194341192</v>
      </c>
      <c r="CP535" s="14">
        <f>Таблица1[[#This Row],[Т9]]-Таблица1[[#This Row],[Т1]]</f>
        <v>985.42518385688891</v>
      </c>
      <c r="CQ535" s="14">
        <f>Таблица1[[#This Row],[Т9]]-Таблица1[[#This Row],[угол обхв6]]</f>
        <v>46685.47507262171</v>
      </c>
      <c r="CR535" s="14">
        <f>Таблица1[[#This Row],[Т9]]-Таблица1[[#This Row],[угол обхв5]]</f>
        <v>1572.6464053082018</v>
      </c>
      <c r="CS535" s="14">
        <f>Таблица1[[#This Row],[Т9]]-Таблица1[[#This Row],[угол обхв4]]</f>
        <v>59820.617366892213</v>
      </c>
      <c r="CT535" s="14">
        <f>Таблица1[[#This Row],[Lкан_прям, мм]]+Таблица1[[#This Row],[Lкан_дуг, мм]]+Таблица1[[#This Row],[Lкан_леб,мм]]</f>
        <v>85045.326329871838</v>
      </c>
      <c r="CU535" s="16">
        <f>Таблица1[[#This Row],[Lкан_леб,мм]]</f>
        <v>58247.970961584011</v>
      </c>
      <c r="CV535" s="14">
        <f>2534431-(Таблица1[[#This Row],[Т23]]+Таблица1[[#This Row],[угол обхв3]])</f>
        <v>2449303.6446317122</v>
      </c>
      <c r="CW535" s="50">
        <f>SUM(X535:AC535,AD535:AI535)-Таблица1[[#This Row],[lподв_min, мм]]</f>
        <v>24569.769278552849</v>
      </c>
      <c r="CX535" s="17">
        <f>CW974-Таблица1[[#This Row],[Суммарная длина каната]]</f>
        <v>-2426013.3008580734</v>
      </c>
    </row>
    <row r="536" spans="1:102" x14ac:dyDescent="0.25">
      <c r="A536" s="21">
        <v>535</v>
      </c>
      <c r="B536" s="10">
        <v>12.803877551020404</v>
      </c>
      <c r="C536" s="10">
        <v>61.357142857142854</v>
      </c>
      <c r="D536" s="11">
        <v>9496.8677403157417</v>
      </c>
      <c r="E536" s="11">
        <v>4639.6279469869605</v>
      </c>
      <c r="F536" s="11">
        <v>8742.3933545121108</v>
      </c>
      <c r="G536" s="11">
        <v>5131.2145631251897</v>
      </c>
      <c r="H536" s="11">
        <v>9088.8672503157413</v>
      </c>
      <c r="I536" s="11">
        <v>2352.0201018404669</v>
      </c>
      <c r="J536" s="11">
        <v>2287.6078451464941</v>
      </c>
      <c r="K536" s="11">
        <v>25262.93534952349</v>
      </c>
      <c r="L536" s="11">
        <v>1534.4200187643441</v>
      </c>
      <c r="M536" s="11">
        <v>58247.970961584011</v>
      </c>
      <c r="N536" s="11">
        <v>10978.070257697858</v>
      </c>
      <c r="O536" s="11">
        <v>13952.987360873582</v>
      </c>
      <c r="P536" s="43">
        <v>12194.159655848231</v>
      </c>
      <c r="Q536" s="11">
        <v>10959.388410992149</v>
      </c>
      <c r="R536" s="11">
        <v>9984.4109220317368</v>
      </c>
      <c r="S536" s="11">
        <v>5944.0874695334614</v>
      </c>
      <c r="T536" s="11">
        <v>9496.8677403157417</v>
      </c>
      <c r="U536" s="11">
        <v>4639.6279469869605</v>
      </c>
      <c r="V536" s="11">
        <v>8671.6030827650193</v>
      </c>
      <c r="W536" s="11">
        <v>5009.9308567752723</v>
      </c>
      <c r="X536" s="12">
        <v>0</v>
      </c>
      <c r="Y536" s="12">
        <v>574.25786691883502</v>
      </c>
      <c r="Z536" s="12">
        <v>326.75742917720601</v>
      </c>
      <c r="AA536" s="44">
        <v>232.04019061955862</v>
      </c>
      <c r="AB536" s="45">
        <v>401.36453204874431</v>
      </c>
      <c r="AC536" s="12">
        <v>0</v>
      </c>
      <c r="AD536" s="12">
        <v>13135.142294270503</v>
      </c>
      <c r="AE536" s="12">
        <v>3231.1775093648062</v>
      </c>
      <c r="AF536" s="12">
        <v>5480.5321821881498</v>
      </c>
      <c r="AG536" s="44">
        <v>1128.4755203370621</v>
      </c>
      <c r="AH536" s="45">
        <v>2287.6078433629691</v>
      </c>
      <c r="AI536" s="12">
        <v>0</v>
      </c>
      <c r="AJ536" s="12">
        <v>-12.751969883571503</v>
      </c>
      <c r="AK536" s="12">
        <v>67.89154023072885</v>
      </c>
      <c r="AL536" s="12">
        <v>113.77835791798083</v>
      </c>
      <c r="AM536" s="44">
        <v>146.36395497658825</v>
      </c>
      <c r="AN536" s="45">
        <v>89.999999749538432</v>
      </c>
      <c r="AO536" s="12">
        <v>0</v>
      </c>
      <c r="AP536" s="12">
        <v>-1923.14846853428</v>
      </c>
      <c r="AQ536" s="12">
        <v>11356.071270644909</v>
      </c>
      <c r="AR536" s="12">
        <v>12567.52536488749</v>
      </c>
      <c r="AS536" s="44">
        <v>10210.408419130497</v>
      </c>
      <c r="AT536" s="45">
        <v>9088.8677403157417</v>
      </c>
      <c r="AU536" s="12">
        <v>0</v>
      </c>
      <c r="AV536" s="12">
        <v>11451.591256964623</v>
      </c>
      <c r="AW536" s="12">
        <v>14106.542674070499</v>
      </c>
      <c r="AX536" s="12">
        <v>10794.882948123546</v>
      </c>
      <c r="AY536" s="44">
        <v>5604.3977121001599</v>
      </c>
      <c r="AZ536" s="45">
        <v>4639.6279452034378</v>
      </c>
      <c r="BA536" s="12">
        <v>0</v>
      </c>
      <c r="BB536" s="12">
        <v>10888.012022716848</v>
      </c>
      <c r="BC536" s="12">
        <v>12572.160668795283</v>
      </c>
      <c r="BD536" s="12">
        <v>10357.776631070994</v>
      </c>
      <c r="BE536" s="44">
        <v>9270.8702432169794</v>
      </c>
      <c r="BF536" s="45">
        <v>9088.8677503157414</v>
      </c>
      <c r="BG536" s="12">
        <v>0</v>
      </c>
      <c r="BH536" s="12">
        <v>14350.923931588193</v>
      </c>
      <c r="BI536" s="12">
        <v>11112.943724189066</v>
      </c>
      <c r="BJ536" s="12">
        <v>5779.5820066648594</v>
      </c>
      <c r="BK536" s="44">
        <v>4979.3177044202621</v>
      </c>
      <c r="BL536" s="45">
        <v>2352.0201018404691</v>
      </c>
      <c r="BM536" s="12">
        <v>0</v>
      </c>
      <c r="BN536" s="12">
        <v>0</v>
      </c>
      <c r="BO536" s="12">
        <v>80.643510114300355</v>
      </c>
      <c r="BP536" s="12">
        <v>45.886817687251984</v>
      </c>
      <c r="BQ536" s="48">
        <v>32.585597058607412</v>
      </c>
      <c r="BR536" s="49">
        <v>56.363955227049807</v>
      </c>
      <c r="BS536" s="13">
        <v>0</v>
      </c>
      <c r="BT536" s="12">
        <v>82.029038415988651</v>
      </c>
      <c r="BV536" s="14">
        <f>Таблица1[[#This Row],[Lкан_леб,мм]]</f>
        <v>58247.970961584011</v>
      </c>
      <c r="BW536" s="50">
        <f>Таблица1[[#This Row],[угол обхв4]]+Таблица1[[#This Row],[Lдуг 3,мм]]</f>
        <v>13135.142294270503</v>
      </c>
      <c r="BX536" s="54">
        <f>Таблица1[[#This Row],[угол обхв5]]+Таблица1[[#This Row],[Y5, мм]]</f>
        <v>58822.228828502848</v>
      </c>
      <c r="BY536" s="14">
        <f>Таблица1[[#This Row],[угол обхв6]]+Таблица1[[#This Row],[Lдуг 4,мм]]</f>
        <v>16366.31980363531</v>
      </c>
      <c r="BZ536" s="14">
        <f>Таблица1[[#This Row],[Т1]]+Таблица1[[#This Row],[X6, мм]]</f>
        <v>59148.986257680051</v>
      </c>
      <c r="CA536" s="14">
        <f>Таблица1[[#This Row],[Т2]]+Таблица1[[#This Row],[Lдуг 5,мм]]</f>
        <v>21846.851985823458</v>
      </c>
      <c r="CB536" s="14">
        <f>Таблица1[[#This Row],[Т3]]+Таблица1[[#This Row],[Y6, мм]]</f>
        <v>59381.026448299614</v>
      </c>
      <c r="CC536" s="14">
        <f>Таблица1[[#This Row],[Т4]]+Таблица1[[#This Row],[Lдуг 6,мм]]</f>
        <v>22975.32750616052</v>
      </c>
      <c r="CD536" s="14">
        <f>Таблица1[[#This Row],[Т5]]+Таблица1[[#This Row],[Lдуг 1,мм]]</f>
        <v>59782.390980348355</v>
      </c>
      <c r="CE536" s="14">
        <f>Таблица1[[#This Row],[Т6]]+Таблица1[[#This Row],[Lпрям1, мм]]</f>
        <v>25262.93534952349</v>
      </c>
      <c r="CF536" s="15">
        <f>Таблица1[[#This Row],[Т7]]+Таблица1[[#This Row],[Lдуг 2,мм]]</f>
        <v>59782.390980348355</v>
      </c>
      <c r="CG536" s="14">
        <f>Таблица1[[#This Row],[Т8]]+Таблица1[[#This Row],[Lпрям2, мм]]</f>
        <v>25262.93534952349</v>
      </c>
      <c r="CH536" s="14">
        <f>Таблица1[[#This Row],[Т9]]-Таблица1[[#This Row],[Т9]]</f>
        <v>0</v>
      </c>
      <c r="CI536" s="50">
        <f>Таблица1[[#This Row],[Т9]]-Таблица1[[#This Row],[Т8]]</f>
        <v>34519.455630824865</v>
      </c>
      <c r="CJ536" s="54">
        <f>Таблица1[[#This Row],[Т9]]-Таблица1[[#This Row],[Т7]]</f>
        <v>0</v>
      </c>
      <c r="CK536" s="14">
        <f>Таблица1[[#This Row],[Т9]]-Таблица1[[#This Row],[Т6]]</f>
        <v>36807.063474187831</v>
      </c>
      <c r="CL536" s="14">
        <f>Таблица1[[#This Row],[Т9]]-Таблица1[[#This Row],[Т5]]</f>
        <v>401.36453204874124</v>
      </c>
      <c r="CM536" s="14">
        <f>Таблица1[[#This Row],[Т9]]-Таблица1[[#This Row],[Т4]]</f>
        <v>37935.538994524897</v>
      </c>
      <c r="CN536" s="14">
        <f>Таблица1[[#This Row],[Т9]]-Таблица1[[#This Row],[Т3]]</f>
        <v>633.40472266830329</v>
      </c>
      <c r="CO536" s="14">
        <f>Таблица1[[#This Row],[Т9]]-Таблица1[[#This Row],[Т2]]</f>
        <v>43416.071176713041</v>
      </c>
      <c r="CP536" s="14">
        <f>Таблица1[[#This Row],[Т9]]-Таблица1[[#This Row],[Т1]]</f>
        <v>960.16215184550674</v>
      </c>
      <c r="CQ536" s="14">
        <f>Таблица1[[#This Row],[Т9]]-Таблица1[[#This Row],[угол обхв6]]</f>
        <v>46647.248686077852</v>
      </c>
      <c r="CR536" s="14">
        <f>Таблица1[[#This Row],[Т9]]-Таблица1[[#This Row],[угол обхв5]]</f>
        <v>1534.4200187643437</v>
      </c>
      <c r="CS536" s="14">
        <f>Таблица1[[#This Row],[Т9]]-Таблица1[[#This Row],[угол обхв4]]</f>
        <v>59782.390980348355</v>
      </c>
      <c r="CT536" s="14">
        <f>Таблица1[[#This Row],[Lкан_прям, мм]]+Таблица1[[#This Row],[Lкан_дуг, мм]]+Таблица1[[#This Row],[Lкан_леб,мм]]</f>
        <v>85045.326329871838</v>
      </c>
      <c r="CU536" s="16">
        <f>Таблица1[[#This Row],[Lкан_леб,мм]]</f>
        <v>58247.970961584011</v>
      </c>
      <c r="CV536" s="14">
        <f>2534431-(Таблица1[[#This Row],[Т23]]+Таблица1[[#This Row],[угол обхв3]])</f>
        <v>2449303.6446317122</v>
      </c>
      <c r="CW536" s="50">
        <f>SUM(X536:AC536,AD536:AI536)-Таблица1[[#This Row],[lподв_min, мм]]</f>
        <v>24509.747523141341</v>
      </c>
      <c r="CX536" s="17">
        <f>CW975-Таблица1[[#This Row],[Суммарная длина каната]]</f>
        <v>-2426061.7726743831</v>
      </c>
    </row>
    <row r="537" spans="1:102" x14ac:dyDescent="0.25">
      <c r="A537" s="21">
        <v>536</v>
      </c>
      <c r="B537" s="10">
        <v>12.803877551020404</v>
      </c>
      <c r="C537" s="10">
        <v>64.041224489795923</v>
      </c>
      <c r="D537" s="11">
        <v>9881.1379636510774</v>
      </c>
      <c r="E537" s="11">
        <v>4581.8795223355082</v>
      </c>
      <c r="F537" s="11">
        <v>9104.4708187261276</v>
      </c>
      <c r="G537" s="11">
        <v>5037.5956028002283</v>
      </c>
      <c r="H537" s="11">
        <v>9473.1374736510788</v>
      </c>
      <c r="I537" s="11">
        <v>2232.7056489259294</v>
      </c>
      <c r="J537" s="11">
        <v>2349.1738734095784</v>
      </c>
      <c r="K537" s="11">
        <v>25301.161736066028</v>
      </c>
      <c r="L537" s="11">
        <v>1496.1936322218075</v>
      </c>
      <c r="M537" s="11">
        <v>58247.970961584011</v>
      </c>
      <c r="N537" s="11">
        <v>10978.070257697858</v>
      </c>
      <c r="O537" s="11">
        <v>13952.987360873582</v>
      </c>
      <c r="P537" s="43">
        <v>12279.52312810641</v>
      </c>
      <c r="Q537" s="11">
        <v>11021.018020839836</v>
      </c>
      <c r="R537" s="11">
        <v>10307.059830510818</v>
      </c>
      <c r="S537" s="11">
        <v>5907.7390787481445</v>
      </c>
      <c r="T537" s="11">
        <v>9881.1379636510774</v>
      </c>
      <c r="U537" s="11">
        <v>4581.8795223355082</v>
      </c>
      <c r="V537" s="11">
        <v>9039.4377954161264</v>
      </c>
      <c r="W537" s="11">
        <v>4913.1299212684871</v>
      </c>
      <c r="X537" s="12">
        <v>0</v>
      </c>
      <c r="Y537" s="12">
        <v>561.24657738766712</v>
      </c>
      <c r="Z537" s="12">
        <v>320.65552546047678</v>
      </c>
      <c r="AA537" s="44">
        <v>232.0401906195585</v>
      </c>
      <c r="AB537" s="45">
        <v>382.25133875410529</v>
      </c>
      <c r="AC537" s="12">
        <v>0</v>
      </c>
      <c r="AD537" s="12">
        <v>13135.142294270503</v>
      </c>
      <c r="AE537" s="12">
        <v>3207.8378675975155</v>
      </c>
      <c r="AF537" s="12">
        <v>5480.5321821881498</v>
      </c>
      <c r="AG537" s="44">
        <v>1128.4755203370612</v>
      </c>
      <c r="AH537" s="45">
        <v>2349.1738716727955</v>
      </c>
      <c r="AI537" s="12">
        <v>0</v>
      </c>
      <c r="AJ537" s="12">
        <v>-12.751969883571503</v>
      </c>
      <c r="AK537" s="12">
        <v>66.064354014653659</v>
      </c>
      <c r="AL537" s="12">
        <v>111.09427628532777</v>
      </c>
      <c r="AM537" s="44">
        <v>143.67987334393516</v>
      </c>
      <c r="AN537" s="45">
        <v>89.999999756102426</v>
      </c>
      <c r="AO537" s="12">
        <v>0</v>
      </c>
      <c r="AP537" s="12">
        <v>-1923.14846853428</v>
      </c>
      <c r="AQ537" s="12">
        <v>11350.982960929237</v>
      </c>
      <c r="AR537" s="12">
        <v>12660.182841255009</v>
      </c>
      <c r="AS537" s="44">
        <v>10548.716698824133</v>
      </c>
      <c r="AT537" s="45">
        <v>9473.1379636510774</v>
      </c>
      <c r="AU537" s="12">
        <v>0</v>
      </c>
      <c r="AV537" s="12">
        <v>11451.591256964623</v>
      </c>
      <c r="AW537" s="12">
        <v>14118.517164137726</v>
      </c>
      <c r="AX537" s="12">
        <v>10874.177349411155</v>
      </c>
      <c r="AY537" s="44">
        <v>5579.0052076654683</v>
      </c>
      <c r="AZ537" s="45">
        <v>4581.8795205987271</v>
      </c>
      <c r="BA537" s="12">
        <v>0</v>
      </c>
      <c r="BB537" s="12">
        <v>10888.012022716848</v>
      </c>
      <c r="BC537" s="12">
        <v>12652.435831337789</v>
      </c>
      <c r="BD537" s="12">
        <v>10687.719543659417</v>
      </c>
      <c r="BE537" s="44">
        <v>9639.4810953377619</v>
      </c>
      <c r="BF537" s="45">
        <v>9473.1379736510789</v>
      </c>
      <c r="BG537" s="12">
        <v>0</v>
      </c>
      <c r="BH537" s="12">
        <v>14350.923931588193</v>
      </c>
      <c r="BI537" s="12">
        <v>11186.54782410398</v>
      </c>
      <c r="BJ537" s="12">
        <v>5760.8984073194633</v>
      </c>
      <c r="BK537" s="44">
        <v>4910.6133934181835</v>
      </c>
      <c r="BL537" s="45">
        <v>2232.7056489259317</v>
      </c>
      <c r="BM537" s="12">
        <v>0</v>
      </c>
      <c r="BN537" s="12">
        <v>0</v>
      </c>
      <c r="BO537" s="12">
        <v>78.816323898225164</v>
      </c>
      <c r="BP537" s="12">
        <v>45.029922270674106</v>
      </c>
      <c r="BQ537" s="48">
        <v>32.585597058607398</v>
      </c>
      <c r="BR537" s="49">
        <v>53.679873587832738</v>
      </c>
      <c r="BS537" s="13">
        <v>0</v>
      </c>
      <c r="BT537" s="12">
        <v>82.029038415988651</v>
      </c>
      <c r="BV537" s="14">
        <f>Таблица1[[#This Row],[Lкан_леб,мм]]</f>
        <v>58247.970961584011</v>
      </c>
      <c r="BW537" s="50">
        <f>Таблица1[[#This Row],[угол обхв4]]+Таблица1[[#This Row],[Lдуг 3,мм]]</f>
        <v>13135.142294270503</v>
      </c>
      <c r="BX537" s="54">
        <f>Таблица1[[#This Row],[угол обхв5]]+Таблица1[[#This Row],[Y5, мм]]</f>
        <v>58809.217538971679</v>
      </c>
      <c r="BY537" s="14">
        <f>Таблица1[[#This Row],[угол обхв6]]+Таблица1[[#This Row],[Lдуг 4,мм]]</f>
        <v>16342.980161868018</v>
      </c>
      <c r="BZ537" s="14">
        <f>Таблица1[[#This Row],[Т1]]+Таблица1[[#This Row],[X6, мм]]</f>
        <v>59129.873064432155</v>
      </c>
      <c r="CA537" s="14">
        <f>Таблица1[[#This Row],[Т2]]+Таблица1[[#This Row],[Lдуг 5,мм]]</f>
        <v>21823.512344056166</v>
      </c>
      <c r="CB537" s="14">
        <f>Таблица1[[#This Row],[Т3]]+Таблица1[[#This Row],[Y6, мм]]</f>
        <v>59361.913255051717</v>
      </c>
      <c r="CC537" s="14">
        <f>Таблица1[[#This Row],[Т4]]+Таблица1[[#This Row],[Lдуг 6,мм]]</f>
        <v>22951.987864393228</v>
      </c>
      <c r="CD537" s="14">
        <f>Таблица1[[#This Row],[Т5]]+Таблица1[[#This Row],[Lдуг 1,мм]]</f>
        <v>59744.164593805821</v>
      </c>
      <c r="CE537" s="14">
        <f>Таблица1[[#This Row],[Т6]]+Таблица1[[#This Row],[Lпрям1, мм]]</f>
        <v>25301.161736066024</v>
      </c>
      <c r="CF537" s="15">
        <f>Таблица1[[#This Row],[Т7]]+Таблица1[[#This Row],[Lдуг 2,мм]]</f>
        <v>59744.164593805821</v>
      </c>
      <c r="CG537" s="14">
        <f>Таблица1[[#This Row],[Т8]]+Таблица1[[#This Row],[Lпрям2, мм]]</f>
        <v>25301.161736066024</v>
      </c>
      <c r="CH537" s="14">
        <f>Таблица1[[#This Row],[Т9]]-Таблица1[[#This Row],[Т9]]</f>
        <v>0</v>
      </c>
      <c r="CI537" s="50">
        <f>Таблица1[[#This Row],[Т9]]-Таблица1[[#This Row],[Т8]]</f>
        <v>34443.002857739797</v>
      </c>
      <c r="CJ537" s="54">
        <f>Таблица1[[#This Row],[Т9]]-Таблица1[[#This Row],[Т7]]</f>
        <v>0</v>
      </c>
      <c r="CK537" s="14">
        <f>Таблица1[[#This Row],[Т9]]-Таблица1[[#This Row],[Т6]]</f>
        <v>36792.176729412589</v>
      </c>
      <c r="CL537" s="14">
        <f>Таблица1[[#This Row],[Т9]]-Таблица1[[#This Row],[Т5]]</f>
        <v>382.25133875410393</v>
      </c>
      <c r="CM537" s="14">
        <f>Таблица1[[#This Row],[Т9]]-Таблица1[[#This Row],[Т4]]</f>
        <v>37920.652249749655</v>
      </c>
      <c r="CN537" s="14">
        <f>Таблица1[[#This Row],[Т9]]-Таблица1[[#This Row],[Т3]]</f>
        <v>614.29152937366598</v>
      </c>
      <c r="CO537" s="14">
        <f>Таблица1[[#This Row],[Т9]]-Таблица1[[#This Row],[Т2]]</f>
        <v>43401.1844319378</v>
      </c>
      <c r="CP537" s="14">
        <f>Таблица1[[#This Row],[Т9]]-Таблица1[[#This Row],[Т1]]</f>
        <v>934.94705483414145</v>
      </c>
      <c r="CQ537" s="14">
        <f>Таблица1[[#This Row],[Т9]]-Таблица1[[#This Row],[угол обхв6]]</f>
        <v>46609.022299535318</v>
      </c>
      <c r="CR537" s="14">
        <f>Таблица1[[#This Row],[Т9]]-Таблица1[[#This Row],[угол обхв5]]</f>
        <v>1496.1936322218098</v>
      </c>
      <c r="CS537" s="14">
        <f>Таблица1[[#This Row],[Т9]]-Таблица1[[#This Row],[угол обхв4]]</f>
        <v>59744.164593805821</v>
      </c>
      <c r="CT537" s="14">
        <f>Таблица1[[#This Row],[Lкан_прям, мм]]+Таблица1[[#This Row],[Lкан_дуг, мм]]+Таблица1[[#This Row],[Lкан_леб,мм]]</f>
        <v>85045.326329871838</v>
      </c>
      <c r="CU537" s="16">
        <f>Таблица1[[#This Row],[Lкан_леб,мм]]</f>
        <v>58247.970961584011</v>
      </c>
      <c r="CV537" s="14">
        <f>2534431-(Таблица1[[#This Row],[Т23]]+Таблица1[[#This Row],[угол обхв3]])</f>
        <v>2449303.6446317122</v>
      </c>
      <c r="CW537" s="50">
        <f>SUM(X537:AC537,AD537:AI537)-Таблица1[[#This Row],[lподв_min, мм]]</f>
        <v>24448.181494878256</v>
      </c>
      <c r="CX537" s="17">
        <f>CW976-Таблица1[[#This Row],[Суммарная длина каната]]</f>
        <v>-2426111.0703154141</v>
      </c>
    </row>
    <row r="538" spans="1:102" x14ac:dyDescent="0.25">
      <c r="A538" s="21">
        <v>537</v>
      </c>
      <c r="B538" s="10">
        <v>12.803877551020404</v>
      </c>
      <c r="C538" s="10">
        <v>66.725306122448984</v>
      </c>
      <c r="D538" s="11">
        <v>10267.690910208392</v>
      </c>
      <c r="E538" s="11">
        <v>4542.1894152586856</v>
      </c>
      <c r="F538" s="11">
        <v>9470.5351320902919</v>
      </c>
      <c r="G538" s="11">
        <v>4961.0350496073397</v>
      </c>
      <c r="H538" s="11">
        <v>9859.6904202083933</v>
      </c>
      <c r="I538" s="11">
        <v>2129.9230684642748</v>
      </c>
      <c r="J538" s="11">
        <v>2412.2663467944108</v>
      </c>
      <c r="K538" s="11">
        <v>25339.388122607241</v>
      </c>
      <c r="L538" s="11">
        <v>1457.9672456805888</v>
      </c>
      <c r="M538" s="11">
        <v>58247.970961584011</v>
      </c>
      <c r="N538" s="11">
        <v>10978.070257697858</v>
      </c>
      <c r="O538" s="11">
        <v>13952.987360873582</v>
      </c>
      <c r="P538" s="43">
        <v>12361.906901490838</v>
      </c>
      <c r="Q538" s="11">
        <v>11086.577498330844</v>
      </c>
      <c r="R538" s="11">
        <v>10631.056924808781</v>
      </c>
      <c r="S538" s="11">
        <v>5886.5398678689526</v>
      </c>
      <c r="T538" s="11">
        <v>10267.690910208392</v>
      </c>
      <c r="U538" s="11">
        <v>4542.1894152586856</v>
      </c>
      <c r="V538" s="11">
        <v>9411.4020495688401</v>
      </c>
      <c r="W538" s="11">
        <v>4833.6604895432856</v>
      </c>
      <c r="X538" s="12">
        <v>0</v>
      </c>
      <c r="Y538" s="12">
        <v>548.18296566473498</v>
      </c>
      <c r="Z538" s="12">
        <v>314.60594393551185</v>
      </c>
      <c r="AA538" s="44">
        <v>232.0401906195587</v>
      </c>
      <c r="AB538" s="45">
        <v>363.13814546078322</v>
      </c>
      <c r="AC538" s="12">
        <v>0</v>
      </c>
      <c r="AD538" s="12">
        <v>13135.142294270503</v>
      </c>
      <c r="AE538" s="12">
        <v>3182.9717807084785</v>
      </c>
      <c r="AF538" s="12">
        <v>5480.5321821881489</v>
      </c>
      <c r="AG538" s="44">
        <v>1128.4755203370596</v>
      </c>
      <c r="AH538" s="45">
        <v>2412.266345103053</v>
      </c>
      <c r="AI538" s="12">
        <v>0</v>
      </c>
      <c r="AJ538" s="12">
        <v>-12.751969883571503</v>
      </c>
      <c r="AK538" s="12">
        <v>64.229820149649655</v>
      </c>
      <c r="AL538" s="12">
        <v>108.4101946526747</v>
      </c>
      <c r="AM538" s="44">
        <v>140.99579171128212</v>
      </c>
      <c r="AN538" s="45">
        <v>89.999999762481522</v>
      </c>
      <c r="AO538" s="12">
        <v>0</v>
      </c>
      <c r="AP538" s="12">
        <v>-1923.14846853428</v>
      </c>
      <c r="AQ538" s="12">
        <v>11345.492686952673</v>
      </c>
      <c r="AR538" s="12">
        <v>12749.025393400027</v>
      </c>
      <c r="AS538" s="44">
        <v>10887.842932386317</v>
      </c>
      <c r="AT538" s="45">
        <v>9859.6909102083919</v>
      </c>
      <c r="AU538" s="12">
        <v>0</v>
      </c>
      <c r="AV538" s="12">
        <v>11451.591256964623</v>
      </c>
      <c r="AW538" s="12">
        <v>14130.370444848602</v>
      </c>
      <c r="AX538" s="12">
        <v>10957.723809125004</v>
      </c>
      <c r="AY538" s="44">
        <v>5569.4831752848186</v>
      </c>
      <c r="AZ538" s="45">
        <v>4542.1894135673301</v>
      </c>
      <c r="BA538" s="12">
        <v>0</v>
      </c>
      <c r="BB538" s="12">
        <v>10888.012022716848</v>
      </c>
      <c r="BC538" s="12">
        <v>12729.329330745655</v>
      </c>
      <c r="BD538" s="12">
        <v>11018.17541671797</v>
      </c>
      <c r="BE538" s="44">
        <v>10010.904902630857</v>
      </c>
      <c r="BF538" s="45">
        <v>9859.6909202083934</v>
      </c>
      <c r="BG538" s="12">
        <v>0</v>
      </c>
      <c r="BH538" s="12">
        <v>14350.923931588193</v>
      </c>
      <c r="BI538" s="12">
        <v>11263.960582305865</v>
      </c>
      <c r="BJ538" s="12">
        <v>5757.6861786631125</v>
      </c>
      <c r="BK538" s="44">
        <v>4859.2461078428196</v>
      </c>
      <c r="BL538" s="45">
        <v>2129.9230684642771</v>
      </c>
      <c r="BM538" s="12">
        <v>0</v>
      </c>
      <c r="BN538" s="12">
        <v>0</v>
      </c>
      <c r="BO538" s="12">
        <v>76.981790033221159</v>
      </c>
      <c r="BP538" s="12">
        <v>44.180374503025057</v>
      </c>
      <c r="BQ538" s="48">
        <v>32.585597058607419</v>
      </c>
      <c r="BR538" s="49">
        <v>50.995791948800608</v>
      </c>
      <c r="BS538" s="13">
        <v>0</v>
      </c>
      <c r="BT538" s="12">
        <v>82.029038415988651</v>
      </c>
      <c r="BV538" s="14">
        <f>Таблица1[[#This Row],[Lкан_леб,мм]]</f>
        <v>58247.970961584011</v>
      </c>
      <c r="BW538" s="50">
        <f>Таблица1[[#This Row],[угол обхв4]]+Таблица1[[#This Row],[Lдуг 3,мм]]</f>
        <v>13135.142294270503</v>
      </c>
      <c r="BX538" s="54">
        <f>Таблица1[[#This Row],[угол обхв5]]+Таблица1[[#This Row],[Y5, мм]]</f>
        <v>58796.153927248743</v>
      </c>
      <c r="BY538" s="14">
        <f>Таблица1[[#This Row],[угол обхв6]]+Таблица1[[#This Row],[Lдуг 4,мм]]</f>
        <v>16318.114074978981</v>
      </c>
      <c r="BZ538" s="14">
        <f>Таблица1[[#This Row],[Т1]]+Таблица1[[#This Row],[X6, мм]]</f>
        <v>59110.759871184251</v>
      </c>
      <c r="CA538" s="14">
        <f>Таблица1[[#This Row],[Т2]]+Таблица1[[#This Row],[Lдуг 5,мм]]</f>
        <v>21798.646257167129</v>
      </c>
      <c r="CB538" s="14">
        <f>Таблица1[[#This Row],[Т3]]+Таблица1[[#This Row],[Y6, мм]]</f>
        <v>59342.800061803813</v>
      </c>
      <c r="CC538" s="14">
        <f>Таблица1[[#This Row],[Т4]]+Таблица1[[#This Row],[Lдуг 6,мм]]</f>
        <v>22927.121777504188</v>
      </c>
      <c r="CD538" s="14">
        <f>Таблица1[[#This Row],[Т5]]+Таблица1[[#This Row],[Lдуг 1,мм]]</f>
        <v>59705.938207264597</v>
      </c>
      <c r="CE538" s="14">
        <f>Таблица1[[#This Row],[Т6]]+Таблица1[[#This Row],[Lпрям1, мм]]</f>
        <v>25339.388122607241</v>
      </c>
      <c r="CF538" s="15">
        <f>Таблица1[[#This Row],[Т7]]+Таблица1[[#This Row],[Lдуг 2,мм]]</f>
        <v>59705.938207264597</v>
      </c>
      <c r="CG538" s="14">
        <f>Таблица1[[#This Row],[Т8]]+Таблица1[[#This Row],[Lпрям2, мм]]</f>
        <v>25339.388122607241</v>
      </c>
      <c r="CH538" s="14">
        <f>Таблица1[[#This Row],[Т9]]-Таблица1[[#This Row],[Т9]]</f>
        <v>0</v>
      </c>
      <c r="CI538" s="50">
        <f>Таблица1[[#This Row],[Т9]]-Таблица1[[#This Row],[Т8]]</f>
        <v>34366.550084657356</v>
      </c>
      <c r="CJ538" s="54">
        <f>Таблица1[[#This Row],[Т9]]-Таблица1[[#This Row],[Т7]]</f>
        <v>0</v>
      </c>
      <c r="CK538" s="14">
        <f>Таблица1[[#This Row],[Т9]]-Таблица1[[#This Row],[Т6]]</f>
        <v>36778.816429760409</v>
      </c>
      <c r="CL538" s="14">
        <f>Таблица1[[#This Row],[Т9]]-Таблица1[[#This Row],[Т5]]</f>
        <v>363.13814546078356</v>
      </c>
      <c r="CM538" s="14">
        <f>Таблица1[[#This Row],[Т9]]-Таблица1[[#This Row],[Т4]]</f>
        <v>37907.291950097468</v>
      </c>
      <c r="CN538" s="14">
        <f>Таблица1[[#This Row],[Т9]]-Таблица1[[#This Row],[Т3]]</f>
        <v>595.17833608034562</v>
      </c>
      <c r="CO538" s="14">
        <f>Таблица1[[#This Row],[Т9]]-Таблица1[[#This Row],[Т2]]</f>
        <v>43387.824132285619</v>
      </c>
      <c r="CP538" s="14">
        <f>Таблица1[[#This Row],[Т9]]-Таблица1[[#This Row],[Т1]]</f>
        <v>909.78428001585416</v>
      </c>
      <c r="CQ538" s="14">
        <f>Таблица1[[#This Row],[Т9]]-Таблица1[[#This Row],[угол обхв6]]</f>
        <v>46570.795912994094</v>
      </c>
      <c r="CR538" s="14">
        <f>Таблица1[[#This Row],[Т9]]-Таблица1[[#This Row],[угол обхв5]]</f>
        <v>1457.9672456805856</v>
      </c>
      <c r="CS538" s="14">
        <f>Таблица1[[#This Row],[Т9]]-Таблица1[[#This Row],[угол обхв4]]</f>
        <v>59705.938207264597</v>
      </c>
      <c r="CT538" s="14">
        <f>Таблица1[[#This Row],[Lкан_прям, мм]]+Таблица1[[#This Row],[Lкан_дуг, мм]]+Таблица1[[#This Row],[Lкан_леб,мм]]</f>
        <v>85045.326329871838</v>
      </c>
      <c r="CU538" s="16">
        <f>Таблица1[[#This Row],[Lкан_леб,мм]]</f>
        <v>58247.970961584011</v>
      </c>
      <c r="CV538" s="14">
        <f>2534431-(Таблица1[[#This Row],[Т23]]+Таблица1[[#This Row],[угол обхв3]])</f>
        <v>2449303.6446317122</v>
      </c>
      <c r="CW538" s="50">
        <f>SUM(X538:AC538,AD538:AI538)-Таблица1[[#This Row],[lподв_min, мм]]</f>
        <v>24385.089021493419</v>
      </c>
      <c r="CX538" s="17">
        <f>CW977-Таблица1[[#This Row],[Суммарная длина каната]]</f>
        <v>-2426161.1340327933</v>
      </c>
    </row>
    <row r="539" spans="1:102" x14ac:dyDescent="0.25">
      <c r="A539" s="21">
        <v>538</v>
      </c>
      <c r="B539" s="10">
        <v>12.803877551020404</v>
      </c>
      <c r="C539" s="10">
        <v>69.409387755102046</v>
      </c>
      <c r="D539" s="11">
        <v>10655.678423987862</v>
      </c>
      <c r="E539" s="11">
        <v>4520.6447118924289</v>
      </c>
      <c r="F539" s="11">
        <v>9839.7830937844647</v>
      </c>
      <c r="G539" s="11">
        <v>4901.7008890530815</v>
      </c>
      <c r="H539" s="11">
        <v>10247.677933987863</v>
      </c>
      <c r="I539" s="11">
        <v>2043.778603685849</v>
      </c>
      <c r="J539" s="11">
        <v>2476.8661082065805</v>
      </c>
      <c r="K539" s="11">
        <v>25377.614509147152</v>
      </c>
      <c r="L539" s="11">
        <v>1419.7408591406818</v>
      </c>
      <c r="M539" s="11">
        <v>58247.970961584011</v>
      </c>
      <c r="N539" s="11">
        <v>10978.070257697858</v>
      </c>
      <c r="O539" s="11">
        <v>13952.987360873582</v>
      </c>
      <c r="P539" s="43">
        <v>12441.130213463533</v>
      </c>
      <c r="Q539" s="11">
        <v>11155.922995993113</v>
      </c>
      <c r="R539" s="11">
        <v>10955.691305986938</v>
      </c>
      <c r="S539" s="11">
        <v>5880.5363511911673</v>
      </c>
      <c r="T539" s="11">
        <v>10655.678423987862</v>
      </c>
      <c r="U539" s="11">
        <v>4520.6447118924289</v>
      </c>
      <c r="V539" s="11">
        <v>9786.6796990349339</v>
      </c>
      <c r="W539" s="11">
        <v>4771.6969296284724</v>
      </c>
      <c r="X539" s="12">
        <v>0</v>
      </c>
      <c r="Y539" s="12">
        <v>535.06242490705313</v>
      </c>
      <c r="Z539" s="12">
        <v>308.61329144529634</v>
      </c>
      <c r="AA539" s="44">
        <v>232.04019061955887</v>
      </c>
      <c r="AB539" s="45">
        <v>344.02495216877338</v>
      </c>
      <c r="AC539" s="12">
        <v>0</v>
      </c>
      <c r="AD539" s="12">
        <v>13135.142294270503</v>
      </c>
      <c r="AE539" s="12">
        <v>3156.5984057921032</v>
      </c>
      <c r="AF539" s="12">
        <v>5480.5321821881471</v>
      </c>
      <c r="AG539" s="44">
        <v>1128.475520337061</v>
      </c>
      <c r="AH539" s="45">
        <v>2476.8661065593351</v>
      </c>
      <c r="AI539" s="12">
        <v>0</v>
      </c>
      <c r="AJ539" s="12">
        <v>-12.751969883571503</v>
      </c>
      <c r="AK539" s="12">
        <v>62.387291692922815</v>
      </c>
      <c r="AL539" s="12">
        <v>105.72611302002163</v>
      </c>
      <c r="AM539" s="44">
        <v>138.31171007862906</v>
      </c>
      <c r="AN539" s="45">
        <v>89.999999768676304</v>
      </c>
      <c r="AO539" s="12">
        <v>0</v>
      </c>
      <c r="AP539" s="12">
        <v>-1923.14846853428</v>
      </c>
      <c r="AQ539" s="12">
        <v>11339.59938309348</v>
      </c>
      <c r="AR539" s="12">
        <v>12833.858087240904</v>
      </c>
      <c r="AS539" s="44">
        <v>11227.043025244095</v>
      </c>
      <c r="AT539" s="45">
        <v>10247.678423987862</v>
      </c>
      <c r="AU539" s="12">
        <v>0</v>
      </c>
      <c r="AV539" s="12">
        <v>11451.591256964623</v>
      </c>
      <c r="AW539" s="12">
        <v>14142.092335664509</v>
      </c>
      <c r="AX539" s="12">
        <v>11045.339013616334</v>
      </c>
      <c r="AY539" s="44">
        <v>5575.8525077465474</v>
      </c>
      <c r="AZ539" s="45">
        <v>4520.6447102451857</v>
      </c>
      <c r="BA539" s="12">
        <v>0</v>
      </c>
      <c r="BB539" s="12">
        <v>10888.012022716848</v>
      </c>
      <c r="BC539" s="12">
        <v>12802.659338859155</v>
      </c>
      <c r="BD539" s="12">
        <v>11348.419179764307</v>
      </c>
      <c r="BE539" s="44">
        <v>10384.326704730705</v>
      </c>
      <c r="BF539" s="45">
        <v>10247.678433987863</v>
      </c>
      <c r="BG539" s="12">
        <v>0</v>
      </c>
      <c r="BH539" s="12">
        <v>14350.923931588193</v>
      </c>
      <c r="BI539" s="12">
        <v>11345.02797078404</v>
      </c>
      <c r="BJ539" s="12">
        <v>5769.9523688143909</v>
      </c>
      <c r="BK539" s="44">
        <v>4825.3285553370488</v>
      </c>
      <c r="BL539" s="45">
        <v>2043.7786036858511</v>
      </c>
      <c r="BM539" s="12">
        <v>0</v>
      </c>
      <c r="BN539" s="12">
        <v>0</v>
      </c>
      <c r="BO539" s="12">
        <v>75.13926157649432</v>
      </c>
      <c r="BP539" s="12">
        <v>43.338821327098813</v>
      </c>
      <c r="BQ539" s="48">
        <v>32.585597058607448</v>
      </c>
      <c r="BR539" s="49">
        <v>48.31171030995278</v>
      </c>
      <c r="BS539" s="13">
        <v>0</v>
      </c>
      <c r="BT539" s="12">
        <v>82.029038415988651</v>
      </c>
      <c r="BV539" s="14">
        <f>Таблица1[[#This Row],[Lкан_леб,мм]]</f>
        <v>58247.970961584011</v>
      </c>
      <c r="BW539" s="50">
        <f>Таблица1[[#This Row],[угол обхв4]]+Таблица1[[#This Row],[Lдуг 3,мм]]</f>
        <v>13135.142294270503</v>
      </c>
      <c r="BX539" s="54">
        <f>Таблица1[[#This Row],[угол обхв5]]+Таблица1[[#This Row],[Y5, мм]]</f>
        <v>58783.033386491064</v>
      </c>
      <c r="BY539" s="14">
        <f>Таблица1[[#This Row],[угол обхв6]]+Таблица1[[#This Row],[Lдуг 4,мм]]</f>
        <v>16291.740700062606</v>
      </c>
      <c r="BZ539" s="14">
        <f>Таблица1[[#This Row],[Т1]]+Таблица1[[#This Row],[X6, мм]]</f>
        <v>59091.646677936362</v>
      </c>
      <c r="CA539" s="14">
        <f>Таблица1[[#This Row],[Т2]]+Таблица1[[#This Row],[Lдуг 5,мм]]</f>
        <v>21772.272882250752</v>
      </c>
      <c r="CB539" s="14">
        <f>Таблица1[[#This Row],[Т3]]+Таблица1[[#This Row],[Y6, мм]]</f>
        <v>59323.686868555924</v>
      </c>
      <c r="CC539" s="14">
        <f>Таблица1[[#This Row],[Т4]]+Таблица1[[#This Row],[Lдуг 6,мм]]</f>
        <v>22900.748402587815</v>
      </c>
      <c r="CD539" s="14">
        <f>Таблица1[[#This Row],[Т5]]+Таблица1[[#This Row],[Lдуг 1,мм]]</f>
        <v>59667.711820724697</v>
      </c>
      <c r="CE539" s="14">
        <f>Таблица1[[#This Row],[Т6]]+Таблица1[[#This Row],[Lпрям1, мм]]</f>
        <v>25377.614509147148</v>
      </c>
      <c r="CF539" s="15">
        <f>Таблица1[[#This Row],[Т7]]+Таблица1[[#This Row],[Lдуг 2,мм]]</f>
        <v>59667.711820724697</v>
      </c>
      <c r="CG539" s="14">
        <f>Таблица1[[#This Row],[Т8]]+Таблица1[[#This Row],[Lпрям2, мм]]</f>
        <v>25377.614509147148</v>
      </c>
      <c r="CH539" s="14">
        <f>Таблица1[[#This Row],[Т9]]-Таблица1[[#This Row],[Т9]]</f>
        <v>0</v>
      </c>
      <c r="CI539" s="50">
        <f>Таблица1[[#This Row],[Т9]]-Таблица1[[#This Row],[Т8]]</f>
        <v>34290.097311577549</v>
      </c>
      <c r="CJ539" s="54">
        <f>Таблица1[[#This Row],[Т9]]-Таблица1[[#This Row],[Т7]]</f>
        <v>0</v>
      </c>
      <c r="CK539" s="14">
        <f>Таблица1[[#This Row],[Т9]]-Таблица1[[#This Row],[Т6]]</f>
        <v>36766.963418136882</v>
      </c>
      <c r="CL539" s="14">
        <f>Таблица1[[#This Row],[Т9]]-Таблица1[[#This Row],[Т5]]</f>
        <v>344.02495216877287</v>
      </c>
      <c r="CM539" s="14">
        <f>Таблица1[[#This Row],[Т9]]-Таблица1[[#This Row],[Т4]]</f>
        <v>37895.438938473948</v>
      </c>
      <c r="CN539" s="14">
        <f>Таблица1[[#This Row],[Т9]]-Таблица1[[#This Row],[Т3]]</f>
        <v>576.06514278833492</v>
      </c>
      <c r="CO539" s="14">
        <f>Таблица1[[#This Row],[Т9]]-Таблица1[[#This Row],[Т2]]</f>
        <v>43375.971120662092</v>
      </c>
      <c r="CP539" s="14">
        <f>Таблица1[[#This Row],[Т9]]-Таблица1[[#This Row],[Т1]]</f>
        <v>884.67843423363229</v>
      </c>
      <c r="CQ539" s="14">
        <f>Таблица1[[#This Row],[Т9]]-Таблица1[[#This Row],[угол обхв6]]</f>
        <v>46532.569526454194</v>
      </c>
      <c r="CR539" s="14">
        <f>Таблица1[[#This Row],[Т9]]-Таблица1[[#This Row],[угол обхв5]]</f>
        <v>1419.7408591406856</v>
      </c>
      <c r="CS539" s="14">
        <f>Таблица1[[#This Row],[Т9]]-Таблица1[[#This Row],[угол обхв4]]</f>
        <v>59667.711820724697</v>
      </c>
      <c r="CT539" s="14">
        <f>Таблица1[[#This Row],[Lкан_прям, мм]]+Таблица1[[#This Row],[Lкан_дуг, мм]]+Таблица1[[#This Row],[Lкан_леб,мм]]</f>
        <v>85045.326329871838</v>
      </c>
      <c r="CU539" s="16">
        <f>Таблица1[[#This Row],[Lкан_леб,мм]]</f>
        <v>58247.970961584011</v>
      </c>
      <c r="CV539" s="14">
        <f>2534431-(Таблица1[[#This Row],[Т23]]+Таблица1[[#This Row],[угол обхв3]])</f>
        <v>2449303.6446317122</v>
      </c>
      <c r="CW539" s="50">
        <f>SUM(X539:AC539,AD539:AI539)-Таблица1[[#This Row],[lподв_min, мм]]</f>
        <v>24320.489260081253</v>
      </c>
      <c r="CX539" s="17">
        <f>CW978-Таблица1[[#This Row],[Суммарная длина каната]]</f>
        <v>-2426211.9002873679</v>
      </c>
    </row>
    <row r="540" spans="1:102" x14ac:dyDescent="0.25">
      <c r="A540" s="21">
        <v>539</v>
      </c>
      <c r="B540" s="10">
        <v>12.803877551020404</v>
      </c>
      <c r="C540" s="10">
        <v>72.093469387755121</v>
      </c>
      <c r="D540" s="11">
        <v>11044.24920133082</v>
      </c>
      <c r="E540" s="11">
        <v>4517.292684595127</v>
      </c>
      <c r="F540" s="11">
        <v>10211.4045175795</v>
      </c>
      <c r="G540" s="11">
        <v>4859.7233093166378</v>
      </c>
      <c r="H540" s="11">
        <v>10636.248711330822</v>
      </c>
      <c r="I540" s="11">
        <v>1974.3400368070879</v>
      </c>
      <c r="J540" s="11">
        <v>2542.952647788039</v>
      </c>
      <c r="K540" s="11">
        <v>25415.840895685753</v>
      </c>
      <c r="L540" s="11">
        <v>1381.5144726020785</v>
      </c>
      <c r="M540" s="11">
        <v>58247.970961584011</v>
      </c>
      <c r="N540" s="11">
        <v>10978.070257697858</v>
      </c>
      <c r="O540" s="11">
        <v>13952.987360873582</v>
      </c>
      <c r="P540" s="43">
        <v>12517.019236019887</v>
      </c>
      <c r="Q540" s="11">
        <v>11228.902359250078</v>
      </c>
      <c r="R540" s="11">
        <v>11280.250676802181</v>
      </c>
      <c r="S540" s="11">
        <v>5889.7417013441427</v>
      </c>
      <c r="T540" s="11">
        <v>11044.24920133082</v>
      </c>
      <c r="U540" s="11">
        <v>4517.292684595127</v>
      </c>
      <c r="V540" s="11">
        <v>10164.447327532544</v>
      </c>
      <c r="W540" s="11">
        <v>4727.3751990056326</v>
      </c>
      <c r="X540" s="12">
        <v>0</v>
      </c>
      <c r="Y540" s="12">
        <v>521.88010515312283</v>
      </c>
      <c r="Z540" s="12">
        <v>302.6824179513294</v>
      </c>
      <c r="AA540" s="44">
        <v>232.04019061955876</v>
      </c>
      <c r="AB540" s="45">
        <v>324.91175887806736</v>
      </c>
      <c r="AC540" s="12">
        <v>0</v>
      </c>
      <c r="AD540" s="12">
        <v>13135.142294270503</v>
      </c>
      <c r="AE540" s="12">
        <v>3128.7382527064392</v>
      </c>
      <c r="AF540" s="12">
        <v>5480.5321821881471</v>
      </c>
      <c r="AG540" s="44">
        <v>1128.4755203370603</v>
      </c>
      <c r="AH540" s="45">
        <v>2542.9526461836026</v>
      </c>
      <c r="AI540" s="12">
        <v>0</v>
      </c>
      <c r="AJ540" s="12">
        <v>-12.751969883571503</v>
      </c>
      <c r="AK540" s="12">
        <v>60.53608756034405</v>
      </c>
      <c r="AL540" s="12">
        <v>103.04203138736857</v>
      </c>
      <c r="AM540" s="44">
        <v>135.627628445976</v>
      </c>
      <c r="AN540" s="45">
        <v>89.999999774687964</v>
      </c>
      <c r="AO540" s="12">
        <v>0</v>
      </c>
      <c r="AP540" s="12">
        <v>-1923.14846853428</v>
      </c>
      <c r="AQ540" s="12">
        <v>11333.301852958655</v>
      </c>
      <c r="AR540" s="12">
        <v>12914.494786935435</v>
      </c>
      <c r="AS540" s="44">
        <v>11565.572720765966</v>
      </c>
      <c r="AT540" s="45">
        <v>10636.249201330822</v>
      </c>
      <c r="AU540" s="12">
        <v>0</v>
      </c>
      <c r="AV540" s="12">
        <v>11451.591256964623</v>
      </c>
      <c r="AW540" s="12">
        <v>14153.672471752463</v>
      </c>
      <c r="AX540" s="12">
        <v>11136.830721791075</v>
      </c>
      <c r="AY540" s="44">
        <v>5598.099229765794</v>
      </c>
      <c r="AZ540" s="45">
        <v>4517.2926829906928</v>
      </c>
      <c r="BA540" s="12">
        <v>0</v>
      </c>
      <c r="BB540" s="12">
        <v>10888.012022716848</v>
      </c>
      <c r="BC540" s="12">
        <v>12872.250831280684</v>
      </c>
      <c r="BD540" s="12">
        <v>11677.726227717729</v>
      </c>
      <c r="BE540" s="44">
        <v>10758.927157367036</v>
      </c>
      <c r="BF540" s="45">
        <v>10636.249211330822</v>
      </c>
      <c r="BG540" s="12">
        <v>0</v>
      </c>
      <c r="BH540" s="12">
        <v>14350.923931588193</v>
      </c>
      <c r="BI540" s="12">
        <v>11429.587470128959</v>
      </c>
      <c r="BJ540" s="12">
        <v>5797.6700638851398</v>
      </c>
      <c r="BK540" s="44">
        <v>4808.9351561734748</v>
      </c>
      <c r="BL540" s="45">
        <v>1974.34003680709</v>
      </c>
      <c r="BM540" s="12">
        <v>0</v>
      </c>
      <c r="BN540" s="12">
        <v>0</v>
      </c>
      <c r="BO540" s="12">
        <v>73.288057443915562</v>
      </c>
      <c r="BP540" s="12">
        <v>42.50594382702451</v>
      </c>
      <c r="BQ540" s="48">
        <v>32.585597058607433</v>
      </c>
      <c r="BR540" s="49">
        <v>45.627628671288029</v>
      </c>
      <c r="BS540" s="13">
        <v>0</v>
      </c>
      <c r="BT540" s="12">
        <v>82.029038415988651</v>
      </c>
      <c r="BV540" s="14">
        <f>Таблица1[[#This Row],[Lкан_леб,мм]]</f>
        <v>58247.970961584011</v>
      </c>
      <c r="BW540" s="50">
        <f>Таблица1[[#This Row],[угол обхв4]]+Таблица1[[#This Row],[Lдуг 3,мм]]</f>
        <v>13135.142294270503</v>
      </c>
      <c r="BX540" s="54">
        <f>Таблица1[[#This Row],[угол обхв5]]+Таблица1[[#This Row],[Y5, мм]]</f>
        <v>58769.851066737137</v>
      </c>
      <c r="BY540" s="14">
        <f>Таблица1[[#This Row],[угол обхв6]]+Таблица1[[#This Row],[Lдуг 4,мм]]</f>
        <v>16263.880546976943</v>
      </c>
      <c r="BZ540" s="14">
        <f>Таблица1[[#This Row],[Т1]]+Таблица1[[#This Row],[X6, мм]]</f>
        <v>59072.533484688465</v>
      </c>
      <c r="CA540" s="14">
        <f>Таблица1[[#This Row],[Т2]]+Таблица1[[#This Row],[Lдуг 5,мм]]</f>
        <v>21744.412729165091</v>
      </c>
      <c r="CB540" s="14">
        <f>Таблица1[[#This Row],[Т3]]+Таблица1[[#This Row],[Y6, мм]]</f>
        <v>59304.573675308027</v>
      </c>
      <c r="CC540" s="14">
        <f>Таблица1[[#This Row],[Т4]]+Таблица1[[#This Row],[Lдуг 6,мм]]</f>
        <v>22872.88824950215</v>
      </c>
      <c r="CD540" s="14">
        <f>Таблица1[[#This Row],[Т5]]+Таблица1[[#This Row],[Lдуг 1,мм]]</f>
        <v>59629.485434186092</v>
      </c>
      <c r="CE540" s="14">
        <f>Таблица1[[#This Row],[Т6]]+Таблица1[[#This Row],[Lпрям1, мм]]</f>
        <v>25415.840895685753</v>
      </c>
      <c r="CF540" s="15">
        <f>Таблица1[[#This Row],[Т7]]+Таблица1[[#This Row],[Lдуг 2,мм]]</f>
        <v>59629.485434186092</v>
      </c>
      <c r="CG540" s="14">
        <f>Таблица1[[#This Row],[Т8]]+Таблица1[[#This Row],[Lпрям2, мм]]</f>
        <v>25415.840895685753</v>
      </c>
      <c r="CH540" s="14">
        <f>Таблица1[[#This Row],[Т9]]-Таблица1[[#This Row],[Т9]]</f>
        <v>0</v>
      </c>
      <c r="CI540" s="50">
        <f>Таблица1[[#This Row],[Т9]]-Таблица1[[#This Row],[Т8]]</f>
        <v>34213.644538500339</v>
      </c>
      <c r="CJ540" s="54">
        <f>Таблица1[[#This Row],[Т9]]-Таблица1[[#This Row],[Т7]]</f>
        <v>0</v>
      </c>
      <c r="CK540" s="14">
        <f>Таблица1[[#This Row],[Т9]]-Таблица1[[#This Row],[Т6]]</f>
        <v>36756.597184683938</v>
      </c>
      <c r="CL540" s="14">
        <f>Таблица1[[#This Row],[Т9]]-Таблица1[[#This Row],[Т5]]</f>
        <v>324.91175887806457</v>
      </c>
      <c r="CM540" s="14">
        <f>Таблица1[[#This Row],[Т9]]-Таблица1[[#This Row],[Т4]]</f>
        <v>37885.072705020997</v>
      </c>
      <c r="CN540" s="14">
        <f>Таблица1[[#This Row],[Т9]]-Таблица1[[#This Row],[Т3]]</f>
        <v>556.95194949762663</v>
      </c>
      <c r="CO540" s="14">
        <f>Таблица1[[#This Row],[Т9]]-Таблица1[[#This Row],[Т2]]</f>
        <v>43365.604887209149</v>
      </c>
      <c r="CP540" s="14">
        <f>Таблица1[[#This Row],[Т9]]-Таблица1[[#This Row],[Т1]]</f>
        <v>859.63436744895444</v>
      </c>
      <c r="CQ540" s="14">
        <f>Таблица1[[#This Row],[Т9]]-Таблица1[[#This Row],[угол обхв6]]</f>
        <v>46494.343139915589</v>
      </c>
      <c r="CR540" s="14">
        <f>Таблица1[[#This Row],[Т9]]-Таблица1[[#This Row],[угол обхв5]]</f>
        <v>1381.5144726020808</v>
      </c>
      <c r="CS540" s="14">
        <f>Таблица1[[#This Row],[Т9]]-Таблица1[[#This Row],[угол обхв4]]</f>
        <v>59629.485434186092</v>
      </c>
      <c r="CT540" s="14">
        <f>Таблица1[[#This Row],[Lкан_прям, мм]]+Таблица1[[#This Row],[Lкан_дуг, мм]]+Таблица1[[#This Row],[Lкан_леб,мм]]</f>
        <v>85045.326329871838</v>
      </c>
      <c r="CU540" s="16">
        <f>Таблица1[[#This Row],[Lкан_леб,мм]]</f>
        <v>58247.970961584011</v>
      </c>
      <c r="CV540" s="14">
        <f>2534431-(Таблица1[[#This Row],[Т23]]+Таблица1[[#This Row],[угол обхв3]])</f>
        <v>2449303.6446317122</v>
      </c>
      <c r="CW540" s="50">
        <f>SUM(X540:AC540,AD540:AI540)-Таблица1[[#This Row],[lподв_min, мм]]</f>
        <v>24254.402720499791</v>
      </c>
      <c r="CX540" s="17">
        <f>CW979-Таблица1[[#This Row],[Суммарная длина каната]]</f>
        <v>-2426263.3013762082</v>
      </c>
    </row>
    <row r="541" spans="1:102" x14ac:dyDescent="0.25">
      <c r="A541" s="21">
        <v>540</v>
      </c>
      <c r="B541" s="10">
        <v>12.803877551020404</v>
      </c>
      <c r="C541" s="10">
        <v>74.777551020408183</v>
      </c>
      <c r="D541" s="11">
        <v>11432.550658809574</v>
      </c>
      <c r="E541" s="11">
        <v>4532.1406882248593</v>
      </c>
      <c r="F541" s="11">
        <v>10584.584009509157</v>
      </c>
      <c r="G541" s="11">
        <v>4835.1944155971232</v>
      </c>
      <c r="H541" s="11">
        <v>11024.550168809576</v>
      </c>
      <c r="I541" s="11">
        <v>1921.6366120287967</v>
      </c>
      <c r="J541" s="11">
        <v>2610.5040761960627</v>
      </c>
      <c r="K541" s="11">
        <v>25454.067282223059</v>
      </c>
      <c r="L541" s="11">
        <v>1343.2880860647674</v>
      </c>
      <c r="M541" s="11">
        <v>58247.970961584011</v>
      </c>
      <c r="N541" s="11">
        <v>10978.070257697858</v>
      </c>
      <c r="O541" s="11">
        <v>13952.987360873582</v>
      </c>
      <c r="P541" s="43">
        <v>12589.407457093763</v>
      </c>
      <c r="Q541" s="11">
        <v>11305.35546027097</v>
      </c>
      <c r="R541" s="11">
        <v>11604.022904595558</v>
      </c>
      <c r="S541" s="11">
        <v>5914.1357203885473</v>
      </c>
      <c r="T541" s="11">
        <v>11432.550658809574</v>
      </c>
      <c r="U541" s="11">
        <v>4532.1406882248593</v>
      </c>
      <c r="V541" s="11">
        <v>10543.876055386831</v>
      </c>
      <c r="W541" s="11">
        <v>4700.7925462977182</v>
      </c>
      <c r="X541" s="12">
        <v>0</v>
      </c>
      <c r="Y541" s="12">
        <v>508.63088780272403</v>
      </c>
      <c r="Z541" s="12">
        <v>296.81844205383112</v>
      </c>
      <c r="AA541" s="44">
        <v>232.04019061955907</v>
      </c>
      <c r="AB541" s="45">
        <v>305.79856558865299</v>
      </c>
      <c r="AC541" s="12">
        <v>0</v>
      </c>
      <c r="AD541" s="12">
        <v>13135.142294270503</v>
      </c>
      <c r="AE541" s="12">
        <v>3099.4132107942037</v>
      </c>
      <c r="AF541" s="12">
        <v>5480.5321821881498</v>
      </c>
      <c r="AG541" s="44">
        <v>1128.4755203370623</v>
      </c>
      <c r="AH541" s="45">
        <v>2610.5040746331438</v>
      </c>
      <c r="AI541" s="12">
        <v>0</v>
      </c>
      <c r="AJ541" s="12">
        <v>-12.751969883571503</v>
      </c>
      <c r="AK541" s="12">
        <v>58.67548894262503</v>
      </c>
      <c r="AL541" s="12">
        <v>100.35794975471549</v>
      </c>
      <c r="AM541" s="44">
        <v>132.94354681332297</v>
      </c>
      <c r="AN541" s="45">
        <v>89.999999780518309</v>
      </c>
      <c r="AO541" s="12">
        <v>0</v>
      </c>
      <c r="AP541" s="12">
        <v>-1923.14846853428</v>
      </c>
      <c r="AQ541" s="12">
        <v>11326.598750666713</v>
      </c>
      <c r="AR541" s="12">
        <v>12990.758563291231</v>
      </c>
      <c r="AS541" s="44">
        <v>11902.689233274228</v>
      </c>
      <c r="AT541" s="45">
        <v>11024.550658809576</v>
      </c>
      <c r="AU541" s="12">
        <v>0</v>
      </c>
      <c r="AV541" s="12">
        <v>11451.591256964623</v>
      </c>
      <c r="AW541" s="12">
        <v>14165.100277945736</v>
      </c>
      <c r="AX541" s="12">
        <v>11231.99818691604</v>
      </c>
      <c r="AY541" s="44">
        <v>5636.1745286483965</v>
      </c>
      <c r="AZ541" s="45">
        <v>4532.1406866619427</v>
      </c>
      <c r="BA541" s="12">
        <v>0</v>
      </c>
      <c r="BB541" s="12">
        <v>10888.012022716848</v>
      </c>
      <c r="BC541" s="12">
        <v>12937.935950062618</v>
      </c>
      <c r="BD541" s="12">
        <v>12005.374010793024</v>
      </c>
      <c r="BE541" s="44">
        <v>11133.884330130904</v>
      </c>
      <c r="BF541" s="45">
        <v>11024.550668809576</v>
      </c>
      <c r="BG541" s="12">
        <v>0</v>
      </c>
      <c r="BH541" s="12">
        <v>14350.923931588193</v>
      </c>
      <c r="BI541" s="12">
        <v>11517.468377343124</v>
      </c>
      <c r="BJ541" s="12">
        <v>5840.7784470336164</v>
      </c>
      <c r="BK541" s="44">
        <v>4810.1018799650092</v>
      </c>
      <c r="BL541" s="45">
        <v>1921.6366120287987</v>
      </c>
      <c r="BM541" s="12">
        <v>0</v>
      </c>
      <c r="BN541" s="12">
        <v>0</v>
      </c>
      <c r="BO541" s="12">
        <v>71.427458826196542</v>
      </c>
      <c r="BP541" s="12">
        <v>41.682460812090461</v>
      </c>
      <c r="BQ541" s="48">
        <v>32.585597058607476</v>
      </c>
      <c r="BR541" s="49">
        <v>42.943547032804666</v>
      </c>
      <c r="BS541" s="13">
        <v>0</v>
      </c>
      <c r="BT541" s="12">
        <v>82.029038415988651</v>
      </c>
      <c r="BV541" s="14">
        <f>Таблица1[[#This Row],[Lкан_леб,мм]]</f>
        <v>58247.970961584011</v>
      </c>
      <c r="BW541" s="50">
        <f>Таблица1[[#This Row],[угол обхв4]]+Таблица1[[#This Row],[Lдуг 3,мм]]</f>
        <v>13135.142294270503</v>
      </c>
      <c r="BX541" s="54">
        <f>Таблица1[[#This Row],[угол обхв5]]+Таблица1[[#This Row],[Y5, мм]]</f>
        <v>58756.601849386738</v>
      </c>
      <c r="BY541" s="14">
        <f>Таблица1[[#This Row],[угол обхв6]]+Таблица1[[#This Row],[Lдуг 4,мм]]</f>
        <v>16234.555505064707</v>
      </c>
      <c r="BZ541" s="14">
        <f>Таблица1[[#This Row],[Т1]]+Таблица1[[#This Row],[X6, мм]]</f>
        <v>59053.420291440569</v>
      </c>
      <c r="CA541" s="14">
        <f>Таблица1[[#This Row],[Т2]]+Таблица1[[#This Row],[Lдуг 5,мм]]</f>
        <v>21715.087687252857</v>
      </c>
      <c r="CB541" s="14">
        <f>Таблица1[[#This Row],[Т3]]+Таблица1[[#This Row],[Y6, мм]]</f>
        <v>59285.460482060131</v>
      </c>
      <c r="CC541" s="14">
        <f>Таблица1[[#This Row],[Т4]]+Таблица1[[#This Row],[Lдуг 6,мм]]</f>
        <v>22843.563207589919</v>
      </c>
      <c r="CD541" s="14">
        <f>Таблица1[[#This Row],[Т5]]+Таблица1[[#This Row],[Lдуг 1,мм]]</f>
        <v>59591.259047648782</v>
      </c>
      <c r="CE541" s="14">
        <f>Таблица1[[#This Row],[Т6]]+Таблица1[[#This Row],[Lпрям1, мм]]</f>
        <v>25454.067282223063</v>
      </c>
      <c r="CF541" s="15">
        <f>Таблица1[[#This Row],[Т7]]+Таблица1[[#This Row],[Lдуг 2,мм]]</f>
        <v>59591.259047648782</v>
      </c>
      <c r="CG541" s="14">
        <f>Таблица1[[#This Row],[Т8]]+Таблица1[[#This Row],[Lпрям2, мм]]</f>
        <v>25454.067282223063</v>
      </c>
      <c r="CH541" s="14">
        <f>Таблица1[[#This Row],[Т9]]-Таблица1[[#This Row],[Т9]]</f>
        <v>0</v>
      </c>
      <c r="CI541" s="50">
        <f>Таблица1[[#This Row],[Т9]]-Таблица1[[#This Row],[Т8]]</f>
        <v>34137.191765425719</v>
      </c>
      <c r="CJ541" s="54">
        <f>Таблица1[[#This Row],[Т9]]-Таблица1[[#This Row],[Т7]]</f>
        <v>0</v>
      </c>
      <c r="CK541" s="14">
        <f>Таблица1[[#This Row],[Т9]]-Таблица1[[#This Row],[Т6]]</f>
        <v>36747.695840058863</v>
      </c>
      <c r="CL541" s="14">
        <f>Таблица1[[#This Row],[Т9]]-Таблица1[[#This Row],[Т5]]</f>
        <v>305.7985655886514</v>
      </c>
      <c r="CM541" s="14">
        <f>Таблица1[[#This Row],[Т9]]-Таблица1[[#This Row],[Т4]]</f>
        <v>37876.171360395922</v>
      </c>
      <c r="CN541" s="14">
        <f>Таблица1[[#This Row],[Т9]]-Таблица1[[#This Row],[Т3]]</f>
        <v>537.83875620821345</v>
      </c>
      <c r="CO541" s="14">
        <f>Таблица1[[#This Row],[Т9]]-Таблица1[[#This Row],[Т2]]</f>
        <v>43356.703542584073</v>
      </c>
      <c r="CP541" s="14">
        <f>Таблица1[[#This Row],[Т9]]-Таблица1[[#This Row],[Т1]]</f>
        <v>834.6571982620444</v>
      </c>
      <c r="CQ541" s="14">
        <f>Таблица1[[#This Row],[Т9]]-Таблица1[[#This Row],[угол обхв6]]</f>
        <v>46456.116753378279</v>
      </c>
      <c r="CR541" s="14">
        <f>Таблица1[[#This Row],[Т9]]-Таблица1[[#This Row],[угол обхв5]]</f>
        <v>1343.2880860647711</v>
      </c>
      <c r="CS541" s="14">
        <f>Таблица1[[#This Row],[Т9]]-Таблица1[[#This Row],[угол обхв4]]</f>
        <v>59591.259047648782</v>
      </c>
      <c r="CT541" s="14">
        <f>Таблица1[[#This Row],[Lкан_прям, мм]]+Таблица1[[#This Row],[Lкан_дуг, мм]]+Таблица1[[#This Row],[Lкан_леб,мм]]</f>
        <v>85045.326329871838</v>
      </c>
      <c r="CU541" s="16">
        <f>Таблица1[[#This Row],[Lкан_леб,мм]]</f>
        <v>58247.970961584011</v>
      </c>
      <c r="CV541" s="14">
        <f>2534431-(Таблица1[[#This Row],[Т23]]+Таблица1[[#This Row],[угол обхв3]])</f>
        <v>2449303.6446317122</v>
      </c>
      <c r="CW541" s="50">
        <f>SUM(X541:AC541,AD541:AI541)-Таблица1[[#This Row],[lподв_min, мм]]</f>
        <v>24186.851292091767</v>
      </c>
      <c r="CX541" s="17">
        <f>CW980-Таблица1[[#This Row],[Суммарная длина каната]]</f>
        <v>-2426315.2650061944</v>
      </c>
    </row>
    <row r="542" spans="1:102" x14ac:dyDescent="0.25">
      <c r="A542" s="21">
        <v>541</v>
      </c>
      <c r="B542" s="10">
        <v>12.803877551020404</v>
      </c>
      <c r="C542" s="10">
        <v>77.461632653061244</v>
      </c>
      <c r="D542" s="11">
        <v>11819.730803925202</v>
      </c>
      <c r="E542" s="11">
        <v>4565.1561440017331</v>
      </c>
      <c r="F542" s="11">
        <v>10958.502756968555</v>
      </c>
      <c r="G542" s="11">
        <v>4828.1680280207656</v>
      </c>
      <c r="H542" s="11">
        <v>11411.730313925202</v>
      </c>
      <c r="I542" s="11">
        <v>1885.6590498826076</v>
      </c>
      <c r="J542" s="11">
        <v>2679.4970941191254</v>
      </c>
      <c r="K542" s="11">
        <v>25492.293668759099</v>
      </c>
      <c r="L542" s="11">
        <v>1305.0616995287303</v>
      </c>
      <c r="M542" s="11">
        <v>58247.970961584011</v>
      </c>
      <c r="N542" s="11">
        <v>10978.070257697858</v>
      </c>
      <c r="O542" s="11">
        <v>13952.987360873582</v>
      </c>
      <c r="P542" s="43">
        <v>12658.136045910313</v>
      </c>
      <c r="Q542" s="11">
        <v>11385.114549315647</v>
      </c>
      <c r="R542" s="11">
        <v>11926.297583819713</v>
      </c>
      <c r="S542" s="11">
        <v>5953.6648841337192</v>
      </c>
      <c r="T542" s="11">
        <v>11819.730803925202</v>
      </c>
      <c r="U542" s="11">
        <v>4565.1561440017331</v>
      </c>
      <c r="V542" s="11">
        <v>10924.133358218138</v>
      </c>
      <c r="W542" s="11">
        <v>4692.0072978907665</v>
      </c>
      <c r="X542" s="12">
        <v>0</v>
      </c>
      <c r="Y542" s="12">
        <v>495.30935779241969</v>
      </c>
      <c r="Z542" s="12">
        <v>291.02677881623828</v>
      </c>
      <c r="AA542" s="44">
        <v>232.04019061955913</v>
      </c>
      <c r="AB542" s="45">
        <v>286.68537230051311</v>
      </c>
      <c r="AC542" s="12">
        <v>0</v>
      </c>
      <c r="AD542" s="12">
        <v>13135.142294270503</v>
      </c>
      <c r="AE542" s="12">
        <v>3068.6465793669345</v>
      </c>
      <c r="AF542" s="12">
        <v>5480.5321821881507</v>
      </c>
      <c r="AG542" s="44">
        <v>1128.4755203370596</v>
      </c>
      <c r="AH542" s="45">
        <v>2679.4970925964499</v>
      </c>
      <c r="AI542" s="12">
        <v>0</v>
      </c>
      <c r="AJ542" s="12">
        <v>-12.751969883571503</v>
      </c>
      <c r="AK542" s="12">
        <v>56.80473539790124</v>
      </c>
      <c r="AL542" s="12">
        <v>97.67386812206243</v>
      </c>
      <c r="AM542" s="44">
        <v>130.25946518066991</v>
      </c>
      <c r="AN542" s="45">
        <v>89.999999786169624</v>
      </c>
      <c r="AO542" s="12">
        <v>0</v>
      </c>
      <c r="AP542" s="12">
        <v>-1923.14846853428</v>
      </c>
      <c r="AQ542" s="12">
        <v>11319.488560528865</v>
      </c>
      <c r="AR542" s="12">
        <v>13062.482081975273</v>
      </c>
      <c r="AS542" s="44">
        <v>12237.652877829798</v>
      </c>
      <c r="AT542" s="45">
        <v>11411.730803925202</v>
      </c>
      <c r="AU542" s="12">
        <v>0</v>
      </c>
      <c r="AV542" s="12">
        <v>11451.591256964623</v>
      </c>
      <c r="AW542" s="12">
        <v>14176.364939184374</v>
      </c>
      <c r="AX542" s="12">
        <v>11330.632597087835</v>
      </c>
      <c r="AY542" s="44">
        <v>5689.9948613933775</v>
      </c>
      <c r="AZ542" s="45">
        <v>4565.1561424790598</v>
      </c>
      <c r="BA542" s="12">
        <v>0</v>
      </c>
      <c r="BB542" s="12">
        <v>10888.012022716848</v>
      </c>
      <c r="BC542" s="12">
        <v>12999.55434874132</v>
      </c>
      <c r="BD542" s="12">
        <v>12330.643619884673</v>
      </c>
      <c r="BE542" s="44">
        <v>11508.375509915115</v>
      </c>
      <c r="BF542" s="45">
        <v>11411.730813925204</v>
      </c>
      <c r="BG542" s="12">
        <v>0</v>
      </c>
      <c r="BH542" s="12">
        <v>14350.923931588193</v>
      </c>
      <c r="BI542" s="12">
        <v>11608.492127626439</v>
      </c>
      <c r="BJ542" s="12">
        <v>5899.1829319059061</v>
      </c>
      <c r="BK542" s="44">
        <v>4828.8261667420747</v>
      </c>
      <c r="BL542" s="45">
        <v>1885.6590498826092</v>
      </c>
      <c r="BM542" s="12">
        <v>0</v>
      </c>
      <c r="BN542" s="12">
        <v>0</v>
      </c>
      <c r="BO542" s="12">
        <v>69.556705281472745</v>
      </c>
      <c r="BP542" s="12">
        <v>40.86913272416119</v>
      </c>
      <c r="BQ542" s="48">
        <v>32.585597058607483</v>
      </c>
      <c r="BR542" s="49">
        <v>40.259465394500289</v>
      </c>
      <c r="BS542" s="13">
        <v>0</v>
      </c>
      <c r="BT542" s="12">
        <v>82.029038415988651</v>
      </c>
      <c r="BV542" s="14">
        <f>Таблица1[[#This Row],[Lкан_леб,мм]]</f>
        <v>58247.970961584011</v>
      </c>
      <c r="BW542" s="50">
        <f>Таблица1[[#This Row],[угол обхв4]]+Таблица1[[#This Row],[Lдуг 3,мм]]</f>
        <v>13135.142294270503</v>
      </c>
      <c r="BX542" s="54">
        <f>Таблица1[[#This Row],[угол обхв5]]+Таблица1[[#This Row],[Y5, мм]]</f>
        <v>58743.280319376434</v>
      </c>
      <c r="BY542" s="14">
        <f>Таблица1[[#This Row],[угол обхв6]]+Таблица1[[#This Row],[Lдуг 4,мм]]</f>
        <v>16203.788873637437</v>
      </c>
      <c r="BZ542" s="14">
        <f>Таблица1[[#This Row],[Т1]]+Таблица1[[#This Row],[X6, мм]]</f>
        <v>59034.307098192672</v>
      </c>
      <c r="CA542" s="14">
        <f>Таблица1[[#This Row],[Т2]]+Таблица1[[#This Row],[Lдуг 5,мм]]</f>
        <v>21684.321055825589</v>
      </c>
      <c r="CB542" s="14">
        <f>Таблица1[[#This Row],[Т3]]+Таблица1[[#This Row],[Y6, мм]]</f>
        <v>59266.347288812234</v>
      </c>
      <c r="CC542" s="14">
        <f>Таблица1[[#This Row],[Т4]]+Таблица1[[#This Row],[Lдуг 6,мм]]</f>
        <v>22812.796576162647</v>
      </c>
      <c r="CD542" s="14">
        <f>Таблица1[[#This Row],[Т5]]+Таблица1[[#This Row],[Lдуг 1,мм]]</f>
        <v>59553.032661112746</v>
      </c>
      <c r="CE542" s="14">
        <f>Таблица1[[#This Row],[Т6]]+Таблица1[[#This Row],[Lпрям1, мм]]</f>
        <v>25492.293668759099</v>
      </c>
      <c r="CF542" s="15">
        <f>Таблица1[[#This Row],[Т7]]+Таблица1[[#This Row],[Lдуг 2,мм]]</f>
        <v>59553.032661112746</v>
      </c>
      <c r="CG542" s="14">
        <f>Таблица1[[#This Row],[Т8]]+Таблица1[[#This Row],[Lпрям2, мм]]</f>
        <v>25492.293668759099</v>
      </c>
      <c r="CH542" s="14">
        <f>Таблица1[[#This Row],[Т9]]-Таблица1[[#This Row],[Т9]]</f>
        <v>0</v>
      </c>
      <c r="CI542" s="50">
        <f>Таблица1[[#This Row],[Т9]]-Таблица1[[#This Row],[Т8]]</f>
        <v>34060.738992353647</v>
      </c>
      <c r="CJ542" s="54">
        <f>Таблица1[[#This Row],[Т9]]-Таблица1[[#This Row],[Т7]]</f>
        <v>0</v>
      </c>
      <c r="CK542" s="14">
        <f>Таблица1[[#This Row],[Т9]]-Таблица1[[#This Row],[Т6]]</f>
        <v>36740.236084950098</v>
      </c>
      <c r="CL542" s="14">
        <f>Таблица1[[#This Row],[Т9]]-Таблица1[[#This Row],[Т5]]</f>
        <v>286.68537230051152</v>
      </c>
      <c r="CM542" s="14">
        <f>Таблица1[[#This Row],[Т9]]-Таблица1[[#This Row],[Т4]]</f>
        <v>37868.711605287157</v>
      </c>
      <c r="CN542" s="14">
        <f>Таблица1[[#This Row],[Т9]]-Таблица1[[#This Row],[Т3]]</f>
        <v>518.72556292007357</v>
      </c>
      <c r="CO542" s="14">
        <f>Таблица1[[#This Row],[Т9]]-Таблица1[[#This Row],[Т2]]</f>
        <v>43349.243787475309</v>
      </c>
      <c r="CP542" s="14">
        <f>Таблица1[[#This Row],[Т9]]-Таблица1[[#This Row],[Т1]]</f>
        <v>809.75234173631179</v>
      </c>
      <c r="CQ542" s="14">
        <f>Таблица1[[#This Row],[Т9]]-Таблица1[[#This Row],[угол обхв6]]</f>
        <v>46417.890366842243</v>
      </c>
      <c r="CR542" s="14">
        <f>Таблица1[[#This Row],[Т9]]-Таблица1[[#This Row],[угол обхв5]]</f>
        <v>1305.0616995287346</v>
      </c>
      <c r="CS542" s="14">
        <f>Таблица1[[#This Row],[Т9]]-Таблица1[[#This Row],[угол обхв4]]</f>
        <v>59553.032661112746</v>
      </c>
      <c r="CT542" s="14">
        <f>Таблица1[[#This Row],[Lкан_прям, мм]]+Таблица1[[#This Row],[Lкан_дуг, мм]]+Таблица1[[#This Row],[Lкан_леб,мм]]</f>
        <v>85045.326329871838</v>
      </c>
      <c r="CU542" s="16">
        <f>Таблица1[[#This Row],[Lкан_леб,мм]]</f>
        <v>58247.970961584011</v>
      </c>
      <c r="CV542" s="14">
        <f>2534431-(Таблица1[[#This Row],[Т23]]+Таблица1[[#This Row],[угол обхв3]])</f>
        <v>2449303.6446317122</v>
      </c>
      <c r="CW542" s="50">
        <f>SUM(X542:AC542,AD542:AI542)-Таблица1[[#This Row],[lподв_min, мм]]</f>
        <v>24117.858274168702</v>
      </c>
      <c r="CX542" s="17">
        <f>CW981-Таблица1[[#This Row],[Суммарная длина каната]]</f>
        <v>-2426367.7138068564</v>
      </c>
    </row>
    <row r="543" spans="1:102" x14ac:dyDescent="0.25">
      <c r="A543" s="21">
        <v>542</v>
      </c>
      <c r="B543" s="10">
        <v>12.803877551020404</v>
      </c>
      <c r="C543" s="10">
        <v>80.14571428571432</v>
      </c>
      <c r="D543" s="11">
        <v>12204.940104508776</v>
      </c>
      <c r="E543" s="11">
        <v>4616.2666109906741</v>
      </c>
      <c r="F543" s="11">
        <v>11332.340325313673</v>
      </c>
      <c r="G543" s="11">
        <v>4838.6595635513577</v>
      </c>
      <c r="H543" s="11">
        <v>11796.939614508776</v>
      </c>
      <c r="I543" s="11">
        <v>1866.3596534658507</v>
      </c>
      <c r="J543" s="11">
        <v>2749.9069575248241</v>
      </c>
      <c r="K543" s="11">
        <v>25530.520055293884</v>
      </c>
      <c r="L543" s="11">
        <v>1266.8353129939478</v>
      </c>
      <c r="M543" s="11">
        <v>58247.970961584011</v>
      </c>
      <c r="N543" s="11">
        <v>10978.070257697858</v>
      </c>
      <c r="O543" s="11">
        <v>13952.987360873582</v>
      </c>
      <c r="P543" s="43">
        <v>12723.054201484878</v>
      </c>
      <c r="Q543" s="11">
        <v>11468.004622803051</v>
      </c>
      <c r="R543" s="11">
        <v>12246.367594776784</v>
      </c>
      <c r="S543" s="11">
        <v>6008.2424595778884</v>
      </c>
      <c r="T543" s="11">
        <v>12204.940104508776</v>
      </c>
      <c r="U543" s="11">
        <v>4616.2666109906741</v>
      </c>
      <c r="V543" s="11">
        <v>11304.384893627193</v>
      </c>
      <c r="W543" s="11">
        <v>4701.0387299569393</v>
      </c>
      <c r="X543" s="12">
        <v>0</v>
      </c>
      <c r="Y543" s="12">
        <v>481.90977318552535</v>
      </c>
      <c r="Z543" s="12">
        <v>285.31317017523543</v>
      </c>
      <c r="AA543" s="44">
        <v>232.04019061955876</v>
      </c>
      <c r="AB543" s="45">
        <v>267.57217901362833</v>
      </c>
      <c r="AC543" s="12">
        <v>0</v>
      </c>
      <c r="AD543" s="12">
        <v>13135.142294270503</v>
      </c>
      <c r="AE543" s="12">
        <v>3036.4631024570358</v>
      </c>
      <c r="AF543" s="12">
        <v>5480.5321821881498</v>
      </c>
      <c r="AG543" s="44">
        <v>1128.4755203370607</v>
      </c>
      <c r="AH543" s="45">
        <v>2749.9069560411353</v>
      </c>
      <c r="AI543" s="12">
        <v>0</v>
      </c>
      <c r="AJ543" s="12">
        <v>-12.751969883571503</v>
      </c>
      <c r="AK543" s="12">
        <v>54.923020581225984</v>
      </c>
      <c r="AL543" s="12">
        <v>94.989786489409383</v>
      </c>
      <c r="AM543" s="44">
        <v>127.57538354801682</v>
      </c>
      <c r="AN543" s="45">
        <v>89.99999979164464</v>
      </c>
      <c r="AO543" s="12">
        <v>0</v>
      </c>
      <c r="AP543" s="12">
        <v>-1923.14846853428</v>
      </c>
      <c r="AQ543" s="12">
        <v>11311.969575068906</v>
      </c>
      <c r="AR543" s="12">
        <v>13129.507970670935</v>
      </c>
      <c r="AS543" s="44">
        <v>12569.728693213568</v>
      </c>
      <c r="AT543" s="45">
        <v>11796.940104508776</v>
      </c>
      <c r="AU543" s="12">
        <v>0</v>
      </c>
      <c r="AV543" s="12">
        <v>11451.591256964623</v>
      </c>
      <c r="AW543" s="12">
        <v>14187.455366919501</v>
      </c>
      <c r="AX543" s="12">
        <v>11432.51753339794</v>
      </c>
      <c r="AY543" s="44">
        <v>5759.4421379990017</v>
      </c>
      <c r="AZ543" s="45">
        <v>4616.2666095069872</v>
      </c>
      <c r="BA543" s="12">
        <v>0</v>
      </c>
      <c r="BB543" s="12">
        <v>10888.012022716848</v>
      </c>
      <c r="BC543" s="12">
        <v>13056.953518855926</v>
      </c>
      <c r="BD543" s="12">
        <v>12652.821363962843</v>
      </c>
      <c r="BE543" s="44">
        <v>11881.579006071992</v>
      </c>
      <c r="BF543" s="45">
        <v>11796.940114508776</v>
      </c>
      <c r="BG543" s="12">
        <v>0</v>
      </c>
      <c r="BH543" s="12">
        <v>14350.923931588193</v>
      </c>
      <c r="BI543" s="12">
        <v>11702.472628848971</v>
      </c>
      <c r="BJ543" s="12">
        <v>5972.7553701727766</v>
      </c>
      <c r="BK543" s="44">
        <v>4865.0669325695617</v>
      </c>
      <c r="BL543" s="45">
        <v>1866.3596534658525</v>
      </c>
      <c r="BM543" s="12">
        <v>0</v>
      </c>
      <c r="BN543" s="12">
        <v>0</v>
      </c>
      <c r="BO543" s="12">
        <v>67.674990464797489</v>
      </c>
      <c r="BP543" s="12">
        <v>40.066765908183399</v>
      </c>
      <c r="BQ543" s="48">
        <v>32.585597058607433</v>
      </c>
      <c r="BR543" s="49">
        <v>37.575383756372162</v>
      </c>
      <c r="BS543" s="13">
        <v>0</v>
      </c>
      <c r="BT543" s="12">
        <v>82.029038415988651</v>
      </c>
      <c r="BV543" s="14">
        <f>Таблица1[[#This Row],[Lкан_леб,мм]]</f>
        <v>58247.970961584011</v>
      </c>
      <c r="BW543" s="50">
        <f>Таблица1[[#This Row],[угол обхв4]]+Таблица1[[#This Row],[Lдуг 3,мм]]</f>
        <v>13135.142294270503</v>
      </c>
      <c r="BX543" s="54">
        <f>Таблица1[[#This Row],[угол обхв5]]+Таблица1[[#This Row],[Y5, мм]]</f>
        <v>58729.880734769533</v>
      </c>
      <c r="BY543" s="14">
        <f>Таблица1[[#This Row],[угол обхв6]]+Таблица1[[#This Row],[Lдуг 4,мм]]</f>
        <v>16171.605396727538</v>
      </c>
      <c r="BZ543" s="14">
        <f>Таблица1[[#This Row],[Т1]]+Таблица1[[#This Row],[X6, мм]]</f>
        <v>59015.193904944768</v>
      </c>
      <c r="CA543" s="14">
        <f>Таблица1[[#This Row],[Т2]]+Таблица1[[#This Row],[Lдуг 5,мм]]</f>
        <v>21652.137578915688</v>
      </c>
      <c r="CB543" s="14">
        <f>Таблица1[[#This Row],[Т3]]+Таблица1[[#This Row],[Y6, мм]]</f>
        <v>59247.23409556433</v>
      </c>
      <c r="CC543" s="14">
        <f>Таблица1[[#This Row],[Т4]]+Таблица1[[#This Row],[Lдуг 6,мм]]</f>
        <v>22780.613099252751</v>
      </c>
      <c r="CD543" s="14">
        <f>Таблица1[[#This Row],[Т5]]+Таблица1[[#This Row],[Lдуг 1,мм]]</f>
        <v>59514.806274577961</v>
      </c>
      <c r="CE543" s="14">
        <f>Таблица1[[#This Row],[Т6]]+Таблица1[[#This Row],[Lпрям1, мм]]</f>
        <v>25530.520055293884</v>
      </c>
      <c r="CF543" s="15">
        <f>Таблица1[[#This Row],[Т7]]+Таблица1[[#This Row],[Lдуг 2,мм]]</f>
        <v>59514.806274577961</v>
      </c>
      <c r="CG543" s="14">
        <f>Таблица1[[#This Row],[Т8]]+Таблица1[[#This Row],[Lпрям2, мм]]</f>
        <v>25530.520055293884</v>
      </c>
      <c r="CH543" s="14">
        <f>Таблица1[[#This Row],[Т9]]-Таблица1[[#This Row],[Т9]]</f>
        <v>0</v>
      </c>
      <c r="CI543" s="50">
        <f>Таблица1[[#This Row],[Т9]]-Таблица1[[#This Row],[Т8]]</f>
        <v>33984.286219284077</v>
      </c>
      <c r="CJ543" s="54">
        <f>Таблица1[[#This Row],[Т9]]-Таблица1[[#This Row],[Т7]]</f>
        <v>0</v>
      </c>
      <c r="CK543" s="14">
        <f>Таблица1[[#This Row],[Т9]]-Таблица1[[#This Row],[Т6]]</f>
        <v>36734.193175325214</v>
      </c>
      <c r="CL543" s="14">
        <f>Таблица1[[#This Row],[Т9]]-Таблица1[[#This Row],[Т5]]</f>
        <v>267.57217901363038</v>
      </c>
      <c r="CM543" s="14">
        <f>Таблица1[[#This Row],[Т9]]-Таблица1[[#This Row],[Т4]]</f>
        <v>37862.668695662273</v>
      </c>
      <c r="CN543" s="14">
        <f>Таблица1[[#This Row],[Т9]]-Таблица1[[#This Row],[Т3]]</f>
        <v>499.61236963319243</v>
      </c>
      <c r="CO543" s="14">
        <f>Таблица1[[#This Row],[Т9]]-Таблица1[[#This Row],[Т2]]</f>
        <v>43343.200877850424</v>
      </c>
      <c r="CP543" s="14">
        <f>Таблица1[[#This Row],[Т9]]-Таблица1[[#This Row],[Т1]]</f>
        <v>784.92553980842786</v>
      </c>
      <c r="CQ543" s="14">
        <f>Таблица1[[#This Row],[Т9]]-Таблица1[[#This Row],[угол обхв6]]</f>
        <v>46379.663980307458</v>
      </c>
      <c r="CR543" s="14">
        <f>Таблица1[[#This Row],[Т9]]-Таблица1[[#This Row],[угол обхв5]]</f>
        <v>1266.8353129939496</v>
      </c>
      <c r="CS543" s="14">
        <f>Таблица1[[#This Row],[Т9]]-Таблица1[[#This Row],[угол обхв4]]</f>
        <v>59514.806274577961</v>
      </c>
      <c r="CT543" s="14">
        <f>Таблица1[[#This Row],[Lкан_прям, мм]]+Таблица1[[#This Row],[Lкан_дуг, мм]]+Таблица1[[#This Row],[Lкан_леб,мм]]</f>
        <v>85045.326329871838</v>
      </c>
      <c r="CU543" s="16">
        <f>Таблица1[[#This Row],[Lкан_леб,мм]]</f>
        <v>58247.970961584011</v>
      </c>
      <c r="CV543" s="14">
        <f>2534431-(Таблица1[[#This Row],[Т23]]+Таблица1[[#This Row],[угол обхв3]])</f>
        <v>2449303.6446317122</v>
      </c>
      <c r="CW543" s="50">
        <f>SUM(X543:AC543,AD543:AI543)-Таблица1[[#This Row],[lподв_min, мм]]</f>
        <v>24047.448410763009</v>
      </c>
      <c r="CX543" s="17">
        <f>CW982-Таблица1[[#This Row],[Суммарная длина каната]]</f>
        <v>-2426420.5647744322</v>
      </c>
    </row>
    <row r="544" spans="1:102" x14ac:dyDescent="0.25">
      <c r="A544" s="21">
        <v>543</v>
      </c>
      <c r="B544" s="10">
        <v>12.803877551020404</v>
      </c>
      <c r="C544" s="10">
        <v>82.829795918367381</v>
      </c>
      <c r="D544" s="11">
        <v>12587.333352724241</v>
      </c>
      <c r="E544" s="11">
        <v>4685.3599450478669</v>
      </c>
      <c r="F544" s="11">
        <v>11705.276458019813</v>
      </c>
      <c r="G544" s="11">
        <v>4866.6460021630819</v>
      </c>
      <c r="H544" s="11">
        <v>12179.332862724243</v>
      </c>
      <c r="I544" s="11">
        <v>1863.6525069855213</v>
      </c>
      <c r="J544" s="11">
        <v>2821.7074380623453</v>
      </c>
      <c r="K544" s="11">
        <v>25568.746441827432</v>
      </c>
      <c r="L544" s="11">
        <v>1228.6089264603993</v>
      </c>
      <c r="M544" s="11">
        <v>58247.970961584011</v>
      </c>
      <c r="N544" s="11">
        <v>10978.070257697858</v>
      </c>
      <c r="O544" s="11">
        <v>13952.987360873582</v>
      </c>
      <c r="P544" s="43">
        <v>12784.019483503291</v>
      </c>
      <c r="Q544" s="11">
        <v>11553.843807295718</v>
      </c>
      <c r="R544" s="11">
        <v>12563.530655146653</v>
      </c>
      <c r="S544" s="11">
        <v>6077.7486952135778</v>
      </c>
      <c r="T544" s="11">
        <v>12587.333352724241</v>
      </c>
      <c r="U544" s="11">
        <v>4685.3599450478669</v>
      </c>
      <c r="V544" s="11">
        <v>11683.796331869338</v>
      </c>
      <c r="W544" s="11">
        <v>4727.8670261596553</v>
      </c>
      <c r="X544" s="12">
        <v>0</v>
      </c>
      <c r="Y544" s="12">
        <v>468.42603186318763</v>
      </c>
      <c r="Z544" s="12">
        <v>279.68371824967579</v>
      </c>
      <c r="AA544" s="44">
        <v>232.0401906195585</v>
      </c>
      <c r="AB544" s="45">
        <v>248.45898572797719</v>
      </c>
      <c r="AC544" s="12">
        <v>0</v>
      </c>
      <c r="AD544" s="12">
        <v>13135.142294270503</v>
      </c>
      <c r="AE544" s="12">
        <v>3002.8890084153059</v>
      </c>
      <c r="AF544" s="12">
        <v>5480.5321821881489</v>
      </c>
      <c r="AG544" s="44">
        <v>1128.4755203370623</v>
      </c>
      <c r="AH544" s="45">
        <v>2821.7074366164106</v>
      </c>
      <c r="AI544" s="12">
        <v>0</v>
      </c>
      <c r="AJ544" s="12">
        <v>-12.751969883571503</v>
      </c>
      <c r="AK544" s="12">
        <v>53.029487566970836</v>
      </c>
      <c r="AL544" s="12">
        <v>92.305704856756293</v>
      </c>
      <c r="AM544" s="44">
        <v>124.89130191536368</v>
      </c>
      <c r="AN544" s="45">
        <v>89.999999796946398</v>
      </c>
      <c r="AO544" s="12">
        <v>0</v>
      </c>
      <c r="AP544" s="12">
        <v>-1923.14846853428</v>
      </c>
      <c r="AQ544" s="12">
        <v>11304.039871332139</v>
      </c>
      <c r="AR544" s="12">
        <v>13191.689164376778</v>
      </c>
      <c r="AS544" s="44">
        <v>12898.18805454316</v>
      </c>
      <c r="AT544" s="45">
        <v>12179.333352724243</v>
      </c>
      <c r="AU544" s="12">
        <v>0</v>
      </c>
      <c r="AV544" s="12">
        <v>11451.591256964623</v>
      </c>
      <c r="AW544" s="12">
        <v>14198.360160888411</v>
      </c>
      <c r="AX544" s="12">
        <v>11537.429444788757</v>
      </c>
      <c r="AY544" s="44">
        <v>5844.3639805702087</v>
      </c>
      <c r="AZ544" s="45">
        <v>4685.3599436019331</v>
      </c>
      <c r="BA544" s="12">
        <v>0</v>
      </c>
      <c r="BB544" s="12">
        <v>10888.012022716848</v>
      </c>
      <c r="BC544" s="12">
        <v>13109.989097137573</v>
      </c>
      <c r="BD544" s="12">
        <v>12971.20033602014</v>
      </c>
      <c r="BE544" s="44">
        <v>12252.675953327735</v>
      </c>
      <c r="BF544" s="45">
        <v>12179.333362724243</v>
      </c>
      <c r="BG544" s="12">
        <v>0</v>
      </c>
      <c r="BH544" s="12">
        <v>14350.923931588193</v>
      </c>
      <c r="BI544" s="12">
        <v>11799.216607310547</v>
      </c>
      <c r="BJ544" s="12">
        <v>6061.3343327066159</v>
      </c>
      <c r="BK544" s="44">
        <v>4918.7446596912359</v>
      </c>
      <c r="BL544" s="45">
        <v>1863.6525069855231</v>
      </c>
      <c r="BM544" s="12">
        <v>0</v>
      </c>
      <c r="BN544" s="12">
        <v>0</v>
      </c>
      <c r="BO544" s="12">
        <v>65.781457450542334</v>
      </c>
      <c r="BP544" s="12">
        <v>39.276217289785457</v>
      </c>
      <c r="BQ544" s="48">
        <v>32.585597058607398</v>
      </c>
      <c r="BR544" s="49">
        <v>34.891302118417279</v>
      </c>
      <c r="BS544" s="13">
        <v>0</v>
      </c>
      <c r="BT544" s="12">
        <v>82.029038415988651</v>
      </c>
      <c r="BV544" s="14">
        <f>Таблица1[[#This Row],[Lкан_леб,мм]]</f>
        <v>58247.970961584011</v>
      </c>
      <c r="BW544" s="50">
        <f>Таблица1[[#This Row],[угол обхв4]]+Таблица1[[#This Row],[Lдуг 3,мм]]</f>
        <v>13135.142294270503</v>
      </c>
      <c r="BX544" s="54">
        <f>Таблица1[[#This Row],[угол обхв5]]+Таблица1[[#This Row],[Y5, мм]]</f>
        <v>58716.396993447197</v>
      </c>
      <c r="BY544" s="14">
        <f>Таблица1[[#This Row],[угол обхв6]]+Таблица1[[#This Row],[Lдуг 4,мм]]</f>
        <v>16138.031302685809</v>
      </c>
      <c r="BZ544" s="14">
        <f>Таблица1[[#This Row],[Т1]]+Таблица1[[#This Row],[X6, мм]]</f>
        <v>58996.080711696872</v>
      </c>
      <c r="CA544" s="14">
        <f>Таблица1[[#This Row],[Т2]]+Таблица1[[#This Row],[Lдуг 5,мм]]</f>
        <v>21618.563484873957</v>
      </c>
      <c r="CB544" s="14">
        <f>Таблица1[[#This Row],[Т3]]+Таблица1[[#This Row],[Y6, мм]]</f>
        <v>59228.120902316434</v>
      </c>
      <c r="CC544" s="14">
        <f>Таблица1[[#This Row],[Т4]]+Таблица1[[#This Row],[Lдуг 6,мм]]</f>
        <v>22747.03900521102</v>
      </c>
      <c r="CD544" s="14">
        <f>Таблица1[[#This Row],[Т5]]+Таблица1[[#This Row],[Lдуг 1,мм]]</f>
        <v>59476.579888044413</v>
      </c>
      <c r="CE544" s="14">
        <f>Таблица1[[#This Row],[Т6]]+Таблица1[[#This Row],[Lпрям1, мм]]</f>
        <v>25568.746441827432</v>
      </c>
      <c r="CF544" s="15">
        <f>Таблица1[[#This Row],[Т7]]+Таблица1[[#This Row],[Lдуг 2,мм]]</f>
        <v>59476.579888044413</v>
      </c>
      <c r="CG544" s="14">
        <f>Таблица1[[#This Row],[Т8]]+Таблица1[[#This Row],[Lпрям2, мм]]</f>
        <v>25568.746441827432</v>
      </c>
      <c r="CH544" s="14">
        <f>Таблица1[[#This Row],[Т9]]-Таблица1[[#This Row],[Т9]]</f>
        <v>0</v>
      </c>
      <c r="CI544" s="50">
        <f>Таблица1[[#This Row],[Т9]]-Таблица1[[#This Row],[Т8]]</f>
        <v>33907.833446216981</v>
      </c>
      <c r="CJ544" s="54">
        <f>Таблица1[[#This Row],[Т9]]-Таблица1[[#This Row],[Т7]]</f>
        <v>0</v>
      </c>
      <c r="CK544" s="14">
        <f>Таблица1[[#This Row],[Т9]]-Таблица1[[#This Row],[Т6]]</f>
        <v>36729.540882833389</v>
      </c>
      <c r="CL544" s="14">
        <f>Таблица1[[#This Row],[Т9]]-Таблица1[[#This Row],[Т5]]</f>
        <v>248.45898572797887</v>
      </c>
      <c r="CM544" s="14">
        <f>Таблица1[[#This Row],[Т9]]-Таблица1[[#This Row],[Т4]]</f>
        <v>37858.016403170455</v>
      </c>
      <c r="CN544" s="14">
        <f>Таблица1[[#This Row],[Т9]]-Таблица1[[#This Row],[Т3]]</f>
        <v>480.49917634754092</v>
      </c>
      <c r="CO544" s="14">
        <f>Таблица1[[#This Row],[Т9]]-Таблица1[[#This Row],[Т2]]</f>
        <v>43338.5485853586</v>
      </c>
      <c r="CP544" s="14">
        <f>Таблица1[[#This Row],[Т9]]-Таблица1[[#This Row],[Т1]]</f>
        <v>760.18289459721564</v>
      </c>
      <c r="CQ544" s="14">
        <f>Таблица1[[#This Row],[Т9]]-Таблица1[[#This Row],[угол обхв6]]</f>
        <v>46341.43759377391</v>
      </c>
      <c r="CR544" s="14">
        <f>Таблица1[[#This Row],[Т9]]-Таблица1[[#This Row],[угол обхв5]]</f>
        <v>1228.6089264604016</v>
      </c>
      <c r="CS544" s="14">
        <f>Таблица1[[#This Row],[Т9]]-Таблица1[[#This Row],[угол обхв4]]</f>
        <v>59476.579888044413</v>
      </c>
      <c r="CT544" s="14">
        <f>Таблица1[[#This Row],[Lкан_прям, мм]]+Таблица1[[#This Row],[Lкан_дуг, мм]]+Таблица1[[#This Row],[Lкан_леб,мм]]</f>
        <v>85045.326329871838</v>
      </c>
      <c r="CU544" s="16">
        <f>Таблица1[[#This Row],[Lкан_леб,мм]]</f>
        <v>58247.970961584011</v>
      </c>
      <c r="CV544" s="14">
        <f>2534431-(Таблица1[[#This Row],[Т23]]+Таблица1[[#This Row],[угол обхв3]])</f>
        <v>2449303.6446317122</v>
      </c>
      <c r="CW544" s="50">
        <f>SUM(X544:AC544,AD544:AI544)-Таблица1[[#This Row],[lподв_min, мм]]</f>
        <v>23975.647930225481</v>
      </c>
      <c r="CX544" s="17">
        <f>CW983-Таблица1[[#This Row],[Суммарная длина каната]]</f>
        <v>-2426473.7286384762</v>
      </c>
    </row>
    <row r="545" spans="1:102" x14ac:dyDescent="0.25">
      <c r="A545" s="21">
        <v>544</v>
      </c>
      <c r="B545" s="10">
        <v>12.803877551020404</v>
      </c>
      <c r="C545" s="10">
        <v>85.513877551020443</v>
      </c>
      <c r="D545" s="11">
        <v>12966.071519583054</v>
      </c>
      <c r="E545" s="11">
        <v>4772.2845448820763</v>
      </c>
      <c r="F545" s="11">
        <v>12076.492876449276</v>
      </c>
      <c r="G545" s="11">
        <v>4912.0659373499675</v>
      </c>
      <c r="H545" s="11">
        <v>12558.071029583056</v>
      </c>
      <c r="I545" s="11">
        <v>1877.4137669239369</v>
      </c>
      <c r="J545" s="11">
        <v>2894.8707779581391</v>
      </c>
      <c r="K545" s="11">
        <v>25606.972828359769</v>
      </c>
      <c r="L545" s="11">
        <v>1190.3825399280627</v>
      </c>
      <c r="M545" s="11">
        <v>58247.970961584011</v>
      </c>
      <c r="N545" s="11">
        <v>10978.070257697858</v>
      </c>
      <c r="O545" s="11">
        <v>13952.987360873582</v>
      </c>
      <c r="P545" s="43">
        <v>12840.898124857622</v>
      </c>
      <c r="Q545" s="11">
        <v>11642.44375855776</v>
      </c>
      <c r="R545" s="11">
        <v>12877.090860901233</v>
      </c>
      <c r="S545" s="11">
        <v>6162.0310837806446</v>
      </c>
      <c r="T545" s="11">
        <v>12966.071519583054</v>
      </c>
      <c r="U545" s="11">
        <v>4772.2845448820763</v>
      </c>
      <c r="V545" s="11">
        <v>12061.535186500947</v>
      </c>
      <c r="W545" s="11">
        <v>4772.4333211336634</v>
      </c>
      <c r="X545" s="12">
        <v>0</v>
      </c>
      <c r="Y545" s="12">
        <v>454.85163496723339</v>
      </c>
      <c r="Z545" s="12">
        <v>274.14492189773296</v>
      </c>
      <c r="AA545" s="44">
        <v>232.04019061955924</v>
      </c>
      <c r="AB545" s="45">
        <v>229.34579244353716</v>
      </c>
      <c r="AC545" s="12">
        <v>0</v>
      </c>
      <c r="AD545" s="12">
        <v>13135.142294270503</v>
      </c>
      <c r="AE545" s="12">
        <v>2967.9520550153038</v>
      </c>
      <c r="AF545" s="12">
        <v>5480.532182188148</v>
      </c>
      <c r="AG545" s="44">
        <v>1128.4755203370614</v>
      </c>
      <c r="AH545" s="45">
        <v>2894.8707765487484</v>
      </c>
      <c r="AI545" s="12">
        <v>0</v>
      </c>
      <c r="AJ545" s="12">
        <v>-12.751969883571503</v>
      </c>
      <c r="AK545" s="12">
        <v>51.123223715074602</v>
      </c>
      <c r="AL545" s="12">
        <v>89.621623224103232</v>
      </c>
      <c r="AM545" s="44">
        <v>122.20722028271074</v>
      </c>
      <c r="AN545" s="45">
        <v>89.999999802078264</v>
      </c>
      <c r="AO545" s="12">
        <v>0</v>
      </c>
      <c r="AP545" s="12">
        <v>-1923.14846853428</v>
      </c>
      <c r="AQ545" s="12">
        <v>11295.697285449825</v>
      </c>
      <c r="AR545" s="12">
        <v>13248.889228089556</v>
      </c>
      <c r="AS545" s="44">
        <v>13222.31027198684</v>
      </c>
      <c r="AT545" s="45">
        <v>12558.071519583056</v>
      </c>
      <c r="AU545" s="12">
        <v>0</v>
      </c>
      <c r="AV545" s="12">
        <v>11451.591256964623</v>
      </c>
      <c r="AW545" s="12">
        <v>14209.067565577989</v>
      </c>
      <c r="AX545" s="12">
        <v>11645.138138558626</v>
      </c>
      <c r="AY545" s="44">
        <v>5944.5740576589124</v>
      </c>
      <c r="AZ545" s="45">
        <v>4772.2845434726869</v>
      </c>
      <c r="BA545" s="12">
        <v>0</v>
      </c>
      <c r="BB545" s="12">
        <v>10888.012022716848</v>
      </c>
      <c r="BC545" s="12">
        <v>13158.525152609589</v>
      </c>
      <c r="BD545" s="12">
        <v>13285.081964133167</v>
      </c>
      <c r="BE545" s="44">
        <v>12620.852108497449</v>
      </c>
      <c r="BF545" s="45">
        <v>12558.071529583056</v>
      </c>
      <c r="BG545" s="12">
        <v>0</v>
      </c>
      <c r="BH545" s="12">
        <v>14350.923931588193</v>
      </c>
      <c r="BI545" s="12">
        <v>11898.523963262167</v>
      </c>
      <c r="BJ545" s="12">
        <v>6164.7254637815104</v>
      </c>
      <c r="BK545" s="44">
        <v>4989.7415710038085</v>
      </c>
      <c r="BL545" s="45">
        <v>1877.4137669239387</v>
      </c>
      <c r="BM545" s="12">
        <v>0</v>
      </c>
      <c r="BN545" s="12">
        <v>0</v>
      </c>
      <c r="BO545" s="12">
        <v>63.875193598646106</v>
      </c>
      <c r="BP545" s="12">
        <v>38.49839950902863</v>
      </c>
      <c r="BQ545" s="48">
        <v>32.585597058607497</v>
      </c>
      <c r="BR545" s="49">
        <v>32.207220480632465</v>
      </c>
      <c r="BS545" s="13">
        <v>0</v>
      </c>
      <c r="BT545" s="12">
        <v>82.029038415988651</v>
      </c>
      <c r="BV545" s="14">
        <f>Таблица1[[#This Row],[Lкан_леб,мм]]</f>
        <v>58247.970961584011</v>
      </c>
      <c r="BW545" s="50">
        <f>Таблица1[[#This Row],[угол обхв4]]+Таблица1[[#This Row],[Lдуг 3,мм]]</f>
        <v>13135.142294270503</v>
      </c>
      <c r="BX545" s="54">
        <f>Таблица1[[#This Row],[угол обхв5]]+Таблица1[[#This Row],[Y5, мм]]</f>
        <v>58702.822596551247</v>
      </c>
      <c r="BY545" s="14">
        <f>Таблица1[[#This Row],[угол обхв6]]+Таблица1[[#This Row],[Lдуг 4,мм]]</f>
        <v>16103.094349285806</v>
      </c>
      <c r="BZ545" s="14">
        <f>Таблица1[[#This Row],[Т1]]+Таблица1[[#This Row],[X6, мм]]</f>
        <v>58976.967518448982</v>
      </c>
      <c r="CA545" s="14">
        <f>Таблица1[[#This Row],[Т2]]+Таблица1[[#This Row],[Lдуг 5,мм]]</f>
        <v>21583.626531473954</v>
      </c>
      <c r="CB545" s="14">
        <f>Таблица1[[#This Row],[Т3]]+Таблица1[[#This Row],[Y6, мм]]</f>
        <v>59209.007709068545</v>
      </c>
      <c r="CC545" s="14">
        <f>Таблица1[[#This Row],[Т4]]+Таблица1[[#This Row],[Lдуг 6,мм]]</f>
        <v>22712.102051811016</v>
      </c>
      <c r="CD545" s="14">
        <f>Таблица1[[#This Row],[Т5]]+Таблица1[[#This Row],[Lдуг 1,мм]]</f>
        <v>59438.35350151208</v>
      </c>
      <c r="CE545" s="14">
        <f>Таблица1[[#This Row],[Т6]]+Таблица1[[#This Row],[Lпрям1, мм]]</f>
        <v>25606.972828359765</v>
      </c>
      <c r="CF545" s="15">
        <f>Таблица1[[#This Row],[Т7]]+Таблица1[[#This Row],[Lдуг 2,мм]]</f>
        <v>59438.35350151208</v>
      </c>
      <c r="CG545" s="14">
        <f>Таблица1[[#This Row],[Т8]]+Таблица1[[#This Row],[Lпрям2, мм]]</f>
        <v>25606.972828359765</v>
      </c>
      <c r="CH545" s="14">
        <f>Таблица1[[#This Row],[Т9]]-Таблица1[[#This Row],[Т9]]</f>
        <v>0</v>
      </c>
      <c r="CI545" s="50">
        <f>Таблица1[[#This Row],[Т9]]-Таблица1[[#This Row],[Т8]]</f>
        <v>33831.380673152315</v>
      </c>
      <c r="CJ545" s="54">
        <f>Таблица1[[#This Row],[Т9]]-Таблица1[[#This Row],[Т7]]</f>
        <v>0</v>
      </c>
      <c r="CK545" s="14">
        <f>Таблица1[[#This Row],[Т9]]-Таблица1[[#This Row],[Т6]]</f>
        <v>36726.251449701063</v>
      </c>
      <c r="CL545" s="14">
        <f>Таблица1[[#This Row],[Т9]]-Таблица1[[#This Row],[Т5]]</f>
        <v>229.34579244353517</v>
      </c>
      <c r="CM545" s="14">
        <f>Таблица1[[#This Row],[Т9]]-Таблица1[[#This Row],[Т4]]</f>
        <v>37854.726970038129</v>
      </c>
      <c r="CN545" s="14">
        <f>Таблица1[[#This Row],[Т9]]-Таблица1[[#This Row],[Т3]]</f>
        <v>461.38598306309723</v>
      </c>
      <c r="CO545" s="14">
        <f>Таблица1[[#This Row],[Т9]]-Таблица1[[#This Row],[Т2]]</f>
        <v>43335.259152226274</v>
      </c>
      <c r="CP545" s="14">
        <f>Таблица1[[#This Row],[Т9]]-Таблица1[[#This Row],[Т1]]</f>
        <v>735.53090496083314</v>
      </c>
      <c r="CQ545" s="14">
        <f>Таблица1[[#This Row],[Т9]]-Таблица1[[#This Row],[угол обхв6]]</f>
        <v>46303.211207241577</v>
      </c>
      <c r="CR545" s="14">
        <f>Таблица1[[#This Row],[Т9]]-Таблица1[[#This Row],[угол обхв5]]</f>
        <v>1190.3825399280686</v>
      </c>
      <c r="CS545" s="14">
        <f>Таблица1[[#This Row],[Т9]]-Таблица1[[#This Row],[угол обхв4]]</f>
        <v>59438.35350151208</v>
      </c>
      <c r="CT545" s="14">
        <f>Таблица1[[#This Row],[Lкан_прям, мм]]+Таблица1[[#This Row],[Lкан_дуг, мм]]+Таблица1[[#This Row],[Lкан_леб,мм]]</f>
        <v>85045.326329871838</v>
      </c>
      <c r="CU545" s="16">
        <f>Таблица1[[#This Row],[Lкан_леб,мм]]</f>
        <v>58247.970961584011</v>
      </c>
      <c r="CV545" s="14">
        <f>2534431-(Таблица1[[#This Row],[Т23]]+Таблица1[[#This Row],[угол обхв3]])</f>
        <v>2449303.6446317122</v>
      </c>
      <c r="CW545" s="50">
        <f>SUM(X545:AC545,AD545:AI545)-Таблица1[[#This Row],[lподв_min, мм]]</f>
        <v>23902.484590329692</v>
      </c>
      <c r="CX545" s="17">
        <f>CW984-Таблица1[[#This Row],[Суммарная длина каната]]</f>
        <v>-2426527.1091419407</v>
      </c>
    </row>
    <row r="546" spans="1:102" x14ac:dyDescent="0.25">
      <c r="A546" s="21">
        <v>545</v>
      </c>
      <c r="B546" s="10">
        <v>12.803877551020404</v>
      </c>
      <c r="C546" s="10">
        <v>88.197959183673518</v>
      </c>
      <c r="D546" s="11">
        <v>13340.323595901495</v>
      </c>
      <c r="E546" s="11">
        <v>4876.8496846909547</v>
      </c>
      <c r="F546" s="11">
        <v>12445.175075279234</v>
      </c>
      <c r="G546" s="11">
        <v>4974.8197108610957</v>
      </c>
      <c r="H546" s="11">
        <v>12932.323105901496</v>
      </c>
      <c r="I546" s="11">
        <v>1907.4820460436856</v>
      </c>
      <c r="J546" s="11">
        <v>2969.3676386472689</v>
      </c>
      <c r="K546" s="11">
        <v>25645.199214890919</v>
      </c>
      <c r="L546" s="11">
        <v>1152.1561533969082</v>
      </c>
      <c r="M546" s="11">
        <v>58247.970961584011</v>
      </c>
      <c r="N546" s="11">
        <v>10978.070257697858</v>
      </c>
      <c r="O546" s="11">
        <v>13952.987360873582</v>
      </c>
      <c r="P546" s="43">
        <v>12893.565325151552</v>
      </c>
      <c r="Q546" s="11">
        <v>11733.610074810806</v>
      </c>
      <c r="R546" s="11">
        <v>13186.360213223837</v>
      </c>
      <c r="S546" s="11">
        <v>6260.9046968904167</v>
      </c>
      <c r="T546" s="11">
        <v>13340.323595901495</v>
      </c>
      <c r="U546" s="11">
        <v>4876.8496846909547</v>
      </c>
      <c r="V546" s="11">
        <v>12436.772640981428</v>
      </c>
      <c r="W546" s="11">
        <v>4834.6398296445996</v>
      </c>
      <c r="X546" s="12">
        <v>0</v>
      </c>
      <c r="Y546" s="12">
        <v>441.17964670531973</v>
      </c>
      <c r="Z546" s="12">
        <v>268.70371691174955</v>
      </c>
      <c r="AA546" s="44">
        <v>232.0401906195587</v>
      </c>
      <c r="AB546" s="45">
        <v>210.23259916028013</v>
      </c>
      <c r="AC546" s="12">
        <v>0</v>
      </c>
      <c r="AD546" s="12">
        <v>13135.142294270503</v>
      </c>
      <c r="AE546" s="12">
        <v>2931.6815808219708</v>
      </c>
      <c r="AF546" s="12">
        <v>5480.5321821881507</v>
      </c>
      <c r="AG546" s="44">
        <v>1128.4755203370598</v>
      </c>
      <c r="AH546" s="45">
        <v>2969.3676372732375</v>
      </c>
      <c r="AI546" s="12">
        <v>0</v>
      </c>
      <c r="AJ546" s="12">
        <v>-12.751969883571503</v>
      </c>
      <c r="AK546" s="12">
        <v>49.20325502644701</v>
      </c>
      <c r="AL546" s="12">
        <v>86.937541591450184</v>
      </c>
      <c r="AM546" s="44">
        <v>119.5231386500576</v>
      </c>
      <c r="AN546" s="45">
        <v>89.999999807043807</v>
      </c>
      <c r="AO546" s="12">
        <v>0</v>
      </c>
      <c r="AP546" s="12">
        <v>-1923.14846853428</v>
      </c>
      <c r="AQ546" s="12">
        <v>11286.939385449356</v>
      </c>
      <c r="AR546" s="12">
        <v>13300.982656163378</v>
      </c>
      <c r="AS546" s="44">
        <v>13541.384172066686</v>
      </c>
      <c r="AT546" s="45">
        <v>12932.323595901495</v>
      </c>
      <c r="AU546" s="12">
        <v>0</v>
      </c>
      <c r="AV546" s="12">
        <v>11451.591256964623</v>
      </c>
      <c r="AW546" s="12">
        <v>14219.565420589735</v>
      </c>
      <c r="AX546" s="12">
        <v>11755.407285439682</v>
      </c>
      <c r="AY546" s="44">
        <v>6059.8524931035636</v>
      </c>
      <c r="AZ546" s="45">
        <v>4876.8496833169247</v>
      </c>
      <c r="BA546" s="12">
        <v>0</v>
      </c>
      <c r="BB546" s="12">
        <v>10888.012022716848</v>
      </c>
      <c r="BC546" s="12">
        <v>13202.43445290305</v>
      </c>
      <c r="BD546" s="12">
        <v>13593.777544235663</v>
      </c>
      <c r="BE546" s="44">
        <v>12985.299637058644</v>
      </c>
      <c r="BF546" s="45">
        <v>12932.323605901496</v>
      </c>
      <c r="BG546" s="12">
        <v>0</v>
      </c>
      <c r="BH546" s="12">
        <v>14350.923931588193</v>
      </c>
      <c r="BI546" s="12">
        <v>12000.188134526958</v>
      </c>
      <c r="BJ546" s="12">
        <v>6282.7019075192929</v>
      </c>
      <c r="BK546" s="44">
        <v>5077.901888477807</v>
      </c>
      <c r="BL546" s="45">
        <v>1907.4820460436874</v>
      </c>
      <c r="BM546" s="12">
        <v>0</v>
      </c>
      <c r="BN546" s="12">
        <v>0</v>
      </c>
      <c r="BO546" s="12">
        <v>61.955224910018522</v>
      </c>
      <c r="BP546" s="12">
        <v>37.734286565003167</v>
      </c>
      <c r="BQ546" s="48">
        <v>32.585597058607419</v>
      </c>
      <c r="BR546" s="49">
        <v>29.52313884301379</v>
      </c>
      <c r="BS546" s="13">
        <v>0</v>
      </c>
      <c r="BT546" s="12">
        <v>82.029038415988651</v>
      </c>
      <c r="BV546" s="14">
        <f>Таблица1[[#This Row],[Lкан_леб,мм]]</f>
        <v>58247.970961584011</v>
      </c>
      <c r="BW546" s="50">
        <f>Таблица1[[#This Row],[угол обхв4]]+Таблица1[[#This Row],[Lдуг 3,мм]]</f>
        <v>13135.142294270503</v>
      </c>
      <c r="BX546" s="54">
        <f>Таблица1[[#This Row],[угол обхв5]]+Таблица1[[#This Row],[Y5, мм]]</f>
        <v>58689.150608289332</v>
      </c>
      <c r="BY546" s="14">
        <f>Таблица1[[#This Row],[угол обхв6]]+Таблица1[[#This Row],[Lдуг 4,мм]]</f>
        <v>16066.823875092474</v>
      </c>
      <c r="BZ546" s="14">
        <f>Таблица1[[#This Row],[Т1]]+Таблица1[[#This Row],[X6, мм]]</f>
        <v>58957.854325201079</v>
      </c>
      <c r="CA546" s="14">
        <f>Таблица1[[#This Row],[Т2]]+Таблица1[[#This Row],[Lдуг 5,мм]]</f>
        <v>21547.356057280624</v>
      </c>
      <c r="CB546" s="14">
        <f>Таблица1[[#This Row],[Т3]]+Таблица1[[#This Row],[Y6, мм]]</f>
        <v>59189.894515820641</v>
      </c>
      <c r="CC546" s="14">
        <f>Таблица1[[#This Row],[Т4]]+Таблица1[[#This Row],[Lдуг 6,мм]]</f>
        <v>22675.831577617682</v>
      </c>
      <c r="CD546" s="14">
        <f>Таблица1[[#This Row],[Т5]]+Таблица1[[#This Row],[Lдуг 1,мм]]</f>
        <v>59400.127114980918</v>
      </c>
      <c r="CE546" s="14">
        <f>Таблица1[[#This Row],[Т6]]+Таблица1[[#This Row],[Lпрям1, мм]]</f>
        <v>25645.199214890919</v>
      </c>
      <c r="CF546" s="15">
        <f>Таблица1[[#This Row],[Т7]]+Таблица1[[#This Row],[Lдуг 2,мм]]</f>
        <v>59400.127114980918</v>
      </c>
      <c r="CG546" s="14">
        <f>Таблица1[[#This Row],[Т8]]+Таблица1[[#This Row],[Lпрям2, мм]]</f>
        <v>25645.199214890919</v>
      </c>
      <c r="CH546" s="14">
        <f>Таблица1[[#This Row],[Т9]]-Таблица1[[#This Row],[Т9]]</f>
        <v>0</v>
      </c>
      <c r="CI546" s="50">
        <f>Таблица1[[#This Row],[Т9]]-Таблица1[[#This Row],[Т8]]</f>
        <v>33754.927900089999</v>
      </c>
      <c r="CJ546" s="54">
        <f>Таблица1[[#This Row],[Т9]]-Таблица1[[#This Row],[Т7]]</f>
        <v>0</v>
      </c>
      <c r="CK546" s="14">
        <f>Таблица1[[#This Row],[Т9]]-Таблица1[[#This Row],[Т6]]</f>
        <v>36724.295537363236</v>
      </c>
      <c r="CL546" s="14">
        <f>Таблица1[[#This Row],[Т9]]-Таблица1[[#This Row],[Т5]]</f>
        <v>210.23259916027746</v>
      </c>
      <c r="CM546" s="14">
        <f>Таблица1[[#This Row],[Т9]]-Таблица1[[#This Row],[Т4]]</f>
        <v>37852.771057700294</v>
      </c>
      <c r="CN546" s="14">
        <f>Таблица1[[#This Row],[Т9]]-Таблица1[[#This Row],[Т3]]</f>
        <v>442.27278977983951</v>
      </c>
      <c r="CO546" s="14">
        <f>Таблица1[[#This Row],[Т9]]-Таблица1[[#This Row],[Т2]]</f>
        <v>43333.303239888446</v>
      </c>
      <c r="CP546" s="14">
        <f>Таблица1[[#This Row],[Т9]]-Таблица1[[#This Row],[Т1]]</f>
        <v>710.97650669158611</v>
      </c>
      <c r="CQ546" s="14">
        <f>Таблица1[[#This Row],[Т9]]-Таблица1[[#This Row],[угол обхв6]]</f>
        <v>46264.984820710415</v>
      </c>
      <c r="CR546" s="14">
        <f>Таблица1[[#This Row],[Т9]]-Таблица1[[#This Row],[угол обхв5]]</f>
        <v>1152.156153396907</v>
      </c>
      <c r="CS546" s="14">
        <f>Таблица1[[#This Row],[Т9]]-Таблица1[[#This Row],[угол обхв4]]</f>
        <v>59400.127114980918</v>
      </c>
      <c r="CT546" s="14">
        <f>Таблица1[[#This Row],[Lкан_прям, мм]]+Таблица1[[#This Row],[Lкан_дуг, мм]]+Таблица1[[#This Row],[Lкан_леб,мм]]</f>
        <v>85045.326329871838</v>
      </c>
      <c r="CU546" s="16">
        <f>Таблица1[[#This Row],[Lкан_леб,мм]]</f>
        <v>58247.970961584011</v>
      </c>
      <c r="CV546" s="14">
        <f>2534431-(Таблица1[[#This Row],[Т23]]+Таблица1[[#This Row],[угол обхв3]])</f>
        <v>2449303.6446317122</v>
      </c>
      <c r="CW546" s="50">
        <f>SUM(X546:AC546,AD546:AI546)-Таблица1[[#This Row],[lподв_min, мм]]</f>
        <v>23827.987729640561</v>
      </c>
      <c r="CX546" s="17">
        <f>CW985-Таблица1[[#This Row],[Суммарная длина каната]]</f>
        <v>-2426580.602225611</v>
      </c>
    </row>
    <row r="547" spans="1:102" x14ac:dyDescent="0.25">
      <c r="A547" s="21">
        <v>546</v>
      </c>
      <c r="B547" s="10">
        <v>12.803877551020404</v>
      </c>
      <c r="C547" s="10">
        <v>90.88204081632658</v>
      </c>
      <c r="D547" s="11">
        <v>13709.268415661283</v>
      </c>
      <c r="E547" s="11">
        <v>4998.8259326424813</v>
      </c>
      <c r="F547" s="11">
        <v>12810.514109650383</v>
      </c>
      <c r="G547" s="11">
        <v>5054.7696313659799</v>
      </c>
      <c r="H547" s="11">
        <v>13301.267925661283</v>
      </c>
      <c r="I547" s="11">
        <v>1953.6588903702893</v>
      </c>
      <c r="J547" s="11">
        <v>3045.1670422721922</v>
      </c>
      <c r="K547" s="11">
        <v>25683.425601420913</v>
      </c>
      <c r="L547" s="11">
        <v>1113.929766866911</v>
      </c>
      <c r="M547" s="11">
        <v>58247.970961584011</v>
      </c>
      <c r="N547" s="11">
        <v>10978.070257697858</v>
      </c>
      <c r="O547" s="11">
        <v>13952.987360873582</v>
      </c>
      <c r="P547" s="43">
        <v>12941.905524531454</v>
      </c>
      <c r="Q547" s="11">
        <v>11827.142723281069</v>
      </c>
      <c r="R547" s="11">
        <v>13490.660128083298</v>
      </c>
      <c r="S547" s="11">
        <v>6374.1525907867281</v>
      </c>
      <c r="T547" s="11">
        <v>13709.268415661283</v>
      </c>
      <c r="U547" s="11">
        <v>4998.8259326424813</v>
      </c>
      <c r="V547" s="11">
        <v>12808.685367222834</v>
      </c>
      <c r="W547" s="11">
        <v>4914.3500611446834</v>
      </c>
      <c r="X547" s="12">
        <v>0</v>
      </c>
      <c r="Y547" s="12">
        <v>427.40265008431493</v>
      </c>
      <c r="Z547" s="12">
        <v>263.36752028485711</v>
      </c>
      <c r="AA547" s="44">
        <v>232.0401906195585</v>
      </c>
      <c r="AB547" s="45">
        <v>191.11940587818066</v>
      </c>
      <c r="AC547" s="12">
        <v>0</v>
      </c>
      <c r="AD547" s="12">
        <v>13135.142294270503</v>
      </c>
      <c r="AE547" s="12">
        <v>2894.1085636928387</v>
      </c>
      <c r="AF547" s="12">
        <v>5480.5321821881471</v>
      </c>
      <c r="AG547" s="44">
        <v>1128.4755203370612</v>
      </c>
      <c r="AH547" s="45">
        <v>3045.1670409323624</v>
      </c>
      <c r="AI547" s="12">
        <v>0</v>
      </c>
      <c r="AJ547" s="12">
        <v>-12.751969883571503</v>
      </c>
      <c r="AK547" s="12">
        <v>47.268539926570611</v>
      </c>
      <c r="AL547" s="12">
        <v>84.253459958797094</v>
      </c>
      <c r="AM547" s="44">
        <v>116.8390570174045</v>
      </c>
      <c r="AN547" s="45">
        <v>89.999999811846834</v>
      </c>
      <c r="AO547" s="12">
        <v>0</v>
      </c>
      <c r="AP547" s="12">
        <v>-1923.14846853428</v>
      </c>
      <c r="AQ547" s="12">
        <v>11277.763442334659</v>
      </c>
      <c r="AR547" s="12">
        <v>13347.8551476882</v>
      </c>
      <c r="AS547" s="44">
        <v>13854.709658081463</v>
      </c>
      <c r="AT547" s="45">
        <v>13301.268415661283</v>
      </c>
      <c r="AU547" s="12">
        <v>0</v>
      </c>
      <c r="AV547" s="12">
        <v>11451.591256964623</v>
      </c>
      <c r="AW547" s="12">
        <v>14229.841103998453</v>
      </c>
      <c r="AX547" s="12">
        <v>11867.994938140204</v>
      </c>
      <c r="AY547" s="44">
        <v>6189.946348470904</v>
      </c>
      <c r="AZ547" s="45">
        <v>4998.8259313026538</v>
      </c>
      <c r="BA547" s="12">
        <v>0</v>
      </c>
      <c r="BB547" s="12">
        <v>10888.012022716848</v>
      </c>
      <c r="BC547" s="12">
        <v>13241.598709168256</v>
      </c>
      <c r="BD547" s="12">
        <v>13896.609751240045</v>
      </c>
      <c r="BE547" s="44">
        <v>13345.218885663118</v>
      </c>
      <c r="BF547" s="45">
        <v>13301.268425661285</v>
      </c>
      <c r="BG547" s="12">
        <v>0</v>
      </c>
      <c r="BH547" s="12">
        <v>14350.923931588193</v>
      </c>
      <c r="BI547" s="12">
        <v>12103.996466405939</v>
      </c>
      <c r="BJ547" s="12">
        <v>6415.0048056458636</v>
      </c>
      <c r="BK547" s="44">
        <v>5183.0321749583054</v>
      </c>
      <c r="BL547" s="45">
        <v>1953.6588903702909</v>
      </c>
      <c r="BM547" s="12">
        <v>0</v>
      </c>
      <c r="BN547" s="12">
        <v>0</v>
      </c>
      <c r="BO547" s="12">
        <v>60.020509810142116</v>
      </c>
      <c r="BP547" s="12">
        <v>36.984920032226491</v>
      </c>
      <c r="BQ547" s="48">
        <v>32.585597058607398</v>
      </c>
      <c r="BR547" s="49">
        <v>26.839057205557665</v>
      </c>
      <c r="BS547" s="13">
        <v>0</v>
      </c>
      <c r="BT547" s="12">
        <v>82.029038415988651</v>
      </c>
      <c r="BV547" s="14">
        <f>Таблица1[[#This Row],[Lкан_леб,мм]]</f>
        <v>58247.970961584011</v>
      </c>
      <c r="BW547" s="50">
        <f>Таблица1[[#This Row],[угол обхв4]]+Таблица1[[#This Row],[Lдуг 3,мм]]</f>
        <v>13135.142294270503</v>
      </c>
      <c r="BX547" s="54">
        <f>Таблица1[[#This Row],[угол обхв5]]+Таблица1[[#This Row],[Y5, мм]]</f>
        <v>58675.373611668329</v>
      </c>
      <c r="BY547" s="14">
        <f>Таблица1[[#This Row],[угол обхв6]]+Таблица1[[#This Row],[Lдуг 4,мм]]</f>
        <v>16029.250857963341</v>
      </c>
      <c r="BZ547" s="14">
        <f>Таблица1[[#This Row],[Т1]]+Таблица1[[#This Row],[X6, мм]]</f>
        <v>58938.741131953182</v>
      </c>
      <c r="CA547" s="14">
        <f>Таблица1[[#This Row],[Т2]]+Таблица1[[#This Row],[Lдуг 5,мм]]</f>
        <v>21509.783040151488</v>
      </c>
      <c r="CB547" s="14">
        <f>Таблица1[[#This Row],[Т3]]+Таблица1[[#This Row],[Y6, мм]]</f>
        <v>59170.781322572744</v>
      </c>
      <c r="CC547" s="14">
        <f>Таблица1[[#This Row],[Т4]]+Таблица1[[#This Row],[Lдуг 6,мм]]</f>
        <v>22638.25856048855</v>
      </c>
      <c r="CD547" s="14">
        <f>Таблица1[[#This Row],[Т5]]+Таблица1[[#This Row],[Lдуг 1,мм]]</f>
        <v>59361.900728450928</v>
      </c>
      <c r="CE547" s="14">
        <f>Таблица1[[#This Row],[Т6]]+Таблица1[[#This Row],[Lпрям1, мм]]</f>
        <v>25683.425601420913</v>
      </c>
      <c r="CF547" s="15">
        <f>Таблица1[[#This Row],[Т7]]+Таблица1[[#This Row],[Lдуг 2,мм]]</f>
        <v>59361.900728450928</v>
      </c>
      <c r="CG547" s="14">
        <f>Таблица1[[#This Row],[Т8]]+Таблица1[[#This Row],[Lпрям2, мм]]</f>
        <v>25683.425601420913</v>
      </c>
      <c r="CH547" s="14">
        <f>Таблица1[[#This Row],[Т9]]-Таблица1[[#This Row],[Т9]]</f>
        <v>0</v>
      </c>
      <c r="CI547" s="50">
        <f>Таблица1[[#This Row],[Т9]]-Таблица1[[#This Row],[Т8]]</f>
        <v>33678.475127030018</v>
      </c>
      <c r="CJ547" s="54">
        <f>Таблица1[[#This Row],[Т9]]-Таблица1[[#This Row],[Т7]]</f>
        <v>0</v>
      </c>
      <c r="CK547" s="14">
        <f>Таблица1[[#This Row],[Т9]]-Таблица1[[#This Row],[Т6]]</f>
        <v>36723.642167962375</v>
      </c>
      <c r="CL547" s="14">
        <f>Таблица1[[#This Row],[Т9]]-Таблица1[[#This Row],[Т5]]</f>
        <v>191.1194058781839</v>
      </c>
      <c r="CM547" s="14">
        <f>Таблица1[[#This Row],[Т9]]-Таблица1[[#This Row],[Т4]]</f>
        <v>37852.11768829944</v>
      </c>
      <c r="CN547" s="14">
        <f>Таблица1[[#This Row],[Т9]]-Таблица1[[#This Row],[Т3]]</f>
        <v>423.15959649774595</v>
      </c>
      <c r="CO547" s="14">
        <f>Таблица1[[#This Row],[Т9]]-Таблица1[[#This Row],[Т2]]</f>
        <v>43332.649870487585</v>
      </c>
      <c r="CP547" s="14">
        <f>Таблица1[[#This Row],[Т9]]-Таблица1[[#This Row],[Т1]]</f>
        <v>686.52711678259948</v>
      </c>
      <c r="CQ547" s="14">
        <f>Таблица1[[#This Row],[Т9]]-Таблица1[[#This Row],[угол обхв6]]</f>
        <v>46226.758434180425</v>
      </c>
      <c r="CR547" s="14">
        <f>Таблица1[[#This Row],[Т9]]-Таблица1[[#This Row],[угол обхв5]]</f>
        <v>1113.9297668669169</v>
      </c>
      <c r="CS547" s="14">
        <f>Таблица1[[#This Row],[Т9]]-Таблица1[[#This Row],[угол обхв4]]</f>
        <v>59361.900728450928</v>
      </c>
      <c r="CT547" s="14">
        <f>Таблица1[[#This Row],[Lкан_прям, мм]]+Таблица1[[#This Row],[Lкан_дуг, мм]]+Таблица1[[#This Row],[Lкан_леб,мм]]</f>
        <v>85045.326329871838</v>
      </c>
      <c r="CU547" s="16">
        <f>Таблица1[[#This Row],[Lкан_леб,мм]]</f>
        <v>58247.970961584011</v>
      </c>
      <c r="CV547" s="14">
        <f>2534431-(Таблица1[[#This Row],[Т23]]+Таблица1[[#This Row],[угол обхв3]])</f>
        <v>2449303.6446317122</v>
      </c>
      <c r="CW547" s="50">
        <f>SUM(X547:AC547,AD547:AI547)-Таблица1[[#This Row],[lподв_min, мм]]</f>
        <v>23752.188326015636</v>
      </c>
      <c r="CX547" s="17">
        <f>CW986-Таблица1[[#This Row],[Суммарная длина каната]]</f>
        <v>-2426634.0951083554</v>
      </c>
    </row>
    <row r="548" spans="1:102" x14ac:dyDescent="0.25">
      <c r="A548" s="21">
        <v>547</v>
      </c>
      <c r="B548" s="10">
        <v>12.803877551020404</v>
      </c>
      <c r="C548" s="10">
        <v>93.566122448979641</v>
      </c>
      <c r="D548" s="11">
        <v>14072.096457772815</v>
      </c>
      <c r="E548" s="11">
        <v>5137.9456542833204</v>
      </c>
      <c r="F548" s="11">
        <v>13171.708370115077</v>
      </c>
      <c r="G548" s="11">
        <v>5151.7402765702973</v>
      </c>
      <c r="H548" s="11">
        <v>13664.095967772815</v>
      </c>
      <c r="I548" s="11">
        <v>2015.709349230144</v>
      </c>
      <c r="J548" s="11">
        <v>3122.2363050531758</v>
      </c>
      <c r="K548" s="11">
        <v>25721.651987949786</v>
      </c>
      <c r="L548" s="11">
        <v>1075.7033803380452</v>
      </c>
      <c r="M548" s="11">
        <v>58247.970961584011</v>
      </c>
      <c r="N548" s="11">
        <v>10978.070257697858</v>
      </c>
      <c r="O548" s="11">
        <v>13952.987360873582</v>
      </c>
      <c r="P548" s="43">
        <v>12985.812657242297</v>
      </c>
      <c r="Q548" s="11">
        <v>11922.836479101725</v>
      </c>
      <c r="R548" s="11">
        <v>13789.322925150609</v>
      </c>
      <c r="S548" s="11">
        <v>6501.5262823535331</v>
      </c>
      <c r="T548" s="11">
        <v>14072.096457772815</v>
      </c>
      <c r="U548" s="11">
        <v>5137.9456542833204</v>
      </c>
      <c r="V548" s="11">
        <v>13176.457332097018</v>
      </c>
      <c r="W548" s="11">
        <v>5011.3891192537503</v>
      </c>
      <c r="X548" s="12">
        <v>0</v>
      </c>
      <c r="Y548" s="12">
        <v>413.51269808861878</v>
      </c>
      <c r="Z548" s="12">
        <v>258.1442790326559</v>
      </c>
      <c r="AA548" s="44">
        <v>232.04019061955907</v>
      </c>
      <c r="AB548" s="45">
        <v>172.0062125972116</v>
      </c>
      <c r="AC548" s="12">
        <v>0</v>
      </c>
      <c r="AD548" s="12">
        <v>13135.142294270503</v>
      </c>
      <c r="AE548" s="12">
        <v>2855.2656874076542</v>
      </c>
      <c r="AF548" s="12">
        <v>5480.5321821881489</v>
      </c>
      <c r="AG548" s="44">
        <v>1128.4755203370614</v>
      </c>
      <c r="AH548" s="45">
        <v>3122.2363037464188</v>
      </c>
      <c r="AI548" s="12">
        <v>0</v>
      </c>
      <c r="AJ548" s="12">
        <v>-12.751969883571503</v>
      </c>
      <c r="AK548" s="12">
        <v>45.317962409431637</v>
      </c>
      <c r="AL548" s="12">
        <v>81.569378326144019</v>
      </c>
      <c r="AM548" s="44">
        <v>114.15497538475149</v>
      </c>
      <c r="AN548" s="45">
        <v>89.999999816491197</v>
      </c>
      <c r="AO548" s="12">
        <v>0</v>
      </c>
      <c r="AP548" s="12">
        <v>-1923.14846853428</v>
      </c>
      <c r="AQ548" s="12">
        <v>11268.166399509077</v>
      </c>
      <c r="AR548" s="12">
        <v>13389.403857283412</v>
      </c>
      <c r="AS548" s="44">
        <v>14161.599246225307</v>
      </c>
      <c r="AT548" s="45">
        <v>13664.096457772815</v>
      </c>
      <c r="AU548" s="12">
        <v>0</v>
      </c>
      <c r="AV548" s="12">
        <v>11451.591256964623</v>
      </c>
      <c r="AW548" s="12">
        <v>14239.881467655588</v>
      </c>
      <c r="AX548" s="12">
        <v>11982.654062213827</v>
      </c>
      <c r="AY548" s="44">
        <v>6334.570178041391</v>
      </c>
      <c r="AZ548" s="45">
        <v>5137.9456529765648</v>
      </c>
      <c r="BA548" s="12">
        <v>0</v>
      </c>
      <c r="BB548" s="12">
        <v>10888.012022716848</v>
      </c>
      <c r="BC548" s="12">
        <v>13275.908799053515</v>
      </c>
      <c r="BD548" s="12">
        <v>14192.914125191723</v>
      </c>
      <c r="BE548" s="44">
        <v>13699.820136698114</v>
      </c>
      <c r="BF548" s="45">
        <v>13664.096467772817</v>
      </c>
      <c r="BG548" s="12">
        <v>0</v>
      </c>
      <c r="BH548" s="12">
        <v>14350.923931588193</v>
      </c>
      <c r="BI548" s="12">
        <v>12209.730585883734</v>
      </c>
      <c r="BJ548" s="12">
        <v>6561.3438654656356</v>
      </c>
      <c r="BK548" s="44">
        <v>5304.9017585954625</v>
      </c>
      <c r="BL548" s="45">
        <v>2015.7093492301458</v>
      </c>
      <c r="BM548" s="12">
        <v>0</v>
      </c>
      <c r="BN548" s="12">
        <v>0</v>
      </c>
      <c r="BO548" s="12">
        <v>58.069932293003141</v>
      </c>
      <c r="BP548" s="12">
        <v>36.251415916712382</v>
      </c>
      <c r="BQ548" s="48">
        <v>32.585597058607476</v>
      </c>
      <c r="BR548" s="49">
        <v>24.154975568260291</v>
      </c>
      <c r="BS548" s="13">
        <v>0</v>
      </c>
      <c r="BT548" s="12">
        <v>82.029038415988651</v>
      </c>
      <c r="BV548" s="14">
        <f>Таблица1[[#This Row],[Lкан_леб,мм]]</f>
        <v>58247.970961584011</v>
      </c>
      <c r="BW548" s="50">
        <f>Таблица1[[#This Row],[угол обхв4]]+Таблица1[[#This Row],[Lдуг 3,мм]]</f>
        <v>13135.142294270503</v>
      </c>
      <c r="BX548" s="54">
        <f>Таблица1[[#This Row],[угол обхв5]]+Таблица1[[#This Row],[Y5, мм]]</f>
        <v>58661.483659672631</v>
      </c>
      <c r="BY548" s="14">
        <f>Таблица1[[#This Row],[угол обхв6]]+Таблица1[[#This Row],[Lдуг 4,мм]]</f>
        <v>15990.407981678158</v>
      </c>
      <c r="BZ548" s="14">
        <f>Таблица1[[#This Row],[Т1]]+Таблица1[[#This Row],[X6, мм]]</f>
        <v>58919.627938705285</v>
      </c>
      <c r="CA548" s="14">
        <f>Таблица1[[#This Row],[Т2]]+Таблица1[[#This Row],[Lдуг 5,мм]]</f>
        <v>21470.940163866308</v>
      </c>
      <c r="CB548" s="14">
        <f>Таблица1[[#This Row],[Т3]]+Таблица1[[#This Row],[Y6, мм]]</f>
        <v>59151.668129324848</v>
      </c>
      <c r="CC548" s="14">
        <f>Таблица1[[#This Row],[Т4]]+Таблица1[[#This Row],[Lдуг 6,мм]]</f>
        <v>22599.41568420337</v>
      </c>
      <c r="CD548" s="14">
        <f>Таблица1[[#This Row],[Т5]]+Таблица1[[#This Row],[Lдуг 1,мм]]</f>
        <v>59323.674341922058</v>
      </c>
      <c r="CE548" s="14">
        <f>Таблица1[[#This Row],[Т6]]+Таблица1[[#This Row],[Lпрям1, мм]]</f>
        <v>25721.65198794979</v>
      </c>
      <c r="CF548" s="15">
        <f>Таблица1[[#This Row],[Т7]]+Таблица1[[#This Row],[Lдуг 2,мм]]</f>
        <v>59323.674341922058</v>
      </c>
      <c r="CG548" s="14">
        <f>Таблица1[[#This Row],[Т8]]+Таблица1[[#This Row],[Lпрям2, мм]]</f>
        <v>25721.65198794979</v>
      </c>
      <c r="CH548" s="14">
        <f>Таблица1[[#This Row],[Т9]]-Таблица1[[#This Row],[Т9]]</f>
        <v>0</v>
      </c>
      <c r="CI548" s="50">
        <f>Таблица1[[#This Row],[Т9]]-Таблица1[[#This Row],[Т8]]</f>
        <v>33602.022353972265</v>
      </c>
      <c r="CJ548" s="54">
        <f>Таблица1[[#This Row],[Т9]]-Таблица1[[#This Row],[Т7]]</f>
        <v>0</v>
      </c>
      <c r="CK548" s="14">
        <f>Таблица1[[#This Row],[Т9]]-Таблица1[[#This Row],[Т6]]</f>
        <v>36724.258657718688</v>
      </c>
      <c r="CL548" s="14">
        <f>Таблица1[[#This Row],[Т9]]-Таблица1[[#This Row],[Т5]]</f>
        <v>172.00621259721083</v>
      </c>
      <c r="CM548" s="14">
        <f>Таблица1[[#This Row],[Т9]]-Таблица1[[#This Row],[Т4]]</f>
        <v>37852.734178055747</v>
      </c>
      <c r="CN548" s="14">
        <f>Таблица1[[#This Row],[Т9]]-Таблица1[[#This Row],[Т3]]</f>
        <v>404.04640321677289</v>
      </c>
      <c r="CO548" s="14">
        <f>Таблица1[[#This Row],[Т9]]-Таблица1[[#This Row],[Т2]]</f>
        <v>43333.266360243899</v>
      </c>
      <c r="CP548" s="14">
        <f>Таблица1[[#This Row],[Т9]]-Таблица1[[#This Row],[Т1]]</f>
        <v>662.19068224942748</v>
      </c>
      <c r="CQ548" s="14">
        <f>Таблица1[[#This Row],[Т9]]-Таблица1[[#This Row],[угол обхв6]]</f>
        <v>46188.532047651555</v>
      </c>
      <c r="CR548" s="14">
        <f>Таблица1[[#This Row],[Т9]]-Таблица1[[#This Row],[угол обхв5]]</f>
        <v>1075.7033803380473</v>
      </c>
      <c r="CS548" s="14">
        <f>Таблица1[[#This Row],[Т9]]-Таблица1[[#This Row],[угол обхв4]]</f>
        <v>59323.674341922058</v>
      </c>
      <c r="CT548" s="14">
        <f>Таблица1[[#This Row],[Lкан_прям, мм]]+Таблица1[[#This Row],[Lкан_дуг, мм]]+Таблица1[[#This Row],[Lкан_леб,мм]]</f>
        <v>85045.326329871838</v>
      </c>
      <c r="CU548" s="16">
        <f>Таблица1[[#This Row],[Lкан_леб,мм]]</f>
        <v>58247.970961584011</v>
      </c>
      <c r="CV548" s="14">
        <f>2534431-(Таблица1[[#This Row],[Т23]]+Таблица1[[#This Row],[угол обхв3]])</f>
        <v>2449303.6446317122</v>
      </c>
      <c r="CW548" s="50">
        <f>SUM(X548:AC548,AD548:AI548)-Таблица1[[#This Row],[lподв_min, мм]]</f>
        <v>23675.119063234659</v>
      </c>
      <c r="CX548" s="17">
        <f>CW987-Таблица1[[#This Row],[Суммарная длина каната]]</f>
        <v>-2426687.4652561937</v>
      </c>
    </row>
    <row r="549" spans="1:102" x14ac:dyDescent="0.25">
      <c r="A549" s="21">
        <v>548</v>
      </c>
      <c r="B549" s="10">
        <v>12.803877551020404</v>
      </c>
      <c r="C549" s="10">
        <v>96.250204081632717</v>
      </c>
      <c r="D549" s="11">
        <v>14428.011622287657</v>
      </c>
      <c r="E549" s="11">
        <v>5293.9035997695519</v>
      </c>
      <c r="F549" s="11">
        <v>13527.965341490482</v>
      </c>
      <c r="G549" s="11">
        <v>5265.5188781191064</v>
      </c>
      <c r="H549" s="11">
        <v>14020.011132287658</v>
      </c>
      <c r="I549" s="11">
        <v>2093.3626383824908</v>
      </c>
      <c r="J549" s="11">
        <v>3200.5409613870606</v>
      </c>
      <c r="K549" s="11">
        <v>25759.878374477546</v>
      </c>
      <c r="L549" s="11">
        <v>1037.4769938102797</v>
      </c>
      <c r="M549" s="11">
        <v>58247.970961584011</v>
      </c>
      <c r="N549" s="11">
        <v>10978.070257697858</v>
      </c>
      <c r="O549" s="11">
        <v>13952.987360873582</v>
      </c>
      <c r="P549" s="43">
        <v>13025.19038435205</v>
      </c>
      <c r="Q549" s="11">
        <v>12020.481375607487</v>
      </c>
      <c r="R549" s="11">
        <v>14081.693292791191</v>
      </c>
      <c r="S549" s="11">
        <v>6642.7462943246937</v>
      </c>
      <c r="T549" s="11">
        <v>14428.011622287657</v>
      </c>
      <c r="U549" s="11">
        <v>5293.9035997695519</v>
      </c>
      <c r="V549" s="11">
        <v>13539.281587936508</v>
      </c>
      <c r="W549" s="11">
        <v>5125.5440855085344</v>
      </c>
      <c r="X549" s="12">
        <v>0</v>
      </c>
      <c r="Y549" s="12">
        <v>399.50125976617369</v>
      </c>
      <c r="Z549" s="12">
        <v>253.04252410720389</v>
      </c>
      <c r="AA549" s="44">
        <v>232.04019061955876</v>
      </c>
      <c r="AB549" s="45">
        <v>152.89301931734317</v>
      </c>
      <c r="AC549" s="12">
        <v>0</v>
      </c>
      <c r="AD549" s="12">
        <v>13135.142294270503</v>
      </c>
      <c r="AE549" s="12">
        <v>2815.1874175695584</v>
      </c>
      <c r="AF549" s="12">
        <v>5480.5321821881498</v>
      </c>
      <c r="AG549" s="44">
        <v>1128.4755203370605</v>
      </c>
      <c r="AH549" s="45">
        <v>3200.5409601122742</v>
      </c>
      <c r="AI549" s="12">
        <v>0</v>
      </c>
      <c r="AJ549" s="12">
        <v>-12.751969883571503</v>
      </c>
      <c r="AK549" s="12">
        <v>43.350324466333682</v>
      </c>
      <c r="AL549" s="12">
        <v>78.885296693490972</v>
      </c>
      <c r="AM549" s="44">
        <v>111.47089375209841</v>
      </c>
      <c r="AN549" s="45">
        <v>89.999999820980932</v>
      </c>
      <c r="AO549" s="12">
        <v>0</v>
      </c>
      <c r="AP549" s="12">
        <v>-1923.14846853428</v>
      </c>
      <c r="AQ549" s="12">
        <v>11258.144840678649</v>
      </c>
      <c r="AR549" s="12">
        <v>13425.537620756264</v>
      </c>
      <c r="AS549" s="44">
        <v>14461.379574031873</v>
      </c>
      <c r="AT549" s="45">
        <v>14020.011622287659</v>
      </c>
      <c r="AU549" s="12">
        <v>0</v>
      </c>
      <c r="AV549" s="12">
        <v>11451.591256964623</v>
      </c>
      <c r="AW549" s="12">
        <v>14249.672763224515</v>
      </c>
      <c r="AX549" s="12">
        <v>12099.133078090705</v>
      </c>
      <c r="AY549" s="44">
        <v>6493.406655120556</v>
      </c>
      <c r="AZ549" s="45">
        <v>5293.9035984947668</v>
      </c>
      <c r="BA549" s="12">
        <v>0</v>
      </c>
      <c r="BB549" s="12">
        <v>10888.012022716848</v>
      </c>
      <c r="BC549" s="12">
        <v>13305.264967332841</v>
      </c>
      <c r="BD549" s="12">
        <v>14482.040529195405</v>
      </c>
      <c r="BE549" s="44">
        <v>14048.325341046975</v>
      </c>
      <c r="BF549" s="45">
        <v>14020.011632287658</v>
      </c>
      <c r="BG549" s="12">
        <v>0</v>
      </c>
      <c r="BH549" s="12">
        <v>14350.923931588193</v>
      </c>
      <c r="BI549" s="12">
        <v>12317.166777958419</v>
      </c>
      <c r="BJ549" s="12">
        <v>6721.3979968079129</v>
      </c>
      <c r="BK549" s="44">
        <v>5443.2432389736896</v>
      </c>
      <c r="BL549" s="45">
        <v>2093.3626383824926</v>
      </c>
      <c r="BM549" s="12">
        <v>0</v>
      </c>
      <c r="BN549" s="12">
        <v>0</v>
      </c>
      <c r="BO549" s="12">
        <v>56.102294349905179</v>
      </c>
      <c r="BP549" s="12">
        <v>35.53497222715729</v>
      </c>
      <c r="BQ549" s="48">
        <v>32.585597058607433</v>
      </c>
      <c r="BR549" s="49">
        <v>21.47089393111748</v>
      </c>
      <c r="BS549" s="13">
        <v>0</v>
      </c>
      <c r="BT549" s="12">
        <v>82.029038415988651</v>
      </c>
      <c r="BV549" s="14">
        <f>Таблица1[[#This Row],[Lкан_леб,мм]]</f>
        <v>58247.970961584011</v>
      </c>
      <c r="BW549" s="50">
        <f>Таблица1[[#This Row],[угол обхв4]]+Таблица1[[#This Row],[Lдуг 3,мм]]</f>
        <v>13135.142294270503</v>
      </c>
      <c r="BX549" s="54">
        <f>Таблица1[[#This Row],[угол обхв5]]+Таблица1[[#This Row],[Y5, мм]]</f>
        <v>58647.472221350188</v>
      </c>
      <c r="BY549" s="14">
        <f>Таблица1[[#This Row],[угол обхв6]]+Таблица1[[#This Row],[Lдуг 4,мм]]</f>
        <v>15950.329711840062</v>
      </c>
      <c r="BZ549" s="14">
        <f>Таблица1[[#This Row],[Т1]]+Таблица1[[#This Row],[X6, мм]]</f>
        <v>58900.514745457389</v>
      </c>
      <c r="CA549" s="14">
        <f>Таблица1[[#This Row],[Т2]]+Таблица1[[#This Row],[Lдуг 5,мм]]</f>
        <v>21430.86189402821</v>
      </c>
      <c r="CB549" s="14">
        <f>Таблица1[[#This Row],[Т3]]+Таблица1[[#This Row],[Y6, мм]]</f>
        <v>59132.554936076951</v>
      </c>
      <c r="CC549" s="14">
        <f>Таблица1[[#This Row],[Т4]]+Таблица1[[#This Row],[Lдуг 6,мм]]</f>
        <v>22559.337414365269</v>
      </c>
      <c r="CD549" s="14">
        <f>Таблица1[[#This Row],[Т5]]+Таблица1[[#This Row],[Lдуг 1,мм]]</f>
        <v>59285.447955394295</v>
      </c>
      <c r="CE549" s="14">
        <f>Таблица1[[#This Row],[Т6]]+Таблица1[[#This Row],[Lпрям1, мм]]</f>
        <v>25759.878374477543</v>
      </c>
      <c r="CF549" s="15">
        <f>Таблица1[[#This Row],[Т7]]+Таблица1[[#This Row],[Lдуг 2,мм]]</f>
        <v>59285.447955394295</v>
      </c>
      <c r="CG549" s="14">
        <f>Таблица1[[#This Row],[Т8]]+Таблица1[[#This Row],[Lпрям2, мм]]</f>
        <v>25759.878374477543</v>
      </c>
      <c r="CH549" s="14">
        <f>Таблица1[[#This Row],[Т9]]-Таблица1[[#This Row],[Т9]]</f>
        <v>0</v>
      </c>
      <c r="CI549" s="50">
        <f>Таблица1[[#This Row],[Т9]]-Таблица1[[#This Row],[Т8]]</f>
        <v>33525.569580916752</v>
      </c>
      <c r="CJ549" s="54">
        <f>Таблица1[[#This Row],[Т9]]-Таблица1[[#This Row],[Т7]]</f>
        <v>0</v>
      </c>
      <c r="CK549" s="14">
        <f>Таблица1[[#This Row],[Т9]]-Таблица1[[#This Row],[Т6]]</f>
        <v>36726.110541029026</v>
      </c>
      <c r="CL549" s="14">
        <f>Таблица1[[#This Row],[Т9]]-Таблица1[[#This Row],[Т5]]</f>
        <v>152.89301931734371</v>
      </c>
      <c r="CM549" s="14">
        <f>Таблица1[[#This Row],[Т9]]-Таблица1[[#This Row],[Т4]]</f>
        <v>37854.586061366084</v>
      </c>
      <c r="CN549" s="14">
        <f>Таблица1[[#This Row],[Т9]]-Таблица1[[#This Row],[Т3]]</f>
        <v>384.93320993690577</v>
      </c>
      <c r="CO549" s="14">
        <f>Таблица1[[#This Row],[Т9]]-Таблица1[[#This Row],[Т2]]</f>
        <v>43335.118243554229</v>
      </c>
      <c r="CP549" s="14">
        <f>Таблица1[[#This Row],[Т9]]-Таблица1[[#This Row],[Т1]]</f>
        <v>637.9757340441065</v>
      </c>
      <c r="CQ549" s="14">
        <f>Таблица1[[#This Row],[Т9]]-Таблица1[[#This Row],[угол обхв6]]</f>
        <v>46150.305661123792</v>
      </c>
      <c r="CR549" s="14">
        <f>Таблица1[[#This Row],[Т9]]-Таблица1[[#This Row],[угол обхв5]]</f>
        <v>1037.4769938102836</v>
      </c>
      <c r="CS549" s="14">
        <f>Таблица1[[#This Row],[Т9]]-Таблица1[[#This Row],[угол обхв4]]</f>
        <v>59285.447955394295</v>
      </c>
      <c r="CT549" s="14">
        <f>Таблица1[[#This Row],[Lкан_прям, мм]]+Таблица1[[#This Row],[Lкан_дуг, мм]]+Таблица1[[#This Row],[Lкан_леб,мм]]</f>
        <v>85045.326329871838</v>
      </c>
      <c r="CU549" s="16">
        <f>Таблица1[[#This Row],[Lкан_леб,мм]]</f>
        <v>58247.970961584011</v>
      </c>
      <c r="CV549" s="14">
        <f>2534431-(Таблица1[[#This Row],[Т23]]+Таблица1[[#This Row],[угол обхв3]])</f>
        <v>2449303.6446317122</v>
      </c>
      <c r="CW549" s="50">
        <f>SUM(X549:AC549,AD549:AI549)-Таблица1[[#This Row],[lподв_min, мм]]</f>
        <v>23596.814406900765</v>
      </c>
      <c r="CX549" s="17">
        <f>CW988-Таблица1[[#This Row],[Суммарная длина каната]]</f>
        <v>-2426740.5792362159</v>
      </c>
    </row>
    <row r="550" spans="1:102" x14ac:dyDescent="0.25">
      <c r="A550" s="21">
        <v>549</v>
      </c>
      <c r="B550" s="10">
        <v>12.803877551020404</v>
      </c>
      <c r="C550" s="10">
        <v>98.934285714285778</v>
      </c>
      <c r="D550" s="11">
        <v>14776.232977162987</v>
      </c>
      <c r="E550" s="11">
        <v>5466.3575736312823</v>
      </c>
      <c r="F550" s="11">
        <v>13878.503341757501</v>
      </c>
      <c r="G550" s="11">
        <v>5395.8557884429974</v>
      </c>
      <c r="H550" s="11">
        <v>14368.232487162988</v>
      </c>
      <c r="I550" s="11">
        <v>2186.3128962695778</v>
      </c>
      <c r="J550" s="11">
        <v>3280.0446773617045</v>
      </c>
      <c r="K550" s="11">
        <v>25798.104761004237</v>
      </c>
      <c r="L550" s="11">
        <v>999.25060728358653</v>
      </c>
      <c r="M550" s="11">
        <v>58247.970961584011</v>
      </c>
      <c r="N550" s="11">
        <v>10978.070257697858</v>
      </c>
      <c r="O550" s="11">
        <v>13952.987360873582</v>
      </c>
      <c r="P550" s="43">
        <v>13059.952305133969</v>
      </c>
      <c r="Q550" s="11">
        <v>12119.863165033428</v>
      </c>
      <c r="R550" s="11">
        <v>14367.129725918372</v>
      </c>
      <c r="S550" s="11">
        <v>6797.5027684996276</v>
      </c>
      <c r="T550" s="11">
        <v>14776.232977162987</v>
      </c>
      <c r="U550" s="11">
        <v>5466.3575736312823</v>
      </c>
      <c r="V550" s="11">
        <v>13896.362043100529</v>
      </c>
      <c r="W550" s="11">
        <v>5256.5644865381737</v>
      </c>
      <c r="X550" s="12">
        <v>0</v>
      </c>
      <c r="Y550" s="12">
        <v>385.35916062633646</v>
      </c>
      <c r="Z550" s="12">
        <v>248.07142999914387</v>
      </c>
      <c r="AA550" s="44">
        <v>232.04019061955907</v>
      </c>
      <c r="AB550" s="45">
        <v>133.77982603854713</v>
      </c>
      <c r="AC550" s="12">
        <v>0</v>
      </c>
      <c r="AD550" s="12">
        <v>13135.142294270503</v>
      </c>
      <c r="AE550" s="12">
        <v>2773.910088090704</v>
      </c>
      <c r="AF550" s="12">
        <v>5480.5321821881498</v>
      </c>
      <c r="AG550" s="44">
        <v>1128.4755203370612</v>
      </c>
      <c r="AH550" s="45">
        <v>3280.0446761178173</v>
      </c>
      <c r="AI550" s="12">
        <v>0</v>
      </c>
      <c r="AJ550" s="12">
        <v>-12.751969883571503</v>
      </c>
      <c r="AK550" s="12">
        <v>41.364337715921266</v>
      </c>
      <c r="AL550" s="12">
        <v>76.201215060837896</v>
      </c>
      <c r="AM550" s="44">
        <v>108.78681211944536</v>
      </c>
      <c r="AN550" s="45">
        <v>89.999999825320103</v>
      </c>
      <c r="AO550" s="12">
        <v>0</v>
      </c>
      <c r="AP550" s="12">
        <v>-1923.14846853428</v>
      </c>
      <c r="AQ550" s="12">
        <v>11247.694956462907</v>
      </c>
      <c r="AR550" s="12">
        <v>13456.177155129977</v>
      </c>
      <c r="AS550" s="44">
        <v>14753.392877834049</v>
      </c>
      <c r="AT550" s="45">
        <v>14368.232977162987</v>
      </c>
      <c r="AU550" s="12">
        <v>0</v>
      </c>
      <c r="AV550" s="12">
        <v>11451.591256964623</v>
      </c>
      <c r="AW550" s="12">
        <v>14259.200557545209</v>
      </c>
      <c r="AX550" s="12">
        <v>12217.176413081377</v>
      </c>
      <c r="AY550" s="44">
        <v>6666.1072683020684</v>
      </c>
      <c r="AZ550" s="45">
        <v>5466.3575723873964</v>
      </c>
      <c r="BA550" s="12">
        <v>0</v>
      </c>
      <c r="BB550" s="12">
        <v>10888.012022716848</v>
      </c>
      <c r="BC550" s="12">
        <v>13329.577003899016</v>
      </c>
      <c r="BD550" s="12">
        <v>14763.35457591438</v>
      </c>
      <c r="BE550" s="44">
        <v>14389.969825247312</v>
      </c>
      <c r="BF550" s="45">
        <v>14368.232987162988</v>
      </c>
      <c r="BG550" s="12">
        <v>0</v>
      </c>
      <c r="BH550" s="12">
        <v>14350.923931588193</v>
      </c>
      <c r="BI550" s="12">
        <v>12426.076361705056</v>
      </c>
      <c r="BJ550" s="12">
        <v>6894.8160165475765</v>
      </c>
      <c r="BK550" s="44">
        <v>5597.7530738288415</v>
      </c>
      <c r="BL550" s="45">
        <v>2186.3128962695791</v>
      </c>
      <c r="BM550" s="12">
        <v>0</v>
      </c>
      <c r="BN550" s="12">
        <v>0</v>
      </c>
      <c r="BO550" s="12">
        <v>54.116307599492764</v>
      </c>
      <c r="BP550" s="12">
        <v>34.83687734491663</v>
      </c>
      <c r="BQ550" s="48">
        <v>32.585597058607476</v>
      </c>
      <c r="BR550" s="49">
        <v>18.786812294125259</v>
      </c>
      <c r="BS550" s="13">
        <v>0</v>
      </c>
      <c r="BT550" s="12">
        <v>82.029038415988651</v>
      </c>
      <c r="BV550" s="14">
        <f>Таблица1[[#This Row],[Lкан_леб,мм]]</f>
        <v>58247.970961584011</v>
      </c>
      <c r="BW550" s="50">
        <f>Таблица1[[#This Row],[угол обхв4]]+Таблица1[[#This Row],[Lдуг 3,мм]]</f>
        <v>13135.142294270503</v>
      </c>
      <c r="BX550" s="54">
        <f>Таблица1[[#This Row],[угол обхв5]]+Таблица1[[#This Row],[Y5, мм]]</f>
        <v>58633.330122210347</v>
      </c>
      <c r="BY550" s="14">
        <f>Таблица1[[#This Row],[угол обхв6]]+Таблица1[[#This Row],[Lдуг 4,мм]]</f>
        <v>15909.052382361207</v>
      </c>
      <c r="BZ550" s="14">
        <f>Таблица1[[#This Row],[Т1]]+Таблица1[[#This Row],[X6, мм]]</f>
        <v>58881.401552209492</v>
      </c>
      <c r="CA550" s="14">
        <f>Таблица1[[#This Row],[Т2]]+Таблица1[[#This Row],[Lдуг 5,мм]]</f>
        <v>21389.584564549357</v>
      </c>
      <c r="CB550" s="14">
        <f>Таблица1[[#This Row],[Т3]]+Таблица1[[#This Row],[Y6, мм]]</f>
        <v>59113.441742829054</v>
      </c>
      <c r="CC550" s="14">
        <f>Таблица1[[#This Row],[Т4]]+Таблица1[[#This Row],[Lдуг 6,мм]]</f>
        <v>22518.06008488642</v>
      </c>
      <c r="CD550" s="14">
        <f>Таблица1[[#This Row],[Т5]]+Таблица1[[#This Row],[Lдуг 1,мм]]</f>
        <v>59247.221568867601</v>
      </c>
      <c r="CE550" s="14">
        <f>Таблица1[[#This Row],[Т6]]+Таблица1[[#This Row],[Lпрям1, мм]]</f>
        <v>25798.104761004237</v>
      </c>
      <c r="CF550" s="15">
        <f>Таблица1[[#This Row],[Т7]]+Таблица1[[#This Row],[Lдуг 2,мм]]</f>
        <v>59247.221568867601</v>
      </c>
      <c r="CG550" s="14">
        <f>Таблица1[[#This Row],[Т8]]+Таблица1[[#This Row],[Lпрям2, мм]]</f>
        <v>25798.104761004237</v>
      </c>
      <c r="CH550" s="14">
        <f>Таблица1[[#This Row],[Т9]]-Таблица1[[#This Row],[Т9]]</f>
        <v>0</v>
      </c>
      <c r="CI550" s="50">
        <f>Таблица1[[#This Row],[Т9]]-Таблица1[[#This Row],[Т8]]</f>
        <v>33449.116807863364</v>
      </c>
      <c r="CJ550" s="54">
        <f>Таблица1[[#This Row],[Т9]]-Таблица1[[#This Row],[Т7]]</f>
        <v>0</v>
      </c>
      <c r="CK550" s="14">
        <f>Таблица1[[#This Row],[Т9]]-Таблица1[[#This Row],[Т6]]</f>
        <v>36729.161483981181</v>
      </c>
      <c r="CL550" s="14">
        <f>Таблица1[[#This Row],[Т9]]-Таблица1[[#This Row],[Т5]]</f>
        <v>133.77982603854616</v>
      </c>
      <c r="CM550" s="14">
        <f>Таблица1[[#This Row],[Т9]]-Таблица1[[#This Row],[Т4]]</f>
        <v>37857.63700431824</v>
      </c>
      <c r="CN550" s="14">
        <f>Таблица1[[#This Row],[Т9]]-Таблица1[[#This Row],[Т3]]</f>
        <v>365.82001665810822</v>
      </c>
      <c r="CO550" s="14">
        <f>Таблица1[[#This Row],[Т9]]-Таблица1[[#This Row],[Т2]]</f>
        <v>43338.169186506391</v>
      </c>
      <c r="CP550" s="14">
        <f>Таблица1[[#This Row],[Т9]]-Таблица1[[#This Row],[Т1]]</f>
        <v>613.89144665725325</v>
      </c>
      <c r="CQ550" s="14">
        <f>Таблица1[[#This Row],[Т9]]-Таблица1[[#This Row],[угол обхв6]]</f>
        <v>46112.079274597098</v>
      </c>
      <c r="CR550" s="14">
        <f>Таблица1[[#This Row],[Т9]]-Таблица1[[#This Row],[угол обхв5]]</f>
        <v>999.25060728358949</v>
      </c>
      <c r="CS550" s="14">
        <f>Таблица1[[#This Row],[Т9]]-Таблица1[[#This Row],[угол обхв4]]</f>
        <v>59247.221568867601</v>
      </c>
      <c r="CT550" s="14">
        <f>Таблица1[[#This Row],[Lкан_прям, мм]]+Таблица1[[#This Row],[Lкан_дуг, мм]]+Таблица1[[#This Row],[Lкан_леб,мм]]</f>
        <v>85045.326329871838</v>
      </c>
      <c r="CU550" s="16">
        <f>Таблица1[[#This Row],[Lкан_леб,мм]]</f>
        <v>58247.970961584011</v>
      </c>
      <c r="CV550" s="14">
        <f>2534431-(Таблица1[[#This Row],[Т23]]+Таблица1[[#This Row],[угол обхв3]])</f>
        <v>2449303.6446317122</v>
      </c>
      <c r="CW550" s="50">
        <f>SUM(X550:AC550,AD550:AI550)-Таблица1[[#This Row],[lподв_min, мм]]</f>
        <v>23517.310690926119</v>
      </c>
      <c r="CX550" s="17">
        <f>CW989-Таблица1[[#This Row],[Суммарная длина каната]]</f>
        <v>-2426793.2914565681</v>
      </c>
    </row>
    <row r="551" spans="1:102" x14ac:dyDescent="0.25">
      <c r="A551" s="21">
        <v>550</v>
      </c>
      <c r="B551" s="10">
        <v>12.803877551020404</v>
      </c>
      <c r="C551" s="10">
        <v>101.61836734693884</v>
      </c>
      <c r="D551" s="11">
        <v>15115.996471745366</v>
      </c>
      <c r="E551" s="11">
        <v>5654.9291856015971</v>
      </c>
      <c r="F551" s="11">
        <v>14222.553237190103</v>
      </c>
      <c r="G551" s="11">
        <v>5542.4650285228599</v>
      </c>
      <c r="H551" s="11">
        <v>14707.995981745365</v>
      </c>
      <c r="I551" s="11">
        <v>2294.2200334245726</v>
      </c>
      <c r="J551" s="11">
        <v>3360.7091521770249</v>
      </c>
      <c r="K551" s="11">
        <v>25836.331147529891</v>
      </c>
      <c r="L551" s="11">
        <v>961.02422075793663</v>
      </c>
      <c r="M551" s="11">
        <v>58247.970961584011</v>
      </c>
      <c r="N551" s="11">
        <v>10978.070257697858</v>
      </c>
      <c r="O551" s="11">
        <v>13952.987360873582</v>
      </c>
      <c r="P551" s="43">
        <v>13090.022146642941</v>
      </c>
      <c r="Q551" s="11">
        <v>12220.763788607203</v>
      </c>
      <c r="R551" s="11">
        <v>14645.005933553171</v>
      </c>
      <c r="S551" s="11">
        <v>6965.4561456193705</v>
      </c>
      <c r="T551" s="11">
        <v>15115.996471745366</v>
      </c>
      <c r="U551" s="11">
        <v>5654.9291856015971</v>
      </c>
      <c r="V551" s="11">
        <v>14246.91520872121</v>
      </c>
      <c r="W551" s="11">
        <v>5404.1628436409228</v>
      </c>
      <c r="X551" s="12">
        <v>0</v>
      </c>
      <c r="Y551" s="12">
        <v>371.07651669100659</v>
      </c>
      <c r="Z551" s="12">
        <v>243.24088068657665</v>
      </c>
      <c r="AA551" s="44">
        <v>232.04019061955924</v>
      </c>
      <c r="AB551" s="45">
        <v>114.66663276079417</v>
      </c>
      <c r="AC551" s="12">
        <v>0</v>
      </c>
      <c r="AD551" s="12">
        <v>13135.142294270503</v>
      </c>
      <c r="AE551" s="12">
        <v>2731.4719997711854</v>
      </c>
      <c r="AF551" s="12">
        <v>5480.5321821881489</v>
      </c>
      <c r="AG551" s="44">
        <v>1128.4755203370596</v>
      </c>
      <c r="AH551" s="45">
        <v>3360.7091509629936</v>
      </c>
      <c r="AI551" s="12">
        <v>0</v>
      </c>
      <c r="AJ551" s="12">
        <v>-12.751969883571503</v>
      </c>
      <c r="AK551" s="12">
        <v>39.358614142924885</v>
      </c>
      <c r="AL551" s="12">
        <v>73.517133428184835</v>
      </c>
      <c r="AM551" s="44">
        <v>106.10273048679234</v>
      </c>
      <c r="AN551" s="45">
        <v>89.999999829512817</v>
      </c>
      <c r="AO551" s="12">
        <v>0</v>
      </c>
      <c r="AP551" s="12">
        <v>-1923.14846853428</v>
      </c>
      <c r="AQ551" s="12">
        <v>11236.812510059914</v>
      </c>
      <c r="AR551" s="12">
        <v>13481.255232602662</v>
      </c>
      <c r="AS551" s="44">
        <v>15036.998435997568</v>
      </c>
      <c r="AT551" s="45">
        <v>14707.996471745366</v>
      </c>
      <c r="AU551" s="12">
        <v>0</v>
      </c>
      <c r="AV551" s="12">
        <v>11451.591256964623</v>
      </c>
      <c r="AW551" s="12">
        <v>14268.449635706265</v>
      </c>
      <c r="AX551" s="12">
        <v>12336.525062142151</v>
      </c>
      <c r="AY551" s="44">
        <v>6852.2930861548029</v>
      </c>
      <c r="AZ551" s="45">
        <v>5654.9291843875671</v>
      </c>
      <c r="BA551" s="12">
        <v>0</v>
      </c>
      <c r="BB551" s="12">
        <v>10888.012022716848</v>
      </c>
      <c r="BC551" s="12">
        <v>13348.764399004995</v>
      </c>
      <c r="BD551" s="12">
        <v>15036.239019512892</v>
      </c>
      <c r="BE551" s="44">
        <v>14724.003969300969</v>
      </c>
      <c r="BF551" s="45">
        <v>14707.996481745366</v>
      </c>
      <c r="BG551" s="12">
        <v>0</v>
      </c>
      <c r="BH551" s="12">
        <v>14350.923931588193</v>
      </c>
      <c r="BI551" s="12">
        <v>12536.226063439884</v>
      </c>
      <c r="BJ551" s="12">
        <v>7081.2174191543199</v>
      </c>
      <c r="BK551" s="44">
        <v>5768.0922450661647</v>
      </c>
      <c r="BL551" s="45">
        <v>2294.220033424574</v>
      </c>
      <c r="BM551" s="12">
        <v>0</v>
      </c>
      <c r="BN551" s="12">
        <v>0</v>
      </c>
      <c r="BO551" s="12">
        <v>52.11058402649639</v>
      </c>
      <c r="BP551" s="12">
        <v>34.158519285259949</v>
      </c>
      <c r="BQ551" s="48">
        <v>32.585597058607497</v>
      </c>
      <c r="BR551" s="49">
        <v>16.102730657279523</v>
      </c>
      <c r="BS551" s="13">
        <v>0</v>
      </c>
      <c r="BT551" s="12">
        <v>82.029038415988651</v>
      </c>
      <c r="BV551" s="14">
        <f>Таблица1[[#This Row],[Lкан_леб,мм]]</f>
        <v>58247.970961584011</v>
      </c>
      <c r="BW551" s="50">
        <f>Таблица1[[#This Row],[угол обхв4]]+Таблица1[[#This Row],[Lдуг 3,мм]]</f>
        <v>13135.142294270503</v>
      </c>
      <c r="BX551" s="54">
        <f>Таблица1[[#This Row],[угол обхв5]]+Таблица1[[#This Row],[Y5, мм]]</f>
        <v>58619.047478275017</v>
      </c>
      <c r="BY551" s="14">
        <f>Таблица1[[#This Row],[угол обхв6]]+Таблица1[[#This Row],[Lдуг 4,мм]]</f>
        <v>15866.614294041688</v>
      </c>
      <c r="BZ551" s="14">
        <f>Таблица1[[#This Row],[Т1]]+Таблица1[[#This Row],[X6, мм]]</f>
        <v>58862.288358961596</v>
      </c>
      <c r="CA551" s="14">
        <f>Таблица1[[#This Row],[Т2]]+Таблица1[[#This Row],[Lдуг 5,мм]]</f>
        <v>21347.146476229838</v>
      </c>
      <c r="CB551" s="14">
        <f>Таблица1[[#This Row],[Т3]]+Таблица1[[#This Row],[Y6, мм]]</f>
        <v>59094.328549581158</v>
      </c>
      <c r="CC551" s="14">
        <f>Таблица1[[#This Row],[Т4]]+Таблица1[[#This Row],[Lдуг 6,мм]]</f>
        <v>22475.621996566897</v>
      </c>
      <c r="CD551" s="14">
        <f>Таблица1[[#This Row],[Т5]]+Таблица1[[#This Row],[Lдуг 1,мм]]</f>
        <v>59208.995182341954</v>
      </c>
      <c r="CE551" s="14">
        <f>Таблица1[[#This Row],[Т6]]+Таблица1[[#This Row],[Lпрям1, мм]]</f>
        <v>25836.331147529891</v>
      </c>
      <c r="CF551" s="15">
        <f>Таблица1[[#This Row],[Т7]]+Таблица1[[#This Row],[Lдуг 2,мм]]</f>
        <v>59208.995182341954</v>
      </c>
      <c r="CG551" s="14">
        <f>Таблица1[[#This Row],[Т8]]+Таблица1[[#This Row],[Lпрям2, мм]]</f>
        <v>25836.331147529891</v>
      </c>
      <c r="CH551" s="14">
        <f>Таблица1[[#This Row],[Т9]]-Таблица1[[#This Row],[Т9]]</f>
        <v>0</v>
      </c>
      <c r="CI551" s="50">
        <f>Таблица1[[#This Row],[Т9]]-Таблица1[[#This Row],[Т8]]</f>
        <v>33372.664034812064</v>
      </c>
      <c r="CJ551" s="54">
        <f>Таблица1[[#This Row],[Т9]]-Таблица1[[#This Row],[Т7]]</f>
        <v>0</v>
      </c>
      <c r="CK551" s="14">
        <f>Таблица1[[#This Row],[Т9]]-Таблица1[[#This Row],[Т6]]</f>
        <v>36733.373185775054</v>
      </c>
      <c r="CL551" s="14">
        <f>Таблица1[[#This Row],[Т9]]-Таблица1[[#This Row],[Т5]]</f>
        <v>114.66663276079635</v>
      </c>
      <c r="CM551" s="14">
        <f>Таблица1[[#This Row],[Т9]]-Таблица1[[#This Row],[Т4]]</f>
        <v>37861.848706112112</v>
      </c>
      <c r="CN551" s="14">
        <f>Таблица1[[#This Row],[Т9]]-Таблица1[[#This Row],[Т3]]</f>
        <v>346.7068233803584</v>
      </c>
      <c r="CO551" s="14">
        <f>Таблица1[[#This Row],[Т9]]-Таблица1[[#This Row],[Т2]]</f>
        <v>43342.380888300264</v>
      </c>
      <c r="CP551" s="14">
        <f>Таблица1[[#This Row],[Т9]]-Таблица1[[#This Row],[Т1]]</f>
        <v>589.94770406693715</v>
      </c>
      <c r="CQ551" s="14">
        <f>Таблица1[[#This Row],[Т9]]-Таблица1[[#This Row],[угол обхв6]]</f>
        <v>46073.852888071451</v>
      </c>
      <c r="CR551" s="14">
        <f>Таблица1[[#This Row],[Т9]]-Таблица1[[#This Row],[угол обхв5]]</f>
        <v>961.02422075794311</v>
      </c>
      <c r="CS551" s="14">
        <f>Таблица1[[#This Row],[Т9]]-Таблица1[[#This Row],[угол обхв4]]</f>
        <v>59208.995182341954</v>
      </c>
      <c r="CT551" s="14">
        <f>Таблица1[[#This Row],[Lкан_прям, мм]]+Таблица1[[#This Row],[Lкан_дуг, мм]]+Таблица1[[#This Row],[Lкан_леб,мм]]</f>
        <v>85045.326329871838</v>
      </c>
      <c r="CU551" s="16">
        <f>Таблица1[[#This Row],[Lкан_леб,мм]]</f>
        <v>58247.970961584011</v>
      </c>
      <c r="CV551" s="14">
        <f>2534431-(Таблица1[[#This Row],[Т23]]+Таблица1[[#This Row],[угол обхв3]])</f>
        <v>2449303.6446317122</v>
      </c>
      <c r="CW551" s="50">
        <f>SUM(X551:AC551,AD551:AI551)-Таблица1[[#This Row],[lподв_min, мм]]</f>
        <v>23436.646216110803</v>
      </c>
      <c r="CX551" s="17">
        <f>CW990-Таблица1[[#This Row],[Суммарная длина каната]]</f>
        <v>-2424452.0528054922</v>
      </c>
    </row>
    <row r="552" spans="1:102" x14ac:dyDescent="0.25">
      <c r="A552" s="21">
        <v>551</v>
      </c>
      <c r="B552" s="10">
        <v>12.803877551020404</v>
      </c>
      <c r="C552" s="10">
        <v>104.3024489795919</v>
      </c>
      <c r="D552" s="11">
        <v>15446.556613214161</v>
      </c>
      <c r="E552" s="11">
        <v>5859.2046808623918</v>
      </c>
      <c r="F552" s="11">
        <v>14559.360129951781</v>
      </c>
      <c r="G552" s="11">
        <v>5705.0249153713821</v>
      </c>
      <c r="H552" s="11">
        <v>15038.556123214163</v>
      </c>
      <c r="I552" s="11">
        <v>2416.7106751243705</v>
      </c>
      <c r="J552" s="11">
        <v>3442.4940057380218</v>
      </c>
      <c r="K552" s="11">
        <v>25874.557534054533</v>
      </c>
      <c r="L552" s="11">
        <v>922.79783423330002</v>
      </c>
      <c r="M552" s="11">
        <v>58247.970961584011</v>
      </c>
      <c r="N552" s="11">
        <v>10978.070257697858</v>
      </c>
      <c r="O552" s="11">
        <v>13952.987360873582</v>
      </c>
      <c r="P552" s="43">
        <v>13115.333931069927</v>
      </c>
      <c r="Q552" s="11">
        <v>12322.961855003161</v>
      </c>
      <c r="R552" s="11">
        <v>14914.712213002042</v>
      </c>
      <c r="S552" s="11">
        <v>7146.2379104112688</v>
      </c>
      <c r="T552" s="11">
        <v>15446.556613214161</v>
      </c>
      <c r="U552" s="11">
        <v>5859.2046808623918</v>
      </c>
      <c r="V552" s="11">
        <v>14590.171917797426</v>
      </c>
      <c r="W552" s="11">
        <v>5568.0153035561707</v>
      </c>
      <c r="X552" s="12">
        <v>0</v>
      </c>
      <c r="Y552" s="12">
        <v>356.64266147426883</v>
      </c>
      <c r="Z552" s="12">
        <v>238.56154265541713</v>
      </c>
      <c r="AA552" s="44">
        <v>232.04019061955941</v>
      </c>
      <c r="AB552" s="45">
        <v>95.553439484054863</v>
      </c>
      <c r="AC552" s="12">
        <v>0</v>
      </c>
      <c r="AD552" s="12">
        <v>13135.142294270503</v>
      </c>
      <c r="AE552" s="12">
        <v>2687.9135327059885</v>
      </c>
      <c r="AF552" s="12">
        <v>5480.5321821881498</v>
      </c>
      <c r="AG552" s="44">
        <v>1128.4755203370603</v>
      </c>
      <c r="AH552" s="45">
        <v>3442.4940045528338</v>
      </c>
      <c r="AI552" s="12">
        <v>0</v>
      </c>
      <c r="AJ552" s="12">
        <v>-12.751969883571503</v>
      </c>
      <c r="AK552" s="12">
        <v>37.331655843851458</v>
      </c>
      <c r="AL552" s="12">
        <v>70.833051795531759</v>
      </c>
      <c r="AM552" s="44">
        <v>103.41864885413928</v>
      </c>
      <c r="AN552" s="45">
        <v>89.999999833563152</v>
      </c>
      <c r="AO552" s="12">
        <v>0</v>
      </c>
      <c r="AP552" s="12">
        <v>-1923.14846853428</v>
      </c>
      <c r="AQ552" s="12">
        <v>11225.492802472061</v>
      </c>
      <c r="AR552" s="12">
        <v>13500.716828055345</v>
      </c>
      <c r="AS552" s="44">
        <v>15311.573974761784</v>
      </c>
      <c r="AT552" s="45">
        <v>15038.556613214161</v>
      </c>
      <c r="AU552" s="12">
        <v>0</v>
      </c>
      <c r="AV552" s="12">
        <v>11451.591256964623</v>
      </c>
      <c r="AW552" s="12">
        <v>14277.403889949179</v>
      </c>
      <c r="AX552" s="12">
        <v>12456.917156171594</v>
      </c>
      <c r="AY552" s="44">
        <v>7051.5555886560815</v>
      </c>
      <c r="AZ552" s="45">
        <v>5859.2046796772047</v>
      </c>
      <c r="BA552" s="12">
        <v>0</v>
      </c>
      <c r="BB552" s="12">
        <v>10888.012022716848</v>
      </c>
      <c r="BC552" s="12">
        <v>13362.756475844129</v>
      </c>
      <c r="BD552" s="12">
        <v>15300.095109987462</v>
      </c>
      <c r="BE552" s="44">
        <v>15049.694851454418</v>
      </c>
      <c r="BF552" s="45">
        <v>15038.556623214163</v>
      </c>
      <c r="BG552" s="12">
        <v>0</v>
      </c>
      <c r="BH552" s="12">
        <v>14350.923931588193</v>
      </c>
      <c r="BI552" s="12">
        <v>12647.378384078758</v>
      </c>
      <c r="BJ552" s="12">
        <v>7280.1932115797017</v>
      </c>
      <c r="BK552" s="44">
        <v>5953.88700261758</v>
      </c>
      <c r="BL552" s="45">
        <v>2416.7106751243714</v>
      </c>
      <c r="BM552" s="12">
        <v>0</v>
      </c>
      <c r="BN552" s="12">
        <v>0</v>
      </c>
      <c r="BO552" s="12">
        <v>50.083625727422962</v>
      </c>
      <c r="BP552" s="12">
        <v>33.501395951680301</v>
      </c>
      <c r="BQ552" s="48">
        <v>32.585597058607526</v>
      </c>
      <c r="BR552" s="49">
        <v>13.418649020576133</v>
      </c>
      <c r="BS552" s="13">
        <v>0</v>
      </c>
      <c r="BT552" s="12">
        <v>82.029038415988651</v>
      </c>
      <c r="BV552" s="14">
        <f>Таблица1[[#This Row],[Lкан_леб,мм]]</f>
        <v>58247.970961584011</v>
      </c>
      <c r="BW552" s="50">
        <f>Таблица1[[#This Row],[угол обхв4]]+Таблица1[[#This Row],[Lдуг 3,мм]]</f>
        <v>13135.142294270503</v>
      </c>
      <c r="BX552" s="54">
        <f>Таблица1[[#This Row],[угол обхв5]]+Таблица1[[#This Row],[Y5, мм]]</f>
        <v>58604.613623058278</v>
      </c>
      <c r="BY552" s="14">
        <f>Таблица1[[#This Row],[угол обхв6]]+Таблица1[[#This Row],[Lдуг 4,мм]]</f>
        <v>15823.055826976492</v>
      </c>
      <c r="BZ552" s="14">
        <f>Таблица1[[#This Row],[Т1]]+Таблица1[[#This Row],[X6, мм]]</f>
        <v>58843.175165713692</v>
      </c>
      <c r="CA552" s="14">
        <f>Таблица1[[#This Row],[Т2]]+Таблица1[[#This Row],[Lдуг 5,мм]]</f>
        <v>21303.58800916464</v>
      </c>
      <c r="CB552" s="14">
        <f>Таблица1[[#This Row],[Т3]]+Таблица1[[#This Row],[Y6, мм]]</f>
        <v>59075.215356333254</v>
      </c>
      <c r="CC552" s="14">
        <f>Таблица1[[#This Row],[Т4]]+Таблица1[[#This Row],[Lдуг 6,мм]]</f>
        <v>22432.063529501698</v>
      </c>
      <c r="CD552" s="14">
        <f>Таблица1[[#This Row],[Т5]]+Таблица1[[#This Row],[Lдуг 1,мм]]</f>
        <v>59170.768795817312</v>
      </c>
      <c r="CE552" s="14">
        <f>Таблица1[[#This Row],[Т6]]+Таблица1[[#This Row],[Lпрям1, мм]]</f>
        <v>25874.557534054533</v>
      </c>
      <c r="CF552" s="15">
        <f>Таблица1[[#This Row],[Т7]]+Таблица1[[#This Row],[Lдуг 2,мм]]</f>
        <v>59170.768795817312</v>
      </c>
      <c r="CG552" s="14">
        <f>Таблица1[[#This Row],[Т8]]+Таблица1[[#This Row],[Lпрям2, мм]]</f>
        <v>25874.557534054533</v>
      </c>
      <c r="CH552" s="14">
        <f>Таблица1[[#This Row],[Т9]]-Таблица1[[#This Row],[Т9]]</f>
        <v>0</v>
      </c>
      <c r="CI552" s="50">
        <f>Таблица1[[#This Row],[Т9]]-Таблица1[[#This Row],[Т8]]</f>
        <v>33296.211261762779</v>
      </c>
      <c r="CJ552" s="54">
        <f>Таблица1[[#This Row],[Т9]]-Таблица1[[#This Row],[Т7]]</f>
        <v>0</v>
      </c>
      <c r="CK552" s="14">
        <f>Таблица1[[#This Row],[Т9]]-Таблица1[[#This Row],[Т6]]</f>
        <v>36738.705266315614</v>
      </c>
      <c r="CL552" s="14">
        <f>Таблица1[[#This Row],[Т9]]-Таблица1[[#This Row],[Т5]]</f>
        <v>95.55343948405789</v>
      </c>
      <c r="CM552" s="14">
        <f>Таблица1[[#This Row],[Т9]]-Таблица1[[#This Row],[Т4]]</f>
        <v>37867.180786652672</v>
      </c>
      <c r="CN552" s="14">
        <f>Таблица1[[#This Row],[Т9]]-Таблица1[[#This Row],[Т3]]</f>
        <v>327.59363010361994</v>
      </c>
      <c r="CO552" s="14">
        <f>Таблица1[[#This Row],[Т9]]-Таблица1[[#This Row],[Т2]]</f>
        <v>43347.712968840817</v>
      </c>
      <c r="CP552" s="14">
        <f>Таблица1[[#This Row],[Т9]]-Таблица1[[#This Row],[Т1]]</f>
        <v>566.15517275903403</v>
      </c>
      <c r="CQ552" s="14">
        <f>Таблица1[[#This Row],[Т9]]-Таблица1[[#This Row],[угол обхв6]]</f>
        <v>46035.626501546809</v>
      </c>
      <c r="CR552" s="14">
        <f>Таблица1[[#This Row],[Т9]]-Таблица1[[#This Row],[угол обхв5]]</f>
        <v>922.79783423330082</v>
      </c>
      <c r="CS552" s="14">
        <f>Таблица1[[#This Row],[Т9]]-Таблица1[[#This Row],[угол обхв4]]</f>
        <v>59170.768795817312</v>
      </c>
      <c r="CT552" s="14">
        <f>Таблица1[[#This Row],[Lкан_прям, мм]]+Таблица1[[#This Row],[Lкан_дуг, мм]]+Таблица1[[#This Row],[Lкан_леб,мм]]</f>
        <v>85045.326329871838</v>
      </c>
      <c r="CU552" s="16">
        <f>Таблица1[[#This Row],[Lкан_леб,мм]]</f>
        <v>58247.970961584011</v>
      </c>
      <c r="CV552" s="14">
        <f>2534431-(Таблица1[[#This Row],[Т23]]+Таблица1[[#This Row],[угол обхв3]])</f>
        <v>2449303.6446317122</v>
      </c>
      <c r="CW552" s="50">
        <f>SUM(X552:AC552,AD552:AI552)-Таблица1[[#This Row],[lподв_min, мм]]</f>
        <v>23354.861362549811</v>
      </c>
      <c r="CX552" s="17">
        <f>CW991-Таблица1[[#This Row],[Суммарная длина каната]]</f>
        <v>-2424490.9536940176</v>
      </c>
    </row>
    <row r="553" spans="1:102" x14ac:dyDescent="0.25">
      <c r="A553" s="21">
        <v>552</v>
      </c>
      <c r="B553" s="10">
        <v>12.803877551020404</v>
      </c>
      <c r="C553" s="10">
        <v>106.98653061224498</v>
      </c>
      <c r="D553" s="11">
        <v>15767.188102306265</v>
      </c>
      <c r="E553" s="11">
        <v>6078.7358478854258</v>
      </c>
      <c r="F553" s="11">
        <v>14888.185014456303</v>
      </c>
      <c r="G553" s="11">
        <v>5883.1787678544761</v>
      </c>
      <c r="H553" s="11">
        <v>15359.187612306267</v>
      </c>
      <c r="I553" s="11">
        <v>2553.379197460677</v>
      </c>
      <c r="J553" s="11">
        <v>3525.3566504247488</v>
      </c>
      <c r="K553" s="11">
        <v>25912.783920578178</v>
      </c>
      <c r="L553" s="11">
        <v>884.57144770964646</v>
      </c>
      <c r="M553" s="11">
        <v>58247.970961584011</v>
      </c>
      <c r="N553" s="11">
        <v>10978.070257697858</v>
      </c>
      <c r="O553" s="11">
        <v>13952.987360873582</v>
      </c>
      <c r="P553" s="43">
        <v>13135.83212050733</v>
      </c>
      <c r="Q553" s="11">
        <v>12426.233126108629</v>
      </c>
      <c r="R553" s="11">
        <v>15175.656787637372</v>
      </c>
      <c r="S553" s="11">
        <v>7339.451400167578</v>
      </c>
      <c r="T553" s="11">
        <v>15767.188102306265</v>
      </c>
      <c r="U553" s="11">
        <v>6078.7358478854258</v>
      </c>
      <c r="V553" s="11">
        <v>14925.379012864263</v>
      </c>
      <c r="W553" s="11">
        <v>5747.7623490477872</v>
      </c>
      <c r="X553" s="12">
        <v>0</v>
      </c>
      <c r="Y553" s="12">
        <v>342.04606509780018</v>
      </c>
      <c r="Z553" s="12">
        <v>234.04494578398857</v>
      </c>
      <c r="AA553" s="44">
        <v>232.0401906195585</v>
      </c>
      <c r="AB553" s="45">
        <v>76.440246208299257</v>
      </c>
      <c r="AC553" s="12">
        <v>0</v>
      </c>
      <c r="AD553" s="12">
        <v>13135.142294270503</v>
      </c>
      <c r="AE553" s="12">
        <v>2643.2772745150523</v>
      </c>
      <c r="AF553" s="12">
        <v>5480.5321821881498</v>
      </c>
      <c r="AG553" s="44">
        <v>1128.4755203370605</v>
      </c>
      <c r="AH553" s="45">
        <v>3525.3566492674172</v>
      </c>
      <c r="AI553" s="12">
        <v>0</v>
      </c>
      <c r="AJ553" s="12">
        <v>-12.751969883571503</v>
      </c>
      <c r="AK553" s="12">
        <v>35.281843668293604</v>
      </c>
      <c r="AL553" s="12">
        <v>68.148970162878697</v>
      </c>
      <c r="AM553" s="44">
        <v>100.73456722148609</v>
      </c>
      <c r="AN553" s="45">
        <v>89.999999837475201</v>
      </c>
      <c r="AO553" s="12">
        <v>0</v>
      </c>
      <c r="AP553" s="12">
        <v>-1923.14846853428</v>
      </c>
      <c r="AQ553" s="12">
        <v>11213.730638010546</v>
      </c>
      <c r="AR553" s="12">
        <v>13514.519239785468</v>
      </c>
      <c r="AS553" s="44">
        <v>15576.517033603033</v>
      </c>
      <c r="AT553" s="45">
        <v>15359.188102306265</v>
      </c>
      <c r="AU553" s="12">
        <v>0</v>
      </c>
      <c r="AV553" s="12">
        <v>11451.591256964623</v>
      </c>
      <c r="AW553" s="12">
        <v>14286.046192239572</v>
      </c>
      <c r="AX553" s="12">
        <v>12578.088536591189</v>
      </c>
      <c r="AY553" s="44">
        <v>7263.4575635467736</v>
      </c>
      <c r="AZ553" s="45">
        <v>6078.7358467280956</v>
      </c>
      <c r="BA553" s="12">
        <v>0</v>
      </c>
      <c r="BB553" s="12">
        <v>10888.012022716848</v>
      </c>
      <c r="BC553" s="12">
        <v>13371.492500820019</v>
      </c>
      <c r="BD553" s="12">
        <v>15554.343906915508</v>
      </c>
      <c r="BE553" s="44">
        <v>15366.327856340604</v>
      </c>
      <c r="BF553" s="45">
        <v>15359.188112306267</v>
      </c>
      <c r="BG553" s="12">
        <v>0</v>
      </c>
      <c r="BH553" s="12">
        <v>14350.923931588193</v>
      </c>
      <c r="BI553" s="12">
        <v>12759.291957474619</v>
      </c>
      <c r="BJ553" s="12">
        <v>7491.3068106501369</v>
      </c>
      <c r="BK553" s="44">
        <v>6154.7296845062301</v>
      </c>
      <c r="BL553" s="45">
        <v>2553.3791974606784</v>
      </c>
      <c r="BM553" s="12">
        <v>0</v>
      </c>
      <c r="BN553" s="12">
        <v>0</v>
      </c>
      <c r="BO553" s="12">
        <v>48.033813551865109</v>
      </c>
      <c r="BP553" s="12">
        <v>32.867126494585087</v>
      </c>
      <c r="BQ553" s="48">
        <v>32.585597058607398</v>
      </c>
      <c r="BR553" s="49">
        <v>10.734567384010884</v>
      </c>
      <c r="BS553" s="13">
        <v>0</v>
      </c>
      <c r="BT553" s="12">
        <v>82.029038415988651</v>
      </c>
      <c r="BV553" s="14">
        <f>Таблица1[[#This Row],[Lкан_леб,мм]]</f>
        <v>58247.970961584011</v>
      </c>
      <c r="BW553" s="50">
        <f>Таблица1[[#This Row],[угол обхв4]]+Таблица1[[#This Row],[Lдуг 3,мм]]</f>
        <v>13135.142294270503</v>
      </c>
      <c r="BX553" s="54">
        <f>Таблица1[[#This Row],[угол обхв5]]+Таблица1[[#This Row],[Y5, мм]]</f>
        <v>58590.01702668181</v>
      </c>
      <c r="BY553" s="14">
        <f>Таблица1[[#This Row],[угол обхв6]]+Таблица1[[#This Row],[Lдуг 4,мм]]</f>
        <v>15778.419568785555</v>
      </c>
      <c r="BZ553" s="14">
        <f>Таблица1[[#This Row],[Т1]]+Таблица1[[#This Row],[X6, мм]]</f>
        <v>58824.061972465795</v>
      </c>
      <c r="CA553" s="14">
        <f>Таблица1[[#This Row],[Т2]]+Таблица1[[#This Row],[Lдуг 5,мм]]</f>
        <v>21258.951750973705</v>
      </c>
      <c r="CB553" s="14">
        <f>Таблица1[[#This Row],[Т3]]+Таблица1[[#This Row],[Y6, мм]]</f>
        <v>59056.102163085357</v>
      </c>
      <c r="CC553" s="14">
        <f>Таблица1[[#This Row],[Т4]]+Таблица1[[#This Row],[Lдуг 6,мм]]</f>
        <v>22387.427271310764</v>
      </c>
      <c r="CD553" s="14">
        <f>Таблица1[[#This Row],[Т5]]+Таблица1[[#This Row],[Lдуг 1,мм]]</f>
        <v>59132.542409293659</v>
      </c>
      <c r="CE553" s="14">
        <f>Таблица1[[#This Row],[Т6]]+Таблица1[[#This Row],[Lпрям1, мм]]</f>
        <v>25912.783920578182</v>
      </c>
      <c r="CF553" s="15">
        <f>Таблица1[[#This Row],[Т7]]+Таблица1[[#This Row],[Lдуг 2,мм]]</f>
        <v>59132.542409293659</v>
      </c>
      <c r="CG553" s="14">
        <f>Таблица1[[#This Row],[Т8]]+Таблица1[[#This Row],[Lпрям2, мм]]</f>
        <v>25912.783920578182</v>
      </c>
      <c r="CH553" s="14">
        <f>Таблица1[[#This Row],[Т9]]-Таблица1[[#This Row],[Т9]]</f>
        <v>0</v>
      </c>
      <c r="CI553" s="50">
        <f>Таблица1[[#This Row],[Т9]]-Таблица1[[#This Row],[Т8]]</f>
        <v>33219.758488715481</v>
      </c>
      <c r="CJ553" s="54">
        <f>Таблица1[[#This Row],[Т9]]-Таблица1[[#This Row],[Т7]]</f>
        <v>0</v>
      </c>
      <c r="CK553" s="14">
        <f>Таблица1[[#This Row],[Т9]]-Таблица1[[#This Row],[Т6]]</f>
        <v>36745.115137982895</v>
      </c>
      <c r="CL553" s="14">
        <f>Таблица1[[#This Row],[Т9]]-Таблица1[[#This Row],[Т5]]</f>
        <v>76.440246208301687</v>
      </c>
      <c r="CM553" s="14">
        <f>Таблица1[[#This Row],[Т9]]-Таблица1[[#This Row],[Т4]]</f>
        <v>37873.590658319954</v>
      </c>
      <c r="CN553" s="14">
        <f>Таблица1[[#This Row],[Т9]]-Таблица1[[#This Row],[Т3]]</f>
        <v>308.48043682786374</v>
      </c>
      <c r="CO553" s="14">
        <f>Таблица1[[#This Row],[Т9]]-Таблица1[[#This Row],[Т2]]</f>
        <v>43354.122840508106</v>
      </c>
      <c r="CP553" s="14">
        <f>Таблица1[[#This Row],[Т9]]-Таблица1[[#This Row],[Т1]]</f>
        <v>542.52538261184964</v>
      </c>
      <c r="CQ553" s="14">
        <f>Таблица1[[#This Row],[Т9]]-Таблица1[[#This Row],[угол обхв6]]</f>
        <v>45997.400115023156</v>
      </c>
      <c r="CR553" s="14">
        <f>Таблица1[[#This Row],[Т9]]-Таблица1[[#This Row],[угол обхв5]]</f>
        <v>884.57144770964806</v>
      </c>
      <c r="CS553" s="14">
        <f>Таблица1[[#This Row],[Т9]]-Таблица1[[#This Row],[угол обхв4]]</f>
        <v>59132.542409293659</v>
      </c>
      <c r="CT553" s="14">
        <f>Таблица1[[#This Row],[Lкан_прям, мм]]+Таблица1[[#This Row],[Lкан_дуг, мм]]+Таблица1[[#This Row],[Lкан_леб,мм]]</f>
        <v>85045.326329871838</v>
      </c>
      <c r="CU553" s="16">
        <f>Таблица1[[#This Row],[Lкан_леб,мм]]</f>
        <v>58247.970961584011</v>
      </c>
      <c r="CV553" s="14">
        <f>2534431-(Таблица1[[#This Row],[Т23]]+Таблица1[[#This Row],[угол обхв3]])</f>
        <v>2449303.6446317122</v>
      </c>
      <c r="CW553" s="50">
        <f>SUM(X553:AC553,AD553:AI553)-Таблица1[[#This Row],[lподв_min, мм]]</f>
        <v>23271.99871786308</v>
      </c>
      <c r="CX553" s="17">
        <f>CW992-Таблица1[[#This Row],[Суммарная длина каната]]</f>
        <v>-2424531.51612338</v>
      </c>
    </row>
    <row r="554" spans="1:102" x14ac:dyDescent="0.25">
      <c r="A554" s="21">
        <v>553</v>
      </c>
      <c r="B554" s="10">
        <v>12.803877551020404</v>
      </c>
      <c r="C554" s="10">
        <v>109.67061224489804</v>
      </c>
      <c r="D554" s="11">
        <v>16077.187424733062</v>
      </c>
      <c r="E554" s="11">
        <v>6313.0410018766243</v>
      </c>
      <c r="F554" s="11">
        <v>15208.306398858451</v>
      </c>
      <c r="G554" s="11">
        <v>6076.5356893039825</v>
      </c>
      <c r="H554" s="11">
        <v>15669.186934733061</v>
      </c>
      <c r="I554" s="11">
        <v>2703.7888571317953</v>
      </c>
      <c r="J554" s="11">
        <v>3609.2521447448285</v>
      </c>
      <c r="K554" s="11">
        <v>25951.010307100867</v>
      </c>
      <c r="L554" s="11">
        <v>846.34506118695197</v>
      </c>
      <c r="M554" s="11">
        <v>58247.970961584011</v>
      </c>
      <c r="N554" s="11">
        <v>10978.070257697858</v>
      </c>
      <c r="O554" s="11">
        <v>13952.987360873582</v>
      </c>
      <c r="P554" s="43">
        <v>13151.471738807611</v>
      </c>
      <c r="Q554" s="11">
        <v>12530.351009036454</v>
      </c>
      <c r="R554" s="11">
        <v>15427.267105345485</v>
      </c>
      <c r="S554" s="11">
        <v>7544.6726750838161</v>
      </c>
      <c r="T554" s="11">
        <v>16077.187424733062</v>
      </c>
      <c r="U554" s="11">
        <v>6313.0410018766243</v>
      </c>
      <c r="V554" s="11">
        <v>15251.800998535127</v>
      </c>
      <c r="W554" s="11">
        <v>5943.0095877396607</v>
      </c>
      <c r="X554" s="12">
        <v>0</v>
      </c>
      <c r="Y554" s="12">
        <v>327.27424468188195</v>
      </c>
      <c r="Z554" s="12">
        <v>229.70357295200961</v>
      </c>
      <c r="AA554" s="44">
        <v>232.04019061955924</v>
      </c>
      <c r="AB554" s="45">
        <v>57.327052933501115</v>
      </c>
      <c r="AC554" s="12">
        <v>0</v>
      </c>
      <c r="AD554" s="12">
        <v>13135.142294270503</v>
      </c>
      <c r="AE554" s="12">
        <v>2597.6081666907576</v>
      </c>
      <c r="AF554" s="12">
        <v>5480.5321821881507</v>
      </c>
      <c r="AG554" s="44">
        <v>1128.4755203370589</v>
      </c>
      <c r="AH554" s="45">
        <v>3609.2521436143993</v>
      </c>
      <c r="AI554" s="12">
        <v>0</v>
      </c>
      <c r="AJ554" s="12">
        <v>-12.751969883571503</v>
      </c>
      <c r="AK554" s="12">
        <v>33.207424635064932</v>
      </c>
      <c r="AL554" s="12">
        <v>65.464888530225622</v>
      </c>
      <c r="AM554" s="44">
        <v>98.050485588833126</v>
      </c>
      <c r="AN554" s="45">
        <v>89.999999841253029</v>
      </c>
      <c r="AO554" s="12">
        <v>0</v>
      </c>
      <c r="AP554" s="12">
        <v>-1923.14846853428</v>
      </c>
      <c r="AQ554" s="12">
        <v>11201.520291075678</v>
      </c>
      <c r="AR554" s="12">
        <v>13522.632183200902</v>
      </c>
      <c r="AS554" s="44">
        <v>15831.246287124699</v>
      </c>
      <c r="AT554" s="45">
        <v>15669.187424733062</v>
      </c>
      <c r="AU554" s="12">
        <v>0</v>
      </c>
      <c r="AV554" s="12">
        <v>11451.591256964623</v>
      </c>
      <c r="AW554" s="12">
        <v>14294.358248008748</v>
      </c>
      <c r="AX554" s="12">
        <v>12699.77333494947</v>
      </c>
      <c r="AY554" s="44">
        <v>7487.534065641541</v>
      </c>
      <c r="AZ554" s="45">
        <v>6313.041000746196</v>
      </c>
      <c r="BA554" s="12">
        <v>0</v>
      </c>
      <c r="BB554" s="12">
        <v>10888.012022716848</v>
      </c>
      <c r="BC554" s="12">
        <v>13374.921772185431</v>
      </c>
      <c r="BD554" s="12">
        <v>15798.427549738775</v>
      </c>
      <c r="BE554" s="44">
        <v>15673.208242953848</v>
      </c>
      <c r="BF554" s="45">
        <v>15669.187434733063</v>
      </c>
      <c r="BG554" s="12">
        <v>0</v>
      </c>
      <c r="BH554" s="12">
        <v>14350.923931588193</v>
      </c>
      <c r="BI554" s="12">
        <v>12871.721896171621</v>
      </c>
      <c r="BJ554" s="12">
        <v>7714.0950009968319</v>
      </c>
      <c r="BK554" s="44">
        <v>6370.1796113188993</v>
      </c>
      <c r="BL554" s="45">
        <v>2703.7888571317967</v>
      </c>
      <c r="BM554" s="12">
        <v>0</v>
      </c>
      <c r="BN554" s="12">
        <v>0</v>
      </c>
      <c r="BO554" s="12">
        <v>45.959394518636437</v>
      </c>
      <c r="BP554" s="12">
        <v>32.25746389516069</v>
      </c>
      <c r="BQ554" s="48">
        <v>32.585597058607497</v>
      </c>
      <c r="BR554" s="49">
        <v>8.0504857475800957</v>
      </c>
      <c r="BS554" s="13">
        <v>0</v>
      </c>
      <c r="BT554" s="12">
        <v>82.029038415988651</v>
      </c>
      <c r="BV554" s="14">
        <f>Таблица1[[#This Row],[Lкан_леб,мм]]</f>
        <v>58247.970961584011</v>
      </c>
      <c r="BW554" s="50">
        <f>Таблица1[[#This Row],[угол обхв4]]+Таблица1[[#This Row],[Lдуг 3,мм]]</f>
        <v>13135.142294270503</v>
      </c>
      <c r="BX554" s="54">
        <f>Таблица1[[#This Row],[угол обхв5]]+Таблица1[[#This Row],[Y5, мм]]</f>
        <v>58575.245206265892</v>
      </c>
      <c r="BY554" s="14">
        <f>Таблица1[[#This Row],[угол обхв6]]+Таблица1[[#This Row],[Lдуг 4,мм]]</f>
        <v>15732.750460961261</v>
      </c>
      <c r="BZ554" s="14">
        <f>Таблица1[[#This Row],[Т1]]+Таблица1[[#This Row],[X6, мм]]</f>
        <v>58804.948779217899</v>
      </c>
      <c r="CA554" s="14">
        <f>Таблица1[[#This Row],[Т2]]+Таблица1[[#This Row],[Lдуг 5,мм]]</f>
        <v>21213.28264314941</v>
      </c>
      <c r="CB554" s="14">
        <f>Таблица1[[#This Row],[Т3]]+Таблица1[[#This Row],[Y6, мм]]</f>
        <v>59036.988969837461</v>
      </c>
      <c r="CC554" s="14">
        <f>Таблица1[[#This Row],[Т4]]+Таблица1[[#This Row],[Lдуг 6,мм]]</f>
        <v>22341.758163486469</v>
      </c>
      <c r="CD554" s="14">
        <f>Таблица1[[#This Row],[Т5]]+Таблица1[[#This Row],[Lдуг 1,мм]]</f>
        <v>59094.31602277096</v>
      </c>
      <c r="CE554" s="14">
        <f>Таблица1[[#This Row],[Т6]]+Таблица1[[#This Row],[Lпрям1, мм]]</f>
        <v>25951.010307100867</v>
      </c>
      <c r="CF554" s="15">
        <f>Таблица1[[#This Row],[Т7]]+Таблица1[[#This Row],[Lдуг 2,мм]]</f>
        <v>59094.31602277096</v>
      </c>
      <c r="CG554" s="14">
        <f>Таблица1[[#This Row],[Т8]]+Таблица1[[#This Row],[Lпрям2, мм]]</f>
        <v>25951.010307100867</v>
      </c>
      <c r="CH554" s="14">
        <f>Таблица1[[#This Row],[Т9]]-Таблица1[[#This Row],[Т9]]</f>
        <v>0</v>
      </c>
      <c r="CI554" s="50">
        <f>Таблица1[[#This Row],[Т9]]-Таблица1[[#This Row],[Т8]]</f>
        <v>33143.305715670096</v>
      </c>
      <c r="CJ554" s="54">
        <f>Таблица1[[#This Row],[Т9]]-Таблица1[[#This Row],[Т7]]</f>
        <v>0</v>
      </c>
      <c r="CK554" s="14">
        <f>Таблица1[[#This Row],[Т9]]-Таблица1[[#This Row],[Т6]]</f>
        <v>36752.55785928449</v>
      </c>
      <c r="CL554" s="14">
        <f>Таблица1[[#This Row],[Т9]]-Таблица1[[#This Row],[Т5]]</f>
        <v>57.327052933498635</v>
      </c>
      <c r="CM554" s="14">
        <f>Таблица1[[#This Row],[Т9]]-Таблица1[[#This Row],[Т4]]</f>
        <v>37881.033379621549</v>
      </c>
      <c r="CN554" s="14">
        <f>Таблица1[[#This Row],[Т9]]-Таблица1[[#This Row],[Т3]]</f>
        <v>289.36724355306069</v>
      </c>
      <c r="CO554" s="14">
        <f>Таблица1[[#This Row],[Т9]]-Таблица1[[#This Row],[Т2]]</f>
        <v>43361.565561809701</v>
      </c>
      <c r="CP554" s="14">
        <f>Таблица1[[#This Row],[Т9]]-Таблица1[[#This Row],[Т1]]</f>
        <v>519.07081650506734</v>
      </c>
      <c r="CQ554" s="14">
        <f>Таблица1[[#This Row],[Т9]]-Таблица1[[#This Row],[угол обхв6]]</f>
        <v>45959.173728500456</v>
      </c>
      <c r="CR554" s="14">
        <f>Таблица1[[#This Row],[Т9]]-Таблица1[[#This Row],[угол обхв5]]</f>
        <v>846.34506118694844</v>
      </c>
      <c r="CS554" s="14">
        <f>Таблица1[[#This Row],[Т9]]-Таблица1[[#This Row],[угол обхв4]]</f>
        <v>59094.31602277096</v>
      </c>
      <c r="CT554" s="14">
        <f>Таблица1[[#This Row],[Lкан_прям, мм]]+Таблица1[[#This Row],[Lкан_дуг, мм]]+Таблица1[[#This Row],[Lкан_леб,мм]]</f>
        <v>85045.326329871838</v>
      </c>
      <c r="CU554" s="16">
        <f>Таблица1[[#This Row],[Lкан_леб,мм]]</f>
        <v>58247.970961584011</v>
      </c>
      <c r="CV554" s="14">
        <f>2534431-(Таблица1[[#This Row],[Т23]]+Таблица1[[#This Row],[угол обхв3]])</f>
        <v>2449303.6446317122</v>
      </c>
      <c r="CW554" s="50">
        <f>SUM(X554:AC554,AD554:AI554)-Таблица1[[#This Row],[lподв_min, мм]]</f>
        <v>23188.103223542996</v>
      </c>
      <c r="CX554" s="17">
        <f>CW993-Таблица1[[#This Row],[Суммарная длина каната]]</f>
        <v>-2424573.7384021375</v>
      </c>
    </row>
    <row r="555" spans="1:102" x14ac:dyDescent="0.25">
      <c r="A555" s="21">
        <v>554</v>
      </c>
      <c r="B555" s="10">
        <v>12.803877551020404</v>
      </c>
      <c r="C555" s="10">
        <v>110.29000000000343</v>
      </c>
      <c r="D555" s="11">
        <v>16147.141750955967</v>
      </c>
      <c r="E555" s="11">
        <v>6369.1544266611591</v>
      </c>
      <c r="F555" s="11">
        <v>15280.868151701747</v>
      </c>
      <c r="G555" s="11">
        <v>6123.2702034276635</v>
      </c>
      <c r="H555" s="11">
        <v>15739.141260955968</v>
      </c>
      <c r="I555" s="11">
        <v>2740.400559661568</v>
      </c>
      <c r="J555" s="11">
        <v>3628.7538669995906</v>
      </c>
      <c r="K555" s="11">
        <v>25959.831557336223</v>
      </c>
      <c r="L555" s="11">
        <v>837.52381095160524</v>
      </c>
      <c r="M555" s="11">
        <v>58247.970961584011</v>
      </c>
      <c r="N555" s="11">
        <v>10978.070257697858</v>
      </c>
      <c r="O555" s="11">
        <v>13952.987360873582</v>
      </c>
      <c r="P555" s="43">
        <v>13154.38699505713</v>
      </c>
      <c r="Q555" s="11">
        <v>12554.473737015711</v>
      </c>
      <c r="R555" s="11">
        <v>15483.945290155254</v>
      </c>
      <c r="S555" s="11">
        <v>7593.688401029126</v>
      </c>
      <c r="T555" s="11">
        <v>16147.141750955967</v>
      </c>
      <c r="U555" s="11">
        <v>6369.1544266611591</v>
      </c>
      <c r="V555" s="11">
        <v>15325.803646466225</v>
      </c>
      <c r="W555" s="11">
        <v>5990.2220869048379</v>
      </c>
      <c r="X555" s="12">
        <v>0</v>
      </c>
      <c r="Y555" s="12">
        <v>323.83915982848742</v>
      </c>
      <c r="Z555" s="12">
        <v>228.72803269076906</v>
      </c>
      <c r="AA555" s="44">
        <v>232.04019061955862</v>
      </c>
      <c r="AB555" s="45">
        <v>52.916427812790168</v>
      </c>
      <c r="AC555" s="12">
        <v>0</v>
      </c>
      <c r="AD555" s="12">
        <v>13135.142294270503</v>
      </c>
      <c r="AE555" s="12">
        <v>2586.9276946652731</v>
      </c>
      <c r="AF555" s="12">
        <v>5480.5321821881489</v>
      </c>
      <c r="AG555" s="44">
        <v>1128.4755203370621</v>
      </c>
      <c r="AH555" s="45">
        <v>3628.7538658752364</v>
      </c>
      <c r="AI555" s="12">
        <v>0</v>
      </c>
      <c r="AJ555" s="12">
        <v>-12.751969883571503</v>
      </c>
      <c r="AK555" s="12">
        <v>32.725032810631539</v>
      </c>
      <c r="AL555" s="12">
        <v>64.845500775120243</v>
      </c>
      <c r="AM555" s="44">
        <v>97.431097833727648</v>
      </c>
      <c r="AN555" s="45">
        <v>89.999999842106163</v>
      </c>
      <c r="AO555" s="12">
        <v>0</v>
      </c>
      <c r="AP555" s="12">
        <v>-1923.14846853428</v>
      </c>
      <c r="AQ555" s="12">
        <v>11198.63829278855</v>
      </c>
      <c r="AR555" s="12">
        <v>13523.69427212423</v>
      </c>
      <c r="AS555" s="44">
        <v>15888.518543555167</v>
      </c>
      <c r="AT555" s="45">
        <v>15739.141750955967</v>
      </c>
      <c r="AU555" s="12">
        <v>0</v>
      </c>
      <c r="AV555" s="12">
        <v>11451.591256964623</v>
      </c>
      <c r="AW555" s="12">
        <v>14296.227425400191</v>
      </c>
      <c r="AX555" s="12">
        <v>12727.898461623485</v>
      </c>
      <c r="AY555" s="44">
        <v>7540.9202038511758</v>
      </c>
      <c r="AZ555" s="45">
        <v>6369.1544255368053</v>
      </c>
      <c r="BA555" s="12">
        <v>0</v>
      </c>
      <c r="BB555" s="12">
        <v>10888.012022716848</v>
      </c>
      <c r="BC555" s="12">
        <v>13374.955030147821</v>
      </c>
      <c r="BD555" s="12">
        <v>15853.252567222355</v>
      </c>
      <c r="BE555" s="44">
        <v>15742.568497556054</v>
      </c>
      <c r="BF555" s="45">
        <v>15739.141760955968</v>
      </c>
      <c r="BG555" s="12">
        <v>0</v>
      </c>
      <c r="BH555" s="12">
        <v>14350.923931588193</v>
      </c>
      <c r="BI555" s="12">
        <v>12897.713801542321</v>
      </c>
      <c r="BJ555" s="12">
        <v>7767.1131256369026</v>
      </c>
      <c r="BK555" s="44">
        <v>6421.9226238391093</v>
      </c>
      <c r="BL555" s="45">
        <v>2740.4005596615693</v>
      </c>
      <c r="BM555" s="12">
        <v>0</v>
      </c>
      <c r="BN555" s="12">
        <v>0</v>
      </c>
      <c r="BO555" s="12">
        <v>45.477002694203037</v>
      </c>
      <c r="BP555" s="12">
        <v>32.120467964488697</v>
      </c>
      <c r="BQ555" s="48">
        <v>32.585597058607412</v>
      </c>
      <c r="BR555" s="49">
        <v>7.4310979916214768</v>
      </c>
      <c r="BS555" s="13">
        <v>0</v>
      </c>
      <c r="BT555" s="12">
        <v>82.029038415988651</v>
      </c>
      <c r="BV555" s="14">
        <f>Таблица1[[#This Row],[Lкан_леб,мм]]</f>
        <v>58247.970961584011</v>
      </c>
      <c r="BW555" s="50">
        <f>Таблица1[[#This Row],[угол обхв4]]+Таблица1[[#This Row],[Lдуг 3,мм]]</f>
        <v>13135.142294270503</v>
      </c>
      <c r="BX555" s="54">
        <f>Таблица1[[#This Row],[угол обхв5]]+Таблица1[[#This Row],[Y5, мм]]</f>
        <v>58571.810121412498</v>
      </c>
      <c r="BY555" s="14">
        <f>Таблица1[[#This Row],[угол обхв6]]+Таблица1[[#This Row],[Lдуг 4,мм]]</f>
        <v>15722.069988935777</v>
      </c>
      <c r="BZ555" s="14">
        <f>Таблица1[[#This Row],[Т1]]+Таблица1[[#This Row],[X6, мм]]</f>
        <v>58800.538154103269</v>
      </c>
      <c r="CA555" s="14">
        <f>Таблица1[[#This Row],[Т2]]+Таблица1[[#This Row],[Lдуг 5,мм]]</f>
        <v>21202.602171123926</v>
      </c>
      <c r="CB555" s="14">
        <f>Таблица1[[#This Row],[Т3]]+Таблица1[[#This Row],[Y6, мм]]</f>
        <v>59032.578344722831</v>
      </c>
      <c r="CC555" s="14">
        <f>Таблица1[[#This Row],[Т4]]+Таблица1[[#This Row],[Lдуг 6,мм]]</f>
        <v>22331.077691460989</v>
      </c>
      <c r="CD555" s="14">
        <f>Таблица1[[#This Row],[Т5]]+Таблица1[[#This Row],[Lдуг 1,мм]]</f>
        <v>59085.494772535625</v>
      </c>
      <c r="CE555" s="14">
        <f>Таблица1[[#This Row],[Т6]]+Таблица1[[#This Row],[Lпрям1, мм]]</f>
        <v>25959.831557336227</v>
      </c>
      <c r="CF555" s="15">
        <f>Таблица1[[#This Row],[Т7]]+Таблица1[[#This Row],[Lдуг 2,мм]]</f>
        <v>59085.494772535625</v>
      </c>
      <c r="CG555" s="14">
        <f>Таблица1[[#This Row],[Т8]]+Таблица1[[#This Row],[Lпрям2, мм]]</f>
        <v>25959.831557336227</v>
      </c>
      <c r="CH555" s="14">
        <f>Таблица1[[#This Row],[Т9]]-Таблица1[[#This Row],[Т9]]</f>
        <v>0</v>
      </c>
      <c r="CI555" s="50">
        <f>Таблица1[[#This Row],[Т9]]-Таблица1[[#This Row],[Т8]]</f>
        <v>33125.663215199398</v>
      </c>
      <c r="CJ555" s="54">
        <f>Таблица1[[#This Row],[Т9]]-Таблица1[[#This Row],[Т7]]</f>
        <v>0</v>
      </c>
      <c r="CK555" s="14">
        <f>Таблица1[[#This Row],[Т9]]-Таблица1[[#This Row],[Т6]]</f>
        <v>36754.417081074636</v>
      </c>
      <c r="CL555" s="14">
        <f>Таблица1[[#This Row],[Т9]]-Таблица1[[#This Row],[Т5]]</f>
        <v>52.9164278127937</v>
      </c>
      <c r="CM555" s="14">
        <f>Таблица1[[#This Row],[Т9]]-Таблица1[[#This Row],[Т4]]</f>
        <v>37882.892601411702</v>
      </c>
      <c r="CN555" s="14">
        <f>Таблица1[[#This Row],[Т9]]-Таблица1[[#This Row],[Т3]]</f>
        <v>284.95661843235575</v>
      </c>
      <c r="CO555" s="14">
        <f>Таблица1[[#This Row],[Т9]]-Таблица1[[#This Row],[Т2]]</f>
        <v>43363.424783599847</v>
      </c>
      <c r="CP555" s="14">
        <f>Таблица1[[#This Row],[Т9]]-Таблица1[[#This Row],[Т1]]</f>
        <v>513.68465112312697</v>
      </c>
      <c r="CQ555" s="14">
        <f>Таблица1[[#This Row],[Т9]]-Таблица1[[#This Row],[угол обхв6]]</f>
        <v>45950.352478265122</v>
      </c>
      <c r="CR555" s="14">
        <f>Таблица1[[#This Row],[Т9]]-Таблица1[[#This Row],[угол обхв5]]</f>
        <v>837.523810951614</v>
      </c>
      <c r="CS555" s="14">
        <f>Таблица1[[#This Row],[Т9]]-Таблица1[[#This Row],[угол обхв4]]</f>
        <v>59085.494772535625</v>
      </c>
      <c r="CT555" s="14">
        <f>Таблица1[[#This Row],[Lкан_прям, мм]]+Таблица1[[#This Row],[Lкан_дуг, мм]]+Таблица1[[#This Row],[Lкан_леб,мм]]</f>
        <v>85045.326329871838</v>
      </c>
      <c r="CU555" s="16">
        <f>Таблица1[[#This Row],[Lкан_леб,мм]]</f>
        <v>58247.970961584011</v>
      </c>
      <c r="CV555" s="14">
        <f>2534431-(Таблица1[[#This Row],[Т23]]+Таблица1[[#This Row],[угол обхв3]])</f>
        <v>2449303.6446317122</v>
      </c>
      <c r="CW555" s="50">
        <f>SUM(X555:AC555,AD555:AI555)-Таблица1[[#This Row],[lподв_min, мм]]</f>
        <v>23168.601501288234</v>
      </c>
      <c r="CX555" s="17">
        <f>CW994-Таблица1[[#This Row],[Суммарная длина каната]]</f>
        <v>-2424617.6176343844</v>
      </c>
    </row>
    <row r="556" spans="1:102" x14ac:dyDescent="0.25">
      <c r="A556" s="21">
        <v>555</v>
      </c>
      <c r="B556" s="10">
        <v>12.803877551020404</v>
      </c>
      <c r="C556" s="10">
        <v>112.3546938775511</v>
      </c>
      <c r="D556" s="11">
        <v>15568.721655290579</v>
      </c>
      <c r="E556" s="11">
        <v>6153.3286174726027</v>
      </c>
      <c r="F556" s="11">
        <v>15519.021888116949</v>
      </c>
      <c r="G556" s="11">
        <v>6284.6714252044576</v>
      </c>
      <c r="H556" s="11">
        <v>15976.721165290581</v>
      </c>
      <c r="I556" s="11">
        <v>2867.5702932047284</v>
      </c>
      <c r="J556" s="11">
        <v>3285.7583242678743</v>
      </c>
      <c r="K556" s="11">
        <v>25971.156754411604</v>
      </c>
      <c r="L556" s="11">
        <v>826.19861387622564</v>
      </c>
      <c r="M556" s="11">
        <v>58247.970961584011</v>
      </c>
      <c r="N556" s="11">
        <v>10978.070257697858</v>
      </c>
      <c r="O556" s="11">
        <v>13952.987360873582</v>
      </c>
      <c r="P556" s="43">
        <v>13162.218470267797</v>
      </c>
      <c r="Q556" s="11">
        <v>12635.087053304287</v>
      </c>
      <c r="R556" s="11">
        <v>15668.991094793118</v>
      </c>
      <c r="S556" s="11">
        <v>7761.4514484472284</v>
      </c>
      <c r="T556" s="11">
        <v>16375.874394797875</v>
      </c>
      <c r="U556" s="11">
        <v>6561.6060416658438</v>
      </c>
      <c r="V556" s="11">
        <v>15568.721655290579</v>
      </c>
      <c r="W556" s="11">
        <v>6153.3286174726027</v>
      </c>
      <c r="X556" s="12">
        <v>0</v>
      </c>
      <c r="Y556" s="12">
        <v>312.31366508875732</v>
      </c>
      <c r="Z556" s="12">
        <v>225.55095929723709</v>
      </c>
      <c r="AA556" s="44">
        <v>232.04019061955816</v>
      </c>
      <c r="AB556" s="45">
        <v>47.25382933378522</v>
      </c>
      <c r="AC556" s="12">
        <v>9.0399695368878614</v>
      </c>
      <c r="AD556" s="12">
        <v>13135.142294270503</v>
      </c>
      <c r="AE556" s="12">
        <v>2550.9536717007818</v>
      </c>
      <c r="AF556" s="12">
        <v>5480.5321821881489</v>
      </c>
      <c r="AG556" s="44">
        <v>1128.4755203370617</v>
      </c>
      <c r="AH556" s="45">
        <v>390.29476040551782</v>
      </c>
      <c r="AI556" s="12">
        <v>3285.7583255095951</v>
      </c>
      <c r="AJ556" s="12">
        <v>-12.751969883571503</v>
      </c>
      <c r="AK556" s="12">
        <v>31.106497993507112</v>
      </c>
      <c r="AL556" s="12">
        <v>62.78080689757256</v>
      </c>
      <c r="AM556" s="44">
        <v>95.366403956179909</v>
      </c>
      <c r="AN556" s="45">
        <v>88.730509381039269</v>
      </c>
      <c r="AO556" s="12">
        <v>89.999999825623846</v>
      </c>
      <c r="AP556" s="12">
        <v>-1923.14846853428</v>
      </c>
      <c r="AQ556" s="12">
        <v>11188.855475576696</v>
      </c>
      <c r="AR556" s="12">
        <v>13525.037857268966</v>
      </c>
      <c r="AS556" s="44">
        <v>16075.20282057363</v>
      </c>
      <c r="AT556" s="45">
        <v>15967.974539072999</v>
      </c>
      <c r="AU556" s="12">
        <v>15976.721655290577</v>
      </c>
      <c r="AV556" s="12">
        <v>11451.591256964623</v>
      </c>
      <c r="AW556" s="12">
        <v>14302.320428194398</v>
      </c>
      <c r="AX556" s="12">
        <v>12821.704556277873</v>
      </c>
      <c r="AY556" s="44">
        <v>7723.293436989351</v>
      </c>
      <c r="AZ556" s="45">
        <v>6552.5668105245977</v>
      </c>
      <c r="BA556" s="12">
        <v>6153.3286187143249</v>
      </c>
      <c r="BB556" s="12">
        <v>10888.012022716848</v>
      </c>
      <c r="BC556" s="12">
        <v>13373.003688146635</v>
      </c>
      <c r="BD556" s="12">
        <v>16031.810481794288</v>
      </c>
      <c r="BE556" s="44">
        <v>15969.662669017365</v>
      </c>
      <c r="BF556" s="45">
        <v>15976.621511015455</v>
      </c>
      <c r="BG556" s="12">
        <v>15976.721665290581</v>
      </c>
      <c r="BH556" s="12">
        <v>14350.923931588193</v>
      </c>
      <c r="BI556" s="12">
        <v>12984.420120625104</v>
      </c>
      <c r="BJ556" s="12">
        <v>7948.0689514208152</v>
      </c>
      <c r="BK556" s="44">
        <v>6599.7640531237212</v>
      </c>
      <c r="BL556" s="45">
        <v>6162.3678486138479</v>
      </c>
      <c r="BM556" s="12">
        <v>2867.5702932047298</v>
      </c>
      <c r="BN556" s="12">
        <v>0</v>
      </c>
      <c r="BO556" s="12">
        <v>43.858467877078617</v>
      </c>
      <c r="BP556" s="12">
        <v>31.674308904065448</v>
      </c>
      <c r="BQ556" s="48">
        <v>32.585597058607348</v>
      </c>
      <c r="BR556" s="49">
        <v>6.6358945751406369</v>
      </c>
      <c r="BS556" s="13">
        <v>1.269490444584578</v>
      </c>
      <c r="BT556" s="12">
        <v>82.029038415988651</v>
      </c>
      <c r="BV556" s="14">
        <f>Таблица1[[#This Row],[Lкан_леб,мм]]</f>
        <v>58247.970961584011</v>
      </c>
      <c r="BW556" s="50">
        <f>Таблица1[[#This Row],[угол обхв4]]+Таблица1[[#This Row],[Lдуг 3,мм]]</f>
        <v>13135.142294270503</v>
      </c>
      <c r="BX556" s="54">
        <f>Таблица1[[#This Row],[угол обхв5]]+Таблица1[[#This Row],[Y5, мм]]</f>
        <v>58560.284626672772</v>
      </c>
      <c r="BY556" s="14">
        <f>Таблица1[[#This Row],[угол обхв6]]+Таблица1[[#This Row],[Lдуг 4,мм]]</f>
        <v>15686.095965971284</v>
      </c>
      <c r="BZ556" s="14">
        <f>Таблица1[[#This Row],[Т1]]+Таблица1[[#This Row],[X6, мм]]</f>
        <v>58785.83558597001</v>
      </c>
      <c r="CA556" s="14">
        <f>Таблица1[[#This Row],[Т2]]+Таблица1[[#This Row],[Lдуг 5,мм]]</f>
        <v>21166.628148159434</v>
      </c>
      <c r="CB556" s="14">
        <f>Таблица1[[#This Row],[Т3]]+Таблица1[[#This Row],[Y6, мм]]</f>
        <v>59017.875776589564</v>
      </c>
      <c r="CC556" s="14">
        <f>Таблица1[[#This Row],[Т4]]+Таблица1[[#This Row],[Lдуг 6,мм]]</f>
        <v>22295.103668496497</v>
      </c>
      <c r="CD556" s="14">
        <f>Таблица1[[#This Row],[Т5]]+Таблица1[[#This Row],[Lдуг 1,мм]]</f>
        <v>59065.12960592335</v>
      </c>
      <c r="CE556" s="14">
        <f>Таблица1[[#This Row],[Т6]]+Таблица1[[#This Row],[Lпрям1, мм]]</f>
        <v>22685.398428902015</v>
      </c>
      <c r="CF556" s="15">
        <f>Таблица1[[#This Row],[Т7]]+Таблица1[[#This Row],[Lдуг 2,мм]]</f>
        <v>59074.169575460241</v>
      </c>
      <c r="CG556" s="14">
        <f>Таблица1[[#This Row],[Т8]]+Таблица1[[#This Row],[Lпрям2, мм]]</f>
        <v>25971.156754411611</v>
      </c>
      <c r="CH556" s="14">
        <f>Таблица1[[#This Row],[Т9]]-Таблица1[[#This Row],[Т9]]</f>
        <v>0</v>
      </c>
      <c r="CI556" s="50">
        <f>Таблица1[[#This Row],[Т9]]-Таблица1[[#This Row],[Т8]]</f>
        <v>36388.771146558225</v>
      </c>
      <c r="CJ556" s="54">
        <f>Таблица1[[#This Row],[Т9]]-Таблица1[[#This Row],[Т7]]</f>
        <v>9.0399695368905668</v>
      </c>
      <c r="CK556" s="14">
        <f>Таблица1[[#This Row],[Т9]]-Таблица1[[#This Row],[Т6]]</f>
        <v>36779.065906963748</v>
      </c>
      <c r="CL556" s="14">
        <f>Таблица1[[#This Row],[Т9]]-Таблица1[[#This Row],[Т5]]</f>
        <v>56.293798870676255</v>
      </c>
      <c r="CM556" s="14">
        <f>Таблица1[[#This Row],[Т9]]-Таблица1[[#This Row],[Т4]]</f>
        <v>37907.541427300806</v>
      </c>
      <c r="CN556" s="14">
        <f>Таблица1[[#This Row],[Т9]]-Таблица1[[#This Row],[Т3]]</f>
        <v>288.33398949023103</v>
      </c>
      <c r="CO556" s="14">
        <f>Таблица1[[#This Row],[Т9]]-Таблица1[[#This Row],[Т2]]</f>
        <v>43388.073609488958</v>
      </c>
      <c r="CP556" s="14">
        <f>Таблица1[[#This Row],[Т9]]-Таблица1[[#This Row],[Т1]]</f>
        <v>513.8849487874686</v>
      </c>
      <c r="CQ556" s="14">
        <f>Таблица1[[#This Row],[Т9]]-Таблица1[[#This Row],[угол обхв6]]</f>
        <v>45939.027281189738</v>
      </c>
      <c r="CR556" s="14">
        <f>Таблица1[[#This Row],[Т9]]-Таблица1[[#This Row],[угол обхв5]]</f>
        <v>826.1986138762295</v>
      </c>
      <c r="CS556" s="14">
        <f>Таблица1[[#This Row],[Т9]]-Таблица1[[#This Row],[угол обхв4]]</f>
        <v>59074.169575460241</v>
      </c>
      <c r="CT556" s="14">
        <f>Таблица1[[#This Row],[Lкан_прям, мм]]+Таблица1[[#This Row],[Lкан_дуг, мм]]+Таблица1[[#This Row],[Lкан_леб,мм]]</f>
        <v>85045.326329871838</v>
      </c>
      <c r="CU556" s="16">
        <f>Таблица1[[#This Row],[Lкан_леб,мм]]</f>
        <v>58247.970961584011</v>
      </c>
      <c r="CV556" s="14">
        <f>2534431-(Таблица1[[#This Row],[Т23]]+Таблица1[[#This Row],[угол обхв3]])</f>
        <v>2449303.6446317122</v>
      </c>
      <c r="CW556" s="50">
        <f>SUM(X556:AC556,AD556:AI556)-Таблица1[[#This Row],[lподв_min, мм]]</f>
        <v>23511.597044019964</v>
      </c>
      <c r="CX556" s="17">
        <f>CW995-Таблица1[[#This Row],[Суммарная длина каната]]</f>
        <v>-2424663.1497176895</v>
      </c>
    </row>
    <row r="557" spans="1:102" x14ac:dyDescent="0.25">
      <c r="A557" s="21">
        <v>556</v>
      </c>
      <c r="B557" s="10">
        <v>12.803877551020404</v>
      </c>
      <c r="C557" s="10">
        <v>114.46082839365614</v>
      </c>
      <c r="D557" s="11">
        <v>15810.296182601382</v>
      </c>
      <c r="E557" s="11">
        <v>6328.6153315655947</v>
      </c>
      <c r="F557" s="11">
        <v>15755.803048713144</v>
      </c>
      <c r="G557" s="11">
        <v>6458.042911157575</v>
      </c>
      <c r="H557" s="11">
        <v>16218.295692601383</v>
      </c>
      <c r="I557" s="11">
        <v>3005.5908888560266</v>
      </c>
      <c r="J557" s="11">
        <v>3323.0244427095677</v>
      </c>
      <c r="K557" s="11">
        <v>25971.156754397678</v>
      </c>
      <c r="L557" s="11">
        <v>826.19861389015261</v>
      </c>
      <c r="M557" s="11">
        <v>58247.970961584011</v>
      </c>
      <c r="N557" s="11">
        <v>10978.070257697858</v>
      </c>
      <c r="O557" s="11">
        <v>13952.987360873582</v>
      </c>
      <c r="P557" s="43">
        <v>13167.209489150142</v>
      </c>
      <c r="Q557" s="11">
        <v>12717.554424318083</v>
      </c>
      <c r="R557" s="11">
        <v>15851.398240251448</v>
      </c>
      <c r="S557" s="11">
        <v>7939.3367913024822</v>
      </c>
      <c r="T557" s="11">
        <v>16601.89917913649</v>
      </c>
      <c r="U557" s="11">
        <v>6766.2803814343679</v>
      </c>
      <c r="V557" s="11">
        <v>15810.296182601382</v>
      </c>
      <c r="W557" s="11">
        <v>6328.6153315655947</v>
      </c>
      <c r="X557" s="12">
        <v>0</v>
      </c>
      <c r="Y557" s="12">
        <v>300.43277990441362</v>
      </c>
      <c r="Z557" s="12">
        <v>222.43417990884117</v>
      </c>
      <c r="AA557" s="44">
        <v>232.04019061955876</v>
      </c>
      <c r="AB557" s="45">
        <v>47.253829333786044</v>
      </c>
      <c r="AC557" s="12">
        <v>24.037634123552973</v>
      </c>
      <c r="AD557" s="12">
        <v>13135.142294270503</v>
      </c>
      <c r="AE557" s="12">
        <v>2513.6875532590839</v>
      </c>
      <c r="AF557" s="12">
        <v>5480.5321821881498</v>
      </c>
      <c r="AG557" s="44">
        <v>1128.4755203370617</v>
      </c>
      <c r="AH557" s="45">
        <v>390.29476040551845</v>
      </c>
      <c r="AI557" s="12">
        <v>3323.0244439373637</v>
      </c>
      <c r="AJ557" s="12">
        <v>-12.751969883571503</v>
      </c>
      <c r="AK557" s="12">
        <v>29.438055400511029</v>
      </c>
      <c r="AL557" s="12">
        <v>60.674672381467524</v>
      </c>
      <c r="AM557" s="44">
        <v>93.260269440074964</v>
      </c>
      <c r="AN557" s="45">
        <v>86.624374864934211</v>
      </c>
      <c r="AO557" s="12">
        <v>89.999999827579387</v>
      </c>
      <c r="AP557" s="12">
        <v>-1923.14846853428</v>
      </c>
      <c r="AQ557" s="12">
        <v>11178.59503551327</v>
      </c>
      <c r="AR557" s="12">
        <v>13522.925454217608</v>
      </c>
      <c r="AS557" s="44">
        <v>16258.737889459937</v>
      </c>
      <c r="AT557" s="45">
        <v>16194.60707227178</v>
      </c>
      <c r="AU557" s="12">
        <v>16218.296182601382</v>
      </c>
      <c r="AV557" s="12">
        <v>11451.591256964623</v>
      </c>
      <c r="AW557" s="12">
        <v>14308.309487235112</v>
      </c>
      <c r="AX557" s="12">
        <v>12917.379728511823</v>
      </c>
      <c r="AY557" s="44">
        <v>7916.1331238616431</v>
      </c>
      <c r="AZ557" s="45">
        <v>6742.2566497154494</v>
      </c>
      <c r="BA557" s="12">
        <v>6328.6153327933916</v>
      </c>
      <c r="BB557" s="12">
        <v>10888.012022716848</v>
      </c>
      <c r="BC557" s="12">
        <v>13367.734266965554</v>
      </c>
      <c r="BD557" s="12">
        <v>16207.114205318916</v>
      </c>
      <c r="BE557" s="44">
        <v>16194.559529928003</v>
      </c>
      <c r="BF557" s="45">
        <v>16217.588289466095</v>
      </c>
      <c r="BG557" s="12">
        <v>16218.296192601381</v>
      </c>
      <c r="BH557" s="12">
        <v>14350.923931588193</v>
      </c>
      <c r="BI557" s="12">
        <v>13072.876550679614</v>
      </c>
      <c r="BJ557" s="12">
        <v>8139.1620954962227</v>
      </c>
      <c r="BK557" s="44">
        <v>6789.484048875207</v>
      </c>
      <c r="BL557" s="45">
        <v>6352.6390632845123</v>
      </c>
      <c r="BM557" s="12">
        <v>3005.590888856028</v>
      </c>
      <c r="BN557" s="12">
        <v>0</v>
      </c>
      <c r="BO557" s="12">
        <v>42.19002528408253</v>
      </c>
      <c r="BP557" s="12">
        <v>31.236616980956498</v>
      </c>
      <c r="BQ557" s="48">
        <v>32.585597058607433</v>
      </c>
      <c r="BR557" s="49">
        <v>6.6358945751407514</v>
      </c>
      <c r="BS557" s="13">
        <v>3.3756249626451833</v>
      </c>
      <c r="BT557" s="12">
        <v>82.029038415988651</v>
      </c>
      <c r="BV557" s="14">
        <f>Таблица1[[#This Row],[Lкан_леб,мм]]</f>
        <v>58247.970961584011</v>
      </c>
      <c r="BW557" s="50">
        <f>Таблица1[[#This Row],[угол обхв4]]+Таблица1[[#This Row],[Lдуг 3,мм]]</f>
        <v>13135.142294270503</v>
      </c>
      <c r="BX557" s="54">
        <f>Таблица1[[#This Row],[угол обхв5]]+Таблица1[[#This Row],[Y5, мм]]</f>
        <v>58548.403741488422</v>
      </c>
      <c r="BY557" s="14">
        <f>Таблица1[[#This Row],[угол обхв6]]+Таблица1[[#This Row],[Lдуг 4,мм]]</f>
        <v>15648.829847529587</v>
      </c>
      <c r="BZ557" s="14">
        <f>Таблица1[[#This Row],[Т1]]+Таблица1[[#This Row],[X6, мм]]</f>
        <v>58770.837921397266</v>
      </c>
      <c r="CA557" s="14">
        <f>Таблица1[[#This Row],[Т2]]+Таблица1[[#This Row],[Lдуг 5,мм]]</f>
        <v>21129.362029717737</v>
      </c>
      <c r="CB557" s="14">
        <f>Таблица1[[#This Row],[Т3]]+Таблица1[[#This Row],[Y6, мм]]</f>
        <v>59002.878112016828</v>
      </c>
      <c r="CC557" s="14">
        <f>Таблица1[[#This Row],[Т4]]+Таблица1[[#This Row],[Lдуг 6,мм]]</f>
        <v>22257.837550054799</v>
      </c>
      <c r="CD557" s="14">
        <f>Таблица1[[#This Row],[Т5]]+Таблица1[[#This Row],[Lдуг 1,мм]]</f>
        <v>59050.131941350613</v>
      </c>
      <c r="CE557" s="14">
        <f>Таблица1[[#This Row],[Т6]]+Таблица1[[#This Row],[Lпрям1, мм]]</f>
        <v>22648.132310460318</v>
      </c>
      <c r="CF557" s="15">
        <f>Таблица1[[#This Row],[Т7]]+Таблица1[[#This Row],[Lдуг 2,мм]]</f>
        <v>59074.169575474167</v>
      </c>
      <c r="CG557" s="14">
        <f>Таблица1[[#This Row],[Т8]]+Таблица1[[#This Row],[Lпрям2, мм]]</f>
        <v>25971.156754397682</v>
      </c>
      <c r="CH557" s="14">
        <f>Таблица1[[#This Row],[Т9]]-Таблица1[[#This Row],[Т9]]</f>
        <v>0</v>
      </c>
      <c r="CI557" s="50">
        <f>Таблица1[[#This Row],[Т9]]-Таблица1[[#This Row],[Т8]]</f>
        <v>36426.037265013845</v>
      </c>
      <c r="CJ557" s="54">
        <f>Таблица1[[#This Row],[Т9]]-Таблица1[[#This Row],[Т7]]</f>
        <v>24.037634123553289</v>
      </c>
      <c r="CK557" s="14">
        <f>Таблица1[[#This Row],[Т9]]-Таблица1[[#This Row],[Т6]]</f>
        <v>36816.332025419368</v>
      </c>
      <c r="CL557" s="14">
        <f>Таблица1[[#This Row],[Т9]]-Таблица1[[#This Row],[Т5]]</f>
        <v>71.291463457338978</v>
      </c>
      <c r="CM557" s="14">
        <f>Таблица1[[#This Row],[Т9]]-Таблица1[[#This Row],[Т4]]</f>
        <v>37944.807545756426</v>
      </c>
      <c r="CN557" s="14">
        <f>Таблица1[[#This Row],[Т9]]-Таблица1[[#This Row],[Т3]]</f>
        <v>303.33165407690103</v>
      </c>
      <c r="CO557" s="14">
        <f>Таблица1[[#This Row],[Т9]]-Таблица1[[#This Row],[Т2]]</f>
        <v>43425.339727944578</v>
      </c>
      <c r="CP557" s="14">
        <f>Таблица1[[#This Row],[Т9]]-Таблица1[[#This Row],[Т1]]</f>
        <v>525.76583398574439</v>
      </c>
      <c r="CQ557" s="14">
        <f>Таблица1[[#This Row],[Т9]]-Таблица1[[#This Row],[угол обхв6]]</f>
        <v>45939.027281203664</v>
      </c>
      <c r="CR557" s="14">
        <f>Таблица1[[#This Row],[Т9]]-Таблица1[[#This Row],[угол обхв5]]</f>
        <v>826.19861389015568</v>
      </c>
      <c r="CS557" s="14">
        <f>Таблица1[[#This Row],[Т9]]-Таблица1[[#This Row],[угол обхв4]]</f>
        <v>59074.169575474167</v>
      </c>
      <c r="CT557" s="14">
        <f>Таблица1[[#This Row],[Lкан_прям, мм]]+Таблица1[[#This Row],[Lкан_дуг, мм]]+Таблица1[[#This Row],[Lкан_леб,мм]]</f>
        <v>85045.326329871838</v>
      </c>
      <c r="CU557" s="16">
        <f>Таблица1[[#This Row],[Lкан_леб,мм]]</f>
        <v>58247.970961584011</v>
      </c>
      <c r="CV557" s="14">
        <f>2534431-(Таблица1[[#This Row],[Т23]]+Таблица1[[#This Row],[угол обхв3]])</f>
        <v>2449303.6446317122</v>
      </c>
      <c r="CW557" s="50">
        <f>SUM(X557:AC557,AD557:AI557)-Таблица1[[#This Row],[lподв_min, мм]]</f>
        <v>23474.330925578266</v>
      </c>
      <c r="CX557" s="17">
        <f>CW996-Таблица1[[#This Row],[Суммарная длина каната]]</f>
        <v>-2424710.329340124</v>
      </c>
    </row>
    <row r="558" spans="1:102" x14ac:dyDescent="0.25">
      <c r="A558" s="21">
        <v>557</v>
      </c>
      <c r="B558" s="10">
        <v>12.803877551020404</v>
      </c>
      <c r="C558" s="10">
        <v>115.03877551020416</v>
      </c>
      <c r="D558" s="11">
        <v>15875.445610972953</v>
      </c>
      <c r="E558" s="11">
        <v>6378.2579662838834</v>
      </c>
      <c r="F558" s="11">
        <v>15819.649725156076</v>
      </c>
      <c r="G558" s="11">
        <v>6507.1292940721469</v>
      </c>
      <c r="H558" s="11">
        <v>16283.445120972952</v>
      </c>
      <c r="I558" s="11">
        <v>3044.9099341921378</v>
      </c>
      <c r="J558" s="11">
        <v>3333.3480320917456</v>
      </c>
      <c r="K558" s="11">
        <v>25971.156754393873</v>
      </c>
      <c r="L558" s="11">
        <v>826.19861389395805</v>
      </c>
      <c r="M558" s="11">
        <v>58247.970961584011</v>
      </c>
      <c r="N558" s="11">
        <v>10978.070257697858</v>
      </c>
      <c r="O558" s="11">
        <v>13952.987360873582</v>
      </c>
      <c r="P558" s="43">
        <v>13168.048734923363</v>
      </c>
      <c r="Q558" s="11">
        <v>12740.211452089712</v>
      </c>
      <c r="R558" s="11">
        <v>15900.298376755953</v>
      </c>
      <c r="S558" s="11">
        <v>7989.3120746343557</v>
      </c>
      <c r="T558" s="11">
        <v>16662.593647826885</v>
      </c>
      <c r="U558" s="11">
        <v>6823.8855777230774</v>
      </c>
      <c r="V558" s="11">
        <v>15875.445610972953</v>
      </c>
      <c r="W558" s="11">
        <v>6378.2579662838834</v>
      </c>
      <c r="X558" s="12">
        <v>0</v>
      </c>
      <c r="Y558" s="12">
        <v>297.14962904196022</v>
      </c>
      <c r="Z558" s="12">
        <v>221.60180209613708</v>
      </c>
      <c r="AA558" s="44">
        <v>232.04019061955913</v>
      </c>
      <c r="AB558" s="45">
        <v>47.253829333787387</v>
      </c>
      <c r="AC558" s="12">
        <v>28.153162802514238</v>
      </c>
      <c r="AD558" s="12">
        <v>13135.142294270503</v>
      </c>
      <c r="AE558" s="12">
        <v>2503.3639638769037</v>
      </c>
      <c r="AF558" s="12">
        <v>5480.5321821881489</v>
      </c>
      <c r="AG558" s="44">
        <v>1128.4755203370594</v>
      </c>
      <c r="AH558" s="45">
        <v>390.29476040551577</v>
      </c>
      <c r="AI558" s="12">
        <v>3333.3480333157386</v>
      </c>
      <c r="AJ558" s="12">
        <v>-12.751969883571503</v>
      </c>
      <c r="AK558" s="12">
        <v>28.976999792855846</v>
      </c>
      <c r="AL558" s="12">
        <v>60.096725264919506</v>
      </c>
      <c r="AM558" s="44">
        <v>92.682322323526989</v>
      </c>
      <c r="AN558" s="45">
        <v>86.046427748386051</v>
      </c>
      <c r="AO558" s="12">
        <v>89.999999828113417</v>
      </c>
      <c r="AP558" s="12">
        <v>-1923.14846853428</v>
      </c>
      <c r="AQ558" s="12">
        <v>11175.729318834743</v>
      </c>
      <c r="AR558" s="12">
        <v>13521.730983574602</v>
      </c>
      <c r="AS558" s="44">
        <v>16307.851356184163</v>
      </c>
      <c r="AT558" s="45">
        <v>16255.564586802744</v>
      </c>
      <c r="AU558" s="12">
        <v>16283.445610972954</v>
      </c>
      <c r="AV558" s="12">
        <v>11451.591256964623</v>
      </c>
      <c r="AW558" s="12">
        <v>14309.911576289804</v>
      </c>
      <c r="AX558" s="12">
        <v>12943.614664918328</v>
      </c>
      <c r="AY558" s="44">
        <v>7970.2183856458314</v>
      </c>
      <c r="AZ558" s="45">
        <v>6795.7547497614441</v>
      </c>
      <c r="BA558" s="12">
        <v>6378.2579675078778</v>
      </c>
      <c r="BB558" s="12">
        <v>10888.012022716848</v>
      </c>
      <c r="BC558" s="12">
        <v>13365.707796060249</v>
      </c>
      <c r="BD558" s="12">
        <v>16253.98062540719</v>
      </c>
      <c r="BE558" s="44">
        <v>16255.040668398678</v>
      </c>
      <c r="BF558" s="45">
        <v>16282.474671997094</v>
      </c>
      <c r="BG558" s="12">
        <v>16283.445620972951</v>
      </c>
      <c r="BH558" s="12">
        <v>14350.923931588193</v>
      </c>
      <c r="BI558" s="12">
        <v>13097.135667505932</v>
      </c>
      <c r="BJ558" s="12">
        <v>8192.7152874629719</v>
      </c>
      <c r="BK558" s="44">
        <v>6842.9792667116008</v>
      </c>
      <c r="BL558" s="45">
        <v>6406.3887942455158</v>
      </c>
      <c r="BM558" s="12">
        <v>3044.9099341921392</v>
      </c>
      <c r="BN558" s="12">
        <v>0</v>
      </c>
      <c r="BO558" s="12">
        <v>41.728969676427347</v>
      </c>
      <c r="BP558" s="12">
        <v>31.11972547206366</v>
      </c>
      <c r="BQ558" s="48">
        <v>32.585597058607483</v>
      </c>
      <c r="BR558" s="49">
        <v>6.6358945751409424</v>
      </c>
      <c r="BS558" s="13">
        <v>3.9535720797273695</v>
      </c>
      <c r="BT558" s="12">
        <v>82.029038415988651</v>
      </c>
      <c r="BV558" s="14">
        <f>Таблица1[[#This Row],[Lкан_леб,мм]]</f>
        <v>58247.970961584011</v>
      </c>
      <c r="BW558" s="50">
        <f>Таблица1[[#This Row],[угол обхв4]]+Таблица1[[#This Row],[Lдуг 3,мм]]</f>
        <v>13135.142294270503</v>
      </c>
      <c r="BX558" s="54">
        <f>Таблица1[[#This Row],[угол обхв5]]+Таблица1[[#This Row],[Y5, мм]]</f>
        <v>58545.120590625971</v>
      </c>
      <c r="BY558" s="14">
        <f>Таблица1[[#This Row],[угол обхв6]]+Таблица1[[#This Row],[Lдуг 4,мм]]</f>
        <v>15638.506258147407</v>
      </c>
      <c r="BZ558" s="14">
        <f>Таблица1[[#This Row],[Т1]]+Таблица1[[#This Row],[X6, мм]]</f>
        <v>58766.722392722106</v>
      </c>
      <c r="CA558" s="14">
        <f>Таблица1[[#This Row],[Т2]]+Таблица1[[#This Row],[Lдуг 5,мм]]</f>
        <v>21119.038440335557</v>
      </c>
      <c r="CB558" s="14">
        <f>Таблица1[[#This Row],[Т3]]+Таблица1[[#This Row],[Y6, мм]]</f>
        <v>58998.762583341668</v>
      </c>
      <c r="CC558" s="14">
        <f>Таблица1[[#This Row],[Т4]]+Таблица1[[#This Row],[Lдуг 6,мм]]</f>
        <v>22247.513960672615</v>
      </c>
      <c r="CD558" s="14">
        <f>Таблица1[[#This Row],[Т5]]+Таблица1[[#This Row],[Lдуг 1,мм]]</f>
        <v>59046.016412675453</v>
      </c>
      <c r="CE558" s="14">
        <f>Таблица1[[#This Row],[Т6]]+Таблица1[[#This Row],[Lпрям1, мм]]</f>
        <v>22637.80872107813</v>
      </c>
      <c r="CF558" s="15">
        <f>Таблица1[[#This Row],[Т7]]+Таблица1[[#This Row],[Lдуг 2,мм]]</f>
        <v>59074.169575477965</v>
      </c>
      <c r="CG558" s="14">
        <f>Таблица1[[#This Row],[Т8]]+Таблица1[[#This Row],[Lпрям2, мм]]</f>
        <v>25971.156754393869</v>
      </c>
      <c r="CH558" s="14">
        <f>Таблица1[[#This Row],[Т9]]-Таблица1[[#This Row],[Т9]]</f>
        <v>0</v>
      </c>
      <c r="CI558" s="50">
        <f>Таблица1[[#This Row],[Т9]]-Таблица1[[#This Row],[Т8]]</f>
        <v>36436.360854399834</v>
      </c>
      <c r="CJ558" s="54">
        <f>Таблица1[[#This Row],[Т9]]-Таблица1[[#This Row],[Т7]]</f>
        <v>28.15316280251136</v>
      </c>
      <c r="CK558" s="14">
        <f>Таблица1[[#This Row],[Т9]]-Таблица1[[#This Row],[Т6]]</f>
        <v>36826.65561480535</v>
      </c>
      <c r="CL558" s="14">
        <f>Таблица1[[#This Row],[Т9]]-Таблица1[[#This Row],[Т5]]</f>
        <v>75.406992136297049</v>
      </c>
      <c r="CM558" s="14">
        <f>Таблица1[[#This Row],[Т9]]-Таблица1[[#This Row],[Т4]]</f>
        <v>37955.131135142408</v>
      </c>
      <c r="CN558" s="14">
        <f>Таблица1[[#This Row],[Т9]]-Таблица1[[#This Row],[Т3]]</f>
        <v>307.4471827558591</v>
      </c>
      <c r="CO558" s="14">
        <f>Таблица1[[#This Row],[Т9]]-Таблица1[[#This Row],[Т2]]</f>
        <v>43435.66331733056</v>
      </c>
      <c r="CP558" s="14">
        <f>Таблица1[[#This Row],[Т9]]-Таблица1[[#This Row],[Т1]]</f>
        <v>529.04898485199374</v>
      </c>
      <c r="CQ558" s="14">
        <f>Таблица1[[#This Row],[Т9]]-Таблица1[[#This Row],[угол обхв6]]</f>
        <v>45939.027281207462</v>
      </c>
      <c r="CR558" s="14">
        <f>Таблица1[[#This Row],[Т9]]-Таблица1[[#This Row],[угол обхв5]]</f>
        <v>826.19861389395373</v>
      </c>
      <c r="CS558" s="14">
        <f>Таблица1[[#This Row],[Т9]]-Таблица1[[#This Row],[угол обхв4]]</f>
        <v>59074.169575477965</v>
      </c>
      <c r="CT558" s="14">
        <f>Таблица1[[#This Row],[Lкан_прям, мм]]+Таблица1[[#This Row],[Lкан_дуг, мм]]+Таблица1[[#This Row],[Lкан_леб,мм]]</f>
        <v>85045.326329871838</v>
      </c>
      <c r="CU558" s="16">
        <f>Таблица1[[#This Row],[Lкан_леб,мм]]</f>
        <v>58247.970961584011</v>
      </c>
      <c r="CV558" s="14">
        <f>2534431-(Таблица1[[#This Row],[Т23]]+Таблица1[[#This Row],[угол обхв3]])</f>
        <v>2449303.6446317122</v>
      </c>
      <c r="CW558" s="50">
        <f>SUM(X558:AC558,AD558:AI558)-Таблица1[[#This Row],[lподв_min, мм]]</f>
        <v>23464.007336196082</v>
      </c>
      <c r="CX558" s="17">
        <f>CW997-Таблица1[[#This Row],[Суммарная длина каната]]</f>
        <v>-2424759.1499763411</v>
      </c>
    </row>
    <row r="559" spans="1:102" x14ac:dyDescent="0.25">
      <c r="A559" s="21">
        <v>558</v>
      </c>
      <c r="B559" s="10">
        <v>12.803877551020404</v>
      </c>
      <c r="C559" s="10">
        <v>117.72285714285721</v>
      </c>
      <c r="D559" s="11">
        <v>16171.299866538731</v>
      </c>
      <c r="E559" s="11">
        <v>6617.3041049469621</v>
      </c>
      <c r="F559" s="11">
        <v>16109.530286744473</v>
      </c>
      <c r="G559" s="11">
        <v>6743.4211894836753</v>
      </c>
      <c r="H559" s="11">
        <v>16579.299376538733</v>
      </c>
      <c r="I559" s="11">
        <v>3235.4842565457166</v>
      </c>
      <c r="J559" s="11">
        <v>3381.8198484012455</v>
      </c>
      <c r="K559" s="11">
        <v>25971.156754376334</v>
      </c>
      <c r="L559" s="11">
        <v>826.19861391149641</v>
      </c>
      <c r="M559" s="11">
        <v>58247.970961584011</v>
      </c>
      <c r="N559" s="11">
        <v>10978.070257697858</v>
      </c>
      <c r="O559" s="11">
        <v>13952.987360873582</v>
      </c>
      <c r="P559" s="43">
        <v>13168.949740286265</v>
      </c>
      <c r="Q559" s="11">
        <v>12845.493546461388</v>
      </c>
      <c r="R559" s="11">
        <v>16120.681427851363</v>
      </c>
      <c r="S559" s="11">
        <v>8227.7545927499414</v>
      </c>
      <c r="T559" s="11">
        <v>16936.716078139005</v>
      </c>
      <c r="U559" s="11">
        <v>7099.304128826102</v>
      </c>
      <c r="V559" s="11">
        <v>16171.299866538731</v>
      </c>
      <c r="W559" s="11">
        <v>6617.3041049469621</v>
      </c>
      <c r="X559" s="12">
        <v>0</v>
      </c>
      <c r="Y559" s="12">
        <v>281.76615561035152</v>
      </c>
      <c r="Z559" s="12">
        <v>217.8720822798488</v>
      </c>
      <c r="AA559" s="44">
        <v>232.04019061955844</v>
      </c>
      <c r="AB559" s="45">
        <v>47.253829333784687</v>
      </c>
      <c r="AC559" s="12">
        <v>47.266356067952906</v>
      </c>
      <c r="AD559" s="12">
        <v>13135.142294270503</v>
      </c>
      <c r="AE559" s="12">
        <v>2454.8921475674069</v>
      </c>
      <c r="AF559" s="12">
        <v>5480.5321821881489</v>
      </c>
      <c r="AG559" s="44">
        <v>1128.4755203370607</v>
      </c>
      <c r="AH559" s="45">
        <v>390.29476040552095</v>
      </c>
      <c r="AI559" s="12">
        <v>3381.8198496076948</v>
      </c>
      <c r="AJ559" s="12">
        <v>-12.751969883571503</v>
      </c>
      <c r="AK559" s="12">
        <v>26.816685817652871</v>
      </c>
      <c r="AL559" s="12">
        <v>57.412643632266466</v>
      </c>
      <c r="AM559" s="44">
        <v>89.998240690873857</v>
      </c>
      <c r="AN559" s="45">
        <v>83.362346115733288</v>
      </c>
      <c r="AO559" s="12">
        <v>89.999999830577096</v>
      </c>
      <c r="AP559" s="12">
        <v>-1923.14846853428</v>
      </c>
      <c r="AQ559" s="12">
        <v>11162.134342438985</v>
      </c>
      <c r="AR559" s="12">
        <v>13512.71881790202</v>
      </c>
      <c r="AS559" s="44">
        <v>16528.681427659023</v>
      </c>
      <c r="AT559" s="45">
        <v>16531.450895527127</v>
      </c>
      <c r="AU559" s="12">
        <v>16579.299866538731</v>
      </c>
      <c r="AV559" s="12">
        <v>11451.591256964623</v>
      </c>
      <c r="AW559" s="12">
        <v>14317.10878664857</v>
      </c>
      <c r="AX559" s="12">
        <v>13065.236171537214</v>
      </c>
      <c r="AY559" s="44">
        <v>8227.7671206905579</v>
      </c>
      <c r="AZ559" s="45">
        <v>7052.1434273622708</v>
      </c>
      <c r="BA559" s="12">
        <v>6617.3041061534132</v>
      </c>
      <c r="BB559" s="12">
        <v>10888.012022716848</v>
      </c>
      <c r="BC559" s="12">
        <v>13353.013825027392</v>
      </c>
      <c r="BD559" s="12">
        <v>16464.450505467117</v>
      </c>
      <c r="BE559" s="44">
        <v>16528.716078331341</v>
      </c>
      <c r="BF559" s="45">
        <v>16576.565049150609</v>
      </c>
      <c r="BG559" s="12">
        <v>16579.299876538731</v>
      </c>
      <c r="BH559" s="12">
        <v>14350.923931588193</v>
      </c>
      <c r="BI559" s="12">
        <v>13209.614972236379</v>
      </c>
      <c r="BJ559" s="12">
        <v>8447.4972178257649</v>
      </c>
      <c r="BK559" s="44">
        <v>7099.2916008854845</v>
      </c>
      <c r="BL559" s="45">
        <v>6664.4648064107932</v>
      </c>
      <c r="BM559" s="12">
        <v>3235.4842565457179</v>
      </c>
      <c r="BN559" s="12">
        <v>0</v>
      </c>
      <c r="BO559" s="12">
        <v>39.568655701224372</v>
      </c>
      <c r="BP559" s="12">
        <v>30.595957814613598</v>
      </c>
      <c r="BQ559" s="48">
        <v>32.585597058607384</v>
      </c>
      <c r="BR559" s="49">
        <v>6.6358945751405605</v>
      </c>
      <c r="BS559" s="13">
        <v>6.6376537148438004</v>
      </c>
      <c r="BT559" s="12">
        <v>82.029038415988651</v>
      </c>
      <c r="BV559" s="14">
        <f>Таблица1[[#This Row],[Lкан_леб,мм]]</f>
        <v>58247.970961584011</v>
      </c>
      <c r="BW559" s="50">
        <f>Таблица1[[#This Row],[угол обхв4]]+Таблица1[[#This Row],[Lдуг 3,мм]]</f>
        <v>13135.142294270503</v>
      </c>
      <c r="BX559" s="54">
        <f>Таблица1[[#This Row],[угол обхв5]]+Таблица1[[#This Row],[Y5, мм]]</f>
        <v>58529.73711719436</v>
      </c>
      <c r="BY559" s="14">
        <f>Таблица1[[#This Row],[угол обхв6]]+Таблица1[[#This Row],[Lдуг 4,мм]]</f>
        <v>15590.03444183791</v>
      </c>
      <c r="BZ559" s="14">
        <f>Таблица1[[#This Row],[Т1]]+Таблица1[[#This Row],[X6, мм]]</f>
        <v>58747.609199474209</v>
      </c>
      <c r="CA559" s="14">
        <f>Таблица1[[#This Row],[Т2]]+Таблица1[[#This Row],[Lдуг 5,мм]]</f>
        <v>21070.566624026058</v>
      </c>
      <c r="CB559" s="14">
        <f>Таблица1[[#This Row],[Т3]]+Таблица1[[#This Row],[Y6, мм]]</f>
        <v>58979.649390093771</v>
      </c>
      <c r="CC559" s="14">
        <f>Таблица1[[#This Row],[Т4]]+Таблица1[[#This Row],[Lдуг 6,мм]]</f>
        <v>22199.04214436312</v>
      </c>
      <c r="CD559" s="14">
        <f>Таблица1[[#This Row],[Т5]]+Таблица1[[#This Row],[Lдуг 1,мм]]</f>
        <v>59026.903219427557</v>
      </c>
      <c r="CE559" s="14">
        <f>Таблица1[[#This Row],[Т6]]+Таблица1[[#This Row],[Lпрям1, мм]]</f>
        <v>22589.336904768643</v>
      </c>
      <c r="CF559" s="15">
        <f>Таблица1[[#This Row],[Т7]]+Таблица1[[#This Row],[Lдуг 2,мм]]</f>
        <v>59074.169575495507</v>
      </c>
      <c r="CG559" s="14">
        <f>Таблица1[[#This Row],[Т8]]+Таблица1[[#This Row],[Lпрям2, мм]]</f>
        <v>25971.156754376338</v>
      </c>
      <c r="CH559" s="14">
        <f>Таблица1[[#This Row],[Т9]]-Таблица1[[#This Row],[Т9]]</f>
        <v>0</v>
      </c>
      <c r="CI559" s="50">
        <f>Таблица1[[#This Row],[Т9]]-Таблица1[[#This Row],[Т8]]</f>
        <v>36484.832670726864</v>
      </c>
      <c r="CJ559" s="54">
        <f>Таблица1[[#This Row],[Т9]]-Таблица1[[#This Row],[Т7]]</f>
        <v>47.266356067950255</v>
      </c>
      <c r="CK559" s="14">
        <f>Таблица1[[#This Row],[Т9]]-Таблица1[[#This Row],[Т6]]</f>
        <v>36875.127431132387</v>
      </c>
      <c r="CL559" s="14">
        <f>Таблица1[[#This Row],[Т9]]-Таблица1[[#This Row],[Т5]]</f>
        <v>94.520185401735944</v>
      </c>
      <c r="CM559" s="14">
        <f>Таблица1[[#This Row],[Т9]]-Таблица1[[#This Row],[Т4]]</f>
        <v>38003.602951469453</v>
      </c>
      <c r="CN559" s="14">
        <f>Таблица1[[#This Row],[Т9]]-Таблица1[[#This Row],[Т3]]</f>
        <v>326.560376021298</v>
      </c>
      <c r="CO559" s="14">
        <f>Таблица1[[#This Row],[Т9]]-Таблица1[[#This Row],[Т2]]</f>
        <v>43484.135133657597</v>
      </c>
      <c r="CP559" s="14">
        <f>Таблица1[[#This Row],[Т9]]-Таблица1[[#This Row],[Т1]]</f>
        <v>544.43245830114756</v>
      </c>
      <c r="CQ559" s="14">
        <f>Таблица1[[#This Row],[Т9]]-Таблица1[[#This Row],[угол обхв6]]</f>
        <v>45939.027281225004</v>
      </c>
      <c r="CR559" s="14">
        <f>Таблица1[[#This Row],[Т9]]-Таблица1[[#This Row],[угол обхв5]]</f>
        <v>826.19861391149607</v>
      </c>
      <c r="CS559" s="14">
        <f>Таблица1[[#This Row],[Т9]]-Таблица1[[#This Row],[угол обхв4]]</f>
        <v>59074.169575495507</v>
      </c>
      <c r="CT559" s="14">
        <f>Таблица1[[#This Row],[Lкан_прям, мм]]+Таблица1[[#This Row],[Lкан_дуг, мм]]+Таблица1[[#This Row],[Lкан_леб,мм]]</f>
        <v>85045.326329871838</v>
      </c>
      <c r="CU559" s="16">
        <f>Таблица1[[#This Row],[Lкан_леб,мм]]</f>
        <v>58247.970961584011</v>
      </c>
      <c r="CV559" s="14">
        <f>2534431-(Таблица1[[#This Row],[Т23]]+Таблица1[[#This Row],[угол обхв3]])</f>
        <v>2449303.6446317122</v>
      </c>
      <c r="CW559" s="50">
        <f>SUM(X559:AC559,AD559:AI559)-Таблица1[[#This Row],[lподв_min, мм]]</f>
        <v>23415.535519886587</v>
      </c>
      <c r="CX559" s="17">
        <f>CW998-Таблица1[[#This Row],[Суммарная длина каната]]</f>
        <v>-2424809.6038826276</v>
      </c>
    </row>
    <row r="560" spans="1:102" x14ac:dyDescent="0.25">
      <c r="A560" s="21">
        <v>559</v>
      </c>
      <c r="B560" s="10">
        <v>12.803877551020404</v>
      </c>
      <c r="C560" s="10">
        <v>120.40693877551027</v>
      </c>
      <c r="D560" s="11">
        <v>16455.635272720876</v>
      </c>
      <c r="E560" s="11">
        <v>6869.9425298497235</v>
      </c>
      <c r="F560" s="11">
        <v>16388.027530808904</v>
      </c>
      <c r="G560" s="11">
        <v>6993.0286510558308</v>
      </c>
      <c r="H560" s="11">
        <v>16863.634782720874</v>
      </c>
      <c r="I560" s="11">
        <v>3438.8250404171345</v>
      </c>
      <c r="J560" s="11">
        <v>3431.1174894325895</v>
      </c>
      <c r="K560" s="11">
        <v>25971.156754358988</v>
      </c>
      <c r="L560" s="11">
        <v>826.19861392883797</v>
      </c>
      <c r="M560" s="11">
        <v>58247.970961584011</v>
      </c>
      <c r="N560" s="11">
        <v>10978.070257697858</v>
      </c>
      <c r="O560" s="11">
        <v>13952.987360873582</v>
      </c>
      <c r="P560" s="43">
        <v>13164.919509413598</v>
      </c>
      <c r="Q560" s="11">
        <v>12950.702331479864</v>
      </c>
      <c r="R560" s="11">
        <v>16329.656694121964</v>
      </c>
      <c r="S560" s="11">
        <v>8476.2558236172263</v>
      </c>
      <c r="T560" s="11">
        <v>17197.640219399469</v>
      </c>
      <c r="U560" s="11">
        <v>7387.2573847538652</v>
      </c>
      <c r="V560" s="11">
        <v>16455.635272720876</v>
      </c>
      <c r="W560" s="11">
        <v>6869.9425298497235</v>
      </c>
      <c r="X560" s="12">
        <v>0</v>
      </c>
      <c r="Y560" s="12">
        <v>266.14584604083092</v>
      </c>
      <c r="Z560" s="12">
        <v>214.37919860147215</v>
      </c>
      <c r="AA560" s="44">
        <v>232.04019061955862</v>
      </c>
      <c r="AB560" s="45">
        <v>47.253829333788573</v>
      </c>
      <c r="AC560" s="12">
        <v>66.379549333187825</v>
      </c>
      <c r="AD560" s="12">
        <v>13135.142294270503</v>
      </c>
      <c r="AE560" s="12">
        <v>2405.594506536057</v>
      </c>
      <c r="AF560" s="12">
        <v>5480.5321821881498</v>
      </c>
      <c r="AG560" s="44">
        <v>1128.4755203370617</v>
      </c>
      <c r="AH560" s="45">
        <v>390.29476040551253</v>
      </c>
      <c r="AI560" s="12">
        <v>3431.1174906217052</v>
      </c>
      <c r="AJ560" s="12">
        <v>-12.751969883571503</v>
      </c>
      <c r="AK560" s="12">
        <v>24.623112746522132</v>
      </c>
      <c r="AL560" s="12">
        <v>54.728561999613397</v>
      </c>
      <c r="AM560" s="44">
        <v>87.31415905822081</v>
      </c>
      <c r="AN560" s="45">
        <v>80.678264483079701</v>
      </c>
      <c r="AO560" s="12">
        <v>89.999999833011316</v>
      </c>
      <c r="AP560" s="12">
        <v>-1923.14846853428</v>
      </c>
      <c r="AQ560" s="12">
        <v>11148.062453340788</v>
      </c>
      <c r="AR560" s="12">
        <v>13498.021134314389</v>
      </c>
      <c r="AS560" s="44">
        <v>16737.208500210079</v>
      </c>
      <c r="AT560" s="45">
        <v>16795.028128693673</v>
      </c>
      <c r="AU560" s="12">
        <v>16863.635272720876</v>
      </c>
      <c r="AV560" s="12">
        <v>11451.591256964623</v>
      </c>
      <c r="AW560" s="12">
        <v>14323.887149793036</v>
      </c>
      <c r="AX560" s="12">
        <v>13186.302220037674</v>
      </c>
      <c r="AY560" s="44">
        <v>8495.374540998775</v>
      </c>
      <c r="AZ560" s="45">
        <v>7321.17028754491</v>
      </c>
      <c r="BA560" s="12">
        <v>6869.9425310388415</v>
      </c>
      <c r="BB560" s="12">
        <v>10888.012022716848</v>
      </c>
      <c r="BC560" s="12">
        <v>13334.911705056529</v>
      </c>
      <c r="BD560" s="12">
        <v>16662.758319022756</v>
      </c>
      <c r="BE560" s="44">
        <v>16790.088413311354</v>
      </c>
      <c r="BF560" s="45">
        <v>16858.247363426675</v>
      </c>
      <c r="BG560" s="12">
        <v>16863.635282720876</v>
      </c>
      <c r="BH560" s="12">
        <v>14350.923931588193</v>
      </c>
      <c r="BI560" s="12">
        <v>13321.602120399319</v>
      </c>
      <c r="BJ560" s="12">
        <v>8711.8557121750346</v>
      </c>
      <c r="BK560" s="44">
        <v>7368.1386673723164</v>
      </c>
      <c r="BL560" s="45">
        <v>6936.0296270586787</v>
      </c>
      <c r="BM560" s="12">
        <v>3438.8250404171358</v>
      </c>
      <c r="BN560" s="12">
        <v>0</v>
      </c>
      <c r="BO560" s="12">
        <v>37.375082630093637</v>
      </c>
      <c r="BP560" s="12">
        <v>30.105449253091262</v>
      </c>
      <c r="BQ560" s="48">
        <v>32.585597058607412</v>
      </c>
      <c r="BR560" s="49">
        <v>6.6358945751411076</v>
      </c>
      <c r="BS560" s="13">
        <v>9.3217353499316182</v>
      </c>
      <c r="BT560" s="12">
        <v>82.029038415988651</v>
      </c>
      <c r="BV560" s="14">
        <f>Таблица1[[#This Row],[Lкан_леб,мм]]</f>
        <v>58247.970961584011</v>
      </c>
      <c r="BW560" s="50">
        <f>Таблица1[[#This Row],[угол обхв4]]+Таблица1[[#This Row],[Lдуг 3,мм]]</f>
        <v>13135.142294270503</v>
      </c>
      <c r="BX560" s="54">
        <f>Таблица1[[#This Row],[угол обхв5]]+Таблица1[[#This Row],[Y5, мм]]</f>
        <v>58514.116807624843</v>
      </c>
      <c r="BY560" s="14">
        <f>Таблица1[[#This Row],[угол обхв6]]+Таблица1[[#This Row],[Lдуг 4,мм]]</f>
        <v>15540.73680080656</v>
      </c>
      <c r="BZ560" s="14">
        <f>Таблица1[[#This Row],[Т1]]+Таблица1[[#This Row],[X6, мм]]</f>
        <v>58728.496006226313</v>
      </c>
      <c r="CA560" s="14">
        <f>Таблица1[[#This Row],[Т2]]+Таблица1[[#This Row],[Lдуг 5,мм]]</f>
        <v>21021.268982994712</v>
      </c>
      <c r="CB560" s="14">
        <f>Таблица1[[#This Row],[Т3]]+Таблица1[[#This Row],[Y6, мм]]</f>
        <v>58960.536196845875</v>
      </c>
      <c r="CC560" s="14">
        <f>Таблица1[[#This Row],[Т4]]+Таблица1[[#This Row],[Lдуг 6,мм]]</f>
        <v>22149.744503331774</v>
      </c>
      <c r="CD560" s="14">
        <f>Таблица1[[#This Row],[Т5]]+Таблица1[[#This Row],[Lдуг 1,мм]]</f>
        <v>59007.79002617966</v>
      </c>
      <c r="CE560" s="14">
        <f>Таблица1[[#This Row],[Т6]]+Таблица1[[#This Row],[Lпрям1, мм]]</f>
        <v>22540.039263737286</v>
      </c>
      <c r="CF560" s="15">
        <f>Таблица1[[#This Row],[Т7]]+Таблица1[[#This Row],[Lдуг 2,мм]]</f>
        <v>59074.169575512846</v>
      </c>
      <c r="CG560" s="14">
        <f>Таблица1[[#This Row],[Т8]]+Таблица1[[#This Row],[Lпрям2, мм]]</f>
        <v>25971.156754358992</v>
      </c>
      <c r="CH560" s="14">
        <f>Таблица1[[#This Row],[Т9]]-Таблица1[[#This Row],[Т9]]</f>
        <v>0</v>
      </c>
      <c r="CI560" s="50">
        <f>Таблица1[[#This Row],[Т9]]-Таблица1[[#This Row],[Т8]]</f>
        <v>36534.13031177556</v>
      </c>
      <c r="CJ560" s="54">
        <f>Таблица1[[#This Row],[Т9]]-Таблица1[[#This Row],[Т7]]</f>
        <v>66.379549333185423</v>
      </c>
      <c r="CK560" s="14">
        <f>Таблица1[[#This Row],[Т9]]-Таблица1[[#This Row],[Т6]]</f>
        <v>36924.425072181068</v>
      </c>
      <c r="CL560" s="14">
        <f>Таблица1[[#This Row],[Т9]]-Таблица1[[#This Row],[Т5]]</f>
        <v>113.63337866697111</v>
      </c>
      <c r="CM560" s="14">
        <f>Таблица1[[#This Row],[Т9]]-Таблица1[[#This Row],[Т4]]</f>
        <v>38052.900592518134</v>
      </c>
      <c r="CN560" s="14">
        <f>Таблица1[[#This Row],[Т9]]-Таблица1[[#This Row],[Т3]]</f>
        <v>345.67356928653317</v>
      </c>
      <c r="CO560" s="14">
        <f>Таблица1[[#This Row],[Т9]]-Таблица1[[#This Row],[Т2]]</f>
        <v>43533.432774706285</v>
      </c>
      <c r="CP560" s="14">
        <f>Таблица1[[#This Row],[Т9]]-Таблица1[[#This Row],[Т1]]</f>
        <v>560.05276788800256</v>
      </c>
      <c r="CQ560" s="14">
        <f>Таблица1[[#This Row],[Т9]]-Таблица1[[#This Row],[угол обхв6]]</f>
        <v>45939.027281242343</v>
      </c>
      <c r="CR560" s="14">
        <f>Таблица1[[#This Row],[Т9]]-Таблица1[[#This Row],[угол обхв5]]</f>
        <v>826.19861392883467</v>
      </c>
      <c r="CS560" s="14">
        <f>Таблица1[[#This Row],[Т9]]-Таблица1[[#This Row],[угол обхв4]]</f>
        <v>59074.169575512846</v>
      </c>
      <c r="CT560" s="14">
        <f>Таблица1[[#This Row],[Lкан_прям, мм]]+Таблица1[[#This Row],[Lкан_дуг, мм]]+Таблица1[[#This Row],[Lкан_леб,мм]]</f>
        <v>85045.326329871838</v>
      </c>
      <c r="CU560" s="16">
        <f>Таблица1[[#This Row],[Lкан_леб,мм]]</f>
        <v>58247.970961584011</v>
      </c>
      <c r="CV560" s="14">
        <f>2534431-(Таблица1[[#This Row],[Т23]]+Таблица1[[#This Row],[угол обхв3]])</f>
        <v>2449303.6446317122</v>
      </c>
      <c r="CW560" s="50">
        <f>SUM(X560:AC560,AD560:AI560)-Таблица1[[#This Row],[lподв_min, мм]]</f>
        <v>23366.237878855238</v>
      </c>
      <c r="CX560" s="17">
        <f>CW999-Таблица1[[#This Row],[Суммарная длина каната]]</f>
        <v>-2424861.6820908575</v>
      </c>
    </row>
    <row r="561" spans="1:102" x14ac:dyDescent="0.25">
      <c r="A561" s="21">
        <v>560</v>
      </c>
      <c r="B561" s="10">
        <v>12.803877551020404</v>
      </c>
      <c r="C561" s="10">
        <v>123.09102040816332</v>
      </c>
      <c r="D561" s="11">
        <v>16727.827954361088</v>
      </c>
      <c r="E561" s="11">
        <v>7135.6189138352383</v>
      </c>
      <c r="F561" s="11">
        <v>16654.530392007367</v>
      </c>
      <c r="G561" s="11">
        <v>7255.4040020265566</v>
      </c>
      <c r="H561" s="11">
        <v>17135.827464361089</v>
      </c>
      <c r="I561" s="11">
        <v>3654.4377070236796</v>
      </c>
      <c r="J561" s="11">
        <v>3481.1812068115587</v>
      </c>
      <c r="K561" s="11">
        <v>25971.156754341897</v>
      </c>
      <c r="L561" s="11">
        <v>826.19861394593693</v>
      </c>
      <c r="M561" s="11">
        <v>58247.970961584011</v>
      </c>
      <c r="N561" s="11">
        <v>10978.070257697858</v>
      </c>
      <c r="O561" s="11">
        <v>13952.987360873582</v>
      </c>
      <c r="P561" s="43">
        <v>13155.966885245316</v>
      </c>
      <c r="Q561" s="11">
        <v>13055.606963057562</v>
      </c>
      <c r="R561" s="11">
        <v>16526.765652026588</v>
      </c>
      <c r="S561" s="11">
        <v>8734.27051771269</v>
      </c>
      <c r="T561" s="11">
        <v>17444.793564328538</v>
      </c>
      <c r="U561" s="11">
        <v>7687.1135322350938</v>
      </c>
      <c r="V561" s="11">
        <v>16727.827954361088</v>
      </c>
      <c r="W561" s="11">
        <v>7135.6189138352383</v>
      </c>
      <c r="X561" s="12">
        <v>0</v>
      </c>
      <c r="Y561" s="12">
        <v>250.26973596599333</v>
      </c>
      <c r="Z561" s="12">
        <v>211.14211542841269</v>
      </c>
      <c r="AA561" s="44">
        <v>232.0401906195591</v>
      </c>
      <c r="AB561" s="45">
        <v>47.253829333787486</v>
      </c>
      <c r="AC561" s="12">
        <v>85.492742598184307</v>
      </c>
      <c r="AD561" s="12">
        <v>13135.142294270503</v>
      </c>
      <c r="AE561" s="12">
        <v>2355.530789157091</v>
      </c>
      <c r="AF561" s="12">
        <v>5480.5321821881498</v>
      </c>
      <c r="AG561" s="44">
        <v>1128.4755203370612</v>
      </c>
      <c r="AH561" s="45">
        <v>390.29476040551623</v>
      </c>
      <c r="AI561" s="12">
        <v>3481.1812079835736</v>
      </c>
      <c r="AJ561" s="12">
        <v>-12.751969883571503</v>
      </c>
      <c r="AK561" s="12">
        <v>22.393617397567919</v>
      </c>
      <c r="AL561" s="12">
        <v>52.044480366960343</v>
      </c>
      <c r="AM561" s="44">
        <v>84.630077425567819</v>
      </c>
      <c r="AN561" s="45">
        <v>77.994182850426867</v>
      </c>
      <c r="AO561" s="12">
        <v>89.999999835412822</v>
      </c>
      <c r="AP561" s="12">
        <v>-1923.14846853428</v>
      </c>
      <c r="AQ561" s="12">
        <v>11133.504949527955</v>
      </c>
      <c r="AR561" s="12">
        <v>13477.670181766562</v>
      </c>
      <c r="AS561" s="44">
        <v>16932.975033701401</v>
      </c>
      <c r="AT561" s="45">
        <v>17045.717957735182</v>
      </c>
      <c r="AU561" s="12">
        <v>17135.827954361092</v>
      </c>
      <c r="AV561" s="12">
        <v>11451.591256964623</v>
      </c>
      <c r="AW561" s="12">
        <v>14330.219459952759</v>
      </c>
      <c r="AX561" s="12">
        <v>13306.547173082507</v>
      </c>
      <c r="AY561" s="44">
        <v>8772.4534751592819</v>
      </c>
      <c r="AZ561" s="45">
        <v>7602.245044431048</v>
      </c>
      <c r="BA561" s="12">
        <v>7135.6189150072551</v>
      </c>
      <c r="BB561" s="12">
        <v>10888.012022716848</v>
      </c>
      <c r="BC561" s="12">
        <v>13311.401577075412</v>
      </c>
      <c r="BD561" s="12">
        <v>16848.468948547837</v>
      </c>
      <c r="BE561" s="44">
        <v>17038.584182653729</v>
      </c>
      <c r="BF561" s="45">
        <v>17126.903560954444</v>
      </c>
      <c r="BG561" s="12">
        <v>17135.827964361088</v>
      </c>
      <c r="BH561" s="12">
        <v>14350.923931588193</v>
      </c>
      <c r="BI561" s="12">
        <v>13432.83906213674</v>
      </c>
      <c r="BJ561" s="12">
        <v>8985.2107277376363</v>
      </c>
      <c r="BK561" s="44">
        <v>7648.9305747885028</v>
      </c>
      <c r="BL561" s="45">
        <v>7220.4874016392851</v>
      </c>
      <c r="BM561" s="12">
        <v>3654.437707023681</v>
      </c>
      <c r="BN561" s="12">
        <v>0</v>
      </c>
      <c r="BO561" s="12">
        <v>35.14558728113942</v>
      </c>
      <c r="BP561" s="12">
        <v>29.650862969392424</v>
      </c>
      <c r="BQ561" s="48">
        <v>32.585597058607476</v>
      </c>
      <c r="BR561" s="49">
        <v>6.6358945751409548</v>
      </c>
      <c r="BS561" s="13">
        <v>12.005816984985952</v>
      </c>
      <c r="BT561" s="12">
        <v>82.029038415988651</v>
      </c>
      <c r="BV561" s="14">
        <f>Таблица1[[#This Row],[Lкан_леб,мм]]</f>
        <v>58247.970961584011</v>
      </c>
      <c r="BW561" s="50">
        <f>Таблица1[[#This Row],[угол обхв4]]+Таблица1[[#This Row],[Lдуг 3,мм]]</f>
        <v>13135.142294270503</v>
      </c>
      <c r="BX561" s="54">
        <f>Таблица1[[#This Row],[угол обхв5]]+Таблица1[[#This Row],[Y5, мм]]</f>
        <v>58498.240697550005</v>
      </c>
      <c r="BY561" s="14">
        <f>Таблица1[[#This Row],[угол обхв6]]+Таблица1[[#This Row],[Lдуг 4,мм]]</f>
        <v>15490.673083427595</v>
      </c>
      <c r="BZ561" s="14">
        <f>Таблица1[[#This Row],[Т1]]+Таблица1[[#This Row],[X6, мм]]</f>
        <v>58709.382812978416</v>
      </c>
      <c r="CA561" s="14">
        <f>Таблица1[[#This Row],[Т2]]+Таблица1[[#This Row],[Lдуг 5,мм]]</f>
        <v>20971.205265615747</v>
      </c>
      <c r="CB561" s="14">
        <f>Таблица1[[#This Row],[Т3]]+Таблица1[[#This Row],[Y6, мм]]</f>
        <v>58941.423003597978</v>
      </c>
      <c r="CC561" s="14">
        <f>Таблица1[[#This Row],[Т4]]+Таблица1[[#This Row],[Lдуг 6,мм]]</f>
        <v>22099.680785952809</v>
      </c>
      <c r="CD561" s="14">
        <f>Таблица1[[#This Row],[Т5]]+Таблица1[[#This Row],[Lдуг 1,мм]]</f>
        <v>58988.676832931764</v>
      </c>
      <c r="CE561" s="14">
        <f>Таблица1[[#This Row],[Т6]]+Таблица1[[#This Row],[Lпрям1, мм]]</f>
        <v>22489.975546358324</v>
      </c>
      <c r="CF561" s="15">
        <f>Таблица1[[#This Row],[Т7]]+Таблица1[[#This Row],[Lдуг 2,мм]]</f>
        <v>59074.169575529952</v>
      </c>
      <c r="CG561" s="14">
        <f>Таблица1[[#This Row],[Т8]]+Таблица1[[#This Row],[Lпрям2, мм]]</f>
        <v>25971.156754341897</v>
      </c>
      <c r="CH561" s="14">
        <f>Таблица1[[#This Row],[Т9]]-Таблица1[[#This Row],[Т9]]</f>
        <v>0</v>
      </c>
      <c r="CI561" s="50">
        <f>Таблица1[[#This Row],[Т9]]-Таблица1[[#This Row],[Т8]]</f>
        <v>36584.194029171631</v>
      </c>
      <c r="CJ561" s="54">
        <f>Таблица1[[#This Row],[Т9]]-Таблица1[[#This Row],[Т7]]</f>
        <v>85.49274259818776</v>
      </c>
      <c r="CK561" s="14">
        <f>Таблица1[[#This Row],[Т9]]-Таблица1[[#This Row],[Т6]]</f>
        <v>36974.488789577139</v>
      </c>
      <c r="CL561" s="14">
        <f>Таблица1[[#This Row],[Т9]]-Таблица1[[#This Row],[Т5]]</f>
        <v>132.74657193197345</v>
      </c>
      <c r="CM561" s="14">
        <f>Таблица1[[#This Row],[Т9]]-Таблица1[[#This Row],[Т4]]</f>
        <v>38102.964309914205</v>
      </c>
      <c r="CN561" s="14">
        <f>Таблица1[[#This Row],[Т9]]-Таблица1[[#This Row],[Т3]]</f>
        <v>364.7867625515355</v>
      </c>
      <c r="CO561" s="14">
        <f>Таблица1[[#This Row],[Т9]]-Таблица1[[#This Row],[Т2]]</f>
        <v>43583.496492102357</v>
      </c>
      <c r="CP561" s="14">
        <f>Таблица1[[#This Row],[Т9]]-Таблица1[[#This Row],[Т1]]</f>
        <v>575.92887797994626</v>
      </c>
      <c r="CQ561" s="14">
        <f>Таблица1[[#This Row],[Т9]]-Таблица1[[#This Row],[угол обхв6]]</f>
        <v>45939.027281259449</v>
      </c>
      <c r="CR561" s="14">
        <f>Таблица1[[#This Row],[Т9]]-Таблица1[[#This Row],[угол обхв5]]</f>
        <v>826.19861394594045</v>
      </c>
      <c r="CS561" s="14">
        <f>Таблица1[[#This Row],[Т9]]-Таблица1[[#This Row],[угол обхв4]]</f>
        <v>59074.169575529952</v>
      </c>
      <c r="CT561" s="14">
        <f>Таблица1[[#This Row],[Lкан_прям, мм]]+Таблица1[[#This Row],[Lкан_дуг, мм]]+Таблица1[[#This Row],[Lкан_леб,мм]]</f>
        <v>85045.326329871838</v>
      </c>
      <c r="CU561" s="16">
        <f>Таблица1[[#This Row],[Lкан_леб,мм]]</f>
        <v>58247.970961584011</v>
      </c>
      <c r="CV561" s="14">
        <f>2534431-(Таблица1[[#This Row],[Т23]]+Таблица1[[#This Row],[угол обхв3]])</f>
        <v>2449303.6446317122</v>
      </c>
      <c r="CW561" s="50">
        <f>SUM(X561:AC561,AD561:AI561)-Таблица1[[#This Row],[lподв_min, мм]]</f>
        <v>23316.174161476272</v>
      </c>
      <c r="CX561" s="17">
        <f>CW1000-Таблица1[[#This Row],[Суммарная длина каната]]</f>
        <v>-2424915.3744012364</v>
      </c>
    </row>
    <row r="562" spans="1:102" x14ac:dyDescent="0.25">
      <c r="A562" s="21">
        <v>561</v>
      </c>
      <c r="B562" s="10">
        <v>12.803877551020404</v>
      </c>
      <c r="C562" s="10">
        <v>125.77510204081636</v>
      </c>
      <c r="D562" s="11">
        <v>16987.280679286927</v>
      </c>
      <c r="E562" s="11">
        <v>7413.7503224799084</v>
      </c>
      <c r="F562" s="11">
        <v>16908.454122499468</v>
      </c>
      <c r="G562" s="11">
        <v>7529.9715509411226</v>
      </c>
      <c r="H562" s="11">
        <v>17395.280189286925</v>
      </c>
      <c r="I562" s="11">
        <v>3881.8028610939332</v>
      </c>
      <c r="J562" s="11">
        <v>3531.9474613859752</v>
      </c>
      <c r="K562" s="11">
        <v>25971.156754325049</v>
      </c>
      <c r="L562" s="11">
        <v>826.19861396278498</v>
      </c>
      <c r="M562" s="11">
        <v>58247.970961584011</v>
      </c>
      <c r="N562" s="11">
        <v>10978.070257697858</v>
      </c>
      <c r="O562" s="11">
        <v>13952.987360873582</v>
      </c>
      <c r="P562" s="43">
        <v>13142.111511201476</v>
      </c>
      <c r="Q562" s="11">
        <v>13159.977264465844</v>
      </c>
      <c r="R562" s="11">
        <v>16711.575814510736</v>
      </c>
      <c r="S562" s="11">
        <v>9001.232551526502</v>
      </c>
      <c r="T562" s="11">
        <v>17677.633820869596</v>
      </c>
      <c r="U562" s="11">
        <v>7998.214641242771</v>
      </c>
      <c r="V562" s="11">
        <v>16987.280679286927</v>
      </c>
      <c r="W562" s="11">
        <v>7413.7503224799084</v>
      </c>
      <c r="X562" s="12">
        <v>0</v>
      </c>
      <c r="Y562" s="12">
        <v>234.11713312615311</v>
      </c>
      <c r="Z562" s="12">
        <v>208.18152502035591</v>
      </c>
      <c r="AA562" s="44">
        <v>232.0401906195587</v>
      </c>
      <c r="AB562" s="45">
        <v>47.253829333788573</v>
      </c>
      <c r="AC562" s="12">
        <v>104.60593586292875</v>
      </c>
      <c r="AD562" s="12">
        <v>13135.142294270503</v>
      </c>
      <c r="AE562" s="12">
        <v>2304.76453458268</v>
      </c>
      <c r="AF562" s="12">
        <v>5480.5321821881471</v>
      </c>
      <c r="AG562" s="44">
        <v>1128.475520337061</v>
      </c>
      <c r="AH562" s="45">
        <v>390.29476040551469</v>
      </c>
      <c r="AI562" s="12">
        <v>3531.947462541144</v>
      </c>
      <c r="AJ562" s="12">
        <v>-12.751969883571503</v>
      </c>
      <c r="AK562" s="12">
        <v>20.125293939543724</v>
      </c>
      <c r="AL562" s="12">
        <v>49.36039873430731</v>
      </c>
      <c r="AM562" s="44">
        <v>81.945995792914729</v>
      </c>
      <c r="AN562" s="45">
        <v>75.310101217773621</v>
      </c>
      <c r="AO562" s="12">
        <v>89.999999837778518</v>
      </c>
      <c r="AP562" s="12">
        <v>-1923.14846853428</v>
      </c>
      <c r="AQ562" s="12">
        <v>11118.452545987861</v>
      </c>
      <c r="AR562" s="12">
        <v>13451.710613345933</v>
      </c>
      <c r="AS562" s="44">
        <v>17115.551486561966</v>
      </c>
      <c r="AT562" s="45">
        <v>17282.970331010634</v>
      </c>
      <c r="AU562" s="12">
        <v>17395.280679286927</v>
      </c>
      <c r="AV562" s="12">
        <v>11451.591256964623</v>
      </c>
      <c r="AW562" s="12">
        <v>14336.075879540564</v>
      </c>
      <c r="AX562" s="12">
        <v>13425.70719494291</v>
      </c>
      <c r="AY562" s="44">
        <v>9058.3959698178824</v>
      </c>
      <c r="AZ562" s="45">
        <v>7894.7509772232352</v>
      </c>
      <c r="BA562" s="12">
        <v>7413.7503236350785</v>
      </c>
      <c r="BB562" s="12">
        <v>10888.012022716848</v>
      </c>
      <c r="BC562" s="12">
        <v>13282.493799491478</v>
      </c>
      <c r="BD562" s="12">
        <v>17021.174916655189</v>
      </c>
      <c r="BE562" s="44">
        <v>17273.658148818362</v>
      </c>
      <c r="BF562" s="45">
        <v>17381.944169145885</v>
      </c>
      <c r="BG562" s="12">
        <v>17395.280689286923</v>
      </c>
      <c r="BH562" s="12">
        <v>14350.923931588193</v>
      </c>
      <c r="BI562" s="12">
        <v>13543.065783132826</v>
      </c>
      <c r="BJ562" s="12">
        <v>9266.9624820035697</v>
      </c>
      <c r="BK562" s="44">
        <v>7941.0512229513915</v>
      </c>
      <c r="BL562" s="45">
        <v>7517.2139864994442</v>
      </c>
      <c r="BM562" s="12">
        <v>3881.8028610939346</v>
      </c>
      <c r="BN562" s="12">
        <v>0</v>
      </c>
      <c r="BO562" s="12">
        <v>32.877263823115221</v>
      </c>
      <c r="BP562" s="12">
        <v>29.235104794763586</v>
      </c>
      <c r="BQ562" s="48">
        <v>32.585597058607419</v>
      </c>
      <c r="BR562" s="49">
        <v>6.6358945751411076</v>
      </c>
      <c r="BS562" s="13">
        <v>14.689898620004893</v>
      </c>
      <c r="BT562" s="12">
        <v>82.029038415988651</v>
      </c>
      <c r="BV562" s="14">
        <f>Таблица1[[#This Row],[Lкан_леб,мм]]</f>
        <v>58247.970961584011</v>
      </c>
      <c r="BW562" s="50">
        <f>Таблица1[[#This Row],[угол обхв4]]+Таблица1[[#This Row],[Lдуг 3,мм]]</f>
        <v>13135.142294270503</v>
      </c>
      <c r="BX562" s="54">
        <f>Таблица1[[#This Row],[угол обхв5]]+Таблица1[[#This Row],[Y5, мм]]</f>
        <v>58482.088094710161</v>
      </c>
      <c r="BY562" s="14">
        <f>Таблица1[[#This Row],[угол обхв6]]+Таблица1[[#This Row],[Lдуг 4,мм]]</f>
        <v>15439.906828853183</v>
      </c>
      <c r="BZ562" s="14">
        <f>Таблица1[[#This Row],[Т1]]+Таблица1[[#This Row],[X6, мм]]</f>
        <v>58690.269619730519</v>
      </c>
      <c r="CA562" s="14">
        <f>Таблица1[[#This Row],[Т2]]+Таблица1[[#This Row],[Lдуг 5,мм]]</f>
        <v>20920.43901104133</v>
      </c>
      <c r="CB562" s="14">
        <f>Таблица1[[#This Row],[Т3]]+Таблица1[[#This Row],[Y6, мм]]</f>
        <v>58922.309810350082</v>
      </c>
      <c r="CC562" s="14">
        <f>Таблица1[[#This Row],[Т4]]+Таблица1[[#This Row],[Lдуг 6,мм]]</f>
        <v>22048.914531378392</v>
      </c>
      <c r="CD562" s="14">
        <f>Таблица1[[#This Row],[Т5]]+Таблица1[[#This Row],[Lдуг 1,мм]]</f>
        <v>58969.563639683867</v>
      </c>
      <c r="CE562" s="14">
        <f>Таблица1[[#This Row],[Т6]]+Таблица1[[#This Row],[Lпрям1, мм]]</f>
        <v>22439.209291783907</v>
      </c>
      <c r="CF562" s="15">
        <f>Таблица1[[#This Row],[Т7]]+Таблица1[[#This Row],[Lдуг 2,мм]]</f>
        <v>59074.169575546795</v>
      </c>
      <c r="CG562" s="14">
        <f>Таблица1[[#This Row],[Т8]]+Таблица1[[#This Row],[Lпрям2, мм]]</f>
        <v>25971.156754325049</v>
      </c>
      <c r="CH562" s="14">
        <f>Таблица1[[#This Row],[Т9]]-Таблица1[[#This Row],[Т9]]</f>
        <v>0</v>
      </c>
      <c r="CI562" s="50">
        <f>Таблица1[[#This Row],[Т9]]-Таблица1[[#This Row],[Т8]]</f>
        <v>36634.960283762892</v>
      </c>
      <c r="CJ562" s="54">
        <f>Таблица1[[#This Row],[Т9]]-Таблица1[[#This Row],[Т7]]</f>
        <v>104.60593586292816</v>
      </c>
      <c r="CK562" s="14">
        <f>Таблица1[[#This Row],[Т9]]-Таблица1[[#This Row],[Т6]]</f>
        <v>37025.2550441684</v>
      </c>
      <c r="CL562" s="14">
        <f>Таблица1[[#This Row],[Т9]]-Таблица1[[#This Row],[Т5]]</f>
        <v>151.85976519671385</v>
      </c>
      <c r="CM562" s="14">
        <f>Таблица1[[#This Row],[Т9]]-Таблица1[[#This Row],[Т4]]</f>
        <v>38153.730564505466</v>
      </c>
      <c r="CN562" s="14">
        <f>Таблица1[[#This Row],[Т9]]-Таблица1[[#This Row],[Т3]]</f>
        <v>383.89995581627591</v>
      </c>
      <c r="CO562" s="14">
        <f>Таблица1[[#This Row],[Т9]]-Таблица1[[#This Row],[Т2]]</f>
        <v>43634.26274669361</v>
      </c>
      <c r="CP562" s="14">
        <f>Таблица1[[#This Row],[Т9]]-Таблица1[[#This Row],[Т1]]</f>
        <v>592.081480836634</v>
      </c>
      <c r="CQ562" s="14">
        <f>Таблица1[[#This Row],[Т9]]-Таблица1[[#This Row],[угол обхв6]]</f>
        <v>45939.027281276292</v>
      </c>
      <c r="CR562" s="14">
        <f>Таблица1[[#This Row],[Т9]]-Таблица1[[#This Row],[угол обхв5]]</f>
        <v>826.19861396278429</v>
      </c>
      <c r="CS562" s="14">
        <f>Таблица1[[#This Row],[Т9]]-Таблица1[[#This Row],[угол обхв4]]</f>
        <v>59074.169575546795</v>
      </c>
      <c r="CT562" s="14">
        <f>Таблица1[[#This Row],[Lкан_прям, мм]]+Таблица1[[#This Row],[Lкан_дуг, мм]]+Таблица1[[#This Row],[Lкан_леб,мм]]</f>
        <v>85045.326329871838</v>
      </c>
      <c r="CU562" s="16">
        <f>Таблица1[[#This Row],[Lкан_леб,мм]]</f>
        <v>58247.970961584011</v>
      </c>
      <c r="CV562" s="14">
        <f>2534431-(Таблица1[[#This Row],[Т23]]+Таблица1[[#This Row],[угол обхв3]])</f>
        <v>2449303.6446317122</v>
      </c>
      <c r="CW562" s="50">
        <f>SUM(X562:AC562,AD562:AI562)-Таблица1[[#This Row],[lподв_min, мм]]</f>
        <v>23265.407906901859</v>
      </c>
      <c r="CX562" s="17">
        <f>CW1001-Таблица1[[#This Row],[Суммарная длина каната]]</f>
        <v>-2424970.6693737241</v>
      </c>
    </row>
    <row r="563" spans="1:102" x14ac:dyDescent="0.25">
      <c r="A563" s="21">
        <v>562</v>
      </c>
      <c r="B563" s="10">
        <v>12.803877551020404</v>
      </c>
      <c r="C563" s="10">
        <v>128.45918367346943</v>
      </c>
      <c r="D563" s="11">
        <v>17233.424168730031</v>
      </c>
      <c r="E563" s="11">
        <v>7703.7264931403306</v>
      </c>
      <c r="F563" s="11">
        <v>17149.241574972184</v>
      </c>
      <c r="G563" s="11">
        <v>7816.1288548068069</v>
      </c>
      <c r="H563" s="11">
        <v>17641.423678730032</v>
      </c>
      <c r="I563" s="11">
        <v>4120.3779429136293</v>
      </c>
      <c r="J563" s="11">
        <v>3583.3485502267013</v>
      </c>
      <c r="K563" s="11">
        <v>25971.156754308475</v>
      </c>
      <c r="L563" s="11">
        <v>826.19861397935335</v>
      </c>
      <c r="M563" s="11">
        <v>58247.970961584011</v>
      </c>
      <c r="N563" s="11">
        <v>10978.070257697858</v>
      </c>
      <c r="O563" s="11">
        <v>13952.987360873582</v>
      </c>
      <c r="P563" s="43">
        <v>13123.383788081575</v>
      </c>
      <c r="Q563" s="11">
        <v>13263.584231377801</v>
      </c>
      <c r="R563" s="11">
        <v>16883.681679948979</v>
      </c>
      <c r="S563" s="11">
        <v>9276.5561697236662</v>
      </c>
      <c r="T563" s="11">
        <v>17895.650102060463</v>
      </c>
      <c r="U563" s="11">
        <v>8319.8781085927567</v>
      </c>
      <c r="V563" s="11">
        <v>17233.424168730031</v>
      </c>
      <c r="W563" s="11">
        <v>7703.7264931403306</v>
      </c>
      <c r="X563" s="12">
        <v>0</v>
      </c>
      <c r="Y563" s="12">
        <v>217.66543996238502</v>
      </c>
      <c r="Z563" s="12">
        <v>205.52002493622703</v>
      </c>
      <c r="AA563" s="44">
        <v>232.04019061955808</v>
      </c>
      <c r="AB563" s="45">
        <v>47.253829333787579</v>
      </c>
      <c r="AC563" s="12">
        <v>123.7191291273956</v>
      </c>
      <c r="AD563" s="12">
        <v>13135.142294270503</v>
      </c>
      <c r="AE563" s="12">
        <v>2253.3634457419475</v>
      </c>
      <c r="AF563" s="12">
        <v>5480.5321821881453</v>
      </c>
      <c r="AG563" s="44">
        <v>1128.4755203370648</v>
      </c>
      <c r="AH563" s="45">
        <v>390.2947604055135</v>
      </c>
      <c r="AI563" s="12">
        <v>3583.348551365299</v>
      </c>
      <c r="AJ563" s="12">
        <v>-12.751969883571503</v>
      </c>
      <c r="AK563" s="12">
        <v>17.814968978445336</v>
      </c>
      <c r="AL563" s="12">
        <v>46.67631710165427</v>
      </c>
      <c r="AM563" s="44">
        <v>79.261914160261597</v>
      </c>
      <c r="AN563" s="45">
        <v>72.62601958512063</v>
      </c>
      <c r="AO563" s="12">
        <v>89.999999840105488</v>
      </c>
      <c r="AP563" s="12">
        <v>-1923.14846853428</v>
      </c>
      <c r="AQ563" s="12">
        <v>11102.895428429099</v>
      </c>
      <c r="AR563" s="12">
        <v>13420.199388296774</v>
      </c>
      <c r="AS563" s="44">
        <v>17284.537258265253</v>
      </c>
      <c r="AT563" s="45">
        <v>17506.264680702196</v>
      </c>
      <c r="AU563" s="12">
        <v>17641.424168730035</v>
      </c>
      <c r="AV563" s="12">
        <v>11451.591256964623</v>
      </c>
      <c r="AW563" s="12">
        <v>14341.423554799838</v>
      </c>
      <c r="AX563" s="12">
        <v>13543.520830394244</v>
      </c>
      <c r="AY563" s="44">
        <v>9352.5746236195755</v>
      </c>
      <c r="AZ563" s="45">
        <v>8198.046283384223</v>
      </c>
      <c r="BA563" s="12">
        <v>7703.7264942789297</v>
      </c>
      <c r="BB563" s="12">
        <v>10888.012022716848</v>
      </c>
      <c r="BC563" s="12">
        <v>13248.208958812816</v>
      </c>
      <c r="BD563" s="12">
        <v>17180.497280164174</v>
      </c>
      <c r="BE563" s="44">
        <v>17494.794523744189</v>
      </c>
      <c r="BF563" s="45">
        <v>17622.809590088302</v>
      </c>
      <c r="BG563" s="12">
        <v>17641.424178730031</v>
      </c>
      <c r="BH563" s="12">
        <v>14350.923931588193</v>
      </c>
      <c r="BI563" s="12">
        <v>13652.020425304059</v>
      </c>
      <c r="BJ563" s="12">
        <v>9556.4927687401068</v>
      </c>
      <c r="BK563" s="44">
        <v>8243.8596546968456</v>
      </c>
      <c r="BL563" s="45">
        <v>7825.5583183488652</v>
      </c>
      <c r="BM563" s="12">
        <v>4120.3779429136312</v>
      </c>
      <c r="BN563" s="12">
        <v>0</v>
      </c>
      <c r="BO563" s="12">
        <v>30.566938862016841</v>
      </c>
      <c r="BP563" s="12">
        <v>28.861348123208934</v>
      </c>
      <c r="BQ563" s="48">
        <v>32.585597058607334</v>
      </c>
      <c r="BR563" s="49">
        <v>6.6358945751409673</v>
      </c>
      <c r="BS563" s="13">
        <v>17.373980254984854</v>
      </c>
      <c r="BT563" s="12">
        <v>82.029038415988651</v>
      </c>
      <c r="BV563" s="14">
        <f>Таблица1[[#This Row],[Lкан_леб,мм]]</f>
        <v>58247.970961584011</v>
      </c>
      <c r="BW563" s="50">
        <f>Таблица1[[#This Row],[угол обхв4]]+Таблица1[[#This Row],[Lдуг 3,мм]]</f>
        <v>13135.142294270503</v>
      </c>
      <c r="BX563" s="54">
        <f>Таблица1[[#This Row],[угол обхв5]]+Таблица1[[#This Row],[Y5, мм]]</f>
        <v>58465.636401546399</v>
      </c>
      <c r="BY563" s="14">
        <f>Таблица1[[#This Row],[угол обхв6]]+Таблица1[[#This Row],[Lдуг 4,мм]]</f>
        <v>15388.50574001245</v>
      </c>
      <c r="BZ563" s="14">
        <f>Таблица1[[#This Row],[Т1]]+Таблица1[[#This Row],[X6, мм]]</f>
        <v>58671.156426482623</v>
      </c>
      <c r="CA563" s="14">
        <f>Таблица1[[#This Row],[Т2]]+Таблица1[[#This Row],[Lдуг 5,мм]]</f>
        <v>20869.037922200594</v>
      </c>
      <c r="CB563" s="14">
        <f>Таблица1[[#This Row],[Т3]]+Таблица1[[#This Row],[Y6, мм]]</f>
        <v>58903.196617102178</v>
      </c>
      <c r="CC563" s="14">
        <f>Таблица1[[#This Row],[Т4]]+Таблица1[[#This Row],[Lдуг 6,мм]]</f>
        <v>21997.51344253766</v>
      </c>
      <c r="CD563" s="14">
        <f>Таблица1[[#This Row],[Т5]]+Таблица1[[#This Row],[Lдуг 1,мм]]</f>
        <v>58950.450446435963</v>
      </c>
      <c r="CE563" s="14">
        <f>Таблица1[[#This Row],[Т6]]+Таблица1[[#This Row],[Lпрям1, мм]]</f>
        <v>22387.808202943175</v>
      </c>
      <c r="CF563" s="15">
        <f>Таблица1[[#This Row],[Т7]]+Таблица1[[#This Row],[Lдуг 2,мм]]</f>
        <v>59074.169575563355</v>
      </c>
      <c r="CG563" s="14">
        <f>Таблица1[[#This Row],[Т8]]+Таблица1[[#This Row],[Lпрям2, мм]]</f>
        <v>25971.156754308475</v>
      </c>
      <c r="CH563" s="14">
        <f>Таблица1[[#This Row],[Т9]]-Таблица1[[#This Row],[Т9]]</f>
        <v>0</v>
      </c>
      <c r="CI563" s="50">
        <f>Таблица1[[#This Row],[Т9]]-Таблица1[[#This Row],[Т8]]</f>
        <v>36686.36137262018</v>
      </c>
      <c r="CJ563" s="54">
        <f>Таблица1[[#This Row],[Т9]]-Таблица1[[#This Row],[Т7]]</f>
        <v>123.71912912739208</v>
      </c>
      <c r="CK563" s="14">
        <f>Таблица1[[#This Row],[Т9]]-Таблица1[[#This Row],[Т6]]</f>
        <v>37076.656133025695</v>
      </c>
      <c r="CL563" s="14">
        <f>Таблица1[[#This Row],[Т9]]-Таблица1[[#This Row],[Т5]]</f>
        <v>170.97295846117777</v>
      </c>
      <c r="CM563" s="14">
        <f>Таблица1[[#This Row],[Т9]]-Таблица1[[#This Row],[Т4]]</f>
        <v>38205.131653362761</v>
      </c>
      <c r="CN563" s="14">
        <f>Таблица1[[#This Row],[Т9]]-Таблица1[[#This Row],[Т3]]</f>
        <v>403.01314908073255</v>
      </c>
      <c r="CO563" s="14">
        <f>Таблица1[[#This Row],[Т9]]-Таблица1[[#This Row],[Т2]]</f>
        <v>43685.663835550906</v>
      </c>
      <c r="CP563" s="14">
        <f>Таблица1[[#This Row],[Т9]]-Таблица1[[#This Row],[Т1]]</f>
        <v>608.53317401695676</v>
      </c>
      <c r="CQ563" s="14">
        <f>Таблица1[[#This Row],[Т9]]-Таблица1[[#This Row],[угол обхв6]]</f>
        <v>45939.027281292852</v>
      </c>
      <c r="CR563" s="14">
        <f>Таблица1[[#This Row],[Т9]]-Таблица1[[#This Row],[угол обхв5]]</f>
        <v>826.19861397934437</v>
      </c>
      <c r="CS563" s="14">
        <f>Таблица1[[#This Row],[Т9]]-Таблица1[[#This Row],[угол обхв4]]</f>
        <v>59074.169575563355</v>
      </c>
      <c r="CT563" s="14">
        <f>Таблица1[[#This Row],[Lкан_прям, мм]]+Таблица1[[#This Row],[Lкан_дуг, мм]]+Таблица1[[#This Row],[Lкан_леб,мм]]</f>
        <v>85045.326329871838</v>
      </c>
      <c r="CU563" s="16">
        <f>Таблица1[[#This Row],[Lкан_леб,мм]]</f>
        <v>58247.970961584011</v>
      </c>
      <c r="CV563" s="14">
        <f>2534431-(Таблица1[[#This Row],[Т23]]+Таблица1[[#This Row],[угол обхв3]])</f>
        <v>2449303.6446317122</v>
      </c>
      <c r="CW563" s="50">
        <f>SUM(X563:AC563,AD563:AI563)-Таблица1[[#This Row],[lподв_min, мм]]</f>
        <v>23214.006818061127</v>
      </c>
      <c r="CX563" s="17">
        <f>CW1002-Таблица1[[#This Row],[Суммарная длина каната]]</f>
        <v>-2425027.554317988</v>
      </c>
    </row>
    <row r="564" spans="1:102" x14ac:dyDescent="0.25">
      <c r="A564" s="21">
        <v>563</v>
      </c>
      <c r="B564" s="10">
        <v>12.803877551020404</v>
      </c>
      <c r="C564" s="10">
        <v>131.14326530612249</v>
      </c>
      <c r="D564" s="11">
        <v>17465.718346410435</v>
      </c>
      <c r="E564" s="11">
        <v>8004.9111739624068</v>
      </c>
      <c r="F564" s="11">
        <v>17376.364425105869</v>
      </c>
      <c r="G564" s="11">
        <v>8113.2480409445088</v>
      </c>
      <c r="H564" s="11">
        <v>17873.717856410432</v>
      </c>
      <c r="I564" s="11">
        <v>4369.5989937495224</v>
      </c>
      <c r="J564" s="11">
        <v>3635.3121802128844</v>
      </c>
      <c r="K564" s="11">
        <v>25971.156754292206</v>
      </c>
      <c r="L564" s="11">
        <v>826.19861399562387</v>
      </c>
      <c r="M564" s="11">
        <v>58247.970961584011</v>
      </c>
      <c r="N564" s="11">
        <v>10978.070257697858</v>
      </c>
      <c r="O564" s="11">
        <v>13952.987360873582</v>
      </c>
      <c r="P564" s="43">
        <v>13099.824807360583</v>
      </c>
      <c r="Q564" s="11">
        <v>13366.200534338581</v>
      </c>
      <c r="R564" s="11">
        <v>17042.705621877274</v>
      </c>
      <c r="S564" s="11">
        <v>9559.6372703803681</v>
      </c>
      <c r="T564" s="11">
        <v>18098.364046997165</v>
      </c>
      <c r="U564" s="11">
        <v>8651.3981556790732</v>
      </c>
      <c r="V564" s="11">
        <v>17465.718346410435</v>
      </c>
      <c r="W564" s="11">
        <v>8004.9111739624068</v>
      </c>
      <c r="X564" s="12">
        <v>0</v>
      </c>
      <c r="Y564" s="12">
        <v>200.88996080431579</v>
      </c>
      <c r="Z564" s="12">
        <v>203.18231084639876</v>
      </c>
      <c r="AA564" s="44">
        <v>232.04019061955921</v>
      </c>
      <c r="AB564" s="45">
        <v>47.25382933378522</v>
      </c>
      <c r="AC564" s="12">
        <v>142.83232239156487</v>
      </c>
      <c r="AD564" s="12">
        <v>13135.142294270503</v>
      </c>
      <c r="AE564" s="12">
        <v>2201.3998157557594</v>
      </c>
      <c r="AF564" s="12">
        <v>5480.5321821881507</v>
      </c>
      <c r="AG564" s="44">
        <v>1128.4755203370628</v>
      </c>
      <c r="AH564" s="45">
        <v>390.29476040551913</v>
      </c>
      <c r="AI564" s="12">
        <v>3635.3121813352082</v>
      </c>
      <c r="AJ564" s="12">
        <v>-12.751969883571503</v>
      </c>
      <c r="AK564" s="12">
        <v>15.459174480731994</v>
      </c>
      <c r="AL564" s="12">
        <v>43.992235469001159</v>
      </c>
      <c r="AM564" s="44">
        <v>76.577832527608649</v>
      </c>
      <c r="AN564" s="45">
        <v>69.94193795246801</v>
      </c>
      <c r="AO564" s="12">
        <v>89.999999842391034</v>
      </c>
      <c r="AP564" s="12">
        <v>-1923.14846853428</v>
      </c>
      <c r="AQ564" s="12">
        <v>11086.823344489632</v>
      </c>
      <c r="AR564" s="12">
        <v>13383.205647042992</v>
      </c>
      <c r="AS564" s="44">
        <v>17439.561568307759</v>
      </c>
      <c r="AT564" s="45">
        <v>17715.111065020243</v>
      </c>
      <c r="AU564" s="12">
        <v>17873.718346410435</v>
      </c>
      <c r="AV564" s="12">
        <v>11451.591256964623</v>
      </c>
      <c r="AW564" s="12">
        <v>14346.226176497446</v>
      </c>
      <c r="AX564" s="12">
        <v>13659.729578388557</v>
      </c>
      <c r="AY564" s="44">
        <v>9654.3439638226137</v>
      </c>
      <c r="AZ564" s="45">
        <v>8511.4654868493981</v>
      </c>
      <c r="BA564" s="12">
        <v>8004.9111750847323</v>
      </c>
      <c r="BB564" s="12">
        <v>10888.012022716848</v>
      </c>
      <c r="BC564" s="12">
        <v>13208.577894152357</v>
      </c>
      <c r="BD564" s="12">
        <v>17326.086461559687</v>
      </c>
      <c r="BE564" s="44">
        <v>17701.50810056668</v>
      </c>
      <c r="BF564" s="45">
        <v>17848.971328387357</v>
      </c>
      <c r="BG564" s="12">
        <v>17873.718356410431</v>
      </c>
      <c r="BH564" s="12">
        <v>14350.923931588193</v>
      </c>
      <c r="BI564" s="12">
        <v>13759.439349962448</v>
      </c>
      <c r="BJ564" s="12">
        <v>9853.1663144303438</v>
      </c>
      <c r="BK564" s="44">
        <v>8556.6914622368295</v>
      </c>
      <c r="BL564" s="45">
        <v>8144.8438427920828</v>
      </c>
      <c r="BM564" s="12">
        <v>4369.5989937495242</v>
      </c>
      <c r="BN564" s="12">
        <v>0</v>
      </c>
      <c r="BO564" s="12">
        <v>28.211144364303497</v>
      </c>
      <c r="BP564" s="12">
        <v>28.533060988269163</v>
      </c>
      <c r="BQ564" s="48">
        <v>32.58559705860749</v>
      </c>
      <c r="BR564" s="49">
        <v>6.6358945751406369</v>
      </c>
      <c r="BS564" s="13">
        <v>20.058061889923021</v>
      </c>
      <c r="BT564" s="12">
        <v>82.029038415988651</v>
      </c>
      <c r="BV564" s="14">
        <f>Таблица1[[#This Row],[Lкан_леб,мм]]</f>
        <v>58247.970961584011</v>
      </c>
      <c r="BW564" s="50">
        <f>Таблица1[[#This Row],[угол обхв4]]+Таблица1[[#This Row],[Lдуг 3,мм]]</f>
        <v>13135.142294270503</v>
      </c>
      <c r="BX564" s="54">
        <f>Таблица1[[#This Row],[угол обхв5]]+Таблица1[[#This Row],[Y5, мм]]</f>
        <v>58448.860922388325</v>
      </c>
      <c r="BY564" s="14">
        <f>Таблица1[[#This Row],[угол обхв6]]+Таблица1[[#This Row],[Lдуг 4,мм]]</f>
        <v>15336.542110026263</v>
      </c>
      <c r="BZ564" s="14">
        <f>Таблица1[[#This Row],[Т1]]+Таблица1[[#This Row],[X6, мм]]</f>
        <v>58652.043233234726</v>
      </c>
      <c r="CA564" s="14">
        <f>Таблица1[[#This Row],[Т2]]+Таблица1[[#This Row],[Lдуг 5,мм]]</f>
        <v>20817.074292214413</v>
      </c>
      <c r="CB564" s="14">
        <f>Таблица1[[#This Row],[Т3]]+Таблица1[[#This Row],[Y6, мм]]</f>
        <v>58884.083423854288</v>
      </c>
      <c r="CC564" s="14">
        <f>Таблица1[[#This Row],[Т4]]+Таблица1[[#This Row],[Lдуг 6,мм]]</f>
        <v>21945.549812551475</v>
      </c>
      <c r="CD564" s="14">
        <f>Таблица1[[#This Row],[Т5]]+Таблица1[[#This Row],[Lдуг 1,мм]]</f>
        <v>58931.337253188074</v>
      </c>
      <c r="CE564" s="14">
        <f>Таблица1[[#This Row],[Т6]]+Таблица1[[#This Row],[Lпрям1, мм]]</f>
        <v>22335.844572956994</v>
      </c>
      <c r="CF564" s="15">
        <f>Таблица1[[#This Row],[Т7]]+Таблица1[[#This Row],[Lдуг 2,мм]]</f>
        <v>59074.169575579639</v>
      </c>
      <c r="CG564" s="14">
        <f>Таблица1[[#This Row],[Т8]]+Таблица1[[#This Row],[Lпрям2, мм]]</f>
        <v>25971.156754292202</v>
      </c>
      <c r="CH564" s="14">
        <f>Таблица1[[#This Row],[Т9]]-Таблица1[[#This Row],[Т9]]</f>
        <v>0</v>
      </c>
      <c r="CI564" s="50">
        <f>Таблица1[[#This Row],[Т9]]-Таблица1[[#This Row],[Т8]]</f>
        <v>36738.325002622645</v>
      </c>
      <c r="CJ564" s="54">
        <f>Таблица1[[#This Row],[Т9]]-Таблица1[[#This Row],[Т7]]</f>
        <v>142.83232239156496</v>
      </c>
      <c r="CK564" s="14">
        <f>Таблица1[[#This Row],[Т9]]-Таблица1[[#This Row],[Т6]]</f>
        <v>37128.619763028168</v>
      </c>
      <c r="CL564" s="14">
        <f>Таблица1[[#This Row],[Т9]]-Таблица1[[#This Row],[Т5]]</f>
        <v>190.08615172535065</v>
      </c>
      <c r="CM564" s="14">
        <f>Таблица1[[#This Row],[Т9]]-Таблица1[[#This Row],[Т4]]</f>
        <v>38257.095283365226</v>
      </c>
      <c r="CN564" s="14">
        <f>Таблица1[[#This Row],[Т9]]-Таблица1[[#This Row],[Т3]]</f>
        <v>422.1263423449127</v>
      </c>
      <c r="CO564" s="14">
        <f>Таблица1[[#This Row],[Т9]]-Таблица1[[#This Row],[Т2]]</f>
        <v>43737.627465553378</v>
      </c>
      <c r="CP564" s="14">
        <f>Таблица1[[#This Row],[Т9]]-Таблица1[[#This Row],[Т1]]</f>
        <v>625.30865319131408</v>
      </c>
      <c r="CQ564" s="14">
        <f>Таблица1[[#This Row],[Т9]]-Таблица1[[#This Row],[угол обхв6]]</f>
        <v>45939.027281309136</v>
      </c>
      <c r="CR564" s="14">
        <f>Таблица1[[#This Row],[Т9]]-Таблица1[[#This Row],[угол обхв5]]</f>
        <v>826.19861399562797</v>
      </c>
      <c r="CS564" s="14">
        <f>Таблица1[[#This Row],[Т9]]-Таблица1[[#This Row],[угол обхв4]]</f>
        <v>59074.169575579639</v>
      </c>
      <c r="CT564" s="14">
        <f>Таблица1[[#This Row],[Lкан_прям, мм]]+Таблица1[[#This Row],[Lкан_дуг, мм]]+Таблица1[[#This Row],[Lкан_леб,мм]]</f>
        <v>85045.326329871838</v>
      </c>
      <c r="CU564" s="16">
        <f>Таблица1[[#This Row],[Lкан_леб,мм]]</f>
        <v>58247.970961584011</v>
      </c>
      <c r="CV564" s="14">
        <f>2534431-(Таблица1[[#This Row],[Т23]]+Таблица1[[#This Row],[угол обхв3]])</f>
        <v>2449303.6446317122</v>
      </c>
      <c r="CW564" s="50">
        <f>SUM(X564:AC564,AD564:AI564)-Таблица1[[#This Row],[lподв_min, мм]]</f>
        <v>23162.043188074942</v>
      </c>
      <c r="CX564" s="17">
        <f>CW1003-Таблица1[[#This Row],[Суммарная длина каната]]</f>
        <v>-2425086.0152817201</v>
      </c>
    </row>
    <row r="565" spans="1:102" x14ac:dyDescent="0.25">
      <c r="A565" s="21">
        <v>564</v>
      </c>
      <c r="B565" s="10">
        <v>12.803877551020404</v>
      </c>
      <c r="C565" s="10">
        <v>133.82734693877552</v>
      </c>
      <c r="D565" s="11">
        <v>17683.653523546091</v>
      </c>
      <c r="E565" s="11">
        <v>8316.6435199147636</v>
      </c>
      <c r="F565" s="11">
        <v>17589.324330798212</v>
      </c>
      <c r="G565" s="11">
        <v>8420.6771846369775</v>
      </c>
      <c r="H565" s="11">
        <v>18091.653033546092</v>
      </c>
      <c r="I565" s="11">
        <v>4628.882539040038</v>
      </c>
      <c r="J565" s="11">
        <v>3687.7609808747261</v>
      </c>
      <c r="K565" s="11">
        <v>25971.156754276235</v>
      </c>
      <c r="L565" s="11">
        <v>826.19861401159767</v>
      </c>
      <c r="M565" s="11">
        <v>58247.970961584011</v>
      </c>
      <c r="N565" s="11">
        <v>10978.070257697858</v>
      </c>
      <c r="O565" s="11">
        <v>13952.987360873582</v>
      </c>
      <c r="P565" s="43">
        <v>13071.486261027989</v>
      </c>
      <c r="Q565" s="11">
        <v>13467.601017560833</v>
      </c>
      <c r="R565" s="11">
        <v>17188.29871756287</v>
      </c>
      <c r="S565" s="11">
        <v>9849.8547304755666</v>
      </c>
      <c r="T565" s="11">
        <v>18285.330870430531</v>
      </c>
      <c r="U565" s="11">
        <v>8992.0473770595818</v>
      </c>
      <c r="V565" s="11">
        <v>17683.653523546091</v>
      </c>
      <c r="W565" s="11">
        <v>8316.6435199147636</v>
      </c>
      <c r="X565" s="12">
        <v>0</v>
      </c>
      <c r="Y565" s="12">
        <v>183.76369395605329</v>
      </c>
      <c r="Z565" s="12">
        <v>201.19538444676445</v>
      </c>
      <c r="AA565" s="44">
        <v>232.04019061955961</v>
      </c>
      <c r="AB565" s="45">
        <v>47.25382933379111</v>
      </c>
      <c r="AC565" s="12">
        <v>161.94551565542926</v>
      </c>
      <c r="AD565" s="12">
        <v>13135.142294270503</v>
      </c>
      <c r="AE565" s="12">
        <v>2148.9510150939268</v>
      </c>
      <c r="AF565" s="12">
        <v>5480.5321821881498</v>
      </c>
      <c r="AG565" s="44">
        <v>1128.4755203370582</v>
      </c>
      <c r="AH565" s="45">
        <v>390.294760405511</v>
      </c>
      <c r="AI565" s="12">
        <v>3687.7609819810873</v>
      </c>
      <c r="AJ565" s="12">
        <v>-12.751969883571503</v>
      </c>
      <c r="AK565" s="12">
        <v>13.054118575780381</v>
      </c>
      <c r="AL565" s="12">
        <v>41.308153836348147</v>
      </c>
      <c r="AM565" s="44">
        <v>73.893750894955701</v>
      </c>
      <c r="AN565" s="45">
        <v>67.257856319814238</v>
      </c>
      <c r="AO565" s="12">
        <v>89.999999844632612</v>
      </c>
      <c r="AP565" s="12">
        <v>-1923.14846853428</v>
      </c>
      <c r="AQ565" s="12">
        <v>11070.225745040572</v>
      </c>
      <c r="AR565" s="12">
        <v>13340.81055948352</v>
      </c>
      <c r="AS565" s="44">
        <v>17580.284269757853</v>
      </c>
      <c r="AT565" s="45">
        <v>17909.051243210226</v>
      </c>
      <c r="AU565" s="12">
        <v>18091.653523546091</v>
      </c>
      <c r="AV565" s="12">
        <v>11451.591256964623</v>
      </c>
      <c r="AW565" s="12">
        <v>14350.443479398164</v>
      </c>
      <c r="AX565" s="12">
        <v>13774.078459245267</v>
      </c>
      <c r="AY565" s="44">
        <v>9963.0418625639504</v>
      </c>
      <c r="AZ565" s="45">
        <v>8834.3208981825446</v>
      </c>
      <c r="BA565" s="12">
        <v>8316.6435210211275</v>
      </c>
      <c r="BB565" s="12">
        <v>10888.012022716848</v>
      </c>
      <c r="BC565" s="12">
        <v>13163.641748370703</v>
      </c>
      <c r="BD565" s="12">
        <v>17457.623016018402</v>
      </c>
      <c r="BE565" s="44">
        <v>17893.345318235544</v>
      </c>
      <c r="BF565" s="45">
        <v>18059.933150766396</v>
      </c>
      <c r="BG565" s="12">
        <v>18091.65353354609</v>
      </c>
      <c r="BH565" s="12">
        <v>14350.923931588193</v>
      </c>
      <c r="BI565" s="12">
        <v>13865.057136085416</v>
      </c>
      <c r="BJ565" s="12">
        <v>10156.33217216</v>
      </c>
      <c r="BK565" s="44">
        <v>8878.8602449711962</v>
      </c>
      <c r="BL565" s="45">
        <v>8474.3699987918008</v>
      </c>
      <c r="BM565" s="12">
        <v>4628.8825390400398</v>
      </c>
      <c r="BN565" s="12">
        <v>0</v>
      </c>
      <c r="BO565" s="12">
        <v>25.806088459351884</v>
      </c>
      <c r="BP565" s="12">
        <v>28.254035260567768</v>
      </c>
      <c r="BQ565" s="48">
        <v>32.585597058607547</v>
      </c>
      <c r="BR565" s="49">
        <v>6.6358945751414637</v>
      </c>
      <c r="BS565" s="13">
        <v>22.742143524818378</v>
      </c>
      <c r="BT565" s="12">
        <v>82.029038415988651</v>
      </c>
      <c r="BV565" s="14">
        <f>Таблица1[[#This Row],[Lкан_леб,мм]]</f>
        <v>58247.970961584011</v>
      </c>
      <c r="BW565" s="50">
        <f>Таблица1[[#This Row],[угол обхв4]]+Таблица1[[#This Row],[Lдуг 3,мм]]</f>
        <v>13135.142294270503</v>
      </c>
      <c r="BX565" s="54">
        <f>Таблица1[[#This Row],[угол обхв5]]+Таблица1[[#This Row],[Y5, мм]]</f>
        <v>58431.734655540065</v>
      </c>
      <c r="BY565" s="14">
        <f>Таблица1[[#This Row],[угол обхв6]]+Таблица1[[#This Row],[Lдуг 4,мм]]</f>
        <v>15284.093309364431</v>
      </c>
      <c r="BZ565" s="14">
        <f>Таблица1[[#This Row],[Т1]]+Таблица1[[#This Row],[X6, мм]]</f>
        <v>58632.93003998683</v>
      </c>
      <c r="CA565" s="14">
        <f>Таблица1[[#This Row],[Т2]]+Таблица1[[#This Row],[Lдуг 5,мм]]</f>
        <v>20764.625491552579</v>
      </c>
      <c r="CB565" s="14">
        <f>Таблица1[[#This Row],[Т3]]+Таблица1[[#This Row],[Y6, мм]]</f>
        <v>58864.970230606392</v>
      </c>
      <c r="CC565" s="14">
        <f>Таблица1[[#This Row],[Т4]]+Таблица1[[#This Row],[Lдуг 6,мм]]</f>
        <v>21893.101011889637</v>
      </c>
      <c r="CD565" s="14">
        <f>Таблица1[[#This Row],[Т5]]+Таблица1[[#This Row],[Lдуг 1,мм]]</f>
        <v>58912.224059940185</v>
      </c>
      <c r="CE565" s="14">
        <f>Таблица1[[#This Row],[Т6]]+Таблица1[[#This Row],[Lпрям1, мм]]</f>
        <v>22283.395772295149</v>
      </c>
      <c r="CF565" s="15">
        <f>Таблица1[[#This Row],[Т7]]+Таблица1[[#This Row],[Lдуг 2,мм]]</f>
        <v>59074.169575595617</v>
      </c>
      <c r="CG565" s="14">
        <f>Таблица1[[#This Row],[Т8]]+Таблица1[[#This Row],[Lпрям2, мм]]</f>
        <v>25971.156754276235</v>
      </c>
      <c r="CH565" s="14">
        <f>Таблица1[[#This Row],[Т9]]-Таблица1[[#This Row],[Т9]]</f>
        <v>0</v>
      </c>
      <c r="CI565" s="50">
        <f>Таблица1[[#This Row],[Т9]]-Таблица1[[#This Row],[Т8]]</f>
        <v>36790.773803300472</v>
      </c>
      <c r="CJ565" s="54">
        <f>Таблица1[[#This Row],[Т9]]-Таблица1[[#This Row],[Т7]]</f>
        <v>161.94551565543225</v>
      </c>
      <c r="CK565" s="14">
        <f>Таблица1[[#This Row],[Т9]]-Таблица1[[#This Row],[Т6]]</f>
        <v>37181.06856370598</v>
      </c>
      <c r="CL565" s="14">
        <f>Таблица1[[#This Row],[Т9]]-Таблица1[[#This Row],[Т5]]</f>
        <v>209.19934498922521</v>
      </c>
      <c r="CM565" s="14">
        <f>Таблица1[[#This Row],[Т9]]-Таблица1[[#This Row],[Т4]]</f>
        <v>38309.544084043038</v>
      </c>
      <c r="CN565" s="14">
        <f>Таблица1[[#This Row],[Т9]]-Таблица1[[#This Row],[Т3]]</f>
        <v>441.23953560878726</v>
      </c>
      <c r="CO565" s="14">
        <f>Таблица1[[#This Row],[Т9]]-Таблица1[[#This Row],[Т2]]</f>
        <v>43790.07626623119</v>
      </c>
      <c r="CP565" s="14">
        <f>Таблица1[[#This Row],[Т9]]-Таблица1[[#This Row],[Т1]]</f>
        <v>642.43492005555163</v>
      </c>
      <c r="CQ565" s="14">
        <f>Таблица1[[#This Row],[Т9]]-Таблица1[[#This Row],[угол обхв6]]</f>
        <v>45939.027281325114</v>
      </c>
      <c r="CR565" s="14">
        <f>Таблица1[[#This Row],[Т9]]-Таблица1[[#This Row],[угол обхв5]]</f>
        <v>826.19861401160597</v>
      </c>
      <c r="CS565" s="14">
        <f>Таблица1[[#This Row],[Т9]]-Таблица1[[#This Row],[угол обхв4]]</f>
        <v>59074.169575595617</v>
      </c>
      <c r="CT565" s="14">
        <f>Таблица1[[#This Row],[Lкан_прям, мм]]+Таблица1[[#This Row],[Lкан_дуг, мм]]+Таблица1[[#This Row],[Lкан_леб,мм]]</f>
        <v>85045.326329871838</v>
      </c>
      <c r="CU565" s="16">
        <f>Таблица1[[#This Row],[Lкан_леб,мм]]</f>
        <v>58247.970961584011</v>
      </c>
      <c r="CV565" s="14">
        <f>2534431-(Таблица1[[#This Row],[Т23]]+Таблица1[[#This Row],[угол обхв3]])</f>
        <v>2449303.6446317122</v>
      </c>
      <c r="CW565" s="50">
        <f>SUM(X565:AC565,AD565:AI565)-Таблица1[[#This Row],[lподв_min, мм]]</f>
        <v>23109.594387413108</v>
      </c>
      <c r="CX565" s="17">
        <f>CW1004-Таблица1[[#This Row],[Суммарная длина каната]]</f>
        <v>-2425146.0370371314</v>
      </c>
    </row>
    <row r="566" spans="1:102" x14ac:dyDescent="0.25">
      <c r="A566" s="21">
        <v>565</v>
      </c>
      <c r="B566" s="10">
        <v>12.803877551020404</v>
      </c>
      <c r="C566" s="10">
        <v>136.51142857142858</v>
      </c>
      <c r="D566" s="11">
        <v>17886.751517187662</v>
      </c>
      <c r="E566" s="11">
        <v>8638.2395427833289</v>
      </c>
      <c r="F566" s="11">
        <v>17787.654025602689</v>
      </c>
      <c r="G566" s="11">
        <v>8737.7417395508655</v>
      </c>
      <c r="H566" s="11">
        <v>18294.75102718766</v>
      </c>
      <c r="I566" s="11">
        <v>4897.6275943327992</v>
      </c>
      <c r="J566" s="11">
        <v>3740.6119484505307</v>
      </c>
      <c r="K566" s="11">
        <v>25971.156754260614</v>
      </c>
      <c r="L566" s="11">
        <v>826.19861402721585</v>
      </c>
      <c r="M566" s="11">
        <v>58247.970961584011</v>
      </c>
      <c r="N566" s="11">
        <v>10978.070257697858</v>
      </c>
      <c r="O566" s="11">
        <v>13952.987360873582</v>
      </c>
      <c r="P566" s="43">
        <v>13038.430328167689</v>
      </c>
      <c r="Q566" s="11">
        <v>13567.563192950758</v>
      </c>
      <c r="R566" s="11">
        <v>17320.141513593917</v>
      </c>
      <c r="S566" s="11">
        <v>10146.571768729422</v>
      </c>
      <c r="T566" s="11">
        <v>18456.140338692781</v>
      </c>
      <c r="U566" s="11">
        <v>9341.0783364942454</v>
      </c>
      <c r="V566" s="11">
        <v>17886.751517187662</v>
      </c>
      <c r="W566" s="11">
        <v>8638.2395427833289</v>
      </c>
      <c r="X566" s="12">
        <v>0</v>
      </c>
      <c r="Y566" s="12">
        <v>166.25710986084673</v>
      </c>
      <c r="Z566" s="12">
        <v>199.58877529407386</v>
      </c>
      <c r="AA566" s="44">
        <v>232.04019061955825</v>
      </c>
      <c r="AB566" s="45">
        <v>47.253829333784218</v>
      </c>
      <c r="AC566" s="12">
        <v>181.05870891895279</v>
      </c>
      <c r="AD566" s="12">
        <v>13135.142294270503</v>
      </c>
      <c r="AE566" s="12">
        <v>2096.1000475181168</v>
      </c>
      <c r="AF566" s="12">
        <v>5480.5321821881498</v>
      </c>
      <c r="AG566" s="44">
        <v>1128.4755203370617</v>
      </c>
      <c r="AH566" s="45">
        <v>390.29476040552004</v>
      </c>
      <c r="AI566" s="12">
        <v>3740.6119495412599</v>
      </c>
      <c r="AJ566" s="12">
        <v>-12.751969883571503</v>
      </c>
      <c r="AK566" s="12">
        <v>10.59565440336325</v>
      </c>
      <c r="AL566" s="12">
        <v>38.624072203695086</v>
      </c>
      <c r="AM566" s="44">
        <v>71.209669262302441</v>
      </c>
      <c r="AN566" s="45">
        <v>64.573774687161944</v>
      </c>
      <c r="AO566" s="12">
        <v>89.999999846827805</v>
      </c>
      <c r="AP566" s="12">
        <v>-1923.14846853428</v>
      </c>
      <c r="AQ566" s="12">
        <v>11053.091991845857</v>
      </c>
      <c r="AR566" s="12">
        <v>13293.107146893171</v>
      </c>
      <c r="AS566" s="44">
        <v>17706.396595589933</v>
      </c>
      <c r="AT566" s="45">
        <v>18087.659681002649</v>
      </c>
      <c r="AU566" s="12">
        <v>18294.751517187662</v>
      </c>
      <c r="AV566" s="12">
        <v>11451.591256964623</v>
      </c>
      <c r="AW566" s="12">
        <v>14354.030674501208</v>
      </c>
      <c r="AX566" s="12">
        <v>13886.316574115364</v>
      </c>
      <c r="AY566" s="44">
        <v>10277.990989668559</v>
      </c>
      <c r="AZ566" s="45">
        <v>9165.9041234711876</v>
      </c>
      <c r="BA566" s="12">
        <v>8638.2395438740605</v>
      </c>
      <c r="BB566" s="12">
        <v>10888.012022716848</v>
      </c>
      <c r="BC566" s="12">
        <v>13113.45206231569</v>
      </c>
      <c r="BD566" s="12">
        <v>17574.818332319399</v>
      </c>
      <c r="BE566" s="44">
        <v>18069.885256696765</v>
      </c>
      <c r="BF566" s="45">
        <v>18255.232174877794</v>
      </c>
      <c r="BG566" s="12">
        <v>18294.751527187658</v>
      </c>
      <c r="BH566" s="12">
        <v>14350.923931588193</v>
      </c>
      <c r="BI566" s="12">
        <v>13968.606506578386</v>
      </c>
      <c r="BJ566" s="12">
        <v>10465.325149894026</v>
      </c>
      <c r="BK566" s="44">
        <v>9209.659115555105</v>
      </c>
      <c r="BL566" s="45">
        <v>8813.4137558063867</v>
      </c>
      <c r="BM566" s="12">
        <v>4897.627594332801</v>
      </c>
      <c r="BN566" s="12">
        <v>0</v>
      </c>
      <c r="BO566" s="12">
        <v>23.347624286934753</v>
      </c>
      <c r="BP566" s="12">
        <v>28.028417800331834</v>
      </c>
      <c r="BQ566" s="48">
        <v>32.585597058607355</v>
      </c>
      <c r="BR566" s="49">
        <v>6.6358945751404965</v>
      </c>
      <c r="BS566" s="13">
        <v>25.426225159665861</v>
      </c>
      <c r="BT566" s="12">
        <v>82.029038415988651</v>
      </c>
      <c r="BV566" s="14">
        <f>Таблица1[[#This Row],[Lкан_леб,мм]]</f>
        <v>58247.970961584011</v>
      </c>
      <c r="BW566" s="50">
        <f>Таблица1[[#This Row],[угол обхв4]]+Таблица1[[#This Row],[Lдуг 3,мм]]</f>
        <v>13135.142294270503</v>
      </c>
      <c r="BX566" s="54">
        <f>Таблица1[[#This Row],[угол обхв5]]+Таблица1[[#This Row],[Y5, мм]]</f>
        <v>58414.228071444857</v>
      </c>
      <c r="BY566" s="14">
        <f>Таблица1[[#This Row],[угол обхв6]]+Таблица1[[#This Row],[Lдуг 4,мм]]</f>
        <v>15231.24234178862</v>
      </c>
      <c r="BZ566" s="14">
        <f>Таблица1[[#This Row],[Т1]]+Таблица1[[#This Row],[X6, мм]]</f>
        <v>58613.816846738933</v>
      </c>
      <c r="CA566" s="14">
        <f>Таблица1[[#This Row],[Т2]]+Таблица1[[#This Row],[Lдуг 5,мм]]</f>
        <v>20711.774523976768</v>
      </c>
      <c r="CB566" s="14">
        <f>Таблица1[[#This Row],[Т3]]+Таблица1[[#This Row],[Y6, мм]]</f>
        <v>58845.857037358488</v>
      </c>
      <c r="CC566" s="14">
        <f>Таблица1[[#This Row],[Т4]]+Таблица1[[#This Row],[Lдуг 6,мм]]</f>
        <v>21840.250044313831</v>
      </c>
      <c r="CD566" s="14">
        <f>Таблица1[[#This Row],[Т5]]+Таблица1[[#This Row],[Lдуг 1,мм]]</f>
        <v>58893.110866692274</v>
      </c>
      <c r="CE566" s="14">
        <f>Таблица1[[#This Row],[Т6]]+Таблица1[[#This Row],[Lпрям1, мм]]</f>
        <v>22230.544804719349</v>
      </c>
      <c r="CF566" s="15">
        <f>Таблица1[[#This Row],[Т7]]+Таблица1[[#This Row],[Lдуг 2,мм]]</f>
        <v>59074.169575611224</v>
      </c>
      <c r="CG566" s="14">
        <f>Таблица1[[#This Row],[Т8]]+Таблица1[[#This Row],[Lпрям2, мм]]</f>
        <v>25971.15675426061</v>
      </c>
      <c r="CH566" s="14">
        <f>Таблица1[[#This Row],[Т9]]-Таблица1[[#This Row],[Т9]]</f>
        <v>0</v>
      </c>
      <c r="CI566" s="50">
        <f>Таблица1[[#This Row],[Т9]]-Таблица1[[#This Row],[Т8]]</f>
        <v>36843.624770891875</v>
      </c>
      <c r="CJ566" s="54">
        <f>Таблица1[[#This Row],[Т9]]-Таблица1[[#This Row],[Т7]]</f>
        <v>181.05870891895029</v>
      </c>
      <c r="CK566" s="14">
        <f>Таблица1[[#This Row],[Т9]]-Таблица1[[#This Row],[Т6]]</f>
        <v>37233.91953129739</v>
      </c>
      <c r="CL566" s="14">
        <f>Таблица1[[#This Row],[Т9]]-Таблица1[[#This Row],[Т5]]</f>
        <v>228.31253825273598</v>
      </c>
      <c r="CM566" s="14">
        <f>Таблица1[[#This Row],[Т9]]-Таблица1[[#This Row],[Т4]]</f>
        <v>38362.395051634456</v>
      </c>
      <c r="CN566" s="14">
        <f>Таблица1[[#This Row],[Т9]]-Таблица1[[#This Row],[Т3]]</f>
        <v>460.35272887229075</v>
      </c>
      <c r="CO566" s="14">
        <f>Таблица1[[#This Row],[Т9]]-Таблица1[[#This Row],[Т2]]</f>
        <v>43842.9272338226</v>
      </c>
      <c r="CP566" s="14">
        <f>Таблица1[[#This Row],[Т9]]-Таблица1[[#This Row],[Т1]]</f>
        <v>659.94150416636694</v>
      </c>
      <c r="CQ566" s="14">
        <f>Таблица1[[#This Row],[Т9]]-Таблица1[[#This Row],[угол обхв6]]</f>
        <v>45939.027281340721</v>
      </c>
      <c r="CR566" s="14">
        <f>Таблица1[[#This Row],[Т9]]-Таблица1[[#This Row],[угол обхв5]]</f>
        <v>826.1986140272129</v>
      </c>
      <c r="CS566" s="14">
        <f>Таблица1[[#This Row],[Т9]]-Таблица1[[#This Row],[угол обхв4]]</f>
        <v>59074.169575611224</v>
      </c>
      <c r="CT566" s="14">
        <f>Таблица1[[#This Row],[Lкан_прям, мм]]+Таблица1[[#This Row],[Lкан_дуг, мм]]+Таблица1[[#This Row],[Lкан_леб,мм]]</f>
        <v>85045.326329871838</v>
      </c>
      <c r="CU566" s="16">
        <f>Таблица1[[#This Row],[Lкан_леб,мм]]</f>
        <v>58247.970961584011</v>
      </c>
      <c r="CV566" s="14">
        <f>2534431-(Таблица1[[#This Row],[Т23]]+Таблица1[[#This Row],[угол обхв3]])</f>
        <v>2449303.6446317122</v>
      </c>
      <c r="CW566" s="50">
        <f>SUM(X566:AC566,AD566:AI566)-Таблица1[[#This Row],[lподв_min, мм]]</f>
        <v>23056.743419837301</v>
      </c>
      <c r="CX566" s="17">
        <f>CW1005-Таблица1[[#This Row],[Суммарная длина каната]]</f>
        <v>-2425207.6030653943</v>
      </c>
    </row>
    <row r="567" spans="1:102" x14ac:dyDescent="0.25">
      <c r="A567" s="21">
        <v>566</v>
      </c>
      <c r="B567" s="10">
        <v>12.803877551020404</v>
      </c>
      <c r="C567" s="10">
        <v>139.19551020408164</v>
      </c>
      <c r="D567" s="11">
        <v>18074.566699424679</v>
      </c>
      <c r="E567" s="11">
        <v>8968.9936119455779</v>
      </c>
      <c r="F567" s="11">
        <v>17970.918343982223</v>
      </c>
      <c r="G567" s="11">
        <v>9063.7460177940538</v>
      </c>
      <c r="H567" s="11">
        <v>18482.56620942468</v>
      </c>
      <c r="I567" s="11">
        <v>5175.2177994508647</v>
      </c>
      <c r="J567" s="11">
        <v>3793.7758124947131</v>
      </c>
      <c r="K567" s="11">
        <v>25971.15675424533</v>
      </c>
      <c r="L567" s="11">
        <v>826.19861404250355</v>
      </c>
      <c r="M567" s="11">
        <v>58247.970961584011</v>
      </c>
      <c r="N567" s="11">
        <v>10978.070257697858</v>
      </c>
      <c r="O567" s="11">
        <v>13952.987360873582</v>
      </c>
      <c r="P567" s="43">
        <v>13000.72953852765</v>
      </c>
      <c r="Q567" s="11">
        <v>13665.867728280866</v>
      </c>
      <c r="R567" s="11">
        <v>17437.944726808866</v>
      </c>
      <c r="S567" s="11">
        <v>10449.137342798345</v>
      </c>
      <c r="T567" s="11">
        <v>18610.41766981257</v>
      </c>
      <c r="U567" s="11">
        <v>9697.725206933992</v>
      </c>
      <c r="V567" s="11">
        <v>18074.566699424679</v>
      </c>
      <c r="W567" s="11">
        <v>8968.9936119455779</v>
      </c>
      <c r="X567" s="12">
        <v>0</v>
      </c>
      <c r="Y567" s="12">
        <v>148.3379178136048</v>
      </c>
      <c r="Z567" s="12">
        <v>198.39477409341865</v>
      </c>
      <c r="AA567" s="44">
        <v>232.04019061955921</v>
      </c>
      <c r="AB567" s="45">
        <v>47.253829333785674</v>
      </c>
      <c r="AC567" s="12">
        <v>200.1719021821352</v>
      </c>
      <c r="AD567" s="12">
        <v>13135.142294270503</v>
      </c>
      <c r="AE567" s="12">
        <v>2042.9361834739404</v>
      </c>
      <c r="AF567" s="12">
        <v>5480.5321821881516</v>
      </c>
      <c r="AG567" s="44">
        <v>1128.4755203370598</v>
      </c>
      <c r="AH567" s="45">
        <v>390.294760405521</v>
      </c>
      <c r="AI567" s="12">
        <v>3793.7758135701579</v>
      </c>
      <c r="AJ567" s="12">
        <v>-12.751969883571503</v>
      </c>
      <c r="AK567" s="12">
        <v>8.0792473528942494</v>
      </c>
      <c r="AL567" s="12">
        <v>35.939990571042024</v>
      </c>
      <c r="AM567" s="44">
        <v>68.525587629649522</v>
      </c>
      <c r="AN567" s="45">
        <v>61.889693054508818</v>
      </c>
      <c r="AO567" s="12">
        <v>89.999999848974255</v>
      </c>
      <c r="AP567" s="12">
        <v>-1923.14846853428</v>
      </c>
      <c r="AQ567" s="12">
        <v>11035.411652424455</v>
      </c>
      <c r="AR567" s="12">
        <v>13240.200077819853</v>
      </c>
      <c r="AS567" s="44">
        <v>17817.621836166272</v>
      </c>
      <c r="AT567" s="45">
        <v>18250.544484299982</v>
      </c>
      <c r="AU567" s="12">
        <v>18482.566699424679</v>
      </c>
      <c r="AV567" s="12">
        <v>11451.591256964623</v>
      </c>
      <c r="AW567" s="12">
        <v>14356.937808887702</v>
      </c>
      <c r="AX567" s="12">
        <v>13996.197655491678</v>
      </c>
      <c r="AY567" s="44">
        <v>10598.500298814904</v>
      </c>
      <c r="AZ567" s="45">
        <v>9505.4876186505771</v>
      </c>
      <c r="BA567" s="12">
        <v>8968.9936130210226</v>
      </c>
      <c r="BB567" s="12">
        <v>10888.012022716848</v>
      </c>
      <c r="BC567" s="12">
        <v>13058.070933254248</v>
      </c>
      <c r="BD567" s="12">
        <v>17677.415266101067</v>
      </c>
      <c r="BE567" s="44">
        <v>18230.740560455164</v>
      </c>
      <c r="BF567" s="45">
        <v>18434.439884937266</v>
      </c>
      <c r="BG567" s="12">
        <v>18482.566709424678</v>
      </c>
      <c r="BH567" s="12">
        <v>14350.923931588193</v>
      </c>
      <c r="BI567" s="12">
        <v>14069.818176294984</v>
      </c>
      <c r="BJ567" s="12">
        <v>10779.467270009158</v>
      </c>
      <c r="BK567" s="44">
        <v>9548.3622509174311</v>
      </c>
      <c r="BL567" s="45">
        <v>9161.2312002289927</v>
      </c>
      <c r="BM567" s="12">
        <v>5175.2177994508656</v>
      </c>
      <c r="BN567" s="12">
        <v>0</v>
      </c>
      <c r="BO567" s="12">
        <v>20.831217236465754</v>
      </c>
      <c r="BP567" s="12">
        <v>27.860743218147775</v>
      </c>
      <c r="BQ567" s="48">
        <v>32.58559705860749</v>
      </c>
      <c r="BR567" s="49">
        <v>6.6358945751407008</v>
      </c>
      <c r="BS567" s="13">
        <v>28.110306794465444</v>
      </c>
      <c r="BT567" s="12">
        <v>82.029038415988651</v>
      </c>
      <c r="BV567" s="14">
        <f>Таблица1[[#This Row],[Lкан_леб,мм]]</f>
        <v>58247.970961584011</v>
      </c>
      <c r="BW567" s="50">
        <f>Таблица1[[#This Row],[угол обхв4]]+Таблица1[[#This Row],[Lдуг 3,мм]]</f>
        <v>13135.142294270503</v>
      </c>
      <c r="BX567" s="54">
        <f>Таблица1[[#This Row],[угол обхв5]]+Таблица1[[#This Row],[Y5, мм]]</f>
        <v>58396.308879397613</v>
      </c>
      <c r="BY567" s="14">
        <f>Таблица1[[#This Row],[угол обхв6]]+Таблица1[[#This Row],[Lдуг 4,мм]]</f>
        <v>15178.078477744444</v>
      </c>
      <c r="BZ567" s="14">
        <f>Таблица1[[#This Row],[Т1]]+Таблица1[[#This Row],[X6, мм]]</f>
        <v>58594.703653491029</v>
      </c>
      <c r="CA567" s="14">
        <f>Таблица1[[#This Row],[Т2]]+Таблица1[[#This Row],[Lдуг 5,мм]]</f>
        <v>20658.610659932594</v>
      </c>
      <c r="CB567" s="14">
        <f>Таблица1[[#This Row],[Т3]]+Таблица1[[#This Row],[Y6, мм]]</f>
        <v>58826.743844110591</v>
      </c>
      <c r="CC567" s="14">
        <f>Таблица1[[#This Row],[Т4]]+Таблица1[[#This Row],[Lдуг 6,мм]]</f>
        <v>21787.086180269653</v>
      </c>
      <c r="CD567" s="14">
        <f>Таблица1[[#This Row],[Т5]]+Таблица1[[#This Row],[Lдуг 1,мм]]</f>
        <v>58873.997673444377</v>
      </c>
      <c r="CE567" s="14">
        <f>Таблица1[[#This Row],[Т6]]+Таблица1[[#This Row],[Lпрям1, мм]]</f>
        <v>22177.380940675175</v>
      </c>
      <c r="CF567" s="15">
        <f>Таблица1[[#This Row],[Т7]]+Таблица1[[#This Row],[Lдуг 2,мм]]</f>
        <v>59074.169575626511</v>
      </c>
      <c r="CG567" s="14">
        <f>Таблица1[[#This Row],[Т8]]+Таблица1[[#This Row],[Lпрям2, мм]]</f>
        <v>25971.156754245334</v>
      </c>
      <c r="CH567" s="14">
        <f>Таблица1[[#This Row],[Т9]]-Таблица1[[#This Row],[Т9]]</f>
        <v>0</v>
      </c>
      <c r="CI567" s="50">
        <f>Таблица1[[#This Row],[Т9]]-Таблица1[[#This Row],[Т8]]</f>
        <v>36896.788634951336</v>
      </c>
      <c r="CJ567" s="54">
        <f>Таблица1[[#This Row],[Т9]]-Таблица1[[#This Row],[Т7]]</f>
        <v>200.17190218213364</v>
      </c>
      <c r="CK567" s="14">
        <f>Таблица1[[#This Row],[Т9]]-Таблица1[[#This Row],[Т6]]</f>
        <v>37287.083395356858</v>
      </c>
      <c r="CL567" s="14">
        <f>Таблица1[[#This Row],[Т9]]-Таблица1[[#This Row],[Т5]]</f>
        <v>247.42573151591932</v>
      </c>
      <c r="CM567" s="14">
        <f>Таблица1[[#This Row],[Т9]]-Таблица1[[#This Row],[Т4]]</f>
        <v>38415.558915693917</v>
      </c>
      <c r="CN567" s="14">
        <f>Таблица1[[#This Row],[Т9]]-Таблица1[[#This Row],[Т3]]</f>
        <v>479.46592213548138</v>
      </c>
      <c r="CO567" s="14">
        <f>Таблица1[[#This Row],[Т9]]-Таблица1[[#This Row],[Т2]]</f>
        <v>43896.091097882068</v>
      </c>
      <c r="CP567" s="14">
        <f>Таблица1[[#This Row],[Т9]]-Таблица1[[#This Row],[Т1]]</f>
        <v>677.86069622889772</v>
      </c>
      <c r="CQ567" s="14">
        <f>Таблица1[[#This Row],[Т9]]-Таблица1[[#This Row],[угол обхв6]]</f>
        <v>45939.027281356008</v>
      </c>
      <c r="CR567" s="14">
        <f>Таблица1[[#This Row],[Т9]]-Таблица1[[#This Row],[угол обхв5]]</f>
        <v>826.19861404249968</v>
      </c>
      <c r="CS567" s="14">
        <f>Таблица1[[#This Row],[Т9]]-Таблица1[[#This Row],[угол обхв4]]</f>
        <v>59074.169575626511</v>
      </c>
      <c r="CT567" s="14">
        <f>Таблица1[[#This Row],[Lкан_прям, мм]]+Таблица1[[#This Row],[Lкан_дуг, мм]]+Таблица1[[#This Row],[Lкан_леб,мм]]</f>
        <v>85045.326329871838</v>
      </c>
      <c r="CU567" s="16">
        <f>Таблица1[[#This Row],[Lкан_леб,мм]]</f>
        <v>58247.970961584011</v>
      </c>
      <c r="CV567" s="14">
        <f>2534431-(Таблица1[[#This Row],[Т23]]+Таблица1[[#This Row],[угол обхв3]])</f>
        <v>2449303.6446317122</v>
      </c>
      <c r="CW567" s="50">
        <f>SUM(X567:AC567,AD567:AI567)-Таблица1[[#This Row],[lподв_min, мм]]</f>
        <v>23003.579555793127</v>
      </c>
      <c r="CX567" s="17">
        <f>CW1006-Таблица1[[#This Row],[Суммарная длина каната]]</f>
        <v>-2425270.6955387793</v>
      </c>
    </row>
    <row r="568" spans="1:102" x14ac:dyDescent="0.25">
      <c r="A568" s="21">
        <v>567</v>
      </c>
      <c r="B568" s="10">
        <v>12.803877551020404</v>
      </c>
      <c r="C568" s="10">
        <v>141.87959183673468</v>
      </c>
      <c r="D568" s="11">
        <v>18246.686975161003</v>
      </c>
      <c r="E568" s="11">
        <v>9308.1800026315286</v>
      </c>
      <c r="F568" s="11">
        <v>18138.715176128648</v>
      </c>
      <c r="G568" s="11">
        <v>9397.9747163607735</v>
      </c>
      <c r="H568" s="11">
        <v>18654.686485161004</v>
      </c>
      <c r="I568" s="11">
        <v>5461.0236866723817</v>
      </c>
      <c r="J568" s="11">
        <v>3847.1563159591469</v>
      </c>
      <c r="K568" s="11">
        <v>25971.156754230404</v>
      </c>
      <c r="L568" s="11">
        <v>826.19861405742824</v>
      </c>
      <c r="M568" s="11">
        <v>58247.970961584011</v>
      </c>
      <c r="N568" s="11">
        <v>10978.070257697858</v>
      </c>
      <c r="O568" s="11">
        <v>13952.987360873582</v>
      </c>
      <c r="P568" s="43">
        <v>12958.466613378565</v>
      </c>
      <c r="Q568" s="11">
        <v>13762.298928438249</v>
      </c>
      <c r="R568" s="11">
        <v>17541.449879027736</v>
      </c>
      <c r="S568" s="11">
        <v>10756.887577761003</v>
      </c>
      <c r="T568" s="11">
        <v>18747.824355843728</v>
      </c>
      <c r="U568" s="11">
        <v>10061.205450861838</v>
      </c>
      <c r="V568" s="11">
        <v>18246.686975161003</v>
      </c>
      <c r="W568" s="11">
        <v>9308.1800026315286</v>
      </c>
      <c r="X568" s="12">
        <v>0</v>
      </c>
      <c r="Y568" s="12">
        <v>129.97082554091295</v>
      </c>
      <c r="Z568" s="12">
        <v>197.64867311821357</v>
      </c>
      <c r="AA568" s="44">
        <v>232.04019061955799</v>
      </c>
      <c r="AB568" s="45">
        <v>47.253829333786939</v>
      </c>
      <c r="AC568" s="12">
        <v>219.28509544495671</v>
      </c>
      <c r="AD568" s="12">
        <v>13135.142294270503</v>
      </c>
      <c r="AE568" s="12">
        <v>1989.5556800095012</v>
      </c>
      <c r="AF568" s="12">
        <v>5480.5321821881489</v>
      </c>
      <c r="AG568" s="44">
        <v>1128.475520337063</v>
      </c>
      <c r="AH568" s="45">
        <v>390.2947604055156</v>
      </c>
      <c r="AI568" s="12">
        <v>3847.15631701967</v>
      </c>
      <c r="AJ568" s="12">
        <v>-12.751969883571503</v>
      </c>
      <c r="AK568" s="12">
        <v>5.4999413010496667</v>
      </c>
      <c r="AL568" s="12">
        <v>33.255908938388998</v>
      </c>
      <c r="AM568" s="44">
        <v>65.841505996996318</v>
      </c>
      <c r="AN568" s="45">
        <v>59.205611421855444</v>
      </c>
      <c r="AO568" s="12">
        <v>89.999999851069788</v>
      </c>
      <c r="AP568" s="12">
        <v>-1923.14846853428</v>
      </c>
      <c r="AQ568" s="12">
        <v>11017.174908658541</v>
      </c>
      <c r="AR568" s="12">
        <v>13182.205438425797</v>
      </c>
      <c r="AS568" s="44">
        <v>17913.715946380053</v>
      </c>
      <c r="AT568" s="45">
        <v>18397.348259052007</v>
      </c>
      <c r="AU568" s="12">
        <v>18654.686975161007</v>
      </c>
      <c r="AV568" s="12">
        <v>11451.591256964623</v>
      </c>
      <c r="AW568" s="12">
        <v>14359.109049869925</v>
      </c>
      <c r="AX568" s="12">
        <v>14103.480607557285</v>
      </c>
      <c r="AY568" s="44">
        <v>10923.866543795777</v>
      </c>
      <c r="AZ568" s="45">
        <v>9852.3262858461749</v>
      </c>
      <c r="BA568" s="12">
        <v>9308.1800036920522</v>
      </c>
      <c r="BB568" s="12">
        <v>10888.012022716848</v>
      </c>
      <c r="BC568" s="12">
        <v>12997.571264339247</v>
      </c>
      <c r="BD568" s="12">
        <v>17765.188704074968</v>
      </c>
      <c r="BE568" s="44">
        <v>18375.558288491415</v>
      </c>
      <c r="BF568" s="45">
        <v>18597.163071952724</v>
      </c>
      <c r="BG568" s="12">
        <v>18654.686985161003</v>
      </c>
      <c r="BH568" s="12">
        <v>14350.923931588193</v>
      </c>
      <c r="BI568" s="12">
        <v>14168.420617434593</v>
      </c>
      <c r="BJ568" s="12">
        <v>11098.069256880037</v>
      </c>
      <c r="BK568" s="44">
        <v>9894.2264848270643</v>
      </c>
      <c r="BL568" s="45">
        <v>9517.0591676471922</v>
      </c>
      <c r="BM568" s="12">
        <v>5461.0236866723826</v>
      </c>
      <c r="BN568" s="12">
        <v>0</v>
      </c>
      <c r="BO568" s="12">
        <v>18.251911184621171</v>
      </c>
      <c r="BP568" s="12">
        <v>27.755967637339332</v>
      </c>
      <c r="BQ568" s="48">
        <v>32.585597058607327</v>
      </c>
      <c r="BR568" s="49">
        <v>6.6358945751408784</v>
      </c>
      <c r="BS568" s="13">
        <v>30.794388429214344</v>
      </c>
      <c r="BT568" s="12">
        <v>82.029038415988651</v>
      </c>
      <c r="BV568" s="14">
        <f>Таблица1[[#This Row],[Lкан_леб,мм]]</f>
        <v>58247.970961584011</v>
      </c>
      <c r="BW568" s="50">
        <f>Таблица1[[#This Row],[угол обхв4]]+Таблица1[[#This Row],[Lдуг 3,мм]]</f>
        <v>13135.142294270503</v>
      </c>
      <c r="BX568" s="54">
        <f>Таблица1[[#This Row],[угол обхв5]]+Таблица1[[#This Row],[Y5, мм]]</f>
        <v>58377.941787124924</v>
      </c>
      <c r="BY568" s="14">
        <f>Таблица1[[#This Row],[угол обхв6]]+Таблица1[[#This Row],[Lдуг 4,мм]]</f>
        <v>15124.697974280005</v>
      </c>
      <c r="BZ568" s="14">
        <f>Таблица1[[#This Row],[Т1]]+Таблица1[[#This Row],[X6, мм]]</f>
        <v>58575.59046024314</v>
      </c>
      <c r="CA568" s="14">
        <f>Таблица1[[#This Row],[Т2]]+Таблица1[[#This Row],[Lдуг 5,мм]]</f>
        <v>20605.230156468155</v>
      </c>
      <c r="CB568" s="14">
        <f>Таблица1[[#This Row],[Т3]]+Таблица1[[#This Row],[Y6, мм]]</f>
        <v>58807.630650862695</v>
      </c>
      <c r="CC568" s="14">
        <f>Таблица1[[#This Row],[Т4]]+Таблица1[[#This Row],[Lдуг 6,мм]]</f>
        <v>21733.705676805217</v>
      </c>
      <c r="CD568" s="14">
        <f>Таблица1[[#This Row],[Т5]]+Таблица1[[#This Row],[Lдуг 1,мм]]</f>
        <v>58854.884480196481</v>
      </c>
      <c r="CE568" s="14">
        <f>Таблица1[[#This Row],[Т6]]+Таблица1[[#This Row],[Lпрям1, мм]]</f>
        <v>22124.000437210732</v>
      </c>
      <c r="CF568" s="15">
        <f>Таблица1[[#This Row],[Т7]]+Таблица1[[#This Row],[Lдуг 2,мм]]</f>
        <v>59074.169575641434</v>
      </c>
      <c r="CG568" s="14">
        <f>Таблица1[[#This Row],[Т8]]+Таблица1[[#This Row],[Lпрям2, мм]]</f>
        <v>25971.156754230404</v>
      </c>
      <c r="CH568" s="14">
        <f>Таблица1[[#This Row],[Т9]]-Таблица1[[#This Row],[Т9]]</f>
        <v>0</v>
      </c>
      <c r="CI568" s="50">
        <f>Таблица1[[#This Row],[Т9]]-Таблица1[[#This Row],[Т8]]</f>
        <v>36950.169138430705</v>
      </c>
      <c r="CJ568" s="54">
        <f>Таблица1[[#This Row],[Т9]]-Таблица1[[#This Row],[Т7]]</f>
        <v>219.28509544495319</v>
      </c>
      <c r="CK568" s="14">
        <f>Таблица1[[#This Row],[Т9]]-Таблица1[[#This Row],[Т6]]</f>
        <v>37340.463898836213</v>
      </c>
      <c r="CL568" s="14">
        <f>Таблица1[[#This Row],[Т9]]-Таблица1[[#This Row],[Т5]]</f>
        <v>266.53892477873887</v>
      </c>
      <c r="CM568" s="14">
        <f>Таблица1[[#This Row],[Т9]]-Таблица1[[#This Row],[Т4]]</f>
        <v>38468.939419173279</v>
      </c>
      <c r="CN568" s="14">
        <f>Таблица1[[#This Row],[Т9]]-Таблица1[[#This Row],[Т3]]</f>
        <v>498.57911539829365</v>
      </c>
      <c r="CO568" s="14">
        <f>Таблица1[[#This Row],[Т9]]-Таблица1[[#This Row],[Т2]]</f>
        <v>43949.471601361431</v>
      </c>
      <c r="CP568" s="14">
        <f>Таблица1[[#This Row],[Т9]]-Таблица1[[#This Row],[Т1]]</f>
        <v>696.22778851650946</v>
      </c>
      <c r="CQ568" s="14">
        <f>Таблица1[[#This Row],[Т9]]-Таблица1[[#This Row],[угол обхв6]]</f>
        <v>45939.027281370931</v>
      </c>
      <c r="CR568" s="14">
        <f>Таблица1[[#This Row],[Т9]]-Таблица1[[#This Row],[угол обхв5]]</f>
        <v>826.19861405742267</v>
      </c>
      <c r="CS568" s="14">
        <f>Таблица1[[#This Row],[Т9]]-Таблица1[[#This Row],[угол обхв4]]</f>
        <v>59074.169575641434</v>
      </c>
      <c r="CT568" s="14">
        <f>Таблица1[[#This Row],[Lкан_прям, мм]]+Таблица1[[#This Row],[Lкан_дуг, мм]]+Таблица1[[#This Row],[Lкан_леб,мм]]</f>
        <v>85045.326329871838</v>
      </c>
      <c r="CU568" s="16">
        <f>Таблица1[[#This Row],[Lкан_леб,мм]]</f>
        <v>58247.970961584011</v>
      </c>
      <c r="CV568" s="14">
        <f>2534431-(Таблица1[[#This Row],[Т23]]+Таблица1[[#This Row],[угол обхв3]])</f>
        <v>2449303.6446317122</v>
      </c>
      <c r="CW568" s="50">
        <f>SUM(X568:AC568,AD568:AI568)-Таблица1[[#This Row],[lподв_min, мм]]</f>
        <v>22950.199052328684</v>
      </c>
      <c r="CX568" s="17">
        <f>CW1007-Таблица1[[#This Row],[Суммарная длина каната]]</f>
        <v>-2425335.2953001913</v>
      </c>
    </row>
    <row r="569" spans="1:102" x14ac:dyDescent="0.25">
      <c r="A569" s="21">
        <v>568</v>
      </c>
      <c r="B569" s="10">
        <v>12.803877551020404</v>
      </c>
      <c r="C569" s="10">
        <v>144.56367346938774</v>
      </c>
      <c r="D569" s="11">
        <v>18402.734686314197</v>
      </c>
      <c r="E569" s="11">
        <v>9655.0544882743325</v>
      </c>
      <c r="F569" s="11">
        <v>18290.676350252808</v>
      </c>
      <c r="G569" s="11">
        <v>9739.6944866152662</v>
      </c>
      <c r="H569" s="11">
        <v>18810.734196314195</v>
      </c>
      <c r="I569" s="11">
        <v>5754.4050886448822</v>
      </c>
      <c r="J569" s="11">
        <v>3900.6493996294507</v>
      </c>
      <c r="K569" s="11">
        <v>25971.156754215866</v>
      </c>
      <c r="L569" s="11">
        <v>826.19861407197357</v>
      </c>
      <c r="M569" s="11">
        <v>58247.970961584011</v>
      </c>
      <c r="N569" s="11">
        <v>10978.070257697858</v>
      </c>
      <c r="O569" s="11">
        <v>13952.987360873582</v>
      </c>
      <c r="P569" s="43">
        <v>12911.734284010816</v>
      </c>
      <c r="Q569" s="11">
        <v>13856.645208692509</v>
      </c>
      <c r="R569" s="11">
        <v>17630.429864192633</v>
      </c>
      <c r="S569" s="11">
        <v>11069.147222760928</v>
      </c>
      <c r="T569" s="11">
        <v>18868.058905603197</v>
      </c>
      <c r="U569" s="11">
        <v>10430.721537299289</v>
      </c>
      <c r="V569" s="11">
        <v>18402.734686314197</v>
      </c>
      <c r="W569" s="11">
        <v>9655.0544882743325</v>
      </c>
      <c r="X569" s="12">
        <v>0</v>
      </c>
      <c r="Y569" s="12">
        <v>111.11729857637052</v>
      </c>
      <c r="Z569" s="12">
        <v>197.38900683485875</v>
      </c>
      <c r="AA569" s="44">
        <v>232.04019061955938</v>
      </c>
      <c r="AB569" s="45">
        <v>47.253829333787664</v>
      </c>
      <c r="AC569" s="12">
        <v>238.39828870739731</v>
      </c>
      <c r="AD569" s="12">
        <v>13135.142294270503</v>
      </c>
      <c r="AE569" s="12">
        <v>1936.062596339209</v>
      </c>
      <c r="AF569" s="12">
        <v>5480.5321821881507</v>
      </c>
      <c r="AG569" s="44">
        <v>1128.4755203370592</v>
      </c>
      <c r="AH569" s="45">
        <v>390.29476040551532</v>
      </c>
      <c r="AI569" s="12">
        <v>3900.6494006754292</v>
      </c>
      <c r="AJ569" s="12">
        <v>-12.751969883571503</v>
      </c>
      <c r="AK569" s="12">
        <v>2.8523248206467864</v>
      </c>
      <c r="AL569" s="12">
        <v>30.571827305735919</v>
      </c>
      <c r="AM569" s="44">
        <v>63.157424364343434</v>
      </c>
      <c r="AN569" s="45">
        <v>56.521529789202454</v>
      </c>
      <c r="AO569" s="12">
        <v>89.999999853112215</v>
      </c>
      <c r="AP569" s="12">
        <v>-1923.14846853428</v>
      </c>
      <c r="AQ569" s="12">
        <v>10998.373112659367</v>
      </c>
      <c r="AR569" s="12">
        <v>13119.250477776877</v>
      </c>
      <c r="AS569" s="44">
        <v>17994.468081127528</v>
      </c>
      <c r="AT569" s="45">
        <v>18527.748895432727</v>
      </c>
      <c r="AU569" s="12">
        <v>18810.734686314197</v>
      </c>
      <c r="AV569" s="12">
        <v>11451.591256964623</v>
      </c>
      <c r="AW569" s="12">
        <v>14360.481893450906</v>
      </c>
      <c r="AX569" s="12">
        <v>14207.930035186406</v>
      </c>
      <c r="AY569" s="44">
        <v>11253.375821547492</v>
      </c>
      <c r="AZ569" s="45">
        <v>10205.659108231765</v>
      </c>
      <c r="BA569" s="12">
        <v>9655.0544893203114</v>
      </c>
      <c r="BB569" s="12">
        <v>10888.012022716848</v>
      </c>
      <c r="BC569" s="12">
        <v>12932.037138972324</v>
      </c>
      <c r="BD569" s="12">
        <v>17837.946057958692</v>
      </c>
      <c r="BE569" s="44">
        <v>18504.020688668297</v>
      </c>
      <c r="BF569" s="45">
        <v>18743.044696484667</v>
      </c>
      <c r="BG569" s="12">
        <v>18810.734696314194</v>
      </c>
      <c r="BH569" s="12">
        <v>14350.923931588193</v>
      </c>
      <c r="BI569" s="12">
        <v>14264.139741269833</v>
      </c>
      <c r="BJ569" s="12">
        <v>11420.432049254825</v>
      </c>
      <c r="BK569" s="44">
        <v>10246.492938512727</v>
      </c>
      <c r="BL569" s="45">
        <v>9880.1169173418566</v>
      </c>
      <c r="BM569" s="12">
        <v>5754.4050886448822</v>
      </c>
      <c r="BN569" s="12">
        <v>0</v>
      </c>
      <c r="BO569" s="12">
        <v>15.604294704218288</v>
      </c>
      <c r="BP569" s="12">
        <v>27.71950248508913</v>
      </c>
      <c r="BQ569" s="48">
        <v>32.585597058607519</v>
      </c>
      <c r="BR569" s="49">
        <v>6.6358945751409806</v>
      </c>
      <c r="BS569" s="13">
        <v>33.478470063909754</v>
      </c>
      <c r="BT569" s="12">
        <v>82.029038415988651</v>
      </c>
      <c r="BV569" s="14">
        <f>Таблица1[[#This Row],[Lкан_леб,мм]]</f>
        <v>58247.970961584011</v>
      </c>
      <c r="BW569" s="50">
        <f>Таблица1[[#This Row],[угол обхв4]]+Таблица1[[#This Row],[Lдуг 3,мм]]</f>
        <v>13135.142294270503</v>
      </c>
      <c r="BX569" s="54">
        <f>Таблица1[[#This Row],[угол обхв5]]+Таблица1[[#This Row],[Y5, мм]]</f>
        <v>58359.088260160381</v>
      </c>
      <c r="BY569" s="14">
        <f>Таблица1[[#This Row],[угол обхв6]]+Таблица1[[#This Row],[Lдуг 4,мм]]</f>
        <v>15071.204890609712</v>
      </c>
      <c r="BZ569" s="14">
        <f>Таблица1[[#This Row],[Т1]]+Таблица1[[#This Row],[X6, мм]]</f>
        <v>58556.477266995236</v>
      </c>
      <c r="CA569" s="14">
        <f>Таблица1[[#This Row],[Т2]]+Таблица1[[#This Row],[Lдуг 5,мм]]</f>
        <v>20551.737072797863</v>
      </c>
      <c r="CB569" s="14">
        <f>Таблица1[[#This Row],[Т3]]+Таблица1[[#This Row],[Y6, мм]]</f>
        <v>58788.517457614798</v>
      </c>
      <c r="CC569" s="14">
        <f>Таблица1[[#This Row],[Т4]]+Таблица1[[#This Row],[Lдуг 6,мм]]</f>
        <v>21680.212593134922</v>
      </c>
      <c r="CD569" s="14">
        <f>Таблица1[[#This Row],[Т5]]+Таблица1[[#This Row],[Lдуг 1,мм]]</f>
        <v>58835.771286948584</v>
      </c>
      <c r="CE569" s="14">
        <f>Таблица1[[#This Row],[Т6]]+Таблица1[[#This Row],[Lпрям1, мм]]</f>
        <v>22070.507353540437</v>
      </c>
      <c r="CF569" s="15">
        <f>Таблица1[[#This Row],[Т7]]+Таблица1[[#This Row],[Lдуг 2,мм]]</f>
        <v>59074.169575655978</v>
      </c>
      <c r="CG569" s="14">
        <f>Таблица1[[#This Row],[Т8]]+Таблица1[[#This Row],[Lпрям2, мм]]</f>
        <v>25971.156754215866</v>
      </c>
      <c r="CH569" s="14">
        <f>Таблица1[[#This Row],[Т9]]-Таблица1[[#This Row],[Т9]]</f>
        <v>0</v>
      </c>
      <c r="CI569" s="50">
        <f>Таблица1[[#This Row],[Т9]]-Таблица1[[#This Row],[Т8]]</f>
        <v>37003.662222115541</v>
      </c>
      <c r="CJ569" s="54">
        <f>Таблица1[[#This Row],[Т9]]-Таблица1[[#This Row],[Т7]]</f>
        <v>238.39828870739439</v>
      </c>
      <c r="CK569" s="14">
        <f>Таблица1[[#This Row],[Т9]]-Таблица1[[#This Row],[Т6]]</f>
        <v>37393.956982521056</v>
      </c>
      <c r="CL569" s="14">
        <f>Таблица1[[#This Row],[Т9]]-Таблица1[[#This Row],[Т5]]</f>
        <v>285.65211804118007</v>
      </c>
      <c r="CM569" s="14">
        <f>Таблица1[[#This Row],[Т9]]-Таблица1[[#This Row],[Т4]]</f>
        <v>38522.432502858115</v>
      </c>
      <c r="CN569" s="14">
        <f>Таблица1[[#This Row],[Т9]]-Таблица1[[#This Row],[Т3]]</f>
        <v>517.69230866074213</v>
      </c>
      <c r="CO569" s="14">
        <f>Таблица1[[#This Row],[Т9]]-Таблица1[[#This Row],[Т2]]</f>
        <v>44002.964685046267</v>
      </c>
      <c r="CP569" s="14">
        <f>Таблица1[[#This Row],[Т9]]-Таблица1[[#This Row],[Т1]]</f>
        <v>715.08131549559766</v>
      </c>
      <c r="CQ569" s="14">
        <f>Таблица1[[#This Row],[Т9]]-Таблица1[[#This Row],[угол обхв6]]</f>
        <v>45939.027281385475</v>
      </c>
      <c r="CR569" s="14">
        <f>Таблица1[[#This Row],[Т9]]-Таблица1[[#This Row],[угол обхв5]]</f>
        <v>826.19861407196731</v>
      </c>
      <c r="CS569" s="14">
        <f>Таблица1[[#This Row],[Т9]]-Таблица1[[#This Row],[угол обхв4]]</f>
        <v>59074.169575655978</v>
      </c>
      <c r="CT569" s="14">
        <f>Таблица1[[#This Row],[Lкан_прям, мм]]+Таблица1[[#This Row],[Lкан_дуг, мм]]+Таблица1[[#This Row],[Lкан_леб,мм]]</f>
        <v>85045.326329871852</v>
      </c>
      <c r="CU569" s="16">
        <f>Таблица1[[#This Row],[Lкан_леб,мм]]</f>
        <v>58247.970961584011</v>
      </c>
      <c r="CV569" s="14">
        <f>2534431-(Таблица1[[#This Row],[Т23]]+Таблица1[[#This Row],[угол обхв3]])</f>
        <v>2449303.6446317122</v>
      </c>
      <c r="CW569" s="50">
        <f>SUM(X569:AC569,AD569:AI569)-Таблица1[[#This Row],[lподв_min, мм]]</f>
        <v>22896.705968658385</v>
      </c>
      <c r="CX569" s="17">
        <f>CW1008-Таблица1[[#This Row],[Суммарная длина каната]]</f>
        <v>-2425401.3818397732</v>
      </c>
    </row>
    <row r="570" spans="1:102" x14ac:dyDescent="0.25">
      <c r="A570" s="21">
        <v>569</v>
      </c>
      <c r="B570" s="10">
        <v>12.803877551020404</v>
      </c>
      <c r="C570" s="10">
        <v>147.2477551020408</v>
      </c>
      <c r="D570" s="11">
        <v>18542.367440454829</v>
      </c>
      <c r="E570" s="11">
        <v>10008.855973456648</v>
      </c>
      <c r="F570" s="11">
        <v>18426.468440409506</v>
      </c>
      <c r="G570" s="11">
        <v>10088.155543370327</v>
      </c>
      <c r="H570" s="11">
        <v>18950.366950454827</v>
      </c>
      <c r="I570" s="11">
        <v>6054.7136910828431</v>
      </c>
      <c r="J570" s="11">
        <v>3954.1422823738044</v>
      </c>
      <c r="K570" s="11">
        <v>25971.156754201715</v>
      </c>
      <c r="L570" s="11">
        <v>826.19861408612098</v>
      </c>
      <c r="M570" s="11">
        <v>58247.970961584011</v>
      </c>
      <c r="N570" s="11">
        <v>10978.070257697858</v>
      </c>
      <c r="O570" s="11">
        <v>13952.987360873582</v>
      </c>
      <c r="P570" s="43">
        <v>12860.635088267907</v>
      </c>
      <c r="Q570" s="11">
        <v>13948.699558944838</v>
      </c>
      <c r="R570" s="11">
        <v>17704.689446672932</v>
      </c>
      <c r="S570" s="11">
        <v>11385.231132609682</v>
      </c>
      <c r="T570" s="11">
        <v>18970.85750618856</v>
      </c>
      <c r="U570" s="11">
        <v>10805.462691710707</v>
      </c>
      <c r="V570" s="11">
        <v>18542.367440454829</v>
      </c>
      <c r="W570" s="11">
        <v>10008.855973456648</v>
      </c>
      <c r="X570" s="12">
        <v>0</v>
      </c>
      <c r="Y570" s="12">
        <v>91.735329974046422</v>
      </c>
      <c r="Z570" s="12">
        <v>197.6577821892858</v>
      </c>
      <c r="AA570" s="44">
        <v>232.04019061955907</v>
      </c>
      <c r="AB570" s="45">
        <v>47.253829333786214</v>
      </c>
      <c r="AC570" s="12">
        <v>257.51148196944348</v>
      </c>
      <c r="AD570" s="12">
        <v>13135.142294270503</v>
      </c>
      <c r="AE570" s="12">
        <v>1882.5697135948556</v>
      </c>
      <c r="AF570" s="12">
        <v>5480.5321821881471</v>
      </c>
      <c r="AG570" s="44">
        <v>1128.4755203370605</v>
      </c>
      <c r="AH570" s="45">
        <v>390.29476040551799</v>
      </c>
      <c r="AI570" s="12">
        <v>3954.142283405632</v>
      </c>
      <c r="AJ570" s="12">
        <v>-12.751969883571503</v>
      </c>
      <c r="AK570" s="12">
        <v>0.13049884131284872</v>
      </c>
      <c r="AL570" s="12">
        <v>27.887745673082875</v>
      </c>
      <c r="AM570" s="44">
        <v>60.473342731690344</v>
      </c>
      <c r="AN570" s="45">
        <v>53.83744815654957</v>
      </c>
      <c r="AO570" s="12">
        <v>89.999999855099347</v>
      </c>
      <c r="AP570" s="12">
        <v>-1923.14846853428</v>
      </c>
      <c r="AQ570" s="12">
        <v>10978.999531750391</v>
      </c>
      <c r="AR570" s="12">
        <v>13051.473328638784</v>
      </c>
      <c r="AS570" s="44">
        <v>18059.70105793422</v>
      </c>
      <c r="AT570" s="45">
        <v>18641.460274598354</v>
      </c>
      <c r="AU570" s="12">
        <v>18950.367440454829</v>
      </c>
      <c r="AV570" s="12">
        <v>11451.591256964623</v>
      </c>
      <c r="AW570" s="12">
        <v>14360.986302599826</v>
      </c>
      <c r="AX570" s="12">
        <v>14309.316760437152</v>
      </c>
      <c r="AY570" s="44">
        <v>11586.305138561884</v>
      </c>
      <c r="AZ570" s="45">
        <v>10564.710819816202</v>
      </c>
      <c r="BA570" s="12">
        <v>10008.855974488475</v>
      </c>
      <c r="BB570" s="12">
        <v>10888.012022716848</v>
      </c>
      <c r="BC570" s="12">
        <v>12861.56436232044</v>
      </c>
      <c r="BD570" s="12">
        <v>17895.52768704381</v>
      </c>
      <c r="BE570" s="44">
        <v>18615.845894927275</v>
      </c>
      <c r="BF570" s="45">
        <v>18871.764672045036</v>
      </c>
      <c r="BG570" s="12">
        <v>18950.367450454825</v>
      </c>
      <c r="BH570" s="12">
        <v>14350.923931588193</v>
      </c>
      <c r="BI570" s="12">
        <v>14356.698500671082</v>
      </c>
      <c r="BJ570" s="12">
        <v>11745.848334101996</v>
      </c>
      <c r="BK570" s="44">
        <v>10604.388685758506</v>
      </c>
      <c r="BL570" s="45">
        <v>10249.607845351151</v>
      </c>
      <c r="BM570" s="12">
        <v>6054.713691082844</v>
      </c>
      <c r="BN570" s="12">
        <v>0</v>
      </c>
      <c r="BO570" s="12">
        <v>12.882468724884351</v>
      </c>
      <c r="BP570" s="12">
        <v>27.757246831770026</v>
      </c>
      <c r="BQ570" s="48">
        <v>32.585597058607476</v>
      </c>
      <c r="BR570" s="49">
        <v>6.6358945751407772</v>
      </c>
      <c r="BS570" s="13">
        <v>36.162551698549777</v>
      </c>
      <c r="BT570" s="12">
        <v>82.029038415988651</v>
      </c>
      <c r="BV570" s="14">
        <f>Таблица1[[#This Row],[Lкан_леб,мм]]</f>
        <v>58247.970961584011</v>
      </c>
      <c r="BW570" s="50">
        <f>Таблица1[[#This Row],[угол обхв4]]+Таблица1[[#This Row],[Lдуг 3,мм]]</f>
        <v>13135.142294270503</v>
      </c>
      <c r="BX570" s="54">
        <f>Таблица1[[#This Row],[угол обхв5]]+Таблица1[[#This Row],[Y5, мм]]</f>
        <v>58339.706291558061</v>
      </c>
      <c r="BY570" s="14">
        <f>Таблица1[[#This Row],[угол обхв6]]+Таблица1[[#This Row],[Lдуг 4,мм]]</f>
        <v>15017.712007865359</v>
      </c>
      <c r="BZ570" s="14">
        <f>Таблица1[[#This Row],[Т1]]+Таблица1[[#This Row],[X6, мм]]</f>
        <v>58537.364073747347</v>
      </c>
      <c r="CA570" s="14">
        <f>Таблица1[[#This Row],[Т2]]+Таблица1[[#This Row],[Lдуг 5,мм]]</f>
        <v>20498.244190053505</v>
      </c>
      <c r="CB570" s="14">
        <f>Таблица1[[#This Row],[Т3]]+Таблица1[[#This Row],[Y6, мм]]</f>
        <v>58769.404264366909</v>
      </c>
      <c r="CC570" s="14">
        <f>Таблица1[[#This Row],[Т4]]+Таблица1[[#This Row],[Lдуг 6,мм]]</f>
        <v>21626.719710390564</v>
      </c>
      <c r="CD570" s="14">
        <f>Таблица1[[#This Row],[Т5]]+Таблица1[[#This Row],[Lдуг 1,мм]]</f>
        <v>58816.658093700695</v>
      </c>
      <c r="CE570" s="14">
        <f>Таблица1[[#This Row],[Т6]]+Таблица1[[#This Row],[Lпрям1, мм]]</f>
        <v>22017.014470796083</v>
      </c>
      <c r="CF570" s="15">
        <f>Таблица1[[#This Row],[Т7]]+Таблица1[[#This Row],[Lдуг 2,мм]]</f>
        <v>59074.169575670137</v>
      </c>
      <c r="CG570" s="14">
        <f>Таблица1[[#This Row],[Т8]]+Таблица1[[#This Row],[Lпрям2, мм]]</f>
        <v>25971.156754201715</v>
      </c>
      <c r="CH570" s="14">
        <f>Таблица1[[#This Row],[Т9]]-Таблица1[[#This Row],[Т9]]</f>
        <v>0</v>
      </c>
      <c r="CI570" s="50">
        <f>Таблица1[[#This Row],[Т9]]-Таблица1[[#This Row],[Т8]]</f>
        <v>37057.155104874051</v>
      </c>
      <c r="CJ570" s="54">
        <f>Таблица1[[#This Row],[Т9]]-Таблица1[[#This Row],[Т7]]</f>
        <v>257.51148196944268</v>
      </c>
      <c r="CK570" s="14">
        <f>Таблица1[[#This Row],[Т9]]-Таблица1[[#This Row],[Т6]]</f>
        <v>37447.449865279574</v>
      </c>
      <c r="CL570" s="14">
        <f>Таблица1[[#This Row],[Т9]]-Таблица1[[#This Row],[Т5]]</f>
        <v>304.76531130322837</v>
      </c>
      <c r="CM570" s="14">
        <f>Таблица1[[#This Row],[Т9]]-Таблица1[[#This Row],[Т4]]</f>
        <v>38575.925385616632</v>
      </c>
      <c r="CN570" s="14">
        <f>Таблица1[[#This Row],[Т9]]-Таблица1[[#This Row],[Т3]]</f>
        <v>536.80550192279043</v>
      </c>
      <c r="CO570" s="14">
        <f>Таблица1[[#This Row],[Т9]]-Таблица1[[#This Row],[Т2]]</f>
        <v>44056.457567804777</v>
      </c>
      <c r="CP570" s="14">
        <f>Таблица1[[#This Row],[Т9]]-Таблица1[[#This Row],[Т1]]</f>
        <v>734.46328411207651</v>
      </c>
      <c r="CQ570" s="14">
        <f>Таблица1[[#This Row],[Т9]]-Таблица1[[#This Row],[угол обхв6]]</f>
        <v>45939.027281399634</v>
      </c>
      <c r="CR570" s="14">
        <f>Таблица1[[#This Row],[Т9]]-Таблица1[[#This Row],[угол обхв5]]</f>
        <v>826.19861408612633</v>
      </c>
      <c r="CS570" s="14">
        <f>Таблица1[[#This Row],[Т9]]-Таблица1[[#This Row],[угол обхв4]]</f>
        <v>59074.169575670137</v>
      </c>
      <c r="CT570" s="14">
        <f>Таблица1[[#This Row],[Lкан_прям, мм]]+Таблица1[[#This Row],[Lкан_дуг, мм]]+Таблица1[[#This Row],[Lкан_леб,мм]]</f>
        <v>85045.326329871852</v>
      </c>
      <c r="CU570" s="16">
        <f>Таблица1[[#This Row],[Lкан_леб,мм]]</f>
        <v>58247.970961584011</v>
      </c>
      <c r="CV570" s="14">
        <f>2534431-(Таблица1[[#This Row],[Т23]]+Таблица1[[#This Row],[угол обхв3]])</f>
        <v>2449303.6446317122</v>
      </c>
      <c r="CW570" s="50">
        <f>SUM(X570:AC570,AD570:AI570)-Таблица1[[#This Row],[lподв_min, мм]]</f>
        <v>22843.213085914038</v>
      </c>
      <c r="CX570" s="17">
        <f>CW1009-Таблица1[[#This Row],[Суммарная длина каната]]</f>
        <v>-2425468.933268181</v>
      </c>
    </row>
    <row r="571" spans="1:102" x14ac:dyDescent="0.25">
      <c r="A571" s="21">
        <v>570</v>
      </c>
      <c r="B571" s="10">
        <v>12.803877551020404</v>
      </c>
      <c r="C571" s="10">
        <v>149.93183673469386</v>
      </c>
      <c r="D571" s="11">
        <v>18665.278862067596</v>
      </c>
      <c r="E571" s="11">
        <v>10368.808163869819</v>
      </c>
      <c r="F571" s="11">
        <v>18545.793498084782</v>
      </c>
      <c r="G571" s="11">
        <v>10442.593310030103</v>
      </c>
      <c r="H571" s="11">
        <v>19073.278372067598</v>
      </c>
      <c r="I571" s="11">
        <v>6361.2957336578656</v>
      </c>
      <c r="J571" s="11">
        <v>4007.5124302119525</v>
      </c>
      <c r="K571" s="11">
        <v>25971.156754187967</v>
      </c>
      <c r="L571" s="11">
        <v>826.19861409986845</v>
      </c>
      <c r="M571" s="11">
        <v>58247.970961584011</v>
      </c>
      <c r="N571" s="11">
        <v>10978.070257697858</v>
      </c>
      <c r="O571" s="11">
        <v>13952.987360873582</v>
      </c>
      <c r="P571" s="43">
        <v>12805.281145562822</v>
      </c>
      <c r="Q571" s="11">
        <v>14038.259997939702</v>
      </c>
      <c r="R571" s="11">
        <v>17764.065689642055</v>
      </c>
      <c r="S571" s="11">
        <v>11704.445771099672</v>
      </c>
      <c r="T571" s="11">
        <v>19055.994601823746</v>
      </c>
      <c r="U571" s="11">
        <v>11184.606674966035</v>
      </c>
      <c r="V571" s="11">
        <v>18665.278862067596</v>
      </c>
      <c r="W571" s="11">
        <v>10368.808163869819</v>
      </c>
      <c r="X571" s="12">
        <v>0</v>
      </c>
      <c r="Y571" s="12">
        <v>71.779235832072118</v>
      </c>
      <c r="Z571" s="12">
        <v>198.50068308336282</v>
      </c>
      <c r="AA571" s="44">
        <v>232.04019061955952</v>
      </c>
      <c r="AB571" s="45">
        <v>47.253829333789199</v>
      </c>
      <c r="AC571" s="12">
        <v>276.62467523108472</v>
      </c>
      <c r="AD571" s="12">
        <v>13135.142294270503</v>
      </c>
      <c r="AE571" s="12">
        <v>1829.1995657566936</v>
      </c>
      <c r="AF571" s="12">
        <v>5480.5321821881535</v>
      </c>
      <c r="AG571" s="44">
        <v>1128.475520337061</v>
      </c>
      <c r="AH571" s="45">
        <v>390.29476040551219</v>
      </c>
      <c r="AI571" s="12">
        <v>4007.5124312300404</v>
      </c>
      <c r="AJ571" s="12">
        <v>-12.751969883571503</v>
      </c>
      <c r="AK571" s="12">
        <v>-2.67195206530694</v>
      </c>
      <c r="AL571" s="12">
        <v>25.203664040429796</v>
      </c>
      <c r="AM571" s="44">
        <v>57.789261099037326</v>
      </c>
      <c r="AN571" s="45">
        <v>51.153366523896132</v>
      </c>
      <c r="AO571" s="12">
        <v>89.999999857029067</v>
      </c>
      <c r="AP571" s="12">
        <v>-1923.14846853428</v>
      </c>
      <c r="AQ571" s="12">
        <v>10959.050334134414</v>
      </c>
      <c r="AR571" s="12">
        <v>12979.022704392708</v>
      </c>
      <c r="AS571" s="44">
        <v>18109.271745720271</v>
      </c>
      <c r="AT571" s="45">
        <v>18738.232896475642</v>
      </c>
      <c r="AU571" s="12">
        <v>19073.2788620676</v>
      </c>
      <c r="AV571" s="12">
        <v>11451.591256964623</v>
      </c>
      <c r="AW571" s="12">
        <v>14360.543789491314</v>
      </c>
      <c r="AX571" s="12">
        <v>14407.418325402812</v>
      </c>
      <c r="AY571" s="44">
        <v>11921.923997244092</v>
      </c>
      <c r="AZ571" s="45">
        <v>10928.693606494991</v>
      </c>
      <c r="BA571" s="12">
        <v>10368.808164887907</v>
      </c>
      <c r="BB571" s="12">
        <v>10888.012022716848</v>
      </c>
      <c r="BC571" s="12">
        <v>12786.261221999377</v>
      </c>
      <c r="BD571" s="12">
        <v>17937.807248471945</v>
      </c>
      <c r="BE571" s="44">
        <v>18710.78854574553</v>
      </c>
      <c r="BF571" s="45">
        <v>18983.040567415701</v>
      </c>
      <c r="BG571" s="12">
        <v>19073.278872067596</v>
      </c>
      <c r="BH571" s="12">
        <v>14350.923931588193</v>
      </c>
      <c r="BI571" s="12">
        <v>14445.816426557434</v>
      </c>
      <c r="BJ571" s="12">
        <v>12073.604098562782</v>
      </c>
      <c r="BK571" s="44">
        <v>10967.128448821617</v>
      </c>
      <c r="BL571" s="45">
        <v>10624.721232340862</v>
      </c>
      <c r="BM571" s="12">
        <v>6361.2957336578665</v>
      </c>
      <c r="BN571" s="12">
        <v>0</v>
      </c>
      <c r="BO571" s="12">
        <v>10.080017818264563</v>
      </c>
      <c r="BP571" s="12">
        <v>27.875616105736736</v>
      </c>
      <c r="BQ571" s="48">
        <v>32.585597058607533</v>
      </c>
      <c r="BR571" s="49">
        <v>6.6358945751411964</v>
      </c>
      <c r="BS571" s="13">
        <v>38.846633333132935</v>
      </c>
      <c r="BT571" s="12">
        <v>82.029038415988651</v>
      </c>
      <c r="BV571" s="14">
        <f>Таблица1[[#This Row],[Lкан_леб,мм]]</f>
        <v>58247.970961584011</v>
      </c>
      <c r="BW571" s="50">
        <f>Таблица1[[#This Row],[угол обхв4]]+Таблица1[[#This Row],[Lдуг 3,мм]]</f>
        <v>13135.142294270503</v>
      </c>
      <c r="BX571" s="54">
        <f>Таблица1[[#This Row],[угол обхв5]]+Таблица1[[#This Row],[Y5, мм]]</f>
        <v>58319.750197416084</v>
      </c>
      <c r="BY571" s="14">
        <f>Таблица1[[#This Row],[угол обхв6]]+Таблица1[[#This Row],[Lдуг 4,мм]]</f>
        <v>14964.341860027196</v>
      </c>
      <c r="BZ571" s="14">
        <f>Таблица1[[#This Row],[Т1]]+Таблица1[[#This Row],[X6, мм]]</f>
        <v>58518.25088049945</v>
      </c>
      <c r="CA571" s="14">
        <f>Таблица1[[#This Row],[Т2]]+Таблица1[[#This Row],[Lдуг 5,мм]]</f>
        <v>20444.87404221535</v>
      </c>
      <c r="CB571" s="14">
        <f>Таблица1[[#This Row],[Т3]]+Таблица1[[#This Row],[Y6, мм]]</f>
        <v>58750.291071119012</v>
      </c>
      <c r="CC571" s="14">
        <f>Таблица1[[#This Row],[Т4]]+Таблица1[[#This Row],[Lдуг 6,мм]]</f>
        <v>21573.349562552412</v>
      </c>
      <c r="CD571" s="14">
        <f>Таблица1[[#This Row],[Т5]]+Таблица1[[#This Row],[Lдуг 1,мм]]</f>
        <v>58797.544900452798</v>
      </c>
      <c r="CE571" s="14">
        <f>Таблица1[[#This Row],[Т6]]+Таблица1[[#This Row],[Lпрям1, мм]]</f>
        <v>21963.644322957924</v>
      </c>
      <c r="CF571" s="15">
        <f>Таблица1[[#This Row],[Т7]]+Таблица1[[#This Row],[Lдуг 2,мм]]</f>
        <v>59074.169575683882</v>
      </c>
      <c r="CG571" s="14">
        <f>Таблица1[[#This Row],[Т8]]+Таблица1[[#This Row],[Lпрям2, мм]]</f>
        <v>25971.156754187963</v>
      </c>
      <c r="CH571" s="14">
        <f>Таблица1[[#This Row],[Т9]]-Таблица1[[#This Row],[Т9]]</f>
        <v>0</v>
      </c>
      <c r="CI571" s="50">
        <f>Таблица1[[#This Row],[Т9]]-Таблица1[[#This Row],[Т8]]</f>
        <v>37110.525252725958</v>
      </c>
      <c r="CJ571" s="54">
        <f>Таблица1[[#This Row],[Т9]]-Таблица1[[#This Row],[Т7]]</f>
        <v>276.62467523108353</v>
      </c>
      <c r="CK571" s="14">
        <f>Таблица1[[#This Row],[Т9]]-Таблица1[[#This Row],[Т6]]</f>
        <v>37500.820013131466</v>
      </c>
      <c r="CL571" s="14">
        <f>Таблица1[[#This Row],[Т9]]-Таблица1[[#This Row],[Т5]]</f>
        <v>323.87850456486922</v>
      </c>
      <c r="CM571" s="14">
        <f>Таблица1[[#This Row],[Т9]]-Таблица1[[#This Row],[Т4]]</f>
        <v>38629.295533468532</v>
      </c>
      <c r="CN571" s="14">
        <f>Таблица1[[#This Row],[Т9]]-Таблица1[[#This Row],[Т3]]</f>
        <v>555.91869518443127</v>
      </c>
      <c r="CO571" s="14">
        <f>Таблица1[[#This Row],[Т9]]-Таблица1[[#This Row],[Т2]]</f>
        <v>44109.827715656684</v>
      </c>
      <c r="CP571" s="14">
        <f>Таблица1[[#This Row],[Т9]]-Таблица1[[#This Row],[Т1]]</f>
        <v>754.41937826779758</v>
      </c>
      <c r="CQ571" s="14">
        <f>Таблица1[[#This Row],[Т9]]-Таблица1[[#This Row],[угол обхв6]]</f>
        <v>45939.027281413379</v>
      </c>
      <c r="CR571" s="14">
        <f>Таблица1[[#This Row],[Т9]]-Таблица1[[#This Row],[угол обхв5]]</f>
        <v>826.19861409987061</v>
      </c>
      <c r="CS571" s="14">
        <f>Таблица1[[#This Row],[Т9]]-Таблица1[[#This Row],[угол обхв4]]</f>
        <v>59074.169575683882</v>
      </c>
      <c r="CT571" s="14">
        <f>Таблица1[[#This Row],[Lкан_прям, мм]]+Таблица1[[#This Row],[Lкан_дуг, мм]]+Таблица1[[#This Row],[Lкан_леб,мм]]</f>
        <v>85045.326329871838</v>
      </c>
      <c r="CU571" s="16">
        <f>Таблица1[[#This Row],[Lкан_леб,мм]]</f>
        <v>58247.970961584011</v>
      </c>
      <c r="CV571" s="14">
        <f>2534431-(Таблица1[[#This Row],[Т23]]+Таблица1[[#This Row],[угол обхв3]])</f>
        <v>2449303.6446317122</v>
      </c>
      <c r="CW571" s="50">
        <f>SUM(X571:AC571,AD571:AI571)-Таблица1[[#This Row],[lподв_min, мм]]</f>
        <v>22789.842938075883</v>
      </c>
      <c r="CX571" s="17">
        <f>CW1010-Таблица1[[#This Row],[Суммарная длина каната]]</f>
        <v>-2425537.9262861041</v>
      </c>
    </row>
    <row r="572" spans="1:102" x14ac:dyDescent="0.25">
      <c r="A572" s="21">
        <v>571</v>
      </c>
      <c r="B572" s="10">
        <v>12.803877551020404</v>
      </c>
      <c r="C572" s="10">
        <v>152.61591836734689</v>
      </c>
      <c r="D572" s="11">
        <v>18771.199264785802</v>
      </c>
      <c r="E572" s="11">
        <v>10734.121269621752</v>
      </c>
      <c r="F572" s="11">
        <v>18648.389705940281</v>
      </c>
      <c r="G572" s="11">
        <v>10802.230096187539</v>
      </c>
      <c r="H572" s="11">
        <v>19179.198774785804</v>
      </c>
      <c r="I572" s="11">
        <v>6673.4948593876352</v>
      </c>
      <c r="J572" s="11">
        <v>4060.626410234117</v>
      </c>
      <c r="K572" s="11">
        <v>25971.156754174648</v>
      </c>
      <c r="L572" s="11">
        <v>826.19861411318539</v>
      </c>
      <c r="M572" s="11">
        <v>58247.970961584011</v>
      </c>
      <c r="N572" s="11">
        <v>10978.070257697858</v>
      </c>
      <c r="O572" s="11">
        <v>13952.987360873582</v>
      </c>
      <c r="P572" s="43">
        <v>12745.793910870972</v>
      </c>
      <c r="Q572" s="11">
        <v>14125.130016442452</v>
      </c>
      <c r="R572" s="11">
        <v>17808.42831258558</v>
      </c>
      <c r="S572" s="11">
        <v>12026.090732728166</v>
      </c>
      <c r="T572" s="11">
        <v>19123.283388762662</v>
      </c>
      <c r="U572" s="11">
        <v>11567.321587458613</v>
      </c>
      <c r="V572" s="11">
        <v>18771.199264785802</v>
      </c>
      <c r="W572" s="11">
        <v>10734.121269621752</v>
      </c>
      <c r="X572" s="12">
        <v>0</v>
      </c>
      <c r="Y572" s="12">
        <v>51.199498705106258</v>
      </c>
      <c r="Z572" s="12">
        <v>199.96722696243171</v>
      </c>
      <c r="AA572" s="44">
        <v>232.04019061955972</v>
      </c>
      <c r="AB572" s="45">
        <v>47.253829333789255</v>
      </c>
      <c r="AC572" s="12">
        <v>295.7378684922985</v>
      </c>
      <c r="AD572" s="12">
        <v>13135.142294270503</v>
      </c>
      <c r="AE572" s="12">
        <v>1776.0855857345393</v>
      </c>
      <c r="AF572" s="12">
        <v>5480.5321821881489</v>
      </c>
      <c r="AG572" s="44">
        <v>1128.4755203370596</v>
      </c>
      <c r="AH572" s="45">
        <v>390.29476040551168</v>
      </c>
      <c r="AI572" s="12">
        <v>4060.6264112388872</v>
      </c>
      <c r="AJ572" s="12">
        <v>-12.751969883571503</v>
      </c>
      <c r="AK572" s="12">
        <v>-5.5619816752673064</v>
      </c>
      <c r="AL572" s="12">
        <v>22.519582407776756</v>
      </c>
      <c r="AM572" s="44">
        <v>55.105179466384321</v>
      </c>
      <c r="AN572" s="45">
        <v>48.46928489124312</v>
      </c>
      <c r="AO572" s="12">
        <v>89.999999858899173</v>
      </c>
      <c r="AP572" s="12">
        <v>-1923.14846853428</v>
      </c>
      <c r="AQ572" s="12">
        <v>10938.5258776093</v>
      </c>
      <c r="AR572" s="12">
        <v>12902.057572735557</v>
      </c>
      <c r="AS572" s="44">
        <v>18143.07137885179</v>
      </c>
      <c r="AT572" s="45">
        <v>18817.854427202943</v>
      </c>
      <c r="AU572" s="12">
        <v>19179.199264785802</v>
      </c>
      <c r="AV572" s="12">
        <v>11451.591256964623</v>
      </c>
      <c r="AW572" s="12">
        <v>14359.066468934328</v>
      </c>
      <c r="AX572" s="12">
        <v>14502.01948031836</v>
      </c>
      <c r="AY572" s="44">
        <v>12259.495998735487</v>
      </c>
      <c r="AZ572" s="45">
        <v>11296.808834634368</v>
      </c>
      <c r="BA572" s="12">
        <v>10734.121270626523</v>
      </c>
      <c r="BB572" s="12">
        <v>10888.012022716848</v>
      </c>
      <c r="BC572" s="12">
        <v>12706.249530782414</v>
      </c>
      <c r="BD572" s="12">
        <v>17964.691974450165</v>
      </c>
      <c r="BE572" s="44">
        <v>18788.640322496452</v>
      </c>
      <c r="BF572" s="45">
        <v>19076.628226345521</v>
      </c>
      <c r="BG572" s="12">
        <v>19179.199274785802</v>
      </c>
      <c r="BH572" s="12">
        <v>14350.923931588193</v>
      </c>
      <c r="BI572" s="12">
        <v>14531.209124503197</v>
      </c>
      <c r="BJ572" s="12">
        <v>12402.980196604076</v>
      </c>
      <c r="BK572" s="44">
        <v>11333.916321451292</v>
      </c>
      <c r="BL572" s="45">
        <v>11004.634022445996</v>
      </c>
      <c r="BM572" s="12">
        <v>6673.4948593876361</v>
      </c>
      <c r="BN572" s="12">
        <v>0</v>
      </c>
      <c r="BO572" s="12">
        <v>7.1899882083041966</v>
      </c>
      <c r="BP572" s="12">
        <v>28.081564083044064</v>
      </c>
      <c r="BQ572" s="48">
        <v>32.585597058607561</v>
      </c>
      <c r="BR572" s="49">
        <v>6.6358945751412026</v>
      </c>
      <c r="BS572" s="13">
        <v>41.530714967656053</v>
      </c>
      <c r="BT572" s="12">
        <v>82.029038415988651</v>
      </c>
      <c r="BV572" s="14">
        <f>Таблица1[[#This Row],[Lкан_леб,мм]]</f>
        <v>58247.970961584011</v>
      </c>
      <c r="BW572" s="50">
        <f>Таблица1[[#This Row],[угол обхв4]]+Таблица1[[#This Row],[Lдуг 3,мм]]</f>
        <v>13135.142294270503</v>
      </c>
      <c r="BX572" s="54">
        <f>Таблица1[[#This Row],[угол обхв5]]+Таблица1[[#This Row],[Y5, мм]]</f>
        <v>58299.170460289119</v>
      </c>
      <c r="BY572" s="14">
        <f>Таблица1[[#This Row],[угол обхв6]]+Таблица1[[#This Row],[Lдуг 4,мм]]</f>
        <v>14911.227880005043</v>
      </c>
      <c r="BZ572" s="14">
        <f>Таблица1[[#This Row],[Т1]]+Таблица1[[#This Row],[X6, мм]]</f>
        <v>58499.137687251554</v>
      </c>
      <c r="CA572" s="14">
        <f>Таблица1[[#This Row],[Т2]]+Таблица1[[#This Row],[Lдуг 5,мм]]</f>
        <v>20391.760062193192</v>
      </c>
      <c r="CB572" s="14">
        <f>Таблица1[[#This Row],[Т3]]+Таблица1[[#This Row],[Y6, мм]]</f>
        <v>58731.177877871116</v>
      </c>
      <c r="CC572" s="14">
        <f>Таблица1[[#This Row],[Т4]]+Таблица1[[#This Row],[Lдуг 6,мм]]</f>
        <v>21520.235582530251</v>
      </c>
      <c r="CD572" s="14">
        <f>Таблица1[[#This Row],[Т5]]+Таблица1[[#This Row],[Lдуг 1,мм]]</f>
        <v>58778.431707204902</v>
      </c>
      <c r="CE572" s="14">
        <f>Таблица1[[#This Row],[Т6]]+Таблица1[[#This Row],[Lпрям1, мм]]</f>
        <v>21910.530342935763</v>
      </c>
      <c r="CF572" s="15">
        <f>Таблица1[[#This Row],[Т7]]+Таблица1[[#This Row],[Lдуг 2,мм]]</f>
        <v>59074.169575697197</v>
      </c>
      <c r="CG572" s="14">
        <f>Таблица1[[#This Row],[Т8]]+Таблица1[[#This Row],[Lпрям2, мм]]</f>
        <v>25971.156754174648</v>
      </c>
      <c r="CH572" s="14">
        <f>Таблица1[[#This Row],[Т9]]-Таблица1[[#This Row],[Т9]]</f>
        <v>0</v>
      </c>
      <c r="CI572" s="50">
        <f>Таблица1[[#This Row],[Т9]]-Таблица1[[#This Row],[Т8]]</f>
        <v>37163.63923276143</v>
      </c>
      <c r="CJ572" s="54">
        <f>Таблица1[[#This Row],[Т9]]-Таблица1[[#This Row],[Т7]]</f>
        <v>295.73786849229509</v>
      </c>
      <c r="CK572" s="14">
        <f>Таблица1[[#This Row],[Т9]]-Таблица1[[#This Row],[Т6]]</f>
        <v>37553.933993166946</v>
      </c>
      <c r="CL572" s="14">
        <f>Таблица1[[#This Row],[Т9]]-Таблица1[[#This Row],[Т5]]</f>
        <v>342.99169782608078</v>
      </c>
      <c r="CM572" s="14">
        <f>Таблица1[[#This Row],[Т9]]-Таблица1[[#This Row],[Т4]]</f>
        <v>38682.409513504004</v>
      </c>
      <c r="CN572" s="14">
        <f>Таблица1[[#This Row],[Т9]]-Таблица1[[#This Row],[Т3]]</f>
        <v>575.03188844564283</v>
      </c>
      <c r="CO572" s="14">
        <f>Таблица1[[#This Row],[Т9]]-Таблица1[[#This Row],[Т2]]</f>
        <v>44162.941695692156</v>
      </c>
      <c r="CP572" s="14">
        <f>Таблица1[[#This Row],[Т9]]-Таблица1[[#This Row],[Т1]]</f>
        <v>774.99911540807807</v>
      </c>
      <c r="CQ572" s="14">
        <f>Таблица1[[#This Row],[Т9]]-Таблица1[[#This Row],[угол обхв6]]</f>
        <v>45939.027281426694</v>
      </c>
      <c r="CR572" s="14">
        <f>Таблица1[[#This Row],[Т9]]-Таблица1[[#This Row],[угол обхв5]]</f>
        <v>826.19861411318561</v>
      </c>
      <c r="CS572" s="14">
        <f>Таблица1[[#This Row],[Т9]]-Таблица1[[#This Row],[угол обхв4]]</f>
        <v>59074.169575697197</v>
      </c>
      <c r="CT572" s="14">
        <f>Таблица1[[#This Row],[Lкан_прям, мм]]+Таблица1[[#This Row],[Lкан_дуг, мм]]+Таблица1[[#This Row],[Lкан_леб,мм]]</f>
        <v>85045.326329871838</v>
      </c>
      <c r="CU572" s="16">
        <f>Таблица1[[#This Row],[Lкан_леб,мм]]</f>
        <v>58247.970961584011</v>
      </c>
      <c r="CV572" s="14">
        <f>2534431-(Таблица1[[#This Row],[Т23]]+Таблица1[[#This Row],[угол обхв3]])</f>
        <v>2449303.6446317122</v>
      </c>
      <c r="CW572" s="50">
        <f>SUM(X572:AC572,AD572:AI572)-Таблица1[[#This Row],[lподв_min, мм]]</f>
        <v>22736.728958053718</v>
      </c>
      <c r="CX572" s="17">
        <f>CW1011-Таблица1[[#This Row],[Суммарная длина каната]]</f>
        <v>-2425608.3361495095</v>
      </c>
    </row>
    <row r="573" spans="1:102" x14ac:dyDescent="0.25">
      <c r="A573" s="21">
        <v>572</v>
      </c>
      <c r="B573" s="10">
        <v>12.803877551020404</v>
      </c>
      <c r="C573" s="10">
        <v>155.29999999999623</v>
      </c>
      <c r="D573" s="11">
        <v>18859.896243124225</v>
      </c>
      <c r="E573" s="11">
        <v>11103.993738155628</v>
      </c>
      <c r="F573" s="11">
        <v>18734.031952280267</v>
      </c>
      <c r="G573" s="11">
        <v>11166.276803994973</v>
      </c>
      <c r="H573" s="11">
        <v>19267.895753124227</v>
      </c>
      <c r="I573" s="11">
        <v>6990.6551075691514</v>
      </c>
      <c r="J573" s="11">
        <v>4113.3386305864769</v>
      </c>
      <c r="K573" s="11">
        <v>25971.156754161781</v>
      </c>
      <c r="L573" s="11">
        <v>826.19861412605633</v>
      </c>
      <c r="M573" s="11">
        <v>58247.970961584011</v>
      </c>
      <c r="N573" s="11">
        <v>10978.070257697858</v>
      </c>
      <c r="O573" s="11">
        <v>13952.987360873582</v>
      </c>
      <c r="P573" s="43">
        <v>12682.303908239588</v>
      </c>
      <c r="Q573" s="11">
        <v>14209.119008410367</v>
      </c>
      <c r="R573" s="11">
        <v>17837.679977156557</v>
      </c>
      <c r="S573" s="11">
        <v>12349.460279493098</v>
      </c>
      <c r="T573" s="11">
        <v>19172.576225165074</v>
      </c>
      <c r="U573" s="11">
        <v>11952.767694418975</v>
      </c>
      <c r="V573" s="11">
        <v>18859.896243124225</v>
      </c>
      <c r="W573" s="11">
        <v>11103.993738155628</v>
      </c>
      <c r="X573" s="12">
        <v>0</v>
      </c>
      <c r="Y573" s="12">
        <v>29.942689669104183</v>
      </c>
      <c r="Z573" s="12">
        <v>202.11084275056325</v>
      </c>
      <c r="AA573" s="44">
        <v>232.04019061955825</v>
      </c>
      <c r="AB573" s="45">
        <v>47.253829333786669</v>
      </c>
      <c r="AC573" s="12">
        <v>314.85106175304401</v>
      </c>
      <c r="AD573" s="12">
        <v>13135.142294270503</v>
      </c>
      <c r="AE573" s="12">
        <v>1723.3733653821787</v>
      </c>
      <c r="AF573" s="12">
        <v>5480.532182188148</v>
      </c>
      <c r="AG573" s="44">
        <v>1128.4755203370607</v>
      </c>
      <c r="AH573" s="45">
        <v>390.294760405516</v>
      </c>
      <c r="AI573" s="12">
        <v>4113.338631578371</v>
      </c>
      <c r="AJ573" s="12">
        <v>-12.751969883571503</v>
      </c>
      <c r="AK573" s="12">
        <v>-8.5470930568321855</v>
      </c>
      <c r="AL573" s="12">
        <v>19.835500775127436</v>
      </c>
      <c r="AM573" s="44">
        <v>52.421097833734798</v>
      </c>
      <c r="AN573" s="45">
        <v>45.78520325859396</v>
      </c>
      <c r="AO573" s="12">
        <v>89.999999860707376</v>
      </c>
      <c r="AP573" s="12">
        <v>-1923.14846853428</v>
      </c>
      <c r="AQ573" s="12">
        <v>10917.43237487214</v>
      </c>
      <c r="AR573" s="12">
        <v>12820.746806880739</v>
      </c>
      <c r="AS573" s="44">
        <v>18161.025795789225</v>
      </c>
      <c r="AT573" s="45">
        <v>18880.150165023028</v>
      </c>
      <c r="AU573" s="12">
        <v>19267.896243124225</v>
      </c>
      <c r="AV573" s="12">
        <v>11451.591256964623</v>
      </c>
      <c r="AW573" s="12">
        <v>14356.456129387841</v>
      </c>
      <c r="AX573" s="12">
        <v>14592.912655851065</v>
      </c>
      <c r="AY573" s="44">
        <v>12598.280458684359</v>
      </c>
      <c r="AZ573" s="45">
        <v>11668.248803394494</v>
      </c>
      <c r="BA573" s="12">
        <v>11103.993739147523</v>
      </c>
      <c r="BB573" s="12">
        <v>10888.012022716848</v>
      </c>
      <c r="BC573" s="12">
        <v>12621.66602541387</v>
      </c>
      <c r="BD573" s="12">
        <v>17976.122875797711</v>
      </c>
      <c r="BE573" s="44">
        <v>18849.230406532406</v>
      </c>
      <c r="BF573" s="45">
        <v>19152.322303266272</v>
      </c>
      <c r="BG573" s="12">
        <v>19267.896253124225</v>
      </c>
      <c r="BH573" s="12">
        <v>14350.923931588193</v>
      </c>
      <c r="BI573" s="12">
        <v>14612.587776924627</v>
      </c>
      <c r="BJ573" s="12">
        <v>12733.253926933796</v>
      </c>
      <c r="BK573" s="44">
        <v>11703.947515227714</v>
      </c>
      <c r="BL573" s="45">
        <v>11388.51262918011</v>
      </c>
      <c r="BM573" s="12">
        <v>6990.6551075691523</v>
      </c>
      <c r="BN573" s="12">
        <v>0</v>
      </c>
      <c r="BO573" s="12">
        <v>4.2048768267393166</v>
      </c>
      <c r="BP573" s="12">
        <v>28.382593831959621</v>
      </c>
      <c r="BQ573" s="48">
        <v>32.585597058607355</v>
      </c>
      <c r="BR573" s="49">
        <v>6.6358945751408402</v>
      </c>
      <c r="BS573" s="13">
        <v>44.214796602113417</v>
      </c>
      <c r="BT573" s="12">
        <v>82.029038415988651</v>
      </c>
      <c r="BV573" s="14">
        <f>Таблица1[[#This Row],[Lкан_леб,мм]]</f>
        <v>58247.970961584011</v>
      </c>
      <c r="BW573" s="50">
        <f>Таблица1[[#This Row],[угол обхв4]]+Таблица1[[#This Row],[Lдуг 3,мм]]</f>
        <v>13135.142294270503</v>
      </c>
      <c r="BX573" s="54">
        <f>Таблица1[[#This Row],[угол обхв5]]+Таблица1[[#This Row],[Y5, мм]]</f>
        <v>58277.913651253119</v>
      </c>
      <c r="BY573" s="14">
        <f>Таблица1[[#This Row],[угол обхв6]]+Таблица1[[#This Row],[Lдуг 4,мм]]</f>
        <v>14858.515659652681</v>
      </c>
      <c r="BZ573" s="14">
        <f>Таблица1[[#This Row],[Т1]]+Таблица1[[#This Row],[X6, мм]]</f>
        <v>58480.024494003679</v>
      </c>
      <c r="CA573" s="14">
        <f>Таблица1[[#This Row],[Т2]]+Таблица1[[#This Row],[Lдуг 5,мм]]</f>
        <v>20339.047841840831</v>
      </c>
      <c r="CB573" s="14">
        <f>Таблица1[[#This Row],[Т3]]+Таблица1[[#This Row],[Y6, мм]]</f>
        <v>58712.064684623234</v>
      </c>
      <c r="CC573" s="14">
        <f>Таблица1[[#This Row],[Т4]]+Таблица1[[#This Row],[Lдуг 6,мм]]</f>
        <v>21467.523362177893</v>
      </c>
      <c r="CD573" s="14">
        <f>Таблица1[[#This Row],[Т5]]+Таблица1[[#This Row],[Lдуг 1,мм]]</f>
        <v>58759.31851395702</v>
      </c>
      <c r="CE573" s="14">
        <f>Таблица1[[#This Row],[Т6]]+Таблица1[[#This Row],[Lпрям1, мм]]</f>
        <v>21857.818122583409</v>
      </c>
      <c r="CF573" s="15">
        <f>Таблица1[[#This Row],[Т7]]+Таблица1[[#This Row],[Lдуг 2,мм]]</f>
        <v>59074.169575710061</v>
      </c>
      <c r="CG573" s="14">
        <f>Таблица1[[#This Row],[Т8]]+Таблица1[[#This Row],[Lпрям2, мм]]</f>
        <v>25971.156754161781</v>
      </c>
      <c r="CH573" s="14">
        <f>Таблица1[[#This Row],[Т9]]-Таблица1[[#This Row],[Т9]]</f>
        <v>0</v>
      </c>
      <c r="CI573" s="50">
        <f>Таблица1[[#This Row],[Т9]]-Таблица1[[#This Row],[Т8]]</f>
        <v>37216.351453126656</v>
      </c>
      <c r="CJ573" s="54">
        <f>Таблица1[[#This Row],[Т9]]-Таблица1[[#This Row],[Т7]]</f>
        <v>314.85106175304099</v>
      </c>
      <c r="CK573" s="14">
        <f>Таблица1[[#This Row],[Т9]]-Таблица1[[#This Row],[Т6]]</f>
        <v>37606.646213532164</v>
      </c>
      <c r="CL573" s="14">
        <f>Таблица1[[#This Row],[Т9]]-Таблица1[[#This Row],[Т5]]</f>
        <v>362.10489108682668</v>
      </c>
      <c r="CM573" s="14">
        <f>Таблица1[[#This Row],[Т9]]-Таблица1[[#This Row],[Т4]]</f>
        <v>38735.12173386923</v>
      </c>
      <c r="CN573" s="14">
        <f>Таблица1[[#This Row],[Т9]]-Таблица1[[#This Row],[Т3]]</f>
        <v>594.14508170638146</v>
      </c>
      <c r="CO573" s="14">
        <f>Таблица1[[#This Row],[Т9]]-Таблица1[[#This Row],[Т2]]</f>
        <v>44215.653916057381</v>
      </c>
      <c r="CP573" s="14">
        <f>Таблица1[[#This Row],[Т9]]-Таблица1[[#This Row],[Т1]]</f>
        <v>796.25592445694201</v>
      </c>
      <c r="CQ573" s="14">
        <f>Таблица1[[#This Row],[Т9]]-Таблица1[[#This Row],[угол обхв6]]</f>
        <v>45939.027281439558</v>
      </c>
      <c r="CR573" s="14">
        <f>Таблица1[[#This Row],[Т9]]-Таблица1[[#This Row],[угол обхв5]]</f>
        <v>826.19861412604951</v>
      </c>
      <c r="CS573" s="14">
        <f>Таблица1[[#This Row],[Т9]]-Таблица1[[#This Row],[угол обхв4]]</f>
        <v>59074.169575710061</v>
      </c>
      <c r="CT573" s="14">
        <f>Таблица1[[#This Row],[Lкан_прям, мм]]+Таблица1[[#This Row],[Lкан_дуг, мм]]+Таблица1[[#This Row],[Lкан_леб,мм]]</f>
        <v>85045.326329871852</v>
      </c>
      <c r="CU573" s="16">
        <f>Таблица1[[#This Row],[Lкан_леб,мм]]</f>
        <v>58247.970961584011</v>
      </c>
      <c r="CV573" s="14">
        <f>2534431-(Таблица1[[#This Row],[Т23]]+Таблица1[[#This Row],[угол обхв3]])</f>
        <v>2449303.6446317122</v>
      </c>
      <c r="CW573" s="50">
        <f>SUM(X573:AC573,AD573:AI573)-Таблица1[[#This Row],[lподв_min, мм]]</f>
        <v>22684.01673770136</v>
      </c>
      <c r="CX573" s="17">
        <f>CW1012-Таблица1[[#This Row],[Суммарная длина каната]]</f>
        <v>-2425680.1366300471</v>
      </c>
    </row>
    <row r="574" spans="1:102" x14ac:dyDescent="0.25">
      <c r="A574" s="21">
        <v>573</v>
      </c>
      <c r="B574" s="10">
        <v>14.226530612244895</v>
      </c>
      <c r="C574" s="10">
        <v>23.78</v>
      </c>
      <c r="D574" s="11">
        <v>4884.7629857555294</v>
      </c>
      <c r="E574" s="11">
        <v>7324.2773054509171</v>
      </c>
      <c r="F574" s="11">
        <v>4565.5970104468979</v>
      </c>
      <c r="G574" s="11">
        <v>8166.31179417765</v>
      </c>
      <c r="H574" s="11">
        <v>4476.762495755529</v>
      </c>
      <c r="I574" s="11">
        <v>5682.3828072224896</v>
      </c>
      <c r="J574" s="11">
        <v>1641.8944982284279</v>
      </c>
      <c r="K574" s="11">
        <v>24748.332007063786</v>
      </c>
      <c r="L574" s="11">
        <v>2058.2110691663315</v>
      </c>
      <c r="M574" s="11">
        <v>58238.783253641726</v>
      </c>
      <c r="N574" s="11">
        <v>10884.736827779301</v>
      </c>
      <c r="O574" s="11">
        <v>14224.427838590032</v>
      </c>
      <c r="P574" s="43">
        <v>10791.069566476433</v>
      </c>
      <c r="Q574" s="11">
        <v>10835.729793315862</v>
      </c>
      <c r="R574" s="11">
        <v>6048.0043995097121</v>
      </c>
      <c r="S574" s="11">
        <v>8089.9028100725764</v>
      </c>
      <c r="T574" s="11">
        <v>4884.7629857555294</v>
      </c>
      <c r="U574" s="11">
        <v>7324.2773054509171</v>
      </c>
      <c r="V574" s="11">
        <v>4436.8857971242205</v>
      </c>
      <c r="W574" s="11">
        <v>8110.1475389524248</v>
      </c>
      <c r="X574" s="12">
        <v>0</v>
      </c>
      <c r="Y574" s="12">
        <v>751.84854724355182</v>
      </c>
      <c r="Z574" s="12">
        <v>415.503724935538</v>
      </c>
      <c r="AA574" s="44">
        <v>232.0401906195585</v>
      </c>
      <c r="AB574" s="45">
        <v>658.81860636768317</v>
      </c>
      <c r="AC574" s="12">
        <v>0</v>
      </c>
      <c r="AD574" s="12">
        <v>13107.437478732234</v>
      </c>
      <c r="AE574" s="12">
        <v>3389.9923300628511</v>
      </c>
      <c r="AF574" s="12">
        <v>5480.5321821881471</v>
      </c>
      <c r="AG574" s="44">
        <v>1128.4755203370607</v>
      </c>
      <c r="AH574" s="45">
        <v>1641.8944957434912</v>
      </c>
      <c r="AI574" s="12">
        <v>0</v>
      </c>
      <c r="AJ574" s="12">
        <v>-13.999403268622348</v>
      </c>
      <c r="AK574" s="12">
        <v>91.583313863970318</v>
      </c>
      <c r="AL574" s="12">
        <v>149.93284771389921</v>
      </c>
      <c r="AM574" s="44">
        <v>182.5184447725066</v>
      </c>
      <c r="AN574" s="45">
        <v>89.999999651038593</v>
      </c>
      <c r="AO574" s="12">
        <v>0</v>
      </c>
      <c r="AP574" s="12">
        <v>-1932.0867753914397</v>
      </c>
      <c r="AQ574" s="12">
        <v>11292.581055098313</v>
      </c>
      <c r="AR574" s="12">
        <v>10995.483548900304</v>
      </c>
      <c r="AS574" s="44">
        <v>6030.0764712195587</v>
      </c>
      <c r="AT574" s="45">
        <v>4476.7629857555285</v>
      </c>
      <c r="AU574" s="12">
        <v>0</v>
      </c>
      <c r="AV574" s="12">
        <v>11449.46585973702</v>
      </c>
      <c r="AW574" s="12">
        <v>14213.154585175074</v>
      </c>
      <c r="AX574" s="12">
        <v>10482.630765011318</v>
      </c>
      <c r="AY574" s="44">
        <v>7682.2968859409175</v>
      </c>
      <c r="AZ574" s="45">
        <v>7324.2773029659829</v>
      </c>
      <c r="BA574" s="12">
        <v>0</v>
      </c>
      <c r="BB574" s="12">
        <v>10786.036817448241</v>
      </c>
      <c r="BC574" s="12">
        <v>11198.913793795446</v>
      </c>
      <c r="BD574" s="12">
        <v>6252.4183819335822</v>
      </c>
      <c r="BE574" s="44">
        <v>4902.6909140456828</v>
      </c>
      <c r="BF574" s="45">
        <v>4476.7629957555282</v>
      </c>
      <c r="BG574" s="12">
        <v>0</v>
      </c>
      <c r="BH574" s="12">
        <v>14620.309522885542</v>
      </c>
      <c r="BI574" s="12">
        <v>10824.456539900904</v>
      </c>
      <c r="BJ574" s="12">
        <v>7736.8037817680315</v>
      </c>
      <c r="BK574" s="44">
        <v>7731.883229582576</v>
      </c>
      <c r="BL574" s="45">
        <v>5682.3828072224915</v>
      </c>
      <c r="BM574" s="12">
        <v>0</v>
      </c>
      <c r="BN574" s="12">
        <v>0</v>
      </c>
      <c r="BO574" s="12">
        <v>105.58271713259266</v>
      </c>
      <c r="BP574" s="12">
        <v>58.349533849928896</v>
      </c>
      <c r="BQ574" s="48">
        <v>32.585597058607398</v>
      </c>
      <c r="BR574" s="49">
        <v>92.518445121468005</v>
      </c>
      <c r="BS574" s="13">
        <v>0</v>
      </c>
      <c r="BT574" s="12">
        <v>91.216746358268423</v>
      </c>
      <c r="BV574" s="14">
        <f>Таблица1[[#This Row],[Lкан_леб,мм]]</f>
        <v>58238.783253641726</v>
      </c>
      <c r="BW574" s="50">
        <f>Таблица1[[#This Row],[угол обхв4]]+Таблица1[[#This Row],[Lдуг 3,мм]]</f>
        <v>13107.437478732234</v>
      </c>
      <c r="BX574" s="54">
        <f>Таблица1[[#This Row],[угол обхв5]]+Таблица1[[#This Row],[Y5, мм]]</f>
        <v>58990.631800885276</v>
      </c>
      <c r="BY574" s="14">
        <f>Таблица1[[#This Row],[угол обхв6]]+Таблица1[[#This Row],[Lдуг 4,мм]]</f>
        <v>16497.429808795085</v>
      </c>
      <c r="BZ574" s="14">
        <f>Таблица1[[#This Row],[Т1]]+Таблица1[[#This Row],[X6, мм]]</f>
        <v>59406.135525820813</v>
      </c>
      <c r="CA574" s="14">
        <f>Таблица1[[#This Row],[Т2]]+Таблица1[[#This Row],[Lдуг 5,мм]]</f>
        <v>21977.961990983233</v>
      </c>
      <c r="CB574" s="14">
        <f>Таблица1[[#This Row],[Т3]]+Таблица1[[#This Row],[Y6, мм]]</f>
        <v>59638.175716440375</v>
      </c>
      <c r="CC574" s="14">
        <f>Таблица1[[#This Row],[Т4]]+Таблица1[[#This Row],[Lдуг 6,мм]]</f>
        <v>23106.437511320295</v>
      </c>
      <c r="CD574" s="14">
        <f>Таблица1[[#This Row],[Т5]]+Таблица1[[#This Row],[Lдуг 1,мм]]</f>
        <v>60296.994322808059</v>
      </c>
      <c r="CE574" s="14">
        <f>Таблица1[[#This Row],[Т6]]+Таблица1[[#This Row],[Lпрям1, мм]]</f>
        <v>24748.332007063786</v>
      </c>
      <c r="CF574" s="15">
        <f>Таблица1[[#This Row],[Т7]]+Таблица1[[#This Row],[Lдуг 2,мм]]</f>
        <v>60296.994322808059</v>
      </c>
      <c r="CG574" s="14">
        <f>Таблица1[[#This Row],[Т8]]+Таблица1[[#This Row],[Lпрям2, мм]]</f>
        <v>24748.332007063786</v>
      </c>
      <c r="CH574" s="14">
        <f>Таблица1[[#This Row],[Т9]]-Таблица1[[#This Row],[Т9]]</f>
        <v>0</v>
      </c>
      <c r="CI574" s="50">
        <f>Таблица1[[#This Row],[Т9]]-Таблица1[[#This Row],[Т8]]</f>
        <v>35548.662315744274</v>
      </c>
      <c r="CJ574" s="54">
        <f>Таблица1[[#This Row],[Т9]]-Таблица1[[#This Row],[Т7]]</f>
        <v>0</v>
      </c>
      <c r="CK574" s="14">
        <f>Таблица1[[#This Row],[Т9]]-Таблица1[[#This Row],[Т6]]</f>
        <v>37190.556811487768</v>
      </c>
      <c r="CL574" s="14">
        <f>Таблица1[[#This Row],[Т9]]-Таблица1[[#This Row],[Т5]]</f>
        <v>658.81860636768397</v>
      </c>
      <c r="CM574" s="14">
        <f>Таблица1[[#This Row],[Т9]]-Таблица1[[#This Row],[Т4]]</f>
        <v>38319.032331824827</v>
      </c>
      <c r="CN574" s="14">
        <f>Таблица1[[#This Row],[Т9]]-Таблица1[[#This Row],[Т3]]</f>
        <v>890.85879698724602</v>
      </c>
      <c r="CO574" s="14">
        <f>Таблица1[[#This Row],[Т9]]-Таблица1[[#This Row],[Т2]]</f>
        <v>43799.564514012978</v>
      </c>
      <c r="CP574" s="14">
        <f>Таблица1[[#This Row],[Т9]]-Таблица1[[#This Row],[Т1]]</f>
        <v>1306.3625219227833</v>
      </c>
      <c r="CQ574" s="14">
        <f>Таблица1[[#This Row],[Т9]]-Таблица1[[#This Row],[угол обхв6]]</f>
        <v>47189.556844075822</v>
      </c>
      <c r="CR574" s="14">
        <f>Таблица1[[#This Row],[Т9]]-Таблица1[[#This Row],[угол обхв5]]</f>
        <v>2058.2110691663329</v>
      </c>
      <c r="CS574" s="14">
        <f>Таблица1[[#This Row],[Т9]]-Таблица1[[#This Row],[угол обхв4]]</f>
        <v>60296.994322808059</v>
      </c>
      <c r="CT574" s="14">
        <f>Таблица1[[#This Row],[Lкан_прям, мм]]+Таблица1[[#This Row],[Lкан_дуг, мм]]+Таблица1[[#This Row],[Lкан_леб,мм]]</f>
        <v>85045.326329871838</v>
      </c>
      <c r="CU574" s="16">
        <f>Таблица1[[#This Row],[Lкан_леб,мм]]</f>
        <v>58238.783253641726</v>
      </c>
      <c r="CV574" s="14">
        <f>2534431-(Таблица1[[#This Row],[Т23]]+Таблица1[[#This Row],[угол обхв3]])</f>
        <v>2449294.4569237698</v>
      </c>
      <c r="CW574" s="50">
        <f>SUM(X574:AC574,AD574:AI574)-Таблица1[[#This Row],[lподв_min, мм]]</f>
        <v>25164.648578001692</v>
      </c>
      <c r="CX574" s="17">
        <f>CW1013-Таблица1[[#This Row],[Суммарная длина каната]]</f>
        <v>-2425744.1122620008</v>
      </c>
    </row>
    <row r="575" spans="1:102" x14ac:dyDescent="0.25">
      <c r="A575" s="21">
        <v>574</v>
      </c>
      <c r="B575" s="10">
        <v>14.226530612244895</v>
      </c>
      <c r="C575" s="10">
        <v>26.464081632653066</v>
      </c>
      <c r="D575" s="11">
        <v>5160.9644549761697</v>
      </c>
      <c r="E575" s="11">
        <v>7050.9437482496933</v>
      </c>
      <c r="F575" s="11">
        <v>4802.7170554091326</v>
      </c>
      <c r="G575" s="11">
        <v>7877.1082601378857</v>
      </c>
      <c r="H575" s="11">
        <v>4752.9639649761693</v>
      </c>
      <c r="I575" s="11">
        <v>5370.1483614957779</v>
      </c>
      <c r="J575" s="11">
        <v>1680.7953867539159</v>
      </c>
      <c r="K575" s="11">
        <v>24786.558393617081</v>
      </c>
      <c r="L575" s="11">
        <v>2019.9846826130256</v>
      </c>
      <c r="M575" s="11">
        <v>58238.783253641726</v>
      </c>
      <c r="N575" s="11">
        <v>10884.736827779301</v>
      </c>
      <c r="O575" s="11">
        <v>14224.427838590032</v>
      </c>
      <c r="P575" s="43">
        <v>10896.3538072592</v>
      </c>
      <c r="Q575" s="11">
        <v>10835.129919372677</v>
      </c>
      <c r="R575" s="11">
        <v>6287.0762816736033</v>
      </c>
      <c r="S575" s="11">
        <v>7870.202653463527</v>
      </c>
      <c r="T575" s="11">
        <v>5160.9644549761697</v>
      </c>
      <c r="U575" s="11">
        <v>7050.9437482496933</v>
      </c>
      <c r="V575" s="11">
        <v>4676.7771600252663</v>
      </c>
      <c r="W575" s="11">
        <v>7814.9782130535577</v>
      </c>
      <c r="X575" s="12">
        <v>0</v>
      </c>
      <c r="Y575" s="12">
        <v>739.17542502782123</v>
      </c>
      <c r="Z575" s="12">
        <v>409.06365390337112</v>
      </c>
      <c r="AA575" s="44">
        <v>232.04019061955907</v>
      </c>
      <c r="AB575" s="45">
        <v>639.70541306227403</v>
      </c>
      <c r="AC575" s="12">
        <v>0</v>
      </c>
      <c r="AD575" s="12">
        <v>13107.437478732234</v>
      </c>
      <c r="AE575" s="12">
        <v>3389.3178280331476</v>
      </c>
      <c r="AF575" s="12">
        <v>5480.5321821881471</v>
      </c>
      <c r="AG575" s="44">
        <v>1128.4755203370607</v>
      </c>
      <c r="AH575" s="45">
        <v>1680.7953843264913</v>
      </c>
      <c r="AI575" s="12">
        <v>0</v>
      </c>
      <c r="AJ575" s="12">
        <v>-13.999403268622348</v>
      </c>
      <c r="AK575" s="12">
        <v>89.803616765404513</v>
      </c>
      <c r="AL575" s="12">
        <v>147.24876608124612</v>
      </c>
      <c r="AM575" s="44">
        <v>179.83436313985356</v>
      </c>
      <c r="AN575" s="45">
        <v>89.999999659115076</v>
      </c>
      <c r="AO575" s="12">
        <v>0</v>
      </c>
      <c r="AP575" s="12">
        <v>-1932.0867753914397</v>
      </c>
      <c r="AQ575" s="12">
        <v>11292.734431191771</v>
      </c>
      <c r="AR575" s="12">
        <v>11117.078781454671</v>
      </c>
      <c r="AS575" s="44">
        <v>6288.2557707281667</v>
      </c>
      <c r="AT575" s="45">
        <v>4752.9644549761688</v>
      </c>
      <c r="AU575" s="12">
        <v>0</v>
      </c>
      <c r="AV575" s="12">
        <v>11449.46585973702</v>
      </c>
      <c r="AW575" s="12">
        <v>14225.826269739982</v>
      </c>
      <c r="AX575" s="12">
        <v>10491.990755524526</v>
      </c>
      <c r="AY575" s="44">
        <v>7462.2043583622235</v>
      </c>
      <c r="AZ575" s="45">
        <v>7050.9437458222719</v>
      </c>
      <c r="BA575" s="12">
        <v>0</v>
      </c>
      <c r="BB575" s="12">
        <v>10786.036817448241</v>
      </c>
      <c r="BC575" s="12">
        <v>11304.35141067167</v>
      </c>
      <c r="BD575" s="12">
        <v>6507.8012558690762</v>
      </c>
      <c r="BE575" s="44">
        <v>5159.7849659216063</v>
      </c>
      <c r="BF575" s="45">
        <v>4752.9644649761694</v>
      </c>
      <c r="BG575" s="12">
        <v>0</v>
      </c>
      <c r="BH575" s="12">
        <v>14620.309522885542</v>
      </c>
      <c r="BI575" s="12">
        <v>10836.528350522627</v>
      </c>
      <c r="BJ575" s="12">
        <v>7527.0634896153761</v>
      </c>
      <c r="BK575" s="44">
        <v>7458.9420433509968</v>
      </c>
      <c r="BL575" s="45">
        <v>5370.1483614957806</v>
      </c>
      <c r="BM575" s="12">
        <v>0</v>
      </c>
      <c r="BN575" s="12">
        <v>0</v>
      </c>
      <c r="BO575" s="12">
        <v>103.80302003402686</v>
      </c>
      <c r="BP575" s="12">
        <v>57.44514931584159</v>
      </c>
      <c r="BQ575" s="48">
        <v>32.585597058607476</v>
      </c>
      <c r="BR575" s="49">
        <v>89.834363480738489</v>
      </c>
      <c r="BS575" s="13">
        <v>0</v>
      </c>
      <c r="BT575" s="12">
        <v>91.216746358268423</v>
      </c>
      <c r="BV575" s="14">
        <f>Таблица1[[#This Row],[Lкан_леб,мм]]</f>
        <v>58238.783253641726</v>
      </c>
      <c r="BW575" s="50">
        <f>Таблица1[[#This Row],[угол обхв4]]+Таблица1[[#This Row],[Lдуг 3,мм]]</f>
        <v>13107.437478732234</v>
      </c>
      <c r="BX575" s="54">
        <f>Таблица1[[#This Row],[угол обхв5]]+Таблица1[[#This Row],[Y5, мм]]</f>
        <v>58977.958678669551</v>
      </c>
      <c r="BY575" s="14">
        <f>Таблица1[[#This Row],[угол обхв6]]+Таблица1[[#This Row],[Lдуг 4,мм]]</f>
        <v>16496.755306765383</v>
      </c>
      <c r="BZ575" s="14">
        <f>Таблица1[[#This Row],[Т1]]+Таблица1[[#This Row],[X6, мм]]</f>
        <v>59387.022332572924</v>
      </c>
      <c r="CA575" s="14">
        <f>Таблица1[[#This Row],[Т2]]+Таблица1[[#This Row],[Lдуг 5,мм]]</f>
        <v>21977.287488953531</v>
      </c>
      <c r="CB575" s="14">
        <f>Таблица1[[#This Row],[Т3]]+Таблица1[[#This Row],[Y6, мм]]</f>
        <v>59619.062523192486</v>
      </c>
      <c r="CC575" s="14">
        <f>Таблица1[[#This Row],[Т4]]+Таблица1[[#This Row],[Lдуг 6,мм]]</f>
        <v>23105.763009290593</v>
      </c>
      <c r="CD575" s="14">
        <f>Таблица1[[#This Row],[Т5]]+Таблица1[[#This Row],[Lдуг 1,мм]]</f>
        <v>60258.767936254757</v>
      </c>
      <c r="CE575" s="14">
        <f>Таблица1[[#This Row],[Т6]]+Таблица1[[#This Row],[Lпрям1, мм]]</f>
        <v>24786.558393617084</v>
      </c>
      <c r="CF575" s="15">
        <f>Таблица1[[#This Row],[Т7]]+Таблица1[[#This Row],[Lдуг 2,мм]]</f>
        <v>60258.767936254757</v>
      </c>
      <c r="CG575" s="14">
        <f>Таблица1[[#This Row],[Т8]]+Таблица1[[#This Row],[Lпрям2, мм]]</f>
        <v>24786.558393617084</v>
      </c>
      <c r="CH575" s="14">
        <f>Таблица1[[#This Row],[Т9]]-Таблица1[[#This Row],[Т9]]</f>
        <v>0</v>
      </c>
      <c r="CI575" s="50">
        <f>Таблица1[[#This Row],[Т9]]-Таблица1[[#This Row],[Т8]]</f>
        <v>35472.209542637676</v>
      </c>
      <c r="CJ575" s="54">
        <f>Таблица1[[#This Row],[Т9]]-Таблица1[[#This Row],[Т7]]</f>
        <v>0</v>
      </c>
      <c r="CK575" s="14">
        <f>Таблица1[[#This Row],[Т9]]-Таблица1[[#This Row],[Т6]]</f>
        <v>37153.00492696416</v>
      </c>
      <c r="CL575" s="14">
        <f>Таблица1[[#This Row],[Т9]]-Таблица1[[#This Row],[Т5]]</f>
        <v>639.70541306227096</v>
      </c>
      <c r="CM575" s="14">
        <f>Таблица1[[#This Row],[Т9]]-Таблица1[[#This Row],[Т4]]</f>
        <v>38281.480447301226</v>
      </c>
      <c r="CN575" s="14">
        <f>Таблица1[[#This Row],[Т9]]-Таблица1[[#This Row],[Т3]]</f>
        <v>871.74560368183302</v>
      </c>
      <c r="CO575" s="14">
        <f>Таблица1[[#This Row],[Т9]]-Таблица1[[#This Row],[Т2]]</f>
        <v>43762.012629489371</v>
      </c>
      <c r="CP575" s="14">
        <f>Таблица1[[#This Row],[Т9]]-Таблица1[[#This Row],[Т1]]</f>
        <v>1280.8092575852061</v>
      </c>
      <c r="CQ575" s="14">
        <f>Таблица1[[#This Row],[Т9]]-Таблица1[[#This Row],[угол обхв6]]</f>
        <v>47151.330457522519</v>
      </c>
      <c r="CR575" s="14">
        <f>Таблица1[[#This Row],[Т9]]-Таблица1[[#This Row],[угол обхв5]]</f>
        <v>2019.9846826130306</v>
      </c>
      <c r="CS575" s="14">
        <f>Таблица1[[#This Row],[Т9]]-Таблица1[[#This Row],[угол обхв4]]</f>
        <v>60258.767936254757</v>
      </c>
      <c r="CT575" s="14">
        <f>Таблица1[[#This Row],[Lкан_прям, мм]]+Таблица1[[#This Row],[Lкан_дуг, мм]]+Таблица1[[#This Row],[Lкан_леб,мм]]</f>
        <v>85045.326329871838</v>
      </c>
      <c r="CU575" s="16">
        <f>Таблица1[[#This Row],[Lкан_леб,мм]]</f>
        <v>58238.783253641726</v>
      </c>
      <c r="CV575" s="14">
        <f>2534431-(Таблица1[[#This Row],[Т23]]+Таблица1[[#This Row],[угол обхв3]])</f>
        <v>2449294.4569237698</v>
      </c>
      <c r="CW575" s="50">
        <f>SUM(X575:AC575,AD575:AI575)-Таблица1[[#This Row],[lподв_min, мм]]</f>
        <v>25125.747689476193</v>
      </c>
      <c r="CX575" s="17">
        <f>CW1014-Таблица1[[#This Row],[Суммарная длина каната]]</f>
        <v>-2425818.6091226898</v>
      </c>
    </row>
    <row r="576" spans="1:102" x14ac:dyDescent="0.25">
      <c r="A576" s="21">
        <v>575</v>
      </c>
      <c r="B576" s="10">
        <v>14.226530612244895</v>
      </c>
      <c r="C576" s="10">
        <v>29.148163265306128</v>
      </c>
      <c r="D576" s="11">
        <v>5449.6628280175755</v>
      </c>
      <c r="E576" s="11">
        <v>6790.8442778635417</v>
      </c>
      <c r="F576" s="11">
        <v>5053.120053513634</v>
      </c>
      <c r="G576" s="11">
        <v>7599.3260822281891</v>
      </c>
      <c r="H576" s="11">
        <v>5041.6623380175752</v>
      </c>
      <c r="I576" s="11">
        <v>5069.4864617472513</v>
      </c>
      <c r="J576" s="11">
        <v>1721.3578161162902</v>
      </c>
      <c r="K576" s="11">
        <v>24824.784780170077</v>
      </c>
      <c r="L576" s="11">
        <v>1981.7582960600305</v>
      </c>
      <c r="M576" s="11">
        <v>58238.783253641726</v>
      </c>
      <c r="N576" s="11">
        <v>10884.736827779301</v>
      </c>
      <c r="O576" s="11">
        <v>14224.427838590032</v>
      </c>
      <c r="P576" s="43">
        <v>11001.550634671992</v>
      </c>
      <c r="Q576" s="11">
        <v>10839.461051815109</v>
      </c>
      <c r="R576" s="11">
        <v>6536.1742069112443</v>
      </c>
      <c r="S576" s="11">
        <v>7661.9390049366521</v>
      </c>
      <c r="T576" s="11">
        <v>5449.6628280175755</v>
      </c>
      <c r="U576" s="11">
        <v>6790.8442778635417</v>
      </c>
      <c r="V576" s="11">
        <v>4930.2278073676653</v>
      </c>
      <c r="W576" s="11">
        <v>7531.3665660645293</v>
      </c>
      <c r="X576" s="12">
        <v>0</v>
      </c>
      <c r="Y576" s="12">
        <v>726.49953261031897</v>
      </c>
      <c r="Z576" s="12">
        <v>402.62635307297643</v>
      </c>
      <c r="AA576" s="44">
        <v>232.0401906195587</v>
      </c>
      <c r="AB576" s="45">
        <v>620.59221975717651</v>
      </c>
      <c r="AC576" s="12">
        <v>0</v>
      </c>
      <c r="AD576" s="12">
        <v>13107.437478732234</v>
      </c>
      <c r="AE576" s="12">
        <v>3386.9817851665675</v>
      </c>
      <c r="AF576" s="12">
        <v>5480.5321821881498</v>
      </c>
      <c r="AG576" s="44">
        <v>1128.4755203370612</v>
      </c>
      <c r="AH576" s="45">
        <v>1721.3578137460654</v>
      </c>
      <c r="AI576" s="12">
        <v>0</v>
      </c>
      <c r="AJ576" s="12">
        <v>-13.999403268622348</v>
      </c>
      <c r="AK576" s="12">
        <v>88.023530645098717</v>
      </c>
      <c r="AL576" s="12">
        <v>144.56468444859308</v>
      </c>
      <c r="AM576" s="44">
        <v>177.1502815072005</v>
      </c>
      <c r="AN576" s="45">
        <v>89.999999667147762</v>
      </c>
      <c r="AO576" s="12">
        <v>0</v>
      </c>
      <c r="AP576" s="12">
        <v>-1932.0867753914397</v>
      </c>
      <c r="AQ576" s="12">
        <v>11292.494098589736</v>
      </c>
      <c r="AR576" s="12">
        <v>11238.102296450357</v>
      </c>
      <c r="AS576" s="44">
        <v>6556.4585253320165</v>
      </c>
      <c r="AT576" s="45">
        <v>5041.6628280175746</v>
      </c>
      <c r="AU576" s="12">
        <v>0</v>
      </c>
      <c r="AV576" s="12">
        <v>11449.46585973702</v>
      </c>
      <c r="AW576" s="12">
        <v>14238.499373731127</v>
      </c>
      <c r="AX576" s="12">
        <v>10507.034651976146</v>
      </c>
      <c r="AY576" s="44">
        <v>7254.4435492243156</v>
      </c>
      <c r="AZ576" s="45">
        <v>6790.8442754933194</v>
      </c>
      <c r="BA576" s="12">
        <v>0</v>
      </c>
      <c r="BB576" s="12">
        <v>10786.036817448241</v>
      </c>
      <c r="BC576" s="12">
        <v>11409.307905482427</v>
      </c>
      <c r="BD576" s="12">
        <v>6772.7258686896084</v>
      </c>
      <c r="BE576" s="44">
        <v>5429.3785095968033</v>
      </c>
      <c r="BF576" s="45">
        <v>5041.6628380175753</v>
      </c>
      <c r="BG576" s="12">
        <v>0</v>
      </c>
      <c r="BH576" s="12">
        <v>14620.309522885542</v>
      </c>
      <c r="BI576" s="12">
        <v>10853.532586956204</v>
      </c>
      <c r="BJ576" s="12">
        <v>7329.5126050976887</v>
      </c>
      <c r="BK576" s="44">
        <v>7198.3397335758782</v>
      </c>
      <c r="BL576" s="45">
        <v>5069.486461747254</v>
      </c>
      <c r="BM576" s="12">
        <v>0</v>
      </c>
      <c r="BN576" s="12">
        <v>0</v>
      </c>
      <c r="BO576" s="12">
        <v>102.02293391372106</v>
      </c>
      <c r="BP576" s="12">
        <v>56.541153803494353</v>
      </c>
      <c r="BQ576" s="48">
        <v>32.585597058607419</v>
      </c>
      <c r="BR576" s="49">
        <v>87.150281840052742</v>
      </c>
      <c r="BS576" s="13">
        <v>0</v>
      </c>
      <c r="BT576" s="12">
        <v>91.216746358268423</v>
      </c>
      <c r="BV576" s="14">
        <f>Таблица1[[#This Row],[Lкан_леб,мм]]</f>
        <v>58238.783253641726</v>
      </c>
      <c r="BW576" s="50">
        <f>Таблица1[[#This Row],[угол обхв4]]+Таблица1[[#This Row],[Lдуг 3,мм]]</f>
        <v>13107.437478732234</v>
      </c>
      <c r="BX576" s="54">
        <f>Таблица1[[#This Row],[угол обхв5]]+Таблица1[[#This Row],[Y5, мм]]</f>
        <v>58965.282786252043</v>
      </c>
      <c r="BY576" s="14">
        <f>Таблица1[[#This Row],[угол обхв6]]+Таблица1[[#This Row],[Lдуг 4,мм]]</f>
        <v>16494.419263898802</v>
      </c>
      <c r="BZ576" s="14">
        <f>Таблица1[[#This Row],[Т1]]+Таблица1[[#This Row],[X6, мм]]</f>
        <v>59367.90913932502</v>
      </c>
      <c r="CA576" s="14">
        <f>Таблица1[[#This Row],[Т2]]+Таблица1[[#This Row],[Lдуг 5,мм]]</f>
        <v>21974.951446086954</v>
      </c>
      <c r="CB576" s="14">
        <f>Таблица1[[#This Row],[Т3]]+Таблица1[[#This Row],[Y6, мм]]</f>
        <v>59599.949329944582</v>
      </c>
      <c r="CC576" s="14">
        <f>Таблица1[[#This Row],[Т4]]+Таблица1[[#This Row],[Lдуг 6,мм]]</f>
        <v>23103.426966424016</v>
      </c>
      <c r="CD576" s="14">
        <f>Таблица1[[#This Row],[Т5]]+Таблица1[[#This Row],[Lдуг 1,мм]]</f>
        <v>60220.54154970176</v>
      </c>
      <c r="CE576" s="14">
        <f>Таблица1[[#This Row],[Т6]]+Таблица1[[#This Row],[Lпрям1, мм]]</f>
        <v>24824.784780170081</v>
      </c>
      <c r="CF576" s="15">
        <f>Таблица1[[#This Row],[Т7]]+Таблица1[[#This Row],[Lдуг 2,мм]]</f>
        <v>60220.54154970176</v>
      </c>
      <c r="CG576" s="14">
        <f>Таблица1[[#This Row],[Т8]]+Таблица1[[#This Row],[Lпрям2, мм]]</f>
        <v>24824.784780170081</v>
      </c>
      <c r="CH576" s="14">
        <f>Таблица1[[#This Row],[Т9]]-Таблица1[[#This Row],[Т9]]</f>
        <v>0</v>
      </c>
      <c r="CI576" s="50">
        <f>Таблица1[[#This Row],[Т9]]-Таблица1[[#This Row],[Т8]]</f>
        <v>35395.756769531683</v>
      </c>
      <c r="CJ576" s="54">
        <f>Таблица1[[#This Row],[Т9]]-Таблица1[[#This Row],[Т7]]</f>
        <v>0</v>
      </c>
      <c r="CK576" s="14">
        <f>Таблица1[[#This Row],[Т9]]-Таблица1[[#This Row],[Т6]]</f>
        <v>37117.11458327774</v>
      </c>
      <c r="CL576" s="14">
        <f>Таблица1[[#This Row],[Т9]]-Таблица1[[#This Row],[Т5]]</f>
        <v>620.5922197571781</v>
      </c>
      <c r="CM576" s="14">
        <f>Таблица1[[#This Row],[Т9]]-Таблица1[[#This Row],[Т4]]</f>
        <v>38245.590103614806</v>
      </c>
      <c r="CN576" s="14">
        <f>Таблица1[[#This Row],[Т9]]-Таблица1[[#This Row],[Т3]]</f>
        <v>852.63241037674015</v>
      </c>
      <c r="CO576" s="14">
        <f>Таблица1[[#This Row],[Т9]]-Таблица1[[#This Row],[Т2]]</f>
        <v>43726.122285802958</v>
      </c>
      <c r="CP576" s="14">
        <f>Таблица1[[#This Row],[Т9]]-Таблица1[[#This Row],[Т1]]</f>
        <v>1255.2587634497177</v>
      </c>
      <c r="CQ576" s="14">
        <f>Таблица1[[#This Row],[Т9]]-Таблица1[[#This Row],[угол обхв6]]</f>
        <v>47113.104070969523</v>
      </c>
      <c r="CR576" s="14">
        <f>Таблица1[[#This Row],[Т9]]-Таблица1[[#This Row],[угол обхв5]]</f>
        <v>1981.7582960600339</v>
      </c>
      <c r="CS576" s="14">
        <f>Таблица1[[#This Row],[Т9]]-Таблица1[[#This Row],[угол обхв4]]</f>
        <v>60220.54154970176</v>
      </c>
      <c r="CT576" s="14">
        <f>Таблица1[[#This Row],[Lкан_прям, мм]]+Таблица1[[#This Row],[Lкан_дуг, мм]]+Таблица1[[#This Row],[Lкан_леб,мм]]</f>
        <v>85045.326329871838</v>
      </c>
      <c r="CU576" s="16">
        <f>Таблица1[[#This Row],[Lкан_леб,мм]]</f>
        <v>58238.783253641726</v>
      </c>
      <c r="CV576" s="14">
        <f>2534431-(Таблица1[[#This Row],[Т23]]+Таблица1[[#This Row],[угол обхв3]])</f>
        <v>2449294.4569237698</v>
      </c>
      <c r="CW576" s="50">
        <f>SUM(X576:AC576,AD576:AI576)-Таблица1[[#This Row],[lподв_min, мм]]</f>
        <v>25085.185260113816</v>
      </c>
      <c r="CX576" s="17">
        <f>CW1015-Таблица1[[#This Row],[Суммарная длина каната]]</f>
        <v>-2425894.4085263149</v>
      </c>
    </row>
    <row r="577" spans="1:102" x14ac:dyDescent="0.25">
      <c r="A577" s="21">
        <v>576</v>
      </c>
      <c r="B577" s="10">
        <v>14.226530612244895</v>
      </c>
      <c r="C577" s="10">
        <v>31.832244897959189</v>
      </c>
      <c r="D577" s="11">
        <v>5750.2246567081183</v>
      </c>
      <c r="E577" s="11">
        <v>6544.5495921187849</v>
      </c>
      <c r="F577" s="11">
        <v>5316.2565824701132</v>
      </c>
      <c r="G577" s="11">
        <v>7333.574756826576</v>
      </c>
      <c r="H577" s="11">
        <v>5342.224166708118</v>
      </c>
      <c r="I577" s="11">
        <v>4780.9694972451452</v>
      </c>
      <c r="J577" s="11">
        <v>1763.5800948736396</v>
      </c>
      <c r="K577" s="11">
        <v>24863.011166722619</v>
      </c>
      <c r="L577" s="11">
        <v>1943.5319095074913</v>
      </c>
      <c r="M577" s="11">
        <v>58238.783253641726</v>
      </c>
      <c r="N577" s="11">
        <v>10884.736827779301</v>
      </c>
      <c r="O577" s="11">
        <v>14224.427838590032</v>
      </c>
      <c r="P577" s="43">
        <v>11106.429230864045</v>
      </c>
      <c r="Q577" s="11">
        <v>10848.713687479361</v>
      </c>
      <c r="R577" s="11">
        <v>6794.7516164608542</v>
      </c>
      <c r="S577" s="11">
        <v>7465.5688266354719</v>
      </c>
      <c r="T577" s="11">
        <v>5750.2246567081183</v>
      </c>
      <c r="U577" s="11">
        <v>6544.5495921187849</v>
      </c>
      <c r="V577" s="11">
        <v>5196.6816298548338</v>
      </c>
      <c r="W577" s="11">
        <v>7259.9348851057903</v>
      </c>
      <c r="X577" s="12">
        <v>0</v>
      </c>
      <c r="Y577" s="12">
        <v>713.81780169240562</v>
      </c>
      <c r="Z577" s="12">
        <v>396.19489074299275</v>
      </c>
      <c r="AA577" s="44">
        <v>232.04019061955907</v>
      </c>
      <c r="AB577" s="45">
        <v>601.47902645253373</v>
      </c>
      <c r="AC577" s="12">
        <v>0</v>
      </c>
      <c r="AD577" s="12">
        <v>13107.437478732234</v>
      </c>
      <c r="AE577" s="12">
        <v>3382.9858929050129</v>
      </c>
      <c r="AF577" s="12">
        <v>5480.5321821881507</v>
      </c>
      <c r="AG577" s="44">
        <v>1128.4755203370603</v>
      </c>
      <c r="AH577" s="45">
        <v>1763.5800925601613</v>
      </c>
      <c r="AI577" s="12">
        <v>0</v>
      </c>
      <c r="AJ577" s="12">
        <v>-13.999403268622348</v>
      </c>
      <c r="AK577" s="12">
        <v>86.242624619321745</v>
      </c>
      <c r="AL577" s="12">
        <v>141.88060281594002</v>
      </c>
      <c r="AM577" s="44">
        <v>174.4661998745475</v>
      </c>
      <c r="AN577" s="45">
        <v>89.999999675116655</v>
      </c>
      <c r="AO577" s="12">
        <v>0</v>
      </c>
      <c r="AP577" s="12">
        <v>-1932.0867753914397</v>
      </c>
      <c r="AQ577" s="12">
        <v>11291.859830136978</v>
      </c>
      <c r="AR577" s="12">
        <v>11358.28854987514</v>
      </c>
      <c r="AS577" s="44">
        <v>6834.0962573658544</v>
      </c>
      <c r="AT577" s="45">
        <v>5342.2246567081174</v>
      </c>
      <c r="AU577" s="12">
        <v>0</v>
      </c>
      <c r="AV577" s="12">
        <v>11449.46585973702</v>
      </c>
      <c r="AW577" s="12">
        <v>14251.164722314046</v>
      </c>
      <c r="AX577" s="12">
        <v>10527.729445767614</v>
      </c>
      <c r="AY577" s="44">
        <v>7059.4703173645603</v>
      </c>
      <c r="AZ577" s="45">
        <v>6544.5495898053096</v>
      </c>
      <c r="BA577" s="12">
        <v>0</v>
      </c>
      <c r="BB577" s="12">
        <v>10786.036817448241</v>
      </c>
      <c r="BC577" s="12">
        <v>11513.552233221721</v>
      </c>
      <c r="BD577" s="12">
        <v>7046.6109354719511</v>
      </c>
      <c r="BE577" s="44">
        <v>5710.8800158031181</v>
      </c>
      <c r="BF577" s="45">
        <v>5342.2246667081181</v>
      </c>
      <c r="BG577" s="12">
        <v>0</v>
      </c>
      <c r="BH577" s="12">
        <v>14620.309522885542</v>
      </c>
      <c r="BI577" s="12">
        <v>10875.450571203375</v>
      </c>
      <c r="BJ577" s="12">
        <v>7144.584584923723</v>
      </c>
      <c r="BK577" s="44">
        <v>6950.6481013896964</v>
      </c>
      <c r="BL577" s="45">
        <v>4780.969497245148</v>
      </c>
      <c r="BM577" s="12">
        <v>0</v>
      </c>
      <c r="BN577" s="12">
        <v>0</v>
      </c>
      <c r="BO577" s="12">
        <v>100.2420278879441</v>
      </c>
      <c r="BP577" s="12">
        <v>55.63797819661827</v>
      </c>
      <c r="BQ577" s="48">
        <v>32.585597058607476</v>
      </c>
      <c r="BR577" s="49">
        <v>84.466200199430844</v>
      </c>
      <c r="BS577" s="13">
        <v>0</v>
      </c>
      <c r="BT577" s="12">
        <v>91.216746358268423</v>
      </c>
      <c r="BV577" s="14">
        <f>Таблица1[[#This Row],[Lкан_леб,мм]]</f>
        <v>58238.783253641726</v>
      </c>
      <c r="BW577" s="50">
        <f>Таблица1[[#This Row],[угол обхв4]]+Таблица1[[#This Row],[Lдуг 3,мм]]</f>
        <v>13107.437478732234</v>
      </c>
      <c r="BX577" s="54">
        <f>Таблица1[[#This Row],[угол обхв5]]+Таблица1[[#This Row],[Y5, мм]]</f>
        <v>58952.601055334133</v>
      </c>
      <c r="BY577" s="14">
        <f>Таблица1[[#This Row],[угол обхв6]]+Таблица1[[#This Row],[Lдуг 4,мм]]</f>
        <v>16490.423371637247</v>
      </c>
      <c r="BZ577" s="14">
        <f>Таблица1[[#This Row],[Т1]]+Таблица1[[#This Row],[X6, мм]]</f>
        <v>59348.795946077124</v>
      </c>
      <c r="CA577" s="14">
        <f>Таблица1[[#This Row],[Т2]]+Таблица1[[#This Row],[Lдуг 5,мм]]</f>
        <v>21970.955553825399</v>
      </c>
      <c r="CB577" s="14">
        <f>Таблица1[[#This Row],[Т3]]+Таблица1[[#This Row],[Y6, мм]]</f>
        <v>59580.836136696686</v>
      </c>
      <c r="CC577" s="14">
        <f>Таблица1[[#This Row],[Т4]]+Таблица1[[#This Row],[Lдуг 6,мм]]</f>
        <v>23099.431074162458</v>
      </c>
      <c r="CD577" s="14">
        <f>Таблица1[[#This Row],[Т5]]+Таблица1[[#This Row],[Lдуг 1,мм]]</f>
        <v>60182.315163149222</v>
      </c>
      <c r="CE577" s="14">
        <f>Таблица1[[#This Row],[Т6]]+Таблица1[[#This Row],[Lпрям1, мм]]</f>
        <v>24863.011166722619</v>
      </c>
      <c r="CF577" s="15">
        <f>Таблица1[[#This Row],[Т7]]+Таблица1[[#This Row],[Lдуг 2,мм]]</f>
        <v>60182.315163149222</v>
      </c>
      <c r="CG577" s="14">
        <f>Таблица1[[#This Row],[Т8]]+Таблица1[[#This Row],[Lпрям2, мм]]</f>
        <v>24863.011166722619</v>
      </c>
      <c r="CH577" s="14">
        <f>Таблица1[[#This Row],[Т9]]-Таблица1[[#This Row],[Т9]]</f>
        <v>0</v>
      </c>
      <c r="CI577" s="50">
        <f>Таблица1[[#This Row],[Т9]]-Таблица1[[#This Row],[Т8]]</f>
        <v>35319.303996426606</v>
      </c>
      <c r="CJ577" s="54">
        <f>Таблица1[[#This Row],[Т9]]-Таблица1[[#This Row],[Т7]]</f>
        <v>0</v>
      </c>
      <c r="CK577" s="14">
        <f>Таблица1[[#This Row],[Т9]]-Таблица1[[#This Row],[Т6]]</f>
        <v>37082.884088986764</v>
      </c>
      <c r="CL577" s="14">
        <f>Таблица1[[#This Row],[Т9]]-Таблица1[[#This Row],[Т5]]</f>
        <v>601.47902645253635</v>
      </c>
      <c r="CM577" s="14">
        <f>Таблица1[[#This Row],[Т9]]-Таблица1[[#This Row],[Т4]]</f>
        <v>38211.359609323823</v>
      </c>
      <c r="CN577" s="14">
        <f>Таблица1[[#This Row],[Т9]]-Таблица1[[#This Row],[Т3]]</f>
        <v>833.5192170720984</v>
      </c>
      <c r="CO577" s="14">
        <f>Таблица1[[#This Row],[Т9]]-Таблица1[[#This Row],[Т2]]</f>
        <v>43691.891791511975</v>
      </c>
      <c r="CP577" s="14">
        <f>Таблица1[[#This Row],[Т9]]-Таблица1[[#This Row],[Т1]]</f>
        <v>1229.7141078150889</v>
      </c>
      <c r="CQ577" s="14">
        <f>Таблица1[[#This Row],[Т9]]-Таблица1[[#This Row],[угол обхв6]]</f>
        <v>47074.877684416992</v>
      </c>
      <c r="CR577" s="14">
        <f>Таблица1[[#This Row],[Т9]]-Таблица1[[#This Row],[угол обхв5]]</f>
        <v>1943.5319095074956</v>
      </c>
      <c r="CS577" s="14">
        <f>Таблица1[[#This Row],[Т9]]-Таблица1[[#This Row],[угол обхв4]]</f>
        <v>60182.315163149222</v>
      </c>
      <c r="CT577" s="14">
        <f>Таблица1[[#This Row],[Lкан_прям, мм]]+Таблица1[[#This Row],[Lкан_дуг, мм]]+Таблица1[[#This Row],[Lкан_леб,мм]]</f>
        <v>85045.326329871838</v>
      </c>
      <c r="CU577" s="16">
        <f>Таблица1[[#This Row],[Lкан_леб,мм]]</f>
        <v>58238.783253641726</v>
      </c>
      <c r="CV577" s="14">
        <f>2534431-(Таблица1[[#This Row],[Т23]]+Таблица1[[#This Row],[угол обхв3]])</f>
        <v>2449294.4569237698</v>
      </c>
      <c r="CW577" s="50">
        <f>SUM(X577:AC577,AD577:AI577)-Таблица1[[#This Row],[lподв_min, мм]]</f>
        <v>25042.962981356472</v>
      </c>
      <c r="CX577" s="17">
        <f>CW1016-Таблица1[[#This Row],[Суммарная длина каната]]</f>
        <v>-2425971.4777890956</v>
      </c>
    </row>
    <row r="578" spans="1:102" x14ac:dyDescent="0.25">
      <c r="A578" s="21">
        <v>577</v>
      </c>
      <c r="B578" s="10">
        <v>14.226530612244895</v>
      </c>
      <c r="C578" s="10">
        <v>34.516326530612247</v>
      </c>
      <c r="D578" s="11">
        <v>6061.9904626488005</v>
      </c>
      <c r="E578" s="11">
        <v>6312.6000990430966</v>
      </c>
      <c r="F578" s="11">
        <v>5591.5492806834854</v>
      </c>
      <c r="G578" s="11">
        <v>7080.4373827895142</v>
      </c>
      <c r="H578" s="11">
        <v>5653.9899726488011</v>
      </c>
      <c r="I578" s="11">
        <v>4505.1407719223125</v>
      </c>
      <c r="J578" s="11">
        <v>1807.4593271207843</v>
      </c>
      <c r="K578" s="11">
        <v>24901.237553274579</v>
      </c>
      <c r="L578" s="11">
        <v>1905.3055229555328</v>
      </c>
      <c r="M578" s="11">
        <v>58238.783253641726</v>
      </c>
      <c r="N578" s="11">
        <v>10884.736827779301</v>
      </c>
      <c r="O578" s="11">
        <v>14224.427838590032</v>
      </c>
      <c r="P578" s="43">
        <v>11210.759476232319</v>
      </c>
      <c r="Q578" s="11">
        <v>10862.867524674495</v>
      </c>
      <c r="R578" s="11">
        <v>7062.2411521292461</v>
      </c>
      <c r="S578" s="11">
        <v>7281.522984619598</v>
      </c>
      <c r="T578" s="11">
        <v>6061.9904626488005</v>
      </c>
      <c r="U578" s="11">
        <v>6312.6000990430966</v>
      </c>
      <c r="V578" s="11">
        <v>5475.5539872447753</v>
      </c>
      <c r="W578" s="11">
        <v>7001.2787325984755</v>
      </c>
      <c r="X578" s="12">
        <v>0</v>
      </c>
      <c r="Y578" s="12">
        <v>701.12714237036846</v>
      </c>
      <c r="Z578" s="12">
        <v>389.77235681713296</v>
      </c>
      <c r="AA578" s="44">
        <v>232.04019061955887</v>
      </c>
      <c r="AB578" s="45">
        <v>582.3658331484728</v>
      </c>
      <c r="AC578" s="12">
        <v>0</v>
      </c>
      <c r="AD578" s="12">
        <v>13107.437478732234</v>
      </c>
      <c r="AE578" s="12">
        <v>3377.3330471536633</v>
      </c>
      <c r="AF578" s="12">
        <v>5480.5321821881471</v>
      </c>
      <c r="AG578" s="44">
        <v>1128.475520337061</v>
      </c>
      <c r="AH578" s="45">
        <v>1807.4593248634692</v>
      </c>
      <c r="AI578" s="12">
        <v>0</v>
      </c>
      <c r="AJ578" s="12">
        <v>-13.999403268622348</v>
      </c>
      <c r="AK578" s="12">
        <v>84.460464770323981</v>
      </c>
      <c r="AL578" s="12">
        <v>139.19652118328696</v>
      </c>
      <c r="AM578" s="44">
        <v>171.78211824189441</v>
      </c>
      <c r="AN578" s="45">
        <v>89.999999683003765</v>
      </c>
      <c r="AO578" s="12">
        <v>0</v>
      </c>
      <c r="AP578" s="12">
        <v>-1932.0867753914397</v>
      </c>
      <c r="AQ578" s="12">
        <v>11290.831396756863</v>
      </c>
      <c r="AR578" s="12">
        <v>11477.373834796126</v>
      </c>
      <c r="AS578" s="44">
        <v>7120.5597873878996</v>
      </c>
      <c r="AT578" s="45">
        <v>5653.9904626488005</v>
      </c>
      <c r="AU578" s="12">
        <v>0</v>
      </c>
      <c r="AV578" s="12">
        <v>11449.46585973702</v>
      </c>
      <c r="AW578" s="12">
        <v>14263.813128317659</v>
      </c>
      <c r="AX578" s="12">
        <v>10554.029729371508</v>
      </c>
      <c r="AY578" s="44">
        <v>6877.7124637294555</v>
      </c>
      <c r="AZ578" s="45">
        <v>6312.6000967857844</v>
      </c>
      <c r="BA578" s="12">
        <v>0</v>
      </c>
      <c r="BB578" s="12">
        <v>10786.036817448241</v>
      </c>
      <c r="BC578" s="12">
        <v>11616.85404520988</v>
      </c>
      <c r="BD578" s="12">
        <v>7328.8555106930535</v>
      </c>
      <c r="BE578" s="44">
        <v>6003.671827390147</v>
      </c>
      <c r="BF578" s="45">
        <v>5653.9904726488003</v>
      </c>
      <c r="BG578" s="12">
        <v>0</v>
      </c>
      <c r="BH578" s="12">
        <v>14620.309522885542</v>
      </c>
      <c r="BI578" s="12">
        <v>10902.252814402122</v>
      </c>
      <c r="BJ578" s="12">
        <v>6972.6851893166113</v>
      </c>
      <c r="BK578" s="44">
        <v>6716.4106199332391</v>
      </c>
      <c r="BL578" s="45">
        <v>4505.1407719223153</v>
      </c>
      <c r="BM578" s="12">
        <v>0</v>
      </c>
      <c r="BN578" s="12">
        <v>0</v>
      </c>
      <c r="BO578" s="12">
        <v>98.459868038946325</v>
      </c>
      <c r="BP578" s="12">
        <v>54.736056412962988</v>
      </c>
      <c r="BQ578" s="48">
        <v>32.585597058607448</v>
      </c>
      <c r="BR578" s="49">
        <v>81.782118558890645</v>
      </c>
      <c r="BS578" s="13">
        <v>0</v>
      </c>
      <c r="BT578" s="12">
        <v>91.216746358268423</v>
      </c>
      <c r="BV578" s="14">
        <f>Таблица1[[#This Row],[Lкан_леб,мм]]</f>
        <v>58238.783253641726</v>
      </c>
      <c r="BW578" s="50">
        <f>Таблица1[[#This Row],[угол обхв4]]+Таблица1[[#This Row],[Lдуг 3,мм]]</f>
        <v>13107.437478732234</v>
      </c>
      <c r="BX578" s="54">
        <f>Таблица1[[#This Row],[угол обхв5]]+Таблица1[[#This Row],[Y5, мм]]</f>
        <v>58939.910396012092</v>
      </c>
      <c r="BY578" s="14">
        <f>Таблица1[[#This Row],[угол обхв6]]+Таблица1[[#This Row],[Lдуг 4,мм]]</f>
        <v>16484.770525885899</v>
      </c>
      <c r="BZ578" s="14">
        <f>Таблица1[[#This Row],[Т1]]+Таблица1[[#This Row],[X6, мм]]</f>
        <v>59329.682752829227</v>
      </c>
      <c r="CA578" s="14">
        <f>Таблица1[[#This Row],[Т2]]+Таблица1[[#This Row],[Lдуг 5,мм]]</f>
        <v>21965.302708074047</v>
      </c>
      <c r="CB578" s="14">
        <f>Таблица1[[#This Row],[Т3]]+Таблица1[[#This Row],[Y6, мм]]</f>
        <v>59561.722943448789</v>
      </c>
      <c r="CC578" s="14">
        <f>Таблица1[[#This Row],[Т4]]+Таблица1[[#This Row],[Lдуг 6,мм]]</f>
        <v>23093.778228411109</v>
      </c>
      <c r="CD578" s="14">
        <f>Таблица1[[#This Row],[Т5]]+Таблица1[[#This Row],[Lдуг 1,мм]]</f>
        <v>60144.088776597258</v>
      </c>
      <c r="CE578" s="14">
        <f>Таблица1[[#This Row],[Т6]]+Таблица1[[#This Row],[Lпрям1, мм]]</f>
        <v>24901.237553274579</v>
      </c>
      <c r="CF578" s="15">
        <f>Таблица1[[#This Row],[Т7]]+Таблица1[[#This Row],[Lдуг 2,мм]]</f>
        <v>60144.088776597258</v>
      </c>
      <c r="CG578" s="14">
        <f>Таблица1[[#This Row],[Т8]]+Таблица1[[#This Row],[Lпрям2, мм]]</f>
        <v>24901.237553274579</v>
      </c>
      <c r="CH578" s="14">
        <f>Таблица1[[#This Row],[Т9]]-Таблица1[[#This Row],[Т9]]</f>
        <v>0</v>
      </c>
      <c r="CI578" s="50">
        <f>Таблица1[[#This Row],[Т9]]-Таблица1[[#This Row],[Т8]]</f>
        <v>35242.851223322679</v>
      </c>
      <c r="CJ578" s="54">
        <f>Таблица1[[#This Row],[Т9]]-Таблица1[[#This Row],[Т7]]</f>
        <v>0</v>
      </c>
      <c r="CK578" s="14">
        <f>Таблица1[[#This Row],[Т9]]-Таблица1[[#This Row],[Т6]]</f>
        <v>37050.310548186149</v>
      </c>
      <c r="CL578" s="14">
        <f>Таблица1[[#This Row],[Т9]]-Таблица1[[#This Row],[Т5]]</f>
        <v>582.36583314846939</v>
      </c>
      <c r="CM578" s="14">
        <f>Таблица1[[#This Row],[Т9]]-Таблица1[[#This Row],[Т4]]</f>
        <v>38178.786068523215</v>
      </c>
      <c r="CN578" s="14">
        <f>Таблица1[[#This Row],[Т9]]-Таблица1[[#This Row],[Т3]]</f>
        <v>814.40602376803145</v>
      </c>
      <c r="CO578" s="14">
        <f>Таблица1[[#This Row],[Т9]]-Таблица1[[#This Row],[Т2]]</f>
        <v>43659.31825071136</v>
      </c>
      <c r="CP578" s="14">
        <f>Таблица1[[#This Row],[Т9]]-Таблица1[[#This Row],[Т1]]</f>
        <v>1204.1783805851665</v>
      </c>
      <c r="CQ578" s="14">
        <f>Таблица1[[#This Row],[Т9]]-Таблица1[[#This Row],[угол обхв6]]</f>
        <v>47036.651297865028</v>
      </c>
      <c r="CR578" s="14">
        <f>Таблица1[[#This Row],[Т9]]-Таблица1[[#This Row],[угол обхв5]]</f>
        <v>1905.3055229555321</v>
      </c>
      <c r="CS578" s="14">
        <f>Таблица1[[#This Row],[Т9]]-Таблица1[[#This Row],[угол обхв4]]</f>
        <v>60144.088776597258</v>
      </c>
      <c r="CT578" s="14">
        <f>Таблица1[[#This Row],[Lкан_прям, мм]]+Таблица1[[#This Row],[Lкан_дуг, мм]]+Таблица1[[#This Row],[Lкан_леб,мм]]</f>
        <v>85045.326329871838</v>
      </c>
      <c r="CU578" s="16">
        <f>Таблица1[[#This Row],[Lкан_леб,мм]]</f>
        <v>58238.783253641726</v>
      </c>
      <c r="CV578" s="14">
        <f>2534431-(Таблица1[[#This Row],[Т23]]+Таблица1[[#This Row],[угол обхв3]])</f>
        <v>2449294.4569237698</v>
      </c>
      <c r="CW578" s="50">
        <f>SUM(X578:AC578,AD578:AI578)-Таблица1[[#This Row],[lподв_min, мм]]</f>
        <v>24999.083749109326</v>
      </c>
      <c r="CX578" s="17">
        <f>CW1017-Таблица1[[#This Row],[Суммарная длина каната]]</f>
        <v>-2426049.7824454294</v>
      </c>
    </row>
    <row r="579" spans="1:102" x14ac:dyDescent="0.25">
      <c r="A579" s="21">
        <v>578</v>
      </c>
      <c r="B579" s="10">
        <v>14.226530612244895</v>
      </c>
      <c r="C579" s="10">
        <v>37.200408163265308</v>
      </c>
      <c r="D579" s="11">
        <v>6384.2761842092459</v>
      </c>
      <c r="E579" s="11">
        <v>6095.5047311280305</v>
      </c>
      <c r="F579" s="11">
        <v>5878.3941140730976</v>
      </c>
      <c r="G579" s="11">
        <v>6840.4693820442762</v>
      </c>
      <c r="H579" s="11">
        <v>5976.2756942092456</v>
      </c>
      <c r="I579" s="11">
        <v>4242.5133207023746</v>
      </c>
      <c r="J579" s="11">
        <v>1852.9914104256554</v>
      </c>
      <c r="K579" s="11">
        <v>24939.463939825837</v>
      </c>
      <c r="L579" s="11">
        <v>1867.0791364042714</v>
      </c>
      <c r="M579" s="11">
        <v>58238.783253641726</v>
      </c>
      <c r="N579" s="11">
        <v>10884.736827779301</v>
      </c>
      <c r="O579" s="11">
        <v>14224.427838590032</v>
      </c>
      <c r="P579" s="43">
        <v>11314.312454338951</v>
      </c>
      <c r="Q579" s="11">
        <v>10881.891507727429</v>
      </c>
      <c r="R579" s="11">
        <v>7338.0559011620644</v>
      </c>
      <c r="S579" s="11">
        <v>7110.2053034790069</v>
      </c>
      <c r="T579" s="11">
        <v>6384.2761842092459</v>
      </c>
      <c r="U579" s="11">
        <v>6095.5047311280305</v>
      </c>
      <c r="V579" s="11">
        <v>5766.232991139761</v>
      </c>
      <c r="W579" s="11">
        <v>6755.9656395098009</v>
      </c>
      <c r="X579" s="12">
        <v>0</v>
      </c>
      <c r="Y579" s="12">
        <v>688.42443160658581</v>
      </c>
      <c r="Z579" s="12">
        <v>383.36187433301797</v>
      </c>
      <c r="AA579" s="44">
        <v>232.04019061955907</v>
      </c>
      <c r="AB579" s="45">
        <v>563.25263984510843</v>
      </c>
      <c r="AC579" s="12">
        <v>0</v>
      </c>
      <c r="AD579" s="12">
        <v>13107.437478732234</v>
      </c>
      <c r="AE579" s="12">
        <v>3370.0273503445865</v>
      </c>
      <c r="AF579" s="12">
        <v>5480.5321821881498</v>
      </c>
      <c r="AG579" s="44">
        <v>1128.4755203370596</v>
      </c>
      <c r="AH579" s="45">
        <v>1852.9914082238079</v>
      </c>
      <c r="AI579" s="12">
        <v>0</v>
      </c>
      <c r="AJ579" s="12">
        <v>-13.999403268622348</v>
      </c>
      <c r="AK579" s="12">
        <v>82.676612527333447</v>
      </c>
      <c r="AL579" s="12">
        <v>136.51243955063387</v>
      </c>
      <c r="AM579" s="44">
        <v>169.09803660924135</v>
      </c>
      <c r="AN579" s="45">
        <v>89.999999690793061</v>
      </c>
      <c r="AO579" s="12">
        <v>0</v>
      </c>
      <c r="AP579" s="12">
        <v>-1932.0867753914397</v>
      </c>
      <c r="AQ579" s="12">
        <v>11289.408565191907</v>
      </c>
      <c r="AR579" s="12">
        <v>11595.096859972888</v>
      </c>
      <c r="AS579" s="44">
        <v>7415.2205708122574</v>
      </c>
      <c r="AT579" s="45">
        <v>5976.276184209245</v>
      </c>
      <c r="AU579" s="12">
        <v>0</v>
      </c>
      <c r="AV579" s="12">
        <v>11449.46585973702</v>
      </c>
      <c r="AW579" s="12">
        <v>14276.435385537216</v>
      </c>
      <c r="AX579" s="12">
        <v>10585.87779596259</v>
      </c>
      <c r="AY579" s="44">
        <v>6709.568792714228</v>
      </c>
      <c r="AZ579" s="45">
        <v>6095.5047289261847</v>
      </c>
      <c r="BA579" s="12">
        <v>0</v>
      </c>
      <c r="BB579" s="12">
        <v>10786.036817448241</v>
      </c>
      <c r="BC579" s="12">
        <v>11718.984191751557</v>
      </c>
      <c r="BD579" s="12">
        <v>7618.8403067960007</v>
      </c>
      <c r="BE579" s="44">
        <v>6307.1115145590529</v>
      </c>
      <c r="BF579" s="45">
        <v>5976.2761942092457</v>
      </c>
      <c r="BG579" s="12">
        <v>0</v>
      </c>
      <c r="BH579" s="12">
        <v>14620.309522885542</v>
      </c>
      <c r="BI579" s="12">
        <v>10933.899054674612</v>
      </c>
      <c r="BJ579" s="12">
        <v>6814.1915917141678</v>
      </c>
      <c r="BK579" s="44">
        <v>6496.1412418928085</v>
      </c>
      <c r="BL579" s="45">
        <v>4242.5133207023773</v>
      </c>
      <c r="BM579" s="12">
        <v>0</v>
      </c>
      <c r="BN579" s="12">
        <v>0</v>
      </c>
      <c r="BO579" s="12">
        <v>96.676015795955792</v>
      </c>
      <c r="BP579" s="12">
        <v>53.835827023300425</v>
      </c>
      <c r="BQ579" s="48">
        <v>32.585597058607476</v>
      </c>
      <c r="BR579" s="49">
        <v>79.098036918448273</v>
      </c>
      <c r="BS579" s="13">
        <v>0</v>
      </c>
      <c r="BT579" s="12">
        <v>91.216746358268423</v>
      </c>
      <c r="BV579" s="14">
        <f>Таблица1[[#This Row],[Lкан_леб,мм]]</f>
        <v>58238.783253641726</v>
      </c>
      <c r="BW579" s="50">
        <f>Таблица1[[#This Row],[угол обхв4]]+Таблица1[[#This Row],[Lдуг 3,мм]]</f>
        <v>13107.437478732234</v>
      </c>
      <c r="BX579" s="54">
        <f>Таблица1[[#This Row],[угол обхв5]]+Таблица1[[#This Row],[Y5, мм]]</f>
        <v>58927.207685248315</v>
      </c>
      <c r="BY579" s="14">
        <f>Таблица1[[#This Row],[угол обхв6]]+Таблица1[[#This Row],[Lдуг 4,мм]]</f>
        <v>16477.46482907682</v>
      </c>
      <c r="BZ579" s="14">
        <f>Таблица1[[#This Row],[Т1]]+Таблица1[[#This Row],[X6, мм]]</f>
        <v>59310.56955958133</v>
      </c>
      <c r="CA579" s="14">
        <f>Таблица1[[#This Row],[Т2]]+Таблица1[[#This Row],[Lдуг 5,мм]]</f>
        <v>21957.997011264968</v>
      </c>
      <c r="CB579" s="14">
        <f>Таблица1[[#This Row],[Т3]]+Таблица1[[#This Row],[Y6, мм]]</f>
        <v>59542.609750200892</v>
      </c>
      <c r="CC579" s="14">
        <f>Таблица1[[#This Row],[Т4]]+Таблица1[[#This Row],[Lдуг 6,мм]]</f>
        <v>23086.472531602027</v>
      </c>
      <c r="CD579" s="14">
        <f>Таблица1[[#This Row],[Т5]]+Таблица1[[#This Row],[Lдуг 1,мм]]</f>
        <v>60105.862390046001</v>
      </c>
      <c r="CE579" s="14">
        <f>Таблица1[[#This Row],[Т6]]+Таблица1[[#This Row],[Lпрям1, мм]]</f>
        <v>24939.463939825833</v>
      </c>
      <c r="CF579" s="15">
        <f>Таблица1[[#This Row],[Т7]]+Таблица1[[#This Row],[Lдуг 2,мм]]</f>
        <v>60105.862390046001</v>
      </c>
      <c r="CG579" s="14">
        <f>Таблица1[[#This Row],[Т8]]+Таблица1[[#This Row],[Lпрям2, мм]]</f>
        <v>24939.463939825833</v>
      </c>
      <c r="CH579" s="14">
        <f>Таблица1[[#This Row],[Т9]]-Таблица1[[#This Row],[Т9]]</f>
        <v>0</v>
      </c>
      <c r="CI579" s="50">
        <f>Таблица1[[#This Row],[Т9]]-Таблица1[[#This Row],[Т8]]</f>
        <v>35166.398450220164</v>
      </c>
      <c r="CJ579" s="54">
        <f>Таблица1[[#This Row],[Т9]]-Таблица1[[#This Row],[Т7]]</f>
        <v>0</v>
      </c>
      <c r="CK579" s="14">
        <f>Таблица1[[#This Row],[Т9]]-Таблица1[[#This Row],[Т6]]</f>
        <v>37019.389858443974</v>
      </c>
      <c r="CL579" s="14">
        <f>Таблица1[[#This Row],[Т9]]-Таблица1[[#This Row],[Т5]]</f>
        <v>563.25263984510821</v>
      </c>
      <c r="CM579" s="14">
        <f>Таблица1[[#This Row],[Т9]]-Таблица1[[#This Row],[Т4]]</f>
        <v>38147.865378781033</v>
      </c>
      <c r="CN579" s="14">
        <f>Таблица1[[#This Row],[Т9]]-Таблица1[[#This Row],[Т3]]</f>
        <v>795.29283046467026</v>
      </c>
      <c r="CO579" s="14">
        <f>Таблица1[[#This Row],[Т9]]-Таблица1[[#This Row],[Т2]]</f>
        <v>43628.397560969184</v>
      </c>
      <c r="CP579" s="14">
        <f>Таблица1[[#This Row],[Т9]]-Таблица1[[#This Row],[Т1]]</f>
        <v>1178.6547047976856</v>
      </c>
      <c r="CQ579" s="14">
        <f>Таблица1[[#This Row],[Т9]]-Таблица1[[#This Row],[угол обхв6]]</f>
        <v>46998.424911313763</v>
      </c>
      <c r="CR579" s="14">
        <f>Таблица1[[#This Row],[Т9]]-Таблица1[[#This Row],[угол обхв5]]</f>
        <v>1867.0791364042743</v>
      </c>
      <c r="CS579" s="14">
        <f>Таблица1[[#This Row],[Т9]]-Таблица1[[#This Row],[угол обхв4]]</f>
        <v>60105.862390046001</v>
      </c>
      <c r="CT579" s="14">
        <f>Таблица1[[#This Row],[Lкан_прям, мм]]+Таблица1[[#This Row],[Lкан_дуг, мм]]+Таблица1[[#This Row],[Lкан_леб,мм]]</f>
        <v>85045.326329871838</v>
      </c>
      <c r="CU579" s="16">
        <f>Таблица1[[#This Row],[Lкан_леб,мм]]</f>
        <v>58238.783253641726</v>
      </c>
      <c r="CV579" s="14">
        <f>2534431-(Таблица1[[#This Row],[Т23]]+Таблица1[[#This Row],[угол обхв3]])</f>
        <v>2449294.4569237698</v>
      </c>
      <c r="CW579" s="50">
        <f>SUM(X579:AC579,AD579:AI579)-Таблица1[[#This Row],[lподв_min, мм]]</f>
        <v>24953.551665804451</v>
      </c>
      <c r="CX579" s="17">
        <f>CW1018-Таблица1[[#This Row],[Суммарная длина каната]]</f>
        <v>-2426129.2861614041</v>
      </c>
    </row>
    <row r="580" spans="1:102" x14ac:dyDescent="0.25">
      <c r="A580" s="21">
        <v>579</v>
      </c>
      <c r="B580" s="10">
        <v>14.226530612244895</v>
      </c>
      <c r="C580" s="10">
        <v>39.884489795918363</v>
      </c>
      <c r="D580" s="11">
        <v>6716.3746774630208</v>
      </c>
      <c r="E580" s="11">
        <v>5893.7398286536782</v>
      </c>
      <c r="F580" s="11">
        <v>6176.1617014154244</v>
      </c>
      <c r="G580" s="11">
        <v>6614.1972809087019</v>
      </c>
      <c r="H580" s="11">
        <v>6308.3741874630205</v>
      </c>
      <c r="I580" s="11">
        <v>3993.5687957932691</v>
      </c>
      <c r="J580" s="11">
        <v>1900.1710328604088</v>
      </c>
      <c r="K580" s="11">
        <v>24977.690326376305</v>
      </c>
      <c r="L580" s="11">
        <v>1828.8527498538069</v>
      </c>
      <c r="M580" s="11">
        <v>58238.783253641726</v>
      </c>
      <c r="N580" s="11">
        <v>10884.736827779301</v>
      </c>
      <c r="O580" s="11">
        <v>14224.427838590032</v>
      </c>
      <c r="P580" s="43">
        <v>11416.860954188749</v>
      </c>
      <c r="Q580" s="11">
        <v>10905.743895123805</v>
      </c>
      <c r="R580" s="11">
        <v>7621.5906840196931</v>
      </c>
      <c r="S580" s="11">
        <v>6951.9916802814414</v>
      </c>
      <c r="T580" s="11">
        <v>6716.3746774630208</v>
      </c>
      <c r="U580" s="11">
        <v>5893.7398286536782</v>
      </c>
      <c r="V580" s="11">
        <v>6068.0808475626</v>
      </c>
      <c r="W580" s="11">
        <v>6524.5338601037583</v>
      </c>
      <c r="X580" s="12">
        <v>0</v>
      </c>
      <c r="Y580" s="12">
        <v>675.70650145824982</v>
      </c>
      <c r="Z580" s="12">
        <v>376.96661123345689</v>
      </c>
      <c r="AA580" s="44">
        <v>232.04019061955907</v>
      </c>
      <c r="AB580" s="45">
        <v>544.13944654254135</v>
      </c>
      <c r="AC580" s="12">
        <v>0</v>
      </c>
      <c r="AD580" s="12">
        <v>13107.437478732234</v>
      </c>
      <c r="AE580" s="12">
        <v>3361.0741144056269</v>
      </c>
      <c r="AF580" s="12">
        <v>5480.5321821881489</v>
      </c>
      <c r="AG580" s="44">
        <v>1128.4755203370607</v>
      </c>
      <c r="AH580" s="45">
        <v>1900.1710307132314</v>
      </c>
      <c r="AI580" s="12">
        <v>0</v>
      </c>
      <c r="AJ580" s="12">
        <v>-13.999403268622348</v>
      </c>
      <c r="AK580" s="12">
        <v>80.890623013505405</v>
      </c>
      <c r="AL580" s="12">
        <v>133.82835791798081</v>
      </c>
      <c r="AM580" s="44">
        <v>166.41395497658829</v>
      </c>
      <c r="AN580" s="45">
        <v>89.999999698470418</v>
      </c>
      <c r="AO580" s="12">
        <v>0</v>
      </c>
      <c r="AP580" s="12">
        <v>-1932.0867753914397</v>
      </c>
      <c r="AQ580" s="12">
        <v>11287.591094851501</v>
      </c>
      <c r="AR580" s="12">
        <v>11711.199323170213</v>
      </c>
      <c r="AS580" s="44">
        <v>7717.4320770314071</v>
      </c>
      <c r="AT580" s="45">
        <v>6308.3746774630208</v>
      </c>
      <c r="AU580" s="12">
        <v>0</v>
      </c>
      <c r="AV580" s="12">
        <v>11449.46585973702</v>
      </c>
      <c r="AW580" s="12">
        <v>14289.022261737244</v>
      </c>
      <c r="AX580" s="12">
        <v>10623.203766035331</v>
      </c>
      <c r="AY580" s="44">
        <v>6555.408237125308</v>
      </c>
      <c r="AZ580" s="45">
        <v>5893.7398265065031</v>
      </c>
      <c r="BA580" s="12">
        <v>0</v>
      </c>
      <c r="BB580" s="12">
        <v>10786.036817448241</v>
      </c>
      <c r="BC580" s="12">
        <v>11819.715221260949</v>
      </c>
      <c r="BD580" s="12">
        <v>7915.9290530011576</v>
      </c>
      <c r="BE580" s="44">
        <v>6620.5332844513068</v>
      </c>
      <c r="BF580" s="45">
        <v>6308.3746874630206</v>
      </c>
      <c r="BG580" s="12">
        <v>0</v>
      </c>
      <c r="BH580" s="12">
        <v>14620.309522885542</v>
      </c>
      <c r="BI580" s="12">
        <v>10970.338318271017</v>
      </c>
      <c r="BJ580" s="12">
        <v>6669.4515511929676</v>
      </c>
      <c r="BK580" s="44">
        <v>6290.3232718098116</v>
      </c>
      <c r="BL580" s="45">
        <v>3993.5687957932719</v>
      </c>
      <c r="BM580" s="12">
        <v>0</v>
      </c>
      <c r="BN580" s="12">
        <v>0</v>
      </c>
      <c r="BO580" s="12">
        <v>94.890026282127749</v>
      </c>
      <c r="BP580" s="12">
        <v>52.937734904475413</v>
      </c>
      <c r="BQ580" s="48">
        <v>32.585597058607476</v>
      </c>
      <c r="BR580" s="49">
        <v>76.413955278117868</v>
      </c>
      <c r="BS580" s="13">
        <v>0</v>
      </c>
      <c r="BT580" s="12">
        <v>91.216746358268423</v>
      </c>
      <c r="BV580" s="14">
        <f>Таблица1[[#This Row],[Lкан_леб,мм]]</f>
        <v>58238.783253641726</v>
      </c>
      <c r="BW580" s="50">
        <f>Таблица1[[#This Row],[угол обхв4]]+Таблица1[[#This Row],[Lдуг 3,мм]]</f>
        <v>13107.437478732234</v>
      </c>
      <c r="BX580" s="54">
        <f>Таблица1[[#This Row],[угол обхв5]]+Таблица1[[#This Row],[Y5, мм]]</f>
        <v>58914.489755099974</v>
      </c>
      <c r="BY580" s="14">
        <f>Таблица1[[#This Row],[угол обхв6]]+Таблица1[[#This Row],[Lдуг 4,мм]]</f>
        <v>16468.51159313786</v>
      </c>
      <c r="BZ580" s="14">
        <f>Таблица1[[#This Row],[Т1]]+Таблица1[[#This Row],[X6, мм]]</f>
        <v>59291.456366333434</v>
      </c>
      <c r="CA580" s="14">
        <f>Таблица1[[#This Row],[Т2]]+Таблица1[[#This Row],[Lдуг 5,мм]]</f>
        <v>21949.043775326008</v>
      </c>
      <c r="CB580" s="14">
        <f>Таблица1[[#This Row],[Т3]]+Таблица1[[#This Row],[Y6, мм]]</f>
        <v>59523.496556952996</v>
      </c>
      <c r="CC580" s="14">
        <f>Таблица1[[#This Row],[Т4]]+Таблица1[[#This Row],[Lдуг 6,мм]]</f>
        <v>23077.519295663071</v>
      </c>
      <c r="CD580" s="14">
        <f>Таблица1[[#This Row],[Т5]]+Таблица1[[#This Row],[Lдуг 1,мм]]</f>
        <v>60067.636003495536</v>
      </c>
      <c r="CE580" s="14">
        <f>Таблица1[[#This Row],[Т6]]+Таблица1[[#This Row],[Lпрям1, мм]]</f>
        <v>24977.690326376302</v>
      </c>
      <c r="CF580" s="15">
        <f>Таблица1[[#This Row],[Т7]]+Таблица1[[#This Row],[Lдуг 2,мм]]</f>
        <v>60067.636003495536</v>
      </c>
      <c r="CG580" s="14">
        <f>Таблица1[[#This Row],[Т8]]+Таблица1[[#This Row],[Lпрям2, мм]]</f>
        <v>24977.690326376302</v>
      </c>
      <c r="CH580" s="14">
        <f>Таблица1[[#This Row],[Т9]]-Таблица1[[#This Row],[Т9]]</f>
        <v>0</v>
      </c>
      <c r="CI580" s="50">
        <f>Таблица1[[#This Row],[Т9]]-Таблица1[[#This Row],[Т8]]</f>
        <v>35089.945677119234</v>
      </c>
      <c r="CJ580" s="54">
        <f>Таблица1[[#This Row],[Т9]]-Таблица1[[#This Row],[Т7]]</f>
        <v>0</v>
      </c>
      <c r="CK580" s="14">
        <f>Таблица1[[#This Row],[Т9]]-Таблица1[[#This Row],[Т6]]</f>
        <v>36990.116707832465</v>
      </c>
      <c r="CL580" s="14">
        <f>Таблица1[[#This Row],[Т9]]-Таблица1[[#This Row],[Т5]]</f>
        <v>544.1394465425401</v>
      </c>
      <c r="CM580" s="14">
        <f>Таблица1[[#This Row],[Т9]]-Таблица1[[#This Row],[Т4]]</f>
        <v>38118.592228169524</v>
      </c>
      <c r="CN580" s="14">
        <f>Таблица1[[#This Row],[Т9]]-Таблица1[[#This Row],[Т3]]</f>
        <v>776.17963716210215</v>
      </c>
      <c r="CO580" s="14">
        <f>Таблица1[[#This Row],[Т9]]-Таблица1[[#This Row],[Т2]]</f>
        <v>43599.124410357676</v>
      </c>
      <c r="CP580" s="14">
        <f>Таблица1[[#This Row],[Т9]]-Таблица1[[#This Row],[Т1]]</f>
        <v>1153.146248395562</v>
      </c>
      <c r="CQ580" s="14">
        <f>Таблица1[[#This Row],[Т9]]-Таблица1[[#This Row],[угол обхв6]]</f>
        <v>46960.198524763298</v>
      </c>
      <c r="CR580" s="14">
        <f>Таблица1[[#This Row],[Т9]]-Таблица1[[#This Row],[угол обхв5]]</f>
        <v>1828.8527498538097</v>
      </c>
      <c r="CS580" s="14">
        <f>Таблица1[[#This Row],[Т9]]-Таблица1[[#This Row],[угол обхв4]]</f>
        <v>60067.636003495536</v>
      </c>
      <c r="CT580" s="14">
        <f>Таблица1[[#This Row],[Lкан_прям, мм]]+Таблица1[[#This Row],[Lкан_дуг, мм]]+Таблица1[[#This Row],[Lкан_леб,мм]]</f>
        <v>85045.326329871838</v>
      </c>
      <c r="CU580" s="16">
        <f>Таблица1[[#This Row],[Lкан_леб,мм]]</f>
        <v>58238.783253641726</v>
      </c>
      <c r="CV580" s="14">
        <f>2534431-(Таблица1[[#This Row],[Т23]]+Таблица1[[#This Row],[угол обхв3]])</f>
        <v>2449294.4569237698</v>
      </c>
      <c r="CW580" s="50">
        <f>SUM(X580:AC580,AD580:AI580)-Таблица1[[#This Row],[lподв_min, мм]]</f>
        <v>24906.372043369698</v>
      </c>
      <c r="CX580" s="17">
        <f>CW1019-Таблица1[[#This Row],[Суммарная длина каната]]</f>
        <v>-2425785.0582521963</v>
      </c>
    </row>
    <row r="581" spans="1:102" x14ac:dyDescent="0.25">
      <c r="A581" s="21">
        <v>580</v>
      </c>
      <c r="B581" s="10">
        <v>14.226530612244895</v>
      </c>
      <c r="C581" s="10">
        <v>42.568571428571424</v>
      </c>
      <c r="D581" s="11">
        <v>7057.5572677690561</v>
      </c>
      <c r="E581" s="11">
        <v>5707.7480945255847</v>
      </c>
      <c r="F581" s="11">
        <v>6484.1986953022852</v>
      </c>
      <c r="G581" s="11">
        <v>6402.1175548123019</v>
      </c>
      <c r="H581" s="11">
        <v>6649.5567777690558</v>
      </c>
      <c r="I581" s="11">
        <v>3758.756425448224</v>
      </c>
      <c r="J581" s="11">
        <v>1948.9916690773609</v>
      </c>
      <c r="K581" s="11">
        <v>25015.916712925882</v>
      </c>
      <c r="L581" s="11">
        <v>1790.6263633042272</v>
      </c>
      <c r="M581" s="11">
        <v>58238.783253641726</v>
      </c>
      <c r="N581" s="11">
        <v>10884.736827779301</v>
      </c>
      <c r="O581" s="11">
        <v>14224.427838590032</v>
      </c>
      <c r="P581" s="43">
        <v>11518.179968764702</v>
      </c>
      <c r="Q581" s="11">
        <v>10934.37235109524</v>
      </c>
      <c r="R581" s="11">
        <v>7912.2233822332846</v>
      </c>
      <c r="S581" s="11">
        <v>6807.2292597970136</v>
      </c>
      <c r="T581" s="11">
        <v>7057.5572677690561</v>
      </c>
      <c r="U581" s="11">
        <v>5707.7480945255847</v>
      </c>
      <c r="V581" s="11">
        <v>6380.4352563737139</v>
      </c>
      <c r="W581" s="11">
        <v>6307.4911909293096</v>
      </c>
      <c r="X581" s="12">
        <v>0</v>
      </c>
      <c r="Y581" s="12">
        <v>662.97012697602941</v>
      </c>
      <c r="Z581" s="12">
        <v>370.58979246778017</v>
      </c>
      <c r="AA581" s="44">
        <v>232.0401906195587</v>
      </c>
      <c r="AB581" s="45">
        <v>525.02625324085886</v>
      </c>
      <c r="AC581" s="12">
        <v>0</v>
      </c>
      <c r="AD581" s="12">
        <v>13107.437478732234</v>
      </c>
      <c r="AE581" s="12">
        <v>3350.4798646844665</v>
      </c>
      <c r="AF581" s="12">
        <v>5480.5321821881507</v>
      </c>
      <c r="AG581" s="44">
        <v>1128.475520337061</v>
      </c>
      <c r="AH581" s="45">
        <v>1948.9916669839679</v>
      </c>
      <c r="AI581" s="12">
        <v>0</v>
      </c>
      <c r="AJ581" s="12">
        <v>-13.999403268622348</v>
      </c>
      <c r="AK581" s="12">
        <v>79.102043346521697</v>
      </c>
      <c r="AL581" s="12">
        <v>131.14427628532775</v>
      </c>
      <c r="AM581" s="44">
        <v>163.72987334393517</v>
      </c>
      <c r="AN581" s="45">
        <v>89.999999706023473</v>
      </c>
      <c r="AO581" s="12">
        <v>0</v>
      </c>
      <c r="AP581" s="12">
        <v>-1932.0867753914397</v>
      </c>
      <c r="AQ581" s="12">
        <v>11285.378733748281</v>
      </c>
      <c r="AR581" s="12">
        <v>11825.426477912539</v>
      </c>
      <c r="AS581" s="44">
        <v>8026.5312080027634</v>
      </c>
      <c r="AT581" s="45">
        <v>6649.5572677690552</v>
      </c>
      <c r="AU581" s="12">
        <v>0</v>
      </c>
      <c r="AV581" s="12">
        <v>11449.46585973702</v>
      </c>
      <c r="AW581" s="12">
        <v>14301.564491236768</v>
      </c>
      <c r="AX581" s="12">
        <v>10665.925740730221</v>
      </c>
      <c r="AY581" s="44">
        <v>6415.5690486855774</v>
      </c>
      <c r="AZ581" s="45">
        <v>5707.7480924321944</v>
      </c>
      <c r="BA581" s="12">
        <v>0</v>
      </c>
      <c r="BB581" s="12">
        <v>10786.036817448241</v>
      </c>
      <c r="BC581" s="12">
        <v>11918.821874733681</v>
      </c>
      <c r="BD581" s="12">
        <v>8219.4698913811208</v>
      </c>
      <c r="BE581" s="44">
        <v>6943.2494419995764</v>
      </c>
      <c r="BF581" s="45">
        <v>6649.557277769055</v>
      </c>
      <c r="BG581" s="12">
        <v>0</v>
      </c>
      <c r="BH581" s="12">
        <v>14620.309522885542</v>
      </c>
      <c r="BI581" s="12">
        <v>11011.509003741976</v>
      </c>
      <c r="BJ581" s="12">
        <v>6538.7826494319925</v>
      </c>
      <c r="BK581" s="44">
        <v>6099.4083056370209</v>
      </c>
      <c r="BL581" s="45">
        <v>3758.7564254482268</v>
      </c>
      <c r="BM581" s="12">
        <v>0</v>
      </c>
      <c r="BN581" s="12">
        <v>0</v>
      </c>
      <c r="BO581" s="12">
        <v>93.101446615144042</v>
      </c>
      <c r="BP581" s="12">
        <v>52.042232938806059</v>
      </c>
      <c r="BQ581" s="48">
        <v>32.585597058607419</v>
      </c>
      <c r="BR581" s="49">
        <v>73.729873637911709</v>
      </c>
      <c r="BS581" s="13">
        <v>0</v>
      </c>
      <c r="BT581" s="12">
        <v>91.216746358268423</v>
      </c>
      <c r="BV581" s="14">
        <f>Таблица1[[#This Row],[Lкан_леб,мм]]</f>
        <v>58238.783253641726</v>
      </c>
      <c r="BW581" s="50">
        <f>Таблица1[[#This Row],[угол обхв4]]+Таблица1[[#This Row],[Lдуг 3,мм]]</f>
        <v>13107.437478732234</v>
      </c>
      <c r="BX581" s="54">
        <f>Таблица1[[#This Row],[угол обхв5]]+Таблица1[[#This Row],[Y5, мм]]</f>
        <v>58901.753380617753</v>
      </c>
      <c r="BY581" s="14">
        <f>Таблица1[[#This Row],[угол обхв6]]+Таблица1[[#This Row],[Lдуг 4,мм]]</f>
        <v>16457.917343416702</v>
      </c>
      <c r="BZ581" s="14">
        <f>Таблица1[[#This Row],[Т1]]+Таблица1[[#This Row],[X6, мм]]</f>
        <v>59272.34317308553</v>
      </c>
      <c r="CA581" s="14">
        <f>Таблица1[[#This Row],[Т2]]+Таблица1[[#This Row],[Lдуг 5,мм]]</f>
        <v>21938.449525604854</v>
      </c>
      <c r="CB581" s="14">
        <f>Таблица1[[#This Row],[Т3]]+Таблица1[[#This Row],[Y6, мм]]</f>
        <v>59504.383363705092</v>
      </c>
      <c r="CC581" s="14">
        <f>Таблица1[[#This Row],[Т4]]+Таблица1[[#This Row],[Lдуг 6,мм]]</f>
        <v>23066.925045941916</v>
      </c>
      <c r="CD581" s="14">
        <f>Таблица1[[#This Row],[Т5]]+Таблица1[[#This Row],[Lдуг 1,мм]]</f>
        <v>60029.409616945952</v>
      </c>
      <c r="CE581" s="14">
        <f>Таблица1[[#This Row],[Т6]]+Таблица1[[#This Row],[Lпрям1, мм]]</f>
        <v>25015.916712925886</v>
      </c>
      <c r="CF581" s="15">
        <f>Таблица1[[#This Row],[Т7]]+Таблица1[[#This Row],[Lдуг 2,мм]]</f>
        <v>60029.409616945952</v>
      </c>
      <c r="CG581" s="14">
        <f>Таблица1[[#This Row],[Т8]]+Таблица1[[#This Row],[Lпрям2, мм]]</f>
        <v>25015.916712925886</v>
      </c>
      <c r="CH581" s="14">
        <f>Таблица1[[#This Row],[Т9]]-Таблица1[[#This Row],[Т9]]</f>
        <v>0</v>
      </c>
      <c r="CI581" s="50">
        <f>Таблица1[[#This Row],[Т9]]-Таблица1[[#This Row],[Т8]]</f>
        <v>35013.492904020066</v>
      </c>
      <c r="CJ581" s="54">
        <f>Таблица1[[#This Row],[Т9]]-Таблица1[[#This Row],[Т7]]</f>
        <v>0</v>
      </c>
      <c r="CK581" s="14">
        <f>Таблица1[[#This Row],[Т9]]-Таблица1[[#This Row],[Т6]]</f>
        <v>36962.484571004039</v>
      </c>
      <c r="CL581" s="14">
        <f>Таблица1[[#This Row],[Т9]]-Таблица1[[#This Row],[Т5]]</f>
        <v>525.02625324085966</v>
      </c>
      <c r="CM581" s="14">
        <f>Таблица1[[#This Row],[Т9]]-Таблица1[[#This Row],[Т4]]</f>
        <v>38090.960091341098</v>
      </c>
      <c r="CN581" s="14">
        <f>Таблица1[[#This Row],[Т9]]-Таблица1[[#This Row],[Т3]]</f>
        <v>757.06644386042171</v>
      </c>
      <c r="CO581" s="14">
        <f>Таблица1[[#This Row],[Т9]]-Таблица1[[#This Row],[Т2]]</f>
        <v>43571.492273529249</v>
      </c>
      <c r="CP581" s="14">
        <f>Таблица1[[#This Row],[Т9]]-Таблица1[[#This Row],[Т1]]</f>
        <v>1127.6562363281992</v>
      </c>
      <c r="CQ581" s="14">
        <f>Таблица1[[#This Row],[Т9]]-Таблица1[[#This Row],[угол обхв6]]</f>
        <v>46921.972138213721</v>
      </c>
      <c r="CR581" s="14">
        <f>Таблица1[[#This Row],[Т9]]-Таблица1[[#This Row],[угол обхв5]]</f>
        <v>1790.6263633042254</v>
      </c>
      <c r="CS581" s="14">
        <f>Таблица1[[#This Row],[Т9]]-Таблица1[[#This Row],[угол обхв4]]</f>
        <v>60029.409616945952</v>
      </c>
      <c r="CT581" s="14">
        <f>Таблица1[[#This Row],[Lкан_прям, мм]]+Таблица1[[#This Row],[Lкан_дуг, мм]]+Таблица1[[#This Row],[Lкан_леб,мм]]</f>
        <v>85045.326329871838</v>
      </c>
      <c r="CU581" s="16">
        <f>Таблица1[[#This Row],[Lкан_леб,мм]]</f>
        <v>58238.783253641726</v>
      </c>
      <c r="CV581" s="14">
        <f>2534431-(Таблица1[[#This Row],[Т23]]+Таблица1[[#This Row],[угол обхв3]])</f>
        <v>2449294.4569237698</v>
      </c>
      <c r="CW581" s="50">
        <f>SUM(X581:AC581,AD581:AI581)-Таблица1[[#This Row],[lподв_min, мм]]</f>
        <v>24857.55140715275</v>
      </c>
      <c r="CX581" s="17">
        <f>CW1020-Таблица1[[#This Row],[Суммарная длина каната]]</f>
        <v>-2425828.6167192617</v>
      </c>
    </row>
    <row r="582" spans="1:102" x14ac:dyDescent="0.25">
      <c r="A582" s="21">
        <v>581</v>
      </c>
      <c r="B582" s="10">
        <v>14.226530612244895</v>
      </c>
      <c r="C582" s="10">
        <v>45.252653061224485</v>
      </c>
      <c r="D582" s="11">
        <v>7407.0753485947153</v>
      </c>
      <c r="E582" s="11">
        <v>5537.9376229171976</v>
      </c>
      <c r="F582" s="11">
        <v>6801.8292156844918</v>
      </c>
      <c r="G582" s="11">
        <v>6204.6955389536115</v>
      </c>
      <c r="H582" s="11">
        <v>6999.0748585947158</v>
      </c>
      <c r="I582" s="11">
        <v>3538.4920475533163</v>
      </c>
      <c r="J582" s="11">
        <v>1999.4455753638815</v>
      </c>
      <c r="K582" s="11">
        <v>25054.143099474502</v>
      </c>
      <c r="L582" s="11">
        <v>1752.3999767556088</v>
      </c>
      <c r="M582" s="11">
        <v>58238.783253641726</v>
      </c>
      <c r="N582" s="11">
        <v>10884.736827779301</v>
      </c>
      <c r="O582" s="11">
        <v>14224.427838590032</v>
      </c>
      <c r="P582" s="43">
        <v>11618.047188727629</v>
      </c>
      <c r="Q582" s="11">
        <v>10967.714060451954</v>
      </c>
      <c r="R582" s="11">
        <v>8209.3163034273712</v>
      </c>
      <c r="S582" s="11">
        <v>6676.2356728097502</v>
      </c>
      <c r="T582" s="11">
        <v>7407.0753485947153</v>
      </c>
      <c r="U582" s="11">
        <v>5537.9376229171976</v>
      </c>
      <c r="V582" s="11">
        <v>6702.6108644584419</v>
      </c>
      <c r="W582" s="11">
        <v>6105.3138566374828</v>
      </c>
      <c r="X582" s="12">
        <v>0</v>
      </c>
      <c r="Y582" s="12">
        <v>650.21201368131688</v>
      </c>
      <c r="Z582" s="12">
        <v>364.23471251459569</v>
      </c>
      <c r="AA582" s="44">
        <v>232.0401906195587</v>
      </c>
      <c r="AB582" s="45">
        <v>505.91305994013737</v>
      </c>
      <c r="AC582" s="12">
        <v>0</v>
      </c>
      <c r="AD582" s="12">
        <v>13107.437478732234</v>
      </c>
      <c r="AE582" s="12">
        <v>3338.2523448937432</v>
      </c>
      <c r="AF582" s="12">
        <v>5480.5321821881498</v>
      </c>
      <c r="AG582" s="44">
        <v>1128.4755203370596</v>
      </c>
      <c r="AH582" s="45">
        <v>1999.4455733233128</v>
      </c>
      <c r="AI582" s="12">
        <v>0</v>
      </c>
      <c r="AJ582" s="12">
        <v>-13.999403268622348</v>
      </c>
      <c r="AK582" s="12">
        <v>77.310410880009997</v>
      </c>
      <c r="AL582" s="12">
        <v>128.46019465267472</v>
      </c>
      <c r="AM582" s="44">
        <v>161.04579171128213</v>
      </c>
      <c r="AN582" s="45">
        <v>89.999999713441667</v>
      </c>
      <c r="AO582" s="12">
        <v>0</v>
      </c>
      <c r="AP582" s="12">
        <v>-1932.0867753914397</v>
      </c>
      <c r="AQ582" s="12">
        <v>11282.771213499962</v>
      </c>
      <c r="AR582" s="12">
        <v>11937.527692436477</v>
      </c>
      <c r="AS582" s="44">
        <v>8341.8397531867158</v>
      </c>
      <c r="AT582" s="45">
        <v>6999.0753485947153</v>
      </c>
      <c r="AU582" s="12">
        <v>0</v>
      </c>
      <c r="AV582" s="12">
        <v>11449.46585973702</v>
      </c>
      <c r="AW582" s="12">
        <v>14314.052766952494</v>
      </c>
      <c r="AX582" s="12">
        <v>10713.949981532298</v>
      </c>
      <c r="AY582" s="44">
        <v>6290.3580558586209</v>
      </c>
      <c r="AZ582" s="45">
        <v>5537.9376208766325</v>
      </c>
      <c r="BA582" s="12">
        <v>0</v>
      </c>
      <c r="BB582" s="12">
        <v>10786.036817448241</v>
      </c>
      <c r="BC582" s="12">
        <v>12016.081574448292</v>
      </c>
      <c r="BD582" s="12">
        <v>8528.7968071362193</v>
      </c>
      <c r="BE582" s="44">
        <v>7274.5518988353697</v>
      </c>
      <c r="BF582" s="45">
        <v>6999.075358594715</v>
      </c>
      <c r="BG582" s="12">
        <v>0</v>
      </c>
      <c r="BH582" s="12">
        <v>14620.309522885542</v>
      </c>
      <c r="BI582" s="12">
        <v>11057.338988814414</v>
      </c>
      <c r="BJ582" s="12">
        <v>6422.4715938900954</v>
      </c>
      <c r="BK582" s="44">
        <v>5923.8152398683269</v>
      </c>
      <c r="BL582" s="45">
        <v>3538.492047553319</v>
      </c>
      <c r="BM582" s="12">
        <v>0</v>
      </c>
      <c r="BN582" s="12">
        <v>0</v>
      </c>
      <c r="BO582" s="12">
        <v>91.309814148632341</v>
      </c>
      <c r="BP582" s="12">
        <v>51.149783772664712</v>
      </c>
      <c r="BQ582" s="48">
        <v>32.585597058607419</v>
      </c>
      <c r="BR582" s="49">
        <v>71.045791997840468</v>
      </c>
      <c r="BS582" s="13">
        <v>0</v>
      </c>
      <c r="BT582" s="12">
        <v>91.216746358268423</v>
      </c>
      <c r="BV582" s="14">
        <f>Таблица1[[#This Row],[Lкан_леб,мм]]</f>
        <v>58238.783253641726</v>
      </c>
      <c r="BW582" s="50">
        <f>Таблица1[[#This Row],[угол обхв4]]+Таблица1[[#This Row],[Lдуг 3,мм]]</f>
        <v>13107.437478732234</v>
      </c>
      <c r="BX582" s="54">
        <f>Таблица1[[#This Row],[угол обхв5]]+Таблица1[[#This Row],[Y5, мм]]</f>
        <v>58888.995267323044</v>
      </c>
      <c r="BY582" s="14">
        <f>Таблица1[[#This Row],[угол обхв6]]+Таблица1[[#This Row],[Lдуг 4,мм]]</f>
        <v>16445.689823625977</v>
      </c>
      <c r="BZ582" s="14">
        <f>Таблица1[[#This Row],[Т1]]+Таблица1[[#This Row],[X6, мм]]</f>
        <v>59253.229979837641</v>
      </c>
      <c r="CA582" s="14">
        <f>Таблица1[[#This Row],[Т2]]+Таблица1[[#This Row],[Lдуг 5,мм]]</f>
        <v>21926.222005814125</v>
      </c>
      <c r="CB582" s="14">
        <f>Таблица1[[#This Row],[Т3]]+Таблица1[[#This Row],[Y6, мм]]</f>
        <v>59485.270170457203</v>
      </c>
      <c r="CC582" s="14">
        <f>Таблица1[[#This Row],[Т4]]+Таблица1[[#This Row],[Lдуг 6,мм]]</f>
        <v>23054.697526151183</v>
      </c>
      <c r="CD582" s="14">
        <f>Таблица1[[#This Row],[Т5]]+Таблица1[[#This Row],[Lдуг 1,мм]]</f>
        <v>59991.183230397342</v>
      </c>
      <c r="CE582" s="14">
        <f>Таблица1[[#This Row],[Т6]]+Таблица1[[#This Row],[Lпрям1, мм]]</f>
        <v>25054.143099474495</v>
      </c>
      <c r="CF582" s="15">
        <f>Таблица1[[#This Row],[Т7]]+Таблица1[[#This Row],[Lдуг 2,мм]]</f>
        <v>59991.183230397342</v>
      </c>
      <c r="CG582" s="14">
        <f>Таблица1[[#This Row],[Т8]]+Таблица1[[#This Row],[Lпрям2, мм]]</f>
        <v>25054.143099474495</v>
      </c>
      <c r="CH582" s="14">
        <f>Таблица1[[#This Row],[Т9]]-Таблица1[[#This Row],[Т9]]</f>
        <v>0</v>
      </c>
      <c r="CI582" s="50">
        <f>Таблица1[[#This Row],[Т9]]-Таблица1[[#This Row],[Т8]]</f>
        <v>34937.040130922847</v>
      </c>
      <c r="CJ582" s="54">
        <f>Таблица1[[#This Row],[Т9]]-Таблица1[[#This Row],[Т7]]</f>
        <v>0</v>
      </c>
      <c r="CK582" s="14">
        <f>Таблица1[[#This Row],[Т9]]-Таблица1[[#This Row],[Т6]]</f>
        <v>36936.485704246159</v>
      </c>
      <c r="CL582" s="14">
        <f>Таблица1[[#This Row],[Т9]]-Таблица1[[#This Row],[Т5]]</f>
        <v>505.91305994013965</v>
      </c>
      <c r="CM582" s="14">
        <f>Таблица1[[#This Row],[Т9]]-Таблица1[[#This Row],[Т4]]</f>
        <v>38064.961224583218</v>
      </c>
      <c r="CN582" s="14">
        <f>Таблица1[[#This Row],[Т9]]-Таблица1[[#This Row],[Т3]]</f>
        <v>737.9532505597017</v>
      </c>
      <c r="CO582" s="14">
        <f>Таблица1[[#This Row],[Т9]]-Таблица1[[#This Row],[Т2]]</f>
        <v>43545.493406771362</v>
      </c>
      <c r="CP582" s="14">
        <f>Таблица1[[#This Row],[Т9]]-Таблица1[[#This Row],[Т1]]</f>
        <v>1102.1879630742988</v>
      </c>
      <c r="CQ582" s="14">
        <f>Таблица1[[#This Row],[Т9]]-Таблица1[[#This Row],[угол обхв6]]</f>
        <v>46883.745751665105</v>
      </c>
      <c r="CR582" s="14">
        <f>Таблица1[[#This Row],[Т9]]-Таблица1[[#This Row],[угол обхв5]]</f>
        <v>1752.3999767556161</v>
      </c>
      <c r="CS582" s="14">
        <f>Таблица1[[#This Row],[Т9]]-Таблица1[[#This Row],[угол обхв4]]</f>
        <v>59991.183230397342</v>
      </c>
      <c r="CT582" s="14">
        <f>Таблица1[[#This Row],[Lкан_прям, мм]]+Таблица1[[#This Row],[Lкан_дуг, мм]]+Таблица1[[#This Row],[Lкан_леб,мм]]</f>
        <v>85045.326329871838</v>
      </c>
      <c r="CU582" s="16">
        <f>Таблица1[[#This Row],[Lкан_леб,мм]]</f>
        <v>58238.783253641726</v>
      </c>
      <c r="CV582" s="14">
        <f>2534431-(Таблица1[[#This Row],[Т23]]+Таблица1[[#This Row],[угол обхв3]])</f>
        <v>2449294.4569237698</v>
      </c>
      <c r="CW582" s="50">
        <f>SUM(X582:AC582,AD582:AI582)-Таблица1[[#This Row],[lподв_min, мм]]</f>
        <v>24807.097500866221</v>
      </c>
      <c r="CX582" s="17">
        <f>CW1021-Таблица1[[#This Row],[Суммарная длина каната]]</f>
        <v>-2425873.2529774527</v>
      </c>
    </row>
    <row r="583" spans="1:102" x14ac:dyDescent="0.25">
      <c r="A583" s="21">
        <v>582</v>
      </c>
      <c r="B583" s="10">
        <v>14.226530612244895</v>
      </c>
      <c r="C583" s="10">
        <v>47.936734693877547</v>
      </c>
      <c r="D583" s="11">
        <v>7764.1620240724469</v>
      </c>
      <c r="E583" s="11">
        <v>5384.6810038491403</v>
      </c>
      <c r="F583" s="11">
        <v>7128.3563328555365</v>
      </c>
      <c r="G583" s="11">
        <v>6022.3644072839379</v>
      </c>
      <c r="H583" s="11">
        <v>7356.1615340724466</v>
      </c>
      <c r="I583" s="11">
        <v>3333.157220255624</v>
      </c>
      <c r="J583" s="11">
        <v>2051.5237835935163</v>
      </c>
      <c r="K583" s="11">
        <v>25092.369486022093</v>
      </c>
      <c r="L583" s="11">
        <v>1714.173590208015</v>
      </c>
      <c r="M583" s="11">
        <v>58238.783253641726</v>
      </c>
      <c r="N583" s="11">
        <v>10884.736827779301</v>
      </c>
      <c r="O583" s="11">
        <v>14224.427838590032</v>
      </c>
      <c r="P583" s="43">
        <v>11716.24349019669</v>
      </c>
      <c r="Q583" s="11">
        <v>11005.695866408858</v>
      </c>
      <c r="R583" s="11">
        <v>8512.2175805139796</v>
      </c>
      <c r="S583" s="11">
        <v>6559.2983391873122</v>
      </c>
      <c r="T583" s="11">
        <v>7764.1620240724469</v>
      </c>
      <c r="U583" s="11">
        <v>5384.6810038491403</v>
      </c>
      <c r="V583" s="11">
        <v>7033.9007694960728</v>
      </c>
      <c r="W583" s="11">
        <v>5918.4454650720081</v>
      </c>
      <c r="X583" s="12">
        <v>0</v>
      </c>
      <c r="Y583" s="12">
        <v>637.4287845258699</v>
      </c>
      <c r="Z583" s="12">
        <v>357.90474842214553</v>
      </c>
      <c r="AA583" s="44">
        <v>232.04019061955907</v>
      </c>
      <c r="AB583" s="45">
        <v>486.79986664044054</v>
      </c>
      <c r="AC583" s="12">
        <v>0</v>
      </c>
      <c r="AD583" s="12">
        <v>13107.437478732234</v>
      </c>
      <c r="AE583" s="12">
        <v>3324.4005231599003</v>
      </c>
      <c r="AF583" s="12">
        <v>5480.5321821881489</v>
      </c>
      <c r="AG583" s="44">
        <v>1128.4755203370601</v>
      </c>
      <c r="AH583" s="45">
        <v>2051.5237816047484</v>
      </c>
      <c r="AI583" s="12">
        <v>0</v>
      </c>
      <c r="AJ583" s="12">
        <v>-13.999403268622348</v>
      </c>
      <c r="AK583" s="12">
        <v>75.515251372275458</v>
      </c>
      <c r="AL583" s="12">
        <v>125.77611302002165</v>
      </c>
      <c r="AM583" s="44">
        <v>158.36171007862913</v>
      </c>
      <c r="AN583" s="45">
        <v>89.999999720715991</v>
      </c>
      <c r="AO583" s="12">
        <v>0</v>
      </c>
      <c r="AP583" s="12">
        <v>-1932.0867753914397</v>
      </c>
      <c r="AQ583" s="12">
        <v>11279.768243368677</v>
      </c>
      <c r="AR583" s="12">
        <v>12047.256999615056</v>
      </c>
      <c r="AS583" s="44">
        <v>8662.665877643758</v>
      </c>
      <c r="AT583" s="45">
        <v>7356.162024072446</v>
      </c>
      <c r="AU583" s="12">
        <v>0</v>
      </c>
      <c r="AV583" s="12">
        <v>11449.46585973702</v>
      </c>
      <c r="AW583" s="12">
        <v>14326.477731767112</v>
      </c>
      <c r="AX583" s="12">
        <v>10767.171115947742</v>
      </c>
      <c r="AY583" s="44">
        <v>6180.049990620374</v>
      </c>
      <c r="AZ583" s="45">
        <v>5384.6810018603746</v>
      </c>
      <c r="BA583" s="12">
        <v>0</v>
      </c>
      <c r="BB583" s="12">
        <v>10786.036817448241</v>
      </c>
      <c r="BC583" s="12">
        <v>12111.274905786066</v>
      </c>
      <c r="BD583" s="12">
        <v>8843.2310899323456</v>
      </c>
      <c r="BE583" s="44">
        <v>7613.7137269426667</v>
      </c>
      <c r="BF583" s="45">
        <v>7356.1620340724467</v>
      </c>
      <c r="BG583" s="12">
        <v>0</v>
      </c>
      <c r="BH583" s="12">
        <v>14620.309522885542</v>
      </c>
      <c r="BI583" s="12">
        <v>11107.745759585938</v>
      </c>
      <c r="BJ583" s="12">
        <v>6320.7735887261961</v>
      </c>
      <c r="BK583" s="44">
        <v>5763.9293524160776</v>
      </c>
      <c r="BL583" s="45">
        <v>3333.1572202556258</v>
      </c>
      <c r="BM583" s="12">
        <v>0</v>
      </c>
      <c r="BN583" s="12">
        <v>0</v>
      </c>
      <c r="BO583" s="12">
        <v>89.514654640897803</v>
      </c>
      <c r="BP583" s="12">
        <v>50.260861647746189</v>
      </c>
      <c r="BQ583" s="48">
        <v>32.585597058607476</v>
      </c>
      <c r="BR583" s="49">
        <v>68.36171035791314</v>
      </c>
      <c r="BS583" s="13">
        <v>0</v>
      </c>
      <c r="BT583" s="12">
        <v>91.216746358268423</v>
      </c>
      <c r="BV583" s="14">
        <f>Таблица1[[#This Row],[Lкан_леб,мм]]</f>
        <v>58238.783253641726</v>
      </c>
      <c r="BW583" s="50">
        <f>Таблица1[[#This Row],[угол обхв4]]+Таблица1[[#This Row],[Lдуг 3,мм]]</f>
        <v>13107.437478732234</v>
      </c>
      <c r="BX583" s="54">
        <f>Таблица1[[#This Row],[угол обхв5]]+Таблица1[[#This Row],[Y5, мм]]</f>
        <v>58876.2120381676</v>
      </c>
      <c r="BY583" s="14">
        <f>Таблица1[[#This Row],[угол обхв6]]+Таблица1[[#This Row],[Lдуг 4,мм]]</f>
        <v>16431.838001892134</v>
      </c>
      <c r="BZ583" s="14">
        <f>Таблица1[[#This Row],[Т1]]+Таблица1[[#This Row],[X6, мм]]</f>
        <v>59234.116786589744</v>
      </c>
      <c r="CA583" s="14">
        <f>Таблица1[[#This Row],[Т2]]+Таблица1[[#This Row],[Lдуг 5,мм]]</f>
        <v>21912.370184080282</v>
      </c>
      <c r="CB583" s="14">
        <f>Таблица1[[#This Row],[Т3]]+Таблица1[[#This Row],[Y6, мм]]</f>
        <v>59466.156977209306</v>
      </c>
      <c r="CC583" s="14">
        <f>Таблица1[[#This Row],[Т4]]+Таблица1[[#This Row],[Lдуг 6,мм]]</f>
        <v>23040.845704417341</v>
      </c>
      <c r="CD583" s="14">
        <f>Таблица1[[#This Row],[Т5]]+Таблица1[[#This Row],[Lдуг 1,мм]]</f>
        <v>59952.956843849744</v>
      </c>
      <c r="CE583" s="14">
        <f>Таблица1[[#This Row],[Т6]]+Таблица1[[#This Row],[Lпрям1, мм]]</f>
        <v>25092.369486022089</v>
      </c>
      <c r="CF583" s="15">
        <f>Таблица1[[#This Row],[Т7]]+Таблица1[[#This Row],[Lдуг 2,мм]]</f>
        <v>59952.956843849744</v>
      </c>
      <c r="CG583" s="14">
        <f>Таблица1[[#This Row],[Т8]]+Таблица1[[#This Row],[Lпрям2, мм]]</f>
        <v>25092.369486022089</v>
      </c>
      <c r="CH583" s="14">
        <f>Таблица1[[#This Row],[Т9]]-Таблица1[[#This Row],[Т9]]</f>
        <v>0</v>
      </c>
      <c r="CI583" s="50">
        <f>Таблица1[[#This Row],[Т9]]-Таблица1[[#This Row],[Т8]]</f>
        <v>34860.587357827651</v>
      </c>
      <c r="CJ583" s="54">
        <f>Таблица1[[#This Row],[Т9]]-Таблица1[[#This Row],[Т7]]</f>
        <v>0</v>
      </c>
      <c r="CK583" s="14">
        <f>Таблица1[[#This Row],[Т9]]-Таблица1[[#This Row],[Т6]]</f>
        <v>36912.111139432403</v>
      </c>
      <c r="CL583" s="14">
        <f>Таблица1[[#This Row],[Т9]]-Таблица1[[#This Row],[Т5]]</f>
        <v>486.79986664043827</v>
      </c>
      <c r="CM583" s="14">
        <f>Таблица1[[#This Row],[Т9]]-Таблица1[[#This Row],[Т4]]</f>
        <v>38040.586659769462</v>
      </c>
      <c r="CN583" s="14">
        <f>Таблица1[[#This Row],[Т9]]-Таблица1[[#This Row],[Т3]]</f>
        <v>718.84005726000032</v>
      </c>
      <c r="CO583" s="14">
        <f>Таблица1[[#This Row],[Т9]]-Таблица1[[#This Row],[Т2]]</f>
        <v>43521.118841957606</v>
      </c>
      <c r="CP583" s="14">
        <f>Таблица1[[#This Row],[Т9]]-Таблица1[[#This Row],[Т1]]</f>
        <v>1076.7448056821449</v>
      </c>
      <c r="CQ583" s="14">
        <f>Таблица1[[#This Row],[Т9]]-Таблица1[[#This Row],[угол обхв6]]</f>
        <v>46845.519365117507</v>
      </c>
      <c r="CR583" s="14">
        <f>Таблица1[[#This Row],[Т9]]-Таблица1[[#This Row],[угол обхв5]]</f>
        <v>1714.1735902080181</v>
      </c>
      <c r="CS583" s="14">
        <f>Таблица1[[#This Row],[Т9]]-Таблица1[[#This Row],[угол обхв4]]</f>
        <v>59952.956843849744</v>
      </c>
      <c r="CT583" s="14">
        <f>Таблица1[[#This Row],[Lкан_прям, мм]]+Таблица1[[#This Row],[Lкан_дуг, мм]]+Таблица1[[#This Row],[Lкан_леб,мм]]</f>
        <v>85045.326329871838</v>
      </c>
      <c r="CU583" s="16">
        <f>Таблица1[[#This Row],[Lкан_леб,мм]]</f>
        <v>58238.783253641726</v>
      </c>
      <c r="CV583" s="14">
        <f>2534431-(Таблица1[[#This Row],[Т23]]+Таблица1[[#This Row],[угол обхв3]])</f>
        <v>2449294.4569237698</v>
      </c>
      <c r="CW583" s="50">
        <f>SUM(X583:AC583,AD583:AI583)-Таблица1[[#This Row],[lподв_min, мм]]</f>
        <v>24755.019292636589</v>
      </c>
      <c r="CX583" s="17">
        <f>CW1022-Таблица1[[#This Row],[Суммарная длина каната]]</f>
        <v>-2425918.9220852768</v>
      </c>
    </row>
    <row r="584" spans="1:102" x14ac:dyDescent="0.25">
      <c r="A584" s="21">
        <v>583</v>
      </c>
      <c r="B584" s="10">
        <v>14.226530612244895</v>
      </c>
      <c r="C584" s="10">
        <v>50.620816326530601</v>
      </c>
      <c r="D584" s="11">
        <v>8128.0337916860772</v>
      </c>
      <c r="E584" s="11">
        <v>5248.3145056699841</v>
      </c>
      <c r="F584" s="11">
        <v>7463.0635966214704</v>
      </c>
      <c r="G584" s="11">
        <v>5855.5242220577729</v>
      </c>
      <c r="H584" s="11">
        <v>7720.0333016860768</v>
      </c>
      <c r="I584" s="11">
        <v>3143.0984116975592</v>
      </c>
      <c r="J584" s="11">
        <v>2105.2160939724245</v>
      </c>
      <c r="K584" s="11">
        <v>25130.595872568607</v>
      </c>
      <c r="L584" s="11">
        <v>1675.9472036614982</v>
      </c>
      <c r="M584" s="11">
        <v>58238.783253641726</v>
      </c>
      <c r="N584" s="11">
        <v>10884.736827779301</v>
      </c>
      <c r="O584" s="11">
        <v>14224.427838590032</v>
      </c>
      <c r="P584" s="43">
        <v>11812.553415540551</v>
      </c>
      <c r="Q584" s="11">
        <v>11048.234431102685</v>
      </c>
      <c r="R584" s="11">
        <v>8820.2626019882609</v>
      </c>
      <c r="S584" s="11">
        <v>6456.6738372380487</v>
      </c>
      <c r="T584" s="11">
        <v>8128.0337916860772</v>
      </c>
      <c r="U584" s="11">
        <v>5248.3145056699841</v>
      </c>
      <c r="V584" s="11">
        <v>7373.5780710111603</v>
      </c>
      <c r="W584" s="11">
        <v>5747.2960339261836</v>
      </c>
      <c r="X584" s="12">
        <v>0</v>
      </c>
      <c r="Y584" s="12">
        <v>624.61696623171474</v>
      </c>
      <c r="Z584" s="12">
        <v>351.60337346840333</v>
      </c>
      <c r="AA584" s="44">
        <v>232.04019061955907</v>
      </c>
      <c r="AB584" s="45">
        <v>467.68667334182089</v>
      </c>
      <c r="AC584" s="12">
        <v>0</v>
      </c>
      <c r="AD584" s="12">
        <v>13107.437478732234</v>
      </c>
      <c r="AE584" s="12">
        <v>3308.9345992767853</v>
      </c>
      <c r="AF584" s="12">
        <v>5480.532182188148</v>
      </c>
      <c r="AG584" s="44">
        <v>1128.4755203370607</v>
      </c>
      <c r="AH584" s="45">
        <v>2105.2160920343786</v>
      </c>
      <c r="AI584" s="12">
        <v>0</v>
      </c>
      <c r="AJ584" s="12">
        <v>-13.999403268622348</v>
      </c>
      <c r="AK584" s="12">
        <v>73.716077068001951</v>
      </c>
      <c r="AL584" s="12">
        <v>123.09203138736858</v>
      </c>
      <c r="AM584" s="44">
        <v>155.67762844597604</v>
      </c>
      <c r="AN584" s="45">
        <v>89.999999727838969</v>
      </c>
      <c r="AO584" s="12">
        <v>0</v>
      </c>
      <c r="AP584" s="12">
        <v>-1932.0867753914397</v>
      </c>
      <c r="AQ584" s="12">
        <v>11276.369503305155</v>
      </c>
      <c r="AR584" s="12">
        <v>12154.373636647038</v>
      </c>
      <c r="AS584" s="44">
        <v>8988.3056400256719</v>
      </c>
      <c r="AT584" s="45">
        <v>7720.0337916860763</v>
      </c>
      <c r="AU584" s="12">
        <v>0</v>
      </c>
      <c r="AV584" s="12">
        <v>11449.46585973702</v>
      </c>
      <c r="AW584" s="12">
        <v>14338.829969079203</v>
      </c>
      <c r="AX584" s="12">
        <v>10825.472368707149</v>
      </c>
      <c r="AY584" s="44">
        <v>6084.8868856553481</v>
      </c>
      <c r="AZ584" s="45">
        <v>5248.31450373194</v>
      </c>
      <c r="BA584" s="12">
        <v>0</v>
      </c>
      <c r="BB584" s="12">
        <v>10786.036817448241</v>
      </c>
      <c r="BC584" s="12">
        <v>12204.186091066404</v>
      </c>
      <c r="BD584" s="12">
        <v>9162.08282309475</v>
      </c>
      <c r="BE584" s="44">
        <v>7959.9907536486671</v>
      </c>
      <c r="BF584" s="45">
        <v>7720.033801686076</v>
      </c>
      <c r="BG584" s="12">
        <v>0</v>
      </c>
      <c r="BH584" s="12">
        <v>14620.309522885542</v>
      </c>
      <c r="BI584" s="12">
        <v>11162.636561591855</v>
      </c>
      <c r="BJ584" s="12">
        <v>6233.9117748425133</v>
      </c>
      <c r="BK584" s="44">
        <v>5620.1014572526847</v>
      </c>
      <c r="BL584" s="45">
        <v>3143.0984116975615</v>
      </c>
      <c r="BM584" s="12">
        <v>0</v>
      </c>
      <c r="BN584" s="12">
        <v>0</v>
      </c>
      <c r="BO584" s="12">
        <v>87.715480336624296</v>
      </c>
      <c r="BP584" s="12">
        <v>49.37595431936662</v>
      </c>
      <c r="BQ584" s="48">
        <v>32.585597058607476</v>
      </c>
      <c r="BR584" s="49">
        <v>65.677628718137086</v>
      </c>
      <c r="BS584" s="13">
        <v>0</v>
      </c>
      <c r="BT584" s="12">
        <v>91.216746358268423</v>
      </c>
      <c r="BV584" s="14">
        <f>Таблица1[[#This Row],[Lкан_леб,мм]]</f>
        <v>58238.783253641726</v>
      </c>
      <c r="BW584" s="50">
        <f>Таблица1[[#This Row],[угол обхв4]]+Таблица1[[#This Row],[Lдуг 3,мм]]</f>
        <v>13107.437478732234</v>
      </c>
      <c r="BX584" s="54">
        <f>Таблица1[[#This Row],[угол обхв5]]+Таблица1[[#This Row],[Y5, мм]]</f>
        <v>58863.400219873438</v>
      </c>
      <c r="BY584" s="14">
        <f>Таблица1[[#This Row],[угол обхв6]]+Таблица1[[#This Row],[Lдуг 4,мм]]</f>
        <v>16416.372078009019</v>
      </c>
      <c r="BZ584" s="14">
        <f>Таблица1[[#This Row],[Т1]]+Таблица1[[#This Row],[X6, мм]]</f>
        <v>59215.00359334184</v>
      </c>
      <c r="CA584" s="14">
        <f>Таблица1[[#This Row],[Т2]]+Таблица1[[#This Row],[Lдуг 5,мм]]</f>
        <v>21896.904260197167</v>
      </c>
      <c r="CB584" s="14">
        <f>Таблица1[[#This Row],[Т3]]+Таблица1[[#This Row],[Y6, мм]]</f>
        <v>59447.043783961402</v>
      </c>
      <c r="CC584" s="14">
        <f>Таблица1[[#This Row],[Т4]]+Таблица1[[#This Row],[Lдуг 6,мм]]</f>
        <v>23025.379780534229</v>
      </c>
      <c r="CD584" s="14">
        <f>Таблица1[[#This Row],[Т5]]+Таблица1[[#This Row],[Lдуг 1,мм]]</f>
        <v>59914.730457303223</v>
      </c>
      <c r="CE584" s="14">
        <f>Таблица1[[#This Row],[Т6]]+Таблица1[[#This Row],[Lпрям1, мм]]</f>
        <v>25130.595872568607</v>
      </c>
      <c r="CF584" s="15">
        <f>Таблица1[[#This Row],[Т7]]+Таблица1[[#This Row],[Lдуг 2,мм]]</f>
        <v>59914.730457303223</v>
      </c>
      <c r="CG584" s="14">
        <f>Таблица1[[#This Row],[Т8]]+Таблица1[[#This Row],[Lпрям2, мм]]</f>
        <v>25130.595872568607</v>
      </c>
      <c r="CH584" s="14">
        <f>Таблица1[[#This Row],[Т9]]-Таблица1[[#This Row],[Т9]]</f>
        <v>0</v>
      </c>
      <c r="CI584" s="50">
        <f>Таблица1[[#This Row],[Т9]]-Таблица1[[#This Row],[Т8]]</f>
        <v>34784.134584734617</v>
      </c>
      <c r="CJ584" s="54">
        <f>Таблица1[[#This Row],[Т9]]-Таблица1[[#This Row],[Т7]]</f>
        <v>0</v>
      </c>
      <c r="CK584" s="14">
        <f>Таблица1[[#This Row],[Т9]]-Таблица1[[#This Row],[Т6]]</f>
        <v>36889.350676768998</v>
      </c>
      <c r="CL584" s="14">
        <f>Таблица1[[#This Row],[Т9]]-Таблица1[[#This Row],[Т5]]</f>
        <v>467.68667334182101</v>
      </c>
      <c r="CM584" s="14">
        <f>Таблица1[[#This Row],[Т9]]-Таблица1[[#This Row],[Т4]]</f>
        <v>38017.826197106056</v>
      </c>
      <c r="CN584" s="14">
        <f>Таблица1[[#This Row],[Т9]]-Таблица1[[#This Row],[Т3]]</f>
        <v>699.72686396138306</v>
      </c>
      <c r="CO584" s="14">
        <f>Таблица1[[#This Row],[Т9]]-Таблица1[[#This Row],[Т2]]</f>
        <v>43498.358379294208</v>
      </c>
      <c r="CP584" s="14">
        <f>Таблица1[[#This Row],[Т9]]-Таблица1[[#This Row],[Т1]]</f>
        <v>1051.3302374297855</v>
      </c>
      <c r="CQ584" s="14">
        <f>Таблица1[[#This Row],[Т9]]-Таблица1[[#This Row],[угол обхв6]]</f>
        <v>46807.292978570986</v>
      </c>
      <c r="CR584" s="14">
        <f>Таблица1[[#This Row],[Т9]]-Таблица1[[#This Row],[угол обхв5]]</f>
        <v>1675.947203661497</v>
      </c>
      <c r="CS584" s="14">
        <f>Таблица1[[#This Row],[Т9]]-Таблица1[[#This Row],[угол обхв4]]</f>
        <v>59914.730457303223</v>
      </c>
      <c r="CT584" s="14">
        <f>Таблица1[[#This Row],[Lкан_прям, мм]]+Таблица1[[#This Row],[Lкан_дуг, мм]]+Таблица1[[#This Row],[Lкан_леб,мм]]</f>
        <v>85045.326329871838</v>
      </c>
      <c r="CU584" s="16">
        <f>Таблица1[[#This Row],[Lкан_леб,мм]]</f>
        <v>58238.783253641726</v>
      </c>
      <c r="CV584" s="14">
        <f>2534431-(Таблица1[[#This Row],[Т23]]+Таблица1[[#This Row],[угол обхв3]])</f>
        <v>2449294.4569237698</v>
      </c>
      <c r="CW584" s="50">
        <f>SUM(X584:AC584,AD584:AI584)-Таблица1[[#This Row],[lподв_min, мм]]</f>
        <v>24701.32698225768</v>
      </c>
      <c r="CX584" s="17">
        <f>CW1023-Таблица1[[#This Row],[Суммарная длина каната]]</f>
        <v>-2425929.6025573025</v>
      </c>
    </row>
    <row r="585" spans="1:102" x14ac:dyDescent="0.25">
      <c r="A585" s="21">
        <v>584</v>
      </c>
      <c r="B585" s="10">
        <v>14.226530612244895</v>
      </c>
      <c r="C585" s="10">
        <v>53.304897959183663</v>
      </c>
      <c r="D585" s="11">
        <v>8497.8922613945506</v>
      </c>
      <c r="E585" s="11">
        <v>5129.1373372323242</v>
      </c>
      <c r="F585" s="11">
        <v>7805.2166083016482</v>
      </c>
      <c r="G585" s="11">
        <v>5704.5410560353239</v>
      </c>
      <c r="H585" s="11">
        <v>8089.8917713945511</v>
      </c>
      <c r="I585" s="11">
        <v>2968.6262707719393</v>
      </c>
      <c r="J585" s="11">
        <v>2160.5110664603844</v>
      </c>
      <c r="K585" s="11">
        <v>25168.822259114</v>
      </c>
      <c r="L585" s="11">
        <v>1637.7208171161026</v>
      </c>
      <c r="M585" s="11">
        <v>58238.783253641726</v>
      </c>
      <c r="N585" s="11">
        <v>10884.736827779301</v>
      </c>
      <c r="O585" s="11">
        <v>14224.427838590032</v>
      </c>
      <c r="P585" s="43">
        <v>11906.765646124204</v>
      </c>
      <c r="Q585" s="11">
        <v>11095.236418447937</v>
      </c>
      <c r="R585" s="11">
        <v>9132.7754701872727</v>
      </c>
      <c r="S585" s="11">
        <v>6368.5873407391446</v>
      </c>
      <c r="T585" s="11">
        <v>8497.8922613945506</v>
      </c>
      <c r="U585" s="11">
        <v>5129.1373372323242</v>
      </c>
      <c r="V585" s="11">
        <v>7720.8974653037785</v>
      </c>
      <c r="W585" s="11">
        <v>5592.2410911016486</v>
      </c>
      <c r="X585" s="12">
        <v>0</v>
      </c>
      <c r="Y585" s="12">
        <v>611.77297490200885</v>
      </c>
      <c r="Z585" s="12">
        <v>345.33417155021215</v>
      </c>
      <c r="AA585" s="44">
        <v>232.04019061955887</v>
      </c>
      <c r="AB585" s="45">
        <v>448.57348004432259</v>
      </c>
      <c r="AC585" s="12">
        <v>0</v>
      </c>
      <c r="AD585" s="12">
        <v>13107.437478732234</v>
      </c>
      <c r="AE585" s="12">
        <v>3291.8660132846217</v>
      </c>
      <c r="AF585" s="12">
        <v>5480.5321821881489</v>
      </c>
      <c r="AG585" s="44">
        <v>1128.4755203370603</v>
      </c>
      <c r="AH585" s="45">
        <v>2160.5110645719396</v>
      </c>
      <c r="AI585" s="12">
        <v>0</v>
      </c>
      <c r="AJ585" s="12">
        <v>-13.999403268622348</v>
      </c>
      <c r="AK585" s="12">
        <v>71.912384677573598</v>
      </c>
      <c r="AL585" s="12">
        <v>120.40794975471552</v>
      </c>
      <c r="AM585" s="44">
        <v>152.99354681332298</v>
      </c>
      <c r="AN585" s="45">
        <v>89.99999973480449</v>
      </c>
      <c r="AO585" s="12">
        <v>0</v>
      </c>
      <c r="AP585" s="12">
        <v>-1932.0867753914397</v>
      </c>
      <c r="AQ585" s="12">
        <v>11272.574635960344</v>
      </c>
      <c r="AR585" s="12">
        <v>12258.642573327144</v>
      </c>
      <c r="AS585" s="44">
        <v>9318.0445371299593</v>
      </c>
      <c r="AT585" s="45">
        <v>8089.8922613945506</v>
      </c>
      <c r="AU585" s="12">
        <v>0</v>
      </c>
      <c r="AV585" s="12">
        <v>11449.46585973702</v>
      </c>
      <c r="AW585" s="12">
        <v>14351.099992378167</v>
      </c>
      <c r="AX585" s="12">
        <v>10888.725817988259</v>
      </c>
      <c r="AY585" s="44">
        <v>6005.0775433000845</v>
      </c>
      <c r="AZ585" s="45">
        <v>5129.1373353438812</v>
      </c>
      <c r="BA585" s="12">
        <v>0</v>
      </c>
      <c r="BB585" s="12">
        <v>10786.036817448241</v>
      </c>
      <c r="BC585" s="12">
        <v>12294.603454305248</v>
      </c>
      <c r="BD585" s="12">
        <v>9484.6523973902113</v>
      </c>
      <c r="BE585" s="44">
        <v>8312.623194451864</v>
      </c>
      <c r="BF585" s="45">
        <v>8089.8922713945522</v>
      </c>
      <c r="BG585" s="12">
        <v>0</v>
      </c>
      <c r="BH585" s="12">
        <v>14620.309522885542</v>
      </c>
      <c r="BI585" s="12">
        <v>11221.908572236071</v>
      </c>
      <c r="BJ585" s="12">
        <v>6162.0767402794663</v>
      </c>
      <c r="BK585" s="44">
        <v>5492.6471346713843</v>
      </c>
      <c r="BL585" s="45">
        <v>2968.6262707719416</v>
      </c>
      <c r="BM585" s="12">
        <v>0</v>
      </c>
      <c r="BN585" s="12">
        <v>0</v>
      </c>
      <c r="BO585" s="12">
        <v>85.911787946195943</v>
      </c>
      <c r="BP585" s="12">
        <v>48.495565077141919</v>
      </c>
      <c r="BQ585" s="48">
        <v>32.585597058607448</v>
      </c>
      <c r="BR585" s="49">
        <v>62.993547078518482</v>
      </c>
      <c r="BS585" s="13">
        <v>0</v>
      </c>
      <c r="BT585" s="12">
        <v>91.216746358268423</v>
      </c>
      <c r="BV585" s="14">
        <f>Таблица1[[#This Row],[Lкан_леб,мм]]</f>
        <v>58238.783253641726</v>
      </c>
      <c r="BW585" s="50">
        <f>Таблица1[[#This Row],[угол обхв4]]+Таблица1[[#This Row],[Lдуг 3,мм]]</f>
        <v>13107.437478732234</v>
      </c>
      <c r="BX585" s="54">
        <f>Таблица1[[#This Row],[угол обхв5]]+Таблица1[[#This Row],[Y5, мм]]</f>
        <v>58850.556228543734</v>
      </c>
      <c r="BY585" s="14">
        <f>Таблица1[[#This Row],[угол обхв6]]+Таблица1[[#This Row],[Lдуг 4,мм]]</f>
        <v>16399.303492016857</v>
      </c>
      <c r="BZ585" s="14">
        <f>Таблица1[[#This Row],[Т1]]+Таблица1[[#This Row],[X6, мм]]</f>
        <v>59195.890400093944</v>
      </c>
      <c r="CA585" s="14">
        <f>Таблица1[[#This Row],[Т2]]+Таблица1[[#This Row],[Lдуг 5,мм]]</f>
        <v>21879.835674205005</v>
      </c>
      <c r="CB585" s="14">
        <f>Таблица1[[#This Row],[Т3]]+Таблица1[[#This Row],[Y6, мм]]</f>
        <v>59427.930590713506</v>
      </c>
      <c r="CC585" s="14">
        <f>Таблица1[[#This Row],[Т4]]+Таблица1[[#This Row],[Lдуг 6,мм]]</f>
        <v>23008.311194542064</v>
      </c>
      <c r="CD585" s="14">
        <f>Таблица1[[#This Row],[Т5]]+Таблица1[[#This Row],[Lдуг 1,мм]]</f>
        <v>59876.50407075783</v>
      </c>
      <c r="CE585" s="14">
        <f>Таблица1[[#This Row],[Т6]]+Таблица1[[#This Row],[Lпрям1, мм]]</f>
        <v>25168.822259114004</v>
      </c>
      <c r="CF585" s="15">
        <f>Таблица1[[#This Row],[Т7]]+Таблица1[[#This Row],[Lдуг 2,мм]]</f>
        <v>59876.50407075783</v>
      </c>
      <c r="CG585" s="14">
        <f>Таблица1[[#This Row],[Т8]]+Таблица1[[#This Row],[Lпрям2, мм]]</f>
        <v>25168.822259114004</v>
      </c>
      <c r="CH585" s="14">
        <f>Таблица1[[#This Row],[Т9]]-Таблица1[[#This Row],[Т9]]</f>
        <v>0</v>
      </c>
      <c r="CI585" s="50">
        <f>Таблица1[[#This Row],[Т9]]-Таблица1[[#This Row],[Т8]]</f>
        <v>34707.681811643823</v>
      </c>
      <c r="CJ585" s="54">
        <f>Таблица1[[#This Row],[Т9]]-Таблица1[[#This Row],[Т7]]</f>
        <v>0</v>
      </c>
      <c r="CK585" s="14">
        <f>Таблица1[[#This Row],[Т9]]-Таблица1[[#This Row],[Т6]]</f>
        <v>36868.192876215762</v>
      </c>
      <c r="CL585" s="14">
        <f>Таблица1[[#This Row],[Т9]]-Таблица1[[#This Row],[Т5]]</f>
        <v>448.57348004432424</v>
      </c>
      <c r="CM585" s="14">
        <f>Таблица1[[#This Row],[Т9]]-Таблица1[[#This Row],[Т4]]</f>
        <v>37996.668396552821</v>
      </c>
      <c r="CN585" s="14">
        <f>Таблица1[[#This Row],[Т9]]-Таблица1[[#This Row],[Т3]]</f>
        <v>680.6136706638863</v>
      </c>
      <c r="CO585" s="14">
        <f>Таблица1[[#This Row],[Т9]]-Таблица1[[#This Row],[Т2]]</f>
        <v>43477.200578740973</v>
      </c>
      <c r="CP585" s="14">
        <f>Таблица1[[#This Row],[Т9]]-Таблица1[[#This Row],[Т1]]</f>
        <v>1025.9478422140965</v>
      </c>
      <c r="CQ585" s="14">
        <f>Таблица1[[#This Row],[Т9]]-Таблица1[[#This Row],[угол обхв6]]</f>
        <v>46769.0665920256</v>
      </c>
      <c r="CR585" s="14">
        <f>Таблица1[[#This Row],[Т9]]-Таблица1[[#This Row],[угол обхв5]]</f>
        <v>1637.7208171161037</v>
      </c>
      <c r="CS585" s="14">
        <f>Таблица1[[#This Row],[Т9]]-Таблица1[[#This Row],[угол обхв4]]</f>
        <v>59876.50407075783</v>
      </c>
      <c r="CT585" s="14">
        <f>Таблица1[[#This Row],[Lкан_прям, мм]]+Таблица1[[#This Row],[Lкан_дуг, мм]]+Таблица1[[#This Row],[Lкан_леб,мм]]</f>
        <v>85045.326329871838</v>
      </c>
      <c r="CU585" s="16">
        <f>Таблица1[[#This Row],[Lкан_леб,мм]]</f>
        <v>58238.783253641726</v>
      </c>
      <c r="CV585" s="14">
        <f>2534431-(Таблица1[[#This Row],[Т23]]+Таблица1[[#This Row],[угол обхв3]])</f>
        <v>2449294.4569237698</v>
      </c>
      <c r="CW585" s="50">
        <f>SUM(X585:AC585,AD585:AI585)-Таблица1[[#This Row],[lподв_min, мм]]</f>
        <v>24646.032009769719</v>
      </c>
      <c r="CX585" s="17">
        <f>CW1024-Таблица1[[#This Row],[Суммарная длина каната]]</f>
        <v>-2425965.5765802669</v>
      </c>
    </row>
    <row r="586" spans="1:102" x14ac:dyDescent="0.25">
      <c r="A586" s="21">
        <v>585</v>
      </c>
      <c r="B586" s="10">
        <v>14.226530612244895</v>
      </c>
      <c r="C586" s="10">
        <v>55.988979591836724</v>
      </c>
      <c r="D586" s="11">
        <v>8872.9259074212205</v>
      </c>
      <c r="E586" s="11">
        <v>5027.4109913830107</v>
      </c>
      <c r="F586" s="11">
        <v>8154.0646321112326</v>
      </c>
      <c r="G586" s="11">
        <v>5569.7461892631554</v>
      </c>
      <c r="H586" s="11">
        <v>8464.9254174212219</v>
      </c>
      <c r="I586" s="11">
        <v>2810.0149806589752</v>
      </c>
      <c r="J586" s="11">
        <v>2217.3960107240359</v>
      </c>
      <c r="K586" s="11">
        <v>25207.048645658251</v>
      </c>
      <c r="L586" s="11">
        <v>1599.494430571862</v>
      </c>
      <c r="M586" s="11">
        <v>58238.783253641726</v>
      </c>
      <c r="N586" s="11">
        <v>10884.736827779301</v>
      </c>
      <c r="O586" s="11">
        <v>14224.427838590032</v>
      </c>
      <c r="P586" s="43">
        <v>11998.673465974231</v>
      </c>
      <c r="Q586" s="11">
        <v>11146.598698930467</v>
      </c>
      <c r="R586" s="11">
        <v>9449.0704843123331</v>
      </c>
      <c r="S586" s="11">
        <v>6295.2321248710759</v>
      </c>
      <c r="T586" s="11">
        <v>8872.9259074212205</v>
      </c>
      <c r="U586" s="11">
        <v>5027.4109913830107</v>
      </c>
      <c r="V586" s="11">
        <v>8075.0968807592899</v>
      </c>
      <c r="W586" s="11">
        <v>5453.6208507430138</v>
      </c>
      <c r="X586" s="12">
        <v>0</v>
      </c>
      <c r="Y586" s="12">
        <v>598.89310078506526</v>
      </c>
      <c r="Z586" s="12">
        <v>339.10085241925862</v>
      </c>
      <c r="AA586" s="44">
        <v>232.0401906195587</v>
      </c>
      <c r="AB586" s="45">
        <v>429.46028674797935</v>
      </c>
      <c r="AC586" s="12">
        <v>0</v>
      </c>
      <c r="AD586" s="12">
        <v>13107.437478732234</v>
      </c>
      <c r="AE586" s="12">
        <v>3273.2074555167683</v>
      </c>
      <c r="AF586" s="12">
        <v>5480.5321821881498</v>
      </c>
      <c r="AG586" s="44">
        <v>1128.4755203370603</v>
      </c>
      <c r="AH586" s="45">
        <v>2217.3960088840367</v>
      </c>
      <c r="AI586" s="12">
        <v>0</v>
      </c>
      <c r="AJ586" s="12">
        <v>-13.999403268622348</v>
      </c>
      <c r="AK586" s="12">
        <v>70.103653237473964</v>
      </c>
      <c r="AL586" s="12">
        <v>117.72386812206247</v>
      </c>
      <c r="AM586" s="44">
        <v>150.30946518066989</v>
      </c>
      <c r="AN586" s="45">
        <v>89.999999741607795</v>
      </c>
      <c r="AO586" s="12">
        <v>0</v>
      </c>
      <c r="AP586" s="12">
        <v>-1932.0867753914397</v>
      </c>
      <c r="AQ586" s="12">
        <v>11268.383237622531</v>
      </c>
      <c r="AR586" s="12">
        <v>12359.835027738101</v>
      </c>
      <c r="AS586" s="44">
        <v>9651.1590716286464</v>
      </c>
      <c r="AT586" s="45">
        <v>8464.9259074212223</v>
      </c>
      <c r="AU586" s="12">
        <v>0</v>
      </c>
      <c r="AV586" s="12">
        <v>11449.46585973702</v>
      </c>
      <c r="AW586" s="12">
        <v>14363.278233671936</v>
      </c>
      <c r="AX586" s="12">
        <v>10956.792676095889</v>
      </c>
      <c r="AY586" s="44">
        <v>5940.7970773990492</v>
      </c>
      <c r="AZ586" s="45">
        <v>5027.4109895430147</v>
      </c>
      <c r="BA586" s="12">
        <v>0</v>
      </c>
      <c r="BB586" s="12">
        <v>10786.036817448241</v>
      </c>
      <c r="BC586" s="12">
        <v>12382.31987581746</v>
      </c>
      <c r="BD586" s="12">
        <v>9810.2320460762057</v>
      </c>
      <c r="BE586" s="44">
        <v>8670.8373201049089</v>
      </c>
      <c r="BF586" s="45">
        <v>8464.925917421222</v>
      </c>
      <c r="BG586" s="12">
        <v>0</v>
      </c>
      <c r="BH586" s="12">
        <v>14620.309522885542</v>
      </c>
      <c r="BI586" s="12">
        <v>11285.449094012371</v>
      </c>
      <c r="BJ586" s="12">
        <v>6105.4261020364956</v>
      </c>
      <c r="BK586" s="44">
        <v>5381.8460388550366</v>
      </c>
      <c r="BL586" s="45">
        <v>2810.0149806589775</v>
      </c>
      <c r="BM586" s="12">
        <v>0</v>
      </c>
      <c r="BN586" s="12">
        <v>0</v>
      </c>
      <c r="BO586" s="12">
        <v>84.103056506096308</v>
      </c>
      <c r="BP586" s="12">
        <v>47.620214884588506</v>
      </c>
      <c r="BQ586" s="48">
        <v>32.585597058607419</v>
      </c>
      <c r="BR586" s="49">
        <v>60.309465439062095</v>
      </c>
      <c r="BS586" s="13">
        <v>0</v>
      </c>
      <c r="BT586" s="12">
        <v>91.216746358268423</v>
      </c>
      <c r="BV586" s="14">
        <f>Таблица1[[#This Row],[Lкан_леб,мм]]</f>
        <v>58238.783253641726</v>
      </c>
      <c r="BW586" s="50">
        <f>Таблица1[[#This Row],[угол обхв4]]+Таблица1[[#This Row],[Lдуг 3,мм]]</f>
        <v>13107.437478732234</v>
      </c>
      <c r="BX586" s="54">
        <f>Таблица1[[#This Row],[угол обхв5]]+Таблица1[[#This Row],[Y5, мм]]</f>
        <v>58837.676354426789</v>
      </c>
      <c r="BY586" s="14">
        <f>Таблица1[[#This Row],[угол обхв6]]+Таблица1[[#This Row],[Lдуг 4,мм]]</f>
        <v>16380.644934249001</v>
      </c>
      <c r="BZ586" s="14">
        <f>Таблица1[[#This Row],[Т1]]+Таблица1[[#This Row],[X6, мм]]</f>
        <v>59176.777206846047</v>
      </c>
      <c r="CA586" s="14">
        <f>Таблица1[[#This Row],[Т2]]+Таблица1[[#This Row],[Lдуг 5,мм]]</f>
        <v>21861.177116437153</v>
      </c>
      <c r="CB586" s="14">
        <f>Таблица1[[#This Row],[Т3]]+Таблица1[[#This Row],[Y6, мм]]</f>
        <v>59408.817397465609</v>
      </c>
      <c r="CC586" s="14">
        <f>Таблица1[[#This Row],[Т4]]+Таблица1[[#This Row],[Lдуг 6,мм]]</f>
        <v>22989.652636774212</v>
      </c>
      <c r="CD586" s="14">
        <f>Таблица1[[#This Row],[Т5]]+Таблица1[[#This Row],[Lдуг 1,мм]]</f>
        <v>59838.277684213586</v>
      </c>
      <c r="CE586" s="14">
        <f>Таблица1[[#This Row],[Т6]]+Таблица1[[#This Row],[Lпрям1, мм]]</f>
        <v>25207.048645658248</v>
      </c>
      <c r="CF586" s="15">
        <f>Таблица1[[#This Row],[Т7]]+Таблица1[[#This Row],[Lдуг 2,мм]]</f>
        <v>59838.277684213586</v>
      </c>
      <c r="CG586" s="14">
        <f>Таблица1[[#This Row],[Т8]]+Таблица1[[#This Row],[Lпрям2, мм]]</f>
        <v>25207.048645658248</v>
      </c>
      <c r="CH586" s="14">
        <f>Таблица1[[#This Row],[Т9]]-Таблица1[[#This Row],[Т9]]</f>
        <v>0</v>
      </c>
      <c r="CI586" s="50">
        <f>Таблица1[[#This Row],[Т9]]-Таблица1[[#This Row],[Т8]]</f>
        <v>34631.229038555335</v>
      </c>
      <c r="CJ586" s="54">
        <f>Таблица1[[#This Row],[Т9]]-Таблица1[[#This Row],[Т7]]</f>
        <v>0</v>
      </c>
      <c r="CK586" s="14">
        <f>Таблица1[[#This Row],[Т9]]-Таблица1[[#This Row],[Т6]]</f>
        <v>36848.625047439375</v>
      </c>
      <c r="CL586" s="14">
        <f>Таблица1[[#This Row],[Т9]]-Таблица1[[#This Row],[Т5]]</f>
        <v>429.46028674797708</v>
      </c>
      <c r="CM586" s="14">
        <f>Таблица1[[#This Row],[Т9]]-Таблица1[[#This Row],[Т4]]</f>
        <v>37977.100567776433</v>
      </c>
      <c r="CN586" s="14">
        <f>Таблица1[[#This Row],[Т9]]-Таблица1[[#This Row],[Т3]]</f>
        <v>661.50047736753913</v>
      </c>
      <c r="CO586" s="14">
        <f>Таблица1[[#This Row],[Т9]]-Таблица1[[#This Row],[Т2]]</f>
        <v>43457.632749964585</v>
      </c>
      <c r="CP586" s="14">
        <f>Таблица1[[#This Row],[Т9]]-Таблица1[[#This Row],[Т1]]</f>
        <v>1000.6013297867976</v>
      </c>
      <c r="CQ586" s="14">
        <f>Таблица1[[#This Row],[Т9]]-Таблица1[[#This Row],[угол обхв6]]</f>
        <v>46730.840205481349</v>
      </c>
      <c r="CR586" s="14">
        <f>Таблица1[[#This Row],[Т9]]-Таблица1[[#This Row],[угол обхв5]]</f>
        <v>1599.49443057186</v>
      </c>
      <c r="CS586" s="14">
        <f>Таблица1[[#This Row],[Т9]]-Таблица1[[#This Row],[угол обхв4]]</f>
        <v>59838.277684213586</v>
      </c>
      <c r="CT586" s="14">
        <f>Таблица1[[#This Row],[Lкан_прям, мм]]+Таблица1[[#This Row],[Lкан_дуг, мм]]+Таблица1[[#This Row],[Lкан_леб,мм]]</f>
        <v>85045.326329871838</v>
      </c>
      <c r="CU586" s="16">
        <f>Таблица1[[#This Row],[Lкан_леб,мм]]</f>
        <v>58238.783253641726</v>
      </c>
      <c r="CV586" s="14">
        <f>2534431-(Таблица1[[#This Row],[Т23]]+Таблица1[[#This Row],[угол обхв3]])</f>
        <v>2449294.4569237698</v>
      </c>
      <c r="CW586" s="50">
        <f>SUM(X586:AC586,AD586:AI586)-Таблица1[[#This Row],[lподв_min, мм]]</f>
        <v>24589.147065506073</v>
      </c>
      <c r="CX586" s="17">
        <f>CW1025-Таблица1[[#This Row],[Суммарная длина каната]]</f>
        <v>-2426002.8426987086</v>
      </c>
    </row>
    <row r="587" spans="1:102" x14ac:dyDescent="0.25">
      <c r="A587" s="21">
        <v>586</v>
      </c>
      <c r="B587" s="10">
        <v>14.226530612244895</v>
      </c>
      <c r="C587" s="10">
        <v>58.673061224489786</v>
      </c>
      <c r="D587" s="11">
        <v>9252.3118488649143</v>
      </c>
      <c r="E587" s="11">
        <v>4943.3586712080396</v>
      </c>
      <c r="F587" s="11">
        <v>8508.8422423897591</v>
      </c>
      <c r="G587" s="11">
        <v>5451.4353821953446</v>
      </c>
      <c r="H587" s="11">
        <v>8844.3113588649157</v>
      </c>
      <c r="I587" s="11">
        <v>2667.5016967519546</v>
      </c>
      <c r="J587" s="11">
        <v>2275.8569744560846</v>
      </c>
      <c r="K587" s="11">
        <v>25245.275032201316</v>
      </c>
      <c r="L587" s="11">
        <v>1561.2680440288025</v>
      </c>
      <c r="M587" s="11">
        <v>58238.783253641726</v>
      </c>
      <c r="N587" s="11">
        <v>10884.736827779301</v>
      </c>
      <c r="O587" s="11">
        <v>14224.427838590032</v>
      </c>
      <c r="P587" s="43">
        <v>12088.075215345096</v>
      </c>
      <c r="Q587" s="11">
        <v>11202.208575889328</v>
      </c>
      <c r="R587" s="11">
        <v>9768.4536449609441</v>
      </c>
      <c r="S587" s="11">
        <v>6236.7691421424461</v>
      </c>
      <c r="T587" s="11">
        <v>9252.3118488649143</v>
      </c>
      <c r="U587" s="11">
        <v>4943.3586712080396</v>
      </c>
      <c r="V587" s="11">
        <v>8435.3991499494514</v>
      </c>
      <c r="W587" s="11">
        <v>5331.739466756243</v>
      </c>
      <c r="X587" s="12">
        <v>0</v>
      </c>
      <c r="Y587" s="12">
        <v>585.9734920637984</v>
      </c>
      <c r="Z587" s="12">
        <v>332.90726789262834</v>
      </c>
      <c r="AA587" s="44">
        <v>232.0401906195585</v>
      </c>
      <c r="AB587" s="45">
        <v>410.34709345281732</v>
      </c>
      <c r="AC587" s="12">
        <v>0</v>
      </c>
      <c r="AD587" s="12">
        <v>13107.437478732234</v>
      </c>
      <c r="AE587" s="12">
        <v>3252.9728782805187</v>
      </c>
      <c r="AF587" s="12">
        <v>5480.5321821881489</v>
      </c>
      <c r="AG587" s="44">
        <v>1128.4755203370612</v>
      </c>
      <c r="AH587" s="45">
        <v>2275.8569726633514</v>
      </c>
      <c r="AI587" s="12">
        <v>0</v>
      </c>
      <c r="AJ587" s="12">
        <v>-13.999403268622348</v>
      </c>
      <c r="AK587" s="12">
        <v>68.289341833824452</v>
      </c>
      <c r="AL587" s="12">
        <v>115.03978648940941</v>
      </c>
      <c r="AM587" s="44">
        <v>147.6253835480168</v>
      </c>
      <c r="AN587" s="45">
        <v>89.99999974824523</v>
      </c>
      <c r="AO587" s="12">
        <v>0</v>
      </c>
      <c r="AP587" s="12">
        <v>-1932.0867753914397</v>
      </c>
      <c r="AQ587" s="12">
        <v>11263.794848033584</v>
      </c>
      <c r="AR587" s="12">
        <v>12457.72896823299</v>
      </c>
      <c r="AS587" s="44">
        <v>9986.9183395315267</v>
      </c>
      <c r="AT587" s="45">
        <v>8844.3118488649161</v>
      </c>
      <c r="AU587" s="12">
        <v>0</v>
      </c>
      <c r="AV587" s="12">
        <v>11449.46585973702</v>
      </c>
      <c r="AW587" s="12">
        <v>14375.355030576449</v>
      </c>
      <c r="AX587" s="12">
        <v>11029.523593983269</v>
      </c>
      <c r="AY587" s="44">
        <v>5892.1865290782034</v>
      </c>
      <c r="AZ587" s="45">
        <v>4943.3586694153082</v>
      </c>
      <c r="BA587" s="12">
        <v>0</v>
      </c>
      <c r="BB587" s="12">
        <v>10786.036817448241</v>
      </c>
      <c r="BC587" s="12">
        <v>12467.133235599378</v>
      </c>
      <c r="BD587" s="12">
        <v>10138.107397848838</v>
      </c>
      <c r="BE587" s="44">
        <v>9033.8471542943316</v>
      </c>
      <c r="BF587" s="45">
        <v>8844.3118588649158</v>
      </c>
      <c r="BG587" s="12">
        <v>0</v>
      </c>
      <c r="BH587" s="12">
        <v>14620.309522885542</v>
      </c>
      <c r="BI587" s="12">
        <v>11353.135767875743</v>
      </c>
      <c r="BJ587" s="12">
        <v>6064.0841602363871</v>
      </c>
      <c r="BK587" s="44">
        <v>5287.9412842722822</v>
      </c>
      <c r="BL587" s="45">
        <v>2667.5016967519568</v>
      </c>
      <c r="BM587" s="12">
        <v>0</v>
      </c>
      <c r="BN587" s="12">
        <v>0</v>
      </c>
      <c r="BO587" s="12">
        <v>82.288745102446796</v>
      </c>
      <c r="BP587" s="12">
        <v>46.750444655584971</v>
      </c>
      <c r="BQ587" s="48">
        <v>32.585597058607398</v>
      </c>
      <c r="BR587" s="49">
        <v>57.625383799771583</v>
      </c>
      <c r="BS587" s="13">
        <v>0</v>
      </c>
      <c r="BT587" s="12">
        <v>91.216746358268423</v>
      </c>
      <c r="BV587" s="14">
        <f>Таблица1[[#This Row],[Lкан_леб,мм]]</f>
        <v>58238.783253641726</v>
      </c>
      <c r="BW587" s="50">
        <f>Таблица1[[#This Row],[угол обхв4]]+Таблица1[[#This Row],[Lдуг 3,мм]]</f>
        <v>13107.437478732234</v>
      </c>
      <c r="BX587" s="54">
        <f>Таблица1[[#This Row],[угол обхв5]]+Таблица1[[#This Row],[Y5, мм]]</f>
        <v>58824.756745705527</v>
      </c>
      <c r="BY587" s="14">
        <f>Таблица1[[#This Row],[угол обхв6]]+Таблица1[[#This Row],[Lдуг 4,мм]]</f>
        <v>16360.410357012752</v>
      </c>
      <c r="BZ587" s="14">
        <f>Таблица1[[#This Row],[Т1]]+Таблица1[[#This Row],[X6, мм]]</f>
        <v>59157.664013598158</v>
      </c>
      <c r="CA587" s="14">
        <f>Таблица1[[#This Row],[Т2]]+Таблица1[[#This Row],[Lдуг 5,мм]]</f>
        <v>21840.9425392009</v>
      </c>
      <c r="CB587" s="14">
        <f>Таблица1[[#This Row],[Т3]]+Таблица1[[#This Row],[Y6, мм]]</f>
        <v>59389.70420421772</v>
      </c>
      <c r="CC587" s="14">
        <f>Таблица1[[#This Row],[Т4]]+Таблица1[[#This Row],[Lдуг 6,мм]]</f>
        <v>22969.418059537962</v>
      </c>
      <c r="CD587" s="14">
        <f>Таблица1[[#This Row],[Т5]]+Таблица1[[#This Row],[Lдуг 1,мм]]</f>
        <v>59800.051297670536</v>
      </c>
      <c r="CE587" s="14">
        <f>Таблица1[[#This Row],[Т6]]+Таблица1[[#This Row],[Lпрям1, мм]]</f>
        <v>25245.275032201313</v>
      </c>
      <c r="CF587" s="15">
        <f>Таблица1[[#This Row],[Т7]]+Таблица1[[#This Row],[Lдуг 2,мм]]</f>
        <v>59800.051297670536</v>
      </c>
      <c r="CG587" s="14">
        <f>Таблица1[[#This Row],[Т8]]+Таблица1[[#This Row],[Lпрям2, мм]]</f>
        <v>25245.275032201313</v>
      </c>
      <c r="CH587" s="14">
        <f>Таблица1[[#This Row],[Т9]]-Таблица1[[#This Row],[Т9]]</f>
        <v>0</v>
      </c>
      <c r="CI587" s="50">
        <f>Таблица1[[#This Row],[Т9]]-Таблица1[[#This Row],[Т8]]</f>
        <v>34554.77626546922</v>
      </c>
      <c r="CJ587" s="54">
        <f>Таблица1[[#This Row],[Т9]]-Таблица1[[#This Row],[Т7]]</f>
        <v>0</v>
      </c>
      <c r="CK587" s="14">
        <f>Таблица1[[#This Row],[Т9]]-Таблица1[[#This Row],[Т6]]</f>
        <v>36830.633238132577</v>
      </c>
      <c r="CL587" s="14">
        <f>Таблица1[[#This Row],[Т9]]-Таблица1[[#This Row],[Т5]]</f>
        <v>410.3470934528159</v>
      </c>
      <c r="CM587" s="14">
        <f>Таблица1[[#This Row],[Т9]]-Таблица1[[#This Row],[Т4]]</f>
        <v>37959.108758469636</v>
      </c>
      <c r="CN587" s="14">
        <f>Таблица1[[#This Row],[Т9]]-Таблица1[[#This Row],[Т3]]</f>
        <v>642.38728407237795</v>
      </c>
      <c r="CO587" s="14">
        <f>Таблица1[[#This Row],[Т9]]-Таблица1[[#This Row],[Т2]]</f>
        <v>43439.640940657788</v>
      </c>
      <c r="CP587" s="14">
        <f>Таблица1[[#This Row],[Т9]]-Таблица1[[#This Row],[Т1]]</f>
        <v>975.2945519650093</v>
      </c>
      <c r="CQ587" s="14">
        <f>Таблица1[[#This Row],[Т9]]-Таблица1[[#This Row],[угол обхв6]]</f>
        <v>46692.613818938305</v>
      </c>
      <c r="CR587" s="14">
        <f>Таблица1[[#This Row],[Т9]]-Таблица1[[#This Row],[угол обхв5]]</f>
        <v>1561.2680440288095</v>
      </c>
      <c r="CS587" s="14">
        <f>Таблица1[[#This Row],[Т9]]-Таблица1[[#This Row],[угол обхв4]]</f>
        <v>59800.051297670536</v>
      </c>
      <c r="CT587" s="14">
        <f>Таблица1[[#This Row],[Lкан_прям, мм]]+Таблица1[[#This Row],[Lкан_дуг, мм]]+Таблица1[[#This Row],[Lкан_леб,мм]]</f>
        <v>85045.326329871838</v>
      </c>
      <c r="CU587" s="16">
        <f>Таблица1[[#This Row],[Lкан_леб,мм]]</f>
        <v>58238.783253641726</v>
      </c>
      <c r="CV587" s="14">
        <f>2534431-(Таблица1[[#This Row],[Т23]]+Таблица1[[#This Row],[угол обхв3]])</f>
        <v>2449294.4569237698</v>
      </c>
      <c r="CW587" s="50">
        <f>SUM(X587:AC587,AD587:AI587)-Таблица1[[#This Row],[lподв_min, мм]]</f>
        <v>24530.68610177403</v>
      </c>
      <c r="CX587" s="17">
        <f>CW1026-Таблица1[[#This Row],[Суммарная длина каната]]</f>
        <v>-2426013.1662880909</v>
      </c>
    </row>
    <row r="588" spans="1:102" x14ac:dyDescent="0.25">
      <c r="A588" s="21">
        <v>587</v>
      </c>
      <c r="B588" s="10">
        <v>14.226530612244895</v>
      </c>
      <c r="C588" s="10">
        <v>61.357142857142854</v>
      </c>
      <c r="D588" s="11">
        <v>9635.2176552258679</v>
      </c>
      <c r="E588" s="11">
        <v>4877.1648002910124</v>
      </c>
      <c r="F588" s="11">
        <v>8868.7710030615435</v>
      </c>
      <c r="G588" s="11">
        <v>5349.8682267500317</v>
      </c>
      <c r="H588" s="11">
        <v>9227.2171652258694</v>
      </c>
      <c r="I588" s="11">
        <v>2541.2860704234272</v>
      </c>
      <c r="J588" s="11">
        <v>2335.8787298675852</v>
      </c>
      <c r="K588" s="11">
        <v>25283.50141874317</v>
      </c>
      <c r="L588" s="11">
        <v>1523.0416574869444</v>
      </c>
      <c r="M588" s="11">
        <v>58238.783253641726</v>
      </c>
      <c r="N588" s="11">
        <v>10884.736827779301</v>
      </c>
      <c r="O588" s="11">
        <v>14224.427838590032</v>
      </c>
      <c r="P588" s="43">
        <v>12174.77473319134</v>
      </c>
      <c r="Q588" s="11">
        <v>11261.944032790401</v>
      </c>
      <c r="R588" s="11">
        <v>10090.224176867101</v>
      </c>
      <c r="S588" s="11">
        <v>6193.3266692356901</v>
      </c>
      <c r="T588" s="11">
        <v>9635.2176552258679</v>
      </c>
      <c r="U588" s="11">
        <v>4877.1648002910124</v>
      </c>
      <c r="V588" s="11">
        <v>8801.0137148560552</v>
      </c>
      <c r="W588" s="11">
        <v>5226.8643654486959</v>
      </c>
      <c r="X588" s="12">
        <v>0</v>
      </c>
      <c r="Y588" s="12">
        <v>573.01013753132361</v>
      </c>
      <c r="Z588" s="12">
        <v>326.75742917720601</v>
      </c>
      <c r="AA588" s="44">
        <v>232.04019061955924</v>
      </c>
      <c r="AB588" s="45">
        <v>391.23390015885536</v>
      </c>
      <c r="AC588" s="12">
        <v>0</v>
      </c>
      <c r="AD588" s="12">
        <v>13107.437478732234</v>
      </c>
      <c r="AE588" s="12">
        <v>3231.1775093648062</v>
      </c>
      <c r="AF588" s="12">
        <v>5480.5321821881498</v>
      </c>
      <c r="AG588" s="44">
        <v>1128.4755203370607</v>
      </c>
      <c r="AH588" s="45">
        <v>2335.878728120917</v>
      </c>
      <c r="AI588" s="12">
        <v>0</v>
      </c>
      <c r="AJ588" s="12">
        <v>-13.999403268622348</v>
      </c>
      <c r="AK588" s="12">
        <v>66.468887169504356</v>
      </c>
      <c r="AL588" s="12">
        <v>112.35570485675633</v>
      </c>
      <c r="AM588" s="44">
        <v>144.94130191536382</v>
      </c>
      <c r="AN588" s="45">
        <v>89.999999754714224</v>
      </c>
      <c r="AO588" s="12">
        <v>0</v>
      </c>
      <c r="AP588" s="12">
        <v>-1932.0867753914397</v>
      </c>
      <c r="AQ588" s="12">
        <v>11258.808939033832</v>
      </c>
      <c r="AR588" s="12">
        <v>12552.109600606471</v>
      </c>
      <c r="AS588" s="44">
        <v>10324.585633900766</v>
      </c>
      <c r="AT588" s="45">
        <v>9227.2176552258697</v>
      </c>
      <c r="AU588" s="12">
        <v>0</v>
      </c>
      <c r="AV588" s="12">
        <v>11449.46585973702</v>
      </c>
      <c r="AW588" s="12">
        <v>14387.320611853851</v>
      </c>
      <c r="AX588" s="12">
        <v>11106.758988946589</v>
      </c>
      <c r="AY588" s="44">
        <v>5859.3525572793023</v>
      </c>
      <c r="AZ588" s="45">
        <v>4877.1647985443469</v>
      </c>
      <c r="BA588" s="12">
        <v>0</v>
      </c>
      <c r="BB588" s="12">
        <v>10786.036817448241</v>
      </c>
      <c r="BC588" s="12">
        <v>12548.84684444587</v>
      </c>
      <c r="BD588" s="12">
        <v>10467.559044282232</v>
      </c>
      <c r="BE588" s="44">
        <v>9400.8561981922048</v>
      </c>
      <c r="BF588" s="45">
        <v>9227.2176652258695</v>
      </c>
      <c r="BG588" s="12">
        <v>0</v>
      </c>
      <c r="BH588" s="12">
        <v>14620.309522885542</v>
      </c>
      <c r="BI588" s="12">
        <v>11424.83680605422</v>
      </c>
      <c r="BJ588" s="12">
        <v>6038.1416253918778</v>
      </c>
      <c r="BK588" s="44">
        <v>5211.1389122474002</v>
      </c>
      <c r="BL588" s="45">
        <v>2541.2860704234295</v>
      </c>
      <c r="BM588" s="12">
        <v>0</v>
      </c>
      <c r="BN588" s="12">
        <v>0</v>
      </c>
      <c r="BO588" s="12">
        <v>80.468290438126701</v>
      </c>
      <c r="BP588" s="12">
        <v>45.886817687251984</v>
      </c>
      <c r="BQ588" s="48">
        <v>32.585597058607497</v>
      </c>
      <c r="BR588" s="49">
        <v>54.941302160649613</v>
      </c>
      <c r="BS588" s="13">
        <v>0</v>
      </c>
      <c r="BT588" s="12">
        <v>91.216746358268423</v>
      </c>
      <c r="BV588" s="14">
        <f>Таблица1[[#This Row],[Lкан_леб,мм]]</f>
        <v>58238.783253641726</v>
      </c>
      <c r="BW588" s="50">
        <f>Таблица1[[#This Row],[угол обхв4]]+Таблица1[[#This Row],[Lдуг 3,мм]]</f>
        <v>13107.437478732234</v>
      </c>
      <c r="BX588" s="54">
        <f>Таблица1[[#This Row],[угол обхв5]]+Таблица1[[#This Row],[Y5, мм]]</f>
        <v>58811.793391173051</v>
      </c>
      <c r="BY588" s="14">
        <f>Таблица1[[#This Row],[угол обхв6]]+Таблица1[[#This Row],[Lдуг 4,мм]]</f>
        <v>16338.614988097041</v>
      </c>
      <c r="BZ588" s="14">
        <f>Таблица1[[#This Row],[Т1]]+Таблица1[[#This Row],[X6, мм]]</f>
        <v>59138.550820350254</v>
      </c>
      <c r="CA588" s="14">
        <f>Таблица1[[#This Row],[Т2]]+Таблица1[[#This Row],[Lдуг 5,мм]]</f>
        <v>21819.147170285192</v>
      </c>
      <c r="CB588" s="14">
        <f>Таблица1[[#This Row],[Т3]]+Таблица1[[#This Row],[Y6, мм]]</f>
        <v>59370.591010969816</v>
      </c>
      <c r="CC588" s="14">
        <f>Таблица1[[#This Row],[Т4]]+Таблица1[[#This Row],[Lдуг 6,мм]]</f>
        <v>22947.622690622255</v>
      </c>
      <c r="CD588" s="14">
        <f>Таблица1[[#This Row],[Т5]]+Таблица1[[#This Row],[Lдуг 1,мм]]</f>
        <v>59761.824911128671</v>
      </c>
      <c r="CE588" s="14">
        <f>Таблица1[[#This Row],[Т6]]+Таблица1[[#This Row],[Lпрям1, мм]]</f>
        <v>25283.501418743173</v>
      </c>
      <c r="CF588" s="15">
        <f>Таблица1[[#This Row],[Т7]]+Таблица1[[#This Row],[Lдуг 2,мм]]</f>
        <v>59761.824911128671</v>
      </c>
      <c r="CG588" s="14">
        <f>Таблица1[[#This Row],[Т8]]+Таблица1[[#This Row],[Lпрям2, мм]]</f>
        <v>25283.501418743173</v>
      </c>
      <c r="CH588" s="14">
        <f>Таблица1[[#This Row],[Т9]]-Таблица1[[#This Row],[Т9]]</f>
        <v>0</v>
      </c>
      <c r="CI588" s="50">
        <f>Таблица1[[#This Row],[Т9]]-Таблица1[[#This Row],[Т8]]</f>
        <v>34478.323492385498</v>
      </c>
      <c r="CJ588" s="54">
        <f>Таблица1[[#This Row],[Т9]]-Таблица1[[#This Row],[Т7]]</f>
        <v>0</v>
      </c>
      <c r="CK588" s="14">
        <f>Таблица1[[#This Row],[Т9]]-Таблица1[[#This Row],[Т6]]</f>
        <v>36814.202220506413</v>
      </c>
      <c r="CL588" s="14">
        <f>Таблица1[[#This Row],[Т9]]-Таблица1[[#This Row],[Т5]]</f>
        <v>391.23390015885525</v>
      </c>
      <c r="CM588" s="14">
        <f>Таблица1[[#This Row],[Т9]]-Таблица1[[#This Row],[Т4]]</f>
        <v>37942.677740843479</v>
      </c>
      <c r="CN588" s="14">
        <f>Таблица1[[#This Row],[Т9]]-Таблица1[[#This Row],[Т3]]</f>
        <v>623.2740907784173</v>
      </c>
      <c r="CO588" s="14">
        <f>Таблица1[[#This Row],[Т9]]-Таблица1[[#This Row],[Т2]]</f>
        <v>43423.209923031631</v>
      </c>
      <c r="CP588" s="14">
        <f>Таблица1[[#This Row],[Т9]]-Таблица1[[#This Row],[Т1]]</f>
        <v>950.03151995562075</v>
      </c>
      <c r="CQ588" s="14">
        <f>Таблица1[[#This Row],[Т9]]-Таблица1[[#This Row],[угол обхв6]]</f>
        <v>46654.387432396441</v>
      </c>
      <c r="CR588" s="14">
        <f>Таблица1[[#This Row],[Т9]]-Таблица1[[#This Row],[угол обхв5]]</f>
        <v>1523.041657486945</v>
      </c>
      <c r="CS588" s="14">
        <f>Таблица1[[#This Row],[Т9]]-Таблица1[[#This Row],[угол обхв4]]</f>
        <v>59761.824911128671</v>
      </c>
      <c r="CT588" s="14">
        <f>Таблица1[[#This Row],[Lкан_прям, мм]]+Таблица1[[#This Row],[Lкан_дуг, мм]]+Таблица1[[#This Row],[Lкан_леб,мм]]</f>
        <v>85045.326329871838</v>
      </c>
      <c r="CU588" s="16">
        <f>Таблица1[[#This Row],[Lкан_леб,мм]]</f>
        <v>58238.783253641726</v>
      </c>
      <c r="CV588" s="14">
        <f>2534431-(Таблица1[[#This Row],[Т23]]+Таблица1[[#This Row],[угол обхв3]])</f>
        <v>2449294.4569237698</v>
      </c>
      <c r="CW588" s="50">
        <f>SUM(X588:AC588,AD588:AI588)-Таблица1[[#This Row],[lподв_min, мм]]</f>
        <v>24470.664346362533</v>
      </c>
      <c r="CX588" s="17">
        <f>CW1027-Таблица1[[#This Row],[Суммарная длина каната]]</f>
        <v>-2426061.6381044001</v>
      </c>
    </row>
    <row r="589" spans="1:102" x14ac:dyDescent="0.25">
      <c r="A589" s="21">
        <v>588</v>
      </c>
      <c r="B589" s="10">
        <v>14.226530612244895</v>
      </c>
      <c r="C589" s="10">
        <v>64.041224489795923</v>
      </c>
      <c r="D589" s="11">
        <v>10020.803172884958</v>
      </c>
      <c r="E589" s="11">
        <v>4828.9746180597249</v>
      </c>
      <c r="F589" s="11">
        <v>9233.0611756429098</v>
      </c>
      <c r="G589" s="11">
        <v>5265.2675767252376</v>
      </c>
      <c r="H589" s="11">
        <v>9612.8026828849597</v>
      </c>
      <c r="I589" s="11">
        <v>2431.5298599290513</v>
      </c>
      <c r="J589" s="11">
        <v>2397.4447581306736</v>
      </c>
      <c r="K589" s="11">
        <v>25321.727805283819</v>
      </c>
      <c r="L589" s="11">
        <v>1484.8152709462943</v>
      </c>
      <c r="M589" s="11">
        <v>58238.783253641726</v>
      </c>
      <c r="N589" s="11">
        <v>10884.736827779301</v>
      </c>
      <c r="O589" s="11">
        <v>14224.427838590032</v>
      </c>
      <c r="P589" s="43">
        <v>12258.581787574749</v>
      </c>
      <c r="Q589" s="11">
        <v>11325.674000949242</v>
      </c>
      <c r="R589" s="11">
        <v>10413.676066508888</v>
      </c>
      <c r="S589" s="11">
        <v>6165.0000255485047</v>
      </c>
      <c r="T589" s="11">
        <v>10020.803172884958</v>
      </c>
      <c r="U589" s="11">
        <v>4828.9746180597249</v>
      </c>
      <c r="V589" s="11">
        <v>9171.1383614755196</v>
      </c>
      <c r="W589" s="11">
        <v>5139.2256587551001</v>
      </c>
      <c r="X589" s="12">
        <v>0</v>
      </c>
      <c r="Y589" s="12">
        <v>559.9988480001557</v>
      </c>
      <c r="Z589" s="12">
        <v>320.65552546047672</v>
      </c>
      <c r="AA589" s="44">
        <v>232.0401906195585</v>
      </c>
      <c r="AB589" s="45">
        <v>372.12070686610349</v>
      </c>
      <c r="AC589" s="12">
        <v>0</v>
      </c>
      <c r="AD589" s="12">
        <v>13107.437478732234</v>
      </c>
      <c r="AE589" s="12">
        <v>3207.837867597515</v>
      </c>
      <c r="AF589" s="12">
        <v>5480.5321821881489</v>
      </c>
      <c r="AG589" s="44">
        <v>1128.4755203370617</v>
      </c>
      <c r="AH589" s="45">
        <v>2397.4447564288594</v>
      </c>
      <c r="AI589" s="12">
        <v>0</v>
      </c>
      <c r="AJ589" s="12">
        <v>-13.999403268622348</v>
      </c>
      <c r="AK589" s="12">
        <v>64.641700953429194</v>
      </c>
      <c r="AL589" s="12">
        <v>109.67162322410329</v>
      </c>
      <c r="AM589" s="44">
        <v>142.25722028271068</v>
      </c>
      <c r="AN589" s="45">
        <v>89.999999761013115</v>
      </c>
      <c r="AO589" s="12">
        <v>0</v>
      </c>
      <c r="AP589" s="12">
        <v>-1932.0867753914397</v>
      </c>
      <c r="AQ589" s="12">
        <v>11253.424901981509</v>
      </c>
      <c r="AR589" s="12">
        <v>12642.769839385959</v>
      </c>
      <c r="AS589" s="44">
        <v>10663.420061298044</v>
      </c>
      <c r="AT589" s="45">
        <v>9612.8031728849583</v>
      </c>
      <c r="AU589" s="12">
        <v>0</v>
      </c>
      <c r="AV589" s="12">
        <v>11449.46585973702</v>
      </c>
      <c r="AW589" s="12">
        <v>14399.165081160321</v>
      </c>
      <c r="AX589" s="12">
        <v>11188.329394773726</v>
      </c>
      <c r="AY589" s="44">
        <v>5842.3672047339533</v>
      </c>
      <c r="AZ589" s="45">
        <v>4828.974616357913</v>
      </c>
      <c r="BA589" s="12">
        <v>0</v>
      </c>
      <c r="BB589" s="12">
        <v>10786.036817448241</v>
      </c>
      <c r="BC589" s="12">
        <v>12627.269861776957</v>
      </c>
      <c r="BD589" s="12">
        <v>10797.864118320098</v>
      </c>
      <c r="BE589" s="44">
        <v>9771.0591780958021</v>
      </c>
      <c r="BF589" s="45">
        <v>9612.8031828849598</v>
      </c>
      <c r="BG589" s="12">
        <v>0</v>
      </c>
      <c r="BH589" s="12">
        <v>14620.309522885542</v>
      </c>
      <c r="BI589" s="12">
        <v>11500.411243519529</v>
      </c>
      <c r="BJ589" s="12">
        <v>6027.6554193729889</v>
      </c>
      <c r="BK589" s="44">
        <v>5151.6074388742754</v>
      </c>
      <c r="BL589" s="45">
        <v>2431.5298599290536</v>
      </c>
      <c r="BM589" s="12">
        <v>0</v>
      </c>
      <c r="BN589" s="12">
        <v>0</v>
      </c>
      <c r="BO589" s="12">
        <v>78.641104222051538</v>
      </c>
      <c r="BP589" s="12">
        <v>45.029922270674092</v>
      </c>
      <c r="BQ589" s="48">
        <v>32.585597058607398</v>
      </c>
      <c r="BR589" s="49">
        <v>52.257220521697562</v>
      </c>
      <c r="BS589" s="13">
        <v>0</v>
      </c>
      <c r="BT589" s="12">
        <v>91.216746358268423</v>
      </c>
      <c r="BV589" s="14">
        <f>Таблица1[[#This Row],[Lкан_леб,мм]]</f>
        <v>58238.783253641726</v>
      </c>
      <c r="BW589" s="50">
        <f>Таблица1[[#This Row],[угол обхв4]]+Таблица1[[#This Row],[Lдуг 3,мм]]</f>
        <v>13107.437478732234</v>
      </c>
      <c r="BX589" s="54">
        <f>Таблица1[[#This Row],[угол обхв5]]+Таблица1[[#This Row],[Y5, мм]]</f>
        <v>58798.782101641882</v>
      </c>
      <c r="BY589" s="14">
        <f>Таблица1[[#This Row],[угол обхв6]]+Таблица1[[#This Row],[Lдуг 4,мм]]</f>
        <v>16315.275346329749</v>
      </c>
      <c r="BZ589" s="14">
        <f>Таблица1[[#This Row],[Т1]]+Таблица1[[#This Row],[X6, мм]]</f>
        <v>59119.437627102358</v>
      </c>
      <c r="CA589" s="14">
        <f>Таблица1[[#This Row],[Т2]]+Таблица1[[#This Row],[Lдуг 5,мм]]</f>
        <v>21795.807528517897</v>
      </c>
      <c r="CB589" s="14">
        <f>Таблица1[[#This Row],[Т3]]+Таблица1[[#This Row],[Y6, мм]]</f>
        <v>59351.47781772192</v>
      </c>
      <c r="CC589" s="14">
        <f>Таблица1[[#This Row],[Т4]]+Таблица1[[#This Row],[Lдуг 6,мм]]</f>
        <v>22924.283048854959</v>
      </c>
      <c r="CD589" s="14">
        <f>Таблица1[[#This Row],[Т5]]+Таблица1[[#This Row],[Lдуг 1,мм]]</f>
        <v>59723.598524588022</v>
      </c>
      <c r="CE589" s="14">
        <f>Таблица1[[#This Row],[Т6]]+Таблица1[[#This Row],[Lпрям1, мм]]</f>
        <v>25321.727805283819</v>
      </c>
      <c r="CF589" s="15">
        <f>Таблица1[[#This Row],[Т7]]+Таблица1[[#This Row],[Lдуг 2,мм]]</f>
        <v>59723.598524588022</v>
      </c>
      <c r="CG589" s="14">
        <f>Таблица1[[#This Row],[Т8]]+Таблица1[[#This Row],[Lпрям2, мм]]</f>
        <v>25321.727805283819</v>
      </c>
      <c r="CH589" s="14">
        <f>Таблица1[[#This Row],[Т9]]-Таблица1[[#This Row],[Т9]]</f>
        <v>0</v>
      </c>
      <c r="CI589" s="50">
        <f>Таблица1[[#This Row],[Т9]]-Таблица1[[#This Row],[Т8]]</f>
        <v>34401.870719304206</v>
      </c>
      <c r="CJ589" s="54">
        <f>Таблица1[[#This Row],[Т9]]-Таблица1[[#This Row],[Т7]]</f>
        <v>0</v>
      </c>
      <c r="CK589" s="14">
        <f>Таблица1[[#This Row],[Т9]]-Таблица1[[#This Row],[Т6]]</f>
        <v>36799.315475733063</v>
      </c>
      <c r="CL589" s="14">
        <f>Таблица1[[#This Row],[Т9]]-Таблица1[[#This Row],[Т5]]</f>
        <v>372.12070686610241</v>
      </c>
      <c r="CM589" s="14">
        <f>Таблица1[[#This Row],[Т9]]-Таблица1[[#This Row],[Т4]]</f>
        <v>37927.790996070122</v>
      </c>
      <c r="CN589" s="14">
        <f>Таблица1[[#This Row],[Т9]]-Таблица1[[#This Row],[Т3]]</f>
        <v>604.16089748566446</v>
      </c>
      <c r="CO589" s="14">
        <f>Таблица1[[#This Row],[Т9]]-Таблица1[[#This Row],[Т2]]</f>
        <v>43408.323178258273</v>
      </c>
      <c r="CP589" s="14">
        <f>Таблица1[[#This Row],[Т9]]-Таблица1[[#This Row],[Т1]]</f>
        <v>924.81642294613994</v>
      </c>
      <c r="CQ589" s="14">
        <f>Таблица1[[#This Row],[Т9]]-Таблица1[[#This Row],[угол обхв6]]</f>
        <v>46616.161045855784</v>
      </c>
      <c r="CR589" s="14">
        <f>Таблица1[[#This Row],[Т9]]-Таблица1[[#This Row],[угол обхв5]]</f>
        <v>1484.8152709462956</v>
      </c>
      <c r="CS589" s="14">
        <f>Таблица1[[#This Row],[Т9]]-Таблица1[[#This Row],[угол обхв4]]</f>
        <v>59723.598524588022</v>
      </c>
      <c r="CT589" s="14">
        <f>Таблица1[[#This Row],[Lкан_прям, мм]]+Таблица1[[#This Row],[Lкан_дуг, мм]]+Таблица1[[#This Row],[Lкан_леб,мм]]</f>
        <v>85045.326329871838</v>
      </c>
      <c r="CU589" s="16">
        <f>Таблица1[[#This Row],[Lкан_леб,мм]]</f>
        <v>58238.783253641726</v>
      </c>
      <c r="CV589" s="14">
        <f>2534431-(Таблица1[[#This Row],[Т23]]+Таблица1[[#This Row],[угол обхв3]])</f>
        <v>2449294.4569237698</v>
      </c>
      <c r="CW589" s="50">
        <f>SUM(X589:AC589,AD589:AI589)-Таблица1[[#This Row],[lподв_min, мм]]</f>
        <v>24409.098318099441</v>
      </c>
      <c r="CX589" s="17">
        <f>CW1028-Таблица1[[#This Row],[Суммарная длина каната]]</f>
        <v>-2426110.9357454316</v>
      </c>
    </row>
    <row r="590" spans="1:102" x14ac:dyDescent="0.25">
      <c r="A590" s="21">
        <v>589</v>
      </c>
      <c r="B590" s="10">
        <v>14.226530612244895</v>
      </c>
      <c r="C590" s="10">
        <v>66.725306122448984</v>
      </c>
      <c r="D590" s="11">
        <v>10408.222368528604</v>
      </c>
      <c r="E590" s="11">
        <v>4798.8938611087497</v>
      </c>
      <c r="F590" s="11">
        <v>9600.9134520486241</v>
      </c>
      <c r="G590" s="11">
        <v>5197.8190588237112</v>
      </c>
      <c r="H590" s="11">
        <v>10000.221878528606</v>
      </c>
      <c r="I590" s="11">
        <v>2338.3566295932501</v>
      </c>
      <c r="J590" s="11">
        <v>2460.5372315155</v>
      </c>
      <c r="K590" s="11">
        <v>25359.954191823246</v>
      </c>
      <c r="L590" s="11">
        <v>1446.5888844068631</v>
      </c>
      <c r="M590" s="11">
        <v>58238.783253641726</v>
      </c>
      <c r="N590" s="11">
        <v>10884.736827779301</v>
      </c>
      <c r="O590" s="11">
        <v>14224.427838590032</v>
      </c>
      <c r="P590" s="43">
        <v>12339.312493062205</v>
      </c>
      <c r="Q590" s="11">
        <v>11393.258647115725</v>
      </c>
      <c r="R590" s="11">
        <v>10738.099611209616</v>
      </c>
      <c r="S590" s="11">
        <v>6151.8513640485762</v>
      </c>
      <c r="T590" s="11">
        <v>10408.222368528604</v>
      </c>
      <c r="U590" s="11">
        <v>4798.8938611087497</v>
      </c>
      <c r="V590" s="11">
        <v>9544.9609799985483</v>
      </c>
      <c r="W590" s="11">
        <v>5069.0156393369389</v>
      </c>
      <c r="X590" s="12">
        <v>0</v>
      </c>
      <c r="Y590" s="12">
        <v>546.93523627722345</v>
      </c>
      <c r="Z590" s="12">
        <v>314.60594393551173</v>
      </c>
      <c r="AA590" s="44">
        <v>232.04019061955887</v>
      </c>
      <c r="AB590" s="45">
        <v>353.00751357456915</v>
      </c>
      <c r="AC590" s="12">
        <v>0</v>
      </c>
      <c r="AD590" s="12">
        <v>13107.437478732234</v>
      </c>
      <c r="AE590" s="12">
        <v>3182.971780708478</v>
      </c>
      <c r="AF590" s="12">
        <v>5480.5321821881498</v>
      </c>
      <c r="AG590" s="44">
        <v>1128.4755203370596</v>
      </c>
      <c r="AH590" s="45">
        <v>2460.5372298573229</v>
      </c>
      <c r="AI590" s="12">
        <v>0</v>
      </c>
      <c r="AJ590" s="12">
        <v>-13.999403268622348</v>
      </c>
      <c r="AK590" s="12">
        <v>62.80716708842516</v>
      </c>
      <c r="AL590" s="12">
        <v>106.98754159145021</v>
      </c>
      <c r="AM590" s="44">
        <v>139.57313865005764</v>
      </c>
      <c r="AN590" s="45">
        <v>89.999999767141162</v>
      </c>
      <c r="AO590" s="12">
        <v>0</v>
      </c>
      <c r="AP590" s="12">
        <v>-1932.0867753914397</v>
      </c>
      <c r="AQ590" s="12">
        <v>11247.642033889675</v>
      </c>
      <c r="AR590" s="12">
        <v>12729.510762208685</v>
      </c>
      <c r="AS590" s="44">
        <v>11002.678167417545</v>
      </c>
      <c r="AT590" s="45">
        <v>10000.222368528606</v>
      </c>
      <c r="AU590" s="12">
        <v>0</v>
      </c>
      <c r="AV590" s="12">
        <v>11449.46585973702</v>
      </c>
      <c r="AW590" s="12">
        <v>14410.878398733965</v>
      </c>
      <c r="AX590" s="12">
        <v>11274.055833578916</v>
      </c>
      <c r="AY590" s="44">
        <v>5841.2677398908827</v>
      </c>
      <c r="AZ590" s="45">
        <v>4798.8938594505753</v>
      </c>
      <c r="BA590" s="12">
        <v>0</v>
      </c>
      <c r="BB590" s="12">
        <v>10786.036817448241</v>
      </c>
      <c r="BC590" s="12">
        <v>12702.217699172581</v>
      </c>
      <c r="BD590" s="12">
        <v>11128.297880356095</v>
      </c>
      <c r="BE590" s="44">
        <v>10143.643812320675</v>
      </c>
      <c r="BF590" s="45">
        <v>10000.222378528606</v>
      </c>
      <c r="BG590" s="12">
        <v>0</v>
      </c>
      <c r="BH590" s="12">
        <v>14620.309522885542</v>
      </c>
      <c r="BI590" s="12">
        <v>11579.709207259655</v>
      </c>
      <c r="BJ590" s="12">
        <v>6032.648550511768</v>
      </c>
      <c r="BK590" s="44">
        <v>5109.4774852664441</v>
      </c>
      <c r="BL590" s="45">
        <v>2338.3566295932524</v>
      </c>
      <c r="BM590" s="12">
        <v>0</v>
      </c>
      <c r="BN590" s="12">
        <v>0</v>
      </c>
      <c r="BO590" s="12">
        <v>76.806570357047505</v>
      </c>
      <c r="BP590" s="12">
        <v>44.180374503025043</v>
      </c>
      <c r="BQ590" s="48">
        <v>32.585597058607448</v>
      </c>
      <c r="BR590" s="49">
        <v>49.573138882916496</v>
      </c>
      <c r="BS590" s="13">
        <v>0</v>
      </c>
      <c r="BT590" s="12">
        <v>91.216746358268423</v>
      </c>
      <c r="BV590" s="14">
        <f>Таблица1[[#This Row],[Lкан_леб,мм]]</f>
        <v>58238.783253641726</v>
      </c>
      <c r="BW590" s="50">
        <f>Таблица1[[#This Row],[угол обхв4]]+Таблица1[[#This Row],[Lдуг 3,мм]]</f>
        <v>13107.437478732234</v>
      </c>
      <c r="BX590" s="54">
        <f>Таблица1[[#This Row],[угол обхв5]]+Таблица1[[#This Row],[Y5, мм]]</f>
        <v>58785.718489918952</v>
      </c>
      <c r="BY590" s="14">
        <f>Таблица1[[#This Row],[угол обхв6]]+Таблица1[[#This Row],[Lдуг 4,мм]]</f>
        <v>16290.409259440712</v>
      </c>
      <c r="BZ590" s="14">
        <f>Таблица1[[#This Row],[Т1]]+Таблица1[[#This Row],[X6, мм]]</f>
        <v>59100.324433854461</v>
      </c>
      <c r="CA590" s="14">
        <f>Таблица1[[#This Row],[Т2]]+Таблица1[[#This Row],[Lдуг 5,мм]]</f>
        <v>21770.941441628864</v>
      </c>
      <c r="CB590" s="14">
        <f>Таблица1[[#This Row],[Т3]]+Таблица1[[#This Row],[Y6, мм]]</f>
        <v>59332.364624474023</v>
      </c>
      <c r="CC590" s="14">
        <f>Таблица1[[#This Row],[Т4]]+Таблица1[[#This Row],[Lдуг 6,мм]]</f>
        <v>22899.416961965922</v>
      </c>
      <c r="CD590" s="14">
        <f>Таблица1[[#This Row],[Т5]]+Таблица1[[#This Row],[Lдуг 1,мм]]</f>
        <v>59685.372138048595</v>
      </c>
      <c r="CE590" s="14">
        <f>Таблица1[[#This Row],[Т6]]+Таблица1[[#This Row],[Lпрям1, мм]]</f>
        <v>25359.954191823246</v>
      </c>
      <c r="CF590" s="15">
        <f>Таблица1[[#This Row],[Т7]]+Таблица1[[#This Row],[Lдуг 2,мм]]</f>
        <v>59685.372138048595</v>
      </c>
      <c r="CG590" s="14">
        <f>Таблица1[[#This Row],[Т8]]+Таблица1[[#This Row],[Lпрям2, мм]]</f>
        <v>25359.954191823246</v>
      </c>
      <c r="CH590" s="14">
        <f>Таблица1[[#This Row],[Т9]]-Таблица1[[#This Row],[Т9]]</f>
        <v>0</v>
      </c>
      <c r="CI590" s="50">
        <f>Таблица1[[#This Row],[Т9]]-Таблица1[[#This Row],[Т8]]</f>
        <v>34325.417946225352</v>
      </c>
      <c r="CJ590" s="54">
        <f>Таблица1[[#This Row],[Т9]]-Таблица1[[#This Row],[Т7]]</f>
        <v>0</v>
      </c>
      <c r="CK590" s="14">
        <f>Таблица1[[#This Row],[Т9]]-Таблица1[[#This Row],[Т6]]</f>
        <v>36785.955176082673</v>
      </c>
      <c r="CL590" s="14">
        <f>Таблица1[[#This Row],[Т9]]-Таблица1[[#This Row],[Т5]]</f>
        <v>353.00751357457193</v>
      </c>
      <c r="CM590" s="14">
        <f>Таблица1[[#This Row],[Т9]]-Таблица1[[#This Row],[Т4]]</f>
        <v>37914.430696419731</v>
      </c>
      <c r="CN590" s="14">
        <f>Таблица1[[#This Row],[Т9]]-Таблица1[[#This Row],[Т3]]</f>
        <v>585.04770419413398</v>
      </c>
      <c r="CO590" s="14">
        <f>Таблица1[[#This Row],[Т9]]-Таблица1[[#This Row],[Т2]]</f>
        <v>43394.962878607883</v>
      </c>
      <c r="CP590" s="14">
        <f>Таблица1[[#This Row],[Т9]]-Таблица1[[#This Row],[Т1]]</f>
        <v>899.65364812964253</v>
      </c>
      <c r="CQ590" s="14">
        <f>Таблица1[[#This Row],[Т9]]-Таблица1[[#This Row],[угол обхв6]]</f>
        <v>46577.934659316365</v>
      </c>
      <c r="CR590" s="14">
        <f>Таблица1[[#This Row],[Т9]]-Таблица1[[#This Row],[угол обхв5]]</f>
        <v>1446.5888844068686</v>
      </c>
      <c r="CS590" s="14">
        <f>Таблица1[[#This Row],[Т9]]-Таблица1[[#This Row],[угол обхв4]]</f>
        <v>59685.372138048595</v>
      </c>
      <c r="CT590" s="14">
        <f>Таблица1[[#This Row],[Lкан_прям, мм]]+Таблица1[[#This Row],[Lкан_дуг, мм]]+Таблица1[[#This Row],[Lкан_леб,мм]]</f>
        <v>85045.326329871838</v>
      </c>
      <c r="CU590" s="16">
        <f>Таблица1[[#This Row],[Lкан_леб,мм]]</f>
        <v>58238.783253641726</v>
      </c>
      <c r="CV590" s="14">
        <f>2534431-(Таблица1[[#This Row],[Т23]]+Таблица1[[#This Row],[угол обхв3]])</f>
        <v>2449294.4569237698</v>
      </c>
      <c r="CW590" s="50">
        <f>SUM(X590:AC590,AD590:AI590)-Таблица1[[#This Row],[lподв_min, мм]]</f>
        <v>24346.005844714608</v>
      </c>
      <c r="CX590" s="17">
        <f>CW1029-Таблица1[[#This Row],[Суммарная длина каната]]</f>
        <v>-2426160.9994628108</v>
      </c>
    </row>
    <row r="591" spans="1:102" x14ac:dyDescent="0.25">
      <c r="A591" s="21">
        <v>590</v>
      </c>
      <c r="B591" s="10">
        <v>14.226530612244895</v>
      </c>
      <c r="C591" s="10">
        <v>69.409387755102046</v>
      </c>
      <c r="D591" s="11">
        <v>10796.625185474635</v>
      </c>
      <c r="E591" s="11">
        <v>4786.9885311972675</v>
      </c>
      <c r="F591" s="11">
        <v>9971.5207083954992</v>
      </c>
      <c r="G591" s="11">
        <v>5147.6706653596957</v>
      </c>
      <c r="H591" s="11">
        <v>10388.624695474637</v>
      </c>
      <c r="I591" s="11">
        <v>2261.8515382695946</v>
      </c>
      <c r="J591" s="11">
        <v>2525.136992927673</v>
      </c>
      <c r="K591" s="11">
        <v>25398.180578361462</v>
      </c>
      <c r="L591" s="11">
        <v>1408.3624978686485</v>
      </c>
      <c r="M591" s="11">
        <v>58238.783253641726</v>
      </c>
      <c r="N591" s="11">
        <v>10884.736827779301</v>
      </c>
      <c r="O591" s="11">
        <v>14224.427838590032</v>
      </c>
      <c r="P591" s="43">
        <v>12416.78971419829</v>
      </c>
      <c r="Q591" s="11">
        <v>11464.549680289476</v>
      </c>
      <c r="R591" s="11">
        <v>11062.782976333499</v>
      </c>
      <c r="S591" s="11">
        <v>6153.9095349005274</v>
      </c>
      <c r="T591" s="11">
        <v>10796.625185474635</v>
      </c>
      <c r="U591" s="11">
        <v>4786.9885311972675</v>
      </c>
      <c r="V591" s="11">
        <v>9921.6613467026273</v>
      </c>
      <c r="W591" s="11">
        <v>5016.3883586630982</v>
      </c>
      <c r="X591" s="12">
        <v>0</v>
      </c>
      <c r="Y591" s="12">
        <v>533.81469551954149</v>
      </c>
      <c r="Z591" s="12">
        <v>308.6132914452964</v>
      </c>
      <c r="AA591" s="44">
        <v>232.04019061955896</v>
      </c>
      <c r="AB591" s="45">
        <v>333.89432028425153</v>
      </c>
      <c r="AC591" s="12">
        <v>0</v>
      </c>
      <c r="AD591" s="12">
        <v>13107.437478732234</v>
      </c>
      <c r="AE591" s="12">
        <v>3156.5984057921009</v>
      </c>
      <c r="AF591" s="12">
        <v>5480.5321821881489</v>
      </c>
      <c r="AG591" s="44">
        <v>1128.4755203370601</v>
      </c>
      <c r="AH591" s="45">
        <v>2525.1369913119174</v>
      </c>
      <c r="AI591" s="12">
        <v>0</v>
      </c>
      <c r="AJ591" s="12">
        <v>-13.999403268622348</v>
      </c>
      <c r="AK591" s="12">
        <v>60.964638631698314</v>
      </c>
      <c r="AL591" s="12">
        <v>104.30345995879713</v>
      </c>
      <c r="AM591" s="44">
        <v>136.88905701740461</v>
      </c>
      <c r="AN591" s="45">
        <v>89.99999977309831</v>
      </c>
      <c r="AO591" s="12">
        <v>0</v>
      </c>
      <c r="AP591" s="12">
        <v>-1932.0867753914397</v>
      </c>
      <c r="AQ591" s="12">
        <v>11241.459522221663</v>
      </c>
      <c r="AR591" s="12">
        <v>12812.142046287618</v>
      </c>
      <c r="AS591" s="44">
        <v>11341.615568337847</v>
      </c>
      <c r="AT591" s="45">
        <v>10388.625185474635</v>
      </c>
      <c r="AU591" s="12">
        <v>0</v>
      </c>
      <c r="AV591" s="12">
        <v>11449.46585973702</v>
      </c>
      <c r="AW591" s="12">
        <v>14422.450360717643</v>
      </c>
      <c r="AX591" s="12">
        <v>11363.750208507472</v>
      </c>
      <c r="AY591" s="44">
        <v>5856.056575143306</v>
      </c>
      <c r="AZ591" s="45">
        <v>4786.9885295815138</v>
      </c>
      <c r="BA591" s="12">
        <v>0</v>
      </c>
      <c r="BB591" s="12">
        <v>10786.036817448241</v>
      </c>
      <c r="BC591" s="12">
        <v>12773.512408640654</v>
      </c>
      <c r="BD591" s="12">
        <v>11458.135308422825</v>
      </c>
      <c r="BE591" s="44">
        <v>10517.792593470287</v>
      </c>
      <c r="BF591" s="45">
        <v>10388.625195474637</v>
      </c>
      <c r="BG591" s="12">
        <v>0</v>
      </c>
      <c r="BH591" s="12">
        <v>14620.309522885542</v>
      </c>
      <c r="BI591" s="12">
        <v>11662.572202417086</v>
      </c>
      <c r="BJ591" s="12">
        <v>6053.1100631185245</v>
      </c>
      <c r="BK591" s="44">
        <v>5084.841490954489</v>
      </c>
      <c r="BL591" s="45">
        <v>2261.8515382695964</v>
      </c>
      <c r="BM591" s="12">
        <v>0</v>
      </c>
      <c r="BN591" s="12">
        <v>0</v>
      </c>
      <c r="BO591" s="12">
        <v>74.964041900320666</v>
      </c>
      <c r="BP591" s="12">
        <v>43.33882132709882</v>
      </c>
      <c r="BQ591" s="48">
        <v>32.585597058607462</v>
      </c>
      <c r="BR591" s="49">
        <v>46.889057244306287</v>
      </c>
      <c r="BS591" s="13">
        <v>0</v>
      </c>
      <c r="BT591" s="12">
        <v>91.216746358268423</v>
      </c>
      <c r="BV591" s="14">
        <f>Таблица1[[#This Row],[Lкан_леб,мм]]</f>
        <v>58238.783253641726</v>
      </c>
      <c r="BW591" s="50">
        <f>Таблица1[[#This Row],[угол обхв4]]+Таблица1[[#This Row],[Lдуг 3,мм]]</f>
        <v>13107.437478732234</v>
      </c>
      <c r="BX591" s="54">
        <f>Таблица1[[#This Row],[угол обхв5]]+Таблица1[[#This Row],[Y5, мм]]</f>
        <v>58772.597949161267</v>
      </c>
      <c r="BY591" s="14">
        <f>Таблица1[[#This Row],[угол обхв6]]+Таблица1[[#This Row],[Lдуг 4,мм]]</f>
        <v>16264.035884524335</v>
      </c>
      <c r="BZ591" s="14">
        <f>Таблица1[[#This Row],[Т1]]+Таблица1[[#This Row],[X6, мм]]</f>
        <v>59081.211240606564</v>
      </c>
      <c r="CA591" s="14">
        <f>Таблица1[[#This Row],[Т2]]+Таблица1[[#This Row],[Lдуг 5,мм]]</f>
        <v>21744.568066712483</v>
      </c>
      <c r="CB591" s="14">
        <f>Таблица1[[#This Row],[Т3]]+Таблица1[[#This Row],[Y6, мм]]</f>
        <v>59313.251431226126</v>
      </c>
      <c r="CC591" s="14">
        <f>Таблица1[[#This Row],[Т4]]+Таблица1[[#This Row],[Lдуг 6,мм]]</f>
        <v>22873.043587049542</v>
      </c>
      <c r="CD591" s="14">
        <f>Таблица1[[#This Row],[Т5]]+Таблица1[[#This Row],[Lдуг 1,мм]]</f>
        <v>59647.145751510376</v>
      </c>
      <c r="CE591" s="14">
        <f>Таблица1[[#This Row],[Т6]]+Таблица1[[#This Row],[Lпрям1, мм]]</f>
        <v>25398.180578361458</v>
      </c>
      <c r="CF591" s="15">
        <f>Таблица1[[#This Row],[Т7]]+Таблица1[[#This Row],[Lдуг 2,мм]]</f>
        <v>59647.145751510376</v>
      </c>
      <c r="CG591" s="14">
        <f>Таблица1[[#This Row],[Т8]]+Таблица1[[#This Row],[Lпрям2, мм]]</f>
        <v>25398.180578361458</v>
      </c>
      <c r="CH591" s="14">
        <f>Таблица1[[#This Row],[Т9]]-Таблица1[[#This Row],[Т9]]</f>
        <v>0</v>
      </c>
      <c r="CI591" s="50">
        <f>Таблица1[[#This Row],[Т9]]-Таблица1[[#This Row],[Т8]]</f>
        <v>34248.965173148914</v>
      </c>
      <c r="CJ591" s="54">
        <f>Таблица1[[#This Row],[Т9]]-Таблица1[[#This Row],[Т7]]</f>
        <v>0</v>
      </c>
      <c r="CK591" s="14">
        <f>Таблица1[[#This Row],[Т9]]-Таблица1[[#This Row],[Т6]]</f>
        <v>36774.102164460834</v>
      </c>
      <c r="CL591" s="14">
        <f>Таблица1[[#This Row],[Т9]]-Таблица1[[#This Row],[Т5]]</f>
        <v>333.89432028424926</v>
      </c>
      <c r="CM591" s="14">
        <f>Таблица1[[#This Row],[Т9]]-Таблица1[[#This Row],[Т4]]</f>
        <v>37902.577684797892</v>
      </c>
      <c r="CN591" s="14">
        <f>Таблица1[[#This Row],[Т9]]-Таблица1[[#This Row],[Т3]]</f>
        <v>565.93451090381132</v>
      </c>
      <c r="CO591" s="14">
        <f>Таблица1[[#This Row],[Т9]]-Таблица1[[#This Row],[Т2]]</f>
        <v>43383.109866986037</v>
      </c>
      <c r="CP591" s="14">
        <f>Таблица1[[#This Row],[Т9]]-Таблица1[[#This Row],[Т1]]</f>
        <v>874.54780234910868</v>
      </c>
      <c r="CQ591" s="14">
        <f>Таблица1[[#This Row],[Т9]]-Таблица1[[#This Row],[угол обхв6]]</f>
        <v>46539.708272778138</v>
      </c>
      <c r="CR591" s="14">
        <f>Таблица1[[#This Row],[Т9]]-Таблица1[[#This Row],[угол обхв5]]</f>
        <v>1408.3624978686494</v>
      </c>
      <c r="CS591" s="14">
        <f>Таблица1[[#This Row],[Т9]]-Таблица1[[#This Row],[угол обхв4]]</f>
        <v>59647.145751510376</v>
      </c>
      <c r="CT591" s="14">
        <f>Таблица1[[#This Row],[Lкан_прям, мм]]+Таблица1[[#This Row],[Lкан_дуг, мм]]+Таблица1[[#This Row],[Lкан_леб,мм]]</f>
        <v>85045.326329871838</v>
      </c>
      <c r="CU591" s="16">
        <f>Таблица1[[#This Row],[Lкан_леб,мм]]</f>
        <v>58238.783253641726</v>
      </c>
      <c r="CV591" s="14">
        <f>2534431-(Таблица1[[#This Row],[Т23]]+Таблица1[[#This Row],[угол обхв3]])</f>
        <v>2449294.4569237698</v>
      </c>
      <c r="CW591" s="50">
        <f>SUM(X591:AC591,AD591:AI591)-Таблица1[[#This Row],[lподв_min, мм]]</f>
        <v>24281.40608330243</v>
      </c>
      <c r="CX591" s="17">
        <f>CW1030-Таблица1[[#This Row],[Суммарная длина каната]]</f>
        <v>-2426211.7657173849</v>
      </c>
    </row>
    <row r="592" spans="1:102" x14ac:dyDescent="0.25">
      <c r="A592" s="21">
        <v>591</v>
      </c>
      <c r="B592" s="10">
        <v>14.226530612244895</v>
      </c>
      <c r="C592" s="10">
        <v>72.093469387755121</v>
      </c>
      <c r="D592" s="11">
        <v>11185.159408826032</v>
      </c>
      <c r="E592" s="11">
        <v>4793.2847504311449</v>
      </c>
      <c r="F592" s="11">
        <v>10344.069775955029</v>
      </c>
      <c r="G592" s="11">
        <v>5114.9324295412598</v>
      </c>
      <c r="H592" s="11">
        <v>10777.158918826031</v>
      </c>
      <c r="I592" s="11">
        <v>2202.0612179220093</v>
      </c>
      <c r="J592" s="11">
        <v>2591.2235325091351</v>
      </c>
      <c r="K592" s="11">
        <v>25436.40696489847</v>
      </c>
      <c r="L592" s="11">
        <v>1370.1361113316459</v>
      </c>
      <c r="M592" s="11">
        <v>58238.783253641726</v>
      </c>
      <c r="N592" s="11">
        <v>10884.736827779301</v>
      </c>
      <c r="O592" s="11">
        <v>14224.427838590032</v>
      </c>
      <c r="P592" s="43">
        <v>12490.843454167458</v>
      </c>
      <c r="Q592" s="11">
        <v>11539.390677092899</v>
      </c>
      <c r="R592" s="11">
        <v>11387.0137571592</v>
      </c>
      <c r="S592" s="11">
        <v>6171.1700221642423</v>
      </c>
      <c r="T592" s="11">
        <v>11185.159408826032</v>
      </c>
      <c r="U592" s="11">
        <v>4793.2847504311449</v>
      </c>
      <c r="V592" s="11">
        <v>10300.412923647735</v>
      </c>
      <c r="W592" s="11">
        <v>4981.4592889974811</v>
      </c>
      <c r="X592" s="12">
        <v>0</v>
      </c>
      <c r="Y592" s="12">
        <v>520.63237576561153</v>
      </c>
      <c r="Z592" s="12">
        <v>302.6824179513294</v>
      </c>
      <c r="AA592" s="44">
        <v>232.04019061955887</v>
      </c>
      <c r="AB592" s="45">
        <v>314.78112699514611</v>
      </c>
      <c r="AC592" s="12">
        <v>0</v>
      </c>
      <c r="AD592" s="12">
        <v>13107.437478732234</v>
      </c>
      <c r="AE592" s="12">
        <v>3128.7382527064383</v>
      </c>
      <c r="AF592" s="12">
        <v>5480.5321821881489</v>
      </c>
      <c r="AG592" s="44">
        <v>1128.4755203370592</v>
      </c>
      <c r="AH592" s="45">
        <v>2591.2235309345874</v>
      </c>
      <c r="AI592" s="12">
        <v>0</v>
      </c>
      <c r="AJ592" s="12">
        <v>-13.999403268622348</v>
      </c>
      <c r="AK592" s="12">
        <v>59.113434499119563</v>
      </c>
      <c r="AL592" s="12">
        <v>101.61937832614407</v>
      </c>
      <c r="AM592" s="44">
        <v>134.20497538475152</v>
      </c>
      <c r="AN592" s="45">
        <v>89.999999778885197</v>
      </c>
      <c r="AO592" s="12">
        <v>0</v>
      </c>
      <c r="AP592" s="12">
        <v>-1932.0867753914397</v>
      </c>
      <c r="AQ592" s="12">
        <v>11234.876428285415</v>
      </c>
      <c r="AR592" s="12">
        <v>12890.482386008638</v>
      </c>
      <c r="AS592" s="44">
        <v>11679.488583813543</v>
      </c>
      <c r="AT592" s="45">
        <v>10777.159408826032</v>
      </c>
      <c r="AU592" s="12">
        <v>0</v>
      </c>
      <c r="AV592" s="12">
        <v>11449.46585973702</v>
      </c>
      <c r="AW592" s="12">
        <v>14433.870575769957</v>
      </c>
      <c r="AX592" s="12">
        <v>11457.21571644892</v>
      </c>
      <c r="AY592" s="44">
        <v>5886.701261535748</v>
      </c>
      <c r="AZ592" s="45">
        <v>4793.2847488565985</v>
      </c>
      <c r="BA592" s="12">
        <v>0</v>
      </c>
      <c r="BB592" s="12">
        <v>10786.036817448241</v>
      </c>
      <c r="BC592" s="12">
        <v>12840.983054673572</v>
      </c>
      <c r="BD592" s="12">
        <v>11786.652689000382</v>
      </c>
      <c r="BE592" s="44">
        <v>10892.684582171687</v>
      </c>
      <c r="BF592" s="45">
        <v>10777.159418826033</v>
      </c>
      <c r="BG592" s="12">
        <v>0</v>
      </c>
      <c r="BH592" s="12">
        <v>14620.309522885542</v>
      </c>
      <c r="BI592" s="12">
        <v>11748.833414272822</v>
      </c>
      <c r="BJ592" s="12">
        <v>6088.9950615202633</v>
      </c>
      <c r="BK592" s="44">
        <v>5077.7535110596382</v>
      </c>
      <c r="BL592" s="45">
        <v>2202.0612179220111</v>
      </c>
      <c r="BM592" s="12">
        <v>0</v>
      </c>
      <c r="BN592" s="12">
        <v>0</v>
      </c>
      <c r="BO592" s="12">
        <v>73.112837767741908</v>
      </c>
      <c r="BP592" s="12">
        <v>42.50594382702451</v>
      </c>
      <c r="BQ592" s="48">
        <v>32.585597058607448</v>
      </c>
      <c r="BR592" s="49">
        <v>44.204975605866316</v>
      </c>
      <c r="BS592" s="13">
        <v>0</v>
      </c>
      <c r="BT592" s="12">
        <v>91.216746358268423</v>
      </c>
      <c r="BV592" s="14">
        <f>Таблица1[[#This Row],[Lкан_леб,мм]]</f>
        <v>58238.783253641726</v>
      </c>
      <c r="BW592" s="50">
        <f>Таблица1[[#This Row],[угол обхв4]]+Таблица1[[#This Row],[Lдуг 3,мм]]</f>
        <v>13107.437478732234</v>
      </c>
      <c r="BX592" s="54">
        <f>Таблица1[[#This Row],[угол обхв5]]+Таблица1[[#This Row],[Y5, мм]]</f>
        <v>58759.41562940734</v>
      </c>
      <c r="BY592" s="14">
        <f>Таблица1[[#This Row],[угол обхв6]]+Таблица1[[#This Row],[Lдуг 4,мм]]</f>
        <v>16236.175731438672</v>
      </c>
      <c r="BZ592" s="14">
        <f>Таблица1[[#This Row],[Т1]]+Таблица1[[#This Row],[X6, мм]]</f>
        <v>59062.098047358668</v>
      </c>
      <c r="CA592" s="14">
        <f>Таблица1[[#This Row],[Т2]]+Таблица1[[#This Row],[Lдуг 5,мм]]</f>
        <v>21716.707913626822</v>
      </c>
      <c r="CB592" s="14">
        <f>Таблица1[[#This Row],[Т3]]+Таблица1[[#This Row],[Y6, мм]]</f>
        <v>59294.13823797823</v>
      </c>
      <c r="CC592" s="14">
        <f>Таблица1[[#This Row],[Т4]]+Таблица1[[#This Row],[Lдуг 6,мм]]</f>
        <v>22845.183433963881</v>
      </c>
      <c r="CD592" s="14">
        <f>Таблица1[[#This Row],[Т5]]+Таблица1[[#This Row],[Lдуг 1,мм]]</f>
        <v>59608.919364973379</v>
      </c>
      <c r="CE592" s="14">
        <f>Таблица1[[#This Row],[Т6]]+Таблица1[[#This Row],[Lпрям1, мм]]</f>
        <v>25436.40696489847</v>
      </c>
      <c r="CF592" s="15">
        <f>Таблица1[[#This Row],[Т7]]+Таблица1[[#This Row],[Lдуг 2,мм]]</f>
        <v>59608.919364973379</v>
      </c>
      <c r="CG592" s="14">
        <f>Таблица1[[#This Row],[Т8]]+Таблица1[[#This Row],[Lпрям2, мм]]</f>
        <v>25436.40696489847</v>
      </c>
      <c r="CH592" s="14">
        <f>Таблица1[[#This Row],[Т9]]-Таблица1[[#This Row],[Т9]]</f>
        <v>0</v>
      </c>
      <c r="CI592" s="50">
        <f>Таблица1[[#This Row],[Т9]]-Таблица1[[#This Row],[Т8]]</f>
        <v>34172.512400074906</v>
      </c>
      <c r="CJ592" s="54">
        <f>Таблица1[[#This Row],[Т9]]-Таблица1[[#This Row],[Т7]]</f>
        <v>0</v>
      </c>
      <c r="CK592" s="14">
        <f>Таблица1[[#This Row],[Т9]]-Таблица1[[#This Row],[Т6]]</f>
        <v>36763.735931009498</v>
      </c>
      <c r="CL592" s="14">
        <f>Таблица1[[#This Row],[Т9]]-Таблица1[[#This Row],[Т5]]</f>
        <v>314.78112699514895</v>
      </c>
      <c r="CM592" s="14">
        <f>Таблица1[[#This Row],[Т9]]-Таблица1[[#This Row],[Т4]]</f>
        <v>37892.211451346557</v>
      </c>
      <c r="CN592" s="14">
        <f>Таблица1[[#This Row],[Т9]]-Таблица1[[#This Row],[Т3]]</f>
        <v>546.82131761471101</v>
      </c>
      <c r="CO592" s="14">
        <f>Таблица1[[#This Row],[Т9]]-Таблица1[[#This Row],[Т2]]</f>
        <v>43372.743633534708</v>
      </c>
      <c r="CP592" s="14">
        <f>Таблица1[[#This Row],[Т9]]-Таблица1[[#This Row],[Т1]]</f>
        <v>849.50373556603881</v>
      </c>
      <c r="CQ592" s="14">
        <f>Таблица1[[#This Row],[Т9]]-Таблица1[[#This Row],[угол обхв6]]</f>
        <v>46501.481886241148</v>
      </c>
      <c r="CR592" s="14">
        <f>Таблица1[[#This Row],[Т9]]-Таблица1[[#This Row],[угол обхв5]]</f>
        <v>1370.1361113316525</v>
      </c>
      <c r="CS592" s="14">
        <f>Таблица1[[#This Row],[Т9]]-Таблица1[[#This Row],[угол обхв4]]</f>
        <v>59608.919364973379</v>
      </c>
      <c r="CT592" s="14">
        <f>Таблица1[[#This Row],[Lкан_прям, мм]]+Таблица1[[#This Row],[Lкан_дуг, мм]]+Таблица1[[#This Row],[Lкан_леб,мм]]</f>
        <v>85045.326329871838</v>
      </c>
      <c r="CU592" s="16">
        <f>Таблица1[[#This Row],[Lкан_леб,мм]]</f>
        <v>58238.783253641726</v>
      </c>
      <c r="CV592" s="14">
        <f>2534431-(Таблица1[[#This Row],[Т23]]+Таблица1[[#This Row],[угол обхв3]])</f>
        <v>2449294.4569237698</v>
      </c>
      <c r="CW592" s="50">
        <f>SUM(X592:AC592,AD592:AI592)-Таблица1[[#This Row],[lподв_min, мм]]</f>
        <v>24215.319543720976</v>
      </c>
      <c r="CX592" s="17">
        <f>CW1031-Таблица1[[#This Row],[Суммарная длина каната]]</f>
        <v>-2426263.1668062257</v>
      </c>
    </row>
    <row r="593" spans="1:102" x14ac:dyDescent="0.25">
      <c r="A593" s="21">
        <v>592</v>
      </c>
      <c r="B593" s="10">
        <v>14.226530612244895</v>
      </c>
      <c r="C593" s="10">
        <v>74.777551020408183</v>
      </c>
      <c r="D593" s="11">
        <v>11572.972535360119</v>
      </c>
      <c r="E593" s="11">
        <v>4817.7687039470702</v>
      </c>
      <c r="F593" s="11">
        <v>10717.743225369362</v>
      </c>
      <c r="G593" s="11">
        <v>5099.6761840406934</v>
      </c>
      <c r="H593" s="11">
        <v>11164.97204536012</v>
      </c>
      <c r="I593" s="11">
        <v>2158.9937430299092</v>
      </c>
      <c r="J593" s="11">
        <v>2658.774960917161</v>
      </c>
      <c r="K593" s="11">
        <v>25474.633351434266</v>
      </c>
      <c r="L593" s="11">
        <v>1331.9097247958468</v>
      </c>
      <c r="M593" s="11">
        <v>58238.783253641726</v>
      </c>
      <c r="N593" s="11">
        <v>10884.736827779301</v>
      </c>
      <c r="O593" s="11">
        <v>14224.427838590032</v>
      </c>
      <c r="P593" s="43">
        <v>12561.311227792903</v>
      </c>
      <c r="Q593" s="11">
        <v>11617.617424987873</v>
      </c>
      <c r="R593" s="11">
        <v>11710.080542004218</v>
      </c>
      <c r="S593" s="11">
        <v>6203.5949537035403</v>
      </c>
      <c r="T593" s="11">
        <v>11572.972535360119</v>
      </c>
      <c r="U593" s="11">
        <v>4817.7687039470702</v>
      </c>
      <c r="V593" s="11">
        <v>10680.384672226377</v>
      </c>
      <c r="W593" s="11">
        <v>4964.3050700352942</v>
      </c>
      <c r="X593" s="12">
        <v>0</v>
      </c>
      <c r="Y593" s="12">
        <v>507.38315841521273</v>
      </c>
      <c r="Z593" s="12">
        <v>296.81844205383095</v>
      </c>
      <c r="AA593" s="44">
        <v>232.04019061955876</v>
      </c>
      <c r="AB593" s="45">
        <v>295.66793370724429</v>
      </c>
      <c r="AC593" s="12">
        <v>0</v>
      </c>
      <c r="AD593" s="12">
        <v>13107.437478732234</v>
      </c>
      <c r="AE593" s="12">
        <v>3099.4132107942032</v>
      </c>
      <c r="AF593" s="12">
        <v>5480.532182188148</v>
      </c>
      <c r="AG593" s="44">
        <v>1128.4755203370607</v>
      </c>
      <c r="AH593" s="45">
        <v>2658.7749593826179</v>
      </c>
      <c r="AI593" s="12">
        <v>0</v>
      </c>
      <c r="AJ593" s="12">
        <v>-13.999403268622348</v>
      </c>
      <c r="AK593" s="12">
        <v>57.252835881400564</v>
      </c>
      <c r="AL593" s="12">
        <v>98.935296693491011</v>
      </c>
      <c r="AM593" s="44">
        <v>131.52089375209843</v>
      </c>
      <c r="AN593" s="45">
        <v>89.999999784503061</v>
      </c>
      <c r="AO593" s="12">
        <v>0</v>
      </c>
      <c r="AP593" s="12">
        <v>-1932.0867753914397</v>
      </c>
      <c r="AQ593" s="12">
        <v>11227.891669168503</v>
      </c>
      <c r="AR593" s="12">
        <v>12964.359890742653</v>
      </c>
      <c r="AS593" s="44">
        <v>12015.555869022908</v>
      </c>
      <c r="AT593" s="45">
        <v>11164.972535360119</v>
      </c>
      <c r="AU593" s="12">
        <v>0</v>
      </c>
      <c r="AV593" s="12">
        <v>11449.46585973702</v>
      </c>
      <c r="AW593" s="12">
        <v>14445.128438569172</v>
      </c>
      <c r="AX593" s="12">
        <v>11554.247279852967</v>
      </c>
      <c r="AY593" s="44">
        <v>5933.1345599620072</v>
      </c>
      <c r="AZ593" s="45">
        <v>4817.7687024125289</v>
      </c>
      <c r="BA593" s="12">
        <v>0</v>
      </c>
      <c r="BB593" s="12">
        <v>10786.036817448241</v>
      </c>
      <c r="BC593" s="12">
        <v>12904.466069182105</v>
      </c>
      <c r="BD593" s="12">
        <v>12113.12920495397</v>
      </c>
      <c r="BE593" s="44">
        <v>11267.49720834143</v>
      </c>
      <c r="BF593" s="45">
        <v>11164.97254536012</v>
      </c>
      <c r="BG593" s="12">
        <v>0</v>
      </c>
      <c r="BH593" s="12">
        <v>14620.309522885542</v>
      </c>
      <c r="BI593" s="12">
        <v>11838.318024967013</v>
      </c>
      <c r="BJ593" s="12">
        <v>6140.2248085686351</v>
      </c>
      <c r="BK593" s="44">
        <v>5088.2290976886043</v>
      </c>
      <c r="BL593" s="45">
        <v>2158.993743029911</v>
      </c>
      <c r="BM593" s="12">
        <v>0</v>
      </c>
      <c r="BN593" s="12">
        <v>0</v>
      </c>
      <c r="BO593" s="12">
        <v>71.252239150022916</v>
      </c>
      <c r="BP593" s="12">
        <v>41.682460812090447</v>
      </c>
      <c r="BQ593" s="48">
        <v>32.585597058607433</v>
      </c>
      <c r="BR593" s="49">
        <v>41.520893967595377</v>
      </c>
      <c r="BS593" s="13">
        <v>0</v>
      </c>
      <c r="BT593" s="12">
        <v>91.216746358268423</v>
      </c>
      <c r="BV593" s="14">
        <f>Таблица1[[#This Row],[Lкан_леб,мм]]</f>
        <v>58238.783253641726</v>
      </c>
      <c r="BW593" s="50">
        <f>Таблица1[[#This Row],[угол обхв4]]+Таблица1[[#This Row],[Lдуг 3,мм]]</f>
        <v>13107.437478732234</v>
      </c>
      <c r="BX593" s="54">
        <f>Таблица1[[#This Row],[угол обхв5]]+Таблица1[[#This Row],[Y5, мм]]</f>
        <v>58746.16641205694</v>
      </c>
      <c r="BY593" s="14">
        <f>Таблица1[[#This Row],[угол обхв6]]+Таблица1[[#This Row],[Lдуг 4,мм]]</f>
        <v>16206.850689526436</v>
      </c>
      <c r="BZ593" s="14">
        <f>Таблица1[[#This Row],[Т1]]+Таблица1[[#This Row],[X6, мм]]</f>
        <v>59042.984854110771</v>
      </c>
      <c r="CA593" s="14">
        <f>Таблица1[[#This Row],[Т2]]+Таблица1[[#This Row],[Lдуг 5,мм]]</f>
        <v>21687.382871714584</v>
      </c>
      <c r="CB593" s="14">
        <f>Таблица1[[#This Row],[Т3]]+Таблица1[[#This Row],[Y6, мм]]</f>
        <v>59275.025044730333</v>
      </c>
      <c r="CC593" s="14">
        <f>Таблица1[[#This Row],[Т4]]+Таблица1[[#This Row],[Lдуг 6,мм]]</f>
        <v>22815.858392051647</v>
      </c>
      <c r="CD593" s="14">
        <f>Таблица1[[#This Row],[Т5]]+Таблица1[[#This Row],[Lдуг 1,мм]]</f>
        <v>59570.692978437575</v>
      </c>
      <c r="CE593" s="14">
        <f>Таблица1[[#This Row],[Т6]]+Таблица1[[#This Row],[Lпрям1, мм]]</f>
        <v>25474.633351434266</v>
      </c>
      <c r="CF593" s="15">
        <f>Таблица1[[#This Row],[Т7]]+Таблица1[[#This Row],[Lдуг 2,мм]]</f>
        <v>59570.692978437575</v>
      </c>
      <c r="CG593" s="14">
        <f>Таблица1[[#This Row],[Т8]]+Таблица1[[#This Row],[Lпрям2, мм]]</f>
        <v>25474.633351434266</v>
      </c>
      <c r="CH593" s="14">
        <f>Таблица1[[#This Row],[Т9]]-Таблица1[[#This Row],[Т9]]</f>
        <v>0</v>
      </c>
      <c r="CI593" s="50">
        <f>Таблица1[[#This Row],[Т9]]-Таблица1[[#This Row],[Т8]]</f>
        <v>34096.059627003313</v>
      </c>
      <c r="CJ593" s="54">
        <f>Таблица1[[#This Row],[Т9]]-Таблица1[[#This Row],[Т7]]</f>
        <v>0</v>
      </c>
      <c r="CK593" s="14">
        <f>Таблица1[[#This Row],[Т9]]-Таблица1[[#This Row],[Т6]]</f>
        <v>36754.834586385929</v>
      </c>
      <c r="CL593" s="14">
        <f>Таблица1[[#This Row],[Т9]]-Таблица1[[#This Row],[Т5]]</f>
        <v>295.6679337072419</v>
      </c>
      <c r="CM593" s="14">
        <f>Таблица1[[#This Row],[Т9]]-Таблица1[[#This Row],[Т4]]</f>
        <v>37883.310106722987</v>
      </c>
      <c r="CN593" s="14">
        <f>Таблица1[[#This Row],[Т9]]-Таблица1[[#This Row],[Т3]]</f>
        <v>527.70812432680395</v>
      </c>
      <c r="CO593" s="14">
        <f>Таблица1[[#This Row],[Т9]]-Таблица1[[#This Row],[Т2]]</f>
        <v>43363.842288911139</v>
      </c>
      <c r="CP593" s="14">
        <f>Таблица1[[#This Row],[Т9]]-Таблица1[[#This Row],[Т1]]</f>
        <v>824.5265663806349</v>
      </c>
      <c r="CQ593" s="14">
        <f>Таблица1[[#This Row],[Т9]]-Таблица1[[#This Row],[угол обхв6]]</f>
        <v>46463.255499705338</v>
      </c>
      <c r="CR593" s="14">
        <f>Таблица1[[#This Row],[Т9]]-Таблица1[[#This Row],[угол обхв5]]</f>
        <v>1331.9097247958489</v>
      </c>
      <c r="CS593" s="14">
        <f>Таблица1[[#This Row],[Т9]]-Таблица1[[#This Row],[угол обхв4]]</f>
        <v>59570.692978437575</v>
      </c>
      <c r="CT593" s="14">
        <f>Таблица1[[#This Row],[Lкан_прям, мм]]+Таблица1[[#This Row],[Lкан_дуг, мм]]+Таблица1[[#This Row],[Lкан_леб,мм]]</f>
        <v>85045.326329871838</v>
      </c>
      <c r="CU593" s="16">
        <f>Таблица1[[#This Row],[Lкан_леб,мм]]</f>
        <v>58238.783253641726</v>
      </c>
      <c r="CV593" s="14">
        <f>2534431-(Таблица1[[#This Row],[Т23]]+Таблица1[[#This Row],[угол обхв3]])</f>
        <v>2449294.4569237698</v>
      </c>
      <c r="CW593" s="50">
        <f>SUM(X593:AC593,AD593:AI593)-Таблица1[[#This Row],[lподв_min, мм]]</f>
        <v>24147.768115312952</v>
      </c>
      <c r="CX593" s="17">
        <f>CW1032-Таблица1[[#This Row],[Суммарная длина каната]]</f>
        <v>-2426315.1304362118</v>
      </c>
    </row>
    <row r="594" spans="1:102" x14ac:dyDescent="0.25">
      <c r="A594" s="21">
        <v>593</v>
      </c>
      <c r="B594" s="10">
        <v>14.226530612244895</v>
      </c>
      <c r="C594" s="10">
        <v>77.461632653061244</v>
      </c>
      <c r="D594" s="11">
        <v>11959.213644050391</v>
      </c>
      <c r="E594" s="11">
        <v>4860.3866702244641</v>
      </c>
      <c r="F594" s="11">
        <v>11091.721160215715</v>
      </c>
      <c r="G594" s="11">
        <v>5101.935403382693</v>
      </c>
      <c r="H594" s="11">
        <v>11551.213154050392</v>
      </c>
      <c r="I594" s="11">
        <v>2132.618691384238</v>
      </c>
      <c r="J594" s="11">
        <v>2727.7679788402261</v>
      </c>
      <c r="K594" s="11">
        <v>25512.859737968869</v>
      </c>
      <c r="L594" s="11">
        <v>1293.6833382612399</v>
      </c>
      <c r="M594" s="11">
        <v>58238.783253641726</v>
      </c>
      <c r="N594" s="11">
        <v>10884.736827779301</v>
      </c>
      <c r="O594" s="11">
        <v>14224.427838590032</v>
      </c>
      <c r="P594" s="43">
        <v>12628.03841805378</v>
      </c>
      <c r="Q594" s="11">
        <v>11699.058282583061</v>
      </c>
      <c r="R594" s="11">
        <v>12031.274473170395</v>
      </c>
      <c r="S594" s="11">
        <v>6251.1131842834066</v>
      </c>
      <c r="T594" s="11">
        <v>11959.213644050391</v>
      </c>
      <c r="U594" s="11">
        <v>4860.3866702244641</v>
      </c>
      <c r="V594" s="11">
        <v>11060.742876588773</v>
      </c>
      <c r="W594" s="11">
        <v>4964.9633407438887</v>
      </c>
      <c r="X594" s="12">
        <v>0</v>
      </c>
      <c r="Y594" s="12">
        <v>494.06162840490845</v>
      </c>
      <c r="Z594" s="12">
        <v>291.02677881623805</v>
      </c>
      <c r="AA594" s="44">
        <v>232.04019061955887</v>
      </c>
      <c r="AB594" s="45">
        <v>276.55474042053436</v>
      </c>
      <c r="AC594" s="12">
        <v>0</v>
      </c>
      <c r="AD594" s="12">
        <v>13107.437478732234</v>
      </c>
      <c r="AE594" s="12">
        <v>3068.6465793669336</v>
      </c>
      <c r="AF594" s="12">
        <v>5480.5321821881489</v>
      </c>
      <c r="AG594" s="44">
        <v>1128.4755203370605</v>
      </c>
      <c r="AH594" s="45">
        <v>2727.7679773444956</v>
      </c>
      <c r="AI594" s="12">
        <v>0</v>
      </c>
      <c r="AJ594" s="12">
        <v>-13.999403268622348</v>
      </c>
      <c r="AK594" s="12">
        <v>55.382082336676781</v>
      </c>
      <c r="AL594" s="12">
        <v>96.251215060837936</v>
      </c>
      <c r="AM594" s="44">
        <v>128.8368121194454</v>
      </c>
      <c r="AN594" s="45">
        <v>89.999999789953591</v>
      </c>
      <c r="AO594" s="12">
        <v>0</v>
      </c>
      <c r="AP594" s="12">
        <v>-1932.0867753914397</v>
      </c>
      <c r="AQ594" s="12">
        <v>11220.503998159478</v>
      </c>
      <c r="AR594" s="12">
        <v>13033.612461999783</v>
      </c>
      <c r="AS594" s="44">
        <v>12349.080041191242</v>
      </c>
      <c r="AT594" s="45">
        <v>11551.213644050393</v>
      </c>
      <c r="AU594" s="12">
        <v>0</v>
      </c>
      <c r="AV594" s="12">
        <v>11449.46585973702</v>
      </c>
      <c r="AW594" s="12">
        <v>14456.213099758403</v>
      </c>
      <c r="AX594" s="12">
        <v>11654.631996700871</v>
      </c>
      <c r="AY594" s="44">
        <v>5995.2545886979797</v>
      </c>
      <c r="AZ594" s="45">
        <v>4860.3866687287355</v>
      </c>
      <c r="BA594" s="12">
        <v>0</v>
      </c>
      <c r="BB594" s="12">
        <v>10786.036817448241</v>
      </c>
      <c r="BC594" s="12">
        <v>12963.805588433956</v>
      </c>
      <c r="BD594" s="12">
        <v>12436.848517116397</v>
      </c>
      <c r="BE594" s="44">
        <v>11641.408076029544</v>
      </c>
      <c r="BF594" s="45">
        <v>11551.213654050393</v>
      </c>
      <c r="BG594" s="12">
        <v>0</v>
      </c>
      <c r="BH594" s="12">
        <v>14620.309522885542</v>
      </c>
      <c r="BI594" s="12">
        <v>11930.843543751429</v>
      </c>
      <c r="BJ594" s="12">
        <v>6206.686898401219</v>
      </c>
      <c r="BK594" s="44">
        <v>5116.245265809891</v>
      </c>
      <c r="BL594" s="45">
        <v>2132.6186913842398</v>
      </c>
      <c r="BM594" s="12">
        <v>0</v>
      </c>
      <c r="BN594" s="12">
        <v>0</v>
      </c>
      <c r="BO594" s="12">
        <v>69.381485605299119</v>
      </c>
      <c r="BP594" s="12">
        <v>40.869132724161162</v>
      </c>
      <c r="BQ594" s="48">
        <v>32.585597058607448</v>
      </c>
      <c r="BR594" s="49">
        <v>38.836812329491792</v>
      </c>
      <c r="BS594" s="13">
        <v>0</v>
      </c>
      <c r="BT594" s="12">
        <v>91.216746358268423</v>
      </c>
      <c r="BV594" s="14">
        <f>Таблица1[[#This Row],[Lкан_леб,мм]]</f>
        <v>58238.783253641726</v>
      </c>
      <c r="BW594" s="50">
        <f>Таблица1[[#This Row],[угол обхв4]]+Таблица1[[#This Row],[Lдуг 3,мм]]</f>
        <v>13107.437478732234</v>
      </c>
      <c r="BX594" s="54">
        <f>Таблица1[[#This Row],[угол обхв5]]+Таблица1[[#This Row],[Y5, мм]]</f>
        <v>58732.844882046636</v>
      </c>
      <c r="BY594" s="14">
        <f>Таблица1[[#This Row],[угол обхв6]]+Таблица1[[#This Row],[Lдуг 4,мм]]</f>
        <v>16176.084058099168</v>
      </c>
      <c r="BZ594" s="14">
        <f>Таблица1[[#This Row],[Т1]]+Таблица1[[#This Row],[X6, мм]]</f>
        <v>59023.871660862875</v>
      </c>
      <c r="CA594" s="14">
        <f>Таблица1[[#This Row],[Т2]]+Таблица1[[#This Row],[Lдуг 5,мм]]</f>
        <v>21656.616240287316</v>
      </c>
      <c r="CB594" s="14">
        <f>Таблица1[[#This Row],[Т3]]+Таблица1[[#This Row],[Y6, мм]]</f>
        <v>59255.911851482437</v>
      </c>
      <c r="CC594" s="14">
        <f>Таблица1[[#This Row],[Т4]]+Таблица1[[#This Row],[Lдуг 6,мм]]</f>
        <v>22785.091760624375</v>
      </c>
      <c r="CD594" s="14">
        <f>Таблица1[[#This Row],[Т5]]+Таблица1[[#This Row],[Lдуг 1,мм]]</f>
        <v>59532.466591902972</v>
      </c>
      <c r="CE594" s="14">
        <f>Таблица1[[#This Row],[Т6]]+Таблица1[[#This Row],[Lпрям1, мм]]</f>
        <v>25512.859737968869</v>
      </c>
      <c r="CF594" s="15">
        <f>Таблица1[[#This Row],[Т7]]+Таблица1[[#This Row],[Lдуг 2,мм]]</f>
        <v>59532.466591902972</v>
      </c>
      <c r="CG594" s="14">
        <f>Таблица1[[#This Row],[Т8]]+Таблица1[[#This Row],[Lпрям2, мм]]</f>
        <v>25512.859737968869</v>
      </c>
      <c r="CH594" s="14">
        <f>Таблица1[[#This Row],[Т9]]-Таблица1[[#This Row],[Т9]]</f>
        <v>0</v>
      </c>
      <c r="CI594" s="50">
        <f>Таблица1[[#This Row],[Т9]]-Таблица1[[#This Row],[Т8]]</f>
        <v>34019.606853934107</v>
      </c>
      <c r="CJ594" s="54">
        <f>Таблица1[[#This Row],[Т9]]-Таблица1[[#This Row],[Т7]]</f>
        <v>0</v>
      </c>
      <c r="CK594" s="14">
        <f>Таблица1[[#This Row],[Т9]]-Таблица1[[#This Row],[Т6]]</f>
        <v>36747.374831278597</v>
      </c>
      <c r="CL594" s="14">
        <f>Таблица1[[#This Row],[Т9]]-Таблица1[[#This Row],[Т5]]</f>
        <v>276.55474042053538</v>
      </c>
      <c r="CM594" s="14">
        <f>Таблица1[[#This Row],[Т9]]-Таблица1[[#This Row],[Т4]]</f>
        <v>37875.850351615656</v>
      </c>
      <c r="CN594" s="14">
        <f>Таблица1[[#This Row],[Т9]]-Таблица1[[#This Row],[Т3]]</f>
        <v>508.59493104009744</v>
      </c>
      <c r="CO594" s="14">
        <f>Таблица1[[#This Row],[Т9]]-Таблица1[[#This Row],[Т2]]</f>
        <v>43356.3825338038</v>
      </c>
      <c r="CP594" s="14">
        <f>Таблица1[[#This Row],[Т9]]-Таблица1[[#This Row],[Т1]]</f>
        <v>799.62170985633566</v>
      </c>
      <c r="CQ594" s="14">
        <f>Таблица1[[#This Row],[Т9]]-Таблица1[[#This Row],[угол обхв6]]</f>
        <v>46425.029113170734</v>
      </c>
      <c r="CR594" s="14">
        <f>Таблица1[[#This Row],[Т9]]-Таблица1[[#This Row],[угол обхв5]]</f>
        <v>1293.6833382612458</v>
      </c>
      <c r="CS594" s="14">
        <f>Таблица1[[#This Row],[Т9]]-Таблица1[[#This Row],[угол обхв4]]</f>
        <v>59532.466591902972</v>
      </c>
      <c r="CT594" s="14">
        <f>Таблица1[[#This Row],[Lкан_прям, мм]]+Таблица1[[#This Row],[Lкан_дуг, мм]]+Таблица1[[#This Row],[Lкан_леб,мм]]</f>
        <v>85045.326329871838</v>
      </c>
      <c r="CU594" s="16">
        <f>Таблица1[[#This Row],[Lкан_леб,мм]]</f>
        <v>58238.783253641726</v>
      </c>
      <c r="CV594" s="14">
        <f>2534431-(Таблица1[[#This Row],[Т23]]+Таблица1[[#This Row],[угол обхв3]])</f>
        <v>2449294.4569237698</v>
      </c>
      <c r="CW594" s="50">
        <f>SUM(X594:AC594,AD594:AI594)-Таблица1[[#This Row],[lподв_min, мм]]</f>
        <v>24078.77509738988</v>
      </c>
      <c r="CX594" s="17">
        <f>CW1033-Таблица1[[#This Row],[Суммарная длина каната]]</f>
        <v>-2426367.5792368739</v>
      </c>
    </row>
    <row r="595" spans="1:102" x14ac:dyDescent="0.25">
      <c r="A595" s="21">
        <v>594</v>
      </c>
      <c r="B595" s="10">
        <v>14.226530612244895</v>
      </c>
      <c r="C595" s="10">
        <v>80.14571428571432</v>
      </c>
      <c r="D595" s="11">
        <v>12343.035263116768</v>
      </c>
      <c r="E595" s="11">
        <v>4921.0451389586688</v>
      </c>
      <c r="F595" s="11">
        <v>11465.18301598393</v>
      </c>
      <c r="G595" s="11">
        <v>5121.7051304961615</v>
      </c>
      <c r="H595" s="11">
        <v>11935.034773116768</v>
      </c>
      <c r="I595" s="11">
        <v>2122.8672967127582</v>
      </c>
      <c r="J595" s="11">
        <v>2798.1778422459106</v>
      </c>
      <c r="K595" s="11">
        <v>25551.086124502297</v>
      </c>
      <c r="L595" s="11">
        <v>1255.4569517278089</v>
      </c>
      <c r="M595" s="11">
        <v>58238.783253641726</v>
      </c>
      <c r="N595" s="11">
        <v>10884.736827779301</v>
      </c>
      <c r="O595" s="11">
        <v>14224.427838590032</v>
      </c>
      <c r="P595" s="43">
        <v>12690.878615338484</v>
      </c>
      <c r="Q595" s="11">
        <v>11783.534556241229</v>
      </c>
      <c r="R595" s="11">
        <v>12349.890802285607</v>
      </c>
      <c r="S595" s="11">
        <v>6313.6204516734624</v>
      </c>
      <c r="T595" s="11">
        <v>12343.035263116768</v>
      </c>
      <c r="U595" s="11">
        <v>4921.0451389586688</v>
      </c>
      <c r="V595" s="11">
        <v>11440.652972942338</v>
      </c>
      <c r="W595" s="11">
        <v>4983.4326567771395</v>
      </c>
      <c r="X595" s="12">
        <v>0</v>
      </c>
      <c r="Y595" s="12">
        <v>480.66204379801422</v>
      </c>
      <c r="Z595" s="12">
        <v>285.31317017523503</v>
      </c>
      <c r="AA595" s="44">
        <v>232.04019061955896</v>
      </c>
      <c r="AB595" s="45">
        <v>257.44154713500063</v>
      </c>
      <c r="AC595" s="12">
        <v>0</v>
      </c>
      <c r="AD595" s="12">
        <v>13107.437478732234</v>
      </c>
      <c r="AE595" s="12">
        <v>3036.4631024570344</v>
      </c>
      <c r="AF595" s="12">
        <v>5480.5321821881471</v>
      </c>
      <c r="AG595" s="44">
        <v>1128.4755203370612</v>
      </c>
      <c r="AH595" s="45">
        <v>2798.1778407878164</v>
      </c>
      <c r="AI595" s="12">
        <v>0</v>
      </c>
      <c r="AJ595" s="12">
        <v>-13.999403268622348</v>
      </c>
      <c r="AK595" s="12">
        <v>53.500367520001539</v>
      </c>
      <c r="AL595" s="12">
        <v>93.567133428184874</v>
      </c>
      <c r="AM595" s="44">
        <v>126.15273048679234</v>
      </c>
      <c r="AN595" s="45">
        <v>89.999999795238935</v>
      </c>
      <c r="AO595" s="12">
        <v>0</v>
      </c>
      <c r="AP595" s="12">
        <v>-1932.0867753914397</v>
      </c>
      <c r="AQ595" s="12">
        <v>11212.711983608617</v>
      </c>
      <c r="AR595" s="12">
        <v>13098.088149098146</v>
      </c>
      <c r="AS595" s="44">
        <v>12679.329297520952</v>
      </c>
      <c r="AT595" s="45">
        <v>11935.035263116768</v>
      </c>
      <c r="AU595" s="12">
        <v>0</v>
      </c>
      <c r="AV595" s="12">
        <v>11449.46585973702</v>
      </c>
      <c r="AW595" s="12">
        <v>14467.11343181455</v>
      </c>
      <c r="AX595" s="12">
        <v>11758.149607644864</v>
      </c>
      <c r="AY595" s="44">
        <v>6072.9250469456774</v>
      </c>
      <c r="AZ595" s="45">
        <v>4921.0451375005769</v>
      </c>
      <c r="BA595" s="12">
        <v>0</v>
      </c>
      <c r="BB595" s="12">
        <v>10786.036817448241</v>
      </c>
      <c r="BC595" s="12">
        <v>13018.853771167802</v>
      </c>
      <c r="BD595" s="12">
        <v>12757.100336045267</v>
      </c>
      <c r="BE595" s="44">
        <v>12013.596767881423</v>
      </c>
      <c r="BF595" s="45">
        <v>11935.03527311677</v>
      </c>
      <c r="BG595" s="12">
        <v>0</v>
      </c>
      <c r="BH595" s="12">
        <v>14620.309522885542</v>
      </c>
      <c r="BI595" s="12">
        <v>12026.220149465747</v>
      </c>
      <c r="BJ595" s="12">
        <v>6288.2355030770968</v>
      </c>
      <c r="BK595" s="44">
        <v>5161.7405436864537</v>
      </c>
      <c r="BL595" s="45">
        <v>2122.86729671276</v>
      </c>
      <c r="BM595" s="12">
        <v>0</v>
      </c>
      <c r="BN595" s="12">
        <v>0</v>
      </c>
      <c r="BO595" s="12">
        <v>67.499770788623877</v>
      </c>
      <c r="BP595" s="12">
        <v>40.066765908183342</v>
      </c>
      <c r="BQ595" s="48">
        <v>32.585597058607462</v>
      </c>
      <c r="BR595" s="49">
        <v>36.152730691553394</v>
      </c>
      <c r="BS595" s="13">
        <v>0</v>
      </c>
      <c r="BT595" s="12">
        <v>91.216746358268423</v>
      </c>
      <c r="BV595" s="14">
        <f>Таблица1[[#This Row],[Lкан_леб,мм]]</f>
        <v>58238.783253641726</v>
      </c>
      <c r="BW595" s="50">
        <f>Таблица1[[#This Row],[угол обхв4]]+Таблица1[[#This Row],[Lдуг 3,мм]]</f>
        <v>13107.437478732234</v>
      </c>
      <c r="BX595" s="54">
        <f>Таблица1[[#This Row],[угол обхв5]]+Таблица1[[#This Row],[Y5, мм]]</f>
        <v>58719.445297439743</v>
      </c>
      <c r="BY595" s="14">
        <f>Таблица1[[#This Row],[угол обхв6]]+Таблица1[[#This Row],[Lдуг 4,мм]]</f>
        <v>16143.900581189268</v>
      </c>
      <c r="BZ595" s="14">
        <f>Таблица1[[#This Row],[Т1]]+Таблица1[[#This Row],[X6, мм]]</f>
        <v>59004.758467614978</v>
      </c>
      <c r="CA595" s="14">
        <f>Таблица1[[#This Row],[Т2]]+Таблица1[[#This Row],[Lдуг 5,мм]]</f>
        <v>21624.432763377416</v>
      </c>
      <c r="CB595" s="14">
        <f>Таблица1[[#This Row],[Т3]]+Таблица1[[#This Row],[Y6, мм]]</f>
        <v>59236.79865823454</v>
      </c>
      <c r="CC595" s="14">
        <f>Таблица1[[#This Row],[Т4]]+Таблица1[[#This Row],[Lдуг 6,мм]]</f>
        <v>22752.908283714478</v>
      </c>
      <c r="CD595" s="14">
        <f>Таблица1[[#This Row],[Т5]]+Таблица1[[#This Row],[Lдуг 1,мм]]</f>
        <v>59494.24020536954</v>
      </c>
      <c r="CE595" s="14">
        <f>Таблица1[[#This Row],[Т6]]+Таблица1[[#This Row],[Lпрям1, мм]]</f>
        <v>25551.086124502293</v>
      </c>
      <c r="CF595" s="15">
        <f>Таблица1[[#This Row],[Т7]]+Таблица1[[#This Row],[Lдуг 2,мм]]</f>
        <v>59494.24020536954</v>
      </c>
      <c r="CG595" s="14">
        <f>Таблица1[[#This Row],[Т8]]+Таблица1[[#This Row],[Lпрям2, мм]]</f>
        <v>25551.086124502293</v>
      </c>
      <c r="CH595" s="14">
        <f>Таблица1[[#This Row],[Т9]]-Таблица1[[#This Row],[Т9]]</f>
        <v>0</v>
      </c>
      <c r="CI595" s="50">
        <f>Таблица1[[#This Row],[Т9]]-Таблица1[[#This Row],[Т8]]</f>
        <v>33943.154080867243</v>
      </c>
      <c r="CJ595" s="54">
        <f>Таблица1[[#This Row],[Т9]]-Таблица1[[#This Row],[Т7]]</f>
        <v>0</v>
      </c>
      <c r="CK595" s="14">
        <f>Таблица1[[#This Row],[Т9]]-Таблица1[[#This Row],[Т6]]</f>
        <v>36741.331921655059</v>
      </c>
      <c r="CL595" s="14">
        <f>Таблица1[[#This Row],[Т9]]-Таблица1[[#This Row],[Т5]]</f>
        <v>257.44154713500029</v>
      </c>
      <c r="CM595" s="14">
        <f>Таблица1[[#This Row],[Т9]]-Таблица1[[#This Row],[Т4]]</f>
        <v>37869.807441992125</v>
      </c>
      <c r="CN595" s="14">
        <f>Таблица1[[#This Row],[Т9]]-Таблица1[[#This Row],[Т3]]</f>
        <v>489.48173775456235</v>
      </c>
      <c r="CO595" s="14">
        <f>Таблица1[[#This Row],[Т9]]-Таблица1[[#This Row],[Т2]]</f>
        <v>43350.339624180269</v>
      </c>
      <c r="CP595" s="14">
        <f>Таблица1[[#This Row],[Т9]]-Таблица1[[#This Row],[Т1]]</f>
        <v>774.79490792979777</v>
      </c>
      <c r="CQ595" s="14">
        <f>Таблица1[[#This Row],[Т9]]-Таблица1[[#This Row],[угол обхв6]]</f>
        <v>46386.80272663731</v>
      </c>
      <c r="CR595" s="14">
        <f>Таблица1[[#This Row],[Т9]]-Таблица1[[#This Row],[угол обхв5]]</f>
        <v>1255.4569517278142</v>
      </c>
      <c r="CS595" s="14">
        <f>Таблица1[[#This Row],[Т9]]-Таблица1[[#This Row],[угол обхв4]]</f>
        <v>59494.24020536954</v>
      </c>
      <c r="CT595" s="14">
        <f>Таблица1[[#This Row],[Lкан_прям, мм]]+Таблица1[[#This Row],[Lкан_дуг, мм]]+Таблица1[[#This Row],[Lкан_леб,мм]]</f>
        <v>85045.326329871838</v>
      </c>
      <c r="CU595" s="16">
        <f>Таблица1[[#This Row],[Lкан_леб,мм]]</f>
        <v>58238.783253641726</v>
      </c>
      <c r="CV595" s="14">
        <f>2534431-(Таблица1[[#This Row],[Т23]]+Таблица1[[#This Row],[угол обхв3]])</f>
        <v>2449294.4569237698</v>
      </c>
      <c r="CW595" s="50">
        <f>SUM(X595:AC595,AD595:AI595)-Таблица1[[#This Row],[lподв_min, мм]]</f>
        <v>24008.365233984194</v>
      </c>
      <c r="CX595" s="17">
        <f>CW1034-Таблица1[[#This Row],[Суммарная длина каната]]</f>
        <v>-2426420.4302044497</v>
      </c>
    </row>
    <row r="596" spans="1:102" x14ac:dyDescent="0.25">
      <c r="A596" s="21">
        <v>595</v>
      </c>
      <c r="B596" s="10">
        <v>14.226530612244895</v>
      </c>
      <c r="C596" s="10">
        <v>82.829795918367381</v>
      </c>
      <c r="D596" s="11">
        <v>12723.595229507653</v>
      </c>
      <c r="E596" s="11">
        <v>4999.6110162367922</v>
      </c>
      <c r="F596" s="11">
        <v>11837.309360519888</v>
      </c>
      <c r="G596" s="11">
        <v>5158.9419875907697</v>
      </c>
      <c r="H596" s="11">
        <v>12315.594739507655</v>
      </c>
      <c r="I596" s="11">
        <v>2129.6326934533599</v>
      </c>
      <c r="J596" s="11">
        <v>2869.9783227834318</v>
      </c>
      <c r="K596" s="11">
        <v>25589.312511034575</v>
      </c>
      <c r="L596" s="11">
        <v>1217.2305651955364</v>
      </c>
      <c r="M596" s="11">
        <v>58238.783253641726</v>
      </c>
      <c r="N596" s="11">
        <v>10884.736827779301</v>
      </c>
      <c r="O596" s="11">
        <v>14224.427838590032</v>
      </c>
      <c r="P596" s="43">
        <v>12749.693938689617</v>
      </c>
      <c r="Q596" s="11">
        <v>11870.860892160315</v>
      </c>
      <c r="R596" s="11">
        <v>12665.230436628946</v>
      </c>
      <c r="S596" s="11">
        <v>6390.9796054151684</v>
      </c>
      <c r="T596" s="11">
        <v>12723.595229507653</v>
      </c>
      <c r="U596" s="11">
        <v>4999.6110162367922</v>
      </c>
      <c r="V596" s="11">
        <v>11819.281380711664</v>
      </c>
      <c r="W596" s="11">
        <v>5019.6724936445571</v>
      </c>
      <c r="X596" s="12">
        <v>0</v>
      </c>
      <c r="Y596" s="12">
        <v>467.17830247567616</v>
      </c>
      <c r="Z596" s="12">
        <v>279.68371824967596</v>
      </c>
      <c r="AA596" s="44">
        <v>232.04019061955907</v>
      </c>
      <c r="AB596" s="45">
        <v>238.32835385062521</v>
      </c>
      <c r="AC596" s="12">
        <v>0</v>
      </c>
      <c r="AD596" s="12">
        <v>13107.437478732234</v>
      </c>
      <c r="AE596" s="12">
        <v>3002.8890084153059</v>
      </c>
      <c r="AF596" s="12">
        <v>5480.5321821881507</v>
      </c>
      <c r="AG596" s="44">
        <v>1128.4755203370607</v>
      </c>
      <c r="AH596" s="45">
        <v>2869.9783213618161</v>
      </c>
      <c r="AI596" s="12">
        <v>0</v>
      </c>
      <c r="AJ596" s="12">
        <v>-13.999403268622348</v>
      </c>
      <c r="AK596" s="12">
        <v>51.606834505746335</v>
      </c>
      <c r="AL596" s="12">
        <v>90.883051795531813</v>
      </c>
      <c r="AM596" s="44">
        <v>123.46864885413929</v>
      </c>
      <c r="AN596" s="45">
        <v>89.999999800361621</v>
      </c>
      <c r="AO596" s="12">
        <v>0</v>
      </c>
      <c r="AP596" s="12">
        <v>-1932.0867753914397</v>
      </c>
      <c r="AQ596" s="12">
        <v>11204.513986193182</v>
      </c>
      <c r="AR596" s="12">
        <v>13157.645482566761</v>
      </c>
      <c r="AS596" s="44">
        <v>13005.579020878233</v>
      </c>
      <c r="AT596" s="45">
        <v>12315.595229507653</v>
      </c>
      <c r="AU596" s="12">
        <v>0</v>
      </c>
      <c r="AV596" s="12">
        <v>11449.46585973702</v>
      </c>
      <c r="AW596" s="12">
        <v>14477.817990247006</v>
      </c>
      <c r="AX596" s="12">
        <v>11864.572979290695</v>
      </c>
      <c r="AY596" s="44">
        <v>6165.9755138979099</v>
      </c>
      <c r="AZ596" s="45">
        <v>4999.6110148151784</v>
      </c>
      <c r="BA596" s="12">
        <v>0</v>
      </c>
      <c r="BB596" s="12">
        <v>10786.036817448241</v>
      </c>
      <c r="BC596" s="12">
        <v>13069.471097103498</v>
      </c>
      <c r="BD596" s="12">
        <v>13073.18198050609</v>
      </c>
      <c r="BE596" s="44">
        <v>12383.246645258367</v>
      </c>
      <c r="BF596" s="45">
        <v>12315.595239507655</v>
      </c>
      <c r="BG596" s="12">
        <v>0</v>
      </c>
      <c r="BH596" s="12">
        <v>14620.309522885542</v>
      </c>
      <c r="BI596" s="12">
        <v>12124.251043817289</v>
      </c>
      <c r="BJ596" s="12">
        <v>6384.6916925455471</v>
      </c>
      <c r="BK596" s="44">
        <v>5224.6151077540499</v>
      </c>
      <c r="BL596" s="45">
        <v>2129.6326934533618</v>
      </c>
      <c r="BM596" s="12">
        <v>0</v>
      </c>
      <c r="BN596" s="12">
        <v>0</v>
      </c>
      <c r="BO596" s="12">
        <v>65.606237774368694</v>
      </c>
      <c r="BP596" s="12">
        <v>39.276217289785471</v>
      </c>
      <c r="BQ596" s="48">
        <v>32.585597058607476</v>
      </c>
      <c r="BR596" s="49">
        <v>33.468649053777661</v>
      </c>
      <c r="BS596" s="13">
        <v>0</v>
      </c>
      <c r="BT596" s="12">
        <v>91.216746358268423</v>
      </c>
      <c r="BV596" s="14">
        <f>Таблица1[[#This Row],[Lкан_леб,мм]]</f>
        <v>58238.783253641726</v>
      </c>
      <c r="BW596" s="50">
        <f>Таблица1[[#This Row],[угол обхв4]]+Таблица1[[#This Row],[Lдуг 3,мм]]</f>
        <v>13107.437478732234</v>
      </c>
      <c r="BX596" s="54">
        <f>Таблица1[[#This Row],[угол обхв5]]+Таблица1[[#This Row],[Y5, мм]]</f>
        <v>58705.9615561174</v>
      </c>
      <c r="BY596" s="14">
        <f>Таблица1[[#This Row],[угол обхв6]]+Таблица1[[#This Row],[Lдуг 4,мм]]</f>
        <v>16110.32648714754</v>
      </c>
      <c r="BZ596" s="14">
        <f>Таблица1[[#This Row],[Т1]]+Таблица1[[#This Row],[X6, мм]]</f>
        <v>58985.645274367074</v>
      </c>
      <c r="CA596" s="14">
        <f>Таблица1[[#This Row],[Т2]]+Таблица1[[#This Row],[Lдуг 5,мм]]</f>
        <v>21590.858669335692</v>
      </c>
      <c r="CB596" s="14">
        <f>Таблица1[[#This Row],[Т3]]+Таблица1[[#This Row],[Y6, мм]]</f>
        <v>59217.685464986636</v>
      </c>
      <c r="CC596" s="14">
        <f>Таблица1[[#This Row],[Т4]]+Таблица1[[#This Row],[Lдуг 6,мм]]</f>
        <v>22719.334189672754</v>
      </c>
      <c r="CD596" s="14">
        <f>Таблица1[[#This Row],[Т5]]+Таблица1[[#This Row],[Lдуг 1,мм]]</f>
        <v>59456.013818837258</v>
      </c>
      <c r="CE596" s="14">
        <f>Таблица1[[#This Row],[Т6]]+Таблица1[[#This Row],[Lпрям1, мм]]</f>
        <v>25589.312511034572</v>
      </c>
      <c r="CF596" s="15">
        <f>Таблица1[[#This Row],[Т7]]+Таблица1[[#This Row],[Lдуг 2,мм]]</f>
        <v>59456.013818837258</v>
      </c>
      <c r="CG596" s="14">
        <f>Таблица1[[#This Row],[Т8]]+Таблица1[[#This Row],[Lпрям2, мм]]</f>
        <v>25589.312511034572</v>
      </c>
      <c r="CH596" s="14">
        <f>Таблица1[[#This Row],[Т9]]-Таблица1[[#This Row],[Т9]]</f>
        <v>0</v>
      </c>
      <c r="CI596" s="50">
        <f>Таблица1[[#This Row],[Т9]]-Таблица1[[#This Row],[Т8]]</f>
        <v>33866.701307802687</v>
      </c>
      <c r="CJ596" s="54">
        <f>Таблица1[[#This Row],[Т9]]-Таблица1[[#This Row],[Т7]]</f>
        <v>0</v>
      </c>
      <c r="CK596" s="14">
        <f>Таблица1[[#This Row],[Т9]]-Таблица1[[#This Row],[Т6]]</f>
        <v>36736.679629164501</v>
      </c>
      <c r="CL596" s="14">
        <f>Таблица1[[#This Row],[Т9]]-Таблица1[[#This Row],[Т5]]</f>
        <v>238.32835385062208</v>
      </c>
      <c r="CM596" s="14">
        <f>Таблица1[[#This Row],[Т9]]-Таблица1[[#This Row],[Т4]]</f>
        <v>37865.155149501566</v>
      </c>
      <c r="CN596" s="14">
        <f>Таблица1[[#This Row],[Т9]]-Таблица1[[#This Row],[Т3]]</f>
        <v>470.36854447018413</v>
      </c>
      <c r="CO596" s="14">
        <f>Таблица1[[#This Row],[Т9]]-Таблица1[[#This Row],[Т2]]</f>
        <v>43345.687331689718</v>
      </c>
      <c r="CP596" s="14">
        <f>Таблица1[[#This Row],[Т9]]-Таблица1[[#This Row],[Т1]]</f>
        <v>750.05226271985885</v>
      </c>
      <c r="CQ596" s="14">
        <f>Таблица1[[#This Row],[Т9]]-Таблица1[[#This Row],[угол обхв6]]</f>
        <v>46348.576340105021</v>
      </c>
      <c r="CR596" s="14">
        <f>Таблица1[[#This Row],[Т9]]-Таблица1[[#This Row],[угол обхв5]]</f>
        <v>1217.2305651955321</v>
      </c>
      <c r="CS596" s="14">
        <f>Таблица1[[#This Row],[Т9]]-Таблица1[[#This Row],[угол обхв4]]</f>
        <v>59456.013818837258</v>
      </c>
      <c r="CT596" s="14">
        <f>Таблица1[[#This Row],[Lкан_прям, мм]]+Таблица1[[#This Row],[Lкан_дуг, мм]]+Таблица1[[#This Row],[Lкан_леб,мм]]</f>
        <v>85045.326329871838</v>
      </c>
      <c r="CU596" s="16">
        <f>Таблица1[[#This Row],[Lкан_леб,мм]]</f>
        <v>58238.783253641726</v>
      </c>
      <c r="CV596" s="14">
        <f>2534431-(Таблица1[[#This Row],[Т23]]+Таблица1[[#This Row],[угол обхв3]])</f>
        <v>2449294.4569237698</v>
      </c>
      <c r="CW596" s="50">
        <f>SUM(X596:AC596,AD596:AI596)-Таблица1[[#This Row],[lподв_min, мм]]</f>
        <v>23936.564753446677</v>
      </c>
      <c r="CX596" s="17">
        <f>CW1035-Таблица1[[#This Row],[Суммарная длина каната]]</f>
        <v>-2426473.5940684937</v>
      </c>
    </row>
    <row r="597" spans="1:102" x14ac:dyDescent="0.25">
      <c r="A597" s="21">
        <v>596</v>
      </c>
      <c r="B597" s="10">
        <v>14.226530612244895</v>
      </c>
      <c r="C597" s="10">
        <v>85.513877551020443</v>
      </c>
      <c r="D597" s="11">
        <v>13100.058536733863</v>
      </c>
      <c r="E597" s="11">
        <v>5095.9119165660095</v>
      </c>
      <c r="F597" s="11">
        <v>12207.283691984392</v>
      </c>
      <c r="G597" s="11">
        <v>5213.5642713344378</v>
      </c>
      <c r="H597" s="11">
        <v>12692.058046733864</v>
      </c>
      <c r="I597" s="11">
        <v>2152.7702538867634</v>
      </c>
      <c r="J597" s="11">
        <v>2943.1416626792461</v>
      </c>
      <c r="K597" s="11">
        <v>25627.538897565712</v>
      </c>
      <c r="L597" s="11">
        <v>1179.0041786644026</v>
      </c>
      <c r="M597" s="11">
        <v>58238.783253641726</v>
      </c>
      <c r="N597" s="11">
        <v>10884.736827779301</v>
      </c>
      <c r="O597" s="11">
        <v>14224.427838590032</v>
      </c>
      <c r="P597" s="43">
        <v>12804.355338335787</v>
      </c>
      <c r="Q597" s="11">
        <v>11960.84568306785</v>
      </c>
      <c r="R597" s="11">
        <v>12976.601473046569</v>
      </c>
      <c r="S597" s="11">
        <v>6483.020907750808</v>
      </c>
      <c r="T597" s="11">
        <v>13100.058536733863</v>
      </c>
      <c r="U597" s="11">
        <v>5095.9119165660095</v>
      </c>
      <c r="V597" s="11">
        <v>12195.797331541171</v>
      </c>
      <c r="W597" s="11">
        <v>5073.6033356281896</v>
      </c>
      <c r="X597" s="12">
        <v>0</v>
      </c>
      <c r="Y597" s="12">
        <v>453.60390557972192</v>
      </c>
      <c r="Z597" s="12">
        <v>274.14492189773301</v>
      </c>
      <c r="AA597" s="44">
        <v>232.04019061955913</v>
      </c>
      <c r="AB597" s="45">
        <v>219.21516056738841</v>
      </c>
      <c r="AC597" s="12">
        <v>0</v>
      </c>
      <c r="AD597" s="12">
        <v>13107.437478732234</v>
      </c>
      <c r="AE597" s="12">
        <v>2967.952055015302</v>
      </c>
      <c r="AF597" s="12">
        <v>5480.5321821881498</v>
      </c>
      <c r="AG597" s="44">
        <v>1128.4755203370603</v>
      </c>
      <c r="AH597" s="45">
        <v>2943.1416612929702</v>
      </c>
      <c r="AI597" s="12">
        <v>0</v>
      </c>
      <c r="AJ597" s="12">
        <v>-13.999403268622348</v>
      </c>
      <c r="AK597" s="12">
        <v>49.7005706538501</v>
      </c>
      <c r="AL597" s="12">
        <v>88.198970162878737</v>
      </c>
      <c r="AM597" s="44">
        <v>120.78456722148623</v>
      </c>
      <c r="AN597" s="45">
        <v>89.999999805324407</v>
      </c>
      <c r="AO597" s="12">
        <v>0</v>
      </c>
      <c r="AP597" s="12">
        <v>-1932.0867753914397</v>
      </c>
      <c r="AQ597" s="12">
        <v>11195.908134570605</v>
      </c>
      <c r="AR597" s="12">
        <v>13212.153784551101</v>
      </c>
      <c r="AS597" s="44">
        <v>13327.113369713383</v>
      </c>
      <c r="AT597" s="45">
        <v>12692.058536733864</v>
      </c>
      <c r="AU597" s="12">
        <v>0</v>
      </c>
      <c r="AV597" s="12">
        <v>11449.46585973702</v>
      </c>
      <c r="AW597" s="12">
        <v>14488.314969442963</v>
      </c>
      <c r="AX597" s="12">
        <v>11973.668602562859</v>
      </c>
      <c r="AY597" s="44">
        <v>6274.2018226674927</v>
      </c>
      <c r="AZ597" s="45">
        <v>5095.9119151797358</v>
      </c>
      <c r="BA597" s="12">
        <v>0</v>
      </c>
      <c r="BB597" s="12">
        <v>10786.036817448241</v>
      </c>
      <c r="BC597" s="12">
        <v>13115.526645127093</v>
      </c>
      <c r="BD597" s="12">
        <v>13384.399919261885</v>
      </c>
      <c r="BE597" s="44">
        <v>12749.54664006705</v>
      </c>
      <c r="BF597" s="45">
        <v>12692.058546733864</v>
      </c>
      <c r="BG597" s="12">
        <v>0</v>
      </c>
      <c r="BH597" s="12">
        <v>14620.309522885542</v>
      </c>
      <c r="BI597" s="12">
        <v>12224.73281392078</v>
      </c>
      <c r="BJ597" s="12">
        <v>6495.8438272458161</v>
      </c>
      <c r="BK597" s="44">
        <v>5304.7310016493257</v>
      </c>
      <c r="BL597" s="45">
        <v>2152.7702538867652</v>
      </c>
      <c r="BM597" s="12">
        <v>0</v>
      </c>
      <c r="BN597" s="12">
        <v>0</v>
      </c>
      <c r="BO597" s="12">
        <v>63.699973922472445</v>
      </c>
      <c r="BP597" s="12">
        <v>38.498399509028644</v>
      </c>
      <c r="BQ597" s="48">
        <v>32.585597058607483</v>
      </c>
      <c r="BR597" s="49">
        <v>30.784567416161824</v>
      </c>
      <c r="BS597" s="13">
        <v>0</v>
      </c>
      <c r="BT597" s="12">
        <v>91.216746358268423</v>
      </c>
      <c r="BV597" s="14">
        <f>Таблица1[[#This Row],[Lкан_леб,мм]]</f>
        <v>58238.783253641726</v>
      </c>
      <c r="BW597" s="50">
        <f>Таблица1[[#This Row],[угол обхв4]]+Таблица1[[#This Row],[Lдуг 3,мм]]</f>
        <v>13107.437478732234</v>
      </c>
      <c r="BX597" s="54">
        <f>Таблица1[[#This Row],[угол обхв5]]+Таблица1[[#This Row],[Y5, мм]]</f>
        <v>58692.387159221449</v>
      </c>
      <c r="BY597" s="14">
        <f>Таблица1[[#This Row],[угол обхв6]]+Таблица1[[#This Row],[Lдуг 4,мм]]</f>
        <v>16075.389533747537</v>
      </c>
      <c r="BZ597" s="14">
        <f>Таблица1[[#This Row],[Т1]]+Таблица1[[#This Row],[X6, мм]]</f>
        <v>58966.532081119185</v>
      </c>
      <c r="CA597" s="14">
        <f>Таблица1[[#This Row],[Т2]]+Таблица1[[#This Row],[Lдуг 5,мм]]</f>
        <v>21555.921715935685</v>
      </c>
      <c r="CB597" s="14">
        <f>Таблица1[[#This Row],[Т3]]+Таблица1[[#This Row],[Y6, мм]]</f>
        <v>59198.572271738747</v>
      </c>
      <c r="CC597" s="14">
        <f>Таблица1[[#This Row],[Т4]]+Таблица1[[#This Row],[Lдуг 6,мм]]</f>
        <v>22684.397236272744</v>
      </c>
      <c r="CD597" s="14">
        <f>Таблица1[[#This Row],[Т5]]+Таблица1[[#This Row],[Lдуг 1,мм]]</f>
        <v>59417.787432306133</v>
      </c>
      <c r="CE597" s="14">
        <f>Таблица1[[#This Row],[Т6]]+Таблица1[[#This Row],[Lпрям1, мм]]</f>
        <v>25627.538897565715</v>
      </c>
      <c r="CF597" s="15">
        <f>Таблица1[[#This Row],[Т7]]+Таблица1[[#This Row],[Lдуг 2,мм]]</f>
        <v>59417.787432306133</v>
      </c>
      <c r="CG597" s="14">
        <f>Таблица1[[#This Row],[Т8]]+Таблица1[[#This Row],[Lпрям2, мм]]</f>
        <v>25627.538897565715</v>
      </c>
      <c r="CH597" s="14">
        <f>Таблица1[[#This Row],[Т9]]-Таблица1[[#This Row],[Т9]]</f>
        <v>0</v>
      </c>
      <c r="CI597" s="50">
        <f>Таблица1[[#This Row],[Т9]]-Таблица1[[#This Row],[Т8]]</f>
        <v>33790.248534740414</v>
      </c>
      <c r="CJ597" s="54">
        <f>Таблица1[[#This Row],[Т9]]-Таблица1[[#This Row],[Т7]]</f>
        <v>0</v>
      </c>
      <c r="CK597" s="14">
        <f>Таблица1[[#This Row],[Т9]]-Таблица1[[#This Row],[Т6]]</f>
        <v>36733.39019603339</v>
      </c>
      <c r="CL597" s="14">
        <f>Таблица1[[#This Row],[Т9]]-Таблица1[[#This Row],[Т5]]</f>
        <v>219.21516056738619</v>
      </c>
      <c r="CM597" s="14">
        <f>Таблица1[[#This Row],[Т9]]-Таблица1[[#This Row],[Т4]]</f>
        <v>37861.865716370448</v>
      </c>
      <c r="CN597" s="14">
        <f>Таблица1[[#This Row],[Т9]]-Таблица1[[#This Row],[Т3]]</f>
        <v>451.25535118694825</v>
      </c>
      <c r="CO597" s="14">
        <f>Таблица1[[#This Row],[Т9]]-Таблица1[[#This Row],[Т2]]</f>
        <v>43342.3978985586</v>
      </c>
      <c r="CP597" s="14">
        <f>Таблица1[[#This Row],[Т9]]-Таблица1[[#This Row],[Т1]]</f>
        <v>725.40027308468416</v>
      </c>
      <c r="CQ597" s="14">
        <f>Таблица1[[#This Row],[Т9]]-Таблица1[[#This Row],[угол обхв6]]</f>
        <v>46310.349953573896</v>
      </c>
      <c r="CR597" s="14">
        <f>Таблица1[[#This Row],[Т9]]-Таблица1[[#This Row],[угол обхв5]]</f>
        <v>1179.0041786644069</v>
      </c>
      <c r="CS597" s="14">
        <f>Таблица1[[#This Row],[Т9]]-Таблица1[[#This Row],[угол обхв4]]</f>
        <v>59417.787432306133</v>
      </c>
      <c r="CT597" s="14">
        <f>Таблица1[[#This Row],[Lкан_прям, мм]]+Таблица1[[#This Row],[Lкан_дуг, мм]]+Таблица1[[#This Row],[Lкан_леб,мм]]</f>
        <v>85045.326329871838</v>
      </c>
      <c r="CU597" s="16">
        <f>Таблица1[[#This Row],[Lкан_леб,мм]]</f>
        <v>58238.783253641726</v>
      </c>
      <c r="CV597" s="14">
        <f>2534431-(Таблица1[[#This Row],[Т23]]+Таблица1[[#This Row],[угол обхв3]])</f>
        <v>2449294.4569237698</v>
      </c>
      <c r="CW597" s="50">
        <f>SUM(X597:AC597,AD597:AI597)-Таблица1[[#This Row],[lподв_min, мм]]</f>
        <v>23863.401413550877</v>
      </c>
      <c r="CX597" s="17">
        <f>CW1036-Таблица1[[#This Row],[Суммарная длина каната]]</f>
        <v>-2426526.9745719582</v>
      </c>
    </row>
    <row r="598" spans="1:102" x14ac:dyDescent="0.25">
      <c r="A598" s="21">
        <v>597</v>
      </c>
      <c r="B598" s="10">
        <v>14.226530612244895</v>
      </c>
      <c r="C598" s="10">
        <v>88.197959183673518</v>
      </c>
      <c r="D598" s="11">
        <v>13471.599166999948</v>
      </c>
      <c r="E598" s="11">
        <v>5209.7365411135715</v>
      </c>
      <c r="F598" s="11">
        <v>12574.294230382462</v>
      </c>
      <c r="G598" s="11">
        <v>5285.452132122874</v>
      </c>
      <c r="H598" s="11">
        <v>13063.598676999947</v>
      </c>
      <c r="I598" s="11">
        <v>2192.0980177451979</v>
      </c>
      <c r="J598" s="11">
        <v>3017.6385233683732</v>
      </c>
      <c r="K598" s="11">
        <v>25665.765284095734</v>
      </c>
      <c r="L598" s="11">
        <v>1140.777792134385</v>
      </c>
      <c r="M598" s="11">
        <v>58238.783253641726</v>
      </c>
      <c r="N598" s="11">
        <v>10884.736827779301</v>
      </c>
      <c r="O598" s="11">
        <v>14224.427838590032</v>
      </c>
      <c r="P598" s="43">
        <v>12854.742878846462</v>
      </c>
      <c r="Q598" s="11">
        <v>12053.291488636496</v>
      </c>
      <c r="R598" s="11">
        <v>13283.32071609251</v>
      </c>
      <c r="S598" s="11">
        <v>6589.5424060539599</v>
      </c>
      <c r="T598" s="11">
        <v>13471.599166999948</v>
      </c>
      <c r="U598" s="11">
        <v>5209.7365411135715</v>
      </c>
      <c r="V598" s="11">
        <v>12569.374692127334</v>
      </c>
      <c r="W598" s="11">
        <v>5145.1068502522094</v>
      </c>
      <c r="X598" s="12">
        <v>0</v>
      </c>
      <c r="Y598" s="12">
        <v>439.93191731780837</v>
      </c>
      <c r="Z598" s="12">
        <v>268.7037169117495</v>
      </c>
      <c r="AA598" s="44">
        <v>232.04019061955896</v>
      </c>
      <c r="AB598" s="45">
        <v>200.10196728526799</v>
      </c>
      <c r="AC598" s="12">
        <v>0</v>
      </c>
      <c r="AD598" s="12">
        <v>13107.437478732234</v>
      </c>
      <c r="AE598" s="12">
        <v>2931.6815808219685</v>
      </c>
      <c r="AF598" s="12">
        <v>5480.5321821881498</v>
      </c>
      <c r="AG598" s="44">
        <v>1128.4755203370612</v>
      </c>
      <c r="AH598" s="45">
        <v>3017.6385220163206</v>
      </c>
      <c r="AI598" s="12">
        <v>0</v>
      </c>
      <c r="AJ598" s="12">
        <v>-13.999403268622348</v>
      </c>
      <c r="AK598" s="12">
        <v>47.780601965222537</v>
      </c>
      <c r="AL598" s="12">
        <v>85.51488853022569</v>
      </c>
      <c r="AM598" s="44">
        <v>118.10048558883315</v>
      </c>
      <c r="AN598" s="45">
        <v>89.99999981013039</v>
      </c>
      <c r="AO598" s="12">
        <v>0</v>
      </c>
      <c r="AP598" s="12">
        <v>-1932.0867753914397</v>
      </c>
      <c r="AQ598" s="12">
        <v>11186.892299429355</v>
      </c>
      <c r="AR598" s="12">
        <v>13261.493455540209</v>
      </c>
      <c r="AS598" s="44">
        <v>13643.226848726092</v>
      </c>
      <c r="AT598" s="45">
        <v>13063.599166999948</v>
      </c>
      <c r="AU598" s="12">
        <v>0</v>
      </c>
      <c r="AV598" s="12">
        <v>11449.46585973702</v>
      </c>
      <c r="AW598" s="12">
        <v>14498.592152372721</v>
      </c>
      <c r="AX598" s="12">
        <v>12085.197105059055</v>
      </c>
      <c r="AY598" s="44">
        <v>6397.3665082604548</v>
      </c>
      <c r="AZ598" s="45">
        <v>5209.7365397615204</v>
      </c>
      <c r="BA598" s="12">
        <v>0</v>
      </c>
      <c r="BB598" s="12">
        <v>10786.036817448241</v>
      </c>
      <c r="BC598" s="12">
        <v>13156.898350496516</v>
      </c>
      <c r="BD598" s="12">
        <v>13690.071292786259</v>
      </c>
      <c r="BE598" s="44">
        <v>13111.693034366366</v>
      </c>
      <c r="BF598" s="45">
        <v>13063.599176999949</v>
      </c>
      <c r="BG598" s="12">
        <v>0</v>
      </c>
      <c r="BH598" s="12">
        <v>14620.309522885542</v>
      </c>
      <c r="BI598" s="12">
        <v>12327.455802419183</v>
      </c>
      <c r="BJ598" s="12">
        <v>6621.4480224765193</v>
      </c>
      <c r="BK598" s="44">
        <v>5401.9124389070757</v>
      </c>
      <c r="BL598" s="45">
        <v>2192.0980177451997</v>
      </c>
      <c r="BM598" s="12">
        <v>0</v>
      </c>
      <c r="BN598" s="12">
        <v>0</v>
      </c>
      <c r="BO598" s="12">
        <v>61.780005233844882</v>
      </c>
      <c r="BP598" s="12">
        <v>37.734286565003153</v>
      </c>
      <c r="BQ598" s="48">
        <v>32.585597058607462</v>
      </c>
      <c r="BR598" s="49">
        <v>28.100485778702765</v>
      </c>
      <c r="BS598" s="13">
        <v>0</v>
      </c>
      <c r="BT598" s="12">
        <v>91.216746358268423</v>
      </c>
      <c r="BV598" s="14">
        <f>Таблица1[[#This Row],[Lкан_леб,мм]]</f>
        <v>58238.783253641726</v>
      </c>
      <c r="BW598" s="50">
        <f>Таблица1[[#This Row],[угол обхв4]]+Таблица1[[#This Row],[Lдуг 3,мм]]</f>
        <v>13107.437478732234</v>
      </c>
      <c r="BX598" s="54">
        <f>Таблица1[[#This Row],[угол обхв5]]+Таблица1[[#This Row],[Y5, мм]]</f>
        <v>58678.715170959535</v>
      </c>
      <c r="BY598" s="14">
        <f>Таблица1[[#This Row],[угол обхв6]]+Таблица1[[#This Row],[Lдуг 4,мм]]</f>
        <v>16039.119059554203</v>
      </c>
      <c r="BZ598" s="14">
        <f>Таблица1[[#This Row],[Т1]]+Таблица1[[#This Row],[X6, мм]]</f>
        <v>58947.418887871281</v>
      </c>
      <c r="CA598" s="14">
        <f>Таблица1[[#This Row],[Т2]]+Таблица1[[#This Row],[Lдуг 5,мм]]</f>
        <v>21519.651241742351</v>
      </c>
      <c r="CB598" s="14">
        <f>Таблица1[[#This Row],[Т3]]+Таблица1[[#This Row],[Y6, мм]]</f>
        <v>59179.459078490843</v>
      </c>
      <c r="CC598" s="14">
        <f>Таблица1[[#This Row],[Т4]]+Таблица1[[#This Row],[Lдуг 6,мм]]</f>
        <v>22648.126762079413</v>
      </c>
      <c r="CD598" s="14">
        <f>Таблица1[[#This Row],[Т5]]+Таблица1[[#This Row],[Lдуг 1,мм]]</f>
        <v>59379.561045776114</v>
      </c>
      <c r="CE598" s="14">
        <f>Таблица1[[#This Row],[Т6]]+Таблица1[[#This Row],[Lпрям1, мм]]</f>
        <v>25665.765284095734</v>
      </c>
      <c r="CF598" s="15">
        <f>Таблица1[[#This Row],[Т7]]+Таблица1[[#This Row],[Lдуг 2,мм]]</f>
        <v>59379.561045776114</v>
      </c>
      <c r="CG598" s="14">
        <f>Таблица1[[#This Row],[Т8]]+Таблица1[[#This Row],[Lпрям2, мм]]</f>
        <v>25665.765284095734</v>
      </c>
      <c r="CH598" s="14">
        <f>Таблица1[[#This Row],[Т9]]-Таблица1[[#This Row],[Т9]]</f>
        <v>0</v>
      </c>
      <c r="CI598" s="50">
        <f>Таблица1[[#This Row],[Т9]]-Таблица1[[#This Row],[Т8]]</f>
        <v>33713.795761680376</v>
      </c>
      <c r="CJ598" s="54">
        <f>Таблица1[[#This Row],[Т9]]-Таблица1[[#This Row],[Т7]]</f>
        <v>0</v>
      </c>
      <c r="CK598" s="14">
        <f>Таблица1[[#This Row],[Т9]]-Таблица1[[#This Row],[Т6]]</f>
        <v>36731.434283696697</v>
      </c>
      <c r="CL598" s="14">
        <f>Таблица1[[#This Row],[Т9]]-Таблица1[[#This Row],[Т5]]</f>
        <v>200.1019672852708</v>
      </c>
      <c r="CM598" s="14">
        <f>Таблица1[[#This Row],[Т9]]-Таблица1[[#This Row],[Т4]]</f>
        <v>37859.909804033763</v>
      </c>
      <c r="CN598" s="14">
        <f>Таблица1[[#This Row],[Т9]]-Таблица1[[#This Row],[Т3]]</f>
        <v>432.14215790483286</v>
      </c>
      <c r="CO598" s="14">
        <f>Таблица1[[#This Row],[Т9]]-Таблица1[[#This Row],[Т2]]</f>
        <v>43340.441986221907</v>
      </c>
      <c r="CP598" s="14">
        <f>Таблица1[[#This Row],[Т9]]-Таблица1[[#This Row],[Т1]]</f>
        <v>700.84587481657945</v>
      </c>
      <c r="CQ598" s="14">
        <f>Таблица1[[#This Row],[Т9]]-Таблица1[[#This Row],[угол обхв6]]</f>
        <v>46272.123567043876</v>
      </c>
      <c r="CR598" s="14">
        <f>Таблица1[[#This Row],[Т9]]-Таблица1[[#This Row],[угол обхв5]]</f>
        <v>1140.7777921343877</v>
      </c>
      <c r="CS598" s="14">
        <f>Таблица1[[#This Row],[Т9]]-Таблица1[[#This Row],[угол обхв4]]</f>
        <v>59379.561045776114</v>
      </c>
      <c r="CT598" s="14">
        <f>Таблица1[[#This Row],[Lкан_прям, мм]]+Таблица1[[#This Row],[Lкан_дуг, мм]]+Таблица1[[#This Row],[Lкан_леб,мм]]</f>
        <v>85045.326329871838</v>
      </c>
      <c r="CU598" s="16">
        <f>Таблица1[[#This Row],[Lкан_леб,мм]]</f>
        <v>58238.783253641726</v>
      </c>
      <c r="CV598" s="14">
        <f>2534431-(Таблица1[[#This Row],[Т23]]+Таблица1[[#This Row],[угол обхв3]])</f>
        <v>2449294.4569237698</v>
      </c>
      <c r="CW598" s="50">
        <f>SUM(X598:AC598,AD598:AI598)-Таблица1[[#This Row],[lподв_min, мм]]</f>
        <v>23788.90455286175</v>
      </c>
      <c r="CX598" s="17">
        <f>CW1037-Таблица1[[#This Row],[Суммарная длина каната]]</f>
        <v>-2426580.4676556285</v>
      </c>
    </row>
    <row r="599" spans="1:102" x14ac:dyDescent="0.25">
      <c r="A599" s="21">
        <v>598</v>
      </c>
      <c r="B599" s="10">
        <v>14.226530612244895</v>
      </c>
      <c r="C599" s="10">
        <v>90.88204081632658</v>
      </c>
      <c r="D599" s="11">
        <v>13837.401903612965</v>
      </c>
      <c r="E599" s="11">
        <v>5340.8351413286045</v>
      </c>
      <c r="F599" s="11">
        <v>12937.535698732216</v>
      </c>
      <c r="G599" s="11">
        <v>5374.4478370478573</v>
      </c>
      <c r="H599" s="11">
        <v>13429.401413612966</v>
      </c>
      <c r="I599" s="11">
        <v>2247.3972143353089</v>
      </c>
      <c r="J599" s="11">
        <v>3093.4379269932961</v>
      </c>
      <c r="K599" s="11">
        <v>25703.991670624651</v>
      </c>
      <c r="L599" s="11">
        <v>1102.5514056054603</v>
      </c>
      <c r="M599" s="11">
        <v>58238.783253641726</v>
      </c>
      <c r="N599" s="11">
        <v>10884.736827779301</v>
      </c>
      <c r="O599" s="11">
        <v>14224.427838590032</v>
      </c>
      <c r="P599" s="43">
        <v>12900.746002288557</v>
      </c>
      <c r="Q599" s="11">
        <v>12147.995468698171</v>
      </c>
      <c r="R599" s="11">
        <v>13584.715177063497</v>
      </c>
      <c r="S599" s="11">
        <v>6710.3103759442993</v>
      </c>
      <c r="T599" s="11">
        <v>13837.401903612965</v>
      </c>
      <c r="U599" s="11">
        <v>5340.8351413286045</v>
      </c>
      <c r="V599" s="11">
        <v>12939.193776880888</v>
      </c>
      <c r="W599" s="11">
        <v>5234.0261479223773</v>
      </c>
      <c r="X599" s="12">
        <v>0</v>
      </c>
      <c r="Y599" s="12">
        <v>426.1549206968034</v>
      </c>
      <c r="Z599" s="12">
        <v>263.36752028485728</v>
      </c>
      <c r="AA599" s="44">
        <v>232.04019061955887</v>
      </c>
      <c r="AB599" s="45">
        <v>180.98877400424095</v>
      </c>
      <c r="AC599" s="12">
        <v>0</v>
      </c>
      <c r="AD599" s="12">
        <v>13107.437478732234</v>
      </c>
      <c r="AE599" s="12">
        <v>2894.1085636928383</v>
      </c>
      <c r="AF599" s="12">
        <v>5480.5321821881498</v>
      </c>
      <c r="AG599" s="44">
        <v>1128.4755203370596</v>
      </c>
      <c r="AH599" s="45">
        <v>3093.4379256743732</v>
      </c>
      <c r="AI599" s="12">
        <v>0</v>
      </c>
      <c r="AJ599" s="12">
        <v>-13.999403268622348</v>
      </c>
      <c r="AK599" s="12">
        <v>45.84588686534611</v>
      </c>
      <c r="AL599" s="12">
        <v>82.830806897572629</v>
      </c>
      <c r="AM599" s="44">
        <v>115.41640395618008</v>
      </c>
      <c r="AN599" s="45">
        <v>89.999999814782825</v>
      </c>
      <c r="AO599" s="12">
        <v>0</v>
      </c>
      <c r="AP599" s="12">
        <v>-1932.0867753914397</v>
      </c>
      <c r="AQ599" s="12">
        <v>11177.464065984521</v>
      </c>
      <c r="AR599" s="12">
        <v>13305.55623678622</v>
      </c>
      <c r="AS599" s="44">
        <v>13953.225856829527</v>
      </c>
      <c r="AT599" s="45">
        <v>13429.401903612967</v>
      </c>
      <c r="AU599" s="12">
        <v>0</v>
      </c>
      <c r="AV599" s="12">
        <v>11449.46585973702</v>
      </c>
      <c r="AW599" s="12">
        <v>14508.63685324781</v>
      </c>
      <c r="AX599" s="12">
        <v>12198.913776269676</v>
      </c>
      <c r="AY599" s="44">
        <v>6535.1993286103925</v>
      </c>
      <c r="AZ599" s="45">
        <v>5340.8351400096835</v>
      </c>
      <c r="BA599" s="12">
        <v>0</v>
      </c>
      <c r="BB599" s="12">
        <v>10786.036817448241</v>
      </c>
      <c r="BC599" s="12">
        <v>13193.473240493777</v>
      </c>
      <c r="BD599" s="12">
        <v>13989.525411561161</v>
      </c>
      <c r="BE599" s="44">
        <v>13468.891223846935</v>
      </c>
      <c r="BF599" s="45">
        <v>13429.401913612966</v>
      </c>
      <c r="BG599" s="12">
        <v>0</v>
      </c>
      <c r="BH599" s="12">
        <v>14620.309522885542</v>
      </c>
      <c r="BI599" s="12">
        <v>12432.204483355948</v>
      </c>
      <c r="BJ599" s="12">
        <v>6761.228683515802</v>
      </c>
      <c r="BK599" s="44">
        <v>5515.9461886625113</v>
      </c>
      <c r="BL599" s="45">
        <v>2247.3972143353108</v>
      </c>
      <c r="BM599" s="12">
        <v>0</v>
      </c>
      <c r="BN599" s="12">
        <v>0</v>
      </c>
      <c r="BO599" s="12">
        <v>59.845290133968454</v>
      </c>
      <c r="BP599" s="12">
        <v>36.984920032226519</v>
      </c>
      <c r="BQ599" s="48">
        <v>32.585597058607448</v>
      </c>
      <c r="BR599" s="49">
        <v>25.416404141397248</v>
      </c>
      <c r="BS599" s="13">
        <v>0</v>
      </c>
      <c r="BT599" s="12">
        <v>91.216746358268423</v>
      </c>
      <c r="BV599" s="14">
        <f>Таблица1[[#This Row],[Lкан_леб,мм]]</f>
        <v>58238.783253641726</v>
      </c>
      <c r="BW599" s="50">
        <f>Таблица1[[#This Row],[угол обхв4]]+Таблица1[[#This Row],[Lдуг 3,мм]]</f>
        <v>13107.437478732234</v>
      </c>
      <c r="BX599" s="54">
        <f>Таблица1[[#This Row],[угол обхв5]]+Таблица1[[#This Row],[Y5, мм]]</f>
        <v>58664.938174338531</v>
      </c>
      <c r="BY599" s="14">
        <f>Таблица1[[#This Row],[угол обхв6]]+Таблица1[[#This Row],[Lдуг 4,мм]]</f>
        <v>16001.546042425072</v>
      </c>
      <c r="BZ599" s="14">
        <f>Таблица1[[#This Row],[Т1]]+Таблица1[[#This Row],[X6, мм]]</f>
        <v>58928.305694623392</v>
      </c>
      <c r="CA599" s="14">
        <f>Таблица1[[#This Row],[Т2]]+Таблица1[[#This Row],[Lдуг 5,мм]]</f>
        <v>21482.078224613222</v>
      </c>
      <c r="CB599" s="14">
        <f>Таблица1[[#This Row],[Т3]]+Таблица1[[#This Row],[Y6, мм]]</f>
        <v>59160.345885242954</v>
      </c>
      <c r="CC599" s="14">
        <f>Таблица1[[#This Row],[Т4]]+Таблица1[[#This Row],[Lдуг 6,мм]]</f>
        <v>22610.553744950281</v>
      </c>
      <c r="CD599" s="14">
        <f>Таблица1[[#This Row],[Т5]]+Таблица1[[#This Row],[Lдуг 1,мм]]</f>
        <v>59341.334659247193</v>
      </c>
      <c r="CE599" s="14">
        <f>Таблица1[[#This Row],[Т6]]+Таблица1[[#This Row],[Lпрям1, мм]]</f>
        <v>25703.991670624655</v>
      </c>
      <c r="CF599" s="15">
        <f>Таблица1[[#This Row],[Т7]]+Таблица1[[#This Row],[Lдуг 2,мм]]</f>
        <v>59341.334659247193</v>
      </c>
      <c r="CG599" s="14">
        <f>Таблица1[[#This Row],[Т8]]+Таблица1[[#This Row],[Lпрям2, мм]]</f>
        <v>25703.991670624655</v>
      </c>
      <c r="CH599" s="14">
        <f>Таблица1[[#This Row],[Т9]]-Таблица1[[#This Row],[Т9]]</f>
        <v>0</v>
      </c>
      <c r="CI599" s="50">
        <f>Таблица1[[#This Row],[Т9]]-Таблица1[[#This Row],[Т8]]</f>
        <v>33637.342988622535</v>
      </c>
      <c r="CJ599" s="54">
        <f>Таблица1[[#This Row],[Т9]]-Таблица1[[#This Row],[Т7]]</f>
        <v>0</v>
      </c>
      <c r="CK599" s="14">
        <f>Таблица1[[#This Row],[Т9]]-Таблица1[[#This Row],[Т6]]</f>
        <v>36730.780914296913</v>
      </c>
      <c r="CL599" s="14">
        <f>Таблица1[[#This Row],[Т9]]-Таблица1[[#This Row],[Т5]]</f>
        <v>180.98877400423953</v>
      </c>
      <c r="CM599" s="14">
        <f>Таблица1[[#This Row],[Т9]]-Таблица1[[#This Row],[Т4]]</f>
        <v>37859.256434633971</v>
      </c>
      <c r="CN599" s="14">
        <f>Таблица1[[#This Row],[Т9]]-Таблица1[[#This Row],[Т3]]</f>
        <v>413.02896462380158</v>
      </c>
      <c r="CO599" s="14">
        <f>Таблица1[[#This Row],[Т9]]-Таблица1[[#This Row],[Т2]]</f>
        <v>43339.788616822123</v>
      </c>
      <c r="CP599" s="14">
        <f>Таблица1[[#This Row],[Т9]]-Таблица1[[#This Row],[Т1]]</f>
        <v>676.39648490866239</v>
      </c>
      <c r="CQ599" s="14">
        <f>Таблица1[[#This Row],[Т9]]-Таблица1[[#This Row],[угол обхв6]]</f>
        <v>46233.897180514963</v>
      </c>
      <c r="CR599" s="14">
        <f>Таблица1[[#This Row],[Т9]]-Таблица1[[#This Row],[угол обхв5]]</f>
        <v>1102.5514056054672</v>
      </c>
      <c r="CS599" s="14">
        <f>Таблица1[[#This Row],[Т9]]-Таблица1[[#This Row],[угол обхв4]]</f>
        <v>59341.334659247193</v>
      </c>
      <c r="CT599" s="14">
        <f>Таблица1[[#This Row],[Lкан_прям, мм]]+Таблица1[[#This Row],[Lкан_дуг, мм]]+Таблица1[[#This Row],[Lкан_леб,мм]]</f>
        <v>85045.326329871838</v>
      </c>
      <c r="CU599" s="16">
        <f>Таблица1[[#This Row],[Lкан_леб,мм]]</f>
        <v>58238.783253641726</v>
      </c>
      <c r="CV599" s="14">
        <f>2534431-(Таблица1[[#This Row],[Т23]]+Таблица1[[#This Row],[угол обхв3]])</f>
        <v>2449294.4569237698</v>
      </c>
      <c r="CW599" s="50">
        <f>SUM(X599:AC599,AD599:AI599)-Таблица1[[#This Row],[lподв_min, мм]]</f>
        <v>23713.105149236821</v>
      </c>
      <c r="CX599" s="17">
        <f>CW1038-Таблица1[[#This Row],[Суммарная длина каната]]</f>
        <v>-2426633.9605383729</v>
      </c>
    </row>
    <row r="600" spans="1:102" x14ac:dyDescent="0.25">
      <c r="A600" s="21">
        <v>599</v>
      </c>
      <c r="B600" s="10">
        <v>14.226530612244895</v>
      </c>
      <c r="C600" s="10">
        <v>93.566122448979641</v>
      </c>
      <c r="D600" s="11">
        <v>14196.664119691977</v>
      </c>
      <c r="E600" s="11">
        <v>5488.9200669284473</v>
      </c>
      <c r="F600" s="11">
        <v>13296.21108996512</v>
      </c>
      <c r="G600" s="11">
        <v>5480.3561159872397</v>
      </c>
      <c r="H600" s="11">
        <v>13788.663629691979</v>
      </c>
      <c r="I600" s="11">
        <v>2318.4128771541777</v>
      </c>
      <c r="J600" s="11">
        <v>3170.5071897742691</v>
      </c>
      <c r="K600" s="11">
        <v>25742.218057152506</v>
      </c>
      <c r="L600" s="11">
        <v>1064.3250190776048</v>
      </c>
      <c r="M600" s="11">
        <v>58238.783253641726</v>
      </c>
      <c r="N600" s="11">
        <v>10884.736827779301</v>
      </c>
      <c r="O600" s="11">
        <v>14224.427838590032</v>
      </c>
      <c r="P600" s="43">
        <v>12942.263770807354</v>
      </c>
      <c r="Q600" s="11">
        <v>12244.749828306256</v>
      </c>
      <c r="R600" s="11">
        <v>13880.123550638573</v>
      </c>
      <c r="S600" s="11">
        <v>6845.0598341144641</v>
      </c>
      <c r="T600" s="11">
        <v>14196.664119691977</v>
      </c>
      <c r="U600" s="11">
        <v>5488.9200669284473</v>
      </c>
      <c r="V600" s="11">
        <v>13304.443146441767</v>
      </c>
      <c r="W600" s="11">
        <v>5340.1661261656927</v>
      </c>
      <c r="X600" s="12">
        <v>0</v>
      </c>
      <c r="Y600" s="12">
        <v>412.26496870110736</v>
      </c>
      <c r="Z600" s="12">
        <v>258.14427903265619</v>
      </c>
      <c r="AA600" s="44">
        <v>232.04019061955844</v>
      </c>
      <c r="AB600" s="45">
        <v>161.8755807242828</v>
      </c>
      <c r="AC600" s="12">
        <v>0</v>
      </c>
      <c r="AD600" s="12">
        <v>13107.437478732234</v>
      </c>
      <c r="AE600" s="12">
        <v>2855.2656874076538</v>
      </c>
      <c r="AF600" s="12">
        <v>5480.5321821881489</v>
      </c>
      <c r="AG600" s="44">
        <v>1128.475520337061</v>
      </c>
      <c r="AH600" s="45">
        <v>3170.5071884874073</v>
      </c>
      <c r="AI600" s="12">
        <v>0</v>
      </c>
      <c r="AJ600" s="12">
        <v>-13.999403268622348</v>
      </c>
      <c r="AK600" s="12">
        <v>43.895309348207135</v>
      </c>
      <c r="AL600" s="12">
        <v>80.146725264919553</v>
      </c>
      <c r="AM600" s="44">
        <v>112.73232232352694</v>
      </c>
      <c r="AN600" s="45">
        <v>89.999999819285122</v>
      </c>
      <c r="AO600" s="12">
        <v>0</v>
      </c>
      <c r="AP600" s="12">
        <v>-1932.0867753914397</v>
      </c>
      <c r="AQ600" s="12">
        <v>11167.620705016348</v>
      </c>
      <c r="AR600" s="12">
        <v>13344.245447840523</v>
      </c>
      <c r="AS600" s="44">
        <v>14256.430209016678</v>
      </c>
      <c r="AT600" s="45">
        <v>13788.664119691977</v>
      </c>
      <c r="AU600" s="12">
        <v>0</v>
      </c>
      <c r="AV600" s="12">
        <v>11449.46585973702</v>
      </c>
      <c r="AW600" s="12">
        <v>14518.435852085133</v>
      </c>
      <c r="AX600" s="12">
        <v>12314.569104509896</v>
      </c>
      <c r="AY600" s="44">
        <v>6687.3978575306892</v>
      </c>
      <c r="AZ600" s="45">
        <v>5488.9200656415869</v>
      </c>
      <c r="BA600" s="12">
        <v>0</v>
      </c>
      <c r="BB600" s="12">
        <v>10786.036817448241</v>
      </c>
      <c r="BC600" s="12">
        <v>13225.147648044402</v>
      </c>
      <c r="BD600" s="12">
        <v>14282.105227671742</v>
      </c>
      <c r="BE600" s="44">
        <v>13820.35746131387</v>
      </c>
      <c r="BF600" s="45">
        <v>13788.664129691979</v>
      </c>
      <c r="BG600" s="12">
        <v>0</v>
      </c>
      <c r="BH600" s="12">
        <v>14620.309522885542</v>
      </c>
      <c r="BI600" s="12">
        <v>12538.757841801356</v>
      </c>
      <c r="BJ600" s="12">
        <v>6914.8791103181056</v>
      </c>
      <c r="BK600" s="44">
        <v>5646.5820435122223</v>
      </c>
      <c r="BL600" s="45">
        <v>2318.4128771541796</v>
      </c>
      <c r="BM600" s="12">
        <v>0</v>
      </c>
      <c r="BN600" s="12">
        <v>0</v>
      </c>
      <c r="BO600" s="12">
        <v>57.894712616829487</v>
      </c>
      <c r="BP600" s="12">
        <v>36.251415916712425</v>
      </c>
      <c r="BQ600" s="48">
        <v>32.585597058607384</v>
      </c>
      <c r="BR600" s="49">
        <v>22.732322504241825</v>
      </c>
      <c r="BS600" s="13">
        <v>0</v>
      </c>
      <c r="BT600" s="12">
        <v>91.216746358268423</v>
      </c>
      <c r="BV600" s="14">
        <f>Таблица1[[#This Row],[Lкан_леб,мм]]</f>
        <v>58238.783253641726</v>
      </c>
      <c r="BW600" s="50">
        <f>Таблица1[[#This Row],[угол обхв4]]+Таблица1[[#This Row],[Lдуг 3,мм]]</f>
        <v>13107.437478732234</v>
      </c>
      <c r="BX600" s="54">
        <f>Таблица1[[#This Row],[угол обхв5]]+Таблица1[[#This Row],[Y5, мм]]</f>
        <v>58651.048222342833</v>
      </c>
      <c r="BY600" s="14">
        <f>Таблица1[[#This Row],[угол обхв6]]+Таблица1[[#This Row],[Lдуг 4,мм]]</f>
        <v>15962.703166139887</v>
      </c>
      <c r="BZ600" s="14">
        <f>Таблица1[[#This Row],[Т1]]+Таблица1[[#This Row],[X6, мм]]</f>
        <v>58909.192501375488</v>
      </c>
      <c r="CA600" s="14">
        <f>Таблица1[[#This Row],[Т2]]+Таблица1[[#This Row],[Lдуг 5,мм]]</f>
        <v>21443.235348328035</v>
      </c>
      <c r="CB600" s="14">
        <f>Таблица1[[#This Row],[Т3]]+Таблица1[[#This Row],[Y6, мм]]</f>
        <v>59141.23269199505</v>
      </c>
      <c r="CC600" s="14">
        <f>Таблица1[[#This Row],[Т4]]+Таблица1[[#This Row],[Lдуг 6,мм]]</f>
        <v>22571.710868665097</v>
      </c>
      <c r="CD600" s="14">
        <f>Таблица1[[#This Row],[Т5]]+Таблица1[[#This Row],[Lдуг 1,мм]]</f>
        <v>59303.108272719335</v>
      </c>
      <c r="CE600" s="14">
        <f>Таблица1[[#This Row],[Т6]]+Таблица1[[#This Row],[Lпрям1, мм]]</f>
        <v>25742.218057152506</v>
      </c>
      <c r="CF600" s="15">
        <f>Таблица1[[#This Row],[Т7]]+Таблица1[[#This Row],[Lдуг 2,мм]]</f>
        <v>59303.108272719335</v>
      </c>
      <c r="CG600" s="14">
        <f>Таблица1[[#This Row],[Т8]]+Таблица1[[#This Row],[Lпрям2, мм]]</f>
        <v>25742.218057152506</v>
      </c>
      <c r="CH600" s="14">
        <f>Таблица1[[#This Row],[Т9]]-Таблица1[[#This Row],[Т9]]</f>
        <v>0</v>
      </c>
      <c r="CI600" s="50">
        <f>Таблица1[[#This Row],[Т9]]-Таблица1[[#This Row],[Т8]]</f>
        <v>33560.890215566833</v>
      </c>
      <c r="CJ600" s="54">
        <f>Таблица1[[#This Row],[Т9]]-Таблица1[[#This Row],[Т7]]</f>
        <v>0</v>
      </c>
      <c r="CK600" s="14">
        <f>Таблица1[[#This Row],[Т9]]-Таблица1[[#This Row],[Т6]]</f>
        <v>36731.397404054238</v>
      </c>
      <c r="CL600" s="14">
        <f>Таблица1[[#This Row],[Т9]]-Таблица1[[#This Row],[Т5]]</f>
        <v>161.8755807242851</v>
      </c>
      <c r="CM600" s="14">
        <f>Таблица1[[#This Row],[Т9]]-Таблица1[[#This Row],[Т4]]</f>
        <v>37859.872924391297</v>
      </c>
      <c r="CN600" s="14">
        <f>Таблица1[[#This Row],[Т9]]-Таблица1[[#This Row],[Т3]]</f>
        <v>393.91577134384715</v>
      </c>
      <c r="CO600" s="14">
        <f>Таблица1[[#This Row],[Т9]]-Таблица1[[#This Row],[Т2]]</f>
        <v>43340.405106579448</v>
      </c>
      <c r="CP600" s="14">
        <f>Таблица1[[#This Row],[Т9]]-Таблица1[[#This Row],[Т1]]</f>
        <v>652.06005037650175</v>
      </c>
      <c r="CQ600" s="14">
        <f>Таблица1[[#This Row],[Т9]]-Таблица1[[#This Row],[угол обхв6]]</f>
        <v>46195.670793987098</v>
      </c>
      <c r="CR600" s="14">
        <f>Таблица1[[#This Row],[Т9]]-Таблица1[[#This Row],[угол обхв5]]</f>
        <v>1064.3250190776089</v>
      </c>
      <c r="CS600" s="14">
        <f>Таблица1[[#This Row],[Т9]]-Таблица1[[#This Row],[угол обхв4]]</f>
        <v>59303.108272719335</v>
      </c>
      <c r="CT600" s="14">
        <f>Таблица1[[#This Row],[Lкан_прям, мм]]+Таблица1[[#This Row],[Lкан_дуг, мм]]+Таблица1[[#This Row],[Lкан_леб,мм]]</f>
        <v>85045.326329871838</v>
      </c>
      <c r="CU600" s="16">
        <f>Таблица1[[#This Row],[Lкан_леб,мм]]</f>
        <v>58238.783253641726</v>
      </c>
      <c r="CV600" s="14">
        <f>2534431-(Таблица1[[#This Row],[Т23]]+Таблица1[[#This Row],[угол обхв3]])</f>
        <v>2449294.4569237698</v>
      </c>
      <c r="CW600" s="50">
        <f>SUM(X600:AC600,AD600:AI600)-Таблица1[[#This Row],[lподв_min, мм]]</f>
        <v>23636.035886455844</v>
      </c>
      <c r="CX600" s="17">
        <f>CW1039-Таблица1[[#This Row],[Суммарная длина каната]]</f>
        <v>-2426687.3306862111</v>
      </c>
    </row>
    <row r="601" spans="1:102" x14ac:dyDescent="0.25">
      <c r="A601" s="21">
        <v>600</v>
      </c>
      <c r="B601" s="10">
        <v>14.226530612244895</v>
      </c>
      <c r="C601" s="10">
        <v>96.250204081632717</v>
      </c>
      <c r="D601" s="11">
        <v>14548.597539253595</v>
      </c>
      <c r="E601" s="11">
        <v>5653.6663970471463</v>
      </c>
      <c r="F601" s="11">
        <v>13649.533415680817</v>
      </c>
      <c r="G601" s="11">
        <v>5602.9445900573155</v>
      </c>
      <c r="H601" s="11">
        <v>14140.597049253596</v>
      </c>
      <c r="I601" s="11">
        <v>2404.854550938986</v>
      </c>
      <c r="J601" s="11">
        <v>3248.8118461081604</v>
      </c>
      <c r="K601" s="11">
        <v>25780.444443679316</v>
      </c>
      <c r="L601" s="11">
        <v>1026.0986325507938</v>
      </c>
      <c r="M601" s="11">
        <v>58238.783253641726</v>
      </c>
      <c r="N601" s="11">
        <v>10884.736827779301</v>
      </c>
      <c r="O601" s="11">
        <v>14224.427838590032</v>
      </c>
      <c r="P601" s="43">
        <v>12979.205088099536</v>
      </c>
      <c r="Q601" s="11">
        <v>12343.342273669321</v>
      </c>
      <c r="R601" s="11">
        <v>14168.897665883644</v>
      </c>
      <c r="S601" s="11">
        <v>6993.4951197437613</v>
      </c>
      <c r="T601" s="11">
        <v>14548.597539253595</v>
      </c>
      <c r="U601" s="11">
        <v>5653.6663970471463</v>
      </c>
      <c r="V601" s="11">
        <v>13664.321388100574</v>
      </c>
      <c r="W601" s="11">
        <v>5463.2938977149124</v>
      </c>
      <c r="X601" s="12">
        <v>0</v>
      </c>
      <c r="Y601" s="12">
        <v>398.25353037866245</v>
      </c>
      <c r="Z601" s="12">
        <v>253.04252410720377</v>
      </c>
      <c r="AA601" s="44">
        <v>232.04019061955862</v>
      </c>
      <c r="AB601" s="45">
        <v>142.76238744536911</v>
      </c>
      <c r="AC601" s="12">
        <v>0</v>
      </c>
      <c r="AD601" s="12">
        <v>13107.437478732234</v>
      </c>
      <c r="AE601" s="12">
        <v>2815.1874175695561</v>
      </c>
      <c r="AF601" s="12">
        <v>5480.5321821881507</v>
      </c>
      <c r="AG601" s="44">
        <v>1128.4755203370612</v>
      </c>
      <c r="AH601" s="45">
        <v>3248.8118448523146</v>
      </c>
      <c r="AI601" s="12">
        <v>0</v>
      </c>
      <c r="AJ601" s="12">
        <v>-13.999403268622348</v>
      </c>
      <c r="AK601" s="12">
        <v>41.927671405109209</v>
      </c>
      <c r="AL601" s="12">
        <v>77.462643632266477</v>
      </c>
      <c r="AM601" s="44">
        <v>110.04824069087388</v>
      </c>
      <c r="AN601" s="45">
        <v>89.999999823640792</v>
      </c>
      <c r="AO601" s="12">
        <v>0</v>
      </c>
      <c r="AP601" s="12">
        <v>-1932.0867753914397</v>
      </c>
      <c r="AQ601" s="12">
        <v>11157.359142619796</v>
      </c>
      <c r="AR601" s="12">
        <v>13377.476198685397</v>
      </c>
      <c r="AS601" s="44">
        <v>14552.174628789795</v>
      </c>
      <c r="AT601" s="45">
        <v>14140.597539253597</v>
      </c>
      <c r="AU601" s="12">
        <v>0</v>
      </c>
      <c r="AV601" s="12">
        <v>11449.46585973702</v>
      </c>
      <c r="AW601" s="12">
        <v>14527.975319968169</v>
      </c>
      <c r="AX601" s="12">
        <v>12431.909324386304</v>
      </c>
      <c r="AY601" s="44">
        <v>6853.6281482835975</v>
      </c>
      <c r="AZ601" s="45">
        <v>5653.6663957913024</v>
      </c>
      <c r="BA601" s="12">
        <v>0</v>
      </c>
      <c r="BB601" s="12">
        <v>10786.036817448241</v>
      </c>
      <c r="BC601" s="12">
        <v>13251.827402940031</v>
      </c>
      <c r="BD601" s="12">
        <v>14567.168776469505</v>
      </c>
      <c r="BE601" s="44">
        <v>14165.320576347445</v>
      </c>
      <c r="BF601" s="45">
        <v>14140.597549253596</v>
      </c>
      <c r="BG601" s="12">
        <v>0</v>
      </c>
      <c r="BH601" s="12">
        <v>14620.309522885542</v>
      </c>
      <c r="BI601" s="12">
        <v>12646.889755047458</v>
      </c>
      <c r="BJ601" s="12">
        <v>7082.0621704607447</v>
      </c>
      <c r="BK601" s="44">
        <v>5793.533368507311</v>
      </c>
      <c r="BL601" s="45">
        <v>2404.8545509389874</v>
      </c>
      <c r="BM601" s="12">
        <v>0</v>
      </c>
      <c r="BN601" s="12">
        <v>0</v>
      </c>
      <c r="BO601" s="12">
        <v>55.927074673731553</v>
      </c>
      <c r="BP601" s="12">
        <v>35.534972227157269</v>
      </c>
      <c r="BQ601" s="48">
        <v>32.585597058607412</v>
      </c>
      <c r="BR601" s="49">
        <v>20.048240867233091</v>
      </c>
      <c r="BS601" s="13">
        <v>0</v>
      </c>
      <c r="BT601" s="12">
        <v>91.216746358268423</v>
      </c>
      <c r="BV601" s="14">
        <f>Таблица1[[#This Row],[Lкан_леб,мм]]</f>
        <v>58238.783253641726</v>
      </c>
      <c r="BW601" s="50">
        <f>Таблица1[[#This Row],[угол обхв4]]+Таблица1[[#This Row],[Lдуг 3,мм]]</f>
        <v>13107.437478732234</v>
      </c>
      <c r="BX601" s="54">
        <f>Таблица1[[#This Row],[угол обхв5]]+Таблица1[[#This Row],[Y5, мм]]</f>
        <v>58637.036784020391</v>
      </c>
      <c r="BY601" s="14">
        <f>Таблица1[[#This Row],[угол обхв6]]+Таблица1[[#This Row],[Lдуг 4,мм]]</f>
        <v>15922.62489630179</v>
      </c>
      <c r="BZ601" s="14">
        <f>Таблица1[[#This Row],[Т1]]+Таблица1[[#This Row],[X6, мм]]</f>
        <v>58890.079308127592</v>
      </c>
      <c r="CA601" s="14">
        <f>Таблица1[[#This Row],[Т2]]+Таблица1[[#This Row],[Lдуг 5,мм]]</f>
        <v>21403.157078489941</v>
      </c>
      <c r="CB601" s="14">
        <f>Таблица1[[#This Row],[Т3]]+Таблица1[[#This Row],[Y6, мм]]</f>
        <v>59122.119498747154</v>
      </c>
      <c r="CC601" s="14">
        <f>Таблица1[[#This Row],[Т4]]+Таблица1[[#This Row],[Lдуг 6,мм]]</f>
        <v>22531.632598827004</v>
      </c>
      <c r="CD601" s="14">
        <f>Таблица1[[#This Row],[Т5]]+Таблица1[[#This Row],[Lдуг 1,мм]]</f>
        <v>59264.881886192525</v>
      </c>
      <c r="CE601" s="14">
        <f>Таблица1[[#This Row],[Т6]]+Таблица1[[#This Row],[Lпрям1, мм]]</f>
        <v>25780.44444367932</v>
      </c>
      <c r="CF601" s="15">
        <f>Таблица1[[#This Row],[Т7]]+Таблица1[[#This Row],[Lдуг 2,мм]]</f>
        <v>59264.881886192525</v>
      </c>
      <c r="CG601" s="14">
        <f>Таблица1[[#This Row],[Т8]]+Таблица1[[#This Row],[Lпрям2, мм]]</f>
        <v>25780.44444367932</v>
      </c>
      <c r="CH601" s="14">
        <f>Таблица1[[#This Row],[Т9]]-Таблица1[[#This Row],[Т9]]</f>
        <v>0</v>
      </c>
      <c r="CI601" s="50">
        <f>Таблица1[[#This Row],[Т9]]-Таблица1[[#This Row],[Т8]]</f>
        <v>33484.437442513205</v>
      </c>
      <c r="CJ601" s="54">
        <f>Таблица1[[#This Row],[Т9]]-Таблица1[[#This Row],[Т7]]</f>
        <v>0</v>
      </c>
      <c r="CK601" s="14">
        <f>Таблица1[[#This Row],[Т9]]-Таблица1[[#This Row],[Т6]]</f>
        <v>36733.249287365521</v>
      </c>
      <c r="CL601" s="14">
        <f>Таблица1[[#This Row],[Т9]]-Таблица1[[#This Row],[Т5]]</f>
        <v>142.76238744537113</v>
      </c>
      <c r="CM601" s="14">
        <f>Таблица1[[#This Row],[Т9]]-Таблица1[[#This Row],[Т4]]</f>
        <v>37861.724807702587</v>
      </c>
      <c r="CN601" s="14">
        <f>Таблица1[[#This Row],[Т9]]-Таблица1[[#This Row],[Т3]]</f>
        <v>374.80257806493319</v>
      </c>
      <c r="CO601" s="14">
        <f>Таблица1[[#This Row],[Т9]]-Таблица1[[#This Row],[Т2]]</f>
        <v>43342.256989890739</v>
      </c>
      <c r="CP601" s="14">
        <f>Таблица1[[#This Row],[Т9]]-Таблица1[[#This Row],[Т1]]</f>
        <v>627.84510217213392</v>
      </c>
      <c r="CQ601" s="14">
        <f>Таблица1[[#This Row],[Т9]]-Таблица1[[#This Row],[угол обхв6]]</f>
        <v>46157.444407460294</v>
      </c>
      <c r="CR601" s="14">
        <f>Таблица1[[#This Row],[Т9]]-Таблица1[[#This Row],[угол обхв5]]</f>
        <v>1026.0986325507984</v>
      </c>
      <c r="CS601" s="14">
        <f>Таблица1[[#This Row],[Т9]]-Таблица1[[#This Row],[угол обхв4]]</f>
        <v>59264.881886192525</v>
      </c>
      <c r="CT601" s="14">
        <f>Таблица1[[#This Row],[Lкан_прям, мм]]+Таблица1[[#This Row],[Lкан_дуг, мм]]+Таблица1[[#This Row],[Lкан_леб,мм]]</f>
        <v>85045.326329871838</v>
      </c>
      <c r="CU601" s="16">
        <f>Таблица1[[#This Row],[Lкан_леб,мм]]</f>
        <v>58238.783253641726</v>
      </c>
      <c r="CV601" s="14">
        <f>2534431-(Таблица1[[#This Row],[Т23]]+Таблица1[[#This Row],[угол обхв3]])</f>
        <v>2449294.4569237698</v>
      </c>
      <c r="CW601" s="50">
        <f>SUM(X601:AC601,AD601:AI601)-Таблица1[[#This Row],[lподв_min, мм]]</f>
        <v>23557.73123012195</v>
      </c>
      <c r="CX601" s="17">
        <f>CW1040-Таблица1[[#This Row],[Суммарная длина каната]]</f>
        <v>-2426740.4446662334</v>
      </c>
    </row>
    <row r="602" spans="1:102" x14ac:dyDescent="0.25">
      <c r="A602" s="21">
        <v>601</v>
      </c>
      <c r="B602" s="10">
        <v>14.226530612244895</v>
      </c>
      <c r="C602" s="10">
        <v>98.934285714285778</v>
      </c>
      <c r="D602" s="11">
        <v>14892.429966809466</v>
      </c>
      <c r="E602" s="11">
        <v>5834.7126531612967</v>
      </c>
      <c r="F602" s="11">
        <v>13996.727432919455</v>
      </c>
      <c r="G602" s="11">
        <v>5741.9442814874637</v>
      </c>
      <c r="H602" s="11">
        <v>14484.429476809466</v>
      </c>
      <c r="I602" s="11">
        <v>2506.3970910784928</v>
      </c>
      <c r="J602" s="11">
        <v>3328.3155620828043</v>
      </c>
      <c r="K602" s="11">
        <v>25818.670830205108</v>
      </c>
      <c r="L602" s="11">
        <v>987.87224602500135</v>
      </c>
      <c r="M602" s="11">
        <v>58238.783253641726</v>
      </c>
      <c r="N602" s="11">
        <v>10884.736827779301</v>
      </c>
      <c r="O602" s="11">
        <v>14224.427838590032</v>
      </c>
      <c r="P602" s="43">
        <v>13011.488899292335</v>
      </c>
      <c r="Q602" s="11">
        <v>12443.556477956034</v>
      </c>
      <c r="R602" s="11">
        <v>14450.403908437156</v>
      </c>
      <c r="S602" s="11">
        <v>7155.2905432230073</v>
      </c>
      <c r="T602" s="11">
        <v>14892.429966809466</v>
      </c>
      <c r="U602" s="11">
        <v>5834.7126531612967</v>
      </c>
      <c r="V602" s="11">
        <v>14018.038874220038</v>
      </c>
      <c r="W602" s="11">
        <v>5603.1393014986616</v>
      </c>
      <c r="X602" s="12">
        <v>0</v>
      </c>
      <c r="Y602" s="12">
        <v>384.11143123882493</v>
      </c>
      <c r="Z602" s="12">
        <v>248.0714299991441</v>
      </c>
      <c r="AA602" s="44">
        <v>232.0401906195587</v>
      </c>
      <c r="AB602" s="45">
        <v>123.64919416747358</v>
      </c>
      <c r="AC602" s="12">
        <v>0</v>
      </c>
      <c r="AD602" s="12">
        <v>13107.437478732234</v>
      </c>
      <c r="AE602" s="12">
        <v>2773.9100880907035</v>
      </c>
      <c r="AF602" s="12">
        <v>5480.5321821881489</v>
      </c>
      <c r="AG602" s="44">
        <v>1128.4755203370607</v>
      </c>
      <c r="AH602" s="45">
        <v>3328.3155608569577</v>
      </c>
      <c r="AI602" s="12">
        <v>0</v>
      </c>
      <c r="AJ602" s="12">
        <v>-13.999403268622348</v>
      </c>
      <c r="AK602" s="12">
        <v>39.941684654696758</v>
      </c>
      <c r="AL602" s="12">
        <v>74.778561999613416</v>
      </c>
      <c r="AM602" s="44">
        <v>107.36415905822084</v>
      </c>
      <c r="AN602" s="45">
        <v>89.9999998278535</v>
      </c>
      <c r="AO602" s="12">
        <v>0</v>
      </c>
      <c r="AP602" s="12">
        <v>-1932.0867753914397</v>
      </c>
      <c r="AQ602" s="12">
        <v>11146.675928926878</v>
      </c>
      <c r="AR602" s="12">
        <v>13405.175575995623</v>
      </c>
      <c r="AS602" s="44">
        <v>14839.810207878269</v>
      </c>
      <c r="AT602" s="45">
        <v>14484.429966809466</v>
      </c>
      <c r="AU602" s="12">
        <v>0</v>
      </c>
      <c r="AV602" s="12">
        <v>11449.46585973702</v>
      </c>
      <c r="AW602" s="12">
        <v>14537.240733608765</v>
      </c>
      <c r="AX602" s="12">
        <v>12550.676973596785</v>
      </c>
      <c r="AY602" s="44">
        <v>7033.5254663102151</v>
      </c>
      <c r="AZ602" s="45">
        <v>5834.7126519354515</v>
      </c>
      <c r="BA602" s="12">
        <v>0</v>
      </c>
      <c r="BB602" s="12">
        <v>10786.036817448241</v>
      </c>
      <c r="BC602" s="12">
        <v>13273.42800043991</v>
      </c>
      <c r="BD602" s="12">
        <v>14844.090585140444</v>
      </c>
      <c r="BE602" s="44">
        <v>14503.023667368352</v>
      </c>
      <c r="BF602" s="45">
        <v>14484.429976809468</v>
      </c>
      <c r="BG602" s="12">
        <v>0</v>
      </c>
      <c r="BH602" s="12">
        <v>14620.309522885542</v>
      </c>
      <c r="BI602" s="12">
        <v>12756.369372974765</v>
      </c>
      <c r="BJ602" s="12">
        <v>7262.4110388637591</v>
      </c>
      <c r="BK602" s="44">
        <v>5956.4777300740898</v>
      </c>
      <c r="BL602" s="45">
        <v>2506.3970910784942</v>
      </c>
      <c r="BM602" s="12">
        <v>0</v>
      </c>
      <c r="BN602" s="12">
        <v>0</v>
      </c>
      <c r="BO602" s="12">
        <v>53.94108792331911</v>
      </c>
      <c r="BP602" s="12">
        <v>34.836877344916658</v>
      </c>
      <c r="BQ602" s="48">
        <v>32.585597058607419</v>
      </c>
      <c r="BR602" s="49">
        <v>17.364159230367331</v>
      </c>
      <c r="BS602" s="13">
        <v>0</v>
      </c>
      <c r="BT602" s="12">
        <v>91.216746358268423</v>
      </c>
      <c r="BV602" s="14">
        <f>Таблица1[[#This Row],[Lкан_леб,мм]]</f>
        <v>58238.783253641726</v>
      </c>
      <c r="BW602" s="50">
        <f>Таблица1[[#This Row],[угол обхв4]]+Таблица1[[#This Row],[Lдуг 3,мм]]</f>
        <v>13107.437478732234</v>
      </c>
      <c r="BX602" s="54">
        <f>Таблица1[[#This Row],[угол обхв5]]+Таблица1[[#This Row],[Y5, мм]]</f>
        <v>58622.89468488055</v>
      </c>
      <c r="BY602" s="14">
        <f>Таблица1[[#This Row],[угол обхв6]]+Таблица1[[#This Row],[Lдуг 4,мм]]</f>
        <v>15881.347566822937</v>
      </c>
      <c r="BZ602" s="14">
        <f>Таблица1[[#This Row],[Т1]]+Таблица1[[#This Row],[X6, мм]]</f>
        <v>58870.966114879695</v>
      </c>
      <c r="CA602" s="14">
        <f>Таблица1[[#This Row],[Т2]]+Таблица1[[#This Row],[Lдуг 5,мм]]</f>
        <v>21361.879749011085</v>
      </c>
      <c r="CB602" s="14">
        <f>Таблица1[[#This Row],[Т3]]+Таблица1[[#This Row],[Y6, мм]]</f>
        <v>59103.006305499257</v>
      </c>
      <c r="CC602" s="14">
        <f>Таблица1[[#This Row],[Т4]]+Таблица1[[#This Row],[Lдуг 6,мм]]</f>
        <v>22490.355269348147</v>
      </c>
      <c r="CD602" s="14">
        <f>Таблица1[[#This Row],[Т5]]+Таблица1[[#This Row],[Lдуг 1,мм]]</f>
        <v>59226.655499666733</v>
      </c>
      <c r="CE602" s="14">
        <f>Таблица1[[#This Row],[Т6]]+Таблица1[[#This Row],[Lпрям1, мм]]</f>
        <v>25818.670830205105</v>
      </c>
      <c r="CF602" s="15">
        <f>Таблица1[[#This Row],[Т7]]+Таблица1[[#This Row],[Lдуг 2,мм]]</f>
        <v>59226.655499666733</v>
      </c>
      <c r="CG602" s="14">
        <f>Таблица1[[#This Row],[Т8]]+Таблица1[[#This Row],[Lпрям2, мм]]</f>
        <v>25818.670830205105</v>
      </c>
      <c r="CH602" s="14">
        <f>Таблица1[[#This Row],[Т9]]-Таблица1[[#This Row],[Т9]]</f>
        <v>0</v>
      </c>
      <c r="CI602" s="50">
        <f>Таблица1[[#This Row],[Т9]]-Таблица1[[#This Row],[Т8]]</f>
        <v>33407.984669461628</v>
      </c>
      <c r="CJ602" s="54">
        <f>Таблица1[[#This Row],[Т9]]-Таблица1[[#This Row],[Т7]]</f>
        <v>0</v>
      </c>
      <c r="CK602" s="14">
        <f>Таблица1[[#This Row],[Т9]]-Таблица1[[#This Row],[Т6]]</f>
        <v>36736.300230318586</v>
      </c>
      <c r="CL602" s="14">
        <f>Таблица1[[#This Row],[Т9]]-Таблица1[[#This Row],[Т5]]</f>
        <v>123.6491941674758</v>
      </c>
      <c r="CM602" s="14">
        <f>Таблица1[[#This Row],[Т9]]-Таблица1[[#This Row],[Т4]]</f>
        <v>37864.775750655652</v>
      </c>
      <c r="CN602" s="14">
        <f>Таблица1[[#This Row],[Т9]]-Таблица1[[#This Row],[Т3]]</f>
        <v>355.68938478703785</v>
      </c>
      <c r="CO602" s="14">
        <f>Таблица1[[#This Row],[Т9]]-Таблица1[[#This Row],[Т2]]</f>
        <v>43345.307932843796</v>
      </c>
      <c r="CP602" s="14">
        <f>Таблица1[[#This Row],[Т9]]-Таблица1[[#This Row],[Т1]]</f>
        <v>603.76081478618289</v>
      </c>
      <c r="CQ602" s="14">
        <f>Таблица1[[#This Row],[Т9]]-Таблица1[[#This Row],[угол обхв6]]</f>
        <v>46119.218020934495</v>
      </c>
      <c r="CR602" s="14">
        <f>Таблица1[[#This Row],[Т9]]-Таблица1[[#This Row],[угол обхв5]]</f>
        <v>987.87224602500646</v>
      </c>
      <c r="CS602" s="14">
        <f>Таблица1[[#This Row],[Т9]]-Таблица1[[#This Row],[угол обхв4]]</f>
        <v>59226.655499666733</v>
      </c>
      <c r="CT602" s="14">
        <f>Таблица1[[#This Row],[Lкан_прям, мм]]+Таблица1[[#This Row],[Lкан_дуг, мм]]+Таблица1[[#This Row],[Lкан_леб,мм]]</f>
        <v>85045.326329871838</v>
      </c>
      <c r="CU602" s="16">
        <f>Таблица1[[#This Row],[Lкан_леб,мм]]</f>
        <v>58238.783253641726</v>
      </c>
      <c r="CV602" s="14">
        <f>2534431-(Таблица1[[#This Row],[Т23]]+Таблица1[[#This Row],[угол обхв3]])</f>
        <v>2449294.4569237698</v>
      </c>
      <c r="CW602" s="50">
        <f>SUM(X602:AC602,AD602:AI602)-Таблица1[[#This Row],[lподв_min, мм]]</f>
        <v>23478.227514147304</v>
      </c>
      <c r="CX602" s="17">
        <f>CW1041-Таблица1[[#This Row],[Суммарная длина каната]]</f>
        <v>-2426793.1568865855</v>
      </c>
    </row>
    <row r="603" spans="1:102" x14ac:dyDescent="0.25">
      <c r="A603" s="21">
        <v>602</v>
      </c>
      <c r="B603" s="10">
        <v>14.226530612244895</v>
      </c>
      <c r="C603" s="10">
        <v>101.61836734693884</v>
      </c>
      <c r="D603" s="11">
        <v>15227.4069816807</v>
      </c>
      <c r="E603" s="11">
        <v>6031.6615922289338</v>
      </c>
      <c r="F603" s="11">
        <v>14337.031345162732</v>
      </c>
      <c r="G603" s="11">
        <v>5897.0502037983106</v>
      </c>
      <c r="H603" s="11">
        <v>14819.406491680702</v>
      </c>
      <c r="I603" s="11">
        <v>2622.6815553308143</v>
      </c>
      <c r="J603" s="11">
        <v>3408.9800368981196</v>
      </c>
      <c r="K603" s="11">
        <v>25856.897216729907</v>
      </c>
      <c r="L603" s="11">
        <v>949.64585950020091</v>
      </c>
      <c r="M603" s="11">
        <v>58238.783253641726</v>
      </c>
      <c r="N603" s="11">
        <v>10884.736827779301</v>
      </c>
      <c r="O603" s="11">
        <v>14224.427838590032</v>
      </c>
      <c r="P603" s="43">
        <v>13039.044368790246</v>
      </c>
      <c r="Q603" s="11">
        <v>12545.172555949137</v>
      </c>
      <c r="R603" s="11">
        <v>14724.024610756438</v>
      </c>
      <c r="S603" s="11">
        <v>7330.091100767102</v>
      </c>
      <c r="T603" s="11">
        <v>15227.4069816807</v>
      </c>
      <c r="U603" s="11">
        <v>6031.6615922289338</v>
      </c>
      <c r="V603" s="11">
        <v>14364.81949479823</v>
      </c>
      <c r="W603" s="11">
        <v>5759.3954954159417</v>
      </c>
      <c r="X603" s="12">
        <v>0</v>
      </c>
      <c r="Y603" s="12">
        <v>369.82878730349529</v>
      </c>
      <c r="Z603" s="12">
        <v>243.24088068657653</v>
      </c>
      <c r="AA603" s="44">
        <v>232.04019061955896</v>
      </c>
      <c r="AB603" s="45">
        <v>104.53600089057021</v>
      </c>
      <c r="AC603" s="12">
        <v>0</v>
      </c>
      <c r="AD603" s="12">
        <v>13107.437478732234</v>
      </c>
      <c r="AE603" s="12">
        <v>2731.4719997711832</v>
      </c>
      <c r="AF603" s="12">
        <v>5480.5321821881507</v>
      </c>
      <c r="AG603" s="44">
        <v>1128.4755203370605</v>
      </c>
      <c r="AH603" s="45">
        <v>3408.9800357012791</v>
      </c>
      <c r="AI603" s="12">
        <v>0</v>
      </c>
      <c r="AJ603" s="12">
        <v>-13.999403268622348</v>
      </c>
      <c r="AK603" s="12">
        <v>37.935961081700412</v>
      </c>
      <c r="AL603" s="12">
        <v>72.094480366960354</v>
      </c>
      <c r="AM603" s="44">
        <v>104.6800774255678</v>
      </c>
      <c r="AN603" s="45">
        <v>89.9999998319269</v>
      </c>
      <c r="AO603" s="12">
        <v>0</v>
      </c>
      <c r="AP603" s="12">
        <v>-1932.0867753914397</v>
      </c>
      <c r="AQ603" s="12">
        <v>11135.567206188774</v>
      </c>
      <c r="AR603" s="12">
        <v>13427.282803121407</v>
      </c>
      <c r="AS603" s="44">
        <v>15118.705830042167</v>
      </c>
      <c r="AT603" s="45">
        <v>14819.406981680702</v>
      </c>
      <c r="AU603" s="12">
        <v>0</v>
      </c>
      <c r="AV603" s="12">
        <v>11449.46585973702</v>
      </c>
      <c r="AW603" s="12">
        <v>14546.216777596581</v>
      </c>
      <c r="AX603" s="12">
        <v>12670.611457842006</v>
      </c>
      <c r="AY603" s="44">
        <v>7226.6950895136151</v>
      </c>
      <c r="AZ603" s="45">
        <v>6031.6615910320952</v>
      </c>
      <c r="BA603" s="12">
        <v>0</v>
      </c>
      <c r="BB603" s="12">
        <v>10786.036817448241</v>
      </c>
      <c r="BC603" s="12">
        <v>13289.874747199719</v>
      </c>
      <c r="BD603" s="12">
        <v>15112.2630450876</v>
      </c>
      <c r="BE603" s="44">
        <v>14832.725762394974</v>
      </c>
      <c r="BF603" s="45">
        <v>14819.406991680702</v>
      </c>
      <c r="BG603" s="12">
        <v>0</v>
      </c>
      <c r="BH603" s="12">
        <v>14620.309522885542</v>
      </c>
      <c r="BI603" s="12">
        <v>12866.961494955685</v>
      </c>
      <c r="BJ603" s="12">
        <v>7455.5300026599707</v>
      </c>
      <c r="BK603" s="44">
        <v>6135.0576034824207</v>
      </c>
      <c r="BL603" s="45">
        <v>2622.6815553308156</v>
      </c>
      <c r="BM603" s="12">
        <v>0</v>
      </c>
      <c r="BN603" s="12">
        <v>0</v>
      </c>
      <c r="BO603" s="12">
        <v>51.935364350322757</v>
      </c>
      <c r="BP603" s="12">
        <v>34.158519285259935</v>
      </c>
      <c r="BQ603" s="48">
        <v>32.585597058607462</v>
      </c>
      <c r="BR603" s="49">
        <v>14.680077593640902</v>
      </c>
      <c r="BS603" s="13">
        <v>0</v>
      </c>
      <c r="BT603" s="12">
        <v>91.216746358268423</v>
      </c>
      <c r="BV603" s="14">
        <f>Таблица1[[#This Row],[Lкан_леб,мм]]</f>
        <v>58238.783253641726</v>
      </c>
      <c r="BW603" s="50">
        <f>Таблица1[[#This Row],[угол обхв4]]+Таблица1[[#This Row],[Lдуг 3,мм]]</f>
        <v>13107.437478732234</v>
      </c>
      <c r="BX603" s="54">
        <f>Таблица1[[#This Row],[угол обхв5]]+Таблица1[[#This Row],[Y5, мм]]</f>
        <v>58608.61204094522</v>
      </c>
      <c r="BY603" s="14">
        <f>Таблица1[[#This Row],[угол обхв6]]+Таблица1[[#This Row],[Lдуг 4,мм]]</f>
        <v>15838.909478503418</v>
      </c>
      <c r="BZ603" s="14">
        <f>Таблица1[[#This Row],[Т1]]+Таблица1[[#This Row],[X6, мм]]</f>
        <v>58851.852921631798</v>
      </c>
      <c r="CA603" s="14">
        <f>Таблица1[[#This Row],[Т2]]+Таблица1[[#This Row],[Lдуг 5,мм]]</f>
        <v>21319.441660691569</v>
      </c>
      <c r="CB603" s="14">
        <f>Таблица1[[#This Row],[Т3]]+Таблица1[[#This Row],[Y6, мм]]</f>
        <v>59083.89311225136</v>
      </c>
      <c r="CC603" s="14">
        <f>Таблица1[[#This Row],[Т4]]+Таблица1[[#This Row],[Lдуг 6,мм]]</f>
        <v>22447.917181028628</v>
      </c>
      <c r="CD603" s="14">
        <f>Таблица1[[#This Row],[Т5]]+Таблица1[[#This Row],[Lдуг 1,мм]]</f>
        <v>59188.42911314193</v>
      </c>
      <c r="CE603" s="14">
        <f>Таблица1[[#This Row],[Т6]]+Таблица1[[#This Row],[Lпрям1, мм]]</f>
        <v>25856.897216729907</v>
      </c>
      <c r="CF603" s="15">
        <f>Таблица1[[#This Row],[Т7]]+Таблица1[[#This Row],[Lдуг 2,мм]]</f>
        <v>59188.42911314193</v>
      </c>
      <c r="CG603" s="14">
        <f>Таблица1[[#This Row],[Т8]]+Таблица1[[#This Row],[Lпрям2, мм]]</f>
        <v>25856.897216729907</v>
      </c>
      <c r="CH603" s="14">
        <f>Таблица1[[#This Row],[Т9]]-Таблица1[[#This Row],[Т9]]</f>
        <v>0</v>
      </c>
      <c r="CI603" s="50">
        <f>Таблица1[[#This Row],[Т9]]-Таблица1[[#This Row],[Т8]]</f>
        <v>33331.531896412023</v>
      </c>
      <c r="CJ603" s="54">
        <f>Таблица1[[#This Row],[Т9]]-Таблица1[[#This Row],[Т7]]</f>
        <v>0</v>
      </c>
      <c r="CK603" s="14">
        <f>Таблица1[[#This Row],[Т9]]-Таблица1[[#This Row],[Т6]]</f>
        <v>36740.511932113302</v>
      </c>
      <c r="CL603" s="14">
        <f>Таблица1[[#This Row],[Т9]]-Таблица1[[#This Row],[Т5]]</f>
        <v>104.53600089056999</v>
      </c>
      <c r="CM603" s="14">
        <f>Таблица1[[#This Row],[Т9]]-Таблица1[[#This Row],[Т4]]</f>
        <v>37868.987452450361</v>
      </c>
      <c r="CN603" s="14">
        <f>Таблица1[[#This Row],[Т9]]-Таблица1[[#This Row],[Т3]]</f>
        <v>336.57619151013205</v>
      </c>
      <c r="CO603" s="14">
        <f>Таблица1[[#This Row],[Т9]]-Таблица1[[#This Row],[Т2]]</f>
        <v>43349.519634638513</v>
      </c>
      <c r="CP603" s="14">
        <f>Таблица1[[#This Row],[Т9]]-Таблица1[[#This Row],[Т1]]</f>
        <v>579.8170721967108</v>
      </c>
      <c r="CQ603" s="14">
        <f>Таблица1[[#This Row],[Т9]]-Таблица1[[#This Row],[угол обхв6]]</f>
        <v>46080.9916344097</v>
      </c>
      <c r="CR603" s="14">
        <f>Таблица1[[#This Row],[Т9]]-Таблица1[[#This Row],[угол обхв5]]</f>
        <v>949.6458595002041</v>
      </c>
      <c r="CS603" s="14">
        <f>Таблица1[[#This Row],[Т9]]-Таблица1[[#This Row],[угол обхв4]]</f>
        <v>59188.42911314193</v>
      </c>
      <c r="CT603" s="14">
        <f>Таблица1[[#This Row],[Lкан_прям, мм]]+Таблица1[[#This Row],[Lкан_дуг, мм]]+Таблица1[[#This Row],[Lкан_леб,мм]]</f>
        <v>85045.326329871838</v>
      </c>
      <c r="CU603" s="16">
        <f>Таблица1[[#This Row],[Lкан_леб,мм]]</f>
        <v>58238.783253641726</v>
      </c>
      <c r="CV603" s="14">
        <f>2534431-(Таблица1[[#This Row],[Т23]]+Таблица1[[#This Row],[угол обхв3]])</f>
        <v>2449294.4569237698</v>
      </c>
      <c r="CW603" s="50">
        <f>SUM(X603:AC603,AD603:AI603)-Таблица1[[#This Row],[lподв_min, мм]]</f>
        <v>23397.563039331992</v>
      </c>
      <c r="CX603" s="17">
        <f>CW1042-Таблица1[[#This Row],[Суммарная длина каната]]</f>
        <v>-2424471.99192701</v>
      </c>
    </row>
    <row r="604" spans="1:102" x14ac:dyDescent="0.25">
      <c r="A604" s="21">
        <v>603</v>
      </c>
      <c r="B604" s="10">
        <v>14.226530612244895</v>
      </c>
      <c r="C604" s="10">
        <v>104.3024489795919</v>
      </c>
      <c r="D604" s="11">
        <v>15552.793593311684</v>
      </c>
      <c r="E604" s="11">
        <v>6244.0810783012421</v>
      </c>
      <c r="F604" s="11">
        <v>14669.698473831417</v>
      </c>
      <c r="G604" s="11">
        <v>6067.9220309884977</v>
      </c>
      <c r="H604" s="11">
        <v>15144.793103311684</v>
      </c>
      <c r="I604" s="11">
        <v>2753.3161878421261</v>
      </c>
      <c r="J604" s="11">
        <v>3490.764890459116</v>
      </c>
      <c r="K604" s="11">
        <v>25895.123603253749</v>
      </c>
      <c r="L604" s="11">
        <v>911.41947297636557</v>
      </c>
      <c r="M604" s="11">
        <v>58238.783253641726</v>
      </c>
      <c r="N604" s="11">
        <v>10884.736827779301</v>
      </c>
      <c r="O604" s="11">
        <v>14224.427838590032</v>
      </c>
      <c r="P604" s="43">
        <v>13061.811035699133</v>
      </c>
      <c r="Q604" s="11">
        <v>12647.967546507094</v>
      </c>
      <c r="R604" s="11">
        <v>14989.159407374316</v>
      </c>
      <c r="S604" s="11">
        <v>7517.5132533473743</v>
      </c>
      <c r="T604" s="11">
        <v>15552.793593311684</v>
      </c>
      <c r="U604" s="11">
        <v>6244.0810783012421</v>
      </c>
      <c r="V604" s="11">
        <v>14703.902360372049</v>
      </c>
      <c r="W604" s="11">
        <v>5931.7196295944132</v>
      </c>
      <c r="X604" s="12">
        <v>0</v>
      </c>
      <c r="Y604" s="12">
        <v>355.39493208675742</v>
      </c>
      <c r="Z604" s="12">
        <v>238.56154265541727</v>
      </c>
      <c r="AA604" s="44">
        <v>232.0401906195587</v>
      </c>
      <c r="AB604" s="45">
        <v>85.42280761463212</v>
      </c>
      <c r="AC604" s="12">
        <v>0</v>
      </c>
      <c r="AD604" s="12">
        <v>13107.437478732234</v>
      </c>
      <c r="AE604" s="12">
        <v>2687.913532705988</v>
      </c>
      <c r="AF604" s="12">
        <v>5480.5321821881489</v>
      </c>
      <c r="AG604" s="44">
        <v>1128.4755203370614</v>
      </c>
      <c r="AH604" s="45">
        <v>3490.7648892903162</v>
      </c>
      <c r="AI604" s="12">
        <v>0</v>
      </c>
      <c r="AJ604" s="12">
        <v>-13.999403268622348</v>
      </c>
      <c r="AK604" s="12">
        <v>35.909002782626963</v>
      </c>
      <c r="AL604" s="12">
        <v>69.410398734307279</v>
      </c>
      <c r="AM604" s="44">
        <v>101.9959957929147</v>
      </c>
      <c r="AN604" s="45">
        <v>89.999999835864671</v>
      </c>
      <c r="AO604" s="12">
        <v>0</v>
      </c>
      <c r="AP604" s="12">
        <v>-1932.0867753914397</v>
      </c>
      <c r="AQ604" s="12">
        <v>11124.028676770558</v>
      </c>
      <c r="AR604" s="12">
        <v>13443.749373441622</v>
      </c>
      <c r="AS604" s="44">
        <v>15388.249555837305</v>
      </c>
      <c r="AT604" s="45">
        <v>15144.793593311684</v>
      </c>
      <c r="AU604" s="12">
        <v>0</v>
      </c>
      <c r="AV604" s="12">
        <v>11449.46585973702</v>
      </c>
      <c r="AW604" s="12">
        <v>14554.887232474282</v>
      </c>
      <c r="AX604" s="12">
        <v>12791.449622608967</v>
      </c>
      <c r="AY604" s="44">
        <v>7432.7131743392183</v>
      </c>
      <c r="AZ604" s="45">
        <v>6244.0810771324441</v>
      </c>
      <c r="BA604" s="12">
        <v>0</v>
      </c>
      <c r="BB604" s="12">
        <v>10786.036817448241</v>
      </c>
      <c r="BC604" s="12">
        <v>13301.10288469039</v>
      </c>
      <c r="BD604" s="12">
        <v>15371.097745116806</v>
      </c>
      <c r="BE604" s="44">
        <v>15153.703444848694</v>
      </c>
      <c r="BF604" s="45">
        <v>15144.793603311684</v>
      </c>
      <c r="BG604" s="12">
        <v>0</v>
      </c>
      <c r="BH604" s="12">
        <v>14620.309522885542</v>
      </c>
      <c r="BI604" s="12">
        <v>12978.426940391344</v>
      </c>
      <c r="BJ604" s="12">
        <v>7660.9953294492452</v>
      </c>
      <c r="BK604" s="44">
        <v>6328.8811573093981</v>
      </c>
      <c r="BL604" s="45">
        <v>2753.3161878421274</v>
      </c>
      <c r="BM604" s="12">
        <v>0</v>
      </c>
      <c r="BN604" s="12">
        <v>0</v>
      </c>
      <c r="BO604" s="12">
        <v>49.908406051249315</v>
      </c>
      <c r="BP604" s="12">
        <v>33.501395951680323</v>
      </c>
      <c r="BQ604" s="48">
        <v>32.585597058607419</v>
      </c>
      <c r="BR604" s="49">
        <v>11.995995957050029</v>
      </c>
      <c r="BS604" s="13">
        <v>0</v>
      </c>
      <c r="BT604" s="12">
        <v>91.216746358268423</v>
      </c>
      <c r="BV604" s="14">
        <f>Таблица1[[#This Row],[Lкан_леб,мм]]</f>
        <v>58238.783253641726</v>
      </c>
      <c r="BW604" s="50">
        <f>Таблица1[[#This Row],[угол обхв4]]+Таблица1[[#This Row],[Lдуг 3,мм]]</f>
        <v>13107.437478732234</v>
      </c>
      <c r="BX604" s="54">
        <f>Таблица1[[#This Row],[угол обхв5]]+Таблица1[[#This Row],[Y5, мм]]</f>
        <v>58594.17818572848</v>
      </c>
      <c r="BY604" s="14">
        <f>Таблица1[[#This Row],[угол обхв6]]+Таблица1[[#This Row],[Lдуг 4,мм]]</f>
        <v>15795.351011438222</v>
      </c>
      <c r="BZ604" s="14">
        <f>Таблица1[[#This Row],[Т1]]+Таблица1[[#This Row],[X6, мм]]</f>
        <v>58832.739728383895</v>
      </c>
      <c r="CA604" s="14">
        <f>Таблица1[[#This Row],[Т2]]+Таблица1[[#This Row],[Lдуг 5,мм]]</f>
        <v>21275.88319362637</v>
      </c>
      <c r="CB604" s="14">
        <f>Таблица1[[#This Row],[Т3]]+Таблица1[[#This Row],[Y6, мм]]</f>
        <v>59064.779919003457</v>
      </c>
      <c r="CC604" s="14">
        <f>Таблица1[[#This Row],[Т4]]+Таблица1[[#This Row],[Lдуг 6,мм]]</f>
        <v>22404.358713963433</v>
      </c>
      <c r="CD604" s="14">
        <f>Таблица1[[#This Row],[Т5]]+Таблица1[[#This Row],[Lдуг 1,мм]]</f>
        <v>59150.202726618088</v>
      </c>
      <c r="CE604" s="14">
        <f>Таблица1[[#This Row],[Т6]]+Таблица1[[#This Row],[Lпрям1, мм]]</f>
        <v>25895.123603253749</v>
      </c>
      <c r="CF604" s="15">
        <f>Таблица1[[#This Row],[Т7]]+Таблица1[[#This Row],[Lдуг 2,мм]]</f>
        <v>59150.202726618088</v>
      </c>
      <c r="CG604" s="14">
        <f>Таблица1[[#This Row],[Т8]]+Таблица1[[#This Row],[Lпрям2, мм]]</f>
        <v>25895.123603253749</v>
      </c>
      <c r="CH604" s="14">
        <f>Таблица1[[#This Row],[Т9]]-Таблица1[[#This Row],[Т9]]</f>
        <v>0</v>
      </c>
      <c r="CI604" s="50">
        <f>Таблица1[[#This Row],[Т9]]-Таблица1[[#This Row],[Т8]]</f>
        <v>33255.079123364339</v>
      </c>
      <c r="CJ604" s="54">
        <f>Таблица1[[#This Row],[Т9]]-Таблица1[[#This Row],[Т7]]</f>
        <v>0</v>
      </c>
      <c r="CK604" s="14">
        <f>Таблица1[[#This Row],[Т9]]-Таблица1[[#This Row],[Т6]]</f>
        <v>36745.844012654656</v>
      </c>
      <c r="CL604" s="14">
        <f>Таблица1[[#This Row],[Т9]]-Таблица1[[#This Row],[Т5]]</f>
        <v>85.422807614631893</v>
      </c>
      <c r="CM604" s="14">
        <f>Таблица1[[#This Row],[Т9]]-Таблица1[[#This Row],[Т4]]</f>
        <v>37874.319532991722</v>
      </c>
      <c r="CN604" s="14">
        <f>Таблица1[[#This Row],[Т9]]-Таблица1[[#This Row],[Т3]]</f>
        <v>317.46299823419395</v>
      </c>
      <c r="CO604" s="14">
        <f>Таблица1[[#This Row],[Т9]]-Таблица1[[#This Row],[Т2]]</f>
        <v>43354.851715179866</v>
      </c>
      <c r="CP604" s="14">
        <f>Таблица1[[#This Row],[Т9]]-Таблица1[[#This Row],[Т1]]</f>
        <v>556.02454088960803</v>
      </c>
      <c r="CQ604" s="14">
        <f>Таблица1[[#This Row],[Т9]]-Таблица1[[#This Row],[угол обхв6]]</f>
        <v>46042.765247885851</v>
      </c>
      <c r="CR604" s="14">
        <f>Таблица1[[#This Row],[Т9]]-Таблица1[[#This Row],[угол обхв5]]</f>
        <v>911.41947297636216</v>
      </c>
      <c r="CS604" s="14">
        <f>Таблица1[[#This Row],[Т9]]-Таблица1[[#This Row],[угол обхв4]]</f>
        <v>59150.202726618088</v>
      </c>
      <c r="CT604" s="14">
        <f>Таблица1[[#This Row],[Lкан_прям, мм]]+Таблица1[[#This Row],[Lкан_дуг, мм]]+Таблица1[[#This Row],[Lкан_леб,мм]]</f>
        <v>85045.326329871838</v>
      </c>
      <c r="CU604" s="16">
        <f>Таблица1[[#This Row],[Lкан_леб,мм]]</f>
        <v>58238.783253641726</v>
      </c>
      <c r="CV604" s="14">
        <f>2534431-(Таблица1[[#This Row],[Т23]]+Таблица1[[#This Row],[угол обхв3]])</f>
        <v>2449294.4569237698</v>
      </c>
      <c r="CW604" s="50">
        <f>SUM(X604:AC604,AD604:AI604)-Таблица1[[#This Row],[lподв_min, мм]]</f>
        <v>23315.778185771</v>
      </c>
      <c r="CX604" s="17">
        <f>CW1043-Таблица1[[#This Row],[Суммарная длина каната]]</f>
        <v>-2424510.8928155354</v>
      </c>
    </row>
    <row r="605" spans="1:102" x14ac:dyDescent="0.25">
      <c r="A605" s="21">
        <v>604</v>
      </c>
      <c r="B605" s="10">
        <v>14.226530612244895</v>
      </c>
      <c r="C605" s="10">
        <v>106.98653061224498</v>
      </c>
      <c r="D605" s="11">
        <v>15867.875853951193</v>
      </c>
      <c r="E605" s="11">
        <v>6471.5050306945786</v>
      </c>
      <c r="F605" s="11">
        <v>14993.998896611785</v>
      </c>
      <c r="G605" s="11">
        <v>6254.1848442617111</v>
      </c>
      <c r="H605" s="11">
        <v>15459.875363951194</v>
      </c>
      <c r="I605" s="11">
        <v>2897.8774955487393</v>
      </c>
      <c r="J605" s="11">
        <v>3573.6275351458398</v>
      </c>
      <c r="K605" s="11">
        <v>25933.349989776638</v>
      </c>
      <c r="L605" s="11">
        <v>873.1930864534711</v>
      </c>
      <c r="M605" s="11">
        <v>58238.783253641726</v>
      </c>
      <c r="N605" s="11">
        <v>10884.736827779301</v>
      </c>
      <c r="O605" s="11">
        <v>14224.427838590032</v>
      </c>
      <c r="P605" s="43">
        <v>13079.738946486603</v>
      </c>
      <c r="Q605" s="11">
        <v>12751.715901774767</v>
      </c>
      <c r="R605" s="11">
        <v>15245.226552192307</v>
      </c>
      <c r="S605" s="11">
        <v>7717.1457682345681</v>
      </c>
      <c r="T605" s="11">
        <v>15867.875853951193</v>
      </c>
      <c r="U605" s="11">
        <v>6471.5050306945786</v>
      </c>
      <c r="V605" s="11">
        <v>15034.543471524499</v>
      </c>
      <c r="W605" s="11">
        <v>6119.7335986551825</v>
      </c>
      <c r="X605" s="12">
        <v>0</v>
      </c>
      <c r="Y605" s="12">
        <v>340.79833571028882</v>
      </c>
      <c r="Z605" s="12">
        <v>234.04494578398862</v>
      </c>
      <c r="AA605" s="44">
        <v>232.04019061955935</v>
      </c>
      <c r="AB605" s="45">
        <v>66.309614339634322</v>
      </c>
      <c r="AC605" s="12">
        <v>0</v>
      </c>
      <c r="AD605" s="12">
        <v>13107.437478732234</v>
      </c>
      <c r="AE605" s="12">
        <v>2643.277274515051</v>
      </c>
      <c r="AF605" s="12">
        <v>5480.5321821881498</v>
      </c>
      <c r="AG605" s="44">
        <v>1128.4755203370601</v>
      </c>
      <c r="AH605" s="45">
        <v>3573.6275340041411</v>
      </c>
      <c r="AI605" s="12">
        <v>0</v>
      </c>
      <c r="AJ605" s="12">
        <v>-13.999403268622348</v>
      </c>
      <c r="AK605" s="12">
        <v>33.859190607069124</v>
      </c>
      <c r="AL605" s="12">
        <v>66.726317101654217</v>
      </c>
      <c r="AM605" s="44">
        <v>99.311914160261722</v>
      </c>
      <c r="AN605" s="45">
        <v>89.999999839670522</v>
      </c>
      <c r="AO605" s="12">
        <v>0</v>
      </c>
      <c r="AP605" s="12">
        <v>-1932.0867753914397</v>
      </c>
      <c r="AQ605" s="12">
        <v>11112.055571830042</v>
      </c>
      <c r="AR605" s="12">
        <v>13454.539156794699</v>
      </c>
      <c r="AS605" s="44">
        <v>15647.849965303529</v>
      </c>
      <c r="AT605" s="45">
        <v>15459.875853951195</v>
      </c>
      <c r="AU605" s="12">
        <v>0</v>
      </c>
      <c r="AV605" s="12">
        <v>11449.46585973702</v>
      </c>
      <c r="AW605" s="12">
        <v>14563.23484649157</v>
      </c>
      <c r="AX605" s="12">
        <v>12912.926330572063</v>
      </c>
      <c r="AY605" s="44">
        <v>7651.1276857520352</v>
      </c>
      <c r="AZ605" s="45">
        <v>6471.5050295528818</v>
      </c>
      <c r="BA605" s="12">
        <v>0</v>
      </c>
      <c r="BB605" s="12">
        <v>10786.036817448241</v>
      </c>
      <c r="BC605" s="12">
        <v>13307.057690537345</v>
      </c>
      <c r="BD605" s="12">
        <v>15620.026762500402</v>
      </c>
      <c r="BE605" s="44">
        <v>15465.252440839971</v>
      </c>
      <c r="BF605" s="45">
        <v>15459.875863951194</v>
      </c>
      <c r="BG605" s="12">
        <v>0</v>
      </c>
      <c r="BH605" s="12">
        <v>14620.309522885542</v>
      </c>
      <c r="BI605" s="12">
        <v>13090.522909676305</v>
      </c>
      <c r="BJ605" s="12">
        <v>7878.3561970318624</v>
      </c>
      <c r="BK605" s="44">
        <v>6537.5231131771116</v>
      </c>
      <c r="BL605" s="45">
        <v>2897.8774955487406</v>
      </c>
      <c r="BM605" s="12">
        <v>0</v>
      </c>
      <c r="BN605" s="12">
        <v>0</v>
      </c>
      <c r="BO605" s="12">
        <v>47.858593875691469</v>
      </c>
      <c r="BP605" s="12">
        <v>32.867126494585094</v>
      </c>
      <c r="BQ605" s="48">
        <v>32.585597058607512</v>
      </c>
      <c r="BR605" s="49">
        <v>9.3119143205912014</v>
      </c>
      <c r="BS605" s="13">
        <v>0</v>
      </c>
      <c r="BT605" s="12">
        <v>91.216746358268423</v>
      </c>
      <c r="BV605" s="14">
        <f>Таблица1[[#This Row],[Lкан_леб,мм]]</f>
        <v>58238.783253641726</v>
      </c>
      <c r="BW605" s="50">
        <f>Таблица1[[#This Row],[угол обхв4]]+Таблица1[[#This Row],[Lдуг 3,мм]]</f>
        <v>13107.437478732234</v>
      </c>
      <c r="BX605" s="54">
        <f>Таблица1[[#This Row],[угол обхв5]]+Таблица1[[#This Row],[Y5, мм]]</f>
        <v>58579.581589352012</v>
      </c>
      <c r="BY605" s="14">
        <f>Таблица1[[#This Row],[угол обхв6]]+Таблица1[[#This Row],[Lдуг 4,мм]]</f>
        <v>15750.714753247285</v>
      </c>
      <c r="BZ605" s="14">
        <f>Таблица1[[#This Row],[Т1]]+Таблица1[[#This Row],[X6, мм]]</f>
        <v>58813.626535135998</v>
      </c>
      <c r="CA605" s="14">
        <f>Таблица1[[#This Row],[Т2]]+Таблица1[[#This Row],[Lдуг 5,мм]]</f>
        <v>21231.246935435433</v>
      </c>
      <c r="CB605" s="14">
        <f>Таблица1[[#This Row],[Т3]]+Таблица1[[#This Row],[Y6, мм]]</f>
        <v>59045.66672575556</v>
      </c>
      <c r="CC605" s="14">
        <f>Таблица1[[#This Row],[Т4]]+Таблица1[[#This Row],[Lдуг 6,мм]]</f>
        <v>22359.722455772491</v>
      </c>
      <c r="CD605" s="14">
        <f>Таблица1[[#This Row],[Т5]]+Таблица1[[#This Row],[Lдуг 1,мм]]</f>
        <v>59111.976340095192</v>
      </c>
      <c r="CE605" s="14">
        <f>Таблица1[[#This Row],[Т6]]+Таблица1[[#This Row],[Lпрям1, мм]]</f>
        <v>25933.349989776631</v>
      </c>
      <c r="CF605" s="15">
        <f>Таблица1[[#This Row],[Т7]]+Таблица1[[#This Row],[Lдуг 2,мм]]</f>
        <v>59111.976340095192</v>
      </c>
      <c r="CG605" s="14">
        <f>Таблица1[[#This Row],[Т8]]+Таблица1[[#This Row],[Lпрям2, мм]]</f>
        <v>25933.349989776631</v>
      </c>
      <c r="CH605" s="14">
        <f>Таблица1[[#This Row],[Т9]]-Таблица1[[#This Row],[Т9]]</f>
        <v>0</v>
      </c>
      <c r="CI605" s="50">
        <f>Таблица1[[#This Row],[Т9]]-Таблица1[[#This Row],[Т8]]</f>
        <v>33178.626350318562</v>
      </c>
      <c r="CJ605" s="54">
        <f>Таблица1[[#This Row],[Т9]]-Таблица1[[#This Row],[Т7]]</f>
        <v>0</v>
      </c>
      <c r="CK605" s="14">
        <f>Таблица1[[#This Row],[Т9]]-Таблица1[[#This Row],[Т6]]</f>
        <v>36752.253884322701</v>
      </c>
      <c r="CL605" s="14">
        <f>Таблица1[[#This Row],[Т9]]-Таблица1[[#This Row],[Т5]]</f>
        <v>66.30961433963239</v>
      </c>
      <c r="CM605" s="14">
        <f>Таблица1[[#This Row],[Т9]]-Таблица1[[#This Row],[Т4]]</f>
        <v>37880.72940465976</v>
      </c>
      <c r="CN605" s="14">
        <f>Таблица1[[#This Row],[Т9]]-Таблица1[[#This Row],[Т3]]</f>
        <v>298.34980495919444</v>
      </c>
      <c r="CO605" s="14">
        <f>Таблица1[[#This Row],[Т9]]-Таблица1[[#This Row],[Т2]]</f>
        <v>43361.261586847904</v>
      </c>
      <c r="CP605" s="14">
        <f>Таблица1[[#This Row],[Т9]]-Таблица1[[#This Row],[Т1]]</f>
        <v>532.39475074318034</v>
      </c>
      <c r="CQ605" s="14">
        <f>Таблица1[[#This Row],[Т9]]-Таблица1[[#This Row],[угол обхв6]]</f>
        <v>46004.538861362962</v>
      </c>
      <c r="CR605" s="14">
        <f>Таблица1[[#This Row],[Т9]]-Таблица1[[#This Row],[угол обхв5]]</f>
        <v>873.19308645346609</v>
      </c>
      <c r="CS605" s="14">
        <f>Таблица1[[#This Row],[Т9]]-Таблица1[[#This Row],[угол обхв4]]</f>
        <v>59111.976340095192</v>
      </c>
      <c r="CT605" s="14">
        <f>Таблица1[[#This Row],[Lкан_прям, мм]]+Таблица1[[#This Row],[Lкан_дуг, мм]]+Таблица1[[#This Row],[Lкан_леб,мм]]</f>
        <v>85045.326329871838</v>
      </c>
      <c r="CU605" s="16">
        <f>Таблица1[[#This Row],[Lкан_леб,мм]]</f>
        <v>58238.783253641726</v>
      </c>
      <c r="CV605" s="14">
        <f>2534431-(Таблица1[[#This Row],[Т23]]+Таблица1[[#This Row],[угол обхв3]])</f>
        <v>2449294.4569237698</v>
      </c>
      <c r="CW605" s="50">
        <f>SUM(X605:AC605,AD605:AI605)-Таблица1[[#This Row],[lподв_min, мм]]</f>
        <v>23232.915541084265</v>
      </c>
      <c r="CX605" s="17">
        <f>CW1044-Таблица1[[#This Row],[Суммарная длина каната]]</f>
        <v>-2424551.4552448979</v>
      </c>
    </row>
    <row r="606" spans="1:102" x14ac:dyDescent="0.25">
      <c r="A606" s="21">
        <v>605</v>
      </c>
      <c r="B606" s="10">
        <v>14.226530612244895</v>
      </c>
      <c r="C606" s="10">
        <v>109.67061224489804</v>
      </c>
      <c r="D606" s="11">
        <v>15356.017351332664</v>
      </c>
      <c r="E606" s="11">
        <v>6323.0248713335686</v>
      </c>
      <c r="F606" s="11">
        <v>15309.221049016294</v>
      </c>
      <c r="G606" s="11">
        <v>6455.4299546556031</v>
      </c>
      <c r="H606" s="11">
        <v>15764.016861332668</v>
      </c>
      <c r="I606" s="11">
        <v>3055.9114210406478</v>
      </c>
      <c r="J606" s="11">
        <v>3267.1134502929212</v>
      </c>
      <c r="K606" s="11">
        <v>25971.461559895441</v>
      </c>
      <c r="L606" s="11">
        <v>835.08151633466764</v>
      </c>
      <c r="M606" s="11">
        <v>58238.783253641726</v>
      </c>
      <c r="N606" s="11">
        <v>10884.736827779301</v>
      </c>
      <c r="O606" s="11">
        <v>14224.427838590032</v>
      </c>
      <c r="P606" s="43">
        <v>13092.788764587685</v>
      </c>
      <c r="Q606" s="11">
        <v>12856.189982069736</v>
      </c>
      <c r="R606" s="11">
        <v>15491.664194920122</v>
      </c>
      <c r="S606" s="11">
        <v>7928.5506213060689</v>
      </c>
      <c r="T606" s="11">
        <v>16171.962425162472</v>
      </c>
      <c r="U606" s="11">
        <v>6713.4344466424591</v>
      </c>
      <c r="V606" s="11">
        <v>15356.017351332664</v>
      </c>
      <c r="W606" s="11">
        <v>6323.0248713335686</v>
      </c>
      <c r="X606" s="12">
        <v>0</v>
      </c>
      <c r="Y606" s="12">
        <v>326.02651529437065</v>
      </c>
      <c r="Z606" s="12">
        <v>229.70357295200972</v>
      </c>
      <c r="AA606" s="44">
        <v>232.04019061955913</v>
      </c>
      <c r="AB606" s="45">
        <v>47.253829333788481</v>
      </c>
      <c r="AC606" s="12">
        <v>5.7408134939647582E-2</v>
      </c>
      <c r="AD606" s="12">
        <v>13107.437478732234</v>
      </c>
      <c r="AE606" s="12">
        <v>2597.6081666907571</v>
      </c>
      <c r="AF606" s="12">
        <v>5480.5321821881489</v>
      </c>
      <c r="AG606" s="44">
        <v>1128.4755203370589</v>
      </c>
      <c r="AH606" s="45">
        <v>390.29476040551469</v>
      </c>
      <c r="AI606" s="12">
        <v>3267.1134515417289</v>
      </c>
      <c r="AJ606" s="12">
        <v>-13.999403268622348</v>
      </c>
      <c r="AK606" s="12">
        <v>31.784771573840445</v>
      </c>
      <c r="AL606" s="12">
        <v>64.042235469001156</v>
      </c>
      <c r="AM606" s="44">
        <v>96.627832527608632</v>
      </c>
      <c r="AN606" s="45">
        <v>89.991937952467538</v>
      </c>
      <c r="AO606" s="12">
        <v>89.999999824628716</v>
      </c>
      <c r="AP606" s="12">
        <v>-1932.0867753914397</v>
      </c>
      <c r="AQ606" s="12">
        <v>11099.64262173954</v>
      </c>
      <c r="AR606" s="12">
        <v>13459.628478753708</v>
      </c>
      <c r="AS606" s="44">
        <v>15896.937455630132</v>
      </c>
      <c r="AT606" s="45">
        <v>15763.962429201489</v>
      </c>
      <c r="AU606" s="12">
        <v>15764.017351332664</v>
      </c>
      <c r="AV606" s="12">
        <v>11449.46585973702</v>
      </c>
      <c r="AW606" s="12">
        <v>14571.241188567104</v>
      </c>
      <c r="AX606" s="12">
        <v>13034.775043344729</v>
      </c>
      <c r="AY606" s="44">
        <v>7881.4593890703736</v>
      </c>
      <c r="AZ606" s="45">
        <v>6713.3770372589006</v>
      </c>
      <c r="BA606" s="12">
        <v>6323.0248725823776</v>
      </c>
      <c r="BB606" s="12">
        <v>10786.036817448241</v>
      </c>
      <c r="BC606" s="12">
        <v>13307.694558547926</v>
      </c>
      <c r="BD606" s="12">
        <v>15858.503909086143</v>
      </c>
      <c r="BE606" s="44">
        <v>15766.689164452464</v>
      </c>
      <c r="BF606" s="45">
        <v>15764.017347293649</v>
      </c>
      <c r="BG606" s="12">
        <v>15764.017361332668</v>
      </c>
      <c r="BH606" s="12">
        <v>14620.309522885542</v>
      </c>
      <c r="BI606" s="12">
        <v>13203.003332046808</v>
      </c>
      <c r="BJ606" s="12">
        <v>8107.1356825810617</v>
      </c>
      <c r="BK606" s="44">
        <v>6760.5256788781544</v>
      </c>
      <c r="BL606" s="45">
        <v>6323.082280717128</v>
      </c>
      <c r="BM606" s="12">
        <v>3055.9114210406492</v>
      </c>
      <c r="BN606" s="12">
        <v>0</v>
      </c>
      <c r="BO606" s="12">
        <v>45.784174842462797</v>
      </c>
      <c r="BP606" s="12">
        <v>32.257463895160704</v>
      </c>
      <c r="BQ606" s="48">
        <v>32.585597058607483</v>
      </c>
      <c r="BR606" s="49">
        <v>6.6358945751410952</v>
      </c>
      <c r="BS606" s="13">
        <v>8.0618721611748177E-3</v>
      </c>
      <c r="BT606" s="12">
        <v>91.216746358268423</v>
      </c>
      <c r="BV606" s="14">
        <f>Таблица1[[#This Row],[Lкан_леб,мм]]</f>
        <v>58238.783253641726</v>
      </c>
      <c r="BW606" s="50">
        <f>Таблица1[[#This Row],[угол обхв4]]+Таблица1[[#This Row],[Lдуг 3,мм]]</f>
        <v>13107.437478732234</v>
      </c>
      <c r="BX606" s="54">
        <f>Таблица1[[#This Row],[угол обхв5]]+Таблица1[[#This Row],[Y5, мм]]</f>
        <v>58564.809768936095</v>
      </c>
      <c r="BY606" s="14">
        <f>Таблица1[[#This Row],[угол обхв6]]+Таблица1[[#This Row],[Lдуг 4,мм]]</f>
        <v>15705.045645422992</v>
      </c>
      <c r="BZ606" s="14">
        <f>Таблица1[[#This Row],[Т1]]+Таблица1[[#This Row],[X6, мм]]</f>
        <v>58794.513341888101</v>
      </c>
      <c r="CA606" s="14">
        <f>Таблица1[[#This Row],[Т2]]+Таблица1[[#This Row],[Lдуг 5,мм]]</f>
        <v>21185.577827611141</v>
      </c>
      <c r="CB606" s="14">
        <f>Таблица1[[#This Row],[Т3]]+Таблица1[[#This Row],[Y6, мм]]</f>
        <v>59026.553532507663</v>
      </c>
      <c r="CC606" s="14">
        <f>Таблица1[[#This Row],[Т4]]+Таблица1[[#This Row],[Lдуг 6,мм]]</f>
        <v>22314.0533479482</v>
      </c>
      <c r="CD606" s="14">
        <f>Таблица1[[#This Row],[Т5]]+Таблица1[[#This Row],[Lдуг 1,мм]]</f>
        <v>59073.807361841449</v>
      </c>
      <c r="CE606" s="14">
        <f>Таблица1[[#This Row],[Т6]]+Таблица1[[#This Row],[Lпрям1, мм]]</f>
        <v>22704.348108353715</v>
      </c>
      <c r="CF606" s="15">
        <f>Таблица1[[#This Row],[Т7]]+Таблица1[[#This Row],[Lдуг 2,мм]]</f>
        <v>59073.86476997639</v>
      </c>
      <c r="CG606" s="14">
        <f>Таблица1[[#This Row],[Т8]]+Таблица1[[#This Row],[Lпрям2, мм]]</f>
        <v>25971.461559895444</v>
      </c>
      <c r="CH606" s="14">
        <f>Таблица1[[#This Row],[Т9]]-Таблица1[[#This Row],[Т9]]</f>
        <v>0</v>
      </c>
      <c r="CI606" s="50">
        <f>Таблица1[[#This Row],[Т9]]-Таблица1[[#This Row],[Т8]]</f>
        <v>36369.516661622678</v>
      </c>
      <c r="CJ606" s="54">
        <f>Таблица1[[#This Row],[Т9]]-Таблица1[[#This Row],[Т7]]</f>
        <v>5.7408134940487798E-2</v>
      </c>
      <c r="CK606" s="14">
        <f>Таблица1[[#This Row],[Т9]]-Таблица1[[#This Row],[Т6]]</f>
        <v>36759.811422028186</v>
      </c>
      <c r="CL606" s="14">
        <f>Таблица1[[#This Row],[Т9]]-Таблица1[[#This Row],[Т5]]</f>
        <v>47.311237468726176</v>
      </c>
      <c r="CM606" s="14">
        <f>Таблица1[[#This Row],[Т9]]-Таблица1[[#This Row],[Т4]]</f>
        <v>37888.286942365245</v>
      </c>
      <c r="CN606" s="14">
        <f>Таблица1[[#This Row],[Т9]]-Таблица1[[#This Row],[Т3]]</f>
        <v>279.35142808828823</v>
      </c>
      <c r="CO606" s="14">
        <f>Таблица1[[#This Row],[Т9]]-Таблица1[[#This Row],[Т2]]</f>
        <v>43368.819124553396</v>
      </c>
      <c r="CP606" s="14">
        <f>Таблица1[[#This Row],[Т9]]-Таблица1[[#This Row],[Т1]]</f>
        <v>509.05500104029488</v>
      </c>
      <c r="CQ606" s="14">
        <f>Таблица1[[#This Row],[Т9]]-Таблица1[[#This Row],[угол обхв6]]</f>
        <v>45966.427291244152</v>
      </c>
      <c r="CR606" s="14">
        <f>Таблица1[[#This Row],[Т9]]-Таблица1[[#This Row],[угол обхв5]]</f>
        <v>835.08151633466332</v>
      </c>
      <c r="CS606" s="14">
        <f>Таблица1[[#This Row],[Т9]]-Таблица1[[#This Row],[угол обхв4]]</f>
        <v>59073.86476997639</v>
      </c>
      <c r="CT606" s="14">
        <f>Таблица1[[#This Row],[Lкан_прям, мм]]+Таблица1[[#This Row],[Lкан_дуг, мм]]+Таблица1[[#This Row],[Lкан_леб,мм]]</f>
        <v>85045.326329871838</v>
      </c>
      <c r="CU606" s="16">
        <f>Таблица1[[#This Row],[Lкан_леб,мм]]</f>
        <v>58238.783253641726</v>
      </c>
      <c r="CV606" s="14">
        <f>2534431-(Таблица1[[#This Row],[Т23]]+Таблица1[[#This Row],[угол обхв3]])</f>
        <v>2449294.4569237698</v>
      </c>
      <c r="CW606" s="50">
        <f>SUM(X606:AC606,AD606:AI606)-Таблица1[[#This Row],[lподв_min, мм]]</f>
        <v>23539.429625937188</v>
      </c>
      <c r="CX606" s="17">
        <f>CW1045-Таблица1[[#This Row],[Суммарная длина каната]]</f>
        <v>-2424593.6775236549</v>
      </c>
    </row>
    <row r="607" spans="1:102" x14ac:dyDescent="0.25">
      <c r="A607" s="21">
        <v>606</v>
      </c>
      <c r="B607" s="10">
        <v>14.226530612244895</v>
      </c>
      <c r="C607" s="10">
        <v>110.29000000000343</v>
      </c>
      <c r="D607" s="11">
        <v>15428.825023129441</v>
      </c>
      <c r="E607" s="11">
        <v>6372.0601128009976</v>
      </c>
      <c r="F607" s="11">
        <v>15380.600137018009</v>
      </c>
      <c r="G607" s="11">
        <v>6503.9515846994454</v>
      </c>
      <c r="H607" s="11">
        <v>15836.824533129442</v>
      </c>
      <c r="I607" s="11">
        <v>3094.2661904825959</v>
      </c>
      <c r="J607" s="11">
        <v>3277.7939223184012</v>
      </c>
      <c r="K607" s="11">
        <v>25971.461559891373</v>
      </c>
      <c r="L607" s="11">
        <v>835.08151633873013</v>
      </c>
      <c r="M607" s="11">
        <v>58238.783253641726</v>
      </c>
      <c r="N607" s="11">
        <v>10884.736827779301</v>
      </c>
      <c r="O607" s="11">
        <v>14224.427838590032</v>
      </c>
      <c r="P607" s="43">
        <v>13095.104216905647</v>
      </c>
      <c r="Q607" s="11">
        <v>12880.377652580242</v>
      </c>
      <c r="R607" s="11">
        <v>15547.107974344361</v>
      </c>
      <c r="S607" s="11">
        <v>7978.9584118392058</v>
      </c>
      <c r="T607" s="11">
        <v>16240.50203604229</v>
      </c>
      <c r="U607" s="11">
        <v>6771.2673606170611</v>
      </c>
      <c r="V607" s="11">
        <v>15428.825023129441</v>
      </c>
      <c r="W607" s="11">
        <v>6372.0601128009976</v>
      </c>
      <c r="X607" s="12">
        <v>0</v>
      </c>
      <c r="Y607" s="12">
        <v>322.59143044097584</v>
      </c>
      <c r="Z607" s="12">
        <v>228.72803269076925</v>
      </c>
      <c r="AA607" s="44">
        <v>232.0401906195585</v>
      </c>
      <c r="AB607" s="45">
        <v>47.25382933378522</v>
      </c>
      <c r="AC607" s="12">
        <v>4.468033253641396</v>
      </c>
      <c r="AD607" s="12">
        <v>13107.437478732234</v>
      </c>
      <c r="AE607" s="12">
        <v>2586.9276946652712</v>
      </c>
      <c r="AF607" s="12">
        <v>5480.5321821881507</v>
      </c>
      <c r="AG607" s="44">
        <v>1128.4755203370603</v>
      </c>
      <c r="AH607" s="45">
        <v>390.29476040551936</v>
      </c>
      <c r="AI607" s="12">
        <v>3277.7939235631393</v>
      </c>
      <c r="AJ607" s="12">
        <v>-13.999403268622348</v>
      </c>
      <c r="AK607" s="12">
        <v>31.302379749407017</v>
      </c>
      <c r="AL607" s="12">
        <v>63.422847713895749</v>
      </c>
      <c r="AM607" s="44">
        <v>96.00844477250314</v>
      </c>
      <c r="AN607" s="45">
        <v>89.372550197362514</v>
      </c>
      <c r="AO607" s="12">
        <v>89.999999825200149</v>
      </c>
      <c r="AP607" s="12">
        <v>-1932.0867753914397</v>
      </c>
      <c r="AQ607" s="12">
        <v>11096.715104954515</v>
      </c>
      <c r="AR607" s="12">
        <v>13459.991965712537</v>
      </c>
      <c r="AS607" s="44">
        <v>15952.866617454663</v>
      </c>
      <c r="AT607" s="45">
        <v>15832.526500665783</v>
      </c>
      <c r="AU607" s="12">
        <v>15836.825023129441</v>
      </c>
      <c r="AV607" s="12">
        <v>11449.46585973702</v>
      </c>
      <c r="AW607" s="12">
        <v>14573.038237181107</v>
      </c>
      <c r="AX607" s="12">
        <v>13062.917869438448</v>
      </c>
      <c r="AY607" s="44">
        <v>7936.2509939672991</v>
      </c>
      <c r="AZ607" s="45">
        <v>6766.7994154235976</v>
      </c>
      <c r="BA607" s="12">
        <v>6372.0601140457366</v>
      </c>
      <c r="BB607" s="12">
        <v>10786.036817448241</v>
      </c>
      <c r="BC607" s="12">
        <v>13307.082494080862</v>
      </c>
      <c r="BD607" s="12">
        <v>15911.995723151249</v>
      </c>
      <c r="BE607" s="44">
        <v>15834.743392931987</v>
      </c>
      <c r="BF607" s="45">
        <v>15836.800558505949</v>
      </c>
      <c r="BG607" s="12">
        <v>15836.825033129444</v>
      </c>
      <c r="BH607" s="12">
        <v>14620.309522885542</v>
      </c>
      <c r="BI607" s="12">
        <v>13228.988051171316</v>
      </c>
      <c r="BJ607" s="12">
        <v>8161.4986286974099</v>
      </c>
      <c r="BK607" s="44">
        <v>6813.9747784889678</v>
      </c>
      <c r="BL607" s="45">
        <v>6376.5280579944611</v>
      </c>
      <c r="BM607" s="12">
        <v>3094.2661904825973</v>
      </c>
      <c r="BN607" s="12">
        <v>0</v>
      </c>
      <c r="BO607" s="12">
        <v>45.301783018029361</v>
      </c>
      <c r="BP607" s="12">
        <v>32.120467964488732</v>
      </c>
      <c r="BQ607" s="48">
        <v>32.585597058607398</v>
      </c>
      <c r="BR607" s="49">
        <v>6.6358945751406369</v>
      </c>
      <c r="BS607" s="13">
        <v>0.62744962783764036</v>
      </c>
      <c r="BT607" s="12">
        <v>91.216746358268423</v>
      </c>
      <c r="BV607" s="14">
        <f>Таблица1[[#This Row],[Lкан_леб,мм]]</f>
        <v>58238.783253641726</v>
      </c>
      <c r="BW607" s="50">
        <f>Таблица1[[#This Row],[угол обхв4]]+Таблица1[[#This Row],[Lдуг 3,мм]]</f>
        <v>13107.437478732234</v>
      </c>
      <c r="BX607" s="54">
        <f>Таблица1[[#This Row],[угол обхв5]]+Таблица1[[#This Row],[Y5, мм]]</f>
        <v>58561.374684082701</v>
      </c>
      <c r="BY607" s="14">
        <f>Таблица1[[#This Row],[угол обхв6]]+Таблица1[[#This Row],[Lдуг 4,мм]]</f>
        <v>15694.365173397506</v>
      </c>
      <c r="BZ607" s="14">
        <f>Таблица1[[#This Row],[Т1]]+Таблица1[[#This Row],[X6, мм]]</f>
        <v>58790.102716773472</v>
      </c>
      <c r="CA607" s="14">
        <f>Таблица1[[#This Row],[Т2]]+Таблица1[[#This Row],[Lдуг 5,мм]]</f>
        <v>21174.897355585657</v>
      </c>
      <c r="CB607" s="14">
        <f>Таблица1[[#This Row],[Т3]]+Таблица1[[#This Row],[Y6, мм]]</f>
        <v>59022.142907393034</v>
      </c>
      <c r="CC607" s="14">
        <f>Таблица1[[#This Row],[Т4]]+Таблица1[[#This Row],[Lдуг 6,мм]]</f>
        <v>22303.372875922716</v>
      </c>
      <c r="CD607" s="14">
        <f>Таблица1[[#This Row],[Т5]]+Таблица1[[#This Row],[Lдуг 1,мм]]</f>
        <v>59069.39673672682</v>
      </c>
      <c r="CE607" s="14">
        <f>Таблица1[[#This Row],[Т6]]+Таблица1[[#This Row],[Lпрям1, мм]]</f>
        <v>22693.667636328235</v>
      </c>
      <c r="CF607" s="15">
        <f>Таблица1[[#This Row],[Т7]]+Таблица1[[#This Row],[Lдуг 2,мм]]</f>
        <v>59073.864769980464</v>
      </c>
      <c r="CG607" s="14">
        <f>Таблица1[[#This Row],[Т8]]+Таблица1[[#This Row],[Lпрям2, мм]]</f>
        <v>25971.461559891373</v>
      </c>
      <c r="CH607" s="14">
        <f>Таблица1[[#This Row],[Т9]]-Таблица1[[#This Row],[Т9]]</f>
        <v>0</v>
      </c>
      <c r="CI607" s="50">
        <f>Таблица1[[#This Row],[Т9]]-Таблица1[[#This Row],[Т8]]</f>
        <v>36380.197133652226</v>
      </c>
      <c r="CJ607" s="54">
        <f>Таблица1[[#This Row],[Т9]]-Таблица1[[#This Row],[Т7]]</f>
        <v>4.4680332536445349</v>
      </c>
      <c r="CK607" s="14">
        <f>Таблица1[[#This Row],[Т9]]-Таблица1[[#This Row],[Т6]]</f>
        <v>36770.491894057748</v>
      </c>
      <c r="CL607" s="14">
        <f>Таблица1[[#This Row],[Т9]]-Таблица1[[#This Row],[Т5]]</f>
        <v>51.721862587430223</v>
      </c>
      <c r="CM607" s="14">
        <f>Таблица1[[#This Row],[Т9]]-Таблица1[[#This Row],[Т4]]</f>
        <v>37898.967414394807</v>
      </c>
      <c r="CN607" s="14">
        <f>Таблица1[[#This Row],[Т9]]-Таблица1[[#This Row],[Т3]]</f>
        <v>283.76205320699228</v>
      </c>
      <c r="CO607" s="14">
        <f>Таблица1[[#This Row],[Т9]]-Таблица1[[#This Row],[Т2]]</f>
        <v>43379.499596582958</v>
      </c>
      <c r="CP607" s="14">
        <f>Таблица1[[#This Row],[Т9]]-Таблица1[[#This Row],[Т1]]</f>
        <v>512.49008589776349</v>
      </c>
      <c r="CQ607" s="14">
        <f>Таблица1[[#This Row],[Т9]]-Таблица1[[#This Row],[угол обхв6]]</f>
        <v>45966.427291248227</v>
      </c>
      <c r="CR607" s="14">
        <f>Таблица1[[#This Row],[Т9]]-Таблица1[[#This Row],[угол обхв5]]</f>
        <v>835.08151633873786</v>
      </c>
      <c r="CS607" s="14">
        <f>Таблица1[[#This Row],[Т9]]-Таблица1[[#This Row],[угол обхв4]]</f>
        <v>59073.864769980464</v>
      </c>
      <c r="CT607" s="14">
        <f>Таблица1[[#This Row],[Lкан_прям, мм]]+Таблица1[[#This Row],[Lкан_дуг, мм]]+Таблица1[[#This Row],[Lкан_леб,мм]]</f>
        <v>85045.326329871838</v>
      </c>
      <c r="CU607" s="16">
        <f>Таблица1[[#This Row],[Lкан_леб,мм]]</f>
        <v>58238.783253641726</v>
      </c>
      <c r="CV607" s="14">
        <f>2534431-(Таблица1[[#This Row],[Т23]]+Таблица1[[#This Row],[угол обхв3]])</f>
        <v>2449294.4569237698</v>
      </c>
      <c r="CW607" s="50">
        <f>SUM(X607:AC607,AD607:AI607)-Таблица1[[#This Row],[lподв_min, мм]]</f>
        <v>23528.749153911704</v>
      </c>
      <c r="CX607" s="17">
        <f>CW1046-Таблица1[[#This Row],[Суммарная длина каната]]</f>
        <v>-2424637.5567559022</v>
      </c>
    </row>
    <row r="608" spans="1:102" x14ac:dyDescent="0.25">
      <c r="A608" s="21">
        <v>607</v>
      </c>
      <c r="B608" s="10">
        <v>14.226530612244895</v>
      </c>
      <c r="C608" s="10">
        <v>112.3546938775511</v>
      </c>
      <c r="D608" s="11">
        <v>15667.618637174484</v>
      </c>
      <c r="E608" s="11">
        <v>6541.1473956354748</v>
      </c>
      <c r="F608" s="11">
        <v>15614.673285664343</v>
      </c>
      <c r="G608" s="11">
        <v>6671.2157997675613</v>
      </c>
      <c r="H608" s="11">
        <v>16075.618147174484</v>
      </c>
      <c r="I608" s="11">
        <v>3227.3794503525851</v>
      </c>
      <c r="J608" s="11">
        <v>3313.7679452828902</v>
      </c>
      <c r="K608" s="11">
        <v>25971.461559877855</v>
      </c>
      <c r="L608" s="11">
        <v>835.08151635225295</v>
      </c>
      <c r="M608" s="11">
        <v>58238.783253641726</v>
      </c>
      <c r="N608" s="11">
        <v>10884.736827779301</v>
      </c>
      <c r="O608" s="11">
        <v>14224.427838590032</v>
      </c>
      <c r="P608" s="43">
        <v>13100.931856715224</v>
      </c>
      <c r="Q608" s="11">
        <v>12961.16055535841</v>
      </c>
      <c r="R608" s="11">
        <v>15727.931613860708</v>
      </c>
      <c r="S608" s="11">
        <v>8151.2639581374733</v>
      </c>
      <c r="T608" s="11">
        <v>16464.386094724945</v>
      </c>
      <c r="U608" s="11">
        <v>6969.3384961835536</v>
      </c>
      <c r="V608" s="11">
        <v>15667.618637174484</v>
      </c>
      <c r="W608" s="11">
        <v>6541.1473956354748</v>
      </c>
      <c r="X608" s="12">
        <v>0</v>
      </c>
      <c r="Y608" s="12">
        <v>311.06593570124591</v>
      </c>
      <c r="Z608" s="12">
        <v>225.55095929723717</v>
      </c>
      <c r="AA608" s="44">
        <v>232.04019061955961</v>
      </c>
      <c r="AB608" s="45">
        <v>47.253829333790115</v>
      </c>
      <c r="AC608" s="12">
        <v>19.170601400420168</v>
      </c>
      <c r="AD608" s="12">
        <v>13107.437478732234</v>
      </c>
      <c r="AE608" s="12">
        <v>2550.9536717007813</v>
      </c>
      <c r="AF608" s="12">
        <v>5480.5321821881471</v>
      </c>
      <c r="AG608" s="44">
        <v>1128.4755203370607</v>
      </c>
      <c r="AH608" s="45">
        <v>390.29476040551287</v>
      </c>
      <c r="AI608" s="12">
        <v>3313.7679465141155</v>
      </c>
      <c r="AJ608" s="12">
        <v>-13.999403268622348</v>
      </c>
      <c r="AK608" s="12">
        <v>29.683844932282629</v>
      </c>
      <c r="AL608" s="12">
        <v>61.358153836348087</v>
      </c>
      <c r="AM608" s="44">
        <v>93.943750894955627</v>
      </c>
      <c r="AN608" s="45">
        <v>87.307856319814306</v>
      </c>
      <c r="AO608" s="12">
        <v>89.999999827097795</v>
      </c>
      <c r="AP608" s="12">
        <v>-1932.0867753914397</v>
      </c>
      <c r="AQ608" s="12">
        <v>11086.784029685114</v>
      </c>
      <c r="AR608" s="12">
        <v>13459.00617257165</v>
      </c>
      <c r="AS608" s="44">
        <v>16134.96549095111</v>
      </c>
      <c r="AT608" s="45">
        <v>16056.836394229207</v>
      </c>
      <c r="AU608" s="12">
        <v>16075.618637174486</v>
      </c>
      <c r="AV608" s="12">
        <v>11449.46585973702</v>
      </c>
      <c r="AW608" s="12">
        <v>14578.886479621722</v>
      </c>
      <c r="AX608" s="12">
        <v>13156.728406305219</v>
      </c>
      <c r="AY608" s="44">
        <v>8123.2029014796362</v>
      </c>
      <c r="AZ608" s="45">
        <v>6950.1749467775553</v>
      </c>
      <c r="BA608" s="12">
        <v>6541.1473968667015</v>
      </c>
      <c r="BB608" s="12">
        <v>10786.036817448241</v>
      </c>
      <c r="BC608" s="12">
        <v>13302.979058621037</v>
      </c>
      <c r="BD608" s="12">
        <v>16086.005929717132</v>
      </c>
      <c r="BE608" s="44">
        <v>16057.352217634541</v>
      </c>
      <c r="BF608" s="45">
        <v>16075.16833767022</v>
      </c>
      <c r="BG608" s="12">
        <v>16075.618647174482</v>
      </c>
      <c r="BH608" s="12">
        <v>14620.309522885542</v>
      </c>
      <c r="BI608" s="12">
        <v>13315.6191963901</v>
      </c>
      <c r="BJ608" s="12">
        <v>8346.8318090842822</v>
      </c>
      <c r="BK608" s="44">
        <v>6997.3995528413907</v>
      </c>
      <c r="BL608" s="45">
        <v>6560.3109450414731</v>
      </c>
      <c r="BM608" s="12">
        <v>3227.3794503525864</v>
      </c>
      <c r="BN608" s="12">
        <v>0</v>
      </c>
      <c r="BO608" s="12">
        <v>43.683248200904977</v>
      </c>
      <c r="BP608" s="12">
        <v>31.674308904065455</v>
      </c>
      <c r="BQ608" s="48">
        <v>32.585597058607547</v>
      </c>
      <c r="BR608" s="49">
        <v>6.6358945751413243</v>
      </c>
      <c r="BS608" s="13">
        <v>2.6921435072834834</v>
      </c>
      <c r="BT608" s="12">
        <v>91.216746358268423</v>
      </c>
      <c r="BV608" s="14">
        <f>Таблица1[[#This Row],[Lкан_леб,мм]]</f>
        <v>58238.783253641726</v>
      </c>
      <c r="BW608" s="50">
        <f>Таблица1[[#This Row],[угол обхв4]]+Таблица1[[#This Row],[Lдуг 3,мм]]</f>
        <v>13107.437478732234</v>
      </c>
      <c r="BX608" s="54">
        <f>Таблица1[[#This Row],[угол обхв5]]+Таблица1[[#This Row],[Y5, мм]]</f>
        <v>58549.849189342975</v>
      </c>
      <c r="BY608" s="14">
        <f>Таблица1[[#This Row],[угол обхв6]]+Таблица1[[#This Row],[Lдуг 4,мм]]</f>
        <v>15658.391150433015</v>
      </c>
      <c r="BZ608" s="14">
        <f>Таблица1[[#This Row],[Т1]]+Таблица1[[#This Row],[X6, мм]]</f>
        <v>58775.400148640212</v>
      </c>
      <c r="CA608" s="14">
        <f>Таблица1[[#This Row],[Т2]]+Таблица1[[#This Row],[Lдуг 5,мм]]</f>
        <v>21138.923332621162</v>
      </c>
      <c r="CB608" s="14">
        <f>Таблица1[[#This Row],[Т3]]+Таблица1[[#This Row],[Y6, мм]]</f>
        <v>59007.440339259774</v>
      </c>
      <c r="CC608" s="14">
        <f>Таблица1[[#This Row],[Т4]]+Таблица1[[#This Row],[Lдуг 6,мм]]</f>
        <v>22267.398852958224</v>
      </c>
      <c r="CD608" s="14">
        <f>Таблица1[[#This Row],[Т5]]+Таблица1[[#This Row],[Lдуг 1,мм]]</f>
        <v>59054.694168593567</v>
      </c>
      <c r="CE608" s="14">
        <f>Таблица1[[#This Row],[Т6]]+Таблица1[[#This Row],[Lпрям1, мм]]</f>
        <v>22657.693613363735</v>
      </c>
      <c r="CF608" s="15">
        <f>Таблица1[[#This Row],[Т7]]+Таблица1[[#This Row],[Lдуг 2,мм]]</f>
        <v>59073.86476999399</v>
      </c>
      <c r="CG608" s="14">
        <f>Таблица1[[#This Row],[Т8]]+Таблица1[[#This Row],[Lпрям2, мм]]</f>
        <v>25971.461559877851</v>
      </c>
      <c r="CH608" s="14">
        <f>Таблица1[[#This Row],[Т9]]-Таблица1[[#This Row],[Т9]]</f>
        <v>0</v>
      </c>
      <c r="CI608" s="50">
        <f>Таблица1[[#This Row],[Т9]]-Таблица1[[#This Row],[Т8]]</f>
        <v>36416.171156630255</v>
      </c>
      <c r="CJ608" s="54">
        <f>Таблица1[[#This Row],[Т9]]-Таблица1[[#This Row],[Т7]]</f>
        <v>19.170601400423038</v>
      </c>
      <c r="CK608" s="14">
        <f>Таблица1[[#This Row],[Т9]]-Таблица1[[#This Row],[Т6]]</f>
        <v>36806.465917035763</v>
      </c>
      <c r="CL608" s="14">
        <f>Таблица1[[#This Row],[Т9]]-Таблица1[[#This Row],[Т5]]</f>
        <v>66.424430734216003</v>
      </c>
      <c r="CM608" s="14">
        <f>Таблица1[[#This Row],[Т9]]-Таблица1[[#This Row],[Т4]]</f>
        <v>37934.941437372829</v>
      </c>
      <c r="CN608" s="14">
        <f>Таблица1[[#This Row],[Т9]]-Таблица1[[#This Row],[Т3]]</f>
        <v>298.46462135377806</v>
      </c>
      <c r="CO608" s="14">
        <f>Таблица1[[#This Row],[Т9]]-Таблица1[[#This Row],[Т2]]</f>
        <v>43415.473619560973</v>
      </c>
      <c r="CP608" s="14">
        <f>Таблица1[[#This Row],[Т9]]-Таблица1[[#This Row],[Т1]]</f>
        <v>524.01558065101563</v>
      </c>
      <c r="CQ608" s="14">
        <f>Таблица1[[#This Row],[Т9]]-Таблица1[[#This Row],[угол обхв6]]</f>
        <v>45966.42729126176</v>
      </c>
      <c r="CR608" s="14">
        <f>Таблица1[[#This Row],[Т9]]-Таблица1[[#This Row],[угол обхв5]]</f>
        <v>835.08151635226386</v>
      </c>
      <c r="CS608" s="14">
        <f>Таблица1[[#This Row],[Т9]]-Таблица1[[#This Row],[угол обхв4]]</f>
        <v>59073.86476999399</v>
      </c>
      <c r="CT608" s="14">
        <f>Таблица1[[#This Row],[Lкан_прям, мм]]+Таблица1[[#This Row],[Lкан_дуг, мм]]+Таблица1[[#This Row],[Lкан_леб,мм]]</f>
        <v>85045.326329871838</v>
      </c>
      <c r="CU608" s="16">
        <f>Таблица1[[#This Row],[Lкан_леб,мм]]</f>
        <v>58238.783253641726</v>
      </c>
      <c r="CV608" s="14">
        <f>2534431-(Таблица1[[#This Row],[Т23]]+Таблица1[[#This Row],[угол обхв3]])</f>
        <v>2449294.4569237698</v>
      </c>
      <c r="CW608" s="50">
        <f>SUM(X608:AC608,AD608:AI608)-Таблица1[[#This Row],[lподв_min, мм]]</f>
        <v>23492.775130947215</v>
      </c>
      <c r="CX608" s="17">
        <f>CW1047-Таблица1[[#This Row],[Суммарная длина каната]]</f>
        <v>-2424683.0888392073</v>
      </c>
    </row>
    <row r="609" spans="1:102" x14ac:dyDescent="0.25">
      <c r="A609" s="21">
        <v>608</v>
      </c>
      <c r="B609" s="10">
        <v>14.226530612244895</v>
      </c>
      <c r="C609" s="10">
        <v>114.46082839365614</v>
      </c>
      <c r="D609" s="11">
        <v>15904.766781193424</v>
      </c>
      <c r="E609" s="11">
        <v>6722.3777522850451</v>
      </c>
      <c r="F609" s="11">
        <v>15847.077090705052</v>
      </c>
      <c r="G609" s="11">
        <v>6850.4125116723135</v>
      </c>
      <c r="H609" s="11">
        <v>16312.766291193426</v>
      </c>
      <c r="I609" s="11">
        <v>3371.3436885604538</v>
      </c>
      <c r="J609" s="11">
        <v>3351.0340637245909</v>
      </c>
      <c r="K609" s="11">
        <v>25971.461559864169</v>
      </c>
      <c r="L609" s="11">
        <v>835.08151636593743</v>
      </c>
      <c r="M609" s="11">
        <v>58238.783253641726</v>
      </c>
      <c r="N609" s="11">
        <v>10884.736827779301</v>
      </c>
      <c r="O609" s="11">
        <v>14224.427838590032</v>
      </c>
      <c r="P609" s="43">
        <v>13103.873884350267</v>
      </c>
      <c r="Q609" s="11">
        <v>13043.726420125915</v>
      </c>
      <c r="R609" s="11">
        <v>15905.866096990851</v>
      </c>
      <c r="S609" s="11">
        <v>8333.6231685717066</v>
      </c>
      <c r="T609" s="11">
        <v>16685.259669769133</v>
      </c>
      <c r="U609" s="11">
        <v>7179.5613596932126</v>
      </c>
      <c r="V609" s="11">
        <v>15904.766781193424</v>
      </c>
      <c r="W609" s="11">
        <v>6722.3777522850451</v>
      </c>
      <c r="X609" s="12">
        <v>0</v>
      </c>
      <c r="Y609" s="12">
        <v>299.18505051690209</v>
      </c>
      <c r="Z609" s="12">
        <v>222.43417990884132</v>
      </c>
      <c r="AA609" s="44">
        <v>232.04019061955862</v>
      </c>
      <c r="AB609" s="45">
        <v>47.253829333786307</v>
      </c>
      <c r="AC609" s="12">
        <v>34.1682659868491</v>
      </c>
      <c r="AD609" s="12">
        <v>13107.437478732234</v>
      </c>
      <c r="AE609" s="12">
        <v>2513.6875532590825</v>
      </c>
      <c r="AF609" s="12">
        <v>5480.5321821881498</v>
      </c>
      <c r="AG609" s="44">
        <v>1128.4755203370619</v>
      </c>
      <c r="AH609" s="45">
        <v>390.29476040551776</v>
      </c>
      <c r="AI609" s="12">
        <v>3351.0340649421237</v>
      </c>
      <c r="AJ609" s="12">
        <v>-13.999403268622348</v>
      </c>
      <c r="AK609" s="12">
        <v>28.015402339286521</v>
      </c>
      <c r="AL609" s="12">
        <v>59.252019320243036</v>
      </c>
      <c r="AM609" s="44">
        <v>91.837616378850441</v>
      </c>
      <c r="AN609" s="45">
        <v>85.20172180370966</v>
      </c>
      <c r="AO609" s="12">
        <v>89.999999829020581</v>
      </c>
      <c r="AP609" s="12">
        <v>-1932.0867753914397</v>
      </c>
      <c r="AQ609" s="12">
        <v>11076.378059446613</v>
      </c>
      <c r="AR609" s="12">
        <v>13454.519052146154</v>
      </c>
      <c r="AS609" s="44">
        <v>16313.656271918901</v>
      </c>
      <c r="AT609" s="45">
        <v>16278.689557416037</v>
      </c>
      <c r="AU609" s="12">
        <v>16312.766781193424</v>
      </c>
      <c r="AV609" s="12">
        <v>11449.46585973702</v>
      </c>
      <c r="AW609" s="12">
        <v>14584.61895220201</v>
      </c>
      <c r="AX609" s="12">
        <v>13252.321641311337</v>
      </c>
      <c r="AY609" s="44">
        <v>8320.5398497210335</v>
      </c>
      <c r="AZ609" s="45">
        <v>7145.4330174951292</v>
      </c>
      <c r="BA609" s="12">
        <v>6722.3777535025793</v>
      </c>
      <c r="BB609" s="12">
        <v>10786.036817448241</v>
      </c>
      <c r="BC609" s="12">
        <v>13295.515116017579</v>
      </c>
      <c r="BD609" s="12">
        <v>16256.511264786737</v>
      </c>
      <c r="BE609" s="44">
        <v>16277.469494841082</v>
      </c>
      <c r="BF609" s="45">
        <v>16311.336893546524</v>
      </c>
      <c r="BG609" s="12">
        <v>16312.766791193426</v>
      </c>
      <c r="BH609" s="12">
        <v>14620.309522885542</v>
      </c>
      <c r="BI609" s="12">
        <v>13403.917533737893</v>
      </c>
      <c r="BJ609" s="12">
        <v>8542.2183897571285</v>
      </c>
      <c r="BK609" s="44">
        <v>7192.6446785438875</v>
      </c>
      <c r="BL609" s="45">
        <v>6756.5060944831275</v>
      </c>
      <c r="BM609" s="12">
        <v>3371.3436885604551</v>
      </c>
      <c r="BN609" s="12">
        <v>0</v>
      </c>
      <c r="BO609" s="12">
        <v>42.014805607908869</v>
      </c>
      <c r="BP609" s="12">
        <v>31.236616980956516</v>
      </c>
      <c r="BQ609" s="48">
        <v>32.585597058607412</v>
      </c>
      <c r="BR609" s="49">
        <v>6.6358945751407896</v>
      </c>
      <c r="BS609" s="13">
        <v>4.7982780253109221</v>
      </c>
      <c r="BT609" s="12">
        <v>91.216746358268423</v>
      </c>
      <c r="BV609" s="14">
        <f>Таблица1[[#This Row],[Lкан_леб,мм]]</f>
        <v>58238.783253641726</v>
      </c>
      <c r="BW609" s="50">
        <f>Таблица1[[#This Row],[угол обхв4]]+Таблица1[[#This Row],[Lдуг 3,мм]]</f>
        <v>13107.437478732234</v>
      </c>
      <c r="BX609" s="54">
        <f>Таблица1[[#This Row],[угол обхв5]]+Таблица1[[#This Row],[Y5, мм]]</f>
        <v>58537.968304158625</v>
      </c>
      <c r="BY609" s="14">
        <f>Таблица1[[#This Row],[угол обхв6]]+Таблица1[[#This Row],[Lдуг 4,мм]]</f>
        <v>15621.125031991316</v>
      </c>
      <c r="BZ609" s="14">
        <f>Таблица1[[#This Row],[Т1]]+Таблица1[[#This Row],[X6, мм]]</f>
        <v>58760.402484067468</v>
      </c>
      <c r="CA609" s="14">
        <f>Таблица1[[#This Row],[Т2]]+Таблица1[[#This Row],[Lдуг 5,мм]]</f>
        <v>21101.657214179468</v>
      </c>
      <c r="CB609" s="14">
        <f>Таблица1[[#This Row],[Т3]]+Таблица1[[#This Row],[Y6, мм]]</f>
        <v>58992.44267468703</v>
      </c>
      <c r="CC609" s="14">
        <f>Таблица1[[#This Row],[Т4]]+Таблица1[[#This Row],[Lдуг 6,мм]]</f>
        <v>22230.13273451653</v>
      </c>
      <c r="CD609" s="14">
        <f>Таблица1[[#This Row],[Т5]]+Таблица1[[#This Row],[Lдуг 1,мм]]</f>
        <v>59039.696504020816</v>
      </c>
      <c r="CE609" s="14">
        <f>Таблица1[[#This Row],[Т6]]+Таблица1[[#This Row],[Lпрям1, мм]]</f>
        <v>22620.427494922049</v>
      </c>
      <c r="CF609" s="15">
        <f>Таблица1[[#This Row],[Т7]]+Таблица1[[#This Row],[Lдуг 2,мм]]</f>
        <v>59073.864770007662</v>
      </c>
      <c r="CG609" s="14">
        <f>Таблица1[[#This Row],[Т8]]+Таблица1[[#This Row],[Lпрям2, мм]]</f>
        <v>25971.461559864172</v>
      </c>
      <c r="CH609" s="14">
        <f>Таблица1[[#This Row],[Т9]]-Таблица1[[#This Row],[Т9]]</f>
        <v>0</v>
      </c>
      <c r="CI609" s="50">
        <f>Таблица1[[#This Row],[Т9]]-Таблица1[[#This Row],[Т8]]</f>
        <v>36453.437275085613</v>
      </c>
      <c r="CJ609" s="54">
        <f>Таблица1[[#This Row],[Т9]]-Таблица1[[#This Row],[Т7]]</f>
        <v>34.168265986845654</v>
      </c>
      <c r="CK609" s="14">
        <f>Таблица1[[#This Row],[Т9]]-Таблица1[[#This Row],[Т6]]</f>
        <v>36843.732035491135</v>
      </c>
      <c r="CL609" s="14">
        <f>Таблица1[[#This Row],[Т9]]-Таблица1[[#This Row],[Т5]]</f>
        <v>81.422095320631342</v>
      </c>
      <c r="CM609" s="14">
        <f>Таблица1[[#This Row],[Т9]]-Таблица1[[#This Row],[Т4]]</f>
        <v>37972.207555828194</v>
      </c>
      <c r="CN609" s="14">
        <f>Таблица1[[#This Row],[Т9]]-Таблица1[[#This Row],[Т3]]</f>
        <v>313.4622859401934</v>
      </c>
      <c r="CO609" s="14">
        <f>Таблица1[[#This Row],[Т9]]-Таблица1[[#This Row],[Т2]]</f>
        <v>43452.739738016346</v>
      </c>
      <c r="CP609" s="14">
        <f>Таблица1[[#This Row],[Т9]]-Таблица1[[#This Row],[Т1]]</f>
        <v>535.89646584903676</v>
      </c>
      <c r="CQ609" s="14">
        <f>Таблица1[[#This Row],[Т9]]-Таблица1[[#This Row],[угол обхв6]]</f>
        <v>45966.427291275424</v>
      </c>
      <c r="CR609" s="14">
        <f>Таблица1[[#This Row],[Т9]]-Таблица1[[#This Row],[угол обхв5]]</f>
        <v>835.08151636593539</v>
      </c>
      <c r="CS609" s="14">
        <f>Таблица1[[#This Row],[Т9]]-Таблица1[[#This Row],[угол обхв4]]</f>
        <v>59073.864770007662</v>
      </c>
      <c r="CT609" s="14">
        <f>Таблица1[[#This Row],[Lкан_прям, мм]]+Таблица1[[#This Row],[Lкан_дуг, мм]]+Таблица1[[#This Row],[Lкан_леб,мм]]</f>
        <v>85045.326329871838</v>
      </c>
      <c r="CU609" s="16">
        <f>Таблица1[[#This Row],[Lкан_леб,мм]]</f>
        <v>58238.783253641726</v>
      </c>
      <c r="CV609" s="14">
        <f>2534431-(Таблица1[[#This Row],[Т23]]+Таблица1[[#This Row],[угол обхв3]])</f>
        <v>2449294.4569237698</v>
      </c>
      <c r="CW609" s="50">
        <f>SUM(X609:AC609,AD609:AI609)-Таблица1[[#This Row],[lподв_min, мм]]</f>
        <v>23455.509012505518</v>
      </c>
      <c r="CX609" s="17">
        <f>CW1048-Таблица1[[#This Row],[Суммарная длина каната]]</f>
        <v>-2424730.2684616419</v>
      </c>
    </row>
    <row r="610" spans="1:102" x14ac:dyDescent="0.25">
      <c r="A610" s="21">
        <v>609</v>
      </c>
      <c r="B610" s="10">
        <v>14.226530612244895</v>
      </c>
      <c r="C610" s="10">
        <v>115.03877551020416</v>
      </c>
      <c r="D610" s="11">
        <v>15968.663628401713</v>
      </c>
      <c r="E610" s="11">
        <v>6773.6225775433659</v>
      </c>
      <c r="F610" s="11">
        <v>15909.685397857536</v>
      </c>
      <c r="G610" s="11">
        <v>6901.0689126098468</v>
      </c>
      <c r="H610" s="11">
        <v>16376.663138401713</v>
      </c>
      <c r="I610" s="11">
        <v>3412.2649244365912</v>
      </c>
      <c r="J610" s="11">
        <v>3361.3576531067743</v>
      </c>
      <c r="K610" s="11">
        <v>25971.461559860429</v>
      </c>
      <c r="L610" s="11">
        <v>835.08151636968057</v>
      </c>
      <c r="M610" s="11">
        <v>58238.783253641726</v>
      </c>
      <c r="N610" s="11">
        <v>10884.736827779301</v>
      </c>
      <c r="O610" s="11">
        <v>14224.427838590032</v>
      </c>
      <c r="P610" s="43">
        <v>13104.150355685675</v>
      </c>
      <c r="Q610" s="11">
        <v>13066.39730022601</v>
      </c>
      <c r="R610" s="11">
        <v>15953.510402335951</v>
      </c>
      <c r="S610" s="11">
        <v>8384.7971117698107</v>
      </c>
      <c r="T610" s="11">
        <v>16744.505240599403</v>
      </c>
      <c r="U610" s="11">
        <v>7238.6556868834332</v>
      </c>
      <c r="V610" s="11">
        <v>15968.663628401713</v>
      </c>
      <c r="W610" s="11">
        <v>6773.6225775433659</v>
      </c>
      <c r="X610" s="12">
        <v>0</v>
      </c>
      <c r="Y610" s="12">
        <v>295.90189965444898</v>
      </c>
      <c r="Z610" s="12">
        <v>221.60180209613719</v>
      </c>
      <c r="AA610" s="44">
        <v>232.04019061955941</v>
      </c>
      <c r="AB610" s="45">
        <v>47.253829333788119</v>
      </c>
      <c r="AC610" s="12">
        <v>38.283794665746953</v>
      </c>
      <c r="AD610" s="12">
        <v>13107.437478732234</v>
      </c>
      <c r="AE610" s="12">
        <v>2503.3639638769046</v>
      </c>
      <c r="AF610" s="12">
        <v>5480.5321821881471</v>
      </c>
      <c r="AG610" s="44">
        <v>1128.4755203370601</v>
      </c>
      <c r="AH610" s="45">
        <v>390.29476040551651</v>
      </c>
      <c r="AI610" s="12">
        <v>3361.3576543205681</v>
      </c>
      <c r="AJ610" s="12">
        <v>-13.999403268622348</v>
      </c>
      <c r="AK610" s="12">
        <v>27.554346731631369</v>
      </c>
      <c r="AL610" s="12">
        <v>58.674072203695047</v>
      </c>
      <c r="AM610" s="44">
        <v>91.259669262302566</v>
      </c>
      <c r="AN610" s="45">
        <v>84.623774687161529</v>
      </c>
      <c r="AO610" s="12">
        <v>89.999999829545729</v>
      </c>
      <c r="AP610" s="12">
        <v>-1932.0867753914397</v>
      </c>
      <c r="AQ610" s="12">
        <v>11073.473450368056</v>
      </c>
      <c r="AR610" s="12">
        <v>13452.67360368301</v>
      </c>
      <c r="AS610" s="44">
        <v>16361.411801528038</v>
      </c>
      <c r="AT610" s="45">
        <v>16338.300061642683</v>
      </c>
      <c r="AU610" s="12">
        <v>16376.663628401715</v>
      </c>
      <c r="AV610" s="12">
        <v>11449.46585973702</v>
      </c>
      <c r="AW610" s="12">
        <v>14586.149399039214</v>
      </c>
      <c r="AX610" s="12">
        <v>13278.518835213357</v>
      </c>
      <c r="AY610" s="44">
        <v>8375.8278009191563</v>
      </c>
      <c r="AZ610" s="45">
        <v>7200.4280451991744</v>
      </c>
      <c r="BA610" s="12">
        <v>6773.6225787571611</v>
      </c>
      <c r="BB610" s="12">
        <v>10786.036817448241</v>
      </c>
      <c r="BC610" s="12">
        <v>13292.88697827443</v>
      </c>
      <c r="BD610" s="12">
        <v>16302.033650333286</v>
      </c>
      <c r="BE610" s="44">
        <v>16336.603841407314</v>
      </c>
      <c r="BF610" s="45">
        <v>16374.868807358431</v>
      </c>
      <c r="BG610" s="12">
        <v>16376.663638401713</v>
      </c>
      <c r="BH610" s="12">
        <v>14620.309522885542</v>
      </c>
      <c r="BI610" s="12">
        <v>13428.118860675191</v>
      </c>
      <c r="BJ610" s="12">
        <v>8596.9186467571581</v>
      </c>
      <c r="BK610" s="44">
        <v>7247.6249977340876</v>
      </c>
      <c r="BL610" s="45">
        <v>6811.8502192276237</v>
      </c>
      <c r="BM610" s="12">
        <v>3412.2649244365925</v>
      </c>
      <c r="BN610" s="12">
        <v>0</v>
      </c>
      <c r="BO610" s="12">
        <v>41.553750000253721</v>
      </c>
      <c r="BP610" s="12">
        <v>31.119725472063674</v>
      </c>
      <c r="BQ610" s="48">
        <v>32.585597058607526</v>
      </c>
      <c r="BR610" s="49">
        <v>6.6358945751410436</v>
      </c>
      <c r="BS610" s="13">
        <v>5.376225142384202</v>
      </c>
      <c r="BT610" s="12">
        <v>91.216746358268423</v>
      </c>
      <c r="BV610" s="14">
        <f>Таблица1[[#This Row],[Lкан_леб,мм]]</f>
        <v>58238.783253641726</v>
      </c>
      <c r="BW610" s="50">
        <f>Таблица1[[#This Row],[угол обхв4]]+Таблица1[[#This Row],[Lдуг 3,мм]]</f>
        <v>13107.437478732234</v>
      </c>
      <c r="BX610" s="54">
        <f>Таблица1[[#This Row],[угол обхв5]]+Таблица1[[#This Row],[Y5, мм]]</f>
        <v>58534.685153296174</v>
      </c>
      <c r="BY610" s="14">
        <f>Таблица1[[#This Row],[угол обхв6]]+Таблица1[[#This Row],[Lдуг 4,мм]]</f>
        <v>15610.801442609139</v>
      </c>
      <c r="BZ610" s="14">
        <f>Таблица1[[#This Row],[Т1]]+Таблица1[[#This Row],[X6, мм]]</f>
        <v>58756.286955392308</v>
      </c>
      <c r="CA610" s="14">
        <f>Таблица1[[#This Row],[Т2]]+Таблица1[[#This Row],[Lдуг 5,мм]]</f>
        <v>21091.333624797287</v>
      </c>
      <c r="CB610" s="14">
        <f>Таблица1[[#This Row],[Т3]]+Таблица1[[#This Row],[Y6, мм]]</f>
        <v>58988.32714601187</v>
      </c>
      <c r="CC610" s="14">
        <f>Таблица1[[#This Row],[Т4]]+Таблица1[[#This Row],[Lдуг 6,мм]]</f>
        <v>22219.809145134346</v>
      </c>
      <c r="CD610" s="14">
        <f>Таблица1[[#This Row],[Т5]]+Таблица1[[#This Row],[Lдуг 1,мм]]</f>
        <v>59035.580975345656</v>
      </c>
      <c r="CE610" s="14">
        <f>Таблица1[[#This Row],[Т6]]+Таблица1[[#This Row],[Lпрям1, мм]]</f>
        <v>22610.103905539861</v>
      </c>
      <c r="CF610" s="15">
        <f>Таблица1[[#This Row],[Т7]]+Таблица1[[#This Row],[Lдуг 2,мм]]</f>
        <v>59073.864770011402</v>
      </c>
      <c r="CG610" s="14">
        <f>Таблица1[[#This Row],[Т8]]+Таблица1[[#This Row],[Lпрям2, мм]]</f>
        <v>25971.461559860429</v>
      </c>
      <c r="CH610" s="14">
        <f>Таблица1[[#This Row],[Т9]]-Таблица1[[#This Row],[Т9]]</f>
        <v>0</v>
      </c>
      <c r="CI610" s="50">
        <f>Таблица1[[#This Row],[Т9]]-Таблица1[[#This Row],[Т8]]</f>
        <v>36463.760864471536</v>
      </c>
      <c r="CJ610" s="54">
        <f>Таблица1[[#This Row],[Т9]]-Таблица1[[#This Row],[Т7]]</f>
        <v>38.283794665745518</v>
      </c>
      <c r="CK610" s="14">
        <f>Таблица1[[#This Row],[Т9]]-Таблица1[[#This Row],[Т6]]</f>
        <v>36854.055624877059</v>
      </c>
      <c r="CL610" s="14">
        <f>Таблица1[[#This Row],[Т9]]-Таблица1[[#This Row],[Т5]]</f>
        <v>85.537623999531206</v>
      </c>
      <c r="CM610" s="14">
        <f>Таблица1[[#This Row],[Т9]]-Таблица1[[#This Row],[Т4]]</f>
        <v>37982.531145214118</v>
      </c>
      <c r="CN610" s="14">
        <f>Таблица1[[#This Row],[Т9]]-Таблица1[[#This Row],[Т3]]</f>
        <v>317.57781461909326</v>
      </c>
      <c r="CO610" s="14">
        <f>Таблица1[[#This Row],[Т9]]-Таблица1[[#This Row],[Т2]]</f>
        <v>43463.063327402262</v>
      </c>
      <c r="CP610" s="14">
        <f>Таблица1[[#This Row],[Т9]]-Таблица1[[#This Row],[Т1]]</f>
        <v>539.17961671522789</v>
      </c>
      <c r="CQ610" s="14">
        <f>Таблица1[[#This Row],[Т9]]-Таблица1[[#This Row],[угол обхв6]]</f>
        <v>45966.427291279164</v>
      </c>
      <c r="CR610" s="14">
        <f>Таблица1[[#This Row],[Т9]]-Таблица1[[#This Row],[угол обхв5]]</f>
        <v>835.08151636967523</v>
      </c>
      <c r="CS610" s="14">
        <f>Таблица1[[#This Row],[Т9]]-Таблица1[[#This Row],[угол обхв4]]</f>
        <v>59073.864770011402</v>
      </c>
      <c r="CT610" s="14">
        <f>Таблица1[[#This Row],[Lкан_прям, мм]]+Таблица1[[#This Row],[Lкан_дуг, мм]]+Таблица1[[#This Row],[Lкан_леб,мм]]</f>
        <v>85045.326329871838</v>
      </c>
      <c r="CU610" s="16">
        <f>Таблица1[[#This Row],[Lкан_леб,мм]]</f>
        <v>58238.783253641726</v>
      </c>
      <c r="CV610" s="14">
        <f>2534431-(Таблица1[[#This Row],[Т23]]+Таблица1[[#This Row],[угол обхв3]])</f>
        <v>2449294.4569237698</v>
      </c>
      <c r="CW610" s="50">
        <f>SUM(X610:AC610,AD610:AI610)-Таблица1[[#This Row],[lподв_min, мм]]</f>
        <v>23445.185423123334</v>
      </c>
      <c r="CX610" s="17">
        <f>CW1049-Таблица1[[#This Row],[Суммарная длина каната]]</f>
        <v>-2424779.0890978589</v>
      </c>
    </row>
    <row r="611" spans="1:102" x14ac:dyDescent="0.25">
      <c r="A611" s="21">
        <v>610</v>
      </c>
      <c r="B611" s="10">
        <v>14.226530612244895</v>
      </c>
      <c r="C611" s="10">
        <v>117.72285714285721</v>
      </c>
      <c r="D611" s="11">
        <v>16258.491786483219</v>
      </c>
      <c r="E611" s="11">
        <v>7019.9403311243723</v>
      </c>
      <c r="F611" s="11">
        <v>16193.610084119566</v>
      </c>
      <c r="G611" s="11">
        <v>7144.4849604682131</v>
      </c>
      <c r="H611" s="11">
        <v>16666.491296483218</v>
      </c>
      <c r="I611" s="11">
        <v>3610.1108617080986</v>
      </c>
      <c r="J611" s="11">
        <v>3409.8294694162737</v>
      </c>
      <c r="K611" s="11">
        <v>25971.461559843177</v>
      </c>
      <c r="L611" s="11">
        <v>835.08151638693789</v>
      </c>
      <c r="M611" s="11">
        <v>58238.783253641726</v>
      </c>
      <c r="N611" s="11">
        <v>10884.736827779301</v>
      </c>
      <c r="O611" s="11">
        <v>14224.427838590032</v>
      </c>
      <c r="P611" s="43">
        <v>13102.437199622429</v>
      </c>
      <c r="Q611" s="11">
        <v>13171.66931123679</v>
      </c>
      <c r="R611" s="11">
        <v>16167.905606149843</v>
      </c>
      <c r="S611" s="11">
        <v>8628.6376749192241</v>
      </c>
      <c r="T611" s="11">
        <v>17011.70523874442</v>
      </c>
      <c r="U611" s="11">
        <v>7520.7950958344254</v>
      </c>
      <c r="V611" s="11">
        <v>16258.491786483219</v>
      </c>
      <c r="W611" s="11">
        <v>7019.9403311243723</v>
      </c>
      <c r="X611" s="12">
        <v>0</v>
      </c>
      <c r="Y611" s="12">
        <v>280.51842622283999</v>
      </c>
      <c r="Z611" s="12">
        <v>217.87208227984894</v>
      </c>
      <c r="AA611" s="44">
        <v>232.04019061955947</v>
      </c>
      <c r="AB611" s="45">
        <v>47.253829333789568</v>
      </c>
      <c r="AC611" s="12">
        <v>57.396987930899975</v>
      </c>
      <c r="AD611" s="12">
        <v>13107.437478732234</v>
      </c>
      <c r="AE611" s="12">
        <v>2454.8921475674069</v>
      </c>
      <c r="AF611" s="12">
        <v>5480.5321821881489</v>
      </c>
      <c r="AG611" s="44">
        <v>1128.4755203370603</v>
      </c>
      <c r="AH611" s="45">
        <v>390.29476040551231</v>
      </c>
      <c r="AI611" s="12">
        <v>3409.8294706128127</v>
      </c>
      <c r="AJ611" s="12">
        <v>-13.999403268622348</v>
      </c>
      <c r="AK611" s="12">
        <v>25.394032756428366</v>
      </c>
      <c r="AL611" s="12">
        <v>55.989990571041986</v>
      </c>
      <c r="AM611" s="44">
        <v>88.575587629649519</v>
      </c>
      <c r="AN611" s="45">
        <v>81.939693054508268</v>
      </c>
      <c r="AO611" s="12">
        <v>89.999999831968793</v>
      </c>
      <c r="AP611" s="12">
        <v>-1932.0867753914397</v>
      </c>
      <c r="AQ611" s="12">
        <v>11059.703976371042</v>
      </c>
      <c r="AR611" s="12">
        <v>13440.644666707773</v>
      </c>
      <c r="AS611" s="44">
        <v>16575.779529689382</v>
      </c>
      <c r="AT611" s="45">
        <v>16607.735857315587</v>
      </c>
      <c r="AU611" s="12">
        <v>16666.49178648322</v>
      </c>
      <c r="AV611" s="12">
        <v>11449.46585973702</v>
      </c>
      <c r="AW611" s="12">
        <v>14593.006862564102</v>
      </c>
      <c r="AX611" s="12">
        <v>13399.879103331074</v>
      </c>
      <c r="AY611" s="44">
        <v>8638.7797899089292</v>
      </c>
      <c r="AZ611" s="45">
        <v>7463.5872391361745</v>
      </c>
      <c r="BA611" s="12">
        <v>7019.9403323209126</v>
      </c>
      <c r="BB611" s="12">
        <v>10786.036817448241</v>
      </c>
      <c r="BC611" s="12">
        <v>13277.40434821417</v>
      </c>
      <c r="BD611" s="12">
        <v>16506.113073235188</v>
      </c>
      <c r="BE611" s="44">
        <v>16603.831315204883</v>
      </c>
      <c r="BF611" s="45">
        <v>16662.46116791205</v>
      </c>
      <c r="BG611" s="12">
        <v>16666.491796483217</v>
      </c>
      <c r="BH611" s="12">
        <v>14620.309522885542</v>
      </c>
      <c r="BI611" s="12">
        <v>13540.248335210857</v>
      </c>
      <c r="BJ611" s="12">
        <v>8856.8474670135074</v>
      </c>
      <c r="BK611" s="44">
        <v>7510.6529808447212</v>
      </c>
      <c r="BL611" s="45">
        <v>7077.1481878226232</v>
      </c>
      <c r="BM611" s="12">
        <v>3610.1108617080999</v>
      </c>
      <c r="BN611" s="12">
        <v>0</v>
      </c>
      <c r="BO611" s="12">
        <v>39.393436025050711</v>
      </c>
      <c r="BP611" s="12">
        <v>30.595957814613616</v>
      </c>
      <c r="BQ611" s="48">
        <v>32.585597058607533</v>
      </c>
      <c r="BR611" s="49">
        <v>6.6358945751412479</v>
      </c>
      <c r="BS611" s="13">
        <v>8.0603067774605197</v>
      </c>
      <c r="BT611" s="12">
        <v>91.216746358268423</v>
      </c>
      <c r="BV611" s="14">
        <f>Таблица1[[#This Row],[Lкан_леб,мм]]</f>
        <v>58238.783253641726</v>
      </c>
      <c r="BW611" s="50">
        <f>Таблица1[[#This Row],[угол обхв4]]+Таблица1[[#This Row],[Lдуг 3,мм]]</f>
        <v>13107.437478732234</v>
      </c>
      <c r="BX611" s="54">
        <f>Таблица1[[#This Row],[угол обхв5]]+Таблица1[[#This Row],[Y5, мм]]</f>
        <v>58519.301679864569</v>
      </c>
      <c r="BY611" s="14">
        <f>Таблица1[[#This Row],[угол обхв6]]+Таблица1[[#This Row],[Lдуг 4,мм]]</f>
        <v>15562.329626299641</v>
      </c>
      <c r="BZ611" s="14">
        <f>Таблица1[[#This Row],[Т1]]+Таблица1[[#This Row],[X6, мм]]</f>
        <v>58737.173762144419</v>
      </c>
      <c r="CA611" s="14">
        <f>Таблица1[[#This Row],[Т2]]+Таблица1[[#This Row],[Lдуг 5,мм]]</f>
        <v>21042.861808487789</v>
      </c>
      <c r="CB611" s="14">
        <f>Таблица1[[#This Row],[Т3]]+Таблица1[[#This Row],[Y6, мм]]</f>
        <v>58969.213952763981</v>
      </c>
      <c r="CC611" s="14">
        <f>Таблица1[[#This Row],[Т4]]+Таблица1[[#This Row],[Lдуг 6,мм]]</f>
        <v>22171.337328824848</v>
      </c>
      <c r="CD611" s="14">
        <f>Таблица1[[#This Row],[Т5]]+Таблица1[[#This Row],[Lдуг 1,мм]]</f>
        <v>59016.467782097774</v>
      </c>
      <c r="CE611" s="14">
        <f>Таблица1[[#This Row],[Т6]]+Таблица1[[#This Row],[Lпрям1, мм]]</f>
        <v>22561.632089230359</v>
      </c>
      <c r="CF611" s="15">
        <f>Таблица1[[#This Row],[Т7]]+Таблица1[[#This Row],[Lдуг 2,мм]]</f>
        <v>59073.864770028675</v>
      </c>
      <c r="CG611" s="14">
        <f>Таблица1[[#This Row],[Т8]]+Таблица1[[#This Row],[Lпрям2, мм]]</f>
        <v>25971.46155984317</v>
      </c>
      <c r="CH611" s="14">
        <f>Таблица1[[#This Row],[Т9]]-Таблица1[[#This Row],[Т9]]</f>
        <v>0</v>
      </c>
      <c r="CI611" s="50">
        <f>Таблица1[[#This Row],[Т9]]-Таблица1[[#This Row],[Т8]]</f>
        <v>36512.232680798319</v>
      </c>
      <c r="CJ611" s="54">
        <f>Таблица1[[#This Row],[Т9]]-Таблица1[[#This Row],[Т7]]</f>
        <v>57.39698793090065</v>
      </c>
      <c r="CK611" s="14">
        <f>Таблица1[[#This Row],[Т9]]-Таблица1[[#This Row],[Т6]]</f>
        <v>36902.527441203827</v>
      </c>
      <c r="CL611" s="14">
        <f>Таблица1[[#This Row],[Т9]]-Таблица1[[#This Row],[Т5]]</f>
        <v>104.65081726469361</v>
      </c>
      <c r="CM611" s="14">
        <f>Таблица1[[#This Row],[Т9]]-Таблица1[[#This Row],[Т4]]</f>
        <v>38031.002961540886</v>
      </c>
      <c r="CN611" s="14">
        <f>Таблица1[[#This Row],[Т9]]-Таблица1[[#This Row],[Т3]]</f>
        <v>336.69100788425567</v>
      </c>
      <c r="CO611" s="14">
        <f>Таблица1[[#This Row],[Т9]]-Таблица1[[#This Row],[Т2]]</f>
        <v>43511.535143729037</v>
      </c>
      <c r="CP611" s="14">
        <f>Таблица1[[#This Row],[Т9]]-Таблица1[[#This Row],[Т1]]</f>
        <v>554.56309016410523</v>
      </c>
      <c r="CQ611" s="14">
        <f>Таблица1[[#This Row],[Т9]]-Таблица1[[#This Row],[угол обхв6]]</f>
        <v>45966.427291296437</v>
      </c>
      <c r="CR611" s="14">
        <f>Таблица1[[#This Row],[Т9]]-Таблица1[[#This Row],[угол обхв5]]</f>
        <v>835.08151638694835</v>
      </c>
      <c r="CS611" s="14">
        <f>Таблица1[[#This Row],[Т9]]-Таблица1[[#This Row],[угол обхв4]]</f>
        <v>59073.864770028675</v>
      </c>
      <c r="CT611" s="14">
        <f>Таблица1[[#This Row],[Lкан_прям, мм]]+Таблица1[[#This Row],[Lкан_дуг, мм]]+Таблица1[[#This Row],[Lкан_леб,мм]]</f>
        <v>85045.326329871838</v>
      </c>
      <c r="CU611" s="16">
        <f>Таблица1[[#This Row],[Lкан_леб,мм]]</f>
        <v>58238.783253641726</v>
      </c>
      <c r="CV611" s="14">
        <f>2534431-(Таблица1[[#This Row],[Т23]]+Таблица1[[#This Row],[угол обхв3]])</f>
        <v>2449294.4569237698</v>
      </c>
      <c r="CW611" s="50">
        <f>SUM(X611:AC611,AD611:AI611)-Таблица1[[#This Row],[lподв_min, мм]]</f>
        <v>23396.713606813839</v>
      </c>
      <c r="CX611" s="17">
        <f>CW1050-Таблица1[[#This Row],[Суммарная длина каната]]</f>
        <v>-2424829.5430041454</v>
      </c>
    </row>
    <row r="612" spans="1:102" x14ac:dyDescent="0.25">
      <c r="A612" s="21">
        <v>611</v>
      </c>
      <c r="B612" s="10">
        <v>14.226530612244895</v>
      </c>
      <c r="C612" s="10">
        <v>120.40693877551027</v>
      </c>
      <c r="D612" s="11">
        <v>16536.467184327026</v>
      </c>
      <c r="E612" s="11">
        <v>7279.5601977364795</v>
      </c>
      <c r="F612" s="11">
        <v>16465.824370474169</v>
      </c>
      <c r="G612" s="11">
        <v>7400.9298514846505</v>
      </c>
      <c r="H612" s="11">
        <v>16944.466694327028</v>
      </c>
      <c r="I612" s="11">
        <v>3820.4330872888522</v>
      </c>
      <c r="J612" s="11">
        <v>3459.1271104476273</v>
      </c>
      <c r="K612" s="11">
        <v>25971.46155982613</v>
      </c>
      <c r="L612" s="11">
        <v>835.08151640398637</v>
      </c>
      <c r="M612" s="11">
        <v>58238.783253641726</v>
      </c>
      <c r="N612" s="11">
        <v>10884.736827779301</v>
      </c>
      <c r="O612" s="11">
        <v>14224.427838590032</v>
      </c>
      <c r="P612" s="43">
        <v>13095.796147450636</v>
      </c>
      <c r="Q612" s="11">
        <v>13276.745605575725</v>
      </c>
      <c r="R612" s="11">
        <v>16370.646809593311</v>
      </c>
      <c r="S612" s="11">
        <v>8882.2506242765448</v>
      </c>
      <c r="T612" s="11">
        <v>17265.399811695032</v>
      </c>
      <c r="U612" s="11">
        <v>7815.1376662304156</v>
      </c>
      <c r="V612" s="11">
        <v>16536.467184327026</v>
      </c>
      <c r="W612" s="11">
        <v>7279.5601977364795</v>
      </c>
      <c r="X612" s="12">
        <v>0</v>
      </c>
      <c r="Y612" s="12">
        <v>264.89811665331962</v>
      </c>
      <c r="Z612" s="12">
        <v>214.37919860147218</v>
      </c>
      <c r="AA612" s="44">
        <v>232.04019061955833</v>
      </c>
      <c r="AB612" s="45">
        <v>47.253829333787486</v>
      </c>
      <c r="AC612" s="12">
        <v>76.510181195848702</v>
      </c>
      <c r="AD612" s="12">
        <v>13107.437478732234</v>
      </c>
      <c r="AE612" s="12">
        <v>2405.594506536057</v>
      </c>
      <c r="AF612" s="12">
        <v>5480.5321821881489</v>
      </c>
      <c r="AG612" s="44">
        <v>1128.4755203370623</v>
      </c>
      <c r="AH612" s="45">
        <v>390.29476040551401</v>
      </c>
      <c r="AI612" s="12">
        <v>3459.1271116271146</v>
      </c>
      <c r="AJ612" s="12">
        <v>-13.999403268622348</v>
      </c>
      <c r="AK612" s="12">
        <v>23.200459685297655</v>
      </c>
      <c r="AL612" s="12">
        <v>53.305908938388924</v>
      </c>
      <c r="AM612" s="44">
        <v>85.891505996996301</v>
      </c>
      <c r="AN612" s="45">
        <v>79.255611421855349</v>
      </c>
      <c r="AO612" s="12">
        <v>89.999999834363493</v>
      </c>
      <c r="AP612" s="12">
        <v>-1932.0867753914397</v>
      </c>
      <c r="AQ612" s="12">
        <v>11045.468135578387</v>
      </c>
      <c r="AR612" s="12">
        <v>13422.945754964521</v>
      </c>
      <c r="AS612" s="44">
        <v>16777.598320011817</v>
      </c>
      <c r="AT612" s="45">
        <v>16864.552598102884</v>
      </c>
      <c r="AU612" s="12">
        <v>16944.467184327026</v>
      </c>
      <c r="AV612" s="12">
        <v>11449.46585973702</v>
      </c>
      <c r="AW612" s="12">
        <v>14599.433767467426</v>
      </c>
      <c r="AX612" s="12">
        <v>13520.542927758539</v>
      </c>
      <c r="AY612" s="44">
        <v>8911.4819117626466</v>
      </c>
      <c r="AZ612" s="45">
        <v>7739.0751172630617</v>
      </c>
      <c r="BA612" s="12">
        <v>7279.5601989159677</v>
      </c>
      <c r="BB612" s="12">
        <v>10786.036817448241</v>
      </c>
      <c r="BC612" s="12">
        <v>13256.527455249723</v>
      </c>
      <c r="BD612" s="12">
        <v>16697.796417107194</v>
      </c>
      <c r="BE612" s="44">
        <v>16858.448301276523</v>
      </c>
      <c r="BF612" s="45">
        <v>16937.314397919174</v>
      </c>
      <c r="BG612" s="12">
        <v>16944.467194327026</v>
      </c>
      <c r="BH612" s="12">
        <v>14620.309522885542</v>
      </c>
      <c r="BI612" s="12">
        <v>13651.751534453117</v>
      </c>
      <c r="BJ612" s="12">
        <v>9126.0479464593591</v>
      </c>
      <c r="BK612" s="44">
        <v>7785.9063787443147</v>
      </c>
      <c r="BL612" s="45">
        <v>7355.6227467038334</v>
      </c>
      <c r="BM612" s="12">
        <v>3820.4330872888536</v>
      </c>
      <c r="BN612" s="12">
        <v>0</v>
      </c>
      <c r="BO612" s="12">
        <v>37.199862953920004</v>
      </c>
      <c r="BP612" s="12">
        <v>30.105449253091269</v>
      </c>
      <c r="BQ612" s="48">
        <v>32.58559705860737</v>
      </c>
      <c r="BR612" s="49">
        <v>6.6358945751409548</v>
      </c>
      <c r="BS612" s="13">
        <v>10.744388412508149</v>
      </c>
      <c r="BT612" s="12">
        <v>91.216746358268423</v>
      </c>
      <c r="BV612" s="14">
        <f>Таблица1[[#This Row],[Lкан_леб,мм]]</f>
        <v>58238.783253641726</v>
      </c>
      <c r="BW612" s="50">
        <f>Таблица1[[#This Row],[угол обхв4]]+Таблица1[[#This Row],[Lдуг 3,мм]]</f>
        <v>13107.437478732234</v>
      </c>
      <c r="BX612" s="54">
        <f>Таблица1[[#This Row],[угол обхв5]]+Таблица1[[#This Row],[Y5, мм]]</f>
        <v>58503.681370295046</v>
      </c>
      <c r="BY612" s="14">
        <f>Таблица1[[#This Row],[угол обхв6]]+Таблица1[[#This Row],[Lдуг 4,мм]]</f>
        <v>15513.031985268291</v>
      </c>
      <c r="BZ612" s="14">
        <f>Таблица1[[#This Row],[Т1]]+Таблица1[[#This Row],[X6, мм]]</f>
        <v>58718.060568896515</v>
      </c>
      <c r="CA612" s="14">
        <f>Таблица1[[#This Row],[Т2]]+Таблица1[[#This Row],[Lдуг 5,мм]]</f>
        <v>20993.564167456439</v>
      </c>
      <c r="CB612" s="14">
        <f>Таблица1[[#This Row],[Т3]]+Таблица1[[#This Row],[Y6, мм]]</f>
        <v>58950.10075951607</v>
      </c>
      <c r="CC612" s="14">
        <f>Таблица1[[#This Row],[Т4]]+Таблица1[[#This Row],[Lдуг 6,мм]]</f>
        <v>22122.039687793502</v>
      </c>
      <c r="CD612" s="14">
        <f>Таблица1[[#This Row],[Т5]]+Таблица1[[#This Row],[Lдуг 1,мм]]</f>
        <v>58997.354588849856</v>
      </c>
      <c r="CE612" s="14">
        <f>Таблица1[[#This Row],[Т6]]+Таблица1[[#This Row],[Lпрям1, мм]]</f>
        <v>22512.334448199017</v>
      </c>
      <c r="CF612" s="15">
        <f>Таблица1[[#This Row],[Т7]]+Таблица1[[#This Row],[Lдуг 2,мм]]</f>
        <v>59073.864770045708</v>
      </c>
      <c r="CG612" s="14">
        <f>Таблица1[[#This Row],[Т8]]+Таблица1[[#This Row],[Lпрям2, мм]]</f>
        <v>25971.46155982613</v>
      </c>
      <c r="CH612" s="14">
        <f>Таблица1[[#This Row],[Т9]]-Таблица1[[#This Row],[Т9]]</f>
        <v>0</v>
      </c>
      <c r="CI612" s="50">
        <f>Таблица1[[#This Row],[Т9]]-Таблица1[[#This Row],[Т8]]</f>
        <v>36561.530321846687</v>
      </c>
      <c r="CJ612" s="54">
        <f>Таблица1[[#This Row],[Т9]]-Таблица1[[#This Row],[Т7]]</f>
        <v>76.510181195852056</v>
      </c>
      <c r="CK612" s="14">
        <f>Таблица1[[#This Row],[Т9]]-Таблица1[[#This Row],[Т6]]</f>
        <v>36951.82508225221</v>
      </c>
      <c r="CL612" s="14">
        <f>Таблица1[[#This Row],[Т9]]-Таблица1[[#This Row],[Т5]]</f>
        <v>123.76401052963774</v>
      </c>
      <c r="CM612" s="14">
        <f>Таблица1[[#This Row],[Т9]]-Таблица1[[#This Row],[Т4]]</f>
        <v>38080.300602589268</v>
      </c>
      <c r="CN612" s="14">
        <f>Таблица1[[#This Row],[Т9]]-Таблица1[[#This Row],[Т3]]</f>
        <v>355.80420114919252</v>
      </c>
      <c r="CO612" s="14">
        <f>Таблица1[[#This Row],[Т9]]-Таблица1[[#This Row],[Т2]]</f>
        <v>43560.83278477742</v>
      </c>
      <c r="CP612" s="14">
        <f>Таблица1[[#This Row],[Т9]]-Таблица1[[#This Row],[Т1]]</f>
        <v>570.18339975066192</v>
      </c>
      <c r="CQ612" s="14">
        <f>Таблица1[[#This Row],[Т9]]-Таблица1[[#This Row],[угол обхв6]]</f>
        <v>45966.427291313477</v>
      </c>
      <c r="CR612" s="14">
        <f>Таблица1[[#This Row],[Т9]]-Таблица1[[#This Row],[угол обхв5]]</f>
        <v>835.08151640398137</v>
      </c>
      <c r="CS612" s="14">
        <f>Таблица1[[#This Row],[Т9]]-Таблица1[[#This Row],[угол обхв4]]</f>
        <v>59073.864770045708</v>
      </c>
      <c r="CT612" s="14">
        <f>Таблица1[[#This Row],[Lкан_прям, мм]]+Таблица1[[#This Row],[Lкан_дуг, мм]]+Таблица1[[#This Row],[Lкан_леб,мм]]</f>
        <v>85045.326329871838</v>
      </c>
      <c r="CU612" s="16">
        <f>Таблица1[[#This Row],[Lкан_леб,мм]]</f>
        <v>58238.783253641726</v>
      </c>
      <c r="CV612" s="14">
        <f>2534431-(Таблица1[[#This Row],[Т23]]+Таблица1[[#This Row],[угол обхв3]])</f>
        <v>2449294.4569237698</v>
      </c>
      <c r="CW612" s="50">
        <f>SUM(X612:AC612,AD612:AI612)-Таблица1[[#This Row],[lподв_min, мм]]</f>
        <v>23347.415965782493</v>
      </c>
      <c r="CX612" s="17">
        <f>CW1051-Таблица1[[#This Row],[Суммарная длина каната]]</f>
        <v>-2424881.6212123749</v>
      </c>
    </row>
    <row r="613" spans="1:102" x14ac:dyDescent="0.25">
      <c r="A613" s="21">
        <v>612</v>
      </c>
      <c r="B613" s="10">
        <v>14.226530612244895</v>
      </c>
      <c r="C613" s="10">
        <v>123.09102040816332</v>
      </c>
      <c r="D613" s="11">
        <v>16801.979901601168</v>
      </c>
      <c r="E613" s="11">
        <v>7551.9125318770393</v>
      </c>
      <c r="F613" s="11">
        <v>16725.730977344851</v>
      </c>
      <c r="G613" s="11">
        <v>7669.8409065362148</v>
      </c>
      <c r="H613" s="11">
        <v>17209.979411601169</v>
      </c>
      <c r="I613" s="11">
        <v>4042.7217040504579</v>
      </c>
      <c r="J613" s="11">
        <v>3509.190827826581</v>
      </c>
      <c r="K613" s="11">
        <v>25971.46155980929</v>
      </c>
      <c r="L613" s="11">
        <v>835.08151642081748</v>
      </c>
      <c r="M613" s="11">
        <v>58238.783253641726</v>
      </c>
      <c r="N613" s="11">
        <v>10884.736827779301</v>
      </c>
      <c r="O613" s="11">
        <v>14224.427838590032</v>
      </c>
      <c r="P613" s="43">
        <v>13084.241770649562</v>
      </c>
      <c r="Q613" s="11">
        <v>13381.395629859951</v>
      </c>
      <c r="R613" s="11">
        <v>16561.28916760788</v>
      </c>
      <c r="S613" s="11">
        <v>9145.0794944298577</v>
      </c>
      <c r="T613" s="11">
        <v>17505.032314944739</v>
      </c>
      <c r="U613" s="11">
        <v>8121.0375656717042</v>
      </c>
      <c r="V613" s="11">
        <v>16801.979901601168</v>
      </c>
      <c r="W613" s="11">
        <v>7551.9125318770393</v>
      </c>
      <c r="X613" s="12">
        <v>0</v>
      </c>
      <c r="Y613" s="12">
        <v>249.02200657848212</v>
      </c>
      <c r="Z613" s="12">
        <v>211.14211542841261</v>
      </c>
      <c r="AA613" s="44">
        <v>232.04019061955941</v>
      </c>
      <c r="AB613" s="45">
        <v>47.253829333789568</v>
      </c>
      <c r="AC613" s="12">
        <v>95.623374460573856</v>
      </c>
      <c r="AD613" s="12">
        <v>13107.437478732234</v>
      </c>
      <c r="AE613" s="12">
        <v>2355.5307891570915</v>
      </c>
      <c r="AF613" s="12">
        <v>5480.5321821881489</v>
      </c>
      <c r="AG613" s="44">
        <v>1128.4755203370587</v>
      </c>
      <c r="AH613" s="45">
        <v>390.29476040551333</v>
      </c>
      <c r="AI613" s="12">
        <v>3509.1908289892399</v>
      </c>
      <c r="AJ613" s="12">
        <v>-13.999403268622348</v>
      </c>
      <c r="AK613" s="12">
        <v>20.970964336343453</v>
      </c>
      <c r="AL613" s="12">
        <v>50.62182730573587</v>
      </c>
      <c r="AM613" s="44">
        <v>83.207424364343396</v>
      </c>
      <c r="AN613" s="45">
        <v>76.571529789202145</v>
      </c>
      <c r="AO613" s="12">
        <v>89.999999836726531</v>
      </c>
      <c r="AP613" s="12">
        <v>-1932.0867753914397</v>
      </c>
      <c r="AQ613" s="12">
        <v>11030.7579041096</v>
      </c>
      <c r="AR613" s="12">
        <v>13399.615702559473</v>
      </c>
      <c r="AS613" s="44">
        <v>16966.425351351667</v>
      </c>
      <c r="AT613" s="45">
        <v>17108.18678898663</v>
      </c>
      <c r="AU613" s="12">
        <v>17209.979901601168</v>
      </c>
      <c r="AV613" s="12">
        <v>11449.46585973702</v>
      </c>
      <c r="AW613" s="12">
        <v>14605.402700316292</v>
      </c>
      <c r="AX613" s="12">
        <v>13640.245553699389</v>
      </c>
      <c r="AY613" s="44">
        <v>9193.3358165184763</v>
      </c>
      <c r="AZ613" s="45">
        <v>8026.2872172447396</v>
      </c>
      <c r="BA613" s="12">
        <v>7551.9125330397001</v>
      </c>
      <c r="BB613" s="12">
        <v>10786.036817448241</v>
      </c>
      <c r="BC613" s="12">
        <v>13230.26284697986</v>
      </c>
      <c r="BD613" s="12">
        <v>16876.663099517791</v>
      </c>
      <c r="BE613" s="44">
        <v>17099.896131200952</v>
      </c>
      <c r="BF613" s="45">
        <v>17198.825427559277</v>
      </c>
      <c r="BG613" s="12">
        <v>17209.979911601167</v>
      </c>
      <c r="BH613" s="12">
        <v>14620.309522885542</v>
      </c>
      <c r="BI613" s="12">
        <v>13762.370491586211</v>
      </c>
      <c r="BJ613" s="12">
        <v>9403.9294182692956</v>
      </c>
      <c r="BK613" s="44">
        <v>8072.7812435830847</v>
      </c>
      <c r="BL613" s="45">
        <v>7646.662880304003</v>
      </c>
      <c r="BM613" s="12">
        <v>4042.7217040504597</v>
      </c>
      <c r="BN613" s="12">
        <v>0</v>
      </c>
      <c r="BO613" s="12">
        <v>34.970367604965801</v>
      </c>
      <c r="BP613" s="12">
        <v>29.650862969392417</v>
      </c>
      <c r="BQ613" s="48">
        <v>32.585597058607526</v>
      </c>
      <c r="BR613" s="49">
        <v>6.6358945751412479</v>
      </c>
      <c r="BS613" s="13">
        <v>13.42847004752438</v>
      </c>
      <c r="BT613" s="12">
        <v>91.216746358268423</v>
      </c>
      <c r="BV613" s="14">
        <f>Таблица1[[#This Row],[Lкан_леб,мм]]</f>
        <v>58238.783253641726</v>
      </c>
      <c r="BW613" s="50">
        <f>Таблица1[[#This Row],[угол обхв4]]+Таблица1[[#This Row],[Lдуг 3,мм]]</f>
        <v>13107.437478732234</v>
      </c>
      <c r="BX613" s="54">
        <f>Таблица1[[#This Row],[угол обхв5]]+Таблица1[[#This Row],[Y5, мм]]</f>
        <v>58487.805260220208</v>
      </c>
      <c r="BY613" s="14">
        <f>Таблица1[[#This Row],[угол обхв6]]+Таблица1[[#This Row],[Lдуг 4,мм]]</f>
        <v>15462.968267889326</v>
      </c>
      <c r="BZ613" s="14">
        <f>Таблица1[[#This Row],[Т1]]+Таблица1[[#This Row],[X6, мм]]</f>
        <v>58698.947375648619</v>
      </c>
      <c r="CA613" s="14">
        <f>Таблица1[[#This Row],[Т2]]+Таблица1[[#This Row],[Lдуг 5,мм]]</f>
        <v>20943.500450077474</v>
      </c>
      <c r="CB613" s="14">
        <f>Таблица1[[#This Row],[Т3]]+Таблица1[[#This Row],[Y6, мм]]</f>
        <v>58930.987566268181</v>
      </c>
      <c r="CC613" s="14">
        <f>Таблица1[[#This Row],[Т4]]+Таблица1[[#This Row],[Lдуг 6,мм]]</f>
        <v>22071.975970414533</v>
      </c>
      <c r="CD613" s="14">
        <f>Таблица1[[#This Row],[Т5]]+Таблица1[[#This Row],[Lдуг 1,мм]]</f>
        <v>58978.241395601974</v>
      </c>
      <c r="CE613" s="14">
        <f>Таблица1[[#This Row],[Т6]]+Таблица1[[#This Row],[Lпрям1, мм]]</f>
        <v>22462.270730820044</v>
      </c>
      <c r="CF613" s="15">
        <f>Таблица1[[#This Row],[Т7]]+Таблица1[[#This Row],[Lдуг 2,мм]]</f>
        <v>59073.864770062544</v>
      </c>
      <c r="CG613" s="14">
        <f>Таблица1[[#This Row],[Т8]]+Таблица1[[#This Row],[Lпрям2, мм]]</f>
        <v>25971.461559809286</v>
      </c>
      <c r="CH613" s="14">
        <f>Таблица1[[#This Row],[Т9]]-Таблица1[[#This Row],[Т9]]</f>
        <v>0</v>
      </c>
      <c r="CI613" s="50">
        <f>Таблица1[[#This Row],[Т9]]-Таблица1[[#This Row],[Т8]]</f>
        <v>36611.594039242496</v>
      </c>
      <c r="CJ613" s="54">
        <f>Таблица1[[#This Row],[Т9]]-Таблица1[[#This Row],[Т7]]</f>
        <v>95.623374460570631</v>
      </c>
      <c r="CK613" s="14">
        <f>Таблица1[[#This Row],[Т9]]-Таблица1[[#This Row],[Т6]]</f>
        <v>37001.888799648012</v>
      </c>
      <c r="CL613" s="14">
        <f>Таблица1[[#This Row],[Т9]]-Таблица1[[#This Row],[Т5]]</f>
        <v>142.8772037943636</v>
      </c>
      <c r="CM613" s="14">
        <f>Таблица1[[#This Row],[Т9]]-Таблица1[[#This Row],[Т4]]</f>
        <v>38130.36431998507</v>
      </c>
      <c r="CN613" s="14">
        <f>Таблица1[[#This Row],[Т9]]-Таблица1[[#This Row],[Т3]]</f>
        <v>374.91739441392565</v>
      </c>
      <c r="CO613" s="14">
        <f>Таблица1[[#This Row],[Т9]]-Таблица1[[#This Row],[Т2]]</f>
        <v>43610.896502173215</v>
      </c>
      <c r="CP613" s="14">
        <f>Таблица1[[#This Row],[Т9]]-Таблица1[[#This Row],[Т1]]</f>
        <v>586.05950984233641</v>
      </c>
      <c r="CQ613" s="14">
        <f>Таблица1[[#This Row],[Т9]]-Таблица1[[#This Row],[угол обхв6]]</f>
        <v>45966.427291330314</v>
      </c>
      <c r="CR613" s="14">
        <f>Таблица1[[#This Row],[Т9]]-Таблица1[[#This Row],[угол обхв5]]</f>
        <v>835.08151642081793</v>
      </c>
      <c r="CS613" s="14">
        <f>Таблица1[[#This Row],[Т9]]-Таблица1[[#This Row],[угол обхв4]]</f>
        <v>59073.864770062544</v>
      </c>
      <c r="CT613" s="14">
        <f>Таблица1[[#This Row],[Lкан_прям, мм]]+Таблица1[[#This Row],[Lкан_дуг, мм]]+Таблица1[[#This Row],[Lкан_леб,мм]]</f>
        <v>85045.326329871838</v>
      </c>
      <c r="CU613" s="16">
        <f>Таблица1[[#This Row],[Lкан_леб,мм]]</f>
        <v>58238.783253641726</v>
      </c>
      <c r="CV613" s="14">
        <f>2534431-(Таблица1[[#This Row],[Т23]]+Таблица1[[#This Row],[угол обхв3]])</f>
        <v>2449294.4569237698</v>
      </c>
      <c r="CW613" s="50">
        <f>SUM(X613:AC613,AD613:AI613)-Таблица1[[#This Row],[lподв_min, мм]]</f>
        <v>23297.352248403524</v>
      </c>
      <c r="CX613" s="17">
        <f>CW1052-Таблица1[[#This Row],[Суммарная длина каната]]</f>
        <v>-2424935.3135227538</v>
      </c>
    </row>
    <row r="614" spans="1:102" x14ac:dyDescent="0.25">
      <c r="A614" s="21">
        <v>613</v>
      </c>
      <c r="B614" s="10">
        <v>14.226530612244895</v>
      </c>
      <c r="C614" s="10">
        <v>125.77510204081636</v>
      </c>
      <c r="D614" s="11">
        <v>17054.44736299173</v>
      </c>
      <c r="E614" s="11">
        <v>7836.3997510717063</v>
      </c>
      <c r="F614" s="11">
        <v>16972.759630077202</v>
      </c>
      <c r="G614" s="11">
        <v>7950.628093838659</v>
      </c>
      <c r="H614" s="11">
        <v>17462.446872991732</v>
      </c>
      <c r="I614" s="11">
        <v>4276.4426686707002</v>
      </c>
      <c r="J614" s="11">
        <v>3559.9570824010057</v>
      </c>
      <c r="K614" s="11">
        <v>25971.461559792722</v>
      </c>
      <c r="L614" s="11">
        <v>835.08151643739063</v>
      </c>
      <c r="M614" s="11">
        <v>58238.783253641726</v>
      </c>
      <c r="N614" s="11">
        <v>10884.736827779301</v>
      </c>
      <c r="O614" s="11">
        <v>14224.427838590032</v>
      </c>
      <c r="P614" s="43">
        <v>13067.799421280537</v>
      </c>
      <c r="Q614" s="11">
        <v>13485.389766007995</v>
      </c>
      <c r="R614" s="11">
        <v>16739.414381843457</v>
      </c>
      <c r="S614" s="11">
        <v>9416.5475988343242</v>
      </c>
      <c r="T614" s="11">
        <v>17730.07695830828</v>
      </c>
      <c r="U614" s="11">
        <v>8437.8236032195855</v>
      </c>
      <c r="V614" s="11">
        <v>17054.44736299173</v>
      </c>
      <c r="W614" s="11">
        <v>7836.3997510717063</v>
      </c>
      <c r="X614" s="12">
        <v>0</v>
      </c>
      <c r="Y614" s="12">
        <v>232.86940373864175</v>
      </c>
      <c r="Z614" s="12">
        <v>208.18152502035591</v>
      </c>
      <c r="AA614" s="44">
        <v>232.04019061955873</v>
      </c>
      <c r="AB614" s="45">
        <v>47.253829333786214</v>
      </c>
      <c r="AC614" s="12">
        <v>114.73656772504816</v>
      </c>
      <c r="AD614" s="12">
        <v>13107.437478732234</v>
      </c>
      <c r="AE614" s="12">
        <v>2304.7645345826795</v>
      </c>
      <c r="AF614" s="12">
        <v>5480.5321821881471</v>
      </c>
      <c r="AG614" s="44">
        <v>1128.4755203370601</v>
      </c>
      <c r="AH614" s="45">
        <v>390.29476040551799</v>
      </c>
      <c r="AI614" s="12">
        <v>3559.9570835470854</v>
      </c>
      <c r="AJ614" s="12">
        <v>-13.999403268622348</v>
      </c>
      <c r="AK614" s="12">
        <v>18.702640878319237</v>
      </c>
      <c r="AL614" s="12">
        <v>47.937745673082823</v>
      </c>
      <c r="AM614" s="44">
        <v>80.523342731690249</v>
      </c>
      <c r="AN614" s="45">
        <v>73.887448156549482</v>
      </c>
      <c r="AO614" s="12">
        <v>89.999999839054865</v>
      </c>
      <c r="AP614" s="12">
        <v>-1932.0867753914397</v>
      </c>
      <c r="AQ614" s="12">
        <v>11015.564740604708</v>
      </c>
      <c r="AR614" s="12">
        <v>13370.705699178543</v>
      </c>
      <c r="AS614" s="44">
        <v>17141.846308461852</v>
      </c>
      <c r="AT614" s="45">
        <v>17338.103859469818</v>
      </c>
      <c r="AU614" s="12">
        <v>17462.44736299173</v>
      </c>
      <c r="AV614" s="12">
        <v>11449.46585973702</v>
      </c>
      <c r="AW614" s="12">
        <v>14610.88360219791</v>
      </c>
      <c r="AX614" s="12">
        <v>13758.724335373041</v>
      </c>
      <c r="AY614" s="44">
        <v>9483.7230738099734</v>
      </c>
      <c r="AZ614" s="45">
        <v>8324.5933520188883</v>
      </c>
      <c r="BA614" s="12">
        <v>7836.3997522177879</v>
      </c>
      <c r="BB614" s="12">
        <v>10786.036817448241</v>
      </c>
      <c r="BC614" s="12">
        <v>13198.627334105942</v>
      </c>
      <c r="BD614" s="12">
        <v>17042.320659741465</v>
      </c>
      <c r="BE614" s="44">
        <v>17327.645031689884</v>
      </c>
      <c r="BF614" s="45">
        <v>17446.420461830192</v>
      </c>
      <c r="BG614" s="12">
        <v>17462.44737299173</v>
      </c>
      <c r="BH614" s="12">
        <v>14620.309522885542</v>
      </c>
      <c r="BI614" s="12">
        <v>13871.845529615872</v>
      </c>
      <c r="BJ614" s="12">
        <v>9689.8821681993704</v>
      </c>
      <c r="BK614" s="44">
        <v>8370.6481282439363</v>
      </c>
      <c r="BL614" s="45">
        <v>7949.6300022724035</v>
      </c>
      <c r="BM614" s="12">
        <v>4276.442668670702</v>
      </c>
      <c r="BN614" s="12">
        <v>0</v>
      </c>
      <c r="BO614" s="12">
        <v>32.702044146941589</v>
      </c>
      <c r="BP614" s="12">
        <v>29.235104794763586</v>
      </c>
      <c r="BQ614" s="48">
        <v>32.585597058607426</v>
      </c>
      <c r="BR614" s="49">
        <v>6.6358945751407772</v>
      </c>
      <c r="BS614" s="13">
        <v>16.112551682505384</v>
      </c>
      <c r="BT614" s="12">
        <v>91.216746358268423</v>
      </c>
      <c r="BV614" s="14">
        <f>Таблица1[[#This Row],[Lкан_леб,мм]]</f>
        <v>58238.783253641726</v>
      </c>
      <c r="BW614" s="50">
        <f>Таблица1[[#This Row],[угол обхв4]]+Таблица1[[#This Row],[Lдуг 3,мм]]</f>
        <v>13107.437478732234</v>
      </c>
      <c r="BX614" s="54">
        <f>Таблица1[[#This Row],[угол обхв5]]+Таблица1[[#This Row],[Y5, мм]]</f>
        <v>58471.652657380371</v>
      </c>
      <c r="BY614" s="14">
        <f>Таблица1[[#This Row],[угол обхв6]]+Таблица1[[#This Row],[Lдуг 4,мм]]</f>
        <v>15412.202013314913</v>
      </c>
      <c r="BZ614" s="14">
        <f>Таблица1[[#This Row],[Т1]]+Таблица1[[#This Row],[X6, мм]]</f>
        <v>58679.834182400729</v>
      </c>
      <c r="CA614" s="14">
        <f>Таблица1[[#This Row],[Т2]]+Таблица1[[#This Row],[Lдуг 5,мм]]</f>
        <v>20892.734195503061</v>
      </c>
      <c r="CB614" s="14">
        <f>Таблица1[[#This Row],[Т3]]+Таблица1[[#This Row],[Y6, мм]]</f>
        <v>58911.874373020291</v>
      </c>
      <c r="CC614" s="14">
        <f>Таблица1[[#This Row],[Т4]]+Таблица1[[#This Row],[Lдуг 6,мм]]</f>
        <v>22021.209715840119</v>
      </c>
      <c r="CD614" s="14">
        <f>Таблица1[[#This Row],[Т5]]+Таблица1[[#This Row],[Lдуг 1,мм]]</f>
        <v>58959.128202354077</v>
      </c>
      <c r="CE614" s="14">
        <f>Таблица1[[#This Row],[Т6]]+Таблица1[[#This Row],[Lпрям1, мм]]</f>
        <v>22411.504476245638</v>
      </c>
      <c r="CF614" s="15">
        <f>Таблица1[[#This Row],[Т7]]+Таблица1[[#This Row],[Lдуг 2,мм]]</f>
        <v>59073.864770079126</v>
      </c>
      <c r="CG614" s="14">
        <f>Таблица1[[#This Row],[Т8]]+Таблица1[[#This Row],[Lпрям2, мм]]</f>
        <v>25971.461559792722</v>
      </c>
      <c r="CH614" s="14">
        <f>Таблица1[[#This Row],[Т9]]-Таблица1[[#This Row],[Т9]]</f>
        <v>0</v>
      </c>
      <c r="CI614" s="50">
        <f>Таблица1[[#This Row],[Т9]]-Таблица1[[#This Row],[Т8]]</f>
        <v>36662.360293833488</v>
      </c>
      <c r="CJ614" s="54">
        <f>Таблица1[[#This Row],[Т9]]-Таблица1[[#This Row],[Т7]]</f>
        <v>114.7365677250491</v>
      </c>
      <c r="CK614" s="14">
        <f>Таблица1[[#This Row],[Т9]]-Таблица1[[#This Row],[Т6]]</f>
        <v>37052.655054239003</v>
      </c>
      <c r="CL614" s="14">
        <f>Таблица1[[#This Row],[Т9]]-Таблица1[[#This Row],[Т5]]</f>
        <v>161.99039705883479</v>
      </c>
      <c r="CM614" s="14">
        <f>Таблица1[[#This Row],[Т9]]-Таблица1[[#This Row],[Т4]]</f>
        <v>38181.130574576062</v>
      </c>
      <c r="CN614" s="14">
        <f>Таблица1[[#This Row],[Т9]]-Таблица1[[#This Row],[Т3]]</f>
        <v>394.03058767839684</v>
      </c>
      <c r="CO614" s="14">
        <f>Таблица1[[#This Row],[Т9]]-Таблица1[[#This Row],[Т2]]</f>
        <v>43661.662756764214</v>
      </c>
      <c r="CP614" s="14">
        <f>Таблица1[[#This Row],[Т9]]-Таблица1[[#This Row],[Т1]]</f>
        <v>602.21211269875494</v>
      </c>
      <c r="CQ614" s="14">
        <f>Таблица1[[#This Row],[Т9]]-Таблица1[[#This Row],[угол обхв6]]</f>
        <v>45966.427291346889</v>
      </c>
      <c r="CR614" s="14">
        <f>Таблица1[[#This Row],[Т9]]-Таблица1[[#This Row],[угол обхв5]]</f>
        <v>835.08151643739984</v>
      </c>
      <c r="CS614" s="14">
        <f>Таблица1[[#This Row],[Т9]]-Таблица1[[#This Row],[угол обхв4]]</f>
        <v>59073.864770079126</v>
      </c>
      <c r="CT614" s="14">
        <f>Таблица1[[#This Row],[Lкан_прям, мм]]+Таблица1[[#This Row],[Lкан_дуг, мм]]+Таблица1[[#This Row],[Lкан_леб,мм]]</f>
        <v>85045.326329871838</v>
      </c>
      <c r="CU614" s="16">
        <f>Таблица1[[#This Row],[Lкан_леб,мм]]</f>
        <v>58238.783253641726</v>
      </c>
      <c r="CV614" s="14">
        <f>2534431-(Таблица1[[#This Row],[Т23]]+Таблица1[[#This Row],[угол обхв3]])</f>
        <v>2449294.4569237698</v>
      </c>
      <c r="CW614" s="50">
        <f>SUM(X614:AC614,AD614:AI614)-Таблица1[[#This Row],[lподв_min, мм]]</f>
        <v>23246.585993829111</v>
      </c>
      <c r="CX614" s="17">
        <f>CW1053-Таблица1[[#This Row],[Суммарная длина каната]]</f>
        <v>-2424990.608495242</v>
      </c>
    </row>
    <row r="615" spans="1:102" x14ac:dyDescent="0.25">
      <c r="A615" s="21">
        <v>614</v>
      </c>
      <c r="B615" s="10">
        <v>14.226530612244895</v>
      </c>
      <c r="C615" s="10">
        <v>128.45918367346943</v>
      </c>
      <c r="D615" s="11">
        <v>17293.31561646175</v>
      </c>
      <c r="E615" s="11">
        <v>8132.3976470613461</v>
      </c>
      <c r="F615" s="11">
        <v>17206.368310208258</v>
      </c>
      <c r="G615" s="11">
        <v>8242.6753235659835</v>
      </c>
      <c r="H615" s="11">
        <v>17701.315126461752</v>
      </c>
      <c r="I615" s="11">
        <v>4521.0394758196171</v>
      </c>
      <c r="J615" s="11">
        <v>3611.3581712417285</v>
      </c>
      <c r="K615" s="11">
        <v>25971.461559776402</v>
      </c>
      <c r="L615" s="11">
        <v>835.08151645370287</v>
      </c>
      <c r="M615" s="11">
        <v>58238.783253641726</v>
      </c>
      <c r="N615" s="11">
        <v>10884.736827779301</v>
      </c>
      <c r="O615" s="11">
        <v>14224.427838590032</v>
      </c>
      <c r="P615" s="43">
        <v>13046.50517636067</v>
      </c>
      <c r="Q615" s="11">
        <v>13588.499835056773</v>
      </c>
      <c r="R615" s="11">
        <v>16904.631618468549</v>
      </c>
      <c r="S615" s="11">
        <v>9696.0592951502222</v>
      </c>
      <c r="T615" s="11">
        <v>17940.039959585316</v>
      </c>
      <c r="U615" s="11">
        <v>8764.8007020914374</v>
      </c>
      <c r="V615" s="11">
        <v>17293.31561646175</v>
      </c>
      <c r="W615" s="11">
        <v>8132.3976470613461</v>
      </c>
      <c r="X615" s="12">
        <v>0</v>
      </c>
      <c r="Y615" s="12">
        <v>216.41771057487381</v>
      </c>
      <c r="Z615" s="12">
        <v>205.52002493622686</v>
      </c>
      <c r="AA615" s="44">
        <v>232.04019061955796</v>
      </c>
      <c r="AB615" s="45">
        <v>47.253829333786044</v>
      </c>
      <c r="AC615" s="12">
        <v>133.84976098925819</v>
      </c>
      <c r="AD615" s="12">
        <v>13107.437478732234</v>
      </c>
      <c r="AE615" s="12">
        <v>2253.3634457419457</v>
      </c>
      <c r="AF615" s="12">
        <v>5480.532182188148</v>
      </c>
      <c r="AG615" s="44">
        <v>1128.4755203370635</v>
      </c>
      <c r="AH615" s="45">
        <v>390.29476040551754</v>
      </c>
      <c r="AI615" s="12">
        <v>3611.3581723714947</v>
      </c>
      <c r="AJ615" s="12">
        <v>-13.999403268622348</v>
      </c>
      <c r="AK615" s="12">
        <v>16.392315917220873</v>
      </c>
      <c r="AL615" s="12">
        <v>45.253664040429783</v>
      </c>
      <c r="AM615" s="44">
        <v>77.839261099037103</v>
      </c>
      <c r="AN615" s="45">
        <v>71.203366523896349</v>
      </c>
      <c r="AO615" s="12">
        <v>89.999999841345627</v>
      </c>
      <c r="AP615" s="12">
        <v>-1932.0867753914397</v>
      </c>
      <c r="AQ615" s="12">
        <v>10999.879649471848</v>
      </c>
      <c r="AR615" s="12">
        <v>13336.27917776938</v>
      </c>
      <c r="AS615" s="44">
        <v>17303.476291062627</v>
      </c>
      <c r="AT615" s="45">
        <v>17553.799336505406</v>
      </c>
      <c r="AU615" s="12">
        <v>17701.31561646175</v>
      </c>
      <c r="AV615" s="12">
        <v>11449.46585973702</v>
      </c>
      <c r="AW615" s="12">
        <v>14615.843385819162</v>
      </c>
      <c r="AX615" s="12">
        <v>13875.719312299498</v>
      </c>
      <c r="AY615" s="44">
        <v>9782.0065297963993</v>
      </c>
      <c r="AZ615" s="45">
        <v>8633.3389925222873</v>
      </c>
      <c r="BA615" s="12">
        <v>8132.3976481911141</v>
      </c>
      <c r="BB615" s="12">
        <v>10786.036817448241</v>
      </c>
      <c r="BC615" s="12">
        <v>13161.647998053217</v>
      </c>
      <c r="BD615" s="12">
        <v>17194.40561987726</v>
      </c>
      <c r="BE615" s="44">
        <v>17541.195286991238</v>
      </c>
      <c r="BF615" s="45">
        <v>17679.55623954166</v>
      </c>
      <c r="BG615" s="12">
        <v>17701.31562646175</v>
      </c>
      <c r="BH615" s="12">
        <v>14620.309522885542</v>
      </c>
      <c r="BI615" s="12">
        <v>13979.915382285901</v>
      </c>
      <c r="BJ615" s="12">
        <v>9983.2787723929487</v>
      </c>
      <c r="BK615" s="44">
        <v>8678.8534674452585</v>
      </c>
      <c r="BL615" s="45">
        <v>8263.8593566304953</v>
      </c>
      <c r="BM615" s="12">
        <v>4521.0394758196189</v>
      </c>
      <c r="BN615" s="12">
        <v>0</v>
      </c>
      <c r="BO615" s="12">
        <v>30.391719185843222</v>
      </c>
      <c r="BP615" s="12">
        <v>28.861348123208909</v>
      </c>
      <c r="BQ615" s="48">
        <v>32.58559705860732</v>
      </c>
      <c r="BR615" s="49">
        <v>6.6358945751407514</v>
      </c>
      <c r="BS615" s="13">
        <v>18.796633317449274</v>
      </c>
      <c r="BT615" s="12">
        <v>91.216746358268423</v>
      </c>
      <c r="BV615" s="14">
        <f>Таблица1[[#This Row],[Lкан_леб,мм]]</f>
        <v>58238.783253641726</v>
      </c>
      <c r="BW615" s="50">
        <f>Таблица1[[#This Row],[угол обхв4]]+Таблица1[[#This Row],[Lдуг 3,мм]]</f>
        <v>13107.437478732234</v>
      </c>
      <c r="BX615" s="54">
        <f>Таблица1[[#This Row],[угол обхв5]]+Таблица1[[#This Row],[Y5, мм]]</f>
        <v>58455.200964216601</v>
      </c>
      <c r="BY615" s="14">
        <f>Таблица1[[#This Row],[угол обхв6]]+Таблица1[[#This Row],[Lдуг 4,мм]]</f>
        <v>15360.800924474181</v>
      </c>
      <c r="BZ615" s="14">
        <f>Таблица1[[#This Row],[Т1]]+Таблица1[[#This Row],[X6, мм]]</f>
        <v>58660.720989152825</v>
      </c>
      <c r="CA615" s="14">
        <f>Таблица1[[#This Row],[Т2]]+Таблица1[[#This Row],[Lдуг 5,мм]]</f>
        <v>20841.333106662329</v>
      </c>
      <c r="CB615" s="14">
        <f>Таблица1[[#This Row],[Т3]]+Таблица1[[#This Row],[Y6, мм]]</f>
        <v>58892.76117977238</v>
      </c>
      <c r="CC615" s="14">
        <f>Таблица1[[#This Row],[Т4]]+Таблица1[[#This Row],[Lдуг 6,мм]]</f>
        <v>21969.808626999391</v>
      </c>
      <c r="CD615" s="14">
        <f>Таблица1[[#This Row],[Т5]]+Таблица1[[#This Row],[Lдуг 1,мм]]</f>
        <v>58940.015009106166</v>
      </c>
      <c r="CE615" s="14">
        <f>Таблица1[[#This Row],[Т6]]+Таблица1[[#This Row],[Lпрям1, мм]]</f>
        <v>22360.10338740491</v>
      </c>
      <c r="CF615" s="15">
        <f>Таблица1[[#This Row],[Т7]]+Таблица1[[#This Row],[Lдуг 2,мм]]</f>
        <v>59073.864770095424</v>
      </c>
      <c r="CG615" s="14">
        <f>Таблица1[[#This Row],[Т8]]+Таблица1[[#This Row],[Lпрям2, мм]]</f>
        <v>25971.461559776406</v>
      </c>
      <c r="CH615" s="14">
        <f>Таблица1[[#This Row],[Т9]]-Таблица1[[#This Row],[Т9]]</f>
        <v>0</v>
      </c>
      <c r="CI615" s="50">
        <f>Таблица1[[#This Row],[Т9]]-Таблица1[[#This Row],[Т8]]</f>
        <v>36713.761382690514</v>
      </c>
      <c r="CJ615" s="54">
        <f>Таблица1[[#This Row],[Т9]]-Таблица1[[#This Row],[Т7]]</f>
        <v>133.84976098925836</v>
      </c>
      <c r="CK615" s="14">
        <f>Таблица1[[#This Row],[Т9]]-Таблица1[[#This Row],[Т6]]</f>
        <v>37104.056143096037</v>
      </c>
      <c r="CL615" s="14">
        <f>Таблица1[[#This Row],[Т9]]-Таблица1[[#This Row],[Т5]]</f>
        <v>181.10359032304405</v>
      </c>
      <c r="CM615" s="14">
        <f>Таблица1[[#This Row],[Т9]]-Таблица1[[#This Row],[Т4]]</f>
        <v>38232.531663433096</v>
      </c>
      <c r="CN615" s="14">
        <f>Таблица1[[#This Row],[Т9]]-Таблица1[[#This Row],[Т3]]</f>
        <v>413.14378094259882</v>
      </c>
      <c r="CO615" s="14">
        <f>Таблица1[[#This Row],[Т9]]-Таблица1[[#This Row],[Т2]]</f>
        <v>43713.063845621247</v>
      </c>
      <c r="CP615" s="14">
        <f>Таблица1[[#This Row],[Т9]]-Таблица1[[#This Row],[Т1]]</f>
        <v>618.66380587882304</v>
      </c>
      <c r="CQ615" s="14">
        <f>Таблица1[[#This Row],[Т9]]-Таблица1[[#This Row],[угол обхв6]]</f>
        <v>45966.427291363187</v>
      </c>
      <c r="CR615" s="14">
        <f>Таблица1[[#This Row],[Т9]]-Таблица1[[#This Row],[угол обхв5]]</f>
        <v>835.08151645369799</v>
      </c>
      <c r="CS615" s="14">
        <f>Таблица1[[#This Row],[Т9]]-Таблица1[[#This Row],[угол обхв4]]</f>
        <v>59073.864770095424</v>
      </c>
      <c r="CT615" s="14">
        <f>Таблица1[[#This Row],[Lкан_прям, мм]]+Таблица1[[#This Row],[Lкан_дуг, мм]]+Таблица1[[#This Row],[Lкан_леб,мм]]</f>
        <v>85045.326329871838</v>
      </c>
      <c r="CU615" s="16">
        <f>Таблица1[[#This Row],[Lкан_леб,мм]]</f>
        <v>58238.783253641726</v>
      </c>
      <c r="CV615" s="14">
        <f>2534431-(Таблица1[[#This Row],[Т23]]+Таблица1[[#This Row],[угол обхв3]])</f>
        <v>2449294.4569237698</v>
      </c>
      <c r="CW615" s="50">
        <f>SUM(X615:AC615,AD615:AI615)-Таблица1[[#This Row],[lподв_min, мм]]</f>
        <v>23195.184904988379</v>
      </c>
      <c r="CX615" s="17">
        <f>CW1054-Таблица1[[#This Row],[Суммарная длина каната]]</f>
        <v>-2425047.4934395053</v>
      </c>
    </row>
    <row r="616" spans="1:102" x14ac:dyDescent="0.25">
      <c r="A616" s="21">
        <v>615</v>
      </c>
      <c r="B616" s="10">
        <v>14.226530612244895</v>
      </c>
      <c r="C616" s="10">
        <v>131.14326530612249</v>
      </c>
      <c r="D616" s="11">
        <v>17518.060548706297</v>
      </c>
      <c r="E616" s="11">
        <v>8439.2567554099551</v>
      </c>
      <c r="F616" s="11">
        <v>17426.04444473753</v>
      </c>
      <c r="G616" s="11">
        <v>8545.3417996452717</v>
      </c>
      <c r="H616" s="11">
        <v>17926.060058706298</v>
      </c>
      <c r="I616" s="11">
        <v>4775.9349541820402</v>
      </c>
      <c r="J616" s="11">
        <v>3663.3218012279149</v>
      </c>
      <c r="K616" s="11">
        <v>25971.461559760381</v>
      </c>
      <c r="L616" s="11">
        <v>835.08151646972556</v>
      </c>
      <c r="M616" s="11">
        <v>58238.783253641726</v>
      </c>
      <c r="N616" s="11">
        <v>10884.736827779301</v>
      </c>
      <c r="O616" s="11">
        <v>14224.427838590032</v>
      </c>
      <c r="P616" s="43">
        <v>13020.405758704399</v>
      </c>
      <c r="Q616" s="11">
        <v>13690.499597820977</v>
      </c>
      <c r="R616" s="11">
        <v>17056.578365719208</v>
      </c>
      <c r="S616" s="11">
        <v>9983.0012921729103</v>
      </c>
      <c r="T616" s="11">
        <v>18134.46062799374</v>
      </c>
      <c r="U616" s="11">
        <v>9101.251424764956</v>
      </c>
      <c r="V616" s="11">
        <v>17518.060548706297</v>
      </c>
      <c r="W616" s="11">
        <v>8439.2567554099551</v>
      </c>
      <c r="X616" s="12">
        <v>0</v>
      </c>
      <c r="Y616" s="12">
        <v>199.64223141680444</v>
      </c>
      <c r="Z616" s="12">
        <v>203.18231084639908</v>
      </c>
      <c r="AA616" s="44">
        <v>232.04019061955782</v>
      </c>
      <c r="AB616" s="45">
        <v>47.253829333784594</v>
      </c>
      <c r="AC616" s="12">
        <v>152.96295425317956</v>
      </c>
      <c r="AD616" s="12">
        <v>13107.437478732234</v>
      </c>
      <c r="AE616" s="12">
        <v>2201.3998157557585</v>
      </c>
      <c r="AF616" s="12">
        <v>5480.5321821881498</v>
      </c>
      <c r="AG616" s="44">
        <v>1128.4755203370632</v>
      </c>
      <c r="AH616" s="45">
        <v>390.29476040552117</v>
      </c>
      <c r="AI616" s="12">
        <v>3663.3218023416571</v>
      </c>
      <c r="AJ616" s="12">
        <v>-13.999403268622348</v>
      </c>
      <c r="AK616" s="12">
        <v>14.036521419507512</v>
      </c>
      <c r="AL616" s="12">
        <v>42.569582407776721</v>
      </c>
      <c r="AM616" s="44">
        <v>75.155179466384027</v>
      </c>
      <c r="AN616" s="45">
        <v>68.519284891243473</v>
      </c>
      <c r="AO616" s="12">
        <v>89.9999998435961</v>
      </c>
      <c r="AP616" s="12">
        <v>-1932.0867753914397</v>
      </c>
      <c r="AQ616" s="12">
        <v>10983.693282974145</v>
      </c>
      <c r="AR616" s="12">
        <v>13296.411675359828</v>
      </c>
      <c r="AS616" s="44">
        <v>17450.96065837135</v>
      </c>
      <c r="AT616" s="45">
        <v>17754.799951386965</v>
      </c>
      <c r="AU616" s="12">
        <v>17926.0605487063</v>
      </c>
      <c r="AV616" s="12">
        <v>11449.46585973702</v>
      </c>
      <c r="AW616" s="12">
        <v>14620.245498599374</v>
      </c>
      <c r="AX616" s="12">
        <v>13990.973779692227</v>
      </c>
      <c r="AY616" s="44">
        <v>10087.531705175246</v>
      </c>
      <c r="AZ616" s="45">
        <v>8951.8467038272101</v>
      </c>
      <c r="BA616" s="12">
        <v>8439.2567565236986</v>
      </c>
      <c r="BB616" s="12">
        <v>10786.036817448241</v>
      </c>
      <c r="BC616" s="12">
        <v>13119.362213899243</v>
      </c>
      <c r="BD616" s="12">
        <v>17332.584282374635</v>
      </c>
      <c r="BE616" s="44">
        <v>17740.078335341597</v>
      </c>
      <c r="BF616" s="45">
        <v>17897.721225313075</v>
      </c>
      <c r="BG616" s="12">
        <v>17926.060558706296</v>
      </c>
      <c r="BH616" s="12">
        <v>14620.309522885542</v>
      </c>
      <c r="BI616" s="12">
        <v>14086.31725783032</v>
      </c>
      <c r="BJ616" s="12">
        <v>10283.475474044159</v>
      </c>
      <c r="BK616" s="44">
        <v>8996.72101176262</v>
      </c>
      <c r="BL616" s="45">
        <v>8588.6614763477028</v>
      </c>
      <c r="BM616" s="12">
        <v>4775.934954182042</v>
      </c>
      <c r="BN616" s="12">
        <v>0</v>
      </c>
      <c r="BO616" s="12">
        <v>28.035924688129864</v>
      </c>
      <c r="BP616" s="12">
        <v>28.533060988269209</v>
      </c>
      <c r="BQ616" s="48">
        <v>32.585597058607298</v>
      </c>
      <c r="BR616" s="49">
        <v>6.635894575140548</v>
      </c>
      <c r="BS616" s="13">
        <v>21.480714952352635</v>
      </c>
      <c r="BT616" s="12">
        <v>91.216746358268423</v>
      </c>
      <c r="BV616" s="14">
        <f>Таблица1[[#This Row],[Lкан_леб,мм]]</f>
        <v>58238.783253641726</v>
      </c>
      <c r="BW616" s="50">
        <f>Таблица1[[#This Row],[угол обхв4]]+Таблица1[[#This Row],[Lдуг 3,мм]]</f>
        <v>13107.437478732234</v>
      </c>
      <c r="BX616" s="54">
        <f>Таблица1[[#This Row],[угол обхв5]]+Таблица1[[#This Row],[Y5, мм]]</f>
        <v>58438.425485058528</v>
      </c>
      <c r="BY616" s="14">
        <f>Таблица1[[#This Row],[угол обхв6]]+Таблица1[[#This Row],[Lдуг 4,мм]]</f>
        <v>15308.837294487992</v>
      </c>
      <c r="BZ616" s="14">
        <f>Таблица1[[#This Row],[Т1]]+Таблица1[[#This Row],[X6, мм]]</f>
        <v>58641.607795904929</v>
      </c>
      <c r="CA616" s="14">
        <f>Таблица1[[#This Row],[Т2]]+Таблица1[[#This Row],[Lдуг 5,мм]]</f>
        <v>20789.36947667614</v>
      </c>
      <c r="CB616" s="14">
        <f>Таблица1[[#This Row],[Т3]]+Таблица1[[#This Row],[Y6, мм]]</f>
        <v>58873.647986524484</v>
      </c>
      <c r="CC616" s="14">
        <f>Таблица1[[#This Row],[Т4]]+Таблица1[[#This Row],[Lдуг 6,мм]]</f>
        <v>21917.844997013202</v>
      </c>
      <c r="CD616" s="14">
        <f>Таблица1[[#This Row],[Т5]]+Таблица1[[#This Row],[Lдуг 1,мм]]</f>
        <v>58920.901815858269</v>
      </c>
      <c r="CE616" s="14">
        <f>Таблица1[[#This Row],[Т6]]+Таблица1[[#This Row],[Lпрям1, мм]]</f>
        <v>22308.139757418725</v>
      </c>
      <c r="CF616" s="15">
        <f>Таблица1[[#This Row],[Т7]]+Таблица1[[#This Row],[Lдуг 2,мм]]</f>
        <v>59073.864770111446</v>
      </c>
      <c r="CG616" s="14">
        <f>Таблица1[[#This Row],[Т8]]+Таблица1[[#This Row],[Lпрям2, мм]]</f>
        <v>25971.461559760381</v>
      </c>
      <c r="CH616" s="14">
        <f>Таблица1[[#This Row],[Т9]]-Таблица1[[#This Row],[Т9]]</f>
        <v>0</v>
      </c>
      <c r="CI616" s="50">
        <f>Таблица1[[#This Row],[Т9]]-Таблица1[[#This Row],[Т8]]</f>
        <v>36765.725012692725</v>
      </c>
      <c r="CJ616" s="54">
        <f>Таблица1[[#This Row],[Т9]]-Таблица1[[#This Row],[Т7]]</f>
        <v>152.96295425317658</v>
      </c>
      <c r="CK616" s="14">
        <f>Таблица1[[#This Row],[Т9]]-Таблица1[[#This Row],[Т6]]</f>
        <v>37156.019773098247</v>
      </c>
      <c r="CL616" s="14">
        <f>Таблица1[[#This Row],[Т9]]-Таблица1[[#This Row],[Т5]]</f>
        <v>200.21678358696226</v>
      </c>
      <c r="CM616" s="14">
        <f>Таблица1[[#This Row],[Т9]]-Таблица1[[#This Row],[Т4]]</f>
        <v>38284.495293435306</v>
      </c>
      <c r="CN616" s="14">
        <f>Таблица1[[#This Row],[Т9]]-Таблица1[[#This Row],[Т3]]</f>
        <v>432.25697420651704</v>
      </c>
      <c r="CO616" s="14">
        <f>Таблица1[[#This Row],[Т9]]-Таблица1[[#This Row],[Т2]]</f>
        <v>43765.027475623458</v>
      </c>
      <c r="CP616" s="14">
        <f>Таблица1[[#This Row],[Т9]]-Таблица1[[#This Row],[Т1]]</f>
        <v>635.43928505291842</v>
      </c>
      <c r="CQ616" s="14">
        <f>Таблица1[[#This Row],[Т9]]-Таблица1[[#This Row],[угол обхв6]]</f>
        <v>45966.427291379208</v>
      </c>
      <c r="CR616" s="14">
        <f>Таблица1[[#This Row],[Т9]]-Таблица1[[#This Row],[угол обхв5]]</f>
        <v>835.08151646971965</v>
      </c>
      <c r="CS616" s="14">
        <f>Таблица1[[#This Row],[Т9]]-Таблица1[[#This Row],[угол обхв4]]</f>
        <v>59073.864770111446</v>
      </c>
      <c r="CT616" s="14">
        <f>Таблица1[[#This Row],[Lкан_прям, мм]]+Таблица1[[#This Row],[Lкан_дуг, мм]]+Таблица1[[#This Row],[Lкан_леб,мм]]</f>
        <v>85045.326329871838</v>
      </c>
      <c r="CU616" s="16">
        <f>Таблица1[[#This Row],[Lкан_леб,мм]]</f>
        <v>58238.783253641726</v>
      </c>
      <c r="CV616" s="14">
        <f>2534431-(Таблица1[[#This Row],[Т23]]+Таблица1[[#This Row],[угол обхв3]])</f>
        <v>2449294.4569237698</v>
      </c>
      <c r="CW616" s="50">
        <f>SUM(X616:AC616,AD616:AI616)-Таблица1[[#This Row],[lподв_min, мм]]</f>
        <v>23143.221275002194</v>
      </c>
      <c r="CX616" s="17">
        <f>CW1055-Таблица1[[#This Row],[Суммарная длина каната]]</f>
        <v>-2425105.9544032374</v>
      </c>
    </row>
    <row r="617" spans="1:102" x14ac:dyDescent="0.25">
      <c r="A617" s="21">
        <v>616</v>
      </c>
      <c r="B617" s="10">
        <v>14.226530612244895</v>
      </c>
      <c r="C617" s="10">
        <v>133.82734693877552</v>
      </c>
      <c r="D617" s="11">
        <v>17728.189035136846</v>
      </c>
      <c r="E617" s="11">
        <v>8756.3037805284966</v>
      </c>
      <c r="F617" s="11">
        <v>17631.306030790172</v>
      </c>
      <c r="G617" s="11">
        <v>8857.9634257608213</v>
      </c>
      <c r="H617" s="11">
        <v>18136.188545136847</v>
      </c>
      <c r="I617" s="11">
        <v>5040.5331786387496</v>
      </c>
      <c r="J617" s="11">
        <v>3715.7706018897461</v>
      </c>
      <c r="K617" s="11">
        <v>25971.461559744654</v>
      </c>
      <c r="L617" s="11">
        <v>835.08151648545163</v>
      </c>
      <c r="M617" s="11">
        <v>58238.783253641726</v>
      </c>
      <c r="N617" s="11">
        <v>10884.736827779301</v>
      </c>
      <c r="O617" s="11">
        <v>14224.427838590032</v>
      </c>
      <c r="P617" s="43">
        <v>12989.55843440651</v>
      </c>
      <c r="Q617" s="11">
        <v>13791.16525129629</v>
      </c>
      <c r="R617" s="11">
        <v>17194.92122930499</v>
      </c>
      <c r="S617" s="11">
        <v>10276.743995487068</v>
      </c>
      <c r="T617" s="11">
        <v>18312.912374995361</v>
      </c>
      <c r="U617" s="11">
        <v>9446.4375471453022</v>
      </c>
      <c r="V617" s="11">
        <v>17728.189035136846</v>
      </c>
      <c r="W617" s="11">
        <v>8756.3037805284966</v>
      </c>
      <c r="X617" s="12">
        <v>0</v>
      </c>
      <c r="Y617" s="12">
        <v>182.51596456854196</v>
      </c>
      <c r="Z617" s="12">
        <v>201.19538444676445</v>
      </c>
      <c r="AA617" s="44">
        <v>232.04019061955907</v>
      </c>
      <c r="AB617" s="45">
        <v>47.253829333787309</v>
      </c>
      <c r="AC617" s="12">
        <v>172.07614751679884</v>
      </c>
      <c r="AD617" s="12">
        <v>13107.437478732234</v>
      </c>
      <c r="AE617" s="12">
        <v>2148.951015093925</v>
      </c>
      <c r="AF617" s="12">
        <v>5480.5321821881516</v>
      </c>
      <c r="AG617" s="44">
        <v>1128.4755203370603</v>
      </c>
      <c r="AH617" s="45">
        <v>390.29476040551657</v>
      </c>
      <c r="AI617" s="12">
        <v>3715.7706029877672</v>
      </c>
      <c r="AJ617" s="12">
        <v>-13.999403268622348</v>
      </c>
      <c r="AK617" s="12">
        <v>11.631465514555904</v>
      </c>
      <c r="AL617" s="12">
        <v>39.885500775123674</v>
      </c>
      <c r="AM617" s="44">
        <v>72.47109783373115</v>
      </c>
      <c r="AN617" s="45">
        <v>65.835203258590212</v>
      </c>
      <c r="AO617" s="12">
        <v>89.999999845803785</v>
      </c>
      <c r="AP617" s="12">
        <v>-1932.0867753914397</v>
      </c>
      <c r="AQ617" s="12">
        <v>10966.996094916723</v>
      </c>
      <c r="AR617" s="12">
        <v>13251.19066731818</v>
      </c>
      <c r="AS617" s="44">
        <v>17583.975807238377</v>
      </c>
      <c r="AT617" s="45">
        <v>17940.664678172248</v>
      </c>
      <c r="AU617" s="12">
        <v>18136.189035136849</v>
      </c>
      <c r="AV617" s="12">
        <v>11449.46585973702</v>
      </c>
      <c r="AW617" s="12">
        <v>14624.049425807259</v>
      </c>
      <c r="AX617" s="12">
        <v>14104.23485170753</v>
      </c>
      <c r="AY617" s="44">
        <v>10399.628231209443</v>
      </c>
      <c r="AZ617" s="45">
        <v>9279.4176315367549</v>
      </c>
      <c r="BA617" s="12">
        <v>8756.3037816265187</v>
      </c>
      <c r="BB617" s="12">
        <v>10786.036817448241</v>
      </c>
      <c r="BC617" s="12">
        <v>13071.817701543931</v>
      </c>
      <c r="BD617" s="12">
        <v>17456.55346221666</v>
      </c>
      <c r="BE617" s="44">
        <v>17923.857797061974</v>
      </c>
      <c r="BF617" s="45">
        <v>18100.436731959962</v>
      </c>
      <c r="BG617" s="12">
        <v>18136.189045136845</v>
      </c>
      <c r="BH617" s="12">
        <v>14620.309522885542</v>
      </c>
      <c r="BI617" s="12">
        <v>14190.786838513515</v>
      </c>
      <c r="BJ617" s="12">
        <v>10589.813595898308</v>
      </c>
      <c r="BK617" s="44">
        <v>9323.5533114229293</v>
      </c>
      <c r="BL617" s="45">
        <v>8923.3236961370421</v>
      </c>
      <c r="BM617" s="12">
        <v>5040.5331786387515</v>
      </c>
      <c r="BN617" s="12">
        <v>0</v>
      </c>
      <c r="BO617" s="12">
        <v>25.630868783178251</v>
      </c>
      <c r="BP617" s="12">
        <v>28.254035260567768</v>
      </c>
      <c r="BQ617" s="48">
        <v>32.585597058607476</v>
      </c>
      <c r="BR617" s="49">
        <v>6.6358945751409291</v>
      </c>
      <c r="BS617" s="13">
        <v>24.164796587213566</v>
      </c>
      <c r="BT617" s="12">
        <v>91.216746358268423</v>
      </c>
      <c r="BV617" s="14">
        <f>Таблица1[[#This Row],[Lкан_леб,мм]]</f>
        <v>58238.783253641726</v>
      </c>
      <c r="BW617" s="50">
        <f>Таблица1[[#This Row],[угол обхв4]]+Таблица1[[#This Row],[Lдуг 3,мм]]</f>
        <v>13107.437478732234</v>
      </c>
      <c r="BX617" s="54">
        <f>Таблица1[[#This Row],[угол обхв5]]+Таблица1[[#This Row],[Y5, мм]]</f>
        <v>58421.299218210268</v>
      </c>
      <c r="BY617" s="14">
        <f>Таблица1[[#This Row],[угол обхв6]]+Таблица1[[#This Row],[Lдуг 4,мм]]</f>
        <v>15256.388493826158</v>
      </c>
      <c r="BZ617" s="14">
        <f>Таблица1[[#This Row],[Т1]]+Таблица1[[#This Row],[X6, мм]]</f>
        <v>58622.494602657032</v>
      </c>
      <c r="CA617" s="14">
        <f>Таблица1[[#This Row],[Т2]]+Таблица1[[#This Row],[Lдуг 5,мм]]</f>
        <v>20736.92067601431</v>
      </c>
      <c r="CB617" s="14">
        <f>Таблица1[[#This Row],[Т3]]+Таблица1[[#This Row],[Y6, мм]]</f>
        <v>58854.534793276594</v>
      </c>
      <c r="CC617" s="14">
        <f>Таблица1[[#This Row],[Т4]]+Таблица1[[#This Row],[Lдуг 6,мм]]</f>
        <v>21865.396196351368</v>
      </c>
      <c r="CD617" s="14">
        <f>Таблица1[[#This Row],[Т5]]+Таблица1[[#This Row],[Lдуг 1,мм]]</f>
        <v>58901.78862261038</v>
      </c>
      <c r="CE617" s="14">
        <f>Таблица1[[#This Row],[Т6]]+Таблица1[[#This Row],[Lпрям1, мм]]</f>
        <v>22255.690956756884</v>
      </c>
      <c r="CF617" s="15">
        <f>Таблица1[[#This Row],[Т7]]+Таблица1[[#This Row],[Lдуг 2,мм]]</f>
        <v>59073.864770127177</v>
      </c>
      <c r="CG617" s="14">
        <f>Таблица1[[#This Row],[Т8]]+Таблица1[[#This Row],[Lпрям2, мм]]</f>
        <v>25971.46155974465</v>
      </c>
      <c r="CH617" s="14">
        <f>Таблица1[[#This Row],[Т9]]-Таблица1[[#This Row],[Т9]]</f>
        <v>0</v>
      </c>
      <c r="CI617" s="50">
        <f>Таблица1[[#This Row],[Т9]]-Таблица1[[#This Row],[Т8]]</f>
        <v>36818.173813370289</v>
      </c>
      <c r="CJ617" s="54">
        <f>Таблица1[[#This Row],[Т9]]-Таблица1[[#This Row],[Т7]]</f>
        <v>172.07614751679648</v>
      </c>
      <c r="CK617" s="14">
        <f>Таблица1[[#This Row],[Т9]]-Таблица1[[#This Row],[Т6]]</f>
        <v>37208.468573775812</v>
      </c>
      <c r="CL617" s="14">
        <f>Таблица1[[#This Row],[Т9]]-Таблица1[[#This Row],[Т5]]</f>
        <v>219.32997685058217</v>
      </c>
      <c r="CM617" s="14">
        <f>Таблица1[[#This Row],[Т9]]-Таблица1[[#This Row],[Т4]]</f>
        <v>38336.944094112871</v>
      </c>
      <c r="CN617" s="14">
        <f>Таблица1[[#This Row],[Т9]]-Таблица1[[#This Row],[Т3]]</f>
        <v>451.37016747014422</v>
      </c>
      <c r="CO617" s="14">
        <f>Таблица1[[#This Row],[Т9]]-Таблица1[[#This Row],[Т2]]</f>
        <v>43817.476276301022</v>
      </c>
      <c r="CP617" s="14">
        <f>Таблица1[[#This Row],[Т9]]-Таблица1[[#This Row],[Т1]]</f>
        <v>652.56555191690859</v>
      </c>
      <c r="CQ617" s="14">
        <f>Таблица1[[#This Row],[Т9]]-Таблица1[[#This Row],[угол обхв6]]</f>
        <v>45966.427291394939</v>
      </c>
      <c r="CR617" s="14">
        <f>Таблица1[[#This Row],[Т9]]-Таблица1[[#This Row],[угол обхв5]]</f>
        <v>835.08151648545027</v>
      </c>
      <c r="CS617" s="14">
        <f>Таблица1[[#This Row],[Т9]]-Таблица1[[#This Row],[угол обхв4]]</f>
        <v>59073.864770127177</v>
      </c>
      <c r="CT617" s="14">
        <f>Таблица1[[#This Row],[Lкан_прям, мм]]+Таблица1[[#This Row],[Lкан_дуг, мм]]+Таблица1[[#This Row],[Lкан_леб,мм]]</f>
        <v>85045.326329871838</v>
      </c>
      <c r="CU617" s="16">
        <f>Таблица1[[#This Row],[Lкан_леб,мм]]</f>
        <v>58238.783253641726</v>
      </c>
      <c r="CV617" s="14">
        <f>2534431-(Таблица1[[#This Row],[Т23]]+Таблица1[[#This Row],[угол обхв3]])</f>
        <v>2449294.4569237698</v>
      </c>
      <c r="CW617" s="50">
        <f>SUM(X617:AC617,AD617:AI617)-Таблица1[[#This Row],[lподв_min, мм]]</f>
        <v>23090.77247434036</v>
      </c>
      <c r="CX617" s="17">
        <f>CW1056-Таблица1[[#This Row],[Суммарная длина каната]]</f>
        <v>-2425165.9761586492</v>
      </c>
    </row>
    <row r="618" spans="1:102" x14ac:dyDescent="0.25">
      <c r="A618" s="21">
        <v>617</v>
      </c>
      <c r="B618" s="10">
        <v>14.226530612244895</v>
      </c>
      <c r="C618" s="10">
        <v>136.51142857142858</v>
      </c>
      <c r="D618" s="11">
        <v>17923.240021871679</v>
      </c>
      <c r="E618" s="11">
        <v>9082.8430729878837</v>
      </c>
      <c r="F618" s="11">
        <v>17821.702693204665</v>
      </c>
      <c r="G618" s="11">
        <v>9179.8542624825295</v>
      </c>
      <c r="H618" s="11">
        <v>18331.239531871681</v>
      </c>
      <c r="I618" s="11">
        <v>5314.2215035223235</v>
      </c>
      <c r="J618" s="11">
        <v>3768.6215694655612</v>
      </c>
      <c r="K618" s="11">
        <v>25971.461559729265</v>
      </c>
      <c r="L618" s="11">
        <v>835.08151650084596</v>
      </c>
      <c r="M618" s="11">
        <v>58238.783253641726</v>
      </c>
      <c r="N618" s="11">
        <v>10884.736827779301</v>
      </c>
      <c r="O618" s="11">
        <v>14224.427838590032</v>
      </c>
      <c r="P618" s="43">
        <v>12954.03088719161</v>
      </c>
      <c r="Q618" s="11">
        <v>13890.27591971722</v>
      </c>
      <c r="R618" s="11">
        <v>17319.356663926781</v>
      </c>
      <c r="S618" s="11">
        <v>10576.642888892678</v>
      </c>
      <c r="T618" s="11">
        <v>18475.003650296127</v>
      </c>
      <c r="U618" s="11">
        <v>9799.6016783411033</v>
      </c>
      <c r="V618" s="11">
        <v>17923.240021871679</v>
      </c>
      <c r="W618" s="11">
        <v>9082.8430729878837</v>
      </c>
      <c r="X618" s="12">
        <v>0</v>
      </c>
      <c r="Y618" s="12">
        <v>165.00938047333548</v>
      </c>
      <c r="Z618" s="12">
        <v>199.58877529407383</v>
      </c>
      <c r="AA618" s="44">
        <v>232.04019061955819</v>
      </c>
      <c r="AB618" s="45">
        <v>47.25382933378522</v>
      </c>
      <c r="AC618" s="12">
        <v>191.18934078009335</v>
      </c>
      <c r="AD618" s="12">
        <v>13107.437478732234</v>
      </c>
      <c r="AE618" s="12">
        <v>2096.1000475181177</v>
      </c>
      <c r="AF618" s="12">
        <v>5480.5321821881489</v>
      </c>
      <c r="AG618" s="44">
        <v>1128.4755203370628</v>
      </c>
      <c r="AH618" s="45">
        <v>390.29476040552004</v>
      </c>
      <c r="AI618" s="12">
        <v>3768.6215705481841</v>
      </c>
      <c r="AJ618" s="12">
        <v>-13.999403268622348</v>
      </c>
      <c r="AK618" s="12">
        <v>9.1730013421387859</v>
      </c>
      <c r="AL618" s="12">
        <v>37.201419142470613</v>
      </c>
      <c r="AM618" s="44">
        <v>69.787016201077961</v>
      </c>
      <c r="AN618" s="45">
        <v>63.151121625937328</v>
      </c>
      <c r="AO618" s="12">
        <v>89.999999847966208</v>
      </c>
      <c r="AP618" s="12">
        <v>-1932.0867753914397</v>
      </c>
      <c r="AQ618" s="12">
        <v>10949.778562338457</v>
      </c>
      <c r="AR618" s="12">
        <v>13200.715375418924</v>
      </c>
      <c r="AS618" s="44">
        <v>17702.229882181589</v>
      </c>
      <c r="AT618" s="45">
        <v>18110.985701361256</v>
      </c>
      <c r="AU618" s="12">
        <v>18331.240021871683</v>
      </c>
      <c r="AV618" s="12">
        <v>11449.46585973702</v>
      </c>
      <c r="AW618" s="12">
        <v>14627.210128128112</v>
      </c>
      <c r="AX618" s="12">
        <v>14215.254016314557</v>
      </c>
      <c r="AY618" s="44">
        <v>10717.611320618387</v>
      </c>
      <c r="AZ618" s="45">
        <v>9615.3330351777822</v>
      </c>
      <c r="BA618" s="12">
        <v>9082.843074070508</v>
      </c>
      <c r="BB618" s="12">
        <v>10786.036817448241</v>
      </c>
      <c r="BC618" s="12">
        <v>13019.072621750765</v>
      </c>
      <c r="BD618" s="12">
        <v>17566.041152154099</v>
      </c>
      <c r="BE618" s="44">
        <v>18092.130432041318</v>
      </c>
      <c r="BF618" s="45">
        <v>18287.25797080655</v>
      </c>
      <c r="BG618" s="12">
        <v>18331.240031871679</v>
      </c>
      <c r="BH618" s="12">
        <v>14620.309522885542</v>
      </c>
      <c r="BI618" s="12">
        <v>14293.0582092553</v>
      </c>
      <c r="BJ618" s="12">
        <v>10901.620985490013</v>
      </c>
      <c r="BK618" s="44">
        <v>9658.6332466153945</v>
      </c>
      <c r="BL618" s="45">
        <v>9267.1117161512047</v>
      </c>
      <c r="BM618" s="12">
        <v>5314.2215035223244</v>
      </c>
      <c r="BN618" s="12">
        <v>0</v>
      </c>
      <c r="BO618" s="12">
        <v>23.172404610761134</v>
      </c>
      <c r="BP618" s="12">
        <v>28.028417800331827</v>
      </c>
      <c r="BQ618" s="48">
        <v>32.585597058607355</v>
      </c>
      <c r="BR618" s="49">
        <v>6.6358945751406369</v>
      </c>
      <c r="BS618" s="13">
        <v>26.848878222028887</v>
      </c>
      <c r="BT618" s="12">
        <v>91.216746358268423</v>
      </c>
      <c r="BV618" s="14">
        <f>Таблица1[[#This Row],[Lкан_леб,мм]]</f>
        <v>58238.783253641726</v>
      </c>
      <c r="BW618" s="50">
        <f>Таблица1[[#This Row],[угол обхв4]]+Таблица1[[#This Row],[Lдуг 3,мм]]</f>
        <v>13107.437478732234</v>
      </c>
      <c r="BX618" s="54">
        <f>Таблица1[[#This Row],[угол обхв5]]+Таблица1[[#This Row],[Y5, мм]]</f>
        <v>58403.79263411506</v>
      </c>
      <c r="BY618" s="14">
        <f>Таблица1[[#This Row],[угол обхв6]]+Таблица1[[#This Row],[Lдуг 4,мм]]</f>
        <v>15203.537526250351</v>
      </c>
      <c r="BZ618" s="14">
        <f>Таблица1[[#This Row],[Т1]]+Таблица1[[#This Row],[X6, мм]]</f>
        <v>58603.381409409136</v>
      </c>
      <c r="CA618" s="14">
        <f>Таблица1[[#This Row],[Т2]]+Таблица1[[#This Row],[Lдуг 5,мм]]</f>
        <v>20684.069708438499</v>
      </c>
      <c r="CB618" s="14">
        <f>Таблица1[[#This Row],[Т3]]+Таблица1[[#This Row],[Y6, мм]]</f>
        <v>58835.421600028691</v>
      </c>
      <c r="CC618" s="14">
        <f>Таблица1[[#This Row],[Т4]]+Таблица1[[#This Row],[Lдуг 6,мм]]</f>
        <v>21812.545228775562</v>
      </c>
      <c r="CD618" s="14">
        <f>Таблица1[[#This Row],[Т5]]+Таблица1[[#This Row],[Lдуг 1,мм]]</f>
        <v>58882.675429362476</v>
      </c>
      <c r="CE618" s="14">
        <f>Таблица1[[#This Row],[Т6]]+Таблица1[[#This Row],[Lпрям1, мм]]</f>
        <v>22202.83998918108</v>
      </c>
      <c r="CF618" s="15">
        <f>Таблица1[[#This Row],[Т7]]+Таблица1[[#This Row],[Lдуг 2,мм]]</f>
        <v>59073.864770142573</v>
      </c>
      <c r="CG618" s="14">
        <f>Таблица1[[#This Row],[Т8]]+Таблица1[[#This Row],[Lпрям2, мм]]</f>
        <v>25971.461559729265</v>
      </c>
      <c r="CH618" s="14">
        <f>Таблица1[[#This Row],[Т9]]-Таблица1[[#This Row],[Т9]]</f>
        <v>0</v>
      </c>
      <c r="CI618" s="50">
        <f>Таблица1[[#This Row],[Т9]]-Таблица1[[#This Row],[Т8]]</f>
        <v>36871.024780961496</v>
      </c>
      <c r="CJ618" s="54">
        <f>Таблица1[[#This Row],[Т9]]-Таблица1[[#This Row],[Т7]]</f>
        <v>191.18934078009624</v>
      </c>
      <c r="CK618" s="14">
        <f>Таблица1[[#This Row],[Т9]]-Таблица1[[#This Row],[Т6]]</f>
        <v>37261.319541367011</v>
      </c>
      <c r="CL618" s="14">
        <f>Таблица1[[#This Row],[Т9]]-Таблица1[[#This Row],[Т5]]</f>
        <v>238.44317011388193</v>
      </c>
      <c r="CM618" s="14">
        <f>Таблица1[[#This Row],[Т9]]-Таблица1[[#This Row],[Т4]]</f>
        <v>38389.795061704077</v>
      </c>
      <c r="CN618" s="14">
        <f>Таблица1[[#This Row],[Т9]]-Таблица1[[#This Row],[Т3]]</f>
        <v>470.48336073343671</v>
      </c>
      <c r="CO618" s="14">
        <f>Таблица1[[#This Row],[Т9]]-Таблица1[[#This Row],[Т2]]</f>
        <v>43870.327243892221</v>
      </c>
      <c r="CP618" s="14">
        <f>Таблица1[[#This Row],[Т9]]-Таблица1[[#This Row],[Т1]]</f>
        <v>670.0721360275129</v>
      </c>
      <c r="CQ618" s="14">
        <f>Таблица1[[#This Row],[Т9]]-Таблица1[[#This Row],[угол обхв6]]</f>
        <v>45966.427291410335</v>
      </c>
      <c r="CR618" s="14">
        <f>Таблица1[[#This Row],[Т9]]-Таблица1[[#This Row],[угол обхв5]]</f>
        <v>835.08151650084619</v>
      </c>
      <c r="CS618" s="14">
        <f>Таблица1[[#This Row],[Т9]]-Таблица1[[#This Row],[угол обхв4]]</f>
        <v>59073.864770142573</v>
      </c>
      <c r="CT618" s="14">
        <f>Таблица1[[#This Row],[Lкан_прям, мм]]+Таблица1[[#This Row],[Lкан_дуг, мм]]+Таблица1[[#This Row],[Lкан_леб,мм]]</f>
        <v>85045.326329871838</v>
      </c>
      <c r="CU618" s="16">
        <f>Таблица1[[#This Row],[Lкан_леб,мм]]</f>
        <v>58238.783253641726</v>
      </c>
      <c r="CV618" s="14">
        <f>2534431-(Таблица1[[#This Row],[Т23]]+Таблица1[[#This Row],[угол обхв3]])</f>
        <v>2449294.4569237698</v>
      </c>
      <c r="CW618" s="50">
        <f>SUM(X618:AC618,AD618:AI618)-Таблица1[[#This Row],[lподв_min, мм]]</f>
        <v>23037.921506764549</v>
      </c>
      <c r="CX618" s="17">
        <f>CW1057-Таблица1[[#This Row],[Суммарная длина каната]]</f>
        <v>-2425227.5421869121</v>
      </c>
    </row>
    <row r="619" spans="1:102" x14ac:dyDescent="0.25">
      <c r="A619" s="21">
        <v>618</v>
      </c>
      <c r="B619" s="10">
        <v>14.226530612244895</v>
      </c>
      <c r="C619" s="10">
        <v>139.19551020408164</v>
      </c>
      <c r="D619" s="11">
        <v>18102.785537358272</v>
      </c>
      <c r="E619" s="11">
        <v>9418.1581558797297</v>
      </c>
      <c r="F619" s="11">
        <v>17996.816672724439</v>
      </c>
      <c r="G619" s="11">
        <v>9510.3080323214072</v>
      </c>
      <c r="H619" s="11">
        <v>18510.785047358273</v>
      </c>
      <c r="I619" s="11">
        <v>5596.3727223699998</v>
      </c>
      <c r="J619" s="11">
        <v>3821.7854335097304</v>
      </c>
      <c r="K619" s="11">
        <v>25971.461559714196</v>
      </c>
      <c r="L619" s="11">
        <v>835.08151651591265</v>
      </c>
      <c r="M619" s="11">
        <v>58238.783253641726</v>
      </c>
      <c r="N619" s="11">
        <v>10884.736827779301</v>
      </c>
      <c r="O619" s="11">
        <v>14224.427838590032</v>
      </c>
      <c r="P619" s="43">
        <v>12913.901069905738</v>
      </c>
      <c r="Q619" s="11">
        <v>13987.614139192172</v>
      </c>
      <c r="R619" s="11">
        <v>17429.611639301405</v>
      </c>
      <c r="S619" s="11">
        <v>10882.039948571655</v>
      </c>
      <c r="T619" s="11">
        <v>18620.378800966995</v>
      </c>
      <c r="U619" s="11">
        <v>10159.96892249536</v>
      </c>
      <c r="V619" s="11">
        <v>18102.785537358272</v>
      </c>
      <c r="W619" s="11">
        <v>9418.1581558797297</v>
      </c>
      <c r="X619" s="12">
        <v>0</v>
      </c>
      <c r="Y619" s="12">
        <v>147.09018842609336</v>
      </c>
      <c r="Z619" s="12">
        <v>198.39477409341879</v>
      </c>
      <c r="AA619" s="44">
        <v>232.04019061955876</v>
      </c>
      <c r="AB619" s="45">
        <v>47.253829333788481</v>
      </c>
      <c r="AC619" s="12">
        <v>210.30253404305324</v>
      </c>
      <c r="AD619" s="12">
        <v>13107.437478732234</v>
      </c>
      <c r="AE619" s="12">
        <v>2042.9361834739384</v>
      </c>
      <c r="AF619" s="12">
        <v>5480.5321821881516</v>
      </c>
      <c r="AG619" s="44">
        <v>1128.4755203370612</v>
      </c>
      <c r="AH619" s="45">
        <v>390.29476040551265</v>
      </c>
      <c r="AI619" s="12">
        <v>3821.7854345772935</v>
      </c>
      <c r="AJ619" s="12">
        <v>-13.999403268622348</v>
      </c>
      <c r="AK619" s="12">
        <v>6.6565942916697569</v>
      </c>
      <c r="AL619" s="12">
        <v>34.517337509817551</v>
      </c>
      <c r="AM619" s="44">
        <v>67.102934568424985</v>
      </c>
      <c r="AN619" s="45">
        <v>60.46703999328389</v>
      </c>
      <c r="AO619" s="12">
        <v>89.999999850081124</v>
      </c>
      <c r="AP619" s="12">
        <v>-1932.0867753914397</v>
      </c>
      <c r="AQ619" s="12">
        <v>10932.031496176642</v>
      </c>
      <c r="AR619" s="12">
        <v>13145.096550135047</v>
      </c>
      <c r="AS619" s="44">
        <v>17805.463415761769</v>
      </c>
      <c r="AT619" s="45">
        <v>18265.389310705494</v>
      </c>
      <c r="AU619" s="12">
        <v>18510.785537358272</v>
      </c>
      <c r="AV619" s="12">
        <v>11449.46585973702</v>
      </c>
      <c r="AW619" s="12">
        <v>14629.677409029269</v>
      </c>
      <c r="AX619" s="12">
        <v>14323.787680568556</v>
      </c>
      <c r="AY619" s="44">
        <v>11040.783270105469</v>
      </c>
      <c r="AZ619" s="45">
        <v>9958.8558652268675</v>
      </c>
      <c r="BA619" s="12">
        <v>9418.1581569472946</v>
      </c>
      <c r="BB619" s="12">
        <v>10786.036817448241</v>
      </c>
      <c r="BC619" s="12">
        <v>12961.195738303079</v>
      </c>
      <c r="BD619" s="12">
        <v>17660.807119530717</v>
      </c>
      <c r="BE619" s="44">
        <v>18244.527024506631</v>
      </c>
      <c r="BF619" s="45">
        <v>18457.775027619773</v>
      </c>
      <c r="BG619" s="12">
        <v>18510.785547358271</v>
      </c>
      <c r="BH619" s="12">
        <v>14620.309522885542</v>
      </c>
      <c r="BI619" s="12">
        <v>14392.863709631407</v>
      </c>
      <c r="BJ619" s="12">
        <v>11218.213489948039</v>
      </c>
      <c r="BK619" s="44">
        <v>10001.225600961547</v>
      </c>
      <c r="BL619" s="45">
        <v>9619.2712131482222</v>
      </c>
      <c r="BM619" s="12">
        <v>5596.3727223700007</v>
      </c>
      <c r="BN619" s="12">
        <v>0</v>
      </c>
      <c r="BO619" s="12">
        <v>20.655997560292107</v>
      </c>
      <c r="BP619" s="12">
        <v>27.860743218147796</v>
      </c>
      <c r="BQ619" s="48">
        <v>32.585597058607433</v>
      </c>
      <c r="BR619" s="49">
        <v>6.6358945751410952</v>
      </c>
      <c r="BS619" s="13">
        <v>29.532959856797223</v>
      </c>
      <c r="BT619" s="12">
        <v>91.216746358268423</v>
      </c>
      <c r="BV619" s="14">
        <f>Таблица1[[#This Row],[Lкан_леб,мм]]</f>
        <v>58238.783253641726</v>
      </c>
      <c r="BW619" s="50">
        <f>Таблица1[[#This Row],[угол обхв4]]+Таблица1[[#This Row],[Lдуг 3,мм]]</f>
        <v>13107.437478732234</v>
      </c>
      <c r="BX619" s="54">
        <f>Таблица1[[#This Row],[угол обхв5]]+Таблица1[[#This Row],[Y5, мм]]</f>
        <v>58385.873442067823</v>
      </c>
      <c r="BY619" s="14">
        <f>Таблица1[[#This Row],[угол обхв6]]+Таблица1[[#This Row],[Lдуг 4,мм]]</f>
        <v>15150.373662206173</v>
      </c>
      <c r="BZ619" s="14">
        <f>Таблица1[[#This Row],[Т1]]+Таблица1[[#This Row],[X6, мм]]</f>
        <v>58584.268216161239</v>
      </c>
      <c r="CA619" s="14">
        <f>Таблица1[[#This Row],[Т2]]+Таблица1[[#This Row],[Lдуг 5,мм]]</f>
        <v>20630.905844394325</v>
      </c>
      <c r="CB619" s="14">
        <f>Таблица1[[#This Row],[Т3]]+Таблица1[[#This Row],[Y6, мм]]</f>
        <v>58816.308406780801</v>
      </c>
      <c r="CC619" s="14">
        <f>Таблица1[[#This Row],[Т4]]+Таблица1[[#This Row],[Lдуг 6,мм]]</f>
        <v>21759.381364731387</v>
      </c>
      <c r="CD619" s="14">
        <f>Таблица1[[#This Row],[Т5]]+Таблица1[[#This Row],[Lдуг 1,мм]]</f>
        <v>58863.562236114587</v>
      </c>
      <c r="CE619" s="14">
        <f>Таблица1[[#This Row],[Т6]]+Таблица1[[#This Row],[Lпрям1, мм]]</f>
        <v>22149.676125136899</v>
      </c>
      <c r="CF619" s="15">
        <f>Таблица1[[#This Row],[Т7]]+Таблица1[[#This Row],[Lдуг 2,мм]]</f>
        <v>59073.864770157641</v>
      </c>
      <c r="CG619" s="14">
        <f>Таблица1[[#This Row],[Т8]]+Таблица1[[#This Row],[Lпрям2, мм]]</f>
        <v>25971.461559714193</v>
      </c>
      <c r="CH619" s="14">
        <f>Таблица1[[#This Row],[Т9]]-Таблица1[[#This Row],[Т9]]</f>
        <v>0</v>
      </c>
      <c r="CI619" s="50">
        <f>Таблица1[[#This Row],[Т9]]-Таблица1[[#This Row],[Т8]]</f>
        <v>36924.188645020738</v>
      </c>
      <c r="CJ619" s="54">
        <f>Таблица1[[#This Row],[Т9]]-Таблица1[[#This Row],[Т7]]</f>
        <v>210.30253404305404</v>
      </c>
      <c r="CK619" s="14">
        <f>Таблица1[[#This Row],[Т9]]-Таблица1[[#This Row],[Т6]]</f>
        <v>37314.483405426254</v>
      </c>
      <c r="CL619" s="14">
        <f>Таблица1[[#This Row],[Т9]]-Таблица1[[#This Row],[Т5]]</f>
        <v>257.55636337683973</v>
      </c>
      <c r="CM619" s="14">
        <f>Таблица1[[#This Row],[Т9]]-Таблица1[[#This Row],[Т4]]</f>
        <v>38442.95892576332</v>
      </c>
      <c r="CN619" s="14">
        <f>Таблица1[[#This Row],[Т9]]-Таблица1[[#This Row],[Т3]]</f>
        <v>489.59655399640178</v>
      </c>
      <c r="CO619" s="14">
        <f>Таблица1[[#This Row],[Т9]]-Таблица1[[#This Row],[Т2]]</f>
        <v>43923.491107951471</v>
      </c>
      <c r="CP619" s="14">
        <f>Таблица1[[#This Row],[Т9]]-Таблица1[[#This Row],[Т1]]</f>
        <v>687.99132808981813</v>
      </c>
      <c r="CQ619" s="14">
        <f>Таблица1[[#This Row],[Т9]]-Таблица1[[#This Row],[угол обхв6]]</f>
        <v>45966.427291425411</v>
      </c>
      <c r="CR619" s="14">
        <f>Таблица1[[#This Row],[Т9]]-Таблица1[[#This Row],[угол обхв5]]</f>
        <v>835.0815165159147</v>
      </c>
      <c r="CS619" s="14">
        <f>Таблица1[[#This Row],[Т9]]-Таблица1[[#This Row],[угол обхв4]]</f>
        <v>59073.864770157641</v>
      </c>
      <c r="CT619" s="14">
        <f>Таблица1[[#This Row],[Lкан_прям, мм]]+Таблица1[[#This Row],[Lкан_дуг, мм]]+Таблица1[[#This Row],[Lкан_леб,мм]]</f>
        <v>85045.326329871838</v>
      </c>
      <c r="CU619" s="16">
        <f>Таблица1[[#This Row],[Lкан_леб,мм]]</f>
        <v>58238.783253641726</v>
      </c>
      <c r="CV619" s="14">
        <f>2534431-(Таблица1[[#This Row],[Т23]]+Таблица1[[#This Row],[угол обхв3]])</f>
        <v>2449294.4569237698</v>
      </c>
      <c r="CW619" s="50">
        <f>SUM(X619:AC619,AD619:AI619)-Таблица1[[#This Row],[lподв_min, мм]]</f>
        <v>22984.757642720375</v>
      </c>
      <c r="CX619" s="17">
        <f>CW1058-Таблица1[[#This Row],[Суммарная длина каната]]</f>
        <v>-2425290.6346602971</v>
      </c>
    </row>
    <row r="620" spans="1:102" x14ac:dyDescent="0.25">
      <c r="A620" s="21">
        <v>619</v>
      </c>
      <c r="B620" s="10">
        <v>14.226530612244895</v>
      </c>
      <c r="C620" s="10">
        <v>141.87959183673468</v>
      </c>
      <c r="D620" s="11">
        <v>18266.43163140801</v>
      </c>
      <c r="E620" s="11">
        <v>9761.5132968757171</v>
      </c>
      <c r="F620" s="11">
        <v>18156.263742625302</v>
      </c>
      <c r="G620" s="11">
        <v>9848.5996694098922</v>
      </c>
      <c r="H620" s="11">
        <v>18674.431141408011</v>
      </c>
      <c r="I620" s="11">
        <v>5886.3473599015324</v>
      </c>
      <c r="J620" s="11">
        <v>3875.1659369741851</v>
      </c>
      <c r="K620" s="11">
        <v>25971.461559699503</v>
      </c>
      <c r="L620" s="11">
        <v>835.08151653061225</v>
      </c>
      <c r="M620" s="11">
        <v>58238.783253641726</v>
      </c>
      <c r="N620" s="11">
        <v>10884.736827779301</v>
      </c>
      <c r="O620" s="11">
        <v>14224.427838590032</v>
      </c>
      <c r="P620" s="43">
        <v>12869.257033475964</v>
      </c>
      <c r="Q620" s="11">
        <v>14082.966334852301</v>
      </c>
      <c r="R620" s="11">
        <v>17525.444239231583</v>
      </c>
      <c r="S620" s="11">
        <v>11192.265086892274</v>
      </c>
      <c r="T620" s="11">
        <v>18748.718851800655</v>
      </c>
      <c r="U620" s="11">
        <v>10526.748579024899</v>
      </c>
      <c r="V620" s="11">
        <v>18266.43163140801</v>
      </c>
      <c r="W620" s="11">
        <v>9761.5132968757171</v>
      </c>
      <c r="X620" s="12">
        <v>0</v>
      </c>
      <c r="Y620" s="12">
        <v>128.72309615340146</v>
      </c>
      <c r="Z620" s="12">
        <v>197.64867311821379</v>
      </c>
      <c r="AA620" s="44">
        <v>232.04019061955776</v>
      </c>
      <c r="AB620" s="45">
        <v>47.253829333785404</v>
      </c>
      <c r="AC620" s="12">
        <v>229.41572730565386</v>
      </c>
      <c r="AD620" s="12">
        <v>13107.437478732234</v>
      </c>
      <c r="AE620" s="12">
        <v>1989.5556800095005</v>
      </c>
      <c r="AF620" s="12">
        <v>5480.5321821881462</v>
      </c>
      <c r="AG620" s="44">
        <v>1128.4755203370621</v>
      </c>
      <c r="AH620" s="45">
        <v>390.29476040551708</v>
      </c>
      <c r="AI620" s="12">
        <v>3875.1659380270416</v>
      </c>
      <c r="AJ620" s="12">
        <v>-13.999403268622348</v>
      </c>
      <c r="AK620" s="12">
        <v>4.0772882398251626</v>
      </c>
      <c r="AL620" s="12">
        <v>31.833255877164522</v>
      </c>
      <c r="AM620" s="44">
        <v>64.41885293577181</v>
      </c>
      <c r="AN620" s="45">
        <v>57.782958360631149</v>
      </c>
      <c r="AO620" s="12">
        <v>89.999999852146246</v>
      </c>
      <c r="AP620" s="12">
        <v>-1932.0867753914397</v>
      </c>
      <c r="AQ620" s="12">
        <v>10913.746467521938</v>
      </c>
      <c r="AR620" s="12">
        <v>13084.456227634661</v>
      </c>
      <c r="AS620" s="44">
        <v>17893.449897893635</v>
      </c>
      <c r="AT620" s="45">
        <v>18403.536721185137</v>
      </c>
      <c r="AU620" s="12">
        <v>18674.431631408013</v>
      </c>
      <c r="AV620" s="12">
        <v>11449.46585973702</v>
      </c>
      <c r="AW620" s="12">
        <v>14631.395209274715</v>
      </c>
      <c r="AX620" s="12">
        <v>14429.597705090842</v>
      </c>
      <c r="AY620" s="44">
        <v>11368.434991225306</v>
      </c>
      <c r="AZ620" s="45">
        <v>10309.232380309193</v>
      </c>
      <c r="BA620" s="12">
        <v>9761.5132979285754</v>
      </c>
      <c r="BB620" s="12">
        <v>10786.036817448241</v>
      </c>
      <c r="BC620" s="12">
        <v>12898.266673218603</v>
      </c>
      <c r="BD620" s="12">
        <v>17740.64343339028</v>
      </c>
      <c r="BE620" s="44">
        <v>18380.713193138603</v>
      </c>
      <c r="BF620" s="45">
        <v>18611.613762023531</v>
      </c>
      <c r="BG620" s="12">
        <v>18674.431641408009</v>
      </c>
      <c r="BH620" s="12">
        <v>14620.309522885542</v>
      </c>
      <c r="BI620" s="12">
        <v>14489.933705536982</v>
      </c>
      <c r="BJ620" s="12">
        <v>11538.896457130813</v>
      </c>
      <c r="BK620" s="44">
        <v>10350.578674691867</v>
      </c>
      <c r="BL620" s="45">
        <v>9979.0294955914233</v>
      </c>
      <c r="BM620" s="12">
        <v>5886.3473599015333</v>
      </c>
      <c r="BN620" s="12">
        <v>0</v>
      </c>
      <c r="BO620" s="12">
        <v>18.076691508447514</v>
      </c>
      <c r="BP620" s="12">
        <v>27.75596763733936</v>
      </c>
      <c r="BQ620" s="48">
        <v>32.585597058607291</v>
      </c>
      <c r="BR620" s="49">
        <v>6.6358945751406626</v>
      </c>
      <c r="BS620" s="13">
        <v>32.217041491515104</v>
      </c>
      <c r="BT620" s="12">
        <v>91.216746358268423</v>
      </c>
      <c r="BV620" s="14">
        <f>Таблица1[[#This Row],[Lкан_леб,мм]]</f>
        <v>58238.783253641726</v>
      </c>
      <c r="BW620" s="50">
        <f>Таблица1[[#This Row],[угол обхв4]]+Таблица1[[#This Row],[Lдуг 3,мм]]</f>
        <v>13107.437478732234</v>
      </c>
      <c r="BX620" s="54">
        <f>Таблица1[[#This Row],[угол обхв5]]+Таблица1[[#This Row],[Y5, мм]]</f>
        <v>58367.506349795127</v>
      </c>
      <c r="BY620" s="14">
        <f>Таблица1[[#This Row],[угол обхв6]]+Таблица1[[#This Row],[Lдуг 4,мм]]</f>
        <v>15096.993158741734</v>
      </c>
      <c r="BZ620" s="14">
        <f>Таблица1[[#This Row],[Т1]]+Таблица1[[#This Row],[X6, мм]]</f>
        <v>58565.155022913343</v>
      </c>
      <c r="CA620" s="14">
        <f>Таблица1[[#This Row],[Т2]]+Таблица1[[#This Row],[Lдуг 5,мм]]</f>
        <v>20577.525340929882</v>
      </c>
      <c r="CB620" s="14">
        <f>Таблица1[[#This Row],[Т3]]+Таблица1[[#This Row],[Y6, мм]]</f>
        <v>58797.195213532897</v>
      </c>
      <c r="CC620" s="14">
        <f>Таблица1[[#This Row],[Т4]]+Таблица1[[#This Row],[Lдуг 6,мм]]</f>
        <v>21706.000861266944</v>
      </c>
      <c r="CD620" s="14">
        <f>Таблица1[[#This Row],[Т5]]+Таблица1[[#This Row],[Lдуг 1,мм]]</f>
        <v>58844.449042866683</v>
      </c>
      <c r="CE620" s="14">
        <f>Таблица1[[#This Row],[Т6]]+Таблица1[[#This Row],[Lпрям1, мм]]</f>
        <v>22096.295621672463</v>
      </c>
      <c r="CF620" s="15">
        <f>Таблица1[[#This Row],[Т7]]+Таблица1[[#This Row],[Lдуг 2,мм]]</f>
        <v>59073.864770172338</v>
      </c>
      <c r="CG620" s="14">
        <f>Таблица1[[#This Row],[Т8]]+Таблица1[[#This Row],[Lпрям2, мм]]</f>
        <v>25971.461559699506</v>
      </c>
      <c r="CH620" s="14">
        <f>Таблица1[[#This Row],[Т9]]-Таблица1[[#This Row],[Т9]]</f>
        <v>0</v>
      </c>
      <c r="CI620" s="50">
        <f>Таблица1[[#This Row],[Т9]]-Таблица1[[#This Row],[Т8]]</f>
        <v>36977.569148499875</v>
      </c>
      <c r="CJ620" s="54">
        <f>Таблица1[[#This Row],[Т9]]-Таблица1[[#This Row],[Т7]]</f>
        <v>229.41572730565531</v>
      </c>
      <c r="CK620" s="14">
        <f>Таблица1[[#This Row],[Т9]]-Таблица1[[#This Row],[Т6]]</f>
        <v>37367.86390890539</v>
      </c>
      <c r="CL620" s="14">
        <f>Таблица1[[#This Row],[Т9]]-Таблица1[[#This Row],[Т5]]</f>
        <v>276.669556639441</v>
      </c>
      <c r="CM620" s="14">
        <f>Таблица1[[#This Row],[Т9]]-Таблица1[[#This Row],[Т4]]</f>
        <v>38496.339429242456</v>
      </c>
      <c r="CN620" s="14">
        <f>Таблица1[[#This Row],[Т9]]-Таблица1[[#This Row],[Т3]]</f>
        <v>508.70974725899578</v>
      </c>
      <c r="CO620" s="14">
        <f>Таблица1[[#This Row],[Т9]]-Таблица1[[#This Row],[Т2]]</f>
        <v>43976.871611430601</v>
      </c>
      <c r="CP620" s="14">
        <f>Таблица1[[#This Row],[Т9]]-Таблица1[[#This Row],[Т1]]</f>
        <v>706.35842037721159</v>
      </c>
      <c r="CQ620" s="14">
        <f>Таблица1[[#This Row],[Т9]]-Таблица1[[#This Row],[угол обхв6]]</f>
        <v>45966.427291440108</v>
      </c>
      <c r="CR620" s="14">
        <f>Таблица1[[#This Row],[Т9]]-Таблица1[[#This Row],[угол обхв5]]</f>
        <v>835.08151653061213</v>
      </c>
      <c r="CS620" s="14">
        <f>Таблица1[[#This Row],[Т9]]-Таблица1[[#This Row],[угол обхв4]]</f>
        <v>59073.864770172338</v>
      </c>
      <c r="CT620" s="14">
        <f>Таблица1[[#This Row],[Lкан_прям, мм]]+Таблица1[[#This Row],[Lкан_дуг, мм]]+Таблица1[[#This Row],[Lкан_леб,мм]]</f>
        <v>85045.326329871838</v>
      </c>
      <c r="CU620" s="16">
        <f>Таблица1[[#This Row],[Lкан_леб,мм]]</f>
        <v>58238.783253641726</v>
      </c>
      <c r="CV620" s="14">
        <f>2534431-(Таблица1[[#This Row],[Т23]]+Таблица1[[#This Row],[угол обхв3]])</f>
        <v>2449294.4569237698</v>
      </c>
      <c r="CW620" s="50">
        <f>SUM(X620:AC620,AD620:AI620)-Таблица1[[#This Row],[lподв_min, мм]]</f>
        <v>22931.377139255932</v>
      </c>
      <c r="CX620" s="17">
        <f>CW1059-Таблица1[[#This Row],[Суммарная длина каната]]</f>
        <v>-2425355.2344217091</v>
      </c>
    </row>
    <row r="621" spans="1:102" x14ac:dyDescent="0.25">
      <c r="A621" s="21">
        <v>620</v>
      </c>
      <c r="B621" s="10">
        <v>14.226530612244895</v>
      </c>
      <c r="C621" s="10">
        <v>144.56367346938774</v>
      </c>
      <c r="D621" s="11">
        <v>18413.819239582892</v>
      </c>
      <c r="E621" s="11">
        <v>10112.155122536316</v>
      </c>
      <c r="F621" s="11">
        <v>18299.694051767343</v>
      </c>
      <c r="G621" s="11">
        <v>10193.986910406715</v>
      </c>
      <c r="H621" s="11">
        <v>18821.818749582893</v>
      </c>
      <c r="I621" s="11">
        <v>6183.4961018918457</v>
      </c>
      <c r="J621" s="11">
        <v>3928.6590206444707</v>
      </c>
      <c r="K621" s="11">
        <v>25971.461559685154</v>
      </c>
      <c r="L621" s="11">
        <v>835.08151654495441</v>
      </c>
      <c r="M621" s="11">
        <v>58238.783253641726</v>
      </c>
      <c r="N621" s="11">
        <v>10884.736827779301</v>
      </c>
      <c r="O621" s="11">
        <v>14224.427838590032</v>
      </c>
      <c r="P621" s="43">
        <v>12820.196733713228</v>
      </c>
      <c r="Q621" s="11">
        <v>14176.123289467301</v>
      </c>
      <c r="R621" s="11">
        <v>17606.644192406926</v>
      </c>
      <c r="S621" s="11">
        <v>11506.637622683405</v>
      </c>
      <c r="T621" s="11">
        <v>18859.742205191651</v>
      </c>
      <c r="U621" s="11">
        <v>10899.135877537788</v>
      </c>
      <c r="V621" s="11">
        <v>18413.819239582892</v>
      </c>
      <c r="W621" s="11">
        <v>10112.155122536316</v>
      </c>
      <c r="X621" s="12">
        <v>0</v>
      </c>
      <c r="Y621" s="12">
        <v>109.86956918885913</v>
      </c>
      <c r="Z621" s="12">
        <v>197.38900683485889</v>
      </c>
      <c r="AA621" s="44">
        <v>232.04019061955952</v>
      </c>
      <c r="AB621" s="45">
        <v>47.253829333788481</v>
      </c>
      <c r="AC621" s="12">
        <v>248.52892056788832</v>
      </c>
      <c r="AD621" s="12">
        <v>13107.437478732234</v>
      </c>
      <c r="AE621" s="12">
        <v>1936.0625963392079</v>
      </c>
      <c r="AF621" s="12">
        <v>5480.5321821881498</v>
      </c>
      <c r="AG621" s="44">
        <v>1128.4755203370596</v>
      </c>
      <c r="AH621" s="45">
        <v>390.29476040551532</v>
      </c>
      <c r="AI621" s="12">
        <v>3928.6590216829918</v>
      </c>
      <c r="AJ621" s="12">
        <v>-13.999403268622348</v>
      </c>
      <c r="AK621" s="12">
        <v>1.4296717594222983</v>
      </c>
      <c r="AL621" s="12">
        <v>29.149174244511446</v>
      </c>
      <c r="AM621" s="44">
        <v>61.734771303118983</v>
      </c>
      <c r="AN621" s="45">
        <v>55.098876727977888</v>
      </c>
      <c r="AO621" s="12">
        <v>89.999999854159455</v>
      </c>
      <c r="AP621" s="12">
        <v>-1932.0867753914397</v>
      </c>
      <c r="AQ621" s="12">
        <v>10894.91638296483</v>
      </c>
      <c r="AR621" s="12">
        <v>13018.927462015052</v>
      </c>
      <c r="AS621" s="44">
        <v>17965.996272843458</v>
      </c>
      <c r="AT621" s="45">
        <v>18525.124816354943</v>
      </c>
      <c r="AU621" s="12">
        <v>18821.819239582892</v>
      </c>
      <c r="AV621" s="12">
        <v>11449.46585973702</v>
      </c>
      <c r="AW621" s="12">
        <v>14632.300829429369</v>
      </c>
      <c r="AX621" s="12">
        <v>14532.451926582855</v>
      </c>
      <c r="AY621" s="44">
        <v>11699.847566231701</v>
      </c>
      <c r="AZ621" s="45">
        <v>10665.693801021785</v>
      </c>
      <c r="BA621" s="12">
        <v>10112.155123574839</v>
      </c>
      <c r="BB621" s="12">
        <v>10786.036817448241</v>
      </c>
      <c r="BC621" s="12">
        <v>12830.376288898757</v>
      </c>
      <c r="BD621" s="12">
        <v>17805.374920708746</v>
      </c>
      <c r="BE621" s="44">
        <v>18500.390124755118</v>
      </c>
      <c r="BF621" s="45">
        <v>18748.4366284196</v>
      </c>
      <c r="BG621" s="12">
        <v>18821.819249582892</v>
      </c>
      <c r="BH621" s="12">
        <v>14620.309522885542</v>
      </c>
      <c r="BI621" s="12">
        <v>14583.996280306637</v>
      </c>
      <c r="BJ621" s="12">
        <v>11862.966259798957</v>
      </c>
      <c r="BK621" s="44">
        <v>10705.925933989492</v>
      </c>
      <c r="BL621" s="45">
        <v>10345.597199052321</v>
      </c>
      <c r="BM621" s="12">
        <v>6183.4961018918466</v>
      </c>
      <c r="BN621" s="12">
        <v>0</v>
      </c>
      <c r="BO621" s="12">
        <v>15.429075028044647</v>
      </c>
      <c r="BP621" s="12">
        <v>27.719502485089151</v>
      </c>
      <c r="BQ621" s="48">
        <v>32.585597058607533</v>
      </c>
      <c r="BR621" s="49">
        <v>6.6358945751410952</v>
      </c>
      <c r="BS621" s="13">
        <v>34.901123126181567</v>
      </c>
      <c r="BT621" s="12">
        <v>91.216746358268423</v>
      </c>
      <c r="BV621" s="14">
        <f>Таблица1[[#This Row],[Lкан_леб,мм]]</f>
        <v>58238.783253641726</v>
      </c>
      <c r="BW621" s="50">
        <f>Таблица1[[#This Row],[угол обхв4]]+Таблица1[[#This Row],[Lдуг 3,мм]]</f>
        <v>13107.437478732234</v>
      </c>
      <c r="BX621" s="54">
        <f>Таблица1[[#This Row],[угол обхв5]]+Таблица1[[#This Row],[Y5, мм]]</f>
        <v>58348.652822830583</v>
      </c>
      <c r="BY621" s="14">
        <f>Таблица1[[#This Row],[угол обхв6]]+Таблица1[[#This Row],[Lдуг 4,мм]]</f>
        <v>15043.500075071443</v>
      </c>
      <c r="BZ621" s="14">
        <f>Таблица1[[#This Row],[Т1]]+Таблица1[[#This Row],[X6, мм]]</f>
        <v>58546.041829665439</v>
      </c>
      <c r="CA621" s="14">
        <f>Таблица1[[#This Row],[Т2]]+Таблица1[[#This Row],[Lдуг 5,мм]]</f>
        <v>20524.032257259591</v>
      </c>
      <c r="CB621" s="14">
        <f>Таблица1[[#This Row],[Т3]]+Таблица1[[#This Row],[Y6, мм]]</f>
        <v>58778.082020285001</v>
      </c>
      <c r="CC621" s="14">
        <f>Таблица1[[#This Row],[Т4]]+Таблица1[[#This Row],[Lдуг 6,мм]]</f>
        <v>21652.507777596649</v>
      </c>
      <c r="CD621" s="14">
        <f>Таблица1[[#This Row],[Т5]]+Таблица1[[#This Row],[Lдуг 1,мм]]</f>
        <v>58825.335849618787</v>
      </c>
      <c r="CE621" s="14">
        <f>Таблица1[[#This Row],[Т6]]+Таблица1[[#This Row],[Lпрям1, мм]]</f>
        <v>22042.802538002165</v>
      </c>
      <c r="CF621" s="15">
        <f>Таблица1[[#This Row],[Т7]]+Таблица1[[#This Row],[Lдуг 2,мм]]</f>
        <v>59073.864770186672</v>
      </c>
      <c r="CG621" s="14">
        <f>Таблица1[[#This Row],[Т8]]+Таблица1[[#This Row],[Lпрям2, мм]]</f>
        <v>25971.461559685158</v>
      </c>
      <c r="CH621" s="14">
        <f>Таблица1[[#This Row],[Т9]]-Таблица1[[#This Row],[Т9]]</f>
        <v>0</v>
      </c>
      <c r="CI621" s="50">
        <f>Таблица1[[#This Row],[Т9]]-Таблица1[[#This Row],[Т8]]</f>
        <v>37031.062232184508</v>
      </c>
      <c r="CJ621" s="54">
        <f>Таблица1[[#This Row],[Т9]]-Таблица1[[#This Row],[Т7]]</f>
        <v>248.52892056788551</v>
      </c>
      <c r="CK621" s="14">
        <f>Таблица1[[#This Row],[Т9]]-Таблица1[[#This Row],[Т6]]</f>
        <v>37421.356992590023</v>
      </c>
      <c r="CL621" s="14">
        <f>Таблица1[[#This Row],[Т9]]-Таблица1[[#This Row],[Т5]]</f>
        <v>295.7827499016712</v>
      </c>
      <c r="CM621" s="14">
        <f>Таблица1[[#This Row],[Т9]]-Таблица1[[#This Row],[Т4]]</f>
        <v>38549.832512927082</v>
      </c>
      <c r="CN621" s="14">
        <f>Таблица1[[#This Row],[Т9]]-Таблица1[[#This Row],[Т3]]</f>
        <v>527.82294052123325</v>
      </c>
      <c r="CO621" s="14">
        <f>Таблица1[[#This Row],[Т9]]-Таблица1[[#This Row],[Т2]]</f>
        <v>44030.364695115233</v>
      </c>
      <c r="CP621" s="14">
        <f>Таблица1[[#This Row],[Т9]]-Таблица1[[#This Row],[Т1]]</f>
        <v>725.21194735608879</v>
      </c>
      <c r="CQ621" s="14">
        <f>Таблица1[[#This Row],[Т9]]-Таблица1[[#This Row],[угол обхв6]]</f>
        <v>45966.427291454442</v>
      </c>
      <c r="CR621" s="14">
        <f>Таблица1[[#This Row],[Т9]]-Таблица1[[#This Row],[угол обхв5]]</f>
        <v>835.08151654494577</v>
      </c>
      <c r="CS621" s="14">
        <f>Таблица1[[#This Row],[Т9]]-Таблица1[[#This Row],[угол обхв4]]</f>
        <v>59073.864770186672</v>
      </c>
      <c r="CT621" s="14">
        <f>Таблица1[[#This Row],[Lкан_прям, мм]]+Таблица1[[#This Row],[Lкан_дуг, мм]]+Таблица1[[#This Row],[Lкан_леб,мм]]</f>
        <v>85045.326329871838</v>
      </c>
      <c r="CU621" s="16">
        <f>Таблица1[[#This Row],[Lкан_леб,мм]]</f>
        <v>58238.783253641726</v>
      </c>
      <c r="CV621" s="14">
        <f>2534431-(Таблица1[[#This Row],[Т23]]+Таблица1[[#This Row],[угол обхв3]])</f>
        <v>2449294.4569237698</v>
      </c>
      <c r="CW621" s="50">
        <f>SUM(X621:AC621,AD621:AI621)-Таблица1[[#This Row],[lподв_min, мм]]</f>
        <v>22877.88405558564</v>
      </c>
      <c r="CX621" s="17">
        <f>CW1060-Таблица1[[#This Row],[Суммарная длина каната]]</f>
        <v>-2425421.3209612905</v>
      </c>
    </row>
    <row r="622" spans="1:102" x14ac:dyDescent="0.25">
      <c r="A622" s="21">
        <v>621</v>
      </c>
      <c r="B622" s="10">
        <v>14.226530612244895</v>
      </c>
      <c r="C622" s="10">
        <v>147.2477551020408</v>
      </c>
      <c r="D622" s="11">
        <v>18544.624971037527</v>
      </c>
      <c r="E622" s="11">
        <v>10469.314271326781</v>
      </c>
      <c r="F622" s="11">
        <v>18426.792892221565</v>
      </c>
      <c r="G622" s="11">
        <v>10545.71192313565</v>
      </c>
      <c r="H622" s="11">
        <v>18952.624481037528</v>
      </c>
      <c r="I622" s="11">
        <v>6487.1623679379527</v>
      </c>
      <c r="J622" s="11">
        <v>3982.1519033888276</v>
      </c>
      <c r="K622" s="11">
        <v>25971.461559671214</v>
      </c>
      <c r="L622" s="11">
        <v>835.08151655890117</v>
      </c>
      <c r="M622" s="11">
        <v>58238.783253641726</v>
      </c>
      <c r="N622" s="11">
        <v>10884.736827779301</v>
      </c>
      <c r="O622" s="11">
        <v>14224.427838590032</v>
      </c>
      <c r="P622" s="43">
        <v>12766.827816382409</v>
      </c>
      <c r="Q622" s="11">
        <v>14266.880602499845</v>
      </c>
      <c r="R622" s="11">
        <v>17673.03333377116</v>
      </c>
      <c r="S622" s="11">
        <v>11824.467774752624</v>
      </c>
      <c r="T622" s="11">
        <v>18953.205259004393</v>
      </c>
      <c r="U622" s="11">
        <v>11276.313743622093</v>
      </c>
      <c r="V622" s="11">
        <v>18544.624971037527</v>
      </c>
      <c r="W622" s="11">
        <v>10469.314271326781</v>
      </c>
      <c r="X622" s="12">
        <v>0</v>
      </c>
      <c r="Y622" s="12">
        <v>90.487600586535265</v>
      </c>
      <c r="Z622" s="12">
        <v>197.6577821892856</v>
      </c>
      <c r="AA622" s="44">
        <v>232.0401906195583</v>
      </c>
      <c r="AB622" s="45">
        <v>47.253829333786577</v>
      </c>
      <c r="AC622" s="12">
        <v>267.64211382973537</v>
      </c>
      <c r="AD622" s="12">
        <v>13107.437478732234</v>
      </c>
      <c r="AE622" s="12">
        <v>1882.5697135948535</v>
      </c>
      <c r="AF622" s="12">
        <v>5480.5321821881498</v>
      </c>
      <c r="AG622" s="44">
        <v>1128.4755203370612</v>
      </c>
      <c r="AH622" s="45">
        <v>390.29476040551646</v>
      </c>
      <c r="AI622" s="12">
        <v>3982.1519044133993</v>
      </c>
      <c r="AJ622" s="12">
        <v>-13.999403268622348</v>
      </c>
      <c r="AK622" s="12">
        <v>-1.2921542199116054</v>
      </c>
      <c r="AL622" s="12">
        <v>26.465092611858388</v>
      </c>
      <c r="AM622" s="44">
        <v>59.050689670465751</v>
      </c>
      <c r="AN622" s="45">
        <v>52.414795095324926</v>
      </c>
      <c r="AO622" s="12">
        <v>89.999999856118549</v>
      </c>
      <c r="AP622" s="12">
        <v>-1932.0867753914397</v>
      </c>
      <c r="AQ622" s="12">
        <v>10875.536250743495</v>
      </c>
      <c r="AR622" s="12">
        <v>12948.654033361763</v>
      </c>
      <c r="AS622" s="44">
        <v>18022.943362822709</v>
      </c>
      <c r="AT622" s="45">
        <v>18629.886813427864</v>
      </c>
      <c r="AU622" s="12">
        <v>18952.62497103753</v>
      </c>
      <c r="AV622" s="12">
        <v>11449.46585973702</v>
      </c>
      <c r="AW622" s="12">
        <v>14632.324086896153</v>
      </c>
      <c r="AX622" s="12">
        <v>14632.12466722777</v>
      </c>
      <c r="AY622" s="44">
        <v>12034.293825492627</v>
      </c>
      <c r="AZ622" s="45">
        <v>11027.457996752593</v>
      </c>
      <c r="BA622" s="12">
        <v>10469.314272351352</v>
      </c>
      <c r="BB622" s="12">
        <v>10786.036817448241</v>
      </c>
      <c r="BC622" s="12">
        <v>12757.627239346604</v>
      </c>
      <c r="BD622" s="12">
        <v>17854.859550750516</v>
      </c>
      <c r="BE622" s="44">
        <v>18603.295229952844</v>
      </c>
      <c r="BF622" s="45">
        <v>18867.943416614056</v>
      </c>
      <c r="BG622" s="12">
        <v>18952.624981037527</v>
      </c>
      <c r="BH622" s="12">
        <v>14620.309522885542</v>
      </c>
      <c r="BI622" s="12">
        <v>14674.776850805963</v>
      </c>
      <c r="BJ622" s="12">
        <v>12189.711839480549</v>
      </c>
      <c r="BK622" s="44">
        <v>11066.48769288209</v>
      </c>
      <c r="BL622" s="45">
        <v>10718.170018196281</v>
      </c>
      <c r="BM622" s="12">
        <v>6487.1623679379536</v>
      </c>
      <c r="BN622" s="12">
        <v>0</v>
      </c>
      <c r="BO622" s="12">
        <v>12.707249048710743</v>
      </c>
      <c r="BP622" s="12">
        <v>27.757246831769994</v>
      </c>
      <c r="BQ622" s="48">
        <v>32.585597058607362</v>
      </c>
      <c r="BR622" s="49">
        <v>6.6358945751408278</v>
      </c>
      <c r="BS622" s="13">
        <v>37.585204760793623</v>
      </c>
      <c r="BT622" s="12">
        <v>91.216746358268423</v>
      </c>
      <c r="BV622" s="14">
        <f>Таблица1[[#This Row],[Lкан_леб,мм]]</f>
        <v>58238.783253641726</v>
      </c>
      <c r="BW622" s="50">
        <f>Таблица1[[#This Row],[угол обхв4]]+Таблица1[[#This Row],[Lдуг 3,мм]]</f>
        <v>13107.437478732234</v>
      </c>
      <c r="BX622" s="54">
        <f>Таблица1[[#This Row],[угол обхв5]]+Таблица1[[#This Row],[Y5, мм]]</f>
        <v>58329.270854228263</v>
      </c>
      <c r="BY622" s="14">
        <f>Таблица1[[#This Row],[угол обхв6]]+Таблица1[[#This Row],[Lдуг 4,мм]]</f>
        <v>14990.007192327088</v>
      </c>
      <c r="BZ622" s="14">
        <f>Таблица1[[#This Row],[Т1]]+Таблица1[[#This Row],[X6, мм]]</f>
        <v>58526.92863641755</v>
      </c>
      <c r="CA622" s="14">
        <f>Таблица1[[#This Row],[Т2]]+Таблица1[[#This Row],[Lдуг 5,мм]]</f>
        <v>20470.53937451524</v>
      </c>
      <c r="CB622" s="14">
        <f>Таблица1[[#This Row],[Т3]]+Таблица1[[#This Row],[Y6, мм]]</f>
        <v>58758.968827037104</v>
      </c>
      <c r="CC622" s="14">
        <f>Таблица1[[#This Row],[Т4]]+Таблица1[[#This Row],[Lдуг 6,мм]]</f>
        <v>21599.014894852302</v>
      </c>
      <c r="CD622" s="14">
        <f>Таблица1[[#This Row],[Т5]]+Таблица1[[#This Row],[Lдуг 1,мм]]</f>
        <v>58806.22265637089</v>
      </c>
      <c r="CE622" s="14">
        <f>Таблица1[[#This Row],[Т6]]+Таблица1[[#This Row],[Lпрям1, мм]]</f>
        <v>21989.309655257817</v>
      </c>
      <c r="CF622" s="15">
        <f>Таблица1[[#This Row],[Т7]]+Таблица1[[#This Row],[Lдуг 2,мм]]</f>
        <v>59073.864770200627</v>
      </c>
      <c r="CG622" s="14">
        <f>Таблица1[[#This Row],[Т8]]+Таблица1[[#This Row],[Lпрям2, мм]]</f>
        <v>25971.461559671217</v>
      </c>
      <c r="CH622" s="14">
        <f>Таблица1[[#This Row],[Т9]]-Таблица1[[#This Row],[Т9]]</f>
        <v>0</v>
      </c>
      <c r="CI622" s="50">
        <f>Таблица1[[#This Row],[Т9]]-Таблица1[[#This Row],[Т8]]</f>
        <v>37084.555114942807</v>
      </c>
      <c r="CJ622" s="54">
        <f>Таблица1[[#This Row],[Т9]]-Таблица1[[#This Row],[Т7]]</f>
        <v>267.64211382973735</v>
      </c>
      <c r="CK622" s="14">
        <f>Таблица1[[#This Row],[Т9]]-Таблица1[[#This Row],[Т6]]</f>
        <v>37474.849875348329</v>
      </c>
      <c r="CL622" s="14">
        <f>Таблица1[[#This Row],[Т9]]-Таблица1[[#This Row],[Т5]]</f>
        <v>314.89594316352304</v>
      </c>
      <c r="CM622" s="14">
        <f>Таблица1[[#This Row],[Т9]]-Таблица1[[#This Row],[Т4]]</f>
        <v>38603.325395685388</v>
      </c>
      <c r="CN622" s="14">
        <f>Таблица1[[#This Row],[Т9]]-Таблица1[[#This Row],[Т3]]</f>
        <v>546.93613378307782</v>
      </c>
      <c r="CO622" s="14">
        <f>Таблица1[[#This Row],[Т9]]-Таблица1[[#This Row],[Т2]]</f>
        <v>44083.857577873539</v>
      </c>
      <c r="CP622" s="14">
        <f>Таблица1[[#This Row],[Т9]]-Таблица1[[#This Row],[Т1]]</f>
        <v>744.5939159723639</v>
      </c>
      <c r="CQ622" s="14">
        <f>Таблица1[[#This Row],[Т9]]-Таблица1[[#This Row],[угол обхв6]]</f>
        <v>45966.427291468397</v>
      </c>
      <c r="CR622" s="14">
        <f>Таблица1[[#This Row],[Т9]]-Таблица1[[#This Row],[угол обхв5]]</f>
        <v>835.08151655890106</v>
      </c>
      <c r="CS622" s="14">
        <f>Таблица1[[#This Row],[Т9]]-Таблица1[[#This Row],[угол обхв4]]</f>
        <v>59073.864770200627</v>
      </c>
      <c r="CT622" s="14">
        <f>Таблица1[[#This Row],[Lкан_прям, мм]]+Таблица1[[#This Row],[Lкан_дуг, мм]]+Таблица1[[#This Row],[Lкан_леб,мм]]</f>
        <v>85045.326329871838</v>
      </c>
      <c r="CU622" s="16">
        <f>Таблица1[[#This Row],[Lкан_леб,мм]]</f>
        <v>58238.783253641726</v>
      </c>
      <c r="CV622" s="14">
        <f>2534431-(Таблица1[[#This Row],[Т23]]+Таблица1[[#This Row],[угол обхв3]])</f>
        <v>2449294.4569237698</v>
      </c>
      <c r="CW622" s="50">
        <f>SUM(X622:AC622,AD622:AI622)-Таблица1[[#This Row],[lподв_min, мм]]</f>
        <v>22824.39117284129</v>
      </c>
      <c r="CX622" s="17">
        <f>CW1061-Таблица1[[#This Row],[Суммарная длина каната]]</f>
        <v>-2425488.8723896989</v>
      </c>
    </row>
    <row r="623" spans="1:102" x14ac:dyDescent="0.25">
      <c r="A623" s="21">
        <v>622</v>
      </c>
      <c r="B623" s="10">
        <v>14.226530612244895</v>
      </c>
      <c r="C623" s="10">
        <v>149.93183673469386</v>
      </c>
      <c r="D623" s="11">
        <v>18658.561818087885</v>
      </c>
      <c r="E623" s="11">
        <v>10832.207081713446</v>
      </c>
      <c r="F623" s="11">
        <v>18537.281389787004</v>
      </c>
      <c r="G623" s="11">
        <v>10903.002969384657</v>
      </c>
      <c r="H623" s="11">
        <v>19066.561328087886</v>
      </c>
      <c r="I623" s="11">
        <v>6796.6850304864629</v>
      </c>
      <c r="J623" s="11">
        <v>4035.5220512269839</v>
      </c>
      <c r="K623" s="11">
        <v>25971.461559657659</v>
      </c>
      <c r="L623" s="11">
        <v>835.08151657245423</v>
      </c>
      <c r="M623" s="11">
        <v>58238.783253641726</v>
      </c>
      <c r="N623" s="11">
        <v>10884.736827779301</v>
      </c>
      <c r="O623" s="11">
        <v>14224.427838590032</v>
      </c>
      <c r="P623" s="43">
        <v>12709.267381011119</v>
      </c>
      <c r="Q623" s="11">
        <v>14355.03913859147</v>
      </c>
      <c r="R623" s="11">
        <v>17724.465995443421</v>
      </c>
      <c r="S623" s="11">
        <v>12145.058175371125</v>
      </c>
      <c r="T623" s="11">
        <v>19028.902941073313</v>
      </c>
      <c r="U623" s="11">
        <v>11657.454591631467</v>
      </c>
      <c r="V623" s="11">
        <v>18658.561818087885</v>
      </c>
      <c r="W623" s="11">
        <v>10832.207081713446</v>
      </c>
      <c r="X623" s="12">
        <v>0</v>
      </c>
      <c r="Y623" s="12">
        <v>70.531506444560492</v>
      </c>
      <c r="Z623" s="12">
        <v>198.50068308336333</v>
      </c>
      <c r="AA623" s="44">
        <v>232.04019061955907</v>
      </c>
      <c r="AB623" s="45">
        <v>47.253829333788119</v>
      </c>
      <c r="AC623" s="12">
        <v>286.75530709118323</v>
      </c>
      <c r="AD623" s="12">
        <v>13107.437478732234</v>
      </c>
      <c r="AE623" s="12">
        <v>1829.1995657566924</v>
      </c>
      <c r="AF623" s="12">
        <v>5480.5321821881498</v>
      </c>
      <c r="AG623" s="44">
        <v>1128.4755203370601</v>
      </c>
      <c r="AH623" s="45">
        <v>390.29476040551663</v>
      </c>
      <c r="AI623" s="12">
        <v>4035.522052238005</v>
      </c>
      <c r="AJ623" s="12">
        <v>-13.999403268622348</v>
      </c>
      <c r="AK623" s="12">
        <v>-4.0946051265314605</v>
      </c>
      <c r="AL623" s="12">
        <v>23.781010979205345</v>
      </c>
      <c r="AM623" s="44">
        <v>56.366608037812817</v>
      </c>
      <c r="AN623" s="45">
        <v>49.730713462671773</v>
      </c>
      <c r="AO623" s="12">
        <v>89.999999858021397</v>
      </c>
      <c r="AP623" s="12">
        <v>-1932.0867753914397</v>
      </c>
      <c r="AQ623" s="12">
        <v>10855.60418889277</v>
      </c>
      <c r="AR623" s="12">
        <v>12873.790132273187</v>
      </c>
      <c r="AS623" s="44">
        <v>18064.166217248374</v>
      </c>
      <c r="AT623" s="45">
        <v>18717.592848637065</v>
      </c>
      <c r="AU623" s="12">
        <v>19066.561818087888</v>
      </c>
      <c r="AV623" s="12">
        <v>11449.46585973702</v>
      </c>
      <c r="AW623" s="12">
        <v>14631.386422909749</v>
      </c>
      <c r="AX623" s="12">
        <v>14728.397229861981</v>
      </c>
      <c r="AY623" s="44">
        <v>12371.03994301105</v>
      </c>
      <c r="AZ623" s="45">
        <v>11393.731201794053</v>
      </c>
      <c r="BA623" s="12">
        <v>10832.20708272447</v>
      </c>
      <c r="BB623" s="12">
        <v>10786.036817448241</v>
      </c>
      <c r="BC623" s="12">
        <v>12680.13474212459</v>
      </c>
      <c r="BD623" s="12">
        <v>17888.98874670549</v>
      </c>
      <c r="BE623" s="44">
        <v>18689.20271926836</v>
      </c>
      <c r="BF623" s="45">
        <v>18969.871910524133</v>
      </c>
      <c r="BG623" s="12">
        <v>19066.561828087884</v>
      </c>
      <c r="BH623" s="12">
        <v>14620.309522885542</v>
      </c>
      <c r="BI623" s="12">
        <v>14761.997722911186</v>
      </c>
      <c r="BJ623" s="12">
        <v>12518.416266641634</v>
      </c>
      <c r="BK623" s="44">
        <v>11431.47282399154</v>
      </c>
      <c r="BL623" s="45">
        <v>11095.930471550859</v>
      </c>
      <c r="BM623" s="12">
        <v>6796.6850304864638</v>
      </c>
      <c r="BN623" s="12">
        <v>0</v>
      </c>
      <c r="BO623" s="12">
        <v>9.9047981420908897</v>
      </c>
      <c r="BP623" s="12">
        <v>27.875616105736803</v>
      </c>
      <c r="BQ623" s="48">
        <v>32.585597058607476</v>
      </c>
      <c r="BR623" s="49">
        <v>6.6358945751410436</v>
      </c>
      <c r="BS623" s="13">
        <v>40.269286395349631</v>
      </c>
      <c r="BT623" s="12">
        <v>91.216746358268423</v>
      </c>
      <c r="BV623" s="14">
        <f>Таблица1[[#This Row],[Lкан_леб,мм]]</f>
        <v>58238.783253641726</v>
      </c>
      <c r="BW623" s="50">
        <f>Таблица1[[#This Row],[угол обхв4]]+Таблица1[[#This Row],[Lдуг 3,мм]]</f>
        <v>13107.437478732234</v>
      </c>
      <c r="BX623" s="54">
        <f>Таблица1[[#This Row],[угол обхв5]]+Таблица1[[#This Row],[Y5, мм]]</f>
        <v>58309.314760086287</v>
      </c>
      <c r="BY623" s="14">
        <f>Таблица1[[#This Row],[угол обхв6]]+Таблица1[[#This Row],[Lдуг 4,мм]]</f>
        <v>14936.637044488927</v>
      </c>
      <c r="BZ623" s="14">
        <f>Таблица1[[#This Row],[Т1]]+Таблица1[[#This Row],[X6, мм]]</f>
        <v>58507.815443169653</v>
      </c>
      <c r="CA623" s="14">
        <f>Таблица1[[#This Row],[Т2]]+Таблица1[[#This Row],[Lдуг 5,мм]]</f>
        <v>20417.169226677077</v>
      </c>
      <c r="CB623" s="14">
        <f>Таблица1[[#This Row],[Т3]]+Таблица1[[#This Row],[Y6, мм]]</f>
        <v>58739.855633789215</v>
      </c>
      <c r="CC623" s="14">
        <f>Таблица1[[#This Row],[Т4]]+Таблица1[[#This Row],[Lдуг 6,мм]]</f>
        <v>21545.644747014136</v>
      </c>
      <c r="CD623" s="14">
        <f>Таблица1[[#This Row],[Т5]]+Таблица1[[#This Row],[Lдуг 1,мм]]</f>
        <v>58787.109463123001</v>
      </c>
      <c r="CE623" s="14">
        <f>Таблица1[[#This Row],[Т6]]+Таблица1[[#This Row],[Lпрям1, мм]]</f>
        <v>21935.939507419651</v>
      </c>
      <c r="CF623" s="15">
        <f>Таблица1[[#This Row],[Т7]]+Таблица1[[#This Row],[Lдуг 2,мм]]</f>
        <v>59073.864770214182</v>
      </c>
      <c r="CG623" s="14">
        <f>Таблица1[[#This Row],[Т8]]+Таблица1[[#This Row],[Lпрям2, мм]]</f>
        <v>25971.461559657655</v>
      </c>
      <c r="CH623" s="14">
        <f>Таблица1[[#This Row],[Т9]]-Таблица1[[#This Row],[Т9]]</f>
        <v>0</v>
      </c>
      <c r="CI623" s="50">
        <f>Таблица1[[#This Row],[Т9]]-Таблица1[[#This Row],[Т8]]</f>
        <v>37137.925262794532</v>
      </c>
      <c r="CJ623" s="54">
        <f>Таблица1[[#This Row],[Т9]]-Таблица1[[#This Row],[Т7]]</f>
        <v>286.75530709118175</v>
      </c>
      <c r="CK623" s="14">
        <f>Таблица1[[#This Row],[Т9]]-Таблица1[[#This Row],[Т6]]</f>
        <v>37528.220023200047</v>
      </c>
      <c r="CL623" s="14">
        <f>Таблица1[[#This Row],[Т9]]-Таблица1[[#This Row],[Т5]]</f>
        <v>334.00913642496744</v>
      </c>
      <c r="CM623" s="14">
        <f>Таблица1[[#This Row],[Т9]]-Таблица1[[#This Row],[Т4]]</f>
        <v>38656.695543537106</v>
      </c>
      <c r="CN623" s="14">
        <f>Таблица1[[#This Row],[Т9]]-Таблица1[[#This Row],[Т3]]</f>
        <v>566.04932704452949</v>
      </c>
      <c r="CO623" s="14">
        <f>Таблица1[[#This Row],[Т9]]-Таблица1[[#This Row],[Т2]]</f>
        <v>44137.227725725257</v>
      </c>
      <c r="CP623" s="14">
        <f>Таблица1[[#This Row],[Т9]]-Таблица1[[#This Row],[Т1]]</f>
        <v>764.5500101278958</v>
      </c>
      <c r="CQ623" s="14">
        <f>Таблица1[[#This Row],[Т9]]-Таблица1[[#This Row],[угол обхв6]]</f>
        <v>45966.427291481945</v>
      </c>
      <c r="CR623" s="14">
        <f>Таблица1[[#This Row],[Т9]]-Таблица1[[#This Row],[угол обхв5]]</f>
        <v>835.08151657245617</v>
      </c>
      <c r="CS623" s="14">
        <f>Таблица1[[#This Row],[Т9]]-Таблица1[[#This Row],[угол обхв4]]</f>
        <v>59073.864770214182</v>
      </c>
      <c r="CT623" s="14">
        <f>Таблица1[[#This Row],[Lкан_прям, мм]]+Таблица1[[#This Row],[Lкан_дуг, мм]]+Таблица1[[#This Row],[Lкан_леб,мм]]</f>
        <v>85045.326329871838</v>
      </c>
      <c r="CU623" s="16">
        <f>Таблица1[[#This Row],[Lкан_леб,мм]]</f>
        <v>58238.783253641726</v>
      </c>
      <c r="CV623" s="14">
        <f>2534431-(Таблица1[[#This Row],[Т23]]+Таблица1[[#This Row],[угол обхв3]])</f>
        <v>2449294.4569237698</v>
      </c>
      <c r="CW623" s="50">
        <f>SUM(X623:AC623,AD623:AI623)-Таблица1[[#This Row],[lподв_min, мм]]</f>
        <v>22771.021025003127</v>
      </c>
      <c r="CX623" s="17">
        <f>CW1062-Таблица1[[#This Row],[Суммарная длина каната]]</f>
        <v>-2425557.8654076215</v>
      </c>
    </row>
    <row r="624" spans="1:102" x14ac:dyDescent="0.25">
      <c r="A624" s="21">
        <v>623</v>
      </c>
      <c r="B624" s="10">
        <v>14.226530612244895</v>
      </c>
      <c r="C624" s="10">
        <v>152.61591836734689</v>
      </c>
      <c r="D624" s="11">
        <v>18755.379785949852</v>
      </c>
      <c r="E624" s="11">
        <v>11200.037311636424</v>
      </c>
      <c r="F624" s="11">
        <v>18630.91711588316</v>
      </c>
      <c r="G624" s="11">
        <v>11265.076098216974</v>
      </c>
      <c r="H624" s="11">
        <v>19163.379295949853</v>
      </c>
      <c r="I624" s="11">
        <v>7111.4012803872838</v>
      </c>
      <c r="J624" s="11">
        <v>4088.6360312491411</v>
      </c>
      <c r="K624" s="11">
        <v>25971.461559644522</v>
      </c>
      <c r="L624" s="11">
        <v>835.08151658559314</v>
      </c>
      <c r="M624" s="11">
        <v>58238.783253641726</v>
      </c>
      <c r="N624" s="11">
        <v>10884.736827779301</v>
      </c>
      <c r="O624" s="11">
        <v>14224.427838590032</v>
      </c>
      <c r="P624" s="43">
        <v>12647.641723955519</v>
      </c>
      <c r="Q624" s="11">
        <v>14440.405464495869</v>
      </c>
      <c r="R624" s="11">
        <v>17760.829326335715</v>
      </c>
      <c r="S624" s="11">
        <v>12467.70540040466</v>
      </c>
      <c r="T624" s="11">
        <v>19086.66915916244</v>
      </c>
      <c r="U624" s="11">
        <v>12041.722140534039</v>
      </c>
      <c r="V624" s="11">
        <v>18755.379785949852</v>
      </c>
      <c r="W624" s="11">
        <v>11200.037311636424</v>
      </c>
      <c r="X624" s="12">
        <v>0</v>
      </c>
      <c r="Y624" s="12">
        <v>49.951769317595009</v>
      </c>
      <c r="Z624" s="12">
        <v>199.96722696243162</v>
      </c>
      <c r="AA624" s="44">
        <v>232.04019061955972</v>
      </c>
      <c r="AB624" s="45">
        <v>47.253829333790662</v>
      </c>
      <c r="AC624" s="12">
        <v>305.86850035221613</v>
      </c>
      <c r="AD624" s="12">
        <v>13107.437478732234</v>
      </c>
      <c r="AE624" s="12">
        <v>1776.08558573454</v>
      </c>
      <c r="AF624" s="12">
        <v>5480.532182188148</v>
      </c>
      <c r="AG624" s="44">
        <v>1128.4755203370594</v>
      </c>
      <c r="AH624" s="45">
        <v>390.29476040551208</v>
      </c>
      <c r="AI624" s="12">
        <v>4088.6360322470282</v>
      </c>
      <c r="AJ624" s="12">
        <v>-13.999403268622348</v>
      </c>
      <c r="AK624" s="12">
        <v>-6.984634736491774</v>
      </c>
      <c r="AL624" s="12">
        <v>21.09692934655228</v>
      </c>
      <c r="AM624" s="44">
        <v>53.682526405159841</v>
      </c>
      <c r="AN624" s="45">
        <v>47.046631830018434</v>
      </c>
      <c r="AO624" s="12">
        <v>89.999999859865795</v>
      </c>
      <c r="AP624" s="12">
        <v>-1932.0867753914397</v>
      </c>
      <c r="AQ624" s="12">
        <v>10835.122737063544</v>
      </c>
      <c r="AR624" s="12">
        <v>12794.500021542939</v>
      </c>
      <c r="AS624" s="44">
        <v>18089.57438690355</v>
      </c>
      <c r="AT624" s="45">
        <v>18788.050481592065</v>
      </c>
      <c r="AU624" s="12">
        <v>19163.379785949852</v>
      </c>
      <c r="AV624" s="12">
        <v>11449.46585973702</v>
      </c>
      <c r="AW624" s="12">
        <v>14629.399988252759</v>
      </c>
      <c r="AX624" s="12">
        <v>14821.058377829953</v>
      </c>
      <c r="AY624" s="44">
        <v>12709.347046550874</v>
      </c>
      <c r="AZ624" s="45">
        <v>11763.709756985892</v>
      </c>
      <c r="BA624" s="12">
        <v>11200.037312634313</v>
      </c>
      <c r="BB624" s="12">
        <v>10786.036817448241</v>
      </c>
      <c r="BC624" s="12">
        <v>12598.027633239763</v>
      </c>
      <c r="BD624" s="12">
        <v>17907.687623923135</v>
      </c>
      <c r="BE624" s="44">
        <v>18757.924098594605</v>
      </c>
      <c r="BF624" s="45">
        <v>19053.998463520227</v>
      </c>
      <c r="BG624" s="12">
        <v>19163.379795949852</v>
      </c>
      <c r="BH624" s="12">
        <v>14620.309522885542</v>
      </c>
      <c r="BI624" s="12">
        <v>14845.377614158595</v>
      </c>
      <c r="BJ624" s="12">
        <v>12848.358313738745</v>
      </c>
      <c r="BK624" s="44">
        <v>11800.080494387827</v>
      </c>
      <c r="BL624" s="45">
        <v>11478.049695184571</v>
      </c>
      <c r="BM624" s="12">
        <v>7111.4012803872847</v>
      </c>
      <c r="BN624" s="12">
        <v>0</v>
      </c>
      <c r="BO624" s="12">
        <v>7.0147685321305744</v>
      </c>
      <c r="BP624" s="12">
        <v>28.081564083044054</v>
      </c>
      <c r="BQ624" s="48">
        <v>32.585597058607561</v>
      </c>
      <c r="BR624" s="49">
        <v>6.6358945751413998</v>
      </c>
      <c r="BS624" s="13">
        <v>42.953368029847354</v>
      </c>
      <c r="BT624" s="12">
        <v>91.216746358268423</v>
      </c>
      <c r="BV624" s="14">
        <f>Таблица1[[#This Row],[Lкан_леб,мм]]</f>
        <v>58238.783253641726</v>
      </c>
      <c r="BW624" s="50">
        <f>Таблица1[[#This Row],[угол обхв4]]+Таблица1[[#This Row],[Lдуг 3,мм]]</f>
        <v>13107.437478732234</v>
      </c>
      <c r="BX624" s="54">
        <f>Таблица1[[#This Row],[угол обхв5]]+Таблица1[[#This Row],[Y5, мм]]</f>
        <v>58288.735022959321</v>
      </c>
      <c r="BY624" s="14">
        <f>Таблица1[[#This Row],[угол обхв6]]+Таблица1[[#This Row],[Lдуг 4,мм]]</f>
        <v>14883.523064466774</v>
      </c>
      <c r="BZ624" s="14">
        <f>Таблица1[[#This Row],[Т1]]+Таблица1[[#This Row],[X6, мм]]</f>
        <v>58488.702249921756</v>
      </c>
      <c r="CA624" s="14">
        <f>Таблица1[[#This Row],[Т2]]+Таблица1[[#This Row],[Lдуг 5,мм]]</f>
        <v>20364.05524665492</v>
      </c>
      <c r="CB624" s="14">
        <f>Таблица1[[#This Row],[Т3]]+Таблица1[[#This Row],[Y6, мм]]</f>
        <v>58720.742440541319</v>
      </c>
      <c r="CC624" s="14">
        <f>Таблица1[[#This Row],[Т4]]+Таблица1[[#This Row],[Lдуг 6,мм]]</f>
        <v>21492.530766991978</v>
      </c>
      <c r="CD624" s="14">
        <f>Таблица1[[#This Row],[Т5]]+Таблица1[[#This Row],[Lдуг 1,мм]]</f>
        <v>58767.996269875111</v>
      </c>
      <c r="CE624" s="14">
        <f>Таблица1[[#This Row],[Т6]]+Таблица1[[#This Row],[Lпрям1, мм]]</f>
        <v>21882.82552739749</v>
      </c>
      <c r="CF624" s="15">
        <f>Таблица1[[#This Row],[Т7]]+Таблица1[[#This Row],[Lдуг 2,мм]]</f>
        <v>59073.86477022733</v>
      </c>
      <c r="CG624" s="14">
        <f>Таблица1[[#This Row],[Т8]]+Таблица1[[#This Row],[Lпрям2, мм]]</f>
        <v>25971.461559644518</v>
      </c>
      <c r="CH624" s="14">
        <f>Таблица1[[#This Row],[Т9]]-Таблица1[[#This Row],[Т9]]</f>
        <v>0</v>
      </c>
      <c r="CI624" s="50">
        <f>Таблица1[[#This Row],[Т9]]-Таблица1[[#This Row],[Т8]]</f>
        <v>37191.039242829836</v>
      </c>
      <c r="CJ624" s="54">
        <f>Таблица1[[#This Row],[Т9]]-Таблица1[[#This Row],[Т7]]</f>
        <v>305.86850035221869</v>
      </c>
      <c r="CK624" s="14">
        <f>Таблица1[[#This Row],[Т9]]-Таблица1[[#This Row],[Т6]]</f>
        <v>37581.334003235352</v>
      </c>
      <c r="CL624" s="14">
        <f>Таблица1[[#This Row],[Т9]]-Таблица1[[#This Row],[Т5]]</f>
        <v>353.12232968601165</v>
      </c>
      <c r="CM624" s="14">
        <f>Таблица1[[#This Row],[Т9]]-Таблица1[[#This Row],[Т4]]</f>
        <v>38709.80952357241</v>
      </c>
      <c r="CN624" s="14">
        <f>Таблица1[[#This Row],[Т9]]-Таблица1[[#This Row],[Т3]]</f>
        <v>585.16252030557371</v>
      </c>
      <c r="CO624" s="14">
        <f>Таблица1[[#This Row],[Т9]]-Таблица1[[#This Row],[Т2]]</f>
        <v>44190.341705760555</v>
      </c>
      <c r="CP624" s="14">
        <f>Таблица1[[#This Row],[Т9]]-Таблица1[[#This Row],[Т1]]</f>
        <v>785.12974726800894</v>
      </c>
      <c r="CQ624" s="14">
        <f>Таблица1[[#This Row],[Т9]]-Таблица1[[#This Row],[угол обхв6]]</f>
        <v>45966.4272914951</v>
      </c>
      <c r="CR624" s="14">
        <f>Таблица1[[#This Row],[Т9]]-Таблица1[[#This Row],[угол обхв5]]</f>
        <v>835.08151658560382</v>
      </c>
      <c r="CS624" s="14">
        <f>Таблица1[[#This Row],[Т9]]-Таблица1[[#This Row],[угол обхв4]]</f>
        <v>59073.86477022733</v>
      </c>
      <c r="CT624" s="14">
        <f>Таблица1[[#This Row],[Lкан_прям, мм]]+Таблица1[[#This Row],[Lкан_дуг, мм]]+Таблица1[[#This Row],[Lкан_леб,мм]]</f>
        <v>85045.326329871838</v>
      </c>
      <c r="CU624" s="16">
        <f>Таблица1[[#This Row],[Lкан_леб,мм]]</f>
        <v>58238.783253641726</v>
      </c>
      <c r="CV624" s="14">
        <f>2534431-(Таблица1[[#This Row],[Т23]]+Таблица1[[#This Row],[угол обхв3]])</f>
        <v>2449294.4569237698</v>
      </c>
      <c r="CW624" s="50">
        <f>SUM(X624:AC624,AD624:AI624)-Таблица1[[#This Row],[lподв_min, мм]]</f>
        <v>22717.907044980973</v>
      </c>
      <c r="CX624" s="17">
        <f>CW1063-Таблица1[[#This Row],[Суммарная длина каната]]</f>
        <v>-2425628.2752710273</v>
      </c>
    </row>
    <row r="625" spans="1:102" x14ac:dyDescent="0.25">
      <c r="A625" s="21">
        <v>624</v>
      </c>
      <c r="B625" s="10">
        <v>14.226530612244895</v>
      </c>
      <c r="C625" s="10">
        <v>155.29999999999623</v>
      </c>
      <c r="D625" s="11">
        <v>18834.866441265698</v>
      </c>
      <c r="E625" s="11">
        <v>11571.997885585341</v>
      </c>
      <c r="F625" s="11">
        <v>18707.494619475106</v>
      </c>
      <c r="G625" s="11">
        <v>11631.13686607829</v>
      </c>
      <c r="H625" s="11">
        <v>19242.8659512657</v>
      </c>
      <c r="I625" s="11">
        <v>7430.6496339838359</v>
      </c>
      <c r="J625" s="11">
        <v>4141.3482516015056</v>
      </c>
      <c r="K625" s="11">
        <v>25971.461559631822</v>
      </c>
      <c r="L625" s="11">
        <v>835.08151659828854</v>
      </c>
      <c r="M625" s="11">
        <v>58238.783253641726</v>
      </c>
      <c r="N625" s="11">
        <v>10884.736827779301</v>
      </c>
      <c r="O625" s="11">
        <v>14224.427838590032</v>
      </c>
      <c r="P625" s="43">
        <v>12582.086061286976</v>
      </c>
      <c r="Q625" s="11">
        <v>14522.79227350076</v>
      </c>
      <c r="R625" s="11">
        <v>17782.043539765382</v>
      </c>
      <c r="S625" s="11">
        <v>12791.701512732712</v>
      </c>
      <c r="T625" s="11">
        <v>19126.37716539696</v>
      </c>
      <c r="U625" s="11">
        <v>12428.273248839749</v>
      </c>
      <c r="V625" s="11">
        <v>18834.866441265698</v>
      </c>
      <c r="W625" s="11">
        <v>11571.997885585341</v>
      </c>
      <c r="X625" s="12">
        <v>0</v>
      </c>
      <c r="Y625" s="12">
        <v>28.694960281592795</v>
      </c>
      <c r="Z625" s="12">
        <v>202.11084275056325</v>
      </c>
      <c r="AA625" s="44">
        <v>232.04019061955935</v>
      </c>
      <c r="AB625" s="45">
        <v>47.253829333787664</v>
      </c>
      <c r="AC625" s="12">
        <v>324.98169361278548</v>
      </c>
      <c r="AD625" s="12">
        <v>13107.437478732234</v>
      </c>
      <c r="AE625" s="12">
        <v>1723.3733653821778</v>
      </c>
      <c r="AF625" s="12">
        <v>5480.5321821881462</v>
      </c>
      <c r="AG625" s="44">
        <v>1128.4755203370594</v>
      </c>
      <c r="AH625" s="45">
        <v>390.2947604055139</v>
      </c>
      <c r="AI625" s="12">
        <v>4141.3482525866921</v>
      </c>
      <c r="AJ625" s="12">
        <v>-13.999403268622348</v>
      </c>
      <c r="AK625" s="12">
        <v>-9.9697461180566744</v>
      </c>
      <c r="AL625" s="12">
        <v>18.412847713902948</v>
      </c>
      <c r="AM625" s="44">
        <v>50.99844477251046</v>
      </c>
      <c r="AN625" s="45">
        <v>44.36255019736948</v>
      </c>
      <c r="AO625" s="12">
        <v>89.999999861649457</v>
      </c>
      <c r="AP625" s="12">
        <v>-1932.0867753914397</v>
      </c>
      <c r="AQ625" s="12">
        <v>10814.100544377892</v>
      </c>
      <c r="AR625" s="12">
        <v>12710.957675742378</v>
      </c>
      <c r="AS625" s="44">
        <v>18099.11212239676</v>
      </c>
      <c r="AT625" s="45">
        <v>18841.105117522122</v>
      </c>
      <c r="AU625" s="12">
        <v>19242.866441265702</v>
      </c>
      <c r="AV625" s="12">
        <v>11449.46585973702</v>
      </c>
      <c r="AW625" s="12">
        <v>14626.266755902972</v>
      </c>
      <c r="AX625" s="12">
        <v>14909.904798469481</v>
      </c>
      <c r="AY625" s="44">
        <v>13048.472838834612</v>
      </c>
      <c r="AZ625" s="45">
        <v>12136.581873065121</v>
      </c>
      <c r="BA625" s="12">
        <v>11571.997886570529</v>
      </c>
      <c r="BB625" s="12">
        <v>10786.036817448241</v>
      </c>
      <c r="BC625" s="12">
        <v>12511.449777885568</v>
      </c>
      <c r="BD625" s="12">
        <v>17910.91515422078</v>
      </c>
      <c r="BE625" s="44">
        <v>18809.308582765581</v>
      </c>
      <c r="BF625" s="45">
        <v>19120.138489140536</v>
      </c>
      <c r="BG625" s="12">
        <v>19242.866451265698</v>
      </c>
      <c r="BH625" s="12">
        <v>14620.309522885542</v>
      </c>
      <c r="BI625" s="12">
        <v>14924.6311908137</v>
      </c>
      <c r="BJ625" s="12">
        <v>13178.814037701433</v>
      </c>
      <c r="BK625" s="44">
        <v>12171.501922737849</v>
      </c>
      <c r="BL625" s="45">
        <v>11863.68926135997</v>
      </c>
      <c r="BM625" s="12">
        <v>7430.6496339838368</v>
      </c>
      <c r="BN625" s="12">
        <v>0</v>
      </c>
      <c r="BO625" s="12">
        <v>4.0296571505656749</v>
      </c>
      <c r="BP625" s="12">
        <v>28.382593831959621</v>
      </c>
      <c r="BQ625" s="48">
        <v>32.585597058607512</v>
      </c>
      <c r="BR625" s="49">
        <v>6.6358945751409806</v>
      </c>
      <c r="BS625" s="13">
        <v>45.637449664279977</v>
      </c>
      <c r="BT625" s="12">
        <v>91.216746358268423</v>
      </c>
      <c r="BV625" s="14">
        <f>Таблица1[[#This Row],[Lкан_леб,мм]]</f>
        <v>58238.783253641726</v>
      </c>
      <c r="BW625" s="50">
        <f>Таблица1[[#This Row],[угол обхв4]]+Таблица1[[#This Row],[Lдуг 3,мм]]</f>
        <v>13107.437478732234</v>
      </c>
      <c r="BX625" s="54">
        <f>Таблица1[[#This Row],[угол обхв5]]+Таблица1[[#This Row],[Y5, мм]]</f>
        <v>58267.478213923321</v>
      </c>
      <c r="BY625" s="14">
        <f>Таблица1[[#This Row],[угол обхв6]]+Таблица1[[#This Row],[Lдуг 4,мм]]</f>
        <v>14830.810844114412</v>
      </c>
      <c r="BZ625" s="14">
        <f>Таблица1[[#This Row],[Т1]]+Таблица1[[#This Row],[X6, мм]]</f>
        <v>58469.589056673882</v>
      </c>
      <c r="CA625" s="14">
        <f>Таблица1[[#This Row],[Т2]]+Таблица1[[#This Row],[Lдуг 5,мм]]</f>
        <v>20311.343026302558</v>
      </c>
      <c r="CB625" s="14">
        <f>Таблица1[[#This Row],[Т3]]+Таблица1[[#This Row],[Y6, мм]]</f>
        <v>58701.629247293444</v>
      </c>
      <c r="CC625" s="14">
        <f>Таблица1[[#This Row],[Т4]]+Таблица1[[#This Row],[Lдуг 6,мм]]</f>
        <v>21439.818546639617</v>
      </c>
      <c r="CD625" s="14">
        <f>Таблица1[[#This Row],[Т5]]+Таблица1[[#This Row],[Lдуг 1,мм]]</f>
        <v>58748.883076627229</v>
      </c>
      <c r="CE625" s="14">
        <f>Таблица1[[#This Row],[Т6]]+Таблица1[[#This Row],[Lпрям1, мм]]</f>
        <v>21830.113307045132</v>
      </c>
      <c r="CF625" s="15">
        <f>Таблица1[[#This Row],[Т7]]+Таблица1[[#This Row],[Lдуг 2,мм]]</f>
        <v>59073.864770240012</v>
      </c>
      <c r="CG625" s="14">
        <f>Таблица1[[#This Row],[Т8]]+Таблица1[[#This Row],[Lпрям2, мм]]</f>
        <v>25971.461559631825</v>
      </c>
      <c r="CH625" s="14">
        <f>Таблица1[[#This Row],[Т9]]-Таблица1[[#This Row],[Т9]]</f>
        <v>0</v>
      </c>
      <c r="CI625" s="50">
        <f>Таблица1[[#This Row],[Т9]]-Таблица1[[#This Row],[Т8]]</f>
        <v>37243.75146319488</v>
      </c>
      <c r="CJ625" s="54">
        <f>Таблица1[[#This Row],[Т9]]-Таблица1[[#This Row],[Т7]]</f>
        <v>324.98169361278269</v>
      </c>
      <c r="CK625" s="14">
        <f>Таблица1[[#This Row],[Т9]]-Таблица1[[#This Row],[Т6]]</f>
        <v>37634.046223600395</v>
      </c>
      <c r="CL625" s="14">
        <f>Таблица1[[#This Row],[Т9]]-Таблица1[[#This Row],[Т5]]</f>
        <v>372.23552294656838</v>
      </c>
      <c r="CM625" s="14">
        <f>Таблица1[[#This Row],[Т9]]-Таблица1[[#This Row],[Т4]]</f>
        <v>38762.521743937454</v>
      </c>
      <c r="CN625" s="14">
        <f>Таблица1[[#This Row],[Т9]]-Таблица1[[#This Row],[Т3]]</f>
        <v>604.27571356613043</v>
      </c>
      <c r="CO625" s="14">
        <f>Таблица1[[#This Row],[Т9]]-Таблица1[[#This Row],[Т2]]</f>
        <v>44243.053926125598</v>
      </c>
      <c r="CP625" s="14">
        <f>Таблица1[[#This Row],[Т9]]-Таблица1[[#This Row],[Т1]]</f>
        <v>806.38655631669099</v>
      </c>
      <c r="CQ625" s="14">
        <f>Таблица1[[#This Row],[Т9]]-Таблица1[[#This Row],[угол обхв6]]</f>
        <v>45966.427291507774</v>
      </c>
      <c r="CR625" s="14">
        <f>Таблица1[[#This Row],[Т9]]-Таблица1[[#This Row],[угол обхв5]]</f>
        <v>835.08151659828582</v>
      </c>
      <c r="CS625" s="14">
        <f>Таблица1[[#This Row],[Т9]]-Таблица1[[#This Row],[угол обхв4]]</f>
        <v>59073.864770240012</v>
      </c>
      <c r="CT625" s="14">
        <f>Таблица1[[#This Row],[Lкан_прям, мм]]+Таблица1[[#This Row],[Lкан_дуг, мм]]+Таблица1[[#This Row],[Lкан_леб,мм]]</f>
        <v>85045.326329871838</v>
      </c>
      <c r="CU625" s="16">
        <f>Таблица1[[#This Row],[Lкан_леб,мм]]</f>
        <v>58238.783253641726</v>
      </c>
      <c r="CV625" s="14">
        <f>2534431-(Таблица1[[#This Row],[Т23]]+Таблица1[[#This Row],[угол обхв3]])</f>
        <v>2449294.4569237698</v>
      </c>
      <c r="CW625" s="50">
        <f>SUM(X625:AC625,AD625:AI625)-Таблица1[[#This Row],[lподв_min, мм]]</f>
        <v>22665.194824628608</v>
      </c>
      <c r="CX625" s="17">
        <f>CW1064-Таблица1[[#This Row],[Суммарная длина каната]]</f>
        <v>-2425700.0757515649</v>
      </c>
    </row>
    <row r="626" spans="1:102" x14ac:dyDescent="0.25">
      <c r="A626" s="21">
        <v>625</v>
      </c>
      <c r="B626" s="10">
        <v>15.649183673469386</v>
      </c>
      <c r="C626" s="10">
        <v>23.78</v>
      </c>
      <c r="D626" s="11">
        <v>4957.8816326993692</v>
      </c>
      <c r="E626" s="11">
        <v>7446.479918627766</v>
      </c>
      <c r="F626" s="11">
        <v>4617.9084884574149</v>
      </c>
      <c r="G626" s="11">
        <v>8280.3307813090014</v>
      </c>
      <c r="H626" s="11">
        <v>4549.8811426993698</v>
      </c>
      <c r="I626" s="11">
        <v>5755.4467286306672</v>
      </c>
      <c r="J626" s="11">
        <v>1691.0331899970988</v>
      </c>
      <c r="K626" s="11">
        <v>24768.898639002495</v>
      </c>
      <c r="L626" s="11">
        <v>2046.8491060635711</v>
      </c>
      <c r="M626" s="11">
        <v>58229.578584805779</v>
      </c>
      <c r="N626" s="11">
        <v>10784.692998603969</v>
      </c>
      <c r="O626" s="11">
        <v>14493.467416212427</v>
      </c>
      <c r="P626" s="43">
        <v>10775.187269212522</v>
      </c>
      <c r="Q626" s="11">
        <v>11103.488413476025</v>
      </c>
      <c r="R626" s="11">
        <v>6101.7559668403346</v>
      </c>
      <c r="S626" s="11">
        <v>8240.7497139074076</v>
      </c>
      <c r="T626" s="11">
        <v>4957.8816326993692</v>
      </c>
      <c r="U626" s="11">
        <v>7446.479918627766</v>
      </c>
      <c r="V626" s="11">
        <v>4490.631364166763</v>
      </c>
      <c r="W626" s="11">
        <v>8220.988270136133</v>
      </c>
      <c r="X626" s="12">
        <v>0</v>
      </c>
      <c r="Y626" s="12">
        <v>750.61721606603214</v>
      </c>
      <c r="Z626" s="12">
        <v>415.50372493553806</v>
      </c>
      <c r="AA626" s="44">
        <v>232.04019061955907</v>
      </c>
      <c r="AB626" s="45">
        <v>648.68797444244194</v>
      </c>
      <c r="AC626" s="12">
        <v>0</v>
      </c>
      <c r="AD626" s="12">
        <v>13078.865418830066</v>
      </c>
      <c r="AE626" s="12">
        <v>3389.9923300628498</v>
      </c>
      <c r="AF626" s="12">
        <v>5480.5321821881498</v>
      </c>
      <c r="AG626" s="44">
        <v>1128.4755203370598</v>
      </c>
      <c r="AH626" s="45">
        <v>1691.0331875843701</v>
      </c>
      <c r="AI626" s="12">
        <v>0</v>
      </c>
      <c r="AJ626" s="12">
        <v>-15.249139467947982</v>
      </c>
      <c r="AK626" s="12">
        <v>90.160660802745767</v>
      </c>
      <c r="AL626" s="12">
        <v>148.51019465267467</v>
      </c>
      <c r="AM626" s="44">
        <v>181.09579171128215</v>
      </c>
      <c r="AN626" s="45">
        <v>89.999999661178862</v>
      </c>
      <c r="AO626" s="12">
        <v>0</v>
      </c>
      <c r="AP626" s="12">
        <v>-1940.9930576014312</v>
      </c>
      <c r="AQ626" s="12">
        <v>11192.691394603527</v>
      </c>
      <c r="AR626" s="12">
        <v>10988.304782365716</v>
      </c>
      <c r="AS626" s="44">
        <v>6093.9533718253615</v>
      </c>
      <c r="AT626" s="45">
        <v>4549.8816326993692</v>
      </c>
      <c r="AU626" s="12">
        <v>0</v>
      </c>
      <c r="AV626" s="12">
        <v>11447.141917719468</v>
      </c>
      <c r="AW626" s="12">
        <v>14492.323361237046</v>
      </c>
      <c r="AX626" s="12">
        <v>10755.573300858885</v>
      </c>
      <c r="AY626" s="44">
        <v>7832.8243291726094</v>
      </c>
      <c r="AZ626" s="45">
        <v>7446.4799162150393</v>
      </c>
      <c r="BA626" s="12">
        <v>0</v>
      </c>
      <c r="BB626" s="12">
        <v>10677.382175140972</v>
      </c>
      <c r="BC626" s="12">
        <v>11183.18566521208</v>
      </c>
      <c r="BD626" s="12">
        <v>6314.873479993531</v>
      </c>
      <c r="BE626" s="44">
        <v>4965.6842277143433</v>
      </c>
      <c r="BF626" s="45">
        <v>4549.881642699369</v>
      </c>
      <c r="BG626" s="12">
        <v>0</v>
      </c>
      <c r="BH626" s="12">
        <v>14887.10225609286</v>
      </c>
      <c r="BI626" s="12">
        <v>11102.344358500644</v>
      </c>
      <c r="BJ626" s="12">
        <v>7892.8346012902666</v>
      </c>
      <c r="BK626" s="44">
        <v>7854.4053033625632</v>
      </c>
      <c r="BL626" s="45">
        <v>5755.4467286306699</v>
      </c>
      <c r="BM626" s="12">
        <v>0</v>
      </c>
      <c r="BN626" s="12">
        <v>0</v>
      </c>
      <c r="BO626" s="12">
        <v>105.40980027069375</v>
      </c>
      <c r="BP626" s="12">
        <v>58.34953384992891</v>
      </c>
      <c r="BQ626" s="48">
        <v>32.585597058607476</v>
      </c>
      <c r="BR626" s="49">
        <v>91.095792050103285</v>
      </c>
      <c r="BS626" s="13">
        <v>0</v>
      </c>
      <c r="BT626" s="12">
        <v>100.42141519421644</v>
      </c>
      <c r="BV626" s="14">
        <f>Таблица1[[#This Row],[Lкан_леб,мм]]</f>
        <v>58229.578584805779</v>
      </c>
      <c r="BW626" s="50">
        <f>Таблица1[[#This Row],[угол обхв4]]+Таблица1[[#This Row],[Lдуг 3,мм]]</f>
        <v>13078.865418830066</v>
      </c>
      <c r="BX626" s="54">
        <f>Таблица1[[#This Row],[угол обхв5]]+Таблица1[[#This Row],[Y5, мм]]</f>
        <v>58980.195800871814</v>
      </c>
      <c r="BY626" s="14">
        <f>Таблица1[[#This Row],[угол обхв6]]+Таблица1[[#This Row],[Lдуг 4,мм]]</f>
        <v>16468.857748892915</v>
      </c>
      <c r="BZ626" s="14">
        <f>Таблица1[[#This Row],[Т1]]+Таблица1[[#This Row],[X6, мм]]</f>
        <v>59395.699525807351</v>
      </c>
      <c r="CA626" s="14">
        <f>Таблица1[[#This Row],[Т2]]+Таблица1[[#This Row],[Lдуг 5,мм]]</f>
        <v>21949.389931081067</v>
      </c>
      <c r="CB626" s="14">
        <f>Таблица1[[#This Row],[Т3]]+Таблица1[[#This Row],[Y6, мм]]</f>
        <v>59627.739716426913</v>
      </c>
      <c r="CC626" s="14">
        <f>Таблица1[[#This Row],[Т4]]+Таблица1[[#This Row],[Lдуг 6,мм]]</f>
        <v>23077.865451418125</v>
      </c>
      <c r="CD626" s="14">
        <f>Таблица1[[#This Row],[Т5]]+Таблица1[[#This Row],[Lдуг 1,мм]]</f>
        <v>60276.427690869357</v>
      </c>
      <c r="CE626" s="14">
        <f>Таблица1[[#This Row],[Т6]]+Таблица1[[#This Row],[Lпрям1, мм]]</f>
        <v>24768.898639002495</v>
      </c>
      <c r="CF626" s="15">
        <f>Таблица1[[#This Row],[Т7]]+Таблица1[[#This Row],[Lдуг 2,мм]]</f>
        <v>60276.427690869357</v>
      </c>
      <c r="CG626" s="14">
        <f>Таблица1[[#This Row],[Т8]]+Таблица1[[#This Row],[Lпрям2, мм]]</f>
        <v>24768.898639002495</v>
      </c>
      <c r="CH626" s="14">
        <f>Таблица1[[#This Row],[Т9]]-Таблица1[[#This Row],[Т9]]</f>
        <v>0</v>
      </c>
      <c r="CI626" s="50">
        <f>Таблица1[[#This Row],[Т9]]-Таблица1[[#This Row],[Т8]]</f>
        <v>35507.529051866863</v>
      </c>
      <c r="CJ626" s="54">
        <f>Таблица1[[#This Row],[Т9]]-Таблица1[[#This Row],[Т7]]</f>
        <v>0</v>
      </c>
      <c r="CK626" s="14">
        <f>Таблица1[[#This Row],[Т9]]-Таблица1[[#This Row],[Т6]]</f>
        <v>37198.562239451232</v>
      </c>
      <c r="CL626" s="14">
        <f>Таблица1[[#This Row],[Т9]]-Таблица1[[#This Row],[Т5]]</f>
        <v>648.6879744424441</v>
      </c>
      <c r="CM626" s="14">
        <f>Таблица1[[#This Row],[Т9]]-Таблица1[[#This Row],[Т4]]</f>
        <v>38327.037759788291</v>
      </c>
      <c r="CN626" s="14">
        <f>Таблица1[[#This Row],[Т9]]-Таблица1[[#This Row],[Т3]]</f>
        <v>880.72816506200616</v>
      </c>
      <c r="CO626" s="14">
        <f>Таблица1[[#This Row],[Т9]]-Таблица1[[#This Row],[Т2]]</f>
        <v>43807.569941976442</v>
      </c>
      <c r="CP626" s="14">
        <f>Таблица1[[#This Row],[Т9]]-Таблица1[[#This Row],[Т1]]</f>
        <v>1296.2318899975435</v>
      </c>
      <c r="CQ626" s="14">
        <f>Таблица1[[#This Row],[Т9]]-Таблица1[[#This Row],[угол обхв6]]</f>
        <v>47197.562272039293</v>
      </c>
      <c r="CR626" s="14">
        <f>Таблица1[[#This Row],[Т9]]-Таблица1[[#This Row],[угол обхв5]]</f>
        <v>2046.8491060635788</v>
      </c>
      <c r="CS626" s="14">
        <f>Таблица1[[#This Row],[Т9]]-Таблица1[[#This Row],[угол обхв4]]</f>
        <v>60276.427690869357</v>
      </c>
      <c r="CT626" s="14">
        <f>Таблица1[[#This Row],[Lкан_прям, мм]]+Таблица1[[#This Row],[Lкан_дуг, мм]]+Таблица1[[#This Row],[Lкан_леб,мм]]</f>
        <v>85045.326329871838</v>
      </c>
      <c r="CU626" s="16">
        <f>Таблица1[[#This Row],[Lкан_леб,мм]]</f>
        <v>58229.578584805779</v>
      </c>
      <c r="CV626" s="14">
        <f>2534431-(Таблица1[[#This Row],[Т23]]+Таблица1[[#This Row],[угол обхв3]])</f>
        <v>2449285.2522549341</v>
      </c>
      <c r="CW626" s="50">
        <f>SUM(X626:AC626,AD626:AI626)-Таблица1[[#This Row],[lподв_min, мм]]</f>
        <v>25124.714555068967</v>
      </c>
      <c r="CX626" s="17">
        <f>CW1065-Таблица1[[#This Row],[Суммарная длина каната]]</f>
        <v>-2425764.0344226249</v>
      </c>
    </row>
    <row r="627" spans="1:102" x14ac:dyDescent="0.25">
      <c r="A627" s="21">
        <v>626</v>
      </c>
      <c r="B627" s="10">
        <v>15.649183673469386</v>
      </c>
      <c r="C627" s="10">
        <v>26.464081632653066</v>
      </c>
      <c r="D627" s="11">
        <v>5240.7841327440137</v>
      </c>
      <c r="E627" s="11">
        <v>7180.0879882687541</v>
      </c>
      <c r="F627" s="11">
        <v>4862.1356217377424</v>
      </c>
      <c r="G627" s="11">
        <v>7997.1034747270787</v>
      </c>
      <c r="H627" s="11">
        <v>4832.7836427440134</v>
      </c>
      <c r="I627" s="11">
        <v>5450.1539097461582</v>
      </c>
      <c r="J627" s="11">
        <v>1729.9340785225957</v>
      </c>
      <c r="K627" s="11">
        <v>24807.125025552541</v>
      </c>
      <c r="L627" s="11">
        <v>2008.622719513523</v>
      </c>
      <c r="M627" s="11">
        <v>58229.578584805779</v>
      </c>
      <c r="N627" s="11">
        <v>10784.692998603969</v>
      </c>
      <c r="O627" s="11">
        <v>14493.467416212427</v>
      </c>
      <c r="P627" s="43">
        <v>10880.453949653904</v>
      </c>
      <c r="Q627" s="11">
        <v>11105.502661425662</v>
      </c>
      <c r="R627" s="11">
        <v>6346.2087455235887</v>
      </c>
      <c r="S627" s="11">
        <v>8027.0528195699862</v>
      </c>
      <c r="T627" s="11">
        <v>5240.7841327440137</v>
      </c>
      <c r="U627" s="11">
        <v>7180.0879882687541</v>
      </c>
      <c r="V627" s="11">
        <v>4737.7770764044753</v>
      </c>
      <c r="W627" s="11">
        <v>7931.8658153377837</v>
      </c>
      <c r="X627" s="12">
        <v>0</v>
      </c>
      <c r="Y627" s="12">
        <v>737.94409385030178</v>
      </c>
      <c r="Z627" s="12">
        <v>409.06365390337146</v>
      </c>
      <c r="AA627" s="44">
        <v>232.04019061955907</v>
      </c>
      <c r="AB627" s="45">
        <v>629.57478114029038</v>
      </c>
      <c r="AC627" s="12">
        <v>0</v>
      </c>
      <c r="AD627" s="12">
        <v>13078.865418830066</v>
      </c>
      <c r="AE627" s="12">
        <v>3389.3178280331476</v>
      </c>
      <c r="AF627" s="12">
        <v>5480.532182188148</v>
      </c>
      <c r="AG627" s="44">
        <v>1128.4755203370601</v>
      </c>
      <c r="AH627" s="45">
        <v>1729.9340761641213</v>
      </c>
      <c r="AI627" s="12">
        <v>0</v>
      </c>
      <c r="AJ627" s="12">
        <v>-15.249139467947982</v>
      </c>
      <c r="AK627" s="12">
        <v>88.380963704180004</v>
      </c>
      <c r="AL627" s="12">
        <v>145.82611302002167</v>
      </c>
      <c r="AM627" s="44">
        <v>178.41171007862911</v>
      </c>
      <c r="AN627" s="45">
        <v>89.999999668797898</v>
      </c>
      <c r="AO627" s="12">
        <v>0</v>
      </c>
      <c r="AP627" s="12">
        <v>-1940.9930576014312</v>
      </c>
      <c r="AQ627" s="12">
        <v>11192.530118073864</v>
      </c>
      <c r="AR627" s="12">
        <v>11109.630148921406</v>
      </c>
      <c r="AS627" s="44">
        <v>6357.5174195901982</v>
      </c>
      <c r="AT627" s="45">
        <v>4832.7841327440128</v>
      </c>
      <c r="AU627" s="12">
        <v>0</v>
      </c>
      <c r="AV627" s="12">
        <v>11447.141917719468</v>
      </c>
      <c r="AW627" s="12">
        <v>14504.994947713079</v>
      </c>
      <c r="AX627" s="12">
        <v>10767.949303140929</v>
      </c>
      <c r="AY627" s="44">
        <v>7619.209572855204</v>
      </c>
      <c r="AZ627" s="45">
        <v>7180.0879859102824</v>
      </c>
      <c r="BA627" s="12">
        <v>0</v>
      </c>
      <c r="BB627" s="12">
        <v>10677.382175140972</v>
      </c>
      <c r="BC627" s="12">
        <v>11288.291069123799</v>
      </c>
      <c r="BD627" s="12">
        <v>6575.3849447910916</v>
      </c>
      <c r="BE627" s="44">
        <v>5229.4754586774034</v>
      </c>
      <c r="BF627" s="45">
        <v>4832.7841427440135</v>
      </c>
      <c r="BG627" s="12">
        <v>0</v>
      </c>
      <c r="BH627" s="12">
        <v>14887.10225609286</v>
      </c>
      <c r="BI627" s="12">
        <v>11117.030192926315</v>
      </c>
      <c r="BJ627" s="12">
        <v>7689.4994612852533</v>
      </c>
      <c r="BK627" s="44">
        <v>7587.9312349835363</v>
      </c>
      <c r="BL627" s="45">
        <v>5450.1539097461609</v>
      </c>
      <c r="BM627" s="12">
        <v>0</v>
      </c>
      <c r="BN627" s="12">
        <v>0</v>
      </c>
      <c r="BO627" s="12">
        <v>103.630103172128</v>
      </c>
      <c r="BP627" s="12">
        <v>57.44514931584164</v>
      </c>
      <c r="BQ627" s="48">
        <v>32.585597058607476</v>
      </c>
      <c r="BR627" s="49">
        <v>88.41171040983123</v>
      </c>
      <c r="BS627" s="13">
        <v>0</v>
      </c>
      <c r="BT627" s="12">
        <v>100.42141519421644</v>
      </c>
      <c r="BV627" s="14">
        <f>Таблица1[[#This Row],[Lкан_леб,мм]]</f>
        <v>58229.578584805779</v>
      </c>
      <c r="BW627" s="50">
        <f>Таблица1[[#This Row],[угол обхв4]]+Таблица1[[#This Row],[Lдуг 3,мм]]</f>
        <v>13078.865418830066</v>
      </c>
      <c r="BX627" s="54">
        <f>Таблица1[[#This Row],[угол обхв5]]+Таблица1[[#This Row],[Y5, мм]]</f>
        <v>58967.522678656082</v>
      </c>
      <c r="BY627" s="14">
        <f>Таблица1[[#This Row],[угол обхв6]]+Таблица1[[#This Row],[Lдуг 4,мм]]</f>
        <v>16468.183246863213</v>
      </c>
      <c r="BZ627" s="14">
        <f>Таблица1[[#This Row],[Т1]]+Таблица1[[#This Row],[X6, мм]]</f>
        <v>59376.586332559455</v>
      </c>
      <c r="CA627" s="14">
        <f>Таблица1[[#This Row],[Т2]]+Таблица1[[#This Row],[Lдуг 5,мм]]</f>
        <v>21948.715429051361</v>
      </c>
      <c r="CB627" s="14">
        <f>Таблица1[[#This Row],[Т3]]+Таблица1[[#This Row],[Y6, мм]]</f>
        <v>59608.626523179017</v>
      </c>
      <c r="CC627" s="14">
        <f>Таблица1[[#This Row],[Т4]]+Таблица1[[#This Row],[Lдуг 6,мм]]</f>
        <v>23077.19094938842</v>
      </c>
      <c r="CD627" s="14">
        <f>Таблица1[[#This Row],[Т5]]+Таблица1[[#This Row],[Lдуг 1,мм]]</f>
        <v>60238.201304319307</v>
      </c>
      <c r="CE627" s="14">
        <f>Таблица1[[#This Row],[Т6]]+Таблица1[[#This Row],[Lпрям1, мм]]</f>
        <v>24807.125025552541</v>
      </c>
      <c r="CF627" s="15">
        <f>Таблица1[[#This Row],[Т7]]+Таблица1[[#This Row],[Lдуг 2,мм]]</f>
        <v>60238.201304319307</v>
      </c>
      <c r="CG627" s="14">
        <f>Таблица1[[#This Row],[Т8]]+Таблица1[[#This Row],[Lпрям2, мм]]</f>
        <v>24807.125025552541</v>
      </c>
      <c r="CH627" s="14">
        <f>Таблица1[[#This Row],[Т9]]-Таблица1[[#This Row],[Т9]]</f>
        <v>0</v>
      </c>
      <c r="CI627" s="50">
        <f>Таблица1[[#This Row],[Т9]]-Таблица1[[#This Row],[Т8]]</f>
        <v>35431.076278766763</v>
      </c>
      <c r="CJ627" s="54">
        <f>Таблица1[[#This Row],[Т9]]-Таблица1[[#This Row],[Т7]]</f>
        <v>0</v>
      </c>
      <c r="CK627" s="14">
        <f>Таблица1[[#This Row],[Т9]]-Таблица1[[#This Row],[Т6]]</f>
        <v>37161.010354930884</v>
      </c>
      <c r="CL627" s="14">
        <f>Таблица1[[#This Row],[Т9]]-Таблица1[[#This Row],[Т5]]</f>
        <v>629.57478114029072</v>
      </c>
      <c r="CM627" s="14">
        <f>Таблица1[[#This Row],[Т9]]-Таблица1[[#This Row],[Т4]]</f>
        <v>38289.485875267943</v>
      </c>
      <c r="CN627" s="14">
        <f>Таблица1[[#This Row],[Т9]]-Таблица1[[#This Row],[Т3]]</f>
        <v>861.61497175985278</v>
      </c>
      <c r="CO627" s="14">
        <f>Таблица1[[#This Row],[Т9]]-Таблица1[[#This Row],[Т2]]</f>
        <v>43770.018057456095</v>
      </c>
      <c r="CP627" s="14">
        <f>Таблица1[[#This Row],[Т9]]-Таблица1[[#This Row],[Т1]]</f>
        <v>1270.6786256632258</v>
      </c>
      <c r="CQ627" s="14">
        <f>Таблица1[[#This Row],[Т9]]-Таблица1[[#This Row],[угол обхв6]]</f>
        <v>47159.335885489243</v>
      </c>
      <c r="CR627" s="14">
        <f>Таблица1[[#This Row],[Т9]]-Таблица1[[#This Row],[угол обхв5]]</f>
        <v>2008.6227195135289</v>
      </c>
      <c r="CS627" s="14">
        <f>Таблица1[[#This Row],[Т9]]-Таблица1[[#This Row],[угол обхв4]]</f>
        <v>60238.201304319307</v>
      </c>
      <c r="CT627" s="14">
        <f>Таблица1[[#This Row],[Lкан_прям, мм]]+Таблица1[[#This Row],[Lкан_дуг, мм]]+Таблица1[[#This Row],[Lкан_леб,мм]]</f>
        <v>85045.326329871838</v>
      </c>
      <c r="CU627" s="16">
        <f>Таблица1[[#This Row],[Lкан_леб,мм]]</f>
        <v>58229.578584805779</v>
      </c>
      <c r="CV627" s="14">
        <f>2534431-(Таблица1[[#This Row],[Т23]]+Таблица1[[#This Row],[угол обхв3]])</f>
        <v>2449285.2522549341</v>
      </c>
      <c r="CW627" s="50">
        <f>SUM(X627:AC627,AD627:AI627)-Таблица1[[#This Row],[lподв_min, мм]]</f>
        <v>25085.813666543472</v>
      </c>
      <c r="CX627" s="17">
        <f>CW1066-Таблица1[[#This Row],[Суммарная длина каната]]</f>
        <v>-2425838.5312833139</v>
      </c>
    </row>
    <row r="628" spans="1:102" x14ac:dyDescent="0.25">
      <c r="A628" s="21">
        <v>627</v>
      </c>
      <c r="B628" s="10">
        <v>15.649183673469386</v>
      </c>
      <c r="C628" s="10">
        <v>29.148163265306128</v>
      </c>
      <c r="D628" s="11">
        <v>5535.8511161153565</v>
      </c>
      <c r="E628" s="11">
        <v>6927.2363313312317</v>
      </c>
      <c r="F628" s="11">
        <v>5119.3580508099085</v>
      </c>
      <c r="G628" s="11">
        <v>7725.6237852359573</v>
      </c>
      <c r="H628" s="11">
        <v>5127.8506261153561</v>
      </c>
      <c r="I628" s="11">
        <v>5156.7398234462626</v>
      </c>
      <c r="J628" s="11">
        <v>1770.4965078849693</v>
      </c>
      <c r="K628" s="11">
        <v>24845.351412102369</v>
      </c>
      <c r="L628" s="11">
        <v>1970.3963329636954</v>
      </c>
      <c r="M628" s="11">
        <v>58229.578584805779</v>
      </c>
      <c r="N628" s="11">
        <v>10784.692998603969</v>
      </c>
      <c r="O628" s="11">
        <v>14493.467416212427</v>
      </c>
      <c r="P628" s="43">
        <v>10985.510819460793</v>
      </c>
      <c r="Q628" s="11">
        <v>11112.444225538275</v>
      </c>
      <c r="R628" s="11">
        <v>6600.4005376825489</v>
      </c>
      <c r="S628" s="11">
        <v>7825.0378289023574</v>
      </c>
      <c r="T628" s="11">
        <v>5535.8511161153565</v>
      </c>
      <c r="U628" s="11">
        <v>6927.2363313312317</v>
      </c>
      <c r="V628" s="11">
        <v>4998.1909460104116</v>
      </c>
      <c r="W628" s="11">
        <v>7654.6341189843979</v>
      </c>
      <c r="X628" s="12">
        <v>0</v>
      </c>
      <c r="Y628" s="12">
        <v>725.2682014327994</v>
      </c>
      <c r="Z628" s="12">
        <v>402.62635307297637</v>
      </c>
      <c r="AA628" s="44">
        <v>232.04019061955924</v>
      </c>
      <c r="AB628" s="45">
        <v>610.46158783836017</v>
      </c>
      <c r="AC628" s="12">
        <v>0</v>
      </c>
      <c r="AD628" s="12">
        <v>13078.865418830066</v>
      </c>
      <c r="AE628" s="12">
        <v>3386.981785166568</v>
      </c>
      <c r="AF628" s="12">
        <v>5480.5321821881498</v>
      </c>
      <c r="AG628" s="44">
        <v>1128.4755203370605</v>
      </c>
      <c r="AH628" s="45">
        <v>1770.496505580528</v>
      </c>
      <c r="AI628" s="12">
        <v>0</v>
      </c>
      <c r="AJ628" s="12">
        <v>-15.249139467947982</v>
      </c>
      <c r="AK628" s="12">
        <v>86.600877583874208</v>
      </c>
      <c r="AL628" s="12">
        <v>143.14203138736855</v>
      </c>
      <c r="AM628" s="44">
        <v>175.72762844597605</v>
      </c>
      <c r="AN628" s="45">
        <v>89.999999676385812</v>
      </c>
      <c r="AO628" s="12">
        <v>0</v>
      </c>
      <c r="AP628" s="12">
        <v>-1940.9930576014312</v>
      </c>
      <c r="AQ628" s="12">
        <v>11191.975218967966</v>
      </c>
      <c r="AR628" s="12">
        <v>11230.242857379772</v>
      </c>
      <c r="AS628" s="44">
        <v>6630.7956678786095</v>
      </c>
      <c r="AT628" s="45">
        <v>5127.8511161153565</v>
      </c>
      <c r="AU628" s="12">
        <v>0</v>
      </c>
      <c r="AV628" s="12">
        <v>11447.141917719468</v>
      </c>
      <c r="AW628" s="12">
        <v>14517.658178403241</v>
      </c>
      <c r="AX628" s="12">
        <v>10785.993265031149</v>
      </c>
      <c r="AY628" s="44">
        <v>7418.1715903664417</v>
      </c>
      <c r="AZ628" s="45">
        <v>6927.2363290267931</v>
      </c>
      <c r="BA628" s="12">
        <v>0</v>
      </c>
      <c r="BB628" s="12">
        <v>10677.382175140972</v>
      </c>
      <c r="BC628" s="12">
        <v>11392.79303982479</v>
      </c>
      <c r="BD628" s="12">
        <v>6845.1325756015276</v>
      </c>
      <c r="BE628" s="44">
        <v>5505.4559859192959</v>
      </c>
      <c r="BF628" s="45">
        <v>5127.8511261153562</v>
      </c>
      <c r="BG628" s="12">
        <v>0</v>
      </c>
      <c r="BH628" s="12">
        <v>14887.10225609286</v>
      </c>
      <c r="BI628" s="12">
        <v>11136.634987729089</v>
      </c>
      <c r="BJ628" s="12">
        <v>7498.586868395234</v>
      </c>
      <c r="BK628" s="44">
        <v>7334.1025698671465</v>
      </c>
      <c r="BL628" s="45">
        <v>5156.7398234462644</v>
      </c>
      <c r="BM628" s="12">
        <v>0</v>
      </c>
      <c r="BN628" s="12">
        <v>0</v>
      </c>
      <c r="BO628" s="12">
        <v>101.85001705182219</v>
      </c>
      <c r="BP628" s="12">
        <v>56.541153803494339</v>
      </c>
      <c r="BQ628" s="48">
        <v>32.585597058607497</v>
      </c>
      <c r="BR628" s="49">
        <v>85.72762876959024</v>
      </c>
      <c r="BS628" s="13">
        <v>0</v>
      </c>
      <c r="BT628" s="12">
        <v>100.42141519421644</v>
      </c>
      <c r="BV628" s="14">
        <f>Таблица1[[#This Row],[Lкан_леб,мм]]</f>
        <v>58229.578584805779</v>
      </c>
      <c r="BW628" s="50">
        <f>Таблица1[[#This Row],[угол обхв4]]+Таблица1[[#This Row],[Lдуг 3,мм]]</f>
        <v>13078.865418830066</v>
      </c>
      <c r="BX628" s="54">
        <f>Таблица1[[#This Row],[угол обхв5]]+Таблица1[[#This Row],[Y5, мм]]</f>
        <v>58954.846786238581</v>
      </c>
      <c r="BY628" s="14">
        <f>Таблица1[[#This Row],[угол обхв6]]+Таблица1[[#This Row],[Lдуг 4,мм]]</f>
        <v>16465.847203996633</v>
      </c>
      <c r="BZ628" s="14">
        <f>Таблица1[[#This Row],[Т1]]+Таблица1[[#This Row],[X6, мм]]</f>
        <v>59357.473139311558</v>
      </c>
      <c r="CA628" s="14">
        <f>Таблица1[[#This Row],[Т2]]+Таблица1[[#This Row],[Lдуг 5,мм]]</f>
        <v>21946.379386184781</v>
      </c>
      <c r="CB628" s="14">
        <f>Таблица1[[#This Row],[Т3]]+Таблица1[[#This Row],[Y6, мм]]</f>
        <v>59589.51332993112</v>
      </c>
      <c r="CC628" s="14">
        <f>Таблица1[[#This Row],[Т4]]+Таблица1[[#This Row],[Lдуг 6,мм]]</f>
        <v>23074.854906521839</v>
      </c>
      <c r="CD628" s="14">
        <f>Таблица1[[#This Row],[Т5]]+Таблица1[[#This Row],[Lдуг 1,мм]]</f>
        <v>60199.974917769483</v>
      </c>
      <c r="CE628" s="14">
        <f>Таблица1[[#This Row],[Т6]]+Таблица1[[#This Row],[Lпрям1, мм]]</f>
        <v>24845.351412102369</v>
      </c>
      <c r="CF628" s="15">
        <f>Таблица1[[#This Row],[Т7]]+Таблица1[[#This Row],[Lдуг 2,мм]]</f>
        <v>60199.974917769483</v>
      </c>
      <c r="CG628" s="14">
        <f>Таблица1[[#This Row],[Т8]]+Таблица1[[#This Row],[Lпрям2, мм]]</f>
        <v>24845.351412102369</v>
      </c>
      <c r="CH628" s="14">
        <f>Таблица1[[#This Row],[Т9]]-Таблица1[[#This Row],[Т9]]</f>
        <v>0</v>
      </c>
      <c r="CI628" s="50">
        <f>Таблица1[[#This Row],[Т9]]-Таблица1[[#This Row],[Т8]]</f>
        <v>35354.623505667114</v>
      </c>
      <c r="CJ628" s="54">
        <f>Таблица1[[#This Row],[Т9]]-Таблица1[[#This Row],[Т7]]</f>
        <v>0</v>
      </c>
      <c r="CK628" s="14">
        <f>Таблица1[[#This Row],[Т9]]-Таблица1[[#This Row],[Т6]]</f>
        <v>37125.120011247644</v>
      </c>
      <c r="CL628" s="14">
        <f>Таблица1[[#This Row],[Т9]]-Таблица1[[#This Row],[Т5]]</f>
        <v>610.4615878383629</v>
      </c>
      <c r="CM628" s="14">
        <f>Таблица1[[#This Row],[Т9]]-Таблица1[[#This Row],[Т4]]</f>
        <v>38253.595531584702</v>
      </c>
      <c r="CN628" s="14">
        <f>Таблица1[[#This Row],[Т9]]-Таблица1[[#This Row],[Т3]]</f>
        <v>842.50177845792496</v>
      </c>
      <c r="CO628" s="14">
        <f>Таблица1[[#This Row],[Т9]]-Таблица1[[#This Row],[Т2]]</f>
        <v>43734.127713772847</v>
      </c>
      <c r="CP628" s="14">
        <f>Таблица1[[#This Row],[Т9]]-Таблица1[[#This Row],[Т1]]</f>
        <v>1245.1281315309025</v>
      </c>
      <c r="CQ628" s="14">
        <f>Таблица1[[#This Row],[Т9]]-Таблица1[[#This Row],[угол обхв6]]</f>
        <v>47121.109498939419</v>
      </c>
      <c r="CR628" s="14">
        <f>Таблица1[[#This Row],[Т9]]-Таблица1[[#This Row],[угол обхв5]]</f>
        <v>1970.3963329637045</v>
      </c>
      <c r="CS628" s="14">
        <f>Таблица1[[#This Row],[Т9]]-Таблица1[[#This Row],[угол обхв4]]</f>
        <v>60199.974917769483</v>
      </c>
      <c r="CT628" s="14">
        <f>Таблица1[[#This Row],[Lкан_прям, мм]]+Таблица1[[#This Row],[Lкан_дуг, мм]]+Таблица1[[#This Row],[Lкан_леб,мм]]</f>
        <v>85045.326329871838</v>
      </c>
      <c r="CU628" s="16">
        <f>Таблица1[[#This Row],[Lкан_леб,мм]]</f>
        <v>58229.578584805779</v>
      </c>
      <c r="CV628" s="14">
        <f>2534431-(Таблица1[[#This Row],[Т23]]+Таблица1[[#This Row],[угол обхв3]])</f>
        <v>2449285.2522549341</v>
      </c>
      <c r="CW628" s="50">
        <f>SUM(X628:AC628,AD628:AI628)-Таблица1[[#This Row],[lподв_min, мм]]</f>
        <v>25045.251237181095</v>
      </c>
      <c r="CX628" s="17">
        <f>CW1067-Таблица1[[#This Row],[Суммарная длина каната]]</f>
        <v>-2425914.3306869389</v>
      </c>
    </row>
    <row r="629" spans="1:102" x14ac:dyDescent="0.25">
      <c r="A629" s="21">
        <v>628</v>
      </c>
      <c r="B629" s="10">
        <v>15.649183673469386</v>
      </c>
      <c r="C629" s="10">
        <v>31.832244897959189</v>
      </c>
      <c r="D629" s="11">
        <v>5842.435160941367</v>
      </c>
      <c r="E629" s="11">
        <v>6688.4797428356787</v>
      </c>
      <c r="F629" s="11">
        <v>5389.0113905141234</v>
      </c>
      <c r="G629" s="11">
        <v>7466.48738059481</v>
      </c>
      <c r="H629" s="11">
        <v>5434.4346709413667</v>
      </c>
      <c r="I629" s="11">
        <v>4875.7609561933559</v>
      </c>
      <c r="J629" s="11">
        <v>1812.718786642323</v>
      </c>
      <c r="K629" s="11">
        <v>24883.577798651841</v>
      </c>
      <c r="L629" s="11">
        <v>1932.169946414225</v>
      </c>
      <c r="M629" s="11">
        <v>58229.578584805779</v>
      </c>
      <c r="N629" s="11">
        <v>10784.692998603969</v>
      </c>
      <c r="O629" s="11">
        <v>14493.467416212427</v>
      </c>
      <c r="P629" s="43">
        <v>11090.127367870704</v>
      </c>
      <c r="Q629" s="11">
        <v>11124.29787496566</v>
      </c>
      <c r="R629" s="11">
        <v>6863.7736078360886</v>
      </c>
      <c r="S629" s="11">
        <v>7635.1479935416364</v>
      </c>
      <c r="T629" s="11">
        <v>5842.435160941367</v>
      </c>
      <c r="U629" s="11">
        <v>6688.4797428356787</v>
      </c>
      <c r="V629" s="11">
        <v>5271.3015853185007</v>
      </c>
      <c r="W629" s="11">
        <v>7389.9014696136855</v>
      </c>
      <c r="X629" s="12">
        <v>0</v>
      </c>
      <c r="Y629" s="12">
        <v>712.58647051488617</v>
      </c>
      <c r="Z629" s="12">
        <v>396.19489074299264</v>
      </c>
      <c r="AA629" s="44">
        <v>232.04019061955907</v>
      </c>
      <c r="AB629" s="45">
        <v>591.34839453678717</v>
      </c>
      <c r="AC629" s="12">
        <v>0</v>
      </c>
      <c r="AD629" s="12">
        <v>13078.865418830066</v>
      </c>
      <c r="AE629" s="12">
        <v>3382.9858929050124</v>
      </c>
      <c r="AF629" s="12">
        <v>5480.5321821881489</v>
      </c>
      <c r="AG629" s="44">
        <v>1128.4755203370603</v>
      </c>
      <c r="AH629" s="45">
        <v>1812.7187843915572</v>
      </c>
      <c r="AI629" s="12">
        <v>0</v>
      </c>
      <c r="AJ629" s="12">
        <v>-15.249139467947982</v>
      </c>
      <c r="AK629" s="12">
        <v>84.819971558097251</v>
      </c>
      <c r="AL629" s="12">
        <v>140.45794975471549</v>
      </c>
      <c r="AM629" s="44">
        <v>173.04354681332296</v>
      </c>
      <c r="AN629" s="45">
        <v>89.999999683923505</v>
      </c>
      <c r="AO629" s="12">
        <v>0</v>
      </c>
      <c r="AP629" s="12">
        <v>-1940.9930576014312</v>
      </c>
      <c r="AQ629" s="12">
        <v>11191.026697988176</v>
      </c>
      <c r="AR629" s="12">
        <v>11349.878265100657</v>
      </c>
      <c r="AS629" s="44">
        <v>6913.1885026196751</v>
      </c>
      <c r="AT629" s="45">
        <v>5434.4351609413661</v>
      </c>
      <c r="AU629" s="12">
        <v>0</v>
      </c>
      <c r="AV629" s="12">
        <v>11447.141917719468</v>
      </c>
      <c r="AW629" s="12">
        <v>14530.303875661513</v>
      </c>
      <c r="AX629" s="12">
        <v>10809.665595330789</v>
      </c>
      <c r="AY629" s="44">
        <v>7230.1514896387907</v>
      </c>
      <c r="AZ629" s="45">
        <v>6688.4797405849158</v>
      </c>
      <c r="BA629" s="12">
        <v>0</v>
      </c>
      <c r="BB629" s="12">
        <v>10677.382175140972</v>
      </c>
      <c r="BC629" s="12">
        <v>11496.461067254912</v>
      </c>
      <c r="BD629" s="12">
        <v>7123.5245050660424</v>
      </c>
      <c r="BE629" s="44">
        <v>5793.0202661577805</v>
      </c>
      <c r="BF629" s="45">
        <v>5434.4351709413668</v>
      </c>
      <c r="BG629" s="12">
        <v>0</v>
      </c>
      <c r="BH629" s="12">
        <v>14887.10225609286</v>
      </c>
      <c r="BI629" s="12">
        <v>11161.134334414744</v>
      </c>
      <c r="BJ629" s="12">
        <v>7320.5157139067669</v>
      </c>
      <c r="BK629" s="44">
        <v>7093.4762467385244</v>
      </c>
      <c r="BL629" s="45">
        <v>4875.7609561933587</v>
      </c>
      <c r="BM629" s="12">
        <v>0</v>
      </c>
      <c r="BN629" s="12">
        <v>0</v>
      </c>
      <c r="BO629" s="12">
        <v>100.06911102604523</v>
      </c>
      <c r="BP629" s="12">
        <v>55.637978196618242</v>
      </c>
      <c r="BQ629" s="48">
        <v>32.585597058607476</v>
      </c>
      <c r="BR629" s="49">
        <v>83.043547129399457</v>
      </c>
      <c r="BS629" s="13">
        <v>0</v>
      </c>
      <c r="BT629" s="12">
        <v>100.42141519421644</v>
      </c>
      <c r="BV629" s="14">
        <f>Таблица1[[#This Row],[Lкан_леб,мм]]</f>
        <v>58229.578584805779</v>
      </c>
      <c r="BW629" s="50">
        <f>Таблица1[[#This Row],[угол обхв4]]+Таблица1[[#This Row],[Lдуг 3,мм]]</f>
        <v>13078.865418830066</v>
      </c>
      <c r="BX629" s="54">
        <f>Таблица1[[#This Row],[угол обхв5]]+Таблица1[[#This Row],[Y5, мм]]</f>
        <v>58942.165055320664</v>
      </c>
      <c r="BY629" s="14">
        <f>Таблица1[[#This Row],[угол обхв6]]+Таблица1[[#This Row],[Lдуг 4,мм]]</f>
        <v>16461.851311735078</v>
      </c>
      <c r="BZ629" s="14">
        <f>Таблица1[[#This Row],[Т1]]+Таблица1[[#This Row],[X6, мм]]</f>
        <v>59338.359946063654</v>
      </c>
      <c r="CA629" s="14">
        <f>Таблица1[[#This Row],[Т2]]+Таблица1[[#This Row],[Lдуг 5,мм]]</f>
        <v>21942.383493923226</v>
      </c>
      <c r="CB629" s="14">
        <f>Таблица1[[#This Row],[Т3]]+Таблица1[[#This Row],[Y6, мм]]</f>
        <v>59570.400136683216</v>
      </c>
      <c r="CC629" s="14">
        <f>Таблица1[[#This Row],[Т4]]+Таблица1[[#This Row],[Lдуг 6,мм]]</f>
        <v>23070.859014260284</v>
      </c>
      <c r="CD629" s="14">
        <f>Таблица1[[#This Row],[Т5]]+Таблица1[[#This Row],[Lдуг 1,мм]]</f>
        <v>60161.748531220001</v>
      </c>
      <c r="CE629" s="14">
        <f>Таблица1[[#This Row],[Т6]]+Таблица1[[#This Row],[Lпрям1, мм]]</f>
        <v>24883.577798651841</v>
      </c>
      <c r="CF629" s="15">
        <f>Таблица1[[#This Row],[Т7]]+Таблица1[[#This Row],[Lдуг 2,мм]]</f>
        <v>60161.748531220001</v>
      </c>
      <c r="CG629" s="14">
        <f>Таблица1[[#This Row],[Т8]]+Таблица1[[#This Row],[Lпрям2, мм]]</f>
        <v>24883.577798651841</v>
      </c>
      <c r="CH629" s="14">
        <f>Таблица1[[#This Row],[Т9]]-Таблица1[[#This Row],[Т9]]</f>
        <v>0</v>
      </c>
      <c r="CI629" s="50">
        <f>Таблица1[[#This Row],[Т9]]-Таблица1[[#This Row],[Т8]]</f>
        <v>35278.170732568164</v>
      </c>
      <c r="CJ629" s="54">
        <f>Таблица1[[#This Row],[Т9]]-Таблица1[[#This Row],[Т7]]</f>
        <v>0</v>
      </c>
      <c r="CK629" s="14">
        <f>Таблица1[[#This Row],[Т9]]-Таблица1[[#This Row],[Т6]]</f>
        <v>37090.889516959716</v>
      </c>
      <c r="CL629" s="14">
        <f>Таблица1[[#This Row],[Т9]]-Таблица1[[#This Row],[Т5]]</f>
        <v>591.34839453678433</v>
      </c>
      <c r="CM629" s="14">
        <f>Таблица1[[#This Row],[Т9]]-Таблица1[[#This Row],[Т4]]</f>
        <v>38219.365037296775</v>
      </c>
      <c r="CN629" s="14">
        <f>Таблица1[[#This Row],[Т9]]-Таблица1[[#This Row],[Т3]]</f>
        <v>823.38858515634638</v>
      </c>
      <c r="CO629" s="14">
        <f>Таблица1[[#This Row],[Т9]]-Таблица1[[#This Row],[Т2]]</f>
        <v>43699.897219484919</v>
      </c>
      <c r="CP629" s="14">
        <f>Таблица1[[#This Row],[Т9]]-Таблица1[[#This Row],[Т1]]</f>
        <v>1219.5834758993369</v>
      </c>
      <c r="CQ629" s="14">
        <f>Таблица1[[#This Row],[Т9]]-Таблица1[[#This Row],[угол обхв6]]</f>
        <v>47082.883112389936</v>
      </c>
      <c r="CR629" s="14">
        <f>Таблица1[[#This Row],[Т9]]-Таблица1[[#This Row],[угол обхв5]]</f>
        <v>1932.1699464142221</v>
      </c>
      <c r="CS629" s="14">
        <f>Таблица1[[#This Row],[Т9]]-Таблица1[[#This Row],[угол обхв4]]</f>
        <v>60161.748531220001</v>
      </c>
      <c r="CT629" s="14">
        <f>Таблица1[[#This Row],[Lкан_прям, мм]]+Таблица1[[#This Row],[Lкан_дуг, мм]]+Таблица1[[#This Row],[Lкан_леб,мм]]</f>
        <v>85045.326329871838</v>
      </c>
      <c r="CU629" s="16">
        <f>Таблица1[[#This Row],[Lкан_леб,мм]]</f>
        <v>58229.578584805779</v>
      </c>
      <c r="CV629" s="14">
        <f>2534431-(Таблица1[[#This Row],[Т23]]+Таблица1[[#This Row],[угол обхв3]])</f>
        <v>2449285.2522549341</v>
      </c>
      <c r="CW629" s="50">
        <f>SUM(X629:AC629,AD629:AI629)-Таблица1[[#This Row],[lподв_min, мм]]</f>
        <v>25003.028958423743</v>
      </c>
      <c r="CX629" s="17">
        <f>CW1068-Таблица1[[#This Row],[Суммарная длина каната]]</f>
        <v>-2425991.3999497201</v>
      </c>
    </row>
    <row r="630" spans="1:102" x14ac:dyDescent="0.25">
      <c r="A630" s="21">
        <v>629</v>
      </c>
      <c r="B630" s="10">
        <v>15.649183673469386</v>
      </c>
      <c r="C630" s="10">
        <v>34.516326530612247</v>
      </c>
      <c r="D630" s="11">
        <v>6159.8635751642405</v>
      </c>
      <c r="E630" s="11">
        <v>6464.3420910770683</v>
      </c>
      <c r="F630" s="11">
        <v>5670.5039803806376</v>
      </c>
      <c r="G630" s="11">
        <v>7220.262845517128</v>
      </c>
      <c r="H630" s="11">
        <v>5751.8630851642401</v>
      </c>
      <c r="I630" s="11">
        <v>4607.7440721876128</v>
      </c>
      <c r="J630" s="11">
        <v>1856.5980188894562</v>
      </c>
      <c r="K630" s="11">
        <v>24921.804185200828</v>
      </c>
      <c r="L630" s="11">
        <v>1893.9435598652351</v>
      </c>
      <c r="M630" s="11">
        <v>58229.578584805779</v>
      </c>
      <c r="N630" s="11">
        <v>10784.692998603969</v>
      </c>
      <c r="O630" s="11">
        <v>14493.467416212427</v>
      </c>
      <c r="P630" s="43">
        <v>11194.074050253324</v>
      </c>
      <c r="Q630" s="11">
        <v>11141.037600996797</v>
      </c>
      <c r="R630" s="11">
        <v>7135.7500753817394</v>
      </c>
      <c r="S630" s="11">
        <v>7457.7999606886797</v>
      </c>
      <c r="T630" s="11">
        <v>6159.8635751642405</v>
      </c>
      <c r="U630" s="11">
        <v>6464.3420910770683</v>
      </c>
      <c r="V630" s="11">
        <v>5556.5097480174463</v>
      </c>
      <c r="W630" s="11">
        <v>7138.2487309518492</v>
      </c>
      <c r="X630" s="12">
        <v>0</v>
      </c>
      <c r="Y630" s="12">
        <v>699.89581119284878</v>
      </c>
      <c r="Z630" s="12">
        <v>389.77235681713302</v>
      </c>
      <c r="AA630" s="44">
        <v>232.0401906195585</v>
      </c>
      <c r="AB630" s="45">
        <v>572.23520123569483</v>
      </c>
      <c r="AC630" s="12">
        <v>0</v>
      </c>
      <c r="AD630" s="12">
        <v>13078.865418830066</v>
      </c>
      <c r="AE630" s="12">
        <v>3377.3330471536619</v>
      </c>
      <c r="AF630" s="12">
        <v>5480.5321821881489</v>
      </c>
      <c r="AG630" s="44">
        <v>1128.4755203370612</v>
      </c>
      <c r="AH630" s="45">
        <v>1856.598016691886</v>
      </c>
      <c r="AI630" s="12">
        <v>0</v>
      </c>
      <c r="AJ630" s="12">
        <v>-15.249139467947982</v>
      </c>
      <c r="AK630" s="12">
        <v>83.037811709099472</v>
      </c>
      <c r="AL630" s="12">
        <v>137.77386812206248</v>
      </c>
      <c r="AM630" s="44">
        <v>170.35946518066987</v>
      </c>
      <c r="AN630" s="45">
        <v>89.999999691393725</v>
      </c>
      <c r="AO630" s="12">
        <v>0</v>
      </c>
      <c r="AP630" s="12">
        <v>-1940.9930576014312</v>
      </c>
      <c r="AQ630" s="12">
        <v>11189.684554222305</v>
      </c>
      <c r="AR630" s="12">
        <v>11468.273873790484</v>
      </c>
      <c r="AS630" s="44">
        <v>7204.0763109525296</v>
      </c>
      <c r="AT630" s="45">
        <v>5751.8635751642396</v>
      </c>
      <c r="AU630" s="12">
        <v>0</v>
      </c>
      <c r="AV630" s="12">
        <v>11447.141917719468</v>
      </c>
      <c r="AW630" s="12">
        <v>14542.922849461364</v>
      </c>
      <c r="AX630" s="12">
        <v>10838.914353344135</v>
      </c>
      <c r="AY630" s="44">
        <v>7055.5618153907426</v>
      </c>
      <c r="AZ630" s="45">
        <v>6464.3420888795008</v>
      </c>
      <c r="BA630" s="12">
        <v>0</v>
      </c>
      <c r="BB630" s="12">
        <v>10677.382175140972</v>
      </c>
      <c r="BC630" s="12">
        <v>11599.065605871659</v>
      </c>
      <c r="BD630" s="12">
        <v>7409.9498989188987</v>
      </c>
      <c r="BE630" s="44">
        <v>6091.5373395934503</v>
      </c>
      <c r="BF630" s="45">
        <v>5751.8635851642393</v>
      </c>
      <c r="BG630" s="12">
        <v>0</v>
      </c>
      <c r="BH630" s="12">
        <v>14887.10225609286</v>
      </c>
      <c r="BI630" s="12">
        <v>11190.493034245734</v>
      </c>
      <c r="BJ630" s="12">
        <v>7155.6767130360195</v>
      </c>
      <c r="BK630" s="44">
        <v>6866.5802363750063</v>
      </c>
      <c r="BL630" s="45">
        <v>4607.7440721876155</v>
      </c>
      <c r="BM630" s="12">
        <v>0</v>
      </c>
      <c r="BN630" s="12">
        <v>0</v>
      </c>
      <c r="BO630" s="12">
        <v>98.286951177047456</v>
      </c>
      <c r="BP630" s="12">
        <v>54.736056412962995</v>
      </c>
      <c r="BQ630" s="48">
        <v>32.585597058607398</v>
      </c>
      <c r="BR630" s="49">
        <v>80.359465489276133</v>
      </c>
      <c r="BS630" s="13">
        <v>0</v>
      </c>
      <c r="BT630" s="12">
        <v>100.42141519421644</v>
      </c>
      <c r="BV630" s="14">
        <f>Таблица1[[#This Row],[Lкан_леб,мм]]</f>
        <v>58229.578584805779</v>
      </c>
      <c r="BW630" s="50">
        <f>Таблица1[[#This Row],[угол обхв4]]+Таблица1[[#This Row],[Lдуг 3,мм]]</f>
        <v>13078.865418830066</v>
      </c>
      <c r="BX630" s="54">
        <f>Таблица1[[#This Row],[угол обхв5]]+Таблица1[[#This Row],[Y5, мм]]</f>
        <v>58929.47439599863</v>
      </c>
      <c r="BY630" s="14">
        <f>Таблица1[[#This Row],[угол обхв6]]+Таблица1[[#This Row],[Lдуг 4,мм]]</f>
        <v>16456.198465983729</v>
      </c>
      <c r="BZ630" s="14">
        <f>Таблица1[[#This Row],[Т1]]+Таблица1[[#This Row],[X6, мм]]</f>
        <v>59319.246752815765</v>
      </c>
      <c r="CA630" s="14">
        <f>Таблица1[[#This Row],[Т2]]+Таблица1[[#This Row],[Lдуг 5,мм]]</f>
        <v>21936.730648171877</v>
      </c>
      <c r="CB630" s="14">
        <f>Таблица1[[#This Row],[Т3]]+Таблица1[[#This Row],[Y6, мм]]</f>
        <v>59551.286943435327</v>
      </c>
      <c r="CC630" s="14">
        <f>Таблица1[[#This Row],[Т4]]+Таблица1[[#This Row],[Lдуг 6,мм]]</f>
        <v>23065.206168508939</v>
      </c>
      <c r="CD630" s="14">
        <f>Таблица1[[#This Row],[Т5]]+Таблица1[[#This Row],[Lдуг 1,мм]]</f>
        <v>60123.52214467102</v>
      </c>
      <c r="CE630" s="14">
        <f>Таблица1[[#This Row],[Т6]]+Таблица1[[#This Row],[Lпрям1, мм]]</f>
        <v>24921.804185200825</v>
      </c>
      <c r="CF630" s="15">
        <f>Таблица1[[#This Row],[Т7]]+Таблица1[[#This Row],[Lдуг 2,мм]]</f>
        <v>60123.52214467102</v>
      </c>
      <c r="CG630" s="14">
        <f>Таблица1[[#This Row],[Т8]]+Таблица1[[#This Row],[Lпрям2, мм]]</f>
        <v>24921.804185200825</v>
      </c>
      <c r="CH630" s="14">
        <f>Таблица1[[#This Row],[Т9]]-Таблица1[[#This Row],[Т9]]</f>
        <v>0</v>
      </c>
      <c r="CI630" s="50">
        <f>Таблица1[[#This Row],[Т9]]-Таблица1[[#This Row],[Т8]]</f>
        <v>35201.717959470196</v>
      </c>
      <c r="CJ630" s="54">
        <f>Таблица1[[#This Row],[Т9]]-Таблица1[[#This Row],[Т7]]</f>
        <v>0</v>
      </c>
      <c r="CK630" s="14">
        <f>Таблица1[[#This Row],[Т9]]-Таблица1[[#This Row],[Т6]]</f>
        <v>37058.315976162077</v>
      </c>
      <c r="CL630" s="14">
        <f>Таблица1[[#This Row],[Т9]]-Таблица1[[#This Row],[Т5]]</f>
        <v>572.23520123569324</v>
      </c>
      <c r="CM630" s="14">
        <f>Таблица1[[#This Row],[Т9]]-Таблица1[[#This Row],[Т4]]</f>
        <v>38186.791496499143</v>
      </c>
      <c r="CN630" s="14">
        <f>Таблица1[[#This Row],[Т9]]-Таблица1[[#This Row],[Т3]]</f>
        <v>804.27539185525529</v>
      </c>
      <c r="CO630" s="14">
        <f>Таблица1[[#This Row],[Т9]]-Таблица1[[#This Row],[Т2]]</f>
        <v>43667.323678687288</v>
      </c>
      <c r="CP630" s="14">
        <f>Таблица1[[#This Row],[Т9]]-Таблица1[[#This Row],[Т1]]</f>
        <v>1194.0477486723903</v>
      </c>
      <c r="CQ630" s="14">
        <f>Таблица1[[#This Row],[Т9]]-Таблица1[[#This Row],[угол обхв6]]</f>
        <v>47044.656725840956</v>
      </c>
      <c r="CR630" s="14">
        <f>Таблица1[[#This Row],[Т9]]-Таблица1[[#This Row],[угол обхв5]]</f>
        <v>1893.9435598652417</v>
      </c>
      <c r="CS630" s="14">
        <f>Таблица1[[#This Row],[Т9]]-Таблица1[[#This Row],[угол обхв4]]</f>
        <v>60123.52214467102</v>
      </c>
      <c r="CT630" s="14">
        <f>Таблица1[[#This Row],[Lкан_прям, мм]]+Таблица1[[#This Row],[Lкан_дуг, мм]]+Таблица1[[#This Row],[Lкан_леб,мм]]</f>
        <v>85045.326329871838</v>
      </c>
      <c r="CU630" s="16">
        <f>Таблица1[[#This Row],[Lкан_леб,мм]]</f>
        <v>58229.578584805779</v>
      </c>
      <c r="CV630" s="14">
        <f>2534431-(Таблица1[[#This Row],[Т23]]+Таблица1[[#This Row],[угол обхв3]])</f>
        <v>2449285.2522549341</v>
      </c>
      <c r="CW630" s="50">
        <f>SUM(X630:AC630,AD630:AI630)-Таблица1[[#This Row],[lподв_min, мм]]</f>
        <v>24959.149726176602</v>
      </c>
      <c r="CX630" s="17">
        <f>CW1069-Таблица1[[#This Row],[Суммарная длина каната]]</f>
        <v>-2426069.7046060539</v>
      </c>
    </row>
    <row r="631" spans="1:102" x14ac:dyDescent="0.25">
      <c r="A631" s="21">
        <v>630</v>
      </c>
      <c r="B631" s="10">
        <v>15.649183673469386</v>
      </c>
      <c r="C631" s="10">
        <v>37.200408163265308</v>
      </c>
      <c r="D631" s="11">
        <v>6487.4398725291503</v>
      </c>
      <c r="E631" s="11">
        <v>6255.3151681781092</v>
      </c>
      <c r="F631" s="11">
        <v>5963.2181828228577</v>
      </c>
      <c r="G631" s="11">
        <v>6987.490434109347</v>
      </c>
      <c r="H631" s="11">
        <v>6079.43938252915</v>
      </c>
      <c r="I631" s="11">
        <v>4353.185065983791</v>
      </c>
      <c r="J631" s="11">
        <v>1902.1301021943184</v>
      </c>
      <c r="K631" s="11">
        <v>24960.030571749216</v>
      </c>
      <c r="L631" s="11">
        <v>1855.717173316837</v>
      </c>
      <c r="M631" s="11">
        <v>58229.578584805779</v>
      </c>
      <c r="N631" s="11">
        <v>10784.692998603969</v>
      </c>
      <c r="O631" s="11">
        <v>14493.467416212427</v>
      </c>
      <c r="P631" s="43">
        <v>11297.122791766355</v>
      </c>
      <c r="Q631" s="11">
        <v>11162.626674124911</v>
      </c>
      <c r="R631" s="11">
        <v>7415.7331825536739</v>
      </c>
      <c r="S631" s="11">
        <v>7293.3828589207287</v>
      </c>
      <c r="T631" s="11">
        <v>6487.4398725291503</v>
      </c>
      <c r="U631" s="11">
        <v>6255.3151681781092</v>
      </c>
      <c r="V631" s="11">
        <v>5853.1896439883321</v>
      </c>
      <c r="W631" s="11">
        <v>6900.228067410183</v>
      </c>
      <c r="X631" s="12">
        <v>0</v>
      </c>
      <c r="Y631" s="12">
        <v>687.19310042906648</v>
      </c>
      <c r="Z631" s="12">
        <v>383.36187433301802</v>
      </c>
      <c r="AA631" s="44">
        <v>232.04019061955887</v>
      </c>
      <c r="AB631" s="45">
        <v>553.12200793519378</v>
      </c>
      <c r="AC631" s="12">
        <v>0</v>
      </c>
      <c r="AD631" s="12">
        <v>13078.865418830066</v>
      </c>
      <c r="AE631" s="12">
        <v>3370.0273503445865</v>
      </c>
      <c r="AF631" s="12">
        <v>5480.532182188148</v>
      </c>
      <c r="AG631" s="44">
        <v>1128.4755203370612</v>
      </c>
      <c r="AH631" s="45">
        <v>1902.1301000493524</v>
      </c>
      <c r="AI631" s="12">
        <v>0</v>
      </c>
      <c r="AJ631" s="12">
        <v>-15.249139467947982</v>
      </c>
      <c r="AK631" s="12">
        <v>81.253959466108952</v>
      </c>
      <c r="AL631" s="12">
        <v>135.08978648940939</v>
      </c>
      <c r="AM631" s="44">
        <v>167.67538354801684</v>
      </c>
      <c r="AN631" s="45">
        <v>89.999999698780968</v>
      </c>
      <c r="AO631" s="12">
        <v>0</v>
      </c>
      <c r="AP631" s="12">
        <v>-1940.9930576014312</v>
      </c>
      <c r="AQ631" s="12">
        <v>11187.948783051164</v>
      </c>
      <c r="AR631" s="12">
        <v>11585.169905463445</v>
      </c>
      <c r="AS631" s="44">
        <v>7502.8208407512675</v>
      </c>
      <c r="AT631" s="45">
        <v>6079.4398725291503</v>
      </c>
      <c r="AU631" s="12">
        <v>0</v>
      </c>
      <c r="AV631" s="12">
        <v>11447.141917719468</v>
      </c>
      <c r="AW631" s="12">
        <v>14555.505890644654</v>
      </c>
      <c r="AX631" s="12">
        <v>10873.675362844315</v>
      </c>
      <c r="AY631" s="44">
        <v>6894.7856439409206</v>
      </c>
      <c r="AZ631" s="45">
        <v>6255.3151660331459</v>
      </c>
      <c r="BA631" s="12">
        <v>0</v>
      </c>
      <c r="BB631" s="12">
        <v>10677.382175140972</v>
      </c>
      <c r="BC631" s="12">
        <v>11700.37857621355</v>
      </c>
      <c r="BD631" s="12">
        <v>7703.7802962507631</v>
      </c>
      <c r="BE631" s="44">
        <v>6400.3522143315568</v>
      </c>
      <c r="BF631" s="45">
        <v>6079.4398825291501</v>
      </c>
      <c r="BG631" s="12">
        <v>0</v>
      </c>
      <c r="BH631" s="12">
        <v>14887.10225609286</v>
      </c>
      <c r="BI631" s="12">
        <v>11224.665148557138</v>
      </c>
      <c r="BJ631" s="12">
        <v>7004.4315476401325</v>
      </c>
      <c r="BK631" s="44">
        <v>6653.9123831579172</v>
      </c>
      <c r="BL631" s="45">
        <v>4353.1850659837937</v>
      </c>
      <c r="BM631" s="12">
        <v>0</v>
      </c>
      <c r="BN631" s="12">
        <v>0</v>
      </c>
      <c r="BO631" s="12">
        <v>96.503098934056936</v>
      </c>
      <c r="BP631" s="12">
        <v>53.835827023300432</v>
      </c>
      <c r="BQ631" s="48">
        <v>32.585597058607448</v>
      </c>
      <c r="BR631" s="49">
        <v>77.675383849235871</v>
      </c>
      <c r="BS631" s="13">
        <v>0</v>
      </c>
      <c r="BT631" s="12">
        <v>100.42141519421644</v>
      </c>
      <c r="BV631" s="14">
        <f>Таблица1[[#This Row],[Lкан_леб,мм]]</f>
        <v>58229.578584805779</v>
      </c>
      <c r="BW631" s="50">
        <f>Таблица1[[#This Row],[угол обхв4]]+Таблица1[[#This Row],[Lдуг 3,мм]]</f>
        <v>13078.865418830066</v>
      </c>
      <c r="BX631" s="54">
        <f>Таблица1[[#This Row],[угол обхв5]]+Таблица1[[#This Row],[Y5, мм]]</f>
        <v>58916.771685234846</v>
      </c>
      <c r="BY631" s="14">
        <f>Таблица1[[#This Row],[угол обхв6]]+Таблица1[[#This Row],[Lдуг 4,мм]]</f>
        <v>16448.892769174654</v>
      </c>
      <c r="BZ631" s="14">
        <f>Таблица1[[#This Row],[Т1]]+Таблица1[[#This Row],[X6, мм]]</f>
        <v>59300.133559567861</v>
      </c>
      <c r="CA631" s="14">
        <f>Таблица1[[#This Row],[Т2]]+Таблица1[[#This Row],[Lдуг 5,мм]]</f>
        <v>21929.424951362802</v>
      </c>
      <c r="CB631" s="14">
        <f>Таблица1[[#This Row],[Т3]]+Таблица1[[#This Row],[Y6, мм]]</f>
        <v>59532.173750187423</v>
      </c>
      <c r="CC631" s="14">
        <f>Таблица1[[#This Row],[Т4]]+Таблица1[[#This Row],[Lдуг 6,мм]]</f>
        <v>23057.900471699864</v>
      </c>
      <c r="CD631" s="14">
        <f>Таблица1[[#This Row],[Т5]]+Таблица1[[#This Row],[Lдуг 1,мм]]</f>
        <v>60085.295758122615</v>
      </c>
      <c r="CE631" s="14">
        <f>Таблица1[[#This Row],[Т6]]+Таблица1[[#This Row],[Lпрям1, мм]]</f>
        <v>24960.030571749216</v>
      </c>
      <c r="CF631" s="15">
        <f>Таблица1[[#This Row],[Т7]]+Таблица1[[#This Row],[Lдуг 2,мм]]</f>
        <v>60085.295758122615</v>
      </c>
      <c r="CG631" s="14">
        <f>Таблица1[[#This Row],[Т8]]+Таблица1[[#This Row],[Lпрям2, мм]]</f>
        <v>24960.030571749216</v>
      </c>
      <c r="CH631" s="14">
        <f>Таблица1[[#This Row],[Т9]]-Таблица1[[#This Row],[Т9]]</f>
        <v>0</v>
      </c>
      <c r="CI631" s="50">
        <f>Таблица1[[#This Row],[Т9]]-Таблица1[[#This Row],[Т8]]</f>
        <v>35125.265186373399</v>
      </c>
      <c r="CJ631" s="54">
        <f>Таблица1[[#This Row],[Т9]]-Таблица1[[#This Row],[Т7]]</f>
        <v>0</v>
      </c>
      <c r="CK631" s="14">
        <f>Таблица1[[#This Row],[Т9]]-Таблица1[[#This Row],[Т6]]</f>
        <v>37027.395286422747</v>
      </c>
      <c r="CL631" s="14">
        <f>Таблица1[[#This Row],[Т9]]-Таблица1[[#This Row],[Т5]]</f>
        <v>553.1220079351915</v>
      </c>
      <c r="CM631" s="14">
        <f>Таблица1[[#This Row],[Т9]]-Таблица1[[#This Row],[Т4]]</f>
        <v>38155.870806759813</v>
      </c>
      <c r="CN631" s="14">
        <f>Таблица1[[#This Row],[Т9]]-Таблица1[[#This Row],[Т3]]</f>
        <v>785.16219855475356</v>
      </c>
      <c r="CO631" s="14">
        <f>Таблица1[[#This Row],[Т9]]-Таблица1[[#This Row],[Т2]]</f>
        <v>43636.402988947957</v>
      </c>
      <c r="CP631" s="14">
        <f>Таблица1[[#This Row],[Т9]]-Таблица1[[#This Row],[Т1]]</f>
        <v>1168.5240728877689</v>
      </c>
      <c r="CQ631" s="14">
        <f>Таблица1[[#This Row],[Т9]]-Таблица1[[#This Row],[угол обхв6]]</f>
        <v>47006.43033929255</v>
      </c>
      <c r="CR631" s="14">
        <f>Таблица1[[#This Row],[Т9]]-Таблица1[[#This Row],[угол обхв5]]</f>
        <v>1855.7171733168361</v>
      </c>
      <c r="CS631" s="14">
        <f>Таблица1[[#This Row],[Т9]]-Таблица1[[#This Row],[угол обхв4]]</f>
        <v>60085.295758122615</v>
      </c>
      <c r="CT631" s="14">
        <f>Таблица1[[#This Row],[Lкан_прям, мм]]+Таблица1[[#This Row],[Lкан_дуг, мм]]+Таблица1[[#This Row],[Lкан_леб,мм]]</f>
        <v>85045.326329871838</v>
      </c>
      <c r="CU631" s="16">
        <f>Таблица1[[#This Row],[Lкан_леб,мм]]</f>
        <v>58229.578584805779</v>
      </c>
      <c r="CV631" s="14">
        <f>2534431-(Таблица1[[#This Row],[Т23]]+Таблица1[[#This Row],[угол обхв3]])</f>
        <v>2449285.2522549341</v>
      </c>
      <c r="CW631" s="50">
        <f>SUM(X631:AC631,AD631:AI631)-Таблица1[[#This Row],[lподв_min, мм]]</f>
        <v>24913.617642871734</v>
      </c>
      <c r="CX631" s="17">
        <f>CW1070-Таблица1[[#This Row],[Суммарная длина каната]]</f>
        <v>-2425749.6141791902</v>
      </c>
    </row>
    <row r="632" spans="1:102" x14ac:dyDescent="0.25">
      <c r="A632" s="21">
        <v>631</v>
      </c>
      <c r="B632" s="10">
        <v>15.649183673469386</v>
      </c>
      <c r="C632" s="10">
        <v>39.884489795918363</v>
      </c>
      <c r="D632" s="11">
        <v>6824.4453007811062</v>
      </c>
      <c r="E632" s="11">
        <v>6061.8576110224694</v>
      </c>
      <c r="F632" s="11">
        <v>6266.5117383282168</v>
      </c>
      <c r="G632" s="11">
        <v>6768.6808844710931</v>
      </c>
      <c r="H632" s="11">
        <v>6416.4448107811068</v>
      </c>
      <c r="I632" s="11">
        <v>4112.5478863933968</v>
      </c>
      <c r="J632" s="11">
        <v>1949.3097246290727</v>
      </c>
      <c r="K632" s="11">
        <v>24998.256958296926</v>
      </c>
      <c r="L632" s="11">
        <v>1817.4907867691275</v>
      </c>
      <c r="M632" s="11">
        <v>58229.578584805779</v>
      </c>
      <c r="N632" s="11">
        <v>10784.692998603969</v>
      </c>
      <c r="O632" s="11">
        <v>14493.467416212427</v>
      </c>
      <c r="P632" s="43">
        <v>11399.047487786442</v>
      </c>
      <c r="Q632" s="11">
        <v>11189.017724637608</v>
      </c>
      <c r="R632" s="11">
        <v>7703.1086038000785</v>
      </c>
      <c r="S632" s="11">
        <v>7142.2574443840776</v>
      </c>
      <c r="T632" s="11">
        <v>6824.4453007811062</v>
      </c>
      <c r="U632" s="11">
        <v>6061.8576110224694</v>
      </c>
      <c r="V632" s="11">
        <v>6160.6903123833945</v>
      </c>
      <c r="W632" s="11">
        <v>6676.3617325523037</v>
      </c>
      <c r="X632" s="12">
        <v>0</v>
      </c>
      <c r="Y632" s="12">
        <v>674.47517028073048</v>
      </c>
      <c r="Z632" s="12">
        <v>376.96661123345717</v>
      </c>
      <c r="AA632" s="44">
        <v>232.0401906195585</v>
      </c>
      <c r="AB632" s="45">
        <v>534.00881463538155</v>
      </c>
      <c r="AC632" s="12">
        <v>0</v>
      </c>
      <c r="AD632" s="12">
        <v>13078.865418830066</v>
      </c>
      <c r="AE632" s="12">
        <v>3361.0741144056269</v>
      </c>
      <c r="AF632" s="12">
        <v>5480.5321821881498</v>
      </c>
      <c r="AG632" s="44">
        <v>1128.4755203370607</v>
      </c>
      <c r="AH632" s="45">
        <v>1949.3097225360216</v>
      </c>
      <c r="AI632" s="12">
        <v>0</v>
      </c>
      <c r="AJ632" s="12">
        <v>-15.249139467947982</v>
      </c>
      <c r="AK632" s="12">
        <v>79.46796995228091</v>
      </c>
      <c r="AL632" s="12">
        <v>132.40570485675636</v>
      </c>
      <c r="AM632" s="44">
        <v>164.99130191536375</v>
      </c>
      <c r="AN632" s="45">
        <v>89.999999706071435</v>
      </c>
      <c r="AO632" s="12">
        <v>0</v>
      </c>
      <c r="AP632" s="12">
        <v>-1940.9930576014312</v>
      </c>
      <c r="AQ632" s="12">
        <v>11185.819373170971</v>
      </c>
      <c r="AR632" s="12">
        <v>11700.309872433954</v>
      </c>
      <c r="AS632" s="44">
        <v>7808.7666010472603</v>
      </c>
      <c r="AT632" s="45">
        <v>6416.4453007811062</v>
      </c>
      <c r="AU632" s="12">
        <v>0</v>
      </c>
      <c r="AV632" s="12">
        <v>11447.141917719468</v>
      </c>
      <c r="AW632" s="12">
        <v>14568.043763848478</v>
      </c>
      <c r="AX632" s="12">
        <v>10913.872352885704</v>
      </c>
      <c r="AY632" s="44">
        <v>6748.1757426803388</v>
      </c>
      <c r="AZ632" s="45">
        <v>6061.8576089294211</v>
      </c>
      <c r="BA632" s="12">
        <v>0</v>
      </c>
      <c r="BB632" s="12">
        <v>10677.382175140972</v>
      </c>
      <c r="BC632" s="12">
        <v>11800.173862353442</v>
      </c>
      <c r="BD632" s="12">
        <v>8004.370988447592</v>
      </c>
      <c r="BE632" s="44">
        <v>6718.7873035339244</v>
      </c>
      <c r="BF632" s="45">
        <v>6416.4453107811059</v>
      </c>
      <c r="BG632" s="12">
        <v>0</v>
      </c>
      <c r="BH632" s="12">
        <v>14887.10225609286</v>
      </c>
      <c r="BI632" s="12">
        <v>11263.59407227366</v>
      </c>
      <c r="BJ632" s="12">
        <v>6867.1120726321724</v>
      </c>
      <c r="BK632" s="44">
        <v>6455.9393127262083</v>
      </c>
      <c r="BL632" s="45">
        <v>4112.5478863933995</v>
      </c>
      <c r="BM632" s="12">
        <v>0</v>
      </c>
      <c r="BN632" s="12">
        <v>0</v>
      </c>
      <c r="BO632" s="12">
        <v>94.717109420228894</v>
      </c>
      <c r="BP632" s="12">
        <v>52.937734904475448</v>
      </c>
      <c r="BQ632" s="48">
        <v>32.585597058607398</v>
      </c>
      <c r="BR632" s="49">
        <v>74.991302209292314</v>
      </c>
      <c r="BS632" s="13">
        <v>0</v>
      </c>
      <c r="BT632" s="12">
        <v>100.42141519421644</v>
      </c>
      <c r="BV632" s="14">
        <f>Таблица1[[#This Row],[Lкан_леб,мм]]</f>
        <v>58229.578584805779</v>
      </c>
      <c r="BW632" s="50">
        <f>Таблица1[[#This Row],[угол обхв4]]+Таблица1[[#This Row],[Lдуг 3,мм]]</f>
        <v>13078.865418830066</v>
      </c>
      <c r="BX632" s="54">
        <f>Таблица1[[#This Row],[угол обхв5]]+Таблица1[[#This Row],[Y5, мм]]</f>
        <v>58904.053755086512</v>
      </c>
      <c r="BY632" s="14">
        <f>Таблица1[[#This Row],[угол обхв6]]+Таблица1[[#This Row],[Lдуг 4,мм]]</f>
        <v>16439.939533235694</v>
      </c>
      <c r="BZ632" s="14">
        <f>Таблица1[[#This Row],[Т1]]+Таблица1[[#This Row],[X6, мм]]</f>
        <v>59281.020366319972</v>
      </c>
      <c r="CA632" s="14">
        <f>Таблица1[[#This Row],[Т2]]+Таблица1[[#This Row],[Lдуг 5,мм]]</f>
        <v>21920.471715423846</v>
      </c>
      <c r="CB632" s="14">
        <f>Таблица1[[#This Row],[Т3]]+Таблица1[[#This Row],[Y6, мм]]</f>
        <v>59513.060556939534</v>
      </c>
      <c r="CC632" s="14">
        <f>Таблица1[[#This Row],[Т4]]+Таблица1[[#This Row],[Lдуг 6,мм]]</f>
        <v>23048.947235760908</v>
      </c>
      <c r="CD632" s="14">
        <f>Таблица1[[#This Row],[Т5]]+Таблица1[[#This Row],[Lдуг 1,мм]]</f>
        <v>60047.069371574915</v>
      </c>
      <c r="CE632" s="14">
        <f>Таблица1[[#This Row],[Т6]]+Таблица1[[#This Row],[Lпрям1, мм]]</f>
        <v>24998.25695829693</v>
      </c>
      <c r="CF632" s="15">
        <f>Таблица1[[#This Row],[Т7]]+Таблица1[[#This Row],[Lдуг 2,мм]]</f>
        <v>60047.069371574915</v>
      </c>
      <c r="CG632" s="14">
        <f>Таблица1[[#This Row],[Т8]]+Таблица1[[#This Row],[Lпрям2, мм]]</f>
        <v>24998.25695829693</v>
      </c>
      <c r="CH632" s="14">
        <f>Таблица1[[#This Row],[Т9]]-Таблица1[[#This Row],[Т9]]</f>
        <v>0</v>
      </c>
      <c r="CI632" s="50">
        <f>Таблица1[[#This Row],[Т9]]-Таблица1[[#This Row],[Т8]]</f>
        <v>35048.812413277985</v>
      </c>
      <c r="CJ632" s="54">
        <f>Таблица1[[#This Row],[Т9]]-Таблица1[[#This Row],[Т7]]</f>
        <v>0</v>
      </c>
      <c r="CK632" s="14">
        <f>Таблица1[[#This Row],[Т9]]-Таблица1[[#This Row],[Т6]]</f>
        <v>36998.122135814003</v>
      </c>
      <c r="CL632" s="14">
        <f>Таблица1[[#This Row],[Т9]]-Таблица1[[#This Row],[Т5]]</f>
        <v>534.00881463538099</v>
      </c>
      <c r="CM632" s="14">
        <f>Таблица1[[#This Row],[Т9]]-Таблица1[[#This Row],[Т4]]</f>
        <v>38126.597656151069</v>
      </c>
      <c r="CN632" s="14">
        <f>Таблица1[[#This Row],[Т9]]-Таблица1[[#This Row],[Т3]]</f>
        <v>766.04900525494304</v>
      </c>
      <c r="CO632" s="14">
        <f>Таблица1[[#This Row],[Т9]]-Таблица1[[#This Row],[Т2]]</f>
        <v>43607.12983833922</v>
      </c>
      <c r="CP632" s="14">
        <f>Таблица1[[#This Row],[Т9]]-Таблица1[[#This Row],[Т1]]</f>
        <v>1143.0156164884029</v>
      </c>
      <c r="CQ632" s="14">
        <f>Таблица1[[#This Row],[Т9]]-Таблица1[[#This Row],[угол обхв6]]</f>
        <v>46968.203952744851</v>
      </c>
      <c r="CR632" s="14">
        <f>Таблица1[[#This Row],[Т9]]-Таблица1[[#This Row],[угол обхв5]]</f>
        <v>1817.4907867691363</v>
      </c>
      <c r="CS632" s="14">
        <f>Таблица1[[#This Row],[Т9]]-Таблица1[[#This Row],[угол обхв4]]</f>
        <v>60047.069371574915</v>
      </c>
      <c r="CT632" s="14">
        <f>Таблица1[[#This Row],[Lкан_прям, мм]]+Таблица1[[#This Row],[Lкан_дуг, мм]]+Таблица1[[#This Row],[Lкан_леб,мм]]</f>
        <v>85045.326329871838</v>
      </c>
      <c r="CU632" s="16">
        <f>Таблица1[[#This Row],[Lкан_леб,мм]]</f>
        <v>58229.578584805779</v>
      </c>
      <c r="CV632" s="14">
        <f>2534431-(Таблица1[[#This Row],[Т23]]+Таблица1[[#This Row],[угол обхв3]])</f>
        <v>2449285.2522549341</v>
      </c>
      <c r="CW632" s="50">
        <f>SUM(X632:AC632,AD632:AI632)-Таблица1[[#This Row],[lподв_min, мм]]</f>
        <v>24866.438020436981</v>
      </c>
      <c r="CX632" s="17">
        <f>CW1071-Таблица1[[#This Row],[Суммарная длина каната]]</f>
        <v>-2425792.0522675095</v>
      </c>
    </row>
    <row r="633" spans="1:102" x14ac:dyDescent="0.25">
      <c r="A633" s="21">
        <v>632</v>
      </c>
      <c r="B633" s="10">
        <v>15.649183673469386</v>
      </c>
      <c r="C633" s="10">
        <v>42.568571428571424</v>
      </c>
      <c r="D633" s="11">
        <v>7170.1404187168</v>
      </c>
      <c r="E633" s="11">
        <v>5884.3938949356525</v>
      </c>
      <c r="F633" s="11">
        <v>6579.7191746733106</v>
      </c>
      <c r="G633" s="11">
        <v>6564.3142980580615</v>
      </c>
      <c r="H633" s="11">
        <v>6762.1399287167997</v>
      </c>
      <c r="I633" s="11">
        <v>3886.2635340896227</v>
      </c>
      <c r="J633" s="11">
        <v>1998.13036084603</v>
      </c>
      <c r="K633" s="11">
        <v>25036.483344843866</v>
      </c>
      <c r="L633" s="11">
        <v>1779.2644002221939</v>
      </c>
      <c r="M633" s="11">
        <v>58229.578584805779</v>
      </c>
      <c r="N633" s="11">
        <v>10784.692998603969</v>
      </c>
      <c r="O633" s="11">
        <v>14493.467416212427</v>
      </c>
      <c r="P633" s="43">
        <v>11499.624500017122</v>
      </c>
      <c r="Q633" s="11">
        <v>11220.15284655323</v>
      </c>
      <c r="R633" s="11">
        <v>7997.2457937069257</v>
      </c>
      <c r="S633" s="11">
        <v>7004.7553092401813</v>
      </c>
      <c r="T633" s="11">
        <v>7170.1404187168</v>
      </c>
      <c r="U633" s="11">
        <v>5884.3938949356525</v>
      </c>
      <c r="V633" s="11">
        <v>6478.3370499332068</v>
      </c>
      <c r="W633" s="11">
        <v>6467.1409231903426</v>
      </c>
      <c r="X633" s="12">
        <v>0</v>
      </c>
      <c r="Y633" s="12">
        <v>661.73879579850995</v>
      </c>
      <c r="Z633" s="12">
        <v>370.58979246778034</v>
      </c>
      <c r="AA633" s="44">
        <v>232.04019061955907</v>
      </c>
      <c r="AB633" s="45">
        <v>514.89562133634479</v>
      </c>
      <c r="AC633" s="12">
        <v>0</v>
      </c>
      <c r="AD633" s="12">
        <v>13078.865418830066</v>
      </c>
      <c r="AE633" s="12">
        <v>3350.4798646844679</v>
      </c>
      <c r="AF633" s="12">
        <v>5480.532182188148</v>
      </c>
      <c r="AG633" s="44">
        <v>1128.4755203370612</v>
      </c>
      <c r="AH633" s="45">
        <v>1998.1303588041185</v>
      </c>
      <c r="AI633" s="12">
        <v>0</v>
      </c>
      <c r="AJ633" s="12">
        <v>-15.249139467947982</v>
      </c>
      <c r="AK633" s="12">
        <v>77.679390285297188</v>
      </c>
      <c r="AL633" s="12">
        <v>129.72162322410327</v>
      </c>
      <c r="AM633" s="44">
        <v>162.30722028271072</v>
      </c>
      <c r="AN633" s="45">
        <v>89.999999713253047</v>
      </c>
      <c r="AO633" s="12">
        <v>0</v>
      </c>
      <c r="AP633" s="12">
        <v>-1940.9930576014312</v>
      </c>
      <c r="AQ633" s="12">
        <v>11183.296302715073</v>
      </c>
      <c r="AR633" s="12">
        <v>11813.441140089662</v>
      </c>
      <c r="AS633" s="44">
        <v>8121.242300276117</v>
      </c>
      <c r="AT633" s="45">
        <v>6762.1404187167991</v>
      </c>
      <c r="AU633" s="12">
        <v>0</v>
      </c>
      <c r="AV633" s="12">
        <v>11447.141917719468</v>
      </c>
      <c r="AW633" s="12">
        <v>14580.527199991799</v>
      </c>
      <c r="AX633" s="12">
        <v>10959.417125153992</v>
      </c>
      <c r="AY633" s="44">
        <v>6616.053796047041</v>
      </c>
      <c r="AZ633" s="45">
        <v>5884.3938928937441</v>
      </c>
      <c r="BA633" s="12">
        <v>0</v>
      </c>
      <c r="BB633" s="12">
        <v>10677.382175140972</v>
      </c>
      <c r="BC633" s="12">
        <v>11898.227804128226</v>
      </c>
      <c r="BD633" s="12">
        <v>8311.062433779467</v>
      </c>
      <c r="BE633" s="44">
        <v>7046.1439121476087</v>
      </c>
      <c r="BF633" s="45">
        <v>6762.1404287167989</v>
      </c>
      <c r="BG633" s="12">
        <v>0</v>
      </c>
      <c r="BH633" s="12">
        <v>14887.10225609286</v>
      </c>
      <c r="BI633" s="12">
        <v>11307.2126303326</v>
      </c>
      <c r="BJ633" s="12">
        <v>6744.019587840944</v>
      </c>
      <c r="BK633" s="44">
        <v>6273.0954081287928</v>
      </c>
      <c r="BL633" s="45">
        <v>3886.2635340896254</v>
      </c>
      <c r="BM633" s="12">
        <v>0</v>
      </c>
      <c r="BN633" s="12">
        <v>0</v>
      </c>
      <c r="BO633" s="12">
        <v>92.928529753245172</v>
      </c>
      <c r="BP633" s="12">
        <v>52.042232938806073</v>
      </c>
      <c r="BQ633" s="48">
        <v>32.585597058607476</v>
      </c>
      <c r="BR633" s="49">
        <v>72.307220569457684</v>
      </c>
      <c r="BS633" s="13">
        <v>0</v>
      </c>
      <c r="BT633" s="12">
        <v>100.42141519421644</v>
      </c>
      <c r="BV633" s="14">
        <f>Таблица1[[#This Row],[Lкан_леб,мм]]</f>
        <v>58229.578584805779</v>
      </c>
      <c r="BW633" s="50">
        <f>Таблица1[[#This Row],[угол обхв4]]+Таблица1[[#This Row],[Lдуг 3,мм]]</f>
        <v>13078.865418830066</v>
      </c>
      <c r="BX633" s="54">
        <f>Таблица1[[#This Row],[угол обхв5]]+Таблица1[[#This Row],[Y5, мм]]</f>
        <v>58891.317380604291</v>
      </c>
      <c r="BY633" s="14">
        <f>Таблица1[[#This Row],[угол обхв6]]+Таблица1[[#This Row],[Lдуг 4,мм]]</f>
        <v>16429.345283514533</v>
      </c>
      <c r="BZ633" s="14">
        <f>Таблица1[[#This Row],[Т1]]+Таблица1[[#This Row],[X6, мм]]</f>
        <v>59261.907173072068</v>
      </c>
      <c r="CA633" s="14">
        <f>Таблица1[[#This Row],[Т2]]+Таблица1[[#This Row],[Lдуг 5,мм]]</f>
        <v>21909.877465702681</v>
      </c>
      <c r="CB633" s="14">
        <f>Таблица1[[#This Row],[Т3]]+Таблица1[[#This Row],[Y6, мм]]</f>
        <v>59493.94736369163</v>
      </c>
      <c r="CC633" s="14">
        <f>Таблица1[[#This Row],[Т4]]+Таблица1[[#This Row],[Lдуг 6,мм]]</f>
        <v>23038.352986039743</v>
      </c>
      <c r="CD633" s="14">
        <f>Таблица1[[#This Row],[Т5]]+Таблица1[[#This Row],[Lдуг 1,мм]]</f>
        <v>60008.842985027972</v>
      </c>
      <c r="CE633" s="14">
        <f>Таблица1[[#This Row],[Т6]]+Таблица1[[#This Row],[Lпрям1, мм]]</f>
        <v>25036.483344843862</v>
      </c>
      <c r="CF633" s="15">
        <f>Таблица1[[#This Row],[Т7]]+Таблица1[[#This Row],[Lдуг 2,мм]]</f>
        <v>60008.842985027972</v>
      </c>
      <c r="CG633" s="14">
        <f>Таблица1[[#This Row],[Т8]]+Таблица1[[#This Row],[Lпрям2, мм]]</f>
        <v>25036.483344843862</v>
      </c>
      <c r="CH633" s="14">
        <f>Таблица1[[#This Row],[Т9]]-Таблица1[[#This Row],[Т9]]</f>
        <v>0</v>
      </c>
      <c r="CI633" s="50">
        <f>Таблица1[[#This Row],[Т9]]-Таблица1[[#This Row],[Т8]]</f>
        <v>34972.359640184106</v>
      </c>
      <c r="CJ633" s="54">
        <f>Таблица1[[#This Row],[Т9]]-Таблица1[[#This Row],[Т7]]</f>
        <v>0</v>
      </c>
      <c r="CK633" s="14">
        <f>Таблица1[[#This Row],[Т9]]-Таблица1[[#This Row],[Т6]]</f>
        <v>36970.489998988225</v>
      </c>
      <c r="CL633" s="14">
        <f>Таблица1[[#This Row],[Т9]]-Таблица1[[#This Row],[Т5]]</f>
        <v>514.89562133634172</v>
      </c>
      <c r="CM633" s="14">
        <f>Таблица1[[#This Row],[Т9]]-Таблица1[[#This Row],[Т4]]</f>
        <v>38098.965519325291</v>
      </c>
      <c r="CN633" s="14">
        <f>Таблица1[[#This Row],[Т9]]-Таблица1[[#This Row],[Т3]]</f>
        <v>746.93581195590377</v>
      </c>
      <c r="CO633" s="14">
        <f>Таблица1[[#This Row],[Т9]]-Таблица1[[#This Row],[Т2]]</f>
        <v>43579.497701513435</v>
      </c>
      <c r="CP633" s="14">
        <f>Таблица1[[#This Row],[Т9]]-Таблица1[[#This Row],[Т1]]</f>
        <v>1117.5256044236812</v>
      </c>
      <c r="CQ633" s="14">
        <f>Таблица1[[#This Row],[Т9]]-Таблица1[[#This Row],[угол обхв6]]</f>
        <v>46929.977566197907</v>
      </c>
      <c r="CR633" s="14">
        <f>Таблица1[[#This Row],[Т9]]-Таблица1[[#This Row],[угол обхв5]]</f>
        <v>1779.2644002221932</v>
      </c>
      <c r="CS633" s="14">
        <f>Таблица1[[#This Row],[Т9]]-Таблица1[[#This Row],[угол обхв4]]</f>
        <v>60008.842985027972</v>
      </c>
      <c r="CT633" s="14">
        <f>Таблица1[[#This Row],[Lкан_прям, мм]]+Таблица1[[#This Row],[Lкан_дуг, мм]]+Таблица1[[#This Row],[Lкан_леб,мм]]</f>
        <v>85045.326329871838</v>
      </c>
      <c r="CU633" s="16">
        <f>Таблица1[[#This Row],[Lкан_леб,мм]]</f>
        <v>58229.578584805779</v>
      </c>
      <c r="CV633" s="14">
        <f>2534431-(Таблица1[[#This Row],[Т23]]+Таблица1[[#This Row],[угол обхв3]])</f>
        <v>2449285.2522549341</v>
      </c>
      <c r="CW633" s="50">
        <f>SUM(X633:AC633,AD633:AI633)-Таблица1[[#This Row],[lподв_min, мм]]</f>
        <v>24817.61738422003</v>
      </c>
      <c r="CX633" s="17">
        <f>CW1072-Таблица1[[#This Row],[Суммарная длина каната]]</f>
        <v>-2425835.610734575</v>
      </c>
    </row>
    <row r="634" spans="1:102" x14ac:dyDescent="0.25">
      <c r="A634" s="21">
        <v>633</v>
      </c>
      <c r="B634" s="10">
        <v>15.649183673469386</v>
      </c>
      <c r="C634" s="10">
        <v>45.252653061224485</v>
      </c>
      <c r="D634" s="11">
        <v>7523.766718631131</v>
      </c>
      <c r="E634" s="11">
        <v>5723.3134023215234</v>
      </c>
      <c r="F634" s="11">
        <v>6902.1532670712195</v>
      </c>
      <c r="G634" s="11">
        <v>6374.83908626635</v>
      </c>
      <c r="H634" s="11">
        <v>7115.7662286311306</v>
      </c>
      <c r="I634" s="11">
        <v>3674.7291351889749</v>
      </c>
      <c r="J634" s="11">
        <v>2048.584267132549</v>
      </c>
      <c r="K634" s="11">
        <v>25074.709731389943</v>
      </c>
      <c r="L634" s="11">
        <v>1741.0380136761103</v>
      </c>
      <c r="M634" s="11">
        <v>58229.578584805779</v>
      </c>
      <c r="N634" s="11">
        <v>10784.692998603969</v>
      </c>
      <c r="O634" s="11">
        <v>14493.467416212427</v>
      </c>
      <c r="P634" s="43">
        <v>11598.63314718529</v>
      </c>
      <c r="Q634" s="11">
        <v>11255.963724675383</v>
      </c>
      <c r="R634" s="11">
        <v>8297.4993705105553</v>
      </c>
      <c r="S634" s="11">
        <v>6881.1781541019864</v>
      </c>
      <c r="T634" s="11">
        <v>7523.766718631131</v>
      </c>
      <c r="U634" s="11">
        <v>5723.3134023215234</v>
      </c>
      <c r="V634" s="11">
        <v>6805.4328913483259</v>
      </c>
      <c r="W634" s="11">
        <v>6273.0247016243829</v>
      </c>
      <c r="X634" s="12">
        <v>0</v>
      </c>
      <c r="Y634" s="12">
        <v>648.98068250379754</v>
      </c>
      <c r="Z634" s="12">
        <v>364.23471251459551</v>
      </c>
      <c r="AA634" s="44">
        <v>232.04019061955907</v>
      </c>
      <c r="AB634" s="45">
        <v>495.78242803815817</v>
      </c>
      <c r="AC634" s="12">
        <v>0</v>
      </c>
      <c r="AD634" s="12">
        <v>13078.865418830066</v>
      </c>
      <c r="AE634" s="12">
        <v>3338.2523448937436</v>
      </c>
      <c r="AF634" s="12">
        <v>5480.5321821881498</v>
      </c>
      <c r="AG634" s="44">
        <v>1128.4755203370598</v>
      </c>
      <c r="AH634" s="45">
        <v>2048.5842651409275</v>
      </c>
      <c r="AI634" s="12">
        <v>0</v>
      </c>
      <c r="AJ634" s="12">
        <v>-15.249139467947982</v>
      </c>
      <c r="AK634" s="12">
        <v>75.887757818785516</v>
      </c>
      <c r="AL634" s="12">
        <v>127.03754159145021</v>
      </c>
      <c r="AM634" s="44">
        <v>159.62313865005768</v>
      </c>
      <c r="AN634" s="45">
        <v>89.999999720315245</v>
      </c>
      <c r="AO634" s="12">
        <v>0</v>
      </c>
      <c r="AP634" s="12">
        <v>-1940.9930576014312</v>
      </c>
      <c r="AQ634" s="12">
        <v>11180.37953445486</v>
      </c>
      <c r="AR634" s="12">
        <v>11924.315481210251</v>
      </c>
      <c r="AS634" s="44">
        <v>8439.562319193521</v>
      </c>
      <c r="AT634" s="45">
        <v>7115.7667186311301</v>
      </c>
      <c r="AU634" s="12">
        <v>0</v>
      </c>
      <c r="AV634" s="12">
        <v>11447.141917719468</v>
      </c>
      <c r="AW634" s="12">
        <v>14592.946888196966</v>
      </c>
      <c r="AX634" s="12">
        <v>11010.209747486702</v>
      </c>
      <c r="AY634" s="44">
        <v>6498.7096997014951</v>
      </c>
      <c r="AZ634" s="45">
        <v>5723.3134003299047</v>
      </c>
      <c r="BA634" s="12">
        <v>0</v>
      </c>
      <c r="BB634" s="12">
        <v>10677.382175140972</v>
      </c>
      <c r="BC634" s="12">
        <v>11994.319683036181</v>
      </c>
      <c r="BD634" s="12">
        <v>8623.1817045355165</v>
      </c>
      <c r="BE634" s="44">
        <v>7381.7037699481643</v>
      </c>
      <c r="BF634" s="45">
        <v>7115.7667286311298</v>
      </c>
      <c r="BG634" s="12">
        <v>0</v>
      </c>
      <c r="BH634" s="12">
        <v>14887.10225609286</v>
      </c>
      <c r="BI634" s="12">
        <v>11355.44319665992</v>
      </c>
      <c r="BJ634" s="12">
        <v>6635.4241769133068</v>
      </c>
      <c r="BK634" s="44">
        <v>6105.7818567220156</v>
      </c>
      <c r="BL634" s="45">
        <v>3674.7291351889771</v>
      </c>
      <c r="BM634" s="12">
        <v>0</v>
      </c>
      <c r="BN634" s="12">
        <v>0</v>
      </c>
      <c r="BO634" s="12">
        <v>91.1368972867335</v>
      </c>
      <c r="BP634" s="12">
        <v>51.149783772664684</v>
      </c>
      <c r="BQ634" s="48">
        <v>32.585597058607476</v>
      </c>
      <c r="BR634" s="49">
        <v>69.623138929742439</v>
      </c>
      <c r="BS634" s="13">
        <v>0</v>
      </c>
      <c r="BT634" s="12">
        <v>100.42141519421644</v>
      </c>
      <c r="BV634" s="14">
        <f>Таблица1[[#This Row],[Lкан_леб,мм]]</f>
        <v>58229.578584805779</v>
      </c>
      <c r="BW634" s="50">
        <f>Таблица1[[#This Row],[угол обхв4]]+Таблица1[[#This Row],[Lдуг 3,мм]]</f>
        <v>13078.865418830066</v>
      </c>
      <c r="BX634" s="54">
        <f>Таблица1[[#This Row],[угол обхв5]]+Таблица1[[#This Row],[Y5, мм]]</f>
        <v>58878.559267309574</v>
      </c>
      <c r="BY634" s="14">
        <f>Таблица1[[#This Row],[угол обхв6]]+Таблица1[[#This Row],[Lдуг 4,мм]]</f>
        <v>16417.117763723811</v>
      </c>
      <c r="BZ634" s="14">
        <f>Таблица1[[#This Row],[Т1]]+Таблица1[[#This Row],[X6, мм]]</f>
        <v>59242.793979824171</v>
      </c>
      <c r="CA634" s="14">
        <f>Таблица1[[#This Row],[Т2]]+Таблица1[[#This Row],[Lдуг 5,мм]]</f>
        <v>21897.649945911959</v>
      </c>
      <c r="CB634" s="14">
        <f>Таблица1[[#This Row],[Т3]]+Таблица1[[#This Row],[Y6, мм]]</f>
        <v>59474.834170443733</v>
      </c>
      <c r="CC634" s="14">
        <f>Таблица1[[#This Row],[Т4]]+Таблица1[[#This Row],[Lдуг 6,мм]]</f>
        <v>23026.125466249017</v>
      </c>
      <c r="CD634" s="14">
        <f>Таблица1[[#This Row],[Т5]]+Таблица1[[#This Row],[Lдуг 1,мм]]</f>
        <v>59970.616598481894</v>
      </c>
      <c r="CE634" s="14">
        <f>Таблица1[[#This Row],[Т6]]+Таблица1[[#This Row],[Lпрям1, мм]]</f>
        <v>25074.709731389943</v>
      </c>
      <c r="CF634" s="15">
        <f>Таблица1[[#This Row],[Т7]]+Таблица1[[#This Row],[Lдуг 2,мм]]</f>
        <v>59970.616598481894</v>
      </c>
      <c r="CG634" s="14">
        <f>Таблица1[[#This Row],[Т8]]+Таблица1[[#This Row],[Lпрям2, мм]]</f>
        <v>25074.709731389943</v>
      </c>
      <c r="CH634" s="14">
        <f>Таблица1[[#This Row],[Т9]]-Таблица1[[#This Row],[Т9]]</f>
        <v>0</v>
      </c>
      <c r="CI634" s="50">
        <f>Таблица1[[#This Row],[Т9]]-Таблица1[[#This Row],[Т8]]</f>
        <v>34895.906867091951</v>
      </c>
      <c r="CJ634" s="54">
        <f>Таблица1[[#This Row],[Т9]]-Таблица1[[#This Row],[Т7]]</f>
        <v>0</v>
      </c>
      <c r="CK634" s="14">
        <f>Таблица1[[#This Row],[Т9]]-Таблица1[[#This Row],[Т6]]</f>
        <v>36944.491132232877</v>
      </c>
      <c r="CL634" s="14">
        <f>Таблица1[[#This Row],[Т9]]-Таблица1[[#This Row],[Т5]]</f>
        <v>495.78242803816102</v>
      </c>
      <c r="CM634" s="14">
        <f>Таблица1[[#This Row],[Т9]]-Таблица1[[#This Row],[Т4]]</f>
        <v>38072.966652569936</v>
      </c>
      <c r="CN634" s="14">
        <f>Таблица1[[#This Row],[Т9]]-Таблица1[[#This Row],[Т3]]</f>
        <v>727.82261865772307</v>
      </c>
      <c r="CO634" s="14">
        <f>Таблица1[[#This Row],[Т9]]-Таблица1[[#This Row],[Т2]]</f>
        <v>43553.49883475808</v>
      </c>
      <c r="CP634" s="14">
        <f>Таблица1[[#This Row],[Т9]]-Таблица1[[#This Row],[Т1]]</f>
        <v>1092.0573311723201</v>
      </c>
      <c r="CQ634" s="14">
        <f>Таблица1[[#This Row],[Т9]]-Таблица1[[#This Row],[угол обхв6]]</f>
        <v>46891.75117965183</v>
      </c>
      <c r="CR634" s="14">
        <f>Таблица1[[#This Row],[Т9]]-Таблица1[[#This Row],[угол обхв5]]</f>
        <v>1741.038013676116</v>
      </c>
      <c r="CS634" s="14">
        <f>Таблица1[[#This Row],[Т9]]-Таблица1[[#This Row],[угол обхв4]]</f>
        <v>59970.616598481894</v>
      </c>
      <c r="CT634" s="14">
        <f>Таблица1[[#This Row],[Lкан_прям, мм]]+Таблица1[[#This Row],[Lкан_дуг, мм]]+Таблица1[[#This Row],[Lкан_леб,мм]]</f>
        <v>85045.326329871838</v>
      </c>
      <c r="CU634" s="16">
        <f>Таблица1[[#This Row],[Lкан_леб,мм]]</f>
        <v>58229.578584805779</v>
      </c>
      <c r="CV634" s="14">
        <f>2534431-(Таблица1[[#This Row],[Т23]]+Таблица1[[#This Row],[угол обхв3]])</f>
        <v>2449285.2522549341</v>
      </c>
      <c r="CW634" s="50">
        <f>SUM(X634:AC634,AD634:AI634)-Таблица1[[#This Row],[lподв_min, мм]]</f>
        <v>24767.163477933504</v>
      </c>
      <c r="CX634" s="17">
        <f>CW1073-Таблица1[[#This Row],[Суммарная длина каната]]</f>
        <v>-2425880.2469927659</v>
      </c>
    </row>
    <row r="635" spans="1:102" x14ac:dyDescent="0.25">
      <c r="A635" s="21">
        <v>634</v>
      </c>
      <c r="B635" s="10">
        <v>15.649183673469386</v>
      </c>
      <c r="C635" s="10">
        <v>47.936734693877547</v>
      </c>
      <c r="D635" s="11">
        <v>7884.5482905985982</v>
      </c>
      <c r="E635" s="11">
        <v>5578.9695682980437</v>
      </c>
      <c r="F635" s="11">
        <v>7233.1065460473255</v>
      </c>
      <c r="G635" s="11">
        <v>6200.6709865495986</v>
      </c>
      <c r="H635" s="11">
        <v>7476.5478005985979</v>
      </c>
      <c r="I635" s="11">
        <v>3478.3070929358537</v>
      </c>
      <c r="J635" s="11">
        <v>2100.6624753621904</v>
      </c>
      <c r="K635" s="11">
        <v>25112.936117935125</v>
      </c>
      <c r="L635" s="11">
        <v>1702.8116271309405</v>
      </c>
      <c r="M635" s="11">
        <v>58229.578584805779</v>
      </c>
      <c r="N635" s="11">
        <v>10784.692998603969</v>
      </c>
      <c r="O635" s="11">
        <v>14493.467416212427</v>
      </c>
      <c r="P635" s="43">
        <v>11695.856189249505</v>
      </c>
      <c r="Q635" s="11">
        <v>11296.371784486897</v>
      </c>
      <c r="R635" s="11">
        <v>8603.210532163539</v>
      </c>
      <c r="S635" s="11">
        <v>6771.7971260568575</v>
      </c>
      <c r="T635" s="11">
        <v>7884.5482905985982</v>
      </c>
      <c r="U635" s="11">
        <v>5578.9695682980437</v>
      </c>
      <c r="V635" s="11">
        <v>7141.2601385672506</v>
      </c>
      <c r="W635" s="11">
        <v>6094.4389883898912</v>
      </c>
      <c r="X635" s="12">
        <v>0</v>
      </c>
      <c r="Y635" s="12">
        <v>636.19745334835056</v>
      </c>
      <c r="Z635" s="12">
        <v>357.9047484221453</v>
      </c>
      <c r="AA635" s="44">
        <v>232.04019061955887</v>
      </c>
      <c r="AB635" s="45">
        <v>476.66923474088583</v>
      </c>
      <c r="AC635" s="12">
        <v>0</v>
      </c>
      <c r="AD635" s="12">
        <v>13078.865418830066</v>
      </c>
      <c r="AE635" s="12">
        <v>3324.4005231599003</v>
      </c>
      <c r="AF635" s="12">
        <v>5480.5321821881498</v>
      </c>
      <c r="AG635" s="44">
        <v>1128.4755203370617</v>
      </c>
      <c r="AH635" s="45">
        <v>2100.6624734199436</v>
      </c>
      <c r="AI635" s="12">
        <v>0</v>
      </c>
      <c r="AJ635" s="12">
        <v>-15.249139467947982</v>
      </c>
      <c r="AK635" s="12">
        <v>74.092598311050963</v>
      </c>
      <c r="AL635" s="12">
        <v>124.35345995879713</v>
      </c>
      <c r="AM635" s="44">
        <v>156.93905701740456</v>
      </c>
      <c r="AN635" s="45">
        <v>89.999999727249005</v>
      </c>
      <c r="AO635" s="12">
        <v>0</v>
      </c>
      <c r="AP635" s="12">
        <v>-1940.9930576014312</v>
      </c>
      <c r="AQ635" s="12">
        <v>11177.069010055246</v>
      </c>
      <c r="AR635" s="12">
        <v>12032.689620615731</v>
      </c>
      <c r="AS635" s="44">
        <v>8763.0282152282562</v>
      </c>
      <c r="AT635" s="45">
        <v>7476.5482905985973</v>
      </c>
      <c r="AU635" s="12">
        <v>0</v>
      </c>
      <c r="AV635" s="12">
        <v>11447.141917719468</v>
      </c>
      <c r="AW635" s="12">
        <v>14605.293467012714</v>
      </c>
      <c r="AX635" s="12">
        <v>11066.138773139577</v>
      </c>
      <c r="AY635" s="44">
        <v>6396.4009244513727</v>
      </c>
      <c r="AZ635" s="45">
        <v>5578.9695663557995</v>
      </c>
      <c r="BA635" s="12">
        <v>0</v>
      </c>
      <c r="BB635" s="12">
        <v>10677.382175140972</v>
      </c>
      <c r="BC635" s="12">
        <v>12088.232200700782</v>
      </c>
      <c r="BD635" s="12">
        <v>8940.0439635297644</v>
      </c>
      <c r="BE635" s="44">
        <v>7724.7306075338802</v>
      </c>
      <c r="BF635" s="45">
        <v>7476.548300598598</v>
      </c>
      <c r="BG635" s="12">
        <v>0</v>
      </c>
      <c r="BH635" s="12">
        <v>14887.10225609286</v>
      </c>
      <c r="BI635" s="12">
        <v>11408.197835287185</v>
      </c>
      <c r="BJ635" s="12">
        <v>6541.5641147095375</v>
      </c>
      <c r="BK635" s="44">
        <v>5954.3657699035284</v>
      </c>
      <c r="BL635" s="45">
        <v>3478.307092935856</v>
      </c>
      <c r="BM635" s="12">
        <v>0</v>
      </c>
      <c r="BN635" s="12">
        <v>0</v>
      </c>
      <c r="BO635" s="12">
        <v>89.341737778998947</v>
      </c>
      <c r="BP635" s="12">
        <v>50.260861647746168</v>
      </c>
      <c r="BQ635" s="48">
        <v>32.585597058607448</v>
      </c>
      <c r="BR635" s="49">
        <v>66.939057290155574</v>
      </c>
      <c r="BS635" s="13">
        <v>0</v>
      </c>
      <c r="BT635" s="12">
        <v>100.42141519421644</v>
      </c>
      <c r="BV635" s="14">
        <f>Таблица1[[#This Row],[Lкан_леб,мм]]</f>
        <v>58229.578584805779</v>
      </c>
      <c r="BW635" s="50">
        <f>Таблица1[[#This Row],[угол обхв4]]+Таблица1[[#This Row],[Lдуг 3,мм]]</f>
        <v>13078.865418830066</v>
      </c>
      <c r="BX635" s="54">
        <f>Таблица1[[#This Row],[угол обхв5]]+Таблица1[[#This Row],[Y5, мм]]</f>
        <v>58865.77603815413</v>
      </c>
      <c r="BY635" s="14">
        <f>Таблица1[[#This Row],[угол обхв6]]+Таблица1[[#This Row],[Lдуг 4,мм]]</f>
        <v>16403.265941989965</v>
      </c>
      <c r="BZ635" s="14">
        <f>Таблица1[[#This Row],[Т1]]+Таблица1[[#This Row],[X6, мм]]</f>
        <v>59223.680786576275</v>
      </c>
      <c r="CA635" s="14">
        <f>Таблица1[[#This Row],[Т2]]+Таблица1[[#This Row],[Lдуг 5,мм]]</f>
        <v>21883.798124178116</v>
      </c>
      <c r="CB635" s="14">
        <f>Таблица1[[#This Row],[Т3]]+Таблица1[[#This Row],[Y6, мм]]</f>
        <v>59455.720977195837</v>
      </c>
      <c r="CC635" s="14">
        <f>Таблица1[[#This Row],[Т4]]+Таблица1[[#This Row],[Lдуг 6,мм]]</f>
        <v>23012.273644515179</v>
      </c>
      <c r="CD635" s="14">
        <f>Таблица1[[#This Row],[Т5]]+Таблица1[[#This Row],[Lдуг 1,мм]]</f>
        <v>59932.390211936719</v>
      </c>
      <c r="CE635" s="14">
        <f>Таблица1[[#This Row],[Т6]]+Таблица1[[#This Row],[Lпрям1, мм]]</f>
        <v>25112.936117935122</v>
      </c>
      <c r="CF635" s="15">
        <f>Таблица1[[#This Row],[Т7]]+Таблица1[[#This Row],[Lдуг 2,мм]]</f>
        <v>59932.390211936719</v>
      </c>
      <c r="CG635" s="14">
        <f>Таблица1[[#This Row],[Т8]]+Таблица1[[#This Row],[Lпрям2, мм]]</f>
        <v>25112.936117935122</v>
      </c>
      <c r="CH635" s="14">
        <f>Таблица1[[#This Row],[Т9]]-Таблица1[[#This Row],[Т9]]</f>
        <v>0</v>
      </c>
      <c r="CI635" s="50">
        <f>Таблица1[[#This Row],[Т9]]-Таблица1[[#This Row],[Т8]]</f>
        <v>34819.454094001601</v>
      </c>
      <c r="CJ635" s="54">
        <f>Таблица1[[#This Row],[Т9]]-Таблица1[[#This Row],[Т7]]</f>
        <v>0</v>
      </c>
      <c r="CK635" s="14">
        <f>Таблица1[[#This Row],[Т9]]-Таблица1[[#This Row],[Т6]]</f>
        <v>36920.116567421544</v>
      </c>
      <c r="CL635" s="14">
        <f>Таблица1[[#This Row],[Т9]]-Таблица1[[#This Row],[Т5]]</f>
        <v>476.66923474088253</v>
      </c>
      <c r="CM635" s="14">
        <f>Таблица1[[#This Row],[Т9]]-Таблица1[[#This Row],[Т4]]</f>
        <v>38048.592087758603</v>
      </c>
      <c r="CN635" s="14">
        <f>Таблица1[[#This Row],[Т9]]-Таблица1[[#This Row],[Т3]]</f>
        <v>708.70942536044458</v>
      </c>
      <c r="CO635" s="14">
        <f>Таблица1[[#This Row],[Т9]]-Таблица1[[#This Row],[Т2]]</f>
        <v>43529.124269946755</v>
      </c>
      <c r="CP635" s="14">
        <f>Таблица1[[#This Row],[Т9]]-Таблица1[[#This Row],[Т1]]</f>
        <v>1066.6141737825892</v>
      </c>
      <c r="CQ635" s="14">
        <f>Таблица1[[#This Row],[Т9]]-Таблица1[[#This Row],[угол обхв6]]</f>
        <v>46853.524793106655</v>
      </c>
      <c r="CR635" s="14">
        <f>Таблица1[[#This Row],[Т9]]-Таблица1[[#This Row],[угол обхв5]]</f>
        <v>1702.8116271309409</v>
      </c>
      <c r="CS635" s="14">
        <f>Таблица1[[#This Row],[Т9]]-Таблица1[[#This Row],[угол обхв4]]</f>
        <v>59932.390211936719</v>
      </c>
      <c r="CT635" s="14">
        <f>Таблица1[[#This Row],[Lкан_прям, мм]]+Таблица1[[#This Row],[Lкан_дуг, мм]]+Таблица1[[#This Row],[Lкан_леб,мм]]</f>
        <v>85045.326329871838</v>
      </c>
      <c r="CU635" s="16">
        <f>Таблица1[[#This Row],[Lкан_леб,мм]]</f>
        <v>58229.578584805779</v>
      </c>
      <c r="CV635" s="14">
        <f>2534431-(Таблица1[[#This Row],[Т23]]+Таблица1[[#This Row],[угол обхв3]])</f>
        <v>2449285.2522549341</v>
      </c>
      <c r="CW635" s="50">
        <f>SUM(X635:AC635,AD635:AI635)-Таблица1[[#This Row],[lподв_min, мм]]</f>
        <v>24715.085269703872</v>
      </c>
      <c r="CX635" s="17">
        <f>CW1074-Таблица1[[#This Row],[Суммарная длина каната]]</f>
        <v>-2425925.91610059</v>
      </c>
    </row>
    <row r="636" spans="1:102" x14ac:dyDescent="0.25">
      <c r="A636" s="21">
        <v>635</v>
      </c>
      <c r="B636" s="10">
        <v>15.649183673469386</v>
      </c>
      <c r="C636" s="10">
        <v>50.620816326530601</v>
      </c>
      <c r="D636" s="11">
        <v>8251.6935249377311</v>
      </c>
      <c r="E636" s="11">
        <v>5451.6791052068411</v>
      </c>
      <c r="F636" s="11">
        <v>7571.8528497349826</v>
      </c>
      <c r="G636" s="11">
        <v>6042.1921502277528</v>
      </c>
      <c r="H636" s="11">
        <v>7843.6930349377317</v>
      </c>
      <c r="I636" s="11">
        <v>3297.324319465733</v>
      </c>
      <c r="J636" s="11">
        <v>2154.3547857411077</v>
      </c>
      <c r="K636" s="11">
        <v>25151.162504479325</v>
      </c>
      <c r="L636" s="11">
        <v>1664.5852405867404</v>
      </c>
      <c r="M636" s="11">
        <v>58229.578584805779</v>
      </c>
      <c r="N636" s="11">
        <v>10784.692998603969</v>
      </c>
      <c r="O636" s="11">
        <v>14493.467416212427</v>
      </c>
      <c r="P636" s="43">
        <v>11791.080304057696</v>
      </c>
      <c r="Q636" s="11">
        <v>11341.288364554255</v>
      </c>
      <c r="R636" s="11">
        <v>8913.7085018465968</v>
      </c>
      <c r="S636" s="11">
        <v>6676.8522237286088</v>
      </c>
      <c r="T636" s="11">
        <v>8251.6935249377311</v>
      </c>
      <c r="U636" s="11">
        <v>5451.6791052068411</v>
      </c>
      <c r="V636" s="11">
        <v>7485.08193549517</v>
      </c>
      <c r="W636" s="11">
        <v>5931.7756277232511</v>
      </c>
      <c r="X636" s="12">
        <v>0</v>
      </c>
      <c r="Y636" s="12">
        <v>623.3856350541954</v>
      </c>
      <c r="Z636" s="12">
        <v>351.6033734684035</v>
      </c>
      <c r="AA636" s="44">
        <v>232.0401906195587</v>
      </c>
      <c r="AB636" s="45">
        <v>457.55604144458277</v>
      </c>
      <c r="AC636" s="12">
        <v>0</v>
      </c>
      <c r="AD636" s="12">
        <v>13078.865418830066</v>
      </c>
      <c r="AE636" s="12">
        <v>3308.9345992767853</v>
      </c>
      <c r="AF636" s="12">
        <v>5480.5321821881489</v>
      </c>
      <c r="AG636" s="44">
        <v>1128.4755203370598</v>
      </c>
      <c r="AH636" s="45">
        <v>2154.3547838472668</v>
      </c>
      <c r="AI636" s="12">
        <v>0</v>
      </c>
      <c r="AJ636" s="12">
        <v>-15.249139467947982</v>
      </c>
      <c r="AK636" s="12">
        <v>72.293424006777471</v>
      </c>
      <c r="AL636" s="12">
        <v>121.6693783261441</v>
      </c>
      <c r="AM636" s="44">
        <v>154.25497538475153</v>
      </c>
      <c r="AN636" s="45">
        <v>89.999999734046682</v>
      </c>
      <c r="AO636" s="12">
        <v>0</v>
      </c>
      <c r="AP636" s="12">
        <v>-1940.9930576014312</v>
      </c>
      <c r="AQ636" s="12">
        <v>11173.364643355613</v>
      </c>
      <c r="AR636" s="12">
        <v>12138.325768949215</v>
      </c>
      <c r="AS636" s="44">
        <v>9090.9302549714575</v>
      </c>
      <c r="AT636" s="45">
        <v>7843.6935249377311</v>
      </c>
      <c r="AU636" s="12">
        <v>0</v>
      </c>
      <c r="AV636" s="12">
        <v>11447.141917719468</v>
      </c>
      <c r="AW636" s="12">
        <v>14617.557514794267</v>
      </c>
      <c r="AX636" s="12">
        <v>11127.081485317683</v>
      </c>
      <c r="AY636" s="44">
        <v>6309.3519513214296</v>
      </c>
      <c r="AZ636" s="45">
        <v>5451.6791033130021</v>
      </c>
      <c r="BA636" s="12">
        <v>0</v>
      </c>
      <c r="BB636" s="12">
        <v>10677.382175140972</v>
      </c>
      <c r="BC636" s="12">
        <v>12179.75194880934</v>
      </c>
      <c r="BD636" s="12">
        <v>9260.9539667381177</v>
      </c>
      <c r="BE636" s="44">
        <v>8074.4717718128722</v>
      </c>
      <c r="BF636" s="45">
        <v>7843.6935349377309</v>
      </c>
      <c r="BG636" s="12">
        <v>0</v>
      </c>
      <c r="BH636" s="12">
        <v>14887.10225609286</v>
      </c>
      <c r="BI636" s="12">
        <v>11465.378463136096</v>
      </c>
      <c r="BJ636" s="12">
        <v>6462.6453444920362</v>
      </c>
      <c r="BK636" s="44">
        <v>5819.1793776140203</v>
      </c>
      <c r="BL636" s="45">
        <v>3297.3243194657352</v>
      </c>
      <c r="BM636" s="12">
        <v>0</v>
      </c>
      <c r="BN636" s="12">
        <v>0</v>
      </c>
      <c r="BO636" s="12">
        <v>87.542563474725455</v>
      </c>
      <c r="BP636" s="12">
        <v>49.375954319366635</v>
      </c>
      <c r="BQ636" s="48">
        <v>32.585597058607419</v>
      </c>
      <c r="BR636" s="49">
        <v>64.254975650704836</v>
      </c>
      <c r="BS636" s="13">
        <v>0</v>
      </c>
      <c r="BT636" s="12">
        <v>100.42141519421644</v>
      </c>
      <c r="BV636" s="14">
        <f>Таблица1[[#This Row],[Lкан_леб,мм]]</f>
        <v>58229.578584805779</v>
      </c>
      <c r="BW636" s="50">
        <f>Таблица1[[#This Row],[угол обхв4]]+Таблица1[[#This Row],[Lдуг 3,мм]]</f>
        <v>13078.865418830066</v>
      </c>
      <c r="BX636" s="54">
        <f>Таблица1[[#This Row],[угол обхв5]]+Таблица1[[#This Row],[Y5, мм]]</f>
        <v>58852.964219859976</v>
      </c>
      <c r="BY636" s="14">
        <f>Таблица1[[#This Row],[угол обхв6]]+Таблица1[[#This Row],[Lдуг 4,мм]]</f>
        <v>16387.800018106853</v>
      </c>
      <c r="BZ636" s="14">
        <f>Таблица1[[#This Row],[Т1]]+Таблица1[[#This Row],[X6, мм]]</f>
        <v>59204.567593328378</v>
      </c>
      <c r="CA636" s="14">
        <f>Таблица1[[#This Row],[Т2]]+Таблица1[[#This Row],[Lдуг 5,мм]]</f>
        <v>21868.332200295001</v>
      </c>
      <c r="CB636" s="14">
        <f>Таблица1[[#This Row],[Т3]]+Таблица1[[#This Row],[Y6, мм]]</f>
        <v>59436.60778394794</v>
      </c>
      <c r="CC636" s="14">
        <f>Таблица1[[#This Row],[Т4]]+Таблица1[[#This Row],[Lдуг 6,мм]]</f>
        <v>22996.807720632059</v>
      </c>
      <c r="CD636" s="14">
        <f>Таблица1[[#This Row],[Т5]]+Таблица1[[#This Row],[Lдуг 1,мм]]</f>
        <v>59894.163825392527</v>
      </c>
      <c r="CE636" s="14">
        <f>Таблица1[[#This Row],[Т6]]+Таблица1[[#This Row],[Lпрям1, мм]]</f>
        <v>25151.162504479325</v>
      </c>
      <c r="CF636" s="15">
        <f>Таблица1[[#This Row],[Т7]]+Таблица1[[#This Row],[Lдуг 2,мм]]</f>
        <v>59894.163825392527</v>
      </c>
      <c r="CG636" s="14">
        <f>Таблица1[[#This Row],[Т8]]+Таблица1[[#This Row],[Lпрям2, мм]]</f>
        <v>25151.162504479325</v>
      </c>
      <c r="CH636" s="14">
        <f>Таблица1[[#This Row],[Т9]]-Таблица1[[#This Row],[Т9]]</f>
        <v>0</v>
      </c>
      <c r="CI636" s="50">
        <f>Таблица1[[#This Row],[Т9]]-Таблица1[[#This Row],[Т8]]</f>
        <v>34743.001320913201</v>
      </c>
      <c r="CJ636" s="54">
        <f>Таблица1[[#This Row],[Т9]]-Таблица1[[#This Row],[Т7]]</f>
        <v>0</v>
      </c>
      <c r="CK636" s="14">
        <f>Таблица1[[#This Row],[Т9]]-Таблица1[[#This Row],[Т6]]</f>
        <v>36897.356104760467</v>
      </c>
      <c r="CL636" s="14">
        <f>Таблица1[[#This Row],[Т9]]-Таблица1[[#This Row],[Т5]]</f>
        <v>457.5560414445863</v>
      </c>
      <c r="CM636" s="14">
        <f>Таблица1[[#This Row],[Т9]]-Таблица1[[#This Row],[Т4]]</f>
        <v>38025.831625097526</v>
      </c>
      <c r="CN636" s="14">
        <f>Таблица1[[#This Row],[Т9]]-Таблица1[[#This Row],[Т3]]</f>
        <v>689.59623206414835</v>
      </c>
      <c r="CO636" s="14">
        <f>Таблица1[[#This Row],[Т9]]-Таблица1[[#This Row],[Т2]]</f>
        <v>43506.36380728567</v>
      </c>
      <c r="CP636" s="14">
        <f>Таблица1[[#This Row],[Т9]]-Таблица1[[#This Row],[Т1]]</f>
        <v>1041.1996055325508</v>
      </c>
      <c r="CQ636" s="14">
        <f>Таблица1[[#This Row],[Т9]]-Таблица1[[#This Row],[угол обхв6]]</f>
        <v>46815.298406562462</v>
      </c>
      <c r="CR636" s="14">
        <f>Таблица1[[#This Row],[Т9]]-Таблица1[[#This Row],[угол обхв5]]</f>
        <v>1664.5852405867481</v>
      </c>
      <c r="CS636" s="14">
        <f>Таблица1[[#This Row],[Т9]]-Таблица1[[#This Row],[угол обхв4]]</f>
        <v>59894.163825392527</v>
      </c>
      <c r="CT636" s="14">
        <f>Таблица1[[#This Row],[Lкан_прям, мм]]+Таблица1[[#This Row],[Lкан_дуг, мм]]+Таблица1[[#This Row],[Lкан_леб,мм]]</f>
        <v>85045.326329871838</v>
      </c>
      <c r="CU636" s="16">
        <f>Таблица1[[#This Row],[Lкан_леб,мм]]</f>
        <v>58229.578584805779</v>
      </c>
      <c r="CV636" s="14">
        <f>2534431-(Таблица1[[#This Row],[Т23]]+Таблица1[[#This Row],[угол обхв3]])</f>
        <v>2449285.2522549341</v>
      </c>
      <c r="CW636" s="50">
        <f>SUM(X636:AC636,AD636:AI636)-Таблица1[[#This Row],[lподв_min, мм]]</f>
        <v>24661.39295932496</v>
      </c>
      <c r="CX636" s="17">
        <f>CW1075-Таблица1[[#This Row],[Суммарная длина каната]]</f>
        <v>-2425936.5965726157</v>
      </c>
    </row>
    <row r="637" spans="1:102" x14ac:dyDescent="0.25">
      <c r="A637" s="21">
        <v>636</v>
      </c>
      <c r="B637" s="10">
        <v>15.649183673469386</v>
      </c>
      <c r="C637" s="10">
        <v>53.304897959183663</v>
      </c>
      <c r="D637" s="11">
        <v>8624.396849123259</v>
      </c>
      <c r="E637" s="11">
        <v>5341.7213076981079</v>
      </c>
      <c r="F637" s="11">
        <v>7917.648917185209</v>
      </c>
      <c r="G637" s="11">
        <v>5899.7503039888816</v>
      </c>
      <c r="H637" s="11">
        <v>8216.3963591232605</v>
      </c>
      <c r="I637" s="11">
        <v>3132.0715494690503</v>
      </c>
      <c r="J637" s="11">
        <v>2209.6497582290572</v>
      </c>
      <c r="K637" s="11">
        <v>25189.388891022503</v>
      </c>
      <c r="L637" s="11">
        <v>1626.3588540435537</v>
      </c>
      <c r="M637" s="11">
        <v>58229.578584805779</v>
      </c>
      <c r="N637" s="11">
        <v>10784.692998603969</v>
      </c>
      <c r="O637" s="11">
        <v>14493.467416212427</v>
      </c>
      <c r="P637" s="43">
        <v>11884.096555408436</v>
      </c>
      <c r="Q637" s="11">
        <v>11390.614911064289</v>
      </c>
      <c r="R637" s="11">
        <v>9228.3119997550803</v>
      </c>
      <c r="S637" s="11">
        <v>6596.5517706839819</v>
      </c>
      <c r="T637" s="11">
        <v>8624.396849123259</v>
      </c>
      <c r="U637" s="11">
        <v>5341.7213076981079</v>
      </c>
      <c r="V637" s="11">
        <v>7836.143884778422</v>
      </c>
      <c r="W637" s="11">
        <v>5785.3915277958477</v>
      </c>
      <c r="X637" s="12">
        <v>0</v>
      </c>
      <c r="Y637" s="12">
        <v>610.54164372448952</v>
      </c>
      <c r="Z637" s="12">
        <v>345.33417155021232</v>
      </c>
      <c r="AA637" s="44">
        <v>232.0401906195585</v>
      </c>
      <c r="AB637" s="45">
        <v>438.44284814929364</v>
      </c>
      <c r="AC637" s="12">
        <v>0</v>
      </c>
      <c r="AD637" s="12">
        <v>13078.865418830066</v>
      </c>
      <c r="AE637" s="12">
        <v>3291.8660132846212</v>
      </c>
      <c r="AF637" s="12">
        <v>5480.5321821881489</v>
      </c>
      <c r="AG637" s="44">
        <v>1128.4755203370594</v>
      </c>
      <c r="AH637" s="45">
        <v>2209.6497563826083</v>
      </c>
      <c r="AI637" s="12">
        <v>0</v>
      </c>
      <c r="AJ637" s="12">
        <v>-15.249139467947982</v>
      </c>
      <c r="AK637" s="12">
        <v>70.489731616349104</v>
      </c>
      <c r="AL637" s="12">
        <v>118.98529669349105</v>
      </c>
      <c r="AM637" s="44">
        <v>151.57089375209844</v>
      </c>
      <c r="AN637" s="45">
        <v>89.999999740701966</v>
      </c>
      <c r="AO637" s="12">
        <v>0</v>
      </c>
      <c r="AP637" s="12">
        <v>-1940.9930576014312</v>
      </c>
      <c r="AQ637" s="12">
        <v>11169.266312642732</v>
      </c>
      <c r="AR637" s="12">
        <v>12240.992144422973</v>
      </c>
      <c r="AS637" s="44">
        <v>9422.5489714397863</v>
      </c>
      <c r="AT637" s="45">
        <v>8216.3968491232608</v>
      </c>
      <c r="AU637" s="12">
        <v>0</v>
      </c>
      <c r="AV637" s="12">
        <v>11447.141917719468</v>
      </c>
      <c r="AW637" s="12">
        <v>14629.729539083173</v>
      </c>
      <c r="AX637" s="12">
        <v>11192.904166434751</v>
      </c>
      <c r="AY637" s="44">
        <v>6237.7537790079496</v>
      </c>
      <c r="AZ637" s="45">
        <v>5341.7213058516609</v>
      </c>
      <c r="BA637" s="12">
        <v>0</v>
      </c>
      <c r="BB637" s="12">
        <v>10677.382175140972</v>
      </c>
      <c r="BC637" s="12">
        <v>12268.669869447202</v>
      </c>
      <c r="BD637" s="12">
        <v>9585.2075887696155</v>
      </c>
      <c r="BE637" s="44">
        <v>8430.1598774385529</v>
      </c>
      <c r="BF637" s="45">
        <v>8216.3968591232606</v>
      </c>
      <c r="BG637" s="12">
        <v>0</v>
      </c>
      <c r="BH637" s="12">
        <v>14887.10225609286</v>
      </c>
      <c r="BI637" s="12">
        <v>11526.877033935036</v>
      </c>
      <c r="BJ637" s="12">
        <v>6398.8410260544433</v>
      </c>
      <c r="BK637" s="44">
        <v>5700.5192993741402</v>
      </c>
      <c r="BL637" s="45">
        <v>3132.0715494690526</v>
      </c>
      <c r="BM637" s="12">
        <v>0</v>
      </c>
      <c r="BN637" s="12">
        <v>0</v>
      </c>
      <c r="BO637" s="12">
        <v>85.738871084297088</v>
      </c>
      <c r="BP637" s="12">
        <v>48.49556507714194</v>
      </c>
      <c r="BQ637" s="48">
        <v>32.585597058607398</v>
      </c>
      <c r="BR637" s="49">
        <v>61.570894011396469</v>
      </c>
      <c r="BS637" s="13">
        <v>0</v>
      </c>
      <c r="BT637" s="12">
        <v>100.42141519421644</v>
      </c>
      <c r="BV637" s="14">
        <f>Таблица1[[#This Row],[Lкан_леб,мм]]</f>
        <v>58229.578584805779</v>
      </c>
      <c r="BW637" s="50">
        <f>Таблица1[[#This Row],[угол обхв4]]+Таблица1[[#This Row],[Lдуг 3,мм]]</f>
        <v>13078.865418830066</v>
      </c>
      <c r="BX637" s="54">
        <f>Таблица1[[#This Row],[угол обхв5]]+Таблица1[[#This Row],[Y5, мм]]</f>
        <v>58840.120228530272</v>
      </c>
      <c r="BY637" s="14">
        <f>Таблица1[[#This Row],[угол обхв6]]+Таблица1[[#This Row],[Lдуг 4,мм]]</f>
        <v>16370.731432114688</v>
      </c>
      <c r="BZ637" s="14">
        <f>Таблица1[[#This Row],[Т1]]+Таблица1[[#This Row],[X6, мм]]</f>
        <v>59185.454400080482</v>
      </c>
      <c r="CA637" s="14">
        <f>Таблица1[[#This Row],[Т2]]+Таблица1[[#This Row],[Lдуг 5,мм]]</f>
        <v>21851.263614302836</v>
      </c>
      <c r="CB637" s="14">
        <f>Таблица1[[#This Row],[Т3]]+Таблица1[[#This Row],[Y6, мм]]</f>
        <v>59417.494590700044</v>
      </c>
      <c r="CC637" s="14">
        <f>Таблица1[[#This Row],[Т4]]+Таблица1[[#This Row],[Lдуг 6,мм]]</f>
        <v>22979.739134639894</v>
      </c>
      <c r="CD637" s="14">
        <f>Таблица1[[#This Row],[Т5]]+Таблица1[[#This Row],[Lдуг 1,мм]]</f>
        <v>59855.937438849338</v>
      </c>
      <c r="CE637" s="14">
        <f>Таблица1[[#This Row],[Т6]]+Таблица1[[#This Row],[Lпрям1, мм]]</f>
        <v>25189.388891022503</v>
      </c>
      <c r="CF637" s="15">
        <f>Таблица1[[#This Row],[Т7]]+Таблица1[[#This Row],[Lдуг 2,мм]]</f>
        <v>59855.937438849338</v>
      </c>
      <c r="CG637" s="14">
        <f>Таблица1[[#This Row],[Т8]]+Таблица1[[#This Row],[Lпрям2, мм]]</f>
        <v>25189.388891022503</v>
      </c>
      <c r="CH637" s="14">
        <f>Таблица1[[#This Row],[Т9]]-Таблица1[[#This Row],[Т9]]</f>
        <v>0</v>
      </c>
      <c r="CI637" s="50">
        <f>Таблица1[[#This Row],[Т9]]-Таблица1[[#This Row],[Т8]]</f>
        <v>34666.548547826838</v>
      </c>
      <c r="CJ637" s="54">
        <f>Таблица1[[#This Row],[Т9]]-Таблица1[[#This Row],[Т7]]</f>
        <v>0</v>
      </c>
      <c r="CK637" s="14">
        <f>Таблица1[[#This Row],[Т9]]-Таблица1[[#This Row],[Т6]]</f>
        <v>36876.198304209443</v>
      </c>
      <c r="CL637" s="14">
        <f>Таблица1[[#This Row],[Т9]]-Таблица1[[#This Row],[Т5]]</f>
        <v>438.44284814929415</v>
      </c>
      <c r="CM637" s="14">
        <f>Таблица1[[#This Row],[Т9]]-Таблица1[[#This Row],[Т4]]</f>
        <v>38004.673824546502</v>
      </c>
      <c r="CN637" s="14">
        <f>Таблица1[[#This Row],[Т9]]-Таблица1[[#This Row],[Т3]]</f>
        <v>670.4830387688562</v>
      </c>
      <c r="CO637" s="14">
        <f>Таблица1[[#This Row],[Т9]]-Таблица1[[#This Row],[Т2]]</f>
        <v>43485.206006734647</v>
      </c>
      <c r="CP637" s="14">
        <f>Таблица1[[#This Row],[Т9]]-Таблица1[[#This Row],[Т1]]</f>
        <v>1015.8172103190664</v>
      </c>
      <c r="CQ637" s="14">
        <f>Таблица1[[#This Row],[Т9]]-Таблица1[[#This Row],[угол обхв6]]</f>
        <v>46777.072020019274</v>
      </c>
      <c r="CR637" s="14">
        <f>Таблица1[[#This Row],[Т9]]-Таблица1[[#This Row],[угол обхв5]]</f>
        <v>1626.3588540435594</v>
      </c>
      <c r="CS637" s="14">
        <f>Таблица1[[#This Row],[Т9]]-Таблица1[[#This Row],[угол обхв4]]</f>
        <v>59855.937438849338</v>
      </c>
      <c r="CT637" s="14">
        <f>Таблица1[[#This Row],[Lкан_прям, мм]]+Таблица1[[#This Row],[Lкан_дуг, мм]]+Таблица1[[#This Row],[Lкан_леб,мм]]</f>
        <v>85045.326329871838</v>
      </c>
      <c r="CU637" s="16">
        <f>Таблица1[[#This Row],[Lкан_леб,мм]]</f>
        <v>58229.578584805779</v>
      </c>
      <c r="CV637" s="14">
        <f>2534431-(Таблица1[[#This Row],[Т23]]+Таблица1[[#This Row],[угол обхв3]])</f>
        <v>2449285.2522549341</v>
      </c>
      <c r="CW637" s="50">
        <f>SUM(X637:AC637,AD637:AI637)-Таблица1[[#This Row],[lподв_min, мм]]</f>
        <v>24606.097986836998</v>
      </c>
      <c r="CX637" s="17">
        <f>CW1076-Таблица1[[#This Row],[Суммарная длина каната]]</f>
        <v>-2425972.5705955802</v>
      </c>
    </row>
    <row r="638" spans="1:102" x14ac:dyDescent="0.25">
      <c r="A638" s="21">
        <v>637</v>
      </c>
      <c r="B638" s="10">
        <v>15.649183673469386</v>
      </c>
      <c r="C638" s="10">
        <v>55.988979591836724</v>
      </c>
      <c r="D638" s="11">
        <v>9001.8404953348017</v>
      </c>
      <c r="E638" s="11">
        <v>5249.3374399156473</v>
      </c>
      <c r="F638" s="11">
        <v>8269.7360191943098</v>
      </c>
      <c r="G638" s="11">
        <v>5773.6579869239222</v>
      </c>
      <c r="H638" s="11">
        <v>8593.8400053348032</v>
      </c>
      <c r="I638" s="11">
        <v>2982.8027374229382</v>
      </c>
      <c r="J638" s="11">
        <v>2266.5347024927091</v>
      </c>
      <c r="K638" s="11">
        <v>25227.615277564644</v>
      </c>
      <c r="L638" s="11">
        <v>1588.1324675014182</v>
      </c>
      <c r="M638" s="11">
        <v>58229.578584805779</v>
      </c>
      <c r="N638" s="11">
        <v>10784.692998603969</v>
      </c>
      <c r="O638" s="11">
        <v>14493.467416212427</v>
      </c>
      <c r="P638" s="43">
        <v>11974.700851488778</v>
      </c>
      <c r="Q638" s="11">
        <v>11444.243194066235</v>
      </c>
      <c r="R638" s="11">
        <v>9546.3307379305134</v>
      </c>
      <c r="S638" s="11">
        <v>6531.0719583390464</v>
      </c>
      <c r="T638" s="11">
        <v>9001.8404953348017</v>
      </c>
      <c r="U638" s="11">
        <v>5249.3374399156473</v>
      </c>
      <c r="V638" s="11">
        <v>8193.6757030670778</v>
      </c>
      <c r="W638" s="11">
        <v>5655.6078776032382</v>
      </c>
      <c r="X638" s="12">
        <v>0</v>
      </c>
      <c r="Y638" s="12">
        <v>597.66176960754592</v>
      </c>
      <c r="Z638" s="12">
        <v>339.10085241925884</v>
      </c>
      <c r="AA638" s="44">
        <v>232.0401906195587</v>
      </c>
      <c r="AB638" s="45">
        <v>419.32965485505503</v>
      </c>
      <c r="AC638" s="12">
        <v>0</v>
      </c>
      <c r="AD638" s="12">
        <v>13078.865418830066</v>
      </c>
      <c r="AE638" s="12">
        <v>3273.2074555167692</v>
      </c>
      <c r="AF638" s="12">
        <v>5480.5321821881498</v>
      </c>
      <c r="AG638" s="44">
        <v>1128.4755203370598</v>
      </c>
      <c r="AH638" s="45">
        <v>2266.5347006926022</v>
      </c>
      <c r="AI638" s="12">
        <v>0</v>
      </c>
      <c r="AJ638" s="12">
        <v>-15.249139467947982</v>
      </c>
      <c r="AK638" s="12">
        <v>68.681000176249455</v>
      </c>
      <c r="AL638" s="12">
        <v>116.30121506083799</v>
      </c>
      <c r="AM638" s="44">
        <v>148.88681211944541</v>
      </c>
      <c r="AN638" s="45">
        <v>89.99999974720977</v>
      </c>
      <c r="AO638" s="12">
        <v>0</v>
      </c>
      <c r="AP638" s="12">
        <v>-1940.9930576014312</v>
      </c>
      <c r="AQ638" s="12">
        <v>11164.773851877973</v>
      </c>
      <c r="AR638" s="12">
        <v>12340.463481382933</v>
      </c>
      <c r="AS638" s="44">
        <v>9757.1567426954571</v>
      </c>
      <c r="AT638" s="45">
        <v>8593.8404953348017</v>
      </c>
      <c r="AU638" s="12">
        <v>0</v>
      </c>
      <c r="AV638" s="12">
        <v>11447.141917719468</v>
      </c>
      <c r="AW638" s="12">
        <v>14641.79996481355</v>
      </c>
      <c r="AX638" s="12">
        <v>11263.462391509904</v>
      </c>
      <c r="AY638" s="44">
        <v>6181.7635047985505</v>
      </c>
      <c r="AZ638" s="45">
        <v>5249.3374381155427</v>
      </c>
      <c r="BA638" s="12">
        <v>0</v>
      </c>
      <c r="BB638" s="12">
        <v>10677.382175140972</v>
      </c>
      <c r="BC638" s="12">
        <v>12354.781704762781</v>
      </c>
      <c r="BD638" s="12">
        <v>9912.0933678246693</v>
      </c>
      <c r="BE638" s="44">
        <v>8791.014490569858</v>
      </c>
      <c r="BF638" s="45">
        <v>8593.8405053348033</v>
      </c>
      <c r="BG638" s="12">
        <v>0</v>
      </c>
      <c r="BH638" s="12">
        <v>14887.10225609286</v>
      </c>
      <c r="BI638" s="12">
        <v>11592.575742667359</v>
      </c>
      <c r="BJ638" s="12">
        <v>6350.2911557827156</v>
      </c>
      <c r="BK638" s="44">
        <v>5598.6458934561433</v>
      </c>
      <c r="BL638" s="45">
        <v>2982.8027374229405</v>
      </c>
      <c r="BM638" s="12">
        <v>0</v>
      </c>
      <c r="BN638" s="12">
        <v>0</v>
      </c>
      <c r="BO638" s="12">
        <v>83.930139644197439</v>
      </c>
      <c r="BP638" s="12">
        <v>47.620214884588535</v>
      </c>
      <c r="BQ638" s="48">
        <v>32.585597058607419</v>
      </c>
      <c r="BR638" s="49">
        <v>58.886812372235646</v>
      </c>
      <c r="BS638" s="13">
        <v>0</v>
      </c>
      <c r="BT638" s="12">
        <v>100.42141519421644</v>
      </c>
      <c r="BV638" s="14">
        <f>Таблица1[[#This Row],[Lкан_леб,мм]]</f>
        <v>58229.578584805779</v>
      </c>
      <c r="BW638" s="50">
        <f>Таблица1[[#This Row],[угол обхв4]]+Таблица1[[#This Row],[Lдуг 3,мм]]</f>
        <v>13078.865418830066</v>
      </c>
      <c r="BX638" s="54">
        <f>Таблица1[[#This Row],[угол обхв5]]+Таблица1[[#This Row],[Y5, мм]]</f>
        <v>58827.240354413327</v>
      </c>
      <c r="BY638" s="14">
        <f>Таблица1[[#This Row],[угол обхв6]]+Таблица1[[#This Row],[Lдуг 4,мм]]</f>
        <v>16352.072874346835</v>
      </c>
      <c r="BZ638" s="14">
        <f>Таблица1[[#This Row],[Т1]]+Таблица1[[#This Row],[X6, мм]]</f>
        <v>59166.341206832585</v>
      </c>
      <c r="CA638" s="14">
        <f>Таблица1[[#This Row],[Т2]]+Таблица1[[#This Row],[Lдуг 5,мм]]</f>
        <v>21832.605056534987</v>
      </c>
      <c r="CB638" s="14">
        <f>Таблица1[[#This Row],[Т3]]+Таблица1[[#This Row],[Y6, мм]]</f>
        <v>59398.381397452147</v>
      </c>
      <c r="CC638" s="14">
        <f>Таблица1[[#This Row],[Т4]]+Таблица1[[#This Row],[Lдуг 6,мм]]</f>
        <v>22961.080576872046</v>
      </c>
      <c r="CD638" s="14">
        <f>Таблица1[[#This Row],[Т5]]+Таблица1[[#This Row],[Lдуг 1,мм]]</f>
        <v>59817.711052307204</v>
      </c>
      <c r="CE638" s="14">
        <f>Таблица1[[#This Row],[Т6]]+Таблица1[[#This Row],[Lпрям1, мм]]</f>
        <v>25227.615277564648</v>
      </c>
      <c r="CF638" s="15">
        <f>Таблица1[[#This Row],[Т7]]+Таблица1[[#This Row],[Lдуг 2,мм]]</f>
        <v>59817.711052307204</v>
      </c>
      <c r="CG638" s="14">
        <f>Таблица1[[#This Row],[Т8]]+Таблица1[[#This Row],[Lпрям2, мм]]</f>
        <v>25227.615277564648</v>
      </c>
      <c r="CH638" s="14">
        <f>Таблица1[[#This Row],[Т9]]-Таблица1[[#This Row],[Т9]]</f>
        <v>0</v>
      </c>
      <c r="CI638" s="50">
        <f>Таблица1[[#This Row],[Т9]]-Таблица1[[#This Row],[Т8]]</f>
        <v>34590.095774742556</v>
      </c>
      <c r="CJ638" s="54">
        <f>Таблица1[[#This Row],[Т9]]-Таблица1[[#This Row],[Т7]]</f>
        <v>0</v>
      </c>
      <c r="CK638" s="14">
        <f>Таблица1[[#This Row],[Т9]]-Таблица1[[#This Row],[Т6]]</f>
        <v>36856.630475435159</v>
      </c>
      <c r="CL638" s="14">
        <f>Таблица1[[#This Row],[Т9]]-Таблица1[[#This Row],[Т5]]</f>
        <v>419.32965485505702</v>
      </c>
      <c r="CM638" s="14">
        <f>Таблица1[[#This Row],[Т9]]-Таблица1[[#This Row],[Т4]]</f>
        <v>37985.105995772217</v>
      </c>
      <c r="CN638" s="14">
        <f>Таблица1[[#This Row],[Т9]]-Таблица1[[#This Row],[Т3]]</f>
        <v>651.36984547461907</v>
      </c>
      <c r="CO638" s="14">
        <f>Таблица1[[#This Row],[Т9]]-Таблица1[[#This Row],[Т2]]</f>
        <v>43465.638177960369</v>
      </c>
      <c r="CP638" s="14">
        <f>Таблица1[[#This Row],[Т9]]-Таблица1[[#This Row],[Т1]]</f>
        <v>990.47069789387751</v>
      </c>
      <c r="CQ638" s="14">
        <f>Таблица1[[#This Row],[Т9]]-Таблица1[[#This Row],[угол обхв6]]</f>
        <v>46738.84563347714</v>
      </c>
      <c r="CR638" s="14">
        <f>Таблица1[[#This Row],[Т9]]-Таблица1[[#This Row],[угол обхв5]]</f>
        <v>1588.1324675014257</v>
      </c>
      <c r="CS638" s="14">
        <f>Таблица1[[#This Row],[Т9]]-Таблица1[[#This Row],[угол обхв4]]</f>
        <v>59817.711052307204</v>
      </c>
      <c r="CT638" s="14">
        <f>Таблица1[[#This Row],[Lкан_прям, мм]]+Таблица1[[#This Row],[Lкан_дуг, мм]]+Таблица1[[#This Row],[Lкан_леб,мм]]</f>
        <v>85045.326329871838</v>
      </c>
      <c r="CU638" s="16">
        <f>Таблица1[[#This Row],[Lкан_леб,мм]]</f>
        <v>58229.578584805779</v>
      </c>
      <c r="CV638" s="14">
        <f>2534431-(Таблица1[[#This Row],[Т23]]+Таблица1[[#This Row],[угол обхв3]])</f>
        <v>2449285.2522549341</v>
      </c>
      <c r="CW638" s="50">
        <f>SUM(X638:AC638,AD638:AI638)-Таблица1[[#This Row],[lподв_min, мм]]</f>
        <v>24549.213042573356</v>
      </c>
      <c r="CX638" s="17">
        <f>CW1077-Таблица1[[#This Row],[Суммарная длина каната]]</f>
        <v>-2426009.8367140219</v>
      </c>
    </row>
    <row r="639" spans="1:102" x14ac:dyDescent="0.25">
      <c r="A639" s="21">
        <v>638</v>
      </c>
      <c r="B639" s="10">
        <v>15.649183673469386</v>
      </c>
      <c r="C639" s="10">
        <v>58.673061224489786</v>
      </c>
      <c r="D639" s="11">
        <v>9383.1962947639731</v>
      </c>
      <c r="E639" s="11">
        <v>5174.7302061266128</v>
      </c>
      <c r="F639" s="11">
        <v>8627.3416230712555</v>
      </c>
      <c r="G639" s="11">
        <v>5664.1918647683251</v>
      </c>
      <c r="H639" s="11">
        <v>8975.1958047639746</v>
      </c>
      <c r="I639" s="11">
        <v>2849.7345399018623</v>
      </c>
      <c r="J639" s="11">
        <v>2324.9956662247509</v>
      </c>
      <c r="K639" s="11">
        <v>25265.841664105701</v>
      </c>
      <c r="L639" s="11">
        <v>1549.9060809603611</v>
      </c>
      <c r="M639" s="11">
        <v>58229.578584805779</v>
      </c>
      <c r="N639" s="11">
        <v>10784.692998603969</v>
      </c>
      <c r="O639" s="11">
        <v>14493.467416212427</v>
      </c>
      <c r="P639" s="43">
        <v>12062.694392682741</v>
      </c>
      <c r="Q639" s="11">
        <v>11502.05554494472</v>
      </c>
      <c r="R639" s="11">
        <v>9867.0669348574775</v>
      </c>
      <c r="S639" s="11">
        <v>6480.5564593684066</v>
      </c>
      <c r="T639" s="11">
        <v>9383.1962947639731</v>
      </c>
      <c r="U639" s="11">
        <v>5174.7302061266128</v>
      </c>
      <c r="V639" s="11">
        <v>8556.8929111338803</v>
      </c>
      <c r="W639" s="11">
        <v>5542.7094422275941</v>
      </c>
      <c r="X639" s="12">
        <v>0</v>
      </c>
      <c r="Y639" s="12">
        <v>584.74216088627918</v>
      </c>
      <c r="Z639" s="12">
        <v>332.90726789262828</v>
      </c>
      <c r="AA639" s="44">
        <v>232.0401906195587</v>
      </c>
      <c r="AB639" s="45">
        <v>400.2164615618949</v>
      </c>
      <c r="AC639" s="12">
        <v>0</v>
      </c>
      <c r="AD639" s="12">
        <v>13078.865418830066</v>
      </c>
      <c r="AE639" s="12">
        <v>3252.9728782805187</v>
      </c>
      <c r="AF639" s="12">
        <v>5480.5321821881489</v>
      </c>
      <c r="AG639" s="44">
        <v>1128.4755203370585</v>
      </c>
      <c r="AH639" s="45">
        <v>2324.9956644699059</v>
      </c>
      <c r="AI639" s="12">
        <v>0</v>
      </c>
      <c r="AJ639" s="12">
        <v>-15.249139467947982</v>
      </c>
      <c r="AK639" s="12">
        <v>66.866688772599957</v>
      </c>
      <c r="AL639" s="12">
        <v>113.61713342818491</v>
      </c>
      <c r="AM639" s="44">
        <v>146.20273048679235</v>
      </c>
      <c r="AN639" s="45">
        <v>89.999999753566073</v>
      </c>
      <c r="AO639" s="12">
        <v>0</v>
      </c>
      <c r="AP639" s="12">
        <v>-1940.9930576014312</v>
      </c>
      <c r="AQ639" s="12">
        <v>11159.887040837226</v>
      </c>
      <c r="AR639" s="12">
        <v>12436.521524575823</v>
      </c>
      <c r="AS639" s="44">
        <v>10094.019388359544</v>
      </c>
      <c r="AT639" s="45">
        <v>8975.1962947639731</v>
      </c>
      <c r="AU639" s="12">
        <v>0</v>
      </c>
      <c r="AV639" s="12">
        <v>11447.141917719468</v>
      </c>
      <c r="AW639" s="12">
        <v>14653.759121152725</v>
      </c>
      <c r="AX639" s="12">
        <v>11338.601345058052</v>
      </c>
      <c r="AY639" s="44">
        <v>6141.5039798768203</v>
      </c>
      <c r="AZ639" s="45">
        <v>5174.73020437177</v>
      </c>
      <c r="BA639" s="12">
        <v>0</v>
      </c>
      <c r="BB639" s="12">
        <v>10677.382175140972</v>
      </c>
      <c r="BC639" s="12">
        <v>12437.888434915998</v>
      </c>
      <c r="BD639" s="12">
        <v>10240.894066750561</v>
      </c>
      <c r="BE639" s="44">
        <v>9156.2438412619067</v>
      </c>
      <c r="BF639" s="45">
        <v>8975.1963047639747</v>
      </c>
      <c r="BG639" s="12">
        <v>0</v>
      </c>
      <c r="BH639" s="12">
        <v>14887.10225609286</v>
      </c>
      <c r="BI639" s="12">
        <v>11662.347249885019</v>
      </c>
      <c r="BJ639" s="12">
        <v>6317.1022594817368</v>
      </c>
      <c r="BK639" s="44">
        <v>5513.7826856181982</v>
      </c>
      <c r="BL639" s="45">
        <v>2849.7345399018641</v>
      </c>
      <c r="BM639" s="12">
        <v>0</v>
      </c>
      <c r="BN639" s="12">
        <v>0</v>
      </c>
      <c r="BO639" s="12">
        <v>82.115828240547941</v>
      </c>
      <c r="BP639" s="12">
        <v>46.750444655584957</v>
      </c>
      <c r="BQ639" s="48">
        <v>32.585597058607419</v>
      </c>
      <c r="BR639" s="49">
        <v>56.202730733226268</v>
      </c>
      <c r="BS639" s="13">
        <v>0</v>
      </c>
      <c r="BT639" s="12">
        <v>100.42141519421644</v>
      </c>
      <c r="BV639" s="14">
        <f>Таблица1[[#This Row],[Lкан_леб,мм]]</f>
        <v>58229.578584805779</v>
      </c>
      <c r="BW639" s="50">
        <f>Таблица1[[#This Row],[угол обхв4]]+Таблица1[[#This Row],[Lдуг 3,мм]]</f>
        <v>13078.865418830066</v>
      </c>
      <c r="BX639" s="54">
        <f>Таблица1[[#This Row],[угол обхв5]]+Таблица1[[#This Row],[Y5, мм]]</f>
        <v>58814.320745692057</v>
      </c>
      <c r="BY639" s="14">
        <f>Таблица1[[#This Row],[угол обхв6]]+Таблица1[[#This Row],[Lдуг 4,мм]]</f>
        <v>16331.838297110586</v>
      </c>
      <c r="BZ639" s="14">
        <f>Таблица1[[#This Row],[Т1]]+Таблица1[[#This Row],[X6, мм]]</f>
        <v>59147.228013584689</v>
      </c>
      <c r="CA639" s="14">
        <f>Таблица1[[#This Row],[Т2]]+Таблица1[[#This Row],[Lдуг 5,мм]]</f>
        <v>21812.370479298734</v>
      </c>
      <c r="CB639" s="14">
        <f>Таблица1[[#This Row],[Т3]]+Таблица1[[#This Row],[Y6, мм]]</f>
        <v>59379.268204204251</v>
      </c>
      <c r="CC639" s="14">
        <f>Таблица1[[#This Row],[Т4]]+Таблица1[[#This Row],[Lдуг 6,мм]]</f>
        <v>22940.845999635792</v>
      </c>
      <c r="CD639" s="14">
        <f>Таблица1[[#This Row],[Т5]]+Таблица1[[#This Row],[Lдуг 1,мм]]</f>
        <v>59779.484665766147</v>
      </c>
      <c r="CE639" s="14">
        <f>Таблица1[[#This Row],[Т6]]+Таблица1[[#This Row],[Lпрям1, мм]]</f>
        <v>25265.841664105697</v>
      </c>
      <c r="CF639" s="15">
        <f>Таблица1[[#This Row],[Т7]]+Таблица1[[#This Row],[Lдуг 2,мм]]</f>
        <v>59779.484665766147</v>
      </c>
      <c r="CG639" s="14">
        <f>Таблица1[[#This Row],[Т8]]+Таблица1[[#This Row],[Lпрям2, мм]]</f>
        <v>25265.841664105697</v>
      </c>
      <c r="CH639" s="14">
        <f>Таблица1[[#This Row],[Т9]]-Таблица1[[#This Row],[Т9]]</f>
        <v>0</v>
      </c>
      <c r="CI639" s="50">
        <f>Таблица1[[#This Row],[Т9]]-Таблица1[[#This Row],[Т8]]</f>
        <v>34513.64300166045</v>
      </c>
      <c r="CJ639" s="54">
        <f>Таблица1[[#This Row],[Т9]]-Таблица1[[#This Row],[Т7]]</f>
        <v>0</v>
      </c>
      <c r="CK639" s="14">
        <f>Таблица1[[#This Row],[Т9]]-Таблица1[[#This Row],[Т6]]</f>
        <v>36838.638666130355</v>
      </c>
      <c r="CL639" s="14">
        <f>Таблица1[[#This Row],[Т9]]-Таблица1[[#This Row],[Т5]]</f>
        <v>400.21646156189672</v>
      </c>
      <c r="CM639" s="14">
        <f>Таблица1[[#This Row],[Т9]]-Таблица1[[#This Row],[Т4]]</f>
        <v>37967.114186467414</v>
      </c>
      <c r="CN639" s="14">
        <f>Таблица1[[#This Row],[Т9]]-Таблица1[[#This Row],[Т3]]</f>
        <v>632.25665218145878</v>
      </c>
      <c r="CO639" s="14">
        <f>Таблица1[[#This Row],[Т9]]-Таблица1[[#This Row],[Т2]]</f>
        <v>43447.646368655565</v>
      </c>
      <c r="CP639" s="14">
        <f>Таблица1[[#This Row],[Т9]]-Таблица1[[#This Row],[Т1]]</f>
        <v>965.16392007409013</v>
      </c>
      <c r="CQ639" s="14">
        <f>Таблица1[[#This Row],[Т9]]-Таблица1[[#This Row],[угол обхв6]]</f>
        <v>46700.619246936083</v>
      </c>
      <c r="CR639" s="14">
        <f>Таблица1[[#This Row],[Т9]]-Таблица1[[#This Row],[угол обхв5]]</f>
        <v>1549.9060809603689</v>
      </c>
      <c r="CS639" s="14">
        <f>Таблица1[[#This Row],[Т9]]-Таблица1[[#This Row],[угол обхв4]]</f>
        <v>59779.484665766147</v>
      </c>
      <c r="CT639" s="14">
        <f>Таблица1[[#This Row],[Lкан_прям, мм]]+Таблица1[[#This Row],[Lкан_дуг, мм]]+Таблица1[[#This Row],[Lкан_леб,мм]]</f>
        <v>85045.326329871838</v>
      </c>
      <c r="CU639" s="16">
        <f>Таблица1[[#This Row],[Lкан_леб,мм]]</f>
        <v>58229.578584805779</v>
      </c>
      <c r="CV639" s="14">
        <f>2534431-(Таблица1[[#This Row],[Т23]]+Таблица1[[#This Row],[угол обхв3]])</f>
        <v>2449285.2522549341</v>
      </c>
      <c r="CW639" s="50">
        <f>SUM(X639:AC639,AD639:AI639)-Таблица1[[#This Row],[lподв_min, мм]]</f>
        <v>24490.752078841309</v>
      </c>
      <c r="CX639" s="17">
        <f>CW1078-Таблица1[[#This Row],[Суммарная длина каната]]</f>
        <v>-2426020.1603034041</v>
      </c>
    </row>
    <row r="640" spans="1:102" x14ac:dyDescent="0.25">
      <c r="A640" s="21">
        <v>639</v>
      </c>
      <c r="B640" s="10">
        <v>15.649183673469386</v>
      </c>
      <c r="C640" s="10">
        <v>61.357142857142854</v>
      </c>
      <c r="D640" s="11">
        <v>9767.6274947427664</v>
      </c>
      <c r="E640" s="11">
        <v>5118.0633059574875</v>
      </c>
      <c r="F640" s="11">
        <v>8989.6810876919717</v>
      </c>
      <c r="G640" s="11">
        <v>5571.5921228553316</v>
      </c>
      <c r="H640" s="11">
        <v>9359.6270047427679</v>
      </c>
      <c r="I640" s="11">
        <v>2733.0458843212327</v>
      </c>
      <c r="J640" s="11">
        <v>2385.0174216362552</v>
      </c>
      <c r="K640" s="11">
        <v>25304.068050645648</v>
      </c>
      <c r="L640" s="11">
        <v>1511.6796944204048</v>
      </c>
      <c r="M640" s="11">
        <v>58229.578584805779</v>
      </c>
      <c r="N640" s="11">
        <v>10784.692998603969</v>
      </c>
      <c r="O640" s="11">
        <v>14493.467416212427</v>
      </c>
      <c r="P640" s="43">
        <v>12147.884107767935</v>
      </c>
      <c r="Q640" s="11">
        <v>11563.925114602624</v>
      </c>
      <c r="R640" s="11">
        <v>10189.816846502434</v>
      </c>
      <c r="S640" s="11">
        <v>6445.1161124654855</v>
      </c>
      <c r="T640" s="11">
        <v>9767.6274947427664</v>
      </c>
      <c r="U640" s="11">
        <v>5118.0633059574875</v>
      </c>
      <c r="V640" s="11">
        <v>8924.9985551410518</v>
      </c>
      <c r="W640" s="11">
        <v>5446.9439380197746</v>
      </c>
      <c r="X640" s="12">
        <v>0</v>
      </c>
      <c r="Y640" s="12">
        <v>571.77880635380427</v>
      </c>
      <c r="Z640" s="12">
        <v>326.75742917720584</v>
      </c>
      <c r="AA640" s="44">
        <v>232.04019061955924</v>
      </c>
      <c r="AB640" s="45">
        <v>381.1032682698355</v>
      </c>
      <c r="AC640" s="12">
        <v>0</v>
      </c>
      <c r="AD640" s="12">
        <v>13078.865418830066</v>
      </c>
      <c r="AE640" s="12">
        <v>3231.1775093648062</v>
      </c>
      <c r="AF640" s="12">
        <v>5480.5321821881471</v>
      </c>
      <c r="AG640" s="44">
        <v>1128.4755203370603</v>
      </c>
      <c r="AH640" s="45">
        <v>2385.0174199255734</v>
      </c>
      <c r="AI640" s="12">
        <v>0</v>
      </c>
      <c r="AJ640" s="12">
        <v>-15.249139467947982</v>
      </c>
      <c r="AK640" s="12">
        <v>65.046234108279876</v>
      </c>
      <c r="AL640" s="12">
        <v>110.93305179553184</v>
      </c>
      <c r="AM640" s="44">
        <v>143.51864885413934</v>
      </c>
      <c r="AN640" s="45">
        <v>89.999999759767874</v>
      </c>
      <c r="AO640" s="12">
        <v>0</v>
      </c>
      <c r="AP640" s="12">
        <v>-1940.9930576014312</v>
      </c>
      <c r="AQ640" s="12">
        <v>11154.60559411834</v>
      </c>
      <c r="AR640" s="12">
        <v>12528.955508034418</v>
      </c>
      <c r="AS640" s="44">
        <v>10432.397780515465</v>
      </c>
      <c r="AT640" s="45">
        <v>9359.6274947427664</v>
      </c>
      <c r="AU640" s="12">
        <v>0</v>
      </c>
      <c r="AV640" s="12">
        <v>11447.141917719468</v>
      </c>
      <c r="AW640" s="12">
        <v>14665.597226761967</v>
      </c>
      <c r="AX640" s="12">
        <v>11418.156160778624</v>
      </c>
      <c r="AY640" s="44">
        <v>6117.0635397681126</v>
      </c>
      <c r="AZ640" s="45">
        <v>5118.063304246808</v>
      </c>
      <c r="BA640" s="12">
        <v>0</v>
      </c>
      <c r="BB640" s="12">
        <v>10677.382175140972</v>
      </c>
      <c r="BC640" s="12">
        <v>12517.796703282307</v>
      </c>
      <c r="BD640" s="12">
        <v>10570.888246768915</v>
      </c>
      <c r="BE640" s="44">
        <v>9525.0465607297338</v>
      </c>
      <c r="BF640" s="45">
        <v>9359.627504742768</v>
      </c>
      <c r="BG640" s="12">
        <v>0</v>
      </c>
      <c r="BH640" s="12">
        <v>14887.10225609286</v>
      </c>
      <c r="BI640" s="12">
        <v>11736.054925152164</v>
      </c>
      <c r="BJ640" s="12">
        <v>6299.3471586414862</v>
      </c>
      <c r="BK640" s="44">
        <v>5446.1158786548594</v>
      </c>
      <c r="BL640" s="45">
        <v>2733.045884321235</v>
      </c>
      <c r="BM640" s="12">
        <v>0</v>
      </c>
      <c r="BN640" s="12">
        <v>0</v>
      </c>
      <c r="BO640" s="12">
        <v>80.29537357622786</v>
      </c>
      <c r="BP640" s="12">
        <v>45.886817687251956</v>
      </c>
      <c r="BQ640" s="48">
        <v>32.585597058607497</v>
      </c>
      <c r="BR640" s="49">
        <v>53.518649094371462</v>
      </c>
      <c r="BS640" s="13">
        <v>0</v>
      </c>
      <c r="BT640" s="12">
        <v>100.42141519421644</v>
      </c>
      <c r="BV640" s="14">
        <f>Таблица1[[#This Row],[Lкан_леб,мм]]</f>
        <v>58229.578584805779</v>
      </c>
      <c r="BW640" s="50">
        <f>Таблица1[[#This Row],[угол обхв4]]+Таблица1[[#This Row],[Lдуг 3,мм]]</f>
        <v>13078.865418830066</v>
      </c>
      <c r="BX640" s="54">
        <f>Таблица1[[#This Row],[угол обхв5]]+Таблица1[[#This Row],[Y5, мм]]</f>
        <v>58801.357391159581</v>
      </c>
      <c r="BY640" s="14">
        <f>Таблица1[[#This Row],[угол обхв6]]+Таблица1[[#This Row],[Lдуг 4,мм]]</f>
        <v>16310.042928194873</v>
      </c>
      <c r="BZ640" s="14">
        <f>Таблица1[[#This Row],[Т1]]+Таблица1[[#This Row],[X6, мм]]</f>
        <v>59128.114820336785</v>
      </c>
      <c r="CA640" s="14">
        <f>Таблица1[[#This Row],[Т2]]+Таблица1[[#This Row],[Lдуг 5,мм]]</f>
        <v>21790.575110383019</v>
      </c>
      <c r="CB640" s="14">
        <f>Таблица1[[#This Row],[Т3]]+Таблица1[[#This Row],[Y6, мм]]</f>
        <v>59360.155010956347</v>
      </c>
      <c r="CC640" s="14">
        <f>Таблица1[[#This Row],[Т4]]+Таблица1[[#This Row],[Lдуг 6,мм]]</f>
        <v>22919.050630720078</v>
      </c>
      <c r="CD640" s="14">
        <f>Таблица1[[#This Row],[Т5]]+Таблица1[[#This Row],[Lдуг 1,мм]]</f>
        <v>59741.258279226182</v>
      </c>
      <c r="CE640" s="14">
        <f>Таблица1[[#This Row],[Т6]]+Таблица1[[#This Row],[Lпрям1, мм]]</f>
        <v>25304.068050645652</v>
      </c>
      <c r="CF640" s="15">
        <f>Таблица1[[#This Row],[Т7]]+Таблица1[[#This Row],[Lдуг 2,мм]]</f>
        <v>59741.258279226182</v>
      </c>
      <c r="CG640" s="14">
        <f>Таблица1[[#This Row],[Т8]]+Таблица1[[#This Row],[Lпрям2, мм]]</f>
        <v>25304.068050645652</v>
      </c>
      <c r="CH640" s="14">
        <f>Таблица1[[#This Row],[Т9]]-Таблица1[[#This Row],[Т9]]</f>
        <v>0</v>
      </c>
      <c r="CI640" s="50">
        <f>Таблица1[[#This Row],[Т9]]-Таблица1[[#This Row],[Т8]]</f>
        <v>34437.190228580526</v>
      </c>
      <c r="CJ640" s="54">
        <f>Таблица1[[#This Row],[Т9]]-Таблица1[[#This Row],[Т7]]</f>
        <v>0</v>
      </c>
      <c r="CK640" s="14">
        <f>Таблица1[[#This Row],[Т9]]-Таблица1[[#This Row],[Т6]]</f>
        <v>36822.207648506104</v>
      </c>
      <c r="CL640" s="14">
        <f>Таблица1[[#This Row],[Т9]]-Таблица1[[#This Row],[Т5]]</f>
        <v>381.1032682698351</v>
      </c>
      <c r="CM640" s="14">
        <f>Таблица1[[#This Row],[Т9]]-Таблица1[[#This Row],[Т4]]</f>
        <v>37950.683168843163</v>
      </c>
      <c r="CN640" s="14">
        <f>Таблица1[[#This Row],[Т9]]-Таблица1[[#This Row],[Т3]]</f>
        <v>613.14345888939715</v>
      </c>
      <c r="CO640" s="14">
        <f>Таблица1[[#This Row],[Т9]]-Таблица1[[#This Row],[Т2]]</f>
        <v>43431.215351031307</v>
      </c>
      <c r="CP640" s="14">
        <f>Таблица1[[#This Row],[Т9]]-Таблица1[[#This Row],[Т1]]</f>
        <v>939.9008880666006</v>
      </c>
      <c r="CQ640" s="14">
        <f>Таблица1[[#This Row],[Т9]]-Таблица1[[#This Row],[угол обхв6]]</f>
        <v>46662.392860396118</v>
      </c>
      <c r="CR640" s="14">
        <f>Таблица1[[#This Row],[Т9]]-Таблица1[[#This Row],[угол обхв5]]</f>
        <v>1511.6796944204034</v>
      </c>
      <c r="CS640" s="14">
        <f>Таблица1[[#This Row],[Т9]]-Таблица1[[#This Row],[угол обхв4]]</f>
        <v>59741.258279226182</v>
      </c>
      <c r="CT640" s="14">
        <f>Таблица1[[#This Row],[Lкан_прям, мм]]+Таблица1[[#This Row],[Lкан_дуг, мм]]+Таблица1[[#This Row],[Lкан_леб,мм]]</f>
        <v>85045.326329871838</v>
      </c>
      <c r="CU640" s="16">
        <f>Таблица1[[#This Row],[Lкан_леб,мм]]</f>
        <v>58229.578584805779</v>
      </c>
      <c r="CV640" s="14">
        <f>2534431-(Таблица1[[#This Row],[Т23]]+Таблица1[[#This Row],[угол обхв3]])</f>
        <v>2449285.2522549341</v>
      </c>
      <c r="CW640" s="50">
        <f>SUM(X640:AC640,AD640:AI640)-Таблица1[[#This Row],[lподв_min, мм]]</f>
        <v>24430.730323429805</v>
      </c>
      <c r="CX640" s="17">
        <f>CW1079-Таблица1[[#This Row],[Суммарная длина каната]]</f>
        <v>-2426068.6321197134</v>
      </c>
    </row>
    <row r="641" spans="1:102" x14ac:dyDescent="0.25">
      <c r="A641" s="21">
        <v>640</v>
      </c>
      <c r="B641" s="10">
        <v>15.649183673469386</v>
      </c>
      <c r="C641" s="10">
        <v>64.041224489795923</v>
      </c>
      <c r="D641" s="11">
        <v>10154.290594706286</v>
      </c>
      <c r="E641" s="11">
        <v>5079.4610752121998</v>
      </c>
      <c r="F641" s="11">
        <v>9355.959385121394</v>
      </c>
      <c r="G641" s="11">
        <v>5496.0619391127939</v>
      </c>
      <c r="H641" s="11">
        <v>9746.2901047062878</v>
      </c>
      <c r="I641" s="11">
        <v>2632.8776253128685</v>
      </c>
      <c r="J641" s="11">
        <v>2446.5834498993313</v>
      </c>
      <c r="K641" s="11">
        <v>25342.29443718449</v>
      </c>
      <c r="L641" s="11">
        <v>1473.4533078815628</v>
      </c>
      <c r="M641" s="11">
        <v>58229.578584805779</v>
      </c>
      <c r="N641" s="11">
        <v>10784.692998603969</v>
      </c>
      <c r="O641" s="11">
        <v>14493.467416212427</v>
      </c>
      <c r="P641" s="43">
        <v>12230.083077543213</v>
      </c>
      <c r="Q641" s="11">
        <v>11629.716151787288</v>
      </c>
      <c r="R641" s="11">
        <v>10513.87231043525</v>
      </c>
      <c r="S641" s="11">
        <v>6424.8286791455694</v>
      </c>
      <c r="T641" s="11">
        <v>10154.290594706286</v>
      </c>
      <c r="U641" s="11">
        <v>5079.4610752121998</v>
      </c>
      <c r="V641" s="11">
        <v>9297.1849552783169</v>
      </c>
      <c r="W641" s="11">
        <v>5368.521489071949</v>
      </c>
      <c r="X641" s="12">
        <v>0</v>
      </c>
      <c r="Y641" s="12">
        <v>558.76751682263637</v>
      </c>
      <c r="Z641" s="12">
        <v>320.65552546047672</v>
      </c>
      <c r="AA641" s="44">
        <v>232.04019061955907</v>
      </c>
      <c r="AB641" s="45">
        <v>361.99007497889068</v>
      </c>
      <c r="AC641" s="12">
        <v>0</v>
      </c>
      <c r="AD641" s="12">
        <v>13078.865418830066</v>
      </c>
      <c r="AE641" s="12">
        <v>3207.837867597515</v>
      </c>
      <c r="AF641" s="12">
        <v>5480.5321821881498</v>
      </c>
      <c r="AG641" s="44">
        <v>1128.4755203370617</v>
      </c>
      <c r="AH641" s="45">
        <v>2446.5834482316968</v>
      </c>
      <c r="AI641" s="12">
        <v>0</v>
      </c>
      <c r="AJ641" s="12">
        <v>-15.249139467947982</v>
      </c>
      <c r="AK641" s="12">
        <v>63.219047892204692</v>
      </c>
      <c r="AL641" s="12">
        <v>108.24897016287878</v>
      </c>
      <c r="AM641" s="44">
        <v>140.83456722148625</v>
      </c>
      <c r="AN641" s="45">
        <v>89.999999765813072</v>
      </c>
      <c r="AO641" s="12">
        <v>0</v>
      </c>
      <c r="AP641" s="12">
        <v>-1940.9930576014312</v>
      </c>
      <c r="AQ641" s="12">
        <v>11148.929148967931</v>
      </c>
      <c r="AR641" s="12">
        <v>12617.562617530142</v>
      </c>
      <c r="AS641" s="44">
        <v>10771.549465468124</v>
      </c>
      <c r="AT641" s="45">
        <v>9746.2905947062882</v>
      </c>
      <c r="AU641" s="12">
        <v>0</v>
      </c>
      <c r="AV641" s="12">
        <v>11447.141917719468</v>
      </c>
      <c r="AW641" s="12">
        <v>14677.304373236966</v>
      </c>
      <c r="AX641" s="12">
        <v>11501.952283297334</v>
      </c>
      <c r="AY641" s="44">
        <v>6108.495810517973</v>
      </c>
      <c r="AZ641" s="45">
        <v>5079.4610735445676</v>
      </c>
      <c r="BA641" s="12">
        <v>0</v>
      </c>
      <c r="BB641" s="12">
        <v>10677.382175140972</v>
      </c>
      <c r="BC641" s="12">
        <v>12594.319227907174</v>
      </c>
      <c r="BD641" s="12">
        <v>10901.351850422179</v>
      </c>
      <c r="BE641" s="44">
        <v>9896.6134396734124</v>
      </c>
      <c r="BF641" s="45">
        <v>9746.2906047062879</v>
      </c>
      <c r="BG641" s="12">
        <v>0</v>
      </c>
      <c r="BH641" s="12">
        <v>14887.10225609286</v>
      </c>
      <c r="BI641" s="12">
        <v>11813.553108811828</v>
      </c>
      <c r="BJ641" s="12">
        <v>6297.0648106556155</v>
      </c>
      <c r="BK641" s="44">
        <v>5395.7939438397971</v>
      </c>
      <c r="BL641" s="45">
        <v>2632.8776253128708</v>
      </c>
      <c r="BM641" s="12">
        <v>0</v>
      </c>
      <c r="BN641" s="12">
        <v>0</v>
      </c>
      <c r="BO641" s="12">
        <v>78.468187360152683</v>
      </c>
      <c r="BP641" s="12">
        <v>45.029922270674092</v>
      </c>
      <c r="BQ641" s="48">
        <v>32.585597058607476</v>
      </c>
      <c r="BR641" s="49">
        <v>50.834567455673181</v>
      </c>
      <c r="BS641" s="13">
        <v>0</v>
      </c>
      <c r="BT641" s="12">
        <v>100.42141519421644</v>
      </c>
      <c r="BV641" s="14">
        <f>Таблица1[[#This Row],[Lкан_леб,мм]]</f>
        <v>58229.578584805779</v>
      </c>
      <c r="BW641" s="50">
        <f>Таблица1[[#This Row],[угол обхв4]]+Таблица1[[#This Row],[Lдуг 3,мм]]</f>
        <v>13078.865418830066</v>
      </c>
      <c r="BX641" s="54">
        <f>Таблица1[[#This Row],[угол обхв5]]+Таблица1[[#This Row],[Y5, мм]]</f>
        <v>58788.346101628413</v>
      </c>
      <c r="BY641" s="14">
        <f>Таблица1[[#This Row],[угол обхв6]]+Таблица1[[#This Row],[Lдуг 4,мм]]</f>
        <v>16286.703286427581</v>
      </c>
      <c r="BZ641" s="14">
        <f>Таблица1[[#This Row],[Т1]]+Таблица1[[#This Row],[X6, мм]]</f>
        <v>59109.001627088888</v>
      </c>
      <c r="CA641" s="14">
        <f>Таблица1[[#This Row],[Т2]]+Таблица1[[#This Row],[Lдуг 5,мм]]</f>
        <v>21767.23546861573</v>
      </c>
      <c r="CB641" s="14">
        <f>Таблица1[[#This Row],[Т3]]+Таблица1[[#This Row],[Y6, мм]]</f>
        <v>59341.04181770845</v>
      </c>
      <c r="CC641" s="14">
        <f>Таблица1[[#This Row],[Т4]]+Таблица1[[#This Row],[Lдуг 6,мм]]</f>
        <v>22895.710988952793</v>
      </c>
      <c r="CD641" s="14">
        <f>Таблица1[[#This Row],[Т5]]+Таблица1[[#This Row],[Lдуг 1,мм]]</f>
        <v>59703.031892687344</v>
      </c>
      <c r="CE641" s="14">
        <f>Таблица1[[#This Row],[Т6]]+Таблица1[[#This Row],[Lпрям1, мм]]</f>
        <v>25342.29443718449</v>
      </c>
      <c r="CF641" s="15">
        <f>Таблица1[[#This Row],[Т7]]+Таблица1[[#This Row],[Lдуг 2,мм]]</f>
        <v>59703.031892687344</v>
      </c>
      <c r="CG641" s="14">
        <f>Таблица1[[#This Row],[Т8]]+Таблица1[[#This Row],[Lпрям2, мм]]</f>
        <v>25342.29443718449</v>
      </c>
      <c r="CH641" s="14">
        <f>Таблица1[[#This Row],[Т9]]-Таблица1[[#This Row],[Т9]]</f>
        <v>0</v>
      </c>
      <c r="CI641" s="50">
        <f>Таблица1[[#This Row],[Т9]]-Таблица1[[#This Row],[Т8]]</f>
        <v>34360.737455502851</v>
      </c>
      <c r="CJ641" s="54">
        <f>Таблица1[[#This Row],[Т9]]-Таблица1[[#This Row],[Т7]]</f>
        <v>0</v>
      </c>
      <c r="CK641" s="14">
        <f>Таблица1[[#This Row],[Т9]]-Таблица1[[#This Row],[Т6]]</f>
        <v>36807.320903734551</v>
      </c>
      <c r="CL641" s="14">
        <f>Таблица1[[#This Row],[Т9]]-Таблица1[[#This Row],[Т5]]</f>
        <v>361.99007497889397</v>
      </c>
      <c r="CM641" s="14">
        <f>Таблица1[[#This Row],[Т9]]-Таблица1[[#This Row],[Т4]]</f>
        <v>37935.79642407161</v>
      </c>
      <c r="CN641" s="14">
        <f>Таблица1[[#This Row],[Т9]]-Таблица1[[#This Row],[Т3]]</f>
        <v>594.03026559845603</v>
      </c>
      <c r="CO641" s="14">
        <f>Таблица1[[#This Row],[Т9]]-Таблица1[[#This Row],[Т2]]</f>
        <v>43416.328606259762</v>
      </c>
      <c r="CP641" s="14">
        <f>Таблица1[[#This Row],[Т9]]-Таблица1[[#This Row],[Т1]]</f>
        <v>914.6857910589315</v>
      </c>
      <c r="CQ641" s="14">
        <f>Таблица1[[#This Row],[Т9]]-Таблица1[[#This Row],[угол обхв6]]</f>
        <v>46624.16647385728</v>
      </c>
      <c r="CR641" s="14">
        <f>Таблица1[[#This Row],[Т9]]-Таблица1[[#This Row],[угол обхв5]]</f>
        <v>1473.4533078815657</v>
      </c>
      <c r="CS641" s="14">
        <f>Таблица1[[#This Row],[Т9]]-Таблица1[[#This Row],[угол обхв4]]</f>
        <v>59703.031892687344</v>
      </c>
      <c r="CT641" s="14">
        <f>Таблица1[[#This Row],[Lкан_прям, мм]]+Таблица1[[#This Row],[Lкан_дуг, мм]]+Таблица1[[#This Row],[Lкан_леб,мм]]</f>
        <v>85045.326329871838</v>
      </c>
      <c r="CU641" s="16">
        <f>Таблица1[[#This Row],[Lкан_леб,мм]]</f>
        <v>58229.578584805779</v>
      </c>
      <c r="CV641" s="14">
        <f>2534431-(Таблица1[[#This Row],[Т23]]+Таблица1[[#This Row],[угол обхв3]])</f>
        <v>2449285.2522549341</v>
      </c>
      <c r="CW641" s="50">
        <f>SUM(X641:AC641,AD641:AI641)-Таблица1[[#This Row],[lподв_min, мм]]</f>
        <v>24369.16429516672</v>
      </c>
      <c r="CX641" s="17">
        <f>CW1080-Таблица1[[#This Row],[Суммарная длина каната]]</f>
        <v>-2426117.9297607448</v>
      </c>
    </row>
    <row r="642" spans="1:102" x14ac:dyDescent="0.25">
      <c r="A642" s="21">
        <v>641</v>
      </c>
      <c r="B642" s="10">
        <v>15.649183673469386</v>
      </c>
      <c r="C642" s="10">
        <v>66.725306122448984</v>
      </c>
      <c r="D642" s="11">
        <v>10542.337196961371</v>
      </c>
      <c r="E642" s="11">
        <v>5059.008213060436</v>
      </c>
      <c r="F642" s="11">
        <v>9725.3728450257786</v>
      </c>
      <c r="G642" s="11">
        <v>5437.7670382598726</v>
      </c>
      <c r="H642" s="11">
        <v>10134.336706961372</v>
      </c>
      <c r="I642" s="11">
        <v>2549.3322897762559</v>
      </c>
      <c r="J642" s="11">
        <v>2509.67592328418</v>
      </c>
      <c r="K642" s="11">
        <v>25380.520823722221</v>
      </c>
      <c r="L642" s="11">
        <v>1435.2269213438449</v>
      </c>
      <c r="M642" s="11">
        <v>58229.578584805779</v>
      </c>
      <c r="N642" s="11">
        <v>10784.692998603969</v>
      </c>
      <c r="O642" s="11">
        <v>14493.467416212427</v>
      </c>
      <c r="P642" s="43">
        <v>12309.110944957836</v>
      </c>
      <c r="Q642" s="11">
        <v>11699.284300949443</v>
      </c>
      <c r="R642" s="11">
        <v>10838.522299645381</v>
      </c>
      <c r="S642" s="11">
        <v>6419.7386731252</v>
      </c>
      <c r="T642" s="11">
        <v>10542.337196961371</v>
      </c>
      <c r="U642" s="11">
        <v>5059.008213060436</v>
      </c>
      <c r="V642" s="11">
        <v>9672.6354779353496</v>
      </c>
      <c r="W642" s="11">
        <v>5307.6141661733554</v>
      </c>
      <c r="X642" s="12">
        <v>0</v>
      </c>
      <c r="Y642" s="12">
        <v>545.703905099704</v>
      </c>
      <c r="Z642" s="12">
        <v>314.60594393551185</v>
      </c>
      <c r="AA642" s="44">
        <v>232.04019061955924</v>
      </c>
      <c r="AB642" s="45">
        <v>342.87688168906971</v>
      </c>
      <c r="AC642" s="12">
        <v>0</v>
      </c>
      <c r="AD642" s="12">
        <v>13078.865418830066</v>
      </c>
      <c r="AE642" s="12">
        <v>3182.9717807084771</v>
      </c>
      <c r="AF642" s="12">
        <v>5480.5321821881498</v>
      </c>
      <c r="AG642" s="44">
        <v>1128.4755203370605</v>
      </c>
      <c r="AH642" s="45">
        <v>2509.6759216584701</v>
      </c>
      <c r="AI642" s="12">
        <v>0</v>
      </c>
      <c r="AJ642" s="12">
        <v>-15.249139467947982</v>
      </c>
      <c r="AK642" s="12">
        <v>61.384514027200645</v>
      </c>
      <c r="AL642" s="12">
        <v>105.5648885302257</v>
      </c>
      <c r="AM642" s="44">
        <v>138.15048558883319</v>
      </c>
      <c r="AN642" s="45">
        <v>89.999999771700473</v>
      </c>
      <c r="AO642" s="12">
        <v>0</v>
      </c>
      <c r="AP642" s="12">
        <v>-1940.9930576014312</v>
      </c>
      <c r="AQ642" s="12">
        <v>11142.857251877223</v>
      </c>
      <c r="AR642" s="12">
        <v>12702.148435578367</v>
      </c>
      <c r="AS642" s="44">
        <v>11110.730292800343</v>
      </c>
      <c r="AT642" s="45">
        <v>10134.337196961373</v>
      </c>
      <c r="AU642" s="12">
        <v>0</v>
      </c>
      <c r="AV642" s="12">
        <v>11447.141917719468</v>
      </c>
      <c r="AW642" s="12">
        <v>14688.87050645721</v>
      </c>
      <c r="AX642" s="12">
        <v>11589.805851167232</v>
      </c>
      <c r="AY642" s="44">
        <v>6115.8195910284212</v>
      </c>
      <c r="AZ642" s="45">
        <v>5059.0082114347279</v>
      </c>
      <c r="BA642" s="12">
        <v>0</v>
      </c>
      <c r="BB642" s="12">
        <v>10677.382175140972</v>
      </c>
      <c r="BC642" s="12">
        <v>12667.275198231091</v>
      </c>
      <c r="BD642" s="12">
        <v>11231.559790265912</v>
      </c>
      <c r="BE642" s="44">
        <v>10270.129203806411</v>
      </c>
      <c r="BF642" s="45">
        <v>10134.337206961372</v>
      </c>
      <c r="BG642" s="12">
        <v>0</v>
      </c>
      <c r="BH642" s="12">
        <v>14887.10225609286</v>
      </c>
      <c r="BI642" s="12">
        <v>11894.687391194226</v>
      </c>
      <c r="BJ642" s="12">
        <v>6310.260223342988</v>
      </c>
      <c r="BK642" s="44">
        <v>5362.9272951572148</v>
      </c>
      <c r="BL642" s="45">
        <v>2549.3322897762578</v>
      </c>
      <c r="BM642" s="12">
        <v>0</v>
      </c>
      <c r="BN642" s="12">
        <v>0</v>
      </c>
      <c r="BO642" s="12">
        <v>76.633653495148636</v>
      </c>
      <c r="BP642" s="12">
        <v>44.180374503025057</v>
      </c>
      <c r="BQ642" s="48">
        <v>32.585597058607497</v>
      </c>
      <c r="BR642" s="49">
        <v>48.150485817132733</v>
      </c>
      <c r="BS642" s="13">
        <v>0</v>
      </c>
      <c r="BT642" s="12">
        <v>100.42141519421644</v>
      </c>
      <c r="BV642" s="14">
        <f>Таблица1[[#This Row],[Lкан_леб,мм]]</f>
        <v>58229.578584805779</v>
      </c>
      <c r="BW642" s="50">
        <f>Таблица1[[#This Row],[угол обхв4]]+Таблица1[[#This Row],[Lдуг 3,мм]]</f>
        <v>13078.865418830066</v>
      </c>
      <c r="BX642" s="54">
        <f>Таблица1[[#This Row],[угол обхв5]]+Таблица1[[#This Row],[Y5, мм]]</f>
        <v>58775.282489905483</v>
      </c>
      <c r="BY642" s="14">
        <f>Таблица1[[#This Row],[угол обхв6]]+Таблица1[[#This Row],[Lдуг 4,мм]]</f>
        <v>16261.837199538542</v>
      </c>
      <c r="BZ642" s="14">
        <f>Таблица1[[#This Row],[Т1]]+Таблица1[[#This Row],[X6, мм]]</f>
        <v>59089.888433840992</v>
      </c>
      <c r="CA642" s="14">
        <f>Таблица1[[#This Row],[Т2]]+Таблица1[[#This Row],[Lдуг 5,мм]]</f>
        <v>21742.36938172669</v>
      </c>
      <c r="CB642" s="14">
        <f>Таблица1[[#This Row],[Т3]]+Таблица1[[#This Row],[Y6, мм]]</f>
        <v>59321.928624460554</v>
      </c>
      <c r="CC642" s="14">
        <f>Таблица1[[#This Row],[Т4]]+Таблица1[[#This Row],[Lдуг 6,мм]]</f>
        <v>22870.844902063749</v>
      </c>
      <c r="CD642" s="14">
        <f>Таблица1[[#This Row],[Т5]]+Таблица1[[#This Row],[Lдуг 1,мм]]</f>
        <v>59664.805506149627</v>
      </c>
      <c r="CE642" s="14">
        <f>Таблица1[[#This Row],[Т6]]+Таблица1[[#This Row],[Lпрям1, мм]]</f>
        <v>25380.520823722218</v>
      </c>
      <c r="CF642" s="15">
        <f>Таблица1[[#This Row],[Т7]]+Таблица1[[#This Row],[Lдуг 2,мм]]</f>
        <v>59664.805506149627</v>
      </c>
      <c r="CG642" s="14">
        <f>Таблица1[[#This Row],[Т8]]+Таблица1[[#This Row],[Lпрям2, мм]]</f>
        <v>25380.520823722218</v>
      </c>
      <c r="CH642" s="14">
        <f>Таблица1[[#This Row],[Т9]]-Таблица1[[#This Row],[Т9]]</f>
        <v>0</v>
      </c>
      <c r="CI642" s="50">
        <f>Таблица1[[#This Row],[Т9]]-Таблица1[[#This Row],[Т8]]</f>
        <v>34284.284682427409</v>
      </c>
      <c r="CJ642" s="54">
        <f>Таблица1[[#This Row],[Т9]]-Таблица1[[#This Row],[Т7]]</f>
        <v>0</v>
      </c>
      <c r="CK642" s="14">
        <f>Таблица1[[#This Row],[Т9]]-Таблица1[[#This Row],[Т6]]</f>
        <v>36793.960604085878</v>
      </c>
      <c r="CL642" s="14">
        <f>Таблица1[[#This Row],[Т9]]-Таблица1[[#This Row],[Т5]]</f>
        <v>342.87688168907334</v>
      </c>
      <c r="CM642" s="14">
        <f>Таблица1[[#This Row],[Т9]]-Таблица1[[#This Row],[Т4]]</f>
        <v>37922.436124422937</v>
      </c>
      <c r="CN642" s="14">
        <f>Таблица1[[#This Row],[Т9]]-Таблица1[[#This Row],[Т3]]</f>
        <v>574.9170723086354</v>
      </c>
      <c r="CO642" s="14">
        <f>Таблица1[[#This Row],[Т9]]-Таблица1[[#This Row],[Т2]]</f>
        <v>43402.968306611088</v>
      </c>
      <c r="CP642" s="14">
        <f>Таблица1[[#This Row],[Т9]]-Таблица1[[#This Row],[Т1]]</f>
        <v>889.52301624414395</v>
      </c>
      <c r="CQ642" s="14">
        <f>Таблица1[[#This Row],[Т9]]-Таблица1[[#This Row],[угол обхв6]]</f>
        <v>46585.940087319563</v>
      </c>
      <c r="CR642" s="14">
        <f>Таблица1[[#This Row],[Т9]]-Таблица1[[#This Row],[угол обхв5]]</f>
        <v>1435.2269213438485</v>
      </c>
      <c r="CS642" s="14">
        <f>Таблица1[[#This Row],[Т9]]-Таблица1[[#This Row],[угол обхв4]]</f>
        <v>59664.805506149627</v>
      </c>
      <c r="CT642" s="14">
        <f>Таблица1[[#This Row],[Lкан_прям, мм]]+Таблица1[[#This Row],[Lкан_дуг, мм]]+Таблица1[[#This Row],[Lкан_леб,мм]]</f>
        <v>85045.326329871838</v>
      </c>
      <c r="CU642" s="16">
        <f>Таблица1[[#This Row],[Lкан_леб,мм]]</f>
        <v>58229.578584805779</v>
      </c>
      <c r="CV642" s="14">
        <f>2534431-(Таблица1[[#This Row],[Т23]]+Таблица1[[#This Row],[угол обхв3]])</f>
        <v>2449285.2522549341</v>
      </c>
      <c r="CW642" s="50">
        <f>SUM(X642:AC642,AD642:AI642)-Таблица1[[#This Row],[lподв_min, мм]]</f>
        <v>24306.071821781887</v>
      </c>
      <c r="CX642" s="17">
        <f>CW1081-Таблица1[[#This Row],[Суммарная длина каната]]</f>
        <v>-2426167.9934781236</v>
      </c>
    </row>
    <row r="643" spans="1:102" x14ac:dyDescent="0.25">
      <c r="A643" s="21">
        <v>642</v>
      </c>
      <c r="B643" s="10">
        <v>15.649183673469386</v>
      </c>
      <c r="C643" s="10">
        <v>69.409387755102046</v>
      </c>
      <c r="D643" s="11">
        <v>10930.915868200243</v>
      </c>
      <c r="E643" s="11">
        <v>5056.7495961947743</v>
      </c>
      <c r="F643" s="11">
        <v>10097.110918047714</v>
      </c>
      <c r="G643" s="11">
        <v>5396.8353281817845</v>
      </c>
      <c r="H643" s="11">
        <v>10522.915378200243</v>
      </c>
      <c r="I643" s="11">
        <v>2482.4739114984354</v>
      </c>
      <c r="J643" s="11">
        <v>2574.2756846963389</v>
      </c>
      <c r="K643" s="11">
        <v>25418.747210258807</v>
      </c>
      <c r="L643" s="11">
        <v>1397.0005348072539</v>
      </c>
      <c r="M643" s="11">
        <v>58229.578584805779</v>
      </c>
      <c r="N643" s="11">
        <v>10784.692998603969</v>
      </c>
      <c r="O643" s="11">
        <v>14493.467416212427</v>
      </c>
      <c r="P643" s="43">
        <v>12384.794310842302</v>
      </c>
      <c r="Q643" s="11">
        <v>11772.476918981241</v>
      </c>
      <c r="R643" s="11">
        <v>11163.054482643318</v>
      </c>
      <c r="S643" s="11">
        <v>6429.8572626523073</v>
      </c>
      <c r="T643" s="11">
        <v>10930.915868200243</v>
      </c>
      <c r="U643" s="11">
        <v>5056.7495961947743</v>
      </c>
      <c r="V643" s="11">
        <v>10050.526327520194</v>
      </c>
      <c r="W643" s="11">
        <v>5264.3556092607987</v>
      </c>
      <c r="X643" s="12">
        <v>0</v>
      </c>
      <c r="Y643" s="12">
        <v>532.58336434202226</v>
      </c>
      <c r="Z643" s="12">
        <v>308.61329144529651</v>
      </c>
      <c r="AA643" s="44">
        <v>232.04019061955887</v>
      </c>
      <c r="AB643" s="45">
        <v>323.76368840037617</v>
      </c>
      <c r="AC643" s="12">
        <v>0</v>
      </c>
      <c r="AD643" s="12">
        <v>13078.865418830066</v>
      </c>
      <c r="AE643" s="12">
        <v>3156.5984057921032</v>
      </c>
      <c r="AF643" s="12">
        <v>5480.5321821881489</v>
      </c>
      <c r="AG643" s="44">
        <v>1128.4755203370614</v>
      </c>
      <c r="AH643" s="45">
        <v>2574.2756831114252</v>
      </c>
      <c r="AI643" s="12">
        <v>0</v>
      </c>
      <c r="AJ643" s="12">
        <v>-15.249139467947982</v>
      </c>
      <c r="AK643" s="12">
        <v>59.541985570473813</v>
      </c>
      <c r="AL643" s="12">
        <v>102.88080689757265</v>
      </c>
      <c r="AM643" s="44">
        <v>135.4664039561801</v>
      </c>
      <c r="AN643" s="45">
        <v>89.999999777429508</v>
      </c>
      <c r="AO643" s="12">
        <v>0</v>
      </c>
      <c r="AP643" s="12">
        <v>-1940.9930576014312</v>
      </c>
      <c r="AQ643" s="12">
        <v>11136.389343895553</v>
      </c>
      <c r="AR643" s="12">
        <v>12782.527368019955</v>
      </c>
      <c r="AS643" s="44">
        <v>11449.196048152115</v>
      </c>
      <c r="AT643" s="45">
        <v>10522.915868200243</v>
      </c>
      <c r="AU643" s="12">
        <v>0</v>
      </c>
      <c r="AV643" s="12">
        <v>11447.141917719468</v>
      </c>
      <c r="AW643" s="12">
        <v>14700.285405537687</v>
      </c>
      <c r="AX643" s="12">
        <v>11681.524100288703</v>
      </c>
      <c r="AY643" s="44">
        <v>6139.018811810306</v>
      </c>
      <c r="AZ643" s="45">
        <v>5056.7495946098625</v>
      </c>
      <c r="BA643" s="12">
        <v>0</v>
      </c>
      <c r="BB643" s="12">
        <v>10677.382175140972</v>
      </c>
      <c r="BC643" s="12">
        <v>12736.490656133887</v>
      </c>
      <c r="BD643" s="12">
        <v>11560.787539820971</v>
      </c>
      <c r="BE643" s="44">
        <v>10644.774302691447</v>
      </c>
      <c r="BF643" s="45">
        <v>10522.915878200243</v>
      </c>
      <c r="BG643" s="12">
        <v>0</v>
      </c>
      <c r="BH643" s="12">
        <v>14887.10225609286</v>
      </c>
      <c r="BI643" s="12">
        <v>11979.294908306501</v>
      </c>
      <c r="BJ643" s="12">
        <v>6338.9044439597674</v>
      </c>
      <c r="BK643" s="44">
        <v>5347.5880470367756</v>
      </c>
      <c r="BL643" s="45">
        <v>2482.4739114984372</v>
      </c>
      <c r="BM643" s="12">
        <v>0</v>
      </c>
      <c r="BN643" s="12">
        <v>0</v>
      </c>
      <c r="BO643" s="12">
        <v>74.791125038421796</v>
      </c>
      <c r="BP643" s="12">
        <v>43.338821327098835</v>
      </c>
      <c r="BQ643" s="48">
        <v>32.585597058607448</v>
      </c>
      <c r="BR643" s="49">
        <v>45.466404178750594</v>
      </c>
      <c r="BS643" s="13">
        <v>0</v>
      </c>
      <c r="BT643" s="12">
        <v>100.42141519421644</v>
      </c>
      <c r="BV643" s="14">
        <f>Таблица1[[#This Row],[Lкан_леб,мм]]</f>
        <v>58229.578584805779</v>
      </c>
      <c r="BW643" s="50">
        <f>Таблица1[[#This Row],[угол обхв4]]+Таблица1[[#This Row],[Lдуг 3,мм]]</f>
        <v>13078.865418830066</v>
      </c>
      <c r="BX643" s="54">
        <f>Таблица1[[#This Row],[угол обхв5]]+Таблица1[[#This Row],[Y5, мм]]</f>
        <v>58762.161949147798</v>
      </c>
      <c r="BY643" s="14">
        <f>Таблица1[[#This Row],[угол обхв6]]+Таблица1[[#This Row],[Lдуг 4,мм]]</f>
        <v>16235.463824622169</v>
      </c>
      <c r="BZ643" s="14">
        <f>Таблица1[[#This Row],[Т1]]+Таблица1[[#This Row],[X6, мм]]</f>
        <v>59070.775240593095</v>
      </c>
      <c r="CA643" s="14">
        <f>Таблица1[[#This Row],[Т2]]+Таблица1[[#This Row],[Lдуг 5,мм]]</f>
        <v>21715.996006810317</v>
      </c>
      <c r="CB643" s="14">
        <f>Таблица1[[#This Row],[Т3]]+Таблица1[[#This Row],[Y6, мм]]</f>
        <v>59302.815431212657</v>
      </c>
      <c r="CC643" s="14">
        <f>Таблица1[[#This Row],[Т4]]+Таблица1[[#This Row],[Lдуг 6,мм]]</f>
        <v>22844.47152714738</v>
      </c>
      <c r="CD643" s="14">
        <f>Таблица1[[#This Row],[Т5]]+Таблица1[[#This Row],[Lдуг 1,мм]]</f>
        <v>59626.57911961303</v>
      </c>
      <c r="CE643" s="14">
        <f>Таблица1[[#This Row],[Т6]]+Таблица1[[#This Row],[Lпрям1, мм]]</f>
        <v>25418.747210258804</v>
      </c>
      <c r="CF643" s="15">
        <f>Таблица1[[#This Row],[Т7]]+Таблица1[[#This Row],[Lдуг 2,мм]]</f>
        <v>59626.57911961303</v>
      </c>
      <c r="CG643" s="14">
        <f>Таблица1[[#This Row],[Т8]]+Таблица1[[#This Row],[Lпрям2, мм]]</f>
        <v>25418.747210258804</v>
      </c>
      <c r="CH643" s="14">
        <f>Таблица1[[#This Row],[Т9]]-Таблица1[[#This Row],[Т9]]</f>
        <v>0</v>
      </c>
      <c r="CI643" s="50">
        <f>Таблица1[[#This Row],[Т9]]-Таблица1[[#This Row],[Т8]]</f>
        <v>34207.831909354223</v>
      </c>
      <c r="CJ643" s="54">
        <f>Таблица1[[#This Row],[Т9]]-Таблица1[[#This Row],[Т7]]</f>
        <v>0</v>
      </c>
      <c r="CK643" s="14">
        <f>Таблица1[[#This Row],[Т9]]-Таблица1[[#This Row],[Т6]]</f>
        <v>36782.107592465647</v>
      </c>
      <c r="CL643" s="14">
        <f>Таблица1[[#This Row],[Т9]]-Таблица1[[#This Row],[Т5]]</f>
        <v>323.76368840037321</v>
      </c>
      <c r="CM643" s="14">
        <f>Таблица1[[#This Row],[Т9]]-Таблица1[[#This Row],[Т4]]</f>
        <v>37910.583112802713</v>
      </c>
      <c r="CN643" s="14">
        <f>Таблица1[[#This Row],[Т9]]-Таблица1[[#This Row],[Т3]]</f>
        <v>555.80387901993527</v>
      </c>
      <c r="CO643" s="14">
        <f>Таблица1[[#This Row],[Т9]]-Таблица1[[#This Row],[Т2]]</f>
        <v>43391.115294990857</v>
      </c>
      <c r="CP643" s="14">
        <f>Таблица1[[#This Row],[Т9]]-Таблица1[[#This Row],[Т1]]</f>
        <v>864.41717046523263</v>
      </c>
      <c r="CQ643" s="14">
        <f>Таблица1[[#This Row],[Т9]]-Таблица1[[#This Row],[угол обхв6]]</f>
        <v>46547.713700782966</v>
      </c>
      <c r="CR643" s="14">
        <f>Таблица1[[#This Row],[Т9]]-Таблица1[[#This Row],[угол обхв5]]</f>
        <v>1397.0005348072518</v>
      </c>
      <c r="CS643" s="14">
        <f>Таблица1[[#This Row],[Т9]]-Таблица1[[#This Row],[угол обхв4]]</f>
        <v>59626.57911961303</v>
      </c>
      <c r="CT643" s="14">
        <f>Таблица1[[#This Row],[Lкан_прям, мм]]+Таблица1[[#This Row],[Lкан_дуг, мм]]+Таблица1[[#This Row],[Lкан_леб,мм]]</f>
        <v>85045.326329871838</v>
      </c>
      <c r="CU643" s="16">
        <f>Таблица1[[#This Row],[Lкан_леб,мм]]</f>
        <v>58229.578584805779</v>
      </c>
      <c r="CV643" s="14">
        <f>2534431-(Таблица1[[#This Row],[Т23]]+Таблица1[[#This Row],[угол обхв3]])</f>
        <v>2449285.2522549341</v>
      </c>
      <c r="CW643" s="50">
        <f>SUM(X643:AC643,AD643:AI643)-Таблица1[[#This Row],[lподв_min, мм]]</f>
        <v>24241.472060369721</v>
      </c>
      <c r="CX643" s="17">
        <f>CW1082-Таблица1[[#This Row],[Суммарная длина каната]]</f>
        <v>-2426218.7597326981</v>
      </c>
    </row>
    <row r="644" spans="1:102" x14ac:dyDescent="0.25">
      <c r="A644" s="21">
        <v>643</v>
      </c>
      <c r="B644" s="10">
        <v>15.649183673469386</v>
      </c>
      <c r="C644" s="10">
        <v>72.093469387755121</v>
      </c>
      <c r="D644" s="11">
        <v>11319.174007674801</v>
      </c>
      <c r="E644" s="11">
        <v>5072.6901803643905</v>
      </c>
      <c r="F644" s="11">
        <v>10470.357954274803</v>
      </c>
      <c r="G644" s="11">
        <v>5373.3566192804292</v>
      </c>
      <c r="H644" s="11">
        <v>10911.173517674802</v>
      </c>
      <c r="I644" s="11">
        <v>2432.3279560865822</v>
      </c>
      <c r="J644" s="11">
        <v>2640.3622242778083</v>
      </c>
      <c r="K644" s="11">
        <v>25456.973596794272</v>
      </c>
      <c r="L644" s="11">
        <v>1358.7741482717897</v>
      </c>
      <c r="M644" s="11">
        <v>58229.578584805779</v>
      </c>
      <c r="N644" s="11">
        <v>10784.692998603969</v>
      </c>
      <c r="O644" s="11">
        <v>14493.467416212427</v>
      </c>
      <c r="P644" s="43">
        <v>12456.967114372514</v>
      </c>
      <c r="Q644" s="11">
        <v>11849.133410138485</v>
      </c>
      <c r="R644" s="11">
        <v>11486.756786424319</v>
      </c>
      <c r="S644" s="11">
        <v>6455.1622460013741</v>
      </c>
      <c r="T644" s="11">
        <v>11319.174007674801</v>
      </c>
      <c r="U644" s="11">
        <v>5072.6901803643905</v>
      </c>
      <c r="V644" s="11">
        <v>10430.028353992187</v>
      </c>
      <c r="W644" s="11">
        <v>5238.840734192293</v>
      </c>
      <c r="X644" s="12">
        <v>0</v>
      </c>
      <c r="Y644" s="12">
        <v>519.40104458809196</v>
      </c>
      <c r="Z644" s="12">
        <v>302.68241795132957</v>
      </c>
      <c r="AA644" s="44">
        <v>232.04019061955862</v>
      </c>
      <c r="AB644" s="45">
        <v>304.65049511280944</v>
      </c>
      <c r="AC644" s="12">
        <v>0</v>
      </c>
      <c r="AD644" s="12">
        <v>13078.865418830066</v>
      </c>
      <c r="AE644" s="12">
        <v>3128.7382527064374</v>
      </c>
      <c r="AF644" s="12">
        <v>5480.5321821881489</v>
      </c>
      <c r="AG644" s="44">
        <v>1128.4755203370596</v>
      </c>
      <c r="AH644" s="45">
        <v>2640.3622227325636</v>
      </c>
      <c r="AI644" s="12">
        <v>0</v>
      </c>
      <c r="AJ644" s="12">
        <v>-15.249139467947982</v>
      </c>
      <c r="AK644" s="12">
        <v>57.690781437895048</v>
      </c>
      <c r="AL644" s="12">
        <v>100.19672526491958</v>
      </c>
      <c r="AM644" s="44">
        <v>132.78232232352698</v>
      </c>
      <c r="AN644" s="45">
        <v>89.999999783000291</v>
      </c>
      <c r="AO644" s="12">
        <v>0</v>
      </c>
      <c r="AP644" s="12">
        <v>-1940.9930576014312</v>
      </c>
      <c r="AQ644" s="12">
        <v>11129.524744610495</v>
      </c>
      <c r="AR644" s="12">
        <v>12858.523051243097</v>
      </c>
      <c r="AS644" s="44">
        <v>11786.204086140202</v>
      </c>
      <c r="AT644" s="45">
        <v>10911.174007674801</v>
      </c>
      <c r="AU644" s="12">
        <v>0</v>
      </c>
      <c r="AV644" s="12">
        <v>11447.141917719468</v>
      </c>
      <c r="AW644" s="12">
        <v>14711.538659034792</v>
      </c>
      <c r="AX644" s="12">
        <v>11776.905786863255</v>
      </c>
      <c r="AY644" s="44">
        <v>6178.0425702422062</v>
      </c>
      <c r="AZ644" s="45">
        <v>5072.6901788191471</v>
      </c>
      <c r="BA644" s="12">
        <v>0</v>
      </c>
      <c r="BB644" s="12">
        <v>10677.382175140972</v>
      </c>
      <c r="BC644" s="12">
        <v>12801.79886037904</v>
      </c>
      <c r="BD644" s="12">
        <v>11888.312723294903</v>
      </c>
      <c r="BE644" s="44">
        <v>11019.726707958918</v>
      </c>
      <c r="BF644" s="45">
        <v>10911.174017674803</v>
      </c>
      <c r="BG644" s="12">
        <v>0</v>
      </c>
      <c r="BH644" s="12">
        <v>14887.10225609286</v>
      </c>
      <c r="BI644" s="12">
        <v>12067.204652960851</v>
      </c>
      <c r="BJ644" s="12">
        <v>6382.934622726144</v>
      </c>
      <c r="BK644" s="44">
        <v>5349.8098561235583</v>
      </c>
      <c r="BL644" s="45">
        <v>2432.327956086584</v>
      </c>
      <c r="BM644" s="12">
        <v>0</v>
      </c>
      <c r="BN644" s="12">
        <v>0</v>
      </c>
      <c r="BO644" s="12">
        <v>72.939920905843039</v>
      </c>
      <c r="BP644" s="12">
        <v>42.505943827024538</v>
      </c>
      <c r="BQ644" s="48">
        <v>32.585597058607412</v>
      </c>
      <c r="BR644" s="49">
        <v>42.7823225405267</v>
      </c>
      <c r="BS644" s="13">
        <v>0</v>
      </c>
      <c r="BT644" s="12">
        <v>100.42141519421644</v>
      </c>
      <c r="BV644" s="14">
        <f>Таблица1[[#This Row],[Lкан_леб,мм]]</f>
        <v>58229.578584805779</v>
      </c>
      <c r="BW644" s="50">
        <f>Таблица1[[#This Row],[угол обхв4]]+Таблица1[[#This Row],[Lдуг 3,мм]]</f>
        <v>13078.865418830066</v>
      </c>
      <c r="BX644" s="54">
        <f>Таблица1[[#This Row],[угол обхв5]]+Таблица1[[#This Row],[Y5, мм]]</f>
        <v>58748.979629393871</v>
      </c>
      <c r="BY644" s="14">
        <f>Таблица1[[#This Row],[угол обхв6]]+Таблица1[[#This Row],[Lдуг 4,мм]]</f>
        <v>16207.603671536504</v>
      </c>
      <c r="BZ644" s="14">
        <f>Таблица1[[#This Row],[Т1]]+Таблица1[[#This Row],[X6, мм]]</f>
        <v>59051.662047345199</v>
      </c>
      <c r="CA644" s="14">
        <f>Таблица1[[#This Row],[Т2]]+Таблица1[[#This Row],[Lдуг 5,мм]]</f>
        <v>21688.135853724652</v>
      </c>
      <c r="CB644" s="14">
        <f>Таблица1[[#This Row],[Т3]]+Таблица1[[#This Row],[Y6, мм]]</f>
        <v>59283.702237964761</v>
      </c>
      <c r="CC644" s="14">
        <f>Таблица1[[#This Row],[Т4]]+Таблица1[[#This Row],[Lдуг 6,мм]]</f>
        <v>22816.611374061711</v>
      </c>
      <c r="CD644" s="14">
        <f>Таблица1[[#This Row],[Т5]]+Таблица1[[#This Row],[Lдуг 1,мм]]</f>
        <v>59588.352733077569</v>
      </c>
      <c r="CE644" s="14">
        <f>Таблица1[[#This Row],[Т6]]+Таблица1[[#This Row],[Lпрям1, мм]]</f>
        <v>25456.973596794276</v>
      </c>
      <c r="CF644" s="15">
        <f>Таблица1[[#This Row],[Т7]]+Таблица1[[#This Row],[Lдуг 2,мм]]</f>
        <v>59588.352733077569</v>
      </c>
      <c r="CG644" s="14">
        <f>Таблица1[[#This Row],[Т8]]+Таблица1[[#This Row],[Lпрям2, мм]]</f>
        <v>25456.973596794276</v>
      </c>
      <c r="CH644" s="14">
        <f>Таблица1[[#This Row],[Т9]]-Таблица1[[#This Row],[Т9]]</f>
        <v>0</v>
      </c>
      <c r="CI644" s="50">
        <f>Таблица1[[#This Row],[Т9]]-Таблица1[[#This Row],[Т8]]</f>
        <v>34131.379136283293</v>
      </c>
      <c r="CJ644" s="54">
        <f>Таблица1[[#This Row],[Т9]]-Таблица1[[#This Row],[Т7]]</f>
        <v>0</v>
      </c>
      <c r="CK644" s="14">
        <f>Таблица1[[#This Row],[Т9]]-Таблица1[[#This Row],[Т6]]</f>
        <v>36771.741359015854</v>
      </c>
      <c r="CL644" s="14">
        <f>Таблица1[[#This Row],[Т9]]-Таблица1[[#This Row],[Т5]]</f>
        <v>304.65049511280813</v>
      </c>
      <c r="CM644" s="14">
        <f>Таблица1[[#This Row],[Т9]]-Таблица1[[#This Row],[Т4]]</f>
        <v>37900.216879352913</v>
      </c>
      <c r="CN644" s="14">
        <f>Таблица1[[#This Row],[Т9]]-Таблица1[[#This Row],[Т3]]</f>
        <v>536.69068573237018</v>
      </c>
      <c r="CO644" s="14">
        <f>Таблица1[[#This Row],[Т9]]-Таблица1[[#This Row],[Т2]]</f>
        <v>43380.749061541064</v>
      </c>
      <c r="CP644" s="14">
        <f>Таблица1[[#This Row],[Т9]]-Таблица1[[#This Row],[Т1]]</f>
        <v>839.37310368369799</v>
      </c>
      <c r="CQ644" s="14">
        <f>Таблица1[[#This Row],[Т9]]-Таблица1[[#This Row],[угол обхв6]]</f>
        <v>46509.487314247504</v>
      </c>
      <c r="CR644" s="14">
        <f>Таблица1[[#This Row],[Т9]]-Таблица1[[#This Row],[угол обхв5]]</f>
        <v>1358.7741482717902</v>
      </c>
      <c r="CS644" s="14">
        <f>Таблица1[[#This Row],[Т9]]-Таблица1[[#This Row],[угол обхв4]]</f>
        <v>59588.352733077569</v>
      </c>
      <c r="CT644" s="14">
        <f>Таблица1[[#This Row],[Lкан_прям, мм]]+Таблица1[[#This Row],[Lкан_дуг, мм]]+Таблица1[[#This Row],[Lкан_леб,мм]]</f>
        <v>85045.326329871838</v>
      </c>
      <c r="CU644" s="16">
        <f>Таблица1[[#This Row],[Lкан_леб,мм]]</f>
        <v>58229.578584805779</v>
      </c>
      <c r="CV644" s="14">
        <f>2534431-(Таблица1[[#This Row],[Т23]]+Таблица1[[#This Row],[угол обхв3]])</f>
        <v>2449285.2522549341</v>
      </c>
      <c r="CW644" s="50">
        <f>SUM(X644:AC644,AD644:AI644)-Таблица1[[#This Row],[lподв_min, мм]]</f>
        <v>24175.385520788259</v>
      </c>
      <c r="CX644" s="17">
        <f>CW1083-Таблица1[[#This Row],[Суммарная длина каната]]</f>
        <v>-2426270.1608215389</v>
      </c>
    </row>
    <row r="645" spans="1:102" x14ac:dyDescent="0.25">
      <c r="A645" s="21">
        <v>644</v>
      </c>
      <c r="B645" s="10">
        <v>15.649183673469386</v>
      </c>
      <c r="C645" s="10">
        <v>74.777551020408183</v>
      </c>
      <c r="D645" s="11">
        <v>11706.259717932415</v>
      </c>
      <c r="E645" s="11">
        <v>5106.7949895013844</v>
      </c>
      <c r="F645" s="11">
        <v>10844.294992899695</v>
      </c>
      <c r="G645" s="11">
        <v>5367.3824274166973</v>
      </c>
      <c r="H645" s="11">
        <v>11298.259227932416</v>
      </c>
      <c r="I645" s="11">
        <v>2398.8813368155484</v>
      </c>
      <c r="J645" s="11">
        <v>2707.913652685836</v>
      </c>
      <c r="K645" s="11">
        <v>25495.199983328621</v>
      </c>
      <c r="L645" s="11">
        <v>1320.5477617374477</v>
      </c>
      <c r="M645" s="11">
        <v>58229.578584805779</v>
      </c>
      <c r="N645" s="11">
        <v>10784.692998603969</v>
      </c>
      <c r="O645" s="11">
        <v>14493.467416212427</v>
      </c>
      <c r="P645" s="43">
        <v>12525.470997432507</v>
      </c>
      <c r="Q645" s="11">
        <v>11929.085578412109</v>
      </c>
      <c r="R645" s="11">
        <v>11808.918958864955</v>
      </c>
      <c r="S645" s="11">
        <v>6495.5981001874006</v>
      </c>
      <c r="T645" s="11">
        <v>11706.259717932415</v>
      </c>
      <c r="U645" s="11">
        <v>5106.7949895013844</v>
      </c>
      <c r="V645" s="11">
        <v>10810.308872143352</v>
      </c>
      <c r="W645" s="11">
        <v>5231.1255244872118</v>
      </c>
      <c r="X645" s="12">
        <v>0</v>
      </c>
      <c r="Y645" s="12">
        <v>506.15182723769323</v>
      </c>
      <c r="Z645" s="12">
        <v>296.81844205383129</v>
      </c>
      <c r="AA645" s="44">
        <v>232.04019061955833</v>
      </c>
      <c r="AB645" s="45">
        <v>285.53730182636468</v>
      </c>
      <c r="AC645" s="12">
        <v>0</v>
      </c>
      <c r="AD645" s="12">
        <v>13078.865418830066</v>
      </c>
      <c r="AE645" s="12">
        <v>3099.4132107942028</v>
      </c>
      <c r="AF645" s="12">
        <v>5480.5321821881489</v>
      </c>
      <c r="AG645" s="44">
        <v>1128.4755203370614</v>
      </c>
      <c r="AH645" s="45">
        <v>2707.9136511791389</v>
      </c>
      <c r="AI645" s="12">
        <v>0</v>
      </c>
      <c r="AJ645" s="12">
        <v>-15.249139467947982</v>
      </c>
      <c r="AK645" s="12">
        <v>55.830182820176056</v>
      </c>
      <c r="AL645" s="12">
        <v>97.512643632266546</v>
      </c>
      <c r="AM645" s="44">
        <v>130.09824069087392</v>
      </c>
      <c r="AN645" s="45">
        <v>89.999999788413547</v>
      </c>
      <c r="AO645" s="12">
        <v>0</v>
      </c>
      <c r="AP645" s="12">
        <v>-1940.9930576014312</v>
      </c>
      <c r="AQ645" s="12">
        <v>11122.262634746299</v>
      </c>
      <c r="AR645" s="12">
        <v>12929.96873915192</v>
      </c>
      <c r="AS645" s="44">
        <v>12121.014959835135</v>
      </c>
      <c r="AT645" s="45">
        <v>11298.259717932415</v>
      </c>
      <c r="AU645" s="12">
        <v>0</v>
      </c>
      <c r="AV645" s="12">
        <v>11447.141917719468</v>
      </c>
      <c r="AW645" s="12">
        <v>14722.619638009935</v>
      </c>
      <c r="AX645" s="12">
        <v>11875.741628953017</v>
      </c>
      <c r="AY645" s="44">
        <v>6232.8052422585333</v>
      </c>
      <c r="AZ645" s="45">
        <v>5106.7949879946891</v>
      </c>
      <c r="BA645" s="12">
        <v>0</v>
      </c>
      <c r="BB645" s="12">
        <v>10677.382175140972</v>
      </c>
      <c r="BC645" s="12">
        <v>12863.040633574836</v>
      </c>
      <c r="BD645" s="12">
        <v>12213.41670058437</v>
      </c>
      <c r="BE645" s="44">
        <v>11394.163716962235</v>
      </c>
      <c r="BF645" s="45">
        <v>11298.259727932416</v>
      </c>
      <c r="BG645" s="12">
        <v>0</v>
      </c>
      <c r="BH645" s="12">
        <v>14887.10225609286</v>
      </c>
      <c r="BI645" s="12">
        <v>12158.237800209617</v>
      </c>
      <c r="BJ645" s="12">
        <v>6442.2541507283104</v>
      </c>
      <c r="BK645" s="44">
        <v>5369.5878474302526</v>
      </c>
      <c r="BL645" s="45">
        <v>2398.8813368155502</v>
      </c>
      <c r="BM645" s="12">
        <v>0</v>
      </c>
      <c r="BN645" s="12">
        <v>0</v>
      </c>
      <c r="BO645" s="12">
        <v>71.079322288124047</v>
      </c>
      <c r="BP645" s="12">
        <v>41.68246081209049</v>
      </c>
      <c r="BQ645" s="48">
        <v>32.58559705860737</v>
      </c>
      <c r="BR645" s="49">
        <v>40.098240902460368</v>
      </c>
      <c r="BS645" s="13">
        <v>0</v>
      </c>
      <c r="BT645" s="12">
        <v>100.42141519421644</v>
      </c>
      <c r="BV645" s="14">
        <f>Таблица1[[#This Row],[Lкан_леб,мм]]</f>
        <v>58229.578584805779</v>
      </c>
      <c r="BW645" s="50">
        <f>Таблица1[[#This Row],[угол обхв4]]+Таблица1[[#This Row],[Lдуг 3,мм]]</f>
        <v>13078.865418830066</v>
      </c>
      <c r="BX645" s="54">
        <f>Таблица1[[#This Row],[угол обхв5]]+Таблица1[[#This Row],[Y5, мм]]</f>
        <v>58735.730412043471</v>
      </c>
      <c r="BY645" s="14">
        <f>Таблица1[[#This Row],[угол обхв6]]+Таблица1[[#This Row],[Lдуг 4,мм]]</f>
        <v>16178.278629624268</v>
      </c>
      <c r="BZ645" s="14">
        <f>Таблица1[[#This Row],[Т1]]+Таблица1[[#This Row],[X6, мм]]</f>
        <v>59032.548854097302</v>
      </c>
      <c r="CA645" s="14">
        <f>Таблица1[[#This Row],[Т2]]+Таблица1[[#This Row],[Lдуг 5,мм]]</f>
        <v>21658.810811812418</v>
      </c>
      <c r="CB645" s="14">
        <f>Таблица1[[#This Row],[Т3]]+Таблица1[[#This Row],[Y6, мм]]</f>
        <v>59264.589044716857</v>
      </c>
      <c r="CC645" s="14">
        <f>Таблица1[[#This Row],[Т4]]+Таблица1[[#This Row],[Lдуг 6,мм]]</f>
        <v>22787.286332149481</v>
      </c>
      <c r="CD645" s="14">
        <f>Таблица1[[#This Row],[Т5]]+Таблица1[[#This Row],[Lдуг 1,мм]]</f>
        <v>59550.12634654322</v>
      </c>
      <c r="CE645" s="14">
        <f>Таблица1[[#This Row],[Т6]]+Таблица1[[#This Row],[Lпрям1, мм]]</f>
        <v>25495.199983328621</v>
      </c>
      <c r="CF645" s="15">
        <f>Таблица1[[#This Row],[Т7]]+Таблица1[[#This Row],[Lдуг 2,мм]]</f>
        <v>59550.12634654322</v>
      </c>
      <c r="CG645" s="14">
        <f>Таблица1[[#This Row],[Т8]]+Таблица1[[#This Row],[Lпрям2, мм]]</f>
        <v>25495.199983328621</v>
      </c>
      <c r="CH645" s="14">
        <f>Таблица1[[#This Row],[Т9]]-Таблица1[[#This Row],[Т9]]</f>
        <v>0</v>
      </c>
      <c r="CI645" s="50">
        <f>Таблица1[[#This Row],[Т9]]-Таблица1[[#This Row],[Т8]]</f>
        <v>34054.926363214603</v>
      </c>
      <c r="CJ645" s="54">
        <f>Таблица1[[#This Row],[Т9]]-Таблица1[[#This Row],[Т7]]</f>
        <v>0</v>
      </c>
      <c r="CK645" s="14">
        <f>Таблица1[[#This Row],[Т9]]-Таблица1[[#This Row],[Т6]]</f>
        <v>36762.84001439374</v>
      </c>
      <c r="CL645" s="14">
        <f>Таблица1[[#This Row],[Т9]]-Таблица1[[#This Row],[Т5]]</f>
        <v>285.53730182636355</v>
      </c>
      <c r="CM645" s="14">
        <f>Таблица1[[#This Row],[Т9]]-Таблица1[[#This Row],[Т4]]</f>
        <v>37891.315534730806</v>
      </c>
      <c r="CN645" s="14">
        <f>Таблица1[[#This Row],[Т9]]-Таблица1[[#This Row],[Т3]]</f>
        <v>517.57749244591832</v>
      </c>
      <c r="CO645" s="14">
        <f>Таблица1[[#This Row],[Т9]]-Таблица1[[#This Row],[Т2]]</f>
        <v>43371.84771691895</v>
      </c>
      <c r="CP645" s="14">
        <f>Таблица1[[#This Row],[Т9]]-Таблица1[[#This Row],[Т1]]</f>
        <v>814.39593449974927</v>
      </c>
      <c r="CQ645" s="14">
        <f>Таблица1[[#This Row],[Т9]]-Таблица1[[#This Row],[угол обхв6]]</f>
        <v>46471.260927713156</v>
      </c>
      <c r="CR645" s="14">
        <f>Таблица1[[#This Row],[Т9]]-Таблица1[[#This Row],[угол обхв5]]</f>
        <v>1320.5477617374418</v>
      </c>
      <c r="CS645" s="14">
        <f>Таблица1[[#This Row],[Т9]]-Таблица1[[#This Row],[угол обхв4]]</f>
        <v>59550.12634654322</v>
      </c>
      <c r="CT645" s="14">
        <f>Таблица1[[#This Row],[Lкан_прям, мм]]+Таблица1[[#This Row],[Lкан_дуг, мм]]+Таблица1[[#This Row],[Lкан_леб,мм]]</f>
        <v>85045.326329871852</v>
      </c>
      <c r="CU645" s="16">
        <f>Таблица1[[#This Row],[Lкан_леб,мм]]</f>
        <v>58229.578584805779</v>
      </c>
      <c r="CV645" s="14">
        <f>2534431-(Таблица1[[#This Row],[Т23]]+Таблица1[[#This Row],[угол обхв3]])</f>
        <v>2449285.2522549341</v>
      </c>
      <c r="CW645" s="50">
        <f>SUM(X645:AC645,AD645:AI645)-Таблица1[[#This Row],[lподв_min, мм]]</f>
        <v>24107.834092380232</v>
      </c>
      <c r="CX645" s="17">
        <f>CW1084-Таблица1[[#This Row],[Суммарная длина каната]]</f>
        <v>-2426322.124451525</v>
      </c>
    </row>
    <row r="646" spans="1:102" x14ac:dyDescent="0.25">
      <c r="A646" s="21">
        <v>645</v>
      </c>
      <c r="B646" s="10">
        <v>15.649183673469386</v>
      </c>
      <c r="C646" s="10">
        <v>77.461632653061244</v>
      </c>
      <c r="D646" s="11">
        <v>12091.323674008614</v>
      </c>
      <c r="E646" s="11">
        <v>5158.9891924636086</v>
      </c>
      <c r="F646" s="11">
        <v>11218.101559144767</v>
      </c>
      <c r="G646" s="11">
        <v>5378.9258608768405</v>
      </c>
      <c r="H646" s="11">
        <v>11683.323184008614</v>
      </c>
      <c r="I646" s="11">
        <v>2382.082521854712</v>
      </c>
      <c r="J646" s="11">
        <v>2776.9066706088965</v>
      </c>
      <c r="K646" s="11">
        <v>25533.426369861845</v>
      </c>
      <c r="L646" s="11">
        <v>1282.3213752042188</v>
      </c>
      <c r="M646" s="11">
        <v>58229.578584805779</v>
      </c>
      <c r="N646" s="11">
        <v>10784.692998603969</v>
      </c>
      <c r="O646" s="11">
        <v>14493.467416212427</v>
      </c>
      <c r="P646" s="43">
        <v>12590.155652076248</v>
      </c>
      <c r="Q646" s="11">
        <v>12012.157996575846</v>
      </c>
      <c r="R646" s="11">
        <v>12128.834127124375</v>
      </c>
      <c r="S646" s="11">
        <v>6551.0761027917861</v>
      </c>
      <c r="T646" s="11">
        <v>12091.323674008614</v>
      </c>
      <c r="U646" s="11">
        <v>5158.9891924636086</v>
      </c>
      <c r="V646" s="11">
        <v>11190.533488636474</v>
      </c>
      <c r="W646" s="11">
        <v>5241.2269084899399</v>
      </c>
      <c r="X646" s="12">
        <v>0</v>
      </c>
      <c r="Y646" s="12">
        <v>492.83029722738871</v>
      </c>
      <c r="Z646" s="12">
        <v>291.0267788162385</v>
      </c>
      <c r="AA646" s="44">
        <v>232.0401906195585</v>
      </c>
      <c r="AB646" s="45">
        <v>266.42410854103338</v>
      </c>
      <c r="AC646" s="12">
        <v>0</v>
      </c>
      <c r="AD646" s="12">
        <v>13078.865418830066</v>
      </c>
      <c r="AE646" s="12">
        <v>3068.6465793669349</v>
      </c>
      <c r="AF646" s="12">
        <v>5480.5321821881507</v>
      </c>
      <c r="AG646" s="44">
        <v>1128.4755203370603</v>
      </c>
      <c r="AH646" s="45">
        <v>2776.9066691396338</v>
      </c>
      <c r="AI646" s="12">
        <v>0</v>
      </c>
      <c r="AJ646" s="12">
        <v>-15.249139467947982</v>
      </c>
      <c r="AK646" s="12">
        <v>53.959429275452237</v>
      </c>
      <c r="AL646" s="12">
        <v>94.82856199961347</v>
      </c>
      <c r="AM646" s="44">
        <v>127.41415905822086</v>
      </c>
      <c r="AN646" s="45">
        <v>89.999999793670469</v>
      </c>
      <c r="AO646" s="12">
        <v>0</v>
      </c>
      <c r="AP646" s="12">
        <v>-1940.9930576014312</v>
      </c>
      <c r="AQ646" s="12">
        <v>11114.602037337449</v>
      </c>
      <c r="AR646" s="12">
        <v>12996.707669032801</v>
      </c>
      <c r="AS646" s="44">
        <v>12452.894043220318</v>
      </c>
      <c r="AT646" s="45">
        <v>11683.323674008614</v>
      </c>
      <c r="AU646" s="12">
        <v>0</v>
      </c>
      <c r="AV646" s="12">
        <v>11447.141917719468</v>
      </c>
      <c r="AW646" s="12">
        <v>14733.517465497885</v>
      </c>
      <c r="AX646" s="12">
        <v>11977.814765677196</v>
      </c>
      <c r="AY646" s="44">
        <v>6303.1866702217585</v>
      </c>
      <c r="AZ646" s="45">
        <v>5158.9891909943472</v>
      </c>
      <c r="BA646" s="12">
        <v>0</v>
      </c>
      <c r="BB646" s="12">
        <v>10677.382175140972</v>
      </c>
      <c r="BC646" s="12">
        <v>12920.064690809728</v>
      </c>
      <c r="BD646" s="12">
        <v>12535.386144080929</v>
      </c>
      <c r="BE646" s="44">
        <v>11767.263757912671</v>
      </c>
      <c r="BF646" s="45">
        <v>11683.323684008614</v>
      </c>
      <c r="BG646" s="12">
        <v>0</v>
      </c>
      <c r="BH646" s="12">
        <v>14887.10225609286</v>
      </c>
      <c r="BI646" s="12">
        <v>12252.208045861305</v>
      </c>
      <c r="BJ646" s="12">
        <v>6516.7328718931367</v>
      </c>
      <c r="BK646" s="44">
        <v>5406.8786250336361</v>
      </c>
      <c r="BL646" s="45">
        <v>2382.0825218547138</v>
      </c>
      <c r="BM646" s="12">
        <v>0</v>
      </c>
      <c r="BN646" s="12">
        <v>0</v>
      </c>
      <c r="BO646" s="12">
        <v>69.208568743400221</v>
      </c>
      <c r="BP646" s="12">
        <v>40.869132724161226</v>
      </c>
      <c r="BQ646" s="48">
        <v>32.585597058607398</v>
      </c>
      <c r="BR646" s="49">
        <v>37.414159264550392</v>
      </c>
      <c r="BS646" s="13">
        <v>0</v>
      </c>
      <c r="BT646" s="12">
        <v>100.42141519421644</v>
      </c>
      <c r="BV646" s="14">
        <f>Таблица1[[#This Row],[Lкан_леб,мм]]</f>
        <v>58229.578584805779</v>
      </c>
      <c r="BW646" s="50">
        <f>Таблица1[[#This Row],[угол обхв4]]+Таблица1[[#This Row],[Lдуг 3,мм]]</f>
        <v>13078.865418830066</v>
      </c>
      <c r="BX646" s="54">
        <f>Таблица1[[#This Row],[угол обхв5]]+Таблица1[[#This Row],[Y5, мм]]</f>
        <v>58722.408882033167</v>
      </c>
      <c r="BY646" s="14">
        <f>Таблица1[[#This Row],[угол обхв6]]+Таблица1[[#This Row],[Lдуг 4,мм]]</f>
        <v>16147.511998197002</v>
      </c>
      <c r="BZ646" s="14">
        <f>Таблица1[[#This Row],[Т1]]+Таблица1[[#This Row],[X6, мм]]</f>
        <v>59013.435660849405</v>
      </c>
      <c r="CA646" s="14">
        <f>Таблица1[[#This Row],[Т2]]+Таблица1[[#This Row],[Lдуг 5,мм]]</f>
        <v>21628.044180385154</v>
      </c>
      <c r="CB646" s="14">
        <f>Таблица1[[#This Row],[Т3]]+Таблица1[[#This Row],[Y6, мм]]</f>
        <v>59245.475851468967</v>
      </c>
      <c r="CC646" s="14">
        <f>Таблица1[[#This Row],[Т4]]+Таблица1[[#This Row],[Lдуг 6,мм]]</f>
        <v>22756.519700722212</v>
      </c>
      <c r="CD646" s="14">
        <f>Таблица1[[#This Row],[Т5]]+Таблица1[[#This Row],[Lдуг 1,мм]]</f>
        <v>59511.89996001</v>
      </c>
      <c r="CE646" s="14">
        <f>Таблица1[[#This Row],[Т6]]+Таблица1[[#This Row],[Lпрям1, мм]]</f>
        <v>25533.426369861845</v>
      </c>
      <c r="CF646" s="15">
        <f>Таблица1[[#This Row],[Т7]]+Таблица1[[#This Row],[Lдуг 2,мм]]</f>
        <v>59511.89996001</v>
      </c>
      <c r="CG646" s="14">
        <f>Таблица1[[#This Row],[Т8]]+Таблица1[[#This Row],[Lпрям2, мм]]</f>
        <v>25533.426369861845</v>
      </c>
      <c r="CH646" s="14">
        <f>Таблица1[[#This Row],[Т9]]-Таблица1[[#This Row],[Т9]]</f>
        <v>0</v>
      </c>
      <c r="CI646" s="50">
        <f>Таблица1[[#This Row],[Т9]]-Таблица1[[#This Row],[Т8]]</f>
        <v>33978.473590148154</v>
      </c>
      <c r="CJ646" s="54">
        <f>Таблица1[[#This Row],[Т9]]-Таблица1[[#This Row],[Т7]]</f>
        <v>0</v>
      </c>
      <c r="CK646" s="14">
        <f>Таблица1[[#This Row],[Т9]]-Таблица1[[#This Row],[Т6]]</f>
        <v>36755.380259287791</v>
      </c>
      <c r="CL646" s="14">
        <f>Таблица1[[#This Row],[Т9]]-Таблица1[[#This Row],[Т5]]</f>
        <v>266.42410854103218</v>
      </c>
      <c r="CM646" s="14">
        <f>Таблица1[[#This Row],[Т9]]-Таблица1[[#This Row],[Т4]]</f>
        <v>37883.85577962485</v>
      </c>
      <c r="CN646" s="14">
        <f>Таблица1[[#This Row],[Т9]]-Таблица1[[#This Row],[Т3]]</f>
        <v>498.46429916059424</v>
      </c>
      <c r="CO646" s="14">
        <f>Таблица1[[#This Row],[Т9]]-Таблица1[[#This Row],[Т2]]</f>
        <v>43364.387961813001</v>
      </c>
      <c r="CP646" s="14">
        <f>Таблица1[[#This Row],[Т9]]-Таблица1[[#This Row],[Т1]]</f>
        <v>789.49107797683246</v>
      </c>
      <c r="CQ646" s="14">
        <f>Таблица1[[#This Row],[Т9]]-Таблица1[[#This Row],[угол обхв6]]</f>
        <v>46433.034541179935</v>
      </c>
      <c r="CR646" s="14">
        <f>Таблица1[[#This Row],[Т9]]-Таблица1[[#This Row],[угол обхв5]]</f>
        <v>1282.3213752042211</v>
      </c>
      <c r="CS646" s="14">
        <f>Таблица1[[#This Row],[Т9]]-Таблица1[[#This Row],[угол обхв4]]</f>
        <v>59511.89996001</v>
      </c>
      <c r="CT646" s="14">
        <f>Таблица1[[#This Row],[Lкан_прям, мм]]+Таблица1[[#This Row],[Lкан_дуг, мм]]+Таблица1[[#This Row],[Lкан_леб,мм]]</f>
        <v>85045.326329871838</v>
      </c>
      <c r="CU646" s="16">
        <f>Таблица1[[#This Row],[Lкан_леб,мм]]</f>
        <v>58229.578584805779</v>
      </c>
      <c r="CV646" s="14">
        <f>2534431-(Таблица1[[#This Row],[Т23]]+Таблица1[[#This Row],[угол обхв3]])</f>
        <v>2449285.2522549341</v>
      </c>
      <c r="CW646" s="50">
        <f>SUM(X646:AC646,AD646:AI646)-Таблица1[[#This Row],[lподв_min, мм]]</f>
        <v>24038.841074457167</v>
      </c>
      <c r="CX646" s="17">
        <f>CW1085-Таблица1[[#This Row],[Суммарная длина каната]]</f>
        <v>-2426374.5732521871</v>
      </c>
    </row>
    <row r="647" spans="1:102" x14ac:dyDescent="0.25">
      <c r="A647" s="21">
        <v>646</v>
      </c>
      <c r="B647" s="10">
        <v>15.649183673469386</v>
      </c>
      <c r="C647" s="10">
        <v>80.14571428571432</v>
      </c>
      <c r="D647" s="11">
        <v>12473.520986975309</v>
      </c>
      <c r="E647" s="11">
        <v>5229.1582672255736</v>
      </c>
      <c r="F647" s="11">
        <v>11590.957464508647</v>
      </c>
      <c r="G647" s="11">
        <v>5407.9615916108842</v>
      </c>
      <c r="H647" s="11">
        <v>12065.52049697531</v>
      </c>
      <c r="I647" s="11">
        <v>2381.8417332109807</v>
      </c>
      <c r="J647" s="11">
        <v>2847.3165340145929</v>
      </c>
      <c r="K647" s="11">
        <v>25571.652756393971</v>
      </c>
      <c r="L647" s="11">
        <v>1244.0949886720935</v>
      </c>
      <c r="M647" s="11">
        <v>58229.578584805779</v>
      </c>
      <c r="N647" s="11">
        <v>10784.692998603969</v>
      </c>
      <c r="O647" s="11">
        <v>14493.467416212427</v>
      </c>
      <c r="P647" s="43">
        <v>12650.879150326156</v>
      </c>
      <c r="Q647" s="11">
        <v>12098.168391100251</v>
      </c>
      <c r="R647" s="11">
        <v>12445.800348630903</v>
      </c>
      <c r="S647" s="11">
        <v>6621.4745266328173</v>
      </c>
      <c r="T647" s="11">
        <v>12473.520986975309</v>
      </c>
      <c r="U647" s="11">
        <v>5229.1582672255736</v>
      </c>
      <c r="V647" s="11">
        <v>11569.867932791083</v>
      </c>
      <c r="W647" s="11">
        <v>5269.1227222264997</v>
      </c>
      <c r="X647" s="12">
        <v>0</v>
      </c>
      <c r="Y647" s="12">
        <v>479.43071262049477</v>
      </c>
      <c r="Z647" s="12">
        <v>285.31317017523514</v>
      </c>
      <c r="AA647" s="44">
        <v>232.04019061955935</v>
      </c>
      <c r="AB647" s="45">
        <v>247.31091525680418</v>
      </c>
      <c r="AC647" s="12">
        <v>0</v>
      </c>
      <c r="AD647" s="12">
        <v>13078.865418830066</v>
      </c>
      <c r="AE647" s="12">
        <v>3036.4631024570353</v>
      </c>
      <c r="AF647" s="12">
        <v>5480.5321821881498</v>
      </c>
      <c r="AG647" s="44">
        <v>1128.4755203370601</v>
      </c>
      <c r="AH647" s="45">
        <v>2847.3165325816631</v>
      </c>
      <c r="AI647" s="12">
        <v>0</v>
      </c>
      <c r="AJ647" s="12">
        <v>-15.249139467947982</v>
      </c>
      <c r="AK647" s="12">
        <v>52.077714458777024</v>
      </c>
      <c r="AL647" s="12">
        <v>92.14448036696038</v>
      </c>
      <c r="AM647" s="44">
        <v>124.73007742556788</v>
      </c>
      <c r="AN647" s="45">
        <v>89.999999798772691</v>
      </c>
      <c r="AO647" s="12">
        <v>0</v>
      </c>
      <c r="AP647" s="12">
        <v>-1940.9930576014312</v>
      </c>
      <c r="AQ647" s="12">
        <v>11106.541797443308</v>
      </c>
      <c r="AR647" s="12">
        <v>13058.593405515618</v>
      </c>
      <c r="AS647" s="44">
        <v>12781.113143073329</v>
      </c>
      <c r="AT647" s="45">
        <v>12065.520986975309</v>
      </c>
      <c r="AU647" s="12">
        <v>0</v>
      </c>
      <c r="AV647" s="12">
        <v>11447.141917719468</v>
      </c>
      <c r="AW647" s="12">
        <v>14744.220981861403</v>
      </c>
      <c r="AX647" s="12">
        <v>12082.901233037828</v>
      </c>
      <c r="AY647" s="44">
        <v>6389.032426566564</v>
      </c>
      <c r="AZ647" s="45">
        <v>5229.1582657926456</v>
      </c>
      <c r="BA647" s="12">
        <v>0</v>
      </c>
      <c r="BB647" s="12">
        <v>10677.382175140972</v>
      </c>
      <c r="BC647" s="12">
        <v>12972.727949165495</v>
      </c>
      <c r="BD647" s="12">
        <v>12853.514603820362</v>
      </c>
      <c r="BE647" s="44">
        <v>12138.20819253288</v>
      </c>
      <c r="BF647" s="45">
        <v>12065.52099697531</v>
      </c>
      <c r="BG647" s="12">
        <v>0</v>
      </c>
      <c r="BH647" s="12">
        <v>14887.10225609286</v>
      </c>
      <c r="BI647" s="12">
        <v>12348.921956749227</v>
      </c>
      <c r="BJ647" s="12">
        <v>6606.2073685703936</v>
      </c>
      <c r="BK647" s="44">
        <v>5461.6003672918268</v>
      </c>
      <c r="BL647" s="45">
        <v>2381.8417332109825</v>
      </c>
      <c r="BM647" s="12">
        <v>0</v>
      </c>
      <c r="BN647" s="12">
        <v>0</v>
      </c>
      <c r="BO647" s="12">
        <v>67.326853926725008</v>
      </c>
      <c r="BP647" s="12">
        <v>40.066765908183349</v>
      </c>
      <c r="BQ647" s="48">
        <v>32.585597058607512</v>
      </c>
      <c r="BR647" s="49">
        <v>34.730077626795193</v>
      </c>
      <c r="BS647" s="13">
        <v>0</v>
      </c>
      <c r="BT647" s="12">
        <v>100.42141519421644</v>
      </c>
      <c r="BV647" s="14">
        <f>Таблица1[[#This Row],[Lкан_леб,мм]]</f>
        <v>58229.578584805779</v>
      </c>
      <c r="BW647" s="50">
        <f>Таблица1[[#This Row],[угол обхв4]]+Таблица1[[#This Row],[Lдуг 3,мм]]</f>
        <v>13078.865418830066</v>
      </c>
      <c r="BX647" s="54">
        <f>Таблица1[[#This Row],[угол обхв5]]+Таблица1[[#This Row],[Y5, мм]]</f>
        <v>58709.009297426273</v>
      </c>
      <c r="BY647" s="14">
        <f>Таблица1[[#This Row],[угол обхв6]]+Таблица1[[#This Row],[Lдуг 4,мм]]</f>
        <v>16115.328521287101</v>
      </c>
      <c r="BZ647" s="14">
        <f>Таблица1[[#This Row],[Т1]]+Таблица1[[#This Row],[X6, мм]]</f>
        <v>58994.322467601509</v>
      </c>
      <c r="CA647" s="14">
        <f>Таблица1[[#This Row],[Т2]]+Таблица1[[#This Row],[Lдуг 5,мм]]</f>
        <v>21595.860703475249</v>
      </c>
      <c r="CB647" s="14">
        <f>Таблица1[[#This Row],[Т3]]+Таблица1[[#This Row],[Y6, мм]]</f>
        <v>59226.362658221071</v>
      </c>
      <c r="CC647" s="14">
        <f>Таблица1[[#This Row],[Т4]]+Таблица1[[#This Row],[Lдуг 6,мм]]</f>
        <v>22724.336223812308</v>
      </c>
      <c r="CD647" s="14">
        <f>Таблица1[[#This Row],[Т5]]+Таблица1[[#This Row],[Lдуг 1,мм]]</f>
        <v>59473.673573477878</v>
      </c>
      <c r="CE647" s="14">
        <f>Таблица1[[#This Row],[Т6]]+Таблица1[[#This Row],[Lпрям1, мм]]</f>
        <v>25571.652756393971</v>
      </c>
      <c r="CF647" s="15">
        <f>Таблица1[[#This Row],[Т7]]+Таблица1[[#This Row],[Lдуг 2,мм]]</f>
        <v>59473.673573477878</v>
      </c>
      <c r="CG647" s="14">
        <f>Таблица1[[#This Row],[Т8]]+Таблица1[[#This Row],[Lпрям2, мм]]</f>
        <v>25571.652756393971</v>
      </c>
      <c r="CH647" s="14">
        <f>Таблица1[[#This Row],[Т9]]-Таблица1[[#This Row],[Т9]]</f>
        <v>0</v>
      </c>
      <c r="CI647" s="50">
        <f>Таблица1[[#This Row],[Т9]]-Таблица1[[#This Row],[Т8]]</f>
        <v>33902.020817083903</v>
      </c>
      <c r="CJ647" s="54">
        <f>Таблица1[[#This Row],[Т9]]-Таблица1[[#This Row],[Т7]]</f>
        <v>0</v>
      </c>
      <c r="CK647" s="14">
        <f>Таблица1[[#This Row],[Т9]]-Таблица1[[#This Row],[Т6]]</f>
        <v>36749.337349665569</v>
      </c>
      <c r="CL647" s="14">
        <f>Таблица1[[#This Row],[Т9]]-Таблица1[[#This Row],[Т5]]</f>
        <v>247.31091525680677</v>
      </c>
      <c r="CM647" s="14">
        <f>Таблица1[[#This Row],[Т9]]-Таблица1[[#This Row],[Т4]]</f>
        <v>37877.812870002628</v>
      </c>
      <c r="CN647" s="14">
        <f>Таблица1[[#This Row],[Т9]]-Таблица1[[#This Row],[Т3]]</f>
        <v>479.35110587636882</v>
      </c>
      <c r="CO647" s="14">
        <f>Таблица1[[#This Row],[Т9]]-Таблица1[[#This Row],[Т2]]</f>
        <v>43358.34505219078</v>
      </c>
      <c r="CP647" s="14">
        <f>Таблица1[[#This Row],[Т9]]-Таблица1[[#This Row],[Т1]]</f>
        <v>764.66427605160425</v>
      </c>
      <c r="CQ647" s="14">
        <f>Таблица1[[#This Row],[Т9]]-Таблица1[[#This Row],[угол обхв6]]</f>
        <v>46394.808154647813</v>
      </c>
      <c r="CR647" s="14">
        <f>Таблица1[[#This Row],[Т9]]-Таблица1[[#This Row],[угол обхв5]]</f>
        <v>1244.0949886720991</v>
      </c>
      <c r="CS647" s="14">
        <f>Таблица1[[#This Row],[Т9]]-Таблица1[[#This Row],[угол обхв4]]</f>
        <v>59473.673573477878</v>
      </c>
      <c r="CT647" s="14">
        <f>Таблица1[[#This Row],[Lкан_прям, мм]]+Таблица1[[#This Row],[Lкан_дуг, мм]]+Таблица1[[#This Row],[Lкан_леб,мм]]</f>
        <v>85045.326329871838</v>
      </c>
      <c r="CU647" s="16">
        <f>Таблица1[[#This Row],[Lкан_леб,мм]]</f>
        <v>58229.578584805779</v>
      </c>
      <c r="CV647" s="14">
        <f>2534431-(Таблица1[[#This Row],[Т23]]+Таблица1[[#This Row],[угол обхв3]])</f>
        <v>2449285.2522549341</v>
      </c>
      <c r="CW647" s="50">
        <f>SUM(X647:AC647,AD647:AI647)-Таблица1[[#This Row],[lподв_min, мм]]</f>
        <v>23968.431211051477</v>
      </c>
      <c r="CX647" s="17">
        <f>CW1086-Таблица1[[#This Row],[Суммарная длина каната]]</f>
        <v>-2426427.4242197629</v>
      </c>
    </row>
    <row r="648" spans="1:102" x14ac:dyDescent="0.25">
      <c r="A648" s="21">
        <v>647</v>
      </c>
      <c r="B648" s="10">
        <v>15.649183673469386</v>
      </c>
      <c r="C648" s="10">
        <v>82.829795918367381</v>
      </c>
      <c r="D648" s="11">
        <v>12852.013057755721</v>
      </c>
      <c r="E648" s="11">
        <v>5317.1482521572061</v>
      </c>
      <c r="F648" s="11">
        <v>11962.044606384639</v>
      </c>
      <c r="G648" s="11">
        <v>5454.4259108062297</v>
      </c>
      <c r="H648" s="11">
        <v>12444.012567755723</v>
      </c>
      <c r="I648" s="11">
        <v>2398.0312376050942</v>
      </c>
      <c r="J648" s="11">
        <v>2919.1170145521123</v>
      </c>
      <c r="K648" s="11">
        <v>25609.879142925009</v>
      </c>
      <c r="L648" s="11">
        <v>1205.8686021410524</v>
      </c>
      <c r="M648" s="11">
        <v>58229.578584805779</v>
      </c>
      <c r="N648" s="11">
        <v>10784.692998603969</v>
      </c>
      <c r="O648" s="11">
        <v>14493.467416212427</v>
      </c>
      <c r="P648" s="43">
        <v>12707.508255584686</v>
      </c>
      <c r="Q648" s="11">
        <v>12186.928042088577</v>
      </c>
      <c r="R648" s="11">
        <v>12759.122151250873</v>
      </c>
      <c r="S648" s="11">
        <v>6706.6389068536346</v>
      </c>
      <c r="T648" s="11">
        <v>12852.013057755721</v>
      </c>
      <c r="U648" s="11">
        <v>5317.1482521572061</v>
      </c>
      <c r="V648" s="11">
        <v>11947.479887100313</v>
      </c>
      <c r="W648" s="11">
        <v>5314.751758035688</v>
      </c>
      <c r="X648" s="12">
        <v>0</v>
      </c>
      <c r="Y648" s="12">
        <v>465.94697129815671</v>
      </c>
      <c r="Z648" s="12">
        <v>279.68371824967619</v>
      </c>
      <c r="AA648" s="44">
        <v>232.0401906195585</v>
      </c>
      <c r="AB648" s="45">
        <v>228.19772197366115</v>
      </c>
      <c r="AC648" s="12">
        <v>0</v>
      </c>
      <c r="AD648" s="12">
        <v>13078.865418830066</v>
      </c>
      <c r="AE648" s="12">
        <v>3002.8890084153059</v>
      </c>
      <c r="AF648" s="12">
        <v>5480.5321821881498</v>
      </c>
      <c r="AG648" s="44">
        <v>1128.4755203370605</v>
      </c>
      <c r="AH648" s="45">
        <v>2919.1170131544277</v>
      </c>
      <c r="AI648" s="12">
        <v>0</v>
      </c>
      <c r="AJ648" s="12">
        <v>-15.249139467947982</v>
      </c>
      <c r="AK648" s="12">
        <v>50.184181444521826</v>
      </c>
      <c r="AL648" s="12">
        <v>89.460398734307333</v>
      </c>
      <c r="AM648" s="44">
        <v>122.04599579291472</v>
      </c>
      <c r="AN648" s="45">
        <v>89.999999803722204</v>
      </c>
      <c r="AO648" s="12">
        <v>0</v>
      </c>
      <c r="AP648" s="12">
        <v>-1940.9930576014312</v>
      </c>
      <c r="AQ648" s="12">
        <v>11098.080560383734</v>
      </c>
      <c r="AR648" s="12">
        <v>13115.490161875241</v>
      </c>
      <c r="AS648" s="44">
        <v>13104.952096732677</v>
      </c>
      <c r="AT648" s="45">
        <v>12444.013057755721</v>
      </c>
      <c r="AU648" s="12">
        <v>0</v>
      </c>
      <c r="AV648" s="12">
        <v>11447.141917719468</v>
      </c>
      <c r="AW648" s="12">
        <v>14754.718705437444</v>
      </c>
      <c r="AX648" s="12">
        <v>12190.770455330899</v>
      </c>
      <c r="AY648" s="44">
        <v>6490.1541526374276</v>
      </c>
      <c r="AZ648" s="45">
        <v>5317.1482507595238</v>
      </c>
      <c r="BA648" s="12">
        <v>0</v>
      </c>
      <c r="BB648" s="12">
        <v>10677.382175140972</v>
      </c>
      <c r="BC648" s="12">
        <v>13020.895817364453</v>
      </c>
      <c r="BD648" s="12">
        <v>13167.104057541428</v>
      </c>
      <c r="BE648" s="44">
        <v>12506.183112273917</v>
      </c>
      <c r="BF648" s="45">
        <v>12444.013067755723</v>
      </c>
      <c r="BG648" s="12">
        <v>0</v>
      </c>
      <c r="BH648" s="12">
        <v>14887.10225609286</v>
      </c>
      <c r="BI648" s="12">
        <v>12448.179331313595</v>
      </c>
      <c r="BJ648" s="12">
        <v>6710.4813200959552</v>
      </c>
      <c r="BK648" s="44">
        <v>5533.633006373414</v>
      </c>
      <c r="BL648" s="45">
        <v>2398.0312376050961</v>
      </c>
      <c r="BM648" s="12">
        <v>0</v>
      </c>
      <c r="BN648" s="12">
        <v>0</v>
      </c>
      <c r="BO648" s="12">
        <v>65.43332091246981</v>
      </c>
      <c r="BP648" s="12">
        <v>39.276217289785507</v>
      </c>
      <c r="BQ648" s="48">
        <v>32.585597058607398</v>
      </c>
      <c r="BR648" s="49">
        <v>32.045995989192527</v>
      </c>
      <c r="BS648" s="13">
        <v>0</v>
      </c>
      <c r="BT648" s="12">
        <v>100.42141519421644</v>
      </c>
      <c r="BV648" s="14">
        <f>Таблица1[[#This Row],[Lкан_леб,мм]]</f>
        <v>58229.578584805779</v>
      </c>
      <c r="BW648" s="50">
        <f>Таблица1[[#This Row],[угол обхв4]]+Таблица1[[#This Row],[Lдуг 3,мм]]</f>
        <v>13078.865418830066</v>
      </c>
      <c r="BX648" s="54">
        <f>Таблица1[[#This Row],[угол обхв5]]+Таблица1[[#This Row],[Y5, мм]]</f>
        <v>58695.525556103938</v>
      </c>
      <c r="BY648" s="14">
        <f>Таблица1[[#This Row],[угол обхв6]]+Таблица1[[#This Row],[Lдуг 4,мм]]</f>
        <v>16081.754427245372</v>
      </c>
      <c r="BZ648" s="14">
        <f>Таблица1[[#This Row],[Т1]]+Таблица1[[#This Row],[X6, мм]]</f>
        <v>58975.209274353612</v>
      </c>
      <c r="CA648" s="14">
        <f>Таблица1[[#This Row],[Т2]]+Таблица1[[#This Row],[Lдуг 5,мм]]</f>
        <v>21562.286609433522</v>
      </c>
      <c r="CB648" s="14">
        <f>Таблица1[[#This Row],[Т3]]+Таблица1[[#This Row],[Y6, мм]]</f>
        <v>59207.249464973174</v>
      </c>
      <c r="CC648" s="14">
        <f>Таблица1[[#This Row],[Т4]]+Таблица1[[#This Row],[Lдуг 6,мм]]</f>
        <v>22690.762129770585</v>
      </c>
      <c r="CD648" s="14">
        <f>Таблица1[[#This Row],[Т5]]+Таблица1[[#This Row],[Lдуг 1,мм]]</f>
        <v>59435.447186946833</v>
      </c>
      <c r="CE648" s="14">
        <f>Таблица1[[#This Row],[Т6]]+Таблица1[[#This Row],[Lпрям1, мм]]</f>
        <v>25609.879142925012</v>
      </c>
      <c r="CF648" s="15">
        <f>Таблица1[[#This Row],[Т7]]+Таблица1[[#This Row],[Lдуг 2,мм]]</f>
        <v>59435.447186946833</v>
      </c>
      <c r="CG648" s="14">
        <f>Таблица1[[#This Row],[Т8]]+Таблица1[[#This Row],[Lпрям2, мм]]</f>
        <v>25609.879142925012</v>
      </c>
      <c r="CH648" s="14">
        <f>Таблица1[[#This Row],[Т9]]-Таблица1[[#This Row],[Т9]]</f>
        <v>0</v>
      </c>
      <c r="CI648" s="50">
        <f>Таблица1[[#This Row],[Т9]]-Таблица1[[#This Row],[Т8]]</f>
        <v>33825.56804402182</v>
      </c>
      <c r="CJ648" s="54">
        <f>Таблица1[[#This Row],[Т9]]-Таблица1[[#This Row],[Т7]]</f>
        <v>0</v>
      </c>
      <c r="CK648" s="14">
        <f>Таблица1[[#This Row],[Т9]]-Таблица1[[#This Row],[Т6]]</f>
        <v>36744.685057176248</v>
      </c>
      <c r="CL648" s="14">
        <f>Таблица1[[#This Row],[Т9]]-Таблица1[[#This Row],[Т5]]</f>
        <v>228.19772197365819</v>
      </c>
      <c r="CM648" s="14">
        <f>Таблица1[[#This Row],[Т9]]-Таблица1[[#This Row],[Т4]]</f>
        <v>37873.160577513307</v>
      </c>
      <c r="CN648" s="14">
        <f>Таблица1[[#This Row],[Т9]]-Таблица1[[#This Row],[Т3]]</f>
        <v>460.23791259322024</v>
      </c>
      <c r="CO648" s="14">
        <f>Таблица1[[#This Row],[Т9]]-Таблица1[[#This Row],[Т2]]</f>
        <v>43353.692759701458</v>
      </c>
      <c r="CP648" s="14">
        <f>Таблица1[[#This Row],[Т9]]-Таблица1[[#This Row],[Т1]]</f>
        <v>739.92163084289496</v>
      </c>
      <c r="CQ648" s="14">
        <f>Таблица1[[#This Row],[Т9]]-Таблица1[[#This Row],[угол обхв6]]</f>
        <v>46356.581768116768</v>
      </c>
      <c r="CR648" s="14">
        <f>Таблица1[[#This Row],[Т9]]-Таблица1[[#This Row],[угол обхв5]]</f>
        <v>1205.868602141054</v>
      </c>
      <c r="CS648" s="14">
        <f>Таблица1[[#This Row],[Т9]]-Таблица1[[#This Row],[угол обхв4]]</f>
        <v>59435.447186946833</v>
      </c>
      <c r="CT648" s="14">
        <f>Таблица1[[#This Row],[Lкан_прям, мм]]+Таблица1[[#This Row],[Lкан_дуг, мм]]+Таблица1[[#This Row],[Lкан_леб,мм]]</f>
        <v>85045.326329871838</v>
      </c>
      <c r="CU648" s="16">
        <f>Таблица1[[#This Row],[Lкан_леб,мм]]</f>
        <v>58229.578584805779</v>
      </c>
      <c r="CV648" s="14">
        <f>2534431-(Таблица1[[#This Row],[Т23]]+Таблица1[[#This Row],[угол обхв3]])</f>
        <v>2449285.2522549341</v>
      </c>
      <c r="CW648" s="50">
        <f>SUM(X648:AC648,AD648:AI648)-Таблица1[[#This Row],[lподв_min, мм]]</f>
        <v>23896.630730513945</v>
      </c>
      <c r="CX648" s="17">
        <f>CW1087-Таблица1[[#This Row],[Суммарная длина каната]]</f>
        <v>-2426480.5880838069</v>
      </c>
    </row>
    <row r="649" spans="1:102" x14ac:dyDescent="0.25">
      <c r="A649" s="21">
        <v>648</v>
      </c>
      <c r="B649" s="10">
        <v>15.649183673469386</v>
      </c>
      <c r="C649" s="10">
        <v>85.513877551020443</v>
      </c>
      <c r="D649" s="11">
        <v>13225.969417138376</v>
      </c>
      <c r="E649" s="11">
        <v>5422.7660838390975</v>
      </c>
      <c r="F649" s="11">
        <v>12330.548763102348</v>
      </c>
      <c r="G649" s="11">
        <v>5518.2168686744862</v>
      </c>
      <c r="H649" s="11">
        <v>12817.968927138378</v>
      </c>
      <c r="I649" s="11">
        <v>2430.485729391195</v>
      </c>
      <c r="J649" s="11">
        <v>2992.2803544479025</v>
      </c>
      <c r="K649" s="11">
        <v>25648.10552945497</v>
      </c>
      <c r="L649" s="11">
        <v>1167.6422156110839</v>
      </c>
      <c r="M649" s="11">
        <v>58229.578584805779</v>
      </c>
      <c r="N649" s="11">
        <v>10784.692998603969</v>
      </c>
      <c r="O649" s="11">
        <v>14493.467416212427</v>
      </c>
      <c r="P649" s="43">
        <v>12759.918714975696</v>
      </c>
      <c r="Q649" s="11">
        <v>12278.242197356936</v>
      </c>
      <c r="R649" s="11">
        <v>13068.112059260369</v>
      </c>
      <c r="S649" s="11">
        <v>6806.3823798416324</v>
      </c>
      <c r="T649" s="11">
        <v>13225.969417138376</v>
      </c>
      <c r="U649" s="11">
        <v>5422.7660838390975</v>
      </c>
      <c r="V649" s="11">
        <v>12322.540813462185</v>
      </c>
      <c r="W649" s="11">
        <v>5378.0138988679928</v>
      </c>
      <c r="X649" s="12">
        <v>0</v>
      </c>
      <c r="Y649" s="12">
        <v>452.37257440220264</v>
      </c>
      <c r="Z649" s="12">
        <v>274.14492189773301</v>
      </c>
      <c r="AA649" s="44">
        <v>232.0401906195587</v>
      </c>
      <c r="AB649" s="45">
        <v>209.08452869158964</v>
      </c>
      <c r="AC649" s="12">
        <v>0</v>
      </c>
      <c r="AD649" s="12">
        <v>13078.865418830066</v>
      </c>
      <c r="AE649" s="12">
        <v>2967.9520550153034</v>
      </c>
      <c r="AF649" s="12">
        <v>5480.5321821881489</v>
      </c>
      <c r="AG649" s="44">
        <v>1128.4755203370603</v>
      </c>
      <c r="AH649" s="45">
        <v>2992.2803530843926</v>
      </c>
      <c r="AI649" s="12">
        <v>0</v>
      </c>
      <c r="AJ649" s="12">
        <v>-15.249139467947982</v>
      </c>
      <c r="AK649" s="12">
        <v>48.277917592625613</v>
      </c>
      <c r="AL649" s="12">
        <v>86.776317101654257</v>
      </c>
      <c r="AM649" s="44">
        <v>119.36191416026168</v>
      </c>
      <c r="AN649" s="45">
        <v>89.999999808521338</v>
      </c>
      <c r="AO649" s="12">
        <v>0</v>
      </c>
      <c r="AP649" s="12">
        <v>-1940.9930576014312</v>
      </c>
      <c r="AQ649" s="12">
        <v>11089.216748496006</v>
      </c>
      <c r="AR649" s="12">
        <v>13167.27309796828</v>
      </c>
      <c r="AS649" s="44">
        <v>13423.700352244305</v>
      </c>
      <c r="AT649" s="45">
        <v>12817.969417138376</v>
      </c>
      <c r="AU649" s="12">
        <v>0</v>
      </c>
      <c r="AV649" s="12">
        <v>11447.141917719468</v>
      </c>
      <c r="AW649" s="12">
        <v>14764.998787791645</v>
      </c>
      <c r="AX649" s="12">
        <v>12301.185751064515</v>
      </c>
      <c r="AY649" s="44">
        <v>6606.3299719761653</v>
      </c>
      <c r="AZ649" s="45">
        <v>5422.7660824755894</v>
      </c>
      <c r="BA649" s="12">
        <v>0</v>
      </c>
      <c r="BB649" s="12">
        <v>10677.382175140972</v>
      </c>
      <c r="BC649" s="12">
        <v>13064.442464867734</v>
      </c>
      <c r="BD649" s="12">
        <v>13475.466442252953</v>
      </c>
      <c r="BE649" s="44">
        <v>12870.381124154441</v>
      </c>
      <c r="BF649" s="45">
        <v>12817.969427138378</v>
      </c>
      <c r="BG649" s="12">
        <v>0</v>
      </c>
      <c r="BH649" s="12">
        <v>14887.10225609286</v>
      </c>
      <c r="BI649" s="12">
        <v>12549.773568936154</v>
      </c>
      <c r="BJ649" s="12">
        <v>6829.3259335492112</v>
      </c>
      <c r="BK649" s="44">
        <v>5622.8184917045646</v>
      </c>
      <c r="BL649" s="45">
        <v>2430.4857293911969</v>
      </c>
      <c r="BM649" s="12">
        <v>0</v>
      </c>
      <c r="BN649" s="12">
        <v>0</v>
      </c>
      <c r="BO649" s="12">
        <v>63.527057060573597</v>
      </c>
      <c r="BP649" s="12">
        <v>38.498399509028644</v>
      </c>
      <c r="BQ649" s="48">
        <v>32.585597058607419</v>
      </c>
      <c r="BR649" s="49">
        <v>29.361914351740332</v>
      </c>
      <c r="BS649" s="13">
        <v>0</v>
      </c>
      <c r="BT649" s="12">
        <v>100.42141519421644</v>
      </c>
      <c r="BV649" s="14">
        <f>Таблица1[[#This Row],[Lкан_леб,мм]]</f>
        <v>58229.578584805779</v>
      </c>
      <c r="BW649" s="50">
        <f>Таблица1[[#This Row],[угол обхв4]]+Таблица1[[#This Row],[Lдуг 3,мм]]</f>
        <v>13078.865418830066</v>
      </c>
      <c r="BX649" s="54">
        <f>Таблица1[[#This Row],[угол обхв5]]+Таблица1[[#This Row],[Y5, мм]]</f>
        <v>58681.95115920798</v>
      </c>
      <c r="BY649" s="14">
        <f>Таблица1[[#This Row],[угол обхв6]]+Таблица1[[#This Row],[Lдуг 4,мм]]</f>
        <v>16046.817473845369</v>
      </c>
      <c r="BZ649" s="14">
        <f>Таблица1[[#This Row],[Т1]]+Таблица1[[#This Row],[X6, мм]]</f>
        <v>58956.096081105716</v>
      </c>
      <c r="CA649" s="14">
        <f>Таблица1[[#This Row],[Т2]]+Таблица1[[#This Row],[Lдуг 5,мм]]</f>
        <v>21527.349656033519</v>
      </c>
      <c r="CB649" s="14">
        <f>Таблица1[[#This Row],[Т3]]+Таблица1[[#This Row],[Y6, мм]]</f>
        <v>59188.136271725278</v>
      </c>
      <c r="CC649" s="14">
        <f>Таблица1[[#This Row],[Т4]]+Таблица1[[#This Row],[Lдуг 6,мм]]</f>
        <v>22655.825176370578</v>
      </c>
      <c r="CD649" s="14">
        <f>Таблица1[[#This Row],[Т5]]+Таблица1[[#This Row],[Lдуг 1,мм]]</f>
        <v>59397.220800416864</v>
      </c>
      <c r="CE649" s="14">
        <f>Таблица1[[#This Row],[Т6]]+Таблица1[[#This Row],[Lпрям1, мм]]</f>
        <v>25648.10552945497</v>
      </c>
      <c r="CF649" s="15">
        <f>Таблица1[[#This Row],[Т7]]+Таблица1[[#This Row],[Lдуг 2,мм]]</f>
        <v>59397.220800416864</v>
      </c>
      <c r="CG649" s="14">
        <f>Таблица1[[#This Row],[Т8]]+Таблица1[[#This Row],[Lпрям2, мм]]</f>
        <v>25648.10552945497</v>
      </c>
      <c r="CH649" s="14">
        <f>Таблица1[[#This Row],[Т9]]-Таблица1[[#This Row],[Т9]]</f>
        <v>0</v>
      </c>
      <c r="CI649" s="50">
        <f>Таблица1[[#This Row],[Т9]]-Таблица1[[#This Row],[Т8]]</f>
        <v>33749.115270961891</v>
      </c>
      <c r="CJ649" s="54">
        <f>Таблица1[[#This Row],[Т9]]-Таблица1[[#This Row],[Т7]]</f>
        <v>0</v>
      </c>
      <c r="CK649" s="14">
        <f>Таблица1[[#This Row],[Т9]]-Таблица1[[#This Row],[Т6]]</f>
        <v>36741.395624046287</v>
      </c>
      <c r="CL649" s="14">
        <f>Таблица1[[#This Row],[Т9]]-Таблица1[[#This Row],[Т5]]</f>
        <v>209.08452869158646</v>
      </c>
      <c r="CM649" s="14">
        <f>Таблица1[[#This Row],[Т9]]-Таблица1[[#This Row],[Т4]]</f>
        <v>37869.871144383345</v>
      </c>
      <c r="CN649" s="14">
        <f>Таблица1[[#This Row],[Т9]]-Таблица1[[#This Row],[Т3]]</f>
        <v>441.12471931114851</v>
      </c>
      <c r="CO649" s="14">
        <f>Таблица1[[#This Row],[Т9]]-Таблица1[[#This Row],[Т2]]</f>
        <v>43350.403326571497</v>
      </c>
      <c r="CP649" s="14">
        <f>Таблица1[[#This Row],[Т9]]-Таблица1[[#This Row],[Т1]]</f>
        <v>715.26964120888442</v>
      </c>
      <c r="CQ649" s="14">
        <f>Таблица1[[#This Row],[Т9]]-Таблица1[[#This Row],[угол обхв6]]</f>
        <v>46318.3553815868</v>
      </c>
      <c r="CR649" s="14">
        <f>Таблица1[[#This Row],[Т9]]-Таблица1[[#This Row],[угол обхв5]]</f>
        <v>1167.6422156110857</v>
      </c>
      <c r="CS649" s="14">
        <f>Таблица1[[#This Row],[Т9]]-Таблица1[[#This Row],[угол обхв4]]</f>
        <v>59397.220800416864</v>
      </c>
      <c r="CT649" s="14">
        <f>Таблица1[[#This Row],[Lкан_прям, мм]]+Таблица1[[#This Row],[Lкан_дуг, мм]]+Таблица1[[#This Row],[Lкан_леб,мм]]</f>
        <v>85045.326329871838</v>
      </c>
      <c r="CU649" s="16">
        <f>Таблица1[[#This Row],[Lкан_леб,мм]]</f>
        <v>58229.578584805779</v>
      </c>
      <c r="CV649" s="14">
        <f>2534431-(Таблица1[[#This Row],[Т23]]+Таблица1[[#This Row],[угол обхв3]])</f>
        <v>2449285.2522549341</v>
      </c>
      <c r="CW649" s="50">
        <f>SUM(X649:AC649,AD649:AI649)-Таблица1[[#This Row],[lподв_min, мм]]</f>
        <v>23823.467390618149</v>
      </c>
      <c r="CX649" s="17">
        <f>CW1088-Таблица1[[#This Row],[Суммарная длина каната]]</f>
        <v>-2426533.9685872714</v>
      </c>
    </row>
    <row r="650" spans="1:102" x14ac:dyDescent="0.25">
      <c r="A650" s="21">
        <v>649</v>
      </c>
      <c r="B650" s="10">
        <v>15.649183673469386</v>
      </c>
      <c r="C650" s="10">
        <v>88.197959183673518</v>
      </c>
      <c r="D650" s="11">
        <v>13594.569547952962</v>
      </c>
      <c r="E650" s="11">
        <v>5545.7800206730299</v>
      </c>
      <c r="F650" s="11">
        <v>12695.661380453959</v>
      </c>
      <c r="G650" s="11">
        <v>5599.1944981448223</v>
      </c>
      <c r="H650" s="11">
        <v>13186.569057952964</v>
      </c>
      <c r="I650" s="11">
        <v>2479.0028055359908</v>
      </c>
      <c r="J650" s="11">
        <v>3066.7772151370391</v>
      </c>
      <c r="K650" s="11">
        <v>25686.331915983894</v>
      </c>
      <c r="L650" s="11">
        <v>1129.4158290821679</v>
      </c>
      <c r="M650" s="11">
        <v>58229.578584805779</v>
      </c>
      <c r="N650" s="11">
        <v>10784.692998603969</v>
      </c>
      <c r="O650" s="11">
        <v>14493.467416212427</v>
      </c>
      <c r="P650" s="43">
        <v>12807.995531974178</v>
      </c>
      <c r="Q650" s="11">
        <v>12371.910499750251</v>
      </c>
      <c r="R650" s="11">
        <v>13372.092101771575</v>
      </c>
      <c r="S650" s="11">
        <v>6920.4860932356733</v>
      </c>
      <c r="T650" s="11">
        <v>13594.569547952962</v>
      </c>
      <c r="U650" s="11">
        <v>5545.7800206730299</v>
      </c>
      <c r="V650" s="11">
        <v>12694.227771118316</v>
      </c>
      <c r="W650" s="11">
        <v>5458.7703379576487</v>
      </c>
      <c r="X650" s="12">
        <v>0</v>
      </c>
      <c r="Y650" s="12">
        <v>438.70058614028898</v>
      </c>
      <c r="Z650" s="12">
        <v>268.70371691174944</v>
      </c>
      <c r="AA650" s="44">
        <v>232.04019061955862</v>
      </c>
      <c r="AB650" s="45">
        <v>189.97133541057067</v>
      </c>
      <c r="AC650" s="12">
        <v>0</v>
      </c>
      <c r="AD650" s="12">
        <v>13078.865418830066</v>
      </c>
      <c r="AE650" s="12">
        <v>2931.6815808219699</v>
      </c>
      <c r="AF650" s="12">
        <v>5480.5321821881507</v>
      </c>
      <c r="AG650" s="44">
        <v>1128.4755203370612</v>
      </c>
      <c r="AH650" s="45">
        <v>3066.7772138066503</v>
      </c>
      <c r="AI650" s="12">
        <v>0</v>
      </c>
      <c r="AJ650" s="12">
        <v>-15.249139467947982</v>
      </c>
      <c r="AK650" s="12">
        <v>46.357948903998043</v>
      </c>
      <c r="AL650" s="12">
        <v>84.092235469001182</v>
      </c>
      <c r="AM650" s="44">
        <v>116.6778325276086</v>
      </c>
      <c r="AN650" s="45">
        <v>89.99999981317265</v>
      </c>
      <c r="AO650" s="12">
        <v>0</v>
      </c>
      <c r="AP650" s="12">
        <v>-1940.9930576014312</v>
      </c>
      <c r="AQ650" s="12">
        <v>11079.948536442385</v>
      </c>
      <c r="AR650" s="12">
        <v>13213.82859415135</v>
      </c>
      <c r="AS650" s="44">
        <v>13736.658527420712</v>
      </c>
      <c r="AT650" s="45">
        <v>13186.569547952964</v>
      </c>
      <c r="AU650" s="12">
        <v>0</v>
      </c>
      <c r="AV650" s="12">
        <v>11447.141917719468</v>
      </c>
      <c r="AW650" s="12">
        <v>14775.048962794848</v>
      </c>
      <c r="AX650" s="12">
        <v>12413.904852274143</v>
      </c>
      <c r="AY650" s="44">
        <v>6737.3049771526721</v>
      </c>
      <c r="AZ650" s="45">
        <v>5545.7800193426428</v>
      </c>
      <c r="BA650" s="12">
        <v>0</v>
      </c>
      <c r="BB650" s="12">
        <v>10677.382175140972</v>
      </c>
      <c r="BC650" s="12">
        <v>13103.251069812595</v>
      </c>
      <c r="BD650" s="12">
        <v>13777.925163948747</v>
      </c>
      <c r="BE650" s="44">
        <v>13230.003122303828</v>
      </c>
      <c r="BF650" s="45">
        <v>13186.569557952964</v>
      </c>
      <c r="BG650" s="12">
        <v>0</v>
      </c>
      <c r="BH650" s="12">
        <v>14887.10225609286</v>
      </c>
      <c r="BI650" s="12">
        <v>12653.492046332673</v>
      </c>
      <c r="BJ650" s="12">
        <v>6962.4804457595646</v>
      </c>
      <c r="BK650" s="44">
        <v>5728.961136756031</v>
      </c>
      <c r="BL650" s="45">
        <v>2479.0028055359926</v>
      </c>
      <c r="BM650" s="12">
        <v>0</v>
      </c>
      <c r="BN650" s="12">
        <v>0</v>
      </c>
      <c r="BO650" s="12">
        <v>61.60708837194602</v>
      </c>
      <c r="BP650" s="12">
        <v>37.734286565003146</v>
      </c>
      <c r="BQ650" s="48">
        <v>32.585597058607412</v>
      </c>
      <c r="BR650" s="49">
        <v>26.677832714435947</v>
      </c>
      <c r="BS650" s="13">
        <v>0</v>
      </c>
      <c r="BT650" s="12">
        <v>100.42141519421644</v>
      </c>
      <c r="BV650" s="14">
        <f>Таблица1[[#This Row],[Lкан_леб,мм]]</f>
        <v>58229.578584805779</v>
      </c>
      <c r="BW650" s="50">
        <f>Таблица1[[#This Row],[угол обхв4]]+Таблица1[[#This Row],[Lдуг 3,мм]]</f>
        <v>13078.865418830066</v>
      </c>
      <c r="BX650" s="54">
        <f>Таблица1[[#This Row],[угол обхв5]]+Таблица1[[#This Row],[Y5, мм]]</f>
        <v>58668.279170946065</v>
      </c>
      <c r="BY650" s="14">
        <f>Таблица1[[#This Row],[угол обхв6]]+Таблица1[[#This Row],[Lдуг 4,мм]]</f>
        <v>16010.546999652037</v>
      </c>
      <c r="BZ650" s="14">
        <f>Таблица1[[#This Row],[Т1]]+Таблица1[[#This Row],[X6, мм]]</f>
        <v>58936.982887857812</v>
      </c>
      <c r="CA650" s="14">
        <f>Таблица1[[#This Row],[Т2]]+Таблица1[[#This Row],[Lдуг 5,мм]]</f>
        <v>21491.079181840189</v>
      </c>
      <c r="CB650" s="14">
        <f>Таблица1[[#This Row],[Т3]]+Таблица1[[#This Row],[Y6, мм]]</f>
        <v>59169.023078477374</v>
      </c>
      <c r="CC650" s="14">
        <f>Таблица1[[#This Row],[Т4]]+Таблица1[[#This Row],[Lдуг 6,мм]]</f>
        <v>22619.554702177251</v>
      </c>
      <c r="CD650" s="14">
        <f>Таблица1[[#This Row],[Т5]]+Таблица1[[#This Row],[Lдуг 1,мм]]</f>
        <v>59358.994413887944</v>
      </c>
      <c r="CE650" s="14">
        <f>Таблица1[[#This Row],[Т6]]+Таблица1[[#This Row],[Lпрям1, мм]]</f>
        <v>25686.331915983901</v>
      </c>
      <c r="CF650" s="15">
        <f>Таблица1[[#This Row],[Т7]]+Таблица1[[#This Row],[Lдуг 2,мм]]</f>
        <v>59358.994413887944</v>
      </c>
      <c r="CG650" s="14">
        <f>Таблица1[[#This Row],[Т8]]+Таблица1[[#This Row],[Lпрям2, мм]]</f>
        <v>25686.331915983901</v>
      </c>
      <c r="CH650" s="14">
        <f>Таблица1[[#This Row],[Т9]]-Таблица1[[#This Row],[Т9]]</f>
        <v>0</v>
      </c>
      <c r="CI650" s="50">
        <f>Таблица1[[#This Row],[Т9]]-Таблица1[[#This Row],[Т8]]</f>
        <v>33672.662497904043</v>
      </c>
      <c r="CJ650" s="54">
        <f>Таблица1[[#This Row],[Т9]]-Таблица1[[#This Row],[Т7]]</f>
        <v>0</v>
      </c>
      <c r="CK650" s="14">
        <f>Таблица1[[#This Row],[Т9]]-Таблица1[[#This Row],[Т6]]</f>
        <v>36739.439711710693</v>
      </c>
      <c r="CL650" s="14">
        <f>Таблица1[[#This Row],[Т9]]-Таблица1[[#This Row],[Т5]]</f>
        <v>189.97133541056974</v>
      </c>
      <c r="CM650" s="14">
        <f>Таблица1[[#This Row],[Т9]]-Таблица1[[#This Row],[Т4]]</f>
        <v>37867.915232047759</v>
      </c>
      <c r="CN650" s="14">
        <f>Таблица1[[#This Row],[Т9]]-Таблица1[[#This Row],[Т3]]</f>
        <v>422.01152603013179</v>
      </c>
      <c r="CO650" s="14">
        <f>Таблица1[[#This Row],[Т9]]-Таблица1[[#This Row],[Т2]]</f>
        <v>43348.44741423591</v>
      </c>
      <c r="CP650" s="14">
        <f>Таблица1[[#This Row],[Т9]]-Таблица1[[#This Row],[Т1]]</f>
        <v>690.71524294187839</v>
      </c>
      <c r="CQ650" s="14">
        <f>Таблица1[[#This Row],[Т9]]-Таблица1[[#This Row],[угол обхв6]]</f>
        <v>46280.128995057879</v>
      </c>
      <c r="CR650" s="14">
        <f>Таблица1[[#This Row],[Т9]]-Таблица1[[#This Row],[угол обхв5]]</f>
        <v>1129.4158290821651</v>
      </c>
      <c r="CS650" s="14">
        <f>Таблица1[[#This Row],[Т9]]-Таблица1[[#This Row],[угол обхв4]]</f>
        <v>59358.994413887944</v>
      </c>
      <c r="CT650" s="14">
        <f>Таблица1[[#This Row],[Lкан_прям, мм]]+Таблица1[[#This Row],[Lкан_дуг, мм]]+Таблица1[[#This Row],[Lкан_леб,мм]]</f>
        <v>85045.326329871838</v>
      </c>
      <c r="CU650" s="16">
        <f>Таблица1[[#This Row],[Lкан_леб,мм]]</f>
        <v>58229.578584805779</v>
      </c>
      <c r="CV650" s="14">
        <f>2534431-(Таблица1[[#This Row],[Т23]]+Таблица1[[#This Row],[угол обхв3]])</f>
        <v>2449285.2522549341</v>
      </c>
      <c r="CW650" s="50">
        <f>SUM(X650:AC650,AD650:AI650)-Таблица1[[#This Row],[lподв_min, мм]]</f>
        <v>23748.970529929029</v>
      </c>
      <c r="CX650" s="17">
        <f>CW1089-Таблица1[[#This Row],[Суммарная длина каната]]</f>
        <v>-2426587.4616709417</v>
      </c>
    </row>
    <row r="651" spans="1:102" x14ac:dyDescent="0.25">
      <c r="A651" s="21">
        <v>650</v>
      </c>
      <c r="B651" s="10">
        <v>15.649183673469386</v>
      </c>
      <c r="C651" s="10">
        <v>90.88204081632658</v>
      </c>
      <c r="D651" s="11">
        <v>13957.004685409889</v>
      </c>
      <c r="E651" s="11">
        <v>5685.9201513583239</v>
      </c>
      <c r="F651" s="11">
        <v>13056.581345785236</v>
      </c>
      <c r="G651" s="11">
        <v>5697.1811219730234</v>
      </c>
      <c r="H651" s="11">
        <v>13549.004195409891</v>
      </c>
      <c r="I651" s="11">
        <v>2543.3435325963505</v>
      </c>
      <c r="J651" s="11">
        <v>3142.5766187619738</v>
      </c>
      <c r="K651" s="11">
        <v>25724.558302511785</v>
      </c>
      <c r="L651" s="11">
        <v>1091.1894425542851</v>
      </c>
      <c r="M651" s="11">
        <v>58229.578584805779</v>
      </c>
      <c r="N651" s="11">
        <v>10784.692998603969</v>
      </c>
      <c r="O651" s="11">
        <v>14493.467416212427</v>
      </c>
      <c r="P651" s="43">
        <v>12851.633218726132</v>
      </c>
      <c r="Q651" s="11">
        <v>12467.727426756335</v>
      </c>
      <c r="R651" s="11">
        <v>13670.395300304106</v>
      </c>
      <c r="S651" s="11">
        <v>7048.6996861214802</v>
      </c>
      <c r="T651" s="11">
        <v>13957.004685409889</v>
      </c>
      <c r="U651" s="11">
        <v>5685.9201513583239</v>
      </c>
      <c r="V651" s="11">
        <v>13061.725222311195</v>
      </c>
      <c r="W651" s="11">
        <v>5556.8438833858054</v>
      </c>
      <c r="X651" s="12">
        <v>0</v>
      </c>
      <c r="Y651" s="12">
        <v>424.92358951928412</v>
      </c>
      <c r="Z651" s="12">
        <v>263.36752028485711</v>
      </c>
      <c r="AA651" s="44">
        <v>232.04019061955913</v>
      </c>
      <c r="AB651" s="45">
        <v>170.85814213058478</v>
      </c>
      <c r="AC651" s="12">
        <v>0</v>
      </c>
      <c r="AD651" s="12">
        <v>13078.865418830066</v>
      </c>
      <c r="AE651" s="12">
        <v>2894.1085636928383</v>
      </c>
      <c r="AF651" s="12">
        <v>5480.5321821881471</v>
      </c>
      <c r="AG651" s="44">
        <v>1128.4755203370603</v>
      </c>
      <c r="AH651" s="45">
        <v>3142.5766174636742</v>
      </c>
      <c r="AI651" s="12">
        <v>0</v>
      </c>
      <c r="AJ651" s="12">
        <v>-15.249139467947982</v>
      </c>
      <c r="AK651" s="12">
        <v>44.423233804121622</v>
      </c>
      <c r="AL651" s="12">
        <v>81.408153836348106</v>
      </c>
      <c r="AM651" s="44">
        <v>113.9937508949556</v>
      </c>
      <c r="AN651" s="45">
        <v>89.999999817678969</v>
      </c>
      <c r="AO651" s="12">
        <v>0</v>
      </c>
      <c r="AP651" s="12">
        <v>-1940.9930576014312</v>
      </c>
      <c r="AQ651" s="12">
        <v>11070.273825137816</v>
      </c>
      <c r="AR651" s="12">
        <v>13255.054500579872</v>
      </c>
      <c r="AS651" s="44">
        <v>14043.139944391929</v>
      </c>
      <c r="AT651" s="45">
        <v>13549.004685409891</v>
      </c>
      <c r="AU651" s="12">
        <v>0</v>
      </c>
      <c r="AV651" s="12">
        <v>11447.141917719468</v>
      </c>
      <c r="AW651" s="12">
        <v>14784.856488616051</v>
      </c>
      <c r="AX651" s="12">
        <v>12528.680436095372</v>
      </c>
      <c r="AY651" s="44">
        <v>6882.791789070613</v>
      </c>
      <c r="AZ651" s="45">
        <v>5685.9201500600266</v>
      </c>
      <c r="BA651" s="12">
        <v>0</v>
      </c>
      <c r="BB651" s="12">
        <v>10677.382175140972</v>
      </c>
      <c r="BC651" s="12">
        <v>13137.214045259978</v>
      </c>
      <c r="BD651" s="12">
        <v>14073.816582157846</v>
      </c>
      <c r="BE651" s="44">
        <v>13584.260041322066</v>
      </c>
      <c r="BF651" s="45">
        <v>13549.004695409891</v>
      </c>
      <c r="BG651" s="12">
        <v>0</v>
      </c>
      <c r="BH651" s="12">
        <v>14887.10225609286</v>
      </c>
      <c r="BI651" s="12">
        <v>12759.11649915996</v>
      </c>
      <c r="BJ651" s="12">
        <v>7109.6526954605188</v>
      </c>
      <c r="BK651" s="44">
        <v>5851.8280484091911</v>
      </c>
      <c r="BL651" s="45">
        <v>2543.3435325963524</v>
      </c>
      <c r="BM651" s="12">
        <v>0</v>
      </c>
      <c r="BN651" s="12">
        <v>0</v>
      </c>
      <c r="BO651" s="12">
        <v>59.672373272069606</v>
      </c>
      <c r="BP651" s="12">
        <v>36.984920032226491</v>
      </c>
      <c r="BQ651" s="48">
        <v>32.585597058607483</v>
      </c>
      <c r="BR651" s="49">
        <v>23.993751077276631</v>
      </c>
      <c r="BS651" s="13">
        <v>0</v>
      </c>
      <c r="BT651" s="12">
        <v>100.42141519421644</v>
      </c>
      <c r="BV651" s="14">
        <f>Таблица1[[#This Row],[Lкан_леб,мм]]</f>
        <v>58229.578584805779</v>
      </c>
      <c r="BW651" s="50">
        <f>Таблица1[[#This Row],[угол обхв4]]+Таблица1[[#This Row],[Lдуг 3,мм]]</f>
        <v>13078.865418830066</v>
      </c>
      <c r="BX651" s="54">
        <f>Таблица1[[#This Row],[угол обхв5]]+Таблица1[[#This Row],[Y5, мм]]</f>
        <v>58654.502174325062</v>
      </c>
      <c r="BY651" s="14">
        <f>Таблица1[[#This Row],[угол обхв6]]+Таблица1[[#This Row],[Lдуг 4,мм]]</f>
        <v>15972.973982522904</v>
      </c>
      <c r="BZ651" s="14">
        <f>Таблица1[[#This Row],[Т1]]+Таблица1[[#This Row],[X6, мм]]</f>
        <v>58917.869694609915</v>
      </c>
      <c r="CA651" s="14">
        <f>Таблица1[[#This Row],[Т2]]+Таблица1[[#This Row],[Lдуг 5,мм]]</f>
        <v>21453.506164711052</v>
      </c>
      <c r="CB651" s="14">
        <f>Таблица1[[#This Row],[Т3]]+Таблица1[[#This Row],[Y6, мм]]</f>
        <v>59149.909885229477</v>
      </c>
      <c r="CC651" s="14">
        <f>Таблица1[[#This Row],[Т4]]+Таблица1[[#This Row],[Lдуг 6,мм]]</f>
        <v>22581.981685048111</v>
      </c>
      <c r="CD651" s="14">
        <f>Таблица1[[#This Row],[Т5]]+Таблица1[[#This Row],[Lдуг 1,мм]]</f>
        <v>59320.768027360064</v>
      </c>
      <c r="CE651" s="14">
        <f>Таблица1[[#This Row],[Т6]]+Таблица1[[#This Row],[Lпрям1, мм]]</f>
        <v>25724.558302511785</v>
      </c>
      <c r="CF651" s="15">
        <f>Таблица1[[#This Row],[Т7]]+Таблица1[[#This Row],[Lдуг 2,мм]]</f>
        <v>59320.768027360064</v>
      </c>
      <c r="CG651" s="14">
        <f>Таблица1[[#This Row],[Т8]]+Таблица1[[#This Row],[Lпрям2, мм]]</f>
        <v>25724.558302511785</v>
      </c>
      <c r="CH651" s="14">
        <f>Таблица1[[#This Row],[Т9]]-Таблица1[[#This Row],[Т9]]</f>
        <v>0</v>
      </c>
      <c r="CI651" s="50">
        <f>Таблица1[[#This Row],[Т9]]-Таблица1[[#This Row],[Т8]]</f>
        <v>33596.209724848275</v>
      </c>
      <c r="CJ651" s="54">
        <f>Таблица1[[#This Row],[Т9]]-Таблица1[[#This Row],[Т7]]</f>
        <v>0</v>
      </c>
      <c r="CK651" s="14">
        <f>Таблица1[[#This Row],[Т9]]-Таблица1[[#This Row],[Т6]]</f>
        <v>36738.786342311956</v>
      </c>
      <c r="CL651" s="14">
        <f>Таблица1[[#This Row],[Т9]]-Таблица1[[#This Row],[Т5]]</f>
        <v>170.8581421305862</v>
      </c>
      <c r="CM651" s="14">
        <f>Таблица1[[#This Row],[Т9]]-Таблица1[[#This Row],[Т4]]</f>
        <v>37867.261862649015</v>
      </c>
      <c r="CN651" s="14">
        <f>Таблица1[[#This Row],[Т9]]-Таблица1[[#This Row],[Т3]]</f>
        <v>402.89833275014826</v>
      </c>
      <c r="CO651" s="14">
        <f>Таблица1[[#This Row],[Т9]]-Таблица1[[#This Row],[Т2]]</f>
        <v>43347.794044837159</v>
      </c>
      <c r="CP651" s="14">
        <f>Таблица1[[#This Row],[Т9]]-Таблица1[[#This Row],[Т1]]</f>
        <v>666.26585303500178</v>
      </c>
      <c r="CQ651" s="14">
        <f>Таблица1[[#This Row],[Т9]]-Таблица1[[#This Row],[угол обхв6]]</f>
        <v>46241.902608529999</v>
      </c>
      <c r="CR651" s="14">
        <f>Таблица1[[#This Row],[Т9]]-Таблица1[[#This Row],[угол обхв5]]</f>
        <v>1091.1894425542851</v>
      </c>
      <c r="CS651" s="14">
        <f>Таблица1[[#This Row],[Т9]]-Таблица1[[#This Row],[угол обхв4]]</f>
        <v>59320.768027360064</v>
      </c>
      <c r="CT651" s="14">
        <f>Таблица1[[#This Row],[Lкан_прям, мм]]+Таблица1[[#This Row],[Lкан_дуг, мм]]+Таблица1[[#This Row],[Lкан_леб,мм]]</f>
        <v>85045.326329871852</v>
      </c>
      <c r="CU651" s="16">
        <f>Таблица1[[#This Row],[Lкан_леб,мм]]</f>
        <v>58229.578584805779</v>
      </c>
      <c r="CV651" s="14">
        <f>2534431-(Таблица1[[#This Row],[Т23]]+Таблица1[[#This Row],[угол обхв3]])</f>
        <v>2449285.2522549341</v>
      </c>
      <c r="CW651" s="50">
        <f>SUM(X651:AC651,AD651:AI651)-Таблица1[[#This Row],[lподв_min, мм]]</f>
        <v>23673.171126304096</v>
      </c>
      <c r="CX651" s="17">
        <f>CW1090-Таблица1[[#This Row],[Суммарная длина каната]]</f>
        <v>-2426640.9545536861</v>
      </c>
    </row>
    <row r="652" spans="1:102" x14ac:dyDescent="0.25">
      <c r="A652" s="21">
        <v>651</v>
      </c>
      <c r="B652" s="10">
        <v>15.649183673469386</v>
      </c>
      <c r="C652" s="10">
        <v>93.566122448979641</v>
      </c>
      <c r="D652" s="11">
        <v>14312.479591653333</v>
      </c>
      <c r="E652" s="11">
        <v>5842.8789871183026</v>
      </c>
      <c r="F652" s="11">
        <v>13412.516745758612</v>
      </c>
      <c r="G652" s="11">
        <v>5811.9617425924098</v>
      </c>
      <c r="H652" s="11">
        <v>13904.479101653335</v>
      </c>
      <c r="I652" s="11">
        <v>2623.2331055753589</v>
      </c>
      <c r="J652" s="11">
        <v>3219.6458815429432</v>
      </c>
      <c r="K652" s="11">
        <v>25762.784689038654</v>
      </c>
      <c r="L652" s="11">
        <v>1052.9630560274124</v>
      </c>
      <c r="M652" s="11">
        <v>58229.578584805779</v>
      </c>
      <c r="N652" s="11">
        <v>10784.692998603969</v>
      </c>
      <c r="O652" s="11">
        <v>14493.467416212427</v>
      </c>
      <c r="P652" s="43">
        <v>12890.73602750497</v>
      </c>
      <c r="Q652" s="11">
        <v>12565.482741453576</v>
      </c>
      <c r="R652" s="11">
        <v>13962.367132237299</v>
      </c>
      <c r="S652" s="11">
        <v>7190.7418383615786</v>
      </c>
      <c r="T652" s="11">
        <v>14312.479591653333</v>
      </c>
      <c r="U652" s="11">
        <v>5842.8789871183026</v>
      </c>
      <c r="V652" s="11">
        <v>13424.226821698156</v>
      </c>
      <c r="W652" s="11">
        <v>5672.0193468665611</v>
      </c>
      <c r="X652" s="12">
        <v>0</v>
      </c>
      <c r="Y652" s="12">
        <v>411.03363752358803</v>
      </c>
      <c r="Z652" s="12">
        <v>258.14427903265602</v>
      </c>
      <c r="AA652" s="44">
        <v>232.04019061955876</v>
      </c>
      <c r="AB652" s="45">
        <v>151.74494885160976</v>
      </c>
      <c r="AC652" s="12">
        <v>0</v>
      </c>
      <c r="AD652" s="12">
        <v>13078.865418830066</v>
      </c>
      <c r="AE652" s="12">
        <v>2855.2656874076542</v>
      </c>
      <c r="AF652" s="12">
        <v>5480.5321821881498</v>
      </c>
      <c r="AG652" s="44">
        <v>1128.4755203370607</v>
      </c>
      <c r="AH652" s="45">
        <v>3219.645880275722</v>
      </c>
      <c r="AI652" s="12">
        <v>0</v>
      </c>
      <c r="AJ652" s="12">
        <v>-15.249139467947982</v>
      </c>
      <c r="AK652" s="12">
        <v>42.472656286982655</v>
      </c>
      <c r="AL652" s="12">
        <v>78.724072203695059</v>
      </c>
      <c r="AM652" s="44">
        <v>111.30966926230249</v>
      </c>
      <c r="AN652" s="45">
        <v>89.999999822043208</v>
      </c>
      <c r="AO652" s="12">
        <v>0</v>
      </c>
      <c r="AP652" s="12">
        <v>-1940.9930576014312</v>
      </c>
      <c r="AQ652" s="12">
        <v>11060.190214422017</v>
      </c>
      <c r="AR652" s="12">
        <v>13290.860361340376</v>
      </c>
      <c r="AS652" s="44">
        <v>14342.472136281287</v>
      </c>
      <c r="AT652" s="45">
        <v>13904.479591653335</v>
      </c>
      <c r="AU652" s="12">
        <v>0</v>
      </c>
      <c r="AV652" s="12">
        <v>11447.141917719468</v>
      </c>
      <c r="AW652" s="12">
        <v>14794.408081587686</v>
      </c>
      <c r="AX652" s="12">
        <v>12645.26066742795</v>
      </c>
      <c r="AY652" s="44">
        <v>7042.4711875208968</v>
      </c>
      <c r="AZ652" s="45">
        <v>5842.8789858510818</v>
      </c>
      <c r="BA652" s="12">
        <v>0</v>
      </c>
      <c r="BB652" s="12">
        <v>10677.382175140972</v>
      </c>
      <c r="BC652" s="12">
        <v>13166.233243323019</v>
      </c>
      <c r="BD652" s="12">
        <v>14362.491466072704</v>
      </c>
      <c r="BE652" s="44">
        <v>13932.374587609345</v>
      </c>
      <c r="BF652" s="45">
        <v>13904.479601653335</v>
      </c>
      <c r="BG652" s="12">
        <v>0</v>
      </c>
      <c r="BH652" s="12">
        <v>14887.10225609286</v>
      </c>
      <c r="BI652" s="12">
        <v>12866.423406828835</v>
      </c>
      <c r="BJ652" s="12">
        <v>7270.5197643359534</v>
      </c>
      <c r="BK652" s="44">
        <v>5991.1496379589835</v>
      </c>
      <c r="BL652" s="45">
        <v>2623.2331055753602</v>
      </c>
      <c r="BM652" s="12">
        <v>0</v>
      </c>
      <c r="BN652" s="12">
        <v>0</v>
      </c>
      <c r="BO652" s="12">
        <v>57.721795754930639</v>
      </c>
      <c r="BP652" s="12">
        <v>36.251415916712403</v>
      </c>
      <c r="BQ652" s="48">
        <v>32.585597058607433</v>
      </c>
      <c r="BR652" s="49">
        <v>21.309669440259285</v>
      </c>
      <c r="BS652" s="13">
        <v>0</v>
      </c>
      <c r="BT652" s="12">
        <v>100.42141519421644</v>
      </c>
      <c r="BV652" s="14">
        <f>Таблица1[[#This Row],[Lкан_леб,мм]]</f>
        <v>58229.578584805779</v>
      </c>
      <c r="BW652" s="50">
        <f>Таблица1[[#This Row],[угол обхв4]]+Таблица1[[#This Row],[Lдуг 3,мм]]</f>
        <v>13078.865418830066</v>
      </c>
      <c r="BX652" s="54">
        <f>Таблица1[[#This Row],[угол обхв5]]+Таблица1[[#This Row],[Y5, мм]]</f>
        <v>58640.612222329364</v>
      </c>
      <c r="BY652" s="14">
        <f>Таблица1[[#This Row],[угол обхв6]]+Таблица1[[#This Row],[Lдуг 4,мм]]</f>
        <v>15934.131106237721</v>
      </c>
      <c r="BZ652" s="14">
        <f>Таблица1[[#This Row],[Т1]]+Таблица1[[#This Row],[X6, мм]]</f>
        <v>58898.756501362019</v>
      </c>
      <c r="CA652" s="14">
        <f>Таблица1[[#This Row],[Т2]]+Таблица1[[#This Row],[Lдуг 5,мм]]</f>
        <v>21414.663288425872</v>
      </c>
      <c r="CB652" s="14">
        <f>Таблица1[[#This Row],[Т3]]+Таблица1[[#This Row],[Y6, мм]]</f>
        <v>59130.796691981581</v>
      </c>
      <c r="CC652" s="14">
        <f>Таблица1[[#This Row],[Т4]]+Таблица1[[#This Row],[Lдуг 6,мм]]</f>
        <v>22543.138808762935</v>
      </c>
      <c r="CD652" s="14">
        <f>Таблица1[[#This Row],[Т5]]+Таблица1[[#This Row],[Lдуг 1,мм]]</f>
        <v>59282.541640833188</v>
      </c>
      <c r="CE652" s="14">
        <f>Таблица1[[#This Row],[Т6]]+Таблица1[[#This Row],[Lпрям1, мм]]</f>
        <v>25762.784689038657</v>
      </c>
      <c r="CF652" s="15">
        <f>Таблица1[[#This Row],[Т7]]+Таблица1[[#This Row],[Lдуг 2,мм]]</f>
        <v>59282.541640833188</v>
      </c>
      <c r="CG652" s="14">
        <f>Таблица1[[#This Row],[Т8]]+Таблица1[[#This Row],[Lпрям2, мм]]</f>
        <v>25762.784689038657</v>
      </c>
      <c r="CH652" s="14">
        <f>Таблица1[[#This Row],[Т9]]-Таблица1[[#This Row],[Т9]]</f>
        <v>0</v>
      </c>
      <c r="CI652" s="50">
        <f>Таблица1[[#This Row],[Т9]]-Таблица1[[#This Row],[Т8]]</f>
        <v>33519.75695179453</v>
      </c>
      <c r="CJ652" s="54">
        <f>Таблица1[[#This Row],[Т9]]-Таблица1[[#This Row],[Т7]]</f>
        <v>0</v>
      </c>
      <c r="CK652" s="14">
        <f>Таблица1[[#This Row],[Т9]]-Таблица1[[#This Row],[Т6]]</f>
        <v>36739.402832070249</v>
      </c>
      <c r="CL652" s="14">
        <f>Таблица1[[#This Row],[Т9]]-Таблица1[[#This Row],[Т5]]</f>
        <v>151.74494885160675</v>
      </c>
      <c r="CM652" s="14">
        <f>Таблица1[[#This Row],[Т9]]-Таблица1[[#This Row],[Т4]]</f>
        <v>37867.878352407315</v>
      </c>
      <c r="CN652" s="14">
        <f>Таблица1[[#This Row],[Т9]]-Таблица1[[#This Row],[Т3]]</f>
        <v>383.7851394711688</v>
      </c>
      <c r="CO652" s="14">
        <f>Таблица1[[#This Row],[Т9]]-Таблица1[[#This Row],[Т2]]</f>
        <v>43348.410534595467</v>
      </c>
      <c r="CP652" s="14">
        <f>Таблица1[[#This Row],[Т9]]-Таблица1[[#This Row],[Т1]]</f>
        <v>641.9294185038234</v>
      </c>
      <c r="CQ652" s="14">
        <f>Таблица1[[#This Row],[Т9]]-Таблица1[[#This Row],[угол обхв6]]</f>
        <v>46203.676222003123</v>
      </c>
      <c r="CR652" s="14">
        <f>Таблица1[[#This Row],[Т9]]-Таблица1[[#This Row],[угол обхв5]]</f>
        <v>1052.963056027409</v>
      </c>
      <c r="CS652" s="14">
        <f>Таблица1[[#This Row],[Т9]]-Таблица1[[#This Row],[угол обхв4]]</f>
        <v>59282.541640833188</v>
      </c>
      <c r="CT652" s="14">
        <f>Таблица1[[#This Row],[Lкан_прям, мм]]+Таблица1[[#This Row],[Lкан_дуг, мм]]+Таблица1[[#This Row],[Lкан_леб,мм]]</f>
        <v>85045.326329871838</v>
      </c>
      <c r="CU652" s="16">
        <f>Таблица1[[#This Row],[Lкан_леб,мм]]</f>
        <v>58229.578584805779</v>
      </c>
      <c r="CV652" s="14">
        <f>2534431-(Таблица1[[#This Row],[Т23]]+Таблица1[[#This Row],[угол обхв3]])</f>
        <v>2449285.2522549341</v>
      </c>
      <c r="CW652" s="50">
        <f>SUM(X652:AC652,AD652:AI652)-Таблица1[[#This Row],[lподв_min, мм]]</f>
        <v>23596.101863523123</v>
      </c>
      <c r="CX652" s="17">
        <f>CW1091-Таблица1[[#This Row],[Суммарная длина каната]]</f>
        <v>-2426694.3247015243</v>
      </c>
    </row>
    <row r="653" spans="1:102" x14ac:dyDescent="0.25">
      <c r="A653" s="21">
        <v>652</v>
      </c>
      <c r="B653" s="10">
        <v>15.649183673469386</v>
      </c>
      <c r="C653" s="10">
        <v>96.250204081632717</v>
      </c>
      <c r="D653" s="11">
        <v>14660.21430063413</v>
      </c>
      <c r="E653" s="11">
        <v>6016.3121363774708</v>
      </c>
      <c r="F653" s="11">
        <v>13762.686603931594</v>
      </c>
      <c r="G653" s="11">
        <v>5943.2845138512203</v>
      </c>
      <c r="H653" s="11">
        <v>14252.213810634132</v>
      </c>
      <c r="I653" s="11">
        <v>2718.361598500645</v>
      </c>
      <c r="J653" s="11">
        <v>3297.9505378768263</v>
      </c>
      <c r="K653" s="11">
        <v>25801.011075564529</v>
      </c>
      <c r="L653" s="11">
        <v>1014.7366695015298</v>
      </c>
      <c r="M653" s="11">
        <v>58229.578584805779</v>
      </c>
      <c r="N653" s="11">
        <v>10784.692998603969</v>
      </c>
      <c r="O653" s="11">
        <v>14493.467416212427</v>
      </c>
      <c r="P653" s="43">
        <v>12925.218160796614</v>
      </c>
      <c r="Q653" s="11">
        <v>12664.961953802729</v>
      </c>
      <c r="R653" s="11">
        <v>14247.366966932481</v>
      </c>
      <c r="S653" s="11">
        <v>7346.3008878545052</v>
      </c>
      <c r="T653" s="11">
        <v>14660.21430063413</v>
      </c>
      <c r="U653" s="11">
        <v>6016.3121363774708</v>
      </c>
      <c r="V653" s="11">
        <v>13780.937185595783</v>
      </c>
      <c r="W653" s="11">
        <v>5804.0440159028194</v>
      </c>
      <c r="X653" s="12">
        <v>0</v>
      </c>
      <c r="Y653" s="12">
        <v>397.02219920114322</v>
      </c>
      <c r="Z653" s="12">
        <v>253.04252410720358</v>
      </c>
      <c r="AA653" s="44">
        <v>232.04019061955887</v>
      </c>
      <c r="AB653" s="45">
        <v>132.63175557362436</v>
      </c>
      <c r="AC653" s="12">
        <v>0</v>
      </c>
      <c r="AD653" s="12">
        <v>13078.865418830066</v>
      </c>
      <c r="AE653" s="12">
        <v>2815.1874175695575</v>
      </c>
      <c r="AF653" s="12">
        <v>5480.5321821881489</v>
      </c>
      <c r="AG653" s="44">
        <v>1128.4755203370612</v>
      </c>
      <c r="AH653" s="45">
        <v>3297.9505366396929</v>
      </c>
      <c r="AI653" s="12">
        <v>0</v>
      </c>
      <c r="AJ653" s="12">
        <v>-15.249139467947982</v>
      </c>
      <c r="AK653" s="12">
        <v>40.505018343884736</v>
      </c>
      <c r="AL653" s="12">
        <v>76.039990571041983</v>
      </c>
      <c r="AM653" s="44">
        <v>108.62558762964943</v>
      </c>
      <c r="AN653" s="45">
        <v>89.999999826268521</v>
      </c>
      <c r="AO653" s="12">
        <v>0</v>
      </c>
      <c r="AP653" s="12">
        <v>-1940.9930576014312</v>
      </c>
      <c r="AQ653" s="12">
        <v>11049.694974673906</v>
      </c>
      <c r="AR653" s="12">
        <v>13321.167612924542</v>
      </c>
      <c r="AS653" s="44">
        <v>14633.998322700087</v>
      </c>
      <c r="AT653" s="45">
        <v>14252.21430063413</v>
      </c>
      <c r="AU653" s="12">
        <v>0</v>
      </c>
      <c r="AV653" s="12">
        <v>11447.141917719468</v>
      </c>
      <c r="AW653" s="12">
        <v>14803.689840738813</v>
      </c>
      <c r="AX653" s="12">
        <v>12763.389751500299</v>
      </c>
      <c r="AY653" s="44">
        <v>7215.992811599408</v>
      </c>
      <c r="AZ653" s="45">
        <v>6016.3121351403388</v>
      </c>
      <c r="BA653" s="12">
        <v>0</v>
      </c>
      <c r="BB653" s="12">
        <v>10677.382175140972</v>
      </c>
      <c r="BC653" s="12">
        <v>13190.220136866552</v>
      </c>
      <c r="BD653" s="12">
        <v>14643.316419060409</v>
      </c>
      <c r="BE653" s="44">
        <v>14273.582944866524</v>
      </c>
      <c r="BF653" s="45">
        <v>14252.214310634132</v>
      </c>
      <c r="BG653" s="12">
        <v>0</v>
      </c>
      <c r="BH653" s="12">
        <v>14887.10225609286</v>
      </c>
      <c r="BI653" s="12">
        <v>12975.184378329113</v>
      </c>
      <c r="BJ653" s="12">
        <v>7444.7286855520751</v>
      </c>
      <c r="BK653" s="44">
        <v>6146.6202126325688</v>
      </c>
      <c r="BL653" s="45">
        <v>2718.3615985006463</v>
      </c>
      <c r="BM653" s="12">
        <v>0</v>
      </c>
      <c r="BN653" s="12">
        <v>0</v>
      </c>
      <c r="BO653" s="12">
        <v>55.754157811832719</v>
      </c>
      <c r="BP653" s="12">
        <v>35.534972227157247</v>
      </c>
      <c r="BQ653" s="48">
        <v>32.585597058607448</v>
      </c>
      <c r="BR653" s="49">
        <v>18.625587803380903</v>
      </c>
      <c r="BS653" s="13">
        <v>0</v>
      </c>
      <c r="BT653" s="12">
        <v>100.42141519421644</v>
      </c>
      <c r="BV653" s="14">
        <f>Таблица1[[#This Row],[Lкан_леб,мм]]</f>
        <v>58229.578584805779</v>
      </c>
      <c r="BW653" s="50">
        <f>Таблица1[[#This Row],[угол обхв4]]+Таблица1[[#This Row],[Lдуг 3,мм]]</f>
        <v>13078.865418830066</v>
      </c>
      <c r="BX653" s="54">
        <f>Таблица1[[#This Row],[угол обхв5]]+Таблица1[[#This Row],[Y5, мм]]</f>
        <v>58626.600784006921</v>
      </c>
      <c r="BY653" s="14">
        <f>Таблица1[[#This Row],[угол обхв6]]+Таблица1[[#This Row],[Lдуг 4,мм]]</f>
        <v>15894.052836399624</v>
      </c>
      <c r="BZ653" s="14">
        <f>Таблица1[[#This Row],[Т1]]+Таблица1[[#This Row],[X6, мм]]</f>
        <v>58879.643308114122</v>
      </c>
      <c r="CA653" s="14">
        <f>Таблица1[[#This Row],[Т2]]+Таблица1[[#This Row],[Lдуг 5,мм]]</f>
        <v>21374.585018587772</v>
      </c>
      <c r="CB653" s="14">
        <f>Таблица1[[#This Row],[Т3]]+Таблица1[[#This Row],[Y6, мм]]</f>
        <v>59111.683498733684</v>
      </c>
      <c r="CC653" s="14">
        <f>Таблица1[[#This Row],[Т4]]+Таблица1[[#This Row],[Lдуг 6,мм]]</f>
        <v>22503.060538924834</v>
      </c>
      <c r="CD653" s="14">
        <f>Таблица1[[#This Row],[Т5]]+Таблица1[[#This Row],[Lдуг 1,мм]]</f>
        <v>59244.315254307308</v>
      </c>
      <c r="CE653" s="14">
        <f>Таблица1[[#This Row],[Т6]]+Таблица1[[#This Row],[Lпрям1, мм]]</f>
        <v>25801.011075564526</v>
      </c>
      <c r="CF653" s="15">
        <f>Таблица1[[#This Row],[Т7]]+Таблица1[[#This Row],[Lдуг 2,мм]]</f>
        <v>59244.315254307308</v>
      </c>
      <c r="CG653" s="14">
        <f>Таблица1[[#This Row],[Т8]]+Таблица1[[#This Row],[Lпрям2, мм]]</f>
        <v>25801.011075564526</v>
      </c>
      <c r="CH653" s="14">
        <f>Таблица1[[#This Row],[Т9]]-Таблица1[[#This Row],[Т9]]</f>
        <v>0</v>
      </c>
      <c r="CI653" s="50">
        <f>Таблица1[[#This Row],[Т9]]-Таблица1[[#This Row],[Т8]]</f>
        <v>33443.304178742779</v>
      </c>
      <c r="CJ653" s="54">
        <f>Таблица1[[#This Row],[Т9]]-Таблица1[[#This Row],[Т7]]</f>
        <v>0</v>
      </c>
      <c r="CK653" s="14">
        <f>Таблица1[[#This Row],[Т9]]-Таблица1[[#This Row],[Т6]]</f>
        <v>36741.254715382471</v>
      </c>
      <c r="CL653" s="14">
        <f>Таблица1[[#This Row],[Т9]]-Таблица1[[#This Row],[Т5]]</f>
        <v>132.6317555736241</v>
      </c>
      <c r="CM653" s="14">
        <f>Таблица1[[#This Row],[Т9]]-Таблица1[[#This Row],[Т4]]</f>
        <v>37869.730235719537</v>
      </c>
      <c r="CN653" s="14">
        <f>Таблица1[[#This Row],[Т9]]-Таблица1[[#This Row],[Т3]]</f>
        <v>364.67194619318616</v>
      </c>
      <c r="CO653" s="14">
        <f>Таблица1[[#This Row],[Т9]]-Таблица1[[#This Row],[Т2]]</f>
        <v>43350.262417907681</v>
      </c>
      <c r="CP653" s="14">
        <f>Таблица1[[#This Row],[Т9]]-Таблица1[[#This Row],[Т1]]</f>
        <v>617.71447030038689</v>
      </c>
      <c r="CQ653" s="14">
        <f>Таблица1[[#This Row],[Т9]]-Таблица1[[#This Row],[угол обхв6]]</f>
        <v>46165.449835477244</v>
      </c>
      <c r="CR653" s="14">
        <f>Таблица1[[#This Row],[Т9]]-Таблица1[[#This Row],[угол обхв5]]</f>
        <v>1014.7366695015298</v>
      </c>
      <c r="CS653" s="14">
        <f>Таблица1[[#This Row],[Т9]]-Таблица1[[#This Row],[угол обхв4]]</f>
        <v>59244.315254307308</v>
      </c>
      <c r="CT653" s="14">
        <f>Таблица1[[#This Row],[Lкан_прям, мм]]+Таблица1[[#This Row],[Lкан_дуг, мм]]+Таблица1[[#This Row],[Lкан_леб,мм]]</f>
        <v>85045.326329871838</v>
      </c>
      <c r="CU653" s="16">
        <f>Таблица1[[#This Row],[Lкан_леб,мм]]</f>
        <v>58229.578584805779</v>
      </c>
      <c r="CV653" s="14">
        <f>2534431-(Таблица1[[#This Row],[Т23]]+Таблица1[[#This Row],[угол обхв3]])</f>
        <v>2449285.2522549341</v>
      </c>
      <c r="CW653" s="50">
        <f>SUM(X653:AC653,AD653:AI653)-Таблица1[[#This Row],[lподв_min, мм]]</f>
        <v>23517.797207189229</v>
      </c>
      <c r="CX653" s="17">
        <f>CW1092-Таблица1[[#This Row],[Суммарная длина каната]]</f>
        <v>-2426747.4386815461</v>
      </c>
    </row>
    <row r="654" spans="1:102" x14ac:dyDescent="0.25">
      <c r="A654" s="21">
        <v>653</v>
      </c>
      <c r="B654" s="10">
        <v>15.649183673469386</v>
      </c>
      <c r="C654" s="10">
        <v>98.934285714285778</v>
      </c>
      <c r="D654" s="11">
        <v>14999.445829474003</v>
      </c>
      <c r="E654" s="11">
        <v>6205.83906040906</v>
      </c>
      <c r="F654" s="11">
        <v>14106.322594337931</v>
      </c>
      <c r="G654" s="11">
        <v>6090.8612936014024</v>
      </c>
      <c r="H654" s="11">
        <v>14591.445339474005</v>
      </c>
      <c r="I654" s="11">
        <v>2828.3848065575817</v>
      </c>
      <c r="J654" s="11">
        <v>3377.4542538514784</v>
      </c>
      <c r="K654" s="11">
        <v>25839.237462089441</v>
      </c>
      <c r="L654" s="11">
        <v>976.51028297661412</v>
      </c>
      <c r="M654" s="11">
        <v>58229.578584805779</v>
      </c>
      <c r="N654" s="11">
        <v>10784.692998603969</v>
      </c>
      <c r="O654" s="11">
        <v>14493.467416212427</v>
      </c>
      <c r="P654" s="43">
        <v>12955.003959552287</v>
      </c>
      <c r="Q654" s="11">
        <v>12765.946791270724</v>
      </c>
      <c r="R654" s="11">
        <v>14524.769471374088</v>
      </c>
      <c r="S654" s="11">
        <v>7515.0355143688921</v>
      </c>
      <c r="T654" s="11">
        <v>14999.445829474003</v>
      </c>
      <c r="U654" s="11">
        <v>6205.83906040906</v>
      </c>
      <c r="V654" s="11">
        <v>14131.073637172778</v>
      </c>
      <c r="W654" s="11">
        <v>5952.6282082759717</v>
      </c>
      <c r="X654" s="12">
        <v>0</v>
      </c>
      <c r="Y654" s="12">
        <v>382.88010006130571</v>
      </c>
      <c r="Z654" s="12">
        <v>248.07142999914396</v>
      </c>
      <c r="AA654" s="44">
        <v>232.04019061955876</v>
      </c>
      <c r="AB654" s="45">
        <v>113.51856229660567</v>
      </c>
      <c r="AC654" s="12">
        <v>0</v>
      </c>
      <c r="AD654" s="12">
        <v>13078.865418830066</v>
      </c>
      <c r="AE654" s="12">
        <v>2773.910088090704</v>
      </c>
      <c r="AF654" s="12">
        <v>5480.532182188148</v>
      </c>
      <c r="AG654" s="44">
        <v>1128.4755203370605</v>
      </c>
      <c r="AH654" s="45">
        <v>3377.4542526434661</v>
      </c>
      <c r="AI654" s="12">
        <v>0</v>
      </c>
      <c r="AJ654" s="12">
        <v>-15.249139467947982</v>
      </c>
      <c r="AK654" s="12">
        <v>38.519031593472285</v>
      </c>
      <c r="AL654" s="12">
        <v>73.355908938388922</v>
      </c>
      <c r="AM654" s="44">
        <v>105.94150599699636</v>
      </c>
      <c r="AN654" s="45">
        <v>89.999999830358078</v>
      </c>
      <c r="AO654" s="12">
        <v>0</v>
      </c>
      <c r="AP654" s="12">
        <v>-1940.9930576014312</v>
      </c>
      <c r="AQ654" s="12">
        <v>11038.785017664813</v>
      </c>
      <c r="AR654" s="12">
        <v>13345.909756609495</v>
      </c>
      <c r="AS654" s="44">
        <v>14917.078850823737</v>
      </c>
      <c r="AT654" s="45">
        <v>14591.445829474003</v>
      </c>
      <c r="AU654" s="12">
        <v>0</v>
      </c>
      <c r="AV654" s="12">
        <v>11447.141917719468</v>
      </c>
      <c r="AW654" s="12">
        <v>14812.687161606698</v>
      </c>
      <c r="AX654" s="12">
        <v>12882.80849512219</v>
      </c>
      <c r="AY654" s="44">
        <v>7402.9759284521533</v>
      </c>
      <c r="AZ654" s="45">
        <v>6205.8390592010492</v>
      </c>
      <c r="BA654" s="12">
        <v>0</v>
      </c>
      <c r="BB654" s="12">
        <v>10677.382175140972</v>
      </c>
      <c r="BC654" s="12">
        <v>13209.095978613132</v>
      </c>
      <c r="BD654" s="12">
        <v>14915.675268431296</v>
      </c>
      <c r="BE654" s="44">
        <v>14607.136450024354</v>
      </c>
      <c r="BF654" s="45">
        <v>14591.445839474005</v>
      </c>
      <c r="BG654" s="12">
        <v>0</v>
      </c>
      <c r="BH654" s="12">
        <v>14887.10225609286</v>
      </c>
      <c r="BI654" s="12">
        <v>13085.166536664996</v>
      </c>
      <c r="BJ654" s="12">
        <v>7631.8972182203579</v>
      </c>
      <c r="BK654" s="44">
        <v>6317.8986463257997</v>
      </c>
      <c r="BL654" s="45">
        <v>2828.384806557583</v>
      </c>
      <c r="BM654" s="12">
        <v>0</v>
      </c>
      <c r="BN654" s="12">
        <v>0</v>
      </c>
      <c r="BO654" s="12">
        <v>53.768171061420269</v>
      </c>
      <c r="BP654" s="12">
        <v>34.836877344916637</v>
      </c>
      <c r="BQ654" s="48">
        <v>32.585597058607433</v>
      </c>
      <c r="BR654" s="49">
        <v>15.94150616663828</v>
      </c>
      <c r="BS654" s="13">
        <v>0</v>
      </c>
      <c r="BT654" s="12">
        <v>100.42141519421644</v>
      </c>
      <c r="BV654" s="14">
        <f>Таблица1[[#This Row],[Lкан_леб,мм]]</f>
        <v>58229.578584805779</v>
      </c>
      <c r="BW654" s="50">
        <f>Таблица1[[#This Row],[угол обхв4]]+Таблица1[[#This Row],[Lдуг 3,мм]]</f>
        <v>13078.865418830066</v>
      </c>
      <c r="BX654" s="54">
        <f>Таблица1[[#This Row],[угол обхв5]]+Таблица1[[#This Row],[Y5, мм]]</f>
        <v>58612.458684867088</v>
      </c>
      <c r="BY654" s="14">
        <f>Таблица1[[#This Row],[угол обхв6]]+Таблица1[[#This Row],[Lдуг 4,мм]]</f>
        <v>15852.775506920771</v>
      </c>
      <c r="BZ654" s="14">
        <f>Таблица1[[#This Row],[Т1]]+Таблица1[[#This Row],[X6, мм]]</f>
        <v>58860.530114866233</v>
      </c>
      <c r="CA654" s="14">
        <f>Таблица1[[#This Row],[Т2]]+Таблица1[[#This Row],[Lдуг 5,мм]]</f>
        <v>21333.307689108919</v>
      </c>
      <c r="CB654" s="14">
        <f>Таблица1[[#This Row],[Т3]]+Таблица1[[#This Row],[Y6, мм]]</f>
        <v>59092.570305485795</v>
      </c>
      <c r="CC654" s="14">
        <f>Таблица1[[#This Row],[Т4]]+Таблица1[[#This Row],[Lдуг 6,мм]]</f>
        <v>22461.783209445981</v>
      </c>
      <c r="CD654" s="14">
        <f>Таблица1[[#This Row],[Т5]]+Таблица1[[#This Row],[Lдуг 1,мм]]</f>
        <v>59206.088867782404</v>
      </c>
      <c r="CE654" s="14">
        <f>Таблица1[[#This Row],[Т6]]+Таблица1[[#This Row],[Lпрям1, мм]]</f>
        <v>25839.237462089448</v>
      </c>
      <c r="CF654" s="15">
        <f>Таблица1[[#This Row],[Т7]]+Таблица1[[#This Row],[Lдуг 2,мм]]</f>
        <v>59206.088867782404</v>
      </c>
      <c r="CG654" s="14">
        <f>Таблица1[[#This Row],[Т8]]+Таблица1[[#This Row],[Lпрям2, мм]]</f>
        <v>25839.237462089448</v>
      </c>
      <c r="CH654" s="14">
        <f>Таблица1[[#This Row],[Т9]]-Таблица1[[#This Row],[Т9]]</f>
        <v>0</v>
      </c>
      <c r="CI654" s="50">
        <f>Таблица1[[#This Row],[Т9]]-Таблица1[[#This Row],[Т8]]</f>
        <v>33366.851405692956</v>
      </c>
      <c r="CJ654" s="54">
        <f>Таблица1[[#This Row],[Т9]]-Таблица1[[#This Row],[Т7]]</f>
        <v>0</v>
      </c>
      <c r="CK654" s="14">
        <f>Таблица1[[#This Row],[Т9]]-Таблица1[[#This Row],[Т6]]</f>
        <v>36744.305658336423</v>
      </c>
      <c r="CL654" s="14">
        <f>Таблица1[[#This Row],[Т9]]-Таблица1[[#This Row],[Т5]]</f>
        <v>113.51856229660916</v>
      </c>
      <c r="CM654" s="14">
        <f>Таблица1[[#This Row],[Т9]]-Таблица1[[#This Row],[Т4]]</f>
        <v>37872.781178673482</v>
      </c>
      <c r="CN654" s="14">
        <f>Таблица1[[#This Row],[Т9]]-Таблица1[[#This Row],[Т3]]</f>
        <v>345.55875291617122</v>
      </c>
      <c r="CO654" s="14">
        <f>Таблица1[[#This Row],[Т9]]-Таблица1[[#This Row],[Т2]]</f>
        <v>43353.313360861634</v>
      </c>
      <c r="CP654" s="14">
        <f>Таблица1[[#This Row],[Т9]]-Таблица1[[#This Row],[Т1]]</f>
        <v>593.63018291531625</v>
      </c>
      <c r="CQ654" s="14">
        <f>Таблица1[[#This Row],[Т9]]-Таблица1[[#This Row],[угол обхв6]]</f>
        <v>46127.22344895234</v>
      </c>
      <c r="CR654" s="14">
        <f>Таблица1[[#This Row],[Т9]]-Таблица1[[#This Row],[угол обхв5]]</f>
        <v>976.5102829766256</v>
      </c>
      <c r="CS654" s="14">
        <f>Таблица1[[#This Row],[Т9]]-Таблица1[[#This Row],[угол обхв4]]</f>
        <v>59206.088867782404</v>
      </c>
      <c r="CT654" s="14">
        <f>Таблица1[[#This Row],[Lкан_прям, мм]]+Таблица1[[#This Row],[Lкан_дуг, мм]]+Таблица1[[#This Row],[Lкан_леб,мм]]</f>
        <v>85045.326329871838</v>
      </c>
      <c r="CU654" s="16">
        <f>Таблица1[[#This Row],[Lкан_леб,мм]]</f>
        <v>58229.578584805779</v>
      </c>
      <c r="CV654" s="14">
        <f>2534431-(Таблица1[[#This Row],[Т23]]+Таблица1[[#This Row],[угол обхв3]])</f>
        <v>2449285.2522549341</v>
      </c>
      <c r="CW654" s="50">
        <f>SUM(X654:AC654,AD654:AI654)-Таблица1[[#This Row],[lподв_min, мм]]</f>
        <v>23438.293491214579</v>
      </c>
      <c r="CX654" s="17">
        <f>CW1093-Таблица1[[#This Row],[Суммарная длина каната]]</f>
        <v>-2426800.1509018987</v>
      </c>
    </row>
    <row r="655" spans="1:102" x14ac:dyDescent="0.25">
      <c r="A655" s="21">
        <v>654</v>
      </c>
      <c r="B655" s="10">
        <v>15.649183673469386</v>
      </c>
      <c r="C655" s="10">
        <v>101.61836734693884</v>
      </c>
      <c r="D655" s="11">
        <v>15329.429852566129</v>
      </c>
      <c r="E655" s="11">
        <v>6411.0439082948997</v>
      </c>
      <c r="F655" s="11">
        <v>14442.67072731175</v>
      </c>
      <c r="G655" s="11">
        <v>6254.3682759263402</v>
      </c>
      <c r="H655" s="11">
        <v>14921.42936256613</v>
      </c>
      <c r="I655" s="11">
        <v>2952.9251796281087</v>
      </c>
      <c r="J655" s="11">
        <v>3458.118728666791</v>
      </c>
      <c r="K655" s="11">
        <v>25877.463848613417</v>
      </c>
      <c r="L655" s="11">
        <v>938.28389645264178</v>
      </c>
      <c r="M655" s="11">
        <v>58229.578584805779</v>
      </c>
      <c r="N655" s="11">
        <v>10784.692998603969</v>
      </c>
      <c r="O655" s="11">
        <v>14493.467416212427</v>
      </c>
      <c r="P655" s="43">
        <v>12980.028069195985</v>
      </c>
      <c r="Q655" s="11">
        <v>12868.215677753815</v>
      </c>
      <c r="R655" s="11">
        <v>14793.965982245474</v>
      </c>
      <c r="S655" s="11">
        <v>7696.5754884520047</v>
      </c>
      <c r="T655" s="11">
        <v>15329.429852566129</v>
      </c>
      <c r="U655" s="11">
        <v>6411.0439082948997</v>
      </c>
      <c r="V655" s="11">
        <v>14473.867923762054</v>
      </c>
      <c r="W655" s="11">
        <v>6117.4459076527764</v>
      </c>
      <c r="X655" s="12">
        <v>0</v>
      </c>
      <c r="Y655" s="12">
        <v>368.5974561259759</v>
      </c>
      <c r="Z655" s="12">
        <v>243.2408806865765</v>
      </c>
      <c r="AA655" s="44">
        <v>232.04019061955896</v>
      </c>
      <c r="AB655" s="45">
        <v>94.405369020530429</v>
      </c>
      <c r="AC655" s="12">
        <v>0</v>
      </c>
      <c r="AD655" s="12">
        <v>13078.865418830066</v>
      </c>
      <c r="AE655" s="12">
        <v>2731.4719997711841</v>
      </c>
      <c r="AF655" s="12">
        <v>5480.532182188148</v>
      </c>
      <c r="AG655" s="44">
        <v>1128.4755203370596</v>
      </c>
      <c r="AH655" s="45">
        <v>3458.1187274869576</v>
      </c>
      <c r="AI655" s="12">
        <v>0</v>
      </c>
      <c r="AJ655" s="12">
        <v>-15.249139467947982</v>
      </c>
      <c r="AK655" s="12">
        <v>36.513308020475918</v>
      </c>
      <c r="AL655" s="12">
        <v>70.671827305735846</v>
      </c>
      <c r="AM655" s="44">
        <v>103.25742436434331</v>
      </c>
      <c r="AN655" s="45">
        <v>89.999999834315162</v>
      </c>
      <c r="AO655" s="12">
        <v>0</v>
      </c>
      <c r="AP655" s="12">
        <v>-1940.9930576014312</v>
      </c>
      <c r="AQ655" s="12">
        <v>11027.456867077328</v>
      </c>
      <c r="AR655" s="12">
        <v>13365.032504366127</v>
      </c>
      <c r="AS655" s="44">
        <v>15191.092598887419</v>
      </c>
      <c r="AT655" s="45">
        <v>14921.429852566129</v>
      </c>
      <c r="AU655" s="12">
        <v>0</v>
      </c>
      <c r="AV655" s="12">
        <v>11447.141917719468</v>
      </c>
      <c r="AW655" s="12">
        <v>14821.38463772397</v>
      </c>
      <c r="AX655" s="12">
        <v>13003.254875394052</v>
      </c>
      <c r="AY655" s="44">
        <v>7603.0102686610935</v>
      </c>
      <c r="AZ655" s="45">
        <v>6411.0439071150677</v>
      </c>
      <c r="BA655" s="12">
        <v>0</v>
      </c>
      <c r="BB655" s="12">
        <v>10677.382175140972</v>
      </c>
      <c r="BC655" s="12">
        <v>13222.791937669344</v>
      </c>
      <c r="BD655" s="12">
        <v>15178.970417415616</v>
      </c>
      <c r="BE655" s="44">
        <v>14932.303235924184</v>
      </c>
      <c r="BF655" s="45">
        <v>14921.42986256613</v>
      </c>
      <c r="BG655" s="12">
        <v>0</v>
      </c>
      <c r="BH655" s="12">
        <v>14887.10225609286</v>
      </c>
      <c r="BI655" s="12">
        <v>13196.132899265358</v>
      </c>
      <c r="BJ655" s="12">
        <v>7831.6146860922436</v>
      </c>
      <c r="BK655" s="44">
        <v>6504.6091280858118</v>
      </c>
      <c r="BL655" s="45">
        <v>2952.9251796281101</v>
      </c>
      <c r="BM655" s="12">
        <v>0</v>
      </c>
      <c r="BN655" s="12">
        <v>0</v>
      </c>
      <c r="BO655" s="12">
        <v>51.762447488423895</v>
      </c>
      <c r="BP655" s="12">
        <v>34.158519285259928</v>
      </c>
      <c r="BQ655" s="48">
        <v>32.585597058607462</v>
      </c>
      <c r="BR655" s="49">
        <v>13.257424530028148</v>
      </c>
      <c r="BS655" s="13">
        <v>0</v>
      </c>
      <c r="BT655" s="12">
        <v>100.42141519421644</v>
      </c>
      <c r="BV655" s="14">
        <f>Таблица1[[#This Row],[Lкан_леб,мм]]</f>
        <v>58229.578584805779</v>
      </c>
      <c r="BW655" s="50">
        <f>Таблица1[[#This Row],[угол обхв4]]+Таблица1[[#This Row],[Lдуг 3,мм]]</f>
        <v>13078.865418830066</v>
      </c>
      <c r="BX655" s="54">
        <f>Таблица1[[#This Row],[угол обхв5]]+Таблица1[[#This Row],[Y5, мм]]</f>
        <v>58598.176040931758</v>
      </c>
      <c r="BY655" s="14">
        <f>Таблица1[[#This Row],[угол обхв6]]+Таблица1[[#This Row],[Lдуг 4,мм]]</f>
        <v>15810.33741860125</v>
      </c>
      <c r="BZ655" s="14">
        <f>Таблица1[[#This Row],[Т1]]+Таблица1[[#This Row],[X6, мм]]</f>
        <v>58841.416921618336</v>
      </c>
      <c r="CA655" s="14">
        <f>Таблица1[[#This Row],[Т2]]+Таблица1[[#This Row],[Lдуг 5,мм]]</f>
        <v>21290.869600789396</v>
      </c>
      <c r="CB655" s="14">
        <f>Таблица1[[#This Row],[Т3]]+Таблица1[[#This Row],[Y6, мм]]</f>
        <v>59073.457112237898</v>
      </c>
      <c r="CC655" s="14">
        <f>Таблица1[[#This Row],[Т4]]+Таблица1[[#This Row],[Lдуг 6,мм]]</f>
        <v>22419.345121126455</v>
      </c>
      <c r="CD655" s="14">
        <f>Таблица1[[#This Row],[Т5]]+Таблица1[[#This Row],[Lдуг 1,мм]]</f>
        <v>59167.862481258431</v>
      </c>
      <c r="CE655" s="14">
        <f>Таблица1[[#This Row],[Т6]]+Таблица1[[#This Row],[Lпрям1, мм]]</f>
        <v>25877.463848613414</v>
      </c>
      <c r="CF655" s="15">
        <f>Таблица1[[#This Row],[Т7]]+Таблица1[[#This Row],[Lдуг 2,мм]]</f>
        <v>59167.862481258431</v>
      </c>
      <c r="CG655" s="14">
        <f>Таблица1[[#This Row],[Т8]]+Таблица1[[#This Row],[Lпрям2, мм]]</f>
        <v>25877.463848613414</v>
      </c>
      <c r="CH655" s="14">
        <f>Таблица1[[#This Row],[Т9]]-Таблица1[[#This Row],[Т9]]</f>
        <v>0</v>
      </c>
      <c r="CI655" s="50">
        <f>Таблица1[[#This Row],[Т9]]-Таблица1[[#This Row],[Т8]]</f>
        <v>33290.398632645018</v>
      </c>
      <c r="CJ655" s="54">
        <f>Таблица1[[#This Row],[Т9]]-Таблица1[[#This Row],[Т7]]</f>
        <v>0</v>
      </c>
      <c r="CK655" s="14">
        <f>Таблица1[[#This Row],[Т9]]-Таблица1[[#This Row],[Т6]]</f>
        <v>36748.517360131977</v>
      </c>
      <c r="CL655" s="14">
        <f>Таблица1[[#This Row],[Т9]]-Таблица1[[#This Row],[Т5]]</f>
        <v>94.405369020532817</v>
      </c>
      <c r="CM655" s="14">
        <f>Таблица1[[#This Row],[Т9]]-Таблица1[[#This Row],[Т4]]</f>
        <v>37876.992880469035</v>
      </c>
      <c r="CN655" s="14">
        <f>Таблица1[[#This Row],[Т9]]-Таблица1[[#This Row],[Т3]]</f>
        <v>326.44555964009487</v>
      </c>
      <c r="CO655" s="14">
        <f>Таблица1[[#This Row],[Т9]]-Таблица1[[#This Row],[Т2]]</f>
        <v>43357.52506265718</v>
      </c>
      <c r="CP655" s="14">
        <f>Таблица1[[#This Row],[Т9]]-Таблица1[[#This Row],[Т1]]</f>
        <v>569.68644032667362</v>
      </c>
      <c r="CQ655" s="14">
        <f>Таблица1[[#This Row],[Т9]]-Таблица1[[#This Row],[угол обхв6]]</f>
        <v>46088.997062428367</v>
      </c>
      <c r="CR655" s="14">
        <f>Таблица1[[#This Row],[Т9]]-Таблица1[[#This Row],[угол обхв5]]</f>
        <v>938.2838964526527</v>
      </c>
      <c r="CS655" s="14">
        <f>Таблица1[[#This Row],[Т9]]-Таблица1[[#This Row],[угол обхв4]]</f>
        <v>59167.862481258431</v>
      </c>
      <c r="CT655" s="14">
        <f>Таблица1[[#This Row],[Lкан_прям, мм]]+Таблица1[[#This Row],[Lкан_дуг, мм]]+Таблица1[[#This Row],[Lкан_леб,мм]]</f>
        <v>85045.326329871838</v>
      </c>
      <c r="CU655" s="16">
        <f>Таблица1[[#This Row],[Lкан_леб,мм]]</f>
        <v>58229.578584805779</v>
      </c>
      <c r="CV655" s="14">
        <f>2534431-(Таблица1[[#This Row],[Т23]]+Таблица1[[#This Row],[угол обхв3]])</f>
        <v>2449285.2522549341</v>
      </c>
      <c r="CW655" s="50">
        <f>SUM(X655:AC655,AD655:AI655)-Таблица1[[#This Row],[lподв_min, мм]]</f>
        <v>23357.629016399267</v>
      </c>
      <c r="CX655" s="17">
        <f>CW1094-Таблица1[[#This Row],[Суммарная длина каната]]</f>
        <v>-2424509.0382701582</v>
      </c>
    </row>
    <row r="656" spans="1:102" x14ac:dyDescent="0.25">
      <c r="A656" s="21">
        <v>655</v>
      </c>
      <c r="B656" s="10">
        <v>15.649183673469386</v>
      </c>
      <c r="C656" s="10">
        <v>104.3024489795919</v>
      </c>
      <c r="D656" s="11">
        <v>15649.442334738796</v>
      </c>
      <c r="E656" s="11">
        <v>6631.4764293656335</v>
      </c>
      <c r="F656" s="11">
        <v>14770.993003855612</v>
      </c>
      <c r="G656" s="11">
        <v>6433.4467016203189</v>
      </c>
      <c r="H656" s="11">
        <v>15241.441844738798</v>
      </c>
      <c r="I656" s="11">
        <v>3091.5728471378525</v>
      </c>
      <c r="J656" s="11">
        <v>3539.903582227781</v>
      </c>
      <c r="K656" s="11">
        <v>25915.69023513647</v>
      </c>
      <c r="L656" s="11">
        <v>900.05750992958838</v>
      </c>
      <c r="M656" s="11">
        <v>58229.578584805779</v>
      </c>
      <c r="N656" s="11">
        <v>10784.692998603969</v>
      </c>
      <c r="O656" s="11">
        <v>14493.467416212427</v>
      </c>
      <c r="P656" s="43">
        <v>13000.23558302237</v>
      </c>
      <c r="Q656" s="11">
        <v>12971.544219749274</v>
      </c>
      <c r="R656" s="11">
        <v>15054.365841428875</v>
      </c>
      <c r="S656" s="11">
        <v>7890.5224837695105</v>
      </c>
      <c r="T656" s="11">
        <v>15649.442334738796</v>
      </c>
      <c r="U656" s="11">
        <v>6631.4764293656335</v>
      </c>
      <c r="V656" s="11">
        <v>14808.56790252401</v>
      </c>
      <c r="W656" s="11">
        <v>6298.1354789148108</v>
      </c>
      <c r="X656" s="12">
        <v>0</v>
      </c>
      <c r="Y656" s="12">
        <v>354.16360090923803</v>
      </c>
      <c r="Z656" s="12">
        <v>238.56154265541727</v>
      </c>
      <c r="AA656" s="44">
        <v>232.04019061955862</v>
      </c>
      <c r="AB656" s="45">
        <v>75.29217574537445</v>
      </c>
      <c r="AC656" s="12">
        <v>0</v>
      </c>
      <c r="AD656" s="12">
        <v>13078.865418830066</v>
      </c>
      <c r="AE656" s="12">
        <v>2687.913532705988</v>
      </c>
      <c r="AF656" s="12">
        <v>5480.5321821881489</v>
      </c>
      <c r="AG656" s="44">
        <v>1128.4755203370623</v>
      </c>
      <c r="AH656" s="45">
        <v>3539.9035810752057</v>
      </c>
      <c r="AI656" s="12">
        <v>0</v>
      </c>
      <c r="AJ656" s="12">
        <v>-15.249139467947982</v>
      </c>
      <c r="AK656" s="12">
        <v>34.486349721402476</v>
      </c>
      <c r="AL656" s="12">
        <v>67.987745673082799</v>
      </c>
      <c r="AM656" s="44">
        <v>100.5733427316902</v>
      </c>
      <c r="AN656" s="45">
        <v>89.999999838143097</v>
      </c>
      <c r="AO656" s="12">
        <v>0</v>
      </c>
      <c r="AP656" s="12">
        <v>-1940.9930576014312</v>
      </c>
      <c r="AQ656" s="12">
        <v>11015.706629288676</v>
      </c>
      <c r="AR656" s="12">
        <v>13378.493897975291</v>
      </c>
      <c r="AS656" s="44">
        <v>15455.438339021763</v>
      </c>
      <c r="AT656" s="45">
        <v>15241.442334738798</v>
      </c>
      <c r="AU656" s="12">
        <v>0</v>
      </c>
      <c r="AV656" s="12">
        <v>11447.141917719468</v>
      </c>
      <c r="AW656" s="12">
        <v>14829.76594793368</v>
      </c>
      <c r="AX656" s="12">
        <v>13124.464614625094</v>
      </c>
      <c r="AY656" s="44">
        <v>7815.6569264376922</v>
      </c>
      <c r="AZ656" s="45">
        <v>6631.47642821306</v>
      </c>
      <c r="BA656" s="12">
        <v>0</v>
      </c>
      <c r="BB656" s="12">
        <v>10677.382175140972</v>
      </c>
      <c r="BC656" s="12">
        <v>13231.249213707077</v>
      </c>
      <c r="BD656" s="12">
        <v>15432.624156381797</v>
      </c>
      <c r="BE656" s="44">
        <v>15248.36983714591</v>
      </c>
      <c r="BF656" s="45">
        <v>15241.442344738798</v>
      </c>
      <c r="BG656" s="12">
        <v>0</v>
      </c>
      <c r="BH656" s="12">
        <v>14887.10225609286</v>
      </c>
      <c r="BI656" s="12">
        <v>13307.842751470527</v>
      </c>
      <c r="BJ656" s="12">
        <v>8043.4428786453309</v>
      </c>
      <c r="BK656" s="44">
        <v>6706.3419866974518</v>
      </c>
      <c r="BL656" s="45">
        <v>3091.5728471378538</v>
      </c>
      <c r="BM656" s="12">
        <v>0</v>
      </c>
      <c r="BN656" s="12">
        <v>0</v>
      </c>
      <c r="BO656" s="12">
        <v>49.735489189350453</v>
      </c>
      <c r="BP656" s="12">
        <v>33.501395951680323</v>
      </c>
      <c r="BQ656" s="48">
        <v>32.585597058607412</v>
      </c>
      <c r="BR656" s="49">
        <v>10.573342893547105</v>
      </c>
      <c r="BS656" s="13">
        <v>0</v>
      </c>
      <c r="BT656" s="12">
        <v>100.42141519421644</v>
      </c>
      <c r="BV656" s="14">
        <f>Таблица1[[#This Row],[Lкан_леб,мм]]</f>
        <v>58229.578584805779</v>
      </c>
      <c r="BW656" s="50">
        <f>Таблица1[[#This Row],[угол обхв4]]+Таблица1[[#This Row],[Lдуг 3,мм]]</f>
        <v>13078.865418830066</v>
      </c>
      <c r="BX656" s="54">
        <f>Таблица1[[#This Row],[угол обхв5]]+Таблица1[[#This Row],[Y5, мм]]</f>
        <v>58583.742185715018</v>
      </c>
      <c r="BY656" s="14">
        <f>Таблица1[[#This Row],[угол обхв6]]+Таблица1[[#This Row],[Lдуг 4,мм]]</f>
        <v>15766.778951536055</v>
      </c>
      <c r="BZ656" s="14">
        <f>Таблица1[[#This Row],[Т1]]+Таблица1[[#This Row],[X6, мм]]</f>
        <v>58822.303728370433</v>
      </c>
      <c r="CA656" s="14">
        <f>Таблица1[[#This Row],[Т2]]+Таблица1[[#This Row],[Lдуг 5,мм]]</f>
        <v>21247.311133724204</v>
      </c>
      <c r="CB656" s="14">
        <f>Таблица1[[#This Row],[Т3]]+Таблица1[[#This Row],[Y6, мм]]</f>
        <v>59054.343918989995</v>
      </c>
      <c r="CC656" s="14">
        <f>Таблица1[[#This Row],[Т4]]+Таблица1[[#This Row],[Lдуг 6,мм]]</f>
        <v>22375.786654061267</v>
      </c>
      <c r="CD656" s="14">
        <f>Таблица1[[#This Row],[Т5]]+Таблица1[[#This Row],[Lдуг 1,мм]]</f>
        <v>59129.636094735368</v>
      </c>
      <c r="CE656" s="14">
        <f>Таблица1[[#This Row],[Т6]]+Таблица1[[#This Row],[Lпрям1, мм]]</f>
        <v>25915.690235136473</v>
      </c>
      <c r="CF656" s="15">
        <f>Таблица1[[#This Row],[Т7]]+Таблица1[[#This Row],[Lдуг 2,мм]]</f>
        <v>59129.636094735368</v>
      </c>
      <c r="CG656" s="14">
        <f>Таблица1[[#This Row],[Т8]]+Таблица1[[#This Row],[Lпрям2, мм]]</f>
        <v>25915.690235136473</v>
      </c>
      <c r="CH656" s="14">
        <f>Таблица1[[#This Row],[Т9]]-Таблица1[[#This Row],[Т9]]</f>
        <v>0</v>
      </c>
      <c r="CI656" s="50">
        <f>Таблица1[[#This Row],[Т9]]-Таблица1[[#This Row],[Т8]]</f>
        <v>33213.945859598898</v>
      </c>
      <c r="CJ656" s="54">
        <f>Таблица1[[#This Row],[Т9]]-Таблица1[[#This Row],[Т7]]</f>
        <v>0</v>
      </c>
      <c r="CK656" s="14">
        <f>Таблица1[[#This Row],[Т9]]-Таблица1[[#This Row],[Т6]]</f>
        <v>36753.849440674101</v>
      </c>
      <c r="CL656" s="14">
        <f>Таблица1[[#This Row],[Т9]]-Таблица1[[#This Row],[Т5]]</f>
        <v>75.292175745373243</v>
      </c>
      <c r="CM656" s="14">
        <f>Таблица1[[#This Row],[Т9]]-Таблица1[[#This Row],[Т4]]</f>
        <v>37882.324961011167</v>
      </c>
      <c r="CN656" s="14">
        <f>Таблица1[[#This Row],[Т9]]-Таблица1[[#This Row],[Т3]]</f>
        <v>307.3323663649353</v>
      </c>
      <c r="CO656" s="14">
        <f>Таблица1[[#This Row],[Т9]]-Таблица1[[#This Row],[Т2]]</f>
        <v>43362.857143199311</v>
      </c>
      <c r="CP656" s="14">
        <f>Таблица1[[#This Row],[Т9]]-Таблица1[[#This Row],[Т1]]</f>
        <v>545.89390902034938</v>
      </c>
      <c r="CQ656" s="14">
        <f>Таблица1[[#This Row],[Т9]]-Таблица1[[#This Row],[угол обхв6]]</f>
        <v>46050.770675905304</v>
      </c>
      <c r="CR656" s="14">
        <f>Таблица1[[#This Row],[Т9]]-Таблица1[[#This Row],[угол обхв5]]</f>
        <v>900.05750992958929</v>
      </c>
      <c r="CS656" s="14">
        <f>Таблица1[[#This Row],[Т9]]-Таблица1[[#This Row],[угол обхв4]]</f>
        <v>59129.636094735368</v>
      </c>
      <c r="CT656" s="14">
        <f>Таблица1[[#This Row],[Lкан_прям, мм]]+Таблица1[[#This Row],[Lкан_дуг, мм]]+Таблица1[[#This Row],[Lкан_леб,мм]]</f>
        <v>85045.326329871838</v>
      </c>
      <c r="CU656" s="16">
        <f>Таблица1[[#This Row],[Lкан_леб,мм]]</f>
        <v>58229.578584805779</v>
      </c>
      <c r="CV656" s="14">
        <f>2534431-(Таблица1[[#This Row],[Т23]]+Таблица1[[#This Row],[угол обхв3]])</f>
        <v>2449285.2522549341</v>
      </c>
      <c r="CW656" s="50">
        <f>SUM(X656:AC656,AD656:AI656)-Таблица1[[#This Row],[lподв_min, мм]]</f>
        <v>23275.844162838279</v>
      </c>
      <c r="CX656" s="17">
        <f>CW1095-Таблица1[[#This Row],[Суммарная длина каната]]</f>
        <v>-2424547.9391586836</v>
      </c>
    </row>
    <row r="657" spans="1:102" x14ac:dyDescent="0.25">
      <c r="A657" s="21">
        <v>656</v>
      </c>
      <c r="B657" s="10">
        <v>15.649183673469386</v>
      </c>
      <c r="C657" s="10">
        <v>106.98653061224498</v>
      </c>
      <c r="D657" s="11">
        <v>15958.781119898802</v>
      </c>
      <c r="E657" s="11">
        <v>6866.6529611192245</v>
      </c>
      <c r="F657" s="11">
        <v>15090.569034922673</v>
      </c>
      <c r="G657" s="11">
        <v>6627.7036453608343</v>
      </c>
      <c r="H657" s="11">
        <v>15550.780629898803</v>
      </c>
      <c r="I657" s="11">
        <v>3243.8867342047151</v>
      </c>
      <c r="J657" s="11">
        <v>3622.7662269145094</v>
      </c>
      <c r="K657" s="11">
        <v>25953.916621658624</v>
      </c>
      <c r="L657" s="11">
        <v>861.83112340743207</v>
      </c>
      <c r="M657" s="11">
        <v>58229.578584805779</v>
      </c>
      <c r="N657" s="11">
        <v>10784.692998603969</v>
      </c>
      <c r="O657" s="11">
        <v>14493.467416212427</v>
      </c>
      <c r="P657" s="43">
        <v>13015.582162670433</v>
      </c>
      <c r="Q657" s="11">
        <v>13075.7056987089</v>
      </c>
      <c r="R657" s="11">
        <v>15305.397691999233</v>
      </c>
      <c r="S657" s="11">
        <v>8096.4509510940843</v>
      </c>
      <c r="T657" s="11">
        <v>15958.781119898802</v>
      </c>
      <c r="U657" s="11">
        <v>6866.6529611192245</v>
      </c>
      <c r="V657" s="11">
        <v>15134.439190762418</v>
      </c>
      <c r="W657" s="11">
        <v>6494.300461640968</v>
      </c>
      <c r="X657" s="12">
        <v>0</v>
      </c>
      <c r="Y657" s="12">
        <v>339.56700453276943</v>
      </c>
      <c r="Z657" s="12">
        <v>234.04494578398854</v>
      </c>
      <c r="AA657" s="44">
        <v>232.04019061955907</v>
      </c>
      <c r="AB657" s="45">
        <v>56.178982471114992</v>
      </c>
      <c r="AC657" s="12">
        <v>0</v>
      </c>
      <c r="AD657" s="12">
        <v>13078.865418830066</v>
      </c>
      <c r="AE657" s="12">
        <v>2643.2772745150519</v>
      </c>
      <c r="AF657" s="12">
        <v>5480.5321821881498</v>
      </c>
      <c r="AG657" s="44">
        <v>1128.4755203370592</v>
      </c>
      <c r="AH657" s="45">
        <v>3622.7662257882967</v>
      </c>
      <c r="AI657" s="12">
        <v>0</v>
      </c>
      <c r="AJ657" s="12">
        <v>-15.249139467947982</v>
      </c>
      <c r="AK657" s="12">
        <v>32.436537545844622</v>
      </c>
      <c r="AL657" s="12">
        <v>65.303664040429709</v>
      </c>
      <c r="AM657" s="44">
        <v>97.889261099037171</v>
      </c>
      <c r="AN657" s="45">
        <v>89.999999841845209</v>
      </c>
      <c r="AO657" s="12">
        <v>0</v>
      </c>
      <c r="AP657" s="12">
        <v>-1940.9930576014312</v>
      </c>
      <c r="AQ657" s="12">
        <v>11003.529965243259</v>
      </c>
      <c r="AR657" s="12">
        <v>13386.264401090522</v>
      </c>
      <c r="AS657" s="44">
        <v>15709.536056438319</v>
      </c>
      <c r="AT657" s="45">
        <v>15550.781119898802</v>
      </c>
      <c r="AU657" s="12">
        <v>0</v>
      </c>
      <c r="AV657" s="12">
        <v>11447.141917719468</v>
      </c>
      <c r="AW657" s="12">
        <v>14837.813727405266</v>
      </c>
      <c r="AX657" s="12">
        <v>13246.171760198778</v>
      </c>
      <c r="AY657" s="44">
        <v>8040.4493226490158</v>
      </c>
      <c r="AZ657" s="45">
        <v>6866.6529599930127</v>
      </c>
      <c r="BA657" s="12">
        <v>0</v>
      </c>
      <c r="BB657" s="12">
        <v>10677.382175140972</v>
      </c>
      <c r="BC657" s="12">
        <v>13234.419129309723</v>
      </c>
      <c r="BD657" s="12">
        <v>15676.079930419321</v>
      </c>
      <c r="BE657" s="44">
        <v>15554.642755459716</v>
      </c>
      <c r="BF657" s="45">
        <v>15550.781129898804</v>
      </c>
      <c r="BG657" s="12">
        <v>0</v>
      </c>
      <c r="BH657" s="12">
        <v>14887.10225609286</v>
      </c>
      <c r="BI657" s="12">
        <v>13420.052009901738</v>
      </c>
      <c r="BJ657" s="12">
        <v>8266.9170125839628</v>
      </c>
      <c r="BK657" s="44">
        <v>6922.6545895642921</v>
      </c>
      <c r="BL657" s="45">
        <v>3243.8867342047165</v>
      </c>
      <c r="BM657" s="12">
        <v>0</v>
      </c>
      <c r="BN657" s="12">
        <v>0</v>
      </c>
      <c r="BO657" s="12">
        <v>47.685677013792606</v>
      </c>
      <c r="BP657" s="12">
        <v>32.867126494585079</v>
      </c>
      <c r="BQ657" s="48">
        <v>32.585597058607476</v>
      </c>
      <c r="BR657" s="49">
        <v>7.8892612571919631</v>
      </c>
      <c r="BS657" s="13">
        <v>0</v>
      </c>
      <c r="BT657" s="12">
        <v>100.42141519421644</v>
      </c>
      <c r="BV657" s="14">
        <f>Таблица1[[#This Row],[Lкан_леб,мм]]</f>
        <v>58229.578584805779</v>
      </c>
      <c r="BW657" s="50">
        <f>Таблица1[[#This Row],[угол обхв4]]+Таблица1[[#This Row],[Lдуг 3,мм]]</f>
        <v>13078.865418830066</v>
      </c>
      <c r="BX657" s="54">
        <f>Таблица1[[#This Row],[угол обхв5]]+Таблица1[[#This Row],[Y5, мм]]</f>
        <v>58569.14558933855</v>
      </c>
      <c r="BY657" s="14">
        <f>Таблица1[[#This Row],[угол обхв6]]+Таблица1[[#This Row],[Lдуг 4,мм]]</f>
        <v>15722.142693345118</v>
      </c>
      <c r="BZ657" s="14">
        <f>Таблица1[[#This Row],[Т1]]+Таблица1[[#This Row],[X6, мм]]</f>
        <v>58803.190535122536</v>
      </c>
      <c r="CA657" s="14">
        <f>Таблица1[[#This Row],[Т2]]+Таблица1[[#This Row],[Lдуг 5,мм]]</f>
        <v>21202.674875533266</v>
      </c>
      <c r="CB657" s="14">
        <f>Таблица1[[#This Row],[Т3]]+Таблица1[[#This Row],[Y6, мм]]</f>
        <v>59035.230725742098</v>
      </c>
      <c r="CC657" s="14">
        <f>Таблица1[[#This Row],[Т4]]+Таблица1[[#This Row],[Lдуг 6,мм]]</f>
        <v>22331.150395870325</v>
      </c>
      <c r="CD657" s="14">
        <f>Таблица1[[#This Row],[Т5]]+Таблица1[[#This Row],[Lдуг 1,мм]]</f>
        <v>59091.409708213214</v>
      </c>
      <c r="CE657" s="14">
        <f>Таблица1[[#This Row],[Т6]]+Таблица1[[#This Row],[Lпрям1, мм]]</f>
        <v>25953.916621658624</v>
      </c>
      <c r="CF657" s="15">
        <f>Таблица1[[#This Row],[Т7]]+Таблица1[[#This Row],[Lдуг 2,мм]]</f>
        <v>59091.409708213214</v>
      </c>
      <c r="CG657" s="14">
        <f>Таблица1[[#This Row],[Т8]]+Таблица1[[#This Row],[Lпрям2, мм]]</f>
        <v>25953.916621658624</v>
      </c>
      <c r="CH657" s="14">
        <f>Таблица1[[#This Row],[Т9]]-Таблица1[[#This Row],[Т9]]</f>
        <v>0</v>
      </c>
      <c r="CI657" s="50">
        <f>Таблица1[[#This Row],[Т9]]-Таблица1[[#This Row],[Т8]]</f>
        <v>33137.49308655459</v>
      </c>
      <c r="CJ657" s="54">
        <f>Таблица1[[#This Row],[Т9]]-Таблица1[[#This Row],[Т7]]</f>
        <v>0</v>
      </c>
      <c r="CK657" s="14">
        <f>Таблица1[[#This Row],[Т9]]-Таблица1[[#This Row],[Т6]]</f>
        <v>36760.259312342889</v>
      </c>
      <c r="CL657" s="14">
        <f>Таблица1[[#This Row],[Т9]]-Таблица1[[#This Row],[Т5]]</f>
        <v>56.178982471115887</v>
      </c>
      <c r="CM657" s="14">
        <f>Таблица1[[#This Row],[Т9]]-Таблица1[[#This Row],[Т4]]</f>
        <v>37888.734832679947</v>
      </c>
      <c r="CN657" s="14">
        <f>Таблица1[[#This Row],[Т9]]-Таблица1[[#This Row],[Т3]]</f>
        <v>288.21917309067794</v>
      </c>
      <c r="CO657" s="14">
        <f>Таблица1[[#This Row],[Т9]]-Таблица1[[#This Row],[Т2]]</f>
        <v>43369.267014868092</v>
      </c>
      <c r="CP657" s="14">
        <f>Таблица1[[#This Row],[Т9]]-Таблица1[[#This Row],[Т1]]</f>
        <v>522.26411887466384</v>
      </c>
      <c r="CQ657" s="14">
        <f>Таблица1[[#This Row],[Т9]]-Таблица1[[#This Row],[угол обхв6]]</f>
        <v>46012.54428938315</v>
      </c>
      <c r="CR657" s="14">
        <f>Таблица1[[#This Row],[Т9]]-Таблица1[[#This Row],[угол обхв5]]</f>
        <v>861.83112340743537</v>
      </c>
      <c r="CS657" s="14">
        <f>Таблица1[[#This Row],[Т9]]-Таблица1[[#This Row],[угол обхв4]]</f>
        <v>59091.409708213214</v>
      </c>
      <c r="CT657" s="14">
        <f>Таблица1[[#This Row],[Lкан_прям, мм]]+Таблица1[[#This Row],[Lкан_дуг, мм]]+Таблица1[[#This Row],[Lкан_леб,мм]]</f>
        <v>85045.326329871838</v>
      </c>
      <c r="CU657" s="16">
        <f>Таблица1[[#This Row],[Lкан_леб,мм]]</f>
        <v>58229.578584805779</v>
      </c>
      <c r="CV657" s="14">
        <f>2534431-(Таблица1[[#This Row],[Т23]]+Таблица1[[#This Row],[угол обхв3]])</f>
        <v>2449285.2522549341</v>
      </c>
      <c r="CW657" s="50">
        <f>SUM(X657:AC657,AD657:AI657)-Таблица1[[#This Row],[lподв_min, мм]]</f>
        <v>23192.981518151551</v>
      </c>
      <c r="CX657" s="17">
        <f>CW1096-Таблица1[[#This Row],[Суммарная длина каната]]</f>
        <v>-2424588.5015880461</v>
      </c>
    </row>
    <row r="658" spans="1:102" x14ac:dyDescent="0.25">
      <c r="A658" s="21">
        <v>657</v>
      </c>
      <c r="B658" s="10">
        <v>15.649183673469386</v>
      </c>
      <c r="C658" s="10">
        <v>109.67061224489804</v>
      </c>
      <c r="D658" s="11">
        <v>15450.766777271814</v>
      </c>
      <c r="E658" s="11">
        <v>6705.5104400019582</v>
      </c>
      <c r="F658" s="11">
        <v>15400.697622059868</v>
      </c>
      <c r="G658" s="11">
        <v>6836.7128778465431</v>
      </c>
      <c r="H658" s="11">
        <v>15858.766287271816</v>
      </c>
      <c r="I658" s="11">
        <v>3409.5195616464443</v>
      </c>
      <c r="J658" s="11">
        <v>3295.9908783555143</v>
      </c>
      <c r="K658" s="11">
        <v>25971.76692804493</v>
      </c>
      <c r="L658" s="11">
        <v>843.9808170211212</v>
      </c>
      <c r="M658" s="11">
        <v>58229.578584805779</v>
      </c>
      <c r="N658" s="11">
        <v>10784.692998603969</v>
      </c>
      <c r="O658" s="11">
        <v>14493.467416212427</v>
      </c>
      <c r="P658" s="43">
        <v>13026.03413540861</v>
      </c>
      <c r="Q658" s="11">
        <v>13180.471568494013</v>
      </c>
      <c r="R658" s="11">
        <v>15546.510731868217</v>
      </c>
      <c r="S658" s="11">
        <v>8313.9090520251866</v>
      </c>
      <c r="T658" s="11">
        <v>16256.767471668752</v>
      </c>
      <c r="U658" s="11">
        <v>7116.0574904500827</v>
      </c>
      <c r="V658" s="11">
        <v>15450.766777271814</v>
      </c>
      <c r="W658" s="11">
        <v>6705.5104400019582</v>
      </c>
      <c r="X658" s="12">
        <v>0</v>
      </c>
      <c r="Y658" s="12">
        <v>324.79518411685115</v>
      </c>
      <c r="Z658" s="12">
        <v>229.70357295200972</v>
      </c>
      <c r="AA658" s="44">
        <v>232.04019061955935</v>
      </c>
      <c r="AB658" s="45">
        <v>47.253829333787756</v>
      </c>
      <c r="AC658" s="12">
        <v>10.18803999891324</v>
      </c>
      <c r="AD658" s="12">
        <v>13078.865418830066</v>
      </c>
      <c r="AE658" s="12">
        <v>2597.6081666907567</v>
      </c>
      <c r="AF658" s="12">
        <v>5480.5321821881498</v>
      </c>
      <c r="AG658" s="44">
        <v>1128.4755203370605</v>
      </c>
      <c r="AH658" s="45">
        <v>390.29476040551697</v>
      </c>
      <c r="AI658" s="12">
        <v>3295.9908795933807</v>
      </c>
      <c r="AJ658" s="12">
        <v>-15.249139467947982</v>
      </c>
      <c r="AK658" s="12">
        <v>30.362118512615943</v>
      </c>
      <c r="AL658" s="12">
        <v>62.619582407776647</v>
      </c>
      <c r="AM658" s="44">
        <v>95.205179466384166</v>
      </c>
      <c r="AN658" s="45">
        <v>88.569284891243171</v>
      </c>
      <c r="AO658" s="12">
        <v>89.999999826165222</v>
      </c>
      <c r="AP658" s="12">
        <v>-1940.9930576014312</v>
      </c>
      <c r="AQ658" s="12">
        <v>10990.922064534097</v>
      </c>
      <c r="AR658" s="12">
        <v>13388.326964045285</v>
      </c>
      <c r="AS658" s="44">
        <v>15952.828222070264</v>
      </c>
      <c r="AT658" s="45">
        <v>15848.894666265531</v>
      </c>
      <c r="AU658" s="12">
        <v>15858.766777271814</v>
      </c>
      <c r="AV658" s="12">
        <v>11447.141917719468</v>
      </c>
      <c r="AW658" s="12">
        <v>14845.509419907421</v>
      </c>
      <c r="AX658" s="12">
        <v>13368.109268113349</v>
      </c>
      <c r="AY658" s="44">
        <v>8276.8942285633748</v>
      </c>
      <c r="AZ658" s="45">
        <v>7105.8705079475594</v>
      </c>
      <c r="BA658" s="12">
        <v>6705.5104412398259</v>
      </c>
      <c r="BB658" s="12">
        <v>10677.382175140972</v>
      </c>
      <c r="BC658" s="12">
        <v>13232.263201338739</v>
      </c>
      <c r="BD658" s="12">
        <v>15908.803560504894</v>
      </c>
      <c r="BE658" s="44">
        <v>15850.449981466705</v>
      </c>
      <c r="BF658" s="45">
        <v>15858.639582675036</v>
      </c>
      <c r="BG658" s="12">
        <v>15858.766787271816</v>
      </c>
      <c r="BH658" s="12">
        <v>14887.10225609286</v>
      </c>
      <c r="BI658" s="12">
        <v>13532.513572189007</v>
      </c>
      <c r="BJ658" s="12">
        <v>8501.5467516445224</v>
      </c>
      <c r="BK658" s="44">
        <v>7153.0723139118945</v>
      </c>
      <c r="BL658" s="45">
        <v>6715.6974225044814</v>
      </c>
      <c r="BM658" s="12">
        <v>3409.5195616464457</v>
      </c>
      <c r="BN658" s="12">
        <v>0</v>
      </c>
      <c r="BO658" s="12">
        <v>45.61125798056392</v>
      </c>
      <c r="BP658" s="12">
        <v>32.257463895160704</v>
      </c>
      <c r="BQ658" s="48">
        <v>32.585597058607512</v>
      </c>
      <c r="BR658" s="49">
        <v>6.635894575140993</v>
      </c>
      <c r="BS658" s="13">
        <v>1.43071493492205</v>
      </c>
      <c r="BT658" s="12">
        <v>100.42141519421644</v>
      </c>
      <c r="BV658" s="14">
        <f>Таблица1[[#This Row],[Lкан_леб,мм]]</f>
        <v>58229.578584805779</v>
      </c>
      <c r="BW658" s="50">
        <f>Таблица1[[#This Row],[угол обхв4]]+Таблица1[[#This Row],[Lдуг 3,мм]]</f>
        <v>13078.865418830066</v>
      </c>
      <c r="BX658" s="54">
        <f>Таблица1[[#This Row],[угол обхв5]]+Таблица1[[#This Row],[Y5, мм]]</f>
        <v>58554.373768922633</v>
      </c>
      <c r="BY658" s="14">
        <f>Таблица1[[#This Row],[угол обхв6]]+Таблица1[[#This Row],[Lдуг 4,мм]]</f>
        <v>15676.473585520824</v>
      </c>
      <c r="BZ658" s="14">
        <f>Таблица1[[#This Row],[Т1]]+Таблица1[[#This Row],[X6, мм]]</f>
        <v>58784.077341874639</v>
      </c>
      <c r="CA658" s="14">
        <f>Таблица1[[#This Row],[Т2]]+Таблица1[[#This Row],[Lдуг 5,мм]]</f>
        <v>21157.005767708972</v>
      </c>
      <c r="CB658" s="14">
        <f>Таблица1[[#This Row],[Т3]]+Таблица1[[#This Row],[Y6, мм]]</f>
        <v>59016.117532494201</v>
      </c>
      <c r="CC658" s="14">
        <f>Таблица1[[#This Row],[Т4]]+Таблица1[[#This Row],[Lдуг 6,мм]]</f>
        <v>22285.48128804603</v>
      </c>
      <c r="CD658" s="14">
        <f>Таблица1[[#This Row],[Т5]]+Таблица1[[#This Row],[Lдуг 1,мм]]</f>
        <v>59063.371361827987</v>
      </c>
      <c r="CE658" s="14">
        <f>Таблица1[[#This Row],[Т6]]+Таблица1[[#This Row],[Lпрям1, мм]]</f>
        <v>22675.776048451546</v>
      </c>
      <c r="CF658" s="15">
        <f>Таблица1[[#This Row],[Т7]]+Таблица1[[#This Row],[Lдуг 2,мм]]</f>
        <v>59073.559401826904</v>
      </c>
      <c r="CG658" s="14">
        <f>Таблица1[[#This Row],[Т8]]+Таблица1[[#This Row],[Lпрям2, мм]]</f>
        <v>25971.766928044926</v>
      </c>
      <c r="CH658" s="14">
        <f>Таблица1[[#This Row],[Т9]]-Таблица1[[#This Row],[Т9]]</f>
        <v>0</v>
      </c>
      <c r="CI658" s="50">
        <f>Таблица1[[#This Row],[Т9]]-Таблица1[[#This Row],[Т8]]</f>
        <v>36397.783353375358</v>
      </c>
      <c r="CJ658" s="54">
        <f>Таблица1[[#This Row],[Т9]]-Таблица1[[#This Row],[Т7]]</f>
        <v>10.188039998916793</v>
      </c>
      <c r="CK658" s="14">
        <f>Таблица1[[#This Row],[Т9]]-Таблица1[[#This Row],[Т6]]</f>
        <v>36788.078113780874</v>
      </c>
      <c r="CL658" s="14">
        <f>Таблица1[[#This Row],[Т9]]-Таблица1[[#This Row],[Т5]]</f>
        <v>57.441869332702481</v>
      </c>
      <c r="CM658" s="14">
        <f>Таблица1[[#This Row],[Т9]]-Таблица1[[#This Row],[Т4]]</f>
        <v>37916.553634117932</v>
      </c>
      <c r="CN658" s="14">
        <f>Таблица1[[#This Row],[Т9]]-Таблица1[[#This Row],[Т3]]</f>
        <v>289.48205995226454</v>
      </c>
      <c r="CO658" s="14">
        <f>Таблица1[[#This Row],[Т9]]-Таблица1[[#This Row],[Т2]]</f>
        <v>43397.085816306077</v>
      </c>
      <c r="CP658" s="14">
        <f>Таблица1[[#This Row],[Т9]]-Таблица1[[#This Row],[Т1]]</f>
        <v>519.18563290427119</v>
      </c>
      <c r="CQ658" s="14">
        <f>Таблица1[[#This Row],[Т9]]-Таблица1[[#This Row],[угол обхв6]]</f>
        <v>45994.69398299684</v>
      </c>
      <c r="CR658" s="14">
        <f>Таблица1[[#This Row],[Т9]]-Таблица1[[#This Row],[угол обхв5]]</f>
        <v>843.9808170211254</v>
      </c>
      <c r="CS658" s="14">
        <f>Таблица1[[#This Row],[Т9]]-Таблица1[[#This Row],[угол обхв4]]</f>
        <v>59073.559401826904</v>
      </c>
      <c r="CT658" s="14">
        <f>Таблица1[[#This Row],[Lкан_прям, мм]]+Таблица1[[#This Row],[Lкан_дуг, мм]]+Таблица1[[#This Row],[Lкан_леб,мм]]</f>
        <v>85045.326329871838</v>
      </c>
      <c r="CU658" s="16">
        <f>Таблица1[[#This Row],[Lкан_леб,мм]]</f>
        <v>58229.578584805779</v>
      </c>
      <c r="CV658" s="14">
        <f>2534431-(Таблица1[[#This Row],[Т23]]+Таблица1[[#This Row],[угол обхв3]])</f>
        <v>2449285.2522549341</v>
      </c>
      <c r="CW658" s="50">
        <f>SUM(X658:AC658,AD658:AI658)-Таблица1[[#This Row],[lподв_min, мм]]</f>
        <v>23519.756866710537</v>
      </c>
      <c r="CX658" s="17">
        <f>CW1097-Таблица1[[#This Row],[Суммарная длина каната]]</f>
        <v>-2424630.7238668031</v>
      </c>
    </row>
    <row r="659" spans="1:102" x14ac:dyDescent="0.25">
      <c r="A659" s="21">
        <v>658</v>
      </c>
      <c r="B659" s="10">
        <v>15.649183673469386</v>
      </c>
      <c r="C659" s="10">
        <v>110.29000000000343</v>
      </c>
      <c r="D659" s="11">
        <v>15522.334587278836</v>
      </c>
      <c r="E659" s="11">
        <v>6756.3381937299646</v>
      </c>
      <c r="F659" s="11">
        <v>15470.850040281097</v>
      </c>
      <c r="G659" s="11">
        <v>6886.9917104083834</v>
      </c>
      <c r="H659" s="11">
        <v>15930.334097278837</v>
      </c>
      <c r="I659" s="11">
        <v>3449.666843348959</v>
      </c>
      <c r="J659" s="11">
        <v>3306.6713503810056</v>
      </c>
      <c r="K659" s="11">
        <v>25971.766928040939</v>
      </c>
      <c r="L659" s="11">
        <v>843.98081702511877</v>
      </c>
      <c r="M659" s="11">
        <v>58229.578584805779</v>
      </c>
      <c r="N659" s="11">
        <v>10784.692998603969</v>
      </c>
      <c r="O659" s="11">
        <v>14493.467416212427</v>
      </c>
      <c r="P659" s="43">
        <v>13027.748356327382</v>
      </c>
      <c r="Q659" s="11">
        <v>13204.709269928</v>
      </c>
      <c r="R659" s="11">
        <v>15600.685925025737</v>
      </c>
      <c r="S659" s="11">
        <v>8365.6778309331476</v>
      </c>
      <c r="T659" s="11">
        <v>16323.850112793525</v>
      </c>
      <c r="U659" s="11">
        <v>7175.5742398411148</v>
      </c>
      <c r="V659" s="11">
        <v>15522.334587278836</v>
      </c>
      <c r="W659" s="11">
        <v>6756.3381937299646</v>
      </c>
      <c r="X659" s="12">
        <v>0</v>
      </c>
      <c r="Y659" s="12">
        <v>321.36009926345673</v>
      </c>
      <c r="Z659" s="12">
        <v>228.728032690769</v>
      </c>
      <c r="AA659" s="44">
        <v>232.04019061955913</v>
      </c>
      <c r="AB659" s="45">
        <v>47.253829333787387</v>
      </c>
      <c r="AC659" s="12">
        <v>14.598665117546499</v>
      </c>
      <c r="AD659" s="12">
        <v>13078.865418830066</v>
      </c>
      <c r="AE659" s="12">
        <v>2586.9276946652722</v>
      </c>
      <c r="AF659" s="12">
        <v>5480.5321821881489</v>
      </c>
      <c r="AG659" s="44">
        <v>1128.4755203370603</v>
      </c>
      <c r="AH659" s="45">
        <v>390.29476040551663</v>
      </c>
      <c r="AI659" s="12">
        <v>3306.6713516148734</v>
      </c>
      <c r="AJ659" s="12">
        <v>-15.249139467947982</v>
      </c>
      <c r="AK659" s="12">
        <v>29.879726688182568</v>
      </c>
      <c r="AL659" s="12">
        <v>62.000194652671262</v>
      </c>
      <c r="AM659" s="44">
        <v>94.585791711278745</v>
      </c>
      <c r="AN659" s="45">
        <v>87.949897136137807</v>
      </c>
      <c r="AO659" s="12">
        <v>89.999999826726693</v>
      </c>
      <c r="AP659" s="12">
        <v>-1940.9930576014312</v>
      </c>
      <c r="AQ659" s="12">
        <v>10987.950834054249</v>
      </c>
      <c r="AR659" s="12">
        <v>13387.991624951275</v>
      </c>
      <c r="AS659" s="44">
        <v>16007.379809171251</v>
      </c>
      <c r="AT659" s="45">
        <v>15916.111262698265</v>
      </c>
      <c r="AU659" s="12">
        <v>15930.334587278836</v>
      </c>
      <c r="AV659" s="12">
        <v>11447.141917719468</v>
      </c>
      <c r="AW659" s="12">
        <v>14847.233231870281</v>
      </c>
      <c r="AX659" s="12">
        <v>13396.252443680482</v>
      </c>
      <c r="AY659" s="44">
        <v>8333.0575213295451</v>
      </c>
      <c r="AZ659" s="45">
        <v>7160.9786883614597</v>
      </c>
      <c r="BA659" s="12">
        <v>6756.3381949638342</v>
      </c>
      <c r="BB659" s="12">
        <v>10677.382175140972</v>
      </c>
      <c r="BC659" s="12">
        <v>13231.006191777662</v>
      </c>
      <c r="BD659" s="12">
        <v>15960.92919364963</v>
      </c>
      <c r="BE659" s="44">
        <v>15917.156228648011</v>
      </c>
      <c r="BF659" s="45">
        <v>15930.073437374096</v>
      </c>
      <c r="BG659" s="12">
        <v>15930.334597278837</v>
      </c>
      <c r="BH659" s="12">
        <v>14887.10225609286</v>
      </c>
      <c r="BI659" s="12">
        <v>13558.475085585857</v>
      </c>
      <c r="BJ659" s="12">
        <v>8557.2210046856271</v>
      </c>
      <c r="BK659" s="44">
        <v>7208.1945494447182</v>
      </c>
      <c r="BL659" s="45">
        <v>6770.9337452096206</v>
      </c>
      <c r="BM659" s="12">
        <v>3449.6668433489604</v>
      </c>
      <c r="BN659" s="12">
        <v>0</v>
      </c>
      <c r="BO659" s="12">
        <v>45.128866156130549</v>
      </c>
      <c r="BP659" s="12">
        <v>32.120467964488689</v>
      </c>
      <c r="BQ659" s="48">
        <v>32.585597058607483</v>
      </c>
      <c r="BR659" s="49">
        <v>6.6358945751409424</v>
      </c>
      <c r="BS659" s="13">
        <v>2.0501026905888975</v>
      </c>
      <c r="BT659" s="12">
        <v>100.42141519421644</v>
      </c>
      <c r="BV659" s="14">
        <f>Таблица1[[#This Row],[Lкан_леб,мм]]</f>
        <v>58229.578584805779</v>
      </c>
      <c r="BW659" s="50">
        <f>Таблица1[[#This Row],[угол обхв4]]+Таблица1[[#This Row],[Lдуг 3,мм]]</f>
        <v>13078.865418830066</v>
      </c>
      <c r="BX659" s="54">
        <f>Таблица1[[#This Row],[угол обхв5]]+Таблица1[[#This Row],[Y5, мм]]</f>
        <v>58550.938684069239</v>
      </c>
      <c r="BY659" s="14">
        <f>Таблица1[[#This Row],[угол обхв6]]+Таблица1[[#This Row],[Lдуг 4,мм]]</f>
        <v>15665.793113495338</v>
      </c>
      <c r="BZ659" s="14">
        <f>Таблица1[[#This Row],[Т1]]+Таблица1[[#This Row],[X6, мм]]</f>
        <v>58779.66671676001</v>
      </c>
      <c r="CA659" s="14">
        <f>Таблица1[[#This Row],[Т2]]+Таблица1[[#This Row],[Lдуг 5,мм]]</f>
        <v>21146.325295683488</v>
      </c>
      <c r="CB659" s="14">
        <f>Таблица1[[#This Row],[Т3]]+Таблица1[[#This Row],[Y6, мм]]</f>
        <v>59011.706907379572</v>
      </c>
      <c r="CC659" s="14">
        <f>Таблица1[[#This Row],[Т4]]+Таблица1[[#This Row],[Lдуг 6,мм]]</f>
        <v>22274.800816020546</v>
      </c>
      <c r="CD659" s="14">
        <f>Таблица1[[#This Row],[Т5]]+Таблица1[[#This Row],[Lдуг 1,мм]]</f>
        <v>59058.960736713358</v>
      </c>
      <c r="CE659" s="14">
        <f>Таблица1[[#This Row],[Т6]]+Таблица1[[#This Row],[Lпрям1, мм]]</f>
        <v>22665.095576426062</v>
      </c>
      <c r="CF659" s="15">
        <f>Таблица1[[#This Row],[Т7]]+Таблица1[[#This Row],[Lдуг 2,мм]]</f>
        <v>59073.559401830906</v>
      </c>
      <c r="CG659" s="14">
        <f>Таблица1[[#This Row],[Т8]]+Таблица1[[#This Row],[Lпрям2, мм]]</f>
        <v>25971.766928040935</v>
      </c>
      <c r="CH659" s="14">
        <f>Таблица1[[#This Row],[Т9]]-Таблица1[[#This Row],[Т9]]</f>
        <v>0</v>
      </c>
      <c r="CI659" s="50">
        <f>Таблица1[[#This Row],[Т9]]-Таблица1[[#This Row],[Т8]]</f>
        <v>36408.463825404848</v>
      </c>
      <c r="CJ659" s="54">
        <f>Таблица1[[#This Row],[Т9]]-Таблица1[[#This Row],[Т7]]</f>
        <v>14.59866511754808</v>
      </c>
      <c r="CK659" s="14">
        <f>Таблица1[[#This Row],[Т9]]-Таблица1[[#This Row],[Т6]]</f>
        <v>36798.758585810356</v>
      </c>
      <c r="CL659" s="14">
        <f>Таблица1[[#This Row],[Т9]]-Таблица1[[#This Row],[Т5]]</f>
        <v>61.852494451333769</v>
      </c>
      <c r="CM659" s="14">
        <f>Таблица1[[#This Row],[Т9]]-Таблица1[[#This Row],[Т4]]</f>
        <v>37927.234106147414</v>
      </c>
      <c r="CN659" s="14">
        <f>Таблица1[[#This Row],[Т9]]-Таблица1[[#This Row],[Т3]]</f>
        <v>293.89268507089582</v>
      </c>
      <c r="CO659" s="14">
        <f>Таблица1[[#This Row],[Т9]]-Таблица1[[#This Row],[Т2]]</f>
        <v>43407.766288335566</v>
      </c>
      <c r="CP659" s="14">
        <f>Таблица1[[#This Row],[Т9]]-Таблица1[[#This Row],[Т1]]</f>
        <v>522.62071776166704</v>
      </c>
      <c r="CQ659" s="14">
        <f>Таблица1[[#This Row],[Т9]]-Таблица1[[#This Row],[угол обхв6]]</f>
        <v>45994.693983000841</v>
      </c>
      <c r="CR659" s="14">
        <f>Таблица1[[#This Row],[Т9]]-Таблица1[[#This Row],[угол обхв5]]</f>
        <v>843.98081702512718</v>
      </c>
      <c r="CS659" s="14">
        <f>Таблица1[[#This Row],[Т9]]-Таблица1[[#This Row],[угол обхв4]]</f>
        <v>59073.559401830906</v>
      </c>
      <c r="CT659" s="14">
        <f>Таблица1[[#This Row],[Lкан_прям, мм]]+Таблица1[[#This Row],[Lкан_дуг, мм]]+Таблица1[[#This Row],[Lкан_леб,мм]]</f>
        <v>85045.326329871838</v>
      </c>
      <c r="CU659" s="16">
        <f>Таблица1[[#This Row],[Lкан_леб,мм]]</f>
        <v>58229.578584805779</v>
      </c>
      <c r="CV659" s="14">
        <f>2534431-(Таблица1[[#This Row],[Т23]]+Таблица1[[#This Row],[угол обхв3]])</f>
        <v>2449285.2522549341</v>
      </c>
      <c r="CW659" s="50">
        <f>SUM(X659:AC659,AD659:AI659)-Таблица1[[#This Row],[lподв_min, мм]]</f>
        <v>23509.076394685046</v>
      </c>
      <c r="CX659" s="17">
        <f>CW1098-Таблица1[[#This Row],[Суммарная длина каната]]</f>
        <v>-2424674.6030990505</v>
      </c>
    </row>
    <row r="660" spans="1:102" x14ac:dyDescent="0.25">
      <c r="A660" s="21">
        <v>659</v>
      </c>
      <c r="B660" s="10">
        <v>15.649183673469386</v>
      </c>
      <c r="C660" s="10">
        <v>112.3546938775511</v>
      </c>
      <c r="D660" s="11">
        <v>15756.856591180935</v>
      </c>
      <c r="E660" s="11">
        <v>6931.3019871581655</v>
      </c>
      <c r="F660" s="11">
        <v>15700.69829594407</v>
      </c>
      <c r="G660" s="11">
        <v>7060.01580100924</v>
      </c>
      <c r="H660" s="11">
        <v>16164.856101180934</v>
      </c>
      <c r="I660" s="11">
        <v>3588.6566138126668</v>
      </c>
      <c r="J660" s="11">
        <v>3342.6453733454987</v>
      </c>
      <c r="K660" s="11">
        <v>25971.76692802766</v>
      </c>
      <c r="L660" s="11">
        <v>843.98081703839648</v>
      </c>
      <c r="M660" s="11">
        <v>58229.578584805779</v>
      </c>
      <c r="N660" s="11">
        <v>10784.692998603969</v>
      </c>
      <c r="O660" s="11">
        <v>14493.467416212427</v>
      </c>
      <c r="P660" s="43">
        <v>13031.568568017874</v>
      </c>
      <c r="Q660" s="11">
        <v>13285.611956840472</v>
      </c>
      <c r="R660" s="11">
        <v>15777.175922327882</v>
      </c>
      <c r="S660" s="11">
        <v>8542.4196503912826</v>
      </c>
      <c r="T660" s="11">
        <v>16542.747562638018</v>
      </c>
      <c r="U660" s="11">
        <v>7379.1427858603811</v>
      </c>
      <c r="V660" s="11">
        <v>15756.856591180935</v>
      </c>
      <c r="W660" s="11">
        <v>6931.3019871581655</v>
      </c>
      <c r="X660" s="12">
        <v>0</v>
      </c>
      <c r="Y660" s="12">
        <v>309.83460452372645</v>
      </c>
      <c r="Z660" s="12">
        <v>225.55095929723723</v>
      </c>
      <c r="AA660" s="44">
        <v>232.04019061955896</v>
      </c>
      <c r="AB660" s="45">
        <v>47.253829333786577</v>
      </c>
      <c r="AC660" s="12">
        <v>29.301233264087191</v>
      </c>
      <c r="AD660" s="12">
        <v>13078.865418830066</v>
      </c>
      <c r="AE660" s="12">
        <v>2550.9536717007809</v>
      </c>
      <c r="AF660" s="12">
        <v>5480.5321821881489</v>
      </c>
      <c r="AG660" s="44">
        <v>1128.475520337061</v>
      </c>
      <c r="AH660" s="45">
        <v>390.29476040551771</v>
      </c>
      <c r="AI660" s="12">
        <v>3342.645374566087</v>
      </c>
      <c r="AJ660" s="12">
        <v>-15.249139467947982</v>
      </c>
      <c r="AK660" s="12">
        <v>28.26119187105812</v>
      </c>
      <c r="AL660" s="12">
        <v>59.935500775123586</v>
      </c>
      <c r="AM660" s="44">
        <v>92.521097833731048</v>
      </c>
      <c r="AN660" s="45">
        <v>85.885203258590209</v>
      </c>
      <c r="AO660" s="12">
        <v>89.999999828591527</v>
      </c>
      <c r="AP660" s="12">
        <v>-1940.9930576014312</v>
      </c>
      <c r="AQ660" s="12">
        <v>10977.877623197795</v>
      </c>
      <c r="AR660" s="12">
        <v>13384.677061262524</v>
      </c>
      <c r="AS660" s="44">
        <v>16184.781015876055</v>
      </c>
      <c r="AT660" s="45">
        <v>16135.799270226737</v>
      </c>
      <c r="AU660" s="12">
        <v>16164.856591180935</v>
      </c>
      <c r="AV660" s="12">
        <v>11447.141917719468</v>
      </c>
      <c r="AW660" s="12">
        <v>14852.833108537867</v>
      </c>
      <c r="AX660" s="12">
        <v>13490.009588917004</v>
      </c>
      <c r="AY660" s="44">
        <v>8524.4728480692247</v>
      </c>
      <c r="AZ660" s="45">
        <v>7349.8667324456655</v>
      </c>
      <c r="BA660" s="12">
        <v>6931.3019883787547</v>
      </c>
      <c r="BB660" s="12">
        <v>10677.382175140972</v>
      </c>
      <c r="BC660" s="12">
        <v>13224.753192611701</v>
      </c>
      <c r="BD660" s="12">
        <v>16130.284415572532</v>
      </c>
      <c r="BE660" s="44">
        <v>16135.142469089849</v>
      </c>
      <c r="BF660" s="45">
        <v>16163.804883592216</v>
      </c>
      <c r="BG660" s="12">
        <v>16164.856601180933</v>
      </c>
      <c r="BH660" s="12">
        <v>14887.10225609286</v>
      </c>
      <c r="BI660" s="12">
        <v>13644.977649165912</v>
      </c>
      <c r="BJ660" s="12">
        <v>8746.8172824678149</v>
      </c>
      <c r="BK660" s="44">
        <v>7397.0895881824399</v>
      </c>
      <c r="BL660" s="45">
        <v>6960.578040572881</v>
      </c>
      <c r="BM660" s="12">
        <v>3588.6566138126682</v>
      </c>
      <c r="BN660" s="12">
        <v>0</v>
      </c>
      <c r="BO660" s="12">
        <v>43.5103313390061</v>
      </c>
      <c r="BP660" s="12">
        <v>31.674308904065466</v>
      </c>
      <c r="BQ660" s="48">
        <v>32.585597058607462</v>
      </c>
      <c r="BR660" s="49">
        <v>6.6358945751408278</v>
      </c>
      <c r="BS660" s="13">
        <v>4.1147965700013067</v>
      </c>
      <c r="BT660" s="12">
        <v>100.42141519421644</v>
      </c>
      <c r="BV660" s="14">
        <f>Таблица1[[#This Row],[Lкан_леб,мм]]</f>
        <v>58229.578584805779</v>
      </c>
      <c r="BW660" s="50">
        <f>Таблица1[[#This Row],[угол обхв4]]+Таблица1[[#This Row],[Lдуг 3,мм]]</f>
        <v>13078.865418830066</v>
      </c>
      <c r="BX660" s="54">
        <f>Таблица1[[#This Row],[угол обхв5]]+Таблица1[[#This Row],[Y5, мм]]</f>
        <v>58539.413189329505</v>
      </c>
      <c r="BY660" s="14">
        <f>Таблица1[[#This Row],[угол обхв6]]+Таблица1[[#This Row],[Lдуг 4,мм]]</f>
        <v>15629.819090530847</v>
      </c>
      <c r="BZ660" s="14">
        <f>Таблица1[[#This Row],[Т1]]+Таблица1[[#This Row],[X6, мм]]</f>
        <v>58764.964148626743</v>
      </c>
      <c r="CA660" s="14">
        <f>Таблица1[[#This Row],[Т2]]+Таблица1[[#This Row],[Lдуг 5,мм]]</f>
        <v>21110.351272718995</v>
      </c>
      <c r="CB660" s="14">
        <f>Таблица1[[#This Row],[Т3]]+Таблица1[[#This Row],[Y6, мм]]</f>
        <v>58997.004339246305</v>
      </c>
      <c r="CC660" s="14">
        <f>Таблица1[[#This Row],[Т4]]+Таблица1[[#This Row],[Lдуг 6,мм]]</f>
        <v>22238.826793056058</v>
      </c>
      <c r="CD660" s="14">
        <f>Таблица1[[#This Row],[Т5]]+Таблица1[[#This Row],[Lдуг 1,мм]]</f>
        <v>59044.258168580091</v>
      </c>
      <c r="CE660" s="14">
        <f>Таблица1[[#This Row],[Т6]]+Таблица1[[#This Row],[Lпрям1, мм]]</f>
        <v>22629.121553461577</v>
      </c>
      <c r="CF660" s="15">
        <f>Таблица1[[#This Row],[Т7]]+Таблица1[[#This Row],[Lдуг 2,мм]]</f>
        <v>59073.559401844177</v>
      </c>
      <c r="CG660" s="14">
        <f>Таблица1[[#This Row],[Т8]]+Таблица1[[#This Row],[Lпрям2, мм]]</f>
        <v>25971.766928027664</v>
      </c>
      <c r="CH660" s="14">
        <f>Таблица1[[#This Row],[Т9]]-Таблица1[[#This Row],[Т9]]</f>
        <v>0</v>
      </c>
      <c r="CI660" s="50">
        <f>Таблица1[[#This Row],[Т9]]-Таблица1[[#This Row],[Т8]]</f>
        <v>36444.4378483826</v>
      </c>
      <c r="CJ660" s="54">
        <f>Таблица1[[#This Row],[Т9]]-Таблица1[[#This Row],[Т7]]</f>
        <v>29.301233264086477</v>
      </c>
      <c r="CK660" s="14">
        <f>Таблица1[[#This Row],[Т9]]-Таблица1[[#This Row],[Т6]]</f>
        <v>36834.732608788123</v>
      </c>
      <c r="CL660" s="14">
        <f>Таблица1[[#This Row],[Т9]]-Таблица1[[#This Row],[Т5]]</f>
        <v>76.555062597872165</v>
      </c>
      <c r="CM660" s="14">
        <f>Таблица1[[#This Row],[Т9]]-Таблица1[[#This Row],[Т4]]</f>
        <v>37963.208129125182</v>
      </c>
      <c r="CN660" s="14">
        <f>Таблица1[[#This Row],[Т9]]-Таблица1[[#This Row],[Т3]]</f>
        <v>308.59525321743422</v>
      </c>
      <c r="CO660" s="14">
        <f>Таблица1[[#This Row],[Т9]]-Таблица1[[#This Row],[Т2]]</f>
        <v>43443.740311313333</v>
      </c>
      <c r="CP660" s="14">
        <f>Таблица1[[#This Row],[Т9]]-Таблица1[[#This Row],[Т1]]</f>
        <v>534.14621251467179</v>
      </c>
      <c r="CQ660" s="14">
        <f>Таблица1[[#This Row],[Т9]]-Таблица1[[#This Row],[угол обхв6]]</f>
        <v>45994.693983014113</v>
      </c>
      <c r="CR660" s="14">
        <f>Таблица1[[#This Row],[Т9]]-Таблица1[[#This Row],[угол обхв5]]</f>
        <v>843.98081703839853</v>
      </c>
      <c r="CS660" s="14">
        <f>Таблица1[[#This Row],[Т9]]-Таблица1[[#This Row],[угол обхв4]]</f>
        <v>59073.559401844177</v>
      </c>
      <c r="CT660" s="14">
        <f>Таблица1[[#This Row],[Lкан_прям, мм]]+Таблица1[[#This Row],[Lкан_дуг, мм]]+Таблица1[[#This Row],[Lкан_леб,мм]]</f>
        <v>85045.326329871838</v>
      </c>
      <c r="CU660" s="16">
        <f>Таблица1[[#This Row],[Lкан_леб,мм]]</f>
        <v>58229.578584805779</v>
      </c>
      <c r="CV660" s="14">
        <f>2534431-(Таблица1[[#This Row],[Т23]]+Таблица1[[#This Row],[угол обхв3]])</f>
        <v>2449285.2522549341</v>
      </c>
      <c r="CW660" s="50">
        <f>SUM(X660:AC660,AD660:AI660)-Таблица1[[#This Row],[lподв_min, мм]]</f>
        <v>23473.102371720561</v>
      </c>
      <c r="CX660" s="17">
        <f>CW1099-Таблица1[[#This Row],[Суммарная длина каната]]</f>
        <v>-2424720.1351823551</v>
      </c>
    </row>
    <row r="661" spans="1:102" x14ac:dyDescent="0.25">
      <c r="A661" s="21">
        <v>660</v>
      </c>
      <c r="B661" s="10">
        <v>15.649183673469386</v>
      </c>
      <c r="C661" s="10">
        <v>114.46082839365614</v>
      </c>
      <c r="D661" s="11">
        <v>15989.432150970444</v>
      </c>
      <c r="E661" s="11">
        <v>7118.3642585320404</v>
      </c>
      <c r="F661" s="11">
        <v>15928.581469358835</v>
      </c>
      <c r="G661" s="11">
        <v>7244.9272647676798</v>
      </c>
      <c r="H661" s="11">
        <v>16397.431660970444</v>
      </c>
      <c r="I661" s="11">
        <v>3738.4527667448533</v>
      </c>
      <c r="J661" s="11">
        <v>3379.9114917871871</v>
      </c>
      <c r="K661" s="11">
        <v>25971.766928014196</v>
      </c>
      <c r="L661" s="11">
        <v>843.98081705185518</v>
      </c>
      <c r="M661" s="11">
        <v>58229.578584805779</v>
      </c>
      <c r="N661" s="11">
        <v>10784.692998603969</v>
      </c>
      <c r="O661" s="11">
        <v>14493.467416212427</v>
      </c>
      <c r="P661" s="43">
        <v>13032.459790656663</v>
      </c>
      <c r="Q661" s="11">
        <v>13368.225413817039</v>
      </c>
      <c r="R661" s="11">
        <v>15950.528047191181</v>
      </c>
      <c r="S661" s="11">
        <v>8729.1403046381183</v>
      </c>
      <c r="T661" s="11">
        <v>16758.333760660687</v>
      </c>
      <c r="U661" s="11">
        <v>7594.7845715076237</v>
      </c>
      <c r="V661" s="11">
        <v>15989.432150970444</v>
      </c>
      <c r="W661" s="11">
        <v>7118.3642585320404</v>
      </c>
      <c r="X661" s="12">
        <v>0</v>
      </c>
      <c r="Y661" s="12">
        <v>297.95371933938259</v>
      </c>
      <c r="Z661" s="12">
        <v>222.43417990884154</v>
      </c>
      <c r="AA661" s="44">
        <v>232.04019061955896</v>
      </c>
      <c r="AB661" s="45">
        <v>47.253829333787124</v>
      </c>
      <c r="AC661" s="12">
        <v>44.298897850285101</v>
      </c>
      <c r="AD661" s="12">
        <v>13078.865418830066</v>
      </c>
      <c r="AE661" s="12">
        <v>2513.6875532590839</v>
      </c>
      <c r="AF661" s="12">
        <v>5480.5321821881498</v>
      </c>
      <c r="AG661" s="44">
        <v>1128.4755203370607</v>
      </c>
      <c r="AH661" s="45">
        <v>390.29476040551697</v>
      </c>
      <c r="AI661" s="12">
        <v>3379.911492994318</v>
      </c>
      <c r="AJ661" s="12">
        <v>-15.249139467947982</v>
      </c>
      <c r="AK661" s="12">
        <v>26.592749278062012</v>
      </c>
      <c r="AL661" s="12">
        <v>57.829366259018563</v>
      </c>
      <c r="AM661" s="44">
        <v>90.414963317626018</v>
      </c>
      <c r="AN661" s="45">
        <v>83.779068742485123</v>
      </c>
      <c r="AO661" s="12">
        <v>89.999999830481414</v>
      </c>
      <c r="AP661" s="12">
        <v>-1940.9930576014312</v>
      </c>
      <c r="AQ661" s="12">
        <v>10967.332538025676</v>
      </c>
      <c r="AR661" s="12">
        <v>13377.817989755733</v>
      </c>
      <c r="AS661" s="44">
        <v>16358.5173467319</v>
      </c>
      <c r="AT661" s="45">
        <v>16352.736291762116</v>
      </c>
      <c r="AU661" s="12">
        <v>16397.432150970446</v>
      </c>
      <c r="AV661" s="12">
        <v>11447.141917719468</v>
      </c>
      <c r="AW661" s="12">
        <v>14858.305460609974</v>
      </c>
      <c r="AX661" s="12">
        <v>13585.461953825959</v>
      </c>
      <c r="AY661" s="44">
        <v>8726.1854001944012</v>
      </c>
      <c r="AZ661" s="45">
        <v>7550.5726588247971</v>
      </c>
      <c r="BA661" s="12">
        <v>7118.3642597391727</v>
      </c>
      <c r="BB661" s="12">
        <v>10677.382175140972</v>
      </c>
      <c r="BC661" s="12">
        <v>13215.09933007837</v>
      </c>
      <c r="BD661" s="12">
        <v>16295.886246290251</v>
      </c>
      <c r="BE661" s="44">
        <v>16350.344461119967</v>
      </c>
      <c r="BF661" s="45">
        <v>16395.029619869012</v>
      </c>
      <c r="BG661" s="12">
        <v>16397.432160970442</v>
      </c>
      <c r="BH661" s="12">
        <v>14887.10225609286</v>
      </c>
      <c r="BI661" s="12">
        <v>13733.063458214587</v>
      </c>
      <c r="BJ661" s="12">
        <v>8946.3768446470367</v>
      </c>
      <c r="BK661" s="44">
        <v>7597.7394759513409</v>
      </c>
      <c r="BL661" s="45">
        <v>7162.5761712148678</v>
      </c>
      <c r="BM661" s="12">
        <v>3738.4527667448547</v>
      </c>
      <c r="BN661" s="12">
        <v>0</v>
      </c>
      <c r="BO661" s="12">
        <v>41.841888746009992</v>
      </c>
      <c r="BP661" s="12">
        <v>31.236616980956548</v>
      </c>
      <c r="BQ661" s="48">
        <v>32.585597058607462</v>
      </c>
      <c r="BR661" s="49">
        <v>6.6358945751409042</v>
      </c>
      <c r="BS661" s="13">
        <v>6.2209310879963038</v>
      </c>
      <c r="BT661" s="12">
        <v>100.42141519421644</v>
      </c>
      <c r="BV661" s="14">
        <f>Таблица1[[#This Row],[Lкан_леб,мм]]</f>
        <v>58229.578584805779</v>
      </c>
      <c r="BW661" s="50">
        <f>Таблица1[[#This Row],[угол обхв4]]+Таблица1[[#This Row],[Lдуг 3,мм]]</f>
        <v>13078.865418830066</v>
      </c>
      <c r="BX661" s="54">
        <f>Таблица1[[#This Row],[угол обхв5]]+Таблица1[[#This Row],[Y5, мм]]</f>
        <v>58527.532304145163</v>
      </c>
      <c r="BY661" s="14">
        <f>Таблица1[[#This Row],[угол обхв6]]+Таблица1[[#This Row],[Lдуг 4,мм]]</f>
        <v>15592.55297208915</v>
      </c>
      <c r="BZ661" s="14">
        <f>Таблица1[[#This Row],[Т1]]+Таблица1[[#This Row],[X6, мм]]</f>
        <v>58749.966484054006</v>
      </c>
      <c r="CA661" s="14">
        <f>Таблица1[[#This Row],[Т2]]+Таблица1[[#This Row],[Lдуг 5,мм]]</f>
        <v>21073.085154277302</v>
      </c>
      <c r="CB661" s="14">
        <f>Таблица1[[#This Row],[Т3]]+Таблица1[[#This Row],[Y6, мм]]</f>
        <v>58982.006674673568</v>
      </c>
      <c r="CC661" s="14">
        <f>Таблица1[[#This Row],[Т4]]+Таблица1[[#This Row],[Lдуг 6,мм]]</f>
        <v>22201.560674614364</v>
      </c>
      <c r="CD661" s="14">
        <f>Таблица1[[#This Row],[Т5]]+Таблица1[[#This Row],[Lдуг 1,мм]]</f>
        <v>59029.260504007354</v>
      </c>
      <c r="CE661" s="14">
        <f>Таблица1[[#This Row],[Т6]]+Таблица1[[#This Row],[Lпрям1, мм]]</f>
        <v>22591.855435019879</v>
      </c>
      <c r="CF661" s="15">
        <f>Таблица1[[#This Row],[Т7]]+Таблица1[[#This Row],[Lдуг 2,мм]]</f>
        <v>59073.559401857638</v>
      </c>
      <c r="CG661" s="14">
        <f>Таблица1[[#This Row],[Т8]]+Таблица1[[#This Row],[Lпрям2, мм]]</f>
        <v>25971.766928014196</v>
      </c>
      <c r="CH661" s="14">
        <f>Таблица1[[#This Row],[Т9]]-Таблица1[[#This Row],[Т9]]</f>
        <v>0</v>
      </c>
      <c r="CI661" s="50">
        <f>Таблица1[[#This Row],[Т9]]-Таблица1[[#This Row],[Т8]]</f>
        <v>36481.703966837755</v>
      </c>
      <c r="CJ661" s="54">
        <f>Таблица1[[#This Row],[Т9]]-Таблица1[[#This Row],[Т7]]</f>
        <v>44.298897850283538</v>
      </c>
      <c r="CK661" s="14">
        <f>Таблица1[[#This Row],[Т9]]-Таблица1[[#This Row],[Т6]]</f>
        <v>36871.998727243277</v>
      </c>
      <c r="CL661" s="14">
        <f>Таблица1[[#This Row],[Т9]]-Таблица1[[#This Row],[Т5]]</f>
        <v>91.552727184069226</v>
      </c>
      <c r="CM661" s="14">
        <f>Таблица1[[#This Row],[Т9]]-Таблица1[[#This Row],[Т4]]</f>
        <v>38000.474247580336</v>
      </c>
      <c r="CN661" s="14">
        <f>Таблица1[[#This Row],[Т9]]-Таблица1[[#This Row],[Т3]]</f>
        <v>323.59291780363128</v>
      </c>
      <c r="CO661" s="14">
        <f>Таблица1[[#This Row],[Т9]]-Таблица1[[#This Row],[Т2]]</f>
        <v>43481.006429768488</v>
      </c>
      <c r="CP661" s="14">
        <f>Таблица1[[#This Row],[Т9]]-Таблица1[[#This Row],[Т1]]</f>
        <v>546.02709771247464</v>
      </c>
      <c r="CQ661" s="14">
        <f>Таблица1[[#This Row],[Т9]]-Таблица1[[#This Row],[угол обхв6]]</f>
        <v>45994.693983027573</v>
      </c>
      <c r="CR661" s="14">
        <f>Таблица1[[#This Row],[Т9]]-Таблица1[[#This Row],[угол обхв5]]</f>
        <v>843.98081705185905</v>
      </c>
      <c r="CS661" s="14">
        <f>Таблица1[[#This Row],[Т9]]-Таблица1[[#This Row],[угол обхв4]]</f>
        <v>59073.559401857638</v>
      </c>
      <c r="CT661" s="14">
        <f>Таблица1[[#This Row],[Lкан_прям, мм]]+Таблица1[[#This Row],[Lкан_дуг, мм]]+Таблица1[[#This Row],[Lкан_леб,мм]]</f>
        <v>85045.326329871838</v>
      </c>
      <c r="CU661" s="16">
        <f>Таблица1[[#This Row],[Lкан_леб,мм]]</f>
        <v>58229.578584805779</v>
      </c>
      <c r="CV661" s="14">
        <f>2534431-(Таблица1[[#This Row],[Т23]]+Таблица1[[#This Row],[угол обхв3]])</f>
        <v>2449285.2522549341</v>
      </c>
      <c r="CW661" s="50">
        <f>SUM(X661:AC661,AD661:AI661)-Таблица1[[#This Row],[lподв_min, мм]]</f>
        <v>23435.83625327886</v>
      </c>
      <c r="CX661" s="17">
        <f>CW1100-Таблица1[[#This Row],[Суммарная длина каната]]</f>
        <v>-2424767.3148047901</v>
      </c>
    </row>
    <row r="662" spans="1:102" x14ac:dyDescent="0.25">
      <c r="A662" s="21">
        <v>661</v>
      </c>
      <c r="B662" s="10">
        <v>15.649183673469386</v>
      </c>
      <c r="C662" s="10">
        <v>115.03877551020416</v>
      </c>
      <c r="D662" s="11">
        <v>16052.03702484982</v>
      </c>
      <c r="E662" s="11">
        <v>7171.1796820886393</v>
      </c>
      <c r="F662" s="11">
        <v>15989.912809435331</v>
      </c>
      <c r="G662" s="11">
        <v>7297.1224542477994</v>
      </c>
      <c r="H662" s="11">
        <v>16460.03653484982</v>
      </c>
      <c r="I662" s="11">
        <v>3780.9446009192638</v>
      </c>
      <c r="J662" s="11">
        <v>3390.2350811693755</v>
      </c>
      <c r="K662" s="11">
        <v>25971.766928010529</v>
      </c>
      <c r="L662" s="11">
        <v>843.98081705552454</v>
      </c>
      <c r="M662" s="11">
        <v>58229.578584805779</v>
      </c>
      <c r="N662" s="11">
        <v>10784.692998603969</v>
      </c>
      <c r="O662" s="11">
        <v>14493.467416212427</v>
      </c>
      <c r="P662" s="43">
        <v>13032.173317110717</v>
      </c>
      <c r="Q662" s="11">
        <v>13390.896169733411</v>
      </c>
      <c r="R662" s="11">
        <v>15996.887148842088</v>
      </c>
      <c r="S662" s="11">
        <v>8781.4813591592228</v>
      </c>
      <c r="T662" s="11">
        <v>16816.09390895957</v>
      </c>
      <c r="U662" s="11">
        <v>7655.3315981692285</v>
      </c>
      <c r="V662" s="11">
        <v>16052.03702484982</v>
      </c>
      <c r="W662" s="11">
        <v>7171.1796820886393</v>
      </c>
      <c r="X662" s="12">
        <v>0</v>
      </c>
      <c r="Y662" s="12">
        <v>294.67056847692942</v>
      </c>
      <c r="Z662" s="12">
        <v>221.60180209613711</v>
      </c>
      <c r="AA662" s="44">
        <v>232.04019061955873</v>
      </c>
      <c r="AB662" s="45">
        <v>47.25382933378377</v>
      </c>
      <c r="AC662" s="12">
        <v>48.414426529115552</v>
      </c>
      <c r="AD662" s="12">
        <v>13078.865418830066</v>
      </c>
      <c r="AE662" s="12">
        <v>2503.3639638769037</v>
      </c>
      <c r="AF662" s="12">
        <v>5480.5321821881489</v>
      </c>
      <c r="AG662" s="44">
        <v>1128.4755203370621</v>
      </c>
      <c r="AH662" s="45">
        <v>390.29476040552157</v>
      </c>
      <c r="AI662" s="12">
        <v>3390.2350823728298</v>
      </c>
      <c r="AJ662" s="12">
        <v>-15.249139467947982</v>
      </c>
      <c r="AK662" s="12">
        <v>26.131693670406857</v>
      </c>
      <c r="AL662" s="12">
        <v>57.251419142470525</v>
      </c>
      <c r="AM662" s="44">
        <v>89.837016201077958</v>
      </c>
      <c r="AN662" s="45">
        <v>83.201121625937517</v>
      </c>
      <c r="AO662" s="12">
        <v>89.999999830997638</v>
      </c>
      <c r="AP662" s="12">
        <v>-1940.9930576014312</v>
      </c>
      <c r="AQ662" s="12">
        <v>10964.390827227644</v>
      </c>
      <c r="AR662" s="12">
        <v>13375.322701184474</v>
      </c>
      <c r="AS662" s="44">
        <v>16404.885498121825</v>
      </c>
      <c r="AT662" s="45">
        <v>16410.963036033121</v>
      </c>
      <c r="AU662" s="12">
        <v>16460.037024849822</v>
      </c>
      <c r="AV662" s="12">
        <v>11447.141917719468</v>
      </c>
      <c r="AW662" s="12">
        <v>14859.763321714981</v>
      </c>
      <c r="AX662" s="12">
        <v>13611.60525475213</v>
      </c>
      <c r="AY662" s="44">
        <v>8782.6419559927963</v>
      </c>
      <c r="AZ662" s="45">
        <v>7607.0307099594593</v>
      </c>
      <c r="BA662" s="12">
        <v>7171.1796832920954</v>
      </c>
      <c r="BB662" s="12">
        <v>10677.382175140972</v>
      </c>
      <c r="BC662" s="12">
        <v>13211.871145734392</v>
      </c>
      <c r="BD662" s="12">
        <v>16340.036532915847</v>
      </c>
      <c r="BE662" s="44">
        <v>16408.095559679834</v>
      </c>
      <c r="BF662" s="45">
        <v>16457.167897776268</v>
      </c>
      <c r="BG662" s="12">
        <v>16460.037034849818</v>
      </c>
      <c r="BH662" s="12">
        <v>14887.10225609286</v>
      </c>
      <c r="BI662" s="12">
        <v>13757.192075235964</v>
      </c>
      <c r="BJ662" s="12">
        <v>9002.1904441779425</v>
      </c>
      <c r="BK662" s="44">
        <v>7654.171001335656</v>
      </c>
      <c r="BL662" s="45">
        <v>7219.4805702984086</v>
      </c>
      <c r="BM662" s="12">
        <v>3780.9446009192652</v>
      </c>
      <c r="BN662" s="12">
        <v>0</v>
      </c>
      <c r="BO662" s="12">
        <v>41.380833138354838</v>
      </c>
      <c r="BP662" s="12">
        <v>31.119725472063667</v>
      </c>
      <c r="BQ662" s="48">
        <v>32.585597058607426</v>
      </c>
      <c r="BR662" s="49">
        <v>6.6358945751404335</v>
      </c>
      <c r="BS662" s="13">
        <v>6.7988782050601184</v>
      </c>
      <c r="BT662" s="12">
        <v>100.42141519421644</v>
      </c>
      <c r="BV662" s="14">
        <f>Таблица1[[#This Row],[Lкан_леб,мм]]</f>
        <v>58229.578584805779</v>
      </c>
      <c r="BW662" s="50">
        <f>Таблица1[[#This Row],[угол обхв4]]+Таблица1[[#This Row],[Lдуг 3,мм]]</f>
        <v>13078.865418830066</v>
      </c>
      <c r="BX662" s="54">
        <f>Таблица1[[#This Row],[угол обхв5]]+Таблица1[[#This Row],[Y5, мм]]</f>
        <v>58524.249153282704</v>
      </c>
      <c r="BY662" s="14">
        <f>Таблица1[[#This Row],[угол обхв6]]+Таблица1[[#This Row],[Lдуг 4,мм]]</f>
        <v>15582.22938270697</v>
      </c>
      <c r="BZ662" s="14">
        <f>Таблица1[[#This Row],[Т1]]+Таблица1[[#This Row],[X6, мм]]</f>
        <v>58745.850955378839</v>
      </c>
      <c r="CA662" s="14">
        <f>Таблица1[[#This Row],[Т2]]+Таблица1[[#This Row],[Lдуг 5,мм]]</f>
        <v>21062.761564895118</v>
      </c>
      <c r="CB662" s="14">
        <f>Таблица1[[#This Row],[Т3]]+Таблица1[[#This Row],[Y6, мм]]</f>
        <v>58977.891145998401</v>
      </c>
      <c r="CC662" s="14">
        <f>Таблица1[[#This Row],[Т4]]+Таблица1[[#This Row],[Lдуг 6,мм]]</f>
        <v>22191.23708523218</v>
      </c>
      <c r="CD662" s="14">
        <f>Таблица1[[#This Row],[Т5]]+Таблица1[[#This Row],[Lдуг 1,мм]]</f>
        <v>59025.144975332187</v>
      </c>
      <c r="CE662" s="14">
        <f>Таблица1[[#This Row],[Т6]]+Таблица1[[#This Row],[Lпрям1, мм]]</f>
        <v>22581.531845637703</v>
      </c>
      <c r="CF662" s="15">
        <f>Таблица1[[#This Row],[Т7]]+Таблица1[[#This Row],[Lдуг 2,мм]]</f>
        <v>59073.559401861305</v>
      </c>
      <c r="CG662" s="14">
        <f>Таблица1[[#This Row],[Т8]]+Таблица1[[#This Row],[Lпрям2, мм]]</f>
        <v>25971.766928010533</v>
      </c>
      <c r="CH662" s="14">
        <f>Таблица1[[#This Row],[Т9]]-Таблица1[[#This Row],[Т9]]</f>
        <v>0</v>
      </c>
      <c r="CI662" s="50">
        <f>Таблица1[[#This Row],[Т9]]-Таблица1[[#This Row],[Т8]]</f>
        <v>36492.027556223606</v>
      </c>
      <c r="CJ662" s="54">
        <f>Таблица1[[#This Row],[Т9]]-Таблица1[[#This Row],[Т7]]</f>
        <v>48.414426529117918</v>
      </c>
      <c r="CK662" s="14">
        <f>Таблица1[[#This Row],[Т9]]-Таблица1[[#This Row],[Т6]]</f>
        <v>36882.322316629128</v>
      </c>
      <c r="CL662" s="14">
        <f>Таблица1[[#This Row],[Т9]]-Таблица1[[#This Row],[Т5]]</f>
        <v>95.668255862903607</v>
      </c>
      <c r="CM662" s="14">
        <f>Таблица1[[#This Row],[Т9]]-Таблица1[[#This Row],[Т4]]</f>
        <v>38010.797836966187</v>
      </c>
      <c r="CN662" s="14">
        <f>Таблица1[[#This Row],[Т9]]-Таблица1[[#This Row],[Т3]]</f>
        <v>327.70844648246566</v>
      </c>
      <c r="CO662" s="14">
        <f>Таблица1[[#This Row],[Т9]]-Таблица1[[#This Row],[Т2]]</f>
        <v>43491.330019154339</v>
      </c>
      <c r="CP662" s="14">
        <f>Таблица1[[#This Row],[Т9]]-Таблица1[[#This Row],[Т1]]</f>
        <v>549.31024857860029</v>
      </c>
      <c r="CQ662" s="14">
        <f>Таблица1[[#This Row],[Т9]]-Таблица1[[#This Row],[угол обхв6]]</f>
        <v>45994.69398303124</v>
      </c>
      <c r="CR662" s="14">
        <f>Таблица1[[#This Row],[Т9]]-Таблица1[[#This Row],[угол обхв5]]</f>
        <v>843.98081705552613</v>
      </c>
      <c r="CS662" s="14">
        <f>Таблица1[[#This Row],[Т9]]-Таблица1[[#This Row],[угол обхв4]]</f>
        <v>59073.559401861305</v>
      </c>
      <c r="CT662" s="14">
        <f>Таблица1[[#This Row],[Lкан_прям, мм]]+Таблица1[[#This Row],[Lкан_дуг, мм]]+Таблица1[[#This Row],[Lкан_леб,мм]]</f>
        <v>85045.326329871838</v>
      </c>
      <c r="CU662" s="16">
        <f>Таблица1[[#This Row],[Lкан_леб,мм]]</f>
        <v>58229.578584805779</v>
      </c>
      <c r="CV662" s="14">
        <f>2534431-(Таблица1[[#This Row],[Т23]]+Таблица1[[#This Row],[угол обхв3]])</f>
        <v>2449285.2522549341</v>
      </c>
      <c r="CW662" s="50">
        <f>SUM(X662:AC662,AD662:AI662)-Таблица1[[#This Row],[lподв_min, мм]]</f>
        <v>23425.512663896679</v>
      </c>
      <c r="CX662" s="17">
        <f>CW1101-Таблица1[[#This Row],[Суммарная длина каната]]</f>
        <v>-2424816.1354410071</v>
      </c>
    </row>
    <row r="663" spans="1:102" x14ac:dyDescent="0.25">
      <c r="A663" s="21">
        <v>662</v>
      </c>
      <c r="B663" s="10">
        <v>15.649183673469386</v>
      </c>
      <c r="C663" s="10">
        <v>117.72285714285721</v>
      </c>
      <c r="D663" s="11">
        <v>16335.660407479234</v>
      </c>
      <c r="E663" s="11">
        <v>7424.617196620251</v>
      </c>
      <c r="F663" s="11">
        <v>16267.70658187132</v>
      </c>
      <c r="G663" s="11">
        <v>7547.5125894763278</v>
      </c>
      <c r="H663" s="11">
        <v>16743.659917479235</v>
      </c>
      <c r="I663" s="11">
        <v>3985.910299141382</v>
      </c>
      <c r="J663" s="11">
        <v>3438.706897478869</v>
      </c>
      <c r="K663" s="11">
        <v>25971.766927993562</v>
      </c>
      <c r="L663" s="11">
        <v>843.98081707249492</v>
      </c>
      <c r="M663" s="11">
        <v>58229.578584805779</v>
      </c>
      <c r="N663" s="11">
        <v>10784.692998603969</v>
      </c>
      <c r="O663" s="11">
        <v>14493.467416212427</v>
      </c>
      <c r="P663" s="43">
        <v>13027.847055775583</v>
      </c>
      <c r="Q663" s="11">
        <v>13496.093197585013</v>
      </c>
      <c r="R663" s="11">
        <v>16205.162331538833</v>
      </c>
      <c r="S663" s="11">
        <v>9030.569640553711</v>
      </c>
      <c r="T663" s="11">
        <v>17076.206747145039</v>
      </c>
      <c r="U663" s="11">
        <v>7944.0179270852523</v>
      </c>
      <c r="V663" s="11">
        <v>16335.660407479234</v>
      </c>
      <c r="W663" s="11">
        <v>7424.617196620251</v>
      </c>
      <c r="X663" s="12">
        <v>0</v>
      </c>
      <c r="Y663" s="12">
        <v>279.28709504532065</v>
      </c>
      <c r="Z663" s="12">
        <v>217.87208227984885</v>
      </c>
      <c r="AA663" s="44">
        <v>232.04019061955816</v>
      </c>
      <c r="AB663" s="45">
        <v>47.253829333787031</v>
      </c>
      <c r="AC663" s="12">
        <v>67.527619793980122</v>
      </c>
      <c r="AD663" s="12">
        <v>13078.865418830066</v>
      </c>
      <c r="AE663" s="12">
        <v>2454.8921475674069</v>
      </c>
      <c r="AF663" s="12">
        <v>5480.5321821881498</v>
      </c>
      <c r="AG663" s="44">
        <v>1128.4755203370612</v>
      </c>
      <c r="AH663" s="45">
        <v>390.29476040551549</v>
      </c>
      <c r="AI663" s="12">
        <v>3438.7068986653603</v>
      </c>
      <c r="AJ663" s="12">
        <v>-15.249139467947982</v>
      </c>
      <c r="AK663" s="12">
        <v>23.971379695203886</v>
      </c>
      <c r="AL663" s="12">
        <v>54.567337509817492</v>
      </c>
      <c r="AM663" s="44">
        <v>87.15293456842484</v>
      </c>
      <c r="AN663" s="45">
        <v>80.517039993283944</v>
      </c>
      <c r="AO663" s="12">
        <v>89.999999833379874</v>
      </c>
      <c r="AP663" s="12">
        <v>-1940.9930576014312</v>
      </c>
      <c r="AQ663" s="12">
        <v>10950.455344458233</v>
      </c>
      <c r="AR663" s="12">
        <v>13360.284408700923</v>
      </c>
      <c r="AS663" s="44">
        <v>16612.658726072648</v>
      </c>
      <c r="AT663" s="45">
        <v>16673.782212501352</v>
      </c>
      <c r="AU663" s="12">
        <v>16743.660407479238</v>
      </c>
      <c r="AV663" s="12">
        <v>11447.141917719468</v>
      </c>
      <c r="AW663" s="12">
        <v>14866.276810805552</v>
      </c>
      <c r="AX663" s="12">
        <v>13732.629466220485</v>
      </c>
      <c r="AY663" s="44">
        <v>9050.8350900168152</v>
      </c>
      <c r="AZ663" s="45">
        <v>7876.7981835807677</v>
      </c>
      <c r="BA663" s="12">
        <v>7424.6171978067441</v>
      </c>
      <c r="BB663" s="12">
        <v>10677.382175140972</v>
      </c>
      <c r="BC663" s="12">
        <v>13193.609401629847</v>
      </c>
      <c r="BD663" s="12">
        <v>16537.599684464174</v>
      </c>
      <c r="BE663" s="44">
        <v>16668.710352611226</v>
      </c>
      <c r="BF663" s="45">
        <v>16738.084942122925</v>
      </c>
      <c r="BG663" s="12">
        <v>16743.660417479234</v>
      </c>
      <c r="BH663" s="12">
        <v>14887.10225609286</v>
      </c>
      <c r="BI663" s="12">
        <v>13868.902592178138</v>
      </c>
      <c r="BJ663" s="12">
        <v>9267.1059091891839</v>
      </c>
      <c r="BK663" s="44">
        <v>7923.7524776221499</v>
      </c>
      <c r="BL663" s="45">
        <v>7491.8369401247364</v>
      </c>
      <c r="BM663" s="12">
        <v>3985.9102991413833</v>
      </c>
      <c r="BN663" s="12">
        <v>0</v>
      </c>
      <c r="BO663" s="12">
        <v>39.220519163151863</v>
      </c>
      <c r="BP663" s="12">
        <v>30.595957814613605</v>
      </c>
      <c r="BQ663" s="48">
        <v>32.585597058607348</v>
      </c>
      <c r="BR663" s="49">
        <v>6.6358945751408918</v>
      </c>
      <c r="BS663" s="13">
        <v>9.4829598400959281</v>
      </c>
      <c r="BT663" s="12">
        <v>100.42141519421644</v>
      </c>
      <c r="BV663" s="14">
        <f>Таблица1[[#This Row],[Lкан_леб,мм]]</f>
        <v>58229.578584805779</v>
      </c>
      <c r="BW663" s="50">
        <f>Таблица1[[#This Row],[угол обхв4]]+Таблица1[[#This Row],[Lдуг 3,мм]]</f>
        <v>13078.865418830066</v>
      </c>
      <c r="BX663" s="54">
        <f>Таблица1[[#This Row],[угол обхв5]]+Таблица1[[#This Row],[Y5, мм]]</f>
        <v>58508.8656798511</v>
      </c>
      <c r="BY663" s="14">
        <f>Таблица1[[#This Row],[угол обхв6]]+Таблица1[[#This Row],[Lдуг 4,мм]]</f>
        <v>15533.757566397473</v>
      </c>
      <c r="BZ663" s="14">
        <f>Таблица1[[#This Row],[Т1]]+Таблица1[[#This Row],[X6, мм]]</f>
        <v>58726.73776213095</v>
      </c>
      <c r="CA663" s="14">
        <f>Таблица1[[#This Row],[Т2]]+Таблица1[[#This Row],[Lдуг 5,мм]]</f>
        <v>21014.289748585623</v>
      </c>
      <c r="CB663" s="14">
        <f>Таблица1[[#This Row],[Т3]]+Таблица1[[#This Row],[Y6, мм]]</f>
        <v>58958.777952750504</v>
      </c>
      <c r="CC663" s="14">
        <f>Таблица1[[#This Row],[Т4]]+Таблица1[[#This Row],[Lдуг 6,мм]]</f>
        <v>22142.765268922685</v>
      </c>
      <c r="CD663" s="14">
        <f>Таблица1[[#This Row],[Т5]]+Таблица1[[#This Row],[Lдуг 1,мм]]</f>
        <v>59006.03178208429</v>
      </c>
      <c r="CE663" s="14">
        <f>Таблица1[[#This Row],[Т6]]+Таблица1[[#This Row],[Lпрям1, мм]]</f>
        <v>22533.0600293282</v>
      </c>
      <c r="CF663" s="15">
        <f>Таблица1[[#This Row],[Т7]]+Таблица1[[#This Row],[Lдуг 2,мм]]</f>
        <v>59073.559401878272</v>
      </c>
      <c r="CG663" s="14">
        <f>Таблица1[[#This Row],[Т8]]+Таблица1[[#This Row],[Lпрям2, мм]]</f>
        <v>25971.766927993562</v>
      </c>
      <c r="CH663" s="14">
        <f>Таблица1[[#This Row],[Т9]]-Таблица1[[#This Row],[Т9]]</f>
        <v>0</v>
      </c>
      <c r="CI663" s="50">
        <f>Таблица1[[#This Row],[Т9]]-Таблица1[[#This Row],[Т8]]</f>
        <v>36540.499372550068</v>
      </c>
      <c r="CJ663" s="54">
        <f>Таблица1[[#This Row],[Т9]]-Таблица1[[#This Row],[Т7]]</f>
        <v>67.527619793982012</v>
      </c>
      <c r="CK663" s="14">
        <f>Таблица1[[#This Row],[Т9]]-Таблица1[[#This Row],[Т6]]</f>
        <v>36930.794132955591</v>
      </c>
      <c r="CL663" s="14">
        <f>Таблица1[[#This Row],[Т9]]-Таблица1[[#This Row],[Т5]]</f>
        <v>114.7814491277677</v>
      </c>
      <c r="CM663" s="14">
        <f>Таблица1[[#This Row],[Т9]]-Таблица1[[#This Row],[Т4]]</f>
        <v>38059.269653292649</v>
      </c>
      <c r="CN663" s="14">
        <f>Таблица1[[#This Row],[Т9]]-Таблица1[[#This Row],[Т3]]</f>
        <v>346.82163974732248</v>
      </c>
      <c r="CO663" s="14">
        <f>Таблица1[[#This Row],[Т9]]-Таблица1[[#This Row],[Т2]]</f>
        <v>43539.801835480801</v>
      </c>
      <c r="CP663" s="14">
        <f>Таблица1[[#This Row],[Т9]]-Таблица1[[#This Row],[Т1]]</f>
        <v>564.69372202717204</v>
      </c>
      <c r="CQ663" s="14">
        <f>Таблица1[[#This Row],[Т9]]-Таблица1[[#This Row],[угол обхв6]]</f>
        <v>45994.693983048208</v>
      </c>
      <c r="CR663" s="14">
        <f>Таблица1[[#This Row],[Т9]]-Таблица1[[#This Row],[угол обхв5]]</f>
        <v>843.98081707249366</v>
      </c>
      <c r="CS663" s="14">
        <f>Таблица1[[#This Row],[Т9]]-Таблица1[[#This Row],[угол обхв4]]</f>
        <v>59073.559401878272</v>
      </c>
      <c r="CT663" s="14">
        <f>Таблица1[[#This Row],[Lкан_прям, мм]]+Таблица1[[#This Row],[Lкан_дуг, мм]]+Таблица1[[#This Row],[Lкан_леб,мм]]</f>
        <v>85045.326329871838</v>
      </c>
      <c r="CU663" s="16">
        <f>Таблица1[[#This Row],[Lкан_леб,мм]]</f>
        <v>58229.578584805779</v>
      </c>
      <c r="CV663" s="14">
        <f>2534431-(Таблица1[[#This Row],[Т23]]+Таблица1[[#This Row],[угол обхв3]])</f>
        <v>2449285.2522549341</v>
      </c>
      <c r="CW663" s="50">
        <f>SUM(X663:AC663,AD663:AI663)-Таблица1[[#This Row],[lподв_min, мм]]</f>
        <v>23377.040847587188</v>
      </c>
      <c r="CX663" s="17">
        <f>CW1102-Таблица1[[#This Row],[Суммарная длина каната]]</f>
        <v>-2424866.5893472936</v>
      </c>
    </row>
    <row r="664" spans="1:102" x14ac:dyDescent="0.25">
      <c r="A664" s="21">
        <v>663</v>
      </c>
      <c r="B664" s="10">
        <v>15.649183673469386</v>
      </c>
      <c r="C664" s="10">
        <v>120.40693877551027</v>
      </c>
      <c r="D664" s="11">
        <v>16607.104426198934</v>
      </c>
      <c r="E664" s="11">
        <v>7691.0584502718011</v>
      </c>
      <c r="F664" s="11">
        <v>16533.470091433854</v>
      </c>
      <c r="G664" s="11">
        <v>7810.6368126276402</v>
      </c>
      <c r="H664" s="11">
        <v>17015.103936198931</v>
      </c>
      <c r="I664" s="11">
        <v>4203.0539117615745</v>
      </c>
      <c r="J664" s="11">
        <v>3488.0045385102267</v>
      </c>
      <c r="K664" s="11">
        <v>25971.766927976802</v>
      </c>
      <c r="L664" s="11">
        <v>843.98081708926202</v>
      </c>
      <c r="M664" s="11">
        <v>58229.578584805779</v>
      </c>
      <c r="N664" s="11">
        <v>10784.692998603969</v>
      </c>
      <c r="O664" s="11">
        <v>14493.467416212427</v>
      </c>
      <c r="P664" s="43">
        <v>13018.599276488316</v>
      </c>
      <c r="Q664" s="11">
        <v>13600.97222210472</v>
      </c>
      <c r="R664" s="11">
        <v>16401.544482966874</v>
      </c>
      <c r="S664" s="11">
        <v>9289.137956973027</v>
      </c>
      <c r="T664" s="11">
        <v>17322.51535003712</v>
      </c>
      <c r="U664" s="11">
        <v>8244.5683508634665</v>
      </c>
      <c r="V664" s="11">
        <v>16607.104426198934</v>
      </c>
      <c r="W664" s="11">
        <v>7691.0584502718011</v>
      </c>
      <c r="X664" s="12">
        <v>0</v>
      </c>
      <c r="Y664" s="12">
        <v>263.66678547580005</v>
      </c>
      <c r="Z664" s="12">
        <v>214.37919860147227</v>
      </c>
      <c r="AA664" s="44">
        <v>232.04019061955876</v>
      </c>
      <c r="AB664" s="45">
        <v>47.253829333785944</v>
      </c>
      <c r="AC664" s="12">
        <v>86.640813058644952</v>
      </c>
      <c r="AD664" s="12">
        <v>13078.865418830066</v>
      </c>
      <c r="AE664" s="12">
        <v>2405.5945065360575</v>
      </c>
      <c r="AF664" s="12">
        <v>5480.5321821881489</v>
      </c>
      <c r="AG664" s="44">
        <v>1128.4755203370614</v>
      </c>
      <c r="AH664" s="45">
        <v>390.29476040551867</v>
      </c>
      <c r="AI664" s="12">
        <v>3488.0045396799478</v>
      </c>
      <c r="AJ664" s="12">
        <v>-15.249139467947982</v>
      </c>
      <c r="AK664" s="12">
        <v>21.77780662407314</v>
      </c>
      <c r="AL664" s="12">
        <v>51.883255877164423</v>
      </c>
      <c r="AM664" s="44">
        <v>84.468852935771864</v>
      </c>
      <c r="AN664" s="45">
        <v>77.832958360631125</v>
      </c>
      <c r="AO664" s="12">
        <v>89.999999835734812</v>
      </c>
      <c r="AP664" s="12">
        <v>-1940.9930576014312</v>
      </c>
      <c r="AQ664" s="12">
        <v>10936.06432831335</v>
      </c>
      <c r="AR664" s="12">
        <v>13339.595180114475</v>
      </c>
      <c r="AS664" s="44">
        <v>16807.64481364239</v>
      </c>
      <c r="AT664" s="45">
        <v>16923.680134356</v>
      </c>
      <c r="AU664" s="12">
        <v>17015.104426198934</v>
      </c>
      <c r="AV664" s="12">
        <v>11447.141917719468</v>
      </c>
      <c r="AW664" s="12">
        <v>14872.34829530507</v>
      </c>
      <c r="AX664" s="12">
        <v>13852.816677781682</v>
      </c>
      <c r="AY664" s="44">
        <v>9328.463793585046</v>
      </c>
      <c r="AZ664" s="45">
        <v>8158.5772424126635</v>
      </c>
      <c r="BA664" s="12">
        <v>7691.0584514415241</v>
      </c>
      <c r="BB664" s="12">
        <v>10677.382175140972</v>
      </c>
      <c r="BC664" s="12">
        <v>13169.970606197698</v>
      </c>
      <c r="BD664" s="12">
        <v>16722.540386593031</v>
      </c>
      <c r="BE664" s="44">
        <v>16916.415019361601</v>
      </c>
      <c r="BF664" s="45">
        <v>17005.93964188005</v>
      </c>
      <c r="BG664" s="12">
        <v>17015.104436198933</v>
      </c>
      <c r="BH664" s="12">
        <v>14887.10225609286</v>
      </c>
      <c r="BI664" s="12">
        <v>13979.853101197361</v>
      </c>
      <c r="BJ664" s="12">
        <v>9540.9824126499898</v>
      </c>
      <c r="BK664" s="44">
        <v>8205.2425142514494</v>
      </c>
      <c r="BL664" s="45">
        <v>7777.0495587226042</v>
      </c>
      <c r="BM664" s="12">
        <v>4203.0539117615763</v>
      </c>
      <c r="BN664" s="12">
        <v>0</v>
      </c>
      <c r="BO664" s="12">
        <v>37.02694609202112</v>
      </c>
      <c r="BP664" s="12">
        <v>30.105449253091283</v>
      </c>
      <c r="BQ664" s="48">
        <v>32.585597058607433</v>
      </c>
      <c r="BR664" s="49">
        <v>6.635894575140739</v>
      </c>
      <c r="BS664" s="13">
        <v>12.167041475103687</v>
      </c>
      <c r="BT664" s="12">
        <v>100.42141519421644</v>
      </c>
      <c r="BV664" s="14">
        <f>Таблица1[[#This Row],[Lкан_леб,мм]]</f>
        <v>58229.578584805779</v>
      </c>
      <c r="BW664" s="50">
        <f>Таблица1[[#This Row],[угол обхв4]]+Таблица1[[#This Row],[Lдуг 3,мм]]</f>
        <v>13078.865418830066</v>
      </c>
      <c r="BX664" s="54">
        <f>Таблица1[[#This Row],[угол обхв5]]+Таблица1[[#This Row],[Y5, мм]]</f>
        <v>58493.245370281576</v>
      </c>
      <c r="BY664" s="14">
        <f>Таблица1[[#This Row],[угол обхв6]]+Таблица1[[#This Row],[Lдуг 4,мм]]</f>
        <v>15484.459925366124</v>
      </c>
      <c r="BZ664" s="14">
        <f>Таблица1[[#This Row],[Т1]]+Таблица1[[#This Row],[X6, мм]]</f>
        <v>58707.624568883046</v>
      </c>
      <c r="CA664" s="14">
        <f>Таблица1[[#This Row],[Т2]]+Таблица1[[#This Row],[Lдуг 5,мм]]</f>
        <v>20964.992107554273</v>
      </c>
      <c r="CB664" s="14">
        <f>Таблица1[[#This Row],[Т3]]+Таблица1[[#This Row],[Y6, мм]]</f>
        <v>58939.664759502608</v>
      </c>
      <c r="CC664" s="14">
        <f>Таблица1[[#This Row],[Т4]]+Таблица1[[#This Row],[Lдуг 6,мм]]</f>
        <v>22093.467627891336</v>
      </c>
      <c r="CD664" s="14">
        <f>Таблица1[[#This Row],[Т5]]+Таблица1[[#This Row],[Lдуг 1,мм]]</f>
        <v>58986.918588836394</v>
      </c>
      <c r="CE664" s="14">
        <f>Таблица1[[#This Row],[Т6]]+Таблица1[[#This Row],[Lпрям1, мм]]</f>
        <v>22483.762388296855</v>
      </c>
      <c r="CF664" s="15">
        <f>Таблица1[[#This Row],[Т7]]+Таблица1[[#This Row],[Lдуг 2,мм]]</f>
        <v>59073.559401895036</v>
      </c>
      <c r="CG664" s="14">
        <f>Таблица1[[#This Row],[Т8]]+Таблица1[[#This Row],[Lпрям2, мм]]</f>
        <v>25971.766927976802</v>
      </c>
      <c r="CH664" s="14">
        <f>Таблица1[[#This Row],[Т9]]-Таблица1[[#This Row],[Т9]]</f>
        <v>0</v>
      </c>
      <c r="CI664" s="50">
        <f>Таблица1[[#This Row],[Т9]]-Таблица1[[#This Row],[Т8]]</f>
        <v>36589.797013598181</v>
      </c>
      <c r="CJ664" s="54">
        <f>Таблица1[[#This Row],[Т9]]-Таблица1[[#This Row],[Т7]]</f>
        <v>86.640813058642379</v>
      </c>
      <c r="CK664" s="14">
        <f>Таблица1[[#This Row],[Т9]]-Таблица1[[#This Row],[Т6]]</f>
        <v>36980.091774003697</v>
      </c>
      <c r="CL664" s="14">
        <f>Таблица1[[#This Row],[Т9]]-Таблица1[[#This Row],[Т5]]</f>
        <v>133.89464239242807</v>
      </c>
      <c r="CM664" s="14">
        <f>Таблица1[[#This Row],[Т9]]-Таблица1[[#This Row],[Т4]]</f>
        <v>38108.567294340763</v>
      </c>
      <c r="CN664" s="14">
        <f>Таблица1[[#This Row],[Т9]]-Таблица1[[#This Row],[Т3]]</f>
        <v>365.93483301199012</v>
      </c>
      <c r="CO664" s="14">
        <f>Таблица1[[#This Row],[Т9]]-Таблица1[[#This Row],[Т2]]</f>
        <v>43589.099476528914</v>
      </c>
      <c r="CP664" s="14">
        <f>Таблица1[[#This Row],[Т9]]-Таблица1[[#This Row],[Т1]]</f>
        <v>580.31403161345952</v>
      </c>
      <c r="CQ664" s="14">
        <f>Таблица1[[#This Row],[Т9]]-Таблица1[[#This Row],[угол обхв6]]</f>
        <v>45994.693983064972</v>
      </c>
      <c r="CR664" s="14">
        <f>Таблица1[[#This Row],[Т9]]-Таблица1[[#This Row],[угол обхв5]]</f>
        <v>843.98081708925747</v>
      </c>
      <c r="CS664" s="14">
        <f>Таблица1[[#This Row],[Т9]]-Таблица1[[#This Row],[угол обхв4]]</f>
        <v>59073.559401895036</v>
      </c>
      <c r="CT664" s="14">
        <f>Таблица1[[#This Row],[Lкан_прям, мм]]+Таблица1[[#This Row],[Lкан_дуг, мм]]+Таблица1[[#This Row],[Lкан_леб,мм]]</f>
        <v>85045.326329871838</v>
      </c>
      <c r="CU664" s="16">
        <f>Таблица1[[#This Row],[Lкан_леб,мм]]</f>
        <v>58229.578584805779</v>
      </c>
      <c r="CV664" s="14">
        <f>2534431-(Таблица1[[#This Row],[Т23]]+Таблица1[[#This Row],[угол обхв3]])</f>
        <v>2449285.2522549341</v>
      </c>
      <c r="CW664" s="50">
        <f>SUM(X664:AC664,AD664:AI664)-Таблица1[[#This Row],[lподв_min, мм]]</f>
        <v>23327.743206555835</v>
      </c>
      <c r="CX664" s="17">
        <f>CW1103-Таблица1[[#This Row],[Суммарная длина каната]]</f>
        <v>-2424918.6675555231</v>
      </c>
    </row>
    <row r="665" spans="1:102" x14ac:dyDescent="0.25">
      <c r="A665" s="21">
        <v>664</v>
      </c>
      <c r="B665" s="10">
        <v>15.649183673469386</v>
      </c>
      <c r="C665" s="10">
        <v>123.09102040816332</v>
      </c>
      <c r="D665" s="11">
        <v>16865.773491516862</v>
      </c>
      <c r="E665" s="11">
        <v>7969.918830379228</v>
      </c>
      <c r="F665" s="11">
        <v>16786.620212532569</v>
      </c>
      <c r="G665" s="11">
        <v>8085.9177891074623</v>
      </c>
      <c r="H665" s="11">
        <v>17273.77300151686</v>
      </c>
      <c r="I665" s="11">
        <v>4431.8505744900358</v>
      </c>
      <c r="J665" s="11">
        <v>3538.0682558891926</v>
      </c>
      <c r="K665" s="11">
        <v>25971.766927960245</v>
      </c>
      <c r="L665" s="11">
        <v>843.98081710581164</v>
      </c>
      <c r="M665" s="11">
        <v>58229.578584805779</v>
      </c>
      <c r="N665" s="11">
        <v>10784.692998603969</v>
      </c>
      <c r="O665" s="11">
        <v>14493.467416212427</v>
      </c>
      <c r="P665" s="43">
        <v>13004.450270284227</v>
      </c>
      <c r="Q665" s="11">
        <v>13705.303122749672</v>
      </c>
      <c r="R665" s="11">
        <v>16585.602710795731</v>
      </c>
      <c r="S665" s="11">
        <v>9556.6189701756884</v>
      </c>
      <c r="T665" s="11">
        <v>17554.479279071791</v>
      </c>
      <c r="U665" s="11">
        <v>8556.3234161289856</v>
      </c>
      <c r="V665" s="11">
        <v>16865.773491516862</v>
      </c>
      <c r="W665" s="11">
        <v>7969.918830379228</v>
      </c>
      <c r="X665" s="12">
        <v>0</v>
      </c>
      <c r="Y665" s="12">
        <v>247.7906754009627</v>
      </c>
      <c r="Z665" s="12">
        <v>211.14211542841261</v>
      </c>
      <c r="AA665" s="44">
        <v>232.04019061955839</v>
      </c>
      <c r="AB665" s="45">
        <v>47.253829333784957</v>
      </c>
      <c r="AC665" s="12">
        <v>105.75400632309297</v>
      </c>
      <c r="AD665" s="12">
        <v>13078.865418830066</v>
      </c>
      <c r="AE665" s="12">
        <v>2355.5307891570906</v>
      </c>
      <c r="AF665" s="12">
        <v>5480.5321821881471</v>
      </c>
      <c r="AG665" s="44">
        <v>1128.4755203370603</v>
      </c>
      <c r="AH665" s="45">
        <v>390.29476040551981</v>
      </c>
      <c r="AI665" s="12">
        <v>3538.0682570423623</v>
      </c>
      <c r="AJ665" s="12">
        <v>-15.249139467947982</v>
      </c>
      <c r="AK665" s="12">
        <v>19.548311275118959</v>
      </c>
      <c r="AL665" s="12">
        <v>49.199174244511376</v>
      </c>
      <c r="AM665" s="44">
        <v>81.78477130311876</v>
      </c>
      <c r="AN665" s="45">
        <v>75.148876727978163</v>
      </c>
      <c r="AO665" s="12">
        <v>89.999999838059153</v>
      </c>
      <c r="AP665" s="12">
        <v>-1940.9930576014312</v>
      </c>
      <c r="AQ665" s="12">
        <v>10921.2104379909</v>
      </c>
      <c r="AR665" s="12">
        <v>13313.300410741642</v>
      </c>
      <c r="AS665" s="44">
        <v>16989.415931677169</v>
      </c>
      <c r="AT665" s="45">
        <v>17160.108487520953</v>
      </c>
      <c r="AU665" s="12">
        <v>17273.773491516862</v>
      </c>
      <c r="AV665" s="12">
        <v>11447.141917719468</v>
      </c>
      <c r="AW665" s="12">
        <v>14877.95017101846</v>
      </c>
      <c r="AX665" s="12">
        <v>13971.903180400521</v>
      </c>
      <c r="AY665" s="44">
        <v>9614.9189070655302</v>
      </c>
      <c r="AZ665" s="45">
        <v>8451.7496203120354</v>
      </c>
      <c r="BA665" s="12">
        <v>7969.9188315324</v>
      </c>
      <c r="BB665" s="12">
        <v>10677.382175140972</v>
      </c>
      <c r="BC665" s="12">
        <v>13140.967709671158</v>
      </c>
      <c r="BD665" s="12">
        <v>16894.452851253143</v>
      </c>
      <c r="BE665" s="44">
        <v>17150.666058190352</v>
      </c>
      <c r="BF665" s="45">
        <v>17260.144283067701</v>
      </c>
      <c r="BG665" s="12">
        <v>17273.773501516858</v>
      </c>
      <c r="BH665" s="12">
        <v>14887.10225609286</v>
      </c>
      <c r="BI665" s="12">
        <v>14089.785877555705</v>
      </c>
      <c r="BJ665" s="12">
        <v>9823.2190278265371</v>
      </c>
      <c r="BK665" s="44">
        <v>8498.0234792391457</v>
      </c>
      <c r="BL665" s="45">
        <v>8074.4926261961782</v>
      </c>
      <c r="BM665" s="12">
        <v>4431.8505744900376</v>
      </c>
      <c r="BN665" s="12">
        <v>0</v>
      </c>
      <c r="BO665" s="12">
        <v>34.797450743066939</v>
      </c>
      <c r="BP665" s="12">
        <v>29.650862969392417</v>
      </c>
      <c r="BQ665" s="48">
        <v>32.585597058607377</v>
      </c>
      <c r="BR665" s="49">
        <v>6.6358945751405987</v>
      </c>
      <c r="BS665" s="13">
        <v>14.851123110081</v>
      </c>
      <c r="BT665" s="12">
        <v>100.42141519421644</v>
      </c>
      <c r="BV665" s="14">
        <f>Таблица1[[#This Row],[Lкан_леб,мм]]</f>
        <v>58229.578584805779</v>
      </c>
      <c r="BW665" s="50">
        <f>Таблица1[[#This Row],[угол обхв4]]+Таблица1[[#This Row],[Lдуг 3,мм]]</f>
        <v>13078.865418830066</v>
      </c>
      <c r="BX665" s="54">
        <f>Таблица1[[#This Row],[угол обхв5]]+Таблица1[[#This Row],[Y5, мм]]</f>
        <v>58477.369260206739</v>
      </c>
      <c r="BY665" s="14">
        <f>Таблица1[[#This Row],[угол обхв6]]+Таблица1[[#This Row],[Lдуг 4,мм]]</f>
        <v>15434.396207987156</v>
      </c>
      <c r="BZ665" s="14">
        <f>Таблица1[[#This Row],[Т1]]+Таблица1[[#This Row],[X6, мм]]</f>
        <v>58688.511375635149</v>
      </c>
      <c r="CA665" s="14">
        <f>Таблица1[[#This Row],[Т2]]+Таблица1[[#This Row],[Lдуг 5,мм]]</f>
        <v>20914.928390175304</v>
      </c>
      <c r="CB665" s="14">
        <f>Таблица1[[#This Row],[Т3]]+Таблица1[[#This Row],[Y6, мм]]</f>
        <v>58920.551566254704</v>
      </c>
      <c r="CC665" s="14">
        <f>Таблица1[[#This Row],[Т4]]+Таблица1[[#This Row],[Lдуг 6,мм]]</f>
        <v>22043.403910512363</v>
      </c>
      <c r="CD665" s="14">
        <f>Таблица1[[#This Row],[Т5]]+Таблица1[[#This Row],[Lдуг 1,мм]]</f>
        <v>58967.80539558849</v>
      </c>
      <c r="CE665" s="14">
        <f>Таблица1[[#This Row],[Т6]]+Таблица1[[#This Row],[Lпрям1, мм]]</f>
        <v>22433.698670917882</v>
      </c>
      <c r="CF665" s="15">
        <f>Таблица1[[#This Row],[Т7]]+Таблица1[[#This Row],[Lдуг 2,мм]]</f>
        <v>59073.559401911582</v>
      </c>
      <c r="CG665" s="14">
        <f>Таблица1[[#This Row],[Т8]]+Таблица1[[#This Row],[Lпрям2, мм]]</f>
        <v>25971.766927960245</v>
      </c>
      <c r="CH665" s="14">
        <f>Таблица1[[#This Row],[Т9]]-Таблица1[[#This Row],[Т9]]</f>
        <v>0</v>
      </c>
      <c r="CI665" s="50">
        <f>Таблица1[[#This Row],[Т9]]-Таблица1[[#This Row],[Т8]]</f>
        <v>36639.8607309937</v>
      </c>
      <c r="CJ665" s="54">
        <f>Таблица1[[#This Row],[Т9]]-Таблица1[[#This Row],[Т7]]</f>
        <v>105.75400632309174</v>
      </c>
      <c r="CK665" s="14">
        <f>Таблица1[[#This Row],[Т9]]-Таблица1[[#This Row],[Т6]]</f>
        <v>37030.155491399215</v>
      </c>
      <c r="CL665" s="14">
        <f>Таблица1[[#This Row],[Т9]]-Таблица1[[#This Row],[Т5]]</f>
        <v>153.00783565687743</v>
      </c>
      <c r="CM665" s="14">
        <f>Таблица1[[#This Row],[Т9]]-Таблица1[[#This Row],[Т4]]</f>
        <v>38158.631011736274</v>
      </c>
      <c r="CN665" s="14">
        <f>Таблица1[[#This Row],[Т9]]-Таблица1[[#This Row],[Т3]]</f>
        <v>385.04802627643221</v>
      </c>
      <c r="CO665" s="14">
        <f>Таблица1[[#This Row],[Т9]]-Таблица1[[#This Row],[Т2]]</f>
        <v>43639.163193924425</v>
      </c>
      <c r="CP665" s="14">
        <f>Таблица1[[#This Row],[Т9]]-Таблица1[[#This Row],[Т1]]</f>
        <v>596.19014170484297</v>
      </c>
      <c r="CQ665" s="14">
        <f>Таблица1[[#This Row],[Т9]]-Таблица1[[#This Row],[угол обхв6]]</f>
        <v>45994.693983081517</v>
      </c>
      <c r="CR665" s="14">
        <f>Таблица1[[#This Row],[Т9]]-Таблица1[[#This Row],[угол обхв5]]</f>
        <v>843.980817105803</v>
      </c>
      <c r="CS665" s="14">
        <f>Таблица1[[#This Row],[Т9]]-Таблица1[[#This Row],[угол обхв4]]</f>
        <v>59073.559401911582</v>
      </c>
      <c r="CT665" s="14">
        <f>Таблица1[[#This Row],[Lкан_прям, мм]]+Таблица1[[#This Row],[Lкан_дуг, мм]]+Таблица1[[#This Row],[Lкан_леб,мм]]</f>
        <v>85045.326329871838</v>
      </c>
      <c r="CU665" s="16">
        <f>Таблица1[[#This Row],[Lкан_леб,мм]]</f>
        <v>58229.578584805779</v>
      </c>
      <c r="CV665" s="14">
        <f>2534431-(Таблица1[[#This Row],[Т23]]+Таблица1[[#This Row],[угол обхв3]])</f>
        <v>2449285.2522549341</v>
      </c>
      <c r="CW665" s="50">
        <f>SUM(X665:AC665,AD665:AI665)-Таблица1[[#This Row],[lподв_min, мм]]</f>
        <v>23277.679489176862</v>
      </c>
      <c r="CX665" s="17">
        <f>CW1104-Таблица1[[#This Row],[Суммарная длина каната]]</f>
        <v>-2424972.359865902</v>
      </c>
    </row>
    <row r="666" spans="1:102" x14ac:dyDescent="0.25">
      <c r="A666" s="21">
        <v>665</v>
      </c>
      <c r="B666" s="10">
        <v>15.649183673469386</v>
      </c>
      <c r="C666" s="10">
        <v>125.77510204081636</v>
      </c>
      <c r="D666" s="11">
        <v>17111.100044133131</v>
      </c>
      <c r="E666" s="11">
        <v>8260.5864748247859</v>
      </c>
      <c r="F666" s="11">
        <v>17026.601495271192</v>
      </c>
      <c r="G666" s="11">
        <v>8372.7515105544044</v>
      </c>
      <c r="H666" s="11">
        <v>17519.099554133132</v>
      </c>
      <c r="I666" s="11">
        <v>4671.7519643611795</v>
      </c>
      <c r="J666" s="11">
        <v>3588.834510463606</v>
      </c>
      <c r="K666" s="11">
        <v>25971.766927943929</v>
      </c>
      <c r="L666" s="11">
        <v>843.98081712212911</v>
      </c>
      <c r="M666" s="11">
        <v>58229.578584805779</v>
      </c>
      <c r="N666" s="11">
        <v>10784.692998603969</v>
      </c>
      <c r="O666" s="11">
        <v>14493.467416212427</v>
      </c>
      <c r="P666" s="43">
        <v>12985.431082236471</v>
      </c>
      <c r="Q666" s="11">
        <v>13808.856981644234</v>
      </c>
      <c r="R666" s="11">
        <v>16756.933163259069</v>
      </c>
      <c r="S666" s="11">
        <v>9832.4257861069327</v>
      </c>
      <c r="T666" s="11">
        <v>17771.589570082815</v>
      </c>
      <c r="U666" s="11">
        <v>8878.5990848181082</v>
      </c>
      <c r="V666" s="11">
        <v>17111.100044133131</v>
      </c>
      <c r="W666" s="11">
        <v>8260.5864748247859</v>
      </c>
      <c r="X666" s="12">
        <v>0</v>
      </c>
      <c r="Y666" s="12">
        <v>231.63807256112224</v>
      </c>
      <c r="Z666" s="12">
        <v>208.18152502035599</v>
      </c>
      <c r="AA666" s="44">
        <v>232.04019061955847</v>
      </c>
      <c r="AB666" s="45">
        <v>47.253829333787579</v>
      </c>
      <c r="AC666" s="12">
        <v>124.86719958730488</v>
      </c>
      <c r="AD666" s="12">
        <v>13078.865418830066</v>
      </c>
      <c r="AE666" s="12">
        <v>2304.7645345826782</v>
      </c>
      <c r="AF666" s="12">
        <v>5480.5321821881507</v>
      </c>
      <c r="AG666" s="44">
        <v>1128.4755203370603</v>
      </c>
      <c r="AH666" s="45">
        <v>390.29476040551526</v>
      </c>
      <c r="AI666" s="12">
        <v>3588.8345116004634</v>
      </c>
      <c r="AJ666" s="12">
        <v>-15.249139467947982</v>
      </c>
      <c r="AK666" s="12">
        <v>17.279987817094728</v>
      </c>
      <c r="AL666" s="12">
        <v>46.515092611858321</v>
      </c>
      <c r="AM666" s="44">
        <v>79.100689670465712</v>
      </c>
      <c r="AN666" s="45">
        <v>72.464795095324746</v>
      </c>
      <c r="AO666" s="12">
        <v>89.999999840349901</v>
      </c>
      <c r="AP666" s="12">
        <v>-1940.9930576014312</v>
      </c>
      <c r="AQ666" s="12">
        <v>10905.885881049289</v>
      </c>
      <c r="AR666" s="12">
        <v>13281.457795308608</v>
      </c>
      <c r="AS666" s="44">
        <v>17157.573246677643</v>
      </c>
      <c r="AT666" s="45">
        <v>17382.54851220391</v>
      </c>
      <c r="AU666" s="12">
        <v>17519.100044133131</v>
      </c>
      <c r="AV666" s="12">
        <v>11447.141917719468</v>
      </c>
      <c r="AW666" s="12">
        <v>14883.052176238529</v>
      </c>
      <c r="AX666" s="12">
        <v>14089.627680164767</v>
      </c>
      <c r="AY666" s="44">
        <v>9909.5719043395493</v>
      </c>
      <c r="AZ666" s="45">
        <v>8755.6720524596258</v>
      </c>
      <c r="BA666" s="12">
        <v>8260.5864759616452</v>
      </c>
      <c r="BB666" s="12">
        <v>10677.382175140972</v>
      </c>
      <c r="BC666" s="12">
        <v>13106.623964681792</v>
      </c>
      <c r="BD666" s="12">
        <v>17052.959876331206</v>
      </c>
      <c r="BE666" s="44">
        <v>17370.949486664245</v>
      </c>
      <c r="BF666" s="45">
        <v>17500.141102012036</v>
      </c>
      <c r="BG666" s="12">
        <v>17519.10005413313</v>
      </c>
      <c r="BH666" s="12">
        <v>14887.10225609286</v>
      </c>
      <c r="BI666" s="12">
        <v>14198.441741670336</v>
      </c>
      <c r="BJ666" s="12">
        <v>10113.196484627466</v>
      </c>
      <c r="BK666" s="44">
        <v>8801.4529665854916</v>
      </c>
      <c r="BL666" s="45">
        <v>8383.5135071832665</v>
      </c>
      <c r="BM666" s="12">
        <v>4671.7519643611813</v>
      </c>
      <c r="BN666" s="12">
        <v>0</v>
      </c>
      <c r="BO666" s="12">
        <v>32.529127285042712</v>
      </c>
      <c r="BP666" s="12">
        <v>29.235104794763597</v>
      </c>
      <c r="BQ666" s="48">
        <v>32.585597058607391</v>
      </c>
      <c r="BR666" s="49">
        <v>6.6358945751409673</v>
      </c>
      <c r="BS666" s="13">
        <v>17.535204745025158</v>
      </c>
      <c r="BT666" s="12">
        <v>100.42141519421644</v>
      </c>
      <c r="BV666" s="14">
        <f>Таблица1[[#This Row],[Lкан_леб,мм]]</f>
        <v>58229.578584805779</v>
      </c>
      <c r="BW666" s="50">
        <f>Таблица1[[#This Row],[угол обхв4]]+Таблица1[[#This Row],[Lдуг 3,мм]]</f>
        <v>13078.865418830066</v>
      </c>
      <c r="BX666" s="54">
        <f>Таблица1[[#This Row],[угол обхв5]]+Таблица1[[#This Row],[Y5, мм]]</f>
        <v>58461.216657366902</v>
      </c>
      <c r="BY666" s="14">
        <f>Таблица1[[#This Row],[угол обхв6]]+Таблица1[[#This Row],[Lдуг 4,мм]]</f>
        <v>15383.629953412745</v>
      </c>
      <c r="BZ666" s="14">
        <f>Таблица1[[#This Row],[Т1]]+Таблица1[[#This Row],[X6, мм]]</f>
        <v>58669.39818238726</v>
      </c>
      <c r="CA666" s="14">
        <f>Таблица1[[#This Row],[Т2]]+Таблица1[[#This Row],[Lдуг 5,мм]]</f>
        <v>20864.162135600895</v>
      </c>
      <c r="CB666" s="14">
        <f>Таблица1[[#This Row],[Т3]]+Таблица1[[#This Row],[Y6, мм]]</f>
        <v>58901.438373006822</v>
      </c>
      <c r="CC666" s="14">
        <f>Таблица1[[#This Row],[Т4]]+Таблица1[[#This Row],[Lдуг 6,мм]]</f>
        <v>21992.637655937953</v>
      </c>
      <c r="CD666" s="14">
        <f>Таблица1[[#This Row],[Т5]]+Таблица1[[#This Row],[Lдуг 1,мм]]</f>
        <v>58948.692202340608</v>
      </c>
      <c r="CE666" s="14">
        <f>Таблица1[[#This Row],[Т6]]+Таблица1[[#This Row],[Lпрям1, мм]]</f>
        <v>22382.932416343469</v>
      </c>
      <c r="CF666" s="15">
        <f>Таблица1[[#This Row],[Т7]]+Таблица1[[#This Row],[Lдуг 2,мм]]</f>
        <v>59073.559401927916</v>
      </c>
      <c r="CG666" s="14">
        <f>Таблица1[[#This Row],[Т8]]+Таблица1[[#This Row],[Lпрям2, мм]]</f>
        <v>25971.766927943932</v>
      </c>
      <c r="CH666" s="14">
        <f>Таблица1[[#This Row],[Т9]]-Таблица1[[#This Row],[Т9]]</f>
        <v>0</v>
      </c>
      <c r="CI666" s="50">
        <f>Таблица1[[#This Row],[Т9]]-Таблица1[[#This Row],[Т8]]</f>
        <v>36690.626985584444</v>
      </c>
      <c r="CJ666" s="54">
        <f>Таблица1[[#This Row],[Т9]]-Таблица1[[#This Row],[Т7]]</f>
        <v>124.86719958730828</v>
      </c>
      <c r="CK666" s="14">
        <f>Таблица1[[#This Row],[Т9]]-Таблица1[[#This Row],[Т6]]</f>
        <v>37080.921745989966</v>
      </c>
      <c r="CL666" s="14">
        <f>Таблица1[[#This Row],[Т9]]-Таблица1[[#This Row],[Т5]]</f>
        <v>172.12102892109397</v>
      </c>
      <c r="CM666" s="14">
        <f>Таблица1[[#This Row],[Т9]]-Таблица1[[#This Row],[Т4]]</f>
        <v>38209.397266327025</v>
      </c>
      <c r="CN666" s="14">
        <f>Таблица1[[#This Row],[Т9]]-Таблица1[[#This Row],[Т3]]</f>
        <v>404.16121954065602</v>
      </c>
      <c r="CO666" s="14">
        <f>Таблица1[[#This Row],[Т9]]-Таблица1[[#This Row],[Т2]]</f>
        <v>43689.929448515169</v>
      </c>
      <c r="CP666" s="14">
        <f>Таблица1[[#This Row],[Т9]]-Таблица1[[#This Row],[Т1]]</f>
        <v>612.34274456101411</v>
      </c>
      <c r="CQ666" s="14">
        <f>Таблица1[[#This Row],[Т9]]-Таблица1[[#This Row],[угол обхв6]]</f>
        <v>45994.693983097852</v>
      </c>
      <c r="CR666" s="14">
        <f>Таблица1[[#This Row],[Т9]]-Таблица1[[#This Row],[угол обхв5]]</f>
        <v>843.98081712213752</v>
      </c>
      <c r="CS666" s="14">
        <f>Таблица1[[#This Row],[Т9]]-Таблица1[[#This Row],[угол обхв4]]</f>
        <v>59073.559401927916</v>
      </c>
      <c r="CT666" s="14">
        <f>Таблица1[[#This Row],[Lкан_прям, мм]]+Таблица1[[#This Row],[Lкан_дуг, мм]]+Таблица1[[#This Row],[Lкан_леб,мм]]</f>
        <v>85045.326329871838</v>
      </c>
      <c r="CU666" s="16">
        <f>Таблица1[[#This Row],[Lкан_леб,мм]]</f>
        <v>58229.578584805779</v>
      </c>
      <c r="CV666" s="14">
        <f>2534431-(Таблица1[[#This Row],[Т23]]+Таблица1[[#This Row],[угол обхв3]])</f>
        <v>2449285.2522549341</v>
      </c>
      <c r="CW666" s="50">
        <f>SUM(X666:AC666,AD666:AI666)-Таблица1[[#This Row],[lподв_min, мм]]</f>
        <v>23226.913234602456</v>
      </c>
      <c r="CX666" s="17">
        <f>CW1105-Таблица1[[#This Row],[Суммарная длина каната]]</f>
        <v>-2425027.6548383902</v>
      </c>
    </row>
    <row r="667" spans="1:102" x14ac:dyDescent="0.25">
      <c r="A667" s="21">
        <v>666</v>
      </c>
      <c r="B667" s="10">
        <v>15.649183673469386</v>
      </c>
      <c r="C667" s="10">
        <v>128.45918367346943</v>
      </c>
      <c r="D667" s="11">
        <v>17342.545800251501</v>
      </c>
      <c r="E667" s="11">
        <v>8562.4236145556442</v>
      </c>
      <c r="F667" s="11">
        <v>17252.88738418918</v>
      </c>
      <c r="G667" s="11">
        <v>8670.508620126242</v>
      </c>
      <c r="H667" s="11">
        <v>17750.545310251498</v>
      </c>
      <c r="I667" s="11">
        <v>4922.1880152513086</v>
      </c>
      <c r="J667" s="11">
        <v>3640.2355993043357</v>
      </c>
      <c r="K667" s="11">
        <v>25971.766927927878</v>
      </c>
      <c r="L667" s="11">
        <v>843.98081713818362</v>
      </c>
      <c r="M667" s="11">
        <v>58229.578584805779</v>
      </c>
      <c r="N667" s="11">
        <v>10784.692998603969</v>
      </c>
      <c r="O667" s="11">
        <v>14493.467416212427</v>
      </c>
      <c r="P667" s="43">
        <v>12961.58344333843</v>
      </c>
      <c r="Q667" s="11">
        <v>13911.40658586063</v>
      </c>
      <c r="R667" s="11">
        <v>16915.15991526693</v>
      </c>
      <c r="S667" s="11">
        <v>10115.953242633575</v>
      </c>
      <c r="T667" s="11">
        <v>17973.369850046558</v>
      </c>
      <c r="U667" s="11">
        <v>9210.6882350619308</v>
      </c>
      <c r="V667" s="11">
        <v>17342.545800251501</v>
      </c>
      <c r="W667" s="11">
        <v>8562.4236145556442</v>
      </c>
      <c r="X667" s="12">
        <v>0</v>
      </c>
      <c r="Y667" s="12">
        <v>215.18637939735436</v>
      </c>
      <c r="Z667" s="12">
        <v>205.52002493622669</v>
      </c>
      <c r="AA667" s="44">
        <v>232.04019061955938</v>
      </c>
      <c r="AB667" s="45">
        <v>47.253829333788389</v>
      </c>
      <c r="AC667" s="12">
        <v>143.98039285125475</v>
      </c>
      <c r="AD667" s="12">
        <v>13078.865418830066</v>
      </c>
      <c r="AE667" s="12">
        <v>2253.3634457419475</v>
      </c>
      <c r="AF667" s="12">
        <v>5480.5321821881498</v>
      </c>
      <c r="AG667" s="44">
        <v>1128.4755203370621</v>
      </c>
      <c r="AH667" s="45">
        <v>390.29476040551322</v>
      </c>
      <c r="AI667" s="12">
        <v>3640.2356004251401</v>
      </c>
      <c r="AJ667" s="12">
        <v>-15.249139467947982</v>
      </c>
      <c r="AK667" s="12">
        <v>14.96966285599637</v>
      </c>
      <c r="AL667" s="12">
        <v>43.83101097920526</v>
      </c>
      <c r="AM667" s="44">
        <v>76.416608037812779</v>
      </c>
      <c r="AN667" s="45">
        <v>69.780713462671699</v>
      </c>
      <c r="AO667" s="12">
        <v>89.999999842604211</v>
      </c>
      <c r="AP667" s="12">
        <v>-1940.9930576014312</v>
      </c>
      <c r="AQ667" s="12">
        <v>10890.082486141937</v>
      </c>
      <c r="AR667" s="12">
        <v>13244.137201360223</v>
      </c>
      <c r="AS667" s="44">
        <v>17311.747795900406</v>
      </c>
      <c r="AT667" s="45">
        <v>17590.512141134357</v>
      </c>
      <c r="AU667" s="12">
        <v>17750.545800251501</v>
      </c>
      <c r="AV667" s="12">
        <v>11447.141917719468</v>
      </c>
      <c r="AW667" s="12">
        <v>14887.621010533834</v>
      </c>
      <c r="AX667" s="12">
        <v>14205.731871603739</v>
      </c>
      <c r="AY667" s="44">
        <v>10211.77627188358</v>
      </c>
      <c r="AZ667" s="45">
        <v>9069.6776867809585</v>
      </c>
      <c r="BA667" s="12">
        <v>8562.4236156764509</v>
      </c>
      <c r="BB667" s="12">
        <v>10677.382175140972</v>
      </c>
      <c r="BC667" s="12">
        <v>13066.972930876398</v>
      </c>
      <c r="BD667" s="12">
        <v>17197.713673288719</v>
      </c>
      <c r="BE667" s="44">
        <v>17576.781969413085</v>
      </c>
      <c r="BF667" s="45">
        <v>17725.403509163702</v>
      </c>
      <c r="BG667" s="12">
        <v>17750.545810251497</v>
      </c>
      <c r="BH667" s="12">
        <v>14887.10225609286</v>
      </c>
      <c r="BI667" s="12">
        <v>14305.560180182038</v>
      </c>
      <c r="BJ667" s="12">
        <v>10410.278528376684</v>
      </c>
      <c r="BK667" s="44">
        <v>9114.865205811926</v>
      </c>
      <c r="BL667" s="45">
        <v>8703.4341628366165</v>
      </c>
      <c r="BM667" s="12">
        <v>4922.1880152513104</v>
      </c>
      <c r="BN667" s="12">
        <v>0</v>
      </c>
      <c r="BO667" s="12">
        <v>30.218802323944352</v>
      </c>
      <c r="BP667" s="12">
        <v>28.861348123208884</v>
      </c>
      <c r="BQ667" s="48">
        <v>32.585597058607519</v>
      </c>
      <c r="BR667" s="49">
        <v>6.6358945751410818</v>
      </c>
      <c r="BS667" s="13">
        <v>20.219286379932512</v>
      </c>
      <c r="BT667" s="12">
        <v>100.42141519421644</v>
      </c>
      <c r="BV667" s="14">
        <f>Таблица1[[#This Row],[Lкан_леб,мм]]</f>
        <v>58229.578584805779</v>
      </c>
      <c r="BW667" s="50">
        <f>Таблица1[[#This Row],[угол обхв4]]+Таблица1[[#This Row],[Lдуг 3,мм]]</f>
        <v>13078.865418830066</v>
      </c>
      <c r="BX667" s="54">
        <f>Таблица1[[#This Row],[угол обхв5]]+Таблица1[[#This Row],[Y5, мм]]</f>
        <v>58444.764964203132</v>
      </c>
      <c r="BY667" s="14">
        <f>Таблица1[[#This Row],[угол обхв6]]+Таблица1[[#This Row],[Lдуг 4,мм]]</f>
        <v>15332.228864572015</v>
      </c>
      <c r="BZ667" s="14">
        <f>Таблица1[[#This Row],[Т1]]+Таблица1[[#This Row],[X6, мм]]</f>
        <v>58650.284989139356</v>
      </c>
      <c r="CA667" s="14">
        <f>Таблица1[[#This Row],[Т2]]+Таблица1[[#This Row],[Lдуг 5,мм]]</f>
        <v>20812.761046760163</v>
      </c>
      <c r="CB667" s="14">
        <f>Таблица1[[#This Row],[Т3]]+Таблица1[[#This Row],[Y6, мм]]</f>
        <v>58882.325179758918</v>
      </c>
      <c r="CC667" s="14">
        <f>Таблица1[[#This Row],[Т4]]+Таблица1[[#This Row],[Lдуг 6,мм]]</f>
        <v>21941.236567097225</v>
      </c>
      <c r="CD667" s="14">
        <f>Таблица1[[#This Row],[Т5]]+Таблица1[[#This Row],[Lдуг 1,мм]]</f>
        <v>58929.579009092704</v>
      </c>
      <c r="CE667" s="14">
        <f>Таблица1[[#This Row],[Т6]]+Таблица1[[#This Row],[Lпрям1, мм]]</f>
        <v>22331.531327502737</v>
      </c>
      <c r="CF667" s="15">
        <f>Таблица1[[#This Row],[Т7]]+Таблица1[[#This Row],[Lдуг 2,мм]]</f>
        <v>59073.55940194396</v>
      </c>
      <c r="CG667" s="14">
        <f>Таблица1[[#This Row],[Т8]]+Таблица1[[#This Row],[Lпрям2, мм]]</f>
        <v>25971.766927927878</v>
      </c>
      <c r="CH667" s="14">
        <f>Таблица1[[#This Row],[Т9]]-Таблица1[[#This Row],[Т9]]</f>
        <v>0</v>
      </c>
      <c r="CI667" s="50">
        <f>Таблица1[[#This Row],[Т9]]-Таблица1[[#This Row],[Т8]]</f>
        <v>36742.028074441223</v>
      </c>
      <c r="CJ667" s="54">
        <f>Таблица1[[#This Row],[Т9]]-Таблица1[[#This Row],[Т7]]</f>
        <v>143.9803928512556</v>
      </c>
      <c r="CK667" s="14">
        <f>Таблица1[[#This Row],[Т9]]-Таблица1[[#This Row],[Т6]]</f>
        <v>37132.322834846738</v>
      </c>
      <c r="CL667" s="14">
        <f>Таблица1[[#This Row],[Т9]]-Таблица1[[#This Row],[Т5]]</f>
        <v>191.23422218504129</v>
      </c>
      <c r="CM667" s="14">
        <f>Таблица1[[#This Row],[Т9]]-Таблица1[[#This Row],[Т4]]</f>
        <v>38260.798355183797</v>
      </c>
      <c r="CN667" s="14">
        <f>Таблица1[[#This Row],[Т9]]-Таблица1[[#This Row],[Т3]]</f>
        <v>423.27441280460334</v>
      </c>
      <c r="CO667" s="14">
        <f>Таблица1[[#This Row],[Т9]]-Таблица1[[#This Row],[Т2]]</f>
        <v>43741.330537371949</v>
      </c>
      <c r="CP667" s="14">
        <f>Таблица1[[#This Row],[Т9]]-Таблица1[[#This Row],[Т1]]</f>
        <v>628.79443774082756</v>
      </c>
      <c r="CQ667" s="14">
        <f>Таблица1[[#This Row],[Т9]]-Таблица1[[#This Row],[угол обхв6]]</f>
        <v>45994.693983113895</v>
      </c>
      <c r="CR667" s="14">
        <f>Таблица1[[#This Row],[Т9]]-Таблица1[[#This Row],[угол обхв5]]</f>
        <v>843.98081713818101</v>
      </c>
      <c r="CS667" s="14">
        <f>Таблица1[[#This Row],[Т9]]-Таблица1[[#This Row],[угол обхв4]]</f>
        <v>59073.55940194396</v>
      </c>
      <c r="CT667" s="14">
        <f>Таблица1[[#This Row],[Lкан_прям, мм]]+Таблица1[[#This Row],[Lкан_дуг, мм]]+Таблица1[[#This Row],[Lкан_леб,мм]]</f>
        <v>85045.326329871838</v>
      </c>
      <c r="CU667" s="16">
        <f>Таблица1[[#This Row],[Lкан_леб,мм]]</f>
        <v>58229.578584805779</v>
      </c>
      <c r="CV667" s="14">
        <f>2534431-(Таблица1[[#This Row],[Т23]]+Таблица1[[#This Row],[угол обхв3]])</f>
        <v>2449285.2522549341</v>
      </c>
      <c r="CW667" s="50">
        <f>SUM(X667:AC667,AD667:AI667)-Таблица1[[#This Row],[lподв_min, мм]]</f>
        <v>23175.512145761724</v>
      </c>
      <c r="CX667" s="17">
        <f>CW1106-Таблица1[[#This Row],[Суммарная длина каната]]</f>
        <v>-2425084.5397826536</v>
      </c>
    </row>
    <row r="668" spans="1:102" x14ac:dyDescent="0.25">
      <c r="A668" s="21">
        <v>667</v>
      </c>
      <c r="B668" s="10">
        <v>15.649183673469386</v>
      </c>
      <c r="C668" s="10">
        <v>131.14326530612249</v>
      </c>
      <c r="D668" s="11">
        <v>17559.602932655966</v>
      </c>
      <c r="E668" s="11">
        <v>8874.7679729462834</v>
      </c>
      <c r="F668" s="11">
        <v>17464.981373604514</v>
      </c>
      <c r="G668" s="11">
        <v>8978.5357934046151</v>
      </c>
      <c r="H668" s="11">
        <v>17967.602442655967</v>
      </c>
      <c r="I668" s="11">
        <v>5182.568743655761</v>
      </c>
      <c r="J668" s="11">
        <v>3692.1992292905229</v>
      </c>
      <c r="K668" s="11">
        <v>25971.766927912115</v>
      </c>
      <c r="L668" s="11">
        <v>843.98081715395028</v>
      </c>
      <c r="M668" s="11">
        <v>58229.578584805779</v>
      </c>
      <c r="N668" s="11">
        <v>10784.692998603969</v>
      </c>
      <c r="O668" s="11">
        <v>14493.467416212427</v>
      </c>
      <c r="P668" s="43">
        <v>12932.95967893956</v>
      </c>
      <c r="Q668" s="11">
        <v>14012.726925958703</v>
      </c>
      <c r="R668" s="11">
        <v>17059.935793242581</v>
      </c>
      <c r="S668" s="11">
        <v>10406.579237361859</v>
      </c>
      <c r="T668" s="11">
        <v>18159.377382316918</v>
      </c>
      <c r="U668" s="11">
        <v>9551.8622127193776</v>
      </c>
      <c r="V668" s="11">
        <v>17559.602932655966</v>
      </c>
      <c r="W668" s="11">
        <v>8874.7679729462834</v>
      </c>
      <c r="X668" s="12">
        <v>0</v>
      </c>
      <c r="Y668" s="12">
        <v>198.41090023928459</v>
      </c>
      <c r="Z668" s="12">
        <v>203.18231084639942</v>
      </c>
      <c r="AA668" s="44">
        <v>232.04019061955862</v>
      </c>
      <c r="AB668" s="45">
        <v>47.253829333784765</v>
      </c>
      <c r="AC668" s="12">
        <v>163.093586114923</v>
      </c>
      <c r="AD668" s="12">
        <v>13078.865418830066</v>
      </c>
      <c r="AE668" s="12">
        <v>2201.3998157557608</v>
      </c>
      <c r="AF668" s="12">
        <v>5480.5321821881489</v>
      </c>
      <c r="AG668" s="44">
        <v>1128.4755203370612</v>
      </c>
      <c r="AH668" s="45">
        <v>390.29476040552117</v>
      </c>
      <c r="AI668" s="12">
        <v>3692.1992303955535</v>
      </c>
      <c r="AJ668" s="12">
        <v>-15.249139467947982</v>
      </c>
      <c r="AK668" s="12">
        <v>12.613868358282957</v>
      </c>
      <c r="AL668" s="12">
        <v>41.14692934655222</v>
      </c>
      <c r="AM668" s="44">
        <v>73.732526405159632</v>
      </c>
      <c r="AN668" s="45">
        <v>67.096631830019064</v>
      </c>
      <c r="AO668" s="12">
        <v>89.999999844819385</v>
      </c>
      <c r="AP668" s="12">
        <v>-1940.9930576014312</v>
      </c>
      <c r="AQ668" s="12">
        <v>10873.79181591998</v>
      </c>
      <c r="AR668" s="12">
        <v>13201.420515959968</v>
      </c>
      <c r="AS668" s="44">
        <v>17451.601296918408</v>
      </c>
      <c r="AT668" s="45">
        <v>17783.543070457421</v>
      </c>
      <c r="AU668" s="12">
        <v>17967.602932655969</v>
      </c>
      <c r="AV668" s="12">
        <v>11447.141917719468</v>
      </c>
      <c r="AW668" s="12">
        <v>14891.619900510703</v>
      </c>
      <c r="AX668" s="12">
        <v>14319.961004449846</v>
      </c>
      <c r="AY668" s="44">
        <v>10520.868927318386</v>
      </c>
      <c r="AZ668" s="45">
        <v>9393.0775471212819</v>
      </c>
      <c r="BA668" s="12">
        <v>8874.7679740513158</v>
      </c>
      <c r="BB668" s="12">
        <v>10677.382175140972</v>
      </c>
      <c r="BC668" s="12">
        <v>13022.058496255571</v>
      </c>
      <c r="BD668" s="12">
        <v>17328.396630262985</v>
      </c>
      <c r="BE668" s="44">
        <v>17767.71187864109</v>
      </c>
      <c r="BF668" s="45">
        <v>17935.437244515462</v>
      </c>
      <c r="BG668" s="12">
        <v>17967.602942655965</v>
      </c>
      <c r="BH668" s="12">
        <v>14887.10225609286</v>
      </c>
      <c r="BI668" s="12">
        <v>14410.879410256977</v>
      </c>
      <c r="BJ668" s="12">
        <v>10713.813315853002</v>
      </c>
      <c r="BK668" s="44">
        <v>9437.57252276285</v>
      </c>
      <c r="BL668" s="45">
        <v>9033.5526385443809</v>
      </c>
      <c r="BM668" s="12">
        <v>5182.5687436557628</v>
      </c>
      <c r="BN668" s="12">
        <v>0</v>
      </c>
      <c r="BO668" s="12">
        <v>27.863007826230938</v>
      </c>
      <c r="BP668" s="12">
        <v>28.533060988269259</v>
      </c>
      <c r="BQ668" s="48">
        <v>32.585597058607412</v>
      </c>
      <c r="BR668" s="49">
        <v>6.6358945751405729</v>
      </c>
      <c r="BS668" s="13">
        <v>22.903368014800325</v>
      </c>
      <c r="BT668" s="12">
        <v>100.42141519421644</v>
      </c>
      <c r="BV668" s="14">
        <f>Таблица1[[#This Row],[Lкан_леб,мм]]</f>
        <v>58229.578584805779</v>
      </c>
      <c r="BW668" s="50">
        <f>Таблица1[[#This Row],[угол обхв4]]+Таблица1[[#This Row],[Lдуг 3,мм]]</f>
        <v>13078.865418830066</v>
      </c>
      <c r="BX668" s="54">
        <f>Таблица1[[#This Row],[угол обхв5]]+Таблица1[[#This Row],[Y5, мм]]</f>
        <v>58427.989485045066</v>
      </c>
      <c r="BY668" s="14">
        <f>Таблица1[[#This Row],[угол обхв6]]+Таблица1[[#This Row],[Lдуг 4,мм]]</f>
        <v>15280.265234585826</v>
      </c>
      <c r="BZ668" s="14">
        <f>Таблица1[[#This Row],[Т1]]+Таблица1[[#This Row],[X6, мм]]</f>
        <v>58631.171795891467</v>
      </c>
      <c r="CA668" s="14">
        <f>Таблица1[[#This Row],[Т2]]+Таблица1[[#This Row],[Lдуг 5,мм]]</f>
        <v>20760.797416773974</v>
      </c>
      <c r="CB668" s="14">
        <f>Таблица1[[#This Row],[Т3]]+Таблица1[[#This Row],[Y6, мм]]</f>
        <v>58863.211986511029</v>
      </c>
      <c r="CC668" s="14">
        <f>Таблица1[[#This Row],[Т4]]+Таблица1[[#This Row],[Lдуг 6,мм]]</f>
        <v>21889.272937111036</v>
      </c>
      <c r="CD668" s="14">
        <f>Таблица1[[#This Row],[Т5]]+Таблица1[[#This Row],[Lдуг 1,мм]]</f>
        <v>58910.465815844815</v>
      </c>
      <c r="CE668" s="14">
        <f>Таблица1[[#This Row],[Т6]]+Таблица1[[#This Row],[Lпрям1, мм]]</f>
        <v>22279.567697516559</v>
      </c>
      <c r="CF668" s="15">
        <f>Таблица1[[#This Row],[Т7]]+Таблица1[[#This Row],[Lдуг 2,мм]]</f>
        <v>59073.559401959741</v>
      </c>
      <c r="CG668" s="14">
        <f>Таблица1[[#This Row],[Т8]]+Таблица1[[#This Row],[Lпрям2, мм]]</f>
        <v>25971.766927912111</v>
      </c>
      <c r="CH668" s="14">
        <f>Таблица1[[#This Row],[Т9]]-Таблица1[[#This Row],[Т9]]</f>
        <v>0</v>
      </c>
      <c r="CI668" s="50">
        <f>Таблица1[[#This Row],[Т9]]-Таблица1[[#This Row],[Т8]]</f>
        <v>36793.991704443179</v>
      </c>
      <c r="CJ668" s="54">
        <f>Таблица1[[#This Row],[Т9]]-Таблица1[[#This Row],[Т7]]</f>
        <v>163.09358611492644</v>
      </c>
      <c r="CK668" s="14">
        <f>Таблица1[[#This Row],[Т9]]-Таблица1[[#This Row],[Т6]]</f>
        <v>37184.286464848701</v>
      </c>
      <c r="CL668" s="14">
        <f>Таблица1[[#This Row],[Т9]]-Таблица1[[#This Row],[Т5]]</f>
        <v>210.34741544871213</v>
      </c>
      <c r="CM668" s="14">
        <f>Таблица1[[#This Row],[Т9]]-Таблица1[[#This Row],[Т4]]</f>
        <v>38312.761985185767</v>
      </c>
      <c r="CN668" s="14">
        <f>Таблица1[[#This Row],[Т9]]-Таблица1[[#This Row],[Т3]]</f>
        <v>442.38760606827418</v>
      </c>
      <c r="CO668" s="14">
        <f>Таблица1[[#This Row],[Т9]]-Таблица1[[#This Row],[Т2]]</f>
        <v>43793.294167373911</v>
      </c>
      <c r="CP668" s="14">
        <f>Таблица1[[#This Row],[Т9]]-Таблица1[[#This Row],[Т1]]</f>
        <v>645.56991691467556</v>
      </c>
      <c r="CQ668" s="14">
        <f>Таблица1[[#This Row],[Т9]]-Таблица1[[#This Row],[угол обхв6]]</f>
        <v>45994.693983129677</v>
      </c>
      <c r="CR668" s="14">
        <f>Таблица1[[#This Row],[Т9]]-Таблица1[[#This Row],[угол обхв5]]</f>
        <v>843.98081715396256</v>
      </c>
      <c r="CS668" s="14">
        <f>Таблица1[[#This Row],[Т9]]-Таблица1[[#This Row],[угол обхв4]]</f>
        <v>59073.559401959741</v>
      </c>
      <c r="CT668" s="14">
        <f>Таблица1[[#This Row],[Lкан_прям, мм]]+Таблица1[[#This Row],[Lкан_дуг, мм]]+Таблица1[[#This Row],[Lкан_леб,мм]]</f>
        <v>85045.326329871838</v>
      </c>
      <c r="CU668" s="16">
        <f>Таблица1[[#This Row],[Lкан_леб,мм]]</f>
        <v>58229.578584805779</v>
      </c>
      <c r="CV668" s="14">
        <f>2534431-(Таблица1[[#This Row],[Т23]]+Таблица1[[#This Row],[угол обхв3]])</f>
        <v>2449285.2522549341</v>
      </c>
      <c r="CW668" s="50">
        <f>SUM(X668:AC668,AD668:AI668)-Таблица1[[#This Row],[lподв_min, мм]]</f>
        <v>23123.548515775539</v>
      </c>
      <c r="CX668" s="17">
        <f>CW1107-Таблица1[[#This Row],[Суммарная длина каната]]</f>
        <v>-2425143.0007463857</v>
      </c>
    </row>
    <row r="669" spans="1:102" x14ac:dyDescent="0.25">
      <c r="A669" s="21">
        <v>668</v>
      </c>
      <c r="B669" s="10">
        <v>15.649183673469386</v>
      </c>
      <c r="C669" s="10">
        <v>133.82734693877552</v>
      </c>
      <c r="D669" s="11">
        <v>17761.795184960982</v>
      </c>
      <c r="E669" s="11">
        <v>9196.9342189341842</v>
      </c>
      <c r="F669" s="11">
        <v>17662.418097022779</v>
      </c>
      <c r="G669" s="11">
        <v>9296.1571718882406</v>
      </c>
      <c r="H669" s="11">
        <v>18169.79469496098</v>
      </c>
      <c r="I669" s="11">
        <v>5452.2861889818305</v>
      </c>
      <c r="J669" s="11">
        <v>3744.648029952355</v>
      </c>
      <c r="K669" s="11">
        <v>25971.766927896628</v>
      </c>
      <c r="L669" s="11">
        <v>843.98081716943364</v>
      </c>
      <c r="M669" s="11">
        <v>58229.578584805779</v>
      </c>
      <c r="N669" s="11">
        <v>10784.692998603969</v>
      </c>
      <c r="O669" s="11">
        <v>14493.467416212427</v>
      </c>
      <c r="P669" s="43">
        <v>12899.622593935617</v>
      </c>
      <c r="Q669" s="11">
        <v>14112.595689690865</v>
      </c>
      <c r="R669" s="11">
        <v>17190.943136874215</v>
      </c>
      <c r="S669" s="11">
        <v>10703.66609262477</v>
      </c>
      <c r="T669" s="11">
        <v>18329.20403805692</v>
      </c>
      <c r="U669" s="11">
        <v>9901.3724301552629</v>
      </c>
      <c r="V669" s="11">
        <v>17761.795184960982</v>
      </c>
      <c r="W669" s="11">
        <v>9196.9342189341842</v>
      </c>
      <c r="X669" s="12">
        <v>0</v>
      </c>
      <c r="Y669" s="12">
        <v>181.28463339102257</v>
      </c>
      <c r="Z669" s="12">
        <v>201.19538444676425</v>
      </c>
      <c r="AA669" s="44">
        <v>232.04019061955873</v>
      </c>
      <c r="AB669" s="45">
        <v>47.253829333787664</v>
      </c>
      <c r="AC669" s="12">
        <v>182.20677937830041</v>
      </c>
      <c r="AD669" s="12">
        <v>13078.865418830066</v>
      </c>
      <c r="AE669" s="12">
        <v>2148.9510150939241</v>
      </c>
      <c r="AF669" s="12">
        <v>5480.5321821881507</v>
      </c>
      <c r="AG669" s="44">
        <v>1128.4755203370614</v>
      </c>
      <c r="AH669" s="45">
        <v>390.29476040551691</v>
      </c>
      <c r="AI669" s="12">
        <v>3744.6480310419083</v>
      </c>
      <c r="AJ669" s="12">
        <v>-15.249139467947982</v>
      </c>
      <c r="AK669" s="12">
        <v>10.208812453331408</v>
      </c>
      <c r="AL669" s="12">
        <v>38.462847713899151</v>
      </c>
      <c r="AM669" s="44">
        <v>71.048444772506585</v>
      </c>
      <c r="AN669" s="45">
        <v>64.412550197365604</v>
      </c>
      <c r="AO669" s="12">
        <v>89.999999846992893</v>
      </c>
      <c r="AP669" s="12">
        <v>-1940.9930576014312</v>
      </c>
      <c r="AQ669" s="12">
        <v>10857.005333007741</v>
      </c>
      <c r="AR669" s="12">
        <v>13153.401466017282</v>
      </c>
      <c r="AS669" s="44">
        <v>17576.826889864093</v>
      </c>
      <c r="AT669" s="45">
        <v>17961.217760934007</v>
      </c>
      <c r="AU669" s="12">
        <v>18169.795184960982</v>
      </c>
      <c r="AV669" s="12">
        <v>11447.141917719468</v>
      </c>
      <c r="AW669" s="12">
        <v>14895.008106918956</v>
      </c>
      <c r="AX669" s="12">
        <v>14432.064442599438</v>
      </c>
      <c r="AY669" s="44">
        <v>10836.171674312656</v>
      </c>
      <c r="AZ669" s="45">
        <v>9725.1620449640923</v>
      </c>
      <c r="BA669" s="12">
        <v>9196.9342200237406</v>
      </c>
      <c r="BB669" s="12">
        <v>10677.382175140972</v>
      </c>
      <c r="BC669" s="12">
        <v>12971.934928339389</v>
      </c>
      <c r="BD669" s="12">
        <v>17444.72200895588</v>
      </c>
      <c r="BE669" s="44">
        <v>17943.320285067039</v>
      </c>
      <c r="BF669" s="45">
        <v>18129.781462083891</v>
      </c>
      <c r="BG669" s="12">
        <v>18169.795194960978</v>
      </c>
      <c r="BH669" s="12">
        <v>14887.10225609286</v>
      </c>
      <c r="BI669" s="12">
        <v>14514.136380397395</v>
      </c>
      <c r="BJ669" s="12">
        <v>11023.134845533343</v>
      </c>
      <c r="BK669" s="44">
        <v>9768.8668484673763</v>
      </c>
      <c r="BL669" s="45">
        <v>9373.1446041253548</v>
      </c>
      <c r="BM669" s="12">
        <v>5452.2861889818314</v>
      </c>
      <c r="BN669" s="12">
        <v>0</v>
      </c>
      <c r="BO669" s="12">
        <v>25.457951921279388</v>
      </c>
      <c r="BP669" s="12">
        <v>28.254035260567743</v>
      </c>
      <c r="BQ669" s="48">
        <v>32.585597058607426</v>
      </c>
      <c r="BR669" s="49">
        <v>6.6358945751409806</v>
      </c>
      <c r="BS669" s="13">
        <v>25.587449649627288</v>
      </c>
      <c r="BT669" s="12">
        <v>100.42141519421644</v>
      </c>
      <c r="BV669" s="14">
        <f>Таблица1[[#This Row],[Lкан_леб,мм]]</f>
        <v>58229.578584805779</v>
      </c>
      <c r="BW669" s="50">
        <f>Таблица1[[#This Row],[угол обхв4]]+Таблица1[[#This Row],[Lдуг 3,мм]]</f>
        <v>13078.865418830066</v>
      </c>
      <c r="BX669" s="54">
        <f>Таблица1[[#This Row],[угол обхв5]]+Таблица1[[#This Row],[Y5, мм]]</f>
        <v>58410.863218196799</v>
      </c>
      <c r="BY669" s="14">
        <f>Таблица1[[#This Row],[угол обхв6]]+Таблица1[[#This Row],[Lдуг 4,мм]]</f>
        <v>15227.81643392399</v>
      </c>
      <c r="BZ669" s="14">
        <f>Таблица1[[#This Row],[Т1]]+Таблица1[[#This Row],[X6, мм]]</f>
        <v>58612.058602643563</v>
      </c>
      <c r="CA669" s="14">
        <f>Таблица1[[#This Row],[Т2]]+Таблица1[[#This Row],[Lдуг 5,мм]]</f>
        <v>20708.34861611214</v>
      </c>
      <c r="CB669" s="14">
        <f>Таблица1[[#This Row],[Т3]]+Таблица1[[#This Row],[Y6, мм]]</f>
        <v>58844.098793263125</v>
      </c>
      <c r="CC669" s="14">
        <f>Таблица1[[#This Row],[Т4]]+Таблица1[[#This Row],[Lдуг 6,мм]]</f>
        <v>21836.824136449202</v>
      </c>
      <c r="CD669" s="14">
        <f>Таблица1[[#This Row],[Т5]]+Таблица1[[#This Row],[Lдуг 1,мм]]</f>
        <v>58891.352622596911</v>
      </c>
      <c r="CE669" s="14">
        <f>Таблица1[[#This Row],[Т6]]+Таблица1[[#This Row],[Lпрям1, мм]]</f>
        <v>22227.118896854718</v>
      </c>
      <c r="CF669" s="15">
        <f>Таблица1[[#This Row],[Т7]]+Таблица1[[#This Row],[Lдуг 2,мм]]</f>
        <v>59073.55940197521</v>
      </c>
      <c r="CG669" s="14">
        <f>Таблица1[[#This Row],[Т8]]+Таблица1[[#This Row],[Lпрям2, мм]]</f>
        <v>25971.766927896628</v>
      </c>
      <c r="CH669" s="14">
        <f>Таблица1[[#This Row],[Т9]]-Таблица1[[#This Row],[Т9]]</f>
        <v>0</v>
      </c>
      <c r="CI669" s="50">
        <f>Таблица1[[#This Row],[Т9]]-Таблица1[[#This Row],[Т8]]</f>
        <v>36846.440505120496</v>
      </c>
      <c r="CJ669" s="54">
        <f>Таблица1[[#This Row],[Т9]]-Таблица1[[#This Row],[Т7]]</f>
        <v>182.20677937829896</v>
      </c>
      <c r="CK669" s="14">
        <f>Таблица1[[#This Row],[Т9]]-Таблица1[[#This Row],[Т6]]</f>
        <v>37236.735265526004</v>
      </c>
      <c r="CL669" s="14">
        <f>Таблица1[[#This Row],[Т9]]-Таблица1[[#This Row],[Т5]]</f>
        <v>229.46060871208465</v>
      </c>
      <c r="CM669" s="14">
        <f>Таблица1[[#This Row],[Т9]]-Таблица1[[#This Row],[Т4]]</f>
        <v>38365.21078586307</v>
      </c>
      <c r="CN669" s="14">
        <f>Таблица1[[#This Row],[Т9]]-Таблица1[[#This Row],[Т3]]</f>
        <v>461.5007993316467</v>
      </c>
      <c r="CO669" s="14">
        <f>Таблица1[[#This Row],[Т9]]-Таблица1[[#This Row],[Т2]]</f>
        <v>43845.742968051221</v>
      </c>
      <c r="CP669" s="14">
        <f>Таблица1[[#This Row],[Т9]]-Таблица1[[#This Row],[Т1]]</f>
        <v>662.69618377841107</v>
      </c>
      <c r="CQ669" s="14">
        <f>Таблица1[[#This Row],[Т9]]-Таблица1[[#This Row],[угол обхв6]]</f>
        <v>45994.693983145145</v>
      </c>
      <c r="CR669" s="14">
        <f>Таблица1[[#This Row],[Т9]]-Таблица1[[#This Row],[угол обхв5]]</f>
        <v>843.98081716943125</v>
      </c>
      <c r="CS669" s="14">
        <f>Таблица1[[#This Row],[Т9]]-Таблица1[[#This Row],[угол обхв4]]</f>
        <v>59073.55940197521</v>
      </c>
      <c r="CT669" s="14">
        <f>Таблица1[[#This Row],[Lкан_прям, мм]]+Таблица1[[#This Row],[Lкан_дуг, мм]]+Таблица1[[#This Row],[Lкан_леб,мм]]</f>
        <v>85045.326329871838</v>
      </c>
      <c r="CU669" s="16">
        <f>Таблица1[[#This Row],[Lкан_леб,мм]]</f>
        <v>58229.578584805779</v>
      </c>
      <c r="CV669" s="14">
        <f>2534431-(Таблица1[[#This Row],[Т23]]+Таблица1[[#This Row],[угол обхв3]])</f>
        <v>2449285.2522549341</v>
      </c>
      <c r="CW669" s="50">
        <f>SUM(X669:AC669,AD669:AI669)-Таблица1[[#This Row],[lподв_min, мм]]</f>
        <v>23071.099715113705</v>
      </c>
      <c r="CX669" s="17">
        <f>CW1108-Таблица1[[#This Row],[Суммарная длина каната]]</f>
        <v>-2425203.0225017974</v>
      </c>
    </row>
    <row r="670" spans="1:102" x14ac:dyDescent="0.25">
      <c r="A670" s="21">
        <v>669</v>
      </c>
      <c r="B670" s="10">
        <v>15.649183673469386</v>
      </c>
      <c r="C670" s="10">
        <v>136.51142857142858</v>
      </c>
      <c r="D670" s="11">
        <v>17948.678916590412</v>
      </c>
      <c r="E670" s="11">
        <v>9528.2154707405116</v>
      </c>
      <c r="F670" s="11">
        <v>17844.764348222034</v>
      </c>
      <c r="G670" s="11">
        <v>9622.675845929336</v>
      </c>
      <c r="H670" s="11">
        <v>18356.678426590413</v>
      </c>
      <c r="I670" s="11">
        <v>5730.7164732123429</v>
      </c>
      <c r="J670" s="11">
        <v>3797.4989975281692</v>
      </c>
      <c r="K670" s="11">
        <v>25971.766927881465</v>
      </c>
      <c r="L670" s="11">
        <v>843.98081718459503</v>
      </c>
      <c r="M670" s="11">
        <v>58229.578584805779</v>
      </c>
      <c r="N670" s="11">
        <v>10784.692998603969</v>
      </c>
      <c r="O670" s="11">
        <v>14493.467416212427</v>
      </c>
      <c r="P670" s="43">
        <v>12861.645334965157</v>
      </c>
      <c r="Q670" s="11">
        <v>14210.793749789022</v>
      </c>
      <c r="R670" s="11">
        <v>17307.894496109999</v>
      </c>
      <c r="S670" s="11">
        <v>11006.561954643923</v>
      </c>
      <c r="T670" s="11">
        <v>18482.477191735492</v>
      </c>
      <c r="U670" s="11">
        <v>10258.452008755517</v>
      </c>
      <c r="V670" s="11">
        <v>17948.678916590412</v>
      </c>
      <c r="W670" s="11">
        <v>9528.2154707405116</v>
      </c>
      <c r="X670" s="12">
        <v>0</v>
      </c>
      <c r="Y670" s="12">
        <v>163.77804929581592</v>
      </c>
      <c r="Z670" s="12">
        <v>199.58877529407394</v>
      </c>
      <c r="AA670" s="44">
        <v>232.04019061955844</v>
      </c>
      <c r="AB670" s="45">
        <v>47.253829333786491</v>
      </c>
      <c r="AC670" s="12">
        <v>201.31997264136012</v>
      </c>
      <c r="AD670" s="12">
        <v>13078.865418830066</v>
      </c>
      <c r="AE670" s="12">
        <v>2096.1000475181158</v>
      </c>
      <c r="AF670" s="12">
        <v>5480.5321821881489</v>
      </c>
      <c r="AG670" s="44">
        <v>1128.4755203370601</v>
      </c>
      <c r="AH670" s="45">
        <v>390.29476040551532</v>
      </c>
      <c r="AI670" s="12">
        <v>3797.4989986025607</v>
      </c>
      <c r="AJ670" s="12">
        <v>-15.249139467947982</v>
      </c>
      <c r="AK670" s="12">
        <v>7.7503482809142676</v>
      </c>
      <c r="AL670" s="12">
        <v>35.778766081246118</v>
      </c>
      <c r="AM670" s="44">
        <v>68.364363139853495</v>
      </c>
      <c r="AN670" s="45">
        <v>61.728468564712685</v>
      </c>
      <c r="AO670" s="12">
        <v>89.999999849122332</v>
      </c>
      <c r="AP670" s="12">
        <v>-1940.9930576014312</v>
      </c>
      <c r="AQ670" s="12">
        <v>10839.714635589906</v>
      </c>
      <c r="AR670" s="12">
        <v>13100.185412636452</v>
      </c>
      <c r="AS670" s="44">
        <v>17687.149810726645</v>
      </c>
      <c r="AT670" s="45">
        <v>18123.146367250323</v>
      </c>
      <c r="AU670" s="12">
        <v>18356.678916590416</v>
      </c>
      <c r="AV670" s="12">
        <v>11447.141917719468</v>
      </c>
      <c r="AW670" s="12">
        <v>14897.740367896542</v>
      </c>
      <c r="AX670" s="12">
        <v>14541.796214046573</v>
      </c>
      <c r="AY670" s="44">
        <v>11156.992690649002</v>
      </c>
      <c r="AZ670" s="45">
        <v>10065.20253637639</v>
      </c>
      <c r="BA670" s="12">
        <v>9528.215471814905</v>
      </c>
      <c r="BB670" s="12">
        <v>10677.382175140972</v>
      </c>
      <c r="BC670" s="12">
        <v>12916.666971951096</v>
      </c>
      <c r="BD670" s="12">
        <v>17546.434573781295</v>
      </c>
      <c r="BE670" s="44">
        <v>18103.221877118845</v>
      </c>
      <c r="BF670" s="45">
        <v>18308.009741075581</v>
      </c>
      <c r="BG670" s="12">
        <v>18356.678926590412</v>
      </c>
      <c r="BH670" s="12">
        <v>14887.10225609286</v>
      </c>
      <c r="BI670" s="12">
        <v>14615.066701473137</v>
      </c>
      <c r="BJ670" s="12">
        <v>11337.564418901473</v>
      </c>
      <c r="BK670" s="44">
        <v>10108.021272750439</v>
      </c>
      <c r="BL670" s="45">
        <v>9721.4649431196394</v>
      </c>
      <c r="BM670" s="12">
        <v>5730.7164732123438</v>
      </c>
      <c r="BN670" s="12">
        <v>0</v>
      </c>
      <c r="BO670" s="12">
        <v>22.999487748862251</v>
      </c>
      <c r="BP670" s="12">
        <v>28.028417800331852</v>
      </c>
      <c r="BQ670" s="48">
        <v>32.585597058607384</v>
      </c>
      <c r="BR670" s="49">
        <v>6.6358945751408154</v>
      </c>
      <c r="BS670" s="13">
        <v>28.271531284409647</v>
      </c>
      <c r="BT670" s="12">
        <v>100.42141519421644</v>
      </c>
      <c r="BV670" s="14">
        <f>Таблица1[[#This Row],[Lкан_леб,мм]]</f>
        <v>58229.578584805779</v>
      </c>
      <c r="BW670" s="50">
        <f>Таблица1[[#This Row],[угол обхв4]]+Таблица1[[#This Row],[Lдуг 3,мм]]</f>
        <v>13078.865418830066</v>
      </c>
      <c r="BX670" s="54">
        <f>Таблица1[[#This Row],[угол обхв5]]+Таблица1[[#This Row],[Y5, мм]]</f>
        <v>58393.356634101598</v>
      </c>
      <c r="BY670" s="14">
        <f>Таблица1[[#This Row],[угол обхв6]]+Таблица1[[#This Row],[Lдуг 4,мм]]</f>
        <v>15174.965466348182</v>
      </c>
      <c r="BZ670" s="14">
        <f>Таблица1[[#This Row],[Т1]]+Таблица1[[#This Row],[X6, мм]]</f>
        <v>58592.945409395674</v>
      </c>
      <c r="CA670" s="14">
        <f>Таблица1[[#This Row],[Т2]]+Таблица1[[#This Row],[Lдуг 5,мм]]</f>
        <v>20655.49764853633</v>
      </c>
      <c r="CB670" s="14">
        <f>Таблица1[[#This Row],[Т3]]+Таблица1[[#This Row],[Y6, мм]]</f>
        <v>58824.985600015236</v>
      </c>
      <c r="CC670" s="14">
        <f>Таблица1[[#This Row],[Т4]]+Таблица1[[#This Row],[Lдуг 6,мм]]</f>
        <v>21783.973168873388</v>
      </c>
      <c r="CD670" s="14">
        <f>Таблица1[[#This Row],[Т5]]+Таблица1[[#This Row],[Lдуг 1,мм]]</f>
        <v>58872.239429349022</v>
      </c>
      <c r="CE670" s="14">
        <f>Таблица1[[#This Row],[Т6]]+Таблица1[[#This Row],[Lпрям1, мм]]</f>
        <v>22174.267929278903</v>
      </c>
      <c r="CF670" s="15">
        <f>Таблица1[[#This Row],[Т7]]+Таблица1[[#This Row],[Lдуг 2,мм]]</f>
        <v>59073.55940199038</v>
      </c>
      <c r="CG670" s="14">
        <f>Таблица1[[#This Row],[Т8]]+Таблица1[[#This Row],[Lпрям2, мм]]</f>
        <v>25971.766927881465</v>
      </c>
      <c r="CH670" s="14">
        <f>Таблица1[[#This Row],[Т9]]-Таблица1[[#This Row],[Т9]]</f>
        <v>0</v>
      </c>
      <c r="CI670" s="50">
        <f>Таблица1[[#This Row],[Т9]]-Таблица1[[#This Row],[Т8]]</f>
        <v>36899.291472711477</v>
      </c>
      <c r="CJ670" s="54">
        <f>Таблица1[[#This Row],[Т9]]-Таблица1[[#This Row],[Т7]]</f>
        <v>201.31997264135862</v>
      </c>
      <c r="CK670" s="14">
        <f>Таблица1[[#This Row],[Т9]]-Таблица1[[#This Row],[Т6]]</f>
        <v>37289.586233116992</v>
      </c>
      <c r="CL670" s="14">
        <f>Таблица1[[#This Row],[Т9]]-Таблица1[[#This Row],[Т5]]</f>
        <v>248.57380197514431</v>
      </c>
      <c r="CM670" s="14">
        <f>Таблица1[[#This Row],[Т9]]-Таблица1[[#This Row],[Т4]]</f>
        <v>38418.061753454051</v>
      </c>
      <c r="CN670" s="14">
        <f>Таблица1[[#This Row],[Т9]]-Таблица1[[#This Row],[Т3]]</f>
        <v>480.61399259470636</v>
      </c>
      <c r="CO670" s="14">
        <f>Таблица1[[#This Row],[Т9]]-Таблица1[[#This Row],[Т2]]</f>
        <v>43898.593935642202</v>
      </c>
      <c r="CP670" s="14">
        <f>Таблица1[[#This Row],[Т9]]-Таблица1[[#This Row],[Т1]]</f>
        <v>680.20276788878255</v>
      </c>
      <c r="CQ670" s="14">
        <f>Таблица1[[#This Row],[Т9]]-Таблица1[[#This Row],[угол обхв6]]</f>
        <v>45994.693983160316</v>
      </c>
      <c r="CR670" s="14">
        <f>Таблица1[[#This Row],[Т9]]-Таблица1[[#This Row],[угол обхв5]]</f>
        <v>843.98081718460162</v>
      </c>
      <c r="CS670" s="14">
        <f>Таблица1[[#This Row],[Т9]]-Таблица1[[#This Row],[угол обхв4]]</f>
        <v>59073.55940199038</v>
      </c>
      <c r="CT670" s="14">
        <f>Таблица1[[#This Row],[Lкан_прям, мм]]+Таблица1[[#This Row],[Lкан_дуг, мм]]+Таблица1[[#This Row],[Lкан_леб,мм]]</f>
        <v>85045.326329871838</v>
      </c>
      <c r="CU670" s="16">
        <f>Таблица1[[#This Row],[Lкан_леб,мм]]</f>
        <v>58229.578584805779</v>
      </c>
      <c r="CV670" s="14">
        <f>2534431-(Таблица1[[#This Row],[Т23]]+Таблица1[[#This Row],[угол обхв3]])</f>
        <v>2449285.2522549341</v>
      </c>
      <c r="CW670" s="50">
        <f>SUM(X670:AC670,AD670:AI670)-Таблица1[[#This Row],[lподв_min, мм]]</f>
        <v>23018.248747537891</v>
      </c>
      <c r="CX670" s="17">
        <f>CW1109-Таблица1[[#This Row],[Суммарная длина каната]]</f>
        <v>-2425264.5885300604</v>
      </c>
    </row>
    <row r="671" spans="1:102" x14ac:dyDescent="0.25">
      <c r="A671" s="21">
        <v>670</v>
      </c>
      <c r="B671" s="10">
        <v>15.649183673469386</v>
      </c>
      <c r="C671" s="10">
        <v>139.19551020408164</v>
      </c>
      <c r="D671" s="11">
        <v>18119.844076192541</v>
      </c>
      <c r="E671" s="11">
        <v>9867.884846876319</v>
      </c>
      <c r="F671" s="11">
        <v>18011.620031773247</v>
      </c>
      <c r="G671" s="11">
        <v>9957.3753838594566</v>
      </c>
      <c r="H671" s="11">
        <v>18527.843586192543</v>
      </c>
      <c r="I671" s="11">
        <v>6017.221985303976</v>
      </c>
      <c r="J671" s="11">
        <v>3850.6628615723421</v>
      </c>
      <c r="K671" s="11">
        <v>25971.766927866636</v>
      </c>
      <c r="L671" s="11">
        <v>843.98081719942286</v>
      </c>
      <c r="M671" s="11">
        <v>58229.578584805779</v>
      </c>
      <c r="N671" s="11">
        <v>10784.692998603969</v>
      </c>
      <c r="O671" s="11">
        <v>14493.467416212427</v>
      </c>
      <c r="P671" s="43">
        <v>12819.111229914666</v>
      </c>
      <c r="Q671" s="11">
        <v>14307.105644763134</v>
      </c>
      <c r="R671" s="11">
        <v>17410.533261867262</v>
      </c>
      <c r="S671" s="11">
        <v>11314.602223795944</v>
      </c>
      <c r="T671" s="11">
        <v>18618.860538724613</v>
      </c>
      <c r="U671" s="11">
        <v>10622.317461575591</v>
      </c>
      <c r="V671" s="11">
        <v>18119.844076192541</v>
      </c>
      <c r="W671" s="11">
        <v>9867.884846876319</v>
      </c>
      <c r="X671" s="12">
        <v>0</v>
      </c>
      <c r="Y671" s="12">
        <v>145.85885724857397</v>
      </c>
      <c r="Z671" s="12">
        <v>198.39477409341873</v>
      </c>
      <c r="AA671" s="44">
        <v>232.04019061955859</v>
      </c>
      <c r="AB671" s="45">
        <v>47.253829333783685</v>
      </c>
      <c r="AC671" s="12">
        <v>220.43316590408787</v>
      </c>
      <c r="AD671" s="12">
        <v>13078.865418830066</v>
      </c>
      <c r="AE671" s="12">
        <v>2042.9361834739393</v>
      </c>
      <c r="AF671" s="12">
        <v>5480.5321821881507</v>
      </c>
      <c r="AG671" s="44">
        <v>1128.4755203370589</v>
      </c>
      <c r="AH671" s="45">
        <v>390.29476040552129</v>
      </c>
      <c r="AI671" s="12">
        <v>3850.6628626318989</v>
      </c>
      <c r="AJ671" s="12">
        <v>-15.249139467947982</v>
      </c>
      <c r="AK671" s="12">
        <v>5.2339412304452617</v>
      </c>
      <c r="AL671" s="12">
        <v>33.094684448593043</v>
      </c>
      <c r="AM671" s="44">
        <v>65.680281507200448</v>
      </c>
      <c r="AN671" s="45">
        <v>59.044386932060029</v>
      </c>
      <c r="AO671" s="12">
        <v>89.999999851205402</v>
      </c>
      <c r="AP671" s="12">
        <v>-1940.9930576014312</v>
      </c>
      <c r="AQ671" s="12">
        <v>10821.911783687121</v>
      </c>
      <c r="AR671" s="12">
        <v>13041.889119938322</v>
      </c>
      <c r="AS671" s="44">
        <v>17782.327994226052</v>
      </c>
      <c r="AT671" s="45">
        <v>18268.973593397866</v>
      </c>
      <c r="AU671" s="12">
        <v>18527.844076192545</v>
      </c>
      <c r="AV671" s="12">
        <v>11447.141917719468</v>
      </c>
      <c r="AW671" s="12">
        <v>14899.766274242984</v>
      </c>
      <c r="AX671" s="12">
        <v>14648.915550583033</v>
      </c>
      <c r="AY671" s="44">
        <v>11482.628046187192</v>
      </c>
      <c r="AZ671" s="45">
        <v>10412.452920764341</v>
      </c>
      <c r="BA671" s="12">
        <v>9867.8848479358767</v>
      </c>
      <c r="BB671" s="12">
        <v>10677.382175140972</v>
      </c>
      <c r="BC671" s="12">
        <v>12856.330014997817</v>
      </c>
      <c r="BD671" s="12">
        <v>17633.311151890914</v>
      </c>
      <c r="BE671" s="44">
        <v>18247.065806365823</v>
      </c>
      <c r="BF671" s="45">
        <v>18469.731021519292</v>
      </c>
      <c r="BG671" s="12">
        <v>18527.844086192541</v>
      </c>
      <c r="BH671" s="12">
        <v>14887.10225609286</v>
      </c>
      <c r="BI671" s="12">
        <v>14713.404502793692</v>
      </c>
      <c r="BJ671" s="12">
        <v>11656.412129615843</v>
      </c>
      <c r="BK671" s="44">
        <v>10454.291639184343</v>
      </c>
      <c r="BL671" s="45">
        <v>10077.749387687569</v>
      </c>
      <c r="BM671" s="12">
        <v>6017.2219853039769</v>
      </c>
      <c r="BN671" s="12">
        <v>0</v>
      </c>
      <c r="BO671" s="12">
        <v>20.483080698393245</v>
      </c>
      <c r="BP671" s="12">
        <v>27.860743218147785</v>
      </c>
      <c r="BQ671" s="48">
        <v>32.585597058607405</v>
      </c>
      <c r="BR671" s="49">
        <v>6.635894575140421</v>
      </c>
      <c r="BS671" s="13">
        <v>30.955612919145377</v>
      </c>
      <c r="BT671" s="12">
        <v>100.42141519421644</v>
      </c>
      <c r="BV671" s="14">
        <f>Таблица1[[#This Row],[Lкан_леб,мм]]</f>
        <v>58229.578584805779</v>
      </c>
      <c r="BW671" s="50">
        <f>Таблица1[[#This Row],[угол обхв4]]+Таблица1[[#This Row],[Lдуг 3,мм]]</f>
        <v>13078.865418830066</v>
      </c>
      <c r="BX671" s="54">
        <f>Таблица1[[#This Row],[угол обхв5]]+Таблица1[[#This Row],[Y5, мм]]</f>
        <v>58375.437442054354</v>
      </c>
      <c r="BY671" s="14">
        <f>Таблица1[[#This Row],[угол обхв6]]+Таблица1[[#This Row],[Lдуг 4,мм]]</f>
        <v>15121.801602304005</v>
      </c>
      <c r="BZ671" s="14">
        <f>Таблица1[[#This Row],[Т1]]+Таблица1[[#This Row],[X6, мм]]</f>
        <v>58573.83221614777</v>
      </c>
      <c r="CA671" s="14">
        <f>Таблица1[[#This Row],[Т2]]+Таблица1[[#This Row],[Lдуг 5,мм]]</f>
        <v>20602.333784492155</v>
      </c>
      <c r="CB671" s="14">
        <f>Таблица1[[#This Row],[Т3]]+Таблица1[[#This Row],[Y6, мм]]</f>
        <v>58805.872406767332</v>
      </c>
      <c r="CC671" s="14">
        <f>Таблица1[[#This Row],[Т4]]+Таблица1[[#This Row],[Lдуг 6,мм]]</f>
        <v>21730.809304829214</v>
      </c>
      <c r="CD671" s="14">
        <f>Таблица1[[#This Row],[Т5]]+Таблица1[[#This Row],[Lдуг 1,мм]]</f>
        <v>58853.126236101118</v>
      </c>
      <c r="CE671" s="14">
        <f>Таблица1[[#This Row],[Т6]]+Таблица1[[#This Row],[Lпрям1, мм]]</f>
        <v>22121.104065234736</v>
      </c>
      <c r="CF671" s="15">
        <f>Таблица1[[#This Row],[Т7]]+Таблица1[[#This Row],[Lдуг 2,мм]]</f>
        <v>59073.559402005209</v>
      </c>
      <c r="CG671" s="14">
        <f>Таблица1[[#This Row],[Т8]]+Таблица1[[#This Row],[Lпрям2, мм]]</f>
        <v>25971.766927866636</v>
      </c>
      <c r="CH671" s="14">
        <f>Таблица1[[#This Row],[Т9]]-Таблица1[[#This Row],[Т9]]</f>
        <v>0</v>
      </c>
      <c r="CI671" s="50">
        <f>Таблица1[[#This Row],[Т9]]-Таблица1[[#This Row],[Т8]]</f>
        <v>36952.455336770472</v>
      </c>
      <c r="CJ671" s="54">
        <f>Таблица1[[#This Row],[Т9]]-Таблица1[[#This Row],[Т7]]</f>
        <v>220.43316590409086</v>
      </c>
      <c r="CK671" s="14">
        <f>Таблица1[[#This Row],[Т9]]-Таблица1[[#This Row],[Т6]]</f>
        <v>37342.750097175995</v>
      </c>
      <c r="CL671" s="14">
        <f>Таблица1[[#This Row],[Т9]]-Таблица1[[#This Row],[Т5]]</f>
        <v>267.68699523787654</v>
      </c>
      <c r="CM671" s="14">
        <f>Таблица1[[#This Row],[Т9]]-Таблица1[[#This Row],[Т4]]</f>
        <v>38471.225617513053</v>
      </c>
      <c r="CN671" s="14">
        <f>Таблица1[[#This Row],[Т9]]-Таблица1[[#This Row],[Т3]]</f>
        <v>499.7271858574386</v>
      </c>
      <c r="CO671" s="14">
        <f>Таблица1[[#This Row],[Т9]]-Таблица1[[#This Row],[Т2]]</f>
        <v>43951.757799701205</v>
      </c>
      <c r="CP671" s="14">
        <f>Таблица1[[#This Row],[Т9]]-Таблица1[[#This Row],[Т1]]</f>
        <v>698.12195995085494</v>
      </c>
      <c r="CQ671" s="14">
        <f>Таблица1[[#This Row],[Т9]]-Таблица1[[#This Row],[угол обхв6]]</f>
        <v>45994.693983175144</v>
      </c>
      <c r="CR671" s="14">
        <f>Таблица1[[#This Row],[Т9]]-Таблица1[[#This Row],[угол обхв5]]</f>
        <v>843.98081719943002</v>
      </c>
      <c r="CS671" s="14">
        <f>Таблица1[[#This Row],[Т9]]-Таблица1[[#This Row],[угол обхв4]]</f>
        <v>59073.559402005209</v>
      </c>
      <c r="CT671" s="14">
        <f>Таблица1[[#This Row],[Lкан_прям, мм]]+Таблица1[[#This Row],[Lкан_дуг, мм]]+Таблица1[[#This Row],[Lкан_леб,мм]]</f>
        <v>85045.326329871838</v>
      </c>
      <c r="CU671" s="16">
        <f>Таблица1[[#This Row],[Lкан_леб,мм]]</f>
        <v>58229.578584805779</v>
      </c>
      <c r="CV671" s="14">
        <f>2534431-(Таблица1[[#This Row],[Т23]]+Таблица1[[#This Row],[угол обхв3]])</f>
        <v>2449285.2522549341</v>
      </c>
      <c r="CW671" s="50">
        <f>SUM(X671:AC671,AD671:AI671)-Таблица1[[#This Row],[lподв_min, мм]]</f>
        <v>22965.084883493717</v>
      </c>
      <c r="CX671" s="17">
        <f>CW1110-Таблица1[[#This Row],[Суммарная длина каната]]</f>
        <v>-2425327.6810034453</v>
      </c>
    </row>
    <row r="672" spans="1:102" x14ac:dyDescent="0.25">
      <c r="A672" s="21">
        <v>671</v>
      </c>
      <c r="B672" s="10">
        <v>15.649183673469386</v>
      </c>
      <c r="C672" s="10">
        <v>141.87959183673468</v>
      </c>
      <c r="D672" s="11">
        <v>18274.915101355091</v>
      </c>
      <c r="E672" s="11">
        <v>10215.197061031171</v>
      </c>
      <c r="F672" s="11">
        <v>18162.619040910518</v>
      </c>
      <c r="G672" s="11">
        <v>10299.521403949622</v>
      </c>
      <c r="H672" s="11">
        <v>18682.914611355092</v>
      </c>
      <c r="I672" s="11">
        <v>6311.1536959943887</v>
      </c>
      <c r="J672" s="11">
        <v>3904.0433650367818</v>
      </c>
      <c r="K672" s="11">
        <v>25971.766927852143</v>
      </c>
      <c r="L672" s="11">
        <v>843.98081721391736</v>
      </c>
      <c r="M672" s="11">
        <v>58229.578584805779</v>
      </c>
      <c r="N672" s="11">
        <v>10784.692998603969</v>
      </c>
      <c r="O672" s="11">
        <v>14493.467416212427</v>
      </c>
      <c r="P672" s="43">
        <v>12772.113605084505</v>
      </c>
      <c r="Q672" s="11">
        <v>14401.32005165653</v>
      </c>
      <c r="R672" s="11">
        <v>17498.634229071835</v>
      </c>
      <c r="S672" s="11">
        <v>11627.111012845215</v>
      </c>
      <c r="T672" s="11">
        <v>18738.054833202827</v>
      </c>
      <c r="U672" s="11">
        <v>10992.17041243005</v>
      </c>
      <c r="V672" s="11">
        <v>18274.915101355091</v>
      </c>
      <c r="W672" s="11">
        <v>10215.197061031171</v>
      </c>
      <c r="X672" s="12">
        <v>0</v>
      </c>
      <c r="Y672" s="12">
        <v>127.49176497588235</v>
      </c>
      <c r="Z672" s="12">
        <v>197.64867311821325</v>
      </c>
      <c r="AA672" s="44">
        <v>232.04019061955876</v>
      </c>
      <c r="AB672" s="45">
        <v>47.253829333787216</v>
      </c>
      <c r="AC672" s="12">
        <v>239.54635916647575</v>
      </c>
      <c r="AD672" s="12">
        <v>13078.865418830066</v>
      </c>
      <c r="AE672" s="12">
        <v>1989.5556800094998</v>
      </c>
      <c r="AF672" s="12">
        <v>5480.5321821881471</v>
      </c>
      <c r="AG672" s="44">
        <v>1128.4755203370612</v>
      </c>
      <c r="AH672" s="45">
        <v>390.29476040551873</v>
      </c>
      <c r="AI672" s="12">
        <v>3904.0433660818508</v>
      </c>
      <c r="AJ672" s="12">
        <v>-15.249139467947982</v>
      </c>
      <c r="AK672" s="12">
        <v>2.6546351786007141</v>
      </c>
      <c r="AL672" s="12">
        <v>30.410602815939999</v>
      </c>
      <c r="AM672" s="44">
        <v>62.996199874547436</v>
      </c>
      <c r="AN672" s="45">
        <v>56.360305299406519</v>
      </c>
      <c r="AO672" s="12">
        <v>89.999999853239899</v>
      </c>
      <c r="AP672" s="12">
        <v>-1940.9930576014312</v>
      </c>
      <c r="AQ672" s="12">
        <v>10803.589742794926</v>
      </c>
      <c r="AR672" s="12">
        <v>12978.64049886202</v>
      </c>
      <c r="AS672" s="44">
        <v>17862.152604941162</v>
      </c>
      <c r="AT672" s="45">
        <v>18398.379472246899</v>
      </c>
      <c r="AU672" s="12">
        <v>18682.915101355091</v>
      </c>
      <c r="AV672" s="12">
        <v>11447.141917719468</v>
      </c>
      <c r="AW672" s="12">
        <v>14901.029574734266</v>
      </c>
      <c r="AX672" s="12">
        <v>14753.187416080415</v>
      </c>
      <c r="AY672" s="44">
        <v>11812.363247394031</v>
      </c>
      <c r="AZ672" s="45">
        <v>10766.151277931533</v>
      </c>
      <c r="BA672" s="12">
        <v>10215.19706207624</v>
      </c>
      <c r="BB672" s="12">
        <v>10677.382175140972</v>
      </c>
      <c r="BC672" s="12">
        <v>12791.010349275464</v>
      </c>
      <c r="BD672" s="12">
        <v>17705.161122849349</v>
      </c>
      <c r="BE672" s="44">
        <v>18374.536457333503</v>
      </c>
      <c r="BF672" s="45">
        <v>18614.590462311022</v>
      </c>
      <c r="BG672" s="12">
        <v>18682.915111355091</v>
      </c>
      <c r="BH672" s="12">
        <v>14887.10225609286</v>
      </c>
      <c r="BI672" s="12">
        <v>14808.88221017837</v>
      </c>
      <c r="BJ672" s="12">
        <v>11978.978377269101</v>
      </c>
      <c r="BK672" s="44">
        <v>10806.918177881236</v>
      </c>
      <c r="BL672" s="45">
        <v>10441.216195529689</v>
      </c>
      <c r="BM672" s="12">
        <v>6311.1536959943896</v>
      </c>
      <c r="BN672" s="12">
        <v>0</v>
      </c>
      <c r="BO672" s="12">
        <v>17.903774646548694</v>
      </c>
      <c r="BP672" s="12">
        <v>27.755967637339285</v>
      </c>
      <c r="BQ672" s="48">
        <v>32.585597058607433</v>
      </c>
      <c r="BR672" s="49">
        <v>6.6358945751409166</v>
      </c>
      <c r="BS672" s="13">
        <v>33.639694553833387</v>
      </c>
      <c r="BT672" s="12">
        <v>100.42141519421644</v>
      </c>
      <c r="BV672" s="14">
        <f>Таблица1[[#This Row],[Lкан_леб,мм]]</f>
        <v>58229.578584805779</v>
      </c>
      <c r="BW672" s="50">
        <f>Таблица1[[#This Row],[угол обхв4]]+Таблица1[[#This Row],[Lдуг 3,мм]]</f>
        <v>13078.865418830066</v>
      </c>
      <c r="BX672" s="54">
        <f>Таблица1[[#This Row],[угол обхв5]]+Таблица1[[#This Row],[Y5, мм]]</f>
        <v>58357.070349781658</v>
      </c>
      <c r="BY672" s="14">
        <f>Таблица1[[#This Row],[угол обхв6]]+Таблица1[[#This Row],[Lдуг 4,мм]]</f>
        <v>15068.421098839566</v>
      </c>
      <c r="BZ672" s="14">
        <f>Таблица1[[#This Row],[Т1]]+Таблица1[[#This Row],[X6, мм]]</f>
        <v>58554.719022899873</v>
      </c>
      <c r="CA672" s="14">
        <f>Таблица1[[#This Row],[Т2]]+Таблица1[[#This Row],[Lдуг 5,мм]]</f>
        <v>20548.953281027712</v>
      </c>
      <c r="CB672" s="14">
        <f>Таблица1[[#This Row],[Т3]]+Таблица1[[#This Row],[Y6, мм]]</f>
        <v>58786.759213519435</v>
      </c>
      <c r="CC672" s="14">
        <f>Таблица1[[#This Row],[Т4]]+Таблица1[[#This Row],[Lдуг 6,мм]]</f>
        <v>21677.428801364775</v>
      </c>
      <c r="CD672" s="14">
        <f>Таблица1[[#This Row],[Т5]]+Таблица1[[#This Row],[Lдуг 1,мм]]</f>
        <v>58834.013042853221</v>
      </c>
      <c r="CE672" s="14">
        <f>Таблица1[[#This Row],[Т6]]+Таблица1[[#This Row],[Lпрям1, мм]]</f>
        <v>22067.723561770294</v>
      </c>
      <c r="CF672" s="15">
        <f>Таблица1[[#This Row],[Т7]]+Таблица1[[#This Row],[Lдуг 2,мм]]</f>
        <v>59073.559402019695</v>
      </c>
      <c r="CG672" s="14">
        <f>Таблица1[[#This Row],[Т8]]+Таблица1[[#This Row],[Lпрям2, мм]]</f>
        <v>25971.766927852143</v>
      </c>
      <c r="CH672" s="14">
        <f>Таблица1[[#This Row],[Т9]]-Таблица1[[#This Row],[Т9]]</f>
        <v>0</v>
      </c>
      <c r="CI672" s="50">
        <f>Таблица1[[#This Row],[Т9]]-Таблица1[[#This Row],[Т8]]</f>
        <v>37005.835840249405</v>
      </c>
      <c r="CJ672" s="54">
        <f>Таблица1[[#This Row],[Т9]]-Таблица1[[#This Row],[Т7]]</f>
        <v>239.54635916647385</v>
      </c>
      <c r="CK672" s="14">
        <f>Таблица1[[#This Row],[Т9]]-Таблица1[[#This Row],[Т6]]</f>
        <v>37396.13060065492</v>
      </c>
      <c r="CL672" s="14">
        <f>Таблица1[[#This Row],[Т9]]-Таблица1[[#This Row],[Т5]]</f>
        <v>286.80018850025954</v>
      </c>
      <c r="CM672" s="14">
        <f>Таблица1[[#This Row],[Т9]]-Таблица1[[#This Row],[Т4]]</f>
        <v>38524.606120991986</v>
      </c>
      <c r="CN672" s="14">
        <f>Таблица1[[#This Row],[Т9]]-Таблица1[[#This Row],[Т3]]</f>
        <v>518.84037911982159</v>
      </c>
      <c r="CO672" s="14">
        <f>Таблица1[[#This Row],[Т9]]-Таблица1[[#This Row],[Т2]]</f>
        <v>44005.138303180131</v>
      </c>
      <c r="CP672" s="14">
        <f>Таблица1[[#This Row],[Т9]]-Таблица1[[#This Row],[Т1]]</f>
        <v>716.4890522380374</v>
      </c>
      <c r="CQ672" s="14">
        <f>Таблица1[[#This Row],[Т9]]-Таблица1[[#This Row],[угол обхв6]]</f>
        <v>45994.693983189631</v>
      </c>
      <c r="CR672" s="14">
        <f>Таблица1[[#This Row],[Т9]]-Таблица1[[#This Row],[угол обхв5]]</f>
        <v>843.98081721391645</v>
      </c>
      <c r="CS672" s="14">
        <f>Таблица1[[#This Row],[Т9]]-Таблица1[[#This Row],[угол обхв4]]</f>
        <v>59073.559402019695</v>
      </c>
      <c r="CT672" s="14">
        <f>Таблица1[[#This Row],[Lкан_прям, мм]]+Таблица1[[#This Row],[Lкан_дуг, мм]]+Таблица1[[#This Row],[Lкан_леб,мм]]</f>
        <v>85045.326329871838</v>
      </c>
      <c r="CU672" s="16">
        <f>Таблица1[[#This Row],[Lкан_леб,мм]]</f>
        <v>58229.578584805779</v>
      </c>
      <c r="CV672" s="14">
        <f>2534431-(Таблица1[[#This Row],[Т23]]+Таблица1[[#This Row],[угол обхв3]])</f>
        <v>2449285.2522549341</v>
      </c>
      <c r="CW672" s="50">
        <f>SUM(X672:AC672,AD672:AI672)-Таблица1[[#This Row],[lподв_min, мм]]</f>
        <v>22911.704380029285</v>
      </c>
      <c r="CX672" s="17">
        <f>CW1111-Таблица1[[#This Row],[Суммарная длина каната]]</f>
        <v>-2425392.2807648573</v>
      </c>
    </row>
    <row r="673" spans="1:102" x14ac:dyDescent="0.25">
      <c r="A673" s="21">
        <v>672</v>
      </c>
      <c r="B673" s="10">
        <v>15.649183673469386</v>
      </c>
      <c r="C673" s="10">
        <v>144.56367346938774</v>
      </c>
      <c r="D673" s="11">
        <v>18413.551742646359</v>
      </c>
      <c r="E673" s="11">
        <v>10569.390057344746</v>
      </c>
      <c r="F673" s="11">
        <v>18297.430060825081</v>
      </c>
      <c r="G673" s="11">
        <v>10648.363185755607</v>
      </c>
      <c r="H673" s="11">
        <v>18821.551252646357</v>
      </c>
      <c r="I673" s="11">
        <v>6611.8536086376662</v>
      </c>
      <c r="J673" s="11">
        <v>3957.5364487070797</v>
      </c>
      <c r="K673" s="11">
        <v>25971.76692783802</v>
      </c>
      <c r="L673" s="11">
        <v>843.9808172280442</v>
      </c>
      <c r="M673" s="11">
        <v>58229.578584805779</v>
      </c>
      <c r="N673" s="11">
        <v>10784.692998603969</v>
      </c>
      <c r="O673" s="11">
        <v>14493.467416212427</v>
      </c>
      <c r="P673" s="43">
        <v>12720.755580416802</v>
      </c>
      <c r="Q673" s="11">
        <v>14493.230249720631</v>
      </c>
      <c r="R673" s="11">
        <v>17572.004090792332</v>
      </c>
      <c r="S673" s="11">
        <v>11943.402629943328</v>
      </c>
      <c r="T673" s="11">
        <v>18839.798544746154</v>
      </c>
      <c r="U673" s="11">
        <v>11367.199347651454</v>
      </c>
      <c r="V673" s="11">
        <v>18413.551742646359</v>
      </c>
      <c r="W673" s="11">
        <v>10569.390057344746</v>
      </c>
      <c r="X673" s="12">
        <v>0</v>
      </c>
      <c r="Y673" s="12">
        <v>108.63823801133971</v>
      </c>
      <c r="Z673" s="12">
        <v>197.38900683485892</v>
      </c>
      <c r="AA673" s="44">
        <v>232.04019061955887</v>
      </c>
      <c r="AB673" s="45">
        <v>47.253829333787579</v>
      </c>
      <c r="AC673" s="12">
        <v>258.65955242849901</v>
      </c>
      <c r="AD673" s="12">
        <v>13078.865418830066</v>
      </c>
      <c r="AE673" s="12">
        <v>1936.0625963392097</v>
      </c>
      <c r="AF673" s="12">
        <v>5480.5321821881498</v>
      </c>
      <c r="AG673" s="44">
        <v>1128.4755203370582</v>
      </c>
      <c r="AH673" s="45">
        <v>390.29476040551629</v>
      </c>
      <c r="AI673" s="12">
        <v>3957.5364497380228</v>
      </c>
      <c r="AJ673" s="12">
        <v>-15.249139467947982</v>
      </c>
      <c r="AK673" s="12">
        <v>7.0186981977998436E-3</v>
      </c>
      <c r="AL673" s="12">
        <v>27.726521183286955</v>
      </c>
      <c r="AM673" s="44">
        <v>60.312118241894403</v>
      </c>
      <c r="AN673" s="45">
        <v>53.676223666753437</v>
      </c>
      <c r="AO673" s="12">
        <v>89.999999855223635</v>
      </c>
      <c r="AP673" s="12">
        <v>-1940.9930576014312</v>
      </c>
      <c r="AQ673" s="12">
        <v>10784.742978356089</v>
      </c>
      <c r="AR673" s="12">
        <v>12910.578326508914</v>
      </c>
      <c r="AS673" s="44">
        <v>17926.44849552642</v>
      </c>
      <c r="AT673" s="45">
        <v>18511.080067603085</v>
      </c>
      <c r="AU673" s="12">
        <v>18821.551742646359</v>
      </c>
      <c r="AV673" s="12">
        <v>11447.141917719468</v>
      </c>
      <c r="AW673" s="12">
        <v>14901.467413151182</v>
      </c>
      <c r="AX673" s="12">
        <v>14854.383022195178</v>
      </c>
      <c r="AY673" s="44">
        <v>12145.47480505089</v>
      </c>
      <c r="AZ673" s="45">
        <v>11125.521539847879</v>
      </c>
      <c r="BA673" s="12">
        <v>10569.390058375689</v>
      </c>
      <c r="BB673" s="12">
        <v>10677.382175140972</v>
      </c>
      <c r="BC673" s="12">
        <v>12720.805560168923</v>
      </c>
      <c r="BD673" s="12">
        <v>17761.826836884444</v>
      </c>
      <c r="BE673" s="44">
        <v>18485.35414001207</v>
      </c>
      <c r="BF673" s="45">
        <v>18742.270219789429</v>
      </c>
      <c r="BG673" s="12">
        <v>18821.551752646355</v>
      </c>
      <c r="BH673" s="12">
        <v>14887.10225609286</v>
      </c>
      <c r="BI673" s="12">
        <v>14901.230246659388</v>
      </c>
      <c r="BJ673" s="12">
        <v>12304.555402417873</v>
      </c>
      <c r="BK673" s="44">
        <v>11165.127172543893</v>
      </c>
      <c r="BL673" s="45">
        <v>10811.067865148321</v>
      </c>
      <c r="BM673" s="12">
        <v>6611.8536086376671</v>
      </c>
      <c r="BN673" s="12">
        <v>0</v>
      </c>
      <c r="BO673" s="12">
        <v>15.256158166145781</v>
      </c>
      <c r="BP673" s="12">
        <v>27.719502485089155</v>
      </c>
      <c r="BQ673" s="48">
        <v>32.585597058607448</v>
      </c>
      <c r="BR673" s="49">
        <v>6.6358945751409673</v>
      </c>
      <c r="BS673" s="13">
        <v>36.323776188470191</v>
      </c>
      <c r="BT673" s="12">
        <v>100.42141519421644</v>
      </c>
      <c r="BV673" s="14">
        <f>Таблица1[[#This Row],[Lкан_леб,мм]]</f>
        <v>58229.578584805779</v>
      </c>
      <c r="BW673" s="50">
        <f>Таблица1[[#This Row],[угол обхв4]]+Таблица1[[#This Row],[Lдуг 3,мм]]</f>
        <v>13078.865418830066</v>
      </c>
      <c r="BX673" s="54">
        <f>Таблица1[[#This Row],[угол обхв5]]+Таблица1[[#This Row],[Y5, мм]]</f>
        <v>58338.216822817121</v>
      </c>
      <c r="BY673" s="14">
        <f>Таблица1[[#This Row],[угол обхв6]]+Таблица1[[#This Row],[Lдуг 4,мм]]</f>
        <v>15014.928015169276</v>
      </c>
      <c r="BZ673" s="14">
        <f>Таблица1[[#This Row],[Т1]]+Таблица1[[#This Row],[X6, мм]]</f>
        <v>58535.605829651977</v>
      </c>
      <c r="CA673" s="14">
        <f>Таблица1[[#This Row],[Т2]]+Таблица1[[#This Row],[Lдуг 5,мм]]</f>
        <v>20495.460197357424</v>
      </c>
      <c r="CB673" s="14">
        <f>Таблица1[[#This Row],[Т3]]+Таблица1[[#This Row],[Y6, мм]]</f>
        <v>58767.646020271539</v>
      </c>
      <c r="CC673" s="14">
        <f>Таблица1[[#This Row],[Т4]]+Таблица1[[#This Row],[Lдуг 6,мм]]</f>
        <v>21623.935717694483</v>
      </c>
      <c r="CD673" s="14">
        <f>Таблица1[[#This Row],[Т5]]+Таблица1[[#This Row],[Lдуг 1,мм]]</f>
        <v>58814.899849605325</v>
      </c>
      <c r="CE673" s="14">
        <f>Таблица1[[#This Row],[Т6]]+Таблица1[[#This Row],[Lпрям1, мм]]</f>
        <v>22014.230478099998</v>
      </c>
      <c r="CF673" s="15">
        <f>Таблица1[[#This Row],[Т7]]+Таблица1[[#This Row],[Lдуг 2,мм]]</f>
        <v>59073.559402033825</v>
      </c>
      <c r="CG673" s="14">
        <f>Таблица1[[#This Row],[Т8]]+Таблица1[[#This Row],[Lпрям2, мм]]</f>
        <v>25971.76692783802</v>
      </c>
      <c r="CH673" s="14">
        <f>Таблица1[[#This Row],[Т9]]-Таблица1[[#This Row],[Т9]]</f>
        <v>0</v>
      </c>
      <c r="CI673" s="50">
        <f>Таблица1[[#This Row],[Т9]]-Таблица1[[#This Row],[Т8]]</f>
        <v>37059.328923933826</v>
      </c>
      <c r="CJ673" s="54">
        <f>Таблица1[[#This Row],[Т9]]-Таблица1[[#This Row],[Т7]]</f>
        <v>258.65955242850032</v>
      </c>
      <c r="CK673" s="14">
        <f>Таблица1[[#This Row],[Т9]]-Таблица1[[#This Row],[Т6]]</f>
        <v>37449.623684339342</v>
      </c>
      <c r="CL673" s="14">
        <f>Таблица1[[#This Row],[Т9]]-Таблица1[[#This Row],[Т5]]</f>
        <v>305.91338176228601</v>
      </c>
      <c r="CM673" s="14">
        <f>Таблица1[[#This Row],[Т9]]-Таблица1[[#This Row],[Т4]]</f>
        <v>38578.0992046764</v>
      </c>
      <c r="CN673" s="14">
        <f>Таблица1[[#This Row],[Т9]]-Таблица1[[#This Row],[Т3]]</f>
        <v>537.95357238184806</v>
      </c>
      <c r="CO673" s="14">
        <f>Таблица1[[#This Row],[Т9]]-Таблица1[[#This Row],[Т2]]</f>
        <v>44058.631386864552</v>
      </c>
      <c r="CP673" s="14">
        <f>Таблица1[[#This Row],[Т9]]-Таблица1[[#This Row],[Т1]]</f>
        <v>735.3425792167036</v>
      </c>
      <c r="CQ673" s="14">
        <f>Таблица1[[#This Row],[Т9]]-Таблица1[[#This Row],[угол обхв6]]</f>
        <v>45994.693983203761</v>
      </c>
      <c r="CR673" s="14">
        <f>Таблица1[[#This Row],[Т9]]-Таблица1[[#This Row],[угол обхв5]]</f>
        <v>843.98081722804636</v>
      </c>
      <c r="CS673" s="14">
        <f>Таблица1[[#This Row],[Т9]]-Таблица1[[#This Row],[угол обхв4]]</f>
        <v>59073.559402033825</v>
      </c>
      <c r="CT673" s="14">
        <f>Таблица1[[#This Row],[Lкан_прям, мм]]+Таблица1[[#This Row],[Lкан_дуг, мм]]+Таблица1[[#This Row],[Lкан_леб,мм]]</f>
        <v>85045.326329871838</v>
      </c>
      <c r="CU673" s="16">
        <f>Таблица1[[#This Row],[Lкан_леб,мм]]</f>
        <v>58229.578584805779</v>
      </c>
      <c r="CV673" s="14">
        <f>2534431-(Таблица1[[#This Row],[Т23]]+Таблица1[[#This Row],[угол обхв3]])</f>
        <v>2449285.2522549341</v>
      </c>
      <c r="CW673" s="50">
        <f>SUM(X673:AC673,AD673:AI673)-Таблица1[[#This Row],[lподв_min, мм]]</f>
        <v>22858.211296358986</v>
      </c>
      <c r="CX673" s="17">
        <f>CW1112-Таблица1[[#This Row],[Суммарная длина каната]]</f>
        <v>-2425458.3673044387</v>
      </c>
    </row>
    <row r="674" spans="1:102" x14ac:dyDescent="0.25">
      <c r="A674" s="21">
        <v>673</v>
      </c>
      <c r="B674" s="10">
        <v>15.649183673469386</v>
      </c>
      <c r="C674" s="10">
        <v>147.2477551020408</v>
      </c>
      <c r="D674" s="11">
        <v>18535.449810174236</v>
      </c>
      <c r="E674" s="11">
        <v>10929.686682473375</v>
      </c>
      <c r="F674" s="11">
        <v>18415.757295620409</v>
      </c>
      <c r="G674" s="11">
        <v>11003.13531731285</v>
      </c>
      <c r="H674" s="11">
        <v>18943.449320174233</v>
      </c>
      <c r="I674" s="11">
        <v>6918.6573510219523</v>
      </c>
      <c r="J674" s="11">
        <v>4011.0293314514233</v>
      </c>
      <c r="K674" s="11">
        <v>25971.766927824261</v>
      </c>
      <c r="L674" s="11">
        <v>843.98081724179133</v>
      </c>
      <c r="M674" s="11">
        <v>58229.578584805779</v>
      </c>
      <c r="N674" s="11">
        <v>10784.692998603969</v>
      </c>
      <c r="O674" s="11">
        <v>14493.467416212427</v>
      </c>
      <c r="P674" s="43">
        <v>12665.149843234594</v>
      </c>
      <c r="Q674" s="11">
        <v>14582.634573991743</v>
      </c>
      <c r="R674" s="11">
        <v>17630.48186238491</v>
      </c>
      <c r="S674" s="11">
        <v>12262.783083141378</v>
      </c>
      <c r="T674" s="11">
        <v>18923.868432165622</v>
      </c>
      <c r="U674" s="11">
        <v>11746.581396674852</v>
      </c>
      <c r="V674" s="11">
        <v>18535.449810174236</v>
      </c>
      <c r="W674" s="11">
        <v>10929.686682473375</v>
      </c>
      <c r="X674" s="12">
        <v>0</v>
      </c>
      <c r="Y674" s="12">
        <v>89.256269409015644</v>
      </c>
      <c r="Z674" s="12">
        <v>197.65778218928563</v>
      </c>
      <c r="AA674" s="44">
        <v>232.04019061955913</v>
      </c>
      <c r="AB674" s="45">
        <v>47.253829333786669</v>
      </c>
      <c r="AC674" s="12">
        <v>277.77274569014429</v>
      </c>
      <c r="AD674" s="12">
        <v>13078.865418830066</v>
      </c>
      <c r="AE674" s="12">
        <v>1882.5697135948537</v>
      </c>
      <c r="AF674" s="12">
        <v>5480.5321821881498</v>
      </c>
      <c r="AG674" s="44">
        <v>1128.475520337058</v>
      </c>
      <c r="AH674" s="45">
        <v>390.2947604055181</v>
      </c>
      <c r="AI674" s="12">
        <v>4011.0293324686177</v>
      </c>
      <c r="AJ674" s="12">
        <v>-15.249139467947982</v>
      </c>
      <c r="AK674" s="12">
        <v>-2.7148072811361339</v>
      </c>
      <c r="AL674" s="12">
        <v>25.042439550633866</v>
      </c>
      <c r="AM674" s="44">
        <v>57.628036609241356</v>
      </c>
      <c r="AN674" s="45">
        <v>50.99214203410051</v>
      </c>
      <c r="AO674" s="12">
        <v>89.999999857154435</v>
      </c>
      <c r="AP674" s="12">
        <v>-1940.9930576014312</v>
      </c>
      <c r="AQ674" s="12">
        <v>10765.368242600915</v>
      </c>
      <c r="AR674" s="12">
        <v>12837.851941644507</v>
      </c>
      <c r="AS674" s="44">
        <v>17975.074591011751</v>
      </c>
      <c r="AT674" s="45">
        <v>18606.828097206682</v>
      </c>
      <c r="AU674" s="12">
        <v>18943.449810174236</v>
      </c>
      <c r="AV674" s="12">
        <v>11447.141917719468</v>
      </c>
      <c r="AW674" s="12">
        <v>14901.009504597692</v>
      </c>
      <c r="AX674" s="12">
        <v>14952.280330365076</v>
      </c>
      <c r="AY674" s="44">
        <v>12481.231821699213</v>
      </c>
      <c r="AZ674" s="45">
        <v>11489.775193460982</v>
      </c>
      <c r="BA674" s="12">
        <v>10929.68668349057</v>
      </c>
      <c r="BB674" s="12">
        <v>10677.382175140972</v>
      </c>
      <c r="BC674" s="12">
        <v>12645.82508723154</v>
      </c>
      <c r="BD674" s="12">
        <v>17803.18396079482</v>
      </c>
      <c r="BE674" s="44">
        <v>18579.275703538784</v>
      </c>
      <c r="BF674" s="45">
        <v>18852.490145133175</v>
      </c>
      <c r="BG674" s="12">
        <v>18943.449820174232</v>
      </c>
      <c r="BH674" s="12">
        <v>14887.10225609286</v>
      </c>
      <c r="BI674" s="12">
        <v>14990.176662377007</v>
      </c>
      <c r="BJ674" s="12">
        <v>12632.428839514709</v>
      </c>
      <c r="BK674" s="44">
        <v>11528.132658117014</v>
      </c>
      <c r="BL674" s="45">
        <v>11186.492885687245</v>
      </c>
      <c r="BM674" s="12">
        <v>6918.6573510219532</v>
      </c>
      <c r="BN674" s="12">
        <v>0</v>
      </c>
      <c r="BO674" s="12">
        <v>12.534332186811849</v>
      </c>
      <c r="BP674" s="12">
        <v>27.757246831770001</v>
      </c>
      <c r="BQ674" s="48">
        <v>32.585597058607483</v>
      </c>
      <c r="BR674" s="49">
        <v>6.6358945751408402</v>
      </c>
      <c r="BS674" s="13">
        <v>39.007857823053918</v>
      </c>
      <c r="BT674" s="12">
        <v>100.42141519421644</v>
      </c>
      <c r="BV674" s="14">
        <f>Таблица1[[#This Row],[Lкан_леб,мм]]</f>
        <v>58229.578584805779</v>
      </c>
      <c r="BW674" s="50">
        <f>Таблица1[[#This Row],[угол обхв4]]+Таблица1[[#This Row],[Lдуг 3,мм]]</f>
        <v>13078.865418830066</v>
      </c>
      <c r="BX674" s="54">
        <f>Таблица1[[#This Row],[угол обхв5]]+Таблица1[[#This Row],[Y5, мм]]</f>
        <v>58318.834854214794</v>
      </c>
      <c r="BY674" s="14">
        <f>Таблица1[[#This Row],[угол обхв6]]+Таблица1[[#This Row],[Lдуг 4,мм]]</f>
        <v>14961.43513242492</v>
      </c>
      <c r="BZ674" s="14">
        <f>Таблица1[[#This Row],[Т1]]+Таблица1[[#This Row],[X6, мм]]</f>
        <v>58516.49263640408</v>
      </c>
      <c r="CA674" s="14">
        <f>Таблица1[[#This Row],[Т2]]+Таблица1[[#This Row],[Lдуг 5,мм]]</f>
        <v>20441.96731461307</v>
      </c>
      <c r="CB674" s="14">
        <f>Таблица1[[#This Row],[Т3]]+Таблица1[[#This Row],[Y6, мм]]</f>
        <v>58748.532827023642</v>
      </c>
      <c r="CC674" s="14">
        <f>Таблица1[[#This Row],[Т4]]+Таблица1[[#This Row],[Lдуг 6,мм]]</f>
        <v>21570.442834950129</v>
      </c>
      <c r="CD674" s="14">
        <f>Таблица1[[#This Row],[Т5]]+Таблица1[[#This Row],[Lдуг 1,мм]]</f>
        <v>58795.786656357428</v>
      </c>
      <c r="CE674" s="14">
        <f>Таблица1[[#This Row],[Т6]]+Таблица1[[#This Row],[Lпрям1, мм]]</f>
        <v>21960.737595355647</v>
      </c>
      <c r="CF674" s="15">
        <f>Таблица1[[#This Row],[Т7]]+Таблица1[[#This Row],[Lдуг 2,мм]]</f>
        <v>59073.559402047569</v>
      </c>
      <c r="CG674" s="14">
        <f>Таблица1[[#This Row],[Т8]]+Таблица1[[#This Row],[Lпрям2, мм]]</f>
        <v>25971.766927824265</v>
      </c>
      <c r="CH674" s="14">
        <f>Таблица1[[#This Row],[Т9]]-Таблица1[[#This Row],[Т9]]</f>
        <v>0</v>
      </c>
      <c r="CI674" s="50">
        <f>Таблица1[[#This Row],[Т9]]-Таблица1[[#This Row],[Т8]]</f>
        <v>37112.821806691922</v>
      </c>
      <c r="CJ674" s="54">
        <f>Таблица1[[#This Row],[Т9]]-Таблица1[[#This Row],[Т7]]</f>
        <v>277.77274569014116</v>
      </c>
      <c r="CK674" s="14">
        <f>Таблица1[[#This Row],[Т9]]-Таблица1[[#This Row],[Т6]]</f>
        <v>37503.116567097444</v>
      </c>
      <c r="CL674" s="14">
        <f>Таблица1[[#This Row],[Т9]]-Таблица1[[#This Row],[Т5]]</f>
        <v>325.02657502392685</v>
      </c>
      <c r="CM674" s="14">
        <f>Таблица1[[#This Row],[Т9]]-Таблица1[[#This Row],[Т4]]</f>
        <v>38631.592087434503</v>
      </c>
      <c r="CN674" s="14">
        <f>Таблица1[[#This Row],[Т9]]-Таблица1[[#This Row],[Т3]]</f>
        <v>557.06676564348891</v>
      </c>
      <c r="CO674" s="14">
        <f>Таблица1[[#This Row],[Т9]]-Таблица1[[#This Row],[Т2]]</f>
        <v>44112.124269622647</v>
      </c>
      <c r="CP674" s="14">
        <f>Таблица1[[#This Row],[Т9]]-Таблица1[[#This Row],[Т1]]</f>
        <v>754.72454783277499</v>
      </c>
      <c r="CQ674" s="14">
        <f>Таблица1[[#This Row],[Т9]]-Таблица1[[#This Row],[угол обхв6]]</f>
        <v>45994.693983217505</v>
      </c>
      <c r="CR674" s="14">
        <f>Таблица1[[#This Row],[Т9]]-Таблица1[[#This Row],[угол обхв5]]</f>
        <v>843.98081724179065</v>
      </c>
      <c r="CS674" s="14">
        <f>Таблица1[[#This Row],[Т9]]-Таблица1[[#This Row],[угол обхв4]]</f>
        <v>59073.559402047569</v>
      </c>
      <c r="CT674" s="14">
        <f>Таблица1[[#This Row],[Lкан_прям, мм]]+Таблица1[[#This Row],[Lкан_дуг, мм]]+Таблица1[[#This Row],[Lкан_леб,мм]]</f>
        <v>85045.326329871838</v>
      </c>
      <c r="CU674" s="16">
        <f>Таблица1[[#This Row],[Lкан_леб,мм]]</f>
        <v>58229.578584805779</v>
      </c>
      <c r="CV674" s="14">
        <f>2534431-(Таблица1[[#This Row],[Т23]]+Таблица1[[#This Row],[угол обхв3]])</f>
        <v>2449285.2522549341</v>
      </c>
      <c r="CW674" s="50">
        <f>SUM(X674:AC674,AD674:AI674)-Таблица1[[#This Row],[lподв_min, мм]]</f>
        <v>22804.718413614632</v>
      </c>
      <c r="CX674" s="17">
        <f>CW1113-Таблица1[[#This Row],[Суммарная длина каната]]</f>
        <v>-2425525.9187328466</v>
      </c>
    </row>
    <row r="675" spans="1:102" x14ac:dyDescent="0.25">
      <c r="A675" s="21">
        <v>674</v>
      </c>
      <c r="B675" s="10">
        <v>15.649183673469386</v>
      </c>
      <c r="C675" s="10">
        <v>149.93183673469386</v>
      </c>
      <c r="D675" s="11">
        <v>18640.341841025125</v>
      </c>
      <c r="E675" s="11">
        <v>11295.296390782776</v>
      </c>
      <c r="F675" s="11">
        <v>18517.341117333421</v>
      </c>
      <c r="G675" s="11">
        <v>11363.059374566816</v>
      </c>
      <c r="H675" s="11">
        <v>19048.341351025127</v>
      </c>
      <c r="I675" s="11">
        <v>7230.8969114931788</v>
      </c>
      <c r="J675" s="11">
        <v>4064.3994792895965</v>
      </c>
      <c r="K675" s="11">
        <v>25971.766927810924</v>
      </c>
      <c r="L675" s="11">
        <v>843.98081725514351</v>
      </c>
      <c r="M675" s="11">
        <v>58229.578584805779</v>
      </c>
      <c r="N675" s="11">
        <v>10784.692998603969</v>
      </c>
      <c r="O675" s="11">
        <v>14493.467416212427</v>
      </c>
      <c r="P675" s="43">
        <v>12605.418400988705</v>
      </c>
      <c r="Q675" s="11">
        <v>14669.336857774679</v>
      </c>
      <c r="R675" s="11">
        <v>17673.939234718113</v>
      </c>
      <c r="S675" s="11">
        <v>12584.551603113914</v>
      </c>
      <c r="T675" s="11">
        <v>18990.080033332411</v>
      </c>
      <c r="U675" s="11">
        <v>12129.484137541043</v>
      </c>
      <c r="V675" s="11">
        <v>18640.341841025125</v>
      </c>
      <c r="W675" s="11">
        <v>11295.296390782776</v>
      </c>
      <c r="X675" s="12">
        <v>0</v>
      </c>
      <c r="Y675" s="12">
        <v>69.300175267041013</v>
      </c>
      <c r="Z675" s="12">
        <v>198.50068308336333</v>
      </c>
      <c r="AA675" s="44">
        <v>232.04019061955887</v>
      </c>
      <c r="AB675" s="45">
        <v>47.253829333784218</v>
      </c>
      <c r="AC675" s="12">
        <v>296.88593895139604</v>
      </c>
      <c r="AD675" s="12">
        <v>13078.865418830066</v>
      </c>
      <c r="AE675" s="12">
        <v>1829.1995657566943</v>
      </c>
      <c r="AF675" s="12">
        <v>5480.5321821881507</v>
      </c>
      <c r="AG675" s="44">
        <v>1128.4755203370596</v>
      </c>
      <c r="AH675" s="45">
        <v>390.29476040552197</v>
      </c>
      <c r="AI675" s="12">
        <v>4064.399480293434</v>
      </c>
      <c r="AJ675" s="12">
        <v>-15.249139467947982</v>
      </c>
      <c r="AK675" s="12">
        <v>-5.5172581877559645</v>
      </c>
      <c r="AL675" s="12">
        <v>22.35835791798084</v>
      </c>
      <c r="AM675" s="44">
        <v>54.943954976588287</v>
      </c>
      <c r="AN675" s="45">
        <v>48.30806040144779</v>
      </c>
      <c r="AO675" s="12">
        <v>89.999999859030154</v>
      </c>
      <c r="AP675" s="12">
        <v>-1940.9930576014312</v>
      </c>
      <c r="AQ675" s="12">
        <v>10745.465604556499</v>
      </c>
      <c r="AR675" s="12">
        <v>12760.620917026479</v>
      </c>
      <c r="AS675" s="44">
        <v>18007.924198342545</v>
      </c>
      <c r="AT675" s="45">
        <v>18685.41347530745</v>
      </c>
      <c r="AU675" s="12">
        <v>19048.341841025129</v>
      </c>
      <c r="AV675" s="12">
        <v>11447.141917719468</v>
      </c>
      <c r="AW675" s="12">
        <v>14899.57726779971</v>
      </c>
      <c r="AX675" s="12">
        <v>15046.664538995583</v>
      </c>
      <c r="AY675" s="44">
        <v>12818.897595340759</v>
      </c>
      <c r="AZ675" s="45">
        <v>11858.113010813779</v>
      </c>
      <c r="BA675" s="12">
        <v>11295.296391786615</v>
      </c>
      <c r="BB675" s="12">
        <v>10677.382175140972</v>
      </c>
      <c r="BC675" s="12">
        <v>12566.191006941235</v>
      </c>
      <c r="BD675" s="12">
        <v>17829.141750755887</v>
      </c>
      <c r="BE675" s="44">
        <v>18656.095069707975</v>
      </c>
      <c r="BF675" s="45">
        <v>18945.008399050086</v>
      </c>
      <c r="BG675" s="12">
        <v>19048.341851025125</v>
      </c>
      <c r="BH675" s="12">
        <v>14887.10225609286</v>
      </c>
      <c r="BI675" s="12">
        <v>15075.446709361962</v>
      </c>
      <c r="BJ675" s="12">
        <v>12961.879284334818</v>
      </c>
      <c r="BK675" s="44">
        <v>11895.138145314197</v>
      </c>
      <c r="BL675" s="45">
        <v>11566.667517510039</v>
      </c>
      <c r="BM675" s="12">
        <v>7230.8969114931797</v>
      </c>
      <c r="BN675" s="12">
        <v>0</v>
      </c>
      <c r="BO675" s="12">
        <v>9.7318812801920185</v>
      </c>
      <c r="BP675" s="12">
        <v>27.875616105736803</v>
      </c>
      <c r="BQ675" s="48">
        <v>32.585597058607448</v>
      </c>
      <c r="BR675" s="49">
        <v>6.6358945751404965</v>
      </c>
      <c r="BS675" s="13">
        <v>41.691939457582365</v>
      </c>
      <c r="BT675" s="12">
        <v>100.42141519421644</v>
      </c>
      <c r="BV675" s="14">
        <f>Таблица1[[#This Row],[Lкан_леб,мм]]</f>
        <v>58229.578584805779</v>
      </c>
      <c r="BW675" s="50">
        <f>Таблица1[[#This Row],[угол обхв4]]+Таблица1[[#This Row],[Lдуг 3,мм]]</f>
        <v>13078.865418830066</v>
      </c>
      <c r="BX675" s="54">
        <f>Таблица1[[#This Row],[угол обхв5]]+Таблица1[[#This Row],[Y5, мм]]</f>
        <v>58298.878760072817</v>
      </c>
      <c r="BY675" s="14">
        <f>Таблица1[[#This Row],[угол обхв6]]+Таблица1[[#This Row],[Lдуг 4,мм]]</f>
        <v>14908.064984586761</v>
      </c>
      <c r="BZ675" s="14">
        <f>Таблица1[[#This Row],[Т1]]+Таблица1[[#This Row],[X6, мм]]</f>
        <v>58497.379443156184</v>
      </c>
      <c r="CA675" s="14">
        <f>Таблица1[[#This Row],[Т2]]+Таблица1[[#This Row],[Lдуг 5,мм]]</f>
        <v>20388.597166774911</v>
      </c>
      <c r="CB675" s="14">
        <f>Таблица1[[#This Row],[Т3]]+Таблица1[[#This Row],[Y6, мм]]</f>
        <v>58729.419633775746</v>
      </c>
      <c r="CC675" s="14">
        <f>Таблица1[[#This Row],[Т4]]+Таблица1[[#This Row],[Lдуг 6,мм]]</f>
        <v>21517.07268711197</v>
      </c>
      <c r="CD675" s="14">
        <f>Таблица1[[#This Row],[Т5]]+Таблица1[[#This Row],[Lдуг 1,мм]]</f>
        <v>58776.673463109531</v>
      </c>
      <c r="CE675" s="14">
        <f>Таблица1[[#This Row],[Т6]]+Таблица1[[#This Row],[Lпрям1, мм]]</f>
        <v>21907.367447517492</v>
      </c>
      <c r="CF675" s="15">
        <f>Таблица1[[#This Row],[Т7]]+Таблица1[[#This Row],[Lдуг 2,мм]]</f>
        <v>59073.559402060928</v>
      </c>
      <c r="CG675" s="14">
        <f>Таблица1[[#This Row],[Т8]]+Таблица1[[#This Row],[Lпрям2, мм]]</f>
        <v>25971.766927810924</v>
      </c>
      <c r="CH675" s="14">
        <f>Таблица1[[#This Row],[Т9]]-Таблица1[[#This Row],[Т9]]</f>
        <v>0</v>
      </c>
      <c r="CI675" s="50">
        <f>Таблица1[[#This Row],[Т9]]-Таблица1[[#This Row],[Т8]]</f>
        <v>37166.191954543436</v>
      </c>
      <c r="CJ675" s="54">
        <f>Таблица1[[#This Row],[Т9]]-Таблица1[[#This Row],[Т7]]</f>
        <v>296.88593895139638</v>
      </c>
      <c r="CK675" s="14">
        <f>Таблица1[[#This Row],[Т9]]-Таблица1[[#This Row],[Т6]]</f>
        <v>37556.486714948958</v>
      </c>
      <c r="CL675" s="14">
        <f>Таблица1[[#This Row],[Т9]]-Таблица1[[#This Row],[Т5]]</f>
        <v>344.13976828518207</v>
      </c>
      <c r="CM675" s="14">
        <f>Таблица1[[#This Row],[Т9]]-Таблица1[[#This Row],[Т4]]</f>
        <v>38684.962235286017</v>
      </c>
      <c r="CN675" s="14">
        <f>Таблица1[[#This Row],[Т9]]-Таблица1[[#This Row],[Т3]]</f>
        <v>576.17995890474413</v>
      </c>
      <c r="CO675" s="14">
        <f>Таблица1[[#This Row],[Т9]]-Таблица1[[#This Row],[Т2]]</f>
        <v>44165.494417474169</v>
      </c>
      <c r="CP675" s="14">
        <f>Таблица1[[#This Row],[Т9]]-Таблица1[[#This Row],[Т1]]</f>
        <v>774.68064198811044</v>
      </c>
      <c r="CQ675" s="14">
        <f>Таблица1[[#This Row],[Т9]]-Таблица1[[#This Row],[угол обхв6]]</f>
        <v>45994.693983230864</v>
      </c>
      <c r="CR675" s="14">
        <f>Таблица1[[#This Row],[Т9]]-Таблица1[[#This Row],[угол обхв5]]</f>
        <v>843.9808172551493</v>
      </c>
      <c r="CS675" s="14">
        <f>Таблица1[[#This Row],[Т9]]-Таблица1[[#This Row],[угол обхв4]]</f>
        <v>59073.559402060928</v>
      </c>
      <c r="CT675" s="14">
        <f>Таблица1[[#This Row],[Lкан_прям, мм]]+Таблица1[[#This Row],[Lкан_дуг, мм]]+Таблица1[[#This Row],[Lкан_леб,мм]]</f>
        <v>85045.326329871838</v>
      </c>
      <c r="CU675" s="16">
        <f>Таблица1[[#This Row],[Lкан_леб,мм]]</f>
        <v>58229.578584805779</v>
      </c>
      <c r="CV675" s="14">
        <f>2534431-(Таблица1[[#This Row],[Т23]]+Таблица1[[#This Row],[угол обхв3]])</f>
        <v>2449285.2522549341</v>
      </c>
      <c r="CW675" s="50">
        <f>SUM(X675:AC675,AD675:AI675)-Таблица1[[#This Row],[lподв_min, мм]]</f>
        <v>22751.348265776476</v>
      </c>
      <c r="CX675" s="17">
        <f>CW1114-Таблица1[[#This Row],[Суммарная длина каната]]</f>
        <v>-2425594.9117507697</v>
      </c>
    </row>
    <row r="676" spans="1:102" x14ac:dyDescent="0.25">
      <c r="A676" s="21">
        <v>675</v>
      </c>
      <c r="B676" s="10">
        <v>15.649183673469386</v>
      </c>
      <c r="C676" s="10">
        <v>152.61591836734689</v>
      </c>
      <c r="D676" s="11">
        <v>18727.997686118324</v>
      </c>
      <c r="E676" s="11">
        <v>11665.416978925488</v>
      </c>
      <c r="F676" s="11">
        <v>18601.95863559777</v>
      </c>
      <c r="G676" s="11">
        <v>11727.345629353846</v>
      </c>
      <c r="H676" s="11">
        <v>19135.997196118326</v>
      </c>
      <c r="I676" s="11">
        <v>7547.9035196137474</v>
      </c>
      <c r="J676" s="11">
        <v>4117.5134593117409</v>
      </c>
      <c r="K676" s="11">
        <v>25971.766927797966</v>
      </c>
      <c r="L676" s="11">
        <v>843.98081726809505</v>
      </c>
      <c r="M676" s="11">
        <v>58229.578584805779</v>
      </c>
      <c r="N676" s="11">
        <v>10784.692998603969</v>
      </c>
      <c r="O676" s="11">
        <v>14493.467416212427</v>
      </c>
      <c r="P676" s="43">
        <v>12541.69231355481</v>
      </c>
      <c r="Q676" s="11">
        <v>14753.146863062344</v>
      </c>
      <c r="R676" s="11">
        <v>17702.28085570264</v>
      </c>
      <c r="S676" s="11">
        <v>12908.002180753516</v>
      </c>
      <c r="T676" s="11">
        <v>19038.288069915867</v>
      </c>
      <c r="U676" s="11">
        <v>12515.067423357064</v>
      </c>
      <c r="V676" s="11">
        <v>18727.997686118324</v>
      </c>
      <c r="W676" s="11">
        <v>11665.416978925488</v>
      </c>
      <c r="X676" s="12">
        <v>0</v>
      </c>
      <c r="Y676" s="12">
        <v>48.720438140075338</v>
      </c>
      <c r="Z676" s="12">
        <v>199.96722696243199</v>
      </c>
      <c r="AA676" s="44">
        <v>232.04019061955859</v>
      </c>
      <c r="AB676" s="45">
        <v>47.253829333785497</v>
      </c>
      <c r="AC676" s="12">
        <v>315.99913221224364</v>
      </c>
      <c r="AD676" s="12">
        <v>13078.865418830066</v>
      </c>
      <c r="AE676" s="12">
        <v>1776.0855857345396</v>
      </c>
      <c r="AF676" s="12">
        <v>5480.5321821881516</v>
      </c>
      <c r="AG676" s="44">
        <v>1128.4755203370612</v>
      </c>
      <c r="AH676" s="45">
        <v>390.29476040551799</v>
      </c>
      <c r="AI676" s="12">
        <v>4117.513460302629</v>
      </c>
      <c r="AJ676" s="12">
        <v>-15.249139467947982</v>
      </c>
      <c r="AK676" s="12">
        <v>-8.4072877977163074</v>
      </c>
      <c r="AL676" s="12">
        <v>19.674276285327792</v>
      </c>
      <c r="AM676" s="44">
        <v>52.259873343935197</v>
      </c>
      <c r="AN676" s="45">
        <v>45.623978768794522</v>
      </c>
      <c r="AO676" s="12">
        <v>89.99999986084859</v>
      </c>
      <c r="AP676" s="12">
        <v>-1940.9930576014312</v>
      </c>
      <c r="AQ676" s="12">
        <v>10725.039784161068</v>
      </c>
      <c r="AR676" s="12">
        <v>12679.054709277743</v>
      </c>
      <c r="AS676" s="44">
        <v>18024.925240480479</v>
      </c>
      <c r="AT676" s="45">
        <v>18746.663773624809</v>
      </c>
      <c r="AU676" s="12">
        <v>19135.997686118328</v>
      </c>
      <c r="AV676" s="12">
        <v>11447.141917719468</v>
      </c>
      <c r="AW676" s="12">
        <v>14897.0829436722</v>
      </c>
      <c r="AX676" s="12">
        <v>15137.328554767266</v>
      </c>
      <c r="AY676" s="44">
        <v>13157.731235873922</v>
      </c>
      <c r="AZ676" s="45">
        <v>12229.72680267234</v>
      </c>
      <c r="BA676" s="12">
        <v>11665.416979916377</v>
      </c>
      <c r="BB676" s="12">
        <v>10677.382175140972</v>
      </c>
      <c r="BC676" s="12">
        <v>12482.039099111909</v>
      </c>
      <c r="BD676" s="12">
        <v>17839.643251425572</v>
      </c>
      <c r="BE676" s="44">
        <v>18715.643685138031</v>
      </c>
      <c r="BF676" s="45">
        <v>19019.621982409382</v>
      </c>
      <c r="BG676" s="12">
        <v>19135.997696118324</v>
      </c>
      <c r="BH676" s="12">
        <v>14887.10225609286</v>
      </c>
      <c r="BI676" s="12">
        <v>15156.762390522115</v>
      </c>
      <c r="BJ676" s="12">
        <v>13292.18387245844</v>
      </c>
      <c r="BK676" s="44">
        <v>12265.33836823666</v>
      </c>
      <c r="BL676" s="45">
        <v>11950.757599610213</v>
      </c>
      <c r="BM676" s="12">
        <v>7547.9035196137484</v>
      </c>
      <c r="BN676" s="12">
        <v>0</v>
      </c>
      <c r="BO676" s="12">
        <v>6.8418516702316747</v>
      </c>
      <c r="BP676" s="12">
        <v>28.0815640830441</v>
      </c>
      <c r="BQ676" s="48">
        <v>32.585597058607405</v>
      </c>
      <c r="BR676" s="49">
        <v>6.635894575140675</v>
      </c>
      <c r="BS676" s="13">
        <v>44.376021092054074</v>
      </c>
      <c r="BT676" s="12">
        <v>100.42141519421644</v>
      </c>
      <c r="BV676" s="14">
        <f>Таблица1[[#This Row],[Lкан_леб,мм]]</f>
        <v>58229.578584805779</v>
      </c>
      <c r="BW676" s="50">
        <f>Таблица1[[#This Row],[угол обхв4]]+Таблица1[[#This Row],[Lдуг 3,мм]]</f>
        <v>13078.865418830066</v>
      </c>
      <c r="BX676" s="54">
        <f>Таблица1[[#This Row],[угол обхв5]]+Таблица1[[#This Row],[Y5, мм]]</f>
        <v>58278.299022945852</v>
      </c>
      <c r="BY676" s="14">
        <f>Таблица1[[#This Row],[угол обхв6]]+Таблица1[[#This Row],[Lдуг 4,мм]]</f>
        <v>14854.951004564606</v>
      </c>
      <c r="BZ676" s="14">
        <f>Таблица1[[#This Row],[Т1]]+Таблица1[[#This Row],[X6, мм]]</f>
        <v>58478.266249908287</v>
      </c>
      <c r="CA676" s="14">
        <f>Таблица1[[#This Row],[Т2]]+Таблица1[[#This Row],[Lдуг 5,мм]]</f>
        <v>20335.483186752757</v>
      </c>
      <c r="CB676" s="14">
        <f>Таблица1[[#This Row],[Т3]]+Таблица1[[#This Row],[Y6, мм]]</f>
        <v>58710.306440527849</v>
      </c>
      <c r="CC676" s="14">
        <f>Таблица1[[#This Row],[Т4]]+Таблица1[[#This Row],[Lдуг 6,мм]]</f>
        <v>21463.95870708982</v>
      </c>
      <c r="CD676" s="14">
        <f>Таблица1[[#This Row],[Т5]]+Таблица1[[#This Row],[Lдуг 1,мм]]</f>
        <v>58757.560269861635</v>
      </c>
      <c r="CE676" s="14">
        <f>Таблица1[[#This Row],[Т6]]+Таблица1[[#This Row],[Lпрям1, мм]]</f>
        <v>21854.253467495339</v>
      </c>
      <c r="CF676" s="15">
        <f>Таблица1[[#This Row],[Т7]]+Таблица1[[#This Row],[Lдуг 2,мм]]</f>
        <v>59073.559402073879</v>
      </c>
      <c r="CG676" s="14">
        <f>Таблица1[[#This Row],[Т8]]+Таблица1[[#This Row],[Lпрям2, мм]]</f>
        <v>25971.766927797966</v>
      </c>
      <c r="CH676" s="14">
        <f>Таблица1[[#This Row],[Т9]]-Таблица1[[#This Row],[Т9]]</f>
        <v>0</v>
      </c>
      <c r="CI676" s="50">
        <f>Таблица1[[#This Row],[Т9]]-Таблица1[[#This Row],[Т8]]</f>
        <v>37219.305934578544</v>
      </c>
      <c r="CJ676" s="54">
        <f>Таблица1[[#This Row],[Т9]]-Таблица1[[#This Row],[Т7]]</f>
        <v>315.99913221224415</v>
      </c>
      <c r="CK676" s="14">
        <f>Таблица1[[#This Row],[Т9]]-Таблица1[[#This Row],[Т6]]</f>
        <v>37609.600694984059</v>
      </c>
      <c r="CL676" s="14">
        <f>Таблица1[[#This Row],[Т9]]-Таблица1[[#This Row],[Т5]]</f>
        <v>363.25296154602984</v>
      </c>
      <c r="CM676" s="14">
        <f>Таблица1[[#This Row],[Т9]]-Таблица1[[#This Row],[Т4]]</f>
        <v>38738.076215321125</v>
      </c>
      <c r="CN676" s="14">
        <f>Таблица1[[#This Row],[Т9]]-Таблица1[[#This Row],[Т3]]</f>
        <v>595.29315216559189</v>
      </c>
      <c r="CO676" s="14">
        <f>Таблица1[[#This Row],[Т9]]-Таблица1[[#This Row],[Т2]]</f>
        <v>44218.608397509277</v>
      </c>
      <c r="CP676" s="14">
        <f>Таблица1[[#This Row],[Т9]]-Таблица1[[#This Row],[Т1]]</f>
        <v>795.26037912802713</v>
      </c>
      <c r="CQ676" s="14">
        <f>Таблица1[[#This Row],[Т9]]-Таблица1[[#This Row],[угол обхв6]]</f>
        <v>45994.693983243815</v>
      </c>
      <c r="CR676" s="14">
        <f>Таблица1[[#This Row],[Т9]]-Таблица1[[#This Row],[угол обхв5]]</f>
        <v>843.98081726810051</v>
      </c>
      <c r="CS676" s="14">
        <f>Таблица1[[#This Row],[Т9]]-Таблица1[[#This Row],[угол обхв4]]</f>
        <v>59073.559402073879</v>
      </c>
      <c r="CT676" s="14">
        <f>Таблица1[[#This Row],[Lкан_прям, мм]]+Таблица1[[#This Row],[Lкан_дуг, мм]]+Таблица1[[#This Row],[Lкан_леб,мм]]</f>
        <v>85045.326329871838</v>
      </c>
      <c r="CU676" s="16">
        <f>Таблица1[[#This Row],[Lкан_леб,мм]]</f>
        <v>58229.578584805779</v>
      </c>
      <c r="CV676" s="14">
        <f>2534431-(Таблица1[[#This Row],[Т23]]+Таблица1[[#This Row],[угол обхв3]])</f>
        <v>2449285.2522549341</v>
      </c>
      <c r="CW676" s="50">
        <f>SUM(X676:AC676,AD676:AI676)-Таблица1[[#This Row],[lподв_min, мм]]</f>
        <v>22698.234285754326</v>
      </c>
      <c r="CX676" s="17">
        <f>CW1115-Таблица1[[#This Row],[Суммарная длина каната]]</f>
        <v>-2425665.3216141756</v>
      </c>
    </row>
    <row r="677" spans="1:102" x14ac:dyDescent="0.25">
      <c r="A677" s="21">
        <v>676</v>
      </c>
      <c r="B677" s="10">
        <v>15.649183673469386</v>
      </c>
      <c r="C677" s="10">
        <v>155.29999999999623</v>
      </c>
      <c r="D677" s="11">
        <v>18798.225015187993</v>
      </c>
      <c r="E677" s="11">
        <v>12039.236345996605</v>
      </c>
      <c r="F677" s="11">
        <v>18669.424186699147</v>
      </c>
      <c r="G677" s="11">
        <v>12095.19478218443</v>
      </c>
      <c r="H677" s="11">
        <v>19206.22452518799</v>
      </c>
      <c r="I677" s="11">
        <v>7869.010666332505</v>
      </c>
      <c r="J677" s="11">
        <v>4170.2256796641013</v>
      </c>
      <c r="K677" s="11">
        <v>25971.766927785437</v>
      </c>
      <c r="L677" s="11">
        <v>843.98081728062311</v>
      </c>
      <c r="M677" s="11">
        <v>58229.578584805779</v>
      </c>
      <c r="N677" s="11">
        <v>10784.692998603969</v>
      </c>
      <c r="O677" s="11">
        <v>14493.467416212427</v>
      </c>
      <c r="P677" s="43">
        <v>12474.111405668233</v>
      </c>
      <c r="Q677" s="11">
        <v>14833.880697946772</v>
      </c>
      <c r="R677" s="11">
        <v>17715.44453950832</v>
      </c>
      <c r="S677" s="11">
        <v>13232.425116261777</v>
      </c>
      <c r="T677" s="11">
        <v>19068.386766146217</v>
      </c>
      <c r="U677" s="11">
        <v>12902.485225705805</v>
      </c>
      <c r="V677" s="11">
        <v>18798.225015187993</v>
      </c>
      <c r="W677" s="11">
        <v>12039.236345996605</v>
      </c>
      <c r="X677" s="12">
        <v>0</v>
      </c>
      <c r="Y677" s="12">
        <v>27.463629104073004</v>
      </c>
      <c r="Z677" s="12">
        <v>202.11084275056359</v>
      </c>
      <c r="AA677" s="44">
        <v>232.04019061955924</v>
      </c>
      <c r="AB677" s="45">
        <v>47.253829333787031</v>
      </c>
      <c r="AC677" s="12">
        <v>335.11232547264018</v>
      </c>
      <c r="AD677" s="12">
        <v>13078.865418830066</v>
      </c>
      <c r="AE677" s="12">
        <v>1723.3733653821791</v>
      </c>
      <c r="AF677" s="12">
        <v>5480.5321821881498</v>
      </c>
      <c r="AG677" s="44">
        <v>1128.4755203370573</v>
      </c>
      <c r="AH677" s="45">
        <v>390.2947604055197</v>
      </c>
      <c r="AI677" s="12">
        <v>4170.2256806424648</v>
      </c>
      <c r="AJ677" s="12">
        <v>-15.249139467947982</v>
      </c>
      <c r="AK677" s="12">
        <v>-11.392399179281224</v>
      </c>
      <c r="AL677" s="12">
        <v>16.990194652678444</v>
      </c>
      <c r="AM677" s="44">
        <v>49.575791711285945</v>
      </c>
      <c r="AN677" s="45">
        <v>42.939897136145056</v>
      </c>
      <c r="AO677" s="12">
        <v>89.999999862607496</v>
      </c>
      <c r="AP677" s="12">
        <v>-1940.9930576014312</v>
      </c>
      <c r="AQ677" s="12">
        <v>10704.101861629531</v>
      </c>
      <c r="AR677" s="12">
        <v>12593.332287072964</v>
      </c>
      <c r="AS677" s="44">
        <v>18026.040414551466</v>
      </c>
      <c r="AT677" s="45">
        <v>18790.444599681618</v>
      </c>
      <c r="AU677" s="12">
        <v>19206.225015187993</v>
      </c>
      <c r="AV677" s="12">
        <v>11447.141917719468</v>
      </c>
      <c r="AW677" s="12">
        <v>14893.428750145054</v>
      </c>
      <c r="AX677" s="12">
        <v>15224.073447029938</v>
      </c>
      <c r="AY677" s="44">
        <v>13496.989290718908</v>
      </c>
      <c r="AZ677" s="45">
        <v>12603.801191815533</v>
      </c>
      <c r="BA677" s="12">
        <v>12039.236346974971</v>
      </c>
      <c r="BB677" s="12">
        <v>10677.382175140972</v>
      </c>
      <c r="BC677" s="12">
        <v>12393.520268693794</v>
      </c>
      <c r="BD677" s="12">
        <v>17834.665420913054</v>
      </c>
      <c r="BE677" s="44">
        <v>18757.790891103072</v>
      </c>
      <c r="BF677" s="45">
        <v>19076.167181652592</v>
      </c>
      <c r="BG677" s="12">
        <v>19206.225025187989</v>
      </c>
      <c r="BH677" s="12">
        <v>14887.10225609286</v>
      </c>
      <c r="BI677" s="12">
        <v>15233.8420318794</v>
      </c>
      <c r="BJ677" s="12">
        <v>13622.617865344942</v>
      </c>
      <c r="BK677" s="44">
        <v>12637.921051248673</v>
      </c>
      <c r="BL677" s="45">
        <v>12337.920379886878</v>
      </c>
      <c r="BM677" s="12">
        <v>7869.0106663325059</v>
      </c>
      <c r="BN677" s="12">
        <v>0</v>
      </c>
      <c r="BO677" s="12">
        <v>3.8567402886667588</v>
      </c>
      <c r="BP677" s="12">
        <v>28.382593831959667</v>
      </c>
      <c r="BQ677" s="48">
        <v>32.585597058607497</v>
      </c>
      <c r="BR677" s="49">
        <v>6.6358945751408918</v>
      </c>
      <c r="BS677" s="13">
        <v>47.060102726462439</v>
      </c>
      <c r="BT677" s="12">
        <v>100.42141519421644</v>
      </c>
      <c r="BV677" s="14">
        <f>Таблица1[[#This Row],[Lкан_леб,мм]]</f>
        <v>58229.578584805779</v>
      </c>
      <c r="BW677" s="50">
        <f>Таблица1[[#This Row],[угол обхв4]]+Таблица1[[#This Row],[Lдуг 3,мм]]</f>
        <v>13078.865418830066</v>
      </c>
      <c r="BX677" s="54">
        <f>Таблица1[[#This Row],[угол обхв5]]+Таблица1[[#This Row],[Y5, мм]]</f>
        <v>58257.042213909852</v>
      </c>
      <c r="BY677" s="14">
        <f>Таблица1[[#This Row],[угол обхв6]]+Таблица1[[#This Row],[Lдуг 4,мм]]</f>
        <v>14802.238784212244</v>
      </c>
      <c r="BZ677" s="14">
        <f>Таблица1[[#This Row],[Т1]]+Таблица1[[#This Row],[X6, мм]]</f>
        <v>58459.153056660412</v>
      </c>
      <c r="CA677" s="14">
        <f>Таблица1[[#This Row],[Т2]]+Таблица1[[#This Row],[Lдуг 5,мм]]</f>
        <v>20282.770966400392</v>
      </c>
      <c r="CB677" s="14">
        <f>Таблица1[[#This Row],[Т3]]+Таблица1[[#This Row],[Y6, мм]]</f>
        <v>58691.193247279974</v>
      </c>
      <c r="CC677" s="14">
        <f>Таблица1[[#This Row],[Т4]]+Таблица1[[#This Row],[Lдуг 6,мм]]</f>
        <v>21411.246486737451</v>
      </c>
      <c r="CD677" s="14">
        <f>Таблица1[[#This Row],[Т5]]+Таблица1[[#This Row],[Lдуг 1,мм]]</f>
        <v>58738.44707661376</v>
      </c>
      <c r="CE677" s="14">
        <f>Таблица1[[#This Row],[Т6]]+Таблица1[[#This Row],[Lпрям1, мм]]</f>
        <v>21801.54124714297</v>
      </c>
      <c r="CF677" s="15">
        <f>Таблица1[[#This Row],[Т7]]+Таблица1[[#This Row],[Lдуг 2,мм]]</f>
        <v>59073.559402086401</v>
      </c>
      <c r="CG677" s="14">
        <f>Таблица1[[#This Row],[Т8]]+Таблица1[[#This Row],[Lпрям2, мм]]</f>
        <v>25971.766927785437</v>
      </c>
      <c r="CH677" s="14">
        <f>Таблица1[[#This Row],[Т9]]-Таблица1[[#This Row],[Т9]]</f>
        <v>0</v>
      </c>
      <c r="CI677" s="50">
        <f>Таблица1[[#This Row],[Т9]]-Таблица1[[#This Row],[Т8]]</f>
        <v>37272.018154943435</v>
      </c>
      <c r="CJ677" s="54">
        <f>Таблица1[[#This Row],[Т9]]-Таблица1[[#This Row],[Т7]]</f>
        <v>335.1123254726408</v>
      </c>
      <c r="CK677" s="14">
        <f>Таблица1[[#This Row],[Т9]]-Таблица1[[#This Row],[Т6]]</f>
        <v>37662.31291534895</v>
      </c>
      <c r="CL677" s="14">
        <f>Таблица1[[#This Row],[Т9]]-Таблица1[[#This Row],[Т5]]</f>
        <v>382.36615480642649</v>
      </c>
      <c r="CM677" s="14">
        <f>Таблица1[[#This Row],[Т9]]-Таблица1[[#This Row],[Т4]]</f>
        <v>38790.788435686009</v>
      </c>
      <c r="CN677" s="14">
        <f>Таблица1[[#This Row],[Т9]]-Таблица1[[#This Row],[Т3]]</f>
        <v>614.40634542598855</v>
      </c>
      <c r="CO677" s="14">
        <f>Таблица1[[#This Row],[Т9]]-Таблица1[[#This Row],[Т2]]</f>
        <v>44271.320617874153</v>
      </c>
      <c r="CP677" s="14">
        <f>Таблица1[[#This Row],[Т9]]-Таблица1[[#This Row],[Т1]]</f>
        <v>816.5171881765491</v>
      </c>
      <c r="CQ677" s="14">
        <f>Таблица1[[#This Row],[Т9]]-Таблица1[[#This Row],[угол обхв6]]</f>
        <v>45994.693983256337</v>
      </c>
      <c r="CR677" s="14">
        <f>Таблица1[[#This Row],[Т9]]-Таблица1[[#This Row],[угол обхв5]]</f>
        <v>843.98081728062243</v>
      </c>
      <c r="CS677" s="14">
        <f>Таблица1[[#This Row],[Т9]]-Таблица1[[#This Row],[угол обхв4]]</f>
        <v>59073.559402086401</v>
      </c>
      <c r="CT677" s="14">
        <f>Таблица1[[#This Row],[Lкан_прям, мм]]+Таблица1[[#This Row],[Lкан_дуг, мм]]+Таблица1[[#This Row],[Lкан_леб,мм]]</f>
        <v>85045.326329871838</v>
      </c>
      <c r="CU677" s="16">
        <f>Таблица1[[#This Row],[Lкан_леб,мм]]</f>
        <v>58229.578584805779</v>
      </c>
      <c r="CV677" s="14">
        <f>2534431-(Таблица1[[#This Row],[Т23]]+Таблица1[[#This Row],[угол обхв3]])</f>
        <v>2449285.2522549341</v>
      </c>
      <c r="CW677" s="50">
        <f>SUM(X677:AC677,AD677:AI677)-Таблица1[[#This Row],[lподв_min, мм]]</f>
        <v>22645.522065401958</v>
      </c>
      <c r="CX677" s="17">
        <f>CW1116-Таблица1[[#This Row],[Суммарная длина каната]]</f>
        <v>-2425737.1220947132</v>
      </c>
    </row>
    <row r="678" spans="1:102" x14ac:dyDescent="0.25">
      <c r="A678" s="21">
        <v>677</v>
      </c>
      <c r="B678" s="10">
        <v>17.071836734693875</v>
      </c>
      <c r="C678" s="10">
        <v>23.78</v>
      </c>
      <c r="D678" s="11">
        <v>5027.9437642905941</v>
      </c>
      <c r="E678" s="11">
        <v>7570.4602110739552</v>
      </c>
      <c r="F678" s="11">
        <v>4667.3730432782259</v>
      </c>
      <c r="G678" s="11">
        <v>8395.6133817935624</v>
      </c>
      <c r="H678" s="11">
        <v>4619.9432742905938</v>
      </c>
      <c r="I678" s="11">
        <v>5829.4324782083677</v>
      </c>
      <c r="J678" s="11">
        <v>1741.0277328655877</v>
      </c>
      <c r="K678" s="11">
        <v>24789.465854695303</v>
      </c>
      <c r="L678" s="11">
        <v>2035.50415531156</v>
      </c>
      <c r="M678" s="11">
        <v>58220.356319864972</v>
      </c>
      <c r="N678" s="11">
        <v>10678.000446815729</v>
      </c>
      <c r="O678" s="11">
        <v>14759.940231854496</v>
      </c>
      <c r="P678" s="43">
        <v>10752.662109582065</v>
      </c>
      <c r="Q678" s="11">
        <v>11370.770180942633</v>
      </c>
      <c r="R678" s="11">
        <v>6151.7458245997659</v>
      </c>
      <c r="S678" s="11">
        <v>8392.8846326744206</v>
      </c>
      <c r="T678" s="11">
        <v>5027.9437642905941</v>
      </c>
      <c r="U678" s="11">
        <v>7570.4602110739552</v>
      </c>
      <c r="V678" s="11">
        <v>4541.6084738873342</v>
      </c>
      <c r="W678" s="11">
        <v>8333.1291991076741</v>
      </c>
      <c r="X678" s="12">
        <v>0</v>
      </c>
      <c r="Y678" s="12">
        <v>749.4028972363368</v>
      </c>
      <c r="Z678" s="12">
        <v>415.503724935538</v>
      </c>
      <c r="AA678" s="44">
        <v>232.04019061955907</v>
      </c>
      <c r="AB678" s="45">
        <v>638.55734252012633</v>
      </c>
      <c r="AC678" s="12">
        <v>0</v>
      </c>
      <c r="AD678" s="12">
        <v>13049.4380915851</v>
      </c>
      <c r="AE678" s="12">
        <v>3389.9923300628507</v>
      </c>
      <c r="AF678" s="12">
        <v>5480.5321821881489</v>
      </c>
      <c r="AG678" s="44">
        <v>1128.4755203370612</v>
      </c>
      <c r="AH678" s="45">
        <v>1741.0277305221414</v>
      </c>
      <c r="AI678" s="12">
        <v>0</v>
      </c>
      <c r="AJ678" s="12">
        <v>-16.501264725435167</v>
      </c>
      <c r="AK678" s="12">
        <v>88.738007741521301</v>
      </c>
      <c r="AL678" s="12">
        <v>147.08754159145019</v>
      </c>
      <c r="AM678" s="44">
        <v>179.67313865005767</v>
      </c>
      <c r="AN678" s="45">
        <v>89.999999670908295</v>
      </c>
      <c r="AO678" s="12">
        <v>0</v>
      </c>
      <c r="AP678" s="12">
        <v>-1949.863406907745</v>
      </c>
      <c r="AQ678" s="12">
        <v>11085.901482021436</v>
      </c>
      <c r="AR678" s="12">
        <v>10974.351767320439</v>
      </c>
      <c r="AS678" s="44">
        <v>6154.0733731304117</v>
      </c>
      <c r="AT678" s="45">
        <v>4619.9437642905932</v>
      </c>
      <c r="AU678" s="12">
        <v>0</v>
      </c>
      <c r="AV678" s="12">
        <v>11444.619282393298</v>
      </c>
      <c r="AW678" s="12">
        <v>14768.926080624278</v>
      </c>
      <c r="AX678" s="12">
        <v>11028.253472369397</v>
      </c>
      <c r="AY678" s="44">
        <v>7984.8912717997146</v>
      </c>
      <c r="AZ678" s="45">
        <v>7570.460208730512</v>
      </c>
      <c r="BA678" s="12">
        <v>0</v>
      </c>
      <c r="BB678" s="12">
        <v>10562.113551037626</v>
      </c>
      <c r="BC678" s="12">
        <v>11160.563144787771</v>
      </c>
      <c r="BD678" s="12">
        <v>6373.43548233814</v>
      </c>
      <c r="BE678" s="44">
        <v>5025.6162157599483</v>
      </c>
      <c r="BF678" s="45">
        <v>4619.9437742905939</v>
      </c>
      <c r="BG678" s="12">
        <v>0</v>
      </c>
      <c r="BH678" s="12">
        <v>15151.136125732379</v>
      </c>
      <c r="BI678" s="12">
        <v>11379.756029712416</v>
      </c>
      <c r="BJ678" s="12">
        <v>8050.3679241011841</v>
      </c>
      <c r="BK678" s="44">
        <v>7978.4535719486603</v>
      </c>
      <c r="BL678" s="45">
        <v>5829.4324782083704</v>
      </c>
      <c r="BM678" s="12">
        <v>0</v>
      </c>
      <c r="BN678" s="12">
        <v>0</v>
      </c>
      <c r="BO678" s="12">
        <v>105.23927246695646</v>
      </c>
      <c r="BP678" s="12">
        <v>58.349533849928896</v>
      </c>
      <c r="BQ678" s="48">
        <v>32.585597058607476</v>
      </c>
      <c r="BR678" s="49">
        <v>89.673138979149371</v>
      </c>
      <c r="BS678" s="13">
        <v>0</v>
      </c>
      <c r="BT678" s="12">
        <v>109.64368013502141</v>
      </c>
      <c r="BV678" s="14">
        <f>Таблица1[[#This Row],[Lкан_леб,мм]]</f>
        <v>58220.356319864972</v>
      </c>
      <c r="BW678" s="50">
        <f>Таблица1[[#This Row],[угол обхв4]]+Таблица1[[#This Row],[Lдуг 3,мм]]</f>
        <v>13049.4380915851</v>
      </c>
      <c r="BX678" s="54">
        <f>Таблица1[[#This Row],[угол обхв5]]+Таблица1[[#This Row],[Y5, мм]]</f>
        <v>58969.759217101309</v>
      </c>
      <c r="BY678" s="14">
        <f>Таблица1[[#This Row],[угол обхв6]]+Таблица1[[#This Row],[Lдуг 4,мм]]</f>
        <v>16439.43042164795</v>
      </c>
      <c r="BZ678" s="14">
        <f>Таблица1[[#This Row],[Т1]]+Таблица1[[#This Row],[X6, мм]]</f>
        <v>59385.262942036847</v>
      </c>
      <c r="CA678" s="14">
        <f>Таблица1[[#This Row],[Т2]]+Таблица1[[#This Row],[Lдуг 5,мм]]</f>
        <v>21919.962603836098</v>
      </c>
      <c r="CB678" s="14">
        <f>Таблица1[[#This Row],[Т3]]+Таблица1[[#This Row],[Y6, мм]]</f>
        <v>59617.303132656409</v>
      </c>
      <c r="CC678" s="14">
        <f>Таблица1[[#This Row],[Т4]]+Таблица1[[#This Row],[Lдуг 6,мм]]</f>
        <v>23048.438124173161</v>
      </c>
      <c r="CD678" s="14">
        <f>Таблица1[[#This Row],[Т5]]+Таблица1[[#This Row],[Lдуг 1,мм]]</f>
        <v>60255.860475176538</v>
      </c>
      <c r="CE678" s="14">
        <f>Таблица1[[#This Row],[Т6]]+Таблица1[[#This Row],[Lпрям1, мм]]</f>
        <v>24789.465854695303</v>
      </c>
      <c r="CF678" s="15">
        <f>Таблица1[[#This Row],[Т7]]+Таблица1[[#This Row],[Lдуг 2,мм]]</f>
        <v>60255.860475176538</v>
      </c>
      <c r="CG678" s="14">
        <f>Таблица1[[#This Row],[Т8]]+Таблица1[[#This Row],[Lпрям2, мм]]</f>
        <v>24789.465854695303</v>
      </c>
      <c r="CH678" s="14">
        <f>Таблица1[[#This Row],[Т9]]-Таблица1[[#This Row],[Т9]]</f>
        <v>0</v>
      </c>
      <c r="CI678" s="50">
        <f>Таблица1[[#This Row],[Т9]]-Таблица1[[#This Row],[Т8]]</f>
        <v>35466.394620481238</v>
      </c>
      <c r="CJ678" s="54">
        <f>Таблица1[[#This Row],[Т9]]-Таблица1[[#This Row],[Т7]]</f>
        <v>0</v>
      </c>
      <c r="CK678" s="14">
        <f>Таблица1[[#This Row],[Т9]]-Таблица1[[#This Row],[Т6]]</f>
        <v>37207.422351003377</v>
      </c>
      <c r="CL678" s="14">
        <f>Таблица1[[#This Row],[Т9]]-Таблица1[[#This Row],[Т5]]</f>
        <v>638.55734252012917</v>
      </c>
      <c r="CM678" s="14">
        <f>Таблица1[[#This Row],[Т9]]-Таблица1[[#This Row],[Т4]]</f>
        <v>38335.897871340436</v>
      </c>
      <c r="CN678" s="14">
        <f>Таблица1[[#This Row],[Т9]]-Таблица1[[#This Row],[Т3]]</f>
        <v>870.59753313969122</v>
      </c>
      <c r="CO678" s="14">
        <f>Таблица1[[#This Row],[Т9]]-Таблица1[[#This Row],[Т2]]</f>
        <v>43816.430053528587</v>
      </c>
      <c r="CP678" s="14">
        <f>Таблица1[[#This Row],[Т9]]-Таблица1[[#This Row],[Т1]]</f>
        <v>1286.1012580752285</v>
      </c>
      <c r="CQ678" s="14">
        <f>Таблица1[[#This Row],[Т9]]-Таблица1[[#This Row],[угол обхв6]]</f>
        <v>47206.422383591438</v>
      </c>
      <c r="CR678" s="14">
        <f>Таблица1[[#This Row],[Т9]]-Таблица1[[#This Row],[угол обхв5]]</f>
        <v>2035.5041553115661</v>
      </c>
      <c r="CS678" s="14">
        <f>Таблица1[[#This Row],[Т9]]-Таблица1[[#This Row],[угол обхв4]]</f>
        <v>60255.860475176538</v>
      </c>
      <c r="CT678" s="14">
        <f>Таблица1[[#This Row],[Lкан_прям, мм]]+Таблица1[[#This Row],[Lкан_дуг, мм]]+Таблица1[[#This Row],[Lкан_леб,мм]]</f>
        <v>85045.326329871838</v>
      </c>
      <c r="CU678" s="16">
        <f>Таблица1[[#This Row],[Lкан_леб,мм]]</f>
        <v>58220.356319864972</v>
      </c>
      <c r="CV678" s="14">
        <f>2534431-(Таблица1[[#This Row],[Т23]]+Таблица1[[#This Row],[угол обхв3]])</f>
        <v>2449276.0299899932</v>
      </c>
      <c r="CW678" s="50">
        <f>SUM(X678:AC678,AD678:AI678)-Таблица1[[#This Row],[lподв_min, мм]]</f>
        <v>25083.942277141276</v>
      </c>
      <c r="CX678" s="17">
        <f>CW1117-Таблица1[[#This Row],[Суммарная длина каната]]</f>
        <v>-2425801.063169668</v>
      </c>
    </row>
    <row r="679" spans="1:102" x14ac:dyDescent="0.25">
      <c r="A679" s="21">
        <v>678</v>
      </c>
      <c r="B679" s="10">
        <v>17.071836734693875</v>
      </c>
      <c r="C679" s="10">
        <v>26.464081632653066</v>
      </c>
      <c r="D679" s="11">
        <v>5317.3728868335256</v>
      </c>
      <c r="E679" s="11">
        <v>7311.1741371788412</v>
      </c>
      <c r="F679" s="11">
        <v>4918.5566997688693</v>
      </c>
      <c r="G679" s="11">
        <v>8118.5369112372</v>
      </c>
      <c r="H679" s="11">
        <v>4909.3723968335253</v>
      </c>
      <c r="I679" s="11">
        <v>5531.2455157877603</v>
      </c>
      <c r="J679" s="11">
        <v>1779.9286213910807</v>
      </c>
      <c r="K679" s="11">
        <v>24827.692241242305</v>
      </c>
      <c r="L679" s="11">
        <v>1997.2777687645494</v>
      </c>
      <c r="M679" s="11">
        <v>58220.356319864972</v>
      </c>
      <c r="N679" s="11">
        <v>10678.000446815729</v>
      </c>
      <c r="O679" s="11">
        <v>14759.940231854496</v>
      </c>
      <c r="P679" s="43">
        <v>10857.846333170064</v>
      </c>
      <c r="Q679" s="11">
        <v>11375.39730900882</v>
      </c>
      <c r="R679" s="11">
        <v>6401.4287955850641</v>
      </c>
      <c r="S679" s="11">
        <v>8185.3227439390839</v>
      </c>
      <c r="T679" s="11">
        <v>5317.3728868335256</v>
      </c>
      <c r="U679" s="11">
        <v>7311.1741371788412</v>
      </c>
      <c r="V679" s="11">
        <v>4795.8561710609993</v>
      </c>
      <c r="W679" s="11">
        <v>8050.2318583142323</v>
      </c>
      <c r="X679" s="12">
        <v>0</v>
      </c>
      <c r="Y679" s="12">
        <v>736.7297750206061</v>
      </c>
      <c r="Z679" s="12">
        <v>409.06365390337129</v>
      </c>
      <c r="AA679" s="44">
        <v>232.04019061955924</v>
      </c>
      <c r="AB679" s="45">
        <v>619.44414922101259</v>
      </c>
      <c r="AC679" s="12">
        <v>0</v>
      </c>
      <c r="AD679" s="12">
        <v>13049.4380915851</v>
      </c>
      <c r="AE679" s="12">
        <v>3389.3178280331476</v>
      </c>
      <c r="AF679" s="12">
        <v>5480.5321821881498</v>
      </c>
      <c r="AG679" s="44">
        <v>1128.4755203370596</v>
      </c>
      <c r="AH679" s="45">
        <v>1779.9286190988512</v>
      </c>
      <c r="AI679" s="12">
        <v>0</v>
      </c>
      <c r="AJ679" s="12">
        <v>-16.501264725435167</v>
      </c>
      <c r="AK679" s="12">
        <v>86.95831064295551</v>
      </c>
      <c r="AL679" s="12">
        <v>144.40345995879713</v>
      </c>
      <c r="AM679" s="44">
        <v>176.98905701740463</v>
      </c>
      <c r="AN679" s="45">
        <v>89.999999678100693</v>
      </c>
      <c r="AO679" s="12">
        <v>0</v>
      </c>
      <c r="AP679" s="12">
        <v>-1949.863406907745</v>
      </c>
      <c r="AQ679" s="12">
        <v>11085.425652295022</v>
      </c>
      <c r="AR679" s="12">
        <v>11095.332471245945</v>
      </c>
      <c r="AS679" s="44">
        <v>6422.8596829087537</v>
      </c>
      <c r="AT679" s="45">
        <v>4909.3728868335247</v>
      </c>
      <c r="AU679" s="12">
        <v>0</v>
      </c>
      <c r="AV679" s="12">
        <v>11444.619282393298</v>
      </c>
      <c r="AW679" s="12">
        <v>14781.5897570261</v>
      </c>
      <c r="AX679" s="12">
        <v>11043.637856661486</v>
      </c>
      <c r="AY679" s="44">
        <v>7777.8859794362725</v>
      </c>
      <c r="AZ679" s="45">
        <v>7311.1741348866144</v>
      </c>
      <c r="BA679" s="12">
        <v>0</v>
      </c>
      <c r="BB679" s="12">
        <v>10562.113551037626</v>
      </c>
      <c r="BC679" s="12">
        <v>11265.271538649356</v>
      </c>
      <c r="BD679" s="12">
        <v>6638.9149336609471</v>
      </c>
      <c r="BE679" s="44">
        <v>5295.9419995098369</v>
      </c>
      <c r="BF679" s="45">
        <v>4909.3728968335254</v>
      </c>
      <c r="BG679" s="12">
        <v>0</v>
      </c>
      <c r="BH679" s="12">
        <v>15151.136125732379</v>
      </c>
      <c r="BI679" s="12">
        <v>11397.046834180424</v>
      </c>
      <c r="BJ679" s="12">
        <v>7853.5632915917504</v>
      </c>
      <c r="BK679" s="44">
        <v>7718.6109016816517</v>
      </c>
      <c r="BL679" s="45">
        <v>5531.245515787763</v>
      </c>
      <c r="BM679" s="12">
        <v>0</v>
      </c>
      <c r="BN679" s="12">
        <v>0</v>
      </c>
      <c r="BO679" s="12">
        <v>103.45957536839067</v>
      </c>
      <c r="BP679" s="12">
        <v>57.445149315841618</v>
      </c>
      <c r="BQ679" s="48">
        <v>32.585597058607497</v>
      </c>
      <c r="BR679" s="49">
        <v>86.989057339303926</v>
      </c>
      <c r="BS679" s="13">
        <v>0</v>
      </c>
      <c r="BT679" s="12">
        <v>109.64368013502141</v>
      </c>
      <c r="BV679" s="14">
        <f>Таблица1[[#This Row],[Lкан_леб,мм]]</f>
        <v>58220.356319864972</v>
      </c>
      <c r="BW679" s="50">
        <f>Таблица1[[#This Row],[угол обхв4]]+Таблица1[[#This Row],[Lдуг 3,мм]]</f>
        <v>13049.4380915851</v>
      </c>
      <c r="BX679" s="54">
        <f>Таблица1[[#This Row],[угол обхв5]]+Таблица1[[#This Row],[Y5, мм]]</f>
        <v>58957.086094885577</v>
      </c>
      <c r="BY679" s="14">
        <f>Таблица1[[#This Row],[угол обхв6]]+Таблица1[[#This Row],[Lдуг 4,мм]]</f>
        <v>16438.755919618248</v>
      </c>
      <c r="BZ679" s="14">
        <f>Таблица1[[#This Row],[Т1]]+Таблица1[[#This Row],[X6, мм]]</f>
        <v>59366.14974878895</v>
      </c>
      <c r="CA679" s="14">
        <f>Таблица1[[#This Row],[Т2]]+Таблица1[[#This Row],[Lдуг 5,мм]]</f>
        <v>21919.2881018064</v>
      </c>
      <c r="CB679" s="14">
        <f>Таблица1[[#This Row],[Т3]]+Таблица1[[#This Row],[Y6, мм]]</f>
        <v>59598.189939408512</v>
      </c>
      <c r="CC679" s="14">
        <f>Таблица1[[#This Row],[Т4]]+Таблица1[[#This Row],[Lдуг 6,мм]]</f>
        <v>23047.763622143459</v>
      </c>
      <c r="CD679" s="14">
        <f>Таблица1[[#This Row],[Т5]]+Таблица1[[#This Row],[Lдуг 1,мм]]</f>
        <v>60217.634088629522</v>
      </c>
      <c r="CE679" s="14">
        <f>Таблица1[[#This Row],[Т6]]+Таблица1[[#This Row],[Lпрям1, мм]]</f>
        <v>24827.692241242308</v>
      </c>
      <c r="CF679" s="15">
        <f>Таблица1[[#This Row],[Т7]]+Таблица1[[#This Row],[Lдуг 2,мм]]</f>
        <v>60217.634088629522</v>
      </c>
      <c r="CG679" s="14">
        <f>Таблица1[[#This Row],[Т8]]+Таблица1[[#This Row],[Lпрям2, мм]]</f>
        <v>24827.692241242308</v>
      </c>
      <c r="CH679" s="14">
        <f>Таблица1[[#This Row],[Т9]]-Таблица1[[#This Row],[Т9]]</f>
        <v>0</v>
      </c>
      <c r="CI679" s="50">
        <f>Таблица1[[#This Row],[Т9]]-Таблица1[[#This Row],[Т8]]</f>
        <v>35389.941847387214</v>
      </c>
      <c r="CJ679" s="54">
        <f>Таблица1[[#This Row],[Т9]]-Таблица1[[#This Row],[Т7]]</f>
        <v>0</v>
      </c>
      <c r="CK679" s="14">
        <f>Таблица1[[#This Row],[Т9]]-Таблица1[[#This Row],[Т6]]</f>
        <v>37169.870466486063</v>
      </c>
      <c r="CL679" s="14">
        <f>Таблица1[[#This Row],[Т9]]-Таблица1[[#This Row],[Т5]]</f>
        <v>619.44414922100987</v>
      </c>
      <c r="CM679" s="14">
        <f>Таблица1[[#This Row],[Т9]]-Таблица1[[#This Row],[Т4]]</f>
        <v>38298.345986823122</v>
      </c>
      <c r="CN679" s="14">
        <f>Таблица1[[#This Row],[Т9]]-Таблица1[[#This Row],[Т3]]</f>
        <v>851.48433984057192</v>
      </c>
      <c r="CO679" s="14">
        <f>Таблица1[[#This Row],[Т9]]-Таблица1[[#This Row],[Т2]]</f>
        <v>43778.878169011274</v>
      </c>
      <c r="CP679" s="14">
        <f>Таблица1[[#This Row],[Т9]]-Таблица1[[#This Row],[Т1]]</f>
        <v>1260.547993743945</v>
      </c>
      <c r="CQ679" s="14">
        <f>Таблица1[[#This Row],[Т9]]-Таблица1[[#This Row],[угол обхв6]]</f>
        <v>47168.195997044422</v>
      </c>
      <c r="CR679" s="14">
        <f>Таблица1[[#This Row],[Т9]]-Таблица1[[#This Row],[угол обхв5]]</f>
        <v>1997.2777687645503</v>
      </c>
      <c r="CS679" s="14">
        <f>Таблица1[[#This Row],[Т9]]-Таблица1[[#This Row],[угол обхв4]]</f>
        <v>60217.634088629522</v>
      </c>
      <c r="CT679" s="14">
        <f>Таблица1[[#This Row],[Lкан_прям, мм]]+Таблица1[[#This Row],[Lкан_дуг, мм]]+Таблица1[[#This Row],[Lкан_леб,мм]]</f>
        <v>85045.326329871823</v>
      </c>
      <c r="CU679" s="16">
        <f>Таблица1[[#This Row],[Lкан_леб,мм]]</f>
        <v>58220.356319864972</v>
      </c>
      <c r="CV679" s="14">
        <f>2534431-(Таблица1[[#This Row],[Т23]]+Таблица1[[#This Row],[угол обхв3]])</f>
        <v>2449276.0299899932</v>
      </c>
      <c r="CW679" s="50">
        <f>SUM(X679:AC679,AD679:AI679)-Таблица1[[#This Row],[lподв_min, мм]]</f>
        <v>25045.041388615777</v>
      </c>
      <c r="CX679" s="17">
        <f>CW1118-Таблица1[[#This Row],[Суммарная длина каната]]</f>
        <v>-2425875.560030357</v>
      </c>
    </row>
    <row r="680" spans="1:102" x14ac:dyDescent="0.25">
      <c r="A680" s="21">
        <v>679</v>
      </c>
      <c r="B680" s="10">
        <v>17.071836734693875</v>
      </c>
      <c r="C680" s="10">
        <v>29.148163265306128</v>
      </c>
      <c r="D680" s="11">
        <v>5618.626572850927</v>
      </c>
      <c r="E680" s="11">
        <v>7065.7261757840879</v>
      </c>
      <c r="F680" s="11">
        <v>5182.4399831500041</v>
      </c>
      <c r="G680" s="11">
        <v>7853.5270763707013</v>
      </c>
      <c r="H680" s="11">
        <v>5210.6260828509276</v>
      </c>
      <c r="I680" s="11">
        <v>5245.2351250306292</v>
      </c>
      <c r="J680" s="11">
        <v>1820.4910507534589</v>
      </c>
      <c r="K680" s="11">
        <v>24865.918627789179</v>
      </c>
      <c r="L680" s="11">
        <v>1959.0513822176811</v>
      </c>
      <c r="M680" s="11">
        <v>58220.356319864972</v>
      </c>
      <c r="N680" s="11">
        <v>10678.000446815729</v>
      </c>
      <c r="O680" s="11">
        <v>14759.940231854496</v>
      </c>
      <c r="P680" s="43">
        <v>10962.698478206508</v>
      </c>
      <c r="Q680" s="11">
        <v>11384.945025343482</v>
      </c>
      <c r="R680" s="11">
        <v>6660.5577463828904</v>
      </c>
      <c r="S680" s="11">
        <v>7989.680952611563</v>
      </c>
      <c r="T680" s="11">
        <v>5618.626572850927</v>
      </c>
      <c r="U680" s="11">
        <v>7065.7261757840879</v>
      </c>
      <c r="V680" s="11">
        <v>5063.0727187607108</v>
      </c>
      <c r="W680" s="11">
        <v>7779.5510248931023</v>
      </c>
      <c r="X680" s="12">
        <v>0</v>
      </c>
      <c r="Y680" s="12">
        <v>724.05388260310383</v>
      </c>
      <c r="Z680" s="12">
        <v>402.62635307297637</v>
      </c>
      <c r="AA680" s="44">
        <v>232.04019061955887</v>
      </c>
      <c r="AB680" s="45">
        <v>600.33095592204199</v>
      </c>
      <c r="AC680" s="12">
        <v>0</v>
      </c>
      <c r="AD680" s="12">
        <v>13049.4380915851</v>
      </c>
      <c r="AE680" s="12">
        <v>3386.9817851665675</v>
      </c>
      <c r="AF680" s="12">
        <v>5480.5321821881471</v>
      </c>
      <c r="AG680" s="44">
        <v>1128.475520337061</v>
      </c>
      <c r="AH680" s="45">
        <v>1820.4910485123023</v>
      </c>
      <c r="AI680" s="12">
        <v>0</v>
      </c>
      <c r="AJ680" s="12">
        <v>-16.501264725435167</v>
      </c>
      <c r="AK680" s="12">
        <v>85.178224522649728</v>
      </c>
      <c r="AL680" s="12">
        <v>141.71937832614407</v>
      </c>
      <c r="AM680" s="44">
        <v>174.30497538475151</v>
      </c>
      <c r="AN680" s="45">
        <v>89.99999968527294</v>
      </c>
      <c r="AO680" s="12">
        <v>0</v>
      </c>
      <c r="AP680" s="12">
        <v>-1949.863406907745</v>
      </c>
      <c r="AQ680" s="12">
        <v>11084.556528778472</v>
      </c>
      <c r="AR680" s="12">
        <v>11215.460015886512</v>
      </c>
      <c r="AS680" s="44">
        <v>6701.0449498709586</v>
      </c>
      <c r="AT680" s="45">
        <v>5210.626572850927</v>
      </c>
      <c r="AU680" s="12">
        <v>0</v>
      </c>
      <c r="AV680" s="12">
        <v>11444.619282393298</v>
      </c>
      <c r="AW680" s="12">
        <v>14794.235307581255</v>
      </c>
      <c r="AX680" s="12">
        <v>11064.670759955767</v>
      </c>
      <c r="AY680" s="44">
        <v>7583.6947627556574</v>
      </c>
      <c r="AZ680" s="45">
        <v>7065.7261735429347</v>
      </c>
      <c r="BA680" s="12">
        <v>0</v>
      </c>
      <c r="BB680" s="12">
        <v>10562.113551037626</v>
      </c>
      <c r="BC680" s="12">
        <v>11369.254560169251</v>
      </c>
      <c r="BD680" s="12">
        <v>6913.3192840628944</v>
      </c>
      <c r="BE680" s="44">
        <v>5578.1393693628597</v>
      </c>
      <c r="BF680" s="45">
        <v>5210.6265828509268</v>
      </c>
      <c r="BG680" s="12">
        <v>0</v>
      </c>
      <c r="BH680" s="12">
        <v>15151.136125732379</v>
      </c>
      <c r="BI680" s="12">
        <v>11419.24010107024</v>
      </c>
      <c r="BJ680" s="12">
        <v>7669.4066872238491</v>
      </c>
      <c r="BK680" s="44">
        <v>7471.7123656399935</v>
      </c>
      <c r="BL680" s="45">
        <v>5245.2351250306319</v>
      </c>
      <c r="BM680" s="12">
        <v>0</v>
      </c>
      <c r="BN680" s="12">
        <v>0</v>
      </c>
      <c r="BO680" s="12">
        <v>101.67948924808489</v>
      </c>
      <c r="BP680" s="12">
        <v>56.541153803494339</v>
      </c>
      <c r="BQ680" s="48">
        <v>32.585597058607448</v>
      </c>
      <c r="BR680" s="49">
        <v>84.304975699478575</v>
      </c>
      <c r="BS680" s="13">
        <v>0</v>
      </c>
      <c r="BT680" s="12">
        <v>109.64368013502141</v>
      </c>
      <c r="BV680" s="14">
        <f>Таблица1[[#This Row],[Lкан_леб,мм]]</f>
        <v>58220.356319864972</v>
      </c>
      <c r="BW680" s="50">
        <f>Таблица1[[#This Row],[угол обхв4]]+Таблица1[[#This Row],[Lдуг 3,мм]]</f>
        <v>13049.4380915851</v>
      </c>
      <c r="BX680" s="54">
        <f>Таблица1[[#This Row],[угол обхв5]]+Таблица1[[#This Row],[Y5, мм]]</f>
        <v>58944.410202468076</v>
      </c>
      <c r="BY680" s="14">
        <f>Таблица1[[#This Row],[угол обхв6]]+Таблица1[[#This Row],[Lдуг 4,мм]]</f>
        <v>16436.419876751668</v>
      </c>
      <c r="BZ680" s="14">
        <f>Таблица1[[#This Row],[Т1]]+Таблица1[[#This Row],[X6, мм]]</f>
        <v>59347.036555541054</v>
      </c>
      <c r="CA680" s="14">
        <f>Таблица1[[#This Row],[Т2]]+Таблица1[[#This Row],[Lдуг 5,мм]]</f>
        <v>21916.952058939816</v>
      </c>
      <c r="CB680" s="14">
        <f>Таблица1[[#This Row],[Т3]]+Таблица1[[#This Row],[Y6, мм]]</f>
        <v>59579.076746160616</v>
      </c>
      <c r="CC680" s="14">
        <f>Таблица1[[#This Row],[Т4]]+Таблица1[[#This Row],[Lдуг 6,мм]]</f>
        <v>23045.427579276879</v>
      </c>
      <c r="CD680" s="14">
        <f>Таблица1[[#This Row],[Т5]]+Таблица1[[#This Row],[Lдуг 1,мм]]</f>
        <v>60179.407702082659</v>
      </c>
      <c r="CE680" s="14">
        <f>Таблица1[[#This Row],[Т6]]+Таблица1[[#This Row],[Lпрям1, мм]]</f>
        <v>24865.918627789182</v>
      </c>
      <c r="CF680" s="15">
        <f>Таблица1[[#This Row],[Т7]]+Таблица1[[#This Row],[Lдуг 2,мм]]</f>
        <v>60179.407702082659</v>
      </c>
      <c r="CG680" s="14">
        <f>Таблица1[[#This Row],[Т8]]+Таблица1[[#This Row],[Lпрям2, мм]]</f>
        <v>24865.918627789182</v>
      </c>
      <c r="CH680" s="14">
        <f>Таблица1[[#This Row],[Т9]]-Таблица1[[#This Row],[Т9]]</f>
        <v>0</v>
      </c>
      <c r="CI680" s="50">
        <f>Таблица1[[#This Row],[Т9]]-Таблица1[[#This Row],[Т8]]</f>
        <v>35313.48907429348</v>
      </c>
      <c r="CJ680" s="54">
        <f>Таблица1[[#This Row],[Т9]]-Таблица1[[#This Row],[Т7]]</f>
        <v>0</v>
      </c>
      <c r="CK680" s="14">
        <f>Таблица1[[#This Row],[Т9]]-Таблица1[[#This Row],[Т6]]</f>
        <v>37133.980122805777</v>
      </c>
      <c r="CL680" s="14">
        <f>Таблица1[[#This Row],[Т9]]-Таблица1[[#This Row],[Т5]]</f>
        <v>600.33095592204336</v>
      </c>
      <c r="CM680" s="14">
        <f>Таблица1[[#This Row],[Т9]]-Таблица1[[#This Row],[Т4]]</f>
        <v>38262.455643142843</v>
      </c>
      <c r="CN680" s="14">
        <f>Таблица1[[#This Row],[Т9]]-Таблица1[[#This Row],[Т3]]</f>
        <v>832.37114654160541</v>
      </c>
      <c r="CO680" s="14">
        <f>Таблица1[[#This Row],[Т9]]-Таблица1[[#This Row],[Т2]]</f>
        <v>43742.987825330987</v>
      </c>
      <c r="CP680" s="14">
        <f>Таблица1[[#This Row],[Т9]]-Таблица1[[#This Row],[Т1]]</f>
        <v>1234.9974996145829</v>
      </c>
      <c r="CQ680" s="14">
        <f>Таблица1[[#This Row],[Т9]]-Таблица1[[#This Row],[угол обхв6]]</f>
        <v>47129.969610497559</v>
      </c>
      <c r="CR680" s="14">
        <f>Таблица1[[#This Row],[Т9]]-Таблица1[[#This Row],[угол обхв5]]</f>
        <v>1959.0513822176872</v>
      </c>
      <c r="CS680" s="14">
        <f>Таблица1[[#This Row],[Т9]]-Таблица1[[#This Row],[угол обхв4]]</f>
        <v>60179.407702082659</v>
      </c>
      <c r="CT680" s="14">
        <f>Таблица1[[#This Row],[Lкан_прям, мм]]+Таблица1[[#This Row],[Lкан_дуг, мм]]+Таблица1[[#This Row],[Lкан_леб,мм]]</f>
        <v>85045.326329871838</v>
      </c>
      <c r="CU680" s="16">
        <f>Таблица1[[#This Row],[Lкан_леб,мм]]</f>
        <v>58220.356319864972</v>
      </c>
      <c r="CV680" s="14">
        <f>2534431-(Таблица1[[#This Row],[Т23]]+Таблица1[[#This Row],[угол обхв3]])</f>
        <v>2449276.0299899932</v>
      </c>
      <c r="CW680" s="50">
        <f>SUM(X680:AC680,AD680:AI680)-Таблица1[[#This Row],[lподв_min, мм]]</f>
        <v>25004.478959253403</v>
      </c>
      <c r="CX680" s="17">
        <f>CW1119-Таблица1[[#This Row],[Суммарная длина каната]]</f>
        <v>-2425951.3594339821</v>
      </c>
    </row>
    <row r="681" spans="1:102" x14ac:dyDescent="0.25">
      <c r="A681" s="21">
        <v>680</v>
      </c>
      <c r="B681" s="10">
        <v>17.071836734693875</v>
      </c>
      <c r="C681" s="10">
        <v>31.832244897959189</v>
      </c>
      <c r="D681" s="11">
        <v>5931.0438259035254</v>
      </c>
      <c r="E681" s="11">
        <v>6834.6548770752634</v>
      </c>
      <c r="F681" s="11">
        <v>5458.4438933336833</v>
      </c>
      <c r="G681" s="11">
        <v>7601.165349107433</v>
      </c>
      <c r="H681" s="11">
        <v>5523.043335903526</v>
      </c>
      <c r="I681" s="11">
        <v>4971.9415475644601</v>
      </c>
      <c r="J681" s="11">
        <v>1862.7133295108029</v>
      </c>
      <c r="K681" s="11">
        <v>24904.145014335776</v>
      </c>
      <c r="L681" s="11">
        <v>1920.8249956710863</v>
      </c>
      <c r="M681" s="11">
        <v>58220.356319864972</v>
      </c>
      <c r="N681" s="11">
        <v>10678.000446815729</v>
      </c>
      <c r="O681" s="11">
        <v>14759.940231854496</v>
      </c>
      <c r="P681" s="43">
        <v>11066.988483126228</v>
      </c>
      <c r="Q681" s="11">
        <v>11399.392380803774</v>
      </c>
      <c r="R681" s="11">
        <v>6928.5641086346122</v>
      </c>
      <c r="S681" s="11">
        <v>7806.3885265595727</v>
      </c>
      <c r="T681" s="11">
        <v>5931.0438259035254</v>
      </c>
      <c r="U681" s="11">
        <v>6834.6548770752634</v>
      </c>
      <c r="V681" s="11">
        <v>5342.6718032092658</v>
      </c>
      <c r="W681" s="11">
        <v>7521.6806137916292</v>
      </c>
      <c r="X681" s="12">
        <v>0</v>
      </c>
      <c r="Y681" s="12">
        <v>711.37215168519037</v>
      </c>
      <c r="Z681" s="12">
        <v>396.19489074299275</v>
      </c>
      <c r="AA681" s="44">
        <v>232.0401906195587</v>
      </c>
      <c r="AB681" s="45">
        <v>581.21776262334436</v>
      </c>
      <c r="AC681" s="12">
        <v>0</v>
      </c>
      <c r="AD681" s="12">
        <v>13049.4380915851</v>
      </c>
      <c r="AE681" s="12">
        <v>3382.985892905012</v>
      </c>
      <c r="AF681" s="12">
        <v>5480.5321821881498</v>
      </c>
      <c r="AG681" s="44">
        <v>1128.4755203370614</v>
      </c>
      <c r="AH681" s="45">
        <v>1862.7133273204474</v>
      </c>
      <c r="AI681" s="12">
        <v>0</v>
      </c>
      <c r="AJ681" s="12">
        <v>-16.501264725435167</v>
      </c>
      <c r="AK681" s="12">
        <v>83.397318496872742</v>
      </c>
      <c r="AL681" s="12">
        <v>139.03529669349101</v>
      </c>
      <c r="AM681" s="44">
        <v>171.62089375209845</v>
      </c>
      <c r="AN681" s="45">
        <v>89.999999692406874</v>
      </c>
      <c r="AO681" s="12">
        <v>0</v>
      </c>
      <c r="AP681" s="12">
        <v>-1949.863406907745</v>
      </c>
      <c r="AQ681" s="12">
        <v>11083.294340031262</v>
      </c>
      <c r="AR681" s="12">
        <v>11334.47082312525</v>
      </c>
      <c r="AS681" s="44">
        <v>6988.0187932002736</v>
      </c>
      <c r="AT681" s="45">
        <v>5523.0438259035254</v>
      </c>
      <c r="AU681" s="12">
        <v>0</v>
      </c>
      <c r="AV681" s="12">
        <v>11444.619282393298</v>
      </c>
      <c r="AW681" s="12">
        <v>14806.853557490153</v>
      </c>
      <c r="AX681" s="12">
        <v>11091.306032861112</v>
      </c>
      <c r="AY681" s="44">
        <v>7402.743706844024</v>
      </c>
      <c r="AZ681" s="45">
        <v>6834.6548748849109</v>
      </c>
      <c r="BA681" s="12">
        <v>0</v>
      </c>
      <c r="BB681" s="12">
        <v>10562.113551037626</v>
      </c>
      <c r="BC681" s="12">
        <v>11472.28237634176</v>
      </c>
      <c r="BD681" s="12">
        <v>7196.0464486336341</v>
      </c>
      <c r="BE681" s="44">
        <v>5871.589141337864</v>
      </c>
      <c r="BF681" s="45">
        <v>5523.0438359035252</v>
      </c>
      <c r="BG681" s="12">
        <v>0</v>
      </c>
      <c r="BH681" s="12">
        <v>15151.136125732379</v>
      </c>
      <c r="BI681" s="12">
        <v>11446.305706439431</v>
      </c>
      <c r="BJ681" s="12">
        <v>7498.3021786169102</v>
      </c>
      <c r="BK681" s="44">
        <v>7238.299696790812</v>
      </c>
      <c r="BL681" s="45">
        <v>4971.9415475644628</v>
      </c>
      <c r="BM681" s="12">
        <v>0</v>
      </c>
      <c r="BN681" s="12">
        <v>0</v>
      </c>
      <c r="BO681" s="12">
        <v>99.898583222307906</v>
      </c>
      <c r="BP681" s="12">
        <v>55.63797819661827</v>
      </c>
      <c r="BQ681" s="48">
        <v>32.585597058607419</v>
      </c>
      <c r="BR681" s="49">
        <v>81.620894059691565</v>
      </c>
      <c r="BS681" s="13">
        <v>0</v>
      </c>
      <c r="BT681" s="12">
        <v>109.64368013502141</v>
      </c>
      <c r="BV681" s="14">
        <f>Таблица1[[#This Row],[Lкан_леб,мм]]</f>
        <v>58220.356319864972</v>
      </c>
      <c r="BW681" s="50">
        <f>Таблица1[[#This Row],[угол обхв4]]+Таблица1[[#This Row],[Lдуг 3,мм]]</f>
        <v>13049.4380915851</v>
      </c>
      <c r="BX681" s="54">
        <f>Таблица1[[#This Row],[угол обхв5]]+Таблица1[[#This Row],[Y5, мм]]</f>
        <v>58931.728471550159</v>
      </c>
      <c r="BY681" s="14">
        <f>Таблица1[[#This Row],[угол обхв6]]+Таблица1[[#This Row],[Lдуг 4,мм]]</f>
        <v>16432.423984490113</v>
      </c>
      <c r="BZ681" s="14">
        <f>Таблица1[[#This Row],[Т1]]+Таблица1[[#This Row],[X6, мм]]</f>
        <v>59327.92336229315</v>
      </c>
      <c r="CA681" s="14">
        <f>Таблица1[[#This Row],[Т2]]+Таблица1[[#This Row],[Lдуг 5,мм]]</f>
        <v>21912.956166678261</v>
      </c>
      <c r="CB681" s="14">
        <f>Таблица1[[#This Row],[Т3]]+Таблица1[[#This Row],[Y6, мм]]</f>
        <v>59559.963552912712</v>
      </c>
      <c r="CC681" s="14">
        <f>Таблица1[[#This Row],[Т4]]+Таблица1[[#This Row],[Lдуг 6,мм]]</f>
        <v>23041.431687015323</v>
      </c>
      <c r="CD681" s="14">
        <f>Таблица1[[#This Row],[Т5]]+Таблица1[[#This Row],[Lдуг 1,мм]]</f>
        <v>60141.181315536058</v>
      </c>
      <c r="CE681" s="14">
        <f>Таблица1[[#This Row],[Т6]]+Таблица1[[#This Row],[Lпрям1, мм]]</f>
        <v>24904.145014335772</v>
      </c>
      <c r="CF681" s="15">
        <f>Таблица1[[#This Row],[Т7]]+Таблица1[[#This Row],[Lдуг 2,мм]]</f>
        <v>60141.181315536058</v>
      </c>
      <c r="CG681" s="14">
        <f>Таблица1[[#This Row],[Т8]]+Таблица1[[#This Row],[Lпрям2, мм]]</f>
        <v>24904.145014335772</v>
      </c>
      <c r="CH681" s="14">
        <f>Таблица1[[#This Row],[Т9]]-Таблица1[[#This Row],[Т9]]</f>
        <v>0</v>
      </c>
      <c r="CI681" s="50">
        <f>Таблица1[[#This Row],[Т9]]-Таблица1[[#This Row],[Т8]]</f>
        <v>35237.036301200285</v>
      </c>
      <c r="CJ681" s="54">
        <f>Таблица1[[#This Row],[Т9]]-Таблица1[[#This Row],[Т7]]</f>
        <v>0</v>
      </c>
      <c r="CK681" s="14">
        <f>Таблица1[[#This Row],[Т9]]-Таблица1[[#This Row],[Т6]]</f>
        <v>37099.749628520731</v>
      </c>
      <c r="CL681" s="14">
        <f>Таблица1[[#This Row],[Т9]]-Таблица1[[#This Row],[Т5]]</f>
        <v>581.21776262334606</v>
      </c>
      <c r="CM681" s="14">
        <f>Таблица1[[#This Row],[Т9]]-Таблица1[[#This Row],[Т4]]</f>
        <v>38228.225148857797</v>
      </c>
      <c r="CN681" s="14">
        <f>Таблица1[[#This Row],[Т9]]-Таблица1[[#This Row],[Т3]]</f>
        <v>813.25795324290812</v>
      </c>
      <c r="CO681" s="14">
        <f>Таблица1[[#This Row],[Т9]]-Таблица1[[#This Row],[Т2]]</f>
        <v>43708.757331045941</v>
      </c>
      <c r="CP681" s="14">
        <f>Таблица1[[#This Row],[Т9]]-Таблица1[[#This Row],[Т1]]</f>
        <v>1209.4528439858987</v>
      </c>
      <c r="CQ681" s="14">
        <f>Таблица1[[#This Row],[Т9]]-Таблица1[[#This Row],[угол обхв6]]</f>
        <v>47091.743223950958</v>
      </c>
      <c r="CR681" s="14">
        <f>Таблица1[[#This Row],[Т9]]-Таблица1[[#This Row],[угол обхв5]]</f>
        <v>1920.8249956710861</v>
      </c>
      <c r="CS681" s="14">
        <f>Таблица1[[#This Row],[Т9]]-Таблица1[[#This Row],[угол обхв4]]</f>
        <v>60141.181315536058</v>
      </c>
      <c r="CT681" s="14">
        <f>Таблица1[[#This Row],[Lкан_прям, мм]]+Таблица1[[#This Row],[Lкан_дуг, мм]]+Таблица1[[#This Row],[Lкан_леб,мм]]</f>
        <v>85045.326329871838</v>
      </c>
      <c r="CU681" s="16">
        <f>Таблица1[[#This Row],[Lкан_леб,мм]]</f>
        <v>58220.356319864972</v>
      </c>
      <c r="CV681" s="14">
        <f>2534431-(Таблица1[[#This Row],[Т23]]+Таблица1[[#This Row],[угол обхв3]])</f>
        <v>2449276.0299899932</v>
      </c>
      <c r="CW681" s="50">
        <f>SUM(X681:AC681,AD681:AI681)-Таблица1[[#This Row],[lподв_min, мм]]</f>
        <v>24962.256680496055</v>
      </c>
      <c r="CX681" s="17">
        <f>CW1120-Таблица1[[#This Row],[Суммарная длина каната]]</f>
        <v>-2426028.4286967632</v>
      </c>
    </row>
    <row r="682" spans="1:102" x14ac:dyDescent="0.25">
      <c r="A682" s="21">
        <v>681</v>
      </c>
      <c r="B682" s="10">
        <v>17.071836734693875</v>
      </c>
      <c r="C682" s="10">
        <v>34.516326530612247</v>
      </c>
      <c r="D682" s="11">
        <v>6253.9391549868214</v>
      </c>
      <c r="E682" s="11">
        <v>6618.4672466518214</v>
      </c>
      <c r="F682" s="11">
        <v>5745.9628357319343</v>
      </c>
      <c r="G682" s="11">
        <v>7362.0054494875985</v>
      </c>
      <c r="H682" s="11">
        <v>5845.9386649868211</v>
      </c>
      <c r="I682" s="11">
        <v>4711.874684893869</v>
      </c>
      <c r="J682" s="11">
        <v>1906.5925617579519</v>
      </c>
      <c r="K682" s="11">
        <v>24942.371400881973</v>
      </c>
      <c r="L682" s="11">
        <v>1882.5986091248824</v>
      </c>
      <c r="M682" s="11">
        <v>58220.356319864972</v>
      </c>
      <c r="N682" s="11">
        <v>10678.000446815729</v>
      </c>
      <c r="O682" s="11">
        <v>14759.940231854496</v>
      </c>
      <c r="P682" s="43">
        <v>11170.48751978502</v>
      </c>
      <c r="Q682" s="11">
        <v>11418.707675692865</v>
      </c>
      <c r="R682" s="11">
        <v>7204.8598355896847</v>
      </c>
      <c r="S682" s="11">
        <v>7635.8476372638024</v>
      </c>
      <c r="T682" s="11">
        <v>6253.9391549868214</v>
      </c>
      <c r="U682" s="11">
        <v>6618.4672466518214</v>
      </c>
      <c r="V682" s="11">
        <v>5634.0399414591529</v>
      </c>
      <c r="W682" s="11">
        <v>7277.1864319408023</v>
      </c>
      <c r="X682" s="12">
        <v>0</v>
      </c>
      <c r="Y682" s="12">
        <v>698.68149236315321</v>
      </c>
      <c r="Z682" s="12">
        <v>389.77235681713273</v>
      </c>
      <c r="AA682" s="44">
        <v>232.04019061955907</v>
      </c>
      <c r="AB682" s="45">
        <v>562.10456932503746</v>
      </c>
      <c r="AC682" s="12">
        <v>0</v>
      </c>
      <c r="AD682" s="12">
        <v>13049.4380915851</v>
      </c>
      <c r="AE682" s="12">
        <v>3377.3330471536619</v>
      </c>
      <c r="AF682" s="12">
        <v>5480.532182188148</v>
      </c>
      <c r="AG682" s="44">
        <v>1128.4755203370598</v>
      </c>
      <c r="AH682" s="45">
        <v>1906.5925596180059</v>
      </c>
      <c r="AI682" s="12">
        <v>0</v>
      </c>
      <c r="AJ682" s="12">
        <v>-16.501264725435167</v>
      </c>
      <c r="AK682" s="12">
        <v>81.615158647874978</v>
      </c>
      <c r="AL682" s="12">
        <v>136.35121506083794</v>
      </c>
      <c r="AM682" s="44">
        <v>168.93681211944542</v>
      </c>
      <c r="AN682" s="45">
        <v>89.999999699485983</v>
      </c>
      <c r="AO682" s="12">
        <v>0</v>
      </c>
      <c r="AP682" s="12">
        <v>-1949.863406907745</v>
      </c>
      <c r="AQ682" s="12">
        <v>11081.63931330621</v>
      </c>
      <c r="AR682" s="12">
        <v>11452.103765137097</v>
      </c>
      <c r="AS682" s="44">
        <v>7283.1515486057333</v>
      </c>
      <c r="AT682" s="45">
        <v>5845.9391549868214</v>
      </c>
      <c r="AU682" s="12">
        <v>0</v>
      </c>
      <c r="AV682" s="12">
        <v>11444.619282393298</v>
      </c>
      <c r="AW682" s="12">
        <v>14819.435319536422</v>
      </c>
      <c r="AX682" s="12">
        <v>11123.485233534757</v>
      </c>
      <c r="AY682" s="44">
        <v>7235.4298458596086</v>
      </c>
      <c r="AZ682" s="45">
        <v>6618.4672445118777</v>
      </c>
      <c r="BA682" s="12">
        <v>0</v>
      </c>
      <c r="BB682" s="12">
        <v>10562.113551037626</v>
      </c>
      <c r="BC682" s="12">
        <v>11574.1263862755</v>
      </c>
      <c r="BD682" s="12">
        <v>7486.4760809417621</v>
      </c>
      <c r="BE682" s="44">
        <v>6175.647441970772</v>
      </c>
      <c r="BF682" s="45">
        <v>5845.9391649868212</v>
      </c>
      <c r="BG682" s="12">
        <v>0</v>
      </c>
      <c r="BH682" s="12">
        <v>15151.136125732379</v>
      </c>
      <c r="BI682" s="12">
        <v>11478.202763374791</v>
      </c>
      <c r="BJ682" s="12">
        <v>7340.6251951056938</v>
      </c>
      <c r="BK682" s="44">
        <v>7018.8850380560152</v>
      </c>
      <c r="BL682" s="45">
        <v>4711.8746848938717</v>
      </c>
      <c r="BM682" s="12">
        <v>0</v>
      </c>
      <c r="BN682" s="12">
        <v>0</v>
      </c>
      <c r="BO682" s="12">
        <v>98.116423373310141</v>
      </c>
      <c r="BP682" s="12">
        <v>54.736056412962959</v>
      </c>
      <c r="BQ682" s="48">
        <v>32.585597058607476</v>
      </c>
      <c r="BR682" s="49">
        <v>78.936812419959423</v>
      </c>
      <c r="BS682" s="13">
        <v>0</v>
      </c>
      <c r="BT682" s="12">
        <v>109.64368013502141</v>
      </c>
      <c r="BV682" s="14">
        <f>Таблица1[[#This Row],[Lкан_леб,мм]]</f>
        <v>58220.356319864972</v>
      </c>
      <c r="BW682" s="50">
        <f>Таблица1[[#This Row],[угол обхв4]]+Таблица1[[#This Row],[Lдуг 3,мм]]</f>
        <v>13049.4380915851</v>
      </c>
      <c r="BX682" s="54">
        <f>Таблица1[[#This Row],[угол обхв5]]+Таблица1[[#This Row],[Y5, мм]]</f>
        <v>58919.037812228125</v>
      </c>
      <c r="BY682" s="14">
        <f>Таблица1[[#This Row],[угол обхв6]]+Таблица1[[#This Row],[Lдуг 4,мм]]</f>
        <v>16426.771138738761</v>
      </c>
      <c r="BZ682" s="14">
        <f>Таблица1[[#This Row],[Т1]]+Таблица1[[#This Row],[X6, мм]]</f>
        <v>59308.81016904526</v>
      </c>
      <c r="CA682" s="14">
        <f>Таблица1[[#This Row],[Т2]]+Таблица1[[#This Row],[Lдуг 5,мм]]</f>
        <v>21907.303320926909</v>
      </c>
      <c r="CB682" s="14">
        <f>Таблица1[[#This Row],[Т3]]+Таблица1[[#This Row],[Y6, мм]]</f>
        <v>59540.850359664822</v>
      </c>
      <c r="CC682" s="14">
        <f>Таблица1[[#This Row],[Т4]]+Таблица1[[#This Row],[Lдуг 6,мм]]</f>
        <v>23035.778841263967</v>
      </c>
      <c r="CD682" s="14">
        <f>Таблица1[[#This Row],[Т5]]+Таблица1[[#This Row],[Lдуг 1,мм]]</f>
        <v>60102.954928989857</v>
      </c>
      <c r="CE682" s="14">
        <f>Таблица1[[#This Row],[Т6]]+Таблица1[[#This Row],[Lпрям1, мм]]</f>
        <v>24942.371400881973</v>
      </c>
      <c r="CF682" s="15">
        <f>Таблица1[[#This Row],[Т7]]+Таблица1[[#This Row],[Lдуг 2,мм]]</f>
        <v>60102.954928989857</v>
      </c>
      <c r="CG682" s="14">
        <f>Таблица1[[#This Row],[Т8]]+Таблица1[[#This Row],[Lпрям2, мм]]</f>
        <v>24942.371400881973</v>
      </c>
      <c r="CH682" s="14">
        <f>Таблица1[[#This Row],[Т9]]-Таблица1[[#This Row],[Т9]]</f>
        <v>0</v>
      </c>
      <c r="CI682" s="50">
        <f>Таблица1[[#This Row],[Т9]]-Таблица1[[#This Row],[Т8]]</f>
        <v>35160.583528107883</v>
      </c>
      <c r="CJ682" s="54">
        <f>Таблица1[[#This Row],[Т9]]-Таблица1[[#This Row],[Т7]]</f>
        <v>0</v>
      </c>
      <c r="CK682" s="14">
        <f>Таблица1[[#This Row],[Т9]]-Таблица1[[#This Row],[Т6]]</f>
        <v>37067.176087725893</v>
      </c>
      <c r="CL682" s="14">
        <f>Таблица1[[#This Row],[Т9]]-Таблица1[[#This Row],[Т5]]</f>
        <v>562.10456932503439</v>
      </c>
      <c r="CM682" s="14">
        <f>Таблица1[[#This Row],[Т9]]-Таблица1[[#This Row],[Т4]]</f>
        <v>38195.651608062952</v>
      </c>
      <c r="CN682" s="14">
        <f>Таблица1[[#This Row],[Т9]]-Таблица1[[#This Row],[Т3]]</f>
        <v>794.14475994459644</v>
      </c>
      <c r="CO682" s="14">
        <f>Таблица1[[#This Row],[Т9]]-Таблица1[[#This Row],[Т2]]</f>
        <v>43676.183790251096</v>
      </c>
      <c r="CP682" s="14">
        <f>Таблица1[[#This Row],[Т9]]-Таблица1[[#This Row],[Т1]]</f>
        <v>1183.9171167617314</v>
      </c>
      <c r="CQ682" s="14">
        <f>Таблица1[[#This Row],[Т9]]-Таблица1[[#This Row],[угол обхв6]]</f>
        <v>47053.516837404757</v>
      </c>
      <c r="CR682" s="14">
        <f>Таблица1[[#This Row],[Т9]]-Таблица1[[#This Row],[угол обхв5]]</f>
        <v>1882.5986091248851</v>
      </c>
      <c r="CS682" s="14">
        <f>Таблица1[[#This Row],[Т9]]-Таблица1[[#This Row],[угол обхв4]]</f>
        <v>60102.954928989857</v>
      </c>
      <c r="CT682" s="14">
        <f>Таблица1[[#This Row],[Lкан_прям, мм]]+Таблица1[[#This Row],[Lкан_дуг, мм]]+Таблица1[[#This Row],[Lкан_леб,мм]]</f>
        <v>85045.326329871823</v>
      </c>
      <c r="CU682" s="16">
        <f>Таблица1[[#This Row],[Lкан_леб,мм]]</f>
        <v>58220.356319864972</v>
      </c>
      <c r="CV682" s="14">
        <f>2534431-(Таблица1[[#This Row],[Т23]]+Таблица1[[#This Row],[угол обхв3]])</f>
        <v>2449276.0299899932</v>
      </c>
      <c r="CW682" s="50">
        <f>SUM(X682:AC682,AD682:AI682)-Таблица1[[#This Row],[lподв_min, мм]]</f>
        <v>24918.377448248903</v>
      </c>
      <c r="CX682" s="17">
        <f>CW1121-Таблица1[[#This Row],[Суммарная длина каната]]</f>
        <v>-2426106.733353097</v>
      </c>
    </row>
    <row r="683" spans="1:102" x14ac:dyDescent="0.25">
      <c r="A683" s="21">
        <v>682</v>
      </c>
      <c r="B683" s="10">
        <v>17.071836734693875</v>
      </c>
      <c r="C683" s="10">
        <v>37.200408163265308</v>
      </c>
      <c r="D683" s="11">
        <v>6586.604078602697</v>
      </c>
      <c r="E683" s="11">
        <v>6417.6376330796302</v>
      </c>
      <c r="F683" s="11">
        <v>6044.3659500234726</v>
      </c>
      <c r="G683" s="11">
        <v>7136.5721307321637</v>
      </c>
      <c r="H683" s="11">
        <v>6178.6035886026966</v>
      </c>
      <c r="I683" s="11">
        <v>4465.5129880168051</v>
      </c>
      <c r="J683" s="11">
        <v>1952.1246450628248</v>
      </c>
      <c r="K683" s="11">
        <v>24980.59778742769</v>
      </c>
      <c r="L683" s="11">
        <v>1844.3722225791751</v>
      </c>
      <c r="M683" s="11">
        <v>58220.356319864972</v>
      </c>
      <c r="N683" s="11">
        <v>10678.000446815729</v>
      </c>
      <c r="O683" s="11">
        <v>14759.940231854496</v>
      </c>
      <c r="P683" s="43">
        <v>11272.968495543444</v>
      </c>
      <c r="Q683" s="11">
        <v>11442.848529313897</v>
      </c>
      <c r="R683" s="11">
        <v>7488.8386923697271</v>
      </c>
      <c r="S683" s="11">
        <v>7478.43247739245</v>
      </c>
      <c r="T683" s="11">
        <v>6586.604078602697</v>
      </c>
      <c r="U683" s="11">
        <v>6417.6376330796302</v>
      </c>
      <c r="V683" s="11">
        <v>5936.5378274675259</v>
      </c>
      <c r="W683" s="11">
        <v>7046.6049367887063</v>
      </c>
      <c r="X683" s="12">
        <v>0</v>
      </c>
      <c r="Y683" s="12">
        <v>685.97878159937079</v>
      </c>
      <c r="Z683" s="12">
        <v>383.36187433301825</v>
      </c>
      <c r="AA683" s="44">
        <v>232.0401906195587</v>
      </c>
      <c r="AB683" s="45">
        <v>542.99137602722749</v>
      </c>
      <c r="AC683" s="12">
        <v>0</v>
      </c>
      <c r="AD683" s="12">
        <v>13049.4380915851</v>
      </c>
      <c r="AE683" s="12">
        <v>3370.0273503445869</v>
      </c>
      <c r="AF683" s="12">
        <v>5480.5321821881498</v>
      </c>
      <c r="AG683" s="44">
        <v>1128.4755203370612</v>
      </c>
      <c r="AH683" s="45">
        <v>1952.1246429727919</v>
      </c>
      <c r="AI683" s="12">
        <v>0</v>
      </c>
      <c r="AJ683" s="12">
        <v>-16.501264725435167</v>
      </c>
      <c r="AK683" s="12">
        <v>79.831306404884458</v>
      </c>
      <c r="AL683" s="12">
        <v>133.66713342818491</v>
      </c>
      <c r="AM683" s="44">
        <v>166.25273048679233</v>
      </c>
      <c r="AN683" s="45">
        <v>89.999999706495288</v>
      </c>
      <c r="AO683" s="12">
        <v>0</v>
      </c>
      <c r="AP683" s="12">
        <v>-1949.863406907745</v>
      </c>
      <c r="AQ683" s="12">
        <v>11079.591672625271</v>
      </c>
      <c r="AR683" s="12">
        <v>11568.100737343029</v>
      </c>
      <c r="AS683" s="44">
        <v>7585.7956499014599</v>
      </c>
      <c r="AT683" s="45">
        <v>6178.604078602697</v>
      </c>
      <c r="AU683" s="12">
        <v>0</v>
      </c>
      <c r="AV683" s="12">
        <v>11444.619282393298</v>
      </c>
      <c r="AW683" s="12">
        <v>14831.971387285947</v>
      </c>
      <c r="AX683" s="12">
        <v>11161.137755912609</v>
      </c>
      <c r="AY683" s="44">
        <v>7082.1202918793242</v>
      </c>
      <c r="AZ683" s="45">
        <v>6417.6376309896004</v>
      </c>
      <c r="BA683" s="12">
        <v>0</v>
      </c>
      <c r="BB683" s="12">
        <v>10562.113551037626</v>
      </c>
      <c r="BC683" s="12">
        <v>11674.559721352985</v>
      </c>
      <c r="BD683" s="12">
        <v>7783.9709341693106</v>
      </c>
      <c r="BE683" s="44">
        <v>6489.6471210709642</v>
      </c>
      <c r="BF683" s="45">
        <v>6178.6040886026967</v>
      </c>
      <c r="BG683" s="12">
        <v>0</v>
      </c>
      <c r="BH683" s="12">
        <v>15151.136125732379</v>
      </c>
      <c r="BI683" s="12">
        <v>11514.879684745347</v>
      </c>
      <c r="BJ683" s="12">
        <v>7196.7217039911602</v>
      </c>
      <c r="BK683" s="44">
        <v>6813.949818592755</v>
      </c>
      <c r="BL683" s="45">
        <v>4465.5129880168079</v>
      </c>
      <c r="BM683" s="12">
        <v>0</v>
      </c>
      <c r="BN683" s="12">
        <v>0</v>
      </c>
      <c r="BO683" s="12">
        <v>96.332571130319607</v>
      </c>
      <c r="BP683" s="12">
        <v>53.83582702330046</v>
      </c>
      <c r="BQ683" s="48">
        <v>32.585597058607419</v>
      </c>
      <c r="BR683" s="49">
        <v>76.252730780297057</v>
      </c>
      <c r="BS683" s="13">
        <v>0</v>
      </c>
      <c r="BT683" s="12">
        <v>109.64368013502141</v>
      </c>
      <c r="BV683" s="14">
        <f>Таблица1[[#This Row],[Lкан_леб,мм]]</f>
        <v>58220.356319864972</v>
      </c>
      <c r="BW683" s="50">
        <f>Таблица1[[#This Row],[угол обхв4]]+Таблица1[[#This Row],[Lдуг 3,мм]]</f>
        <v>13049.4380915851</v>
      </c>
      <c r="BX683" s="54">
        <f>Таблица1[[#This Row],[угол обхв5]]+Таблица1[[#This Row],[Y5, мм]]</f>
        <v>58906.335101464341</v>
      </c>
      <c r="BY683" s="14">
        <f>Таблица1[[#This Row],[угол обхв6]]+Таблица1[[#This Row],[Lдуг 4,мм]]</f>
        <v>16419.465441929686</v>
      </c>
      <c r="BZ683" s="14">
        <f>Таблица1[[#This Row],[Т1]]+Таблица1[[#This Row],[X6, мм]]</f>
        <v>59289.696975797357</v>
      </c>
      <c r="CA683" s="14">
        <f>Таблица1[[#This Row],[Т2]]+Таблица1[[#This Row],[Lдуг 5,мм]]</f>
        <v>21899.997624117837</v>
      </c>
      <c r="CB683" s="14">
        <f>Таблица1[[#This Row],[Т3]]+Таблица1[[#This Row],[Y6, мм]]</f>
        <v>59521.737166416919</v>
      </c>
      <c r="CC683" s="14">
        <f>Таблица1[[#This Row],[Т4]]+Таблица1[[#This Row],[Lдуг 6,мм]]</f>
        <v>23028.4731444549</v>
      </c>
      <c r="CD683" s="14">
        <f>Таблица1[[#This Row],[Т5]]+Таблица1[[#This Row],[Lдуг 1,мм]]</f>
        <v>60064.728542444143</v>
      </c>
      <c r="CE683" s="14">
        <f>Таблица1[[#This Row],[Т6]]+Таблица1[[#This Row],[Lпрям1, мм]]</f>
        <v>24980.59778742769</v>
      </c>
      <c r="CF683" s="15">
        <f>Таблица1[[#This Row],[Т7]]+Таблица1[[#This Row],[Lдуг 2,мм]]</f>
        <v>60064.728542444143</v>
      </c>
      <c r="CG683" s="14">
        <f>Таблица1[[#This Row],[Т8]]+Таблица1[[#This Row],[Lпрям2, мм]]</f>
        <v>24980.59778742769</v>
      </c>
      <c r="CH683" s="14">
        <f>Таблица1[[#This Row],[Т9]]-Таблица1[[#This Row],[Т9]]</f>
        <v>0</v>
      </c>
      <c r="CI683" s="50">
        <f>Таблица1[[#This Row],[Т9]]-Таблица1[[#This Row],[Т8]]</f>
        <v>35084.130755016449</v>
      </c>
      <c r="CJ683" s="54">
        <f>Таблица1[[#This Row],[Т9]]-Таблица1[[#This Row],[Т7]]</f>
        <v>0</v>
      </c>
      <c r="CK683" s="14">
        <f>Таблица1[[#This Row],[Т9]]-Таблица1[[#This Row],[Т6]]</f>
        <v>37036.25539798924</v>
      </c>
      <c r="CL683" s="14">
        <f>Таблица1[[#This Row],[Т9]]-Таблица1[[#This Row],[Т5]]</f>
        <v>542.99137602722476</v>
      </c>
      <c r="CM683" s="14">
        <f>Таблица1[[#This Row],[Т9]]-Таблица1[[#This Row],[Т4]]</f>
        <v>38164.730918326306</v>
      </c>
      <c r="CN683" s="14">
        <f>Таблица1[[#This Row],[Т9]]-Таблица1[[#This Row],[Т3]]</f>
        <v>775.03156664678681</v>
      </c>
      <c r="CO683" s="14">
        <f>Таблица1[[#This Row],[Т9]]-Таблица1[[#This Row],[Т2]]</f>
        <v>43645.263100514458</v>
      </c>
      <c r="CP683" s="14">
        <f>Таблица1[[#This Row],[Т9]]-Таблица1[[#This Row],[Т1]]</f>
        <v>1158.3934409798021</v>
      </c>
      <c r="CQ683" s="14">
        <f>Таблица1[[#This Row],[Т9]]-Таблица1[[#This Row],[угол обхв6]]</f>
        <v>47015.290450859044</v>
      </c>
      <c r="CR683" s="14">
        <f>Таблица1[[#This Row],[Т9]]-Таблица1[[#This Row],[угол обхв5]]</f>
        <v>1844.3722225791716</v>
      </c>
      <c r="CS683" s="14">
        <f>Таблица1[[#This Row],[Т9]]-Таблица1[[#This Row],[угол обхв4]]</f>
        <v>60064.728542444143</v>
      </c>
      <c r="CT683" s="14">
        <f>Таблица1[[#This Row],[Lкан_прям, мм]]+Таблица1[[#This Row],[Lкан_дуг, мм]]+Таблица1[[#This Row],[Lкан_леб,мм]]</f>
        <v>85045.326329871838</v>
      </c>
      <c r="CU683" s="16">
        <f>Таблица1[[#This Row],[Lкан_леб,мм]]</f>
        <v>58220.356319864972</v>
      </c>
      <c r="CV683" s="14">
        <f>2534431-(Таблица1[[#This Row],[Т23]]+Таблица1[[#This Row],[угол обхв3]])</f>
        <v>2449276.0299899932</v>
      </c>
      <c r="CW683" s="50">
        <f>SUM(X683:AC683,AD683:AI683)-Таблица1[[#This Row],[lподв_min, мм]]</f>
        <v>24872.845364944038</v>
      </c>
      <c r="CX683" s="17">
        <f>CW1122-Таблица1[[#This Row],[Суммарная длина каната]]</f>
        <v>-2425766.3816625271</v>
      </c>
    </row>
    <row r="684" spans="1:102" x14ac:dyDescent="0.25">
      <c r="A684" s="21">
        <v>683</v>
      </c>
      <c r="B684" s="10">
        <v>17.071836734693875</v>
      </c>
      <c r="C684" s="10">
        <v>39.884489795918363</v>
      </c>
      <c r="D684" s="11">
        <v>6928.3086792756549</v>
      </c>
      <c r="E684" s="11">
        <v>6232.6066870980303</v>
      </c>
      <c r="F684" s="11">
        <v>6352.9984943572554</v>
      </c>
      <c r="G684" s="11">
        <v>6925.3600278544336</v>
      </c>
      <c r="H684" s="11">
        <v>6520.3081892756545</v>
      </c>
      <c r="I684" s="11">
        <v>4233.3024196004553</v>
      </c>
      <c r="J684" s="11">
        <v>1999.3042674975748</v>
      </c>
      <c r="K684" s="11">
        <v>25018.824173972804</v>
      </c>
      <c r="L684" s="11">
        <v>1806.1458360340612</v>
      </c>
      <c r="M684" s="11">
        <v>58220.356319864972</v>
      </c>
      <c r="N684" s="11">
        <v>10678.000446815729</v>
      </c>
      <c r="O684" s="11">
        <v>14759.940231854496</v>
      </c>
      <c r="P684" s="43">
        <v>11374.206551542624</v>
      </c>
      <c r="Q684" s="11">
        <v>11471.761972959675</v>
      </c>
      <c r="R684" s="11">
        <v>7779.8775861401155</v>
      </c>
      <c r="S684" s="11">
        <v>7334.4884397655596</v>
      </c>
      <c r="T684" s="11">
        <v>6928.3086792756549</v>
      </c>
      <c r="U684" s="11">
        <v>6232.6066870980303</v>
      </c>
      <c r="V684" s="11">
        <v>6249.501734830953</v>
      </c>
      <c r="W684" s="11">
        <v>6830.4420592312345</v>
      </c>
      <c r="X684" s="12">
        <v>0</v>
      </c>
      <c r="Y684" s="12">
        <v>673.26085145103502</v>
      </c>
      <c r="Z684" s="12">
        <v>376.96661123345706</v>
      </c>
      <c r="AA684" s="44">
        <v>232.04019061955907</v>
      </c>
      <c r="AB684" s="45">
        <v>523.87818273001005</v>
      </c>
      <c r="AC684" s="12">
        <v>0</v>
      </c>
      <c r="AD684" s="12">
        <v>13049.4380915851</v>
      </c>
      <c r="AE684" s="12">
        <v>3361.0741144056265</v>
      </c>
      <c r="AF684" s="12">
        <v>5480.5321821881471</v>
      </c>
      <c r="AG684" s="44">
        <v>1128.4755203370605</v>
      </c>
      <c r="AH684" s="45">
        <v>1999.3042654568621</v>
      </c>
      <c r="AI684" s="12">
        <v>0</v>
      </c>
      <c r="AJ684" s="12">
        <v>-16.501264725435167</v>
      </c>
      <c r="AK684" s="12">
        <v>78.045316891056416</v>
      </c>
      <c r="AL684" s="12">
        <v>130.98305179553185</v>
      </c>
      <c r="AM684" s="44">
        <v>163.56864885413933</v>
      </c>
      <c r="AN684" s="45">
        <v>89.999999713421417</v>
      </c>
      <c r="AO684" s="12">
        <v>0</v>
      </c>
      <c r="AP684" s="12">
        <v>-1949.863406907745</v>
      </c>
      <c r="AQ684" s="12">
        <v>11077.151635978464</v>
      </c>
      <c r="AR684" s="12">
        <v>11682.207224730761</v>
      </c>
      <c r="AS684" s="44">
        <v>7895.2870498654247</v>
      </c>
      <c r="AT684" s="45">
        <v>6520.308679275654</v>
      </c>
      <c r="AU684" s="12">
        <v>0</v>
      </c>
      <c r="AV684" s="12">
        <v>11444.619282393298</v>
      </c>
      <c r="AW684" s="12">
        <v>14844.452527941965</v>
      </c>
      <c r="AX684" s="12">
        <v>11204.180984629686</v>
      </c>
      <c r="AY684" s="44">
        <v>6943.1514293990003</v>
      </c>
      <c r="AZ684" s="45">
        <v>6232.6066850573206</v>
      </c>
      <c r="BA684" s="12">
        <v>0</v>
      </c>
      <c r="BB684" s="12">
        <v>10562.113551037626</v>
      </c>
      <c r="BC684" s="12">
        <v>11773.357740705356</v>
      </c>
      <c r="BD684" s="12">
        <v>8087.8782593282531</v>
      </c>
      <c r="BE684" s="44">
        <v>6812.8992155503456</v>
      </c>
      <c r="BF684" s="45">
        <v>6520.3086892756546</v>
      </c>
      <c r="BG684" s="12">
        <v>0</v>
      </c>
      <c r="BH684" s="12">
        <v>15151.136125732379</v>
      </c>
      <c r="BI684" s="12">
        <v>11556.274269047144</v>
      </c>
      <c r="BJ684" s="12">
        <v>7066.9074514355689</v>
      </c>
      <c r="BK684" s="44">
        <v>6623.9436974645896</v>
      </c>
      <c r="BL684" s="45">
        <v>4233.3024196004581</v>
      </c>
      <c r="BM684" s="12">
        <v>0</v>
      </c>
      <c r="BN684" s="12">
        <v>0</v>
      </c>
      <c r="BO684" s="12">
        <v>94.546581616491579</v>
      </c>
      <c r="BP684" s="12">
        <v>52.937734904475441</v>
      </c>
      <c r="BQ684" s="48">
        <v>32.585597058607476</v>
      </c>
      <c r="BR684" s="49">
        <v>73.568649140717923</v>
      </c>
      <c r="BS684" s="13">
        <v>0</v>
      </c>
      <c r="BT684" s="12">
        <v>109.64368013502141</v>
      </c>
      <c r="BV684" s="14">
        <f>Таблица1[[#This Row],[Lкан_леб,мм]]</f>
        <v>58220.356319864972</v>
      </c>
      <c r="BW684" s="50">
        <f>Таблица1[[#This Row],[угол обхв4]]+Таблица1[[#This Row],[Lдуг 3,мм]]</f>
        <v>13049.4380915851</v>
      </c>
      <c r="BX684" s="54">
        <f>Таблица1[[#This Row],[угол обхв5]]+Таблица1[[#This Row],[Y5, мм]]</f>
        <v>58893.617171316007</v>
      </c>
      <c r="BY684" s="14">
        <f>Таблица1[[#This Row],[угол обхв6]]+Таблица1[[#This Row],[Lдуг 4,мм]]</f>
        <v>16410.512205990726</v>
      </c>
      <c r="BZ684" s="14">
        <f>Таблица1[[#This Row],[Т1]]+Таблица1[[#This Row],[X6, мм]]</f>
        <v>59270.583782549467</v>
      </c>
      <c r="CA684" s="14">
        <f>Таблица1[[#This Row],[Т2]]+Таблица1[[#This Row],[Lдуг 5,мм]]</f>
        <v>21891.044388178874</v>
      </c>
      <c r="CB684" s="14">
        <f>Таблица1[[#This Row],[Т3]]+Таблица1[[#This Row],[Y6, мм]]</f>
        <v>59502.623973169029</v>
      </c>
      <c r="CC684" s="14">
        <f>Таблица1[[#This Row],[Т4]]+Таблица1[[#This Row],[Lдуг 6,мм]]</f>
        <v>23019.519908515933</v>
      </c>
      <c r="CD684" s="14">
        <f>Таблица1[[#This Row],[Т5]]+Таблица1[[#This Row],[Lдуг 1,мм]]</f>
        <v>60026.502155899041</v>
      </c>
      <c r="CE684" s="14">
        <f>Таблица1[[#This Row],[Т6]]+Таблица1[[#This Row],[Lпрям1, мм]]</f>
        <v>25018.824173972796</v>
      </c>
      <c r="CF684" s="15">
        <f>Таблица1[[#This Row],[Т7]]+Таблица1[[#This Row],[Lдуг 2,мм]]</f>
        <v>60026.502155899041</v>
      </c>
      <c r="CG684" s="14">
        <f>Таблица1[[#This Row],[Т8]]+Таблица1[[#This Row],[Lпрям2, мм]]</f>
        <v>25018.824173972796</v>
      </c>
      <c r="CH684" s="14">
        <f>Таблица1[[#This Row],[Т9]]-Таблица1[[#This Row],[Т9]]</f>
        <v>0</v>
      </c>
      <c r="CI684" s="50">
        <f>Таблица1[[#This Row],[Т9]]-Таблица1[[#This Row],[Т8]]</f>
        <v>35007.677981926245</v>
      </c>
      <c r="CJ684" s="54">
        <f>Таблица1[[#This Row],[Т9]]-Таблица1[[#This Row],[Т7]]</f>
        <v>0</v>
      </c>
      <c r="CK684" s="14">
        <f>Таблица1[[#This Row],[Т9]]-Таблица1[[#This Row],[Т6]]</f>
        <v>37006.982247383108</v>
      </c>
      <c r="CL684" s="14">
        <f>Таблица1[[#This Row],[Т9]]-Таблица1[[#This Row],[Т5]]</f>
        <v>523.87818273001176</v>
      </c>
      <c r="CM684" s="14">
        <f>Таблица1[[#This Row],[Т9]]-Таблица1[[#This Row],[Т4]]</f>
        <v>38135.457767720167</v>
      </c>
      <c r="CN684" s="14">
        <f>Таблица1[[#This Row],[Т9]]-Таблица1[[#This Row],[Т3]]</f>
        <v>755.91837334957381</v>
      </c>
      <c r="CO684" s="14">
        <f>Таблица1[[#This Row],[Т9]]-Таблица1[[#This Row],[Т2]]</f>
        <v>43615.989949908311</v>
      </c>
      <c r="CP684" s="14">
        <f>Таблица1[[#This Row],[Т9]]-Таблица1[[#This Row],[Т1]]</f>
        <v>1132.8849845830337</v>
      </c>
      <c r="CQ684" s="14">
        <f>Таблица1[[#This Row],[Т9]]-Таблица1[[#This Row],[угол обхв6]]</f>
        <v>46977.064064313941</v>
      </c>
      <c r="CR684" s="14">
        <f>Таблица1[[#This Row],[Т9]]-Таблица1[[#This Row],[угол обхв5]]</f>
        <v>1806.1458360340694</v>
      </c>
      <c r="CS684" s="14">
        <f>Таблица1[[#This Row],[Т9]]-Таблица1[[#This Row],[угол обхв4]]</f>
        <v>60026.502155899041</v>
      </c>
      <c r="CT684" s="14">
        <f>Таблица1[[#This Row],[Lкан_прям, мм]]+Таблица1[[#This Row],[Lкан_дуг, мм]]+Таблица1[[#This Row],[Lкан_леб,мм]]</f>
        <v>85045.326329871838</v>
      </c>
      <c r="CU684" s="16">
        <f>Таблица1[[#This Row],[Lкан_леб,мм]]</f>
        <v>58220.356319864972</v>
      </c>
      <c r="CV684" s="14">
        <f>2534431-(Таблица1[[#This Row],[Т23]]+Таблица1[[#This Row],[угол обхв3]])</f>
        <v>2449276.0299899932</v>
      </c>
      <c r="CW684" s="50">
        <f>SUM(X684:AC684,AD684:AI684)-Таблица1[[#This Row],[lподв_min, мм]]</f>
        <v>24825.665742509285</v>
      </c>
      <c r="CX684" s="17">
        <f>CW1123-Таблица1[[#This Row],[Суммарная длина каната]]</f>
        <v>-2425808.8197508468</v>
      </c>
    </row>
    <row r="685" spans="1:102" x14ac:dyDescent="0.25">
      <c r="A685" s="21">
        <v>684</v>
      </c>
      <c r="B685" s="10">
        <v>17.071836734693875</v>
      </c>
      <c r="C685" s="10">
        <v>42.568571428571424</v>
      </c>
      <c r="D685" s="11">
        <v>7278.3032051028558</v>
      </c>
      <c r="E685" s="11">
        <v>6063.7803947650391</v>
      </c>
      <c r="F685" s="11">
        <v>6671.1832819557685</v>
      </c>
      <c r="G685" s="11">
        <v>6728.8325723555454</v>
      </c>
      <c r="H685" s="11">
        <v>6870.3027151028555</v>
      </c>
      <c r="I685" s="11">
        <v>4015.6554910505092</v>
      </c>
      <c r="J685" s="11">
        <v>2048.1249037145294</v>
      </c>
      <c r="K685" s="11">
        <v>25057.05056051724</v>
      </c>
      <c r="L685" s="11">
        <v>1767.9194494896219</v>
      </c>
      <c r="M685" s="11">
        <v>58220.356319864972</v>
      </c>
      <c r="N685" s="11">
        <v>10678.000446815729</v>
      </c>
      <c r="O685" s="11">
        <v>14759.940231854496</v>
      </c>
      <c r="P685" s="43">
        <v>11473.979556078815</v>
      </c>
      <c r="Q685" s="11">
        <v>11505.384566134089</v>
      </c>
      <c r="R685" s="11">
        <v>8077.3379332705026</v>
      </c>
      <c r="S685" s="11">
        <v>7204.3313595106101</v>
      </c>
      <c r="T685" s="11">
        <v>7278.3032051028558</v>
      </c>
      <c r="U685" s="11">
        <v>6063.7803947650391</v>
      </c>
      <c r="V685" s="11">
        <v>6572.2449731021779</v>
      </c>
      <c r="W685" s="11">
        <v>6629.1720935227031</v>
      </c>
      <c r="X685" s="12">
        <v>0</v>
      </c>
      <c r="Y685" s="12">
        <v>660.52447696881427</v>
      </c>
      <c r="Z685" s="12">
        <v>370.58979246778057</v>
      </c>
      <c r="AA685" s="44">
        <v>232.0401906195585</v>
      </c>
      <c r="AB685" s="45">
        <v>504.7649894334686</v>
      </c>
      <c r="AC685" s="12">
        <v>0</v>
      </c>
      <c r="AD685" s="12">
        <v>13049.4380915851</v>
      </c>
      <c r="AE685" s="12">
        <v>3350.4798646844683</v>
      </c>
      <c r="AF685" s="12">
        <v>5480.5321821881498</v>
      </c>
      <c r="AG685" s="44">
        <v>1128.475520337061</v>
      </c>
      <c r="AH685" s="45">
        <v>2048.1249017224609</v>
      </c>
      <c r="AI685" s="12">
        <v>0</v>
      </c>
      <c r="AJ685" s="12">
        <v>-16.501264725435167</v>
      </c>
      <c r="AK685" s="12">
        <v>76.256737224072694</v>
      </c>
      <c r="AL685" s="12">
        <v>128.29897016287882</v>
      </c>
      <c r="AM685" s="44">
        <v>160.88456722148621</v>
      </c>
      <c r="AN685" s="45">
        <v>89.999999720252518</v>
      </c>
      <c r="AO685" s="12">
        <v>0</v>
      </c>
      <c r="AP685" s="12">
        <v>-1949.863406907745</v>
      </c>
      <c r="AQ685" s="12">
        <v>11074.31941163332</v>
      </c>
      <c r="AR685" s="12">
        <v>11794.172860299454</v>
      </c>
      <c r="AS685" s="44">
        <v>8210.9466772601409</v>
      </c>
      <c r="AT685" s="45">
        <v>6870.3032051028549</v>
      </c>
      <c r="AU685" s="12">
        <v>0</v>
      </c>
      <c r="AV685" s="12">
        <v>11444.619282393298</v>
      </c>
      <c r="AW685" s="12">
        <v>14856.869474737718</v>
      </c>
      <c r="AX685" s="12">
        <v>11252.520476290812</v>
      </c>
      <c r="AY685" s="44">
        <v>6818.8281772545988</v>
      </c>
      <c r="AZ685" s="45">
        <v>6063.7803927729728</v>
      </c>
      <c r="BA685" s="12">
        <v>0</v>
      </c>
      <c r="BB685" s="12">
        <v>10562.113551037626</v>
      </c>
      <c r="BC685" s="12">
        <v>11870.298520896406</v>
      </c>
      <c r="BD685" s="12">
        <v>8397.5312374911427</v>
      </c>
      <c r="BE685" s="44">
        <v>7144.6944611132167</v>
      </c>
      <c r="BF685" s="45">
        <v>6870.3032151028556</v>
      </c>
      <c r="BG685" s="12">
        <v>0</v>
      </c>
      <c r="BH685" s="12">
        <v>15151.136125732379</v>
      </c>
      <c r="BI685" s="12">
        <v>11602.313809017311</v>
      </c>
      <c r="BJ685" s="12">
        <v>6951.4672696673333</v>
      </c>
      <c r="BK685" s="44">
        <v>6449.2835770210495</v>
      </c>
      <c r="BL685" s="45">
        <v>4015.655491050512</v>
      </c>
      <c r="BM685" s="12">
        <v>0</v>
      </c>
      <c r="BN685" s="12">
        <v>0</v>
      </c>
      <c r="BO685" s="12">
        <v>92.758001949507857</v>
      </c>
      <c r="BP685" s="12">
        <v>52.042232938806109</v>
      </c>
      <c r="BQ685" s="48">
        <v>32.585597058607398</v>
      </c>
      <c r="BR685" s="49">
        <v>70.88456750123369</v>
      </c>
      <c r="BS685" s="13">
        <v>0</v>
      </c>
      <c r="BT685" s="12">
        <v>109.64368013502141</v>
      </c>
      <c r="BV685" s="14">
        <f>Таблица1[[#This Row],[Lкан_леб,мм]]</f>
        <v>58220.356319864972</v>
      </c>
      <c r="BW685" s="50">
        <f>Таблица1[[#This Row],[угол обхв4]]+Таблица1[[#This Row],[Lдуг 3,мм]]</f>
        <v>13049.4380915851</v>
      </c>
      <c r="BX685" s="54">
        <f>Таблица1[[#This Row],[угол обхв5]]+Таблица1[[#This Row],[Y5, мм]]</f>
        <v>58880.880796833786</v>
      </c>
      <c r="BY685" s="14">
        <f>Таблица1[[#This Row],[угол обхв6]]+Таблица1[[#This Row],[Lдуг 4,мм]]</f>
        <v>16399.917956269568</v>
      </c>
      <c r="BZ685" s="14">
        <f>Таблица1[[#This Row],[Т1]]+Таблица1[[#This Row],[X6, мм]]</f>
        <v>59251.470589301563</v>
      </c>
      <c r="CA685" s="14">
        <f>Таблица1[[#This Row],[Т2]]+Таблица1[[#This Row],[Lдуг 5,мм]]</f>
        <v>21880.450138457716</v>
      </c>
      <c r="CB685" s="14">
        <f>Таблица1[[#This Row],[Т3]]+Таблица1[[#This Row],[Y6, мм]]</f>
        <v>59483.510779921126</v>
      </c>
      <c r="CC685" s="14">
        <f>Таблица1[[#This Row],[Т4]]+Таблица1[[#This Row],[Lдуг 6,мм]]</f>
        <v>23008.925658794778</v>
      </c>
      <c r="CD685" s="14">
        <f>Таблица1[[#This Row],[Т5]]+Таблица1[[#This Row],[Lдуг 1,мм]]</f>
        <v>59988.275769354594</v>
      </c>
      <c r="CE685" s="14">
        <f>Таблица1[[#This Row],[Т6]]+Таблица1[[#This Row],[Lпрям1, мм]]</f>
        <v>25057.05056051724</v>
      </c>
      <c r="CF685" s="15">
        <f>Таблица1[[#This Row],[Т7]]+Таблица1[[#This Row],[Lдуг 2,мм]]</f>
        <v>59988.275769354594</v>
      </c>
      <c r="CG685" s="14">
        <f>Таблица1[[#This Row],[Т8]]+Таблица1[[#This Row],[Lпрям2, мм]]</f>
        <v>25057.05056051724</v>
      </c>
      <c r="CH685" s="14">
        <f>Таблица1[[#This Row],[Т9]]-Таблица1[[#This Row],[Т9]]</f>
        <v>0</v>
      </c>
      <c r="CI685" s="50">
        <f>Таблица1[[#This Row],[Т9]]-Таблица1[[#This Row],[Т8]]</f>
        <v>34931.22520883735</v>
      </c>
      <c r="CJ685" s="54">
        <f>Таблица1[[#This Row],[Т9]]-Таблица1[[#This Row],[Т7]]</f>
        <v>0</v>
      </c>
      <c r="CK685" s="14">
        <f>Таблица1[[#This Row],[Т9]]-Таблица1[[#This Row],[Т6]]</f>
        <v>36979.350110559812</v>
      </c>
      <c r="CL685" s="14">
        <f>Таблица1[[#This Row],[Т9]]-Таблица1[[#This Row],[Т5]]</f>
        <v>504.76498943346814</v>
      </c>
      <c r="CM685" s="14">
        <f>Таблица1[[#This Row],[Т9]]-Таблица1[[#This Row],[Т4]]</f>
        <v>38107.825630896878</v>
      </c>
      <c r="CN685" s="14">
        <f>Таблица1[[#This Row],[Т9]]-Таблица1[[#This Row],[Т3]]</f>
        <v>736.8051800530302</v>
      </c>
      <c r="CO685" s="14">
        <f>Таблица1[[#This Row],[Т9]]-Таблица1[[#This Row],[Т2]]</f>
        <v>43588.357813085022</v>
      </c>
      <c r="CP685" s="14">
        <f>Таблица1[[#This Row],[Т9]]-Таблица1[[#This Row],[Т1]]</f>
        <v>1107.3949725208076</v>
      </c>
      <c r="CQ685" s="14">
        <f>Таблица1[[#This Row],[Т9]]-Таблица1[[#This Row],[угол обхв6]]</f>
        <v>46938.837677769494</v>
      </c>
      <c r="CR685" s="14">
        <f>Таблица1[[#This Row],[Т9]]-Таблица1[[#This Row],[угол обхв5]]</f>
        <v>1767.9194494896219</v>
      </c>
      <c r="CS685" s="14">
        <f>Таблица1[[#This Row],[Т9]]-Таблица1[[#This Row],[угол обхв4]]</f>
        <v>59988.275769354594</v>
      </c>
      <c r="CT685" s="14">
        <f>Таблица1[[#This Row],[Lкан_прям, мм]]+Таблица1[[#This Row],[Lкан_дуг, мм]]+Таблица1[[#This Row],[Lкан_леб,мм]]</f>
        <v>85045.326329871838</v>
      </c>
      <c r="CU685" s="16">
        <f>Таблица1[[#This Row],[Lкан_леб,мм]]</f>
        <v>58220.356319864972</v>
      </c>
      <c r="CV685" s="14">
        <f>2534431-(Таблица1[[#This Row],[Т23]]+Таблица1[[#This Row],[угол обхв3]])</f>
        <v>2449276.0299899932</v>
      </c>
      <c r="CW685" s="50">
        <f>SUM(X685:AC685,AD685:AI685)-Таблица1[[#This Row],[lподв_min, мм]]</f>
        <v>24776.845106292334</v>
      </c>
      <c r="CX685" s="17">
        <f>CW1124-Таблица1[[#This Row],[Суммарная длина каната]]</f>
        <v>-2425852.3782179118</v>
      </c>
    </row>
    <row r="686" spans="1:102" x14ac:dyDescent="0.25">
      <c r="A686" s="21">
        <v>685</v>
      </c>
      <c r="B686" s="10">
        <v>17.071836734693875</v>
      </c>
      <c r="C686" s="10">
        <v>45.252653061224485</v>
      </c>
      <c r="D686" s="11">
        <v>7635.8197148239069</v>
      </c>
      <c r="E686" s="11">
        <v>5911.529186662151</v>
      </c>
      <c r="F686" s="11">
        <v>6998.2221669658757</v>
      </c>
      <c r="G686" s="11">
        <v>6547.420975385221</v>
      </c>
      <c r="H686" s="11">
        <v>7227.8192248239075</v>
      </c>
      <c r="I686" s="11">
        <v>3812.9503766611037</v>
      </c>
      <c r="J686" s="11">
        <v>2098.5788100010473</v>
      </c>
      <c r="K686" s="11">
        <v>25095.27694706092</v>
      </c>
      <c r="L686" s="11">
        <v>1729.6930629459359</v>
      </c>
      <c r="M686" s="11">
        <v>58220.356319864972</v>
      </c>
      <c r="N686" s="11">
        <v>10678.000446815729</v>
      </c>
      <c r="O686" s="11">
        <v>14759.940231854496</v>
      </c>
      <c r="P686" s="43">
        <v>11572.068591994166</v>
      </c>
      <c r="Q686" s="11">
        <v>11543.642535750207</v>
      </c>
      <c r="R686" s="11">
        <v>8380.5670604844927</v>
      </c>
      <c r="S686" s="11">
        <v>7088.24682107217</v>
      </c>
      <c r="T686" s="11">
        <v>7635.8197148239069</v>
      </c>
      <c r="U686" s="11">
        <v>5911.529186662151</v>
      </c>
      <c r="V686" s="11">
        <v>6904.0593944934744</v>
      </c>
      <c r="W686" s="11">
        <v>6443.2366566020628</v>
      </c>
      <c r="X686" s="12">
        <v>0</v>
      </c>
      <c r="Y686" s="12">
        <v>647.76636367410197</v>
      </c>
      <c r="Z686" s="12">
        <v>364.23471251459557</v>
      </c>
      <c r="AA686" s="44">
        <v>232.04019061955924</v>
      </c>
      <c r="AB686" s="45">
        <v>485.65179613767896</v>
      </c>
      <c r="AC686" s="12">
        <v>0</v>
      </c>
      <c r="AD686" s="12">
        <v>13049.4380915851</v>
      </c>
      <c r="AE686" s="12">
        <v>3338.2523448937422</v>
      </c>
      <c r="AF686" s="12">
        <v>5480.5321821881498</v>
      </c>
      <c r="AG686" s="44">
        <v>1128.4755203370603</v>
      </c>
      <c r="AH686" s="45">
        <v>2098.5788080568723</v>
      </c>
      <c r="AI686" s="12">
        <v>0</v>
      </c>
      <c r="AJ686" s="12">
        <v>-16.501264725435167</v>
      </c>
      <c r="AK686" s="12">
        <v>74.465104757561036</v>
      </c>
      <c r="AL686" s="12">
        <v>125.61488853022573</v>
      </c>
      <c r="AM686" s="44">
        <v>158.20048558883323</v>
      </c>
      <c r="AN686" s="45">
        <v>89.999999726978189</v>
      </c>
      <c r="AO686" s="12">
        <v>0</v>
      </c>
      <c r="AP686" s="12">
        <v>-1949.863406907745</v>
      </c>
      <c r="AQ686" s="12">
        <v>11071.095193537858</v>
      </c>
      <c r="AR686" s="12">
        <v>11903.751974403</v>
      </c>
      <c r="AS686" s="44">
        <v>8532.0819268183004</v>
      </c>
      <c r="AT686" s="45">
        <v>7227.8197148239069</v>
      </c>
      <c r="AU686" s="12">
        <v>0</v>
      </c>
      <c r="AV686" s="12">
        <v>11444.619282393298</v>
      </c>
      <c r="AW686" s="12">
        <v>14869.212918741327</v>
      </c>
      <c r="AX686" s="12">
        <v>11306.050166693802</v>
      </c>
      <c r="AY686" s="44">
        <v>6709.4233195838797</v>
      </c>
      <c r="AZ686" s="45">
        <v>5911.5291847179788</v>
      </c>
      <c r="BA686" s="12">
        <v>0</v>
      </c>
      <c r="BB686" s="12">
        <v>10562.113551037626</v>
      </c>
      <c r="BC686" s="12">
        <v>11965.163338716291</v>
      </c>
      <c r="BD686" s="12">
        <v>8712.250442893328</v>
      </c>
      <c r="BE686" s="44">
        <v>7484.3048484901001</v>
      </c>
      <c r="BF686" s="45">
        <v>7227.8197248239067</v>
      </c>
      <c r="BG686" s="12">
        <v>0</v>
      </c>
      <c r="BH686" s="12">
        <v>15151.136125732379</v>
      </c>
      <c r="BI686" s="12">
        <v>11652.915222637037</v>
      </c>
      <c r="BJ686" s="12">
        <v>6850.6544520157659</v>
      </c>
      <c r="BK686" s="44">
        <v>6290.3526881504422</v>
      </c>
      <c r="BL686" s="45">
        <v>3812.950376661106</v>
      </c>
      <c r="BM686" s="12">
        <v>0</v>
      </c>
      <c r="BN686" s="12">
        <v>0</v>
      </c>
      <c r="BO686" s="12">
        <v>90.966369482996186</v>
      </c>
      <c r="BP686" s="12">
        <v>51.149783772664698</v>
      </c>
      <c r="BQ686" s="48">
        <v>32.585597058607497</v>
      </c>
      <c r="BR686" s="49">
        <v>68.200485861855043</v>
      </c>
      <c r="BS686" s="13">
        <v>0</v>
      </c>
      <c r="BT686" s="12">
        <v>109.64368013502141</v>
      </c>
      <c r="BV686" s="14">
        <f>Таблица1[[#This Row],[Lкан_леб,мм]]</f>
        <v>58220.356319864972</v>
      </c>
      <c r="BW686" s="50">
        <f>Таблица1[[#This Row],[угол обхв4]]+Таблица1[[#This Row],[Lдуг 3,мм]]</f>
        <v>13049.4380915851</v>
      </c>
      <c r="BX686" s="54">
        <f>Таблица1[[#This Row],[угол обхв5]]+Таблица1[[#This Row],[Y5, мм]]</f>
        <v>58868.122683539077</v>
      </c>
      <c r="BY686" s="14">
        <f>Таблица1[[#This Row],[угол обхв6]]+Таблица1[[#This Row],[Lдуг 4,мм]]</f>
        <v>16387.690436478842</v>
      </c>
      <c r="BZ686" s="14">
        <f>Таблица1[[#This Row],[Т1]]+Таблица1[[#This Row],[X6, мм]]</f>
        <v>59232.357396053674</v>
      </c>
      <c r="CA686" s="14">
        <f>Таблица1[[#This Row],[Т2]]+Таблица1[[#This Row],[Lдуг 5,мм]]</f>
        <v>21868.222618666994</v>
      </c>
      <c r="CB686" s="14">
        <f>Таблица1[[#This Row],[Т3]]+Таблица1[[#This Row],[Y6, мм]]</f>
        <v>59464.397586673236</v>
      </c>
      <c r="CC686" s="14">
        <f>Таблица1[[#This Row],[Т4]]+Таблица1[[#This Row],[Lдуг 6,мм]]</f>
        <v>22996.698139004053</v>
      </c>
      <c r="CD686" s="14">
        <f>Таблица1[[#This Row],[Т5]]+Таблица1[[#This Row],[Lдуг 1,мм]]</f>
        <v>59950.049382810917</v>
      </c>
      <c r="CE686" s="14">
        <f>Таблица1[[#This Row],[Т6]]+Таблица1[[#This Row],[Lпрям1, мм]]</f>
        <v>25095.276947060924</v>
      </c>
      <c r="CF686" s="15">
        <f>Таблица1[[#This Row],[Т7]]+Таблица1[[#This Row],[Lдуг 2,мм]]</f>
        <v>59950.049382810917</v>
      </c>
      <c r="CG686" s="14">
        <f>Таблица1[[#This Row],[Т8]]+Таблица1[[#This Row],[Lпрям2, мм]]</f>
        <v>25095.276947060924</v>
      </c>
      <c r="CH686" s="14">
        <f>Таблица1[[#This Row],[Т9]]-Таблица1[[#This Row],[Т9]]</f>
        <v>0</v>
      </c>
      <c r="CI686" s="50">
        <f>Таблица1[[#This Row],[Т9]]-Таблица1[[#This Row],[Т8]]</f>
        <v>34854.772435749997</v>
      </c>
      <c r="CJ686" s="54">
        <f>Таблица1[[#This Row],[Т9]]-Таблица1[[#This Row],[Т7]]</f>
        <v>0</v>
      </c>
      <c r="CK686" s="14">
        <f>Таблица1[[#This Row],[Т9]]-Таблица1[[#This Row],[Т6]]</f>
        <v>36953.351243806865</v>
      </c>
      <c r="CL686" s="14">
        <f>Таблица1[[#This Row],[Т9]]-Таблица1[[#This Row],[Т5]]</f>
        <v>485.65179613768123</v>
      </c>
      <c r="CM686" s="14">
        <f>Таблица1[[#This Row],[Т9]]-Таблица1[[#This Row],[Т4]]</f>
        <v>38081.826764143923</v>
      </c>
      <c r="CN686" s="14">
        <f>Таблица1[[#This Row],[Т9]]-Таблица1[[#This Row],[Т3]]</f>
        <v>717.69198675724328</v>
      </c>
      <c r="CO686" s="14">
        <f>Таблица1[[#This Row],[Т9]]-Таблица1[[#This Row],[Т2]]</f>
        <v>43562.358946332075</v>
      </c>
      <c r="CP686" s="14">
        <f>Таблица1[[#This Row],[Т9]]-Таблица1[[#This Row],[Т1]]</f>
        <v>1081.9266992718403</v>
      </c>
      <c r="CQ686" s="14">
        <f>Таблица1[[#This Row],[Т9]]-Таблица1[[#This Row],[угол обхв6]]</f>
        <v>46900.611291225818</v>
      </c>
      <c r="CR686" s="14">
        <f>Таблица1[[#This Row],[Т9]]-Таблица1[[#This Row],[угол обхв5]]</f>
        <v>1729.6930629459457</v>
      </c>
      <c r="CS686" s="14">
        <f>Таблица1[[#This Row],[Т9]]-Таблица1[[#This Row],[угол обхв4]]</f>
        <v>59950.049382810917</v>
      </c>
      <c r="CT686" s="14">
        <f>Таблица1[[#This Row],[Lкан_прям, мм]]+Таблица1[[#This Row],[Lкан_дуг, мм]]+Таблица1[[#This Row],[Lкан_леб,мм]]</f>
        <v>85045.326329871823</v>
      </c>
      <c r="CU686" s="16">
        <f>Таблица1[[#This Row],[Lкан_леб,мм]]</f>
        <v>58220.356319864972</v>
      </c>
      <c r="CV686" s="14">
        <f>2534431-(Таблица1[[#This Row],[Т23]]+Таблица1[[#This Row],[угол обхв3]])</f>
        <v>2449276.0299899932</v>
      </c>
      <c r="CW686" s="50">
        <f>SUM(X686:AC686,AD686:AI686)-Таблица1[[#This Row],[lподв_min, мм]]</f>
        <v>24726.391200005808</v>
      </c>
      <c r="CX686" s="17">
        <f>CW1125-Таблица1[[#This Row],[Суммарная длина каната]]</f>
        <v>-2425897.0144761028</v>
      </c>
    </row>
    <row r="687" spans="1:102" x14ac:dyDescent="0.25">
      <c r="A687" s="21">
        <v>686</v>
      </c>
      <c r="B687" s="10">
        <v>17.071836734693875</v>
      </c>
      <c r="C687" s="10">
        <v>47.936734693877547</v>
      </c>
      <c r="D687" s="11">
        <v>8000.0737628008783</v>
      </c>
      <c r="E687" s="11">
        <v>5776.1871251132552</v>
      </c>
      <c r="F687" s="11">
        <v>7333.3975762970931</v>
      </c>
      <c r="G687" s="11">
        <v>6381.5232815988638</v>
      </c>
      <c r="H687" s="11">
        <v>7592.0732728008788</v>
      </c>
      <c r="I687" s="11">
        <v>3625.530106882562</v>
      </c>
      <c r="J687" s="11">
        <v>2150.6570182306928</v>
      </c>
      <c r="K687" s="11">
        <v>25133.503333603803</v>
      </c>
      <c r="L687" s="11">
        <v>1691.4666764030626</v>
      </c>
      <c r="M687" s="11">
        <v>58220.356319864972</v>
      </c>
      <c r="N687" s="11">
        <v>10678.000446815729</v>
      </c>
      <c r="O687" s="11">
        <v>14759.940231854496</v>
      </c>
      <c r="P687" s="43">
        <v>11668.258437014292</v>
      </c>
      <c r="Q687" s="11">
        <v>11586.451937999653</v>
      </c>
      <c r="R687" s="11">
        <v>8688.8996369241559</v>
      </c>
      <c r="S687" s="11">
        <v>6986.4895315961558</v>
      </c>
      <c r="T687" s="11">
        <v>8000.0737628008783</v>
      </c>
      <c r="U687" s="11">
        <v>5776.1871251132552</v>
      </c>
      <c r="V687" s="11">
        <v>7244.2169476606787</v>
      </c>
      <c r="W687" s="11">
        <v>6273.0437191181181</v>
      </c>
      <c r="X687" s="12">
        <v>0</v>
      </c>
      <c r="Y687" s="12">
        <v>634.98313451865499</v>
      </c>
      <c r="Z687" s="12">
        <v>357.90474842214559</v>
      </c>
      <c r="AA687" s="44">
        <v>232.04019061955887</v>
      </c>
      <c r="AB687" s="45">
        <v>466.53860284270326</v>
      </c>
      <c r="AC687" s="12">
        <v>0</v>
      </c>
      <c r="AD687" s="12">
        <v>13049.4380915851</v>
      </c>
      <c r="AE687" s="12">
        <v>3324.4005231599003</v>
      </c>
      <c r="AF687" s="12">
        <v>5480.532182188148</v>
      </c>
      <c r="AG687" s="44">
        <v>1128.4755203370587</v>
      </c>
      <c r="AH687" s="45">
        <v>2150.6570163335955</v>
      </c>
      <c r="AI687" s="12">
        <v>0</v>
      </c>
      <c r="AJ687" s="12">
        <v>-16.501264725435167</v>
      </c>
      <c r="AK687" s="12">
        <v>72.669945249826469</v>
      </c>
      <c r="AL687" s="12">
        <v>122.93080689757268</v>
      </c>
      <c r="AM687" s="44">
        <v>155.51640395618011</v>
      </c>
      <c r="AN687" s="45">
        <v>89.999999733589405</v>
      </c>
      <c r="AO687" s="12">
        <v>0</v>
      </c>
      <c r="AP687" s="12">
        <v>-1949.863406907745</v>
      </c>
      <c r="AQ687" s="12">
        <v>11067.479155795736</v>
      </c>
      <c r="AR687" s="12">
        <v>12010.704133786629</v>
      </c>
      <c r="AS687" s="44">
        <v>8857.9881789241554</v>
      </c>
      <c r="AT687" s="45">
        <v>7592.0737628008783</v>
      </c>
      <c r="AU687" s="12">
        <v>0</v>
      </c>
      <c r="AV687" s="12">
        <v>11444.619282393298</v>
      </c>
      <c r="AW687" s="12">
        <v>14881.473499938867</v>
      </c>
      <c r="AX687" s="12">
        <v>11364.652603550448</v>
      </c>
      <c r="AY687" s="44">
        <v>6615.176907296478</v>
      </c>
      <c r="AZ687" s="45">
        <v>5776.1871232161602</v>
      </c>
      <c r="BA687" s="12">
        <v>0</v>
      </c>
      <c r="BB687" s="12">
        <v>10562.113551037626</v>
      </c>
      <c r="BC687" s="12">
        <v>12057.737145994299</v>
      </c>
      <c r="BD687" s="12">
        <v>9031.3453336964903</v>
      </c>
      <c r="BE687" s="44">
        <v>7830.985220800877</v>
      </c>
      <c r="BF687" s="45">
        <v>7592.073772800878</v>
      </c>
      <c r="BG687" s="12">
        <v>0</v>
      </c>
      <c r="BH687" s="12">
        <v>15151.136125732379</v>
      </c>
      <c r="BI687" s="12">
        <v>11707.985206084024</v>
      </c>
      <c r="BJ687" s="12">
        <v>6764.6901971469515</v>
      </c>
      <c r="BK687" s="44">
        <v>6147.4997494129329</v>
      </c>
      <c r="BL687" s="45">
        <v>3625.5301068825643</v>
      </c>
      <c r="BM687" s="12">
        <v>0</v>
      </c>
      <c r="BN687" s="12">
        <v>0</v>
      </c>
      <c r="BO687" s="12">
        <v>89.171209975261633</v>
      </c>
      <c r="BP687" s="12">
        <v>50.260861647746204</v>
      </c>
      <c r="BQ687" s="48">
        <v>32.585597058607448</v>
      </c>
      <c r="BR687" s="49">
        <v>65.516404222590708</v>
      </c>
      <c r="BS687" s="13">
        <v>0</v>
      </c>
      <c r="BT687" s="12">
        <v>109.64368013502141</v>
      </c>
      <c r="BV687" s="14">
        <f>Таблица1[[#This Row],[Lкан_леб,мм]]</f>
        <v>58220.356319864972</v>
      </c>
      <c r="BW687" s="50">
        <f>Таблица1[[#This Row],[угол обхв4]]+Таблица1[[#This Row],[Lдуг 3,мм]]</f>
        <v>13049.4380915851</v>
      </c>
      <c r="BX687" s="54">
        <f>Таблица1[[#This Row],[угол обхв5]]+Таблица1[[#This Row],[Y5, мм]]</f>
        <v>58855.339454383626</v>
      </c>
      <c r="BY687" s="14">
        <f>Таблица1[[#This Row],[угол обхв6]]+Таблица1[[#This Row],[Lдуг 4,мм]]</f>
        <v>16373.838614745</v>
      </c>
      <c r="BZ687" s="14">
        <f>Таблица1[[#This Row],[Т1]]+Таблица1[[#This Row],[X6, мм]]</f>
        <v>59213.24420280577</v>
      </c>
      <c r="CA687" s="14">
        <f>Таблица1[[#This Row],[Т2]]+Таблица1[[#This Row],[Lдуг 5,мм]]</f>
        <v>21854.370796933148</v>
      </c>
      <c r="CB687" s="14">
        <f>Таблица1[[#This Row],[Т3]]+Таблица1[[#This Row],[Y6, мм]]</f>
        <v>59445.284393425332</v>
      </c>
      <c r="CC687" s="14">
        <f>Таблица1[[#This Row],[Т4]]+Таблица1[[#This Row],[Lдуг 6,мм]]</f>
        <v>22982.846317270207</v>
      </c>
      <c r="CD687" s="14">
        <f>Таблица1[[#This Row],[Т5]]+Таблица1[[#This Row],[Lдуг 1,мм]]</f>
        <v>59911.822996268034</v>
      </c>
      <c r="CE687" s="14">
        <f>Таблица1[[#This Row],[Т6]]+Таблица1[[#This Row],[Lпрям1, мм]]</f>
        <v>25133.503333603803</v>
      </c>
      <c r="CF687" s="15">
        <f>Таблица1[[#This Row],[Т7]]+Таблица1[[#This Row],[Lдуг 2,мм]]</f>
        <v>59911.822996268034</v>
      </c>
      <c r="CG687" s="14">
        <f>Таблица1[[#This Row],[Т8]]+Таблица1[[#This Row],[Lпрям2, мм]]</f>
        <v>25133.503333603803</v>
      </c>
      <c r="CH687" s="14">
        <f>Таблица1[[#This Row],[Т9]]-Таблица1[[#This Row],[Т9]]</f>
        <v>0</v>
      </c>
      <c r="CI687" s="50">
        <f>Таблица1[[#This Row],[Т9]]-Таблица1[[#This Row],[Т8]]</f>
        <v>34778.319662664231</v>
      </c>
      <c r="CJ687" s="54">
        <f>Таблица1[[#This Row],[Т9]]-Таблица1[[#This Row],[Т7]]</f>
        <v>0</v>
      </c>
      <c r="CK687" s="14">
        <f>Таблица1[[#This Row],[Т9]]-Таблица1[[#This Row],[Т6]]</f>
        <v>36928.976678997831</v>
      </c>
      <c r="CL687" s="14">
        <f>Таблица1[[#This Row],[Т9]]-Таблица1[[#This Row],[Т5]]</f>
        <v>466.53860284270195</v>
      </c>
      <c r="CM687" s="14">
        <f>Таблица1[[#This Row],[Т9]]-Таблица1[[#This Row],[Т4]]</f>
        <v>38057.45219933489</v>
      </c>
      <c r="CN687" s="14">
        <f>Таблица1[[#This Row],[Т9]]-Таблица1[[#This Row],[Т3]]</f>
        <v>698.578793462264</v>
      </c>
      <c r="CO687" s="14">
        <f>Таблица1[[#This Row],[Т9]]-Таблица1[[#This Row],[Т2]]</f>
        <v>43537.984381523034</v>
      </c>
      <c r="CP687" s="14">
        <f>Таблица1[[#This Row],[Т9]]-Таблица1[[#This Row],[Т1]]</f>
        <v>1056.4835418844086</v>
      </c>
      <c r="CQ687" s="14">
        <f>Таблица1[[#This Row],[Т9]]-Таблица1[[#This Row],[угол обхв6]]</f>
        <v>46862.384904682935</v>
      </c>
      <c r="CR687" s="14">
        <f>Таблица1[[#This Row],[Т9]]-Таблица1[[#This Row],[угол обхв5]]</f>
        <v>1691.4666764030626</v>
      </c>
      <c r="CS687" s="14">
        <f>Таблица1[[#This Row],[Т9]]-Таблица1[[#This Row],[угол обхв4]]</f>
        <v>59911.822996268034</v>
      </c>
      <c r="CT687" s="14">
        <f>Таблица1[[#This Row],[Lкан_прям, мм]]+Таблица1[[#This Row],[Lкан_дуг, мм]]+Таблица1[[#This Row],[Lкан_леб,мм]]</f>
        <v>85045.326329871838</v>
      </c>
      <c r="CU687" s="16">
        <f>Таблица1[[#This Row],[Lкан_леб,мм]]</f>
        <v>58220.356319864972</v>
      </c>
      <c r="CV687" s="14">
        <f>2534431-(Таблица1[[#This Row],[Т23]]+Таблица1[[#This Row],[угол обхв3]])</f>
        <v>2449276.0299899932</v>
      </c>
      <c r="CW687" s="50">
        <f>SUM(X687:AC687,AD687:AI687)-Таблица1[[#This Row],[lподв_min, мм]]</f>
        <v>24674.312991776173</v>
      </c>
      <c r="CX687" s="17">
        <f>CW1126-Таблица1[[#This Row],[Суммарная длина каната]]</f>
        <v>-2425942.6835839273</v>
      </c>
    </row>
    <row r="688" spans="1:102" x14ac:dyDescent="0.25">
      <c r="A688" s="21">
        <v>687</v>
      </c>
      <c r="B688" s="10">
        <v>17.071836734693875</v>
      </c>
      <c r="C688" s="10">
        <v>50.620816326530601</v>
      </c>
      <c r="D688" s="11">
        <v>8370.2661202114086</v>
      </c>
      <c r="E688" s="11">
        <v>5658.0511712010548</v>
      </c>
      <c r="F688" s="11">
        <v>7675.9740840861477</v>
      </c>
      <c r="G688" s="11">
        <v>6231.5034957870112</v>
      </c>
      <c r="H688" s="11">
        <v>7962.2656302114092</v>
      </c>
      <c r="I688" s="11">
        <v>3453.7018425914503</v>
      </c>
      <c r="J688" s="11">
        <v>2204.3493286096041</v>
      </c>
      <c r="K688" s="11">
        <v>25171.72972014581</v>
      </c>
      <c r="L688" s="11">
        <v>1653.2402898610601</v>
      </c>
      <c r="M688" s="11">
        <v>58220.356319864972</v>
      </c>
      <c r="N688" s="11">
        <v>10678.000446815729</v>
      </c>
      <c r="O688" s="11">
        <v>14759.940231854496</v>
      </c>
      <c r="P688" s="43">
        <v>11762.338035978697</v>
      </c>
      <c r="Q688" s="11">
        <v>11633.718842538112</v>
      </c>
      <c r="R688" s="11">
        <v>9001.6591339871848</v>
      </c>
      <c r="S688" s="11">
        <v>6899.2827620635917</v>
      </c>
      <c r="T688" s="11">
        <v>8370.2661202114086</v>
      </c>
      <c r="U688" s="11">
        <v>5658.0511712010548</v>
      </c>
      <c r="V688" s="11">
        <v>7591.9712751586376</v>
      </c>
      <c r="W688" s="11">
        <v>6118.9667102798339</v>
      </c>
      <c r="X688" s="12">
        <v>0</v>
      </c>
      <c r="Y688" s="12">
        <v>622.17131622449972</v>
      </c>
      <c r="Z688" s="12">
        <v>351.60337346840362</v>
      </c>
      <c r="AA688" s="44">
        <v>232.04019061955887</v>
      </c>
      <c r="AB688" s="45">
        <v>447.42540954859783</v>
      </c>
      <c r="AC688" s="12">
        <v>0</v>
      </c>
      <c r="AD688" s="12">
        <v>13049.4380915851</v>
      </c>
      <c r="AE688" s="12">
        <v>3308.9345992767853</v>
      </c>
      <c r="AF688" s="12">
        <v>5480.5321821881489</v>
      </c>
      <c r="AG688" s="44">
        <v>1128.4755203370603</v>
      </c>
      <c r="AH688" s="45">
        <v>2204.3493267587151</v>
      </c>
      <c r="AI688" s="12">
        <v>0</v>
      </c>
      <c r="AJ688" s="12">
        <v>-16.501264725435167</v>
      </c>
      <c r="AK688" s="12">
        <v>70.870770945552962</v>
      </c>
      <c r="AL688" s="12">
        <v>120.24672526491962</v>
      </c>
      <c r="AM688" s="44">
        <v>152.83232232352708</v>
      </c>
      <c r="AN688" s="45">
        <v>89.999999740078493</v>
      </c>
      <c r="AO688" s="12">
        <v>0</v>
      </c>
      <c r="AP688" s="12">
        <v>-1949.863406907745</v>
      </c>
      <c r="AQ688" s="12">
        <v>11063.471446188116</v>
      </c>
      <c r="AR688" s="12">
        <v>12114.794669134051</v>
      </c>
      <c r="AS688" s="44">
        <v>9187.9503456562015</v>
      </c>
      <c r="AT688" s="45">
        <v>7962.2661202114095</v>
      </c>
      <c r="AU688" s="12">
        <v>0</v>
      </c>
      <c r="AV688" s="12">
        <v>11444.619282393298</v>
      </c>
      <c r="AW688" s="12">
        <v>14893.641797450622</v>
      </c>
      <c r="AX688" s="12">
        <v>11428.199204194736</v>
      </c>
      <c r="AY688" s="44">
        <v>6536.2957313656771</v>
      </c>
      <c r="AZ688" s="45">
        <v>5658.0511693501676</v>
      </c>
      <c r="BA688" s="12">
        <v>0</v>
      </c>
      <c r="BB688" s="12">
        <v>10562.113551037626</v>
      </c>
      <c r="BC688" s="12">
        <v>12147.809035351082</v>
      </c>
      <c r="BD688" s="12">
        <v>9354.1157671425372</v>
      </c>
      <c r="BE688" s="44">
        <v>8183.9749085423928</v>
      </c>
      <c r="BF688" s="45">
        <v>7962.2661302114093</v>
      </c>
      <c r="BG688" s="12">
        <v>0</v>
      </c>
      <c r="BH688" s="12">
        <v>15151.136125732379</v>
      </c>
      <c r="BI688" s="12">
        <v>11767.420408134236</v>
      </c>
      <c r="BJ688" s="12">
        <v>6693.7631237202168</v>
      </c>
      <c r="BK688" s="44">
        <v>6021.0382018989694</v>
      </c>
      <c r="BL688" s="45">
        <v>3453.7018425914525</v>
      </c>
      <c r="BM688" s="12">
        <v>0</v>
      </c>
      <c r="BN688" s="12">
        <v>0</v>
      </c>
      <c r="BO688" s="12">
        <v>87.372035670988126</v>
      </c>
      <c r="BP688" s="12">
        <v>49.375954319366656</v>
      </c>
      <c r="BQ688" s="48">
        <v>32.585597058607448</v>
      </c>
      <c r="BR688" s="49">
        <v>62.83232258344858</v>
      </c>
      <c r="BS688" s="13">
        <v>0</v>
      </c>
      <c r="BT688" s="12">
        <v>109.64368013502141</v>
      </c>
      <c r="BV688" s="14">
        <f>Таблица1[[#This Row],[Lкан_леб,мм]]</f>
        <v>58220.356319864972</v>
      </c>
      <c r="BW688" s="50">
        <f>Таблица1[[#This Row],[угол обхв4]]+Таблица1[[#This Row],[Lдуг 3,мм]]</f>
        <v>13049.4380915851</v>
      </c>
      <c r="BX688" s="54">
        <f>Таблица1[[#This Row],[угол обхв5]]+Таблица1[[#This Row],[Y5, мм]]</f>
        <v>58842.527636089471</v>
      </c>
      <c r="BY688" s="14">
        <f>Таблица1[[#This Row],[угол обхв6]]+Таблица1[[#This Row],[Lдуг 4,мм]]</f>
        <v>16358.372690861885</v>
      </c>
      <c r="BZ688" s="14">
        <f>Таблица1[[#This Row],[Т1]]+Таблица1[[#This Row],[X6, мм]]</f>
        <v>59194.131009557874</v>
      </c>
      <c r="CA688" s="14">
        <f>Таблица1[[#This Row],[Т2]]+Таблица1[[#This Row],[Lдуг 5,мм]]</f>
        <v>21838.904873050033</v>
      </c>
      <c r="CB688" s="14">
        <f>Таблица1[[#This Row],[Т3]]+Таблица1[[#This Row],[Y6, мм]]</f>
        <v>59426.171200177436</v>
      </c>
      <c r="CC688" s="14">
        <f>Таблица1[[#This Row],[Т4]]+Таблица1[[#This Row],[Lдуг 6,мм]]</f>
        <v>22967.380393387091</v>
      </c>
      <c r="CD688" s="14">
        <f>Таблица1[[#This Row],[Т5]]+Таблица1[[#This Row],[Lдуг 1,мм]]</f>
        <v>59873.596609726032</v>
      </c>
      <c r="CE688" s="14">
        <f>Таблица1[[#This Row],[Т6]]+Таблица1[[#This Row],[Lпрям1, мм]]</f>
        <v>25171.729720145806</v>
      </c>
      <c r="CF688" s="15">
        <f>Таблица1[[#This Row],[Т7]]+Таблица1[[#This Row],[Lдуг 2,мм]]</f>
        <v>59873.596609726032</v>
      </c>
      <c r="CG688" s="14">
        <f>Таблица1[[#This Row],[Т8]]+Таблица1[[#This Row],[Lпрям2, мм]]</f>
        <v>25171.729720145806</v>
      </c>
      <c r="CH688" s="14">
        <f>Таблица1[[#This Row],[Т9]]-Таблица1[[#This Row],[Т9]]</f>
        <v>0</v>
      </c>
      <c r="CI688" s="50">
        <f>Таблица1[[#This Row],[Т9]]-Таблица1[[#This Row],[Т8]]</f>
        <v>34701.866889580226</v>
      </c>
      <c r="CJ688" s="54">
        <f>Таблица1[[#This Row],[Т9]]-Таблица1[[#This Row],[Т7]]</f>
        <v>0</v>
      </c>
      <c r="CK688" s="14">
        <f>Таблица1[[#This Row],[Т9]]-Таблица1[[#This Row],[Т6]]</f>
        <v>36906.216216338944</v>
      </c>
      <c r="CL688" s="14">
        <f>Таблица1[[#This Row],[Т9]]-Таблица1[[#This Row],[Т5]]</f>
        <v>447.42540954859578</v>
      </c>
      <c r="CM688" s="14">
        <f>Таблица1[[#This Row],[Т9]]-Таблица1[[#This Row],[Т4]]</f>
        <v>38034.691736676003</v>
      </c>
      <c r="CN688" s="14">
        <f>Таблица1[[#This Row],[Т9]]-Таблица1[[#This Row],[Т3]]</f>
        <v>679.46560016815783</v>
      </c>
      <c r="CO688" s="14">
        <f>Таблица1[[#This Row],[Т9]]-Таблица1[[#This Row],[Т2]]</f>
        <v>43515.223918864147</v>
      </c>
      <c r="CP688" s="14">
        <f>Таблица1[[#This Row],[Т9]]-Таблица1[[#This Row],[Т1]]</f>
        <v>1031.0689736365603</v>
      </c>
      <c r="CQ688" s="14">
        <f>Таблица1[[#This Row],[Т9]]-Таблица1[[#This Row],[угол обхв6]]</f>
        <v>46824.158518140932</v>
      </c>
      <c r="CR688" s="14">
        <f>Таблица1[[#This Row],[Т9]]-Таблица1[[#This Row],[угол обхв5]]</f>
        <v>1653.2402898610599</v>
      </c>
      <c r="CS688" s="14">
        <f>Таблица1[[#This Row],[Т9]]-Таблица1[[#This Row],[угол обхв4]]</f>
        <v>59873.596609726032</v>
      </c>
      <c r="CT688" s="14">
        <f>Таблица1[[#This Row],[Lкан_прям, мм]]+Таблица1[[#This Row],[Lкан_дуг, мм]]+Таблица1[[#This Row],[Lкан_леб,мм]]</f>
        <v>85045.326329871838</v>
      </c>
      <c r="CU688" s="16">
        <f>Таблица1[[#This Row],[Lкан_леб,мм]]</f>
        <v>58220.356319864972</v>
      </c>
      <c r="CV688" s="14">
        <f>2534431-(Таблица1[[#This Row],[Т23]]+Таблица1[[#This Row],[угол обхв3]])</f>
        <v>2449276.0299899932</v>
      </c>
      <c r="CW688" s="50">
        <f>SUM(X688:AC688,AD688:AI688)-Таблица1[[#This Row],[lподв_min, мм]]</f>
        <v>24620.62068139726</v>
      </c>
      <c r="CX688" s="17">
        <f>CW1127-Таблица1[[#This Row],[Суммарная длина каната]]</f>
        <v>-2425953.3640559525</v>
      </c>
    </row>
    <row r="689" spans="1:102" x14ac:dyDescent="0.25">
      <c r="A689" s="21">
        <v>688</v>
      </c>
      <c r="B689" s="10">
        <v>17.071836734693875</v>
      </c>
      <c r="C689" s="10">
        <v>53.304897959183663</v>
      </c>
      <c r="D689" s="11">
        <v>8745.5845286784206</v>
      </c>
      <c r="E689" s="11">
        <v>5557.3805331892545</v>
      </c>
      <c r="F689" s="11">
        <v>8025.2000253332835</v>
      </c>
      <c r="G689" s="11">
        <v>6097.6907841934171</v>
      </c>
      <c r="H689" s="11">
        <v>8337.5840386784221</v>
      </c>
      <c r="I689" s="11">
        <v>3297.7362320916973</v>
      </c>
      <c r="J689" s="11">
        <v>2259.6443010975572</v>
      </c>
      <c r="K689" s="11">
        <v>25209.956106686888</v>
      </c>
      <c r="L689" s="11">
        <v>1615.013903319973</v>
      </c>
      <c r="M689" s="11">
        <v>58220.356319864972</v>
      </c>
      <c r="N689" s="11">
        <v>10678.000446815729</v>
      </c>
      <c r="O689" s="11">
        <v>14759.940231854496</v>
      </c>
      <c r="P689" s="43">
        <v>11854.100963927915</v>
      </c>
      <c r="Q689" s="11">
        <v>11685.339538582793</v>
      </c>
      <c r="R689" s="11">
        <v>9318.1593097336336</v>
      </c>
      <c r="S689" s="11">
        <v>6826.8178574000931</v>
      </c>
      <c r="T689" s="11">
        <v>8745.5845286784206</v>
      </c>
      <c r="U689" s="11">
        <v>5557.3805331892545</v>
      </c>
      <c r="V689" s="11">
        <v>7946.5593510630679</v>
      </c>
      <c r="W689" s="11">
        <v>5981.3436984958116</v>
      </c>
      <c r="X689" s="12">
        <v>0</v>
      </c>
      <c r="Y689" s="12">
        <v>609.32732489479406</v>
      </c>
      <c r="Z689" s="12">
        <v>345.33417155021215</v>
      </c>
      <c r="AA689" s="44">
        <v>232.0401906195587</v>
      </c>
      <c r="AB689" s="45">
        <v>428.31221625540803</v>
      </c>
      <c r="AC689" s="12">
        <v>0</v>
      </c>
      <c r="AD689" s="12">
        <v>13049.4380915851</v>
      </c>
      <c r="AE689" s="12">
        <v>3291.8660132846212</v>
      </c>
      <c r="AF689" s="12">
        <v>5480.5321821881489</v>
      </c>
      <c r="AG689" s="44">
        <v>1128.4755203370589</v>
      </c>
      <c r="AH689" s="45">
        <v>2259.644299291961</v>
      </c>
      <c r="AI689" s="12">
        <v>0</v>
      </c>
      <c r="AJ689" s="12">
        <v>-16.501264725435167</v>
      </c>
      <c r="AK689" s="12">
        <v>69.067078555124624</v>
      </c>
      <c r="AL689" s="12">
        <v>117.56264363226654</v>
      </c>
      <c r="AM689" s="44">
        <v>150.14824069087396</v>
      </c>
      <c r="AN689" s="45">
        <v>89.999999746438931</v>
      </c>
      <c r="AO689" s="12">
        <v>0</v>
      </c>
      <c r="AP689" s="12">
        <v>-1949.863406907745</v>
      </c>
      <c r="AQ689" s="12">
        <v>11059.072178712611</v>
      </c>
      <c r="AR689" s="12">
        <v>12215.795189967675</v>
      </c>
      <c r="AS689" s="44">
        <v>9521.2444397989129</v>
      </c>
      <c r="AT689" s="45">
        <v>8337.5845286784206</v>
      </c>
      <c r="AU689" s="12">
        <v>0</v>
      </c>
      <c r="AV689" s="12">
        <v>11444.619282393298</v>
      </c>
      <c r="AW689" s="12">
        <v>14905.70831872234</v>
      </c>
      <c r="AX689" s="12">
        <v>11496.550537712777</v>
      </c>
      <c r="AY689" s="44">
        <v>6472.9528690975367</v>
      </c>
      <c r="AZ689" s="45">
        <v>5557.380531383661</v>
      </c>
      <c r="BA689" s="12">
        <v>0</v>
      </c>
      <c r="BB689" s="12">
        <v>10562.113551037626</v>
      </c>
      <c r="BC689" s="12">
        <v>12235.172695824795</v>
      </c>
      <c r="BD689" s="12">
        <v>9679.8535357733945</v>
      </c>
      <c r="BE689" s="44">
        <v>8542.4993986131412</v>
      </c>
      <c r="BF689" s="45">
        <v>8337.5845386784222</v>
      </c>
      <c r="BG689" s="12">
        <v>0</v>
      </c>
      <c r="BH689" s="12">
        <v>15151.136125732379</v>
      </c>
      <c r="BI689" s="12">
        <v>11831.107625450637</v>
      </c>
      <c r="BJ689" s="12">
        <v>6638.028856530078</v>
      </c>
      <c r="BK689" s="44">
        <v>5911.2455214918118</v>
      </c>
      <c r="BL689" s="45">
        <v>3297.7362320916995</v>
      </c>
      <c r="BM689" s="12">
        <v>0</v>
      </c>
      <c r="BN689" s="12">
        <v>0</v>
      </c>
      <c r="BO689" s="12">
        <v>85.568343280559787</v>
      </c>
      <c r="BP689" s="12">
        <v>48.495565077141919</v>
      </c>
      <c r="BQ689" s="48">
        <v>32.585597058607419</v>
      </c>
      <c r="BR689" s="49">
        <v>60.148240944435038</v>
      </c>
      <c r="BS689" s="13">
        <v>0</v>
      </c>
      <c r="BT689" s="12">
        <v>109.64368013502141</v>
      </c>
      <c r="BV689" s="14">
        <f>Таблица1[[#This Row],[Lкан_леб,мм]]</f>
        <v>58220.356319864972</v>
      </c>
      <c r="BW689" s="50">
        <f>Таблица1[[#This Row],[угол обхв4]]+Таблица1[[#This Row],[Lдуг 3,мм]]</f>
        <v>13049.4380915851</v>
      </c>
      <c r="BX689" s="54">
        <f>Таблица1[[#This Row],[угол обхв5]]+Таблица1[[#This Row],[Y5, мм]]</f>
        <v>58829.683644759767</v>
      </c>
      <c r="BY689" s="14">
        <f>Таблица1[[#This Row],[угол обхв6]]+Таблица1[[#This Row],[Lдуг 4,мм]]</f>
        <v>16341.304104869721</v>
      </c>
      <c r="BZ689" s="14">
        <f>Таблица1[[#This Row],[Т1]]+Таблица1[[#This Row],[X6, мм]]</f>
        <v>59175.017816309977</v>
      </c>
      <c r="CA689" s="14">
        <f>Таблица1[[#This Row],[Т2]]+Таблица1[[#This Row],[Lдуг 5,мм]]</f>
        <v>21821.836287057871</v>
      </c>
      <c r="CB689" s="14">
        <f>Таблица1[[#This Row],[Т3]]+Таблица1[[#This Row],[Y6, мм]]</f>
        <v>59407.058006929539</v>
      </c>
      <c r="CC689" s="14">
        <f>Таблица1[[#This Row],[Т4]]+Таблица1[[#This Row],[Lдуг 6,мм]]</f>
        <v>22950.31180739493</v>
      </c>
      <c r="CD689" s="14">
        <f>Таблица1[[#This Row],[Т5]]+Таблица1[[#This Row],[Lдуг 1,мм]]</f>
        <v>59835.370223184946</v>
      </c>
      <c r="CE689" s="14">
        <f>Таблица1[[#This Row],[Т6]]+Таблица1[[#This Row],[Lпрям1, мм]]</f>
        <v>25209.956106686892</v>
      </c>
      <c r="CF689" s="15">
        <f>Таблица1[[#This Row],[Т7]]+Таблица1[[#This Row],[Lдуг 2,мм]]</f>
        <v>59835.370223184946</v>
      </c>
      <c r="CG689" s="14">
        <f>Таблица1[[#This Row],[Т8]]+Таблица1[[#This Row],[Lпрям2, мм]]</f>
        <v>25209.956106686892</v>
      </c>
      <c r="CH689" s="14">
        <f>Таблица1[[#This Row],[Т9]]-Таблица1[[#This Row],[Т9]]</f>
        <v>0</v>
      </c>
      <c r="CI689" s="50">
        <f>Таблица1[[#This Row],[Т9]]-Таблица1[[#This Row],[Т8]]</f>
        <v>34625.414116498054</v>
      </c>
      <c r="CJ689" s="54">
        <f>Таблица1[[#This Row],[Т9]]-Таблица1[[#This Row],[Т7]]</f>
        <v>0</v>
      </c>
      <c r="CK689" s="14">
        <f>Таблица1[[#This Row],[Т9]]-Таблица1[[#This Row],[Т6]]</f>
        <v>36885.058415790016</v>
      </c>
      <c r="CL689" s="14">
        <f>Таблица1[[#This Row],[Т9]]-Таблица1[[#This Row],[Т5]]</f>
        <v>428.31221625540638</v>
      </c>
      <c r="CM689" s="14">
        <f>Таблица1[[#This Row],[Т9]]-Таблица1[[#This Row],[Т4]]</f>
        <v>38013.533936127074</v>
      </c>
      <c r="CN689" s="14">
        <f>Таблица1[[#This Row],[Т9]]-Таблица1[[#This Row],[Т3]]</f>
        <v>660.35240687496844</v>
      </c>
      <c r="CO689" s="14">
        <f>Таблица1[[#This Row],[Т9]]-Таблица1[[#This Row],[Т2]]</f>
        <v>43494.066118315226</v>
      </c>
      <c r="CP689" s="14">
        <f>Таблица1[[#This Row],[Т9]]-Таблица1[[#This Row],[Т1]]</f>
        <v>1005.6865784251786</v>
      </c>
      <c r="CQ689" s="14">
        <f>Таблица1[[#This Row],[Т9]]-Таблица1[[#This Row],[угол обхв6]]</f>
        <v>46785.932131599846</v>
      </c>
      <c r="CR689" s="14">
        <f>Таблица1[[#This Row],[Т9]]-Таблица1[[#This Row],[угол обхв5]]</f>
        <v>1615.0139033199739</v>
      </c>
      <c r="CS689" s="14">
        <f>Таблица1[[#This Row],[Т9]]-Таблица1[[#This Row],[угол обхв4]]</f>
        <v>59835.370223184946</v>
      </c>
      <c r="CT689" s="14">
        <f>Таблица1[[#This Row],[Lкан_прям, мм]]+Таблица1[[#This Row],[Lкан_дуг, мм]]+Таблица1[[#This Row],[Lкан_леб,мм]]</f>
        <v>85045.326329871838</v>
      </c>
      <c r="CU689" s="16">
        <f>Таблица1[[#This Row],[Lкан_леб,мм]]</f>
        <v>58220.356319864972</v>
      </c>
      <c r="CV689" s="14">
        <f>2534431-(Таблица1[[#This Row],[Т23]]+Таблица1[[#This Row],[угол обхв3]])</f>
        <v>2449276.0299899932</v>
      </c>
      <c r="CW689" s="50">
        <f>SUM(X689:AC689,AD689:AI689)-Таблица1[[#This Row],[lподв_min, мм]]</f>
        <v>24565.325708909306</v>
      </c>
      <c r="CX689" s="17">
        <f>CW1128-Таблица1[[#This Row],[Суммарная длина каната]]</f>
        <v>-2425989.338078917</v>
      </c>
    </row>
    <row r="690" spans="1:102" x14ac:dyDescent="0.25">
      <c r="A690" s="21">
        <v>689</v>
      </c>
      <c r="B690" s="10">
        <v>17.071836734693875</v>
      </c>
      <c r="C690" s="10">
        <v>55.988979591836724</v>
      </c>
      <c r="D690" s="11">
        <v>9125.2054824885963</v>
      </c>
      <c r="E690" s="11">
        <v>5474.3960977801707</v>
      </c>
      <c r="F690" s="11">
        <v>8380.3091451696582</v>
      </c>
      <c r="G690" s="11">
        <v>5980.3787522742059</v>
      </c>
      <c r="H690" s="11">
        <v>8717.204992488596</v>
      </c>
      <c r="I690" s="11">
        <v>3157.8668524189761</v>
      </c>
      <c r="J690" s="11">
        <v>2316.5292453611951</v>
      </c>
      <c r="K690" s="11">
        <v>25248.182493227021</v>
      </c>
      <c r="L690" s="11">
        <v>1576.7875167798409</v>
      </c>
      <c r="M690" s="11">
        <v>58220.356319864972</v>
      </c>
      <c r="N690" s="11">
        <v>10678.000446815729</v>
      </c>
      <c r="O690" s="11">
        <v>14759.940231854496</v>
      </c>
      <c r="P690" s="43">
        <v>11943.3458790313</v>
      </c>
      <c r="Q690" s="11">
        <v>11741.200762469674</v>
      </c>
      <c r="R690" s="11">
        <v>9637.7057146051811</v>
      </c>
      <c r="S690" s="11">
        <v>6769.2538166359709</v>
      </c>
      <c r="T690" s="11">
        <v>9125.2054824885963</v>
      </c>
      <c r="U690" s="11">
        <v>5474.3960977801707</v>
      </c>
      <c r="V690" s="11">
        <v>8307.2031551655473</v>
      </c>
      <c r="W690" s="11">
        <v>5860.4766496007387</v>
      </c>
      <c r="X690" s="12">
        <v>0</v>
      </c>
      <c r="Y690" s="12">
        <v>596.44745077785046</v>
      </c>
      <c r="Z690" s="12">
        <v>339.10085241925862</v>
      </c>
      <c r="AA690" s="44">
        <v>232.04019061955887</v>
      </c>
      <c r="AB690" s="45">
        <v>409.19902296317292</v>
      </c>
      <c r="AC690" s="12">
        <v>0</v>
      </c>
      <c r="AD690" s="12">
        <v>13049.4380915851</v>
      </c>
      <c r="AE690" s="12">
        <v>3273.2074555167701</v>
      </c>
      <c r="AF690" s="12">
        <v>5480.5321821881489</v>
      </c>
      <c r="AG690" s="44">
        <v>1128.4755203370612</v>
      </c>
      <c r="AH690" s="45">
        <v>2316.5292435999368</v>
      </c>
      <c r="AI690" s="12">
        <v>0</v>
      </c>
      <c r="AJ690" s="12">
        <v>-16.501264725435167</v>
      </c>
      <c r="AK690" s="12">
        <v>67.258347115024975</v>
      </c>
      <c r="AL690" s="12">
        <v>114.8785619996135</v>
      </c>
      <c r="AM690" s="44">
        <v>147.46415905822093</v>
      </c>
      <c r="AN690" s="45">
        <v>89.999999752665389</v>
      </c>
      <c r="AO690" s="12">
        <v>0</v>
      </c>
      <c r="AP690" s="12">
        <v>-1949.863406907745</v>
      </c>
      <c r="AQ690" s="12">
        <v>11054.281425106046</v>
      </c>
      <c r="AR690" s="12">
        <v>12313.484085772061</v>
      </c>
      <c r="AS690" s="44">
        <v>9857.1391633808962</v>
      </c>
      <c r="AT690" s="45">
        <v>8717.2054824885963</v>
      </c>
      <c r="AU690" s="12">
        <v>0</v>
      </c>
      <c r="AV690" s="12">
        <v>11444.619282393298</v>
      </c>
      <c r="AW690" s="12">
        <v>14917.663487517328</v>
      </c>
      <c r="AX690" s="12">
        <v>11569.556630875455</v>
      </c>
      <c r="AY690" s="44">
        <v>6425.2873043729378</v>
      </c>
      <c r="AZ690" s="45">
        <v>5474.3960960189152</v>
      </c>
      <c r="BA690" s="12">
        <v>0</v>
      </c>
      <c r="BB690" s="12">
        <v>10562.113551037626</v>
      </c>
      <c r="BC690" s="12">
        <v>12319.626857321615</v>
      </c>
      <c r="BD690" s="12">
        <v>10007.843921345941</v>
      </c>
      <c r="BE690" s="44">
        <v>8905.7720337128794</v>
      </c>
      <c r="BF690" s="45">
        <v>8717.2054924885979</v>
      </c>
      <c r="BG690" s="12">
        <v>0</v>
      </c>
      <c r="BH690" s="12">
        <v>15151.136125732379</v>
      </c>
      <c r="BI690" s="12">
        <v>11898.924018132504</v>
      </c>
      <c r="BJ690" s="12">
        <v>6597.6096850417516</v>
      </c>
      <c r="BK690" s="44">
        <v>5818.3626100432039</v>
      </c>
      <c r="BL690" s="45">
        <v>3157.8668524189784</v>
      </c>
      <c r="BM690" s="12">
        <v>0</v>
      </c>
      <c r="BN690" s="12">
        <v>0</v>
      </c>
      <c r="BO690" s="12">
        <v>83.759611840460138</v>
      </c>
      <c r="BP690" s="12">
        <v>47.620214884588506</v>
      </c>
      <c r="BQ690" s="48">
        <v>32.585597058607448</v>
      </c>
      <c r="BR690" s="49">
        <v>57.464159305555555</v>
      </c>
      <c r="BS690" s="13">
        <v>0</v>
      </c>
      <c r="BT690" s="12">
        <v>109.64368013502141</v>
      </c>
      <c r="BV690" s="14">
        <f>Таблица1[[#This Row],[Lкан_леб,мм]]</f>
        <v>58220.356319864972</v>
      </c>
      <c r="BW690" s="50">
        <f>Таблица1[[#This Row],[угол обхв4]]+Таблица1[[#This Row],[Lдуг 3,мм]]</f>
        <v>13049.4380915851</v>
      </c>
      <c r="BX690" s="54">
        <f>Таблица1[[#This Row],[угол обхв5]]+Таблица1[[#This Row],[Y5, мм]]</f>
        <v>58816.803770642822</v>
      </c>
      <c r="BY690" s="14">
        <f>Таблица1[[#This Row],[угол обхв6]]+Таблица1[[#This Row],[Lдуг 4,мм]]</f>
        <v>16322.645547101871</v>
      </c>
      <c r="BZ690" s="14">
        <f>Таблица1[[#This Row],[Т1]]+Таблица1[[#This Row],[X6, мм]]</f>
        <v>59155.904623062081</v>
      </c>
      <c r="CA690" s="14">
        <f>Таблица1[[#This Row],[Т2]]+Таблица1[[#This Row],[Lдуг 5,мм]]</f>
        <v>21803.177729290019</v>
      </c>
      <c r="CB690" s="14">
        <f>Таблица1[[#This Row],[Т3]]+Таблица1[[#This Row],[Y6, мм]]</f>
        <v>59387.944813681643</v>
      </c>
      <c r="CC690" s="14">
        <f>Таблица1[[#This Row],[Т4]]+Таблица1[[#This Row],[Lдуг 6,мм]]</f>
        <v>22931.653249627081</v>
      </c>
      <c r="CD690" s="14">
        <f>Таблица1[[#This Row],[Т5]]+Таблица1[[#This Row],[Lдуг 1,мм]]</f>
        <v>59797.143836644813</v>
      </c>
      <c r="CE690" s="14">
        <f>Таблица1[[#This Row],[Т6]]+Таблица1[[#This Row],[Lпрям1, мм]]</f>
        <v>25248.182493227017</v>
      </c>
      <c r="CF690" s="15">
        <f>Таблица1[[#This Row],[Т7]]+Таблица1[[#This Row],[Lдуг 2,мм]]</f>
        <v>59797.143836644813</v>
      </c>
      <c r="CG690" s="14">
        <f>Таблица1[[#This Row],[Т8]]+Таблица1[[#This Row],[Lпрям2, мм]]</f>
        <v>25248.182493227017</v>
      </c>
      <c r="CH690" s="14">
        <f>Таблица1[[#This Row],[Т9]]-Таблица1[[#This Row],[Т9]]</f>
        <v>0</v>
      </c>
      <c r="CI690" s="50">
        <f>Таблица1[[#This Row],[Т9]]-Таблица1[[#This Row],[Т8]]</f>
        <v>34548.961343417795</v>
      </c>
      <c r="CJ690" s="54">
        <f>Таблица1[[#This Row],[Т9]]-Таблица1[[#This Row],[Т7]]</f>
        <v>0</v>
      </c>
      <c r="CK690" s="14">
        <f>Таблица1[[#This Row],[Т9]]-Таблица1[[#This Row],[Т6]]</f>
        <v>36865.490587017732</v>
      </c>
      <c r="CL690" s="14">
        <f>Таблица1[[#This Row],[Т9]]-Таблица1[[#This Row],[Т5]]</f>
        <v>409.19902296317014</v>
      </c>
      <c r="CM690" s="14">
        <f>Таблица1[[#This Row],[Т9]]-Таблица1[[#This Row],[Т4]]</f>
        <v>37993.96610735479</v>
      </c>
      <c r="CN690" s="14">
        <f>Таблица1[[#This Row],[Т9]]-Таблица1[[#This Row],[Т3]]</f>
        <v>641.23921358273219</v>
      </c>
      <c r="CO690" s="14">
        <f>Таблица1[[#This Row],[Т9]]-Таблица1[[#This Row],[Т2]]</f>
        <v>43474.498289542942</v>
      </c>
      <c r="CP690" s="14">
        <f>Таблица1[[#This Row],[Т9]]-Таблица1[[#This Row],[Т1]]</f>
        <v>980.34006600199064</v>
      </c>
      <c r="CQ690" s="14">
        <f>Таблица1[[#This Row],[Т9]]-Таблица1[[#This Row],[угол обхв6]]</f>
        <v>46747.705745059713</v>
      </c>
      <c r="CR690" s="14">
        <f>Таблица1[[#This Row],[Т9]]-Таблица1[[#This Row],[угол обхв5]]</f>
        <v>1576.7875167798411</v>
      </c>
      <c r="CS690" s="14">
        <f>Таблица1[[#This Row],[Т9]]-Таблица1[[#This Row],[угол обхв4]]</f>
        <v>59797.143836644813</v>
      </c>
      <c r="CT690" s="14">
        <f>Таблица1[[#This Row],[Lкан_прям, мм]]+Таблица1[[#This Row],[Lкан_дуг, мм]]+Таблица1[[#This Row],[Lкан_леб,мм]]</f>
        <v>85045.326329871838</v>
      </c>
      <c r="CU690" s="16">
        <f>Таблица1[[#This Row],[Lкан_леб,мм]]</f>
        <v>58220.356319864972</v>
      </c>
      <c r="CV690" s="14">
        <f>2534431-(Таблица1[[#This Row],[Т23]]+Таблица1[[#This Row],[угол обхв3]])</f>
        <v>2449276.0299899932</v>
      </c>
      <c r="CW690" s="50">
        <f>SUM(X690:AC690,AD690:AI690)-Таблица1[[#This Row],[lподв_min, мм]]</f>
        <v>24508.440764645664</v>
      </c>
      <c r="CX690" s="17">
        <f>CW1129-Таблица1[[#This Row],[Суммарная длина каната]]</f>
        <v>-2426026.6041973587</v>
      </c>
    </row>
    <row r="691" spans="1:102" x14ac:dyDescent="0.25">
      <c r="A691" s="21">
        <v>690</v>
      </c>
      <c r="B691" s="10">
        <v>17.071836734693875</v>
      </c>
      <c r="C691" s="10">
        <v>58.673061224489786</v>
      </c>
      <c r="D691" s="11">
        <v>9508.2960354892784</v>
      </c>
      <c r="E691" s="11">
        <v>5409.2799454556916</v>
      </c>
      <c r="F691" s="11">
        <v>8740.5222801371601</v>
      </c>
      <c r="G691" s="11">
        <v>5879.8248004828247</v>
      </c>
      <c r="H691" s="11">
        <v>9100.2955454892799</v>
      </c>
      <c r="I691" s="11">
        <v>3034.2897363624515</v>
      </c>
      <c r="J691" s="11">
        <v>2374.9902090932405</v>
      </c>
      <c r="K691" s="11">
        <v>25286.408879766168</v>
      </c>
      <c r="L691" s="11">
        <v>1538.5611302406926</v>
      </c>
      <c r="M691" s="11">
        <v>58220.356319864972</v>
      </c>
      <c r="N691" s="11">
        <v>10678.000446815729</v>
      </c>
      <c r="O691" s="11">
        <v>14759.940231854496</v>
      </c>
      <c r="P691" s="43">
        <v>12029.876964361643</v>
      </c>
      <c r="Q691" s="11">
        <v>11801.17994617122</v>
      </c>
      <c r="R691" s="11">
        <v>9959.5972151531496</v>
      </c>
      <c r="S691" s="11">
        <v>6726.7169440381667</v>
      </c>
      <c r="T691" s="11">
        <v>9508.2960354892784</v>
      </c>
      <c r="U691" s="11">
        <v>5409.2799454556916</v>
      </c>
      <c r="V691" s="11">
        <v>8673.1113800682797</v>
      </c>
      <c r="W691" s="11">
        <v>5756.6307642963957</v>
      </c>
      <c r="X691" s="12">
        <v>0</v>
      </c>
      <c r="Y691" s="12">
        <v>583.52784205658349</v>
      </c>
      <c r="Z691" s="12">
        <v>332.90726789262834</v>
      </c>
      <c r="AA691" s="44">
        <v>232.04019061955876</v>
      </c>
      <c r="AB691" s="45">
        <v>390.08582967192183</v>
      </c>
      <c r="AC691" s="12">
        <v>0</v>
      </c>
      <c r="AD691" s="12">
        <v>13049.4380915851</v>
      </c>
      <c r="AE691" s="12">
        <v>3252.9728782805191</v>
      </c>
      <c r="AF691" s="12">
        <v>5480.532182188148</v>
      </c>
      <c r="AG691" s="44">
        <v>1128.475520337061</v>
      </c>
      <c r="AH691" s="45">
        <v>2374.990207375336</v>
      </c>
      <c r="AI691" s="12">
        <v>0</v>
      </c>
      <c r="AJ691" s="12">
        <v>-16.501264725435167</v>
      </c>
      <c r="AK691" s="12">
        <v>65.444035711375449</v>
      </c>
      <c r="AL691" s="12">
        <v>112.19448036696042</v>
      </c>
      <c r="AM691" s="44">
        <v>144.78007742556787</v>
      </c>
      <c r="AN691" s="45">
        <v>89.999999758753589</v>
      </c>
      <c r="AO691" s="12">
        <v>0</v>
      </c>
      <c r="AP691" s="12">
        <v>-1949.863406907745</v>
      </c>
      <c r="AQ691" s="12">
        <v>11049.099205314102</v>
      </c>
      <c r="AR691" s="12">
        <v>12407.64701224113</v>
      </c>
      <c r="AS691" s="44">
        <v>10194.897512253938</v>
      </c>
      <c r="AT691" s="45">
        <v>9100.2960354892784</v>
      </c>
      <c r="AU691" s="12">
        <v>0</v>
      </c>
      <c r="AV691" s="12">
        <v>11444.619282393298</v>
      </c>
      <c r="AW691" s="12">
        <v>14929.497630516327</v>
      </c>
      <c r="AX691" s="12">
        <v>11647.057297202517</v>
      </c>
      <c r="AY691" s="44">
        <v>6393.4036226957978</v>
      </c>
      <c r="AZ691" s="45">
        <v>5409.2799437377898</v>
      </c>
      <c r="BA691" s="12">
        <v>0</v>
      </c>
      <c r="BB691" s="12">
        <v>10562.113551037626</v>
      </c>
      <c r="BC691" s="12">
        <v>12400.975722860014</v>
      </c>
      <c r="BD691" s="12">
        <v>10337.367263032636</v>
      </c>
      <c r="BE691" s="44">
        <v>9272.9957383884903</v>
      </c>
      <c r="BF691" s="45">
        <v>9100.29604548928</v>
      </c>
      <c r="BG691" s="12">
        <v>0</v>
      </c>
      <c r="BH691" s="12">
        <v>15151.136125732379</v>
      </c>
      <c r="BI691" s="12">
        <v>11970.737344833051</v>
      </c>
      <c r="BJ691" s="12">
        <v>6572.5942950694634</v>
      </c>
      <c r="BK691" s="44">
        <v>5742.5932667980605</v>
      </c>
      <c r="BL691" s="45">
        <v>3034.2897363624538</v>
      </c>
      <c r="BM691" s="12">
        <v>0</v>
      </c>
      <c r="BN691" s="12">
        <v>0</v>
      </c>
      <c r="BO691" s="12">
        <v>81.945300436810612</v>
      </c>
      <c r="BP691" s="12">
        <v>46.750444655584971</v>
      </c>
      <c r="BQ691" s="48">
        <v>32.585597058607433</v>
      </c>
      <c r="BR691" s="49">
        <v>54.780077666814272</v>
      </c>
      <c r="BS691" s="13">
        <v>0</v>
      </c>
      <c r="BT691" s="12">
        <v>109.64368013502141</v>
      </c>
      <c r="BV691" s="14">
        <f>Таблица1[[#This Row],[Lкан_леб,мм]]</f>
        <v>58220.356319864972</v>
      </c>
      <c r="BW691" s="50">
        <f>Таблица1[[#This Row],[угол обхв4]]+Таблица1[[#This Row],[Lдуг 3,мм]]</f>
        <v>13049.4380915851</v>
      </c>
      <c r="BX691" s="54">
        <f>Таблица1[[#This Row],[угол обхв5]]+Таблица1[[#This Row],[Y5, мм]]</f>
        <v>58803.884161921553</v>
      </c>
      <c r="BY691" s="14">
        <f>Таблица1[[#This Row],[угол обхв6]]+Таблица1[[#This Row],[Lдуг 4,мм]]</f>
        <v>16302.410969865619</v>
      </c>
      <c r="BZ691" s="14">
        <f>Таблица1[[#This Row],[Т1]]+Таблица1[[#This Row],[X6, мм]]</f>
        <v>59136.791429814184</v>
      </c>
      <c r="CA691" s="14">
        <f>Таблица1[[#This Row],[Т2]]+Таблица1[[#This Row],[Lдуг 5,мм]]</f>
        <v>21782.943152053769</v>
      </c>
      <c r="CB691" s="14">
        <f>Таблица1[[#This Row],[Т3]]+Таблица1[[#This Row],[Y6, мм]]</f>
        <v>59368.831620433746</v>
      </c>
      <c r="CC691" s="14">
        <f>Таблица1[[#This Row],[Т4]]+Таблица1[[#This Row],[Lдуг 6,мм]]</f>
        <v>22911.418672390831</v>
      </c>
      <c r="CD691" s="14">
        <f>Таблица1[[#This Row],[Т5]]+Таблица1[[#This Row],[Lдуг 1,мм]]</f>
        <v>59758.91745010567</v>
      </c>
      <c r="CE691" s="14">
        <f>Таблица1[[#This Row],[Т6]]+Таблица1[[#This Row],[Lпрям1, мм]]</f>
        <v>25286.408879766168</v>
      </c>
      <c r="CF691" s="15">
        <f>Таблица1[[#This Row],[Т7]]+Таблица1[[#This Row],[Lдуг 2,мм]]</f>
        <v>59758.91745010567</v>
      </c>
      <c r="CG691" s="14">
        <f>Таблица1[[#This Row],[Т8]]+Таблица1[[#This Row],[Lпрям2, мм]]</f>
        <v>25286.408879766168</v>
      </c>
      <c r="CH691" s="14">
        <f>Таблица1[[#This Row],[Т9]]-Таблица1[[#This Row],[Т9]]</f>
        <v>0</v>
      </c>
      <c r="CI691" s="50">
        <f>Таблица1[[#This Row],[Т9]]-Таблица1[[#This Row],[Т8]]</f>
        <v>34472.508570339502</v>
      </c>
      <c r="CJ691" s="54">
        <f>Таблица1[[#This Row],[Т9]]-Таблица1[[#This Row],[Т7]]</f>
        <v>0</v>
      </c>
      <c r="CK691" s="14">
        <f>Таблица1[[#This Row],[Т9]]-Таблица1[[#This Row],[Т6]]</f>
        <v>36847.498777714834</v>
      </c>
      <c r="CL691" s="14">
        <f>Таблица1[[#This Row],[Т9]]-Таблица1[[#This Row],[Т5]]</f>
        <v>390.08582967192342</v>
      </c>
      <c r="CM691" s="14">
        <f>Таблица1[[#This Row],[Т9]]-Таблица1[[#This Row],[Т4]]</f>
        <v>37975.9742980519</v>
      </c>
      <c r="CN691" s="14">
        <f>Таблица1[[#This Row],[Т9]]-Таблица1[[#This Row],[Т3]]</f>
        <v>622.12602029148547</v>
      </c>
      <c r="CO691" s="14">
        <f>Таблица1[[#This Row],[Т9]]-Таблица1[[#This Row],[Т2]]</f>
        <v>43456.506480240052</v>
      </c>
      <c r="CP691" s="14">
        <f>Таблица1[[#This Row],[Т9]]-Таблица1[[#This Row],[Т1]]</f>
        <v>955.03328818411683</v>
      </c>
      <c r="CQ691" s="14">
        <f>Таблица1[[#This Row],[Т9]]-Таблица1[[#This Row],[угол обхв6]]</f>
        <v>46709.47935852057</v>
      </c>
      <c r="CR691" s="14">
        <f>Таблица1[[#This Row],[Т9]]-Таблица1[[#This Row],[угол обхв5]]</f>
        <v>1538.5611302406978</v>
      </c>
      <c r="CS691" s="14">
        <f>Таблица1[[#This Row],[Т9]]-Таблица1[[#This Row],[угол обхв4]]</f>
        <v>59758.91745010567</v>
      </c>
      <c r="CT691" s="14">
        <f>Таблица1[[#This Row],[Lкан_прям, мм]]+Таблица1[[#This Row],[Lкан_дуг, мм]]+Таблица1[[#This Row],[Lкан_леб,мм]]</f>
        <v>85045.326329871838</v>
      </c>
      <c r="CU691" s="16">
        <f>Таблица1[[#This Row],[Lкан_леб,мм]]</f>
        <v>58220.356319864972</v>
      </c>
      <c r="CV691" s="14">
        <f>2534431-(Таблица1[[#This Row],[Т23]]+Таблица1[[#This Row],[угол обхв3]])</f>
        <v>2449276.0299899932</v>
      </c>
      <c r="CW691" s="50">
        <f>SUM(X691:AC691,AD691:AI691)-Таблица1[[#This Row],[lподв_min, мм]]</f>
        <v>24449.979800913618</v>
      </c>
      <c r="CX691" s="17">
        <f>CW1130-Таблица1[[#This Row],[Суммарная длина каната]]</f>
        <v>-2426036.9277867409</v>
      </c>
    </row>
    <row r="692" spans="1:102" x14ac:dyDescent="0.25">
      <c r="A692" s="21">
        <v>691</v>
      </c>
      <c r="B692" s="10">
        <v>17.071836734693875</v>
      </c>
      <c r="C692" s="10">
        <v>61.357142857142854</v>
      </c>
      <c r="D692" s="11">
        <v>9894.0156286990896</v>
      </c>
      <c r="E692" s="11">
        <v>5362.1749509649871</v>
      </c>
      <c r="F692" s="11">
        <v>9105.0490677916241</v>
      </c>
      <c r="G692" s="11">
        <v>5796.2495594942629</v>
      </c>
      <c r="H692" s="11">
        <v>9486.015138699091</v>
      </c>
      <c r="I692" s="11">
        <v>2927.1629864602373</v>
      </c>
      <c r="J692" s="11">
        <v>2435.0119645047498</v>
      </c>
      <c r="K692" s="11">
        <v>25324.635266304307</v>
      </c>
      <c r="L692" s="11">
        <v>1500.3347437025529</v>
      </c>
      <c r="M692" s="11">
        <v>58220.356319864972</v>
      </c>
      <c r="N692" s="11">
        <v>10678.000446815729</v>
      </c>
      <c r="O692" s="11">
        <v>14759.940231854496</v>
      </c>
      <c r="P692" s="43">
        <v>12113.50435754731</v>
      </c>
      <c r="Q692" s="11">
        <v>11865.145486229292</v>
      </c>
      <c r="R692" s="11">
        <v>10283.127532432014</v>
      </c>
      <c r="S692" s="11">
        <v>6699.3005719794601</v>
      </c>
      <c r="T692" s="11">
        <v>9894.0156286990896</v>
      </c>
      <c r="U692" s="11">
        <v>5362.1749509649871</v>
      </c>
      <c r="V692" s="11">
        <v>9043.4811674329649</v>
      </c>
      <c r="W692" s="11">
        <v>5670.0338962609458</v>
      </c>
      <c r="X692" s="12">
        <v>0</v>
      </c>
      <c r="Y692" s="12">
        <v>570.5644875241087</v>
      </c>
      <c r="Z692" s="12">
        <v>326.75742917720601</v>
      </c>
      <c r="AA692" s="44">
        <v>232.04019061955876</v>
      </c>
      <c r="AB692" s="45">
        <v>370.97263638167931</v>
      </c>
      <c r="AC692" s="12">
        <v>0</v>
      </c>
      <c r="AD692" s="12">
        <v>13049.4380915851</v>
      </c>
      <c r="AE692" s="12">
        <v>3231.1775093648071</v>
      </c>
      <c r="AF692" s="12">
        <v>5480.5321821881489</v>
      </c>
      <c r="AG692" s="44">
        <v>1128.4755203370621</v>
      </c>
      <c r="AH692" s="45">
        <v>2435.0119628291909</v>
      </c>
      <c r="AI692" s="12">
        <v>0</v>
      </c>
      <c r="AJ692" s="12">
        <v>-16.501264725435167</v>
      </c>
      <c r="AK692" s="12">
        <v>63.623581047055389</v>
      </c>
      <c r="AL692" s="12">
        <v>109.51039873430737</v>
      </c>
      <c r="AM692" s="44">
        <v>142.09599579291481</v>
      </c>
      <c r="AN692" s="45">
        <v>89.999999764700192</v>
      </c>
      <c r="AO692" s="12">
        <v>0</v>
      </c>
      <c r="AP692" s="12">
        <v>-1949.863406907745</v>
      </c>
      <c r="AQ692" s="12">
        <v>11043.52547686809</v>
      </c>
      <c r="AR692" s="12">
        <v>12498.077361582191</v>
      </c>
      <c r="AS692" s="44">
        <v>10533.778393192282</v>
      </c>
      <c r="AT692" s="45">
        <v>9486.0156286990914</v>
      </c>
      <c r="AU692" s="12">
        <v>0</v>
      </c>
      <c r="AV692" s="12">
        <v>11444.619282393298</v>
      </c>
      <c r="AW692" s="12">
        <v>14941.200962309884</v>
      </c>
      <c r="AX692" s="12">
        <v>11728.882488436095</v>
      </c>
      <c r="AY692" s="44">
        <v>6377.3717817165561</v>
      </c>
      <c r="AZ692" s="45">
        <v>5362.1749492894305</v>
      </c>
      <c r="BA692" s="12">
        <v>0</v>
      </c>
      <c r="BB692" s="12">
        <v>10562.113551037626</v>
      </c>
      <c r="BC692" s="12">
        <v>12479.02938759967</v>
      </c>
      <c r="BD692" s="12">
        <v>10667.700536466893</v>
      </c>
      <c r="BE692" s="44">
        <v>9643.3647679388214</v>
      </c>
      <c r="BF692" s="45">
        <v>9486.0156386990911</v>
      </c>
      <c r="BG692" s="12">
        <v>0</v>
      </c>
      <c r="BH692" s="12">
        <v>15151.136125732379</v>
      </c>
      <c r="BI692" s="12">
        <v>12046.406216684678</v>
      </c>
      <c r="BJ692" s="12">
        <v>6563.0375741862645</v>
      </c>
      <c r="BK692" s="44">
        <v>5684.1037412278911</v>
      </c>
      <c r="BL692" s="45">
        <v>2927.1629864602396</v>
      </c>
      <c r="BM692" s="12">
        <v>0</v>
      </c>
      <c r="BN692" s="12">
        <v>0</v>
      </c>
      <c r="BO692" s="12">
        <v>80.124845772490545</v>
      </c>
      <c r="BP692" s="12">
        <v>45.886817687251984</v>
      </c>
      <c r="BQ692" s="48">
        <v>32.585597058607433</v>
      </c>
      <c r="BR692" s="49">
        <v>52.095996028214607</v>
      </c>
      <c r="BS692" s="13">
        <v>0</v>
      </c>
      <c r="BT692" s="12">
        <v>109.64368013502141</v>
      </c>
      <c r="BV692" s="14">
        <f>Таблица1[[#This Row],[Lкан_леб,мм]]</f>
        <v>58220.356319864972</v>
      </c>
      <c r="BW692" s="50">
        <f>Таблица1[[#This Row],[угол обхв4]]+Таблица1[[#This Row],[Lдуг 3,мм]]</f>
        <v>13049.4380915851</v>
      </c>
      <c r="BX692" s="54">
        <f>Таблица1[[#This Row],[угол обхв5]]+Таблица1[[#This Row],[Y5, мм]]</f>
        <v>58790.920807389077</v>
      </c>
      <c r="BY692" s="14">
        <f>Таблица1[[#This Row],[угол обхв6]]+Таблица1[[#This Row],[Lдуг 4,мм]]</f>
        <v>16280.615600949906</v>
      </c>
      <c r="BZ692" s="14">
        <f>Таблица1[[#This Row],[Т1]]+Таблица1[[#This Row],[X6, мм]]</f>
        <v>59117.67823656628</v>
      </c>
      <c r="CA692" s="14">
        <f>Таблица1[[#This Row],[Т2]]+Таблица1[[#This Row],[Lдуг 5,мм]]</f>
        <v>21761.147783138054</v>
      </c>
      <c r="CB692" s="14">
        <f>Таблица1[[#This Row],[Т3]]+Таблица1[[#This Row],[Y6, мм]]</f>
        <v>59349.718427185842</v>
      </c>
      <c r="CC692" s="14">
        <f>Таблица1[[#This Row],[Т4]]+Таблица1[[#This Row],[Lдуг 6,мм]]</f>
        <v>22889.623303475117</v>
      </c>
      <c r="CD692" s="14">
        <f>Таблица1[[#This Row],[Т5]]+Таблица1[[#This Row],[Lдуг 1,мм]]</f>
        <v>59720.691063567523</v>
      </c>
      <c r="CE692" s="14">
        <f>Таблица1[[#This Row],[Т6]]+Таблица1[[#This Row],[Lпрям1, мм]]</f>
        <v>25324.635266304307</v>
      </c>
      <c r="CF692" s="15">
        <f>Таблица1[[#This Row],[Т7]]+Таблица1[[#This Row],[Lдуг 2,мм]]</f>
        <v>59720.691063567523</v>
      </c>
      <c r="CG692" s="14">
        <f>Таблица1[[#This Row],[Т8]]+Таблица1[[#This Row],[Lпрям2, мм]]</f>
        <v>25324.635266304307</v>
      </c>
      <c r="CH692" s="14">
        <f>Таблица1[[#This Row],[Т9]]-Таблица1[[#This Row],[Т9]]</f>
        <v>0</v>
      </c>
      <c r="CI692" s="50">
        <f>Таблица1[[#This Row],[Т9]]-Таблица1[[#This Row],[Т8]]</f>
        <v>34396.055797263216</v>
      </c>
      <c r="CJ692" s="54">
        <f>Таблица1[[#This Row],[Т9]]-Таблица1[[#This Row],[Т7]]</f>
        <v>0</v>
      </c>
      <c r="CK692" s="14">
        <f>Таблица1[[#This Row],[Т9]]-Таблица1[[#This Row],[Т6]]</f>
        <v>36831.06776009241</v>
      </c>
      <c r="CL692" s="14">
        <f>Таблица1[[#This Row],[Т9]]-Таблица1[[#This Row],[Т5]]</f>
        <v>370.97263638168079</v>
      </c>
      <c r="CM692" s="14">
        <f>Таблица1[[#This Row],[Т9]]-Таблица1[[#This Row],[Т4]]</f>
        <v>37959.543280429469</v>
      </c>
      <c r="CN692" s="14">
        <f>Таблица1[[#This Row],[Т9]]-Таблица1[[#This Row],[Т3]]</f>
        <v>603.01282700124284</v>
      </c>
      <c r="CO692" s="14">
        <f>Таблица1[[#This Row],[Т9]]-Таблица1[[#This Row],[Т2]]</f>
        <v>43440.07546261762</v>
      </c>
      <c r="CP692" s="14">
        <f>Таблица1[[#This Row],[Т9]]-Таблица1[[#This Row],[Т1]]</f>
        <v>929.77025617844629</v>
      </c>
      <c r="CQ692" s="14">
        <f>Таблица1[[#This Row],[Т9]]-Таблица1[[#This Row],[угол обхв6]]</f>
        <v>46671.252971982423</v>
      </c>
      <c r="CR692" s="14">
        <f>Таблица1[[#This Row],[Т9]]-Таблица1[[#This Row],[угол обхв5]]</f>
        <v>1500.3347437025513</v>
      </c>
      <c r="CS692" s="14">
        <f>Таблица1[[#This Row],[Т9]]-Таблица1[[#This Row],[угол обхв4]]</f>
        <v>59720.691063567523</v>
      </c>
      <c r="CT692" s="14">
        <f>Таблица1[[#This Row],[Lкан_прям, мм]]+Таблица1[[#This Row],[Lкан_дуг, мм]]+Таблица1[[#This Row],[Lкан_леб,мм]]</f>
        <v>85045.326329871838</v>
      </c>
      <c r="CU692" s="16">
        <f>Таблица1[[#This Row],[Lкан_леб,мм]]</f>
        <v>58220.356319864972</v>
      </c>
      <c r="CV692" s="14">
        <f>2534431-(Таблица1[[#This Row],[Т23]]+Таблица1[[#This Row],[угол обхв3]])</f>
        <v>2449276.0299899932</v>
      </c>
      <c r="CW692" s="50">
        <f>SUM(X692:AC692,AD692:AI692)-Таблица1[[#This Row],[lподв_min, мм]]</f>
        <v>24389.958045502113</v>
      </c>
      <c r="CX692" s="17">
        <f>CW1131-Таблица1[[#This Row],[Суммарная длина каната]]</f>
        <v>-2426085.3996030507</v>
      </c>
    </row>
    <row r="693" spans="1:102" x14ac:dyDescent="0.25">
      <c r="A693" s="21">
        <v>692</v>
      </c>
      <c r="B693" s="10">
        <v>17.071836734693875</v>
      </c>
      <c r="C693" s="10">
        <v>64.041224489795923</v>
      </c>
      <c r="D693" s="11">
        <v>10281.517934622292</v>
      </c>
      <c r="E693" s="11">
        <v>5333.1844698355599</v>
      </c>
      <c r="F693" s="11">
        <v>9473.0896808783345</v>
      </c>
      <c r="G693" s="11">
        <v>5729.8364061077737</v>
      </c>
      <c r="H693" s="11">
        <v>9873.5174446222918</v>
      </c>
      <c r="I693" s="11">
        <v>2836.6064770677176</v>
      </c>
      <c r="J693" s="11">
        <v>2496.5779927678423</v>
      </c>
      <c r="K693" s="11">
        <v>25362.861652841428</v>
      </c>
      <c r="L693" s="11">
        <v>1462.1083571654383</v>
      </c>
      <c r="M693" s="11">
        <v>58220.356319864972</v>
      </c>
      <c r="N693" s="11">
        <v>10678.000446815729</v>
      </c>
      <c r="O693" s="11">
        <v>14759.940231854496</v>
      </c>
      <c r="P693" s="43">
        <v>12194.044567359191</v>
      </c>
      <c r="Q693" s="11">
        <v>11932.957032513161</v>
      </c>
      <c r="R693" s="11">
        <v>10607.586791682908</v>
      </c>
      <c r="S693" s="11">
        <v>6687.0648561530443</v>
      </c>
      <c r="T693" s="11">
        <v>10281.517934622292</v>
      </c>
      <c r="U693" s="11">
        <v>5333.1844698355599</v>
      </c>
      <c r="V693" s="11">
        <v>9417.4998695741924</v>
      </c>
      <c r="W693" s="11">
        <v>5600.876052203289</v>
      </c>
      <c r="X693" s="12">
        <v>0</v>
      </c>
      <c r="Y693" s="12">
        <v>557.5531979929408</v>
      </c>
      <c r="Z693" s="12">
        <v>320.65552546047678</v>
      </c>
      <c r="AA693" s="44">
        <v>232.0401906195585</v>
      </c>
      <c r="AB693" s="45">
        <v>351.85944309246241</v>
      </c>
      <c r="AC693" s="12">
        <v>0</v>
      </c>
      <c r="AD693" s="12">
        <v>13049.4380915851</v>
      </c>
      <c r="AE693" s="12">
        <v>3207.837867597515</v>
      </c>
      <c r="AF693" s="12">
        <v>5480.5321821881498</v>
      </c>
      <c r="AG693" s="44">
        <v>1128.4755203370614</v>
      </c>
      <c r="AH693" s="45">
        <v>2496.5779911336035</v>
      </c>
      <c r="AI693" s="12">
        <v>0</v>
      </c>
      <c r="AJ693" s="12">
        <v>-16.501264725435167</v>
      </c>
      <c r="AK693" s="12">
        <v>61.796394830980205</v>
      </c>
      <c r="AL693" s="12">
        <v>106.82631710165431</v>
      </c>
      <c r="AM693" s="44">
        <v>139.41191416026169</v>
      </c>
      <c r="AN693" s="45">
        <v>89.999999770502725</v>
      </c>
      <c r="AO693" s="12">
        <v>0</v>
      </c>
      <c r="AP693" s="12">
        <v>-1949.863406907745</v>
      </c>
      <c r="AQ693" s="12">
        <v>11037.560123126648</v>
      </c>
      <c r="AR693" s="12">
        <v>12584.576715844883</v>
      </c>
      <c r="AS693" s="44">
        <v>10873.038249963971</v>
      </c>
      <c r="AT693" s="45">
        <v>9873.5179346222922</v>
      </c>
      <c r="AU693" s="12">
        <v>0</v>
      </c>
      <c r="AV693" s="12">
        <v>11444.619282393298</v>
      </c>
      <c r="AW693" s="12">
        <v>14952.763568541704</v>
      </c>
      <c r="AX693" s="12">
        <v>11814.852667652467</v>
      </c>
      <c r="AY693" s="44">
        <v>6377.2269577344387</v>
      </c>
      <c r="AZ693" s="45">
        <v>5333.1844682013234</v>
      </c>
      <c r="BA693" s="12">
        <v>0</v>
      </c>
      <c r="BB693" s="12">
        <v>10562.113551037626</v>
      </c>
      <c r="BC693" s="12">
        <v>12553.604243670108</v>
      </c>
      <c r="BD693" s="12">
        <v>10998.118940168602</v>
      </c>
      <c r="BE693" s="44">
        <v>10016.06647634123</v>
      </c>
      <c r="BF693" s="45">
        <v>9873.5179446222919</v>
      </c>
      <c r="BG693" s="12">
        <v>0</v>
      </c>
      <c r="BH693" s="12">
        <v>15151.136125732379</v>
      </c>
      <c r="BI693" s="12">
        <v>12125.780369200369</v>
      </c>
      <c r="BJ693" s="12">
        <v>6568.9604912923514</v>
      </c>
      <c r="BK693" s="44">
        <v>5643.0223682541655</v>
      </c>
      <c r="BL693" s="45">
        <v>2836.6064770677199</v>
      </c>
      <c r="BM693" s="12">
        <v>0</v>
      </c>
      <c r="BN693" s="12">
        <v>0</v>
      </c>
      <c r="BO693" s="12">
        <v>78.297659556415368</v>
      </c>
      <c r="BP693" s="12">
        <v>45.029922270674106</v>
      </c>
      <c r="BQ693" s="48">
        <v>32.585597058607398</v>
      </c>
      <c r="BR693" s="49">
        <v>49.411914389758977</v>
      </c>
      <c r="BS693" s="13">
        <v>0</v>
      </c>
      <c r="BT693" s="12">
        <v>109.64368013502141</v>
      </c>
      <c r="BV693" s="14">
        <f>Таблица1[[#This Row],[Lкан_леб,мм]]</f>
        <v>58220.356319864972</v>
      </c>
      <c r="BW693" s="50">
        <f>Таблица1[[#This Row],[угол обхв4]]+Таблица1[[#This Row],[Lдуг 3,мм]]</f>
        <v>13049.4380915851</v>
      </c>
      <c r="BX693" s="54">
        <f>Таблица1[[#This Row],[угол обхв5]]+Таблица1[[#This Row],[Y5, мм]]</f>
        <v>58777.909517857915</v>
      </c>
      <c r="BY693" s="14">
        <f>Таблица1[[#This Row],[угол обхв6]]+Таблица1[[#This Row],[Lдуг 4,мм]]</f>
        <v>16257.275959182614</v>
      </c>
      <c r="BZ693" s="14">
        <f>Таблица1[[#This Row],[Т1]]+Таблица1[[#This Row],[X6, мм]]</f>
        <v>59098.565043318391</v>
      </c>
      <c r="CA693" s="14">
        <f>Таблица1[[#This Row],[Т2]]+Таблица1[[#This Row],[Lдуг 5,мм]]</f>
        <v>21737.808141370762</v>
      </c>
      <c r="CB693" s="14">
        <f>Таблица1[[#This Row],[Т3]]+Таблица1[[#This Row],[Y6, мм]]</f>
        <v>59330.605233937953</v>
      </c>
      <c r="CC693" s="14">
        <f>Таблица1[[#This Row],[Т4]]+Таблица1[[#This Row],[Lдуг 6,мм]]</f>
        <v>22866.283661707825</v>
      </c>
      <c r="CD693" s="14">
        <f>Таблица1[[#This Row],[Т5]]+Таблица1[[#This Row],[Lдуг 1,мм]]</f>
        <v>59682.464677030417</v>
      </c>
      <c r="CE693" s="14">
        <f>Таблица1[[#This Row],[Т6]]+Таблица1[[#This Row],[Lпрям1, мм]]</f>
        <v>25362.861652841428</v>
      </c>
      <c r="CF693" s="15">
        <f>Таблица1[[#This Row],[Т7]]+Таблица1[[#This Row],[Lдуг 2,мм]]</f>
        <v>59682.464677030417</v>
      </c>
      <c r="CG693" s="14">
        <f>Таблица1[[#This Row],[Т8]]+Таблица1[[#This Row],[Lпрям2, мм]]</f>
        <v>25362.861652841428</v>
      </c>
      <c r="CH693" s="14">
        <f>Таблица1[[#This Row],[Т9]]-Таблица1[[#This Row],[Т9]]</f>
        <v>0</v>
      </c>
      <c r="CI693" s="50">
        <f>Таблица1[[#This Row],[Т9]]-Таблица1[[#This Row],[Т8]]</f>
        <v>34319.603024188989</v>
      </c>
      <c r="CJ693" s="54">
        <f>Таблица1[[#This Row],[Т9]]-Таблица1[[#This Row],[Т7]]</f>
        <v>0</v>
      </c>
      <c r="CK693" s="14">
        <f>Таблица1[[#This Row],[Т9]]-Таблица1[[#This Row],[Т6]]</f>
        <v>36816.181015322596</v>
      </c>
      <c r="CL693" s="14">
        <f>Таблица1[[#This Row],[Т9]]-Таблица1[[#This Row],[Т5]]</f>
        <v>351.85944309246406</v>
      </c>
      <c r="CM693" s="14">
        <f>Таблица1[[#This Row],[Т9]]-Таблица1[[#This Row],[Т4]]</f>
        <v>37944.656535659655</v>
      </c>
      <c r="CN693" s="14">
        <f>Таблица1[[#This Row],[Т9]]-Таблица1[[#This Row],[Т3]]</f>
        <v>583.89963371202612</v>
      </c>
      <c r="CO693" s="14">
        <f>Таблица1[[#This Row],[Т9]]-Таблица1[[#This Row],[Т2]]</f>
        <v>43425.188717847806</v>
      </c>
      <c r="CP693" s="14">
        <f>Таблица1[[#This Row],[Т9]]-Таблица1[[#This Row],[Т1]]</f>
        <v>904.55515917250159</v>
      </c>
      <c r="CQ693" s="14">
        <f>Таблица1[[#This Row],[Т9]]-Таблица1[[#This Row],[угол обхв6]]</f>
        <v>46633.026585445317</v>
      </c>
      <c r="CR693" s="14">
        <f>Таблица1[[#This Row],[Т9]]-Таблица1[[#This Row],[угол обхв5]]</f>
        <v>1462.1083571654453</v>
      </c>
      <c r="CS693" s="14">
        <f>Таблица1[[#This Row],[Т9]]-Таблица1[[#This Row],[угол обхв4]]</f>
        <v>59682.464677030417</v>
      </c>
      <c r="CT693" s="14">
        <f>Таблица1[[#This Row],[Lкан_прям, мм]]+Таблица1[[#This Row],[Lкан_дуг, мм]]+Таблица1[[#This Row],[Lкан_леб,мм]]</f>
        <v>85045.326329871838</v>
      </c>
      <c r="CU693" s="16">
        <f>Таблица1[[#This Row],[Lкан_леб,мм]]</f>
        <v>58220.356319864972</v>
      </c>
      <c r="CV693" s="14">
        <f>2534431-(Таблица1[[#This Row],[Т23]]+Таблица1[[#This Row],[угол обхв3]])</f>
        <v>2449276.0299899932</v>
      </c>
      <c r="CW693" s="50">
        <f>SUM(X693:AC693,AD693:AI693)-Таблица1[[#This Row],[lподв_min, мм]]</f>
        <v>24328.392017239024</v>
      </c>
      <c r="CX693" s="17">
        <f>CW1132-Таблица1[[#This Row],[Суммарная длина каната]]</f>
        <v>-2426134.6972440816</v>
      </c>
    </row>
    <row r="694" spans="1:102" x14ac:dyDescent="0.25">
      <c r="A694" s="21">
        <v>693</v>
      </c>
      <c r="B694" s="10">
        <v>17.071836734693875</v>
      </c>
      <c r="C694" s="10">
        <v>66.725306122448984</v>
      </c>
      <c r="D694" s="11">
        <v>10669.952714220106</v>
      </c>
      <c r="E694" s="11">
        <v>5322.3721115954868</v>
      </c>
      <c r="F694" s="11">
        <v>9843.8365822747583</v>
      </c>
      <c r="G694" s="11">
        <v>5680.7310608902653</v>
      </c>
      <c r="H694" s="11">
        <v>10261.952224220106</v>
      </c>
      <c r="I694" s="11">
        <v>2762.7016454428108</v>
      </c>
      <c r="J694" s="11">
        <v>2559.670466152676</v>
      </c>
      <c r="K694" s="11">
        <v>25401.088039377504</v>
      </c>
      <c r="L694" s="11">
        <v>1423.881970629363</v>
      </c>
      <c r="M694" s="11">
        <v>58220.356319864972</v>
      </c>
      <c r="N694" s="11">
        <v>10678.000446815729</v>
      </c>
      <c r="O694" s="11">
        <v>14759.940231854496</v>
      </c>
      <c r="P694" s="43">
        <v>12271.320876318379</v>
      </c>
      <c r="Q694" s="11">
        <v>12004.465796169057</v>
      </c>
      <c r="R694" s="11">
        <v>10932.263079906894</v>
      </c>
      <c r="S694" s="11">
        <v>6690.0366435817714</v>
      </c>
      <c r="T694" s="11">
        <v>10669.952714220106</v>
      </c>
      <c r="U694" s="11">
        <v>5322.3721115954868</v>
      </c>
      <c r="V694" s="11">
        <v>9794.3468325321501</v>
      </c>
      <c r="W694" s="11">
        <v>5549.308974959421</v>
      </c>
      <c r="X694" s="12">
        <v>0</v>
      </c>
      <c r="Y694" s="12">
        <v>544.48958627000854</v>
      </c>
      <c r="Z694" s="12">
        <v>314.60594393551173</v>
      </c>
      <c r="AA694" s="44">
        <v>232.04019061955896</v>
      </c>
      <c r="AB694" s="45">
        <v>332.74624980428371</v>
      </c>
      <c r="AC694" s="12">
        <v>0</v>
      </c>
      <c r="AD694" s="12">
        <v>13049.4380915851</v>
      </c>
      <c r="AE694" s="12">
        <v>3182.9717807084771</v>
      </c>
      <c r="AF694" s="12">
        <v>5480.5321821881498</v>
      </c>
      <c r="AG694" s="44">
        <v>1128.4755203370612</v>
      </c>
      <c r="AH694" s="45">
        <v>2559.6704645587192</v>
      </c>
      <c r="AI694" s="12">
        <v>0</v>
      </c>
      <c r="AJ694" s="12">
        <v>-16.501264725435167</v>
      </c>
      <c r="AK694" s="12">
        <v>59.961860965976172</v>
      </c>
      <c r="AL694" s="12">
        <v>104.14223546900121</v>
      </c>
      <c r="AM694" s="44">
        <v>136.72783252760868</v>
      </c>
      <c r="AN694" s="45">
        <v>89.999999776159527</v>
      </c>
      <c r="AO694" s="12">
        <v>0</v>
      </c>
      <c r="AP694" s="12">
        <v>-1949.863406907745</v>
      </c>
      <c r="AQ694" s="12">
        <v>11031.202940338757</v>
      </c>
      <c r="AR694" s="12">
        <v>12666.955282280374</v>
      </c>
      <c r="AS694" s="44">
        <v>11211.932694806384</v>
      </c>
      <c r="AT694" s="45">
        <v>10261.952714220106</v>
      </c>
      <c r="AU694" s="12">
        <v>0</v>
      </c>
      <c r="AV694" s="12">
        <v>11444.619282393298</v>
      </c>
      <c r="AW694" s="12">
        <v>14964.175386930983</v>
      </c>
      <c r="AX694" s="12">
        <v>11904.779203193382</v>
      </c>
      <c r="AY694" s="44">
        <v>6392.9694685153036</v>
      </c>
      <c r="AZ694" s="45">
        <v>5322.3721100015318</v>
      </c>
      <c r="BA694" s="12">
        <v>0</v>
      </c>
      <c r="BB694" s="12">
        <v>10562.113551037626</v>
      </c>
      <c r="BC694" s="12">
        <v>12624.523369841405</v>
      </c>
      <c r="BD694" s="12">
        <v>11327.897485868891</v>
      </c>
      <c r="BE694" s="44">
        <v>10390.283099320615</v>
      </c>
      <c r="BF694" s="45">
        <v>10261.952724220107</v>
      </c>
      <c r="BG694" s="12">
        <v>0</v>
      </c>
      <c r="BH694" s="12">
        <v>15151.136125732379</v>
      </c>
      <c r="BI694" s="12">
        <v>12208.700951245544</v>
      </c>
      <c r="BJ694" s="12">
        <v>6590.3500506060955</v>
      </c>
      <c r="BK694" s="44">
        <v>5619.4392866619555</v>
      </c>
      <c r="BL694" s="45">
        <v>2762.7016454428126</v>
      </c>
      <c r="BM694" s="12">
        <v>0</v>
      </c>
      <c r="BN694" s="12">
        <v>0</v>
      </c>
      <c r="BO694" s="12">
        <v>76.463125691411335</v>
      </c>
      <c r="BP694" s="12">
        <v>44.180374503025043</v>
      </c>
      <c r="BQ694" s="48">
        <v>32.585597058607462</v>
      </c>
      <c r="BR694" s="49">
        <v>46.727832751449142</v>
      </c>
      <c r="BS694" s="13">
        <v>0</v>
      </c>
      <c r="BT694" s="12">
        <v>109.64368013502141</v>
      </c>
      <c r="BV694" s="14">
        <f>Таблица1[[#This Row],[Lкан_леб,мм]]</f>
        <v>58220.356319864972</v>
      </c>
      <c r="BW694" s="50">
        <f>Таблица1[[#This Row],[угол обхв4]]+Таблица1[[#This Row],[Lдуг 3,мм]]</f>
        <v>13049.4380915851</v>
      </c>
      <c r="BX694" s="54">
        <f>Таблица1[[#This Row],[угол обхв5]]+Таблица1[[#This Row],[Y5, мм]]</f>
        <v>58764.845906134979</v>
      </c>
      <c r="BY694" s="14">
        <f>Таблица1[[#This Row],[угол обхв6]]+Таблица1[[#This Row],[Lдуг 4,мм]]</f>
        <v>16232.409872293578</v>
      </c>
      <c r="BZ694" s="14">
        <f>Таблица1[[#This Row],[Т1]]+Таблица1[[#This Row],[X6, мм]]</f>
        <v>59079.451850070487</v>
      </c>
      <c r="CA694" s="14">
        <f>Таблица1[[#This Row],[Т2]]+Таблица1[[#This Row],[Lдуг 5,мм]]</f>
        <v>21712.942054481726</v>
      </c>
      <c r="CB694" s="14">
        <f>Таблица1[[#This Row],[Т3]]+Таблица1[[#This Row],[Y6, мм]]</f>
        <v>59311.492040690049</v>
      </c>
      <c r="CC694" s="14">
        <f>Таблица1[[#This Row],[Т4]]+Таблица1[[#This Row],[Lдуг 6,мм]]</f>
        <v>22841.417574818788</v>
      </c>
      <c r="CD694" s="14">
        <f>Таблица1[[#This Row],[Т5]]+Таблица1[[#This Row],[Lдуг 1,мм]]</f>
        <v>59644.23829049433</v>
      </c>
      <c r="CE694" s="14">
        <f>Таблица1[[#This Row],[Т6]]+Таблица1[[#This Row],[Lпрям1, мм]]</f>
        <v>25401.088039377508</v>
      </c>
      <c r="CF694" s="15">
        <f>Таблица1[[#This Row],[Т7]]+Таблица1[[#This Row],[Lдуг 2,мм]]</f>
        <v>59644.23829049433</v>
      </c>
      <c r="CG694" s="14">
        <f>Таблица1[[#This Row],[Т8]]+Таблица1[[#This Row],[Lпрям2, мм]]</f>
        <v>25401.088039377508</v>
      </c>
      <c r="CH694" s="14">
        <f>Таблица1[[#This Row],[Т9]]-Таблица1[[#This Row],[Т9]]</f>
        <v>0</v>
      </c>
      <c r="CI694" s="50">
        <f>Таблица1[[#This Row],[Т9]]-Таблица1[[#This Row],[Т8]]</f>
        <v>34243.150251116822</v>
      </c>
      <c r="CJ694" s="54">
        <f>Таблица1[[#This Row],[Т9]]-Таблица1[[#This Row],[Т7]]</f>
        <v>0</v>
      </c>
      <c r="CK694" s="14">
        <f>Таблица1[[#This Row],[Т9]]-Таблица1[[#This Row],[Т6]]</f>
        <v>36802.820715675538</v>
      </c>
      <c r="CL694" s="14">
        <f>Таблица1[[#This Row],[Т9]]-Таблица1[[#This Row],[Т5]]</f>
        <v>332.74624980428052</v>
      </c>
      <c r="CM694" s="14">
        <f>Таблица1[[#This Row],[Т9]]-Таблица1[[#This Row],[Т4]]</f>
        <v>37931.296236012604</v>
      </c>
      <c r="CN694" s="14">
        <f>Таблица1[[#This Row],[Т9]]-Таблица1[[#This Row],[Т3]]</f>
        <v>564.78644042384258</v>
      </c>
      <c r="CO694" s="14">
        <f>Таблица1[[#This Row],[Т9]]-Таблица1[[#This Row],[Т2]]</f>
        <v>43411.828418200748</v>
      </c>
      <c r="CP694" s="14">
        <f>Таблица1[[#This Row],[Т9]]-Таблица1[[#This Row],[Т1]]</f>
        <v>879.39238435935113</v>
      </c>
      <c r="CQ694" s="14">
        <f>Таблица1[[#This Row],[Т9]]-Таблица1[[#This Row],[угол обхв6]]</f>
        <v>46594.80019890923</v>
      </c>
      <c r="CR694" s="14">
        <f>Таблица1[[#This Row],[Т9]]-Таблица1[[#This Row],[угол обхв5]]</f>
        <v>1423.881970629358</v>
      </c>
      <c r="CS694" s="14">
        <f>Таблица1[[#This Row],[Т9]]-Таблица1[[#This Row],[угол обхв4]]</f>
        <v>59644.23829049433</v>
      </c>
      <c r="CT694" s="14">
        <f>Таблица1[[#This Row],[Lкан_прям, мм]]+Таблица1[[#This Row],[Lкан_дуг, мм]]+Таблица1[[#This Row],[Lкан_леб,мм]]</f>
        <v>85045.326329871838</v>
      </c>
      <c r="CU694" s="16">
        <f>Таблица1[[#This Row],[Lкан_леб,мм]]</f>
        <v>58220.356319864972</v>
      </c>
      <c r="CV694" s="14">
        <f>2534431-(Таблица1[[#This Row],[Т23]]+Таблица1[[#This Row],[угол обхв3]])</f>
        <v>2449276.0299899932</v>
      </c>
      <c r="CW694" s="50">
        <f>SUM(X694:AC694,AD694:AI694)-Таблица1[[#This Row],[lподв_min, мм]]</f>
        <v>24265.299543854198</v>
      </c>
      <c r="CX694" s="17">
        <f>CW1133-Таблица1[[#This Row],[Суммарная длина каната]]</f>
        <v>-2426184.7609614609</v>
      </c>
    </row>
    <row r="695" spans="1:102" x14ac:dyDescent="0.25">
      <c r="A695" s="21">
        <v>694</v>
      </c>
      <c r="B695" s="10">
        <v>17.071836734693875</v>
      </c>
      <c r="C695" s="10">
        <v>69.409387755102046</v>
      </c>
      <c r="D695" s="11">
        <v>11058.467682464587</v>
      </c>
      <c r="E695" s="11">
        <v>5329.7616002044369</v>
      </c>
      <c r="F695" s="11">
        <v>10216.476296849896</v>
      </c>
      <c r="G695" s="11">
        <v>5649.0412684431958</v>
      </c>
      <c r="H695" s="11">
        <v>10650.467192464586</v>
      </c>
      <c r="I695" s="11">
        <v>2705.491372639598</v>
      </c>
      <c r="J695" s="11">
        <v>2624.2702275648385</v>
      </c>
      <c r="K695" s="11">
        <v>25439.314425912529</v>
      </c>
      <c r="L695" s="11">
        <v>1385.6555840943322</v>
      </c>
      <c r="M695" s="11">
        <v>58220.356319864972</v>
      </c>
      <c r="N695" s="11">
        <v>10678.000446815729</v>
      </c>
      <c r="O695" s="11">
        <v>14759.940231854496</v>
      </c>
      <c r="P695" s="43">
        <v>12345.163728441219</v>
      </c>
      <c r="Q695" s="11">
        <v>12079.514876085572</v>
      </c>
      <c r="R695" s="11">
        <v>11256.444007910422</v>
      </c>
      <c r="S695" s="11">
        <v>6708.2094137117028</v>
      </c>
      <c r="T695" s="11">
        <v>11058.467682464587</v>
      </c>
      <c r="U695" s="11">
        <v>5329.7616002044369</v>
      </c>
      <c r="V695" s="11">
        <v>10173.19519671232</v>
      </c>
      <c r="W695" s="11">
        <v>5515.4458105455524</v>
      </c>
      <c r="X695" s="12">
        <v>0</v>
      </c>
      <c r="Y695" s="12">
        <v>531.36904551232658</v>
      </c>
      <c r="Z695" s="12">
        <v>308.61329144529662</v>
      </c>
      <c r="AA695" s="44">
        <v>232.04019061955935</v>
      </c>
      <c r="AB695" s="45">
        <v>313.63305651714978</v>
      </c>
      <c r="AC695" s="12">
        <v>0</v>
      </c>
      <c r="AD695" s="12">
        <v>13049.4380915851</v>
      </c>
      <c r="AE695" s="12">
        <v>3156.5984057921019</v>
      </c>
      <c r="AF695" s="12">
        <v>5480.5321821881507</v>
      </c>
      <c r="AG695" s="44">
        <v>1128.4755203370603</v>
      </c>
      <c r="AH695" s="45">
        <v>2624.2702260101187</v>
      </c>
      <c r="AI695" s="12">
        <v>0</v>
      </c>
      <c r="AJ695" s="12">
        <v>-16.501264725435167</v>
      </c>
      <c r="AK695" s="12">
        <v>58.119332509249311</v>
      </c>
      <c r="AL695" s="12">
        <v>101.45815383634816</v>
      </c>
      <c r="AM695" s="44">
        <v>134.04375089495568</v>
      </c>
      <c r="AN695" s="45">
        <v>89.999999781669644</v>
      </c>
      <c r="AO695" s="12">
        <v>0</v>
      </c>
      <c r="AP695" s="12">
        <v>-1949.863406907745</v>
      </c>
      <c r="AQ695" s="12">
        <v>11024.453623484333</v>
      </c>
      <c r="AR695" s="12">
        <v>12745.032309775517</v>
      </c>
      <c r="AS695" s="44">
        <v>11549.718141726287</v>
      </c>
      <c r="AT695" s="45">
        <v>10650.467682464587</v>
      </c>
      <c r="AU695" s="12">
        <v>0</v>
      </c>
      <c r="AV695" s="12">
        <v>11444.619282393298</v>
      </c>
      <c r="AW695" s="12">
        <v>14975.426185865968</v>
      </c>
      <c r="AX695" s="12">
        <v>11998.464782552644</v>
      </c>
      <c r="AY695" s="44">
        <v>6424.5647725944182</v>
      </c>
      <c r="AZ695" s="45">
        <v>5329.7615986497185</v>
      </c>
      <c r="BA695" s="12">
        <v>0</v>
      </c>
      <c r="BB695" s="12">
        <v>10562.113551037626</v>
      </c>
      <c r="BC695" s="12">
        <v>12691.616905109822</v>
      </c>
      <c r="BD695" s="12">
        <v>11656.312589244721</v>
      </c>
      <c r="BE695" s="44">
        <v>10765.19354864872</v>
      </c>
      <c r="BF695" s="45">
        <v>10650.467692464588</v>
      </c>
      <c r="BG695" s="12">
        <v>0</v>
      </c>
      <c r="BH695" s="12">
        <v>15151.136125732379</v>
      </c>
      <c r="BI695" s="12">
        <v>12295.000830097044</v>
      </c>
      <c r="BJ695" s="12">
        <v>6627.1593201787764</v>
      </c>
      <c r="BK695" s="44">
        <v>5613.4062413217216</v>
      </c>
      <c r="BL695" s="45">
        <v>2705.4913726395998</v>
      </c>
      <c r="BM695" s="12">
        <v>0</v>
      </c>
      <c r="BN695" s="12">
        <v>0</v>
      </c>
      <c r="BO695" s="12">
        <v>74.620597234684467</v>
      </c>
      <c r="BP695" s="12">
        <v>43.338821327098849</v>
      </c>
      <c r="BQ695" s="48">
        <v>32.585597058607512</v>
      </c>
      <c r="BR695" s="49">
        <v>44.043751113286035</v>
      </c>
      <c r="BS695" s="13">
        <v>0</v>
      </c>
      <c r="BT695" s="12">
        <v>109.64368013502141</v>
      </c>
      <c r="BV695" s="14">
        <f>Таблица1[[#This Row],[Lкан_леб,мм]]</f>
        <v>58220.356319864972</v>
      </c>
      <c r="BW695" s="50">
        <f>Таблица1[[#This Row],[угол обхв4]]+Таблица1[[#This Row],[Lдуг 3,мм]]</f>
        <v>13049.4380915851</v>
      </c>
      <c r="BX695" s="54">
        <f>Таблица1[[#This Row],[угол обхв5]]+Таблица1[[#This Row],[Y5, мм]]</f>
        <v>58751.7253653773</v>
      </c>
      <c r="BY695" s="14">
        <f>Таблица1[[#This Row],[угол обхв6]]+Таблица1[[#This Row],[Lдуг 4,мм]]</f>
        <v>16206.036497377201</v>
      </c>
      <c r="BZ695" s="14">
        <f>Таблица1[[#This Row],[Т1]]+Таблица1[[#This Row],[X6, мм]]</f>
        <v>59060.338656822598</v>
      </c>
      <c r="CA695" s="14">
        <f>Таблица1[[#This Row],[Т2]]+Таблица1[[#This Row],[Lдуг 5,мм]]</f>
        <v>21686.568679565353</v>
      </c>
      <c r="CB695" s="14">
        <f>Таблица1[[#This Row],[Т3]]+Таблица1[[#This Row],[Y6, мм]]</f>
        <v>59292.37884744216</v>
      </c>
      <c r="CC695" s="14">
        <f>Таблица1[[#This Row],[Т4]]+Таблица1[[#This Row],[Lдуг 6,мм]]</f>
        <v>22815.044199902411</v>
      </c>
      <c r="CD695" s="14">
        <f>Таблица1[[#This Row],[Т5]]+Таблица1[[#This Row],[Lдуг 1,мм]]</f>
        <v>59606.011903959312</v>
      </c>
      <c r="CE695" s="14">
        <f>Таблица1[[#This Row],[Т6]]+Таблица1[[#This Row],[Lпрям1, мм]]</f>
        <v>25439.314425912529</v>
      </c>
      <c r="CF695" s="15">
        <f>Таблица1[[#This Row],[Т7]]+Таблица1[[#This Row],[Lдуг 2,мм]]</f>
        <v>59606.011903959312</v>
      </c>
      <c r="CG695" s="14">
        <f>Таблица1[[#This Row],[Т8]]+Таблица1[[#This Row],[Lпрям2, мм]]</f>
        <v>25439.314425912529</v>
      </c>
      <c r="CH695" s="14">
        <f>Таблица1[[#This Row],[Т9]]-Таблица1[[#This Row],[Т9]]</f>
        <v>0</v>
      </c>
      <c r="CI695" s="50">
        <f>Таблица1[[#This Row],[Т9]]-Таблица1[[#This Row],[Т8]]</f>
        <v>34166.697478046786</v>
      </c>
      <c r="CJ695" s="54">
        <f>Таблица1[[#This Row],[Т9]]-Таблица1[[#This Row],[Т7]]</f>
        <v>0</v>
      </c>
      <c r="CK695" s="14">
        <f>Таблица1[[#This Row],[Т9]]-Таблица1[[#This Row],[Т6]]</f>
        <v>36790.9677040569</v>
      </c>
      <c r="CL695" s="14">
        <f>Таблица1[[#This Row],[Т9]]-Таблица1[[#This Row],[Т5]]</f>
        <v>313.633056517152</v>
      </c>
      <c r="CM695" s="14">
        <f>Таблица1[[#This Row],[Т9]]-Таблица1[[#This Row],[Т4]]</f>
        <v>37919.443224393959</v>
      </c>
      <c r="CN695" s="14">
        <f>Таблица1[[#This Row],[Т9]]-Таблица1[[#This Row],[Т3]]</f>
        <v>545.67324713671405</v>
      </c>
      <c r="CO695" s="14">
        <f>Таблица1[[#This Row],[Т9]]-Таблица1[[#This Row],[Т2]]</f>
        <v>43399.975406582111</v>
      </c>
      <c r="CP695" s="14">
        <f>Таблица1[[#This Row],[Т9]]-Таблица1[[#This Row],[Т1]]</f>
        <v>854.28653858201142</v>
      </c>
      <c r="CQ695" s="14">
        <f>Таблица1[[#This Row],[Т9]]-Таблица1[[#This Row],[угол обхв6]]</f>
        <v>46556.573812374212</v>
      </c>
      <c r="CR695" s="14">
        <f>Таблица1[[#This Row],[Т9]]-Таблица1[[#This Row],[угол обхв5]]</f>
        <v>1385.6555840943402</v>
      </c>
      <c r="CS695" s="14">
        <f>Таблица1[[#This Row],[Т9]]-Таблица1[[#This Row],[угол обхв4]]</f>
        <v>59606.011903959312</v>
      </c>
      <c r="CT695" s="14">
        <f>Таблица1[[#This Row],[Lкан_прям, мм]]+Таблица1[[#This Row],[Lкан_дуг, мм]]+Таблица1[[#This Row],[Lкан_леб,мм]]</f>
        <v>85045.326329871838</v>
      </c>
      <c r="CU695" s="16">
        <f>Таблица1[[#This Row],[Lкан_леб,мм]]</f>
        <v>58220.356319864972</v>
      </c>
      <c r="CV695" s="14">
        <f>2534431-(Таблица1[[#This Row],[Т23]]+Таблица1[[#This Row],[угол обхв3]])</f>
        <v>2449276.0299899932</v>
      </c>
      <c r="CW695" s="50">
        <f>SUM(X695:AC695,AD695:AI695)-Таблица1[[#This Row],[lподв_min, мм]]</f>
        <v>24200.699782442025</v>
      </c>
      <c r="CX695" s="17">
        <f>CW1134-Таблица1[[#This Row],[Суммарная длина каната]]</f>
        <v>-2426235.5272160354</v>
      </c>
    </row>
    <row r="696" spans="1:102" x14ac:dyDescent="0.25">
      <c r="A696" s="21">
        <v>695</v>
      </c>
      <c r="B696" s="10">
        <v>17.071836734693875</v>
      </c>
      <c r="C696" s="10">
        <v>72.093469387755121</v>
      </c>
      <c r="D696" s="11">
        <v>11446.2103783817</v>
      </c>
      <c r="E696" s="11">
        <v>5355.336721999689</v>
      </c>
      <c r="F696" s="11">
        <v>10590.191196352547</v>
      </c>
      <c r="G696" s="11">
        <v>5634.836560994524</v>
      </c>
      <c r="H696" s="11">
        <v>11038.2098883817</v>
      </c>
      <c r="I696" s="11">
        <v>2664.9799548533892</v>
      </c>
      <c r="J696" s="11">
        <v>2690.3567671462993</v>
      </c>
      <c r="K696" s="11">
        <v>25477.540812446518</v>
      </c>
      <c r="L696" s="11">
        <v>1347.4291975603467</v>
      </c>
      <c r="M696" s="11">
        <v>58220.356319864972</v>
      </c>
      <c r="N696" s="11">
        <v>10678.000446815729</v>
      </c>
      <c r="O696" s="11">
        <v>14759.940231854496</v>
      </c>
      <c r="P696" s="43">
        <v>12415.41110127094</v>
      </c>
      <c r="Q696" s="11">
        <v>12157.93960315856</v>
      </c>
      <c r="R696" s="11">
        <v>11579.418273395675</v>
      </c>
      <c r="S696" s="11">
        <v>6741.5432927191996</v>
      </c>
      <c r="T696" s="11">
        <v>11446.2103783817</v>
      </c>
      <c r="U696" s="11">
        <v>5355.336721999689</v>
      </c>
      <c r="V696" s="11">
        <v>10553.213711141281</v>
      </c>
      <c r="W696" s="11">
        <v>5499.360859898532</v>
      </c>
      <c r="X696" s="12">
        <v>0</v>
      </c>
      <c r="Y696" s="12">
        <v>518.18672575839651</v>
      </c>
      <c r="Z696" s="12">
        <v>302.68241795132946</v>
      </c>
      <c r="AA696" s="44">
        <v>232.04019061955907</v>
      </c>
      <c r="AB696" s="45">
        <v>294.51986323106183</v>
      </c>
      <c r="AC696" s="12">
        <v>0</v>
      </c>
      <c r="AD696" s="12">
        <v>13049.4380915851</v>
      </c>
      <c r="AE696" s="12">
        <v>3128.7382527064374</v>
      </c>
      <c r="AF696" s="12">
        <v>5480.5321821881489</v>
      </c>
      <c r="AG696" s="44">
        <v>1128.4755203370612</v>
      </c>
      <c r="AH696" s="45">
        <v>2690.3567656297701</v>
      </c>
      <c r="AI696" s="12">
        <v>0</v>
      </c>
      <c r="AJ696" s="12">
        <v>-16.501264725435167</v>
      </c>
      <c r="AK696" s="12">
        <v>56.268128376670582</v>
      </c>
      <c r="AL696" s="12">
        <v>98.774072203695098</v>
      </c>
      <c r="AM696" s="44">
        <v>131.35966926230256</v>
      </c>
      <c r="AN696" s="45">
        <v>89.999999787032763</v>
      </c>
      <c r="AO696" s="12">
        <v>0</v>
      </c>
      <c r="AP696" s="12">
        <v>-1949.863406907745</v>
      </c>
      <c r="AQ696" s="12">
        <v>11017.311750850069</v>
      </c>
      <c r="AR696" s="12">
        <v>12818.636485448311</v>
      </c>
      <c r="AS696" s="44">
        <v>11885.653438040694</v>
      </c>
      <c r="AT696" s="45">
        <v>11038.2103783817</v>
      </c>
      <c r="AU696" s="12">
        <v>0</v>
      </c>
      <c r="AV696" s="12">
        <v>11444.619282393298</v>
      </c>
      <c r="AW696" s="12">
        <v>14986.505540219472</v>
      </c>
      <c r="AX696" s="12">
        <v>12095.703845309779</v>
      </c>
      <c r="AY696" s="44">
        <v>6471.9435450656874</v>
      </c>
      <c r="AZ696" s="45">
        <v>5355.3367204831611</v>
      </c>
      <c r="BA696" s="12">
        <v>0</v>
      </c>
      <c r="BB696" s="12">
        <v>10562.113551037626</v>
      </c>
      <c r="BC696" s="12">
        <v>12754.72240530528</v>
      </c>
      <c r="BD696" s="12">
        <v>11982.643657573044</v>
      </c>
      <c r="BE696" s="44">
        <v>11139.97521373668</v>
      </c>
      <c r="BF696" s="45">
        <v>11038.210388381702</v>
      </c>
      <c r="BG696" s="12">
        <v>0</v>
      </c>
      <c r="BH696" s="12">
        <v>15151.136125732379</v>
      </c>
      <c r="BI696" s="12">
        <v>12384.504911523536</v>
      </c>
      <c r="BJ696" s="12">
        <v>6679.3075348704197</v>
      </c>
      <c r="BK696" s="44">
        <v>5624.9364696532011</v>
      </c>
      <c r="BL696" s="45">
        <v>2664.9799548533911</v>
      </c>
      <c r="BM696" s="12">
        <v>0</v>
      </c>
      <c r="BN696" s="12">
        <v>0</v>
      </c>
      <c r="BO696" s="12">
        <v>72.769393102105752</v>
      </c>
      <c r="BP696" s="12">
        <v>42.505943827024517</v>
      </c>
      <c r="BQ696" s="48">
        <v>32.585597058607476</v>
      </c>
      <c r="BR696" s="49">
        <v>41.359669475269804</v>
      </c>
      <c r="BS696" s="13">
        <v>0</v>
      </c>
      <c r="BT696" s="12">
        <v>109.64368013502141</v>
      </c>
      <c r="BV696" s="14">
        <f>Таблица1[[#This Row],[Lкан_леб,мм]]</f>
        <v>58220.356319864972</v>
      </c>
      <c r="BW696" s="50">
        <f>Таблица1[[#This Row],[угол обхв4]]+Таблица1[[#This Row],[Lдуг 3,мм]]</f>
        <v>13049.4380915851</v>
      </c>
      <c r="BX696" s="54">
        <f>Таблица1[[#This Row],[угол обхв5]]+Таблица1[[#This Row],[Y5, мм]]</f>
        <v>58738.543045623366</v>
      </c>
      <c r="BY696" s="14">
        <f>Таблица1[[#This Row],[угол обхв6]]+Таблица1[[#This Row],[Lдуг 4,мм]]</f>
        <v>16178.176344291536</v>
      </c>
      <c r="BZ696" s="14">
        <f>Таблица1[[#This Row],[Т1]]+Таблица1[[#This Row],[X6, мм]]</f>
        <v>59041.225463574694</v>
      </c>
      <c r="CA696" s="14">
        <f>Таблица1[[#This Row],[Т2]]+Таблица1[[#This Row],[Lдуг 5,мм]]</f>
        <v>21658.708526479684</v>
      </c>
      <c r="CB696" s="14">
        <f>Таблица1[[#This Row],[Т3]]+Таблица1[[#This Row],[Y6, мм]]</f>
        <v>59273.265654194256</v>
      </c>
      <c r="CC696" s="14">
        <f>Таблица1[[#This Row],[Т4]]+Таблица1[[#This Row],[Lдуг 6,мм]]</f>
        <v>22787.184046816747</v>
      </c>
      <c r="CD696" s="14">
        <f>Таблица1[[#This Row],[Т5]]+Таблица1[[#This Row],[Lдуг 1,мм]]</f>
        <v>59567.78551742532</v>
      </c>
      <c r="CE696" s="14">
        <f>Таблица1[[#This Row],[Т6]]+Таблица1[[#This Row],[Lпрям1, мм]]</f>
        <v>25477.540812446518</v>
      </c>
      <c r="CF696" s="15">
        <f>Таблица1[[#This Row],[Т7]]+Таблица1[[#This Row],[Lдуг 2,мм]]</f>
        <v>59567.78551742532</v>
      </c>
      <c r="CG696" s="14">
        <f>Таблица1[[#This Row],[Т8]]+Таблица1[[#This Row],[Lпрям2, мм]]</f>
        <v>25477.540812446518</v>
      </c>
      <c r="CH696" s="14">
        <f>Таблица1[[#This Row],[Т9]]-Таблица1[[#This Row],[Т9]]</f>
        <v>0</v>
      </c>
      <c r="CI696" s="50">
        <f>Таблица1[[#This Row],[Т9]]-Таблица1[[#This Row],[Т8]]</f>
        <v>34090.244704978802</v>
      </c>
      <c r="CJ696" s="54">
        <f>Таблица1[[#This Row],[Т9]]-Таблица1[[#This Row],[Т7]]</f>
        <v>0</v>
      </c>
      <c r="CK696" s="14">
        <f>Таблица1[[#This Row],[Т9]]-Таблица1[[#This Row],[Т6]]</f>
        <v>36780.60147060857</v>
      </c>
      <c r="CL696" s="14">
        <f>Таблица1[[#This Row],[Т9]]-Таблица1[[#This Row],[Т5]]</f>
        <v>294.51986323106394</v>
      </c>
      <c r="CM696" s="14">
        <f>Таблица1[[#This Row],[Т9]]-Таблица1[[#This Row],[Т4]]</f>
        <v>37909.076990945636</v>
      </c>
      <c r="CN696" s="14">
        <f>Таблица1[[#This Row],[Т9]]-Таблица1[[#This Row],[Т3]]</f>
        <v>526.56005385062599</v>
      </c>
      <c r="CO696" s="14">
        <f>Таблица1[[#This Row],[Т9]]-Таблица1[[#This Row],[Т2]]</f>
        <v>43389.60917313378</v>
      </c>
      <c r="CP696" s="14">
        <f>Таблица1[[#This Row],[Т9]]-Таблица1[[#This Row],[Т1]]</f>
        <v>829.2424718019538</v>
      </c>
      <c r="CQ696" s="14">
        <f>Таблица1[[#This Row],[Т9]]-Таблица1[[#This Row],[угол обхв6]]</f>
        <v>46518.34742584022</v>
      </c>
      <c r="CR696" s="14">
        <f>Таблица1[[#This Row],[Т9]]-Таблица1[[#This Row],[угол обхв5]]</f>
        <v>1347.4291975603483</v>
      </c>
      <c r="CS696" s="14">
        <f>Таблица1[[#This Row],[Т9]]-Таблица1[[#This Row],[угол обхв4]]</f>
        <v>59567.78551742532</v>
      </c>
      <c r="CT696" s="14">
        <f>Таблица1[[#This Row],[Lкан_прям, мм]]+Таблица1[[#This Row],[Lкан_дуг, мм]]+Таблица1[[#This Row],[Lкан_леб,мм]]</f>
        <v>85045.326329871838</v>
      </c>
      <c r="CU696" s="16">
        <f>Таблица1[[#This Row],[Lкан_леб,мм]]</f>
        <v>58220.356319864972</v>
      </c>
      <c r="CV696" s="14">
        <f>2534431-(Таблица1[[#This Row],[Т23]]+Таблица1[[#This Row],[угол обхв3]])</f>
        <v>2449276.0299899932</v>
      </c>
      <c r="CW696" s="50">
        <f>SUM(X696:AC696,AD696:AI696)-Таблица1[[#This Row],[lподв_min, мм]]</f>
        <v>24134.613242860567</v>
      </c>
      <c r="CX696" s="17">
        <f>CW1135-Таблица1[[#This Row],[Суммарная длина каната]]</f>
        <v>-2426286.9283048757</v>
      </c>
    </row>
    <row r="697" spans="1:102" x14ac:dyDescent="0.25">
      <c r="A697" s="21">
        <v>696</v>
      </c>
      <c r="B697" s="10">
        <v>17.071836734693875</v>
      </c>
      <c r="C697" s="10">
        <v>74.777551020408183</v>
      </c>
      <c r="D697" s="11">
        <v>11832.330035480436</v>
      </c>
      <c r="E697" s="11">
        <v>5399.0413612713764</v>
      </c>
      <c r="F697" s="11">
        <v>10964.161293412129</v>
      </c>
      <c r="G697" s="11">
        <v>5638.1481058344125</v>
      </c>
      <c r="H697" s="11">
        <v>11424.329545480437</v>
      </c>
      <c r="I697" s="11">
        <v>2641.1331657170495</v>
      </c>
      <c r="J697" s="11">
        <v>2757.9081955543274</v>
      </c>
      <c r="K697" s="11">
        <v>25515.767198979454</v>
      </c>
      <c r="L697" s="11">
        <v>1309.2028110274071</v>
      </c>
      <c r="M697" s="11">
        <v>58220.356319864972</v>
      </c>
      <c r="N697" s="11">
        <v>10678.000446815729</v>
      </c>
      <c r="O697" s="11">
        <v>14759.940231854496</v>
      </c>
      <c r="P697" s="43">
        <v>12481.908861379596</v>
      </c>
      <c r="Q697" s="11">
        <v>12239.567901600232</v>
      </c>
      <c r="R697" s="11">
        <v>11900.477221666053</v>
      </c>
      <c r="S697" s="11">
        <v>6789.9651410001516</v>
      </c>
      <c r="T697" s="11">
        <v>11832.330035480436</v>
      </c>
      <c r="U697" s="11">
        <v>5399.0413612713764</v>
      </c>
      <c r="V697" s="11">
        <v>10933.568557357865</v>
      </c>
      <c r="W697" s="11">
        <v>5501.0894158482824</v>
      </c>
      <c r="X697" s="12">
        <v>0</v>
      </c>
      <c r="Y697" s="12">
        <v>504.93750840799777</v>
      </c>
      <c r="Z697" s="12">
        <v>296.81844205383095</v>
      </c>
      <c r="AA697" s="44">
        <v>232.04019061955896</v>
      </c>
      <c r="AB697" s="45">
        <v>275.40666994601906</v>
      </c>
      <c r="AC697" s="12">
        <v>0</v>
      </c>
      <c r="AD697" s="12">
        <v>13049.4380915851</v>
      </c>
      <c r="AE697" s="12">
        <v>3099.4132107942032</v>
      </c>
      <c r="AF697" s="12">
        <v>5480.5321821881489</v>
      </c>
      <c r="AG697" s="44">
        <v>1128.4755203370594</v>
      </c>
      <c r="AH697" s="45">
        <v>2757.9081940749438</v>
      </c>
      <c r="AI697" s="12">
        <v>0</v>
      </c>
      <c r="AJ697" s="12">
        <v>-16.501264725435167</v>
      </c>
      <c r="AK697" s="12">
        <v>54.407529758951583</v>
      </c>
      <c r="AL697" s="12">
        <v>96.089990571042023</v>
      </c>
      <c r="AM697" s="44">
        <v>128.6755876296495</v>
      </c>
      <c r="AN697" s="45">
        <v>89.999999792249127</v>
      </c>
      <c r="AO697" s="12">
        <v>0</v>
      </c>
      <c r="AP697" s="12">
        <v>-1949.863406907745</v>
      </c>
      <c r="AQ697" s="12">
        <v>11009.776767301968</v>
      </c>
      <c r="AR697" s="12">
        <v>12887.606310534453</v>
      </c>
      <c r="AS697" s="44">
        <v>12219.001490578637</v>
      </c>
      <c r="AT697" s="45">
        <v>11424.330035480438</v>
      </c>
      <c r="AU697" s="12">
        <v>0</v>
      </c>
      <c r="AV697" s="12">
        <v>11444.619282393298</v>
      </c>
      <c r="AW697" s="12">
        <v>14997.402803988743</v>
      </c>
      <c r="AX697" s="12">
        <v>12196.283034160877</v>
      </c>
      <c r="AY697" s="44">
        <v>6535.0018296910475</v>
      </c>
      <c r="AZ697" s="45">
        <v>5399.0413597919951</v>
      </c>
      <c r="BA697" s="12">
        <v>0</v>
      </c>
      <c r="BB697" s="12">
        <v>10562.113551037626</v>
      </c>
      <c r="BC697" s="12">
        <v>12813.685181865834</v>
      </c>
      <c r="BD697" s="12">
        <v>12306.17467082091</v>
      </c>
      <c r="BE697" s="44">
        <v>11513.805766567852</v>
      </c>
      <c r="BF697" s="45">
        <v>11424.330045480438</v>
      </c>
      <c r="BG697" s="12">
        <v>0</v>
      </c>
      <c r="BH697" s="12">
        <v>15151.136125732379</v>
      </c>
      <c r="BI697" s="12">
        <v>12477.030473734478</v>
      </c>
      <c r="BJ697" s="12">
        <v>6746.6802735607971</v>
      </c>
      <c r="BK697" s="44">
        <v>5654.0046725804805</v>
      </c>
      <c r="BL697" s="45">
        <v>2641.1331657170513</v>
      </c>
      <c r="BM697" s="12">
        <v>0</v>
      </c>
      <c r="BN697" s="12">
        <v>0</v>
      </c>
      <c r="BO697" s="12">
        <v>70.908794484386746</v>
      </c>
      <c r="BP697" s="12">
        <v>41.682460812090447</v>
      </c>
      <c r="BQ697" s="48">
        <v>32.585597058607462</v>
      </c>
      <c r="BR697" s="49">
        <v>38.675587837400357</v>
      </c>
      <c r="BS697" s="13">
        <v>0</v>
      </c>
      <c r="BT697" s="12">
        <v>109.64368013502141</v>
      </c>
      <c r="BV697" s="14">
        <f>Таблица1[[#This Row],[Lкан_леб,мм]]</f>
        <v>58220.356319864972</v>
      </c>
      <c r="BW697" s="50">
        <f>Таблица1[[#This Row],[угол обхв4]]+Таблица1[[#This Row],[Lдуг 3,мм]]</f>
        <v>13049.4380915851</v>
      </c>
      <c r="BX697" s="54">
        <f>Таблица1[[#This Row],[угол обхв5]]+Таблица1[[#This Row],[Y5, мм]]</f>
        <v>58725.293828272966</v>
      </c>
      <c r="BY697" s="14">
        <f>Таблица1[[#This Row],[угол обхв6]]+Таблица1[[#This Row],[Lдуг 4,мм]]</f>
        <v>16148.851302379302</v>
      </c>
      <c r="BZ697" s="14">
        <f>Таблица1[[#This Row],[Т1]]+Таблица1[[#This Row],[X6, мм]]</f>
        <v>59022.112270326797</v>
      </c>
      <c r="CA697" s="14">
        <f>Таблица1[[#This Row],[Т2]]+Таблица1[[#This Row],[Lдуг 5,мм]]</f>
        <v>21629.38348456745</v>
      </c>
      <c r="CB697" s="14">
        <f>Таблица1[[#This Row],[Т3]]+Таблица1[[#This Row],[Y6, мм]]</f>
        <v>59254.152460946359</v>
      </c>
      <c r="CC697" s="14">
        <f>Таблица1[[#This Row],[Т4]]+Таблица1[[#This Row],[Lдуг 6,мм]]</f>
        <v>22757.859004904509</v>
      </c>
      <c r="CD697" s="14">
        <f>Таблица1[[#This Row],[Т5]]+Таблица1[[#This Row],[Lдуг 1,мм]]</f>
        <v>59529.559130892376</v>
      </c>
      <c r="CE697" s="14">
        <f>Таблица1[[#This Row],[Т6]]+Таблица1[[#This Row],[Lпрям1, мм]]</f>
        <v>25515.767198979454</v>
      </c>
      <c r="CF697" s="15">
        <f>Таблица1[[#This Row],[Т7]]+Таблица1[[#This Row],[Lдуг 2,мм]]</f>
        <v>59529.559130892376</v>
      </c>
      <c r="CG697" s="14">
        <f>Таблица1[[#This Row],[Т8]]+Таблица1[[#This Row],[Lпрям2, мм]]</f>
        <v>25515.767198979454</v>
      </c>
      <c r="CH697" s="14">
        <f>Таблица1[[#This Row],[Т9]]-Таблица1[[#This Row],[Т9]]</f>
        <v>0</v>
      </c>
      <c r="CI697" s="50">
        <f>Таблица1[[#This Row],[Т9]]-Таблица1[[#This Row],[Т8]]</f>
        <v>34013.791931912921</v>
      </c>
      <c r="CJ697" s="54">
        <f>Таблица1[[#This Row],[Т9]]-Таблица1[[#This Row],[Т7]]</f>
        <v>0</v>
      </c>
      <c r="CK697" s="14">
        <f>Таблица1[[#This Row],[Т9]]-Таблица1[[#This Row],[Т6]]</f>
        <v>36771.700125987867</v>
      </c>
      <c r="CL697" s="14">
        <f>Таблица1[[#This Row],[Т9]]-Таблица1[[#This Row],[Т5]]</f>
        <v>275.40666994601634</v>
      </c>
      <c r="CM697" s="14">
        <f>Таблица1[[#This Row],[Т9]]-Таблица1[[#This Row],[Т4]]</f>
        <v>37900.175646324926</v>
      </c>
      <c r="CN697" s="14">
        <f>Таблица1[[#This Row],[Т9]]-Таблица1[[#This Row],[Т3]]</f>
        <v>507.44686056557839</v>
      </c>
      <c r="CO697" s="14">
        <f>Таблица1[[#This Row],[Т9]]-Таблица1[[#This Row],[Т2]]</f>
        <v>43380.70782851307</v>
      </c>
      <c r="CP697" s="14">
        <f>Таблица1[[#This Row],[Т9]]-Таблица1[[#This Row],[Т1]]</f>
        <v>804.26530261940934</v>
      </c>
      <c r="CQ697" s="14">
        <f>Таблица1[[#This Row],[Т9]]-Таблица1[[#This Row],[угол обхв6]]</f>
        <v>46480.121039307276</v>
      </c>
      <c r="CR697" s="14">
        <f>Таблица1[[#This Row],[Т9]]-Таблица1[[#This Row],[угол обхв5]]</f>
        <v>1309.2028110274041</v>
      </c>
      <c r="CS697" s="14">
        <f>Таблица1[[#This Row],[Т9]]-Таблица1[[#This Row],[угол обхв4]]</f>
        <v>59529.559130892376</v>
      </c>
      <c r="CT697" s="14">
        <f>Таблица1[[#This Row],[Lкан_прям, мм]]+Таблица1[[#This Row],[Lкан_дуг, мм]]+Таблица1[[#This Row],[Lкан_леб,мм]]</f>
        <v>85045.326329871838</v>
      </c>
      <c r="CU697" s="16">
        <f>Таблица1[[#This Row],[Lкан_леб,мм]]</f>
        <v>58220.356319864972</v>
      </c>
      <c r="CV697" s="14">
        <f>2534431-(Таблица1[[#This Row],[Т23]]+Таблица1[[#This Row],[угол обхв3]])</f>
        <v>2449276.0299899932</v>
      </c>
      <c r="CW697" s="50">
        <f>SUM(X697:AC697,AD697:AI697)-Таблица1[[#This Row],[lподв_min, мм]]</f>
        <v>24067.061814452532</v>
      </c>
      <c r="CX697" s="17">
        <f>CW1136-Таблица1[[#This Row],[Суммарная длина каната]]</f>
        <v>-2426338.8919348619</v>
      </c>
    </row>
    <row r="698" spans="1:102" x14ac:dyDescent="0.25">
      <c r="A698" s="21">
        <v>697</v>
      </c>
      <c r="B698" s="10">
        <v>17.071836734693875</v>
      </c>
      <c r="C698" s="10">
        <v>77.461632653061244</v>
      </c>
      <c r="D698" s="11">
        <v>12215.979448463986</v>
      </c>
      <c r="E698" s="11">
        <v>5460.7796233888976</v>
      </c>
      <c r="F698" s="11">
        <v>11337.566040715776</v>
      </c>
      <c r="G698" s="11">
        <v>5658.9686369294495</v>
      </c>
      <c r="H698" s="11">
        <v>11807.978958463988</v>
      </c>
      <c r="I698" s="11">
        <v>2633.8784099115069</v>
      </c>
      <c r="J698" s="11">
        <v>2826.9012134773902</v>
      </c>
      <c r="K698" s="11">
        <v>25553.993585511362</v>
      </c>
      <c r="L698" s="11">
        <v>1270.9764244955063</v>
      </c>
      <c r="M698" s="11">
        <v>58220.356319864972</v>
      </c>
      <c r="N698" s="11">
        <v>10678.000446815729</v>
      </c>
      <c r="O698" s="11">
        <v>14759.940231854496</v>
      </c>
      <c r="P698" s="43">
        <v>12544.511102560245</v>
      </c>
      <c r="Q698" s="11">
        <v>12324.220666499616</v>
      </c>
      <c r="R698" s="11">
        <v>12218.916400522447</v>
      </c>
      <c r="S698" s="11">
        <v>6853.3687136494109</v>
      </c>
      <c r="T698" s="11">
        <v>12215.979448463986</v>
      </c>
      <c r="U698" s="11">
        <v>5460.7796233888976</v>
      </c>
      <c r="V698" s="11">
        <v>11313.425178937769</v>
      </c>
      <c r="W698" s="11">
        <v>5520.627685679955</v>
      </c>
      <c r="X698" s="12">
        <v>0</v>
      </c>
      <c r="Y698" s="12">
        <v>491.61597839769348</v>
      </c>
      <c r="Z698" s="12">
        <v>291.02677881623811</v>
      </c>
      <c r="AA698" s="44">
        <v>232.0401906195587</v>
      </c>
      <c r="AB698" s="45">
        <v>256.29347666201608</v>
      </c>
      <c r="AC698" s="12">
        <v>0</v>
      </c>
      <c r="AD698" s="12">
        <v>13049.4380915851</v>
      </c>
      <c r="AE698" s="12">
        <v>3068.6465793669349</v>
      </c>
      <c r="AF698" s="12">
        <v>5480.5321821881489</v>
      </c>
      <c r="AG698" s="44">
        <v>1128.4755203370612</v>
      </c>
      <c r="AH698" s="45">
        <v>2826.9012120341117</v>
      </c>
      <c r="AI698" s="12">
        <v>0</v>
      </c>
      <c r="AJ698" s="12">
        <v>-16.501264725435167</v>
      </c>
      <c r="AK698" s="12">
        <v>52.536776214227793</v>
      </c>
      <c r="AL698" s="12">
        <v>93.405908938388961</v>
      </c>
      <c r="AM698" s="44">
        <v>125.99150599699638</v>
      </c>
      <c r="AN698" s="45">
        <v>89.999999797319475</v>
      </c>
      <c r="AO698" s="12">
        <v>0</v>
      </c>
      <c r="AP698" s="12">
        <v>-1949.863406907745</v>
      </c>
      <c r="AQ698" s="12">
        <v>11001.84796622274</v>
      </c>
      <c r="AR698" s="12">
        <v>12951.790454740181</v>
      </c>
      <c r="AS698" s="44">
        <v>12549.030882975791</v>
      </c>
      <c r="AT698" s="45">
        <v>11807.979448463988</v>
      </c>
      <c r="AU698" s="12">
        <v>0</v>
      </c>
      <c r="AV698" s="12">
        <v>11444.619282393298</v>
      </c>
      <c r="AW698" s="12">
        <v>15008.107079305813</v>
      </c>
      <c r="AX698" s="12">
        <v>12299.981663057002</v>
      </c>
      <c r="AY698" s="44">
        <v>6613.6012669962811</v>
      </c>
      <c r="AZ698" s="45">
        <v>5460.7796219456204</v>
      </c>
      <c r="BA698" s="12">
        <v>0</v>
      </c>
      <c r="BB698" s="12">
        <v>10562.113551037626</v>
      </c>
      <c r="BC698" s="12">
        <v>12868.358621967256</v>
      </c>
      <c r="BD698" s="12">
        <v>12626.195752702382</v>
      </c>
      <c r="BE698" s="44">
        <v>11885.864966010644</v>
      </c>
      <c r="BF698" s="45">
        <v>11807.979458463988</v>
      </c>
      <c r="BG698" s="12">
        <v>0</v>
      </c>
      <c r="BH698" s="12">
        <v>15151.136125732379</v>
      </c>
      <c r="BI698" s="12">
        <v>12572.387513950935</v>
      </c>
      <c r="BJ698" s="12">
        <v>6829.1297102067956</v>
      </c>
      <c r="BK698" s="44">
        <v>5700.5470700420274</v>
      </c>
      <c r="BL698" s="45">
        <v>2633.8784099115087</v>
      </c>
      <c r="BM698" s="12">
        <v>0</v>
      </c>
      <c r="BN698" s="12">
        <v>0</v>
      </c>
      <c r="BO698" s="12">
        <v>69.038040939662963</v>
      </c>
      <c r="BP698" s="12">
        <v>40.869132724161169</v>
      </c>
      <c r="BQ698" s="48">
        <v>32.585597058607419</v>
      </c>
      <c r="BR698" s="49">
        <v>35.991506199676913</v>
      </c>
      <c r="BS698" s="13">
        <v>0</v>
      </c>
      <c r="BT698" s="12">
        <v>109.64368013502141</v>
      </c>
      <c r="BV698" s="14">
        <f>Таблица1[[#This Row],[Lкан_леб,мм]]</f>
        <v>58220.356319864972</v>
      </c>
      <c r="BW698" s="50">
        <f>Таблица1[[#This Row],[угол обхв4]]+Таблица1[[#This Row],[Lдуг 3,мм]]</f>
        <v>13049.4380915851</v>
      </c>
      <c r="BX698" s="54">
        <f>Таблица1[[#This Row],[угол обхв5]]+Таблица1[[#This Row],[Y5, мм]]</f>
        <v>58711.972298262663</v>
      </c>
      <c r="BY698" s="14">
        <f>Таблица1[[#This Row],[угол обхв6]]+Таблица1[[#This Row],[Lдуг 4,мм]]</f>
        <v>16118.084670952034</v>
      </c>
      <c r="BZ698" s="14">
        <f>Таблица1[[#This Row],[Т1]]+Таблица1[[#This Row],[X6, мм]]</f>
        <v>59002.999077078901</v>
      </c>
      <c r="CA698" s="14">
        <f>Таблица1[[#This Row],[Т2]]+Таблица1[[#This Row],[Lдуг 5,мм]]</f>
        <v>21598.616853140182</v>
      </c>
      <c r="CB698" s="14">
        <f>Таблица1[[#This Row],[Т3]]+Таблица1[[#This Row],[Y6, мм]]</f>
        <v>59235.039267698463</v>
      </c>
      <c r="CC698" s="14">
        <f>Таблица1[[#This Row],[Т4]]+Таблица1[[#This Row],[Lдуг 6,мм]]</f>
        <v>22727.092373477244</v>
      </c>
      <c r="CD698" s="14">
        <f>Таблица1[[#This Row],[Т5]]+Таблица1[[#This Row],[Lдуг 1,мм]]</f>
        <v>59491.332744360479</v>
      </c>
      <c r="CE698" s="14">
        <f>Таблица1[[#This Row],[Т6]]+Таблица1[[#This Row],[Lпрям1, мм]]</f>
        <v>25553.993585511354</v>
      </c>
      <c r="CF698" s="15">
        <f>Таблица1[[#This Row],[Т7]]+Таблица1[[#This Row],[Lдуг 2,мм]]</f>
        <v>59491.332744360479</v>
      </c>
      <c r="CG698" s="14">
        <f>Таблица1[[#This Row],[Т8]]+Таблица1[[#This Row],[Lпрям2, мм]]</f>
        <v>25553.993585511354</v>
      </c>
      <c r="CH698" s="14">
        <f>Таблица1[[#This Row],[Т9]]-Таблица1[[#This Row],[Т9]]</f>
        <v>0</v>
      </c>
      <c r="CI698" s="50">
        <f>Таблица1[[#This Row],[Т9]]-Таблица1[[#This Row],[Т8]]</f>
        <v>33937.339158849121</v>
      </c>
      <c r="CJ698" s="54">
        <f>Таблица1[[#This Row],[Т9]]-Таблица1[[#This Row],[Т7]]</f>
        <v>0</v>
      </c>
      <c r="CK698" s="14">
        <f>Таблица1[[#This Row],[Т9]]-Таблица1[[#This Row],[Т6]]</f>
        <v>36764.240370883235</v>
      </c>
      <c r="CL698" s="14">
        <f>Таблица1[[#This Row],[Т9]]-Таблица1[[#This Row],[Т5]]</f>
        <v>256.29347666201647</v>
      </c>
      <c r="CM698" s="14">
        <f>Таблица1[[#This Row],[Т9]]-Таблица1[[#This Row],[Т4]]</f>
        <v>37892.715891220301</v>
      </c>
      <c r="CN698" s="14">
        <f>Таблица1[[#This Row],[Т9]]-Таблица1[[#This Row],[Т3]]</f>
        <v>488.33366728157853</v>
      </c>
      <c r="CO698" s="14">
        <f>Таблица1[[#This Row],[Т9]]-Таблица1[[#This Row],[Т2]]</f>
        <v>43373.248073408446</v>
      </c>
      <c r="CP698" s="14">
        <f>Таблица1[[#This Row],[Т9]]-Таблица1[[#This Row],[Т1]]</f>
        <v>779.36044609781675</v>
      </c>
      <c r="CQ698" s="14">
        <f>Таблица1[[#This Row],[Т9]]-Таблица1[[#This Row],[угол обхв6]]</f>
        <v>46441.89465277538</v>
      </c>
      <c r="CR698" s="14">
        <f>Таблица1[[#This Row],[Т9]]-Таблица1[[#This Row],[угол обхв5]]</f>
        <v>1270.9764244955077</v>
      </c>
      <c r="CS698" s="14">
        <f>Таблица1[[#This Row],[Т9]]-Таблица1[[#This Row],[угол обхв4]]</f>
        <v>59491.332744360479</v>
      </c>
      <c r="CT698" s="14">
        <f>Таблица1[[#This Row],[Lкан_прям, мм]]+Таблица1[[#This Row],[Lкан_дуг, мм]]+Таблица1[[#This Row],[Lкан_леб,мм]]</f>
        <v>85045.326329871838</v>
      </c>
      <c r="CU698" s="16">
        <f>Таблица1[[#This Row],[Lкан_леб,мм]]</f>
        <v>58220.356319864972</v>
      </c>
      <c r="CV698" s="14">
        <f>2534431-(Таблица1[[#This Row],[Т23]]+Таблица1[[#This Row],[угол обхв3]])</f>
        <v>2449276.0299899932</v>
      </c>
      <c r="CW698" s="50">
        <f>SUM(X698:AC698,AD698:AI698)-Таблица1[[#This Row],[lподв_min, мм]]</f>
        <v>23998.068796529471</v>
      </c>
      <c r="CX698" s="17">
        <f>CW1137-Таблица1[[#This Row],[Суммарная длина каната]]</f>
        <v>-2426391.340735524</v>
      </c>
    </row>
    <row r="699" spans="1:102" x14ac:dyDescent="0.25">
      <c r="A699" s="21">
        <v>698</v>
      </c>
      <c r="B699" s="10">
        <v>17.071836734693875</v>
      </c>
      <c r="C699" s="10">
        <v>80.14571428571432</v>
      </c>
      <c r="D699" s="11">
        <v>12596.31683212711</v>
      </c>
      <c r="E699" s="11">
        <v>5540.4160452083252</v>
      </c>
      <c r="F699" s="11">
        <v>11709.586131414035</v>
      </c>
      <c r="G699" s="11">
        <v>5697.2524708654346</v>
      </c>
      <c r="H699" s="11">
        <v>12188.316342127111</v>
      </c>
      <c r="I699" s="11">
        <v>2643.1049683252363</v>
      </c>
      <c r="J699" s="11">
        <v>2897.3110768830888</v>
      </c>
      <c r="K699" s="11">
        <v>25592.219972042229</v>
      </c>
      <c r="L699" s="11">
        <v>1232.7500379646378</v>
      </c>
      <c r="M699" s="11">
        <v>58220.356319864972</v>
      </c>
      <c r="N699" s="11">
        <v>10678.000446815729</v>
      </c>
      <c r="O699" s="11">
        <v>14759.940231854496</v>
      </c>
      <c r="P699" s="43">
        <v>12603.080465967405</v>
      </c>
      <c r="Q699" s="11">
        <v>12411.712156805996</v>
      </c>
      <c r="R699" s="11">
        <v>12534.037105938583</v>
      </c>
      <c r="S699" s="11">
        <v>6931.6148935782776</v>
      </c>
      <c r="T699" s="11">
        <v>12596.31683212711</v>
      </c>
      <c r="U699" s="11">
        <v>5540.4160452083252</v>
      </c>
      <c r="V699" s="11">
        <v>11691.950112637369</v>
      </c>
      <c r="W699" s="11">
        <v>5557.9327994557252</v>
      </c>
      <c r="X699" s="12">
        <v>0</v>
      </c>
      <c r="Y699" s="12">
        <v>478.21639379079915</v>
      </c>
      <c r="Z699" s="12">
        <v>285.31317017523531</v>
      </c>
      <c r="AA699" s="44">
        <v>232.0401906195587</v>
      </c>
      <c r="AB699" s="45">
        <v>237.18028337904477</v>
      </c>
      <c r="AC699" s="12">
        <v>0</v>
      </c>
      <c r="AD699" s="12">
        <v>13049.4380915851</v>
      </c>
      <c r="AE699" s="12">
        <v>3036.4631024570353</v>
      </c>
      <c r="AF699" s="12">
        <v>5480.5321821881471</v>
      </c>
      <c r="AG699" s="44">
        <v>1128.4755203370603</v>
      </c>
      <c r="AH699" s="45">
        <v>2897.3110754748845</v>
      </c>
      <c r="AI699" s="12">
        <v>0</v>
      </c>
      <c r="AJ699" s="12">
        <v>-16.501264725435167</v>
      </c>
      <c r="AK699" s="12">
        <v>50.655061397552529</v>
      </c>
      <c r="AL699" s="12">
        <v>90.721827305735914</v>
      </c>
      <c r="AM699" s="44">
        <v>123.30742436434333</v>
      </c>
      <c r="AN699" s="45">
        <v>89.999999802244972</v>
      </c>
      <c r="AO699" s="12">
        <v>0</v>
      </c>
      <c r="AP699" s="12">
        <v>-1949.863406907745</v>
      </c>
      <c r="AQ699" s="12">
        <v>10993.524470092856</v>
      </c>
      <c r="AR699" s="12">
        <v>13011.048088284006</v>
      </c>
      <c r="AS699" s="44">
        <v>12875.017480513285</v>
      </c>
      <c r="AT699" s="45">
        <v>12188.31683212711</v>
      </c>
      <c r="AU699" s="12">
        <v>0</v>
      </c>
      <c r="AV699" s="12">
        <v>11444.619282393298</v>
      </c>
      <c r="AW699" s="12">
        <v>15018.607181299174</v>
      </c>
      <c r="AX699" s="12">
        <v>12406.572201422956</v>
      </c>
      <c r="AY699" s="44">
        <v>6707.5693978527515</v>
      </c>
      <c r="AZ699" s="45">
        <v>5540.4160438001227</v>
      </c>
      <c r="BA699" s="12">
        <v>0</v>
      </c>
      <c r="BB699" s="12">
        <v>10562.113551037626</v>
      </c>
      <c r="BC699" s="12">
        <v>12918.604489244532</v>
      </c>
      <c r="BD699" s="12">
        <v>12942.004728255184</v>
      </c>
      <c r="BE699" s="44">
        <v>12255.33645755241</v>
      </c>
      <c r="BF699" s="45">
        <v>12188.316842127111</v>
      </c>
      <c r="BG699" s="12">
        <v>0</v>
      </c>
      <c r="BH699" s="12">
        <v>15151.136125732379</v>
      </c>
      <c r="BI699" s="12">
        <v>12670.379106250672</v>
      </c>
      <c r="BJ699" s="12">
        <v>6926.4749381952388</v>
      </c>
      <c r="BK699" s="44">
        <v>5764.4615409338512</v>
      </c>
      <c r="BL699" s="45">
        <v>2643.1049683252381</v>
      </c>
      <c r="BM699" s="12">
        <v>0</v>
      </c>
      <c r="BN699" s="12">
        <v>0</v>
      </c>
      <c r="BO699" s="12">
        <v>67.156326122987693</v>
      </c>
      <c r="BP699" s="12">
        <v>40.066765908183378</v>
      </c>
      <c r="BQ699" s="48">
        <v>32.585597058607419</v>
      </c>
      <c r="BR699" s="49">
        <v>33.307424562098369</v>
      </c>
      <c r="BS699" s="13">
        <v>0</v>
      </c>
      <c r="BT699" s="12">
        <v>109.64368013502141</v>
      </c>
      <c r="BV699" s="14">
        <f>Таблица1[[#This Row],[Lкан_леб,мм]]</f>
        <v>58220.356319864972</v>
      </c>
      <c r="BW699" s="50">
        <f>Таблица1[[#This Row],[угол обхв4]]+Таблица1[[#This Row],[Lдуг 3,мм]]</f>
        <v>13049.4380915851</v>
      </c>
      <c r="BX699" s="54">
        <f>Таблица1[[#This Row],[угол обхв5]]+Таблица1[[#This Row],[Y5, мм]]</f>
        <v>58698.572713655769</v>
      </c>
      <c r="BY699" s="14">
        <f>Таблица1[[#This Row],[угол обхв6]]+Таблица1[[#This Row],[Lдуг 4,мм]]</f>
        <v>16085.901194042135</v>
      </c>
      <c r="BZ699" s="14">
        <f>Таблица1[[#This Row],[Т1]]+Таблица1[[#This Row],[X6, мм]]</f>
        <v>58983.885883831004</v>
      </c>
      <c r="CA699" s="14">
        <f>Таблица1[[#This Row],[Т2]]+Таблица1[[#This Row],[Lдуг 5,мм]]</f>
        <v>21566.433376230281</v>
      </c>
      <c r="CB699" s="14">
        <f>Таблица1[[#This Row],[Т3]]+Таблица1[[#This Row],[Y6, мм]]</f>
        <v>59215.926074450566</v>
      </c>
      <c r="CC699" s="14">
        <f>Таблица1[[#This Row],[Т4]]+Таблица1[[#This Row],[Lдуг 6,мм]]</f>
        <v>22694.90889656734</v>
      </c>
      <c r="CD699" s="14">
        <f>Таблица1[[#This Row],[Т5]]+Таблица1[[#This Row],[Lдуг 1,мм]]</f>
        <v>59453.106357829609</v>
      </c>
      <c r="CE699" s="14">
        <f>Таблица1[[#This Row],[Т6]]+Таблица1[[#This Row],[Lпрям1, мм]]</f>
        <v>25592.219972042225</v>
      </c>
      <c r="CF699" s="15">
        <f>Таблица1[[#This Row],[Т7]]+Таблица1[[#This Row],[Lдуг 2,мм]]</f>
        <v>59453.106357829609</v>
      </c>
      <c r="CG699" s="14">
        <f>Таблица1[[#This Row],[Т8]]+Таблица1[[#This Row],[Lпрям2, мм]]</f>
        <v>25592.219972042225</v>
      </c>
      <c r="CH699" s="14">
        <f>Таблица1[[#This Row],[Т9]]-Таблица1[[#This Row],[Т9]]</f>
        <v>0</v>
      </c>
      <c r="CI699" s="50">
        <f>Таблица1[[#This Row],[Т9]]-Таблица1[[#This Row],[Т8]]</f>
        <v>33860.88638578738</v>
      </c>
      <c r="CJ699" s="54">
        <f>Таблица1[[#This Row],[Т9]]-Таблица1[[#This Row],[Т7]]</f>
        <v>0</v>
      </c>
      <c r="CK699" s="14">
        <f>Таблица1[[#This Row],[Т9]]-Таблица1[[#This Row],[Т6]]</f>
        <v>36758.197461262273</v>
      </c>
      <c r="CL699" s="14">
        <f>Таблица1[[#This Row],[Т9]]-Таблица1[[#This Row],[Т5]]</f>
        <v>237.18028337904252</v>
      </c>
      <c r="CM699" s="14">
        <f>Таблица1[[#This Row],[Т9]]-Таблица1[[#This Row],[Т4]]</f>
        <v>37886.672981599331</v>
      </c>
      <c r="CN699" s="14">
        <f>Таблица1[[#This Row],[Т9]]-Таблица1[[#This Row],[Т3]]</f>
        <v>469.22047399860458</v>
      </c>
      <c r="CO699" s="14">
        <f>Таблица1[[#This Row],[Т9]]-Таблица1[[#This Row],[Т2]]</f>
        <v>43367.205163787476</v>
      </c>
      <c r="CP699" s="14">
        <f>Таблица1[[#This Row],[Т9]]-Таблица1[[#This Row],[Т1]]</f>
        <v>754.53364417384</v>
      </c>
      <c r="CQ699" s="14">
        <f>Таблица1[[#This Row],[Т9]]-Таблица1[[#This Row],[угол обхв6]]</f>
        <v>46403.668266244509</v>
      </c>
      <c r="CR699" s="14">
        <f>Таблица1[[#This Row],[Т9]]-Таблица1[[#This Row],[угол обхв5]]</f>
        <v>1232.7500379646372</v>
      </c>
      <c r="CS699" s="14">
        <f>Таблица1[[#This Row],[Т9]]-Таблица1[[#This Row],[угол обхв4]]</f>
        <v>59453.106357829609</v>
      </c>
      <c r="CT699" s="14">
        <f>Таблица1[[#This Row],[Lкан_прям, мм]]+Таблица1[[#This Row],[Lкан_дуг, мм]]+Таблица1[[#This Row],[Lкан_леб,мм]]</f>
        <v>85045.326329871838</v>
      </c>
      <c r="CU699" s="16">
        <f>Таблица1[[#This Row],[Lкан_леб,мм]]</f>
        <v>58220.356319864972</v>
      </c>
      <c r="CV699" s="14">
        <f>2534431-(Таблица1[[#This Row],[Т23]]+Таблица1[[#This Row],[угол обхв3]])</f>
        <v>2449276.0299899932</v>
      </c>
      <c r="CW699" s="50">
        <f>SUM(X699:AC699,AD699:AI699)-Таблица1[[#This Row],[lподв_min, мм]]</f>
        <v>23927.658933123774</v>
      </c>
      <c r="CX699" s="17">
        <f>CW1138-Таблица1[[#This Row],[Суммарная длина каната]]</f>
        <v>-2426444.1917030998</v>
      </c>
    </row>
    <row r="700" spans="1:102" x14ac:dyDescent="0.25">
      <c r="A700" s="21">
        <v>699</v>
      </c>
      <c r="B700" s="10">
        <v>17.071836734693875</v>
      </c>
      <c r="C700" s="10">
        <v>82.829795918367381</v>
      </c>
      <c r="D700" s="11">
        <v>12972.50766836101</v>
      </c>
      <c r="E700" s="11">
        <v>5637.7758922991698</v>
      </c>
      <c r="F700" s="11">
        <v>12079.405296804798</v>
      </c>
      <c r="G700" s="11">
        <v>5752.9156070837407</v>
      </c>
      <c r="H700" s="11">
        <v>12564.507178361009</v>
      </c>
      <c r="I700" s="11">
        <v>2668.6643348785637</v>
      </c>
      <c r="J700" s="11">
        <v>2969.1115574206065</v>
      </c>
      <c r="K700" s="11">
        <v>25630.446358572077</v>
      </c>
      <c r="L700" s="11">
        <v>1194.5236514347898</v>
      </c>
      <c r="M700" s="11">
        <v>58220.356319864972</v>
      </c>
      <c r="N700" s="11">
        <v>10678.000446815729</v>
      </c>
      <c r="O700" s="11">
        <v>14759.940231854496</v>
      </c>
      <c r="P700" s="43">
        <v>12657.488441503236</v>
      </c>
      <c r="Q700" s="11">
        <v>12501.85040287304</v>
      </c>
      <c r="R700" s="11">
        <v>12845.147915124006</v>
      </c>
      <c r="S700" s="11">
        <v>7024.5319967585701</v>
      </c>
      <c r="T700" s="11">
        <v>12972.50766836101</v>
      </c>
      <c r="U700" s="11">
        <v>5637.7758922991698</v>
      </c>
      <c r="V700" s="11">
        <v>12068.312817138953</v>
      </c>
      <c r="W700" s="11">
        <v>5612.9229040779674</v>
      </c>
      <c r="X700" s="12">
        <v>0</v>
      </c>
      <c r="Y700" s="12">
        <v>464.73265246846131</v>
      </c>
      <c r="Z700" s="12">
        <v>279.68371824967608</v>
      </c>
      <c r="AA700" s="44">
        <v>232.04019061955876</v>
      </c>
      <c r="AB700" s="45">
        <v>218.06709009709388</v>
      </c>
      <c r="AC700" s="12">
        <v>0</v>
      </c>
      <c r="AD700" s="12">
        <v>13049.4380915851</v>
      </c>
      <c r="AE700" s="12">
        <v>3002.8890084153068</v>
      </c>
      <c r="AF700" s="12">
        <v>5480.532182188148</v>
      </c>
      <c r="AG700" s="44">
        <v>1128.4755203370614</v>
      </c>
      <c r="AH700" s="45">
        <v>2969.1115560464559</v>
      </c>
      <c r="AI700" s="12">
        <v>0</v>
      </c>
      <c r="AJ700" s="12">
        <v>-16.501264725435167</v>
      </c>
      <c r="AK700" s="12">
        <v>48.76152838329736</v>
      </c>
      <c r="AL700" s="12">
        <v>88.037745673082838</v>
      </c>
      <c r="AM700" s="44">
        <v>120.62334273169027</v>
      </c>
      <c r="AN700" s="45">
        <v>89.999999807027166</v>
      </c>
      <c r="AO700" s="12">
        <v>0</v>
      </c>
      <c r="AP700" s="12">
        <v>-1949.863406907745</v>
      </c>
      <c r="AQ700" s="12">
        <v>10984.805209709923</v>
      </c>
      <c r="AR700" s="12">
        <v>13065.249190898647</v>
      </c>
      <c r="AS700" s="44">
        <v>13196.246018979515</v>
      </c>
      <c r="AT700" s="45">
        <v>12564.50766836101</v>
      </c>
      <c r="AU700" s="12">
        <v>0</v>
      </c>
      <c r="AV700" s="12">
        <v>11444.619282393298</v>
      </c>
      <c r="AW700" s="12">
        <v>15028.891598211758</v>
      </c>
      <c r="AX700" s="12">
        <v>12515.820773394011</v>
      </c>
      <c r="AY700" s="44">
        <v>6816.7000418789939</v>
      </c>
      <c r="AZ700" s="45">
        <v>5637.7758909250215</v>
      </c>
      <c r="BA700" s="12">
        <v>0</v>
      </c>
      <c r="BB700" s="12">
        <v>10562.113551037626</v>
      </c>
      <c r="BC700" s="12">
        <v>12964.293204397429</v>
      </c>
      <c r="BD700" s="12">
        <v>13252.908664519417</v>
      </c>
      <c r="BE700" s="44">
        <v>12621.4095645055</v>
      </c>
      <c r="BF700" s="45">
        <v>12564.507678361011</v>
      </c>
      <c r="BG700" s="12">
        <v>0</v>
      </c>
      <c r="BH700" s="12">
        <v>15151.136125732379</v>
      </c>
      <c r="BI700" s="12">
        <v>12770.801769230302</v>
      </c>
      <c r="BJ700" s="12">
        <v>7038.5023672795414</v>
      </c>
      <c r="BK700" s="44">
        <v>5845.6078471787459</v>
      </c>
      <c r="BL700" s="45">
        <v>2668.6643348785656</v>
      </c>
      <c r="BM700" s="12">
        <v>0</v>
      </c>
      <c r="BN700" s="12">
        <v>0</v>
      </c>
      <c r="BO700" s="12">
        <v>65.262793108732524</v>
      </c>
      <c r="BP700" s="12">
        <v>39.276217289785485</v>
      </c>
      <c r="BQ700" s="48">
        <v>32.585597058607433</v>
      </c>
      <c r="BR700" s="49">
        <v>30.623342924663106</v>
      </c>
      <c r="BS700" s="13">
        <v>0</v>
      </c>
      <c r="BT700" s="12">
        <v>109.64368013502141</v>
      </c>
      <c r="BV700" s="14">
        <f>Таблица1[[#This Row],[Lкан_леб,мм]]</f>
        <v>58220.356319864972</v>
      </c>
      <c r="BW700" s="50">
        <f>Таблица1[[#This Row],[угол обхв4]]+Таблица1[[#This Row],[Lдуг 3,мм]]</f>
        <v>13049.4380915851</v>
      </c>
      <c r="BX700" s="54">
        <f>Таблица1[[#This Row],[угол обхв5]]+Таблица1[[#This Row],[Y5, мм]]</f>
        <v>58685.088972333433</v>
      </c>
      <c r="BY700" s="14">
        <f>Таблица1[[#This Row],[угол обхв6]]+Таблица1[[#This Row],[Lдуг 4,мм]]</f>
        <v>16052.327100000406</v>
      </c>
      <c r="BZ700" s="14">
        <f>Таблица1[[#This Row],[Т1]]+Таблица1[[#This Row],[X6, мм]]</f>
        <v>58964.772690583108</v>
      </c>
      <c r="CA700" s="14">
        <f>Таблица1[[#This Row],[Т2]]+Таблица1[[#This Row],[Lдуг 5,мм]]</f>
        <v>21532.859282188554</v>
      </c>
      <c r="CB700" s="14">
        <f>Таблица1[[#This Row],[Т3]]+Таблица1[[#This Row],[Y6, мм]]</f>
        <v>59196.81288120267</v>
      </c>
      <c r="CC700" s="14">
        <f>Таблица1[[#This Row],[Т4]]+Таблица1[[#This Row],[Lдуг 6,мм]]</f>
        <v>22661.334802525616</v>
      </c>
      <c r="CD700" s="14">
        <f>Таблица1[[#This Row],[Т5]]+Таблица1[[#This Row],[Lдуг 1,мм]]</f>
        <v>59414.879971299764</v>
      </c>
      <c r="CE700" s="14">
        <f>Таблица1[[#This Row],[Т6]]+Таблица1[[#This Row],[Lпрям1, мм]]</f>
        <v>25630.446358572073</v>
      </c>
      <c r="CF700" s="15">
        <f>Таблица1[[#This Row],[Т7]]+Таблица1[[#This Row],[Lдуг 2,мм]]</f>
        <v>59414.879971299764</v>
      </c>
      <c r="CG700" s="14">
        <f>Таблица1[[#This Row],[Т8]]+Таблица1[[#This Row],[Lпрям2, мм]]</f>
        <v>25630.446358572073</v>
      </c>
      <c r="CH700" s="14">
        <f>Таблица1[[#This Row],[Т9]]-Таблица1[[#This Row],[Т9]]</f>
        <v>0</v>
      </c>
      <c r="CI700" s="50">
        <f>Таблица1[[#This Row],[Т9]]-Таблица1[[#This Row],[Т8]]</f>
        <v>33784.433612727691</v>
      </c>
      <c r="CJ700" s="54">
        <f>Таблица1[[#This Row],[Т9]]-Таблица1[[#This Row],[Т7]]</f>
        <v>0</v>
      </c>
      <c r="CK700" s="14">
        <f>Таблица1[[#This Row],[Т9]]-Таблица1[[#This Row],[Т6]]</f>
        <v>36753.545168774144</v>
      </c>
      <c r="CL700" s="14">
        <f>Таблица1[[#This Row],[Т9]]-Таблица1[[#This Row],[Т5]]</f>
        <v>218.06709009709448</v>
      </c>
      <c r="CM700" s="14">
        <f>Таблица1[[#This Row],[Т9]]-Таблица1[[#This Row],[Т4]]</f>
        <v>37882.02068911121</v>
      </c>
      <c r="CN700" s="14">
        <f>Таблица1[[#This Row],[Т9]]-Таблица1[[#This Row],[Т3]]</f>
        <v>450.10728071665653</v>
      </c>
      <c r="CO700" s="14">
        <f>Таблица1[[#This Row],[Т9]]-Таблица1[[#This Row],[Т2]]</f>
        <v>43362.552871299355</v>
      </c>
      <c r="CP700" s="14">
        <f>Таблица1[[#This Row],[Т9]]-Таблица1[[#This Row],[Т1]]</f>
        <v>729.79099896633124</v>
      </c>
      <c r="CQ700" s="14">
        <f>Таблица1[[#This Row],[Т9]]-Таблица1[[#This Row],[угол обхв6]]</f>
        <v>46365.441879714665</v>
      </c>
      <c r="CR700" s="14">
        <f>Таблица1[[#This Row],[Т9]]-Таблица1[[#This Row],[угол обхв5]]</f>
        <v>1194.5236514347926</v>
      </c>
      <c r="CS700" s="14">
        <f>Таблица1[[#This Row],[Т9]]-Таблица1[[#This Row],[угол обхв4]]</f>
        <v>59414.879971299764</v>
      </c>
      <c r="CT700" s="14">
        <f>Таблица1[[#This Row],[Lкан_прям, мм]]+Таблица1[[#This Row],[Lкан_дуг, мм]]+Таблица1[[#This Row],[Lкан_леб,мм]]</f>
        <v>85045.326329871838</v>
      </c>
      <c r="CU700" s="16">
        <f>Таблица1[[#This Row],[Lкан_леб,мм]]</f>
        <v>58220.356319864972</v>
      </c>
      <c r="CV700" s="14">
        <f>2534431-(Таблица1[[#This Row],[Т23]]+Таблица1[[#This Row],[угол обхв3]])</f>
        <v>2449276.0299899932</v>
      </c>
      <c r="CW700" s="50">
        <f>SUM(X700:AC700,AD700:AI700)-Таблица1[[#This Row],[lподв_min, мм]]</f>
        <v>23855.858452586261</v>
      </c>
      <c r="CX700" s="17">
        <f>CW1139-Таблица1[[#This Row],[Суммарная длина каната]]</f>
        <v>-2426497.3555671438</v>
      </c>
    </row>
    <row r="701" spans="1:102" x14ac:dyDescent="0.25">
      <c r="A701" s="21">
        <v>700</v>
      </c>
      <c r="B701" s="10">
        <v>17.071836734693875</v>
      </c>
      <c r="C701" s="10">
        <v>85.513877551020443</v>
      </c>
      <c r="D701" s="11">
        <v>13343.726537213064</v>
      </c>
      <c r="E701" s="11">
        <v>5752.645542338314</v>
      </c>
      <c r="F701" s="11">
        <v>12446.212097351075</v>
      </c>
      <c r="G701" s="11">
        <v>5825.8359121913309</v>
      </c>
      <c r="H701" s="11">
        <v>12935.726047213064</v>
      </c>
      <c r="I701" s="11">
        <v>2710.3706450219042</v>
      </c>
      <c r="J701" s="11">
        <v>3042.2748973164094</v>
      </c>
      <c r="K701" s="11">
        <v>25668.672745100917</v>
      </c>
      <c r="L701" s="11">
        <v>1156.2972649059486</v>
      </c>
      <c r="M701" s="11">
        <v>58220.356319864972</v>
      </c>
      <c r="N701" s="11">
        <v>10678.000446815729</v>
      </c>
      <c r="O701" s="11">
        <v>14759.940231854496</v>
      </c>
      <c r="P701" s="43">
        <v>12707.615649788277</v>
      </c>
      <c r="Q701" s="11">
        <v>12594.43762766944</v>
      </c>
      <c r="R701" s="11">
        <v>13151.566203610904</v>
      </c>
      <c r="S701" s="11">
        <v>7131.9161489235139</v>
      </c>
      <c r="T701" s="11">
        <v>13343.726537213064</v>
      </c>
      <c r="U701" s="11">
        <v>5752.645542338314</v>
      </c>
      <c r="V701" s="11">
        <v>12441.68749538476</v>
      </c>
      <c r="W701" s="11">
        <v>5685.4773428873996</v>
      </c>
      <c r="X701" s="12">
        <v>0</v>
      </c>
      <c r="Y701" s="12">
        <v>451.15825557250707</v>
      </c>
      <c r="Z701" s="12">
        <v>274.14492189773296</v>
      </c>
      <c r="AA701" s="44">
        <v>232.04019061955876</v>
      </c>
      <c r="AB701" s="45">
        <v>198.95389681614984</v>
      </c>
      <c r="AC701" s="12">
        <v>0</v>
      </c>
      <c r="AD701" s="12">
        <v>13049.4380915851</v>
      </c>
      <c r="AE701" s="12">
        <v>2967.9520550153015</v>
      </c>
      <c r="AF701" s="12">
        <v>5480.5321821881489</v>
      </c>
      <c r="AG701" s="44">
        <v>1128.4755203370596</v>
      </c>
      <c r="AH701" s="45">
        <v>3042.2748959753062</v>
      </c>
      <c r="AI701" s="12">
        <v>0</v>
      </c>
      <c r="AJ701" s="12">
        <v>-16.501264725435167</v>
      </c>
      <c r="AK701" s="12">
        <v>46.855264531401133</v>
      </c>
      <c r="AL701" s="12">
        <v>85.353664040429763</v>
      </c>
      <c r="AM701" s="44">
        <v>117.9392610990372</v>
      </c>
      <c r="AN701" s="45">
        <v>89.999999811667962</v>
      </c>
      <c r="AO701" s="12">
        <v>0</v>
      </c>
      <c r="AP701" s="12">
        <v>-1949.863406907745</v>
      </c>
      <c r="AQ701" s="12">
        <v>10975.688902063686</v>
      </c>
      <c r="AR701" s="12">
        <v>13114.274837115319</v>
      </c>
      <c r="AS701" s="44">
        <v>13512.011674068666</v>
      </c>
      <c r="AT701" s="45">
        <v>12935.726537213064</v>
      </c>
      <c r="AU701" s="12">
        <v>0</v>
      </c>
      <c r="AV701" s="12">
        <v>11444.619282393298</v>
      </c>
      <c r="AW701" s="12">
        <v>15038.948446092152</v>
      </c>
      <c r="AX701" s="12">
        <v>12627.487670975146</v>
      </c>
      <c r="AY701" s="44">
        <v>6940.7537498318434</v>
      </c>
      <c r="AZ701" s="45">
        <v>5752.6455409972123</v>
      </c>
      <c r="BA701" s="12">
        <v>0</v>
      </c>
      <c r="BB701" s="12">
        <v>10562.113551037626</v>
      </c>
      <c r="BC701" s="12">
        <v>13005.304105036232</v>
      </c>
      <c r="BD701" s="12">
        <v>13558.225390937947</v>
      </c>
      <c r="BE701" s="44">
        <v>12983.281066755302</v>
      </c>
      <c r="BF701" s="45">
        <v>12935.726547213064</v>
      </c>
      <c r="BG701" s="12">
        <v>0</v>
      </c>
      <c r="BH701" s="12">
        <v>15151.136125732379</v>
      </c>
      <c r="BI701" s="12">
        <v>12873.445841907096</v>
      </c>
      <c r="BJ701" s="12">
        <v>7164.9661922292198</v>
      </c>
      <c r="BK701" s="44">
        <v>5943.8079414299846</v>
      </c>
      <c r="BL701" s="45">
        <v>2710.3706450219061</v>
      </c>
      <c r="BM701" s="12">
        <v>0</v>
      </c>
      <c r="BN701" s="12">
        <v>0</v>
      </c>
      <c r="BO701" s="12">
        <v>63.356529256836296</v>
      </c>
      <c r="BP701" s="12">
        <v>38.49839950902863</v>
      </c>
      <c r="BQ701" s="48">
        <v>32.585597058607433</v>
      </c>
      <c r="BR701" s="49">
        <v>27.939261287369245</v>
      </c>
      <c r="BS701" s="13">
        <v>0</v>
      </c>
      <c r="BT701" s="12">
        <v>109.64368013502141</v>
      </c>
      <c r="BV701" s="14">
        <f>Таблица1[[#This Row],[Lкан_леб,мм]]</f>
        <v>58220.356319864972</v>
      </c>
      <c r="BW701" s="50">
        <f>Таблица1[[#This Row],[угол обхв4]]+Таблица1[[#This Row],[Lдуг 3,мм]]</f>
        <v>13049.4380915851</v>
      </c>
      <c r="BX701" s="54">
        <f>Таблица1[[#This Row],[угол обхв5]]+Таблица1[[#This Row],[Y5, мм]]</f>
        <v>58671.514575437475</v>
      </c>
      <c r="BY701" s="14">
        <f>Таблица1[[#This Row],[угол обхв6]]+Таблица1[[#This Row],[Lдуг 4,мм]]</f>
        <v>16017.390146600401</v>
      </c>
      <c r="BZ701" s="14">
        <f>Таблица1[[#This Row],[Т1]]+Таблица1[[#This Row],[X6, мм]]</f>
        <v>58945.659497335211</v>
      </c>
      <c r="CA701" s="14">
        <f>Таблица1[[#This Row],[Т2]]+Таблица1[[#This Row],[Lдуг 5,мм]]</f>
        <v>21497.922328788551</v>
      </c>
      <c r="CB701" s="14">
        <f>Таблица1[[#This Row],[Т3]]+Таблица1[[#This Row],[Y6, мм]]</f>
        <v>59177.699687954773</v>
      </c>
      <c r="CC701" s="14">
        <f>Таблица1[[#This Row],[Т4]]+Таблица1[[#This Row],[Lдуг 6,мм]]</f>
        <v>22626.397849125609</v>
      </c>
      <c r="CD701" s="14">
        <f>Таблица1[[#This Row],[Т5]]+Таблица1[[#This Row],[Lдуг 1,мм]]</f>
        <v>59376.653584770924</v>
      </c>
      <c r="CE701" s="14">
        <f>Таблица1[[#This Row],[Т6]]+Таблица1[[#This Row],[Lпрям1, мм]]</f>
        <v>25668.672745100914</v>
      </c>
      <c r="CF701" s="15">
        <f>Таблица1[[#This Row],[Т7]]+Таблица1[[#This Row],[Lдуг 2,мм]]</f>
        <v>59376.653584770924</v>
      </c>
      <c r="CG701" s="14">
        <f>Таблица1[[#This Row],[Т8]]+Таблица1[[#This Row],[Lпрям2, мм]]</f>
        <v>25668.672745100914</v>
      </c>
      <c r="CH701" s="14">
        <f>Таблица1[[#This Row],[Т9]]-Таблица1[[#This Row],[Т9]]</f>
        <v>0</v>
      </c>
      <c r="CI701" s="50">
        <f>Таблица1[[#This Row],[Т9]]-Таблица1[[#This Row],[Т8]]</f>
        <v>33707.98083967001</v>
      </c>
      <c r="CJ701" s="54">
        <f>Таблица1[[#This Row],[Т9]]-Таблица1[[#This Row],[Т7]]</f>
        <v>0</v>
      </c>
      <c r="CK701" s="14">
        <f>Таблица1[[#This Row],[Т9]]-Таблица1[[#This Row],[Т6]]</f>
        <v>36750.255735645318</v>
      </c>
      <c r="CL701" s="14">
        <f>Таблица1[[#This Row],[Т9]]-Таблица1[[#This Row],[Т5]]</f>
        <v>198.95389681615052</v>
      </c>
      <c r="CM701" s="14">
        <f>Таблица1[[#This Row],[Т9]]-Таблица1[[#This Row],[Т4]]</f>
        <v>37878.731255982377</v>
      </c>
      <c r="CN701" s="14">
        <f>Таблица1[[#This Row],[Т9]]-Таблица1[[#This Row],[Т3]]</f>
        <v>430.99408743571257</v>
      </c>
      <c r="CO701" s="14">
        <f>Таблица1[[#This Row],[Т9]]-Таблица1[[#This Row],[Т2]]</f>
        <v>43359.263438170521</v>
      </c>
      <c r="CP701" s="14">
        <f>Таблица1[[#This Row],[Т9]]-Таблица1[[#This Row],[Т1]]</f>
        <v>705.13900933344848</v>
      </c>
      <c r="CQ701" s="14">
        <f>Таблица1[[#This Row],[Т9]]-Таблица1[[#This Row],[угол обхв6]]</f>
        <v>46327.215493185824</v>
      </c>
      <c r="CR701" s="14">
        <f>Таблица1[[#This Row],[Т9]]-Таблица1[[#This Row],[угол обхв5]]</f>
        <v>1156.297264905952</v>
      </c>
      <c r="CS701" s="14">
        <f>Таблица1[[#This Row],[Т9]]-Таблица1[[#This Row],[угол обхв4]]</f>
        <v>59376.653584770924</v>
      </c>
      <c r="CT701" s="14">
        <f>Таблица1[[#This Row],[Lкан_прям, мм]]+Таблица1[[#This Row],[Lкан_дуг, мм]]+Таблица1[[#This Row],[Lкан_леб,мм]]</f>
        <v>85045.326329871838</v>
      </c>
      <c r="CU701" s="16">
        <f>Таблица1[[#This Row],[Lкан_леб,мм]]</f>
        <v>58220.356319864972</v>
      </c>
      <c r="CV701" s="14">
        <f>2534431-(Таблица1[[#This Row],[Т23]]+Таблица1[[#This Row],[угол обхв3]])</f>
        <v>2449276.0299899932</v>
      </c>
      <c r="CW701" s="50">
        <f>SUM(X701:AC701,AD701:AI701)-Таблица1[[#This Row],[lподв_min, мм]]</f>
        <v>23782.695112690457</v>
      </c>
      <c r="CX701" s="17">
        <f>CW1140-Таблица1[[#This Row],[Суммарная длина каната]]</f>
        <v>-2426550.7360706083</v>
      </c>
    </row>
    <row r="702" spans="1:102" x14ac:dyDescent="0.25">
      <c r="A702" s="21">
        <v>701</v>
      </c>
      <c r="B702" s="10">
        <v>17.071836734693875</v>
      </c>
      <c r="C702" s="10">
        <v>88.197959183673518</v>
      </c>
      <c r="D702" s="11">
        <v>13709.158927983841</v>
      </c>
      <c r="E702" s="11">
        <v>5884.7729538298945</v>
      </c>
      <c r="F702" s="11">
        <v>12809.201703102832</v>
      </c>
      <c r="G702" s="11">
        <v>5915.8533879400002</v>
      </c>
      <c r="H702" s="11">
        <v>13301.158437983842</v>
      </c>
      <c r="I702" s="11">
        <v>2768.001195824369</v>
      </c>
      <c r="J702" s="11">
        <v>3116.771758005526</v>
      </c>
      <c r="K702" s="11">
        <v>25706.899131628754</v>
      </c>
      <c r="L702" s="11">
        <v>1118.0708783780995</v>
      </c>
      <c r="M702" s="11">
        <v>58220.356319864972</v>
      </c>
      <c r="N702" s="11">
        <v>10678.000446815729</v>
      </c>
      <c r="O702" s="11">
        <v>14759.940231854496</v>
      </c>
      <c r="P702" s="43">
        <v>12753.352104097969</v>
      </c>
      <c r="Q702" s="11">
        <v>12689.270680731801</v>
      </c>
      <c r="R702" s="11">
        <v>13452.619643036112</v>
      </c>
      <c r="S702" s="11">
        <v>7253.5317328989122</v>
      </c>
      <c r="T702" s="11">
        <v>13709.158927983841</v>
      </c>
      <c r="U702" s="11">
        <v>5884.7729538298945</v>
      </c>
      <c r="V702" s="11">
        <v>12811.254906501428</v>
      </c>
      <c r="W702" s="11">
        <v>5775.436920402165</v>
      </c>
      <c r="X702" s="12">
        <v>0</v>
      </c>
      <c r="Y702" s="12">
        <v>437.48626731059352</v>
      </c>
      <c r="Z702" s="12">
        <v>268.70371691174944</v>
      </c>
      <c r="AA702" s="44">
        <v>232.04019061955876</v>
      </c>
      <c r="AB702" s="45">
        <v>179.84070353619779</v>
      </c>
      <c r="AC702" s="12">
        <v>0</v>
      </c>
      <c r="AD702" s="12">
        <v>13049.4380915851</v>
      </c>
      <c r="AE702" s="12">
        <v>2931.6815808219699</v>
      </c>
      <c r="AF702" s="12">
        <v>5480.5321821881498</v>
      </c>
      <c r="AG702" s="44">
        <v>1128.4755203370598</v>
      </c>
      <c r="AH702" s="45">
        <v>3116.771756696477</v>
      </c>
      <c r="AI702" s="12">
        <v>0</v>
      </c>
      <c r="AJ702" s="12">
        <v>-16.501264725435167</v>
      </c>
      <c r="AK702" s="12">
        <v>44.935295842773563</v>
      </c>
      <c r="AL702" s="12">
        <v>82.669582407776716</v>
      </c>
      <c r="AM702" s="44">
        <v>115.25517946638415</v>
      </c>
      <c r="AN702" s="45">
        <v>89.999999816169463</v>
      </c>
      <c r="AO702" s="12">
        <v>0</v>
      </c>
      <c r="AP702" s="12">
        <v>-1949.863406907745</v>
      </c>
      <c r="AQ702" s="12">
        <v>10966.174026915514</v>
      </c>
      <c r="AR702" s="12">
        <v>13158.017457204307</v>
      </c>
      <c r="AS702" s="44">
        <v>13821.621607872532</v>
      </c>
      <c r="AT702" s="45">
        <v>13301.158927983841</v>
      </c>
      <c r="AU702" s="12">
        <v>0</v>
      </c>
      <c r="AV702" s="12">
        <v>11444.619282393298</v>
      </c>
      <c r="AW702" s="12">
        <v>15048.765417273764</v>
      </c>
      <c r="AX702" s="12">
        <v>12741.327879996865</v>
      </c>
      <c r="AY702" s="44">
        <v>7079.4583289945249</v>
      </c>
      <c r="AZ702" s="45">
        <v>5884.7729525208479</v>
      </c>
      <c r="BA702" s="12">
        <v>0</v>
      </c>
      <c r="BB702" s="12">
        <v>10562.113551037626</v>
      </c>
      <c r="BC702" s="12">
        <v>13041.525684197752</v>
      </c>
      <c r="BD702" s="12">
        <v>13857.284996142451</v>
      </c>
      <c r="BE702" s="44">
        <v>13340.156963147419</v>
      </c>
      <c r="BF702" s="45">
        <v>13301.158937983842</v>
      </c>
      <c r="BG702" s="12">
        <v>0</v>
      </c>
      <c r="BH702" s="12">
        <v>15151.136125732379</v>
      </c>
      <c r="BI702" s="12">
        <v>12978.095866151067</v>
      </c>
      <c r="BJ702" s="12">
        <v>7305.5889321639752</v>
      </c>
      <c r="BK702" s="44">
        <v>6058.8463577342818</v>
      </c>
      <c r="BL702" s="45">
        <v>2768.0011958243708</v>
      </c>
      <c r="BM702" s="12">
        <v>0</v>
      </c>
      <c r="BN702" s="12">
        <v>0</v>
      </c>
      <c r="BO702" s="12">
        <v>61.436560568208733</v>
      </c>
      <c r="BP702" s="12">
        <v>37.734286565003146</v>
      </c>
      <c r="BQ702" s="48">
        <v>32.585597058607433</v>
      </c>
      <c r="BR702" s="49">
        <v>25.255179650214689</v>
      </c>
      <c r="BS702" s="13">
        <v>0</v>
      </c>
      <c r="BT702" s="12">
        <v>109.64368013502141</v>
      </c>
      <c r="BV702" s="14">
        <f>Таблица1[[#This Row],[Lкан_леб,мм]]</f>
        <v>58220.356319864972</v>
      </c>
      <c r="BW702" s="50">
        <f>Таблица1[[#This Row],[угол обхв4]]+Таблица1[[#This Row],[Lдуг 3,мм]]</f>
        <v>13049.4380915851</v>
      </c>
      <c r="BX702" s="54">
        <f>Таблица1[[#This Row],[угол обхв5]]+Таблица1[[#This Row],[Y5, мм]]</f>
        <v>58657.842587175568</v>
      </c>
      <c r="BY702" s="14">
        <f>Таблица1[[#This Row],[угол обхв6]]+Таблица1[[#This Row],[Lдуг 4,мм]]</f>
        <v>15981.119672407069</v>
      </c>
      <c r="BZ702" s="14">
        <f>Таблица1[[#This Row],[Т1]]+Таблица1[[#This Row],[X6, мм]]</f>
        <v>58926.546304087315</v>
      </c>
      <c r="CA702" s="14">
        <f>Таблица1[[#This Row],[Т2]]+Таблица1[[#This Row],[Lдуг 5,мм]]</f>
        <v>21461.65185459522</v>
      </c>
      <c r="CB702" s="14">
        <f>Таблица1[[#This Row],[Т3]]+Таблица1[[#This Row],[Y6, мм]]</f>
        <v>59158.586494706877</v>
      </c>
      <c r="CC702" s="14">
        <f>Таблица1[[#This Row],[Т4]]+Таблица1[[#This Row],[Lдуг 6,мм]]</f>
        <v>22590.127374932279</v>
      </c>
      <c r="CD702" s="14">
        <f>Таблица1[[#This Row],[Т5]]+Таблица1[[#This Row],[Lдуг 1,мм]]</f>
        <v>59338.427198243073</v>
      </c>
      <c r="CE702" s="14">
        <f>Таблица1[[#This Row],[Т6]]+Таблица1[[#This Row],[Lпрям1, мм]]</f>
        <v>25706.899131628757</v>
      </c>
      <c r="CF702" s="15">
        <f>Таблица1[[#This Row],[Т7]]+Таблица1[[#This Row],[Lдуг 2,мм]]</f>
        <v>59338.427198243073</v>
      </c>
      <c r="CG702" s="14">
        <f>Таблица1[[#This Row],[Т8]]+Таблица1[[#This Row],[Lпрям2, мм]]</f>
        <v>25706.899131628757</v>
      </c>
      <c r="CH702" s="14">
        <f>Таблица1[[#This Row],[Т9]]-Таблица1[[#This Row],[Т9]]</f>
        <v>0</v>
      </c>
      <c r="CI702" s="50">
        <f>Таблица1[[#This Row],[Т9]]-Таблица1[[#This Row],[Т8]]</f>
        <v>33631.528066614315</v>
      </c>
      <c r="CJ702" s="54">
        <f>Таблица1[[#This Row],[Т9]]-Таблица1[[#This Row],[Т7]]</f>
        <v>0</v>
      </c>
      <c r="CK702" s="14">
        <f>Таблица1[[#This Row],[Т9]]-Таблица1[[#This Row],[Т6]]</f>
        <v>36748.299823310794</v>
      </c>
      <c r="CL702" s="14">
        <f>Таблица1[[#This Row],[Т9]]-Таблица1[[#This Row],[Т5]]</f>
        <v>179.84070353619609</v>
      </c>
      <c r="CM702" s="14">
        <f>Таблица1[[#This Row],[Т9]]-Таблица1[[#This Row],[Т4]]</f>
        <v>37876.775343647852</v>
      </c>
      <c r="CN702" s="14">
        <f>Таблица1[[#This Row],[Т9]]-Таблица1[[#This Row],[Т3]]</f>
        <v>411.88089415575814</v>
      </c>
      <c r="CO702" s="14">
        <f>Таблица1[[#This Row],[Т9]]-Таблица1[[#This Row],[Т2]]</f>
        <v>43357.307525836004</v>
      </c>
      <c r="CP702" s="14">
        <f>Таблица1[[#This Row],[Т9]]-Таблица1[[#This Row],[Т1]]</f>
        <v>680.58461106750474</v>
      </c>
      <c r="CQ702" s="14">
        <f>Таблица1[[#This Row],[Т9]]-Таблица1[[#This Row],[угол обхв6]]</f>
        <v>46288.989106657973</v>
      </c>
      <c r="CR702" s="14">
        <f>Таблица1[[#This Row],[Т9]]-Таблица1[[#This Row],[угол обхв5]]</f>
        <v>1118.070878378101</v>
      </c>
      <c r="CS702" s="14">
        <f>Таблица1[[#This Row],[Т9]]-Таблица1[[#This Row],[угол обхв4]]</f>
        <v>59338.427198243073</v>
      </c>
      <c r="CT702" s="14">
        <f>Таблица1[[#This Row],[Lкан_прям, мм]]+Таблица1[[#This Row],[Lкан_дуг, мм]]+Таблица1[[#This Row],[Lкан_леб,мм]]</f>
        <v>85045.326329871823</v>
      </c>
      <c r="CU702" s="16">
        <f>Таблица1[[#This Row],[Lкан_леб,мм]]</f>
        <v>58220.356319864972</v>
      </c>
      <c r="CV702" s="14">
        <f>2534431-(Таблица1[[#This Row],[Т23]]+Таблица1[[#This Row],[угол обхв3]])</f>
        <v>2449276.0299899932</v>
      </c>
      <c r="CW702" s="50">
        <f>SUM(X702:AC702,AD702:AI702)-Таблица1[[#This Row],[lподв_min, мм]]</f>
        <v>23708.198252001333</v>
      </c>
      <c r="CX702" s="17">
        <f>CW1141-Таблица1[[#This Row],[Суммарная длина каната]]</f>
        <v>-2426604.2291542785</v>
      </c>
    </row>
    <row r="703" spans="1:102" x14ac:dyDescent="0.25">
      <c r="A703" s="21">
        <v>702</v>
      </c>
      <c r="B703" s="10">
        <v>17.071836734693875</v>
      </c>
      <c r="C703" s="10">
        <v>90.88204081632658</v>
      </c>
      <c r="D703" s="11">
        <v>14068.003026387556</v>
      </c>
      <c r="E703" s="11">
        <v>6033.8682191227217</v>
      </c>
      <c r="F703" s="11">
        <v>13167.577659616418</v>
      </c>
      <c r="G703" s="11">
        <v>6022.7705222868972</v>
      </c>
      <c r="H703" s="11">
        <v>13660.002536387557</v>
      </c>
      <c r="I703" s="11">
        <v>2841.2970574922697</v>
      </c>
      <c r="J703" s="11">
        <v>3192.571161630452</v>
      </c>
      <c r="K703" s="11">
        <v>25745.12551815563</v>
      </c>
      <c r="L703" s="11">
        <v>1079.8444918512259</v>
      </c>
      <c r="M703" s="11">
        <v>58220.356319864972</v>
      </c>
      <c r="N703" s="11">
        <v>10678.000446815729</v>
      </c>
      <c r="O703" s="11">
        <v>14759.940231854496</v>
      </c>
      <c r="P703" s="43">
        <v>12794.597451690261</v>
      </c>
      <c r="Q703" s="11">
        <v>12786.14148390769</v>
      </c>
      <c r="R703" s="11">
        <v>13747.647676331855</v>
      </c>
      <c r="S703" s="11">
        <v>7389.1119055830895</v>
      </c>
      <c r="T703" s="11">
        <v>14068.003026387556</v>
      </c>
      <c r="U703" s="11">
        <v>6033.8682191227217</v>
      </c>
      <c r="V703" s="11">
        <v>13176.20416333916</v>
      </c>
      <c r="W703" s="11">
        <v>5882.6042516169482</v>
      </c>
      <c r="X703" s="12">
        <v>0</v>
      </c>
      <c r="Y703" s="12">
        <v>423.70927068958844</v>
      </c>
      <c r="Z703" s="12">
        <v>263.36752028485722</v>
      </c>
      <c r="AA703" s="44">
        <v>232.04019061955913</v>
      </c>
      <c r="AB703" s="45">
        <v>160.72751025722098</v>
      </c>
      <c r="AC703" s="12">
        <v>0</v>
      </c>
      <c r="AD703" s="12">
        <v>13049.4380915851</v>
      </c>
      <c r="AE703" s="12">
        <v>2894.1085636928378</v>
      </c>
      <c r="AF703" s="12">
        <v>5480.5321821881489</v>
      </c>
      <c r="AG703" s="44">
        <v>1128.4755203370612</v>
      </c>
      <c r="AH703" s="45">
        <v>3192.5711603524833</v>
      </c>
      <c r="AI703" s="12">
        <v>0</v>
      </c>
      <c r="AJ703" s="12">
        <v>-16.501264725435167</v>
      </c>
      <c r="AK703" s="12">
        <v>43.000580742897128</v>
      </c>
      <c r="AL703" s="12">
        <v>79.98550077512364</v>
      </c>
      <c r="AM703" s="44">
        <v>112.57109783373112</v>
      </c>
      <c r="AN703" s="45">
        <v>89.999999820534029</v>
      </c>
      <c r="AO703" s="12">
        <v>0</v>
      </c>
      <c r="AP703" s="12">
        <v>-1949.863406907745</v>
      </c>
      <c r="AQ703" s="12">
        <v>10956.25880217429</v>
      </c>
      <c r="AR703" s="12">
        <v>13196.381073199309</v>
      </c>
      <c r="AS703" s="44">
        <v>14124.396489072342</v>
      </c>
      <c r="AT703" s="45">
        <v>13660.003026387556</v>
      </c>
      <c r="AU703" s="12">
        <v>0</v>
      </c>
      <c r="AV703" s="12">
        <v>11444.619282393298</v>
      </c>
      <c r="AW703" s="12">
        <v>15058.329721738355</v>
      </c>
      <c r="AX703" s="12">
        <v>12857.091617713586</v>
      </c>
      <c r="AY703" s="44">
        <v>7232.5094404088986</v>
      </c>
      <c r="AZ703" s="45">
        <v>6033.8682178447543</v>
      </c>
      <c r="BA703" s="12">
        <v>0</v>
      </c>
      <c r="BB703" s="12">
        <v>10562.113551037626</v>
      </c>
      <c r="BC703" s="12">
        <v>13072.855807048823</v>
      </c>
      <c r="BD703" s="12">
        <v>14149.431297840902</v>
      </c>
      <c r="BE703" s="44">
        <v>13691.254213647069</v>
      </c>
      <c r="BF703" s="45">
        <v>13660.003036387558</v>
      </c>
      <c r="BG703" s="12">
        <v>0</v>
      </c>
      <c r="BH703" s="12">
        <v>15151.136125732379</v>
      </c>
      <c r="BI703" s="12">
        <v>13084.530973791547</v>
      </c>
      <c r="BJ703" s="12">
        <v>7460.0620393889858</v>
      </c>
      <c r="BK703" s="44">
        <v>6190.4706842969117</v>
      </c>
      <c r="BL703" s="45">
        <v>2841.2970574922715</v>
      </c>
      <c r="BM703" s="12">
        <v>0</v>
      </c>
      <c r="BN703" s="12">
        <v>0</v>
      </c>
      <c r="BO703" s="12">
        <v>59.501845468332291</v>
      </c>
      <c r="BP703" s="12">
        <v>36.984920032226505</v>
      </c>
      <c r="BQ703" s="48">
        <v>32.585597058607483</v>
      </c>
      <c r="BR703" s="49">
        <v>22.571098013197087</v>
      </c>
      <c r="BS703" s="13">
        <v>0</v>
      </c>
      <c r="BT703" s="12">
        <v>109.64368013502141</v>
      </c>
      <c r="BV703" s="14">
        <f>Таблица1[[#This Row],[Lкан_леб,мм]]</f>
        <v>58220.356319864972</v>
      </c>
      <c r="BW703" s="50">
        <f>Таблица1[[#This Row],[угол обхв4]]+Таблица1[[#This Row],[Lдуг 3,мм]]</f>
        <v>13049.4380915851</v>
      </c>
      <c r="BX703" s="54">
        <f>Таблица1[[#This Row],[угол обхв5]]+Таблица1[[#This Row],[Y5, мм]]</f>
        <v>58644.065590554557</v>
      </c>
      <c r="BY703" s="14">
        <f>Таблица1[[#This Row],[угол обхв6]]+Таблица1[[#This Row],[Lдуг 4,мм]]</f>
        <v>15943.546655277938</v>
      </c>
      <c r="BZ703" s="14">
        <f>Таблица1[[#This Row],[Т1]]+Таблица1[[#This Row],[X6, мм]]</f>
        <v>58907.433110839418</v>
      </c>
      <c r="CA703" s="14">
        <f>Таблица1[[#This Row],[Т2]]+Таблица1[[#This Row],[Lдуг 5,мм]]</f>
        <v>21424.078837466088</v>
      </c>
      <c r="CB703" s="14">
        <f>Таблица1[[#This Row],[Т3]]+Таблица1[[#This Row],[Y6, мм]]</f>
        <v>59139.47330145898</v>
      </c>
      <c r="CC703" s="14">
        <f>Таблица1[[#This Row],[Т4]]+Таблица1[[#This Row],[Lдуг 6,мм]]</f>
        <v>22552.55435780315</v>
      </c>
      <c r="CD703" s="14">
        <f>Таблица1[[#This Row],[Т5]]+Таблица1[[#This Row],[Lдуг 1,мм]]</f>
        <v>59300.200811716204</v>
      </c>
      <c r="CE703" s="14">
        <f>Таблица1[[#This Row],[Т6]]+Таблица1[[#This Row],[Lпрям1, мм]]</f>
        <v>25745.125518155633</v>
      </c>
      <c r="CF703" s="15">
        <f>Таблица1[[#This Row],[Т7]]+Таблица1[[#This Row],[Lдуг 2,мм]]</f>
        <v>59300.200811716204</v>
      </c>
      <c r="CG703" s="14">
        <f>Таблица1[[#This Row],[Т8]]+Таблица1[[#This Row],[Lпрям2, мм]]</f>
        <v>25745.125518155633</v>
      </c>
      <c r="CH703" s="14">
        <f>Таблица1[[#This Row],[Т9]]-Таблица1[[#This Row],[Т9]]</f>
        <v>0</v>
      </c>
      <c r="CI703" s="50">
        <f>Таблица1[[#This Row],[Т9]]-Таблица1[[#This Row],[Т8]]</f>
        <v>33555.075293560571</v>
      </c>
      <c r="CJ703" s="54">
        <f>Таблица1[[#This Row],[Т9]]-Таблица1[[#This Row],[Т7]]</f>
        <v>0</v>
      </c>
      <c r="CK703" s="14">
        <f>Таблица1[[#This Row],[Т9]]-Таблица1[[#This Row],[Т6]]</f>
        <v>36747.646453913054</v>
      </c>
      <c r="CL703" s="14">
        <f>Таблица1[[#This Row],[Т9]]-Таблица1[[#This Row],[Т5]]</f>
        <v>160.72751025722391</v>
      </c>
      <c r="CM703" s="14">
        <f>Таблица1[[#This Row],[Т9]]-Таблица1[[#This Row],[Т4]]</f>
        <v>37876.121974250113</v>
      </c>
      <c r="CN703" s="14">
        <f>Таблица1[[#This Row],[Т9]]-Таблица1[[#This Row],[Т3]]</f>
        <v>392.76770087678597</v>
      </c>
      <c r="CO703" s="14">
        <f>Таблица1[[#This Row],[Т9]]-Таблица1[[#This Row],[Т2]]</f>
        <v>43356.654156438264</v>
      </c>
      <c r="CP703" s="14">
        <f>Таблица1[[#This Row],[Т9]]-Таблица1[[#This Row],[Т1]]</f>
        <v>656.13522116164677</v>
      </c>
      <c r="CQ703" s="14">
        <f>Таблица1[[#This Row],[Т9]]-Таблица1[[#This Row],[угол обхв6]]</f>
        <v>46250.762720131104</v>
      </c>
      <c r="CR703" s="14">
        <f>Таблица1[[#This Row],[Т9]]-Таблица1[[#This Row],[угол обхв5]]</f>
        <v>1079.8444918512323</v>
      </c>
      <c r="CS703" s="14">
        <f>Таблица1[[#This Row],[Т9]]-Таблица1[[#This Row],[угол обхв4]]</f>
        <v>59300.200811716204</v>
      </c>
      <c r="CT703" s="14">
        <f>Таблица1[[#This Row],[Lкан_прям, мм]]+Таблица1[[#This Row],[Lкан_дуг, мм]]+Таблица1[[#This Row],[Lкан_леб,мм]]</f>
        <v>85045.326329871823</v>
      </c>
      <c r="CU703" s="16">
        <f>Таблица1[[#This Row],[Lкан_леб,мм]]</f>
        <v>58220.356319864972</v>
      </c>
      <c r="CV703" s="14">
        <f>2534431-(Таблица1[[#This Row],[Т23]]+Таблица1[[#This Row],[угол обхв3]])</f>
        <v>2449276.0299899932</v>
      </c>
      <c r="CW703" s="50">
        <f>SUM(X703:AC703,AD703:AI703)-Таблица1[[#This Row],[lподв_min, мм]]</f>
        <v>23632.398848376404</v>
      </c>
      <c r="CX703" s="17">
        <f>CW1142-Таблица1[[#This Row],[Суммарная длина каната]]</f>
        <v>-2426657.7220370229</v>
      </c>
    </row>
    <row r="704" spans="1:102" x14ac:dyDescent="0.25">
      <c r="A704" s="21">
        <v>703</v>
      </c>
      <c r="B704" s="10">
        <v>17.071836734693875</v>
      </c>
      <c r="C704" s="10">
        <v>93.566122448979641</v>
      </c>
      <c r="D704" s="11">
        <v>14419.471473854639</v>
      </c>
      <c r="E704" s="11">
        <v>6199.604200511777</v>
      </c>
      <c r="F704" s="11">
        <v>13520.553635496821</v>
      </c>
      <c r="G704" s="11">
        <v>6146.3527227659988</v>
      </c>
      <c r="H704" s="11">
        <v>14011.470983854639</v>
      </c>
      <c r="I704" s="11">
        <v>2929.9637761003501</v>
      </c>
      <c r="J704" s="11">
        <v>3269.6404244114269</v>
      </c>
      <c r="K704" s="11">
        <v>25783.351904681549</v>
      </c>
      <c r="L704" s="11">
        <v>1041.6181053253069</v>
      </c>
      <c r="M704" s="11">
        <v>58220.356319864972</v>
      </c>
      <c r="N704" s="11">
        <v>10678.000446815729</v>
      </c>
      <c r="O704" s="11">
        <v>14759.940231854496</v>
      </c>
      <c r="P704" s="43">
        <v>12831.261193994813</v>
      </c>
      <c r="Q704" s="11">
        <v>12884.837487910772</v>
      </c>
      <c r="R704" s="11">
        <v>14036.002967088498</v>
      </c>
      <c r="S704" s="11">
        <v>7538.35918344127</v>
      </c>
      <c r="T704" s="11">
        <v>14419.471473854639</v>
      </c>
      <c r="U704" s="11">
        <v>6199.604200511777</v>
      </c>
      <c r="V704" s="11">
        <v>13535.73451168155</v>
      </c>
      <c r="W704" s="11">
        <v>6006.7441950957173</v>
      </c>
      <c r="X704" s="12">
        <v>0</v>
      </c>
      <c r="Y704" s="12">
        <v>409.81931869389234</v>
      </c>
      <c r="Z704" s="12">
        <v>258.14427903265624</v>
      </c>
      <c r="AA704" s="44">
        <v>232.0401906195585</v>
      </c>
      <c r="AB704" s="45">
        <v>141.61431697919997</v>
      </c>
      <c r="AC704" s="12">
        <v>0</v>
      </c>
      <c r="AD704" s="12">
        <v>13049.4380915851</v>
      </c>
      <c r="AE704" s="12">
        <v>2855.2656874076542</v>
      </c>
      <c r="AF704" s="12">
        <v>5480.5321821881498</v>
      </c>
      <c r="AG704" s="44">
        <v>1128.4755203370614</v>
      </c>
      <c r="AH704" s="45">
        <v>3269.6404231635815</v>
      </c>
      <c r="AI704" s="12">
        <v>0</v>
      </c>
      <c r="AJ704" s="12">
        <v>-16.501264725435167</v>
      </c>
      <c r="AK704" s="12">
        <v>41.050003225758147</v>
      </c>
      <c r="AL704" s="12">
        <v>77.301419142470579</v>
      </c>
      <c r="AM704" s="44">
        <v>109.88701620107798</v>
      </c>
      <c r="AN704" s="45">
        <v>89.999999824764274</v>
      </c>
      <c r="AO704" s="12">
        <v>0</v>
      </c>
      <c r="AP704" s="12">
        <v>-1949.863406907745</v>
      </c>
      <c r="AQ704" s="12">
        <v>10945.94115821889</v>
      </c>
      <c r="AR704" s="12">
        <v>13229.281509487719</v>
      </c>
      <c r="AS704" s="44">
        <v>14419.671983495047</v>
      </c>
      <c r="AT704" s="45">
        <v>14011.471473854639</v>
      </c>
      <c r="AU704" s="12">
        <v>0</v>
      </c>
      <c r="AV704" s="12">
        <v>11444.619282393298</v>
      </c>
      <c r="AW704" s="12">
        <v>15067.628020323211</v>
      </c>
      <c r="AX704" s="12">
        <v>12974.524880865005</v>
      </c>
      <c r="AY704" s="44">
        <v>7399.571266641462</v>
      </c>
      <c r="AZ704" s="45">
        <v>6199.604199263933</v>
      </c>
      <c r="BA704" s="12">
        <v>0</v>
      </c>
      <c r="BB704" s="12">
        <v>10562.113551037626</v>
      </c>
      <c r="BC704" s="12">
        <v>13099.201905397973</v>
      </c>
      <c r="BD704" s="12">
        <v>14434.023282581406</v>
      </c>
      <c r="BE704" s="44">
        <v>14035.802457448088</v>
      </c>
      <c r="BF704" s="45">
        <v>14011.471483854641</v>
      </c>
      <c r="BG704" s="12">
        <v>0</v>
      </c>
      <c r="BH704" s="12">
        <v>15151.136125732379</v>
      </c>
      <c r="BI704" s="12">
        <v>13192.525276379485</v>
      </c>
      <c r="BJ704" s="12">
        <v>7628.0465763955026</v>
      </c>
      <c r="BK704" s="44">
        <v>6338.3921173115841</v>
      </c>
      <c r="BL704" s="45">
        <v>2929.9637761003514</v>
      </c>
      <c r="BM704" s="12">
        <v>0</v>
      </c>
      <c r="BN704" s="12">
        <v>0</v>
      </c>
      <c r="BO704" s="12">
        <v>57.551267951193317</v>
      </c>
      <c r="BP704" s="12">
        <v>36.251415916712432</v>
      </c>
      <c r="BQ704" s="48">
        <v>32.585597058607398</v>
      </c>
      <c r="BR704" s="49">
        <v>19.887016376313706</v>
      </c>
      <c r="BS704" s="13">
        <v>0</v>
      </c>
      <c r="BT704" s="12">
        <v>109.64368013502141</v>
      </c>
      <c r="BV704" s="14">
        <f>Таблица1[[#This Row],[Lкан_леб,мм]]</f>
        <v>58220.356319864972</v>
      </c>
      <c r="BW704" s="50">
        <f>Таблица1[[#This Row],[угол обхв4]]+Таблица1[[#This Row],[Lдуг 3,мм]]</f>
        <v>13049.4380915851</v>
      </c>
      <c r="BX704" s="54">
        <f>Таблица1[[#This Row],[угол обхв5]]+Таблица1[[#This Row],[Y5, мм]]</f>
        <v>58630.175638558867</v>
      </c>
      <c r="BY704" s="14">
        <f>Таблица1[[#This Row],[угол обхв6]]+Таблица1[[#This Row],[Lдуг 4,мм]]</f>
        <v>15904.703778992754</v>
      </c>
      <c r="BZ704" s="14">
        <f>Таблица1[[#This Row],[Т1]]+Таблица1[[#This Row],[X6, мм]]</f>
        <v>58888.319917591522</v>
      </c>
      <c r="CA704" s="14">
        <f>Таблица1[[#This Row],[Т2]]+Таблица1[[#This Row],[Lдуг 5,мм]]</f>
        <v>21385.235961180904</v>
      </c>
      <c r="CB704" s="14">
        <f>Таблица1[[#This Row],[Т3]]+Таблица1[[#This Row],[Y6, мм]]</f>
        <v>59120.360108211084</v>
      </c>
      <c r="CC704" s="14">
        <f>Таблица1[[#This Row],[Т4]]+Таблица1[[#This Row],[Lдуг 6,мм]]</f>
        <v>22513.711481517967</v>
      </c>
      <c r="CD704" s="14">
        <f>Таблица1[[#This Row],[Т5]]+Таблица1[[#This Row],[Lдуг 1,мм]]</f>
        <v>59261.974425190281</v>
      </c>
      <c r="CE704" s="14">
        <f>Таблица1[[#This Row],[Т6]]+Таблица1[[#This Row],[Lпрям1, мм]]</f>
        <v>25783.351904681549</v>
      </c>
      <c r="CF704" s="15">
        <f>Таблица1[[#This Row],[Т7]]+Таблица1[[#This Row],[Lдуг 2,мм]]</f>
        <v>59261.974425190281</v>
      </c>
      <c r="CG704" s="14">
        <f>Таблица1[[#This Row],[Т8]]+Таблица1[[#This Row],[Lпрям2, мм]]</f>
        <v>25783.351904681549</v>
      </c>
      <c r="CH704" s="14">
        <f>Таблица1[[#This Row],[Т9]]-Таблица1[[#This Row],[Т9]]</f>
        <v>0</v>
      </c>
      <c r="CI704" s="50">
        <f>Таблица1[[#This Row],[Т9]]-Таблица1[[#This Row],[Т8]]</f>
        <v>33478.622520508732</v>
      </c>
      <c r="CJ704" s="54">
        <f>Таблица1[[#This Row],[Т9]]-Таблица1[[#This Row],[Т7]]</f>
        <v>0</v>
      </c>
      <c r="CK704" s="14">
        <f>Таблица1[[#This Row],[Т9]]-Таблица1[[#This Row],[Т6]]</f>
        <v>36748.262943672315</v>
      </c>
      <c r="CL704" s="14">
        <f>Таблица1[[#This Row],[Т9]]-Таблица1[[#This Row],[Т5]]</f>
        <v>141.61431697919761</v>
      </c>
      <c r="CM704" s="14">
        <f>Таблица1[[#This Row],[Т9]]-Таблица1[[#This Row],[Т4]]</f>
        <v>37876.738464009381</v>
      </c>
      <c r="CN704" s="14">
        <f>Таблица1[[#This Row],[Т9]]-Таблица1[[#This Row],[Т3]]</f>
        <v>373.65450759875966</v>
      </c>
      <c r="CO704" s="14">
        <f>Таблица1[[#This Row],[Т9]]-Таблица1[[#This Row],[Т2]]</f>
        <v>43357.270646197525</v>
      </c>
      <c r="CP704" s="14">
        <f>Таблица1[[#This Row],[Т9]]-Таблица1[[#This Row],[Т1]]</f>
        <v>631.79878663141426</v>
      </c>
      <c r="CQ704" s="14">
        <f>Таблица1[[#This Row],[Т9]]-Таблица1[[#This Row],[угол обхв6]]</f>
        <v>46212.536333605181</v>
      </c>
      <c r="CR704" s="14">
        <f>Таблица1[[#This Row],[Т9]]-Таблица1[[#This Row],[угол обхв5]]</f>
        <v>1041.6181053253094</v>
      </c>
      <c r="CS704" s="14">
        <f>Таблица1[[#This Row],[Т9]]-Таблица1[[#This Row],[угол обхв4]]</f>
        <v>59261.974425190281</v>
      </c>
      <c r="CT704" s="14">
        <f>Таблица1[[#This Row],[Lкан_прям, мм]]+Таблица1[[#This Row],[Lкан_дуг, мм]]+Таблица1[[#This Row],[Lкан_леб,мм]]</f>
        <v>85045.326329871823</v>
      </c>
      <c r="CU704" s="16">
        <f>Таблица1[[#This Row],[Lкан_леб,мм]]</f>
        <v>58220.356319864972</v>
      </c>
      <c r="CV704" s="14">
        <f>2534431-(Таблица1[[#This Row],[Т23]]+Таблица1[[#This Row],[угол обхв3]])</f>
        <v>2449276.0299899932</v>
      </c>
      <c r="CW704" s="50">
        <f>SUM(X704:AC704,AD704:AI704)-Таблица1[[#This Row],[lподв_min, мм]]</f>
        <v>23555.329585595427</v>
      </c>
      <c r="CX704" s="17">
        <f>CW1143-Таблица1[[#This Row],[Суммарная длина каната]]</f>
        <v>-2426711.0921848612</v>
      </c>
    </row>
    <row r="705" spans="1:102" x14ac:dyDescent="0.25">
      <c r="A705" s="21">
        <v>704</v>
      </c>
      <c r="B705" s="10">
        <v>17.071836734693875</v>
      </c>
      <c r="C705" s="10">
        <v>96.250204081632717</v>
      </c>
      <c r="D705" s="11">
        <v>14762.793095116276</v>
      </c>
      <c r="E705" s="11">
        <v>6381.6172480281366</v>
      </c>
      <c r="F705" s="11">
        <v>13867.35514772844</v>
      </c>
      <c r="G705" s="11">
        <v>6286.3288312196928</v>
      </c>
      <c r="H705" s="11">
        <v>14354.792605116276</v>
      </c>
      <c r="I705" s="11">
        <v>3033.6721672828148</v>
      </c>
      <c r="J705" s="11">
        <v>3347.9450807453222</v>
      </c>
      <c r="K705" s="11">
        <v>25821.57829120653</v>
      </c>
      <c r="L705" s="11">
        <v>1003.3917188003276</v>
      </c>
      <c r="M705" s="11">
        <v>58220.356319864972</v>
      </c>
      <c r="N705" s="11">
        <v>10678.000446815729</v>
      </c>
      <c r="O705" s="11">
        <v>14759.940231854496</v>
      </c>
      <c r="P705" s="43">
        <v>12863.262885180618</v>
      </c>
      <c r="Q705" s="11">
        <v>12985.142138686293</v>
      </c>
      <c r="R705" s="11">
        <v>14317.052819909159</v>
      </c>
      <c r="S705" s="11">
        <v>7700.9460952297295</v>
      </c>
      <c r="T705" s="11">
        <v>14762.793095116276</v>
      </c>
      <c r="U705" s="11">
        <v>6381.6172480281366</v>
      </c>
      <c r="V705" s="11">
        <v>13889.057087222211</v>
      </c>
      <c r="W705" s="11">
        <v>6147.5843689078274</v>
      </c>
      <c r="X705" s="12">
        <v>0</v>
      </c>
      <c r="Y705" s="12">
        <v>395.80788037144742</v>
      </c>
      <c r="Z705" s="12">
        <v>253.04252410720395</v>
      </c>
      <c r="AA705" s="44">
        <v>232.04019061955887</v>
      </c>
      <c r="AB705" s="45">
        <v>122.5011237021175</v>
      </c>
      <c r="AC705" s="12">
        <v>0</v>
      </c>
      <c r="AD705" s="12">
        <v>13049.4380915851</v>
      </c>
      <c r="AE705" s="12">
        <v>2815.1874175695575</v>
      </c>
      <c r="AF705" s="12">
        <v>5480.5321821881498</v>
      </c>
      <c r="AG705" s="44">
        <v>1128.4755203370603</v>
      </c>
      <c r="AH705" s="45">
        <v>3347.9450795266625</v>
      </c>
      <c r="AI705" s="12">
        <v>0</v>
      </c>
      <c r="AJ705" s="12">
        <v>-16.501264725435167</v>
      </c>
      <c r="AK705" s="12">
        <v>39.08236528266022</v>
      </c>
      <c r="AL705" s="12">
        <v>74.617337509817517</v>
      </c>
      <c r="AM705" s="44">
        <v>107.20293456842496</v>
      </c>
      <c r="AN705" s="45">
        <v>89.99999982886284</v>
      </c>
      <c r="AO705" s="12">
        <v>0</v>
      </c>
      <c r="AP705" s="12">
        <v>-1949.863406907745</v>
      </c>
      <c r="AQ705" s="12">
        <v>10935.218711394997</v>
      </c>
      <c r="AR705" s="12">
        <v>13256.646577504727</v>
      </c>
      <c r="AS705" s="44">
        <v>14706.800211763642</v>
      </c>
      <c r="AT705" s="45">
        <v>14354.793095116276</v>
      </c>
      <c r="AU705" s="12">
        <v>0</v>
      </c>
      <c r="AV705" s="12">
        <v>11444.619282393298</v>
      </c>
      <c r="AW705" s="12">
        <v>15076.646348572869</v>
      </c>
      <c r="AX705" s="12">
        <v>13093.370002997897</v>
      </c>
      <c r="AY705" s="44">
        <v>7580.2772486179028</v>
      </c>
      <c r="AZ705" s="45">
        <v>6381.6172468094792</v>
      </c>
      <c r="BA705" s="12">
        <v>0</v>
      </c>
      <c r="BB705" s="12">
        <v>10562.113551037626</v>
      </c>
      <c r="BC705" s="12">
        <v>13120.481149759886</v>
      </c>
      <c r="BD705" s="12">
        <v>14710.436512233269</v>
      </c>
      <c r="BE705" s="44">
        <v>14373.045703261792</v>
      </c>
      <c r="BF705" s="45">
        <v>14354.793105116278</v>
      </c>
      <c r="BG705" s="12">
        <v>0</v>
      </c>
      <c r="BH705" s="12">
        <v>15151.136125732379</v>
      </c>
      <c r="BI705" s="12">
        <v>13301.848255404664</v>
      </c>
      <c r="BJ705" s="12">
        <v>7809.1739595413346</v>
      </c>
      <c r="BK705" s="44">
        <v>6502.2860946399642</v>
      </c>
      <c r="BL705" s="45">
        <v>3033.6721672828162</v>
      </c>
      <c r="BM705" s="12">
        <v>0</v>
      </c>
      <c r="BN705" s="12">
        <v>0</v>
      </c>
      <c r="BO705" s="12">
        <v>55.583630008095383</v>
      </c>
      <c r="BP705" s="12">
        <v>35.534972227157297</v>
      </c>
      <c r="BQ705" s="48">
        <v>32.585597058607448</v>
      </c>
      <c r="BR705" s="49">
        <v>17.202934739562124</v>
      </c>
      <c r="BS705" s="13">
        <v>0</v>
      </c>
      <c r="BT705" s="12">
        <v>109.64368013502141</v>
      </c>
      <c r="BV705" s="14">
        <f>Таблица1[[#This Row],[Lкан_леб,мм]]</f>
        <v>58220.356319864972</v>
      </c>
      <c r="BW705" s="50">
        <f>Таблица1[[#This Row],[угол обхв4]]+Таблица1[[#This Row],[Lдуг 3,мм]]</f>
        <v>13049.4380915851</v>
      </c>
      <c r="BX705" s="54">
        <f>Таблица1[[#This Row],[угол обхв5]]+Таблица1[[#This Row],[Y5, мм]]</f>
        <v>58616.164200236417</v>
      </c>
      <c r="BY705" s="14">
        <f>Таблица1[[#This Row],[угол обхв6]]+Таблица1[[#This Row],[Lдуг 4,мм]]</f>
        <v>15864.625509154657</v>
      </c>
      <c r="BZ705" s="14">
        <f>Таблица1[[#This Row],[Т1]]+Таблица1[[#This Row],[X6, мм]]</f>
        <v>58869.206724343618</v>
      </c>
      <c r="CA705" s="14">
        <f>Таблица1[[#This Row],[Т2]]+Таблица1[[#This Row],[Lдуг 5,мм]]</f>
        <v>21345.157691342807</v>
      </c>
      <c r="CB705" s="14">
        <f>Таблица1[[#This Row],[Т3]]+Таблица1[[#This Row],[Y6, мм]]</f>
        <v>59101.24691496318</v>
      </c>
      <c r="CC705" s="14">
        <f>Таблица1[[#This Row],[Т4]]+Таблица1[[#This Row],[Lдуг 6,мм]]</f>
        <v>22473.633211679866</v>
      </c>
      <c r="CD705" s="14">
        <f>Таблица1[[#This Row],[Т5]]+Таблица1[[#This Row],[Lдуг 1,мм]]</f>
        <v>59223.748038665297</v>
      </c>
      <c r="CE705" s="14">
        <f>Таблица1[[#This Row],[Т6]]+Таблица1[[#This Row],[Lпрям1, мм]]</f>
        <v>25821.57829120653</v>
      </c>
      <c r="CF705" s="15">
        <f>Таблица1[[#This Row],[Т7]]+Таблица1[[#This Row],[Lдуг 2,мм]]</f>
        <v>59223.748038665297</v>
      </c>
      <c r="CG705" s="14">
        <f>Таблица1[[#This Row],[Т8]]+Таблица1[[#This Row],[Lпрям2, мм]]</f>
        <v>25821.57829120653</v>
      </c>
      <c r="CH705" s="14">
        <f>Таблица1[[#This Row],[Т9]]-Таблица1[[#This Row],[Т9]]</f>
        <v>0</v>
      </c>
      <c r="CI705" s="50">
        <f>Таблица1[[#This Row],[Т9]]-Таблица1[[#This Row],[Т8]]</f>
        <v>33402.169747458771</v>
      </c>
      <c r="CJ705" s="54">
        <f>Таблица1[[#This Row],[Т9]]-Таблица1[[#This Row],[Т7]]</f>
        <v>0</v>
      </c>
      <c r="CK705" s="14">
        <f>Таблица1[[#This Row],[Т9]]-Таблица1[[#This Row],[Т6]]</f>
        <v>36750.114826985431</v>
      </c>
      <c r="CL705" s="14">
        <f>Таблица1[[#This Row],[Т9]]-Таблица1[[#This Row],[Т5]]</f>
        <v>122.50112370211718</v>
      </c>
      <c r="CM705" s="14">
        <f>Таблица1[[#This Row],[Т9]]-Таблица1[[#This Row],[Т4]]</f>
        <v>37878.59034732249</v>
      </c>
      <c r="CN705" s="14">
        <f>Таблица1[[#This Row],[Т9]]-Таблица1[[#This Row],[Т3]]</f>
        <v>354.54131432167924</v>
      </c>
      <c r="CO705" s="14">
        <f>Таблица1[[#This Row],[Т9]]-Таблица1[[#This Row],[Т2]]</f>
        <v>43359.122529510641</v>
      </c>
      <c r="CP705" s="14">
        <f>Таблица1[[#This Row],[Т9]]-Таблица1[[#This Row],[Т1]]</f>
        <v>607.58383842887997</v>
      </c>
      <c r="CQ705" s="14">
        <f>Таблица1[[#This Row],[Т9]]-Таблица1[[#This Row],[угол обхв6]]</f>
        <v>46174.309947080197</v>
      </c>
      <c r="CR705" s="14">
        <f>Таблица1[[#This Row],[Т9]]-Таблица1[[#This Row],[угол обхв5]]</f>
        <v>1003.3917188003252</v>
      </c>
      <c r="CS705" s="14">
        <f>Таблица1[[#This Row],[Т9]]-Таблица1[[#This Row],[угол обхв4]]</f>
        <v>59223.748038665297</v>
      </c>
      <c r="CT705" s="14">
        <f>Таблица1[[#This Row],[Lкан_прям, мм]]+Таблица1[[#This Row],[Lкан_дуг, мм]]+Таблица1[[#This Row],[Lкан_леб,мм]]</f>
        <v>85045.326329871838</v>
      </c>
      <c r="CU705" s="16">
        <f>Таблица1[[#This Row],[Lкан_леб,мм]]</f>
        <v>58220.356319864972</v>
      </c>
      <c r="CV705" s="14">
        <f>2534431-(Таблица1[[#This Row],[Т23]]+Таблица1[[#This Row],[угол обхв3]])</f>
        <v>2449276.0299899932</v>
      </c>
      <c r="CW705" s="50">
        <f>SUM(X705:AC705,AD705:AI705)-Таблица1[[#This Row],[lподв_min, мм]]</f>
        <v>23477.024929261534</v>
      </c>
      <c r="CX705" s="17">
        <f>CW1144-Таблица1[[#This Row],[Суммарная длина каната]]</f>
        <v>-2426764.2061648834</v>
      </c>
    </row>
    <row r="706" spans="1:102" x14ac:dyDescent="0.25">
      <c r="A706" s="21">
        <v>705</v>
      </c>
      <c r="B706" s="10">
        <v>17.071836734693875</v>
      </c>
      <c r="C706" s="10">
        <v>98.934285714285778</v>
      </c>
      <c r="D706" s="11">
        <v>15097.214590280346</v>
      </c>
      <c r="E706" s="11">
        <v>6579.5079973423562</v>
      </c>
      <c r="F706" s="11">
        <v>14207.22126100871</v>
      </c>
      <c r="G706" s="11">
        <v>6442.391718761045</v>
      </c>
      <c r="H706" s="11">
        <v>14689.214100280347</v>
      </c>
      <c r="I706" s="11">
        <v>3152.0592006223901</v>
      </c>
      <c r="J706" s="11">
        <v>3427.4487967199666</v>
      </c>
      <c r="K706" s="11">
        <v>25859.80467773059</v>
      </c>
      <c r="L706" s="11">
        <v>965.16533227626508</v>
      </c>
      <c r="M706" s="11">
        <v>58220.356319864972</v>
      </c>
      <c r="N706" s="11">
        <v>10678.000446815729</v>
      </c>
      <c r="O706" s="11">
        <v>14759.940231854496</v>
      </c>
      <c r="P706" s="43">
        <v>12890.532308666423</v>
      </c>
      <c r="Q706" s="11">
        <v>13086.835352563634</v>
      </c>
      <c r="R706" s="11">
        <v>14590.180568639715</v>
      </c>
      <c r="S706" s="11">
        <v>7876.5159005175556</v>
      </c>
      <c r="T706" s="11">
        <v>15097.214590280346</v>
      </c>
      <c r="U706" s="11">
        <v>6579.5079973423562</v>
      </c>
      <c r="V706" s="11">
        <v>14235.396646453139</v>
      </c>
      <c r="W706" s="11">
        <v>6304.8157482754332</v>
      </c>
      <c r="X706" s="12">
        <v>0</v>
      </c>
      <c r="Y706" s="12">
        <v>381.66578123160997</v>
      </c>
      <c r="Z706" s="12">
        <v>248.07142999914407</v>
      </c>
      <c r="AA706" s="44">
        <v>232.04019061955896</v>
      </c>
      <c r="AB706" s="45">
        <v>103.38793042595202</v>
      </c>
      <c r="AC706" s="12">
        <v>0</v>
      </c>
      <c r="AD706" s="12">
        <v>13049.4380915851</v>
      </c>
      <c r="AE706" s="12">
        <v>2773.9100880907054</v>
      </c>
      <c r="AF706" s="12">
        <v>5480.5321821881471</v>
      </c>
      <c r="AG706" s="44">
        <v>1128.475520337061</v>
      </c>
      <c r="AH706" s="45">
        <v>3427.4487955295749</v>
      </c>
      <c r="AI706" s="12">
        <v>0</v>
      </c>
      <c r="AJ706" s="12">
        <v>-16.501264725435167</v>
      </c>
      <c r="AK706" s="12">
        <v>37.096378532247769</v>
      </c>
      <c r="AL706" s="12">
        <v>71.933255877164427</v>
      </c>
      <c r="AM706" s="44">
        <v>104.51885293577189</v>
      </c>
      <c r="AN706" s="45">
        <v>89.999999832832557</v>
      </c>
      <c r="AO706" s="12">
        <v>0</v>
      </c>
      <c r="AP706" s="12">
        <v>-1949.863406907745</v>
      </c>
      <c r="AQ706" s="12">
        <v>10924.088737017137</v>
      </c>
      <c r="AR706" s="12">
        <v>13278.416234126022</v>
      </c>
      <c r="AS706" s="44">
        <v>14985.15117084311</v>
      </c>
      <c r="AT706" s="45">
        <v>14689.214590280346</v>
      </c>
      <c r="AU706" s="12">
        <v>0</v>
      </c>
      <c r="AV706" s="12">
        <v>11444.619282393298</v>
      </c>
      <c r="AW706" s="12">
        <v>15085.370029853617</v>
      </c>
      <c r="AX706" s="12">
        <v>13213.366219825548</v>
      </c>
      <c r="AY706" s="44">
        <v>7774.2308899095133</v>
      </c>
      <c r="AZ706" s="45">
        <v>6579.5079961519668</v>
      </c>
      <c r="BA706" s="12">
        <v>0</v>
      </c>
      <c r="BB706" s="12">
        <v>10562.113551037626</v>
      </c>
      <c r="BC706" s="12">
        <v>13136.620598867828</v>
      </c>
      <c r="BD706" s="12">
        <v>14978.064494099313</v>
      </c>
      <c r="BE706" s="44">
        <v>14702.243988076951</v>
      </c>
      <c r="BF706" s="45">
        <v>14689.214600280347</v>
      </c>
      <c r="BG706" s="12">
        <v>0</v>
      </c>
      <c r="BH706" s="12">
        <v>15151.136125732379</v>
      </c>
      <c r="BI706" s="12">
        <v>13412.265150562755</v>
      </c>
      <c r="BJ706" s="12">
        <v>8003.0467677794713</v>
      </c>
      <c r="BK706" s="44">
        <v>6681.7930079503994</v>
      </c>
      <c r="BL706" s="45">
        <v>3152.0592006223915</v>
      </c>
      <c r="BM706" s="12">
        <v>0</v>
      </c>
      <c r="BN706" s="12">
        <v>0</v>
      </c>
      <c r="BO706" s="12">
        <v>53.597643257682932</v>
      </c>
      <c r="BP706" s="12">
        <v>34.836877344916651</v>
      </c>
      <c r="BQ706" s="48">
        <v>32.585597058607462</v>
      </c>
      <c r="BR706" s="49">
        <v>14.518853102939321</v>
      </c>
      <c r="BS706" s="13">
        <v>0</v>
      </c>
      <c r="BT706" s="12">
        <v>109.64368013502141</v>
      </c>
      <c r="BV706" s="14">
        <f>Таблица1[[#This Row],[Lкан_леб,мм]]</f>
        <v>58220.356319864972</v>
      </c>
      <c r="BW706" s="50">
        <f>Таблица1[[#This Row],[угол обхв4]]+Таблица1[[#This Row],[Lдуг 3,мм]]</f>
        <v>13049.4380915851</v>
      </c>
      <c r="BX706" s="54">
        <f>Таблица1[[#This Row],[угол обхв5]]+Таблица1[[#This Row],[Y5, мм]]</f>
        <v>58602.022101096583</v>
      </c>
      <c r="BY706" s="14">
        <f>Таблица1[[#This Row],[угол обхв6]]+Таблица1[[#This Row],[Lдуг 4,мм]]</f>
        <v>15823.348179675806</v>
      </c>
      <c r="BZ706" s="14">
        <f>Таблица1[[#This Row],[Т1]]+Таблица1[[#This Row],[X6, мм]]</f>
        <v>58850.093531095728</v>
      </c>
      <c r="CA706" s="14">
        <f>Таблица1[[#This Row],[Т2]]+Таблица1[[#This Row],[Lдуг 5,мм]]</f>
        <v>21303.880361863954</v>
      </c>
      <c r="CB706" s="14">
        <f>Таблица1[[#This Row],[Т3]]+Таблица1[[#This Row],[Y6, мм]]</f>
        <v>59082.13372171529</v>
      </c>
      <c r="CC706" s="14">
        <f>Таблица1[[#This Row],[Т4]]+Таблица1[[#This Row],[Lдуг 6,мм]]</f>
        <v>22432.355882201016</v>
      </c>
      <c r="CD706" s="14">
        <f>Таблица1[[#This Row],[Т5]]+Таблица1[[#This Row],[Lдуг 1,мм]]</f>
        <v>59185.521652141244</v>
      </c>
      <c r="CE706" s="14">
        <f>Таблица1[[#This Row],[Т6]]+Таблица1[[#This Row],[Lпрям1, мм]]</f>
        <v>25859.80467773059</v>
      </c>
      <c r="CF706" s="15">
        <f>Таблица1[[#This Row],[Т7]]+Таблица1[[#This Row],[Lдуг 2,мм]]</f>
        <v>59185.521652141244</v>
      </c>
      <c r="CG706" s="14">
        <f>Таблица1[[#This Row],[Т8]]+Таблица1[[#This Row],[Lпрям2, мм]]</f>
        <v>25859.80467773059</v>
      </c>
      <c r="CH706" s="14">
        <f>Таблица1[[#This Row],[Т9]]-Таблица1[[#This Row],[Т9]]</f>
        <v>0</v>
      </c>
      <c r="CI706" s="50">
        <f>Таблица1[[#This Row],[Т9]]-Таблица1[[#This Row],[Т8]]</f>
        <v>33325.71697441065</v>
      </c>
      <c r="CJ706" s="54">
        <f>Таблица1[[#This Row],[Т9]]-Таблица1[[#This Row],[Т7]]</f>
        <v>0</v>
      </c>
      <c r="CK706" s="14">
        <f>Таблица1[[#This Row],[Т9]]-Таблица1[[#This Row],[Т6]]</f>
        <v>36753.165769940228</v>
      </c>
      <c r="CL706" s="14">
        <f>Таблица1[[#This Row],[Т9]]-Таблица1[[#This Row],[Т5]]</f>
        <v>103.38793042595353</v>
      </c>
      <c r="CM706" s="14">
        <f>Таблица1[[#This Row],[Т9]]-Таблица1[[#This Row],[Т4]]</f>
        <v>37881.641290277286</v>
      </c>
      <c r="CN706" s="14">
        <f>Таблица1[[#This Row],[Т9]]-Таблица1[[#This Row],[Т3]]</f>
        <v>335.42812104551558</v>
      </c>
      <c r="CO706" s="14">
        <f>Таблица1[[#This Row],[Т9]]-Таблица1[[#This Row],[Т2]]</f>
        <v>43362.173472465438</v>
      </c>
      <c r="CP706" s="14">
        <f>Таблица1[[#This Row],[Т9]]-Таблица1[[#This Row],[Т1]]</f>
        <v>583.49955104466062</v>
      </c>
      <c r="CQ706" s="14">
        <f>Таблица1[[#This Row],[Т9]]-Таблица1[[#This Row],[угол обхв6]]</f>
        <v>46136.083560556144</v>
      </c>
      <c r="CR706" s="14">
        <f>Таблица1[[#This Row],[Т9]]-Таблица1[[#This Row],[угол обхв5]]</f>
        <v>965.16533227627224</v>
      </c>
      <c r="CS706" s="14">
        <f>Таблица1[[#This Row],[Т9]]-Таблица1[[#This Row],[угол обхв4]]</f>
        <v>59185.521652141244</v>
      </c>
      <c r="CT706" s="14">
        <f>Таблица1[[#This Row],[Lкан_прям, мм]]+Таблица1[[#This Row],[Lкан_дуг, мм]]+Таблица1[[#This Row],[Lкан_леб,мм]]</f>
        <v>85045.326329871823</v>
      </c>
      <c r="CU706" s="16">
        <f>Таблица1[[#This Row],[Lкан_леб,мм]]</f>
        <v>58220.356319864972</v>
      </c>
      <c r="CV706" s="14">
        <f>2534431-(Таблица1[[#This Row],[Т23]]+Таблица1[[#This Row],[угол обхв3]])</f>
        <v>2449276.0299899932</v>
      </c>
      <c r="CW706" s="50">
        <f>SUM(X706:AC706,AD706:AI706)-Таблица1[[#This Row],[lподв_min, мм]]</f>
        <v>23397.521213286887</v>
      </c>
      <c r="CX706" s="17">
        <f>CW1145-Таблица1[[#This Row],[Суммарная длина каната]]</f>
        <v>-2426816.9183852356</v>
      </c>
    </row>
    <row r="707" spans="1:102" x14ac:dyDescent="0.25">
      <c r="A707" s="21">
        <v>706</v>
      </c>
      <c r="B707" s="10">
        <v>17.071836734693875</v>
      </c>
      <c r="C707" s="10">
        <v>101.61836734693884</v>
      </c>
      <c r="D707" s="11">
        <v>15422.00218768601</v>
      </c>
      <c r="E707" s="11">
        <v>6792.8422460305801</v>
      </c>
      <c r="F707" s="11">
        <v>14539.406257355946</v>
      </c>
      <c r="G707" s="11">
        <v>6614.1989596613184</v>
      </c>
      <c r="H707" s="11">
        <v>15014.00169768601</v>
      </c>
      <c r="I707" s="11">
        <v>3284.7289744952891</v>
      </c>
      <c r="J707" s="11">
        <v>3508.113271535291</v>
      </c>
      <c r="K707" s="11">
        <v>25898.031064253766</v>
      </c>
      <c r="L707" s="11">
        <v>926.93894575309889</v>
      </c>
      <c r="M707" s="11">
        <v>58220.356319864972</v>
      </c>
      <c r="N707" s="11">
        <v>10678.000446815729</v>
      </c>
      <c r="O707" s="11">
        <v>14759.940231854496</v>
      </c>
      <c r="P707" s="43">
        <v>12913.009631186564</v>
      </c>
      <c r="Q707" s="11">
        <v>13189.693999153391</v>
      </c>
      <c r="R707" s="11">
        <v>14854.786929428181</v>
      </c>
      <c r="S707" s="11">
        <v>8064.6833724294338</v>
      </c>
      <c r="T707" s="11">
        <v>15422.00218768601</v>
      </c>
      <c r="U707" s="11">
        <v>6792.8422460305801</v>
      </c>
      <c r="V707" s="11">
        <v>14573.993267666949</v>
      </c>
      <c r="W707" s="11">
        <v>6478.0933436208834</v>
      </c>
      <c r="X707" s="12">
        <v>0</v>
      </c>
      <c r="Y707" s="12">
        <v>367.38313729628027</v>
      </c>
      <c r="Z707" s="12">
        <v>243.24088068657665</v>
      </c>
      <c r="AA707" s="44">
        <v>232.04019061955876</v>
      </c>
      <c r="AB707" s="45">
        <v>84.274737150683251</v>
      </c>
      <c r="AC707" s="12">
        <v>0</v>
      </c>
      <c r="AD707" s="12">
        <v>13049.4380915851</v>
      </c>
      <c r="AE707" s="12">
        <v>2731.4719997711841</v>
      </c>
      <c r="AF707" s="12">
        <v>5480.5321821881507</v>
      </c>
      <c r="AG707" s="44">
        <v>1128.4755203370607</v>
      </c>
      <c r="AH707" s="45">
        <v>3508.1132703722715</v>
      </c>
      <c r="AI707" s="12">
        <v>0</v>
      </c>
      <c r="AJ707" s="12">
        <v>-16.501264725435167</v>
      </c>
      <c r="AK707" s="12">
        <v>35.090654959251417</v>
      </c>
      <c r="AL707" s="12">
        <v>69.249174244511366</v>
      </c>
      <c r="AM707" s="44">
        <v>101.8347713031188</v>
      </c>
      <c r="AN707" s="45">
        <v>89.999999836676366</v>
      </c>
      <c r="AO707" s="12">
        <v>0</v>
      </c>
      <c r="AP707" s="12">
        <v>-1949.863406907745</v>
      </c>
      <c r="AQ707" s="12">
        <v>10912.548142342435</v>
      </c>
      <c r="AR707" s="12">
        <v>13294.542713411531</v>
      </c>
      <c r="AS707" s="44">
        <v>15254.114116362969</v>
      </c>
      <c r="AT707" s="45">
        <v>15014.00218768601</v>
      </c>
      <c r="AU707" s="12">
        <v>0</v>
      </c>
      <c r="AV707" s="12">
        <v>11444.619282393298</v>
      </c>
      <c r="AW707" s="12">
        <v>15093.783576139076</v>
      </c>
      <c r="AX707" s="12">
        <v>13334.250241384281</v>
      </c>
      <c r="AY707" s="44">
        <v>7981.0066267066832</v>
      </c>
      <c r="AZ707" s="45">
        <v>6792.8422448675619</v>
      </c>
      <c r="BA707" s="12">
        <v>0</v>
      </c>
      <c r="BB707" s="12">
        <v>10562.113551037626</v>
      </c>
      <c r="BC707" s="12">
        <v>13147.557326713268</v>
      </c>
      <c r="BD707" s="12">
        <v>15236.320011653148</v>
      </c>
      <c r="BE707" s="44">
        <v>15022.675000751222</v>
      </c>
      <c r="BF707" s="45">
        <v>15014.002197686012</v>
      </c>
      <c r="BG707" s="12">
        <v>0</v>
      </c>
      <c r="BH707" s="12">
        <v>15151.136125732379</v>
      </c>
      <c r="BI707" s="12">
        <v>13523.537343437971</v>
      </c>
      <c r="BJ707" s="12">
        <v>8209.2396146603242</v>
      </c>
      <c r="BK707" s="44">
        <v>6876.5189917533298</v>
      </c>
      <c r="BL707" s="45">
        <v>3284.7289744952905</v>
      </c>
      <c r="BM707" s="12">
        <v>0</v>
      </c>
      <c r="BN707" s="12">
        <v>0</v>
      </c>
      <c r="BO707" s="12">
        <v>51.59191968468658</v>
      </c>
      <c r="BP707" s="12">
        <v>34.158519285259949</v>
      </c>
      <c r="BQ707" s="48">
        <v>32.585597058607433</v>
      </c>
      <c r="BR707" s="49">
        <v>11.83477146644244</v>
      </c>
      <c r="BS707" s="13">
        <v>0</v>
      </c>
      <c r="BT707" s="12">
        <v>109.64368013502141</v>
      </c>
      <c r="BV707" s="14">
        <f>Таблица1[[#This Row],[Lкан_леб,мм]]</f>
        <v>58220.356319864972</v>
      </c>
      <c r="BW707" s="50">
        <f>Таблица1[[#This Row],[угол обхв4]]+Таблица1[[#This Row],[Lдуг 3,мм]]</f>
        <v>13049.4380915851</v>
      </c>
      <c r="BX707" s="54">
        <f>Таблица1[[#This Row],[угол обхв5]]+Таблица1[[#This Row],[Y5, мм]]</f>
        <v>58587.739457161253</v>
      </c>
      <c r="BY707" s="14">
        <f>Таблица1[[#This Row],[угол обхв6]]+Таблица1[[#This Row],[Lдуг 4,мм]]</f>
        <v>15780.910091356283</v>
      </c>
      <c r="BZ707" s="14">
        <f>Таблица1[[#This Row],[Т1]]+Таблица1[[#This Row],[X6, мм]]</f>
        <v>58830.980337847832</v>
      </c>
      <c r="CA707" s="14">
        <f>Таблица1[[#This Row],[Т2]]+Таблица1[[#This Row],[Lдуг 5,мм]]</f>
        <v>21261.442273544435</v>
      </c>
      <c r="CB707" s="14">
        <f>Таблица1[[#This Row],[Т3]]+Таблица1[[#This Row],[Y6, мм]]</f>
        <v>59063.020528467394</v>
      </c>
      <c r="CC707" s="14">
        <f>Таблица1[[#This Row],[Т4]]+Таблица1[[#This Row],[Lдуг 6,мм]]</f>
        <v>22389.917793881497</v>
      </c>
      <c r="CD707" s="14">
        <f>Таблица1[[#This Row],[Т5]]+Таблица1[[#This Row],[Lдуг 1,мм]]</f>
        <v>59147.295265618079</v>
      </c>
      <c r="CE707" s="14">
        <f>Таблица1[[#This Row],[Т6]]+Таблица1[[#This Row],[Lпрям1, мм]]</f>
        <v>25898.03106425377</v>
      </c>
      <c r="CF707" s="15">
        <f>Таблица1[[#This Row],[Т7]]+Таблица1[[#This Row],[Lдуг 2,мм]]</f>
        <v>59147.295265618079</v>
      </c>
      <c r="CG707" s="14">
        <f>Таблица1[[#This Row],[Т8]]+Таблица1[[#This Row],[Lпрям2, мм]]</f>
        <v>25898.03106425377</v>
      </c>
      <c r="CH707" s="14">
        <f>Таблица1[[#This Row],[Т9]]-Таблица1[[#This Row],[Т9]]</f>
        <v>0</v>
      </c>
      <c r="CI707" s="50">
        <f>Таблица1[[#This Row],[Т9]]-Таблица1[[#This Row],[Т8]]</f>
        <v>33249.264201364305</v>
      </c>
      <c r="CJ707" s="54">
        <f>Таблица1[[#This Row],[Т9]]-Таблица1[[#This Row],[Т7]]</f>
        <v>0</v>
      </c>
      <c r="CK707" s="14">
        <f>Таблица1[[#This Row],[Т9]]-Таблица1[[#This Row],[Т6]]</f>
        <v>36757.377471736581</v>
      </c>
      <c r="CL707" s="14">
        <f>Таблица1[[#This Row],[Т9]]-Таблица1[[#This Row],[Т5]]</f>
        <v>84.274737150684814</v>
      </c>
      <c r="CM707" s="14">
        <f>Таблица1[[#This Row],[Т9]]-Таблица1[[#This Row],[Т4]]</f>
        <v>37885.852992073647</v>
      </c>
      <c r="CN707" s="14">
        <f>Таблица1[[#This Row],[Т9]]-Таблица1[[#This Row],[Т3]]</f>
        <v>316.31492777024687</v>
      </c>
      <c r="CO707" s="14">
        <f>Таблица1[[#This Row],[Т9]]-Таблица1[[#This Row],[Т2]]</f>
        <v>43366.385174261799</v>
      </c>
      <c r="CP707" s="14">
        <f>Таблица1[[#This Row],[Т9]]-Таблица1[[#This Row],[Т1]]</f>
        <v>559.55580845682562</v>
      </c>
      <c r="CQ707" s="14">
        <f>Таблица1[[#This Row],[Т9]]-Таблица1[[#This Row],[угол обхв6]]</f>
        <v>46097.857174032979</v>
      </c>
      <c r="CR707" s="14">
        <f>Таблица1[[#This Row],[Т9]]-Таблица1[[#This Row],[угол обхв5]]</f>
        <v>926.93894575310696</v>
      </c>
      <c r="CS707" s="14">
        <f>Таблица1[[#This Row],[Т9]]-Таблица1[[#This Row],[угол обхв4]]</f>
        <v>59147.295265618079</v>
      </c>
      <c r="CT707" s="14">
        <f>Таблица1[[#This Row],[Lкан_прям, мм]]+Таблица1[[#This Row],[Lкан_дуг, мм]]+Таблица1[[#This Row],[Lкан_леб,мм]]</f>
        <v>85045.326329871838</v>
      </c>
      <c r="CU707" s="16">
        <f>Таблица1[[#This Row],[Lкан_леб,мм]]</f>
        <v>58220.356319864972</v>
      </c>
      <c r="CV707" s="14">
        <f>2534431-(Таблица1[[#This Row],[Т23]]+Таблица1[[#This Row],[угол обхв3]])</f>
        <v>2449276.0299899932</v>
      </c>
      <c r="CW707" s="50">
        <f>SUM(X707:AC707,AD707:AI707)-Таблица1[[#This Row],[lподв_min, мм]]</f>
        <v>23316.856738471579</v>
      </c>
      <c r="CX707" s="17">
        <f>CW1146-Таблица1[[#This Row],[Суммарная длина каната]]</f>
        <v>-2424546.788848157</v>
      </c>
    </row>
    <row r="708" spans="1:102" x14ac:dyDescent="0.25">
      <c r="A708" s="21">
        <v>707</v>
      </c>
      <c r="B708" s="10">
        <v>17.071836734693875</v>
      </c>
      <c r="C708" s="10">
        <v>104.3024489795919</v>
      </c>
      <c r="D708" s="11">
        <v>15736.443253910444</v>
      </c>
      <c r="E708" s="11">
        <v>7021.1519062807674</v>
      </c>
      <c r="F708" s="11">
        <v>14863.181272328135</v>
      </c>
      <c r="G708" s="11">
        <v>6801.3735826841539</v>
      </c>
      <c r="H708" s="11">
        <v>15328.442763910445</v>
      </c>
      <c r="I708" s="11">
        <v>3431.2537811844941</v>
      </c>
      <c r="J708" s="11">
        <v>3589.8981250962729</v>
      </c>
      <c r="K708" s="11">
        <v>25936.257450776055</v>
      </c>
      <c r="L708" s="11">
        <v>888.71255923080867</v>
      </c>
      <c r="M708" s="11">
        <v>58220.356319864972</v>
      </c>
      <c r="N708" s="11">
        <v>10678.000446815729</v>
      </c>
      <c r="O708" s="11">
        <v>14759.940231854496</v>
      </c>
      <c r="P708" s="43">
        <v>12930.645534074287</v>
      </c>
      <c r="Q708" s="11">
        <v>13293.492390929399</v>
      </c>
      <c r="R708" s="11">
        <v>15110.291315644728</v>
      </c>
      <c r="S708" s="11">
        <v>8265.0356428920659</v>
      </c>
      <c r="T708" s="11">
        <v>15736.443253910444</v>
      </c>
      <c r="U708" s="11">
        <v>7021.1519062807674</v>
      </c>
      <c r="V708" s="11">
        <v>14904.104018340793</v>
      </c>
      <c r="W708" s="11">
        <v>6667.0369575263685</v>
      </c>
      <c r="X708" s="12">
        <v>0</v>
      </c>
      <c r="Y708" s="12">
        <v>352.9492820795424</v>
      </c>
      <c r="Z708" s="12">
        <v>238.56154265541727</v>
      </c>
      <c r="AA708" s="44">
        <v>232.04019061955887</v>
      </c>
      <c r="AB708" s="45">
        <v>65.161543876290253</v>
      </c>
      <c r="AC708" s="12">
        <v>0</v>
      </c>
      <c r="AD708" s="12">
        <v>13049.4380915851</v>
      </c>
      <c r="AE708" s="12">
        <v>2687.9135327059889</v>
      </c>
      <c r="AF708" s="12">
        <v>5480.5321821881507</v>
      </c>
      <c r="AG708" s="44">
        <v>1128.4755203370607</v>
      </c>
      <c r="AH708" s="45">
        <v>3589.8981239597488</v>
      </c>
      <c r="AI708" s="12">
        <v>0</v>
      </c>
      <c r="AJ708" s="12">
        <v>-16.501264725435167</v>
      </c>
      <c r="AK708" s="12">
        <v>33.063696660177968</v>
      </c>
      <c r="AL708" s="12">
        <v>66.56509261185829</v>
      </c>
      <c r="AM708" s="44">
        <v>99.150689670465738</v>
      </c>
      <c r="AN708" s="45">
        <v>89.999999840397194</v>
      </c>
      <c r="AO708" s="12">
        <v>0</v>
      </c>
      <c r="AP708" s="12">
        <v>-1949.863406907745</v>
      </c>
      <c r="AQ708" s="12">
        <v>10900.593440160685</v>
      </c>
      <c r="AR708" s="12">
        <v>13304.990631411187</v>
      </c>
      <c r="AS708" s="44">
        <v>15513.098902683394</v>
      </c>
      <c r="AT708" s="45">
        <v>15328.443253910444</v>
      </c>
      <c r="AU708" s="12">
        <v>0</v>
      </c>
      <c r="AV708" s="12">
        <v>11444.619282393298</v>
      </c>
      <c r="AW708" s="12">
        <v>15101.87057463462</v>
      </c>
      <c r="AX708" s="12">
        <v>13455.756829731707</v>
      </c>
      <c r="AY708" s="44">
        <v>8200.1507615706978</v>
      </c>
      <c r="AZ708" s="45">
        <v>7021.1519051442447</v>
      </c>
      <c r="BA708" s="12">
        <v>0</v>
      </c>
      <c r="BB708" s="12">
        <v>10562.113551037626</v>
      </c>
      <c r="BC708" s="12">
        <v>13153.238527419242</v>
      </c>
      <c r="BD708" s="12">
        <v>15484.636412981627</v>
      </c>
      <c r="BE708" s="44">
        <v>15333.635666871778</v>
      </c>
      <c r="BF708" s="45">
        <v>15328.443263910445</v>
      </c>
      <c r="BG708" s="12">
        <v>0</v>
      </c>
      <c r="BH708" s="12">
        <v>15151.136125732379</v>
      </c>
      <c r="BI708" s="12">
        <v>13635.422733709524</v>
      </c>
      <c r="BJ708" s="12">
        <v>8427.3000816943731</v>
      </c>
      <c r="BK708" s="44">
        <v>7086.0367876021355</v>
      </c>
      <c r="BL708" s="45">
        <v>3431.2537811844954</v>
      </c>
      <c r="BM708" s="12">
        <v>0</v>
      </c>
      <c r="BN708" s="12">
        <v>0</v>
      </c>
      <c r="BO708" s="12">
        <v>49.564961385613138</v>
      </c>
      <c r="BP708" s="12">
        <v>33.501395951680323</v>
      </c>
      <c r="BQ708" s="48">
        <v>32.585597058607448</v>
      </c>
      <c r="BR708" s="49">
        <v>9.1506898300685453</v>
      </c>
      <c r="BS708" s="13">
        <v>0</v>
      </c>
      <c r="BT708" s="12">
        <v>109.64368013502141</v>
      </c>
      <c r="BV708" s="14">
        <f>Таблица1[[#This Row],[Lкан_леб,мм]]</f>
        <v>58220.356319864972</v>
      </c>
      <c r="BW708" s="50">
        <f>Таблица1[[#This Row],[угол обхв4]]+Таблица1[[#This Row],[Lдуг 3,мм]]</f>
        <v>13049.4380915851</v>
      </c>
      <c r="BX708" s="54">
        <f>Таблица1[[#This Row],[угол обхв5]]+Таблица1[[#This Row],[Y5, мм]]</f>
        <v>58573.305601944514</v>
      </c>
      <c r="BY708" s="14">
        <f>Таблица1[[#This Row],[угол обхв6]]+Таблица1[[#This Row],[Lдуг 4,мм]]</f>
        <v>15737.351624291088</v>
      </c>
      <c r="BZ708" s="14">
        <f>Таблица1[[#This Row],[Т1]]+Таблица1[[#This Row],[X6, мм]]</f>
        <v>58811.867144599928</v>
      </c>
      <c r="CA708" s="14">
        <f>Таблица1[[#This Row],[Т2]]+Таблица1[[#This Row],[Lдуг 5,мм]]</f>
        <v>21217.88380647924</v>
      </c>
      <c r="CB708" s="14">
        <f>Таблица1[[#This Row],[Т3]]+Таблица1[[#This Row],[Y6, мм]]</f>
        <v>59043.90733521949</v>
      </c>
      <c r="CC708" s="14">
        <f>Таблица1[[#This Row],[Т4]]+Таблица1[[#This Row],[Lдуг 6,мм]]</f>
        <v>22346.359326816302</v>
      </c>
      <c r="CD708" s="14">
        <f>Таблица1[[#This Row],[Т5]]+Таблица1[[#This Row],[Lдуг 1,мм]]</f>
        <v>59109.068879095779</v>
      </c>
      <c r="CE708" s="14">
        <f>Таблица1[[#This Row],[Т6]]+Таблица1[[#This Row],[Lпрям1, мм]]</f>
        <v>25936.257450776051</v>
      </c>
      <c r="CF708" s="15">
        <f>Таблица1[[#This Row],[Т7]]+Таблица1[[#This Row],[Lдуг 2,мм]]</f>
        <v>59109.068879095779</v>
      </c>
      <c r="CG708" s="14">
        <f>Таблица1[[#This Row],[Т8]]+Таблица1[[#This Row],[Lпрям2, мм]]</f>
        <v>25936.257450776051</v>
      </c>
      <c r="CH708" s="14">
        <f>Таблица1[[#This Row],[Т9]]-Таблица1[[#This Row],[Т9]]</f>
        <v>0</v>
      </c>
      <c r="CI708" s="50">
        <f>Таблица1[[#This Row],[Т9]]-Таблица1[[#This Row],[Т8]]</f>
        <v>33172.811428319728</v>
      </c>
      <c r="CJ708" s="54">
        <f>Таблица1[[#This Row],[Т9]]-Таблица1[[#This Row],[Т7]]</f>
        <v>0</v>
      </c>
      <c r="CK708" s="14">
        <f>Таблица1[[#This Row],[Т9]]-Таблица1[[#This Row],[Т6]]</f>
        <v>36762.709552279477</v>
      </c>
      <c r="CL708" s="14">
        <f>Таблица1[[#This Row],[Т9]]-Таблица1[[#This Row],[Т5]]</f>
        <v>65.161543876289215</v>
      </c>
      <c r="CM708" s="14">
        <f>Таблица1[[#This Row],[Т9]]-Таблица1[[#This Row],[Т4]]</f>
        <v>37891.185072616543</v>
      </c>
      <c r="CN708" s="14">
        <f>Таблица1[[#This Row],[Т9]]-Таблица1[[#This Row],[Т3]]</f>
        <v>297.20173449585127</v>
      </c>
      <c r="CO708" s="14">
        <f>Таблица1[[#This Row],[Т9]]-Таблица1[[#This Row],[Т2]]</f>
        <v>43371.717254804695</v>
      </c>
      <c r="CP708" s="14">
        <f>Таблица1[[#This Row],[Т9]]-Таблица1[[#This Row],[Т1]]</f>
        <v>535.76327715126536</v>
      </c>
      <c r="CQ708" s="14">
        <f>Таблица1[[#This Row],[Т9]]-Таблица1[[#This Row],[угол обхв6]]</f>
        <v>46059.63078751068</v>
      </c>
      <c r="CR708" s="14">
        <f>Таблица1[[#This Row],[Т9]]-Таблица1[[#This Row],[угол обхв5]]</f>
        <v>888.71255923080753</v>
      </c>
      <c r="CS708" s="14">
        <f>Таблица1[[#This Row],[Т9]]-Таблица1[[#This Row],[угол обхв4]]</f>
        <v>59109.068879095779</v>
      </c>
      <c r="CT708" s="14">
        <f>Таблица1[[#This Row],[Lкан_прям, мм]]+Таблица1[[#This Row],[Lкан_дуг, мм]]+Таблица1[[#This Row],[Lкан_леб,мм]]</f>
        <v>85045.326329871838</v>
      </c>
      <c r="CU708" s="16">
        <f>Таблица1[[#This Row],[Lкан_леб,мм]]</f>
        <v>58220.356319864972</v>
      </c>
      <c r="CV708" s="14">
        <f>2534431-(Таблица1[[#This Row],[Т23]]+Таблица1[[#This Row],[угол обхв3]])</f>
        <v>2449276.0299899932</v>
      </c>
      <c r="CW708" s="50">
        <f>SUM(X708:AC708,AD708:AI708)-Таблица1[[#This Row],[lподв_min, мм]]</f>
        <v>23235.071884910591</v>
      </c>
      <c r="CX708" s="17">
        <f>CW1147-Таблица1[[#This Row],[Суммарная длина каната]]</f>
        <v>-2424585.6897366825</v>
      </c>
    </row>
    <row r="709" spans="1:102" x14ac:dyDescent="0.25">
      <c r="A709" s="21">
        <v>708</v>
      </c>
      <c r="B709" s="10">
        <v>17.071836734693875</v>
      </c>
      <c r="C709" s="10">
        <v>106.98653061224498</v>
      </c>
      <c r="D709" s="11">
        <v>15225.004585243354</v>
      </c>
      <c r="E709" s="11">
        <v>6871.2320189449183</v>
      </c>
      <c r="F709" s="11">
        <v>15177.835894262415</v>
      </c>
      <c r="G709" s="11">
        <v>7003.5048982178241</v>
      </c>
      <c r="H709" s="11">
        <v>15633.004095243356</v>
      </c>
      <c r="I709" s="11">
        <v>3591.1769692512621</v>
      </c>
      <c r="J709" s="11">
        <v>3280.0550496936562</v>
      </c>
      <c r="K709" s="11">
        <v>25972.072879968418</v>
      </c>
      <c r="L709" s="11">
        <v>852.89713003844042</v>
      </c>
      <c r="M709" s="11">
        <v>58220.356319864972</v>
      </c>
      <c r="N709" s="11">
        <v>10678.000446815729</v>
      </c>
      <c r="O709" s="11">
        <v>14759.940231854496</v>
      </c>
      <c r="P709" s="43">
        <v>12943.401321474394</v>
      </c>
      <c r="Q709" s="11">
        <v>13398.002778421524</v>
      </c>
      <c r="R709" s="11">
        <v>15356.133111777081</v>
      </c>
      <c r="S709" s="11">
        <v>8477.133108529546</v>
      </c>
      <c r="T709" s="11">
        <v>16039.847857395012</v>
      </c>
      <c r="U709" s="11">
        <v>7263.9360319485768</v>
      </c>
      <c r="V709" s="11">
        <v>15225.004585243354</v>
      </c>
      <c r="W709" s="11">
        <v>6871.2320189449183</v>
      </c>
      <c r="X709" s="12">
        <v>0</v>
      </c>
      <c r="Y709" s="12">
        <v>338.35268570307369</v>
      </c>
      <c r="Z709" s="12">
        <v>234.04494578398882</v>
      </c>
      <c r="AA709" s="44">
        <v>232.0401906195585</v>
      </c>
      <c r="AB709" s="45">
        <v>47.253829333785767</v>
      </c>
      <c r="AC709" s="12">
        <v>1.2054785980337657</v>
      </c>
      <c r="AD709" s="12">
        <v>13049.4380915851</v>
      </c>
      <c r="AE709" s="12">
        <v>2643.2772745150528</v>
      </c>
      <c r="AF709" s="12">
        <v>5480.5321821881489</v>
      </c>
      <c r="AG709" s="44">
        <v>1128.4755203370621</v>
      </c>
      <c r="AH709" s="45">
        <v>390.29476040551725</v>
      </c>
      <c r="AI709" s="12">
        <v>3280.0550509375362</v>
      </c>
      <c r="AJ709" s="12">
        <v>-16.501264725435167</v>
      </c>
      <c r="AK709" s="12">
        <v>31.013884484620117</v>
      </c>
      <c r="AL709" s="12">
        <v>63.881010979205236</v>
      </c>
      <c r="AM709" s="44">
        <v>96.466608037812634</v>
      </c>
      <c r="AN709" s="45">
        <v>89.830713462671923</v>
      </c>
      <c r="AO709" s="12">
        <v>89.999999825320657</v>
      </c>
      <c r="AP709" s="12">
        <v>-1949.863406907745</v>
      </c>
      <c r="AQ709" s="12">
        <v>10888.220723877886</v>
      </c>
      <c r="AR709" s="12">
        <v>13309.737063802673</v>
      </c>
      <c r="AS709" s="44">
        <v>15761.537277764552</v>
      </c>
      <c r="AT709" s="45">
        <v>15631.849638253581</v>
      </c>
      <c r="AU709" s="12">
        <v>15633.004585243354</v>
      </c>
      <c r="AV709" s="12">
        <v>11444.619282393298</v>
      </c>
      <c r="AW709" s="12">
        <v>15109.61355813477</v>
      </c>
      <c r="AX709" s="12">
        <v>13577.619380919143</v>
      </c>
      <c r="AY709" s="44">
        <v>8431.1824589149492</v>
      </c>
      <c r="AZ709" s="45">
        <v>7262.7305538605742</v>
      </c>
      <c r="BA709" s="12">
        <v>6871.2320201887997</v>
      </c>
      <c r="BB709" s="12">
        <v>10562.113551037626</v>
      </c>
      <c r="BC709" s="12">
        <v>13153.621598536549</v>
      </c>
      <c r="BD709" s="12">
        <v>15722.468854105362</v>
      </c>
      <c r="BE709" s="44">
        <v>15634.443691407543</v>
      </c>
      <c r="BF709" s="45">
        <v>15633.002804384785</v>
      </c>
      <c r="BG709" s="12">
        <v>15633.004595243356</v>
      </c>
      <c r="BH709" s="12">
        <v>15151.136125732379</v>
      </c>
      <c r="BI709" s="12">
        <v>13747.676104701797</v>
      </c>
      <c r="BJ709" s="12">
        <v>8656.7497110271652</v>
      </c>
      <c r="BK709" s="44">
        <v>7309.8866815631754</v>
      </c>
      <c r="BL709" s="45">
        <v>6872.4374970329209</v>
      </c>
      <c r="BM709" s="12">
        <v>3591.1769692512635</v>
      </c>
      <c r="BN709" s="12">
        <v>0</v>
      </c>
      <c r="BO709" s="12">
        <v>47.515149210055277</v>
      </c>
      <c r="BP709" s="12">
        <v>32.867126494585122</v>
      </c>
      <c r="BQ709" s="48">
        <v>32.585597058607398</v>
      </c>
      <c r="BR709" s="49">
        <v>6.6358945751407132</v>
      </c>
      <c r="BS709" s="13">
        <v>0.16928636264873098</v>
      </c>
      <c r="BT709" s="12">
        <v>109.64368013502141</v>
      </c>
      <c r="BV709" s="14">
        <f>Таблица1[[#This Row],[Lкан_леб,мм]]</f>
        <v>58220.356319864972</v>
      </c>
      <c r="BW709" s="50">
        <f>Таблица1[[#This Row],[угол обхв4]]+Таблица1[[#This Row],[Lдуг 3,мм]]</f>
        <v>13049.4380915851</v>
      </c>
      <c r="BX709" s="54">
        <f>Таблица1[[#This Row],[угол обхв5]]+Таблица1[[#This Row],[Y5, мм]]</f>
        <v>58558.709005568046</v>
      </c>
      <c r="BY709" s="14">
        <f>Таблица1[[#This Row],[угол обхв6]]+Таблица1[[#This Row],[Lдуг 4,мм]]</f>
        <v>15692.715366100152</v>
      </c>
      <c r="BZ709" s="14">
        <f>Таблица1[[#This Row],[Т1]]+Таблица1[[#This Row],[X6, мм]]</f>
        <v>58792.753951352031</v>
      </c>
      <c r="CA709" s="14">
        <f>Таблица1[[#This Row],[Т2]]+Таблица1[[#This Row],[Lдуг 5,мм]]</f>
        <v>21173.247548288302</v>
      </c>
      <c r="CB709" s="14">
        <f>Таблица1[[#This Row],[Т3]]+Таблица1[[#This Row],[Y6, мм]]</f>
        <v>59024.794141971593</v>
      </c>
      <c r="CC709" s="14">
        <f>Таблица1[[#This Row],[Т4]]+Таблица1[[#This Row],[Lдуг 6,мм]]</f>
        <v>22301.723068625364</v>
      </c>
      <c r="CD709" s="14">
        <f>Таблица1[[#This Row],[Т5]]+Таблица1[[#This Row],[Lдуг 1,мм]]</f>
        <v>59072.047971305379</v>
      </c>
      <c r="CE709" s="14">
        <f>Таблица1[[#This Row],[Т6]]+Таблица1[[#This Row],[Lпрям1, мм]]</f>
        <v>22692.017829030883</v>
      </c>
      <c r="CF709" s="15">
        <f>Таблица1[[#This Row],[Т7]]+Таблица1[[#This Row],[Lдуг 2,мм]]</f>
        <v>59073.253449903415</v>
      </c>
      <c r="CG709" s="14">
        <f>Таблица1[[#This Row],[Т8]]+Таблица1[[#This Row],[Lпрям2, мм]]</f>
        <v>25972.072879968418</v>
      </c>
      <c r="CH709" s="14">
        <f>Таблица1[[#This Row],[Т9]]-Таблица1[[#This Row],[Т9]]</f>
        <v>0</v>
      </c>
      <c r="CI709" s="50">
        <f>Таблица1[[#This Row],[Т9]]-Таблица1[[#This Row],[Т8]]</f>
        <v>36381.235620872532</v>
      </c>
      <c r="CJ709" s="54">
        <f>Таблица1[[#This Row],[Т9]]-Таблица1[[#This Row],[Т7]]</f>
        <v>1.2054785980362794</v>
      </c>
      <c r="CK709" s="14">
        <f>Таблица1[[#This Row],[Т9]]-Таблица1[[#This Row],[Т6]]</f>
        <v>36771.530381278048</v>
      </c>
      <c r="CL709" s="14">
        <f>Таблица1[[#This Row],[Т9]]-Таблица1[[#This Row],[Т5]]</f>
        <v>48.459307931821968</v>
      </c>
      <c r="CM709" s="14">
        <f>Таблица1[[#This Row],[Т9]]-Таблица1[[#This Row],[Т4]]</f>
        <v>37900.005901615114</v>
      </c>
      <c r="CN709" s="14">
        <f>Таблица1[[#This Row],[Т9]]-Таблица1[[#This Row],[Т3]]</f>
        <v>280.49949855138402</v>
      </c>
      <c r="CO709" s="14">
        <f>Таблица1[[#This Row],[Т9]]-Таблица1[[#This Row],[Т2]]</f>
        <v>43380.538083803265</v>
      </c>
      <c r="CP709" s="14">
        <f>Таблица1[[#This Row],[Т9]]-Таблица1[[#This Row],[Т1]]</f>
        <v>514.54444433536992</v>
      </c>
      <c r="CQ709" s="14">
        <f>Таблица1[[#This Row],[Т9]]-Таблица1[[#This Row],[угол обхв6]]</f>
        <v>46023.815358318316</v>
      </c>
      <c r="CR709" s="14">
        <f>Таблица1[[#This Row],[Т9]]-Таблица1[[#This Row],[угол обхв5]]</f>
        <v>852.89713003844372</v>
      </c>
      <c r="CS709" s="14">
        <f>Таблица1[[#This Row],[Т9]]-Таблица1[[#This Row],[угол обхв4]]</f>
        <v>59073.253449903415</v>
      </c>
      <c r="CT709" s="14">
        <f>Таблица1[[#This Row],[Lкан_прям, мм]]+Таблица1[[#This Row],[Lкан_дуг, мм]]+Таблица1[[#This Row],[Lкан_леб,мм]]</f>
        <v>85045.326329871838</v>
      </c>
      <c r="CU709" s="16">
        <f>Таблица1[[#This Row],[Lкан_леб,мм]]</f>
        <v>58220.356319864972</v>
      </c>
      <c r="CV709" s="14">
        <f>2534431-(Таблица1[[#This Row],[Т23]]+Таблица1[[#This Row],[угол обхв3]])</f>
        <v>2449276.0299899932</v>
      </c>
      <c r="CW709" s="50">
        <f>SUM(X709:AC709,AD709:AI709)-Таблица1[[#This Row],[lподв_min, мм]]</f>
        <v>23544.914960313203</v>
      </c>
      <c r="CX709" s="17">
        <f>CW1148-Таблица1[[#This Row],[Суммарная длина каната]]</f>
        <v>-2424626.2521660449</v>
      </c>
    </row>
    <row r="710" spans="1:102" x14ac:dyDescent="0.25">
      <c r="A710" s="21">
        <v>709</v>
      </c>
      <c r="B710" s="10">
        <v>17.071836734693875</v>
      </c>
      <c r="C710" s="10">
        <v>109.67061224489804</v>
      </c>
      <c r="D710" s="11">
        <v>15535.990863688356</v>
      </c>
      <c r="E710" s="11">
        <v>7090.2304928323847</v>
      </c>
      <c r="F710" s="11">
        <v>15482.679723026436</v>
      </c>
      <c r="G710" s="11">
        <v>7220.1493993907643</v>
      </c>
      <c r="H710" s="11">
        <v>15943.990373688357</v>
      </c>
      <c r="I710" s="11">
        <v>3764.5063353144283</v>
      </c>
      <c r="J710" s="11">
        <v>3325.7241575179564</v>
      </c>
      <c r="K710" s="11">
        <v>25972.072879951338</v>
      </c>
      <c r="L710" s="11">
        <v>852.8971300555271</v>
      </c>
      <c r="M710" s="11">
        <v>58220.356319864972</v>
      </c>
      <c r="N710" s="11">
        <v>10678.000446815729</v>
      </c>
      <c r="O710" s="11">
        <v>14759.940231854496</v>
      </c>
      <c r="P710" s="43">
        <v>12951.249005247839</v>
      </c>
      <c r="Q710" s="11">
        <v>13502.995849932662</v>
      </c>
      <c r="R710" s="11">
        <v>15591.772903506315</v>
      </c>
      <c r="S710" s="11">
        <v>8700.510395220088</v>
      </c>
      <c r="T710" s="11">
        <v>16331.550282260143</v>
      </c>
      <c r="U710" s="11">
        <v>7520.6619177094735</v>
      </c>
      <c r="V710" s="11">
        <v>15535.990863688356</v>
      </c>
      <c r="W710" s="11">
        <v>7090.2304928323847</v>
      </c>
      <c r="X710" s="12">
        <v>0</v>
      </c>
      <c r="Y710" s="12">
        <v>323.58086528715546</v>
      </c>
      <c r="Z710" s="12">
        <v>229.70357295200995</v>
      </c>
      <c r="AA710" s="44">
        <v>232.04019061955961</v>
      </c>
      <c r="AB710" s="45">
        <v>47.253829333788481</v>
      </c>
      <c r="AC710" s="12">
        <v>20.318671863013666</v>
      </c>
      <c r="AD710" s="12">
        <v>13049.4380915851</v>
      </c>
      <c r="AE710" s="12">
        <v>2597.6081666907576</v>
      </c>
      <c r="AF710" s="12">
        <v>5480.5321821881498</v>
      </c>
      <c r="AG710" s="44">
        <v>1128.4755203370594</v>
      </c>
      <c r="AH710" s="45">
        <v>390.29476040551498</v>
      </c>
      <c r="AI710" s="12">
        <v>3325.7241587447561</v>
      </c>
      <c r="AJ710" s="12">
        <v>-16.501264725435167</v>
      </c>
      <c r="AK710" s="12">
        <v>28.939465451391428</v>
      </c>
      <c r="AL710" s="12">
        <v>61.196929346552174</v>
      </c>
      <c r="AM710" s="44">
        <v>93.782526405159729</v>
      </c>
      <c r="AN710" s="45">
        <v>87.14663183001862</v>
      </c>
      <c r="AO710" s="12">
        <v>89.999999827719364</v>
      </c>
      <c r="AP710" s="12">
        <v>-1949.863406907745</v>
      </c>
      <c r="AQ710" s="12">
        <v>10875.425645273368</v>
      </c>
      <c r="AR710" s="12">
        <v>13308.7715961909</v>
      </c>
      <c r="AS710" s="44">
        <v>15998.884129998092</v>
      </c>
      <c r="AT710" s="45">
        <v>15924.056119462957</v>
      </c>
      <c r="AU710" s="12">
        <v>15943.990863688356</v>
      </c>
      <c r="AV710" s="12">
        <v>11444.619282393298</v>
      </c>
      <c r="AW710" s="12">
        <v>15116.993856698107</v>
      </c>
      <c r="AX710" s="12">
        <v>13699.570509961268</v>
      </c>
      <c r="AY710" s="44">
        <v>8673.5948000314056</v>
      </c>
      <c r="AZ710" s="45">
        <v>7500.3516423243282</v>
      </c>
      <c r="BA710" s="12">
        <v>7090.2304940591857</v>
      </c>
      <c r="BB710" s="12">
        <v>10562.113551037626</v>
      </c>
      <c r="BC710" s="12">
        <v>13148.674203705477</v>
      </c>
      <c r="BD710" s="12">
        <v>15949.295494449376</v>
      </c>
      <c r="BE710" s="44">
        <v>15924.439055768366</v>
      </c>
      <c r="BF710" s="45">
        <v>15943.485026485541</v>
      </c>
      <c r="BG710" s="12">
        <v>15943.990873688359</v>
      </c>
      <c r="BH710" s="12">
        <v>15151.136125732379</v>
      </c>
      <c r="BI710" s="12">
        <v>13860.049474776273</v>
      </c>
      <c r="BJ710" s="12">
        <v>8897.0850552486918</v>
      </c>
      <c r="BK710" s="44">
        <v>7547.5775128981541</v>
      </c>
      <c r="BL710" s="45">
        <v>7110.5407682175301</v>
      </c>
      <c r="BM710" s="12">
        <v>3764.5063353144292</v>
      </c>
      <c r="BN710" s="12">
        <v>0</v>
      </c>
      <c r="BO710" s="12">
        <v>45.440730176826598</v>
      </c>
      <c r="BP710" s="12">
        <v>32.257463895160747</v>
      </c>
      <c r="BQ710" s="48">
        <v>32.585597058607547</v>
      </c>
      <c r="BR710" s="49">
        <v>6.6358945751410952</v>
      </c>
      <c r="BS710" s="13">
        <v>2.8533679977007367</v>
      </c>
      <c r="BT710" s="12">
        <v>109.64368013502141</v>
      </c>
      <c r="BV710" s="14">
        <f>Таблица1[[#This Row],[Lкан_леб,мм]]</f>
        <v>58220.356319864972</v>
      </c>
      <c r="BW710" s="50">
        <f>Таблица1[[#This Row],[угол обхв4]]+Таблица1[[#This Row],[Lдуг 3,мм]]</f>
        <v>13049.4380915851</v>
      </c>
      <c r="BX710" s="54">
        <f>Таблица1[[#This Row],[угол обхв5]]+Таблица1[[#This Row],[Y5, мм]]</f>
        <v>58543.937185152128</v>
      </c>
      <c r="BY710" s="14">
        <f>Таблица1[[#This Row],[угол обхв6]]+Таблица1[[#This Row],[Lдуг 4,мм]]</f>
        <v>15647.046258275857</v>
      </c>
      <c r="BZ710" s="14">
        <f>Таблица1[[#This Row],[Т1]]+Таблица1[[#This Row],[X6, мм]]</f>
        <v>58773.640758104135</v>
      </c>
      <c r="CA710" s="14">
        <f>Таблица1[[#This Row],[Т2]]+Таблица1[[#This Row],[Lдуг 5,мм]]</f>
        <v>21127.578440464007</v>
      </c>
      <c r="CB710" s="14">
        <f>Таблица1[[#This Row],[Т3]]+Таблица1[[#This Row],[Y6, мм]]</f>
        <v>59005.680948723697</v>
      </c>
      <c r="CC710" s="14">
        <f>Таблица1[[#This Row],[Т4]]+Таблица1[[#This Row],[Lдуг 6,мм]]</f>
        <v>22256.053960801066</v>
      </c>
      <c r="CD710" s="14">
        <f>Таблица1[[#This Row],[Т5]]+Таблица1[[#This Row],[Lдуг 1,мм]]</f>
        <v>59052.934778057483</v>
      </c>
      <c r="CE710" s="14">
        <f>Таблица1[[#This Row],[Т6]]+Таблица1[[#This Row],[Lпрям1, мм]]</f>
        <v>22646.348721206581</v>
      </c>
      <c r="CF710" s="15">
        <f>Таблица1[[#This Row],[Т7]]+Таблица1[[#This Row],[Lдуг 2,мм]]</f>
        <v>59073.253449920499</v>
      </c>
      <c r="CG710" s="14">
        <f>Таблица1[[#This Row],[Т8]]+Таблица1[[#This Row],[Lпрям2, мм]]</f>
        <v>25972.072879951338</v>
      </c>
      <c r="CH710" s="14">
        <f>Таблица1[[#This Row],[Т9]]-Таблица1[[#This Row],[Т9]]</f>
        <v>0</v>
      </c>
      <c r="CI710" s="50">
        <f>Таблица1[[#This Row],[Т9]]-Таблица1[[#This Row],[Т8]]</f>
        <v>36426.904728713918</v>
      </c>
      <c r="CJ710" s="54">
        <f>Таблица1[[#This Row],[Т9]]-Таблица1[[#This Row],[Т7]]</f>
        <v>20.318671863016789</v>
      </c>
      <c r="CK710" s="14">
        <f>Таблица1[[#This Row],[Т9]]-Таблица1[[#This Row],[Т6]]</f>
        <v>36817.199489119434</v>
      </c>
      <c r="CL710" s="14">
        <f>Таблица1[[#This Row],[Т9]]-Таблица1[[#This Row],[Т5]]</f>
        <v>67.572501196802477</v>
      </c>
      <c r="CM710" s="14">
        <f>Таблица1[[#This Row],[Т9]]-Таблица1[[#This Row],[Т4]]</f>
        <v>37945.675009456492</v>
      </c>
      <c r="CN710" s="14">
        <f>Таблица1[[#This Row],[Т9]]-Таблица1[[#This Row],[Т3]]</f>
        <v>299.61269181636453</v>
      </c>
      <c r="CO710" s="14">
        <f>Таблица1[[#This Row],[Т9]]-Таблица1[[#This Row],[Т2]]</f>
        <v>43426.207191644644</v>
      </c>
      <c r="CP710" s="14">
        <f>Таблица1[[#This Row],[Т9]]-Таблица1[[#This Row],[Т1]]</f>
        <v>529.31626476837118</v>
      </c>
      <c r="CQ710" s="14">
        <f>Таблица1[[#This Row],[Т9]]-Таблица1[[#This Row],[угол обхв6]]</f>
        <v>46023.8153583354</v>
      </c>
      <c r="CR710" s="14">
        <f>Таблица1[[#This Row],[Т9]]-Таблица1[[#This Row],[угол обхв5]]</f>
        <v>852.89713005552767</v>
      </c>
      <c r="CS710" s="14">
        <f>Таблица1[[#This Row],[Т9]]-Таблица1[[#This Row],[угол обхв4]]</f>
        <v>59073.253449920499</v>
      </c>
      <c r="CT710" s="14">
        <f>Таблица1[[#This Row],[Lкан_прям, мм]]+Таблица1[[#This Row],[Lкан_дуг, мм]]+Таблица1[[#This Row],[Lкан_леб,мм]]</f>
        <v>85045.326329871838</v>
      </c>
      <c r="CU710" s="16">
        <f>Таблица1[[#This Row],[Lкан_леб,мм]]</f>
        <v>58220.356319864972</v>
      </c>
      <c r="CV710" s="14">
        <f>2534431-(Таблица1[[#This Row],[Т23]]+Таблица1[[#This Row],[угол обхв3]])</f>
        <v>2449276.0299899932</v>
      </c>
      <c r="CW710" s="50">
        <f>SUM(X710:AC710,AD710:AI710)-Таблица1[[#This Row],[lподв_min, мм]]</f>
        <v>23499.245852488908</v>
      </c>
      <c r="CX710" s="17">
        <f>CW1149-Таблица1[[#This Row],[Суммарная длина каната]]</f>
        <v>-2424668.4744448024</v>
      </c>
    </row>
    <row r="711" spans="1:102" x14ac:dyDescent="0.25">
      <c r="A711" s="21">
        <v>710</v>
      </c>
      <c r="B711" s="10">
        <v>17.071836734693875</v>
      </c>
      <c r="C711" s="10">
        <v>110.29000000000343</v>
      </c>
      <c r="D711" s="11">
        <v>15606.274690620317</v>
      </c>
      <c r="E711" s="11">
        <v>7142.819423702239</v>
      </c>
      <c r="F711" s="11">
        <v>15551.56222276558</v>
      </c>
      <c r="G711" s="11">
        <v>7272.1544377597038</v>
      </c>
      <c r="H711" s="11">
        <v>16014.274200620317</v>
      </c>
      <c r="I711" s="11">
        <v>3806.4147941588035</v>
      </c>
      <c r="J711" s="11">
        <v>3336.404629543435</v>
      </c>
      <c r="K711" s="11">
        <v>25972.072879947409</v>
      </c>
      <c r="L711" s="11">
        <v>852.89713005945168</v>
      </c>
      <c r="M711" s="11">
        <v>58220.356319864972</v>
      </c>
      <c r="N711" s="11">
        <v>10678.000446815729</v>
      </c>
      <c r="O711" s="11">
        <v>14759.940231854496</v>
      </c>
      <c r="P711" s="43">
        <v>12952.360937956682</v>
      </c>
      <c r="Q711" s="11">
        <v>13527.268639838492</v>
      </c>
      <c r="R711" s="11">
        <v>15644.646111594588</v>
      </c>
      <c r="S711" s="11">
        <v>8753.6082472456656</v>
      </c>
      <c r="T711" s="11">
        <v>16397.134597434291</v>
      </c>
      <c r="U711" s="11">
        <v>7581.8258106651065</v>
      </c>
      <c r="V711" s="11">
        <v>15606.274690620317</v>
      </c>
      <c r="W711" s="11">
        <v>7142.819423702239</v>
      </c>
      <c r="X711" s="12">
        <v>0</v>
      </c>
      <c r="Y711" s="12">
        <v>320.14578043376082</v>
      </c>
      <c r="Z711" s="12">
        <v>228.72803269076934</v>
      </c>
      <c r="AA711" s="44">
        <v>232.0401906195585</v>
      </c>
      <c r="AB711" s="45">
        <v>47.253829333787031</v>
      </c>
      <c r="AC711" s="12">
        <v>24.729296981575896</v>
      </c>
      <c r="AD711" s="12">
        <v>13049.4380915851</v>
      </c>
      <c r="AE711" s="12">
        <v>2586.9276946652722</v>
      </c>
      <c r="AF711" s="12">
        <v>5480.5321821881489</v>
      </c>
      <c r="AG711" s="44">
        <v>1128.4755203370619</v>
      </c>
      <c r="AH711" s="45">
        <v>390.29476040551708</v>
      </c>
      <c r="AI711" s="12">
        <v>3336.404630766307</v>
      </c>
      <c r="AJ711" s="12">
        <v>-16.501264725435167</v>
      </c>
      <c r="AK711" s="12">
        <v>28.457073626958035</v>
      </c>
      <c r="AL711" s="12">
        <v>60.577541591446781</v>
      </c>
      <c r="AM711" s="44">
        <v>93.163138650054179</v>
      </c>
      <c r="AN711" s="45">
        <v>86.527244074913284</v>
      </c>
      <c r="AO711" s="12">
        <v>89.999999828270902</v>
      </c>
      <c r="AP711" s="12">
        <v>-1949.863406907745</v>
      </c>
      <c r="AQ711" s="12">
        <v>10872.412532851093</v>
      </c>
      <c r="AR711" s="12">
        <v>13307.737637779335</v>
      </c>
      <c r="AS711" s="44">
        <v>16052.024511527556</v>
      </c>
      <c r="AT711" s="45">
        <v>15989.883802085607</v>
      </c>
      <c r="AU711" s="12">
        <v>16014.274690620317</v>
      </c>
      <c r="AV711" s="12">
        <v>11444.619282393298</v>
      </c>
      <c r="AW711" s="12">
        <v>15118.643369286243</v>
      </c>
      <c r="AX711" s="12">
        <v>13727.696684840081</v>
      </c>
      <c r="AY711" s="44">
        <v>8731.0951562083737</v>
      </c>
      <c r="AZ711" s="45">
        <v>7557.1116510017737</v>
      </c>
      <c r="BA711" s="12">
        <v>7142.8194249251119</v>
      </c>
      <c r="BB711" s="12">
        <v>10562.113551037626</v>
      </c>
      <c r="BC711" s="12">
        <v>13146.773023992046</v>
      </c>
      <c r="BD711" s="12">
        <v>16000.022811417242</v>
      </c>
      <c r="BE711" s="44">
        <v>15989.756197501321</v>
      </c>
      <c r="BF711" s="45">
        <v>16013.525485969001</v>
      </c>
      <c r="BG711" s="12">
        <v>16014.274700620315</v>
      </c>
      <c r="BH711" s="12">
        <v>15151.136125732379</v>
      </c>
      <c r="BI711" s="12">
        <v>13885.971777270239</v>
      </c>
      <c r="BJ711" s="12">
        <v>8954.0362922472541</v>
      </c>
      <c r="BK711" s="44">
        <v>7604.3389017023992</v>
      </c>
      <c r="BL711" s="45">
        <v>7167.5335833655718</v>
      </c>
      <c r="BM711" s="12">
        <v>3806.4147941588049</v>
      </c>
      <c r="BN711" s="12">
        <v>0</v>
      </c>
      <c r="BO711" s="12">
        <v>44.958338352393199</v>
      </c>
      <c r="BP711" s="12">
        <v>32.120467964488739</v>
      </c>
      <c r="BQ711" s="48">
        <v>32.585597058607398</v>
      </c>
      <c r="BR711" s="49">
        <v>6.6358945751408918</v>
      </c>
      <c r="BS711" s="13">
        <v>3.4727557533576099</v>
      </c>
      <c r="BT711" s="12">
        <v>109.64368013502141</v>
      </c>
      <c r="BV711" s="14">
        <f>Таблица1[[#This Row],[Lкан_леб,мм]]</f>
        <v>58220.356319864972</v>
      </c>
      <c r="BW711" s="50">
        <f>Таблица1[[#This Row],[угол обхв4]]+Таблица1[[#This Row],[Lдуг 3,мм]]</f>
        <v>13049.4380915851</v>
      </c>
      <c r="BX711" s="54">
        <f>Таблица1[[#This Row],[угол обхв5]]+Таблица1[[#This Row],[Y5, мм]]</f>
        <v>58540.502100298734</v>
      </c>
      <c r="BY711" s="14">
        <f>Таблица1[[#This Row],[угол обхв6]]+Таблица1[[#This Row],[Lдуг 4,мм]]</f>
        <v>15636.365786250371</v>
      </c>
      <c r="BZ711" s="14">
        <f>Таблица1[[#This Row],[Т1]]+Таблица1[[#This Row],[X6, мм]]</f>
        <v>58769.230132989505</v>
      </c>
      <c r="CA711" s="14">
        <f>Таблица1[[#This Row],[Т2]]+Таблица1[[#This Row],[Lдуг 5,мм]]</f>
        <v>21116.897968438519</v>
      </c>
      <c r="CB711" s="14">
        <f>Таблица1[[#This Row],[Т3]]+Таблица1[[#This Row],[Y6, мм]]</f>
        <v>59001.270323609067</v>
      </c>
      <c r="CC711" s="14">
        <f>Таблица1[[#This Row],[Т4]]+Таблица1[[#This Row],[Lдуг 6,мм]]</f>
        <v>22245.373488775582</v>
      </c>
      <c r="CD711" s="14">
        <f>Таблица1[[#This Row],[Т5]]+Таблица1[[#This Row],[Lдуг 1,мм]]</f>
        <v>59048.524152942853</v>
      </c>
      <c r="CE711" s="14">
        <f>Таблица1[[#This Row],[Т6]]+Таблица1[[#This Row],[Lпрям1, мм]]</f>
        <v>22635.668249181101</v>
      </c>
      <c r="CF711" s="15">
        <f>Таблица1[[#This Row],[Т7]]+Таблица1[[#This Row],[Lдуг 2,мм]]</f>
        <v>59073.253449924428</v>
      </c>
      <c r="CG711" s="14">
        <f>Таблица1[[#This Row],[Т8]]+Таблица1[[#This Row],[Lпрям2, мм]]</f>
        <v>25972.072879947409</v>
      </c>
      <c r="CH711" s="14">
        <f>Таблица1[[#This Row],[Т9]]-Таблица1[[#This Row],[Т9]]</f>
        <v>0</v>
      </c>
      <c r="CI711" s="50">
        <f>Таблица1[[#This Row],[Т9]]-Таблица1[[#This Row],[Т8]]</f>
        <v>36437.585200743328</v>
      </c>
      <c r="CJ711" s="54">
        <f>Таблица1[[#This Row],[Т9]]-Таблица1[[#This Row],[Т7]]</f>
        <v>24.729296981575317</v>
      </c>
      <c r="CK711" s="14">
        <f>Таблица1[[#This Row],[Т9]]-Таблица1[[#This Row],[Т6]]</f>
        <v>36827.87996114885</v>
      </c>
      <c r="CL711" s="14">
        <f>Таблица1[[#This Row],[Т9]]-Таблица1[[#This Row],[Т5]]</f>
        <v>71.983126315361005</v>
      </c>
      <c r="CM711" s="14">
        <f>Таблица1[[#This Row],[Т9]]-Таблица1[[#This Row],[Т4]]</f>
        <v>37956.355481485909</v>
      </c>
      <c r="CN711" s="14">
        <f>Таблица1[[#This Row],[Т9]]-Таблица1[[#This Row],[Т3]]</f>
        <v>304.02331693492306</v>
      </c>
      <c r="CO711" s="14">
        <f>Таблица1[[#This Row],[Т9]]-Таблица1[[#This Row],[Т2]]</f>
        <v>43436.887663674061</v>
      </c>
      <c r="CP711" s="14">
        <f>Таблица1[[#This Row],[Т9]]-Таблица1[[#This Row],[Т1]]</f>
        <v>532.75134962569427</v>
      </c>
      <c r="CQ711" s="14">
        <f>Таблица1[[#This Row],[Т9]]-Таблица1[[#This Row],[угол обхв6]]</f>
        <v>46023.815358339329</v>
      </c>
      <c r="CR711" s="14">
        <f>Таблица1[[#This Row],[Т9]]-Таблица1[[#This Row],[угол обхв5]]</f>
        <v>852.89713005945669</v>
      </c>
      <c r="CS711" s="14">
        <f>Таблица1[[#This Row],[Т9]]-Таблица1[[#This Row],[угол обхв4]]</f>
        <v>59073.253449924428</v>
      </c>
      <c r="CT711" s="14">
        <f>Таблица1[[#This Row],[Lкан_прям, мм]]+Таблица1[[#This Row],[Lкан_дуг, мм]]+Таблица1[[#This Row],[Lкан_леб,мм]]</f>
        <v>85045.326329871838</v>
      </c>
      <c r="CU711" s="16">
        <f>Таблица1[[#This Row],[Lкан_леб,мм]]</f>
        <v>58220.356319864972</v>
      </c>
      <c r="CV711" s="14">
        <f>2534431-(Таблица1[[#This Row],[Т23]]+Таблица1[[#This Row],[угол обхв3]])</f>
        <v>2449276.0299899932</v>
      </c>
      <c r="CW711" s="50">
        <f>SUM(X711:AC711,AD711:AI711)-Таблица1[[#This Row],[lподв_min, мм]]</f>
        <v>23488.565380463424</v>
      </c>
      <c r="CX711" s="17">
        <f>CW1150-Таблица1[[#This Row],[Суммарная длина каната]]</f>
        <v>-2424712.3536770497</v>
      </c>
    </row>
    <row r="712" spans="1:102" x14ac:dyDescent="0.25">
      <c r="A712" s="21">
        <v>711</v>
      </c>
      <c r="B712" s="10">
        <v>17.071836734693875</v>
      </c>
      <c r="C712" s="10">
        <v>112.3546938775511</v>
      </c>
      <c r="D712" s="11">
        <v>15836.380502447393</v>
      </c>
      <c r="E712" s="11">
        <v>7323.5518632045105</v>
      </c>
      <c r="F712" s="11">
        <v>15777.043884861296</v>
      </c>
      <c r="G712" s="11">
        <v>7450.8317351931373</v>
      </c>
      <c r="H712" s="11">
        <v>16244.380012447393</v>
      </c>
      <c r="I712" s="11">
        <v>3951.1732106965837</v>
      </c>
      <c r="J712" s="11">
        <v>3372.3786525079267</v>
      </c>
      <c r="K712" s="11">
        <v>25972.072879934367</v>
      </c>
      <c r="L712" s="11">
        <v>852.89713007249532</v>
      </c>
      <c r="M712" s="11">
        <v>58220.356319864972</v>
      </c>
      <c r="N712" s="11">
        <v>10678.000446815729</v>
      </c>
      <c r="O712" s="11">
        <v>14759.940231854496</v>
      </c>
      <c r="P712" s="43">
        <v>12954.17136638197</v>
      </c>
      <c r="Q712" s="11">
        <v>13608.241234683503</v>
      </c>
      <c r="R712" s="11">
        <v>15816.693661263947</v>
      </c>
      <c r="S712" s="11">
        <v>8934.6773791976666</v>
      </c>
      <c r="T712" s="11">
        <v>16610.910488987272</v>
      </c>
      <c r="U712" s="11">
        <v>7790.7662678952647</v>
      </c>
      <c r="V712" s="11">
        <v>15836.380502447393</v>
      </c>
      <c r="W712" s="11">
        <v>7323.5518632045105</v>
      </c>
      <c r="X712" s="12">
        <v>0</v>
      </c>
      <c r="Y712" s="12">
        <v>308.62028569403105</v>
      </c>
      <c r="Z712" s="12">
        <v>225.55095929723717</v>
      </c>
      <c r="AA712" s="44">
        <v>232.04019061955862</v>
      </c>
      <c r="AB712" s="45">
        <v>47.253829333786491</v>
      </c>
      <c r="AC712" s="12">
        <v>39.431865127882041</v>
      </c>
      <c r="AD712" s="12">
        <v>13049.4380915851</v>
      </c>
      <c r="AE712" s="12">
        <v>2550.9536717007813</v>
      </c>
      <c r="AF712" s="12">
        <v>5480.5321821881498</v>
      </c>
      <c r="AG712" s="44">
        <v>1128.4755203370612</v>
      </c>
      <c r="AH712" s="45">
        <v>390.29476040551697</v>
      </c>
      <c r="AI712" s="12">
        <v>3372.3786537177539</v>
      </c>
      <c r="AJ712" s="12">
        <v>-16.501264725435167</v>
      </c>
      <c r="AK712" s="12">
        <v>26.838538809833647</v>
      </c>
      <c r="AL712" s="12">
        <v>58.512847713899106</v>
      </c>
      <c r="AM712" s="44">
        <v>91.098444772506511</v>
      </c>
      <c r="AN712" s="45">
        <v>84.462550197365701</v>
      </c>
      <c r="AO712" s="12">
        <v>89.99999983010278</v>
      </c>
      <c r="AP712" s="12">
        <v>-1949.863406907745</v>
      </c>
      <c r="AQ712" s="12">
        <v>10862.203396504141</v>
      </c>
      <c r="AR712" s="12">
        <v>13302.096346958748</v>
      </c>
      <c r="AS712" s="44">
        <v>16224.618684264964</v>
      </c>
      <c r="AT712" s="45">
        <v>16204.814486749934</v>
      </c>
      <c r="AU712" s="12">
        <v>16244.380502447395</v>
      </c>
      <c r="AV712" s="12">
        <v>11444.619282393298</v>
      </c>
      <c r="AW712" s="12">
        <v>15123.991427877925</v>
      </c>
      <c r="AX712" s="12">
        <v>13821.342637519449</v>
      </c>
      <c r="AY712" s="44">
        <v>8926.8558953474221</v>
      </c>
      <c r="AZ712" s="45">
        <v>7751.3957590484897</v>
      </c>
      <c r="BA712" s="12">
        <v>7323.5518644143394</v>
      </c>
      <c r="BB712" s="12">
        <v>10562.113551037626</v>
      </c>
      <c r="BC712" s="12">
        <v>13138.374316070382</v>
      </c>
      <c r="BD712" s="12">
        <v>16164.618641840725</v>
      </c>
      <c r="BE712" s="44">
        <v>16202.985465986256</v>
      </c>
      <c r="BF712" s="45">
        <v>16242.476504684731</v>
      </c>
      <c r="BG712" s="12">
        <v>16244.380512447393</v>
      </c>
      <c r="BH712" s="12">
        <v>15151.136125732379</v>
      </c>
      <c r="BI712" s="12">
        <v>13972.292430706932</v>
      </c>
      <c r="BJ712" s="12">
        <v>9147.7787820336125</v>
      </c>
      <c r="BK712" s="44">
        <v>7798.5877517455092</v>
      </c>
      <c r="BL712" s="45">
        <v>7362.9223720512855</v>
      </c>
      <c r="BM712" s="12">
        <v>3951.1732106965851</v>
      </c>
      <c r="BN712" s="12">
        <v>0</v>
      </c>
      <c r="BO712" s="12">
        <v>43.339803535268814</v>
      </c>
      <c r="BP712" s="12">
        <v>31.674308904065455</v>
      </c>
      <c r="BQ712" s="48">
        <v>32.585597058607412</v>
      </c>
      <c r="BR712" s="49">
        <v>6.6358945751408154</v>
      </c>
      <c r="BS712" s="13">
        <v>5.537449632737081</v>
      </c>
      <c r="BT712" s="12">
        <v>109.64368013502141</v>
      </c>
      <c r="BV712" s="14">
        <f>Таблица1[[#This Row],[Lкан_леб,мм]]</f>
        <v>58220.356319864972</v>
      </c>
      <c r="BW712" s="50">
        <f>Таблица1[[#This Row],[угол обхв4]]+Таблица1[[#This Row],[Lдуг 3,мм]]</f>
        <v>13049.4380915851</v>
      </c>
      <c r="BX712" s="54">
        <f>Таблица1[[#This Row],[угол обхв5]]+Таблица1[[#This Row],[Y5, мм]]</f>
        <v>58528.976605559001</v>
      </c>
      <c r="BY712" s="14">
        <f>Таблица1[[#This Row],[угол обхв6]]+Таблица1[[#This Row],[Lдуг 4,мм]]</f>
        <v>15600.391763285881</v>
      </c>
      <c r="BZ712" s="14">
        <f>Таблица1[[#This Row],[Т1]]+Таблица1[[#This Row],[X6, мм]]</f>
        <v>58754.527564856238</v>
      </c>
      <c r="CA712" s="14">
        <f>Таблица1[[#This Row],[Т2]]+Таблица1[[#This Row],[Lдуг 5,мм]]</f>
        <v>21080.923945474031</v>
      </c>
      <c r="CB712" s="14">
        <f>Таблица1[[#This Row],[Т3]]+Таблица1[[#This Row],[Y6, мм]]</f>
        <v>58986.5677554758</v>
      </c>
      <c r="CC712" s="14">
        <f>Таблица1[[#This Row],[Т4]]+Таблица1[[#This Row],[Lдуг 6,мм]]</f>
        <v>22209.399465811093</v>
      </c>
      <c r="CD712" s="14">
        <f>Таблица1[[#This Row],[Т5]]+Таблица1[[#This Row],[Lдуг 1,мм]]</f>
        <v>59033.821584809586</v>
      </c>
      <c r="CE712" s="14">
        <f>Таблица1[[#This Row],[Т6]]+Таблица1[[#This Row],[Lпрям1, мм]]</f>
        <v>22599.694226216609</v>
      </c>
      <c r="CF712" s="15">
        <f>Таблица1[[#This Row],[Т7]]+Таблица1[[#This Row],[Lдуг 2,мм]]</f>
        <v>59073.253449937467</v>
      </c>
      <c r="CG712" s="14">
        <f>Таблица1[[#This Row],[Т8]]+Таблица1[[#This Row],[Lпрям2, мм]]</f>
        <v>25972.072879934363</v>
      </c>
      <c r="CH712" s="14">
        <f>Таблица1[[#This Row],[Т9]]-Таблица1[[#This Row],[Т9]]</f>
        <v>0</v>
      </c>
      <c r="CI712" s="50">
        <f>Таблица1[[#This Row],[Т9]]-Таблица1[[#This Row],[Т8]]</f>
        <v>36473.559223720862</v>
      </c>
      <c r="CJ712" s="54">
        <f>Таблица1[[#This Row],[Т9]]-Таблица1[[#This Row],[Т7]]</f>
        <v>39.431865127880883</v>
      </c>
      <c r="CK712" s="14">
        <f>Таблица1[[#This Row],[Т9]]-Таблица1[[#This Row],[Т6]]</f>
        <v>36863.85398412637</v>
      </c>
      <c r="CL712" s="14">
        <f>Таблица1[[#This Row],[Т9]]-Таблица1[[#This Row],[Т5]]</f>
        <v>86.685694461666571</v>
      </c>
      <c r="CM712" s="14">
        <f>Таблица1[[#This Row],[Т9]]-Таблица1[[#This Row],[Т4]]</f>
        <v>37992.329504463436</v>
      </c>
      <c r="CN712" s="14">
        <f>Таблица1[[#This Row],[Т9]]-Таблица1[[#This Row],[Т3]]</f>
        <v>318.72588508122863</v>
      </c>
      <c r="CO712" s="14">
        <f>Таблица1[[#This Row],[Т9]]-Таблица1[[#This Row],[Т2]]</f>
        <v>43472.861686651588</v>
      </c>
      <c r="CP712" s="14">
        <f>Таблица1[[#This Row],[Т9]]-Таблица1[[#This Row],[Т1]]</f>
        <v>544.27684437846619</v>
      </c>
      <c r="CQ712" s="14">
        <f>Таблица1[[#This Row],[Т9]]-Таблица1[[#This Row],[угол обхв6]]</f>
        <v>46023.815358352367</v>
      </c>
      <c r="CR712" s="14">
        <f>Таблица1[[#This Row],[Т9]]-Таблица1[[#This Row],[угол обхв5]]</f>
        <v>852.8971300724952</v>
      </c>
      <c r="CS712" s="14">
        <f>Таблица1[[#This Row],[Т9]]-Таблица1[[#This Row],[угол обхв4]]</f>
        <v>59073.253449937467</v>
      </c>
      <c r="CT712" s="14">
        <f>Таблица1[[#This Row],[Lкан_прям, мм]]+Таблица1[[#This Row],[Lкан_дуг, мм]]+Таблица1[[#This Row],[Lкан_леб,мм]]</f>
        <v>85045.326329871838</v>
      </c>
      <c r="CU712" s="16">
        <f>Таблица1[[#This Row],[Lкан_леб,мм]]</f>
        <v>58220.356319864972</v>
      </c>
      <c r="CV712" s="14">
        <f>2534431-(Таблица1[[#This Row],[Т23]]+Таблица1[[#This Row],[угол обхв3]])</f>
        <v>2449276.0299899932</v>
      </c>
      <c r="CW712" s="50">
        <f>SUM(X712:AC712,AD712:AI712)-Таблица1[[#This Row],[lподв_min, мм]]</f>
        <v>23452.591357498932</v>
      </c>
      <c r="CX712" s="17">
        <f>CW1151-Таблица1[[#This Row],[Суммарная длина каната]]</f>
        <v>-2424757.8857603543</v>
      </c>
    </row>
    <row r="713" spans="1:102" x14ac:dyDescent="0.25">
      <c r="A713" s="21">
        <v>712</v>
      </c>
      <c r="B713" s="10">
        <v>17.071836734693875</v>
      </c>
      <c r="C713" s="10">
        <v>114.46082839365614</v>
      </c>
      <c r="D713" s="11">
        <v>16064.240096050866</v>
      </c>
      <c r="E713" s="11">
        <v>7516.3307261169684</v>
      </c>
      <c r="F713" s="11">
        <v>16000.265937532038</v>
      </c>
      <c r="G713" s="11">
        <v>7641.3439535843363</v>
      </c>
      <c r="H713" s="11">
        <v>16472.239606050865</v>
      </c>
      <c r="I713" s="11">
        <v>4106.6859551673397</v>
      </c>
      <c r="J713" s="11">
        <v>3409.6447709496288</v>
      </c>
      <c r="K713" s="11">
        <v>25972.072879921139</v>
      </c>
      <c r="L713" s="11">
        <v>852.89713008572448</v>
      </c>
      <c r="M713" s="11">
        <v>58220.356319864972</v>
      </c>
      <c r="N713" s="11">
        <v>10678.000446815729</v>
      </c>
      <c r="O713" s="11">
        <v>14759.940231854496</v>
      </c>
      <c r="P713" s="43">
        <v>12953.011234589101</v>
      </c>
      <c r="Q713" s="11">
        <v>13690.851352984073</v>
      </c>
      <c r="R713" s="11">
        <v>15985.35655692836</v>
      </c>
      <c r="S713" s="11">
        <v>9125.6443646770549</v>
      </c>
      <c r="T713" s="11">
        <v>16821.076401909348</v>
      </c>
      <c r="U713" s="11">
        <v>8011.6940333314642</v>
      </c>
      <c r="V713" s="11">
        <v>16064.240096050866</v>
      </c>
      <c r="W713" s="11">
        <v>7516.3307261169684</v>
      </c>
      <c r="X713" s="12">
        <v>0</v>
      </c>
      <c r="Y713" s="12">
        <v>296.7394005096873</v>
      </c>
      <c r="Z713" s="12">
        <v>222.43417990884112</v>
      </c>
      <c r="AA713" s="44">
        <v>232.04019061955952</v>
      </c>
      <c r="AB713" s="45">
        <v>47.253829333789568</v>
      </c>
      <c r="AC713" s="12">
        <v>54.429529713847032</v>
      </c>
      <c r="AD713" s="12">
        <v>13049.4380915851</v>
      </c>
      <c r="AE713" s="12">
        <v>2513.6875532590834</v>
      </c>
      <c r="AF713" s="12">
        <v>5480.5321821881498</v>
      </c>
      <c r="AG713" s="44">
        <v>1128.4755203370612</v>
      </c>
      <c r="AH713" s="45">
        <v>390.29476040551162</v>
      </c>
      <c r="AI713" s="12">
        <v>3409.6447721462323</v>
      </c>
      <c r="AJ713" s="12">
        <v>-16.501264725435167</v>
      </c>
      <c r="AK713" s="12">
        <v>25.17009621683755</v>
      </c>
      <c r="AL713" s="12">
        <v>56.406713197794033</v>
      </c>
      <c r="AM713" s="44">
        <v>88.992310256401566</v>
      </c>
      <c r="AN713" s="45">
        <v>82.356415681260316</v>
      </c>
      <c r="AO713" s="12">
        <v>89.999999831959698</v>
      </c>
      <c r="AP713" s="12">
        <v>-1949.863406907745</v>
      </c>
      <c r="AQ713" s="12">
        <v>10851.525697403697</v>
      </c>
      <c r="AR713" s="12">
        <v>13292.869552962409</v>
      </c>
      <c r="AS713" s="44">
        <v>16393.293457215281</v>
      </c>
      <c r="AT713" s="45">
        <v>16416.701625777194</v>
      </c>
      <c r="AU713" s="12">
        <v>16472.240096050868</v>
      </c>
      <c r="AV713" s="12">
        <v>11444.619282393298</v>
      </c>
      <c r="AW713" s="12">
        <v>15129.200285757412</v>
      </c>
      <c r="AX713" s="12">
        <v>13916.595286307798</v>
      </c>
      <c r="AY713" s="44">
        <v>9132.8196963277551</v>
      </c>
      <c r="AZ713" s="45">
        <v>7957.4258066415341</v>
      </c>
      <c r="BA713" s="12">
        <v>7516.3307273135733</v>
      </c>
      <c r="BB713" s="12">
        <v>10562.113551037626</v>
      </c>
      <c r="BC713" s="12">
        <v>13126.536485177068</v>
      </c>
      <c r="BD713" s="12">
        <v>16325.214875301668</v>
      </c>
      <c r="BE713" s="44">
        <v>16413.139501622423</v>
      </c>
      <c r="BF713" s="45">
        <v>16468.614872183021</v>
      </c>
      <c r="BG713" s="12">
        <v>16472.240106050864</v>
      </c>
      <c r="BH713" s="12">
        <v>15151.136125732379</v>
      </c>
      <c r="BI713" s="12">
        <v>14060.111406886987</v>
      </c>
      <c r="BJ713" s="12">
        <v>9351.388298000782</v>
      </c>
      <c r="BK713" s="44">
        <v>8004.518701680764</v>
      </c>
      <c r="BL713" s="45">
        <v>7570.5989528068976</v>
      </c>
      <c r="BM713" s="12">
        <v>4106.6859551673415</v>
      </c>
      <c r="BN713" s="12">
        <v>0</v>
      </c>
      <c r="BO713" s="12">
        <v>41.67136094227272</v>
      </c>
      <c r="BP713" s="12">
        <v>31.236616980956484</v>
      </c>
      <c r="BQ713" s="48">
        <v>32.585597058607533</v>
      </c>
      <c r="BR713" s="49">
        <v>6.6358945751412479</v>
      </c>
      <c r="BS713" s="13">
        <v>7.6435841506993691</v>
      </c>
      <c r="BT713" s="12">
        <v>109.64368013502141</v>
      </c>
      <c r="BV713" s="14">
        <f>Таблица1[[#This Row],[Lкан_леб,мм]]</f>
        <v>58220.356319864972</v>
      </c>
      <c r="BW713" s="50">
        <f>Таблица1[[#This Row],[угол обхв4]]+Таблица1[[#This Row],[Lдуг 3,мм]]</f>
        <v>13049.4380915851</v>
      </c>
      <c r="BX713" s="54">
        <f>Таблица1[[#This Row],[угол обхв5]]+Таблица1[[#This Row],[Y5, мм]]</f>
        <v>58517.095720374658</v>
      </c>
      <c r="BY713" s="14">
        <f>Таблица1[[#This Row],[угол обхв6]]+Таблица1[[#This Row],[Lдуг 4,мм]]</f>
        <v>15563.125644844184</v>
      </c>
      <c r="BZ713" s="14">
        <f>Таблица1[[#This Row],[Т1]]+Таблица1[[#This Row],[X6, мм]]</f>
        <v>58739.529900283502</v>
      </c>
      <c r="CA713" s="14">
        <f>Таблица1[[#This Row],[Т2]]+Таблица1[[#This Row],[Lдуг 5,мм]]</f>
        <v>21043.657827032333</v>
      </c>
      <c r="CB713" s="14">
        <f>Таблица1[[#This Row],[Т3]]+Таблица1[[#This Row],[Y6, мм]]</f>
        <v>58971.570090903064</v>
      </c>
      <c r="CC713" s="14">
        <f>Таблица1[[#This Row],[Т4]]+Таблица1[[#This Row],[Lдуг 6,мм]]</f>
        <v>22172.133347369396</v>
      </c>
      <c r="CD713" s="14">
        <f>Таблица1[[#This Row],[Т5]]+Таблица1[[#This Row],[Lдуг 1,мм]]</f>
        <v>59018.823920236857</v>
      </c>
      <c r="CE713" s="14">
        <f>Таблица1[[#This Row],[Т6]]+Таблица1[[#This Row],[Lпрям1, мм]]</f>
        <v>22562.428107774907</v>
      </c>
      <c r="CF713" s="15">
        <f>Таблица1[[#This Row],[Т7]]+Таблица1[[#This Row],[Lдуг 2,мм]]</f>
        <v>59073.253449950702</v>
      </c>
      <c r="CG713" s="14">
        <f>Таблица1[[#This Row],[Т8]]+Таблица1[[#This Row],[Lпрям2, мм]]</f>
        <v>25972.072879921139</v>
      </c>
      <c r="CH713" s="14">
        <f>Таблица1[[#This Row],[Т9]]-Таблица1[[#This Row],[Т9]]</f>
        <v>0</v>
      </c>
      <c r="CI713" s="50">
        <f>Таблица1[[#This Row],[Т9]]-Таблица1[[#This Row],[Т8]]</f>
        <v>36510.825342175798</v>
      </c>
      <c r="CJ713" s="54">
        <f>Таблица1[[#This Row],[Т9]]-Таблица1[[#This Row],[Т7]]</f>
        <v>54.429529713845113</v>
      </c>
      <c r="CK713" s="14">
        <f>Таблица1[[#This Row],[Т9]]-Таблица1[[#This Row],[Т6]]</f>
        <v>36901.120102581306</v>
      </c>
      <c r="CL713" s="14">
        <f>Таблица1[[#This Row],[Т9]]-Таблица1[[#This Row],[Т5]]</f>
        <v>101.68335904763808</v>
      </c>
      <c r="CM713" s="14">
        <f>Таблица1[[#This Row],[Т9]]-Таблица1[[#This Row],[Т4]]</f>
        <v>38029.595622918365</v>
      </c>
      <c r="CN713" s="14">
        <f>Таблица1[[#This Row],[Т9]]-Таблица1[[#This Row],[Т3]]</f>
        <v>333.72354966720013</v>
      </c>
      <c r="CO713" s="14">
        <f>Таблица1[[#This Row],[Т9]]-Таблица1[[#This Row],[Т2]]</f>
        <v>43510.127805106516</v>
      </c>
      <c r="CP713" s="14">
        <f>Таблица1[[#This Row],[Т9]]-Таблица1[[#This Row],[Т1]]</f>
        <v>556.15772957604349</v>
      </c>
      <c r="CQ713" s="14">
        <f>Таблица1[[#This Row],[Т9]]-Таблица1[[#This Row],[угол обхв6]]</f>
        <v>46023.815358365602</v>
      </c>
      <c r="CR713" s="14">
        <f>Таблица1[[#This Row],[Т9]]-Таблица1[[#This Row],[угол обхв5]]</f>
        <v>852.89713008573017</v>
      </c>
      <c r="CS713" s="14">
        <f>Таблица1[[#This Row],[Т9]]-Таблица1[[#This Row],[угол обхв4]]</f>
        <v>59073.253449950702</v>
      </c>
      <c r="CT713" s="14">
        <f>Таблица1[[#This Row],[Lкан_прям, мм]]+Таблица1[[#This Row],[Lкан_дуг, мм]]+Таблица1[[#This Row],[Lкан_леб,мм]]</f>
        <v>85045.326329871838</v>
      </c>
      <c r="CU713" s="16">
        <f>Таблица1[[#This Row],[Lкан_леб,мм]]</f>
        <v>58220.356319864972</v>
      </c>
      <c r="CV713" s="14">
        <f>2534431-(Таблица1[[#This Row],[Т23]]+Таблица1[[#This Row],[угол обхв3]])</f>
        <v>2449276.0299899932</v>
      </c>
      <c r="CW713" s="50">
        <f>SUM(X713:AC713,AD713:AI713)-Таблица1[[#This Row],[lподв_min, мм]]</f>
        <v>23415.325239057238</v>
      </c>
      <c r="CX713" s="17">
        <f>CW1152-Таблица1[[#This Row],[Суммарная длина каната]]</f>
        <v>-2424805.0653827894</v>
      </c>
    </row>
    <row r="714" spans="1:102" x14ac:dyDescent="0.25">
      <c r="A714" s="21">
        <v>713</v>
      </c>
      <c r="B714" s="10">
        <v>17.071836734693875</v>
      </c>
      <c r="C714" s="10">
        <v>115.03877551020416</v>
      </c>
      <c r="D714" s="11">
        <v>16125.514400932381</v>
      </c>
      <c r="E714" s="11">
        <v>7570.6841874621477</v>
      </c>
      <c r="F714" s="11">
        <v>16060.282499992389</v>
      </c>
      <c r="G714" s="11">
        <v>7695.045753469316</v>
      </c>
      <c r="H714" s="11">
        <v>16533.513910932379</v>
      </c>
      <c r="I714" s="11">
        <v>4150.7158271303297</v>
      </c>
      <c r="J714" s="11">
        <v>3419.9683603318185</v>
      </c>
      <c r="K714" s="11">
        <v>25972.072879917541</v>
      </c>
      <c r="L714" s="11">
        <v>852.89713008932836</v>
      </c>
      <c r="M714" s="11">
        <v>58220.356319864972</v>
      </c>
      <c r="N714" s="11">
        <v>10678.000446815729</v>
      </c>
      <c r="O714" s="11">
        <v>14759.940231854496</v>
      </c>
      <c r="P714" s="43">
        <v>12952.161992771666</v>
      </c>
      <c r="Q714" s="11">
        <v>13713.508008281087</v>
      </c>
      <c r="R714" s="11">
        <v>16030.401874673511</v>
      </c>
      <c r="S714" s="11">
        <v>9179.1202624581838</v>
      </c>
      <c r="T714" s="11">
        <v>16877.315518762967</v>
      </c>
      <c r="U714" s="11">
        <v>8073.6564324505598</v>
      </c>
      <c r="V714" s="11">
        <v>16125.514400932381</v>
      </c>
      <c r="W714" s="11">
        <v>7570.6841874621477</v>
      </c>
      <c r="X714" s="12">
        <v>0</v>
      </c>
      <c r="Y714" s="12">
        <v>293.45624964723396</v>
      </c>
      <c r="Z714" s="12">
        <v>221.60180209613736</v>
      </c>
      <c r="AA714" s="44">
        <v>232.04019061955785</v>
      </c>
      <c r="AB714" s="45">
        <v>47.253829333785497</v>
      </c>
      <c r="AC714" s="12">
        <v>58.545058392613626</v>
      </c>
      <c r="AD714" s="12">
        <v>13049.4380915851</v>
      </c>
      <c r="AE714" s="12">
        <v>2503.3639638769037</v>
      </c>
      <c r="AF714" s="12">
        <v>5480.532182188148</v>
      </c>
      <c r="AG714" s="44">
        <v>1128.4755203370623</v>
      </c>
      <c r="AH714" s="45">
        <v>390.29476040551657</v>
      </c>
      <c r="AI714" s="12">
        <v>3419.96836152481</v>
      </c>
      <c r="AJ714" s="12">
        <v>-16.501264725435167</v>
      </c>
      <c r="AK714" s="12">
        <v>24.709040609182381</v>
      </c>
      <c r="AL714" s="12">
        <v>55.82876608124608</v>
      </c>
      <c r="AM714" s="44">
        <v>88.414363139853393</v>
      </c>
      <c r="AN714" s="45">
        <v>81.778468564712711</v>
      </c>
      <c r="AO714" s="12">
        <v>89.999999832466926</v>
      </c>
      <c r="AP714" s="12">
        <v>-1949.863406907745</v>
      </c>
      <c r="AQ714" s="12">
        <v>10848.548698439818</v>
      </c>
      <c r="AR714" s="12">
        <v>13289.725962619044</v>
      </c>
      <c r="AS714" s="44">
        <v>16438.245644595299</v>
      </c>
      <c r="AT714" s="45">
        <v>16473.50871352401</v>
      </c>
      <c r="AU714" s="12">
        <v>16533.514400932381</v>
      </c>
      <c r="AV714" s="12">
        <v>11444.619282393298</v>
      </c>
      <c r="AW714" s="12">
        <v>15130.584662364341</v>
      </c>
      <c r="AX714" s="12">
        <v>13942.668577011571</v>
      </c>
      <c r="AY714" s="44">
        <v>9190.4100514724068</v>
      </c>
      <c r="AZ714" s="45">
        <v>8015.3120750309308</v>
      </c>
      <c r="BA714" s="12">
        <v>7570.684188655141</v>
      </c>
      <c r="BB714" s="12">
        <v>10562.113551037626</v>
      </c>
      <c r="BC714" s="12">
        <v>13122.710244395752</v>
      </c>
      <c r="BD714" s="12">
        <v>16367.965844520888</v>
      </c>
      <c r="BE714" s="44">
        <v>16469.471748841181</v>
      </c>
      <c r="BF714" s="45">
        <v>16529.321206171335</v>
      </c>
      <c r="BG714" s="12">
        <v>16533.514410932381</v>
      </c>
      <c r="BH714" s="12">
        <v>15151.136125732379</v>
      </c>
      <c r="BI714" s="12">
        <v>14084.152438790932</v>
      </c>
      <c r="BJ714" s="12">
        <v>9408.2808311886674</v>
      </c>
      <c r="BK714" s="44">
        <v>8062.3666434363377</v>
      </c>
      <c r="BL714" s="45">
        <v>7629.0285448817767</v>
      </c>
      <c r="BM714" s="12">
        <v>4150.7158271303315</v>
      </c>
      <c r="BN714" s="12">
        <v>0</v>
      </c>
      <c r="BO714" s="12">
        <v>41.210305334617551</v>
      </c>
      <c r="BP714" s="12">
        <v>31.119725472063699</v>
      </c>
      <c r="BQ714" s="48">
        <v>32.585597058607306</v>
      </c>
      <c r="BR714" s="49">
        <v>6.635894575140675</v>
      </c>
      <c r="BS714" s="13">
        <v>8.2215312677542158</v>
      </c>
      <c r="BT714" s="12">
        <v>109.64368013502141</v>
      </c>
      <c r="BV714" s="14">
        <f>Таблица1[[#This Row],[Lкан_леб,мм]]</f>
        <v>58220.356319864972</v>
      </c>
      <c r="BW714" s="50">
        <f>Таблица1[[#This Row],[угол обхв4]]+Таблица1[[#This Row],[Lдуг 3,мм]]</f>
        <v>13049.4380915851</v>
      </c>
      <c r="BX714" s="54">
        <f>Таблица1[[#This Row],[угол обхв5]]+Таблица1[[#This Row],[Y5, мм]]</f>
        <v>58513.812569512207</v>
      </c>
      <c r="BY714" s="14">
        <f>Таблица1[[#This Row],[угол обхв6]]+Таблица1[[#This Row],[Lдуг 4,мм]]</f>
        <v>15552.802055462003</v>
      </c>
      <c r="BZ714" s="14">
        <f>Таблица1[[#This Row],[Т1]]+Таблица1[[#This Row],[X6, мм]]</f>
        <v>58735.414371608342</v>
      </c>
      <c r="CA714" s="14">
        <f>Таблица1[[#This Row],[Т2]]+Таблица1[[#This Row],[Lдуг 5,мм]]</f>
        <v>21033.334237650153</v>
      </c>
      <c r="CB714" s="14">
        <f>Таблица1[[#This Row],[Т3]]+Таблица1[[#This Row],[Y6, мм]]</f>
        <v>58967.454562227897</v>
      </c>
      <c r="CC714" s="14">
        <f>Таблица1[[#This Row],[Т4]]+Таблица1[[#This Row],[Lдуг 6,мм]]</f>
        <v>22161.809757987216</v>
      </c>
      <c r="CD714" s="14">
        <f>Таблица1[[#This Row],[Т5]]+Таблица1[[#This Row],[Lдуг 1,мм]]</f>
        <v>59014.708391561682</v>
      </c>
      <c r="CE714" s="14">
        <f>Таблица1[[#This Row],[Т6]]+Таблица1[[#This Row],[Lпрям1, мм]]</f>
        <v>22552.104518392731</v>
      </c>
      <c r="CF714" s="15">
        <f>Таблица1[[#This Row],[Т7]]+Таблица1[[#This Row],[Lдуг 2,мм]]</f>
        <v>59073.253449954296</v>
      </c>
      <c r="CG714" s="14">
        <f>Таблица1[[#This Row],[Т8]]+Таблица1[[#This Row],[Lпрям2, мм]]</f>
        <v>25972.072879917541</v>
      </c>
      <c r="CH714" s="14">
        <f>Таблица1[[#This Row],[Т9]]-Таблица1[[#This Row],[Т9]]</f>
        <v>0</v>
      </c>
      <c r="CI714" s="50">
        <f>Таблица1[[#This Row],[Т9]]-Таблица1[[#This Row],[Т8]]</f>
        <v>36521.148931561562</v>
      </c>
      <c r="CJ714" s="54">
        <f>Таблица1[[#This Row],[Т9]]-Таблица1[[#This Row],[Т7]]</f>
        <v>58.54505839261401</v>
      </c>
      <c r="CK714" s="14">
        <f>Таблица1[[#This Row],[Т9]]-Таблица1[[#This Row],[Т6]]</f>
        <v>36911.443691967084</v>
      </c>
      <c r="CL714" s="14">
        <f>Таблица1[[#This Row],[Т9]]-Таблица1[[#This Row],[Т5]]</f>
        <v>105.7988877263997</v>
      </c>
      <c r="CM714" s="14">
        <f>Таблица1[[#This Row],[Т9]]-Таблица1[[#This Row],[Т4]]</f>
        <v>38039.919212304143</v>
      </c>
      <c r="CN714" s="14">
        <f>Таблица1[[#This Row],[Т9]]-Таблица1[[#This Row],[Т3]]</f>
        <v>337.83907834595448</v>
      </c>
      <c r="CO714" s="14">
        <f>Таблица1[[#This Row],[Т9]]-Таблица1[[#This Row],[Т2]]</f>
        <v>43520.451394492295</v>
      </c>
      <c r="CP714" s="14">
        <f>Таблица1[[#This Row],[Т9]]-Таблица1[[#This Row],[Т1]]</f>
        <v>559.44088044208911</v>
      </c>
      <c r="CQ714" s="14">
        <f>Таблица1[[#This Row],[Т9]]-Таблица1[[#This Row],[угол обхв6]]</f>
        <v>46023.815358369196</v>
      </c>
      <c r="CR714" s="14">
        <f>Таблица1[[#This Row],[Т9]]-Таблица1[[#This Row],[угол обхв5]]</f>
        <v>852.89713008932449</v>
      </c>
      <c r="CS714" s="14">
        <f>Таблица1[[#This Row],[Т9]]-Таблица1[[#This Row],[угол обхв4]]</f>
        <v>59073.253449954296</v>
      </c>
      <c r="CT714" s="14">
        <f>Таблица1[[#This Row],[Lкан_прям, мм]]+Таблица1[[#This Row],[Lкан_дуг, мм]]+Таблица1[[#This Row],[Lкан_леб,мм]]</f>
        <v>85045.326329871838</v>
      </c>
      <c r="CU714" s="16">
        <f>Таблица1[[#This Row],[Lкан_леб,мм]]</f>
        <v>58220.356319864972</v>
      </c>
      <c r="CV714" s="14">
        <f>2534431-(Таблица1[[#This Row],[Т23]]+Таблица1[[#This Row],[угол обхв3]])</f>
        <v>2449276.0299899932</v>
      </c>
      <c r="CW714" s="50">
        <f>SUM(X714:AC714,AD714:AI714)-Таблица1[[#This Row],[lподв_min, мм]]</f>
        <v>23405.00164967505</v>
      </c>
      <c r="CX714" s="17">
        <f>CW1153-Таблица1[[#This Row],[Суммарная длина каната]]</f>
        <v>-2424853.8860190059</v>
      </c>
    </row>
    <row r="715" spans="1:102" x14ac:dyDescent="0.25">
      <c r="A715" s="21">
        <v>714</v>
      </c>
      <c r="B715" s="10">
        <v>17.071836734693875</v>
      </c>
      <c r="C715" s="10">
        <v>117.72285714285721</v>
      </c>
      <c r="D715" s="11">
        <v>16402.758155362579</v>
      </c>
      <c r="E715" s="11">
        <v>7831.0852196712349</v>
      </c>
      <c r="F715" s="11">
        <v>16331.774099787943</v>
      </c>
      <c r="G715" s="11">
        <v>7952.2556114927384</v>
      </c>
      <c r="H715" s="11">
        <v>16810.75766536258</v>
      </c>
      <c r="I715" s="11">
        <v>4362.6450430299383</v>
      </c>
      <c r="J715" s="11">
        <v>3468.4401766412961</v>
      </c>
      <c r="K715" s="11">
        <v>25972.07287990085</v>
      </c>
      <c r="L715" s="11">
        <v>852.89713010600701</v>
      </c>
      <c r="M715" s="11">
        <v>58220.356319864972</v>
      </c>
      <c r="N715" s="11">
        <v>10678.000446815729</v>
      </c>
      <c r="O715" s="11">
        <v>14759.940231854496</v>
      </c>
      <c r="P715" s="43">
        <v>12945.225293288462</v>
      </c>
      <c r="Q715" s="11">
        <v>13818.565199402068</v>
      </c>
      <c r="R715" s="11">
        <v>16232.428635387452</v>
      </c>
      <c r="S715" s="11">
        <v>9433.3027001104674</v>
      </c>
      <c r="T715" s="11">
        <v>17130.180838403867</v>
      </c>
      <c r="U715" s="11">
        <v>8368.7117072971832</v>
      </c>
      <c r="V715" s="11">
        <v>16402.758155362579</v>
      </c>
      <c r="W715" s="11">
        <v>7831.0852196712349</v>
      </c>
      <c r="X715" s="12">
        <v>0</v>
      </c>
      <c r="Y715" s="12">
        <v>278.07277621562531</v>
      </c>
      <c r="Z715" s="12">
        <v>217.87208227984874</v>
      </c>
      <c r="AA715" s="44">
        <v>232.04019061955972</v>
      </c>
      <c r="AB715" s="45">
        <v>47.253829333788666</v>
      </c>
      <c r="AC715" s="12">
        <v>77.658251657184579</v>
      </c>
      <c r="AD715" s="12">
        <v>13049.4380915851</v>
      </c>
      <c r="AE715" s="12">
        <v>2454.8921475674074</v>
      </c>
      <c r="AF715" s="12">
        <v>5480.5321821881489</v>
      </c>
      <c r="AG715" s="44">
        <v>1128.4755203370576</v>
      </c>
      <c r="AH715" s="45">
        <v>390.29476040551555</v>
      </c>
      <c r="AI715" s="12">
        <v>3468.4401778176157</v>
      </c>
      <c r="AJ715" s="12">
        <v>-16.501264725435167</v>
      </c>
      <c r="AK715" s="12">
        <v>22.548726633979417</v>
      </c>
      <c r="AL715" s="12">
        <v>53.144684448592997</v>
      </c>
      <c r="AM715" s="44">
        <v>85.730281507200559</v>
      </c>
      <c r="AN715" s="45">
        <v>79.094386932059436</v>
      </c>
      <c r="AO715" s="12">
        <v>89.999999834808236</v>
      </c>
      <c r="AP715" s="12">
        <v>-1949.863406907745</v>
      </c>
      <c r="AQ715" s="12">
        <v>10834.455798070645</v>
      </c>
      <c r="AR715" s="12">
        <v>13271.687585677853</v>
      </c>
      <c r="AS715" s="44">
        <v>16639.296280923158</v>
      </c>
      <c r="AT715" s="45">
        <v>16729.549243755184</v>
      </c>
      <c r="AU715" s="12">
        <v>16810.758155362582</v>
      </c>
      <c r="AV715" s="12">
        <v>11444.619282393298</v>
      </c>
      <c r="AW715" s="12">
        <v>15136.750161479104</v>
      </c>
      <c r="AX715" s="12">
        <v>14063.282120860033</v>
      </c>
      <c r="AY715" s="44">
        <v>9463.6789904737016</v>
      </c>
      <c r="AZ715" s="45">
        <v>8291.5215177051487</v>
      </c>
      <c r="BA715" s="12">
        <v>7831.0852208475562</v>
      </c>
      <c r="BB715" s="12">
        <v>10562.113551037626</v>
      </c>
      <c r="BC715" s="12">
        <v>13101.680644543376</v>
      </c>
      <c r="BD715" s="12">
        <v>16558.890927776843</v>
      </c>
      <c r="BE715" s="44">
        <v>16723.313192868161</v>
      </c>
      <c r="BF715" s="45">
        <v>16803.389750011262</v>
      </c>
      <c r="BG715" s="12">
        <v>16810.758165362578</v>
      </c>
      <c r="BH715" s="12">
        <v>15151.136125732379</v>
      </c>
      <c r="BI715" s="12">
        <v>14195.375129026674</v>
      </c>
      <c r="BJ715" s="12">
        <v>9678.0196215684318</v>
      </c>
      <c r="BK715" s="44">
        <v>8338.3354169339491</v>
      </c>
      <c r="BL715" s="45">
        <v>7908.2754092632704</v>
      </c>
      <c r="BM715" s="12">
        <v>4362.6450430299401</v>
      </c>
      <c r="BN715" s="12">
        <v>0</v>
      </c>
      <c r="BO715" s="12">
        <v>39.049991359414584</v>
      </c>
      <c r="BP715" s="12">
        <v>30.595957814613588</v>
      </c>
      <c r="BQ715" s="48">
        <v>32.585597058607561</v>
      </c>
      <c r="BR715" s="49">
        <v>6.63589457514112</v>
      </c>
      <c r="BS715" s="13">
        <v>10.905612902748793</v>
      </c>
      <c r="BT715" s="12">
        <v>109.64368013502141</v>
      </c>
      <c r="BV715" s="14">
        <f>Таблица1[[#This Row],[Lкан_леб,мм]]</f>
        <v>58220.356319864972</v>
      </c>
      <c r="BW715" s="50">
        <f>Таблица1[[#This Row],[угол обхв4]]+Таблица1[[#This Row],[Lдуг 3,мм]]</f>
        <v>13049.4380915851</v>
      </c>
      <c r="BX715" s="54">
        <f>Таблица1[[#This Row],[угол обхв5]]+Таблица1[[#This Row],[Y5, мм]]</f>
        <v>58498.429096080596</v>
      </c>
      <c r="BY715" s="14">
        <f>Таблица1[[#This Row],[угол обхв6]]+Таблица1[[#This Row],[Lдуг 4,мм]]</f>
        <v>15504.330239152507</v>
      </c>
      <c r="BZ715" s="14">
        <f>Таблица1[[#This Row],[Т1]]+Таблица1[[#This Row],[X6, мм]]</f>
        <v>58716.301178360445</v>
      </c>
      <c r="CA715" s="14">
        <f>Таблица1[[#This Row],[Т2]]+Таблица1[[#This Row],[Lдуг 5,мм]]</f>
        <v>20984.862421340655</v>
      </c>
      <c r="CB715" s="14">
        <f>Таблица1[[#This Row],[Т3]]+Таблица1[[#This Row],[Y6, мм]]</f>
        <v>58948.341368980007</v>
      </c>
      <c r="CC715" s="14">
        <f>Таблица1[[#This Row],[Т4]]+Таблица1[[#This Row],[Lдуг 6,мм]]</f>
        <v>22113.337941677713</v>
      </c>
      <c r="CD715" s="14">
        <f>Таблица1[[#This Row],[Т5]]+Таблица1[[#This Row],[Lдуг 1,мм]]</f>
        <v>58995.595198313793</v>
      </c>
      <c r="CE715" s="14">
        <f>Таблица1[[#This Row],[Т6]]+Таблица1[[#This Row],[Lпрям1, мм]]</f>
        <v>22503.632702083229</v>
      </c>
      <c r="CF715" s="15">
        <f>Таблица1[[#This Row],[Т7]]+Таблица1[[#This Row],[Lдуг 2,мм]]</f>
        <v>59073.25344997098</v>
      </c>
      <c r="CG715" s="14">
        <f>Таблица1[[#This Row],[Т8]]+Таблица1[[#This Row],[Lпрям2, мм]]</f>
        <v>25972.072879900843</v>
      </c>
      <c r="CH715" s="14">
        <f>Таблица1[[#This Row],[Т9]]-Таблица1[[#This Row],[Т9]]</f>
        <v>0</v>
      </c>
      <c r="CI715" s="50">
        <f>Таблица1[[#This Row],[Т9]]-Таблица1[[#This Row],[Т8]]</f>
        <v>36569.620747887748</v>
      </c>
      <c r="CJ715" s="54">
        <f>Таблица1[[#This Row],[Т9]]-Таблица1[[#This Row],[Т7]]</f>
        <v>77.658251657187066</v>
      </c>
      <c r="CK715" s="14">
        <f>Таблица1[[#This Row],[Т9]]-Таблица1[[#This Row],[Т6]]</f>
        <v>36959.91550829327</v>
      </c>
      <c r="CL715" s="14">
        <f>Таблица1[[#This Row],[Т9]]-Таблица1[[#This Row],[Т5]]</f>
        <v>124.91208099097275</v>
      </c>
      <c r="CM715" s="14">
        <f>Таблица1[[#This Row],[Т9]]-Таблица1[[#This Row],[Т4]]</f>
        <v>38088.391028630329</v>
      </c>
      <c r="CN715" s="14">
        <f>Таблица1[[#This Row],[Т9]]-Таблица1[[#This Row],[Т3]]</f>
        <v>356.95227161053481</v>
      </c>
      <c r="CO715" s="14">
        <f>Таблица1[[#This Row],[Т9]]-Таблица1[[#This Row],[Т2]]</f>
        <v>43568.923210818473</v>
      </c>
      <c r="CP715" s="14">
        <f>Таблица1[[#This Row],[Т9]]-Таблица1[[#This Row],[Т1]]</f>
        <v>574.82435389038437</v>
      </c>
      <c r="CQ715" s="14">
        <f>Таблица1[[#This Row],[Т9]]-Таблица1[[#This Row],[угол обхв6]]</f>
        <v>46023.81535838588</v>
      </c>
      <c r="CR715" s="14">
        <f>Таблица1[[#This Row],[Т9]]-Таблица1[[#This Row],[угол обхв5]]</f>
        <v>852.89713010600826</v>
      </c>
      <c r="CS715" s="14">
        <f>Таблица1[[#This Row],[Т9]]-Таблица1[[#This Row],[угол обхв4]]</f>
        <v>59073.25344997098</v>
      </c>
      <c r="CT715" s="14">
        <f>Таблица1[[#This Row],[Lкан_прям, мм]]+Таблица1[[#This Row],[Lкан_дуг, мм]]+Таблица1[[#This Row],[Lкан_леб,мм]]</f>
        <v>85045.326329871838</v>
      </c>
      <c r="CU715" s="16">
        <f>Таблица1[[#This Row],[Lкан_леб,мм]]</f>
        <v>58220.356319864972</v>
      </c>
      <c r="CV715" s="14">
        <f>2534431-(Таблица1[[#This Row],[Т23]]+Таблица1[[#This Row],[угол обхв3]])</f>
        <v>2449276.0299899932</v>
      </c>
      <c r="CW715" s="50">
        <f>SUM(X715:AC715,AD715:AI715)-Таблица1[[#This Row],[lподв_min, мм]]</f>
        <v>23356.529833365556</v>
      </c>
      <c r="CX715" s="17">
        <f>CW1154-Таблица1[[#This Row],[Суммарная длина каната]]</f>
        <v>-2424904.3399252924</v>
      </c>
    </row>
    <row r="716" spans="1:102" x14ac:dyDescent="0.25">
      <c r="A716" s="21">
        <v>715</v>
      </c>
      <c r="B716" s="10">
        <v>17.071836734693875</v>
      </c>
      <c r="C716" s="10">
        <v>120.40693877551027</v>
      </c>
      <c r="D716" s="11">
        <v>16667.503450743032</v>
      </c>
      <c r="E716" s="11">
        <v>8104.1836003329045</v>
      </c>
      <c r="F716" s="11">
        <v>16590.922990355772</v>
      </c>
      <c r="G716" s="11">
        <v>8221.8969516864145</v>
      </c>
      <c r="H716" s="11">
        <v>17075.502960743033</v>
      </c>
      <c r="I716" s="11">
        <v>4586.4457826602511</v>
      </c>
      <c r="J716" s="11">
        <v>3517.7378176726525</v>
      </c>
      <c r="K716" s="11">
        <v>25972.07287988437</v>
      </c>
      <c r="L716" s="11">
        <v>852.89713012248728</v>
      </c>
      <c r="M716" s="11">
        <v>58220.356319864972</v>
      </c>
      <c r="N716" s="11">
        <v>10678.000446815729</v>
      </c>
      <c r="O716" s="11">
        <v>14759.940231854496</v>
      </c>
      <c r="P716" s="43">
        <v>12933.37648810682</v>
      </c>
      <c r="Q716" s="11">
        <v>13923.182296578956</v>
      </c>
      <c r="R716" s="11">
        <v>16422.330665943384</v>
      </c>
      <c r="S716" s="11">
        <v>9696.6669771986053</v>
      </c>
      <c r="T716" s="11">
        <v>17368.951622911456</v>
      </c>
      <c r="U716" s="11">
        <v>8675.2846962533895</v>
      </c>
      <c r="V716" s="11">
        <v>16667.503450743032</v>
      </c>
      <c r="W716" s="11">
        <v>8104.1836003329045</v>
      </c>
      <c r="X716" s="12">
        <v>0</v>
      </c>
      <c r="Y716" s="12">
        <v>262.45246664610477</v>
      </c>
      <c r="Z716" s="12">
        <v>214.3791986014721</v>
      </c>
      <c r="AA716" s="44">
        <v>232.04019061955913</v>
      </c>
      <c r="AB716" s="45">
        <v>47.253829333786406</v>
      </c>
      <c r="AC716" s="12">
        <v>96.771444921564822</v>
      </c>
      <c r="AD716" s="12">
        <v>13049.4380915851</v>
      </c>
      <c r="AE716" s="12">
        <v>2405.5945065360565</v>
      </c>
      <c r="AF716" s="12">
        <v>5480.5321821881489</v>
      </c>
      <c r="AG716" s="44">
        <v>1128.4755203370587</v>
      </c>
      <c r="AH716" s="45">
        <v>390.29476040551998</v>
      </c>
      <c r="AI716" s="12">
        <v>3517.7378188324874</v>
      </c>
      <c r="AJ716" s="12">
        <v>-16.501264725435167</v>
      </c>
      <c r="AK716" s="12">
        <v>20.355153562848692</v>
      </c>
      <c r="AL716" s="12">
        <v>50.46060281593995</v>
      </c>
      <c r="AM716" s="44">
        <v>83.046199874547426</v>
      </c>
      <c r="AN716" s="45">
        <v>76.41030529940663</v>
      </c>
      <c r="AO716" s="12">
        <v>89.999999837123227</v>
      </c>
      <c r="AP716" s="12">
        <v>-1949.863406907745</v>
      </c>
      <c r="AQ716" s="12">
        <v>10819.918478580783</v>
      </c>
      <c r="AR716" s="12">
        <v>13248.020795079705</v>
      </c>
      <c r="AS716" s="44">
        <v>16827.329457551634</v>
      </c>
      <c r="AT716" s="45">
        <v>16972.37428554962</v>
      </c>
      <c r="AU716" s="12">
        <v>17075.503450743036</v>
      </c>
      <c r="AV716" s="12">
        <v>11444.619282393298</v>
      </c>
      <c r="AW716" s="12">
        <v>15142.462482527491</v>
      </c>
      <c r="AX716" s="12">
        <v>14182.918624591717</v>
      </c>
      <c r="AY716" s="44">
        <v>9746.06311870639</v>
      </c>
      <c r="AZ716" s="45">
        <v>8579.4180415136088</v>
      </c>
      <c r="BA716" s="12">
        <v>8104.1836014927403</v>
      </c>
      <c r="BB716" s="12">
        <v>10562.113551037626</v>
      </c>
      <c r="BC716" s="12">
        <v>13075.294519871873</v>
      </c>
      <c r="BD716" s="12">
        <v>16736.974972916269</v>
      </c>
      <c r="BE716" s="44">
        <v>16963.952831303206</v>
      </c>
      <c r="BF716" s="45">
        <v>17064.080788104871</v>
      </c>
      <c r="BG716" s="12">
        <v>17075.503460743032</v>
      </c>
      <c r="BH716" s="12">
        <v>15151.136125732379</v>
      </c>
      <c r="BI716" s="12">
        <v>14305.704547251951</v>
      </c>
      <c r="BJ716" s="12">
        <v>9956.4033052113664</v>
      </c>
      <c r="BK716" s="44">
        <v>8625.8885547456048</v>
      </c>
      <c r="BL716" s="45">
        <v>8200.0502550726851</v>
      </c>
      <c r="BM716" s="12">
        <v>4586.4457826602529</v>
      </c>
      <c r="BN716" s="12">
        <v>0</v>
      </c>
      <c r="BO716" s="12">
        <v>36.856418288283855</v>
      </c>
      <c r="BP716" s="12">
        <v>30.105449253091255</v>
      </c>
      <c r="BQ716" s="48">
        <v>32.585597058607483</v>
      </c>
      <c r="BR716" s="49">
        <v>6.6358945751408021</v>
      </c>
      <c r="BS716" s="13">
        <v>13.589694537716589</v>
      </c>
      <c r="BT716" s="12">
        <v>109.64368013502141</v>
      </c>
      <c r="BV716" s="14">
        <f>Таблица1[[#This Row],[Lкан_леб,мм]]</f>
        <v>58220.356319864972</v>
      </c>
      <c r="BW716" s="50">
        <f>Таблица1[[#This Row],[угол обхв4]]+Таблица1[[#This Row],[Lдуг 3,мм]]</f>
        <v>13049.4380915851</v>
      </c>
      <c r="BX716" s="54">
        <f>Таблица1[[#This Row],[угол обхв5]]+Таблица1[[#This Row],[Y5, мм]]</f>
        <v>58482.808786511079</v>
      </c>
      <c r="BY716" s="14">
        <f>Таблица1[[#This Row],[угол обхв6]]+Таблица1[[#This Row],[Lдуг 4,мм]]</f>
        <v>15455.032598121157</v>
      </c>
      <c r="BZ716" s="14">
        <f>Таблица1[[#This Row],[Т1]]+Таблица1[[#This Row],[X6, мм]]</f>
        <v>58697.187985112549</v>
      </c>
      <c r="CA716" s="14">
        <f>Таблица1[[#This Row],[Т2]]+Таблица1[[#This Row],[Lдуг 5,мм]]</f>
        <v>20935.564780309305</v>
      </c>
      <c r="CB716" s="14">
        <f>Таблица1[[#This Row],[Т3]]+Таблица1[[#This Row],[Y6, мм]]</f>
        <v>58929.228175732111</v>
      </c>
      <c r="CC716" s="14">
        <f>Таблица1[[#This Row],[Т4]]+Таблица1[[#This Row],[Lдуг 6,мм]]</f>
        <v>22064.040300646364</v>
      </c>
      <c r="CD716" s="14">
        <f>Таблица1[[#This Row],[Т5]]+Таблица1[[#This Row],[Lдуг 1,мм]]</f>
        <v>58976.482005065896</v>
      </c>
      <c r="CE716" s="14">
        <f>Таблица1[[#This Row],[Т6]]+Таблица1[[#This Row],[Lпрям1, мм]]</f>
        <v>22454.335061051883</v>
      </c>
      <c r="CF716" s="15">
        <f>Таблица1[[#This Row],[Т7]]+Таблица1[[#This Row],[Lдуг 2,мм]]</f>
        <v>59073.25344998746</v>
      </c>
      <c r="CG716" s="14">
        <f>Таблица1[[#This Row],[Т8]]+Таблица1[[#This Row],[Lпрям2, мм]]</f>
        <v>25972.07287988437</v>
      </c>
      <c r="CH716" s="14">
        <f>Таблица1[[#This Row],[Т9]]-Таблица1[[#This Row],[Т9]]</f>
        <v>0</v>
      </c>
      <c r="CI716" s="50">
        <f>Таблица1[[#This Row],[Т9]]-Таблица1[[#This Row],[Т8]]</f>
        <v>36618.918388935577</v>
      </c>
      <c r="CJ716" s="54">
        <f>Таблица1[[#This Row],[Т9]]-Таблица1[[#This Row],[Т7]]</f>
        <v>96.771444921563671</v>
      </c>
      <c r="CK716" s="14">
        <f>Таблица1[[#This Row],[Т9]]-Таблица1[[#This Row],[Т6]]</f>
        <v>37009.2131493411</v>
      </c>
      <c r="CL716" s="14">
        <f>Таблица1[[#This Row],[Т9]]-Таблица1[[#This Row],[Т5]]</f>
        <v>144.02527425534936</v>
      </c>
      <c r="CM716" s="14">
        <f>Таблица1[[#This Row],[Т9]]-Таблица1[[#This Row],[Т4]]</f>
        <v>38137.688669678158</v>
      </c>
      <c r="CN716" s="14">
        <f>Таблица1[[#This Row],[Т9]]-Таблица1[[#This Row],[Т3]]</f>
        <v>376.06546487491141</v>
      </c>
      <c r="CO716" s="14">
        <f>Таблица1[[#This Row],[Т9]]-Таблица1[[#This Row],[Т2]]</f>
        <v>43618.220851866303</v>
      </c>
      <c r="CP716" s="14">
        <f>Таблица1[[#This Row],[Т9]]-Таблица1[[#This Row],[Т1]]</f>
        <v>590.44466347638081</v>
      </c>
      <c r="CQ716" s="14">
        <f>Таблица1[[#This Row],[Т9]]-Таблица1[[#This Row],[угол обхв6]]</f>
        <v>46023.81535840236</v>
      </c>
      <c r="CR716" s="14">
        <f>Таблица1[[#This Row],[Т9]]-Таблица1[[#This Row],[угол обхв5]]</f>
        <v>852.89713012248831</v>
      </c>
      <c r="CS716" s="14">
        <f>Таблица1[[#This Row],[Т9]]-Таблица1[[#This Row],[угол обхв4]]</f>
        <v>59073.25344998746</v>
      </c>
      <c r="CT716" s="14">
        <f>Таблица1[[#This Row],[Lкан_прям, мм]]+Таблица1[[#This Row],[Lкан_дуг, мм]]+Таблица1[[#This Row],[Lкан_леб,мм]]</f>
        <v>85045.326329871838</v>
      </c>
      <c r="CU716" s="16">
        <f>Таблица1[[#This Row],[Lкан_леб,мм]]</f>
        <v>58220.356319864972</v>
      </c>
      <c r="CV716" s="14">
        <f>2534431-(Таблица1[[#This Row],[Т23]]+Таблица1[[#This Row],[угол обхв3]])</f>
        <v>2449276.0299899932</v>
      </c>
      <c r="CW716" s="50">
        <f>SUM(X716:AC716,AD716:AI716)-Таблица1[[#This Row],[lподв_min, мм]]</f>
        <v>23307.232192334202</v>
      </c>
      <c r="CX716" s="17">
        <f>CW1155-Таблица1[[#This Row],[Суммарная длина каната]]</f>
        <v>-2424956.4181335224</v>
      </c>
    </row>
    <row r="717" spans="1:102" x14ac:dyDescent="0.25">
      <c r="A717" s="21">
        <v>716</v>
      </c>
      <c r="B717" s="10">
        <v>17.071836734693875</v>
      </c>
      <c r="C717" s="10">
        <v>123.09102040816332</v>
      </c>
      <c r="D717" s="11">
        <v>16919.169395600264</v>
      </c>
      <c r="E717" s="11">
        <v>8389.3801100331984</v>
      </c>
      <c r="F717" s="11">
        <v>16837.160559586351</v>
      </c>
      <c r="G717" s="11">
        <v>8503.3781399093459</v>
      </c>
      <c r="H717" s="11">
        <v>17327.168905600261</v>
      </c>
      <c r="I717" s="11">
        <v>4821.5785749815795</v>
      </c>
      <c r="J717" s="11">
        <v>3567.8015350516184</v>
      </c>
      <c r="K717" s="11">
        <v>25972.072879868101</v>
      </c>
      <c r="L717" s="11">
        <v>852.89713013875962</v>
      </c>
      <c r="M717" s="11">
        <v>58220.356319864972</v>
      </c>
      <c r="N717" s="11">
        <v>10678.000446815729</v>
      </c>
      <c r="O717" s="11">
        <v>14759.940231854496</v>
      </c>
      <c r="P717" s="43">
        <v>12916.641575308751</v>
      </c>
      <c r="Q717" s="11">
        <v>14027.129753977353</v>
      </c>
      <c r="R717" s="11">
        <v>16599.691292382333</v>
      </c>
      <c r="S717" s="11">
        <v>9968.6352324134514</v>
      </c>
      <c r="T717" s="11">
        <v>17593.103972842546</v>
      </c>
      <c r="U717" s="11">
        <v>8992.7027315196356</v>
      </c>
      <c r="V717" s="11">
        <v>16919.169395600264</v>
      </c>
      <c r="W717" s="11">
        <v>8389.3801100331984</v>
      </c>
      <c r="X717" s="12">
        <v>0</v>
      </c>
      <c r="Y717" s="12">
        <v>246.57635657126698</v>
      </c>
      <c r="Z717" s="12">
        <v>211.14211542841292</v>
      </c>
      <c r="AA717" s="44">
        <v>232.04019061955799</v>
      </c>
      <c r="AB717" s="45">
        <v>47.253829333785042</v>
      </c>
      <c r="AC717" s="12">
        <v>115.88463818573655</v>
      </c>
      <c r="AD717" s="12">
        <v>13049.4380915851</v>
      </c>
      <c r="AE717" s="12">
        <v>2355.5307891570928</v>
      </c>
      <c r="AF717" s="12">
        <v>5480.5321821881489</v>
      </c>
      <c r="AG717" s="44">
        <v>1128.475520337063</v>
      </c>
      <c r="AH717" s="45">
        <v>390.29476040551623</v>
      </c>
      <c r="AI717" s="12">
        <v>3567.801536195178</v>
      </c>
      <c r="AJ717" s="12">
        <v>-16.501264725435167</v>
      </c>
      <c r="AK717" s="12">
        <v>18.12565821389445</v>
      </c>
      <c r="AL717" s="12">
        <v>47.77652118328691</v>
      </c>
      <c r="AM717" s="44">
        <v>80.362118241894237</v>
      </c>
      <c r="AN717" s="45">
        <v>73.726223666753626</v>
      </c>
      <c r="AO717" s="12">
        <v>89.99999983940873</v>
      </c>
      <c r="AP717" s="12">
        <v>-1949.863406907745</v>
      </c>
      <c r="AQ717" s="12">
        <v>10804.930086772109</v>
      </c>
      <c r="AR717" s="12">
        <v>13218.777519365365</v>
      </c>
      <c r="AS717" s="44">
        <v>17001.932601071716</v>
      </c>
      <c r="AT717" s="45">
        <v>17201.451043806566</v>
      </c>
      <c r="AU717" s="12">
        <v>17327.169395600264</v>
      </c>
      <c r="AV717" s="12">
        <v>11444.619282393298</v>
      </c>
      <c r="AW717" s="12">
        <v>15147.693847570126</v>
      </c>
      <c r="AX717" s="12">
        <v>14301.315587508223</v>
      </c>
      <c r="AY717" s="44">
        <v>10036.942842413007</v>
      </c>
      <c r="AZ717" s="45">
        <v>8878.3699576639374</v>
      </c>
      <c r="BA717" s="12">
        <v>8389.3801111767589</v>
      </c>
      <c r="BB717" s="12">
        <v>10562.113551037626</v>
      </c>
      <c r="BC717" s="12">
        <v>13043.57121526513</v>
      </c>
      <c r="BD717" s="12">
        <v>16901.827236438949</v>
      </c>
      <c r="BE717" s="44">
        <v>17190.862664153163</v>
      </c>
      <c r="BF717" s="45">
        <v>17310.82232463624</v>
      </c>
      <c r="BG717" s="12">
        <v>17327.169405600263</v>
      </c>
      <c r="BH717" s="12">
        <v>15151.136125732379</v>
      </c>
      <c r="BI717" s="12">
        <v>14414.883369692983</v>
      </c>
      <c r="BJ717" s="12">
        <v>10242.821065944321</v>
      </c>
      <c r="BK717" s="44">
        <v>8924.3951215200796</v>
      </c>
      <c r="BL717" s="45">
        <v>8503.7128838888966</v>
      </c>
      <c r="BM717" s="12">
        <v>4821.5785749815814</v>
      </c>
      <c r="BN717" s="12">
        <v>0</v>
      </c>
      <c r="BO717" s="12">
        <v>34.62692293932961</v>
      </c>
      <c r="BP717" s="12">
        <v>29.650862969392463</v>
      </c>
      <c r="BQ717" s="48">
        <v>32.585597058607327</v>
      </c>
      <c r="BR717" s="49">
        <v>6.6358945751406111</v>
      </c>
      <c r="BS717" s="13">
        <v>16.273776172655101</v>
      </c>
      <c r="BT717" s="12">
        <v>109.64368013502141</v>
      </c>
      <c r="BV717" s="14">
        <f>Таблица1[[#This Row],[Lкан_леб,мм]]</f>
        <v>58220.356319864972</v>
      </c>
      <c r="BW717" s="50">
        <f>Таблица1[[#This Row],[угол обхв4]]+Таблица1[[#This Row],[Lдуг 3,мм]]</f>
        <v>13049.4380915851</v>
      </c>
      <c r="BX717" s="54">
        <f>Таблица1[[#This Row],[угол обхв5]]+Таблица1[[#This Row],[Y5, мм]]</f>
        <v>58466.932676436241</v>
      </c>
      <c r="BY717" s="14">
        <f>Таблица1[[#This Row],[угол обхв6]]+Таблица1[[#This Row],[Lдуг 4,мм]]</f>
        <v>15404.968880742192</v>
      </c>
      <c r="BZ717" s="14">
        <f>Таблица1[[#This Row],[Т1]]+Таблица1[[#This Row],[X6, мм]]</f>
        <v>58678.074791864652</v>
      </c>
      <c r="CA717" s="14">
        <f>Таблица1[[#This Row],[Т2]]+Таблица1[[#This Row],[Lдуг 5,мм]]</f>
        <v>20885.50106293034</v>
      </c>
      <c r="CB717" s="14">
        <f>Таблица1[[#This Row],[Т3]]+Таблица1[[#This Row],[Y6, мм]]</f>
        <v>58910.114982484207</v>
      </c>
      <c r="CC717" s="14">
        <f>Таблица1[[#This Row],[Т4]]+Таблица1[[#This Row],[Lдуг 6,мм]]</f>
        <v>22013.976583267402</v>
      </c>
      <c r="CD717" s="14">
        <f>Таблица1[[#This Row],[Т5]]+Таблица1[[#This Row],[Lдуг 1,мм]]</f>
        <v>58957.368811817993</v>
      </c>
      <c r="CE717" s="14">
        <f>Таблица1[[#This Row],[Т6]]+Таблица1[[#This Row],[Lпрям1, мм]]</f>
        <v>22404.271343672917</v>
      </c>
      <c r="CF717" s="15">
        <f>Таблица1[[#This Row],[Т7]]+Таблица1[[#This Row],[Lдуг 2,мм]]</f>
        <v>59073.253450003729</v>
      </c>
      <c r="CG717" s="14">
        <f>Таблица1[[#This Row],[Т8]]+Таблица1[[#This Row],[Lпрям2, мм]]</f>
        <v>25972.072879868094</v>
      </c>
      <c r="CH717" s="14">
        <f>Таблица1[[#This Row],[Т9]]-Таблица1[[#This Row],[Т9]]</f>
        <v>0</v>
      </c>
      <c r="CI717" s="50">
        <f>Таблица1[[#This Row],[Т9]]-Таблица1[[#This Row],[Т8]]</f>
        <v>36668.982106330812</v>
      </c>
      <c r="CJ717" s="54">
        <f>Таблица1[[#This Row],[Т9]]-Таблица1[[#This Row],[Т7]]</f>
        <v>115.88463818573655</v>
      </c>
      <c r="CK717" s="14">
        <f>Таблица1[[#This Row],[Т9]]-Таблица1[[#This Row],[Т6]]</f>
        <v>37059.276866736327</v>
      </c>
      <c r="CL717" s="14">
        <f>Таблица1[[#This Row],[Т9]]-Таблица1[[#This Row],[Т5]]</f>
        <v>163.13846751952224</v>
      </c>
      <c r="CM717" s="14">
        <f>Таблица1[[#This Row],[Т9]]-Таблица1[[#This Row],[Т4]]</f>
        <v>38187.752387073386</v>
      </c>
      <c r="CN717" s="14">
        <f>Таблица1[[#This Row],[Т9]]-Таблица1[[#This Row],[Т3]]</f>
        <v>395.17865813907702</v>
      </c>
      <c r="CO717" s="14">
        <f>Таблица1[[#This Row],[Т9]]-Таблица1[[#This Row],[Т2]]</f>
        <v>43668.284569261537</v>
      </c>
      <c r="CP717" s="14">
        <f>Таблица1[[#This Row],[Т9]]-Таблица1[[#This Row],[Т1]]</f>
        <v>606.32077356748778</v>
      </c>
      <c r="CQ717" s="14">
        <f>Таблица1[[#This Row],[Т9]]-Таблица1[[#This Row],[угол обхв6]]</f>
        <v>46023.815358418629</v>
      </c>
      <c r="CR717" s="14">
        <f>Таблица1[[#This Row],[Т9]]-Таблица1[[#This Row],[угол обхв5]]</f>
        <v>852.89713013875735</v>
      </c>
      <c r="CS717" s="14">
        <f>Таблица1[[#This Row],[Т9]]-Таблица1[[#This Row],[угол обхв4]]</f>
        <v>59073.253450003729</v>
      </c>
      <c r="CT717" s="14">
        <f>Таблица1[[#This Row],[Lкан_прям, мм]]+Таблица1[[#This Row],[Lкан_дуг, мм]]+Таблица1[[#This Row],[Lкан_леб,мм]]</f>
        <v>85045.326329871838</v>
      </c>
      <c r="CU717" s="16">
        <f>Таблица1[[#This Row],[Lкан_леб,мм]]</f>
        <v>58220.356319864972</v>
      </c>
      <c r="CV717" s="14">
        <f>2534431-(Таблица1[[#This Row],[Т23]]+Таблица1[[#This Row],[угол обхв3]])</f>
        <v>2449276.0299899932</v>
      </c>
      <c r="CW717" s="50">
        <f>SUM(X717:AC717,AD717:AI717)-Таблица1[[#This Row],[lподв_min, мм]]</f>
        <v>23257.168474955237</v>
      </c>
      <c r="CX717" s="17">
        <f>CW1156-Таблица1[[#This Row],[Суммарная длина каната]]</f>
        <v>-2425010.1104439013</v>
      </c>
    </row>
    <row r="718" spans="1:102" x14ac:dyDescent="0.25">
      <c r="A718" s="21">
        <v>717</v>
      </c>
      <c r="B718" s="10">
        <v>17.071836734693875</v>
      </c>
      <c r="C718" s="10">
        <v>125.77510204081636</v>
      </c>
      <c r="D718" s="11">
        <v>17157.203796546572</v>
      </c>
      <c r="E718" s="11">
        <v>8686.0489842216484</v>
      </c>
      <c r="F718" s="11">
        <v>17069.946524774336</v>
      </c>
      <c r="G718" s="11">
        <v>8796.0815635918771</v>
      </c>
      <c r="H718" s="11">
        <v>17565.203306546573</v>
      </c>
      <c r="I718" s="11">
        <v>5067.4811945956162</v>
      </c>
      <c r="J718" s="11">
        <v>3618.5677896260318</v>
      </c>
      <c r="K718" s="11">
        <v>25972.072879852061</v>
      </c>
      <c r="L718" s="11">
        <v>852.89713015480231</v>
      </c>
      <c r="M718" s="11">
        <v>58220.356319864972</v>
      </c>
      <c r="N718" s="11">
        <v>10678.000446815729</v>
      </c>
      <c r="O718" s="11">
        <v>14759.940231854496</v>
      </c>
      <c r="P718" s="43">
        <v>12895.057273840059</v>
      </c>
      <c r="Q718" s="11">
        <v>14130.179495054463</v>
      </c>
      <c r="R718" s="11">
        <v>16764.121358494813</v>
      </c>
      <c r="S718" s="11">
        <v>10248.610726008283</v>
      </c>
      <c r="T718" s="11">
        <v>17802.146063824395</v>
      </c>
      <c r="U718" s="11">
        <v>9320.2693496141037</v>
      </c>
      <c r="V718" s="11">
        <v>17157.203796546572</v>
      </c>
      <c r="W718" s="11">
        <v>8686.0489842216484</v>
      </c>
      <c r="X718" s="12">
        <v>0</v>
      </c>
      <c r="Y718" s="12">
        <v>230.42375373142693</v>
      </c>
      <c r="Z718" s="12">
        <v>208.18152502035571</v>
      </c>
      <c r="AA718" s="44">
        <v>232.04019061955839</v>
      </c>
      <c r="AB718" s="45">
        <v>47.253829333784687</v>
      </c>
      <c r="AC718" s="12">
        <v>134.9978314496766</v>
      </c>
      <c r="AD718" s="12">
        <v>13049.4380915851</v>
      </c>
      <c r="AE718" s="12">
        <v>2304.7645345826782</v>
      </c>
      <c r="AF718" s="12">
        <v>5480.532182188148</v>
      </c>
      <c r="AG718" s="44">
        <v>1128.4755203370642</v>
      </c>
      <c r="AH718" s="45">
        <v>390.2947604055172</v>
      </c>
      <c r="AI718" s="12">
        <v>3618.5677907535473</v>
      </c>
      <c r="AJ718" s="12">
        <v>-16.501264725435167</v>
      </c>
      <c r="AK718" s="12">
        <v>15.857334755870271</v>
      </c>
      <c r="AL718" s="12">
        <v>45.092439550633834</v>
      </c>
      <c r="AM718" s="44">
        <v>77.678036609241218</v>
      </c>
      <c r="AN718" s="45">
        <v>71.04214203410065</v>
      </c>
      <c r="AO718" s="12">
        <v>89.999999841661733</v>
      </c>
      <c r="AP718" s="12">
        <v>-1949.863406907745</v>
      </c>
      <c r="AQ718" s="12">
        <v>10789.483583925412</v>
      </c>
      <c r="AR718" s="12">
        <v>13184.021922732703</v>
      </c>
      <c r="AS718" s="44">
        <v>17162.722605611143</v>
      </c>
      <c r="AT718" s="45">
        <v>17416.276889251902</v>
      </c>
      <c r="AU718" s="12">
        <v>17565.203796546572</v>
      </c>
      <c r="AV718" s="12">
        <v>11444.619282393298</v>
      </c>
      <c r="AW718" s="12">
        <v>15152.413810761644</v>
      </c>
      <c r="AX718" s="12">
        <v>14418.21322865237</v>
      </c>
      <c r="AY718" s="44">
        <v>10335.679927206545</v>
      </c>
      <c r="AZ718" s="45">
        <v>9187.7213201502855</v>
      </c>
      <c r="BA718" s="12">
        <v>8686.0489853491654</v>
      </c>
      <c r="BB718" s="12">
        <v>10562.113551037626</v>
      </c>
      <c r="BC718" s="12">
        <v>13006.540410949741</v>
      </c>
      <c r="BD718" s="12">
        <v>17053.086007387457</v>
      </c>
      <c r="BE718" s="44">
        <v>17403.544816708061</v>
      </c>
      <c r="BF718" s="45">
        <v>17543.072971119065</v>
      </c>
      <c r="BG718" s="12">
        <v>17565.203806546571</v>
      </c>
      <c r="BH718" s="12">
        <v>15151.136125732379</v>
      </c>
      <c r="BI718" s="12">
        <v>14522.65307396161</v>
      </c>
      <c r="BJ718" s="12">
        <v>10536.64445960619</v>
      </c>
      <c r="BK718" s="44">
        <v>9233.2001484158409</v>
      </c>
      <c r="BL718" s="45">
        <v>8818.5970136854648</v>
      </c>
      <c r="BM718" s="12">
        <v>5067.481194595618</v>
      </c>
      <c r="BN718" s="12">
        <v>0</v>
      </c>
      <c r="BO718" s="12">
        <v>32.35859948130544</v>
      </c>
      <c r="BP718" s="12">
        <v>29.235104794763561</v>
      </c>
      <c r="BQ718" s="48">
        <v>32.585597058607377</v>
      </c>
      <c r="BR718" s="49">
        <v>6.6358945751405605</v>
      </c>
      <c r="BS718" s="13">
        <v>18.95785780756108</v>
      </c>
      <c r="BT718" s="12">
        <v>109.64368013502141</v>
      </c>
      <c r="BV718" s="14">
        <f>Таблица1[[#This Row],[Lкан_леб,мм]]</f>
        <v>58220.356319864972</v>
      </c>
      <c r="BW718" s="50">
        <f>Таблица1[[#This Row],[угол обхв4]]+Таблица1[[#This Row],[Lдуг 3,мм]]</f>
        <v>13049.4380915851</v>
      </c>
      <c r="BX718" s="54">
        <f>Таблица1[[#This Row],[угол обхв5]]+Таблица1[[#This Row],[Y5, мм]]</f>
        <v>58450.780073596397</v>
      </c>
      <c r="BY718" s="14">
        <f>Таблица1[[#This Row],[угол обхв6]]+Таблица1[[#This Row],[Lдуг 4,мм]]</f>
        <v>15354.202626167778</v>
      </c>
      <c r="BZ718" s="14">
        <f>Таблица1[[#This Row],[Т1]]+Таблица1[[#This Row],[X6, мм]]</f>
        <v>58658.961598616756</v>
      </c>
      <c r="CA718" s="14">
        <f>Таблица1[[#This Row],[Т2]]+Таблица1[[#This Row],[Lдуг 5,мм]]</f>
        <v>20834.734808355926</v>
      </c>
      <c r="CB718" s="14">
        <f>Таблица1[[#This Row],[Т3]]+Таблица1[[#This Row],[Y6, мм]]</f>
        <v>58891.00178923631</v>
      </c>
      <c r="CC718" s="14">
        <f>Таблица1[[#This Row],[Т4]]+Таблица1[[#This Row],[Lдуг 6,мм]]</f>
        <v>21963.210328692992</v>
      </c>
      <c r="CD718" s="14">
        <f>Таблица1[[#This Row],[Т5]]+Таблица1[[#This Row],[Lдуг 1,мм]]</f>
        <v>58938.255618570096</v>
      </c>
      <c r="CE718" s="14">
        <f>Таблица1[[#This Row],[Т6]]+Таблица1[[#This Row],[Lпрям1, мм]]</f>
        <v>22353.505089098511</v>
      </c>
      <c r="CF718" s="15">
        <f>Таблица1[[#This Row],[Т7]]+Таблица1[[#This Row],[Lдуг 2,мм]]</f>
        <v>59073.253450019773</v>
      </c>
      <c r="CG718" s="14">
        <f>Таблица1[[#This Row],[Т8]]+Таблица1[[#This Row],[Lпрям2, мм]]</f>
        <v>25972.072879852058</v>
      </c>
      <c r="CH718" s="14">
        <f>Таблица1[[#This Row],[Т9]]-Таблица1[[#This Row],[Т9]]</f>
        <v>0</v>
      </c>
      <c r="CI718" s="50">
        <f>Таблица1[[#This Row],[Т9]]-Таблица1[[#This Row],[Т8]]</f>
        <v>36719.748360921265</v>
      </c>
      <c r="CJ718" s="54">
        <f>Таблица1[[#This Row],[Т9]]-Таблица1[[#This Row],[Т7]]</f>
        <v>134.9978314496766</v>
      </c>
      <c r="CK718" s="14">
        <f>Таблица1[[#This Row],[Т9]]-Таблица1[[#This Row],[Т6]]</f>
        <v>37110.04312132678</v>
      </c>
      <c r="CL718" s="14">
        <f>Таблица1[[#This Row],[Т9]]-Таблица1[[#This Row],[Т5]]</f>
        <v>182.25166078346228</v>
      </c>
      <c r="CM718" s="14">
        <f>Таблица1[[#This Row],[Т9]]-Таблица1[[#This Row],[Т4]]</f>
        <v>38238.518641663846</v>
      </c>
      <c r="CN718" s="14">
        <f>Таблица1[[#This Row],[Т9]]-Таблица1[[#This Row],[Т3]]</f>
        <v>414.29185140301706</v>
      </c>
      <c r="CO718" s="14">
        <f>Таблица1[[#This Row],[Т9]]-Таблица1[[#This Row],[Т2]]</f>
        <v>43719.050823851998</v>
      </c>
      <c r="CP718" s="14">
        <f>Таблица1[[#This Row],[Т9]]-Таблица1[[#This Row],[Т1]]</f>
        <v>622.47337642337516</v>
      </c>
      <c r="CQ718" s="14">
        <f>Таблица1[[#This Row],[Т9]]-Таблица1[[#This Row],[угол обхв6]]</f>
        <v>46023.815358434673</v>
      </c>
      <c r="CR718" s="14">
        <f>Таблица1[[#This Row],[Т9]]-Таблица1[[#This Row],[угол обхв5]]</f>
        <v>852.89713015480083</v>
      </c>
      <c r="CS718" s="14">
        <f>Таблица1[[#This Row],[Т9]]-Таблица1[[#This Row],[угол обхв4]]</f>
        <v>59073.253450019773</v>
      </c>
      <c r="CT718" s="14">
        <f>Таблица1[[#This Row],[Lкан_прям, мм]]+Таблица1[[#This Row],[Lкан_дуг, мм]]+Таблица1[[#This Row],[Lкан_леб,мм]]</f>
        <v>85045.326329871838</v>
      </c>
      <c r="CU718" s="16">
        <f>Таблица1[[#This Row],[Lкан_леб,мм]]</f>
        <v>58220.356319864972</v>
      </c>
      <c r="CV718" s="14">
        <f>2534431-(Таблица1[[#This Row],[Т23]]+Таблица1[[#This Row],[угол обхв3]])</f>
        <v>2449276.0299899932</v>
      </c>
      <c r="CW718" s="50">
        <f>SUM(X718:AC718,AD718:AI718)-Таблица1[[#This Row],[lподв_min, мм]]</f>
        <v>23206.402220380827</v>
      </c>
      <c r="CX718" s="17">
        <f>CW1157-Таблица1[[#This Row],[Суммарная длина каната]]</f>
        <v>-2425065.405416389</v>
      </c>
    </row>
    <row r="719" spans="1:102" x14ac:dyDescent="0.25">
      <c r="A719" s="21">
        <v>718</v>
      </c>
      <c r="B719" s="10">
        <v>17.071836734693875</v>
      </c>
      <c r="C719" s="10">
        <v>128.45918367346943</v>
      </c>
      <c r="D719" s="11">
        <v>17381.084369876386</v>
      </c>
      <c r="E719" s="11">
        <v>8993.5392862339613</v>
      </c>
      <c r="F719" s="11">
        <v>17288.770118081044</v>
      </c>
      <c r="G719" s="11">
        <v>9099.3649868716875</v>
      </c>
      <c r="H719" s="11">
        <v>17789.083879876387</v>
      </c>
      <c r="I719" s="11">
        <v>5323.5704077671953</v>
      </c>
      <c r="J719" s="11">
        <v>3669.968878466766</v>
      </c>
      <c r="K719" s="11">
        <v>25972.072879836276</v>
      </c>
      <c r="L719" s="11">
        <v>852.89713017059205</v>
      </c>
      <c r="M719" s="11">
        <v>58220.356319864972</v>
      </c>
      <c r="N719" s="11">
        <v>10678.000446815729</v>
      </c>
      <c r="O719" s="11">
        <v>14759.940231854496</v>
      </c>
      <c r="P719" s="43">
        <v>12868.670942943399</v>
      </c>
      <c r="Q719" s="11">
        <v>14232.105412993735</v>
      </c>
      <c r="R719" s="11">
        <v>16915.260079688785</v>
      </c>
      <c r="S719" s="11">
        <v>10535.979149136634</v>
      </c>
      <c r="T719" s="11">
        <v>17995.619225692255</v>
      </c>
      <c r="U719" s="11">
        <v>9657.2658195196018</v>
      </c>
      <c r="V719" s="11">
        <v>17381.084369876386</v>
      </c>
      <c r="W719" s="11">
        <v>8993.5392862339613</v>
      </c>
      <c r="X719" s="12">
        <v>0</v>
      </c>
      <c r="Y719" s="12">
        <v>213.97206056765873</v>
      </c>
      <c r="Z719" s="12">
        <v>205.52002493622675</v>
      </c>
      <c r="AA719" s="44">
        <v>232.04019061955887</v>
      </c>
      <c r="AB719" s="45">
        <v>47.253829333783685</v>
      </c>
      <c r="AC719" s="12">
        <v>154.11102471336406</v>
      </c>
      <c r="AD719" s="12">
        <v>13049.4380915851</v>
      </c>
      <c r="AE719" s="12">
        <v>2253.363445741948</v>
      </c>
      <c r="AF719" s="12">
        <v>5480.5321821881507</v>
      </c>
      <c r="AG719" s="44">
        <v>1128.4755203370614</v>
      </c>
      <c r="AH719" s="45">
        <v>390.29476040552481</v>
      </c>
      <c r="AI719" s="12">
        <v>3669.96887957849</v>
      </c>
      <c r="AJ719" s="12">
        <v>-16.501264725435167</v>
      </c>
      <c r="AK719" s="12">
        <v>13.547009794771878</v>
      </c>
      <c r="AL719" s="12">
        <v>42.408357917980773</v>
      </c>
      <c r="AM719" s="44">
        <v>74.993954976588228</v>
      </c>
      <c r="AN719" s="45">
        <v>68.358060401447801</v>
      </c>
      <c r="AO719" s="12">
        <v>89.999999843879394</v>
      </c>
      <c r="AP719" s="12">
        <v>-1949.863406907745</v>
      </c>
      <c r="AQ719" s="12">
        <v>10773.571627977002</v>
      </c>
      <c r="AR719" s="12">
        <v>13143.830264250697</v>
      </c>
      <c r="AS719" s="44">
        <v>17309.346673427008</v>
      </c>
      <c r="AT719" s="45">
        <v>17616.380461283265</v>
      </c>
      <c r="AU719" s="12">
        <v>17789.084369876389</v>
      </c>
      <c r="AV719" s="12">
        <v>11444.619282393298</v>
      </c>
      <c r="AW719" s="12">
        <v>15156.58887906187</v>
      </c>
      <c r="AX719" s="12">
        <v>14533.355056807146</v>
      </c>
      <c r="AY719" s="44">
        <v>10641.618898453855</v>
      </c>
      <c r="AZ719" s="45">
        <v>9506.7933649987099</v>
      </c>
      <c r="BA719" s="12">
        <v>8993.5392873456876</v>
      </c>
      <c r="BB719" s="12">
        <v>10562.113551037626</v>
      </c>
      <c r="BC719" s="12">
        <v>12964.242124104672</v>
      </c>
      <c r="BD719" s="12">
        <v>17190.419400996085</v>
      </c>
      <c r="BE719" s="44">
        <v>17601.532631954033</v>
      </c>
      <c r="BF719" s="45">
        <v>17760.32313428538</v>
      </c>
      <c r="BG719" s="12">
        <v>17789.084379876385</v>
      </c>
      <c r="BH719" s="12">
        <v>15151.136125732379</v>
      </c>
      <c r="BI719" s="12">
        <v>14628.754060201107</v>
      </c>
      <c r="BJ719" s="12">
        <v>10837.228792950047</v>
      </c>
      <c r="BK719" s="44">
        <v>9551.626070202381</v>
      </c>
      <c r="BL719" s="45">
        <v>9144.0117407548514</v>
      </c>
      <c r="BM719" s="12">
        <v>5323.5704077671971</v>
      </c>
      <c r="BN719" s="12">
        <v>0</v>
      </c>
      <c r="BO719" s="12">
        <v>30.048274520207041</v>
      </c>
      <c r="BP719" s="12">
        <v>28.861348123208899</v>
      </c>
      <c r="BQ719" s="48">
        <v>32.585597058607448</v>
      </c>
      <c r="BR719" s="49">
        <v>6.635894575140421</v>
      </c>
      <c r="BS719" s="13">
        <v>21.641939442431593</v>
      </c>
      <c r="BT719" s="12">
        <v>109.64368013502141</v>
      </c>
      <c r="BV719" s="14">
        <f>Таблица1[[#This Row],[Lкан_леб,мм]]</f>
        <v>58220.356319864972</v>
      </c>
      <c r="BW719" s="50">
        <f>Таблица1[[#This Row],[угол обхв4]]+Таблица1[[#This Row],[Lдуг 3,мм]]</f>
        <v>13049.4380915851</v>
      </c>
      <c r="BX719" s="54">
        <f>Таблица1[[#This Row],[угол обхв5]]+Таблица1[[#This Row],[Y5, мм]]</f>
        <v>58434.328380432627</v>
      </c>
      <c r="BY719" s="14">
        <f>Таблица1[[#This Row],[угол обхв6]]+Таблица1[[#This Row],[Lдуг 4,мм]]</f>
        <v>15302.801537327048</v>
      </c>
      <c r="BZ719" s="14">
        <f>Таблица1[[#This Row],[Т1]]+Таблица1[[#This Row],[X6, мм]]</f>
        <v>58639.848405368852</v>
      </c>
      <c r="CA719" s="14">
        <f>Таблица1[[#This Row],[Т2]]+Таблица1[[#This Row],[Lдуг 5,мм]]</f>
        <v>20783.333719515198</v>
      </c>
      <c r="CB719" s="14">
        <f>Таблица1[[#This Row],[Т3]]+Таблица1[[#This Row],[Y6, мм]]</f>
        <v>58871.888595988414</v>
      </c>
      <c r="CC719" s="14">
        <f>Таблица1[[#This Row],[Т4]]+Таблица1[[#This Row],[Lдуг 6,мм]]</f>
        <v>21911.80923985226</v>
      </c>
      <c r="CD719" s="14">
        <f>Таблица1[[#This Row],[Т5]]+Таблица1[[#This Row],[Lдуг 1,мм]]</f>
        <v>58919.142425322199</v>
      </c>
      <c r="CE719" s="14">
        <f>Таблица1[[#This Row],[Т6]]+Таблица1[[#This Row],[Lпрям1, мм]]</f>
        <v>22302.104000257787</v>
      </c>
      <c r="CF719" s="15">
        <f>Таблица1[[#This Row],[Т7]]+Таблица1[[#This Row],[Lдуг 2,мм]]</f>
        <v>59073.253450035561</v>
      </c>
      <c r="CG719" s="14">
        <f>Таблица1[[#This Row],[Т8]]+Таблица1[[#This Row],[Lпрям2, мм]]</f>
        <v>25972.072879836276</v>
      </c>
      <c r="CH719" s="14">
        <f>Таблица1[[#This Row],[Т9]]-Таблица1[[#This Row],[Т9]]</f>
        <v>0</v>
      </c>
      <c r="CI719" s="50">
        <f>Таблица1[[#This Row],[Т9]]-Таблица1[[#This Row],[Т8]]</f>
        <v>36771.149449777775</v>
      </c>
      <c r="CJ719" s="54">
        <f>Таблица1[[#This Row],[Т9]]-Таблица1[[#This Row],[Т7]]</f>
        <v>154.11102471336199</v>
      </c>
      <c r="CK719" s="14">
        <f>Таблица1[[#This Row],[Т9]]-Таблица1[[#This Row],[Т6]]</f>
        <v>37161.444210183297</v>
      </c>
      <c r="CL719" s="14">
        <f>Таблица1[[#This Row],[Т9]]-Таблица1[[#This Row],[Т5]]</f>
        <v>201.36485404714767</v>
      </c>
      <c r="CM719" s="14">
        <f>Таблица1[[#This Row],[Т9]]-Таблица1[[#This Row],[Т4]]</f>
        <v>38289.919730520363</v>
      </c>
      <c r="CN719" s="14">
        <f>Таблица1[[#This Row],[Т9]]-Таблица1[[#This Row],[Т3]]</f>
        <v>433.40504466670973</v>
      </c>
      <c r="CO719" s="14">
        <f>Таблица1[[#This Row],[Т9]]-Таблица1[[#This Row],[Т2]]</f>
        <v>43770.451912708515</v>
      </c>
      <c r="CP719" s="14">
        <f>Таблица1[[#This Row],[Т9]]-Таблица1[[#This Row],[Т1]]</f>
        <v>638.92506960293395</v>
      </c>
      <c r="CQ719" s="14">
        <f>Таблица1[[#This Row],[Т9]]-Таблица1[[#This Row],[угол обхв6]]</f>
        <v>46023.815358450462</v>
      </c>
      <c r="CR719" s="14">
        <f>Таблица1[[#This Row],[Т9]]-Таблица1[[#This Row],[угол обхв5]]</f>
        <v>852.89713017058966</v>
      </c>
      <c r="CS719" s="14">
        <f>Таблица1[[#This Row],[Т9]]-Таблица1[[#This Row],[угол обхв4]]</f>
        <v>59073.253450035561</v>
      </c>
      <c r="CT719" s="14">
        <f>Таблица1[[#This Row],[Lкан_прям, мм]]+Таблица1[[#This Row],[Lкан_дуг, мм]]+Таблица1[[#This Row],[Lкан_леб,мм]]</f>
        <v>85045.326329871838</v>
      </c>
      <c r="CU719" s="16">
        <f>Таблица1[[#This Row],[Lкан_леб,мм]]</f>
        <v>58220.356319864972</v>
      </c>
      <c r="CV719" s="14">
        <f>2534431-(Таблица1[[#This Row],[Т23]]+Таблица1[[#This Row],[угол обхв3]])</f>
        <v>2449276.0299899932</v>
      </c>
      <c r="CW719" s="50">
        <f>SUM(X719:AC719,AD719:AI719)-Таблица1[[#This Row],[lподв_min, мм]]</f>
        <v>23155.001131540103</v>
      </c>
      <c r="CX719" s="17">
        <f>CW1158-Таблица1[[#This Row],[Суммарная длина каната]]</f>
        <v>-2425122.2903606528</v>
      </c>
    </row>
    <row r="720" spans="1:102" x14ac:dyDescent="0.25">
      <c r="A720" s="21">
        <v>719</v>
      </c>
      <c r="B720" s="10">
        <v>17.071836734693875</v>
      </c>
      <c r="C720" s="10">
        <v>131.14326530612249</v>
      </c>
      <c r="D720" s="11">
        <v>17590.319887536203</v>
      </c>
      <c r="E720" s="11">
        <v>9311.1763355461298</v>
      </c>
      <c r="F720" s="11">
        <v>17493.151207236828</v>
      </c>
      <c r="G720" s="11">
        <v>9412.5629597570078</v>
      </c>
      <c r="H720" s="11">
        <v>17998.319397536205</v>
      </c>
      <c r="I720" s="11">
        <v>5589.2438270931825</v>
      </c>
      <c r="J720" s="11">
        <v>3721.932508452946</v>
      </c>
      <c r="K720" s="11">
        <v>25972.072879820738</v>
      </c>
      <c r="L720" s="11">
        <v>852.8971301861186</v>
      </c>
      <c r="M720" s="11">
        <v>58220.356319864972</v>
      </c>
      <c r="N720" s="11">
        <v>10678.000446815729</v>
      </c>
      <c r="O720" s="11">
        <v>14759.940231854496</v>
      </c>
      <c r="P720" s="43">
        <v>12837.54047824487</v>
      </c>
      <c r="Q720" s="11">
        <v>14332.683866817622</v>
      </c>
      <c r="R720" s="11">
        <v>17052.77583460596</v>
      </c>
      <c r="S720" s="11">
        <v>10830.109971739405</v>
      </c>
      <c r="T720" s="11">
        <v>18173.09894888151</v>
      </c>
      <c r="U720" s="11">
        <v>10002.952719688781</v>
      </c>
      <c r="V720" s="11">
        <v>17590.319887536203</v>
      </c>
      <c r="W720" s="11">
        <v>9311.1763355461298</v>
      </c>
      <c r="X720" s="12">
        <v>0</v>
      </c>
      <c r="Y720" s="12">
        <v>197.19658140958938</v>
      </c>
      <c r="Z720" s="12">
        <v>203.18231084639902</v>
      </c>
      <c r="AA720" s="44">
        <v>232.04019061955839</v>
      </c>
      <c r="AB720" s="45">
        <v>47.253829333786214</v>
      </c>
      <c r="AC720" s="12">
        <v>173.22421797678555</v>
      </c>
      <c r="AD720" s="12">
        <v>13049.4380915851</v>
      </c>
      <c r="AE720" s="12">
        <v>2201.3998157557598</v>
      </c>
      <c r="AF720" s="12">
        <v>5480.5321821881498</v>
      </c>
      <c r="AG720" s="44">
        <v>1128.4755203370623</v>
      </c>
      <c r="AH720" s="45">
        <v>390.29476040551748</v>
      </c>
      <c r="AI720" s="12">
        <v>3721.9325095491486</v>
      </c>
      <c r="AJ720" s="12">
        <v>-16.501264725435167</v>
      </c>
      <c r="AK720" s="12">
        <v>11.191215297058518</v>
      </c>
      <c r="AL720" s="12">
        <v>39.724276285327718</v>
      </c>
      <c r="AM720" s="44">
        <v>72.309873343935095</v>
      </c>
      <c r="AN720" s="45">
        <v>65.673978768794314</v>
      </c>
      <c r="AO720" s="12">
        <v>89.999999846059069</v>
      </c>
      <c r="AP720" s="12">
        <v>-1949.863406907745</v>
      </c>
      <c r="AQ720" s="12">
        <v>10757.186697167623</v>
      </c>
      <c r="AR720" s="12">
        <v>13098.290730535398</v>
      </c>
      <c r="AS720" s="44">
        <v>17441.483088997673</v>
      </c>
      <c r="AT720" s="45">
        <v>17801.322702206966</v>
      </c>
      <c r="AU720" s="12">
        <v>17998.319887536203</v>
      </c>
      <c r="AV720" s="12">
        <v>11444.619282393298</v>
      </c>
      <c r="AW720" s="12">
        <v>15160.182080934785</v>
      </c>
      <c r="AX720" s="12">
        <v>14646.488433276472</v>
      </c>
      <c r="AY720" s="44">
        <v>10954.08847948674</v>
      </c>
      <c r="AZ720" s="45">
        <v>9834.8859995786097</v>
      </c>
      <c r="BA720" s="12">
        <v>9311.1763366423329</v>
      </c>
      <c r="BB720" s="12">
        <v>10562.113551037626</v>
      </c>
      <c r="BC720" s="12">
        <v>12916.726728596763</v>
      </c>
      <c r="BD720" s="12">
        <v>17313.526086896487</v>
      </c>
      <c r="BE720" s="44">
        <v>17784.391694489794</v>
      </c>
      <c r="BF720" s="45">
        <v>17962.096134210748</v>
      </c>
      <c r="BG720" s="12">
        <v>17998.319897536203</v>
      </c>
      <c r="BH720" s="12">
        <v>15151.136125732379</v>
      </c>
      <c r="BI720" s="12">
        <v>14732.925715897911</v>
      </c>
      <c r="BJ720" s="12">
        <v>11143.914538198254</v>
      </c>
      <c r="BK720" s="44">
        <v>9878.9742119414459</v>
      </c>
      <c r="BL720" s="45">
        <v>9479.2430556563013</v>
      </c>
      <c r="BM720" s="12">
        <v>5589.2438270931843</v>
      </c>
      <c r="BN720" s="12">
        <v>0</v>
      </c>
      <c r="BO720" s="12">
        <v>27.692480022493683</v>
      </c>
      <c r="BP720" s="12">
        <v>28.533060988269195</v>
      </c>
      <c r="BQ720" s="48">
        <v>32.585597058607377</v>
      </c>
      <c r="BR720" s="49">
        <v>6.6358945751407772</v>
      </c>
      <c r="BS720" s="13">
        <v>24.326021077264748</v>
      </c>
      <c r="BT720" s="12">
        <v>109.64368013502141</v>
      </c>
      <c r="BV720" s="14">
        <f>Таблица1[[#This Row],[Lкан_леб,мм]]</f>
        <v>58220.356319864972</v>
      </c>
      <c r="BW720" s="50">
        <f>Таблица1[[#This Row],[угол обхв4]]+Таблица1[[#This Row],[Lдуг 3,мм]]</f>
        <v>13049.4380915851</v>
      </c>
      <c r="BX720" s="54">
        <f>Таблица1[[#This Row],[угол обхв5]]+Таблица1[[#This Row],[Y5, мм]]</f>
        <v>58417.552901274561</v>
      </c>
      <c r="BY720" s="14">
        <f>Таблица1[[#This Row],[угол обхв6]]+Таблица1[[#This Row],[Lдуг 4,мм]]</f>
        <v>15250.83790734086</v>
      </c>
      <c r="BZ720" s="14">
        <f>Таблица1[[#This Row],[Т1]]+Таблица1[[#This Row],[X6, мм]]</f>
        <v>58620.735212120962</v>
      </c>
      <c r="CA720" s="14">
        <f>Таблица1[[#This Row],[Т2]]+Таблица1[[#This Row],[Lдуг 5,мм]]</f>
        <v>20731.370089529009</v>
      </c>
      <c r="CB720" s="14">
        <f>Таблица1[[#This Row],[Т3]]+Таблица1[[#This Row],[Y6, мм]]</f>
        <v>58852.775402740517</v>
      </c>
      <c r="CC720" s="14">
        <f>Таблица1[[#This Row],[Т4]]+Таблица1[[#This Row],[Lдуг 6,мм]]</f>
        <v>21859.845609866072</v>
      </c>
      <c r="CD720" s="14">
        <f>Таблица1[[#This Row],[Т5]]+Таблица1[[#This Row],[Lдуг 1,мм]]</f>
        <v>58900.029232074303</v>
      </c>
      <c r="CE720" s="14">
        <f>Таблица1[[#This Row],[Т6]]+Таблица1[[#This Row],[Lпрям1, мм]]</f>
        <v>22250.140370271591</v>
      </c>
      <c r="CF720" s="15">
        <f>Таблица1[[#This Row],[Т7]]+Таблица1[[#This Row],[Lдуг 2,мм]]</f>
        <v>59073.253450051088</v>
      </c>
      <c r="CG720" s="14">
        <f>Таблица1[[#This Row],[Т8]]+Таблица1[[#This Row],[Lпрям2, мм]]</f>
        <v>25972.072879820738</v>
      </c>
      <c r="CH720" s="14">
        <f>Таблица1[[#This Row],[Т9]]-Таблица1[[#This Row],[Т9]]</f>
        <v>0</v>
      </c>
      <c r="CI720" s="50">
        <f>Таблица1[[#This Row],[Т9]]-Таблица1[[#This Row],[Т8]]</f>
        <v>36823.113079779498</v>
      </c>
      <c r="CJ720" s="54">
        <f>Таблица1[[#This Row],[Т9]]-Таблица1[[#This Row],[Т7]]</f>
        <v>173.22421797678544</v>
      </c>
      <c r="CK720" s="14">
        <f>Таблица1[[#This Row],[Т9]]-Таблица1[[#This Row],[Т6]]</f>
        <v>37213.407840185013</v>
      </c>
      <c r="CL720" s="14">
        <f>Таблица1[[#This Row],[Т9]]-Таблица1[[#This Row],[Т5]]</f>
        <v>220.47804731057113</v>
      </c>
      <c r="CM720" s="14">
        <f>Таблица1[[#This Row],[Т9]]-Таблица1[[#This Row],[Т4]]</f>
        <v>38341.883360522079</v>
      </c>
      <c r="CN720" s="14">
        <f>Таблица1[[#This Row],[Т9]]-Таблица1[[#This Row],[Т3]]</f>
        <v>452.51823793012591</v>
      </c>
      <c r="CO720" s="14">
        <f>Таблица1[[#This Row],[Т9]]-Таблица1[[#This Row],[Т2]]</f>
        <v>43822.415542710231</v>
      </c>
      <c r="CP720" s="14">
        <f>Таблица1[[#This Row],[Т9]]-Таблица1[[#This Row],[Т1]]</f>
        <v>655.70054877652728</v>
      </c>
      <c r="CQ720" s="14">
        <f>Таблица1[[#This Row],[Т9]]-Таблица1[[#This Row],[угол обхв6]]</f>
        <v>46023.815358465989</v>
      </c>
      <c r="CR720" s="14">
        <f>Таблица1[[#This Row],[Т9]]-Таблица1[[#This Row],[угол обхв5]]</f>
        <v>852.89713018611656</v>
      </c>
      <c r="CS720" s="14">
        <f>Таблица1[[#This Row],[Т9]]-Таблица1[[#This Row],[угол обхв4]]</f>
        <v>59073.253450051088</v>
      </c>
      <c r="CT720" s="14">
        <f>Таблица1[[#This Row],[Lкан_прям, мм]]+Таблица1[[#This Row],[Lкан_дуг, мм]]+Таблица1[[#This Row],[Lкан_леб,мм]]</f>
        <v>85045.326329871838</v>
      </c>
      <c r="CU720" s="16">
        <f>Таблица1[[#This Row],[Lкан_леб,мм]]</f>
        <v>58220.356319864972</v>
      </c>
      <c r="CV720" s="14">
        <f>2534431-(Таблица1[[#This Row],[Т23]]+Таблица1[[#This Row],[угол обхв3]])</f>
        <v>2449276.0299899932</v>
      </c>
      <c r="CW720" s="50">
        <f>SUM(X720:AC720,AD720:AI720)-Таблица1[[#This Row],[lподв_min, мм]]</f>
        <v>23103.03750155391</v>
      </c>
      <c r="CX720" s="17">
        <f>CW1159-Таблица1[[#This Row],[Суммарная длина каната]]</f>
        <v>-2425180.7513243849</v>
      </c>
    </row>
    <row r="721" spans="1:102" x14ac:dyDescent="0.25">
      <c r="A721" s="21">
        <v>720</v>
      </c>
      <c r="B721" s="10">
        <v>17.071836734693875</v>
      </c>
      <c r="C721" s="10">
        <v>133.82734693877552</v>
      </c>
      <c r="D721" s="11">
        <v>17784.451254953692</v>
      </c>
      <c r="E721" s="11">
        <v>9638.2631881261823</v>
      </c>
      <c r="F721" s="11">
        <v>17682.641349024369</v>
      </c>
      <c r="G721" s="11">
        <v>9734.9882782251989</v>
      </c>
      <c r="H721" s="11">
        <v>18192.45076495369</v>
      </c>
      <c r="I721" s="11">
        <v>5863.8818790114037</v>
      </c>
      <c r="J721" s="11">
        <v>3774.381309114779</v>
      </c>
      <c r="K721" s="11">
        <v>25972.072879805506</v>
      </c>
      <c r="L721" s="11">
        <v>852.89713020135298</v>
      </c>
      <c r="M721" s="11">
        <v>58220.356319864972</v>
      </c>
      <c r="N721" s="11">
        <v>10678.000446815729</v>
      </c>
      <c r="O721" s="11">
        <v>14759.940231854496</v>
      </c>
      <c r="P721" s="43">
        <v>12801.734184722218</v>
      </c>
      <c r="Q721" s="11">
        <v>14431.694172089956</v>
      </c>
      <c r="R721" s="11">
        <v>17176.366892749542</v>
      </c>
      <c r="S721" s="11">
        <v>11130.357826023783</v>
      </c>
      <c r="T721" s="11">
        <v>18334.195815866275</v>
      </c>
      <c r="U721" s="11">
        <v>10356.571560447592</v>
      </c>
      <c r="V721" s="11">
        <v>17784.451254953692</v>
      </c>
      <c r="W721" s="11">
        <v>9638.2631881261823</v>
      </c>
      <c r="X721" s="12">
        <v>0</v>
      </c>
      <c r="Y721" s="12">
        <v>180.07031456132697</v>
      </c>
      <c r="Z721" s="12">
        <v>201.19538444676445</v>
      </c>
      <c r="AA721" s="44">
        <v>232.04019061955881</v>
      </c>
      <c r="AB721" s="45">
        <v>47.253829333787031</v>
      </c>
      <c r="AC721" s="12">
        <v>192.3374112399157</v>
      </c>
      <c r="AD721" s="12">
        <v>13049.4380915851</v>
      </c>
      <c r="AE721" s="12">
        <v>2148.9510150939241</v>
      </c>
      <c r="AF721" s="12">
        <v>5480.5321821881525</v>
      </c>
      <c r="AG721" s="44">
        <v>1128.4755203370596</v>
      </c>
      <c r="AH721" s="45">
        <v>390.29476040551697</v>
      </c>
      <c r="AI721" s="12">
        <v>3774.3813101957498</v>
      </c>
      <c r="AJ721" s="12">
        <v>-16.501264725435167</v>
      </c>
      <c r="AK721" s="12">
        <v>8.7861593921069083</v>
      </c>
      <c r="AL721" s="12">
        <v>37.040194652674678</v>
      </c>
      <c r="AM721" s="44">
        <v>69.625791711282119</v>
      </c>
      <c r="AN721" s="45">
        <v>62.989897136141224</v>
      </c>
      <c r="AO721" s="12">
        <v>89.999999848198215</v>
      </c>
      <c r="AP721" s="12">
        <v>-1949.863406907745</v>
      </c>
      <c r="AQ721" s="12">
        <v>10740.321268204058</v>
      </c>
      <c r="AR721" s="12">
        <v>13047.503242255096</v>
      </c>
      <c r="AS721" s="44">
        <v>17558.841924915632</v>
      </c>
      <c r="AT721" s="45">
        <v>17970.697820597386</v>
      </c>
      <c r="AU721" s="12">
        <v>18192.451254953692</v>
      </c>
      <c r="AV721" s="12">
        <v>11444.619282393298</v>
      </c>
      <c r="AW721" s="12">
        <v>15163.152477726921</v>
      </c>
      <c r="AX721" s="12">
        <v>14757.365126212979</v>
      </c>
      <c r="AY721" s="44">
        <v>11272.403064485152</v>
      </c>
      <c r="AZ721" s="45">
        <v>10171.279338712568</v>
      </c>
      <c r="BA721" s="12">
        <v>9638.2631892071549</v>
      </c>
      <c r="BB721" s="12">
        <v>10562.113551037626</v>
      </c>
      <c r="BC721" s="12">
        <v>12864.055006110546</v>
      </c>
      <c r="BD721" s="12">
        <v>17422.13595028242</v>
      </c>
      <c r="BE721" s="44">
        <v>17951.720783700181</v>
      </c>
      <c r="BF721" s="45">
        <v>18147.949250222577</v>
      </c>
      <c r="BG721" s="12">
        <v>18192.451264953688</v>
      </c>
      <c r="BH721" s="12">
        <v>15151.136125732379</v>
      </c>
      <c r="BI721" s="12">
        <v>14834.90641796238</v>
      </c>
      <c r="BJ721" s="12">
        <v>11456.028780146806</v>
      </c>
      <c r="BK721" s="44">
        <v>10214.526321986221</v>
      </c>
      <c r="BL721" s="45">
        <v>9823.5554098612065</v>
      </c>
      <c r="BM721" s="12">
        <v>5863.8818790114046</v>
      </c>
      <c r="BN721" s="12">
        <v>0</v>
      </c>
      <c r="BO721" s="12">
        <v>25.287424117542077</v>
      </c>
      <c r="BP721" s="12">
        <v>28.254035260567768</v>
      </c>
      <c r="BQ721" s="48">
        <v>32.585597058607441</v>
      </c>
      <c r="BR721" s="49">
        <v>6.6358945751408918</v>
      </c>
      <c r="BS721" s="13">
        <v>27.010102712056991</v>
      </c>
      <c r="BT721" s="12">
        <v>109.64368013502141</v>
      </c>
      <c r="BV721" s="14">
        <f>Таблица1[[#This Row],[Lкан_леб,мм]]</f>
        <v>58220.356319864972</v>
      </c>
      <c r="BW721" s="50">
        <f>Таблица1[[#This Row],[угол обхв4]]+Таблица1[[#This Row],[Lдуг 3,мм]]</f>
        <v>13049.4380915851</v>
      </c>
      <c r="BX721" s="54">
        <f>Таблица1[[#This Row],[угол обхв5]]+Таблица1[[#This Row],[Y5, мм]]</f>
        <v>58400.426634426301</v>
      </c>
      <c r="BY721" s="14">
        <f>Таблица1[[#This Row],[угол обхв6]]+Таблица1[[#This Row],[Lдуг 4,мм]]</f>
        <v>15198.389106679024</v>
      </c>
      <c r="BZ721" s="14">
        <f>Таблица1[[#This Row],[Т1]]+Таблица1[[#This Row],[X6, мм]]</f>
        <v>58601.622018873066</v>
      </c>
      <c r="CA721" s="14">
        <f>Таблица1[[#This Row],[Т2]]+Таблица1[[#This Row],[Lдуг 5,мм]]</f>
        <v>20678.921288867175</v>
      </c>
      <c r="CB721" s="14">
        <f>Таблица1[[#This Row],[Т3]]+Таблица1[[#This Row],[Y6, мм]]</f>
        <v>58833.662209492628</v>
      </c>
      <c r="CC721" s="14">
        <f>Таблица1[[#This Row],[Т4]]+Таблица1[[#This Row],[Lдуг 6,мм]]</f>
        <v>21807.396809204234</v>
      </c>
      <c r="CD721" s="14">
        <f>Таблица1[[#This Row],[Т5]]+Таблица1[[#This Row],[Lдуг 1,мм]]</f>
        <v>58880.916038826414</v>
      </c>
      <c r="CE721" s="14">
        <f>Таблица1[[#This Row],[Т6]]+Таблица1[[#This Row],[Lпрям1, мм]]</f>
        <v>22197.691569609749</v>
      </c>
      <c r="CF721" s="15">
        <f>Таблица1[[#This Row],[Т7]]+Таблица1[[#This Row],[Lдуг 2,мм]]</f>
        <v>59073.253450066331</v>
      </c>
      <c r="CG721" s="14">
        <f>Таблица1[[#This Row],[Т8]]+Таблица1[[#This Row],[Lпрям2, мм]]</f>
        <v>25972.072879805499</v>
      </c>
      <c r="CH721" s="14">
        <f>Таблица1[[#This Row],[Т9]]-Таблица1[[#This Row],[Т9]]</f>
        <v>0</v>
      </c>
      <c r="CI721" s="50">
        <f>Таблица1[[#This Row],[Т9]]-Таблица1[[#This Row],[Т8]]</f>
        <v>36875.561880456582</v>
      </c>
      <c r="CJ721" s="54">
        <f>Таблица1[[#This Row],[Т9]]-Таблица1[[#This Row],[Т7]]</f>
        <v>192.33741123991786</v>
      </c>
      <c r="CK721" s="14">
        <f>Таблица1[[#This Row],[Т9]]-Таблица1[[#This Row],[Т6]]</f>
        <v>37265.856640862097</v>
      </c>
      <c r="CL721" s="14">
        <f>Таблица1[[#This Row],[Т9]]-Таблица1[[#This Row],[Т5]]</f>
        <v>239.59124057370354</v>
      </c>
      <c r="CM721" s="14">
        <f>Таблица1[[#This Row],[Т9]]-Таблица1[[#This Row],[Т4]]</f>
        <v>38394.332161199156</v>
      </c>
      <c r="CN721" s="14">
        <f>Таблица1[[#This Row],[Т9]]-Таблица1[[#This Row],[Т3]]</f>
        <v>471.6314311932656</v>
      </c>
      <c r="CO721" s="14">
        <f>Таблица1[[#This Row],[Т9]]-Таблица1[[#This Row],[Т2]]</f>
        <v>43874.864343387308</v>
      </c>
      <c r="CP721" s="14">
        <f>Таблица1[[#This Row],[Т9]]-Таблица1[[#This Row],[Т1]]</f>
        <v>672.82681564002996</v>
      </c>
      <c r="CQ721" s="14">
        <f>Таблица1[[#This Row],[Т9]]-Таблица1[[#This Row],[угол обхв6]]</f>
        <v>46023.815358481232</v>
      </c>
      <c r="CR721" s="14">
        <f>Таблица1[[#This Row],[Т9]]-Таблица1[[#This Row],[угол обхв5]]</f>
        <v>852.89713020135969</v>
      </c>
      <c r="CS721" s="14">
        <f>Таблица1[[#This Row],[Т9]]-Таблица1[[#This Row],[угол обхв4]]</f>
        <v>59073.253450066331</v>
      </c>
      <c r="CT721" s="14">
        <f>Таблица1[[#This Row],[Lкан_прям, мм]]+Таблица1[[#This Row],[Lкан_дуг, мм]]+Таблица1[[#This Row],[Lкан_леб,мм]]</f>
        <v>85045.326329871838</v>
      </c>
      <c r="CU721" s="16">
        <f>Таблица1[[#This Row],[Lкан_леб,мм]]</f>
        <v>58220.356319864972</v>
      </c>
      <c r="CV721" s="14">
        <f>2534431-(Таблица1[[#This Row],[Т23]]+Таблица1[[#This Row],[угол обхв3]])</f>
        <v>2449276.0299899932</v>
      </c>
      <c r="CW721" s="50">
        <f>SUM(X721:AC721,AD721:AI721)-Таблица1[[#This Row],[lподв_min, мм]]</f>
        <v>23050.588700892073</v>
      </c>
      <c r="CX721" s="17">
        <f>CW1160-Таблица1[[#This Row],[Суммарная длина каната]]</f>
        <v>-2425240.7730797962</v>
      </c>
    </row>
    <row r="722" spans="1:102" x14ac:dyDescent="0.25">
      <c r="A722" s="21">
        <v>721</v>
      </c>
      <c r="B722" s="10">
        <v>17.071836734693875</v>
      </c>
      <c r="C722" s="10">
        <v>136.51142857142858</v>
      </c>
      <c r="D722" s="11">
        <v>17963.052518361077</v>
      </c>
      <c r="E722" s="11">
        <v>9974.0821656354874</v>
      </c>
      <c r="F722" s="11">
        <v>17856.824773231343</v>
      </c>
      <c r="G722" s="11">
        <v>10065.933492052973</v>
      </c>
      <c r="H722" s="11">
        <v>18371.052028361079</v>
      </c>
      <c r="I722" s="11">
        <v>6146.8498889448865</v>
      </c>
      <c r="J722" s="11">
        <v>3827.2322766905995</v>
      </c>
      <c r="K722" s="11">
        <v>25972.07287979059</v>
      </c>
      <c r="L722" s="11">
        <v>852.8971302162746</v>
      </c>
      <c r="M722" s="11">
        <v>58220.356319864972</v>
      </c>
      <c r="N722" s="11">
        <v>10678.000446815729</v>
      </c>
      <c r="O722" s="11">
        <v>14759.940231854496</v>
      </c>
      <c r="P722" s="43">
        <v>12761.330626833309</v>
      </c>
      <c r="Q722" s="11">
        <v>14528.919085131154</v>
      </c>
      <c r="R722" s="11">
        <v>17285.762076526848</v>
      </c>
      <c r="S722" s="11">
        <v>11436.06392249841</v>
      </c>
      <c r="T722" s="11">
        <v>18478.556355600722</v>
      </c>
      <c r="U722" s="11">
        <v>10717.346448237042</v>
      </c>
      <c r="V722" s="11">
        <v>17963.052518361077</v>
      </c>
      <c r="W722" s="11">
        <v>9974.0821656354874</v>
      </c>
      <c r="X722" s="12">
        <v>0</v>
      </c>
      <c r="Y722" s="12">
        <v>162.56373046612043</v>
      </c>
      <c r="Z722" s="12">
        <v>199.58877529407388</v>
      </c>
      <c r="AA722" s="44">
        <v>232.04019061955816</v>
      </c>
      <c r="AB722" s="45">
        <v>47.253829333784218</v>
      </c>
      <c r="AC722" s="12">
        <v>211.45060450273803</v>
      </c>
      <c r="AD722" s="12">
        <v>13049.4380915851</v>
      </c>
      <c r="AE722" s="12">
        <v>2096.1000475181163</v>
      </c>
      <c r="AF722" s="12">
        <v>5480.532182188148</v>
      </c>
      <c r="AG722" s="44">
        <v>1128.4755203370623</v>
      </c>
      <c r="AH722" s="45">
        <v>390.29476040552015</v>
      </c>
      <c r="AI722" s="12">
        <v>3827.2322777566437</v>
      </c>
      <c r="AJ722" s="12">
        <v>-16.501264725435167</v>
      </c>
      <c r="AK722" s="12">
        <v>6.3276952196897858</v>
      </c>
      <c r="AL722" s="12">
        <v>34.356113020021631</v>
      </c>
      <c r="AM722" s="44">
        <v>66.941710078628972</v>
      </c>
      <c r="AN722" s="45">
        <v>60.305815503488475</v>
      </c>
      <c r="AO722" s="12">
        <v>89.999999850294486</v>
      </c>
      <c r="AP722" s="12">
        <v>-1949.863406907745</v>
      </c>
      <c r="AQ722" s="12">
        <v>10722.968065596488</v>
      </c>
      <c r="AR722" s="12">
        <v>12991.579234889168</v>
      </c>
      <c r="AS722" s="44">
        <v>17661.165678032339</v>
      </c>
      <c r="AT722" s="45">
        <v>18124.134181665126</v>
      </c>
      <c r="AU722" s="12">
        <v>18371.052518361077</v>
      </c>
      <c r="AV722" s="12">
        <v>11444.619282393298</v>
      </c>
      <c r="AW722" s="12">
        <v>15165.454612932637</v>
      </c>
      <c r="AX722" s="12">
        <v>14865.741855276432</v>
      </c>
      <c r="AY722" s="44">
        <v>11595.864222800712</v>
      </c>
      <c r="AZ722" s="45">
        <v>10515.235284213955</v>
      </c>
      <c r="BA722" s="12">
        <v>9974.0821667015316</v>
      </c>
      <c r="BB722" s="12">
        <v>10562.113551037626</v>
      </c>
      <c r="BC722" s="12">
        <v>12806.298245614067</v>
      </c>
      <c r="BD722" s="12">
        <v>17516.010684582707</v>
      </c>
      <c r="BE722" s="44">
        <v>18103.15275409523</v>
      </c>
      <c r="BF722" s="45">
        <v>18317.474692296673</v>
      </c>
      <c r="BG722" s="12">
        <v>18371.052528361077</v>
      </c>
      <c r="BH722" s="12">
        <v>15151.136125732379</v>
      </c>
      <c r="BI722" s="12">
        <v>14934.433466209295</v>
      </c>
      <c r="BJ722" s="12">
        <v>11772.886692643688</v>
      </c>
      <c r="BK722" s="44">
        <v>10557.546147934738</v>
      </c>
      <c r="BL722" s="45">
        <v>10176.193329658572</v>
      </c>
      <c r="BM722" s="12">
        <v>6146.8498889448874</v>
      </c>
      <c r="BN722" s="12">
        <v>0</v>
      </c>
      <c r="BO722" s="12">
        <v>22.82895994512495</v>
      </c>
      <c r="BP722" s="12">
        <v>28.028417800331841</v>
      </c>
      <c r="BQ722" s="48">
        <v>32.585597058607348</v>
      </c>
      <c r="BR722" s="49">
        <v>6.6358945751404965</v>
      </c>
      <c r="BS722" s="13">
        <v>29.694184346806004</v>
      </c>
      <c r="BT722" s="12">
        <v>109.64368013502141</v>
      </c>
      <c r="BV722" s="14">
        <f>Таблица1[[#This Row],[Lкан_леб,мм]]</f>
        <v>58220.356319864972</v>
      </c>
      <c r="BW722" s="50">
        <f>Таблица1[[#This Row],[угол обхв4]]+Таблица1[[#This Row],[Lдуг 3,мм]]</f>
        <v>13049.4380915851</v>
      </c>
      <c r="BX722" s="54">
        <f>Таблица1[[#This Row],[угол обхв5]]+Таблица1[[#This Row],[Y5, мм]]</f>
        <v>58382.920050331093</v>
      </c>
      <c r="BY722" s="14">
        <f>Таблица1[[#This Row],[угол обхв6]]+Таблица1[[#This Row],[Lдуг 4,мм]]</f>
        <v>15145.538139103217</v>
      </c>
      <c r="BZ722" s="14">
        <f>Таблица1[[#This Row],[Т1]]+Таблица1[[#This Row],[X6, мм]]</f>
        <v>58582.508825625169</v>
      </c>
      <c r="CA722" s="14">
        <f>Таблица1[[#This Row],[Т2]]+Таблица1[[#This Row],[Lдуг 5,мм]]</f>
        <v>20626.070321291365</v>
      </c>
      <c r="CB722" s="14">
        <f>Таблица1[[#This Row],[Т3]]+Таблица1[[#This Row],[Y6, мм]]</f>
        <v>58814.549016244724</v>
      </c>
      <c r="CC722" s="14">
        <f>Таблица1[[#This Row],[Т4]]+Таблица1[[#This Row],[Lдуг 6,мм]]</f>
        <v>21754.545841628427</v>
      </c>
      <c r="CD722" s="14">
        <f>Таблица1[[#This Row],[Т5]]+Таблица1[[#This Row],[Lдуг 1,мм]]</f>
        <v>58861.80284557851</v>
      </c>
      <c r="CE722" s="14">
        <f>Таблица1[[#This Row],[Т6]]+Таблица1[[#This Row],[Lпрям1, мм]]</f>
        <v>22144.840602033946</v>
      </c>
      <c r="CF722" s="15">
        <f>Таблица1[[#This Row],[Т7]]+Таблица1[[#This Row],[Lдуг 2,мм]]</f>
        <v>59073.253450081247</v>
      </c>
      <c r="CG722" s="14">
        <f>Таблица1[[#This Row],[Т8]]+Таблица1[[#This Row],[Lпрям2, мм]]</f>
        <v>25972.07287979059</v>
      </c>
      <c r="CH722" s="14">
        <f>Таблица1[[#This Row],[Т9]]-Таблица1[[#This Row],[Т9]]</f>
        <v>0</v>
      </c>
      <c r="CI722" s="50">
        <f>Таблица1[[#This Row],[Т9]]-Таблица1[[#This Row],[Т8]]</f>
        <v>36928.412848047301</v>
      </c>
      <c r="CJ722" s="54">
        <f>Таблица1[[#This Row],[Т9]]-Таблица1[[#This Row],[Т7]]</f>
        <v>211.45060450273741</v>
      </c>
      <c r="CK722" s="14">
        <f>Таблица1[[#This Row],[Т9]]-Таблица1[[#This Row],[Т6]]</f>
        <v>37318.707608452823</v>
      </c>
      <c r="CL722" s="14">
        <f>Таблица1[[#This Row],[Т9]]-Таблица1[[#This Row],[Т5]]</f>
        <v>258.70443383652309</v>
      </c>
      <c r="CM722" s="14">
        <f>Таблица1[[#This Row],[Т9]]-Таблица1[[#This Row],[Т4]]</f>
        <v>38447.183128789882</v>
      </c>
      <c r="CN722" s="14">
        <f>Таблица1[[#This Row],[Т9]]-Таблица1[[#This Row],[Т3]]</f>
        <v>490.74462445607787</v>
      </c>
      <c r="CO722" s="14">
        <f>Таблица1[[#This Row],[Т9]]-Таблица1[[#This Row],[Т2]]</f>
        <v>43927.715310978034</v>
      </c>
      <c r="CP722" s="14">
        <f>Таблица1[[#This Row],[Т9]]-Таблица1[[#This Row],[Т1]]</f>
        <v>690.33339975015406</v>
      </c>
      <c r="CQ722" s="14">
        <f>Таблица1[[#This Row],[Т9]]-Таблица1[[#This Row],[угол обхв6]]</f>
        <v>46023.815358496147</v>
      </c>
      <c r="CR722" s="14">
        <f>Таблица1[[#This Row],[Т9]]-Таблица1[[#This Row],[угол обхв5]]</f>
        <v>852.8971302162754</v>
      </c>
      <c r="CS722" s="14">
        <f>Таблица1[[#This Row],[Т9]]-Таблица1[[#This Row],[угол обхв4]]</f>
        <v>59073.253450081247</v>
      </c>
      <c r="CT722" s="14">
        <f>Таблица1[[#This Row],[Lкан_прям, мм]]+Таблица1[[#This Row],[Lкан_дуг, мм]]+Таблица1[[#This Row],[Lкан_леб,мм]]</f>
        <v>85045.326329871838</v>
      </c>
      <c r="CU722" s="16">
        <f>Таблица1[[#This Row],[Lкан_леб,мм]]</f>
        <v>58220.356319864972</v>
      </c>
      <c r="CV722" s="14">
        <f>2534431-(Таблица1[[#This Row],[Т23]]+Таблица1[[#This Row],[угол обхв3]])</f>
        <v>2449276.0299899932</v>
      </c>
      <c r="CW722" s="50">
        <f>SUM(X722:AC722,AD722:AI722)-Таблица1[[#This Row],[lподв_min, мм]]</f>
        <v>22997.737733316266</v>
      </c>
      <c r="CX722" s="17">
        <f>CW1161-Таблица1[[#This Row],[Суммарная длина каната]]</f>
        <v>-2425302.3391080592</v>
      </c>
    </row>
    <row r="723" spans="1:102" x14ac:dyDescent="0.25">
      <c r="A723" s="21">
        <v>722</v>
      </c>
      <c r="B723" s="10">
        <v>17.071836734693875</v>
      </c>
      <c r="C723" s="10">
        <v>139.19551020408164</v>
      </c>
      <c r="D723" s="11">
        <v>18125.731799402543</v>
      </c>
      <c r="E723" s="11">
        <v>10317.896430124239</v>
      </c>
      <c r="F723" s="11">
        <v>18015.319294913541</v>
      </c>
      <c r="G723" s="11">
        <v>10404.672457069855</v>
      </c>
      <c r="H723" s="11">
        <v>18533.731309402545</v>
      </c>
      <c r="I723" s="11">
        <v>6437.5002893894607</v>
      </c>
      <c r="J723" s="11">
        <v>3880.3961407347788</v>
      </c>
      <c r="K723" s="11">
        <v>25972.07287977598</v>
      </c>
      <c r="L723" s="11">
        <v>852.89713023088166</v>
      </c>
      <c r="M723" s="11">
        <v>58220.356319864972</v>
      </c>
      <c r="N723" s="11">
        <v>10678.000446815729</v>
      </c>
      <c r="O723" s="11">
        <v>14759.940231854496</v>
      </c>
      <c r="P723" s="43">
        <v>12716.418456133755</v>
      </c>
      <c r="Q723" s="11">
        <v>14624.145279683938</v>
      </c>
      <c r="R723" s="11">
        <v>17380.721356254242</v>
      </c>
      <c r="S723" s="11">
        <v>11746.557495457782</v>
      </c>
      <c r="T723" s="11">
        <v>18605.863819088361</v>
      </c>
      <c r="U723" s="11">
        <v>11084.485788041775</v>
      </c>
      <c r="V723" s="11">
        <v>18125.731799402543</v>
      </c>
      <c r="W723" s="11">
        <v>10317.896430124239</v>
      </c>
      <c r="X723" s="12">
        <v>0</v>
      </c>
      <c r="Y723" s="12">
        <v>144.64453841887843</v>
      </c>
      <c r="Z723" s="12">
        <v>198.3947740934189</v>
      </c>
      <c r="AA723" s="44">
        <v>232.0401906195581</v>
      </c>
      <c r="AB723" s="45">
        <v>47.253829333784957</v>
      </c>
      <c r="AC723" s="12">
        <v>230.56379776524133</v>
      </c>
      <c r="AD723" s="12">
        <v>13049.4380915851</v>
      </c>
      <c r="AE723" s="12">
        <v>2042.9361834739395</v>
      </c>
      <c r="AF723" s="12">
        <v>5480.5321821881462</v>
      </c>
      <c r="AG723" s="44">
        <v>1128.4755203370628</v>
      </c>
      <c r="AH723" s="45">
        <v>390.2947604055185</v>
      </c>
      <c r="AI723" s="12">
        <v>3880.3961417862174</v>
      </c>
      <c r="AJ723" s="12">
        <v>-16.501264725435167</v>
      </c>
      <c r="AK723" s="12">
        <v>3.8112881692207732</v>
      </c>
      <c r="AL723" s="12">
        <v>31.67203138736858</v>
      </c>
      <c r="AM723" s="44">
        <v>64.257628445975925</v>
      </c>
      <c r="AN723" s="45">
        <v>57.621733870835321</v>
      </c>
      <c r="AO723" s="12">
        <v>89.999999852345539</v>
      </c>
      <c r="AP723" s="12">
        <v>-1949.863406907745</v>
      </c>
      <c r="AQ723" s="12">
        <v>10705.120403343875</v>
      </c>
      <c r="AR723" s="12">
        <v>12930.641414221654</v>
      </c>
      <c r="AS723" s="44">
        <v>17748.229834459326</v>
      </c>
      <c r="AT723" s="45">
        <v>18261.295122680309</v>
      </c>
      <c r="AU723" s="12">
        <v>18533.731799402543</v>
      </c>
      <c r="AV723" s="12">
        <v>11444.619282393298</v>
      </c>
      <c r="AW723" s="12">
        <v>15167.037895760728</v>
      </c>
      <c r="AX723" s="12">
        <v>14971.380825427847</v>
      </c>
      <c r="AY723" s="44">
        <v>11923.762231419836</v>
      </c>
      <c r="AZ723" s="45">
        <v>10865.999144386713</v>
      </c>
      <c r="BA723" s="12">
        <v>10317.896431175679</v>
      </c>
      <c r="BB723" s="12">
        <v>10562.113551037626</v>
      </c>
      <c r="BC723" s="12">
        <v>12743.538412661899</v>
      </c>
      <c r="BD723" s="12">
        <v>17594.944314342138</v>
      </c>
      <c r="BE723" s="44">
        <v>18238.355340883278</v>
      </c>
      <c r="BF723" s="45">
        <v>18470.300495810596</v>
      </c>
      <c r="BG723" s="12">
        <v>18533.731809402543</v>
      </c>
      <c r="BH723" s="12">
        <v>15151.136125732379</v>
      </c>
      <c r="BI723" s="12">
        <v>15031.24294359017</v>
      </c>
      <c r="BJ723" s="12">
        <v>12093.793041201692</v>
      </c>
      <c r="BK723" s="44">
        <v>10907.281052079721</v>
      </c>
      <c r="BL723" s="45">
        <v>10536.383073779301</v>
      </c>
      <c r="BM723" s="12">
        <v>6437.5002893894616</v>
      </c>
      <c r="BN723" s="12">
        <v>0</v>
      </c>
      <c r="BO723" s="12">
        <v>20.312552894655941</v>
      </c>
      <c r="BP723" s="12">
        <v>27.86074321814781</v>
      </c>
      <c r="BQ723" s="48">
        <v>32.585597058607341</v>
      </c>
      <c r="BR723" s="49">
        <v>6.6358945751405987</v>
      </c>
      <c r="BS723" s="13">
        <v>32.378265981510225</v>
      </c>
      <c r="BT723" s="12">
        <v>109.64368013502141</v>
      </c>
      <c r="BV723" s="14">
        <f>Таблица1[[#This Row],[Lкан_леб,мм]]</f>
        <v>58220.356319864972</v>
      </c>
      <c r="BW723" s="50">
        <f>Таблица1[[#This Row],[угол обхв4]]+Таблица1[[#This Row],[Lдуг 3,мм]]</f>
        <v>13049.4380915851</v>
      </c>
      <c r="BX723" s="54">
        <f>Таблица1[[#This Row],[угол обхв5]]+Таблица1[[#This Row],[Y5, мм]]</f>
        <v>58365.000858283849</v>
      </c>
      <c r="BY723" s="14">
        <f>Таблица1[[#This Row],[угол обхв6]]+Таблица1[[#This Row],[Lдуг 4,мм]]</f>
        <v>15092.374275059039</v>
      </c>
      <c r="BZ723" s="14">
        <f>Таблица1[[#This Row],[Т1]]+Таблица1[[#This Row],[X6, мм]]</f>
        <v>58563.395632377265</v>
      </c>
      <c r="CA723" s="14">
        <f>Таблица1[[#This Row],[Т2]]+Таблица1[[#This Row],[Lдуг 5,мм]]</f>
        <v>20572.906457247183</v>
      </c>
      <c r="CB723" s="14">
        <f>Таблица1[[#This Row],[Т3]]+Таблица1[[#This Row],[Y6, мм]]</f>
        <v>58795.43582299682</v>
      </c>
      <c r="CC723" s="14">
        <f>Таблица1[[#This Row],[Т4]]+Таблица1[[#This Row],[Lдуг 6,мм]]</f>
        <v>21701.381977584246</v>
      </c>
      <c r="CD723" s="14">
        <f>Таблица1[[#This Row],[Т5]]+Таблица1[[#This Row],[Lдуг 1,мм]]</f>
        <v>58842.689652330606</v>
      </c>
      <c r="CE723" s="14">
        <f>Таблица1[[#This Row],[Т6]]+Таблица1[[#This Row],[Lпрям1, мм]]</f>
        <v>22091.676737989765</v>
      </c>
      <c r="CF723" s="15">
        <f>Таблица1[[#This Row],[Т7]]+Таблица1[[#This Row],[Lдуг 2,мм]]</f>
        <v>59073.25345009585</v>
      </c>
      <c r="CG723" s="14">
        <f>Таблица1[[#This Row],[Т8]]+Таблица1[[#This Row],[Lпрям2, мм]]</f>
        <v>25972.07287977598</v>
      </c>
      <c r="CH723" s="14">
        <f>Таблица1[[#This Row],[Т9]]-Таблица1[[#This Row],[Т9]]</f>
        <v>0</v>
      </c>
      <c r="CI723" s="50">
        <f>Таблица1[[#This Row],[Т9]]-Таблица1[[#This Row],[Т8]]</f>
        <v>36981.576712106085</v>
      </c>
      <c r="CJ723" s="54">
        <f>Таблица1[[#This Row],[Т9]]-Таблица1[[#This Row],[Т7]]</f>
        <v>230.56379776524409</v>
      </c>
      <c r="CK723" s="14">
        <f>Таблица1[[#This Row],[Т9]]-Таблица1[[#This Row],[Т6]]</f>
        <v>37371.871472511601</v>
      </c>
      <c r="CL723" s="14">
        <f>Таблица1[[#This Row],[Т9]]-Таблица1[[#This Row],[Т5]]</f>
        <v>277.81762709902978</v>
      </c>
      <c r="CM723" s="14">
        <f>Таблица1[[#This Row],[Т9]]-Таблица1[[#This Row],[Т4]]</f>
        <v>38500.346992848667</v>
      </c>
      <c r="CN723" s="14">
        <f>Таблица1[[#This Row],[Т9]]-Таблица1[[#This Row],[Т3]]</f>
        <v>509.85781771858456</v>
      </c>
      <c r="CO723" s="14">
        <f>Таблица1[[#This Row],[Т9]]-Таблица1[[#This Row],[Т2]]</f>
        <v>43980.879175036811</v>
      </c>
      <c r="CP723" s="14">
        <f>Таблица1[[#This Row],[Т9]]-Таблица1[[#This Row],[Т1]]</f>
        <v>708.2525918120009</v>
      </c>
      <c r="CQ723" s="14">
        <f>Таблица1[[#This Row],[Т9]]-Таблица1[[#This Row],[угол обхв6]]</f>
        <v>46023.81535851075</v>
      </c>
      <c r="CR723" s="14">
        <f>Таблица1[[#This Row],[Т9]]-Таблица1[[#This Row],[угол обхв5]]</f>
        <v>852.89713023087825</v>
      </c>
      <c r="CS723" s="14">
        <f>Таблица1[[#This Row],[Т9]]-Таблица1[[#This Row],[угол обхв4]]</f>
        <v>59073.25345009585</v>
      </c>
      <c r="CT723" s="14">
        <f>Таблица1[[#This Row],[Lкан_прям, мм]]+Таблица1[[#This Row],[Lкан_дуг, мм]]+Таблица1[[#This Row],[Lкан_леб,мм]]</f>
        <v>85045.326329871838</v>
      </c>
      <c r="CU723" s="16">
        <f>Таблица1[[#This Row],[Lкан_леб,мм]]</f>
        <v>58220.356319864972</v>
      </c>
      <c r="CV723" s="14">
        <f>2534431-(Таблица1[[#This Row],[Т23]]+Таблица1[[#This Row],[угол обхв3]])</f>
        <v>2449276.0299899932</v>
      </c>
      <c r="CW723" s="50">
        <f>SUM(X723:AC723,AD723:AI723)-Таблица1[[#This Row],[lподв_min, мм]]</f>
        <v>22944.573869272088</v>
      </c>
      <c r="CX723" s="17">
        <f>CW1162-Таблица1[[#This Row],[Суммарная длина каната]]</f>
        <v>-2425365.4315814441</v>
      </c>
    </row>
    <row r="724" spans="1:102" x14ac:dyDescent="0.25">
      <c r="A724" s="21">
        <v>723</v>
      </c>
      <c r="B724" s="10">
        <v>17.071836734693875</v>
      </c>
      <c r="C724" s="10">
        <v>141.87959183673468</v>
      </c>
      <c r="D724" s="11">
        <v>18272.132154974974</v>
      </c>
      <c r="E724" s="11">
        <v>10668.951600766088</v>
      </c>
      <c r="F724" s="11">
        <v>18157.777152966828</v>
      </c>
      <c r="G724" s="11">
        <v>10750.461928429015</v>
      </c>
      <c r="H724" s="11">
        <v>18680.131664974971</v>
      </c>
      <c r="I724" s="11">
        <v>6735.1749565668779</v>
      </c>
      <c r="J724" s="11">
        <v>3933.7766441992094</v>
      </c>
      <c r="K724" s="11">
        <v>25972.072879761712</v>
      </c>
      <c r="L724" s="11">
        <v>852.89713024515515</v>
      </c>
      <c r="M724" s="11">
        <v>58220.356319864972</v>
      </c>
      <c r="N724" s="11">
        <v>10678.000446815729</v>
      </c>
      <c r="O724" s="11">
        <v>14759.940231854496</v>
      </c>
      <c r="P724" s="43">
        <v>12667.096216761902</v>
      </c>
      <c r="Q724" s="11">
        <v>14717.163814983611</v>
      </c>
      <c r="R724" s="11">
        <v>17461.036376818778</v>
      </c>
      <c r="S724" s="11">
        <v>12061.157274744324</v>
      </c>
      <c r="T724" s="11">
        <v>18715.838874377539</v>
      </c>
      <c r="U724" s="11">
        <v>11457.184020270013</v>
      </c>
      <c r="V724" s="11">
        <v>18272.132154974974</v>
      </c>
      <c r="W724" s="11">
        <v>10668.951600766088</v>
      </c>
      <c r="X724" s="12">
        <v>0</v>
      </c>
      <c r="Y724" s="12">
        <v>126.27744614618666</v>
      </c>
      <c r="Z724" s="12">
        <v>197.64867311821354</v>
      </c>
      <c r="AA724" s="44">
        <v>232.0401906195591</v>
      </c>
      <c r="AB724" s="45">
        <v>47.253829333787756</v>
      </c>
      <c r="AC724" s="12">
        <v>249.67699102740804</v>
      </c>
      <c r="AD724" s="12">
        <v>13049.4380915851</v>
      </c>
      <c r="AE724" s="12">
        <v>1989.5556800095003</v>
      </c>
      <c r="AF724" s="12">
        <v>5480.5321821881525</v>
      </c>
      <c r="AG724" s="44">
        <v>1128.4755203370578</v>
      </c>
      <c r="AH724" s="45">
        <v>390.29476040551873</v>
      </c>
      <c r="AI724" s="12">
        <v>3933.7766452363808</v>
      </c>
      <c r="AJ724" s="12">
        <v>-16.501264725435167</v>
      </c>
      <c r="AK724" s="12">
        <v>1.2319821173762007</v>
      </c>
      <c r="AL724" s="12">
        <v>28.98794975471553</v>
      </c>
      <c r="AM724" s="44">
        <v>61.573546813323006</v>
      </c>
      <c r="AN724" s="45">
        <v>54.937652238182018</v>
      </c>
      <c r="AO724" s="12">
        <v>89.999999854349184</v>
      </c>
      <c r="AP724" s="12">
        <v>-1949.863406907745</v>
      </c>
      <c r="AQ724" s="12">
        <v>10686.772645683386</v>
      </c>
      <c r="AR724" s="12">
        <v>12864.823487106105</v>
      </c>
      <c r="AS724" s="44">
        <v>17819.843362185849</v>
      </c>
      <c r="AT724" s="45">
        <v>18381.879691661838</v>
      </c>
      <c r="AU724" s="12">
        <v>18680.132154974974</v>
      </c>
      <c r="AV724" s="12">
        <v>11444.619282393298</v>
      </c>
      <c r="AW724" s="12">
        <v>15167.845917677856</v>
      </c>
      <c r="AX724" s="12">
        <v>15074.050248687989</v>
      </c>
      <c r="AY724" s="44">
        <v>12255.377632204076</v>
      </c>
      <c r="AZ724" s="45">
        <v>11222.801289933794</v>
      </c>
      <c r="BA724" s="12">
        <v>10668.951601803259</v>
      </c>
      <c r="BB724" s="12">
        <v>10562.113551037626</v>
      </c>
      <c r="BC724" s="12">
        <v>12675.868415629559</v>
      </c>
      <c r="BD724" s="12">
        <v>17658.763647162985</v>
      </c>
      <c r="BE724" s="44">
        <v>18357.031889010468</v>
      </c>
      <c r="BF724" s="45">
        <v>18606.091337690676</v>
      </c>
      <c r="BG724" s="12">
        <v>18680.13216497497</v>
      </c>
      <c r="BH724" s="12">
        <v>15151.136125732379</v>
      </c>
      <c r="BI724" s="12">
        <v>15125.069500806971</v>
      </c>
      <c r="BJ724" s="12">
        <v>12418.043708448702</v>
      </c>
      <c r="BK724" s="44">
        <v>11262.96366281026</v>
      </c>
      <c r="BL724" s="45">
        <v>10903.334331102305</v>
      </c>
      <c r="BM724" s="12">
        <v>6735.1749565668788</v>
      </c>
      <c r="BN724" s="12">
        <v>0</v>
      </c>
      <c r="BO724" s="12">
        <v>17.733246842811369</v>
      </c>
      <c r="BP724" s="12">
        <v>27.755967637339328</v>
      </c>
      <c r="BQ724" s="48">
        <v>32.585597058607476</v>
      </c>
      <c r="BR724" s="49">
        <v>6.635894575140993</v>
      </c>
      <c r="BS724" s="13">
        <v>35.062347616167166</v>
      </c>
      <c r="BT724" s="12">
        <v>109.64368013502141</v>
      </c>
      <c r="BV724" s="14">
        <f>Таблица1[[#This Row],[Lкан_леб,мм]]</f>
        <v>58220.356319864972</v>
      </c>
      <c r="BW724" s="50">
        <f>Таблица1[[#This Row],[угол обхв4]]+Таблица1[[#This Row],[Lдуг 3,мм]]</f>
        <v>13049.4380915851</v>
      </c>
      <c r="BX724" s="54">
        <f>Таблица1[[#This Row],[угол обхв5]]+Таблица1[[#This Row],[Y5, мм]]</f>
        <v>58346.63376601116</v>
      </c>
      <c r="BY724" s="14">
        <f>Таблица1[[#This Row],[угол обхв6]]+Таблица1[[#This Row],[Lдуг 4,мм]]</f>
        <v>15038.9937715946</v>
      </c>
      <c r="BZ724" s="14">
        <f>Таблица1[[#This Row],[Т1]]+Таблица1[[#This Row],[X6, мм]]</f>
        <v>58544.282439129376</v>
      </c>
      <c r="CA724" s="14">
        <f>Таблица1[[#This Row],[Т2]]+Таблица1[[#This Row],[Lдуг 5,мм]]</f>
        <v>20519.525953782751</v>
      </c>
      <c r="CB724" s="14">
        <f>Таблица1[[#This Row],[Т3]]+Таблица1[[#This Row],[Y6, мм]]</f>
        <v>58776.322629748938</v>
      </c>
      <c r="CC724" s="14">
        <f>Таблица1[[#This Row],[Т4]]+Таблица1[[#This Row],[Lдуг 6,мм]]</f>
        <v>21648.00147411981</v>
      </c>
      <c r="CD724" s="14">
        <f>Таблица1[[#This Row],[Т5]]+Таблица1[[#This Row],[Lдуг 1,мм]]</f>
        <v>58823.576459082724</v>
      </c>
      <c r="CE724" s="14">
        <f>Таблица1[[#This Row],[Т6]]+Таблица1[[#This Row],[Lпрям1, мм]]</f>
        <v>22038.296234525329</v>
      </c>
      <c r="CF724" s="15">
        <f>Таблица1[[#This Row],[Т7]]+Таблица1[[#This Row],[Lдуг 2,мм]]</f>
        <v>59073.253450110133</v>
      </c>
      <c r="CG724" s="14">
        <f>Таблица1[[#This Row],[Т8]]+Таблица1[[#This Row],[Lпрям2, мм]]</f>
        <v>25972.072879761708</v>
      </c>
      <c r="CH724" s="14">
        <f>Таблица1[[#This Row],[Т9]]-Таблица1[[#This Row],[Т9]]</f>
        <v>0</v>
      </c>
      <c r="CI724" s="50">
        <f>Таблица1[[#This Row],[Т9]]-Таблица1[[#This Row],[Т8]]</f>
        <v>37034.9572155848</v>
      </c>
      <c r="CJ724" s="54">
        <f>Таблица1[[#This Row],[Т9]]-Таблица1[[#This Row],[Т7]]</f>
        <v>249.6769910274088</v>
      </c>
      <c r="CK724" s="14">
        <f>Таблица1[[#This Row],[Т9]]-Таблица1[[#This Row],[Т6]]</f>
        <v>37425.251975990323</v>
      </c>
      <c r="CL724" s="14">
        <f>Таблица1[[#This Row],[Т9]]-Таблица1[[#This Row],[Т5]]</f>
        <v>296.93082036119449</v>
      </c>
      <c r="CM724" s="14">
        <f>Таблица1[[#This Row],[Т9]]-Таблица1[[#This Row],[Т4]]</f>
        <v>38553.727496327381</v>
      </c>
      <c r="CN724" s="14">
        <f>Таблица1[[#This Row],[Т9]]-Таблица1[[#This Row],[Т3]]</f>
        <v>528.97101098075655</v>
      </c>
      <c r="CO724" s="14">
        <f>Таблица1[[#This Row],[Т9]]-Таблица1[[#This Row],[Т2]]</f>
        <v>44034.259678515533</v>
      </c>
      <c r="CP724" s="14">
        <f>Таблица1[[#This Row],[Т9]]-Таблица1[[#This Row],[Т1]]</f>
        <v>726.61968409897236</v>
      </c>
      <c r="CQ724" s="14">
        <f>Таблица1[[#This Row],[Т9]]-Таблица1[[#This Row],[угол обхв6]]</f>
        <v>46023.815358525033</v>
      </c>
      <c r="CR724" s="14">
        <f>Таблица1[[#This Row],[Т9]]-Таблица1[[#This Row],[угол обхв5]]</f>
        <v>852.89713024516095</v>
      </c>
      <c r="CS724" s="14">
        <f>Таблица1[[#This Row],[Т9]]-Таблица1[[#This Row],[угол обхв4]]</f>
        <v>59073.253450110133</v>
      </c>
      <c r="CT724" s="14">
        <f>Таблица1[[#This Row],[Lкан_прям, мм]]+Таблица1[[#This Row],[Lкан_дуг, мм]]+Таблица1[[#This Row],[Lкан_леб,мм]]</f>
        <v>85045.326329871838</v>
      </c>
      <c r="CU724" s="16">
        <f>Таблица1[[#This Row],[Lкан_леб,мм]]</f>
        <v>58220.356319864972</v>
      </c>
      <c r="CV724" s="14">
        <f>2534431-(Таблица1[[#This Row],[Т23]]+Таблица1[[#This Row],[угол обхв3]])</f>
        <v>2449276.0299899932</v>
      </c>
      <c r="CW724" s="50">
        <f>SUM(X724:AC724,AD724:AI724)-Таблица1[[#This Row],[lподв_min, мм]]</f>
        <v>22891.193365807656</v>
      </c>
      <c r="CX724" s="17">
        <f>CW1163-Таблица1[[#This Row],[Суммарная длина каната]]</f>
        <v>-2425430.0313428566</v>
      </c>
    </row>
    <row r="725" spans="1:102" x14ac:dyDescent="0.25">
      <c r="A725" s="21">
        <v>724</v>
      </c>
      <c r="B725" s="10">
        <v>17.071836734693875</v>
      </c>
      <c r="C725" s="10">
        <v>144.56367346938774</v>
      </c>
      <c r="D725" s="11">
        <v>18401.932360415445</v>
      </c>
      <c r="E725" s="11">
        <v>11026.477409084482</v>
      </c>
      <c r="F725" s="11">
        <v>18283.885773167909</v>
      </c>
      <c r="G725" s="11">
        <v>11102.543191399594</v>
      </c>
      <c r="H725" s="11">
        <v>18809.931870415447</v>
      </c>
      <c r="I725" s="11">
        <v>7039.2076812149817</v>
      </c>
      <c r="J725" s="11">
        <v>3987.2697278695</v>
      </c>
      <c r="K725" s="11">
        <v>25972.07287974779</v>
      </c>
      <c r="L725" s="11">
        <v>852.89713025907338</v>
      </c>
      <c r="M725" s="11">
        <v>58220.356319864972</v>
      </c>
      <c r="N725" s="11">
        <v>10678.000446815729</v>
      </c>
      <c r="O725" s="11">
        <v>14759.940231854496</v>
      </c>
      <c r="P725" s="43">
        <v>12613.472129217995</v>
      </c>
      <c r="Q725" s="11">
        <v>14807.770594205886</v>
      </c>
      <c r="R725" s="11">
        <v>17526.530914841027</v>
      </c>
      <c r="S725" s="11">
        <v>12379.172980558795</v>
      </c>
      <c r="T725" s="11">
        <v>18808.24021945825</v>
      </c>
      <c r="U725" s="11">
        <v>11834.623388273916</v>
      </c>
      <c r="V725" s="11">
        <v>18401.932360415445</v>
      </c>
      <c r="W725" s="11">
        <v>11026.477409084482</v>
      </c>
      <c r="X725" s="12">
        <v>0</v>
      </c>
      <c r="Y725" s="12">
        <v>107.42391918164434</v>
      </c>
      <c r="Z725" s="12">
        <v>197.38900683485866</v>
      </c>
      <c r="AA725" s="44">
        <v>232.04019061955964</v>
      </c>
      <c r="AB725" s="45">
        <v>47.253829333789668</v>
      </c>
      <c r="AC725" s="12">
        <v>268.7901842892212</v>
      </c>
      <c r="AD725" s="12">
        <v>13049.4380915851</v>
      </c>
      <c r="AE725" s="12">
        <v>1936.0625963392081</v>
      </c>
      <c r="AF725" s="12">
        <v>5480.5321821881535</v>
      </c>
      <c r="AG725" s="44">
        <v>1128.4755203370592</v>
      </c>
      <c r="AH725" s="45">
        <v>390.29476040551481</v>
      </c>
      <c r="AI725" s="12">
        <v>3987.2697288927552</v>
      </c>
      <c r="AJ725" s="12">
        <v>-16.501264725435167</v>
      </c>
      <c r="AK725" s="12">
        <v>-1.4156343630266612</v>
      </c>
      <c r="AL725" s="12">
        <v>26.303868122062465</v>
      </c>
      <c r="AM725" s="44">
        <v>58.889465180670015</v>
      </c>
      <c r="AN725" s="45">
        <v>52.253570605528758</v>
      </c>
      <c r="AO725" s="12">
        <v>89.999999856303219</v>
      </c>
      <c r="AP725" s="12">
        <v>-1949.863406907745</v>
      </c>
      <c r="AQ725" s="12">
        <v>10667.920820322111</v>
      </c>
      <c r="AR725" s="12">
        <v>12794.269868092395</v>
      </c>
      <c r="AS725" s="44">
        <v>17875.849130232164</v>
      </c>
      <c r="AT725" s="45">
        <v>18485.62330771186</v>
      </c>
      <c r="AU725" s="12">
        <v>18809.932360415449</v>
      </c>
      <c r="AV725" s="12">
        <v>11444.619282393298</v>
      </c>
      <c r="AW725" s="12">
        <v>15167.815704431297</v>
      </c>
      <c r="AX725" s="12">
        <v>15173.52485271548</v>
      </c>
      <c r="AY725" s="44">
        <v>12589.982810490776</v>
      </c>
      <c r="AZ725" s="45">
        <v>11584.858842640995</v>
      </c>
      <c r="BA725" s="12">
        <v>11026.477410107738</v>
      </c>
      <c r="BB725" s="12">
        <v>10562.113551037626</v>
      </c>
      <c r="BC725" s="12">
        <v>12603.392502724375</v>
      </c>
      <c r="BD725" s="12">
        <v>17707.328653715431</v>
      </c>
      <c r="BE725" s="44">
        <v>18458.922004067117</v>
      </c>
      <c r="BF725" s="45">
        <v>18724.549272161839</v>
      </c>
      <c r="BG725" s="12">
        <v>18809.932370415445</v>
      </c>
      <c r="BH725" s="12">
        <v>15151.136125732379</v>
      </c>
      <c r="BI725" s="12">
        <v>15215.646066782687</v>
      </c>
      <c r="BJ725" s="12">
        <v>12744.927239068391</v>
      </c>
      <c r="BK725" s="44">
        <v>11623.813558341935</v>
      </c>
      <c r="BL725" s="45">
        <v>11276.241954717403</v>
      </c>
      <c r="BM725" s="12">
        <v>7039.2076812149826</v>
      </c>
      <c r="BN725" s="12">
        <v>0</v>
      </c>
      <c r="BO725" s="12">
        <v>15.085630362408503</v>
      </c>
      <c r="BP725" s="12">
        <v>27.719502485089123</v>
      </c>
      <c r="BQ725" s="48">
        <v>32.585597058607554</v>
      </c>
      <c r="BR725" s="49">
        <v>6.6358945751412604</v>
      </c>
      <c r="BS725" s="13">
        <v>37.746429250774469</v>
      </c>
      <c r="BT725" s="12">
        <v>109.64368013502141</v>
      </c>
      <c r="BV725" s="14">
        <f>Таблица1[[#This Row],[Lкан_леб,мм]]</f>
        <v>58220.356319864972</v>
      </c>
      <c r="BW725" s="50">
        <f>Таблица1[[#This Row],[угол обхв4]]+Таблица1[[#This Row],[Lдуг 3,мм]]</f>
        <v>13049.4380915851</v>
      </c>
      <c r="BX725" s="54">
        <f>Таблица1[[#This Row],[угол обхв5]]+Таблица1[[#This Row],[Y5, мм]]</f>
        <v>58327.780239046617</v>
      </c>
      <c r="BY725" s="14">
        <f>Таблица1[[#This Row],[угол обхв6]]+Таблица1[[#This Row],[Lдуг 4,мм]]</f>
        <v>14985.500687924308</v>
      </c>
      <c r="BZ725" s="14">
        <f>Таблица1[[#This Row],[Т1]]+Таблица1[[#This Row],[X6, мм]]</f>
        <v>58525.169245881472</v>
      </c>
      <c r="CA725" s="14">
        <f>Таблица1[[#This Row],[Т2]]+Таблица1[[#This Row],[Lдуг 5,мм]]</f>
        <v>20466.03287011246</v>
      </c>
      <c r="CB725" s="14">
        <f>Таблица1[[#This Row],[Т3]]+Таблица1[[#This Row],[Y6, мм]]</f>
        <v>58757.209436501034</v>
      </c>
      <c r="CC725" s="14">
        <f>Таблица1[[#This Row],[Т4]]+Таблица1[[#This Row],[Lдуг 6,мм]]</f>
        <v>21594.508390449519</v>
      </c>
      <c r="CD725" s="14">
        <f>Таблица1[[#This Row],[Т5]]+Таблица1[[#This Row],[Lдуг 1,мм]]</f>
        <v>58804.463265834827</v>
      </c>
      <c r="CE725" s="14">
        <f>Таблица1[[#This Row],[Т6]]+Таблица1[[#This Row],[Lпрям1, мм]]</f>
        <v>21984.803150855034</v>
      </c>
      <c r="CF725" s="15">
        <f>Таблица1[[#This Row],[Т7]]+Таблица1[[#This Row],[Lдуг 2,мм]]</f>
        <v>59073.253450124052</v>
      </c>
      <c r="CG725" s="14">
        <f>Таблица1[[#This Row],[Т8]]+Таблица1[[#This Row],[Lпрям2, мм]]</f>
        <v>25972.07287974779</v>
      </c>
      <c r="CH725" s="14">
        <f>Таблица1[[#This Row],[Т9]]-Таблица1[[#This Row],[Т9]]</f>
        <v>0</v>
      </c>
      <c r="CI725" s="50">
        <f>Таблица1[[#This Row],[Т9]]-Таблица1[[#This Row],[Т8]]</f>
        <v>37088.450299269018</v>
      </c>
      <c r="CJ725" s="54">
        <f>Таблица1[[#This Row],[Т9]]-Таблица1[[#This Row],[Т7]]</f>
        <v>268.79018428922427</v>
      </c>
      <c r="CK725" s="14">
        <f>Таблица1[[#This Row],[Т9]]-Таблица1[[#This Row],[Т6]]</f>
        <v>37478.745059674533</v>
      </c>
      <c r="CL725" s="14">
        <f>Таблица1[[#This Row],[Т9]]-Таблица1[[#This Row],[Т5]]</f>
        <v>316.04401362301724</v>
      </c>
      <c r="CM725" s="14">
        <f>Таблица1[[#This Row],[Т9]]-Таблица1[[#This Row],[Т4]]</f>
        <v>38607.220580011592</v>
      </c>
      <c r="CN725" s="14">
        <f>Таблица1[[#This Row],[Т9]]-Таблица1[[#This Row],[Т3]]</f>
        <v>548.08420424257929</v>
      </c>
      <c r="CO725" s="14">
        <f>Таблица1[[#This Row],[Т9]]-Таблица1[[#This Row],[Т2]]</f>
        <v>44087.752762199743</v>
      </c>
      <c r="CP725" s="14">
        <f>Таблица1[[#This Row],[Т9]]-Таблица1[[#This Row],[Т1]]</f>
        <v>745.47321107743483</v>
      </c>
      <c r="CQ725" s="14">
        <f>Таблица1[[#This Row],[Т9]]-Таблица1[[#This Row],[угол обхв6]]</f>
        <v>46023.815358538952</v>
      </c>
      <c r="CR725" s="14">
        <f>Таблица1[[#This Row],[Т9]]-Таблица1[[#This Row],[угол обхв5]]</f>
        <v>852.89713025907986</v>
      </c>
      <c r="CS725" s="14">
        <f>Таблица1[[#This Row],[Т9]]-Таблица1[[#This Row],[угол обхв4]]</f>
        <v>59073.253450124052</v>
      </c>
      <c r="CT725" s="14">
        <f>Таблица1[[#This Row],[Lкан_прям, мм]]+Таблица1[[#This Row],[Lкан_дуг, мм]]+Таблица1[[#This Row],[Lкан_леб,мм]]</f>
        <v>85045.326329871838</v>
      </c>
      <c r="CU725" s="16">
        <f>Таблица1[[#This Row],[Lкан_леб,мм]]</f>
        <v>58220.356319864972</v>
      </c>
      <c r="CV725" s="14">
        <f>2534431-(Таблица1[[#This Row],[Т23]]+Таблица1[[#This Row],[угол обхв3]])</f>
        <v>2449276.0299899932</v>
      </c>
      <c r="CW725" s="50">
        <f>SUM(X725:AC725,AD725:AI725)-Таблица1[[#This Row],[lподв_min, мм]]</f>
        <v>22837.700282137361</v>
      </c>
      <c r="CX725" s="17">
        <f>CW1164-Таблица1[[#This Row],[Суммарная длина каната]]</f>
        <v>-2425496.117882438</v>
      </c>
    </row>
    <row r="726" spans="1:102" x14ac:dyDescent="0.25">
      <c r="A726" s="21">
        <v>725</v>
      </c>
      <c r="B726" s="10">
        <v>17.071836734693875</v>
      </c>
      <c r="C726" s="10">
        <v>147.2477551020408</v>
      </c>
      <c r="D726" s="11">
        <v>18514.847614317059</v>
      </c>
      <c r="E726" s="11">
        <v>11389.689389038949</v>
      </c>
      <c r="F726" s="11">
        <v>18393.368454009767</v>
      </c>
      <c r="G726" s="11">
        <v>11460.143726102295</v>
      </c>
      <c r="H726" s="11">
        <v>18922.847124317057</v>
      </c>
      <c r="I726" s="11">
        <v>7348.9267784251006</v>
      </c>
      <c r="J726" s="11">
        <v>4040.7626106138482</v>
      </c>
      <c r="K726" s="11">
        <v>25972.072879734245</v>
      </c>
      <c r="L726" s="11">
        <v>852.89713027261109</v>
      </c>
      <c r="M726" s="11">
        <v>58220.356319864972</v>
      </c>
      <c r="N726" s="11">
        <v>10678.000446815729</v>
      </c>
      <c r="O726" s="11">
        <v>14759.940231854496</v>
      </c>
      <c r="P726" s="43">
        <v>12555.663852911932</v>
      </c>
      <c r="Q726" s="11">
        <v>14895.766812286396</v>
      </c>
      <c r="R726" s="11">
        <v>17577.061265336008</v>
      </c>
      <c r="S726" s="11">
        <v>12699.906838039227</v>
      </c>
      <c r="T726" s="11">
        <v>18882.865111715499</v>
      </c>
      <c r="U726" s="11">
        <v>12215.975732632131</v>
      </c>
      <c r="V726" s="11">
        <v>18514.847614317059</v>
      </c>
      <c r="W726" s="11">
        <v>11389.689389038949</v>
      </c>
      <c r="X726" s="12">
        <v>0</v>
      </c>
      <c r="Y726" s="12">
        <v>88.041950579320059</v>
      </c>
      <c r="Z726" s="12">
        <v>197.657782189286</v>
      </c>
      <c r="AA726" s="44">
        <v>232.04019061955833</v>
      </c>
      <c r="AB726" s="45">
        <v>47.253829333785362</v>
      </c>
      <c r="AC726" s="12">
        <v>287.90337755066139</v>
      </c>
      <c r="AD726" s="12">
        <v>13049.4380915851</v>
      </c>
      <c r="AE726" s="12">
        <v>1882.5697135948549</v>
      </c>
      <c r="AF726" s="12">
        <v>5480.5321821881471</v>
      </c>
      <c r="AG726" s="44">
        <v>1128.4755203370648</v>
      </c>
      <c r="AH726" s="45">
        <v>390.29476040552049</v>
      </c>
      <c r="AI726" s="12">
        <v>4040.7626116235569</v>
      </c>
      <c r="AJ726" s="12">
        <v>-16.501264725435167</v>
      </c>
      <c r="AK726" s="12">
        <v>-4.137460342360626</v>
      </c>
      <c r="AL726" s="12">
        <v>23.619786489409424</v>
      </c>
      <c r="AM726" s="44">
        <v>56.20538354801679</v>
      </c>
      <c r="AN726" s="45">
        <v>49.569488972876137</v>
      </c>
      <c r="AO726" s="12">
        <v>89.999999858205527</v>
      </c>
      <c r="AP726" s="12">
        <v>-1949.863406907745</v>
      </c>
      <c r="AQ726" s="12">
        <v>10648.563425484715</v>
      </c>
      <c r="AR726" s="12">
        <v>12719.135362559222</v>
      </c>
      <c r="AS726" s="44">
        <v>17916.124253418853</v>
      </c>
      <c r="AT726" s="45">
        <v>18572.298341546513</v>
      </c>
      <c r="AU726" s="12">
        <v>18922.847614317059</v>
      </c>
      <c r="AV726" s="12">
        <v>11444.619282393298</v>
      </c>
      <c r="AW726" s="12">
        <v>15166.876912156429</v>
      </c>
      <c r="AX726" s="12">
        <v>15269.586375088607</v>
      </c>
      <c r="AY726" s="44">
        <v>12926.84359159037</v>
      </c>
      <c r="AZ726" s="45">
        <v>11951.377393130908</v>
      </c>
      <c r="BA726" s="12">
        <v>11389.689390048659</v>
      </c>
      <c r="BB726" s="12">
        <v>10562.113551037626</v>
      </c>
      <c r="BC726" s="12">
        <v>12526.226831580918</v>
      </c>
      <c r="BD726" s="12">
        <v>17740.532774983298</v>
      </c>
      <c r="BE726" s="44">
        <v>18543.802123632657</v>
      </c>
      <c r="BF726" s="45">
        <v>18825.414384486045</v>
      </c>
      <c r="BG726" s="12">
        <v>18922.847624317059</v>
      </c>
      <c r="BH726" s="12">
        <v>15151.136125732379</v>
      </c>
      <c r="BI726" s="12">
        <v>15302.703492588329</v>
      </c>
      <c r="BJ726" s="12">
        <v>13073.726400841439</v>
      </c>
      <c r="BK726" s="44">
        <v>11989.038979080988</v>
      </c>
      <c r="BL726" s="45">
        <v>11654.287728540172</v>
      </c>
      <c r="BM726" s="12">
        <v>7348.9267784251015</v>
      </c>
      <c r="BN726" s="12">
        <v>0</v>
      </c>
      <c r="BO726" s="12">
        <v>12.363804383074541</v>
      </c>
      <c r="BP726" s="12">
        <v>27.75724683177005</v>
      </c>
      <c r="BQ726" s="48">
        <v>32.58559705860737</v>
      </c>
      <c r="BR726" s="49">
        <v>6.6358945751406564</v>
      </c>
      <c r="BS726" s="13">
        <v>40.43051088532939</v>
      </c>
      <c r="BT726" s="12">
        <v>109.64368013502141</v>
      </c>
      <c r="BV726" s="14">
        <f>Таблица1[[#This Row],[Lкан_леб,мм]]</f>
        <v>58220.356319864972</v>
      </c>
      <c r="BW726" s="50">
        <f>Таблица1[[#This Row],[угол обхв4]]+Таблица1[[#This Row],[Lдуг 3,мм]]</f>
        <v>13049.4380915851</v>
      </c>
      <c r="BX726" s="54">
        <f>Таблица1[[#This Row],[угол обхв5]]+Таблица1[[#This Row],[Y5, мм]]</f>
        <v>58308.39827044429</v>
      </c>
      <c r="BY726" s="14">
        <f>Таблица1[[#This Row],[угол обхв6]]+Таблица1[[#This Row],[Lдуг 4,мм]]</f>
        <v>14932.007805179954</v>
      </c>
      <c r="BZ726" s="14">
        <f>Таблица1[[#This Row],[Т1]]+Таблица1[[#This Row],[X6, мм]]</f>
        <v>58506.056052633576</v>
      </c>
      <c r="CA726" s="14">
        <f>Таблица1[[#This Row],[Т2]]+Таблица1[[#This Row],[Lдуг 5,мм]]</f>
        <v>20412.539987368102</v>
      </c>
      <c r="CB726" s="14">
        <f>Таблица1[[#This Row],[Т3]]+Таблица1[[#This Row],[Y6, мм]]</f>
        <v>58738.096243253131</v>
      </c>
      <c r="CC726" s="14">
        <f>Таблица1[[#This Row],[Т4]]+Таблица1[[#This Row],[Lдуг 6,мм]]</f>
        <v>21541.015507705168</v>
      </c>
      <c r="CD726" s="14">
        <f>Таблица1[[#This Row],[Т5]]+Таблица1[[#This Row],[Lдуг 1,мм]]</f>
        <v>58785.350072586916</v>
      </c>
      <c r="CE726" s="14">
        <f>Таблица1[[#This Row],[Т6]]+Таблица1[[#This Row],[Lпрям1, мм]]</f>
        <v>21931.310268110687</v>
      </c>
      <c r="CF726" s="15">
        <f>Таблица1[[#This Row],[Т7]]+Таблица1[[#This Row],[Lдуг 2,мм]]</f>
        <v>59073.253450137578</v>
      </c>
      <c r="CG726" s="14">
        <f>Таблица1[[#This Row],[Т8]]+Таблица1[[#This Row],[Lпрям2, мм]]</f>
        <v>25972.072879734245</v>
      </c>
      <c r="CH726" s="14">
        <f>Таблица1[[#This Row],[Т9]]-Таблица1[[#This Row],[Т9]]</f>
        <v>0</v>
      </c>
      <c r="CI726" s="50">
        <f>Таблица1[[#This Row],[Т9]]-Таблица1[[#This Row],[Т8]]</f>
        <v>37141.943182026895</v>
      </c>
      <c r="CJ726" s="54">
        <f>Таблица1[[#This Row],[Т9]]-Таблица1[[#This Row],[Т7]]</f>
        <v>287.90337755066139</v>
      </c>
      <c r="CK726" s="14">
        <f>Таблица1[[#This Row],[Т9]]-Таблица1[[#This Row],[Т6]]</f>
        <v>37532.23794243241</v>
      </c>
      <c r="CL726" s="14">
        <f>Таблица1[[#This Row],[Т9]]-Таблица1[[#This Row],[Т5]]</f>
        <v>335.15720688444708</v>
      </c>
      <c r="CM726" s="14">
        <f>Таблица1[[#This Row],[Т9]]-Таблица1[[#This Row],[Т4]]</f>
        <v>38660.713462769476</v>
      </c>
      <c r="CN726" s="14">
        <f>Таблица1[[#This Row],[Т9]]-Таблица1[[#This Row],[Т3]]</f>
        <v>567.19739750400186</v>
      </c>
      <c r="CO726" s="14">
        <f>Таблица1[[#This Row],[Т9]]-Таблица1[[#This Row],[Т2]]</f>
        <v>44141.245644957628</v>
      </c>
      <c r="CP726" s="14">
        <f>Таблица1[[#This Row],[Т9]]-Таблица1[[#This Row],[Т1]]</f>
        <v>764.85517969328794</v>
      </c>
      <c r="CQ726" s="14">
        <f>Таблица1[[#This Row],[Т9]]-Таблица1[[#This Row],[угол обхв6]]</f>
        <v>46023.815358552478</v>
      </c>
      <c r="CR726" s="14">
        <f>Таблица1[[#This Row],[Т9]]-Таблица1[[#This Row],[угол обхв5]]</f>
        <v>852.89713027260586</v>
      </c>
      <c r="CS726" s="14">
        <f>Таблица1[[#This Row],[Т9]]-Таблица1[[#This Row],[угол обхв4]]</f>
        <v>59073.253450137578</v>
      </c>
      <c r="CT726" s="14">
        <f>Таблица1[[#This Row],[Lкан_прям, мм]]+Таблица1[[#This Row],[Lкан_дуг, мм]]+Таблица1[[#This Row],[Lкан_леб,мм]]</f>
        <v>85045.326329871823</v>
      </c>
      <c r="CU726" s="16">
        <f>Таблица1[[#This Row],[Lкан_леб,мм]]</f>
        <v>58220.356319864972</v>
      </c>
      <c r="CV726" s="14">
        <f>2534431-(Таблица1[[#This Row],[Т23]]+Таблица1[[#This Row],[угол обхв3]])</f>
        <v>2449276.0299899932</v>
      </c>
      <c r="CW726" s="50">
        <f>SUM(X726:AC726,AD726:AI726)-Таблица1[[#This Row],[lподв_min, мм]]</f>
        <v>22784.20739939301</v>
      </c>
      <c r="CX726" s="17">
        <f>CW1165-Таблица1[[#This Row],[Суммарная длина каната]]</f>
        <v>-2425563.6693108459</v>
      </c>
    </row>
    <row r="727" spans="1:102" x14ac:dyDescent="0.25">
      <c r="A727" s="21">
        <v>726</v>
      </c>
      <c r="B727" s="10">
        <v>17.071836734693875</v>
      </c>
      <c r="C727" s="10">
        <v>149.93183673469386</v>
      </c>
      <c r="D727" s="11">
        <v>18610.630163426544</v>
      </c>
      <c r="E727" s="11">
        <v>11757.790598262987</v>
      </c>
      <c r="F727" s="11">
        <v>18485.984973826882</v>
      </c>
      <c r="G727" s="11">
        <v>11822.478902535586</v>
      </c>
      <c r="H727" s="11">
        <v>19018.629673426545</v>
      </c>
      <c r="I727" s="11">
        <v>7663.6578398109668</v>
      </c>
      <c r="J727" s="11">
        <v>4094.1327584520204</v>
      </c>
      <c r="K727" s="11">
        <v>25972.07287972109</v>
      </c>
      <c r="L727" s="11">
        <v>852.89713028577262</v>
      </c>
      <c r="M727" s="11">
        <v>58220.356319864972</v>
      </c>
      <c r="N727" s="11">
        <v>10678.000446815729</v>
      </c>
      <c r="O727" s="11">
        <v>14759.940231854496</v>
      </c>
      <c r="P727" s="43">
        <v>12493.798228000607</v>
      </c>
      <c r="Q727" s="11">
        <v>14980.959392129254</v>
      </c>
      <c r="R727" s="11">
        <v>17612.516557023795</v>
      </c>
      <c r="S727" s="11">
        <v>13022.655108285186</v>
      </c>
      <c r="T727" s="11">
        <v>18939.549812777423</v>
      </c>
      <c r="U727" s="11">
        <v>12600.404308257608</v>
      </c>
      <c r="V727" s="11">
        <v>18610.630163426544</v>
      </c>
      <c r="W727" s="11">
        <v>11757.790598262987</v>
      </c>
      <c r="X727" s="12">
        <v>0</v>
      </c>
      <c r="Y727" s="12">
        <v>68.085856437345853</v>
      </c>
      <c r="Z727" s="12">
        <v>198.50068308336301</v>
      </c>
      <c r="AA727" s="44">
        <v>232.0401906195587</v>
      </c>
      <c r="AB727" s="45">
        <v>47.2538293337849</v>
      </c>
      <c r="AC727" s="12">
        <v>307.0165708117201</v>
      </c>
      <c r="AD727" s="12">
        <v>13049.4380915851</v>
      </c>
      <c r="AE727" s="12">
        <v>1829.1995657566945</v>
      </c>
      <c r="AF727" s="12">
        <v>5480.5321821881453</v>
      </c>
      <c r="AG727" s="44">
        <v>1128.4755203370582</v>
      </c>
      <c r="AH727" s="45">
        <v>390.29476040552242</v>
      </c>
      <c r="AI727" s="12">
        <v>4094.1327594485679</v>
      </c>
      <c r="AJ727" s="12">
        <v>-16.501264725435167</v>
      </c>
      <c r="AK727" s="12">
        <v>-6.9399112489803993</v>
      </c>
      <c r="AL727" s="12">
        <v>20.93570485675636</v>
      </c>
      <c r="AM727" s="44">
        <v>53.521301915363779</v>
      </c>
      <c r="AN727" s="45">
        <v>46.885407340223189</v>
      </c>
      <c r="AO727" s="12">
        <v>89.999999860053919</v>
      </c>
      <c r="AP727" s="12">
        <v>-1949.863406907745</v>
      </c>
      <c r="AQ727" s="12">
        <v>10628.702481148001</v>
      </c>
      <c r="AR727" s="12">
        <v>12639.584827047524</v>
      </c>
      <c r="AS727" s="44">
        <v>17940.580361995595</v>
      </c>
      <c r="AT727" s="45">
        <v>18641.714614949244</v>
      </c>
      <c r="AU727" s="12">
        <v>19018.630163426547</v>
      </c>
      <c r="AV727" s="12">
        <v>11444.619282393298</v>
      </c>
      <c r="AW727" s="12">
        <v>15164.950985515461</v>
      </c>
      <c r="AX727" s="12">
        <v>15362.024042206289</v>
      </c>
      <c r="AY727" s="44">
        <v>13265.220851677412</v>
      </c>
      <c r="AZ727" s="45">
        <v>12321.552743917993</v>
      </c>
      <c r="BA727" s="12">
        <v>11757.790599259535</v>
      </c>
      <c r="BB727" s="12">
        <v>10562.113551037626</v>
      </c>
      <c r="BC727" s="12">
        <v>12444.500262332876</v>
      </c>
      <c r="BD727" s="12">
        <v>17758.30315607071</v>
      </c>
      <c r="BE727" s="44">
        <v>18611.486007805619</v>
      </c>
      <c r="BF727" s="45">
        <v>18908.465361254723</v>
      </c>
      <c r="BG727" s="12">
        <v>19018.630173426543</v>
      </c>
      <c r="BH727" s="12">
        <v>15151.136125732379</v>
      </c>
      <c r="BI727" s="12">
        <v>15385.970145790219</v>
      </c>
      <c r="BJ727" s="12">
        <v>13403.719758362222</v>
      </c>
      <c r="BK727" s="44">
        <v>12357.838564865382</v>
      </c>
      <c r="BL727" s="45">
        <v>12036.642162602604</v>
      </c>
      <c r="BM727" s="12">
        <v>7663.6578398109677</v>
      </c>
      <c r="BN727" s="12">
        <v>0</v>
      </c>
      <c r="BO727" s="12">
        <v>9.5613534764547659</v>
      </c>
      <c r="BP727" s="12">
        <v>27.875616105736761</v>
      </c>
      <c r="BQ727" s="48">
        <v>32.585597058607419</v>
      </c>
      <c r="BR727" s="49">
        <v>6.6358945751405924</v>
      </c>
      <c r="BS727" s="13">
        <v>43.114592519830737</v>
      </c>
      <c r="BT727" s="12">
        <v>109.64368013502141</v>
      </c>
      <c r="BV727" s="14">
        <f>Таблица1[[#This Row],[Lкан_леб,мм]]</f>
        <v>58220.356319864972</v>
      </c>
      <c r="BW727" s="50">
        <f>Таблица1[[#This Row],[угол обхв4]]+Таблица1[[#This Row],[Lдуг 3,мм]]</f>
        <v>13049.4380915851</v>
      </c>
      <c r="BX727" s="54">
        <f>Таблица1[[#This Row],[угол обхв5]]+Таблица1[[#This Row],[Y5, мм]]</f>
        <v>58288.44217630232</v>
      </c>
      <c r="BY727" s="14">
        <f>Таблица1[[#This Row],[угол обхв6]]+Таблица1[[#This Row],[Lдуг 4,мм]]</f>
        <v>14878.637657341795</v>
      </c>
      <c r="BZ727" s="14">
        <f>Таблица1[[#This Row],[Т1]]+Таблица1[[#This Row],[X6, мм]]</f>
        <v>58486.942859385686</v>
      </c>
      <c r="CA727" s="14">
        <f>Таблица1[[#This Row],[Т2]]+Таблица1[[#This Row],[Lдуг 5,мм]]</f>
        <v>20359.169839529939</v>
      </c>
      <c r="CB727" s="14">
        <f>Таблица1[[#This Row],[Т3]]+Таблица1[[#This Row],[Y6, мм]]</f>
        <v>58718.983050005249</v>
      </c>
      <c r="CC727" s="14">
        <f>Таблица1[[#This Row],[Т4]]+Таблица1[[#This Row],[Lдуг 6,мм]]</f>
        <v>21487.645359866998</v>
      </c>
      <c r="CD727" s="14">
        <f>Таблица1[[#This Row],[Т5]]+Таблица1[[#This Row],[Lдуг 1,мм]]</f>
        <v>58766.236879339034</v>
      </c>
      <c r="CE727" s="14">
        <f>Таблица1[[#This Row],[Т6]]+Таблица1[[#This Row],[Lпрям1, мм]]</f>
        <v>21877.94012027252</v>
      </c>
      <c r="CF727" s="15">
        <f>Таблица1[[#This Row],[Т7]]+Таблица1[[#This Row],[Lдуг 2,мм]]</f>
        <v>59073.253450150754</v>
      </c>
      <c r="CG727" s="14">
        <f>Таблица1[[#This Row],[Т8]]+Таблица1[[#This Row],[Lпрям2, мм]]</f>
        <v>25972.072879721087</v>
      </c>
      <c r="CH727" s="14">
        <f>Таблица1[[#This Row],[Т9]]-Таблица1[[#This Row],[Т9]]</f>
        <v>0</v>
      </c>
      <c r="CI727" s="50">
        <f>Таблица1[[#This Row],[Т9]]-Таблица1[[#This Row],[Т8]]</f>
        <v>37195.313329878234</v>
      </c>
      <c r="CJ727" s="54">
        <f>Таблица1[[#This Row],[Т9]]-Таблица1[[#This Row],[Т7]]</f>
        <v>307.01657081172016</v>
      </c>
      <c r="CK727" s="14">
        <f>Таблица1[[#This Row],[Т9]]-Таблица1[[#This Row],[Т6]]</f>
        <v>37585.608090283757</v>
      </c>
      <c r="CL727" s="14">
        <f>Таблица1[[#This Row],[Т9]]-Таблица1[[#This Row],[Т5]]</f>
        <v>354.27040014550585</v>
      </c>
      <c r="CM727" s="14">
        <f>Таблица1[[#This Row],[Т9]]-Таблица1[[#This Row],[Т4]]</f>
        <v>38714.083610620815</v>
      </c>
      <c r="CN727" s="14">
        <f>Таблица1[[#This Row],[Т9]]-Таблица1[[#This Row],[Т3]]</f>
        <v>586.3105907650679</v>
      </c>
      <c r="CO727" s="14">
        <f>Таблица1[[#This Row],[Т9]]-Таблица1[[#This Row],[Т2]]</f>
        <v>44194.61579280896</v>
      </c>
      <c r="CP727" s="14">
        <f>Таблица1[[#This Row],[Т9]]-Таблица1[[#This Row],[Т1]]</f>
        <v>784.81127384843421</v>
      </c>
      <c r="CQ727" s="14">
        <f>Таблица1[[#This Row],[Т9]]-Таблица1[[#This Row],[угол обхв6]]</f>
        <v>46023.815358565655</v>
      </c>
      <c r="CR727" s="14">
        <f>Таблица1[[#This Row],[Т9]]-Таблица1[[#This Row],[угол обхв5]]</f>
        <v>852.89713028578262</v>
      </c>
      <c r="CS727" s="14">
        <f>Таблица1[[#This Row],[Т9]]-Таблица1[[#This Row],[угол обхв4]]</f>
        <v>59073.253450150754</v>
      </c>
      <c r="CT727" s="14">
        <f>Таблица1[[#This Row],[Lкан_прям, мм]]+Таблица1[[#This Row],[Lкан_дуг, мм]]+Таблица1[[#This Row],[Lкан_леб,мм]]</f>
        <v>85045.326329871838</v>
      </c>
      <c r="CU727" s="16">
        <f>Таблица1[[#This Row],[Lкан_леб,мм]]</f>
        <v>58220.356319864972</v>
      </c>
      <c r="CV727" s="14">
        <f>2534431-(Таблица1[[#This Row],[Т23]]+Таблица1[[#This Row],[угол обхв3]])</f>
        <v>2449276.0299899932</v>
      </c>
      <c r="CW727" s="50">
        <f>SUM(X727:AC727,AD727:AI727)-Таблица1[[#This Row],[lподв_min, мм]]</f>
        <v>22730.83725155484</v>
      </c>
      <c r="CX727" s="17">
        <f>CW1166-Таблица1[[#This Row],[Суммарная длина каната]]</f>
        <v>-2425632.662328769</v>
      </c>
    </row>
    <row r="728" spans="1:102" x14ac:dyDescent="0.25">
      <c r="A728" s="21">
        <v>727</v>
      </c>
      <c r="B728" s="10">
        <v>17.071836734693875</v>
      </c>
      <c r="C728" s="10">
        <v>152.61591836734689</v>
      </c>
      <c r="D728" s="11">
        <v>18689.069846252634</v>
      </c>
      <c r="E728" s="11">
        <v>12129.973366676912</v>
      </c>
      <c r="F728" s="11">
        <v>18561.532117878138</v>
      </c>
      <c r="G728" s="11">
        <v>12188.753702173341</v>
      </c>
      <c r="H728" s="11">
        <v>19097.069356252636</v>
      </c>
      <c r="I728" s="11">
        <v>7982.726628202744</v>
      </c>
      <c r="J728" s="11">
        <v>4147.2467384741676</v>
      </c>
      <c r="K728" s="11">
        <v>25972.072879708317</v>
      </c>
      <c r="L728" s="11">
        <v>852.8971302985409</v>
      </c>
      <c r="M728" s="11">
        <v>58220.356319864972</v>
      </c>
      <c r="N728" s="11">
        <v>10678.000446815729</v>
      </c>
      <c r="O728" s="11">
        <v>14759.940231854496</v>
      </c>
      <c r="P728" s="43">
        <v>12428.010997081295</v>
      </c>
      <c r="Q728" s="11">
        <v>15063.161408247597</v>
      </c>
      <c r="R728" s="11">
        <v>17632.818995597972</v>
      </c>
      <c r="S728" s="11">
        <v>13346.709632468022</v>
      </c>
      <c r="T728" s="11">
        <v>18978.169947782233</v>
      </c>
      <c r="U728" s="11">
        <v>12987.065620343677</v>
      </c>
      <c r="V728" s="11">
        <v>18689.069846252634</v>
      </c>
      <c r="W728" s="11">
        <v>12129.973366676912</v>
      </c>
      <c r="X728" s="12">
        <v>0</v>
      </c>
      <c r="Y728" s="12">
        <v>47.506119310380136</v>
      </c>
      <c r="Z728" s="12">
        <v>199.96722696243162</v>
      </c>
      <c r="AA728" s="44">
        <v>232.04019061955938</v>
      </c>
      <c r="AB728" s="45">
        <v>47.253829333787579</v>
      </c>
      <c r="AC728" s="12">
        <v>326.12976407238216</v>
      </c>
      <c r="AD728" s="12">
        <v>13049.4380915851</v>
      </c>
      <c r="AE728" s="12">
        <v>1776.0855857345402</v>
      </c>
      <c r="AF728" s="12">
        <v>5480.5321821881507</v>
      </c>
      <c r="AG728" s="44">
        <v>1128.4755203370569</v>
      </c>
      <c r="AH728" s="45">
        <v>390.29476040551549</v>
      </c>
      <c r="AI728" s="12">
        <v>4147.2467394579526</v>
      </c>
      <c r="AJ728" s="12">
        <v>-16.501264725435167</v>
      </c>
      <c r="AK728" s="12">
        <v>-9.8299408589407467</v>
      </c>
      <c r="AL728" s="12">
        <v>18.251623224103305</v>
      </c>
      <c r="AM728" s="44">
        <v>50.837220282710824</v>
      </c>
      <c r="AN728" s="45">
        <v>44.20132570756985</v>
      </c>
      <c r="AO728" s="12">
        <v>89.999999861846234</v>
      </c>
      <c r="AP728" s="12">
        <v>-1949.863406907745</v>
      </c>
      <c r="AQ728" s="12">
        <v>10608.344884627706</v>
      </c>
      <c r="AR728" s="12">
        <v>12555.79280754016</v>
      </c>
      <c r="AS728" s="44">
        <v>17949.16379553785</v>
      </c>
      <c r="AT728" s="45">
        <v>18693.719818050748</v>
      </c>
      <c r="AU728" s="12">
        <v>19097.069846252638</v>
      </c>
      <c r="AV728" s="12">
        <v>11444.619282393298</v>
      </c>
      <c r="AW728" s="12">
        <v>15161.95030965886</v>
      </c>
      <c r="AX728" s="12">
        <v>15450.635031757451</v>
      </c>
      <c r="AY728" s="44">
        <v>13604.372139540745</v>
      </c>
      <c r="AZ728" s="45">
        <v>12694.572673940282</v>
      </c>
      <c r="BA728" s="12">
        <v>12129.973367660697</v>
      </c>
      <c r="BB728" s="12">
        <v>10562.113551037626</v>
      </c>
      <c r="BC728" s="12">
        <v>12358.355434893272</v>
      </c>
      <c r="BD728" s="12">
        <v>17760.600806056835</v>
      </c>
      <c r="BE728" s="44">
        <v>18661.825147842355</v>
      </c>
      <c r="BF728" s="45">
        <v>18973.51997598412</v>
      </c>
      <c r="BG728" s="12">
        <v>19097.069856252634</v>
      </c>
      <c r="BH728" s="12">
        <v>15151.136125732379</v>
      </c>
      <c r="BI728" s="12">
        <v>15465.171486051959</v>
      </c>
      <c r="BJ728" s="12">
        <v>13734.183255977876</v>
      </c>
      <c r="BK728" s="44">
        <v>12729.403113270957</v>
      </c>
      <c r="BL728" s="45">
        <v>12422.466313080307</v>
      </c>
      <c r="BM728" s="12">
        <v>7982.7266282027449</v>
      </c>
      <c r="BN728" s="12">
        <v>0</v>
      </c>
      <c r="BO728" s="12">
        <v>6.6713238664944186</v>
      </c>
      <c r="BP728" s="12">
        <v>28.08156408304405</v>
      </c>
      <c r="BQ728" s="48">
        <v>32.585597058607519</v>
      </c>
      <c r="BR728" s="49">
        <v>6.6358945751409673</v>
      </c>
      <c r="BS728" s="13">
        <v>45.798674154276377</v>
      </c>
      <c r="BT728" s="12">
        <v>109.64368013502141</v>
      </c>
      <c r="BV728" s="14">
        <f>Таблица1[[#This Row],[Lкан_леб,мм]]</f>
        <v>58220.356319864972</v>
      </c>
      <c r="BW728" s="50">
        <f>Таблица1[[#This Row],[угол обхв4]]+Таблица1[[#This Row],[Lдуг 3,мм]]</f>
        <v>13049.4380915851</v>
      </c>
      <c r="BX728" s="54">
        <f>Таблица1[[#This Row],[угол обхв5]]+Таблица1[[#This Row],[Y5, мм]]</f>
        <v>58267.862439175355</v>
      </c>
      <c r="BY728" s="14">
        <f>Таблица1[[#This Row],[угол обхв6]]+Таблица1[[#This Row],[Lдуг 4,мм]]</f>
        <v>14825.523677319639</v>
      </c>
      <c r="BZ728" s="14">
        <f>Таблица1[[#This Row],[Т1]]+Таблица1[[#This Row],[X6, мм]]</f>
        <v>58467.82966613779</v>
      </c>
      <c r="CA728" s="14">
        <f>Таблица1[[#This Row],[Т2]]+Таблица1[[#This Row],[Lдуг 5,мм]]</f>
        <v>20306.055859507789</v>
      </c>
      <c r="CB728" s="14">
        <f>Таблица1[[#This Row],[Т3]]+Таблица1[[#This Row],[Y6, мм]]</f>
        <v>58699.869856757352</v>
      </c>
      <c r="CC728" s="14">
        <f>Таблица1[[#This Row],[Т4]]+Таблица1[[#This Row],[Lдуг 6,мм]]</f>
        <v>21434.531379844848</v>
      </c>
      <c r="CD728" s="14">
        <f>Таблица1[[#This Row],[Т5]]+Таблица1[[#This Row],[Lдуг 1,мм]]</f>
        <v>58747.123686091138</v>
      </c>
      <c r="CE728" s="14">
        <f>Таблица1[[#This Row],[Т6]]+Таблица1[[#This Row],[Lпрям1, мм]]</f>
        <v>21824.826140250363</v>
      </c>
      <c r="CF728" s="15">
        <f>Таблица1[[#This Row],[Т7]]+Таблица1[[#This Row],[Lдуг 2,мм]]</f>
        <v>59073.253450163516</v>
      </c>
      <c r="CG728" s="14">
        <f>Таблица1[[#This Row],[Т8]]+Таблица1[[#This Row],[Lпрям2, мм]]</f>
        <v>25972.072879708314</v>
      </c>
      <c r="CH728" s="14">
        <f>Таблица1[[#This Row],[Т9]]-Таблица1[[#This Row],[Т9]]</f>
        <v>0</v>
      </c>
      <c r="CI728" s="50">
        <f>Таблица1[[#This Row],[Т9]]-Таблица1[[#This Row],[Т8]]</f>
        <v>37248.427309913153</v>
      </c>
      <c r="CJ728" s="54">
        <f>Таблица1[[#This Row],[Т9]]-Таблица1[[#This Row],[Т7]]</f>
        <v>326.12976407237875</v>
      </c>
      <c r="CK728" s="14">
        <f>Таблица1[[#This Row],[Т9]]-Таблица1[[#This Row],[Т6]]</f>
        <v>37638.722070318669</v>
      </c>
      <c r="CL728" s="14">
        <f>Таблица1[[#This Row],[Т9]]-Таблица1[[#This Row],[Т5]]</f>
        <v>373.38359340616444</v>
      </c>
      <c r="CM728" s="14">
        <f>Таблица1[[#This Row],[Т9]]-Таблица1[[#This Row],[Т4]]</f>
        <v>38767.197590655727</v>
      </c>
      <c r="CN728" s="14">
        <f>Таблица1[[#This Row],[Т9]]-Таблица1[[#This Row],[Т3]]</f>
        <v>605.42378402572649</v>
      </c>
      <c r="CO728" s="14">
        <f>Таблица1[[#This Row],[Т9]]-Таблица1[[#This Row],[Т2]]</f>
        <v>44247.729772843879</v>
      </c>
      <c r="CP728" s="14">
        <f>Таблица1[[#This Row],[Т9]]-Таблица1[[#This Row],[Т1]]</f>
        <v>805.39101098816172</v>
      </c>
      <c r="CQ728" s="14">
        <f>Таблица1[[#This Row],[Т9]]-Таблица1[[#This Row],[угол обхв6]]</f>
        <v>46023.815358578417</v>
      </c>
      <c r="CR728" s="14">
        <f>Таблица1[[#This Row],[Т9]]-Таблица1[[#This Row],[угол обхв5]]</f>
        <v>852.89713029854465</v>
      </c>
      <c r="CS728" s="14">
        <f>Таблица1[[#This Row],[Т9]]-Таблица1[[#This Row],[угол обхв4]]</f>
        <v>59073.253450163516</v>
      </c>
      <c r="CT728" s="14">
        <f>Таблица1[[#This Row],[Lкан_прям, мм]]+Таблица1[[#This Row],[Lкан_дуг, мм]]+Таблица1[[#This Row],[Lкан_леб,мм]]</f>
        <v>85045.326329871838</v>
      </c>
      <c r="CU728" s="16">
        <f>Таблица1[[#This Row],[Lкан_леб,мм]]</f>
        <v>58220.356319864972</v>
      </c>
      <c r="CV728" s="14">
        <f>2534431-(Таблица1[[#This Row],[Т23]]+Таблица1[[#This Row],[угол обхв3]])</f>
        <v>2449276.0299899932</v>
      </c>
      <c r="CW728" s="50">
        <f>SUM(X728:AC728,AD728:AI728)-Таблица1[[#This Row],[lподв_min, мм]]</f>
        <v>22677.723271532683</v>
      </c>
      <c r="CX728" s="17">
        <f>CW1167-Таблица1[[#This Row],[Суммарная длина каната]]</f>
        <v>-2425703.0721921748</v>
      </c>
    </row>
    <row r="729" spans="1:102" x14ac:dyDescent="0.25">
      <c r="A729" s="21">
        <v>728</v>
      </c>
      <c r="B729" s="10">
        <v>17.071836734693875</v>
      </c>
      <c r="C729" s="10">
        <v>155.29999999999623</v>
      </c>
      <c r="D729" s="11">
        <v>18749.994554192257</v>
      </c>
      <c r="E729" s="11">
        <v>12505.421068638427</v>
      </c>
      <c r="F729" s="11">
        <v>18619.844124230793</v>
      </c>
      <c r="G729" s="11">
        <v>12558.164462355984</v>
      </c>
      <c r="H729" s="11">
        <v>19157.994064192259</v>
      </c>
      <c r="I729" s="11">
        <v>8305.4621098118914</v>
      </c>
      <c r="J729" s="11">
        <v>4199.9589588265353</v>
      </c>
      <c r="K729" s="11">
        <v>25972.072879695977</v>
      </c>
      <c r="L729" s="11">
        <v>852.89713031089025</v>
      </c>
      <c r="M729" s="11">
        <v>58220.356319864972</v>
      </c>
      <c r="N729" s="11">
        <v>10678.000446815729</v>
      </c>
      <c r="O729" s="11">
        <v>14759.940231854496</v>
      </c>
      <c r="P729" s="43">
        <v>12358.446507351848</v>
      </c>
      <c r="Q729" s="11">
        <v>15142.192496906437</v>
      </c>
      <c r="R729" s="11">
        <v>17637.924034418182</v>
      </c>
      <c r="S729" s="11">
        <v>13671.359385638691</v>
      </c>
      <c r="T729" s="11">
        <v>18998.640778275552</v>
      </c>
      <c r="U729" s="11">
        <v>13375.111275119514</v>
      </c>
      <c r="V729" s="11">
        <v>18749.994554192257</v>
      </c>
      <c r="W729" s="11">
        <v>12505.421068638427</v>
      </c>
      <c r="X729" s="12">
        <v>0</v>
      </c>
      <c r="Y729" s="12">
        <v>26.24931027437788</v>
      </c>
      <c r="Z729" s="12">
        <v>202.11084275056331</v>
      </c>
      <c r="AA729" s="44">
        <v>232.04019061955896</v>
      </c>
      <c r="AB729" s="45">
        <v>47.253829333788751</v>
      </c>
      <c r="AC729" s="12">
        <v>345.24295733260135</v>
      </c>
      <c r="AD729" s="12">
        <v>13049.4380915851</v>
      </c>
      <c r="AE729" s="12">
        <v>1723.3733653821791</v>
      </c>
      <c r="AF729" s="12">
        <v>5480.532182188148</v>
      </c>
      <c r="AG729" s="44">
        <v>1128.4755203370607</v>
      </c>
      <c r="AH729" s="45">
        <v>390.29476040551577</v>
      </c>
      <c r="AI729" s="12">
        <v>4199.9589597979711</v>
      </c>
      <c r="AJ729" s="12">
        <v>-16.501264725435167</v>
      </c>
      <c r="AK729" s="12">
        <v>-12.815052240505652</v>
      </c>
      <c r="AL729" s="12">
        <v>15.567541591453974</v>
      </c>
      <c r="AM729" s="44">
        <v>48.153138650061429</v>
      </c>
      <c r="AN729" s="45">
        <v>41.517244074920299</v>
      </c>
      <c r="AO729" s="12">
        <v>89.999999863580143</v>
      </c>
      <c r="AP729" s="12">
        <v>-1949.863406907745</v>
      </c>
      <c r="AQ729" s="12">
        <v>10587.504140400662</v>
      </c>
      <c r="AR729" s="12">
        <v>12467.943156481575</v>
      </c>
      <c r="AS729" s="44">
        <v>17941.855720685988</v>
      </c>
      <c r="AT729" s="45">
        <v>18728.199843519946</v>
      </c>
      <c r="AU729" s="12">
        <v>19157.994554192261</v>
      </c>
      <c r="AV729" s="12">
        <v>11444.619282393298</v>
      </c>
      <c r="AW729" s="12">
        <v>15157.777407750906</v>
      </c>
      <c r="AX729" s="12">
        <v>15535.224917743906</v>
      </c>
      <c r="AY729" s="44">
        <v>13943.553305633988</v>
      </c>
      <c r="AZ729" s="45">
        <v>13069.618720695495</v>
      </c>
      <c r="BA729" s="12">
        <v>12505.421069609865</v>
      </c>
      <c r="BB729" s="12">
        <v>10562.113551037626</v>
      </c>
      <c r="BC729" s="12">
        <v>12267.950200936781</v>
      </c>
      <c r="BD729" s="12">
        <v>17747.420683547909</v>
      </c>
      <c r="BE729" s="44">
        <v>18694.709092007746</v>
      </c>
      <c r="BF729" s="45">
        <v>19020.435488947867</v>
      </c>
      <c r="BG729" s="12">
        <v>19157.994564192257</v>
      </c>
      <c r="BH729" s="12">
        <v>15151.136125732379</v>
      </c>
      <c r="BI729" s="12">
        <v>15540.029672802846</v>
      </c>
      <c r="BJ729" s="12">
        <v>14064.39180647616</v>
      </c>
      <c r="BK729" s="44">
        <v>13102.917355124217</v>
      </c>
      <c r="BL729" s="45">
        <v>12810.913623062446</v>
      </c>
      <c r="BM729" s="12">
        <v>8305.4621098118932</v>
      </c>
      <c r="BN729" s="12">
        <v>0</v>
      </c>
      <c r="BO729" s="12">
        <v>3.6862124849295133</v>
      </c>
      <c r="BP729" s="12">
        <v>28.382593831959628</v>
      </c>
      <c r="BQ729" s="48">
        <v>32.585597058607462</v>
      </c>
      <c r="BR729" s="49">
        <v>6.6358945751411333</v>
      </c>
      <c r="BS729" s="13">
        <v>48.482755788659844</v>
      </c>
      <c r="BT729" s="12">
        <v>109.64368013502141</v>
      </c>
      <c r="BV729" s="14">
        <f>Таблица1[[#This Row],[Lкан_леб,мм]]</f>
        <v>58220.356319864972</v>
      </c>
      <c r="BW729" s="50">
        <f>Таблица1[[#This Row],[угол обхв4]]+Таблица1[[#This Row],[Lдуг 3,мм]]</f>
        <v>13049.4380915851</v>
      </c>
      <c r="BX729" s="54">
        <f>Таблица1[[#This Row],[угол обхв5]]+Таблица1[[#This Row],[Y5, мм]]</f>
        <v>58246.605630139347</v>
      </c>
      <c r="BY729" s="14">
        <f>Таблица1[[#This Row],[угол обхв6]]+Таблица1[[#This Row],[Lдуг 4,мм]]</f>
        <v>14772.81145696728</v>
      </c>
      <c r="BZ729" s="14">
        <f>Таблица1[[#This Row],[Т1]]+Таблица1[[#This Row],[X6, мм]]</f>
        <v>58448.716472889908</v>
      </c>
      <c r="CA729" s="14">
        <f>Таблица1[[#This Row],[Т2]]+Таблица1[[#This Row],[Lдуг 5,мм]]</f>
        <v>20253.343639155428</v>
      </c>
      <c r="CB729" s="14">
        <f>Таблица1[[#This Row],[Т3]]+Таблица1[[#This Row],[Y6, мм]]</f>
        <v>58680.75666350947</v>
      </c>
      <c r="CC729" s="14">
        <f>Таблица1[[#This Row],[Т4]]+Таблица1[[#This Row],[Lдуг 6,мм]]</f>
        <v>21381.81915949249</v>
      </c>
      <c r="CD729" s="14">
        <f>Таблица1[[#This Row],[Т5]]+Таблица1[[#This Row],[Lдуг 1,мм]]</f>
        <v>58728.010492843256</v>
      </c>
      <c r="CE729" s="14">
        <f>Таблица1[[#This Row],[Т6]]+Таблица1[[#This Row],[Lпрям1, мм]]</f>
        <v>21772.113919898005</v>
      </c>
      <c r="CF729" s="15">
        <f>Таблица1[[#This Row],[Т7]]+Таблица1[[#This Row],[Lдуг 2,мм]]</f>
        <v>59073.253450175856</v>
      </c>
      <c r="CG729" s="14">
        <f>Таблица1[[#This Row],[Т8]]+Таблица1[[#This Row],[Lпрям2, мм]]</f>
        <v>25972.072879695977</v>
      </c>
      <c r="CH729" s="14">
        <f>Таблица1[[#This Row],[Т9]]-Таблица1[[#This Row],[Т9]]</f>
        <v>0</v>
      </c>
      <c r="CI729" s="50">
        <f>Таблица1[[#This Row],[Т9]]-Таблица1[[#This Row],[Т8]]</f>
        <v>37301.139530277855</v>
      </c>
      <c r="CJ729" s="54">
        <f>Таблица1[[#This Row],[Т9]]-Таблица1[[#This Row],[Т7]]</f>
        <v>345.24295733260078</v>
      </c>
      <c r="CK729" s="14">
        <f>Таблица1[[#This Row],[Т9]]-Таблица1[[#This Row],[Т6]]</f>
        <v>37691.434290683363</v>
      </c>
      <c r="CL729" s="14">
        <f>Таблица1[[#This Row],[Т9]]-Таблица1[[#This Row],[Т5]]</f>
        <v>392.49678666638647</v>
      </c>
      <c r="CM729" s="14">
        <f>Таблица1[[#This Row],[Т9]]-Таблица1[[#This Row],[Т4]]</f>
        <v>38819.909811020429</v>
      </c>
      <c r="CN729" s="14">
        <f>Таблица1[[#This Row],[Т9]]-Таблица1[[#This Row],[Т3]]</f>
        <v>624.53697728594852</v>
      </c>
      <c r="CO729" s="14">
        <f>Таблица1[[#This Row],[Т9]]-Таблица1[[#This Row],[Т2]]</f>
        <v>44300.441993208573</v>
      </c>
      <c r="CP729" s="14">
        <f>Таблица1[[#This Row],[Т9]]-Таблица1[[#This Row],[Т1]]</f>
        <v>826.64782003650907</v>
      </c>
      <c r="CQ729" s="14">
        <f>Таблица1[[#This Row],[Т9]]-Таблица1[[#This Row],[угол обхв6]]</f>
        <v>46023.815358590757</v>
      </c>
      <c r="CR729" s="14">
        <f>Таблица1[[#This Row],[Т9]]-Таблица1[[#This Row],[угол обхв5]]</f>
        <v>852.89713031088468</v>
      </c>
      <c r="CS729" s="14">
        <f>Таблица1[[#This Row],[Т9]]-Таблица1[[#This Row],[угол обхв4]]</f>
        <v>59073.253450175856</v>
      </c>
      <c r="CT729" s="14">
        <f>Таблица1[[#This Row],[Lкан_прям, мм]]+Таблица1[[#This Row],[Lкан_дуг, мм]]+Таблица1[[#This Row],[Lкан_леб,мм]]</f>
        <v>85045.326329871838</v>
      </c>
      <c r="CU729" s="16">
        <f>Таблица1[[#This Row],[Lкан_леб,мм]]</f>
        <v>58220.356319864972</v>
      </c>
      <c r="CV729" s="14">
        <f>2534431-(Таблица1[[#This Row],[Т23]]+Таблица1[[#This Row],[угол обхв3]])</f>
        <v>2449276.0299899932</v>
      </c>
      <c r="CW729" s="50">
        <f>SUM(X729:AC729,AD729:AI729)-Таблица1[[#This Row],[lподв_min, мм]]</f>
        <v>22625.011051180329</v>
      </c>
      <c r="CX729" s="17">
        <f>CW1168-Таблица1[[#This Row],[Суммарная длина каната]]</f>
        <v>-2425774.872672712</v>
      </c>
    </row>
    <row r="730" spans="1:102" x14ac:dyDescent="0.25">
      <c r="A730" s="21">
        <v>729</v>
      </c>
      <c r="B730" s="10">
        <v>18.494489795918366</v>
      </c>
      <c r="C730" s="10">
        <v>23.78</v>
      </c>
      <c r="D730" s="11">
        <v>5094.906187488974</v>
      </c>
      <c r="E730" s="11">
        <v>7696.1417494061607</v>
      </c>
      <c r="F730" s="11">
        <v>4713.9601801976014</v>
      </c>
      <c r="G730" s="11">
        <v>8512.0885243423454</v>
      </c>
      <c r="H730" s="11">
        <v>4686.9056974889745</v>
      </c>
      <c r="I730" s="11">
        <v>5904.2760063894921</v>
      </c>
      <c r="J730" s="11">
        <v>1791.8657430166691</v>
      </c>
      <c r="K730" s="11">
        <v>24810.03367534871</v>
      </c>
      <c r="L730" s="11">
        <v>2024.1768349241895</v>
      </c>
      <c r="M730" s="11">
        <v>58211.115819598926</v>
      </c>
      <c r="N730" s="11">
        <v>10564.724947970906</v>
      </c>
      <c r="O730" s="11">
        <v>15023.682006029076</v>
      </c>
      <c r="P730" s="43">
        <v>10723.507974261143</v>
      </c>
      <c r="Q730" s="11">
        <v>11637.410317512771</v>
      </c>
      <c r="R730" s="11">
        <v>6197.9431542289922</v>
      </c>
      <c r="S730" s="11">
        <v>8546.213775769209</v>
      </c>
      <c r="T730" s="11">
        <v>5094.906187488974</v>
      </c>
      <c r="U730" s="11">
        <v>7696.1417494061607</v>
      </c>
      <c r="V730" s="11">
        <v>4589.7856990898044</v>
      </c>
      <c r="W730" s="11">
        <v>8446.5011914067163</v>
      </c>
      <c r="X730" s="12">
        <v>0</v>
      </c>
      <c r="Y730" s="12">
        <v>748.20620876848602</v>
      </c>
      <c r="Z730" s="12">
        <v>415.50372493553806</v>
      </c>
      <c r="AA730" s="44">
        <v>232.04019061955907</v>
      </c>
      <c r="AB730" s="45">
        <v>628.42671060060627</v>
      </c>
      <c r="AC730" s="12">
        <v>0</v>
      </c>
      <c r="AD730" s="12">
        <v>13019.167902020939</v>
      </c>
      <c r="AE730" s="12">
        <v>3389.9923300628511</v>
      </c>
      <c r="AF730" s="12">
        <v>5480.5321821881507</v>
      </c>
      <c r="AG730" s="44">
        <v>1128.4755203370596</v>
      </c>
      <c r="AH730" s="45">
        <v>1791.86574073971</v>
      </c>
      <c r="AI730" s="12">
        <v>0</v>
      </c>
      <c r="AJ730" s="12">
        <v>-17.755865829307172</v>
      </c>
      <c r="AK730" s="12">
        <v>87.315354680296821</v>
      </c>
      <c r="AL730" s="12">
        <v>145.66488853022574</v>
      </c>
      <c r="AM730" s="44">
        <v>178.25048558883319</v>
      </c>
      <c r="AN730" s="45">
        <v>89.999999680245139</v>
      </c>
      <c r="AO730" s="12">
        <v>0</v>
      </c>
      <c r="AP730" s="12">
        <v>-1958.69388037667</v>
      </c>
      <c r="AQ730" s="12">
        <v>10972.277152930921</v>
      </c>
      <c r="AR730" s="12">
        <v>10953.633105745697</v>
      </c>
      <c r="AS730" s="44">
        <v>6210.3994113803546</v>
      </c>
      <c r="AT730" s="45">
        <v>4686.906187488974</v>
      </c>
      <c r="AU730" s="12">
        <v>0</v>
      </c>
      <c r="AV730" s="12">
        <v>11441.897854129124</v>
      </c>
      <c r="AW730" s="12">
        <v>15042.7922188021</v>
      </c>
      <c r="AX730" s="12">
        <v>11300.50317324418</v>
      </c>
      <c r="AY730" s="44">
        <v>8138.4039651248604</v>
      </c>
      <c r="AZ730" s="45">
        <v>7696.1417471292043</v>
      </c>
      <c r="BA730" s="12">
        <v>0</v>
      </c>
      <c r="BB730" s="12">
        <v>10440.300532820003</v>
      </c>
      <c r="BC730" s="12">
        <v>11131.060179221158</v>
      </c>
      <c r="BD730" s="12">
        <v>6428.0682857135453</v>
      </c>
      <c r="BE730" s="44">
        <v>5082.4499303376124</v>
      </c>
      <c r="BF730" s="45">
        <v>4686.9061974889737</v>
      </c>
      <c r="BG730" s="12">
        <v>0</v>
      </c>
      <c r="BH730" s="12">
        <v>15412.246755992781</v>
      </c>
      <c r="BI730" s="12">
        <v>11656.520530285794</v>
      </c>
      <c r="BJ730" s="12">
        <v>8209.3066315006163</v>
      </c>
      <c r="BK730" s="44">
        <v>8103.9515600505092</v>
      </c>
      <c r="BL730" s="45">
        <v>5904.2760063894948</v>
      </c>
      <c r="BM730" s="12">
        <v>0</v>
      </c>
      <c r="BN730" s="12">
        <v>0</v>
      </c>
      <c r="BO730" s="12">
        <v>105.07122050960399</v>
      </c>
      <c r="BP730" s="12">
        <v>58.34953384992891</v>
      </c>
      <c r="BQ730" s="48">
        <v>32.585597058607476</v>
      </c>
      <c r="BR730" s="49">
        <v>88.250485908588061</v>
      </c>
      <c r="BS730" s="13">
        <v>0</v>
      </c>
      <c r="BT730" s="12">
        <v>118.88418040106805</v>
      </c>
      <c r="BV730" s="14">
        <f>Таблица1[[#This Row],[Lкан_леб,мм]]</f>
        <v>58211.115819598926</v>
      </c>
      <c r="BW730" s="50">
        <f>Таблица1[[#This Row],[угол обхв4]]+Таблица1[[#This Row],[Lдуг 3,мм]]</f>
        <v>13019.167902020939</v>
      </c>
      <c r="BX730" s="54">
        <f>Таблица1[[#This Row],[угол обхв5]]+Таблица1[[#This Row],[Y5, мм]]</f>
        <v>58959.322028367409</v>
      </c>
      <c r="BY730" s="14">
        <f>Таблица1[[#This Row],[угол обхв6]]+Таблица1[[#This Row],[Lдуг 4,мм]]</f>
        <v>16409.160232083792</v>
      </c>
      <c r="BZ730" s="14">
        <f>Таблица1[[#This Row],[Т1]]+Таблица1[[#This Row],[X6, мм]]</f>
        <v>59374.825753302946</v>
      </c>
      <c r="CA730" s="14">
        <f>Таблица1[[#This Row],[Т2]]+Таблица1[[#This Row],[Lдуг 5,мм]]</f>
        <v>21889.692414271944</v>
      </c>
      <c r="CB730" s="14">
        <f>Таблица1[[#This Row],[Т3]]+Таблица1[[#This Row],[Y6, мм]]</f>
        <v>59606.865943922508</v>
      </c>
      <c r="CC730" s="14">
        <f>Таблица1[[#This Row],[Т4]]+Таблица1[[#This Row],[Lдуг 6,мм]]</f>
        <v>23018.167934609002</v>
      </c>
      <c r="CD730" s="14">
        <f>Таблица1[[#This Row],[Т5]]+Таблица1[[#This Row],[Lдуг 1,мм]]</f>
        <v>60235.292654523117</v>
      </c>
      <c r="CE730" s="14">
        <f>Таблица1[[#This Row],[Т6]]+Таблица1[[#This Row],[Lпрям1, мм]]</f>
        <v>24810.033675348714</v>
      </c>
      <c r="CF730" s="15">
        <f>Таблица1[[#This Row],[Т7]]+Таблица1[[#This Row],[Lдуг 2,мм]]</f>
        <v>60235.292654523117</v>
      </c>
      <c r="CG730" s="14">
        <f>Таблица1[[#This Row],[Т8]]+Таблица1[[#This Row],[Lпрям2, мм]]</f>
        <v>24810.033675348714</v>
      </c>
      <c r="CH730" s="14">
        <f>Таблица1[[#This Row],[Т9]]-Таблица1[[#This Row],[Т9]]</f>
        <v>0</v>
      </c>
      <c r="CI730" s="50">
        <f>Таблица1[[#This Row],[Т9]]-Таблица1[[#This Row],[Т8]]</f>
        <v>35425.258979174403</v>
      </c>
      <c r="CJ730" s="54">
        <f>Таблица1[[#This Row],[Т9]]-Таблица1[[#This Row],[Т7]]</f>
        <v>0</v>
      </c>
      <c r="CK730" s="14">
        <f>Таблица1[[#This Row],[Т9]]-Таблица1[[#This Row],[Т6]]</f>
        <v>37217.124719914114</v>
      </c>
      <c r="CL730" s="14">
        <f>Таблица1[[#This Row],[Т9]]-Таблица1[[#This Row],[Т5]]</f>
        <v>628.4267106006082</v>
      </c>
      <c r="CM730" s="14">
        <f>Таблица1[[#This Row],[Т9]]-Таблица1[[#This Row],[Т4]]</f>
        <v>38345.600240251173</v>
      </c>
      <c r="CN730" s="14">
        <f>Таблица1[[#This Row],[Т9]]-Таблица1[[#This Row],[Т3]]</f>
        <v>860.46690122017026</v>
      </c>
      <c r="CO730" s="14">
        <f>Таблица1[[#This Row],[Т9]]-Таблица1[[#This Row],[Т2]]</f>
        <v>43826.132422439325</v>
      </c>
      <c r="CP730" s="14">
        <f>Таблица1[[#This Row],[Т9]]-Таблица1[[#This Row],[Т1]]</f>
        <v>1275.9706261557076</v>
      </c>
      <c r="CQ730" s="14">
        <f>Таблица1[[#This Row],[Т9]]-Таблица1[[#This Row],[угол обхв6]]</f>
        <v>47216.124752502175</v>
      </c>
      <c r="CR730" s="14">
        <f>Таблица1[[#This Row],[Т9]]-Таблица1[[#This Row],[угол обхв5]]</f>
        <v>2024.1768349241902</v>
      </c>
      <c r="CS730" s="14">
        <f>Таблица1[[#This Row],[Т9]]-Таблица1[[#This Row],[угол обхв4]]</f>
        <v>60235.292654523117</v>
      </c>
      <c r="CT730" s="14">
        <f>Таблица1[[#This Row],[Lкан_прям, мм]]+Таблица1[[#This Row],[Lкан_дуг, мм]]+Таблица1[[#This Row],[Lкан_леб,мм]]</f>
        <v>85045.326329871823</v>
      </c>
      <c r="CU730" s="16">
        <f>Таблица1[[#This Row],[Lкан_леб,мм]]</f>
        <v>58211.115819598926</v>
      </c>
      <c r="CV730" s="14">
        <f>2534431-(Таблица1[[#This Row],[Т23]]+Таблица1[[#This Row],[угол обхв3]])</f>
        <v>2449266.789489727</v>
      </c>
      <c r="CW730" s="50">
        <f>SUM(X730:AC730,AD730:AI730)-Таблица1[[#This Row],[lподв_min, мм]]</f>
        <v>25042.344767256232</v>
      </c>
      <c r="CX730" s="17">
        <f>CW1169-Таблица1[[#This Row],[Суммарная длина каната]]</f>
        <v>-2425838.7955123419</v>
      </c>
    </row>
    <row r="731" spans="1:102" x14ac:dyDescent="0.25">
      <c r="A731" s="21">
        <v>730</v>
      </c>
      <c r="B731" s="10">
        <v>18.494489795918366</v>
      </c>
      <c r="C731" s="10">
        <v>26.464081632653066</v>
      </c>
      <c r="D731" s="11">
        <v>5390.6835005662833</v>
      </c>
      <c r="E731" s="11">
        <v>7444.1213808629027</v>
      </c>
      <c r="F731" s="11">
        <v>4971.9455061204189</v>
      </c>
      <c r="G731" s="11">
        <v>8241.3337064120351</v>
      </c>
      <c r="H731" s="11">
        <v>4982.6830105662839</v>
      </c>
      <c r="I731" s="11">
        <v>5613.3547493207234</v>
      </c>
      <c r="J731" s="11">
        <v>1830.7666315421791</v>
      </c>
      <c r="K731" s="11">
        <v>24848.260061892895</v>
      </c>
      <c r="L731" s="11">
        <v>1985.9504483800129</v>
      </c>
      <c r="M731" s="11">
        <v>58211.115819598926</v>
      </c>
      <c r="N731" s="11">
        <v>10564.724947970906</v>
      </c>
      <c r="O731" s="11">
        <v>15023.682006029076</v>
      </c>
      <c r="P731" s="43">
        <v>10828.544895318095</v>
      </c>
      <c r="Q731" s="11">
        <v>11644.647473088482</v>
      </c>
      <c r="R731" s="11">
        <v>6452.7023889051561</v>
      </c>
      <c r="S731" s="11">
        <v>8344.9148537585843</v>
      </c>
      <c r="T731" s="11">
        <v>5390.6835005662833</v>
      </c>
      <c r="U731" s="11">
        <v>7444.1213808629027</v>
      </c>
      <c r="V731" s="11">
        <v>4850.9786384517429</v>
      </c>
      <c r="W731" s="11">
        <v>8170.0033697632507</v>
      </c>
      <c r="X731" s="12">
        <v>0</v>
      </c>
      <c r="Y731" s="12">
        <v>735.53308655275566</v>
      </c>
      <c r="Z731" s="12">
        <v>409.06365390337129</v>
      </c>
      <c r="AA731" s="44">
        <v>232.04019061955887</v>
      </c>
      <c r="AB731" s="45">
        <v>609.31351730432709</v>
      </c>
      <c r="AC731" s="12">
        <v>0</v>
      </c>
      <c r="AD731" s="12">
        <v>13019.167902020939</v>
      </c>
      <c r="AE731" s="12">
        <v>3389.3178280331472</v>
      </c>
      <c r="AF731" s="12">
        <v>5480.5321821881507</v>
      </c>
      <c r="AG731" s="44">
        <v>1128.4755203370603</v>
      </c>
      <c r="AH731" s="45">
        <v>1830.7666293136017</v>
      </c>
      <c r="AI731" s="12">
        <v>0</v>
      </c>
      <c r="AJ731" s="12">
        <v>-17.755865829307172</v>
      </c>
      <c r="AK731" s="12">
        <v>85.53565758173103</v>
      </c>
      <c r="AL731" s="12">
        <v>142.98080689757265</v>
      </c>
      <c r="AM731" s="44">
        <v>175.5664039561801</v>
      </c>
      <c r="AN731" s="45">
        <v>89.99999968703942</v>
      </c>
      <c r="AO731" s="12">
        <v>0</v>
      </c>
      <c r="AP731" s="12">
        <v>-1958.69388037667</v>
      </c>
      <c r="AQ731" s="12">
        <v>10971.487063354994</v>
      </c>
      <c r="AR731" s="12">
        <v>11074.194562892728</v>
      </c>
      <c r="AS731" s="44">
        <v>6484.2422774246097</v>
      </c>
      <c r="AT731" s="45">
        <v>4982.6835005662833</v>
      </c>
      <c r="AU731" s="12">
        <v>0</v>
      </c>
      <c r="AV731" s="12">
        <v>11441.897854129124</v>
      </c>
      <c r="AW731" s="12">
        <v>15055.440178020906</v>
      </c>
      <c r="AX731" s="12">
        <v>11318.886455131344</v>
      </c>
      <c r="AY731" s="44">
        <v>7938.1357546984427</v>
      </c>
      <c r="AZ731" s="45">
        <v>7444.1213786343278</v>
      </c>
      <c r="BA731" s="12">
        <v>0</v>
      </c>
      <c r="BB731" s="12">
        <v>10440.300532820003</v>
      </c>
      <c r="BC731" s="12">
        <v>11235.307010702181</v>
      </c>
      <c r="BD731" s="12">
        <v>6698.3520564797891</v>
      </c>
      <c r="BE731" s="44">
        <v>5359.1436120468306</v>
      </c>
      <c r="BF731" s="45">
        <v>4982.6835105662831</v>
      </c>
      <c r="BG731" s="12">
        <v>0</v>
      </c>
      <c r="BH731" s="12">
        <v>15412.246755992781</v>
      </c>
      <c r="BI731" s="12">
        <v>11676.405645080313</v>
      </c>
      <c r="BJ731" s="12">
        <v>8019.153835801445</v>
      </c>
      <c r="BK731" s="44">
        <v>7850.9004799230443</v>
      </c>
      <c r="BL731" s="45">
        <v>5613.3547493207261</v>
      </c>
      <c r="BM731" s="12">
        <v>0</v>
      </c>
      <c r="BN731" s="12">
        <v>0</v>
      </c>
      <c r="BO731" s="12">
        <v>103.2915234110382</v>
      </c>
      <c r="BP731" s="12">
        <v>57.445149315841618</v>
      </c>
      <c r="BQ731" s="48">
        <v>32.585597058607448</v>
      </c>
      <c r="BR731" s="49">
        <v>85.566404269140676</v>
      </c>
      <c r="BS731" s="13">
        <v>0</v>
      </c>
      <c r="BT731" s="12">
        <v>118.88418040106805</v>
      </c>
      <c r="BV731" s="14">
        <f>Таблица1[[#This Row],[Lкан_леб,мм]]</f>
        <v>58211.115819598926</v>
      </c>
      <c r="BW731" s="50">
        <f>Таблица1[[#This Row],[угол обхв4]]+Таблица1[[#This Row],[Lдуг 3,мм]]</f>
        <v>13019.167902020939</v>
      </c>
      <c r="BX731" s="54">
        <f>Таблица1[[#This Row],[угол обхв5]]+Таблица1[[#This Row],[Y5, мм]]</f>
        <v>58946.648906151684</v>
      </c>
      <c r="BY731" s="14">
        <f>Таблица1[[#This Row],[угол обхв6]]+Таблица1[[#This Row],[Lдуг 4,мм]]</f>
        <v>16408.485730054086</v>
      </c>
      <c r="BZ731" s="14">
        <f>Таблица1[[#This Row],[Т1]]+Таблица1[[#This Row],[X6, мм]]</f>
        <v>59355.712560055057</v>
      </c>
      <c r="CA731" s="14">
        <f>Таблица1[[#This Row],[Т2]]+Таблица1[[#This Row],[Lдуг 5,мм]]</f>
        <v>21889.017912242238</v>
      </c>
      <c r="CB731" s="14">
        <f>Таблица1[[#This Row],[Т3]]+Таблица1[[#This Row],[Y6, мм]]</f>
        <v>59587.752750674619</v>
      </c>
      <c r="CC731" s="14">
        <f>Таблица1[[#This Row],[Т4]]+Таблица1[[#This Row],[Lдуг 6,мм]]</f>
        <v>23017.493432579296</v>
      </c>
      <c r="CD731" s="14">
        <f>Таблица1[[#This Row],[Т5]]+Таблица1[[#This Row],[Lдуг 1,мм]]</f>
        <v>60197.066267978946</v>
      </c>
      <c r="CE731" s="14">
        <f>Таблица1[[#This Row],[Т6]]+Таблица1[[#This Row],[Lпрям1, мм]]</f>
        <v>24848.260061892899</v>
      </c>
      <c r="CF731" s="15">
        <f>Таблица1[[#This Row],[Т7]]+Таблица1[[#This Row],[Lдуг 2,мм]]</f>
        <v>60197.066267978946</v>
      </c>
      <c r="CG731" s="14">
        <f>Таблица1[[#This Row],[Т8]]+Таблица1[[#This Row],[Lпрям2, мм]]</f>
        <v>24848.260061892899</v>
      </c>
      <c r="CH731" s="14">
        <f>Таблица1[[#This Row],[Т9]]-Таблица1[[#This Row],[Т9]]</f>
        <v>0</v>
      </c>
      <c r="CI731" s="50">
        <f>Таблица1[[#This Row],[Т9]]-Таблица1[[#This Row],[Т8]]</f>
        <v>35348.806206086047</v>
      </c>
      <c r="CJ731" s="54">
        <f>Таблица1[[#This Row],[Т9]]-Таблица1[[#This Row],[Т7]]</f>
        <v>0</v>
      </c>
      <c r="CK731" s="14">
        <f>Таблица1[[#This Row],[Т9]]-Таблица1[[#This Row],[Т6]]</f>
        <v>37179.572835399653</v>
      </c>
      <c r="CL731" s="14">
        <f>Таблица1[[#This Row],[Т9]]-Таблица1[[#This Row],[Т5]]</f>
        <v>609.31351730432652</v>
      </c>
      <c r="CM731" s="14">
        <f>Таблица1[[#This Row],[Т9]]-Таблица1[[#This Row],[Т4]]</f>
        <v>38308.048355736712</v>
      </c>
      <c r="CN731" s="14">
        <f>Таблица1[[#This Row],[Т9]]-Таблица1[[#This Row],[Т3]]</f>
        <v>841.35370792388858</v>
      </c>
      <c r="CO731" s="14">
        <f>Таблица1[[#This Row],[Т9]]-Таблица1[[#This Row],[Т2]]</f>
        <v>43788.580537924863</v>
      </c>
      <c r="CP731" s="14">
        <f>Таблица1[[#This Row],[Т9]]-Таблица1[[#This Row],[Т1]]</f>
        <v>1250.4173618272616</v>
      </c>
      <c r="CQ731" s="14">
        <f>Таблица1[[#This Row],[Т9]]-Таблица1[[#This Row],[угол обхв6]]</f>
        <v>47177.898365958004</v>
      </c>
      <c r="CR731" s="14">
        <f>Таблица1[[#This Row],[Т9]]-Таблица1[[#This Row],[угол обхв5]]</f>
        <v>1985.9504483800192</v>
      </c>
      <c r="CS731" s="14">
        <f>Таблица1[[#This Row],[Т9]]-Таблица1[[#This Row],[угол обхв4]]</f>
        <v>60197.066267978946</v>
      </c>
      <c r="CT731" s="14">
        <f>Таблица1[[#This Row],[Lкан_прям, мм]]+Таблица1[[#This Row],[Lкан_дуг, мм]]+Таблица1[[#This Row],[Lкан_леб,мм]]</f>
        <v>85045.326329871838</v>
      </c>
      <c r="CU731" s="16">
        <f>Таблица1[[#This Row],[Lкан_леб,мм]]</f>
        <v>58211.115819598926</v>
      </c>
      <c r="CV731" s="14">
        <f>2534431-(Таблица1[[#This Row],[Т23]]+Таблица1[[#This Row],[угол обхв3]])</f>
        <v>2449266.789489727</v>
      </c>
      <c r="CW731" s="50">
        <f>SUM(X731:AC731,AD731:AI731)-Таблица1[[#This Row],[lподв_min, мм]]</f>
        <v>25003.443878730737</v>
      </c>
      <c r="CX731" s="17">
        <f>CW1170-Таблица1[[#This Row],[Суммарная длина каната]]</f>
        <v>-2425913.2923730309</v>
      </c>
    </row>
    <row r="732" spans="1:102" x14ac:dyDescent="0.25">
      <c r="A732" s="21">
        <v>731</v>
      </c>
      <c r="B732" s="10">
        <v>18.494489795918366</v>
      </c>
      <c r="C732" s="10">
        <v>29.148163265306128</v>
      </c>
      <c r="D732" s="11">
        <v>5697.9381674669939</v>
      </c>
      <c r="E732" s="11">
        <v>7206.2284327546304</v>
      </c>
      <c r="F732" s="11">
        <v>5242.3269607602424</v>
      </c>
      <c r="G732" s="11">
        <v>7982.9571037351843</v>
      </c>
      <c r="H732" s="11">
        <v>5289.9376774669936</v>
      </c>
      <c r="I732" s="11">
        <v>5334.8993718500906</v>
      </c>
      <c r="J732" s="11">
        <v>1871.3290609045403</v>
      </c>
      <c r="K732" s="11">
        <v>24886.48644843699</v>
      </c>
      <c r="L732" s="11">
        <v>1947.7240618359119</v>
      </c>
      <c r="M732" s="11">
        <v>58211.115819598926</v>
      </c>
      <c r="N732" s="11">
        <v>10564.724947970906</v>
      </c>
      <c r="O732" s="11">
        <v>15023.682006029076</v>
      </c>
      <c r="P732" s="43">
        <v>10933.127674631607</v>
      </c>
      <c r="Q732" s="11">
        <v>11656.795455514035</v>
      </c>
      <c r="R732" s="11">
        <v>6716.6087463196955</v>
      </c>
      <c r="S732" s="11">
        <v>8155.7668741986317</v>
      </c>
      <c r="T732" s="11">
        <v>5697.9381674669939</v>
      </c>
      <c r="U732" s="11">
        <v>7206.2284327546304</v>
      </c>
      <c r="V732" s="11">
        <v>5124.8331262500478</v>
      </c>
      <c r="W732" s="11">
        <v>7906.0402729886491</v>
      </c>
      <c r="X732" s="12">
        <v>0</v>
      </c>
      <c r="Y732" s="12">
        <v>722.85719413525339</v>
      </c>
      <c r="Z732" s="12">
        <v>402.6263530729766</v>
      </c>
      <c r="AA732" s="44">
        <v>232.04019061955833</v>
      </c>
      <c r="AB732" s="45">
        <v>590.20032400812363</v>
      </c>
      <c r="AC732" s="12">
        <v>0</v>
      </c>
      <c r="AD732" s="12">
        <v>13019.167902020939</v>
      </c>
      <c r="AE732" s="12">
        <v>3386.9817851665675</v>
      </c>
      <c r="AF732" s="12">
        <v>5480.5321821881471</v>
      </c>
      <c r="AG732" s="44">
        <v>1128.4755203370614</v>
      </c>
      <c r="AH732" s="45">
        <v>1871.3290587242693</v>
      </c>
      <c r="AI732" s="12">
        <v>0</v>
      </c>
      <c r="AJ732" s="12">
        <v>-17.755865829307172</v>
      </c>
      <c r="AK732" s="12">
        <v>83.755571461425248</v>
      </c>
      <c r="AL732" s="12">
        <v>140.29672526491962</v>
      </c>
      <c r="AM732" s="44">
        <v>172.88232232352698</v>
      </c>
      <c r="AN732" s="45">
        <v>89.999999693823071</v>
      </c>
      <c r="AO732" s="12">
        <v>0</v>
      </c>
      <c r="AP732" s="12">
        <v>-1958.69388037667</v>
      </c>
      <c r="AQ732" s="12">
        <v>10970.304251239166</v>
      </c>
      <c r="AR732" s="12">
        <v>11193.762885536687</v>
      </c>
      <c r="AS732" s="44">
        <v>6767.1630628913172</v>
      </c>
      <c r="AT732" s="45">
        <v>5289.938167466993</v>
      </c>
      <c r="AU732" s="12">
        <v>0</v>
      </c>
      <c r="AV732" s="12">
        <v>11441.897854129124</v>
      </c>
      <c r="AW732" s="12">
        <v>15068.060252506766</v>
      </c>
      <c r="AX732" s="12">
        <v>11342.895333124023</v>
      </c>
      <c r="AY732" s="44">
        <v>7750.9110219796275</v>
      </c>
      <c r="AZ732" s="45">
        <v>7206.2284305743624</v>
      </c>
      <c r="BA732" s="12">
        <v>0</v>
      </c>
      <c r="BB732" s="12">
        <v>10440.300532820003</v>
      </c>
      <c r="BC732" s="12">
        <v>11338.706977899867</v>
      </c>
      <c r="BD732" s="12">
        <v>6977.2439572247749</v>
      </c>
      <c r="BE732" s="44">
        <v>5647.3838508953722</v>
      </c>
      <c r="BF732" s="45">
        <v>5289.9381774669937</v>
      </c>
      <c r="BG732" s="12">
        <v>0</v>
      </c>
      <c r="BH732" s="12">
        <v>15412.246755992781</v>
      </c>
      <c r="BI732" s="12">
        <v>11701.173701991725</v>
      </c>
      <c r="BJ732" s="12">
        <v>7841.8667518086195</v>
      </c>
      <c r="BK732" s="44">
        <v>7611.0842849736346</v>
      </c>
      <c r="BL732" s="45">
        <v>5334.8993718500933</v>
      </c>
      <c r="BM732" s="12">
        <v>0</v>
      </c>
      <c r="BN732" s="12">
        <v>0</v>
      </c>
      <c r="BO732" s="12">
        <v>101.51143729073242</v>
      </c>
      <c r="BP732" s="12">
        <v>56.541153803494367</v>
      </c>
      <c r="BQ732" s="48">
        <v>32.58559705860737</v>
      </c>
      <c r="BR732" s="49">
        <v>82.882322629703921</v>
      </c>
      <c r="BS732" s="13">
        <v>0</v>
      </c>
      <c r="BT732" s="12">
        <v>118.88418040106805</v>
      </c>
      <c r="BV732" s="14">
        <f>Таблица1[[#This Row],[Lкан_леб,мм]]</f>
        <v>58211.115819598926</v>
      </c>
      <c r="BW732" s="50">
        <f>Таблица1[[#This Row],[угол обхв4]]+Таблица1[[#This Row],[Lдуг 3,мм]]</f>
        <v>13019.167902020939</v>
      </c>
      <c r="BX732" s="54">
        <f>Таблица1[[#This Row],[угол обхв5]]+Таблица1[[#This Row],[Y5, мм]]</f>
        <v>58933.973013734183</v>
      </c>
      <c r="BY732" s="14">
        <f>Таблица1[[#This Row],[угол обхв6]]+Таблица1[[#This Row],[Lдуг 4,мм]]</f>
        <v>16406.149687187506</v>
      </c>
      <c r="BZ732" s="14">
        <f>Таблица1[[#This Row],[Т1]]+Таблица1[[#This Row],[X6, мм]]</f>
        <v>59336.599366807161</v>
      </c>
      <c r="CA732" s="14">
        <f>Таблица1[[#This Row],[Т2]]+Таблица1[[#This Row],[Lдуг 5,мм]]</f>
        <v>21886.681869375654</v>
      </c>
      <c r="CB732" s="14">
        <f>Таблица1[[#This Row],[Т3]]+Таблица1[[#This Row],[Y6, мм]]</f>
        <v>59568.639557426715</v>
      </c>
      <c r="CC732" s="14">
        <f>Таблица1[[#This Row],[Т4]]+Таблица1[[#This Row],[Lдуг 6,мм]]</f>
        <v>23015.157389712716</v>
      </c>
      <c r="CD732" s="14">
        <f>Таблица1[[#This Row],[Т5]]+Таблица1[[#This Row],[Lдуг 1,мм]]</f>
        <v>60158.83988143484</v>
      </c>
      <c r="CE732" s="14">
        <f>Таблица1[[#This Row],[Т6]]+Таблица1[[#This Row],[Lпрям1, мм]]</f>
        <v>24886.486448436986</v>
      </c>
      <c r="CF732" s="15">
        <f>Таблица1[[#This Row],[Т7]]+Таблица1[[#This Row],[Lдуг 2,мм]]</f>
        <v>60158.83988143484</v>
      </c>
      <c r="CG732" s="14">
        <f>Таблица1[[#This Row],[Т8]]+Таблица1[[#This Row],[Lпрям2, мм]]</f>
        <v>24886.486448436986</v>
      </c>
      <c r="CH732" s="14">
        <f>Таблица1[[#This Row],[Т9]]-Таблица1[[#This Row],[Т9]]</f>
        <v>0</v>
      </c>
      <c r="CI732" s="50">
        <f>Таблица1[[#This Row],[Т9]]-Таблица1[[#This Row],[Т8]]</f>
        <v>35272.353432997857</v>
      </c>
      <c r="CJ732" s="54">
        <f>Таблица1[[#This Row],[Т9]]-Таблица1[[#This Row],[Т7]]</f>
        <v>0</v>
      </c>
      <c r="CK732" s="14">
        <f>Таблица1[[#This Row],[Т9]]-Таблица1[[#This Row],[Т6]]</f>
        <v>37143.682491722124</v>
      </c>
      <c r="CL732" s="14">
        <f>Таблица1[[#This Row],[Т9]]-Таблица1[[#This Row],[Т5]]</f>
        <v>590.20032400812488</v>
      </c>
      <c r="CM732" s="14">
        <f>Таблица1[[#This Row],[Т9]]-Таблица1[[#This Row],[Т4]]</f>
        <v>38272.158012059183</v>
      </c>
      <c r="CN732" s="14">
        <f>Таблица1[[#This Row],[Т9]]-Таблица1[[#This Row],[Т3]]</f>
        <v>822.24051462767966</v>
      </c>
      <c r="CO732" s="14">
        <f>Таблица1[[#This Row],[Т9]]-Таблица1[[#This Row],[Т2]]</f>
        <v>43752.690194247334</v>
      </c>
      <c r="CP732" s="14">
        <f>Таблица1[[#This Row],[Т9]]-Таблица1[[#This Row],[Т1]]</f>
        <v>1224.8668677006572</v>
      </c>
      <c r="CQ732" s="14">
        <f>Таблица1[[#This Row],[Т9]]-Таблица1[[#This Row],[угол обхв6]]</f>
        <v>47139.671979413899</v>
      </c>
      <c r="CR732" s="14">
        <f>Таблица1[[#This Row],[Т9]]-Таблица1[[#This Row],[угол обхв5]]</f>
        <v>1947.7240618359137</v>
      </c>
      <c r="CS732" s="14">
        <f>Таблица1[[#This Row],[Т9]]-Таблица1[[#This Row],[угол обхв4]]</f>
        <v>60158.83988143484</v>
      </c>
      <c r="CT732" s="14">
        <f>Таблица1[[#This Row],[Lкан_прям, мм]]+Таблица1[[#This Row],[Lкан_дуг, мм]]+Таблица1[[#This Row],[Lкан_леб,мм]]</f>
        <v>85045.326329871838</v>
      </c>
      <c r="CU732" s="16">
        <f>Таблица1[[#This Row],[Lкан_леб,мм]]</f>
        <v>58211.115819598926</v>
      </c>
      <c r="CV732" s="14">
        <f>2534431-(Таблица1[[#This Row],[Т23]]+Таблица1[[#This Row],[угол обхв3]])</f>
        <v>2449266.789489727</v>
      </c>
      <c r="CW732" s="50">
        <f>SUM(X732:AC732,AD732:AI732)-Таблица1[[#This Row],[lподв_min, мм]]</f>
        <v>24962.88144936836</v>
      </c>
      <c r="CX732" s="17">
        <f>CW1171-Таблица1[[#This Row],[Суммарная длина каната]]</f>
        <v>-2425989.091776656</v>
      </c>
    </row>
    <row r="733" spans="1:102" x14ac:dyDescent="0.25">
      <c r="A733" s="21">
        <v>732</v>
      </c>
      <c r="B733" s="10">
        <v>18.494489795918366</v>
      </c>
      <c r="C733" s="10">
        <v>31.832244897959189</v>
      </c>
      <c r="D733" s="11">
        <v>6015.9960246863966</v>
      </c>
      <c r="E733" s="11">
        <v>6982.9848784178548</v>
      </c>
      <c r="F733" s="11">
        <v>5524.5112860523286</v>
      </c>
      <c r="G733" s="11">
        <v>7737.5256339041325</v>
      </c>
      <c r="H733" s="11">
        <v>5607.9955346863962</v>
      </c>
      <c r="I733" s="11">
        <v>5069.4335387559586</v>
      </c>
      <c r="J733" s="11">
        <v>1913.551339661896</v>
      </c>
      <c r="K733" s="11">
        <v>24924.712834980895</v>
      </c>
      <c r="L733" s="11">
        <v>1909.4976752920106</v>
      </c>
      <c r="M733" s="11">
        <v>58211.115819598926</v>
      </c>
      <c r="N733" s="11">
        <v>10564.724947970906</v>
      </c>
      <c r="O733" s="11">
        <v>15023.682006029076</v>
      </c>
      <c r="P733" s="43">
        <v>11037.026841665909</v>
      </c>
      <c r="Q733" s="11">
        <v>11673.827610267012</v>
      </c>
      <c r="R733" s="11">
        <v>6989.0831757567203</v>
      </c>
      <c r="S733" s="11">
        <v>7979.1848565456612</v>
      </c>
      <c r="T733" s="11">
        <v>6015.9960246863966</v>
      </c>
      <c r="U733" s="11">
        <v>6982.9848784178548</v>
      </c>
      <c r="V733" s="11">
        <v>5410.748284056619</v>
      </c>
      <c r="W733" s="11">
        <v>7655.1910762935886</v>
      </c>
      <c r="X733" s="12">
        <v>0</v>
      </c>
      <c r="Y733" s="12">
        <v>710.17546321734028</v>
      </c>
      <c r="Z733" s="12">
        <v>396.19489074299247</v>
      </c>
      <c r="AA733" s="44">
        <v>232.0401906195587</v>
      </c>
      <c r="AB733" s="45">
        <v>571.08713071211923</v>
      </c>
      <c r="AC733" s="12">
        <v>0</v>
      </c>
      <c r="AD733" s="12">
        <v>13019.167902020939</v>
      </c>
      <c r="AE733" s="12">
        <v>3382.9858929050115</v>
      </c>
      <c r="AF733" s="12">
        <v>5480.5321821881507</v>
      </c>
      <c r="AG733" s="44">
        <v>1128.4755203370614</v>
      </c>
      <c r="AH733" s="45">
        <v>1913.5513375297321</v>
      </c>
      <c r="AI733" s="12">
        <v>0</v>
      </c>
      <c r="AJ733" s="12">
        <v>-17.755865829307172</v>
      </c>
      <c r="AK733" s="12">
        <v>81.974665435648291</v>
      </c>
      <c r="AL733" s="12">
        <v>137.61264363226653</v>
      </c>
      <c r="AM733" s="44">
        <v>170.19824069087394</v>
      </c>
      <c r="AN733" s="45">
        <v>89.999999700578812</v>
      </c>
      <c r="AO733" s="12">
        <v>0</v>
      </c>
      <c r="AP733" s="12">
        <v>-1958.69388037667</v>
      </c>
      <c r="AQ733" s="12">
        <v>10968.729172859141</v>
      </c>
      <c r="AR733" s="12">
        <v>11312.075722578869</v>
      </c>
      <c r="AS733" s="44">
        <v>7058.5409965153585</v>
      </c>
      <c r="AT733" s="45">
        <v>5607.9960246863957</v>
      </c>
      <c r="AU733" s="12">
        <v>0</v>
      </c>
      <c r="AV733" s="12">
        <v>11441.897854129124</v>
      </c>
      <c r="AW733" s="12">
        <v>15080.643275962746</v>
      </c>
      <c r="AX733" s="12">
        <v>11372.477128089649</v>
      </c>
      <c r="AY733" s="44">
        <v>7577.1405665284283</v>
      </c>
      <c r="AZ733" s="45">
        <v>6982.9848762856936</v>
      </c>
      <c r="BA733" s="12">
        <v>0</v>
      </c>
      <c r="BB733" s="12">
        <v>10440.300532820003</v>
      </c>
      <c r="BC733" s="12">
        <v>11441.031066554144</v>
      </c>
      <c r="BD733" s="12">
        <v>7264.1320566696795</v>
      </c>
      <c r="BE733" s="44">
        <v>5946.5382039277574</v>
      </c>
      <c r="BF733" s="45">
        <v>5607.9960346863954</v>
      </c>
      <c r="BG733" s="12">
        <v>0</v>
      </c>
      <c r="BH733" s="12">
        <v>15412.246755992781</v>
      </c>
      <c r="BI733" s="12">
        <v>11730.78888020068</v>
      </c>
      <c r="BJ733" s="12">
        <v>7677.834374368299</v>
      </c>
      <c r="BK733" s="44">
        <v>7385.0291684350877</v>
      </c>
      <c r="BL733" s="45">
        <v>5069.4335387559613</v>
      </c>
      <c r="BM733" s="12">
        <v>0</v>
      </c>
      <c r="BN733" s="12">
        <v>0</v>
      </c>
      <c r="BO733" s="12">
        <v>99.730531264955459</v>
      </c>
      <c r="BP733" s="12">
        <v>55.637978196618235</v>
      </c>
      <c r="BQ733" s="48">
        <v>32.585597058607419</v>
      </c>
      <c r="BR733" s="49">
        <v>80.198240990295119</v>
      </c>
      <c r="BS733" s="13">
        <v>0</v>
      </c>
      <c r="BT733" s="12">
        <v>118.88418040106805</v>
      </c>
      <c r="BV733" s="14">
        <f>Таблица1[[#This Row],[Lкан_леб,мм]]</f>
        <v>58211.115819598926</v>
      </c>
      <c r="BW733" s="50">
        <f>Таблица1[[#This Row],[угол обхв4]]+Таблица1[[#This Row],[Lдуг 3,мм]]</f>
        <v>13019.167902020939</v>
      </c>
      <c r="BX733" s="54">
        <f>Таблица1[[#This Row],[угол обхв5]]+Таблица1[[#This Row],[Y5, мм]]</f>
        <v>58921.291282816266</v>
      </c>
      <c r="BY733" s="14">
        <f>Таблица1[[#This Row],[угол обхв6]]+Таблица1[[#This Row],[Lдуг 4,мм]]</f>
        <v>16402.153794925951</v>
      </c>
      <c r="BZ733" s="14">
        <f>Таблица1[[#This Row],[Т1]]+Таблица1[[#This Row],[X6, мм]]</f>
        <v>59317.486173559257</v>
      </c>
      <c r="CA733" s="14">
        <f>Таблица1[[#This Row],[Т2]]+Таблица1[[#This Row],[Lдуг 5,мм]]</f>
        <v>21882.685977114103</v>
      </c>
      <c r="CB733" s="14">
        <f>Таблица1[[#This Row],[Т3]]+Таблица1[[#This Row],[Y6, мм]]</f>
        <v>59549.526364178819</v>
      </c>
      <c r="CC733" s="14">
        <f>Таблица1[[#This Row],[Т4]]+Таблица1[[#This Row],[Lдуг 6,мм]]</f>
        <v>23011.161497451165</v>
      </c>
      <c r="CD733" s="14">
        <f>Таблица1[[#This Row],[Т5]]+Таблица1[[#This Row],[Lдуг 1,мм]]</f>
        <v>60120.613494890938</v>
      </c>
      <c r="CE733" s="14">
        <f>Таблица1[[#This Row],[Т6]]+Таблица1[[#This Row],[Lпрям1, мм]]</f>
        <v>24924.712834980895</v>
      </c>
      <c r="CF733" s="15">
        <f>Таблица1[[#This Row],[Т7]]+Таблица1[[#This Row],[Lдуг 2,мм]]</f>
        <v>60120.613494890938</v>
      </c>
      <c r="CG733" s="14">
        <f>Таблица1[[#This Row],[Т8]]+Таблица1[[#This Row],[Lпрям2, мм]]</f>
        <v>24924.712834980895</v>
      </c>
      <c r="CH733" s="14">
        <f>Таблица1[[#This Row],[Т9]]-Таблица1[[#This Row],[Т9]]</f>
        <v>0</v>
      </c>
      <c r="CI733" s="50">
        <f>Таблица1[[#This Row],[Т9]]-Таблица1[[#This Row],[Т8]]</f>
        <v>35195.900659910039</v>
      </c>
      <c r="CJ733" s="54">
        <f>Таблица1[[#This Row],[Т9]]-Таблица1[[#This Row],[Т7]]</f>
        <v>0</v>
      </c>
      <c r="CK733" s="14">
        <f>Таблица1[[#This Row],[Т9]]-Таблица1[[#This Row],[Т6]]</f>
        <v>37109.45199743977</v>
      </c>
      <c r="CL733" s="14">
        <f>Таблица1[[#This Row],[Т9]]-Таблица1[[#This Row],[Т5]]</f>
        <v>571.08713071211969</v>
      </c>
      <c r="CM733" s="14">
        <f>Таблица1[[#This Row],[Т9]]-Таблица1[[#This Row],[Т4]]</f>
        <v>38237.927517776836</v>
      </c>
      <c r="CN733" s="14">
        <f>Таблица1[[#This Row],[Т9]]-Таблица1[[#This Row],[Т3]]</f>
        <v>803.12732133168174</v>
      </c>
      <c r="CO733" s="14">
        <f>Таблица1[[#This Row],[Т9]]-Таблица1[[#This Row],[Т2]]</f>
        <v>43718.459699964988</v>
      </c>
      <c r="CP733" s="14">
        <f>Таблица1[[#This Row],[Т9]]-Таблица1[[#This Row],[Т1]]</f>
        <v>1199.3222120746723</v>
      </c>
      <c r="CQ733" s="14">
        <f>Таблица1[[#This Row],[Т9]]-Таблица1[[#This Row],[угол обхв6]]</f>
        <v>47101.445592869997</v>
      </c>
      <c r="CR733" s="14">
        <f>Таблица1[[#This Row],[Т9]]-Таблица1[[#This Row],[угол обхв5]]</f>
        <v>1909.497675292012</v>
      </c>
      <c r="CS733" s="14">
        <f>Таблица1[[#This Row],[Т9]]-Таблица1[[#This Row],[угол обхв4]]</f>
        <v>60120.613494890938</v>
      </c>
      <c r="CT733" s="14">
        <f>Таблица1[[#This Row],[Lкан_прям, мм]]+Таблица1[[#This Row],[Lкан_дуг, мм]]+Таблица1[[#This Row],[Lкан_леб,мм]]</f>
        <v>85045.326329871838</v>
      </c>
      <c r="CU733" s="16">
        <f>Таблица1[[#This Row],[Lкан_леб,мм]]</f>
        <v>58211.115819598926</v>
      </c>
      <c r="CV733" s="14">
        <f>2534431-(Таблица1[[#This Row],[Т23]]+Таблица1[[#This Row],[угол обхв3]])</f>
        <v>2449266.789489727</v>
      </c>
      <c r="CW733" s="50">
        <f>SUM(X733:AC733,AD733:AI733)-Таблица1[[#This Row],[lподв_min, мм]]</f>
        <v>24920.659170611012</v>
      </c>
      <c r="CX733" s="17">
        <f>CW1172-Таблица1[[#This Row],[Суммарная длина каната]]</f>
        <v>-2426066.1610394367</v>
      </c>
    </row>
    <row r="734" spans="1:102" x14ac:dyDescent="0.25">
      <c r="A734" s="21">
        <v>733</v>
      </c>
      <c r="B734" s="10">
        <v>18.494489795918366</v>
      </c>
      <c r="C734" s="10">
        <v>34.516326530612247</v>
      </c>
      <c r="D734" s="11">
        <v>6344.159204875923</v>
      </c>
      <c r="E734" s="11">
        <v>6774.8805481894633</v>
      </c>
      <c r="F734" s="11">
        <v>5817.8793266372713</v>
      </c>
      <c r="G734" s="11">
        <v>7505.5778109194598</v>
      </c>
      <c r="H734" s="11">
        <v>5936.1587148759227</v>
      </c>
      <c r="I734" s="11">
        <v>4817.4499762804217</v>
      </c>
      <c r="J734" s="11">
        <v>1957.4305719090414</v>
      </c>
      <c r="K734" s="11">
        <v>24962.939221524484</v>
      </c>
      <c r="L734" s="11">
        <v>1871.2712887484204</v>
      </c>
      <c r="M734" s="11">
        <v>58211.115819598926</v>
      </c>
      <c r="N734" s="11">
        <v>10564.724947970906</v>
      </c>
      <c r="O734" s="11">
        <v>15023.682006029076</v>
      </c>
      <c r="P734" s="43">
        <v>11140.014425834606</v>
      </c>
      <c r="Q734" s="11">
        <v>11695.706566207509</v>
      </c>
      <c r="R734" s="11">
        <v>7269.527826846218</v>
      </c>
      <c r="S734" s="11">
        <v>7815.5562486229837</v>
      </c>
      <c r="T734" s="11">
        <v>6344.159204875923</v>
      </c>
      <c r="U734" s="11">
        <v>6774.8805481894633</v>
      </c>
      <c r="V734" s="11">
        <v>5708.0967704976592</v>
      </c>
      <c r="W734" s="11">
        <v>7418.0061809959916</v>
      </c>
      <c r="X734" s="12">
        <v>0</v>
      </c>
      <c r="Y734" s="12">
        <v>697.48480389530266</v>
      </c>
      <c r="Z734" s="12">
        <v>389.77235681713302</v>
      </c>
      <c r="AA734" s="44">
        <v>232.0401906195587</v>
      </c>
      <c r="AB734" s="45">
        <v>551.97393741642622</v>
      </c>
      <c r="AC734" s="12">
        <v>0</v>
      </c>
      <c r="AD734" s="12">
        <v>13019.167902020939</v>
      </c>
      <c r="AE734" s="12">
        <v>3377.3330471536633</v>
      </c>
      <c r="AF734" s="12">
        <v>5480.5321821881498</v>
      </c>
      <c r="AG734" s="44">
        <v>1128.4755203370614</v>
      </c>
      <c r="AH734" s="45">
        <v>1957.430569824674</v>
      </c>
      <c r="AI734" s="12">
        <v>0</v>
      </c>
      <c r="AJ734" s="12">
        <v>-17.755865829307172</v>
      </c>
      <c r="AK734" s="12">
        <v>80.192505586650498</v>
      </c>
      <c r="AL734" s="12">
        <v>134.92856199961349</v>
      </c>
      <c r="AM734" s="44">
        <v>167.51415905822091</v>
      </c>
      <c r="AN734" s="45">
        <v>89.999999707290883</v>
      </c>
      <c r="AO734" s="12">
        <v>0</v>
      </c>
      <c r="AP734" s="12">
        <v>-1958.69388037667</v>
      </c>
      <c r="AQ734" s="12">
        <v>10966.762283492653</v>
      </c>
      <c r="AR734" s="12">
        <v>11428.873477647057</v>
      </c>
      <c r="AS734" s="44">
        <v>7357.736750761339</v>
      </c>
      <c r="AT734" s="45">
        <v>5936.1592048759221</v>
      </c>
      <c r="AU734" s="12">
        <v>0</v>
      </c>
      <c r="AV734" s="12">
        <v>11441.897854129124</v>
      </c>
      <c r="AW734" s="12">
        <v>15093.180069646523</v>
      </c>
      <c r="AX734" s="12">
        <v>11407.566933067581</v>
      </c>
      <c r="AY734" s="44">
        <v>7417.2056671727532</v>
      </c>
      <c r="AZ734" s="45">
        <v>6774.8805461050988</v>
      </c>
      <c r="BA734" s="12">
        <v>0</v>
      </c>
      <c r="BB734" s="12">
        <v>10440.300532820003</v>
      </c>
      <c r="BC734" s="12">
        <v>11542.051761356355</v>
      </c>
      <c r="BD734" s="12">
        <v>7558.3868786586681</v>
      </c>
      <c r="BE734" s="44">
        <v>6255.9502809608011</v>
      </c>
      <c r="BF734" s="45">
        <v>5936.1592148759219</v>
      </c>
      <c r="BG734" s="12">
        <v>0</v>
      </c>
      <c r="BH734" s="12">
        <v>15412.246755992781</v>
      </c>
      <c r="BI734" s="12">
        <v>11765.204629824955</v>
      </c>
      <c r="BJ734" s="12">
        <v>7527.4166154830555</v>
      </c>
      <c r="BK734" s="44">
        <v>7173.2311296396929</v>
      </c>
      <c r="BL734" s="45">
        <v>4817.4499762804244</v>
      </c>
      <c r="BM734" s="12">
        <v>0</v>
      </c>
      <c r="BN734" s="12">
        <v>0</v>
      </c>
      <c r="BO734" s="12">
        <v>97.948371415957652</v>
      </c>
      <c r="BP734" s="12">
        <v>54.736056412962995</v>
      </c>
      <c r="BQ734" s="48">
        <v>32.585597058607419</v>
      </c>
      <c r="BR734" s="49">
        <v>77.514159350930029</v>
      </c>
      <c r="BS734" s="13">
        <v>0</v>
      </c>
      <c r="BT734" s="12">
        <v>118.88418040106805</v>
      </c>
      <c r="BV734" s="14">
        <f>Таблица1[[#This Row],[Lкан_леб,мм]]</f>
        <v>58211.115819598926</v>
      </c>
      <c r="BW734" s="50">
        <f>Таблица1[[#This Row],[угол обхв4]]+Таблица1[[#This Row],[Lдуг 3,мм]]</f>
        <v>13019.167902020939</v>
      </c>
      <c r="BX734" s="54">
        <f>Таблица1[[#This Row],[угол обхв5]]+Таблица1[[#This Row],[Y5, мм]]</f>
        <v>58908.600623494232</v>
      </c>
      <c r="BY734" s="14">
        <f>Таблица1[[#This Row],[угол обхв6]]+Таблица1[[#This Row],[Lдуг 4,мм]]</f>
        <v>16396.500949174602</v>
      </c>
      <c r="BZ734" s="14">
        <f>Таблица1[[#This Row],[Т1]]+Таблица1[[#This Row],[X6, мм]]</f>
        <v>59298.372980311367</v>
      </c>
      <c r="CA734" s="14">
        <f>Таблица1[[#This Row],[Т2]]+Таблица1[[#This Row],[Lдуг 5,мм]]</f>
        <v>21877.033131362754</v>
      </c>
      <c r="CB734" s="14">
        <f>Таблица1[[#This Row],[Т3]]+Таблица1[[#This Row],[Y6, мм]]</f>
        <v>59530.413170930929</v>
      </c>
      <c r="CC734" s="14">
        <f>Таблица1[[#This Row],[Т4]]+Таблица1[[#This Row],[Lдуг 6,мм]]</f>
        <v>23005.508651699816</v>
      </c>
      <c r="CD734" s="14">
        <f>Таблица1[[#This Row],[Т5]]+Таблица1[[#This Row],[Lдуг 1,мм]]</f>
        <v>60082.387108347357</v>
      </c>
      <c r="CE734" s="14">
        <f>Таблица1[[#This Row],[Т6]]+Таблица1[[#This Row],[Lпрям1, мм]]</f>
        <v>24962.939221524492</v>
      </c>
      <c r="CF734" s="15">
        <f>Таблица1[[#This Row],[Т7]]+Таблица1[[#This Row],[Lдуг 2,мм]]</f>
        <v>60082.387108347357</v>
      </c>
      <c r="CG734" s="14">
        <f>Таблица1[[#This Row],[Т8]]+Таблица1[[#This Row],[Lпрям2, мм]]</f>
        <v>24962.939221524492</v>
      </c>
      <c r="CH734" s="14">
        <f>Таблица1[[#This Row],[Т9]]-Таблица1[[#This Row],[Т9]]</f>
        <v>0</v>
      </c>
      <c r="CI734" s="50">
        <f>Таблица1[[#This Row],[Т9]]-Таблица1[[#This Row],[Т8]]</f>
        <v>35119.447886822862</v>
      </c>
      <c r="CJ734" s="54">
        <f>Таблица1[[#This Row],[Т9]]-Таблица1[[#This Row],[Т7]]</f>
        <v>0</v>
      </c>
      <c r="CK734" s="14">
        <f>Таблица1[[#This Row],[Т9]]-Таблица1[[#This Row],[Т6]]</f>
        <v>37076.878456647537</v>
      </c>
      <c r="CL734" s="14">
        <f>Таблица1[[#This Row],[Т9]]-Таблица1[[#This Row],[Т5]]</f>
        <v>551.97393741642736</v>
      </c>
      <c r="CM734" s="14">
        <f>Таблица1[[#This Row],[Т9]]-Таблица1[[#This Row],[Т4]]</f>
        <v>38205.353976984603</v>
      </c>
      <c r="CN734" s="14">
        <f>Таблица1[[#This Row],[Т9]]-Таблица1[[#This Row],[Т3]]</f>
        <v>784.01412803598942</v>
      </c>
      <c r="CO734" s="14">
        <f>Таблица1[[#This Row],[Т9]]-Таблица1[[#This Row],[Т2]]</f>
        <v>43685.886159172755</v>
      </c>
      <c r="CP734" s="14">
        <f>Таблица1[[#This Row],[Т9]]-Таблица1[[#This Row],[Т1]]</f>
        <v>1173.7864848531244</v>
      </c>
      <c r="CQ734" s="14">
        <f>Таблица1[[#This Row],[Т9]]-Таблица1[[#This Row],[угол обхв6]]</f>
        <v>47063.219206326416</v>
      </c>
      <c r="CR734" s="14">
        <f>Таблица1[[#This Row],[Т9]]-Таблица1[[#This Row],[угол обхв5]]</f>
        <v>1871.2712887484304</v>
      </c>
      <c r="CS734" s="14">
        <f>Таблица1[[#This Row],[Т9]]-Таблица1[[#This Row],[угол обхв4]]</f>
        <v>60082.387108347357</v>
      </c>
      <c r="CT734" s="14">
        <f>Таблица1[[#This Row],[Lкан_прям, мм]]+Таблица1[[#This Row],[Lкан_дуг, мм]]+Таблица1[[#This Row],[Lкан_леб,мм]]</f>
        <v>85045.326329871838</v>
      </c>
      <c r="CU734" s="16">
        <f>Таблица1[[#This Row],[Lкан_леб,мм]]</f>
        <v>58211.115819598926</v>
      </c>
      <c r="CV734" s="14">
        <f>2534431-(Таблица1[[#This Row],[Т23]]+Таблица1[[#This Row],[угол обхв3]])</f>
        <v>2449266.789489727</v>
      </c>
      <c r="CW734" s="50">
        <f>SUM(X734:AC734,AD734:AI734)-Таблица1[[#This Row],[lподв_min, мм]]</f>
        <v>24876.779938363874</v>
      </c>
      <c r="CX734" s="17">
        <f>CW1173-Таблица1[[#This Row],[Суммарная длина каната]]</f>
        <v>-2425742.5754120159</v>
      </c>
    </row>
    <row r="735" spans="1:102" x14ac:dyDescent="0.25">
      <c r="A735" s="21">
        <v>734</v>
      </c>
      <c r="B735" s="10">
        <v>18.494489795918366</v>
      </c>
      <c r="C735" s="10">
        <v>37.200408163265308</v>
      </c>
      <c r="D735" s="11">
        <v>6681.7076680703458</v>
      </c>
      <c r="E735" s="11">
        <v>6582.3720546443783</v>
      </c>
      <c r="F735" s="11">
        <v>6121.7873883821094</v>
      </c>
      <c r="G735" s="11">
        <v>7287.6225636082836</v>
      </c>
      <c r="H735" s="11">
        <v>6273.7071780703454</v>
      </c>
      <c r="I735" s="11">
        <v>4579.4093994304549</v>
      </c>
      <c r="J735" s="11">
        <v>2002.9626552139232</v>
      </c>
      <c r="K735" s="11">
        <v>25001.165608067669</v>
      </c>
      <c r="L735" s="11">
        <v>1833.0449022052439</v>
      </c>
      <c r="M735" s="11">
        <v>58211.115819598926</v>
      </c>
      <c r="N735" s="11">
        <v>10564.724947970906</v>
      </c>
      <c r="O735" s="11">
        <v>15023.682006029076</v>
      </c>
      <c r="P735" s="43">
        <v>11241.864456702866</v>
      </c>
      <c r="Q735" s="11">
        <v>11722.384317576125</v>
      </c>
      <c r="R735" s="11">
        <v>7557.3273613387782</v>
      </c>
      <c r="S735" s="11">
        <v>7665.2400765013799</v>
      </c>
      <c r="T735" s="11">
        <v>6681.7076680703458</v>
      </c>
      <c r="U735" s="11">
        <v>6582.3720546443783</v>
      </c>
      <c r="V735" s="11">
        <v>6016.2261577361614</v>
      </c>
      <c r="W735" s="11">
        <v>7195.0060068567345</v>
      </c>
      <c r="X735" s="12">
        <v>0</v>
      </c>
      <c r="Y735" s="12">
        <v>684.78209313152024</v>
      </c>
      <c r="Z735" s="12">
        <v>383.36187433301791</v>
      </c>
      <c r="AA735" s="44">
        <v>232.04019061955907</v>
      </c>
      <c r="AB735" s="45">
        <v>532.86074412114658</v>
      </c>
      <c r="AC735" s="12">
        <v>0</v>
      </c>
      <c r="AD735" s="12">
        <v>13019.167902020939</v>
      </c>
      <c r="AE735" s="12">
        <v>3370.0273503445869</v>
      </c>
      <c r="AF735" s="12">
        <v>5480.5321821881489</v>
      </c>
      <c r="AG735" s="44">
        <v>1128.4755203370603</v>
      </c>
      <c r="AH735" s="45">
        <v>2002.9626531769375</v>
      </c>
      <c r="AI735" s="12">
        <v>0</v>
      </c>
      <c r="AJ735" s="12">
        <v>-17.755865829307172</v>
      </c>
      <c r="AK735" s="12">
        <v>78.408653343659978</v>
      </c>
      <c r="AL735" s="12">
        <v>132.24448036696037</v>
      </c>
      <c r="AM735" s="44">
        <v>164.83007742556785</v>
      </c>
      <c r="AN735" s="45">
        <v>89.999999713944845</v>
      </c>
      <c r="AO735" s="12">
        <v>0</v>
      </c>
      <c r="AP735" s="12">
        <v>-1958.69388037667</v>
      </c>
      <c r="AQ735" s="12">
        <v>10964.404035664686</v>
      </c>
      <c r="AR735" s="12">
        <v>11543.899878689494</v>
      </c>
      <c r="AS735" s="44">
        <v>7664.0938446055206</v>
      </c>
      <c r="AT735" s="45">
        <v>6273.7076680703458</v>
      </c>
      <c r="AU735" s="12">
        <v>0</v>
      </c>
      <c r="AV735" s="12">
        <v>11441.897854129124</v>
      </c>
      <c r="AW735" s="12">
        <v>15105.661435523734</v>
      </c>
      <c r="AX735" s="12">
        <v>11448.087755684877</v>
      </c>
      <c r="AY735" s="44">
        <v>7271.457245424589</v>
      </c>
      <c r="AZ735" s="45">
        <v>6582.3720526073948</v>
      </c>
      <c r="BA735" s="12">
        <v>0</v>
      </c>
      <c r="BB735" s="12">
        <v>10440.300532820003</v>
      </c>
      <c r="BC735" s="12">
        <v>11641.543544396643</v>
      </c>
      <c r="BD735" s="12">
        <v>7859.3627833254068</v>
      </c>
      <c r="BE735" s="44">
        <v>6574.9411848036034</v>
      </c>
      <c r="BF735" s="45">
        <v>6273.7076780703455</v>
      </c>
      <c r="BG735" s="12">
        <v>0</v>
      </c>
      <c r="BH735" s="12">
        <v>15412.246755992781</v>
      </c>
      <c r="BI735" s="12">
        <v>11804.363747070782</v>
      </c>
      <c r="BJ735" s="12">
        <v>7390.9435146101323</v>
      </c>
      <c r="BK735" s="44">
        <v>6976.1548857211692</v>
      </c>
      <c r="BL735" s="45">
        <v>4579.4093994304576</v>
      </c>
      <c r="BM735" s="12">
        <v>0</v>
      </c>
      <c r="BN735" s="12">
        <v>0</v>
      </c>
      <c r="BO735" s="12">
        <v>96.164519172967147</v>
      </c>
      <c r="BP735" s="12">
        <v>53.835827023300411</v>
      </c>
      <c r="BQ735" s="48">
        <v>32.585597058607476</v>
      </c>
      <c r="BR735" s="49">
        <v>74.830077711623019</v>
      </c>
      <c r="BS735" s="13">
        <v>0</v>
      </c>
      <c r="BT735" s="12">
        <v>118.88418040106805</v>
      </c>
      <c r="BV735" s="14">
        <f>Таблица1[[#This Row],[Lкан_леб,мм]]</f>
        <v>58211.115819598926</v>
      </c>
      <c r="BW735" s="50">
        <f>Таблица1[[#This Row],[угол обхв4]]+Таблица1[[#This Row],[Lдуг 3,мм]]</f>
        <v>13019.167902020939</v>
      </c>
      <c r="BX735" s="54">
        <f>Таблица1[[#This Row],[угол обхв5]]+Таблица1[[#This Row],[Y5, мм]]</f>
        <v>58895.897912730448</v>
      </c>
      <c r="BY735" s="14">
        <f>Таблица1[[#This Row],[угол обхв6]]+Таблица1[[#This Row],[Lдуг 4,мм]]</f>
        <v>16389.195252365527</v>
      </c>
      <c r="BZ735" s="14">
        <f>Таблица1[[#This Row],[Т1]]+Таблица1[[#This Row],[X6, мм]]</f>
        <v>59279.259787063464</v>
      </c>
      <c r="CA735" s="14">
        <f>Таблица1[[#This Row],[Т2]]+Таблица1[[#This Row],[Lдуг 5,мм]]</f>
        <v>21869.727434553675</v>
      </c>
      <c r="CB735" s="14">
        <f>Таблица1[[#This Row],[Т3]]+Таблица1[[#This Row],[Y6, мм]]</f>
        <v>59511.299977683026</v>
      </c>
      <c r="CC735" s="14">
        <f>Таблица1[[#This Row],[Т4]]+Таблица1[[#This Row],[Lдуг 6,мм]]</f>
        <v>22998.202954890734</v>
      </c>
      <c r="CD735" s="14">
        <f>Таблица1[[#This Row],[Т5]]+Таблица1[[#This Row],[Lдуг 1,мм]]</f>
        <v>60044.160721804175</v>
      </c>
      <c r="CE735" s="14">
        <f>Таблица1[[#This Row],[Т6]]+Таблица1[[#This Row],[Lпрям1, мм]]</f>
        <v>25001.165608067673</v>
      </c>
      <c r="CF735" s="15">
        <f>Таблица1[[#This Row],[Т7]]+Таблица1[[#This Row],[Lдуг 2,мм]]</f>
        <v>60044.160721804175</v>
      </c>
      <c r="CG735" s="14">
        <f>Таблица1[[#This Row],[Т8]]+Таблица1[[#This Row],[Lпрям2, мм]]</f>
        <v>25001.165608067673</v>
      </c>
      <c r="CH735" s="14">
        <f>Таблица1[[#This Row],[Т9]]-Таблица1[[#This Row],[Т9]]</f>
        <v>0</v>
      </c>
      <c r="CI735" s="50">
        <f>Таблица1[[#This Row],[Т9]]-Таблица1[[#This Row],[Т8]]</f>
        <v>35042.995113736499</v>
      </c>
      <c r="CJ735" s="54">
        <f>Таблица1[[#This Row],[Т9]]-Таблица1[[#This Row],[Т7]]</f>
        <v>0</v>
      </c>
      <c r="CK735" s="14">
        <f>Таблица1[[#This Row],[Т9]]-Таблица1[[#This Row],[Т6]]</f>
        <v>37045.957766913445</v>
      </c>
      <c r="CL735" s="14">
        <f>Таблица1[[#This Row],[Т9]]-Таблица1[[#This Row],[Т5]]</f>
        <v>532.86074412114976</v>
      </c>
      <c r="CM735" s="14">
        <f>Таблица1[[#This Row],[Т9]]-Таблица1[[#This Row],[Т4]]</f>
        <v>38174.433287250504</v>
      </c>
      <c r="CN735" s="14">
        <f>Таблица1[[#This Row],[Т9]]-Таблица1[[#This Row],[Т3]]</f>
        <v>764.90093474071182</v>
      </c>
      <c r="CO735" s="14">
        <f>Таблица1[[#This Row],[Т9]]-Таблица1[[#This Row],[Т2]]</f>
        <v>43654.965469438648</v>
      </c>
      <c r="CP735" s="14">
        <f>Таблица1[[#This Row],[Т9]]-Таблица1[[#This Row],[Т1]]</f>
        <v>1148.2628090737271</v>
      </c>
      <c r="CQ735" s="14">
        <f>Таблица1[[#This Row],[Т9]]-Таблица1[[#This Row],[угол обхв6]]</f>
        <v>47024.992819783234</v>
      </c>
      <c r="CR735" s="14">
        <f>Таблица1[[#This Row],[Т9]]-Таблица1[[#This Row],[угол обхв5]]</f>
        <v>1833.0449022052489</v>
      </c>
      <c r="CS735" s="14">
        <f>Таблица1[[#This Row],[Т9]]-Таблица1[[#This Row],[угол обхв4]]</f>
        <v>60044.160721804175</v>
      </c>
      <c r="CT735" s="14">
        <f>Таблица1[[#This Row],[Lкан_прям, мм]]+Таблица1[[#This Row],[Lкан_дуг, мм]]+Таблица1[[#This Row],[Lкан_леб,мм]]</f>
        <v>85045.326329871838</v>
      </c>
      <c r="CU735" s="16">
        <f>Таблица1[[#This Row],[Lкан_леб,мм]]</f>
        <v>58211.115819598926</v>
      </c>
      <c r="CV735" s="14">
        <f>2534431-(Таблица1[[#This Row],[Т23]]+Таблица1[[#This Row],[угол обхв3]])</f>
        <v>2449266.789489727</v>
      </c>
      <c r="CW735" s="50">
        <f>SUM(X735:AC735,AD735:AI735)-Таблица1[[#This Row],[lподв_min, мм]]</f>
        <v>24831.247855058991</v>
      </c>
      <c r="CX735" s="17">
        <f>CW1174-Таблица1[[#This Row],[Суммарная длина каната]]</f>
        <v>-2425783.8527414948</v>
      </c>
    </row>
    <row r="736" spans="1:102" x14ac:dyDescent="0.25">
      <c r="A736" s="21">
        <v>735</v>
      </c>
      <c r="B736" s="10">
        <v>18.494489795918366</v>
      </c>
      <c r="C736" s="10">
        <v>39.884489795918363</v>
      </c>
      <c r="D736" s="11">
        <v>7027.9007815650275</v>
      </c>
      <c r="E736" s="11">
        <v>6405.881790718091</v>
      </c>
      <c r="F736" s="11">
        <v>6435.5686507432056</v>
      </c>
      <c r="G736" s="11">
        <v>7084.1381189569665</v>
      </c>
      <c r="H736" s="11">
        <v>6619.9002915650271</v>
      </c>
      <c r="I736" s="11">
        <v>4355.7395130694204</v>
      </c>
      <c r="J736" s="11">
        <v>2050.1422776486702</v>
      </c>
      <c r="K736" s="11">
        <v>25039.391994610338</v>
      </c>
      <c r="L736" s="11">
        <v>1794.8185156625725</v>
      </c>
      <c r="M736" s="11">
        <v>58211.115819598926</v>
      </c>
      <c r="N736" s="11">
        <v>10564.724947970906</v>
      </c>
      <c r="O736" s="11">
        <v>15023.682006029076</v>
      </c>
      <c r="P736" s="43">
        <v>11342.35345980093</v>
      </c>
      <c r="Q736" s="11">
        <v>11753.802329325883</v>
      </c>
      <c r="R736" s="11">
        <v>7851.8503032513445</v>
      </c>
      <c r="S736" s="11">
        <v>7528.5661567412799</v>
      </c>
      <c r="T736" s="11">
        <v>7027.9007815650275</v>
      </c>
      <c r="U736" s="11">
        <v>6405.881790718091</v>
      </c>
      <c r="V736" s="11">
        <v>6334.4603629978474</v>
      </c>
      <c r="W736" s="11">
        <v>6986.6798501995036</v>
      </c>
      <c r="X736" s="12">
        <v>0</v>
      </c>
      <c r="Y736" s="12">
        <v>672.06416298318413</v>
      </c>
      <c r="Z736" s="12">
        <v>376.96661123345706</v>
      </c>
      <c r="AA736" s="44">
        <v>232.0401906195587</v>
      </c>
      <c r="AB736" s="45">
        <v>513.7475508263725</v>
      </c>
      <c r="AC736" s="12">
        <v>0</v>
      </c>
      <c r="AD736" s="12">
        <v>13019.167902020939</v>
      </c>
      <c r="AE736" s="12">
        <v>3361.074114405626</v>
      </c>
      <c r="AF736" s="12">
        <v>5480.5321821881498</v>
      </c>
      <c r="AG736" s="44">
        <v>1128.475520337061</v>
      </c>
      <c r="AH736" s="45">
        <v>2050.1422756585616</v>
      </c>
      <c r="AI736" s="12">
        <v>0</v>
      </c>
      <c r="AJ736" s="12">
        <v>-17.755865829307172</v>
      </c>
      <c r="AK736" s="12">
        <v>76.622663829831922</v>
      </c>
      <c r="AL736" s="12">
        <v>129.56039873430737</v>
      </c>
      <c r="AM736" s="44">
        <v>162.14599579291479</v>
      </c>
      <c r="AN736" s="45">
        <v>89.999999720527782</v>
      </c>
      <c r="AO736" s="12">
        <v>0</v>
      </c>
      <c r="AP736" s="12">
        <v>-1958.69388037667</v>
      </c>
      <c r="AQ736" s="12">
        <v>10961.654876524664</v>
      </c>
      <c r="AR736" s="12">
        <v>11656.902540274761</v>
      </c>
      <c r="AS736" s="44">
        <v>7976.9400839550872</v>
      </c>
      <c r="AT736" s="45">
        <v>6619.9007815650275</v>
      </c>
      <c r="AU736" s="12">
        <v>0</v>
      </c>
      <c r="AV736" s="12">
        <v>11441.897854129124</v>
      </c>
      <c r="AW736" s="12">
        <v>15118.07814905574</v>
      </c>
      <c r="AX736" s="12">
        <v>11493.950687089264</v>
      </c>
      <c r="AY736" s="44">
        <v>7140.2150955048128</v>
      </c>
      <c r="AZ736" s="45">
        <v>6405.8817887279847</v>
      </c>
      <c r="BA736" s="12">
        <v>0</v>
      </c>
      <c r="BB736" s="12">
        <v>10440.300532820003</v>
      </c>
      <c r="BC736" s="12">
        <v>11739.283388354686</v>
      </c>
      <c r="BD736" s="12">
        <v>8166.3993837251746</v>
      </c>
      <c r="BE736" s="44">
        <v>6902.8110008612848</v>
      </c>
      <c r="BF736" s="45">
        <v>6619.9007915650272</v>
      </c>
      <c r="BG736" s="12">
        <v>0</v>
      </c>
      <c r="BH736" s="12">
        <v>15412.246755992781</v>
      </c>
      <c r="BI736" s="12">
        <v>11848.198472352546</v>
      </c>
      <c r="BJ736" s="12">
        <v>7268.7145145046607</v>
      </c>
      <c r="BK736" s="44">
        <v>6794.2328519545572</v>
      </c>
      <c r="BL736" s="45">
        <v>4355.7395130694231</v>
      </c>
      <c r="BM736" s="12">
        <v>0</v>
      </c>
      <c r="BN736" s="12">
        <v>0</v>
      </c>
      <c r="BO736" s="12">
        <v>94.37852965913909</v>
      </c>
      <c r="BP736" s="12">
        <v>52.937734904475441</v>
      </c>
      <c r="BQ736" s="48">
        <v>32.585597058607419</v>
      </c>
      <c r="BR736" s="49">
        <v>72.145996072386993</v>
      </c>
      <c r="BS736" s="13">
        <v>0</v>
      </c>
      <c r="BT736" s="12">
        <v>118.88418040106805</v>
      </c>
      <c r="BV736" s="14">
        <f>Таблица1[[#This Row],[Lкан_леб,мм]]</f>
        <v>58211.115819598926</v>
      </c>
      <c r="BW736" s="50">
        <f>Таблица1[[#This Row],[угол обхв4]]+Таблица1[[#This Row],[Lдуг 3,мм]]</f>
        <v>13019.167902020939</v>
      </c>
      <c r="BX736" s="54">
        <f>Таблица1[[#This Row],[угол обхв5]]+Таблица1[[#This Row],[Y5, мм]]</f>
        <v>58883.179982582107</v>
      </c>
      <c r="BY736" s="14">
        <f>Таблица1[[#This Row],[угол обхв6]]+Таблица1[[#This Row],[Lдуг 4,мм]]</f>
        <v>16380.242016426566</v>
      </c>
      <c r="BZ736" s="14">
        <f>Таблица1[[#This Row],[Т1]]+Таблица1[[#This Row],[X6, мм]]</f>
        <v>59260.146593815567</v>
      </c>
      <c r="CA736" s="14">
        <f>Таблица1[[#This Row],[Т2]]+Таблица1[[#This Row],[Lдуг 5,мм]]</f>
        <v>21860.774198614716</v>
      </c>
      <c r="CB736" s="14">
        <f>Таблица1[[#This Row],[Т3]]+Таблица1[[#This Row],[Y6, мм]]</f>
        <v>59492.186784435129</v>
      </c>
      <c r="CC736" s="14">
        <f>Таблица1[[#This Row],[Т4]]+Таблица1[[#This Row],[Lдуг 6,мм]]</f>
        <v>22989.249718951778</v>
      </c>
      <c r="CD736" s="14">
        <f>Таблица1[[#This Row],[Т5]]+Таблица1[[#This Row],[Lдуг 1,мм]]</f>
        <v>60005.934335261503</v>
      </c>
      <c r="CE736" s="14">
        <f>Таблица1[[#This Row],[Т6]]+Таблица1[[#This Row],[Lпрям1, мм]]</f>
        <v>25039.391994610341</v>
      </c>
      <c r="CF736" s="15">
        <f>Таблица1[[#This Row],[Т7]]+Таблица1[[#This Row],[Lдуг 2,мм]]</f>
        <v>60005.934335261503</v>
      </c>
      <c r="CG736" s="14">
        <f>Таблица1[[#This Row],[Т8]]+Таблица1[[#This Row],[Lпрям2, мм]]</f>
        <v>25039.391994610341</v>
      </c>
      <c r="CH736" s="14">
        <f>Таблица1[[#This Row],[Т9]]-Таблица1[[#This Row],[Т9]]</f>
        <v>0</v>
      </c>
      <c r="CI736" s="50">
        <f>Таблица1[[#This Row],[Т9]]-Таблица1[[#This Row],[Т8]]</f>
        <v>34966.542340651162</v>
      </c>
      <c r="CJ736" s="54">
        <f>Таблица1[[#This Row],[Т9]]-Таблица1[[#This Row],[Т7]]</f>
        <v>0</v>
      </c>
      <c r="CK736" s="14">
        <f>Таблица1[[#This Row],[Т9]]-Таблица1[[#This Row],[Т6]]</f>
        <v>37016.684616309722</v>
      </c>
      <c r="CL736" s="14">
        <f>Таблица1[[#This Row],[Т9]]-Таблица1[[#This Row],[Т5]]</f>
        <v>513.74755082637421</v>
      </c>
      <c r="CM736" s="14">
        <f>Таблица1[[#This Row],[Т9]]-Таблица1[[#This Row],[Т4]]</f>
        <v>38145.160136646788</v>
      </c>
      <c r="CN736" s="14">
        <f>Таблица1[[#This Row],[Т9]]-Таблица1[[#This Row],[Т3]]</f>
        <v>745.78774144593626</v>
      </c>
      <c r="CO736" s="14">
        <f>Таблица1[[#This Row],[Т9]]-Таблица1[[#This Row],[Т2]]</f>
        <v>43625.692318834939</v>
      </c>
      <c r="CP736" s="14">
        <f>Таблица1[[#This Row],[Т9]]-Таблица1[[#This Row],[Т1]]</f>
        <v>1122.7543526793961</v>
      </c>
      <c r="CQ736" s="14">
        <f>Таблица1[[#This Row],[Т9]]-Таблица1[[#This Row],[угол обхв6]]</f>
        <v>46986.766433240562</v>
      </c>
      <c r="CR736" s="14">
        <f>Таблица1[[#This Row],[Т9]]-Таблица1[[#This Row],[угол обхв5]]</f>
        <v>1794.8185156625768</v>
      </c>
      <c r="CS736" s="14">
        <f>Таблица1[[#This Row],[Т9]]-Таблица1[[#This Row],[угол обхв4]]</f>
        <v>60005.934335261503</v>
      </c>
      <c r="CT736" s="14">
        <f>Таблица1[[#This Row],[Lкан_прям, мм]]+Таблица1[[#This Row],[Lкан_дуг, мм]]+Таблица1[[#This Row],[Lкан_леб,мм]]</f>
        <v>85045.326329871838</v>
      </c>
      <c r="CU736" s="16">
        <f>Таблица1[[#This Row],[Lкан_леб,мм]]</f>
        <v>58211.115819598926</v>
      </c>
      <c r="CV736" s="14">
        <f>2534431-(Таблица1[[#This Row],[Т23]]+Таблица1[[#This Row],[угол обхв3]])</f>
        <v>2449266.789489727</v>
      </c>
      <c r="CW736" s="50">
        <f>SUM(X736:AC736,AD736:AI736)-Таблица1[[#This Row],[lподв_min, мм]]</f>
        <v>24784.068232624242</v>
      </c>
      <c r="CX736" s="17">
        <f>CW1175-Таблица1[[#This Row],[Суммарная длина каната]]</f>
        <v>-2425826.2908298145</v>
      </c>
    </row>
    <row r="737" spans="1:102" x14ac:dyDescent="0.25">
      <c r="A737" s="21">
        <v>736</v>
      </c>
      <c r="B737" s="10">
        <v>18.494489795918366</v>
      </c>
      <c r="C737" s="10">
        <v>42.568571428571424</v>
      </c>
      <c r="D737" s="11">
        <v>7381.9789449768286</v>
      </c>
      <c r="E737" s="11">
        <v>6245.7970029122616</v>
      </c>
      <c r="F737" s="11">
        <v>6758.534629872036</v>
      </c>
      <c r="G737" s="11">
        <v>6895.5709528083135</v>
      </c>
      <c r="H737" s="11">
        <v>6973.9784549768283</v>
      </c>
      <c r="I737" s="11">
        <v>4146.8340890466352</v>
      </c>
      <c r="J737" s="11">
        <v>2098.9629138656269</v>
      </c>
      <c r="K737" s="11">
        <v>25077.618381152417</v>
      </c>
      <c r="L737" s="11">
        <v>1756.5921291204895</v>
      </c>
      <c r="M737" s="11">
        <v>58211.115819598926</v>
      </c>
      <c r="N737" s="11">
        <v>10564.724947970906</v>
      </c>
      <c r="O737" s="11">
        <v>15023.682006029076</v>
      </c>
      <c r="P737" s="43">
        <v>11441.260946961131</v>
      </c>
      <c r="Q737" s="11">
        <v>11789.891665557039</v>
      </c>
      <c r="R737" s="11">
        <v>8152.4504244216605</v>
      </c>
      <c r="S737" s="11">
        <v>7405.8343727250158</v>
      </c>
      <c r="T737" s="11">
        <v>7381.9789449768286</v>
      </c>
      <c r="U737" s="11">
        <v>6245.7970029122616</v>
      </c>
      <c r="V737" s="11">
        <v>6662.1011319997142</v>
      </c>
      <c r="W737" s="11">
        <v>6793.4848103201739</v>
      </c>
      <c r="X737" s="12">
        <v>0</v>
      </c>
      <c r="Y737" s="12">
        <v>659.32778850096361</v>
      </c>
      <c r="Z737" s="12">
        <v>370.58979246778046</v>
      </c>
      <c r="AA737" s="44">
        <v>232.0401906195587</v>
      </c>
      <c r="AB737" s="45">
        <v>494.63435753218675</v>
      </c>
      <c r="AC737" s="12">
        <v>0</v>
      </c>
      <c r="AD737" s="12">
        <v>13019.167902020939</v>
      </c>
      <c r="AE737" s="12">
        <v>3350.4798646844665</v>
      </c>
      <c r="AF737" s="12">
        <v>5480.5321821881498</v>
      </c>
      <c r="AG737" s="44">
        <v>1128.4755203370603</v>
      </c>
      <c r="AH737" s="45">
        <v>2098.9629119218066</v>
      </c>
      <c r="AI737" s="12">
        <v>0</v>
      </c>
      <c r="AJ737" s="12">
        <v>-17.755865829307172</v>
      </c>
      <c r="AK737" s="12">
        <v>74.834084162848214</v>
      </c>
      <c r="AL737" s="12">
        <v>126.87631710165431</v>
      </c>
      <c r="AM737" s="44">
        <v>159.46191416026173</v>
      </c>
      <c r="AN737" s="45">
        <v>89.99999972702814</v>
      </c>
      <c r="AO737" s="12">
        <v>0</v>
      </c>
      <c r="AP737" s="12">
        <v>-1958.69388037667</v>
      </c>
      <c r="AQ737" s="12">
        <v>10958.515244345914</v>
      </c>
      <c r="AR737" s="12">
        <v>11767.633517363831</v>
      </c>
      <c r="AS737" s="44">
        <v>8295.5890365443156</v>
      </c>
      <c r="AT737" s="45">
        <v>6973.9789449768277</v>
      </c>
      <c r="AU737" s="12">
        <v>0</v>
      </c>
      <c r="AV737" s="12">
        <v>11441.897854129124</v>
      </c>
      <c r="AW737" s="12">
        <v>15130.420951502992</v>
      </c>
      <c r="AX737" s="12">
        <v>11545.055097028695</v>
      </c>
      <c r="AY737" s="44">
        <v>7023.7671826659889</v>
      </c>
      <c r="AZ737" s="45">
        <v>6245.7970009684441</v>
      </c>
      <c r="BA737" s="12">
        <v>0</v>
      </c>
      <c r="BB737" s="12">
        <v>10440.300532820003</v>
      </c>
      <c r="BC737" s="12">
        <v>11835.051243336138</v>
      </c>
      <c r="BD737" s="12">
        <v>8478.8229948243606</v>
      </c>
      <c r="BE737" s="44">
        <v>7238.8403328541735</v>
      </c>
      <c r="BF737" s="45">
        <v>6973.9789549768275</v>
      </c>
      <c r="BG737" s="12">
        <v>0</v>
      </c>
      <c r="BH737" s="12">
        <v>15412.246755992781</v>
      </c>
      <c r="BI737" s="12">
        <v>11896.630611030956</v>
      </c>
      <c r="BJ737" s="12">
        <v>7160.9978041966715</v>
      </c>
      <c r="BK737" s="44">
        <v>6627.8641929712885</v>
      </c>
      <c r="BL737" s="45">
        <v>4146.8340890466379</v>
      </c>
      <c r="BM737" s="12">
        <v>0</v>
      </c>
      <c r="BN737" s="12">
        <v>0</v>
      </c>
      <c r="BO737" s="12">
        <v>92.589949992155368</v>
      </c>
      <c r="BP737" s="12">
        <v>52.042232938806094</v>
      </c>
      <c r="BQ737" s="48">
        <v>32.585597058607419</v>
      </c>
      <c r="BR737" s="49">
        <v>69.461914433233588</v>
      </c>
      <c r="BS737" s="13">
        <v>0</v>
      </c>
      <c r="BT737" s="12">
        <v>118.88418040106805</v>
      </c>
      <c r="BV737" s="14">
        <f>Таблица1[[#This Row],[Lкан_леб,мм]]</f>
        <v>58211.115819598926</v>
      </c>
      <c r="BW737" s="50">
        <f>Таблица1[[#This Row],[угол обхв4]]+Таблица1[[#This Row],[Lдуг 3,мм]]</f>
        <v>13019.167902020939</v>
      </c>
      <c r="BX737" s="54">
        <f>Таблица1[[#This Row],[угол обхв5]]+Таблица1[[#This Row],[Y5, мм]]</f>
        <v>58870.443608099893</v>
      </c>
      <c r="BY737" s="14">
        <f>Таблица1[[#This Row],[угол обхв6]]+Таблица1[[#This Row],[Lдуг 4,мм]]</f>
        <v>16369.647766705406</v>
      </c>
      <c r="BZ737" s="14">
        <f>Таблица1[[#This Row],[Т1]]+Таблица1[[#This Row],[X6, мм]]</f>
        <v>59241.03340056767</v>
      </c>
      <c r="CA737" s="14">
        <f>Таблица1[[#This Row],[Т2]]+Таблица1[[#This Row],[Lдуг 5,мм]]</f>
        <v>21850.179948893558</v>
      </c>
      <c r="CB737" s="14">
        <f>Таблица1[[#This Row],[Т3]]+Таблица1[[#This Row],[Y6, мм]]</f>
        <v>59473.073591187233</v>
      </c>
      <c r="CC737" s="14">
        <f>Таблица1[[#This Row],[Т4]]+Таблица1[[#This Row],[Lдуг 6,мм]]</f>
        <v>22978.655469230616</v>
      </c>
      <c r="CD737" s="14">
        <f>Таблица1[[#This Row],[Т5]]+Таблица1[[#This Row],[Lдуг 1,мм]]</f>
        <v>59967.707948719421</v>
      </c>
      <c r="CE737" s="14">
        <f>Таблица1[[#This Row],[Т6]]+Таблица1[[#This Row],[Lпрям1, мм]]</f>
        <v>25077.618381152424</v>
      </c>
      <c r="CF737" s="15">
        <f>Таблица1[[#This Row],[Т7]]+Таблица1[[#This Row],[Lдуг 2,мм]]</f>
        <v>59967.707948719421</v>
      </c>
      <c r="CG737" s="14">
        <f>Таблица1[[#This Row],[Т8]]+Таблица1[[#This Row],[Lпрям2, мм]]</f>
        <v>25077.618381152424</v>
      </c>
      <c r="CH737" s="14">
        <f>Таблица1[[#This Row],[Т9]]-Таблица1[[#This Row],[Т9]]</f>
        <v>0</v>
      </c>
      <c r="CI737" s="50">
        <f>Таблица1[[#This Row],[Т9]]-Таблица1[[#This Row],[Т8]]</f>
        <v>34890.089567566996</v>
      </c>
      <c r="CJ737" s="54">
        <f>Таблица1[[#This Row],[Т9]]-Таблица1[[#This Row],[Т7]]</f>
        <v>0</v>
      </c>
      <c r="CK737" s="14">
        <f>Таблица1[[#This Row],[Т9]]-Таблица1[[#This Row],[Т6]]</f>
        <v>36989.052479488804</v>
      </c>
      <c r="CL737" s="14">
        <f>Таблица1[[#This Row],[Т9]]-Таблица1[[#This Row],[Т5]]</f>
        <v>494.63435753218801</v>
      </c>
      <c r="CM737" s="14">
        <f>Таблица1[[#This Row],[Т9]]-Таблица1[[#This Row],[Т4]]</f>
        <v>38117.527999825863</v>
      </c>
      <c r="CN737" s="14">
        <f>Таблица1[[#This Row],[Т9]]-Таблица1[[#This Row],[Т3]]</f>
        <v>726.67454815175006</v>
      </c>
      <c r="CO737" s="14">
        <f>Таблица1[[#This Row],[Т9]]-Таблица1[[#This Row],[Т2]]</f>
        <v>43598.060182014015</v>
      </c>
      <c r="CP737" s="14">
        <f>Таблица1[[#This Row],[Т9]]-Таблица1[[#This Row],[Т1]]</f>
        <v>1097.2643406195275</v>
      </c>
      <c r="CQ737" s="14">
        <f>Таблица1[[#This Row],[Т9]]-Таблица1[[#This Row],[угол обхв6]]</f>
        <v>46948.540046698479</v>
      </c>
      <c r="CR737" s="14">
        <f>Таблица1[[#This Row],[Т9]]-Таблица1[[#This Row],[угол обхв5]]</f>
        <v>1756.5921291204941</v>
      </c>
      <c r="CS737" s="14">
        <f>Таблица1[[#This Row],[Т9]]-Таблица1[[#This Row],[угол обхв4]]</f>
        <v>59967.707948719421</v>
      </c>
      <c r="CT737" s="14">
        <f>Таблица1[[#This Row],[Lкан_прям, мм]]+Таблица1[[#This Row],[Lкан_дуг, мм]]+Таблица1[[#This Row],[Lкан_леб,мм]]</f>
        <v>85045.326329871838</v>
      </c>
      <c r="CU737" s="16">
        <f>Таблица1[[#This Row],[Lкан_леб,мм]]</f>
        <v>58211.115819598926</v>
      </c>
      <c r="CV737" s="14">
        <f>2534431-(Таблица1[[#This Row],[Т23]]+Таблица1[[#This Row],[угол обхв3]])</f>
        <v>2449266.789489727</v>
      </c>
      <c r="CW737" s="50">
        <f>SUM(X737:AC737,AD737:AI737)-Таблица1[[#This Row],[lподв_min, мм]]</f>
        <v>24735.247596407284</v>
      </c>
      <c r="CX737" s="17">
        <f>CW1176-Таблица1[[#This Row],[Суммарная длина каната]]</f>
        <v>-2425869.8492968795</v>
      </c>
    </row>
    <row r="738" spans="1:102" x14ac:dyDescent="0.25">
      <c r="A738" s="21">
        <v>737</v>
      </c>
      <c r="B738" s="10">
        <v>18.494489795918366</v>
      </c>
      <c r="C738" s="10">
        <v>45.252653061224485</v>
      </c>
      <c r="D738" s="11">
        <v>7743.1652569229491</v>
      </c>
      <c r="E738" s="11">
        <v>6102.4689416169531</v>
      </c>
      <c r="F738" s="11">
        <v>7089.9766892535299</v>
      </c>
      <c r="G738" s="11">
        <v>6722.3348102256159</v>
      </c>
      <c r="H738" s="11">
        <v>7335.1647669229487</v>
      </c>
      <c r="I738" s="11">
        <v>3953.0521214648184</v>
      </c>
      <c r="J738" s="11">
        <v>2149.4168201521352</v>
      </c>
      <c r="K738" s="11">
        <v>25115.844767693834</v>
      </c>
      <c r="L738" s="11">
        <v>1718.365742579068</v>
      </c>
      <c r="M738" s="11">
        <v>58211.115819598926</v>
      </c>
      <c r="N738" s="11">
        <v>10564.724947970906</v>
      </c>
      <c r="O738" s="11">
        <v>15023.682006029076</v>
      </c>
      <c r="P738" s="43">
        <v>11538.369900102478</v>
      </c>
      <c r="Q738" s="11">
        <v>11830.573140772947</v>
      </c>
      <c r="R738" s="11">
        <v>8458.4681624311997</v>
      </c>
      <c r="S738" s="11">
        <v>7297.3140166670428</v>
      </c>
      <c r="T738" s="11">
        <v>7743.1652569229491</v>
      </c>
      <c r="U738" s="11">
        <v>6102.4689416169531</v>
      </c>
      <c r="V738" s="11">
        <v>6998.4295710261831</v>
      </c>
      <c r="W738" s="11">
        <v>6615.8447865413846</v>
      </c>
      <c r="X738" s="12">
        <v>0</v>
      </c>
      <c r="Y738" s="12">
        <v>646.56967520625153</v>
      </c>
      <c r="Z738" s="12">
        <v>364.23471251459569</v>
      </c>
      <c r="AA738" s="44">
        <v>232.0401906195587</v>
      </c>
      <c r="AB738" s="45">
        <v>475.52116423866187</v>
      </c>
      <c r="AC738" s="12">
        <v>0</v>
      </c>
      <c r="AD738" s="12">
        <v>13019.167902020939</v>
      </c>
      <c r="AE738" s="12">
        <v>3338.2523448937422</v>
      </c>
      <c r="AF738" s="12">
        <v>5480.532182188148</v>
      </c>
      <c r="AG738" s="44">
        <v>1128.4755203370603</v>
      </c>
      <c r="AH738" s="45">
        <v>2149.4168182539438</v>
      </c>
      <c r="AI738" s="12">
        <v>0</v>
      </c>
      <c r="AJ738" s="12">
        <v>-17.755865829307172</v>
      </c>
      <c r="AK738" s="12">
        <v>73.042451696336542</v>
      </c>
      <c r="AL738" s="12">
        <v>124.19223546900125</v>
      </c>
      <c r="AM738" s="44">
        <v>156.77783252760867</v>
      </c>
      <c r="AN738" s="45">
        <v>89.999999733435686</v>
      </c>
      <c r="AO738" s="12">
        <v>0</v>
      </c>
      <c r="AP738" s="12">
        <v>-1958.69388037667</v>
      </c>
      <c r="AQ738" s="12">
        <v>10954.985564133514</v>
      </c>
      <c r="AR738" s="12">
        <v>11875.849849339224</v>
      </c>
      <c r="AS738" s="44">
        <v>8619.3415380714341</v>
      </c>
      <c r="AT738" s="45">
        <v>7335.1652569229482</v>
      </c>
      <c r="AU738" s="12">
        <v>0</v>
      </c>
      <c r="AV738" s="12">
        <v>11441.897854129124</v>
      </c>
      <c r="AW738" s="12">
        <v>15142.680541618309</v>
      </c>
      <c r="AX738" s="12">
        <v>11601.288854649447</v>
      </c>
      <c r="AY738" s="44">
        <v>6922.3690113527764</v>
      </c>
      <c r="AZ738" s="45">
        <v>6102.468939718764</v>
      </c>
      <c r="BA738" s="12">
        <v>0</v>
      </c>
      <c r="BB738" s="12">
        <v>10440.300532820003</v>
      </c>
      <c r="BC738" s="12">
        <v>11928.630516265084</v>
      </c>
      <c r="BD738" s="12">
        <v>8795.9481116679453</v>
      </c>
      <c r="BE738" s="44">
        <v>7582.291881282712</v>
      </c>
      <c r="BF738" s="45">
        <v>7335.1652669229488</v>
      </c>
      <c r="BG738" s="12">
        <v>0</v>
      </c>
      <c r="BH738" s="12">
        <v>15412.246755992781</v>
      </c>
      <c r="BI738" s="12">
        <v>11949.57167636218</v>
      </c>
      <c r="BJ738" s="12">
        <v>7068.0297305435424</v>
      </c>
      <c r="BK738" s="44">
        <v>6477.4139469312195</v>
      </c>
      <c r="BL738" s="45">
        <v>3953.0521214648202</v>
      </c>
      <c r="BM738" s="12">
        <v>0</v>
      </c>
      <c r="BN738" s="12">
        <v>0</v>
      </c>
      <c r="BO738" s="12">
        <v>90.798317525643725</v>
      </c>
      <c r="BP738" s="12">
        <v>51.149783772664712</v>
      </c>
      <c r="BQ738" s="48">
        <v>32.585597058607419</v>
      </c>
      <c r="BR738" s="49">
        <v>66.77783279417298</v>
      </c>
      <c r="BS738" s="13">
        <v>0</v>
      </c>
      <c r="BT738" s="12">
        <v>118.88418040106805</v>
      </c>
      <c r="BV738" s="14">
        <f>Таблица1[[#This Row],[Lкан_леб,мм]]</f>
        <v>58211.115819598926</v>
      </c>
      <c r="BW738" s="50">
        <f>Таблица1[[#This Row],[угол обхв4]]+Таблица1[[#This Row],[Lдуг 3,мм]]</f>
        <v>13019.167902020939</v>
      </c>
      <c r="BX738" s="54">
        <f>Таблица1[[#This Row],[угол обхв5]]+Таблица1[[#This Row],[Y5, мм]]</f>
        <v>58857.685494805177</v>
      </c>
      <c r="BY738" s="14">
        <f>Таблица1[[#This Row],[угол обхв6]]+Таблица1[[#This Row],[Lдуг 4,мм]]</f>
        <v>16357.420246914682</v>
      </c>
      <c r="BZ738" s="14">
        <f>Таблица1[[#This Row],[Т1]]+Таблица1[[#This Row],[X6, мм]]</f>
        <v>59221.920207319774</v>
      </c>
      <c r="CA738" s="14">
        <f>Таблица1[[#This Row],[Т2]]+Таблица1[[#This Row],[Lдуг 5,мм]]</f>
        <v>21837.952429102828</v>
      </c>
      <c r="CB738" s="14">
        <f>Таблица1[[#This Row],[Т3]]+Таблица1[[#This Row],[Y6, мм]]</f>
        <v>59453.960397939336</v>
      </c>
      <c r="CC738" s="14">
        <f>Таблица1[[#This Row],[Т4]]+Таблица1[[#This Row],[Lдуг 6,мм]]</f>
        <v>22966.427949439887</v>
      </c>
      <c r="CD738" s="14">
        <f>Таблица1[[#This Row],[Т5]]+Таблица1[[#This Row],[Lдуг 1,мм]]</f>
        <v>59929.481562178</v>
      </c>
      <c r="CE738" s="14">
        <f>Таблица1[[#This Row],[Т6]]+Таблица1[[#This Row],[Lпрям1, мм]]</f>
        <v>25115.84476769383</v>
      </c>
      <c r="CF738" s="15">
        <f>Таблица1[[#This Row],[Т7]]+Таблица1[[#This Row],[Lдуг 2,мм]]</f>
        <v>59929.481562178</v>
      </c>
      <c r="CG738" s="14">
        <f>Таблица1[[#This Row],[Т8]]+Таблица1[[#This Row],[Lпрям2, мм]]</f>
        <v>25115.84476769383</v>
      </c>
      <c r="CH738" s="14">
        <f>Таблица1[[#This Row],[Т9]]-Таблица1[[#This Row],[Т9]]</f>
        <v>0</v>
      </c>
      <c r="CI738" s="50">
        <f>Таблица1[[#This Row],[Т9]]-Таблица1[[#This Row],[Т8]]</f>
        <v>34813.63679448417</v>
      </c>
      <c r="CJ738" s="54">
        <f>Таблица1[[#This Row],[Т9]]-Таблица1[[#This Row],[Т7]]</f>
        <v>0</v>
      </c>
      <c r="CK738" s="14">
        <f>Таблица1[[#This Row],[Т9]]-Таблица1[[#This Row],[Т6]]</f>
        <v>36963.053612738113</v>
      </c>
      <c r="CL738" s="14">
        <f>Таблица1[[#This Row],[Т9]]-Таблица1[[#This Row],[Т5]]</f>
        <v>475.52116423866391</v>
      </c>
      <c r="CM738" s="14">
        <f>Таблица1[[#This Row],[Т9]]-Таблица1[[#This Row],[Т4]]</f>
        <v>38091.529133075172</v>
      </c>
      <c r="CN738" s="14">
        <f>Таблица1[[#This Row],[Т9]]-Таблица1[[#This Row],[Т3]]</f>
        <v>707.56135485822597</v>
      </c>
      <c r="CO738" s="14">
        <f>Таблица1[[#This Row],[Т9]]-Таблица1[[#This Row],[Т2]]</f>
        <v>43572.061315263316</v>
      </c>
      <c r="CP738" s="14">
        <f>Таблица1[[#This Row],[Т9]]-Таблица1[[#This Row],[Т1]]</f>
        <v>1071.796067372823</v>
      </c>
      <c r="CQ738" s="14">
        <f>Таблица1[[#This Row],[Т9]]-Таблица1[[#This Row],[угол обхв6]]</f>
        <v>46910.313660157059</v>
      </c>
      <c r="CR738" s="14">
        <f>Таблица1[[#This Row],[Т9]]-Таблица1[[#This Row],[угол обхв5]]</f>
        <v>1718.3657425790734</v>
      </c>
      <c r="CS738" s="14">
        <f>Таблица1[[#This Row],[Т9]]-Таблица1[[#This Row],[угол обхв4]]</f>
        <v>59929.481562178</v>
      </c>
      <c r="CT738" s="14">
        <f>Таблица1[[#This Row],[Lкан_прям, мм]]+Таблица1[[#This Row],[Lкан_дуг, мм]]+Таблица1[[#This Row],[Lкан_леб,мм]]</f>
        <v>85045.326329871838</v>
      </c>
      <c r="CU738" s="16">
        <f>Таблица1[[#This Row],[Lкан_леб,мм]]</f>
        <v>58211.115819598926</v>
      </c>
      <c r="CV738" s="14">
        <f>2534431-(Таблица1[[#This Row],[Т23]]+Таблица1[[#This Row],[угол обхв3]])</f>
        <v>2449266.789489727</v>
      </c>
      <c r="CW738" s="50">
        <f>SUM(X738:AC738,AD738:AI738)-Таблица1[[#This Row],[lподв_min, мм]]</f>
        <v>24684.793690120765</v>
      </c>
      <c r="CX738" s="17">
        <f>CW1177-Таблица1[[#This Row],[Суммарная длина каната]]</f>
        <v>-2425914.4855550705</v>
      </c>
    </row>
    <row r="739" spans="1:102" x14ac:dyDescent="0.25">
      <c r="A739" s="21">
        <v>738</v>
      </c>
      <c r="B739" s="10">
        <v>18.494489795918366</v>
      </c>
      <c r="C739" s="10">
        <v>47.936734693877547</v>
      </c>
      <c r="D739" s="11">
        <v>8110.6672196608115</v>
      </c>
      <c r="E739" s="11">
        <v>5976.2120904138174</v>
      </c>
      <c r="F739" s="11">
        <v>7429.1675945624456</v>
      </c>
      <c r="G739" s="11">
        <v>6564.809797673016</v>
      </c>
      <c r="H739" s="11">
        <v>7702.6667296608111</v>
      </c>
      <c r="I739" s="11">
        <v>3774.7170620320426</v>
      </c>
      <c r="J739" s="11">
        <v>2201.4950283817748</v>
      </c>
      <c r="K739" s="11">
        <v>25154.071154234538</v>
      </c>
      <c r="L739" s="11">
        <v>1680.1393560383706</v>
      </c>
      <c r="M739" s="11">
        <v>58211.115819598926</v>
      </c>
      <c r="N739" s="11">
        <v>10564.724947970906</v>
      </c>
      <c r="O739" s="11">
        <v>15023.682006029076</v>
      </c>
      <c r="P739" s="43">
        <v>11633.467247401362</v>
      </c>
      <c r="Q739" s="11">
        <v>11875.757493625082</v>
      </c>
      <c r="R739" s="11">
        <v>8769.2320677855041</v>
      </c>
      <c r="S739" s="11">
        <v>7203.2431987458349</v>
      </c>
      <c r="T739" s="11">
        <v>8110.6672196608115</v>
      </c>
      <c r="U739" s="11">
        <v>5976.2120904138174</v>
      </c>
      <c r="V739" s="11">
        <v>7342.7077242913456</v>
      </c>
      <c r="W739" s="11">
        <v>6454.1495481129114</v>
      </c>
      <c r="X739" s="12">
        <v>0</v>
      </c>
      <c r="Y739" s="12">
        <v>633.78644605080433</v>
      </c>
      <c r="Z739" s="12">
        <v>357.90474842214564</v>
      </c>
      <c r="AA739" s="44">
        <v>232.04019061955887</v>
      </c>
      <c r="AB739" s="45">
        <v>456.40797094586168</v>
      </c>
      <c r="AC739" s="12">
        <v>0</v>
      </c>
      <c r="AD739" s="12">
        <v>13019.167902020939</v>
      </c>
      <c r="AE739" s="12">
        <v>3324.4005231599012</v>
      </c>
      <c r="AF739" s="12">
        <v>5480.5321821881489</v>
      </c>
      <c r="AG739" s="44">
        <v>1128.4755203370607</v>
      </c>
      <c r="AH739" s="45">
        <v>2201.4950265284861</v>
      </c>
      <c r="AI739" s="12">
        <v>0</v>
      </c>
      <c r="AJ739" s="12">
        <v>-17.755865829307172</v>
      </c>
      <c r="AK739" s="12">
        <v>71.247292188601975</v>
      </c>
      <c r="AL739" s="12">
        <v>121.5081538363482</v>
      </c>
      <c r="AM739" s="44">
        <v>154.09375089495563</v>
      </c>
      <c r="AN739" s="45">
        <v>89.999999739741497</v>
      </c>
      <c r="AO739" s="12">
        <v>0</v>
      </c>
      <c r="AP739" s="12">
        <v>-1958.69388037667</v>
      </c>
      <c r="AQ739" s="12">
        <v>10951.066242322537</v>
      </c>
      <c r="AR739" s="12">
        <v>11981.314093097577</v>
      </c>
      <c r="AS739" s="44">
        <v>8947.4872262715216</v>
      </c>
      <c r="AT739" s="45">
        <v>7702.6672196608115</v>
      </c>
      <c r="AU739" s="12">
        <v>0</v>
      </c>
      <c r="AV739" s="12">
        <v>11441.897854129124</v>
      </c>
      <c r="AW739" s="12">
        <v>15154.847566595514</v>
      </c>
      <c r="AX739" s="12">
        <v>11662.528574528271</v>
      </c>
      <c r="AY739" s="44">
        <v>6836.2430645862896</v>
      </c>
      <c r="AZ739" s="45">
        <v>5976.2120885605309</v>
      </c>
      <c r="BA739" s="12">
        <v>0</v>
      </c>
      <c r="BB739" s="12">
        <v>10440.300532820003</v>
      </c>
      <c r="BC739" s="12">
        <v>12019.808541752991</v>
      </c>
      <c r="BD739" s="12">
        <v>9117.0789134817187</v>
      </c>
      <c r="BE739" s="44">
        <v>7932.412061174794</v>
      </c>
      <c r="BF739" s="45">
        <v>7702.6672296608112</v>
      </c>
      <c r="BG739" s="12">
        <v>0</v>
      </c>
      <c r="BH739" s="12">
        <v>15412.246755992781</v>
      </c>
      <c r="BI739" s="12">
        <v>12006.923054191519</v>
      </c>
      <c r="BJ739" s="12">
        <v>6990.0142796490236</v>
      </c>
      <c r="BK739" s="44">
        <v>6343.2122245733626</v>
      </c>
      <c r="BL739" s="45">
        <v>3774.7170620320449</v>
      </c>
      <c r="BM739" s="12">
        <v>0</v>
      </c>
      <c r="BN739" s="12">
        <v>0</v>
      </c>
      <c r="BO739" s="12">
        <v>89.003158017909143</v>
      </c>
      <c r="BP739" s="12">
        <v>50.260861647746218</v>
      </c>
      <c r="BQ739" s="48">
        <v>32.585597058607448</v>
      </c>
      <c r="BR739" s="49">
        <v>64.09375115521415</v>
      </c>
      <c r="BS739" s="13">
        <v>0</v>
      </c>
      <c r="BT739" s="12">
        <v>118.88418040106805</v>
      </c>
      <c r="BV739" s="14">
        <f>Таблица1[[#This Row],[Lкан_леб,мм]]</f>
        <v>58211.115819598926</v>
      </c>
      <c r="BW739" s="50">
        <f>Таблица1[[#This Row],[угол обхв4]]+Таблица1[[#This Row],[Lдуг 3,мм]]</f>
        <v>13019.167902020939</v>
      </c>
      <c r="BX739" s="54">
        <f>Таблица1[[#This Row],[угол обхв5]]+Таблица1[[#This Row],[Y5, мм]]</f>
        <v>58844.902265649733</v>
      </c>
      <c r="BY739" s="14">
        <f>Таблица1[[#This Row],[угол обхв6]]+Таблица1[[#This Row],[Lдуг 4,мм]]</f>
        <v>16343.568425180842</v>
      </c>
      <c r="BZ739" s="14">
        <f>Таблица1[[#This Row],[Т1]]+Таблица1[[#This Row],[X6, мм]]</f>
        <v>59202.807014071877</v>
      </c>
      <c r="CA739" s="14">
        <f>Таблица1[[#This Row],[Т2]]+Таблица1[[#This Row],[Lдуг 5,мм]]</f>
        <v>21824.10060736899</v>
      </c>
      <c r="CB739" s="14">
        <f>Таблица1[[#This Row],[Т3]]+Таблица1[[#This Row],[Y6, мм]]</f>
        <v>59434.847204691439</v>
      </c>
      <c r="CC739" s="14">
        <f>Таблица1[[#This Row],[Т4]]+Таблица1[[#This Row],[Lдуг 6,мм]]</f>
        <v>22952.576127706052</v>
      </c>
      <c r="CD739" s="14">
        <f>Таблица1[[#This Row],[Т5]]+Таблица1[[#This Row],[Lдуг 1,мм]]</f>
        <v>59891.2551756373</v>
      </c>
      <c r="CE739" s="14">
        <f>Таблица1[[#This Row],[Т6]]+Таблица1[[#This Row],[Lпрям1, мм]]</f>
        <v>25154.071154234538</v>
      </c>
      <c r="CF739" s="15">
        <f>Таблица1[[#This Row],[Т7]]+Таблица1[[#This Row],[Lдуг 2,мм]]</f>
        <v>59891.2551756373</v>
      </c>
      <c r="CG739" s="14">
        <f>Таблица1[[#This Row],[Т8]]+Таблица1[[#This Row],[Lпрям2, мм]]</f>
        <v>25154.071154234538</v>
      </c>
      <c r="CH739" s="14">
        <f>Таблица1[[#This Row],[Т9]]-Таблица1[[#This Row],[Т9]]</f>
        <v>0</v>
      </c>
      <c r="CI739" s="50">
        <f>Таблица1[[#This Row],[Т9]]-Таблица1[[#This Row],[Т8]]</f>
        <v>34737.184021402762</v>
      </c>
      <c r="CJ739" s="54">
        <f>Таблица1[[#This Row],[Т9]]-Таблица1[[#This Row],[Т7]]</f>
        <v>0</v>
      </c>
      <c r="CK739" s="14">
        <f>Таблица1[[#This Row],[Т9]]-Таблица1[[#This Row],[Т6]]</f>
        <v>36938.679047931248</v>
      </c>
      <c r="CL739" s="14">
        <f>Таблица1[[#This Row],[Т9]]-Таблица1[[#This Row],[Т5]]</f>
        <v>456.40797094586014</v>
      </c>
      <c r="CM739" s="14">
        <f>Таблица1[[#This Row],[Т9]]-Таблица1[[#This Row],[Т4]]</f>
        <v>38067.154568268306</v>
      </c>
      <c r="CN739" s="14">
        <f>Таблица1[[#This Row],[Т9]]-Таблица1[[#This Row],[Т3]]</f>
        <v>688.4481615654222</v>
      </c>
      <c r="CO739" s="14">
        <f>Таблица1[[#This Row],[Т9]]-Таблица1[[#This Row],[Т2]]</f>
        <v>43547.686750456458</v>
      </c>
      <c r="CP739" s="14">
        <f>Таблица1[[#This Row],[Т9]]-Таблица1[[#This Row],[Т1]]</f>
        <v>1046.3529099875668</v>
      </c>
      <c r="CQ739" s="14">
        <f>Таблица1[[#This Row],[Т9]]-Таблица1[[#This Row],[угол обхв6]]</f>
        <v>46872.087273616358</v>
      </c>
      <c r="CR739" s="14">
        <f>Таблица1[[#This Row],[Т9]]-Таблица1[[#This Row],[угол обхв5]]</f>
        <v>1680.1393560383731</v>
      </c>
      <c r="CS739" s="14">
        <f>Таблица1[[#This Row],[Т9]]-Таблица1[[#This Row],[угол обхв4]]</f>
        <v>59891.2551756373</v>
      </c>
      <c r="CT739" s="14">
        <f>Таблица1[[#This Row],[Lкан_прям, мм]]+Таблица1[[#This Row],[Lкан_дуг, мм]]+Таблица1[[#This Row],[Lкан_леб,мм]]</f>
        <v>85045.326329871838</v>
      </c>
      <c r="CU739" s="16">
        <f>Таблица1[[#This Row],[Lкан_леб,мм]]</f>
        <v>58211.115819598926</v>
      </c>
      <c r="CV739" s="14">
        <f>2534431-(Таблица1[[#This Row],[Т23]]+Таблица1[[#This Row],[угол обхв3]])</f>
        <v>2449266.789489727</v>
      </c>
      <c r="CW739" s="50">
        <f>SUM(X739:AC739,AD739:AI739)-Таблица1[[#This Row],[lподв_min, мм]]</f>
        <v>24632.715481891133</v>
      </c>
      <c r="CX739" s="17">
        <f>CW1178-Таблица1[[#This Row],[Суммарная длина каната]]</f>
        <v>-2425960.154662895</v>
      </c>
    </row>
    <row r="740" spans="1:102" x14ac:dyDescent="0.25">
      <c r="A740" s="21">
        <v>739</v>
      </c>
      <c r="B740" s="10">
        <v>18.494489795918366</v>
      </c>
      <c r="C740" s="10">
        <v>50.620816326530601</v>
      </c>
      <c r="D740" s="11">
        <v>8483.6784779487316</v>
      </c>
      <c r="E740" s="11">
        <v>5867.3034760512483</v>
      </c>
      <c r="F740" s="11">
        <v>7775.3631093261665</v>
      </c>
      <c r="G740" s="11">
        <v>6423.3415490040616</v>
      </c>
      <c r="H740" s="11">
        <v>8075.6779879487331</v>
      </c>
      <c r="I740" s="11">
        <v>3612.1161372905681</v>
      </c>
      <c r="J740" s="11">
        <v>2255.1873387606806</v>
      </c>
      <c r="K740" s="11">
        <v>25192.297540774449</v>
      </c>
      <c r="L740" s="11">
        <v>1641.9129694984526</v>
      </c>
      <c r="M740" s="11">
        <v>58211.115819598926</v>
      </c>
      <c r="N740" s="11">
        <v>10564.724947970906</v>
      </c>
      <c r="O740" s="11">
        <v>15023.682006029076</v>
      </c>
      <c r="P740" s="43">
        <v>11726.344330803569</v>
      </c>
      <c r="Q740" s="11">
        <v>11925.345582766025</v>
      </c>
      <c r="R740" s="11">
        <v>9084.0602771765734</v>
      </c>
      <c r="S740" s="11">
        <v>7123.8283246539095</v>
      </c>
      <c r="T740" s="11">
        <v>8483.6784779487316</v>
      </c>
      <c r="U740" s="11">
        <v>5867.3034760512483</v>
      </c>
      <c r="V740" s="11">
        <v>7694.1801931262653</v>
      </c>
      <c r="W740" s="11">
        <v>6308.7538789986029</v>
      </c>
      <c r="X740" s="12">
        <v>0</v>
      </c>
      <c r="Y740" s="12">
        <v>620.97462775664928</v>
      </c>
      <c r="Z740" s="12">
        <v>351.60337346840356</v>
      </c>
      <c r="AA740" s="44">
        <v>232.04019061955887</v>
      </c>
      <c r="AB740" s="45">
        <v>437.29477765384081</v>
      </c>
      <c r="AC740" s="12">
        <v>0</v>
      </c>
      <c r="AD740" s="12">
        <v>13019.167902020939</v>
      </c>
      <c r="AE740" s="12">
        <v>3308.9345992767844</v>
      </c>
      <c r="AF740" s="12">
        <v>5480.5321821881498</v>
      </c>
      <c r="AG740" s="44">
        <v>1128.4755203370619</v>
      </c>
      <c r="AH740" s="45">
        <v>2255.1873369515156</v>
      </c>
      <c r="AI740" s="12">
        <v>0</v>
      </c>
      <c r="AJ740" s="12">
        <v>-17.755865829307172</v>
      </c>
      <c r="AK740" s="12">
        <v>69.448117884328468</v>
      </c>
      <c r="AL740" s="12">
        <v>118.82407220369512</v>
      </c>
      <c r="AM740" s="44">
        <v>151.40966926230257</v>
      </c>
      <c r="AN740" s="45">
        <v>89.999999745937799</v>
      </c>
      <c r="AO740" s="12">
        <v>0</v>
      </c>
      <c r="AP740" s="12">
        <v>-1958.69388037667</v>
      </c>
      <c r="AQ740" s="12">
        <v>10946.757660544803</v>
      </c>
      <c r="AR740" s="12">
        <v>12083.794844035952</v>
      </c>
      <c r="AS740" s="44">
        <v>9279.306099559426</v>
      </c>
      <c r="AT740" s="45">
        <v>8075.6784779487325</v>
      </c>
      <c r="AU740" s="12">
        <v>0</v>
      </c>
      <c r="AV740" s="12">
        <v>11441.897854129124</v>
      </c>
      <c r="AW740" s="12">
        <v>15166.912612127884</v>
      </c>
      <c r="AX740" s="12">
        <v>11728.639887398793</v>
      </c>
      <c r="AY740" s="44">
        <v>6765.5783158024869</v>
      </c>
      <c r="AZ740" s="45">
        <v>5867.3034742420859</v>
      </c>
      <c r="BA740" s="12">
        <v>0</v>
      </c>
      <c r="BB740" s="12">
        <v>10440.300532820003</v>
      </c>
      <c r="BC740" s="12">
        <v>12108.377043377466</v>
      </c>
      <c r="BD740" s="12">
        <v>9441.5107904089564</v>
      </c>
      <c r="BE740" s="44">
        <v>8288.4326555658809</v>
      </c>
      <c r="BF740" s="45">
        <v>8075.6784879487332</v>
      </c>
      <c r="BG740" s="12">
        <v>0</v>
      </c>
      <c r="BH740" s="12">
        <v>15412.246755992781</v>
      </c>
      <c r="BI740" s="12">
        <v>12068.576188864832</v>
      </c>
      <c r="BJ740" s="12">
        <v>6927.1226292866777</v>
      </c>
      <c r="BK740" s="44">
        <v>6225.5534849026717</v>
      </c>
      <c r="BL740" s="45">
        <v>3612.1161372905704</v>
      </c>
      <c r="BM740" s="12">
        <v>0</v>
      </c>
      <c r="BN740" s="12">
        <v>0</v>
      </c>
      <c r="BO740" s="12">
        <v>87.203983713635651</v>
      </c>
      <c r="BP740" s="12">
        <v>49.375954319366649</v>
      </c>
      <c r="BQ740" s="48">
        <v>32.585597058607448</v>
      </c>
      <c r="BR740" s="49">
        <v>61.409669516364765</v>
      </c>
      <c r="BS740" s="13">
        <v>0</v>
      </c>
      <c r="BT740" s="12">
        <v>118.88418040106805</v>
      </c>
      <c r="BV740" s="14">
        <f>Таблица1[[#This Row],[Lкан_леб,мм]]</f>
        <v>58211.115819598926</v>
      </c>
      <c r="BW740" s="50">
        <f>Таблица1[[#This Row],[угол обхв4]]+Таблица1[[#This Row],[Lдуг 3,мм]]</f>
        <v>13019.167902020939</v>
      </c>
      <c r="BX740" s="54">
        <f>Таблица1[[#This Row],[угол обхв5]]+Таблица1[[#This Row],[Y5, мм]]</f>
        <v>58832.090447355578</v>
      </c>
      <c r="BY740" s="14">
        <f>Таблица1[[#This Row],[угол обхв6]]+Таблица1[[#This Row],[Lдуг 4,мм]]</f>
        <v>16328.102501297724</v>
      </c>
      <c r="BZ740" s="14">
        <f>Таблица1[[#This Row],[Т1]]+Таблица1[[#This Row],[X6, мм]]</f>
        <v>59183.693820823981</v>
      </c>
      <c r="CA740" s="14">
        <f>Таблица1[[#This Row],[Т2]]+Таблица1[[#This Row],[Lдуг 5,мм]]</f>
        <v>21808.634683485874</v>
      </c>
      <c r="CB740" s="14">
        <f>Таблица1[[#This Row],[Т3]]+Таблица1[[#This Row],[Y6, мм]]</f>
        <v>59415.734011443543</v>
      </c>
      <c r="CC740" s="14">
        <f>Таблица1[[#This Row],[Т4]]+Таблица1[[#This Row],[Lдуг 6,мм]]</f>
        <v>22937.110203822936</v>
      </c>
      <c r="CD740" s="14">
        <f>Таблица1[[#This Row],[Т5]]+Таблица1[[#This Row],[Lдуг 1,мм]]</f>
        <v>59853.028789097385</v>
      </c>
      <c r="CE740" s="14">
        <f>Таблица1[[#This Row],[Т6]]+Таблица1[[#This Row],[Lпрям1, мм]]</f>
        <v>25192.297540774453</v>
      </c>
      <c r="CF740" s="15">
        <f>Таблица1[[#This Row],[Т7]]+Таблица1[[#This Row],[Lдуг 2,мм]]</f>
        <v>59853.028789097385</v>
      </c>
      <c r="CG740" s="14">
        <f>Таблица1[[#This Row],[Т8]]+Таблица1[[#This Row],[Lпрям2, мм]]</f>
        <v>25192.297540774453</v>
      </c>
      <c r="CH740" s="14">
        <f>Таблица1[[#This Row],[Т9]]-Таблица1[[#This Row],[Т9]]</f>
        <v>0</v>
      </c>
      <c r="CI740" s="50">
        <f>Таблица1[[#This Row],[Т9]]-Таблица1[[#This Row],[Т8]]</f>
        <v>34660.731248322933</v>
      </c>
      <c r="CJ740" s="54">
        <f>Таблица1[[#This Row],[Т9]]-Таблица1[[#This Row],[Т7]]</f>
        <v>0</v>
      </c>
      <c r="CK740" s="14">
        <f>Таблица1[[#This Row],[Т9]]-Таблица1[[#This Row],[Т6]]</f>
        <v>36915.918585274449</v>
      </c>
      <c r="CL740" s="14">
        <f>Таблица1[[#This Row],[Т9]]-Таблица1[[#This Row],[Т5]]</f>
        <v>437.29477765384217</v>
      </c>
      <c r="CM740" s="14">
        <f>Таблица1[[#This Row],[Т9]]-Таблица1[[#This Row],[Т4]]</f>
        <v>38044.394105611515</v>
      </c>
      <c r="CN740" s="14">
        <f>Таблица1[[#This Row],[Т9]]-Таблица1[[#This Row],[Т3]]</f>
        <v>669.33496827340423</v>
      </c>
      <c r="CO740" s="14">
        <f>Таблица1[[#This Row],[Т9]]-Таблица1[[#This Row],[Т2]]</f>
        <v>43524.926287799659</v>
      </c>
      <c r="CP740" s="14">
        <f>Таблица1[[#This Row],[Т9]]-Таблица1[[#This Row],[Т1]]</f>
        <v>1020.9383417418067</v>
      </c>
      <c r="CQ740" s="14">
        <f>Таблица1[[#This Row],[Т9]]-Таблица1[[#This Row],[угол обхв6]]</f>
        <v>46833.860887076444</v>
      </c>
      <c r="CR740" s="14">
        <f>Таблица1[[#This Row],[Т9]]-Таблица1[[#This Row],[угол обхв5]]</f>
        <v>1641.9129694984586</v>
      </c>
      <c r="CS740" s="14">
        <f>Таблица1[[#This Row],[Т9]]-Таблица1[[#This Row],[угол обхв4]]</f>
        <v>59853.028789097385</v>
      </c>
      <c r="CT740" s="14">
        <f>Таблица1[[#This Row],[Lкан_прям, мм]]+Таблица1[[#This Row],[Lкан_дуг, мм]]+Таблица1[[#This Row],[Lкан_леб,мм]]</f>
        <v>85045.326329871823</v>
      </c>
      <c r="CU740" s="16">
        <f>Таблица1[[#This Row],[Lкан_леб,мм]]</f>
        <v>58211.115819598926</v>
      </c>
      <c r="CV740" s="14">
        <f>2534431-(Таблица1[[#This Row],[Т23]]+Таблица1[[#This Row],[угол обхв3]])</f>
        <v>2449266.789489727</v>
      </c>
      <c r="CW740" s="50">
        <f>SUM(X740:AC740,AD740:AI740)-Таблица1[[#This Row],[lподв_min, мм]]</f>
        <v>24579.023171512228</v>
      </c>
      <c r="CX740" s="17">
        <f>CW1179-Таблица1[[#This Row],[Суммарная длина каната]]</f>
        <v>-2425970.8351349202</v>
      </c>
    </row>
    <row r="741" spans="1:102" x14ac:dyDescent="0.25">
      <c r="A741" s="21">
        <v>740</v>
      </c>
      <c r="B741" s="10">
        <v>18.494489795918366</v>
      </c>
      <c r="C741" s="10">
        <v>53.304897959183663</v>
      </c>
      <c r="D741" s="11">
        <v>8861.3805883120513</v>
      </c>
      <c r="E741" s="11">
        <v>5775.9820606055364</v>
      </c>
      <c r="F741" s="11">
        <v>8127.8036278928012</v>
      </c>
      <c r="G741" s="11">
        <v>6298.2404670884307</v>
      </c>
      <c r="H741" s="11">
        <v>8453.3800983120527</v>
      </c>
      <c r="I741" s="11">
        <v>3465.4997493568853</v>
      </c>
      <c r="J741" s="11">
        <v>2310.4823112486511</v>
      </c>
      <c r="K741" s="11">
        <v>25230.523927313556</v>
      </c>
      <c r="L741" s="11">
        <v>1603.686582959361</v>
      </c>
      <c r="M741" s="11">
        <v>58211.115819598926</v>
      </c>
      <c r="N741" s="11">
        <v>10564.724947970906</v>
      </c>
      <c r="O741" s="11">
        <v>15023.682006029076</v>
      </c>
      <c r="P741" s="43">
        <v>11816.797363851812</v>
      </c>
      <c r="Q741" s="11">
        <v>11979.228604380673</v>
      </c>
      <c r="R741" s="11">
        <v>9402.2620095947514</v>
      </c>
      <c r="S741" s="11">
        <v>7059.2436427123212</v>
      </c>
      <c r="T741" s="11">
        <v>8861.3805883120513</v>
      </c>
      <c r="U741" s="11">
        <v>5775.9820606055364</v>
      </c>
      <c r="V741" s="11">
        <v>8052.0757934386429</v>
      </c>
      <c r="W741" s="11">
        <v>6179.9767994263639</v>
      </c>
      <c r="X741" s="12">
        <v>0</v>
      </c>
      <c r="Y741" s="12">
        <v>608.13063642694328</v>
      </c>
      <c r="Z741" s="12">
        <v>345.33417155021215</v>
      </c>
      <c r="AA741" s="44">
        <v>232.04019061955907</v>
      </c>
      <c r="AB741" s="45">
        <v>418.18158436264645</v>
      </c>
      <c r="AC741" s="12">
        <v>0</v>
      </c>
      <c r="AD741" s="12">
        <v>13019.167902020939</v>
      </c>
      <c r="AE741" s="12">
        <v>3291.8660132846207</v>
      </c>
      <c r="AF741" s="12">
        <v>5480.5321821881489</v>
      </c>
      <c r="AG741" s="44">
        <v>1128.4755203370612</v>
      </c>
      <c r="AH741" s="45">
        <v>2310.4823094827843</v>
      </c>
      <c r="AI741" s="12">
        <v>0</v>
      </c>
      <c r="AJ741" s="12">
        <v>-17.755865829307172</v>
      </c>
      <c r="AK741" s="12">
        <v>67.64442549390013</v>
      </c>
      <c r="AL741" s="12">
        <v>116.13999057104203</v>
      </c>
      <c r="AM741" s="44">
        <v>148.72558762964951</v>
      </c>
      <c r="AN741" s="45">
        <v>89.999999752018084</v>
      </c>
      <c r="AO741" s="12">
        <v>0</v>
      </c>
      <c r="AP741" s="12">
        <v>-1958.69388037667</v>
      </c>
      <c r="AQ741" s="12">
        <v>10942.060168438506</v>
      </c>
      <c r="AR741" s="12">
        <v>12183.06724378877</v>
      </c>
      <c r="AS741" s="44">
        <v>9614.070096822843</v>
      </c>
      <c r="AT741" s="45">
        <v>8453.3805883120531</v>
      </c>
      <c r="AU741" s="12">
        <v>0</v>
      </c>
      <c r="AV741" s="12">
        <v>11441.897854129124</v>
      </c>
      <c r="AW741" s="12">
        <v>15178.866191417499</v>
      </c>
      <c r="AX741" s="12">
        <v>11799.47773497814</v>
      </c>
      <c r="AY741" s="44">
        <v>6710.5298142156907</v>
      </c>
      <c r="AZ741" s="45">
        <v>5775.9820588396715</v>
      </c>
      <c r="BA741" s="12">
        <v>0</v>
      </c>
      <c r="BB741" s="12">
        <v>10440.300532820003</v>
      </c>
      <c r="BC741" s="12">
        <v>12194.13258431941</v>
      </c>
      <c r="BD741" s="12">
        <v>9768.5318895317105</v>
      </c>
      <c r="BE741" s="44">
        <v>8649.5725010839615</v>
      </c>
      <c r="BF741" s="45">
        <v>8453.3805983120528</v>
      </c>
      <c r="BG741" s="12">
        <v>0</v>
      </c>
      <c r="BH741" s="12">
        <v>15412.246755992781</v>
      </c>
      <c r="BI741" s="12">
        <v>12134.412789769096</v>
      </c>
      <c r="BJ741" s="12">
        <v>6879.4927733097884</v>
      </c>
      <c r="BK741" s="44">
        <v>6124.6958891021668</v>
      </c>
      <c r="BL741" s="45">
        <v>3465.4997493568876</v>
      </c>
      <c r="BM741" s="12">
        <v>0</v>
      </c>
      <c r="BN741" s="12">
        <v>0</v>
      </c>
      <c r="BO741" s="12">
        <v>85.400291323207284</v>
      </c>
      <c r="BP741" s="12">
        <v>48.495565077141919</v>
      </c>
      <c r="BQ741" s="48">
        <v>32.585597058607476</v>
      </c>
      <c r="BR741" s="49">
        <v>58.725587877631433</v>
      </c>
      <c r="BS741" s="13">
        <v>0</v>
      </c>
      <c r="BT741" s="12">
        <v>118.88418040106805</v>
      </c>
      <c r="BV741" s="14">
        <f>Таблица1[[#This Row],[Lкан_леб,мм]]</f>
        <v>58211.115819598926</v>
      </c>
      <c r="BW741" s="50">
        <f>Таблица1[[#This Row],[угол обхв4]]+Таблица1[[#This Row],[Lдуг 3,мм]]</f>
        <v>13019.167902020939</v>
      </c>
      <c r="BX741" s="54">
        <f>Таблица1[[#This Row],[угол обхв5]]+Таблица1[[#This Row],[Y5, мм]]</f>
        <v>58819.246456025867</v>
      </c>
      <c r="BY741" s="14">
        <f>Таблица1[[#This Row],[угол обхв6]]+Таблица1[[#This Row],[Lдуг 4,мм]]</f>
        <v>16311.033915305561</v>
      </c>
      <c r="BZ741" s="14">
        <f>Таблица1[[#This Row],[Т1]]+Таблица1[[#This Row],[X6, мм]]</f>
        <v>59164.580627576077</v>
      </c>
      <c r="CA741" s="14">
        <f>Таблица1[[#This Row],[Т2]]+Таблица1[[#This Row],[Lдуг 5,мм]]</f>
        <v>21791.566097493709</v>
      </c>
      <c r="CB741" s="14">
        <f>Таблица1[[#This Row],[Т3]]+Таблица1[[#This Row],[Y6, мм]]</f>
        <v>59396.620818195639</v>
      </c>
      <c r="CC741" s="14">
        <f>Таблица1[[#This Row],[Т4]]+Таблица1[[#This Row],[Lдуг 6,мм]]</f>
        <v>22920.041617830771</v>
      </c>
      <c r="CD741" s="14">
        <f>Таблица1[[#This Row],[Т5]]+Таблица1[[#This Row],[Lдуг 1,мм]]</f>
        <v>59814.802402558285</v>
      </c>
      <c r="CE741" s="14">
        <f>Таблица1[[#This Row],[Т6]]+Таблица1[[#This Row],[Lпрям1, мм]]</f>
        <v>25230.523927313556</v>
      </c>
      <c r="CF741" s="15">
        <f>Таблица1[[#This Row],[Т7]]+Таблица1[[#This Row],[Lдуг 2,мм]]</f>
        <v>59814.802402558285</v>
      </c>
      <c r="CG741" s="14">
        <f>Таблица1[[#This Row],[Т8]]+Таблица1[[#This Row],[Lпрям2, мм]]</f>
        <v>25230.523927313556</v>
      </c>
      <c r="CH741" s="14">
        <f>Таблица1[[#This Row],[Т9]]-Таблица1[[#This Row],[Т9]]</f>
        <v>0</v>
      </c>
      <c r="CI741" s="50">
        <f>Таблица1[[#This Row],[Т9]]-Таблица1[[#This Row],[Т8]]</f>
        <v>34584.278475244733</v>
      </c>
      <c r="CJ741" s="54">
        <f>Таблица1[[#This Row],[Т9]]-Таблица1[[#This Row],[Т7]]</f>
        <v>0</v>
      </c>
      <c r="CK741" s="14">
        <f>Таблица1[[#This Row],[Т9]]-Таблица1[[#This Row],[Т6]]</f>
        <v>36894.760784727514</v>
      </c>
      <c r="CL741" s="14">
        <f>Таблица1[[#This Row],[Т9]]-Таблица1[[#This Row],[Т5]]</f>
        <v>418.18158436264639</v>
      </c>
      <c r="CM741" s="14">
        <f>Таблица1[[#This Row],[Т9]]-Таблица1[[#This Row],[Т4]]</f>
        <v>38023.23630506458</v>
      </c>
      <c r="CN741" s="14">
        <f>Таблица1[[#This Row],[Т9]]-Таблица1[[#This Row],[Т3]]</f>
        <v>650.22177498220844</v>
      </c>
      <c r="CO741" s="14">
        <f>Таблица1[[#This Row],[Т9]]-Таблица1[[#This Row],[Т2]]</f>
        <v>43503.768487252724</v>
      </c>
      <c r="CP741" s="14">
        <f>Таблица1[[#This Row],[Т9]]-Таблица1[[#This Row],[Т1]]</f>
        <v>995.5559465324186</v>
      </c>
      <c r="CQ741" s="14">
        <f>Таблица1[[#This Row],[Т9]]-Таблица1[[#This Row],[угол обхв6]]</f>
        <v>46795.634500537344</v>
      </c>
      <c r="CR741" s="14">
        <f>Таблица1[[#This Row],[Т9]]-Таблица1[[#This Row],[угол обхв5]]</f>
        <v>1603.6865829593589</v>
      </c>
      <c r="CS741" s="14">
        <f>Таблица1[[#This Row],[Т9]]-Таблица1[[#This Row],[угол обхв4]]</f>
        <v>59814.802402558285</v>
      </c>
      <c r="CT741" s="14">
        <f>Таблица1[[#This Row],[Lкан_прям, мм]]+Таблица1[[#This Row],[Lкан_дуг, мм]]+Таблица1[[#This Row],[Lкан_леб,мм]]</f>
        <v>85045.326329871838</v>
      </c>
      <c r="CU741" s="16">
        <f>Таблица1[[#This Row],[Lкан_леб,мм]]</f>
        <v>58211.115819598926</v>
      </c>
      <c r="CV741" s="14">
        <f>2534431-(Таблица1[[#This Row],[Т23]]+Таблица1[[#This Row],[угол обхв3]])</f>
        <v>2449266.789489727</v>
      </c>
      <c r="CW741" s="50">
        <f>SUM(X741:AC741,AD741:AI741)-Таблица1[[#This Row],[lподв_min, мм]]</f>
        <v>24523.728199024263</v>
      </c>
      <c r="CX741" s="17">
        <f>CW1180-Таблица1[[#This Row],[Суммарная длина каната]]</f>
        <v>-2426006.8091578847</v>
      </c>
    </row>
    <row r="742" spans="1:102" x14ac:dyDescent="0.25">
      <c r="A742" s="21">
        <v>741</v>
      </c>
      <c r="B742" s="10">
        <v>18.494489795918366</v>
      </c>
      <c r="C742" s="10">
        <v>55.988979591836724</v>
      </c>
      <c r="D742" s="11">
        <v>9242.9448148326865</v>
      </c>
      <c r="E742" s="11">
        <v>5702.4482171616974</v>
      </c>
      <c r="F742" s="11">
        <v>8485.7158421215918</v>
      </c>
      <c r="G742" s="11">
        <v>6189.7810427407912</v>
      </c>
      <c r="H742" s="11">
        <v>8834.9443248326861</v>
      </c>
      <c r="I742" s="11">
        <v>3335.080961649408</v>
      </c>
      <c r="J742" s="11">
        <v>2367.3672555122889</v>
      </c>
      <c r="K742" s="11">
        <v>25268.750313851768</v>
      </c>
      <c r="L742" s="11">
        <v>1565.4601964211347</v>
      </c>
      <c r="M742" s="11">
        <v>58211.115819598926</v>
      </c>
      <c r="N742" s="11">
        <v>10564.724947970906</v>
      </c>
      <c r="O742" s="11">
        <v>15023.682006029076</v>
      </c>
      <c r="P742" s="43">
        <v>11904.627878824223</v>
      </c>
      <c r="Q742" s="11">
        <v>12037.288330918367</v>
      </c>
      <c r="R742" s="11">
        <v>9723.139082007383</v>
      </c>
      <c r="S742" s="11">
        <v>7009.6308615433281</v>
      </c>
      <c r="T742" s="11">
        <v>9242.9448148326865</v>
      </c>
      <c r="U742" s="11">
        <v>5702.4482171616974</v>
      </c>
      <c r="V742" s="11">
        <v>8415.6092478080845</v>
      </c>
      <c r="W742" s="11">
        <v>6068.1008659092249</v>
      </c>
      <c r="X742" s="12">
        <v>0</v>
      </c>
      <c r="Y742" s="12">
        <v>595.25076230999969</v>
      </c>
      <c r="Z742" s="12">
        <v>339.10085241925862</v>
      </c>
      <c r="AA742" s="44">
        <v>232.04019061955887</v>
      </c>
      <c r="AB742" s="45">
        <v>399.06839107231764</v>
      </c>
      <c r="AC742" s="12">
        <v>0</v>
      </c>
      <c r="AD742" s="12">
        <v>13019.167902020939</v>
      </c>
      <c r="AE742" s="12">
        <v>3273.2074555167687</v>
      </c>
      <c r="AF742" s="12">
        <v>5480.532182188148</v>
      </c>
      <c r="AG742" s="44">
        <v>1128.4755203370596</v>
      </c>
      <c r="AH742" s="45">
        <v>2367.3672537888528</v>
      </c>
      <c r="AI742" s="12">
        <v>0</v>
      </c>
      <c r="AJ742" s="12">
        <v>-17.755865829307172</v>
      </c>
      <c r="AK742" s="12">
        <v>65.835694053800481</v>
      </c>
      <c r="AL742" s="12">
        <v>113.45590893838899</v>
      </c>
      <c r="AM742" s="44">
        <v>146.04150599699645</v>
      </c>
      <c r="AN742" s="45">
        <v>89.999999757976767</v>
      </c>
      <c r="AO742" s="12">
        <v>0</v>
      </c>
      <c r="AP742" s="12">
        <v>-1958.69388037667</v>
      </c>
      <c r="AQ742" s="12">
        <v>10936.974075471688</v>
      </c>
      <c r="AR742" s="12">
        <v>12278.913473601266</v>
      </c>
      <c r="AS742" s="44">
        <v>9951.0446948992012</v>
      </c>
      <c r="AT742" s="45">
        <v>8834.9448148326865</v>
      </c>
      <c r="AU742" s="12">
        <v>0</v>
      </c>
      <c r="AV742" s="12">
        <v>11441.897854129124</v>
      </c>
      <c r="AW742" s="12">
        <v>15190.698732960564</v>
      </c>
      <c r="AX742" s="12">
        <v>11874.886688246885</v>
      </c>
      <c r="AY742" s="44">
        <v>6671.218344617012</v>
      </c>
      <c r="AZ742" s="45">
        <v>5702.4482154382631</v>
      </c>
      <c r="BA742" s="12">
        <v>0</v>
      </c>
      <c r="BB742" s="12">
        <v>10440.300532820003</v>
      </c>
      <c r="BC742" s="12">
        <v>12276.877006325005</v>
      </c>
      <c r="BD742" s="12">
        <v>10097.424676784425</v>
      </c>
      <c r="BE742" s="44">
        <v>9015.0392019408682</v>
      </c>
      <c r="BF742" s="45">
        <v>8834.944824832688</v>
      </c>
      <c r="BG742" s="12">
        <v>0</v>
      </c>
      <c r="BH742" s="12">
        <v>15412.246755992781</v>
      </c>
      <c r="BI742" s="12">
        <v>12204.305057849855</v>
      </c>
      <c r="BJ742" s="12">
        <v>6847.2292188718484</v>
      </c>
      <c r="BK742" s="44">
        <v>6040.8607340880135</v>
      </c>
      <c r="BL742" s="45">
        <v>3335.0809616494103</v>
      </c>
      <c r="BM742" s="12">
        <v>0</v>
      </c>
      <c r="BN742" s="12">
        <v>0</v>
      </c>
      <c r="BO742" s="12">
        <v>83.591559883107649</v>
      </c>
      <c r="BP742" s="12">
        <v>47.620214884588506</v>
      </c>
      <c r="BQ742" s="48">
        <v>32.585597058607448</v>
      </c>
      <c r="BR742" s="49">
        <v>56.041506239019661</v>
      </c>
      <c r="BS742" s="13">
        <v>0</v>
      </c>
      <c r="BT742" s="12">
        <v>118.88418040106805</v>
      </c>
      <c r="BV742" s="14">
        <f>Таблица1[[#This Row],[Lкан_леб,мм]]</f>
        <v>58211.115819598926</v>
      </c>
      <c r="BW742" s="50">
        <f>Таблица1[[#This Row],[угол обхв4]]+Таблица1[[#This Row],[Lдуг 3,мм]]</f>
        <v>13019.167902020939</v>
      </c>
      <c r="BX742" s="54">
        <f>Таблица1[[#This Row],[угол обхв5]]+Таблица1[[#This Row],[Y5, мм]]</f>
        <v>58806.366581908929</v>
      </c>
      <c r="BY742" s="14">
        <f>Таблица1[[#This Row],[угол обхв6]]+Таблица1[[#This Row],[Lдуг 4,мм]]</f>
        <v>16292.375357537709</v>
      </c>
      <c r="BZ742" s="14">
        <f>Таблица1[[#This Row],[Т1]]+Таблица1[[#This Row],[X6, мм]]</f>
        <v>59145.467434328188</v>
      </c>
      <c r="CA742" s="14">
        <f>Таблица1[[#This Row],[Т2]]+Таблица1[[#This Row],[Lдуг 5,мм]]</f>
        <v>21772.907539725857</v>
      </c>
      <c r="CB742" s="14">
        <f>Таблица1[[#This Row],[Т3]]+Таблица1[[#This Row],[Y6, мм]]</f>
        <v>59377.50762494775</v>
      </c>
      <c r="CC742" s="14">
        <f>Таблица1[[#This Row],[Т4]]+Таблица1[[#This Row],[Lдуг 6,мм]]</f>
        <v>22901.383060062915</v>
      </c>
      <c r="CD742" s="14">
        <f>Таблица1[[#This Row],[Т5]]+Таблица1[[#This Row],[Lдуг 1,мм]]</f>
        <v>59776.576016020066</v>
      </c>
      <c r="CE742" s="14">
        <f>Таблица1[[#This Row],[Т6]]+Таблица1[[#This Row],[Lпрям1, мм]]</f>
        <v>25268.750313851768</v>
      </c>
      <c r="CF742" s="15">
        <f>Таблица1[[#This Row],[Т7]]+Таблица1[[#This Row],[Lдуг 2,мм]]</f>
        <v>59776.576016020066</v>
      </c>
      <c r="CG742" s="14">
        <f>Таблица1[[#This Row],[Т8]]+Таблица1[[#This Row],[Lпрям2, мм]]</f>
        <v>25268.750313851768</v>
      </c>
      <c r="CH742" s="14">
        <f>Таблица1[[#This Row],[Т9]]-Таблица1[[#This Row],[Т9]]</f>
        <v>0</v>
      </c>
      <c r="CI742" s="50">
        <f>Таблица1[[#This Row],[Т9]]-Таблица1[[#This Row],[Т8]]</f>
        <v>34507.825702168295</v>
      </c>
      <c r="CJ742" s="54">
        <f>Таблица1[[#This Row],[Т9]]-Таблица1[[#This Row],[Т7]]</f>
        <v>0</v>
      </c>
      <c r="CK742" s="14">
        <f>Таблица1[[#This Row],[Т9]]-Таблица1[[#This Row],[Т6]]</f>
        <v>36875.192955957151</v>
      </c>
      <c r="CL742" s="14">
        <f>Таблица1[[#This Row],[Т9]]-Таблица1[[#This Row],[Т5]]</f>
        <v>399.06839107231644</v>
      </c>
      <c r="CM742" s="14">
        <f>Таблица1[[#This Row],[Т9]]-Таблица1[[#This Row],[Т4]]</f>
        <v>38003.66847629421</v>
      </c>
      <c r="CN742" s="14">
        <f>Таблица1[[#This Row],[Т9]]-Таблица1[[#This Row],[Т3]]</f>
        <v>631.1085816918785</v>
      </c>
      <c r="CO742" s="14">
        <f>Таблица1[[#This Row],[Т9]]-Таблица1[[#This Row],[Т2]]</f>
        <v>43484.200658482354</v>
      </c>
      <c r="CP742" s="14">
        <f>Таблица1[[#This Row],[Т9]]-Таблица1[[#This Row],[Т1]]</f>
        <v>970.20943411113694</v>
      </c>
      <c r="CQ742" s="14">
        <f>Таблица1[[#This Row],[Т9]]-Таблица1[[#This Row],[угол обхв6]]</f>
        <v>46757.408113999125</v>
      </c>
      <c r="CR742" s="14">
        <f>Таблица1[[#This Row],[Т9]]-Таблица1[[#This Row],[угол обхв5]]</f>
        <v>1565.4601964211397</v>
      </c>
      <c r="CS742" s="14">
        <f>Таблица1[[#This Row],[Т9]]-Таблица1[[#This Row],[угол обхв4]]</f>
        <v>59776.576016020066</v>
      </c>
      <c r="CT742" s="14">
        <f>Таблица1[[#This Row],[Lкан_прям, мм]]+Таблица1[[#This Row],[Lкан_дуг, мм]]+Таблица1[[#This Row],[Lкан_леб,мм]]</f>
        <v>85045.326329871838</v>
      </c>
      <c r="CU742" s="16">
        <f>Таблица1[[#This Row],[Lкан_леб,мм]]</f>
        <v>58211.115819598926</v>
      </c>
      <c r="CV742" s="14">
        <f>2534431-(Таблица1[[#This Row],[Т23]]+Таблица1[[#This Row],[угол обхв3]])</f>
        <v>2449266.789489727</v>
      </c>
      <c r="CW742" s="50">
        <f>SUM(X742:AC742,AD742:AI742)-Таблица1[[#This Row],[lподв_min, мм]]</f>
        <v>24466.84325476061</v>
      </c>
      <c r="CX742" s="17">
        <f>CW1181-Таблица1[[#This Row],[Суммарная длина каната]]</f>
        <v>-2426044.0752763264</v>
      </c>
    </row>
    <row r="743" spans="1:102" x14ac:dyDescent="0.25">
      <c r="A743" s="21">
        <v>742</v>
      </c>
      <c r="B743" s="10">
        <v>18.494489795918366</v>
      </c>
      <c r="C743" s="10">
        <v>58.673061224489786</v>
      </c>
      <c r="D743" s="11">
        <v>9627.5339475218716</v>
      </c>
      <c r="E743" s="11">
        <v>5646.8632901644223</v>
      </c>
      <c r="F743" s="11">
        <v>8848.3144381386919</v>
      </c>
      <c r="G743" s="11">
        <v>6098.2012524461652</v>
      </c>
      <c r="H743" s="11">
        <v>9219.5334575218731</v>
      </c>
      <c r="I743" s="11">
        <v>3221.0350709200879</v>
      </c>
      <c r="J743" s="11">
        <v>2425.8282192443339</v>
      </c>
      <c r="K743" s="11">
        <v>25306.976700389103</v>
      </c>
      <c r="L743" s="11">
        <v>1527.2338098838068</v>
      </c>
      <c r="M743" s="11">
        <v>58211.115819598926</v>
      </c>
      <c r="N743" s="11">
        <v>10564.724947970906</v>
      </c>
      <c r="O743" s="11">
        <v>15023.682006029076</v>
      </c>
      <c r="P743" s="43">
        <v>11989.643162202761</v>
      </c>
      <c r="Q743" s="11">
        <v>12099.397370502133</v>
      </c>
      <c r="R743" s="11">
        <v>10045.987441278678</v>
      </c>
      <c r="S743" s="11">
        <v>6975.0988391401006</v>
      </c>
      <c r="T743" s="11">
        <v>9627.5339475218716</v>
      </c>
      <c r="U743" s="11">
        <v>5646.8632901644223</v>
      </c>
      <c r="V743" s="11">
        <v>8783.9829085042929</v>
      </c>
      <c r="W743" s="11">
        <v>5973.3715512733334</v>
      </c>
      <c r="X743" s="12">
        <v>0</v>
      </c>
      <c r="Y743" s="12">
        <v>582.33115358873272</v>
      </c>
      <c r="Z743" s="12">
        <v>332.90726789262851</v>
      </c>
      <c r="AA743" s="44">
        <v>232.0401906195587</v>
      </c>
      <c r="AB743" s="45">
        <v>379.95519778288661</v>
      </c>
      <c r="AC743" s="12">
        <v>0</v>
      </c>
      <c r="AD743" s="12">
        <v>13019.167902020939</v>
      </c>
      <c r="AE743" s="12">
        <v>3252.9728782805187</v>
      </c>
      <c r="AF743" s="12">
        <v>5480.5321821881498</v>
      </c>
      <c r="AG743" s="44">
        <v>1128.4755203370607</v>
      </c>
      <c r="AH743" s="45">
        <v>2425.8282175624317</v>
      </c>
      <c r="AI743" s="12">
        <v>0</v>
      </c>
      <c r="AJ743" s="12">
        <v>-17.755865829307172</v>
      </c>
      <c r="AK743" s="12">
        <v>64.021382650150954</v>
      </c>
      <c r="AL743" s="12">
        <v>110.77182730573594</v>
      </c>
      <c r="AM743" s="44">
        <v>143.35742436434336</v>
      </c>
      <c r="AN743" s="45">
        <v>89.999999763809399</v>
      </c>
      <c r="AO743" s="12">
        <v>0</v>
      </c>
      <c r="AP743" s="12">
        <v>-1958.69388037667</v>
      </c>
      <c r="AQ743" s="12">
        <v>10931.499641747529</v>
      </c>
      <c r="AR743" s="12">
        <v>12371.12323225701</v>
      </c>
      <c r="AS743" s="44">
        <v>10289.490520231288</v>
      </c>
      <c r="AT743" s="45">
        <v>9219.5339475218734</v>
      </c>
      <c r="AU743" s="12">
        <v>0</v>
      </c>
      <c r="AV743" s="12">
        <v>11441.897854129124</v>
      </c>
      <c r="AW743" s="12">
        <v>15202.400566914803</v>
      </c>
      <c r="AX743" s="12">
        <v>11954.701288483979</v>
      </c>
      <c r="AY743" s="44">
        <v>6647.7301623541262</v>
      </c>
      <c r="AZ743" s="45">
        <v>5646.863288482522</v>
      </c>
      <c r="BA743" s="12">
        <v>0</v>
      </c>
      <c r="BB743" s="12">
        <v>10440.300532820003</v>
      </c>
      <c r="BC743" s="12">
        <v>12356.417855979382</v>
      </c>
      <c r="BD743" s="12">
        <v>10427.467511332929</v>
      </c>
      <c r="BE743" s="44">
        <v>9384.0308685692617</v>
      </c>
      <c r="BF743" s="45">
        <v>9219.5339575218732</v>
      </c>
      <c r="BG743" s="12">
        <v>0</v>
      </c>
      <c r="BH743" s="12">
        <v>15412.246755992781</v>
      </c>
      <c r="BI743" s="12">
        <v>12278.11593138786</v>
      </c>
      <c r="BJ743" s="12">
        <v>6830.4027571219467</v>
      </c>
      <c r="BK743" s="44">
        <v>5974.2319669503959</v>
      </c>
      <c r="BL743" s="45">
        <v>3221.0350709200902</v>
      </c>
      <c r="BM743" s="12">
        <v>0</v>
      </c>
      <c r="BN743" s="12">
        <v>0</v>
      </c>
      <c r="BO743" s="12">
        <v>81.777248479458123</v>
      </c>
      <c r="BP743" s="12">
        <v>46.750444655584978</v>
      </c>
      <c r="BQ743" s="48">
        <v>32.585597058607419</v>
      </c>
      <c r="BR743" s="49">
        <v>53.35742460053396</v>
      </c>
      <c r="BS743" s="13">
        <v>0</v>
      </c>
      <c r="BT743" s="12">
        <v>118.88418040106805</v>
      </c>
      <c r="BV743" s="14">
        <f>Таблица1[[#This Row],[Lкан_леб,мм]]</f>
        <v>58211.115819598926</v>
      </c>
      <c r="BW743" s="50">
        <f>Таблица1[[#This Row],[угол обхв4]]+Таблица1[[#This Row],[Lдуг 3,мм]]</f>
        <v>13019.167902020939</v>
      </c>
      <c r="BX743" s="54">
        <f>Таблица1[[#This Row],[угол обхв5]]+Таблица1[[#This Row],[Y5, мм]]</f>
        <v>58793.44697318766</v>
      </c>
      <c r="BY743" s="14">
        <f>Таблица1[[#This Row],[угол обхв6]]+Таблица1[[#This Row],[Lдуг 4,мм]]</f>
        <v>16272.140780301459</v>
      </c>
      <c r="BZ743" s="14">
        <f>Таблица1[[#This Row],[Т1]]+Таблица1[[#This Row],[X6, мм]]</f>
        <v>59126.354241080291</v>
      </c>
      <c r="CA743" s="14">
        <f>Таблица1[[#This Row],[Т2]]+Таблица1[[#This Row],[Lдуг 5,мм]]</f>
        <v>21752.672962489611</v>
      </c>
      <c r="CB743" s="14">
        <f>Таблица1[[#This Row],[Т3]]+Таблица1[[#This Row],[Y6, мм]]</f>
        <v>59358.394431699853</v>
      </c>
      <c r="CC743" s="14">
        <f>Таблица1[[#This Row],[Т4]]+Таблица1[[#This Row],[Lдуг 6,мм]]</f>
        <v>22881.148482826673</v>
      </c>
      <c r="CD743" s="14">
        <f>Таблица1[[#This Row],[Т5]]+Таблица1[[#This Row],[Lдуг 1,мм]]</f>
        <v>59738.349629482742</v>
      </c>
      <c r="CE743" s="14">
        <f>Таблица1[[#This Row],[Т6]]+Таблица1[[#This Row],[Lпрям1, мм]]</f>
        <v>25306.976700389103</v>
      </c>
      <c r="CF743" s="15">
        <f>Таблица1[[#This Row],[Т7]]+Таблица1[[#This Row],[Lдуг 2,мм]]</f>
        <v>59738.349629482742</v>
      </c>
      <c r="CG743" s="14">
        <f>Таблица1[[#This Row],[Т8]]+Таблица1[[#This Row],[Lпрям2, мм]]</f>
        <v>25306.976700389103</v>
      </c>
      <c r="CH743" s="14">
        <f>Таблица1[[#This Row],[Т9]]-Таблица1[[#This Row],[Т9]]</f>
        <v>0</v>
      </c>
      <c r="CI743" s="50">
        <f>Таблица1[[#This Row],[Т9]]-Таблица1[[#This Row],[Т8]]</f>
        <v>34431.372929093639</v>
      </c>
      <c r="CJ743" s="54">
        <f>Таблица1[[#This Row],[Т9]]-Таблица1[[#This Row],[Т7]]</f>
        <v>0</v>
      </c>
      <c r="CK743" s="14">
        <f>Таблица1[[#This Row],[Т9]]-Таблица1[[#This Row],[Т6]]</f>
        <v>36857.201146656065</v>
      </c>
      <c r="CL743" s="14">
        <f>Таблица1[[#This Row],[Т9]]-Таблица1[[#This Row],[Т5]]</f>
        <v>379.95519778288872</v>
      </c>
      <c r="CM743" s="14">
        <f>Таблица1[[#This Row],[Т9]]-Таблица1[[#This Row],[Т4]]</f>
        <v>37985.676666993131</v>
      </c>
      <c r="CN743" s="14">
        <f>Таблица1[[#This Row],[Т9]]-Таблица1[[#This Row],[Т3]]</f>
        <v>611.99538840245077</v>
      </c>
      <c r="CO743" s="14">
        <f>Таблица1[[#This Row],[Т9]]-Таблица1[[#This Row],[Т2]]</f>
        <v>43466.208849181283</v>
      </c>
      <c r="CP743" s="14">
        <f>Таблица1[[#This Row],[Т9]]-Таблица1[[#This Row],[Т1]]</f>
        <v>944.90265629508212</v>
      </c>
      <c r="CQ743" s="14">
        <f>Таблица1[[#This Row],[Т9]]-Таблица1[[#This Row],[угол обхв6]]</f>
        <v>46719.181727461801</v>
      </c>
      <c r="CR743" s="14">
        <f>Таблица1[[#This Row],[Т9]]-Таблица1[[#This Row],[угол обхв5]]</f>
        <v>1527.2338098838154</v>
      </c>
      <c r="CS743" s="14">
        <f>Таблица1[[#This Row],[Т9]]-Таблица1[[#This Row],[угол обхв4]]</f>
        <v>59738.349629482742</v>
      </c>
      <c r="CT743" s="14">
        <f>Таблица1[[#This Row],[Lкан_прям, мм]]+Таблица1[[#This Row],[Lкан_дуг, мм]]+Таблица1[[#This Row],[Lкан_леб,мм]]</f>
        <v>85045.326329871838</v>
      </c>
      <c r="CU743" s="16">
        <f>Таблица1[[#This Row],[Lкан_леб,мм]]</f>
        <v>58211.115819598926</v>
      </c>
      <c r="CV743" s="14">
        <f>2534431-(Таблица1[[#This Row],[Т23]]+Таблица1[[#This Row],[угол обхв3]])</f>
        <v>2449266.789489727</v>
      </c>
      <c r="CW743" s="50">
        <f>SUM(X743:AC743,AD743:AI743)-Таблица1[[#This Row],[lподв_min, мм]]</f>
        <v>24408.382291028571</v>
      </c>
      <c r="CX743" s="17">
        <f>CW1182-Таблица1[[#This Row],[Суммарная длина каната]]</f>
        <v>-2426054.3988657086</v>
      </c>
    </row>
    <row r="744" spans="1:102" x14ac:dyDescent="0.25">
      <c r="A744" s="21">
        <v>743</v>
      </c>
      <c r="B744" s="10">
        <v>18.494489795918366</v>
      </c>
      <c r="C744" s="10">
        <v>61.357142857142854</v>
      </c>
      <c r="D744" s="11">
        <v>10014.304139286307</v>
      </c>
      <c r="E744" s="11">
        <v>5609.3492414038192</v>
      </c>
      <c r="F744" s="11">
        <v>9214.8038194353121</v>
      </c>
      <c r="G744" s="11">
        <v>6023.7020362033172</v>
      </c>
      <c r="H744" s="11">
        <v>9606.3036492863084</v>
      </c>
      <c r="I744" s="11">
        <v>3123.4992667479742</v>
      </c>
      <c r="J744" s="11">
        <v>2485.8499746558455</v>
      </c>
      <c r="K744" s="11">
        <v>25345.203086925507</v>
      </c>
      <c r="L744" s="11">
        <v>1489.0074233474031</v>
      </c>
      <c r="M744" s="11">
        <v>58211.115819598926</v>
      </c>
      <c r="N744" s="11">
        <v>10564.724947970906</v>
      </c>
      <c r="O744" s="11">
        <v>15023.682006029076</v>
      </c>
      <c r="P744" s="43">
        <v>12071.656677515983</v>
      </c>
      <c r="Q744" s="11">
        <v>12165.419446445854</v>
      </c>
      <c r="R744" s="11">
        <v>10370.098708969435</v>
      </c>
      <c r="S744" s="11">
        <v>6955.7233440157188</v>
      </c>
      <c r="T744" s="11">
        <v>10014.304139286307</v>
      </c>
      <c r="U744" s="11">
        <v>5609.3492414038192</v>
      </c>
      <c r="V744" s="11">
        <v>9156.3885076475872</v>
      </c>
      <c r="W744" s="11">
        <v>5895.996706053229</v>
      </c>
      <c r="X744" s="12">
        <v>0</v>
      </c>
      <c r="Y744" s="12">
        <v>569.36779905625826</v>
      </c>
      <c r="Z744" s="12">
        <v>326.75742917720595</v>
      </c>
      <c r="AA744" s="44">
        <v>232.04019061955913</v>
      </c>
      <c r="AB744" s="45">
        <v>360.84200449437981</v>
      </c>
      <c r="AC744" s="12">
        <v>0</v>
      </c>
      <c r="AD744" s="12">
        <v>13019.167902020939</v>
      </c>
      <c r="AE744" s="12">
        <v>3231.1775093648057</v>
      </c>
      <c r="AF744" s="12">
        <v>5480.5321821881489</v>
      </c>
      <c r="AG744" s="44">
        <v>1128.4755203370612</v>
      </c>
      <c r="AH744" s="45">
        <v>2485.8499730145531</v>
      </c>
      <c r="AI744" s="12">
        <v>0</v>
      </c>
      <c r="AJ744" s="12">
        <v>-17.755865829307172</v>
      </c>
      <c r="AK744" s="12">
        <v>62.200927985830901</v>
      </c>
      <c r="AL744" s="12">
        <v>108.08774567308286</v>
      </c>
      <c r="AM744" s="44">
        <v>140.67334273169035</v>
      </c>
      <c r="AN744" s="45">
        <v>89.9999997695123</v>
      </c>
      <c r="AO744" s="12">
        <v>0</v>
      </c>
      <c r="AP744" s="12">
        <v>-1958.69388037667</v>
      </c>
      <c r="AQ744" s="12">
        <v>10925.637067756985</v>
      </c>
      <c r="AR744" s="12">
        <v>12459.494197510774</v>
      </c>
      <c r="AS744" s="44">
        <v>10628.664971165361</v>
      </c>
      <c r="AT744" s="45">
        <v>9606.3041392863088</v>
      </c>
      <c r="AU744" s="12">
        <v>0</v>
      </c>
      <c r="AV744" s="12">
        <v>11441.897854129124</v>
      </c>
      <c r="AW744" s="12">
        <v>15213.961909832708</v>
      </c>
      <c r="AX744" s="12">
        <v>12038.746410308364</v>
      </c>
      <c r="AY744" s="44">
        <v>6640.1168040739294</v>
      </c>
      <c r="AZ744" s="45">
        <v>5609.3492397625296</v>
      </c>
      <c r="BA744" s="12">
        <v>0</v>
      </c>
      <c r="BB744" s="12">
        <v>10440.300532820003</v>
      </c>
      <c r="BC744" s="12">
        <v>12432.568797302061</v>
      </c>
      <c r="BD744" s="12">
        <v>10757.936228964227</v>
      </c>
      <c r="BE744" s="44">
        <v>9755.7378770903815</v>
      </c>
      <c r="BF744" s="45">
        <v>9606.3041492863085</v>
      </c>
      <c r="BG744" s="12">
        <v>0</v>
      </c>
      <c r="BH744" s="12">
        <v>15412.246755992781</v>
      </c>
      <c r="BI744" s="12">
        <v>12355.699350249486</v>
      </c>
      <c r="BJ744" s="12">
        <v>6829.0503078782303</v>
      </c>
      <c r="BK744" s="44">
        <v>5924.9557813456095</v>
      </c>
      <c r="BL744" s="45">
        <v>3123.4992667479764</v>
      </c>
      <c r="BM744" s="12">
        <v>0</v>
      </c>
      <c r="BN744" s="12">
        <v>0</v>
      </c>
      <c r="BO744" s="12">
        <v>79.956793815138084</v>
      </c>
      <c r="BP744" s="12">
        <v>45.88681768725197</v>
      </c>
      <c r="BQ744" s="48">
        <v>32.585597058607483</v>
      </c>
      <c r="BR744" s="49">
        <v>50.673342962178054</v>
      </c>
      <c r="BS744" s="13">
        <v>0</v>
      </c>
      <c r="BT744" s="12">
        <v>118.88418040106805</v>
      </c>
      <c r="BV744" s="14">
        <f>Таблица1[[#This Row],[Lкан_леб,мм]]</f>
        <v>58211.115819598926</v>
      </c>
      <c r="BW744" s="50">
        <f>Таблица1[[#This Row],[угол обхв4]]+Таблица1[[#This Row],[Lдуг 3,мм]]</f>
        <v>13019.167902020939</v>
      </c>
      <c r="BX744" s="54">
        <f>Таблица1[[#This Row],[угол обхв5]]+Таблица1[[#This Row],[Y5, мм]]</f>
        <v>58780.483618655184</v>
      </c>
      <c r="BY744" s="14">
        <f>Таблица1[[#This Row],[угол обхв6]]+Таблица1[[#This Row],[Lдуг 4,мм]]</f>
        <v>16250.345411385744</v>
      </c>
      <c r="BZ744" s="14">
        <f>Таблица1[[#This Row],[Т1]]+Таблица1[[#This Row],[X6, мм]]</f>
        <v>59107.241047832387</v>
      </c>
      <c r="CA744" s="14">
        <f>Таблица1[[#This Row],[Т2]]+Таблица1[[#This Row],[Lдуг 5,мм]]</f>
        <v>21730.877593573892</v>
      </c>
      <c r="CB744" s="14">
        <f>Таблица1[[#This Row],[Т3]]+Таблица1[[#This Row],[Y6, мм]]</f>
        <v>59339.281238451949</v>
      </c>
      <c r="CC744" s="14">
        <f>Таблица1[[#This Row],[Т4]]+Таблица1[[#This Row],[Lдуг 6,мм]]</f>
        <v>22859.353113910955</v>
      </c>
      <c r="CD744" s="14">
        <f>Таблица1[[#This Row],[Т5]]+Таблица1[[#This Row],[Lдуг 1,мм]]</f>
        <v>59700.123242946327</v>
      </c>
      <c r="CE744" s="14">
        <f>Таблица1[[#This Row],[Т6]]+Таблица1[[#This Row],[Lпрям1, мм]]</f>
        <v>25345.203086925507</v>
      </c>
      <c r="CF744" s="15">
        <f>Таблица1[[#This Row],[Т7]]+Таблица1[[#This Row],[Lдуг 2,мм]]</f>
        <v>59700.123242946327</v>
      </c>
      <c r="CG744" s="14">
        <f>Таблица1[[#This Row],[Т8]]+Таблица1[[#This Row],[Lпрям2, мм]]</f>
        <v>25345.203086925507</v>
      </c>
      <c r="CH744" s="14">
        <f>Таблица1[[#This Row],[Т9]]-Таблица1[[#This Row],[Т9]]</f>
        <v>0</v>
      </c>
      <c r="CI744" s="50">
        <f>Таблица1[[#This Row],[Т9]]-Таблица1[[#This Row],[Т8]]</f>
        <v>34354.920156020817</v>
      </c>
      <c r="CJ744" s="54">
        <f>Таблица1[[#This Row],[Т9]]-Таблица1[[#This Row],[Т7]]</f>
        <v>0</v>
      </c>
      <c r="CK744" s="14">
        <f>Таблица1[[#This Row],[Т9]]-Таблица1[[#This Row],[Т6]]</f>
        <v>36840.770129035373</v>
      </c>
      <c r="CL744" s="14">
        <f>Таблица1[[#This Row],[Т9]]-Таблица1[[#This Row],[Т5]]</f>
        <v>360.84200449437776</v>
      </c>
      <c r="CM744" s="14">
        <f>Таблица1[[#This Row],[Т9]]-Таблица1[[#This Row],[Т4]]</f>
        <v>37969.245649372431</v>
      </c>
      <c r="CN744" s="14">
        <f>Таблица1[[#This Row],[Т9]]-Таблица1[[#This Row],[Т3]]</f>
        <v>592.88219511393982</v>
      </c>
      <c r="CO744" s="14">
        <f>Таблица1[[#This Row],[Т9]]-Таблица1[[#This Row],[Т2]]</f>
        <v>43449.777831560583</v>
      </c>
      <c r="CP744" s="14">
        <f>Таблица1[[#This Row],[Т9]]-Таблица1[[#This Row],[Т1]]</f>
        <v>919.63962429114326</v>
      </c>
      <c r="CQ744" s="14">
        <f>Таблица1[[#This Row],[Т9]]-Таблица1[[#This Row],[угол обхв6]]</f>
        <v>46680.955340925386</v>
      </c>
      <c r="CR744" s="14">
        <f>Таблица1[[#This Row],[Т9]]-Таблица1[[#This Row],[угол обхв5]]</f>
        <v>1489.0074233474006</v>
      </c>
      <c r="CS744" s="14">
        <f>Таблица1[[#This Row],[Т9]]-Таблица1[[#This Row],[угол обхв4]]</f>
        <v>59700.123242946327</v>
      </c>
      <c r="CT744" s="14">
        <f>Таблица1[[#This Row],[Lкан_прям, мм]]+Таблица1[[#This Row],[Lкан_дуг, мм]]+Таблица1[[#This Row],[Lкан_леб,мм]]</f>
        <v>85045.326329871838</v>
      </c>
      <c r="CU744" s="16">
        <f>Таблица1[[#This Row],[Lкан_леб,мм]]</f>
        <v>58211.115819598926</v>
      </c>
      <c r="CV744" s="14">
        <f>2534431-(Таблица1[[#This Row],[Т23]]+Таблица1[[#This Row],[угол обхв3]])</f>
        <v>2449266.789489727</v>
      </c>
      <c r="CW744" s="50">
        <f>SUM(X744:AC744,AD744:AI744)-Таблица1[[#This Row],[lподв_min, мм]]</f>
        <v>24348.360535617066</v>
      </c>
      <c r="CX744" s="17">
        <f>CW1183-Таблица1[[#This Row],[Суммарная длина каната]]</f>
        <v>-2426102.8706820183</v>
      </c>
    </row>
    <row r="745" spans="1:102" x14ac:dyDescent="0.25">
      <c r="A745" s="21">
        <v>744</v>
      </c>
      <c r="B745" s="10">
        <v>18.494489795918366</v>
      </c>
      <c r="C745" s="10">
        <v>64.041224489795923</v>
      </c>
      <c r="D745" s="11">
        <v>10402.40675745712</v>
      </c>
      <c r="E745" s="11">
        <v>5589.9883824126737</v>
      </c>
      <c r="F745" s="11">
        <v>9584.3798525275743</v>
      </c>
      <c r="G745" s="11">
        <v>5966.4468566317928</v>
      </c>
      <c r="H745" s="11">
        <v>9994.4062674571214</v>
      </c>
      <c r="I745" s="11">
        <v>3042.5723794937467</v>
      </c>
      <c r="J745" s="11">
        <v>2547.416002918927</v>
      </c>
      <c r="K745" s="11">
        <v>25383.429473460968</v>
      </c>
      <c r="L745" s="11">
        <v>1450.7810368119415</v>
      </c>
      <c r="M745" s="11">
        <v>58211.115819598926</v>
      </c>
      <c r="N745" s="11">
        <v>10564.724947970906</v>
      </c>
      <c r="O745" s="11">
        <v>15023.682006029076</v>
      </c>
      <c r="P745" s="43">
        <v>12150.488474628473</v>
      </c>
      <c r="Q745" s="11">
        <v>12235.209696266054</v>
      </c>
      <c r="R745" s="11">
        <v>10694.76173562716</v>
      </c>
      <c r="S745" s="11">
        <v>6951.5468889555241</v>
      </c>
      <c r="T745" s="11">
        <v>10402.40675745712</v>
      </c>
      <c r="U745" s="11">
        <v>5589.9883824126737</v>
      </c>
      <c r="V745" s="11">
        <v>9532.0089306716563</v>
      </c>
      <c r="W745" s="11">
        <v>5836.1461024361188</v>
      </c>
      <c r="X745" s="12">
        <v>0</v>
      </c>
      <c r="Y745" s="12">
        <v>556.35650952509025</v>
      </c>
      <c r="Z745" s="12">
        <v>320.6555254604765</v>
      </c>
      <c r="AA745" s="44">
        <v>232.04019061955896</v>
      </c>
      <c r="AB745" s="45">
        <v>341.72881120681564</v>
      </c>
      <c r="AC745" s="12">
        <v>0</v>
      </c>
      <c r="AD745" s="12">
        <v>13019.167902020939</v>
      </c>
      <c r="AE745" s="12">
        <v>3207.837867597515</v>
      </c>
      <c r="AF745" s="12">
        <v>5480.532182188148</v>
      </c>
      <c r="AG745" s="44">
        <v>1128.4755203370612</v>
      </c>
      <c r="AH745" s="45">
        <v>2547.4160013173023</v>
      </c>
      <c r="AI745" s="12">
        <v>0</v>
      </c>
      <c r="AJ745" s="12">
        <v>-17.755865829307172</v>
      </c>
      <c r="AK745" s="12">
        <v>60.373741769755725</v>
      </c>
      <c r="AL745" s="12">
        <v>105.40366404042979</v>
      </c>
      <c r="AM745" s="44">
        <v>137.98926109903724</v>
      </c>
      <c r="AN745" s="45">
        <v>89.999999775082742</v>
      </c>
      <c r="AO745" s="12">
        <v>0</v>
      </c>
      <c r="AP745" s="12">
        <v>-1958.69388037667</v>
      </c>
      <c r="AQ745" s="12">
        <v>10919.386483042623</v>
      </c>
      <c r="AR745" s="12">
        <v>12543.832470014338</v>
      </c>
      <c r="AS745" s="44">
        <v>10967.823847332205</v>
      </c>
      <c r="AT745" s="45">
        <v>9994.40675745712</v>
      </c>
      <c r="AU745" s="12">
        <v>0</v>
      </c>
      <c r="AV745" s="12">
        <v>11441.897854129124</v>
      </c>
      <c r="AW745" s="12">
        <v>15225.372847518158</v>
      </c>
      <c r="AX745" s="12">
        <v>12126.837645930715</v>
      </c>
      <c r="AY745" s="44">
        <v>6648.3949746432736</v>
      </c>
      <c r="AZ745" s="45">
        <v>5589.9883808110508</v>
      </c>
      <c r="BA745" s="12">
        <v>0</v>
      </c>
      <c r="BB745" s="12">
        <v>10440.300532820003</v>
      </c>
      <c r="BC745" s="12">
        <v>12505.15000970019</v>
      </c>
      <c r="BD745" s="12">
        <v>11088.105731013025</v>
      </c>
      <c r="BE745" s="44">
        <v>10129.344645752075</v>
      </c>
      <c r="BF745" s="45">
        <v>9994.4067674571215</v>
      </c>
      <c r="BG745" s="12">
        <v>0</v>
      </c>
      <c r="BH745" s="12">
        <v>15412.246755992781</v>
      </c>
      <c r="BI745" s="12">
        <v>12436.900537755137</v>
      </c>
      <c r="BJ745" s="12">
        <v>6843.1748386201853</v>
      </c>
      <c r="BK745" s="44">
        <v>5893.1402967249242</v>
      </c>
      <c r="BL745" s="45">
        <v>3042.5723794937485</v>
      </c>
      <c r="BM745" s="12">
        <v>0</v>
      </c>
      <c r="BN745" s="12">
        <v>0</v>
      </c>
      <c r="BO745" s="12">
        <v>78.129607599062894</v>
      </c>
      <c r="BP745" s="12">
        <v>45.029922270674064</v>
      </c>
      <c r="BQ745" s="48">
        <v>32.585597058607462</v>
      </c>
      <c r="BR745" s="49">
        <v>47.989261323954516</v>
      </c>
      <c r="BS745" s="13">
        <v>0</v>
      </c>
      <c r="BT745" s="12">
        <v>118.88418040106805</v>
      </c>
      <c r="BV745" s="14">
        <f>Таблица1[[#This Row],[Lкан_леб,мм]]</f>
        <v>58211.115819598926</v>
      </c>
      <c r="BW745" s="50">
        <f>Таблица1[[#This Row],[угол обхв4]]+Таблица1[[#This Row],[Lдуг 3,мм]]</f>
        <v>13019.167902020939</v>
      </c>
      <c r="BX745" s="54">
        <f>Таблица1[[#This Row],[угол обхв5]]+Таблица1[[#This Row],[Y5, мм]]</f>
        <v>58767.472329124015</v>
      </c>
      <c r="BY745" s="14">
        <f>Таблица1[[#This Row],[угол обхв6]]+Таблица1[[#This Row],[Lдуг 4,мм]]</f>
        <v>16227.005769618454</v>
      </c>
      <c r="BZ745" s="14">
        <f>Таблица1[[#This Row],[Т1]]+Таблица1[[#This Row],[X6, мм]]</f>
        <v>59088.127854584491</v>
      </c>
      <c r="CA745" s="14">
        <f>Таблица1[[#This Row],[Т2]]+Таблица1[[#This Row],[Lдуг 5,мм]]</f>
        <v>21707.537951806604</v>
      </c>
      <c r="CB745" s="14">
        <f>Таблица1[[#This Row],[Т3]]+Таблица1[[#This Row],[Y6, мм]]</f>
        <v>59320.168045204053</v>
      </c>
      <c r="CC745" s="14">
        <f>Таблица1[[#This Row],[Т4]]+Таблица1[[#This Row],[Lдуг 6,мм]]</f>
        <v>22836.013472143666</v>
      </c>
      <c r="CD745" s="14">
        <f>Таблица1[[#This Row],[Т5]]+Таблица1[[#This Row],[Lдуг 1,мм]]</f>
        <v>59661.896856410865</v>
      </c>
      <c r="CE745" s="14">
        <f>Таблица1[[#This Row],[Т6]]+Таблица1[[#This Row],[Lпрям1, мм]]</f>
        <v>25383.429473460968</v>
      </c>
      <c r="CF745" s="15">
        <f>Таблица1[[#This Row],[Т7]]+Таблица1[[#This Row],[Lдуг 2,мм]]</f>
        <v>59661.896856410865</v>
      </c>
      <c r="CG745" s="14">
        <f>Таблица1[[#This Row],[Т8]]+Таблица1[[#This Row],[Lпрям2, мм]]</f>
        <v>25383.429473460968</v>
      </c>
      <c r="CH745" s="14">
        <f>Таблица1[[#This Row],[Т9]]-Таблица1[[#This Row],[Т9]]</f>
        <v>0</v>
      </c>
      <c r="CI745" s="50">
        <f>Таблица1[[#This Row],[Т9]]-Таблица1[[#This Row],[Т8]]</f>
        <v>34278.467382949893</v>
      </c>
      <c r="CJ745" s="54">
        <f>Таблица1[[#This Row],[Т9]]-Таблица1[[#This Row],[Т7]]</f>
        <v>0</v>
      </c>
      <c r="CK745" s="14">
        <f>Таблица1[[#This Row],[Т9]]-Таблица1[[#This Row],[Т6]]</f>
        <v>36825.883384267203</v>
      </c>
      <c r="CL745" s="14">
        <f>Таблица1[[#This Row],[Т9]]-Таблица1[[#This Row],[Т5]]</f>
        <v>341.72881120681268</v>
      </c>
      <c r="CM745" s="14">
        <f>Таблица1[[#This Row],[Т9]]-Таблица1[[#This Row],[Т4]]</f>
        <v>37954.358904604262</v>
      </c>
      <c r="CN745" s="14">
        <f>Таблица1[[#This Row],[Т9]]-Таблица1[[#This Row],[Т3]]</f>
        <v>573.76900182637473</v>
      </c>
      <c r="CO745" s="14">
        <f>Таблица1[[#This Row],[Т9]]-Таблица1[[#This Row],[Т2]]</f>
        <v>43434.891086792413</v>
      </c>
      <c r="CP745" s="14">
        <f>Таблица1[[#This Row],[Т9]]-Таблица1[[#This Row],[Т1]]</f>
        <v>894.42452728685021</v>
      </c>
      <c r="CQ745" s="14">
        <f>Таблица1[[#This Row],[Т9]]-Таблица1[[#This Row],[угол обхв6]]</f>
        <v>46642.728954389924</v>
      </c>
      <c r="CR745" s="14">
        <f>Таблица1[[#This Row],[Т9]]-Таблица1[[#This Row],[угол обхв5]]</f>
        <v>1450.781036811939</v>
      </c>
      <c r="CS745" s="14">
        <f>Таблица1[[#This Row],[Т9]]-Таблица1[[#This Row],[угол обхв4]]</f>
        <v>59661.896856410865</v>
      </c>
      <c r="CT745" s="14">
        <f>Таблица1[[#This Row],[Lкан_прям, мм]]+Таблица1[[#This Row],[Lкан_дуг, мм]]+Таблица1[[#This Row],[Lкан_леб,мм]]</f>
        <v>85045.326329871838</v>
      </c>
      <c r="CU745" s="16">
        <f>Таблица1[[#This Row],[Lкан_леб,мм]]</f>
        <v>58211.115819598926</v>
      </c>
      <c r="CV745" s="14">
        <f>2534431-(Таблица1[[#This Row],[Т23]]+Таблица1[[#This Row],[угол обхв3]])</f>
        <v>2449266.789489727</v>
      </c>
      <c r="CW745" s="50">
        <f>SUM(X745:AC745,AD745:AI745)-Таблица1[[#This Row],[lподв_min, мм]]</f>
        <v>24286.794507353981</v>
      </c>
      <c r="CX745" s="17">
        <f>CW1184-Таблица1[[#This Row],[Суммарная длина каната]]</f>
        <v>-2426152.1683230493</v>
      </c>
    </row>
    <row r="746" spans="1:102" x14ac:dyDescent="0.25">
      <c r="A746" s="21">
        <v>745</v>
      </c>
      <c r="B746" s="10">
        <v>18.494489795918366</v>
      </c>
      <c r="C746" s="10">
        <v>66.725306122448984</v>
      </c>
      <c r="D746" s="11">
        <v>10790.990245819088</v>
      </c>
      <c r="E746" s="11">
        <v>5588.8231938624212</v>
      </c>
      <c r="F746" s="11">
        <v>9956.2316313477495</v>
      </c>
      <c r="G746" s="11">
        <v>5926.561340310066</v>
      </c>
      <c r="H746" s="11">
        <v>10382.98975581909</v>
      </c>
      <c r="I746" s="11">
        <v>2978.3147175586687</v>
      </c>
      <c r="J746" s="11">
        <v>2610.508476303753</v>
      </c>
      <c r="K746" s="11">
        <v>25421.655859995462</v>
      </c>
      <c r="L746" s="11">
        <v>1412.5546502774391</v>
      </c>
      <c r="M746" s="11">
        <v>58211.115819598926</v>
      </c>
      <c r="N746" s="11">
        <v>10564.724947970906</v>
      </c>
      <c r="O746" s="11">
        <v>15023.682006029076</v>
      </c>
      <c r="P746" s="43">
        <v>12225.96558457882</v>
      </c>
      <c r="Q746" s="11">
        <v>12308.61498953224</v>
      </c>
      <c r="R746" s="11">
        <v>11019.264161156209</v>
      </c>
      <c r="S746" s="11">
        <v>6962.5786377375907</v>
      </c>
      <c r="T746" s="11">
        <v>10790.990245819088</v>
      </c>
      <c r="U746" s="11">
        <v>5588.8231938624212</v>
      </c>
      <c r="V746" s="11">
        <v>9910.0200091972783</v>
      </c>
      <c r="W746" s="11">
        <v>5793.9510617558681</v>
      </c>
      <c r="X746" s="12">
        <v>0</v>
      </c>
      <c r="Y746" s="12">
        <v>543.29289780215788</v>
      </c>
      <c r="Z746" s="12">
        <v>314.60594393551185</v>
      </c>
      <c r="AA746" s="44">
        <v>232.04019061955941</v>
      </c>
      <c r="AB746" s="45">
        <v>322.61561792020973</v>
      </c>
      <c r="AC746" s="12">
        <v>0</v>
      </c>
      <c r="AD746" s="12">
        <v>13019.167902020939</v>
      </c>
      <c r="AE746" s="12">
        <v>3182.971780708478</v>
      </c>
      <c r="AF746" s="12">
        <v>5480.532182188148</v>
      </c>
      <c r="AG746" s="44">
        <v>1128.475520337061</v>
      </c>
      <c r="AH746" s="45">
        <v>2610.5084747408373</v>
      </c>
      <c r="AI746" s="12">
        <v>0</v>
      </c>
      <c r="AJ746" s="12">
        <v>-17.755865829307172</v>
      </c>
      <c r="AK746" s="12">
        <v>58.53920790475167</v>
      </c>
      <c r="AL746" s="12">
        <v>102.71958240777673</v>
      </c>
      <c r="AM746" s="44">
        <v>135.30517946638426</v>
      </c>
      <c r="AN746" s="45">
        <v>89.999999780518678</v>
      </c>
      <c r="AO746" s="12">
        <v>0</v>
      </c>
      <c r="AP746" s="12">
        <v>-1958.69388037667</v>
      </c>
      <c r="AQ746" s="12">
        <v>10912.747933736788</v>
      </c>
      <c r="AR746" s="12">
        <v>12623.952998761171</v>
      </c>
      <c r="AS746" s="44">
        <v>11306.222982536021</v>
      </c>
      <c r="AT746" s="45">
        <v>10382.990245819088</v>
      </c>
      <c r="AU746" s="12">
        <v>0</v>
      </c>
      <c r="AV746" s="12">
        <v>11441.897854129124</v>
      </c>
      <c r="AW746" s="12">
        <v>15236.623315733419</v>
      </c>
      <c r="AX746" s="12">
        <v>12218.781709772196</v>
      </c>
      <c r="AY746" s="44">
        <v>6672.5465104959521</v>
      </c>
      <c r="AZ746" s="45">
        <v>5588.8231922995074</v>
      </c>
      <c r="BA746" s="12">
        <v>0</v>
      </c>
      <c r="BB746" s="12">
        <v>10440.300532820003</v>
      </c>
      <c r="BC746" s="12">
        <v>12573.988570344702</v>
      </c>
      <c r="BD746" s="12">
        <v>11417.25157533856</v>
      </c>
      <c r="BE746" s="44">
        <v>10504.031424439276</v>
      </c>
      <c r="BF746" s="45">
        <v>10382.99025581909</v>
      </c>
      <c r="BG746" s="12">
        <v>0</v>
      </c>
      <c r="BH746" s="12">
        <v>15412.246755992781</v>
      </c>
      <c r="BI746" s="12">
        <v>12521.556299236583</v>
      </c>
      <c r="BJ746" s="12">
        <v>6872.7453579775483</v>
      </c>
      <c r="BK746" s="44">
        <v>5878.8553211040589</v>
      </c>
      <c r="BL746" s="45">
        <v>2978.3147175586705</v>
      </c>
      <c r="BM746" s="12">
        <v>0</v>
      </c>
      <c r="BN746" s="12">
        <v>0</v>
      </c>
      <c r="BO746" s="12">
        <v>76.295073734058832</v>
      </c>
      <c r="BP746" s="12">
        <v>44.180374503025057</v>
      </c>
      <c r="BQ746" s="48">
        <v>32.585597058607526</v>
      </c>
      <c r="BR746" s="49">
        <v>45.305179685865561</v>
      </c>
      <c r="BS746" s="13">
        <v>0</v>
      </c>
      <c r="BT746" s="12">
        <v>118.88418040106805</v>
      </c>
      <c r="BV746" s="14">
        <f>Таблица1[[#This Row],[Lкан_леб,мм]]</f>
        <v>58211.115819598926</v>
      </c>
      <c r="BW746" s="50">
        <f>Таблица1[[#This Row],[угол обхв4]]+Таблица1[[#This Row],[Lдуг 3,мм]]</f>
        <v>13019.167902020939</v>
      </c>
      <c r="BX746" s="54">
        <f>Таблица1[[#This Row],[угол обхв5]]+Таблица1[[#This Row],[Y5, мм]]</f>
        <v>58754.408717401086</v>
      </c>
      <c r="BY746" s="14">
        <f>Таблица1[[#This Row],[угол обхв6]]+Таблица1[[#This Row],[Lдуг 4,мм]]</f>
        <v>16202.139682729417</v>
      </c>
      <c r="BZ746" s="14">
        <f>Таблица1[[#This Row],[Т1]]+Таблица1[[#This Row],[X6, мм]]</f>
        <v>59069.014661336594</v>
      </c>
      <c r="CA746" s="14">
        <f>Таблица1[[#This Row],[Т2]]+Таблица1[[#This Row],[Lдуг 5,мм]]</f>
        <v>21682.671864917567</v>
      </c>
      <c r="CB746" s="14">
        <f>Таблица1[[#This Row],[Т3]]+Таблица1[[#This Row],[Y6, мм]]</f>
        <v>59301.054851956156</v>
      </c>
      <c r="CC746" s="14">
        <f>Таблица1[[#This Row],[Т4]]+Таблица1[[#This Row],[Lдуг 6,мм]]</f>
        <v>22811.14738525463</v>
      </c>
      <c r="CD746" s="14">
        <f>Таблица1[[#This Row],[Т5]]+Таблица1[[#This Row],[Lдуг 1,мм]]</f>
        <v>59623.670469876364</v>
      </c>
      <c r="CE746" s="14">
        <f>Таблица1[[#This Row],[Т6]]+Таблица1[[#This Row],[Lпрям1, мм]]</f>
        <v>25421.655859995466</v>
      </c>
      <c r="CF746" s="15">
        <f>Таблица1[[#This Row],[Т7]]+Таблица1[[#This Row],[Lдуг 2,мм]]</f>
        <v>59623.670469876364</v>
      </c>
      <c r="CG746" s="14">
        <f>Таблица1[[#This Row],[Т8]]+Таблица1[[#This Row],[Lпрям2, мм]]</f>
        <v>25421.655859995466</v>
      </c>
      <c r="CH746" s="14">
        <f>Таблица1[[#This Row],[Т9]]-Таблица1[[#This Row],[Т9]]</f>
        <v>0</v>
      </c>
      <c r="CI746" s="50">
        <f>Таблица1[[#This Row],[Т9]]-Таблица1[[#This Row],[Т8]]</f>
        <v>34202.014609880898</v>
      </c>
      <c r="CJ746" s="54">
        <f>Таблица1[[#This Row],[Т9]]-Таблица1[[#This Row],[Т7]]</f>
        <v>0</v>
      </c>
      <c r="CK746" s="14">
        <f>Таблица1[[#This Row],[Т9]]-Таблица1[[#This Row],[Т6]]</f>
        <v>36812.523084621731</v>
      </c>
      <c r="CL746" s="14">
        <f>Таблица1[[#This Row],[Т9]]-Таблица1[[#This Row],[Т5]]</f>
        <v>322.61561792020802</v>
      </c>
      <c r="CM746" s="14">
        <f>Таблица1[[#This Row],[Т9]]-Таблица1[[#This Row],[Т4]]</f>
        <v>37940.998604958797</v>
      </c>
      <c r="CN746" s="14">
        <f>Таблица1[[#This Row],[Т9]]-Таблица1[[#This Row],[Т3]]</f>
        <v>554.65580853977008</v>
      </c>
      <c r="CO746" s="14">
        <f>Таблица1[[#This Row],[Т9]]-Таблица1[[#This Row],[Т2]]</f>
        <v>43421.530787146949</v>
      </c>
      <c r="CP746" s="14">
        <f>Таблица1[[#This Row],[Т9]]-Таблица1[[#This Row],[Т1]]</f>
        <v>869.26175247527863</v>
      </c>
      <c r="CQ746" s="14">
        <f>Таблица1[[#This Row],[Т9]]-Таблица1[[#This Row],[угол обхв6]]</f>
        <v>46604.502567855423</v>
      </c>
      <c r="CR746" s="14">
        <f>Таблица1[[#This Row],[Т9]]-Таблица1[[#This Row],[угол обхв5]]</f>
        <v>1412.5546502774378</v>
      </c>
      <c r="CS746" s="14">
        <f>Таблица1[[#This Row],[Т9]]-Таблица1[[#This Row],[угол обхв4]]</f>
        <v>59623.670469876364</v>
      </c>
      <c r="CT746" s="14">
        <f>Таблица1[[#This Row],[Lкан_прям, мм]]+Таблица1[[#This Row],[Lкан_дуг, мм]]+Таблица1[[#This Row],[Lкан_леб,мм]]</f>
        <v>85045.326329871823</v>
      </c>
      <c r="CU746" s="16">
        <f>Таблица1[[#This Row],[Lкан_леб,мм]]</f>
        <v>58211.115819598926</v>
      </c>
      <c r="CV746" s="14">
        <f>2534431-(Таблица1[[#This Row],[Т23]]+Таблица1[[#This Row],[угол обхв3]])</f>
        <v>2449266.789489727</v>
      </c>
      <c r="CW746" s="50">
        <f>SUM(X746:AC746,AD746:AI746)-Таблица1[[#This Row],[lподв_min, мм]]</f>
        <v>24223.702033969152</v>
      </c>
      <c r="CX746" s="17">
        <f>CW1185-Таблица1[[#This Row],[Суммарная длина каната]]</f>
        <v>-2426202.2320404286</v>
      </c>
    </row>
    <row r="747" spans="1:102" x14ac:dyDescent="0.25">
      <c r="A747" s="21">
        <v>746</v>
      </c>
      <c r="B747" s="10">
        <v>18.494489795918366</v>
      </c>
      <c r="C747" s="10">
        <v>69.409387755102046</v>
      </c>
      <c r="D747" s="11">
        <v>11179.201993054608</v>
      </c>
      <c r="E747" s="11">
        <v>5605.8562323540891</v>
      </c>
      <c r="F747" s="11">
        <v>10329.54325649561</v>
      </c>
      <c r="G747" s="11">
        <v>5904.1330021317017</v>
      </c>
      <c r="H747" s="11">
        <v>10771.201503054608</v>
      </c>
      <c r="I747" s="11">
        <v>2930.7479946381559</v>
      </c>
      <c r="J747" s="11">
        <v>2675.1082377159328</v>
      </c>
      <c r="K747" s="11">
        <v>25459.88224652901</v>
      </c>
      <c r="L747" s="11">
        <v>1374.3282637439013</v>
      </c>
      <c r="M747" s="11">
        <v>58211.115819598926</v>
      </c>
      <c r="N747" s="11">
        <v>10564.724947970906</v>
      </c>
      <c r="O747" s="11">
        <v>15023.682006029076</v>
      </c>
      <c r="P747" s="43">
        <v>12297.922399099829</v>
      </c>
      <c r="Q747" s="11">
        <v>12385.474263858372</v>
      </c>
      <c r="R747" s="11">
        <v>11342.893977844245</v>
      </c>
      <c r="S747" s="11">
        <v>6988.7943850260117</v>
      </c>
      <c r="T747" s="11">
        <v>11179.201993054608</v>
      </c>
      <c r="U747" s="11">
        <v>5605.8562323540891</v>
      </c>
      <c r="V747" s="11">
        <v>10289.592329383197</v>
      </c>
      <c r="W747" s="11">
        <v>5769.5041663540023</v>
      </c>
      <c r="X747" s="12">
        <v>0</v>
      </c>
      <c r="Y747" s="12">
        <v>530.17235704447626</v>
      </c>
      <c r="Z747" s="12">
        <v>308.61329144529623</v>
      </c>
      <c r="AA747" s="44">
        <v>232.04019061955876</v>
      </c>
      <c r="AB747" s="45">
        <v>303.50242463457005</v>
      </c>
      <c r="AC747" s="12">
        <v>0</v>
      </c>
      <c r="AD747" s="12">
        <v>13019.167902020939</v>
      </c>
      <c r="AE747" s="12">
        <v>3156.5984057921019</v>
      </c>
      <c r="AF747" s="12">
        <v>5480.5321821881489</v>
      </c>
      <c r="AG747" s="44">
        <v>1128.4755203370605</v>
      </c>
      <c r="AH747" s="45">
        <v>2675.1082361907593</v>
      </c>
      <c r="AI747" s="12">
        <v>0</v>
      </c>
      <c r="AJ747" s="12">
        <v>-17.755865829307172</v>
      </c>
      <c r="AK747" s="12">
        <v>56.696679448024859</v>
      </c>
      <c r="AL747" s="12">
        <v>100.03550077512365</v>
      </c>
      <c r="AM747" s="44">
        <v>132.62109783373108</v>
      </c>
      <c r="AN747" s="45">
        <v>89.999999785818815</v>
      </c>
      <c r="AO747" s="12">
        <v>0</v>
      </c>
      <c r="AP747" s="12">
        <v>-1958.69388037667</v>
      </c>
      <c r="AQ747" s="12">
        <v>10905.721368938035</v>
      </c>
      <c r="AR747" s="12">
        <v>12699.679987116489</v>
      </c>
      <c r="AS747" s="44">
        <v>11643.119877568306</v>
      </c>
      <c r="AT747" s="45">
        <v>10771.201993054608</v>
      </c>
      <c r="AU747" s="12">
        <v>0</v>
      </c>
      <c r="AV747" s="12">
        <v>11441.897854129124</v>
      </c>
      <c r="AW747" s="12">
        <v>15247.703078447743</v>
      </c>
      <c r="AX747" s="12">
        <v>12314.376862562443</v>
      </c>
      <c r="AY747" s="44">
        <v>6712.5184194863386</v>
      </c>
      <c r="AZ747" s="45">
        <v>5605.8562308289165</v>
      </c>
      <c r="BA747" s="12">
        <v>0</v>
      </c>
      <c r="BB747" s="12">
        <v>10440.300532820003</v>
      </c>
      <c r="BC747" s="12">
        <v>12638.918820066956</v>
      </c>
      <c r="BD747" s="12">
        <v>11744.651565860908</v>
      </c>
      <c r="BE747" s="44">
        <v>10878.976093330548</v>
      </c>
      <c r="BF747" s="45">
        <v>10771.20200305461</v>
      </c>
      <c r="BG747" s="12">
        <v>0</v>
      </c>
      <c r="BH747" s="12">
        <v>15412.246755992781</v>
      </c>
      <c r="BI747" s="12">
        <v>12609.495336277039</v>
      </c>
      <c r="BJ747" s="12">
        <v>6917.696983730083</v>
      </c>
      <c r="BK747" s="44">
        <v>5882.1321978937613</v>
      </c>
      <c r="BL747" s="45">
        <v>2930.7479946381577</v>
      </c>
      <c r="BM747" s="12">
        <v>0</v>
      </c>
      <c r="BN747" s="12">
        <v>0</v>
      </c>
      <c r="BO747" s="12">
        <v>74.452545277332035</v>
      </c>
      <c r="BP747" s="12">
        <v>43.338821327098799</v>
      </c>
      <c r="BQ747" s="48">
        <v>32.585597058607433</v>
      </c>
      <c r="BR747" s="49">
        <v>42.621098047912284</v>
      </c>
      <c r="BS747" s="13">
        <v>0</v>
      </c>
      <c r="BT747" s="12">
        <v>118.88418040106805</v>
      </c>
      <c r="BV747" s="14">
        <f>Таблица1[[#This Row],[Lкан_леб,мм]]</f>
        <v>58211.115819598926</v>
      </c>
      <c r="BW747" s="50">
        <f>Таблица1[[#This Row],[угол обхв4]]+Таблица1[[#This Row],[Lдуг 3,мм]]</f>
        <v>13019.167902020939</v>
      </c>
      <c r="BX747" s="54">
        <f>Таблица1[[#This Row],[угол обхв5]]+Таблица1[[#This Row],[Y5, мм]]</f>
        <v>58741.2881766434</v>
      </c>
      <c r="BY747" s="14">
        <f>Таблица1[[#This Row],[угол обхв6]]+Таблица1[[#This Row],[Lдуг 4,мм]]</f>
        <v>16175.766307813041</v>
      </c>
      <c r="BZ747" s="14">
        <f>Таблица1[[#This Row],[Т1]]+Таблица1[[#This Row],[X6, мм]]</f>
        <v>59049.901468088698</v>
      </c>
      <c r="CA747" s="14">
        <f>Таблица1[[#This Row],[Т2]]+Таблица1[[#This Row],[Lдуг 5,мм]]</f>
        <v>21656.298490001191</v>
      </c>
      <c r="CB747" s="14">
        <f>Таблица1[[#This Row],[Т3]]+Таблица1[[#This Row],[Y6, мм]]</f>
        <v>59281.94165870826</v>
      </c>
      <c r="CC747" s="14">
        <f>Таблица1[[#This Row],[Т4]]+Таблица1[[#This Row],[Lдуг 6,мм]]</f>
        <v>22784.774010338253</v>
      </c>
      <c r="CD747" s="14">
        <f>Таблица1[[#This Row],[Т5]]+Таблица1[[#This Row],[Lдуг 1,мм]]</f>
        <v>59585.444083342831</v>
      </c>
      <c r="CE747" s="14">
        <f>Таблица1[[#This Row],[Т6]]+Таблица1[[#This Row],[Lпрям1, мм]]</f>
        <v>25459.882246529014</v>
      </c>
      <c r="CF747" s="15">
        <f>Таблица1[[#This Row],[Т7]]+Таблица1[[#This Row],[Lдуг 2,мм]]</f>
        <v>59585.444083342831</v>
      </c>
      <c r="CG747" s="14">
        <f>Таблица1[[#This Row],[Т8]]+Таблица1[[#This Row],[Lпрям2, мм]]</f>
        <v>25459.882246529014</v>
      </c>
      <c r="CH747" s="14">
        <f>Таблица1[[#This Row],[Т9]]-Таблица1[[#This Row],[Т9]]</f>
        <v>0</v>
      </c>
      <c r="CI747" s="50">
        <f>Таблица1[[#This Row],[Т9]]-Таблица1[[#This Row],[Т8]]</f>
        <v>34125.561836813817</v>
      </c>
      <c r="CJ747" s="54">
        <f>Таблица1[[#This Row],[Т9]]-Таблица1[[#This Row],[Т7]]</f>
        <v>0</v>
      </c>
      <c r="CK747" s="14">
        <f>Таблица1[[#This Row],[Т9]]-Таблица1[[#This Row],[Т6]]</f>
        <v>36800.670073004578</v>
      </c>
      <c r="CL747" s="14">
        <f>Таблица1[[#This Row],[Т9]]-Таблица1[[#This Row],[Т5]]</f>
        <v>303.50242463457107</v>
      </c>
      <c r="CM747" s="14">
        <f>Таблица1[[#This Row],[Т9]]-Таблица1[[#This Row],[Т4]]</f>
        <v>37929.145593341644</v>
      </c>
      <c r="CN747" s="14">
        <f>Таблица1[[#This Row],[Т9]]-Таблица1[[#This Row],[Т3]]</f>
        <v>535.54261525413312</v>
      </c>
      <c r="CO747" s="14">
        <f>Таблица1[[#This Row],[Т9]]-Таблица1[[#This Row],[Т2]]</f>
        <v>43409.677775529788</v>
      </c>
      <c r="CP747" s="14">
        <f>Таблица1[[#This Row],[Т9]]-Таблица1[[#This Row],[Т1]]</f>
        <v>844.15590669943049</v>
      </c>
      <c r="CQ747" s="14">
        <f>Таблица1[[#This Row],[Т9]]-Таблица1[[#This Row],[угол обхв6]]</f>
        <v>46566.276181321889</v>
      </c>
      <c r="CR747" s="14">
        <f>Таблица1[[#This Row],[Т9]]-Таблица1[[#This Row],[угол обхв5]]</f>
        <v>1374.3282637439042</v>
      </c>
      <c r="CS747" s="14">
        <f>Таблица1[[#This Row],[Т9]]-Таблица1[[#This Row],[угол обхв4]]</f>
        <v>59585.444083342831</v>
      </c>
      <c r="CT747" s="14">
        <f>Таблица1[[#This Row],[Lкан_прям, мм]]+Таблица1[[#This Row],[Lкан_дуг, мм]]+Таблица1[[#This Row],[Lкан_леб,мм]]</f>
        <v>85045.326329871838</v>
      </c>
      <c r="CU747" s="16">
        <f>Таблица1[[#This Row],[Lкан_леб,мм]]</f>
        <v>58211.115819598926</v>
      </c>
      <c r="CV747" s="14">
        <f>2534431-(Таблица1[[#This Row],[Т23]]+Таблица1[[#This Row],[угол обхв3]])</f>
        <v>2449266.789489727</v>
      </c>
      <c r="CW747" s="50">
        <f>SUM(X747:AC747,AD747:AI747)-Таблица1[[#This Row],[lподв_min, мм]]</f>
        <v>24159.102272556978</v>
      </c>
      <c r="CX747" s="17">
        <f>CW1186-Таблица1[[#This Row],[Суммарная длина каната]]</f>
        <v>-2426252.9982950031</v>
      </c>
    </row>
    <row r="748" spans="1:102" x14ac:dyDescent="0.25">
      <c r="A748" s="21">
        <v>747</v>
      </c>
      <c r="B748" s="10">
        <v>18.494489795918366</v>
      </c>
      <c r="C748" s="10">
        <v>72.093469387755121</v>
      </c>
      <c r="D748" s="11">
        <v>11566.190203502683</v>
      </c>
      <c r="E748" s="11">
        <v>5641.0501248087203</v>
      </c>
      <c r="F748" s="11">
        <v>10703.495625445885</v>
      </c>
      <c r="G748" s="11">
        <v>5899.2110532843544</v>
      </c>
      <c r="H748" s="11">
        <v>11158.189713502685</v>
      </c>
      <c r="I748" s="11">
        <v>2899.8553475113258</v>
      </c>
      <c r="J748" s="11">
        <v>2741.1947772973945</v>
      </c>
      <c r="K748" s="11">
        <v>25498.108633061576</v>
      </c>
      <c r="L748" s="11">
        <v>1336.1018772113373</v>
      </c>
      <c r="M748" s="11">
        <v>58211.115819598926</v>
      </c>
      <c r="N748" s="11">
        <v>10564.724947970906</v>
      </c>
      <c r="O748" s="11">
        <v>15023.682006029076</v>
      </c>
      <c r="P748" s="43">
        <v>12366.2010339883</v>
      </c>
      <c r="Q748" s="11">
        <v>12465.618878298255</v>
      </c>
      <c r="R748" s="11">
        <v>11664.941092615565</v>
      </c>
      <c r="S748" s="11">
        <v>7030.136609481081</v>
      </c>
      <c r="T748" s="11">
        <v>11566.190203502683</v>
      </c>
      <c r="U748" s="11">
        <v>5641.0501248087203</v>
      </c>
      <c r="V748" s="11">
        <v>10669.893051786326</v>
      </c>
      <c r="W748" s="11">
        <v>5762.8590564399601</v>
      </c>
      <c r="X748" s="12">
        <v>0</v>
      </c>
      <c r="Y748" s="12">
        <v>516.99003729054607</v>
      </c>
      <c r="Z748" s="12">
        <v>302.68241795132946</v>
      </c>
      <c r="AA748" s="44">
        <v>232.04019061955876</v>
      </c>
      <c r="AB748" s="45">
        <v>284.38923134990301</v>
      </c>
      <c r="AC748" s="12">
        <v>0</v>
      </c>
      <c r="AD748" s="12">
        <v>13019.167902020939</v>
      </c>
      <c r="AE748" s="12">
        <v>3128.7382527064378</v>
      </c>
      <c r="AF748" s="12">
        <v>5480.5321821881498</v>
      </c>
      <c r="AG748" s="44">
        <v>1128.4755203370601</v>
      </c>
      <c r="AH748" s="45">
        <v>2741.1947758089905</v>
      </c>
      <c r="AI748" s="12">
        <v>0</v>
      </c>
      <c r="AJ748" s="12">
        <v>-17.755865829307172</v>
      </c>
      <c r="AK748" s="12">
        <v>54.845475315446087</v>
      </c>
      <c r="AL748" s="12">
        <v>97.351419142470604</v>
      </c>
      <c r="AM748" s="44">
        <v>129.93701620107805</v>
      </c>
      <c r="AN748" s="45">
        <v>89.999999790982443</v>
      </c>
      <c r="AO748" s="12">
        <v>0</v>
      </c>
      <c r="AP748" s="12">
        <v>-1958.69388037667</v>
      </c>
      <c r="AQ748" s="12">
        <v>10898.306625892144</v>
      </c>
      <c r="AR748" s="12">
        <v>12770.847278541869</v>
      </c>
      <c r="AS748" s="44">
        <v>11977.775329364158</v>
      </c>
      <c r="AT748" s="45">
        <v>11158.190203502683</v>
      </c>
      <c r="AU748" s="12">
        <v>0</v>
      </c>
      <c r="AV748" s="12">
        <v>11441.897854129124</v>
      </c>
      <c r="AW748" s="12">
        <v>15258.601703277416</v>
      </c>
      <c r="AX748" s="12">
        <v>12413.413353986229</v>
      </c>
      <c r="AY748" s="44">
        <v>6768.2229971622</v>
      </c>
      <c r="AZ748" s="45">
        <v>5641.0501233203186</v>
      </c>
      <c r="BA748" s="12">
        <v>0</v>
      </c>
      <c r="BB748" s="12">
        <v>10440.300532820003</v>
      </c>
      <c r="BC748" s="12">
        <v>12699.782711909538</v>
      </c>
      <c r="BD748" s="12">
        <v>12069.587337169134</v>
      </c>
      <c r="BE748" s="44">
        <v>11253.35596675409</v>
      </c>
      <c r="BF748" s="45">
        <v>11158.190213502685</v>
      </c>
      <c r="BG748" s="12">
        <v>0</v>
      </c>
      <c r="BH748" s="12">
        <v>15412.246755992781</v>
      </c>
      <c r="BI748" s="12">
        <v>12700.538575546596</v>
      </c>
      <c r="BJ748" s="12">
        <v>6977.9310851690525</v>
      </c>
      <c r="BK748" s="44">
        <v>5902.9637371276012</v>
      </c>
      <c r="BL748" s="45">
        <v>2899.8553475113276</v>
      </c>
      <c r="BM748" s="12">
        <v>0</v>
      </c>
      <c r="BN748" s="12">
        <v>0</v>
      </c>
      <c r="BO748" s="12">
        <v>72.601341144753263</v>
      </c>
      <c r="BP748" s="12">
        <v>42.505943827024517</v>
      </c>
      <c r="BQ748" s="48">
        <v>32.585597058607433</v>
      </c>
      <c r="BR748" s="49">
        <v>39.937016410095595</v>
      </c>
      <c r="BS748" s="13">
        <v>0</v>
      </c>
      <c r="BT748" s="12">
        <v>118.88418040106805</v>
      </c>
      <c r="BV748" s="14">
        <f>Таблица1[[#This Row],[Lкан_леб,мм]]</f>
        <v>58211.115819598926</v>
      </c>
      <c r="BW748" s="50">
        <f>Таблица1[[#This Row],[угол обхв4]]+Таблица1[[#This Row],[Lдуг 3,мм]]</f>
        <v>13019.167902020939</v>
      </c>
      <c r="BX748" s="54">
        <f>Таблица1[[#This Row],[угол обхв5]]+Таблица1[[#This Row],[Y5, мм]]</f>
        <v>58728.105856889473</v>
      </c>
      <c r="BY748" s="14">
        <f>Таблица1[[#This Row],[угол обхв6]]+Таблица1[[#This Row],[Lдуг 4,мм]]</f>
        <v>16147.906154727378</v>
      </c>
      <c r="BZ748" s="14">
        <f>Таблица1[[#This Row],[Т1]]+Таблица1[[#This Row],[X6, мм]]</f>
        <v>59030.788274840801</v>
      </c>
      <c r="CA748" s="14">
        <f>Таблица1[[#This Row],[Т2]]+Таблица1[[#This Row],[Lдуг 5,мм]]</f>
        <v>21628.438336915526</v>
      </c>
      <c r="CB748" s="14">
        <f>Таблица1[[#This Row],[Т3]]+Таблица1[[#This Row],[Y6, мм]]</f>
        <v>59262.828465460363</v>
      </c>
      <c r="CC748" s="14">
        <f>Таблица1[[#This Row],[Т4]]+Таблица1[[#This Row],[Lдуг 6,мм]]</f>
        <v>22756.913857252584</v>
      </c>
      <c r="CD748" s="14">
        <f>Таблица1[[#This Row],[Т5]]+Таблица1[[#This Row],[Lдуг 1,мм]]</f>
        <v>59547.217696810265</v>
      </c>
      <c r="CE748" s="14">
        <f>Таблица1[[#This Row],[Т6]]+Таблица1[[#This Row],[Lпрям1, мм]]</f>
        <v>25498.108633061576</v>
      </c>
      <c r="CF748" s="15">
        <f>Таблица1[[#This Row],[Т7]]+Таблица1[[#This Row],[Lдуг 2,мм]]</f>
        <v>59547.217696810265</v>
      </c>
      <c r="CG748" s="14">
        <f>Таблица1[[#This Row],[Т8]]+Таблица1[[#This Row],[Lпрям2, мм]]</f>
        <v>25498.108633061576</v>
      </c>
      <c r="CH748" s="14">
        <f>Таблица1[[#This Row],[Т9]]-Таблица1[[#This Row],[Т9]]</f>
        <v>0</v>
      </c>
      <c r="CI748" s="50">
        <f>Таблица1[[#This Row],[Т9]]-Таблица1[[#This Row],[Т8]]</f>
        <v>34049.109063748692</v>
      </c>
      <c r="CJ748" s="54">
        <f>Таблица1[[#This Row],[Т9]]-Таблица1[[#This Row],[Т7]]</f>
        <v>0</v>
      </c>
      <c r="CK748" s="14">
        <f>Таблица1[[#This Row],[Т9]]-Таблица1[[#This Row],[Т6]]</f>
        <v>36790.30383955768</v>
      </c>
      <c r="CL748" s="14">
        <f>Таблица1[[#This Row],[Т9]]-Таблица1[[#This Row],[Т5]]</f>
        <v>284.38923134990182</v>
      </c>
      <c r="CM748" s="14">
        <f>Таблица1[[#This Row],[Т9]]-Таблица1[[#This Row],[Т4]]</f>
        <v>37918.779359894739</v>
      </c>
      <c r="CN748" s="14">
        <f>Таблица1[[#This Row],[Т9]]-Таблица1[[#This Row],[Т3]]</f>
        <v>516.42942196946387</v>
      </c>
      <c r="CO748" s="14">
        <f>Таблица1[[#This Row],[Т9]]-Таблица1[[#This Row],[Т2]]</f>
        <v>43399.311542082884</v>
      </c>
      <c r="CP748" s="14">
        <f>Таблица1[[#This Row],[Т9]]-Таблица1[[#This Row],[Т1]]</f>
        <v>819.11183992079168</v>
      </c>
      <c r="CQ748" s="14">
        <f>Таблица1[[#This Row],[Т9]]-Таблица1[[#This Row],[угол обхв6]]</f>
        <v>46528.049794789324</v>
      </c>
      <c r="CR748" s="14">
        <f>Таблица1[[#This Row],[Т9]]-Таблица1[[#This Row],[угол обхв5]]</f>
        <v>1336.1018772113384</v>
      </c>
      <c r="CS748" s="14">
        <f>Таблица1[[#This Row],[Т9]]-Таблица1[[#This Row],[угол обхв4]]</f>
        <v>59547.217696810265</v>
      </c>
      <c r="CT748" s="14">
        <f>Таблица1[[#This Row],[Lкан_прям, мм]]+Таблица1[[#This Row],[Lкан_дуг, мм]]+Таблица1[[#This Row],[Lкан_леб,мм]]</f>
        <v>85045.326329871838</v>
      </c>
      <c r="CU748" s="16">
        <f>Таблица1[[#This Row],[Lкан_леб,мм]]</f>
        <v>58211.115819598926</v>
      </c>
      <c r="CV748" s="14">
        <f>2534431-(Таблица1[[#This Row],[Т23]]+Таблица1[[#This Row],[угол обхв3]])</f>
        <v>2449266.789489727</v>
      </c>
      <c r="CW748" s="50">
        <f>SUM(X748:AC748,AD748:AI748)-Таблица1[[#This Row],[lподв_min, мм]]</f>
        <v>24093.01573297552</v>
      </c>
      <c r="CX748" s="17">
        <f>CW1187-Таблица1[[#This Row],[Суммарная длина каната]]</f>
        <v>-2426304.3993838434</v>
      </c>
    </row>
    <row r="749" spans="1:102" x14ac:dyDescent="0.25">
      <c r="A749" s="21">
        <v>748</v>
      </c>
      <c r="B749" s="10">
        <v>18.494489795918366</v>
      </c>
      <c r="C749" s="10">
        <v>74.777551020408183</v>
      </c>
      <c r="D749" s="11">
        <v>11951.105766128265</v>
      </c>
      <c r="E749" s="11">
        <v>5694.3276504696041</v>
      </c>
      <c r="F749" s="11">
        <v>11077.268229783882</v>
      </c>
      <c r="G749" s="11">
        <v>5911.8062932729399</v>
      </c>
      <c r="H749" s="11">
        <v>11543.105276128266</v>
      </c>
      <c r="I749" s="11">
        <v>2885.5814447641874</v>
      </c>
      <c r="J749" s="11">
        <v>2808.7462057054163</v>
      </c>
      <c r="K749" s="11">
        <v>25536.33501959316</v>
      </c>
      <c r="L749" s="11">
        <v>1297.8754906797456</v>
      </c>
      <c r="M749" s="11">
        <v>58211.115819598926</v>
      </c>
      <c r="N749" s="11">
        <v>10564.724947970906</v>
      </c>
      <c r="O749" s="11">
        <v>15023.682006029076</v>
      </c>
      <c r="P749" s="43">
        <v>12430.651675526973</v>
      </c>
      <c r="Q749" s="11">
        <v>12548.872983369443</v>
      </c>
      <c r="R749" s="11">
        <v>11984.698885083348</v>
      </c>
      <c r="S749" s="11">
        <v>7086.5145999698743</v>
      </c>
      <c r="T749" s="11">
        <v>11951.105766128265</v>
      </c>
      <c r="U749" s="11">
        <v>5694.3276504696041</v>
      </c>
      <c r="V749" s="11">
        <v>11050.087738738246</v>
      </c>
      <c r="W749" s="11">
        <v>5774.0303123963076</v>
      </c>
      <c r="X749" s="12">
        <v>0</v>
      </c>
      <c r="Y749" s="12">
        <v>503.74081994014728</v>
      </c>
      <c r="Z749" s="12">
        <v>296.81844205383095</v>
      </c>
      <c r="AA749" s="44">
        <v>232.0401906195585</v>
      </c>
      <c r="AB749" s="45">
        <v>265.27603806620891</v>
      </c>
      <c r="AC749" s="12">
        <v>0</v>
      </c>
      <c r="AD749" s="12">
        <v>13019.167902020939</v>
      </c>
      <c r="AE749" s="12">
        <v>3099.4132107942014</v>
      </c>
      <c r="AF749" s="12">
        <v>5480.5321821881489</v>
      </c>
      <c r="AG749" s="44">
        <v>1128.4755203370614</v>
      </c>
      <c r="AH749" s="45">
        <v>2808.7462042528095</v>
      </c>
      <c r="AI749" s="12">
        <v>0</v>
      </c>
      <c r="AJ749" s="12">
        <v>-17.755865829307172</v>
      </c>
      <c r="AK749" s="12">
        <v>52.984876697727096</v>
      </c>
      <c r="AL749" s="12">
        <v>94.667337509817543</v>
      </c>
      <c r="AM749" s="44">
        <v>127.25293456842493</v>
      </c>
      <c r="AN749" s="45">
        <v>89.999999796009405</v>
      </c>
      <c r="AO749" s="12">
        <v>0</v>
      </c>
      <c r="AP749" s="12">
        <v>-1958.69388037667</v>
      </c>
      <c r="AQ749" s="12">
        <v>10890.503413949116</v>
      </c>
      <c r="AR749" s="12">
        <v>12837.298721167936</v>
      </c>
      <c r="AS749" s="44">
        <v>12309.455052926283</v>
      </c>
      <c r="AT749" s="45">
        <v>11543.105766128265</v>
      </c>
      <c r="AU749" s="12">
        <v>0</v>
      </c>
      <c r="AV749" s="12">
        <v>11441.897854129124</v>
      </c>
      <c r="AW749" s="12">
        <v>15269.308533718748</v>
      </c>
      <c r="AX749" s="12">
        <v>12515.673882907569</v>
      </c>
      <c r="AY749" s="44">
        <v>6839.5380192016337</v>
      </c>
      <c r="AZ749" s="45">
        <v>5694.3276490169983</v>
      </c>
      <c r="BA749" s="12">
        <v>0</v>
      </c>
      <c r="BB749" s="12">
        <v>10440.300532820003</v>
      </c>
      <c r="BC749" s="12">
        <v>12756.430141505183</v>
      </c>
      <c r="BD749" s="12">
        <v>12391.34593072431</v>
      </c>
      <c r="BE749" s="44">
        <v>11626.349598285329</v>
      </c>
      <c r="BF749" s="45">
        <v>11543.105776128266</v>
      </c>
      <c r="BG749" s="12">
        <v>0</v>
      </c>
      <c r="BH749" s="12">
        <v>15412.246755992781</v>
      </c>
      <c r="BI749" s="12">
        <v>12794.499511059115</v>
      </c>
      <c r="BJ749" s="12">
        <v>7053.3154995080004</v>
      </c>
      <c r="BK749" s="44">
        <v>5941.3042312378448</v>
      </c>
      <c r="BL749" s="45">
        <v>2885.5814447641892</v>
      </c>
      <c r="BM749" s="12">
        <v>0</v>
      </c>
      <c r="BN749" s="12">
        <v>0</v>
      </c>
      <c r="BO749" s="12">
        <v>70.740742527034271</v>
      </c>
      <c r="BP749" s="12">
        <v>41.682460812090447</v>
      </c>
      <c r="BQ749" s="48">
        <v>32.585597058607398</v>
      </c>
      <c r="BR749" s="49">
        <v>37.252934772415536</v>
      </c>
      <c r="BS749" s="13">
        <v>0</v>
      </c>
      <c r="BT749" s="12">
        <v>118.88418040106805</v>
      </c>
      <c r="BV749" s="14">
        <f>Таблица1[[#This Row],[Lкан_леб,мм]]</f>
        <v>58211.115819598926</v>
      </c>
      <c r="BW749" s="50">
        <f>Таблица1[[#This Row],[угол обхв4]]+Таблица1[[#This Row],[Lдуг 3,мм]]</f>
        <v>13019.167902020939</v>
      </c>
      <c r="BX749" s="54">
        <f>Таблица1[[#This Row],[угол обхв5]]+Таблица1[[#This Row],[Y5, мм]]</f>
        <v>58714.856639539074</v>
      </c>
      <c r="BY749" s="14">
        <f>Таблица1[[#This Row],[угол обхв6]]+Таблица1[[#This Row],[Lдуг 4,мм]]</f>
        <v>16118.58111281514</v>
      </c>
      <c r="BZ749" s="14">
        <f>Таблица1[[#This Row],[Т1]]+Таблица1[[#This Row],[X6, мм]]</f>
        <v>59011.675081592904</v>
      </c>
      <c r="CA749" s="14">
        <f>Таблица1[[#This Row],[Т2]]+Таблица1[[#This Row],[Lдуг 5,мм]]</f>
        <v>21599.113295003288</v>
      </c>
      <c r="CB749" s="14">
        <f>Таблица1[[#This Row],[Т3]]+Таблица1[[#This Row],[Y6, мм]]</f>
        <v>59243.715272212467</v>
      </c>
      <c r="CC749" s="14">
        <f>Таблица1[[#This Row],[Т4]]+Таблица1[[#This Row],[Lдуг 6,мм]]</f>
        <v>22727.58881534035</v>
      </c>
      <c r="CD749" s="14">
        <f>Таблица1[[#This Row],[Т5]]+Таблица1[[#This Row],[Lдуг 1,мм]]</f>
        <v>59508.991310278674</v>
      </c>
      <c r="CE749" s="14">
        <f>Таблица1[[#This Row],[Т6]]+Таблица1[[#This Row],[Lпрям1, мм]]</f>
        <v>25536.33501959316</v>
      </c>
      <c r="CF749" s="15">
        <f>Таблица1[[#This Row],[Т7]]+Таблица1[[#This Row],[Lдуг 2,мм]]</f>
        <v>59508.991310278674</v>
      </c>
      <c r="CG749" s="14">
        <f>Таблица1[[#This Row],[Т8]]+Таблица1[[#This Row],[Lпрям2, мм]]</f>
        <v>25536.33501959316</v>
      </c>
      <c r="CH749" s="14">
        <f>Таблица1[[#This Row],[Т9]]-Таблица1[[#This Row],[Т9]]</f>
        <v>0</v>
      </c>
      <c r="CI749" s="50">
        <f>Таблица1[[#This Row],[Т9]]-Таблица1[[#This Row],[Т8]]</f>
        <v>33972.656290685511</v>
      </c>
      <c r="CJ749" s="54">
        <f>Таблица1[[#This Row],[Т9]]-Таблица1[[#This Row],[Т7]]</f>
        <v>0</v>
      </c>
      <c r="CK749" s="14">
        <f>Таблица1[[#This Row],[Т9]]-Таблица1[[#This Row],[Т6]]</f>
        <v>36781.402494938324</v>
      </c>
      <c r="CL749" s="14">
        <f>Таблица1[[#This Row],[Т9]]-Таблица1[[#This Row],[Т5]]</f>
        <v>265.27603806620755</v>
      </c>
      <c r="CM749" s="14">
        <f>Таблица1[[#This Row],[Т9]]-Таблица1[[#This Row],[Т4]]</f>
        <v>37909.87801527539</v>
      </c>
      <c r="CN749" s="14">
        <f>Таблица1[[#This Row],[Т9]]-Таблица1[[#This Row],[Т3]]</f>
        <v>497.3162286857696</v>
      </c>
      <c r="CO749" s="14">
        <f>Таблица1[[#This Row],[Т9]]-Таблица1[[#This Row],[Т2]]</f>
        <v>43390.410197463534</v>
      </c>
      <c r="CP749" s="14">
        <f>Таблица1[[#This Row],[Т9]]-Таблица1[[#This Row],[Т1]]</f>
        <v>794.13467073960055</v>
      </c>
      <c r="CQ749" s="14">
        <f>Таблица1[[#This Row],[Т9]]-Таблица1[[#This Row],[угол обхв6]]</f>
        <v>46489.823408257733</v>
      </c>
      <c r="CR749" s="14">
        <f>Таблица1[[#This Row],[Т9]]-Таблица1[[#This Row],[угол обхв5]]</f>
        <v>1297.8754906797476</v>
      </c>
      <c r="CS749" s="14">
        <f>Таблица1[[#This Row],[Т9]]-Таблица1[[#This Row],[угол обхв4]]</f>
        <v>59508.991310278674</v>
      </c>
      <c r="CT749" s="14">
        <f>Таблица1[[#This Row],[Lкан_прям, мм]]+Таблица1[[#This Row],[Lкан_дуг, мм]]+Таблица1[[#This Row],[Lкан_леб,мм]]</f>
        <v>85045.326329871838</v>
      </c>
      <c r="CU749" s="16">
        <f>Таблица1[[#This Row],[Lкан_леб,мм]]</f>
        <v>58211.115819598926</v>
      </c>
      <c r="CV749" s="14">
        <f>2534431-(Таблица1[[#This Row],[Т23]]+Таблица1[[#This Row],[угол обхв3]])</f>
        <v>2449266.789489727</v>
      </c>
      <c r="CW749" s="50">
        <f>SUM(X749:AC749,AD749:AI749)-Таблица1[[#This Row],[lподв_min, мм]]</f>
        <v>24025.464304567489</v>
      </c>
      <c r="CX749" s="17">
        <f>CW1188-Таблица1[[#This Row],[Суммарная длина каната]]</f>
        <v>-2426356.3630138296</v>
      </c>
    </row>
    <row r="750" spans="1:102" x14ac:dyDescent="0.25">
      <c r="A750" s="21">
        <v>749</v>
      </c>
      <c r="B750" s="10">
        <v>18.494489795918366</v>
      </c>
      <c r="C750" s="10">
        <v>77.461632653061244</v>
      </c>
      <c r="D750" s="11">
        <v>12333.104117601082</v>
      </c>
      <c r="E750" s="11">
        <v>5765.5719103363626</v>
      </c>
      <c r="F750" s="11">
        <v>11450.040955525827</v>
      </c>
      <c r="G750" s="11">
        <v>5941.8910862238708</v>
      </c>
      <c r="H750" s="11">
        <v>11925.103627601084</v>
      </c>
      <c r="I750" s="11">
        <v>2887.832686707879</v>
      </c>
      <c r="J750" s="11">
        <v>2877.7392236284841</v>
      </c>
      <c r="K750" s="11">
        <v>25574.561406123787</v>
      </c>
      <c r="L750" s="11">
        <v>1259.6491041491252</v>
      </c>
      <c r="M750" s="11">
        <v>58211.115819598926</v>
      </c>
      <c r="N750" s="11">
        <v>10564.724947970906</v>
      </c>
      <c r="O750" s="11">
        <v>15023.682006029076</v>
      </c>
      <c r="P750" s="43">
        <v>12491.132909198641</v>
      </c>
      <c r="Q750" s="11">
        <v>12635.053906893761</v>
      </c>
      <c r="R750" s="11">
        <v>12301.46575798236</v>
      </c>
      <c r="S750" s="11">
        <v>7157.8046546002797</v>
      </c>
      <c r="T750" s="11">
        <v>12333.104117601082</v>
      </c>
      <c r="U750" s="11">
        <v>5765.5719103363626</v>
      </c>
      <c r="V750" s="11">
        <v>11429.342185228461</v>
      </c>
      <c r="W750" s="11">
        <v>5802.9934227871636</v>
      </c>
      <c r="X750" s="12">
        <v>0</v>
      </c>
      <c r="Y750" s="12">
        <v>490.41928992984276</v>
      </c>
      <c r="Z750" s="12">
        <v>291.02677881623816</v>
      </c>
      <c r="AA750" s="44">
        <v>232.04019061955844</v>
      </c>
      <c r="AB750" s="45">
        <v>246.16284478348587</v>
      </c>
      <c r="AC750" s="12">
        <v>0</v>
      </c>
      <c r="AD750" s="12">
        <v>13019.167902020939</v>
      </c>
      <c r="AE750" s="12">
        <v>3068.6465793669336</v>
      </c>
      <c r="AF750" s="12">
        <v>5480.5321821881489</v>
      </c>
      <c r="AG750" s="44">
        <v>1128.4755203370617</v>
      </c>
      <c r="AH750" s="45">
        <v>2877.7392222107028</v>
      </c>
      <c r="AI750" s="12">
        <v>0</v>
      </c>
      <c r="AJ750" s="12">
        <v>-17.755865829307172</v>
      </c>
      <c r="AK750" s="12">
        <v>51.114123153003298</v>
      </c>
      <c r="AL750" s="12">
        <v>91.983255877164467</v>
      </c>
      <c r="AM750" s="44">
        <v>124.56885293577186</v>
      </c>
      <c r="AN750" s="45">
        <v>89.999999800900014</v>
      </c>
      <c r="AO750" s="12">
        <v>0</v>
      </c>
      <c r="AP750" s="12">
        <v>-1958.69388037667</v>
      </c>
      <c r="AQ750" s="12">
        <v>10882.311297275512</v>
      </c>
      <c r="AR750" s="12">
        <v>12898.888510415367</v>
      </c>
      <c r="AS750" s="44">
        <v>12637.431292458052</v>
      </c>
      <c r="AT750" s="45">
        <v>11925.104117601084</v>
      </c>
      <c r="AU750" s="12">
        <v>0</v>
      </c>
      <c r="AV750" s="12">
        <v>11441.897854129124</v>
      </c>
      <c r="AW750" s="12">
        <v>15279.812657719525</v>
      </c>
      <c r="AX750" s="12">
        <v>12620.934074161505</v>
      </c>
      <c r="AY750" s="44">
        <v>6926.307009591821</v>
      </c>
      <c r="AZ750" s="45">
        <v>5765.5719089185832</v>
      </c>
      <c r="BA750" s="12">
        <v>0</v>
      </c>
      <c r="BB750" s="12">
        <v>10440.300532820003</v>
      </c>
      <c r="BC750" s="12">
        <v>12808.719258503244</v>
      </c>
      <c r="BD750" s="12">
        <v>12709.221359199086</v>
      </c>
      <c r="BE750" s="44">
        <v>11997.13858312539</v>
      </c>
      <c r="BF750" s="45">
        <v>11925.104127601084</v>
      </c>
      <c r="BG750" s="12">
        <v>0</v>
      </c>
      <c r="BH750" s="12">
        <v>15412.246755992781</v>
      </c>
      <c r="BI750" s="12">
        <v>12891.184558584209</v>
      </c>
      <c r="BJ750" s="12">
        <v>7143.6848218680243</v>
      </c>
      <c r="BK750" s="44">
        <v>5997.0695553448222</v>
      </c>
      <c r="BL750" s="45">
        <v>2887.8326867078808</v>
      </c>
      <c r="BM750" s="12">
        <v>0</v>
      </c>
      <c r="BN750" s="12">
        <v>0</v>
      </c>
      <c r="BO750" s="12">
        <v>68.86998898231046</v>
      </c>
      <c r="BP750" s="12">
        <v>40.869132724161176</v>
      </c>
      <c r="BQ750" s="48">
        <v>32.585597058607384</v>
      </c>
      <c r="BR750" s="49">
        <v>34.568853134871844</v>
      </c>
      <c r="BS750" s="13">
        <v>0</v>
      </c>
      <c r="BT750" s="12">
        <v>118.88418040106805</v>
      </c>
      <c r="BV750" s="14">
        <f>Таблица1[[#This Row],[Lкан_леб,мм]]</f>
        <v>58211.115819598926</v>
      </c>
      <c r="BW750" s="50">
        <f>Таблица1[[#This Row],[угол обхв4]]+Таблица1[[#This Row],[Lдуг 3,мм]]</f>
        <v>13019.167902020939</v>
      </c>
      <c r="BX750" s="54">
        <f>Таблица1[[#This Row],[угол обхв5]]+Таблица1[[#This Row],[Y5, мм]]</f>
        <v>58701.53510952877</v>
      </c>
      <c r="BY750" s="14">
        <f>Таблица1[[#This Row],[угол обхв6]]+Таблица1[[#This Row],[Lдуг 4,мм]]</f>
        <v>16087.814481387873</v>
      </c>
      <c r="BZ750" s="14">
        <f>Таблица1[[#This Row],[Т1]]+Таблица1[[#This Row],[X6, мм]]</f>
        <v>58992.561888345008</v>
      </c>
      <c r="CA750" s="14">
        <f>Таблица1[[#This Row],[Т2]]+Таблица1[[#This Row],[Lдуг 5,мм]]</f>
        <v>21568.346663576023</v>
      </c>
      <c r="CB750" s="14">
        <f>Таблица1[[#This Row],[Т3]]+Таблица1[[#This Row],[Y6, мм]]</f>
        <v>59224.60207896457</v>
      </c>
      <c r="CC750" s="14">
        <f>Таблица1[[#This Row],[Т4]]+Таблица1[[#This Row],[Lдуг 6,мм]]</f>
        <v>22696.822183913086</v>
      </c>
      <c r="CD750" s="14">
        <f>Таблица1[[#This Row],[Т5]]+Таблица1[[#This Row],[Lдуг 1,мм]]</f>
        <v>59470.764923748058</v>
      </c>
      <c r="CE750" s="14">
        <f>Таблица1[[#This Row],[Т6]]+Таблица1[[#This Row],[Lпрям1, мм]]</f>
        <v>25574.561406123787</v>
      </c>
      <c r="CF750" s="15">
        <f>Таблица1[[#This Row],[Т7]]+Таблица1[[#This Row],[Lдуг 2,мм]]</f>
        <v>59470.764923748058</v>
      </c>
      <c r="CG750" s="14">
        <f>Таблица1[[#This Row],[Т8]]+Таблица1[[#This Row],[Lпрям2, мм]]</f>
        <v>25574.561406123787</v>
      </c>
      <c r="CH750" s="14">
        <f>Таблица1[[#This Row],[Т9]]-Таблица1[[#This Row],[Т9]]</f>
        <v>0</v>
      </c>
      <c r="CI750" s="50">
        <f>Таблица1[[#This Row],[Т9]]-Таблица1[[#This Row],[Т8]]</f>
        <v>33896.203517624272</v>
      </c>
      <c r="CJ750" s="54">
        <f>Таблица1[[#This Row],[Т9]]-Таблица1[[#This Row],[Т7]]</f>
        <v>0</v>
      </c>
      <c r="CK750" s="14">
        <f>Таблица1[[#This Row],[Т9]]-Таблица1[[#This Row],[Т6]]</f>
        <v>36773.942739834973</v>
      </c>
      <c r="CL750" s="14">
        <f>Таблица1[[#This Row],[Т9]]-Таблица1[[#This Row],[Т5]]</f>
        <v>246.16284478348825</v>
      </c>
      <c r="CM750" s="14">
        <f>Таблица1[[#This Row],[Т9]]-Таблица1[[#This Row],[Т4]]</f>
        <v>37902.418260172039</v>
      </c>
      <c r="CN750" s="14">
        <f>Таблица1[[#This Row],[Т9]]-Таблица1[[#This Row],[Т3]]</f>
        <v>478.20303540305031</v>
      </c>
      <c r="CO750" s="14">
        <f>Таблица1[[#This Row],[Т9]]-Таблица1[[#This Row],[Т2]]</f>
        <v>43382.950442360183</v>
      </c>
      <c r="CP750" s="14">
        <f>Таблица1[[#This Row],[Т9]]-Таблица1[[#This Row],[Т1]]</f>
        <v>769.22981421928853</v>
      </c>
      <c r="CQ750" s="14">
        <f>Таблица1[[#This Row],[Т9]]-Таблица1[[#This Row],[угол обхв6]]</f>
        <v>46451.597021727117</v>
      </c>
      <c r="CR750" s="14">
        <f>Таблица1[[#This Row],[Т9]]-Таблица1[[#This Row],[угол обхв5]]</f>
        <v>1259.6491041491317</v>
      </c>
      <c r="CS750" s="14">
        <f>Таблица1[[#This Row],[Т9]]-Таблица1[[#This Row],[угол обхв4]]</f>
        <v>59470.764923748058</v>
      </c>
      <c r="CT750" s="14">
        <f>Таблица1[[#This Row],[Lкан_прям, мм]]+Таблица1[[#This Row],[Lкан_дуг, мм]]+Таблица1[[#This Row],[Lкан_леб,мм]]</f>
        <v>85045.326329871838</v>
      </c>
      <c r="CU750" s="16">
        <f>Таблица1[[#This Row],[Lкан_леб,мм]]</f>
        <v>58211.115819598926</v>
      </c>
      <c r="CV750" s="14">
        <f>2534431-(Таблица1[[#This Row],[Т23]]+Таблица1[[#This Row],[угол обхв3]])</f>
        <v>2449266.789489727</v>
      </c>
      <c r="CW750" s="50">
        <f>SUM(X750:AC750,AD750:AI750)-Таблица1[[#This Row],[lподв_min, мм]]</f>
        <v>23956.471286644428</v>
      </c>
      <c r="CX750" s="17">
        <f>CW1189-Таблица1[[#This Row],[Суммарная длина каната]]</f>
        <v>-2426408.8118144916</v>
      </c>
    </row>
    <row r="751" spans="1:102" x14ac:dyDescent="0.25">
      <c r="A751" s="21">
        <v>750</v>
      </c>
      <c r="B751" s="10">
        <v>18.494489795918366</v>
      </c>
      <c r="C751" s="10">
        <v>80.14571428571432</v>
      </c>
      <c r="D751" s="11">
        <v>12711.347095396155</v>
      </c>
      <c r="E751" s="11">
        <v>5854.6265836591538</v>
      </c>
      <c r="F751" s="11">
        <v>11820.995882573769</v>
      </c>
      <c r="G751" s="11">
        <v>5989.3994215223711</v>
      </c>
      <c r="H751" s="11">
        <v>12303.346605396155</v>
      </c>
      <c r="I751" s="11">
        <v>2906.4774966249838</v>
      </c>
      <c r="J751" s="11">
        <v>2948.1490870341695</v>
      </c>
      <c r="K751" s="11">
        <v>25612.787792653431</v>
      </c>
      <c r="L751" s="11">
        <v>1221.4227176194718</v>
      </c>
      <c r="M751" s="11">
        <v>58211.115819598926</v>
      </c>
      <c r="N751" s="11">
        <v>10564.724947970906</v>
      </c>
      <c r="O751" s="11">
        <v>15023.682006029076</v>
      </c>
      <c r="P751" s="43">
        <v>12547.512029971109</v>
      </c>
      <c r="Q751" s="11">
        <v>12723.972554807875</v>
      </c>
      <c r="R751" s="11">
        <v>12614.546676580128</v>
      </c>
      <c r="S751" s="11">
        <v>7243.8503521417697</v>
      </c>
      <c r="T751" s="11">
        <v>12711.347095396155</v>
      </c>
      <c r="U751" s="11">
        <v>5854.6265836591538</v>
      </c>
      <c r="V751" s="11">
        <v>11806.82424927715</v>
      </c>
      <c r="W751" s="11">
        <v>5849.6848381400123</v>
      </c>
      <c r="X751" s="12">
        <v>0</v>
      </c>
      <c r="Y751" s="12">
        <v>477.0197053229486</v>
      </c>
      <c r="Z751" s="12">
        <v>285.31317017523526</v>
      </c>
      <c r="AA751" s="44">
        <v>232.04019061955907</v>
      </c>
      <c r="AB751" s="45">
        <v>227.04965150172885</v>
      </c>
      <c r="AC751" s="12">
        <v>0</v>
      </c>
      <c r="AD751" s="12">
        <v>13019.167902020939</v>
      </c>
      <c r="AE751" s="12">
        <v>3036.4631024570335</v>
      </c>
      <c r="AF751" s="12">
        <v>5480.5321821881489</v>
      </c>
      <c r="AG751" s="44">
        <v>1128.4755203370617</v>
      </c>
      <c r="AH751" s="45">
        <v>2948.1490856502483</v>
      </c>
      <c r="AI751" s="12">
        <v>0</v>
      </c>
      <c r="AJ751" s="12">
        <v>-17.755865829307172</v>
      </c>
      <c r="AK751" s="12">
        <v>49.232408336328035</v>
      </c>
      <c r="AL751" s="12">
        <v>89.299174244511406</v>
      </c>
      <c r="AM751" s="44">
        <v>121.88477130311888</v>
      </c>
      <c r="AN751" s="45">
        <v>89.999999805655065</v>
      </c>
      <c r="AO751" s="12">
        <v>0</v>
      </c>
      <c r="AP751" s="12">
        <v>-1958.69388037667</v>
      </c>
      <c r="AQ751" s="12">
        <v>10873.729676313898</v>
      </c>
      <c r="AR751" s="12">
        <v>12955.481508912308</v>
      </c>
      <c r="AS751" s="44">
        <v>12960.984418170487</v>
      </c>
      <c r="AT751" s="45">
        <v>12303.347095396155</v>
      </c>
      <c r="AU751" s="12">
        <v>0</v>
      </c>
      <c r="AV751" s="12">
        <v>11441.897854129124</v>
      </c>
      <c r="AW751" s="12">
        <v>15290.102872069398</v>
      </c>
      <c r="AX751" s="12">
        <v>12728.962970867353</v>
      </c>
      <c r="AY751" s="44">
        <v>7028.339583961214</v>
      </c>
      <c r="AZ751" s="45">
        <v>5854.6265822752339</v>
      </c>
      <c r="BA751" s="12">
        <v>0</v>
      </c>
      <c r="BB751" s="12">
        <v>10440.300532820003</v>
      </c>
      <c r="BC751" s="12">
        <v>12856.516758314101</v>
      </c>
      <c r="BD751" s="12">
        <v>13022.516155521329</v>
      </c>
      <c r="BE751" s="44">
        <v>12364.909353805797</v>
      </c>
      <c r="BF751" s="45">
        <v>12303.347105396157</v>
      </c>
      <c r="BG751" s="12">
        <v>0</v>
      </c>
      <c r="BH751" s="12">
        <v>15412.246755992781</v>
      </c>
      <c r="BI751" s="12">
        <v>12990.393420848197</v>
      </c>
      <c r="BJ751" s="12">
        <v>7248.8407682012485</v>
      </c>
      <c r="BK751" s="44">
        <v>6070.1373518397095</v>
      </c>
      <c r="BL751" s="45">
        <v>2906.4774966249856</v>
      </c>
      <c r="BM751" s="12">
        <v>0</v>
      </c>
      <c r="BN751" s="12">
        <v>0</v>
      </c>
      <c r="BO751" s="12">
        <v>66.988274165635204</v>
      </c>
      <c r="BP751" s="12">
        <v>40.06676590818337</v>
      </c>
      <c r="BQ751" s="48">
        <v>32.585597058607476</v>
      </c>
      <c r="BR751" s="49">
        <v>31.884771497463813</v>
      </c>
      <c r="BS751" s="13">
        <v>0</v>
      </c>
      <c r="BT751" s="12">
        <v>118.88418040106805</v>
      </c>
      <c r="BV751" s="14">
        <f>Таблица1[[#This Row],[Lкан_леб,мм]]</f>
        <v>58211.115819598926</v>
      </c>
      <c r="BW751" s="50">
        <f>Таблица1[[#This Row],[угол обхв4]]+Таблица1[[#This Row],[Lдуг 3,мм]]</f>
        <v>13019.167902020939</v>
      </c>
      <c r="BX751" s="54">
        <f>Таблица1[[#This Row],[угол обхв5]]+Таблица1[[#This Row],[Y5, мм]]</f>
        <v>58688.135524921876</v>
      </c>
      <c r="BY751" s="14">
        <f>Таблица1[[#This Row],[угол обхв6]]+Таблица1[[#This Row],[Lдуг 4,мм]]</f>
        <v>16055.631004477973</v>
      </c>
      <c r="BZ751" s="14">
        <f>Таблица1[[#This Row],[Т1]]+Таблица1[[#This Row],[X6, мм]]</f>
        <v>58973.448695097111</v>
      </c>
      <c r="CA751" s="14">
        <f>Таблица1[[#This Row],[Т2]]+Таблица1[[#This Row],[Lдуг 5,мм]]</f>
        <v>21536.163186666123</v>
      </c>
      <c r="CB751" s="14">
        <f>Таблица1[[#This Row],[Т3]]+Таблица1[[#This Row],[Y6, мм]]</f>
        <v>59205.488885716673</v>
      </c>
      <c r="CC751" s="14">
        <f>Таблица1[[#This Row],[Т4]]+Таблица1[[#This Row],[Lдуг 6,мм]]</f>
        <v>22664.638707003185</v>
      </c>
      <c r="CD751" s="14">
        <f>Таблица1[[#This Row],[Т5]]+Таблица1[[#This Row],[Lдуг 1,мм]]</f>
        <v>59432.538537218403</v>
      </c>
      <c r="CE751" s="14">
        <f>Таблица1[[#This Row],[Т6]]+Таблица1[[#This Row],[Lпрям1, мм]]</f>
        <v>25612.787792653435</v>
      </c>
      <c r="CF751" s="15">
        <f>Таблица1[[#This Row],[Т7]]+Таблица1[[#This Row],[Lдуг 2,мм]]</f>
        <v>59432.538537218403</v>
      </c>
      <c r="CG751" s="14">
        <f>Таблица1[[#This Row],[Т8]]+Таблица1[[#This Row],[Lпрям2, мм]]</f>
        <v>25612.787792653435</v>
      </c>
      <c r="CH751" s="14">
        <f>Таблица1[[#This Row],[Т9]]-Таблица1[[#This Row],[Т9]]</f>
        <v>0</v>
      </c>
      <c r="CI751" s="50">
        <f>Таблица1[[#This Row],[Т9]]-Таблица1[[#This Row],[Т8]]</f>
        <v>33819.750744564968</v>
      </c>
      <c r="CJ751" s="54">
        <f>Таблица1[[#This Row],[Т9]]-Таблица1[[#This Row],[Т7]]</f>
        <v>0</v>
      </c>
      <c r="CK751" s="14">
        <f>Таблица1[[#This Row],[Т9]]-Таблица1[[#This Row],[Т6]]</f>
        <v>36767.899830215218</v>
      </c>
      <c r="CL751" s="14">
        <f>Таблица1[[#This Row],[Т9]]-Таблица1[[#This Row],[Т5]]</f>
        <v>227.04965150172939</v>
      </c>
      <c r="CM751" s="14">
        <f>Таблица1[[#This Row],[Т9]]-Таблица1[[#This Row],[Т4]]</f>
        <v>37896.375350552276</v>
      </c>
      <c r="CN751" s="14">
        <f>Таблица1[[#This Row],[Т9]]-Таблица1[[#This Row],[Т3]]</f>
        <v>459.08984212129144</v>
      </c>
      <c r="CO751" s="14">
        <f>Таблица1[[#This Row],[Т9]]-Таблица1[[#This Row],[Т2]]</f>
        <v>43376.907532740428</v>
      </c>
      <c r="CP751" s="14">
        <f>Таблица1[[#This Row],[Т9]]-Таблица1[[#This Row],[Т1]]</f>
        <v>744.40301229652687</v>
      </c>
      <c r="CQ751" s="14">
        <f>Таблица1[[#This Row],[Т9]]-Таблица1[[#This Row],[угол обхв6]]</f>
        <v>46413.370635197462</v>
      </c>
      <c r="CR751" s="14">
        <f>Таблица1[[#This Row],[Т9]]-Таблица1[[#This Row],[угол обхв5]]</f>
        <v>1221.4227176194763</v>
      </c>
      <c r="CS751" s="14">
        <f>Таблица1[[#This Row],[Т9]]-Таблица1[[#This Row],[угол обхв4]]</f>
        <v>59432.538537218403</v>
      </c>
      <c r="CT751" s="14">
        <f>Таблица1[[#This Row],[Lкан_прям, мм]]+Таблица1[[#This Row],[Lкан_дуг, мм]]+Таблица1[[#This Row],[Lкан_леб,мм]]</f>
        <v>85045.326329871838</v>
      </c>
      <c r="CU751" s="16">
        <f>Таблица1[[#This Row],[Lкан_леб,мм]]</f>
        <v>58211.115819598926</v>
      </c>
      <c r="CV751" s="14">
        <f>2534431-(Таблица1[[#This Row],[Т23]]+Таблица1[[#This Row],[угол обхв3]])</f>
        <v>2449266.789489727</v>
      </c>
      <c r="CW751" s="50">
        <f>SUM(X751:AC751,AD751:AI751)-Таблица1[[#This Row],[lподв_min, мм]]</f>
        <v>23886.061423238734</v>
      </c>
      <c r="CX751" s="17">
        <f>CW1190-Таблица1[[#This Row],[Суммарная длина каната]]</f>
        <v>-2426461.6627820674</v>
      </c>
    </row>
    <row r="752" spans="1:102" x14ac:dyDescent="0.25">
      <c r="A752" s="21">
        <v>751</v>
      </c>
      <c r="B752" s="10">
        <v>18.494489795918366</v>
      </c>
      <c r="C752" s="10">
        <v>82.829795918367381</v>
      </c>
      <c r="D752" s="11">
        <v>13085.004776849933</v>
      </c>
      <c r="E752" s="11">
        <v>5961.2962709301892</v>
      </c>
      <c r="F752" s="11">
        <v>12189.319079356772</v>
      </c>
      <c r="G752" s="11">
        <v>6054.227058649818</v>
      </c>
      <c r="H752" s="11">
        <v>12677.004286849933</v>
      </c>
      <c r="I752" s="11">
        <v>2941.3467033584921</v>
      </c>
      <c r="J752" s="11">
        <v>3019.9495675716971</v>
      </c>
      <c r="K752" s="11">
        <v>25651.01417918213</v>
      </c>
      <c r="L752" s="11">
        <v>1183.196331090774</v>
      </c>
      <c r="M752" s="11">
        <v>58211.115819598926</v>
      </c>
      <c r="N752" s="11">
        <v>10564.724947970906</v>
      </c>
      <c r="O752" s="11">
        <v>15023.682006029076</v>
      </c>
      <c r="P752" s="43">
        <v>12599.665333472252</v>
      </c>
      <c r="Q752" s="11">
        <v>12815.433826064449</v>
      </c>
      <c r="R752" s="11">
        <v>12923.254693688941</v>
      </c>
      <c r="S752" s="11">
        <v>7344.4628952374023</v>
      </c>
      <c r="T752" s="11">
        <v>13085.004776849933</v>
      </c>
      <c r="U752" s="11">
        <v>5961.2962709301892</v>
      </c>
      <c r="V752" s="11">
        <v>12181.705677781341</v>
      </c>
      <c r="W752" s="11">
        <v>5914.0021103829313</v>
      </c>
      <c r="X752" s="12">
        <v>0</v>
      </c>
      <c r="Y752" s="12">
        <v>463.53596400061076</v>
      </c>
      <c r="Z752" s="12">
        <v>279.68371824967596</v>
      </c>
      <c r="AA752" s="44">
        <v>232.04019061955896</v>
      </c>
      <c r="AB752" s="45">
        <v>207.9364582209283</v>
      </c>
      <c r="AC752" s="12">
        <v>0</v>
      </c>
      <c r="AD752" s="12">
        <v>13019.167902020939</v>
      </c>
      <c r="AE752" s="12">
        <v>3002.8890084153049</v>
      </c>
      <c r="AF752" s="12">
        <v>5480.5321821881489</v>
      </c>
      <c r="AG752" s="44">
        <v>1128.4755203370601</v>
      </c>
      <c r="AH752" s="45">
        <v>3019.9495662206791</v>
      </c>
      <c r="AI752" s="12">
        <v>0</v>
      </c>
      <c r="AJ752" s="12">
        <v>-17.755865829307172</v>
      </c>
      <c r="AK752" s="12">
        <v>47.338875322072866</v>
      </c>
      <c r="AL752" s="12">
        <v>86.615092611858344</v>
      </c>
      <c r="AM752" s="44">
        <v>119.20068967046581</v>
      </c>
      <c r="AN752" s="45">
        <v>89.999999810275696</v>
      </c>
      <c r="AO752" s="12">
        <v>0</v>
      </c>
      <c r="AP752" s="12">
        <v>-1958.69388037667</v>
      </c>
      <c r="AQ752" s="12">
        <v>10864.757767998786</v>
      </c>
      <c r="AR752" s="12">
        <v>13006.953543006353</v>
      </c>
      <c r="AS752" s="44">
        <v>13279.404505259543</v>
      </c>
      <c r="AT752" s="45">
        <v>12677.004776849933</v>
      </c>
      <c r="AU752" s="12">
        <v>0</v>
      </c>
      <c r="AV752" s="12">
        <v>11441.897854129124</v>
      </c>
      <c r="AW752" s="12">
        <v>15300.167642014236</v>
      </c>
      <c r="AX752" s="12">
        <v>12839.523541183264</v>
      </c>
      <c r="AY752" s="44">
        <v>7145.4118673118383</v>
      </c>
      <c r="AZ752" s="45">
        <v>5961.296269579173</v>
      </c>
      <c r="BA752" s="12">
        <v>0</v>
      </c>
      <c r="BB752" s="12">
        <v>10440.300532820003</v>
      </c>
      <c r="BC752" s="12">
        <v>12899.698153500132</v>
      </c>
      <c r="BD752" s="12">
        <v>13330.542903223042</v>
      </c>
      <c r="BE752" s="44">
        <v>12728.85496527933</v>
      </c>
      <c r="BF752" s="45">
        <v>12677.004786849935</v>
      </c>
      <c r="BG752" s="12">
        <v>0</v>
      </c>
      <c r="BH752" s="12">
        <v>15412.246755992781</v>
      </c>
      <c r="BI752" s="12">
        <v>13091.919462049607</v>
      </c>
      <c r="BJ752" s="12">
        <v>7368.552610356217</v>
      </c>
      <c r="BK752" s="44">
        <v>6160.3472988557533</v>
      </c>
      <c r="BL752" s="45">
        <v>2941.3467033584939</v>
      </c>
      <c r="BM752" s="12">
        <v>0</v>
      </c>
      <c r="BN752" s="12">
        <v>0</v>
      </c>
      <c r="BO752" s="12">
        <v>65.094741151380035</v>
      </c>
      <c r="BP752" s="12">
        <v>39.276217289785471</v>
      </c>
      <c r="BQ752" s="48">
        <v>32.585597058607462</v>
      </c>
      <c r="BR752" s="49">
        <v>29.200689860190103</v>
      </c>
      <c r="BS752" s="13">
        <v>0</v>
      </c>
      <c r="BT752" s="12">
        <v>118.88418040106805</v>
      </c>
      <c r="BV752" s="14">
        <f>Таблица1[[#This Row],[Lкан_леб,мм]]</f>
        <v>58211.115819598926</v>
      </c>
      <c r="BW752" s="50">
        <f>Таблица1[[#This Row],[угол обхв4]]+Таблица1[[#This Row],[Lдуг 3,мм]]</f>
        <v>13019.167902020939</v>
      </c>
      <c r="BX752" s="54">
        <f>Таблица1[[#This Row],[угол обхв5]]+Таблица1[[#This Row],[Y5, мм]]</f>
        <v>58674.65178359954</v>
      </c>
      <c r="BY752" s="14">
        <f>Таблица1[[#This Row],[угол обхв6]]+Таблица1[[#This Row],[Lдуг 4,мм]]</f>
        <v>16022.056910436244</v>
      </c>
      <c r="BZ752" s="14">
        <f>Таблица1[[#This Row],[Т1]]+Таблица1[[#This Row],[X6, мм]]</f>
        <v>58954.335501849215</v>
      </c>
      <c r="CA752" s="14">
        <f>Таблица1[[#This Row],[Т2]]+Таблица1[[#This Row],[Lдуг 5,мм]]</f>
        <v>21502.589092624392</v>
      </c>
      <c r="CB752" s="14">
        <f>Таблица1[[#This Row],[Т3]]+Таблица1[[#This Row],[Y6, мм]]</f>
        <v>59186.375692468777</v>
      </c>
      <c r="CC752" s="14">
        <f>Таблица1[[#This Row],[Т4]]+Таблица1[[#This Row],[Lдуг 6,мм]]</f>
        <v>22631.064612961451</v>
      </c>
      <c r="CD752" s="14">
        <f>Таблица1[[#This Row],[Т5]]+Таблица1[[#This Row],[Lдуг 1,мм]]</f>
        <v>59394.312150689708</v>
      </c>
      <c r="CE752" s="14">
        <f>Таблица1[[#This Row],[Т6]]+Таблица1[[#This Row],[Lпрям1, мм]]</f>
        <v>25651.01417918213</v>
      </c>
      <c r="CF752" s="15">
        <f>Таблица1[[#This Row],[Т7]]+Таблица1[[#This Row],[Lдуг 2,мм]]</f>
        <v>59394.312150689708</v>
      </c>
      <c r="CG752" s="14">
        <f>Таблица1[[#This Row],[Т8]]+Таблица1[[#This Row],[Lпрям2, мм]]</f>
        <v>25651.01417918213</v>
      </c>
      <c r="CH752" s="14">
        <f>Таблица1[[#This Row],[Т9]]-Таблица1[[#This Row],[Т9]]</f>
        <v>0</v>
      </c>
      <c r="CI752" s="50">
        <f>Таблица1[[#This Row],[Т9]]-Таблица1[[#This Row],[Т8]]</f>
        <v>33743.297971507578</v>
      </c>
      <c r="CJ752" s="54">
        <f>Таблица1[[#This Row],[Т9]]-Таблица1[[#This Row],[Т7]]</f>
        <v>0</v>
      </c>
      <c r="CK752" s="14">
        <f>Таблица1[[#This Row],[Т9]]-Таблица1[[#This Row],[Т6]]</f>
        <v>36763.247537728254</v>
      </c>
      <c r="CL752" s="14">
        <f>Таблица1[[#This Row],[Т9]]-Таблица1[[#This Row],[Т5]]</f>
        <v>207.93645822093094</v>
      </c>
      <c r="CM752" s="14">
        <f>Таблица1[[#This Row],[Т9]]-Таблица1[[#This Row],[Т4]]</f>
        <v>37891.723058065312</v>
      </c>
      <c r="CN752" s="14">
        <f>Таблица1[[#This Row],[Т9]]-Таблица1[[#This Row],[Т3]]</f>
        <v>439.976648840493</v>
      </c>
      <c r="CO752" s="14">
        <f>Таблица1[[#This Row],[Т9]]-Таблица1[[#This Row],[Т2]]</f>
        <v>43372.255240253464</v>
      </c>
      <c r="CP752" s="14">
        <f>Таблица1[[#This Row],[Т9]]-Таблица1[[#This Row],[Т1]]</f>
        <v>719.66036709016771</v>
      </c>
      <c r="CQ752" s="14">
        <f>Таблица1[[#This Row],[Т9]]-Таблица1[[#This Row],[угол обхв6]]</f>
        <v>46375.144248668767</v>
      </c>
      <c r="CR752" s="14">
        <f>Таблица1[[#This Row],[Т9]]-Таблица1[[#This Row],[угол обхв5]]</f>
        <v>1183.1963310907813</v>
      </c>
      <c r="CS752" s="14">
        <f>Таблица1[[#This Row],[Т9]]-Таблица1[[#This Row],[угол обхв4]]</f>
        <v>59394.312150689708</v>
      </c>
      <c r="CT752" s="14">
        <f>Таблица1[[#This Row],[Lкан_прям, мм]]+Таблица1[[#This Row],[Lкан_дуг, мм]]+Таблица1[[#This Row],[Lкан_леб,мм]]</f>
        <v>85045.326329871838</v>
      </c>
      <c r="CU752" s="16">
        <f>Таблица1[[#This Row],[Lкан_леб,мм]]</f>
        <v>58211.115819598926</v>
      </c>
      <c r="CV752" s="14">
        <f>2534431-(Таблица1[[#This Row],[Т23]]+Таблица1[[#This Row],[угол обхв3]])</f>
        <v>2449266.789489727</v>
      </c>
      <c r="CW752" s="50">
        <f>SUM(X752:AC752,AD752:AI752)-Таблица1[[#This Row],[lподв_min, мм]]</f>
        <v>23814.260942701207</v>
      </c>
      <c r="CX752" s="17">
        <f>CW1191-Таблица1[[#This Row],[Суммарная длина каната]]</f>
        <v>-2426514.8266461114</v>
      </c>
    </row>
    <row r="753" spans="1:102" x14ac:dyDescent="0.25">
      <c r="A753" s="21">
        <v>752</v>
      </c>
      <c r="B753" s="10">
        <v>18.494489795918366</v>
      </c>
      <c r="C753" s="10">
        <v>85.513877551020443</v>
      </c>
      <c r="D753" s="11">
        <v>13453.25730013694</v>
      </c>
      <c r="E753" s="11">
        <v>6085.3469226199941</v>
      </c>
      <c r="F753" s="11">
        <v>12554.202388720663</v>
      </c>
      <c r="G753" s="11">
        <v>6136.2317559032972</v>
      </c>
      <c r="H753" s="11">
        <v>13045.25681013694</v>
      </c>
      <c r="I753" s="11">
        <v>2992.2340151524941</v>
      </c>
      <c r="J753" s="11">
        <v>3093.1129074675</v>
      </c>
      <c r="K753" s="11">
        <v>25689.24056570989</v>
      </c>
      <c r="L753" s="11">
        <v>1144.9699445630231</v>
      </c>
      <c r="M753" s="11">
        <v>58211.115819598926</v>
      </c>
      <c r="N753" s="11">
        <v>10564.724947970906</v>
      </c>
      <c r="O753" s="11">
        <v>15023.682006029076</v>
      </c>
      <c r="P753" s="43">
        <v>12647.478387416222</v>
      </c>
      <c r="Q753" s="11">
        <v>12909.237040713531</v>
      </c>
      <c r="R753" s="11">
        <v>13226.912456932521</v>
      </c>
      <c r="S753" s="11">
        <v>7459.4215246539479</v>
      </c>
      <c r="T753" s="11">
        <v>13453.25730013694</v>
      </c>
      <c r="U753" s="11">
        <v>6085.3469226199941</v>
      </c>
      <c r="V753" s="11">
        <v>12553.163923828266</v>
      </c>
      <c r="W753" s="11">
        <v>5995.8041176312418</v>
      </c>
      <c r="X753" s="12">
        <v>0</v>
      </c>
      <c r="Y753" s="12">
        <v>449.96156710465664</v>
      </c>
      <c r="Z753" s="12">
        <v>274.14492189773296</v>
      </c>
      <c r="AA753" s="44">
        <v>232.04019061955887</v>
      </c>
      <c r="AB753" s="45">
        <v>188.82326494107465</v>
      </c>
      <c r="AC753" s="12">
        <v>0</v>
      </c>
      <c r="AD753" s="12">
        <v>13019.167902020939</v>
      </c>
      <c r="AE753" s="12">
        <v>2967.9520550153015</v>
      </c>
      <c r="AF753" s="12">
        <v>5480.5321821881507</v>
      </c>
      <c r="AG753" s="44">
        <v>1128.4755203370612</v>
      </c>
      <c r="AH753" s="45">
        <v>3093.1129061484385</v>
      </c>
      <c r="AI753" s="12">
        <v>0</v>
      </c>
      <c r="AJ753" s="12">
        <v>-17.755865829307172</v>
      </c>
      <c r="AK753" s="12">
        <v>45.432611470176646</v>
      </c>
      <c r="AL753" s="12">
        <v>83.931010979205283</v>
      </c>
      <c r="AM753" s="44">
        <v>116.51660803781272</v>
      </c>
      <c r="AN753" s="45">
        <v>89.999999814763356</v>
      </c>
      <c r="AO753" s="12">
        <v>0</v>
      </c>
      <c r="AP753" s="12">
        <v>-1958.69388037667</v>
      </c>
      <c r="AQ753" s="12">
        <v>10855.394584763369</v>
      </c>
      <c r="AR753" s="12">
        <v>13053.191675220429</v>
      </c>
      <c r="AS753" s="44">
        <v>13591.992891589196</v>
      </c>
      <c r="AT753" s="45">
        <v>13045.25730013694</v>
      </c>
      <c r="AU753" s="12">
        <v>0</v>
      </c>
      <c r="AV753" s="12">
        <v>11441.897854129124</v>
      </c>
      <c r="AW753" s="12">
        <v>15309.995055411981</v>
      </c>
      <c r="AX753" s="12">
        <v>12952.373198390151</v>
      </c>
      <c r="AY753" s="44">
        <v>7277.2669852350982</v>
      </c>
      <c r="AZ753" s="45">
        <v>6085.3469213009348</v>
      </c>
      <c r="BA753" s="12">
        <v>0</v>
      </c>
      <c r="BB753" s="12">
        <v>10440.300532820003</v>
      </c>
      <c r="BC753" s="12">
        <v>12938.148024208685</v>
      </c>
      <c r="BD753" s="12">
        <v>13632.625744736726</v>
      </c>
      <c r="BE753" s="44">
        <v>13088.176865480264</v>
      </c>
      <c r="BF753" s="45">
        <v>13045.257310136942</v>
      </c>
      <c r="BG753" s="12">
        <v>0</v>
      </c>
      <c r="BH753" s="12">
        <v>15412.246755992781</v>
      </c>
      <c r="BI753" s="12">
        <v>13195.550090096436</v>
      </c>
      <c r="BJ753" s="12">
        <v>7502.5576823305655</v>
      </c>
      <c r="BK753" s="44">
        <v>6267.5014620388438</v>
      </c>
      <c r="BL753" s="45">
        <v>2992.2340151524959</v>
      </c>
      <c r="BM753" s="12">
        <v>0</v>
      </c>
      <c r="BN753" s="12">
        <v>0</v>
      </c>
      <c r="BO753" s="12">
        <v>63.188477299483822</v>
      </c>
      <c r="BP753" s="12">
        <v>38.49839950902863</v>
      </c>
      <c r="BQ753" s="48">
        <v>32.585597058607448</v>
      </c>
      <c r="BR753" s="49">
        <v>26.516608223049364</v>
      </c>
      <c r="BS753" s="13">
        <v>0</v>
      </c>
      <c r="BT753" s="12">
        <v>118.88418040106805</v>
      </c>
      <c r="BV753" s="14">
        <f>Таблица1[[#This Row],[Lкан_леб,мм]]</f>
        <v>58211.115819598926</v>
      </c>
      <c r="BW753" s="50">
        <f>Таблица1[[#This Row],[угол обхв4]]+Таблица1[[#This Row],[Lдуг 3,мм]]</f>
        <v>13019.167902020939</v>
      </c>
      <c r="BX753" s="54">
        <f>Таблица1[[#This Row],[угол обхв5]]+Таблица1[[#This Row],[Y5, мм]]</f>
        <v>58661.077386703582</v>
      </c>
      <c r="BY753" s="14">
        <f>Таблица1[[#This Row],[угол обхв6]]+Таблица1[[#This Row],[Lдуг 4,мм]]</f>
        <v>15987.119957036241</v>
      </c>
      <c r="BZ753" s="14">
        <f>Таблица1[[#This Row],[Т1]]+Таблица1[[#This Row],[X6, мм]]</f>
        <v>58935.222308601318</v>
      </c>
      <c r="CA753" s="14">
        <f>Таблица1[[#This Row],[Т2]]+Таблица1[[#This Row],[Lдуг 5,мм]]</f>
        <v>21467.652139224392</v>
      </c>
      <c r="CB753" s="14">
        <f>Таблица1[[#This Row],[Т3]]+Таблица1[[#This Row],[Y6, мм]]</f>
        <v>59167.26249922088</v>
      </c>
      <c r="CC753" s="14">
        <f>Таблица1[[#This Row],[Т4]]+Таблица1[[#This Row],[Lдуг 6,мм]]</f>
        <v>22596.127659561454</v>
      </c>
      <c r="CD753" s="14">
        <f>Таблица1[[#This Row],[Т5]]+Таблица1[[#This Row],[Lдуг 1,мм]]</f>
        <v>59356.085764161951</v>
      </c>
      <c r="CE753" s="14">
        <f>Таблица1[[#This Row],[Т6]]+Таблица1[[#This Row],[Lпрям1, мм]]</f>
        <v>25689.240565709893</v>
      </c>
      <c r="CF753" s="15">
        <f>Таблица1[[#This Row],[Т7]]+Таблица1[[#This Row],[Lдуг 2,мм]]</f>
        <v>59356.085764161951</v>
      </c>
      <c r="CG753" s="14">
        <f>Таблица1[[#This Row],[Т8]]+Таблица1[[#This Row],[Lпрям2, мм]]</f>
        <v>25689.240565709893</v>
      </c>
      <c r="CH753" s="14">
        <f>Таблица1[[#This Row],[Т9]]-Таблица1[[#This Row],[Т9]]</f>
        <v>0</v>
      </c>
      <c r="CI753" s="50">
        <f>Таблица1[[#This Row],[Т9]]-Таблица1[[#This Row],[Т8]]</f>
        <v>33666.845198452058</v>
      </c>
      <c r="CJ753" s="54">
        <f>Таблица1[[#This Row],[Т9]]-Таблица1[[#This Row],[Т7]]</f>
        <v>0</v>
      </c>
      <c r="CK753" s="14">
        <f>Таблица1[[#This Row],[Т9]]-Таблица1[[#This Row],[Т6]]</f>
        <v>36759.958104600497</v>
      </c>
      <c r="CL753" s="14">
        <f>Таблица1[[#This Row],[Т9]]-Таблица1[[#This Row],[Т5]]</f>
        <v>188.8232649410711</v>
      </c>
      <c r="CM753" s="14">
        <f>Таблица1[[#This Row],[Т9]]-Таблица1[[#This Row],[Т4]]</f>
        <v>37888.433624937563</v>
      </c>
      <c r="CN753" s="14">
        <f>Таблица1[[#This Row],[Т9]]-Таблица1[[#This Row],[Т3]]</f>
        <v>420.86345556063316</v>
      </c>
      <c r="CO753" s="14">
        <f>Таблица1[[#This Row],[Т9]]-Таблица1[[#This Row],[Т2]]</f>
        <v>43368.965807125714</v>
      </c>
      <c r="CP753" s="14">
        <f>Таблица1[[#This Row],[Т9]]-Таблица1[[#This Row],[Т1]]</f>
        <v>695.00837745836907</v>
      </c>
      <c r="CQ753" s="14">
        <f>Таблица1[[#This Row],[Т9]]-Таблица1[[#This Row],[угол обхв6]]</f>
        <v>46336.91786214101</v>
      </c>
      <c r="CR753" s="14">
        <f>Таблица1[[#This Row],[Т9]]-Таблица1[[#This Row],[угол обхв5]]</f>
        <v>1144.9699445630249</v>
      </c>
      <c r="CS753" s="14">
        <f>Таблица1[[#This Row],[Т9]]-Таблица1[[#This Row],[угол обхв4]]</f>
        <v>59356.085764161951</v>
      </c>
      <c r="CT753" s="14">
        <f>Таблица1[[#This Row],[Lкан_прям, мм]]+Таблица1[[#This Row],[Lкан_дуг, мм]]+Таблица1[[#This Row],[Lкан_леб,мм]]</f>
        <v>85045.326329871838</v>
      </c>
      <c r="CU753" s="16">
        <f>Таблица1[[#This Row],[Lкан_леб,мм]]</f>
        <v>58211.115819598926</v>
      </c>
      <c r="CV753" s="14">
        <f>2534431-(Таблица1[[#This Row],[Т23]]+Таблица1[[#This Row],[угол обхв3]])</f>
        <v>2449266.789489727</v>
      </c>
      <c r="CW753" s="50">
        <f>SUM(X753:AC753,AD753:AI753)-Таблица1[[#This Row],[lподв_min, мм]]</f>
        <v>23741.097602805417</v>
      </c>
      <c r="CX753" s="17">
        <f>CW1192-Таблица1[[#This Row],[Суммарная длина каната]]</f>
        <v>-2426568.2071495759</v>
      </c>
    </row>
    <row r="754" spans="1:102" x14ac:dyDescent="0.25">
      <c r="A754" s="21">
        <v>753</v>
      </c>
      <c r="B754" s="10">
        <v>18.494489795918366</v>
      </c>
      <c r="C754" s="10">
        <v>88.197959183673518</v>
      </c>
      <c r="D754" s="11">
        <v>13815.296663171412</v>
      </c>
      <c r="E754" s="11">
        <v>6226.5063527176999</v>
      </c>
      <c r="F754" s="11">
        <v>12914.845201147829</v>
      </c>
      <c r="G754" s="11">
        <v>6235.2335824955553</v>
      </c>
      <c r="H754" s="11">
        <v>13407.296173171411</v>
      </c>
      <c r="I754" s="11">
        <v>3058.8965845610769</v>
      </c>
      <c r="J754" s="11">
        <v>3167.609768156623</v>
      </c>
      <c r="K754" s="11">
        <v>25727.466952236704</v>
      </c>
      <c r="L754" s="11">
        <v>1106.7435580362069</v>
      </c>
      <c r="M754" s="11">
        <v>58211.115819598926</v>
      </c>
      <c r="N754" s="11">
        <v>10564.724947970906</v>
      </c>
      <c r="O754" s="11">
        <v>15023.682006029076</v>
      </c>
      <c r="P754" s="43">
        <v>12690.846282685308</v>
      </c>
      <c r="Q754" s="11">
        <v>13005.176380224915</v>
      </c>
      <c r="R754" s="11">
        <v>13524.853694960249</v>
      </c>
      <c r="S754" s="11">
        <v>7588.4740036612493</v>
      </c>
      <c r="T754" s="11">
        <v>13815.296663171412</v>
      </c>
      <c r="U754" s="11">
        <v>6226.5063527176999</v>
      </c>
      <c r="V754" s="11">
        <v>12920.383951488502</v>
      </c>
      <c r="W754" s="11">
        <v>6094.9113738304131</v>
      </c>
      <c r="X754" s="12">
        <v>0</v>
      </c>
      <c r="Y754" s="12">
        <v>436.28957884274297</v>
      </c>
      <c r="Z754" s="12">
        <v>268.70371691174927</v>
      </c>
      <c r="AA754" s="44">
        <v>232.04019061955913</v>
      </c>
      <c r="AB754" s="45">
        <v>169.71007166215554</v>
      </c>
      <c r="AC754" s="12">
        <v>0</v>
      </c>
      <c r="AD754" s="12">
        <v>13019.167902020939</v>
      </c>
      <c r="AE754" s="12">
        <v>2931.681580821969</v>
      </c>
      <c r="AF754" s="12">
        <v>5480.5321821881489</v>
      </c>
      <c r="AG754" s="44">
        <v>1128.4755203370607</v>
      </c>
      <c r="AH754" s="45">
        <v>3167.6097668685838</v>
      </c>
      <c r="AI754" s="12">
        <v>0</v>
      </c>
      <c r="AJ754" s="12">
        <v>-17.755865829307172</v>
      </c>
      <c r="AK754" s="12">
        <v>43.512642781549069</v>
      </c>
      <c r="AL754" s="12">
        <v>81.246929346552193</v>
      </c>
      <c r="AM754" s="44">
        <v>113.83252640515968</v>
      </c>
      <c r="AN754" s="45">
        <v>89.999999819119822</v>
      </c>
      <c r="AO754" s="12">
        <v>0</v>
      </c>
      <c r="AP754" s="12">
        <v>-1958.69388037667</v>
      </c>
      <c r="AQ754" s="12">
        <v>10845.638912405338</v>
      </c>
      <c r="AR754" s="12">
        <v>13094.094452054804</v>
      </c>
      <c r="AS754" s="44">
        <v>13898.063710662489</v>
      </c>
      <c r="AT754" s="45">
        <v>13407.296663171412</v>
      </c>
      <c r="AU754" s="12">
        <v>0</v>
      </c>
      <c r="AV754" s="12">
        <v>11441.897854129124</v>
      </c>
      <c r="AW754" s="12">
        <v>15319.572770646242</v>
      </c>
      <c r="AX754" s="12">
        <v>13067.264333163877</v>
      </c>
      <c r="AY754" s="44">
        <v>7423.6156275333324</v>
      </c>
      <c r="AZ754" s="45">
        <v>6226.5063514296626</v>
      </c>
      <c r="BA754" s="12">
        <v>0</v>
      </c>
      <c r="BB754" s="12">
        <v>10440.300532820003</v>
      </c>
      <c r="BC754" s="12">
        <v>12971.760247119739</v>
      </c>
      <c r="BD754" s="12">
        <v>13928.101864329745</v>
      </c>
      <c r="BE754" s="44">
        <v>13442.08664746917</v>
      </c>
      <c r="BF754" s="45">
        <v>13407.296673171411</v>
      </c>
      <c r="BG754" s="12">
        <v>0</v>
      </c>
      <c r="BH754" s="12">
        <v>15412.246755992781</v>
      </c>
      <c r="BI754" s="12">
        <v>13301.067144842082</v>
      </c>
      <c r="BJ754" s="12">
        <v>7650.5619566002133</v>
      </c>
      <c r="BK754" s="44">
        <v>6391.3647288456168</v>
      </c>
      <c r="BL754" s="45">
        <v>3058.8965845610787</v>
      </c>
      <c r="BM754" s="12">
        <v>0</v>
      </c>
      <c r="BN754" s="12">
        <v>0</v>
      </c>
      <c r="BO754" s="12">
        <v>61.268508610856244</v>
      </c>
      <c r="BP754" s="12">
        <v>37.734286565003131</v>
      </c>
      <c r="BQ754" s="48">
        <v>32.585597058607483</v>
      </c>
      <c r="BR754" s="49">
        <v>23.832526586039865</v>
      </c>
      <c r="BS754" s="13">
        <v>0</v>
      </c>
      <c r="BT754" s="12">
        <v>118.88418040106805</v>
      </c>
      <c r="BV754" s="14">
        <f>Таблица1[[#This Row],[Lкан_леб,мм]]</f>
        <v>58211.115819598926</v>
      </c>
      <c r="BW754" s="50">
        <f>Таблица1[[#This Row],[угол обхв4]]+Таблица1[[#This Row],[Lдуг 3,мм]]</f>
        <v>13019.167902020939</v>
      </c>
      <c r="BX754" s="54">
        <f>Таблица1[[#This Row],[угол обхв5]]+Таблица1[[#This Row],[Y5, мм]]</f>
        <v>58647.405398441668</v>
      </c>
      <c r="BY754" s="14">
        <f>Таблица1[[#This Row],[угол обхв6]]+Таблица1[[#This Row],[Lдуг 4,мм]]</f>
        <v>15950.849482842908</v>
      </c>
      <c r="BZ754" s="14">
        <f>Таблица1[[#This Row],[Т1]]+Таблица1[[#This Row],[X6, мм]]</f>
        <v>58916.109115353414</v>
      </c>
      <c r="CA754" s="14">
        <f>Таблица1[[#This Row],[Т2]]+Таблица1[[#This Row],[Lдуг 5,мм]]</f>
        <v>21431.381665031058</v>
      </c>
      <c r="CB754" s="14">
        <f>Таблица1[[#This Row],[Т3]]+Таблица1[[#This Row],[Y6, мм]]</f>
        <v>59148.149305972976</v>
      </c>
      <c r="CC754" s="14">
        <f>Таблица1[[#This Row],[Т4]]+Таблица1[[#This Row],[Lдуг 6,мм]]</f>
        <v>22559.857185368121</v>
      </c>
      <c r="CD754" s="14">
        <f>Таблица1[[#This Row],[Т5]]+Таблица1[[#This Row],[Lдуг 1,мм]]</f>
        <v>59317.859377635134</v>
      </c>
      <c r="CE754" s="14">
        <f>Таблица1[[#This Row],[Т6]]+Таблица1[[#This Row],[Lпрям1, мм]]</f>
        <v>25727.466952236704</v>
      </c>
      <c r="CF754" s="15">
        <f>Таблица1[[#This Row],[Т7]]+Таблица1[[#This Row],[Lдуг 2,мм]]</f>
        <v>59317.859377635134</v>
      </c>
      <c r="CG754" s="14">
        <f>Таблица1[[#This Row],[Т8]]+Таблица1[[#This Row],[Lпрям2, мм]]</f>
        <v>25727.466952236704</v>
      </c>
      <c r="CH754" s="14">
        <f>Таблица1[[#This Row],[Т9]]-Таблица1[[#This Row],[Т9]]</f>
        <v>0</v>
      </c>
      <c r="CI754" s="50">
        <f>Таблица1[[#This Row],[Т9]]-Таблица1[[#This Row],[Т8]]</f>
        <v>33590.39242539843</v>
      </c>
      <c r="CJ754" s="54">
        <f>Таблица1[[#This Row],[Т9]]-Таблица1[[#This Row],[Т7]]</f>
        <v>0</v>
      </c>
      <c r="CK754" s="14">
        <f>Таблица1[[#This Row],[Т9]]-Таблица1[[#This Row],[Т6]]</f>
        <v>36758.002192267013</v>
      </c>
      <c r="CL754" s="14">
        <f>Таблица1[[#This Row],[Т9]]-Таблица1[[#This Row],[Т5]]</f>
        <v>169.71007166215713</v>
      </c>
      <c r="CM754" s="14">
        <f>Таблица1[[#This Row],[Т9]]-Таблица1[[#This Row],[Т4]]</f>
        <v>37886.477712604072</v>
      </c>
      <c r="CN754" s="14">
        <f>Таблица1[[#This Row],[Т9]]-Таблица1[[#This Row],[Т3]]</f>
        <v>401.75026228171919</v>
      </c>
      <c r="CO754" s="14">
        <f>Таблица1[[#This Row],[Т9]]-Таблица1[[#This Row],[Т2]]</f>
        <v>43367.009894792223</v>
      </c>
      <c r="CP754" s="14">
        <f>Таблица1[[#This Row],[Т9]]-Таблица1[[#This Row],[Т1]]</f>
        <v>670.45397919346578</v>
      </c>
      <c r="CQ754" s="14">
        <f>Таблица1[[#This Row],[Т9]]-Таблица1[[#This Row],[угол обхв6]]</f>
        <v>46298.691475614192</v>
      </c>
      <c r="CR754" s="14">
        <f>Таблица1[[#This Row],[Т9]]-Таблица1[[#This Row],[угол обхв5]]</f>
        <v>1106.7435580362071</v>
      </c>
      <c r="CS754" s="14">
        <f>Таблица1[[#This Row],[Т9]]-Таблица1[[#This Row],[угол обхв4]]</f>
        <v>59317.859377635134</v>
      </c>
      <c r="CT754" s="14">
        <f>Таблица1[[#This Row],[Lкан_прям, мм]]+Таблица1[[#This Row],[Lкан_дуг, мм]]+Таблица1[[#This Row],[Lкан_леб,мм]]</f>
        <v>85045.326329871838</v>
      </c>
      <c r="CU754" s="16">
        <f>Таблица1[[#This Row],[Lкан_леб,мм]]</f>
        <v>58211.115819598926</v>
      </c>
      <c r="CV754" s="14">
        <f>2534431-(Таблица1[[#This Row],[Т23]]+Таблица1[[#This Row],[угол обхв3]])</f>
        <v>2449266.789489727</v>
      </c>
      <c r="CW754" s="50">
        <f>SUM(X754:AC754,AD754:AI754)-Таблица1[[#This Row],[lподв_min, мм]]</f>
        <v>23666.600742116287</v>
      </c>
      <c r="CX754" s="17">
        <f>CW1193-Таблица1[[#This Row],[Суммарная длина каната]]</f>
        <v>-2426621.7002332462</v>
      </c>
    </row>
    <row r="755" spans="1:102" x14ac:dyDescent="0.25">
      <c r="A755" s="21">
        <v>754</v>
      </c>
      <c r="B755" s="10">
        <v>18.494489795918366</v>
      </c>
      <c r="C755" s="10">
        <v>90.88204081632658</v>
      </c>
      <c r="D755" s="11">
        <v>14170.328496486838</v>
      </c>
      <c r="E755" s="11">
        <v>6384.4648359485764</v>
      </c>
      <c r="F755" s="11">
        <v>13270.45621141636</v>
      </c>
      <c r="G755" s="11">
        <v>6351.0153133505282</v>
      </c>
      <c r="H755" s="11">
        <v>13762.32800648684</v>
      </c>
      <c r="I755" s="11">
        <v>3141.055664167035</v>
      </c>
      <c r="J755" s="11">
        <v>3243.4091717815413</v>
      </c>
      <c r="K755" s="11">
        <v>25765.693338762587</v>
      </c>
      <c r="L755" s="11">
        <v>1068.5171715103102</v>
      </c>
      <c r="M755" s="11">
        <v>58211.115819598926</v>
      </c>
      <c r="N755" s="11">
        <v>10564.724947970906</v>
      </c>
      <c r="O755" s="11">
        <v>15023.682006029076</v>
      </c>
      <c r="P755" s="43">
        <v>12729.6738635165</v>
      </c>
      <c r="Q755" s="11">
        <v>13103.041339085315</v>
      </c>
      <c r="R755" s="11">
        <v>13816.424679347903</v>
      </c>
      <c r="S755" s="11">
        <v>7731.3371714780023</v>
      </c>
      <c r="T755" s="11">
        <v>14170.328496486838</v>
      </c>
      <c r="U755" s="11">
        <v>6384.4648359485764</v>
      </c>
      <c r="V755" s="11">
        <v>13282.560024128834</v>
      </c>
      <c r="W755" s="11">
        <v>6211.1064225757764</v>
      </c>
      <c r="X755" s="12">
        <v>0</v>
      </c>
      <c r="Y755" s="12">
        <v>422.51258222173811</v>
      </c>
      <c r="Z755" s="12">
        <v>263.36752028485705</v>
      </c>
      <c r="AA755" s="44">
        <v>232.0401906195587</v>
      </c>
      <c r="AB755" s="45">
        <v>150.59687838415616</v>
      </c>
      <c r="AC755" s="12">
        <v>0</v>
      </c>
      <c r="AD755" s="12">
        <v>13019.167902020939</v>
      </c>
      <c r="AE755" s="12">
        <v>2894.1085636928374</v>
      </c>
      <c r="AF755" s="12">
        <v>5480.5321821881498</v>
      </c>
      <c r="AG755" s="44">
        <v>1128.4755203370601</v>
      </c>
      <c r="AH755" s="45">
        <v>3243.4091705236037</v>
      </c>
      <c r="AI755" s="12">
        <v>0</v>
      </c>
      <c r="AJ755" s="12">
        <v>-17.755865829307172</v>
      </c>
      <c r="AK755" s="12">
        <v>41.577927681672662</v>
      </c>
      <c r="AL755" s="12">
        <v>78.562847713899146</v>
      </c>
      <c r="AM755" s="44">
        <v>111.14844477250656</v>
      </c>
      <c r="AN755" s="45">
        <v>89.999999823347039</v>
      </c>
      <c r="AO755" s="12">
        <v>0</v>
      </c>
      <c r="AP755" s="12">
        <v>-1958.69388037667</v>
      </c>
      <c r="AQ755" s="12">
        <v>10835.489286926169</v>
      </c>
      <c r="AR755" s="12">
        <v>13129.572126591518</v>
      </c>
      <c r="AS755" s="44">
        <v>14196.945396517031</v>
      </c>
      <c r="AT755" s="45">
        <v>13762.32849648684</v>
      </c>
      <c r="AU755" s="12">
        <v>0</v>
      </c>
      <c r="AV755" s="12">
        <v>11441.897854129124</v>
      </c>
      <c r="AW755" s="12">
        <v>15328.887957396542</v>
      </c>
      <c r="AX755" s="12">
        <v>13183.944856867814</v>
      </c>
      <c r="AY755" s="44">
        <v>7584.1366830104225</v>
      </c>
      <c r="AZ755" s="45">
        <v>6384.4648346906406</v>
      </c>
      <c r="BA755" s="12">
        <v>0</v>
      </c>
      <c r="BB755" s="12">
        <v>10440.300532820003</v>
      </c>
      <c r="BC755" s="12">
        <v>13000.438202471763</v>
      </c>
      <c r="BD755" s="12">
        <v>14216.322942422921</v>
      </c>
      <c r="BE755" s="44">
        <v>13789.807779317713</v>
      </c>
      <c r="BF755" s="45">
        <v>13762.32850648684</v>
      </c>
      <c r="BG755" s="12">
        <v>0</v>
      </c>
      <c r="BH755" s="12">
        <v>15412.246755992781</v>
      </c>
      <c r="BI755" s="12">
        <v>13408.24729045278</v>
      </c>
      <c r="BJ755" s="12">
        <v>7812.2406892605004</v>
      </c>
      <c r="BK755" s="44">
        <v>6531.6653244161562</v>
      </c>
      <c r="BL755" s="45">
        <v>3141.0556641670364</v>
      </c>
      <c r="BM755" s="12">
        <v>0</v>
      </c>
      <c r="BN755" s="12">
        <v>0</v>
      </c>
      <c r="BO755" s="12">
        <v>59.333793510979831</v>
      </c>
      <c r="BP755" s="12">
        <v>36.984920032226483</v>
      </c>
      <c r="BQ755" s="48">
        <v>32.585597058607419</v>
      </c>
      <c r="BR755" s="49">
        <v>21.148444949159526</v>
      </c>
      <c r="BS755" s="13">
        <v>0</v>
      </c>
      <c r="BT755" s="12">
        <v>118.88418040106805</v>
      </c>
      <c r="BV755" s="14">
        <f>Таблица1[[#This Row],[Lкан_леб,мм]]</f>
        <v>58211.115819598926</v>
      </c>
      <c r="BW755" s="50">
        <f>Таблица1[[#This Row],[угол обхв4]]+Таблица1[[#This Row],[Lдуг 3,мм]]</f>
        <v>13019.167902020939</v>
      </c>
      <c r="BX755" s="54">
        <f>Таблица1[[#This Row],[угол обхв5]]+Таблица1[[#This Row],[Y5, мм]]</f>
        <v>58633.628401820664</v>
      </c>
      <c r="BY755" s="14">
        <f>Таблица1[[#This Row],[угол обхв6]]+Таблица1[[#This Row],[Lдуг 4,мм]]</f>
        <v>15913.276465713778</v>
      </c>
      <c r="BZ755" s="14">
        <f>Таблица1[[#This Row],[Т1]]+Таблица1[[#This Row],[X6, мм]]</f>
        <v>58896.995922105518</v>
      </c>
      <c r="CA755" s="14">
        <f>Таблица1[[#This Row],[Т2]]+Таблица1[[#This Row],[Lдуг 5,мм]]</f>
        <v>21393.808647901926</v>
      </c>
      <c r="CB755" s="14">
        <f>Таблица1[[#This Row],[Т3]]+Таблица1[[#This Row],[Y6, мм]]</f>
        <v>59129.03611272508</v>
      </c>
      <c r="CC755" s="14">
        <f>Таблица1[[#This Row],[Т4]]+Таблица1[[#This Row],[Lдуг 6,мм]]</f>
        <v>22522.284168238984</v>
      </c>
      <c r="CD755" s="14">
        <f>Таблица1[[#This Row],[Т5]]+Таблица1[[#This Row],[Lдуг 1,мм]]</f>
        <v>59279.632991109233</v>
      </c>
      <c r="CE755" s="14">
        <f>Таблица1[[#This Row],[Т6]]+Таблица1[[#This Row],[Lпрям1, мм]]</f>
        <v>25765.693338762587</v>
      </c>
      <c r="CF755" s="15">
        <f>Таблица1[[#This Row],[Т7]]+Таблица1[[#This Row],[Lдуг 2,мм]]</f>
        <v>59279.632991109233</v>
      </c>
      <c r="CG755" s="14">
        <f>Таблица1[[#This Row],[Т8]]+Таблица1[[#This Row],[Lпрям2, мм]]</f>
        <v>25765.693338762587</v>
      </c>
      <c r="CH755" s="14">
        <f>Таблица1[[#This Row],[Т9]]-Таблица1[[#This Row],[Т9]]</f>
        <v>0</v>
      </c>
      <c r="CI755" s="50">
        <f>Таблица1[[#This Row],[Т9]]-Таблица1[[#This Row],[Т8]]</f>
        <v>33513.939652346642</v>
      </c>
      <c r="CJ755" s="54">
        <f>Таблица1[[#This Row],[Т9]]-Таблица1[[#This Row],[Т7]]</f>
        <v>0</v>
      </c>
      <c r="CK755" s="14">
        <f>Таблица1[[#This Row],[Т9]]-Таблица1[[#This Row],[Т6]]</f>
        <v>36757.348822870248</v>
      </c>
      <c r="CL755" s="14">
        <f>Таблица1[[#This Row],[Т9]]-Таблица1[[#This Row],[Т5]]</f>
        <v>150.59687838415266</v>
      </c>
      <c r="CM755" s="14">
        <f>Таблица1[[#This Row],[Т9]]-Таблица1[[#This Row],[Т4]]</f>
        <v>37885.824343207307</v>
      </c>
      <c r="CN755" s="14">
        <f>Таблица1[[#This Row],[Т9]]-Таблица1[[#This Row],[Т3]]</f>
        <v>382.63706900371471</v>
      </c>
      <c r="CO755" s="14">
        <f>Таблица1[[#This Row],[Т9]]-Таблица1[[#This Row],[Т2]]</f>
        <v>43366.356525395458</v>
      </c>
      <c r="CP755" s="14">
        <f>Таблица1[[#This Row],[Т9]]-Таблица1[[#This Row],[Т1]]</f>
        <v>646.00458928856824</v>
      </c>
      <c r="CQ755" s="14">
        <f>Таблица1[[#This Row],[Т9]]-Таблица1[[#This Row],[угол обхв6]]</f>
        <v>46260.465089088291</v>
      </c>
      <c r="CR755" s="14">
        <f>Таблица1[[#This Row],[Т9]]-Таблица1[[#This Row],[угол обхв5]]</f>
        <v>1068.5171715103061</v>
      </c>
      <c r="CS755" s="14">
        <f>Таблица1[[#This Row],[Т9]]-Таблица1[[#This Row],[угол обхв4]]</f>
        <v>59279.632991109233</v>
      </c>
      <c r="CT755" s="14">
        <f>Таблица1[[#This Row],[Lкан_прям, мм]]+Таблица1[[#This Row],[Lкан_дуг, мм]]+Таблица1[[#This Row],[Lкан_леб,мм]]</f>
        <v>85045.326329871823</v>
      </c>
      <c r="CU755" s="16">
        <f>Таблица1[[#This Row],[Lкан_леб,мм]]</f>
        <v>58211.115819598926</v>
      </c>
      <c r="CV755" s="14">
        <f>2534431-(Таблица1[[#This Row],[Т23]]+Таблица1[[#This Row],[угол обхв3]])</f>
        <v>2449266.789489727</v>
      </c>
      <c r="CW755" s="50">
        <f>SUM(X755:AC755,AD755:AI755)-Таблица1[[#This Row],[lподв_min, мм]]</f>
        <v>23590.801338491357</v>
      </c>
      <c r="CX755" s="17">
        <f>CW1194-Таблица1[[#This Row],[Суммарная длина каната]]</f>
        <v>-2426675.1931159906</v>
      </c>
    </row>
    <row r="756" spans="1:102" x14ac:dyDescent="0.25">
      <c r="A756" s="21">
        <v>755</v>
      </c>
      <c r="B756" s="10">
        <v>18.494489795918366</v>
      </c>
      <c r="C756" s="10">
        <v>93.566122448979641</v>
      </c>
      <c r="D756" s="11">
        <v>14517.573806203503</v>
      </c>
      <c r="E756" s="11">
        <v>6558.8757873584291</v>
      </c>
      <c r="F756" s="11">
        <v>13620.255154844148</v>
      </c>
      <c r="G756" s="11">
        <v>6483.3229057282242</v>
      </c>
      <c r="H756" s="11">
        <v>14109.573316203505</v>
      </c>
      <c r="I756" s="11">
        <v>3238.3973527958983</v>
      </c>
      <c r="J756" s="11">
        <v>3320.4784345625312</v>
      </c>
      <c r="K756" s="11">
        <v>25803.919725287593</v>
      </c>
      <c r="L756" s="11">
        <v>1030.2907849853179</v>
      </c>
      <c r="M756" s="11">
        <v>58211.115819598926</v>
      </c>
      <c r="N756" s="11">
        <v>10564.724947970906</v>
      </c>
      <c r="O756" s="11">
        <v>15023.682006029076</v>
      </c>
      <c r="P756" s="43">
        <v>12763.875936287724</v>
      </c>
      <c r="Q756" s="11">
        <v>13202.617186679512</v>
      </c>
      <c r="R756" s="11">
        <v>14100.985658977337</v>
      </c>
      <c r="S756" s="11">
        <v>7887.6975645696066</v>
      </c>
      <c r="T756" s="11">
        <v>14517.573806203503</v>
      </c>
      <c r="U756" s="11">
        <v>6558.8757873584291</v>
      </c>
      <c r="V756" s="11">
        <v>13638.897472321074</v>
      </c>
      <c r="W756" s="11">
        <v>6344.1343142449796</v>
      </c>
      <c r="X756" s="12">
        <v>0</v>
      </c>
      <c r="Y756" s="12">
        <v>408.62263022604202</v>
      </c>
      <c r="Z756" s="12">
        <v>258.1442790326559</v>
      </c>
      <c r="AA756" s="44">
        <v>232.04019061955844</v>
      </c>
      <c r="AB756" s="45">
        <v>131.48368510706166</v>
      </c>
      <c r="AC756" s="12">
        <v>0</v>
      </c>
      <c r="AD756" s="12">
        <v>13019.167902020939</v>
      </c>
      <c r="AE756" s="12">
        <v>2855.2656874076533</v>
      </c>
      <c r="AF756" s="12">
        <v>5480.5321821881489</v>
      </c>
      <c r="AG756" s="44">
        <v>1128.4755203370612</v>
      </c>
      <c r="AH756" s="45">
        <v>3320.4784333337911</v>
      </c>
      <c r="AI756" s="12">
        <v>0</v>
      </c>
      <c r="AJ756" s="12">
        <v>-17.755865829307172</v>
      </c>
      <c r="AK756" s="12">
        <v>39.627350164533695</v>
      </c>
      <c r="AL756" s="12">
        <v>75.878766081246084</v>
      </c>
      <c r="AM756" s="44">
        <v>108.46436313985346</v>
      </c>
      <c r="AN756" s="45">
        <v>89.999999827447212</v>
      </c>
      <c r="AO756" s="12">
        <v>0</v>
      </c>
      <c r="AP756" s="12">
        <v>-1958.69388037667</v>
      </c>
      <c r="AQ756" s="12">
        <v>10824.943970519804</v>
      </c>
      <c r="AR756" s="12">
        <v>13159.546855412782</v>
      </c>
      <c r="AS756" s="44">
        <v>14487.98215724293</v>
      </c>
      <c r="AT756" s="45">
        <v>14109.573806203505</v>
      </c>
      <c r="AU756" s="12">
        <v>0</v>
      </c>
      <c r="AV756" s="12">
        <v>11441.897854129124</v>
      </c>
      <c r="AW756" s="12">
        <v>15337.927229228566</v>
      </c>
      <c r="AX756" s="12">
        <v>13302.158754673654</v>
      </c>
      <c r="AY756" s="44">
        <v>7758.4779440386328</v>
      </c>
      <c r="AZ756" s="45">
        <v>6558.8757861296908</v>
      </c>
      <c r="BA756" s="12">
        <v>0</v>
      </c>
      <c r="BB756" s="12">
        <v>10440.300532820003</v>
      </c>
      <c r="BC756" s="12">
        <v>13024.094958836622</v>
      </c>
      <c r="BD756" s="12">
        <v>14496.656578102396</v>
      </c>
      <c r="BE756" s="44">
        <v>14130.577307937912</v>
      </c>
      <c r="BF756" s="45">
        <v>14109.573816203505</v>
      </c>
      <c r="BG756" s="12">
        <v>0</v>
      </c>
      <c r="BH756" s="12">
        <v>15412.246755992781</v>
      </c>
      <c r="BI756" s="12">
        <v>13516.862409879001</v>
      </c>
      <c r="BJ756" s="12">
        <v>7987.2391325637482</v>
      </c>
      <c r="BK756" s="44">
        <v>6688.0954078894028</v>
      </c>
      <c r="BL756" s="45">
        <v>3238.3973527958997</v>
      </c>
      <c r="BM756" s="12">
        <v>0</v>
      </c>
      <c r="BN756" s="12">
        <v>0</v>
      </c>
      <c r="BO756" s="12">
        <v>57.383215993840864</v>
      </c>
      <c r="BP756" s="12">
        <v>36.251415916712382</v>
      </c>
      <c r="BQ756" s="48">
        <v>32.585597058607384</v>
      </c>
      <c r="BR756" s="49">
        <v>18.464363312406253</v>
      </c>
      <c r="BS756" s="13">
        <v>0</v>
      </c>
      <c r="BT756" s="12">
        <v>118.88418040106805</v>
      </c>
      <c r="BV756" s="14">
        <f>Таблица1[[#This Row],[Lкан_леб,мм]]</f>
        <v>58211.115819598926</v>
      </c>
      <c r="BW756" s="50">
        <f>Таблица1[[#This Row],[угол обхв4]]+Таблица1[[#This Row],[Lдуг 3,мм]]</f>
        <v>13019.167902020939</v>
      </c>
      <c r="BX756" s="54">
        <f>Таблица1[[#This Row],[угол обхв5]]+Таблица1[[#This Row],[Y5, мм]]</f>
        <v>58619.738449824967</v>
      </c>
      <c r="BY756" s="14">
        <f>Таблица1[[#This Row],[угол обхв6]]+Таблица1[[#This Row],[Lдуг 4,мм]]</f>
        <v>15874.433589428592</v>
      </c>
      <c r="BZ756" s="14">
        <f>Таблица1[[#This Row],[Т1]]+Таблица1[[#This Row],[X6, мм]]</f>
        <v>58877.882728857621</v>
      </c>
      <c r="CA756" s="14">
        <f>Таблица1[[#This Row],[Т2]]+Таблица1[[#This Row],[Lдуг 5,мм]]</f>
        <v>21354.965771616742</v>
      </c>
      <c r="CB756" s="14">
        <f>Таблица1[[#This Row],[Т3]]+Таблица1[[#This Row],[Y6, мм]]</f>
        <v>59109.922919477183</v>
      </c>
      <c r="CC756" s="14">
        <f>Таблица1[[#This Row],[Т4]]+Таблица1[[#This Row],[Lдуг 6,мм]]</f>
        <v>22483.441291953804</v>
      </c>
      <c r="CD756" s="14">
        <f>Таблица1[[#This Row],[Т5]]+Таблица1[[#This Row],[Lдуг 1,мм]]</f>
        <v>59241.406604584248</v>
      </c>
      <c r="CE756" s="14">
        <f>Таблица1[[#This Row],[Т6]]+Таблица1[[#This Row],[Lпрям1, мм]]</f>
        <v>25803.919725287597</v>
      </c>
      <c r="CF756" s="15">
        <f>Таблица1[[#This Row],[Т7]]+Таблица1[[#This Row],[Lдуг 2,мм]]</f>
        <v>59241.406604584248</v>
      </c>
      <c r="CG756" s="14">
        <f>Таблица1[[#This Row],[Т8]]+Таблица1[[#This Row],[Lпрям2, мм]]</f>
        <v>25803.919725287597</v>
      </c>
      <c r="CH756" s="14">
        <f>Таблица1[[#This Row],[Т9]]-Таблица1[[#This Row],[Т9]]</f>
        <v>0</v>
      </c>
      <c r="CI756" s="50">
        <f>Таблица1[[#This Row],[Т9]]-Таблица1[[#This Row],[Т8]]</f>
        <v>33437.486879296652</v>
      </c>
      <c r="CJ756" s="54">
        <f>Таблица1[[#This Row],[Т9]]-Таблица1[[#This Row],[Т7]]</f>
        <v>0</v>
      </c>
      <c r="CK756" s="14">
        <f>Таблица1[[#This Row],[Т9]]-Таблица1[[#This Row],[Т6]]</f>
        <v>36757.965312630447</v>
      </c>
      <c r="CL756" s="14">
        <f>Таблица1[[#This Row],[Т9]]-Таблица1[[#This Row],[Т5]]</f>
        <v>131.48368510706496</v>
      </c>
      <c r="CM756" s="14">
        <f>Таблица1[[#This Row],[Т9]]-Таблица1[[#This Row],[Т4]]</f>
        <v>37886.440832967506</v>
      </c>
      <c r="CN756" s="14">
        <f>Таблица1[[#This Row],[Т9]]-Таблица1[[#This Row],[Т3]]</f>
        <v>363.52387572662701</v>
      </c>
      <c r="CO756" s="14">
        <f>Таблица1[[#This Row],[Т9]]-Таблица1[[#This Row],[Т2]]</f>
        <v>43366.973015155658</v>
      </c>
      <c r="CP756" s="14">
        <f>Таблица1[[#This Row],[Т9]]-Таблица1[[#This Row],[Т1]]</f>
        <v>621.66815475928161</v>
      </c>
      <c r="CQ756" s="14">
        <f>Таблица1[[#This Row],[Т9]]-Таблица1[[#This Row],[угол обхв6]]</f>
        <v>46222.238702563307</v>
      </c>
      <c r="CR756" s="14">
        <f>Таблица1[[#This Row],[Т9]]-Таблица1[[#This Row],[угол обхв5]]</f>
        <v>1030.2907849853218</v>
      </c>
      <c r="CS756" s="14">
        <f>Таблица1[[#This Row],[Т9]]-Таблица1[[#This Row],[угол обхв4]]</f>
        <v>59241.406604584248</v>
      </c>
      <c r="CT756" s="14">
        <f>Таблица1[[#This Row],[Lкан_прям, мм]]+Таблица1[[#This Row],[Lкан_дуг, мм]]+Таблица1[[#This Row],[Lкан_леб,мм]]</f>
        <v>85045.326329871838</v>
      </c>
      <c r="CU756" s="16">
        <f>Таблица1[[#This Row],[Lкан_леб,мм]]</f>
        <v>58211.115819598926</v>
      </c>
      <c r="CV756" s="14">
        <f>2534431-(Таблица1[[#This Row],[Т23]]+Таблица1[[#This Row],[угол обхв3]])</f>
        <v>2449266.789489727</v>
      </c>
      <c r="CW756" s="50">
        <f>SUM(X756:AC756,AD756:AI756)-Таблица1[[#This Row],[lподв_min, мм]]</f>
        <v>23513.732075710384</v>
      </c>
      <c r="CX756" s="17">
        <f>CW1195-Таблица1[[#This Row],[Суммарная длина каната]]</f>
        <v>-2426728.5632638289</v>
      </c>
    </row>
    <row r="757" spans="1:102" x14ac:dyDescent="0.25">
      <c r="A757" s="21">
        <v>756</v>
      </c>
      <c r="B757" s="10">
        <v>18.494489795918366</v>
      </c>
      <c r="C757" s="10">
        <v>96.250204081632717</v>
      </c>
      <c r="D757" s="11">
        <v>14856.270683259605</v>
      </c>
      <c r="E757" s="11">
        <v>6749.3565227737427</v>
      </c>
      <c r="F757" s="11">
        <v>13963.474519308355</v>
      </c>
      <c r="G757" s="11">
        <v>6631.8660566331628</v>
      </c>
      <c r="H757" s="11">
        <v>14448.270193259606</v>
      </c>
      <c r="I757" s="11">
        <v>3350.5734318773175</v>
      </c>
      <c r="J757" s="11">
        <v>3398.7830908964252</v>
      </c>
      <c r="K757" s="11">
        <v>25842.146111811697</v>
      </c>
      <c r="L757" s="11">
        <v>992.06439846121555</v>
      </c>
      <c r="M757" s="11">
        <v>58211.115819598926</v>
      </c>
      <c r="N757" s="11">
        <v>10564.724947970906</v>
      </c>
      <c r="O757" s="11">
        <v>15023.682006029076</v>
      </c>
      <c r="P757" s="43">
        <v>12793.377456445614</v>
      </c>
      <c r="Q757" s="11">
        <v>13303.685438441995</v>
      </c>
      <c r="R757" s="11">
        <v>14377.912263747798</v>
      </c>
      <c r="S757" s="11">
        <v>8057.2121044348696</v>
      </c>
      <c r="T757" s="11">
        <v>14856.270683259605</v>
      </c>
      <c r="U757" s="11">
        <v>6749.3565227737427</v>
      </c>
      <c r="V757" s="11">
        <v>13988.614437467746</v>
      </c>
      <c r="W757" s="11">
        <v>6493.703165396264</v>
      </c>
      <c r="X757" s="12">
        <v>0</v>
      </c>
      <c r="Y757" s="12">
        <v>394.61119190359699</v>
      </c>
      <c r="Z757" s="12">
        <v>253.04252410720369</v>
      </c>
      <c r="AA757" s="44">
        <v>232.04019061955887</v>
      </c>
      <c r="AB757" s="45">
        <v>112.37049183085597</v>
      </c>
      <c r="AC757" s="12">
        <v>0</v>
      </c>
      <c r="AD757" s="12">
        <v>13019.167902020939</v>
      </c>
      <c r="AE757" s="12">
        <v>2815.1874175695566</v>
      </c>
      <c r="AF757" s="12">
        <v>5480.5321821881498</v>
      </c>
      <c r="AG757" s="44">
        <v>1128.4755203370594</v>
      </c>
      <c r="AH757" s="45">
        <v>3398.783089695994</v>
      </c>
      <c r="AI757" s="12">
        <v>0</v>
      </c>
      <c r="AJ757" s="12">
        <v>-17.755865829307172</v>
      </c>
      <c r="AK757" s="12">
        <v>37.65971222143574</v>
      </c>
      <c r="AL757" s="12">
        <v>73.194684448592994</v>
      </c>
      <c r="AM757" s="44">
        <v>105.78028150720044</v>
      </c>
      <c r="AN757" s="45">
        <v>89.999999831422642</v>
      </c>
      <c r="AO757" s="12">
        <v>0</v>
      </c>
      <c r="AP757" s="12">
        <v>-1958.69388037667</v>
      </c>
      <c r="AQ757" s="12">
        <v>10814.000926968205</v>
      </c>
      <c r="AR757" s="12">
        <v>13183.952869401272</v>
      </c>
      <c r="AS757" s="44">
        <v>14770.535413890069</v>
      </c>
      <c r="AT757" s="45">
        <v>14448.270683259605</v>
      </c>
      <c r="AU757" s="12">
        <v>0</v>
      </c>
      <c r="AV757" s="12">
        <v>11441.897854129124</v>
      </c>
      <c r="AW757" s="12">
        <v>15346.676566811357</v>
      </c>
      <c r="AX757" s="12">
        <v>13421.64664729693</v>
      </c>
      <c r="AY757" s="44">
        <v>7946.2568793557484</v>
      </c>
      <c r="AZ757" s="45">
        <v>6749.3565215733133</v>
      </c>
      <c r="BA757" s="12">
        <v>0</v>
      </c>
      <c r="BB757" s="12">
        <v>10440.300532820003</v>
      </c>
      <c r="BC757" s="12">
        <v>13042.653435442913</v>
      </c>
      <c r="BD757" s="12">
        <v>14768.487676703455</v>
      </c>
      <c r="BE757" s="44">
        <v>14463.647533117333</v>
      </c>
      <c r="BF757" s="45">
        <v>14448.270693259607</v>
      </c>
      <c r="BG757" s="12">
        <v>0</v>
      </c>
      <c r="BH757" s="12">
        <v>15412.246755992781</v>
      </c>
      <c r="BI757" s="12">
        <v>13626.679999224276</v>
      </c>
      <c r="BJ757" s="12">
        <v>8175.1733132898034</v>
      </c>
      <c r="BK757" s="44">
        <v>6860.3117478528638</v>
      </c>
      <c r="BL757" s="45">
        <v>3350.5734318773189</v>
      </c>
      <c r="BM757" s="12">
        <v>0</v>
      </c>
      <c r="BN757" s="12">
        <v>0</v>
      </c>
      <c r="BO757" s="12">
        <v>55.415578050742916</v>
      </c>
      <c r="BP757" s="12">
        <v>35.534972227157255</v>
      </c>
      <c r="BQ757" s="48">
        <v>32.585597058607448</v>
      </c>
      <c r="BR757" s="49">
        <v>15.780281675777799</v>
      </c>
      <c r="BS757" s="13">
        <v>0</v>
      </c>
      <c r="BT757" s="12">
        <v>118.88418040106805</v>
      </c>
      <c r="BV757" s="14">
        <f>Таблица1[[#This Row],[Lкан_леб,мм]]</f>
        <v>58211.115819598926</v>
      </c>
      <c r="BW757" s="50">
        <f>Таблица1[[#This Row],[угол обхв4]]+Таблица1[[#This Row],[Lдуг 3,мм]]</f>
        <v>13019.167902020939</v>
      </c>
      <c r="BX757" s="54">
        <f>Таблица1[[#This Row],[угол обхв5]]+Таблица1[[#This Row],[Y5, мм]]</f>
        <v>58605.727011502524</v>
      </c>
      <c r="BY757" s="14">
        <f>Таблица1[[#This Row],[угол обхв6]]+Таблица1[[#This Row],[Lдуг 4,мм]]</f>
        <v>15834.355319590497</v>
      </c>
      <c r="BZ757" s="14">
        <f>Таблица1[[#This Row],[Т1]]+Таблица1[[#This Row],[X6, мм]]</f>
        <v>58858.769535609725</v>
      </c>
      <c r="CA757" s="14">
        <f>Таблица1[[#This Row],[Т2]]+Таблица1[[#This Row],[Lдуг 5,мм]]</f>
        <v>21314.887501778649</v>
      </c>
      <c r="CB757" s="14">
        <f>Таблица1[[#This Row],[Т3]]+Таблица1[[#This Row],[Y6, мм]]</f>
        <v>59090.809726229287</v>
      </c>
      <c r="CC757" s="14">
        <f>Таблица1[[#This Row],[Т4]]+Таблица1[[#This Row],[Lдуг 6,мм]]</f>
        <v>22443.363022115707</v>
      </c>
      <c r="CD757" s="14">
        <f>Таблица1[[#This Row],[Т5]]+Таблица1[[#This Row],[Lдуг 1,мм]]</f>
        <v>59203.180218060144</v>
      </c>
      <c r="CE757" s="14">
        <f>Таблица1[[#This Row],[Т6]]+Таблица1[[#This Row],[Lпрям1, мм]]</f>
        <v>25842.1461118117</v>
      </c>
      <c r="CF757" s="15">
        <f>Таблица1[[#This Row],[Т7]]+Таблица1[[#This Row],[Lдуг 2,мм]]</f>
        <v>59203.180218060144</v>
      </c>
      <c r="CG757" s="14">
        <f>Таблица1[[#This Row],[Т8]]+Таблица1[[#This Row],[Lпрям2, мм]]</f>
        <v>25842.1461118117</v>
      </c>
      <c r="CH757" s="14">
        <f>Таблица1[[#This Row],[Т9]]-Таблица1[[#This Row],[Т9]]</f>
        <v>0</v>
      </c>
      <c r="CI757" s="50">
        <f>Таблица1[[#This Row],[Т9]]-Таблица1[[#This Row],[Т8]]</f>
        <v>33361.034106248444</v>
      </c>
      <c r="CJ757" s="54">
        <f>Таблица1[[#This Row],[Т9]]-Таблица1[[#This Row],[Т7]]</f>
        <v>0</v>
      </c>
      <c r="CK757" s="14">
        <f>Таблица1[[#This Row],[Т9]]-Таблица1[[#This Row],[Т6]]</f>
        <v>36759.817195944437</v>
      </c>
      <c r="CL757" s="14">
        <f>Таблица1[[#This Row],[Т9]]-Таблица1[[#This Row],[Т5]]</f>
        <v>112.37049183085765</v>
      </c>
      <c r="CM757" s="14">
        <f>Таблица1[[#This Row],[Т9]]-Таблица1[[#This Row],[Т4]]</f>
        <v>37888.292716281496</v>
      </c>
      <c r="CN757" s="14">
        <f>Таблица1[[#This Row],[Т9]]-Таблица1[[#This Row],[Т3]]</f>
        <v>344.4106824504197</v>
      </c>
      <c r="CO757" s="14">
        <f>Таблица1[[#This Row],[Т9]]-Таблица1[[#This Row],[Т2]]</f>
        <v>43368.824898469647</v>
      </c>
      <c r="CP757" s="14">
        <f>Таблица1[[#This Row],[Т9]]-Таблица1[[#This Row],[Т1]]</f>
        <v>597.45320655762043</v>
      </c>
      <c r="CQ757" s="14">
        <f>Таблица1[[#This Row],[Т9]]-Таблица1[[#This Row],[угол обхв6]]</f>
        <v>46184.012316039203</v>
      </c>
      <c r="CR757" s="14">
        <f>Таблица1[[#This Row],[Т9]]-Таблица1[[#This Row],[угол обхв5]]</f>
        <v>992.06439846121793</v>
      </c>
      <c r="CS757" s="14">
        <f>Таблица1[[#This Row],[Т9]]-Таблица1[[#This Row],[угол обхв4]]</f>
        <v>59203.180218060144</v>
      </c>
      <c r="CT757" s="14">
        <f>Таблица1[[#This Row],[Lкан_прям, мм]]+Таблица1[[#This Row],[Lкан_дуг, мм]]+Таблица1[[#This Row],[Lкан_леб,мм]]</f>
        <v>85045.326329871838</v>
      </c>
      <c r="CU757" s="16">
        <f>Таблица1[[#This Row],[Lкан_леб,мм]]</f>
        <v>58211.115819598926</v>
      </c>
      <c r="CV757" s="14">
        <f>2534431-(Таблица1[[#This Row],[Т23]]+Таблица1[[#This Row],[угол обхв3]])</f>
        <v>2449266.789489727</v>
      </c>
      <c r="CW757" s="50">
        <f>SUM(X757:AC757,AD757:AI757)-Таблица1[[#This Row],[lподв_min, мм]]</f>
        <v>23435.427419376487</v>
      </c>
      <c r="CX757" s="17">
        <f>CW1196-Таблица1[[#This Row],[Суммарная длина каната]]</f>
        <v>-2426781.6772438511</v>
      </c>
    </row>
    <row r="758" spans="1:102" x14ac:dyDescent="0.25">
      <c r="A758" s="21">
        <v>757</v>
      </c>
      <c r="B758" s="10">
        <v>18.494489795918366</v>
      </c>
      <c r="C758" s="10">
        <v>98.934285714285778</v>
      </c>
      <c r="D758" s="11">
        <v>15185.675975155702</v>
      </c>
      <c r="E758" s="11">
        <v>6955.4890984689955</v>
      </c>
      <c r="F758" s="11">
        <v>14299.361229283821</v>
      </c>
      <c r="G758" s="11">
        <v>6796.3188397833255</v>
      </c>
      <c r="H758" s="11">
        <v>14777.675485155702</v>
      </c>
      <c r="I758" s="11">
        <v>3477.202291597931</v>
      </c>
      <c r="J758" s="11">
        <v>3478.2868068710645</v>
      </c>
      <c r="K758" s="11">
        <v>25880.372498334924</v>
      </c>
      <c r="L758" s="11">
        <v>953.83801193798342</v>
      </c>
      <c r="M758" s="11">
        <v>58211.115819598926</v>
      </c>
      <c r="N758" s="11">
        <v>10564.724947970906</v>
      </c>
      <c r="O758" s="11">
        <v>15023.682006029076</v>
      </c>
      <c r="P758" s="43">
        <v>12818.11369316468</v>
      </c>
      <c r="Q758" s="11">
        <v>13406.024335245356</v>
      </c>
      <c r="R758" s="11">
        <v>14646.596874538945</v>
      </c>
      <c r="S758" s="11">
        <v>8239.5088503724583</v>
      </c>
      <c r="T758" s="11">
        <v>15185.675975155702</v>
      </c>
      <c r="U758" s="11">
        <v>6955.4890984689955</v>
      </c>
      <c r="V758" s="11">
        <v>14330.943587318829</v>
      </c>
      <c r="W758" s="11">
        <v>6659.4847992051546</v>
      </c>
      <c r="X758" s="12">
        <v>0</v>
      </c>
      <c r="Y758" s="12">
        <v>380.46909276375959</v>
      </c>
      <c r="Z758" s="12">
        <v>248.07142999914382</v>
      </c>
      <c r="AA758" s="44">
        <v>232.04019061955924</v>
      </c>
      <c r="AB758" s="45">
        <v>93.257298555520705</v>
      </c>
      <c r="AC758" s="12">
        <v>0</v>
      </c>
      <c r="AD758" s="12">
        <v>13019.167902020939</v>
      </c>
      <c r="AE758" s="12">
        <v>2773.9100880907035</v>
      </c>
      <c r="AF758" s="12">
        <v>5480.5321821881498</v>
      </c>
      <c r="AG758" s="44">
        <v>1128.4755203370603</v>
      </c>
      <c r="AH758" s="45">
        <v>3478.2868056980715</v>
      </c>
      <c r="AI758" s="12">
        <v>0</v>
      </c>
      <c r="AJ758" s="12">
        <v>-17.755865829307172</v>
      </c>
      <c r="AK758" s="12">
        <v>35.673725471023317</v>
      </c>
      <c r="AL758" s="12">
        <v>70.510602815939933</v>
      </c>
      <c r="AM758" s="44">
        <v>103.09619987454744</v>
      </c>
      <c r="AN758" s="45">
        <v>89.999999835275858</v>
      </c>
      <c r="AO758" s="12">
        <v>0</v>
      </c>
      <c r="AP758" s="12">
        <v>-1958.69388037667</v>
      </c>
      <c r="AQ758" s="12">
        <v>10802.65779680886</v>
      </c>
      <c r="AR758" s="12">
        <v>13202.736618047593</v>
      </c>
      <c r="AS758" s="44">
        <v>15043.985201607491</v>
      </c>
      <c r="AT758" s="45">
        <v>14777.675975155702</v>
      </c>
      <c r="AU758" s="12">
        <v>0</v>
      </c>
      <c r="AV758" s="12">
        <v>11441.897854129124</v>
      </c>
      <c r="AW758" s="12">
        <v>15355.121230388319</v>
      </c>
      <c r="AX758" s="12">
        <v>13542.146360114635</v>
      </c>
      <c r="AY758" s="44">
        <v>8147.0614733968923</v>
      </c>
      <c r="AZ758" s="45">
        <v>6955.4890972960038</v>
      </c>
      <c r="BA758" s="12">
        <v>0</v>
      </c>
      <c r="BB758" s="12">
        <v>10440.300532820003</v>
      </c>
      <c r="BC758" s="12">
        <v>13056.046542002632</v>
      </c>
      <c r="BD758" s="12">
        <v>15031.219799421859</v>
      </c>
      <c r="BE758" s="44">
        <v>14788.287648087156</v>
      </c>
      <c r="BF758" s="45">
        <v>14777.675985155704</v>
      </c>
      <c r="BG758" s="12">
        <v>0</v>
      </c>
      <c r="BH758" s="12">
        <v>15412.246755992781</v>
      </c>
      <c r="BI758" s="12">
        <v>13737.463559604599</v>
      </c>
      <c r="BJ758" s="12">
        <v>8375.6308752417353</v>
      </c>
      <c r="BK758" s="44">
        <v>7047.9364754445596</v>
      </c>
      <c r="BL758" s="45">
        <v>3477.2022915979323</v>
      </c>
      <c r="BM758" s="12">
        <v>0</v>
      </c>
      <c r="BN758" s="12">
        <v>0</v>
      </c>
      <c r="BO758" s="12">
        <v>53.429591300330486</v>
      </c>
      <c r="BP758" s="12">
        <v>34.836877344916623</v>
      </c>
      <c r="BQ758" s="48">
        <v>32.585597058607497</v>
      </c>
      <c r="BR758" s="49">
        <v>13.096200039271579</v>
      </c>
      <c r="BS758" s="13">
        <v>0</v>
      </c>
      <c r="BT758" s="12">
        <v>118.88418040106805</v>
      </c>
      <c r="BV758" s="14">
        <f>Таблица1[[#This Row],[Lкан_леб,мм]]</f>
        <v>58211.115819598926</v>
      </c>
      <c r="BW758" s="50">
        <f>Таблица1[[#This Row],[угол обхв4]]+Таблица1[[#This Row],[Lдуг 3,мм]]</f>
        <v>13019.167902020939</v>
      </c>
      <c r="BX758" s="54">
        <f>Таблица1[[#This Row],[угол обхв5]]+Таблица1[[#This Row],[Y5, мм]]</f>
        <v>58591.584912362683</v>
      </c>
      <c r="BY758" s="14">
        <f>Таблица1[[#This Row],[угол обхв6]]+Таблица1[[#This Row],[Lдуг 4,мм]]</f>
        <v>15793.077990111644</v>
      </c>
      <c r="BZ758" s="14">
        <f>Таблица1[[#This Row],[Т1]]+Таблица1[[#This Row],[X6, мм]]</f>
        <v>58839.656342361828</v>
      </c>
      <c r="CA758" s="14">
        <f>Таблица1[[#This Row],[Т2]]+Таблица1[[#This Row],[Lдуг 5,мм]]</f>
        <v>21273.610172299792</v>
      </c>
      <c r="CB758" s="14">
        <f>Таблица1[[#This Row],[Т3]]+Таблица1[[#This Row],[Y6, мм]]</f>
        <v>59071.69653298139</v>
      </c>
      <c r="CC758" s="14">
        <f>Таблица1[[#This Row],[Т4]]+Таблица1[[#This Row],[Lдуг 6,мм]]</f>
        <v>22402.085692636851</v>
      </c>
      <c r="CD758" s="14">
        <f>Таблица1[[#This Row],[Т5]]+Таблица1[[#This Row],[Lдуг 1,мм]]</f>
        <v>59164.953831536914</v>
      </c>
      <c r="CE758" s="14">
        <f>Таблица1[[#This Row],[Т6]]+Таблица1[[#This Row],[Lпрям1, мм]]</f>
        <v>25880.372498334924</v>
      </c>
      <c r="CF758" s="15">
        <f>Таблица1[[#This Row],[Т7]]+Таблица1[[#This Row],[Lдуг 2,мм]]</f>
        <v>59164.953831536914</v>
      </c>
      <c r="CG758" s="14">
        <f>Таблица1[[#This Row],[Т8]]+Таблица1[[#This Row],[Lпрям2, мм]]</f>
        <v>25880.372498334924</v>
      </c>
      <c r="CH758" s="14">
        <f>Таблица1[[#This Row],[Т9]]-Таблица1[[#This Row],[Т9]]</f>
        <v>0</v>
      </c>
      <c r="CI758" s="50">
        <f>Таблица1[[#This Row],[Т9]]-Таблица1[[#This Row],[Т8]]</f>
        <v>33284.58133320199</v>
      </c>
      <c r="CJ758" s="54">
        <f>Таблица1[[#This Row],[Т9]]-Таблица1[[#This Row],[Т7]]</f>
        <v>0</v>
      </c>
      <c r="CK758" s="14">
        <f>Таблица1[[#This Row],[Т9]]-Таблица1[[#This Row],[Т6]]</f>
        <v>36762.868138900063</v>
      </c>
      <c r="CL758" s="14">
        <f>Таблица1[[#This Row],[Т9]]-Таблица1[[#This Row],[Т5]]</f>
        <v>93.257298555523448</v>
      </c>
      <c r="CM758" s="14">
        <f>Таблица1[[#This Row],[Т9]]-Таблица1[[#This Row],[Т4]]</f>
        <v>37891.343659237122</v>
      </c>
      <c r="CN758" s="14">
        <f>Таблица1[[#This Row],[Т9]]-Таблица1[[#This Row],[Т3]]</f>
        <v>325.2974891750855</v>
      </c>
      <c r="CO758" s="14">
        <f>Таблица1[[#This Row],[Т9]]-Таблица1[[#This Row],[Т2]]</f>
        <v>43371.875841425266</v>
      </c>
      <c r="CP758" s="14">
        <f>Таблица1[[#This Row],[Т9]]-Таблица1[[#This Row],[Т1]]</f>
        <v>573.36891917423054</v>
      </c>
      <c r="CQ758" s="14">
        <f>Таблица1[[#This Row],[Т9]]-Таблица1[[#This Row],[угол обхв6]]</f>
        <v>46145.785929515972</v>
      </c>
      <c r="CR758" s="14">
        <f>Таблица1[[#This Row],[Т9]]-Таблица1[[#This Row],[угол обхв5]]</f>
        <v>953.83801193798718</v>
      </c>
      <c r="CS758" s="14">
        <f>Таблица1[[#This Row],[Т9]]-Таблица1[[#This Row],[угол обхв4]]</f>
        <v>59164.953831536914</v>
      </c>
      <c r="CT758" s="14">
        <f>Таблица1[[#This Row],[Lкан_прям, мм]]+Таблица1[[#This Row],[Lкан_дуг, мм]]+Таблица1[[#This Row],[Lкан_леб,мм]]</f>
        <v>85045.326329871838</v>
      </c>
      <c r="CU758" s="16">
        <f>Таблица1[[#This Row],[Lкан_леб,мм]]</f>
        <v>58211.115819598926</v>
      </c>
      <c r="CV758" s="14">
        <f>2534431-(Таблица1[[#This Row],[Т23]]+Таблица1[[#This Row],[угол обхв3]])</f>
        <v>2449266.789489727</v>
      </c>
      <c r="CW758" s="50">
        <f>SUM(X758:AC758,AD758:AI758)-Таблица1[[#This Row],[lподв_min, мм]]</f>
        <v>23355.923703401848</v>
      </c>
      <c r="CX758" s="17">
        <f>CW1197-Таблица1[[#This Row],[Суммарная длина каната]]</f>
        <v>-2426834.3894642033</v>
      </c>
    </row>
    <row r="759" spans="1:102" x14ac:dyDescent="0.25">
      <c r="A759" s="21">
        <v>758</v>
      </c>
      <c r="B759" s="10">
        <v>18.494489795918366</v>
      </c>
      <c r="C759" s="10">
        <v>101.61836734693884</v>
      </c>
      <c r="D759" s="11">
        <v>15505.066916544427</v>
      </c>
      <c r="E759" s="11">
        <v>7176.821228198819</v>
      </c>
      <c r="F759" s="11">
        <v>14627.178298205414</v>
      </c>
      <c r="G759" s="11">
        <v>6976.3204207420386</v>
      </c>
      <c r="H759" s="11">
        <v>15097.066426544428</v>
      </c>
      <c r="I759" s="11">
        <v>3617.8699465124437</v>
      </c>
      <c r="J759" s="11">
        <v>3558.9512816863753</v>
      </c>
      <c r="K759" s="11">
        <v>25918.5988848573</v>
      </c>
      <c r="L759" s="11">
        <v>915.61162541560213</v>
      </c>
      <c r="M759" s="11">
        <v>58211.115819598926</v>
      </c>
      <c r="N759" s="11">
        <v>10564.724947970906</v>
      </c>
      <c r="O759" s="11">
        <v>15023.682006029076</v>
      </c>
      <c r="P759" s="43">
        <v>12838.030371376593</v>
      </c>
      <c r="Q759" s="11">
        <v>13509.409329973576</v>
      </c>
      <c r="R759" s="11">
        <v>14906.449956419716</v>
      </c>
      <c r="S759" s="11">
        <v>8434.1878155754075</v>
      </c>
      <c r="T759" s="11">
        <v>15505.066916544427</v>
      </c>
      <c r="U759" s="11">
        <v>7176.821228198819</v>
      </c>
      <c r="V759" s="11">
        <v>14665.133799615533</v>
      </c>
      <c r="W759" s="11">
        <v>6841.1154655343744</v>
      </c>
      <c r="X759" s="12">
        <v>0</v>
      </c>
      <c r="Y759" s="12">
        <v>366.18644882842989</v>
      </c>
      <c r="Z759" s="12">
        <v>243.24088068657636</v>
      </c>
      <c r="AA759" s="44">
        <v>232.04019061955896</v>
      </c>
      <c r="AB759" s="45">
        <v>74.144105281037014</v>
      </c>
      <c r="AC759" s="12">
        <v>0</v>
      </c>
      <c r="AD759" s="12">
        <v>13019.167902020939</v>
      </c>
      <c r="AE759" s="12">
        <v>2731.4719997711836</v>
      </c>
      <c r="AF759" s="12">
        <v>5480.5321821881498</v>
      </c>
      <c r="AG759" s="44">
        <v>1128.4755203370601</v>
      </c>
      <c r="AH759" s="45">
        <v>3558.9512805399686</v>
      </c>
      <c r="AI759" s="12">
        <v>0</v>
      </c>
      <c r="AJ759" s="12">
        <v>-17.755865829307172</v>
      </c>
      <c r="AK759" s="12">
        <v>33.668001898026944</v>
      </c>
      <c r="AL759" s="12">
        <v>67.826521183286857</v>
      </c>
      <c r="AM759" s="44">
        <v>100.41211824189432</v>
      </c>
      <c r="AN759" s="45">
        <v>89.999999839009362</v>
      </c>
      <c r="AO759" s="12">
        <v>0</v>
      </c>
      <c r="AP759" s="12">
        <v>-1958.69388037667</v>
      </c>
      <c r="AQ759" s="12">
        <v>10790.911872780094</v>
      </c>
      <c r="AR759" s="12">
        <v>13215.856886948244</v>
      </c>
      <c r="AS759" s="44">
        <v>15307.731529940671</v>
      </c>
      <c r="AT759" s="45">
        <v>15097.066916544427</v>
      </c>
      <c r="AU759" s="12">
        <v>0</v>
      </c>
      <c r="AV759" s="12">
        <v>11441.897854129124</v>
      </c>
      <c r="AW759" s="12">
        <v>15363.245659922368</v>
      </c>
      <c r="AX759" s="12">
        <v>13663.393498416259</v>
      </c>
      <c r="AY759" s="44">
        <v>8360.4511303193867</v>
      </c>
      <c r="AZ759" s="45">
        <v>7176.8212270524136</v>
      </c>
      <c r="BA759" s="12">
        <v>0</v>
      </c>
      <c r="BB759" s="12">
        <v>10440.300532820003</v>
      </c>
      <c r="BC759" s="12">
        <v>13064.217296185781</v>
      </c>
      <c r="BD759" s="12">
        <v>15284.276471991367</v>
      </c>
      <c r="BE759" s="44">
        <v>15103.78534302347</v>
      </c>
      <c r="BF759" s="45">
        <v>15097.066926544428</v>
      </c>
      <c r="BG759" s="12">
        <v>0</v>
      </c>
      <c r="BH759" s="12">
        <v>15412.246755992781</v>
      </c>
      <c r="BI759" s="12">
        <v>13848.972983866868</v>
      </c>
      <c r="BJ759" s="12">
        <v>8588.1719840180886</v>
      </c>
      <c r="BK759" s="44">
        <v>7250.5579134548398</v>
      </c>
      <c r="BL759" s="45">
        <v>3617.869946512445</v>
      </c>
      <c r="BM759" s="12">
        <v>0</v>
      </c>
      <c r="BN759" s="12">
        <v>0</v>
      </c>
      <c r="BO759" s="12">
        <v>51.423867727334112</v>
      </c>
      <c r="BP759" s="12">
        <v>34.158519285259914</v>
      </c>
      <c r="BQ759" s="48">
        <v>32.585597058607462</v>
      </c>
      <c r="BR759" s="49">
        <v>10.41211840288495</v>
      </c>
      <c r="BS759" s="13">
        <v>0</v>
      </c>
      <c r="BT759" s="12">
        <v>118.88418040106805</v>
      </c>
      <c r="BV759" s="14">
        <f>Таблица1[[#This Row],[Lкан_леб,мм]]</f>
        <v>58211.115819598926</v>
      </c>
      <c r="BW759" s="50">
        <f>Таблица1[[#This Row],[угол обхв4]]+Таблица1[[#This Row],[Lдуг 3,мм]]</f>
        <v>13019.167902020939</v>
      </c>
      <c r="BX759" s="54">
        <f>Таблица1[[#This Row],[угол обхв5]]+Таблица1[[#This Row],[Y5, мм]]</f>
        <v>58577.302268427353</v>
      </c>
      <c r="BY759" s="14">
        <f>Таблица1[[#This Row],[угол обхв6]]+Таблица1[[#This Row],[Lдуг 4,мм]]</f>
        <v>15750.639901792123</v>
      </c>
      <c r="BZ759" s="14">
        <f>Таблица1[[#This Row],[Т1]]+Таблица1[[#This Row],[X6, мм]]</f>
        <v>58820.543149113932</v>
      </c>
      <c r="CA759" s="14">
        <f>Таблица1[[#This Row],[Т2]]+Таблица1[[#This Row],[Lдуг 5,мм]]</f>
        <v>21231.172083980273</v>
      </c>
      <c r="CB759" s="14">
        <f>Таблица1[[#This Row],[Т3]]+Таблица1[[#This Row],[Y6, мм]]</f>
        <v>59052.583339733494</v>
      </c>
      <c r="CC759" s="14">
        <f>Таблица1[[#This Row],[Т4]]+Таблица1[[#This Row],[Lдуг 6,мм]]</f>
        <v>22359.647604317332</v>
      </c>
      <c r="CD759" s="14">
        <f>Таблица1[[#This Row],[Т5]]+Таблица1[[#This Row],[Lдуг 1,мм]]</f>
        <v>59126.727445014534</v>
      </c>
      <c r="CE759" s="14">
        <f>Таблица1[[#This Row],[Т6]]+Таблица1[[#This Row],[Lпрям1, мм]]</f>
        <v>25918.5988848573</v>
      </c>
      <c r="CF759" s="15">
        <f>Таблица1[[#This Row],[Т7]]+Таблица1[[#This Row],[Lдуг 2,мм]]</f>
        <v>59126.727445014534</v>
      </c>
      <c r="CG759" s="14">
        <f>Таблица1[[#This Row],[Т8]]+Таблица1[[#This Row],[Lпрям2, мм]]</f>
        <v>25918.5988848573</v>
      </c>
      <c r="CH759" s="14">
        <f>Таблица1[[#This Row],[Т9]]-Таблица1[[#This Row],[Т9]]</f>
        <v>0</v>
      </c>
      <c r="CI759" s="50">
        <f>Таблица1[[#This Row],[Т9]]-Таблица1[[#This Row],[Т8]]</f>
        <v>33208.128560157231</v>
      </c>
      <c r="CJ759" s="54">
        <f>Таблица1[[#This Row],[Т9]]-Таблица1[[#This Row],[Т7]]</f>
        <v>0</v>
      </c>
      <c r="CK759" s="14">
        <f>Таблица1[[#This Row],[Т9]]-Таблица1[[#This Row],[Т6]]</f>
        <v>36767.079840697203</v>
      </c>
      <c r="CL759" s="14">
        <f>Таблица1[[#This Row],[Т9]]-Таблица1[[#This Row],[Т5]]</f>
        <v>74.144105281040538</v>
      </c>
      <c r="CM759" s="14">
        <f>Таблица1[[#This Row],[Т9]]-Таблица1[[#This Row],[Т4]]</f>
        <v>37895.555361034261</v>
      </c>
      <c r="CN759" s="14">
        <f>Таблица1[[#This Row],[Т9]]-Таблица1[[#This Row],[Т3]]</f>
        <v>306.18429590060259</v>
      </c>
      <c r="CO759" s="14">
        <f>Таблица1[[#This Row],[Т9]]-Таблица1[[#This Row],[Т2]]</f>
        <v>43376.087543222413</v>
      </c>
      <c r="CP759" s="14">
        <f>Таблица1[[#This Row],[Т9]]-Таблица1[[#This Row],[Т1]]</f>
        <v>549.42517658718134</v>
      </c>
      <c r="CQ759" s="14">
        <f>Таблица1[[#This Row],[Т9]]-Таблица1[[#This Row],[угол обхв6]]</f>
        <v>46107.559542993593</v>
      </c>
      <c r="CR759" s="14">
        <f>Таблица1[[#This Row],[Т9]]-Таблица1[[#This Row],[угол обхв5]]</f>
        <v>915.6116254156077</v>
      </c>
      <c r="CS759" s="14">
        <f>Таблица1[[#This Row],[Т9]]-Таблица1[[#This Row],[угол обхв4]]</f>
        <v>59126.727445014534</v>
      </c>
      <c r="CT759" s="14">
        <f>Таблица1[[#This Row],[Lкан_прям, мм]]+Таблица1[[#This Row],[Lкан_дуг, мм]]+Таблица1[[#This Row],[Lкан_леб,мм]]</f>
        <v>85045.326329871823</v>
      </c>
      <c r="CU759" s="16">
        <f>Таблица1[[#This Row],[Lкан_леб,мм]]</f>
        <v>58211.115819598926</v>
      </c>
      <c r="CV759" s="14">
        <f>2534431-(Таблица1[[#This Row],[Т23]]+Таблица1[[#This Row],[угол обхв3]])</f>
        <v>2449266.789489727</v>
      </c>
      <c r="CW759" s="50">
        <f>SUM(X759:AC759,AD759:AI759)-Таблица1[[#This Row],[lподв_min, мм]]</f>
        <v>23275.259228586525</v>
      </c>
      <c r="CX759" s="17">
        <f>CW1198-Таблица1[[#This Row],[Суммарная длина каната]]</f>
        <v>-2424585.2264807941</v>
      </c>
    </row>
    <row r="760" spans="1:102" x14ac:dyDescent="0.25">
      <c r="A760" s="21">
        <v>759</v>
      </c>
      <c r="B760" s="10">
        <v>18.494489795918366</v>
      </c>
      <c r="C760" s="10">
        <v>104.3024489795919</v>
      </c>
      <c r="D760" s="11">
        <v>15813.742715087639</v>
      </c>
      <c r="E760" s="11">
        <v>7412.8672755828457</v>
      </c>
      <c r="F760" s="11">
        <v>14946.206445528695</v>
      </c>
      <c r="G760" s="11">
        <v>7171.4758486436313</v>
      </c>
      <c r="H760" s="11">
        <v>15405.742225087641</v>
      </c>
      <c r="I760" s="11">
        <v>3772.1311403354807</v>
      </c>
      <c r="J760" s="11">
        <v>3640.7361352473649</v>
      </c>
      <c r="K760" s="11">
        <v>25956.825271378846</v>
      </c>
      <c r="L760" s="11">
        <v>877.38523889405565</v>
      </c>
      <c r="M760" s="11">
        <v>58211.115819598926</v>
      </c>
      <c r="N760" s="11">
        <v>10564.724947970906</v>
      </c>
      <c r="O760" s="11">
        <v>15023.682006029076</v>
      </c>
      <c r="P760" s="43">
        <v>12853.083790857949</v>
      </c>
      <c r="Q760" s="11">
        <v>13613.613580212563</v>
      </c>
      <c r="R760" s="11">
        <v>15156.901352177658</v>
      </c>
      <c r="S760" s="11">
        <v>8640.821844763057</v>
      </c>
      <c r="T760" s="11">
        <v>15813.742715087639</v>
      </c>
      <c r="U760" s="11">
        <v>7412.8672755828457</v>
      </c>
      <c r="V760" s="11">
        <v>14990.451810166835</v>
      </c>
      <c r="W760" s="11">
        <v>7038.1966390569978</v>
      </c>
      <c r="X760" s="12">
        <v>0</v>
      </c>
      <c r="Y760" s="12">
        <v>351.75259361169208</v>
      </c>
      <c r="Z760" s="12">
        <v>238.56154265541707</v>
      </c>
      <c r="AA760" s="44">
        <v>232.04019061955907</v>
      </c>
      <c r="AB760" s="45">
        <v>55.030912007387428</v>
      </c>
      <c r="AC760" s="12">
        <v>0</v>
      </c>
      <c r="AD760" s="12">
        <v>13019.167902020939</v>
      </c>
      <c r="AE760" s="12">
        <v>2687.913532705988</v>
      </c>
      <c r="AF760" s="12">
        <v>5480.5321821881498</v>
      </c>
      <c r="AG760" s="44">
        <v>1128.4755203370594</v>
      </c>
      <c r="AH760" s="45">
        <v>3640.7361341267106</v>
      </c>
      <c r="AI760" s="12">
        <v>0</v>
      </c>
      <c r="AJ760" s="12">
        <v>-17.755865829307172</v>
      </c>
      <c r="AK760" s="12">
        <v>31.641043598953509</v>
      </c>
      <c r="AL760" s="12">
        <v>65.142439550633796</v>
      </c>
      <c r="AM760" s="44">
        <v>97.728036609241272</v>
      </c>
      <c r="AN760" s="45">
        <v>89.999999842625826</v>
      </c>
      <c r="AO760" s="12">
        <v>0</v>
      </c>
      <c r="AP760" s="12">
        <v>-1958.69388037667</v>
      </c>
      <c r="AQ760" s="12">
        <v>10778.760076234114</v>
      </c>
      <c r="AR760" s="12">
        <v>13223.284888236296</v>
      </c>
      <c r="AS760" s="44">
        <v>15561.195699301874</v>
      </c>
      <c r="AT760" s="45">
        <v>15405.742715087641</v>
      </c>
      <c r="AU760" s="12">
        <v>0</v>
      </c>
      <c r="AV760" s="12">
        <v>11441.897854129124</v>
      </c>
      <c r="AW760" s="12">
        <v>15371.033361099635</v>
      </c>
      <c r="AX760" s="12">
        <v>13785.122027526006</v>
      </c>
      <c r="AY760" s="44">
        <v>8585.9576407370841</v>
      </c>
      <c r="AZ760" s="45">
        <v>7412.8672744621927</v>
      </c>
      <c r="BA760" s="12">
        <v>0</v>
      </c>
      <c r="BB760" s="12">
        <v>10440.300532820003</v>
      </c>
      <c r="BC760" s="12">
        <v>13067.118919121156</v>
      </c>
      <c r="BD760" s="12">
        <v>15527.102449556005</v>
      </c>
      <c r="BE760" s="44">
        <v>15409.448367963425</v>
      </c>
      <c r="BF760" s="45">
        <v>15405.742725087641</v>
      </c>
      <c r="BG760" s="12">
        <v>0</v>
      </c>
      <c r="BH760" s="12">
        <v>15412.246755992781</v>
      </c>
      <c r="BI760" s="12">
        <v>13960.96493528312</v>
      </c>
      <c r="BJ760" s="12">
        <v>8812.3302920764982</v>
      </c>
      <c r="BK760" s="44">
        <v>7467.7314796088185</v>
      </c>
      <c r="BL760" s="45">
        <v>3772.1311403354821</v>
      </c>
      <c r="BM760" s="12">
        <v>0</v>
      </c>
      <c r="BN760" s="12">
        <v>0</v>
      </c>
      <c r="BO760" s="12">
        <v>49.396909428260678</v>
      </c>
      <c r="BP760" s="12">
        <v>33.501395951680294</v>
      </c>
      <c r="BQ760" s="48">
        <v>32.585597058607476</v>
      </c>
      <c r="BR760" s="49">
        <v>7.7280367666154532</v>
      </c>
      <c r="BS760" s="13">
        <v>0</v>
      </c>
      <c r="BT760" s="12">
        <v>118.88418040106805</v>
      </c>
      <c r="BV760" s="14">
        <f>Таблица1[[#This Row],[Lкан_леб,мм]]</f>
        <v>58211.115819598926</v>
      </c>
      <c r="BW760" s="50">
        <f>Таблица1[[#This Row],[угол обхв4]]+Таблица1[[#This Row],[Lдуг 3,мм]]</f>
        <v>13019.167902020939</v>
      </c>
      <c r="BX760" s="54">
        <f>Таблица1[[#This Row],[угол обхв5]]+Таблица1[[#This Row],[Y5, мм]]</f>
        <v>58562.868413210621</v>
      </c>
      <c r="BY760" s="14">
        <f>Таблица1[[#This Row],[угол обхв6]]+Таблица1[[#This Row],[Lдуг 4,мм]]</f>
        <v>15707.081434726928</v>
      </c>
      <c r="BZ760" s="14">
        <f>Таблица1[[#This Row],[Т1]]+Таблица1[[#This Row],[X6, мм]]</f>
        <v>58801.429955866035</v>
      </c>
      <c r="CA760" s="14">
        <f>Таблица1[[#This Row],[Т2]]+Таблица1[[#This Row],[Lдуг 5,мм]]</f>
        <v>21187.613616915078</v>
      </c>
      <c r="CB760" s="14">
        <f>Таблица1[[#This Row],[Т3]]+Таблица1[[#This Row],[Y6, мм]]</f>
        <v>59033.470146485597</v>
      </c>
      <c r="CC760" s="14">
        <f>Таблица1[[#This Row],[Т4]]+Таблица1[[#This Row],[Lдуг 6,мм]]</f>
        <v>22316.089137252136</v>
      </c>
      <c r="CD760" s="14">
        <f>Таблица1[[#This Row],[Т5]]+Таблица1[[#This Row],[Lдуг 1,мм]]</f>
        <v>59088.501058492984</v>
      </c>
      <c r="CE760" s="14">
        <f>Таблица1[[#This Row],[Т6]]+Таблица1[[#This Row],[Lпрям1, мм]]</f>
        <v>25956.825271378846</v>
      </c>
      <c r="CF760" s="15">
        <f>Таблица1[[#This Row],[Т7]]+Таблица1[[#This Row],[Lдуг 2,мм]]</f>
        <v>59088.501058492984</v>
      </c>
      <c r="CG760" s="14">
        <f>Таблица1[[#This Row],[Т8]]+Таблица1[[#This Row],[Lпрям2, мм]]</f>
        <v>25956.825271378846</v>
      </c>
      <c r="CH760" s="14">
        <f>Таблица1[[#This Row],[Т9]]-Таблица1[[#This Row],[Т9]]</f>
        <v>0</v>
      </c>
      <c r="CI760" s="50">
        <f>Таблица1[[#This Row],[Т9]]-Таблица1[[#This Row],[Т8]]</f>
        <v>33131.675787114138</v>
      </c>
      <c r="CJ760" s="54">
        <f>Таблица1[[#This Row],[Т9]]-Таблица1[[#This Row],[Т7]]</f>
        <v>0</v>
      </c>
      <c r="CK760" s="14">
        <f>Таблица1[[#This Row],[Т9]]-Таблица1[[#This Row],[Т6]]</f>
        <v>36772.411921240848</v>
      </c>
      <c r="CL760" s="14">
        <f>Таблица1[[#This Row],[Т9]]-Таблица1[[#This Row],[Т5]]</f>
        <v>55.030912007387087</v>
      </c>
      <c r="CM760" s="14">
        <f>Таблица1[[#This Row],[Т9]]-Таблица1[[#This Row],[Т4]]</f>
        <v>37900.887441577906</v>
      </c>
      <c r="CN760" s="14">
        <f>Таблица1[[#This Row],[Т9]]-Таблица1[[#This Row],[Т3]]</f>
        <v>287.07110262694914</v>
      </c>
      <c r="CO760" s="14">
        <f>Таблица1[[#This Row],[Т9]]-Таблица1[[#This Row],[Т2]]</f>
        <v>43381.419623766058</v>
      </c>
      <c r="CP760" s="14">
        <f>Таблица1[[#This Row],[Т9]]-Таблица1[[#This Row],[Т1]]</f>
        <v>525.63264528236323</v>
      </c>
      <c r="CQ760" s="14">
        <f>Таблица1[[#This Row],[Т9]]-Таблица1[[#This Row],[угол обхв6]]</f>
        <v>46069.333156472043</v>
      </c>
      <c r="CR760" s="14">
        <f>Таблица1[[#This Row],[Т9]]-Таблица1[[#This Row],[угол обхв5]]</f>
        <v>877.38523889405769</v>
      </c>
      <c r="CS760" s="14">
        <f>Таблица1[[#This Row],[Т9]]-Таблица1[[#This Row],[угол обхв4]]</f>
        <v>59088.501058492984</v>
      </c>
      <c r="CT760" s="14">
        <f>Таблица1[[#This Row],[Lкан_прям, мм]]+Таблица1[[#This Row],[Lкан_дуг, мм]]+Таблица1[[#This Row],[Lкан_леб,мм]]</f>
        <v>85045.326329871823</v>
      </c>
      <c r="CU760" s="16">
        <f>Таблица1[[#This Row],[Lкан_леб,мм]]</f>
        <v>58211.115819598926</v>
      </c>
      <c r="CV760" s="14">
        <f>2534431-(Таблица1[[#This Row],[Т23]]+Таблица1[[#This Row],[угол обхв3]])</f>
        <v>2449266.789489727</v>
      </c>
      <c r="CW760" s="50">
        <f>SUM(X760:AC760,AD760:AI760)-Таблица1[[#This Row],[lподв_min, мм]]</f>
        <v>23193.47437502554</v>
      </c>
      <c r="CX760" s="17">
        <f>CW1199-Таблица1[[#This Row],[Суммарная длина каната]]</f>
        <v>-2424624.1273693196</v>
      </c>
    </row>
    <row r="761" spans="1:102" x14ac:dyDescent="0.25">
      <c r="A761" s="21">
        <v>760</v>
      </c>
      <c r="B761" s="10">
        <v>18.494489795918366</v>
      </c>
      <c r="C761" s="10">
        <v>106.98653061224498</v>
      </c>
      <c r="D761" s="11">
        <v>15306.183821742736</v>
      </c>
      <c r="E761" s="11">
        <v>7250.295893681684</v>
      </c>
      <c r="F761" s="11">
        <v>15255.745674940932</v>
      </c>
      <c r="G761" s="11">
        <v>7381.3569227757653</v>
      </c>
      <c r="H761" s="11">
        <v>15714.183331742737</v>
      </c>
      <c r="I761" s="11">
        <v>3939.6640975430009</v>
      </c>
      <c r="J761" s="11">
        <v>3310.6317961386826</v>
      </c>
      <c r="K761" s="11">
        <v>25972.379436837797</v>
      </c>
      <c r="L761" s="11">
        <v>861.83107343511017</v>
      </c>
      <c r="M761" s="11">
        <v>58211.115819598926</v>
      </c>
      <c r="N761" s="11">
        <v>10564.724947970906</v>
      </c>
      <c r="O761" s="11">
        <v>15023.682006029076</v>
      </c>
      <c r="P761" s="43">
        <v>12863.24092211521</v>
      </c>
      <c r="Q761" s="11">
        <v>13718.40844597694</v>
      </c>
      <c r="R761" s="11">
        <v>15397.401533330667</v>
      </c>
      <c r="S761" s="11">
        <v>8858.9575514247481</v>
      </c>
      <c r="T761" s="11">
        <v>16111.026089101511</v>
      </c>
      <c r="U761" s="11">
        <v>7663.1093196658558</v>
      </c>
      <c r="V761" s="11">
        <v>15306.183821742736</v>
      </c>
      <c r="W761" s="11">
        <v>7250.295893681684</v>
      </c>
      <c r="X761" s="12">
        <v>0</v>
      </c>
      <c r="Y761" s="12">
        <v>337.15599723522331</v>
      </c>
      <c r="Z761" s="12">
        <v>234.04494578398868</v>
      </c>
      <c r="AA761" s="44">
        <v>232.0401906195585</v>
      </c>
      <c r="AB761" s="45">
        <v>47.253829333785042</v>
      </c>
      <c r="AC761" s="12">
        <v>11.336110462554636</v>
      </c>
      <c r="AD761" s="12">
        <v>13019.167902020939</v>
      </c>
      <c r="AE761" s="12">
        <v>2643.2772745150501</v>
      </c>
      <c r="AF761" s="12">
        <v>5480.5321821881498</v>
      </c>
      <c r="AG761" s="44">
        <v>1128.4755203370623</v>
      </c>
      <c r="AH761" s="45">
        <v>390.29476040551981</v>
      </c>
      <c r="AI761" s="12">
        <v>3310.6317973710752</v>
      </c>
      <c r="AJ761" s="12">
        <v>-17.755865829307172</v>
      </c>
      <c r="AK761" s="12">
        <v>29.591231423395634</v>
      </c>
      <c r="AL761" s="12">
        <v>62.458357917980734</v>
      </c>
      <c r="AM761" s="44">
        <v>95.04395497658814</v>
      </c>
      <c r="AN761" s="45">
        <v>88.408060401447528</v>
      </c>
      <c r="AO761" s="12">
        <v>89.999999826933987</v>
      </c>
      <c r="AP761" s="12">
        <v>-1958.69388037667</v>
      </c>
      <c r="AQ761" s="12">
        <v>10766.198935446919</v>
      </c>
      <c r="AR761" s="12">
        <v>13225.004323746345</v>
      </c>
      <c r="AS761" s="44">
        <v>15803.821570725151</v>
      </c>
      <c r="AT761" s="45">
        <v>15703.18356356406</v>
      </c>
      <c r="AU761" s="12">
        <v>15714.183821742736</v>
      </c>
      <c r="AV761" s="12">
        <v>11441.897854129124</v>
      </c>
      <c r="AW761" s="12">
        <v>15378.466775108185</v>
      </c>
      <c r="AX761" s="12">
        <v>13907.06485652339</v>
      </c>
      <c r="AY761" s="44">
        <v>8823.0862090430328</v>
      </c>
      <c r="AZ761" s="45">
        <v>7651.7746664627666</v>
      </c>
      <c r="BA761" s="12">
        <v>7250.2958949140775</v>
      </c>
      <c r="BB761" s="12">
        <v>10440.300532820003</v>
      </c>
      <c r="BC761" s="12">
        <v>13064.714909591223</v>
      </c>
      <c r="BD761" s="12">
        <v>15759.164934961802</v>
      </c>
      <c r="BE761" s="44">
        <v>15704.606051707025</v>
      </c>
      <c r="BF761" s="45">
        <v>15714.026347280187</v>
      </c>
      <c r="BG761" s="12">
        <v>15714.183831742739</v>
      </c>
      <c r="BH761" s="12">
        <v>15412.246755992781</v>
      </c>
      <c r="BI761" s="12">
        <v>14073.19321505605</v>
      </c>
      <c r="BJ761" s="12">
        <v>9047.6139619711957</v>
      </c>
      <c r="BK761" s="44">
        <v>7698.9806620475711</v>
      </c>
      <c r="BL761" s="45">
        <v>7261.6305468847731</v>
      </c>
      <c r="BM761" s="12">
        <v>3939.6640975430023</v>
      </c>
      <c r="BN761" s="12">
        <v>0</v>
      </c>
      <c r="BO761" s="12">
        <v>47.34709725270281</v>
      </c>
      <c r="BP761" s="12">
        <v>32.867126494585101</v>
      </c>
      <c r="BQ761" s="48">
        <v>32.585597058607398</v>
      </c>
      <c r="BR761" s="49">
        <v>6.6358945751406111</v>
      </c>
      <c r="BS761" s="13">
        <v>1.5919394254864612</v>
      </c>
      <c r="BT761" s="12">
        <v>118.88418040106805</v>
      </c>
      <c r="BV761" s="14">
        <f>Таблица1[[#This Row],[Lкан_леб,мм]]</f>
        <v>58211.115819598926</v>
      </c>
      <c r="BW761" s="50">
        <f>Таблица1[[#This Row],[угол обхв4]]+Таблица1[[#This Row],[Lдуг 3,мм]]</f>
        <v>13019.167902020939</v>
      </c>
      <c r="BX761" s="54">
        <f>Таблица1[[#This Row],[угол обхв5]]+Таблица1[[#This Row],[Y5, мм]]</f>
        <v>58548.271816834153</v>
      </c>
      <c r="BY761" s="14">
        <f>Таблица1[[#This Row],[угол обхв6]]+Таблица1[[#This Row],[Lдуг 4,мм]]</f>
        <v>15662.44517653599</v>
      </c>
      <c r="BZ761" s="14">
        <f>Таблица1[[#This Row],[Т1]]+Таблица1[[#This Row],[X6, мм]]</f>
        <v>58782.316762618138</v>
      </c>
      <c r="CA761" s="14">
        <f>Таблица1[[#This Row],[Т2]]+Таблица1[[#This Row],[Lдуг 5,мм]]</f>
        <v>21142.97735872414</v>
      </c>
      <c r="CB761" s="14">
        <f>Таблица1[[#This Row],[Т3]]+Таблица1[[#This Row],[Y6, мм]]</f>
        <v>59014.356953237701</v>
      </c>
      <c r="CC761" s="14">
        <f>Таблица1[[#This Row],[Т4]]+Таблица1[[#This Row],[Lдуг 6,мм]]</f>
        <v>22271.452879061202</v>
      </c>
      <c r="CD761" s="14">
        <f>Таблица1[[#This Row],[Т5]]+Таблица1[[#This Row],[Lдуг 1,мм]]</f>
        <v>59061.610782571486</v>
      </c>
      <c r="CE761" s="14">
        <f>Таблица1[[#This Row],[Т6]]+Таблица1[[#This Row],[Lпрям1, мм]]</f>
        <v>22661.747639466721</v>
      </c>
      <c r="CF761" s="15">
        <f>Таблица1[[#This Row],[Т7]]+Таблица1[[#This Row],[Lдуг 2,мм]]</f>
        <v>59072.946893034037</v>
      </c>
      <c r="CG761" s="14">
        <f>Таблица1[[#This Row],[Т8]]+Таблица1[[#This Row],[Lпрям2, мм]]</f>
        <v>25972.379436837797</v>
      </c>
      <c r="CH761" s="14">
        <f>Таблица1[[#This Row],[Т9]]-Таблица1[[#This Row],[Т9]]</f>
        <v>0</v>
      </c>
      <c r="CI761" s="50">
        <f>Таблица1[[#This Row],[Т9]]-Таблица1[[#This Row],[Т8]]</f>
        <v>36411.19925356732</v>
      </c>
      <c r="CJ761" s="54">
        <f>Таблица1[[#This Row],[Т9]]-Таблица1[[#This Row],[Т7]]</f>
        <v>11.336110462551005</v>
      </c>
      <c r="CK761" s="14">
        <f>Таблица1[[#This Row],[Т9]]-Таблица1[[#This Row],[Т6]]</f>
        <v>36801.494013972835</v>
      </c>
      <c r="CL761" s="14">
        <f>Таблица1[[#This Row],[Т9]]-Таблица1[[#This Row],[Т5]]</f>
        <v>58.589939796336694</v>
      </c>
      <c r="CM761" s="14">
        <f>Таблица1[[#This Row],[Т9]]-Таблица1[[#This Row],[Т4]]</f>
        <v>37929.969534309901</v>
      </c>
      <c r="CN761" s="14">
        <f>Таблица1[[#This Row],[Т9]]-Таблица1[[#This Row],[Т3]]</f>
        <v>290.63013041589875</v>
      </c>
      <c r="CO761" s="14">
        <f>Таблица1[[#This Row],[Т9]]-Таблица1[[#This Row],[Т2]]</f>
        <v>43410.501716498045</v>
      </c>
      <c r="CP761" s="14">
        <f>Таблица1[[#This Row],[Т9]]-Таблица1[[#This Row],[Т1]]</f>
        <v>524.67507619988464</v>
      </c>
      <c r="CQ761" s="14">
        <f>Таблица1[[#This Row],[Т9]]-Таблица1[[#This Row],[угол обхв6]]</f>
        <v>46053.778991013096</v>
      </c>
      <c r="CR761" s="14">
        <f>Таблица1[[#This Row],[Т9]]-Таблица1[[#This Row],[угол обхв5]]</f>
        <v>861.83107343511074</v>
      </c>
      <c r="CS761" s="14">
        <f>Таблица1[[#This Row],[Т9]]-Таблица1[[#This Row],[угол обхв4]]</f>
        <v>59072.946893034037</v>
      </c>
      <c r="CT761" s="14">
        <f>Таблица1[[#This Row],[Lкан_прям, мм]]+Таблица1[[#This Row],[Lкан_дуг, мм]]+Таблица1[[#This Row],[Lкан_леб,мм]]</f>
        <v>85045.326329871838</v>
      </c>
      <c r="CU761" s="16">
        <f>Таблица1[[#This Row],[Lкан_леб,мм]]</f>
        <v>58211.115819598926</v>
      </c>
      <c r="CV761" s="14">
        <f>2534431-(Таблица1[[#This Row],[Т23]]+Таблица1[[#This Row],[угол обхв3]])</f>
        <v>2449266.789489727</v>
      </c>
      <c r="CW761" s="50">
        <f>SUM(X761:AC761,AD761:AI761)-Таблица1[[#This Row],[lподв_min, мм]]</f>
        <v>23523.578714134223</v>
      </c>
      <c r="CX761" s="17">
        <f>CW1200-Таблица1[[#This Row],[Суммарная длина каната]]</f>
        <v>-2424664.689798682</v>
      </c>
    </row>
    <row r="762" spans="1:102" x14ac:dyDescent="0.25">
      <c r="A762" s="21">
        <v>761</v>
      </c>
      <c r="B762" s="10">
        <v>18.494489795918366</v>
      </c>
      <c r="C762" s="10">
        <v>109.67061224489804</v>
      </c>
      <c r="D762" s="11">
        <v>15611.637070254017</v>
      </c>
      <c r="E762" s="11">
        <v>7476.9478513613312</v>
      </c>
      <c r="F762" s="11">
        <v>15555.116810259542</v>
      </c>
      <c r="G762" s="11">
        <v>7605.5031321169545</v>
      </c>
      <c r="H762" s="11">
        <v>16019.636580254019</v>
      </c>
      <c r="I762" s="11">
        <v>4120.6469473983461</v>
      </c>
      <c r="J762" s="11">
        <v>3356.3009039629856</v>
      </c>
      <c r="K762" s="11">
        <v>25972.379436821029</v>
      </c>
      <c r="L762" s="11">
        <v>861.83107345188057</v>
      </c>
      <c r="M762" s="11">
        <v>58211.115819598926</v>
      </c>
      <c r="N762" s="11">
        <v>10564.724947970906</v>
      </c>
      <c r="O762" s="11">
        <v>15023.682006029076</v>
      </c>
      <c r="P762" s="43">
        <v>12868.479478856436</v>
      </c>
      <c r="Q762" s="11">
        <v>13823.563991380974</v>
      </c>
      <c r="R762" s="11">
        <v>15627.422805876089</v>
      </c>
      <c r="S762" s="11">
        <v>9088.116312618833</v>
      </c>
      <c r="T762" s="11">
        <v>16396.264753615593</v>
      </c>
      <c r="U762" s="11">
        <v>7926.9982913151734</v>
      </c>
      <c r="V762" s="11">
        <v>15611.637070254017</v>
      </c>
      <c r="W762" s="11">
        <v>7476.9478513613312</v>
      </c>
      <c r="X762" s="12">
        <v>0</v>
      </c>
      <c r="Y762" s="12">
        <v>322.38417681930514</v>
      </c>
      <c r="Z762" s="12">
        <v>229.70357295200967</v>
      </c>
      <c r="AA762" s="44">
        <v>232.04019061955844</v>
      </c>
      <c r="AB762" s="45">
        <v>47.253829333785767</v>
      </c>
      <c r="AC762" s="12">
        <v>30.449303727221622</v>
      </c>
      <c r="AD762" s="12">
        <v>13019.167902020939</v>
      </c>
      <c r="AE762" s="12">
        <v>2597.6081666907553</v>
      </c>
      <c r="AF762" s="12">
        <v>5480.5321821881507</v>
      </c>
      <c r="AG762" s="44">
        <v>1128.4755203370612</v>
      </c>
      <c r="AH762" s="45">
        <v>390.29476040551782</v>
      </c>
      <c r="AI762" s="12">
        <v>3356.3009051786075</v>
      </c>
      <c r="AJ762" s="12">
        <v>-17.755865829307172</v>
      </c>
      <c r="AK762" s="12">
        <v>27.516812390166983</v>
      </c>
      <c r="AL762" s="12">
        <v>59.77427628532768</v>
      </c>
      <c r="AM762" s="44">
        <v>92.359873343935064</v>
      </c>
      <c r="AN762" s="45">
        <v>85.723978768794353</v>
      </c>
      <c r="AO762" s="12">
        <v>89.999999829288882</v>
      </c>
      <c r="AP762" s="12">
        <v>-1958.69388037667</v>
      </c>
      <c r="AQ762" s="12">
        <v>10753.224567064812</v>
      </c>
      <c r="AR762" s="12">
        <v>13221.011420775179</v>
      </c>
      <c r="AS762" s="44">
        <v>16035.076786119855</v>
      </c>
      <c r="AT762" s="45">
        <v>15989.400452040971</v>
      </c>
      <c r="AU762" s="12">
        <v>16019.637070254017</v>
      </c>
      <c r="AV762" s="12">
        <v>11441.897854129124</v>
      </c>
      <c r="AW762" s="12">
        <v>15385.527129806434</v>
      </c>
      <c r="AX762" s="12">
        <v>14028.954424281341</v>
      </c>
      <c r="AY762" s="44">
        <v>9071.3165390663398</v>
      </c>
      <c r="AZ762" s="45">
        <v>7896.5772442556854</v>
      </c>
      <c r="BA762" s="12">
        <v>7476.9478525769555</v>
      </c>
      <c r="BB762" s="12">
        <v>10440.300532820003</v>
      </c>
      <c r="BC762" s="12">
        <v>13056.979097950341</v>
      </c>
      <c r="BD762" s="12">
        <v>15979.954747794831</v>
      </c>
      <c r="BE762" s="44">
        <v>15988.610773371825</v>
      </c>
      <c r="BF762" s="45">
        <v>16018.501371828637</v>
      </c>
      <c r="BG762" s="12">
        <v>16019.637080254017</v>
      </c>
      <c r="BH762" s="12">
        <v>15412.246755992781</v>
      </c>
      <c r="BI762" s="12">
        <v>14185.409115158332</v>
      </c>
      <c r="BJ762" s="12">
        <v>9293.5067455192002</v>
      </c>
      <c r="BK762" s="44">
        <v>7943.7980648676676</v>
      </c>
      <c r="BL762" s="45">
        <v>7507.3688984208202</v>
      </c>
      <c r="BM762" s="12">
        <v>4120.6469473983479</v>
      </c>
      <c r="BN762" s="12">
        <v>0</v>
      </c>
      <c r="BO762" s="12">
        <v>45.272678219474159</v>
      </c>
      <c r="BP762" s="12">
        <v>32.257463895160697</v>
      </c>
      <c r="BQ762" s="48">
        <v>32.585597058607384</v>
      </c>
      <c r="BR762" s="49">
        <v>6.6358945751407132</v>
      </c>
      <c r="BS762" s="13">
        <v>4.2760210604945241</v>
      </c>
      <c r="BT762" s="12">
        <v>118.88418040106805</v>
      </c>
      <c r="BV762" s="14">
        <f>Таблица1[[#This Row],[Lкан_леб,мм]]</f>
        <v>58211.115819598926</v>
      </c>
      <c r="BW762" s="50">
        <f>Таблица1[[#This Row],[угол обхв4]]+Таблица1[[#This Row],[Lдуг 3,мм]]</f>
        <v>13019.167902020939</v>
      </c>
      <c r="BX762" s="54">
        <f>Таблица1[[#This Row],[угол обхв5]]+Таблица1[[#This Row],[Y5, мм]]</f>
        <v>58533.499996418235</v>
      </c>
      <c r="BY762" s="14">
        <f>Таблица1[[#This Row],[угол обхв6]]+Таблица1[[#This Row],[Lдуг 4,мм]]</f>
        <v>15616.776068711695</v>
      </c>
      <c r="BZ762" s="14">
        <f>Таблица1[[#This Row],[Т1]]+Таблица1[[#This Row],[X6, мм]]</f>
        <v>58763.203569370242</v>
      </c>
      <c r="CA762" s="14">
        <f>Таблица1[[#This Row],[Т2]]+Таблица1[[#This Row],[Lдуг 5,мм]]</f>
        <v>21097.308250899845</v>
      </c>
      <c r="CB762" s="14">
        <f>Таблица1[[#This Row],[Т3]]+Таблица1[[#This Row],[Y6, мм]]</f>
        <v>58995.243759989804</v>
      </c>
      <c r="CC762" s="14">
        <f>Таблица1[[#This Row],[Т4]]+Таблица1[[#This Row],[Lдуг 6,мм]]</f>
        <v>22225.783771236907</v>
      </c>
      <c r="CD762" s="14">
        <f>Таблица1[[#This Row],[Т5]]+Таблица1[[#This Row],[Lдуг 1,мм]]</f>
        <v>59042.49758932359</v>
      </c>
      <c r="CE762" s="14">
        <f>Таблица1[[#This Row],[Т6]]+Таблица1[[#This Row],[Lпрям1, мм]]</f>
        <v>22616.078531642426</v>
      </c>
      <c r="CF762" s="15">
        <f>Таблица1[[#This Row],[Т7]]+Таблица1[[#This Row],[Lдуг 2,мм]]</f>
        <v>59072.946893050808</v>
      </c>
      <c r="CG762" s="14">
        <f>Таблица1[[#This Row],[Т8]]+Таблица1[[#This Row],[Lпрям2, мм]]</f>
        <v>25972.379436821033</v>
      </c>
      <c r="CH762" s="14">
        <f>Таблица1[[#This Row],[Т9]]-Таблица1[[#This Row],[Т9]]</f>
        <v>0</v>
      </c>
      <c r="CI762" s="50">
        <f>Таблица1[[#This Row],[Т9]]-Таблица1[[#This Row],[Т8]]</f>
        <v>36456.868361408386</v>
      </c>
      <c r="CJ762" s="54">
        <f>Таблица1[[#This Row],[Т9]]-Таблица1[[#This Row],[Т7]]</f>
        <v>30.449303727218648</v>
      </c>
      <c r="CK762" s="14">
        <f>Таблица1[[#This Row],[Т9]]-Таблица1[[#This Row],[Т6]]</f>
        <v>36847.163121813901</v>
      </c>
      <c r="CL762" s="14">
        <f>Таблица1[[#This Row],[Т9]]-Таблица1[[#This Row],[Т5]]</f>
        <v>77.703133061004337</v>
      </c>
      <c r="CM762" s="14">
        <f>Таблица1[[#This Row],[Т9]]-Таблица1[[#This Row],[Т4]]</f>
        <v>37975.638642150967</v>
      </c>
      <c r="CN762" s="14">
        <f>Таблица1[[#This Row],[Т9]]-Таблица1[[#This Row],[Т3]]</f>
        <v>309.74332368056639</v>
      </c>
      <c r="CO762" s="14">
        <f>Таблица1[[#This Row],[Т9]]-Таблица1[[#This Row],[Т2]]</f>
        <v>43456.170824339111</v>
      </c>
      <c r="CP762" s="14">
        <f>Таблица1[[#This Row],[Т9]]-Таблица1[[#This Row],[Т1]]</f>
        <v>539.44689663257304</v>
      </c>
      <c r="CQ762" s="14">
        <f>Таблица1[[#This Row],[Т9]]-Таблица1[[#This Row],[угол обхв6]]</f>
        <v>46053.778991029867</v>
      </c>
      <c r="CR762" s="14">
        <f>Таблица1[[#This Row],[Т9]]-Таблица1[[#This Row],[угол обхв5]]</f>
        <v>861.83107345188182</v>
      </c>
      <c r="CS762" s="14">
        <f>Таблица1[[#This Row],[Т9]]-Таблица1[[#This Row],[угол обхв4]]</f>
        <v>59072.946893050808</v>
      </c>
      <c r="CT762" s="14">
        <f>Таблица1[[#This Row],[Lкан_прям, мм]]+Таблица1[[#This Row],[Lкан_дуг, мм]]+Таблица1[[#This Row],[Lкан_леб,мм]]</f>
        <v>85045.326329871838</v>
      </c>
      <c r="CU762" s="16">
        <f>Таблица1[[#This Row],[Lкан_леб,мм]]</f>
        <v>58211.115819598926</v>
      </c>
      <c r="CV762" s="14">
        <f>2534431-(Таблица1[[#This Row],[Т23]]+Таблица1[[#This Row],[угол обхв3]])</f>
        <v>2449266.789489727</v>
      </c>
      <c r="CW762" s="50">
        <f>SUM(X762:AC762,AD762:AI762)-Таблица1[[#This Row],[lподв_min, мм]]</f>
        <v>23477.909606309928</v>
      </c>
      <c r="CX762" s="17">
        <f>CW1201-Таблица1[[#This Row],[Суммарная длина каната]]</f>
        <v>-2424706.912077439</v>
      </c>
    </row>
    <row r="763" spans="1:102" x14ac:dyDescent="0.25">
      <c r="A763" s="21">
        <v>762</v>
      </c>
      <c r="B763" s="10">
        <v>18.494489795918366</v>
      </c>
      <c r="C763" s="10">
        <v>110.29000000000343</v>
      </c>
      <c r="D763" s="11">
        <v>15680.593584396336</v>
      </c>
      <c r="E763" s="11">
        <v>7531.2655384952295</v>
      </c>
      <c r="F763" s="11">
        <v>15622.686925714959</v>
      </c>
      <c r="G763" s="11">
        <v>7659.2023153827158</v>
      </c>
      <c r="H763" s="11">
        <v>16088.593094396338</v>
      </c>
      <c r="I763" s="11">
        <v>4164.2841625067604</v>
      </c>
      <c r="J763" s="11">
        <v>3366.9813759884696</v>
      </c>
      <c r="K763" s="11">
        <v>25972.379436817173</v>
      </c>
      <c r="L763" s="11">
        <v>861.83107345573615</v>
      </c>
      <c r="M763" s="11">
        <v>58211.115819598926</v>
      </c>
      <c r="N763" s="11">
        <v>10564.724947970906</v>
      </c>
      <c r="O763" s="11">
        <v>15023.682006029076</v>
      </c>
      <c r="P763" s="43">
        <v>12868.988437853024</v>
      </c>
      <c r="Q763" s="11">
        <v>13847.856905675091</v>
      </c>
      <c r="R763" s="11">
        <v>15678.961432761474</v>
      </c>
      <c r="S763" s="11">
        <v>9142.5105031362491</v>
      </c>
      <c r="T763" s="11">
        <v>16460.310310355831</v>
      </c>
      <c r="U763" s="11">
        <v>7989.7716205257775</v>
      </c>
      <c r="V763" s="11">
        <v>15680.593584396336</v>
      </c>
      <c r="W763" s="11">
        <v>7531.2655384952295</v>
      </c>
      <c r="X763" s="12">
        <v>0</v>
      </c>
      <c r="Y763" s="12">
        <v>318.94909196591061</v>
      </c>
      <c r="Z763" s="12">
        <v>228.72803269076914</v>
      </c>
      <c r="AA763" s="44">
        <v>232.04019061955862</v>
      </c>
      <c r="AB763" s="45">
        <v>47.253829333785404</v>
      </c>
      <c r="AC763" s="12">
        <v>34.859928845712382</v>
      </c>
      <c r="AD763" s="12">
        <v>13019.167902020939</v>
      </c>
      <c r="AE763" s="12">
        <v>2586.9276946652717</v>
      </c>
      <c r="AF763" s="12">
        <v>5480.5321821881471</v>
      </c>
      <c r="AG763" s="44">
        <v>1128.4755203370612</v>
      </c>
      <c r="AH763" s="45">
        <v>390.29476040551873</v>
      </c>
      <c r="AI763" s="12">
        <v>3366.9813772002362</v>
      </c>
      <c r="AJ763" s="12">
        <v>-17.755865829307172</v>
      </c>
      <c r="AK763" s="12">
        <v>27.034420565733583</v>
      </c>
      <c r="AL763" s="12">
        <v>59.154888530222294</v>
      </c>
      <c r="AM763" s="44">
        <v>91.740485588829699</v>
      </c>
      <c r="AN763" s="45">
        <v>85.104591013689046</v>
      </c>
      <c r="AO763" s="12">
        <v>89.999999829830401</v>
      </c>
      <c r="AP763" s="12">
        <v>-1958.69388037667</v>
      </c>
      <c r="AQ763" s="12">
        <v>10750.17143027257</v>
      </c>
      <c r="AR763" s="12">
        <v>13219.279480477531</v>
      </c>
      <c r="AS763" s="44">
        <v>16086.773201232738</v>
      </c>
      <c r="AT763" s="45">
        <v>16053.798638335142</v>
      </c>
      <c r="AU763" s="12">
        <v>16088.593584396334</v>
      </c>
      <c r="AV763" s="12">
        <v>11441.897854129124</v>
      </c>
      <c r="AW763" s="12">
        <v>15387.101326101551</v>
      </c>
      <c r="AX763" s="12">
        <v>14057.046258790961</v>
      </c>
      <c r="AY763" s="44">
        <v>9130.1185099010945</v>
      </c>
      <c r="AZ763" s="45">
        <v>7954.9540888651154</v>
      </c>
      <c r="BA763" s="12">
        <v>7531.2655397069984</v>
      </c>
      <c r="BB763" s="12">
        <v>10440.300532820003</v>
      </c>
      <c r="BC763" s="12">
        <v>13054.434920154688</v>
      </c>
      <c r="BD763" s="12">
        <v>16029.25247538598</v>
      </c>
      <c r="BE763" s="44">
        <v>16052.498541884566</v>
      </c>
      <c r="BF763" s="45">
        <v>16087.10525641703</v>
      </c>
      <c r="BG763" s="12">
        <v>16088.593594396336</v>
      </c>
      <c r="BH763" s="12">
        <v>15412.246755992781</v>
      </c>
      <c r="BI763" s="12">
        <v>14211.276225747564</v>
      </c>
      <c r="BJ763" s="12">
        <v>9351.6998562521203</v>
      </c>
      <c r="BK763" s="44">
        <v>8002.1636137609312</v>
      </c>
      <c r="BL763" s="45">
        <v>7566.0830701558925</v>
      </c>
      <c r="BM763" s="12">
        <v>4164.2841625067622</v>
      </c>
      <c r="BN763" s="12">
        <v>0</v>
      </c>
      <c r="BO763" s="12">
        <v>44.790286395040752</v>
      </c>
      <c r="BP763" s="12">
        <v>32.120467964488711</v>
      </c>
      <c r="BQ763" s="48">
        <v>32.585597058607412</v>
      </c>
      <c r="BR763" s="49">
        <v>6.6358945751406626</v>
      </c>
      <c r="BS763" s="13">
        <v>4.8954088161413596</v>
      </c>
      <c r="BT763" s="12">
        <v>118.88418040106805</v>
      </c>
      <c r="BV763" s="14">
        <f>Таблица1[[#This Row],[Lкан_леб,мм]]</f>
        <v>58211.115819598926</v>
      </c>
      <c r="BW763" s="50">
        <f>Таблица1[[#This Row],[угол обхв4]]+Таблица1[[#This Row],[Lдуг 3,мм]]</f>
        <v>13019.167902020939</v>
      </c>
      <c r="BX763" s="54">
        <f>Таблица1[[#This Row],[угол обхв5]]+Таблица1[[#This Row],[Y5, мм]]</f>
        <v>58530.064911564834</v>
      </c>
      <c r="BY763" s="14">
        <f>Таблица1[[#This Row],[угол обхв6]]+Таблица1[[#This Row],[Lдуг 4,мм]]</f>
        <v>15606.095596686211</v>
      </c>
      <c r="BZ763" s="14">
        <f>Таблица1[[#This Row],[Т1]]+Таблица1[[#This Row],[X6, мм]]</f>
        <v>58758.792944255605</v>
      </c>
      <c r="CA763" s="14">
        <f>Таблица1[[#This Row],[Т2]]+Таблица1[[#This Row],[Lдуг 5,мм]]</f>
        <v>21086.627778874357</v>
      </c>
      <c r="CB763" s="14">
        <f>Таблица1[[#This Row],[Т3]]+Таблица1[[#This Row],[Y6, мм]]</f>
        <v>58990.833134875167</v>
      </c>
      <c r="CC763" s="14">
        <f>Таблица1[[#This Row],[Т4]]+Таблица1[[#This Row],[Lдуг 6,мм]]</f>
        <v>22215.10329921142</v>
      </c>
      <c r="CD763" s="14">
        <f>Таблица1[[#This Row],[Т5]]+Таблица1[[#This Row],[Lдуг 1,мм]]</f>
        <v>59038.086964208953</v>
      </c>
      <c r="CE763" s="14">
        <f>Таблица1[[#This Row],[Т6]]+Таблица1[[#This Row],[Lпрям1, мм]]</f>
        <v>22605.398059616939</v>
      </c>
      <c r="CF763" s="15">
        <f>Таблица1[[#This Row],[Т7]]+Таблица1[[#This Row],[Lдуг 2,мм]]</f>
        <v>59072.946893054665</v>
      </c>
      <c r="CG763" s="14">
        <f>Таблица1[[#This Row],[Т8]]+Таблица1[[#This Row],[Lпрям2, мм]]</f>
        <v>25972.379436817173</v>
      </c>
      <c r="CH763" s="14">
        <f>Таблица1[[#This Row],[Т9]]-Таблица1[[#This Row],[Т9]]</f>
        <v>0</v>
      </c>
      <c r="CI763" s="50">
        <f>Таблица1[[#This Row],[Т9]]-Таблица1[[#This Row],[Т8]]</f>
        <v>36467.54883343773</v>
      </c>
      <c r="CJ763" s="54">
        <f>Таблица1[[#This Row],[Т9]]-Таблица1[[#This Row],[Т7]]</f>
        <v>34.859928845711693</v>
      </c>
      <c r="CK763" s="14">
        <f>Таблица1[[#This Row],[Т9]]-Таблица1[[#This Row],[Т6]]</f>
        <v>36857.843593843245</v>
      </c>
      <c r="CL763" s="14">
        <f>Таблица1[[#This Row],[Т9]]-Таблица1[[#This Row],[Т5]]</f>
        <v>82.113758179497381</v>
      </c>
      <c r="CM763" s="14">
        <f>Таблица1[[#This Row],[Т9]]-Таблица1[[#This Row],[Т4]]</f>
        <v>37986.319114180311</v>
      </c>
      <c r="CN763" s="14">
        <f>Таблица1[[#This Row],[Т9]]-Таблица1[[#This Row],[Т3]]</f>
        <v>314.15394879905944</v>
      </c>
      <c r="CO763" s="14">
        <f>Таблица1[[#This Row],[Т9]]-Таблица1[[#This Row],[Т2]]</f>
        <v>43466.851296368455</v>
      </c>
      <c r="CP763" s="14">
        <f>Таблица1[[#This Row],[Т9]]-Таблица1[[#This Row],[Т1]]</f>
        <v>542.88198148983065</v>
      </c>
      <c r="CQ763" s="14">
        <f>Таблица1[[#This Row],[Т9]]-Таблица1[[#This Row],[угол обхв6]]</f>
        <v>46053.778991033723</v>
      </c>
      <c r="CR763" s="14">
        <f>Таблица1[[#This Row],[Т9]]-Таблица1[[#This Row],[угол обхв5]]</f>
        <v>861.83107345573808</v>
      </c>
      <c r="CS763" s="14">
        <f>Таблица1[[#This Row],[Т9]]-Таблица1[[#This Row],[угол обхв4]]</f>
        <v>59072.946893054665</v>
      </c>
      <c r="CT763" s="14">
        <f>Таблица1[[#This Row],[Lкан_прям, мм]]+Таблица1[[#This Row],[Lкан_дуг, мм]]+Таблица1[[#This Row],[Lкан_леб,мм]]</f>
        <v>85045.326329871838</v>
      </c>
      <c r="CU763" s="16">
        <f>Таблица1[[#This Row],[Lкан_леб,мм]]</f>
        <v>58211.115819598926</v>
      </c>
      <c r="CV763" s="14">
        <f>2534431-(Таблица1[[#This Row],[Т23]]+Таблица1[[#This Row],[угол обхв3]])</f>
        <v>2449266.789489727</v>
      </c>
      <c r="CW763" s="50">
        <f>SUM(X763:AC763,AD763:AI763)-Таблица1[[#This Row],[lподв_min, мм]]</f>
        <v>23467.22913428444</v>
      </c>
      <c r="CX763" s="17">
        <f>CW1202-Таблица1[[#This Row],[Суммарная длина каната]]</f>
        <v>-2424750.7913096864</v>
      </c>
    </row>
    <row r="764" spans="1:102" x14ac:dyDescent="0.25">
      <c r="A764" s="21">
        <v>763</v>
      </c>
      <c r="B764" s="10">
        <v>18.494489795918366</v>
      </c>
      <c r="C764" s="10">
        <v>112.3546938775511</v>
      </c>
      <c r="D764" s="11">
        <v>15906.1413447821</v>
      </c>
      <c r="E764" s="11">
        <v>7717.6552032033551</v>
      </c>
      <c r="F764" s="11">
        <v>15843.662985648019</v>
      </c>
      <c r="G764" s="11">
        <v>7843.4226657678555</v>
      </c>
      <c r="H764" s="11">
        <v>16314.140854782099</v>
      </c>
      <c r="I764" s="11">
        <v>4314.6998042503974</v>
      </c>
      <c r="J764" s="11">
        <v>3402.9553989529572</v>
      </c>
      <c r="K764" s="11">
        <v>25972.37943680436</v>
      </c>
      <c r="L764" s="11">
        <v>861.83107346854979</v>
      </c>
      <c r="M764" s="11">
        <v>58211.115819598926</v>
      </c>
      <c r="N764" s="11">
        <v>10564.724947970906</v>
      </c>
      <c r="O764" s="11">
        <v>15023.682006029076</v>
      </c>
      <c r="P764" s="43">
        <v>12868.787966890806</v>
      </c>
      <c r="Q764" s="11">
        <v>13928.849489152906</v>
      </c>
      <c r="R764" s="11">
        <v>15846.4604681317</v>
      </c>
      <c r="S764" s="11">
        <v>9327.7953191442757</v>
      </c>
      <c r="T764" s="11">
        <v>16668.83285158535</v>
      </c>
      <c r="U764" s="11">
        <v>8203.9551779619269</v>
      </c>
      <c r="V764" s="11">
        <v>15906.1413447821</v>
      </c>
      <c r="W764" s="11">
        <v>7717.6552032033551</v>
      </c>
      <c r="X764" s="12">
        <v>0</v>
      </c>
      <c r="Y764" s="12">
        <v>307.42359722618033</v>
      </c>
      <c r="Z764" s="12">
        <v>225.55095929723731</v>
      </c>
      <c r="AA764" s="44">
        <v>232.04019061955921</v>
      </c>
      <c r="AB764" s="45">
        <v>47.253829333787031</v>
      </c>
      <c r="AC764" s="12">
        <v>49.562496991785785</v>
      </c>
      <c r="AD764" s="12">
        <v>13019.167902020939</v>
      </c>
      <c r="AE764" s="12">
        <v>2550.95367170078</v>
      </c>
      <c r="AF764" s="12">
        <v>5480.5321821881498</v>
      </c>
      <c r="AG764" s="44">
        <v>1128.4755203370598</v>
      </c>
      <c r="AH764" s="45">
        <v>390.2947604055172</v>
      </c>
      <c r="AI764" s="12">
        <v>3402.9554001519127</v>
      </c>
      <c r="AJ764" s="12">
        <v>-17.755865829307172</v>
      </c>
      <c r="AK764" s="12">
        <v>25.415885748609139</v>
      </c>
      <c r="AL764" s="12">
        <v>57.090194652674612</v>
      </c>
      <c r="AM764" s="44">
        <v>89.675791711282102</v>
      </c>
      <c r="AN764" s="45">
        <v>83.039897136141207</v>
      </c>
      <c r="AO764" s="12">
        <v>89.999999831629353</v>
      </c>
      <c r="AP764" s="12">
        <v>-1958.69388037667</v>
      </c>
      <c r="AQ764" s="12">
        <v>10739.832662329221</v>
      </c>
      <c r="AR764" s="12">
        <v>13211.314940359653</v>
      </c>
      <c r="AS764" s="44">
        <v>16254.453936345339</v>
      </c>
      <c r="AT764" s="45">
        <v>16263.839496177774</v>
      </c>
      <c r="AU764" s="12">
        <v>16314.141344782101</v>
      </c>
      <c r="AV764" s="12">
        <v>11441.897854129124</v>
      </c>
      <c r="AW764" s="12">
        <v>15392.19426955935</v>
      </c>
      <c r="AX764" s="12">
        <v>14150.523286536069</v>
      </c>
      <c r="AY764" s="44">
        <v>9330.1039756811751</v>
      </c>
      <c r="AZ764" s="45">
        <v>8154.5144854535074</v>
      </c>
      <c r="BA764" s="12">
        <v>7717.6552044023128</v>
      </c>
      <c r="BB764" s="12">
        <v>10440.300532820003</v>
      </c>
      <c r="BC764" s="12">
        <v>13043.895681249121</v>
      </c>
      <c r="BD764" s="12">
        <v>16188.987441600546</v>
      </c>
      <c r="BE764" s="44">
        <v>16260.839383371709</v>
      </c>
      <c r="BF764" s="45">
        <v>16311.134700189676</v>
      </c>
      <c r="BG764" s="12">
        <v>16314.141354782098</v>
      </c>
      <c r="BH764" s="12">
        <v>15412.246755992781</v>
      </c>
      <c r="BI764" s="12">
        <v>14297.36175268318</v>
      </c>
      <c r="BJ764" s="12">
        <v>9549.469116527438</v>
      </c>
      <c r="BK764" s="44">
        <v>8201.6465214250256</v>
      </c>
      <c r="BL764" s="45">
        <v>7767.0958957117755</v>
      </c>
      <c r="BM764" s="12">
        <v>4314.6998042503992</v>
      </c>
      <c r="BN764" s="12">
        <v>0</v>
      </c>
      <c r="BO764" s="12">
        <v>43.171751577916311</v>
      </c>
      <c r="BP764" s="12">
        <v>31.674308904065473</v>
      </c>
      <c r="BQ764" s="48">
        <v>32.58559705860749</v>
      </c>
      <c r="BR764" s="49">
        <v>6.6358945751408918</v>
      </c>
      <c r="BS764" s="13">
        <v>6.960102695488148</v>
      </c>
      <c r="BT764" s="12">
        <v>118.88418040106805</v>
      </c>
      <c r="BV764" s="14">
        <f>Таблица1[[#This Row],[Lкан_леб,мм]]</f>
        <v>58211.115819598926</v>
      </c>
      <c r="BW764" s="50">
        <f>Таблица1[[#This Row],[угол обхв4]]+Таблица1[[#This Row],[Lдуг 3,мм]]</f>
        <v>13019.167902020939</v>
      </c>
      <c r="BX764" s="54">
        <f>Таблица1[[#This Row],[угол обхв5]]+Таблица1[[#This Row],[Y5, мм]]</f>
        <v>58518.539416825108</v>
      </c>
      <c r="BY764" s="14">
        <f>Таблица1[[#This Row],[угол обхв6]]+Таблица1[[#This Row],[Lдуг 4,мм]]</f>
        <v>15570.121573721719</v>
      </c>
      <c r="BZ764" s="14">
        <f>Таблица1[[#This Row],[Т1]]+Таблица1[[#This Row],[X6, мм]]</f>
        <v>58744.090376122345</v>
      </c>
      <c r="CA764" s="14">
        <f>Таблица1[[#This Row],[Т2]]+Таблица1[[#This Row],[Lдуг 5,мм]]</f>
        <v>21050.653755909869</v>
      </c>
      <c r="CB764" s="14">
        <f>Таблица1[[#This Row],[Т3]]+Таблица1[[#This Row],[Y6, мм]]</f>
        <v>58976.130566741907</v>
      </c>
      <c r="CC764" s="14">
        <f>Таблица1[[#This Row],[Т4]]+Таблица1[[#This Row],[Lдуг 6,мм]]</f>
        <v>22179.129276246927</v>
      </c>
      <c r="CD764" s="14">
        <f>Таблица1[[#This Row],[Т5]]+Таблица1[[#This Row],[Lдуг 1,мм]]</f>
        <v>59023.384396075693</v>
      </c>
      <c r="CE764" s="14">
        <f>Таблица1[[#This Row],[Т6]]+Таблица1[[#This Row],[Lпрям1, мм]]</f>
        <v>22569.424036652446</v>
      </c>
      <c r="CF764" s="15">
        <f>Таблица1[[#This Row],[Т7]]+Таблица1[[#This Row],[Lдуг 2,мм]]</f>
        <v>59072.946893067478</v>
      </c>
      <c r="CG764" s="14">
        <f>Таблица1[[#This Row],[Т8]]+Таблица1[[#This Row],[Lпрям2, мм]]</f>
        <v>25972.37943680436</v>
      </c>
      <c r="CH764" s="14">
        <f>Таблица1[[#This Row],[Т9]]-Таблица1[[#This Row],[Т9]]</f>
        <v>0</v>
      </c>
      <c r="CI764" s="50">
        <f>Таблица1[[#This Row],[Т9]]-Таблица1[[#This Row],[Т8]]</f>
        <v>36503.522856415031</v>
      </c>
      <c r="CJ764" s="54">
        <f>Таблица1[[#This Row],[Т9]]-Таблица1[[#This Row],[Т7]]</f>
        <v>49.562496991784428</v>
      </c>
      <c r="CK764" s="14">
        <f>Таблица1[[#This Row],[Т9]]-Таблица1[[#This Row],[Т6]]</f>
        <v>36893.817616820554</v>
      </c>
      <c r="CL764" s="14">
        <f>Таблица1[[#This Row],[Т9]]-Таблица1[[#This Row],[Т5]]</f>
        <v>96.816326325570117</v>
      </c>
      <c r="CM764" s="14">
        <f>Таблица1[[#This Row],[Т9]]-Таблица1[[#This Row],[Т4]]</f>
        <v>38022.293137157612</v>
      </c>
      <c r="CN764" s="14">
        <f>Таблица1[[#This Row],[Т9]]-Таблица1[[#This Row],[Т3]]</f>
        <v>328.85651694513217</v>
      </c>
      <c r="CO764" s="14">
        <f>Таблица1[[#This Row],[Т9]]-Таблица1[[#This Row],[Т2]]</f>
        <v>43502.825319345757</v>
      </c>
      <c r="CP764" s="14">
        <f>Таблица1[[#This Row],[Т9]]-Таблица1[[#This Row],[Т1]]</f>
        <v>554.40747624236974</v>
      </c>
      <c r="CQ764" s="14">
        <f>Таблица1[[#This Row],[Т9]]-Таблица1[[#This Row],[угол обхв6]]</f>
        <v>46053.778991046536</v>
      </c>
      <c r="CR764" s="14">
        <f>Таблица1[[#This Row],[Т9]]-Таблица1[[#This Row],[угол обхв5]]</f>
        <v>861.83107346855104</v>
      </c>
      <c r="CS764" s="14">
        <f>Таблица1[[#This Row],[Т9]]-Таблица1[[#This Row],[угол обхв4]]</f>
        <v>59072.946893067478</v>
      </c>
      <c r="CT764" s="14">
        <f>Таблица1[[#This Row],[Lкан_прям, мм]]+Таблица1[[#This Row],[Lкан_дуг, мм]]+Таблица1[[#This Row],[Lкан_леб,мм]]</f>
        <v>85045.326329871838</v>
      </c>
      <c r="CU764" s="16">
        <f>Таблица1[[#This Row],[Lкан_леб,мм]]</f>
        <v>58211.115819598926</v>
      </c>
      <c r="CV764" s="14">
        <f>2534431-(Таблица1[[#This Row],[Т23]]+Таблица1[[#This Row],[угол обхв3]])</f>
        <v>2449266.789489727</v>
      </c>
      <c r="CW764" s="50">
        <f>SUM(X764:AC764,AD764:AI764)-Таблица1[[#This Row],[lподв_min, мм]]</f>
        <v>23431.255111319952</v>
      </c>
      <c r="CX764" s="17">
        <f>CW1203-Таблица1[[#This Row],[Суммарная длина каната]]</f>
        <v>-2424796.3233929914</v>
      </c>
    </row>
    <row r="765" spans="1:102" x14ac:dyDescent="0.25">
      <c r="A765" s="21">
        <v>764</v>
      </c>
      <c r="B765" s="10">
        <v>18.494489795918366</v>
      </c>
      <c r="C765" s="10">
        <v>114.46082839365614</v>
      </c>
      <c r="D765" s="11">
        <v>16129.144497618308</v>
      </c>
      <c r="E765" s="11">
        <v>7916.0318102115107</v>
      </c>
      <c r="F765" s="11">
        <v>16062.08630202003</v>
      </c>
      <c r="G765" s="11">
        <v>8039.4181887267387</v>
      </c>
      <c r="H765" s="11">
        <v>16537.14400761831</v>
      </c>
      <c r="I765" s="11">
        <v>4475.810292816861</v>
      </c>
      <c r="J765" s="11">
        <v>3440.2215173946488</v>
      </c>
      <c r="K765" s="11">
        <v>25972.379436791369</v>
      </c>
      <c r="L765" s="11">
        <v>861.83107348154022</v>
      </c>
      <c r="M765" s="11">
        <v>58211.115819598926</v>
      </c>
      <c r="N765" s="11">
        <v>10564.724947970906</v>
      </c>
      <c r="O765" s="11">
        <v>15023.682006029076</v>
      </c>
      <c r="P765" s="43">
        <v>12865.577195883161</v>
      </c>
      <c r="Q765" s="11">
        <v>14011.405339950697</v>
      </c>
      <c r="R765" s="11">
        <v>16010.330154557316</v>
      </c>
      <c r="S765" s="11">
        <v>9522.8909054289434</v>
      </c>
      <c r="T765" s="11">
        <v>16873.448912913107</v>
      </c>
      <c r="U765" s="11">
        <v>8430.0327220518157</v>
      </c>
      <c r="V765" s="11">
        <v>16129.144497618308</v>
      </c>
      <c r="W765" s="11">
        <v>7916.0318102115107</v>
      </c>
      <c r="X765" s="12">
        <v>0</v>
      </c>
      <c r="Y765" s="12">
        <v>295.54271204183664</v>
      </c>
      <c r="Z765" s="12">
        <v>222.43417990884132</v>
      </c>
      <c r="AA765" s="44">
        <v>232.04019061955964</v>
      </c>
      <c r="AB765" s="45">
        <v>47.253829333788481</v>
      </c>
      <c r="AC765" s="12">
        <v>64.560161577514151</v>
      </c>
      <c r="AD765" s="12">
        <v>13019.167902020939</v>
      </c>
      <c r="AE765" s="12">
        <v>2513.6875532590825</v>
      </c>
      <c r="AF765" s="12">
        <v>5480.5321821881498</v>
      </c>
      <c r="AG765" s="44">
        <v>1128.4755203370605</v>
      </c>
      <c r="AH765" s="45">
        <v>390.29476040551589</v>
      </c>
      <c r="AI765" s="12">
        <v>3440.2215185806176</v>
      </c>
      <c r="AJ765" s="12">
        <v>-17.755865829307172</v>
      </c>
      <c r="AK765" s="12">
        <v>23.747443155613052</v>
      </c>
      <c r="AL765" s="12">
        <v>54.98406013656956</v>
      </c>
      <c r="AM765" s="44">
        <v>87.569657195177115</v>
      </c>
      <c r="AN765" s="45">
        <v>80.933762620036021</v>
      </c>
      <c r="AO765" s="12">
        <v>89.999999833453231</v>
      </c>
      <c r="AP765" s="12">
        <v>-1958.69388037667</v>
      </c>
      <c r="AQ765" s="12">
        <v>10729.028932061728</v>
      </c>
      <c r="AR765" s="12">
        <v>13199.726112157514</v>
      </c>
      <c r="AS765" s="44">
        <v>16417.963164027911</v>
      </c>
      <c r="AT765" s="45">
        <v>16470.546125073768</v>
      </c>
      <c r="AU765" s="12">
        <v>16537.144497618312</v>
      </c>
      <c r="AV765" s="12">
        <v>11441.897854129124</v>
      </c>
      <c r="AW765" s="12">
        <v>15397.136422004953</v>
      </c>
      <c r="AX765" s="12">
        <v>14245.517496304605</v>
      </c>
      <c r="AY765" s="44">
        <v>9540.1920496091225</v>
      </c>
      <c r="AZ765" s="45">
        <v>8365.7416375121411</v>
      </c>
      <c r="BA765" s="12">
        <v>7916.0318113974809</v>
      </c>
      <c r="BB765" s="12">
        <v>10440.300532820003</v>
      </c>
      <c r="BC765" s="12">
        <v>13029.881179973983</v>
      </c>
      <c r="BD765" s="12">
        <v>16344.479070831667</v>
      </c>
      <c r="BE765" s="44">
        <v>16465.815903442512</v>
      </c>
      <c r="BF765" s="45">
        <v>16532.047285457651</v>
      </c>
      <c r="BG765" s="12">
        <v>16537.144507618308</v>
      </c>
      <c r="BH765" s="12">
        <v>15412.246755992781</v>
      </c>
      <c r="BI765" s="12">
        <v>14384.859755926575</v>
      </c>
      <c r="BJ765" s="12">
        <v>9757.0030617828506</v>
      </c>
      <c r="BK765" s="44">
        <v>8412.7315778716365</v>
      </c>
      <c r="BL765" s="45">
        <v>7980.3228947511861</v>
      </c>
      <c r="BM765" s="12">
        <v>4475.8102928168628</v>
      </c>
      <c r="BN765" s="12">
        <v>0</v>
      </c>
      <c r="BO765" s="12">
        <v>41.503308984920217</v>
      </c>
      <c r="BP765" s="12">
        <v>31.236616980956516</v>
      </c>
      <c r="BQ765" s="48">
        <v>32.585597058607554</v>
      </c>
      <c r="BR765" s="49">
        <v>6.6358945751410952</v>
      </c>
      <c r="BS765" s="13">
        <v>9.0662372134172049</v>
      </c>
      <c r="BT765" s="12">
        <v>118.88418040106805</v>
      </c>
      <c r="BV765" s="14">
        <f>Таблица1[[#This Row],[Lкан_леб,мм]]</f>
        <v>58211.115819598926</v>
      </c>
      <c r="BW765" s="50">
        <f>Таблица1[[#This Row],[угол обхв4]]+Таблица1[[#This Row],[Lдуг 3,мм]]</f>
        <v>13019.167902020939</v>
      </c>
      <c r="BX765" s="54">
        <f>Таблица1[[#This Row],[угол обхв5]]+Таблица1[[#This Row],[Y5, мм]]</f>
        <v>58506.658531640765</v>
      </c>
      <c r="BY765" s="14">
        <f>Таблица1[[#This Row],[угол обхв6]]+Таблица1[[#This Row],[Lдуг 4,мм]]</f>
        <v>15532.855455280021</v>
      </c>
      <c r="BZ765" s="14">
        <f>Таблица1[[#This Row],[Т1]]+Таблица1[[#This Row],[X6, мм]]</f>
        <v>58729.092711549609</v>
      </c>
      <c r="CA765" s="14">
        <f>Таблица1[[#This Row],[Т2]]+Таблица1[[#This Row],[Lдуг 5,мм]]</f>
        <v>21013.387637468171</v>
      </c>
      <c r="CB765" s="14">
        <f>Таблица1[[#This Row],[Т3]]+Таблица1[[#This Row],[Y6, мм]]</f>
        <v>58961.132902169171</v>
      </c>
      <c r="CC765" s="14">
        <f>Таблица1[[#This Row],[Т4]]+Таблица1[[#This Row],[Lдуг 6,мм]]</f>
        <v>22141.86315780523</v>
      </c>
      <c r="CD765" s="14">
        <f>Таблица1[[#This Row],[Т5]]+Таблица1[[#This Row],[Lдуг 1,мм]]</f>
        <v>59008.386731502957</v>
      </c>
      <c r="CE765" s="14">
        <f>Таблица1[[#This Row],[Т6]]+Таблица1[[#This Row],[Lпрям1, мм]]</f>
        <v>22532.157918210745</v>
      </c>
      <c r="CF765" s="15">
        <f>Таблица1[[#This Row],[Т7]]+Таблица1[[#This Row],[Lдуг 2,мм]]</f>
        <v>59072.946893080472</v>
      </c>
      <c r="CG765" s="14">
        <f>Таблица1[[#This Row],[Т8]]+Таблица1[[#This Row],[Lпрям2, мм]]</f>
        <v>25972.379436791362</v>
      </c>
      <c r="CH765" s="14">
        <f>Таблица1[[#This Row],[Т9]]-Таблица1[[#This Row],[Т9]]</f>
        <v>0</v>
      </c>
      <c r="CI765" s="50">
        <f>Таблица1[[#This Row],[Т9]]-Таблица1[[#This Row],[Т8]]</f>
        <v>36540.788974869727</v>
      </c>
      <c r="CJ765" s="54">
        <f>Таблица1[[#This Row],[Т9]]-Таблица1[[#This Row],[Т7]]</f>
        <v>64.560161577515828</v>
      </c>
      <c r="CK765" s="14">
        <f>Таблица1[[#This Row],[Т9]]-Таблица1[[#This Row],[Т6]]</f>
        <v>36931.083735275242</v>
      </c>
      <c r="CL765" s="14">
        <f>Таблица1[[#This Row],[Т9]]-Таблица1[[#This Row],[Т5]]</f>
        <v>111.81399091130152</v>
      </c>
      <c r="CM765" s="14">
        <f>Таблица1[[#This Row],[Т9]]-Таблица1[[#This Row],[Т4]]</f>
        <v>38059.559255612301</v>
      </c>
      <c r="CN765" s="14">
        <f>Таблица1[[#This Row],[Т9]]-Таблица1[[#This Row],[Т3]]</f>
        <v>343.85418153086357</v>
      </c>
      <c r="CO765" s="14">
        <f>Таблица1[[#This Row],[Т9]]-Таблица1[[#This Row],[Т2]]</f>
        <v>43540.091437800453</v>
      </c>
      <c r="CP765" s="14">
        <f>Таблица1[[#This Row],[Т9]]-Таблица1[[#This Row],[Т1]]</f>
        <v>566.28836143970693</v>
      </c>
      <c r="CQ765" s="14">
        <f>Таблица1[[#This Row],[Т9]]-Таблица1[[#This Row],[угол обхв6]]</f>
        <v>46053.778991059531</v>
      </c>
      <c r="CR765" s="14">
        <f>Таблица1[[#This Row],[Т9]]-Таблица1[[#This Row],[угол обхв5]]</f>
        <v>861.8310734815459</v>
      </c>
      <c r="CS765" s="14">
        <f>Таблица1[[#This Row],[Т9]]-Таблица1[[#This Row],[угол обхв4]]</f>
        <v>59072.946893080472</v>
      </c>
      <c r="CT765" s="14">
        <f>Таблица1[[#This Row],[Lкан_прям, мм]]+Таблица1[[#This Row],[Lкан_дуг, мм]]+Таблица1[[#This Row],[Lкан_леб,мм]]</f>
        <v>85045.326329871838</v>
      </c>
      <c r="CU765" s="16">
        <f>Таблица1[[#This Row],[Lкан_леб,мм]]</f>
        <v>58211.115819598926</v>
      </c>
      <c r="CV765" s="14">
        <f>2534431-(Таблица1[[#This Row],[Т23]]+Таблица1[[#This Row],[угол обхв3]])</f>
        <v>2449266.789489727</v>
      </c>
      <c r="CW765" s="50">
        <f>SUM(X765:AC765,AD765:AI765)-Таблица1[[#This Row],[lподв_min, мм]]</f>
        <v>23393.98899287825</v>
      </c>
      <c r="CX765" s="17">
        <f>CW1204-Таблица1[[#This Row],[Суммарная длина каната]]</f>
        <v>-2424843.503015426</v>
      </c>
    </row>
    <row r="766" spans="1:102" x14ac:dyDescent="0.25">
      <c r="A766" s="21">
        <v>765</v>
      </c>
      <c r="B766" s="10">
        <v>18.494489795918366</v>
      </c>
      <c r="C766" s="10">
        <v>115.03877551020416</v>
      </c>
      <c r="D766" s="11">
        <v>16189.050458123806</v>
      </c>
      <c r="E766" s="11">
        <v>7971.8898006410791</v>
      </c>
      <c r="F766" s="11">
        <v>16120.751086879543</v>
      </c>
      <c r="G766" s="11">
        <v>8094.5934920592217</v>
      </c>
      <c r="H766" s="11">
        <v>16597.049968123803</v>
      </c>
      <c r="I766" s="11">
        <v>4521.3446938642437</v>
      </c>
      <c r="J766" s="11">
        <v>3450.5451067768363</v>
      </c>
      <c r="K766" s="11">
        <v>25972.379436787825</v>
      </c>
      <c r="L766" s="11">
        <v>861.83107348509066</v>
      </c>
      <c r="M766" s="11">
        <v>58211.115819598926</v>
      </c>
      <c r="N766" s="11">
        <v>10564.724947970906</v>
      </c>
      <c r="O766" s="11">
        <v>15023.682006029076</v>
      </c>
      <c r="P766" s="43">
        <v>12864.165709348619</v>
      </c>
      <c r="Q766" s="11">
        <v>14034.033926885701</v>
      </c>
      <c r="R766" s="11">
        <v>16054.033918127998</v>
      </c>
      <c r="S766" s="11">
        <v>9577.4686787805367</v>
      </c>
      <c r="T766" s="11">
        <v>16928.132327117753</v>
      </c>
      <c r="U766" s="11">
        <v>8493.372294042736</v>
      </c>
      <c r="V766" s="11">
        <v>16189.050458123806</v>
      </c>
      <c r="W766" s="11">
        <v>7971.8898006410791</v>
      </c>
      <c r="X766" s="12">
        <v>0</v>
      </c>
      <c r="Y766" s="12">
        <v>292.25956117938341</v>
      </c>
      <c r="Z766" s="12">
        <v>221.60180209613694</v>
      </c>
      <c r="AA766" s="44">
        <v>232.04019061956001</v>
      </c>
      <c r="AB766" s="45">
        <v>47.253829333789568</v>
      </c>
      <c r="AC766" s="12">
        <v>68.675690256220747</v>
      </c>
      <c r="AD766" s="12">
        <v>13019.167902020939</v>
      </c>
      <c r="AE766" s="12">
        <v>2503.3639638769037</v>
      </c>
      <c r="AF766" s="12">
        <v>5480.5321821881516</v>
      </c>
      <c r="AG766" s="44">
        <v>1128.4755203370594</v>
      </c>
      <c r="AH766" s="45">
        <v>390.29476040551185</v>
      </c>
      <c r="AI766" s="12">
        <v>3450.5451079592567</v>
      </c>
      <c r="AJ766" s="12">
        <v>-17.755865829307172</v>
      </c>
      <c r="AK766" s="12">
        <v>23.28638754795789</v>
      </c>
      <c r="AL766" s="12">
        <v>54.406113020021536</v>
      </c>
      <c r="AM766" s="44">
        <v>86.99171007862914</v>
      </c>
      <c r="AN766" s="45">
        <v>80.355815503487889</v>
      </c>
      <c r="AO766" s="12">
        <v>89.99999983395152</v>
      </c>
      <c r="AP766" s="12">
        <v>-1958.69388037667</v>
      </c>
      <c r="AQ766" s="12">
        <v>10726.018480240653</v>
      </c>
      <c r="AR766" s="12">
        <v>13195.936158053646</v>
      </c>
      <c r="AS766" s="44">
        <v>16461.471674543827</v>
      </c>
      <c r="AT766" s="45">
        <v>16525.898534940781</v>
      </c>
      <c r="AU766" s="12">
        <v>16597.050458123806</v>
      </c>
      <c r="AV766" s="12">
        <v>11441.897854129124</v>
      </c>
      <c r="AW766" s="12">
        <v>15398.446460650841</v>
      </c>
      <c r="AX766" s="12">
        <v>14271.504702700464</v>
      </c>
      <c r="AY766" s="44">
        <v>9598.8806998630043</v>
      </c>
      <c r="AZ766" s="45">
        <v>8425.02043648984</v>
      </c>
      <c r="BA766" s="12">
        <v>7971.8898018235013</v>
      </c>
      <c r="BB766" s="12">
        <v>10440.300532820003</v>
      </c>
      <c r="BC766" s="12">
        <v>13025.459241618364</v>
      </c>
      <c r="BD766" s="12">
        <v>16385.804366833028</v>
      </c>
      <c r="BE766" s="44">
        <v>16520.694570701926</v>
      </c>
      <c r="BF766" s="45">
        <v>16591.284250300778</v>
      </c>
      <c r="BG766" s="12">
        <v>16597.050468123805</v>
      </c>
      <c r="BH766" s="12">
        <v>15412.246755992781</v>
      </c>
      <c r="BI766" s="12">
        <v>14408.798381507466</v>
      </c>
      <c r="BJ766" s="12">
        <v>9814.9394545952982</v>
      </c>
      <c r="BK766" s="44">
        <v>8471.9602729602684</v>
      </c>
      <c r="BL766" s="45">
        <v>8040.2416581939751</v>
      </c>
      <c r="BM766" s="12">
        <v>4521.3446938642455</v>
      </c>
      <c r="BN766" s="12">
        <v>0</v>
      </c>
      <c r="BO766" s="12">
        <v>41.042253377265062</v>
      </c>
      <c r="BP766" s="12">
        <v>31.119725472063642</v>
      </c>
      <c r="BQ766" s="48">
        <v>32.585597058607604</v>
      </c>
      <c r="BR766" s="49">
        <v>6.6358945751412479</v>
      </c>
      <c r="BS766" s="13">
        <v>9.644184330463629</v>
      </c>
      <c r="BT766" s="12">
        <v>118.88418040106805</v>
      </c>
      <c r="BV766" s="14">
        <f>Таблица1[[#This Row],[Lкан_леб,мм]]</f>
        <v>58211.115819598926</v>
      </c>
      <c r="BW766" s="50">
        <f>Таблица1[[#This Row],[угол обхв4]]+Таблица1[[#This Row],[Lдуг 3,мм]]</f>
        <v>13019.167902020939</v>
      </c>
      <c r="BX766" s="54">
        <f>Таблица1[[#This Row],[угол обхв5]]+Таблица1[[#This Row],[Y5, мм]]</f>
        <v>58503.375380778307</v>
      </c>
      <c r="BY766" s="14">
        <f>Таблица1[[#This Row],[угол обхв6]]+Таблица1[[#This Row],[Lдуг 4,мм]]</f>
        <v>15522.531865897843</v>
      </c>
      <c r="BZ766" s="14">
        <f>Таблица1[[#This Row],[Т1]]+Таблица1[[#This Row],[X6, мм]]</f>
        <v>58724.977182874441</v>
      </c>
      <c r="CA766" s="14">
        <f>Таблица1[[#This Row],[Т2]]+Таблица1[[#This Row],[Lдуг 5,мм]]</f>
        <v>21003.064048085995</v>
      </c>
      <c r="CB766" s="14">
        <f>Таблица1[[#This Row],[Т3]]+Таблица1[[#This Row],[Y6, мм]]</f>
        <v>58957.017373494004</v>
      </c>
      <c r="CC766" s="14">
        <f>Таблица1[[#This Row],[Т4]]+Таблица1[[#This Row],[Lдуг 6,мм]]</f>
        <v>22131.539568423053</v>
      </c>
      <c r="CD766" s="14">
        <f>Таблица1[[#This Row],[Т5]]+Таблица1[[#This Row],[Lдуг 1,мм]]</f>
        <v>59004.271202827797</v>
      </c>
      <c r="CE766" s="14">
        <f>Таблица1[[#This Row],[Т6]]+Таблица1[[#This Row],[Lпрям1, мм]]</f>
        <v>22521.834328828565</v>
      </c>
      <c r="CF766" s="15">
        <f>Таблица1[[#This Row],[Т7]]+Таблица1[[#This Row],[Lдуг 2,мм]]</f>
        <v>59072.946893084016</v>
      </c>
      <c r="CG766" s="14">
        <f>Таблица1[[#This Row],[Т8]]+Таблица1[[#This Row],[Lпрям2, мм]]</f>
        <v>25972.379436787822</v>
      </c>
      <c r="CH766" s="14">
        <f>Таблица1[[#This Row],[Т9]]-Таблица1[[#This Row],[Т9]]</f>
        <v>0</v>
      </c>
      <c r="CI766" s="50">
        <f>Таблица1[[#This Row],[Т9]]-Таблица1[[#This Row],[Т8]]</f>
        <v>36551.112564255454</v>
      </c>
      <c r="CJ766" s="54">
        <f>Таблица1[[#This Row],[Т9]]-Таблица1[[#This Row],[Т7]]</f>
        <v>68.675690256219241</v>
      </c>
      <c r="CK766" s="14">
        <f>Таблица1[[#This Row],[Т9]]-Таблица1[[#This Row],[Т6]]</f>
        <v>36941.407324660962</v>
      </c>
      <c r="CL766" s="14">
        <f>Таблица1[[#This Row],[Т9]]-Таблица1[[#This Row],[Т5]]</f>
        <v>115.92951959001221</v>
      </c>
      <c r="CM766" s="14">
        <f>Таблица1[[#This Row],[Т9]]-Таблица1[[#This Row],[Т4]]</f>
        <v>38069.882844998021</v>
      </c>
      <c r="CN766" s="14">
        <f>Таблица1[[#This Row],[Т9]]-Таблица1[[#This Row],[Т3]]</f>
        <v>347.96971020957426</v>
      </c>
      <c r="CO766" s="14">
        <f>Таблица1[[#This Row],[Т9]]-Таблица1[[#This Row],[Т2]]</f>
        <v>43550.415027186173</v>
      </c>
      <c r="CP766" s="14">
        <f>Таблица1[[#This Row],[Т9]]-Таблица1[[#This Row],[Т1]]</f>
        <v>569.57151230570889</v>
      </c>
      <c r="CQ766" s="14">
        <f>Таблица1[[#This Row],[Т9]]-Таблица1[[#This Row],[угол обхв6]]</f>
        <v>46053.778991063074</v>
      </c>
      <c r="CR766" s="14">
        <f>Таблица1[[#This Row],[Т9]]-Таблица1[[#This Row],[угол обхв5]]</f>
        <v>861.83107348508929</v>
      </c>
      <c r="CS766" s="14">
        <f>Таблица1[[#This Row],[Т9]]-Таблица1[[#This Row],[угол обхв4]]</f>
        <v>59072.946893084016</v>
      </c>
      <c r="CT766" s="14">
        <f>Таблица1[[#This Row],[Lкан_прям, мм]]+Таблица1[[#This Row],[Lкан_дуг, мм]]+Таблица1[[#This Row],[Lкан_леб,мм]]</f>
        <v>85045.326329871838</v>
      </c>
      <c r="CU766" s="16">
        <f>Таблица1[[#This Row],[Lкан_леб,мм]]</f>
        <v>58211.115819598926</v>
      </c>
      <c r="CV766" s="14">
        <f>2534431-(Таблица1[[#This Row],[Т23]]+Таблица1[[#This Row],[угол обхв3]])</f>
        <v>2449266.789489727</v>
      </c>
      <c r="CW766" s="50">
        <f>SUM(X766:AC766,AD766:AI766)-Таблица1[[#This Row],[lподв_min, мм]]</f>
        <v>23383.665403496074</v>
      </c>
      <c r="CX766" s="17">
        <f>CW1205-Таблица1[[#This Row],[Суммарная длина каната]]</f>
        <v>-2424892.323651643</v>
      </c>
    </row>
    <row r="767" spans="1:102" x14ac:dyDescent="0.25">
      <c r="A767" s="21">
        <v>766</v>
      </c>
      <c r="B767" s="10">
        <v>18.494489795918366</v>
      </c>
      <c r="C767" s="10">
        <v>117.72285714285721</v>
      </c>
      <c r="D767" s="11">
        <v>16459.743664624428</v>
      </c>
      <c r="E767" s="11">
        <v>8239.0938142720879</v>
      </c>
      <c r="F767" s="11">
        <v>16385.773140485966</v>
      </c>
      <c r="G767" s="11">
        <v>8358.4645039688512</v>
      </c>
      <c r="H767" s="11">
        <v>16867.743174624429</v>
      </c>
      <c r="I767" s="11">
        <v>4740.0768911857595</v>
      </c>
      <c r="J767" s="11">
        <v>3499.0169230863294</v>
      </c>
      <c r="K767" s="11">
        <v>25972.379436771444</v>
      </c>
      <c r="L767" s="11">
        <v>861.83107350146395</v>
      </c>
      <c r="M767" s="11">
        <v>58211.115819598926</v>
      </c>
      <c r="N767" s="11">
        <v>10564.724947970906</v>
      </c>
      <c r="O767" s="11">
        <v>15023.682006029076</v>
      </c>
      <c r="P767" s="43">
        <v>12854.622848166449</v>
      </c>
      <c r="Q767" s="11">
        <v>14138.886513913436</v>
      </c>
      <c r="R767" s="11">
        <v>16249.687708122085</v>
      </c>
      <c r="S767" s="11">
        <v>9836.5885701751831</v>
      </c>
      <c r="T767" s="11">
        <v>17173.594237696954</v>
      </c>
      <c r="U767" s="11">
        <v>8794.6146143543447</v>
      </c>
      <c r="V767" s="11">
        <v>16459.743664624428</v>
      </c>
      <c r="W767" s="11">
        <v>8239.0938142720879</v>
      </c>
      <c r="X767" s="12">
        <v>0</v>
      </c>
      <c r="Y767" s="12">
        <v>276.87608774777465</v>
      </c>
      <c r="Z767" s="12">
        <v>217.8720822798488</v>
      </c>
      <c r="AA767" s="44">
        <v>232.04019061955825</v>
      </c>
      <c r="AB767" s="45">
        <v>47.253829333786214</v>
      </c>
      <c r="AC767" s="12">
        <v>87.788883520496</v>
      </c>
      <c r="AD767" s="12">
        <v>13019.167902020939</v>
      </c>
      <c r="AE767" s="12">
        <v>2454.8921475674069</v>
      </c>
      <c r="AF767" s="12">
        <v>5480.5321821881471</v>
      </c>
      <c r="AG767" s="44">
        <v>1128.4755203370632</v>
      </c>
      <c r="AH767" s="45">
        <v>390.29476040551845</v>
      </c>
      <c r="AI767" s="12">
        <v>3499.0169242523689</v>
      </c>
      <c r="AJ767" s="12">
        <v>-17.755865829307172</v>
      </c>
      <c r="AK767" s="12">
        <v>21.126073572754912</v>
      </c>
      <c r="AL767" s="12">
        <v>51.72203138736851</v>
      </c>
      <c r="AM767" s="44">
        <v>84.307628445975865</v>
      </c>
      <c r="AN767" s="45">
        <v>77.671733870835098</v>
      </c>
      <c r="AO767" s="12">
        <v>89.999999836251774</v>
      </c>
      <c r="AP767" s="12">
        <v>-1958.69388037667</v>
      </c>
      <c r="AQ767" s="12">
        <v>10711.776850491717</v>
      </c>
      <c r="AR767" s="12">
        <v>13174.908817246258</v>
      </c>
      <c r="AS767" s="44">
        <v>16655.67577228868</v>
      </c>
      <c r="AT767" s="45">
        <v>16775.002570912395</v>
      </c>
      <c r="AU767" s="12">
        <v>16867.743664624431</v>
      </c>
      <c r="AV767" s="12">
        <v>11441.897854129124</v>
      </c>
      <c r="AW767" s="12">
        <v>15404.260168782814</v>
      </c>
      <c r="AX767" s="12">
        <v>14391.633221133545</v>
      </c>
      <c r="AY767" s="44">
        <v>9877.0569745699559</v>
      </c>
      <c r="AZ767" s="45">
        <v>8707.5015661359066</v>
      </c>
      <c r="BA767" s="12">
        <v>8239.0938154381292</v>
      </c>
      <c r="BB767" s="12">
        <v>10440.300532820003</v>
      </c>
      <c r="BC767" s="12">
        <v>13001.67475068726</v>
      </c>
      <c r="BD767" s="12">
        <v>16569.973677201895</v>
      </c>
      <c r="BE767" s="44">
        <v>16767.606173530356</v>
      </c>
      <c r="BF767" s="45">
        <v>16858.335331408987</v>
      </c>
      <c r="BG767" s="12">
        <v>16867.743674624428</v>
      </c>
      <c r="BH767" s="12">
        <v>15412.246755992781</v>
      </c>
      <c r="BI767" s="12">
        <v>14519.464676667172</v>
      </c>
      <c r="BJ767" s="12">
        <v>10089.335277395292</v>
      </c>
      <c r="BK767" s="44">
        <v>8754.1462099595701</v>
      </c>
      <c r="BL767" s="45">
        <v>8326.206862490526</v>
      </c>
      <c r="BM767" s="12">
        <v>4740.0768911857613</v>
      </c>
      <c r="BN767" s="12">
        <v>0</v>
      </c>
      <c r="BO767" s="12">
        <v>38.881939402062088</v>
      </c>
      <c r="BP767" s="12">
        <v>30.595957814613598</v>
      </c>
      <c r="BQ767" s="48">
        <v>32.585597058607355</v>
      </c>
      <c r="BR767" s="49">
        <v>6.6358945751407772</v>
      </c>
      <c r="BS767" s="13">
        <v>12.328265965416682</v>
      </c>
      <c r="BT767" s="12">
        <v>118.88418040106805</v>
      </c>
      <c r="BV767" s="14">
        <f>Таблица1[[#This Row],[Lкан_леб,мм]]</f>
        <v>58211.115819598926</v>
      </c>
      <c r="BW767" s="50">
        <f>Таблица1[[#This Row],[угол обхв4]]+Таблица1[[#This Row],[Lдуг 3,мм]]</f>
        <v>13019.167902020939</v>
      </c>
      <c r="BX767" s="54">
        <f>Таблица1[[#This Row],[угол обхв5]]+Таблица1[[#This Row],[Y5, мм]]</f>
        <v>58487.991907346703</v>
      </c>
      <c r="BY767" s="14">
        <f>Таблица1[[#This Row],[угол обхв6]]+Таблица1[[#This Row],[Lдуг 4,мм]]</f>
        <v>15474.060049588346</v>
      </c>
      <c r="BZ767" s="14">
        <f>Таблица1[[#This Row],[Т1]]+Таблица1[[#This Row],[X6, мм]]</f>
        <v>58705.863989626552</v>
      </c>
      <c r="CA767" s="14">
        <f>Таблица1[[#This Row],[Т2]]+Таблица1[[#This Row],[Lдуг 5,мм]]</f>
        <v>20954.592231776493</v>
      </c>
      <c r="CB767" s="14">
        <f>Таблица1[[#This Row],[Т3]]+Таблица1[[#This Row],[Y6, мм]]</f>
        <v>58937.904180246107</v>
      </c>
      <c r="CC767" s="14">
        <f>Таблица1[[#This Row],[Т4]]+Таблица1[[#This Row],[Lдуг 6,мм]]</f>
        <v>22083.067752113555</v>
      </c>
      <c r="CD767" s="14">
        <f>Таблица1[[#This Row],[Т5]]+Таблица1[[#This Row],[Lдуг 1,мм]]</f>
        <v>58985.158009579893</v>
      </c>
      <c r="CE767" s="14">
        <f>Таблица1[[#This Row],[Т6]]+Таблица1[[#This Row],[Lпрям1, мм]]</f>
        <v>22473.362512519074</v>
      </c>
      <c r="CF767" s="15">
        <f>Таблица1[[#This Row],[Т7]]+Таблица1[[#This Row],[Lдуг 2,мм]]</f>
        <v>59072.946893100387</v>
      </c>
      <c r="CG767" s="14">
        <f>Таблица1[[#This Row],[Т8]]+Таблица1[[#This Row],[Lпрям2, мм]]</f>
        <v>25972.379436771444</v>
      </c>
      <c r="CH767" s="14">
        <f>Таблица1[[#This Row],[Т9]]-Таблица1[[#This Row],[Т9]]</f>
        <v>0</v>
      </c>
      <c r="CI767" s="50">
        <f>Таблица1[[#This Row],[Т9]]-Таблица1[[#This Row],[Т8]]</f>
        <v>36599.584380581313</v>
      </c>
      <c r="CJ767" s="54">
        <f>Таблица1[[#This Row],[Т9]]-Таблица1[[#This Row],[Т7]]</f>
        <v>87.788883520493982</v>
      </c>
      <c r="CK767" s="14">
        <f>Таблица1[[#This Row],[Т9]]-Таблица1[[#This Row],[Т6]]</f>
        <v>36989.879140986828</v>
      </c>
      <c r="CL767" s="14">
        <f>Таблица1[[#This Row],[Т9]]-Таблица1[[#This Row],[Т5]]</f>
        <v>135.04271285427967</v>
      </c>
      <c r="CM767" s="14">
        <f>Таблица1[[#This Row],[Т9]]-Таблица1[[#This Row],[Т4]]</f>
        <v>38118.354661323894</v>
      </c>
      <c r="CN767" s="14">
        <f>Таблица1[[#This Row],[Т9]]-Таблица1[[#This Row],[Т3]]</f>
        <v>367.08290347383445</v>
      </c>
      <c r="CO767" s="14">
        <f>Таблица1[[#This Row],[Т9]]-Таблица1[[#This Row],[Т2]]</f>
        <v>43598.886843512038</v>
      </c>
      <c r="CP767" s="14">
        <f>Таблица1[[#This Row],[Т9]]-Таблица1[[#This Row],[Т1]]</f>
        <v>584.95498575368401</v>
      </c>
      <c r="CQ767" s="14">
        <f>Таблица1[[#This Row],[Т9]]-Таблица1[[#This Row],[угол обхв6]]</f>
        <v>46053.778991079445</v>
      </c>
      <c r="CR767" s="14">
        <f>Таблица1[[#This Row],[Т9]]-Таблица1[[#This Row],[угол обхв5]]</f>
        <v>861.8310735014602</v>
      </c>
      <c r="CS767" s="14">
        <f>Таблица1[[#This Row],[Т9]]-Таблица1[[#This Row],[угол обхв4]]</f>
        <v>59072.946893100387</v>
      </c>
      <c r="CT767" s="14">
        <f>Таблица1[[#This Row],[Lкан_прям, мм]]+Таблица1[[#This Row],[Lкан_дуг, мм]]+Таблица1[[#This Row],[Lкан_леб,мм]]</f>
        <v>85045.326329871838</v>
      </c>
      <c r="CU767" s="16">
        <f>Таблица1[[#This Row],[Lкан_леб,мм]]</f>
        <v>58211.115819598926</v>
      </c>
      <c r="CV767" s="14">
        <f>2534431-(Таблица1[[#This Row],[Т23]]+Таблица1[[#This Row],[угол обхв3]])</f>
        <v>2449266.789489727</v>
      </c>
      <c r="CW767" s="50">
        <f>SUM(X767:AC767,AD767:AI767)-Таблица1[[#This Row],[lподв_min, мм]]</f>
        <v>23335.193587186579</v>
      </c>
      <c r="CX767" s="17">
        <f>CW1206-Таблица1[[#This Row],[Суммарная длина каната]]</f>
        <v>-2424942.7775579295</v>
      </c>
    </row>
    <row r="768" spans="1:102" x14ac:dyDescent="0.25">
      <c r="A768" s="21">
        <v>767</v>
      </c>
      <c r="B768" s="10">
        <v>18.494489795918366</v>
      </c>
      <c r="C768" s="10">
        <v>120.40693877551027</v>
      </c>
      <c r="D768" s="11">
        <v>16717.627022188204</v>
      </c>
      <c r="E768" s="11">
        <v>8518.6809578208322</v>
      </c>
      <c r="F768" s="11">
        <v>16638.147647744139</v>
      </c>
      <c r="G768" s="11">
        <v>8634.4567283342712</v>
      </c>
      <c r="H768" s="11">
        <v>17125.626532188202</v>
      </c>
      <c r="I768" s="11">
        <v>4970.3663937031515</v>
      </c>
      <c r="J768" s="11">
        <v>3548.3145641176811</v>
      </c>
      <c r="K768" s="11">
        <v>25972.379436755251</v>
      </c>
      <c r="L768" s="11">
        <v>861.83107351766387</v>
      </c>
      <c r="M768" s="11">
        <v>58211.115819598926</v>
      </c>
      <c r="N768" s="11">
        <v>10564.724947970906</v>
      </c>
      <c r="O768" s="11">
        <v>15023.682006029076</v>
      </c>
      <c r="P768" s="43">
        <v>12840.180321834196</v>
      </c>
      <c r="Q768" s="11">
        <v>14243.17718770114</v>
      </c>
      <c r="R768" s="11">
        <v>16432.992543919343</v>
      </c>
      <c r="S768" s="11">
        <v>10104.586444847286</v>
      </c>
      <c r="T768" s="11">
        <v>17404.680002530738</v>
      </c>
      <c r="U768" s="11">
        <v>9107.0211673955637</v>
      </c>
      <c r="V768" s="11">
        <v>16717.627022188204</v>
      </c>
      <c r="W768" s="11">
        <v>8518.6809578208322</v>
      </c>
      <c r="X768" s="12">
        <v>0</v>
      </c>
      <c r="Y768" s="12">
        <v>261.2557781782541</v>
      </c>
      <c r="Z768" s="12">
        <v>214.3791986014721</v>
      </c>
      <c r="AA768" s="44">
        <v>232.04019061955859</v>
      </c>
      <c r="AB768" s="45">
        <v>47.253829333786044</v>
      </c>
      <c r="AC768" s="12">
        <v>106.90207678459298</v>
      </c>
      <c r="AD768" s="12">
        <v>13019.167902020939</v>
      </c>
      <c r="AE768" s="12">
        <v>2405.5945065360561</v>
      </c>
      <c r="AF768" s="12">
        <v>5480.5321821881525</v>
      </c>
      <c r="AG768" s="44">
        <v>1128.4755203370623</v>
      </c>
      <c r="AH768" s="45">
        <v>390.29476040551737</v>
      </c>
      <c r="AI768" s="12">
        <v>3548.3145652675203</v>
      </c>
      <c r="AJ768" s="12">
        <v>-17.755865829307172</v>
      </c>
      <c r="AK768" s="12">
        <v>18.93250050162418</v>
      </c>
      <c r="AL768" s="12">
        <v>49.037949754715441</v>
      </c>
      <c r="AM768" s="44">
        <v>81.623546813322847</v>
      </c>
      <c r="AN768" s="45">
        <v>74.987652238182093</v>
      </c>
      <c r="AO768" s="12">
        <v>89.99999983852679</v>
      </c>
      <c r="AP768" s="12">
        <v>-1958.69388037667</v>
      </c>
      <c r="AQ768" s="12">
        <v>10697.102189859585</v>
      </c>
      <c r="AR768" s="12">
        <v>13148.27905512367</v>
      </c>
      <c r="AS768" s="44">
        <v>16836.640116230737</v>
      </c>
      <c r="AT768" s="45">
        <v>17010.605031922951</v>
      </c>
      <c r="AU768" s="12">
        <v>17125.627022188204</v>
      </c>
      <c r="AV768" s="12">
        <v>11441.897854129124</v>
      </c>
      <c r="AW768" s="12">
        <v>15409.609804755661</v>
      </c>
      <c r="AX768" s="12">
        <v>14510.645261581782</v>
      </c>
      <c r="AY768" s="44">
        <v>10164.02243871565</v>
      </c>
      <c r="AZ768" s="45">
        <v>9001.338067798366</v>
      </c>
      <c r="BA768" s="12">
        <v>8518.6809589706736</v>
      </c>
      <c r="BB768" s="12">
        <v>10440.300532820003</v>
      </c>
      <c r="BC768" s="12">
        <v>12972.557563722874</v>
      </c>
      <c r="BD768" s="12">
        <v>16741.09127720882</v>
      </c>
      <c r="BE768" s="44">
        <v>17001.032430219348</v>
      </c>
      <c r="BF768" s="45">
        <v>17111.701992795992</v>
      </c>
      <c r="BG768" s="12">
        <v>17125.6270321882</v>
      </c>
      <c r="BH768" s="12">
        <v>15412.246755992781</v>
      </c>
      <c r="BI768" s="12">
        <v>14629.104986427723</v>
      </c>
      <c r="BJ768" s="12">
        <v>10372.054518727928</v>
      </c>
      <c r="BK768" s="44">
        <v>9047.5851735271972</v>
      </c>
      <c r="BL768" s="45">
        <v>8624.3640574180299</v>
      </c>
      <c r="BM768" s="12">
        <v>4970.3663937031533</v>
      </c>
      <c r="BN768" s="12">
        <v>0</v>
      </c>
      <c r="BO768" s="12">
        <v>36.688366330931352</v>
      </c>
      <c r="BP768" s="12">
        <v>30.105449253091255</v>
      </c>
      <c r="BQ768" s="48">
        <v>32.585597058607405</v>
      </c>
      <c r="BR768" s="49">
        <v>6.6358945751407514</v>
      </c>
      <c r="BS768" s="13">
        <v>15.012347600344697</v>
      </c>
      <c r="BT768" s="12">
        <v>118.88418040106805</v>
      </c>
      <c r="BV768" s="14">
        <f>Таблица1[[#This Row],[Lкан_леб,мм]]</f>
        <v>58211.115819598926</v>
      </c>
      <c r="BW768" s="50">
        <f>Таблица1[[#This Row],[угол обхв4]]+Таблица1[[#This Row],[Lдуг 3,мм]]</f>
        <v>13019.167902020939</v>
      </c>
      <c r="BX768" s="54">
        <f>Таблица1[[#This Row],[угол обхв5]]+Таблица1[[#This Row],[Y5, мм]]</f>
        <v>58472.371597777179</v>
      </c>
      <c r="BY768" s="14">
        <f>Таблица1[[#This Row],[угол обхв6]]+Таблица1[[#This Row],[Lдуг 4,мм]]</f>
        <v>15424.762408556995</v>
      </c>
      <c r="BZ768" s="14">
        <f>Таблица1[[#This Row],[Т1]]+Таблица1[[#This Row],[X6, мм]]</f>
        <v>58686.750796378648</v>
      </c>
      <c r="CA768" s="14">
        <f>Таблица1[[#This Row],[Т2]]+Таблица1[[#This Row],[Lдуг 5,мм]]</f>
        <v>20905.294590745147</v>
      </c>
      <c r="CB768" s="14">
        <f>Таблица1[[#This Row],[Т3]]+Таблица1[[#This Row],[Y6, мм]]</f>
        <v>58918.79098699821</v>
      </c>
      <c r="CC768" s="14">
        <f>Таблица1[[#This Row],[Т4]]+Таблица1[[#This Row],[Lдуг 6,мм]]</f>
        <v>22033.770111082209</v>
      </c>
      <c r="CD768" s="14">
        <f>Таблица1[[#This Row],[Т5]]+Таблица1[[#This Row],[Lдуг 1,мм]]</f>
        <v>58966.044816331996</v>
      </c>
      <c r="CE768" s="14">
        <f>Таблица1[[#This Row],[Т6]]+Таблица1[[#This Row],[Lпрям1, мм]]</f>
        <v>22424.064871487728</v>
      </c>
      <c r="CF768" s="15">
        <f>Таблица1[[#This Row],[Т7]]+Таблица1[[#This Row],[Lдуг 2,мм]]</f>
        <v>59072.94689311659</v>
      </c>
      <c r="CG768" s="14">
        <f>Таблица1[[#This Row],[Т8]]+Таблица1[[#This Row],[Lпрям2, мм]]</f>
        <v>25972.379436755247</v>
      </c>
      <c r="CH768" s="14">
        <f>Таблица1[[#This Row],[Т9]]-Таблица1[[#This Row],[Т9]]</f>
        <v>0</v>
      </c>
      <c r="CI768" s="50">
        <f>Таблица1[[#This Row],[Т9]]-Таблица1[[#This Row],[Т8]]</f>
        <v>36648.882021628859</v>
      </c>
      <c r="CJ768" s="54">
        <f>Таблица1[[#This Row],[Т9]]-Таблица1[[#This Row],[Т7]]</f>
        <v>106.9020767845941</v>
      </c>
      <c r="CK768" s="14">
        <f>Таблица1[[#This Row],[Т9]]-Таблица1[[#This Row],[Т6]]</f>
        <v>37039.176782034381</v>
      </c>
      <c r="CL768" s="14">
        <f>Таблица1[[#This Row],[Т9]]-Таблица1[[#This Row],[Т5]]</f>
        <v>154.15590611837979</v>
      </c>
      <c r="CM768" s="14">
        <f>Таблица1[[#This Row],[Т9]]-Таблица1[[#This Row],[Т4]]</f>
        <v>38167.65230237144</v>
      </c>
      <c r="CN768" s="14">
        <f>Таблица1[[#This Row],[Т9]]-Таблица1[[#This Row],[Т3]]</f>
        <v>386.19609673794184</v>
      </c>
      <c r="CO768" s="14">
        <f>Таблица1[[#This Row],[Т9]]-Таблица1[[#This Row],[Т2]]</f>
        <v>43648.184484559592</v>
      </c>
      <c r="CP768" s="14">
        <f>Таблица1[[#This Row],[Т9]]-Таблица1[[#This Row],[Т1]]</f>
        <v>600.57529533941124</v>
      </c>
      <c r="CQ768" s="14">
        <f>Таблица1[[#This Row],[Т9]]-Таблица1[[#This Row],[угол обхв6]]</f>
        <v>46053.778991095649</v>
      </c>
      <c r="CR768" s="14">
        <f>Таблица1[[#This Row],[Т9]]-Таблица1[[#This Row],[угол обхв5]]</f>
        <v>861.83107351766375</v>
      </c>
      <c r="CS768" s="14">
        <f>Таблица1[[#This Row],[Т9]]-Таблица1[[#This Row],[угол обхв4]]</f>
        <v>59072.94689311659</v>
      </c>
      <c r="CT768" s="14">
        <f>Таблица1[[#This Row],[Lкан_прям, мм]]+Таблица1[[#This Row],[Lкан_дуг, мм]]+Таблица1[[#This Row],[Lкан_леб,мм]]</f>
        <v>85045.326329871838</v>
      </c>
      <c r="CU768" s="16">
        <f>Таблица1[[#This Row],[Lкан_леб,мм]]</f>
        <v>58211.115819598926</v>
      </c>
      <c r="CV768" s="14">
        <f>2534431-(Таблица1[[#This Row],[Т23]]+Таблица1[[#This Row],[угол обхв3]])</f>
        <v>2449266.789489727</v>
      </c>
      <c r="CW768" s="50">
        <f>SUM(X768:AC768,AD768:AI768)-Таблица1[[#This Row],[lподв_min, мм]]</f>
        <v>23285.895946155229</v>
      </c>
      <c r="CX768" s="17">
        <f>CW1207-Таблица1[[#This Row],[Суммарная длина каната]]</f>
        <v>-2424994.855766159</v>
      </c>
    </row>
    <row r="769" spans="1:102" x14ac:dyDescent="0.25">
      <c r="A769" s="21">
        <v>768</v>
      </c>
      <c r="B769" s="10">
        <v>18.494489795918366</v>
      </c>
      <c r="C769" s="10">
        <v>123.09102040816332</v>
      </c>
      <c r="D769" s="11">
        <v>16962.134695477631</v>
      </c>
      <c r="E769" s="11">
        <v>8810.0377745399546</v>
      </c>
      <c r="F769" s="11">
        <v>16877.320860572614</v>
      </c>
      <c r="G769" s="11">
        <v>8921.964596207974</v>
      </c>
      <c r="H769" s="11">
        <v>17370.134205477629</v>
      </c>
      <c r="I769" s="11">
        <v>5211.6594930433057</v>
      </c>
      <c r="J769" s="11">
        <v>3598.3782814966494</v>
      </c>
      <c r="K769" s="11">
        <v>25972.379436739251</v>
      </c>
      <c r="L769" s="11">
        <v>861.83107353366222</v>
      </c>
      <c r="M769" s="11">
        <v>58211.115819598926</v>
      </c>
      <c r="N769" s="11">
        <v>10564.724947970906</v>
      </c>
      <c r="O769" s="11">
        <v>15023.682006029076</v>
      </c>
      <c r="P769" s="43">
        <v>12820.869819452853</v>
      </c>
      <c r="Q769" s="11">
        <v>14346.677118637015</v>
      </c>
      <c r="R769" s="11">
        <v>16603.546226810213</v>
      </c>
      <c r="S769" s="11">
        <v>10380.874274669346</v>
      </c>
      <c r="T769" s="11">
        <v>17620.882584278777</v>
      </c>
      <c r="U769" s="11">
        <v>9429.9064856393525</v>
      </c>
      <c r="V769" s="11">
        <v>16962.134695477631</v>
      </c>
      <c r="W769" s="11">
        <v>8810.0377745399546</v>
      </c>
      <c r="X769" s="12">
        <v>0</v>
      </c>
      <c r="Y769" s="12">
        <v>245.37966810341629</v>
      </c>
      <c r="Z769" s="12">
        <v>211.14211542841301</v>
      </c>
      <c r="AA769" s="44">
        <v>232.04019061955862</v>
      </c>
      <c r="AB769" s="45">
        <v>47.253829333786577</v>
      </c>
      <c r="AC769" s="12">
        <v>126.01527004848784</v>
      </c>
      <c r="AD769" s="12">
        <v>13019.167902020939</v>
      </c>
      <c r="AE769" s="12">
        <v>2355.530789157091</v>
      </c>
      <c r="AF769" s="12">
        <v>5480.5321821881507</v>
      </c>
      <c r="AG769" s="44">
        <v>1128.475520337061</v>
      </c>
      <c r="AH769" s="45">
        <v>390.29476040551566</v>
      </c>
      <c r="AI769" s="12">
        <v>3598.3782826304928</v>
      </c>
      <c r="AJ769" s="12">
        <v>-17.755865829307172</v>
      </c>
      <c r="AK769" s="12">
        <v>16.703005152669935</v>
      </c>
      <c r="AL769" s="12">
        <v>46.353868122062408</v>
      </c>
      <c r="AM769" s="44">
        <v>78.939465180669828</v>
      </c>
      <c r="AN769" s="45">
        <v>72.303570605529004</v>
      </c>
      <c r="AO769" s="12">
        <v>89.999999840773327</v>
      </c>
      <c r="AP769" s="12">
        <v>-1958.69388037667</v>
      </c>
      <c r="AQ769" s="12">
        <v>10681.988536851783</v>
      </c>
      <c r="AR769" s="12">
        <v>13116.105301437159</v>
      </c>
      <c r="AS769" s="44">
        <v>17003.967643055788</v>
      </c>
      <c r="AT769" s="45">
        <v>17232.18897031324</v>
      </c>
      <c r="AU769" s="12">
        <v>17370.134695477631</v>
      </c>
      <c r="AV769" s="12">
        <v>11441.897854129124</v>
      </c>
      <c r="AW769" s="12">
        <v>15414.467434010696</v>
      </c>
      <c r="AX769" s="12">
        <v>14628.279693514261</v>
      </c>
      <c r="AY769" s="44">
        <v>10459.147446394332</v>
      </c>
      <c r="AZ769" s="45">
        <v>9305.8852194693518</v>
      </c>
      <c r="BA769" s="12">
        <v>8810.0377756737998</v>
      </c>
      <c r="BB769" s="12">
        <v>10440.300532820003</v>
      </c>
      <c r="BC769" s="12">
        <v>12938.13340833373</v>
      </c>
      <c r="BD769" s="12">
        <v>16898.781708794515</v>
      </c>
      <c r="BE769" s="44">
        <v>17220.461168033202</v>
      </c>
      <c r="BF769" s="45">
        <v>17350.828309443164</v>
      </c>
      <c r="BG769" s="12">
        <v>17370.134705477627</v>
      </c>
      <c r="BH769" s="12">
        <v>15412.246755992781</v>
      </c>
      <c r="BI769" s="12">
        <v>14737.462546618633</v>
      </c>
      <c r="BJ769" s="12">
        <v>10662.476849546592</v>
      </c>
      <c r="BK769" s="44">
        <v>9351.6333139143662</v>
      </c>
      <c r="BL769" s="45">
        <v>8934.0590407099571</v>
      </c>
      <c r="BM769" s="12">
        <v>5211.6594930433075</v>
      </c>
      <c r="BN769" s="12">
        <v>0</v>
      </c>
      <c r="BO769" s="12">
        <v>34.458870981977107</v>
      </c>
      <c r="BP769" s="12">
        <v>29.650862969392474</v>
      </c>
      <c r="BQ769" s="48">
        <v>32.585597058607412</v>
      </c>
      <c r="BR769" s="49">
        <v>6.6358945751408278</v>
      </c>
      <c r="BS769" s="13">
        <v>17.696429235244327</v>
      </c>
      <c r="BT769" s="12">
        <v>118.88418040106805</v>
      </c>
      <c r="BV769" s="14">
        <f>Таблица1[[#This Row],[Lкан_леб,мм]]</f>
        <v>58211.115819598926</v>
      </c>
      <c r="BW769" s="50">
        <f>Таблица1[[#This Row],[угол обхв4]]+Таблица1[[#This Row],[Lдуг 3,мм]]</f>
        <v>13019.167902020939</v>
      </c>
      <c r="BX769" s="54">
        <f>Таблица1[[#This Row],[угол обхв5]]+Таблица1[[#This Row],[Y5, мм]]</f>
        <v>58456.495487702341</v>
      </c>
      <c r="BY769" s="14">
        <f>Таблица1[[#This Row],[угол обхв6]]+Таблица1[[#This Row],[Lдуг 4,мм]]</f>
        <v>15374.69869117803</v>
      </c>
      <c r="BZ769" s="14">
        <f>Таблица1[[#This Row],[Т1]]+Таблица1[[#This Row],[X6, мм]]</f>
        <v>58667.637603130752</v>
      </c>
      <c r="CA769" s="14">
        <f>Таблица1[[#This Row],[Т2]]+Таблица1[[#This Row],[Lдуг 5,мм]]</f>
        <v>20855.230873366181</v>
      </c>
      <c r="CB769" s="14">
        <f>Таблица1[[#This Row],[Т3]]+Таблица1[[#This Row],[Y6, мм]]</f>
        <v>58899.677793750314</v>
      </c>
      <c r="CC769" s="14">
        <f>Таблица1[[#This Row],[Т4]]+Таблица1[[#This Row],[Lдуг 6,мм]]</f>
        <v>21983.706393703244</v>
      </c>
      <c r="CD769" s="14">
        <f>Таблица1[[#This Row],[Т5]]+Таблица1[[#This Row],[Lдуг 1,мм]]</f>
        <v>58946.9316230841</v>
      </c>
      <c r="CE769" s="14">
        <f>Таблица1[[#This Row],[Т6]]+Таблица1[[#This Row],[Lпрям1, мм]]</f>
        <v>22374.001154108759</v>
      </c>
      <c r="CF769" s="15">
        <f>Таблица1[[#This Row],[Т7]]+Таблица1[[#This Row],[Lдуг 2,мм]]</f>
        <v>59072.94689313259</v>
      </c>
      <c r="CG769" s="14">
        <f>Таблица1[[#This Row],[Т8]]+Таблица1[[#This Row],[Lпрям2, мм]]</f>
        <v>25972.379436739251</v>
      </c>
      <c r="CH769" s="14">
        <f>Таблица1[[#This Row],[Т9]]-Таблица1[[#This Row],[Т9]]</f>
        <v>0</v>
      </c>
      <c r="CI769" s="50">
        <f>Таблица1[[#This Row],[Т9]]-Таблица1[[#This Row],[Т8]]</f>
        <v>36698.945739023831</v>
      </c>
      <c r="CJ769" s="54">
        <f>Таблица1[[#This Row],[Т9]]-Таблица1[[#This Row],[Т7]]</f>
        <v>126.01527004849049</v>
      </c>
      <c r="CK769" s="14">
        <f>Таблица1[[#This Row],[Т9]]-Таблица1[[#This Row],[Т6]]</f>
        <v>37089.240499429347</v>
      </c>
      <c r="CL769" s="14">
        <f>Таблица1[[#This Row],[Т9]]-Таблица1[[#This Row],[Т5]]</f>
        <v>173.26909938227618</v>
      </c>
      <c r="CM769" s="14">
        <f>Таблица1[[#This Row],[Т9]]-Таблица1[[#This Row],[Т4]]</f>
        <v>38217.716019766405</v>
      </c>
      <c r="CN769" s="14">
        <f>Таблица1[[#This Row],[Т9]]-Таблица1[[#This Row],[Т3]]</f>
        <v>405.30929000183824</v>
      </c>
      <c r="CO769" s="14">
        <f>Таблица1[[#This Row],[Т9]]-Таблица1[[#This Row],[Т2]]</f>
        <v>43698.248201954557</v>
      </c>
      <c r="CP769" s="14">
        <f>Таблица1[[#This Row],[Т9]]-Таблица1[[#This Row],[Т1]]</f>
        <v>616.451405430249</v>
      </c>
      <c r="CQ769" s="14">
        <f>Таблица1[[#This Row],[Т9]]-Таблица1[[#This Row],[угол обхв6]]</f>
        <v>46053.778991111649</v>
      </c>
      <c r="CR769" s="14">
        <f>Таблица1[[#This Row],[Т9]]-Таблица1[[#This Row],[угол обхв5]]</f>
        <v>861.83107353366358</v>
      </c>
      <c r="CS769" s="14">
        <f>Таблица1[[#This Row],[Т9]]-Таблица1[[#This Row],[угол обхв4]]</f>
        <v>59072.94689313259</v>
      </c>
      <c r="CT769" s="14">
        <f>Таблица1[[#This Row],[Lкан_прям, мм]]+Таблица1[[#This Row],[Lкан_дуг, мм]]+Таблица1[[#This Row],[Lкан_леб,мм]]</f>
        <v>85045.326329871838</v>
      </c>
      <c r="CU769" s="16">
        <f>Таблица1[[#This Row],[Lкан_леб,мм]]</f>
        <v>58211.115819598926</v>
      </c>
      <c r="CV769" s="14">
        <f>2534431-(Таблица1[[#This Row],[Т23]]+Таблица1[[#This Row],[угол обхв3]])</f>
        <v>2449266.789489727</v>
      </c>
      <c r="CW769" s="50">
        <f>SUM(X769:AC769,AD769:AI769)-Таблица1[[#This Row],[lподв_min, мм]]</f>
        <v>23235.832228776264</v>
      </c>
      <c r="CX769" s="17">
        <f>CW1208-Таблица1[[#This Row],[Суммарная длина каната]]</f>
        <v>-2425048.5480765379</v>
      </c>
    </row>
    <row r="770" spans="1:102" x14ac:dyDescent="0.25">
      <c r="A770" s="21">
        <v>769</v>
      </c>
      <c r="B770" s="10">
        <v>18.494489795918366</v>
      </c>
      <c r="C770" s="10">
        <v>125.77510204081636</v>
      </c>
      <c r="D770" s="11">
        <v>17192.730197442357</v>
      </c>
      <c r="E770" s="11">
        <v>9112.5249832277696</v>
      </c>
      <c r="F770" s="11">
        <v>17102.767996539213</v>
      </c>
      <c r="G770" s="11">
        <v>9220.3572715678692</v>
      </c>
      <c r="H770" s="11">
        <v>17600.729707442359</v>
      </c>
      <c r="I770" s="11">
        <v>5463.3804471567109</v>
      </c>
      <c r="J770" s="11">
        <v>3649.1445360710591</v>
      </c>
      <c r="K770" s="11">
        <v>25972.37943672347</v>
      </c>
      <c r="L770" s="11">
        <v>861.83107354943809</v>
      </c>
      <c r="M770" s="11">
        <v>58211.115819598926</v>
      </c>
      <c r="N770" s="11">
        <v>10564.724947970906</v>
      </c>
      <c r="O770" s="11">
        <v>15023.682006029076</v>
      </c>
      <c r="P770" s="43">
        <v>12796.733711203788</v>
      </c>
      <c r="Q770" s="11">
        <v>14449.159212119437</v>
      </c>
      <c r="R770" s="11">
        <v>16760.974536055404</v>
      </c>
      <c r="S770" s="11">
        <v>10664.845842090497</v>
      </c>
      <c r="T770" s="11">
        <v>17821.727601569724</v>
      </c>
      <c r="U770" s="11">
        <v>9762.5621095529023</v>
      </c>
      <c r="V770" s="11">
        <v>17192.730197442357</v>
      </c>
      <c r="W770" s="11">
        <v>9112.5249832277696</v>
      </c>
      <c r="X770" s="12">
        <v>0</v>
      </c>
      <c r="Y770" s="12">
        <v>229.22706526357615</v>
      </c>
      <c r="Z770" s="12">
        <v>208.18152502035582</v>
      </c>
      <c r="AA770" s="44">
        <v>232.04019061955924</v>
      </c>
      <c r="AB770" s="45">
        <v>47.253829333787486</v>
      </c>
      <c r="AC770" s="12">
        <v>145.12846331215937</v>
      </c>
      <c r="AD770" s="12">
        <v>13019.167902020939</v>
      </c>
      <c r="AE770" s="12">
        <v>2304.7645345826782</v>
      </c>
      <c r="AF770" s="12">
        <v>5480.5321821881507</v>
      </c>
      <c r="AG770" s="44">
        <v>1128.4755203370585</v>
      </c>
      <c r="AH770" s="45">
        <v>390.29476040551526</v>
      </c>
      <c r="AI770" s="12">
        <v>3649.1445371891282</v>
      </c>
      <c r="AJ770" s="12">
        <v>-17.755865829307172</v>
      </c>
      <c r="AK770" s="12">
        <v>14.43468169464575</v>
      </c>
      <c r="AL770" s="12">
        <v>43.669786489409326</v>
      </c>
      <c r="AM770" s="44">
        <v>76.255383548016823</v>
      </c>
      <c r="AN770" s="45">
        <v>69.619488972875871</v>
      </c>
      <c r="AO770" s="12">
        <v>89.999999842988473</v>
      </c>
      <c r="AP770" s="12">
        <v>-1958.69388037667</v>
      </c>
      <c r="AQ770" s="12">
        <v>10666.429610810825</v>
      </c>
      <c r="AR770" s="12">
        <v>13078.458150299288</v>
      </c>
      <c r="AS770" s="44">
        <v>17157.291210701991</v>
      </c>
      <c r="AT770" s="45">
        <v>17439.268197196379</v>
      </c>
      <c r="AU770" s="12">
        <v>17600.730197442361</v>
      </c>
      <c r="AV770" s="12">
        <v>11441.897854129124</v>
      </c>
      <c r="AW770" s="12">
        <v>15418.80244533413</v>
      </c>
      <c r="AX770" s="12">
        <v>14744.278409082839</v>
      </c>
      <c r="AY770" s="44">
        <v>10761.784448419814</v>
      </c>
      <c r="AZ770" s="45">
        <v>9620.4747983446632</v>
      </c>
      <c r="BA770" s="12">
        <v>9112.5249843458405</v>
      </c>
      <c r="BB770" s="12">
        <v>10440.300532820003</v>
      </c>
      <c r="BC770" s="12">
        <v>12898.438374043704</v>
      </c>
      <c r="BD770" s="12">
        <v>17042.698975150906</v>
      </c>
      <c r="BE770" s="44">
        <v>17425.410926923134</v>
      </c>
      <c r="BF770" s="45">
        <v>17575.189601815702</v>
      </c>
      <c r="BG770" s="12">
        <v>17600.730207442357</v>
      </c>
      <c r="BH770" s="12">
        <v>15412.246755992781</v>
      </c>
      <c r="BI770" s="12">
        <v>14844.279651424489</v>
      </c>
      <c r="BJ770" s="12">
        <v>10959.965039053899</v>
      </c>
      <c r="BK770" s="44">
        <v>9665.6235032235854</v>
      </c>
      <c r="BL770" s="45">
        <v>9254.6122944360086</v>
      </c>
      <c r="BM770" s="12">
        <v>5463.3804471567128</v>
      </c>
      <c r="BN770" s="12">
        <v>0</v>
      </c>
      <c r="BO770" s="12">
        <v>32.190547523952922</v>
      </c>
      <c r="BP770" s="12">
        <v>29.235104794763572</v>
      </c>
      <c r="BQ770" s="48">
        <v>32.585597058607497</v>
      </c>
      <c r="BR770" s="49">
        <v>6.6358945751409548</v>
      </c>
      <c r="BS770" s="13">
        <v>20.380510870112598</v>
      </c>
      <c r="BT770" s="12">
        <v>118.88418040106805</v>
      </c>
      <c r="BV770" s="14">
        <f>Таблица1[[#This Row],[Lкан_леб,мм]]</f>
        <v>58211.115819598926</v>
      </c>
      <c r="BW770" s="50">
        <f>Таблица1[[#This Row],[угол обхв4]]+Таблица1[[#This Row],[Lдуг 3,мм]]</f>
        <v>13019.167902020939</v>
      </c>
      <c r="BX770" s="54">
        <f>Таблица1[[#This Row],[угол обхв5]]+Таблица1[[#This Row],[Y5, мм]]</f>
        <v>58440.342884862504</v>
      </c>
      <c r="BY770" s="14">
        <f>Таблица1[[#This Row],[угол обхв6]]+Таблица1[[#This Row],[Lдуг 4,мм]]</f>
        <v>15323.932436603618</v>
      </c>
      <c r="BZ770" s="14">
        <f>Таблица1[[#This Row],[Т1]]+Таблица1[[#This Row],[X6, мм]]</f>
        <v>58648.524409882863</v>
      </c>
      <c r="CA770" s="14">
        <f>Таблица1[[#This Row],[Т2]]+Таблица1[[#This Row],[Lдуг 5,мм]]</f>
        <v>20804.464618791768</v>
      </c>
      <c r="CB770" s="14">
        <f>Таблица1[[#This Row],[Т3]]+Таблица1[[#This Row],[Y6, мм]]</f>
        <v>58880.564600502425</v>
      </c>
      <c r="CC770" s="14">
        <f>Таблица1[[#This Row],[Т4]]+Таблица1[[#This Row],[Lдуг 6,мм]]</f>
        <v>21932.940139128827</v>
      </c>
      <c r="CD770" s="14">
        <f>Таблица1[[#This Row],[Т5]]+Таблица1[[#This Row],[Lдуг 1,мм]]</f>
        <v>58927.81842983621</v>
      </c>
      <c r="CE770" s="14">
        <f>Таблица1[[#This Row],[Т6]]+Таблица1[[#This Row],[Lпрям1, мм]]</f>
        <v>22323.234899534342</v>
      </c>
      <c r="CF770" s="15">
        <f>Таблица1[[#This Row],[Т7]]+Таблица1[[#This Row],[Lдуг 2,мм]]</f>
        <v>59072.946893148372</v>
      </c>
      <c r="CG770" s="14">
        <f>Таблица1[[#This Row],[Т8]]+Таблица1[[#This Row],[Lпрям2, мм]]</f>
        <v>25972.37943672347</v>
      </c>
      <c r="CH770" s="14">
        <f>Таблица1[[#This Row],[Т9]]-Таблица1[[#This Row],[Т9]]</f>
        <v>0</v>
      </c>
      <c r="CI770" s="50">
        <f>Таблица1[[#This Row],[Т9]]-Таблица1[[#This Row],[Т8]]</f>
        <v>36749.71199361403</v>
      </c>
      <c r="CJ770" s="54">
        <f>Таблица1[[#This Row],[Т9]]-Таблица1[[#This Row],[Т7]]</f>
        <v>145.12846331216133</v>
      </c>
      <c r="CK770" s="14">
        <f>Таблица1[[#This Row],[Т9]]-Таблица1[[#This Row],[Т6]]</f>
        <v>37140.006754019545</v>
      </c>
      <c r="CL770" s="14">
        <f>Таблица1[[#This Row],[Т9]]-Таблица1[[#This Row],[Т5]]</f>
        <v>192.38229264594702</v>
      </c>
      <c r="CM770" s="14">
        <f>Таблица1[[#This Row],[Т9]]-Таблица1[[#This Row],[Т4]]</f>
        <v>38268.482274356604</v>
      </c>
      <c r="CN770" s="14">
        <f>Таблица1[[#This Row],[Т9]]-Таблица1[[#This Row],[Т3]]</f>
        <v>424.42248326550907</v>
      </c>
      <c r="CO770" s="14">
        <f>Таблица1[[#This Row],[Т9]]-Таблица1[[#This Row],[Т2]]</f>
        <v>43749.014456544755</v>
      </c>
      <c r="CP770" s="14">
        <f>Таблица1[[#This Row],[Т9]]-Таблица1[[#This Row],[Т1]]</f>
        <v>632.60400828586717</v>
      </c>
      <c r="CQ770" s="14">
        <f>Таблица1[[#This Row],[Т9]]-Таблица1[[#This Row],[угол обхв6]]</f>
        <v>46053.77899112743</v>
      </c>
      <c r="CR770" s="14">
        <f>Таблица1[[#This Row],[Т9]]-Таблица1[[#This Row],[угол обхв5]]</f>
        <v>861.83107354944514</v>
      </c>
      <c r="CS770" s="14">
        <f>Таблица1[[#This Row],[Т9]]-Таблица1[[#This Row],[угол обхв4]]</f>
        <v>59072.946893148372</v>
      </c>
      <c r="CT770" s="14">
        <f>Таблица1[[#This Row],[Lкан_прям, мм]]+Таблица1[[#This Row],[Lкан_дуг, мм]]+Таблица1[[#This Row],[Lкан_леб,мм]]</f>
        <v>85045.326329871838</v>
      </c>
      <c r="CU770" s="16">
        <f>Таблица1[[#This Row],[Lкан_леб,мм]]</f>
        <v>58211.115819598926</v>
      </c>
      <c r="CV770" s="14">
        <f>2534431-(Таблица1[[#This Row],[Т23]]+Таблица1[[#This Row],[угол обхв3]])</f>
        <v>2449266.789489727</v>
      </c>
      <c r="CW770" s="50">
        <f>SUM(X770:AC770,AD770:AI770)-Таблица1[[#This Row],[lподв_min, мм]]</f>
        <v>23185.065974201847</v>
      </c>
      <c r="CX770" s="17">
        <f>CW1209-Таблица1[[#This Row],[Суммарная длина каната]]</f>
        <v>-2425103.8430490261</v>
      </c>
    </row>
    <row r="771" spans="1:102" x14ac:dyDescent="0.25">
      <c r="A771" s="21">
        <v>770</v>
      </c>
      <c r="B771" s="10">
        <v>18.494489795918366</v>
      </c>
      <c r="C771" s="10">
        <v>128.45918367346943</v>
      </c>
      <c r="D771" s="11">
        <v>17408.907566453407</v>
      </c>
      <c r="E771" s="11">
        <v>9425.4788809085148</v>
      </c>
      <c r="F771" s="11">
        <v>17313.994390313568</v>
      </c>
      <c r="G771" s="11">
        <v>9528.9800354675208</v>
      </c>
      <c r="H771" s="11">
        <v>17816.907076453408</v>
      </c>
      <c r="I771" s="11">
        <v>5724.933255996717</v>
      </c>
      <c r="J771" s="11">
        <v>3700.5456249117969</v>
      </c>
      <c r="K771" s="11">
        <v>25972.37943670795</v>
      </c>
      <c r="L771" s="11">
        <v>861.83107356496544</v>
      </c>
      <c r="M771" s="11">
        <v>58211.115819598926</v>
      </c>
      <c r="N771" s="11">
        <v>10564.724947970906</v>
      </c>
      <c r="O771" s="11">
        <v>15023.682006029076</v>
      </c>
      <c r="P771" s="43">
        <v>12767.824955382119</v>
      </c>
      <c r="Q771" s="11">
        <v>14550.398606837076</v>
      </c>
      <c r="R771" s="11">
        <v>16904.932049983134</v>
      </c>
      <c r="S771" s="11">
        <v>10955.878070270073</v>
      </c>
      <c r="T771" s="11">
        <v>18006.774369866125</v>
      </c>
      <c r="U771" s="11">
        <v>10104.258142065675</v>
      </c>
      <c r="V771" s="11">
        <v>17408.907566453407</v>
      </c>
      <c r="W771" s="11">
        <v>9425.4788809085148</v>
      </c>
      <c r="X771" s="12">
        <v>0</v>
      </c>
      <c r="Y771" s="12">
        <v>212.77537209980835</v>
      </c>
      <c r="Z771" s="12">
        <v>205.52002493622675</v>
      </c>
      <c r="AA771" s="44">
        <v>232.04019061955862</v>
      </c>
      <c r="AB771" s="45">
        <v>47.253829333786044</v>
      </c>
      <c r="AC771" s="12">
        <v>164.24165657558567</v>
      </c>
      <c r="AD771" s="12">
        <v>13019.167902020939</v>
      </c>
      <c r="AE771" s="12">
        <v>2253.3634457419462</v>
      </c>
      <c r="AF771" s="12">
        <v>5480.5321821881489</v>
      </c>
      <c r="AG771" s="44">
        <v>1128.4755203370582</v>
      </c>
      <c r="AH771" s="45">
        <v>390.29476040552009</v>
      </c>
      <c r="AI771" s="12">
        <v>3700.5456260143355</v>
      </c>
      <c r="AJ771" s="12">
        <v>-17.755865829307172</v>
      </c>
      <c r="AK771" s="12">
        <v>12.124356733547403</v>
      </c>
      <c r="AL771" s="12">
        <v>40.9857048567563</v>
      </c>
      <c r="AM771" s="44">
        <v>73.571301915363705</v>
      </c>
      <c r="AN771" s="45">
        <v>66.935407340222952</v>
      </c>
      <c r="AO771" s="12">
        <v>89.999999845169384</v>
      </c>
      <c r="AP771" s="12">
        <v>-1958.69388037667</v>
      </c>
      <c r="AQ771" s="12">
        <v>10650.418903482267</v>
      </c>
      <c r="AR771" s="12">
        <v>13035.420205289729</v>
      </c>
      <c r="AS771" s="44">
        <v>17296.274403925399</v>
      </c>
      <c r="AT771" s="45">
        <v>17631.388349230197</v>
      </c>
      <c r="AU771" s="12">
        <v>17816.90756645341</v>
      </c>
      <c r="AV771" s="12">
        <v>11441.897854129124</v>
      </c>
      <c r="AW771" s="12">
        <v>15422.581173725397</v>
      </c>
      <c r="AX771" s="12">
        <v>14858.386889450041</v>
      </c>
      <c r="AY771" s="44">
        <v>11071.269413146949</v>
      </c>
      <c r="AZ771" s="45">
        <v>9944.4165470063126</v>
      </c>
      <c r="BA771" s="12">
        <v>9425.4788820110534</v>
      </c>
      <c r="BB771" s="12">
        <v>10440.300532820003</v>
      </c>
      <c r="BC771" s="12">
        <v>12853.518910893479</v>
      </c>
      <c r="BD771" s="12">
        <v>17172.527299890746</v>
      </c>
      <c r="BE771" s="44">
        <v>17615.43201592386</v>
      </c>
      <c r="BF771" s="45">
        <v>17784.293587089338</v>
      </c>
      <c r="BG771" s="12">
        <v>17816.907576453406</v>
      </c>
      <c r="BH771" s="12">
        <v>15412.246755992781</v>
      </c>
      <c r="BI771" s="12">
        <v>14949.297774533397</v>
      </c>
      <c r="BJ771" s="12">
        <v>11263.86635288304</v>
      </c>
      <c r="BK771" s="44">
        <v>9988.8667991887996</v>
      </c>
      <c r="BL771" s="45">
        <v>9585.3204759678756</v>
      </c>
      <c r="BM771" s="12">
        <v>5724.9332559967188</v>
      </c>
      <c r="BN771" s="12">
        <v>0</v>
      </c>
      <c r="BO771" s="12">
        <v>29.880222562854573</v>
      </c>
      <c r="BP771" s="12">
        <v>28.861348123208899</v>
      </c>
      <c r="BQ771" s="48">
        <v>32.585597058607412</v>
      </c>
      <c r="BR771" s="49">
        <v>6.6358945751407514</v>
      </c>
      <c r="BS771" s="13">
        <v>23.064592504946432</v>
      </c>
      <c r="BT771" s="12">
        <v>118.88418040106805</v>
      </c>
      <c r="BV771" s="14">
        <f>Таблица1[[#This Row],[Lкан_леб,мм]]</f>
        <v>58211.115819598926</v>
      </c>
      <c r="BW771" s="50">
        <f>Таблица1[[#This Row],[угол обхв4]]+Таблица1[[#This Row],[Lдуг 3,мм]]</f>
        <v>13019.167902020939</v>
      </c>
      <c r="BX771" s="54">
        <f>Таблица1[[#This Row],[угол обхв5]]+Таблица1[[#This Row],[Y5, мм]]</f>
        <v>58423.891191698734</v>
      </c>
      <c r="BY771" s="14">
        <f>Таблица1[[#This Row],[угол обхв6]]+Таблица1[[#This Row],[Lдуг 4,мм]]</f>
        <v>15272.531347762886</v>
      </c>
      <c r="BZ771" s="14">
        <f>Таблица1[[#This Row],[Т1]]+Таблица1[[#This Row],[X6, мм]]</f>
        <v>58629.411216634959</v>
      </c>
      <c r="CA771" s="14">
        <f>Таблица1[[#This Row],[Т2]]+Таблица1[[#This Row],[Lдуг 5,мм]]</f>
        <v>20753.063529951036</v>
      </c>
      <c r="CB771" s="14">
        <f>Таблица1[[#This Row],[Т3]]+Таблица1[[#This Row],[Y6, мм]]</f>
        <v>58861.451407254521</v>
      </c>
      <c r="CC771" s="14">
        <f>Таблица1[[#This Row],[Т4]]+Таблица1[[#This Row],[Lдуг 6,мм]]</f>
        <v>21881.539050288095</v>
      </c>
      <c r="CD771" s="14">
        <f>Таблица1[[#This Row],[Т5]]+Таблица1[[#This Row],[Lдуг 1,мм]]</f>
        <v>58908.705236588306</v>
      </c>
      <c r="CE771" s="14">
        <f>Таблица1[[#This Row],[Т6]]+Таблица1[[#This Row],[Lпрям1, мм]]</f>
        <v>22271.833810693613</v>
      </c>
      <c r="CF771" s="15">
        <f>Таблица1[[#This Row],[Т7]]+Таблица1[[#This Row],[Lдуг 2,мм]]</f>
        <v>59072.946893163891</v>
      </c>
      <c r="CG771" s="14">
        <f>Таблица1[[#This Row],[Т8]]+Таблица1[[#This Row],[Lпрям2, мм]]</f>
        <v>25972.37943670795</v>
      </c>
      <c r="CH771" s="14">
        <f>Таблица1[[#This Row],[Т9]]-Таблица1[[#This Row],[Т9]]</f>
        <v>0</v>
      </c>
      <c r="CI771" s="50">
        <f>Таблица1[[#This Row],[Т9]]-Таблица1[[#This Row],[Т8]]</f>
        <v>36801.113082470278</v>
      </c>
      <c r="CJ771" s="54">
        <f>Таблица1[[#This Row],[Т9]]-Таблица1[[#This Row],[Т7]]</f>
        <v>164.24165657558478</v>
      </c>
      <c r="CK771" s="14">
        <f>Таблица1[[#This Row],[Т9]]-Таблица1[[#This Row],[Т6]]</f>
        <v>37191.407842875793</v>
      </c>
      <c r="CL771" s="14">
        <f>Таблица1[[#This Row],[Т9]]-Таблица1[[#This Row],[Т5]]</f>
        <v>211.49548590937047</v>
      </c>
      <c r="CM771" s="14">
        <f>Таблица1[[#This Row],[Т9]]-Таблица1[[#This Row],[Т4]]</f>
        <v>38319.883363212852</v>
      </c>
      <c r="CN771" s="14">
        <f>Таблица1[[#This Row],[Т9]]-Таблица1[[#This Row],[Т3]]</f>
        <v>443.53567652893253</v>
      </c>
      <c r="CO771" s="14">
        <f>Таблица1[[#This Row],[Т9]]-Таблица1[[#This Row],[Т2]]</f>
        <v>43800.415545401003</v>
      </c>
      <c r="CP771" s="14">
        <f>Таблица1[[#This Row],[Т9]]-Таблица1[[#This Row],[Т1]]</f>
        <v>649.05570146515674</v>
      </c>
      <c r="CQ771" s="14">
        <f>Таблица1[[#This Row],[Т9]]-Таблица1[[#This Row],[угол обхв6]]</f>
        <v>46053.77899114295</v>
      </c>
      <c r="CR771" s="14">
        <f>Таблица1[[#This Row],[Т9]]-Таблица1[[#This Row],[угол обхв5]]</f>
        <v>861.83107356496475</v>
      </c>
      <c r="CS771" s="14">
        <f>Таблица1[[#This Row],[Т9]]-Таблица1[[#This Row],[угол обхв4]]</f>
        <v>59072.946893163891</v>
      </c>
      <c r="CT771" s="14">
        <f>Таблица1[[#This Row],[Lкан_прям, мм]]+Таблица1[[#This Row],[Lкан_дуг, мм]]+Таблица1[[#This Row],[Lкан_леб,мм]]</f>
        <v>85045.326329871838</v>
      </c>
      <c r="CU771" s="16">
        <f>Таблица1[[#This Row],[Lкан_леб,мм]]</f>
        <v>58211.115819598926</v>
      </c>
      <c r="CV771" s="14">
        <f>2534431-(Таблица1[[#This Row],[Т23]]+Таблица1[[#This Row],[угол обхв3]])</f>
        <v>2449266.789489727</v>
      </c>
      <c r="CW771" s="50">
        <f>SUM(X771:AC771,AD771:AI771)-Таблица1[[#This Row],[lподв_min, мм]]</f>
        <v>23133.664885361119</v>
      </c>
      <c r="CX771" s="17">
        <f>CW1210-Таблица1[[#This Row],[Суммарная длина каната]]</f>
        <v>-2425160.7279932895</v>
      </c>
    </row>
    <row r="772" spans="1:102" x14ac:dyDescent="0.25">
      <c r="A772" s="21">
        <v>771</v>
      </c>
      <c r="B772" s="10">
        <v>18.494489795918366</v>
      </c>
      <c r="C772" s="10">
        <v>131.14326530612249</v>
      </c>
      <c r="D772" s="11">
        <v>17610.192476460019</v>
      </c>
      <c r="E772" s="11">
        <v>9748.2127990976951</v>
      </c>
      <c r="F772" s="11">
        <v>17510.536579038137</v>
      </c>
      <c r="G772" s="11">
        <v>9847.1557225891684</v>
      </c>
      <c r="H772" s="11">
        <v>18018.191986460017</v>
      </c>
      <c r="I772" s="11">
        <v>5995.7035441997168</v>
      </c>
      <c r="J772" s="11">
        <v>3752.5092548979783</v>
      </c>
      <c r="K772" s="11">
        <v>25972.37943669267</v>
      </c>
      <c r="L772" s="11">
        <v>861.83107358023301</v>
      </c>
      <c r="M772" s="11">
        <v>58211.115819598926</v>
      </c>
      <c r="N772" s="11">
        <v>10564.724947970906</v>
      </c>
      <c r="O772" s="11">
        <v>15023.682006029076</v>
      </c>
      <c r="P772" s="43">
        <v>12734.206982198164</v>
      </c>
      <c r="Q772" s="11">
        <v>14650.173168148835</v>
      </c>
      <c r="R772" s="11">
        <v>17035.102903896885</v>
      </c>
      <c r="S772" s="11">
        <v>11253.332390203048</v>
      </c>
      <c r="T772" s="11">
        <v>18175.616868393408</v>
      </c>
      <c r="U772" s="11">
        <v>10454.24485007467</v>
      </c>
      <c r="V772" s="11">
        <v>17610.192476460019</v>
      </c>
      <c r="W772" s="11">
        <v>9748.2127990976951</v>
      </c>
      <c r="X772" s="12">
        <v>0</v>
      </c>
      <c r="Y772" s="12">
        <v>195.99989294173866</v>
      </c>
      <c r="Z772" s="12">
        <v>203.18231084639936</v>
      </c>
      <c r="AA772" s="44">
        <v>232.04019061955873</v>
      </c>
      <c r="AB772" s="45">
        <v>47.253829333786044</v>
      </c>
      <c r="AC772" s="12">
        <v>183.35484983875014</v>
      </c>
      <c r="AD772" s="12">
        <v>13019.167902020939</v>
      </c>
      <c r="AE772" s="12">
        <v>2201.3998157557589</v>
      </c>
      <c r="AF772" s="12">
        <v>5480.5321821881489</v>
      </c>
      <c r="AG772" s="44">
        <v>1128.4755203370587</v>
      </c>
      <c r="AH772" s="45">
        <v>390.29476040551702</v>
      </c>
      <c r="AI772" s="12">
        <v>3752.5092559852487</v>
      </c>
      <c r="AJ772" s="12">
        <v>-17.755865829307172</v>
      </c>
      <c r="AK772" s="12">
        <v>9.7685622358340023</v>
      </c>
      <c r="AL772" s="12">
        <v>38.301623224103253</v>
      </c>
      <c r="AM772" s="44">
        <v>70.887220282710686</v>
      </c>
      <c r="AN772" s="45">
        <v>64.251325707569933</v>
      </c>
      <c r="AO772" s="12">
        <v>89.999999847313418</v>
      </c>
      <c r="AP772" s="12">
        <v>-1958.69388037667</v>
      </c>
      <c r="AQ772" s="12">
        <v>10633.949813333595</v>
      </c>
      <c r="AR772" s="12">
        <v>12987.085898210395</v>
      </c>
      <c r="AS772" s="44">
        <v>17420.612272446222</v>
      </c>
      <c r="AT772" s="45">
        <v>17808.127885559592</v>
      </c>
      <c r="AU772" s="12">
        <v>18018.192476460019</v>
      </c>
      <c r="AV772" s="12">
        <v>11441.897854129124</v>
      </c>
      <c r="AW772" s="12">
        <v>15425.766472298936</v>
      </c>
      <c r="AX772" s="12">
        <v>14970.354763242118</v>
      </c>
      <c r="AY772" s="44">
        <v>11386.923283458131</v>
      </c>
      <c r="AZ772" s="45">
        <v>10276.999687952348</v>
      </c>
      <c r="BA772" s="12">
        <v>9748.2128001849669</v>
      </c>
      <c r="BB772" s="12">
        <v>10440.300532820003</v>
      </c>
      <c r="BC772" s="12">
        <v>12803.431847560852</v>
      </c>
      <c r="BD772" s="12">
        <v>17287.981819909113</v>
      </c>
      <c r="BE772" s="44">
        <v>17790.107499844067</v>
      </c>
      <c r="BF772" s="45">
        <v>17977.681459293832</v>
      </c>
      <c r="BG772" s="12">
        <v>18018.192486460015</v>
      </c>
      <c r="BH772" s="12">
        <v>15412.246755992781</v>
      </c>
      <c r="BI772" s="12">
        <v>15052.257634418693</v>
      </c>
      <c r="BJ772" s="12">
        <v>11573.513985296333</v>
      </c>
      <c r="BK772" s="44">
        <v>10320.653956819589</v>
      </c>
      <c r="BL772" s="45">
        <v>9925.4579612200196</v>
      </c>
      <c r="BM772" s="12">
        <v>5995.7035441997186</v>
      </c>
      <c r="BN772" s="12">
        <v>0</v>
      </c>
      <c r="BO772" s="12">
        <v>27.524428065141173</v>
      </c>
      <c r="BP772" s="12">
        <v>28.533060988269249</v>
      </c>
      <c r="BQ772" s="48">
        <v>32.585597058607426</v>
      </c>
      <c r="BR772" s="49">
        <v>6.6358945751407514</v>
      </c>
      <c r="BS772" s="13">
        <v>25.748674139743496</v>
      </c>
      <c r="BT772" s="12">
        <v>118.88418040106805</v>
      </c>
      <c r="BV772" s="14">
        <f>Таблица1[[#This Row],[Lкан_леб,мм]]</f>
        <v>58211.115819598926</v>
      </c>
      <c r="BW772" s="50">
        <f>Таблица1[[#This Row],[угол обхв4]]+Таблица1[[#This Row],[Lдуг 3,мм]]</f>
        <v>13019.167902020939</v>
      </c>
      <c r="BX772" s="54">
        <f>Таблица1[[#This Row],[угол обхв5]]+Таблица1[[#This Row],[Y5, мм]]</f>
        <v>58407.115712540668</v>
      </c>
      <c r="BY772" s="14">
        <f>Таблица1[[#This Row],[угол обхв6]]+Таблица1[[#This Row],[Lдуг 4,мм]]</f>
        <v>15220.567717776699</v>
      </c>
      <c r="BZ772" s="14">
        <f>Таблица1[[#This Row],[Т1]]+Таблица1[[#This Row],[X6, мм]]</f>
        <v>58610.298023387069</v>
      </c>
      <c r="CA772" s="14">
        <f>Таблица1[[#This Row],[Т2]]+Таблица1[[#This Row],[Lдуг 5,мм]]</f>
        <v>20701.099899964847</v>
      </c>
      <c r="CB772" s="14">
        <f>Таблица1[[#This Row],[Т3]]+Таблица1[[#This Row],[Y6, мм]]</f>
        <v>58842.338214006631</v>
      </c>
      <c r="CC772" s="14">
        <f>Таблица1[[#This Row],[Т4]]+Таблица1[[#This Row],[Lдуг 6,мм]]</f>
        <v>21829.575420301906</v>
      </c>
      <c r="CD772" s="14">
        <f>Таблица1[[#This Row],[Т5]]+Таблица1[[#This Row],[Lдуг 1,мм]]</f>
        <v>58889.592043340417</v>
      </c>
      <c r="CE772" s="14">
        <f>Таблица1[[#This Row],[Т6]]+Таблица1[[#This Row],[Lпрям1, мм]]</f>
        <v>22219.870180707421</v>
      </c>
      <c r="CF772" s="15">
        <f>Таблица1[[#This Row],[Т7]]+Таблица1[[#This Row],[Lдуг 2,мм]]</f>
        <v>59072.946893179171</v>
      </c>
      <c r="CG772" s="14">
        <f>Таблица1[[#This Row],[Т8]]+Таблица1[[#This Row],[Lпрям2, мм]]</f>
        <v>25972.37943669267</v>
      </c>
      <c r="CH772" s="14">
        <f>Таблица1[[#This Row],[Т9]]-Таблица1[[#This Row],[Т9]]</f>
        <v>0</v>
      </c>
      <c r="CI772" s="50">
        <f>Таблица1[[#This Row],[Т9]]-Таблица1[[#This Row],[Т8]]</f>
        <v>36853.076712471753</v>
      </c>
      <c r="CJ772" s="54">
        <f>Таблица1[[#This Row],[Т9]]-Таблица1[[#This Row],[Т7]]</f>
        <v>183.35484983875358</v>
      </c>
      <c r="CK772" s="14">
        <f>Таблица1[[#This Row],[Т9]]-Таблица1[[#This Row],[Т6]]</f>
        <v>37243.371472877261</v>
      </c>
      <c r="CL772" s="14">
        <f>Таблица1[[#This Row],[Т9]]-Таблица1[[#This Row],[Т5]]</f>
        <v>230.60867917253927</v>
      </c>
      <c r="CM772" s="14">
        <f>Таблица1[[#This Row],[Т9]]-Таблица1[[#This Row],[Т4]]</f>
        <v>38371.84699321432</v>
      </c>
      <c r="CN772" s="14">
        <f>Таблица1[[#This Row],[Т9]]-Таблица1[[#This Row],[Т3]]</f>
        <v>462.64886979210132</v>
      </c>
      <c r="CO772" s="14">
        <f>Таблица1[[#This Row],[Т9]]-Таблица1[[#This Row],[Т2]]</f>
        <v>43852.379175402471</v>
      </c>
      <c r="CP772" s="14">
        <f>Таблица1[[#This Row],[Т9]]-Таблица1[[#This Row],[Т1]]</f>
        <v>665.8311806385027</v>
      </c>
      <c r="CQ772" s="14">
        <f>Таблица1[[#This Row],[Т9]]-Таблица1[[#This Row],[угол обхв6]]</f>
        <v>46053.778991158229</v>
      </c>
      <c r="CR772" s="14">
        <f>Таблица1[[#This Row],[Т9]]-Таблица1[[#This Row],[угол обхв5]]</f>
        <v>861.83107358024427</v>
      </c>
      <c r="CS772" s="14">
        <f>Таблица1[[#This Row],[Т9]]-Таблица1[[#This Row],[угол обхв4]]</f>
        <v>59072.946893179171</v>
      </c>
      <c r="CT772" s="14">
        <f>Таблица1[[#This Row],[Lкан_прям, мм]]+Таблица1[[#This Row],[Lкан_дуг, мм]]+Таблица1[[#This Row],[Lкан_леб,мм]]</f>
        <v>85045.326329871838</v>
      </c>
      <c r="CU772" s="16">
        <f>Таблица1[[#This Row],[Lкан_леб,мм]]</f>
        <v>58211.115819598926</v>
      </c>
      <c r="CV772" s="14">
        <f>2534431-(Таблица1[[#This Row],[Т23]]+Таблица1[[#This Row],[угол обхв3]])</f>
        <v>2449266.789489727</v>
      </c>
      <c r="CW772" s="50">
        <f>SUM(X772:AC772,AD772:AI772)-Таблица1[[#This Row],[lподв_min, мм]]</f>
        <v>23081.701255374926</v>
      </c>
      <c r="CX772" s="17">
        <f>CW1211-Таблица1[[#This Row],[Суммарная длина каната]]</f>
        <v>-2425219.1889570216</v>
      </c>
    </row>
    <row r="773" spans="1:102" x14ac:dyDescent="0.25">
      <c r="A773" s="21">
        <v>772</v>
      </c>
      <c r="B773" s="10">
        <v>18.494489795918366</v>
      </c>
      <c r="C773" s="10">
        <v>133.82734693877552</v>
      </c>
      <c r="D773" s="11">
        <v>17796.143277733168</v>
      </c>
      <c r="E773" s="11">
        <v>10080.018610457266</v>
      </c>
      <c r="F773" s="11">
        <v>17691.963319236263</v>
      </c>
      <c r="G773" s="11">
        <v>10174.186207047513</v>
      </c>
      <c r="H773" s="11">
        <v>18204.14278773317</v>
      </c>
      <c r="I773" s="11">
        <v>6275.0605548974499</v>
      </c>
      <c r="J773" s="11">
        <v>3804.9580555598154</v>
      </c>
      <c r="K773" s="11">
        <v>25972.379436677689</v>
      </c>
      <c r="L773" s="11">
        <v>861.83107359521875</v>
      </c>
      <c r="M773" s="11">
        <v>58211.115819598926</v>
      </c>
      <c r="N773" s="11">
        <v>10564.724947970906</v>
      </c>
      <c r="O773" s="11">
        <v>15023.682006029076</v>
      </c>
      <c r="P773" s="43">
        <v>12695.953554601894</v>
      </c>
      <c r="Q773" s="11">
        <v>14748.263975481059</v>
      </c>
      <c r="R773" s="11">
        <v>17151.201483130575</v>
      </c>
      <c r="S773" s="11">
        <v>11556.556141837618</v>
      </c>
      <c r="T773" s="11">
        <v>18327.884631011217</v>
      </c>
      <c r="U773" s="11">
        <v>10811.754309472992</v>
      </c>
      <c r="V773" s="11">
        <v>17796.143277733168</v>
      </c>
      <c r="W773" s="11">
        <v>10080.018610457266</v>
      </c>
      <c r="X773" s="12">
        <v>0</v>
      </c>
      <c r="Y773" s="12">
        <v>178.87362609347628</v>
      </c>
      <c r="Z773" s="12">
        <v>201.19538444676462</v>
      </c>
      <c r="AA773" s="44">
        <v>232.04019061955862</v>
      </c>
      <c r="AB773" s="45">
        <v>47.253829333785312</v>
      </c>
      <c r="AC773" s="12">
        <v>202.46804310163398</v>
      </c>
      <c r="AD773" s="12">
        <v>13019.167902020939</v>
      </c>
      <c r="AE773" s="12">
        <v>2148.9510150939245</v>
      </c>
      <c r="AF773" s="12">
        <v>5480.5321821881498</v>
      </c>
      <c r="AG773" s="44">
        <v>1128.475520337061</v>
      </c>
      <c r="AH773" s="45">
        <v>390.2947604055168</v>
      </c>
      <c r="AI773" s="12">
        <v>3804.9580566320997</v>
      </c>
      <c r="AJ773" s="12">
        <v>-17.755865829307172</v>
      </c>
      <c r="AK773" s="12">
        <v>7.3635063308824069</v>
      </c>
      <c r="AL773" s="12">
        <v>35.617541591450198</v>
      </c>
      <c r="AM773" s="44">
        <v>68.20313865005761</v>
      </c>
      <c r="AN773" s="45">
        <v>61.567244074916964</v>
      </c>
      <c r="AO773" s="12">
        <v>89.999999849418117</v>
      </c>
      <c r="AP773" s="12">
        <v>-1958.69388037667</v>
      </c>
      <c r="AQ773" s="12">
        <v>10617.015835792135</v>
      </c>
      <c r="AR773" s="12">
        <v>12933.561281887714</v>
      </c>
      <c r="AS773" s="44">
        <v>17530.032000056144</v>
      </c>
      <c r="AT773" s="45">
        <v>17969.099012741317</v>
      </c>
      <c r="AU773" s="12">
        <v>18204.143277733168</v>
      </c>
      <c r="AV773" s="12">
        <v>11441.897854129124</v>
      </c>
      <c r="AW773" s="12">
        <v>15428.317228236521</v>
      </c>
      <c r="AX773" s="12">
        <v>15079.93635590196</v>
      </c>
      <c r="AY773" s="44">
        <v>11708.053466717978</v>
      </c>
      <c r="AZ773" s="45">
        <v>10617.494483150907</v>
      </c>
      <c r="BA773" s="12">
        <v>10080.018611529551</v>
      </c>
      <c r="BB773" s="12">
        <v>10440.300532820003</v>
      </c>
      <c r="BC773" s="12">
        <v>12748.244442423123</v>
      </c>
      <c r="BD773" s="12">
        <v>17388.809210416395</v>
      </c>
      <c r="BE773" s="44">
        <v>17949.054114085644</v>
      </c>
      <c r="BF773" s="45">
        <v>18154.928896003068</v>
      </c>
      <c r="BG773" s="12">
        <v>18204.143287733168</v>
      </c>
      <c r="BH773" s="12">
        <v>15412.246755992781</v>
      </c>
      <c r="BI773" s="12">
        <v>15152.899197688503</v>
      </c>
      <c r="BJ773" s="12">
        <v>11888.228522258518</v>
      </c>
      <c r="BK773" s="44">
        <v>10660.256984592632</v>
      </c>
      <c r="BL773" s="45">
        <v>10274.278436779348</v>
      </c>
      <c r="BM773" s="12">
        <v>6275.0605548974509</v>
      </c>
      <c r="BN773" s="12">
        <v>0</v>
      </c>
      <c r="BO773" s="12">
        <v>25.119372160189577</v>
      </c>
      <c r="BP773" s="12">
        <v>28.254035260567793</v>
      </c>
      <c r="BQ773" s="48">
        <v>32.585597058607412</v>
      </c>
      <c r="BR773" s="49">
        <v>6.6358945751406493</v>
      </c>
      <c r="BS773" s="13">
        <v>28.432755774501146</v>
      </c>
      <c r="BT773" s="12">
        <v>118.88418040106805</v>
      </c>
      <c r="BV773" s="14">
        <f>Таблица1[[#This Row],[Lкан_леб,мм]]</f>
        <v>58211.115819598926</v>
      </c>
      <c r="BW773" s="50">
        <f>Таблица1[[#This Row],[угол обхв4]]+Таблица1[[#This Row],[Lдуг 3,мм]]</f>
        <v>13019.167902020939</v>
      </c>
      <c r="BX773" s="54">
        <f>Таблица1[[#This Row],[угол обхв5]]+Таблица1[[#This Row],[Y5, мм]]</f>
        <v>58389.989445692401</v>
      </c>
      <c r="BY773" s="14">
        <f>Таблица1[[#This Row],[угол обхв6]]+Таблица1[[#This Row],[Lдуг 4,мм]]</f>
        <v>15168.118917114864</v>
      </c>
      <c r="BZ773" s="14">
        <f>Таблица1[[#This Row],[Т1]]+Таблица1[[#This Row],[X6, мм]]</f>
        <v>58591.184830139166</v>
      </c>
      <c r="CA773" s="14">
        <f>Таблица1[[#This Row],[Т2]]+Таблица1[[#This Row],[Lдуг 5,мм]]</f>
        <v>20648.651099303013</v>
      </c>
      <c r="CB773" s="14">
        <f>Таблица1[[#This Row],[Т3]]+Таблица1[[#This Row],[Y6, мм]]</f>
        <v>58823.225020758728</v>
      </c>
      <c r="CC773" s="14">
        <f>Таблица1[[#This Row],[Т4]]+Таблица1[[#This Row],[Lдуг 6,мм]]</f>
        <v>21777.126619640076</v>
      </c>
      <c r="CD773" s="14">
        <f>Таблица1[[#This Row],[Т5]]+Таблица1[[#This Row],[Lдуг 1,мм]]</f>
        <v>58870.478850092513</v>
      </c>
      <c r="CE773" s="14">
        <f>Таблица1[[#This Row],[Т6]]+Таблица1[[#This Row],[Lпрям1, мм]]</f>
        <v>22167.421380045591</v>
      </c>
      <c r="CF773" s="15">
        <f>Таблица1[[#This Row],[Т7]]+Таблица1[[#This Row],[Lдуг 2,мм]]</f>
        <v>59072.946893194145</v>
      </c>
      <c r="CG773" s="14">
        <f>Таблица1[[#This Row],[Т8]]+Таблица1[[#This Row],[Lпрям2, мм]]</f>
        <v>25972.379436677689</v>
      </c>
      <c r="CH773" s="14">
        <f>Таблица1[[#This Row],[Т9]]-Таблица1[[#This Row],[Т9]]</f>
        <v>0</v>
      </c>
      <c r="CI773" s="50">
        <f>Таблица1[[#This Row],[Т9]]-Таблица1[[#This Row],[Т8]]</f>
        <v>36905.525513148554</v>
      </c>
      <c r="CJ773" s="54">
        <f>Таблица1[[#This Row],[Т9]]-Таблица1[[#This Row],[Т7]]</f>
        <v>202.46804310163134</v>
      </c>
      <c r="CK773" s="14">
        <f>Таблица1[[#This Row],[Т9]]-Таблица1[[#This Row],[Т6]]</f>
        <v>37295.820273554069</v>
      </c>
      <c r="CL773" s="14">
        <f>Таблица1[[#This Row],[Т9]]-Таблица1[[#This Row],[Т5]]</f>
        <v>249.72187243541703</v>
      </c>
      <c r="CM773" s="14">
        <f>Таблица1[[#This Row],[Т9]]-Таблица1[[#This Row],[Т4]]</f>
        <v>38424.295793891128</v>
      </c>
      <c r="CN773" s="14">
        <f>Таблица1[[#This Row],[Т9]]-Таблица1[[#This Row],[Т3]]</f>
        <v>481.76206305497908</v>
      </c>
      <c r="CO773" s="14">
        <f>Таблица1[[#This Row],[Т9]]-Таблица1[[#This Row],[Т2]]</f>
        <v>43904.827976079279</v>
      </c>
      <c r="CP773" s="14">
        <f>Таблица1[[#This Row],[Т9]]-Таблица1[[#This Row],[Т1]]</f>
        <v>682.95744750174345</v>
      </c>
      <c r="CQ773" s="14">
        <f>Таблица1[[#This Row],[Т9]]-Таблица1[[#This Row],[угол обхв6]]</f>
        <v>46053.778991173203</v>
      </c>
      <c r="CR773" s="14">
        <f>Таблица1[[#This Row],[Т9]]-Таблица1[[#This Row],[угол обхв5]]</f>
        <v>861.83107359521819</v>
      </c>
      <c r="CS773" s="14">
        <f>Таблица1[[#This Row],[Т9]]-Таблица1[[#This Row],[угол обхв4]]</f>
        <v>59072.946893194145</v>
      </c>
      <c r="CT773" s="14">
        <f>Таблица1[[#This Row],[Lкан_прям, мм]]+Таблица1[[#This Row],[Lкан_дуг, мм]]+Таблица1[[#This Row],[Lкан_леб,мм]]</f>
        <v>85045.326329871838</v>
      </c>
      <c r="CU773" s="16">
        <f>Таблица1[[#This Row],[Lкан_леб,мм]]</f>
        <v>58211.115819598926</v>
      </c>
      <c r="CV773" s="14">
        <f>2534431-(Таблица1[[#This Row],[Т23]]+Таблица1[[#This Row],[угол обхв3]])</f>
        <v>2449266.789489727</v>
      </c>
      <c r="CW773" s="50">
        <f>SUM(X773:AC773,AD773:AI773)-Таблица1[[#This Row],[lподв_min, мм]]</f>
        <v>23029.252454713092</v>
      </c>
      <c r="CX773" s="17">
        <f>CW1212-Таблица1[[#This Row],[Суммарная длина каната]]</f>
        <v>-2425279.2107124333</v>
      </c>
    </row>
    <row r="774" spans="1:102" x14ac:dyDescent="0.25">
      <c r="A774" s="21">
        <v>773</v>
      </c>
      <c r="B774" s="10">
        <v>18.494489795918366</v>
      </c>
      <c r="C774" s="10">
        <v>136.51142857142858</v>
      </c>
      <c r="D774" s="11">
        <v>17966.351965912327</v>
      </c>
      <c r="E774" s="11">
        <v>10420.168282534782</v>
      </c>
      <c r="F774" s="11">
        <v>17857.876533025996</v>
      </c>
      <c r="G774" s="11">
        <v>10509.353934184153</v>
      </c>
      <c r="H774" s="11">
        <v>18374.351475912328</v>
      </c>
      <c r="I774" s="11">
        <v>6562.3592593991698</v>
      </c>
      <c r="J774" s="11">
        <v>3857.8090231356123</v>
      </c>
      <c r="K774" s="11">
        <v>25972.379436662992</v>
      </c>
      <c r="L774" s="11">
        <v>861.83107360990925</v>
      </c>
      <c r="M774" s="11">
        <v>58211.115819598926</v>
      </c>
      <c r="N774" s="11">
        <v>10564.724947970906</v>
      </c>
      <c r="O774" s="11">
        <v>15023.682006029076</v>
      </c>
      <c r="P774" s="43">
        <v>12653.148606435798</v>
      </c>
      <c r="Q774" s="11">
        <v>14844.455802672604</v>
      </c>
      <c r="R774" s="11">
        <v>17252.973049730648</v>
      </c>
      <c r="S774" s="11">
        <v>11864.884006110686</v>
      </c>
      <c r="T774" s="11">
        <v>18463.243559072533</v>
      </c>
      <c r="U774" s="11">
        <v>11176.002090092179</v>
      </c>
      <c r="V774" s="11">
        <v>17966.351965912327</v>
      </c>
      <c r="W774" s="11">
        <v>10420.168282534782</v>
      </c>
      <c r="X774" s="12">
        <v>0</v>
      </c>
      <c r="Y774" s="12">
        <v>161.36704199826985</v>
      </c>
      <c r="Z774" s="12">
        <v>199.58877529407386</v>
      </c>
      <c r="AA774" s="44">
        <v>232.04019061955938</v>
      </c>
      <c r="AB774" s="45">
        <v>47.253829333785497</v>
      </c>
      <c r="AC774" s="12">
        <v>221.58123636422073</v>
      </c>
      <c r="AD774" s="12">
        <v>13019.167902020939</v>
      </c>
      <c r="AE774" s="12">
        <v>2096.1000475181168</v>
      </c>
      <c r="AF774" s="12">
        <v>5480.5321821881507</v>
      </c>
      <c r="AG774" s="44">
        <v>1128.4755203370576</v>
      </c>
      <c r="AH774" s="45">
        <v>390.2947604055189</v>
      </c>
      <c r="AI774" s="12">
        <v>3857.8090241932059</v>
      </c>
      <c r="AJ774" s="12">
        <v>-17.755865829307172</v>
      </c>
      <c r="AK774" s="12">
        <v>4.9050421584652861</v>
      </c>
      <c r="AL774" s="12">
        <v>32.933459958797123</v>
      </c>
      <c r="AM774" s="44">
        <v>65.519057017404634</v>
      </c>
      <c r="AN774" s="45">
        <v>58.883162442263959</v>
      </c>
      <c r="AO774" s="12">
        <v>89.99999985148105</v>
      </c>
      <c r="AP774" s="12">
        <v>-1958.69388037667</v>
      </c>
      <c r="AQ774" s="12">
        <v>10599.610826178878</v>
      </c>
      <c r="AR774" s="12">
        <v>12874.963797476586</v>
      </c>
      <c r="AS774" s="44">
        <v>17624.293503218625</v>
      </c>
      <c r="AT774" s="45">
        <v>18113.948535621807</v>
      </c>
      <c r="AU774" s="12">
        <v>18374.351965912327</v>
      </c>
      <c r="AV774" s="12">
        <v>11441.897854129124</v>
      </c>
      <c r="AW774" s="12">
        <v>15430.187818412687</v>
      </c>
      <c r="AX774" s="12">
        <v>15186.891228736466</v>
      </c>
      <c r="AY774" s="44">
        <v>12033.955354426964</v>
      </c>
      <c r="AZ774" s="45">
        <v>10965.153835196499</v>
      </c>
      <c r="BA774" s="12">
        <v>10420.168283592377</v>
      </c>
      <c r="BB774" s="12">
        <v>10440.300532820003</v>
      </c>
      <c r="BC774" s="12">
        <v>12688.034484643769</v>
      </c>
      <c r="BD774" s="12">
        <v>17474.788240771439</v>
      </c>
      <c r="BE774" s="44">
        <v>18091.923105584559</v>
      </c>
      <c r="BF774" s="45">
        <v>18315.646989363056</v>
      </c>
      <c r="BG774" s="12">
        <v>18374.351975912326</v>
      </c>
      <c r="BH774" s="12">
        <v>15412.246755992781</v>
      </c>
      <c r="BI774" s="12">
        <v>15250.961615056216</v>
      </c>
      <c r="BJ774" s="12">
        <v>12207.319432174545</v>
      </c>
      <c r="BK774" s="44">
        <v>11006.930741775899</v>
      </c>
      <c r="BL774" s="45">
        <v>10631.016537430462</v>
      </c>
      <c r="BM774" s="12">
        <v>6562.3592593991707</v>
      </c>
      <c r="BN774" s="12">
        <v>0</v>
      </c>
      <c r="BO774" s="12">
        <v>22.660907987772458</v>
      </c>
      <c r="BP774" s="12">
        <v>28.028417800331834</v>
      </c>
      <c r="BQ774" s="48">
        <v>32.585597058607519</v>
      </c>
      <c r="BR774" s="49">
        <v>6.635894575140675</v>
      </c>
      <c r="BS774" s="13">
        <v>31.116837409217084</v>
      </c>
      <c r="BT774" s="12">
        <v>118.88418040106805</v>
      </c>
      <c r="BV774" s="14">
        <f>Таблица1[[#This Row],[Lкан_леб,мм]]</f>
        <v>58211.115819598926</v>
      </c>
      <c r="BW774" s="50">
        <f>Таблица1[[#This Row],[угол обхв4]]+Таблица1[[#This Row],[Lдуг 3,мм]]</f>
        <v>13019.167902020939</v>
      </c>
      <c r="BX774" s="54">
        <f>Таблица1[[#This Row],[угол обхв5]]+Таблица1[[#This Row],[Y5, мм]]</f>
        <v>58372.482861597193</v>
      </c>
      <c r="BY774" s="14">
        <f>Таблица1[[#This Row],[угол обхв6]]+Таблица1[[#This Row],[Lдуг 4,мм]]</f>
        <v>15115.267949539057</v>
      </c>
      <c r="BZ774" s="14">
        <f>Таблица1[[#This Row],[Т1]]+Таблица1[[#This Row],[X6, мм]]</f>
        <v>58572.071636891269</v>
      </c>
      <c r="CA774" s="14">
        <f>Таблица1[[#This Row],[Т2]]+Таблица1[[#This Row],[Lдуг 5,мм]]</f>
        <v>20595.800131727206</v>
      </c>
      <c r="CB774" s="14">
        <f>Таблица1[[#This Row],[Т3]]+Таблица1[[#This Row],[Y6, мм]]</f>
        <v>58804.111827510831</v>
      </c>
      <c r="CC774" s="14">
        <f>Таблица1[[#This Row],[Т4]]+Таблица1[[#This Row],[Lдуг 6,мм]]</f>
        <v>21724.275652064265</v>
      </c>
      <c r="CD774" s="14">
        <f>Таблица1[[#This Row],[Т5]]+Таблица1[[#This Row],[Lдуг 1,мм]]</f>
        <v>58851.365656844617</v>
      </c>
      <c r="CE774" s="14">
        <f>Таблица1[[#This Row],[Т6]]+Таблица1[[#This Row],[Lпрям1, мм]]</f>
        <v>22114.570412469784</v>
      </c>
      <c r="CF774" s="15">
        <f>Таблица1[[#This Row],[Т7]]+Таблица1[[#This Row],[Lдуг 2,мм]]</f>
        <v>59072.946893208835</v>
      </c>
      <c r="CG774" s="14">
        <f>Таблица1[[#This Row],[Т8]]+Таблица1[[#This Row],[Lпрям2, мм]]</f>
        <v>25972.379436662988</v>
      </c>
      <c r="CH774" s="14">
        <f>Таблица1[[#This Row],[Т9]]-Таблица1[[#This Row],[Т9]]</f>
        <v>0</v>
      </c>
      <c r="CI774" s="50">
        <f>Таблица1[[#This Row],[Т9]]-Таблица1[[#This Row],[Т8]]</f>
        <v>36958.376480739054</v>
      </c>
      <c r="CJ774" s="54">
        <f>Таблица1[[#This Row],[Т9]]-Таблица1[[#This Row],[Т7]]</f>
        <v>221.58123636421806</v>
      </c>
      <c r="CK774" s="14">
        <f>Таблица1[[#This Row],[Т9]]-Таблица1[[#This Row],[Т6]]</f>
        <v>37348.67124114457</v>
      </c>
      <c r="CL774" s="14">
        <f>Таблица1[[#This Row],[Т9]]-Таблица1[[#This Row],[Т5]]</f>
        <v>268.83506569800375</v>
      </c>
      <c r="CM774" s="14">
        <f>Таблица1[[#This Row],[Т9]]-Таблица1[[#This Row],[Т4]]</f>
        <v>38477.146761481628</v>
      </c>
      <c r="CN774" s="14">
        <f>Таблица1[[#This Row],[Т9]]-Таблица1[[#This Row],[Т3]]</f>
        <v>500.8752563175658</v>
      </c>
      <c r="CO774" s="14">
        <f>Таблица1[[#This Row],[Т9]]-Таблица1[[#This Row],[Т2]]</f>
        <v>43957.67894366978</v>
      </c>
      <c r="CP774" s="14">
        <f>Таблица1[[#This Row],[Т9]]-Таблица1[[#This Row],[Т1]]</f>
        <v>700.46403161164199</v>
      </c>
      <c r="CQ774" s="14">
        <f>Таблица1[[#This Row],[Т9]]-Таблица1[[#This Row],[угол обхв6]]</f>
        <v>46053.778991187894</v>
      </c>
      <c r="CR774" s="14">
        <f>Таблица1[[#This Row],[Т9]]-Таблица1[[#This Row],[угол обхв5]]</f>
        <v>861.83107360990834</v>
      </c>
      <c r="CS774" s="14">
        <f>Таблица1[[#This Row],[Т9]]-Таблица1[[#This Row],[угол обхв4]]</f>
        <v>59072.946893208835</v>
      </c>
      <c r="CT774" s="14">
        <f>Таблица1[[#This Row],[Lкан_прям, мм]]+Таблица1[[#This Row],[Lкан_дуг, мм]]+Таблица1[[#This Row],[Lкан_леб,мм]]</f>
        <v>85045.326329871823</v>
      </c>
      <c r="CU774" s="16">
        <f>Таблица1[[#This Row],[Lкан_леб,мм]]</f>
        <v>58211.115819598926</v>
      </c>
      <c r="CV774" s="14">
        <f>2534431-(Таблица1[[#This Row],[Т23]]+Таблица1[[#This Row],[угол обхв3]])</f>
        <v>2449266.789489727</v>
      </c>
      <c r="CW774" s="50">
        <f>SUM(X774:AC774,AD774:AI774)-Таблица1[[#This Row],[lподв_min, мм]]</f>
        <v>22976.401487137293</v>
      </c>
      <c r="CX774" s="17">
        <f>CW1213-Таблица1[[#This Row],[Суммарная длина каната]]</f>
        <v>-2425340.7767406963</v>
      </c>
    </row>
    <row r="775" spans="1:102" x14ac:dyDescent="0.25">
      <c r="A775" s="21">
        <v>774</v>
      </c>
      <c r="B775" s="10">
        <v>18.494489795918366</v>
      </c>
      <c r="C775" s="10">
        <v>139.19551020408164</v>
      </c>
      <c r="D775" s="11">
        <v>18120.445077229106</v>
      </c>
      <c r="E775" s="11">
        <v>10767.915475177404</v>
      </c>
      <c r="F775" s="11">
        <v>18007.912181563544</v>
      </c>
      <c r="G775" s="11">
        <v>10851.923494991728</v>
      </c>
      <c r="H775" s="11">
        <v>18528.444587229107</v>
      </c>
      <c r="I775" s="11">
        <v>6856.9425879976088</v>
      </c>
      <c r="J775" s="11">
        <v>3910.9728871797947</v>
      </c>
      <c r="K775" s="11">
        <v>25972.379436648607</v>
      </c>
      <c r="L775" s="11">
        <v>861.83107362429507</v>
      </c>
      <c r="M775" s="11">
        <v>58211.115819598926</v>
      </c>
      <c r="N775" s="11">
        <v>10564.724947970906</v>
      </c>
      <c r="O775" s="11">
        <v>15023.682006029076</v>
      </c>
      <c r="P775" s="43">
        <v>12605.886058271253</v>
      </c>
      <c r="Q775" s="11">
        <v>14938.537590213791</v>
      </c>
      <c r="R775" s="11">
        <v>17340.194301389893</v>
      </c>
      <c r="S775" s="11">
        <v>12177.639464759161</v>
      </c>
      <c r="T775" s="11">
        <v>18581.396654486958</v>
      </c>
      <c r="U775" s="11">
        <v>11546.188976861416</v>
      </c>
      <c r="V775" s="11">
        <v>18120.445077229106</v>
      </c>
      <c r="W775" s="11">
        <v>10767.915475177404</v>
      </c>
      <c r="X775" s="12">
        <v>0</v>
      </c>
      <c r="Y775" s="12">
        <v>143.44784995102796</v>
      </c>
      <c r="Z775" s="12">
        <v>198.39477409341865</v>
      </c>
      <c r="AA775" s="44">
        <v>232.04019061955978</v>
      </c>
      <c r="AB775" s="45">
        <v>47.2538293337902</v>
      </c>
      <c r="AC775" s="12">
        <v>240.69442962649848</v>
      </c>
      <c r="AD775" s="12">
        <v>13019.167902020939</v>
      </c>
      <c r="AE775" s="12">
        <v>2042.9361834739393</v>
      </c>
      <c r="AF775" s="12">
        <v>5480.532182188148</v>
      </c>
      <c r="AG775" s="44">
        <v>1128.4755203370582</v>
      </c>
      <c r="AH775" s="45">
        <v>390.2947604055135</v>
      </c>
      <c r="AI775" s="12">
        <v>3910.9728882230124</v>
      </c>
      <c r="AJ775" s="12">
        <v>-17.755865829307172</v>
      </c>
      <c r="AK775" s="12">
        <v>2.3886351079962989</v>
      </c>
      <c r="AL775" s="12">
        <v>30.249378326144072</v>
      </c>
      <c r="AM775" s="44">
        <v>62.834975384751651</v>
      </c>
      <c r="AN775" s="45">
        <v>56.199080809610308</v>
      </c>
      <c r="AO775" s="12">
        <v>89.999999853499929</v>
      </c>
      <c r="AP775" s="12">
        <v>-1958.69388037667</v>
      </c>
      <c r="AQ775" s="12">
        <v>10581.729356592994</v>
      </c>
      <c r="AR775" s="12">
        <v>12811.422016776609</v>
      </c>
      <c r="AS775" s="44">
        <v>17703.189957848688</v>
      </c>
      <c r="AT775" s="45">
        <v>18242.358632301111</v>
      </c>
      <c r="AU775" s="12">
        <v>18528.445077229109</v>
      </c>
      <c r="AV775" s="12">
        <v>11441.897854129124</v>
      </c>
      <c r="AW775" s="12">
        <v>15431.327501634527</v>
      </c>
      <c r="AX775" s="12">
        <v>15290.984706475629</v>
      </c>
      <c r="AY775" s="44">
        <v>12363.913868239741</v>
      </c>
      <c r="AZ775" s="45">
        <v>11319.214926555422</v>
      </c>
      <c r="BA775" s="12">
        <v>10767.915476220622</v>
      </c>
      <c r="BB775" s="12">
        <v>10440.300532820003</v>
      </c>
      <c r="BC775" s="12">
        <v>12622.890466893339</v>
      </c>
      <c r="BD775" s="12">
        <v>17545.730259895248</v>
      </c>
      <c r="BE775" s="44">
        <v>18218.400998028163</v>
      </c>
      <c r="BF775" s="45">
        <v>18459.483099414952</v>
      </c>
      <c r="BG775" s="12">
        <v>18528.445087229105</v>
      </c>
      <c r="BH775" s="12">
        <v>15412.246755992781</v>
      </c>
      <c r="BI775" s="12">
        <v>15346.183085819241</v>
      </c>
      <c r="BJ775" s="12">
        <v>12530.086581020998</v>
      </c>
      <c r="BK775" s="44">
        <v>11359.914573380836</v>
      </c>
      <c r="BL775" s="45">
        <v>10994.889525483399</v>
      </c>
      <c r="BM775" s="12">
        <v>6856.9425879976097</v>
      </c>
      <c r="BN775" s="12">
        <v>0</v>
      </c>
      <c r="BO775" s="12">
        <v>20.144500937303469</v>
      </c>
      <c r="BP775" s="12">
        <v>27.860743218147775</v>
      </c>
      <c r="BQ775" s="48">
        <v>32.585597058607576</v>
      </c>
      <c r="BR775" s="49">
        <v>6.6358945751413367</v>
      </c>
      <c r="BS775" s="13">
        <v>33.800919043889621</v>
      </c>
      <c r="BT775" s="12">
        <v>118.88418040106805</v>
      </c>
      <c r="BV775" s="14">
        <f>Таблица1[[#This Row],[Lкан_леб,мм]]</f>
        <v>58211.115819598926</v>
      </c>
      <c r="BW775" s="50">
        <f>Таблица1[[#This Row],[угол обхв4]]+Таблица1[[#This Row],[Lдуг 3,мм]]</f>
        <v>13019.167902020939</v>
      </c>
      <c r="BX775" s="54">
        <f>Таблица1[[#This Row],[угол обхв5]]+Таблица1[[#This Row],[Y5, мм]]</f>
        <v>58354.563669549956</v>
      </c>
      <c r="BY775" s="14">
        <f>Таблица1[[#This Row],[угол обхв6]]+Таблица1[[#This Row],[Lдуг 4,мм]]</f>
        <v>15062.104085494879</v>
      </c>
      <c r="BZ775" s="14">
        <f>Таблица1[[#This Row],[Т1]]+Таблица1[[#This Row],[X6, мм]]</f>
        <v>58552.958443643372</v>
      </c>
      <c r="CA775" s="14">
        <f>Таблица1[[#This Row],[Т2]]+Таблица1[[#This Row],[Lдуг 5,мм]]</f>
        <v>20542.636267683025</v>
      </c>
      <c r="CB775" s="14">
        <f>Таблица1[[#This Row],[Т3]]+Таблица1[[#This Row],[Y6, мм]]</f>
        <v>58784.998634262935</v>
      </c>
      <c r="CC775" s="14">
        <f>Таблица1[[#This Row],[Т4]]+Таблица1[[#This Row],[Lдуг 6,мм]]</f>
        <v>21671.111788020084</v>
      </c>
      <c r="CD775" s="14">
        <f>Таблица1[[#This Row],[Т5]]+Таблица1[[#This Row],[Lдуг 1,мм]]</f>
        <v>58832.252463596727</v>
      </c>
      <c r="CE775" s="14">
        <f>Таблица1[[#This Row],[Т6]]+Таблица1[[#This Row],[Lпрям1, мм]]</f>
        <v>22061.406548425599</v>
      </c>
      <c r="CF775" s="15">
        <f>Таблица1[[#This Row],[Т7]]+Таблица1[[#This Row],[Lдуг 2,мм]]</f>
        <v>59072.946893223227</v>
      </c>
      <c r="CG775" s="14">
        <f>Таблица1[[#This Row],[Т8]]+Таблица1[[#This Row],[Lпрям2, мм]]</f>
        <v>25972.379436648611</v>
      </c>
      <c r="CH775" s="14">
        <f>Таблица1[[#This Row],[Т9]]-Таблица1[[#This Row],[Т9]]</f>
        <v>0</v>
      </c>
      <c r="CI775" s="50">
        <f>Таблица1[[#This Row],[Т9]]-Таблица1[[#This Row],[Т8]]</f>
        <v>37011.540344797628</v>
      </c>
      <c r="CJ775" s="54">
        <f>Таблица1[[#This Row],[Т9]]-Таблица1[[#This Row],[Т7]]</f>
        <v>240.69442962649919</v>
      </c>
      <c r="CK775" s="14">
        <f>Таблица1[[#This Row],[Т9]]-Таблица1[[#This Row],[Т6]]</f>
        <v>37401.835105203143</v>
      </c>
      <c r="CL775" s="14">
        <f>Таблица1[[#This Row],[Т9]]-Таблица1[[#This Row],[Т5]]</f>
        <v>287.94825896029215</v>
      </c>
      <c r="CM775" s="14">
        <f>Таблица1[[#This Row],[Т9]]-Таблица1[[#This Row],[Т4]]</f>
        <v>38530.310625540202</v>
      </c>
      <c r="CN775" s="14">
        <f>Таблица1[[#This Row],[Т9]]-Таблица1[[#This Row],[Т3]]</f>
        <v>519.9884495798542</v>
      </c>
      <c r="CO775" s="14">
        <f>Таблица1[[#This Row],[Т9]]-Таблица1[[#This Row],[Т2]]</f>
        <v>44010.842807728346</v>
      </c>
      <c r="CP775" s="14">
        <f>Таблица1[[#This Row],[Т9]]-Таблица1[[#This Row],[Т1]]</f>
        <v>718.38322367327055</v>
      </c>
      <c r="CQ775" s="14">
        <f>Таблица1[[#This Row],[Т9]]-Таблица1[[#This Row],[угол обхв6]]</f>
        <v>46053.778991202285</v>
      </c>
      <c r="CR775" s="14">
        <f>Таблица1[[#This Row],[Т9]]-Таблица1[[#This Row],[угол обхв5]]</f>
        <v>861.83107362430019</v>
      </c>
      <c r="CS775" s="14">
        <f>Таблица1[[#This Row],[Т9]]-Таблица1[[#This Row],[угол обхв4]]</f>
        <v>59072.946893223227</v>
      </c>
      <c r="CT775" s="14">
        <f>Таблица1[[#This Row],[Lкан_прям, мм]]+Таблица1[[#This Row],[Lкан_дуг, мм]]+Таблица1[[#This Row],[Lкан_леб,мм]]</f>
        <v>85045.326329871838</v>
      </c>
      <c r="CU775" s="16">
        <f>Таблица1[[#This Row],[Lкан_леб,мм]]</f>
        <v>58211.115819598926</v>
      </c>
      <c r="CV775" s="14">
        <f>2534431-(Таблица1[[#This Row],[Т23]]+Таблица1[[#This Row],[угол обхв3]])</f>
        <v>2449266.789489727</v>
      </c>
      <c r="CW775" s="50">
        <f>SUM(X775:AC775,AD775:AI775)-Таблица1[[#This Row],[lподв_min, мм]]</f>
        <v>22923.237623093111</v>
      </c>
      <c r="CX775" s="17">
        <f>CW1214-Таблица1[[#This Row],[Суммарная длина каната]]</f>
        <v>-2425403.8692140812</v>
      </c>
    </row>
    <row r="776" spans="1:102" x14ac:dyDescent="0.25">
      <c r="A776" s="21">
        <v>775</v>
      </c>
      <c r="B776" s="10">
        <v>18.494489795918366</v>
      </c>
      <c r="C776" s="10">
        <v>141.87959183673468</v>
      </c>
      <c r="D776" s="11">
        <v>18258.084507943615</v>
      </c>
      <c r="E776" s="11">
        <v>11122.497178115806</v>
      </c>
      <c r="F776" s="11">
        <v>18141.741063799924</v>
      </c>
      <c r="G776" s="11">
        <v>11201.143239713214</v>
      </c>
      <c r="H776" s="11">
        <v>18666.084017943613</v>
      </c>
      <c r="I776" s="11">
        <v>7158.1437874715666</v>
      </c>
      <c r="J776" s="11">
        <v>3964.3533906442385</v>
      </c>
      <c r="K776" s="11">
        <v>25972.379436634579</v>
      </c>
      <c r="L776" s="11">
        <v>861.83107363833199</v>
      </c>
      <c r="M776" s="11">
        <v>58211.115819598926</v>
      </c>
      <c r="N776" s="11">
        <v>10564.724947970906</v>
      </c>
      <c r="O776" s="11">
        <v>15023.682006029076</v>
      </c>
      <c r="P776" s="43">
        <v>12554.269611332504</v>
      </c>
      <c r="Q776" s="11">
        <v>15030.302908343083</v>
      </c>
      <c r="R776" s="11">
        <v>17412.673861406711</v>
      </c>
      <c r="S776" s="11">
        <v>12494.136284703995</v>
      </c>
      <c r="T776" s="11">
        <v>18682.084671379733</v>
      </c>
      <c r="U776" s="11">
        <v>11921.50272340704</v>
      </c>
      <c r="V776" s="11">
        <v>18258.084507943615</v>
      </c>
      <c r="W776" s="11">
        <v>11122.497178115806</v>
      </c>
      <c r="X776" s="12">
        <v>0</v>
      </c>
      <c r="Y776" s="12">
        <v>125.08075767833618</v>
      </c>
      <c r="Z776" s="12">
        <v>197.64867311821328</v>
      </c>
      <c r="AA776" s="44">
        <v>232.04019061955881</v>
      </c>
      <c r="AB776" s="45">
        <v>47.253829333785127</v>
      </c>
      <c r="AC776" s="12">
        <v>259.80762288843863</v>
      </c>
      <c r="AD776" s="12">
        <v>13019.167902020939</v>
      </c>
      <c r="AE776" s="12">
        <v>1989.5556800094996</v>
      </c>
      <c r="AF776" s="12">
        <v>5480.532182188148</v>
      </c>
      <c r="AG776" s="44">
        <v>1128.4755203370628</v>
      </c>
      <c r="AH776" s="45">
        <v>390.29476040551958</v>
      </c>
      <c r="AI776" s="12">
        <v>3964.3533916734091</v>
      </c>
      <c r="AJ776" s="12">
        <v>-17.755865829307172</v>
      </c>
      <c r="AK776" s="12">
        <v>-0.19067094384827826</v>
      </c>
      <c r="AL776" s="12">
        <v>27.565296693491014</v>
      </c>
      <c r="AM776" s="44">
        <v>60.150893752098455</v>
      </c>
      <c r="AN776" s="45">
        <v>53.514999176957829</v>
      </c>
      <c r="AO776" s="12">
        <v>89.999999855472581</v>
      </c>
      <c r="AP776" s="12">
        <v>-1958.69388037667</v>
      </c>
      <c r="AQ776" s="12">
        <v>10563.367193487704</v>
      </c>
      <c r="AR776" s="12">
        <v>12743.075360125975</v>
      </c>
      <c r="AS776" s="44">
        <v>17766.5482531165</v>
      </c>
      <c r="AT776" s="45">
        <v>18354.047551482538</v>
      </c>
      <c r="AU776" s="12">
        <v>18666.084507943615</v>
      </c>
      <c r="AV776" s="12">
        <v>11441.897854129124</v>
      </c>
      <c r="AW776" s="12">
        <v>15431.679746835032</v>
      </c>
      <c r="AX776" s="12">
        <v>15391.988392185795</v>
      </c>
      <c r="AY776" s="44">
        <v>12697.205028955848</v>
      </c>
      <c r="AZ776" s="45">
        <v>11678.900893303569</v>
      </c>
      <c r="BA776" s="12">
        <v>11122.497179144977</v>
      </c>
      <c r="BB776" s="12">
        <v>10440.300532820003</v>
      </c>
      <c r="BC776" s="12">
        <v>12552.911856849301</v>
      </c>
      <c r="BD776" s="12">
        <v>17601.479610200178</v>
      </c>
      <c r="BE776" s="44">
        <v>18328.210279669944</v>
      </c>
      <c r="BF776" s="45">
        <v>18586.12162784081</v>
      </c>
      <c r="BG776" s="12">
        <v>18666.084517943611</v>
      </c>
      <c r="BH776" s="12">
        <v>15412.246755992781</v>
      </c>
      <c r="BI776" s="12">
        <v>15438.300649149038</v>
      </c>
      <c r="BJ776" s="12">
        <v>12855.821768546708</v>
      </c>
      <c r="BK776" s="44">
        <v>11718.433979155188</v>
      </c>
      <c r="BL776" s="45">
        <v>11365.099008219277</v>
      </c>
      <c r="BM776" s="12">
        <v>7158.1437874715675</v>
      </c>
      <c r="BN776" s="12">
        <v>0</v>
      </c>
      <c r="BO776" s="12">
        <v>17.565194885458894</v>
      </c>
      <c r="BP776" s="12">
        <v>27.755967637339293</v>
      </c>
      <c r="BQ776" s="48">
        <v>32.585597058607441</v>
      </c>
      <c r="BR776" s="49">
        <v>6.6358945751406244</v>
      </c>
      <c r="BS776" s="13">
        <v>36.485000678514744</v>
      </c>
      <c r="BT776" s="12">
        <v>118.88418040106805</v>
      </c>
      <c r="BV776" s="14">
        <f>Таблица1[[#This Row],[Lкан_леб,мм]]</f>
        <v>58211.115819598926</v>
      </c>
      <c r="BW776" s="50">
        <f>Таблица1[[#This Row],[угол обхв4]]+Таблица1[[#This Row],[Lдуг 3,мм]]</f>
        <v>13019.167902020939</v>
      </c>
      <c r="BX776" s="54">
        <f>Таблица1[[#This Row],[угол обхв5]]+Таблица1[[#This Row],[Y5, мм]]</f>
        <v>58336.19657727726</v>
      </c>
      <c r="BY776" s="14">
        <f>Таблица1[[#This Row],[угол обхв6]]+Таблица1[[#This Row],[Lдуг 4,мм]]</f>
        <v>15008.72358203044</v>
      </c>
      <c r="BZ776" s="14">
        <f>Таблица1[[#This Row],[Т1]]+Таблица1[[#This Row],[X6, мм]]</f>
        <v>58533.845250395476</v>
      </c>
      <c r="CA776" s="14">
        <f>Таблица1[[#This Row],[Т2]]+Таблица1[[#This Row],[Lдуг 5,мм]]</f>
        <v>20489.255764218586</v>
      </c>
      <c r="CB776" s="14">
        <f>Таблица1[[#This Row],[Т3]]+Таблица1[[#This Row],[Y6, мм]]</f>
        <v>58765.885441015038</v>
      </c>
      <c r="CC776" s="14">
        <f>Таблица1[[#This Row],[Т4]]+Таблица1[[#This Row],[Lдуг 6,мм]]</f>
        <v>21617.731284555648</v>
      </c>
      <c r="CD776" s="14">
        <f>Таблица1[[#This Row],[Т5]]+Таблица1[[#This Row],[Lдуг 1,мм]]</f>
        <v>58813.139270348824</v>
      </c>
      <c r="CE776" s="14">
        <f>Таблица1[[#This Row],[Т6]]+Таблица1[[#This Row],[Lпрям1, мм]]</f>
        <v>22008.026044961167</v>
      </c>
      <c r="CF776" s="15">
        <f>Таблица1[[#This Row],[Т7]]+Таблица1[[#This Row],[Lдуг 2,мм]]</f>
        <v>59072.946893237262</v>
      </c>
      <c r="CG776" s="14">
        <f>Таблица1[[#This Row],[Т8]]+Таблица1[[#This Row],[Lпрям2, мм]]</f>
        <v>25972.379436634576</v>
      </c>
      <c r="CH776" s="14">
        <f>Таблица1[[#This Row],[Т9]]-Таблица1[[#This Row],[Т9]]</f>
        <v>0</v>
      </c>
      <c r="CI776" s="50">
        <f>Таблица1[[#This Row],[Т9]]-Таблица1[[#This Row],[Т8]]</f>
        <v>37064.920848276095</v>
      </c>
      <c r="CJ776" s="54">
        <f>Таблица1[[#This Row],[Т9]]-Таблица1[[#This Row],[Т7]]</f>
        <v>259.80762288843835</v>
      </c>
      <c r="CK776" s="14">
        <f>Таблица1[[#This Row],[Т9]]-Таблица1[[#This Row],[Т6]]</f>
        <v>37455.21560868161</v>
      </c>
      <c r="CL776" s="14">
        <f>Таблица1[[#This Row],[Т9]]-Таблица1[[#This Row],[Т5]]</f>
        <v>307.06145222222403</v>
      </c>
      <c r="CM776" s="14">
        <f>Таблица1[[#This Row],[Т9]]-Таблица1[[#This Row],[Т4]]</f>
        <v>38583.691129018676</v>
      </c>
      <c r="CN776" s="14">
        <f>Таблица1[[#This Row],[Т9]]-Таблица1[[#This Row],[Т3]]</f>
        <v>539.10164284178609</v>
      </c>
      <c r="CO776" s="14">
        <f>Таблица1[[#This Row],[Т9]]-Таблица1[[#This Row],[Т2]]</f>
        <v>44064.223311206821</v>
      </c>
      <c r="CP776" s="14">
        <f>Таблица1[[#This Row],[Т9]]-Таблица1[[#This Row],[Т1]]</f>
        <v>736.7503159600019</v>
      </c>
      <c r="CQ776" s="14">
        <f>Таблица1[[#This Row],[Т9]]-Таблица1[[#This Row],[угол обхв6]]</f>
        <v>46053.778991216321</v>
      </c>
      <c r="CR776" s="14">
        <f>Таблица1[[#This Row],[Т9]]-Таблица1[[#This Row],[угол обхв5]]</f>
        <v>861.83107363833551</v>
      </c>
      <c r="CS776" s="14">
        <f>Таблица1[[#This Row],[Т9]]-Таблица1[[#This Row],[угол обхв4]]</f>
        <v>59072.946893237262</v>
      </c>
      <c r="CT776" s="14">
        <f>Таблица1[[#This Row],[Lкан_прям, мм]]+Таблица1[[#This Row],[Lкан_дуг, мм]]+Таблица1[[#This Row],[Lкан_леб,мм]]</f>
        <v>85045.326329871838</v>
      </c>
      <c r="CU776" s="16">
        <f>Таблица1[[#This Row],[Lкан_леб,мм]]</f>
        <v>58211.115819598926</v>
      </c>
      <c r="CV776" s="14">
        <f>2534431-(Таблица1[[#This Row],[Т23]]+Таблица1[[#This Row],[угол обхв3]])</f>
        <v>2449266.789489727</v>
      </c>
      <c r="CW776" s="50">
        <f>SUM(X776:AC776,AD776:AI776)-Таблица1[[#This Row],[lподв_min, мм]]</f>
        <v>22869.857119628672</v>
      </c>
      <c r="CX776" s="17">
        <f>CW1215-Таблица1[[#This Row],[Суммарная длина каната]]</f>
        <v>-2425468.4689754932</v>
      </c>
    </row>
    <row r="777" spans="1:102" x14ac:dyDescent="0.25">
      <c r="A777" s="21">
        <v>776</v>
      </c>
      <c r="B777" s="10">
        <v>18.494489795918366</v>
      </c>
      <c r="C777" s="10">
        <v>144.56367346938774</v>
      </c>
      <c r="D777" s="11">
        <v>18378.968256195534</v>
      </c>
      <c r="E777" s="11">
        <v>11483.13538512482</v>
      </c>
      <c r="F777" s="11">
        <v>18259.069538798154</v>
      </c>
      <c r="G777" s="11">
        <v>11556.246927075888</v>
      </c>
      <c r="H777" s="11">
        <v>18786.967766195536</v>
      </c>
      <c r="I777" s="11">
        <v>7465.2889108102872</v>
      </c>
      <c r="J777" s="11">
        <v>4017.8464743145319</v>
      </c>
      <c r="K777" s="11">
        <v>25972.379436620871</v>
      </c>
      <c r="L777" s="11">
        <v>861.83107365204023</v>
      </c>
      <c r="M777" s="11">
        <v>58211.115819598926</v>
      </c>
      <c r="N777" s="11">
        <v>10564.724947970906</v>
      </c>
      <c r="O777" s="11">
        <v>15023.682006029076</v>
      </c>
      <c r="P777" s="43">
        <v>12498.41251996039</v>
      </c>
      <c r="Q777" s="11">
        <v>15119.550409985415</v>
      </c>
      <c r="R777" s="11">
        <v>17470.252698594704</v>
      </c>
      <c r="S777" s="11">
        <v>12813.680023750001</v>
      </c>
      <c r="T777" s="11">
        <v>18765.086684916616</v>
      </c>
      <c r="U777" s="11">
        <v>12301.119834244702</v>
      </c>
      <c r="V777" s="11">
        <v>18378.968256195534</v>
      </c>
      <c r="W777" s="11">
        <v>11483.13538512482</v>
      </c>
      <c r="X777" s="12">
        <v>0</v>
      </c>
      <c r="Y777" s="12">
        <v>106.2272307137939</v>
      </c>
      <c r="Z777" s="12">
        <v>197.38900683485849</v>
      </c>
      <c r="AA777" s="44">
        <v>232.04019061955941</v>
      </c>
      <c r="AB777" s="45">
        <v>47.253829333788119</v>
      </c>
      <c r="AC777" s="12">
        <v>278.92081615004037</v>
      </c>
      <c r="AD777" s="12">
        <v>13019.167902020939</v>
      </c>
      <c r="AE777" s="12">
        <v>1936.0625963392079</v>
      </c>
      <c r="AF777" s="12">
        <v>5480.532182188148</v>
      </c>
      <c r="AG777" s="44">
        <v>1128.4755203370582</v>
      </c>
      <c r="AH777" s="45">
        <v>390.29476040551646</v>
      </c>
      <c r="AI777" s="12">
        <v>4017.84647533</v>
      </c>
      <c r="AJ777" s="12">
        <v>-17.755865829307172</v>
      </c>
      <c r="AK777" s="12">
        <v>-2.8382874242511398</v>
      </c>
      <c r="AL777" s="12">
        <v>24.881215060837956</v>
      </c>
      <c r="AM777" s="44">
        <v>57.466812119445478</v>
      </c>
      <c r="AN777" s="45">
        <v>50.830917544304434</v>
      </c>
      <c r="AO777" s="12">
        <v>89.999999857396801</v>
      </c>
      <c r="AP777" s="12">
        <v>-1958.69388037667</v>
      </c>
      <c r="AQ777" s="12">
        <v>10544.521929283317</v>
      </c>
      <c r="AR777" s="12">
        <v>12670.073790492046</v>
      </c>
      <c r="AS777" s="44">
        <v>17814.229371278823</v>
      </c>
      <c r="AT777" s="45">
        <v>18448.770230677845</v>
      </c>
      <c r="AU777" s="12">
        <v>18786.968256195534</v>
      </c>
      <c r="AV777" s="12">
        <v>11441.897854129124</v>
      </c>
      <c r="AW777" s="12">
        <v>15431.181500551349</v>
      </c>
      <c r="AX777" s="12">
        <v>15489.680668407307</v>
      </c>
      <c r="AY777" s="44">
        <v>13033.097545040266</v>
      </c>
      <c r="AZ777" s="45">
        <v>12043.42252968408</v>
      </c>
      <c r="BA777" s="12">
        <v>11483.135386140288</v>
      </c>
      <c r="BB777" s="12">
        <v>10440.300532820003</v>
      </c>
      <c r="BC777" s="12">
        <v>12478.209501272799</v>
      </c>
      <c r="BD777" s="12">
        <v>17641.913969126363</v>
      </c>
      <c r="BE777" s="44">
        <v>18421.110012232501</v>
      </c>
      <c r="BF777" s="45">
        <v>18695.284710434309</v>
      </c>
      <c r="BG777" s="12">
        <v>18786.968266195534</v>
      </c>
      <c r="BH777" s="12">
        <v>15412.246755992781</v>
      </c>
      <c r="BI777" s="12">
        <v>15527.049904507689</v>
      </c>
      <c r="BJ777" s="12">
        <v>13183.810282171893</v>
      </c>
      <c r="BK777" s="44">
        <v>12081.702312954438</v>
      </c>
      <c r="BL777" s="45">
        <v>11740.832689685443</v>
      </c>
      <c r="BM777" s="12">
        <v>7465.2889108102881</v>
      </c>
      <c r="BN777" s="12">
        <v>0</v>
      </c>
      <c r="BO777" s="12">
        <v>14.917578405056034</v>
      </c>
      <c r="BP777" s="12">
        <v>27.719502485089098</v>
      </c>
      <c r="BQ777" s="48">
        <v>32.585597058607526</v>
      </c>
      <c r="BR777" s="49">
        <v>6.6358945751410436</v>
      </c>
      <c r="BS777" s="13">
        <v>39.169082313092368</v>
      </c>
      <c r="BT777" s="12">
        <v>118.88418040106805</v>
      </c>
      <c r="BV777" s="14">
        <f>Таблица1[[#This Row],[Lкан_леб,мм]]</f>
        <v>58211.115819598926</v>
      </c>
      <c r="BW777" s="50">
        <f>Таблица1[[#This Row],[угол обхв4]]+Таблица1[[#This Row],[Lдуг 3,мм]]</f>
        <v>13019.167902020939</v>
      </c>
      <c r="BX777" s="54">
        <f>Таблица1[[#This Row],[угол обхв5]]+Таблица1[[#This Row],[Y5, мм]]</f>
        <v>58317.343050312724</v>
      </c>
      <c r="BY777" s="14">
        <f>Таблица1[[#This Row],[угол обхв6]]+Таблица1[[#This Row],[Lдуг 4,мм]]</f>
        <v>14955.230498360148</v>
      </c>
      <c r="BZ777" s="14">
        <f>Таблица1[[#This Row],[Т1]]+Таблица1[[#This Row],[X6, мм]]</f>
        <v>58514.732057147579</v>
      </c>
      <c r="CA777" s="14">
        <f>Таблица1[[#This Row],[Т2]]+Таблица1[[#This Row],[Lдуг 5,мм]]</f>
        <v>20435.762680548294</v>
      </c>
      <c r="CB777" s="14">
        <f>Таблица1[[#This Row],[Т3]]+Таблица1[[#This Row],[Y6, мм]]</f>
        <v>58746.772247767141</v>
      </c>
      <c r="CC777" s="14">
        <f>Таблица1[[#This Row],[Т4]]+Таблица1[[#This Row],[Lдуг 6,мм]]</f>
        <v>21564.238200885353</v>
      </c>
      <c r="CD777" s="14">
        <f>Таблица1[[#This Row],[Т5]]+Таблица1[[#This Row],[Lдуг 1,мм]]</f>
        <v>58794.026077100927</v>
      </c>
      <c r="CE777" s="14">
        <f>Таблица1[[#This Row],[Т6]]+Таблица1[[#This Row],[Lпрям1, мм]]</f>
        <v>21954.532961290868</v>
      </c>
      <c r="CF777" s="15">
        <f>Таблица1[[#This Row],[Т7]]+Таблица1[[#This Row],[Lдуг 2,мм]]</f>
        <v>59072.94689325097</v>
      </c>
      <c r="CG777" s="14">
        <f>Таблица1[[#This Row],[Т8]]+Таблица1[[#This Row],[Lпрям2, мм]]</f>
        <v>25972.379436620868</v>
      </c>
      <c r="CH777" s="14">
        <f>Таблица1[[#This Row],[Т9]]-Таблица1[[#This Row],[Т9]]</f>
        <v>0</v>
      </c>
      <c r="CI777" s="50">
        <f>Таблица1[[#This Row],[Т9]]-Таблица1[[#This Row],[Т8]]</f>
        <v>37118.413931960102</v>
      </c>
      <c r="CJ777" s="54">
        <f>Таблица1[[#This Row],[Т9]]-Таблица1[[#This Row],[Т7]]</f>
        <v>278.92081615004281</v>
      </c>
      <c r="CK777" s="14">
        <f>Таблица1[[#This Row],[Т9]]-Таблица1[[#This Row],[Т6]]</f>
        <v>37508.708692365617</v>
      </c>
      <c r="CL777" s="14">
        <f>Таблица1[[#This Row],[Т9]]-Таблица1[[#This Row],[Т5]]</f>
        <v>326.1746454838285</v>
      </c>
      <c r="CM777" s="14">
        <f>Таблица1[[#This Row],[Т9]]-Таблица1[[#This Row],[Т4]]</f>
        <v>38637.184212702676</v>
      </c>
      <c r="CN777" s="14">
        <f>Таблица1[[#This Row],[Т9]]-Таблица1[[#This Row],[Т3]]</f>
        <v>558.21483610339055</v>
      </c>
      <c r="CO777" s="14">
        <f>Таблица1[[#This Row],[Т9]]-Таблица1[[#This Row],[Т2]]</f>
        <v>44117.71639489082</v>
      </c>
      <c r="CP777" s="14">
        <f>Таблица1[[#This Row],[Т9]]-Таблица1[[#This Row],[Т1]]</f>
        <v>755.60384293824609</v>
      </c>
      <c r="CQ777" s="14">
        <f>Таблица1[[#This Row],[Т9]]-Таблица1[[#This Row],[угол обхв6]]</f>
        <v>46053.778991230029</v>
      </c>
      <c r="CR777" s="14">
        <f>Таблица1[[#This Row],[Т9]]-Таблица1[[#This Row],[угол обхв5]]</f>
        <v>861.83107365204341</v>
      </c>
      <c r="CS777" s="14">
        <f>Таблица1[[#This Row],[Т9]]-Таблица1[[#This Row],[угол обхв4]]</f>
        <v>59072.94689325097</v>
      </c>
      <c r="CT777" s="14">
        <f>Таблица1[[#This Row],[Lкан_прям, мм]]+Таблица1[[#This Row],[Lкан_дуг, мм]]+Таблица1[[#This Row],[Lкан_леб,мм]]</f>
        <v>85045.326329871838</v>
      </c>
      <c r="CU777" s="16">
        <f>Таблица1[[#This Row],[Lкан_леб,мм]]</f>
        <v>58211.115819598926</v>
      </c>
      <c r="CV777" s="14">
        <f>2534431-(Таблица1[[#This Row],[Т23]]+Таблица1[[#This Row],[угол обхв3]])</f>
        <v>2449266.789489727</v>
      </c>
      <c r="CW777" s="50">
        <f>SUM(X777:AC777,AD777:AI777)-Таблица1[[#This Row],[lподв_min, мм]]</f>
        <v>22816.364035958381</v>
      </c>
      <c r="CX777" s="17">
        <f>CW1216-Таблица1[[#This Row],[Суммарная длина каната]]</f>
        <v>-2425534.5555150746</v>
      </c>
    </row>
    <row r="778" spans="1:102" x14ac:dyDescent="0.25">
      <c r="A778" s="21">
        <v>777</v>
      </c>
      <c r="B778" s="10">
        <v>18.494489795918366</v>
      </c>
      <c r="C778" s="10">
        <v>147.2477551020408</v>
      </c>
      <c r="D778" s="11">
        <v>18482.831084642155</v>
      </c>
      <c r="E778" s="11">
        <v>11849.038801087525</v>
      </c>
      <c r="F778" s="11">
        <v>18359.640170026174</v>
      </c>
      <c r="G778" s="11">
        <v>11916.45540554131</v>
      </c>
      <c r="H778" s="11">
        <v>18890.830594642157</v>
      </c>
      <c r="I778" s="11">
        <v>7777.6994440286426</v>
      </c>
      <c r="J778" s="11">
        <v>4071.3393570588828</v>
      </c>
      <c r="K778" s="11">
        <v>25972.379436607524</v>
      </c>
      <c r="L778" s="11">
        <v>861.83107366538286</v>
      </c>
      <c r="M778" s="11">
        <v>58211.115819598926</v>
      </c>
      <c r="N778" s="11">
        <v>10564.724947970906</v>
      </c>
      <c r="O778" s="11">
        <v>15023.682006029076</v>
      </c>
      <c r="P778" s="43">
        <v>12438.437343115078</v>
      </c>
      <c r="Q778" s="11">
        <v>15206.084272538315</v>
      </c>
      <c r="R778" s="11">
        <v>17512.804476221339</v>
      </c>
      <c r="S778" s="11">
        <v>13135.569554297728</v>
      </c>
      <c r="T778" s="11">
        <v>18830.220576046646</v>
      </c>
      <c r="U778" s="11">
        <v>12684.207371653809</v>
      </c>
      <c r="V778" s="11">
        <v>18482.831084642155</v>
      </c>
      <c r="W778" s="11">
        <v>11849.038801087525</v>
      </c>
      <c r="X778" s="12">
        <v>0</v>
      </c>
      <c r="Y778" s="12">
        <v>86.845262111469594</v>
      </c>
      <c r="Z778" s="12">
        <v>197.65778218928585</v>
      </c>
      <c r="AA778" s="44">
        <v>232.04019061955896</v>
      </c>
      <c r="AB778" s="45">
        <v>47.253829333788389</v>
      </c>
      <c r="AC778" s="12">
        <v>298.03400941128012</v>
      </c>
      <c r="AD778" s="12">
        <v>13019.167902020939</v>
      </c>
      <c r="AE778" s="12">
        <v>1882.5697135948546</v>
      </c>
      <c r="AF778" s="12">
        <v>5480.5321821881462</v>
      </c>
      <c r="AG778" s="44">
        <v>1128.4755203370594</v>
      </c>
      <c r="AH778" s="45">
        <v>390.29476040551612</v>
      </c>
      <c r="AI778" s="12">
        <v>4071.3393580610082</v>
      </c>
      <c r="AJ778" s="12">
        <v>-17.755865829307172</v>
      </c>
      <c r="AK778" s="12">
        <v>-5.5601134035851052</v>
      </c>
      <c r="AL778" s="12">
        <v>22.197133428184927</v>
      </c>
      <c r="AM778" s="44">
        <v>54.782730486792389</v>
      </c>
      <c r="AN778" s="45">
        <v>48.146835911651301</v>
      </c>
      <c r="AO778" s="12">
        <v>89.999999859270446</v>
      </c>
      <c r="AP778" s="12">
        <v>-1958.69388037667</v>
      </c>
      <c r="AQ778" s="12">
        <v>10525.193809124707</v>
      </c>
      <c r="AR778" s="12">
        <v>12592.577484429763</v>
      </c>
      <c r="AS778" s="44">
        <v>17846.12869270513</v>
      </c>
      <c r="AT778" s="45">
        <v>18526.318833911671</v>
      </c>
      <c r="AU778" s="12">
        <v>18890.831084642159</v>
      </c>
      <c r="AV778" s="12">
        <v>11441.897854129124</v>
      </c>
      <c r="AW778" s="12">
        <v>15429.762403317007</v>
      </c>
      <c r="AX778" s="12">
        <v>15583.847183416938</v>
      </c>
      <c r="AY778" s="44">
        <v>13370.854417188371</v>
      </c>
      <c r="AZ778" s="45">
        <v>12411.980019744919</v>
      </c>
      <c r="BA778" s="12">
        <v>11849.038802089652</v>
      </c>
      <c r="BB778" s="12">
        <v>10440.300532820003</v>
      </c>
      <c r="BC778" s="12">
        <v>12398.906204268877</v>
      </c>
      <c r="BD778" s="12">
        <v>17666.944617536024</v>
      </c>
      <c r="BE778" s="44">
        <v>18496.896359562856</v>
      </c>
      <c r="BF778" s="45">
        <v>18786.732826777134</v>
      </c>
      <c r="BG778" s="12">
        <v>18890.831094642155</v>
      </c>
      <c r="BH778" s="12">
        <v>15412.246755992781</v>
      </c>
      <c r="BI778" s="12">
        <v>15612.164669826245</v>
      </c>
      <c r="BJ778" s="12">
        <v>13513.332465176349</v>
      </c>
      <c r="BK778" s="44">
        <v>12448.922508763164</v>
      </c>
      <c r="BL778" s="45">
        <v>12121.266152996415</v>
      </c>
      <c r="BM778" s="12">
        <v>7777.6994440286435</v>
      </c>
      <c r="BN778" s="12">
        <v>0</v>
      </c>
      <c r="BO778" s="12">
        <v>12.195752425722066</v>
      </c>
      <c r="BP778" s="12">
        <v>27.757246831770033</v>
      </c>
      <c r="BQ778" s="48">
        <v>32.585597058607462</v>
      </c>
      <c r="BR778" s="49">
        <v>6.6358945751410818</v>
      </c>
      <c r="BS778" s="13">
        <v>41.853163947619137</v>
      </c>
      <c r="BT778" s="12">
        <v>118.88418040106805</v>
      </c>
      <c r="BV778" s="14">
        <f>Таблица1[[#This Row],[Lкан_леб,мм]]</f>
        <v>58211.115819598926</v>
      </c>
      <c r="BW778" s="50">
        <f>Таблица1[[#This Row],[угол обхв4]]+Таблица1[[#This Row],[Lдуг 3,мм]]</f>
        <v>13019.167902020939</v>
      </c>
      <c r="BX778" s="54">
        <f>Таблица1[[#This Row],[угол обхв5]]+Таблица1[[#This Row],[Y5, мм]]</f>
        <v>58297.961081710397</v>
      </c>
      <c r="BY778" s="14">
        <f>Таблица1[[#This Row],[угол обхв6]]+Таблица1[[#This Row],[Lдуг 4,мм]]</f>
        <v>14901.737615615793</v>
      </c>
      <c r="BZ778" s="14">
        <f>Таблица1[[#This Row],[Т1]]+Таблица1[[#This Row],[X6, мм]]</f>
        <v>58495.618863899683</v>
      </c>
      <c r="CA778" s="14">
        <f>Таблица1[[#This Row],[Т2]]+Таблица1[[#This Row],[Lдуг 5,мм]]</f>
        <v>20382.26979780394</v>
      </c>
      <c r="CB778" s="14">
        <f>Таблица1[[#This Row],[Т3]]+Таблица1[[#This Row],[Y6, мм]]</f>
        <v>58727.659054519245</v>
      </c>
      <c r="CC778" s="14">
        <f>Таблица1[[#This Row],[Т4]]+Таблица1[[#This Row],[Lдуг 6,мм]]</f>
        <v>21510.745318140998</v>
      </c>
      <c r="CD778" s="14">
        <f>Таблица1[[#This Row],[Т5]]+Таблица1[[#This Row],[Lдуг 1,мм]]</f>
        <v>58774.912883853031</v>
      </c>
      <c r="CE778" s="14">
        <f>Таблица1[[#This Row],[Т6]]+Таблица1[[#This Row],[Lпрям1, мм]]</f>
        <v>21901.040078546514</v>
      </c>
      <c r="CF778" s="15">
        <f>Таблица1[[#This Row],[Т7]]+Таблица1[[#This Row],[Lдуг 2,мм]]</f>
        <v>59072.946893264314</v>
      </c>
      <c r="CG778" s="14">
        <f>Таблица1[[#This Row],[Т8]]+Таблица1[[#This Row],[Lпрям2, мм]]</f>
        <v>25972.379436607524</v>
      </c>
      <c r="CH778" s="14">
        <f>Таблица1[[#This Row],[Т9]]-Таблица1[[#This Row],[Т9]]</f>
        <v>0</v>
      </c>
      <c r="CI778" s="50">
        <f>Таблица1[[#This Row],[Т9]]-Таблица1[[#This Row],[Т8]]</f>
        <v>37171.906814717804</v>
      </c>
      <c r="CJ778" s="54">
        <f>Таблица1[[#This Row],[Т9]]-Таблица1[[#This Row],[Т7]]</f>
        <v>298.03400941128348</v>
      </c>
      <c r="CK778" s="14">
        <f>Таблица1[[#This Row],[Т9]]-Таблица1[[#This Row],[Т6]]</f>
        <v>37562.201575123312</v>
      </c>
      <c r="CL778" s="14">
        <f>Таблица1[[#This Row],[Т9]]-Таблица1[[#This Row],[Т5]]</f>
        <v>345.28783874506917</v>
      </c>
      <c r="CM778" s="14">
        <f>Таблица1[[#This Row],[Т9]]-Таблица1[[#This Row],[Т4]]</f>
        <v>38690.677095460371</v>
      </c>
      <c r="CN778" s="14">
        <f>Таблица1[[#This Row],[Т9]]-Таблица1[[#This Row],[Т3]]</f>
        <v>577.32802936463122</v>
      </c>
      <c r="CO778" s="14">
        <f>Таблица1[[#This Row],[Т9]]-Таблица1[[#This Row],[Т2]]</f>
        <v>44171.209277648522</v>
      </c>
      <c r="CP778" s="14">
        <f>Таблица1[[#This Row],[Т9]]-Таблица1[[#This Row],[Т1]]</f>
        <v>774.9858115539173</v>
      </c>
      <c r="CQ778" s="14">
        <f>Таблица1[[#This Row],[Т9]]-Таблица1[[#This Row],[угол обхв6]]</f>
        <v>46053.778991243373</v>
      </c>
      <c r="CR778" s="14">
        <f>Таблица1[[#This Row],[Т9]]-Таблица1[[#This Row],[угол обхв5]]</f>
        <v>861.83107366538752</v>
      </c>
      <c r="CS778" s="14">
        <f>Таблица1[[#This Row],[Т9]]-Таблица1[[#This Row],[угол обхв4]]</f>
        <v>59072.946893264314</v>
      </c>
      <c r="CT778" s="14">
        <f>Таблица1[[#This Row],[Lкан_прям, мм]]+Таблица1[[#This Row],[Lкан_дуг, мм]]+Таблица1[[#This Row],[Lкан_леб,мм]]</f>
        <v>85045.326329871838</v>
      </c>
      <c r="CU778" s="16">
        <f>Таблица1[[#This Row],[Lкан_леб,мм]]</f>
        <v>58211.115819598926</v>
      </c>
      <c r="CV778" s="14">
        <f>2534431-(Таблица1[[#This Row],[Т23]]+Таблица1[[#This Row],[угол обхв3]])</f>
        <v>2449266.789489727</v>
      </c>
      <c r="CW778" s="50">
        <f>SUM(X778:AC778,AD778:AI778)-Таблица1[[#This Row],[lподв_min, мм]]</f>
        <v>22762.871153214022</v>
      </c>
      <c r="CX778" s="17">
        <f>CW1217-Таблица1[[#This Row],[Суммарная длина каната]]</f>
        <v>-2425602.1069434825</v>
      </c>
    </row>
    <row r="779" spans="1:102" x14ac:dyDescent="0.25">
      <c r="A779" s="21">
        <v>778</v>
      </c>
      <c r="B779" s="10">
        <v>18.494489795918366</v>
      </c>
      <c r="C779" s="10">
        <v>149.93183673469386</v>
      </c>
      <c r="D779" s="11">
        <v>18569.445102429483</v>
      </c>
      <c r="E779" s="11">
        <v>12219.404578217172</v>
      </c>
      <c r="F779" s="11">
        <v>18443.232290211774</v>
      </c>
      <c r="G779" s="11">
        <v>12280.978322882394</v>
      </c>
      <c r="H779" s="11">
        <v>18977.444612429485</v>
      </c>
      <c r="I779" s="11">
        <v>8094.695073320132</v>
      </c>
      <c r="J779" s="11">
        <v>4124.7095048970405</v>
      </c>
      <c r="K779" s="11">
        <v>25972.379436594558</v>
      </c>
      <c r="L779" s="11">
        <v>861.83107367834725</v>
      </c>
      <c r="M779" s="11">
        <v>58211.115819598926</v>
      </c>
      <c r="N779" s="11">
        <v>10564.724947970906</v>
      </c>
      <c r="O779" s="11">
        <v>15023.682006029076</v>
      </c>
      <c r="P779" s="43">
        <v>12374.475675463054</v>
      </c>
      <c r="Q779" s="11">
        <v>15289.714627536505</v>
      </c>
      <c r="R779" s="11">
        <v>17540.235829209931</v>
      </c>
      <c r="S779" s="11">
        <v>13459.098601724136</v>
      </c>
      <c r="T779" s="11">
        <v>18877.343431099005</v>
      </c>
      <c r="U779" s="11">
        <v>13069.924783269653</v>
      </c>
      <c r="V779" s="11">
        <v>18569.445102429483</v>
      </c>
      <c r="W779" s="11">
        <v>12219.404578217172</v>
      </c>
      <c r="X779" s="12">
        <v>0</v>
      </c>
      <c r="Y779" s="12">
        <v>66.889167969495048</v>
      </c>
      <c r="Z779" s="12">
        <v>198.50068308336319</v>
      </c>
      <c r="AA779" s="44">
        <v>232.0401906195587</v>
      </c>
      <c r="AB779" s="45">
        <v>47.253829333787216</v>
      </c>
      <c r="AC779" s="12">
        <v>317.14720267214312</v>
      </c>
      <c r="AD779" s="12">
        <v>13019.167902020939</v>
      </c>
      <c r="AE779" s="12">
        <v>1829.1995657566924</v>
      </c>
      <c r="AF779" s="12">
        <v>5480.5321821881507</v>
      </c>
      <c r="AG779" s="44">
        <v>1128.4755203370594</v>
      </c>
      <c r="AH779" s="45">
        <v>390.29476040551714</v>
      </c>
      <c r="AI779" s="12">
        <v>4124.7095058861996</v>
      </c>
      <c r="AJ779" s="12">
        <v>-17.755865829307172</v>
      </c>
      <c r="AK779" s="12">
        <v>-8.3625643102049256</v>
      </c>
      <c r="AL779" s="12">
        <v>19.513051795531858</v>
      </c>
      <c r="AM779" s="44">
        <v>52.098648854139284</v>
      </c>
      <c r="AN779" s="45">
        <v>45.462754278998368</v>
      </c>
      <c r="AO779" s="12">
        <v>89.999999861091368</v>
      </c>
      <c r="AP779" s="12">
        <v>-1958.69388037667</v>
      </c>
      <c r="AQ779" s="12">
        <v>10505.386802693069</v>
      </c>
      <c r="AR779" s="12">
        <v>12510.756480629907</v>
      </c>
      <c r="AS779" s="44">
        <v>17862.176225428993</v>
      </c>
      <c r="AT779" s="45">
        <v>18586.523207745271</v>
      </c>
      <c r="AU779" s="12">
        <v>18977.445102429483</v>
      </c>
      <c r="AV779" s="12">
        <v>11441.897854129124</v>
      </c>
      <c r="AW779" s="12">
        <v>15427.343974159572</v>
      </c>
      <c r="AX779" s="12">
        <v>15674.281321548186</v>
      </c>
      <c r="AY779" s="44">
        <v>13709.734555414572</v>
      </c>
      <c r="AZ779" s="45">
        <v>12783.764692256802</v>
      </c>
      <c r="BA779" s="12">
        <v>12219.404579206333</v>
      </c>
      <c r="BB779" s="12">
        <v>10440.300532820003</v>
      </c>
      <c r="BC779" s="12">
        <v>12315.137530185217</v>
      </c>
      <c r="BD779" s="12">
        <v>17676.516634376781</v>
      </c>
      <c r="BE779" s="44">
        <v>18555.403034879942</v>
      </c>
      <c r="BF779" s="45">
        <v>18860.265325783217</v>
      </c>
      <c r="BG779" s="12">
        <v>18977.445112429483</v>
      </c>
      <c r="BH779" s="12">
        <v>15412.246755992781</v>
      </c>
      <c r="BI779" s="12">
        <v>15693.376595667001</v>
      </c>
      <c r="BJ779" s="12">
        <v>13843.665295735818</v>
      </c>
      <c r="BK779" s="44">
        <v>12819.288829579218</v>
      </c>
      <c r="BL779" s="45">
        <v>12505.564669230023</v>
      </c>
      <c r="BM779" s="12">
        <v>8094.6950733201338</v>
      </c>
      <c r="BN779" s="12">
        <v>0</v>
      </c>
      <c r="BO779" s="12">
        <v>9.3933015191022466</v>
      </c>
      <c r="BP779" s="12">
        <v>27.875616105736785</v>
      </c>
      <c r="BQ779" s="48">
        <v>32.585597058607419</v>
      </c>
      <c r="BR779" s="49">
        <v>6.6358945751409166</v>
      </c>
      <c r="BS779" s="13">
        <v>44.537245582093007</v>
      </c>
      <c r="BT779" s="12">
        <v>118.88418040106805</v>
      </c>
      <c r="BV779" s="14">
        <f>Таблица1[[#This Row],[Lкан_леб,мм]]</f>
        <v>58211.115819598926</v>
      </c>
      <c r="BW779" s="50">
        <f>Таблица1[[#This Row],[угол обхв4]]+Таблица1[[#This Row],[Lдуг 3,мм]]</f>
        <v>13019.167902020939</v>
      </c>
      <c r="BX779" s="54">
        <f>Таблица1[[#This Row],[угол обхв5]]+Таблица1[[#This Row],[Y5, мм]]</f>
        <v>58278.00498756842</v>
      </c>
      <c r="BY779" s="14">
        <f>Таблица1[[#This Row],[угол обхв6]]+Таблица1[[#This Row],[Lдуг 4,мм]]</f>
        <v>14848.367467777633</v>
      </c>
      <c r="BZ779" s="14">
        <f>Таблица1[[#This Row],[Т1]]+Таблица1[[#This Row],[X6, мм]]</f>
        <v>58476.505670651786</v>
      </c>
      <c r="CA779" s="14">
        <f>Таблица1[[#This Row],[Т2]]+Таблица1[[#This Row],[Lдуг 5,мм]]</f>
        <v>20328.899649965784</v>
      </c>
      <c r="CB779" s="14">
        <f>Таблица1[[#This Row],[Т3]]+Таблица1[[#This Row],[Y6, мм]]</f>
        <v>58708.545861271348</v>
      </c>
      <c r="CC779" s="14">
        <f>Таблица1[[#This Row],[Т4]]+Таблица1[[#This Row],[Lдуг 6,мм]]</f>
        <v>21457.375170302843</v>
      </c>
      <c r="CD779" s="14">
        <f>Таблица1[[#This Row],[Т5]]+Таблица1[[#This Row],[Lдуг 1,мм]]</f>
        <v>58755.799690605134</v>
      </c>
      <c r="CE779" s="14">
        <f>Таблица1[[#This Row],[Т6]]+Таблица1[[#This Row],[Lпрям1, мм]]</f>
        <v>21847.669930708362</v>
      </c>
      <c r="CF779" s="15">
        <f>Таблица1[[#This Row],[Т7]]+Таблица1[[#This Row],[Lдуг 2,мм]]</f>
        <v>59072.94689327728</v>
      </c>
      <c r="CG779" s="14">
        <f>Таблица1[[#This Row],[Т8]]+Таблица1[[#This Row],[Lпрям2, мм]]</f>
        <v>25972.379436594561</v>
      </c>
      <c r="CH779" s="14">
        <f>Таблица1[[#This Row],[Т9]]-Таблица1[[#This Row],[Т9]]</f>
        <v>0</v>
      </c>
      <c r="CI779" s="50">
        <f>Таблица1[[#This Row],[Т9]]-Таблица1[[#This Row],[Т8]]</f>
        <v>37225.276962568918</v>
      </c>
      <c r="CJ779" s="54">
        <f>Таблица1[[#This Row],[Т9]]-Таблица1[[#This Row],[Т7]]</f>
        <v>317.1472026721458</v>
      </c>
      <c r="CK779" s="14">
        <f>Таблица1[[#This Row],[Т9]]-Таблица1[[#This Row],[Т6]]</f>
        <v>37615.571722974433</v>
      </c>
      <c r="CL779" s="14">
        <f>Таблица1[[#This Row],[Т9]]-Таблица1[[#This Row],[Т5]]</f>
        <v>364.40103200593148</v>
      </c>
      <c r="CM779" s="14">
        <f>Таблица1[[#This Row],[Т9]]-Таблица1[[#This Row],[Т4]]</f>
        <v>38744.047243311492</v>
      </c>
      <c r="CN779" s="14">
        <f>Таблица1[[#This Row],[Т9]]-Таблица1[[#This Row],[Т3]]</f>
        <v>596.44122262549354</v>
      </c>
      <c r="CO779" s="14">
        <f>Таблица1[[#This Row],[Т9]]-Таблица1[[#This Row],[Т2]]</f>
        <v>44224.579425499644</v>
      </c>
      <c r="CP779" s="14">
        <f>Таблица1[[#This Row],[Т9]]-Таблица1[[#This Row],[Т1]]</f>
        <v>794.94190570885985</v>
      </c>
      <c r="CQ779" s="14">
        <f>Таблица1[[#This Row],[Т9]]-Таблица1[[#This Row],[угол обхв6]]</f>
        <v>46053.778991256338</v>
      </c>
      <c r="CR779" s="14">
        <f>Таблица1[[#This Row],[Т9]]-Таблица1[[#This Row],[угол обхв5]]</f>
        <v>861.83107367835328</v>
      </c>
      <c r="CS779" s="14">
        <f>Таблица1[[#This Row],[Т9]]-Таблица1[[#This Row],[угол обхв4]]</f>
        <v>59072.94689327728</v>
      </c>
      <c r="CT779" s="14">
        <f>Таблица1[[#This Row],[Lкан_прям, мм]]+Таблица1[[#This Row],[Lкан_дуг, мм]]+Таблица1[[#This Row],[Lкан_леб,мм]]</f>
        <v>85045.326329871838</v>
      </c>
      <c r="CU779" s="16">
        <f>Таблица1[[#This Row],[Lкан_леб,мм]]</f>
        <v>58211.115819598926</v>
      </c>
      <c r="CV779" s="14">
        <f>2534431-(Таблица1[[#This Row],[Т23]]+Таблица1[[#This Row],[угол обхв3]])</f>
        <v>2449266.789489727</v>
      </c>
      <c r="CW779" s="50">
        <f>SUM(X779:AC779,AD779:AI779)-Таблица1[[#This Row],[lподв_min, мм]]</f>
        <v>22709.501005375867</v>
      </c>
      <c r="CX779" s="17">
        <f>CW1218-Таблица1[[#This Row],[Суммарная длина каната]]</f>
        <v>-2425671.0999614056</v>
      </c>
    </row>
    <row r="780" spans="1:102" x14ac:dyDescent="0.25">
      <c r="A780" s="21">
        <v>779</v>
      </c>
      <c r="B780" s="10">
        <v>18.494489795918366</v>
      </c>
      <c r="C780" s="10">
        <v>152.61591836734689</v>
      </c>
      <c r="D780" s="11">
        <v>18638.620265219441</v>
      </c>
      <c r="E780" s="11">
        <v>12593.420077627416</v>
      </c>
      <c r="F780" s="11">
        <v>18509.662485520166</v>
      </c>
      <c r="G780" s="11">
        <v>12649.01586033648</v>
      </c>
      <c r="H780" s="11">
        <v>19046.619775219438</v>
      </c>
      <c r="I780" s="11">
        <v>8415.5965927082088</v>
      </c>
      <c r="J780" s="11">
        <v>4177.8234849192067</v>
      </c>
      <c r="K780" s="11">
        <v>25972.379436581996</v>
      </c>
      <c r="L780" s="11">
        <v>861.83107369091806</v>
      </c>
      <c r="M780" s="11">
        <v>58211.115819598926</v>
      </c>
      <c r="N780" s="11">
        <v>10564.724947970906</v>
      </c>
      <c r="O780" s="11">
        <v>15023.682006029076</v>
      </c>
      <c r="P780" s="43">
        <v>12306.667858638404</v>
      </c>
      <c r="Q780" s="11">
        <v>15370.257977252202</v>
      </c>
      <c r="R780" s="11">
        <v>17552.486568996836</v>
      </c>
      <c r="S780" s="11">
        <v>13783.557294056609</v>
      </c>
      <c r="T780" s="11">
        <v>18906.351855357403</v>
      </c>
      <c r="U780" s="11">
        <v>13457.42574638324</v>
      </c>
      <c r="V780" s="11">
        <v>18638.620265219441</v>
      </c>
      <c r="W780" s="11">
        <v>12593.420077627416</v>
      </c>
      <c r="X780" s="12">
        <v>0</v>
      </c>
      <c r="Y780" s="12">
        <v>46.309430842529359</v>
      </c>
      <c r="Z780" s="12">
        <v>199.96722696243185</v>
      </c>
      <c r="AA780" s="44">
        <v>232.0401906195585</v>
      </c>
      <c r="AB780" s="45">
        <v>47.253829333784857</v>
      </c>
      <c r="AC780" s="12">
        <v>336.26039593261339</v>
      </c>
      <c r="AD780" s="12">
        <v>13019.167902020939</v>
      </c>
      <c r="AE780" s="12">
        <v>1776.08558573454</v>
      </c>
      <c r="AF780" s="12">
        <v>5480.5321821881471</v>
      </c>
      <c r="AG780" s="44">
        <v>1128.4755203370632</v>
      </c>
      <c r="AH780" s="45">
        <v>390.29476040551657</v>
      </c>
      <c r="AI780" s="12">
        <v>4177.8234858957912</v>
      </c>
      <c r="AJ780" s="12">
        <v>-17.755865829307172</v>
      </c>
      <c r="AK780" s="12">
        <v>-11.252593920165269</v>
      </c>
      <c r="AL780" s="12">
        <v>16.828970162878811</v>
      </c>
      <c r="AM780" s="44">
        <v>49.414567221486202</v>
      </c>
      <c r="AN780" s="45">
        <v>42.778672646345619</v>
      </c>
      <c r="AO780" s="12">
        <v>89.999999862857337</v>
      </c>
      <c r="AP780" s="12">
        <v>-1958.69388037667</v>
      </c>
      <c r="AQ780" s="12">
        <v>10485.10998042949</v>
      </c>
      <c r="AR780" s="12">
        <v>12424.790306828339</v>
      </c>
      <c r="AS780" s="44">
        <v>17862.336758721103</v>
      </c>
      <c r="AT780" s="45">
        <v>18629.251254619081</v>
      </c>
      <c r="AU780" s="12">
        <v>19046.620265219441</v>
      </c>
      <c r="AV780" s="12">
        <v>11441.897854129124</v>
      </c>
      <c r="AW780" s="12">
        <v>15423.838796479244</v>
      </c>
      <c r="AX780" s="12">
        <v>15760.784656537518</v>
      </c>
      <c r="AY780" s="44">
        <v>14048.994405116528</v>
      </c>
      <c r="AZ780" s="45">
        <v>13157.960795060952</v>
      </c>
      <c r="BA780" s="12">
        <v>12593.420078604002</v>
      </c>
      <c r="BB780" s="12">
        <v>10440.300532820003</v>
      </c>
      <c r="BC780" s="12">
        <v>12227.052891096986</v>
      </c>
      <c r="BD780" s="12">
        <v>17670.609017186773</v>
      </c>
      <c r="BE780" s="44">
        <v>18596.501665633139</v>
      </c>
      <c r="BF780" s="45">
        <v>18915.720865957763</v>
      </c>
      <c r="BG780" s="12">
        <v>19046.62027521944</v>
      </c>
      <c r="BH780" s="12">
        <v>15412.246755992781</v>
      </c>
      <c r="BI780" s="12">
        <v>15770.41476770237</v>
      </c>
      <c r="BJ780" s="12">
        <v>14174.083973341923</v>
      </c>
      <c r="BK780" s="44">
        <v>13191.98863532332</v>
      </c>
      <c r="BL780" s="45">
        <v>12892.885028949704</v>
      </c>
      <c r="BM780" s="12">
        <v>8415.5965927082107</v>
      </c>
      <c r="BN780" s="12">
        <v>0</v>
      </c>
      <c r="BO780" s="12">
        <v>6.503271909141902</v>
      </c>
      <c r="BP780" s="12">
        <v>28.081564083044082</v>
      </c>
      <c r="BQ780" s="48">
        <v>32.585597058607398</v>
      </c>
      <c r="BR780" s="49">
        <v>6.6358945751405862</v>
      </c>
      <c r="BS780" s="13">
        <v>47.221327216511725</v>
      </c>
      <c r="BT780" s="12">
        <v>118.88418040106805</v>
      </c>
      <c r="BV780" s="14">
        <f>Таблица1[[#This Row],[Lкан_леб,мм]]</f>
        <v>58211.115819598926</v>
      </c>
      <c r="BW780" s="50">
        <f>Таблица1[[#This Row],[угол обхв4]]+Таблица1[[#This Row],[Lдуг 3,мм]]</f>
        <v>13019.167902020939</v>
      </c>
      <c r="BX780" s="54">
        <f>Таблица1[[#This Row],[угол обхв5]]+Таблица1[[#This Row],[Y5, мм]]</f>
        <v>58257.425250441454</v>
      </c>
      <c r="BY780" s="14">
        <f>Таблица1[[#This Row],[угол обхв6]]+Таблица1[[#This Row],[Lдуг 4,мм]]</f>
        <v>14795.253487755479</v>
      </c>
      <c r="BZ780" s="14">
        <f>Таблица1[[#This Row],[Т1]]+Таблица1[[#This Row],[X6, мм]]</f>
        <v>58457.39247740389</v>
      </c>
      <c r="CA780" s="14">
        <f>Таблица1[[#This Row],[Т2]]+Таблица1[[#This Row],[Lдуг 5,мм]]</f>
        <v>20275.785669943627</v>
      </c>
      <c r="CB780" s="14">
        <f>Таблица1[[#This Row],[Т3]]+Таблица1[[#This Row],[Y6, мм]]</f>
        <v>58689.432668023452</v>
      </c>
      <c r="CC780" s="14">
        <f>Таблица1[[#This Row],[Т4]]+Таблица1[[#This Row],[Lдуг 6,мм]]</f>
        <v>21404.261190280689</v>
      </c>
      <c r="CD780" s="14">
        <f>Таблица1[[#This Row],[Т5]]+Таблица1[[#This Row],[Lдуг 1,мм]]</f>
        <v>58736.686497357237</v>
      </c>
      <c r="CE780" s="14">
        <f>Таблица1[[#This Row],[Т6]]+Таблица1[[#This Row],[Lпрям1, мм]]</f>
        <v>21794.555950686205</v>
      </c>
      <c r="CF780" s="15">
        <f>Таблица1[[#This Row],[Т7]]+Таблица1[[#This Row],[Lдуг 2,мм]]</f>
        <v>59072.946893289853</v>
      </c>
      <c r="CG780" s="14">
        <f>Таблица1[[#This Row],[Т8]]+Таблица1[[#This Row],[Lпрям2, мм]]</f>
        <v>25972.379436581996</v>
      </c>
      <c r="CH780" s="14">
        <f>Таблица1[[#This Row],[Т9]]-Таблица1[[#This Row],[Т9]]</f>
        <v>0</v>
      </c>
      <c r="CI780" s="50">
        <f>Таблица1[[#This Row],[Т9]]-Таблица1[[#This Row],[Т8]]</f>
        <v>37278.390942603648</v>
      </c>
      <c r="CJ780" s="54">
        <f>Таблица1[[#This Row],[Т9]]-Таблица1[[#This Row],[Т7]]</f>
        <v>336.26039593261521</v>
      </c>
      <c r="CK780" s="14">
        <f>Таблица1[[#This Row],[Т9]]-Таблица1[[#This Row],[Т6]]</f>
        <v>37668.685703009163</v>
      </c>
      <c r="CL780" s="14">
        <f>Таблица1[[#This Row],[Т9]]-Таблица1[[#This Row],[Т5]]</f>
        <v>383.5142252664009</v>
      </c>
      <c r="CM780" s="14">
        <f>Таблица1[[#This Row],[Т9]]-Таблица1[[#This Row],[Т4]]</f>
        <v>38797.161223346222</v>
      </c>
      <c r="CN780" s="14">
        <f>Таблица1[[#This Row],[Т9]]-Таблица1[[#This Row],[Т3]]</f>
        <v>615.55441588596295</v>
      </c>
      <c r="CO780" s="14">
        <f>Таблица1[[#This Row],[Т9]]-Таблица1[[#This Row],[Т2]]</f>
        <v>44277.693405534374</v>
      </c>
      <c r="CP780" s="14">
        <f>Таблица1[[#This Row],[Т9]]-Таблица1[[#This Row],[Т1]]</f>
        <v>815.52164284839819</v>
      </c>
      <c r="CQ780" s="14">
        <f>Таблица1[[#This Row],[Т9]]-Таблица1[[#This Row],[угол обхв6]]</f>
        <v>46053.778991268911</v>
      </c>
      <c r="CR780" s="14">
        <f>Таблица1[[#This Row],[Т9]]-Таблица1[[#This Row],[угол обхв5]]</f>
        <v>861.83107369092613</v>
      </c>
      <c r="CS780" s="14">
        <f>Таблица1[[#This Row],[Т9]]-Таблица1[[#This Row],[угол обхв4]]</f>
        <v>59072.946893289853</v>
      </c>
      <c r="CT780" s="14">
        <f>Таблица1[[#This Row],[Lкан_прям, мм]]+Таблица1[[#This Row],[Lкан_дуг, мм]]+Таблица1[[#This Row],[Lкан_леб,мм]]</f>
        <v>85045.326329871838</v>
      </c>
      <c r="CU780" s="16">
        <f>Таблица1[[#This Row],[Lкан_леб,мм]]</f>
        <v>58211.115819598926</v>
      </c>
      <c r="CV780" s="14">
        <f>2534431-(Таблица1[[#This Row],[Т23]]+Таблица1[[#This Row],[угол обхв3]])</f>
        <v>2449266.789489727</v>
      </c>
      <c r="CW780" s="50">
        <f>SUM(X780:AC780,AD780:AI780)-Таблица1[[#This Row],[lподв_min, мм]]</f>
        <v>22656.387025353702</v>
      </c>
      <c r="CX780" s="17">
        <f>CW1219-Таблица1[[#This Row],[Суммарная длина каната]]</f>
        <v>-2425741.5098248115</v>
      </c>
    </row>
    <row r="781" spans="1:102" x14ac:dyDescent="0.25">
      <c r="A781" s="21">
        <v>780</v>
      </c>
      <c r="B781" s="10">
        <v>18.494489795918366</v>
      </c>
      <c r="C781" s="10">
        <v>155.29999999999623</v>
      </c>
      <c r="D781" s="11">
        <v>18690.20479217605</v>
      </c>
      <c r="E781" s="11">
        <v>12970.264652385196</v>
      </c>
      <c r="F781" s="11">
        <v>18558.784997991821</v>
      </c>
      <c r="G781" s="11">
        <v>13019.760487528922</v>
      </c>
      <c r="H781" s="11">
        <v>19098.204302176051</v>
      </c>
      <c r="I781" s="11">
        <v>8739.7289471136319</v>
      </c>
      <c r="J781" s="11">
        <v>4230.5357052715653</v>
      </c>
      <c r="K781" s="11">
        <v>25972.379436569823</v>
      </c>
      <c r="L781" s="11">
        <v>861.83107370308915</v>
      </c>
      <c r="M781" s="11">
        <v>58211.115819598926</v>
      </c>
      <c r="N781" s="11">
        <v>10564.724947970906</v>
      </c>
      <c r="O781" s="11">
        <v>15023.682006029076</v>
      </c>
      <c r="P781" s="43">
        <v>12235.162673311988</v>
      </c>
      <c r="Q781" s="11">
        <v>15447.537597316972</v>
      </c>
      <c r="R781" s="11">
        <v>17549.529815594371</v>
      </c>
      <c r="S781" s="11">
        <v>14108.233719539656</v>
      </c>
      <c r="T781" s="11">
        <v>18917.182199923802</v>
      </c>
      <c r="U781" s="11">
        <v>13845.860024901585</v>
      </c>
      <c r="V781" s="11">
        <v>18690.20479217605</v>
      </c>
      <c r="W781" s="11">
        <v>12970.264652385196</v>
      </c>
      <c r="X781" s="12">
        <v>0</v>
      </c>
      <c r="Y781" s="12">
        <v>25.052621806527167</v>
      </c>
      <c r="Z781" s="12">
        <v>202.11084275056325</v>
      </c>
      <c r="AA781" s="44">
        <v>232.04019061955896</v>
      </c>
      <c r="AB781" s="45">
        <v>47.253829333786307</v>
      </c>
      <c r="AC781" s="12">
        <v>355.37358919265341</v>
      </c>
      <c r="AD781" s="12">
        <v>13019.167902020939</v>
      </c>
      <c r="AE781" s="12">
        <v>1723.3733653821785</v>
      </c>
      <c r="AF781" s="12">
        <v>5480.5321821881462</v>
      </c>
      <c r="AG781" s="44">
        <v>1128.4755203370637</v>
      </c>
      <c r="AH781" s="45">
        <v>390.29476040551725</v>
      </c>
      <c r="AI781" s="12">
        <v>4230.5357062359799</v>
      </c>
      <c r="AJ781" s="12">
        <v>-17.755865829307172</v>
      </c>
      <c r="AK781" s="12">
        <v>-14.237705301730166</v>
      </c>
      <c r="AL781" s="12">
        <v>14.144888530229455</v>
      </c>
      <c r="AM781" s="44">
        <v>46.73048558883692</v>
      </c>
      <c r="AN781" s="45">
        <v>40.094591013696125</v>
      </c>
      <c r="AO781" s="12">
        <v>89.999999864566135</v>
      </c>
      <c r="AP781" s="12">
        <v>-1958.69388037667</v>
      </c>
      <c r="AQ781" s="12">
        <v>10464.379262747258</v>
      </c>
      <c r="AR781" s="12">
        <v>12334.867585894945</v>
      </c>
      <c r="AS781" s="44">
        <v>17846.609940347025</v>
      </c>
      <c r="AT781" s="45">
        <v>18654.409222694838</v>
      </c>
      <c r="AU781" s="12">
        <v>19098.204792176053</v>
      </c>
      <c r="AV781" s="12">
        <v>11441.897854129124</v>
      </c>
      <c r="AW781" s="12">
        <v>15419.149758768786</v>
      </c>
      <c r="AX781" s="12">
        <v>15843.167386901659</v>
      </c>
      <c r="AY781" s="44">
        <v>14387.889578546665</v>
      </c>
      <c r="AZ781" s="45">
        <v>13533.747284952977</v>
      </c>
      <c r="BA781" s="12">
        <v>12970.264653349612</v>
      </c>
      <c r="BB781" s="12">
        <v>10440.300532820003</v>
      </c>
      <c r="BC781" s="12">
        <v>12134.816988088338</v>
      </c>
      <c r="BD781" s="12">
        <v>17649.234728177325</v>
      </c>
      <c r="BE781" s="44">
        <v>18620.102075171148</v>
      </c>
      <c r="BF781" s="45">
        <v>18952.977769405014</v>
      </c>
      <c r="BG781" s="12">
        <v>19098.204802176049</v>
      </c>
      <c r="BH781" s="12">
        <v>15412.246755992781</v>
      </c>
      <c r="BI781" s="12">
        <v>15843.005350056681</v>
      </c>
      <c r="BJ781" s="12">
        <v>14503.863509124345</v>
      </c>
      <c r="BK781" s="44">
        <v>13566.204165894576</v>
      </c>
      <c r="BL781" s="45">
        <v>13282.377392333805</v>
      </c>
      <c r="BM781" s="12">
        <v>8739.7289471136337</v>
      </c>
      <c r="BN781" s="12">
        <v>0</v>
      </c>
      <c r="BO781" s="12">
        <v>3.5181605275770069</v>
      </c>
      <c r="BP781" s="12">
        <v>28.382593831959621</v>
      </c>
      <c r="BQ781" s="48">
        <v>32.585597058607462</v>
      </c>
      <c r="BR781" s="49">
        <v>6.6358945751407896</v>
      </c>
      <c r="BS781" s="13">
        <v>49.90540885087001</v>
      </c>
      <c r="BT781" s="12">
        <v>118.88418040106805</v>
      </c>
      <c r="BV781" s="14">
        <f>Таблица1[[#This Row],[Lкан_леб,мм]]</f>
        <v>58211.115819598926</v>
      </c>
      <c r="BW781" s="50">
        <f>Таблица1[[#This Row],[угол обхв4]]+Таблица1[[#This Row],[Lдуг 3,мм]]</f>
        <v>13019.167902020939</v>
      </c>
      <c r="BX781" s="54">
        <f>Таблица1[[#This Row],[угол обхв5]]+Таблица1[[#This Row],[Y5, мм]]</f>
        <v>58236.168441405454</v>
      </c>
      <c r="BY781" s="14">
        <f>Таблица1[[#This Row],[угол обхв6]]+Таблица1[[#This Row],[Lдуг 4,мм]]</f>
        <v>14742.541267403118</v>
      </c>
      <c r="BZ781" s="14">
        <f>Таблица1[[#This Row],[Т1]]+Таблица1[[#This Row],[X6, мм]]</f>
        <v>58438.279284156015</v>
      </c>
      <c r="CA781" s="14">
        <f>Таблица1[[#This Row],[Т2]]+Таблица1[[#This Row],[Lдуг 5,мм]]</f>
        <v>20223.073449591262</v>
      </c>
      <c r="CB781" s="14">
        <f>Таблица1[[#This Row],[Т3]]+Таблица1[[#This Row],[Y6, мм]]</f>
        <v>58670.319474775577</v>
      </c>
      <c r="CC781" s="14">
        <f>Таблица1[[#This Row],[Т4]]+Таблица1[[#This Row],[Lдуг 6,мм]]</f>
        <v>21351.548969928324</v>
      </c>
      <c r="CD781" s="14">
        <f>Таблица1[[#This Row],[Т5]]+Таблица1[[#This Row],[Lдуг 1,мм]]</f>
        <v>58717.573304109363</v>
      </c>
      <c r="CE781" s="14">
        <f>Таблица1[[#This Row],[Т6]]+Таблица1[[#This Row],[Lпрям1, мм]]</f>
        <v>21741.843730333843</v>
      </c>
      <c r="CF781" s="15">
        <f>Таблица1[[#This Row],[Т7]]+Таблица1[[#This Row],[Lдуг 2,мм]]</f>
        <v>59072.946893302018</v>
      </c>
      <c r="CG781" s="14">
        <f>Таблица1[[#This Row],[Т8]]+Таблица1[[#This Row],[Lпрям2, мм]]</f>
        <v>25972.379436569823</v>
      </c>
      <c r="CH781" s="14">
        <f>Таблица1[[#This Row],[Т9]]-Таблица1[[#This Row],[Т9]]</f>
        <v>0</v>
      </c>
      <c r="CI781" s="50">
        <f>Таблица1[[#This Row],[Т9]]-Таблица1[[#This Row],[Т8]]</f>
        <v>37331.103162968175</v>
      </c>
      <c r="CJ781" s="54">
        <f>Таблица1[[#This Row],[Т9]]-Таблица1[[#This Row],[Т7]]</f>
        <v>355.37358919265534</v>
      </c>
      <c r="CK781" s="14">
        <f>Таблица1[[#This Row],[Т9]]-Таблица1[[#This Row],[Т6]]</f>
        <v>37721.39792337369</v>
      </c>
      <c r="CL781" s="14">
        <f>Таблица1[[#This Row],[Т9]]-Таблица1[[#This Row],[Т5]]</f>
        <v>402.62741852644103</v>
      </c>
      <c r="CM781" s="14">
        <f>Таблица1[[#This Row],[Т9]]-Таблица1[[#This Row],[Т4]]</f>
        <v>38849.873443710756</v>
      </c>
      <c r="CN781" s="14">
        <f>Таблица1[[#This Row],[Т9]]-Таблица1[[#This Row],[Т3]]</f>
        <v>634.66760914600309</v>
      </c>
      <c r="CO781" s="14">
        <f>Таблица1[[#This Row],[Т9]]-Таблица1[[#This Row],[Т2]]</f>
        <v>44330.4056258989</v>
      </c>
      <c r="CP781" s="14">
        <f>Таблица1[[#This Row],[Т9]]-Таблица1[[#This Row],[Т1]]</f>
        <v>836.77845189656364</v>
      </c>
      <c r="CQ781" s="14">
        <f>Таблица1[[#This Row],[Т9]]-Таблица1[[#This Row],[угол обхв6]]</f>
        <v>46053.778991281077</v>
      </c>
      <c r="CR781" s="14">
        <f>Таблица1[[#This Row],[Т9]]-Таблица1[[#This Row],[угол обхв5]]</f>
        <v>861.83107370309153</v>
      </c>
      <c r="CS781" s="14">
        <f>Таблица1[[#This Row],[Т9]]-Таблица1[[#This Row],[угол обхв4]]</f>
        <v>59072.946893302018</v>
      </c>
      <c r="CT781" s="14">
        <f>Таблица1[[#This Row],[Lкан_прям, мм]]+Таблица1[[#This Row],[Lкан_дуг, мм]]+Таблица1[[#This Row],[Lкан_леб,мм]]</f>
        <v>85045.326329871838</v>
      </c>
      <c r="CU781" s="16">
        <f>Таблица1[[#This Row],[Lкан_леб,мм]]</f>
        <v>58211.115819598926</v>
      </c>
      <c r="CV781" s="14">
        <f>2534431-(Таблица1[[#This Row],[Т23]]+Таблица1[[#This Row],[угол обхв3]])</f>
        <v>2449266.789489727</v>
      </c>
      <c r="CW781" s="50">
        <f>SUM(X781:AC781,AD781:AI781)-Таблица1[[#This Row],[lподв_min, мм]]</f>
        <v>22603.674805001348</v>
      </c>
      <c r="CX781" s="17">
        <f>CW1220-Таблица1[[#This Row],[Суммарная длина каната]]</f>
        <v>-2425813.3103053491</v>
      </c>
    </row>
    <row r="782" spans="1:102" x14ac:dyDescent="0.25">
      <c r="A782" s="21">
        <v>781</v>
      </c>
      <c r="B782" s="10">
        <v>19.917142857142853</v>
      </c>
      <c r="C782" s="10">
        <v>23.78</v>
      </c>
      <c r="D782" s="11">
        <v>5158.7276202128232</v>
      </c>
      <c r="E782" s="11">
        <v>7823.4470514293844</v>
      </c>
      <c r="F782" s="11">
        <v>4757.6411784211004</v>
      </c>
      <c r="G782" s="11">
        <v>8629.6844024686761</v>
      </c>
      <c r="H782" s="11">
        <v>4750.7271302128229</v>
      </c>
      <c r="I782" s="11">
        <v>5979.9126443706618</v>
      </c>
      <c r="J782" s="11">
        <v>1843.5344070587219</v>
      </c>
      <c r="K782" s="11">
        <v>24830.602122303517</v>
      </c>
      <c r="L782" s="11">
        <v>2012.8677668291105</v>
      </c>
      <c r="M782" s="11">
        <v>58201.856440739204</v>
      </c>
      <c r="N782" s="11">
        <v>10444.936335987881</v>
      </c>
      <c r="O782" s="11">
        <v>15284.530142925772</v>
      </c>
      <c r="P782" s="43">
        <v>10687.742836664373</v>
      </c>
      <c r="Q782" s="11">
        <v>11903.244440546543</v>
      </c>
      <c r="R782" s="11">
        <v>6240.3194752483005</v>
      </c>
      <c r="S782" s="11">
        <v>8700.6426163525739</v>
      </c>
      <c r="T782" s="11">
        <v>5158.7276202128232</v>
      </c>
      <c r="U782" s="11">
        <v>7823.4470514293844</v>
      </c>
      <c r="V782" s="11">
        <v>4635.1333386962951</v>
      </c>
      <c r="W782" s="11">
        <v>8561.0343536270211</v>
      </c>
      <c r="X782" s="12">
        <v>0</v>
      </c>
      <c r="Y782" s="12">
        <v>747.02777259025709</v>
      </c>
      <c r="Z782" s="12">
        <v>415.50372493553823</v>
      </c>
      <c r="AA782" s="44">
        <v>232.0401906195587</v>
      </c>
      <c r="AB782" s="45">
        <v>618.2960786837566</v>
      </c>
      <c r="AC782" s="12">
        <v>0</v>
      </c>
      <c r="AD782" s="12">
        <v>12988.067684869873</v>
      </c>
      <c r="AE782" s="12">
        <v>3389.9923300628511</v>
      </c>
      <c r="AF782" s="12">
        <v>5480.532182188148</v>
      </c>
      <c r="AG782" s="44">
        <v>1128.4755203370607</v>
      </c>
      <c r="AH782" s="45">
        <v>1843.5344048455793</v>
      </c>
      <c r="AI782" s="12">
        <v>0</v>
      </c>
      <c r="AJ782" s="12">
        <v>-19.013030117399207</v>
      </c>
      <c r="AK782" s="12">
        <v>85.892701619072298</v>
      </c>
      <c r="AL782" s="12">
        <v>144.24223546900123</v>
      </c>
      <c r="AM782" s="44">
        <v>176.82783252760865</v>
      </c>
      <c r="AN782" s="45">
        <v>89.999999689206888</v>
      </c>
      <c r="AO782" s="12">
        <v>0</v>
      </c>
      <c r="AP782" s="12">
        <v>-1967.480499599191</v>
      </c>
      <c r="AQ782" s="12">
        <v>10851.888456302901</v>
      </c>
      <c r="AR782" s="12">
        <v>10926.161570618317</v>
      </c>
      <c r="AS782" s="44">
        <v>6262.896761784762</v>
      </c>
      <c r="AT782" s="45">
        <v>4750.7276202128223</v>
      </c>
      <c r="AU782" s="12">
        <v>0</v>
      </c>
      <c r="AV782" s="12">
        <v>11438.977583618373</v>
      </c>
      <c r="AW782" s="12">
        <v>15313.752938327842</v>
      </c>
      <c r="AX782" s="12">
        <v>11572.154562568074</v>
      </c>
      <c r="AY782" s="44">
        <v>8293.2677691508234</v>
      </c>
      <c r="AZ782" s="45">
        <v>7823.4470492162445</v>
      </c>
      <c r="BA782" s="12">
        <v>0</v>
      </c>
      <c r="BB782" s="12">
        <v>10312.016800830368</v>
      </c>
      <c r="BC782" s="12">
        <v>11094.694956979392</v>
      </c>
      <c r="BD782" s="12">
        <v>6478.7382092022435</v>
      </c>
      <c r="BE782" s="44">
        <v>5136.1503336763617</v>
      </c>
      <c r="BF782" s="45">
        <v>4750.727630212823</v>
      </c>
      <c r="BG782" s="12">
        <v>0</v>
      </c>
      <c r="BH782" s="12">
        <v>15670.27150339093</v>
      </c>
      <c r="BI782" s="12">
        <v>11932.467235948612</v>
      </c>
      <c r="BJ782" s="12">
        <v>8369.5527383741028</v>
      </c>
      <c r="BK782" s="44">
        <v>8230.8218986311367</v>
      </c>
      <c r="BL782" s="45">
        <v>5979.9126443706646</v>
      </c>
      <c r="BM782" s="12">
        <v>0</v>
      </c>
      <c r="BN782" s="12">
        <v>0</v>
      </c>
      <c r="BO782" s="12">
        <v>104.90573173647151</v>
      </c>
      <c r="BP782" s="12">
        <v>58.349533849928925</v>
      </c>
      <c r="BQ782" s="48">
        <v>32.585597058607419</v>
      </c>
      <c r="BR782" s="49">
        <v>86.827832838401747</v>
      </c>
      <c r="BS782" s="13">
        <v>0</v>
      </c>
      <c r="BT782" s="12">
        <v>128.14355926079199</v>
      </c>
      <c r="BV782" s="14">
        <f>Таблица1[[#This Row],[Lкан_леб,мм]]</f>
        <v>58201.856440739204</v>
      </c>
      <c r="BW782" s="50">
        <f>Таблица1[[#This Row],[угол обхв4]]+Таблица1[[#This Row],[Lдуг 3,мм]]</f>
        <v>12988.067684869873</v>
      </c>
      <c r="BX782" s="54">
        <f>Таблица1[[#This Row],[угол обхв5]]+Таблица1[[#This Row],[Y5, мм]]</f>
        <v>58948.88421332946</v>
      </c>
      <c r="BY782" s="14">
        <f>Таблица1[[#This Row],[угол обхв6]]+Таблица1[[#This Row],[Lдуг 4,мм]]</f>
        <v>16378.060014932724</v>
      </c>
      <c r="BZ782" s="14">
        <f>Таблица1[[#This Row],[Т1]]+Таблица1[[#This Row],[X6, мм]]</f>
        <v>59364.387938264998</v>
      </c>
      <c r="CA782" s="14">
        <f>Таблица1[[#This Row],[Т2]]+Таблица1[[#This Row],[Lдуг 5,мм]]</f>
        <v>21858.592197120874</v>
      </c>
      <c r="CB782" s="14">
        <f>Таблица1[[#This Row],[Т3]]+Таблица1[[#This Row],[Y6, мм]]</f>
        <v>59596.42812888456</v>
      </c>
      <c r="CC782" s="14">
        <f>Таблица1[[#This Row],[Т4]]+Таблица1[[#This Row],[Lдуг 6,мм]]</f>
        <v>22987.067717457936</v>
      </c>
      <c r="CD782" s="14">
        <f>Таблица1[[#This Row],[Т5]]+Таблица1[[#This Row],[Lдуг 1,мм]]</f>
        <v>60214.724207568317</v>
      </c>
      <c r="CE782" s="14">
        <f>Таблица1[[#This Row],[Т6]]+Таблица1[[#This Row],[Lпрям1, мм]]</f>
        <v>24830.602122303517</v>
      </c>
      <c r="CF782" s="15">
        <f>Таблица1[[#This Row],[Т7]]+Таблица1[[#This Row],[Lдуг 2,мм]]</f>
        <v>60214.724207568317</v>
      </c>
      <c r="CG782" s="14">
        <f>Таблица1[[#This Row],[Т8]]+Таблица1[[#This Row],[Lпрям2, мм]]</f>
        <v>24830.602122303517</v>
      </c>
      <c r="CH782" s="14">
        <f>Таблица1[[#This Row],[Т9]]-Таблица1[[#This Row],[Т9]]</f>
        <v>0</v>
      </c>
      <c r="CI782" s="50">
        <f>Таблица1[[#This Row],[Т9]]-Таблица1[[#This Row],[Т8]]</f>
        <v>35384.122085264797</v>
      </c>
      <c r="CJ782" s="54">
        <f>Таблица1[[#This Row],[Т9]]-Таблица1[[#This Row],[Т7]]</f>
        <v>0</v>
      </c>
      <c r="CK782" s="14">
        <f>Таблица1[[#This Row],[Т9]]-Таблица1[[#This Row],[Т6]]</f>
        <v>37227.656490110385</v>
      </c>
      <c r="CL782" s="14">
        <f>Таблица1[[#This Row],[Т9]]-Таблица1[[#This Row],[Т5]]</f>
        <v>618.29607868375751</v>
      </c>
      <c r="CM782" s="14">
        <f>Таблица1[[#This Row],[Т9]]-Таблица1[[#This Row],[Т4]]</f>
        <v>38356.132010447443</v>
      </c>
      <c r="CN782" s="14">
        <f>Таблица1[[#This Row],[Т9]]-Таблица1[[#This Row],[Т3]]</f>
        <v>850.33626930331957</v>
      </c>
      <c r="CO782" s="14">
        <f>Таблица1[[#This Row],[Т9]]-Таблица1[[#This Row],[Т2]]</f>
        <v>43836.664192635595</v>
      </c>
      <c r="CP782" s="14">
        <f>Таблица1[[#This Row],[Т9]]-Таблица1[[#This Row],[Т1]]</f>
        <v>1265.8399942388569</v>
      </c>
      <c r="CQ782" s="14">
        <f>Таблица1[[#This Row],[Т9]]-Таблица1[[#This Row],[угол обхв6]]</f>
        <v>47226.656522698446</v>
      </c>
      <c r="CR782" s="14">
        <f>Таблица1[[#This Row],[Т9]]-Таблица1[[#This Row],[угол обхв5]]</f>
        <v>2012.867766829113</v>
      </c>
      <c r="CS782" s="14">
        <f>Таблица1[[#This Row],[Т9]]-Таблица1[[#This Row],[угол обхв4]]</f>
        <v>60214.724207568317</v>
      </c>
      <c r="CT782" s="14">
        <f>Таблица1[[#This Row],[Lкан_прям, мм]]+Таблица1[[#This Row],[Lкан_дуг, мм]]+Таблица1[[#This Row],[Lкан_леб,мм]]</f>
        <v>85045.326329871838</v>
      </c>
      <c r="CU782" s="16">
        <f>Таблица1[[#This Row],[Lкан_леб,мм]]</f>
        <v>58201.856440739204</v>
      </c>
      <c r="CV782" s="14">
        <f>2534431-(Таблица1[[#This Row],[Т23]]+Таблица1[[#This Row],[угол обхв3]])</f>
        <v>2449257.5301108672</v>
      </c>
      <c r="CW782" s="50">
        <f>SUM(X782:AC782,AD782:AI782)-Таблица1[[#This Row],[lподв_min, мм]]</f>
        <v>24999.935482073903</v>
      </c>
      <c r="CX782" s="17">
        <f>CW1221-Таблица1[[#This Row],[Суммарная длина каната]]</f>
        <v>-2425877.214266385</v>
      </c>
    </row>
    <row r="783" spans="1:102" x14ac:dyDescent="0.25">
      <c r="A783" s="21">
        <v>782</v>
      </c>
      <c r="B783" s="10">
        <v>19.917142857142853</v>
      </c>
      <c r="C783" s="10">
        <v>26.464081632653066</v>
      </c>
      <c r="D783" s="11">
        <v>5460.6707782250469</v>
      </c>
      <c r="E783" s="11">
        <v>7578.847757845946</v>
      </c>
      <c r="F783" s="11">
        <v>5022.2691267943674</v>
      </c>
      <c r="G783" s="11">
        <v>8365.4181564898645</v>
      </c>
      <c r="H783" s="11">
        <v>5052.6702882250474</v>
      </c>
      <c r="I783" s="11">
        <v>5696.4124622617137</v>
      </c>
      <c r="J783" s="11">
        <v>1882.4352955842328</v>
      </c>
      <c r="K783" s="11">
        <v>24868.82850884505</v>
      </c>
      <c r="L783" s="11">
        <v>1974.6413802875823</v>
      </c>
      <c r="M783" s="11">
        <v>58201.856440739204</v>
      </c>
      <c r="N783" s="11">
        <v>10444.936335987881</v>
      </c>
      <c r="O783" s="11">
        <v>15284.530142925772</v>
      </c>
      <c r="P783" s="43">
        <v>10792.567700324065</v>
      </c>
      <c r="Q783" s="11">
        <v>11913.087161952628</v>
      </c>
      <c r="R783" s="11">
        <v>6499.9979155067067</v>
      </c>
      <c r="S783" s="11">
        <v>8505.7307610938806</v>
      </c>
      <c r="T783" s="11">
        <v>5460.6707782250469</v>
      </c>
      <c r="U783" s="11">
        <v>7578.847757845946</v>
      </c>
      <c r="V783" s="11">
        <v>4903.1104957831776</v>
      </c>
      <c r="W783" s="11">
        <v>8291.1065109991414</v>
      </c>
      <c r="X783" s="12">
        <v>0</v>
      </c>
      <c r="Y783" s="12">
        <v>734.35465037452673</v>
      </c>
      <c r="Z783" s="12">
        <v>409.06365390337129</v>
      </c>
      <c r="AA783" s="44">
        <v>232.04019061955924</v>
      </c>
      <c r="AB783" s="45">
        <v>599.18288539012485</v>
      </c>
      <c r="AC783" s="12">
        <v>0</v>
      </c>
      <c r="AD783" s="12">
        <v>12988.067684869873</v>
      </c>
      <c r="AE783" s="12">
        <v>3389.3178280331458</v>
      </c>
      <c r="AF783" s="12">
        <v>5480.5321821881507</v>
      </c>
      <c r="AG783" s="44">
        <v>1128.4755203370603</v>
      </c>
      <c r="AH783" s="45">
        <v>1882.4352934168251</v>
      </c>
      <c r="AI783" s="12">
        <v>0</v>
      </c>
      <c r="AJ783" s="12">
        <v>-19.013030117399207</v>
      </c>
      <c r="AK783" s="12">
        <v>84.113004520506536</v>
      </c>
      <c r="AL783" s="12">
        <v>141.55815383634814</v>
      </c>
      <c r="AM783" s="44">
        <v>174.14375089495564</v>
      </c>
      <c r="AN783" s="45">
        <v>89.999999695629484</v>
      </c>
      <c r="AO783" s="12">
        <v>0</v>
      </c>
      <c r="AP783" s="12">
        <v>-1967.480499599191</v>
      </c>
      <c r="AQ783" s="12">
        <v>10850.784593964703</v>
      </c>
      <c r="AR783" s="12">
        <v>11046.229455302633</v>
      </c>
      <c r="AS783" s="44">
        <v>6541.627360999446</v>
      </c>
      <c r="AT783" s="45">
        <v>5052.6707782250469</v>
      </c>
      <c r="AU783" s="12">
        <v>0</v>
      </c>
      <c r="AV783" s="12">
        <v>11438.977583618373</v>
      </c>
      <c r="AW783" s="12">
        <v>15326.377382944414</v>
      </c>
      <c r="AX783" s="12">
        <v>11593.525408826268</v>
      </c>
      <c r="AY783" s="44">
        <v>8099.8601052588392</v>
      </c>
      <c r="AZ783" s="45">
        <v>7578.847755678541</v>
      </c>
      <c r="BA783" s="12">
        <v>0</v>
      </c>
      <c r="BB783" s="12">
        <v>10312.016800830368</v>
      </c>
      <c r="BC783" s="12">
        <v>11198.415958300888</v>
      </c>
      <c r="BD783" s="12">
        <v>6753.6596704852755</v>
      </c>
      <c r="BE783" s="44">
        <v>5419.0413327323076</v>
      </c>
      <c r="BF783" s="45">
        <v>5052.6707882250466</v>
      </c>
      <c r="BG783" s="12">
        <v>0</v>
      </c>
      <c r="BH783" s="12">
        <v>15670.27150339093</v>
      </c>
      <c r="BI783" s="12">
        <v>11954.93440197127</v>
      </c>
      <c r="BJ783" s="12">
        <v>8186.1690079675209</v>
      </c>
      <c r="BK783" s="44">
        <v>7984.7184136809883</v>
      </c>
      <c r="BL783" s="45">
        <v>5696.4124622617164</v>
      </c>
      <c r="BM783" s="12">
        <v>0</v>
      </c>
      <c r="BN783" s="12">
        <v>0</v>
      </c>
      <c r="BO783" s="12">
        <v>103.12603463790573</v>
      </c>
      <c r="BP783" s="12">
        <v>57.445149315841618</v>
      </c>
      <c r="BQ783" s="48">
        <v>32.585597058607497</v>
      </c>
      <c r="BR783" s="49">
        <v>84.143751199326161</v>
      </c>
      <c r="BS783" s="13">
        <v>0</v>
      </c>
      <c r="BT783" s="12">
        <v>128.14355926079199</v>
      </c>
      <c r="BV783" s="14">
        <f>Таблица1[[#This Row],[Lкан_леб,мм]]</f>
        <v>58201.856440739204</v>
      </c>
      <c r="BW783" s="50">
        <f>Таблица1[[#This Row],[угол обхв4]]+Таблица1[[#This Row],[Lдуг 3,мм]]</f>
        <v>12988.067684869873</v>
      </c>
      <c r="BX783" s="54">
        <f>Таблица1[[#This Row],[угол обхв5]]+Таблица1[[#This Row],[Y5, мм]]</f>
        <v>58936.211091113728</v>
      </c>
      <c r="BY783" s="14">
        <f>Таблица1[[#This Row],[угол обхв6]]+Таблица1[[#This Row],[Lдуг 4,мм]]</f>
        <v>16377.38551290302</v>
      </c>
      <c r="BZ783" s="14">
        <f>Таблица1[[#This Row],[Т1]]+Таблица1[[#This Row],[X6, мм]]</f>
        <v>59345.274745017101</v>
      </c>
      <c r="CA783" s="14">
        <f>Таблица1[[#This Row],[Т2]]+Таблица1[[#This Row],[Lдуг 5,мм]]</f>
        <v>21857.917695091171</v>
      </c>
      <c r="CB783" s="14">
        <f>Таблица1[[#This Row],[Т3]]+Таблица1[[#This Row],[Y6, мм]]</f>
        <v>59577.314935636663</v>
      </c>
      <c r="CC783" s="14">
        <f>Таблица1[[#This Row],[Т4]]+Таблица1[[#This Row],[Lдуг 6,мм]]</f>
        <v>22986.39321542823</v>
      </c>
      <c r="CD783" s="14">
        <f>Таблица1[[#This Row],[Т5]]+Таблица1[[#This Row],[Lдуг 1,мм]]</f>
        <v>60176.497821026787</v>
      </c>
      <c r="CE783" s="14">
        <f>Таблица1[[#This Row],[Т6]]+Таблица1[[#This Row],[Lпрям1, мм]]</f>
        <v>24868.828508845054</v>
      </c>
      <c r="CF783" s="15">
        <f>Таблица1[[#This Row],[Т7]]+Таблица1[[#This Row],[Lдуг 2,мм]]</f>
        <v>60176.497821026787</v>
      </c>
      <c r="CG783" s="14">
        <f>Таблица1[[#This Row],[Т8]]+Таблица1[[#This Row],[Lпрям2, мм]]</f>
        <v>24868.828508845054</v>
      </c>
      <c r="CH783" s="14">
        <f>Таблица1[[#This Row],[Т9]]-Таблица1[[#This Row],[Т9]]</f>
        <v>0</v>
      </c>
      <c r="CI783" s="50">
        <f>Таблица1[[#This Row],[Т9]]-Таблица1[[#This Row],[Т8]]</f>
        <v>35307.669312181737</v>
      </c>
      <c r="CJ783" s="54">
        <f>Таблица1[[#This Row],[Т9]]-Таблица1[[#This Row],[Т7]]</f>
        <v>0</v>
      </c>
      <c r="CK783" s="14">
        <f>Таблица1[[#This Row],[Т9]]-Таблица1[[#This Row],[Т6]]</f>
        <v>37190.104605598557</v>
      </c>
      <c r="CL783" s="14">
        <f>Таблица1[[#This Row],[Т9]]-Таблица1[[#This Row],[Т5]]</f>
        <v>599.18288539012428</v>
      </c>
      <c r="CM783" s="14">
        <f>Таблица1[[#This Row],[Т9]]-Таблица1[[#This Row],[Т4]]</f>
        <v>38318.580125935616</v>
      </c>
      <c r="CN783" s="14">
        <f>Таблица1[[#This Row],[Т9]]-Таблица1[[#This Row],[Т3]]</f>
        <v>831.22307600968634</v>
      </c>
      <c r="CO783" s="14">
        <f>Таблица1[[#This Row],[Т9]]-Таблица1[[#This Row],[Т2]]</f>
        <v>43799.112308123767</v>
      </c>
      <c r="CP783" s="14">
        <f>Таблица1[[#This Row],[Т9]]-Таблица1[[#This Row],[Т1]]</f>
        <v>1240.2867299130594</v>
      </c>
      <c r="CQ783" s="14">
        <f>Таблица1[[#This Row],[Т9]]-Таблица1[[#This Row],[угол обхв6]]</f>
        <v>47188.430136156916</v>
      </c>
      <c r="CR783" s="14">
        <f>Таблица1[[#This Row],[Т9]]-Таблица1[[#This Row],[угол обхв5]]</f>
        <v>1974.6413802875832</v>
      </c>
      <c r="CS783" s="14">
        <f>Таблица1[[#This Row],[Т9]]-Таблица1[[#This Row],[угол обхв4]]</f>
        <v>60176.497821026787</v>
      </c>
      <c r="CT783" s="14">
        <f>Таблица1[[#This Row],[Lкан_прям, мм]]+Таблица1[[#This Row],[Lкан_дуг, мм]]+Таблица1[[#This Row],[Lкан_леб,мм]]</f>
        <v>85045.326329871838</v>
      </c>
      <c r="CU783" s="16">
        <f>Таблица1[[#This Row],[Lкан_леб,мм]]</f>
        <v>58201.856440739204</v>
      </c>
      <c r="CV783" s="14">
        <f>2534431-(Таблица1[[#This Row],[Т23]]+Таблица1[[#This Row],[угол обхв3]])</f>
        <v>2449257.5301108672</v>
      </c>
      <c r="CW783" s="50">
        <f>SUM(X783:AC783,AD783:AI783)-Таблица1[[#This Row],[lподв_min, мм]]</f>
        <v>24961.0345935484</v>
      </c>
      <c r="CX783" s="17">
        <f>CW1222-Таблица1[[#This Row],[Суммарная длина каната]]</f>
        <v>-2425951.711127074</v>
      </c>
    </row>
    <row r="784" spans="1:102" x14ac:dyDescent="0.25">
      <c r="A784" s="21">
        <v>783</v>
      </c>
      <c r="B784" s="10">
        <v>19.917142857142853</v>
      </c>
      <c r="C784" s="10">
        <v>29.148163265306128</v>
      </c>
      <c r="D784" s="11">
        <v>5773.7370046642018</v>
      </c>
      <c r="E784" s="11">
        <v>7348.6564831306341</v>
      </c>
      <c r="F784" s="11">
        <v>5298.9820635444894</v>
      </c>
      <c r="G784" s="11">
        <v>8113.8340742050323</v>
      </c>
      <c r="H784" s="11">
        <v>5365.7365146642014</v>
      </c>
      <c r="I784" s="11">
        <v>5425.6587581840367</v>
      </c>
      <c r="J784" s="11">
        <v>1922.9977249465974</v>
      </c>
      <c r="K784" s="11">
        <v>24907.054895386558</v>
      </c>
      <c r="L784" s="11">
        <v>1936.4149937460691</v>
      </c>
      <c r="M784" s="11">
        <v>58201.856440739204</v>
      </c>
      <c r="N784" s="11">
        <v>10444.936335987881</v>
      </c>
      <c r="O784" s="11">
        <v>15284.530142925772</v>
      </c>
      <c r="P784" s="43">
        <v>10896.816639025115</v>
      </c>
      <c r="Q784" s="11">
        <v>11927.827921283661</v>
      </c>
      <c r="R784" s="11">
        <v>6768.5189822626216</v>
      </c>
      <c r="S784" s="11">
        <v>8323.1932023184636</v>
      </c>
      <c r="T784" s="11">
        <v>5773.7370046642018</v>
      </c>
      <c r="U784" s="11">
        <v>7348.6564831306341</v>
      </c>
      <c r="V784" s="11">
        <v>5183.4340934198281</v>
      </c>
      <c r="W784" s="11">
        <v>8034.0238831260076</v>
      </c>
      <c r="X784" s="12">
        <v>0</v>
      </c>
      <c r="Y784" s="12">
        <v>721.67875795702469</v>
      </c>
      <c r="Z784" s="12">
        <v>402.62635307297631</v>
      </c>
      <c r="AA784" s="44">
        <v>232.0401906195587</v>
      </c>
      <c r="AB784" s="45">
        <v>580.06969209650947</v>
      </c>
      <c r="AC784" s="12">
        <v>0</v>
      </c>
      <c r="AD784" s="12">
        <v>12988.067684869873</v>
      </c>
      <c r="AE784" s="12">
        <v>3386.9817851665671</v>
      </c>
      <c r="AF784" s="12">
        <v>5480.5321821881498</v>
      </c>
      <c r="AG784" s="44">
        <v>1128.4755203370623</v>
      </c>
      <c r="AH784" s="45">
        <v>1922.997722824907</v>
      </c>
      <c r="AI784" s="12">
        <v>0</v>
      </c>
      <c r="AJ784" s="12">
        <v>-19.013030117399207</v>
      </c>
      <c r="AK784" s="12">
        <v>82.332918400200768</v>
      </c>
      <c r="AL784" s="12">
        <v>138.87407220369511</v>
      </c>
      <c r="AM784" s="44">
        <v>171.45966926230253</v>
      </c>
      <c r="AN784" s="45">
        <v>89.999999702049678</v>
      </c>
      <c r="AO784" s="12">
        <v>0</v>
      </c>
      <c r="AP784" s="12">
        <v>-1967.480499599191</v>
      </c>
      <c r="AQ784" s="12">
        <v>10849.288822448811</v>
      </c>
      <c r="AR784" s="12">
        <v>11165.164842529435</v>
      </c>
      <c r="AS784" s="44">
        <v>6829.109245372043</v>
      </c>
      <c r="AT784" s="45">
        <v>5365.7370046642018</v>
      </c>
      <c r="AU784" s="12">
        <v>0</v>
      </c>
      <c r="AV784" s="12">
        <v>11438.977583618373</v>
      </c>
      <c r="AW784" s="12">
        <v>15338.964201132592</v>
      </c>
      <c r="AX784" s="12">
        <v>11620.495460134494</v>
      </c>
      <c r="AY784" s="44">
        <v>7919.717279844358</v>
      </c>
      <c r="AZ784" s="45">
        <v>7348.6564810089467</v>
      </c>
      <c r="BA784" s="12">
        <v>0</v>
      </c>
      <c r="BB784" s="12">
        <v>10312.016800830368</v>
      </c>
      <c r="BC784" s="12">
        <v>11301.169125486043</v>
      </c>
      <c r="BD784" s="12">
        <v>7036.8671857669415</v>
      </c>
      <c r="BE784" s="44">
        <v>5713.1467415547804</v>
      </c>
      <c r="BF784" s="45">
        <v>5365.7370146642015</v>
      </c>
      <c r="BG784" s="12">
        <v>0</v>
      </c>
      <c r="BH784" s="12">
        <v>15670.27150339093</v>
      </c>
      <c r="BI784" s="12">
        <v>11982.26197949048</v>
      </c>
      <c r="BJ784" s="12">
        <v>8015.8607411692965</v>
      </c>
      <c r="BK784" s="44">
        <v>7752.1324056047406</v>
      </c>
      <c r="BL784" s="45">
        <v>5425.6587581840395</v>
      </c>
      <c r="BM784" s="12">
        <v>0</v>
      </c>
      <c r="BN784" s="12">
        <v>0</v>
      </c>
      <c r="BO784" s="12">
        <v>101.34594851759996</v>
      </c>
      <c r="BP784" s="12">
        <v>56.541153803494332</v>
      </c>
      <c r="BQ784" s="48">
        <v>32.585597058607419</v>
      </c>
      <c r="BR784" s="49">
        <v>81.459669560252834</v>
      </c>
      <c r="BS784" s="13">
        <v>0</v>
      </c>
      <c r="BT784" s="12">
        <v>128.14355926079199</v>
      </c>
      <c r="BV784" s="14">
        <f>Таблица1[[#This Row],[Lкан_леб,мм]]</f>
        <v>58201.856440739204</v>
      </c>
      <c r="BW784" s="50">
        <f>Таблица1[[#This Row],[угол обхв4]]+Таблица1[[#This Row],[Lдуг 3,мм]]</f>
        <v>12988.067684869873</v>
      </c>
      <c r="BX784" s="54">
        <f>Таблица1[[#This Row],[угол обхв5]]+Таблица1[[#This Row],[Y5, мм]]</f>
        <v>58923.535198696227</v>
      </c>
      <c r="BY784" s="14">
        <f>Таблица1[[#This Row],[угол обхв6]]+Таблица1[[#This Row],[Lдуг 4,мм]]</f>
        <v>16375.04947003644</v>
      </c>
      <c r="BZ784" s="14">
        <f>Таблица1[[#This Row],[Т1]]+Таблица1[[#This Row],[X6, мм]]</f>
        <v>59326.161551769204</v>
      </c>
      <c r="CA784" s="14">
        <f>Таблица1[[#This Row],[Т2]]+Таблица1[[#This Row],[Lдуг 5,мм]]</f>
        <v>21855.581652224588</v>
      </c>
      <c r="CB784" s="14">
        <f>Таблица1[[#This Row],[Т3]]+Таблица1[[#This Row],[Y6, мм]]</f>
        <v>59558.201742388766</v>
      </c>
      <c r="CC784" s="14">
        <f>Таблица1[[#This Row],[Т4]]+Таблица1[[#This Row],[Lдуг 6,мм]]</f>
        <v>22984.05717256165</v>
      </c>
      <c r="CD784" s="14">
        <f>Таблица1[[#This Row],[Т5]]+Таблица1[[#This Row],[Lдуг 1,мм]]</f>
        <v>60138.271434485279</v>
      </c>
      <c r="CE784" s="14">
        <f>Таблица1[[#This Row],[Т6]]+Таблица1[[#This Row],[Lпрям1, мм]]</f>
        <v>24907.054895386558</v>
      </c>
      <c r="CF784" s="15">
        <f>Таблица1[[#This Row],[Т7]]+Таблица1[[#This Row],[Lдуг 2,мм]]</f>
        <v>60138.271434485279</v>
      </c>
      <c r="CG784" s="14">
        <f>Таблица1[[#This Row],[Т8]]+Таблица1[[#This Row],[Lпрям2, мм]]</f>
        <v>24907.054895386558</v>
      </c>
      <c r="CH784" s="14">
        <f>Таблица1[[#This Row],[Т9]]-Таблица1[[#This Row],[Т9]]</f>
        <v>0</v>
      </c>
      <c r="CI784" s="50">
        <f>Таблица1[[#This Row],[Т9]]-Таблица1[[#This Row],[Т8]]</f>
        <v>35231.216539098721</v>
      </c>
      <c r="CJ784" s="54">
        <f>Таблица1[[#This Row],[Т9]]-Таблица1[[#This Row],[Т7]]</f>
        <v>0</v>
      </c>
      <c r="CK784" s="14">
        <f>Таблица1[[#This Row],[Т9]]-Таблица1[[#This Row],[Т6]]</f>
        <v>37154.214261923626</v>
      </c>
      <c r="CL784" s="14">
        <f>Таблица1[[#This Row],[Т9]]-Таблица1[[#This Row],[Т5]]</f>
        <v>580.06969209651288</v>
      </c>
      <c r="CM784" s="14">
        <f>Таблица1[[#This Row],[Т9]]-Таблица1[[#This Row],[Т4]]</f>
        <v>38282.689782260692</v>
      </c>
      <c r="CN784" s="14">
        <f>Таблица1[[#This Row],[Т9]]-Таблица1[[#This Row],[Т3]]</f>
        <v>812.10988271607494</v>
      </c>
      <c r="CO784" s="14">
        <f>Таблица1[[#This Row],[Т9]]-Таблица1[[#This Row],[Т2]]</f>
        <v>43763.221964448836</v>
      </c>
      <c r="CP784" s="14">
        <f>Таблица1[[#This Row],[Т9]]-Таблица1[[#This Row],[Т1]]</f>
        <v>1214.7362357890524</v>
      </c>
      <c r="CQ784" s="14">
        <f>Таблица1[[#This Row],[Т9]]-Таблица1[[#This Row],[угол обхв6]]</f>
        <v>47150.203749615408</v>
      </c>
      <c r="CR784" s="14">
        <f>Таблица1[[#This Row],[Т9]]-Таблица1[[#This Row],[угол обхв5]]</f>
        <v>1936.4149937460752</v>
      </c>
      <c r="CS784" s="14">
        <f>Таблица1[[#This Row],[Т9]]-Таблица1[[#This Row],[угол обхв4]]</f>
        <v>60138.271434485279</v>
      </c>
      <c r="CT784" s="14">
        <f>Таблица1[[#This Row],[Lкан_прям, мм]]+Таблица1[[#This Row],[Lкан_дуг, мм]]+Таблица1[[#This Row],[Lкан_леб,мм]]</f>
        <v>85045.326329871838</v>
      </c>
      <c r="CU784" s="16">
        <f>Таблица1[[#This Row],[Lкан_леб,мм]]</f>
        <v>58201.856440739204</v>
      </c>
      <c r="CV784" s="14">
        <f>2534431-(Таблица1[[#This Row],[Т23]]+Таблица1[[#This Row],[угол обхв3]])</f>
        <v>2449257.5301108672</v>
      </c>
      <c r="CW784" s="50">
        <f>SUM(X784:AC784,AD784:AI784)-Таблица1[[#This Row],[lподв_min, мм]]</f>
        <v>24920.472164186038</v>
      </c>
      <c r="CX784" s="17">
        <f>CW1223-Таблица1[[#This Row],[Суммарная длина каната]]</f>
        <v>-2426027.510530699</v>
      </c>
    </row>
    <row r="785" spans="1:102" x14ac:dyDescent="0.25">
      <c r="A785" s="21">
        <v>784</v>
      </c>
      <c r="B785" s="10">
        <v>19.917142857142853</v>
      </c>
      <c r="C785" s="10">
        <v>31.832244897959189</v>
      </c>
      <c r="D785" s="11">
        <v>6097.2393845794013</v>
      </c>
      <c r="E785" s="11">
        <v>7133.3783019763105</v>
      </c>
      <c r="F785" s="11">
        <v>5587.1728383712907</v>
      </c>
      <c r="G785" s="11">
        <v>7875.4841693829294</v>
      </c>
      <c r="H785" s="11">
        <v>5689.2388945794009</v>
      </c>
      <c r="I785" s="11">
        <v>5168.1582982723594</v>
      </c>
      <c r="J785" s="11">
        <v>1965.2200037039513</v>
      </c>
      <c r="K785" s="11">
        <v>24945.281281927942</v>
      </c>
      <c r="L785" s="11">
        <v>1898.1886072046916</v>
      </c>
      <c r="M785" s="11">
        <v>58201.856440739204</v>
      </c>
      <c r="N785" s="11">
        <v>10444.936335987881</v>
      </c>
      <c r="O785" s="11">
        <v>15284.530142925772</v>
      </c>
      <c r="P785" s="43">
        <v>11000.26091472886</v>
      </c>
      <c r="Q785" s="11">
        <v>11947.434375070065</v>
      </c>
      <c r="R785" s="11">
        <v>7045.2934994254774</v>
      </c>
      <c r="S785" s="11">
        <v>8153.4304552133017</v>
      </c>
      <c r="T785" s="11">
        <v>6097.2393845794013</v>
      </c>
      <c r="U785" s="11">
        <v>7133.3783019763105</v>
      </c>
      <c r="V785" s="11">
        <v>5475.4890589665283</v>
      </c>
      <c r="W785" s="11">
        <v>7790.3505484222978</v>
      </c>
      <c r="X785" s="12">
        <v>0</v>
      </c>
      <c r="Y785" s="12">
        <v>708.99702703911123</v>
      </c>
      <c r="Z785" s="12">
        <v>396.19489074299275</v>
      </c>
      <c r="AA785" s="44">
        <v>232.0401906195587</v>
      </c>
      <c r="AB785" s="45">
        <v>560.95649880302869</v>
      </c>
      <c r="AC785" s="12">
        <v>0</v>
      </c>
      <c r="AD785" s="12">
        <v>12988.067684869873</v>
      </c>
      <c r="AE785" s="12">
        <v>3382.985892905012</v>
      </c>
      <c r="AF785" s="12">
        <v>5480.5321821881498</v>
      </c>
      <c r="AG785" s="44">
        <v>1128.4755203370605</v>
      </c>
      <c r="AH785" s="45">
        <v>1965.2200016278448</v>
      </c>
      <c r="AI785" s="12">
        <v>0</v>
      </c>
      <c r="AJ785" s="12">
        <v>-19.013030117399207</v>
      </c>
      <c r="AK785" s="12">
        <v>80.552012374423796</v>
      </c>
      <c r="AL785" s="12">
        <v>136.18999057104207</v>
      </c>
      <c r="AM785" s="44">
        <v>168.77558762964949</v>
      </c>
      <c r="AN785" s="45">
        <v>89.999999708451071</v>
      </c>
      <c r="AO785" s="12">
        <v>0</v>
      </c>
      <c r="AP785" s="12">
        <v>-1967.480499599191</v>
      </c>
      <c r="AQ785" s="12">
        <v>10847.401825465864</v>
      </c>
      <c r="AR785" s="12">
        <v>11282.706769956651</v>
      </c>
      <c r="AS785" s="44">
        <v>7124.7116358922094</v>
      </c>
      <c r="AT785" s="45">
        <v>5689.2393845794004</v>
      </c>
      <c r="AU785" s="12">
        <v>0</v>
      </c>
      <c r="AV785" s="12">
        <v>11438.977583618373</v>
      </c>
      <c r="AW785" s="12">
        <v>15351.504240749087</v>
      </c>
      <c r="AX785" s="12">
        <v>11653.005540095224</v>
      </c>
      <c r="AY785" s="44">
        <v>7753.2345536848725</v>
      </c>
      <c r="AZ785" s="45">
        <v>7133.3782999002069</v>
      </c>
      <c r="BA785" s="12">
        <v>0</v>
      </c>
      <c r="BB785" s="12">
        <v>10312.016800830368</v>
      </c>
      <c r="BC785" s="12">
        <v>11402.726404206844</v>
      </c>
      <c r="BD785" s="12">
        <v>7327.7393546532676</v>
      </c>
      <c r="BE785" s="44">
        <v>6017.8212481126693</v>
      </c>
      <c r="BF785" s="45">
        <v>5689.2393945794011</v>
      </c>
      <c r="BG785" s="12">
        <v>0</v>
      </c>
      <c r="BH785" s="12">
        <v>15670.27150339093</v>
      </c>
      <c r="BI785" s="12">
        <v>12014.408472893381</v>
      </c>
      <c r="BJ785" s="12">
        <v>7859.0016202384604</v>
      </c>
      <c r="BK785" s="44">
        <v>7533.5742035047397</v>
      </c>
      <c r="BL785" s="45">
        <v>5168.1582982723621</v>
      </c>
      <c r="BM785" s="12">
        <v>0</v>
      </c>
      <c r="BN785" s="12">
        <v>0</v>
      </c>
      <c r="BO785" s="12">
        <v>99.565042491823007</v>
      </c>
      <c r="BP785" s="12">
        <v>55.63797819661827</v>
      </c>
      <c r="BQ785" s="48">
        <v>32.585597058607419</v>
      </c>
      <c r="BR785" s="49">
        <v>78.775587921198422</v>
      </c>
      <c r="BS785" s="13">
        <v>0</v>
      </c>
      <c r="BT785" s="12">
        <v>128.14355926079199</v>
      </c>
      <c r="BV785" s="14">
        <f>Таблица1[[#This Row],[Lкан_леб,мм]]</f>
        <v>58201.856440739204</v>
      </c>
      <c r="BW785" s="50">
        <f>Таблица1[[#This Row],[угол обхв4]]+Таблица1[[#This Row],[Lдуг 3,мм]]</f>
        <v>12988.067684869873</v>
      </c>
      <c r="BX785" s="54">
        <f>Таблица1[[#This Row],[угол обхв5]]+Таблица1[[#This Row],[Y5, мм]]</f>
        <v>58910.853467778317</v>
      </c>
      <c r="BY785" s="14">
        <f>Таблица1[[#This Row],[угол обхв6]]+Таблица1[[#This Row],[Lдуг 4,мм]]</f>
        <v>16371.053577774885</v>
      </c>
      <c r="BZ785" s="14">
        <f>Таблица1[[#This Row],[Т1]]+Таблица1[[#This Row],[X6, мм]]</f>
        <v>59307.048358521308</v>
      </c>
      <c r="CA785" s="14">
        <f>Таблица1[[#This Row],[Т2]]+Таблица1[[#This Row],[Lдуг 5,мм]]</f>
        <v>21851.585759963033</v>
      </c>
      <c r="CB785" s="14">
        <f>Таблица1[[#This Row],[Т3]]+Таблица1[[#This Row],[Y6, мм]]</f>
        <v>59539.08854914087</v>
      </c>
      <c r="CC785" s="14">
        <f>Таблица1[[#This Row],[Т4]]+Таблица1[[#This Row],[Lдуг 6,мм]]</f>
        <v>22980.061280300091</v>
      </c>
      <c r="CD785" s="14">
        <f>Таблица1[[#This Row],[Т5]]+Таблица1[[#This Row],[Lдуг 1,мм]]</f>
        <v>60100.045047943895</v>
      </c>
      <c r="CE785" s="14">
        <f>Таблица1[[#This Row],[Т6]]+Таблица1[[#This Row],[Lпрям1, мм]]</f>
        <v>24945.281281927935</v>
      </c>
      <c r="CF785" s="15">
        <f>Таблица1[[#This Row],[Т7]]+Таблица1[[#This Row],[Lдуг 2,мм]]</f>
        <v>60100.045047943895</v>
      </c>
      <c r="CG785" s="14">
        <f>Таблица1[[#This Row],[Т8]]+Таблица1[[#This Row],[Lпрям2, мм]]</f>
        <v>24945.281281927935</v>
      </c>
      <c r="CH785" s="14">
        <f>Таблица1[[#This Row],[Т9]]-Таблица1[[#This Row],[Т9]]</f>
        <v>0</v>
      </c>
      <c r="CI785" s="50">
        <f>Таблица1[[#This Row],[Т9]]-Таблица1[[#This Row],[Т8]]</f>
        <v>35154.76376601596</v>
      </c>
      <c r="CJ785" s="54">
        <f>Таблица1[[#This Row],[Т9]]-Таблица1[[#This Row],[Т7]]</f>
        <v>0</v>
      </c>
      <c r="CK785" s="14">
        <f>Таблица1[[#This Row],[Т9]]-Таблица1[[#This Row],[Т6]]</f>
        <v>37119.983767643804</v>
      </c>
      <c r="CL785" s="14">
        <f>Таблица1[[#This Row],[Т9]]-Таблица1[[#This Row],[Т5]]</f>
        <v>560.95649880302517</v>
      </c>
      <c r="CM785" s="14">
        <f>Таблица1[[#This Row],[Т9]]-Таблица1[[#This Row],[Т4]]</f>
        <v>38248.459287980862</v>
      </c>
      <c r="CN785" s="14">
        <f>Таблица1[[#This Row],[Т9]]-Таблица1[[#This Row],[Т3]]</f>
        <v>792.99668942258722</v>
      </c>
      <c r="CO785" s="14">
        <f>Таблица1[[#This Row],[Т9]]-Таблица1[[#This Row],[Т2]]</f>
        <v>43728.991470169014</v>
      </c>
      <c r="CP785" s="14">
        <f>Таблица1[[#This Row],[Т9]]-Таблица1[[#This Row],[Т1]]</f>
        <v>1189.1915801655778</v>
      </c>
      <c r="CQ785" s="14">
        <f>Таблица1[[#This Row],[Т9]]-Таблица1[[#This Row],[угол обхв6]]</f>
        <v>47111.977363074024</v>
      </c>
      <c r="CR785" s="14">
        <f>Таблица1[[#This Row],[Т9]]-Таблица1[[#This Row],[угол обхв5]]</f>
        <v>1898.1886072046909</v>
      </c>
      <c r="CS785" s="14">
        <f>Таблица1[[#This Row],[Т9]]-Таблица1[[#This Row],[угол обхв4]]</f>
        <v>60100.045047943895</v>
      </c>
      <c r="CT785" s="14">
        <f>Таблица1[[#This Row],[Lкан_прям, мм]]+Таблица1[[#This Row],[Lкан_дуг, мм]]+Таблица1[[#This Row],[Lкан_леб,мм]]</f>
        <v>85045.326329871838</v>
      </c>
      <c r="CU785" s="16">
        <f>Таблица1[[#This Row],[Lкан_леб,мм]]</f>
        <v>58201.856440739204</v>
      </c>
      <c r="CV785" s="14">
        <f>2534431-(Таблица1[[#This Row],[Т23]]+Таблица1[[#This Row],[угол обхв3]])</f>
        <v>2449257.5301108672</v>
      </c>
      <c r="CW785" s="50">
        <f>SUM(X785:AC785,AD785:AI785)-Таблица1[[#This Row],[lподв_min, мм]]</f>
        <v>24878.249885428675</v>
      </c>
      <c r="CX785" s="17">
        <f>CW1224-Таблица1[[#This Row],[Суммарная длина каната]]</f>
        <v>-2426104.5797934802</v>
      </c>
    </row>
    <row r="786" spans="1:102" x14ac:dyDescent="0.25">
      <c r="A786" s="21">
        <v>785</v>
      </c>
      <c r="B786" s="10">
        <v>19.917142857142853</v>
      </c>
      <c r="C786" s="10">
        <v>34.516326530612247</v>
      </c>
      <c r="D786" s="11">
        <v>6430.4681045106063</v>
      </c>
      <c r="E786" s="11">
        <v>6933.4855674787259</v>
      </c>
      <c r="F786" s="11">
        <v>5886.2091168508814</v>
      </c>
      <c r="G786" s="11">
        <v>7650.8914179926533</v>
      </c>
      <c r="H786" s="11">
        <v>6022.4676145106068</v>
      </c>
      <c r="I786" s="11">
        <v>4924.3863315276221</v>
      </c>
      <c r="J786" s="11">
        <v>2009.099235951104</v>
      </c>
      <c r="K786" s="11">
        <v>24983.507668469083</v>
      </c>
      <c r="L786" s="11">
        <v>1859.9622206635552</v>
      </c>
      <c r="M786" s="11">
        <v>58201.856440739204</v>
      </c>
      <c r="N786" s="11">
        <v>10444.936335987881</v>
      </c>
      <c r="O786" s="11">
        <v>15284.530142925772</v>
      </c>
      <c r="P786" s="43">
        <v>11102.673554949724</v>
      </c>
      <c r="Q786" s="11">
        <v>11971.863503768041</v>
      </c>
      <c r="R786" s="11">
        <v>7329.7141815783052</v>
      </c>
      <c r="S786" s="11">
        <v>7996.8150050841905</v>
      </c>
      <c r="T786" s="11">
        <v>6430.4681045106063</v>
      </c>
      <c r="U786" s="11">
        <v>6933.4855674787259</v>
      </c>
      <c r="V786" s="11">
        <v>5778.6345793768014</v>
      </c>
      <c r="W786" s="11">
        <v>7560.6211632725199</v>
      </c>
      <c r="X786" s="12">
        <v>0</v>
      </c>
      <c r="Y786" s="12">
        <v>696.30636771707407</v>
      </c>
      <c r="Z786" s="12">
        <v>389.77235681713262</v>
      </c>
      <c r="AA786" s="44">
        <v>232.04019061955924</v>
      </c>
      <c r="AB786" s="45">
        <v>541.84330550978927</v>
      </c>
      <c r="AC786" s="12">
        <v>0</v>
      </c>
      <c r="AD786" s="12">
        <v>12988.067684869873</v>
      </c>
      <c r="AE786" s="12">
        <v>3377.3330471536619</v>
      </c>
      <c r="AF786" s="12">
        <v>5480.5321821881489</v>
      </c>
      <c r="AG786" s="44">
        <v>1128.4755203370592</v>
      </c>
      <c r="AH786" s="45">
        <v>2009.0992339203408</v>
      </c>
      <c r="AI786" s="12">
        <v>0</v>
      </c>
      <c r="AJ786" s="12">
        <v>-19.013030117399207</v>
      </c>
      <c r="AK786" s="12">
        <v>78.769852525426046</v>
      </c>
      <c r="AL786" s="12">
        <v>133.50590893838898</v>
      </c>
      <c r="AM786" s="44">
        <v>166.09150599699649</v>
      </c>
      <c r="AN786" s="45">
        <v>89.999999714818571</v>
      </c>
      <c r="AO786" s="12">
        <v>0</v>
      </c>
      <c r="AP786" s="12">
        <v>-1967.480499599191</v>
      </c>
      <c r="AQ786" s="12">
        <v>10845.124286037824</v>
      </c>
      <c r="AR786" s="12">
        <v>11398.597332705098</v>
      </c>
      <c r="AS786" s="44">
        <v>7427.7859359231443</v>
      </c>
      <c r="AT786" s="45">
        <v>6022.4681045106063</v>
      </c>
      <c r="AU786" s="12">
        <v>0</v>
      </c>
      <c r="AV786" s="12">
        <v>11438.977583618373</v>
      </c>
      <c r="AW786" s="12">
        <v>15363.988337184286</v>
      </c>
      <c r="AX786" s="12">
        <v>11690.984316644843</v>
      </c>
      <c r="AY786" s="44">
        <v>7600.7772152209936</v>
      </c>
      <c r="AZ786" s="45">
        <v>6933.4855654479661</v>
      </c>
      <c r="BA786" s="12">
        <v>0</v>
      </c>
      <c r="BB786" s="12">
        <v>10312.016800830368</v>
      </c>
      <c r="BC786" s="12">
        <v>11502.861504999668</v>
      </c>
      <c r="BD786" s="12">
        <v>7625.6379593336778</v>
      </c>
      <c r="BE786" s="44">
        <v>6332.3963501657672</v>
      </c>
      <c r="BF786" s="45">
        <v>6022.468114510606</v>
      </c>
      <c r="BG786" s="12">
        <v>0</v>
      </c>
      <c r="BH786" s="12">
        <v>15670.27150339093</v>
      </c>
      <c r="BI786" s="12">
        <v>12051.321698026555</v>
      </c>
      <c r="BJ786" s="12">
        <v>7715.9358179609908</v>
      </c>
      <c r="BK786" s="44">
        <v>7329.5233573419227</v>
      </c>
      <c r="BL786" s="45">
        <v>4924.3863315276249</v>
      </c>
      <c r="BM786" s="12">
        <v>0</v>
      </c>
      <c r="BN786" s="12">
        <v>0</v>
      </c>
      <c r="BO786" s="12">
        <v>97.782882642825243</v>
      </c>
      <c r="BP786" s="12">
        <v>54.736056412962945</v>
      </c>
      <c r="BQ786" s="48">
        <v>32.585597058607497</v>
      </c>
      <c r="BR786" s="49">
        <v>76.091506282177917</v>
      </c>
      <c r="BS786" s="13">
        <v>0</v>
      </c>
      <c r="BT786" s="12">
        <v>128.14355926079199</v>
      </c>
      <c r="BV786" s="14">
        <f>Таблица1[[#This Row],[Lкан_леб,мм]]</f>
        <v>58201.856440739204</v>
      </c>
      <c r="BW786" s="50">
        <f>Таблица1[[#This Row],[угол обхв4]]+Таблица1[[#This Row],[Lдуг 3,мм]]</f>
        <v>12988.067684869873</v>
      </c>
      <c r="BX786" s="54">
        <f>Таблица1[[#This Row],[угол обхв5]]+Таблица1[[#This Row],[Y5, мм]]</f>
        <v>58898.162808456276</v>
      </c>
      <c r="BY786" s="14">
        <f>Таблица1[[#This Row],[угол обхв6]]+Таблица1[[#This Row],[Lдуг 4,мм]]</f>
        <v>16365.400732023536</v>
      </c>
      <c r="BZ786" s="14">
        <f>Таблица1[[#This Row],[Т1]]+Таблица1[[#This Row],[X6, мм]]</f>
        <v>59287.935165273411</v>
      </c>
      <c r="CA786" s="14">
        <f>Таблица1[[#This Row],[Т2]]+Таблица1[[#This Row],[Lдуг 5,мм]]</f>
        <v>21845.932914211684</v>
      </c>
      <c r="CB786" s="14">
        <f>Таблица1[[#This Row],[Т3]]+Таблица1[[#This Row],[Y6, мм]]</f>
        <v>59519.975355892973</v>
      </c>
      <c r="CC786" s="14">
        <f>Таблица1[[#This Row],[Т4]]+Таблица1[[#This Row],[Lдуг 6,мм]]</f>
        <v>22974.408434548743</v>
      </c>
      <c r="CD786" s="14">
        <f>Таблица1[[#This Row],[Т5]]+Таблица1[[#This Row],[Lдуг 1,мм]]</f>
        <v>60061.818661402765</v>
      </c>
      <c r="CE786" s="14">
        <f>Таблица1[[#This Row],[Т6]]+Таблица1[[#This Row],[Lпрям1, мм]]</f>
        <v>24983.507668469083</v>
      </c>
      <c r="CF786" s="15">
        <f>Таблица1[[#This Row],[Т7]]+Таблица1[[#This Row],[Lдуг 2,мм]]</f>
        <v>60061.818661402765</v>
      </c>
      <c r="CG786" s="14">
        <f>Таблица1[[#This Row],[Т8]]+Таблица1[[#This Row],[Lпрям2, мм]]</f>
        <v>24983.507668469083</v>
      </c>
      <c r="CH786" s="14">
        <f>Таблица1[[#This Row],[Т9]]-Таблица1[[#This Row],[Т9]]</f>
        <v>0</v>
      </c>
      <c r="CI786" s="50">
        <f>Таблица1[[#This Row],[Т9]]-Таблица1[[#This Row],[Т8]]</f>
        <v>35078.310992933679</v>
      </c>
      <c r="CJ786" s="54">
        <f>Таблица1[[#This Row],[Т9]]-Таблица1[[#This Row],[Т7]]</f>
        <v>0</v>
      </c>
      <c r="CK786" s="14">
        <f>Таблица1[[#This Row],[Т9]]-Таблица1[[#This Row],[Т6]]</f>
        <v>37087.410226854023</v>
      </c>
      <c r="CL786" s="14">
        <f>Таблица1[[#This Row],[Т9]]-Таблица1[[#This Row],[Т5]]</f>
        <v>541.84330550979212</v>
      </c>
      <c r="CM786" s="14">
        <f>Таблица1[[#This Row],[Т9]]-Таблица1[[#This Row],[Т4]]</f>
        <v>38215.885747191081</v>
      </c>
      <c r="CN786" s="14">
        <f>Таблица1[[#This Row],[Т9]]-Таблица1[[#This Row],[Т3]]</f>
        <v>773.88349612935417</v>
      </c>
      <c r="CO786" s="14">
        <f>Таблица1[[#This Row],[Т9]]-Таблица1[[#This Row],[Т2]]</f>
        <v>43696.417929379226</v>
      </c>
      <c r="CP786" s="14">
        <f>Таблица1[[#This Row],[Т9]]-Таблица1[[#This Row],[Т1]]</f>
        <v>1163.6558529464892</v>
      </c>
      <c r="CQ786" s="14">
        <f>Таблица1[[#This Row],[Т9]]-Таблица1[[#This Row],[угол обхв6]]</f>
        <v>47073.750976532894</v>
      </c>
      <c r="CR786" s="14">
        <f>Таблица1[[#This Row],[Т9]]-Таблица1[[#This Row],[угол обхв5]]</f>
        <v>1859.9622206635613</v>
      </c>
      <c r="CS786" s="14">
        <f>Таблица1[[#This Row],[Т9]]-Таблица1[[#This Row],[угол обхв4]]</f>
        <v>60061.818661402765</v>
      </c>
      <c r="CT786" s="14">
        <f>Таблица1[[#This Row],[Lкан_прям, мм]]+Таблица1[[#This Row],[Lкан_дуг, мм]]+Таблица1[[#This Row],[Lкан_леб,мм]]</f>
        <v>85045.326329871838</v>
      </c>
      <c r="CU786" s="16">
        <f>Таблица1[[#This Row],[Lкан_леб,мм]]</f>
        <v>58201.856440739204</v>
      </c>
      <c r="CV786" s="14">
        <f>2534431-(Таблица1[[#This Row],[Т23]]+Таблица1[[#This Row],[угол обхв3]])</f>
        <v>2449257.5301108672</v>
      </c>
      <c r="CW786" s="50">
        <f>SUM(X786:AC786,AD786:AI786)-Таблица1[[#This Row],[lподв_min, мм]]</f>
        <v>24834.370653181533</v>
      </c>
      <c r="CX786" s="17">
        <f>CW1225-Таблица1[[#This Row],[Суммарная длина каната]]</f>
        <v>-2425760.7329023532</v>
      </c>
    </row>
    <row r="787" spans="1:102" x14ac:dyDescent="0.25">
      <c r="A787" s="21">
        <v>786</v>
      </c>
      <c r="B787" s="10">
        <v>19.917142857142853</v>
      </c>
      <c r="C787" s="10">
        <v>37.200408163265308</v>
      </c>
      <c r="D787" s="11">
        <v>6772.6920099273957</v>
      </c>
      <c r="E787" s="11">
        <v>6749.416874721931</v>
      </c>
      <c r="F787" s="11">
        <v>6195.4347678736267</v>
      </c>
      <c r="G787" s="11">
        <v>7440.5486107147708</v>
      </c>
      <c r="H787" s="11">
        <v>6364.6915199273953</v>
      </c>
      <c r="I787" s="11">
        <v>4694.7855554659582</v>
      </c>
      <c r="J787" s="11">
        <v>2054.6313192559733</v>
      </c>
      <c r="K787" s="11">
        <v>25021.734055009882</v>
      </c>
      <c r="L787" s="11">
        <v>1821.7358341227568</v>
      </c>
      <c r="M787" s="11">
        <v>58201.856440739204</v>
      </c>
      <c r="N787" s="11">
        <v>10444.936335987881</v>
      </c>
      <c r="O787" s="11">
        <v>15284.530142925772</v>
      </c>
      <c r="P787" s="43">
        <v>11203.829850767408</v>
      </c>
      <c r="Q787" s="11">
        <v>12001.061706151006</v>
      </c>
      <c r="R787" s="11">
        <v>7621.1569664543667</v>
      </c>
      <c r="S787" s="11">
        <v>7853.690490066283</v>
      </c>
      <c r="T787" s="11">
        <v>6772.6920099273957</v>
      </c>
      <c r="U787" s="11">
        <v>6749.416874721931</v>
      </c>
      <c r="V787" s="11">
        <v>6092.2055072387711</v>
      </c>
      <c r="W787" s="11">
        <v>7345.3397889135276</v>
      </c>
      <c r="X787" s="12">
        <v>0</v>
      </c>
      <c r="Y787" s="12">
        <v>683.60365695329153</v>
      </c>
      <c r="Z787" s="12">
        <v>383.36187433301791</v>
      </c>
      <c r="AA787" s="44">
        <v>232.04019061955907</v>
      </c>
      <c r="AB787" s="45">
        <v>522.73011221688864</v>
      </c>
      <c r="AC787" s="12">
        <v>0</v>
      </c>
      <c r="AD787" s="12">
        <v>12988.067684869873</v>
      </c>
      <c r="AE787" s="12">
        <v>3370.0273503445865</v>
      </c>
      <c r="AF787" s="12">
        <v>5480.532182188148</v>
      </c>
      <c r="AG787" s="44">
        <v>1128.4755203370601</v>
      </c>
      <c r="AH787" s="45">
        <v>2054.6313172702135</v>
      </c>
      <c r="AI787" s="12">
        <v>0</v>
      </c>
      <c r="AJ787" s="12">
        <v>-19.013030117399207</v>
      </c>
      <c r="AK787" s="12">
        <v>76.986000282435498</v>
      </c>
      <c r="AL787" s="12">
        <v>130.82182730573589</v>
      </c>
      <c r="AM787" s="44">
        <v>163.40742436434337</v>
      </c>
      <c r="AN787" s="45">
        <v>89.999999721138394</v>
      </c>
      <c r="AO787" s="12">
        <v>0</v>
      </c>
      <c r="AP787" s="12">
        <v>-1967.480499599191</v>
      </c>
      <c r="AQ787" s="12">
        <v>10842.45688491373</v>
      </c>
      <c r="AR787" s="12">
        <v>11512.582249241048</v>
      </c>
      <c r="AS787" s="44">
        <v>7737.6671543213233</v>
      </c>
      <c r="AT787" s="45">
        <v>6364.6920099273957</v>
      </c>
      <c r="AU787" s="12">
        <v>0</v>
      </c>
      <c r="AV787" s="12">
        <v>11438.977583618373</v>
      </c>
      <c r="AW787" s="12">
        <v>15376.40730647413</v>
      </c>
      <c r="AX787" s="12">
        <v>11734.348458567061</v>
      </c>
      <c r="AY787" s="44">
        <v>7462.6797790579958</v>
      </c>
      <c r="AZ787" s="45">
        <v>6749.4168727361739</v>
      </c>
      <c r="BA787" s="12">
        <v>0</v>
      </c>
      <c r="BB787" s="12">
        <v>10312.016800830368</v>
      </c>
      <c r="BC787" s="12">
        <v>11601.350399693256</v>
      </c>
      <c r="BD787" s="12">
        <v>7929.9093649280076</v>
      </c>
      <c r="BE787" s="44">
        <v>6656.1818220604391</v>
      </c>
      <c r="BF787" s="45">
        <v>6364.6920199273954</v>
      </c>
      <c r="BG787" s="12">
        <v>0</v>
      </c>
      <c r="BH787" s="12">
        <v>15670.27150339093</v>
      </c>
      <c r="BI787" s="12">
        <v>12092.938869699363</v>
      </c>
      <c r="BJ787" s="12">
        <v>7586.9772424823386</v>
      </c>
      <c r="BK787" s="44">
        <v>7140.4275857302191</v>
      </c>
      <c r="BL787" s="45">
        <v>4694.7855554659609</v>
      </c>
      <c r="BM787" s="12">
        <v>0</v>
      </c>
      <c r="BN787" s="12">
        <v>0</v>
      </c>
      <c r="BO787" s="12">
        <v>95.999030399834709</v>
      </c>
      <c r="BP787" s="12">
        <v>53.835827023300411</v>
      </c>
      <c r="BQ787" s="48">
        <v>32.585597058607476</v>
      </c>
      <c r="BR787" s="49">
        <v>73.40742464320499</v>
      </c>
      <c r="BS787" s="13">
        <v>0</v>
      </c>
      <c r="BT787" s="12">
        <v>128.14355926079199</v>
      </c>
      <c r="BV787" s="14">
        <f>Таблица1[[#This Row],[Lкан_леб,мм]]</f>
        <v>58201.856440739204</v>
      </c>
      <c r="BW787" s="50">
        <f>Таблица1[[#This Row],[угол обхв4]]+Таблица1[[#This Row],[Lдуг 3,мм]]</f>
        <v>12988.067684869873</v>
      </c>
      <c r="BX787" s="54">
        <f>Таблица1[[#This Row],[угол обхв5]]+Таблица1[[#This Row],[Y5, мм]]</f>
        <v>58885.460097692492</v>
      </c>
      <c r="BY787" s="14">
        <f>Таблица1[[#This Row],[угол обхв6]]+Таблица1[[#This Row],[Lдуг 4,мм]]</f>
        <v>16358.095035214459</v>
      </c>
      <c r="BZ787" s="14">
        <f>Таблица1[[#This Row],[Т1]]+Таблица1[[#This Row],[X6, мм]]</f>
        <v>59268.821972025507</v>
      </c>
      <c r="CA787" s="14">
        <f>Таблица1[[#This Row],[Т2]]+Таблица1[[#This Row],[Lдуг 5,мм]]</f>
        <v>21838.627217402609</v>
      </c>
      <c r="CB787" s="14">
        <f>Таблица1[[#This Row],[Т3]]+Таблица1[[#This Row],[Y6, мм]]</f>
        <v>59500.862162645069</v>
      </c>
      <c r="CC787" s="14">
        <f>Таблица1[[#This Row],[Т4]]+Таблица1[[#This Row],[Lдуг 6,мм]]</f>
        <v>22967.102737739668</v>
      </c>
      <c r="CD787" s="14">
        <f>Таблица1[[#This Row],[Т5]]+Таблица1[[#This Row],[Lдуг 1,мм]]</f>
        <v>60023.592274861956</v>
      </c>
      <c r="CE787" s="14">
        <f>Таблица1[[#This Row],[Т6]]+Таблица1[[#This Row],[Lпрям1, мм]]</f>
        <v>25021.734055009882</v>
      </c>
      <c r="CF787" s="15">
        <f>Таблица1[[#This Row],[Т7]]+Таблица1[[#This Row],[Lдуг 2,мм]]</f>
        <v>60023.592274861956</v>
      </c>
      <c r="CG787" s="14">
        <f>Таблица1[[#This Row],[Т8]]+Таблица1[[#This Row],[Lпрям2, мм]]</f>
        <v>25021.734055009882</v>
      </c>
      <c r="CH787" s="14">
        <f>Таблица1[[#This Row],[Т9]]-Таблица1[[#This Row],[Т9]]</f>
        <v>0</v>
      </c>
      <c r="CI787" s="50">
        <f>Таблица1[[#This Row],[Т9]]-Таблица1[[#This Row],[Т8]]</f>
        <v>35001.858219852074</v>
      </c>
      <c r="CJ787" s="54">
        <f>Таблица1[[#This Row],[Т9]]-Таблица1[[#This Row],[Т7]]</f>
        <v>0</v>
      </c>
      <c r="CK787" s="14">
        <f>Таблица1[[#This Row],[Т9]]-Таблица1[[#This Row],[Т6]]</f>
        <v>37056.489537122288</v>
      </c>
      <c r="CL787" s="14">
        <f>Таблица1[[#This Row],[Т9]]-Таблица1[[#This Row],[Т5]]</f>
        <v>522.73011221688648</v>
      </c>
      <c r="CM787" s="14">
        <f>Таблица1[[#This Row],[Т9]]-Таблица1[[#This Row],[Т4]]</f>
        <v>38184.965057459347</v>
      </c>
      <c r="CN787" s="14">
        <f>Таблица1[[#This Row],[Т9]]-Таблица1[[#This Row],[Т3]]</f>
        <v>754.77030283644854</v>
      </c>
      <c r="CO787" s="14">
        <f>Таблица1[[#This Row],[Т9]]-Таблица1[[#This Row],[Т2]]</f>
        <v>43665.497239647499</v>
      </c>
      <c r="CP787" s="14">
        <f>Таблица1[[#This Row],[Т9]]-Таблица1[[#This Row],[Т1]]</f>
        <v>1138.1321771694638</v>
      </c>
      <c r="CQ787" s="14">
        <f>Таблица1[[#This Row],[Т9]]-Таблица1[[#This Row],[угол обхв6]]</f>
        <v>47035.524589992085</v>
      </c>
      <c r="CR787" s="14">
        <f>Таблица1[[#This Row],[Т9]]-Таблица1[[#This Row],[угол обхв5]]</f>
        <v>1821.7358341227518</v>
      </c>
      <c r="CS787" s="14">
        <f>Таблица1[[#This Row],[Т9]]-Таблица1[[#This Row],[угол обхв4]]</f>
        <v>60023.592274861956</v>
      </c>
      <c r="CT787" s="14">
        <f>Таблица1[[#This Row],[Lкан_прям, мм]]+Таблица1[[#This Row],[Lкан_дуг, мм]]+Таблица1[[#This Row],[Lкан_леб,мм]]</f>
        <v>85045.326329871838</v>
      </c>
      <c r="CU787" s="16">
        <f>Таблица1[[#This Row],[Lкан_леб,мм]]</f>
        <v>58201.856440739204</v>
      </c>
      <c r="CV787" s="14">
        <f>2534431-(Таблица1[[#This Row],[Т23]]+Таблица1[[#This Row],[угол обхв3]])</f>
        <v>2449257.5301108672</v>
      </c>
      <c r="CW787" s="50">
        <f>SUM(X787:AC787,AD787:AI787)-Таблица1[[#This Row],[lподв_min, мм]]</f>
        <v>24788.838569876665</v>
      </c>
      <c r="CX787" s="17">
        <f>CW1226-Таблица1[[#This Row],[Суммарная длина каната]]</f>
        <v>-2425802.010231832</v>
      </c>
    </row>
    <row r="788" spans="1:102" x14ac:dyDescent="0.25">
      <c r="A788" s="21">
        <v>787</v>
      </c>
      <c r="B788" s="10">
        <v>19.917142857142853</v>
      </c>
      <c r="C788" s="10">
        <v>39.884489795918363</v>
      </c>
      <c r="D788" s="11">
        <v>7123.1602094932723</v>
      </c>
      <c r="E788" s="11">
        <v>6581.5760984339149</v>
      </c>
      <c r="F788" s="11">
        <v>6514.1713032956513</v>
      </c>
      <c r="G788" s="11">
        <v>7244.9172716835674</v>
      </c>
      <c r="H788" s="11">
        <v>6715.1597194932729</v>
      </c>
      <c r="I788" s="11">
        <v>4479.7651567431858</v>
      </c>
      <c r="J788" s="11">
        <v>2101.8109416907291</v>
      </c>
      <c r="K788" s="11">
        <v>25059.960441550251</v>
      </c>
      <c r="L788" s="11">
        <v>1783.5094475823885</v>
      </c>
      <c r="M788" s="11">
        <v>58201.856440739204</v>
      </c>
      <c r="N788" s="11">
        <v>10444.936335987881</v>
      </c>
      <c r="O788" s="11">
        <v>15284.530142925772</v>
      </c>
      <c r="P788" s="43">
        <v>11303.50784987244</v>
      </c>
      <c r="Q788" s="11">
        <v>12034.964916918832</v>
      </c>
      <c r="R788" s="11">
        <v>7918.9823842247479</v>
      </c>
      <c r="S788" s="11">
        <v>7724.3709471297198</v>
      </c>
      <c r="T788" s="11">
        <v>7123.1602094932723</v>
      </c>
      <c r="U788" s="11">
        <v>6581.5760984339149</v>
      </c>
      <c r="V788" s="11">
        <v>6415.5138202098069</v>
      </c>
      <c r="W788" s="11">
        <v>7144.9787854474516</v>
      </c>
      <c r="X788" s="12">
        <v>0</v>
      </c>
      <c r="Y788" s="12">
        <v>670.88572680495565</v>
      </c>
      <c r="Z788" s="12">
        <v>376.96661123345683</v>
      </c>
      <c r="AA788" s="44">
        <v>232.04019061955907</v>
      </c>
      <c r="AB788" s="45">
        <v>503.61691892441706</v>
      </c>
      <c r="AC788" s="12">
        <v>0</v>
      </c>
      <c r="AD788" s="12">
        <v>12988.067684869873</v>
      </c>
      <c r="AE788" s="12">
        <v>3361.0741144056251</v>
      </c>
      <c r="AF788" s="12">
        <v>5480.5321821881498</v>
      </c>
      <c r="AG788" s="44">
        <v>1128.4755203370601</v>
      </c>
      <c r="AH788" s="45">
        <v>2101.8109397495436</v>
      </c>
      <c r="AI788" s="12">
        <v>0</v>
      </c>
      <c r="AJ788" s="12">
        <v>-19.013030117399207</v>
      </c>
      <c r="AK788" s="12">
        <v>75.200010768607456</v>
      </c>
      <c r="AL788" s="12">
        <v>128.13774567308286</v>
      </c>
      <c r="AM788" s="44">
        <v>160.72334273169034</v>
      </c>
      <c r="AN788" s="45">
        <v>89.999999727398034</v>
      </c>
      <c r="AO788" s="12">
        <v>0</v>
      </c>
      <c r="AP788" s="12">
        <v>-1967.480499599191</v>
      </c>
      <c r="AQ788" s="12">
        <v>10839.400298126749</v>
      </c>
      <c r="AR788" s="12">
        <v>11624.411419308608</v>
      </c>
      <c r="AS788" s="44">
        <v>8053.6753645282706</v>
      </c>
      <c r="AT788" s="45">
        <v>6715.1602094932723</v>
      </c>
      <c r="AU788" s="12">
        <v>0</v>
      </c>
      <c r="AV788" s="12">
        <v>11438.977583618373</v>
      </c>
      <c r="AW788" s="12">
        <v>15388.751938025001</v>
      </c>
      <c r="AX788" s="12">
        <v>11783.002818334289</v>
      </c>
      <c r="AY788" s="44">
        <v>7339.245251989867</v>
      </c>
      <c r="AZ788" s="45">
        <v>6581.5760964927322</v>
      </c>
      <c r="BA788" s="12">
        <v>0</v>
      </c>
      <c r="BB788" s="12">
        <v>10312.016800830368</v>
      </c>
      <c r="BC788" s="12">
        <v>11697.971812011308</v>
      </c>
      <c r="BD788" s="12">
        <v>8239.8859536609143</v>
      </c>
      <c r="BE788" s="44">
        <v>6988.4672291897487</v>
      </c>
      <c r="BF788" s="45">
        <v>6715.1602194932721</v>
      </c>
      <c r="BG788" s="12">
        <v>0</v>
      </c>
      <c r="BH788" s="12">
        <v>15670.27150339093</v>
      </c>
      <c r="BI788" s="12">
        <v>12139.186712018061</v>
      </c>
      <c r="BJ788" s="12">
        <v>7472.4088485451748</v>
      </c>
      <c r="BK788" s="44">
        <v>6966.7017935737676</v>
      </c>
      <c r="BL788" s="45">
        <v>4479.7651567431885</v>
      </c>
      <c r="BM788" s="12">
        <v>0</v>
      </c>
      <c r="BN788" s="12">
        <v>0</v>
      </c>
      <c r="BO788" s="12">
        <v>94.213040886006667</v>
      </c>
      <c r="BP788" s="12">
        <v>52.937734904475398</v>
      </c>
      <c r="BQ788" s="48">
        <v>32.585597058607476</v>
      </c>
      <c r="BR788" s="49">
        <v>70.723343004292289</v>
      </c>
      <c r="BS788" s="13">
        <v>0</v>
      </c>
      <c r="BT788" s="12">
        <v>128.14355926079199</v>
      </c>
      <c r="BV788" s="14">
        <f>Таблица1[[#This Row],[Lкан_леб,мм]]</f>
        <v>58201.856440739204</v>
      </c>
      <c r="BW788" s="50">
        <f>Таблица1[[#This Row],[угол обхв4]]+Таблица1[[#This Row],[Lдуг 3,мм]]</f>
        <v>12988.067684869873</v>
      </c>
      <c r="BX788" s="54">
        <f>Таблица1[[#This Row],[угол обхв5]]+Таблица1[[#This Row],[Y5, мм]]</f>
        <v>58872.742167544158</v>
      </c>
      <c r="BY788" s="14">
        <f>Таблица1[[#This Row],[угол обхв6]]+Таблица1[[#This Row],[Lдуг 4,мм]]</f>
        <v>16349.141799275498</v>
      </c>
      <c r="BZ788" s="14">
        <f>Таблица1[[#This Row],[Т1]]+Таблица1[[#This Row],[X6, мм]]</f>
        <v>59249.708778777618</v>
      </c>
      <c r="CA788" s="14">
        <f>Таблица1[[#This Row],[Т2]]+Таблица1[[#This Row],[Lдуг 5,мм]]</f>
        <v>21829.673981463646</v>
      </c>
      <c r="CB788" s="14">
        <f>Таблица1[[#This Row],[Т3]]+Таблица1[[#This Row],[Y6, мм]]</f>
        <v>59481.74896939718</v>
      </c>
      <c r="CC788" s="14">
        <f>Таблица1[[#This Row],[Т4]]+Таблица1[[#This Row],[Lдуг 6,мм]]</f>
        <v>22958.149501800704</v>
      </c>
      <c r="CD788" s="14">
        <f>Таблица1[[#This Row],[Т5]]+Таблица1[[#This Row],[Lдуг 1,мм]]</f>
        <v>59985.365888321598</v>
      </c>
      <c r="CE788" s="14">
        <f>Таблица1[[#This Row],[Т6]]+Таблица1[[#This Row],[Lпрям1, мм]]</f>
        <v>25059.960441550247</v>
      </c>
      <c r="CF788" s="15">
        <f>Таблица1[[#This Row],[Т7]]+Таблица1[[#This Row],[Lдуг 2,мм]]</f>
        <v>59985.365888321598</v>
      </c>
      <c r="CG788" s="14">
        <f>Таблица1[[#This Row],[Т8]]+Таблица1[[#This Row],[Lпрям2, мм]]</f>
        <v>25059.960441550247</v>
      </c>
      <c r="CH788" s="14">
        <f>Таблица1[[#This Row],[Т9]]-Таблица1[[#This Row],[Т9]]</f>
        <v>0</v>
      </c>
      <c r="CI788" s="50">
        <f>Таблица1[[#This Row],[Т9]]-Таблица1[[#This Row],[Т8]]</f>
        <v>34925.40544677135</v>
      </c>
      <c r="CJ788" s="54">
        <f>Таблица1[[#This Row],[Т9]]-Таблица1[[#This Row],[Т7]]</f>
        <v>0</v>
      </c>
      <c r="CK788" s="14">
        <f>Таблица1[[#This Row],[Т9]]-Таблица1[[#This Row],[Т6]]</f>
        <v>37027.216386520893</v>
      </c>
      <c r="CL788" s="14">
        <f>Таблица1[[#This Row],[Т9]]-Таблица1[[#This Row],[Т5]]</f>
        <v>503.6169189244174</v>
      </c>
      <c r="CM788" s="14">
        <f>Таблица1[[#This Row],[Т9]]-Таблица1[[#This Row],[Т4]]</f>
        <v>38155.691906857952</v>
      </c>
      <c r="CN788" s="14">
        <f>Таблица1[[#This Row],[Т9]]-Таблица1[[#This Row],[Т3]]</f>
        <v>735.65710954397946</v>
      </c>
      <c r="CO788" s="14">
        <f>Таблица1[[#This Row],[Т9]]-Таблица1[[#This Row],[Т2]]</f>
        <v>43636.224089046096</v>
      </c>
      <c r="CP788" s="14">
        <f>Таблица1[[#This Row],[Т9]]-Таблица1[[#This Row],[Т1]]</f>
        <v>1112.6237207774393</v>
      </c>
      <c r="CQ788" s="14">
        <f>Таблица1[[#This Row],[Т9]]-Таблица1[[#This Row],[угол обхв6]]</f>
        <v>46997.298203451726</v>
      </c>
      <c r="CR788" s="14">
        <f>Таблица1[[#This Row],[Т9]]-Таблица1[[#This Row],[угол обхв5]]</f>
        <v>1783.5094475823935</v>
      </c>
      <c r="CS788" s="14">
        <f>Таблица1[[#This Row],[Т9]]-Таблица1[[#This Row],[угол обхв4]]</f>
        <v>59985.365888321598</v>
      </c>
      <c r="CT788" s="14">
        <f>Таблица1[[#This Row],[Lкан_прям, мм]]+Таблица1[[#This Row],[Lкан_дуг, мм]]+Таблица1[[#This Row],[Lкан_леб,мм]]</f>
        <v>85045.326329871838</v>
      </c>
      <c r="CU788" s="16">
        <f>Таблица1[[#This Row],[Lкан_леб,мм]]</f>
        <v>58201.856440739204</v>
      </c>
      <c r="CV788" s="14">
        <f>2534431-(Таблица1[[#This Row],[Т23]]+Таблица1[[#This Row],[угол обхв3]])</f>
        <v>2449257.5301108672</v>
      </c>
      <c r="CW788" s="50">
        <f>SUM(X788:AC788,AD788:AI788)-Таблица1[[#This Row],[lподв_min, мм]]</f>
        <v>24741.658947441912</v>
      </c>
      <c r="CX788" s="17">
        <f>CW1227-Таблица1[[#This Row],[Суммарная длина каната]]</f>
        <v>-2425844.4483201518</v>
      </c>
    </row>
    <row r="789" spans="1:102" x14ac:dyDescent="0.25">
      <c r="A789" s="21">
        <v>788</v>
      </c>
      <c r="B789" s="10">
        <v>19.917142857142853</v>
      </c>
      <c r="C789" s="10">
        <v>42.568571428571424</v>
      </c>
      <c r="D789" s="11">
        <v>7481.1037226355766</v>
      </c>
      <c r="E789" s="11">
        <v>6430.3315068239654</v>
      </c>
      <c r="F789" s="11">
        <v>6841.7193666451267</v>
      </c>
      <c r="G789" s="11">
        <v>7064.4266458328348</v>
      </c>
      <c r="H789" s="11">
        <v>7073.1032326355762</v>
      </c>
      <c r="I789" s="11">
        <v>4279.6999289162841</v>
      </c>
      <c r="J789" s="11">
        <v>2150.6315779076813</v>
      </c>
      <c r="K789" s="11">
        <v>25098.186828090107</v>
      </c>
      <c r="L789" s="11">
        <v>1745.2830610425281</v>
      </c>
      <c r="M789" s="11">
        <v>58201.856440739204</v>
      </c>
      <c r="N789" s="11">
        <v>10444.936335987881</v>
      </c>
      <c r="O789" s="11">
        <v>15284.530142925772</v>
      </c>
      <c r="P789" s="43">
        <v>11401.488843563357</v>
      </c>
      <c r="Q789" s="11">
        <v>12073.498747266878</v>
      </c>
      <c r="R789" s="11">
        <v>8222.5369605925098</v>
      </c>
      <c r="S789" s="11">
        <v>7609.1401230347128</v>
      </c>
      <c r="T789" s="11">
        <v>7481.1037226355766</v>
      </c>
      <c r="U789" s="11">
        <v>6430.3315068239654</v>
      </c>
      <c r="V789" s="11">
        <v>6747.8501306422922</v>
      </c>
      <c r="W789" s="11">
        <v>6959.9777754117331</v>
      </c>
      <c r="X789" s="12">
        <v>0</v>
      </c>
      <c r="Y789" s="12">
        <v>658.14935232273479</v>
      </c>
      <c r="Z789" s="12">
        <v>370.58979246778034</v>
      </c>
      <c r="AA789" s="44">
        <v>232.04019061955924</v>
      </c>
      <c r="AB789" s="45">
        <v>484.50372563245389</v>
      </c>
      <c r="AC789" s="12">
        <v>0</v>
      </c>
      <c r="AD789" s="12">
        <v>12988.067684869873</v>
      </c>
      <c r="AE789" s="12">
        <v>3350.4798646844656</v>
      </c>
      <c r="AF789" s="12">
        <v>5480.5321821881489</v>
      </c>
      <c r="AG789" s="44">
        <v>1128.4755203370605</v>
      </c>
      <c r="AH789" s="45">
        <v>2150.6315760105617</v>
      </c>
      <c r="AI789" s="12">
        <v>0</v>
      </c>
      <c r="AJ789" s="12">
        <v>-19.013030117399207</v>
      </c>
      <c r="AK789" s="12">
        <v>73.411431101623705</v>
      </c>
      <c r="AL789" s="12">
        <v>125.45366404042977</v>
      </c>
      <c r="AM789" s="44">
        <v>158.03926109903728</v>
      </c>
      <c r="AN789" s="45">
        <v>89.999999733586264</v>
      </c>
      <c r="AO789" s="12">
        <v>0</v>
      </c>
      <c r="AP789" s="12">
        <v>-1967.480499599191</v>
      </c>
      <c r="AQ789" s="12">
        <v>10835.955193685808</v>
      </c>
      <c r="AR789" s="12">
        <v>11733.839472687752</v>
      </c>
      <c r="AS789" s="44">
        <v>8375.1171964329424</v>
      </c>
      <c r="AT789" s="45">
        <v>7073.1037226355757</v>
      </c>
      <c r="AU789" s="12">
        <v>0</v>
      </c>
      <c r="AV789" s="12">
        <v>11438.977583618373</v>
      </c>
      <c r="AW789" s="12">
        <v>15401.012986832535</v>
      </c>
      <c r="AX789" s="12">
        <v>11836.840640875784</v>
      </c>
      <c r="AY789" s="44">
        <v>7230.7444681562802</v>
      </c>
      <c r="AZ789" s="45">
        <v>6430.3315049268485</v>
      </c>
      <c r="BA789" s="12">
        <v>0</v>
      </c>
      <c r="BB789" s="12">
        <v>10312.016800830368</v>
      </c>
      <c r="BC789" s="12">
        <v>11792.507701261284</v>
      </c>
      <c r="BD789" s="12">
        <v>8554.8875897169055</v>
      </c>
      <c r="BE789" s="44">
        <v>7328.5234867951431</v>
      </c>
      <c r="BF789" s="45">
        <v>7073.1037326355754</v>
      </c>
      <c r="BG789" s="12">
        <v>0</v>
      </c>
      <c r="BH789" s="12">
        <v>15670.27150339093</v>
      </c>
      <c r="BI789" s="12">
        <v>12189.98159117364</v>
      </c>
      <c r="BJ789" s="12">
        <v>7372.4820166436175</v>
      </c>
      <c r="BK789" s="44">
        <v>6808.727161702398</v>
      </c>
      <c r="BL789" s="45">
        <v>4279.6999289162868</v>
      </c>
      <c r="BM789" s="12">
        <v>0</v>
      </c>
      <c r="BN789" s="12">
        <v>0</v>
      </c>
      <c r="BO789" s="12">
        <v>92.424461219022916</v>
      </c>
      <c r="BP789" s="12">
        <v>52.042232938806073</v>
      </c>
      <c r="BQ789" s="48">
        <v>32.585597058607497</v>
      </c>
      <c r="BR789" s="49">
        <v>68.039261365451011</v>
      </c>
      <c r="BS789" s="13">
        <v>0</v>
      </c>
      <c r="BT789" s="12">
        <v>128.14355926079199</v>
      </c>
      <c r="BV789" s="14">
        <f>Таблица1[[#This Row],[Lкан_леб,мм]]</f>
        <v>58201.856440739204</v>
      </c>
      <c r="BW789" s="50">
        <f>Таблица1[[#This Row],[угол обхв4]]+Таблица1[[#This Row],[Lдуг 3,мм]]</f>
        <v>12988.067684869873</v>
      </c>
      <c r="BX789" s="54">
        <f>Таблица1[[#This Row],[угол обхв5]]+Таблица1[[#This Row],[Y5, мм]]</f>
        <v>58860.005793061937</v>
      </c>
      <c r="BY789" s="14">
        <f>Таблица1[[#This Row],[угол обхв6]]+Таблица1[[#This Row],[Lдуг 4,мм]]</f>
        <v>16338.54754955434</v>
      </c>
      <c r="BZ789" s="14">
        <f>Таблица1[[#This Row],[Т1]]+Таблица1[[#This Row],[X6, мм]]</f>
        <v>59230.595585529714</v>
      </c>
      <c r="CA789" s="14">
        <f>Таблица1[[#This Row],[Т2]]+Таблица1[[#This Row],[Lдуг 5,мм]]</f>
        <v>21819.079731742488</v>
      </c>
      <c r="CB789" s="14">
        <f>Таблица1[[#This Row],[Т3]]+Таблица1[[#This Row],[Y6, мм]]</f>
        <v>59462.635776149276</v>
      </c>
      <c r="CC789" s="14">
        <f>Таблица1[[#This Row],[Т4]]+Таблица1[[#This Row],[Lдуг 6,мм]]</f>
        <v>22947.555252079546</v>
      </c>
      <c r="CD789" s="14">
        <f>Таблица1[[#This Row],[Т5]]+Таблица1[[#This Row],[Lдуг 1,мм]]</f>
        <v>59947.139501781727</v>
      </c>
      <c r="CE789" s="14">
        <f>Таблица1[[#This Row],[Т6]]+Таблица1[[#This Row],[Lпрям1, мм]]</f>
        <v>25098.186828090107</v>
      </c>
      <c r="CF789" s="15">
        <f>Таблица1[[#This Row],[Т7]]+Таблица1[[#This Row],[Lдуг 2,мм]]</f>
        <v>59947.139501781727</v>
      </c>
      <c r="CG789" s="14">
        <f>Таблица1[[#This Row],[Т8]]+Таблица1[[#This Row],[Lпрям2, мм]]</f>
        <v>25098.186828090107</v>
      </c>
      <c r="CH789" s="14">
        <f>Таблица1[[#This Row],[Т9]]-Таблица1[[#This Row],[Т9]]</f>
        <v>0</v>
      </c>
      <c r="CI789" s="50">
        <f>Таблица1[[#This Row],[Т9]]-Таблица1[[#This Row],[Т8]]</f>
        <v>34848.952673691616</v>
      </c>
      <c r="CJ789" s="54">
        <f>Таблица1[[#This Row],[Т9]]-Таблица1[[#This Row],[Т7]]</f>
        <v>0</v>
      </c>
      <c r="CK789" s="14">
        <f>Таблица1[[#This Row],[Т9]]-Таблица1[[#This Row],[Т6]]</f>
        <v>36999.58424970218</v>
      </c>
      <c r="CL789" s="14">
        <f>Таблица1[[#This Row],[Т9]]-Таблица1[[#This Row],[Т5]]</f>
        <v>484.50372563245037</v>
      </c>
      <c r="CM789" s="14">
        <f>Таблица1[[#This Row],[Т9]]-Таблица1[[#This Row],[Т4]]</f>
        <v>38128.059770039239</v>
      </c>
      <c r="CN789" s="14">
        <f>Таблица1[[#This Row],[Т9]]-Таблица1[[#This Row],[Т3]]</f>
        <v>716.54391625201242</v>
      </c>
      <c r="CO789" s="14">
        <f>Таблица1[[#This Row],[Т9]]-Таблица1[[#This Row],[Т2]]</f>
        <v>43608.591952227391</v>
      </c>
      <c r="CP789" s="14">
        <f>Таблица1[[#This Row],[Т9]]-Таблица1[[#This Row],[Т1]]</f>
        <v>1087.1337087197899</v>
      </c>
      <c r="CQ789" s="14">
        <f>Таблица1[[#This Row],[Т9]]-Таблица1[[#This Row],[угол обхв6]]</f>
        <v>46959.071816911855</v>
      </c>
      <c r="CR789" s="14">
        <f>Таблица1[[#This Row],[Т9]]-Таблица1[[#This Row],[угол обхв5]]</f>
        <v>1745.2830610425226</v>
      </c>
      <c r="CS789" s="14">
        <f>Таблица1[[#This Row],[Т9]]-Таблица1[[#This Row],[угол обхв4]]</f>
        <v>59947.139501781727</v>
      </c>
      <c r="CT789" s="14">
        <f>Таблица1[[#This Row],[Lкан_прям, мм]]+Таблица1[[#This Row],[Lкан_дуг, мм]]+Таблица1[[#This Row],[Lкан_леб,мм]]</f>
        <v>85045.326329871838</v>
      </c>
      <c r="CU789" s="16">
        <f>Таблица1[[#This Row],[Lкан_леб,мм]]</f>
        <v>58201.856440739204</v>
      </c>
      <c r="CV789" s="14">
        <f>2534431-(Таблица1[[#This Row],[Т23]]+Таблица1[[#This Row],[угол обхв3]])</f>
        <v>2449257.5301108672</v>
      </c>
      <c r="CW789" s="50">
        <f>SUM(X789:AC789,AD789:AI789)-Таблица1[[#This Row],[lподв_min, мм]]</f>
        <v>24692.838311224958</v>
      </c>
      <c r="CX789" s="17">
        <f>CW1228-Таблица1[[#This Row],[Суммарная длина каната]]</f>
        <v>-2425888.0067872168</v>
      </c>
    </row>
    <row r="790" spans="1:102" x14ac:dyDescent="0.25">
      <c r="A790" s="21">
        <v>789</v>
      </c>
      <c r="B790" s="10">
        <v>19.917142857142853</v>
      </c>
      <c r="C790" s="10">
        <v>45.252653061224485</v>
      </c>
      <c r="D790" s="11">
        <v>7845.7371668058649</v>
      </c>
      <c r="E790" s="11">
        <v>6296.0149535461769</v>
      </c>
      <c r="F790" s="11">
        <v>7177.3602676167802</v>
      </c>
      <c r="G790" s="11">
        <v>6899.4727570671721</v>
      </c>
      <c r="H790" s="11">
        <v>7437.7366768058646</v>
      </c>
      <c r="I790" s="11">
        <v>4094.9294693519832</v>
      </c>
      <c r="J790" s="11">
        <v>2201.0854841941932</v>
      </c>
      <c r="K790" s="11">
        <v>25136.413214629381</v>
      </c>
      <c r="L790" s="11">
        <v>1707.0566745032472</v>
      </c>
      <c r="M790" s="11">
        <v>58201.856440739204</v>
      </c>
      <c r="N790" s="11">
        <v>10444.936335987881</v>
      </c>
      <c r="O790" s="11">
        <v>15284.530142925772</v>
      </c>
      <c r="P790" s="43">
        <v>11497.557846626847</v>
      </c>
      <c r="Q790" s="11">
        <v>12116.578648106335</v>
      </c>
      <c r="R790" s="11">
        <v>8531.1546506147351</v>
      </c>
      <c r="S790" s="11">
        <v>7508.2508517479737</v>
      </c>
      <c r="T790" s="11">
        <v>7845.7371668058649</v>
      </c>
      <c r="U790" s="11">
        <v>6296.0149535461769</v>
      </c>
      <c r="V790" s="11">
        <v>7088.4852420880616</v>
      </c>
      <c r="W790" s="11">
        <v>6790.7426791803709</v>
      </c>
      <c r="X790" s="12">
        <v>0</v>
      </c>
      <c r="Y790" s="12">
        <v>645.39123902802248</v>
      </c>
      <c r="Z790" s="12">
        <v>364.23471251459557</v>
      </c>
      <c r="AA790" s="44">
        <v>232.0401906195587</v>
      </c>
      <c r="AB790" s="45">
        <v>465.39053234107018</v>
      </c>
      <c r="AC790" s="12">
        <v>0</v>
      </c>
      <c r="AD790" s="12">
        <v>12988.067684869873</v>
      </c>
      <c r="AE790" s="12">
        <v>3338.2523448937422</v>
      </c>
      <c r="AF790" s="12">
        <v>5480.5321821881489</v>
      </c>
      <c r="AG790" s="44">
        <v>1128.4755203370603</v>
      </c>
      <c r="AH790" s="45">
        <v>2201.0854823405593</v>
      </c>
      <c r="AI790" s="12">
        <v>0</v>
      </c>
      <c r="AJ790" s="12">
        <v>-19.013030117399207</v>
      </c>
      <c r="AK790" s="12">
        <v>71.619798635112048</v>
      </c>
      <c r="AL790" s="12">
        <v>122.76958240777675</v>
      </c>
      <c r="AM790" s="44">
        <v>155.35517946638416</v>
      </c>
      <c r="AN790" s="45">
        <v>89.999999739693067</v>
      </c>
      <c r="AO790" s="12">
        <v>0</v>
      </c>
      <c r="AP790" s="12">
        <v>-1967.480499599191</v>
      </c>
      <c r="AQ790" s="12">
        <v>10832.122227391028</v>
      </c>
      <c r="AR790" s="12">
        <v>11840.626307573924</v>
      </c>
      <c r="AS790" s="44">
        <v>8701.2873577312494</v>
      </c>
      <c r="AT790" s="45">
        <v>7437.737166805864</v>
      </c>
      <c r="AU790" s="12">
        <v>0</v>
      </c>
      <c r="AV790" s="12">
        <v>11438.977583618373</v>
      </c>
      <c r="AW790" s="12">
        <v>15413.181165068429</v>
      </c>
      <c r="AX790" s="12">
        <v>11895.74379781453</v>
      </c>
      <c r="AY790" s="44">
        <v>7137.4154947912702</v>
      </c>
      <c r="AZ790" s="45">
        <v>6296.0149516925458</v>
      </c>
      <c r="BA790" s="12">
        <v>0</v>
      </c>
      <c r="BB790" s="12">
        <v>10312.016800830368</v>
      </c>
      <c r="BC790" s="12">
        <v>11884.743738029994</v>
      </c>
      <c r="BD790" s="12">
        <v>8874.2231115618106</v>
      </c>
      <c r="BE790" s="44">
        <v>7675.6044596893489</v>
      </c>
      <c r="BF790" s="45">
        <v>7437.7371768058647</v>
      </c>
      <c r="BG790" s="12">
        <v>0</v>
      </c>
      <c r="BH790" s="12">
        <v>15670.27150339093</v>
      </c>
      <c r="BI790" s="12">
        <v>12245.229670248991</v>
      </c>
      <c r="BJ790" s="12">
        <v>7287.4160014561676</v>
      </c>
      <c r="BK790" s="44">
        <v>6666.8503105028803</v>
      </c>
      <c r="BL790" s="45">
        <v>4094.929469351986</v>
      </c>
      <c r="BM790" s="12">
        <v>0</v>
      </c>
      <c r="BN790" s="12">
        <v>0</v>
      </c>
      <c r="BO790" s="12">
        <v>90.632828752511259</v>
      </c>
      <c r="BP790" s="12">
        <v>51.149783772664698</v>
      </c>
      <c r="BQ790" s="48">
        <v>32.585597058607419</v>
      </c>
      <c r="BR790" s="49">
        <v>65.355179726691105</v>
      </c>
      <c r="BS790" s="13">
        <v>0</v>
      </c>
      <c r="BT790" s="12">
        <v>128.14355926079199</v>
      </c>
      <c r="BV790" s="14">
        <f>Таблица1[[#This Row],[Lкан_леб,мм]]</f>
        <v>58201.856440739204</v>
      </c>
      <c r="BW790" s="50">
        <f>Таблица1[[#This Row],[угол обхв4]]+Таблица1[[#This Row],[Lдуг 3,мм]]</f>
        <v>12988.067684869873</v>
      </c>
      <c r="BX790" s="54">
        <f>Таблица1[[#This Row],[угол обхв5]]+Таблица1[[#This Row],[Y5, мм]]</f>
        <v>58847.247679767228</v>
      </c>
      <c r="BY790" s="14">
        <f>Таблица1[[#This Row],[угол обхв6]]+Таблица1[[#This Row],[Lдуг 4,мм]]</f>
        <v>16326.320029763616</v>
      </c>
      <c r="BZ790" s="14">
        <f>Таблица1[[#This Row],[Т1]]+Таблица1[[#This Row],[X6, мм]]</f>
        <v>59211.482392281825</v>
      </c>
      <c r="CA790" s="14">
        <f>Таблица1[[#This Row],[Т2]]+Таблица1[[#This Row],[Lдуг 5,мм]]</f>
        <v>21806.852211951766</v>
      </c>
      <c r="CB790" s="14">
        <f>Таблица1[[#This Row],[Т3]]+Таблица1[[#This Row],[Y6, мм]]</f>
        <v>59443.522582901387</v>
      </c>
      <c r="CC790" s="14">
        <f>Таблица1[[#This Row],[Т4]]+Таблица1[[#This Row],[Lдуг 6,мм]]</f>
        <v>22935.327732288824</v>
      </c>
      <c r="CD790" s="14">
        <f>Таблица1[[#This Row],[Т5]]+Таблица1[[#This Row],[Lдуг 1,мм]]</f>
        <v>59908.91311524246</v>
      </c>
      <c r="CE790" s="14">
        <f>Таблица1[[#This Row],[Т6]]+Таблица1[[#This Row],[Lпрям1, мм]]</f>
        <v>25136.413214629385</v>
      </c>
      <c r="CF790" s="15">
        <f>Таблица1[[#This Row],[Т7]]+Таблица1[[#This Row],[Lдуг 2,мм]]</f>
        <v>59908.91311524246</v>
      </c>
      <c r="CG790" s="14">
        <f>Таблица1[[#This Row],[Т8]]+Таблица1[[#This Row],[Lпрям2, мм]]</f>
        <v>25136.413214629385</v>
      </c>
      <c r="CH790" s="14">
        <f>Таблица1[[#This Row],[Т9]]-Таблица1[[#This Row],[Т9]]</f>
        <v>0</v>
      </c>
      <c r="CI790" s="50">
        <f>Таблица1[[#This Row],[Т9]]-Таблица1[[#This Row],[Т8]]</f>
        <v>34772.499900613075</v>
      </c>
      <c r="CJ790" s="54">
        <f>Таблица1[[#This Row],[Т9]]-Таблица1[[#This Row],[Т7]]</f>
        <v>0</v>
      </c>
      <c r="CK790" s="14">
        <f>Таблица1[[#This Row],[Т9]]-Таблица1[[#This Row],[Т6]]</f>
        <v>36973.585382953635</v>
      </c>
      <c r="CL790" s="14">
        <f>Таблица1[[#This Row],[Т9]]-Таблица1[[#This Row],[Т5]]</f>
        <v>465.39053234107269</v>
      </c>
      <c r="CM790" s="14">
        <f>Таблица1[[#This Row],[Т9]]-Таблица1[[#This Row],[Т4]]</f>
        <v>38102.060903290694</v>
      </c>
      <c r="CN790" s="14">
        <f>Таблица1[[#This Row],[Т9]]-Таблица1[[#This Row],[Т3]]</f>
        <v>697.43072296063474</v>
      </c>
      <c r="CO790" s="14">
        <f>Таблица1[[#This Row],[Т9]]-Таблица1[[#This Row],[Т2]]</f>
        <v>43582.593085478846</v>
      </c>
      <c r="CP790" s="14">
        <f>Таблица1[[#This Row],[Т9]]-Таблица1[[#This Row],[Т1]]</f>
        <v>1061.6654354752318</v>
      </c>
      <c r="CQ790" s="14">
        <f>Таблица1[[#This Row],[Т9]]-Таблица1[[#This Row],[угол обхв6]]</f>
        <v>46920.845430372588</v>
      </c>
      <c r="CR790" s="14">
        <f>Таблица1[[#This Row],[Т9]]-Таблица1[[#This Row],[угол обхв5]]</f>
        <v>1707.0566745032556</v>
      </c>
      <c r="CS790" s="14">
        <f>Таблица1[[#This Row],[Т9]]-Таблица1[[#This Row],[угол обхв4]]</f>
        <v>59908.91311524246</v>
      </c>
      <c r="CT790" s="14">
        <f>Таблица1[[#This Row],[Lкан_прям, мм]]+Таблица1[[#This Row],[Lкан_дуг, мм]]+Таблица1[[#This Row],[Lкан_леб,мм]]</f>
        <v>85045.326329871838</v>
      </c>
      <c r="CU790" s="16">
        <f>Таблица1[[#This Row],[Lкан_леб,мм]]</f>
        <v>58201.856440739204</v>
      </c>
      <c r="CV790" s="14">
        <f>2534431-(Таблица1[[#This Row],[Т23]]+Таблица1[[#This Row],[угол обхв3]])</f>
        <v>2449257.5301108672</v>
      </c>
      <c r="CW790" s="50">
        <f>SUM(X790:AC790,AD790:AI790)-Таблица1[[#This Row],[lподв_min, мм]]</f>
        <v>24642.384404938435</v>
      </c>
      <c r="CX790" s="17">
        <f>CW1229-Таблица1[[#This Row],[Суммарная длина каната]]</f>
        <v>-2425932.6430454077</v>
      </c>
    </row>
    <row r="791" spans="1:102" x14ac:dyDescent="0.25">
      <c r="A791" s="21">
        <v>790</v>
      </c>
      <c r="B791" s="10">
        <v>19.917142857142853</v>
      </c>
      <c r="C791" s="10">
        <v>47.936734693877547</v>
      </c>
      <c r="D791" s="11">
        <v>8216.2604807287953</v>
      </c>
      <c r="E791" s="11">
        <v>6178.9211495620175</v>
      </c>
      <c r="F791" s="11">
        <v>7520.357558987841</v>
      </c>
      <c r="G791" s="11">
        <v>6750.4175393252453</v>
      </c>
      <c r="H791" s="11">
        <v>7808.2599907287949</v>
      </c>
      <c r="I791" s="11">
        <v>3925.7574571381929</v>
      </c>
      <c r="J791" s="11">
        <v>2253.1636924238246</v>
      </c>
      <c r="K791" s="11">
        <v>25174.639601168019</v>
      </c>
      <c r="L791" s="11">
        <v>1668.8302879646096</v>
      </c>
      <c r="M791" s="11">
        <v>58201.856440739204</v>
      </c>
      <c r="N791" s="11">
        <v>10444.936335987881</v>
      </c>
      <c r="O791" s="11">
        <v>15284.530142925772</v>
      </c>
      <c r="P791" s="43">
        <v>11591.504069048067</v>
      </c>
      <c r="Q791" s="11">
        <v>12164.110095577813</v>
      </c>
      <c r="R791" s="11">
        <v>8844.1583001065301</v>
      </c>
      <c r="S791" s="11">
        <v>7421.9244996865009</v>
      </c>
      <c r="T791" s="11">
        <v>8216.2604807287953</v>
      </c>
      <c r="U791" s="11">
        <v>6178.9211495620175</v>
      </c>
      <c r="V791" s="11">
        <v>7436.6717492664256</v>
      </c>
      <c r="W791" s="11">
        <v>6637.6448243128325</v>
      </c>
      <c r="X791" s="12">
        <v>0</v>
      </c>
      <c r="Y791" s="12">
        <v>632.60800987257562</v>
      </c>
      <c r="Z791" s="12">
        <v>357.90474842214559</v>
      </c>
      <c r="AA791" s="44">
        <v>232.04019061955887</v>
      </c>
      <c r="AB791" s="45">
        <v>446.27733905032954</v>
      </c>
      <c r="AC791" s="12">
        <v>0</v>
      </c>
      <c r="AD791" s="12">
        <v>12988.067684869873</v>
      </c>
      <c r="AE791" s="12">
        <v>3324.4005231598999</v>
      </c>
      <c r="AF791" s="12">
        <v>5480.5321821881498</v>
      </c>
      <c r="AG791" s="44">
        <v>1128.4755203370619</v>
      </c>
      <c r="AH791" s="45">
        <v>2253.1636906130352</v>
      </c>
      <c r="AI791" s="12">
        <v>0</v>
      </c>
      <c r="AJ791" s="12">
        <v>-19.013030117399207</v>
      </c>
      <c r="AK791" s="12">
        <v>69.824639127377495</v>
      </c>
      <c r="AL791" s="12">
        <v>120.08550077512369</v>
      </c>
      <c r="AM791" s="44">
        <v>152.67109783373115</v>
      </c>
      <c r="AN791" s="45">
        <v>89.999999745709658</v>
      </c>
      <c r="AO791" s="12">
        <v>0</v>
      </c>
      <c r="AP791" s="12">
        <v>-1967.480499599191</v>
      </c>
      <c r="AQ791" s="12">
        <v>10827.902037758326</v>
      </c>
      <c r="AR791" s="12">
        <v>11944.537617397958</v>
      </c>
      <c r="AS791" s="44">
        <v>9031.4701814447581</v>
      </c>
      <c r="AT791" s="45">
        <v>7808.2604807287953</v>
      </c>
      <c r="AU791" s="12">
        <v>0</v>
      </c>
      <c r="AV791" s="12">
        <v>11438.977583618373</v>
      </c>
      <c r="AW791" s="12">
        <v>15425.247132900224</v>
      </c>
      <c r="AX791" s="12">
        <v>11959.583046658887</v>
      </c>
      <c r="AY791" s="44">
        <v>7059.4631098674827</v>
      </c>
      <c r="AZ791" s="45">
        <v>6178.9211477512308</v>
      </c>
      <c r="BA791" s="12">
        <v>0</v>
      </c>
      <c r="BB791" s="12">
        <v>10312.016800830368</v>
      </c>
      <c r="BC791" s="12">
        <v>11974.469770818512</v>
      </c>
      <c r="BD791" s="12">
        <v>9197.1918484564212</v>
      </c>
      <c r="BE791" s="44">
        <v>8028.9485993905673</v>
      </c>
      <c r="BF791" s="45">
        <v>7808.260490728795</v>
      </c>
      <c r="BG791" s="12">
        <v>0</v>
      </c>
      <c r="BH791" s="12">
        <v>15670.27150339093</v>
      </c>
      <c r="BI791" s="12">
        <v>12304.827085552264</v>
      </c>
      <c r="BJ791" s="12">
        <v>7217.3974507675739</v>
      </c>
      <c r="BK791" s="44">
        <v>6541.3825393810348</v>
      </c>
      <c r="BL791" s="45">
        <v>3925.7574571381952</v>
      </c>
      <c r="BM791" s="12">
        <v>0</v>
      </c>
      <c r="BN791" s="12">
        <v>0</v>
      </c>
      <c r="BO791" s="12">
        <v>88.837669244776691</v>
      </c>
      <c r="BP791" s="12">
        <v>50.260861647746204</v>
      </c>
      <c r="BQ791" s="48">
        <v>32.585597058607448</v>
      </c>
      <c r="BR791" s="49">
        <v>62.671098088021495</v>
      </c>
      <c r="BS791" s="13">
        <v>0</v>
      </c>
      <c r="BT791" s="12">
        <v>128.14355926079199</v>
      </c>
      <c r="BV791" s="14">
        <f>Таблица1[[#This Row],[Lкан_леб,мм]]</f>
        <v>58201.856440739204</v>
      </c>
      <c r="BW791" s="50">
        <f>Таблица1[[#This Row],[угол обхв4]]+Таблица1[[#This Row],[Lдуг 3,мм]]</f>
        <v>12988.067684869873</v>
      </c>
      <c r="BX791" s="54">
        <f>Таблица1[[#This Row],[угол обхв5]]+Таблица1[[#This Row],[Y5, мм]]</f>
        <v>58834.464450611777</v>
      </c>
      <c r="BY791" s="14">
        <f>Таблица1[[#This Row],[угол обхв6]]+Таблица1[[#This Row],[Lдуг 4,мм]]</f>
        <v>16312.468208029773</v>
      </c>
      <c r="BZ791" s="14">
        <f>Таблица1[[#This Row],[Т1]]+Таблица1[[#This Row],[X6, мм]]</f>
        <v>59192.369199033921</v>
      </c>
      <c r="CA791" s="14">
        <f>Таблица1[[#This Row],[Т2]]+Таблица1[[#This Row],[Lдуг 5,мм]]</f>
        <v>21793.000390217923</v>
      </c>
      <c r="CB791" s="14">
        <f>Таблица1[[#This Row],[Т3]]+Таблица1[[#This Row],[Y6, мм]]</f>
        <v>59424.409389653483</v>
      </c>
      <c r="CC791" s="14">
        <f>Таблица1[[#This Row],[Т4]]+Таблица1[[#This Row],[Lдуг 6,мм]]</f>
        <v>22921.475910554986</v>
      </c>
      <c r="CD791" s="14">
        <f>Таблица1[[#This Row],[Т5]]+Таблица1[[#This Row],[Lдуг 1,мм]]</f>
        <v>59870.686728703811</v>
      </c>
      <c r="CE791" s="14">
        <f>Таблица1[[#This Row],[Т6]]+Таблица1[[#This Row],[Lпрям1, мм]]</f>
        <v>25174.639601168019</v>
      </c>
      <c r="CF791" s="15">
        <f>Таблица1[[#This Row],[Т7]]+Таблица1[[#This Row],[Lдуг 2,мм]]</f>
        <v>59870.686728703811</v>
      </c>
      <c r="CG791" s="14">
        <f>Таблица1[[#This Row],[Т8]]+Таблица1[[#This Row],[Lпрям2, мм]]</f>
        <v>25174.639601168019</v>
      </c>
      <c r="CH791" s="14">
        <f>Таблица1[[#This Row],[Т9]]-Таблица1[[#This Row],[Т9]]</f>
        <v>0</v>
      </c>
      <c r="CI791" s="50">
        <f>Таблица1[[#This Row],[Т9]]-Таблица1[[#This Row],[Т8]]</f>
        <v>34696.047127535792</v>
      </c>
      <c r="CJ791" s="54">
        <f>Таблица1[[#This Row],[Т9]]-Таблица1[[#This Row],[Т7]]</f>
        <v>0</v>
      </c>
      <c r="CK791" s="14">
        <f>Таблица1[[#This Row],[Т9]]-Таблица1[[#This Row],[Т6]]</f>
        <v>36949.210818148829</v>
      </c>
      <c r="CL791" s="14">
        <f>Таблица1[[#This Row],[Т9]]-Таблица1[[#This Row],[Т5]]</f>
        <v>446.27733905032801</v>
      </c>
      <c r="CM791" s="14">
        <f>Таблица1[[#This Row],[Т9]]-Таблица1[[#This Row],[Т4]]</f>
        <v>38077.686338485888</v>
      </c>
      <c r="CN791" s="14">
        <f>Таблица1[[#This Row],[Т9]]-Таблица1[[#This Row],[Т3]]</f>
        <v>678.31752966989006</v>
      </c>
      <c r="CO791" s="14">
        <f>Таблица1[[#This Row],[Т9]]-Таблица1[[#This Row],[Т2]]</f>
        <v>43558.21852067404</v>
      </c>
      <c r="CP791" s="14">
        <f>Таблица1[[#This Row],[Т9]]-Таблица1[[#This Row],[Т1]]</f>
        <v>1036.2222780920347</v>
      </c>
      <c r="CQ791" s="14">
        <f>Таблица1[[#This Row],[Т9]]-Таблица1[[#This Row],[угол обхв6]]</f>
        <v>46882.61904383394</v>
      </c>
      <c r="CR791" s="14">
        <f>Таблица1[[#This Row],[Т9]]-Таблица1[[#This Row],[угол обхв5]]</f>
        <v>1668.8302879646071</v>
      </c>
      <c r="CS791" s="14">
        <f>Таблица1[[#This Row],[Т9]]-Таблица1[[#This Row],[угол обхв4]]</f>
        <v>59870.686728703811</v>
      </c>
      <c r="CT791" s="14">
        <f>Таблица1[[#This Row],[Lкан_прям, мм]]+Таблица1[[#This Row],[Lкан_дуг, мм]]+Таблица1[[#This Row],[Lкан_леб,мм]]</f>
        <v>85045.326329871838</v>
      </c>
      <c r="CU791" s="16">
        <f>Таблица1[[#This Row],[Lкан_леб,мм]]</f>
        <v>58201.856440739204</v>
      </c>
      <c r="CV791" s="14">
        <f>2534431-(Таблица1[[#This Row],[Т23]]+Таблица1[[#This Row],[угол обхв3]])</f>
        <v>2449257.5301108672</v>
      </c>
      <c r="CW791" s="50">
        <f>SUM(X791:AC791,AD791:AI791)-Таблица1[[#This Row],[lподв_min, мм]]</f>
        <v>24590.3061967088</v>
      </c>
      <c r="CX791" s="17">
        <f>CW1230-Таблица1[[#This Row],[Суммарная длина каната]]</f>
        <v>-2425978.3121532318</v>
      </c>
    </row>
    <row r="792" spans="1:102" x14ac:dyDescent="0.25">
      <c r="A792" s="21">
        <v>791</v>
      </c>
      <c r="B792" s="10">
        <v>19.917142857142853</v>
      </c>
      <c r="C792" s="10">
        <v>50.620816326530601</v>
      </c>
      <c r="D792" s="11">
        <v>8591.8606798583223</v>
      </c>
      <c r="E792" s="11">
        <v>6079.3070164996298</v>
      </c>
      <c r="F792" s="11">
        <v>7869.9586524953256</v>
      </c>
      <c r="G792" s="11">
        <v>6617.5880424416509</v>
      </c>
      <c r="H792" s="11">
        <v>8183.8601898583238</v>
      </c>
      <c r="I792" s="11">
        <v>3772.4510136968897</v>
      </c>
      <c r="J792" s="11">
        <v>2306.8560028027405</v>
      </c>
      <c r="K792" s="11">
        <v>25212.865987705958</v>
      </c>
      <c r="L792" s="11">
        <v>1630.6039014266692</v>
      </c>
      <c r="M792" s="11">
        <v>58201.856440739204</v>
      </c>
      <c r="N792" s="11">
        <v>10444.936335987881</v>
      </c>
      <c r="O792" s="11">
        <v>15284.530142925772</v>
      </c>
      <c r="P792" s="43">
        <v>11683.121378515985</v>
      </c>
      <c r="Q792" s="11">
        <v>12215.988798451057</v>
      </c>
      <c r="R792" s="11">
        <v>9160.8611314203572</v>
      </c>
      <c r="S792" s="11">
        <v>7350.3504800059736</v>
      </c>
      <c r="T792" s="11">
        <v>8591.8606798583223</v>
      </c>
      <c r="U792" s="11">
        <v>6079.3070164996298</v>
      </c>
      <c r="V792" s="11">
        <v>7791.6456779850923</v>
      </c>
      <c r="W792" s="11">
        <v>6501.0201308048727</v>
      </c>
      <c r="X792" s="12">
        <v>0</v>
      </c>
      <c r="Y792" s="12">
        <v>619.79619157842035</v>
      </c>
      <c r="Z792" s="12">
        <v>351.60337346840356</v>
      </c>
      <c r="AA792" s="44">
        <v>232.04019061955887</v>
      </c>
      <c r="AB792" s="45">
        <v>427.16414576028649</v>
      </c>
      <c r="AC792" s="12">
        <v>0</v>
      </c>
      <c r="AD792" s="12">
        <v>12988.067684869873</v>
      </c>
      <c r="AE792" s="12">
        <v>3308.9345992767844</v>
      </c>
      <c r="AF792" s="12">
        <v>5480.5321821881489</v>
      </c>
      <c r="AG792" s="44">
        <v>1128.4755203370601</v>
      </c>
      <c r="AH792" s="45">
        <v>2306.8560010340971</v>
      </c>
      <c r="AI792" s="12">
        <v>0</v>
      </c>
      <c r="AJ792" s="12">
        <v>-19.013030117399207</v>
      </c>
      <c r="AK792" s="12">
        <v>68.025464823104002</v>
      </c>
      <c r="AL792" s="12">
        <v>117.40141914247064</v>
      </c>
      <c r="AM792" s="44">
        <v>149.98701620107809</v>
      </c>
      <c r="AN792" s="45">
        <v>89.999999751628252</v>
      </c>
      <c r="AO792" s="12">
        <v>0</v>
      </c>
      <c r="AP792" s="12">
        <v>-1967.480499599191</v>
      </c>
      <c r="AQ792" s="12">
        <v>10823.295240034919</v>
      </c>
      <c r="AR792" s="12">
        <v>12045.345404930331</v>
      </c>
      <c r="AS792" s="44">
        <v>9364.941196202939</v>
      </c>
      <c r="AT792" s="45">
        <v>8183.8606798583232</v>
      </c>
      <c r="AU792" s="12">
        <v>0</v>
      </c>
      <c r="AV792" s="12">
        <v>11438.977583618373</v>
      </c>
      <c r="AW792" s="12">
        <v>15437.201488398083</v>
      </c>
      <c r="AX792" s="12">
        <v>12028.218314380267</v>
      </c>
      <c r="AY792" s="44">
        <v>6997.0583527821454</v>
      </c>
      <c r="AZ792" s="45">
        <v>6079.3070147309891</v>
      </c>
      <c r="BA792" s="12">
        <v>0</v>
      </c>
      <c r="BB792" s="12">
        <v>10312.016800830368</v>
      </c>
      <c r="BC792" s="12">
        <v>12061.480282563021</v>
      </c>
      <c r="BD792" s="12">
        <v>9523.0851578347028</v>
      </c>
      <c r="BE792" s="44">
        <v>8387.7806150757424</v>
      </c>
      <c r="BF792" s="45">
        <v>8183.8606898583239</v>
      </c>
      <c r="BG792" s="12">
        <v>0</v>
      </c>
      <c r="BH792" s="12">
        <v>15670.27150339093</v>
      </c>
      <c r="BI792" s="12">
        <v>12368.660143923367</v>
      </c>
      <c r="BJ792" s="12">
        <v>7162.5799959351825</v>
      </c>
      <c r="BK792" s="44">
        <v>6432.5991437234579</v>
      </c>
      <c r="BL792" s="45">
        <v>3772.4510136968916</v>
      </c>
      <c r="BM792" s="12">
        <v>0</v>
      </c>
      <c r="BN792" s="12">
        <v>0</v>
      </c>
      <c r="BO792" s="12">
        <v>87.038494940503199</v>
      </c>
      <c r="BP792" s="12">
        <v>49.375954319366649</v>
      </c>
      <c r="BQ792" s="48">
        <v>32.585597058607448</v>
      </c>
      <c r="BR792" s="49">
        <v>59.987016449449833</v>
      </c>
      <c r="BS792" s="13">
        <v>0</v>
      </c>
      <c r="BT792" s="12">
        <v>128.14355926079199</v>
      </c>
      <c r="BV792" s="14">
        <f>Таблица1[[#This Row],[Lкан_леб,мм]]</f>
        <v>58201.856440739204</v>
      </c>
      <c r="BW792" s="50">
        <f>Таблица1[[#This Row],[угол обхв4]]+Таблица1[[#This Row],[Lдуг 3,мм]]</f>
        <v>12988.067684869873</v>
      </c>
      <c r="BX792" s="54">
        <f>Таблица1[[#This Row],[угол обхв5]]+Таблица1[[#This Row],[Y5, мм]]</f>
        <v>58821.652632317622</v>
      </c>
      <c r="BY792" s="14">
        <f>Таблица1[[#This Row],[угол обхв6]]+Таблица1[[#This Row],[Lдуг 4,мм]]</f>
        <v>16297.002284146658</v>
      </c>
      <c r="BZ792" s="14">
        <f>Таблица1[[#This Row],[Т1]]+Таблица1[[#This Row],[X6, мм]]</f>
        <v>59173.256005786025</v>
      </c>
      <c r="CA792" s="14">
        <f>Таблица1[[#This Row],[Т2]]+Таблица1[[#This Row],[Lдуг 5,мм]]</f>
        <v>21777.534466334808</v>
      </c>
      <c r="CB792" s="14">
        <f>Таблица1[[#This Row],[Т3]]+Таблица1[[#This Row],[Y6, мм]]</f>
        <v>59405.296196405587</v>
      </c>
      <c r="CC792" s="14">
        <f>Таблица1[[#This Row],[Т4]]+Таблица1[[#This Row],[Lдуг 6,мм]]</f>
        <v>22906.009986671866</v>
      </c>
      <c r="CD792" s="14">
        <f>Таблица1[[#This Row],[Т5]]+Таблица1[[#This Row],[Lдуг 1,мм]]</f>
        <v>59832.460342165876</v>
      </c>
      <c r="CE792" s="14">
        <f>Таблица1[[#This Row],[Т6]]+Таблица1[[#This Row],[Lпрям1, мм]]</f>
        <v>25212.865987705962</v>
      </c>
      <c r="CF792" s="15">
        <f>Таблица1[[#This Row],[Т7]]+Таблица1[[#This Row],[Lдуг 2,мм]]</f>
        <v>59832.460342165876</v>
      </c>
      <c r="CG792" s="14">
        <f>Таблица1[[#This Row],[Т8]]+Таблица1[[#This Row],[Lпрям2, мм]]</f>
        <v>25212.865987705962</v>
      </c>
      <c r="CH792" s="14">
        <f>Таблица1[[#This Row],[Т9]]-Таблица1[[#This Row],[Т9]]</f>
        <v>0</v>
      </c>
      <c r="CI792" s="50">
        <f>Таблица1[[#This Row],[Т9]]-Таблица1[[#This Row],[Т8]]</f>
        <v>34619.594354459914</v>
      </c>
      <c r="CJ792" s="54">
        <f>Таблица1[[#This Row],[Т9]]-Таблица1[[#This Row],[Т7]]</f>
        <v>0</v>
      </c>
      <c r="CK792" s="14">
        <f>Таблица1[[#This Row],[Т9]]-Таблица1[[#This Row],[Т6]]</f>
        <v>36926.450355494009</v>
      </c>
      <c r="CL792" s="14">
        <f>Таблица1[[#This Row],[Т9]]-Таблица1[[#This Row],[Т5]]</f>
        <v>427.1641457602891</v>
      </c>
      <c r="CM792" s="14">
        <f>Таблица1[[#This Row],[Т9]]-Таблица1[[#This Row],[Т4]]</f>
        <v>38054.925875831068</v>
      </c>
      <c r="CN792" s="14">
        <f>Таблица1[[#This Row],[Т9]]-Таблица1[[#This Row],[Т3]]</f>
        <v>659.20433637985116</v>
      </c>
      <c r="CO792" s="14">
        <f>Таблица1[[#This Row],[Т9]]-Таблица1[[#This Row],[Т2]]</f>
        <v>43535.45805801922</v>
      </c>
      <c r="CP792" s="14">
        <f>Таблица1[[#This Row],[Т9]]-Таблица1[[#This Row],[Т1]]</f>
        <v>1010.8077098482536</v>
      </c>
      <c r="CQ792" s="14">
        <f>Таблица1[[#This Row],[Т9]]-Таблица1[[#This Row],[угол обхв6]]</f>
        <v>46844.392657296004</v>
      </c>
      <c r="CR792" s="14">
        <f>Таблица1[[#This Row],[Т9]]-Таблица1[[#This Row],[угол обхв5]]</f>
        <v>1630.6039014266717</v>
      </c>
      <c r="CS792" s="14">
        <f>Таблица1[[#This Row],[Т9]]-Таблица1[[#This Row],[угол обхв4]]</f>
        <v>59832.460342165876</v>
      </c>
      <c r="CT792" s="14">
        <f>Таблица1[[#This Row],[Lкан_прям, мм]]+Таблица1[[#This Row],[Lкан_дуг, мм]]+Таблица1[[#This Row],[Lкан_леб,мм]]</f>
        <v>85045.326329871838</v>
      </c>
      <c r="CU792" s="16">
        <f>Таблица1[[#This Row],[Lкан_леб,мм]]</f>
        <v>58201.856440739204</v>
      </c>
      <c r="CV792" s="14">
        <f>2534431-(Таблица1[[#This Row],[Т23]]+Таблица1[[#This Row],[угол обхв3]])</f>
        <v>2449257.5301108672</v>
      </c>
      <c r="CW792" s="50">
        <f>SUM(X792:AC792,AD792:AI792)-Таблица1[[#This Row],[lподв_min, мм]]</f>
        <v>24536.613886329891</v>
      </c>
      <c r="CX792" s="17">
        <f>CW1231-Таблица1[[#This Row],[Суммарная длина каната]]</f>
        <v>-2425988.9926252575</v>
      </c>
    </row>
    <row r="793" spans="1:102" x14ac:dyDescent="0.25">
      <c r="A793" s="21">
        <v>792</v>
      </c>
      <c r="B793" s="10">
        <v>19.917142857142853</v>
      </c>
      <c r="C793" s="10">
        <v>53.304897959183663</v>
      </c>
      <c r="D793" s="11">
        <v>8971.713640189535</v>
      </c>
      <c r="E793" s="11">
        <v>5997.3911229286668</v>
      </c>
      <c r="F793" s="11">
        <v>8225.3964701292352</v>
      </c>
      <c r="G793" s="11">
        <v>6501.2757145497908</v>
      </c>
      <c r="H793" s="11">
        <v>8563.7131501895346</v>
      </c>
      <c r="I793" s="11">
        <v>3635.2401476379632</v>
      </c>
      <c r="J793" s="11">
        <v>2362.1509752907036</v>
      </c>
      <c r="K793" s="11">
        <v>25251.092374243162</v>
      </c>
      <c r="L793" s="11">
        <v>1592.3775148894731</v>
      </c>
      <c r="M793" s="11">
        <v>58201.856440739204</v>
      </c>
      <c r="N793" s="11">
        <v>10444.936335987881</v>
      </c>
      <c r="O793" s="11">
        <v>15284.530142925772</v>
      </c>
      <c r="P793" s="43">
        <v>11772.208752709068</v>
      </c>
      <c r="Q793" s="11">
        <v>12272.100926955798</v>
      </c>
      <c r="R793" s="11">
        <v>9480.5682503407352</v>
      </c>
      <c r="S793" s="11">
        <v>7293.6858369994543</v>
      </c>
      <c r="T793" s="11">
        <v>8971.713640189535</v>
      </c>
      <c r="U793" s="11">
        <v>5997.3911229286668</v>
      </c>
      <c r="V793" s="11">
        <v>8152.6281614158461</v>
      </c>
      <c r="W793" s="11">
        <v>6381.1683740289345</v>
      </c>
      <c r="X793" s="12">
        <v>0</v>
      </c>
      <c r="Y793" s="12">
        <v>606.95220024871458</v>
      </c>
      <c r="Z793" s="12">
        <v>345.33417155021215</v>
      </c>
      <c r="AA793" s="44">
        <v>232.04019061955887</v>
      </c>
      <c r="AB793" s="45">
        <v>408.05095247098757</v>
      </c>
      <c r="AC793" s="12">
        <v>0</v>
      </c>
      <c r="AD793" s="12">
        <v>12988.067684869873</v>
      </c>
      <c r="AE793" s="12">
        <v>3291.8660132846203</v>
      </c>
      <c r="AF793" s="12">
        <v>5480.5321821881489</v>
      </c>
      <c r="AG793" s="44">
        <v>1128.4755203370582</v>
      </c>
      <c r="AH793" s="45">
        <v>2362.1509735634618</v>
      </c>
      <c r="AI793" s="12">
        <v>0</v>
      </c>
      <c r="AJ793" s="12">
        <v>-19.013030117399207</v>
      </c>
      <c r="AK793" s="12">
        <v>66.22177243267565</v>
      </c>
      <c r="AL793" s="12">
        <v>114.71733750981757</v>
      </c>
      <c r="AM793" s="44">
        <v>147.302934568425</v>
      </c>
      <c r="AN793" s="45">
        <v>89.999999757442325</v>
      </c>
      <c r="AO793" s="12">
        <v>0</v>
      </c>
      <c r="AP793" s="12">
        <v>-1967.480499599191</v>
      </c>
      <c r="AQ793" s="12">
        <v>10818.302419284018</v>
      </c>
      <c r="AR793" s="12">
        <v>12142.828482541803</v>
      </c>
      <c r="AS793" s="44">
        <v>9700.9687158436391</v>
      </c>
      <c r="AT793" s="45">
        <v>8563.713640189535</v>
      </c>
      <c r="AU793" s="12">
        <v>0</v>
      </c>
      <c r="AV793" s="12">
        <v>11438.977583618373</v>
      </c>
      <c r="AW793" s="12">
        <v>15449.034756368988</v>
      </c>
      <c r="AX793" s="12">
        <v>12101.499004754698</v>
      </c>
      <c r="AY793" s="44">
        <v>6950.3381490705815</v>
      </c>
      <c r="AZ793" s="45">
        <v>5997.3911212014273</v>
      </c>
      <c r="BA793" s="12">
        <v>0</v>
      </c>
      <c r="BB793" s="12">
        <v>10312.016800830368</v>
      </c>
      <c r="BC793" s="12">
        <v>12145.574836005204</v>
      </c>
      <c r="BD793" s="12">
        <v>9851.1879801734704</v>
      </c>
      <c r="BE793" s="44">
        <v>8751.3131746866293</v>
      </c>
      <c r="BF793" s="45">
        <v>8563.7136501895366</v>
      </c>
      <c r="BG793" s="12">
        <v>0</v>
      </c>
      <c r="BH793" s="12">
        <v>15670.27150339093</v>
      </c>
      <c r="BI793" s="12">
        <v>12436.605540399012</v>
      </c>
      <c r="BJ793" s="12">
        <v>7123.0839147983561</v>
      </c>
      <c r="BK793" s="44">
        <v>6340.7388108575387</v>
      </c>
      <c r="BL793" s="45">
        <v>3635.2401476379655</v>
      </c>
      <c r="BM793" s="12">
        <v>0</v>
      </c>
      <c r="BN793" s="12">
        <v>0</v>
      </c>
      <c r="BO793" s="12">
        <v>85.234802550074861</v>
      </c>
      <c r="BP793" s="12">
        <v>48.495565077141919</v>
      </c>
      <c r="BQ793" s="48">
        <v>32.585597058607448</v>
      </c>
      <c r="BR793" s="49">
        <v>57.302934810982691</v>
      </c>
      <c r="BS793" s="13">
        <v>0</v>
      </c>
      <c r="BT793" s="12">
        <v>128.14355926079199</v>
      </c>
      <c r="BV793" s="14">
        <f>Таблица1[[#This Row],[Lкан_леб,мм]]</f>
        <v>58201.856440739204</v>
      </c>
      <c r="BW793" s="50">
        <f>Таблица1[[#This Row],[угол обхв4]]+Таблица1[[#This Row],[Lдуг 3,мм]]</f>
        <v>12988.067684869873</v>
      </c>
      <c r="BX793" s="54">
        <f>Таблица1[[#This Row],[угол обхв5]]+Таблица1[[#This Row],[Y5, мм]]</f>
        <v>58808.808640987918</v>
      </c>
      <c r="BY793" s="14">
        <f>Таблица1[[#This Row],[угол обхв6]]+Таблица1[[#This Row],[Lдуг 4,мм]]</f>
        <v>16279.933698154493</v>
      </c>
      <c r="BZ793" s="14">
        <f>Таблица1[[#This Row],[Т1]]+Таблица1[[#This Row],[X6, мм]]</f>
        <v>59154.142812538128</v>
      </c>
      <c r="CA793" s="14">
        <f>Таблица1[[#This Row],[Т2]]+Таблица1[[#This Row],[Lдуг 5,мм]]</f>
        <v>21760.465880342643</v>
      </c>
      <c r="CB793" s="14">
        <f>Таблица1[[#This Row],[Т3]]+Таблица1[[#This Row],[Y6, мм]]</f>
        <v>59386.18300315769</v>
      </c>
      <c r="CC793" s="14">
        <f>Таблица1[[#This Row],[Т4]]+Таблица1[[#This Row],[Lдуг 6,мм]]</f>
        <v>22888.941400679701</v>
      </c>
      <c r="CD793" s="14">
        <f>Таблица1[[#This Row],[Т5]]+Таблица1[[#This Row],[Lдуг 1,мм]]</f>
        <v>59794.233955628675</v>
      </c>
      <c r="CE793" s="14">
        <f>Таблица1[[#This Row],[Т6]]+Таблица1[[#This Row],[Lпрям1, мм]]</f>
        <v>25251.092374243162</v>
      </c>
      <c r="CF793" s="15">
        <f>Таблица1[[#This Row],[Т7]]+Таблица1[[#This Row],[Lдуг 2,мм]]</f>
        <v>59794.233955628675</v>
      </c>
      <c r="CG793" s="14">
        <f>Таблица1[[#This Row],[Т8]]+Таблица1[[#This Row],[Lпрям2, мм]]</f>
        <v>25251.092374243162</v>
      </c>
      <c r="CH793" s="14">
        <f>Таблица1[[#This Row],[Т9]]-Таблица1[[#This Row],[Т9]]</f>
        <v>0</v>
      </c>
      <c r="CI793" s="50">
        <f>Таблица1[[#This Row],[Т9]]-Таблица1[[#This Row],[Т8]]</f>
        <v>34543.141581385513</v>
      </c>
      <c r="CJ793" s="54">
        <f>Таблица1[[#This Row],[Т9]]-Таблица1[[#This Row],[Т7]]</f>
        <v>0</v>
      </c>
      <c r="CK793" s="14">
        <f>Таблица1[[#This Row],[Т9]]-Таблица1[[#This Row],[Т6]]</f>
        <v>36905.292554948974</v>
      </c>
      <c r="CL793" s="14">
        <f>Таблица1[[#This Row],[Т9]]-Таблица1[[#This Row],[Т5]]</f>
        <v>408.05095247098507</v>
      </c>
      <c r="CM793" s="14">
        <f>Таблица1[[#This Row],[Т9]]-Таблица1[[#This Row],[Т4]]</f>
        <v>38033.768075286032</v>
      </c>
      <c r="CN793" s="14">
        <f>Таблица1[[#This Row],[Т9]]-Таблица1[[#This Row],[Т3]]</f>
        <v>640.09114309054712</v>
      </c>
      <c r="CO793" s="14">
        <f>Таблица1[[#This Row],[Т9]]-Таблица1[[#This Row],[Т2]]</f>
        <v>43514.300257474184</v>
      </c>
      <c r="CP793" s="14">
        <f>Таблица1[[#This Row],[Т9]]-Таблица1[[#This Row],[Т1]]</f>
        <v>985.42531464075728</v>
      </c>
      <c r="CQ793" s="14">
        <f>Таблица1[[#This Row],[Т9]]-Таблица1[[#This Row],[угол обхв6]]</f>
        <v>46806.166270758804</v>
      </c>
      <c r="CR793" s="14">
        <f>Таблица1[[#This Row],[Т9]]-Таблица1[[#This Row],[угол обхв5]]</f>
        <v>1592.3775148894711</v>
      </c>
      <c r="CS793" s="14">
        <f>Таблица1[[#This Row],[Т9]]-Таблица1[[#This Row],[угол обхв4]]</f>
        <v>59794.233955628675</v>
      </c>
      <c r="CT793" s="14">
        <f>Таблица1[[#This Row],[Lкан_прям, мм]]+Таблица1[[#This Row],[Lкан_дуг, мм]]+Таблица1[[#This Row],[Lкан_леб,мм]]</f>
        <v>85045.326329871838</v>
      </c>
      <c r="CU793" s="16">
        <f>Таблица1[[#This Row],[Lкан_леб,мм]]</f>
        <v>58201.856440739204</v>
      </c>
      <c r="CV793" s="14">
        <f>2534431-(Таблица1[[#This Row],[Т23]]+Таблица1[[#This Row],[угол обхв3]])</f>
        <v>2449257.5301108672</v>
      </c>
      <c r="CW793" s="50">
        <f>SUM(X793:AC793,AD793:AI793)-Таблица1[[#This Row],[lподв_min, мм]]</f>
        <v>24481.318913841929</v>
      </c>
      <c r="CX793" s="17">
        <f>CW1232-Таблица1[[#This Row],[Суммарная длина каната]]</f>
        <v>-2426024.9666482219</v>
      </c>
    </row>
    <row r="794" spans="1:102" x14ac:dyDescent="0.25">
      <c r="A794" s="21">
        <v>793</v>
      </c>
      <c r="B794" s="10">
        <v>19.917142857142853</v>
      </c>
      <c r="C794" s="10">
        <v>55.988979591836724</v>
      </c>
      <c r="D794" s="11">
        <v>9354.98590651214</v>
      </c>
      <c r="E794" s="11">
        <v>5933.353204787586</v>
      </c>
      <c r="F794" s="11">
        <v>8585.8911272184541</v>
      </c>
      <c r="G794" s="11">
        <v>6401.7357626003168</v>
      </c>
      <c r="H794" s="11">
        <v>8946.9854165121415</v>
      </c>
      <c r="I794" s="11">
        <v>3514.3172852332436</v>
      </c>
      <c r="J794" s="11">
        <v>2419.0359195543424</v>
      </c>
      <c r="K794" s="11">
        <v>25289.318760779573</v>
      </c>
      <c r="L794" s="11">
        <v>1554.1511283530619</v>
      </c>
      <c r="M794" s="11">
        <v>58201.856440739204</v>
      </c>
      <c r="N794" s="11">
        <v>10444.936335987881</v>
      </c>
      <c r="O794" s="11">
        <v>15284.530142925772</v>
      </c>
      <c r="P794" s="43">
        <v>11858.57072036884</v>
      </c>
      <c r="Q794" s="11">
        <v>12332.323362541576</v>
      </c>
      <c r="R794" s="11">
        <v>9802.5781707878996</v>
      </c>
      <c r="S794" s="11">
        <v>7252.0549015183142</v>
      </c>
      <c r="T794" s="11">
        <v>9354.98590651214</v>
      </c>
      <c r="U794" s="11">
        <v>5933.353204787586</v>
      </c>
      <c r="V794" s="11">
        <v>8518.8271490468869</v>
      </c>
      <c r="W794" s="11">
        <v>6278.3525269813581</v>
      </c>
      <c r="X794" s="12">
        <v>0</v>
      </c>
      <c r="Y794" s="12">
        <v>594.07232613177098</v>
      </c>
      <c r="Z794" s="12">
        <v>339.10085241925867</v>
      </c>
      <c r="AA794" s="44">
        <v>232.04019061955887</v>
      </c>
      <c r="AB794" s="45">
        <v>388.93775918247343</v>
      </c>
      <c r="AC794" s="12">
        <v>0</v>
      </c>
      <c r="AD794" s="12">
        <v>12988.067684869873</v>
      </c>
      <c r="AE794" s="12">
        <v>3273.2074555167683</v>
      </c>
      <c r="AF794" s="12">
        <v>5480.5321821881498</v>
      </c>
      <c r="AG794" s="44">
        <v>1128.4755203370614</v>
      </c>
      <c r="AH794" s="45">
        <v>2419.0359178677177</v>
      </c>
      <c r="AI794" s="12">
        <v>0</v>
      </c>
      <c r="AJ794" s="12">
        <v>-19.013030117399207</v>
      </c>
      <c r="AK794" s="12">
        <v>64.413040992575986</v>
      </c>
      <c r="AL794" s="12">
        <v>112.03325587716451</v>
      </c>
      <c r="AM794" s="44">
        <v>144.61885293577197</v>
      </c>
      <c r="AN794" s="45">
        <v>89.999999763146207</v>
      </c>
      <c r="AO794" s="12">
        <v>0</v>
      </c>
      <c r="AP794" s="12">
        <v>-1967.480499599191</v>
      </c>
      <c r="AQ794" s="12">
        <v>10812.924122514107</v>
      </c>
      <c r="AR794" s="12">
        <v>12236.772957522739</v>
      </c>
      <c r="AS794" s="44">
        <v>10038.815444843882</v>
      </c>
      <c r="AT794" s="45">
        <v>8946.9859065121418</v>
      </c>
      <c r="AU794" s="12">
        <v>0</v>
      </c>
      <c r="AV794" s="12">
        <v>11438.977583618373</v>
      </c>
      <c r="AW794" s="12">
        <v>15460.737375942836</v>
      </c>
      <c r="AX794" s="12">
        <v>12179.264328793852</v>
      </c>
      <c r="AY794" s="44">
        <v>6919.405009970762</v>
      </c>
      <c r="AZ794" s="45">
        <v>5933.3532031009636</v>
      </c>
      <c r="BA794" s="12">
        <v>0</v>
      </c>
      <c r="BB794" s="12">
        <v>10312.016800830368</v>
      </c>
      <c r="BC794" s="12">
        <v>12226.558506895066</v>
      </c>
      <c r="BD794" s="12">
        <v>10180.780407941798</v>
      </c>
      <c r="BE794" s="44">
        <v>9118.7486324561578</v>
      </c>
      <c r="BF794" s="45">
        <v>8946.9859165121416</v>
      </c>
      <c r="BG794" s="12">
        <v>0</v>
      </c>
      <c r="BH794" s="12">
        <v>15670.27150339093</v>
      </c>
      <c r="BI794" s="12">
        <v>12508.530595558639</v>
      </c>
      <c r="BJ794" s="12">
        <v>7098.9958677705899</v>
      </c>
      <c r="BK794" s="44">
        <v>6266.0030963351383</v>
      </c>
      <c r="BL794" s="45">
        <v>3514.3172852332459</v>
      </c>
      <c r="BM794" s="12">
        <v>0</v>
      </c>
      <c r="BN794" s="12">
        <v>0</v>
      </c>
      <c r="BO794" s="12">
        <v>83.426071109975197</v>
      </c>
      <c r="BP794" s="12">
        <v>47.62021488458852</v>
      </c>
      <c r="BQ794" s="48">
        <v>32.585597058607448</v>
      </c>
      <c r="BR794" s="49">
        <v>54.618853172625755</v>
      </c>
      <c r="BS794" s="13">
        <v>0</v>
      </c>
      <c r="BT794" s="12">
        <v>128.14355926079199</v>
      </c>
      <c r="BV794" s="14">
        <f>Таблица1[[#This Row],[Lкан_леб,мм]]</f>
        <v>58201.856440739204</v>
      </c>
      <c r="BW794" s="50">
        <f>Таблица1[[#This Row],[угол обхв4]]+Таблица1[[#This Row],[Lдуг 3,мм]]</f>
        <v>12988.067684869873</v>
      </c>
      <c r="BX794" s="54">
        <f>Таблица1[[#This Row],[угол обхв5]]+Таблица1[[#This Row],[Y5, мм]]</f>
        <v>58795.928766870973</v>
      </c>
      <c r="BY794" s="14">
        <f>Таблица1[[#This Row],[угол обхв6]]+Таблица1[[#This Row],[Lдуг 4,мм]]</f>
        <v>16261.275140386642</v>
      </c>
      <c r="BZ794" s="14">
        <f>Таблица1[[#This Row],[Т1]]+Таблица1[[#This Row],[X6, мм]]</f>
        <v>59135.029619290231</v>
      </c>
      <c r="CA794" s="14">
        <f>Таблица1[[#This Row],[Т2]]+Таблица1[[#This Row],[Lдуг 5,мм]]</f>
        <v>21741.807322574794</v>
      </c>
      <c r="CB794" s="14">
        <f>Таблица1[[#This Row],[Т3]]+Таблица1[[#This Row],[Y6, мм]]</f>
        <v>59367.069809909794</v>
      </c>
      <c r="CC794" s="14">
        <f>Таблица1[[#This Row],[Т4]]+Таблица1[[#This Row],[Lдуг 6,мм]]</f>
        <v>22870.282842911856</v>
      </c>
      <c r="CD794" s="14">
        <f>Таблица1[[#This Row],[Т5]]+Таблица1[[#This Row],[Lдуг 1,мм]]</f>
        <v>59756.007569092268</v>
      </c>
      <c r="CE794" s="14">
        <f>Таблица1[[#This Row],[Т6]]+Таблица1[[#This Row],[Lпрям1, мм]]</f>
        <v>25289.318760779573</v>
      </c>
      <c r="CF794" s="15">
        <f>Таблица1[[#This Row],[Т7]]+Таблица1[[#This Row],[Lдуг 2,мм]]</f>
        <v>59756.007569092268</v>
      </c>
      <c r="CG794" s="14">
        <f>Таблица1[[#This Row],[Т8]]+Таблица1[[#This Row],[Lпрям2, мм]]</f>
        <v>25289.318760779573</v>
      </c>
      <c r="CH794" s="14">
        <f>Таблица1[[#This Row],[Т9]]-Таблица1[[#This Row],[Т9]]</f>
        <v>0</v>
      </c>
      <c r="CI794" s="50">
        <f>Таблица1[[#This Row],[Т9]]-Таблица1[[#This Row],[Т8]]</f>
        <v>34466.688808312698</v>
      </c>
      <c r="CJ794" s="54">
        <f>Таблица1[[#This Row],[Т9]]-Таблица1[[#This Row],[Т7]]</f>
        <v>0</v>
      </c>
      <c r="CK794" s="14">
        <f>Таблица1[[#This Row],[Т9]]-Таблица1[[#This Row],[Т6]]</f>
        <v>36885.724726180415</v>
      </c>
      <c r="CL794" s="14">
        <f>Таблица1[[#This Row],[Т9]]-Таблица1[[#This Row],[Т5]]</f>
        <v>388.93775918247411</v>
      </c>
      <c r="CM794" s="14">
        <f>Таблица1[[#This Row],[Т9]]-Таблица1[[#This Row],[Т4]]</f>
        <v>38014.200246517474</v>
      </c>
      <c r="CN794" s="14">
        <f>Таблица1[[#This Row],[Т9]]-Таблица1[[#This Row],[Т3]]</f>
        <v>620.97794980203616</v>
      </c>
      <c r="CO794" s="14">
        <f>Таблица1[[#This Row],[Т9]]-Таблица1[[#This Row],[Т2]]</f>
        <v>43494.732428705625</v>
      </c>
      <c r="CP794" s="14">
        <f>Таблица1[[#This Row],[Т9]]-Таблица1[[#This Row],[Т1]]</f>
        <v>960.07880222129461</v>
      </c>
      <c r="CQ794" s="14">
        <f>Таблица1[[#This Row],[Т9]]-Таблица1[[#This Row],[угол обхв6]]</f>
        <v>46767.939884222396</v>
      </c>
      <c r="CR794" s="14">
        <f>Таблица1[[#This Row],[Т9]]-Таблица1[[#This Row],[угол обхв5]]</f>
        <v>1554.1511283530635</v>
      </c>
      <c r="CS794" s="14">
        <f>Таблица1[[#This Row],[Т9]]-Таблица1[[#This Row],[угол обхв4]]</f>
        <v>59756.007569092268</v>
      </c>
      <c r="CT794" s="14">
        <f>Таблица1[[#This Row],[Lкан_прям, мм]]+Таблица1[[#This Row],[Lкан_дуг, мм]]+Таблица1[[#This Row],[Lкан_леб,мм]]</f>
        <v>85045.326329871838</v>
      </c>
      <c r="CU794" s="16">
        <f>Таблица1[[#This Row],[Lкан_леб,мм]]</f>
        <v>58201.856440739204</v>
      </c>
      <c r="CV794" s="14">
        <f>2534431-(Таблица1[[#This Row],[Т23]]+Таблица1[[#This Row],[угол обхв3]])</f>
        <v>2449257.5301108672</v>
      </c>
      <c r="CW794" s="50">
        <f>SUM(X794:AC794,AD794:AI794)-Таблица1[[#This Row],[lподв_min, мм]]</f>
        <v>24424.433969578287</v>
      </c>
      <c r="CX794" s="17">
        <f>CW1233-Таблица1[[#This Row],[Суммарная длина каната]]</f>
        <v>-2426062.2327666637</v>
      </c>
    </row>
    <row r="795" spans="1:102" x14ac:dyDescent="0.25">
      <c r="A795" s="21">
        <v>794</v>
      </c>
      <c r="B795" s="10">
        <v>19.917142857142853</v>
      </c>
      <c r="C795" s="10">
        <v>58.673061224489786</v>
      </c>
      <c r="D795" s="11">
        <v>9740.8365211380915</v>
      </c>
      <c r="E795" s="11">
        <v>5887.3337710156475</v>
      </c>
      <c r="F795" s="11">
        <v>8950.651643616442</v>
      </c>
      <c r="G795" s="11">
        <v>6319.1865923982286</v>
      </c>
      <c r="H795" s="11">
        <v>9332.8360311380929</v>
      </c>
      <c r="I795" s="11">
        <v>3409.8368877292564</v>
      </c>
      <c r="J795" s="11">
        <v>2477.496883286391</v>
      </c>
      <c r="K795" s="11">
        <v>25327.545147315166</v>
      </c>
      <c r="L795" s="11">
        <v>1515.9247418174684</v>
      </c>
      <c r="M795" s="11">
        <v>58201.856440739204</v>
      </c>
      <c r="N795" s="11">
        <v>10444.936335987881</v>
      </c>
      <c r="O795" s="11">
        <v>15284.530142925772</v>
      </c>
      <c r="P795" s="43">
        <v>11942.01779019358</v>
      </c>
      <c r="Q795" s="11">
        <v>12396.523968018595</v>
      </c>
      <c r="R795" s="11">
        <v>10126.184353985045</v>
      </c>
      <c r="S795" s="11">
        <v>7225.5490181714094</v>
      </c>
      <c r="T795" s="11">
        <v>9740.8365211380915</v>
      </c>
      <c r="U795" s="11">
        <v>5887.3337710156475</v>
      </c>
      <c r="V795" s="11">
        <v>8889.4391445622405</v>
      </c>
      <c r="W795" s="11">
        <v>6192.798183279594</v>
      </c>
      <c r="X795" s="12">
        <v>0</v>
      </c>
      <c r="Y795" s="12">
        <v>581.15271741050412</v>
      </c>
      <c r="Z795" s="12">
        <v>332.90726789262834</v>
      </c>
      <c r="AA795" s="44">
        <v>232.04019061955876</v>
      </c>
      <c r="AB795" s="45">
        <v>369.82456589477732</v>
      </c>
      <c r="AC795" s="12">
        <v>0</v>
      </c>
      <c r="AD795" s="12">
        <v>12988.067684869873</v>
      </c>
      <c r="AE795" s="12">
        <v>3252.9728782805173</v>
      </c>
      <c r="AF795" s="12">
        <v>5480.5321821881489</v>
      </c>
      <c r="AG795" s="44">
        <v>1128.4755203370612</v>
      </c>
      <c r="AH795" s="45">
        <v>2477.4968816395649</v>
      </c>
      <c r="AI795" s="12">
        <v>0</v>
      </c>
      <c r="AJ795" s="12">
        <v>-19.013030117399207</v>
      </c>
      <c r="AK795" s="12">
        <v>62.598729588926474</v>
      </c>
      <c r="AL795" s="12">
        <v>109.34917424451145</v>
      </c>
      <c r="AM795" s="44">
        <v>141.93477130311888</v>
      </c>
      <c r="AN795" s="45">
        <v>89.999999768735194</v>
      </c>
      <c r="AO795" s="12">
        <v>0</v>
      </c>
      <c r="AP795" s="12">
        <v>-1967.480499599191</v>
      </c>
      <c r="AQ795" s="12">
        <v>10807.160849825503</v>
      </c>
      <c r="AR795" s="12">
        <v>12326.972701396257</v>
      </c>
      <c r="AS795" s="44">
        <v>10377.740096058462</v>
      </c>
      <c r="AT795" s="45">
        <v>9332.8365211380933</v>
      </c>
      <c r="AU795" s="12">
        <v>0</v>
      </c>
      <c r="AV795" s="12">
        <v>11438.977583618373</v>
      </c>
      <c r="AW795" s="12">
        <v>15472.299686715758</v>
      </c>
      <c r="AX795" s="12">
        <v>12261.343657540556</v>
      </c>
      <c r="AY795" s="44">
        <v>6904.3268074980288</v>
      </c>
      <c r="AZ795" s="45">
        <v>5887.3337693688236</v>
      </c>
      <c r="BA795" s="12">
        <v>0</v>
      </c>
      <c r="BB795" s="12">
        <v>10312.016800830368</v>
      </c>
      <c r="BC795" s="12">
        <v>12304.242304031201</v>
      </c>
      <c r="BD795" s="12">
        <v>10511.139265187723</v>
      </c>
      <c r="BE795" s="44">
        <v>9489.2807790646766</v>
      </c>
      <c r="BF795" s="45">
        <v>9332.8365311380931</v>
      </c>
      <c r="BG795" s="12">
        <v>0</v>
      </c>
      <c r="BH795" s="12">
        <v>15670.27150339093</v>
      </c>
      <c r="BI795" s="12">
        <v>12584.293511808581</v>
      </c>
      <c r="BJ795" s="12">
        <v>7090.3687076933693</v>
      </c>
      <c r="BK795" s="44">
        <v>6208.5559816890282</v>
      </c>
      <c r="BL795" s="45">
        <v>3409.8368877292587</v>
      </c>
      <c r="BM795" s="12">
        <v>0</v>
      </c>
      <c r="BN795" s="12">
        <v>0</v>
      </c>
      <c r="BO795" s="12">
        <v>81.611759706325685</v>
      </c>
      <c r="BP795" s="12">
        <v>46.750444655584971</v>
      </c>
      <c r="BQ795" s="48">
        <v>32.585597058607433</v>
      </c>
      <c r="BR795" s="49">
        <v>51.934771534383692</v>
      </c>
      <c r="BS795" s="13">
        <v>0</v>
      </c>
      <c r="BT795" s="12">
        <v>128.14355926079199</v>
      </c>
      <c r="BV795" s="14">
        <f>Таблица1[[#This Row],[Lкан_леб,мм]]</f>
        <v>58201.856440739204</v>
      </c>
      <c r="BW795" s="50">
        <f>Таблица1[[#This Row],[угол обхв4]]+Таблица1[[#This Row],[Lдуг 3,мм]]</f>
        <v>12988.067684869873</v>
      </c>
      <c r="BX795" s="54">
        <f>Таблица1[[#This Row],[угол обхв5]]+Таблица1[[#This Row],[Y5, мм]]</f>
        <v>58783.009158149711</v>
      </c>
      <c r="BY795" s="14">
        <f>Таблица1[[#This Row],[угол обхв6]]+Таблица1[[#This Row],[Lдуг 4,мм]]</f>
        <v>16241.040563150391</v>
      </c>
      <c r="BZ795" s="14">
        <f>Таблица1[[#This Row],[Т1]]+Таблица1[[#This Row],[X6, мм]]</f>
        <v>59115.916426042342</v>
      </c>
      <c r="CA795" s="14">
        <f>Таблица1[[#This Row],[Т2]]+Таблица1[[#This Row],[Lдуг 5,мм]]</f>
        <v>21721.572745338541</v>
      </c>
      <c r="CB795" s="14">
        <f>Таблица1[[#This Row],[Т3]]+Таблица1[[#This Row],[Y6, мм]]</f>
        <v>59347.956616661904</v>
      </c>
      <c r="CC795" s="14">
        <f>Таблица1[[#This Row],[Т4]]+Таблица1[[#This Row],[Lдуг 6,мм]]</f>
        <v>22850.048265675603</v>
      </c>
      <c r="CD795" s="14">
        <f>Таблица1[[#This Row],[Т5]]+Таблица1[[#This Row],[Lдуг 1,мм]]</f>
        <v>59717.781182556682</v>
      </c>
      <c r="CE795" s="14">
        <f>Таблица1[[#This Row],[Т6]]+Таблица1[[#This Row],[Lпрям1, мм]]</f>
        <v>25327.54514731517</v>
      </c>
      <c r="CF795" s="15">
        <f>Таблица1[[#This Row],[Т7]]+Таблица1[[#This Row],[Lдуг 2,мм]]</f>
        <v>59717.781182556682</v>
      </c>
      <c r="CG795" s="14">
        <f>Таблица1[[#This Row],[Т8]]+Таблица1[[#This Row],[Lпрям2, мм]]</f>
        <v>25327.54514731517</v>
      </c>
      <c r="CH795" s="14">
        <f>Таблица1[[#This Row],[Т9]]-Таблица1[[#This Row],[Т9]]</f>
        <v>0</v>
      </c>
      <c r="CI795" s="50">
        <f>Таблица1[[#This Row],[Т9]]-Таблица1[[#This Row],[Т8]]</f>
        <v>34390.236035241513</v>
      </c>
      <c r="CJ795" s="54">
        <f>Таблица1[[#This Row],[Т9]]-Таблица1[[#This Row],[Т7]]</f>
        <v>0</v>
      </c>
      <c r="CK795" s="14">
        <f>Таблица1[[#This Row],[Т9]]-Таблица1[[#This Row],[Т6]]</f>
        <v>36867.732916881083</v>
      </c>
      <c r="CL795" s="14">
        <f>Таблица1[[#This Row],[Т9]]-Таблица1[[#This Row],[Т5]]</f>
        <v>369.82456589477806</v>
      </c>
      <c r="CM795" s="14">
        <f>Таблица1[[#This Row],[Т9]]-Таблица1[[#This Row],[Т4]]</f>
        <v>37996.208437218142</v>
      </c>
      <c r="CN795" s="14">
        <f>Таблица1[[#This Row],[Т9]]-Таблица1[[#This Row],[Т3]]</f>
        <v>601.86475651434012</v>
      </c>
      <c r="CO795" s="14">
        <f>Таблица1[[#This Row],[Т9]]-Таблица1[[#This Row],[Т2]]</f>
        <v>43476.740619406293</v>
      </c>
      <c r="CP795" s="14">
        <f>Таблица1[[#This Row],[Т9]]-Таблица1[[#This Row],[Т1]]</f>
        <v>934.77202440697147</v>
      </c>
      <c r="CQ795" s="14">
        <f>Таблица1[[#This Row],[Т9]]-Таблица1[[#This Row],[угол обхв6]]</f>
        <v>46729.713497686811</v>
      </c>
      <c r="CR795" s="14">
        <f>Таблица1[[#This Row],[Т9]]-Таблица1[[#This Row],[угол обхв5]]</f>
        <v>1515.9247418174782</v>
      </c>
      <c r="CS795" s="14">
        <f>Таблица1[[#This Row],[Т9]]-Таблица1[[#This Row],[угол обхв4]]</f>
        <v>59717.781182556682</v>
      </c>
      <c r="CT795" s="14">
        <f>Таблица1[[#This Row],[Lкан_прям, мм]]+Таблица1[[#This Row],[Lкан_дуг, мм]]+Таблица1[[#This Row],[Lкан_леб,мм]]</f>
        <v>85045.326329871838</v>
      </c>
      <c r="CU795" s="16">
        <f>Таблица1[[#This Row],[Lкан_леб,мм]]</f>
        <v>58201.856440739204</v>
      </c>
      <c r="CV795" s="14">
        <f>2534431-(Таблица1[[#This Row],[Т23]]+Таблица1[[#This Row],[угол обхв3]])</f>
        <v>2449257.5301108672</v>
      </c>
      <c r="CW795" s="50">
        <f>SUM(X795:AC795,AD795:AI795)-Таблица1[[#This Row],[lподв_min, мм]]</f>
        <v>24365.973005846241</v>
      </c>
      <c r="CX795" s="17">
        <f>CW1234-Таблица1[[#This Row],[Суммарная длина каната]]</f>
        <v>-2426072.5563560459</v>
      </c>
    </row>
    <row r="796" spans="1:102" x14ac:dyDescent="0.25">
      <c r="A796" s="21">
        <v>795</v>
      </c>
      <c r="B796" s="10">
        <v>19.917142857142853</v>
      </c>
      <c r="C796" s="10">
        <v>61.357142857142854</v>
      </c>
      <c r="D796" s="11">
        <v>10128.418869090709</v>
      </c>
      <c r="E796" s="11">
        <v>5859.4337952549104</v>
      </c>
      <c r="F796" s="11">
        <v>9318.8776792320405</v>
      </c>
      <c r="G796" s="11">
        <v>6253.8093293873035</v>
      </c>
      <c r="H796" s="11">
        <v>9720.41837909071</v>
      </c>
      <c r="I796" s="11">
        <v>3321.915156557006</v>
      </c>
      <c r="J796" s="11">
        <v>2537.518638697904</v>
      </c>
      <c r="K796" s="11">
        <v>25365.771533849918</v>
      </c>
      <c r="L796" s="11">
        <v>1477.6983552827205</v>
      </c>
      <c r="M796" s="11">
        <v>58201.856440739204</v>
      </c>
      <c r="N796" s="11">
        <v>10444.936335987881</v>
      </c>
      <c r="O796" s="11">
        <v>15284.530142925772</v>
      </c>
      <c r="P796" s="43">
        <v>12022.366866611075</v>
      </c>
      <c r="Q796" s="11">
        <v>12464.56187748682</v>
      </c>
      <c r="R796" s="11">
        <v>10450.676758711934</v>
      </c>
      <c r="S796" s="11">
        <v>7214.226344901118</v>
      </c>
      <c r="T796" s="11">
        <v>10128.418869090709</v>
      </c>
      <c r="U796" s="11">
        <v>5859.4337952549104</v>
      </c>
      <c r="V796" s="11">
        <v>9263.6509688349452</v>
      </c>
      <c r="W796" s="11">
        <v>6124.6930621754782</v>
      </c>
      <c r="X796" s="12">
        <v>0</v>
      </c>
      <c r="Y796" s="12">
        <v>568.1893628780291</v>
      </c>
      <c r="Z796" s="12">
        <v>326.75742917720623</v>
      </c>
      <c r="AA796" s="44">
        <v>232.04019061955862</v>
      </c>
      <c r="AB796" s="45">
        <v>350.71137260792653</v>
      </c>
      <c r="AC796" s="12">
        <v>0</v>
      </c>
      <c r="AD796" s="12">
        <v>12988.067684869873</v>
      </c>
      <c r="AE796" s="12">
        <v>3231.1775093648052</v>
      </c>
      <c r="AF796" s="12">
        <v>5480.5321821881489</v>
      </c>
      <c r="AG796" s="44">
        <v>1128.4755203370601</v>
      </c>
      <c r="AH796" s="45">
        <v>2537.5186370900319</v>
      </c>
      <c r="AI796" s="12">
        <v>0</v>
      </c>
      <c r="AJ796" s="12">
        <v>-19.013030117399207</v>
      </c>
      <c r="AK796" s="12">
        <v>60.778274924606386</v>
      </c>
      <c r="AL796" s="12">
        <v>106.6650926118584</v>
      </c>
      <c r="AM796" s="44">
        <v>139.25068967046579</v>
      </c>
      <c r="AN796" s="45">
        <v>89.999999774205463</v>
      </c>
      <c r="AO796" s="12">
        <v>0</v>
      </c>
      <c r="AP796" s="12">
        <v>-1967.480499599191</v>
      </c>
      <c r="AQ796" s="12">
        <v>10801.013044545211</v>
      </c>
      <c r="AR796" s="12">
        <v>12413.229802195499</v>
      </c>
      <c r="AS796" s="44">
        <v>10716.999017216765</v>
      </c>
      <c r="AT796" s="45">
        <v>9720.4188690907085</v>
      </c>
      <c r="AU796" s="12">
        <v>0</v>
      </c>
      <c r="AV796" s="12">
        <v>11438.977583618373</v>
      </c>
      <c r="AW796" s="12">
        <v>15483.711913233645</v>
      </c>
      <c r="AX796" s="12">
        <v>12347.5568964547</v>
      </c>
      <c r="AY796" s="44">
        <v>6905.1366255235798</v>
      </c>
      <c r="AZ796" s="45">
        <v>5859.4337936470392</v>
      </c>
      <c r="BA796" s="12">
        <v>0</v>
      </c>
      <c r="BB796" s="12">
        <v>10312.016800830368</v>
      </c>
      <c r="BC796" s="12">
        <v>12378.443575168405</v>
      </c>
      <c r="BD796" s="12">
        <v>10841.539694296356</v>
      </c>
      <c r="BE796" s="44">
        <v>9862.0966105858752</v>
      </c>
      <c r="BF796" s="45">
        <v>9720.4188790907101</v>
      </c>
      <c r="BG796" s="12">
        <v>0</v>
      </c>
      <c r="BH796" s="12">
        <v>15670.27150339093</v>
      </c>
      <c r="BI796" s="12">
        <v>12663.743647794692</v>
      </c>
      <c r="BJ796" s="12">
        <v>7097.2213638689982</v>
      </c>
      <c r="BK796" s="44">
        <v>6168.5235146324485</v>
      </c>
      <c r="BL796" s="45">
        <v>3321.9151565570078</v>
      </c>
      <c r="BM796" s="12">
        <v>0</v>
      </c>
      <c r="BN796" s="12">
        <v>0</v>
      </c>
      <c r="BO796" s="12">
        <v>79.79130504200559</v>
      </c>
      <c r="BP796" s="12">
        <v>45.886817687252005</v>
      </c>
      <c r="BQ796" s="48">
        <v>32.585597058607412</v>
      </c>
      <c r="BR796" s="49">
        <v>49.25068989626034</v>
      </c>
      <c r="BS796" s="13">
        <v>0</v>
      </c>
      <c r="BT796" s="12">
        <v>128.14355926079199</v>
      </c>
      <c r="BV796" s="14">
        <f>Таблица1[[#This Row],[Lкан_леб,мм]]</f>
        <v>58201.856440739204</v>
      </c>
      <c r="BW796" s="50">
        <f>Таблица1[[#This Row],[угол обхв4]]+Таблица1[[#This Row],[Lдуг 3,мм]]</f>
        <v>12988.067684869873</v>
      </c>
      <c r="BX796" s="54">
        <f>Таблица1[[#This Row],[угол обхв5]]+Таблица1[[#This Row],[Y5, мм]]</f>
        <v>58770.045803617235</v>
      </c>
      <c r="BY796" s="14">
        <f>Таблица1[[#This Row],[угол обхв6]]+Таблица1[[#This Row],[Lдуг 4,мм]]</f>
        <v>16219.245194234678</v>
      </c>
      <c r="BZ796" s="14">
        <f>Таблица1[[#This Row],[Т1]]+Таблица1[[#This Row],[X6, мм]]</f>
        <v>59096.803232794438</v>
      </c>
      <c r="CA796" s="14">
        <f>Таблица1[[#This Row],[Т2]]+Таблица1[[#This Row],[Lдуг 5,мм]]</f>
        <v>21699.777376422826</v>
      </c>
      <c r="CB796" s="14">
        <f>Таблица1[[#This Row],[Т3]]+Таблица1[[#This Row],[Y6, мм]]</f>
        <v>59328.843423414</v>
      </c>
      <c r="CC796" s="14">
        <f>Таблица1[[#This Row],[Т4]]+Таблица1[[#This Row],[Lдуг 6,мм]]</f>
        <v>22828.252896759885</v>
      </c>
      <c r="CD796" s="14">
        <f>Таблица1[[#This Row],[Т5]]+Таблица1[[#This Row],[Lдуг 1,мм]]</f>
        <v>59679.554796021926</v>
      </c>
      <c r="CE796" s="14">
        <f>Таблица1[[#This Row],[Т6]]+Таблица1[[#This Row],[Lпрям1, мм]]</f>
        <v>25365.771533849918</v>
      </c>
      <c r="CF796" s="15">
        <f>Таблица1[[#This Row],[Т7]]+Таблица1[[#This Row],[Lдуг 2,мм]]</f>
        <v>59679.554796021926</v>
      </c>
      <c r="CG796" s="14">
        <f>Таблица1[[#This Row],[Т8]]+Таблица1[[#This Row],[Lпрям2, мм]]</f>
        <v>25365.771533849918</v>
      </c>
      <c r="CH796" s="14">
        <f>Таблица1[[#This Row],[Т9]]-Таблица1[[#This Row],[Т9]]</f>
        <v>0</v>
      </c>
      <c r="CI796" s="50">
        <f>Таблица1[[#This Row],[Т9]]-Таблица1[[#This Row],[Т8]]</f>
        <v>34313.783262172008</v>
      </c>
      <c r="CJ796" s="54">
        <f>Таблица1[[#This Row],[Т9]]-Таблица1[[#This Row],[Т7]]</f>
        <v>0</v>
      </c>
      <c r="CK796" s="14">
        <f>Таблица1[[#This Row],[Т9]]-Таблица1[[#This Row],[Т6]]</f>
        <v>36851.301899262042</v>
      </c>
      <c r="CL796" s="14">
        <f>Таблица1[[#This Row],[Т9]]-Таблица1[[#This Row],[Т5]]</f>
        <v>350.71137260792602</v>
      </c>
      <c r="CM796" s="14">
        <f>Таблица1[[#This Row],[Т9]]-Таблица1[[#This Row],[Т4]]</f>
        <v>37979.777419599101</v>
      </c>
      <c r="CN796" s="14">
        <f>Таблица1[[#This Row],[Т9]]-Таблица1[[#This Row],[Т3]]</f>
        <v>582.75156322748808</v>
      </c>
      <c r="CO796" s="14">
        <f>Таблица1[[#This Row],[Т9]]-Таблица1[[#This Row],[Т2]]</f>
        <v>43460.309601787245</v>
      </c>
      <c r="CP796" s="14">
        <f>Таблица1[[#This Row],[Т9]]-Таблица1[[#This Row],[Т1]]</f>
        <v>909.50899240469153</v>
      </c>
      <c r="CQ796" s="14">
        <f>Таблица1[[#This Row],[Т9]]-Таблица1[[#This Row],[угол обхв6]]</f>
        <v>46691.487111152055</v>
      </c>
      <c r="CR796" s="14">
        <f>Таблица1[[#This Row],[Т9]]-Таблица1[[#This Row],[угол обхв5]]</f>
        <v>1477.6983552827223</v>
      </c>
      <c r="CS796" s="14">
        <f>Таблица1[[#This Row],[Т9]]-Таблица1[[#This Row],[угол обхв4]]</f>
        <v>59679.554796021926</v>
      </c>
      <c r="CT796" s="14">
        <f>Таблица1[[#This Row],[Lкан_прям, мм]]+Таблица1[[#This Row],[Lкан_дуг, мм]]+Таблица1[[#This Row],[Lкан_леб,мм]]</f>
        <v>85045.326329871838</v>
      </c>
      <c r="CU796" s="16">
        <f>Таблица1[[#This Row],[Lкан_леб,мм]]</f>
        <v>58201.856440739204</v>
      </c>
      <c r="CV796" s="14">
        <f>2534431-(Таблица1[[#This Row],[Т23]]+Таблица1[[#This Row],[угол обхв3]])</f>
        <v>2449257.5301108672</v>
      </c>
      <c r="CW796" s="50">
        <f>SUM(X796:AC796,AD796:AI796)-Таблица1[[#This Row],[lподв_min, мм]]</f>
        <v>24305.951250434737</v>
      </c>
      <c r="CX796" s="17">
        <f>CW1235-Таблица1[[#This Row],[Суммарная длина каната]]</f>
        <v>-2426121.0281723551</v>
      </c>
    </row>
    <row r="797" spans="1:102" x14ac:dyDescent="0.25">
      <c r="A797" s="21">
        <v>796</v>
      </c>
      <c r="B797" s="10">
        <v>19.917142857142853</v>
      </c>
      <c r="C797" s="10">
        <v>64.041224489795923</v>
      </c>
      <c r="D797" s="11">
        <v>10516.882535706824</v>
      </c>
      <c r="E797" s="11">
        <v>5849.7144942986924</v>
      </c>
      <c r="F797" s="11">
        <v>9689.7612900974636</v>
      </c>
      <c r="G797" s="11">
        <v>6205.7474212332963</v>
      </c>
      <c r="H797" s="11">
        <v>10108.882045706825</v>
      </c>
      <c r="I797" s="11">
        <v>3250.6298273377079</v>
      </c>
      <c r="J797" s="11">
        <v>2599.0846669609841</v>
      </c>
      <c r="K797" s="11">
        <v>25403.997920383797</v>
      </c>
      <c r="L797" s="11">
        <v>1439.4719687488398</v>
      </c>
      <c r="M797" s="11">
        <v>58201.856440739204</v>
      </c>
      <c r="N797" s="11">
        <v>10444.936335987881</v>
      </c>
      <c r="O797" s="11">
        <v>15284.530142925772</v>
      </c>
      <c r="P797" s="43">
        <v>12099.441651518178</v>
      </c>
      <c r="Q797" s="11">
        <v>12536.287805417205</v>
      </c>
      <c r="R797" s="11">
        <v>10775.343399243404</v>
      </c>
      <c r="S797" s="11">
        <v>7218.1117253759567</v>
      </c>
      <c r="T797" s="11">
        <v>10516.882535706824</v>
      </c>
      <c r="U797" s="11">
        <v>5849.7144942986924</v>
      </c>
      <c r="V797" s="11">
        <v>9640.6415441658373</v>
      </c>
      <c r="W797" s="11">
        <v>6074.1865966706164</v>
      </c>
      <c r="X797" s="12">
        <v>0</v>
      </c>
      <c r="Y797" s="12">
        <v>555.17807334686131</v>
      </c>
      <c r="Z797" s="12">
        <v>320.65552546047672</v>
      </c>
      <c r="AA797" s="44">
        <v>232.04019061955887</v>
      </c>
      <c r="AB797" s="45">
        <v>331.59817932194289</v>
      </c>
      <c r="AC797" s="12">
        <v>0</v>
      </c>
      <c r="AD797" s="12">
        <v>12988.067684869873</v>
      </c>
      <c r="AE797" s="12">
        <v>3207.8378675975137</v>
      </c>
      <c r="AF797" s="12">
        <v>5480.5321821881498</v>
      </c>
      <c r="AG797" s="44">
        <v>1128.4755203370617</v>
      </c>
      <c r="AH797" s="45">
        <v>2599.084665391199</v>
      </c>
      <c r="AI797" s="12">
        <v>0</v>
      </c>
      <c r="AJ797" s="12">
        <v>-19.013030117399207</v>
      </c>
      <c r="AK797" s="12">
        <v>58.951088708531209</v>
      </c>
      <c r="AL797" s="12">
        <v>103.98101097920529</v>
      </c>
      <c r="AM797" s="44">
        <v>136.56660803781276</v>
      </c>
      <c r="AN797" s="45">
        <v>89.999999779553988</v>
      </c>
      <c r="AO797" s="12">
        <v>0</v>
      </c>
      <c r="AP797" s="12">
        <v>-1967.480499599191</v>
      </c>
      <c r="AQ797" s="12">
        <v>10794.481082319862</v>
      </c>
      <c r="AR797" s="12">
        <v>12495.354998712593</v>
      </c>
      <c r="AS797" s="44">
        <v>11055.847822609059</v>
      </c>
      <c r="AT797" s="45">
        <v>10108.882535706824</v>
      </c>
      <c r="AU797" s="12">
        <v>0</v>
      </c>
      <c r="AV797" s="12">
        <v>11438.977583618373</v>
      </c>
      <c r="AW797" s="12">
        <v>15494.964147572624</v>
      </c>
      <c r="AX797" s="12">
        <v>12437.714880568068</v>
      </c>
      <c r="AY797" s="44">
        <v>6921.8326871834088</v>
      </c>
      <c r="AZ797" s="45">
        <v>5849.7144927289091</v>
      </c>
      <c r="BA797" s="12">
        <v>0</v>
      </c>
      <c r="BB797" s="12">
        <v>10312.016800830368</v>
      </c>
      <c r="BC797" s="12">
        <v>12448.98639785016</v>
      </c>
      <c r="BD797" s="12">
        <v>11171.256746437819</v>
      </c>
      <c r="BE797" s="44">
        <v>10236.378112341168</v>
      </c>
      <c r="BF797" s="45">
        <v>10108.882545706825</v>
      </c>
      <c r="BG797" s="12">
        <v>0</v>
      </c>
      <c r="BH797" s="12">
        <v>15670.27150339093</v>
      </c>
      <c r="BI797" s="12">
        <v>12746.721810064055</v>
      </c>
      <c r="BJ797" s="12">
        <v>7119.5388005268205</v>
      </c>
      <c r="BK797" s="44">
        <v>6145.9935324912403</v>
      </c>
      <c r="BL797" s="45">
        <v>3250.6298273377097</v>
      </c>
      <c r="BM797" s="12">
        <v>0</v>
      </c>
      <c r="BN797" s="12">
        <v>0</v>
      </c>
      <c r="BO797" s="12">
        <v>77.964118825930413</v>
      </c>
      <c r="BP797" s="12">
        <v>45.029922270674092</v>
      </c>
      <c r="BQ797" s="48">
        <v>32.585597058607448</v>
      </c>
      <c r="BR797" s="49">
        <v>46.566608258258761</v>
      </c>
      <c r="BS797" s="13">
        <v>0</v>
      </c>
      <c r="BT797" s="12">
        <v>128.14355926079199</v>
      </c>
      <c r="BV797" s="14">
        <f>Таблица1[[#This Row],[Lкан_леб,мм]]</f>
        <v>58201.856440739204</v>
      </c>
      <c r="BW797" s="50">
        <f>Таблица1[[#This Row],[угол обхв4]]+Таблица1[[#This Row],[Lдуг 3,мм]]</f>
        <v>12988.067684869873</v>
      </c>
      <c r="BX797" s="54">
        <f>Таблица1[[#This Row],[угол обхв5]]+Таблица1[[#This Row],[Y5, мм]]</f>
        <v>58757.034514086066</v>
      </c>
      <c r="BY797" s="14">
        <f>Таблица1[[#This Row],[угол обхв6]]+Таблица1[[#This Row],[Lдуг 4,мм]]</f>
        <v>16195.905552467386</v>
      </c>
      <c r="BZ797" s="14">
        <f>Таблица1[[#This Row],[Т1]]+Таблица1[[#This Row],[X6, мм]]</f>
        <v>59077.690039546542</v>
      </c>
      <c r="CA797" s="14">
        <f>Таблица1[[#This Row],[Т2]]+Таблица1[[#This Row],[Lдуг 5,мм]]</f>
        <v>21676.437734655534</v>
      </c>
      <c r="CB797" s="14">
        <f>Таблица1[[#This Row],[Т3]]+Таблица1[[#This Row],[Y6, мм]]</f>
        <v>59309.730230166104</v>
      </c>
      <c r="CC797" s="14">
        <f>Таблица1[[#This Row],[Т4]]+Таблица1[[#This Row],[Lдуг 6,мм]]</f>
        <v>22804.913254992596</v>
      </c>
      <c r="CD797" s="14">
        <f>Таблица1[[#This Row],[Т5]]+Таблица1[[#This Row],[Lдуг 1,мм]]</f>
        <v>59641.328409488044</v>
      </c>
      <c r="CE797" s="14">
        <f>Таблица1[[#This Row],[Т6]]+Таблица1[[#This Row],[Lпрям1, мм]]</f>
        <v>25403.997920383794</v>
      </c>
      <c r="CF797" s="15">
        <f>Таблица1[[#This Row],[Т7]]+Таблица1[[#This Row],[Lдуг 2,мм]]</f>
        <v>59641.328409488044</v>
      </c>
      <c r="CG797" s="14">
        <f>Таблица1[[#This Row],[Т8]]+Таблица1[[#This Row],[Lпрям2, мм]]</f>
        <v>25403.997920383794</v>
      </c>
      <c r="CH797" s="14">
        <f>Таблица1[[#This Row],[Т9]]-Таблица1[[#This Row],[Т9]]</f>
        <v>0</v>
      </c>
      <c r="CI797" s="50">
        <f>Таблица1[[#This Row],[Т9]]-Таблица1[[#This Row],[Т8]]</f>
        <v>34237.33048910425</v>
      </c>
      <c r="CJ797" s="54">
        <f>Таблица1[[#This Row],[Т9]]-Таблица1[[#This Row],[Т7]]</f>
        <v>0</v>
      </c>
      <c r="CK797" s="14">
        <f>Таблица1[[#This Row],[Т9]]-Таблица1[[#This Row],[Т6]]</f>
        <v>36836.415154495451</v>
      </c>
      <c r="CL797" s="14">
        <f>Таблица1[[#This Row],[Т9]]-Таблица1[[#This Row],[Т5]]</f>
        <v>331.59817932193982</v>
      </c>
      <c r="CM797" s="14">
        <f>Таблица1[[#This Row],[Т9]]-Таблица1[[#This Row],[Т4]]</f>
        <v>37964.89067483251</v>
      </c>
      <c r="CN797" s="14">
        <f>Таблица1[[#This Row],[Т9]]-Таблица1[[#This Row],[Т3]]</f>
        <v>563.63836994150188</v>
      </c>
      <c r="CO797" s="14">
        <f>Таблица1[[#This Row],[Т9]]-Таблица1[[#This Row],[Т2]]</f>
        <v>43445.422857020661</v>
      </c>
      <c r="CP797" s="14">
        <f>Таблица1[[#This Row],[Т9]]-Таблица1[[#This Row],[Т1]]</f>
        <v>884.29389540197735</v>
      </c>
      <c r="CQ797" s="14">
        <f>Таблица1[[#This Row],[Т9]]-Таблица1[[#This Row],[угол обхв6]]</f>
        <v>46653.260724618172</v>
      </c>
      <c r="CR797" s="14">
        <f>Таблица1[[#This Row],[Т9]]-Таблица1[[#This Row],[угол обхв5]]</f>
        <v>1439.4719687488396</v>
      </c>
      <c r="CS797" s="14">
        <f>Таблица1[[#This Row],[Т9]]-Таблица1[[#This Row],[угол обхв4]]</f>
        <v>59641.328409488044</v>
      </c>
      <c r="CT797" s="14">
        <f>Таблица1[[#This Row],[Lкан_прям, мм]]+Таблица1[[#This Row],[Lкан_дуг, мм]]+Таблица1[[#This Row],[Lкан_леб,мм]]</f>
        <v>85045.326329871838</v>
      </c>
      <c r="CU797" s="16">
        <f>Таблица1[[#This Row],[Lкан_леб,мм]]</f>
        <v>58201.856440739204</v>
      </c>
      <c r="CV797" s="14">
        <f>2534431-(Таблица1[[#This Row],[Т23]]+Таблица1[[#This Row],[угол обхв3]])</f>
        <v>2449257.5301108672</v>
      </c>
      <c r="CW797" s="50">
        <f>SUM(X797:AC797,AD797:AI797)-Таблица1[[#This Row],[lподв_min, мм]]</f>
        <v>24244.385222171648</v>
      </c>
      <c r="CX797" s="17">
        <f>CW1236-Таблица1[[#This Row],[Суммарная длина каната]]</f>
        <v>-2426170.3258133866</v>
      </c>
    </row>
    <row r="798" spans="1:102" x14ac:dyDescent="0.25">
      <c r="A798" s="21">
        <v>797</v>
      </c>
      <c r="B798" s="10">
        <v>19.917142857142853</v>
      </c>
      <c r="C798" s="10">
        <v>66.725306122448984</v>
      </c>
      <c r="D798" s="11">
        <v>10905.375172575978</v>
      </c>
      <c r="E798" s="11">
        <v>5858.197193772613</v>
      </c>
      <c r="F798" s="11">
        <v>10062.488701120335</v>
      </c>
      <c r="G798" s="11">
        <v>6175.1063230779355</v>
      </c>
      <c r="H798" s="11">
        <v>10497.374682575979</v>
      </c>
      <c r="I798" s="11">
        <v>3196.0200534268051</v>
      </c>
      <c r="J798" s="11">
        <v>2662.1771403458074</v>
      </c>
      <c r="K798" s="11">
        <v>25442.224306916793</v>
      </c>
      <c r="L798" s="11">
        <v>1401.2455822158415</v>
      </c>
      <c r="M798" s="11">
        <v>58201.856440739204</v>
      </c>
      <c r="N798" s="11">
        <v>10444.936335987881</v>
      </c>
      <c r="O798" s="11">
        <v>15284.530142925772</v>
      </c>
      <c r="P798" s="43">
        <v>12173.073031105678</v>
      </c>
      <c r="Q798" s="11">
        <v>12611.544374206862</v>
      </c>
      <c r="R798" s="11">
        <v>11099.471907554416</v>
      </c>
      <c r="S798" s="11">
        <v>7237.1966344797902</v>
      </c>
      <c r="T798" s="11">
        <v>10905.375172575978</v>
      </c>
      <c r="U798" s="11">
        <v>5858.197193772613</v>
      </c>
      <c r="V798" s="11">
        <v>10019.583695852996</v>
      </c>
      <c r="W798" s="11">
        <v>6041.3896056376325</v>
      </c>
      <c r="X798" s="12">
        <v>0</v>
      </c>
      <c r="Y798" s="12">
        <v>542.11446162392917</v>
      </c>
      <c r="Z798" s="12">
        <v>314.6059439355119</v>
      </c>
      <c r="AA798" s="44">
        <v>232.04019061955844</v>
      </c>
      <c r="AB798" s="45">
        <v>312.4849860368422</v>
      </c>
      <c r="AC798" s="12">
        <v>0</v>
      </c>
      <c r="AD798" s="12">
        <v>12988.067684869873</v>
      </c>
      <c r="AE798" s="12">
        <v>3182.9717807084767</v>
      </c>
      <c r="AF798" s="12">
        <v>5480.5321821881507</v>
      </c>
      <c r="AG798" s="44">
        <v>1128.4755203370612</v>
      </c>
      <c r="AH798" s="45">
        <v>2662.1771388132256</v>
      </c>
      <c r="AI798" s="12">
        <v>0</v>
      </c>
      <c r="AJ798" s="12">
        <v>-19.013030117399207</v>
      </c>
      <c r="AK798" s="12">
        <v>57.11655484352719</v>
      </c>
      <c r="AL798" s="12">
        <v>101.29692934655226</v>
      </c>
      <c r="AM798" s="44">
        <v>133.88252640515964</v>
      </c>
      <c r="AN798" s="45">
        <v>89.999999784778467</v>
      </c>
      <c r="AO798" s="12">
        <v>0</v>
      </c>
      <c r="AP798" s="12">
        <v>-1967.480499599191</v>
      </c>
      <c r="AQ798" s="12">
        <v>10787.565259136729</v>
      </c>
      <c r="AR798" s="12">
        <v>12573.168095766567</v>
      </c>
      <c r="AS798" s="44">
        <v>11393.543026382007</v>
      </c>
      <c r="AT798" s="45">
        <v>10497.375172575978</v>
      </c>
      <c r="AU798" s="12">
        <v>0</v>
      </c>
      <c r="AV798" s="12">
        <v>11438.977583618373</v>
      </c>
      <c r="AW798" s="12">
        <v>15506.046329742585</v>
      </c>
      <c r="AX798" s="12">
        <v>12531.619789541066</v>
      </c>
      <c r="AY798" s="44">
        <v>6954.3783587770176</v>
      </c>
      <c r="AZ798" s="45">
        <v>5858.1971922400326</v>
      </c>
      <c r="BA798" s="12">
        <v>0</v>
      </c>
      <c r="BB798" s="12">
        <v>10312.016800830368</v>
      </c>
      <c r="BC798" s="12">
        <v>12515.701954254526</v>
      </c>
      <c r="BD798" s="12">
        <v>11499.566972215305</v>
      </c>
      <c r="BE798" s="44">
        <v>10611.304053748387</v>
      </c>
      <c r="BF798" s="45">
        <v>10497.375182575979</v>
      </c>
      <c r="BG798" s="12">
        <v>0</v>
      </c>
      <c r="BH798" s="12">
        <v>15670.27150339093</v>
      </c>
      <c r="BI798" s="12">
        <v>12833.060561023673</v>
      </c>
      <c r="BJ798" s="12">
        <v>7157.2720498139943</v>
      </c>
      <c r="BK798" s="44">
        <v>6141.0154694753846</v>
      </c>
      <c r="BL798" s="45">
        <v>3196.020053426807</v>
      </c>
      <c r="BM798" s="12">
        <v>0</v>
      </c>
      <c r="BN798" s="12">
        <v>0</v>
      </c>
      <c r="BO798" s="12">
        <v>76.129584960926394</v>
      </c>
      <c r="BP798" s="12">
        <v>44.180374503025071</v>
      </c>
      <c r="BQ798" s="48">
        <v>32.585597058607384</v>
      </c>
      <c r="BR798" s="49">
        <v>43.882526620381178</v>
      </c>
      <c r="BS798" s="13">
        <v>0</v>
      </c>
      <c r="BT798" s="12">
        <v>128.14355926079199</v>
      </c>
      <c r="BV798" s="14">
        <f>Таблица1[[#This Row],[Lкан_леб,мм]]</f>
        <v>58201.856440739204</v>
      </c>
      <c r="BW798" s="50">
        <f>Таблица1[[#This Row],[угол обхв4]]+Таблица1[[#This Row],[Lдуг 3,мм]]</f>
        <v>12988.067684869873</v>
      </c>
      <c r="BX798" s="54">
        <f>Таблица1[[#This Row],[угол обхв5]]+Таблица1[[#This Row],[Y5, мм]]</f>
        <v>58743.970902363137</v>
      </c>
      <c r="BY798" s="14">
        <f>Таблица1[[#This Row],[угол обхв6]]+Таблица1[[#This Row],[Lдуг 4,мм]]</f>
        <v>16171.039465578349</v>
      </c>
      <c r="BZ798" s="14">
        <f>Таблица1[[#This Row],[Т1]]+Таблица1[[#This Row],[X6, мм]]</f>
        <v>59058.576846298645</v>
      </c>
      <c r="CA798" s="14">
        <f>Таблица1[[#This Row],[Т2]]+Таблица1[[#This Row],[Lдуг 5,мм]]</f>
        <v>21651.571647766501</v>
      </c>
      <c r="CB798" s="14">
        <f>Таблица1[[#This Row],[Т3]]+Таблица1[[#This Row],[Y6, мм]]</f>
        <v>59290.617036918207</v>
      </c>
      <c r="CC798" s="14">
        <f>Таблица1[[#This Row],[Т4]]+Таблица1[[#This Row],[Lдуг 6,мм]]</f>
        <v>22780.047168103563</v>
      </c>
      <c r="CD798" s="14">
        <f>Таблица1[[#This Row],[Т5]]+Таблица1[[#This Row],[Lдуг 1,мм]]</f>
        <v>59603.102022955049</v>
      </c>
      <c r="CE798" s="14">
        <f>Таблица1[[#This Row],[Т6]]+Таблица1[[#This Row],[Lпрям1, мм]]</f>
        <v>25442.224306916789</v>
      </c>
      <c r="CF798" s="15">
        <f>Таблица1[[#This Row],[Т7]]+Таблица1[[#This Row],[Lдуг 2,мм]]</f>
        <v>59603.102022955049</v>
      </c>
      <c r="CG798" s="14">
        <f>Таблица1[[#This Row],[Т8]]+Таблица1[[#This Row],[Lпрям2, мм]]</f>
        <v>25442.224306916789</v>
      </c>
      <c r="CH798" s="14">
        <f>Таблица1[[#This Row],[Т9]]-Таблица1[[#This Row],[Т9]]</f>
        <v>0</v>
      </c>
      <c r="CI798" s="50">
        <f>Таблица1[[#This Row],[Т9]]-Таблица1[[#This Row],[Т8]]</f>
        <v>34160.87771603826</v>
      </c>
      <c r="CJ798" s="54">
        <f>Таблица1[[#This Row],[Т9]]-Таблица1[[#This Row],[Т7]]</f>
        <v>0</v>
      </c>
      <c r="CK798" s="14">
        <f>Таблица1[[#This Row],[Т9]]-Таблица1[[#This Row],[Т6]]</f>
        <v>36823.054854851485</v>
      </c>
      <c r="CL798" s="14">
        <f>Таблица1[[#This Row],[Т9]]-Таблица1[[#This Row],[Т5]]</f>
        <v>312.48498603684129</v>
      </c>
      <c r="CM798" s="14">
        <f>Таблица1[[#This Row],[Т9]]-Таблица1[[#This Row],[Т4]]</f>
        <v>37951.530375188551</v>
      </c>
      <c r="CN798" s="14">
        <f>Таблица1[[#This Row],[Т9]]-Таблица1[[#This Row],[Т3]]</f>
        <v>544.52517665640335</v>
      </c>
      <c r="CO798" s="14">
        <f>Таблица1[[#This Row],[Т9]]-Таблица1[[#This Row],[Т2]]</f>
        <v>43432.062557376703</v>
      </c>
      <c r="CP798" s="14">
        <f>Таблица1[[#This Row],[Т9]]-Таблица1[[#This Row],[Т1]]</f>
        <v>859.13112059191189</v>
      </c>
      <c r="CQ798" s="14">
        <f>Таблица1[[#This Row],[Т9]]-Таблица1[[#This Row],[угол обхв6]]</f>
        <v>46615.034338085177</v>
      </c>
      <c r="CR798" s="14">
        <f>Таблица1[[#This Row],[Т9]]-Таблица1[[#This Row],[угол обхв5]]</f>
        <v>1401.2455822158445</v>
      </c>
      <c r="CS798" s="14">
        <f>Таблица1[[#This Row],[Т9]]-Таблица1[[#This Row],[угол обхв4]]</f>
        <v>59603.102022955049</v>
      </c>
      <c r="CT798" s="14">
        <f>Таблица1[[#This Row],[Lкан_прям, мм]]+Таблица1[[#This Row],[Lкан_дуг, мм]]+Таблица1[[#This Row],[Lкан_леб,мм]]</f>
        <v>85045.326329871838</v>
      </c>
      <c r="CU798" s="16">
        <f>Таблица1[[#This Row],[Lкан_леб,мм]]</f>
        <v>58201.856440739204</v>
      </c>
      <c r="CV798" s="14">
        <f>2534431-(Таблица1[[#This Row],[Т23]]+Таблица1[[#This Row],[угол обхв3]])</f>
        <v>2449257.5301108672</v>
      </c>
      <c r="CW798" s="50">
        <f>SUM(X798:AC798,AD798:AI798)-Таблица1[[#This Row],[lподв_min, мм]]</f>
        <v>24181.292748786826</v>
      </c>
      <c r="CX798" s="17">
        <f>CW1237-Таблица1[[#This Row],[Суммарная длина каната]]</f>
        <v>-2426220.3895307658</v>
      </c>
    </row>
    <row r="799" spans="1:102" x14ac:dyDescent="0.25">
      <c r="A799" s="21">
        <v>798</v>
      </c>
      <c r="B799" s="10">
        <v>19.917142857142853</v>
      </c>
      <c r="C799" s="10">
        <v>69.409387755102046</v>
      </c>
      <c r="D799" s="11">
        <v>11293.044367722568</v>
      </c>
      <c r="E799" s="11">
        <v>5884.8632813429222</v>
      </c>
      <c r="F799" s="11">
        <v>10436.242091630096</v>
      </c>
      <c r="G799" s="11">
        <v>6161.9532661542844</v>
      </c>
      <c r="H799" s="11">
        <v>10885.04387772257</v>
      </c>
      <c r="I799" s="11">
        <v>3158.0863795849377</v>
      </c>
      <c r="J799" s="11">
        <v>2726.7769017579849</v>
      </c>
      <c r="K799" s="11">
        <v>25480.450693448893</v>
      </c>
      <c r="L799" s="11">
        <v>1363.0191956837393</v>
      </c>
      <c r="M799" s="11">
        <v>58201.856440739204</v>
      </c>
      <c r="N799" s="11">
        <v>10444.936335987881</v>
      </c>
      <c r="O799" s="11">
        <v>15284.530142925772</v>
      </c>
      <c r="P799" s="43">
        <v>12243.099446919734</v>
      </c>
      <c r="Q799" s="11">
        <v>12690.166459489483</v>
      </c>
      <c r="R799" s="11">
        <v>11422.351096363938</v>
      </c>
      <c r="S799" s="11">
        <v>7271.4391970172392</v>
      </c>
      <c r="T799" s="11">
        <v>11293.044367722568</v>
      </c>
      <c r="U799" s="11">
        <v>5884.8632813429222</v>
      </c>
      <c r="V799" s="11">
        <v>10399.645967138937</v>
      </c>
      <c r="W799" s="11">
        <v>6026.3740506667054</v>
      </c>
      <c r="X799" s="12">
        <v>0</v>
      </c>
      <c r="Y799" s="12">
        <v>528.99392086624732</v>
      </c>
      <c r="Z799" s="12">
        <v>308.61329144529628</v>
      </c>
      <c r="AA799" s="44">
        <v>232.0401906195587</v>
      </c>
      <c r="AB799" s="45">
        <v>293.37179275263696</v>
      </c>
      <c r="AC799" s="12">
        <v>0</v>
      </c>
      <c r="AD799" s="12">
        <v>12988.067684869873</v>
      </c>
      <c r="AE799" s="12">
        <v>3156.5984057921009</v>
      </c>
      <c r="AF799" s="12">
        <v>5480.5321821881471</v>
      </c>
      <c r="AG799" s="44">
        <v>1128.4755203370623</v>
      </c>
      <c r="AH799" s="45">
        <v>2726.7769002617106</v>
      </c>
      <c r="AI799" s="12">
        <v>0</v>
      </c>
      <c r="AJ799" s="12">
        <v>-19.013030117399207</v>
      </c>
      <c r="AK799" s="12">
        <v>55.274026386800365</v>
      </c>
      <c r="AL799" s="12">
        <v>98.612847713899171</v>
      </c>
      <c r="AM799" s="44">
        <v>131.1984447725066</v>
      </c>
      <c r="AN799" s="45">
        <v>89.999999789877251</v>
      </c>
      <c r="AO799" s="12">
        <v>0</v>
      </c>
      <c r="AP799" s="12">
        <v>-1967.480499599191</v>
      </c>
      <c r="AQ799" s="12">
        <v>10780.265778244375</v>
      </c>
      <c r="AR799" s="12">
        <v>12646.498359578974</v>
      </c>
      <c r="AS799" s="44">
        <v>11729.343673859819</v>
      </c>
      <c r="AT799" s="45">
        <v>10885.044367722568</v>
      </c>
      <c r="AU799" s="12">
        <v>0</v>
      </c>
      <c r="AV799" s="12">
        <v>11438.977583618373</v>
      </c>
      <c r="AW799" s="12">
        <v>15516.948225604268</v>
      </c>
      <c r="AX799" s="12">
        <v>12629.065581710662</v>
      </c>
      <c r="AY799" s="44">
        <v>7002.7022301473362</v>
      </c>
      <c r="AZ799" s="45">
        <v>5884.8632798466497</v>
      </c>
      <c r="BA799" s="12">
        <v>0</v>
      </c>
      <c r="BB799" s="12">
        <v>10312.016800830368</v>
      </c>
      <c r="BC799" s="12">
        <v>12578.428889176228</v>
      </c>
      <c r="BD799" s="12">
        <v>11825.750009023177</v>
      </c>
      <c r="BE799" s="44">
        <v>10986.051790226687</v>
      </c>
      <c r="BF799" s="45">
        <v>10885.04437772257</v>
      </c>
      <c r="BG799" s="12">
        <v>0</v>
      </c>
      <c r="BH799" s="12">
        <v>15670.27150339093</v>
      </c>
      <c r="BI799" s="12">
        <v>12922.584542167979</v>
      </c>
      <c r="BJ799" s="12">
        <v>7210.3383192384199</v>
      </c>
      <c r="BK799" s="44">
        <v>6153.6002482128251</v>
      </c>
      <c r="BL799" s="45">
        <v>3158.0863795849396</v>
      </c>
      <c r="BM799" s="12">
        <v>0</v>
      </c>
      <c r="BN799" s="12">
        <v>0</v>
      </c>
      <c r="BO799" s="12">
        <v>74.287056504199569</v>
      </c>
      <c r="BP799" s="12">
        <v>43.338821327098806</v>
      </c>
      <c r="BQ799" s="48">
        <v>32.585597058607419</v>
      </c>
      <c r="BR799" s="49">
        <v>41.19844498262934</v>
      </c>
      <c r="BS799" s="13">
        <v>0</v>
      </c>
      <c r="BT799" s="12">
        <v>128.14355926079199</v>
      </c>
      <c r="BV799" s="14">
        <f>Таблица1[[#This Row],[Lкан_леб,мм]]</f>
        <v>58201.856440739204</v>
      </c>
      <c r="BW799" s="50">
        <f>Таблица1[[#This Row],[угол обхв4]]+Таблица1[[#This Row],[Lдуг 3,мм]]</f>
        <v>12988.067684869873</v>
      </c>
      <c r="BX799" s="54">
        <f>Таблица1[[#This Row],[угол обхв5]]+Таблица1[[#This Row],[Y5, мм]]</f>
        <v>58730.850361605451</v>
      </c>
      <c r="BY799" s="14">
        <f>Таблица1[[#This Row],[угол обхв6]]+Таблица1[[#This Row],[Lдуг 4,мм]]</f>
        <v>16144.666090661975</v>
      </c>
      <c r="BZ799" s="14">
        <f>Таблица1[[#This Row],[Т1]]+Таблица1[[#This Row],[X6, мм]]</f>
        <v>59039.463653050749</v>
      </c>
      <c r="CA799" s="14">
        <f>Таблица1[[#This Row],[Т2]]+Таблица1[[#This Row],[Lдуг 5,мм]]</f>
        <v>21625.198272850121</v>
      </c>
      <c r="CB799" s="14">
        <f>Таблица1[[#This Row],[Т3]]+Таблица1[[#This Row],[Y6, мм]]</f>
        <v>59271.503843670311</v>
      </c>
      <c r="CC799" s="14">
        <f>Таблица1[[#This Row],[Т4]]+Таблица1[[#This Row],[Lдуг 6,мм]]</f>
        <v>22753.673793187183</v>
      </c>
      <c r="CD799" s="14">
        <f>Таблица1[[#This Row],[Т5]]+Таблица1[[#This Row],[Lдуг 1,мм]]</f>
        <v>59564.875636422948</v>
      </c>
      <c r="CE799" s="14">
        <f>Таблица1[[#This Row],[Т6]]+Таблица1[[#This Row],[Lпрям1, мм]]</f>
        <v>25480.450693448893</v>
      </c>
      <c r="CF799" s="15">
        <f>Таблица1[[#This Row],[Т7]]+Таблица1[[#This Row],[Lдуг 2,мм]]</f>
        <v>59564.875636422948</v>
      </c>
      <c r="CG799" s="14">
        <f>Таблица1[[#This Row],[Т8]]+Таблица1[[#This Row],[Lпрям2, мм]]</f>
        <v>25480.450693448893</v>
      </c>
      <c r="CH799" s="14">
        <f>Таблица1[[#This Row],[Т9]]-Таблица1[[#This Row],[Т9]]</f>
        <v>0</v>
      </c>
      <c r="CI799" s="50">
        <f>Таблица1[[#This Row],[Т9]]-Таблица1[[#This Row],[Т8]]</f>
        <v>34084.424942974059</v>
      </c>
      <c r="CJ799" s="54">
        <f>Таблица1[[#This Row],[Т9]]-Таблица1[[#This Row],[Т7]]</f>
        <v>0</v>
      </c>
      <c r="CK799" s="14">
        <f>Таблица1[[#This Row],[Т9]]-Таблица1[[#This Row],[Т6]]</f>
        <v>36811.201843235765</v>
      </c>
      <c r="CL799" s="14">
        <f>Таблица1[[#This Row],[Т9]]-Таблица1[[#This Row],[Т5]]</f>
        <v>293.3717927526377</v>
      </c>
      <c r="CM799" s="14">
        <f>Таблица1[[#This Row],[Т9]]-Таблица1[[#This Row],[Т4]]</f>
        <v>37939.677363572831</v>
      </c>
      <c r="CN799" s="14">
        <f>Таблица1[[#This Row],[Т9]]-Таблица1[[#This Row],[Т3]]</f>
        <v>525.41198337219976</v>
      </c>
      <c r="CO799" s="14">
        <f>Таблица1[[#This Row],[Т9]]-Таблица1[[#This Row],[Т2]]</f>
        <v>43420.209545760976</v>
      </c>
      <c r="CP799" s="14">
        <f>Таблица1[[#This Row],[Т9]]-Таблица1[[#This Row],[Т1]]</f>
        <v>834.02527481749712</v>
      </c>
      <c r="CQ799" s="14">
        <f>Таблица1[[#This Row],[Т9]]-Таблица1[[#This Row],[угол обхв6]]</f>
        <v>46576.807951553077</v>
      </c>
      <c r="CR799" s="14">
        <f>Таблица1[[#This Row],[Т9]]-Таблица1[[#This Row],[угол обхв5]]</f>
        <v>1363.0191956837443</v>
      </c>
      <c r="CS799" s="14">
        <f>Таблица1[[#This Row],[Т9]]-Таблица1[[#This Row],[угол обхв4]]</f>
        <v>59564.875636422948</v>
      </c>
      <c r="CT799" s="14">
        <f>Таблица1[[#This Row],[Lкан_прям, мм]]+Таблица1[[#This Row],[Lкан_дуг, мм]]+Таблица1[[#This Row],[Lкан_леб,мм]]</f>
        <v>85045.326329871838</v>
      </c>
      <c r="CU799" s="16">
        <f>Таблица1[[#This Row],[Lкан_леб,мм]]</f>
        <v>58201.856440739204</v>
      </c>
      <c r="CV799" s="14">
        <f>2534431-(Таблица1[[#This Row],[Т23]]+Таблица1[[#This Row],[угол обхв3]])</f>
        <v>2449257.5301108672</v>
      </c>
      <c r="CW799" s="50">
        <f>SUM(X799:AC799,AD799:AI799)-Таблица1[[#This Row],[lподв_min, мм]]</f>
        <v>24116.692987374649</v>
      </c>
      <c r="CX799" s="17">
        <f>CW1238-Таблица1[[#This Row],[Суммарная длина каната]]</f>
        <v>-2426271.1557853399</v>
      </c>
    </row>
    <row r="800" spans="1:102" x14ac:dyDescent="0.25">
      <c r="A800" s="21">
        <v>799</v>
      </c>
      <c r="B800" s="10">
        <v>19.917142857142853</v>
      </c>
      <c r="C800" s="10">
        <v>72.093469387755121</v>
      </c>
      <c r="D800" s="11">
        <v>11679.039515927465</v>
      </c>
      <c r="E800" s="11">
        <v>5929.6542475547949</v>
      </c>
      <c r="F800" s="11">
        <v>10810.201389801039</v>
      </c>
      <c r="G800" s="11">
        <v>6166.3171102711885</v>
      </c>
      <c r="H800" s="11">
        <v>11271.039025927466</v>
      </c>
      <c r="I800" s="11">
        <v>3136.7908062153501</v>
      </c>
      <c r="J800" s="11">
        <v>2792.8634413394448</v>
      </c>
      <c r="K800" s="11">
        <v>25518.677079980098</v>
      </c>
      <c r="L800" s="11">
        <v>1324.7928091525403</v>
      </c>
      <c r="M800" s="11">
        <v>58201.856440739204</v>
      </c>
      <c r="N800" s="11">
        <v>10444.936335987881</v>
      </c>
      <c r="O800" s="11">
        <v>15284.530142925772</v>
      </c>
      <c r="P800" s="43">
        <v>12309.367250345718</v>
      </c>
      <c r="Q800" s="11">
        <v>12771.981552443325</v>
      </c>
      <c r="R800" s="11">
        <v>11743.272519588065</v>
      </c>
      <c r="S800" s="11">
        <v>7320.764279594222</v>
      </c>
      <c r="T800" s="11">
        <v>11679.039515927465</v>
      </c>
      <c r="U800" s="11">
        <v>5929.6542475547949</v>
      </c>
      <c r="V800" s="11">
        <v>10779.994443553283</v>
      </c>
      <c r="W800" s="11">
        <v>6029.1728781708734</v>
      </c>
      <c r="X800" s="12">
        <v>0</v>
      </c>
      <c r="Y800" s="12">
        <v>515.81160111231702</v>
      </c>
      <c r="Z800" s="12">
        <v>302.68241795132957</v>
      </c>
      <c r="AA800" s="44">
        <v>232.04019061955907</v>
      </c>
      <c r="AB800" s="45">
        <v>274.25859946933451</v>
      </c>
      <c r="AC800" s="12">
        <v>0</v>
      </c>
      <c r="AD800" s="12">
        <v>12988.067684869873</v>
      </c>
      <c r="AE800" s="12">
        <v>3128.7382527064383</v>
      </c>
      <c r="AF800" s="12">
        <v>5480.5321821881489</v>
      </c>
      <c r="AG800" s="44">
        <v>1128.4755203370594</v>
      </c>
      <c r="AH800" s="45">
        <v>2792.8634398785766</v>
      </c>
      <c r="AI800" s="12">
        <v>0</v>
      </c>
      <c r="AJ800" s="12">
        <v>-19.013030117399207</v>
      </c>
      <c r="AK800" s="12">
        <v>53.422822254221586</v>
      </c>
      <c r="AL800" s="12">
        <v>95.92876608124611</v>
      </c>
      <c r="AM800" s="44">
        <v>128.5143631398536</v>
      </c>
      <c r="AN800" s="45">
        <v>89.999999794849316</v>
      </c>
      <c r="AO800" s="12">
        <v>0</v>
      </c>
      <c r="AP800" s="12">
        <v>-1967.480499599191</v>
      </c>
      <c r="AQ800" s="12">
        <v>10772.582735948021</v>
      </c>
      <c r="AR800" s="12">
        <v>12715.184892389825</v>
      </c>
      <c r="AS800" s="44">
        <v>12062.512967311572</v>
      </c>
      <c r="AT800" s="45">
        <v>11271.039515927467</v>
      </c>
      <c r="AU800" s="12">
        <v>0</v>
      </c>
      <c r="AV800" s="12">
        <v>11438.977583618373</v>
      </c>
      <c r="AW800" s="12">
        <v>15527.659401948953</v>
      </c>
      <c r="AX800" s="12">
        <v>12729.838446177155</v>
      </c>
      <c r="AY800" s="44">
        <v>7066.6982713654652</v>
      </c>
      <c r="AZ800" s="45">
        <v>5929.6542460939281</v>
      </c>
      <c r="BA800" s="12">
        <v>0</v>
      </c>
      <c r="BB800" s="12">
        <v>10312.016800830368</v>
      </c>
      <c r="BC800" s="12">
        <v>12637.013650305858</v>
      </c>
      <c r="BD800" s="12">
        <v>12149.09016163217</v>
      </c>
      <c r="BE800" s="44">
        <v>11359.799068203958</v>
      </c>
      <c r="BF800" s="45">
        <v>11271.039525927466</v>
      </c>
      <c r="BG800" s="12">
        <v>0</v>
      </c>
      <c r="BH800" s="12">
        <v>15670.27150339093</v>
      </c>
      <c r="BI800" s="12">
        <v>13015.110811466506</v>
      </c>
      <c r="BJ800" s="12">
        <v>7278.6211733280516</v>
      </c>
      <c r="BK800" s="44">
        <v>6183.7202557835517</v>
      </c>
      <c r="BL800" s="45">
        <v>3136.7908062153515</v>
      </c>
      <c r="BM800" s="12">
        <v>0</v>
      </c>
      <c r="BN800" s="12">
        <v>0</v>
      </c>
      <c r="BO800" s="12">
        <v>72.435852371620797</v>
      </c>
      <c r="BP800" s="12">
        <v>42.505943827024531</v>
      </c>
      <c r="BQ800" s="48">
        <v>32.585597058607476</v>
      </c>
      <c r="BR800" s="49">
        <v>38.514363345004277</v>
      </c>
      <c r="BS800" s="13">
        <v>0</v>
      </c>
      <c r="BT800" s="12">
        <v>128.14355926079199</v>
      </c>
      <c r="BV800" s="14">
        <f>Таблица1[[#This Row],[Lкан_леб,мм]]</f>
        <v>58201.856440739204</v>
      </c>
      <c r="BW800" s="50">
        <f>Таблица1[[#This Row],[угол обхв4]]+Таблица1[[#This Row],[Lдуг 3,мм]]</f>
        <v>12988.067684869873</v>
      </c>
      <c r="BX800" s="54">
        <f>Таблица1[[#This Row],[угол обхв5]]+Таблица1[[#This Row],[Y5, мм]]</f>
        <v>58717.668041851524</v>
      </c>
      <c r="BY800" s="14">
        <f>Таблица1[[#This Row],[угол обхв6]]+Таблица1[[#This Row],[Lдуг 4,мм]]</f>
        <v>16116.805937576311</v>
      </c>
      <c r="BZ800" s="14">
        <f>Таблица1[[#This Row],[Т1]]+Таблица1[[#This Row],[X6, мм]]</f>
        <v>59020.350459802852</v>
      </c>
      <c r="CA800" s="14">
        <f>Таблица1[[#This Row],[Т2]]+Таблица1[[#This Row],[Lдуг 5,мм]]</f>
        <v>21597.338119764459</v>
      </c>
      <c r="CB800" s="14">
        <f>Таблица1[[#This Row],[Т3]]+Таблица1[[#This Row],[Y6, мм]]</f>
        <v>59252.390650422414</v>
      </c>
      <c r="CC800" s="14">
        <f>Таблица1[[#This Row],[Т4]]+Таблица1[[#This Row],[Lдуг 6,мм]]</f>
        <v>22725.813640101518</v>
      </c>
      <c r="CD800" s="14">
        <f>Таблица1[[#This Row],[Т5]]+Таблица1[[#This Row],[Lдуг 1,мм]]</f>
        <v>59526.649249891751</v>
      </c>
      <c r="CE800" s="14">
        <f>Таблица1[[#This Row],[Т6]]+Таблица1[[#This Row],[Lпрям1, мм]]</f>
        <v>25518.677079980094</v>
      </c>
      <c r="CF800" s="15">
        <f>Таблица1[[#This Row],[Т7]]+Таблица1[[#This Row],[Lдуг 2,мм]]</f>
        <v>59526.649249891751</v>
      </c>
      <c r="CG800" s="14">
        <f>Таблица1[[#This Row],[Т8]]+Таблица1[[#This Row],[Lпрям2, мм]]</f>
        <v>25518.677079980094</v>
      </c>
      <c r="CH800" s="14">
        <f>Таблица1[[#This Row],[Т9]]-Таблица1[[#This Row],[Т9]]</f>
        <v>0</v>
      </c>
      <c r="CI800" s="50">
        <f>Таблица1[[#This Row],[Т9]]-Таблица1[[#This Row],[Т8]]</f>
        <v>34007.972169911656</v>
      </c>
      <c r="CJ800" s="54">
        <f>Таблица1[[#This Row],[Т9]]-Таблица1[[#This Row],[Т7]]</f>
        <v>0</v>
      </c>
      <c r="CK800" s="14">
        <f>Таблица1[[#This Row],[Т9]]-Таблица1[[#This Row],[Т6]]</f>
        <v>36800.835609790229</v>
      </c>
      <c r="CL800" s="14">
        <f>Таблица1[[#This Row],[Т9]]-Таблица1[[#This Row],[Т5]]</f>
        <v>274.25859946933633</v>
      </c>
      <c r="CM800" s="14">
        <f>Таблица1[[#This Row],[Т9]]-Таблица1[[#This Row],[Т4]]</f>
        <v>37929.311130127287</v>
      </c>
      <c r="CN800" s="14">
        <f>Таблица1[[#This Row],[Т9]]-Таблица1[[#This Row],[Т3]]</f>
        <v>506.29879008889839</v>
      </c>
      <c r="CO800" s="14">
        <f>Таблица1[[#This Row],[Т9]]-Таблица1[[#This Row],[Т2]]</f>
        <v>43409.843312315439</v>
      </c>
      <c r="CP800" s="14">
        <f>Таблица1[[#This Row],[Т9]]-Таблица1[[#This Row],[Т1]]</f>
        <v>808.98120804022619</v>
      </c>
      <c r="CQ800" s="14">
        <f>Таблица1[[#This Row],[Т9]]-Таблица1[[#This Row],[угол обхв6]]</f>
        <v>46538.581565021879</v>
      </c>
      <c r="CR800" s="14">
        <f>Таблица1[[#This Row],[Т9]]-Таблица1[[#This Row],[угол обхв5]]</f>
        <v>1324.7928091525464</v>
      </c>
      <c r="CS800" s="14">
        <f>Таблица1[[#This Row],[Т9]]-Таблица1[[#This Row],[угол обхв4]]</f>
        <v>59526.649249891751</v>
      </c>
      <c r="CT800" s="14">
        <f>Таблица1[[#This Row],[Lкан_прям, мм]]+Таблица1[[#This Row],[Lкан_дуг, мм]]+Таблица1[[#This Row],[Lкан_леб,мм]]</f>
        <v>85045.326329871838</v>
      </c>
      <c r="CU800" s="16">
        <f>Таблица1[[#This Row],[Lкан_леб,мм]]</f>
        <v>58201.856440739204</v>
      </c>
      <c r="CV800" s="14">
        <f>2534431-(Таблица1[[#This Row],[Т23]]+Таблица1[[#This Row],[угол обхв3]])</f>
        <v>2449257.5301108672</v>
      </c>
      <c r="CW800" s="50">
        <f>SUM(X800:AC800,AD800:AI800)-Таблица1[[#This Row],[lподв_min, мм]]</f>
        <v>24050.606447793187</v>
      </c>
      <c r="CX800" s="17">
        <f>CW1239-Таблица1[[#This Row],[Суммарная длина каната]]</f>
        <v>-2426322.5568741807</v>
      </c>
    </row>
    <row r="801" spans="1:102" x14ac:dyDescent="0.25">
      <c r="A801" s="21">
        <v>800</v>
      </c>
      <c r="B801" s="10">
        <v>19.917142857142853</v>
      </c>
      <c r="C801" s="10">
        <v>74.777551020408183</v>
      </c>
      <c r="D801" s="11">
        <v>12062.513685085323</v>
      </c>
      <c r="E801" s="11">
        <v>5992.4718142109741</v>
      </c>
      <c r="F801" s="11">
        <v>11183.546072014698</v>
      </c>
      <c r="G801" s="11">
        <v>6188.188280490459</v>
      </c>
      <c r="H801" s="11">
        <v>11654.513195085323</v>
      </c>
      <c r="I801" s="11">
        <v>3132.0569444635016</v>
      </c>
      <c r="J801" s="11">
        <v>2860.4148697474725</v>
      </c>
      <c r="K801" s="11">
        <v>25556.90346651039</v>
      </c>
      <c r="L801" s="11">
        <v>1286.5664226222448</v>
      </c>
      <c r="M801" s="11">
        <v>58201.856440739204</v>
      </c>
      <c r="N801" s="11">
        <v>10444.936335987881</v>
      </c>
      <c r="O801" s="11">
        <v>15284.530142925772</v>
      </c>
      <c r="P801" s="43">
        <v>12371.731039736658</v>
      </c>
      <c r="Q801" s="11">
        <v>12856.810138301827</v>
      </c>
      <c r="R801" s="11">
        <v>12061.532026778568</v>
      </c>
      <c r="S801" s="11">
        <v>7385.0636554720695</v>
      </c>
      <c r="T801" s="11">
        <v>12062.513685085323</v>
      </c>
      <c r="U801" s="11">
        <v>5992.4718142109741</v>
      </c>
      <c r="V801" s="11">
        <v>11159.794582648045</v>
      </c>
      <c r="W801" s="11">
        <v>6049.7799470965992</v>
      </c>
      <c r="X801" s="12">
        <v>0</v>
      </c>
      <c r="Y801" s="12">
        <v>502.56238376191828</v>
      </c>
      <c r="Z801" s="12">
        <v>296.81844205383112</v>
      </c>
      <c r="AA801" s="44">
        <v>232.0401906195585</v>
      </c>
      <c r="AB801" s="45">
        <v>255.14540618693704</v>
      </c>
      <c r="AC801" s="12">
        <v>0</v>
      </c>
      <c r="AD801" s="12">
        <v>12988.067684869873</v>
      </c>
      <c r="AE801" s="12">
        <v>3099.4132107942023</v>
      </c>
      <c r="AF801" s="12">
        <v>5480.5321821881498</v>
      </c>
      <c r="AG801" s="44">
        <v>1128.4755203370621</v>
      </c>
      <c r="AH801" s="45">
        <v>2860.4148683211042</v>
      </c>
      <c r="AI801" s="12">
        <v>0</v>
      </c>
      <c r="AJ801" s="12">
        <v>-19.013030117399207</v>
      </c>
      <c r="AK801" s="12">
        <v>51.562223636502601</v>
      </c>
      <c r="AL801" s="12">
        <v>93.244684448593063</v>
      </c>
      <c r="AM801" s="44">
        <v>125.83028150720045</v>
      </c>
      <c r="AN801" s="45">
        <v>89.999999799694152</v>
      </c>
      <c r="AO801" s="12">
        <v>0</v>
      </c>
      <c r="AP801" s="12">
        <v>-1967.480499599191</v>
      </c>
      <c r="AQ801" s="12">
        <v>10764.516106260835</v>
      </c>
      <c r="AR801" s="12">
        <v>12779.076985491731</v>
      </c>
      <c r="AS801" s="44">
        <v>12392.319882597578</v>
      </c>
      <c r="AT801" s="45">
        <v>11654.513685085323</v>
      </c>
      <c r="AU801" s="12">
        <v>0</v>
      </c>
      <c r="AV801" s="12">
        <v>11438.977583618373</v>
      </c>
      <c r="AW801" s="12">
        <v>15538.169198341704</v>
      </c>
      <c r="AX801" s="12">
        <v>12833.717271937823</v>
      </c>
      <c r="AY801" s="44">
        <v>7146.2260653764943</v>
      </c>
      <c r="AZ801" s="45">
        <v>5992.4718127846072</v>
      </c>
      <c r="BA801" s="12">
        <v>0</v>
      </c>
      <c r="BB801" s="12">
        <v>10312.016800830368</v>
      </c>
      <c r="BC801" s="12">
        <v>12691.310810009612</v>
      </c>
      <c r="BD801" s="12">
        <v>12468.877972533641</v>
      </c>
      <c r="BE801" s="44">
        <v>11731.725829266314</v>
      </c>
      <c r="BF801" s="45">
        <v>11654.513695085323</v>
      </c>
      <c r="BG801" s="12">
        <v>0</v>
      </c>
      <c r="BH801" s="12">
        <v>15670.27150339093</v>
      </c>
      <c r="BI801" s="12">
        <v>13110.449193717759</v>
      </c>
      <c r="BJ801" s="12">
        <v>7361.9707891080643</v>
      </c>
      <c r="BK801" s="44">
        <v>6231.3094043065503</v>
      </c>
      <c r="BL801" s="45">
        <v>3132.0569444635034</v>
      </c>
      <c r="BM801" s="12">
        <v>0</v>
      </c>
      <c r="BN801" s="12">
        <v>0</v>
      </c>
      <c r="BO801" s="12">
        <v>70.575253753901805</v>
      </c>
      <c r="BP801" s="12">
        <v>41.682460812090461</v>
      </c>
      <c r="BQ801" s="48">
        <v>32.585597058607398</v>
      </c>
      <c r="BR801" s="49">
        <v>35.830281707506309</v>
      </c>
      <c r="BS801" s="13">
        <v>0</v>
      </c>
      <c r="BT801" s="12">
        <v>128.14355926079199</v>
      </c>
      <c r="BV801" s="14">
        <f>Таблица1[[#This Row],[Lкан_леб,мм]]</f>
        <v>58201.856440739204</v>
      </c>
      <c r="BW801" s="50">
        <f>Таблица1[[#This Row],[угол обхв4]]+Таблица1[[#This Row],[Lдуг 3,мм]]</f>
        <v>12988.067684869873</v>
      </c>
      <c r="BX801" s="54">
        <f>Таблица1[[#This Row],[угол обхв5]]+Таблица1[[#This Row],[Y5, мм]]</f>
        <v>58704.418824501125</v>
      </c>
      <c r="BY801" s="14">
        <f>Таблица1[[#This Row],[угол обхв6]]+Таблица1[[#This Row],[Lдуг 4,мм]]</f>
        <v>16087.480895664075</v>
      </c>
      <c r="BZ801" s="14">
        <f>Таблица1[[#This Row],[Т1]]+Таблица1[[#This Row],[X6, мм]]</f>
        <v>59001.237266554956</v>
      </c>
      <c r="CA801" s="14">
        <f>Таблица1[[#This Row],[Т2]]+Таблица1[[#This Row],[Lдуг 5,мм]]</f>
        <v>21568.013077852225</v>
      </c>
      <c r="CB801" s="14">
        <f>Таблица1[[#This Row],[Т3]]+Таблица1[[#This Row],[Y6, мм]]</f>
        <v>59233.277457174518</v>
      </c>
      <c r="CC801" s="14">
        <f>Таблица1[[#This Row],[Т4]]+Таблица1[[#This Row],[Lдуг 6,мм]]</f>
        <v>22696.488598189288</v>
      </c>
      <c r="CD801" s="14">
        <f>Таблица1[[#This Row],[Т5]]+Таблица1[[#This Row],[Lдуг 1,мм]]</f>
        <v>59488.422863361455</v>
      </c>
      <c r="CE801" s="14">
        <f>Таблица1[[#This Row],[Т6]]+Таблица1[[#This Row],[Lпрям1, мм]]</f>
        <v>25556.90346651039</v>
      </c>
      <c r="CF801" s="15">
        <f>Таблица1[[#This Row],[Т7]]+Таблица1[[#This Row],[Lдуг 2,мм]]</f>
        <v>59488.422863361455</v>
      </c>
      <c r="CG801" s="14">
        <f>Таблица1[[#This Row],[Т8]]+Таблица1[[#This Row],[Lпрям2, мм]]</f>
        <v>25556.90346651039</v>
      </c>
      <c r="CH801" s="14">
        <f>Таблица1[[#This Row],[Т9]]-Таблица1[[#This Row],[Т9]]</f>
        <v>0</v>
      </c>
      <c r="CI801" s="50">
        <f>Таблица1[[#This Row],[Т9]]-Таблица1[[#This Row],[Т8]]</f>
        <v>33931.519396851065</v>
      </c>
      <c r="CJ801" s="54">
        <f>Таблица1[[#This Row],[Т9]]-Таблица1[[#This Row],[Т7]]</f>
        <v>0</v>
      </c>
      <c r="CK801" s="14">
        <f>Таблица1[[#This Row],[Т9]]-Таблица1[[#This Row],[Т6]]</f>
        <v>36791.934265172167</v>
      </c>
      <c r="CL801" s="14">
        <f>Таблица1[[#This Row],[Т9]]-Таблица1[[#This Row],[Т5]]</f>
        <v>255.14540618693718</v>
      </c>
      <c r="CM801" s="14">
        <f>Таблица1[[#This Row],[Т9]]-Таблица1[[#This Row],[Т4]]</f>
        <v>37920.409785509226</v>
      </c>
      <c r="CN801" s="14">
        <f>Таблица1[[#This Row],[Т9]]-Таблица1[[#This Row],[Т3]]</f>
        <v>487.18559680649923</v>
      </c>
      <c r="CO801" s="14">
        <f>Таблица1[[#This Row],[Т9]]-Таблица1[[#This Row],[Т2]]</f>
        <v>43400.941967697378</v>
      </c>
      <c r="CP801" s="14">
        <f>Таблица1[[#This Row],[Т9]]-Таблица1[[#This Row],[Т1]]</f>
        <v>784.00403886033018</v>
      </c>
      <c r="CQ801" s="14">
        <f>Таблица1[[#This Row],[Т9]]-Таблица1[[#This Row],[угол обхв6]]</f>
        <v>46500.355178491584</v>
      </c>
      <c r="CR801" s="14">
        <f>Таблица1[[#This Row],[Т9]]-Таблица1[[#This Row],[угол обхв5]]</f>
        <v>1286.5664226222507</v>
      </c>
      <c r="CS801" s="14">
        <f>Таблица1[[#This Row],[Т9]]-Таблица1[[#This Row],[угол обхв4]]</f>
        <v>59488.422863361455</v>
      </c>
      <c r="CT801" s="14">
        <f>Таблица1[[#This Row],[Lкан_прям, мм]]+Таблица1[[#This Row],[Lкан_дуг, мм]]+Таблица1[[#This Row],[Lкан_леб,мм]]</f>
        <v>85045.326329871838</v>
      </c>
      <c r="CU801" s="16">
        <f>Таблица1[[#This Row],[Lкан_леб,мм]]</f>
        <v>58201.856440739204</v>
      </c>
      <c r="CV801" s="14">
        <f>2534431-(Таблица1[[#This Row],[Т23]]+Таблица1[[#This Row],[угол обхв3]])</f>
        <v>2449257.5301108672</v>
      </c>
      <c r="CW801" s="50">
        <f>SUM(X801:AC801,AD801:AI801)-Таблица1[[#This Row],[lподв_min, мм]]</f>
        <v>23983.055019385167</v>
      </c>
      <c r="CX801" s="17">
        <f>CW1240-Таблица1[[#This Row],[Суммарная длина каната]]</f>
        <v>-2426374.5205041668</v>
      </c>
    </row>
    <row r="802" spans="1:102" x14ac:dyDescent="0.25">
      <c r="A802" s="21">
        <v>801</v>
      </c>
      <c r="B802" s="10">
        <v>19.917142857142853</v>
      </c>
      <c r="C802" s="10">
        <v>77.461632653061244</v>
      </c>
      <c r="D802" s="11">
        <v>12442.625474502531</v>
      </c>
      <c r="E802" s="11">
        <v>6073.1781500091056</v>
      </c>
      <c r="F802" s="11">
        <v>11555.456963213575</v>
      </c>
      <c r="G802" s="11">
        <v>6227.5187881357433</v>
      </c>
      <c r="H802" s="11">
        <v>12034.624984502532</v>
      </c>
      <c r="I802" s="11">
        <v>3143.7702623385753</v>
      </c>
      <c r="J802" s="11">
        <v>2929.4078876705307</v>
      </c>
      <c r="K802" s="11">
        <v>25595.129853039776</v>
      </c>
      <c r="L802" s="11">
        <v>1248.3400360928583</v>
      </c>
      <c r="M802" s="11">
        <v>58201.856440739204</v>
      </c>
      <c r="N802" s="11">
        <v>10444.936335987881</v>
      </c>
      <c r="O802" s="11">
        <v>15284.530142925772</v>
      </c>
      <c r="P802" s="43">
        <v>12430.053979446584</v>
      </c>
      <c r="Q802" s="11">
        <v>12944.466090236327</v>
      </c>
      <c r="R802" s="11">
        <v>12376.431308136163</v>
      </c>
      <c r="S802" s="11">
        <v>7464.1962420334548</v>
      </c>
      <c r="T802" s="11">
        <v>12442.625474502531</v>
      </c>
      <c r="U802" s="11">
        <v>6073.1781500091056</v>
      </c>
      <c r="V802" s="11">
        <v>11538.213045110779</v>
      </c>
      <c r="W802" s="11">
        <v>6088.1500423981706</v>
      </c>
      <c r="X802" s="12">
        <v>0</v>
      </c>
      <c r="Y802" s="12">
        <v>489.24085375161411</v>
      </c>
      <c r="Z802" s="12">
        <v>291.02677881623805</v>
      </c>
      <c r="AA802" s="44">
        <v>232.04019061955924</v>
      </c>
      <c r="AB802" s="45">
        <v>236.0322129054469</v>
      </c>
      <c r="AC802" s="12">
        <v>0</v>
      </c>
      <c r="AD802" s="12">
        <v>12988.067684869873</v>
      </c>
      <c r="AE802" s="12">
        <v>3068.6465793669349</v>
      </c>
      <c r="AF802" s="12">
        <v>5480.5321821881498</v>
      </c>
      <c r="AG802" s="44">
        <v>1128.4755203370605</v>
      </c>
      <c r="AH802" s="45">
        <v>2929.407886277756</v>
      </c>
      <c r="AI802" s="12">
        <v>0</v>
      </c>
      <c r="AJ802" s="12">
        <v>-19.013030117399207</v>
      </c>
      <c r="AK802" s="12">
        <v>49.691470091778825</v>
      </c>
      <c r="AL802" s="12">
        <v>90.560602815939987</v>
      </c>
      <c r="AM802" s="44">
        <v>123.14619987454748</v>
      </c>
      <c r="AN802" s="45">
        <v>89.999999804411729</v>
      </c>
      <c r="AO802" s="12">
        <v>0</v>
      </c>
      <c r="AP802" s="12">
        <v>-1967.480499599191</v>
      </c>
      <c r="AQ802" s="12">
        <v>10756.065724401928</v>
      </c>
      <c r="AR802" s="12">
        <v>12838.034449907766</v>
      </c>
      <c r="AS802" s="44">
        <v>12718.040773147621</v>
      </c>
      <c r="AT802" s="45">
        <v>12034.625474502531</v>
      </c>
      <c r="AU802" s="12">
        <v>0</v>
      </c>
      <c r="AV802" s="12">
        <v>11438.977583618373</v>
      </c>
      <c r="AW802" s="12">
        <v>15548.466695273302</v>
      </c>
      <c r="AX802" s="12">
        <v>12940.474133038128</v>
      </c>
      <c r="AY802" s="44">
        <v>7241.1111160958735</v>
      </c>
      <c r="AZ802" s="45">
        <v>6073.1781486163327</v>
      </c>
      <c r="BA802" s="12">
        <v>0</v>
      </c>
      <c r="BB802" s="12">
        <v>10312.016800830368</v>
      </c>
      <c r="BC802" s="12">
        <v>12741.183367860633</v>
      </c>
      <c r="BD802" s="12">
        <v>12784.411778597347</v>
      </c>
      <c r="BE802" s="44">
        <v>12101.016009491073</v>
      </c>
      <c r="BF802" s="45">
        <v>12034.625484502532</v>
      </c>
      <c r="BG802" s="12">
        <v>0</v>
      </c>
      <c r="BH802" s="12">
        <v>15670.27150339093</v>
      </c>
      <c r="BI802" s="12">
        <v>13208.402642583857</v>
      </c>
      <c r="BJ802" s="12">
        <v>7460.2042848352548</v>
      </c>
      <c r="BK802" s="44">
        <v>6296.2632759466869</v>
      </c>
      <c r="BL802" s="45">
        <v>3143.7702623385771</v>
      </c>
      <c r="BM802" s="12">
        <v>0</v>
      </c>
      <c r="BN802" s="12">
        <v>0</v>
      </c>
      <c r="BO802" s="12">
        <v>68.704500209178022</v>
      </c>
      <c r="BP802" s="12">
        <v>40.869132724161162</v>
      </c>
      <c r="BQ802" s="48">
        <v>32.585597058607497</v>
      </c>
      <c r="BR802" s="49">
        <v>33.146200070135755</v>
      </c>
      <c r="BS802" s="13">
        <v>0</v>
      </c>
      <c r="BT802" s="12">
        <v>128.14355926079199</v>
      </c>
      <c r="BV802" s="14">
        <f>Таблица1[[#This Row],[Lкан_леб,мм]]</f>
        <v>58201.856440739204</v>
      </c>
      <c r="BW802" s="50">
        <f>Таблица1[[#This Row],[угол обхв4]]+Таблица1[[#This Row],[Lдуг 3,мм]]</f>
        <v>12988.067684869873</v>
      </c>
      <c r="BX802" s="54">
        <f>Таблица1[[#This Row],[угол обхв5]]+Таблица1[[#This Row],[Y5, мм]]</f>
        <v>58691.097294490821</v>
      </c>
      <c r="BY802" s="14">
        <f>Таблица1[[#This Row],[угол обхв6]]+Таблица1[[#This Row],[Lдуг 4,мм]]</f>
        <v>16056.714264236809</v>
      </c>
      <c r="BZ802" s="14">
        <f>Таблица1[[#This Row],[Т1]]+Таблица1[[#This Row],[X6, мм]]</f>
        <v>58982.124073307059</v>
      </c>
      <c r="CA802" s="14">
        <f>Таблица1[[#This Row],[Т2]]+Таблица1[[#This Row],[Lдуг 5,мм]]</f>
        <v>21537.246446424957</v>
      </c>
      <c r="CB802" s="14">
        <f>Таблица1[[#This Row],[Т3]]+Таблица1[[#This Row],[Y6, мм]]</f>
        <v>59214.164263926621</v>
      </c>
      <c r="CC802" s="14">
        <f>Таблица1[[#This Row],[Т4]]+Таблица1[[#This Row],[Lдуг 6,мм]]</f>
        <v>22665.721966762016</v>
      </c>
      <c r="CD802" s="14">
        <f>Таблица1[[#This Row],[Т5]]+Таблица1[[#This Row],[Lдуг 1,мм]]</f>
        <v>59450.196476832069</v>
      </c>
      <c r="CE802" s="14">
        <f>Таблица1[[#This Row],[Т6]]+Таблица1[[#This Row],[Lпрям1, мм]]</f>
        <v>25595.129853039773</v>
      </c>
      <c r="CF802" s="15">
        <f>Таблица1[[#This Row],[Т7]]+Таблица1[[#This Row],[Lдуг 2,мм]]</f>
        <v>59450.196476832069</v>
      </c>
      <c r="CG802" s="14">
        <f>Таблица1[[#This Row],[Т8]]+Таблица1[[#This Row],[Lпрям2, мм]]</f>
        <v>25595.129853039773</v>
      </c>
      <c r="CH802" s="14">
        <f>Таблица1[[#This Row],[Т9]]-Таблица1[[#This Row],[Т9]]</f>
        <v>0</v>
      </c>
      <c r="CI802" s="50">
        <f>Таблица1[[#This Row],[Т9]]-Таблица1[[#This Row],[Т8]]</f>
        <v>33855.0666237923</v>
      </c>
      <c r="CJ802" s="54">
        <f>Таблица1[[#This Row],[Т9]]-Таблица1[[#This Row],[Т7]]</f>
        <v>0</v>
      </c>
      <c r="CK802" s="14">
        <f>Таблица1[[#This Row],[Т9]]-Таблица1[[#This Row],[Т6]]</f>
        <v>36784.474510070053</v>
      </c>
      <c r="CL802" s="14">
        <f>Таблица1[[#This Row],[Т9]]-Таблица1[[#This Row],[Т5]]</f>
        <v>236.03221290544752</v>
      </c>
      <c r="CM802" s="14">
        <f>Таблица1[[#This Row],[Т9]]-Таблица1[[#This Row],[Т4]]</f>
        <v>37912.950030407112</v>
      </c>
      <c r="CN802" s="14">
        <f>Таблица1[[#This Row],[Т9]]-Таблица1[[#This Row],[Т3]]</f>
        <v>468.07240352500958</v>
      </c>
      <c r="CO802" s="14">
        <f>Таблица1[[#This Row],[Т9]]-Таблица1[[#This Row],[Т2]]</f>
        <v>43393.482212595263</v>
      </c>
      <c r="CP802" s="14">
        <f>Таблица1[[#This Row],[Т9]]-Таблица1[[#This Row],[Т1]]</f>
        <v>759.0991823412478</v>
      </c>
      <c r="CQ802" s="14">
        <f>Таблица1[[#This Row],[Т9]]-Таблица1[[#This Row],[угол обхв6]]</f>
        <v>46462.128791962197</v>
      </c>
      <c r="CR802" s="14">
        <f>Таблица1[[#This Row],[Т9]]-Таблица1[[#This Row],[угол обхв5]]</f>
        <v>1248.3400360928645</v>
      </c>
      <c r="CS802" s="14">
        <f>Таблица1[[#This Row],[Т9]]-Таблица1[[#This Row],[угол обхв4]]</f>
        <v>59450.196476832069</v>
      </c>
      <c r="CT802" s="14">
        <f>Таблица1[[#This Row],[Lкан_прям, мм]]+Таблица1[[#This Row],[Lкан_дуг, мм]]+Таблица1[[#This Row],[Lкан_леб,мм]]</f>
        <v>85045.326329871838</v>
      </c>
      <c r="CU802" s="16">
        <f>Таблица1[[#This Row],[Lкан_леб,мм]]</f>
        <v>58201.856440739204</v>
      </c>
      <c r="CV802" s="14">
        <f>2534431-(Таблица1[[#This Row],[Т23]]+Таблица1[[#This Row],[угол обхв3]])</f>
        <v>2449257.5301108672</v>
      </c>
      <c r="CW802" s="50">
        <f>SUM(X802:AC802,AD802:AI802)-Таблица1[[#This Row],[lподв_min, мм]]</f>
        <v>23914.062001462098</v>
      </c>
      <c r="CX802" s="17">
        <f>CW1241-Таблица1[[#This Row],[Суммарная длина каната]]</f>
        <v>-2426426.9693048289</v>
      </c>
    </row>
    <row r="803" spans="1:102" x14ac:dyDescent="0.25">
      <c r="A803" s="21">
        <v>802</v>
      </c>
      <c r="B803" s="10">
        <v>19.917142857142853</v>
      </c>
      <c r="C803" s="10">
        <v>80.14571428571432</v>
      </c>
      <c r="D803" s="11">
        <v>12818.5408610584</v>
      </c>
      <c r="E803" s="11">
        <v>6171.5961729645824</v>
      </c>
      <c r="F803" s="11">
        <v>11925.118034295885</v>
      </c>
      <c r="G803" s="11">
        <v>6284.2223360869903</v>
      </c>
      <c r="H803" s="11">
        <v>12410.540371058401</v>
      </c>
      <c r="I803" s="11">
        <v>3171.7784218883562</v>
      </c>
      <c r="J803" s="11">
        <v>2999.8177510762257</v>
      </c>
      <c r="K803" s="11">
        <v>25633.356239568253</v>
      </c>
      <c r="L803" s="11">
        <v>1210.113649564373</v>
      </c>
      <c r="M803" s="11">
        <v>58201.856440739204</v>
      </c>
      <c r="N803" s="11">
        <v>10444.936335987881</v>
      </c>
      <c r="O803" s="11">
        <v>15284.530142925772</v>
      </c>
      <c r="P803" s="43">
        <v>12484.208100068761</v>
      </c>
      <c r="Q803" s="11">
        <v>13034.757077746652</v>
      </c>
      <c r="R803" s="11">
        <v>12687.279426708474</v>
      </c>
      <c r="S803" s="11">
        <v>7557.9884103391278</v>
      </c>
      <c r="T803" s="11">
        <v>12818.5408610584</v>
      </c>
      <c r="U803" s="11">
        <v>6171.5961729645824</v>
      </c>
      <c r="V803" s="11">
        <v>11914.419523237864</v>
      </c>
      <c r="W803" s="11">
        <v>6144.1989742463975</v>
      </c>
      <c r="X803" s="12">
        <v>0</v>
      </c>
      <c r="Y803" s="12">
        <v>475.8412691447196</v>
      </c>
      <c r="Z803" s="12">
        <v>285.31317017523537</v>
      </c>
      <c r="AA803" s="44">
        <v>232.04019061955887</v>
      </c>
      <c r="AB803" s="45">
        <v>216.91901962485915</v>
      </c>
      <c r="AC803" s="12">
        <v>0</v>
      </c>
      <c r="AD803" s="12">
        <v>12988.067684869873</v>
      </c>
      <c r="AE803" s="12">
        <v>3036.463102457034</v>
      </c>
      <c r="AF803" s="12">
        <v>5480.5321821881498</v>
      </c>
      <c r="AG803" s="44">
        <v>1128.4755203370594</v>
      </c>
      <c r="AH803" s="45">
        <v>2999.8177497161414</v>
      </c>
      <c r="AI803" s="12">
        <v>0</v>
      </c>
      <c r="AJ803" s="12">
        <v>-19.013030117399207</v>
      </c>
      <c r="AK803" s="12">
        <v>47.809755275103548</v>
      </c>
      <c r="AL803" s="12">
        <v>87.876521183286926</v>
      </c>
      <c r="AM803" s="44">
        <v>120.46211824189437</v>
      </c>
      <c r="AN803" s="45">
        <v>89.999999809002446</v>
      </c>
      <c r="AO803" s="12">
        <v>0</v>
      </c>
      <c r="AP803" s="12">
        <v>-1967.480499599191</v>
      </c>
      <c r="AQ803" s="12">
        <v>10747.231269145585</v>
      </c>
      <c r="AR803" s="12">
        <v>12891.927923987416</v>
      </c>
      <c r="AS803" s="44">
        <v>13038.960957751658</v>
      </c>
      <c r="AT803" s="45">
        <v>12410.5408610584</v>
      </c>
      <c r="AU803" s="12">
        <v>0</v>
      </c>
      <c r="AV803" s="12">
        <v>11438.977583618373</v>
      </c>
      <c r="AW803" s="12">
        <v>15558.540678101303</v>
      </c>
      <c r="AX803" s="12">
        <v>13049.874788675945</v>
      </c>
      <c r="AY803" s="44">
        <v>7351.1452312803995</v>
      </c>
      <c r="AZ803" s="45">
        <v>6171.5961716044994</v>
      </c>
      <c r="BA803" s="12">
        <v>0</v>
      </c>
      <c r="BB803" s="12">
        <v>10312.016800830368</v>
      </c>
      <c r="BC803" s="12">
        <v>12786.503033226465</v>
      </c>
      <c r="BD803" s="12">
        <v>13094.999250627126</v>
      </c>
      <c r="BE803" s="44">
        <v>12466.859330015215</v>
      </c>
      <c r="BF803" s="45">
        <v>12410.540871058402</v>
      </c>
      <c r="BG803" s="12">
        <v>0</v>
      </c>
      <c r="BH803" s="12">
        <v>15670.27150339093</v>
      </c>
      <c r="BI803" s="12">
        <v>13308.767612922182</v>
      </c>
      <c r="BJ803" s="12">
        <v>7573.1061212684199</v>
      </c>
      <c r="BK803" s="44">
        <v>6378.4393520233098</v>
      </c>
      <c r="BL803" s="45">
        <v>3171.778421888358</v>
      </c>
      <c r="BM803" s="12">
        <v>0</v>
      </c>
      <c r="BN803" s="12">
        <v>0</v>
      </c>
      <c r="BO803" s="12">
        <v>66.822785392502752</v>
      </c>
      <c r="BP803" s="12">
        <v>40.066765908183385</v>
      </c>
      <c r="BQ803" s="48">
        <v>32.585597058607448</v>
      </c>
      <c r="BR803" s="49">
        <v>30.462118432891931</v>
      </c>
      <c r="BS803" s="13">
        <v>0</v>
      </c>
      <c r="BT803" s="12">
        <v>128.14355926079199</v>
      </c>
      <c r="BV803" s="14">
        <f>Таблица1[[#This Row],[Lкан_леб,мм]]</f>
        <v>58201.856440739204</v>
      </c>
      <c r="BW803" s="50">
        <f>Таблица1[[#This Row],[угол обхв4]]+Таблица1[[#This Row],[Lдуг 3,мм]]</f>
        <v>12988.067684869873</v>
      </c>
      <c r="BX803" s="54">
        <f>Таблица1[[#This Row],[угол обхв5]]+Таблица1[[#This Row],[Y5, мм]]</f>
        <v>58677.697709883927</v>
      </c>
      <c r="BY803" s="14">
        <f>Таблица1[[#This Row],[угол обхв6]]+Таблица1[[#This Row],[Lдуг 4,мм]]</f>
        <v>16024.530787326907</v>
      </c>
      <c r="BZ803" s="14">
        <f>Таблица1[[#This Row],[Т1]]+Таблица1[[#This Row],[X6, мм]]</f>
        <v>58963.010880059162</v>
      </c>
      <c r="CA803" s="14">
        <f>Таблица1[[#This Row],[Т2]]+Таблица1[[#This Row],[Lдуг 5,мм]]</f>
        <v>21505.062969515056</v>
      </c>
      <c r="CB803" s="14">
        <f>Таблица1[[#This Row],[Т3]]+Таблица1[[#This Row],[Y6, мм]]</f>
        <v>59195.051070678724</v>
      </c>
      <c r="CC803" s="14">
        <f>Таблица1[[#This Row],[Т4]]+Таблица1[[#This Row],[Lдуг 6,мм]]</f>
        <v>22633.538489852115</v>
      </c>
      <c r="CD803" s="14">
        <f>Таблица1[[#This Row],[Т5]]+Таблица1[[#This Row],[Lдуг 1,мм]]</f>
        <v>59411.970090303585</v>
      </c>
      <c r="CE803" s="14">
        <f>Таблица1[[#This Row],[Т6]]+Таблица1[[#This Row],[Lпрям1, мм]]</f>
        <v>25633.356239568257</v>
      </c>
      <c r="CF803" s="15">
        <f>Таблица1[[#This Row],[Т7]]+Таблица1[[#This Row],[Lдуг 2,мм]]</f>
        <v>59411.970090303585</v>
      </c>
      <c r="CG803" s="14">
        <f>Таблица1[[#This Row],[Т8]]+Таблица1[[#This Row],[Lпрям2, мм]]</f>
        <v>25633.356239568257</v>
      </c>
      <c r="CH803" s="14">
        <f>Таблица1[[#This Row],[Т9]]-Таблица1[[#This Row],[Т9]]</f>
        <v>0</v>
      </c>
      <c r="CI803" s="50">
        <f>Таблица1[[#This Row],[Т9]]-Таблица1[[#This Row],[Т8]]</f>
        <v>33778.613850735332</v>
      </c>
      <c r="CJ803" s="54">
        <f>Таблица1[[#This Row],[Т9]]-Таблица1[[#This Row],[Т7]]</f>
        <v>0</v>
      </c>
      <c r="CK803" s="14">
        <f>Таблица1[[#This Row],[Т9]]-Таблица1[[#This Row],[Т6]]</f>
        <v>36778.431600451469</v>
      </c>
      <c r="CL803" s="14">
        <f>Таблица1[[#This Row],[Т9]]-Таблица1[[#This Row],[Т5]]</f>
        <v>216.91901962486008</v>
      </c>
      <c r="CM803" s="14">
        <f>Таблица1[[#This Row],[Т9]]-Таблица1[[#This Row],[Т4]]</f>
        <v>37906.907120788528</v>
      </c>
      <c r="CN803" s="14">
        <f>Таблица1[[#This Row],[Т9]]-Таблица1[[#This Row],[Т3]]</f>
        <v>448.95921024442214</v>
      </c>
      <c r="CO803" s="14">
        <f>Таблица1[[#This Row],[Т9]]-Таблица1[[#This Row],[Т2]]</f>
        <v>43387.43930297668</v>
      </c>
      <c r="CP803" s="14">
        <f>Таблица1[[#This Row],[Т9]]-Таблица1[[#This Row],[Т1]]</f>
        <v>734.27238041965757</v>
      </c>
      <c r="CQ803" s="14">
        <f>Таблица1[[#This Row],[Т9]]-Таблица1[[#This Row],[угол обхв6]]</f>
        <v>46423.902405433713</v>
      </c>
      <c r="CR803" s="14">
        <f>Таблица1[[#This Row],[Т9]]-Таблица1[[#This Row],[угол обхв5]]</f>
        <v>1210.1136495643805</v>
      </c>
      <c r="CS803" s="14">
        <f>Таблица1[[#This Row],[Т9]]-Таблица1[[#This Row],[угол обхв4]]</f>
        <v>59411.970090303585</v>
      </c>
      <c r="CT803" s="14">
        <f>Таблица1[[#This Row],[Lкан_прям, мм]]+Таблица1[[#This Row],[Lкан_дуг, мм]]+Таблица1[[#This Row],[Lкан_леб,мм]]</f>
        <v>85045.326329871838</v>
      </c>
      <c r="CU803" s="16">
        <f>Таблица1[[#This Row],[Lкан_леб,мм]]</f>
        <v>58201.856440739204</v>
      </c>
      <c r="CV803" s="14">
        <f>2534431-(Таблица1[[#This Row],[Т23]]+Таблица1[[#This Row],[угол обхв3]])</f>
        <v>2449257.5301108672</v>
      </c>
      <c r="CW803" s="50">
        <f>SUM(X803:AC803,AD803:AI803)-Таблица1[[#This Row],[lподв_min, мм]]</f>
        <v>23843.652138056405</v>
      </c>
      <c r="CX803" s="17">
        <f>CW1242-Таблица1[[#This Row],[Суммарная длина каната]]</f>
        <v>-2426479.8202724047</v>
      </c>
    </row>
    <row r="804" spans="1:102" x14ac:dyDescent="0.25">
      <c r="A804" s="21">
        <v>803</v>
      </c>
      <c r="B804" s="10">
        <v>19.917142857142853</v>
      </c>
      <c r="C804" s="10">
        <v>82.829795918367381</v>
      </c>
      <c r="D804" s="11">
        <v>13189.435029178829</v>
      </c>
      <c r="E804" s="11">
        <v>6287.5099389553779</v>
      </c>
      <c r="F804" s="11">
        <v>12291.718192607606</v>
      </c>
      <c r="G804" s="11">
        <v>6358.1745081294621</v>
      </c>
      <c r="H804" s="11">
        <v>12781.43453917883</v>
      </c>
      <c r="I804" s="11">
        <v>3215.8917073416319</v>
      </c>
      <c r="J804" s="11">
        <v>3071.6182316137465</v>
      </c>
      <c r="K804" s="11">
        <v>25671.582626095846</v>
      </c>
      <c r="L804" s="11">
        <v>1171.8872630367848</v>
      </c>
      <c r="M804" s="11">
        <v>58201.856440739204</v>
      </c>
      <c r="N804" s="11">
        <v>10444.936335987881</v>
      </c>
      <c r="O804" s="11">
        <v>15284.530142925772</v>
      </c>
      <c r="P804" s="43">
        <v>12534.074579220043</v>
      </c>
      <c r="Q804" s="11">
        <v>13127.484988663515</v>
      </c>
      <c r="R804" s="11">
        <v>12993.394334410881</v>
      </c>
      <c r="S804" s="11">
        <v>7666.2343660962415</v>
      </c>
      <c r="T804" s="11">
        <v>13189.435029178829</v>
      </c>
      <c r="U804" s="11">
        <v>6287.5099389553779</v>
      </c>
      <c r="V804" s="11">
        <v>12287.588562755986</v>
      </c>
      <c r="W804" s="11">
        <v>6217.8037627539079</v>
      </c>
      <c r="X804" s="12">
        <v>0</v>
      </c>
      <c r="Y804" s="12">
        <v>462.35752782238188</v>
      </c>
      <c r="Z804" s="12">
        <v>279.68371824967591</v>
      </c>
      <c r="AA804" s="44">
        <v>232.04019061955833</v>
      </c>
      <c r="AB804" s="45">
        <v>197.80582634516875</v>
      </c>
      <c r="AC804" s="12">
        <v>0</v>
      </c>
      <c r="AD804" s="12">
        <v>12988.067684869873</v>
      </c>
      <c r="AE804" s="12">
        <v>3002.8890084153045</v>
      </c>
      <c r="AF804" s="12">
        <v>5480.5321821881489</v>
      </c>
      <c r="AG804" s="44">
        <v>1128.4755203370612</v>
      </c>
      <c r="AH804" s="45">
        <v>3071.618230285454</v>
      </c>
      <c r="AI804" s="12">
        <v>0</v>
      </c>
      <c r="AJ804" s="12">
        <v>-19.013030117399207</v>
      </c>
      <c r="AK804" s="12">
        <v>45.916222260848393</v>
      </c>
      <c r="AL804" s="12">
        <v>85.19243955063385</v>
      </c>
      <c r="AM804" s="44">
        <v>117.77803660924123</v>
      </c>
      <c r="AN804" s="45">
        <v>89.999999813467113</v>
      </c>
      <c r="AO804" s="12">
        <v>0</v>
      </c>
      <c r="AP804" s="12">
        <v>-1967.480499599191</v>
      </c>
      <c r="AQ804" s="12">
        <v>10738.01224404598</v>
      </c>
      <c r="AR804" s="12">
        <v>12940.639157245716</v>
      </c>
      <c r="AS804" s="44">
        <v>13354.37628867919</v>
      </c>
      <c r="AT804" s="45">
        <v>12781.435029178831</v>
      </c>
      <c r="AU804" s="12">
        <v>0</v>
      </c>
      <c r="AV804" s="12">
        <v>11438.977583618373</v>
      </c>
      <c r="AW804" s="12">
        <v>15568.37959618563</v>
      </c>
      <c r="AX804" s="12">
        <v>13161.679197161537</v>
      </c>
      <c r="AY804" s="44">
        <v>7476.0869793336769</v>
      </c>
      <c r="AZ804" s="45">
        <v>6287.5099376270882</v>
      </c>
      <c r="BA804" s="12">
        <v>0</v>
      </c>
      <c r="BB804" s="12">
        <v>10312.016800830368</v>
      </c>
      <c r="BC804" s="12">
        <v>12827.150487278142</v>
      </c>
      <c r="BD804" s="12">
        <v>13399.958912436554</v>
      </c>
      <c r="BE804" s="44">
        <v>12828.45307491052</v>
      </c>
      <c r="BF804" s="45">
        <v>12781.43503917883</v>
      </c>
      <c r="BG804" s="12">
        <v>0</v>
      </c>
      <c r="BH804" s="12">
        <v>15670.27150339093</v>
      </c>
      <c r="BI804" s="12">
        <v>13411.334441923373</v>
      </c>
      <c r="BJ804" s="12">
        <v>7700.4285745942634</v>
      </c>
      <c r="BK804" s="44">
        <v>6477.6573257179425</v>
      </c>
      <c r="BL804" s="45">
        <v>3215.8917073416337</v>
      </c>
      <c r="BM804" s="12">
        <v>0</v>
      </c>
      <c r="BN804" s="12">
        <v>0</v>
      </c>
      <c r="BO804" s="12">
        <v>64.929252378247597</v>
      </c>
      <c r="BP804" s="12">
        <v>39.276217289785457</v>
      </c>
      <c r="BQ804" s="48">
        <v>32.58559705860737</v>
      </c>
      <c r="BR804" s="49">
        <v>27.778036795774117</v>
      </c>
      <c r="BS804" s="13">
        <v>0</v>
      </c>
      <c r="BT804" s="12">
        <v>128.14355926079199</v>
      </c>
      <c r="BV804" s="14">
        <f>Таблица1[[#This Row],[Lкан_леб,мм]]</f>
        <v>58201.856440739204</v>
      </c>
      <c r="BW804" s="50">
        <f>Таблица1[[#This Row],[угол обхв4]]+Таблица1[[#This Row],[Lдуг 3,мм]]</f>
        <v>12988.067684869873</v>
      </c>
      <c r="BX804" s="54">
        <f>Таблица1[[#This Row],[угол обхв5]]+Таблица1[[#This Row],[Y5, мм]]</f>
        <v>58664.213968561584</v>
      </c>
      <c r="BY804" s="14">
        <f>Таблица1[[#This Row],[угол обхв6]]+Таблица1[[#This Row],[Lдуг 4,мм]]</f>
        <v>15990.956693285178</v>
      </c>
      <c r="BZ804" s="14">
        <f>Таблица1[[#This Row],[Т1]]+Таблица1[[#This Row],[X6, мм]]</f>
        <v>58943.897686811259</v>
      </c>
      <c r="CA804" s="14">
        <f>Таблица1[[#This Row],[Т2]]+Таблица1[[#This Row],[Lдуг 5,мм]]</f>
        <v>21471.488875473326</v>
      </c>
      <c r="CB804" s="14">
        <f>Таблица1[[#This Row],[Т3]]+Таблица1[[#This Row],[Y6, мм]]</f>
        <v>59175.937877430813</v>
      </c>
      <c r="CC804" s="14">
        <f>Таблица1[[#This Row],[Т4]]+Таблица1[[#This Row],[Lдуг 6,мм]]</f>
        <v>22599.964395810388</v>
      </c>
      <c r="CD804" s="14">
        <f>Таблица1[[#This Row],[Т5]]+Таблица1[[#This Row],[Lдуг 1,мм]]</f>
        <v>59373.743703775981</v>
      </c>
      <c r="CE804" s="14">
        <f>Таблица1[[#This Row],[Т6]]+Таблица1[[#This Row],[Lпрям1, мм]]</f>
        <v>25671.582626095842</v>
      </c>
      <c r="CF804" s="15">
        <f>Таблица1[[#This Row],[Т7]]+Таблица1[[#This Row],[Lдуг 2,мм]]</f>
        <v>59373.743703775981</v>
      </c>
      <c r="CG804" s="14">
        <f>Таблица1[[#This Row],[Т8]]+Таблица1[[#This Row],[Lпрям2, мм]]</f>
        <v>25671.582626095842</v>
      </c>
      <c r="CH804" s="14">
        <f>Таблица1[[#This Row],[Т9]]-Таблица1[[#This Row],[Т9]]</f>
        <v>0</v>
      </c>
      <c r="CI804" s="50">
        <f>Таблица1[[#This Row],[Т9]]-Таблица1[[#This Row],[Т8]]</f>
        <v>33702.161077680139</v>
      </c>
      <c r="CJ804" s="54">
        <f>Таблица1[[#This Row],[Т9]]-Таблица1[[#This Row],[Т7]]</f>
        <v>0</v>
      </c>
      <c r="CK804" s="14">
        <f>Таблица1[[#This Row],[Т9]]-Таблица1[[#This Row],[Т6]]</f>
        <v>36773.779307965597</v>
      </c>
      <c r="CL804" s="14">
        <f>Таблица1[[#This Row],[Т9]]-Таблица1[[#This Row],[Т5]]</f>
        <v>197.80582634516759</v>
      </c>
      <c r="CM804" s="14">
        <f>Таблица1[[#This Row],[Т9]]-Таблица1[[#This Row],[Т4]]</f>
        <v>37902.254828302655</v>
      </c>
      <c r="CN804" s="14">
        <f>Таблица1[[#This Row],[Т9]]-Таблица1[[#This Row],[Т3]]</f>
        <v>429.84601696472237</v>
      </c>
      <c r="CO804" s="14">
        <f>Таблица1[[#This Row],[Т9]]-Таблица1[[#This Row],[Т2]]</f>
        <v>43382.787010490807</v>
      </c>
      <c r="CP804" s="14">
        <f>Таблица1[[#This Row],[Т9]]-Таблица1[[#This Row],[Т1]]</f>
        <v>709.52973521439708</v>
      </c>
      <c r="CQ804" s="14">
        <f>Таблица1[[#This Row],[Т9]]-Таблица1[[#This Row],[угол обхв6]]</f>
        <v>46385.67601890611</v>
      </c>
      <c r="CR804" s="14">
        <f>Таблица1[[#This Row],[Т9]]-Таблица1[[#This Row],[угол обхв5]]</f>
        <v>1171.8872630367769</v>
      </c>
      <c r="CS804" s="14">
        <f>Таблица1[[#This Row],[Т9]]-Таблица1[[#This Row],[угол обхв4]]</f>
        <v>59373.743703775981</v>
      </c>
      <c r="CT804" s="14">
        <f>Таблица1[[#This Row],[Lкан_прям, мм]]+Таблица1[[#This Row],[Lкан_дуг, мм]]+Таблица1[[#This Row],[Lкан_леб,мм]]</f>
        <v>85045.326329871838</v>
      </c>
      <c r="CU804" s="16">
        <f>Таблица1[[#This Row],[Lкан_леб,мм]]</f>
        <v>58201.856440739204</v>
      </c>
      <c r="CV804" s="14">
        <f>2534431-(Таблица1[[#This Row],[Т23]]+Таблица1[[#This Row],[угол обхв3]])</f>
        <v>2449257.5301108672</v>
      </c>
      <c r="CW804" s="50">
        <f>SUM(X804:AC804,AD804:AI804)-Таблица1[[#This Row],[lподв_min, мм]]</f>
        <v>23771.851657518881</v>
      </c>
      <c r="CX804" s="17">
        <f>CW1243-Таблица1[[#This Row],[Суммарная длина каната]]</f>
        <v>-2426532.9841364487</v>
      </c>
    </row>
    <row r="805" spans="1:102" x14ac:dyDescent="0.25">
      <c r="A805" s="21">
        <v>804</v>
      </c>
      <c r="B805" s="10">
        <v>19.917142857142853</v>
      </c>
      <c r="C805" s="10">
        <v>85.513877551020443</v>
      </c>
      <c r="D805" s="11">
        <v>13554.494180607215</v>
      </c>
      <c r="E805" s="11">
        <v>6420.6651155363188</v>
      </c>
      <c r="F805" s="11">
        <v>12654.45306160323</v>
      </c>
      <c r="G805" s="11">
        <v>6449.2130419418472</v>
      </c>
      <c r="H805" s="11">
        <v>13146.493690607214</v>
      </c>
      <c r="I805" s="11">
        <v>3275.883544026763</v>
      </c>
      <c r="J805" s="11">
        <v>3144.7815715095558</v>
      </c>
      <c r="K805" s="11">
        <v>25709.809012622551</v>
      </c>
      <c r="L805" s="11">
        <v>1133.6608765100887</v>
      </c>
      <c r="M805" s="11">
        <v>58201.856440739204</v>
      </c>
      <c r="N805" s="11">
        <v>10444.936335987881</v>
      </c>
      <c r="O805" s="11">
        <v>15284.530142925772</v>
      </c>
      <c r="P805" s="43">
        <v>12579.544002255276</v>
      </c>
      <c r="Q805" s="11">
        <v>13222.446363836762</v>
      </c>
      <c r="R805" s="11">
        <v>13294.104368543836</v>
      </c>
      <c r="S805" s="11">
        <v>7788.6966012023458</v>
      </c>
      <c r="T805" s="11">
        <v>13554.494180607215</v>
      </c>
      <c r="U805" s="11">
        <v>6420.6651155363188</v>
      </c>
      <c r="V805" s="11">
        <v>12656.901373994448</v>
      </c>
      <c r="W805" s="11">
        <v>6308.8029078117397</v>
      </c>
      <c r="X805" s="12">
        <v>0</v>
      </c>
      <c r="Y805" s="12">
        <v>448.78313092642759</v>
      </c>
      <c r="Z805" s="12">
        <v>274.14492189773284</v>
      </c>
      <c r="AA805" s="44">
        <v>232.04019061955887</v>
      </c>
      <c r="AB805" s="45">
        <v>178.69263306636944</v>
      </c>
      <c r="AC805" s="12">
        <v>0</v>
      </c>
      <c r="AD805" s="12">
        <v>12988.067684869873</v>
      </c>
      <c r="AE805" s="12">
        <v>2967.9520550153011</v>
      </c>
      <c r="AF805" s="12">
        <v>5480.5321821881498</v>
      </c>
      <c r="AG805" s="44">
        <v>1128.4755203370603</v>
      </c>
      <c r="AH805" s="45">
        <v>3144.7815702121661</v>
      </c>
      <c r="AI805" s="12">
        <v>0</v>
      </c>
      <c r="AJ805" s="12">
        <v>-19.013030117399207</v>
      </c>
      <c r="AK805" s="12">
        <v>44.009958408952151</v>
      </c>
      <c r="AL805" s="12">
        <v>82.508357917980774</v>
      </c>
      <c r="AM805" s="44">
        <v>115.09395497658822</v>
      </c>
      <c r="AN805" s="45">
        <v>89.999999817806781</v>
      </c>
      <c r="AO805" s="12">
        <v>0</v>
      </c>
      <c r="AP805" s="12">
        <v>-1967.480499599191</v>
      </c>
      <c r="AQ805" s="12">
        <v>10728.407957588581</v>
      </c>
      <c r="AR805" s="12">
        <v>12984.061269822838</v>
      </c>
      <c r="AS805" s="44">
        <v>13663.594696686541</v>
      </c>
      <c r="AT805" s="45">
        <v>13146.494180607215</v>
      </c>
      <c r="AU805" s="12">
        <v>0</v>
      </c>
      <c r="AV805" s="12">
        <v>11438.977583618373</v>
      </c>
      <c r="AW805" s="12">
        <v>15577.971516537385</v>
      </c>
      <c r="AX805" s="12">
        <v>13275.642042605557</v>
      </c>
      <c r="AY805" s="44">
        <v>7615.6622190437811</v>
      </c>
      <c r="AZ805" s="45">
        <v>6420.665114238931</v>
      </c>
      <c r="BA805" s="12">
        <v>0</v>
      </c>
      <c r="BB805" s="12">
        <v>10312.016800830368</v>
      </c>
      <c r="BC805" s="12">
        <v>12863.015623855976</v>
      </c>
      <c r="BD805" s="12">
        <v>13698.621636111398</v>
      </c>
      <c r="BE805" s="44">
        <v>13185.00385246451</v>
      </c>
      <c r="BF805" s="45">
        <v>13146.494190607216</v>
      </c>
      <c r="BG805" s="12">
        <v>0</v>
      </c>
      <c r="BH805" s="12">
        <v>15670.27150339093</v>
      </c>
      <c r="BI805" s="12">
        <v>13515.887737448373</v>
      </c>
      <c r="BJ805" s="12">
        <v>7841.8922799711427</v>
      </c>
      <c r="BK805" s="44">
        <v>6593.6994976948845</v>
      </c>
      <c r="BL805" s="45">
        <v>3275.8835440267649</v>
      </c>
      <c r="BM805" s="12">
        <v>0</v>
      </c>
      <c r="BN805" s="12">
        <v>0</v>
      </c>
      <c r="BO805" s="12">
        <v>63.022988526351348</v>
      </c>
      <c r="BP805" s="12">
        <v>38.498399509028623</v>
      </c>
      <c r="BQ805" s="48">
        <v>32.585597058607448</v>
      </c>
      <c r="BR805" s="49">
        <v>25.093955158781437</v>
      </c>
      <c r="BS805" s="13">
        <v>0</v>
      </c>
      <c r="BT805" s="12">
        <v>128.14355926079199</v>
      </c>
      <c r="BV805" s="14">
        <f>Таблица1[[#This Row],[Lкан_леб,мм]]</f>
        <v>58201.856440739204</v>
      </c>
      <c r="BW805" s="50">
        <f>Таблица1[[#This Row],[угол обхв4]]+Таблица1[[#This Row],[Lдуг 3,мм]]</f>
        <v>12988.067684869873</v>
      </c>
      <c r="BX805" s="54">
        <f>Таблица1[[#This Row],[угол обхв5]]+Таблица1[[#This Row],[Y5, мм]]</f>
        <v>58650.639571665633</v>
      </c>
      <c r="BY805" s="14">
        <f>Таблица1[[#This Row],[угол обхв6]]+Таблица1[[#This Row],[Lдуг 4,мм]]</f>
        <v>15956.019739885174</v>
      </c>
      <c r="BZ805" s="14">
        <f>Таблица1[[#This Row],[Т1]]+Таблица1[[#This Row],[X6, мм]]</f>
        <v>58924.784493563369</v>
      </c>
      <c r="CA805" s="14">
        <f>Таблица1[[#This Row],[Т2]]+Таблица1[[#This Row],[Lдуг 5,мм]]</f>
        <v>21436.551922073326</v>
      </c>
      <c r="CB805" s="14">
        <f>Таблица1[[#This Row],[Т3]]+Таблица1[[#This Row],[Y6, мм]]</f>
        <v>59156.824684182931</v>
      </c>
      <c r="CC805" s="14">
        <f>Таблица1[[#This Row],[Т4]]+Таблица1[[#This Row],[Lдуг 6,мм]]</f>
        <v>22565.027442410385</v>
      </c>
      <c r="CD805" s="14">
        <f>Таблица1[[#This Row],[Т5]]+Таблица1[[#This Row],[Lдуг 1,мм]]</f>
        <v>59335.517317249301</v>
      </c>
      <c r="CE805" s="14">
        <f>Таблица1[[#This Row],[Т6]]+Таблица1[[#This Row],[Lпрям1, мм]]</f>
        <v>25709.809012622551</v>
      </c>
      <c r="CF805" s="15">
        <f>Таблица1[[#This Row],[Т7]]+Таблица1[[#This Row],[Lдуг 2,мм]]</f>
        <v>59335.517317249301</v>
      </c>
      <c r="CG805" s="14">
        <f>Таблица1[[#This Row],[Т8]]+Таблица1[[#This Row],[Lпрям2, мм]]</f>
        <v>25709.809012622551</v>
      </c>
      <c r="CH805" s="14">
        <f>Таблица1[[#This Row],[Т9]]-Таблица1[[#This Row],[Т9]]</f>
        <v>0</v>
      </c>
      <c r="CI805" s="50">
        <f>Таблица1[[#This Row],[Т9]]-Таблица1[[#This Row],[Т8]]</f>
        <v>33625.708304626751</v>
      </c>
      <c r="CJ805" s="54">
        <f>Таблица1[[#This Row],[Т9]]-Таблица1[[#This Row],[Т7]]</f>
        <v>0</v>
      </c>
      <c r="CK805" s="14">
        <f>Таблица1[[#This Row],[Т9]]-Таблица1[[#This Row],[Т6]]</f>
        <v>36770.489874838917</v>
      </c>
      <c r="CL805" s="14">
        <f>Таблица1[[#This Row],[Т9]]-Таблица1[[#This Row],[Т5]]</f>
        <v>178.69263306637004</v>
      </c>
      <c r="CM805" s="14">
        <f>Таблица1[[#This Row],[Т9]]-Таблица1[[#This Row],[Т4]]</f>
        <v>37898.965395175976</v>
      </c>
      <c r="CN805" s="14">
        <f>Таблица1[[#This Row],[Т9]]-Таблица1[[#This Row],[Т3]]</f>
        <v>410.73282368593209</v>
      </c>
      <c r="CO805" s="14">
        <f>Таблица1[[#This Row],[Т9]]-Таблица1[[#This Row],[Т2]]</f>
        <v>43379.497577364127</v>
      </c>
      <c r="CP805" s="14">
        <f>Таблица1[[#This Row],[Т9]]-Таблица1[[#This Row],[Т1]]</f>
        <v>684.877745583668</v>
      </c>
      <c r="CQ805" s="14">
        <f>Таблица1[[#This Row],[Т9]]-Таблица1[[#This Row],[угол обхв6]]</f>
        <v>46347.44963237943</v>
      </c>
      <c r="CR805" s="14">
        <f>Таблица1[[#This Row],[Т9]]-Таблица1[[#This Row],[угол обхв5]]</f>
        <v>1133.6608765100973</v>
      </c>
      <c r="CS805" s="14">
        <f>Таблица1[[#This Row],[Т9]]-Таблица1[[#This Row],[угол обхв4]]</f>
        <v>59335.517317249301</v>
      </c>
      <c r="CT805" s="14">
        <f>Таблица1[[#This Row],[Lкан_прям, мм]]+Таблица1[[#This Row],[Lкан_дуг, мм]]+Таблица1[[#This Row],[Lкан_леб,мм]]</f>
        <v>85045.326329871838</v>
      </c>
      <c r="CU805" s="16">
        <f>Таблица1[[#This Row],[Lкан_леб,мм]]</f>
        <v>58201.856440739204</v>
      </c>
      <c r="CV805" s="14">
        <f>2534431-(Таблица1[[#This Row],[Т23]]+Таблица1[[#This Row],[угол обхв3]])</f>
        <v>2449257.5301108672</v>
      </c>
      <c r="CW805" s="50">
        <f>SUM(X805:AC805,AD805:AI805)-Таблица1[[#This Row],[lподв_min, мм]]</f>
        <v>23698.688317623084</v>
      </c>
      <c r="CX805" s="17">
        <f>CW1244-Таблица1[[#This Row],[Суммарная длина каната]]</f>
        <v>-2426586.3646399132</v>
      </c>
    </row>
    <row r="806" spans="1:102" x14ac:dyDescent="0.25">
      <c r="A806" s="21">
        <v>805</v>
      </c>
      <c r="B806" s="10">
        <v>19.917142857142853</v>
      </c>
      <c r="C806" s="10">
        <v>88.197959183673518</v>
      </c>
      <c r="D806" s="11">
        <v>13912.917320001688</v>
      </c>
      <c r="E806" s="11">
        <v>6570.7695399831709</v>
      </c>
      <c r="F806" s="11">
        <v>13012.526745770308</v>
      </c>
      <c r="G806" s="11">
        <v>6557.1381851244896</v>
      </c>
      <c r="H806" s="11">
        <v>13504.91683000169</v>
      </c>
      <c r="I806" s="11">
        <v>3351.4911077844981</v>
      </c>
      <c r="J806" s="11">
        <v>3219.2784321986733</v>
      </c>
      <c r="K806" s="11">
        <v>25748.035399148361</v>
      </c>
      <c r="L806" s="11">
        <v>1095.4344899842724</v>
      </c>
      <c r="M806" s="11">
        <v>58201.856440739204</v>
      </c>
      <c r="N806" s="11">
        <v>10444.936335987881</v>
      </c>
      <c r="O806" s="11">
        <v>15284.530142925772</v>
      </c>
      <c r="P806" s="43">
        <v>12620.516602339669</v>
      </c>
      <c r="Q806" s="11">
        <v>13319.432843555716</v>
      </c>
      <c r="R806" s="11">
        <v>13588.749725523039</v>
      </c>
      <c r="S806" s="11">
        <v>7925.1064148743208</v>
      </c>
      <c r="T806" s="11">
        <v>13912.917320001688</v>
      </c>
      <c r="U806" s="11">
        <v>6570.7695399831709</v>
      </c>
      <c r="V806" s="11">
        <v>13021.547628434337</v>
      </c>
      <c r="W806" s="11">
        <v>6416.9967434451573</v>
      </c>
      <c r="X806" s="12">
        <v>0</v>
      </c>
      <c r="Y806" s="12">
        <v>435.11114266451392</v>
      </c>
      <c r="Z806" s="12">
        <v>268.7037169117495</v>
      </c>
      <c r="AA806" s="44">
        <v>232.04019061955913</v>
      </c>
      <c r="AB806" s="45">
        <v>159.57943978844989</v>
      </c>
      <c r="AC806" s="12">
        <v>0</v>
      </c>
      <c r="AD806" s="12">
        <v>12988.067684869873</v>
      </c>
      <c r="AE806" s="12">
        <v>2931.681580821969</v>
      </c>
      <c r="AF806" s="12">
        <v>5480.5321821881489</v>
      </c>
      <c r="AG806" s="44">
        <v>1128.4755203370612</v>
      </c>
      <c r="AH806" s="45">
        <v>3219.278430931307</v>
      </c>
      <c r="AI806" s="12">
        <v>0</v>
      </c>
      <c r="AJ806" s="12">
        <v>-19.013030117399207</v>
      </c>
      <c r="AK806" s="12">
        <v>42.089989720324567</v>
      </c>
      <c r="AL806" s="12">
        <v>79.824276285327727</v>
      </c>
      <c r="AM806" s="44">
        <v>112.4098733439352</v>
      </c>
      <c r="AN806" s="45">
        <v>89.9999998220229</v>
      </c>
      <c r="AO806" s="12">
        <v>0</v>
      </c>
      <c r="AP806" s="12">
        <v>-1967.480499599191</v>
      </c>
      <c r="AQ806" s="12">
        <v>10718.417502355953</v>
      </c>
      <c r="AR806" s="12">
        <v>13022.098986994744</v>
      </c>
      <c r="AS806" s="44">
        <v>13965.937709522119</v>
      </c>
      <c r="AT806" s="45">
        <v>13504.91732000169</v>
      </c>
      <c r="AU806" s="12">
        <v>0</v>
      </c>
      <c r="AV806" s="12">
        <v>11438.977583618373</v>
      </c>
      <c r="AW806" s="12">
        <v>15587.304071198931</v>
      </c>
      <c r="AX806" s="12">
        <v>13391.513273179449</v>
      </c>
      <c r="AY806" s="44">
        <v>7769.5647010908151</v>
      </c>
      <c r="AZ806" s="45">
        <v>6570.7695387158064</v>
      </c>
      <c r="BA806" s="12">
        <v>0</v>
      </c>
      <c r="BB806" s="12">
        <v>10312.016800830368</v>
      </c>
      <c r="BC806" s="12">
        <v>12893.997768707739</v>
      </c>
      <c r="BD806" s="12">
        <v>13990.332110178115</v>
      </c>
      <c r="BE806" s="44">
        <v>13535.729336002611</v>
      </c>
      <c r="BF806" s="45">
        <v>13504.91733000169</v>
      </c>
      <c r="BG806" s="12">
        <v>0</v>
      </c>
      <c r="BH806" s="12">
        <v>15670.27150339093</v>
      </c>
      <c r="BI806" s="12">
        <v>13622.206771828874</v>
      </c>
      <c r="BJ806" s="12">
        <v>7997.1868444980537</v>
      </c>
      <c r="BK806" s="44">
        <v>6726.3112537666766</v>
      </c>
      <c r="BL806" s="45">
        <v>3351.491107784499</v>
      </c>
      <c r="BM806" s="12">
        <v>0</v>
      </c>
      <c r="BN806" s="12">
        <v>0</v>
      </c>
      <c r="BO806" s="12">
        <v>61.103019837723771</v>
      </c>
      <c r="BP806" s="12">
        <v>37.734286565003153</v>
      </c>
      <c r="BQ806" s="48">
        <v>32.585597058607483</v>
      </c>
      <c r="BR806" s="49">
        <v>22.409873521912306</v>
      </c>
      <c r="BS806" s="13">
        <v>0</v>
      </c>
      <c r="BT806" s="12">
        <v>128.14355926079199</v>
      </c>
      <c r="BV806" s="14">
        <f>Таблица1[[#This Row],[Lкан_леб,мм]]</f>
        <v>58201.856440739204</v>
      </c>
      <c r="BW806" s="50">
        <f>Таблица1[[#This Row],[угол обхв4]]+Таблица1[[#This Row],[Lдуг 3,мм]]</f>
        <v>12988.067684869873</v>
      </c>
      <c r="BX806" s="54">
        <f>Таблица1[[#This Row],[угол обхв5]]+Таблица1[[#This Row],[Y5, мм]]</f>
        <v>58636.967583403719</v>
      </c>
      <c r="BY806" s="14">
        <f>Таблица1[[#This Row],[угол обхв6]]+Таблица1[[#This Row],[Lдуг 4,мм]]</f>
        <v>15919.749265691842</v>
      </c>
      <c r="BZ806" s="14">
        <f>Таблица1[[#This Row],[Т1]]+Таблица1[[#This Row],[X6, мм]]</f>
        <v>58905.671300315465</v>
      </c>
      <c r="CA806" s="14">
        <f>Таблица1[[#This Row],[Т2]]+Таблица1[[#This Row],[Lдуг 5,мм]]</f>
        <v>21400.281447879992</v>
      </c>
      <c r="CB806" s="14">
        <f>Таблица1[[#This Row],[Т3]]+Таблица1[[#This Row],[Y6, мм]]</f>
        <v>59137.711490935028</v>
      </c>
      <c r="CC806" s="14">
        <f>Таблица1[[#This Row],[Т4]]+Таблица1[[#This Row],[Lдуг 6,мм]]</f>
        <v>22528.756968217054</v>
      </c>
      <c r="CD806" s="14">
        <f>Таблица1[[#This Row],[Т5]]+Таблица1[[#This Row],[Lдуг 1,мм]]</f>
        <v>59297.29093072348</v>
      </c>
      <c r="CE806" s="14">
        <f>Таблица1[[#This Row],[Т6]]+Таблица1[[#This Row],[Lпрям1, мм]]</f>
        <v>25748.035399148361</v>
      </c>
      <c r="CF806" s="15">
        <f>Таблица1[[#This Row],[Т7]]+Таблица1[[#This Row],[Lдуг 2,мм]]</f>
        <v>59297.29093072348</v>
      </c>
      <c r="CG806" s="14">
        <f>Таблица1[[#This Row],[Т8]]+Таблица1[[#This Row],[Lпрям2, мм]]</f>
        <v>25748.035399148361</v>
      </c>
      <c r="CH806" s="14">
        <f>Таблица1[[#This Row],[Т9]]-Таблица1[[#This Row],[Т9]]</f>
        <v>0</v>
      </c>
      <c r="CI806" s="50">
        <f>Таблица1[[#This Row],[Т9]]-Таблица1[[#This Row],[Т8]]</f>
        <v>33549.255531575123</v>
      </c>
      <c r="CJ806" s="54">
        <f>Таблица1[[#This Row],[Т9]]-Таблица1[[#This Row],[Т7]]</f>
        <v>0</v>
      </c>
      <c r="CK806" s="14">
        <f>Таблица1[[#This Row],[Т9]]-Таблица1[[#This Row],[Т6]]</f>
        <v>36768.533962506423</v>
      </c>
      <c r="CL806" s="14">
        <f>Таблица1[[#This Row],[Т9]]-Таблица1[[#This Row],[Т5]]</f>
        <v>159.57943978845287</v>
      </c>
      <c r="CM806" s="14">
        <f>Таблица1[[#This Row],[Т9]]-Таблица1[[#This Row],[Т4]]</f>
        <v>37897.009482843489</v>
      </c>
      <c r="CN806" s="14">
        <f>Таблица1[[#This Row],[Т9]]-Таблица1[[#This Row],[Т3]]</f>
        <v>391.61963040801493</v>
      </c>
      <c r="CO806" s="14">
        <f>Таблица1[[#This Row],[Т9]]-Таблица1[[#This Row],[Т2]]</f>
        <v>43377.54166503164</v>
      </c>
      <c r="CP806" s="14">
        <f>Таблица1[[#This Row],[Т9]]-Таблица1[[#This Row],[Т1]]</f>
        <v>660.32334731976152</v>
      </c>
      <c r="CQ806" s="14">
        <f>Таблица1[[#This Row],[Т9]]-Таблица1[[#This Row],[угол обхв6]]</f>
        <v>46309.223245853609</v>
      </c>
      <c r="CR806" s="14">
        <f>Таблица1[[#This Row],[Т9]]-Таблица1[[#This Row],[угол обхв5]]</f>
        <v>1095.4344899842763</v>
      </c>
      <c r="CS806" s="14">
        <f>Таблица1[[#This Row],[Т9]]-Таблица1[[#This Row],[угол обхв4]]</f>
        <v>59297.29093072348</v>
      </c>
      <c r="CT806" s="14">
        <f>Таблица1[[#This Row],[Lкан_прям, мм]]+Таблица1[[#This Row],[Lкан_дуг, мм]]+Таблица1[[#This Row],[Lкан_леб,мм]]</f>
        <v>85045.326329871838</v>
      </c>
      <c r="CU806" s="16">
        <f>Таблица1[[#This Row],[Lкан_леб,мм]]</f>
        <v>58201.856440739204</v>
      </c>
      <c r="CV806" s="14">
        <f>2534431-(Таблица1[[#This Row],[Т23]]+Таблица1[[#This Row],[угол обхв3]])</f>
        <v>2449257.5301108672</v>
      </c>
      <c r="CW806" s="50">
        <f>SUM(X806:AC806,AD806:AI806)-Таблица1[[#This Row],[lподв_min, мм]]</f>
        <v>23624.191456933961</v>
      </c>
      <c r="CX806" s="17">
        <f>CW1245-Таблица1[[#This Row],[Суммарная длина каната]]</f>
        <v>-2426639.8577235835</v>
      </c>
    </row>
    <row r="807" spans="1:102" x14ac:dyDescent="0.25">
      <c r="A807" s="21">
        <v>806</v>
      </c>
      <c r="B807" s="10">
        <v>19.917142857142853</v>
      </c>
      <c r="C807" s="10">
        <v>90.88204081632658</v>
      </c>
      <c r="D807" s="11">
        <v>14263.918012440825</v>
      </c>
      <c r="E807" s="11">
        <v>6737.4938603421406</v>
      </c>
      <c r="F807" s="11">
        <v>13365.153576945371</v>
      </c>
      <c r="G807" s="11">
        <v>6681.7131334865617</v>
      </c>
      <c r="H807" s="11">
        <v>13855.917522440826</v>
      </c>
      <c r="I807" s="11">
        <v>3442.4160245185349</v>
      </c>
      <c r="J807" s="11">
        <v>3295.0778358236053</v>
      </c>
      <c r="K807" s="11">
        <v>25786.261785673309</v>
      </c>
      <c r="L807" s="11">
        <v>1057.208103459323</v>
      </c>
      <c r="M807" s="11">
        <v>58201.856440739204</v>
      </c>
      <c r="N807" s="11">
        <v>10444.936335987881</v>
      </c>
      <c r="O807" s="11">
        <v>15284.530142925772</v>
      </c>
      <c r="P807" s="43">
        <v>12656.90247935242</v>
      </c>
      <c r="Q807" s="11">
        <v>13418.231624722104</v>
      </c>
      <c r="R807" s="11">
        <v>13876.683908588939</v>
      </c>
      <c r="S807" s="11">
        <v>8075.164503218788</v>
      </c>
      <c r="T807" s="11">
        <v>14263.918012440825</v>
      </c>
      <c r="U807" s="11">
        <v>6737.4938603421406</v>
      </c>
      <c r="V807" s="11">
        <v>13380.727236692625</v>
      </c>
      <c r="W807" s="11">
        <v>6542.1478759112015</v>
      </c>
      <c r="X807" s="12">
        <v>0</v>
      </c>
      <c r="Y807" s="12">
        <v>421.33414604350907</v>
      </c>
      <c r="Z807" s="12">
        <v>263.36752028485722</v>
      </c>
      <c r="AA807" s="44">
        <v>232.0401906195587</v>
      </c>
      <c r="AB807" s="45">
        <v>140.46624651139794</v>
      </c>
      <c r="AC807" s="12">
        <v>0</v>
      </c>
      <c r="AD807" s="12">
        <v>12988.067684869873</v>
      </c>
      <c r="AE807" s="12">
        <v>2894.1085636928356</v>
      </c>
      <c r="AF807" s="12">
        <v>5480.5321821881498</v>
      </c>
      <c r="AG807" s="44">
        <v>1128.4755203370598</v>
      </c>
      <c r="AH807" s="45">
        <v>3295.0778345853937</v>
      </c>
      <c r="AI807" s="12">
        <v>0</v>
      </c>
      <c r="AJ807" s="12">
        <v>-19.013030117399207</v>
      </c>
      <c r="AK807" s="12">
        <v>40.155274620448154</v>
      </c>
      <c r="AL807" s="12">
        <v>77.140194652674651</v>
      </c>
      <c r="AM807" s="44">
        <v>109.72579171128207</v>
      </c>
      <c r="AN807" s="45">
        <v>89.999999826117062</v>
      </c>
      <c r="AO807" s="12">
        <v>0</v>
      </c>
      <c r="AP807" s="12">
        <v>-1967.480499599191</v>
      </c>
      <c r="AQ807" s="12">
        <v>10708.039733344718</v>
      </c>
      <c r="AR807" s="12">
        <v>13054.66884822045</v>
      </c>
      <c r="AS807" s="44">
        <v>14260.741940597807</v>
      </c>
      <c r="AT807" s="45">
        <v>13855.918012440827</v>
      </c>
      <c r="AU807" s="12">
        <v>0</v>
      </c>
      <c r="AV807" s="12">
        <v>11438.977583618373</v>
      </c>
      <c r="AW807" s="12">
        <v>15596.364397457392</v>
      </c>
      <c r="AX807" s="12">
        <v>13509.038649767213</v>
      </c>
      <c r="AY807" s="44">
        <v>7937.4567400045262</v>
      </c>
      <c r="AZ807" s="45">
        <v>6737.4938591039299</v>
      </c>
      <c r="BA807" s="12">
        <v>0</v>
      </c>
      <c r="BB807" s="12">
        <v>10312.016800830368</v>
      </c>
      <c r="BC807" s="12">
        <v>12920.005876709258</v>
      </c>
      <c r="BD807" s="12">
        <v>14274.450277456966</v>
      </c>
      <c r="BE807" s="44">
        <v>13879.859980431957</v>
      </c>
      <c r="BF807" s="45">
        <v>13855.918022440826</v>
      </c>
      <c r="BG807" s="12">
        <v>0</v>
      </c>
      <c r="BH807" s="12">
        <v>15670.27150339093</v>
      </c>
      <c r="BI807" s="12">
        <v>13730.065879253723</v>
      </c>
      <c r="BJ807" s="12">
        <v>8165.971528263899</v>
      </c>
      <c r="BK807" s="44">
        <v>6875.2016235564015</v>
      </c>
      <c r="BL807" s="45">
        <v>3442.4160245185362</v>
      </c>
      <c r="BM807" s="12">
        <v>0</v>
      </c>
      <c r="BN807" s="12">
        <v>0</v>
      </c>
      <c r="BO807" s="12">
        <v>59.168304737847357</v>
      </c>
      <c r="BP807" s="12">
        <v>36.984920032226505</v>
      </c>
      <c r="BQ807" s="48">
        <v>32.585597058607419</v>
      </c>
      <c r="BR807" s="49">
        <v>19.725791885165012</v>
      </c>
      <c r="BS807" s="13">
        <v>0</v>
      </c>
      <c r="BT807" s="12">
        <v>128.14355926079199</v>
      </c>
      <c r="BV807" s="14">
        <f>Таблица1[[#This Row],[Lкан_леб,мм]]</f>
        <v>58201.856440739204</v>
      </c>
      <c r="BW807" s="50">
        <f>Таблица1[[#This Row],[угол обхв4]]+Таблица1[[#This Row],[Lдуг 3,мм]]</f>
        <v>12988.067684869873</v>
      </c>
      <c r="BX807" s="54">
        <f>Таблица1[[#This Row],[угол обхв5]]+Таблица1[[#This Row],[Y5, мм]]</f>
        <v>58623.190586782715</v>
      </c>
      <c r="BY807" s="14">
        <f>Таблица1[[#This Row],[угол обхв6]]+Таблица1[[#This Row],[Lдуг 4,мм]]</f>
        <v>15882.176248562708</v>
      </c>
      <c r="BZ807" s="14">
        <f>Таблица1[[#This Row],[Т1]]+Таблица1[[#This Row],[X6, мм]]</f>
        <v>58886.558107067576</v>
      </c>
      <c r="CA807" s="14">
        <f>Таблица1[[#This Row],[Т2]]+Таблица1[[#This Row],[Lдуг 5,мм]]</f>
        <v>21362.708430750856</v>
      </c>
      <c r="CB807" s="14">
        <f>Таблица1[[#This Row],[Т3]]+Таблица1[[#This Row],[Y6, мм]]</f>
        <v>59118.598297687138</v>
      </c>
      <c r="CC807" s="14">
        <f>Таблица1[[#This Row],[Т4]]+Таблица1[[#This Row],[Lдуг 6,мм]]</f>
        <v>22491.183951087914</v>
      </c>
      <c r="CD807" s="14">
        <f>Таблица1[[#This Row],[Т5]]+Таблица1[[#This Row],[Lдуг 1,мм]]</f>
        <v>59259.06454419854</v>
      </c>
      <c r="CE807" s="14">
        <f>Таблица1[[#This Row],[Т6]]+Таблица1[[#This Row],[Lпрям1, мм]]</f>
        <v>25786.261785673309</v>
      </c>
      <c r="CF807" s="15">
        <f>Таблица1[[#This Row],[Т7]]+Таблица1[[#This Row],[Lдуг 2,мм]]</f>
        <v>59259.06454419854</v>
      </c>
      <c r="CG807" s="14">
        <f>Таблица1[[#This Row],[Т8]]+Таблица1[[#This Row],[Lпрям2, мм]]</f>
        <v>25786.261785673309</v>
      </c>
      <c r="CH807" s="14">
        <f>Таблица1[[#This Row],[Т9]]-Таблица1[[#This Row],[Т9]]</f>
        <v>0</v>
      </c>
      <c r="CI807" s="50">
        <f>Таблица1[[#This Row],[Т9]]-Таблица1[[#This Row],[Т8]]</f>
        <v>33472.802758525228</v>
      </c>
      <c r="CJ807" s="54">
        <f>Таблица1[[#This Row],[Т9]]-Таблица1[[#This Row],[Т7]]</f>
        <v>0</v>
      </c>
      <c r="CK807" s="14">
        <f>Таблица1[[#This Row],[Т9]]-Таблица1[[#This Row],[Т6]]</f>
        <v>36767.880593110625</v>
      </c>
      <c r="CL807" s="14">
        <f>Таблица1[[#This Row],[Т9]]-Таблица1[[#This Row],[Т5]]</f>
        <v>140.46624651140155</v>
      </c>
      <c r="CM807" s="14">
        <f>Таблица1[[#This Row],[Т9]]-Таблица1[[#This Row],[Т4]]</f>
        <v>37896.356113447684</v>
      </c>
      <c r="CN807" s="14">
        <f>Таблица1[[#This Row],[Т9]]-Таблица1[[#This Row],[Т3]]</f>
        <v>372.5064371309636</v>
      </c>
      <c r="CO807" s="14">
        <f>Таблица1[[#This Row],[Т9]]-Таблица1[[#This Row],[Т2]]</f>
        <v>43376.888295635828</v>
      </c>
      <c r="CP807" s="14">
        <f>Таблица1[[#This Row],[Т9]]-Таблица1[[#This Row],[Т1]]</f>
        <v>635.87395741582441</v>
      </c>
      <c r="CQ807" s="14">
        <f>Таблица1[[#This Row],[Т9]]-Таблица1[[#This Row],[угол обхв6]]</f>
        <v>46270.996859328669</v>
      </c>
      <c r="CR807" s="14">
        <f>Таблица1[[#This Row],[Т9]]-Таблица1[[#This Row],[угол обхв5]]</f>
        <v>1057.2081034593357</v>
      </c>
      <c r="CS807" s="14">
        <f>Таблица1[[#This Row],[Т9]]-Таблица1[[#This Row],[угол обхв4]]</f>
        <v>59259.06454419854</v>
      </c>
      <c r="CT807" s="14">
        <f>Таблица1[[#This Row],[Lкан_прям, мм]]+Таблица1[[#This Row],[Lкан_дуг, мм]]+Таблица1[[#This Row],[Lкан_леб,мм]]</f>
        <v>85045.326329871838</v>
      </c>
      <c r="CU807" s="16">
        <f>Таблица1[[#This Row],[Lкан_леб,мм]]</f>
        <v>58201.856440739204</v>
      </c>
      <c r="CV807" s="14">
        <f>2534431-(Таблица1[[#This Row],[Т23]]+Таблица1[[#This Row],[угол обхв3]])</f>
        <v>2449257.5301108672</v>
      </c>
      <c r="CW807" s="50">
        <f>SUM(X807:AC807,AD807:AI807)-Таблица1[[#This Row],[lподв_min, мм]]</f>
        <v>23548.392053309031</v>
      </c>
      <c r="CX807" s="17">
        <f>CW1246-Таблица1[[#This Row],[Суммарная длина каната]]</f>
        <v>-2426693.3506063279</v>
      </c>
    </row>
    <row r="808" spans="1:102" x14ac:dyDescent="0.25">
      <c r="A808" s="21">
        <v>807</v>
      </c>
      <c r="B808" s="10">
        <v>19.917142857142853</v>
      </c>
      <c r="C808" s="10">
        <v>93.566122448979641</v>
      </c>
      <c r="D808" s="11">
        <v>14606.72610898154</v>
      </c>
      <c r="E808" s="11">
        <v>6920.4722580781699</v>
      </c>
      <c r="F808" s="11">
        <v>13711.559838189443</v>
      </c>
      <c r="G808" s="11">
        <v>6822.6645506304903</v>
      </c>
      <c r="H808" s="11">
        <v>14198.725618981542</v>
      </c>
      <c r="I808" s="11">
        <v>3548.325159473588</v>
      </c>
      <c r="J808" s="11">
        <v>3372.147098604582</v>
      </c>
      <c r="K808" s="11">
        <v>25824.488172197405</v>
      </c>
      <c r="L808" s="11">
        <v>1018.981716935231</v>
      </c>
      <c r="M808" s="11">
        <v>58201.856440739204</v>
      </c>
      <c r="N808" s="11">
        <v>10444.936335987881</v>
      </c>
      <c r="O808" s="11">
        <v>15284.530142925772</v>
      </c>
      <c r="P808" s="43">
        <v>12688.621797141281</v>
      </c>
      <c r="Q808" s="11">
        <v>13518.625927772426</v>
      </c>
      <c r="R808" s="11">
        <v>14157.275146319029</v>
      </c>
      <c r="S808" s="11">
        <v>8238.5416159504093</v>
      </c>
      <c r="T808" s="11">
        <v>14606.72610898154</v>
      </c>
      <c r="U808" s="11">
        <v>6920.4722580781699</v>
      </c>
      <c r="V808" s="11">
        <v>13733.652104040058</v>
      </c>
      <c r="W808" s="11">
        <v>6683.9817045766758</v>
      </c>
      <c r="X808" s="12">
        <v>0</v>
      </c>
      <c r="Y808" s="12">
        <v>407.4441940478132</v>
      </c>
      <c r="Z808" s="12">
        <v>258.14427903265579</v>
      </c>
      <c r="AA808" s="44">
        <v>232.04019061955952</v>
      </c>
      <c r="AB808" s="45">
        <v>121.35305323520267</v>
      </c>
      <c r="AC808" s="12">
        <v>0</v>
      </c>
      <c r="AD808" s="12">
        <v>12988.067684869873</v>
      </c>
      <c r="AE808" s="12">
        <v>2855.2656874076533</v>
      </c>
      <c r="AF808" s="12">
        <v>5480.532182188148</v>
      </c>
      <c r="AG808" s="44">
        <v>1128.4755203370594</v>
      </c>
      <c r="AH808" s="45">
        <v>3372.1470973946684</v>
      </c>
      <c r="AI808" s="12">
        <v>0</v>
      </c>
      <c r="AJ808" s="12">
        <v>-19.013030117399207</v>
      </c>
      <c r="AK808" s="12">
        <v>38.204697103309208</v>
      </c>
      <c r="AL808" s="12">
        <v>74.456113020021576</v>
      </c>
      <c r="AM808" s="44">
        <v>107.04171007862911</v>
      </c>
      <c r="AN808" s="45">
        <v>89.999999830091085</v>
      </c>
      <c r="AO808" s="12">
        <v>0</v>
      </c>
      <c r="AP808" s="12">
        <v>-1967.480499599191</v>
      </c>
      <c r="AQ808" s="12">
        <v>10697.273245635231</v>
      </c>
      <c r="AR808" s="12">
        <v>13081.699390267149</v>
      </c>
      <c r="AS808" s="44">
        <v>14547.360544560113</v>
      </c>
      <c r="AT808" s="45">
        <v>14198.72610898154</v>
      </c>
      <c r="AU808" s="12">
        <v>0</v>
      </c>
      <c r="AV808" s="12">
        <v>11438.977583618373</v>
      </c>
      <c r="AW808" s="12">
        <v>15605.139069859544</v>
      </c>
      <c r="AX808" s="12">
        <v>13627.960303804733</v>
      </c>
      <c r="AY808" s="44">
        <v>8118.9699550976184</v>
      </c>
      <c r="AZ808" s="45">
        <v>6920.4722568682573</v>
      </c>
      <c r="BA808" s="12">
        <v>0</v>
      </c>
      <c r="BB808" s="12">
        <v>10312.016800830368</v>
      </c>
      <c r="BC808" s="12">
        <v>12940.958706788631</v>
      </c>
      <c r="BD808" s="12">
        <v>14550.352739444897</v>
      </c>
      <c r="BE808" s="44">
        <v>14216.640710740456</v>
      </c>
      <c r="BF808" s="45">
        <v>14198.726118981542</v>
      </c>
      <c r="BG808" s="12">
        <v>0</v>
      </c>
      <c r="BH808" s="12">
        <v>15670.27150339093</v>
      </c>
      <c r="BI808" s="12">
        <v>13839.234854706197</v>
      </c>
      <c r="BJ808" s="12">
        <v>8347.8759919827189</v>
      </c>
      <c r="BK808" s="44">
        <v>7040.0439189309609</v>
      </c>
      <c r="BL808" s="45">
        <v>3548.3251594735889</v>
      </c>
      <c r="BM808" s="12">
        <v>0</v>
      </c>
      <c r="BN808" s="12">
        <v>0</v>
      </c>
      <c r="BO808" s="12">
        <v>57.217727220708412</v>
      </c>
      <c r="BP808" s="12">
        <v>36.251415916712368</v>
      </c>
      <c r="BQ808" s="48">
        <v>32.585597058607533</v>
      </c>
      <c r="BR808" s="49">
        <v>17.041710248538024</v>
      </c>
      <c r="BS808" s="13">
        <v>0</v>
      </c>
      <c r="BT808" s="12">
        <v>128.14355926079199</v>
      </c>
      <c r="BV808" s="14">
        <f>Таблица1[[#This Row],[Lкан_леб,мм]]</f>
        <v>58201.856440739204</v>
      </c>
      <c r="BW808" s="50">
        <f>Таблица1[[#This Row],[угол обхв4]]+Таблица1[[#This Row],[Lдуг 3,мм]]</f>
        <v>12988.067684869873</v>
      </c>
      <c r="BX808" s="54">
        <f>Таблица1[[#This Row],[угол обхв5]]+Таблица1[[#This Row],[Y5, мм]]</f>
        <v>58609.300634787018</v>
      </c>
      <c r="BY808" s="14">
        <f>Таблица1[[#This Row],[угол обхв6]]+Таблица1[[#This Row],[Lдуг 4,мм]]</f>
        <v>15843.333372277526</v>
      </c>
      <c r="BZ808" s="14">
        <f>Таблица1[[#This Row],[Т1]]+Таблица1[[#This Row],[X6, мм]]</f>
        <v>58867.444913819672</v>
      </c>
      <c r="CA808" s="14">
        <f>Таблица1[[#This Row],[Т2]]+Таблица1[[#This Row],[Lдуг 5,мм]]</f>
        <v>21323.865554465672</v>
      </c>
      <c r="CB808" s="14">
        <f>Таблица1[[#This Row],[Т3]]+Таблица1[[#This Row],[Y6, мм]]</f>
        <v>59099.485104439234</v>
      </c>
      <c r="CC808" s="14">
        <f>Таблица1[[#This Row],[Т4]]+Таблица1[[#This Row],[Lдуг 6,мм]]</f>
        <v>22452.341074802731</v>
      </c>
      <c r="CD808" s="14">
        <f>Таблица1[[#This Row],[Т5]]+Таблица1[[#This Row],[Lдуг 1,мм]]</f>
        <v>59220.838157674436</v>
      </c>
      <c r="CE808" s="14">
        <f>Таблица1[[#This Row],[Т6]]+Таблица1[[#This Row],[Lпрям1, мм]]</f>
        <v>25824.488172197398</v>
      </c>
      <c r="CF808" s="15">
        <f>Таблица1[[#This Row],[Т7]]+Таблица1[[#This Row],[Lдуг 2,мм]]</f>
        <v>59220.838157674436</v>
      </c>
      <c r="CG808" s="14">
        <f>Таблица1[[#This Row],[Т8]]+Таблица1[[#This Row],[Lпрям2, мм]]</f>
        <v>25824.488172197398</v>
      </c>
      <c r="CH808" s="14">
        <f>Таблица1[[#This Row],[Т9]]-Таблица1[[#This Row],[Т9]]</f>
        <v>0</v>
      </c>
      <c r="CI808" s="50">
        <f>Таблица1[[#This Row],[Т9]]-Таблица1[[#This Row],[Т8]]</f>
        <v>33396.349985477034</v>
      </c>
      <c r="CJ808" s="54">
        <f>Таблица1[[#This Row],[Т9]]-Таблица1[[#This Row],[Т7]]</f>
        <v>0</v>
      </c>
      <c r="CK808" s="14">
        <f>Таблица1[[#This Row],[Т9]]-Таблица1[[#This Row],[Т6]]</f>
        <v>36768.497082871705</v>
      </c>
      <c r="CL808" s="14">
        <f>Таблица1[[#This Row],[Т9]]-Таблица1[[#This Row],[Т5]]</f>
        <v>121.35305323520151</v>
      </c>
      <c r="CM808" s="14">
        <f>Таблица1[[#This Row],[Т9]]-Таблица1[[#This Row],[Т4]]</f>
        <v>37896.972603208764</v>
      </c>
      <c r="CN808" s="14">
        <f>Таблица1[[#This Row],[Т9]]-Таблица1[[#This Row],[Т3]]</f>
        <v>353.39324385476357</v>
      </c>
      <c r="CO808" s="14">
        <f>Таблица1[[#This Row],[Т9]]-Таблица1[[#This Row],[Т2]]</f>
        <v>43377.504785396908</v>
      </c>
      <c r="CP808" s="14">
        <f>Таблица1[[#This Row],[Т9]]-Таблица1[[#This Row],[Т1]]</f>
        <v>611.53752288741816</v>
      </c>
      <c r="CQ808" s="14">
        <f>Таблица1[[#This Row],[Т9]]-Таблица1[[#This Row],[угол обхв6]]</f>
        <v>46232.770472804565</v>
      </c>
      <c r="CR808" s="14">
        <f>Таблица1[[#This Row],[Т9]]-Таблица1[[#This Row],[угол обхв5]]</f>
        <v>1018.9817169352318</v>
      </c>
      <c r="CS808" s="14">
        <f>Таблица1[[#This Row],[Т9]]-Таблица1[[#This Row],[угол обхв4]]</f>
        <v>59220.838157674436</v>
      </c>
      <c r="CT808" s="14">
        <f>Таблица1[[#This Row],[Lкан_прям, мм]]+Таблица1[[#This Row],[Lкан_дуг, мм]]+Таблица1[[#This Row],[Lкан_леб,мм]]</f>
        <v>85045.326329871838</v>
      </c>
      <c r="CU808" s="16">
        <f>Таблица1[[#This Row],[Lкан_леб,мм]]</f>
        <v>58201.856440739204</v>
      </c>
      <c r="CV808" s="14">
        <f>2534431-(Таблица1[[#This Row],[Т23]]+Таблица1[[#This Row],[угол обхв3]])</f>
        <v>2449257.5301108672</v>
      </c>
      <c r="CW808" s="50">
        <f>SUM(X808:AC808,AD808:AI808)-Таблица1[[#This Row],[lподв_min, мм]]</f>
        <v>23471.322790528051</v>
      </c>
      <c r="CX808" s="17">
        <f>CW1247-Таблица1[[#This Row],[Суммарная длина каната]]</f>
        <v>-2426746.7207541661</v>
      </c>
    </row>
    <row r="809" spans="1:102" x14ac:dyDescent="0.25">
      <c r="A809" s="21">
        <v>808</v>
      </c>
      <c r="B809" s="10">
        <v>19.917142857142853</v>
      </c>
      <c r="C809" s="10">
        <v>96.250204081632717</v>
      </c>
      <c r="D809" s="11">
        <v>14940.589436483104</v>
      </c>
      <c r="E809" s="11">
        <v>7119.3032507364996</v>
      </c>
      <c r="F809" s="11">
        <v>14050.985461440781</v>
      </c>
      <c r="G809" s="11">
        <v>6979.683167693629</v>
      </c>
      <c r="H809" s="11">
        <v>14532.588946483105</v>
      </c>
      <c r="I809" s="11">
        <v>3668.8514957980296</v>
      </c>
      <c r="J809" s="11">
        <v>3450.4517549384695</v>
      </c>
      <c r="K809" s="11">
        <v>25862.714558720654</v>
      </c>
      <c r="L809" s="11">
        <v>980.75533041197707</v>
      </c>
      <c r="M809" s="11">
        <v>58201.856440739204</v>
      </c>
      <c r="N809" s="11">
        <v>10444.936335987881</v>
      </c>
      <c r="O809" s="11">
        <v>15284.530142925772</v>
      </c>
      <c r="P809" s="43">
        <v>12715.604958695194</v>
      </c>
      <c r="Q809" s="11">
        <v>13620.395472325334</v>
      </c>
      <c r="R809" s="11">
        <v>14429.907778830488</v>
      </c>
      <c r="S809" s="11">
        <v>8414.8792788171286</v>
      </c>
      <c r="T809" s="11">
        <v>14940.589436483104</v>
      </c>
      <c r="U809" s="11">
        <v>7119.3032507364996</v>
      </c>
      <c r="V809" s="11">
        <v>14079.54785960094</v>
      </c>
      <c r="W809" s="11">
        <v>6842.1870244337524</v>
      </c>
      <c r="X809" s="12">
        <v>0</v>
      </c>
      <c r="Y809" s="12">
        <v>393.43275572536805</v>
      </c>
      <c r="Z809" s="12">
        <v>253.04252410720383</v>
      </c>
      <c r="AA809" s="44">
        <v>232.04019061955844</v>
      </c>
      <c r="AB809" s="45">
        <v>102.23985995984674</v>
      </c>
      <c r="AC809" s="12">
        <v>0</v>
      </c>
      <c r="AD809" s="12">
        <v>12988.067684869873</v>
      </c>
      <c r="AE809" s="12">
        <v>2815.1874175695566</v>
      </c>
      <c r="AF809" s="12">
        <v>5480.532182188148</v>
      </c>
      <c r="AG809" s="44">
        <v>1128.4755203370619</v>
      </c>
      <c r="AH809" s="45">
        <v>3450.4517537560141</v>
      </c>
      <c r="AI809" s="12">
        <v>0</v>
      </c>
      <c r="AJ809" s="12">
        <v>-19.013030117399207</v>
      </c>
      <c r="AK809" s="12">
        <v>36.237059160211246</v>
      </c>
      <c r="AL809" s="12">
        <v>71.772031387368528</v>
      </c>
      <c r="AM809" s="44">
        <v>104.35762844597591</v>
      </c>
      <c r="AN809" s="45">
        <v>89.999999833947001</v>
      </c>
      <c r="AO809" s="12">
        <v>0</v>
      </c>
      <c r="AP809" s="12">
        <v>-1967.480499599191</v>
      </c>
      <c r="AQ809" s="12">
        <v>10686.116351701063</v>
      </c>
      <c r="AR809" s="12">
        <v>13103.131304011422</v>
      </c>
      <c r="AS809" s="44">
        <v>14825.16463656731</v>
      </c>
      <c r="AT809" s="45">
        <v>14532.589436483106</v>
      </c>
      <c r="AU809" s="12">
        <v>0</v>
      </c>
      <c r="AV809" s="12">
        <v>11438.977583618373</v>
      </c>
      <c r="AW809" s="12">
        <v>15613.614022841804</v>
      </c>
      <c r="AX809" s="12">
        <v>13748.017303082645</v>
      </c>
      <c r="AY809" s="44">
        <v>8313.7060787490609</v>
      </c>
      <c r="AZ809" s="45">
        <v>7119.3032495540456</v>
      </c>
      <c r="BA809" s="12">
        <v>0</v>
      </c>
      <c r="BB809" s="12">
        <v>10312.016800830368</v>
      </c>
      <c r="BC809" s="12">
        <v>12956.784974408374</v>
      </c>
      <c r="BD809" s="12">
        <v>14817.434124146715</v>
      </c>
      <c r="BE809" s="44">
        <v>14545.332578746284</v>
      </c>
      <c r="BF809" s="45">
        <v>14532.589446483105</v>
      </c>
      <c r="BG809" s="12">
        <v>0</v>
      </c>
      <c r="BH809" s="12">
        <v>15670.27150339093</v>
      </c>
      <c r="BI809" s="12">
        <v>13949.479352241367</v>
      </c>
      <c r="BJ809" s="12">
        <v>8542.5011095744376</v>
      </c>
      <c r="BK809" s="44">
        <v>7220.4764508045682</v>
      </c>
      <c r="BL809" s="45">
        <v>3668.851495798031</v>
      </c>
      <c r="BM809" s="12">
        <v>0</v>
      </c>
      <c r="BN809" s="12">
        <v>0</v>
      </c>
      <c r="BO809" s="12">
        <v>55.250089277610449</v>
      </c>
      <c r="BP809" s="12">
        <v>35.534972227157276</v>
      </c>
      <c r="BQ809" s="48">
        <v>32.585597058607384</v>
      </c>
      <c r="BR809" s="49">
        <v>14.357628612028902</v>
      </c>
      <c r="BS809" s="13">
        <v>0</v>
      </c>
      <c r="BT809" s="12">
        <v>128.14355926079199</v>
      </c>
      <c r="BV809" s="14">
        <f>Таблица1[[#This Row],[Lкан_леб,мм]]</f>
        <v>58201.856440739204</v>
      </c>
      <c r="BW809" s="50">
        <f>Таблица1[[#This Row],[угол обхв4]]+Таблица1[[#This Row],[Lдуг 3,мм]]</f>
        <v>12988.067684869873</v>
      </c>
      <c r="BX809" s="54">
        <f>Таблица1[[#This Row],[угол обхв5]]+Таблица1[[#This Row],[Y5, мм]]</f>
        <v>58595.289196464575</v>
      </c>
      <c r="BY809" s="14">
        <f>Таблица1[[#This Row],[угол обхв6]]+Таблица1[[#This Row],[Lдуг 4,мм]]</f>
        <v>15803.255102439431</v>
      </c>
      <c r="BZ809" s="14">
        <f>Таблица1[[#This Row],[Т1]]+Таблица1[[#This Row],[X6, мм]]</f>
        <v>58848.331720571776</v>
      </c>
      <c r="CA809" s="14">
        <f>Таблица1[[#This Row],[Т2]]+Таблица1[[#This Row],[Lдуг 5,мм]]</f>
        <v>21283.787284627579</v>
      </c>
      <c r="CB809" s="14">
        <f>Таблица1[[#This Row],[Т3]]+Таблица1[[#This Row],[Y6, мм]]</f>
        <v>59080.371911191338</v>
      </c>
      <c r="CC809" s="14">
        <f>Таблица1[[#This Row],[Т4]]+Таблица1[[#This Row],[Lдуг 6,мм]]</f>
        <v>22412.262804964641</v>
      </c>
      <c r="CD809" s="14">
        <f>Таблица1[[#This Row],[Т5]]+Таблица1[[#This Row],[Lдуг 1,мм]]</f>
        <v>59182.611771151183</v>
      </c>
      <c r="CE809" s="14">
        <f>Таблица1[[#This Row],[Т6]]+Таблица1[[#This Row],[Lпрям1, мм]]</f>
        <v>25862.714558720654</v>
      </c>
      <c r="CF809" s="15">
        <f>Таблица1[[#This Row],[Т7]]+Таблица1[[#This Row],[Lдуг 2,мм]]</f>
        <v>59182.611771151183</v>
      </c>
      <c r="CG809" s="14">
        <f>Таблица1[[#This Row],[Т8]]+Таблица1[[#This Row],[Lпрям2, мм]]</f>
        <v>25862.714558720654</v>
      </c>
      <c r="CH809" s="14">
        <f>Таблица1[[#This Row],[Т9]]-Таблица1[[#This Row],[Т9]]</f>
        <v>0</v>
      </c>
      <c r="CI809" s="50">
        <f>Таблица1[[#This Row],[Т9]]-Таблица1[[#This Row],[Т8]]</f>
        <v>33319.897212430529</v>
      </c>
      <c r="CJ809" s="54">
        <f>Таблица1[[#This Row],[Т9]]-Таблица1[[#This Row],[Т7]]</f>
        <v>0</v>
      </c>
      <c r="CK809" s="14">
        <f>Таблица1[[#This Row],[Т9]]-Таблица1[[#This Row],[Т6]]</f>
        <v>36770.348966186546</v>
      </c>
      <c r="CL809" s="14">
        <f>Таблица1[[#This Row],[Т9]]-Таблица1[[#This Row],[Т5]]</f>
        <v>102.23985995984549</v>
      </c>
      <c r="CM809" s="14">
        <f>Таблица1[[#This Row],[Т9]]-Таблица1[[#This Row],[Т4]]</f>
        <v>37898.824486523605</v>
      </c>
      <c r="CN809" s="14">
        <f>Таблица1[[#This Row],[Т9]]-Таблица1[[#This Row],[Т3]]</f>
        <v>334.28005057940754</v>
      </c>
      <c r="CO809" s="14">
        <f>Таблица1[[#This Row],[Т9]]-Таблица1[[#This Row],[Т2]]</f>
        <v>43379.356668711756</v>
      </c>
      <c r="CP809" s="14">
        <f>Таблица1[[#This Row],[Т9]]-Таблица1[[#This Row],[Т1]]</f>
        <v>587.32257468660828</v>
      </c>
      <c r="CQ809" s="14">
        <f>Таблица1[[#This Row],[Т9]]-Таблица1[[#This Row],[угол обхв6]]</f>
        <v>46194.544086281312</v>
      </c>
      <c r="CR809" s="14">
        <f>Таблица1[[#This Row],[Т9]]-Таблица1[[#This Row],[угол обхв5]]</f>
        <v>980.75533041197923</v>
      </c>
      <c r="CS809" s="14">
        <f>Таблица1[[#This Row],[Т9]]-Таблица1[[#This Row],[угол обхв4]]</f>
        <v>59182.611771151183</v>
      </c>
      <c r="CT809" s="14">
        <f>Таблица1[[#This Row],[Lкан_прям, мм]]+Таблица1[[#This Row],[Lкан_дуг, мм]]+Таблица1[[#This Row],[Lкан_леб,мм]]</f>
        <v>85045.326329871838</v>
      </c>
      <c r="CU809" s="16">
        <f>Таблица1[[#This Row],[Lкан_леб,мм]]</f>
        <v>58201.856440739204</v>
      </c>
      <c r="CV809" s="14">
        <f>2534431-(Таблица1[[#This Row],[Т23]]+Таблица1[[#This Row],[угол обхв3]])</f>
        <v>2449257.5301108672</v>
      </c>
      <c r="CW809" s="50">
        <f>SUM(X809:AC809,AD809:AI809)-Таблица1[[#This Row],[lподв_min, мм]]</f>
        <v>23393.018134194161</v>
      </c>
      <c r="CX809" s="17">
        <f>CW1248-Таблица1[[#This Row],[Суммарная длина каната]]</f>
        <v>-2426799.8347341884</v>
      </c>
    </row>
    <row r="810" spans="1:102" x14ac:dyDescent="0.25">
      <c r="A810" s="21">
        <v>809</v>
      </c>
      <c r="B810" s="10">
        <v>19.917142857142853</v>
      </c>
      <c r="C810" s="10">
        <v>98.934285714285778</v>
      </c>
      <c r="D810" s="11">
        <v>15264.77544798949</v>
      </c>
      <c r="E810" s="11">
        <v>7333.5505728562766</v>
      </c>
      <c r="F810" s="11">
        <v>14382.685695219876</v>
      </c>
      <c r="G810" s="11">
        <v>7152.4244619312094</v>
      </c>
      <c r="H810" s="11">
        <v>14856.774957989492</v>
      </c>
      <c r="I810" s="11">
        <v>3803.595101943155</v>
      </c>
      <c r="J810" s="11">
        <v>3529.9554709131221</v>
      </c>
      <c r="K810" s="11">
        <v>25900.940945243085</v>
      </c>
      <c r="L810" s="11">
        <v>942.52894388955144</v>
      </c>
      <c r="M810" s="11">
        <v>58201.856440739204</v>
      </c>
      <c r="N810" s="11">
        <v>10444.936335987881</v>
      </c>
      <c r="O810" s="11">
        <v>15284.530142925772</v>
      </c>
      <c r="P810" s="43">
        <v>12737.792758850754</v>
      </c>
      <c r="Q810" s="11">
        <v>13723.316960510299</v>
      </c>
      <c r="R810" s="11">
        <v>14693.983608631686</v>
      </c>
      <c r="S810" s="11">
        <v>8603.7905801472352</v>
      </c>
      <c r="T810" s="11">
        <v>15264.77544798949</v>
      </c>
      <c r="U810" s="11">
        <v>7333.5505728562766</v>
      </c>
      <c r="V810" s="11">
        <v>14417.65555544069</v>
      </c>
      <c r="W810" s="11">
        <v>7016.4167089311077</v>
      </c>
      <c r="X810" s="12">
        <v>0</v>
      </c>
      <c r="Y810" s="12">
        <v>379.29065658553054</v>
      </c>
      <c r="Z810" s="12">
        <v>248.07142999914399</v>
      </c>
      <c r="AA810" s="44">
        <v>232.04019061955896</v>
      </c>
      <c r="AB810" s="45">
        <v>83.126666685318028</v>
      </c>
      <c r="AC810" s="12">
        <v>0</v>
      </c>
      <c r="AD810" s="12">
        <v>12988.067684869873</v>
      </c>
      <c r="AE810" s="12">
        <v>2773.910088090704</v>
      </c>
      <c r="AF810" s="12">
        <v>5480.532182188148</v>
      </c>
      <c r="AG810" s="44">
        <v>1128.4755203370612</v>
      </c>
      <c r="AH810" s="45">
        <v>3529.9554697572985</v>
      </c>
      <c r="AI810" s="12">
        <v>0</v>
      </c>
      <c r="AJ810" s="12">
        <v>-19.013030117399207</v>
      </c>
      <c r="AK810" s="12">
        <v>34.251072409798802</v>
      </c>
      <c r="AL810" s="12">
        <v>69.087949754715439</v>
      </c>
      <c r="AM810" s="44">
        <v>101.6735468133229</v>
      </c>
      <c r="AN810" s="45">
        <v>89.999999837686957</v>
      </c>
      <c r="AO810" s="12">
        <v>0</v>
      </c>
      <c r="AP810" s="12">
        <v>-1967.480499599191</v>
      </c>
      <c r="AQ810" s="12">
        <v>10674.567058757251</v>
      </c>
      <c r="AR810" s="12">
        <v>13118.917564572481</v>
      </c>
      <c r="AS810" s="44">
        <v>15093.544672158516</v>
      </c>
      <c r="AT810" s="45">
        <v>14856.775447989492</v>
      </c>
      <c r="AU810" s="12">
        <v>0</v>
      </c>
      <c r="AV810" s="12">
        <v>11438.977583618373</v>
      </c>
      <c r="AW810" s="12">
        <v>15621.774462611689</v>
      </c>
      <c r="AX810" s="12">
        <v>13868.946224271316</v>
      </c>
      <c r="AY810" s="44">
        <v>8521.2378302638499</v>
      </c>
      <c r="AZ810" s="45">
        <v>7333.5505717004544</v>
      </c>
      <c r="BA810" s="12">
        <v>0</v>
      </c>
      <c r="BB810" s="12">
        <v>10312.016800830368</v>
      </c>
      <c r="BC810" s="12">
        <v>12967.423481620122</v>
      </c>
      <c r="BD810" s="12">
        <v>15075.108414353414</v>
      </c>
      <c r="BE810" s="44">
        <v>14865.214384462661</v>
      </c>
      <c r="BF810" s="45">
        <v>14856.775457989492</v>
      </c>
      <c r="BG810" s="12">
        <v>0</v>
      </c>
      <c r="BH810" s="12">
        <v>15670.27150339093</v>
      </c>
      <c r="BI810" s="12">
        <v>14060.561280196216</v>
      </c>
      <c r="BJ810" s="12">
        <v>8749.4198439082538</v>
      </c>
      <c r="BK810" s="44">
        <v>7416.103322739662</v>
      </c>
      <c r="BL810" s="45">
        <v>3803.5951019431559</v>
      </c>
      <c r="BM810" s="12">
        <v>0</v>
      </c>
      <c r="BN810" s="12">
        <v>0</v>
      </c>
      <c r="BO810" s="12">
        <v>53.264102527198006</v>
      </c>
      <c r="BP810" s="12">
        <v>34.836877344916644</v>
      </c>
      <c r="BQ810" s="48">
        <v>32.585597058607462</v>
      </c>
      <c r="BR810" s="49">
        <v>11.673546975635951</v>
      </c>
      <c r="BS810" s="13">
        <v>0</v>
      </c>
      <c r="BT810" s="12">
        <v>128.14355926079199</v>
      </c>
      <c r="BV810" s="14">
        <f>Таблица1[[#This Row],[Lкан_леб,мм]]</f>
        <v>58201.856440739204</v>
      </c>
      <c r="BW810" s="50">
        <f>Таблица1[[#This Row],[угол обхв4]]+Таблица1[[#This Row],[Lдуг 3,мм]]</f>
        <v>12988.067684869873</v>
      </c>
      <c r="BX810" s="54">
        <f>Таблица1[[#This Row],[угол обхв5]]+Таблица1[[#This Row],[Y5, мм]]</f>
        <v>58581.147097324734</v>
      </c>
      <c r="BY810" s="14">
        <f>Таблица1[[#This Row],[угол обхв6]]+Таблица1[[#This Row],[Lдуг 4,мм]]</f>
        <v>15761.977772960578</v>
      </c>
      <c r="BZ810" s="14">
        <f>Таблица1[[#This Row],[Т1]]+Таблица1[[#This Row],[X6, мм]]</f>
        <v>58829.218527323879</v>
      </c>
      <c r="CA810" s="14">
        <f>Таблица1[[#This Row],[Т2]]+Таблица1[[#This Row],[Lдуг 5,мм]]</f>
        <v>21242.509955148726</v>
      </c>
      <c r="CB810" s="14">
        <f>Таблица1[[#This Row],[Т3]]+Таблица1[[#This Row],[Y6, мм]]</f>
        <v>59061.258717943441</v>
      </c>
      <c r="CC810" s="14">
        <f>Таблица1[[#This Row],[Т4]]+Таблица1[[#This Row],[Lдуг 6,мм]]</f>
        <v>22370.985475485788</v>
      </c>
      <c r="CD810" s="14">
        <f>Таблица1[[#This Row],[Т5]]+Таблица1[[#This Row],[Lдуг 1,мм]]</f>
        <v>59144.38538462876</v>
      </c>
      <c r="CE810" s="14">
        <f>Таблица1[[#This Row],[Т6]]+Таблица1[[#This Row],[Lпрям1, мм]]</f>
        <v>25900.940945243085</v>
      </c>
      <c r="CF810" s="15">
        <f>Таблица1[[#This Row],[Т7]]+Таблица1[[#This Row],[Lдуг 2,мм]]</f>
        <v>59144.38538462876</v>
      </c>
      <c r="CG810" s="14">
        <f>Таблица1[[#This Row],[Т8]]+Таблица1[[#This Row],[Lпрям2, мм]]</f>
        <v>25900.940945243085</v>
      </c>
      <c r="CH810" s="14">
        <f>Таблица1[[#This Row],[Т9]]-Таблица1[[#This Row],[Т9]]</f>
        <v>0</v>
      </c>
      <c r="CI810" s="50">
        <f>Таблица1[[#This Row],[Т9]]-Таблица1[[#This Row],[Т8]]</f>
        <v>33243.444439385676</v>
      </c>
      <c r="CJ810" s="54">
        <f>Таблица1[[#This Row],[Т9]]-Таблица1[[#This Row],[Т7]]</f>
        <v>0</v>
      </c>
      <c r="CK810" s="14">
        <f>Таблица1[[#This Row],[Т9]]-Таблица1[[#This Row],[Т6]]</f>
        <v>36773.399909142972</v>
      </c>
      <c r="CL810" s="14">
        <f>Таблица1[[#This Row],[Т9]]-Таблица1[[#This Row],[Т5]]</f>
        <v>83.126666685318924</v>
      </c>
      <c r="CM810" s="14">
        <f>Таблица1[[#This Row],[Т9]]-Таблица1[[#This Row],[Т4]]</f>
        <v>37901.875429480031</v>
      </c>
      <c r="CN810" s="14">
        <f>Таблица1[[#This Row],[Т9]]-Таблица1[[#This Row],[Т3]]</f>
        <v>315.16685730488098</v>
      </c>
      <c r="CO810" s="14">
        <f>Таблица1[[#This Row],[Т9]]-Таблица1[[#This Row],[Т2]]</f>
        <v>43382.407611668183</v>
      </c>
      <c r="CP810" s="14">
        <f>Таблица1[[#This Row],[Т9]]-Таблица1[[#This Row],[Т1]]</f>
        <v>563.23828730402602</v>
      </c>
      <c r="CQ810" s="14">
        <f>Таблица1[[#This Row],[Т9]]-Таблица1[[#This Row],[угол обхв6]]</f>
        <v>46156.317699758889</v>
      </c>
      <c r="CR810" s="14">
        <f>Таблица1[[#This Row],[Т9]]-Таблица1[[#This Row],[угол обхв5]]</f>
        <v>942.5289438895561</v>
      </c>
      <c r="CS810" s="14">
        <f>Таблица1[[#This Row],[Т9]]-Таблица1[[#This Row],[угол обхв4]]</f>
        <v>59144.38538462876</v>
      </c>
      <c r="CT810" s="14">
        <f>Таблица1[[#This Row],[Lкан_прям, мм]]+Таблица1[[#This Row],[Lкан_дуг, мм]]+Таблица1[[#This Row],[Lкан_леб,мм]]</f>
        <v>85045.326329871838</v>
      </c>
      <c r="CU810" s="16">
        <f>Таблица1[[#This Row],[Lкан_леб,мм]]</f>
        <v>58201.856440739204</v>
      </c>
      <c r="CV810" s="14">
        <f>2534431-(Таблица1[[#This Row],[Т23]]+Таблица1[[#This Row],[угол обхв3]])</f>
        <v>2449257.5301108672</v>
      </c>
      <c r="CW810" s="50">
        <f>SUM(X810:AC810,AD810:AI810)-Таблица1[[#This Row],[lподв_min, мм]]</f>
        <v>23313.514418219511</v>
      </c>
      <c r="CX810" s="17">
        <f>CW1249-Таблица1[[#This Row],[Суммарная длина каната]]</f>
        <v>-2426852.5469545405</v>
      </c>
    </row>
    <row r="811" spans="1:102" x14ac:dyDescent="0.25">
      <c r="A811" s="21">
        <v>810</v>
      </c>
      <c r="B811" s="10">
        <v>19.917142857142853</v>
      </c>
      <c r="C811" s="10">
        <v>101.61836734693884</v>
      </c>
      <c r="D811" s="11">
        <v>15578.572830048894</v>
      </c>
      <c r="E811" s="11">
        <v>7562.7441332033677</v>
      </c>
      <c r="F811" s="11">
        <v>14705.932738727557</v>
      </c>
      <c r="G811" s="11">
        <v>7340.509412651676</v>
      </c>
      <c r="H811" s="11">
        <v>15170.572340048895</v>
      </c>
      <c r="I811" s="11">
        <v>3952.1241874749289</v>
      </c>
      <c r="J811" s="11">
        <v>3610.6199457284388</v>
      </c>
      <c r="K811" s="11">
        <v>25939.167331764704</v>
      </c>
      <c r="L811" s="11">
        <v>904.30255736793515</v>
      </c>
      <c r="M811" s="11">
        <v>58201.856440739204</v>
      </c>
      <c r="N811" s="11">
        <v>10444.936335987881</v>
      </c>
      <c r="O811" s="11">
        <v>15284.530142925772</v>
      </c>
      <c r="P811" s="43">
        <v>12755.136514197335</v>
      </c>
      <c r="Q811" s="11">
        <v>13827.164566917134</v>
      </c>
      <c r="R811" s="11">
        <v>14948.923213158516</v>
      </c>
      <c r="S811" s="11">
        <v>8804.8610197924663</v>
      </c>
      <c r="T811" s="11">
        <v>15578.572830048894</v>
      </c>
      <c r="U811" s="11">
        <v>7562.7441332033677</v>
      </c>
      <c r="V811" s="11">
        <v>14747.233331813135</v>
      </c>
      <c r="W811" s="11">
        <v>7206.288471622418</v>
      </c>
      <c r="X811" s="12">
        <v>0</v>
      </c>
      <c r="Y811" s="12">
        <v>365.00801265020095</v>
      </c>
      <c r="Z811" s="12">
        <v>243.24088068657665</v>
      </c>
      <c r="AA811" s="44">
        <v>232.04019061955876</v>
      </c>
      <c r="AB811" s="45">
        <v>64.013473411598781</v>
      </c>
      <c r="AC811" s="12">
        <v>0</v>
      </c>
      <c r="AD811" s="12">
        <v>12988.067684869873</v>
      </c>
      <c r="AE811" s="12">
        <v>2731.4719997711832</v>
      </c>
      <c r="AF811" s="12">
        <v>5480.5321821881489</v>
      </c>
      <c r="AG811" s="44">
        <v>1128.4755203370607</v>
      </c>
      <c r="AH811" s="45">
        <v>3610.6199445984375</v>
      </c>
      <c r="AI811" s="12">
        <v>0</v>
      </c>
      <c r="AJ811" s="12">
        <v>-19.013030117399207</v>
      </c>
      <c r="AK811" s="12">
        <v>32.245348836802457</v>
      </c>
      <c r="AL811" s="12">
        <v>66.403868122062406</v>
      </c>
      <c r="AM811" s="44">
        <v>98.989465180669839</v>
      </c>
      <c r="AN811" s="45">
        <v>89.999999841313169</v>
      </c>
      <c r="AO811" s="12">
        <v>0</v>
      </c>
      <c r="AP811" s="12">
        <v>-1967.480499599191</v>
      </c>
      <c r="AQ811" s="12">
        <v>10662.623046692343</v>
      </c>
      <c r="AR811" s="12">
        <v>13129.023534491911</v>
      </c>
      <c r="AS811" s="44">
        <v>15351.911784686999</v>
      </c>
      <c r="AT811" s="45">
        <v>15170.572830048895</v>
      </c>
      <c r="AU811" s="12">
        <v>0</v>
      </c>
      <c r="AV811" s="12">
        <v>11438.977583618373</v>
      </c>
      <c r="AW811" s="12">
        <v>15629.604766714123</v>
      </c>
      <c r="AX811" s="12">
        <v>13990.481730911744</v>
      </c>
      <c r="AY811" s="44">
        <v>8741.1098533919067</v>
      </c>
      <c r="AZ811" s="45">
        <v>7562.7441320733678</v>
      </c>
      <c r="BA811" s="12">
        <v>0</v>
      </c>
      <c r="BB811" s="12">
        <v>10312.016800830368</v>
      </c>
      <c r="BC811" s="12">
        <v>12972.823224901796</v>
      </c>
      <c r="BD811" s="12">
        <v>15322.810233453092</v>
      </c>
      <c r="BE811" s="44">
        <v>15175.58425852041</v>
      </c>
      <c r="BF811" s="45">
        <v>15170.572840048895</v>
      </c>
      <c r="BG811" s="12">
        <v>0</v>
      </c>
      <c r="BH811" s="12">
        <v>15670.27150339093</v>
      </c>
      <c r="BI811" s="12">
        <v>14172.239190705484</v>
      </c>
      <c r="BJ811" s="12">
        <v>8968.1781837870785</v>
      </c>
      <c r="BK811" s="44">
        <v>7626.4952996039292</v>
      </c>
      <c r="BL811" s="45">
        <v>3952.1241874749303</v>
      </c>
      <c r="BM811" s="12">
        <v>0</v>
      </c>
      <c r="BN811" s="12">
        <v>0</v>
      </c>
      <c r="BO811" s="12">
        <v>51.25837895420166</v>
      </c>
      <c r="BP811" s="12">
        <v>34.158519285259949</v>
      </c>
      <c r="BQ811" s="48">
        <v>32.585597058607433</v>
      </c>
      <c r="BR811" s="49">
        <v>8.9894653393566699</v>
      </c>
      <c r="BS811" s="13">
        <v>0</v>
      </c>
      <c r="BT811" s="12">
        <v>128.14355926079199</v>
      </c>
      <c r="BV811" s="14">
        <f>Таблица1[[#This Row],[Lкан_леб,мм]]</f>
        <v>58201.856440739204</v>
      </c>
      <c r="BW811" s="50">
        <f>Таблица1[[#This Row],[угол обхв4]]+Таблица1[[#This Row],[Lдуг 3,мм]]</f>
        <v>12988.067684869873</v>
      </c>
      <c r="BX811" s="54">
        <f>Таблица1[[#This Row],[угол обхв5]]+Таблица1[[#This Row],[Y5, мм]]</f>
        <v>58566.864453389404</v>
      </c>
      <c r="BY811" s="14">
        <f>Таблица1[[#This Row],[угол обхв6]]+Таблица1[[#This Row],[Lдуг 4,мм]]</f>
        <v>15719.539684641057</v>
      </c>
      <c r="BZ811" s="14">
        <f>Таблица1[[#This Row],[Т1]]+Таблица1[[#This Row],[X6, мм]]</f>
        <v>58810.105334075983</v>
      </c>
      <c r="CA811" s="14">
        <f>Таблица1[[#This Row],[Т2]]+Таблица1[[#This Row],[Lдуг 5,мм]]</f>
        <v>21200.071866829207</v>
      </c>
      <c r="CB811" s="14">
        <f>Таблица1[[#This Row],[Т3]]+Таблица1[[#This Row],[Y6, мм]]</f>
        <v>59042.145524695545</v>
      </c>
      <c r="CC811" s="14">
        <f>Таблица1[[#This Row],[Т4]]+Таблица1[[#This Row],[Lдуг 6,мм]]</f>
        <v>22328.547387166269</v>
      </c>
      <c r="CD811" s="14">
        <f>Таблица1[[#This Row],[Т5]]+Таблица1[[#This Row],[Lдуг 1,мм]]</f>
        <v>59106.158998107145</v>
      </c>
      <c r="CE811" s="14">
        <f>Таблица1[[#This Row],[Т6]]+Таблица1[[#This Row],[Lпрям1, мм]]</f>
        <v>25939.167331764707</v>
      </c>
      <c r="CF811" s="15">
        <f>Таблица1[[#This Row],[Т7]]+Таблица1[[#This Row],[Lдуг 2,мм]]</f>
        <v>59106.158998107145</v>
      </c>
      <c r="CG811" s="14">
        <f>Таблица1[[#This Row],[Т8]]+Таблица1[[#This Row],[Lпрям2, мм]]</f>
        <v>25939.167331764707</v>
      </c>
      <c r="CH811" s="14">
        <f>Таблица1[[#This Row],[Т9]]-Таблица1[[#This Row],[Т9]]</f>
        <v>0</v>
      </c>
      <c r="CI811" s="50">
        <f>Таблица1[[#This Row],[Т9]]-Таблица1[[#This Row],[Т8]]</f>
        <v>33166.991666342437</v>
      </c>
      <c r="CJ811" s="54">
        <f>Таблица1[[#This Row],[Т9]]-Таблица1[[#This Row],[Т7]]</f>
        <v>0</v>
      </c>
      <c r="CK811" s="14">
        <f>Таблица1[[#This Row],[Т9]]-Таблица1[[#This Row],[Т6]]</f>
        <v>36777.611610940876</v>
      </c>
      <c r="CL811" s="14">
        <f>Таблица1[[#This Row],[Т9]]-Таблица1[[#This Row],[Т5]]</f>
        <v>64.013473411599989</v>
      </c>
      <c r="CM811" s="14">
        <f>Таблица1[[#This Row],[Т9]]-Таблица1[[#This Row],[Т4]]</f>
        <v>37906.087131277935</v>
      </c>
      <c r="CN811" s="14">
        <f>Таблица1[[#This Row],[Т9]]-Таблица1[[#This Row],[Т3]]</f>
        <v>296.05366403116204</v>
      </c>
      <c r="CO811" s="14">
        <f>Таблица1[[#This Row],[Т9]]-Таблица1[[#This Row],[Т2]]</f>
        <v>43386.619313466086</v>
      </c>
      <c r="CP811" s="14">
        <f>Таблица1[[#This Row],[Т9]]-Таблица1[[#This Row],[Т1]]</f>
        <v>539.29454471774079</v>
      </c>
      <c r="CQ811" s="14">
        <f>Таблица1[[#This Row],[Т9]]-Таблица1[[#This Row],[угол обхв6]]</f>
        <v>46118.091313237273</v>
      </c>
      <c r="CR811" s="14">
        <f>Таблица1[[#This Row],[Т9]]-Таблица1[[#This Row],[угол обхв5]]</f>
        <v>904.30255736794061</v>
      </c>
      <c r="CS811" s="14">
        <f>Таблица1[[#This Row],[Т9]]-Таблица1[[#This Row],[угол обхв4]]</f>
        <v>59106.158998107145</v>
      </c>
      <c r="CT811" s="14">
        <f>Таблица1[[#This Row],[Lкан_прям, мм]]+Таблица1[[#This Row],[Lкан_дуг, мм]]+Таблица1[[#This Row],[Lкан_леб,мм]]</f>
        <v>85045.326329871838</v>
      </c>
      <c r="CU811" s="16">
        <f>Таблица1[[#This Row],[Lкан_леб,мм]]</f>
        <v>58201.856440739204</v>
      </c>
      <c r="CV811" s="14">
        <f>2534431-(Таблица1[[#This Row],[Т23]]+Таблица1[[#This Row],[угол обхв3]])</f>
        <v>2449257.5301108672</v>
      </c>
      <c r="CW811" s="50">
        <f>SUM(X811:AC811,AD811:AI811)-Таблица1[[#This Row],[lподв_min, мм]]</f>
        <v>23232.849943404202</v>
      </c>
      <c r="CX811" s="17">
        <f>CW1250-Таблица1[[#This Row],[Суммарная длина каната]]</f>
        <v>-2424624.3335363902</v>
      </c>
    </row>
    <row r="812" spans="1:102" x14ac:dyDescent="0.25">
      <c r="A812" s="21">
        <v>811</v>
      </c>
      <c r="B812" s="10">
        <v>19.917142857142853</v>
      </c>
      <c r="C812" s="10">
        <v>104.3024489795919</v>
      </c>
      <c r="D812" s="11">
        <v>15067.558044913712</v>
      </c>
      <c r="E812" s="11">
        <v>7411.3857049610133</v>
      </c>
      <c r="F812" s="11">
        <v>15020.017338750738</v>
      </c>
      <c r="G812" s="11">
        <v>7543.5253328457848</v>
      </c>
      <c r="H812" s="11">
        <v>15475.557554913712</v>
      </c>
      <c r="I812" s="11">
        <v>4113.9827666772753</v>
      </c>
      <c r="J812" s="11">
        <v>3297.4029382837375</v>
      </c>
      <c r="K812" s="11">
        <v>25972.686620027667</v>
      </c>
      <c r="L812" s="11">
        <v>870.78326910497276</v>
      </c>
      <c r="M812" s="11">
        <v>58201.856440739204</v>
      </c>
      <c r="N812" s="11">
        <v>10444.936335987881</v>
      </c>
      <c r="O812" s="11">
        <v>15284.530142925772</v>
      </c>
      <c r="P812" s="43">
        <v>12767.598169895915</v>
      </c>
      <c r="Q812" s="11">
        <v>13931.710434091312</v>
      </c>
      <c r="R812" s="11">
        <v>15194.167216115708</v>
      </c>
      <c r="S812" s="11">
        <v>9017.649418604431</v>
      </c>
      <c r="T812" s="11">
        <v>15881.293063443725</v>
      </c>
      <c r="U812" s="11">
        <v>7806.3810462220954</v>
      </c>
      <c r="V812" s="11">
        <v>15067.558044913712</v>
      </c>
      <c r="W812" s="11">
        <v>7411.3857049610133</v>
      </c>
      <c r="X812" s="12">
        <v>0</v>
      </c>
      <c r="Y812" s="12">
        <v>350.57415743346297</v>
      </c>
      <c r="Z812" s="12">
        <v>238.56154265541718</v>
      </c>
      <c r="AA812" s="44">
        <v>232.04019061955924</v>
      </c>
      <c r="AB812" s="45">
        <v>47.253829333786307</v>
      </c>
      <c r="AC812" s="12">
        <v>2.3535490627470743</v>
      </c>
      <c r="AD812" s="12">
        <v>12988.067684869873</v>
      </c>
      <c r="AE812" s="12">
        <v>2687.913532705988</v>
      </c>
      <c r="AF812" s="12">
        <v>5480.5321821881489</v>
      </c>
      <c r="AG812" s="44">
        <v>1128.4755203370607</v>
      </c>
      <c r="AH812" s="45">
        <v>390.29476040551941</v>
      </c>
      <c r="AI812" s="12">
        <v>3297.4029395210732</v>
      </c>
      <c r="AJ812" s="12">
        <v>-19.013030117399207</v>
      </c>
      <c r="AK812" s="12">
        <v>30.218390537728993</v>
      </c>
      <c r="AL812" s="12">
        <v>63.719786489409302</v>
      </c>
      <c r="AM812" s="44">
        <v>96.305383548016792</v>
      </c>
      <c r="AN812" s="45">
        <v>89.66948897287601</v>
      </c>
      <c r="AO812" s="12">
        <v>89.999999826239687</v>
      </c>
      <c r="AP812" s="12">
        <v>-1967.480499599191</v>
      </c>
      <c r="AQ812" s="12">
        <v>10650.281647318934</v>
      </c>
      <c r="AR812" s="12">
        <v>13133.427039733546</v>
      </c>
      <c r="AS812" s="44">
        <v>15599.699077383257</v>
      </c>
      <c r="AT812" s="45">
        <v>15473.299851658989</v>
      </c>
      <c r="AU812" s="12">
        <v>15475.558044913711</v>
      </c>
      <c r="AV812" s="12">
        <v>11438.977583618373</v>
      </c>
      <c r="AW812" s="12">
        <v>15637.088369484667</v>
      </c>
      <c r="AX812" s="12">
        <v>14112.357155604112</v>
      </c>
      <c r="AY812" s="44">
        <v>8972.8397154489885</v>
      </c>
      <c r="AZ812" s="45">
        <v>7804.0275089746447</v>
      </c>
      <c r="BA812" s="12">
        <v>7411.3857061983508</v>
      </c>
      <c r="BB812" s="12">
        <v>10312.016800830368</v>
      </c>
      <c r="BC812" s="12">
        <v>12972.943481226968</v>
      </c>
      <c r="BD812" s="12">
        <v>15559.996085953338</v>
      </c>
      <c r="BE812" s="44">
        <v>15475.761202176178</v>
      </c>
      <c r="BF812" s="45">
        <v>15475.551256698449</v>
      </c>
      <c r="BG812" s="12">
        <v>15475.558054913712</v>
      </c>
      <c r="BH812" s="12">
        <v>15670.27150339093</v>
      </c>
      <c r="BI812" s="12">
        <v>14284.268660650207</v>
      </c>
      <c r="BJ812" s="12">
        <v>9198.2961401172306</v>
      </c>
      <c r="BK812" s="44">
        <v>7851.1907493775389</v>
      </c>
      <c r="BL812" s="45">
        <v>7413.7392422084631</v>
      </c>
      <c r="BM812" s="12">
        <v>4113.9827666772771</v>
      </c>
      <c r="BN812" s="12">
        <v>0</v>
      </c>
      <c r="BO812" s="12">
        <v>49.231420655128197</v>
      </c>
      <c r="BP812" s="12">
        <v>33.501395951680308</v>
      </c>
      <c r="BQ812" s="48">
        <v>32.585597058607497</v>
      </c>
      <c r="BR812" s="49">
        <v>6.6358945751407896</v>
      </c>
      <c r="BS812" s="13">
        <v>0.33051085336367136</v>
      </c>
      <c r="BT812" s="12">
        <v>128.14355926079199</v>
      </c>
      <c r="BV812" s="14">
        <f>Таблица1[[#This Row],[Lкан_леб,мм]]</f>
        <v>58201.856440739204</v>
      </c>
      <c r="BW812" s="50">
        <f>Таблица1[[#This Row],[угол обхв4]]+Таблица1[[#This Row],[Lдуг 3,мм]]</f>
        <v>12988.067684869873</v>
      </c>
      <c r="BX812" s="54">
        <f>Таблица1[[#This Row],[угол обхв5]]+Таблица1[[#This Row],[Y5, мм]]</f>
        <v>58552.430598172665</v>
      </c>
      <c r="BY812" s="14">
        <f>Таблица1[[#This Row],[угол обхв6]]+Таблица1[[#This Row],[Lдуг 4,мм]]</f>
        <v>15675.981217575862</v>
      </c>
      <c r="BZ812" s="14">
        <f>Таблица1[[#This Row],[Т1]]+Таблица1[[#This Row],[X6, мм]]</f>
        <v>58790.992140828079</v>
      </c>
      <c r="CA812" s="14">
        <f>Таблица1[[#This Row],[Т2]]+Таблица1[[#This Row],[Lдуг 5,мм]]</f>
        <v>21156.513399764011</v>
      </c>
      <c r="CB812" s="14">
        <f>Таблица1[[#This Row],[Т3]]+Таблица1[[#This Row],[Y6, мм]]</f>
        <v>59023.032331447641</v>
      </c>
      <c r="CC812" s="14">
        <f>Таблица1[[#This Row],[Т4]]+Таблица1[[#This Row],[Lдуг 6,мм]]</f>
        <v>22284.988920101074</v>
      </c>
      <c r="CD812" s="14">
        <f>Таблица1[[#This Row],[Т5]]+Таблица1[[#This Row],[Lдуг 1,мм]]</f>
        <v>59070.286160781427</v>
      </c>
      <c r="CE812" s="14">
        <f>Таблица1[[#This Row],[Т6]]+Таблица1[[#This Row],[Lпрям1, мм]]</f>
        <v>22675.283680506593</v>
      </c>
      <c r="CF812" s="15">
        <f>Таблица1[[#This Row],[Т7]]+Таблица1[[#This Row],[Lдуг 2,мм]]</f>
        <v>59072.639709844174</v>
      </c>
      <c r="CG812" s="14">
        <f>Таблица1[[#This Row],[Т8]]+Таблица1[[#This Row],[Lпрям2, мм]]</f>
        <v>25972.686620027667</v>
      </c>
      <c r="CH812" s="14">
        <f>Таблица1[[#This Row],[Т9]]-Таблица1[[#This Row],[Т9]]</f>
        <v>0</v>
      </c>
      <c r="CI812" s="50">
        <f>Таблица1[[#This Row],[Т9]]-Таблица1[[#This Row],[Т8]]</f>
        <v>36397.356029337578</v>
      </c>
      <c r="CJ812" s="54">
        <f>Таблица1[[#This Row],[Т9]]-Таблица1[[#This Row],[Т7]]</f>
        <v>2.3535490627473337</v>
      </c>
      <c r="CK812" s="14">
        <f>Таблица1[[#This Row],[Т9]]-Таблица1[[#This Row],[Т6]]</f>
        <v>36787.6507897431</v>
      </c>
      <c r="CL812" s="14">
        <f>Таблица1[[#This Row],[Т9]]-Таблица1[[#This Row],[Т5]]</f>
        <v>49.607378396533022</v>
      </c>
      <c r="CM812" s="14">
        <f>Таблица1[[#This Row],[Т9]]-Таблица1[[#This Row],[Т4]]</f>
        <v>37916.126310080159</v>
      </c>
      <c r="CN812" s="14">
        <f>Таблица1[[#This Row],[Т9]]-Таблица1[[#This Row],[Т3]]</f>
        <v>281.64756901609508</v>
      </c>
      <c r="CO812" s="14">
        <f>Таблица1[[#This Row],[Т9]]-Таблица1[[#This Row],[Т2]]</f>
        <v>43396.658492268311</v>
      </c>
      <c r="CP812" s="14">
        <f>Таблица1[[#This Row],[Т9]]-Таблица1[[#This Row],[Т1]]</f>
        <v>520.20911167150916</v>
      </c>
      <c r="CQ812" s="14">
        <f>Таблица1[[#This Row],[Т9]]-Таблица1[[#This Row],[угол обхв6]]</f>
        <v>46084.572024974303</v>
      </c>
      <c r="CR812" s="14">
        <f>Таблица1[[#This Row],[Т9]]-Таблица1[[#This Row],[угол обхв5]]</f>
        <v>870.7832691049698</v>
      </c>
      <c r="CS812" s="14">
        <f>Таблица1[[#This Row],[Т9]]-Таблица1[[#This Row],[угол обхв4]]</f>
        <v>59072.639709844174</v>
      </c>
      <c r="CT812" s="14">
        <f>Таблица1[[#This Row],[Lкан_прям, мм]]+Таблица1[[#This Row],[Lкан_дуг, мм]]+Таблица1[[#This Row],[Lкан_леб,мм]]</f>
        <v>85045.326329871838</v>
      </c>
      <c r="CU812" s="16">
        <f>Таблица1[[#This Row],[Lкан_леб,мм]]</f>
        <v>58201.856440739204</v>
      </c>
      <c r="CV812" s="14">
        <f>2534431-(Таблица1[[#This Row],[Т23]]+Таблица1[[#This Row],[угол обхв3]])</f>
        <v>2449257.5301108672</v>
      </c>
      <c r="CW812" s="50">
        <f>SUM(X812:AC812,AD812:AI812)-Таблица1[[#This Row],[lподв_min, мм]]</f>
        <v>23546.066950848901</v>
      </c>
      <c r="CX812" s="17">
        <f>CW1251-Таблица1[[#This Row],[Суммарная длина каната]]</f>
        <v>-2424663.2344249156</v>
      </c>
    </row>
    <row r="813" spans="1:102" x14ac:dyDescent="0.25">
      <c r="A813" s="21">
        <v>812</v>
      </c>
      <c r="B813" s="10">
        <v>19.917142857142853</v>
      </c>
      <c r="C813" s="10">
        <v>106.98653061224498</v>
      </c>
      <c r="D813" s="11">
        <v>15377.926853567023</v>
      </c>
      <c r="E813" s="11">
        <v>7631.2583944002308</v>
      </c>
      <c r="F813" s="11">
        <v>15324.250345871882</v>
      </c>
      <c r="G813" s="11">
        <v>7761.0267746846939</v>
      </c>
      <c r="H813" s="11">
        <v>15785.926363567025</v>
      </c>
      <c r="I813" s="11">
        <v>4289.219197925564</v>
      </c>
      <c r="J813" s="11">
        <v>3342.0391964746664</v>
      </c>
      <c r="K813" s="11">
        <v>25972.686620011133</v>
      </c>
      <c r="L813" s="11">
        <v>870.78326912150112</v>
      </c>
      <c r="M813" s="11">
        <v>58201.856440739204</v>
      </c>
      <c r="N813" s="11">
        <v>10444.936335987881</v>
      </c>
      <c r="O813" s="11">
        <v>15284.530142925772</v>
      </c>
      <c r="P813" s="43">
        <v>12775.150383177168</v>
      </c>
      <c r="Q813" s="11">
        <v>14036.725172487906</v>
      </c>
      <c r="R813" s="11">
        <v>15429.177514833536</v>
      </c>
      <c r="S813" s="11">
        <v>9241.6888864487846</v>
      </c>
      <c r="T813" s="11">
        <v>16172.271933906535</v>
      </c>
      <c r="U813" s="11">
        <v>8063.9267354426656</v>
      </c>
      <c r="V813" s="11">
        <v>15377.926853567023</v>
      </c>
      <c r="W813" s="11">
        <v>7631.2583944002308</v>
      </c>
      <c r="X813" s="12">
        <v>0</v>
      </c>
      <c r="Y813" s="12">
        <v>335.97756105699443</v>
      </c>
      <c r="Z813" s="12">
        <v>234.04494578398857</v>
      </c>
      <c r="AA813" s="44">
        <v>232.04019061955941</v>
      </c>
      <c r="AB813" s="45">
        <v>47.253829333787756</v>
      </c>
      <c r="AC813" s="12">
        <v>21.46674232717109</v>
      </c>
      <c r="AD813" s="12">
        <v>12988.067684869873</v>
      </c>
      <c r="AE813" s="12">
        <v>2643.2772745150514</v>
      </c>
      <c r="AF813" s="12">
        <v>5480.5321821881489</v>
      </c>
      <c r="AG813" s="44">
        <v>1128.4755203370605</v>
      </c>
      <c r="AH813" s="45">
        <v>390.2947604055156</v>
      </c>
      <c r="AI813" s="12">
        <v>3342.0391976954766</v>
      </c>
      <c r="AJ813" s="12">
        <v>-19.013030117399207</v>
      </c>
      <c r="AK813" s="12">
        <v>28.168578362171157</v>
      </c>
      <c r="AL813" s="12">
        <v>61.035704856756247</v>
      </c>
      <c r="AM813" s="44">
        <v>93.621301915363773</v>
      </c>
      <c r="AN813" s="45">
        <v>86.985407340222778</v>
      </c>
      <c r="AO813" s="12">
        <v>89.999999828560391</v>
      </c>
      <c r="AP813" s="12">
        <v>-1967.480499599191</v>
      </c>
      <c r="AQ813" s="12">
        <v>10637.539825923326</v>
      </c>
      <c r="AR813" s="12">
        <v>13132.118418336642</v>
      </c>
      <c r="AS813" s="44">
        <v>15836.362867212769</v>
      </c>
      <c r="AT813" s="45">
        <v>15764.836535353914</v>
      </c>
      <c r="AU813" s="12">
        <v>15785.926853567023</v>
      </c>
      <c r="AV813" s="12">
        <v>11438.977583618373</v>
      </c>
      <c r="AW813" s="12">
        <v>15644.20763132988</v>
      </c>
      <c r="AX813" s="12">
        <v>14234.305085116659</v>
      </c>
      <c r="AY813" s="44">
        <v>9215.9189658474206</v>
      </c>
      <c r="AZ813" s="45">
        <v>8042.4698948954929</v>
      </c>
      <c r="BA813" s="12">
        <v>7631.2583956210419</v>
      </c>
      <c r="BB813" s="12">
        <v>10312.016800830368</v>
      </c>
      <c r="BC813" s="12">
        <v>12967.753873112613</v>
      </c>
      <c r="BD813" s="12">
        <v>15786.145549993011</v>
      </c>
      <c r="BE813" s="44">
        <v>15765.086581527305</v>
      </c>
      <c r="BF813" s="45">
        <v>15785.362252119645</v>
      </c>
      <c r="BG813" s="12">
        <v>15785.926863567025</v>
      </c>
      <c r="BH813" s="12">
        <v>15670.27150339093</v>
      </c>
      <c r="BI813" s="12">
        <v>14396.402660892014</v>
      </c>
      <c r="BJ813" s="12">
        <v>9439.2687990775357</v>
      </c>
      <c r="BK813" s="44">
        <v>8089.6966560440296</v>
      </c>
      <c r="BL813" s="45">
        <v>7652.7152349474027</v>
      </c>
      <c r="BM813" s="12">
        <v>4289.2191979255658</v>
      </c>
      <c r="BN813" s="12">
        <v>0</v>
      </c>
      <c r="BO813" s="12">
        <v>47.181608479570365</v>
      </c>
      <c r="BP813" s="12">
        <v>32.867126494585087</v>
      </c>
      <c r="BQ813" s="48">
        <v>32.585597058607526</v>
      </c>
      <c r="BR813" s="49">
        <v>6.635894575140993</v>
      </c>
      <c r="BS813" s="13">
        <v>3.0145924883376134</v>
      </c>
      <c r="BT813" s="12">
        <v>128.14355926079199</v>
      </c>
      <c r="BV813" s="14">
        <f>Таблица1[[#This Row],[Lкан_леб,мм]]</f>
        <v>58201.856440739204</v>
      </c>
      <c r="BW813" s="50">
        <f>Таблица1[[#This Row],[угол обхв4]]+Таблица1[[#This Row],[Lдуг 3,мм]]</f>
        <v>12988.067684869873</v>
      </c>
      <c r="BX813" s="54">
        <f>Таблица1[[#This Row],[угол обхв5]]+Таблица1[[#This Row],[Y5, мм]]</f>
        <v>58537.834001796196</v>
      </c>
      <c r="BY813" s="14">
        <f>Таблица1[[#This Row],[угол обхв6]]+Таблица1[[#This Row],[Lдуг 4,мм]]</f>
        <v>15631.344959384925</v>
      </c>
      <c r="BZ813" s="14">
        <f>Таблица1[[#This Row],[Т1]]+Таблица1[[#This Row],[X6, мм]]</f>
        <v>58771.878947580182</v>
      </c>
      <c r="CA813" s="14">
        <f>Таблица1[[#This Row],[Т2]]+Таблица1[[#This Row],[Lдуг 5,мм]]</f>
        <v>21111.877141573073</v>
      </c>
      <c r="CB813" s="14">
        <f>Таблица1[[#This Row],[Т3]]+Таблица1[[#This Row],[Y6, мм]]</f>
        <v>59003.919138199744</v>
      </c>
      <c r="CC813" s="14">
        <f>Таблица1[[#This Row],[Т4]]+Таблица1[[#This Row],[Lдуг 6,мм]]</f>
        <v>22240.352661910132</v>
      </c>
      <c r="CD813" s="14">
        <f>Таблица1[[#This Row],[Т5]]+Таблица1[[#This Row],[Lдуг 1,мм]]</f>
        <v>59051.17296753353</v>
      </c>
      <c r="CE813" s="14">
        <f>Таблица1[[#This Row],[Т6]]+Таблица1[[#This Row],[Lпрям1, мм]]</f>
        <v>22630.647422315647</v>
      </c>
      <c r="CF813" s="15">
        <f>Таблица1[[#This Row],[Т7]]+Таблица1[[#This Row],[Lдуг 2,мм]]</f>
        <v>59072.639709860698</v>
      </c>
      <c r="CG813" s="14">
        <f>Таблица1[[#This Row],[Т8]]+Таблица1[[#This Row],[Lпрям2, мм]]</f>
        <v>25972.686620011125</v>
      </c>
      <c r="CH813" s="14">
        <f>Таблица1[[#This Row],[Т9]]-Таблица1[[#This Row],[Т9]]</f>
        <v>0</v>
      </c>
      <c r="CI813" s="50">
        <f>Таблица1[[#This Row],[Т9]]-Таблица1[[#This Row],[Т8]]</f>
        <v>36441.99228754505</v>
      </c>
      <c r="CJ813" s="54">
        <f>Таблица1[[#This Row],[Т9]]-Таблица1[[#This Row],[Т7]]</f>
        <v>21.466742327167594</v>
      </c>
      <c r="CK813" s="14">
        <f>Таблица1[[#This Row],[Т9]]-Таблица1[[#This Row],[Т6]]</f>
        <v>36832.287047950565</v>
      </c>
      <c r="CL813" s="14">
        <f>Таблица1[[#This Row],[Т9]]-Таблица1[[#This Row],[Т5]]</f>
        <v>68.720571660953283</v>
      </c>
      <c r="CM813" s="14">
        <f>Таблица1[[#This Row],[Т9]]-Таблица1[[#This Row],[Т4]]</f>
        <v>37960.762568287624</v>
      </c>
      <c r="CN813" s="14">
        <f>Таблица1[[#This Row],[Т9]]-Таблица1[[#This Row],[Т3]]</f>
        <v>300.76076228051534</v>
      </c>
      <c r="CO813" s="14">
        <f>Таблица1[[#This Row],[Т9]]-Таблица1[[#This Row],[Т2]]</f>
        <v>43441.294750475776</v>
      </c>
      <c r="CP813" s="14">
        <f>Таблица1[[#This Row],[Т9]]-Таблица1[[#This Row],[Т1]]</f>
        <v>534.80570806450123</v>
      </c>
      <c r="CQ813" s="14">
        <f>Таблица1[[#This Row],[Т9]]-Таблица1[[#This Row],[угол обхв6]]</f>
        <v>46084.572024990826</v>
      </c>
      <c r="CR813" s="14">
        <f>Таблица1[[#This Row],[Т9]]-Таблица1[[#This Row],[угол обхв5]]</f>
        <v>870.7832691214935</v>
      </c>
      <c r="CS813" s="14">
        <f>Таблица1[[#This Row],[Т9]]-Таблица1[[#This Row],[угол обхв4]]</f>
        <v>59072.639709860698</v>
      </c>
      <c r="CT813" s="14">
        <f>Таблица1[[#This Row],[Lкан_прям, мм]]+Таблица1[[#This Row],[Lкан_дуг, мм]]+Таблица1[[#This Row],[Lкан_леб,мм]]</f>
        <v>85045.326329871838</v>
      </c>
      <c r="CU813" s="16">
        <f>Таблица1[[#This Row],[Lкан_леб,мм]]</f>
        <v>58201.856440739204</v>
      </c>
      <c r="CV813" s="14">
        <f>2534431-(Таблица1[[#This Row],[Т23]]+Таблица1[[#This Row],[угол обхв3]])</f>
        <v>2449257.5301108672</v>
      </c>
      <c r="CW813" s="50">
        <f>SUM(X813:AC813,AD813:AI813)-Таблица1[[#This Row],[lподв_min, мм]]</f>
        <v>23501.430692657959</v>
      </c>
      <c r="CX813" s="17">
        <f>CW1252-Таблица1[[#This Row],[Суммарная длина каната]]</f>
        <v>-2424703.7968542781</v>
      </c>
    </row>
    <row r="814" spans="1:102" x14ac:dyDescent="0.25">
      <c r="A814" s="21">
        <v>813</v>
      </c>
      <c r="B814" s="10">
        <v>19.917142857142853</v>
      </c>
      <c r="C814" s="10">
        <v>109.67061224489804</v>
      </c>
      <c r="D814" s="11">
        <v>15677.658761367373</v>
      </c>
      <c r="E814" s="11">
        <v>7865.4241057938407</v>
      </c>
      <c r="F814" s="11">
        <v>15617.964226567748</v>
      </c>
      <c r="G814" s="11">
        <v>7992.5365069003283</v>
      </c>
      <c r="H814" s="11">
        <v>16085.658271367374</v>
      </c>
      <c r="I814" s="11">
        <v>4477.71580149488</v>
      </c>
      <c r="J814" s="11">
        <v>3387.7083042989611</v>
      </c>
      <c r="K814" s="11">
        <v>25972.686619994671</v>
      </c>
      <c r="L814" s="11">
        <v>870.78326913795627</v>
      </c>
      <c r="M814" s="11">
        <v>58201.856440739204</v>
      </c>
      <c r="N814" s="11">
        <v>10444.936335987881</v>
      </c>
      <c r="O814" s="11">
        <v>15284.530142925772</v>
      </c>
      <c r="P814" s="43">
        <v>12777.776583335675</v>
      </c>
      <c r="Q814" s="11">
        <v>14141.978363787168</v>
      </c>
      <c r="R814" s="11">
        <v>15653.438460947003</v>
      </c>
      <c r="S814" s="11">
        <v>9476.4878466332739</v>
      </c>
      <c r="T814" s="11">
        <v>16450.870989507257</v>
      </c>
      <c r="U814" s="11">
        <v>8334.8161064233318</v>
      </c>
      <c r="V814" s="11">
        <v>15677.658761367373</v>
      </c>
      <c r="W814" s="11">
        <v>7865.4241057938407</v>
      </c>
      <c r="X814" s="12">
        <v>0</v>
      </c>
      <c r="Y814" s="12">
        <v>321.20574064107598</v>
      </c>
      <c r="Z814" s="12">
        <v>229.70357295200986</v>
      </c>
      <c r="AA814" s="44">
        <v>232.04019061955896</v>
      </c>
      <c r="AB814" s="45">
        <v>47.253829333786491</v>
      </c>
      <c r="AC814" s="12">
        <v>40.579935591525071</v>
      </c>
      <c r="AD814" s="12">
        <v>12988.067684869873</v>
      </c>
      <c r="AE814" s="12">
        <v>2597.6081666907562</v>
      </c>
      <c r="AF814" s="12">
        <v>5480.5321821881498</v>
      </c>
      <c r="AG814" s="44">
        <v>1128.4755203370607</v>
      </c>
      <c r="AH814" s="45">
        <v>390.29476040551879</v>
      </c>
      <c r="AI814" s="12">
        <v>3387.7083055033131</v>
      </c>
      <c r="AJ814" s="12">
        <v>-19.013030117399207</v>
      </c>
      <c r="AK814" s="12">
        <v>26.09415932894245</v>
      </c>
      <c r="AL814" s="12">
        <v>58.351623224103179</v>
      </c>
      <c r="AM814" s="44">
        <v>90.937220282710641</v>
      </c>
      <c r="AN814" s="45">
        <v>84.301325707569831</v>
      </c>
      <c r="AO814" s="12">
        <v>89.999999830871545</v>
      </c>
      <c r="AP814" s="12">
        <v>-1967.480499599191</v>
      </c>
      <c r="AQ814" s="12">
        <v>10624.394166412867</v>
      </c>
      <c r="AR814" s="12">
        <v>13125.100541615726</v>
      </c>
      <c r="AS814" s="44">
        <v>16061.383877799375</v>
      </c>
      <c r="AT814" s="45">
        <v>16044.887379464661</v>
      </c>
      <c r="AU814" s="12">
        <v>16085.658761367373</v>
      </c>
      <c r="AV814" s="12">
        <v>11438.977583618373</v>
      </c>
      <c r="AW814" s="12">
        <v>15650.943689480968</v>
      </c>
      <c r="AX814" s="12">
        <v>14356.057947131021</v>
      </c>
      <c r="AY814" s="44">
        <v>9469.8142517140859</v>
      </c>
      <c r="AZ814" s="45">
        <v>8294.3030421504282</v>
      </c>
      <c r="BA814" s="12">
        <v>7865.4241069981954</v>
      </c>
      <c r="BB814" s="12">
        <v>10312.016800830368</v>
      </c>
      <c r="BC814" s="12">
        <v>12957.234413760663</v>
      </c>
      <c r="BD814" s="12">
        <v>16000.762419227054</v>
      </c>
      <c r="BE814" s="44">
        <v>16042.925572654887</v>
      </c>
      <c r="BF814" s="45">
        <v>16083.642371409973</v>
      </c>
      <c r="BG814" s="12">
        <v>16085.658771367374</v>
      </c>
      <c r="BH814" s="12">
        <v>15670.27150339093</v>
      </c>
      <c r="BI814" s="12">
        <v>14508.391910342363</v>
      </c>
      <c r="BJ814" s="12">
        <v>9690.5674299771272</v>
      </c>
      <c r="BK814" s="44">
        <v>8341.4897013425216</v>
      </c>
      <c r="BL814" s="45">
        <v>7905.9371700667443</v>
      </c>
      <c r="BM814" s="12">
        <v>4477.7158014948818</v>
      </c>
      <c r="BN814" s="12">
        <v>0</v>
      </c>
      <c r="BO814" s="12">
        <v>45.107189446341657</v>
      </c>
      <c r="BP814" s="12">
        <v>32.257463895160733</v>
      </c>
      <c r="BQ814" s="48">
        <v>32.585597058607462</v>
      </c>
      <c r="BR814" s="49">
        <v>6.6358945751408154</v>
      </c>
      <c r="BS814" s="13">
        <v>5.6986741233017213</v>
      </c>
      <c r="BT814" s="12">
        <v>128.14355926079199</v>
      </c>
      <c r="BV814" s="14">
        <f>Таблица1[[#This Row],[Lкан_леб,мм]]</f>
        <v>58201.856440739204</v>
      </c>
      <c r="BW814" s="50">
        <f>Таблица1[[#This Row],[угол обхв4]]+Таблица1[[#This Row],[Lдуг 3,мм]]</f>
        <v>12988.067684869873</v>
      </c>
      <c r="BX814" s="54">
        <f>Таблица1[[#This Row],[угол обхв5]]+Таблица1[[#This Row],[Y5, мм]]</f>
        <v>58523.062181380279</v>
      </c>
      <c r="BY814" s="14">
        <f>Таблица1[[#This Row],[угол обхв6]]+Таблица1[[#This Row],[Lдуг 4,мм]]</f>
        <v>15585.675851560629</v>
      </c>
      <c r="BZ814" s="14">
        <f>Таблица1[[#This Row],[Т1]]+Таблица1[[#This Row],[X6, мм]]</f>
        <v>58752.765754332286</v>
      </c>
      <c r="CA814" s="14">
        <f>Таблица1[[#This Row],[Т2]]+Таблица1[[#This Row],[Lдуг 5,мм]]</f>
        <v>21066.208033748779</v>
      </c>
      <c r="CB814" s="14">
        <f>Таблица1[[#This Row],[Т3]]+Таблица1[[#This Row],[Y6, мм]]</f>
        <v>58984.805944951848</v>
      </c>
      <c r="CC814" s="14">
        <f>Таблица1[[#This Row],[Т4]]+Таблица1[[#This Row],[Lдуг 6,мм]]</f>
        <v>22194.683554085841</v>
      </c>
      <c r="CD814" s="14">
        <f>Таблица1[[#This Row],[Т5]]+Таблица1[[#This Row],[Lдуг 1,мм]]</f>
        <v>59032.059774285633</v>
      </c>
      <c r="CE814" s="14">
        <f>Таблица1[[#This Row],[Т6]]+Таблица1[[#This Row],[Lпрям1, мм]]</f>
        <v>22584.97831449136</v>
      </c>
      <c r="CF814" s="15">
        <f>Таблица1[[#This Row],[Т7]]+Таблица1[[#This Row],[Lдуг 2,мм]]</f>
        <v>59072.639709877156</v>
      </c>
      <c r="CG814" s="14">
        <f>Таблица1[[#This Row],[Т8]]+Таблица1[[#This Row],[Lпрям2, мм]]</f>
        <v>25972.686619994674</v>
      </c>
      <c r="CH814" s="14">
        <f>Таблица1[[#This Row],[Т9]]-Таблица1[[#This Row],[Т9]]</f>
        <v>0</v>
      </c>
      <c r="CI814" s="50">
        <f>Таблица1[[#This Row],[Т9]]-Таблица1[[#This Row],[Т8]]</f>
        <v>36487.661395385796</v>
      </c>
      <c r="CJ814" s="54">
        <f>Таблица1[[#This Row],[Т9]]-Таблица1[[#This Row],[Т7]]</f>
        <v>40.579935591522371</v>
      </c>
      <c r="CK814" s="14">
        <f>Таблица1[[#This Row],[Т9]]-Таблица1[[#This Row],[Т6]]</f>
        <v>36877.956155791311</v>
      </c>
      <c r="CL814" s="14">
        <f>Таблица1[[#This Row],[Т9]]-Таблица1[[#This Row],[Т5]]</f>
        <v>87.83376492530806</v>
      </c>
      <c r="CM814" s="14">
        <f>Таблица1[[#This Row],[Т9]]-Таблица1[[#This Row],[Т4]]</f>
        <v>38006.431676128377</v>
      </c>
      <c r="CN814" s="14">
        <f>Таблица1[[#This Row],[Т9]]-Таблица1[[#This Row],[Т3]]</f>
        <v>319.87395554487011</v>
      </c>
      <c r="CO814" s="14">
        <f>Таблица1[[#This Row],[Т9]]-Таблица1[[#This Row],[Т2]]</f>
        <v>43486.963858316529</v>
      </c>
      <c r="CP814" s="14">
        <f>Таблица1[[#This Row],[Т9]]-Таблица1[[#This Row],[Т1]]</f>
        <v>549.57752849687677</v>
      </c>
      <c r="CQ814" s="14">
        <f>Таблица1[[#This Row],[Т9]]-Таблица1[[#This Row],[угол обхв6]]</f>
        <v>46084.572025007285</v>
      </c>
      <c r="CR814" s="14">
        <f>Таблица1[[#This Row],[Т9]]-Таблица1[[#This Row],[угол обхв5]]</f>
        <v>870.78326913795172</v>
      </c>
      <c r="CS814" s="14">
        <f>Таблица1[[#This Row],[Т9]]-Таблица1[[#This Row],[угол обхв4]]</f>
        <v>59072.639709877156</v>
      </c>
      <c r="CT814" s="14">
        <f>Таблица1[[#This Row],[Lкан_прям, мм]]+Таблица1[[#This Row],[Lкан_дуг, мм]]+Таблица1[[#This Row],[Lкан_леб,мм]]</f>
        <v>85045.326329871838</v>
      </c>
      <c r="CU814" s="16">
        <f>Таблица1[[#This Row],[Lкан_леб,мм]]</f>
        <v>58201.856440739204</v>
      </c>
      <c r="CV814" s="14">
        <f>2534431-(Таблица1[[#This Row],[Т23]]+Таблица1[[#This Row],[угол обхв3]])</f>
        <v>2449257.5301108672</v>
      </c>
      <c r="CW814" s="50">
        <f>SUM(X814:AC814,AD814:AI814)-Таблица1[[#This Row],[lподв_min, мм]]</f>
        <v>23455.761584833672</v>
      </c>
      <c r="CX814" s="17">
        <f>CW1253-Таблица1[[#This Row],[Суммарная длина каната]]</f>
        <v>-2424746.0191330356</v>
      </c>
    </row>
    <row r="815" spans="1:102" x14ac:dyDescent="0.25">
      <c r="A815" s="21">
        <v>814</v>
      </c>
      <c r="B815" s="10">
        <v>19.917142857142853</v>
      </c>
      <c r="C815" s="10">
        <v>110.29000000000343</v>
      </c>
      <c r="D815" s="11">
        <v>15745.245451288809</v>
      </c>
      <c r="E815" s="11">
        <v>7921.4370625422544</v>
      </c>
      <c r="F815" s="11">
        <v>15684.180301017761</v>
      </c>
      <c r="G815" s="11">
        <v>8047.8967297186864</v>
      </c>
      <c r="H815" s="11">
        <v>16153.244961288809</v>
      </c>
      <c r="I815" s="11">
        <v>4523.0482862178042</v>
      </c>
      <c r="J815" s="11">
        <v>3398.3887763244497</v>
      </c>
      <c r="K815" s="11">
        <v>25972.686619990884</v>
      </c>
      <c r="L815" s="11">
        <v>870.78326914174545</v>
      </c>
      <c r="M815" s="11">
        <v>58201.856440739204</v>
      </c>
      <c r="N815" s="11">
        <v>10444.936335987881</v>
      </c>
      <c r="O815" s="11">
        <v>15284.530142925772</v>
      </c>
      <c r="P815" s="43">
        <v>12777.682254848702</v>
      </c>
      <c r="Q815" s="11">
        <v>14166.276425979409</v>
      </c>
      <c r="R815" s="11">
        <v>15703.610733260151</v>
      </c>
      <c r="S815" s="11">
        <v>9532.1448418289492</v>
      </c>
      <c r="T815" s="11">
        <v>16513.338303969089</v>
      </c>
      <c r="U815" s="11">
        <v>8399.1601723678814</v>
      </c>
      <c r="V815" s="11">
        <v>15745.245451288809</v>
      </c>
      <c r="W815" s="11">
        <v>7921.4370625422544</v>
      </c>
      <c r="X815" s="12">
        <v>0</v>
      </c>
      <c r="Y815" s="12">
        <v>317.77065578768145</v>
      </c>
      <c r="Z815" s="12">
        <v>228.72803269076925</v>
      </c>
      <c r="AA815" s="44">
        <v>232.04019061955941</v>
      </c>
      <c r="AB815" s="45">
        <v>47.253829333788389</v>
      </c>
      <c r="AC815" s="12">
        <v>44.990560709946884</v>
      </c>
      <c r="AD815" s="12">
        <v>12988.067684869873</v>
      </c>
      <c r="AE815" s="12">
        <v>2586.9276946652708</v>
      </c>
      <c r="AF815" s="12">
        <v>5480.5321821881507</v>
      </c>
      <c r="AG815" s="44">
        <v>1128.4755203370587</v>
      </c>
      <c r="AH815" s="45">
        <v>390.29476040551441</v>
      </c>
      <c r="AI815" s="12">
        <v>3398.3887775250164</v>
      </c>
      <c r="AJ815" s="12">
        <v>-19.013030117399207</v>
      </c>
      <c r="AK815" s="12">
        <v>25.611767504509057</v>
      </c>
      <c r="AL815" s="12">
        <v>57.732235468997793</v>
      </c>
      <c r="AM815" s="44">
        <v>90.317832527605319</v>
      </c>
      <c r="AN815" s="45">
        <v>83.681937952464239</v>
      </c>
      <c r="AO815" s="12">
        <v>89.999999831403102</v>
      </c>
      <c r="AP815" s="12">
        <v>-1967.480499599191</v>
      </c>
      <c r="AQ815" s="12">
        <v>10621.302887497994</v>
      </c>
      <c r="AR815" s="12">
        <v>13122.671687166659</v>
      </c>
      <c r="AS815" s="44">
        <v>16111.604455850478</v>
      </c>
      <c r="AT815" s="45">
        <v>16107.816368191056</v>
      </c>
      <c r="AU815" s="12">
        <v>16153.245451288811</v>
      </c>
      <c r="AV815" s="12">
        <v>11438.977583618373</v>
      </c>
      <c r="AW815" s="12">
        <v>15652.441598996975</v>
      </c>
      <c r="AX815" s="12">
        <v>14384.098122761279</v>
      </c>
      <c r="AY815" s="44">
        <v>9529.8815860130871</v>
      </c>
      <c r="AZ815" s="45">
        <v>8354.2607335870125</v>
      </c>
      <c r="BA815" s="12">
        <v>7921.4370637428228</v>
      </c>
      <c r="BB815" s="12">
        <v>10312.016800830368</v>
      </c>
      <c r="BC815" s="12">
        <v>12954.048806358815</v>
      </c>
      <c r="BD815" s="12">
        <v>16048.600165578111</v>
      </c>
      <c r="BE815" s="44">
        <v>16105.344581378762</v>
      </c>
      <c r="BF815" s="45">
        <v>16150.767387066842</v>
      </c>
      <c r="BG815" s="12">
        <v>16153.245461288809</v>
      </c>
      <c r="BH815" s="12">
        <v>15670.27150339093</v>
      </c>
      <c r="BI815" s="12">
        <v>14534.187882050612</v>
      </c>
      <c r="BJ815" s="12">
        <v>9749.966538610819</v>
      </c>
      <c r="BK815" s="44">
        <v>8401.4234281837435</v>
      </c>
      <c r="BL815" s="45">
        <v>7966.3365013231214</v>
      </c>
      <c r="BM815" s="12">
        <v>4523.048286217806</v>
      </c>
      <c r="BN815" s="12">
        <v>0</v>
      </c>
      <c r="BO815" s="12">
        <v>44.624797621908264</v>
      </c>
      <c r="BP815" s="12">
        <v>32.120467964488732</v>
      </c>
      <c r="BQ815" s="48">
        <v>32.585597058607526</v>
      </c>
      <c r="BR815" s="49">
        <v>6.6358945751410818</v>
      </c>
      <c r="BS815" s="13">
        <v>6.3180618789388747</v>
      </c>
      <c r="BT815" s="12">
        <v>128.14355926079199</v>
      </c>
      <c r="BV815" s="14">
        <f>Таблица1[[#This Row],[Lкан_леб,мм]]</f>
        <v>58201.856440739204</v>
      </c>
      <c r="BW815" s="50">
        <f>Таблица1[[#This Row],[угол обхв4]]+Таблица1[[#This Row],[Lдуг 3,мм]]</f>
        <v>12988.067684869873</v>
      </c>
      <c r="BX815" s="54">
        <f>Таблица1[[#This Row],[угол обхв5]]+Таблица1[[#This Row],[Y5, мм]]</f>
        <v>58519.627096526885</v>
      </c>
      <c r="BY815" s="14">
        <f>Таблица1[[#This Row],[угол обхв6]]+Таблица1[[#This Row],[Lдуг 4,мм]]</f>
        <v>15574.995379535143</v>
      </c>
      <c r="BZ815" s="14">
        <f>Таблица1[[#This Row],[Т1]]+Таблица1[[#This Row],[X6, мм]]</f>
        <v>58748.355129217656</v>
      </c>
      <c r="CA815" s="14">
        <f>Таблица1[[#This Row],[Т2]]+Таблица1[[#This Row],[Lдуг 5,мм]]</f>
        <v>21055.527561723295</v>
      </c>
      <c r="CB815" s="14">
        <f>Таблица1[[#This Row],[Т3]]+Таблица1[[#This Row],[Y6, мм]]</f>
        <v>58980.395319837218</v>
      </c>
      <c r="CC815" s="14">
        <f>Таблица1[[#This Row],[Т4]]+Таблица1[[#This Row],[Lдуг 6,мм]]</f>
        <v>22184.003082060353</v>
      </c>
      <c r="CD815" s="14">
        <f>Таблица1[[#This Row],[Т5]]+Таблица1[[#This Row],[Lдуг 1,мм]]</f>
        <v>59027.649149171004</v>
      </c>
      <c r="CE815" s="14">
        <f>Таблица1[[#This Row],[Т6]]+Таблица1[[#This Row],[Lпрям1, мм]]</f>
        <v>22574.297842465869</v>
      </c>
      <c r="CF815" s="15">
        <f>Таблица1[[#This Row],[Т7]]+Таблица1[[#This Row],[Lдуг 2,мм]]</f>
        <v>59072.639709880954</v>
      </c>
      <c r="CG815" s="14">
        <f>Таблица1[[#This Row],[Т8]]+Таблица1[[#This Row],[Lпрям2, мм]]</f>
        <v>25972.686619990884</v>
      </c>
      <c r="CH815" s="14">
        <f>Таблица1[[#This Row],[Т9]]-Таблица1[[#This Row],[Т9]]</f>
        <v>0</v>
      </c>
      <c r="CI815" s="50">
        <f>Таблица1[[#This Row],[Т9]]-Таблица1[[#This Row],[Т8]]</f>
        <v>36498.341867415089</v>
      </c>
      <c r="CJ815" s="54">
        <f>Таблица1[[#This Row],[Т9]]-Таблица1[[#This Row],[Т7]]</f>
        <v>44.990560709949932</v>
      </c>
      <c r="CK815" s="14">
        <f>Таблица1[[#This Row],[Т9]]-Таблица1[[#This Row],[Т6]]</f>
        <v>36888.636627820597</v>
      </c>
      <c r="CL815" s="14">
        <f>Таблица1[[#This Row],[Т9]]-Таблица1[[#This Row],[Т5]]</f>
        <v>92.244390043735621</v>
      </c>
      <c r="CM815" s="14">
        <f>Таблица1[[#This Row],[Т9]]-Таблица1[[#This Row],[Т4]]</f>
        <v>38017.112148157656</v>
      </c>
      <c r="CN815" s="14">
        <f>Таблица1[[#This Row],[Т9]]-Таблица1[[#This Row],[Т3]]</f>
        <v>324.28458066329767</v>
      </c>
      <c r="CO815" s="14">
        <f>Таблица1[[#This Row],[Т9]]-Таблица1[[#This Row],[Т2]]</f>
        <v>43497.644330345807</v>
      </c>
      <c r="CP815" s="14">
        <f>Таблица1[[#This Row],[Т9]]-Таблица1[[#This Row],[Т1]]</f>
        <v>553.01261335406889</v>
      </c>
      <c r="CQ815" s="14">
        <f>Таблица1[[#This Row],[Т9]]-Таблица1[[#This Row],[угол обхв6]]</f>
        <v>46084.572025011083</v>
      </c>
      <c r="CR815" s="14">
        <f>Таблица1[[#This Row],[Т9]]-Таблица1[[#This Row],[угол обхв5]]</f>
        <v>870.78326914174977</v>
      </c>
      <c r="CS815" s="14">
        <f>Таблица1[[#This Row],[Т9]]-Таблица1[[#This Row],[угол обхв4]]</f>
        <v>59072.639709880954</v>
      </c>
      <c r="CT815" s="14">
        <f>Таблица1[[#This Row],[Lкан_прям, мм]]+Таблица1[[#This Row],[Lкан_дуг, мм]]+Таблица1[[#This Row],[Lкан_леб,мм]]</f>
        <v>85045.326329871838</v>
      </c>
      <c r="CU815" s="16">
        <f>Таблица1[[#This Row],[Lкан_леб,мм]]</f>
        <v>58201.856440739204</v>
      </c>
      <c r="CV815" s="14">
        <f>2534431-(Таблица1[[#This Row],[Т23]]+Таблица1[[#This Row],[угол обхв3]])</f>
        <v>2449257.5301108672</v>
      </c>
      <c r="CW815" s="50">
        <f>SUM(X815:AC815,AD815:AI815)-Таблица1[[#This Row],[lподв_min, мм]]</f>
        <v>23445.08111280818</v>
      </c>
      <c r="CX815" s="17">
        <f>CW1254-Таблица1[[#This Row],[Суммарная длина каната]]</f>
        <v>-2424789.8983652825</v>
      </c>
    </row>
    <row r="816" spans="1:102" x14ac:dyDescent="0.25">
      <c r="A816" s="21">
        <v>815</v>
      </c>
      <c r="B816" s="10">
        <v>19.917142857142853</v>
      </c>
      <c r="C816" s="10">
        <v>112.3546938775511</v>
      </c>
      <c r="D816" s="11">
        <v>15966.096110888509</v>
      </c>
      <c r="E816" s="11">
        <v>8113.369043929978</v>
      </c>
      <c r="F816" s="11">
        <v>15900.514527879526</v>
      </c>
      <c r="G816" s="11">
        <v>8237.5465619033857</v>
      </c>
      <c r="H816" s="11">
        <v>16374.095620888511</v>
      </c>
      <c r="I816" s="11">
        <v>4679.0062446410393</v>
      </c>
      <c r="J816" s="11">
        <v>3434.3627992889392</v>
      </c>
      <c r="K816" s="11">
        <v>25972.686619978311</v>
      </c>
      <c r="L816" s="11">
        <v>870.78326915432046</v>
      </c>
      <c r="M816" s="11">
        <v>58201.856440739204</v>
      </c>
      <c r="N816" s="11">
        <v>10444.936335987881</v>
      </c>
      <c r="O816" s="11">
        <v>15284.530142925772</v>
      </c>
      <c r="P816" s="43">
        <v>12775.471008088569</v>
      </c>
      <c r="Q816" s="11">
        <v>14247.239066467373</v>
      </c>
      <c r="R816" s="11">
        <v>15866.457991806818</v>
      </c>
      <c r="S816" s="11">
        <v>9721.531114501804</v>
      </c>
      <c r="T816" s="11">
        <v>16716.478941513877</v>
      </c>
      <c r="U816" s="11">
        <v>8618.4547866535868</v>
      </c>
      <c r="V816" s="11">
        <v>15966.096110888509</v>
      </c>
      <c r="W816" s="11">
        <v>8113.369043929978</v>
      </c>
      <c r="X816" s="12">
        <v>0</v>
      </c>
      <c r="Y816" s="12">
        <v>306.24516104795151</v>
      </c>
      <c r="Z816" s="12">
        <v>225.55095929723717</v>
      </c>
      <c r="AA816" s="44">
        <v>232.04019061955924</v>
      </c>
      <c r="AB816" s="45">
        <v>47.253829333788218</v>
      </c>
      <c r="AC816" s="12">
        <v>59.693128855784387</v>
      </c>
      <c r="AD816" s="12">
        <v>12988.067684869873</v>
      </c>
      <c r="AE816" s="12">
        <v>2550.9536717007795</v>
      </c>
      <c r="AF816" s="12">
        <v>5480.5321821881525</v>
      </c>
      <c r="AG816" s="44">
        <v>1128.475520337061</v>
      </c>
      <c r="AH816" s="45">
        <v>390.2947604055143</v>
      </c>
      <c r="AI816" s="12">
        <v>3434.3628004769312</v>
      </c>
      <c r="AJ816" s="12">
        <v>-19.013030117399207</v>
      </c>
      <c r="AK816" s="12">
        <v>23.993232687384662</v>
      </c>
      <c r="AL816" s="12">
        <v>55.667541591450117</v>
      </c>
      <c r="AM816" s="44">
        <v>88.253138650057608</v>
      </c>
      <c r="AN816" s="45">
        <v>81.617244074916556</v>
      </c>
      <c r="AO816" s="12">
        <v>89.999999833169085</v>
      </c>
      <c r="AP816" s="12">
        <v>-1967.480499599191</v>
      </c>
      <c r="AQ816" s="12">
        <v>10610.840861769746</v>
      </c>
      <c r="AR816" s="12">
        <v>13112.388807860474</v>
      </c>
      <c r="AS816" s="44">
        <v>16274.268378796642</v>
      </c>
      <c r="AT816" s="45">
        <v>16312.837909814252</v>
      </c>
      <c r="AU816" s="12">
        <v>16374.096110888508</v>
      </c>
      <c r="AV816" s="12">
        <v>11438.977583618373</v>
      </c>
      <c r="AW816" s="12">
        <v>15657.276287540433</v>
      </c>
      <c r="AX816" s="12">
        <v>14477.348597336604</v>
      </c>
      <c r="AY816" s="44">
        <v>9733.9684881477933</v>
      </c>
      <c r="AZ816" s="45">
        <v>8558.9743904842326</v>
      </c>
      <c r="BA816" s="12">
        <v>8113.3690451179718</v>
      </c>
      <c r="BB816" s="12">
        <v>10312.016800830368</v>
      </c>
      <c r="BC816" s="12">
        <v>12941.375533870434</v>
      </c>
      <c r="BD816" s="12">
        <v>16203.375791578725</v>
      </c>
      <c r="BE816" s="44">
        <v>16308.668554524054</v>
      </c>
      <c r="BF816" s="45">
        <v>16369.737142588132</v>
      </c>
      <c r="BG816" s="12">
        <v>16374.096120888509</v>
      </c>
      <c r="BH816" s="12">
        <v>15670.27150339093</v>
      </c>
      <c r="BI816" s="12">
        <v>14619.985211082034</v>
      </c>
      <c r="BJ816" s="12">
        <v>9951.6406453710351</v>
      </c>
      <c r="BK816" s="44">
        <v>8606.0174130075975</v>
      </c>
      <c r="BL816" s="45">
        <v>8172.8494400993322</v>
      </c>
      <c r="BM816" s="12">
        <v>4679.0062446410411</v>
      </c>
      <c r="BN816" s="12">
        <v>0</v>
      </c>
      <c r="BO816" s="12">
        <v>43.006262804783866</v>
      </c>
      <c r="BP816" s="12">
        <v>31.674308904065455</v>
      </c>
      <c r="BQ816" s="48">
        <v>32.585597058607497</v>
      </c>
      <c r="BR816" s="49">
        <v>6.635894575141057</v>
      </c>
      <c r="BS816" s="13">
        <v>8.3827557582525341</v>
      </c>
      <c r="BT816" s="12">
        <v>128.14355926079199</v>
      </c>
      <c r="BV816" s="14">
        <f>Таблица1[[#This Row],[Lкан_леб,мм]]</f>
        <v>58201.856440739204</v>
      </c>
      <c r="BW816" s="50">
        <f>Таблица1[[#This Row],[угол обхв4]]+Таблица1[[#This Row],[Lдуг 3,мм]]</f>
        <v>12988.067684869873</v>
      </c>
      <c r="BX816" s="54">
        <f>Таблица1[[#This Row],[угол обхв5]]+Таблица1[[#This Row],[Y5, мм]]</f>
        <v>58508.101601787159</v>
      </c>
      <c r="BY816" s="14">
        <f>Таблица1[[#This Row],[угол обхв6]]+Таблица1[[#This Row],[Lдуг 4,мм]]</f>
        <v>15539.021356570653</v>
      </c>
      <c r="BZ816" s="14">
        <f>Таблица1[[#This Row],[Т1]]+Таблица1[[#This Row],[X6, мм]]</f>
        <v>58733.652561084396</v>
      </c>
      <c r="CA816" s="14">
        <f>Таблица1[[#This Row],[Т2]]+Таблица1[[#This Row],[Lдуг 5,мм]]</f>
        <v>21019.553538758806</v>
      </c>
      <c r="CB816" s="14">
        <f>Таблица1[[#This Row],[Т3]]+Таблица1[[#This Row],[Y6, мм]]</f>
        <v>58965.692751703958</v>
      </c>
      <c r="CC816" s="14">
        <f>Таблица1[[#This Row],[Т4]]+Таблица1[[#This Row],[Lдуг 6,мм]]</f>
        <v>22148.029059095868</v>
      </c>
      <c r="CD816" s="14">
        <f>Таблица1[[#This Row],[Т5]]+Таблица1[[#This Row],[Lдуг 1,мм]]</f>
        <v>59012.946581037744</v>
      </c>
      <c r="CE816" s="14">
        <f>Таблица1[[#This Row],[Т6]]+Таблица1[[#This Row],[Lпрям1, мм]]</f>
        <v>22538.323819501384</v>
      </c>
      <c r="CF816" s="15">
        <f>Таблица1[[#This Row],[Т7]]+Таблица1[[#This Row],[Lдуг 2,мм]]</f>
        <v>59072.639709893527</v>
      </c>
      <c r="CG816" s="14">
        <f>Таблица1[[#This Row],[Т8]]+Таблица1[[#This Row],[Lпрям2, мм]]</f>
        <v>25972.686619978314</v>
      </c>
      <c r="CH816" s="14">
        <f>Таблица1[[#This Row],[Т9]]-Таблица1[[#This Row],[Т9]]</f>
        <v>0</v>
      </c>
      <c r="CI816" s="50">
        <f>Таблица1[[#This Row],[Т9]]-Таблица1[[#This Row],[Т8]]</f>
        <v>36534.315890392143</v>
      </c>
      <c r="CJ816" s="54">
        <f>Таблица1[[#This Row],[Т9]]-Таблица1[[#This Row],[Т7]]</f>
        <v>59.693128855782561</v>
      </c>
      <c r="CK816" s="14">
        <f>Таблица1[[#This Row],[Т9]]-Таблица1[[#This Row],[Т6]]</f>
        <v>36924.610650797658</v>
      </c>
      <c r="CL816" s="14">
        <f>Таблица1[[#This Row],[Т9]]-Таблица1[[#This Row],[Т5]]</f>
        <v>106.94695818956825</v>
      </c>
      <c r="CM816" s="14">
        <f>Таблица1[[#This Row],[Т9]]-Таблица1[[#This Row],[Т4]]</f>
        <v>38053.086171134724</v>
      </c>
      <c r="CN816" s="14">
        <f>Таблица1[[#This Row],[Т9]]-Таблица1[[#This Row],[Т3]]</f>
        <v>338.9871488091303</v>
      </c>
      <c r="CO816" s="14">
        <f>Таблица1[[#This Row],[Т9]]-Таблица1[[#This Row],[Т2]]</f>
        <v>43533.618353322876</v>
      </c>
      <c r="CP816" s="14">
        <f>Таблица1[[#This Row],[Т9]]-Таблица1[[#This Row],[Т1]]</f>
        <v>564.53810810636787</v>
      </c>
      <c r="CQ816" s="14">
        <f>Таблица1[[#This Row],[Т9]]-Таблица1[[#This Row],[угол обхв6]]</f>
        <v>46084.572025023655</v>
      </c>
      <c r="CR816" s="14">
        <f>Таблица1[[#This Row],[Т9]]-Таблица1[[#This Row],[угол обхв5]]</f>
        <v>870.78326915432262</v>
      </c>
      <c r="CS816" s="14">
        <f>Таблица1[[#This Row],[Т9]]-Таблица1[[#This Row],[угол обхв4]]</f>
        <v>59072.639709893527</v>
      </c>
      <c r="CT816" s="14">
        <f>Таблица1[[#This Row],[Lкан_прям, мм]]+Таблица1[[#This Row],[Lкан_дуг, мм]]+Таблица1[[#This Row],[Lкан_леб,мм]]</f>
        <v>85045.326329871838</v>
      </c>
      <c r="CU816" s="16">
        <f>Таблица1[[#This Row],[Lкан_леб,мм]]</f>
        <v>58201.856440739204</v>
      </c>
      <c r="CV816" s="14">
        <f>2534431-(Таблица1[[#This Row],[Т23]]+Таблица1[[#This Row],[угол обхв3]])</f>
        <v>2449257.5301108672</v>
      </c>
      <c r="CW816" s="50">
        <f>SUM(X816:AC816,AD816:AI816)-Таблица1[[#This Row],[lподв_min, мм]]</f>
        <v>23409.107089843696</v>
      </c>
      <c r="CX816" s="17">
        <f>CW1255-Таблица1[[#This Row],[Суммарная длина каната]]</f>
        <v>-2424835.4304485875</v>
      </c>
    </row>
    <row r="817" spans="1:102" x14ac:dyDescent="0.25">
      <c r="A817" s="21">
        <v>816</v>
      </c>
      <c r="B817" s="10">
        <v>19.917142857142853</v>
      </c>
      <c r="C817" s="10">
        <v>114.46082839365614</v>
      </c>
      <c r="D817" s="11">
        <v>16184.105342353681</v>
      </c>
      <c r="E817" s="11">
        <v>8317.2210966028015</v>
      </c>
      <c r="F817" s="11">
        <v>16114.004450800961</v>
      </c>
      <c r="G817" s="11">
        <v>8438.9045589282723</v>
      </c>
      <c r="H817" s="11">
        <v>16592.104852353681</v>
      </c>
      <c r="I817" s="11">
        <v>4845.5921788721653</v>
      </c>
      <c r="J817" s="11">
        <v>3471.6289177306371</v>
      </c>
      <c r="K817" s="11">
        <v>25972.686619965563</v>
      </c>
      <c r="L817" s="11">
        <v>870.7832691670709</v>
      </c>
      <c r="M817" s="11">
        <v>58201.856440739204</v>
      </c>
      <c r="N817" s="11">
        <v>10444.936335987881</v>
      </c>
      <c r="O817" s="11">
        <v>15284.530142925772</v>
      </c>
      <c r="P817" s="43">
        <v>12770.211577294382</v>
      </c>
      <c r="Q817" s="11">
        <v>14329.689754391318</v>
      </c>
      <c r="R817" s="11">
        <v>16025.433443949179</v>
      </c>
      <c r="S817" s="11">
        <v>9920.6350258976381</v>
      </c>
      <c r="T817" s="11">
        <v>16915.419006216205</v>
      </c>
      <c r="U817" s="11">
        <v>8849.5427334427604</v>
      </c>
      <c r="V817" s="11">
        <v>16184.105342353681</v>
      </c>
      <c r="W817" s="11">
        <v>8317.2210966028015</v>
      </c>
      <c r="X817" s="12">
        <v>0</v>
      </c>
      <c r="Y817" s="12">
        <v>294.36427586360776</v>
      </c>
      <c r="Z817" s="12">
        <v>222.43417990884132</v>
      </c>
      <c r="AA817" s="44">
        <v>232.04019061955881</v>
      </c>
      <c r="AB817" s="45">
        <v>47.253829333787031</v>
      </c>
      <c r="AC817" s="12">
        <v>74.690793441275943</v>
      </c>
      <c r="AD817" s="12">
        <v>12988.067684869873</v>
      </c>
      <c r="AE817" s="12">
        <v>2513.687553259083</v>
      </c>
      <c r="AF817" s="12">
        <v>5480.5321821881525</v>
      </c>
      <c r="AG817" s="44">
        <v>1128.4755203370614</v>
      </c>
      <c r="AH817" s="45">
        <v>390.29476040551378</v>
      </c>
      <c r="AI817" s="12">
        <v>3471.6289189058766</v>
      </c>
      <c r="AJ817" s="12">
        <v>-19.013030117399207</v>
      </c>
      <c r="AK817" s="12">
        <v>22.324790094388561</v>
      </c>
      <c r="AL817" s="12">
        <v>53.561407075345073</v>
      </c>
      <c r="AM817" s="44">
        <v>86.147004133952521</v>
      </c>
      <c r="AN817" s="45">
        <v>79.511109558811626</v>
      </c>
      <c r="AO817" s="12">
        <v>89.999999834959965</v>
      </c>
      <c r="AP817" s="12">
        <v>-1967.480499599191</v>
      </c>
      <c r="AQ817" s="12">
        <v>10599.917760794222</v>
      </c>
      <c r="AR817" s="12">
        <v>13098.445089921472</v>
      </c>
      <c r="AS817" s="44">
        <v>16432.511258388469</v>
      </c>
      <c r="AT817" s="45">
        <v>16514.236594720842</v>
      </c>
      <c r="AU817" s="12">
        <v>16592.105342353683</v>
      </c>
      <c r="AV817" s="12">
        <v>11438.977583618373</v>
      </c>
      <c r="AW817" s="12">
        <v>15661.948687733784</v>
      </c>
      <c r="AX817" s="12">
        <v>14572.025804512803</v>
      </c>
      <c r="AY817" s="44">
        <v>9948.0513165170778</v>
      </c>
      <c r="AZ817" s="45">
        <v>8775.2684262648017</v>
      </c>
      <c r="BA817" s="12">
        <v>8317.2210977780433</v>
      </c>
      <c r="BB817" s="12">
        <v>10312.016800830368</v>
      </c>
      <c r="BC817" s="12">
        <v>12925.193002100723</v>
      </c>
      <c r="BD817" s="12">
        <v>16353.66695657627</v>
      </c>
      <c r="BE817" s="44">
        <v>16508.341191776915</v>
      </c>
      <c r="BF817" s="45">
        <v>16585.287753849043</v>
      </c>
      <c r="BG817" s="12">
        <v>16592.105352353679</v>
      </c>
      <c r="BH817" s="12">
        <v>15670.27150339093</v>
      </c>
      <c r="BI817" s="12">
        <v>14707.10829919933</v>
      </c>
      <c r="BJ817" s="12">
        <v>10162.971076019123</v>
      </c>
      <c r="BK817" s="44">
        <v>8822.1264428233208</v>
      </c>
      <c r="BL817" s="45">
        <v>8391.4954037807602</v>
      </c>
      <c r="BM817" s="12">
        <v>4845.5921788721671</v>
      </c>
      <c r="BN817" s="12">
        <v>0</v>
      </c>
      <c r="BO817" s="12">
        <v>41.337820211787772</v>
      </c>
      <c r="BP817" s="12">
        <v>31.236616980956516</v>
      </c>
      <c r="BQ817" s="48">
        <v>32.585597058607441</v>
      </c>
      <c r="BR817" s="49">
        <v>6.6358945751408918</v>
      </c>
      <c r="BS817" s="13">
        <v>10.488890276148336</v>
      </c>
      <c r="BT817" s="12">
        <v>128.14355926079199</v>
      </c>
      <c r="BV817" s="14">
        <f>Таблица1[[#This Row],[Lкан_леб,мм]]</f>
        <v>58201.856440739204</v>
      </c>
      <c r="BW817" s="50">
        <f>Таблица1[[#This Row],[угол обхв4]]+Таблица1[[#This Row],[Lдуг 3,мм]]</f>
        <v>12988.067684869873</v>
      </c>
      <c r="BX817" s="54">
        <f>Таблица1[[#This Row],[угол обхв5]]+Таблица1[[#This Row],[Y5, мм]]</f>
        <v>58496.220716602809</v>
      </c>
      <c r="BY817" s="14">
        <f>Таблица1[[#This Row],[угол обхв6]]+Таблица1[[#This Row],[Lдуг 4,мм]]</f>
        <v>15501.755238128957</v>
      </c>
      <c r="BZ817" s="14">
        <f>Таблица1[[#This Row],[Т1]]+Таблица1[[#This Row],[X6, мм]]</f>
        <v>58718.654896511653</v>
      </c>
      <c r="CA817" s="14">
        <f>Таблица1[[#This Row],[Т2]]+Таблица1[[#This Row],[Lдуг 5,мм]]</f>
        <v>20982.287420317109</v>
      </c>
      <c r="CB817" s="14">
        <f>Таблица1[[#This Row],[Т3]]+Таблица1[[#This Row],[Y6, мм]]</f>
        <v>58950.695087131215</v>
      </c>
      <c r="CC817" s="14">
        <f>Таблица1[[#This Row],[Т4]]+Таблица1[[#This Row],[Lдуг 6,мм]]</f>
        <v>22110.762940654171</v>
      </c>
      <c r="CD817" s="14">
        <f>Таблица1[[#This Row],[Т5]]+Таблица1[[#This Row],[Lдуг 1,мм]]</f>
        <v>58997.948916465</v>
      </c>
      <c r="CE817" s="14">
        <f>Таблица1[[#This Row],[Т6]]+Таблица1[[#This Row],[Lпрям1, мм]]</f>
        <v>22501.057701059686</v>
      </c>
      <c r="CF817" s="15">
        <f>Таблица1[[#This Row],[Т7]]+Таблица1[[#This Row],[Lдуг 2,мм]]</f>
        <v>59072.639709906274</v>
      </c>
      <c r="CG817" s="14">
        <f>Таблица1[[#This Row],[Т8]]+Таблица1[[#This Row],[Lпрям2, мм]]</f>
        <v>25972.686619965563</v>
      </c>
      <c r="CH817" s="14">
        <f>Таблица1[[#This Row],[Т9]]-Таблица1[[#This Row],[Т9]]</f>
        <v>0</v>
      </c>
      <c r="CI817" s="50">
        <f>Таблица1[[#This Row],[Т9]]-Таблица1[[#This Row],[Т8]]</f>
        <v>36571.582008846584</v>
      </c>
      <c r="CJ817" s="54">
        <f>Таблица1[[#This Row],[Т9]]-Таблица1[[#This Row],[Т7]]</f>
        <v>74.690793441273854</v>
      </c>
      <c r="CK817" s="14">
        <f>Таблица1[[#This Row],[Т9]]-Таблица1[[#This Row],[Т6]]</f>
        <v>36961.876769252107</v>
      </c>
      <c r="CL817" s="14">
        <f>Таблица1[[#This Row],[Т9]]-Таблица1[[#This Row],[Т5]]</f>
        <v>121.94462277505954</v>
      </c>
      <c r="CM817" s="14">
        <f>Таблица1[[#This Row],[Т9]]-Таблица1[[#This Row],[Т4]]</f>
        <v>38090.352289589166</v>
      </c>
      <c r="CN817" s="14">
        <f>Таблица1[[#This Row],[Т9]]-Таблица1[[#This Row],[Т3]]</f>
        <v>353.9848133946216</v>
      </c>
      <c r="CO817" s="14">
        <f>Таблица1[[#This Row],[Т9]]-Таблица1[[#This Row],[Т2]]</f>
        <v>43570.884471777317</v>
      </c>
      <c r="CP817" s="14">
        <f>Таблица1[[#This Row],[Т9]]-Таблица1[[#This Row],[Т1]]</f>
        <v>576.41899330346496</v>
      </c>
      <c r="CQ817" s="14">
        <f>Таблица1[[#This Row],[Т9]]-Таблица1[[#This Row],[угол обхв6]]</f>
        <v>46084.572025036403</v>
      </c>
      <c r="CR817" s="14">
        <f>Таблица1[[#This Row],[Т9]]-Таблица1[[#This Row],[угол обхв5]]</f>
        <v>870.7832691670701</v>
      </c>
      <c r="CS817" s="14">
        <f>Таблица1[[#This Row],[Т9]]-Таблица1[[#This Row],[угол обхв4]]</f>
        <v>59072.639709906274</v>
      </c>
      <c r="CT817" s="14">
        <f>Таблица1[[#This Row],[Lкан_прям, мм]]+Таблица1[[#This Row],[Lкан_дуг, мм]]+Таблица1[[#This Row],[Lкан_леб,мм]]</f>
        <v>85045.326329871838</v>
      </c>
      <c r="CU817" s="16">
        <f>Таблица1[[#This Row],[Lкан_леб,мм]]</f>
        <v>58201.856440739204</v>
      </c>
      <c r="CV817" s="14">
        <f>2534431-(Таблица1[[#This Row],[Т23]]+Таблица1[[#This Row],[угол обхв3]])</f>
        <v>2449257.5301108672</v>
      </c>
      <c r="CW817" s="50">
        <f>SUM(X817:AC817,AD817:AI817)-Таблица1[[#This Row],[lподв_min, мм]]</f>
        <v>23371.840971401994</v>
      </c>
      <c r="CX817" s="17">
        <f>CW1256-Таблица1[[#This Row],[Суммарная длина каната]]</f>
        <v>-2424882.6100710221</v>
      </c>
    </row>
    <row r="818" spans="1:102" x14ac:dyDescent="0.25">
      <c r="A818" s="21">
        <v>817</v>
      </c>
      <c r="B818" s="10">
        <v>19.917142857142853</v>
      </c>
      <c r="C818" s="10">
        <v>115.03877551020416</v>
      </c>
      <c r="D818" s="11">
        <v>16242.606026684129</v>
      </c>
      <c r="E818" s="11">
        <v>8374.5491798760486</v>
      </c>
      <c r="F818" s="11">
        <v>16171.28129144072</v>
      </c>
      <c r="G818" s="11">
        <v>8495.5193503415703</v>
      </c>
      <c r="H818" s="11">
        <v>16650.605536684128</v>
      </c>
      <c r="I818" s="11">
        <v>4892.5966727632249</v>
      </c>
      <c r="J818" s="11">
        <v>3481.9525071128232</v>
      </c>
      <c r="K818" s="11">
        <v>25972.686619962074</v>
      </c>
      <c r="L818" s="11">
        <v>870.78326917055824</v>
      </c>
      <c r="M818" s="11">
        <v>58201.856440739204</v>
      </c>
      <c r="N818" s="11">
        <v>10444.936335987881</v>
      </c>
      <c r="O818" s="11">
        <v>15284.530142925772</v>
      </c>
      <c r="P818" s="43">
        <v>12768.238716218864</v>
      </c>
      <c r="Q818" s="11">
        <v>14352.276322525697</v>
      </c>
      <c r="R818" s="11">
        <v>16067.768710139748</v>
      </c>
      <c r="S818" s="11">
        <v>9976.281027827994</v>
      </c>
      <c r="T818" s="11">
        <v>16968.513005652978</v>
      </c>
      <c r="U818" s="11">
        <v>8914.2204296979362</v>
      </c>
      <c r="V818" s="11">
        <v>16242.606026684129</v>
      </c>
      <c r="W818" s="11">
        <v>8374.5491798760486</v>
      </c>
      <c r="X818" s="12">
        <v>0</v>
      </c>
      <c r="Y818" s="12">
        <v>291.08112500115459</v>
      </c>
      <c r="Z818" s="12">
        <v>221.60180209613739</v>
      </c>
      <c r="AA818" s="44">
        <v>232.0401906195591</v>
      </c>
      <c r="AB818" s="45">
        <v>47.253829333788573</v>
      </c>
      <c r="AC818" s="12">
        <v>78.806322119918761</v>
      </c>
      <c r="AD818" s="12">
        <v>12988.067684869873</v>
      </c>
      <c r="AE818" s="12">
        <v>2503.3639638769041</v>
      </c>
      <c r="AF818" s="12">
        <v>5480.532182188148</v>
      </c>
      <c r="AG818" s="44">
        <v>1128.475520337058</v>
      </c>
      <c r="AH818" s="45">
        <v>390.29476040551361</v>
      </c>
      <c r="AI818" s="12">
        <v>3481.9525082845776</v>
      </c>
      <c r="AJ818" s="12">
        <v>-19.013030117399207</v>
      </c>
      <c r="AK818" s="12">
        <v>21.863734486733403</v>
      </c>
      <c r="AL818" s="12">
        <v>52.983459958797106</v>
      </c>
      <c r="AM818" s="44">
        <v>85.569057017404589</v>
      </c>
      <c r="AN818" s="45">
        <v>78.93316244226348</v>
      </c>
      <c r="AO818" s="12">
        <v>89.999999835449287</v>
      </c>
      <c r="AP818" s="12">
        <v>-1967.480499599191</v>
      </c>
      <c r="AQ818" s="12">
        <v>10596.875712048155</v>
      </c>
      <c r="AR818" s="12">
        <v>13094.011108549534</v>
      </c>
      <c r="AS818" s="44">
        <v>16474.549269207411</v>
      </c>
      <c r="AT818" s="45">
        <v>16568.100202155838</v>
      </c>
      <c r="AU818" s="12">
        <v>16650.60602668413</v>
      </c>
      <c r="AV818" s="12">
        <v>11438.977583618373</v>
      </c>
      <c r="AW818" s="12">
        <v>15663.183580784738</v>
      </c>
      <c r="AX818" s="12">
        <v>14597.910905585884</v>
      </c>
      <c r="AY818" s="44">
        <v>10007.802080548357</v>
      </c>
      <c r="AZ818" s="45">
        <v>8835.9032106745108</v>
      </c>
      <c r="BA818" s="12">
        <v>8374.5491810478034</v>
      </c>
      <c r="BB818" s="12">
        <v>10312.016800830368</v>
      </c>
      <c r="BC818" s="12">
        <v>12920.178092279137</v>
      </c>
      <c r="BD818" s="12">
        <v>16393.541102470419</v>
      </c>
      <c r="BE818" s="44">
        <v>16561.732446585313</v>
      </c>
      <c r="BF818" s="45">
        <v>16643.018830181267</v>
      </c>
      <c r="BG818" s="12">
        <v>16650.606036684127</v>
      </c>
      <c r="BH818" s="12">
        <v>15670.27150339093</v>
      </c>
      <c r="BI818" s="12">
        <v>14730.929760384663</v>
      </c>
      <c r="BJ818" s="12">
        <v>10221.915610888182</v>
      </c>
      <c r="BK818" s="44">
        <v>8882.6993769775727</v>
      </c>
      <c r="BL818" s="45">
        <v>8452.866398899474</v>
      </c>
      <c r="BM818" s="12">
        <v>4892.5966727632267</v>
      </c>
      <c r="BN818" s="12">
        <v>0</v>
      </c>
      <c r="BO818" s="12">
        <v>40.87676460413261</v>
      </c>
      <c r="BP818" s="12">
        <v>31.119725472063706</v>
      </c>
      <c r="BQ818" s="48">
        <v>32.585597058607476</v>
      </c>
      <c r="BR818" s="49">
        <v>6.6358945751411076</v>
      </c>
      <c r="BS818" s="13">
        <v>11.066837393185804</v>
      </c>
      <c r="BT818" s="12">
        <v>128.14355926079199</v>
      </c>
      <c r="BV818" s="14">
        <f>Таблица1[[#This Row],[Lкан_леб,мм]]</f>
        <v>58201.856440739204</v>
      </c>
      <c r="BW818" s="50">
        <f>Таблица1[[#This Row],[угол обхв4]]+Таблица1[[#This Row],[Lдуг 3,мм]]</f>
        <v>12988.067684869873</v>
      </c>
      <c r="BX818" s="54">
        <f>Таблица1[[#This Row],[угол обхв5]]+Таблица1[[#This Row],[Y5, мм]]</f>
        <v>58492.937565740358</v>
      </c>
      <c r="BY818" s="14">
        <f>Таблица1[[#This Row],[угол обхв6]]+Таблица1[[#This Row],[Lдуг 4,мм]]</f>
        <v>15491.431648746777</v>
      </c>
      <c r="BZ818" s="14">
        <f>Таблица1[[#This Row],[Т1]]+Таблица1[[#This Row],[X6, мм]]</f>
        <v>58714.539367836493</v>
      </c>
      <c r="CA818" s="14">
        <f>Таблица1[[#This Row],[Т2]]+Таблица1[[#This Row],[Lдуг 5,мм]]</f>
        <v>20971.963830934925</v>
      </c>
      <c r="CB818" s="14">
        <f>Таблица1[[#This Row],[Т3]]+Таблица1[[#This Row],[Y6, мм]]</f>
        <v>58946.579558456055</v>
      </c>
      <c r="CC818" s="14">
        <f>Таблица1[[#This Row],[Т4]]+Таблица1[[#This Row],[Lдуг 6,мм]]</f>
        <v>22100.439351271983</v>
      </c>
      <c r="CD818" s="14">
        <f>Таблица1[[#This Row],[Т5]]+Таблица1[[#This Row],[Lдуг 1,мм]]</f>
        <v>58993.83338778984</v>
      </c>
      <c r="CE818" s="14">
        <f>Таблица1[[#This Row],[Т6]]+Таблица1[[#This Row],[Lпрям1, мм]]</f>
        <v>22490.734111677499</v>
      </c>
      <c r="CF818" s="15">
        <f>Таблица1[[#This Row],[Т7]]+Таблица1[[#This Row],[Lдуг 2,мм]]</f>
        <v>59072.639709909759</v>
      </c>
      <c r="CG818" s="14">
        <f>Таблица1[[#This Row],[Т8]]+Таблица1[[#This Row],[Lпрям2, мм]]</f>
        <v>25972.686619962078</v>
      </c>
      <c r="CH818" s="14">
        <f>Таблица1[[#This Row],[Т9]]-Таблица1[[#This Row],[Т9]]</f>
        <v>0</v>
      </c>
      <c r="CI818" s="50">
        <f>Таблица1[[#This Row],[Т9]]-Таблица1[[#This Row],[Т8]]</f>
        <v>36581.905598232261</v>
      </c>
      <c r="CJ818" s="54">
        <f>Таблица1[[#This Row],[Т9]]-Таблица1[[#This Row],[Т7]]</f>
        <v>78.806322119919059</v>
      </c>
      <c r="CK818" s="14">
        <f>Таблица1[[#This Row],[Т9]]-Таблица1[[#This Row],[Т6]]</f>
        <v>36972.200358637776</v>
      </c>
      <c r="CL818" s="14">
        <f>Таблица1[[#This Row],[Т9]]-Таблица1[[#This Row],[Т5]]</f>
        <v>126.06015145370475</v>
      </c>
      <c r="CM818" s="14">
        <f>Таблица1[[#This Row],[Т9]]-Таблица1[[#This Row],[Т4]]</f>
        <v>38100.675878974835</v>
      </c>
      <c r="CN818" s="14">
        <f>Таблица1[[#This Row],[Т9]]-Таблица1[[#This Row],[Т3]]</f>
        <v>358.1003420732668</v>
      </c>
      <c r="CO818" s="14">
        <f>Таблица1[[#This Row],[Т9]]-Таблица1[[#This Row],[Т2]]</f>
        <v>43581.208061162979</v>
      </c>
      <c r="CP818" s="14">
        <f>Таблица1[[#This Row],[Т9]]-Таблица1[[#This Row],[Т1]]</f>
        <v>579.70214416940144</v>
      </c>
      <c r="CQ818" s="14">
        <f>Таблица1[[#This Row],[Т9]]-Таблица1[[#This Row],[угол обхв6]]</f>
        <v>46084.572025039888</v>
      </c>
      <c r="CR818" s="14">
        <f>Таблица1[[#This Row],[Т9]]-Таблица1[[#This Row],[угол обхв5]]</f>
        <v>870.78326917055529</v>
      </c>
      <c r="CS818" s="14">
        <f>Таблица1[[#This Row],[Т9]]-Таблица1[[#This Row],[угол обхв4]]</f>
        <v>59072.639709909759</v>
      </c>
      <c r="CT818" s="14">
        <f>Таблица1[[#This Row],[Lкан_прям, мм]]+Таблица1[[#This Row],[Lкан_дуг, мм]]+Таблица1[[#This Row],[Lкан_леб,мм]]</f>
        <v>85045.326329871838</v>
      </c>
      <c r="CU818" s="16">
        <f>Таблица1[[#This Row],[Lкан_леб,мм]]</f>
        <v>58201.856440739204</v>
      </c>
      <c r="CV818" s="14">
        <f>2534431-(Таблица1[[#This Row],[Т23]]+Таблица1[[#This Row],[угол обхв3]])</f>
        <v>2449257.5301108672</v>
      </c>
      <c r="CW818" s="50">
        <f>SUM(X818:AC818,AD818:AI818)-Таблица1[[#This Row],[lподв_min, мм]]</f>
        <v>23361.517382019811</v>
      </c>
      <c r="CX818" s="17">
        <f>CW1257-Таблица1[[#This Row],[Суммарная длина каната]]</f>
        <v>-2424931.4307072391</v>
      </c>
    </row>
    <row r="819" spans="1:102" x14ac:dyDescent="0.25">
      <c r="A819" s="21">
        <v>818</v>
      </c>
      <c r="B819" s="10">
        <v>19.917142857142853</v>
      </c>
      <c r="C819" s="10">
        <v>117.72285714285721</v>
      </c>
      <c r="D819" s="11">
        <v>16506.581803912948</v>
      </c>
      <c r="E819" s="11">
        <v>8648.3914446610052</v>
      </c>
      <c r="F819" s="11">
        <v>16429.670413760177</v>
      </c>
      <c r="G819" s="11">
        <v>8765.888840652442</v>
      </c>
      <c r="H819" s="11">
        <v>16914.581313912946</v>
      </c>
      <c r="I819" s="11">
        <v>5117.9671212386911</v>
      </c>
      <c r="J819" s="11">
        <v>3530.4243234223136</v>
      </c>
      <c r="K819" s="11">
        <v>25972.686619945987</v>
      </c>
      <c r="L819" s="11">
        <v>870.78326918664595</v>
      </c>
      <c r="M819" s="11">
        <v>58201.856440739204</v>
      </c>
      <c r="N819" s="11">
        <v>10444.936335987881</v>
      </c>
      <c r="O819" s="11">
        <v>15284.530142925772</v>
      </c>
      <c r="P819" s="43">
        <v>12756.095576475702</v>
      </c>
      <c r="Q819" s="11">
        <v>14456.859664235209</v>
      </c>
      <c r="R819" s="11">
        <v>16256.928909589395</v>
      </c>
      <c r="S819" s="11">
        <v>10240.178626527937</v>
      </c>
      <c r="T819" s="11">
        <v>17206.420180827139</v>
      </c>
      <c r="U819" s="11">
        <v>9221.4640807186952</v>
      </c>
      <c r="V819" s="11">
        <v>16506.581803912948</v>
      </c>
      <c r="W819" s="11">
        <v>8648.3914446610052</v>
      </c>
      <c r="X819" s="12">
        <v>0</v>
      </c>
      <c r="Y819" s="12">
        <v>275.69765156954583</v>
      </c>
      <c r="Z819" s="12">
        <v>217.87208227984866</v>
      </c>
      <c r="AA819" s="44">
        <v>232.04019061955924</v>
      </c>
      <c r="AB819" s="45">
        <v>47.253829333788389</v>
      </c>
      <c r="AC819" s="12">
        <v>97.919515383903757</v>
      </c>
      <c r="AD819" s="12">
        <v>12988.067684869873</v>
      </c>
      <c r="AE819" s="12">
        <v>2454.892147567406</v>
      </c>
      <c r="AF819" s="12">
        <v>5480.5321821881489</v>
      </c>
      <c r="AG819" s="44">
        <v>1128.4755203370607</v>
      </c>
      <c r="AH819" s="45">
        <v>390.29476040551532</v>
      </c>
      <c r="AI819" s="12">
        <v>3530.4243245779812</v>
      </c>
      <c r="AJ819" s="12">
        <v>-19.013030117399207</v>
      </c>
      <c r="AK819" s="12">
        <v>19.703420511530428</v>
      </c>
      <c r="AL819" s="12">
        <v>50.299378326144009</v>
      </c>
      <c r="AM819" s="44">
        <v>82.884975384751513</v>
      </c>
      <c r="AN819" s="45">
        <v>76.249080809610419</v>
      </c>
      <c r="AO819" s="12">
        <v>89.999999837708515</v>
      </c>
      <c r="AP819" s="12">
        <v>-1967.480499599191</v>
      </c>
      <c r="AQ819" s="12">
        <v>10582.494132830554</v>
      </c>
      <c r="AR819" s="12">
        <v>13070.007767152354</v>
      </c>
      <c r="AS819" s="44">
        <v>16661.787102274484</v>
      </c>
      <c r="AT819" s="45">
        <v>16810.114172167974</v>
      </c>
      <c r="AU819" s="12">
        <v>16914.581803912948</v>
      </c>
      <c r="AV819" s="12">
        <v>11438.977583618373</v>
      </c>
      <c r="AW819" s="12">
        <v>15668.641913804757</v>
      </c>
      <c r="AX819" s="12">
        <v>14717.480339824438</v>
      </c>
      <c r="AY819" s="44">
        <v>10290.714196335362</v>
      </c>
      <c r="AZ819" s="45">
        <v>9124.4818787399654</v>
      </c>
      <c r="BA819" s="12">
        <v>8648.3914458166746</v>
      </c>
      <c r="BB819" s="12">
        <v>10312.016800830368</v>
      </c>
      <c r="BC819" s="12">
        <v>12893.653373318375</v>
      </c>
      <c r="BD819" s="12">
        <v>16570.841100266043</v>
      </c>
      <c r="BE819" s="44">
        <v>16801.561988142046</v>
      </c>
      <c r="BF819" s="45">
        <v>16902.887812572109</v>
      </c>
      <c r="BG819" s="12">
        <v>16914.581813912944</v>
      </c>
      <c r="BH819" s="12">
        <v>15670.27150339093</v>
      </c>
      <c r="BI819" s="12">
        <v>14840.971435114196</v>
      </c>
      <c r="BJ819" s="12">
        <v>10500.799302117166</v>
      </c>
      <c r="BK819" s="44">
        <v>9170.9285109112679</v>
      </c>
      <c r="BL819" s="45">
        <v>8745.3736466397349</v>
      </c>
      <c r="BM819" s="12">
        <v>5117.9671212386929</v>
      </c>
      <c r="BN819" s="12">
        <v>0</v>
      </c>
      <c r="BO819" s="12">
        <v>38.716450628929636</v>
      </c>
      <c r="BP819" s="12">
        <v>30.59595781461358</v>
      </c>
      <c r="BQ819" s="48">
        <v>32.585597058607497</v>
      </c>
      <c r="BR819" s="49">
        <v>6.6358945751410818</v>
      </c>
      <c r="BS819" s="13">
        <v>13.750919028098094</v>
      </c>
      <c r="BT819" s="12">
        <v>128.14355926079199</v>
      </c>
      <c r="BV819" s="14">
        <f>Таблица1[[#This Row],[Lкан_леб,мм]]</f>
        <v>58201.856440739204</v>
      </c>
      <c r="BW819" s="50">
        <f>Таблица1[[#This Row],[угол обхв4]]+Таблица1[[#This Row],[Lдуг 3,мм]]</f>
        <v>12988.067684869873</v>
      </c>
      <c r="BX819" s="54">
        <f>Таблица1[[#This Row],[угол обхв5]]+Таблица1[[#This Row],[Y5, мм]]</f>
        <v>58477.554092308746</v>
      </c>
      <c r="BY819" s="14">
        <f>Таблица1[[#This Row],[угол обхв6]]+Таблица1[[#This Row],[Lдуг 4,мм]]</f>
        <v>15442.959832437278</v>
      </c>
      <c r="BZ819" s="14">
        <f>Таблица1[[#This Row],[Т1]]+Таблица1[[#This Row],[X6, мм]]</f>
        <v>58695.426174588596</v>
      </c>
      <c r="CA819" s="14">
        <f>Таблица1[[#This Row],[Т2]]+Таблица1[[#This Row],[Lдуг 5,мм]]</f>
        <v>20923.492014625426</v>
      </c>
      <c r="CB819" s="14">
        <f>Таблица1[[#This Row],[Т3]]+Таблица1[[#This Row],[Y6, мм]]</f>
        <v>58927.466365208158</v>
      </c>
      <c r="CC819" s="14">
        <f>Таблица1[[#This Row],[Т4]]+Таблица1[[#This Row],[Lдуг 6,мм]]</f>
        <v>22051.967534962489</v>
      </c>
      <c r="CD819" s="14">
        <f>Таблица1[[#This Row],[Т5]]+Таблица1[[#This Row],[Lдуг 1,мм]]</f>
        <v>58974.720194541944</v>
      </c>
      <c r="CE819" s="14">
        <f>Таблица1[[#This Row],[Т6]]+Таблица1[[#This Row],[Lпрям1, мм]]</f>
        <v>22442.262295368004</v>
      </c>
      <c r="CF819" s="15">
        <f>Таблица1[[#This Row],[Т7]]+Таблица1[[#This Row],[Lдуг 2,мм]]</f>
        <v>59072.639709925847</v>
      </c>
      <c r="CG819" s="14">
        <f>Таблица1[[#This Row],[Т8]]+Таблица1[[#This Row],[Lпрям2, мм]]</f>
        <v>25972.686619945984</v>
      </c>
      <c r="CH819" s="14">
        <f>Таблица1[[#This Row],[Т9]]-Таблица1[[#This Row],[Т9]]</f>
        <v>0</v>
      </c>
      <c r="CI819" s="50">
        <f>Таблица1[[#This Row],[Т9]]-Таблица1[[#This Row],[Т8]]</f>
        <v>36630.377414557843</v>
      </c>
      <c r="CJ819" s="54">
        <f>Таблица1[[#This Row],[Т9]]-Таблица1[[#This Row],[Т7]]</f>
        <v>97.919515383902763</v>
      </c>
      <c r="CK819" s="14">
        <f>Таблица1[[#This Row],[Т9]]-Таблица1[[#This Row],[Т6]]</f>
        <v>37020.672174963358</v>
      </c>
      <c r="CL819" s="14">
        <f>Таблица1[[#This Row],[Т9]]-Таблица1[[#This Row],[Т5]]</f>
        <v>145.17334471768845</v>
      </c>
      <c r="CM819" s="14">
        <f>Таблица1[[#This Row],[Т9]]-Таблица1[[#This Row],[Т4]]</f>
        <v>38149.147695300417</v>
      </c>
      <c r="CN819" s="14">
        <f>Таблица1[[#This Row],[Т9]]-Таблица1[[#This Row],[Т3]]</f>
        <v>377.21353533725051</v>
      </c>
      <c r="CO819" s="14">
        <f>Таблица1[[#This Row],[Т9]]-Таблица1[[#This Row],[Т2]]</f>
        <v>43629.679877488568</v>
      </c>
      <c r="CP819" s="14">
        <f>Таблица1[[#This Row],[Т9]]-Таблица1[[#This Row],[Т1]]</f>
        <v>595.08561761710007</v>
      </c>
      <c r="CQ819" s="14">
        <f>Таблица1[[#This Row],[Т9]]-Таблица1[[#This Row],[угол обхв6]]</f>
        <v>46084.572025055975</v>
      </c>
      <c r="CR819" s="14">
        <f>Таблица1[[#This Row],[Т9]]-Таблица1[[#This Row],[угол обхв5]]</f>
        <v>870.78326918664243</v>
      </c>
      <c r="CS819" s="14">
        <f>Таблица1[[#This Row],[Т9]]-Таблица1[[#This Row],[угол обхв4]]</f>
        <v>59072.639709925847</v>
      </c>
      <c r="CT819" s="14">
        <f>Таблица1[[#This Row],[Lкан_прям, мм]]+Таблица1[[#This Row],[Lкан_дуг, мм]]+Таблица1[[#This Row],[Lкан_леб,мм]]</f>
        <v>85045.326329871838</v>
      </c>
      <c r="CU819" s="16">
        <f>Таблица1[[#This Row],[Lкан_леб,мм]]</f>
        <v>58201.856440739204</v>
      </c>
      <c r="CV819" s="14">
        <f>2534431-(Таблица1[[#This Row],[Т23]]+Таблица1[[#This Row],[угол обхв3]])</f>
        <v>2449257.5301108672</v>
      </c>
      <c r="CW819" s="50">
        <f>SUM(X819:AC819,AD819:AI819)-Таблица1[[#This Row],[lподв_min, мм]]</f>
        <v>23313.045565710316</v>
      </c>
      <c r="CX819" s="17">
        <f>CW1258-Таблица1[[#This Row],[Суммарная длина каната]]</f>
        <v>-2424981.8846135256</v>
      </c>
    </row>
    <row r="820" spans="1:102" x14ac:dyDescent="0.25">
      <c r="A820" s="21">
        <v>819</v>
      </c>
      <c r="B820" s="10">
        <v>19.917142857142853</v>
      </c>
      <c r="C820" s="10">
        <v>120.40693877551027</v>
      </c>
      <c r="D820" s="11">
        <v>16757.444239541419</v>
      </c>
      <c r="E820" s="11">
        <v>8934.2949866758936</v>
      </c>
      <c r="F820" s="11">
        <v>16675.114949775543</v>
      </c>
      <c r="G820" s="11">
        <v>9048.0618010228136</v>
      </c>
      <c r="H820" s="11">
        <v>17165.44374954142</v>
      </c>
      <c r="I820" s="11">
        <v>5354.573022222231</v>
      </c>
      <c r="J820" s="11">
        <v>3579.7219644536626</v>
      </c>
      <c r="K820" s="11">
        <v>25972.686619930068</v>
      </c>
      <c r="L820" s="11">
        <v>870.78326920255972</v>
      </c>
      <c r="M820" s="11">
        <v>58201.856440739204</v>
      </c>
      <c r="N820" s="11">
        <v>10444.936335987881</v>
      </c>
      <c r="O820" s="11">
        <v>15284.530142925772</v>
      </c>
      <c r="P820" s="43">
        <v>12739.068232755926</v>
      </c>
      <c r="Q820" s="11">
        <v>14560.759619826153</v>
      </c>
      <c r="R820" s="11">
        <v>16433.523543887124</v>
      </c>
      <c r="S820" s="11">
        <v>10512.644879103689</v>
      </c>
      <c r="T820" s="11">
        <v>17429.678462483484</v>
      </c>
      <c r="U820" s="11">
        <v>9539.5116003816638</v>
      </c>
      <c r="V820" s="11">
        <v>16757.444239541419</v>
      </c>
      <c r="W820" s="11">
        <v>8934.2949866758936</v>
      </c>
      <c r="X820" s="12">
        <v>0</v>
      </c>
      <c r="Y820" s="12">
        <v>260.07734200002517</v>
      </c>
      <c r="Z820" s="12">
        <v>214.37919860147241</v>
      </c>
      <c r="AA820" s="44">
        <v>232.0401906195583</v>
      </c>
      <c r="AB820" s="45">
        <v>47.253829333787756</v>
      </c>
      <c r="AC820" s="12">
        <v>117.03270864771608</v>
      </c>
      <c r="AD820" s="12">
        <v>12988.067684869873</v>
      </c>
      <c r="AE820" s="12">
        <v>2405.5945065360552</v>
      </c>
      <c r="AF820" s="12">
        <v>5480.5321821881507</v>
      </c>
      <c r="AG820" s="44">
        <v>1128.4755203370614</v>
      </c>
      <c r="AH820" s="45">
        <v>390.29476040551225</v>
      </c>
      <c r="AI820" s="12">
        <v>3579.7219655934141</v>
      </c>
      <c r="AJ820" s="12">
        <v>-19.013030117399207</v>
      </c>
      <c r="AK820" s="12">
        <v>17.509847440399689</v>
      </c>
      <c r="AL820" s="12">
        <v>47.61529669349099</v>
      </c>
      <c r="AM820" s="44">
        <v>80.200893752098352</v>
      </c>
      <c r="AN820" s="45">
        <v>73.564999176957357</v>
      </c>
      <c r="AO820" s="12">
        <v>89.999999839943499</v>
      </c>
      <c r="AP820" s="12">
        <v>-1967.480499599191</v>
      </c>
      <c r="AQ820" s="12">
        <v>10567.69117792916</v>
      </c>
      <c r="AR820" s="12">
        <v>13040.431450653377</v>
      </c>
      <c r="AS820" s="44">
        <v>16835.57104969367</v>
      </c>
      <c r="AT820" s="45">
        <v>17038.348804364832</v>
      </c>
      <c r="AU820" s="12">
        <v>17165.444239541423</v>
      </c>
      <c r="AV820" s="12">
        <v>11438.977583618373</v>
      </c>
      <c r="AW820" s="12">
        <v>15673.625566671633</v>
      </c>
      <c r="AX820" s="12">
        <v>14835.794546514551</v>
      </c>
      <c r="AY820" s="44">
        <v>10582.084083266282</v>
      </c>
      <c r="AZ820" s="45">
        <v>9424.0772091598938</v>
      </c>
      <c r="BA820" s="12">
        <v>8934.2949878156469</v>
      </c>
      <c r="BB820" s="12">
        <v>10312.016800830368</v>
      </c>
      <c r="BC820" s="12">
        <v>12861.823074697206</v>
      </c>
      <c r="BD820" s="12">
        <v>16734.886761784575</v>
      </c>
      <c r="BE820" s="44">
        <v>17027.630956676938</v>
      </c>
      <c r="BF820" s="45">
        <v>17148.77389766007</v>
      </c>
      <c r="BG820" s="12">
        <v>17165.444249541419</v>
      </c>
      <c r="BH820" s="12">
        <v>15670.27150339093</v>
      </c>
      <c r="BI820" s="12">
        <v>14949.855043572014</v>
      </c>
      <c r="BJ820" s="12">
        <v>10787.679805792088</v>
      </c>
      <c r="BK820" s="44">
        <v>9470.0723962190714</v>
      </c>
      <c r="BL820" s="45">
        <v>9049.7293778976637</v>
      </c>
      <c r="BM820" s="12">
        <v>5354.5730222222328</v>
      </c>
      <c r="BN820" s="12">
        <v>0</v>
      </c>
      <c r="BO820" s="12">
        <v>36.522877557798893</v>
      </c>
      <c r="BP820" s="12">
        <v>30.105449253091301</v>
      </c>
      <c r="BQ820" s="48">
        <v>32.585597058607362</v>
      </c>
      <c r="BR820" s="49">
        <v>6.635894575140993</v>
      </c>
      <c r="BS820" s="13">
        <v>16.435000662986134</v>
      </c>
      <c r="BT820" s="12">
        <v>128.14355926079199</v>
      </c>
      <c r="BV820" s="14">
        <f>Таблица1[[#This Row],[Lкан_леб,мм]]</f>
        <v>58201.856440739204</v>
      </c>
      <c r="BW820" s="50">
        <f>Таблица1[[#This Row],[угол обхв4]]+Таблица1[[#This Row],[Lдуг 3,мм]]</f>
        <v>12988.067684869873</v>
      </c>
      <c r="BX820" s="54">
        <f>Таблица1[[#This Row],[угол обхв5]]+Таблица1[[#This Row],[Y5, мм]]</f>
        <v>58461.93378273923</v>
      </c>
      <c r="BY820" s="14">
        <f>Таблица1[[#This Row],[угол обхв6]]+Таблица1[[#This Row],[Lдуг 4,мм]]</f>
        <v>15393.662191405929</v>
      </c>
      <c r="BZ820" s="14">
        <f>Таблица1[[#This Row],[Т1]]+Таблица1[[#This Row],[X6, мм]]</f>
        <v>58676.312981340699</v>
      </c>
      <c r="CA820" s="14">
        <f>Таблица1[[#This Row],[Т2]]+Таблица1[[#This Row],[Lдуг 5,мм]]</f>
        <v>20874.19437359408</v>
      </c>
      <c r="CB820" s="14">
        <f>Таблица1[[#This Row],[Т3]]+Таблица1[[#This Row],[Y6, мм]]</f>
        <v>58908.353171960254</v>
      </c>
      <c r="CC820" s="14">
        <f>Таблица1[[#This Row],[Т4]]+Таблица1[[#This Row],[Lдуг 6,мм]]</f>
        <v>22002.669893931143</v>
      </c>
      <c r="CD820" s="14">
        <f>Таблица1[[#This Row],[Т5]]+Таблица1[[#This Row],[Lдуг 1,мм]]</f>
        <v>58955.60700129404</v>
      </c>
      <c r="CE820" s="14">
        <f>Таблица1[[#This Row],[Т6]]+Таблица1[[#This Row],[Lпрям1, мм]]</f>
        <v>22392.964654336654</v>
      </c>
      <c r="CF820" s="15">
        <f>Таблица1[[#This Row],[Т7]]+Таблица1[[#This Row],[Lдуг 2,мм]]</f>
        <v>59072.639709941759</v>
      </c>
      <c r="CG820" s="14">
        <f>Таблица1[[#This Row],[Т8]]+Таблица1[[#This Row],[Lпрям2, мм]]</f>
        <v>25972.686619930068</v>
      </c>
      <c r="CH820" s="14">
        <f>Таблица1[[#This Row],[Т9]]-Таблица1[[#This Row],[Т9]]</f>
        <v>0</v>
      </c>
      <c r="CI820" s="50">
        <f>Таблица1[[#This Row],[Т9]]-Таблица1[[#This Row],[Т8]]</f>
        <v>36679.675055605105</v>
      </c>
      <c r="CJ820" s="54">
        <f>Таблица1[[#This Row],[Т9]]-Таблица1[[#This Row],[Т7]]</f>
        <v>117.03270864771912</v>
      </c>
      <c r="CK820" s="14">
        <f>Таблица1[[#This Row],[Т9]]-Таблица1[[#This Row],[Т6]]</f>
        <v>37069.96981601062</v>
      </c>
      <c r="CL820" s="14">
        <f>Таблица1[[#This Row],[Т9]]-Таблица1[[#This Row],[Т5]]</f>
        <v>164.28653798150481</v>
      </c>
      <c r="CM820" s="14">
        <f>Таблица1[[#This Row],[Т9]]-Таблица1[[#This Row],[Т4]]</f>
        <v>38198.445336347679</v>
      </c>
      <c r="CN820" s="14">
        <f>Таблица1[[#This Row],[Т9]]-Таблица1[[#This Row],[Т3]]</f>
        <v>396.32672860105959</v>
      </c>
      <c r="CO820" s="14">
        <f>Таблица1[[#This Row],[Т9]]-Таблица1[[#This Row],[Т2]]</f>
        <v>43678.97751853583</v>
      </c>
      <c r="CP820" s="14">
        <f>Таблица1[[#This Row],[Т9]]-Таблица1[[#This Row],[Т1]]</f>
        <v>610.70592720252898</v>
      </c>
      <c r="CQ820" s="14">
        <f>Таблица1[[#This Row],[Т9]]-Таблица1[[#This Row],[угол обхв6]]</f>
        <v>46084.572025071888</v>
      </c>
      <c r="CR820" s="14">
        <f>Таблица1[[#This Row],[Т9]]-Таблица1[[#This Row],[угол обхв5]]</f>
        <v>870.78326920255495</v>
      </c>
      <c r="CS820" s="14">
        <f>Таблица1[[#This Row],[Т9]]-Таблица1[[#This Row],[угол обхв4]]</f>
        <v>59072.639709941759</v>
      </c>
      <c r="CT820" s="14">
        <f>Таблица1[[#This Row],[Lкан_прям, мм]]+Таблица1[[#This Row],[Lкан_дуг, мм]]+Таблица1[[#This Row],[Lкан_леб,мм]]</f>
        <v>85045.326329871838</v>
      </c>
      <c r="CU820" s="16">
        <f>Таблица1[[#This Row],[Lкан_леб,мм]]</f>
        <v>58201.856440739204</v>
      </c>
      <c r="CV820" s="14">
        <f>2534431-(Таблица1[[#This Row],[Т23]]+Таблица1[[#This Row],[угол обхв3]])</f>
        <v>2449257.5301108672</v>
      </c>
      <c r="CW820" s="50">
        <f>SUM(X820:AC820,AD820:AI820)-Таблица1[[#This Row],[lподв_min, мм]]</f>
        <v>23263.747924678963</v>
      </c>
      <c r="CX820" s="17">
        <f>CW1259-Таблица1[[#This Row],[Суммарная длина каната]]</f>
        <v>-2425033.9628217556</v>
      </c>
    </row>
    <row r="821" spans="1:102" x14ac:dyDescent="0.25">
      <c r="A821" s="21">
        <v>820</v>
      </c>
      <c r="B821" s="10">
        <v>19.917142857142853</v>
      </c>
      <c r="C821" s="10">
        <v>123.09102040816332</v>
      </c>
      <c r="D821" s="11">
        <v>16994.642903203407</v>
      </c>
      <c r="E821" s="11">
        <v>9231.6324900337422</v>
      </c>
      <c r="F821" s="11">
        <v>16907.076356817055</v>
      </c>
      <c r="G821" s="11">
        <v>9341.4191010296508</v>
      </c>
      <c r="H821" s="11">
        <v>17402.642413203404</v>
      </c>
      <c r="I821" s="11">
        <v>5601.8468082011068</v>
      </c>
      <c r="J821" s="11">
        <v>3629.7856818326359</v>
      </c>
      <c r="K821" s="11">
        <v>25972.686619914355</v>
      </c>
      <c r="L821" s="11">
        <v>870.78326921827602</v>
      </c>
      <c r="M821" s="11">
        <v>58201.856440739204</v>
      </c>
      <c r="N821" s="11">
        <v>10444.936335987881</v>
      </c>
      <c r="O821" s="11">
        <v>15284.530142925772</v>
      </c>
      <c r="P821" s="43">
        <v>12717.194045643295</v>
      </c>
      <c r="Q821" s="11">
        <v>14663.748216981914</v>
      </c>
      <c r="R821" s="11">
        <v>16597.165137526808</v>
      </c>
      <c r="S821" s="11">
        <v>10793.081953126524</v>
      </c>
      <c r="T821" s="11">
        <v>17637.79798797116</v>
      </c>
      <c r="U821" s="11">
        <v>9867.6651440204569</v>
      </c>
      <c r="V821" s="11">
        <v>16994.642903203407</v>
      </c>
      <c r="W821" s="11">
        <v>9231.6324900337422</v>
      </c>
      <c r="X821" s="12">
        <v>0</v>
      </c>
      <c r="Y821" s="12">
        <v>244.20123192518767</v>
      </c>
      <c r="Z821" s="12">
        <v>211.14211542841272</v>
      </c>
      <c r="AA821" s="44">
        <v>232.04019061955881</v>
      </c>
      <c r="AB821" s="45">
        <v>47.253829333785859</v>
      </c>
      <c r="AC821" s="12">
        <v>136.14590191133098</v>
      </c>
      <c r="AD821" s="12">
        <v>12988.067684869873</v>
      </c>
      <c r="AE821" s="12">
        <v>2355.530789157091</v>
      </c>
      <c r="AF821" s="12">
        <v>5480.5321821881498</v>
      </c>
      <c r="AG821" s="44">
        <v>1128.4755203370596</v>
      </c>
      <c r="AH821" s="45">
        <v>390.29476040551697</v>
      </c>
      <c r="AI821" s="12">
        <v>3629.7856829566663</v>
      </c>
      <c r="AJ821" s="12">
        <v>-19.013030117399207</v>
      </c>
      <c r="AK821" s="12">
        <v>15.280352091445478</v>
      </c>
      <c r="AL821" s="12">
        <v>44.931215060837907</v>
      </c>
      <c r="AM821" s="44">
        <v>77.516812119445348</v>
      </c>
      <c r="AN821" s="45">
        <v>70.880917544304623</v>
      </c>
      <c r="AO821" s="12">
        <v>89.999999842151084</v>
      </c>
      <c r="AP821" s="12">
        <v>-1967.480499599191</v>
      </c>
      <c r="AQ821" s="12">
        <v>10552.461581232385</v>
      </c>
      <c r="AR821" s="12">
        <v>13005.347053992655</v>
      </c>
      <c r="AS821" s="44">
        <v>16995.519803033647</v>
      </c>
      <c r="AT821" s="45">
        <v>17252.303317225054</v>
      </c>
      <c r="AU821" s="12">
        <v>17402.642903203407</v>
      </c>
      <c r="AV821" s="12">
        <v>11438.977583618373</v>
      </c>
      <c r="AW821" s="12">
        <v>15678.106465428931</v>
      </c>
      <c r="AX821" s="12">
        <v>14952.593926278787</v>
      </c>
      <c r="AY821" s="44">
        <v>10881.272431461392</v>
      </c>
      <c r="AZ821" s="45">
        <v>9734.0318441796189</v>
      </c>
      <c r="BA821" s="12">
        <v>9231.6324911577758</v>
      </c>
      <c r="BB821" s="12">
        <v>10312.016800830368</v>
      </c>
      <c r="BC821" s="12">
        <v>12824.719290887797</v>
      </c>
      <c r="BD821" s="12">
        <v>16885.318145876168</v>
      </c>
      <c r="BE821" s="44">
        <v>17239.443322464322</v>
      </c>
      <c r="BF821" s="45">
        <v>17380.137573949512</v>
      </c>
      <c r="BG821" s="12">
        <v>17402.642913203403</v>
      </c>
      <c r="BH821" s="12">
        <v>15670.27150339093</v>
      </c>
      <c r="BI821" s="12">
        <v>15057.324539485073</v>
      </c>
      <c r="BJ821" s="12">
        <v>11081.927662423395</v>
      </c>
      <c r="BK821" s="44">
        <v>9779.4746656855896</v>
      </c>
      <c r="BL821" s="45">
        <v>9365.2657898745802</v>
      </c>
      <c r="BM821" s="12">
        <v>5601.8468082011086</v>
      </c>
      <c r="BN821" s="12">
        <v>0</v>
      </c>
      <c r="BO821" s="12">
        <v>34.293382208844683</v>
      </c>
      <c r="BP821" s="12">
        <v>29.650862969392431</v>
      </c>
      <c r="BQ821" s="48">
        <v>32.585597058607441</v>
      </c>
      <c r="BR821" s="49">
        <v>6.6358945751407257</v>
      </c>
      <c r="BS821" s="13">
        <v>19.119082297846454</v>
      </c>
      <c r="BT821" s="12">
        <v>128.14355926079199</v>
      </c>
      <c r="BV821" s="14">
        <f>Таблица1[[#This Row],[Lкан_леб,мм]]</f>
        <v>58201.856440739204</v>
      </c>
      <c r="BW821" s="50">
        <f>Таблица1[[#This Row],[угол обхв4]]+Таблица1[[#This Row],[Lдуг 3,мм]]</f>
        <v>12988.067684869873</v>
      </c>
      <c r="BX821" s="54">
        <f>Таблица1[[#This Row],[угол обхв5]]+Таблица1[[#This Row],[Y5, мм]]</f>
        <v>58446.057672664392</v>
      </c>
      <c r="BY821" s="14">
        <f>Таблица1[[#This Row],[угол обхв6]]+Таблица1[[#This Row],[Lдуг 4,мм]]</f>
        <v>15343.598474026963</v>
      </c>
      <c r="BZ821" s="14">
        <f>Таблица1[[#This Row],[Т1]]+Таблица1[[#This Row],[X6, мм]]</f>
        <v>58657.199788092803</v>
      </c>
      <c r="CA821" s="14">
        <f>Таблица1[[#This Row],[Т2]]+Таблица1[[#This Row],[Lдуг 5,мм]]</f>
        <v>20824.130656215115</v>
      </c>
      <c r="CB821" s="14">
        <f>Таблица1[[#This Row],[Т3]]+Таблица1[[#This Row],[Y6, мм]]</f>
        <v>58889.239978712365</v>
      </c>
      <c r="CC821" s="14">
        <f>Таблица1[[#This Row],[Т4]]+Таблица1[[#This Row],[Lдуг 6,мм]]</f>
        <v>21952.606176552174</v>
      </c>
      <c r="CD821" s="14">
        <f>Таблица1[[#This Row],[Т5]]+Таблица1[[#This Row],[Lдуг 1,мм]]</f>
        <v>58936.493808046151</v>
      </c>
      <c r="CE821" s="14">
        <f>Таблица1[[#This Row],[Т6]]+Таблица1[[#This Row],[Lпрям1, мм]]</f>
        <v>22342.900936957689</v>
      </c>
      <c r="CF821" s="15">
        <f>Таблица1[[#This Row],[Т7]]+Таблица1[[#This Row],[Lдуг 2,мм]]</f>
        <v>59072.639709957482</v>
      </c>
      <c r="CG821" s="14">
        <f>Таблица1[[#This Row],[Т8]]+Таблица1[[#This Row],[Lпрям2, мм]]</f>
        <v>25972.686619914355</v>
      </c>
      <c r="CH821" s="14">
        <f>Таблица1[[#This Row],[Т9]]-Таблица1[[#This Row],[Т9]]</f>
        <v>0</v>
      </c>
      <c r="CI821" s="50">
        <f>Таблица1[[#This Row],[Т9]]-Таблица1[[#This Row],[Т8]]</f>
        <v>36729.738772999794</v>
      </c>
      <c r="CJ821" s="54">
        <f>Таблица1[[#This Row],[Т9]]-Таблица1[[#This Row],[Т7]]</f>
        <v>136.14590191133175</v>
      </c>
      <c r="CK821" s="14">
        <f>Таблица1[[#This Row],[Т9]]-Таблица1[[#This Row],[Т6]]</f>
        <v>37120.033533405309</v>
      </c>
      <c r="CL821" s="14">
        <f>Таблица1[[#This Row],[Т9]]-Таблица1[[#This Row],[Т5]]</f>
        <v>183.39973124511744</v>
      </c>
      <c r="CM821" s="14">
        <f>Таблица1[[#This Row],[Т9]]-Таблица1[[#This Row],[Т4]]</f>
        <v>38248.509053742368</v>
      </c>
      <c r="CN821" s="14">
        <f>Таблица1[[#This Row],[Т9]]-Таблица1[[#This Row],[Т3]]</f>
        <v>415.43992186467949</v>
      </c>
      <c r="CO821" s="14">
        <f>Таблица1[[#This Row],[Т9]]-Таблица1[[#This Row],[Т2]]</f>
        <v>43729.041235930519</v>
      </c>
      <c r="CP821" s="14">
        <f>Таблица1[[#This Row],[Т9]]-Таблица1[[#This Row],[Т1]]</f>
        <v>626.58203729309025</v>
      </c>
      <c r="CQ821" s="14">
        <f>Таблица1[[#This Row],[Т9]]-Таблица1[[#This Row],[угол обхв6]]</f>
        <v>46084.572025087611</v>
      </c>
      <c r="CR821" s="14">
        <f>Таблица1[[#This Row],[Т9]]-Таблица1[[#This Row],[угол обхв5]]</f>
        <v>870.78326921827829</v>
      </c>
      <c r="CS821" s="14">
        <f>Таблица1[[#This Row],[Т9]]-Таблица1[[#This Row],[угол обхв4]]</f>
        <v>59072.639709957482</v>
      </c>
      <c r="CT821" s="14">
        <f>Таблица1[[#This Row],[Lкан_прям, мм]]+Таблица1[[#This Row],[Lкан_дуг, мм]]+Таблица1[[#This Row],[Lкан_леб,мм]]</f>
        <v>85045.326329871838</v>
      </c>
      <c r="CU821" s="16">
        <f>Таблица1[[#This Row],[Lкан_леб,мм]]</f>
        <v>58201.856440739204</v>
      </c>
      <c r="CV821" s="14">
        <f>2534431-(Таблица1[[#This Row],[Т23]]+Таблица1[[#This Row],[угол обхв3]])</f>
        <v>2449257.5301108672</v>
      </c>
      <c r="CW821" s="50">
        <f>SUM(X821:AC821,AD821:AI821)-Таблица1[[#This Row],[lподв_min, мм]]</f>
        <v>23213.684207299997</v>
      </c>
      <c r="CX821" s="17">
        <f>CW1260-Таблица1[[#This Row],[Суммарная длина каната]]</f>
        <v>-2425087.6551321344</v>
      </c>
    </row>
    <row r="822" spans="1:102" x14ac:dyDescent="0.25">
      <c r="A822" s="21">
        <v>821</v>
      </c>
      <c r="B822" s="10">
        <v>19.917142857142853</v>
      </c>
      <c r="C822" s="10">
        <v>125.77510204081636</v>
      </c>
      <c r="D822" s="11">
        <v>17217.657344928135</v>
      </c>
      <c r="E822" s="11">
        <v>9539.7515509960886</v>
      </c>
      <c r="F822" s="11">
        <v>17125.045676252095</v>
      </c>
      <c r="G822" s="11">
        <v>9645.3170701064464</v>
      </c>
      <c r="H822" s="11">
        <v>17625.656854928133</v>
      </c>
      <c r="I822" s="11">
        <v>5859.1996145890425</v>
      </c>
      <c r="J822" s="11">
        <v>3680.5519364070456</v>
      </c>
      <c r="K822" s="11">
        <v>25972.686619898843</v>
      </c>
      <c r="L822" s="11">
        <v>870.78326923378756</v>
      </c>
      <c r="M822" s="11">
        <v>58201.856440739204</v>
      </c>
      <c r="N822" s="11">
        <v>10444.936335987881</v>
      </c>
      <c r="O822" s="11">
        <v>15284.530142925772</v>
      </c>
      <c r="P822" s="43">
        <v>12690.521010433677</v>
      </c>
      <c r="Q822" s="11">
        <v>14765.59948304502</v>
      </c>
      <c r="R822" s="11">
        <v>16747.494635945015</v>
      </c>
      <c r="S822" s="11">
        <v>11080.87452697226</v>
      </c>
      <c r="T822" s="11">
        <v>17830.322111374528</v>
      </c>
      <c r="U822" s="11">
        <v>10205.20469281389</v>
      </c>
      <c r="V822" s="11">
        <v>17217.657344928135</v>
      </c>
      <c r="W822" s="11">
        <v>9539.7515509960886</v>
      </c>
      <c r="X822" s="12">
        <v>0</v>
      </c>
      <c r="Y822" s="12">
        <v>228.04862908534716</v>
      </c>
      <c r="Z822" s="12">
        <v>208.18152502035605</v>
      </c>
      <c r="AA822" s="44">
        <v>232.04019061956004</v>
      </c>
      <c r="AB822" s="45">
        <v>47.253829333789668</v>
      </c>
      <c r="AC822" s="12">
        <v>155.25909517473463</v>
      </c>
      <c r="AD822" s="12">
        <v>12988.067684869873</v>
      </c>
      <c r="AE822" s="12">
        <v>2304.7645345826772</v>
      </c>
      <c r="AF822" s="12">
        <v>5480.5321821881516</v>
      </c>
      <c r="AG822" s="44">
        <v>1128.4755203370587</v>
      </c>
      <c r="AH822" s="45">
        <v>390.29476040551026</v>
      </c>
      <c r="AI822" s="12">
        <v>3680.5519375155741</v>
      </c>
      <c r="AJ822" s="12">
        <v>-19.013030117399207</v>
      </c>
      <c r="AK822" s="12">
        <v>13.012028633421245</v>
      </c>
      <c r="AL822" s="12">
        <v>42.247133428184853</v>
      </c>
      <c r="AM822" s="44">
        <v>74.832730486792457</v>
      </c>
      <c r="AN822" s="45">
        <v>68.196835911651206</v>
      </c>
      <c r="AO822" s="12">
        <v>89.999999844328315</v>
      </c>
      <c r="AP822" s="12">
        <v>-1967.480499599191</v>
      </c>
      <c r="AQ822" s="12">
        <v>10536.799824016467</v>
      </c>
      <c r="AR822" s="12">
        <v>12964.831557676454</v>
      </c>
      <c r="AS822" s="44">
        <v>17141.282410384672</v>
      </c>
      <c r="AT822" s="45">
        <v>17451.508261982592</v>
      </c>
      <c r="AU822" s="12">
        <v>17625.657344928135</v>
      </c>
      <c r="AV822" s="12">
        <v>11438.977583618373</v>
      </c>
      <c r="AW822" s="12">
        <v>15682.053852366129</v>
      </c>
      <c r="AX822" s="12">
        <v>15067.622203500565</v>
      </c>
      <c r="AY822" s="44">
        <v>11187.622776146953</v>
      </c>
      <c r="AZ822" s="45">
        <v>10053.665696153414</v>
      </c>
      <c r="BA822" s="12">
        <v>9539.7515521046189</v>
      </c>
      <c r="BB822" s="12">
        <v>10312.016800830368</v>
      </c>
      <c r="BC822" s="12">
        <v>12782.384498462263</v>
      </c>
      <c r="BD822" s="12">
        <v>17021.805183187793</v>
      </c>
      <c r="BE822" s="44">
        <v>17436.534336934874</v>
      </c>
      <c r="BF822" s="45">
        <v>17596.471194320071</v>
      </c>
      <c r="BG822" s="12">
        <v>17625.657354928135</v>
      </c>
      <c r="BH822" s="12">
        <v>15670.27150339093</v>
      </c>
      <c r="BI822" s="12">
        <v>15163.123192485376</v>
      </c>
      <c r="BJ822" s="12">
        <v>11382.897247427805</v>
      </c>
      <c r="BK822" s="44">
        <v>10098.456443639199</v>
      </c>
      <c r="BL822" s="45">
        <v>9691.2905476565647</v>
      </c>
      <c r="BM822" s="12">
        <v>5859.1996145890444</v>
      </c>
      <c r="BN822" s="12">
        <v>0</v>
      </c>
      <c r="BO822" s="12">
        <v>32.025058750820449</v>
      </c>
      <c r="BP822" s="12">
        <v>29.235104794763604</v>
      </c>
      <c r="BQ822" s="48">
        <v>32.585597058607611</v>
      </c>
      <c r="BR822" s="49">
        <v>6.6358945751412604</v>
      </c>
      <c r="BS822" s="13">
        <v>21.803163932677105</v>
      </c>
      <c r="BT822" s="12">
        <v>128.14355926079199</v>
      </c>
      <c r="BV822" s="14">
        <f>Таблица1[[#This Row],[Lкан_леб,мм]]</f>
        <v>58201.856440739204</v>
      </c>
      <c r="BW822" s="50">
        <f>Таблица1[[#This Row],[угол обхв4]]+Таблица1[[#This Row],[Lдуг 3,мм]]</f>
        <v>12988.067684869873</v>
      </c>
      <c r="BX822" s="54">
        <f>Таблица1[[#This Row],[угол обхв5]]+Таблица1[[#This Row],[Y5, мм]]</f>
        <v>58429.905069824548</v>
      </c>
      <c r="BY822" s="14">
        <f>Таблица1[[#This Row],[угол обхв6]]+Таблица1[[#This Row],[Lдуг 4,мм]]</f>
        <v>15292.83221945255</v>
      </c>
      <c r="BZ822" s="14">
        <f>Таблица1[[#This Row],[Т1]]+Таблица1[[#This Row],[X6, мм]]</f>
        <v>58638.086594844906</v>
      </c>
      <c r="CA822" s="14">
        <f>Таблица1[[#This Row],[Т2]]+Таблица1[[#This Row],[Lдуг 5,мм]]</f>
        <v>20773.364401640702</v>
      </c>
      <c r="CB822" s="14">
        <f>Таблица1[[#This Row],[Т3]]+Таблица1[[#This Row],[Y6, мм]]</f>
        <v>58870.126785464468</v>
      </c>
      <c r="CC822" s="14">
        <f>Таблица1[[#This Row],[Т4]]+Таблица1[[#This Row],[Lдуг 6,мм]]</f>
        <v>21901.83992197776</v>
      </c>
      <c r="CD822" s="14">
        <f>Таблица1[[#This Row],[Т5]]+Таблица1[[#This Row],[Lдуг 1,мм]]</f>
        <v>58917.380614798261</v>
      </c>
      <c r="CE822" s="14">
        <f>Таблица1[[#This Row],[Т6]]+Таблица1[[#This Row],[Lпрям1, мм]]</f>
        <v>22292.134682383272</v>
      </c>
      <c r="CF822" s="15">
        <f>Таблица1[[#This Row],[Т7]]+Таблица1[[#This Row],[Lдуг 2,мм]]</f>
        <v>59072.639709972995</v>
      </c>
      <c r="CG822" s="14">
        <f>Таблица1[[#This Row],[Т8]]+Таблица1[[#This Row],[Lпрям2, мм]]</f>
        <v>25972.686619898846</v>
      </c>
      <c r="CH822" s="14">
        <f>Таблица1[[#This Row],[Т9]]-Таблица1[[#This Row],[Т9]]</f>
        <v>0</v>
      </c>
      <c r="CI822" s="50">
        <f>Таблица1[[#This Row],[Т9]]-Таблица1[[#This Row],[Т8]]</f>
        <v>36780.505027589723</v>
      </c>
      <c r="CJ822" s="54">
        <f>Таблица1[[#This Row],[Т9]]-Таблица1[[#This Row],[Т7]]</f>
        <v>155.25909517473337</v>
      </c>
      <c r="CK822" s="14">
        <f>Таблица1[[#This Row],[Т9]]-Таблица1[[#This Row],[Т6]]</f>
        <v>37170.799787995231</v>
      </c>
      <c r="CL822" s="14">
        <f>Таблица1[[#This Row],[Т9]]-Таблица1[[#This Row],[Т5]]</f>
        <v>202.51292450852634</v>
      </c>
      <c r="CM822" s="14">
        <f>Таблица1[[#This Row],[Т9]]-Таблица1[[#This Row],[Т4]]</f>
        <v>38299.27530833229</v>
      </c>
      <c r="CN822" s="14">
        <f>Таблица1[[#This Row],[Т9]]-Таблица1[[#This Row],[Т3]]</f>
        <v>434.55311512808839</v>
      </c>
      <c r="CO822" s="14">
        <f>Таблица1[[#This Row],[Т9]]-Таблица1[[#This Row],[Т2]]</f>
        <v>43779.807490520441</v>
      </c>
      <c r="CP822" s="14">
        <f>Таблица1[[#This Row],[Т9]]-Таблица1[[#This Row],[Т1]]</f>
        <v>642.73464014844649</v>
      </c>
      <c r="CQ822" s="14">
        <f>Таблица1[[#This Row],[Т9]]-Таблица1[[#This Row],[угол обхв6]]</f>
        <v>46084.572025103123</v>
      </c>
      <c r="CR822" s="14">
        <f>Таблица1[[#This Row],[Т9]]-Таблица1[[#This Row],[угол обхв5]]</f>
        <v>870.78326923379063</v>
      </c>
      <c r="CS822" s="14">
        <f>Таблица1[[#This Row],[Т9]]-Таблица1[[#This Row],[угол обхв4]]</f>
        <v>59072.639709972995</v>
      </c>
      <c r="CT822" s="14">
        <f>Таблица1[[#This Row],[Lкан_прям, мм]]+Таблица1[[#This Row],[Lкан_дуг, мм]]+Таблица1[[#This Row],[Lкан_леб,мм]]</f>
        <v>85045.326329871838</v>
      </c>
      <c r="CU822" s="16">
        <f>Таблица1[[#This Row],[Lкан_леб,мм]]</f>
        <v>58201.856440739204</v>
      </c>
      <c r="CV822" s="14">
        <f>2534431-(Таблица1[[#This Row],[Т23]]+Таблица1[[#This Row],[угол обхв3]])</f>
        <v>2449257.5301108672</v>
      </c>
      <c r="CW822" s="50">
        <f>SUM(X822:AC822,AD822:AI822)-Таблица1[[#This Row],[lподв_min, мм]]</f>
        <v>23162.917952725587</v>
      </c>
      <c r="CX822" s="17">
        <f>CW1261-Таблица1[[#This Row],[Суммарная длина каната]]</f>
        <v>-2425142.9501046222</v>
      </c>
    </row>
    <row r="823" spans="1:102" x14ac:dyDescent="0.25">
      <c r="A823" s="21">
        <v>822</v>
      </c>
      <c r="B823" s="10">
        <v>19.917142857142853</v>
      </c>
      <c r="C823" s="10">
        <v>128.45918367346943</v>
      </c>
      <c r="D823" s="11">
        <v>17425.998237086671</v>
      </c>
      <c r="E823" s="11">
        <v>9857.9761094460864</v>
      </c>
      <c r="F823" s="11">
        <v>17328.544650217929</v>
      </c>
      <c r="G823" s="11">
        <v>9959.0889098544267</v>
      </c>
      <c r="H823" s="11">
        <v>17833.997747086669</v>
      </c>
      <c r="I823" s="11">
        <v>6126.0230841983048</v>
      </c>
      <c r="J823" s="11">
        <v>3731.9530252477816</v>
      </c>
      <c r="K823" s="11">
        <v>25972.686619883589</v>
      </c>
      <c r="L823" s="11">
        <v>870.78326924904934</v>
      </c>
      <c r="M823" s="11">
        <v>58201.856440739204</v>
      </c>
      <c r="N823" s="11">
        <v>10444.936335987881</v>
      </c>
      <c r="O823" s="11">
        <v>15284.530142925772</v>
      </c>
      <c r="P823" s="43">
        <v>12659.107651826083</v>
      </c>
      <c r="Q823" s="11">
        <v>14866.089940835505</v>
      </c>
      <c r="R823" s="11">
        <v>16884.182193341399</v>
      </c>
      <c r="S823" s="11">
        <v>11375.391139930571</v>
      </c>
      <c r="T823" s="11">
        <v>18006.82840546381</v>
      </c>
      <c r="U823" s="11">
        <v>10551.389633616898</v>
      </c>
      <c r="V823" s="11">
        <v>17425.998237086671</v>
      </c>
      <c r="W823" s="11">
        <v>9857.9761094460864</v>
      </c>
      <c r="X823" s="12">
        <v>0</v>
      </c>
      <c r="Y823" s="12">
        <v>211.59693592157944</v>
      </c>
      <c r="Z823" s="12">
        <v>205.52002493622669</v>
      </c>
      <c r="AA823" s="44">
        <v>232.04019061955887</v>
      </c>
      <c r="AB823" s="45">
        <v>47.253829333786491</v>
      </c>
      <c r="AC823" s="12">
        <v>174.37228843789777</v>
      </c>
      <c r="AD823" s="12">
        <v>12988.067684869873</v>
      </c>
      <c r="AE823" s="12">
        <v>2253.3634457419466</v>
      </c>
      <c r="AF823" s="12">
        <v>5480.532182188148</v>
      </c>
      <c r="AG823" s="44">
        <v>1128.4755203370594</v>
      </c>
      <c r="AH823" s="45">
        <v>390.2947604055197</v>
      </c>
      <c r="AI823" s="12">
        <v>3731.9530263410402</v>
      </c>
      <c r="AJ823" s="12">
        <v>-19.013030117399207</v>
      </c>
      <c r="AK823" s="12">
        <v>10.70170367232291</v>
      </c>
      <c r="AL823" s="12">
        <v>39.563051795531798</v>
      </c>
      <c r="AM823" s="44">
        <v>72.148648854139239</v>
      </c>
      <c r="AN823" s="45">
        <v>65.512754278998429</v>
      </c>
      <c r="AO823" s="12">
        <v>89.999999846472406</v>
      </c>
      <c r="AP823" s="12">
        <v>-1967.480499599191</v>
      </c>
      <c r="AQ823" s="12">
        <v>10520.700235848526</v>
      </c>
      <c r="AR823" s="12">
        <v>12918.973858870339</v>
      </c>
      <c r="AS823" s="44">
        <v>17272.539046400496</v>
      </c>
      <c r="AT823" s="45">
        <v>17635.526552668765</v>
      </c>
      <c r="AU823" s="12">
        <v>17833.998237086671</v>
      </c>
      <c r="AV823" s="12">
        <v>11438.977583618373</v>
      </c>
      <c r="AW823" s="12">
        <v>15685.433911276614</v>
      </c>
      <c r="AX823" s="12">
        <v>15180.626988631837</v>
      </c>
      <c r="AY823" s="44">
        <v>11500.46293803884</v>
      </c>
      <c r="AZ823" s="45">
        <v>10382.277439760373</v>
      </c>
      <c r="BA823" s="12">
        <v>9857.9761105393463</v>
      </c>
      <c r="BB823" s="12">
        <v>10312.016800830368</v>
      </c>
      <c r="BC823" s="12">
        <v>12734.871551686729</v>
      </c>
      <c r="BD823" s="12">
        <v>17144.048400385655</v>
      </c>
      <c r="BE823" s="44">
        <v>17618.471552404713</v>
      </c>
      <c r="BF823" s="45">
        <v>17797.300089881715</v>
      </c>
      <c r="BG823" s="12">
        <v>17833.998247086667</v>
      </c>
      <c r="BH823" s="12">
        <v>15670.27150339093</v>
      </c>
      <c r="BI823" s="12">
        <v>15266.993709186348</v>
      </c>
      <c r="BJ823" s="12">
        <v>11689.928187726902</v>
      </c>
      <c r="BK823" s="44">
        <v>10426.317835508627</v>
      </c>
      <c r="BL823" s="45">
        <v>10027.088303302611</v>
      </c>
      <c r="BM823" s="12">
        <v>6126.0230841983066</v>
      </c>
      <c r="BN823" s="12">
        <v>0</v>
      </c>
      <c r="BO823" s="12">
        <v>29.714733789722118</v>
      </c>
      <c r="BP823" s="12">
        <v>28.861348123208884</v>
      </c>
      <c r="BQ823" s="48">
        <v>32.585597058607448</v>
      </c>
      <c r="BR823" s="49">
        <v>6.6358945751408154</v>
      </c>
      <c r="BS823" s="13">
        <v>24.48724556747398</v>
      </c>
      <c r="BT823" s="12">
        <v>128.14355926079199</v>
      </c>
      <c r="BV823" s="14">
        <f>Таблица1[[#This Row],[Lкан_леб,мм]]</f>
        <v>58201.856440739204</v>
      </c>
      <c r="BW823" s="50">
        <f>Таблица1[[#This Row],[угол обхв4]]+Таблица1[[#This Row],[Lдуг 3,мм]]</f>
        <v>12988.067684869873</v>
      </c>
      <c r="BX823" s="54">
        <f>Таблица1[[#This Row],[угол обхв5]]+Таблица1[[#This Row],[Y5, мм]]</f>
        <v>58413.453376660786</v>
      </c>
      <c r="BY823" s="14">
        <f>Таблица1[[#This Row],[угол обхв6]]+Таблица1[[#This Row],[Lдуг 4,мм]]</f>
        <v>15241.43113061182</v>
      </c>
      <c r="BZ823" s="14">
        <f>Таблица1[[#This Row],[Т1]]+Таблица1[[#This Row],[X6, мм]]</f>
        <v>58618.97340159701</v>
      </c>
      <c r="CA823" s="14">
        <f>Таблица1[[#This Row],[Т2]]+Таблица1[[#This Row],[Lдуг 5,мм]]</f>
        <v>20721.96331279997</v>
      </c>
      <c r="CB823" s="14">
        <f>Таблица1[[#This Row],[Т3]]+Таблица1[[#This Row],[Y6, мм]]</f>
        <v>58851.013592216572</v>
      </c>
      <c r="CC823" s="14">
        <f>Таблица1[[#This Row],[Т4]]+Таблица1[[#This Row],[Lдуг 6,мм]]</f>
        <v>21850.438833137028</v>
      </c>
      <c r="CD823" s="14">
        <f>Таблица1[[#This Row],[Т5]]+Таблица1[[#This Row],[Lдуг 1,мм]]</f>
        <v>58898.267421550358</v>
      </c>
      <c r="CE823" s="14">
        <f>Таблица1[[#This Row],[Т6]]+Таблица1[[#This Row],[Lпрям1, мм]]</f>
        <v>22240.733593542547</v>
      </c>
      <c r="CF823" s="15">
        <f>Таблица1[[#This Row],[Т7]]+Таблица1[[#This Row],[Lдуг 2,мм]]</f>
        <v>59072.639709988252</v>
      </c>
      <c r="CG823" s="14">
        <f>Таблица1[[#This Row],[Т8]]+Таблица1[[#This Row],[Lпрям2, мм]]</f>
        <v>25972.686619883589</v>
      </c>
      <c r="CH823" s="14">
        <f>Таблица1[[#This Row],[Т9]]-Таблица1[[#This Row],[Т9]]</f>
        <v>0</v>
      </c>
      <c r="CI823" s="50">
        <f>Таблица1[[#This Row],[Т9]]-Таблица1[[#This Row],[Т8]]</f>
        <v>36831.906116445709</v>
      </c>
      <c r="CJ823" s="54">
        <f>Таблица1[[#This Row],[Т9]]-Таблица1[[#This Row],[Т7]]</f>
        <v>174.37228843789489</v>
      </c>
      <c r="CK823" s="14">
        <f>Таблица1[[#This Row],[Т9]]-Таблица1[[#This Row],[Т6]]</f>
        <v>37222.200876851224</v>
      </c>
      <c r="CL823" s="14">
        <f>Таблица1[[#This Row],[Т9]]-Таблица1[[#This Row],[Т5]]</f>
        <v>221.62611777168058</v>
      </c>
      <c r="CM823" s="14">
        <f>Таблица1[[#This Row],[Т9]]-Таблица1[[#This Row],[Т4]]</f>
        <v>38350.676397188283</v>
      </c>
      <c r="CN823" s="14">
        <f>Таблица1[[#This Row],[Т9]]-Таблица1[[#This Row],[Т3]]</f>
        <v>453.66630839124264</v>
      </c>
      <c r="CO823" s="14">
        <f>Таблица1[[#This Row],[Т9]]-Таблица1[[#This Row],[Т2]]</f>
        <v>43831.208579376434</v>
      </c>
      <c r="CP823" s="14">
        <f>Таблица1[[#This Row],[Т9]]-Таблица1[[#This Row],[Т1]]</f>
        <v>659.18633332746685</v>
      </c>
      <c r="CQ823" s="14">
        <f>Таблица1[[#This Row],[Т9]]-Таблица1[[#This Row],[угол обхв6]]</f>
        <v>46084.572025118381</v>
      </c>
      <c r="CR823" s="14">
        <f>Таблица1[[#This Row],[Т9]]-Таблица1[[#This Row],[угол обхв5]]</f>
        <v>870.78326924904832</v>
      </c>
      <c r="CS823" s="14">
        <f>Таблица1[[#This Row],[Т9]]-Таблица1[[#This Row],[угол обхв4]]</f>
        <v>59072.639709988252</v>
      </c>
      <c r="CT823" s="14">
        <f>Таблица1[[#This Row],[Lкан_прям, мм]]+Таблица1[[#This Row],[Lкан_дуг, мм]]+Таблица1[[#This Row],[Lкан_леб,мм]]</f>
        <v>85045.326329871838</v>
      </c>
      <c r="CU823" s="16">
        <f>Таблица1[[#This Row],[Lкан_леб,мм]]</f>
        <v>58201.856440739204</v>
      </c>
      <c r="CV823" s="14">
        <f>2534431-(Таблица1[[#This Row],[Т23]]+Таблица1[[#This Row],[угол обхв3]])</f>
        <v>2449257.5301108672</v>
      </c>
      <c r="CW823" s="50">
        <f>SUM(X823:AC823,AD823:AI823)-Таблица1[[#This Row],[lподв_min, мм]]</f>
        <v>23111.516863884855</v>
      </c>
      <c r="CX823" s="17">
        <f>CW1262-Таблица1[[#This Row],[Суммарная длина каната]]</f>
        <v>-2425199.835048886</v>
      </c>
    </row>
    <row r="824" spans="1:102" x14ac:dyDescent="0.25">
      <c r="A824" s="21">
        <v>823</v>
      </c>
      <c r="B824" s="10">
        <v>19.917142857142853</v>
      </c>
      <c r="C824" s="10">
        <v>131.14326530612249</v>
      </c>
      <c r="D824" s="11">
        <v>17619.208448051199</v>
      </c>
      <c r="E824" s="11">
        <v>10185.607932267303</v>
      </c>
      <c r="F824" s="11">
        <v>17517.126770992218</v>
      </c>
      <c r="G824" s="11">
        <v>10282.046157099709</v>
      </c>
      <c r="H824" s="11">
        <v>18027.2079580512</v>
      </c>
      <c r="I824" s="11">
        <v>6401.6912770333374</v>
      </c>
      <c r="J824" s="11">
        <v>3783.9166552339652</v>
      </c>
      <c r="K824" s="11">
        <v>25972.686619868575</v>
      </c>
      <c r="L824" s="11">
        <v>870.78326926406305</v>
      </c>
      <c r="M824" s="11">
        <v>58201.856440739204</v>
      </c>
      <c r="N824" s="11">
        <v>10444.936335987881</v>
      </c>
      <c r="O824" s="11">
        <v>15284.530142925772</v>
      </c>
      <c r="P824" s="43">
        <v>12623.022895510549</v>
      </c>
      <c r="Q824" s="11">
        <v>14964.999098993885</v>
      </c>
      <c r="R824" s="11">
        <v>17006.927896410572</v>
      </c>
      <c r="S824" s="11">
        <v>11675.985577725878</v>
      </c>
      <c r="T824" s="11">
        <v>18166.929588564726</v>
      </c>
      <c r="U824" s="11">
        <v>10905.460383978458</v>
      </c>
      <c r="V824" s="11">
        <v>17619.208448051199</v>
      </c>
      <c r="W824" s="11">
        <v>10185.607932267303</v>
      </c>
      <c r="X824" s="12">
        <v>0</v>
      </c>
      <c r="Y824" s="12">
        <v>194.82145676350973</v>
      </c>
      <c r="Z824" s="12">
        <v>203.18231084639936</v>
      </c>
      <c r="AA824" s="44">
        <v>232.04019061955881</v>
      </c>
      <c r="AB824" s="45">
        <v>47.253829333786669</v>
      </c>
      <c r="AC824" s="12">
        <v>193.48548170080846</v>
      </c>
      <c r="AD824" s="12">
        <v>12988.067684869873</v>
      </c>
      <c r="AE824" s="12">
        <v>2201.3998157557589</v>
      </c>
      <c r="AF824" s="12">
        <v>5480.5321821881535</v>
      </c>
      <c r="AG824" s="44">
        <v>1128.475520337061</v>
      </c>
      <c r="AH824" s="45">
        <v>390.29476040551799</v>
      </c>
      <c r="AI824" s="12">
        <v>3783.916656312213</v>
      </c>
      <c r="AJ824" s="12">
        <v>-19.013030117399207</v>
      </c>
      <c r="AK824" s="12">
        <v>8.3459091746095009</v>
      </c>
      <c r="AL824" s="12">
        <v>36.878970162878751</v>
      </c>
      <c r="AM824" s="44">
        <v>69.464567221486192</v>
      </c>
      <c r="AN824" s="45">
        <v>62.828672646345353</v>
      </c>
      <c r="AO824" s="12">
        <v>89.999999848580757</v>
      </c>
      <c r="AP824" s="12">
        <v>-1967.480499599191</v>
      </c>
      <c r="AQ824" s="12">
        <v>10504.157139492607</v>
      </c>
      <c r="AR824" s="12">
        <v>12867.874576345232</v>
      </c>
      <c r="AS824" s="44">
        <v>17389.001714043854</v>
      </c>
      <c r="AT824" s="45">
        <v>17803.954425145403</v>
      </c>
      <c r="AU824" s="12">
        <v>18027.208448051202</v>
      </c>
      <c r="AV824" s="12">
        <v>11438.977583618373</v>
      </c>
      <c r="AW824" s="12">
        <v>15688.209342826207</v>
      </c>
      <c r="AX824" s="12">
        <v>15291.360331974198</v>
      </c>
      <c r="AY824" s="44">
        <v>11819.106498206191</v>
      </c>
      <c r="AZ824" s="45">
        <v>10719.146050818834</v>
      </c>
      <c r="BA824" s="12">
        <v>10185.607933345551</v>
      </c>
      <c r="BB824" s="12">
        <v>10312.016800830368</v>
      </c>
      <c r="BC824" s="12">
        <v>12682.243699015273</v>
      </c>
      <c r="BD824" s="12">
        <v>17251.779577245259</v>
      </c>
      <c r="BE824" s="44">
        <v>17784.855770931448</v>
      </c>
      <c r="BF824" s="45">
        <v>17982.183611470526</v>
      </c>
      <c r="BG824" s="12">
        <v>18027.208458051198</v>
      </c>
      <c r="BH824" s="12">
        <v>15670.27150339093</v>
      </c>
      <c r="BI824" s="12">
        <v>15368.67829889432</v>
      </c>
      <c r="BJ824" s="12">
        <v>12002.346810706191</v>
      </c>
      <c r="BK824" s="44">
        <v>10762.339463498145</v>
      </c>
      <c r="BL824" s="45">
        <v>10371.922265426927</v>
      </c>
      <c r="BM824" s="12">
        <v>6401.6912770333383</v>
      </c>
      <c r="BN824" s="12">
        <v>0</v>
      </c>
      <c r="BO824" s="12">
        <v>27.35893929200871</v>
      </c>
      <c r="BP824" s="12">
        <v>28.533060988269249</v>
      </c>
      <c r="BQ824" s="48">
        <v>32.585597058607441</v>
      </c>
      <c r="BR824" s="49">
        <v>6.6358945751408402</v>
      </c>
      <c r="BS824" s="13">
        <v>27.17132720223541</v>
      </c>
      <c r="BT824" s="12">
        <v>128.14355926079199</v>
      </c>
      <c r="BV824" s="14">
        <f>Таблица1[[#This Row],[Lкан_леб,мм]]</f>
        <v>58201.856440739204</v>
      </c>
      <c r="BW824" s="50">
        <f>Таблица1[[#This Row],[угол обхв4]]+Таблица1[[#This Row],[Lдуг 3,мм]]</f>
        <v>12988.067684869873</v>
      </c>
      <c r="BX824" s="54">
        <f>Таблица1[[#This Row],[угол обхв5]]+Таблица1[[#This Row],[Y5, мм]]</f>
        <v>58396.677897502712</v>
      </c>
      <c r="BY824" s="14">
        <f>Таблица1[[#This Row],[угол обхв6]]+Таблица1[[#This Row],[Lдуг 4,мм]]</f>
        <v>15189.467500625633</v>
      </c>
      <c r="BZ824" s="14">
        <f>Таблица1[[#This Row],[Т1]]+Таблица1[[#This Row],[X6, мм]]</f>
        <v>58599.860208349113</v>
      </c>
      <c r="CA824" s="14">
        <f>Таблица1[[#This Row],[Т2]]+Таблица1[[#This Row],[Lдуг 5,мм]]</f>
        <v>20669.999682813788</v>
      </c>
      <c r="CB824" s="14">
        <f>Таблица1[[#This Row],[Т3]]+Таблица1[[#This Row],[Y6, мм]]</f>
        <v>58831.900398968675</v>
      </c>
      <c r="CC824" s="14">
        <f>Таблица1[[#This Row],[Т4]]+Таблица1[[#This Row],[Lдуг 6,мм]]</f>
        <v>21798.475203150851</v>
      </c>
      <c r="CD824" s="14">
        <f>Таблица1[[#This Row],[Т5]]+Таблица1[[#This Row],[Lдуг 1,мм]]</f>
        <v>58879.154228302461</v>
      </c>
      <c r="CE824" s="14">
        <f>Таблица1[[#This Row],[Т6]]+Таблица1[[#This Row],[Lпрям1, мм]]</f>
        <v>22188.769963556369</v>
      </c>
      <c r="CF824" s="15">
        <f>Таблица1[[#This Row],[Т7]]+Таблица1[[#This Row],[Lдуг 2,мм]]</f>
        <v>59072.63971000327</v>
      </c>
      <c r="CG824" s="14">
        <f>Таблица1[[#This Row],[Т8]]+Таблица1[[#This Row],[Lпрям2, мм]]</f>
        <v>25972.686619868582</v>
      </c>
      <c r="CH824" s="14">
        <f>Таблица1[[#This Row],[Т9]]-Таблица1[[#This Row],[Т9]]</f>
        <v>0</v>
      </c>
      <c r="CI824" s="50">
        <f>Таблица1[[#This Row],[Т9]]-Таблица1[[#This Row],[Т8]]</f>
        <v>36883.869746446901</v>
      </c>
      <c r="CJ824" s="54">
        <f>Таблица1[[#This Row],[Т9]]-Таблица1[[#This Row],[Т7]]</f>
        <v>193.48548170080903</v>
      </c>
      <c r="CK824" s="14">
        <f>Таблица1[[#This Row],[Т9]]-Таблица1[[#This Row],[Т6]]</f>
        <v>37274.164506852423</v>
      </c>
      <c r="CL824" s="14">
        <f>Таблица1[[#This Row],[Т9]]-Таблица1[[#This Row],[Т5]]</f>
        <v>240.73931103459472</v>
      </c>
      <c r="CM824" s="14">
        <f>Таблица1[[#This Row],[Т9]]-Таблица1[[#This Row],[Т4]]</f>
        <v>38402.640027189482</v>
      </c>
      <c r="CN824" s="14">
        <f>Таблица1[[#This Row],[Т9]]-Таблица1[[#This Row],[Т3]]</f>
        <v>472.77950165415677</v>
      </c>
      <c r="CO824" s="14">
        <f>Таблица1[[#This Row],[Т9]]-Таблица1[[#This Row],[Т2]]</f>
        <v>43883.172209377633</v>
      </c>
      <c r="CP824" s="14">
        <f>Таблица1[[#This Row],[Т9]]-Таблица1[[#This Row],[Т1]]</f>
        <v>675.96181250055815</v>
      </c>
      <c r="CQ824" s="14">
        <f>Таблица1[[#This Row],[Т9]]-Таблица1[[#This Row],[угол обхв6]]</f>
        <v>46084.572025133399</v>
      </c>
      <c r="CR824" s="14">
        <f>Таблица1[[#This Row],[Т9]]-Таблица1[[#This Row],[угол обхв5]]</f>
        <v>870.78326926406589</v>
      </c>
      <c r="CS824" s="14">
        <f>Таблица1[[#This Row],[Т9]]-Таблица1[[#This Row],[угол обхв4]]</f>
        <v>59072.63971000327</v>
      </c>
      <c r="CT824" s="14">
        <f>Таблица1[[#This Row],[Lкан_прям, мм]]+Таблица1[[#This Row],[Lкан_дуг, мм]]+Таблица1[[#This Row],[Lкан_леб,мм]]</f>
        <v>85045.326329871838</v>
      </c>
      <c r="CU824" s="16">
        <f>Таблица1[[#This Row],[Lкан_леб,мм]]</f>
        <v>58201.856440739204</v>
      </c>
      <c r="CV824" s="14">
        <f>2534431-(Таблица1[[#This Row],[Т23]]+Таблица1[[#This Row],[угол обхв3]])</f>
        <v>2449257.5301108672</v>
      </c>
      <c r="CW824" s="50">
        <f>SUM(X824:AC824,AD824:AI824)-Таблица1[[#This Row],[lподв_min, мм]]</f>
        <v>23059.553233898674</v>
      </c>
      <c r="CX824" s="17">
        <f>CW1263-Таблица1[[#This Row],[Суммарная длина каната]]</f>
        <v>-2425258.2960126181</v>
      </c>
    </row>
    <row r="825" spans="1:102" x14ac:dyDescent="0.25">
      <c r="A825" s="21">
        <v>824</v>
      </c>
      <c r="B825" s="10">
        <v>19.917142857142853</v>
      </c>
      <c r="C825" s="10">
        <v>133.82734693877552</v>
      </c>
      <c r="D825" s="11">
        <v>17796.864045211409</v>
      </c>
      <c r="E825" s="11">
        <v>10521.92814537344</v>
      </c>
      <c r="F825" s="11">
        <v>17690.378260698941</v>
      </c>
      <c r="G825" s="11">
        <v>10613.480194486301</v>
      </c>
      <c r="H825" s="11">
        <v>18204.86355521141</v>
      </c>
      <c r="I825" s="11">
        <v>6685.5626894776469</v>
      </c>
      <c r="J825" s="11">
        <v>3836.3654558957928</v>
      </c>
      <c r="K825" s="11">
        <v>25972.686619853819</v>
      </c>
      <c r="L825" s="11">
        <v>870.78326927880846</v>
      </c>
      <c r="M825" s="11">
        <v>58201.856440739204</v>
      </c>
      <c r="N825" s="11">
        <v>10444.936335987881</v>
      </c>
      <c r="O825" s="11">
        <v>15284.530142925772</v>
      </c>
      <c r="P825" s="43">
        <v>12582.34591693469</v>
      </c>
      <c r="Q825" s="11">
        <v>15062.109935772742</v>
      </c>
      <c r="R825" s="11">
        <v>17115.462422397559</v>
      </c>
      <c r="S825" s="11">
        <v>11981.998290409851</v>
      </c>
      <c r="T825" s="11">
        <v>18310.274374313438</v>
      </c>
      <c r="U825" s="11">
        <v>11266.640058781133</v>
      </c>
      <c r="V825" s="11">
        <v>17796.864045211409</v>
      </c>
      <c r="W825" s="11">
        <v>10521.92814537344</v>
      </c>
      <c r="X825" s="12">
        <v>0</v>
      </c>
      <c r="Y825" s="12">
        <v>177.69518991524757</v>
      </c>
      <c r="Z825" s="12">
        <v>201.19538444676439</v>
      </c>
      <c r="AA825" s="44">
        <v>232.04019061955989</v>
      </c>
      <c r="AB825" s="45">
        <v>47.253829333788666</v>
      </c>
      <c r="AC825" s="12">
        <v>212.59867496344779</v>
      </c>
      <c r="AD825" s="12">
        <v>12988.067684869873</v>
      </c>
      <c r="AE825" s="12">
        <v>2148.951015093925</v>
      </c>
      <c r="AF825" s="12">
        <v>5480.5321821881489</v>
      </c>
      <c r="AG825" s="44">
        <v>1128.475520337058</v>
      </c>
      <c r="AH825" s="45">
        <v>390.29476040551651</v>
      </c>
      <c r="AI825" s="12">
        <v>3836.3654569592986</v>
      </c>
      <c r="AJ825" s="12">
        <v>-19.013030117399207</v>
      </c>
      <c r="AK825" s="12">
        <v>5.9408532696579348</v>
      </c>
      <c r="AL825" s="12">
        <v>34.194888530225697</v>
      </c>
      <c r="AM825" s="44">
        <v>66.780485588833287</v>
      </c>
      <c r="AN825" s="45">
        <v>60.144591013692171</v>
      </c>
      <c r="AO825" s="12">
        <v>89.999999850650894</v>
      </c>
      <c r="AP825" s="12">
        <v>-1967.480499599191</v>
      </c>
      <c r="AQ825" s="12">
        <v>10487.165053106624</v>
      </c>
      <c r="AR825" s="12">
        <v>12811.645829704532</v>
      </c>
      <c r="AS825" s="44">
        <v>17490.414876495797</v>
      </c>
      <c r="AT825" s="45">
        <v>17956.422323024814</v>
      </c>
      <c r="AU825" s="12">
        <v>18204.864045211412</v>
      </c>
      <c r="AV825" s="12">
        <v>11438.977583618373</v>
      </c>
      <c r="AW825" s="12">
        <v>15690.338885377812</v>
      </c>
      <c r="AX825" s="12">
        <v>15399.579267718243</v>
      </c>
      <c r="AY825" s="44">
        <v>12142.854304179029</v>
      </c>
      <c r="AZ825" s="45">
        <v>11063.532388323234</v>
      </c>
      <c r="BA825" s="12">
        <v>10521.928146436947</v>
      </c>
      <c r="BB825" s="12">
        <v>10312.016800830368</v>
      </c>
      <c r="BC825" s="12">
        <v>12624.574634053433</v>
      </c>
      <c r="BD825" s="12">
        <v>17344.762335167401</v>
      </c>
      <c r="BE825" s="44">
        <v>17935.321920215199</v>
      </c>
      <c r="BF825" s="45">
        <v>18150.716096500033</v>
      </c>
      <c r="BG825" s="12">
        <v>18204.864055211408</v>
      </c>
      <c r="BH825" s="12">
        <v>15670.27150339093</v>
      </c>
      <c r="BI825" s="12">
        <v>15467.91867822478</v>
      </c>
      <c r="BJ825" s="12">
        <v>12319.467622355352</v>
      </c>
      <c r="BK825" s="44">
        <v>11105.784045011957</v>
      </c>
      <c r="BL825" s="45">
        <v>10725.035815831339</v>
      </c>
      <c r="BM825" s="12">
        <v>6685.5626894776478</v>
      </c>
      <c r="BN825" s="12">
        <v>0</v>
      </c>
      <c r="BO825" s="12">
        <v>24.953883387057143</v>
      </c>
      <c r="BP825" s="12">
        <v>28.254035260567761</v>
      </c>
      <c r="BQ825" s="48">
        <v>32.585597058607597</v>
      </c>
      <c r="BR825" s="49">
        <v>6.63589457514112</v>
      </c>
      <c r="BS825" s="13">
        <v>29.855408836958727</v>
      </c>
      <c r="BT825" s="12">
        <v>128.14355926079199</v>
      </c>
      <c r="BV825" s="14">
        <f>Таблица1[[#This Row],[Lкан_леб,мм]]</f>
        <v>58201.856440739204</v>
      </c>
      <c r="BW825" s="50">
        <f>Таблица1[[#This Row],[угол обхв4]]+Таблица1[[#This Row],[Lдуг 3,мм]]</f>
        <v>12988.067684869873</v>
      </c>
      <c r="BX825" s="54">
        <f>Таблица1[[#This Row],[угол обхв5]]+Таблица1[[#This Row],[Y5, мм]]</f>
        <v>58379.551630654452</v>
      </c>
      <c r="BY825" s="14">
        <f>Таблица1[[#This Row],[угол обхв6]]+Таблица1[[#This Row],[Lдуг 4,мм]]</f>
        <v>15137.018699963799</v>
      </c>
      <c r="BZ825" s="14">
        <f>Таблица1[[#This Row],[Т1]]+Таблица1[[#This Row],[X6, мм]]</f>
        <v>58580.747015101217</v>
      </c>
      <c r="CA825" s="14">
        <f>Таблица1[[#This Row],[Т2]]+Таблица1[[#This Row],[Lдуг 5,мм]]</f>
        <v>20617.550882151947</v>
      </c>
      <c r="CB825" s="14">
        <f>Таблица1[[#This Row],[Т3]]+Таблица1[[#This Row],[Y6, мм]]</f>
        <v>58812.787205720779</v>
      </c>
      <c r="CC825" s="14">
        <f>Таблица1[[#This Row],[Т4]]+Таблица1[[#This Row],[Lдуг 6,мм]]</f>
        <v>21746.026402489006</v>
      </c>
      <c r="CD825" s="14">
        <f>Таблица1[[#This Row],[Т5]]+Таблица1[[#This Row],[Lдуг 1,мм]]</f>
        <v>58860.041035054564</v>
      </c>
      <c r="CE825" s="14">
        <f>Таблица1[[#This Row],[Т6]]+Таблица1[[#This Row],[Lпрям1, мм]]</f>
        <v>22136.321162894521</v>
      </c>
      <c r="CF825" s="15">
        <f>Таблица1[[#This Row],[Т7]]+Таблица1[[#This Row],[Lдуг 2,мм]]</f>
        <v>59072.639710018011</v>
      </c>
      <c r="CG825" s="14">
        <f>Таблица1[[#This Row],[Т8]]+Таблица1[[#This Row],[Lпрям2, мм]]</f>
        <v>25972.686619853819</v>
      </c>
      <c r="CH825" s="14">
        <f>Таблица1[[#This Row],[Т9]]-Таблица1[[#This Row],[Т9]]</f>
        <v>0</v>
      </c>
      <c r="CI825" s="50">
        <f>Таблица1[[#This Row],[Т9]]-Таблица1[[#This Row],[Т8]]</f>
        <v>36936.31854712349</v>
      </c>
      <c r="CJ825" s="54">
        <f>Таблица1[[#This Row],[Т9]]-Таблица1[[#This Row],[Т7]]</f>
        <v>212.59867496344668</v>
      </c>
      <c r="CK825" s="14">
        <f>Таблица1[[#This Row],[Т9]]-Таблица1[[#This Row],[Т6]]</f>
        <v>37326.613307529005</v>
      </c>
      <c r="CL825" s="14">
        <f>Таблица1[[#This Row],[Т9]]-Таблица1[[#This Row],[Т5]]</f>
        <v>259.85250429723237</v>
      </c>
      <c r="CM825" s="14">
        <f>Таблица1[[#This Row],[Т9]]-Таблица1[[#This Row],[Т4]]</f>
        <v>38455.088827866064</v>
      </c>
      <c r="CN825" s="14">
        <f>Таблица1[[#This Row],[Т9]]-Таблица1[[#This Row],[Т3]]</f>
        <v>491.89269491679443</v>
      </c>
      <c r="CO825" s="14">
        <f>Таблица1[[#This Row],[Т9]]-Таблица1[[#This Row],[Т2]]</f>
        <v>43935.621010054208</v>
      </c>
      <c r="CP825" s="14">
        <f>Таблица1[[#This Row],[Т9]]-Таблица1[[#This Row],[Т1]]</f>
        <v>693.08807936355879</v>
      </c>
      <c r="CQ825" s="14">
        <f>Таблица1[[#This Row],[Т9]]-Таблица1[[#This Row],[угол обхв6]]</f>
        <v>46084.57202514814</v>
      </c>
      <c r="CR825" s="14">
        <f>Таблица1[[#This Row],[Т9]]-Таблица1[[#This Row],[угол обхв5]]</f>
        <v>870.78326927880698</v>
      </c>
      <c r="CS825" s="14">
        <f>Таблица1[[#This Row],[Т9]]-Таблица1[[#This Row],[угол обхв4]]</f>
        <v>59072.639710018011</v>
      </c>
      <c r="CT825" s="14">
        <f>Таблица1[[#This Row],[Lкан_прям, мм]]+Таблица1[[#This Row],[Lкан_дуг, мм]]+Таблица1[[#This Row],[Lкан_леб,мм]]</f>
        <v>85045.326329871838</v>
      </c>
      <c r="CU825" s="16">
        <f>Таблица1[[#This Row],[Lкан_леб,мм]]</f>
        <v>58201.856440739204</v>
      </c>
      <c r="CV825" s="14">
        <f>2534431-(Таблица1[[#This Row],[Т23]]+Таблица1[[#This Row],[угол обхв3]])</f>
        <v>2449257.5301108672</v>
      </c>
      <c r="CW825" s="50">
        <f>SUM(X825:AC825,AD825:AI825)-Таблица1[[#This Row],[lподв_min, мм]]</f>
        <v>23007.104433236833</v>
      </c>
      <c r="CX825" s="17">
        <f>CW1264-Таблица1[[#This Row],[Суммарная длина каната]]</f>
        <v>-2425318.3177680294</v>
      </c>
    </row>
    <row r="826" spans="1:102" x14ac:dyDescent="0.25">
      <c r="A826" s="21">
        <v>825</v>
      </c>
      <c r="B826" s="10">
        <v>19.917142857142853</v>
      </c>
      <c r="C826" s="10">
        <v>136.51142857142858</v>
      </c>
      <c r="D826" s="11">
        <v>17958.575225147171</v>
      </c>
      <c r="E826" s="11">
        <v>10866.198811027509</v>
      </c>
      <c r="F826" s="11">
        <v>17847.918979200043</v>
      </c>
      <c r="G826" s="11">
        <v>10952.663805290444</v>
      </c>
      <c r="H826" s="11">
        <v>18366.574735147173</v>
      </c>
      <c r="I826" s="11">
        <v>6976.9823875559096</v>
      </c>
      <c r="J826" s="11">
        <v>3889.2164234715992</v>
      </c>
      <c r="K826" s="11">
        <v>25972.686619839373</v>
      </c>
      <c r="L826" s="11">
        <v>870.78326929325715</v>
      </c>
      <c r="M826" s="11">
        <v>58201.856440739204</v>
      </c>
      <c r="N826" s="11">
        <v>10444.936335987881</v>
      </c>
      <c r="O826" s="11">
        <v>15284.530142925772</v>
      </c>
      <c r="P826" s="43">
        <v>12537.16596758072</v>
      </c>
      <c r="Q826" s="11">
        <v>15157.209375215483</v>
      </c>
      <c r="R826" s="11">
        <v>17209.547630032906</v>
      </c>
      <c r="S826" s="11">
        <v>12292.757839514359</v>
      </c>
      <c r="T826" s="11">
        <v>18436.548242432305</v>
      </c>
      <c r="U826" s="11">
        <v>11634.136174845253</v>
      </c>
      <c r="V826" s="11">
        <v>17958.575225147171</v>
      </c>
      <c r="W826" s="11">
        <v>10866.198811027509</v>
      </c>
      <c r="X826" s="12">
        <v>0</v>
      </c>
      <c r="Y826" s="12">
        <v>160.18860582004098</v>
      </c>
      <c r="Z826" s="12">
        <v>199.58877529407386</v>
      </c>
      <c r="AA826" s="44">
        <v>232.0401906195587</v>
      </c>
      <c r="AB826" s="45">
        <v>47.253829333787031</v>
      </c>
      <c r="AC826" s="12">
        <v>231.71186822579656</v>
      </c>
      <c r="AD826" s="12">
        <v>12988.067684869873</v>
      </c>
      <c r="AE826" s="12">
        <v>2096.1000475181158</v>
      </c>
      <c r="AF826" s="12">
        <v>5480.5321821881498</v>
      </c>
      <c r="AG826" s="44">
        <v>1128.4755203370612</v>
      </c>
      <c r="AH826" s="45">
        <v>390.29476040551805</v>
      </c>
      <c r="AI826" s="12">
        <v>3889.2164245206527</v>
      </c>
      <c r="AJ826" s="12">
        <v>-19.013030117399207</v>
      </c>
      <c r="AK826" s="12">
        <v>3.4823890972408069</v>
      </c>
      <c r="AL826" s="12">
        <v>31.510806897572639</v>
      </c>
      <c r="AM826" s="44">
        <v>64.096403956180055</v>
      </c>
      <c r="AN826" s="45">
        <v>57.460509381039166</v>
      </c>
      <c r="AO826" s="12">
        <v>89.999999852680403</v>
      </c>
      <c r="AP826" s="12">
        <v>-1967.480499599191</v>
      </c>
      <c r="AQ826" s="12">
        <v>10469.718966610548</v>
      </c>
      <c r="AR826" s="12">
        <v>12750.410993376636</v>
      </c>
      <c r="AS826" s="44">
        <v>17576.556017842373</v>
      </c>
      <c r="AT826" s="45">
        <v>18092.595708532772</v>
      </c>
      <c r="AU826" s="12">
        <v>18366.575225147171</v>
      </c>
      <c r="AV826" s="12">
        <v>11438.977583618373</v>
      </c>
      <c r="AW826" s="12">
        <v>15691.776777312627</v>
      </c>
      <c r="AX826" s="12">
        <v>15505.046347047546</v>
      </c>
      <c r="AY826" s="44">
        <v>12470.996003995191</v>
      </c>
      <c r="AZ826" s="45">
        <v>11414.680816231956</v>
      </c>
      <c r="BA826" s="12">
        <v>10866.198812076564</v>
      </c>
      <c r="BB826" s="12">
        <v>10312.016800830368</v>
      </c>
      <c r="BC826" s="12">
        <v>12561.948598203388</v>
      </c>
      <c r="BD826" s="12">
        <v>17422.792655828824</v>
      </c>
      <c r="BE826" s="44">
        <v>18069.539854622839</v>
      </c>
      <c r="BF826" s="45">
        <v>18302.527759046705</v>
      </c>
      <c r="BG826" s="12">
        <v>18366.575235147171</v>
      </c>
      <c r="BH826" s="12">
        <v>15670.27150339093</v>
      </c>
      <c r="BI826" s="12">
        <v>15564.456009602338</v>
      </c>
      <c r="BJ826" s="12">
        <v>12640.594811346422</v>
      </c>
      <c r="BK826" s="44">
        <v>11455.898010364421</v>
      </c>
      <c r="BL826" s="45">
        <v>11085.654169640806</v>
      </c>
      <c r="BM826" s="12">
        <v>6976.9823875559105</v>
      </c>
      <c r="BN826" s="12">
        <v>0</v>
      </c>
      <c r="BO826" s="12">
        <v>22.495419214640012</v>
      </c>
      <c r="BP826" s="12">
        <v>28.02841780033183</v>
      </c>
      <c r="BQ826" s="48">
        <v>32.585597058607419</v>
      </c>
      <c r="BR826" s="49">
        <v>6.6358945751408918</v>
      </c>
      <c r="BS826" s="13">
        <v>32.539490471641237</v>
      </c>
      <c r="BT826" s="12">
        <v>128.14355926079199</v>
      </c>
      <c r="BV826" s="14">
        <f>Таблица1[[#This Row],[Lкан_леб,мм]]</f>
        <v>58201.856440739204</v>
      </c>
      <c r="BW826" s="50">
        <f>Таблица1[[#This Row],[угол обхв4]]+Таблица1[[#This Row],[Lдуг 3,мм]]</f>
        <v>12988.067684869873</v>
      </c>
      <c r="BX826" s="54">
        <f>Таблица1[[#This Row],[угол обхв5]]+Таблица1[[#This Row],[Y5, мм]]</f>
        <v>58362.045046559244</v>
      </c>
      <c r="BY826" s="14">
        <f>Таблица1[[#This Row],[угол обхв6]]+Таблица1[[#This Row],[Lдуг 4,мм]]</f>
        <v>15084.167732387989</v>
      </c>
      <c r="BZ826" s="14">
        <f>Таблица1[[#This Row],[Т1]]+Таблица1[[#This Row],[X6, мм]]</f>
        <v>58561.63382185332</v>
      </c>
      <c r="CA826" s="14">
        <f>Таблица1[[#This Row],[Т2]]+Таблица1[[#This Row],[Lдуг 5,мм]]</f>
        <v>20564.699914576137</v>
      </c>
      <c r="CB826" s="14">
        <f>Таблица1[[#This Row],[Т3]]+Таблица1[[#This Row],[Y6, мм]]</f>
        <v>58793.674012472882</v>
      </c>
      <c r="CC826" s="14">
        <f>Таблица1[[#This Row],[Т4]]+Таблица1[[#This Row],[Lдуг 6,мм]]</f>
        <v>21693.175434913199</v>
      </c>
      <c r="CD826" s="14">
        <f>Таблица1[[#This Row],[Т5]]+Таблица1[[#This Row],[Lдуг 1,мм]]</f>
        <v>58840.927841806668</v>
      </c>
      <c r="CE826" s="14">
        <f>Таблица1[[#This Row],[Т6]]+Таблица1[[#This Row],[Lпрям1, мм]]</f>
        <v>22083.470195318718</v>
      </c>
      <c r="CF826" s="15">
        <f>Таблица1[[#This Row],[Т7]]+Таблица1[[#This Row],[Lдуг 2,мм]]</f>
        <v>59072.639710032461</v>
      </c>
      <c r="CG826" s="14">
        <f>Таблица1[[#This Row],[Т8]]+Таблица1[[#This Row],[Lпрям2, мм]]</f>
        <v>25972.686619839369</v>
      </c>
      <c r="CH826" s="14">
        <f>Таблица1[[#This Row],[Т9]]-Таблица1[[#This Row],[Т9]]</f>
        <v>0</v>
      </c>
      <c r="CI826" s="50">
        <f>Таблица1[[#This Row],[Т9]]-Таблица1[[#This Row],[Т8]]</f>
        <v>36989.169514713743</v>
      </c>
      <c r="CJ826" s="54">
        <f>Таблица1[[#This Row],[Т9]]-Таблица1[[#This Row],[Т7]]</f>
        <v>231.7118682257933</v>
      </c>
      <c r="CK826" s="14">
        <f>Таблица1[[#This Row],[Т9]]-Таблица1[[#This Row],[Т6]]</f>
        <v>37379.464275119259</v>
      </c>
      <c r="CL826" s="14">
        <f>Таблица1[[#This Row],[Т9]]-Таблица1[[#This Row],[Т5]]</f>
        <v>278.96569755957898</v>
      </c>
      <c r="CM826" s="14">
        <f>Таблица1[[#This Row],[Т9]]-Таблица1[[#This Row],[Т4]]</f>
        <v>38507.939795456325</v>
      </c>
      <c r="CN826" s="14">
        <f>Таблица1[[#This Row],[Т9]]-Таблица1[[#This Row],[Т3]]</f>
        <v>511.00588817914104</v>
      </c>
      <c r="CO826" s="14">
        <f>Таблица1[[#This Row],[Т9]]-Таблица1[[#This Row],[Т2]]</f>
        <v>43988.471977644469</v>
      </c>
      <c r="CP826" s="14">
        <f>Таблица1[[#This Row],[Т9]]-Таблица1[[#This Row],[Т1]]</f>
        <v>710.59466347321722</v>
      </c>
      <c r="CQ826" s="14">
        <f>Таблица1[[#This Row],[Т9]]-Таблица1[[#This Row],[угол обхв6]]</f>
        <v>46084.57202516259</v>
      </c>
      <c r="CR826" s="14">
        <f>Таблица1[[#This Row],[Т9]]-Таблица1[[#This Row],[угол обхв5]]</f>
        <v>870.78326929325704</v>
      </c>
      <c r="CS826" s="14">
        <f>Таблица1[[#This Row],[Т9]]-Таблица1[[#This Row],[угол обхв4]]</f>
        <v>59072.639710032461</v>
      </c>
      <c r="CT826" s="14">
        <f>Таблица1[[#This Row],[Lкан_прям, мм]]+Таблица1[[#This Row],[Lкан_дуг, мм]]+Таблица1[[#This Row],[Lкан_леб,мм]]</f>
        <v>85045.326329871838</v>
      </c>
      <c r="CU826" s="16">
        <f>Таблица1[[#This Row],[Lкан_леб,мм]]</f>
        <v>58201.856440739204</v>
      </c>
      <c r="CV826" s="14">
        <f>2534431-(Таблица1[[#This Row],[Т23]]+Таблица1[[#This Row],[угол обхв3]])</f>
        <v>2449257.5301108672</v>
      </c>
      <c r="CW826" s="50">
        <f>SUM(X826:AC826,AD826:AI826)-Таблица1[[#This Row],[lподв_min, мм]]</f>
        <v>22954.253465661026</v>
      </c>
      <c r="CX826" s="17">
        <f>CW1265-Таблица1[[#This Row],[Суммарная длина каната]]</f>
        <v>-2425379.8837962924</v>
      </c>
    </row>
    <row r="827" spans="1:102" x14ac:dyDescent="0.25">
      <c r="A827" s="21">
        <v>826</v>
      </c>
      <c r="B827" s="10">
        <v>19.917142857142853</v>
      </c>
      <c r="C827" s="10">
        <v>139.19551020408164</v>
      </c>
      <c r="D827" s="11">
        <v>18103.987168916527</v>
      </c>
      <c r="E827" s="11">
        <v>11217.664546989534</v>
      </c>
      <c r="F827" s="11">
        <v>17989.403258180726</v>
      </c>
      <c r="G827" s="11">
        <v>11298.85276904477</v>
      </c>
      <c r="H827" s="11">
        <v>18511.986678916524</v>
      </c>
      <c r="I827" s="11">
        <v>7275.2842594737476</v>
      </c>
      <c r="J827" s="11">
        <v>3942.3802875157862</v>
      </c>
      <c r="K827" s="11">
        <v>25972.686619825225</v>
      </c>
      <c r="L827" s="11">
        <v>870.78326930740559</v>
      </c>
      <c r="M827" s="11">
        <v>58201.856440739204</v>
      </c>
      <c r="N827" s="11">
        <v>10444.936335987881</v>
      </c>
      <c r="O827" s="11">
        <v>15284.530142925772</v>
      </c>
      <c r="P827" s="43">
        <v>12487.582179134115</v>
      </c>
      <c r="Q827" s="11">
        <v>15250.088754677414</v>
      </c>
      <c r="R827" s="11">
        <v>17288.977082050878</v>
      </c>
      <c r="S827" s="11">
        <v>12607.582371289678</v>
      </c>
      <c r="T827" s="11">
        <v>18545.47412883522</v>
      </c>
      <c r="U827" s="11">
        <v>12007.142389757619</v>
      </c>
      <c r="V827" s="11">
        <v>18103.987168916527</v>
      </c>
      <c r="W827" s="11">
        <v>11217.664546989534</v>
      </c>
      <c r="X827" s="12">
        <v>0</v>
      </c>
      <c r="Y827" s="12">
        <v>142.26941377279869</v>
      </c>
      <c r="Z827" s="12">
        <v>198.39477409341913</v>
      </c>
      <c r="AA827" s="44">
        <v>232.04019061955952</v>
      </c>
      <c r="AB827" s="45">
        <v>47.253829333787856</v>
      </c>
      <c r="AC827" s="12">
        <v>250.82506148784034</v>
      </c>
      <c r="AD827" s="12">
        <v>12988.067684869873</v>
      </c>
      <c r="AE827" s="12">
        <v>2042.9361834739389</v>
      </c>
      <c r="AF827" s="12">
        <v>5480.5321821881471</v>
      </c>
      <c r="AG827" s="44">
        <v>1128.4755203370601</v>
      </c>
      <c r="AH827" s="45">
        <v>390.29476040551367</v>
      </c>
      <c r="AI827" s="12">
        <v>3942.3802885506925</v>
      </c>
      <c r="AJ827" s="12">
        <v>-19.013030117399207</v>
      </c>
      <c r="AK827" s="12">
        <v>0.96598204677175636</v>
      </c>
      <c r="AL827" s="12">
        <v>28.826725264919595</v>
      </c>
      <c r="AM827" s="44">
        <v>61.412322323527135</v>
      </c>
      <c r="AN827" s="45">
        <v>54.776427748386126</v>
      </c>
      <c r="AO827" s="12">
        <v>89.999999854667038</v>
      </c>
      <c r="AP827" s="12">
        <v>-1967.480499599191</v>
      </c>
      <c r="AQ827" s="12">
        <v>10451.81471355004</v>
      </c>
      <c r="AR827" s="12">
        <v>12684.304425912664</v>
      </c>
      <c r="AS827" s="44">
        <v>17647.236131308407</v>
      </c>
      <c r="AT827" s="45">
        <v>18212.175796535263</v>
      </c>
      <c r="AU827" s="12">
        <v>18511.987168916527</v>
      </c>
      <c r="AV827" s="12">
        <v>11438.977583618373</v>
      </c>
      <c r="AW827" s="12">
        <v>15692.472158317803</v>
      </c>
      <c r="AX827" s="12">
        <v>15607.530159137499</v>
      </c>
      <c r="AY827" s="44">
        <v>12802.811604820648</v>
      </c>
      <c r="AZ827" s="45">
        <v>11771.820861447803</v>
      </c>
      <c r="BA827" s="12">
        <v>11217.664548024441</v>
      </c>
      <c r="BB827" s="12">
        <v>10312.016800830368</v>
      </c>
      <c r="BC827" s="12">
        <v>12494.460556696275</v>
      </c>
      <c r="BD827" s="12">
        <v>17485.699328829425</v>
      </c>
      <c r="BE827" s="44">
        <v>18187.215079577691</v>
      </c>
      <c r="BF827" s="45">
        <v>18437.285501216484</v>
      </c>
      <c r="BG827" s="12">
        <v>18511.987178916523</v>
      </c>
      <c r="BH827" s="12">
        <v>15670.27150339093</v>
      </c>
      <c r="BI827" s="12">
        <v>15658.030770069445</v>
      </c>
      <c r="BJ827" s="12">
        <v>12965.023775749767</v>
      </c>
      <c r="BK827" s="44">
        <v>11811.913156226648</v>
      </c>
      <c r="BL827" s="45">
        <v>11452.986075299348</v>
      </c>
      <c r="BM827" s="12">
        <v>7275.2842594737485</v>
      </c>
      <c r="BN827" s="12">
        <v>0</v>
      </c>
      <c r="BO827" s="12">
        <v>19.97901216417096</v>
      </c>
      <c r="BP827" s="12">
        <v>27.860743218147842</v>
      </c>
      <c r="BQ827" s="48">
        <v>32.585597058607533</v>
      </c>
      <c r="BR827" s="49">
        <v>6.6358945751410054</v>
      </c>
      <c r="BS827" s="13">
        <v>35.223572106280919</v>
      </c>
      <c r="BT827" s="12">
        <v>128.14355926079199</v>
      </c>
      <c r="BV827" s="14">
        <f>Таблица1[[#This Row],[Lкан_леб,мм]]</f>
        <v>58201.856440739204</v>
      </c>
      <c r="BW827" s="50">
        <f>Таблица1[[#This Row],[угол обхв4]]+Таблица1[[#This Row],[Lдуг 3,мм]]</f>
        <v>12988.067684869873</v>
      </c>
      <c r="BX827" s="54">
        <f>Таблица1[[#This Row],[угол обхв5]]+Таблица1[[#This Row],[Y5, мм]]</f>
        <v>58344.125854512</v>
      </c>
      <c r="BY827" s="14">
        <f>Таблица1[[#This Row],[угол обхв6]]+Таблица1[[#This Row],[Lдуг 4,мм]]</f>
        <v>15031.003868343812</v>
      </c>
      <c r="BZ827" s="14">
        <f>Таблица1[[#This Row],[Т1]]+Таблица1[[#This Row],[X6, мм]]</f>
        <v>58542.520628605416</v>
      </c>
      <c r="CA827" s="14">
        <f>Таблица1[[#This Row],[Т2]]+Таблица1[[#This Row],[Lдуг 5,мм]]</f>
        <v>20511.536050531959</v>
      </c>
      <c r="CB827" s="14">
        <f>Таблица1[[#This Row],[Т3]]+Таблица1[[#This Row],[Y6, мм]]</f>
        <v>58774.560819224978</v>
      </c>
      <c r="CC827" s="14">
        <f>Таблица1[[#This Row],[Т4]]+Таблица1[[#This Row],[Lдуг 6,мм]]</f>
        <v>21640.011570869017</v>
      </c>
      <c r="CD827" s="14">
        <f>Таблица1[[#This Row],[Т5]]+Таблица1[[#This Row],[Lдуг 1,мм]]</f>
        <v>58821.814648558764</v>
      </c>
      <c r="CE827" s="14">
        <f>Таблица1[[#This Row],[Т6]]+Таблица1[[#This Row],[Lпрям1, мм]]</f>
        <v>22030.306331274533</v>
      </c>
      <c r="CF827" s="15">
        <f>Таблица1[[#This Row],[Т7]]+Таблица1[[#This Row],[Lдуг 2,мм]]</f>
        <v>59072.639710046606</v>
      </c>
      <c r="CG827" s="14">
        <f>Таблица1[[#This Row],[Т8]]+Таблица1[[#This Row],[Lпрям2, мм]]</f>
        <v>25972.686619825225</v>
      </c>
      <c r="CH827" s="14">
        <f>Таблица1[[#This Row],[Т9]]-Таблица1[[#This Row],[Т9]]</f>
        <v>0</v>
      </c>
      <c r="CI827" s="50">
        <f>Таблица1[[#This Row],[Т9]]-Таблица1[[#This Row],[Т8]]</f>
        <v>37042.333378772077</v>
      </c>
      <c r="CJ827" s="54">
        <f>Таблица1[[#This Row],[Т9]]-Таблица1[[#This Row],[Т7]]</f>
        <v>250.82506148784159</v>
      </c>
      <c r="CK827" s="14">
        <f>Таблица1[[#This Row],[Т9]]-Таблица1[[#This Row],[Т6]]</f>
        <v>37432.628139177585</v>
      </c>
      <c r="CL827" s="14">
        <f>Таблица1[[#This Row],[Т9]]-Таблица1[[#This Row],[Т5]]</f>
        <v>298.07889082162728</v>
      </c>
      <c r="CM827" s="14">
        <f>Таблица1[[#This Row],[Т9]]-Таблица1[[#This Row],[Т4]]</f>
        <v>38561.103659514643</v>
      </c>
      <c r="CN827" s="14">
        <f>Таблица1[[#This Row],[Т9]]-Таблица1[[#This Row],[Т3]]</f>
        <v>530.11908144118934</v>
      </c>
      <c r="CO827" s="14">
        <f>Таблица1[[#This Row],[Т9]]-Таблица1[[#This Row],[Т2]]</f>
        <v>44041.635841702795</v>
      </c>
      <c r="CP827" s="14">
        <f>Таблица1[[#This Row],[Т9]]-Таблица1[[#This Row],[Т1]]</f>
        <v>728.51385553460568</v>
      </c>
      <c r="CQ827" s="14">
        <f>Таблица1[[#This Row],[Т9]]-Таблица1[[#This Row],[угол обхв6]]</f>
        <v>46084.572025176734</v>
      </c>
      <c r="CR827" s="14">
        <f>Таблица1[[#This Row],[Т9]]-Таблица1[[#This Row],[угол обхв5]]</f>
        <v>870.7832693074015</v>
      </c>
      <c r="CS827" s="14">
        <f>Таблица1[[#This Row],[Т9]]-Таблица1[[#This Row],[угол обхв4]]</f>
        <v>59072.639710046606</v>
      </c>
      <c r="CT827" s="14">
        <f>Таблица1[[#This Row],[Lкан_прям, мм]]+Таблица1[[#This Row],[Lкан_дуг, мм]]+Таблица1[[#This Row],[Lкан_леб,мм]]</f>
        <v>85045.326329871838</v>
      </c>
      <c r="CU827" s="16">
        <f>Таблица1[[#This Row],[Lкан_леб,мм]]</f>
        <v>58201.856440739204</v>
      </c>
      <c r="CV827" s="14">
        <f>2534431-(Таблица1[[#This Row],[Т23]]+Таблица1[[#This Row],[угол обхв3]])</f>
        <v>2449257.5301108672</v>
      </c>
      <c r="CW827" s="50">
        <f>SUM(X827:AC827,AD827:AI827)-Таблица1[[#This Row],[lподв_min, мм]]</f>
        <v>22901.089601616844</v>
      </c>
      <c r="CX827" s="17">
        <f>CW1266-Таблица1[[#This Row],[Суммарная длина каната]]</f>
        <v>-2425442.9762696773</v>
      </c>
    </row>
    <row r="828" spans="1:102" x14ac:dyDescent="0.25">
      <c r="A828" s="21">
        <v>827</v>
      </c>
      <c r="B828" s="10">
        <v>19.917142857142853</v>
      </c>
      <c r="C828" s="10">
        <v>141.87959183673468</v>
      </c>
      <c r="D828" s="11">
        <v>18232.780820582509</v>
      </c>
      <c r="E828" s="11">
        <v>11575.554183940161</v>
      </c>
      <c r="F828" s="11">
        <v>18114.520659598369</v>
      </c>
      <c r="G828" s="11">
        <v>11651.287494471298</v>
      </c>
      <c r="H828" s="11">
        <v>18640.780330582507</v>
      </c>
      <c r="I828" s="11">
        <v>7579.7933929599412</v>
      </c>
      <c r="J828" s="11">
        <v>3995.7607909802196</v>
      </c>
      <c r="K828" s="11">
        <v>25972.686619811397</v>
      </c>
      <c r="L828" s="11">
        <v>870.78326932123048</v>
      </c>
      <c r="M828" s="11">
        <v>58201.856440739204</v>
      </c>
      <c r="N828" s="11">
        <v>10444.936335987881</v>
      </c>
      <c r="O828" s="11">
        <v>15284.530142925772</v>
      </c>
      <c r="P828" s="43">
        <v>12433.703345973598</v>
      </c>
      <c r="Q828" s="11">
        <v>15340.544282663333</v>
      </c>
      <c r="R828" s="11">
        <v>17353.576498144223</v>
      </c>
      <c r="S828" s="11">
        <v>12925.781112795396</v>
      </c>
      <c r="T828" s="11">
        <v>18636.813033548417</v>
      </c>
      <c r="U828" s="11">
        <v>12384.840271109506</v>
      </c>
      <c r="V828" s="11">
        <v>18232.780820582509</v>
      </c>
      <c r="W828" s="11">
        <v>11575.554183940161</v>
      </c>
      <c r="X828" s="12">
        <v>0</v>
      </c>
      <c r="Y828" s="12">
        <v>123.90232150010716</v>
      </c>
      <c r="Z828" s="12">
        <v>197.64867311821374</v>
      </c>
      <c r="AA828" s="44">
        <v>232.0401906195583</v>
      </c>
      <c r="AB828" s="45">
        <v>47.253829333787486</v>
      </c>
      <c r="AC828" s="12">
        <v>269.93825474956378</v>
      </c>
      <c r="AD828" s="12">
        <v>12988.067684869873</v>
      </c>
      <c r="AE828" s="12">
        <v>1989.5556800095005</v>
      </c>
      <c r="AF828" s="12">
        <v>5480.5321821881471</v>
      </c>
      <c r="AG828" s="44">
        <v>1128.4755203370607</v>
      </c>
      <c r="AH828" s="45">
        <v>390.29476040551674</v>
      </c>
      <c r="AI828" s="12">
        <v>3995.7607920013006</v>
      </c>
      <c r="AJ828" s="12">
        <v>-19.013030117399207</v>
      </c>
      <c r="AK828" s="12">
        <v>-1.6133240050727864</v>
      </c>
      <c r="AL828" s="12">
        <v>26.142643632266562</v>
      </c>
      <c r="AM828" s="44">
        <v>58.728240690873925</v>
      </c>
      <c r="AN828" s="45">
        <v>52.092346115732973</v>
      </c>
      <c r="AO828" s="12">
        <v>89.999999856608596</v>
      </c>
      <c r="AP828" s="12">
        <v>-1967.480499599191</v>
      </c>
      <c r="AQ828" s="12">
        <v>10433.449465204341</v>
      </c>
      <c r="AR828" s="12">
        <v>12613.471175183344</v>
      </c>
      <c r="AS828" s="44">
        <v>17702.300133967121</v>
      </c>
      <c r="AT828" s="45">
        <v>18314.900210118591</v>
      </c>
      <c r="AU828" s="12">
        <v>18640.780820582509</v>
      </c>
      <c r="AV828" s="12">
        <v>11438.977583618373</v>
      </c>
      <c r="AW828" s="12">
        <v>15692.368409643846</v>
      </c>
      <c r="AX828" s="12">
        <v>15706.805838905884</v>
      </c>
      <c r="AY828" s="44">
        <v>13137.573052723379</v>
      </c>
      <c r="AZ828" s="45">
        <v>12134.168904353273</v>
      </c>
      <c r="BA828" s="12">
        <v>11575.554184961244</v>
      </c>
      <c r="BB828" s="12">
        <v>10312.016800830368</v>
      </c>
      <c r="BC828" s="12">
        <v>12422.216475190058</v>
      </c>
      <c r="BD828" s="12">
        <v>17533.344327353971</v>
      </c>
      <c r="BE828" s="44">
        <v>18288.089397725518</v>
      </c>
      <c r="BF828" s="45">
        <v>18554.693644012335</v>
      </c>
      <c r="BG828" s="12">
        <v>18640.780830582506</v>
      </c>
      <c r="BH828" s="12">
        <v>15670.27150339093</v>
      </c>
      <c r="BI828" s="12">
        <v>15748.382549381407</v>
      </c>
      <c r="BJ828" s="12">
        <v>13292.042669037945</v>
      </c>
      <c r="BK828" s="44">
        <v>12173.048331181522</v>
      </c>
      <c r="BL828" s="45">
        <v>11826.225550696394</v>
      </c>
      <c r="BM828" s="12">
        <v>7579.7933929599421</v>
      </c>
      <c r="BN828" s="12">
        <v>0</v>
      </c>
      <c r="BO828" s="12">
        <v>17.39970611232642</v>
      </c>
      <c r="BP828" s="12">
        <v>27.755967637339349</v>
      </c>
      <c r="BQ828" s="48">
        <v>32.585597058607362</v>
      </c>
      <c r="BR828" s="49">
        <v>6.6358945751409548</v>
      </c>
      <c r="BS828" s="13">
        <v>37.907653740875624</v>
      </c>
      <c r="BT828" s="12">
        <v>128.14355926079199</v>
      </c>
      <c r="BV828" s="14">
        <f>Таблица1[[#This Row],[Lкан_леб,мм]]</f>
        <v>58201.856440739204</v>
      </c>
      <c r="BW828" s="50">
        <f>Таблица1[[#This Row],[угол обхв4]]+Таблица1[[#This Row],[Lдуг 3,мм]]</f>
        <v>12988.067684869873</v>
      </c>
      <c r="BX828" s="54">
        <f>Таблица1[[#This Row],[угол обхв5]]+Таблица1[[#This Row],[Y5, мм]]</f>
        <v>58325.758762239311</v>
      </c>
      <c r="BY828" s="14">
        <f>Таблица1[[#This Row],[угол обхв6]]+Таблица1[[#This Row],[Lдуг 4,мм]]</f>
        <v>14977.623364879373</v>
      </c>
      <c r="BZ828" s="14">
        <f>Таблица1[[#This Row],[Т1]]+Таблица1[[#This Row],[X6, мм]]</f>
        <v>58523.407435357527</v>
      </c>
      <c r="CA828" s="14">
        <f>Таблица1[[#This Row],[Т2]]+Таблица1[[#This Row],[Lдуг 5,мм]]</f>
        <v>20458.155547067519</v>
      </c>
      <c r="CB828" s="14">
        <f>Таблица1[[#This Row],[Т3]]+Таблица1[[#This Row],[Y6, мм]]</f>
        <v>58755.447625977082</v>
      </c>
      <c r="CC828" s="14">
        <f>Таблица1[[#This Row],[Т4]]+Таблица1[[#This Row],[Lдуг 6,мм]]</f>
        <v>21586.631067404582</v>
      </c>
      <c r="CD828" s="14">
        <f>Таблица1[[#This Row],[Т5]]+Таблица1[[#This Row],[Lдуг 1,мм]]</f>
        <v>58802.701455310867</v>
      </c>
      <c r="CE828" s="14">
        <f>Таблица1[[#This Row],[Т6]]+Таблица1[[#This Row],[Lпрям1, мм]]</f>
        <v>21976.925827810097</v>
      </c>
      <c r="CF828" s="15">
        <f>Таблица1[[#This Row],[Т7]]+Таблица1[[#This Row],[Lдуг 2,мм]]</f>
        <v>59072.63971006043</v>
      </c>
      <c r="CG828" s="14">
        <f>Таблица1[[#This Row],[Т8]]+Таблица1[[#This Row],[Lпрям2, мм]]</f>
        <v>25972.686619811397</v>
      </c>
      <c r="CH828" s="14">
        <f>Таблица1[[#This Row],[Т9]]-Таблица1[[#This Row],[Т9]]</f>
        <v>0</v>
      </c>
      <c r="CI828" s="50">
        <f>Таблица1[[#This Row],[Т9]]-Таблица1[[#This Row],[Т8]]</f>
        <v>37095.713882250333</v>
      </c>
      <c r="CJ828" s="54">
        <f>Таблица1[[#This Row],[Т9]]-Таблица1[[#This Row],[Т7]]</f>
        <v>269.93825474956247</v>
      </c>
      <c r="CK828" s="14">
        <f>Таблица1[[#This Row],[Т9]]-Таблица1[[#This Row],[Т6]]</f>
        <v>37486.008642655848</v>
      </c>
      <c r="CL828" s="14">
        <f>Таблица1[[#This Row],[Т9]]-Таблица1[[#This Row],[Т5]]</f>
        <v>317.19208408334816</v>
      </c>
      <c r="CM828" s="14">
        <f>Таблица1[[#This Row],[Т9]]-Таблица1[[#This Row],[Т4]]</f>
        <v>38614.484162992914</v>
      </c>
      <c r="CN828" s="14">
        <f>Таблица1[[#This Row],[Т9]]-Таблица1[[#This Row],[Т3]]</f>
        <v>549.23227470290294</v>
      </c>
      <c r="CO828" s="14">
        <f>Таблица1[[#This Row],[Т9]]-Таблица1[[#This Row],[Т2]]</f>
        <v>44095.016345181059</v>
      </c>
      <c r="CP828" s="14">
        <f>Таблица1[[#This Row],[Т9]]-Таблица1[[#This Row],[Т1]]</f>
        <v>746.88094782111875</v>
      </c>
      <c r="CQ828" s="14">
        <f>Таблица1[[#This Row],[Т9]]-Таблица1[[#This Row],[угол обхв6]]</f>
        <v>46084.572025190559</v>
      </c>
      <c r="CR828" s="14">
        <f>Таблица1[[#This Row],[Т9]]-Таблица1[[#This Row],[угол обхв5]]</f>
        <v>870.78326932122582</v>
      </c>
      <c r="CS828" s="14">
        <f>Таблица1[[#This Row],[Т9]]-Таблица1[[#This Row],[угол обхв4]]</f>
        <v>59072.63971006043</v>
      </c>
      <c r="CT828" s="14">
        <f>Таблица1[[#This Row],[Lкан_прям, мм]]+Таблица1[[#This Row],[Lкан_дуг, мм]]+Таблица1[[#This Row],[Lкан_леб,мм]]</f>
        <v>85045.326329871838</v>
      </c>
      <c r="CU828" s="16">
        <f>Таблица1[[#This Row],[Lкан_леб,мм]]</f>
        <v>58201.856440739204</v>
      </c>
      <c r="CV828" s="14">
        <f>2534431-(Таблица1[[#This Row],[Т23]]+Таблица1[[#This Row],[угол обхв3]])</f>
        <v>2449257.5301108672</v>
      </c>
      <c r="CW828" s="50">
        <f>SUM(X828:AC828,AD828:AI828)-Таблица1[[#This Row],[lподв_min, мм]]</f>
        <v>22847.709098152409</v>
      </c>
      <c r="CX828" s="17">
        <f>CW1267-Таблица1[[#This Row],[Суммарная длина каната]]</f>
        <v>-2425507.5760310893</v>
      </c>
    </row>
    <row r="829" spans="1:102" x14ac:dyDescent="0.25">
      <c r="A829" s="21">
        <v>828</v>
      </c>
      <c r="B829" s="10">
        <v>19.917142857142853</v>
      </c>
      <c r="C829" s="10">
        <v>144.56367346938774</v>
      </c>
      <c r="D829" s="11">
        <v>18344.67358727039</v>
      </c>
      <c r="E829" s="11">
        <v>11939.082457543524</v>
      </c>
      <c r="F829" s="11">
        <v>18222.996656830837</v>
      </c>
      <c r="G829" s="11">
        <v>12009.194686140314</v>
      </c>
      <c r="H829" s="11">
        <v>18752.673097270388</v>
      </c>
      <c r="I829" s="11">
        <v>7889.8285828930084</v>
      </c>
      <c r="J829" s="11">
        <v>4049.2538746505156</v>
      </c>
      <c r="K829" s="11">
        <v>25972.686619797918</v>
      </c>
      <c r="L829" s="11">
        <v>870.78326933471612</v>
      </c>
      <c r="M829" s="11">
        <v>58201.856440739204</v>
      </c>
      <c r="N829" s="11">
        <v>10444.936335987881</v>
      </c>
      <c r="O829" s="11">
        <v>15284.530142925772</v>
      </c>
      <c r="P829" s="43">
        <v>12375.647686459717</v>
      </c>
      <c r="Q829" s="11">
        <v>15428.377485977111</v>
      </c>
      <c r="R829" s="11">
        <v>17403.204137361714</v>
      </c>
      <c r="S829" s="11">
        <v>13246.655887561381</v>
      </c>
      <c r="T829" s="11">
        <v>18710.364545112763</v>
      </c>
      <c r="U829" s="11">
        <v>12766.401092261929</v>
      </c>
      <c r="V829" s="11">
        <v>18344.67358727039</v>
      </c>
      <c r="W829" s="11">
        <v>11939.082457543524</v>
      </c>
      <c r="X829" s="12">
        <v>0</v>
      </c>
      <c r="Y829" s="12">
        <v>105.04879453556474</v>
      </c>
      <c r="Z829" s="12">
        <v>197.38900683485898</v>
      </c>
      <c r="AA829" s="44">
        <v>232.04019061955844</v>
      </c>
      <c r="AB829" s="45">
        <v>47.253829333785809</v>
      </c>
      <c r="AC829" s="12">
        <v>289.05144801094821</v>
      </c>
      <c r="AD829" s="12">
        <v>12988.067684869873</v>
      </c>
      <c r="AE829" s="12">
        <v>1936.0625963392076</v>
      </c>
      <c r="AF829" s="12">
        <v>5480.5321821881453</v>
      </c>
      <c r="AG829" s="44">
        <v>1128.4755203370657</v>
      </c>
      <c r="AH829" s="45">
        <v>390.29476040551958</v>
      </c>
      <c r="AI829" s="12">
        <v>4049.2538756581071</v>
      </c>
      <c r="AJ829" s="12">
        <v>-19.013030117399207</v>
      </c>
      <c r="AK829" s="12">
        <v>-4.2609404854756674</v>
      </c>
      <c r="AL829" s="12">
        <v>23.458561999613494</v>
      </c>
      <c r="AM829" s="44">
        <v>56.044159058220878</v>
      </c>
      <c r="AN829" s="45">
        <v>49.40826448308016</v>
      </c>
      <c r="AO829" s="12">
        <v>89.999999858502875</v>
      </c>
      <c r="AP829" s="12">
        <v>-1967.480499599191</v>
      </c>
      <c r="AQ829" s="12">
        <v>10414.622380191246</v>
      </c>
      <c r="AR829" s="12">
        <v>12538.066660121911</v>
      </c>
      <c r="AS829" s="44">
        <v>17741.627207015692</v>
      </c>
      <c r="AT829" s="45">
        <v>18400.543556284239</v>
      </c>
      <c r="AU829" s="12">
        <v>18752.67358727039</v>
      </c>
      <c r="AV829" s="12">
        <v>11438.977583618373</v>
      </c>
      <c r="AW829" s="12">
        <v>15691.40243749</v>
      </c>
      <c r="AX829" s="12">
        <v>15802.655560401088</v>
      </c>
      <c r="AY829" s="44">
        <v>13474.545830134499</v>
      </c>
      <c r="AZ829" s="45">
        <v>12500.929898191243</v>
      </c>
      <c r="BA829" s="12">
        <v>11939.082458551116</v>
      </c>
      <c r="BB829" s="12">
        <v>10312.016800830368</v>
      </c>
      <c r="BC829" s="12">
        <v>12345.333730663082</v>
      </c>
      <c r="BD829" s="12">
        <v>17565.623111023906</v>
      </c>
      <c r="BE829" s="44">
        <v>18371.941475458785</v>
      </c>
      <c r="BF829" s="45">
        <v>18654.49457609891</v>
      </c>
      <c r="BG829" s="12">
        <v>18752.673597270386</v>
      </c>
      <c r="BH829" s="12">
        <v>15670.27150339093</v>
      </c>
      <c r="BI829" s="12">
        <v>15835.249780541339</v>
      </c>
      <c r="BJ829" s="12">
        <v>13620.933961985358</v>
      </c>
      <c r="BK829" s="44">
        <v>12538.511149688811</v>
      </c>
      <c r="BL829" s="45">
        <v>12204.553651614209</v>
      </c>
      <c r="BM829" s="12">
        <v>7889.8285828930093</v>
      </c>
      <c r="BN829" s="12">
        <v>0</v>
      </c>
      <c r="BO829" s="12">
        <v>14.752089631923541</v>
      </c>
      <c r="BP829" s="12">
        <v>27.719502485089162</v>
      </c>
      <c r="BQ829" s="48">
        <v>32.585597058607384</v>
      </c>
      <c r="BR829" s="49">
        <v>6.6358945751407195</v>
      </c>
      <c r="BS829" s="13">
        <v>40.591735375422708</v>
      </c>
      <c r="BT829" s="12">
        <v>128.14355926079199</v>
      </c>
      <c r="BV829" s="14">
        <f>Таблица1[[#This Row],[Lкан_леб,мм]]</f>
        <v>58201.856440739204</v>
      </c>
      <c r="BW829" s="50">
        <f>Таблица1[[#This Row],[угол обхв4]]+Таблица1[[#This Row],[Lдуг 3,мм]]</f>
        <v>12988.067684869873</v>
      </c>
      <c r="BX829" s="54">
        <f>Таблица1[[#This Row],[угол обхв5]]+Таблица1[[#This Row],[Y5, мм]]</f>
        <v>58306.905235274768</v>
      </c>
      <c r="BY829" s="14">
        <f>Таблица1[[#This Row],[угол обхв6]]+Таблица1[[#This Row],[Lдуг 4,мм]]</f>
        <v>14924.13028120908</v>
      </c>
      <c r="BZ829" s="14">
        <f>Таблица1[[#This Row],[Т1]]+Таблица1[[#This Row],[X6, мм]]</f>
        <v>58504.294242109623</v>
      </c>
      <c r="CA829" s="14">
        <f>Таблица1[[#This Row],[Т2]]+Таблица1[[#This Row],[Lдуг 5,мм]]</f>
        <v>20404.662463397224</v>
      </c>
      <c r="CB829" s="14">
        <f>Таблица1[[#This Row],[Т3]]+Таблица1[[#This Row],[Y6, мм]]</f>
        <v>58736.334432729185</v>
      </c>
      <c r="CC829" s="14">
        <f>Таблица1[[#This Row],[Т4]]+Таблица1[[#This Row],[Lдуг 6,мм]]</f>
        <v>21533.13798373429</v>
      </c>
      <c r="CD829" s="14">
        <f>Таблица1[[#This Row],[Т5]]+Таблица1[[#This Row],[Lдуг 1,мм]]</f>
        <v>58783.588262062971</v>
      </c>
      <c r="CE829" s="14">
        <f>Таблица1[[#This Row],[Т6]]+Таблица1[[#This Row],[Lпрям1, мм]]</f>
        <v>21923.432744139809</v>
      </c>
      <c r="CF829" s="15">
        <f>Таблица1[[#This Row],[Т7]]+Таблица1[[#This Row],[Lдуг 2,мм]]</f>
        <v>59072.63971007392</v>
      </c>
      <c r="CG829" s="14">
        <f>Таблица1[[#This Row],[Т8]]+Таблица1[[#This Row],[Lпрям2, мм]]</f>
        <v>25972.686619797918</v>
      </c>
      <c r="CH829" s="14">
        <f>Таблица1[[#This Row],[Т9]]-Таблица1[[#This Row],[Т9]]</f>
        <v>0</v>
      </c>
      <c r="CI829" s="50">
        <f>Таблица1[[#This Row],[Т9]]-Таблица1[[#This Row],[Т8]]</f>
        <v>37149.206965934107</v>
      </c>
      <c r="CJ829" s="54">
        <f>Таблица1[[#This Row],[Т9]]-Таблица1[[#This Row],[Т7]]</f>
        <v>289.05144801094866</v>
      </c>
      <c r="CK829" s="14">
        <f>Таблица1[[#This Row],[Т9]]-Таблица1[[#This Row],[Т6]]</f>
        <v>37539.501726339629</v>
      </c>
      <c r="CL829" s="14">
        <f>Таблица1[[#This Row],[Т9]]-Таблица1[[#This Row],[Т5]]</f>
        <v>336.30527734473435</v>
      </c>
      <c r="CM829" s="14">
        <f>Таблица1[[#This Row],[Т9]]-Таблица1[[#This Row],[Т4]]</f>
        <v>38667.977246676695</v>
      </c>
      <c r="CN829" s="14">
        <f>Таблица1[[#This Row],[Т9]]-Таблица1[[#This Row],[Т3]]</f>
        <v>568.3454679642964</v>
      </c>
      <c r="CO829" s="14">
        <f>Таблица1[[#This Row],[Т9]]-Таблица1[[#This Row],[Т2]]</f>
        <v>44148.50942886484</v>
      </c>
      <c r="CP829" s="14">
        <f>Таблица1[[#This Row],[Т9]]-Таблица1[[#This Row],[Т1]]</f>
        <v>765.73447479915194</v>
      </c>
      <c r="CQ829" s="14">
        <f>Таблица1[[#This Row],[Т9]]-Таблица1[[#This Row],[угол обхв6]]</f>
        <v>46084.572025204048</v>
      </c>
      <c r="CR829" s="14">
        <f>Таблица1[[#This Row],[Т9]]-Таблица1[[#This Row],[угол обхв5]]</f>
        <v>870.78326933471544</v>
      </c>
      <c r="CS829" s="14">
        <f>Таблица1[[#This Row],[Т9]]-Таблица1[[#This Row],[угол обхв4]]</f>
        <v>59072.63971007392</v>
      </c>
      <c r="CT829" s="14">
        <f>Таблица1[[#This Row],[Lкан_прям, мм]]+Таблица1[[#This Row],[Lкан_дуг, мм]]+Таблица1[[#This Row],[Lкан_леб,мм]]</f>
        <v>85045.326329871838</v>
      </c>
      <c r="CU829" s="16">
        <f>Таблица1[[#This Row],[Lкан_леб,мм]]</f>
        <v>58201.856440739204</v>
      </c>
      <c r="CV829" s="14">
        <f>2534431-(Таблица1[[#This Row],[Т23]]+Таблица1[[#This Row],[угол обхв3]])</f>
        <v>2449257.5301108672</v>
      </c>
      <c r="CW829" s="50">
        <f>SUM(X829:AC829,AD829:AI829)-Таблица1[[#This Row],[lподв_min, мм]]</f>
        <v>22794.216014482117</v>
      </c>
      <c r="CX829" s="17">
        <f>CW1268-Таблица1[[#This Row],[Суммарная длина каната]]</f>
        <v>-2425573.6625706712</v>
      </c>
    </row>
    <row r="830" spans="1:102" x14ac:dyDescent="0.25">
      <c r="A830" s="21">
        <v>829</v>
      </c>
      <c r="B830" s="10">
        <v>19.917142857142853</v>
      </c>
      <c r="C830" s="10">
        <v>147.2477551020408</v>
      </c>
      <c r="D830" s="11">
        <v>18439.419959219482</v>
      </c>
      <c r="E830" s="11">
        <v>12307.451731436713</v>
      </c>
      <c r="F830" s="11">
        <v>18314.593237029669</v>
      </c>
      <c r="G830" s="11">
        <v>12371.789041198215</v>
      </c>
      <c r="H830" s="11">
        <v>18847.41946921948</v>
      </c>
      <c r="I830" s="11">
        <v>8204.7049740418497</v>
      </c>
      <c r="J830" s="11">
        <v>4102.7467573948634</v>
      </c>
      <c r="K830" s="11">
        <v>25972.686619784774</v>
      </c>
      <c r="L830" s="11">
        <v>870.78326934785707</v>
      </c>
      <c r="M830" s="11">
        <v>58201.856440739204</v>
      </c>
      <c r="N830" s="11">
        <v>10444.936335987881</v>
      </c>
      <c r="O830" s="11">
        <v>15284.530142925772</v>
      </c>
      <c r="P830" s="43">
        <v>12313.542583545786</v>
      </c>
      <c r="Q830" s="11">
        <v>15513.39564520207</v>
      </c>
      <c r="R830" s="11">
        <v>17437.751109109366</v>
      </c>
      <c r="S830" s="11">
        <v>13569.502647493227</v>
      </c>
      <c r="T830" s="11">
        <v>18765.967280317018</v>
      </c>
      <c r="U830" s="11">
        <v>13150.987650698022</v>
      </c>
      <c r="V830" s="11">
        <v>18439.419959219482</v>
      </c>
      <c r="W830" s="11">
        <v>12307.451731436713</v>
      </c>
      <c r="X830" s="12">
        <v>0</v>
      </c>
      <c r="Y830" s="12">
        <v>85.666825933240659</v>
      </c>
      <c r="Z830" s="12">
        <v>197.65778218928585</v>
      </c>
      <c r="AA830" s="44">
        <v>232.04019061955893</v>
      </c>
      <c r="AB830" s="45">
        <v>47.253829333787628</v>
      </c>
      <c r="AC830" s="12">
        <v>308.16464127198395</v>
      </c>
      <c r="AD830" s="12">
        <v>12988.067684869873</v>
      </c>
      <c r="AE830" s="12">
        <v>1882.5697135948551</v>
      </c>
      <c r="AF830" s="12">
        <v>5480.5321821881462</v>
      </c>
      <c r="AG830" s="44">
        <v>1128.4755203370612</v>
      </c>
      <c r="AH830" s="45">
        <v>390.29476040551845</v>
      </c>
      <c r="AI830" s="12">
        <v>4102.7467583893176</v>
      </c>
      <c r="AJ830" s="12">
        <v>-19.013030117399207</v>
      </c>
      <c r="AK830" s="12">
        <v>-6.9827664648095977</v>
      </c>
      <c r="AL830" s="12">
        <v>20.774480366960436</v>
      </c>
      <c r="AM830" s="44">
        <v>53.360077425567894</v>
      </c>
      <c r="AN830" s="45">
        <v>46.724182850426914</v>
      </c>
      <c r="AO830" s="12">
        <v>89.999999860347756</v>
      </c>
      <c r="AP830" s="12">
        <v>-1967.480499599191</v>
      </c>
      <c r="AQ830" s="12">
        <v>10395.3354504247</v>
      </c>
      <c r="AR830" s="12">
        <v>12458.256329711317</v>
      </c>
      <c r="AS830" s="44">
        <v>17765.131060870102</v>
      </c>
      <c r="AT830" s="45">
        <v>18468.917920495423</v>
      </c>
      <c r="AU830" s="12">
        <v>18847.419959219482</v>
      </c>
      <c r="AV830" s="12">
        <v>11438.977583618373</v>
      </c>
      <c r="AW830" s="12">
        <v>15689.50391016428</v>
      </c>
      <c r="AX830" s="12">
        <v>15894.869014745394</v>
      </c>
      <c r="AY830" s="44">
        <v>13812.990567491604</v>
      </c>
      <c r="AZ830" s="45">
        <v>12871.299113518569</v>
      </c>
      <c r="BA830" s="12">
        <v>12307.451732431169</v>
      </c>
      <c r="BB830" s="12">
        <v>10312.016800830368</v>
      </c>
      <c r="BC830" s="12">
        <v>12263.941697982604</v>
      </c>
      <c r="BD830" s="12">
        <v>17582.464855274899</v>
      </c>
      <c r="BE830" s="44">
        <v>18438.587328556281</v>
      </c>
      <c r="BF830" s="45">
        <v>18736.469319041073</v>
      </c>
      <c r="BG830" s="12">
        <v>18847.419969219482</v>
      </c>
      <c r="BH830" s="12">
        <v>15670.27150339093</v>
      </c>
      <c r="BI830" s="12">
        <v>15918.369412440577</v>
      </c>
      <c r="BJ830" s="12">
        <v>13950.97601703655</v>
      </c>
      <c r="BK830" s="44">
        <v>12907.499730699645</v>
      </c>
      <c r="BL830" s="45">
        <v>12587.140268616165</v>
      </c>
      <c r="BM830" s="12">
        <v>8204.7049740418515</v>
      </c>
      <c r="BN830" s="12">
        <v>0</v>
      </c>
      <c r="BO830" s="12">
        <v>12.030263652589609</v>
      </c>
      <c r="BP830" s="12">
        <v>27.757246831770036</v>
      </c>
      <c r="BQ830" s="48">
        <v>32.585597058607455</v>
      </c>
      <c r="BR830" s="49">
        <v>6.6358945751409744</v>
      </c>
      <c r="BS830" s="13">
        <v>43.275817009920843</v>
      </c>
      <c r="BT830" s="12">
        <v>128.14355926079199</v>
      </c>
      <c r="BV830" s="14">
        <f>Таблица1[[#This Row],[Lкан_леб,мм]]</f>
        <v>58201.856440739204</v>
      </c>
      <c r="BW830" s="50">
        <f>Таблица1[[#This Row],[угол обхв4]]+Таблица1[[#This Row],[Lдуг 3,мм]]</f>
        <v>12988.067684869873</v>
      </c>
      <c r="BX830" s="54">
        <f>Таблица1[[#This Row],[угол обхв5]]+Таблица1[[#This Row],[Y5, мм]]</f>
        <v>58287.523266672448</v>
      </c>
      <c r="BY830" s="14">
        <f>Таблица1[[#This Row],[угол обхв6]]+Таблица1[[#This Row],[Lдуг 4,мм]]</f>
        <v>14870.637398464729</v>
      </c>
      <c r="BZ830" s="14">
        <f>Таблица1[[#This Row],[Т1]]+Таблица1[[#This Row],[X6, мм]]</f>
        <v>58485.181048861734</v>
      </c>
      <c r="CA830" s="14">
        <f>Таблица1[[#This Row],[Т2]]+Таблица1[[#This Row],[Lдуг 5,мм]]</f>
        <v>20351.169580652873</v>
      </c>
      <c r="CB830" s="14">
        <f>Таблица1[[#This Row],[Т3]]+Таблица1[[#This Row],[Y6, мм]]</f>
        <v>58717.221239481296</v>
      </c>
      <c r="CC830" s="14">
        <f>Таблица1[[#This Row],[Т4]]+Таблица1[[#This Row],[Lдуг 6,мм]]</f>
        <v>21479.645100989936</v>
      </c>
      <c r="CD830" s="14">
        <f>Таблица1[[#This Row],[Т5]]+Таблица1[[#This Row],[Lдуг 1,мм]]</f>
        <v>58764.475068815082</v>
      </c>
      <c r="CE830" s="14">
        <f>Таблица1[[#This Row],[Т6]]+Таблица1[[#This Row],[Lпрям1, мм]]</f>
        <v>21869.939861395454</v>
      </c>
      <c r="CF830" s="15">
        <f>Таблица1[[#This Row],[Т7]]+Таблица1[[#This Row],[Lдуг 2,мм]]</f>
        <v>59072.639710087067</v>
      </c>
      <c r="CG830" s="14">
        <f>Таблица1[[#This Row],[Т8]]+Таблица1[[#This Row],[Lпрям2, мм]]</f>
        <v>25972.68661978477</v>
      </c>
      <c r="CH830" s="14">
        <f>Таблица1[[#This Row],[Т9]]-Таблица1[[#This Row],[Т9]]</f>
        <v>0</v>
      </c>
      <c r="CI830" s="50">
        <f>Таблица1[[#This Row],[Т9]]-Таблица1[[#This Row],[Т8]]</f>
        <v>37202.699848691613</v>
      </c>
      <c r="CJ830" s="54">
        <f>Таблица1[[#This Row],[Т9]]-Таблица1[[#This Row],[Т7]]</f>
        <v>308.1646412719856</v>
      </c>
      <c r="CK830" s="14">
        <f>Таблица1[[#This Row],[Т9]]-Таблица1[[#This Row],[Т6]]</f>
        <v>37592.994609097135</v>
      </c>
      <c r="CL830" s="14">
        <f>Таблица1[[#This Row],[Т9]]-Таблица1[[#This Row],[Т5]]</f>
        <v>355.41847060577129</v>
      </c>
      <c r="CM830" s="14">
        <f>Таблица1[[#This Row],[Т9]]-Таблица1[[#This Row],[Т4]]</f>
        <v>38721.470129434194</v>
      </c>
      <c r="CN830" s="14">
        <f>Таблица1[[#This Row],[Т9]]-Таблица1[[#This Row],[Т3]]</f>
        <v>587.45866122533334</v>
      </c>
      <c r="CO830" s="14">
        <f>Таблица1[[#This Row],[Т9]]-Таблица1[[#This Row],[Т2]]</f>
        <v>44202.002311622338</v>
      </c>
      <c r="CP830" s="14">
        <f>Таблица1[[#This Row],[Т9]]-Таблица1[[#This Row],[Т1]]</f>
        <v>785.11644341461943</v>
      </c>
      <c r="CQ830" s="14">
        <f>Таблица1[[#This Row],[Т9]]-Таблица1[[#This Row],[угол обхв6]]</f>
        <v>46084.572025217196</v>
      </c>
      <c r="CR830" s="14">
        <f>Таблица1[[#This Row],[Т9]]-Таблица1[[#This Row],[угол обхв5]]</f>
        <v>870.7832693478631</v>
      </c>
      <c r="CS830" s="14">
        <f>Таблица1[[#This Row],[Т9]]-Таблица1[[#This Row],[угол обхв4]]</f>
        <v>59072.639710087067</v>
      </c>
      <c r="CT830" s="14">
        <f>Таблица1[[#This Row],[Lкан_прям, мм]]+Таблица1[[#This Row],[Lкан_дуг, мм]]+Таблица1[[#This Row],[Lкан_леб,мм]]</f>
        <v>85045.326329871838</v>
      </c>
      <c r="CU830" s="16">
        <f>Таблица1[[#This Row],[Lкан_леб,мм]]</f>
        <v>58201.856440739204</v>
      </c>
      <c r="CV830" s="14">
        <f>2534431-(Таблица1[[#This Row],[Т23]]+Таблица1[[#This Row],[угол обхв3]])</f>
        <v>2449257.5301108672</v>
      </c>
      <c r="CW830" s="50">
        <f>SUM(X830:AC830,AD830:AI830)-Таблица1[[#This Row],[lподв_min, мм]]</f>
        <v>22740.72313173777</v>
      </c>
      <c r="CX830" s="17">
        <f>CW1269-Таблица1[[#This Row],[Суммарная длина каната]]</f>
        <v>-2425641.2139990791</v>
      </c>
    </row>
    <row r="831" spans="1:102" x14ac:dyDescent="0.25">
      <c r="A831" s="21">
        <v>830</v>
      </c>
      <c r="B831" s="10">
        <v>19.917142857142853</v>
      </c>
      <c r="C831" s="10">
        <v>149.93183673469386</v>
      </c>
      <c r="D831" s="11">
        <v>18516.812048468903</v>
      </c>
      <c r="E831" s="11">
        <v>12679.85374736536</v>
      </c>
      <c r="F831" s="11">
        <v>18389.109423356502</v>
      </c>
      <c r="G831" s="11">
        <v>12738.274972441535</v>
      </c>
      <c r="H831" s="11">
        <v>18924.811558468904</v>
      </c>
      <c r="I831" s="11">
        <v>8523.7368421323281</v>
      </c>
      <c r="J831" s="11">
        <v>4156.1169052330324</v>
      </c>
      <c r="K831" s="11">
        <v>25972.686619771997</v>
      </c>
      <c r="L831" s="11">
        <v>870.78326936063172</v>
      </c>
      <c r="M831" s="11">
        <v>58201.856440739204</v>
      </c>
      <c r="N831" s="11">
        <v>10444.936335987881</v>
      </c>
      <c r="O831" s="11">
        <v>15284.530142925772</v>
      </c>
      <c r="P831" s="43">
        <v>12247.524305280262</v>
      </c>
      <c r="Q831" s="11">
        <v>15595.412217556728</v>
      </c>
      <c r="R831" s="11">
        <v>17457.141612072959</v>
      </c>
      <c r="S831" s="11">
        <v>13893.613017660926</v>
      </c>
      <c r="T831" s="11">
        <v>18803.499238297158</v>
      </c>
      <c r="U831" s="11">
        <v>13537.756104972785</v>
      </c>
      <c r="V831" s="11">
        <v>18516.812048468903</v>
      </c>
      <c r="W831" s="11">
        <v>12679.85374736536</v>
      </c>
      <c r="X831" s="12">
        <v>0</v>
      </c>
      <c r="Y831" s="12">
        <v>65.710731791266113</v>
      </c>
      <c r="Z831" s="12">
        <v>198.5006830833633</v>
      </c>
      <c r="AA831" s="44">
        <v>232.04019061955989</v>
      </c>
      <c r="AB831" s="45">
        <v>47.253829333789838</v>
      </c>
      <c r="AC831" s="12">
        <v>327.27783453265255</v>
      </c>
      <c r="AD831" s="12">
        <v>12988.067684869873</v>
      </c>
      <c r="AE831" s="12">
        <v>1829.1995657566933</v>
      </c>
      <c r="AF831" s="12">
        <v>5480.5321821881471</v>
      </c>
      <c r="AG831" s="44">
        <v>1128.4755203370571</v>
      </c>
      <c r="AH831" s="45">
        <v>390.29476040551134</v>
      </c>
      <c r="AI831" s="12">
        <v>4156.1169062147164</v>
      </c>
      <c r="AJ831" s="12">
        <v>-19.013030117399207</v>
      </c>
      <c r="AK831" s="12">
        <v>-9.7852173714294217</v>
      </c>
      <c r="AL831" s="12">
        <v>18.090398734307378</v>
      </c>
      <c r="AM831" s="44">
        <v>50.675995792914975</v>
      </c>
      <c r="AN831" s="45">
        <v>44.040101217773689</v>
      </c>
      <c r="AO831" s="12">
        <v>89.999999862141095</v>
      </c>
      <c r="AP831" s="12">
        <v>-1967.480499599191</v>
      </c>
      <c r="AQ831" s="12">
        <v>10375.594592842999</v>
      </c>
      <c r="AR831" s="12">
        <v>12374.215299963969</v>
      </c>
      <c r="AS831" s="44">
        <v>17772.760124497603</v>
      </c>
      <c r="AT831" s="45">
        <v>18519.873278990181</v>
      </c>
      <c r="AU831" s="12">
        <v>18924.812048468903</v>
      </c>
      <c r="AV831" s="12">
        <v>11438.977583618373</v>
      </c>
      <c r="AW831" s="12">
        <v>15686.594469442849</v>
      </c>
      <c r="AX831" s="12">
        <v>15983.243871584675</v>
      </c>
      <c r="AY831" s="44">
        <v>14152.164665528142</v>
      </c>
      <c r="AZ831" s="45">
        <v>13244.463903904978</v>
      </c>
      <c r="BA831" s="12">
        <v>12679.853748347046</v>
      </c>
      <c r="BB831" s="12">
        <v>10312.016800830368</v>
      </c>
      <c r="BC831" s="12">
        <v>12178.18256213538</v>
      </c>
      <c r="BD831" s="12">
        <v>17583.832606756667</v>
      </c>
      <c r="BE831" s="44">
        <v>18487.88072587251</v>
      </c>
      <c r="BF831" s="45">
        <v>18800.438007775876</v>
      </c>
      <c r="BG831" s="12">
        <v>18924.812058468902</v>
      </c>
      <c r="BH831" s="12">
        <v>15670.27150339093</v>
      </c>
      <c r="BI831" s="12">
        <v>15997.476544073803</v>
      </c>
      <c r="BJ831" s="12">
        <v>14281.444671688872</v>
      </c>
      <c r="BK831" s="44">
        <v>13279.204457105567</v>
      </c>
      <c r="BL831" s="45">
        <v>12973.145948433164</v>
      </c>
      <c r="BM831" s="12">
        <v>8523.7368421323299</v>
      </c>
      <c r="BN831" s="12">
        <v>0</v>
      </c>
      <c r="BO831" s="12">
        <v>9.2278127459697856</v>
      </c>
      <c r="BP831" s="12">
        <v>27.875616105736796</v>
      </c>
      <c r="BQ831" s="48">
        <v>32.585597058607597</v>
      </c>
      <c r="BR831" s="49">
        <v>6.6358945751412861</v>
      </c>
      <c r="BS831" s="13">
        <v>45.959898644367406</v>
      </c>
      <c r="BT831" s="12">
        <v>128.14355926079199</v>
      </c>
      <c r="BV831" s="14">
        <f>Таблица1[[#This Row],[Lкан_леб,мм]]</f>
        <v>58201.856440739204</v>
      </c>
      <c r="BW831" s="50">
        <f>Таблица1[[#This Row],[угол обхв4]]+Таблица1[[#This Row],[Lдуг 3,мм]]</f>
        <v>12988.067684869873</v>
      </c>
      <c r="BX831" s="54">
        <f>Таблица1[[#This Row],[угол обхв5]]+Таблица1[[#This Row],[Y5, мм]]</f>
        <v>58267.567172530471</v>
      </c>
      <c r="BY831" s="14">
        <f>Таблица1[[#This Row],[угол обхв6]]+Таблица1[[#This Row],[Lдуг 4,мм]]</f>
        <v>14817.267250626566</v>
      </c>
      <c r="BZ831" s="14">
        <f>Таблица1[[#This Row],[Т1]]+Таблица1[[#This Row],[X6, мм]]</f>
        <v>58466.067855613837</v>
      </c>
      <c r="CA831" s="14">
        <f>Таблица1[[#This Row],[Т2]]+Таблица1[[#This Row],[Lдуг 5,мм]]</f>
        <v>20297.799432814714</v>
      </c>
      <c r="CB831" s="14">
        <f>Таблица1[[#This Row],[Т3]]+Таблица1[[#This Row],[Y6, мм]]</f>
        <v>58698.108046233399</v>
      </c>
      <c r="CC831" s="14">
        <f>Таблица1[[#This Row],[Т4]]+Таблица1[[#This Row],[Lдуг 6,мм]]</f>
        <v>21426.274953151773</v>
      </c>
      <c r="CD831" s="14">
        <f>Таблица1[[#This Row],[Т5]]+Таблица1[[#This Row],[Lдуг 1,мм]]</f>
        <v>58745.361875567192</v>
      </c>
      <c r="CE831" s="14">
        <f>Таблица1[[#This Row],[Т6]]+Таблица1[[#This Row],[Lпрям1, мм]]</f>
        <v>21816.569713557285</v>
      </c>
      <c r="CF831" s="15">
        <f>Таблица1[[#This Row],[Т7]]+Таблица1[[#This Row],[Lдуг 2,мм]]</f>
        <v>59072.639710099844</v>
      </c>
      <c r="CG831" s="14">
        <f>Таблица1[[#This Row],[Т8]]+Таблица1[[#This Row],[Lпрям2, мм]]</f>
        <v>25972.686619772001</v>
      </c>
      <c r="CH831" s="14">
        <f>Таблица1[[#This Row],[Т9]]-Таблица1[[#This Row],[Т9]]</f>
        <v>0</v>
      </c>
      <c r="CI831" s="50">
        <f>Таблица1[[#This Row],[Т9]]-Таблица1[[#This Row],[Т8]]</f>
        <v>37256.069996542559</v>
      </c>
      <c r="CJ831" s="54">
        <f>Таблица1[[#This Row],[Т9]]-Таблица1[[#This Row],[Т7]]</f>
        <v>327.27783453265147</v>
      </c>
      <c r="CK831" s="14">
        <f>Таблица1[[#This Row],[Т9]]-Таблица1[[#This Row],[Т6]]</f>
        <v>37646.364756948067</v>
      </c>
      <c r="CL831" s="14">
        <f>Таблица1[[#This Row],[Т9]]-Таблица1[[#This Row],[Т5]]</f>
        <v>374.53166386644443</v>
      </c>
      <c r="CM831" s="14">
        <f>Таблица1[[#This Row],[Т9]]-Таблица1[[#This Row],[Т4]]</f>
        <v>38774.840277285126</v>
      </c>
      <c r="CN831" s="14">
        <f>Таблица1[[#This Row],[Т9]]-Таблица1[[#This Row],[Т3]]</f>
        <v>606.57185448600649</v>
      </c>
      <c r="CO831" s="14">
        <f>Таблица1[[#This Row],[Т9]]-Таблица1[[#This Row],[Т2]]</f>
        <v>44255.372459473278</v>
      </c>
      <c r="CP831" s="14">
        <f>Таблица1[[#This Row],[Т9]]-Таблица1[[#This Row],[Т1]]</f>
        <v>805.0725375693728</v>
      </c>
      <c r="CQ831" s="14">
        <f>Таблица1[[#This Row],[Т9]]-Таблица1[[#This Row],[угол обхв6]]</f>
        <v>46084.572025229972</v>
      </c>
      <c r="CR831" s="14">
        <f>Таблица1[[#This Row],[Т9]]-Таблица1[[#This Row],[угол обхв5]]</f>
        <v>870.78326936063968</v>
      </c>
      <c r="CS831" s="14">
        <f>Таблица1[[#This Row],[Т9]]-Таблица1[[#This Row],[угол обхв4]]</f>
        <v>59072.639710099844</v>
      </c>
      <c r="CT831" s="14">
        <f>Таблица1[[#This Row],[Lкан_прям, мм]]+Таблица1[[#This Row],[Lкан_дуг, мм]]+Таблица1[[#This Row],[Lкан_леб,мм]]</f>
        <v>85045.326329871838</v>
      </c>
      <c r="CU831" s="16">
        <f>Таблица1[[#This Row],[Lкан_леб,мм]]</f>
        <v>58201.856440739204</v>
      </c>
      <c r="CV831" s="14">
        <f>2534431-(Таблица1[[#This Row],[Т23]]+Таблица1[[#This Row],[угол обхв3]])</f>
        <v>2449257.5301108672</v>
      </c>
      <c r="CW831" s="50">
        <f>SUM(X831:AC831,AD831:AI831)-Таблица1[[#This Row],[lподв_min, мм]]</f>
        <v>22687.3529838996</v>
      </c>
      <c r="CX831" s="17">
        <f>CW1270-Таблица1[[#This Row],[Суммарная длина каната]]</f>
        <v>-2425710.2070170022</v>
      </c>
    </row>
    <row r="832" spans="1:102" x14ac:dyDescent="0.25">
      <c r="A832" s="21">
        <v>831</v>
      </c>
      <c r="B832" s="10">
        <v>19.917142857142853</v>
      </c>
      <c r="C832" s="10">
        <v>152.61591836734689</v>
      </c>
      <c r="D832" s="11">
        <v>18576.680044995428</v>
      </c>
      <c r="E832" s="11">
        <v>13055.471398625266</v>
      </c>
      <c r="F832" s="11">
        <v>18446.381715956839</v>
      </c>
      <c r="G832" s="11">
        <v>13107.848353956328</v>
      </c>
      <c r="H832" s="11">
        <v>18984.679554995426</v>
      </c>
      <c r="I832" s="11">
        <v>8846.2405133700795</v>
      </c>
      <c r="J832" s="11">
        <v>4209.230885255186</v>
      </c>
      <c r="K832" s="11">
        <v>25972.68661975961</v>
      </c>
      <c r="L832" s="11">
        <v>870.78326937301813</v>
      </c>
      <c r="M832" s="11">
        <v>58201.856440739204</v>
      </c>
      <c r="N832" s="11">
        <v>10444.936335987881</v>
      </c>
      <c r="O832" s="11">
        <v>15284.530142925772</v>
      </c>
      <c r="P832" s="43">
        <v>12177.737705813941</v>
      </c>
      <c r="Q832" s="11">
        <v>15674.247246198049</v>
      </c>
      <c r="R832" s="11">
        <v>17461.333100537664</v>
      </c>
      <c r="S832" s="11">
        <v>14218.275850581284</v>
      </c>
      <c r="T832" s="11">
        <v>18822.878068224843</v>
      </c>
      <c r="U832" s="11">
        <v>13925.857826229652</v>
      </c>
      <c r="V832" s="11">
        <v>18576.680044995428</v>
      </c>
      <c r="W832" s="11">
        <v>13055.471398625266</v>
      </c>
      <c r="X832" s="12">
        <v>0</v>
      </c>
      <c r="Y832" s="12">
        <v>45.130994664300545</v>
      </c>
      <c r="Z832" s="12">
        <v>199.96722696243197</v>
      </c>
      <c r="AA832" s="44">
        <v>232.04019061955921</v>
      </c>
      <c r="AB832" s="45">
        <v>47.25382933378939</v>
      </c>
      <c r="AC832" s="12">
        <v>346.39102779293705</v>
      </c>
      <c r="AD832" s="12">
        <v>12988.067684869873</v>
      </c>
      <c r="AE832" s="12">
        <v>1776.08558573454</v>
      </c>
      <c r="AF832" s="12">
        <v>5480.5321821881453</v>
      </c>
      <c r="AG832" s="44">
        <v>1128.4755203370601</v>
      </c>
      <c r="AH832" s="45">
        <v>390.29476040551128</v>
      </c>
      <c r="AI832" s="12">
        <v>4209.2308862244818</v>
      </c>
      <c r="AJ832" s="12">
        <v>-19.013030117399207</v>
      </c>
      <c r="AK832" s="12">
        <v>-12.675246981389748</v>
      </c>
      <c r="AL832" s="12">
        <v>15.40631710165435</v>
      </c>
      <c r="AM832" s="44">
        <v>47.991914160261842</v>
      </c>
      <c r="AN832" s="45">
        <v>41.35601958512062</v>
      </c>
      <c r="AO832" s="12">
        <v>89.99999986388066</v>
      </c>
      <c r="AP832" s="12">
        <v>-1967.480499599191</v>
      </c>
      <c r="AQ832" s="12">
        <v>10355.411045420688</v>
      </c>
      <c r="AR832" s="12">
        <v>12286.127969690553</v>
      </c>
      <c r="AS832" s="44">
        <v>17764.497658571414</v>
      </c>
      <c r="AT832" s="45">
        <v>18553.297827956343</v>
      </c>
      <c r="AU832" s="12">
        <v>18984.680044995428</v>
      </c>
      <c r="AV832" s="12">
        <v>11438.977583618373</v>
      </c>
      <c r="AW832" s="12">
        <v>15682.586950867628</v>
      </c>
      <c r="AX832" s="12">
        <v>16067.586223031973</v>
      </c>
      <c r="AY832" s="44">
        <v>14491.323924649207</v>
      </c>
      <c r="AZ832" s="45">
        <v>13619.605489003019</v>
      </c>
      <c r="BA832" s="12">
        <v>13055.471399594564</v>
      </c>
      <c r="BB832" s="12">
        <v>10312.016800830368</v>
      </c>
      <c r="BC832" s="12">
        <v>12088.212415246748</v>
      </c>
      <c r="BD832" s="12">
        <v>17569.723364414276</v>
      </c>
      <c r="BE832" s="44">
        <v>18519.713510191097</v>
      </c>
      <c r="BF832" s="45">
        <v>18846.260285263932</v>
      </c>
      <c r="BG832" s="12">
        <v>18984.680054995424</v>
      </c>
      <c r="BH832" s="12">
        <v>15670.27150339093</v>
      </c>
      <c r="BI832" s="12">
        <v>16072.304054139906</v>
      </c>
      <c r="BJ832" s="12">
        <v>14611.614827415207</v>
      </c>
      <c r="BK832" s="44">
        <v>13652.809752161729</v>
      </c>
      <c r="BL832" s="45">
        <v>13361.7237358519</v>
      </c>
      <c r="BM832" s="12">
        <v>8846.2405133700813</v>
      </c>
      <c r="BN832" s="12">
        <v>0</v>
      </c>
      <c r="BO832" s="12">
        <v>6.3377831360094579</v>
      </c>
      <c r="BP832" s="12">
        <v>28.0815640830441</v>
      </c>
      <c r="BQ832" s="48">
        <v>32.58559705860749</v>
      </c>
      <c r="BR832" s="49">
        <v>6.6358945751412222</v>
      </c>
      <c r="BS832" s="13">
        <v>48.643980278760033</v>
      </c>
      <c r="BT832" s="12">
        <v>128.14355926079199</v>
      </c>
      <c r="BV832" s="14">
        <f>Таблица1[[#This Row],[Lкан_леб,мм]]</f>
        <v>58201.856440739204</v>
      </c>
      <c r="BW832" s="50">
        <f>Таблица1[[#This Row],[угол обхв4]]+Таблица1[[#This Row],[Lдуг 3,мм]]</f>
        <v>12988.067684869873</v>
      </c>
      <c r="BX832" s="54">
        <f>Таблица1[[#This Row],[угол обхв5]]+Таблица1[[#This Row],[Y5, мм]]</f>
        <v>58246.987435403506</v>
      </c>
      <c r="BY832" s="14">
        <f>Таблица1[[#This Row],[угол обхв6]]+Таблица1[[#This Row],[Lдуг 4,мм]]</f>
        <v>14764.153270604413</v>
      </c>
      <c r="BZ832" s="14">
        <f>Таблица1[[#This Row],[Т1]]+Таблица1[[#This Row],[X6, мм]]</f>
        <v>58446.954662365941</v>
      </c>
      <c r="CA832" s="14">
        <f>Таблица1[[#This Row],[Т2]]+Таблица1[[#This Row],[Lдуг 5,мм]]</f>
        <v>20244.685452792557</v>
      </c>
      <c r="CB832" s="14">
        <f>Таблица1[[#This Row],[Т3]]+Таблица1[[#This Row],[Y6, мм]]</f>
        <v>58678.994852985503</v>
      </c>
      <c r="CC832" s="14">
        <f>Таблица1[[#This Row],[Т4]]+Таблица1[[#This Row],[Lдуг 6,мм]]</f>
        <v>21373.160973129616</v>
      </c>
      <c r="CD832" s="14">
        <f>Таблица1[[#This Row],[Т5]]+Таблица1[[#This Row],[Lдуг 1,мм]]</f>
        <v>58726.248682319296</v>
      </c>
      <c r="CE832" s="14">
        <f>Таблица1[[#This Row],[Т6]]+Таблица1[[#This Row],[Lпрям1, мм]]</f>
        <v>21763.455733535127</v>
      </c>
      <c r="CF832" s="15">
        <f>Таблица1[[#This Row],[Т7]]+Таблица1[[#This Row],[Lдуг 2,мм]]</f>
        <v>59072.639710112235</v>
      </c>
      <c r="CG832" s="14">
        <f>Таблица1[[#This Row],[Т8]]+Таблица1[[#This Row],[Lпрям2, мм]]</f>
        <v>25972.68661975961</v>
      </c>
      <c r="CH832" s="14">
        <f>Таблица1[[#This Row],[Т9]]-Таблица1[[#This Row],[Т9]]</f>
        <v>0</v>
      </c>
      <c r="CI832" s="50">
        <f>Таблица1[[#This Row],[Т9]]-Таблица1[[#This Row],[Т8]]</f>
        <v>37309.183976577107</v>
      </c>
      <c r="CJ832" s="54">
        <f>Таблица1[[#This Row],[Т9]]-Таблица1[[#This Row],[Т7]]</f>
        <v>346.39102779293898</v>
      </c>
      <c r="CK832" s="14">
        <f>Таблица1[[#This Row],[Т9]]-Таблица1[[#This Row],[Т6]]</f>
        <v>37699.478736982623</v>
      </c>
      <c r="CL832" s="14">
        <f>Таблица1[[#This Row],[Т9]]-Таблица1[[#This Row],[Т5]]</f>
        <v>393.64485712673195</v>
      </c>
      <c r="CM832" s="14">
        <f>Таблица1[[#This Row],[Т9]]-Таблица1[[#This Row],[Т4]]</f>
        <v>38827.954257319681</v>
      </c>
      <c r="CN832" s="14">
        <f>Таблица1[[#This Row],[Т9]]-Таблица1[[#This Row],[Т3]]</f>
        <v>625.685047746294</v>
      </c>
      <c r="CO832" s="14">
        <f>Таблица1[[#This Row],[Т9]]-Таблица1[[#This Row],[Т2]]</f>
        <v>44308.486439507818</v>
      </c>
      <c r="CP832" s="14">
        <f>Таблица1[[#This Row],[Т9]]-Таблица1[[#This Row],[Т1]]</f>
        <v>825.65227470872924</v>
      </c>
      <c r="CQ832" s="14">
        <f>Таблица1[[#This Row],[Т9]]-Таблица1[[#This Row],[угол обхв6]]</f>
        <v>46084.572025242363</v>
      </c>
      <c r="CR832" s="14">
        <f>Таблица1[[#This Row],[Т9]]-Таблица1[[#This Row],[угол обхв5]]</f>
        <v>870.78326937303063</v>
      </c>
      <c r="CS832" s="14">
        <f>Таблица1[[#This Row],[Т9]]-Таблица1[[#This Row],[угол обхв4]]</f>
        <v>59072.639710112235</v>
      </c>
      <c r="CT832" s="14">
        <f>Таблица1[[#This Row],[Lкан_прям, мм]]+Таблица1[[#This Row],[Lкан_дуг, мм]]+Таблица1[[#This Row],[Lкан_леб,мм]]</f>
        <v>85045.326329871838</v>
      </c>
      <c r="CU832" s="16">
        <f>Таблица1[[#This Row],[Lкан_леб,мм]]</f>
        <v>58201.856440739204</v>
      </c>
      <c r="CV832" s="14">
        <f>2534431-(Таблица1[[#This Row],[Т23]]+Таблица1[[#This Row],[угол обхв3]])</f>
        <v>2449257.5301108672</v>
      </c>
      <c r="CW832" s="50">
        <f>SUM(X832:AC832,AD832:AI832)-Таблица1[[#This Row],[lподв_min, мм]]</f>
        <v>22634.239003877443</v>
      </c>
      <c r="CX832" s="17">
        <f>CW1271-Таблица1[[#This Row],[Суммарная длина каната]]</f>
        <v>-2425780.6168804076</v>
      </c>
    </row>
    <row r="833" spans="1:102" x14ac:dyDescent="0.25">
      <c r="A833" s="21">
        <v>832</v>
      </c>
      <c r="B833" s="10">
        <v>19.917142857142853</v>
      </c>
      <c r="C833" s="10">
        <v>155.29999999999623</v>
      </c>
      <c r="D833" s="11">
        <v>18618.892589302446</v>
      </c>
      <c r="E833" s="11">
        <v>13433.480522918369</v>
      </c>
      <c r="F833" s="11">
        <v>18486.284450703573</v>
      </c>
      <c r="G833" s="11">
        <v>13479.698285492323</v>
      </c>
      <c r="H833" s="11">
        <v>19026.892099302448</v>
      </c>
      <c r="I833" s="11">
        <v>9171.5374173108266</v>
      </c>
      <c r="J833" s="11">
        <v>4261.9431056075427</v>
      </c>
      <c r="K833" s="11">
        <v>25972.68661974763</v>
      </c>
      <c r="L833" s="11">
        <v>870.78326938500038</v>
      </c>
      <c r="M833" s="11">
        <v>58201.856440739204</v>
      </c>
      <c r="N833" s="11">
        <v>10444.936335987881</v>
      </c>
      <c r="O833" s="11">
        <v>15284.530142925772</v>
      </c>
      <c r="P833" s="43">
        <v>12104.335907567985</v>
      </c>
      <c r="Q833" s="11">
        <v>15749.727755074051</v>
      </c>
      <c r="R833" s="11">
        <v>17450.316377739859</v>
      </c>
      <c r="S833" s="11">
        <v>14542.778786583302</v>
      </c>
      <c r="T833" s="11">
        <v>18824.061249997685</v>
      </c>
      <c r="U833" s="11">
        <v>14314.441260220847</v>
      </c>
      <c r="V833" s="11">
        <v>18618.892589302446</v>
      </c>
      <c r="W833" s="11">
        <v>13433.480522918369</v>
      </c>
      <c r="X833" s="12">
        <v>0</v>
      </c>
      <c r="Y833" s="12">
        <v>23.874185628298299</v>
      </c>
      <c r="Z833" s="12">
        <v>202.11084275056334</v>
      </c>
      <c r="AA833" s="44">
        <v>232.04019061955901</v>
      </c>
      <c r="AB833" s="45">
        <v>47.253829333786349</v>
      </c>
      <c r="AC833" s="12">
        <v>365.50422105279353</v>
      </c>
      <c r="AD833" s="12">
        <v>12988.067684869873</v>
      </c>
      <c r="AE833" s="12">
        <v>1723.3733653821778</v>
      </c>
      <c r="AF833" s="12">
        <v>5480.5321821881489</v>
      </c>
      <c r="AG833" s="44">
        <v>1128.4755203370596</v>
      </c>
      <c r="AH833" s="45">
        <v>390.29476040552038</v>
      </c>
      <c r="AI833" s="12">
        <v>4261.9431065648496</v>
      </c>
      <c r="AJ833" s="12">
        <v>-19.013030117399207</v>
      </c>
      <c r="AK833" s="12">
        <v>-15.660358362954652</v>
      </c>
      <c r="AL833" s="12">
        <v>12.72223546900498</v>
      </c>
      <c r="AM833" s="44">
        <v>45.307832527612447</v>
      </c>
      <c r="AN833" s="45">
        <v>38.671937952471652</v>
      </c>
      <c r="AO833" s="12">
        <v>89.999999865564192</v>
      </c>
      <c r="AP833" s="12">
        <v>-1967.480499599191</v>
      </c>
      <c r="AQ833" s="12">
        <v>10334.803134692636</v>
      </c>
      <c r="AR833" s="12">
        <v>12194.187615901103</v>
      </c>
      <c r="AS833" s="44">
        <v>17740.361792199408</v>
      </c>
      <c r="AT833" s="45">
        <v>18569.118228846095</v>
      </c>
      <c r="AU833" s="12">
        <v>19026.89258930245</v>
      </c>
      <c r="AV833" s="12">
        <v>11438.977583618373</v>
      </c>
      <c r="AW833" s="12">
        <v>15677.384668128756</v>
      </c>
      <c r="AX833" s="12">
        <v>16147.711009130826</v>
      </c>
      <c r="AY833" s="44">
        <v>14829.724177818271</v>
      </c>
      <c r="AZ833" s="45">
        <v>13995.900751076251</v>
      </c>
      <c r="BA833" s="12">
        <v>13433.480523875678</v>
      </c>
      <c r="BB833" s="12">
        <v>10312.016800830368</v>
      </c>
      <c r="BC833" s="12">
        <v>11994.202706272741</v>
      </c>
      <c r="BD833" s="12">
        <v>17540.168086072976</v>
      </c>
      <c r="BE833" s="44">
        <v>18534.015835538139</v>
      </c>
      <c r="BF833" s="45">
        <v>18873.83561045404</v>
      </c>
      <c r="BG833" s="12">
        <v>19026.892599302446</v>
      </c>
      <c r="BH833" s="12">
        <v>15670.27150339093</v>
      </c>
      <c r="BI833" s="12">
        <v>16142.582280277033</v>
      </c>
      <c r="BJ833" s="12">
        <v>14940.762040640077</v>
      </c>
      <c r="BK833" s="44">
        <v>14027.495868985878</v>
      </c>
      <c r="BL833" s="45">
        <v>13752.021032062965</v>
      </c>
      <c r="BM833" s="12">
        <v>9171.5374173108285</v>
      </c>
      <c r="BN833" s="12">
        <v>0</v>
      </c>
      <c r="BO833" s="12">
        <v>3.3526717544445548</v>
      </c>
      <c r="BP833" s="12">
        <v>28.382593831959632</v>
      </c>
      <c r="BQ833" s="48">
        <v>32.585597058607469</v>
      </c>
      <c r="BR833" s="49">
        <v>6.6358945751407958</v>
      </c>
      <c r="BS833" s="13">
        <v>51.328061913092547</v>
      </c>
      <c r="BT833" s="12">
        <v>128.14355926079199</v>
      </c>
      <c r="BV833" s="14">
        <f>Таблица1[[#This Row],[Lкан_леб,мм]]</f>
        <v>58201.856440739204</v>
      </c>
      <c r="BW833" s="50">
        <f>Таблица1[[#This Row],[угол обхв4]]+Таблица1[[#This Row],[Lдуг 3,мм]]</f>
        <v>12988.067684869873</v>
      </c>
      <c r="BX833" s="54">
        <f>Таблица1[[#This Row],[угол обхв5]]+Таблица1[[#This Row],[Y5, мм]]</f>
        <v>58225.730626367505</v>
      </c>
      <c r="BY833" s="14">
        <f>Таблица1[[#This Row],[угол обхв6]]+Таблица1[[#This Row],[Lдуг 4,мм]]</f>
        <v>14711.441050252051</v>
      </c>
      <c r="BZ833" s="14">
        <f>Таблица1[[#This Row],[Т1]]+Таблица1[[#This Row],[X6, мм]]</f>
        <v>58427.841469118066</v>
      </c>
      <c r="CA833" s="14">
        <f>Таблица1[[#This Row],[Т2]]+Таблица1[[#This Row],[Lдуг 5,мм]]</f>
        <v>20191.973232440199</v>
      </c>
      <c r="CB833" s="14">
        <f>Таблица1[[#This Row],[Т3]]+Таблица1[[#This Row],[Y6, мм]]</f>
        <v>58659.881659737628</v>
      </c>
      <c r="CC833" s="14">
        <f>Таблица1[[#This Row],[Т4]]+Таблица1[[#This Row],[Lдуг 6,мм]]</f>
        <v>21320.448752777258</v>
      </c>
      <c r="CD833" s="14">
        <f>Таблица1[[#This Row],[Т5]]+Таблица1[[#This Row],[Lдуг 1,мм]]</f>
        <v>58707.135489071414</v>
      </c>
      <c r="CE833" s="14">
        <f>Таблица1[[#This Row],[Т6]]+Таблица1[[#This Row],[Lпрям1, мм]]</f>
        <v>21710.743513182777</v>
      </c>
      <c r="CF833" s="15">
        <f>Таблица1[[#This Row],[Т7]]+Таблица1[[#This Row],[Lдуг 2,мм]]</f>
        <v>59072.639710124204</v>
      </c>
      <c r="CG833" s="14">
        <f>Таблица1[[#This Row],[Т8]]+Таблица1[[#This Row],[Lпрям2, мм]]</f>
        <v>25972.686619747627</v>
      </c>
      <c r="CH833" s="14">
        <f>Таблица1[[#This Row],[Т9]]-Таблица1[[#This Row],[Т9]]</f>
        <v>0</v>
      </c>
      <c r="CI833" s="50">
        <f>Таблица1[[#This Row],[Т9]]-Таблица1[[#This Row],[Т8]]</f>
        <v>37361.896196941423</v>
      </c>
      <c r="CJ833" s="54">
        <f>Таблица1[[#This Row],[Т9]]-Таблица1[[#This Row],[Т7]]</f>
        <v>365.50422105278994</v>
      </c>
      <c r="CK833" s="14">
        <f>Таблица1[[#This Row],[Т9]]-Таблица1[[#This Row],[Т6]]</f>
        <v>37752.190957346946</v>
      </c>
      <c r="CL833" s="14">
        <f>Таблица1[[#This Row],[Т9]]-Таблица1[[#This Row],[Т5]]</f>
        <v>412.75805038657563</v>
      </c>
      <c r="CM833" s="14">
        <f>Таблица1[[#This Row],[Т9]]-Таблица1[[#This Row],[Т4]]</f>
        <v>38880.666477684004</v>
      </c>
      <c r="CN833" s="14">
        <f>Таблица1[[#This Row],[Т9]]-Таблица1[[#This Row],[Т3]]</f>
        <v>644.79824100613769</v>
      </c>
      <c r="CO833" s="14">
        <f>Таблица1[[#This Row],[Т9]]-Таблица1[[#This Row],[Т2]]</f>
        <v>44361.198659872156</v>
      </c>
      <c r="CP833" s="14">
        <f>Таблица1[[#This Row],[Т9]]-Таблица1[[#This Row],[Т1]]</f>
        <v>846.90908375669824</v>
      </c>
      <c r="CQ833" s="14">
        <f>Таблица1[[#This Row],[Т9]]-Таблица1[[#This Row],[угол обхв6]]</f>
        <v>46084.572025254332</v>
      </c>
      <c r="CR833" s="14">
        <f>Таблица1[[#This Row],[Т9]]-Таблица1[[#This Row],[угол обхв5]]</f>
        <v>870.78326938499958</v>
      </c>
      <c r="CS833" s="14">
        <f>Таблица1[[#This Row],[Т9]]-Таблица1[[#This Row],[угол обхв4]]</f>
        <v>59072.639710124204</v>
      </c>
      <c r="CT833" s="14">
        <f>Таблица1[[#This Row],[Lкан_прям, мм]]+Таблица1[[#This Row],[Lкан_дуг, мм]]+Таблица1[[#This Row],[Lкан_леб,мм]]</f>
        <v>85045.326329871838</v>
      </c>
      <c r="CU833" s="16">
        <f>Таблица1[[#This Row],[Lкан_леб,мм]]</f>
        <v>58201.856440739204</v>
      </c>
      <c r="CV833" s="14">
        <f>2534431-(Таблица1[[#This Row],[Т23]]+Таблица1[[#This Row],[угол обхв3]])</f>
        <v>2449257.5301108672</v>
      </c>
      <c r="CW833" s="50">
        <f>SUM(X833:AC833,AD833:AI833)-Таблица1[[#This Row],[lподв_min, мм]]</f>
        <v>22581.526783525085</v>
      </c>
      <c r="CX833" s="17">
        <f>CW1272-Таблица1[[#This Row],[Суммарная длина каната]]</f>
        <v>-2425852.4173609451</v>
      </c>
    </row>
    <row r="834" spans="1:102" x14ac:dyDescent="0.25">
      <c r="A834" s="21">
        <v>833</v>
      </c>
      <c r="B834" s="10">
        <v>21.339795918367344</v>
      </c>
      <c r="C834" s="10">
        <v>23.78</v>
      </c>
      <c r="D834" s="11">
        <v>5219.368716789244</v>
      </c>
      <c r="E834" s="11">
        <v>7952.2976339044235</v>
      </c>
      <c r="F834" s="11">
        <v>4798.3891087778375</v>
      </c>
      <c r="G834" s="11">
        <v>8748.3285187566144</v>
      </c>
      <c r="H834" s="11">
        <v>4811.3682267892436</v>
      </c>
      <c r="I834" s="11">
        <v>6056.2771536074461</v>
      </c>
      <c r="J834" s="11">
        <v>1896.0204802969772</v>
      </c>
      <c r="K834" s="11">
        <v>24851.171217035662</v>
      </c>
      <c r="L834" s="11">
        <v>2001.5775768934461</v>
      </c>
      <c r="M834" s="11">
        <v>58192.577535942728</v>
      </c>
      <c r="N834" s="11">
        <v>10318.708460094753</v>
      </c>
      <c r="O834" s="11">
        <v>15542.323830650679</v>
      </c>
      <c r="P834" s="43">
        <v>10645.388745864366</v>
      </c>
      <c r="Q834" s="11">
        <v>12168.108664308373</v>
      </c>
      <c r="R834" s="11">
        <v>6278.848662815386</v>
      </c>
      <c r="S834" s="11">
        <v>8856.0759496259525</v>
      </c>
      <c r="T834" s="11">
        <v>5219.368716789244</v>
      </c>
      <c r="U834" s="11">
        <v>7952.2976339044235</v>
      </c>
      <c r="V834" s="11">
        <v>4677.6234360577864</v>
      </c>
      <c r="W834" s="11">
        <v>8676.6580765054769</v>
      </c>
      <c r="X834" s="12">
        <v>0</v>
      </c>
      <c r="Y834" s="12">
        <v>745.86821456888993</v>
      </c>
      <c r="Z834" s="12">
        <v>415.50372493553806</v>
      </c>
      <c r="AA834" s="44">
        <v>232.04019061955907</v>
      </c>
      <c r="AB834" s="45">
        <v>608.16544676945898</v>
      </c>
      <c r="AC834" s="12">
        <v>0</v>
      </c>
      <c r="AD834" s="12">
        <v>12956.150706302504</v>
      </c>
      <c r="AE834" s="12">
        <v>3389.9923300628507</v>
      </c>
      <c r="AF834" s="12">
        <v>5480.5321821881489</v>
      </c>
      <c r="AG834" s="44">
        <v>1128.4755203370603</v>
      </c>
      <c r="AH834" s="45">
        <v>1896.0204781450996</v>
      </c>
      <c r="AI834" s="12">
        <v>0</v>
      </c>
      <c r="AJ834" s="12">
        <v>-20.272845480768584</v>
      </c>
      <c r="AK834" s="12">
        <v>84.470048557847818</v>
      </c>
      <c r="AL834" s="12">
        <v>142.81958240777672</v>
      </c>
      <c r="AM834" s="44">
        <v>175.4051794663842</v>
      </c>
      <c r="AN834" s="45">
        <v>89.999999697810338</v>
      </c>
      <c r="AO834" s="12">
        <v>0</v>
      </c>
      <c r="AP834" s="12">
        <v>-1976.2192499031</v>
      </c>
      <c r="AQ834" s="12">
        <v>10724.809611315392</v>
      </c>
      <c r="AR834" s="12">
        <v>10891.954098036224</v>
      </c>
      <c r="AS834" s="44">
        <v>6311.5330599248346</v>
      </c>
      <c r="AT834" s="45">
        <v>4811.368716789244</v>
      </c>
      <c r="AU834" s="12">
        <v>0</v>
      </c>
      <c r="AV834" s="12">
        <v>11435.858473393931</v>
      </c>
      <c r="AW834" s="12">
        <v>15581.641192938498</v>
      </c>
      <c r="AX834" s="12">
        <v>11843.040168282741</v>
      </c>
      <c r="AY834" s="44">
        <v>8449.3872109257118</v>
      </c>
      <c r="AZ834" s="45">
        <v>7952.2976317525481</v>
      </c>
      <c r="BA834" s="12">
        <v>0</v>
      </c>
      <c r="BB834" s="12">
        <v>10177.340085780856</v>
      </c>
      <c r="BC834" s="12">
        <v>11051.489897085004</v>
      </c>
      <c r="BD834" s="12">
        <v>6525.4140149872455</v>
      </c>
      <c r="BE834" s="44">
        <v>5186.6843196797963</v>
      </c>
      <c r="BF834" s="45">
        <v>4811.3687267892437</v>
      </c>
      <c r="BG834" s="12">
        <v>0</v>
      </c>
      <c r="BH834" s="12">
        <v>15925.049558481782</v>
      </c>
      <c r="BI834" s="12">
        <v>12207.426026596191</v>
      </c>
      <c r="BJ834" s="12">
        <v>8531.0074536003194</v>
      </c>
      <c r="BK834" s="44">
        <v>8358.9863726046624</v>
      </c>
      <c r="BL834" s="45">
        <v>6056.2771536074488</v>
      </c>
      <c r="BM834" s="12">
        <v>0</v>
      </c>
      <c r="BN834" s="12">
        <v>0</v>
      </c>
      <c r="BO834" s="12">
        <v>104.7428940386164</v>
      </c>
      <c r="BP834" s="12">
        <v>58.34953384992891</v>
      </c>
      <c r="BQ834" s="48">
        <v>32.585597058607476</v>
      </c>
      <c r="BR834" s="49">
        <v>85.405179768573845</v>
      </c>
      <c r="BS834" s="13">
        <v>0</v>
      </c>
      <c r="BT834" s="12">
        <v>137.42246405726988</v>
      </c>
      <c r="BV834" s="14">
        <f>Таблица1[[#This Row],[Lкан_леб,мм]]</f>
        <v>58192.577535942728</v>
      </c>
      <c r="BW834" s="50">
        <f>Таблица1[[#This Row],[угол обхв4]]+Таблица1[[#This Row],[Lдуг 3,мм]]</f>
        <v>12956.150706302504</v>
      </c>
      <c r="BX834" s="54">
        <f>Таблица1[[#This Row],[угол обхв5]]+Таблица1[[#This Row],[Y5, мм]]</f>
        <v>58938.445750511615</v>
      </c>
      <c r="BY834" s="14">
        <f>Таблица1[[#This Row],[угол обхв6]]+Таблица1[[#This Row],[Lдуг 4,мм]]</f>
        <v>16346.143036365354</v>
      </c>
      <c r="BZ834" s="14">
        <f>Таблица1[[#This Row],[Т1]]+Таблица1[[#This Row],[X6, мм]]</f>
        <v>59353.949475447153</v>
      </c>
      <c r="CA834" s="14">
        <f>Таблица1[[#This Row],[Т2]]+Таблица1[[#This Row],[Lдуг 5,мм]]</f>
        <v>21826.675218553504</v>
      </c>
      <c r="CB834" s="14">
        <f>Таблица1[[#This Row],[Т3]]+Таблица1[[#This Row],[Y6, мм]]</f>
        <v>59585.989666066715</v>
      </c>
      <c r="CC834" s="14">
        <f>Таблица1[[#This Row],[Т4]]+Таблица1[[#This Row],[Lдуг 6,мм]]</f>
        <v>22955.150738890563</v>
      </c>
      <c r="CD834" s="14">
        <f>Таблица1[[#This Row],[Т5]]+Таблица1[[#This Row],[Lдуг 1,мм]]</f>
        <v>60194.155112836175</v>
      </c>
      <c r="CE834" s="14">
        <f>Таблица1[[#This Row],[Т6]]+Таблица1[[#This Row],[Lпрям1, мм]]</f>
        <v>24851.171217035662</v>
      </c>
      <c r="CF834" s="15">
        <f>Таблица1[[#This Row],[Т7]]+Таблица1[[#This Row],[Lдуг 2,мм]]</f>
        <v>60194.155112836175</v>
      </c>
      <c r="CG834" s="14">
        <f>Таблица1[[#This Row],[Т8]]+Таблица1[[#This Row],[Lпрям2, мм]]</f>
        <v>24851.171217035662</v>
      </c>
      <c r="CH834" s="14">
        <f>Таблица1[[#This Row],[Т9]]-Таблица1[[#This Row],[Т9]]</f>
        <v>0</v>
      </c>
      <c r="CI834" s="50">
        <f>Таблица1[[#This Row],[Т9]]-Таблица1[[#This Row],[Т8]]</f>
        <v>35342.983895800513</v>
      </c>
      <c r="CJ834" s="54">
        <f>Таблица1[[#This Row],[Т9]]-Таблица1[[#This Row],[Т7]]</f>
        <v>0</v>
      </c>
      <c r="CK834" s="14">
        <f>Таблица1[[#This Row],[Т9]]-Таблица1[[#This Row],[Т6]]</f>
        <v>37239.004373945616</v>
      </c>
      <c r="CL834" s="14">
        <f>Таблица1[[#This Row],[Т9]]-Таблица1[[#This Row],[Т5]]</f>
        <v>608.16544676946069</v>
      </c>
      <c r="CM834" s="14">
        <f>Таблица1[[#This Row],[Т9]]-Таблица1[[#This Row],[Т4]]</f>
        <v>38367.479894282675</v>
      </c>
      <c r="CN834" s="14">
        <f>Таблица1[[#This Row],[Т9]]-Таблица1[[#This Row],[Т3]]</f>
        <v>840.20563738902274</v>
      </c>
      <c r="CO834" s="14">
        <f>Таблица1[[#This Row],[Т9]]-Таблица1[[#This Row],[Т2]]</f>
        <v>43848.012076470819</v>
      </c>
      <c r="CP834" s="14">
        <f>Таблица1[[#This Row],[Т9]]-Таблица1[[#This Row],[Т1]]</f>
        <v>1255.7093623245601</v>
      </c>
      <c r="CQ834" s="14">
        <f>Таблица1[[#This Row],[Т9]]-Таблица1[[#This Row],[угол обхв6]]</f>
        <v>47238.00440653367</v>
      </c>
      <c r="CR834" s="14">
        <f>Таблица1[[#This Row],[Т9]]-Таблица1[[#This Row],[угол обхв5]]</f>
        <v>2001.5775768934473</v>
      </c>
      <c r="CS834" s="14">
        <f>Таблица1[[#This Row],[Т9]]-Таблица1[[#This Row],[угол обхв4]]</f>
        <v>60194.155112836175</v>
      </c>
      <c r="CT834" s="14">
        <f>Таблица1[[#This Row],[Lкан_прям, мм]]+Таблица1[[#This Row],[Lкан_дуг, мм]]+Таблица1[[#This Row],[Lкан_леб,мм]]</f>
        <v>85045.326329871838</v>
      </c>
      <c r="CU834" s="16">
        <f>Таблица1[[#This Row],[Lкан_леб,мм]]</f>
        <v>58192.577535942728</v>
      </c>
      <c r="CV834" s="14">
        <f>2534431-(Таблица1[[#This Row],[Т23]]+Таблица1[[#This Row],[угол обхв3]])</f>
        <v>2449248.2512060711</v>
      </c>
      <c r="CW834" s="50">
        <f>SUM(X834:AC834,AD834:AI834)-Таблица1[[#This Row],[lподв_min, мм]]</f>
        <v>24956.728313632128</v>
      </c>
      <c r="CX834" s="17">
        <f>CW1273-Таблица1[[#This Row],[Суммарная длина каната]]</f>
        <v>-2425916.3017960452</v>
      </c>
    </row>
    <row r="835" spans="1:102" x14ac:dyDescent="0.25">
      <c r="A835" s="21">
        <v>834</v>
      </c>
      <c r="B835" s="10">
        <v>21.339795918367344</v>
      </c>
      <c r="C835" s="10">
        <v>26.464081632653066</v>
      </c>
      <c r="D835" s="11">
        <v>5527.2915729167453</v>
      </c>
      <c r="E835" s="11">
        <v>7715.2702098240179</v>
      </c>
      <c r="F835" s="11">
        <v>5069.4965374681087</v>
      </c>
      <c r="G835" s="11">
        <v>8490.7137638745899</v>
      </c>
      <c r="H835" s="11">
        <v>5119.2910829167449</v>
      </c>
      <c r="I835" s="11">
        <v>5780.3488410015416</v>
      </c>
      <c r="J835" s="11">
        <v>1934.9213688224766</v>
      </c>
      <c r="K835" s="11">
        <v>24889.397603574726</v>
      </c>
      <c r="L835" s="11">
        <v>1963.351190354389</v>
      </c>
      <c r="M835" s="11">
        <v>58192.577535942728</v>
      </c>
      <c r="N835" s="11">
        <v>10318.708460094753</v>
      </c>
      <c r="O835" s="11">
        <v>15542.323830650679</v>
      </c>
      <c r="P835" s="43">
        <v>10749.93692799318</v>
      </c>
      <c r="Q835" s="11">
        <v>12180.550883544154</v>
      </c>
      <c r="R835" s="11">
        <v>6543.2862178756995</v>
      </c>
      <c r="S835" s="11">
        <v>8667.6713235438256</v>
      </c>
      <c r="T835" s="11">
        <v>5527.2915729167453</v>
      </c>
      <c r="U835" s="11">
        <v>7715.2702098240179</v>
      </c>
      <c r="V835" s="11">
        <v>4952.219603961611</v>
      </c>
      <c r="W835" s="11">
        <v>8413.4666223914755</v>
      </c>
      <c r="X835" s="12">
        <v>0</v>
      </c>
      <c r="Y835" s="12">
        <v>733.19509235315957</v>
      </c>
      <c r="Z835" s="12">
        <v>409.06365390337146</v>
      </c>
      <c r="AA835" s="44">
        <v>232.0401906195587</v>
      </c>
      <c r="AB835" s="45">
        <v>589.05225347829924</v>
      </c>
      <c r="AC835" s="12">
        <v>0</v>
      </c>
      <c r="AD835" s="12">
        <v>12956.150706302504</v>
      </c>
      <c r="AE835" s="12">
        <v>3389.3178280331467</v>
      </c>
      <c r="AF835" s="12">
        <v>5480.532182188148</v>
      </c>
      <c r="AG835" s="44">
        <v>1128.4755203370612</v>
      </c>
      <c r="AH835" s="45">
        <v>1934.9213667138611</v>
      </c>
      <c r="AI835" s="12">
        <v>0</v>
      </c>
      <c r="AJ835" s="12">
        <v>-20.272845480768584</v>
      </c>
      <c r="AK835" s="12">
        <v>82.690351459282056</v>
      </c>
      <c r="AL835" s="12">
        <v>140.13550077512369</v>
      </c>
      <c r="AM835" s="44">
        <v>172.72109783373111</v>
      </c>
      <c r="AN835" s="45">
        <v>89.999999703885734</v>
      </c>
      <c r="AO835" s="12">
        <v>0</v>
      </c>
      <c r="AP835" s="12">
        <v>-1976.2192499031</v>
      </c>
      <c r="AQ835" s="12">
        <v>10723.392656741904</v>
      </c>
      <c r="AR835" s="12">
        <v>11011.454388859158</v>
      </c>
      <c r="AS835" s="44">
        <v>6594.9795559453787</v>
      </c>
      <c r="AT835" s="45">
        <v>5119.2915729167444</v>
      </c>
      <c r="AU835" s="12">
        <v>0</v>
      </c>
      <c r="AV835" s="12">
        <v>11435.858473393931</v>
      </c>
      <c r="AW835" s="12">
        <v>15594.23434003028</v>
      </c>
      <c r="AX835" s="12">
        <v>11867.385403865739</v>
      </c>
      <c r="AY835" s="44">
        <v>8262.9593286644867</v>
      </c>
      <c r="AZ835" s="45">
        <v>7715.2702077154054</v>
      </c>
      <c r="BA835" s="12">
        <v>0</v>
      </c>
      <c r="BB835" s="12">
        <v>10177.340085780856</v>
      </c>
      <c r="BC835" s="12">
        <v>11154.621124640331</v>
      </c>
      <c r="BD835" s="12">
        <v>6804.8036787416804</v>
      </c>
      <c r="BE835" s="44">
        <v>5475.5982348470661</v>
      </c>
      <c r="BF835" s="45">
        <v>5119.291582916745</v>
      </c>
      <c r="BG835" s="12">
        <v>0</v>
      </c>
      <c r="BH835" s="12">
        <v>15925.049558481782</v>
      </c>
      <c r="BI835" s="12">
        <v>12232.461392923753</v>
      </c>
      <c r="BJ835" s="12">
        <v>8354.5058438654105</v>
      </c>
      <c r="BK835" s="44">
        <v>8119.9822047033567</v>
      </c>
      <c r="BL835" s="45">
        <v>5780.3488410015443</v>
      </c>
      <c r="BM835" s="12">
        <v>0</v>
      </c>
      <c r="BN835" s="12">
        <v>0</v>
      </c>
      <c r="BO835" s="12">
        <v>102.96319694005064</v>
      </c>
      <c r="BP835" s="12">
        <v>57.44514931584164</v>
      </c>
      <c r="BQ835" s="48">
        <v>32.585597058607419</v>
      </c>
      <c r="BR835" s="49">
        <v>82.721098129845373</v>
      </c>
      <c r="BS835" s="13">
        <v>0</v>
      </c>
      <c r="BT835" s="12">
        <v>137.42246405726988</v>
      </c>
      <c r="BV835" s="14">
        <f>Таблица1[[#This Row],[Lкан_леб,мм]]</f>
        <v>58192.577535942728</v>
      </c>
      <c r="BW835" s="50">
        <f>Таблица1[[#This Row],[угол обхв4]]+Таблица1[[#This Row],[Lдуг 3,мм]]</f>
        <v>12956.150706302504</v>
      </c>
      <c r="BX835" s="54">
        <f>Таблица1[[#This Row],[угол обхв5]]+Таблица1[[#This Row],[Y5, мм]]</f>
        <v>58925.77262829589</v>
      </c>
      <c r="BY835" s="14">
        <f>Таблица1[[#This Row],[угол обхв6]]+Таблица1[[#This Row],[Lдуг 4,мм]]</f>
        <v>16345.46853433565</v>
      </c>
      <c r="BZ835" s="14">
        <f>Таблица1[[#This Row],[Т1]]+Таблица1[[#This Row],[X6, мм]]</f>
        <v>59334.836282199263</v>
      </c>
      <c r="CA835" s="14">
        <f>Таблица1[[#This Row],[Т2]]+Таблица1[[#This Row],[Lдуг 5,мм]]</f>
        <v>21826.000716523798</v>
      </c>
      <c r="CB835" s="14">
        <f>Таблица1[[#This Row],[Т3]]+Таблица1[[#This Row],[Y6, мм]]</f>
        <v>59566.876472818825</v>
      </c>
      <c r="CC835" s="14">
        <f>Таблица1[[#This Row],[Т4]]+Таблица1[[#This Row],[Lдуг 6,мм]]</f>
        <v>22954.476236860861</v>
      </c>
      <c r="CD835" s="14">
        <f>Таблица1[[#This Row],[Т5]]+Таблица1[[#This Row],[Lдуг 1,мм]]</f>
        <v>60155.928726297127</v>
      </c>
      <c r="CE835" s="14">
        <f>Таблица1[[#This Row],[Т6]]+Таблица1[[#This Row],[Lпрям1, мм]]</f>
        <v>24889.397603574722</v>
      </c>
      <c r="CF835" s="15">
        <f>Таблица1[[#This Row],[Т7]]+Таблица1[[#This Row],[Lдуг 2,мм]]</f>
        <v>60155.928726297127</v>
      </c>
      <c r="CG835" s="14">
        <f>Таблица1[[#This Row],[Т8]]+Таблица1[[#This Row],[Lпрям2, мм]]</f>
        <v>24889.397603574722</v>
      </c>
      <c r="CH835" s="14">
        <f>Таблица1[[#This Row],[Т9]]-Таблица1[[#This Row],[Т9]]</f>
        <v>0</v>
      </c>
      <c r="CI835" s="50">
        <f>Таблица1[[#This Row],[Т9]]-Таблица1[[#This Row],[Т8]]</f>
        <v>35266.531122722401</v>
      </c>
      <c r="CJ835" s="54">
        <f>Таблица1[[#This Row],[Т9]]-Таблица1[[#This Row],[Т7]]</f>
        <v>0</v>
      </c>
      <c r="CK835" s="14">
        <f>Таблица1[[#This Row],[Т9]]-Таблица1[[#This Row],[Т6]]</f>
        <v>37201.452489436269</v>
      </c>
      <c r="CL835" s="14">
        <f>Таблица1[[#This Row],[Т9]]-Таблица1[[#This Row],[Т5]]</f>
        <v>589.05225347830128</v>
      </c>
      <c r="CM835" s="14">
        <f>Таблица1[[#This Row],[Т9]]-Таблица1[[#This Row],[Т4]]</f>
        <v>38329.928009773328</v>
      </c>
      <c r="CN835" s="14">
        <f>Таблица1[[#This Row],[Т9]]-Таблица1[[#This Row],[Т3]]</f>
        <v>821.09244409786334</v>
      </c>
      <c r="CO835" s="14">
        <f>Таблица1[[#This Row],[Т9]]-Таблица1[[#This Row],[Т2]]</f>
        <v>43810.46019196148</v>
      </c>
      <c r="CP835" s="14">
        <f>Таблица1[[#This Row],[Т9]]-Таблица1[[#This Row],[Т1]]</f>
        <v>1230.1560980012364</v>
      </c>
      <c r="CQ835" s="14">
        <f>Таблица1[[#This Row],[Т9]]-Таблица1[[#This Row],[угол обхв6]]</f>
        <v>47199.778019994621</v>
      </c>
      <c r="CR835" s="14">
        <f>Таблица1[[#This Row],[Т9]]-Таблица1[[#This Row],[угол обхв5]]</f>
        <v>1963.3511903543986</v>
      </c>
      <c r="CS835" s="14">
        <f>Таблица1[[#This Row],[Т9]]-Таблица1[[#This Row],[угол обхв4]]</f>
        <v>60155.928726297127</v>
      </c>
      <c r="CT835" s="14">
        <f>Таблица1[[#This Row],[Lкан_прям, мм]]+Таблица1[[#This Row],[Lкан_дуг, мм]]+Таблица1[[#This Row],[Lкан_леб,мм]]</f>
        <v>85045.326329871838</v>
      </c>
      <c r="CU835" s="16">
        <f>Таблица1[[#This Row],[Lкан_леб,мм]]</f>
        <v>58192.577535942728</v>
      </c>
      <c r="CV835" s="14">
        <f>2534431-(Таблица1[[#This Row],[Т23]]+Таблица1[[#This Row],[угол обхв3]])</f>
        <v>2449248.2512060711</v>
      </c>
      <c r="CW835" s="50">
        <f>SUM(X835:AC835,AD835:AI835)-Таблица1[[#This Row],[lподв_min, мм]]</f>
        <v>24917.827425106632</v>
      </c>
      <c r="CX835" s="17">
        <f>CW1274-Таблица1[[#This Row],[Суммарная длина каната]]</f>
        <v>-2425990.7986567342</v>
      </c>
    </row>
    <row r="836" spans="1:102" x14ac:dyDescent="0.25">
      <c r="A836" s="21">
        <v>835</v>
      </c>
      <c r="B836" s="10">
        <v>21.339795918367344</v>
      </c>
      <c r="C836" s="10">
        <v>29.148163265306128</v>
      </c>
      <c r="D836" s="11">
        <v>5845.9763547449174</v>
      </c>
      <c r="E836" s="11">
        <v>7492.9225205555067</v>
      </c>
      <c r="F836" s="11">
        <v>5352.3703638452698</v>
      </c>
      <c r="G836" s="11">
        <v>8246.0773026209063</v>
      </c>
      <c r="H836" s="11">
        <v>5437.9758647449171</v>
      </c>
      <c r="I836" s="11">
        <v>5517.4387223706599</v>
      </c>
      <c r="J836" s="11">
        <v>1975.4837981848475</v>
      </c>
      <c r="K836" s="11">
        <v>24927.623990113807</v>
      </c>
      <c r="L836" s="11">
        <v>1925.1248038152976</v>
      </c>
      <c r="M836" s="11">
        <v>58192.577535942728</v>
      </c>
      <c r="N836" s="11">
        <v>10318.708460094753</v>
      </c>
      <c r="O836" s="11">
        <v>15542.323830650679</v>
      </c>
      <c r="P836" s="43">
        <v>10853.787757003711</v>
      </c>
      <c r="Q836" s="11">
        <v>12197.875332158063</v>
      </c>
      <c r="R836" s="11">
        <v>6816.2564517467281</v>
      </c>
      <c r="S836" s="11">
        <v>8491.8567192703958</v>
      </c>
      <c r="T836" s="11">
        <v>5845.9763547449174</v>
      </c>
      <c r="U836" s="11">
        <v>7492.9225205555067</v>
      </c>
      <c r="V836" s="11">
        <v>5238.8394929945107</v>
      </c>
      <c r="W836" s="11">
        <v>8163.4229538915852</v>
      </c>
      <c r="X836" s="12">
        <v>0</v>
      </c>
      <c r="Y836" s="12">
        <v>720.5191999356573</v>
      </c>
      <c r="Z836" s="12">
        <v>402.62635307297631</v>
      </c>
      <c r="AA836" s="44">
        <v>232.0401906195585</v>
      </c>
      <c r="AB836" s="45">
        <v>569.93906018710561</v>
      </c>
      <c r="AC836" s="12">
        <v>0</v>
      </c>
      <c r="AD836" s="12">
        <v>12956.150706302504</v>
      </c>
      <c r="AE836" s="12">
        <v>3386.981785166568</v>
      </c>
      <c r="AF836" s="12">
        <v>5480.5321821881471</v>
      </c>
      <c r="AG836" s="44">
        <v>1128.4755203370607</v>
      </c>
      <c r="AH836" s="45">
        <v>1975.4837961195281</v>
      </c>
      <c r="AI836" s="12">
        <v>0</v>
      </c>
      <c r="AJ836" s="12">
        <v>-20.272845480768584</v>
      </c>
      <c r="AK836" s="12">
        <v>80.910265338976259</v>
      </c>
      <c r="AL836" s="12">
        <v>137.4514191424706</v>
      </c>
      <c r="AM836" s="44">
        <v>170.03701620107799</v>
      </c>
      <c r="AN836" s="45">
        <v>89.999999709965834</v>
      </c>
      <c r="AO836" s="12">
        <v>0</v>
      </c>
      <c r="AP836" s="12">
        <v>-1976.2192499031</v>
      </c>
      <c r="AQ836" s="12">
        <v>10721.584847963451</v>
      </c>
      <c r="AR836" s="12">
        <v>11129.68351745055</v>
      </c>
      <c r="AS836" s="44">
        <v>6886.8453077249569</v>
      </c>
      <c r="AT836" s="45">
        <v>5437.9763547449165</v>
      </c>
      <c r="AU836" s="12">
        <v>0</v>
      </c>
      <c r="AV836" s="12">
        <v>11435.858473393931</v>
      </c>
      <c r="AW836" s="12">
        <v>15606.78014219477</v>
      </c>
      <c r="AX836" s="12">
        <v>11897.300001554466</v>
      </c>
      <c r="AY836" s="44">
        <v>8090.0094679276945</v>
      </c>
      <c r="AZ836" s="45">
        <v>7492.9225184901907</v>
      </c>
      <c r="BA836" s="12">
        <v>0</v>
      </c>
      <c r="BB836" s="12">
        <v>10177.340085780856</v>
      </c>
      <c r="BC836" s="12">
        <v>11256.664144872411</v>
      </c>
      <c r="BD836" s="12">
        <v>7092.1522121935659</v>
      </c>
      <c r="BE836" s="44">
        <v>5775.3874987666886</v>
      </c>
      <c r="BF836" s="45">
        <v>5437.9763647449172</v>
      </c>
      <c r="BG836" s="12">
        <v>0</v>
      </c>
      <c r="BH836" s="12">
        <v>15925.049558481782</v>
      </c>
      <c r="BI836" s="12">
        <v>12262.331643702153</v>
      </c>
      <c r="BJ836" s="12">
        <v>8191.2813886668</v>
      </c>
      <c r="BK836" s="44">
        <v>7894.769771898209</v>
      </c>
      <c r="BL836" s="45">
        <v>5517.4387223706617</v>
      </c>
      <c r="BM836" s="12">
        <v>0</v>
      </c>
      <c r="BN836" s="12">
        <v>0</v>
      </c>
      <c r="BO836" s="12">
        <v>101.18311081974485</v>
      </c>
      <c r="BP836" s="12">
        <v>56.541153803494332</v>
      </c>
      <c r="BQ836" s="48">
        <v>32.585597058607398</v>
      </c>
      <c r="BR836" s="49">
        <v>80.037016491112141</v>
      </c>
      <c r="BS836" s="13">
        <v>0</v>
      </c>
      <c r="BT836" s="12">
        <v>137.42246405726988</v>
      </c>
      <c r="BV836" s="14">
        <f>Таблица1[[#This Row],[Lкан_леб,мм]]</f>
        <v>58192.577535942728</v>
      </c>
      <c r="BW836" s="50">
        <f>Таблица1[[#This Row],[угол обхв4]]+Таблица1[[#This Row],[Lдуг 3,мм]]</f>
        <v>12956.150706302504</v>
      </c>
      <c r="BX836" s="54">
        <f>Таблица1[[#This Row],[угол обхв5]]+Таблица1[[#This Row],[Y5, мм]]</f>
        <v>58913.096735878382</v>
      </c>
      <c r="BY836" s="14">
        <f>Таблица1[[#This Row],[угол обхв6]]+Таблица1[[#This Row],[Lдуг 4,мм]]</f>
        <v>16343.132491469072</v>
      </c>
      <c r="BZ836" s="14">
        <f>Таблица1[[#This Row],[Т1]]+Таблица1[[#This Row],[X6, мм]]</f>
        <v>59315.723088951359</v>
      </c>
      <c r="CA836" s="14">
        <f>Таблица1[[#This Row],[Т2]]+Таблица1[[#This Row],[Lдуг 5,мм]]</f>
        <v>21823.664673657218</v>
      </c>
      <c r="CB836" s="14">
        <f>Таблица1[[#This Row],[Т3]]+Таблица1[[#This Row],[Y6, мм]]</f>
        <v>59547.763279570921</v>
      </c>
      <c r="CC836" s="14">
        <f>Таблица1[[#This Row],[Т4]]+Таблица1[[#This Row],[Lдуг 6,мм]]</f>
        <v>22952.140193994281</v>
      </c>
      <c r="CD836" s="14">
        <f>Таблица1[[#This Row],[Т5]]+Таблица1[[#This Row],[Lдуг 1,мм]]</f>
        <v>60117.702339758027</v>
      </c>
      <c r="CE836" s="14">
        <f>Таблица1[[#This Row],[Т6]]+Таблица1[[#This Row],[Lпрям1, мм]]</f>
        <v>24927.623990113811</v>
      </c>
      <c r="CF836" s="15">
        <f>Таблица1[[#This Row],[Т7]]+Таблица1[[#This Row],[Lдуг 2,мм]]</f>
        <v>60117.702339758027</v>
      </c>
      <c r="CG836" s="14">
        <f>Таблица1[[#This Row],[Т8]]+Таблица1[[#This Row],[Lпрям2, мм]]</f>
        <v>24927.623990113811</v>
      </c>
      <c r="CH836" s="14">
        <f>Таблица1[[#This Row],[Т9]]-Таблица1[[#This Row],[Т9]]</f>
        <v>0</v>
      </c>
      <c r="CI836" s="50">
        <f>Таблица1[[#This Row],[Т9]]-Таблица1[[#This Row],[Т8]]</f>
        <v>35190.078349644216</v>
      </c>
      <c r="CJ836" s="54">
        <f>Таблица1[[#This Row],[Т9]]-Таблица1[[#This Row],[Т7]]</f>
        <v>0</v>
      </c>
      <c r="CK836" s="14">
        <f>Таблица1[[#This Row],[Т9]]-Таблица1[[#This Row],[Т6]]</f>
        <v>37165.562145763746</v>
      </c>
      <c r="CL836" s="14">
        <f>Таблица1[[#This Row],[Т9]]-Таблица1[[#This Row],[Т5]]</f>
        <v>569.9390601871055</v>
      </c>
      <c r="CM836" s="14">
        <f>Таблица1[[#This Row],[Т9]]-Таблица1[[#This Row],[Т4]]</f>
        <v>38294.037666100805</v>
      </c>
      <c r="CN836" s="14">
        <f>Таблица1[[#This Row],[Т9]]-Таблица1[[#This Row],[Т3]]</f>
        <v>801.97925080666755</v>
      </c>
      <c r="CO836" s="14">
        <f>Таблица1[[#This Row],[Т9]]-Таблица1[[#This Row],[Т2]]</f>
        <v>43774.569848288957</v>
      </c>
      <c r="CP836" s="14">
        <f>Таблица1[[#This Row],[Т9]]-Таблица1[[#This Row],[Т1]]</f>
        <v>1204.6056038796451</v>
      </c>
      <c r="CQ836" s="14">
        <f>Таблица1[[#This Row],[Т9]]-Таблица1[[#This Row],[угол обхв6]]</f>
        <v>47161.551633455521</v>
      </c>
      <c r="CR836" s="14">
        <f>Таблица1[[#This Row],[Т9]]-Таблица1[[#This Row],[угол обхв5]]</f>
        <v>1925.1248038152989</v>
      </c>
      <c r="CS836" s="14">
        <f>Таблица1[[#This Row],[Т9]]-Таблица1[[#This Row],[угол обхв4]]</f>
        <v>60117.702339758027</v>
      </c>
      <c r="CT836" s="14">
        <f>Таблица1[[#This Row],[Lкан_прям, мм]]+Таблица1[[#This Row],[Lкан_дуг, мм]]+Таблица1[[#This Row],[Lкан_леб,мм]]</f>
        <v>85045.326329871838</v>
      </c>
      <c r="CU836" s="16">
        <f>Таблица1[[#This Row],[Lкан_леб,мм]]</f>
        <v>58192.577535942728</v>
      </c>
      <c r="CV836" s="14">
        <f>2534431-(Таблица1[[#This Row],[Т23]]+Таблица1[[#This Row],[угол обхв3]])</f>
        <v>2449248.2512060711</v>
      </c>
      <c r="CW836" s="50">
        <f>SUM(X836:AC836,AD836:AI836)-Таблица1[[#This Row],[lподв_min, мм]]</f>
        <v>24877.264995744263</v>
      </c>
      <c r="CX836" s="17">
        <f>CW1275-Таблица1[[#This Row],[Суммарная длина каната]]</f>
        <v>-2426066.5980603588</v>
      </c>
    </row>
    <row r="837" spans="1:102" x14ac:dyDescent="0.25">
      <c r="A837" s="21">
        <v>836</v>
      </c>
      <c r="B837" s="10">
        <v>21.339795918367344</v>
      </c>
      <c r="C837" s="10">
        <v>31.832244897959189</v>
      </c>
      <c r="D837" s="11">
        <v>6174.7238193571729</v>
      </c>
      <c r="E837" s="11">
        <v>7285.7424307714655</v>
      </c>
      <c r="F837" s="11">
        <v>5646.3899196795819</v>
      </c>
      <c r="G837" s="11">
        <v>8014.955904626323</v>
      </c>
      <c r="H837" s="11">
        <v>5766.7233293571735</v>
      </c>
      <c r="I837" s="11">
        <v>5268.0363538292631</v>
      </c>
      <c r="J837" s="11">
        <v>2017.7060769422023</v>
      </c>
      <c r="K837" s="11">
        <v>24965.850376652827</v>
      </c>
      <c r="L837" s="11">
        <v>1886.8984172762855</v>
      </c>
      <c r="M837" s="11">
        <v>58192.577535942728</v>
      </c>
      <c r="N837" s="11">
        <v>10318.708460094753</v>
      </c>
      <c r="O837" s="11">
        <v>15542.323830650679</v>
      </c>
      <c r="P837" s="43">
        <v>10956.713368370554</v>
      </c>
      <c r="Q837" s="11">
        <v>12220.043997672985</v>
      </c>
      <c r="R837" s="11">
        <v>7097.160426188063</v>
      </c>
      <c r="S837" s="11">
        <v>8329.0179008072155</v>
      </c>
      <c r="T837" s="11">
        <v>6174.7238193571729</v>
      </c>
      <c r="U837" s="11">
        <v>7285.7424307714655</v>
      </c>
      <c r="V837" s="11">
        <v>5536.8542154951119</v>
      </c>
      <c r="W837" s="11">
        <v>7927.0757048722689</v>
      </c>
      <c r="X837" s="12">
        <v>0</v>
      </c>
      <c r="Y837" s="12">
        <v>707.83746901774396</v>
      </c>
      <c r="Z837" s="12">
        <v>396.1948907429927</v>
      </c>
      <c r="AA837" s="44">
        <v>232.0401906195587</v>
      </c>
      <c r="AB837" s="45">
        <v>550.8258668959902</v>
      </c>
      <c r="AC837" s="12">
        <v>0</v>
      </c>
      <c r="AD837" s="12">
        <v>12956.150706302504</v>
      </c>
      <c r="AE837" s="12">
        <v>3382.985892905012</v>
      </c>
      <c r="AF837" s="12">
        <v>5480.5321821881471</v>
      </c>
      <c r="AG837" s="44">
        <v>1128.4755203370619</v>
      </c>
      <c r="AH837" s="45">
        <v>2017.7060749201016</v>
      </c>
      <c r="AI837" s="12">
        <v>0</v>
      </c>
      <c r="AJ837" s="12">
        <v>-20.272845480768584</v>
      </c>
      <c r="AK837" s="12">
        <v>79.129359313199302</v>
      </c>
      <c r="AL837" s="12">
        <v>134.76733750981757</v>
      </c>
      <c r="AM837" s="44">
        <v>167.35293456842498</v>
      </c>
      <c r="AN837" s="45">
        <v>89.999999716035063</v>
      </c>
      <c r="AO837" s="12">
        <v>0</v>
      </c>
      <c r="AP837" s="12">
        <v>-1976.2192499031</v>
      </c>
      <c r="AQ837" s="12">
        <v>10719.387095704114</v>
      </c>
      <c r="AR837" s="12">
        <v>11246.382071107264</v>
      </c>
      <c r="AS837" s="44">
        <v>7186.4899173808863</v>
      </c>
      <c r="AT837" s="45">
        <v>5766.7238193571729</v>
      </c>
      <c r="AU837" s="12">
        <v>0</v>
      </c>
      <c r="AV837" s="12">
        <v>11435.858473393931</v>
      </c>
      <c r="AW837" s="12">
        <v>15619.269467084594</v>
      </c>
      <c r="AX837" s="12">
        <v>11932.718324168454</v>
      </c>
      <c r="AY837" s="44">
        <v>7930.9171070335387</v>
      </c>
      <c r="AZ837" s="45">
        <v>7285.7424287493677</v>
      </c>
      <c r="BA837" s="12">
        <v>0</v>
      </c>
      <c r="BB837" s="12">
        <v>10177.340085780856</v>
      </c>
      <c r="BC837" s="12">
        <v>11357.392003979916</v>
      </c>
      <c r="BD837" s="12">
        <v>7386.8291289247736</v>
      </c>
      <c r="BE837" s="44">
        <v>6085.3943281643496</v>
      </c>
      <c r="BF837" s="45">
        <v>5766.7238293571727</v>
      </c>
      <c r="BG837" s="12">
        <v>0</v>
      </c>
      <c r="BH837" s="12">
        <v>15925.049558481782</v>
      </c>
      <c r="BI837" s="12">
        <v>12296.989634106898</v>
      </c>
      <c r="BJ837" s="12">
        <v>8041.6922273026858</v>
      </c>
      <c r="BK837" s="44">
        <v>7683.8432245451422</v>
      </c>
      <c r="BL837" s="45">
        <v>5268.0363538292659</v>
      </c>
      <c r="BM837" s="12">
        <v>0</v>
      </c>
      <c r="BN837" s="12">
        <v>0</v>
      </c>
      <c r="BO837" s="12">
        <v>99.402204793967897</v>
      </c>
      <c r="BP837" s="12">
        <v>55.637978196618256</v>
      </c>
      <c r="BQ837" s="48">
        <v>32.585597058607419</v>
      </c>
      <c r="BR837" s="49">
        <v>77.352934852389922</v>
      </c>
      <c r="BS837" s="13">
        <v>0</v>
      </c>
      <c r="BT837" s="12">
        <v>137.42246405726988</v>
      </c>
      <c r="BV837" s="14">
        <f>Таблица1[[#This Row],[Lкан_леб,мм]]</f>
        <v>58192.577535942728</v>
      </c>
      <c r="BW837" s="50">
        <f>Таблица1[[#This Row],[угол обхв4]]+Таблица1[[#This Row],[Lдуг 3,мм]]</f>
        <v>12956.150706302504</v>
      </c>
      <c r="BX837" s="54">
        <f>Таблица1[[#This Row],[угол обхв5]]+Таблица1[[#This Row],[Y5, мм]]</f>
        <v>58900.415004960472</v>
      </c>
      <c r="BY837" s="14">
        <f>Таблица1[[#This Row],[угол обхв6]]+Таблица1[[#This Row],[Lдуг 4,мм]]</f>
        <v>16339.136599207515</v>
      </c>
      <c r="BZ837" s="14">
        <f>Таблица1[[#This Row],[Т1]]+Таблица1[[#This Row],[X6, мм]]</f>
        <v>59296.609895703463</v>
      </c>
      <c r="CA837" s="14">
        <f>Таблица1[[#This Row],[Т2]]+Таблица1[[#This Row],[Lдуг 5,мм]]</f>
        <v>21819.668781395663</v>
      </c>
      <c r="CB837" s="14">
        <f>Таблица1[[#This Row],[Т3]]+Таблица1[[#This Row],[Y6, мм]]</f>
        <v>59528.650086323025</v>
      </c>
      <c r="CC837" s="14">
        <f>Таблица1[[#This Row],[Т4]]+Таблица1[[#This Row],[Lдуг 6,мм]]</f>
        <v>22948.144301732726</v>
      </c>
      <c r="CD837" s="14">
        <f>Таблица1[[#This Row],[Т5]]+Таблица1[[#This Row],[Lдуг 1,мм]]</f>
        <v>60079.475953219015</v>
      </c>
      <c r="CE837" s="14">
        <f>Таблица1[[#This Row],[Т6]]+Таблица1[[#This Row],[Lпрям1, мм]]</f>
        <v>24965.850376652827</v>
      </c>
      <c r="CF837" s="15">
        <f>Таблица1[[#This Row],[Т7]]+Таблица1[[#This Row],[Lдуг 2,мм]]</f>
        <v>60079.475953219015</v>
      </c>
      <c r="CG837" s="14">
        <f>Таблица1[[#This Row],[Т8]]+Таблица1[[#This Row],[Lпрям2, мм]]</f>
        <v>24965.850376652827</v>
      </c>
      <c r="CH837" s="14">
        <f>Таблица1[[#This Row],[Т9]]-Таблица1[[#This Row],[Т9]]</f>
        <v>0</v>
      </c>
      <c r="CI837" s="50">
        <f>Таблица1[[#This Row],[Т9]]-Таблица1[[#This Row],[Т8]]</f>
        <v>35113.625576566192</v>
      </c>
      <c r="CJ837" s="54">
        <f>Таблица1[[#This Row],[Т9]]-Таблица1[[#This Row],[Т7]]</f>
        <v>0</v>
      </c>
      <c r="CK837" s="14">
        <f>Таблица1[[#This Row],[Т9]]-Таблица1[[#This Row],[Т6]]</f>
        <v>37131.331651486289</v>
      </c>
      <c r="CL837" s="14">
        <f>Таблица1[[#This Row],[Т9]]-Таблица1[[#This Row],[Т5]]</f>
        <v>550.82586689598975</v>
      </c>
      <c r="CM837" s="14">
        <f>Таблица1[[#This Row],[Т9]]-Таблица1[[#This Row],[Т4]]</f>
        <v>38259.807171823355</v>
      </c>
      <c r="CN837" s="14">
        <f>Таблица1[[#This Row],[Т9]]-Таблица1[[#This Row],[Т3]]</f>
        <v>782.8660575155518</v>
      </c>
      <c r="CO837" s="14">
        <f>Таблица1[[#This Row],[Т9]]-Таблица1[[#This Row],[Т2]]</f>
        <v>43740.339354011499</v>
      </c>
      <c r="CP837" s="14">
        <f>Таблица1[[#This Row],[Т9]]-Таблица1[[#This Row],[Т1]]</f>
        <v>1179.0609482585423</v>
      </c>
      <c r="CQ837" s="14">
        <f>Таблица1[[#This Row],[Т9]]-Таблица1[[#This Row],[угол обхв6]]</f>
        <v>47123.325246916509</v>
      </c>
      <c r="CR837" s="14">
        <f>Таблица1[[#This Row],[Т9]]-Таблица1[[#This Row],[угол обхв5]]</f>
        <v>1886.8984172762866</v>
      </c>
      <c r="CS837" s="14">
        <f>Таблица1[[#This Row],[Т9]]-Таблица1[[#This Row],[угол обхв4]]</f>
        <v>60079.475953219015</v>
      </c>
      <c r="CT837" s="14">
        <f>Таблица1[[#This Row],[Lкан_прям, мм]]+Таблица1[[#This Row],[Lкан_дуг, мм]]+Таблица1[[#This Row],[Lкан_леб,мм]]</f>
        <v>85045.326329871838</v>
      </c>
      <c r="CU837" s="16">
        <f>Таблица1[[#This Row],[Lкан_леб,мм]]</f>
        <v>58192.577535942728</v>
      </c>
      <c r="CV837" s="14">
        <f>2534431-(Таблица1[[#This Row],[Т23]]+Таблица1[[#This Row],[угол обхв3]])</f>
        <v>2449248.2512060711</v>
      </c>
      <c r="CW837" s="50">
        <f>SUM(X837:AC837,AD837:AI837)-Таблица1[[#This Row],[lподв_min, мм]]</f>
        <v>24835.042716986911</v>
      </c>
      <c r="CX837" s="17">
        <f>CW1276-Таблица1[[#This Row],[Суммарная длина каната]]</f>
        <v>-2425739.4808984688</v>
      </c>
    </row>
    <row r="838" spans="1:102" x14ac:dyDescent="0.25">
      <c r="A838" s="21">
        <v>837</v>
      </c>
      <c r="B838" s="10">
        <v>21.339795918367344</v>
      </c>
      <c r="C838" s="10">
        <v>34.516326530612247</v>
      </c>
      <c r="D838" s="11">
        <v>6512.812644779332</v>
      </c>
      <c r="E838" s="11">
        <v>7094.184525122605</v>
      </c>
      <c r="F838" s="11">
        <v>5950.9100813144651</v>
      </c>
      <c r="G838" s="11">
        <v>7797.8566854157425</v>
      </c>
      <c r="H838" s="11">
        <v>6104.8121547793326</v>
      </c>
      <c r="I838" s="11">
        <v>5032.5992159332573</v>
      </c>
      <c r="J838" s="11">
        <v>2061.5853091893478</v>
      </c>
      <c r="K838" s="11">
        <v>25004.076763191657</v>
      </c>
      <c r="L838" s="11">
        <v>1848.6720307374524</v>
      </c>
      <c r="M838" s="11">
        <v>58192.577535942728</v>
      </c>
      <c r="N838" s="11">
        <v>10318.708460094753</v>
      </c>
      <c r="O838" s="11">
        <v>15542.323830650679</v>
      </c>
      <c r="P838" s="43">
        <v>11058.487927636632</v>
      </c>
      <c r="Q838" s="11">
        <v>12247.008238662609</v>
      </c>
      <c r="R838" s="11">
        <v>7385.3817951249475</v>
      </c>
      <c r="S838" s="11">
        <v>8179.5121613067804</v>
      </c>
      <c r="T838" s="11">
        <v>6512.812644779332</v>
      </c>
      <c r="U838" s="11">
        <v>7094.184525122605</v>
      </c>
      <c r="V838" s="11">
        <v>5845.6098818030878</v>
      </c>
      <c r="W838" s="11">
        <v>7704.9434571709744</v>
      </c>
      <c r="X838" s="12">
        <v>0</v>
      </c>
      <c r="Y838" s="12">
        <v>695.14680969570657</v>
      </c>
      <c r="Z838" s="12">
        <v>389.77235681713302</v>
      </c>
      <c r="AA838" s="44">
        <v>232.0401906195587</v>
      </c>
      <c r="AB838" s="45">
        <v>531.71267360505431</v>
      </c>
      <c r="AC838" s="12">
        <v>0</v>
      </c>
      <c r="AD838" s="12">
        <v>12956.150706302504</v>
      </c>
      <c r="AE838" s="12">
        <v>3377.3330471536619</v>
      </c>
      <c r="AF838" s="12">
        <v>5480.5321821881489</v>
      </c>
      <c r="AG838" s="44">
        <v>1128.4755203370594</v>
      </c>
      <c r="AH838" s="45">
        <v>2061.5853072102855</v>
      </c>
      <c r="AI838" s="12">
        <v>0</v>
      </c>
      <c r="AJ838" s="12">
        <v>-20.272845480768584</v>
      </c>
      <c r="AK838" s="12">
        <v>77.347199464201509</v>
      </c>
      <c r="AL838" s="12">
        <v>132.0832558771645</v>
      </c>
      <c r="AM838" s="44">
        <v>164.66885293577192</v>
      </c>
      <c r="AN838" s="45">
        <v>89.999999722079039</v>
      </c>
      <c r="AO838" s="12">
        <v>0</v>
      </c>
      <c r="AP838" s="12">
        <v>-1976.2192499031</v>
      </c>
      <c r="AQ838" s="12">
        <v>10716.800310309003</v>
      </c>
      <c r="AR838" s="12">
        <v>11361.293995440543</v>
      </c>
      <c r="AS838" s="44">
        <v>7493.2559190323409</v>
      </c>
      <c r="AT838" s="45">
        <v>6104.812644779332</v>
      </c>
      <c r="AU838" s="12">
        <v>0</v>
      </c>
      <c r="AV838" s="12">
        <v>11435.858473393931</v>
      </c>
      <c r="AW838" s="12">
        <v>15631.69316987278</v>
      </c>
      <c r="AX838" s="12">
        <v>11973.562658517065</v>
      </c>
      <c r="AY838" s="44">
        <v>7786.0313188363843</v>
      </c>
      <c r="AZ838" s="45">
        <v>7094.1845231435454</v>
      </c>
      <c r="BA838" s="12">
        <v>0</v>
      </c>
      <c r="BB838" s="12">
        <v>10177.340085780856</v>
      </c>
      <c r="BC838" s="12">
        <v>11456.579777850882</v>
      </c>
      <c r="BD838" s="12">
        <v>7688.1878629288585</v>
      </c>
      <c r="BE838" s="44">
        <v>6404.9385208719386</v>
      </c>
      <c r="BF838" s="45">
        <v>6104.8126547793318</v>
      </c>
      <c r="BG838" s="12">
        <v>0</v>
      </c>
      <c r="BH838" s="12">
        <v>15925.049558481782</v>
      </c>
      <c r="BI838" s="12">
        <v>12336.377577884708</v>
      </c>
      <c r="BJ838" s="12">
        <v>7906.0665811612353</v>
      </c>
      <c r="BK838" s="44">
        <v>7487.6653675930011</v>
      </c>
      <c r="BL838" s="45">
        <v>5032.59921593326</v>
      </c>
      <c r="BM838" s="12">
        <v>0</v>
      </c>
      <c r="BN838" s="12">
        <v>0</v>
      </c>
      <c r="BO838" s="12">
        <v>97.620044944970104</v>
      </c>
      <c r="BP838" s="12">
        <v>54.736056412962995</v>
      </c>
      <c r="BQ838" s="48">
        <v>32.585597058607419</v>
      </c>
      <c r="BR838" s="49">
        <v>74.668853213692898</v>
      </c>
      <c r="BS838" s="13">
        <v>0</v>
      </c>
      <c r="BT838" s="12">
        <v>137.42246405726988</v>
      </c>
      <c r="BV838" s="14">
        <f>Таблица1[[#This Row],[Lкан_леб,мм]]</f>
        <v>58192.577535942728</v>
      </c>
      <c r="BW838" s="50">
        <f>Таблица1[[#This Row],[угол обхв4]]+Таблица1[[#This Row],[Lдуг 3,мм]]</f>
        <v>12956.150706302504</v>
      </c>
      <c r="BX838" s="54">
        <f>Таблица1[[#This Row],[угол обхв5]]+Таблица1[[#This Row],[Y5, мм]]</f>
        <v>58887.724345638431</v>
      </c>
      <c r="BY838" s="14">
        <f>Таблица1[[#This Row],[угол обхв6]]+Таблица1[[#This Row],[Lдуг 4,мм]]</f>
        <v>16333.483753456167</v>
      </c>
      <c r="BZ838" s="14">
        <f>Таблица1[[#This Row],[Т1]]+Таблица1[[#This Row],[X6, мм]]</f>
        <v>59277.496702455566</v>
      </c>
      <c r="CA838" s="14">
        <f>Таблица1[[#This Row],[Т2]]+Таблица1[[#This Row],[Lдуг 5,мм]]</f>
        <v>21814.015935644315</v>
      </c>
      <c r="CB838" s="14">
        <f>Таблица1[[#This Row],[Т3]]+Таблица1[[#This Row],[Y6, мм]]</f>
        <v>59509.536893075128</v>
      </c>
      <c r="CC838" s="14">
        <f>Таблица1[[#This Row],[Т4]]+Таблица1[[#This Row],[Lдуг 6,мм]]</f>
        <v>22942.491455981373</v>
      </c>
      <c r="CD838" s="14">
        <f>Таблица1[[#This Row],[Т5]]+Таблица1[[#This Row],[Lдуг 1,мм]]</f>
        <v>60041.249566680184</v>
      </c>
      <c r="CE838" s="14">
        <f>Таблица1[[#This Row],[Т6]]+Таблица1[[#This Row],[Lпрям1, мм]]</f>
        <v>25004.076763191661</v>
      </c>
      <c r="CF838" s="15">
        <f>Таблица1[[#This Row],[Т7]]+Таблица1[[#This Row],[Lдуг 2,мм]]</f>
        <v>60041.249566680184</v>
      </c>
      <c r="CG838" s="14">
        <f>Таблица1[[#This Row],[Т8]]+Таблица1[[#This Row],[Lпрям2, мм]]</f>
        <v>25004.076763191661</v>
      </c>
      <c r="CH838" s="14">
        <f>Таблица1[[#This Row],[Т9]]-Таблица1[[#This Row],[Т9]]</f>
        <v>0</v>
      </c>
      <c r="CI838" s="50">
        <f>Таблица1[[#This Row],[Т9]]-Таблица1[[#This Row],[Т8]]</f>
        <v>35037.172803488524</v>
      </c>
      <c r="CJ838" s="54">
        <f>Таблица1[[#This Row],[Т9]]-Таблица1[[#This Row],[Т7]]</f>
        <v>0</v>
      </c>
      <c r="CK838" s="14">
        <f>Таблица1[[#This Row],[Т9]]-Таблица1[[#This Row],[Т6]]</f>
        <v>37098.758110698807</v>
      </c>
      <c r="CL838" s="14">
        <f>Таблица1[[#This Row],[Т9]]-Таблица1[[#This Row],[Т5]]</f>
        <v>531.7126736050559</v>
      </c>
      <c r="CM838" s="14">
        <f>Таблица1[[#This Row],[Т9]]-Таблица1[[#This Row],[Т4]]</f>
        <v>38227.233631035866</v>
      </c>
      <c r="CN838" s="14">
        <f>Таблица1[[#This Row],[Т9]]-Таблица1[[#This Row],[Т3]]</f>
        <v>763.75286422461795</v>
      </c>
      <c r="CO838" s="14">
        <f>Таблица1[[#This Row],[Т9]]-Таблица1[[#This Row],[Т2]]</f>
        <v>43707.765813224018</v>
      </c>
      <c r="CP838" s="14">
        <f>Таблица1[[#This Row],[Т9]]-Таблица1[[#This Row],[Т1]]</f>
        <v>1153.525221041753</v>
      </c>
      <c r="CQ838" s="14">
        <f>Таблица1[[#This Row],[Т9]]-Таблица1[[#This Row],[угол обхв6]]</f>
        <v>47085.098860377679</v>
      </c>
      <c r="CR838" s="14">
        <f>Таблица1[[#This Row],[Т9]]-Таблица1[[#This Row],[угол обхв5]]</f>
        <v>1848.6720307374562</v>
      </c>
      <c r="CS838" s="14">
        <f>Таблица1[[#This Row],[Т9]]-Таблица1[[#This Row],[угол обхв4]]</f>
        <v>60041.249566680184</v>
      </c>
      <c r="CT838" s="14">
        <f>Таблица1[[#This Row],[Lкан_прям, мм]]+Таблица1[[#This Row],[Lкан_дуг, мм]]+Таблица1[[#This Row],[Lкан_леб,мм]]</f>
        <v>85045.326329871838</v>
      </c>
      <c r="CU838" s="16">
        <f>Таблица1[[#This Row],[Lкан_леб,мм]]</f>
        <v>58192.577535942728</v>
      </c>
      <c r="CV838" s="14">
        <f>2534431-(Таблица1[[#This Row],[Т23]]+Таблица1[[#This Row],[угол обхв3]])</f>
        <v>2449248.2512060711</v>
      </c>
      <c r="CW838" s="50">
        <f>SUM(X838:AC838,AD838:AI838)-Таблица1[[#This Row],[lподв_min, мм]]</f>
        <v>24791.163484739762</v>
      </c>
      <c r="CX838" s="17">
        <f>CW1277-Таблица1[[#This Row],[Суммарная длина каната]]</f>
        <v>-2425779.5591683071</v>
      </c>
    </row>
    <row r="839" spans="1:102" x14ac:dyDescent="0.25">
      <c r="A839" s="21">
        <v>838</v>
      </c>
      <c r="B839" s="10">
        <v>21.339795918367344</v>
      </c>
      <c r="C839" s="10">
        <v>37.200408163265308</v>
      </c>
      <c r="D839" s="11">
        <v>6859.501012669788</v>
      </c>
      <c r="E839" s="11">
        <v>6918.6691108098894</v>
      </c>
      <c r="F839" s="11">
        <v>6265.2626851659616</v>
      </c>
      <c r="G839" s="11">
        <v>7595.2559937195838</v>
      </c>
      <c r="H839" s="11">
        <v>6451.5005226697876</v>
      </c>
      <c r="I839" s="11">
        <v>4811.5517183156844</v>
      </c>
      <c r="J839" s="11">
        <v>2107.117392494205</v>
      </c>
      <c r="K839" s="11">
        <v>25042.303149730207</v>
      </c>
      <c r="L839" s="11">
        <v>1810.4456441988925</v>
      </c>
      <c r="M839" s="11">
        <v>58192.577535942728</v>
      </c>
      <c r="N839" s="11">
        <v>10318.708460094753</v>
      </c>
      <c r="O839" s="11">
        <v>15542.323830650679</v>
      </c>
      <c r="P839" s="43">
        <v>11158.888125928372</v>
      </c>
      <c r="Q839" s="11">
        <v>12278.708891478129</v>
      </c>
      <c r="R839" s="11">
        <v>7680.2881570053569</v>
      </c>
      <c r="S839" s="11">
        <v>8043.6675391169974</v>
      </c>
      <c r="T839" s="11">
        <v>6859.501012669788</v>
      </c>
      <c r="U839" s="11">
        <v>6918.6691108098894</v>
      </c>
      <c r="V839" s="11">
        <v>6164.429034992565</v>
      </c>
      <c r="W839" s="11">
        <v>7497.5136027486787</v>
      </c>
      <c r="X839" s="12">
        <v>0</v>
      </c>
      <c r="Y839" s="12">
        <v>682.44409893192403</v>
      </c>
      <c r="Z839" s="12">
        <v>383.36187433301831</v>
      </c>
      <c r="AA839" s="44">
        <v>232.04019061955833</v>
      </c>
      <c r="AB839" s="45">
        <v>512.59948031439194</v>
      </c>
      <c r="AC839" s="12">
        <v>0</v>
      </c>
      <c r="AD839" s="12">
        <v>12956.150706302504</v>
      </c>
      <c r="AE839" s="12">
        <v>3370.027350344586</v>
      </c>
      <c r="AF839" s="12">
        <v>5480.5321821881498</v>
      </c>
      <c r="AG839" s="44">
        <v>1128.475520337061</v>
      </c>
      <c r="AH839" s="45">
        <v>2107.1173905579076</v>
      </c>
      <c r="AI839" s="12">
        <v>0</v>
      </c>
      <c r="AJ839" s="12">
        <v>-20.272845480768584</v>
      </c>
      <c r="AK839" s="12">
        <v>75.563347221210989</v>
      </c>
      <c r="AL839" s="12">
        <v>129.39917424451147</v>
      </c>
      <c r="AM839" s="44">
        <v>161.98477130311883</v>
      </c>
      <c r="AN839" s="45">
        <v>89.999999728084546</v>
      </c>
      <c r="AO839" s="12">
        <v>0</v>
      </c>
      <c r="AP839" s="12">
        <v>-1976.2192499031</v>
      </c>
      <c r="AQ839" s="12">
        <v>10713.825400331527</v>
      </c>
      <c r="AR839" s="12">
        <v>11474.167156198288</v>
      </c>
      <c r="AS839" s="44">
        <v>7806.4702213805458</v>
      </c>
      <c r="AT839" s="45">
        <v>6451.5010126697871</v>
      </c>
      <c r="AU839" s="12">
        <v>0</v>
      </c>
      <c r="AV839" s="12">
        <v>11435.858473393931</v>
      </c>
      <c r="AW839" s="12">
        <v>15644.042086327468</v>
      </c>
      <c r="AX839" s="12">
        <v>12019.743385914044</v>
      </c>
      <c r="AY839" s="44">
        <v>7655.6700048078019</v>
      </c>
      <c r="AZ839" s="45">
        <v>6918.6691088735952</v>
      </c>
      <c r="BA839" s="12">
        <v>0</v>
      </c>
      <c r="BB839" s="12">
        <v>10177.340085780856</v>
      </c>
      <c r="BC839" s="12">
        <v>11554.005066165148</v>
      </c>
      <c r="BD839" s="12">
        <v>7995.5671872752719</v>
      </c>
      <c r="BE839" s="44">
        <v>6733.3189482945991</v>
      </c>
      <c r="BF839" s="45">
        <v>6451.5010226697868</v>
      </c>
      <c r="BG839" s="12">
        <v>0</v>
      </c>
      <c r="BH839" s="12">
        <v>15925.049558481782</v>
      </c>
      <c r="BI839" s="12">
        <v>12380.427147154916</v>
      </c>
      <c r="BJ839" s="12">
        <v>7784.7020335529123</v>
      </c>
      <c r="BK839" s="44">
        <v>7306.6666451190849</v>
      </c>
      <c r="BL839" s="45">
        <v>4811.5517183156871</v>
      </c>
      <c r="BM839" s="12">
        <v>0</v>
      </c>
      <c r="BN839" s="12">
        <v>0</v>
      </c>
      <c r="BO839" s="12">
        <v>95.83619270197957</v>
      </c>
      <c r="BP839" s="12">
        <v>53.835827023300475</v>
      </c>
      <c r="BQ839" s="48">
        <v>32.58559705860737</v>
      </c>
      <c r="BR839" s="49">
        <v>71.984771575034287</v>
      </c>
      <c r="BS839" s="13">
        <v>0</v>
      </c>
      <c r="BT839" s="12">
        <v>137.42246405726988</v>
      </c>
      <c r="BV839" s="14">
        <f>Таблица1[[#This Row],[Lкан_леб,мм]]</f>
        <v>58192.577535942728</v>
      </c>
      <c r="BW839" s="50">
        <f>Таблица1[[#This Row],[угол обхв4]]+Таблица1[[#This Row],[Lдуг 3,мм]]</f>
        <v>12956.150706302504</v>
      </c>
      <c r="BX839" s="54">
        <f>Таблица1[[#This Row],[угол обхв5]]+Таблица1[[#This Row],[Y5, мм]]</f>
        <v>58875.021634874654</v>
      </c>
      <c r="BY839" s="14">
        <f>Таблица1[[#This Row],[угол обхв6]]+Таблица1[[#This Row],[Lдуг 4,мм]]</f>
        <v>16326.17805664709</v>
      </c>
      <c r="BZ839" s="14">
        <f>Таблица1[[#This Row],[Т1]]+Таблица1[[#This Row],[X6, мм]]</f>
        <v>59258.38350920767</v>
      </c>
      <c r="CA839" s="14">
        <f>Таблица1[[#This Row],[Т2]]+Таблица1[[#This Row],[Lдуг 5,мм]]</f>
        <v>21806.71023883524</v>
      </c>
      <c r="CB839" s="14">
        <f>Таблица1[[#This Row],[Т3]]+Таблица1[[#This Row],[Y6, мм]]</f>
        <v>59490.423699827224</v>
      </c>
      <c r="CC839" s="14">
        <f>Таблица1[[#This Row],[Т4]]+Таблица1[[#This Row],[Lдуг 6,мм]]</f>
        <v>22935.185759172302</v>
      </c>
      <c r="CD839" s="14">
        <f>Таблица1[[#This Row],[Т5]]+Таблица1[[#This Row],[Lдуг 1,мм]]</f>
        <v>60003.023180141616</v>
      </c>
      <c r="CE839" s="14">
        <f>Таблица1[[#This Row],[Т6]]+Таблица1[[#This Row],[Lпрям1, мм]]</f>
        <v>25042.303149730211</v>
      </c>
      <c r="CF839" s="15">
        <f>Таблица1[[#This Row],[Т7]]+Таблица1[[#This Row],[Lдуг 2,мм]]</f>
        <v>60003.023180141616</v>
      </c>
      <c r="CG839" s="14">
        <f>Таблица1[[#This Row],[Т8]]+Таблица1[[#This Row],[Lпрям2, мм]]</f>
        <v>25042.303149730211</v>
      </c>
      <c r="CH839" s="14">
        <f>Таблица1[[#This Row],[Т9]]-Таблица1[[#This Row],[Т9]]</f>
        <v>0</v>
      </c>
      <c r="CI839" s="50">
        <f>Таблица1[[#This Row],[Т9]]-Таблица1[[#This Row],[Т8]]</f>
        <v>34960.720030411409</v>
      </c>
      <c r="CJ839" s="54">
        <f>Таблица1[[#This Row],[Т9]]-Таблица1[[#This Row],[Т7]]</f>
        <v>0</v>
      </c>
      <c r="CK839" s="14">
        <f>Таблица1[[#This Row],[Т9]]-Таблица1[[#This Row],[Т6]]</f>
        <v>37067.837420969314</v>
      </c>
      <c r="CL839" s="14">
        <f>Таблица1[[#This Row],[Т9]]-Таблица1[[#This Row],[Т5]]</f>
        <v>512.59948031439126</v>
      </c>
      <c r="CM839" s="14">
        <f>Таблица1[[#This Row],[Т9]]-Таблица1[[#This Row],[Т4]]</f>
        <v>38196.312941306373</v>
      </c>
      <c r="CN839" s="14">
        <f>Таблица1[[#This Row],[Т9]]-Таблица1[[#This Row],[Т3]]</f>
        <v>744.63967093394604</v>
      </c>
      <c r="CO839" s="14">
        <f>Таблица1[[#This Row],[Т9]]-Таблица1[[#This Row],[Т2]]</f>
        <v>43676.845123494524</v>
      </c>
      <c r="CP839" s="14">
        <f>Таблица1[[#This Row],[Т9]]-Таблица1[[#This Row],[Т1]]</f>
        <v>1128.0015452669613</v>
      </c>
      <c r="CQ839" s="14">
        <f>Таблица1[[#This Row],[Т9]]-Таблица1[[#This Row],[угол обхв6]]</f>
        <v>47046.87247383911</v>
      </c>
      <c r="CR839" s="14">
        <f>Таблица1[[#This Row],[Т9]]-Таблица1[[#This Row],[угол обхв5]]</f>
        <v>1810.4456441988877</v>
      </c>
      <c r="CS839" s="14">
        <f>Таблица1[[#This Row],[Т9]]-Таблица1[[#This Row],[угол обхв4]]</f>
        <v>60003.023180141616</v>
      </c>
      <c r="CT839" s="14">
        <f>Таблица1[[#This Row],[Lкан_прям, мм]]+Таблица1[[#This Row],[Lкан_дуг, мм]]+Таблица1[[#This Row],[Lкан_леб,мм]]</f>
        <v>85045.326329871823</v>
      </c>
      <c r="CU839" s="16">
        <f>Таблица1[[#This Row],[Lкан_леб,мм]]</f>
        <v>58192.577535942728</v>
      </c>
      <c r="CV839" s="14">
        <f>2534431-(Таблица1[[#This Row],[Т23]]+Таблица1[[#This Row],[угол обхв3]])</f>
        <v>2449248.2512060711</v>
      </c>
      <c r="CW839" s="50">
        <f>SUM(X839:AC839,AD839:AI839)-Таблица1[[#This Row],[lподв_min, мм]]</f>
        <v>24745.631401434897</v>
      </c>
      <c r="CX839" s="17">
        <f>CW1278-Таблица1[[#This Row],[Суммарная длина каната]]</f>
        <v>-2425820.836497786</v>
      </c>
    </row>
    <row r="840" spans="1:102" x14ac:dyDescent="0.25">
      <c r="A840" s="21">
        <v>839</v>
      </c>
      <c r="B840" s="10">
        <v>21.339795918367344</v>
      </c>
      <c r="C840" s="10">
        <v>39.884489795918363</v>
      </c>
      <c r="D840" s="11">
        <v>7214.0282359818739</v>
      </c>
      <c r="E840" s="11">
        <v>6759.5812953665518</v>
      </c>
      <c r="F840" s="11">
        <v>6588.7579937753553</v>
      </c>
      <c r="G840" s="11">
        <v>7407.5983662921572</v>
      </c>
      <c r="H840" s="11">
        <v>6806.0277459818735</v>
      </c>
      <c r="I840" s="11">
        <v>4605.2842804375896</v>
      </c>
      <c r="J840" s="11">
        <v>2154.2970149289617</v>
      </c>
      <c r="K840" s="11">
        <v>25080.529536268412</v>
      </c>
      <c r="L840" s="11">
        <v>1772.2192576606942</v>
      </c>
      <c r="M840" s="11">
        <v>58192.577535942728</v>
      </c>
      <c r="N840" s="11">
        <v>10318.708460094753</v>
      </c>
      <c r="O840" s="11">
        <v>15542.323830650679</v>
      </c>
      <c r="P840" s="43">
        <v>11257.693669929366</v>
      </c>
      <c r="Q840" s="11">
        <v>12315.076400062282</v>
      </c>
      <c r="R840" s="11">
        <v>7981.2324423852606</v>
      </c>
      <c r="S840" s="11">
        <v>7921.7820980151073</v>
      </c>
      <c r="T840" s="11">
        <v>7214.0282359818739</v>
      </c>
      <c r="U840" s="11">
        <v>6759.5812953665518</v>
      </c>
      <c r="V840" s="11">
        <v>6492.6121373157521</v>
      </c>
      <c r="W840" s="11">
        <v>7305.2412742777333</v>
      </c>
      <c r="X840" s="12">
        <v>0</v>
      </c>
      <c r="Y840" s="12">
        <v>669.72616878358815</v>
      </c>
      <c r="Z840" s="12">
        <v>376.96661123345723</v>
      </c>
      <c r="AA840" s="44">
        <v>232.0401906195587</v>
      </c>
      <c r="AB840" s="45">
        <v>493.48628702409007</v>
      </c>
      <c r="AC840" s="12">
        <v>0</v>
      </c>
      <c r="AD840" s="12">
        <v>12956.150706302504</v>
      </c>
      <c r="AE840" s="12">
        <v>3361.0741144056256</v>
      </c>
      <c r="AF840" s="12">
        <v>5480.532182188148</v>
      </c>
      <c r="AG840" s="44">
        <v>1128.4755203370612</v>
      </c>
      <c r="AH840" s="45">
        <v>2154.2970130350695</v>
      </c>
      <c r="AI840" s="12">
        <v>0</v>
      </c>
      <c r="AJ840" s="12">
        <v>-20.272845480768584</v>
      </c>
      <c r="AK840" s="12">
        <v>73.777357707382933</v>
      </c>
      <c r="AL840" s="12">
        <v>126.71509261185841</v>
      </c>
      <c r="AM840" s="44">
        <v>159.30068967046583</v>
      </c>
      <c r="AN840" s="45">
        <v>89.999999734039548</v>
      </c>
      <c r="AO840" s="12">
        <v>0</v>
      </c>
      <c r="AP840" s="12">
        <v>-1976.2192499031</v>
      </c>
      <c r="AQ840" s="12">
        <v>10710.46327027183</v>
      </c>
      <c r="AR840" s="12">
        <v>11584.753892485998</v>
      </c>
      <c r="AS840" s="44">
        <v>8125.4455845735338</v>
      </c>
      <c r="AT840" s="45">
        <v>6806.0282359818739</v>
      </c>
      <c r="AU840" s="12">
        <v>0</v>
      </c>
      <c r="AV840" s="12">
        <v>11435.858473393931</v>
      </c>
      <c r="AW840" s="12">
        <v>15656.307025478347</v>
      </c>
      <c r="AX840" s="12">
        <v>12071.159178814571</v>
      </c>
      <c r="AY840" s="44">
        <v>7540.1191975123402</v>
      </c>
      <c r="AZ840" s="45">
        <v>6759.5812934726619</v>
      </c>
      <c r="BA840" s="12">
        <v>0</v>
      </c>
      <c r="BB840" s="12">
        <v>10177.340085780856</v>
      </c>
      <c r="BC840" s="12">
        <v>11649.448480106443</v>
      </c>
      <c r="BD840" s="12">
        <v>8308.2926649418951</v>
      </c>
      <c r="BE840" s="44">
        <v>7069.8150937936016</v>
      </c>
      <c r="BF840" s="45">
        <v>6806.0282459818736</v>
      </c>
      <c r="BG840" s="12">
        <v>0</v>
      </c>
      <c r="BH840" s="12">
        <v>15925.049558481782</v>
      </c>
      <c r="BI840" s="12">
        <v>12429.05959488995</v>
      </c>
      <c r="BJ840" s="12">
        <v>7677.8648767673949</v>
      </c>
      <c r="BK840" s="44">
        <v>7141.244195869318</v>
      </c>
      <c r="BL840" s="45">
        <v>4605.2842804375923</v>
      </c>
      <c r="BM840" s="12">
        <v>0</v>
      </c>
      <c r="BN840" s="12">
        <v>0</v>
      </c>
      <c r="BO840" s="12">
        <v>94.050203188151528</v>
      </c>
      <c r="BP840" s="12">
        <v>52.937734904475462</v>
      </c>
      <c r="BQ840" s="48">
        <v>32.585597058607419</v>
      </c>
      <c r="BR840" s="49">
        <v>69.300689936426281</v>
      </c>
      <c r="BS840" s="13">
        <v>0</v>
      </c>
      <c r="BT840" s="12">
        <v>137.42246405726988</v>
      </c>
      <c r="BV840" s="14">
        <f>Таблица1[[#This Row],[Lкан_леб,мм]]</f>
        <v>58192.577535942728</v>
      </c>
      <c r="BW840" s="50">
        <f>Таблица1[[#This Row],[угол обхв4]]+Таблица1[[#This Row],[Lдуг 3,мм]]</f>
        <v>12956.150706302504</v>
      </c>
      <c r="BX840" s="54">
        <f>Таблица1[[#This Row],[угол обхв5]]+Таблица1[[#This Row],[Y5, мм]]</f>
        <v>58862.303704726313</v>
      </c>
      <c r="BY840" s="14">
        <f>Таблица1[[#This Row],[угол обхв6]]+Таблица1[[#This Row],[Lдуг 4,мм]]</f>
        <v>16317.224820708128</v>
      </c>
      <c r="BZ840" s="14">
        <f>Таблица1[[#This Row],[Т1]]+Таблица1[[#This Row],[X6, мм]]</f>
        <v>59239.270315959773</v>
      </c>
      <c r="CA840" s="14">
        <f>Таблица1[[#This Row],[Т2]]+Таблица1[[#This Row],[Lдуг 5,мм]]</f>
        <v>21797.757002896276</v>
      </c>
      <c r="CB840" s="14">
        <f>Таблица1[[#This Row],[Т3]]+Таблица1[[#This Row],[Y6, мм]]</f>
        <v>59471.310506579335</v>
      </c>
      <c r="CC840" s="14">
        <f>Таблица1[[#This Row],[Т4]]+Таблица1[[#This Row],[Lдуг 6,мм]]</f>
        <v>22926.232523233339</v>
      </c>
      <c r="CD840" s="14">
        <f>Таблица1[[#This Row],[Т5]]+Таблица1[[#This Row],[Lдуг 1,мм]]</f>
        <v>59964.796793603426</v>
      </c>
      <c r="CE840" s="14">
        <f>Таблица1[[#This Row],[Т6]]+Таблица1[[#This Row],[Lпрям1, мм]]</f>
        <v>25080.529536268408</v>
      </c>
      <c r="CF840" s="15">
        <f>Таблица1[[#This Row],[Т7]]+Таблица1[[#This Row],[Lдуг 2,мм]]</f>
        <v>59964.796793603426</v>
      </c>
      <c r="CG840" s="14">
        <f>Таблица1[[#This Row],[Т8]]+Таблица1[[#This Row],[Lпрям2, мм]]</f>
        <v>25080.529536268408</v>
      </c>
      <c r="CH840" s="14">
        <f>Таблица1[[#This Row],[Т9]]-Таблица1[[#This Row],[Т9]]</f>
        <v>0</v>
      </c>
      <c r="CI840" s="50">
        <f>Таблица1[[#This Row],[Т9]]-Таблица1[[#This Row],[Т8]]</f>
        <v>34884.267257335014</v>
      </c>
      <c r="CJ840" s="54">
        <f>Таблица1[[#This Row],[Т9]]-Таблица1[[#This Row],[Т7]]</f>
        <v>0</v>
      </c>
      <c r="CK840" s="14">
        <f>Таблица1[[#This Row],[Т9]]-Таблица1[[#This Row],[Т6]]</f>
        <v>37038.564270370087</v>
      </c>
      <c r="CL840" s="14">
        <f>Таблица1[[#This Row],[Т9]]-Таблица1[[#This Row],[Т5]]</f>
        <v>493.48628702409042</v>
      </c>
      <c r="CM840" s="14">
        <f>Таблица1[[#This Row],[Т9]]-Таблица1[[#This Row],[Т4]]</f>
        <v>38167.039790707146</v>
      </c>
      <c r="CN840" s="14">
        <f>Таблица1[[#This Row],[Т9]]-Таблица1[[#This Row],[Т3]]</f>
        <v>725.52647764365247</v>
      </c>
      <c r="CO840" s="14">
        <f>Таблица1[[#This Row],[Т9]]-Таблица1[[#This Row],[Т2]]</f>
        <v>43647.571972895297</v>
      </c>
      <c r="CP840" s="14">
        <f>Таблица1[[#This Row],[Т9]]-Таблица1[[#This Row],[Т1]]</f>
        <v>1102.4930888771123</v>
      </c>
      <c r="CQ840" s="14">
        <f>Таблица1[[#This Row],[Т9]]-Таблица1[[#This Row],[угол обхв6]]</f>
        <v>47008.64608730092</v>
      </c>
      <c r="CR840" s="14">
        <f>Таблица1[[#This Row],[Т9]]-Таблица1[[#This Row],[угол обхв5]]</f>
        <v>1772.2192576606976</v>
      </c>
      <c r="CS840" s="14">
        <f>Таблица1[[#This Row],[Т9]]-Таблица1[[#This Row],[угол обхв4]]</f>
        <v>59964.796793603426</v>
      </c>
      <c r="CT840" s="14">
        <f>Таблица1[[#This Row],[Lкан_прям, мм]]+Таблица1[[#This Row],[Lкан_дуг, мм]]+Таблица1[[#This Row],[Lкан_леб,мм]]</f>
        <v>85045.326329871838</v>
      </c>
      <c r="CU840" s="16">
        <f>Таблица1[[#This Row],[Lкан_леб,мм]]</f>
        <v>58192.577535942728</v>
      </c>
      <c r="CV840" s="14">
        <f>2534431-(Таблица1[[#This Row],[Т23]]+Таблица1[[#This Row],[угол обхв3]])</f>
        <v>2449248.2512060711</v>
      </c>
      <c r="CW840" s="50">
        <f>SUM(X840:AC840,AD840:AI840)-Таблица1[[#This Row],[lподв_min, мм]]</f>
        <v>24698.451779000141</v>
      </c>
      <c r="CX840" s="17">
        <f>CW1279-Таблица1[[#This Row],[Суммарная длина каната]]</f>
        <v>-2425863.2745861053</v>
      </c>
    </row>
    <row r="841" spans="1:102" x14ac:dyDescent="0.25">
      <c r="A841" s="21">
        <v>840</v>
      </c>
      <c r="B841" s="10">
        <v>21.339795918367344</v>
      </c>
      <c r="C841" s="10">
        <v>42.568571428571424</v>
      </c>
      <c r="D841" s="11">
        <v>7575.6164280270232</v>
      </c>
      <c r="E841" s="11">
        <v>6617.2701416735445</v>
      </c>
      <c r="F841" s="11">
        <v>6920.686209198132</v>
      </c>
      <c r="G841" s="11">
        <v>7235.2955525303641</v>
      </c>
      <c r="H841" s="11">
        <v>7167.6159380270237</v>
      </c>
      <c r="I841" s="11">
        <v>4414.1524905276283</v>
      </c>
      <c r="J841" s="11">
        <v>2203.1176511459166</v>
      </c>
      <c r="K841" s="11">
        <v>25118.755922806176</v>
      </c>
      <c r="L841" s="11">
        <v>1733.9928711229309</v>
      </c>
      <c r="M841" s="11">
        <v>58192.577535942728</v>
      </c>
      <c r="N841" s="11">
        <v>10318.708460094753</v>
      </c>
      <c r="O841" s="11">
        <v>15542.323830650679</v>
      </c>
      <c r="P841" s="43">
        <v>11354.68776523743</v>
      </c>
      <c r="Q841" s="11">
        <v>12356.030968565945</v>
      </c>
      <c r="R841" s="11">
        <v>8287.5543336974788</v>
      </c>
      <c r="S841" s="11">
        <v>7814.1232732103954</v>
      </c>
      <c r="T841" s="11">
        <v>7575.6164280270232</v>
      </c>
      <c r="U841" s="11">
        <v>6617.2701416735445</v>
      </c>
      <c r="V841" s="11">
        <v>6829.4391050952208</v>
      </c>
      <c r="W841" s="11">
        <v>7128.5483465115067</v>
      </c>
      <c r="X841" s="12">
        <v>0</v>
      </c>
      <c r="Y841" s="12">
        <v>656.98979430136762</v>
      </c>
      <c r="Z841" s="12">
        <v>370.58979246778046</v>
      </c>
      <c r="AA841" s="44">
        <v>232.0401906195585</v>
      </c>
      <c r="AB841" s="45">
        <v>474.37309373422431</v>
      </c>
      <c r="AC841" s="12">
        <v>0</v>
      </c>
      <c r="AD841" s="12">
        <v>12956.150706302504</v>
      </c>
      <c r="AE841" s="12">
        <v>3350.4798646844665</v>
      </c>
      <c r="AF841" s="12">
        <v>5480.5321821881489</v>
      </c>
      <c r="AG841" s="44">
        <v>1128.4755203370607</v>
      </c>
      <c r="AH841" s="45">
        <v>2203.1176492939926</v>
      </c>
      <c r="AI841" s="12">
        <v>0</v>
      </c>
      <c r="AJ841" s="12">
        <v>-20.272845480768584</v>
      </c>
      <c r="AK841" s="12">
        <v>71.988778040399225</v>
      </c>
      <c r="AL841" s="12">
        <v>124.03101097920532</v>
      </c>
      <c r="AM841" s="44">
        <v>156.61660803781271</v>
      </c>
      <c r="AN841" s="45">
        <v>89.999999739933187</v>
      </c>
      <c r="AO841" s="12">
        <v>0</v>
      </c>
      <c r="AP841" s="12">
        <v>-1976.2192499031</v>
      </c>
      <c r="AQ841" s="12">
        <v>10706.714817462609</v>
      </c>
      <c r="AR841" s="12">
        <v>11692.811560172468</v>
      </c>
      <c r="AS841" s="44">
        <v>8449.4821281149907</v>
      </c>
      <c r="AT841" s="45">
        <v>7167.6164280270232</v>
      </c>
      <c r="AU841" s="12">
        <v>0</v>
      </c>
      <c r="AV841" s="12">
        <v>11435.858473393931</v>
      </c>
      <c r="AW841" s="12">
        <v>15668.478761755756</v>
      </c>
      <c r="AX841" s="12">
        <v>12127.697223143312</v>
      </c>
      <c r="AY841" s="44">
        <v>7439.6324330085545</v>
      </c>
      <c r="AZ841" s="45">
        <v>6617.2701398216232</v>
      </c>
      <c r="BA841" s="12">
        <v>0</v>
      </c>
      <c r="BB841" s="12">
        <v>10177.340085780856</v>
      </c>
      <c r="BC841" s="12">
        <v>11742.694122605286</v>
      </c>
      <c r="BD841" s="12">
        <v>8625.6781286325167</v>
      </c>
      <c r="BE841" s="44">
        <v>7413.6886336095131</v>
      </c>
      <c r="BF841" s="45">
        <v>7167.6164380270229</v>
      </c>
      <c r="BG841" s="12">
        <v>0</v>
      </c>
      <c r="BH841" s="12">
        <v>15925.049558481782</v>
      </c>
      <c r="BI841" s="12">
        <v>12482.18589967102</v>
      </c>
      <c r="BJ841" s="12">
        <v>7585.7895277877606</v>
      </c>
      <c r="BK841" s="44">
        <v>6991.7609818753845</v>
      </c>
      <c r="BL841" s="45">
        <v>4414.1524905276301</v>
      </c>
      <c r="BM841" s="12">
        <v>0</v>
      </c>
      <c r="BN841" s="12">
        <v>0</v>
      </c>
      <c r="BO841" s="12">
        <v>92.26162352116782</v>
      </c>
      <c r="BP841" s="12">
        <v>52.042232938806094</v>
      </c>
      <c r="BQ841" s="48">
        <v>32.585597058607398</v>
      </c>
      <c r="BR841" s="49">
        <v>66.616608297879523</v>
      </c>
      <c r="BS841" s="13">
        <v>0</v>
      </c>
      <c r="BT841" s="12">
        <v>137.42246405726988</v>
      </c>
      <c r="BV841" s="14">
        <f>Таблица1[[#This Row],[Lкан_леб,мм]]</f>
        <v>58192.577535942728</v>
      </c>
      <c r="BW841" s="50">
        <f>Таблица1[[#This Row],[угол обхв4]]+Таблица1[[#This Row],[Lдуг 3,мм]]</f>
        <v>12956.150706302504</v>
      </c>
      <c r="BX841" s="54">
        <f>Таблица1[[#This Row],[угол обхв5]]+Таблица1[[#This Row],[Y5, мм]]</f>
        <v>58849.567330244099</v>
      </c>
      <c r="BY841" s="14">
        <f>Таблица1[[#This Row],[угол обхв6]]+Таблица1[[#This Row],[Lдуг 4,мм]]</f>
        <v>16306.63057098697</v>
      </c>
      <c r="BZ841" s="14">
        <f>Таблица1[[#This Row],[Т1]]+Таблица1[[#This Row],[X6, мм]]</f>
        <v>59220.157122711877</v>
      </c>
      <c r="CA841" s="14">
        <f>Таблица1[[#This Row],[Т2]]+Таблица1[[#This Row],[Lдуг 5,мм]]</f>
        <v>21787.162753175118</v>
      </c>
      <c r="CB841" s="14">
        <f>Таблица1[[#This Row],[Т3]]+Таблица1[[#This Row],[Y6, мм]]</f>
        <v>59452.197313331439</v>
      </c>
      <c r="CC841" s="14">
        <f>Таблица1[[#This Row],[Т4]]+Таблица1[[#This Row],[Lдуг 6,мм]]</f>
        <v>22915.638273512181</v>
      </c>
      <c r="CD841" s="14">
        <f>Таблица1[[#This Row],[Т5]]+Таблица1[[#This Row],[Lдуг 1,мм]]</f>
        <v>59926.570407065665</v>
      </c>
      <c r="CE841" s="14">
        <f>Таблица1[[#This Row],[Т6]]+Таблица1[[#This Row],[Lпрям1, мм]]</f>
        <v>25118.755922806173</v>
      </c>
      <c r="CF841" s="15">
        <f>Таблица1[[#This Row],[Т7]]+Таблица1[[#This Row],[Lдуг 2,мм]]</f>
        <v>59926.570407065665</v>
      </c>
      <c r="CG841" s="14">
        <f>Таблица1[[#This Row],[Т8]]+Таблица1[[#This Row],[Lпрям2, мм]]</f>
        <v>25118.755922806173</v>
      </c>
      <c r="CH841" s="14">
        <f>Таблица1[[#This Row],[Т9]]-Таблица1[[#This Row],[Т9]]</f>
        <v>0</v>
      </c>
      <c r="CI841" s="50">
        <f>Таблица1[[#This Row],[Т9]]-Таблица1[[#This Row],[Т8]]</f>
        <v>34807.814484259492</v>
      </c>
      <c r="CJ841" s="54">
        <f>Таблица1[[#This Row],[Т9]]-Таблица1[[#This Row],[Т7]]</f>
        <v>0</v>
      </c>
      <c r="CK841" s="14">
        <f>Таблица1[[#This Row],[Т9]]-Таблица1[[#This Row],[Т6]]</f>
        <v>37010.932133553484</v>
      </c>
      <c r="CL841" s="14">
        <f>Таблица1[[#This Row],[Т9]]-Таблица1[[#This Row],[Т5]]</f>
        <v>474.37309373422613</v>
      </c>
      <c r="CM841" s="14">
        <f>Таблица1[[#This Row],[Т9]]-Таблица1[[#This Row],[Т4]]</f>
        <v>38139.40765389055</v>
      </c>
      <c r="CN841" s="14">
        <f>Таблица1[[#This Row],[Т9]]-Таблица1[[#This Row],[Т3]]</f>
        <v>706.41328435378819</v>
      </c>
      <c r="CO841" s="14">
        <f>Таблица1[[#This Row],[Т9]]-Таблица1[[#This Row],[Т2]]</f>
        <v>43619.939836078694</v>
      </c>
      <c r="CP841" s="14">
        <f>Таблица1[[#This Row],[Т9]]-Таблица1[[#This Row],[Т1]]</f>
        <v>1077.0030768215656</v>
      </c>
      <c r="CQ841" s="14">
        <f>Таблица1[[#This Row],[Т9]]-Таблица1[[#This Row],[угол обхв6]]</f>
        <v>46970.419700763159</v>
      </c>
      <c r="CR841" s="14">
        <f>Таблица1[[#This Row],[Т9]]-Таблица1[[#This Row],[угол обхв5]]</f>
        <v>1733.9928711229368</v>
      </c>
      <c r="CS841" s="14">
        <f>Таблица1[[#This Row],[Т9]]-Таблица1[[#This Row],[угол обхв4]]</f>
        <v>59926.570407065665</v>
      </c>
      <c r="CT841" s="14">
        <f>Таблица1[[#This Row],[Lкан_прям, мм]]+Таблица1[[#This Row],[Lкан_дуг, мм]]+Таблица1[[#This Row],[Lкан_леб,мм]]</f>
        <v>85045.326329871838</v>
      </c>
      <c r="CU841" s="16">
        <f>Таблица1[[#This Row],[Lкан_леб,мм]]</f>
        <v>58192.577535942728</v>
      </c>
      <c r="CV841" s="14">
        <f>2534431-(Таблица1[[#This Row],[Т23]]+Таблица1[[#This Row],[угол обхв3]])</f>
        <v>2449248.2512060711</v>
      </c>
      <c r="CW841" s="50">
        <f>SUM(X841:AC841,AD841:AI841)-Таблица1[[#This Row],[lподв_min, мм]]</f>
        <v>24649.631142783186</v>
      </c>
      <c r="CX841" s="17">
        <f>CW1280-Таблица1[[#This Row],[Суммарная длина каната]]</f>
        <v>-2425906.8330531707</v>
      </c>
    </row>
    <row r="842" spans="1:102" x14ac:dyDescent="0.25">
      <c r="A842" s="21">
        <v>841</v>
      </c>
      <c r="B842" s="10">
        <v>21.339795918367344</v>
      </c>
      <c r="C842" s="10">
        <v>45.252653061224485</v>
      </c>
      <c r="D842" s="11">
        <v>7943.472209276546</v>
      </c>
      <c r="E842" s="11">
        <v>6492.0479020624653</v>
      </c>
      <c r="F842" s="11">
        <v>7260.3190304086929</v>
      </c>
      <c r="G842" s="11">
        <v>7078.7256110328562</v>
      </c>
      <c r="H842" s="11">
        <v>7535.4717192765456</v>
      </c>
      <c r="I842" s="11">
        <v>4238.4763446300358</v>
      </c>
      <c r="J842" s="11">
        <v>2253.571557432429</v>
      </c>
      <c r="K842" s="11">
        <v>25156.982309343424</v>
      </c>
      <c r="L842" s="11">
        <v>1695.7664845856762</v>
      </c>
      <c r="M842" s="11">
        <v>58192.577535942728</v>
      </c>
      <c r="N842" s="11">
        <v>10318.708460094753</v>
      </c>
      <c r="O842" s="11">
        <v>15542.323830650679</v>
      </c>
      <c r="P842" s="43">
        <v>11449.657592044523</v>
      </c>
      <c r="Q842" s="11">
        <v>12401.482736432346</v>
      </c>
      <c r="R842" s="11">
        <v>8598.5817140889067</v>
      </c>
      <c r="S842" s="11">
        <v>7720.9272845506348</v>
      </c>
      <c r="T842" s="11">
        <v>7943.472209276546</v>
      </c>
      <c r="U842" s="11">
        <v>6492.0479020624653</v>
      </c>
      <c r="V842" s="11">
        <v>7174.1708886970928</v>
      </c>
      <c r="W842" s="11">
        <v>6967.8225106269711</v>
      </c>
      <c r="X842" s="12">
        <v>0</v>
      </c>
      <c r="Y842" s="12">
        <v>644.23168100665532</v>
      </c>
      <c r="Z842" s="12">
        <v>364.23471251459557</v>
      </c>
      <c r="AA842" s="44">
        <v>232.04019061955907</v>
      </c>
      <c r="AB842" s="45">
        <v>455.25990044486599</v>
      </c>
      <c r="AC842" s="12">
        <v>0</v>
      </c>
      <c r="AD842" s="12">
        <v>12956.150706302504</v>
      </c>
      <c r="AE842" s="12">
        <v>3338.2523448937418</v>
      </c>
      <c r="AF842" s="12">
        <v>5480.5321821881489</v>
      </c>
      <c r="AG842" s="44">
        <v>1128.4755203370614</v>
      </c>
      <c r="AH842" s="45">
        <v>2253.5715556219679</v>
      </c>
      <c r="AI842" s="12">
        <v>0</v>
      </c>
      <c r="AJ842" s="12">
        <v>-20.272845480768584</v>
      </c>
      <c r="AK842" s="12">
        <v>70.197145573887553</v>
      </c>
      <c r="AL842" s="12">
        <v>121.34692934655224</v>
      </c>
      <c r="AM842" s="44">
        <v>153.93252640515971</v>
      </c>
      <c r="AN842" s="45">
        <v>89.999999745755673</v>
      </c>
      <c r="AO842" s="12">
        <v>0</v>
      </c>
      <c r="AP842" s="12">
        <v>-1976.2192499031</v>
      </c>
      <c r="AQ842" s="12">
        <v>10702.580928094732</v>
      </c>
      <c r="AR842" s="12">
        <v>11798.10306428793</v>
      </c>
      <c r="AS842" s="44">
        <v>8777.868866508572</v>
      </c>
      <c r="AT842" s="45">
        <v>7535.472209276546</v>
      </c>
      <c r="AU842" s="12">
        <v>0</v>
      </c>
      <c r="AV842" s="12">
        <v>11435.858473393931</v>
      </c>
      <c r="AW842" s="12">
        <v>15680.548026476174</v>
      </c>
      <c r="AX842" s="12">
        <v>12189.233465825662</v>
      </c>
      <c r="AY842" s="44">
        <v>7354.4301945523002</v>
      </c>
      <c r="AZ842" s="45">
        <v>6492.047900252006</v>
      </c>
      <c r="BA842" s="12">
        <v>0</v>
      </c>
      <c r="BB842" s="12">
        <v>10177.340085780856</v>
      </c>
      <c r="BC842" s="12">
        <v>11833.530060044504</v>
      </c>
      <c r="BD842" s="12">
        <v>8947.0271863323123</v>
      </c>
      <c r="BE842" s="44">
        <v>7764.1850568568807</v>
      </c>
      <c r="BF842" s="45">
        <v>7535.4722192765457</v>
      </c>
      <c r="BG842" s="12">
        <v>0</v>
      </c>
      <c r="BH842" s="12">
        <v>15925.049558481782</v>
      </c>
      <c r="BI842" s="12">
        <v>12539.706932257839</v>
      </c>
      <c r="BJ842" s="12">
        <v>7508.6780139439516</v>
      </c>
      <c r="BK842" s="44">
        <v>6858.5449920607998</v>
      </c>
      <c r="BL842" s="45">
        <v>4238.4763446300376</v>
      </c>
      <c r="BM842" s="12">
        <v>0</v>
      </c>
      <c r="BN842" s="12">
        <v>0</v>
      </c>
      <c r="BO842" s="12">
        <v>90.469991054656134</v>
      </c>
      <c r="BP842" s="12">
        <v>51.149783772664698</v>
      </c>
      <c r="BQ842" s="48">
        <v>32.585597058607476</v>
      </c>
      <c r="BR842" s="49">
        <v>63.932526659404054</v>
      </c>
      <c r="BS842" s="13">
        <v>0</v>
      </c>
      <c r="BT842" s="12">
        <v>137.42246405726988</v>
      </c>
      <c r="BV842" s="14">
        <f>Таблица1[[#This Row],[Lкан_леб,мм]]</f>
        <v>58192.577535942728</v>
      </c>
      <c r="BW842" s="50">
        <f>Таблица1[[#This Row],[угол обхв4]]+Таблица1[[#This Row],[Lдуг 3,мм]]</f>
        <v>12956.150706302504</v>
      </c>
      <c r="BX842" s="54">
        <f>Таблица1[[#This Row],[угол обхв5]]+Таблица1[[#This Row],[Y5, мм]]</f>
        <v>58836.809216949383</v>
      </c>
      <c r="BY842" s="14">
        <f>Таблица1[[#This Row],[угол обхв6]]+Таблица1[[#This Row],[Lдуг 4,мм]]</f>
        <v>16294.403051196245</v>
      </c>
      <c r="BZ842" s="14">
        <f>Таблица1[[#This Row],[Т1]]+Таблица1[[#This Row],[X6, мм]]</f>
        <v>59201.04392946398</v>
      </c>
      <c r="CA842" s="14">
        <f>Таблица1[[#This Row],[Т2]]+Таблица1[[#This Row],[Lдуг 5,мм]]</f>
        <v>21774.935233384393</v>
      </c>
      <c r="CB842" s="14">
        <f>Таблица1[[#This Row],[Т3]]+Таблица1[[#This Row],[Y6, мм]]</f>
        <v>59433.084120083542</v>
      </c>
      <c r="CC842" s="14">
        <f>Таблица1[[#This Row],[Т4]]+Таблица1[[#This Row],[Lдуг 6,мм]]</f>
        <v>22903.410753721455</v>
      </c>
      <c r="CD842" s="14">
        <f>Таблица1[[#This Row],[Т5]]+Таблица1[[#This Row],[Lдуг 1,мм]]</f>
        <v>59888.344020528406</v>
      </c>
      <c r="CE842" s="14">
        <f>Таблица1[[#This Row],[Т6]]+Таблица1[[#This Row],[Lпрям1, мм]]</f>
        <v>25156.982309343424</v>
      </c>
      <c r="CF842" s="15">
        <f>Таблица1[[#This Row],[Т7]]+Таблица1[[#This Row],[Lдуг 2,мм]]</f>
        <v>59888.344020528406</v>
      </c>
      <c r="CG842" s="14">
        <f>Таблица1[[#This Row],[Т8]]+Таблица1[[#This Row],[Lпрям2, мм]]</f>
        <v>25156.982309343424</v>
      </c>
      <c r="CH842" s="14">
        <f>Таблица1[[#This Row],[Т9]]-Таблица1[[#This Row],[Т9]]</f>
        <v>0</v>
      </c>
      <c r="CI842" s="50">
        <f>Таблица1[[#This Row],[Т9]]-Таблица1[[#This Row],[Т8]]</f>
        <v>34731.361711184982</v>
      </c>
      <c r="CJ842" s="54">
        <f>Таблица1[[#This Row],[Т9]]-Таблица1[[#This Row],[Т7]]</f>
        <v>0</v>
      </c>
      <c r="CK842" s="14">
        <f>Таблица1[[#This Row],[Т9]]-Таблица1[[#This Row],[Т6]]</f>
        <v>36984.933266806955</v>
      </c>
      <c r="CL842" s="14">
        <f>Таблица1[[#This Row],[Т9]]-Таблица1[[#This Row],[Т5]]</f>
        <v>455.25990044486389</v>
      </c>
      <c r="CM842" s="14">
        <f>Таблица1[[#This Row],[Т9]]-Таблица1[[#This Row],[Т4]]</f>
        <v>38113.408787144013</v>
      </c>
      <c r="CN842" s="14">
        <f>Таблица1[[#This Row],[Т9]]-Таблица1[[#This Row],[Т3]]</f>
        <v>687.30009106442594</v>
      </c>
      <c r="CO842" s="14">
        <f>Таблица1[[#This Row],[Т9]]-Таблица1[[#This Row],[Т2]]</f>
        <v>43593.940969332165</v>
      </c>
      <c r="CP842" s="14">
        <f>Таблица1[[#This Row],[Т9]]-Таблица1[[#This Row],[Т1]]</f>
        <v>1051.534803579023</v>
      </c>
      <c r="CQ842" s="14">
        <f>Таблица1[[#This Row],[Т9]]-Таблица1[[#This Row],[угол обхв6]]</f>
        <v>46932.1933142259</v>
      </c>
      <c r="CR842" s="14">
        <f>Таблица1[[#This Row],[Т9]]-Таблица1[[#This Row],[угол обхв5]]</f>
        <v>1695.766484585678</v>
      </c>
      <c r="CS842" s="14">
        <f>Таблица1[[#This Row],[Т9]]-Таблица1[[#This Row],[угол обхв4]]</f>
        <v>59888.344020528406</v>
      </c>
      <c r="CT842" s="14">
        <f>Таблица1[[#This Row],[Lкан_прям, мм]]+Таблица1[[#This Row],[Lкан_дуг, мм]]+Таблица1[[#This Row],[Lкан_леб,мм]]</f>
        <v>85045.326329871838</v>
      </c>
      <c r="CU842" s="16">
        <f>Таблица1[[#This Row],[Lкан_леб,мм]]</f>
        <v>58192.577535942728</v>
      </c>
      <c r="CV842" s="14">
        <f>2534431-(Таблица1[[#This Row],[Т23]]+Таблица1[[#This Row],[угол обхв3]])</f>
        <v>2449248.2512060711</v>
      </c>
      <c r="CW842" s="50">
        <f>SUM(X842:AC842,AD842:AI842)-Таблица1[[#This Row],[lподв_min, мм]]</f>
        <v>24599.177236496675</v>
      </c>
      <c r="CX842" s="17">
        <f>CW1281-Таблица1[[#This Row],[Суммарная длина каната]]</f>
        <v>-2425951.4693113617</v>
      </c>
    </row>
    <row r="843" spans="1:102" x14ac:dyDescent="0.25">
      <c r="A843" s="21">
        <v>842</v>
      </c>
      <c r="B843" s="10">
        <v>21.339795918367344</v>
      </c>
      <c r="C843" s="10">
        <v>47.936734693877547</v>
      </c>
      <c r="D843" s="11">
        <v>8316.7884481570982</v>
      </c>
      <c r="E843" s="11">
        <v>6384.1893331864048</v>
      </c>
      <c r="F843" s="11">
        <v>7606.911251303678</v>
      </c>
      <c r="G843" s="11">
        <v>6938.2320800819225</v>
      </c>
      <c r="H843" s="11">
        <v>7908.7879581570978</v>
      </c>
      <c r="I843" s="11">
        <v>4078.5395675243199</v>
      </c>
      <c r="J843" s="11">
        <v>2305.6497656620845</v>
      </c>
      <c r="K843" s="11">
        <v>25195.20869588013</v>
      </c>
      <c r="L843" s="11">
        <v>1657.5400980489881</v>
      </c>
      <c r="M843" s="11">
        <v>58192.577535942728</v>
      </c>
      <c r="N843" s="11">
        <v>10318.708460094753</v>
      </c>
      <c r="O843" s="11">
        <v>15542.323830650679</v>
      </c>
      <c r="P843" s="43">
        <v>11542.394772095804</v>
      </c>
      <c r="Q843" s="11">
        <v>12451.331975564826</v>
      </c>
      <c r="R843" s="11">
        <v>8913.6321421472148</v>
      </c>
      <c r="S843" s="11">
        <v>7642.3986182197932</v>
      </c>
      <c r="T843" s="11">
        <v>8316.7884481570982</v>
      </c>
      <c r="U843" s="11">
        <v>6384.1893331864048</v>
      </c>
      <c r="V843" s="11">
        <v>7526.0510941184348</v>
      </c>
      <c r="W843" s="11">
        <v>6823.4164235712451</v>
      </c>
      <c r="X843" s="12">
        <v>0</v>
      </c>
      <c r="Y843" s="12">
        <v>631.44845185120835</v>
      </c>
      <c r="Z843" s="12">
        <v>357.90474842214536</v>
      </c>
      <c r="AA843" s="44">
        <v>232.04019061955887</v>
      </c>
      <c r="AB843" s="45">
        <v>436.14670715607542</v>
      </c>
      <c r="AC843" s="12">
        <v>0</v>
      </c>
      <c r="AD843" s="12">
        <v>12956.150706302504</v>
      </c>
      <c r="AE843" s="12">
        <v>3324.4005231599012</v>
      </c>
      <c r="AF843" s="12">
        <v>5480.5321821881489</v>
      </c>
      <c r="AG843" s="44">
        <v>1128.4755203370596</v>
      </c>
      <c r="AH843" s="45">
        <v>2305.6497638925171</v>
      </c>
      <c r="AI843" s="12">
        <v>0</v>
      </c>
      <c r="AJ843" s="12">
        <v>-20.272845480768584</v>
      </c>
      <c r="AK843" s="12">
        <v>68.401986066153015</v>
      </c>
      <c r="AL843" s="12">
        <v>118.6628477138992</v>
      </c>
      <c r="AM843" s="44">
        <v>151.24844477250664</v>
      </c>
      <c r="AN843" s="45">
        <v>89.999999751498351</v>
      </c>
      <c r="AO843" s="12">
        <v>0</v>
      </c>
      <c r="AP843" s="12">
        <v>-1976.2192499031</v>
      </c>
      <c r="AQ843" s="12">
        <v>10698.062472371319</v>
      </c>
      <c r="AR843" s="12">
        <v>11900.397379246522</v>
      </c>
      <c r="AS843" s="44">
        <v>9109.8852692683213</v>
      </c>
      <c r="AT843" s="45">
        <v>7908.7884481570973</v>
      </c>
      <c r="AU843" s="12">
        <v>0</v>
      </c>
      <c r="AV843" s="12">
        <v>11435.858473393931</v>
      </c>
      <c r="AW843" s="12">
        <v>15692.505498538841</v>
      </c>
      <c r="AX843" s="12">
        <v>12255.632886979089</v>
      </c>
      <c r="AY843" s="44">
        <v>7284.6994288229107</v>
      </c>
      <c r="AZ843" s="45">
        <v>6384.1893314168392</v>
      </c>
      <c r="BA843" s="12">
        <v>0</v>
      </c>
      <c r="BB843" s="12">
        <v>10177.340085780856</v>
      </c>
      <c r="BC843" s="12">
        <v>11921.748784372372</v>
      </c>
      <c r="BD843" s="12">
        <v>9271.634749297933</v>
      </c>
      <c r="BE843" s="44">
        <v>8120.5353210359908</v>
      </c>
      <c r="BF843" s="45">
        <v>7908.788458157097</v>
      </c>
      <c r="BG843" s="12">
        <v>0</v>
      </c>
      <c r="BH843" s="12">
        <v>15925.049558481782</v>
      </c>
      <c r="BI843" s="12">
        <v>12601.513643452987</v>
      </c>
      <c r="BJ843" s="12">
        <v>7446.6995296340565</v>
      </c>
      <c r="BK843" s="44">
        <v>6741.8885225832873</v>
      </c>
      <c r="BL843" s="45">
        <v>4078.5395675243217</v>
      </c>
      <c r="BM843" s="12">
        <v>0</v>
      </c>
      <c r="BN843" s="12">
        <v>0</v>
      </c>
      <c r="BO843" s="12">
        <v>88.67483154692161</v>
      </c>
      <c r="BP843" s="12">
        <v>50.260861647746182</v>
      </c>
      <c r="BQ843" s="48">
        <v>32.585597058607448</v>
      </c>
      <c r="BR843" s="49">
        <v>61.248445021008294</v>
      </c>
      <c r="BS843" s="13">
        <v>0</v>
      </c>
      <c r="BT843" s="12">
        <v>137.42246405726988</v>
      </c>
      <c r="BV843" s="14">
        <f>Таблица1[[#This Row],[Lкан_леб,мм]]</f>
        <v>58192.577535942728</v>
      </c>
      <c r="BW843" s="50">
        <f>Таблица1[[#This Row],[угол обхв4]]+Таблица1[[#This Row],[Lдуг 3,мм]]</f>
        <v>12956.150706302504</v>
      </c>
      <c r="BX843" s="54">
        <f>Таблица1[[#This Row],[угол обхв5]]+Таблица1[[#This Row],[Y5, мм]]</f>
        <v>58824.025987793939</v>
      </c>
      <c r="BY843" s="14">
        <f>Таблица1[[#This Row],[угол обхв6]]+Таблица1[[#This Row],[Lдуг 4,мм]]</f>
        <v>16280.551229462406</v>
      </c>
      <c r="BZ843" s="14">
        <f>Таблица1[[#This Row],[Т1]]+Таблица1[[#This Row],[X6, мм]]</f>
        <v>59181.930736216083</v>
      </c>
      <c r="CA843" s="14">
        <f>Таблица1[[#This Row],[Т2]]+Таблица1[[#This Row],[Lдуг 5,мм]]</f>
        <v>21761.083411650554</v>
      </c>
      <c r="CB843" s="14">
        <f>Таблица1[[#This Row],[Т3]]+Таблица1[[#This Row],[Y6, мм]]</f>
        <v>59413.970926835646</v>
      </c>
      <c r="CC843" s="14">
        <f>Таблица1[[#This Row],[Т4]]+Таблица1[[#This Row],[Lдуг 6,мм]]</f>
        <v>22889.558931987613</v>
      </c>
      <c r="CD843" s="14">
        <f>Таблица1[[#This Row],[Т5]]+Таблица1[[#This Row],[Lдуг 1,мм]]</f>
        <v>59850.117633991722</v>
      </c>
      <c r="CE843" s="14">
        <f>Таблица1[[#This Row],[Т6]]+Таблица1[[#This Row],[Lпрям1, мм]]</f>
        <v>25195.20869588013</v>
      </c>
      <c r="CF843" s="15">
        <f>Таблица1[[#This Row],[Т7]]+Таблица1[[#This Row],[Lдуг 2,мм]]</f>
        <v>59850.117633991722</v>
      </c>
      <c r="CG843" s="14">
        <f>Таблица1[[#This Row],[Т8]]+Таблица1[[#This Row],[Lпрям2, мм]]</f>
        <v>25195.20869588013</v>
      </c>
      <c r="CH843" s="14">
        <f>Таблица1[[#This Row],[Т9]]-Таблица1[[#This Row],[Т9]]</f>
        <v>0</v>
      </c>
      <c r="CI843" s="50">
        <f>Таблица1[[#This Row],[Т9]]-Таблица1[[#This Row],[Т8]]</f>
        <v>34654.908938111592</v>
      </c>
      <c r="CJ843" s="54">
        <f>Таблица1[[#This Row],[Т9]]-Таблица1[[#This Row],[Т7]]</f>
        <v>0</v>
      </c>
      <c r="CK843" s="14">
        <f>Таблица1[[#This Row],[Т9]]-Таблица1[[#This Row],[Т6]]</f>
        <v>36960.558702004113</v>
      </c>
      <c r="CL843" s="14">
        <f>Таблица1[[#This Row],[Т9]]-Таблица1[[#This Row],[Т5]]</f>
        <v>436.14670715607645</v>
      </c>
      <c r="CM843" s="14">
        <f>Таблица1[[#This Row],[Т9]]-Таблица1[[#This Row],[Т4]]</f>
        <v>38089.034222341172</v>
      </c>
      <c r="CN843" s="14">
        <f>Таблица1[[#This Row],[Т9]]-Таблица1[[#This Row],[Т3]]</f>
        <v>668.1868977756385</v>
      </c>
      <c r="CO843" s="14">
        <f>Таблица1[[#This Row],[Т9]]-Таблица1[[#This Row],[Т2]]</f>
        <v>43569.566404529316</v>
      </c>
      <c r="CP843" s="14">
        <f>Таблица1[[#This Row],[Т9]]-Таблица1[[#This Row],[Т1]]</f>
        <v>1026.0916461977831</v>
      </c>
      <c r="CQ843" s="14">
        <f>Таблица1[[#This Row],[Т9]]-Таблица1[[#This Row],[угол обхв6]]</f>
        <v>46893.966927689216</v>
      </c>
      <c r="CR843" s="14">
        <f>Таблица1[[#This Row],[Т9]]-Таблица1[[#This Row],[угол обхв5]]</f>
        <v>1657.540098048994</v>
      </c>
      <c r="CS843" s="14">
        <f>Таблица1[[#This Row],[Т9]]-Таблица1[[#This Row],[угол обхв4]]</f>
        <v>59850.117633991722</v>
      </c>
      <c r="CT843" s="14">
        <f>Таблица1[[#This Row],[Lкан_прям, мм]]+Таблица1[[#This Row],[Lкан_дуг, мм]]+Таблица1[[#This Row],[Lкан_леб,мм]]</f>
        <v>85045.326329871838</v>
      </c>
      <c r="CU843" s="16">
        <f>Таблица1[[#This Row],[Lкан_леб,мм]]</f>
        <v>58192.577535942728</v>
      </c>
      <c r="CV843" s="14">
        <f>2534431-(Таблица1[[#This Row],[Т23]]+Таблица1[[#This Row],[угол обхв3]])</f>
        <v>2449248.2512060711</v>
      </c>
      <c r="CW843" s="50">
        <f>SUM(X843:AC843,AD843:AI843)-Таблица1[[#This Row],[lподв_min, мм]]</f>
        <v>24547.099028267032</v>
      </c>
      <c r="CX843" s="17">
        <f>CW1282-Таблица1[[#This Row],[Суммарная длина каната]]</f>
        <v>-2425997.1384191858</v>
      </c>
    </row>
    <row r="844" spans="1:102" x14ac:dyDescent="0.25">
      <c r="A844" s="21">
        <v>843</v>
      </c>
      <c r="B844" s="10">
        <v>21.339795918367344</v>
      </c>
      <c r="C844" s="10">
        <v>50.620816326530601</v>
      </c>
      <c r="D844" s="11">
        <v>8694.7460320201753</v>
      </c>
      <c r="E844" s="11">
        <v>6293.9310931620303</v>
      </c>
      <c r="F844" s="11">
        <v>7959.7023957975589</v>
      </c>
      <c r="G844" s="11">
        <v>6814.1232238682105</v>
      </c>
      <c r="H844" s="11">
        <v>8286.7455420201768</v>
      </c>
      <c r="I844" s="11">
        <v>3934.5890171210544</v>
      </c>
      <c r="J844" s="11">
        <v>2359.3420760409758</v>
      </c>
      <c r="K844" s="11">
        <v>25233.435082416174</v>
      </c>
      <c r="L844" s="11">
        <v>1619.3137115129232</v>
      </c>
      <c r="M844" s="11">
        <v>58192.577535942728</v>
      </c>
      <c r="N844" s="11">
        <v>10318.708460094753</v>
      </c>
      <c r="O844" s="11">
        <v>15542.323830650679</v>
      </c>
      <c r="P844" s="43">
        <v>11632.695825903224</v>
      </c>
      <c r="Q844" s="11">
        <v>12505.469309145456</v>
      </c>
      <c r="R844" s="11">
        <v>9232.014349281164</v>
      </c>
      <c r="S844" s="11">
        <v>7578.7095780642121</v>
      </c>
      <c r="T844" s="11">
        <v>8694.7460320201753</v>
      </c>
      <c r="U844" s="11">
        <v>6293.9310931620303</v>
      </c>
      <c r="V844" s="11">
        <v>7884.3076426308135</v>
      </c>
      <c r="W844" s="11">
        <v>6695.6469342785822</v>
      </c>
      <c r="X844" s="12">
        <v>0</v>
      </c>
      <c r="Y844" s="12">
        <v>618.6366335570533</v>
      </c>
      <c r="Z844" s="12">
        <v>351.60337346840333</v>
      </c>
      <c r="AA844" s="44">
        <v>232.0401906195587</v>
      </c>
      <c r="AB844" s="45">
        <v>417.03351386790774</v>
      </c>
      <c r="AC844" s="12">
        <v>0</v>
      </c>
      <c r="AD844" s="12">
        <v>12956.150706302504</v>
      </c>
      <c r="AE844" s="12">
        <v>3308.934599276784</v>
      </c>
      <c r="AF844" s="12">
        <v>5480.5321821881489</v>
      </c>
      <c r="AG844" s="44">
        <v>1128.4755203370612</v>
      </c>
      <c r="AH844" s="45">
        <v>2359.3420743116781</v>
      </c>
      <c r="AI844" s="12">
        <v>0</v>
      </c>
      <c r="AJ844" s="12">
        <v>-20.272845480768584</v>
      </c>
      <c r="AK844" s="12">
        <v>66.602811761879522</v>
      </c>
      <c r="AL844" s="12">
        <v>115.97876608124614</v>
      </c>
      <c r="AM844" s="44">
        <v>148.56436313985355</v>
      </c>
      <c r="AN844" s="45">
        <v>89.99999975715356</v>
      </c>
      <c r="AO844" s="12">
        <v>0</v>
      </c>
      <c r="AP844" s="12">
        <v>-1976.2192499031</v>
      </c>
      <c r="AQ844" s="12">
        <v>10693.16029877568</v>
      </c>
      <c r="AR844" s="12">
        <v>11999.470055751572</v>
      </c>
      <c r="AS844" s="44">
        <v>9444.8028418722079</v>
      </c>
      <c r="AT844" s="45">
        <v>8286.7460320201753</v>
      </c>
      <c r="AU844" s="12">
        <v>0</v>
      </c>
      <c r="AV844" s="12">
        <v>11435.858473393931</v>
      </c>
      <c r="AW844" s="12">
        <v>15704.34179418705</v>
      </c>
      <c r="AX844" s="12">
        <v>12326.749796167294</v>
      </c>
      <c r="AY844" s="44">
        <v>7230.5931357337313</v>
      </c>
      <c r="AZ844" s="45">
        <v>6293.9310914327343</v>
      </c>
      <c r="BA844" s="12">
        <v>0</v>
      </c>
      <c r="BB844" s="12">
        <v>10177.340085780856</v>
      </c>
      <c r="BC844" s="12">
        <v>12007.14766458415</v>
      </c>
      <c r="BD844" s="12">
        <v>9598.7885791295103</v>
      </c>
      <c r="BE844" s="44">
        <v>8481.9575394291296</v>
      </c>
      <c r="BF844" s="45">
        <v>8286.7460420201769</v>
      </c>
      <c r="BG844" s="12">
        <v>0</v>
      </c>
      <c r="BH844" s="12">
        <v>15925.049558481782</v>
      </c>
      <c r="BI844" s="12">
        <v>12667.487272681825</v>
      </c>
      <c r="BJ844" s="12">
        <v>7399.9900650860518</v>
      </c>
      <c r="BK844" s="44">
        <v>6642.0475354925111</v>
      </c>
      <c r="BL844" s="45">
        <v>3934.5890171210567</v>
      </c>
      <c r="BM844" s="12">
        <v>0</v>
      </c>
      <c r="BN844" s="12">
        <v>0</v>
      </c>
      <c r="BO844" s="12">
        <v>86.875657242648103</v>
      </c>
      <c r="BP844" s="12">
        <v>49.37595431936662</v>
      </c>
      <c r="BQ844" s="48">
        <v>32.585597058607419</v>
      </c>
      <c r="BR844" s="49">
        <v>58.564363382700009</v>
      </c>
      <c r="BS844" s="13">
        <v>0</v>
      </c>
      <c r="BT844" s="12">
        <v>137.42246405726988</v>
      </c>
      <c r="BV844" s="14">
        <f>Таблица1[[#This Row],[Lкан_леб,мм]]</f>
        <v>58192.577535942728</v>
      </c>
      <c r="BW844" s="50">
        <f>Таблица1[[#This Row],[угол обхв4]]+Таблица1[[#This Row],[Lдуг 3,мм]]</f>
        <v>12956.150706302504</v>
      </c>
      <c r="BX844" s="54">
        <f>Таблица1[[#This Row],[угол обхв5]]+Таблица1[[#This Row],[Y5, мм]]</f>
        <v>58811.214169499784</v>
      </c>
      <c r="BY844" s="14">
        <f>Таблица1[[#This Row],[угол обхв6]]+Таблица1[[#This Row],[Lдуг 4,мм]]</f>
        <v>16265.085305579287</v>
      </c>
      <c r="BZ844" s="14">
        <f>Таблица1[[#This Row],[Т1]]+Таблица1[[#This Row],[X6, мм]]</f>
        <v>59162.817542968187</v>
      </c>
      <c r="CA844" s="14">
        <f>Таблица1[[#This Row],[Т2]]+Таблица1[[#This Row],[Lдуг 5,мм]]</f>
        <v>21745.617487767435</v>
      </c>
      <c r="CB844" s="14">
        <f>Таблица1[[#This Row],[Т3]]+Таблица1[[#This Row],[Y6, мм]]</f>
        <v>59394.857733587749</v>
      </c>
      <c r="CC844" s="14">
        <f>Таблица1[[#This Row],[Т4]]+Таблица1[[#This Row],[Lдуг 6,мм]]</f>
        <v>22874.093008104497</v>
      </c>
      <c r="CD844" s="14">
        <f>Таблица1[[#This Row],[Т5]]+Таблица1[[#This Row],[Lдуг 1,мм]]</f>
        <v>59811.891247455656</v>
      </c>
      <c r="CE844" s="14">
        <f>Таблица1[[#This Row],[Т6]]+Таблица1[[#This Row],[Lпрям1, мм]]</f>
        <v>25233.435082416174</v>
      </c>
      <c r="CF844" s="15">
        <f>Таблица1[[#This Row],[Т7]]+Таблица1[[#This Row],[Lдуг 2,мм]]</f>
        <v>59811.891247455656</v>
      </c>
      <c r="CG844" s="14">
        <f>Таблица1[[#This Row],[Т8]]+Таблица1[[#This Row],[Lпрям2, мм]]</f>
        <v>25233.435082416174</v>
      </c>
      <c r="CH844" s="14">
        <f>Таблица1[[#This Row],[Т9]]-Таблица1[[#This Row],[Т9]]</f>
        <v>0</v>
      </c>
      <c r="CI844" s="50">
        <f>Таблица1[[#This Row],[Т9]]-Таблица1[[#This Row],[Т8]]</f>
        <v>34578.456165039483</v>
      </c>
      <c r="CJ844" s="54">
        <f>Таблица1[[#This Row],[Т9]]-Таблица1[[#This Row],[Т7]]</f>
        <v>0</v>
      </c>
      <c r="CK844" s="14">
        <f>Таблица1[[#This Row],[Т9]]-Таблица1[[#This Row],[Т6]]</f>
        <v>36937.798239351163</v>
      </c>
      <c r="CL844" s="14">
        <f>Таблица1[[#This Row],[Т9]]-Таблица1[[#This Row],[Т5]]</f>
        <v>417.03351386790746</v>
      </c>
      <c r="CM844" s="14">
        <f>Таблица1[[#This Row],[Т9]]-Таблица1[[#This Row],[Т4]]</f>
        <v>38066.273759688222</v>
      </c>
      <c r="CN844" s="14">
        <f>Таблица1[[#This Row],[Т9]]-Таблица1[[#This Row],[Т3]]</f>
        <v>649.07370448746951</v>
      </c>
      <c r="CO844" s="14">
        <f>Таблица1[[#This Row],[Т9]]-Таблица1[[#This Row],[Т2]]</f>
        <v>43546.805941876373</v>
      </c>
      <c r="CP844" s="14">
        <f>Таблица1[[#This Row],[Т9]]-Таблица1[[#This Row],[Т1]]</f>
        <v>1000.6770779558719</v>
      </c>
      <c r="CQ844" s="14">
        <f>Таблица1[[#This Row],[Т9]]-Таблица1[[#This Row],[угол обхв6]]</f>
        <v>46855.740541153151</v>
      </c>
      <c r="CR844" s="14">
        <f>Таблица1[[#This Row],[Т9]]-Таблица1[[#This Row],[угол обхв5]]</f>
        <v>1619.3137115129284</v>
      </c>
      <c r="CS844" s="14">
        <f>Таблица1[[#This Row],[Т9]]-Таблица1[[#This Row],[угол обхв4]]</f>
        <v>59811.891247455656</v>
      </c>
      <c r="CT844" s="14">
        <f>Таблица1[[#This Row],[Lкан_прям, мм]]+Таблица1[[#This Row],[Lкан_дуг, мм]]+Таблица1[[#This Row],[Lкан_леб,мм]]</f>
        <v>85045.326329871823</v>
      </c>
      <c r="CU844" s="16">
        <f>Таблица1[[#This Row],[Lкан_леб,мм]]</f>
        <v>58192.577535942728</v>
      </c>
      <c r="CV844" s="14">
        <f>2534431-(Таблица1[[#This Row],[Т23]]+Таблица1[[#This Row],[угол обхв3]])</f>
        <v>2449248.2512060711</v>
      </c>
      <c r="CW844" s="50">
        <f>SUM(X844:AC844,AD844:AI844)-Таблица1[[#This Row],[lподв_min, мм]]</f>
        <v>24493.406717888123</v>
      </c>
      <c r="CX844" s="17">
        <f>CW1283-Таблица1[[#This Row],[Суммарная длина каната]]</f>
        <v>-2426007.8188912114</v>
      </c>
    </row>
    <row r="845" spans="1:102" x14ac:dyDescent="0.25">
      <c r="A845" s="21">
        <v>844</v>
      </c>
      <c r="B845" s="10">
        <v>21.339795918367344</v>
      </c>
      <c r="C845" s="10">
        <v>53.304897959183663</v>
      </c>
      <c r="D845" s="11">
        <v>9076.5156643999562</v>
      </c>
      <c r="E845" s="11">
        <v>6221.4712223056631</v>
      </c>
      <c r="F845" s="11">
        <v>8317.9183864229344</v>
      </c>
      <c r="G845" s="11">
        <v>6706.6713561121733</v>
      </c>
      <c r="H845" s="11">
        <v>8668.5151743999559</v>
      </c>
      <c r="I845" s="11">
        <v>3806.8341737767159</v>
      </c>
      <c r="J845" s="11">
        <v>2414.6370485289472</v>
      </c>
      <c r="K845" s="11">
        <v>25271.661468951585</v>
      </c>
      <c r="L845" s="11">
        <v>1581.0873249775275</v>
      </c>
      <c r="M845" s="11">
        <v>58192.577535942728</v>
      </c>
      <c r="N845" s="11">
        <v>10318.708460094753</v>
      </c>
      <c r="O845" s="11">
        <v>15542.323830650679</v>
      </c>
      <c r="P845" s="43">
        <v>11720.362619210508</v>
      </c>
      <c r="Q845" s="11">
        <v>12563.775951624411</v>
      </c>
      <c r="R845" s="11">
        <v>9553.0297564691118</v>
      </c>
      <c r="S845" s="11">
        <v>7529.9999075317482</v>
      </c>
      <c r="T845" s="11">
        <v>9076.5156643999562</v>
      </c>
      <c r="U845" s="11">
        <v>6221.4712223056631</v>
      </c>
      <c r="V845" s="11">
        <v>8248.1544648385534</v>
      </c>
      <c r="W845" s="11">
        <v>6584.7943884555716</v>
      </c>
      <c r="X845" s="12">
        <v>0</v>
      </c>
      <c r="Y845" s="12">
        <v>605.7926422273473</v>
      </c>
      <c r="Z845" s="12">
        <v>345.3341715502122</v>
      </c>
      <c r="AA845" s="44">
        <v>232.04019061955844</v>
      </c>
      <c r="AB845" s="45">
        <v>397.92032058040962</v>
      </c>
      <c r="AC845" s="12">
        <v>0</v>
      </c>
      <c r="AD845" s="12">
        <v>12956.150706302504</v>
      </c>
      <c r="AE845" s="12">
        <v>3291.8660132846207</v>
      </c>
      <c r="AF845" s="12">
        <v>5480.532182188148</v>
      </c>
      <c r="AG845" s="44">
        <v>1128.475520337061</v>
      </c>
      <c r="AH845" s="45">
        <v>2414.6370468392493</v>
      </c>
      <c r="AI845" s="12">
        <v>0</v>
      </c>
      <c r="AJ845" s="12">
        <v>-20.272845480768584</v>
      </c>
      <c r="AK845" s="12">
        <v>64.799119371451141</v>
      </c>
      <c r="AL845" s="12">
        <v>113.29468444859307</v>
      </c>
      <c r="AM845" s="44">
        <v>145.88028150720046</v>
      </c>
      <c r="AN845" s="45">
        <v>89.999999762714722</v>
      </c>
      <c r="AO845" s="12">
        <v>0</v>
      </c>
      <c r="AP845" s="12">
        <v>-1976.2192499031</v>
      </c>
      <c r="AQ845" s="12">
        <v>10687.875227435366</v>
      </c>
      <c r="AR845" s="12">
        <v>12095.103713271526</v>
      </c>
      <c r="AS845" s="44">
        <v>9781.8867241899916</v>
      </c>
      <c r="AT845" s="45">
        <v>8668.5156643999562</v>
      </c>
      <c r="AU845" s="12">
        <v>0</v>
      </c>
      <c r="AV845" s="12">
        <v>11435.858473393931</v>
      </c>
      <c r="AW845" s="12">
        <v>15716.04745567411</v>
      </c>
      <c r="AX845" s="12">
        <v>12402.428152067208</v>
      </c>
      <c r="AY845" s="44">
        <v>7192.2300327270168</v>
      </c>
      <c r="AZ845" s="45">
        <v>6221.4712206159675</v>
      </c>
      <c r="BA845" s="12">
        <v>0</v>
      </c>
      <c r="BB845" s="12">
        <v>10177.340085780856</v>
      </c>
      <c r="BC845" s="12">
        <v>12089.529386551123</v>
      </c>
      <c r="BD845" s="12">
        <v>9927.7708505301307</v>
      </c>
      <c r="BE845" s="44">
        <v>8847.6586966790765</v>
      </c>
      <c r="BF845" s="45">
        <v>8668.5156743999578</v>
      </c>
      <c r="BG845" s="12">
        <v>0</v>
      </c>
      <c r="BH845" s="12">
        <v>15925.049558481782</v>
      </c>
      <c r="BI845" s="12">
        <v>12737.499576647841</v>
      </c>
      <c r="BJ845" s="12">
        <v>7368.6521079745462</v>
      </c>
      <c r="BK845" s="44">
        <v>6559.2410971103945</v>
      </c>
      <c r="BL845" s="45">
        <v>3806.8341737767182</v>
      </c>
      <c r="BM845" s="12">
        <v>0</v>
      </c>
      <c r="BN845" s="12">
        <v>0</v>
      </c>
      <c r="BO845" s="12">
        <v>85.071964852219736</v>
      </c>
      <c r="BP845" s="12">
        <v>48.495565077141926</v>
      </c>
      <c r="BQ845" s="48">
        <v>32.585597058607384</v>
      </c>
      <c r="BR845" s="49">
        <v>55.880281744485742</v>
      </c>
      <c r="BS845" s="13">
        <v>0</v>
      </c>
      <c r="BT845" s="12">
        <v>137.42246405726988</v>
      </c>
      <c r="BV845" s="14">
        <f>Таблица1[[#This Row],[Lкан_леб,мм]]</f>
        <v>58192.577535942728</v>
      </c>
      <c r="BW845" s="50">
        <f>Таблица1[[#This Row],[угол обхв4]]+Таблица1[[#This Row],[Lдуг 3,мм]]</f>
        <v>12956.150706302504</v>
      </c>
      <c r="BX845" s="54">
        <f>Таблица1[[#This Row],[угол обхв5]]+Таблица1[[#This Row],[Y5, мм]]</f>
        <v>58798.370178170073</v>
      </c>
      <c r="BY845" s="14">
        <f>Таблица1[[#This Row],[угол обхв6]]+Таблица1[[#This Row],[Lдуг 4,мм]]</f>
        <v>16248.016719587125</v>
      </c>
      <c r="BZ845" s="14">
        <f>Таблица1[[#This Row],[Т1]]+Таблица1[[#This Row],[X6, мм]]</f>
        <v>59143.704349720283</v>
      </c>
      <c r="CA845" s="14">
        <f>Таблица1[[#This Row],[Т2]]+Таблица1[[#This Row],[Lдуг 5,мм]]</f>
        <v>21728.548901775273</v>
      </c>
      <c r="CB845" s="14">
        <f>Таблица1[[#This Row],[Т3]]+Таблица1[[#This Row],[Y6, мм]]</f>
        <v>59375.744540339845</v>
      </c>
      <c r="CC845" s="14">
        <f>Таблица1[[#This Row],[Т4]]+Таблица1[[#This Row],[Lдуг 6,мм]]</f>
        <v>22857.024422112336</v>
      </c>
      <c r="CD845" s="14">
        <f>Таблица1[[#This Row],[Т5]]+Таблица1[[#This Row],[Lдуг 1,мм]]</f>
        <v>59773.664860920253</v>
      </c>
      <c r="CE845" s="14">
        <f>Таблица1[[#This Row],[Т6]]+Таблица1[[#This Row],[Lпрям1, мм]]</f>
        <v>25271.661468951585</v>
      </c>
      <c r="CF845" s="15">
        <f>Таблица1[[#This Row],[Т7]]+Таблица1[[#This Row],[Lдуг 2,мм]]</f>
        <v>59773.664860920253</v>
      </c>
      <c r="CG845" s="14">
        <f>Таблица1[[#This Row],[Т8]]+Таблица1[[#This Row],[Lпрям2, мм]]</f>
        <v>25271.661468951585</v>
      </c>
      <c r="CH845" s="14">
        <f>Таблица1[[#This Row],[Т9]]-Таблица1[[#This Row],[Т9]]</f>
        <v>0</v>
      </c>
      <c r="CI845" s="50">
        <f>Таблица1[[#This Row],[Т9]]-Таблица1[[#This Row],[Т8]]</f>
        <v>34502.003391968668</v>
      </c>
      <c r="CJ845" s="54">
        <f>Таблица1[[#This Row],[Т9]]-Таблица1[[#This Row],[Т7]]</f>
        <v>0</v>
      </c>
      <c r="CK845" s="14">
        <f>Таблица1[[#This Row],[Т9]]-Таблица1[[#This Row],[Т6]]</f>
        <v>36916.640438807917</v>
      </c>
      <c r="CL845" s="14">
        <f>Таблица1[[#This Row],[Т9]]-Таблица1[[#This Row],[Т5]]</f>
        <v>397.92032058040786</v>
      </c>
      <c r="CM845" s="14">
        <f>Таблица1[[#This Row],[Т9]]-Таблица1[[#This Row],[Т4]]</f>
        <v>38045.115959144983</v>
      </c>
      <c r="CN845" s="14">
        <f>Таблица1[[#This Row],[Т9]]-Таблица1[[#This Row],[Т3]]</f>
        <v>629.96051119996991</v>
      </c>
      <c r="CO845" s="14">
        <f>Таблица1[[#This Row],[Т9]]-Таблица1[[#This Row],[Т2]]</f>
        <v>43525.648141333128</v>
      </c>
      <c r="CP845" s="14">
        <f>Таблица1[[#This Row],[Т9]]-Таблица1[[#This Row],[Т1]]</f>
        <v>975.29468275018007</v>
      </c>
      <c r="CQ845" s="14">
        <f>Таблица1[[#This Row],[Т9]]-Таблица1[[#This Row],[угол обхв6]]</f>
        <v>46817.514154617747</v>
      </c>
      <c r="CR845" s="14">
        <f>Таблица1[[#This Row],[Т9]]-Таблица1[[#This Row],[угол обхв5]]</f>
        <v>1581.087324977525</v>
      </c>
      <c r="CS845" s="14">
        <f>Таблица1[[#This Row],[Т9]]-Таблица1[[#This Row],[угол обхв4]]</f>
        <v>59773.664860920253</v>
      </c>
      <c r="CT845" s="14">
        <f>Таблица1[[#This Row],[Lкан_прям, мм]]+Таблица1[[#This Row],[Lкан_дуг, мм]]+Таблица1[[#This Row],[Lкан_леб,мм]]</f>
        <v>85045.326329871838</v>
      </c>
      <c r="CU845" s="16">
        <f>Таблица1[[#This Row],[Lкан_леб,мм]]</f>
        <v>58192.577535942728</v>
      </c>
      <c r="CV845" s="14">
        <f>2534431-(Таблица1[[#This Row],[Т23]]+Таблица1[[#This Row],[угол обхв3]])</f>
        <v>2449248.2512060711</v>
      </c>
      <c r="CW845" s="50">
        <f>SUM(X845:AC845,AD845:AI845)-Таблица1[[#This Row],[lподв_min, мм]]</f>
        <v>24438.111745400161</v>
      </c>
      <c r="CX845" s="17">
        <f>CW1284-Таблица1[[#This Row],[Суммарная длина каната]]</f>
        <v>-2426043.7929141759</v>
      </c>
    </row>
    <row r="846" spans="1:102" x14ac:dyDescent="0.25">
      <c r="A846" s="21">
        <v>845</v>
      </c>
      <c r="B846" s="10">
        <v>21.339795918367344</v>
      </c>
      <c r="C846" s="10">
        <v>55.988979591836724</v>
      </c>
      <c r="D846" s="11">
        <v>9461.2596846159522</v>
      </c>
      <c r="E846" s="11">
        <v>6166.9687086026779</v>
      </c>
      <c r="F846" s="11">
        <v>8680.7732427742976</v>
      </c>
      <c r="G846" s="11">
        <v>6616.1122425663234</v>
      </c>
      <c r="H846" s="11">
        <v>9053.2591946159519</v>
      </c>
      <c r="I846" s="11">
        <v>3695.4467158100879</v>
      </c>
      <c r="J846" s="11">
        <v>2471.5219927925896</v>
      </c>
      <c r="K846" s="11">
        <v>25309.887855486268</v>
      </c>
      <c r="L846" s="11">
        <v>1542.8609384428439</v>
      </c>
      <c r="M846" s="11">
        <v>58192.577535942728</v>
      </c>
      <c r="N846" s="11">
        <v>10318.708460094753</v>
      </c>
      <c r="O846" s="11">
        <v>15542.323830650679</v>
      </c>
      <c r="P846" s="43">
        <v>11805.202797729862</v>
      </c>
      <c r="Q846" s="11">
        <v>12626.123969353564</v>
      </c>
      <c r="R846" s="11">
        <v>9875.9740070477073</v>
      </c>
      <c r="S846" s="11">
        <v>7496.3764830533801</v>
      </c>
      <c r="T846" s="11">
        <v>9461.2596846159522</v>
      </c>
      <c r="U846" s="11">
        <v>6166.9687086026779</v>
      </c>
      <c r="V846" s="11">
        <v>8616.7932254346142</v>
      </c>
      <c r="W846" s="11">
        <v>6491.1020134600058</v>
      </c>
      <c r="X846" s="12">
        <v>0</v>
      </c>
      <c r="Y846" s="12">
        <v>592.9127681104037</v>
      </c>
      <c r="Z846" s="12">
        <v>339.10085241925862</v>
      </c>
      <c r="AA846" s="44">
        <v>232.04019061955896</v>
      </c>
      <c r="AB846" s="45">
        <v>378.80712729362273</v>
      </c>
      <c r="AC846" s="12">
        <v>0</v>
      </c>
      <c r="AD846" s="12">
        <v>12956.150706302504</v>
      </c>
      <c r="AE846" s="12">
        <v>3273.2074555167687</v>
      </c>
      <c r="AF846" s="12">
        <v>5480.532182188148</v>
      </c>
      <c r="AG846" s="44">
        <v>1128.4755203370617</v>
      </c>
      <c r="AH846" s="45">
        <v>2471.5219911417826</v>
      </c>
      <c r="AI846" s="12">
        <v>0</v>
      </c>
      <c r="AJ846" s="12">
        <v>-20.272845480768584</v>
      </c>
      <c r="AK846" s="12">
        <v>62.990387931351513</v>
      </c>
      <c r="AL846" s="12">
        <v>110.61060281594003</v>
      </c>
      <c r="AM846" s="44">
        <v>143.19619987454749</v>
      </c>
      <c r="AN846" s="45">
        <v>89.99999976817611</v>
      </c>
      <c r="AO846" s="12">
        <v>0</v>
      </c>
      <c r="AP846" s="12">
        <v>-1976.2192499031</v>
      </c>
      <c r="AQ846" s="12">
        <v>10682.208042562059</v>
      </c>
      <c r="AR846" s="12">
        <v>12187.088517005914</v>
      </c>
      <c r="AS846" s="44">
        <v>10120.397302878193</v>
      </c>
      <c r="AT846" s="45">
        <v>9053.2596846159522</v>
      </c>
      <c r="AU846" s="12">
        <v>0</v>
      </c>
      <c r="AV846" s="12">
        <v>11435.858473393931</v>
      </c>
      <c r="AW846" s="12">
        <v>15727.612938657852</v>
      </c>
      <c r="AX846" s="12">
        <v>12482.501904847402</v>
      </c>
      <c r="AY846" s="44">
        <v>7169.6942942897995</v>
      </c>
      <c r="AZ846" s="45">
        <v>6166.9687069518723</v>
      </c>
      <c r="BA846" s="12">
        <v>0</v>
      </c>
      <c r="BB846" s="12">
        <v>10177.340085780856</v>
      </c>
      <c r="BC846" s="12">
        <v>12168.70238019717</v>
      </c>
      <c r="BD846" s="12">
        <v>10257.859726323761</v>
      </c>
      <c r="BE846" s="44">
        <v>9216.8363887854666</v>
      </c>
      <c r="BF846" s="45">
        <v>9053.259694615952</v>
      </c>
      <c r="BG846" s="12">
        <v>0</v>
      </c>
      <c r="BH846" s="12">
        <v>15925.049558481782</v>
      </c>
      <c r="BI846" s="12">
        <v>12811.413077360736</v>
      </c>
      <c r="BJ846" s="12">
        <v>7352.7544185472188</v>
      </c>
      <c r="BK846" s="44">
        <v>6493.6508973662585</v>
      </c>
      <c r="BL846" s="45">
        <v>3695.4467158100902</v>
      </c>
      <c r="BM846" s="12">
        <v>0</v>
      </c>
      <c r="BN846" s="12">
        <v>0</v>
      </c>
      <c r="BO846" s="12">
        <v>83.263233412120101</v>
      </c>
      <c r="BP846" s="12">
        <v>47.620214884588506</v>
      </c>
      <c r="BQ846" s="48">
        <v>32.585597058607462</v>
      </c>
      <c r="BR846" s="49">
        <v>53.196200106371371</v>
      </c>
      <c r="BS846" s="13">
        <v>0</v>
      </c>
      <c r="BT846" s="12">
        <v>137.42246405726988</v>
      </c>
      <c r="BV846" s="14">
        <f>Таблица1[[#This Row],[Lкан_леб,мм]]</f>
        <v>58192.577535942728</v>
      </c>
      <c r="BW846" s="50">
        <f>Таблица1[[#This Row],[угол обхв4]]+Таблица1[[#This Row],[Lдуг 3,мм]]</f>
        <v>12956.150706302504</v>
      </c>
      <c r="BX846" s="54">
        <f>Таблица1[[#This Row],[угол обхв5]]+Таблица1[[#This Row],[Y5, мм]]</f>
        <v>58785.490304053135</v>
      </c>
      <c r="BY846" s="14">
        <f>Таблица1[[#This Row],[угол обхв6]]+Таблица1[[#This Row],[Lдуг 4,мм]]</f>
        <v>16229.358161819273</v>
      </c>
      <c r="BZ846" s="14">
        <f>Таблица1[[#This Row],[Т1]]+Таблица1[[#This Row],[X6, мм]]</f>
        <v>59124.591156472394</v>
      </c>
      <c r="CA846" s="14">
        <f>Таблица1[[#This Row],[Т2]]+Таблица1[[#This Row],[Lдуг 5,мм]]</f>
        <v>21709.890344007421</v>
      </c>
      <c r="CB846" s="14">
        <f>Таблица1[[#This Row],[Т3]]+Таблица1[[#This Row],[Y6, мм]]</f>
        <v>59356.631347091956</v>
      </c>
      <c r="CC846" s="14">
        <f>Таблица1[[#This Row],[Т4]]+Таблица1[[#This Row],[Lдуг 6,мм]]</f>
        <v>22838.365864344483</v>
      </c>
      <c r="CD846" s="14">
        <f>Таблица1[[#This Row],[Т5]]+Таблица1[[#This Row],[Lдуг 1,мм]]</f>
        <v>59735.438474385577</v>
      </c>
      <c r="CE846" s="14">
        <f>Таблица1[[#This Row],[Т6]]+Таблица1[[#This Row],[Lпрям1, мм]]</f>
        <v>25309.887855486268</v>
      </c>
      <c r="CF846" s="15">
        <f>Таблица1[[#This Row],[Т7]]+Таблица1[[#This Row],[Lдуг 2,мм]]</f>
        <v>59735.438474385577</v>
      </c>
      <c r="CG846" s="14">
        <f>Таблица1[[#This Row],[Т8]]+Таблица1[[#This Row],[Lпрям2, мм]]</f>
        <v>25309.887855486268</v>
      </c>
      <c r="CH846" s="14">
        <f>Таблица1[[#This Row],[Т9]]-Таблица1[[#This Row],[Т9]]</f>
        <v>0</v>
      </c>
      <c r="CI846" s="50">
        <f>Таблица1[[#This Row],[Т9]]-Таблица1[[#This Row],[Т8]]</f>
        <v>34425.550618899309</v>
      </c>
      <c r="CJ846" s="54">
        <f>Таблица1[[#This Row],[Т9]]-Таблица1[[#This Row],[Т7]]</f>
        <v>0</v>
      </c>
      <c r="CK846" s="14">
        <f>Таблица1[[#This Row],[Т9]]-Таблица1[[#This Row],[Т6]]</f>
        <v>36897.072610041098</v>
      </c>
      <c r="CL846" s="14">
        <f>Таблица1[[#This Row],[Т9]]-Таблица1[[#This Row],[Т5]]</f>
        <v>378.80712729362131</v>
      </c>
      <c r="CM846" s="14">
        <f>Таблица1[[#This Row],[Т9]]-Таблица1[[#This Row],[Т4]]</f>
        <v>38025.548130378156</v>
      </c>
      <c r="CN846" s="14">
        <f>Таблица1[[#This Row],[Т9]]-Таблица1[[#This Row],[Т3]]</f>
        <v>610.84731791318336</v>
      </c>
      <c r="CO846" s="14">
        <f>Таблица1[[#This Row],[Т9]]-Таблица1[[#This Row],[Т2]]</f>
        <v>43506.080312566308</v>
      </c>
      <c r="CP846" s="14">
        <f>Таблица1[[#This Row],[Т9]]-Таблица1[[#This Row],[Т1]]</f>
        <v>949.9481703324418</v>
      </c>
      <c r="CQ846" s="14">
        <f>Таблица1[[#This Row],[Т9]]-Таблица1[[#This Row],[угол обхв6]]</f>
        <v>46779.287768083072</v>
      </c>
      <c r="CR846" s="14">
        <f>Таблица1[[#This Row],[Т9]]-Таблица1[[#This Row],[угол обхв5]]</f>
        <v>1542.8609384428491</v>
      </c>
      <c r="CS846" s="14">
        <f>Таблица1[[#This Row],[Т9]]-Таблица1[[#This Row],[угол обхв4]]</f>
        <v>59735.438474385577</v>
      </c>
      <c r="CT846" s="14">
        <f>Таблица1[[#This Row],[Lкан_прям, мм]]+Таблица1[[#This Row],[Lкан_дуг, мм]]+Таблица1[[#This Row],[Lкан_леб,мм]]</f>
        <v>85045.326329871838</v>
      </c>
      <c r="CU846" s="16">
        <f>Таблица1[[#This Row],[Lкан_леб,мм]]</f>
        <v>58192.577535942728</v>
      </c>
      <c r="CV846" s="14">
        <f>2534431-(Таблица1[[#This Row],[Т23]]+Таблица1[[#This Row],[угол обхв3]])</f>
        <v>2449248.2512060711</v>
      </c>
      <c r="CW846" s="50">
        <f>SUM(X846:AC846,AD846:AI846)-Таблица1[[#This Row],[lподв_min, мм]]</f>
        <v>24381.226801136519</v>
      </c>
      <c r="CX846" s="17">
        <f>CW1285-Таблица1[[#This Row],[Суммарная длина каната]]</f>
        <v>-2426081.0590326176</v>
      </c>
    </row>
    <row r="847" spans="1:102" x14ac:dyDescent="0.25">
      <c r="A847" s="21">
        <v>846</v>
      </c>
      <c r="B847" s="10">
        <v>21.339795918367344</v>
      </c>
      <c r="C847" s="10">
        <v>58.673061224489786</v>
      </c>
      <c r="D847" s="11">
        <v>9848.1339057280602</v>
      </c>
      <c r="E847" s="11">
        <v>6130.5431388636616</v>
      </c>
      <c r="F847" s="11">
        <v>9047.470806068688</v>
      </c>
      <c r="G847" s="11">
        <v>6542.6445837092788</v>
      </c>
      <c r="H847" s="11">
        <v>9440.1334157280617</v>
      </c>
      <c r="I847" s="11">
        <v>3600.5601823390198</v>
      </c>
      <c r="J847" s="11">
        <v>2529.9829565246423</v>
      </c>
      <c r="K847" s="11">
        <v>25348.114242020212</v>
      </c>
      <c r="L847" s="11">
        <v>1504.6345519089041</v>
      </c>
      <c r="M847" s="11">
        <v>58192.577535942728</v>
      </c>
      <c r="N847" s="11">
        <v>10318.708460094753</v>
      </c>
      <c r="O847" s="11">
        <v>15542.323830650679</v>
      </c>
      <c r="P847" s="43">
        <v>11887.030209196562</v>
      </c>
      <c r="Q847" s="11">
        <v>12692.376561292373</v>
      </c>
      <c r="R847" s="11">
        <v>10200.138512177631</v>
      </c>
      <c r="S847" s="11">
        <v>7477.9130795400461</v>
      </c>
      <c r="T847" s="11">
        <v>9848.1339057280602</v>
      </c>
      <c r="U847" s="11">
        <v>6130.5431388636616</v>
      </c>
      <c r="V847" s="11">
        <v>8989.4150748697921</v>
      </c>
      <c r="W847" s="11">
        <v>6414.7753846230189</v>
      </c>
      <c r="X847" s="12">
        <v>0</v>
      </c>
      <c r="Y847" s="12">
        <v>579.99315938913685</v>
      </c>
      <c r="Z847" s="12">
        <v>332.90726789262834</v>
      </c>
      <c r="AA847" s="44">
        <v>232.04019061955887</v>
      </c>
      <c r="AB847" s="45">
        <v>359.69393400757986</v>
      </c>
      <c r="AC847" s="12">
        <v>0</v>
      </c>
      <c r="AD847" s="12">
        <v>12956.150706302504</v>
      </c>
      <c r="AE847" s="12">
        <v>3252.9728782805187</v>
      </c>
      <c r="AF847" s="12">
        <v>5480.5321821881489</v>
      </c>
      <c r="AG847" s="44">
        <v>1128.4755203370603</v>
      </c>
      <c r="AH847" s="45">
        <v>2529.9829549119813</v>
      </c>
      <c r="AI847" s="12">
        <v>0</v>
      </c>
      <c r="AJ847" s="12">
        <v>-20.272845480768584</v>
      </c>
      <c r="AK847" s="12">
        <v>61.176076527701987</v>
      </c>
      <c r="AL847" s="12">
        <v>107.92652118328695</v>
      </c>
      <c r="AM847" s="44">
        <v>140.5121182418944</v>
      </c>
      <c r="AN847" s="45">
        <v>89.999999773532934</v>
      </c>
      <c r="AO847" s="12">
        <v>0</v>
      </c>
      <c r="AP847" s="12">
        <v>-1976.2192499031</v>
      </c>
      <c r="AQ847" s="12">
        <v>10676.159483944917</v>
      </c>
      <c r="AR847" s="12">
        <v>12275.222638294848</v>
      </c>
      <c r="AS847" s="44">
        <v>10459.591834204351</v>
      </c>
      <c r="AT847" s="45">
        <v>9440.1339057280602</v>
      </c>
      <c r="AU847" s="12">
        <v>0</v>
      </c>
      <c r="AV847" s="12">
        <v>11435.858473393931</v>
      </c>
      <c r="AW847" s="12">
        <v>15739.028598128412</v>
      </c>
      <c r="AX847" s="12">
        <v>12566.795360506698</v>
      </c>
      <c r="AY847" s="44">
        <v>7163.0353672622505</v>
      </c>
      <c r="AZ847" s="45">
        <v>6130.5431372510029</v>
      </c>
      <c r="BA847" s="12">
        <v>0</v>
      </c>
      <c r="BB847" s="12">
        <v>10177.340085780856</v>
      </c>
      <c r="BC847" s="12">
        <v>12244.481233046728</v>
      </c>
      <c r="BD847" s="12">
        <v>10588.330941275917</v>
      </c>
      <c r="BE847" s="44">
        <v>9588.6805837013399</v>
      </c>
      <c r="BF847" s="45">
        <v>9440.1339157280618</v>
      </c>
      <c r="BG847" s="12">
        <v>0</v>
      </c>
      <c r="BH847" s="12">
        <v>15925.049558481782</v>
      </c>
      <c r="BI847" s="12">
        <v>12889.081328770104</v>
      </c>
      <c r="BJ847" s="12">
        <v>7352.3318787543722</v>
      </c>
      <c r="BK847" s="44">
        <v>6445.4208511414581</v>
      </c>
      <c r="BL847" s="45">
        <v>3600.5601823390211</v>
      </c>
      <c r="BM847" s="12">
        <v>0</v>
      </c>
      <c r="BN847" s="12">
        <v>0</v>
      </c>
      <c r="BO847" s="12">
        <v>81.448922008470575</v>
      </c>
      <c r="BP847" s="12">
        <v>46.750444655584971</v>
      </c>
      <c r="BQ847" s="48">
        <v>32.585597058607448</v>
      </c>
      <c r="BR847" s="49">
        <v>50.512118468361479</v>
      </c>
      <c r="BS847" s="13">
        <v>0</v>
      </c>
      <c r="BT847" s="12">
        <v>137.42246405726988</v>
      </c>
      <c r="BV847" s="14">
        <f>Таблица1[[#This Row],[Lкан_леб,мм]]</f>
        <v>58192.577535942728</v>
      </c>
      <c r="BW847" s="50">
        <f>Таблица1[[#This Row],[угол обхв4]]+Таблица1[[#This Row],[Lдуг 3,мм]]</f>
        <v>12956.150706302504</v>
      </c>
      <c r="BX847" s="54">
        <f>Таблица1[[#This Row],[угол обхв5]]+Таблица1[[#This Row],[Y5, мм]]</f>
        <v>58772.570695331866</v>
      </c>
      <c r="BY847" s="14">
        <f>Таблица1[[#This Row],[угол обхв6]]+Таблица1[[#This Row],[Lдуг 4,мм]]</f>
        <v>16209.123584583023</v>
      </c>
      <c r="BZ847" s="14">
        <f>Таблица1[[#This Row],[Т1]]+Таблица1[[#This Row],[X6, мм]]</f>
        <v>59105.477963224497</v>
      </c>
      <c r="CA847" s="14">
        <f>Таблица1[[#This Row],[Т2]]+Таблица1[[#This Row],[Lдуг 5,мм]]</f>
        <v>21689.655766771171</v>
      </c>
      <c r="CB847" s="14">
        <f>Таблица1[[#This Row],[Т3]]+Таблица1[[#This Row],[Y6, мм]]</f>
        <v>59337.518153844059</v>
      </c>
      <c r="CC847" s="14">
        <f>Таблица1[[#This Row],[Т4]]+Таблица1[[#This Row],[Lдуг 6,мм]]</f>
        <v>22818.13128710823</v>
      </c>
      <c r="CD847" s="14">
        <f>Таблица1[[#This Row],[Т5]]+Таблица1[[#This Row],[Lдуг 1,мм]]</f>
        <v>59697.212087851636</v>
      </c>
      <c r="CE847" s="14">
        <f>Таблица1[[#This Row],[Т6]]+Таблица1[[#This Row],[Lпрям1, мм]]</f>
        <v>25348.114242020212</v>
      </c>
      <c r="CF847" s="15">
        <f>Таблица1[[#This Row],[Т7]]+Таблица1[[#This Row],[Lдуг 2,мм]]</f>
        <v>59697.212087851636</v>
      </c>
      <c r="CG847" s="14">
        <f>Таблица1[[#This Row],[Т8]]+Таблица1[[#This Row],[Lпрям2, мм]]</f>
        <v>25348.114242020212</v>
      </c>
      <c r="CH847" s="14">
        <f>Таблица1[[#This Row],[Т9]]-Таблица1[[#This Row],[Т9]]</f>
        <v>0</v>
      </c>
      <c r="CI847" s="50">
        <f>Таблица1[[#This Row],[Т9]]-Таблица1[[#This Row],[Т8]]</f>
        <v>34349.09784583142</v>
      </c>
      <c r="CJ847" s="54">
        <f>Таблица1[[#This Row],[Т9]]-Таблица1[[#This Row],[Т7]]</f>
        <v>0</v>
      </c>
      <c r="CK847" s="14">
        <f>Таблица1[[#This Row],[Т9]]-Таблица1[[#This Row],[Т6]]</f>
        <v>36879.08080074341</v>
      </c>
      <c r="CL847" s="14">
        <f>Таблица1[[#This Row],[Т9]]-Таблица1[[#This Row],[Т5]]</f>
        <v>359.6939340075769</v>
      </c>
      <c r="CM847" s="14">
        <f>Таблица1[[#This Row],[Т9]]-Таблица1[[#This Row],[Т4]]</f>
        <v>38007.556321080468</v>
      </c>
      <c r="CN847" s="14">
        <f>Таблица1[[#This Row],[Т9]]-Таблица1[[#This Row],[Т3]]</f>
        <v>591.73412462713895</v>
      </c>
      <c r="CO847" s="14">
        <f>Таблица1[[#This Row],[Т9]]-Таблица1[[#This Row],[Т2]]</f>
        <v>43488.088503268613</v>
      </c>
      <c r="CP847" s="14">
        <f>Таблица1[[#This Row],[Т9]]-Таблица1[[#This Row],[Т1]]</f>
        <v>924.64139251977031</v>
      </c>
      <c r="CQ847" s="14">
        <f>Таблица1[[#This Row],[Т9]]-Таблица1[[#This Row],[угол обхв6]]</f>
        <v>46741.061381549131</v>
      </c>
      <c r="CR847" s="14">
        <f>Таблица1[[#This Row],[Т9]]-Таблица1[[#This Row],[угол обхв5]]</f>
        <v>1504.6345519089082</v>
      </c>
      <c r="CS847" s="14">
        <f>Таблица1[[#This Row],[Т9]]-Таблица1[[#This Row],[угол обхв4]]</f>
        <v>59697.212087851636</v>
      </c>
      <c r="CT847" s="14">
        <f>Таблица1[[#This Row],[Lкан_прям, мм]]+Таблица1[[#This Row],[Lкан_дуг, мм]]+Таблица1[[#This Row],[Lкан_леб,мм]]</f>
        <v>85045.326329871838</v>
      </c>
      <c r="CU847" s="16">
        <f>Таблица1[[#This Row],[Lкан_леб,мм]]</f>
        <v>58192.577535942728</v>
      </c>
      <c r="CV847" s="14">
        <f>2534431-(Таблица1[[#This Row],[Т23]]+Таблица1[[#This Row],[угол обхв3]])</f>
        <v>2449248.2512060711</v>
      </c>
      <c r="CW847" s="50">
        <f>SUM(X847:AC847,AD847:AI847)-Таблица1[[#This Row],[lподв_min, мм]]</f>
        <v>24322.765837404473</v>
      </c>
      <c r="CX847" s="17">
        <f>CW1286-Таблица1[[#This Row],[Суммарная длина каната]]</f>
        <v>-2426091.3826219998</v>
      </c>
    </row>
    <row r="848" spans="1:102" x14ac:dyDescent="0.25">
      <c r="A848" s="21">
        <v>847</v>
      </c>
      <c r="B848" s="10">
        <v>21.339795918367344</v>
      </c>
      <c r="C848" s="10">
        <v>61.357142857142854</v>
      </c>
      <c r="D848" s="11">
        <v>10236.289466811178</v>
      </c>
      <c r="E848" s="11">
        <v>6112.2744363327602</v>
      </c>
      <c r="F848" s="11">
        <v>9417.2064860392329</v>
      </c>
      <c r="G848" s="11">
        <v>6486.4295787666788</v>
      </c>
      <c r="H848" s="11">
        <v>9828.28897681118</v>
      </c>
      <c r="I848" s="11">
        <v>3522.2697243966172</v>
      </c>
      <c r="J848" s="11">
        <v>2590.0047119361429</v>
      </c>
      <c r="K848" s="11">
        <v>25386.340628553375</v>
      </c>
      <c r="L848" s="11">
        <v>1466.4081653757376</v>
      </c>
      <c r="M848" s="11">
        <v>58192.577535942728</v>
      </c>
      <c r="N848" s="11">
        <v>10318.708460094753</v>
      </c>
      <c r="O848" s="11">
        <v>15542.323830650679</v>
      </c>
      <c r="P848" s="43">
        <v>11965.665311815355</v>
      </c>
      <c r="Q848" s="11">
        <v>12762.38835917018</v>
      </c>
      <c r="R848" s="11">
        <v>10524.812005595344</v>
      </c>
      <c r="S848" s="11">
        <v>7474.6502085092698</v>
      </c>
      <c r="T848" s="11">
        <v>10236.289466811178</v>
      </c>
      <c r="U848" s="11">
        <v>6112.2744363327602</v>
      </c>
      <c r="V848" s="11">
        <v>9365.2024240917162</v>
      </c>
      <c r="W848" s="11">
        <v>6355.9819741855335</v>
      </c>
      <c r="X848" s="12">
        <v>0</v>
      </c>
      <c r="Y848" s="12">
        <v>567.02980485666194</v>
      </c>
      <c r="Z848" s="12">
        <v>326.75742917720601</v>
      </c>
      <c r="AA848" s="44">
        <v>232.04019061955896</v>
      </c>
      <c r="AB848" s="45">
        <v>340.58074072231045</v>
      </c>
      <c r="AC848" s="12">
        <v>0</v>
      </c>
      <c r="AD848" s="12">
        <v>12956.150706302504</v>
      </c>
      <c r="AE848" s="12">
        <v>3231.1775093648066</v>
      </c>
      <c r="AF848" s="12">
        <v>5480.5321821881489</v>
      </c>
      <c r="AG848" s="44">
        <v>1128.4755203370614</v>
      </c>
      <c r="AH848" s="45">
        <v>2590.0047103608545</v>
      </c>
      <c r="AI848" s="12">
        <v>0</v>
      </c>
      <c r="AJ848" s="12">
        <v>-20.272845480768584</v>
      </c>
      <c r="AK848" s="12">
        <v>59.355621863381906</v>
      </c>
      <c r="AL848" s="12">
        <v>105.24243955063389</v>
      </c>
      <c r="AM848" s="44">
        <v>137.82803660924134</v>
      </c>
      <c r="AN848" s="45">
        <v>89.999999778781159</v>
      </c>
      <c r="AO848" s="12">
        <v>0</v>
      </c>
      <c r="AP848" s="12">
        <v>-1976.2192499031</v>
      </c>
      <c r="AQ848" s="12">
        <v>10669.730237473677</v>
      </c>
      <c r="AR848" s="12">
        <v>12359.312697461815</v>
      </c>
      <c r="AS848" s="44">
        <v>10798.726073739823</v>
      </c>
      <c r="AT848" s="45">
        <v>9828.2894668111803</v>
      </c>
      <c r="AU848" s="12">
        <v>0</v>
      </c>
      <c r="AV848" s="12">
        <v>11435.858473393931</v>
      </c>
      <c r="AW848" s="12">
        <v>15750.28467265162</v>
      </c>
      <c r="AX848" s="12">
        <v>12655.123566373532</v>
      </c>
      <c r="AY848" s="44">
        <v>7172.2678623437869</v>
      </c>
      <c r="AZ848" s="45">
        <v>6112.2744347574735</v>
      </c>
      <c r="BA848" s="12">
        <v>0</v>
      </c>
      <c r="BB848" s="12">
        <v>10177.340085780856</v>
      </c>
      <c r="BC848" s="12">
        <v>12316.68708919428</v>
      </c>
      <c r="BD848" s="12">
        <v>10918.459391241804</v>
      </c>
      <c r="BE848" s="44">
        <v>9962.3753986666998</v>
      </c>
      <c r="BF848" s="45">
        <v>9828.2894768111801</v>
      </c>
      <c r="BG848" s="12">
        <v>0</v>
      </c>
      <c r="BH848" s="12">
        <v>15925.049558481782</v>
      </c>
      <c r="BI848" s="12">
        <v>12970.349201171119</v>
      </c>
      <c r="BJ848" s="12">
        <v>7367.3854157126225</v>
      </c>
      <c r="BK848" s="44">
        <v>6414.656782498243</v>
      </c>
      <c r="BL848" s="45">
        <v>3522.269724396619</v>
      </c>
      <c r="BM848" s="12">
        <v>0</v>
      </c>
      <c r="BN848" s="12">
        <v>0</v>
      </c>
      <c r="BO848" s="12">
        <v>79.628467344150494</v>
      </c>
      <c r="BP848" s="12">
        <v>45.886817687251984</v>
      </c>
      <c r="BQ848" s="48">
        <v>32.585597058607462</v>
      </c>
      <c r="BR848" s="49">
        <v>47.828036830460192</v>
      </c>
      <c r="BS848" s="13">
        <v>0</v>
      </c>
      <c r="BT848" s="12">
        <v>137.42246405726988</v>
      </c>
      <c r="BV848" s="14">
        <f>Таблица1[[#This Row],[Lкан_леб,мм]]</f>
        <v>58192.577535942728</v>
      </c>
      <c r="BW848" s="50">
        <f>Таблица1[[#This Row],[угол обхв4]]+Таблица1[[#This Row],[Lдуг 3,мм]]</f>
        <v>12956.150706302504</v>
      </c>
      <c r="BX848" s="54">
        <f>Таблица1[[#This Row],[угол обхв5]]+Таблица1[[#This Row],[Y5, мм]]</f>
        <v>58759.60734079939</v>
      </c>
      <c r="BY848" s="14">
        <f>Таблица1[[#This Row],[угол обхв6]]+Таблица1[[#This Row],[Lдуг 4,мм]]</f>
        <v>16187.32821566731</v>
      </c>
      <c r="BZ848" s="14">
        <f>Таблица1[[#This Row],[Т1]]+Таблица1[[#This Row],[X6, мм]]</f>
        <v>59086.364769976593</v>
      </c>
      <c r="CA848" s="14">
        <f>Таблица1[[#This Row],[Т2]]+Таблица1[[#This Row],[Lдуг 5,мм]]</f>
        <v>21667.86039785546</v>
      </c>
      <c r="CB848" s="14">
        <f>Таблица1[[#This Row],[Т3]]+Таблица1[[#This Row],[Y6, мм]]</f>
        <v>59318.404960596155</v>
      </c>
      <c r="CC848" s="14">
        <f>Таблица1[[#This Row],[Т4]]+Таблица1[[#This Row],[Lдуг 6,мм]]</f>
        <v>22796.335918192523</v>
      </c>
      <c r="CD848" s="14">
        <f>Таблица1[[#This Row],[Т5]]+Таблица1[[#This Row],[Lдуг 1,мм]]</f>
        <v>59658.985701318466</v>
      </c>
      <c r="CE848" s="14">
        <f>Таблица1[[#This Row],[Т6]]+Таблица1[[#This Row],[Lпрям1, мм]]</f>
        <v>25386.340628553378</v>
      </c>
      <c r="CF848" s="15">
        <f>Таблица1[[#This Row],[Т7]]+Таблица1[[#This Row],[Lдуг 2,мм]]</f>
        <v>59658.985701318466</v>
      </c>
      <c r="CG848" s="14">
        <f>Таблица1[[#This Row],[Т8]]+Таблица1[[#This Row],[Lпрям2, мм]]</f>
        <v>25386.340628553378</v>
      </c>
      <c r="CH848" s="14">
        <f>Таблица1[[#This Row],[Т9]]-Таблица1[[#This Row],[Т9]]</f>
        <v>0</v>
      </c>
      <c r="CI848" s="50">
        <f>Таблица1[[#This Row],[Т9]]-Таблица1[[#This Row],[Т8]]</f>
        <v>34272.645072765088</v>
      </c>
      <c r="CJ848" s="54">
        <f>Таблица1[[#This Row],[Т9]]-Таблица1[[#This Row],[Т7]]</f>
        <v>0</v>
      </c>
      <c r="CK848" s="14">
        <f>Таблица1[[#This Row],[Т9]]-Таблица1[[#This Row],[Т6]]</f>
        <v>36862.649783125948</v>
      </c>
      <c r="CL848" s="14">
        <f>Таблица1[[#This Row],[Т9]]-Таблица1[[#This Row],[Т5]]</f>
        <v>340.58074072231102</v>
      </c>
      <c r="CM848" s="14">
        <f>Таблица1[[#This Row],[Т9]]-Таблица1[[#This Row],[Т4]]</f>
        <v>37991.125303463006</v>
      </c>
      <c r="CN848" s="14">
        <f>Таблица1[[#This Row],[Т9]]-Таблица1[[#This Row],[Т3]]</f>
        <v>572.62093134187307</v>
      </c>
      <c r="CO848" s="14">
        <f>Таблица1[[#This Row],[Т9]]-Таблица1[[#This Row],[Т2]]</f>
        <v>43471.657485651158</v>
      </c>
      <c r="CP848" s="14">
        <f>Таблица1[[#This Row],[Т9]]-Таблица1[[#This Row],[Т1]]</f>
        <v>899.37836051907652</v>
      </c>
      <c r="CQ848" s="14">
        <f>Таблица1[[#This Row],[Т9]]-Таблица1[[#This Row],[угол обхв6]]</f>
        <v>46702.834995015961</v>
      </c>
      <c r="CR848" s="14">
        <f>Таблица1[[#This Row],[Т9]]-Таблица1[[#This Row],[угол обхв5]]</f>
        <v>1466.4081653757385</v>
      </c>
      <c r="CS848" s="14">
        <f>Таблица1[[#This Row],[Т9]]-Таблица1[[#This Row],[угол обхв4]]</f>
        <v>59658.985701318466</v>
      </c>
      <c r="CT848" s="14">
        <f>Таблица1[[#This Row],[Lкан_прям, мм]]+Таблица1[[#This Row],[Lкан_дуг, мм]]+Таблица1[[#This Row],[Lкан_леб,мм]]</f>
        <v>85045.326329871838</v>
      </c>
      <c r="CU848" s="16">
        <f>Таблица1[[#This Row],[Lкан_леб,мм]]</f>
        <v>58192.577535942728</v>
      </c>
      <c r="CV848" s="14">
        <f>2534431-(Таблица1[[#This Row],[Т23]]+Таблица1[[#This Row],[угол обхв3]])</f>
        <v>2449248.2512060711</v>
      </c>
      <c r="CW848" s="50">
        <f>SUM(X848:AC848,AD848:AI848)-Таблица1[[#This Row],[lподв_min, мм]]</f>
        <v>24262.744081992969</v>
      </c>
      <c r="CX848" s="17">
        <f>CW1287-Таблица1[[#This Row],[Суммарная длина каната]]</f>
        <v>-2426139.8544383091</v>
      </c>
    </row>
    <row r="849" spans="1:102" x14ac:dyDescent="0.25">
      <c r="A849" s="21">
        <v>848</v>
      </c>
      <c r="B849" s="10">
        <v>21.339795918367344</v>
      </c>
      <c r="C849" s="10">
        <v>64.041224489795923</v>
      </c>
      <c r="D849" s="11">
        <v>10624.874695485283</v>
      </c>
      <c r="E849" s="11">
        <v>6112.2026853239022</v>
      </c>
      <c r="F849" s="11">
        <v>9789.1690263286637</v>
      </c>
      <c r="G849" s="11">
        <v>6447.5905720155424</v>
      </c>
      <c r="H849" s="11">
        <v>10216.874205485285</v>
      </c>
      <c r="I849" s="11">
        <v>3460.631945124675</v>
      </c>
      <c r="J849" s="11">
        <v>2651.5707401992272</v>
      </c>
      <c r="K849" s="11">
        <v>25424.56701508574</v>
      </c>
      <c r="L849" s="11">
        <v>1428.1817788433666</v>
      </c>
      <c r="M849" s="11">
        <v>58192.577535942728</v>
      </c>
      <c r="N849" s="11">
        <v>10318.708460094753</v>
      </c>
      <c r="O849" s="11">
        <v>15542.323830650679</v>
      </c>
      <c r="P849" s="43">
        <v>12040.935568202478</v>
      </c>
      <c r="Q849" s="11">
        <v>12836.005746446335</v>
      </c>
      <c r="R849" s="11">
        <v>10849.282104239532</v>
      </c>
      <c r="S849" s="11">
        <v>7486.5950291967156</v>
      </c>
      <c r="T849" s="11">
        <v>10624.874695485283</v>
      </c>
      <c r="U849" s="11">
        <v>6112.2026853239022</v>
      </c>
      <c r="V849" s="11">
        <v>9743.3307384596865</v>
      </c>
      <c r="W849" s="11">
        <v>6314.8507838386704</v>
      </c>
      <c r="X849" s="12">
        <v>0</v>
      </c>
      <c r="Y849" s="12">
        <v>554.01851532549415</v>
      </c>
      <c r="Z849" s="12">
        <v>320.65552546047672</v>
      </c>
      <c r="AA849" s="44">
        <v>232.0401906195587</v>
      </c>
      <c r="AB849" s="45">
        <v>321.46754743783691</v>
      </c>
      <c r="AC849" s="12">
        <v>0</v>
      </c>
      <c r="AD849" s="12">
        <v>12956.150706302504</v>
      </c>
      <c r="AE849" s="12">
        <v>3207.8378675975146</v>
      </c>
      <c r="AF849" s="12">
        <v>5480.532182188148</v>
      </c>
      <c r="AG849" s="44">
        <v>1128.4755203370614</v>
      </c>
      <c r="AH849" s="45">
        <v>2651.570738660515</v>
      </c>
      <c r="AI849" s="12">
        <v>0</v>
      </c>
      <c r="AJ849" s="12">
        <v>-20.272845480768584</v>
      </c>
      <c r="AK849" s="12">
        <v>57.528435647306736</v>
      </c>
      <c r="AL849" s="12">
        <v>102.55835791798083</v>
      </c>
      <c r="AM849" s="44">
        <v>135.14395497658825</v>
      </c>
      <c r="AN849" s="45">
        <v>89.999999783917573</v>
      </c>
      <c r="AO849" s="12">
        <v>0</v>
      </c>
      <c r="AP849" s="12">
        <v>-1976.2192499031</v>
      </c>
      <c r="AQ849" s="12">
        <v>10662.920924667451</v>
      </c>
      <c r="AR849" s="12">
        <v>12439.174188118115</v>
      </c>
      <c r="AS849" s="44">
        <v>11137.055909345318</v>
      </c>
      <c r="AT849" s="45">
        <v>10216.874695485283</v>
      </c>
      <c r="AU849" s="12">
        <v>0</v>
      </c>
      <c r="AV849" s="12">
        <v>11435.858473393931</v>
      </c>
      <c r="AW849" s="12">
        <v>15761.371266684038</v>
      </c>
      <c r="AX849" s="12">
        <v>12747.292716920294</v>
      </c>
      <c r="AY849" s="44">
        <v>7197.3715220349759</v>
      </c>
      <c r="AZ849" s="45">
        <v>6112.2026837851918</v>
      </c>
      <c r="BA849" s="12">
        <v>0</v>
      </c>
      <c r="BB849" s="12">
        <v>10177.340085780856</v>
      </c>
      <c r="BC849" s="12">
        <v>12385.148032775178</v>
      </c>
      <c r="BD849" s="12">
        <v>11247.520724155169</v>
      </c>
      <c r="BE849" s="44">
        <v>10337.100890379497</v>
      </c>
      <c r="BF849" s="45">
        <v>10216.874705485285</v>
      </c>
      <c r="BG849" s="12">
        <v>0</v>
      </c>
      <c r="BH849" s="12">
        <v>15925.049558481782</v>
      </c>
      <c r="BI849" s="12">
        <v>13055.053182479694</v>
      </c>
      <c r="BJ849" s="12">
        <v>7397.8819996706734</v>
      </c>
      <c r="BK849" s="44">
        <v>6401.4261924856419</v>
      </c>
      <c r="BL849" s="45">
        <v>3460.6319451246768</v>
      </c>
      <c r="BM849" s="12">
        <v>0</v>
      </c>
      <c r="BN849" s="12">
        <v>0</v>
      </c>
      <c r="BO849" s="12">
        <v>77.801281128075317</v>
      </c>
      <c r="BP849" s="12">
        <v>45.029922270674092</v>
      </c>
      <c r="BQ849" s="48">
        <v>32.585597058607419</v>
      </c>
      <c r="BR849" s="49">
        <v>45.143955192670667</v>
      </c>
      <c r="BS849" s="13">
        <v>0</v>
      </c>
      <c r="BT849" s="12">
        <v>137.42246405726988</v>
      </c>
      <c r="BV849" s="14">
        <f>Таблица1[[#This Row],[Lкан_леб,мм]]</f>
        <v>58192.577535942728</v>
      </c>
      <c r="BW849" s="50">
        <f>Таблица1[[#This Row],[угол обхв4]]+Таблица1[[#This Row],[Lдуг 3,мм]]</f>
        <v>12956.150706302504</v>
      </c>
      <c r="BX849" s="54">
        <f>Таблица1[[#This Row],[угол обхв5]]+Таблица1[[#This Row],[Y5, мм]]</f>
        <v>58746.596051268221</v>
      </c>
      <c r="BY849" s="14">
        <f>Таблица1[[#This Row],[угол обхв6]]+Таблица1[[#This Row],[Lдуг 4,мм]]</f>
        <v>16163.988573900018</v>
      </c>
      <c r="BZ849" s="14">
        <f>Таблица1[[#This Row],[Т1]]+Таблица1[[#This Row],[X6, мм]]</f>
        <v>59067.251576728697</v>
      </c>
      <c r="CA849" s="14">
        <f>Таблица1[[#This Row],[Т2]]+Таблица1[[#This Row],[Lдуг 5,мм]]</f>
        <v>21644.520756088168</v>
      </c>
      <c r="CB849" s="14">
        <f>Таблица1[[#This Row],[Т3]]+Таблица1[[#This Row],[Y6, мм]]</f>
        <v>59299.291767348259</v>
      </c>
      <c r="CC849" s="14">
        <f>Таблица1[[#This Row],[Т4]]+Таблица1[[#This Row],[Lдуг 6,мм]]</f>
        <v>22772.99627642523</v>
      </c>
      <c r="CD849" s="14">
        <f>Таблица1[[#This Row],[Т5]]+Таблица1[[#This Row],[Lдуг 1,мм]]</f>
        <v>59620.759314786097</v>
      </c>
      <c r="CE849" s="14">
        <f>Таблица1[[#This Row],[Т6]]+Таблица1[[#This Row],[Lпрям1, мм]]</f>
        <v>25424.567015085744</v>
      </c>
      <c r="CF849" s="15">
        <f>Таблица1[[#This Row],[Т7]]+Таблица1[[#This Row],[Lдуг 2,мм]]</f>
        <v>59620.759314786097</v>
      </c>
      <c r="CG849" s="14">
        <f>Таблица1[[#This Row],[Т8]]+Таблица1[[#This Row],[Lпрям2, мм]]</f>
        <v>25424.567015085744</v>
      </c>
      <c r="CH849" s="14">
        <f>Таблица1[[#This Row],[Т9]]-Таблица1[[#This Row],[Т9]]</f>
        <v>0</v>
      </c>
      <c r="CI849" s="50">
        <f>Таблица1[[#This Row],[Т9]]-Таблица1[[#This Row],[Т8]]</f>
        <v>34196.192299700357</v>
      </c>
      <c r="CJ849" s="54">
        <f>Таблица1[[#This Row],[Т9]]-Таблица1[[#This Row],[Т7]]</f>
        <v>0</v>
      </c>
      <c r="CK849" s="14">
        <f>Таблица1[[#This Row],[Т9]]-Таблица1[[#This Row],[Т6]]</f>
        <v>36847.763038360863</v>
      </c>
      <c r="CL849" s="14">
        <f>Таблица1[[#This Row],[Т9]]-Таблица1[[#This Row],[Т5]]</f>
        <v>321.46754743783822</v>
      </c>
      <c r="CM849" s="14">
        <f>Таблица1[[#This Row],[Т9]]-Таблица1[[#This Row],[Т4]]</f>
        <v>37976.238558697929</v>
      </c>
      <c r="CN849" s="14">
        <f>Таблица1[[#This Row],[Т9]]-Таблица1[[#This Row],[Т3]]</f>
        <v>553.50773805740027</v>
      </c>
      <c r="CO849" s="14">
        <f>Таблица1[[#This Row],[Т9]]-Таблица1[[#This Row],[Т2]]</f>
        <v>43456.770740886081</v>
      </c>
      <c r="CP849" s="14">
        <f>Таблица1[[#This Row],[Т9]]-Таблица1[[#This Row],[Т1]]</f>
        <v>874.16326351787575</v>
      </c>
      <c r="CQ849" s="14">
        <f>Таблица1[[#This Row],[Т9]]-Таблица1[[#This Row],[угол обхв6]]</f>
        <v>46664.608608483592</v>
      </c>
      <c r="CR849" s="14">
        <f>Таблица1[[#This Row],[Т9]]-Таблица1[[#This Row],[угол обхв5]]</f>
        <v>1428.1817788433691</v>
      </c>
      <c r="CS849" s="14">
        <f>Таблица1[[#This Row],[Т9]]-Таблица1[[#This Row],[угол обхв4]]</f>
        <v>59620.759314786097</v>
      </c>
      <c r="CT849" s="14">
        <f>Таблица1[[#This Row],[Lкан_прям, мм]]+Таблица1[[#This Row],[Lкан_дуг, мм]]+Таблица1[[#This Row],[Lкан_леб,мм]]</f>
        <v>85045.326329871838</v>
      </c>
      <c r="CU849" s="16">
        <f>Таблица1[[#This Row],[Lкан_леб,мм]]</f>
        <v>58192.577535942728</v>
      </c>
      <c r="CV849" s="14">
        <f>2534431-(Таблица1[[#This Row],[Т23]]+Таблица1[[#This Row],[угол обхв3]])</f>
        <v>2449248.2512060711</v>
      </c>
      <c r="CW849" s="50">
        <f>SUM(X849:AC849,AD849:AI849)-Таблица1[[#This Row],[lподв_min, мм]]</f>
        <v>24201.178053729884</v>
      </c>
      <c r="CX849" s="17">
        <f>CW1288-Таблица1[[#This Row],[Суммарная длина каната]]</f>
        <v>-2426189.1520793405</v>
      </c>
    </row>
    <row r="850" spans="1:102" x14ac:dyDescent="0.25">
      <c r="A850" s="21">
        <v>849</v>
      </c>
      <c r="B850" s="10">
        <v>21.339795918367344</v>
      </c>
      <c r="C850" s="10">
        <v>66.725306122448984</v>
      </c>
      <c r="D850" s="11">
        <v>11013.036976614259</v>
      </c>
      <c r="E850" s="11">
        <v>6130.3280432697211</v>
      </c>
      <c r="F850" s="11">
        <v>10162.54228450922</v>
      </c>
      <c r="G850" s="11">
        <v>6426.212782148149</v>
      </c>
      <c r="H850" s="11">
        <v>10605.036486614259</v>
      </c>
      <c r="I850" s="11">
        <v>3415.6648296856592</v>
      </c>
      <c r="J850" s="11">
        <v>2714.6632135840623</v>
      </c>
      <c r="K850" s="11">
        <v>25462.793401617295</v>
      </c>
      <c r="L850" s="11">
        <v>1389.9553923118103</v>
      </c>
      <c r="M850" s="11">
        <v>58192.577535942728</v>
      </c>
      <c r="N850" s="11">
        <v>10318.708460094753</v>
      </c>
      <c r="O850" s="11">
        <v>15542.323830650679</v>
      </c>
      <c r="P850" s="43">
        <v>12112.675823958954</v>
      </c>
      <c r="Q850" s="11">
        <v>12913.067195368261</v>
      </c>
      <c r="R850" s="11">
        <v>11172.836871327974</v>
      </c>
      <c r="S850" s="11">
        <v>7513.7213328477374</v>
      </c>
      <c r="T850" s="11">
        <v>11013.036976614259</v>
      </c>
      <c r="U850" s="11">
        <v>6130.3280432697211</v>
      </c>
      <c r="V850" s="11">
        <v>10122.970346899161</v>
      </c>
      <c r="W850" s="11">
        <v>6291.472061674398</v>
      </c>
      <c r="X850" s="12">
        <v>0</v>
      </c>
      <c r="Y850" s="12">
        <v>540.95490360256167</v>
      </c>
      <c r="Z850" s="12">
        <v>314.60594393551202</v>
      </c>
      <c r="AA850" s="44">
        <v>232.0401906195587</v>
      </c>
      <c r="AB850" s="45">
        <v>302.35435415417805</v>
      </c>
      <c r="AC850" s="12">
        <v>0</v>
      </c>
      <c r="AD850" s="12">
        <v>12956.150706302504</v>
      </c>
      <c r="AE850" s="12">
        <v>3182.9717807084776</v>
      </c>
      <c r="AF850" s="12">
        <v>5480.5321821881498</v>
      </c>
      <c r="AG850" s="44">
        <v>1128.4755203370594</v>
      </c>
      <c r="AH850" s="45">
        <v>2714.6632120811114</v>
      </c>
      <c r="AI850" s="12">
        <v>0</v>
      </c>
      <c r="AJ850" s="12">
        <v>-20.272845480768584</v>
      </c>
      <c r="AK850" s="12">
        <v>55.693901782302682</v>
      </c>
      <c r="AL850" s="12">
        <v>99.874276285327767</v>
      </c>
      <c r="AM850" s="44">
        <v>132.45987334393519</v>
      </c>
      <c r="AN850" s="45">
        <v>89.999999788939618</v>
      </c>
      <c r="AO850" s="12">
        <v>0</v>
      </c>
      <c r="AP850" s="12">
        <v>-1976.2192499031</v>
      </c>
      <c r="AQ850" s="12">
        <v>10655.732091185962</v>
      </c>
      <c r="AR850" s="12">
        <v>12514.631881997981</v>
      </c>
      <c r="AS850" s="44">
        <v>11473.838993866209</v>
      </c>
      <c r="AT850" s="45">
        <v>10605.036976614259</v>
      </c>
      <c r="AU850" s="12">
        <v>0</v>
      </c>
      <c r="AV850" s="12">
        <v>11435.858473393931</v>
      </c>
      <c r="AW850" s="12">
        <v>15772.278330685134</v>
      </c>
      <c r="AX850" s="12">
        <v>12843.100579002123</v>
      </c>
      <c r="AY850" s="44">
        <v>7238.2912650855587</v>
      </c>
      <c r="AZ850" s="45">
        <v>6130.3280417667729</v>
      </c>
      <c r="BA850" s="12">
        <v>0</v>
      </c>
      <c r="BB850" s="12">
        <v>10177.340085780856</v>
      </c>
      <c r="BC850" s="12">
        <v>12449.699455050164</v>
      </c>
      <c r="BD850" s="12">
        <v>11574.792929367002</v>
      </c>
      <c r="BE850" s="44">
        <v>10712.034854076024</v>
      </c>
      <c r="BF850" s="45">
        <v>10605.036986614261</v>
      </c>
      <c r="BG850" s="12">
        <v>0</v>
      </c>
      <c r="BH850" s="12">
        <v>15925.049558481782</v>
      </c>
      <c r="BI850" s="12">
        <v>13143.021695402716</v>
      </c>
      <c r="BJ850" s="12">
        <v>7443.7547164815978</v>
      </c>
      <c r="BK850" s="44">
        <v>6405.7581110318997</v>
      </c>
      <c r="BL850" s="45">
        <v>3415.6648296856611</v>
      </c>
      <c r="BM850" s="12">
        <v>0</v>
      </c>
      <c r="BN850" s="12">
        <v>0</v>
      </c>
      <c r="BO850" s="12">
        <v>75.966747263071269</v>
      </c>
      <c r="BP850" s="12">
        <v>44.180374503025085</v>
      </c>
      <c r="BQ850" s="48">
        <v>32.585597058607419</v>
      </c>
      <c r="BR850" s="49">
        <v>42.459873554995568</v>
      </c>
      <c r="BS850" s="13">
        <v>0</v>
      </c>
      <c r="BT850" s="12">
        <v>137.42246405726988</v>
      </c>
      <c r="BV850" s="14">
        <f>Таблица1[[#This Row],[Lкан_леб,мм]]</f>
        <v>58192.577535942728</v>
      </c>
      <c r="BW850" s="50">
        <f>Таблица1[[#This Row],[угол обхв4]]+Таблица1[[#This Row],[Lдуг 3,мм]]</f>
        <v>12956.150706302504</v>
      </c>
      <c r="BX850" s="54">
        <f>Таблица1[[#This Row],[угол обхв5]]+Таблица1[[#This Row],[Y5, мм]]</f>
        <v>58733.532439545292</v>
      </c>
      <c r="BY850" s="14">
        <f>Таблица1[[#This Row],[угол обхв6]]+Таблица1[[#This Row],[Lдуг 4,мм]]</f>
        <v>16139.122487010982</v>
      </c>
      <c r="BZ850" s="14">
        <f>Таблица1[[#This Row],[Т1]]+Таблица1[[#This Row],[X6, мм]]</f>
        <v>59048.1383834808</v>
      </c>
      <c r="CA850" s="14">
        <f>Таблица1[[#This Row],[Т2]]+Таблица1[[#This Row],[Lдуг 5,мм]]</f>
        <v>21619.654669199132</v>
      </c>
      <c r="CB850" s="14">
        <f>Таблица1[[#This Row],[Т3]]+Таблица1[[#This Row],[Y6, мм]]</f>
        <v>59280.178574100362</v>
      </c>
      <c r="CC850" s="14">
        <f>Таблица1[[#This Row],[Т4]]+Таблица1[[#This Row],[Lдуг 6,мм]]</f>
        <v>22748.13018953619</v>
      </c>
      <c r="CD850" s="14">
        <f>Таблица1[[#This Row],[Т5]]+Таблица1[[#This Row],[Lдуг 1,мм]]</f>
        <v>59582.532928254543</v>
      </c>
      <c r="CE850" s="14">
        <f>Таблица1[[#This Row],[Т6]]+Таблица1[[#This Row],[Lпрям1, мм]]</f>
        <v>25462.793401617302</v>
      </c>
      <c r="CF850" s="15">
        <f>Таблица1[[#This Row],[Т7]]+Таблица1[[#This Row],[Lдуг 2,мм]]</f>
        <v>59582.532928254543</v>
      </c>
      <c r="CG850" s="14">
        <f>Таблица1[[#This Row],[Т8]]+Таблица1[[#This Row],[Lпрям2, мм]]</f>
        <v>25462.793401617302</v>
      </c>
      <c r="CH850" s="14">
        <f>Таблица1[[#This Row],[Т9]]-Таблица1[[#This Row],[Т9]]</f>
        <v>0</v>
      </c>
      <c r="CI850" s="50">
        <f>Таблица1[[#This Row],[Т9]]-Таблица1[[#This Row],[Т8]]</f>
        <v>34119.73952663724</v>
      </c>
      <c r="CJ850" s="54">
        <f>Таблица1[[#This Row],[Т9]]-Таблица1[[#This Row],[Т7]]</f>
        <v>0</v>
      </c>
      <c r="CK850" s="14">
        <f>Таблица1[[#This Row],[Т9]]-Таблица1[[#This Row],[Т6]]</f>
        <v>36834.402738718352</v>
      </c>
      <c r="CL850" s="14">
        <f>Таблица1[[#This Row],[Т9]]-Таблица1[[#This Row],[Т5]]</f>
        <v>302.35435415418033</v>
      </c>
      <c r="CM850" s="14">
        <f>Таблица1[[#This Row],[Т9]]-Таблица1[[#This Row],[Т4]]</f>
        <v>37962.878259055411</v>
      </c>
      <c r="CN850" s="14">
        <f>Таблица1[[#This Row],[Т9]]-Таблица1[[#This Row],[Т3]]</f>
        <v>534.39454477374238</v>
      </c>
      <c r="CO850" s="14">
        <f>Таблица1[[#This Row],[Т9]]-Таблица1[[#This Row],[Т2]]</f>
        <v>43443.410441243563</v>
      </c>
      <c r="CP850" s="14">
        <f>Таблица1[[#This Row],[Т9]]-Таблица1[[#This Row],[Т1]]</f>
        <v>849.00048870925093</v>
      </c>
      <c r="CQ850" s="14">
        <f>Таблица1[[#This Row],[Т9]]-Таблица1[[#This Row],[угол обхв6]]</f>
        <v>46626.382221952037</v>
      </c>
      <c r="CR850" s="14">
        <f>Таблица1[[#This Row],[Т9]]-Таблица1[[#This Row],[угол обхв5]]</f>
        <v>1389.9553923118146</v>
      </c>
      <c r="CS850" s="14">
        <f>Таблица1[[#This Row],[Т9]]-Таблица1[[#This Row],[угол обхв4]]</f>
        <v>59582.532928254543</v>
      </c>
      <c r="CT850" s="14">
        <f>Таблица1[[#This Row],[Lкан_прям, мм]]+Таблица1[[#This Row],[Lкан_дуг, мм]]+Таблица1[[#This Row],[Lкан_леб,мм]]</f>
        <v>85045.326329871838</v>
      </c>
      <c r="CU850" s="16">
        <f>Таблица1[[#This Row],[Lкан_леб,мм]]</f>
        <v>58192.577535942728</v>
      </c>
      <c r="CV850" s="14">
        <f>2534431-(Таблица1[[#This Row],[Т23]]+Таблица1[[#This Row],[угол обхв3]])</f>
        <v>2449248.2512060711</v>
      </c>
      <c r="CW850" s="50">
        <f>SUM(X850:AC850,AD850:AI850)-Таблица1[[#This Row],[lподв_min, мм]]</f>
        <v>24138.085580345047</v>
      </c>
      <c r="CX850" s="17">
        <f>CW1289-Таблица1[[#This Row],[Суммарная длина каната]]</f>
        <v>-2426239.2157967193</v>
      </c>
    </row>
    <row r="851" spans="1:102" x14ac:dyDescent="0.25">
      <c r="A851" s="21">
        <v>850</v>
      </c>
      <c r="B851" s="10">
        <v>21.339795918367344</v>
      </c>
      <c r="C851" s="10">
        <v>69.409387755102046</v>
      </c>
      <c r="D851" s="11">
        <v>11399.924623073277</v>
      </c>
      <c r="E851" s="11">
        <v>6166.6107403761243</v>
      </c>
      <c r="F851" s="11">
        <v>10536.507022823382</v>
      </c>
      <c r="G851" s="11">
        <v>6422.3431152892636</v>
      </c>
      <c r="H851" s="11">
        <v>10991.924133073278</v>
      </c>
      <c r="I851" s="11">
        <v>3387.3477653798955</v>
      </c>
      <c r="J851" s="11">
        <v>2779.2629749962289</v>
      </c>
      <c r="K851" s="11">
        <v>25501.019788148027</v>
      </c>
      <c r="L851" s="11">
        <v>1351.7290057810824</v>
      </c>
      <c r="M851" s="11">
        <v>58192.577535942728</v>
      </c>
      <c r="N851" s="11">
        <v>10318.708460094753</v>
      </c>
      <c r="O851" s="11">
        <v>15542.323830650679</v>
      </c>
      <c r="P851" s="43">
        <v>12180.72867004446</v>
      </c>
      <c r="Q851" s="11">
        <v>12993.403621387926</v>
      </c>
      <c r="R851" s="11">
        <v>11494.766378455204</v>
      </c>
      <c r="S851" s="11">
        <v>7555.9696002233832</v>
      </c>
      <c r="T851" s="11">
        <v>11399.924623073277</v>
      </c>
      <c r="U851" s="11">
        <v>6166.6107403761243</v>
      </c>
      <c r="V851" s="11">
        <v>10503.288262326381</v>
      </c>
      <c r="W851" s="11">
        <v>6285.8971041674904</v>
      </c>
      <c r="X851" s="12">
        <v>0</v>
      </c>
      <c r="Y851" s="12">
        <v>527.83436284487982</v>
      </c>
      <c r="Z851" s="12">
        <v>308.61329144529657</v>
      </c>
      <c r="AA851" s="44">
        <v>232.04019061955887</v>
      </c>
      <c r="AB851" s="45">
        <v>283.24116087134718</v>
      </c>
      <c r="AC851" s="12">
        <v>0</v>
      </c>
      <c r="AD851" s="12">
        <v>12956.150706302504</v>
      </c>
      <c r="AE851" s="12">
        <v>3156.5984057921014</v>
      </c>
      <c r="AF851" s="12">
        <v>5480.5321821881498</v>
      </c>
      <c r="AG851" s="44">
        <v>1128.475520337061</v>
      </c>
      <c r="AH851" s="45">
        <v>2779.2629735282117</v>
      </c>
      <c r="AI851" s="12">
        <v>0</v>
      </c>
      <c r="AJ851" s="12">
        <v>-20.272845480768584</v>
      </c>
      <c r="AK851" s="12">
        <v>53.85137332557585</v>
      </c>
      <c r="AL851" s="12">
        <v>97.190194652674691</v>
      </c>
      <c r="AM851" s="44">
        <v>129.77579171128215</v>
      </c>
      <c r="AN851" s="45">
        <v>89.999999793845404</v>
      </c>
      <c r="AO851" s="12">
        <v>0</v>
      </c>
      <c r="AP851" s="12">
        <v>-1976.2192499031</v>
      </c>
      <c r="AQ851" s="12">
        <v>10648.164194302488</v>
      </c>
      <c r="AR851" s="12">
        <v>12585.520213436035</v>
      </c>
      <c r="AS851" s="44">
        <v>11808.336373955173</v>
      </c>
      <c r="AT851" s="45">
        <v>10991.924623073277</v>
      </c>
      <c r="AU851" s="12">
        <v>0</v>
      </c>
      <c r="AV851" s="12">
        <v>11435.858473393931</v>
      </c>
      <c r="AW851" s="12">
        <v>15782.99563871644</v>
      </c>
      <c r="AX851" s="12">
        <v>12942.336935587227</v>
      </c>
      <c r="AY851" s="44">
        <v>7294.9373073511224</v>
      </c>
      <c r="AZ851" s="45">
        <v>6166.6107389081089</v>
      </c>
      <c r="BA851" s="12">
        <v>0</v>
      </c>
      <c r="BB851" s="12">
        <v>10177.340085780856</v>
      </c>
      <c r="BC851" s="12">
        <v>12510.184404252197</v>
      </c>
      <c r="BD851" s="12">
        <v>11899.557921846779</v>
      </c>
      <c r="BE851" s="44">
        <v>11086.354627573308</v>
      </c>
      <c r="BF851" s="45">
        <v>10991.924633073279</v>
      </c>
      <c r="BG851" s="12">
        <v>0</v>
      </c>
      <c r="BH851" s="12">
        <v>15925.049558481782</v>
      </c>
      <c r="BI851" s="12">
        <v>13234.075429453687</v>
      </c>
      <c r="BJ851" s="12">
        <v>7504.9029144226843</v>
      </c>
      <c r="BK851" s="44">
        <v>6427.6430332483851</v>
      </c>
      <c r="BL851" s="45">
        <v>3387.3477653798973</v>
      </c>
      <c r="BM851" s="12">
        <v>0</v>
      </c>
      <c r="BN851" s="12">
        <v>0</v>
      </c>
      <c r="BO851" s="12">
        <v>74.12421880634443</v>
      </c>
      <c r="BP851" s="12">
        <v>43.338821327098842</v>
      </c>
      <c r="BQ851" s="48">
        <v>32.585597058607448</v>
      </c>
      <c r="BR851" s="49">
        <v>39.775791917436742</v>
      </c>
      <c r="BS851" s="13">
        <v>0</v>
      </c>
      <c r="BT851" s="12">
        <v>137.42246405726988</v>
      </c>
      <c r="BV851" s="14">
        <f>Таблица1[[#This Row],[Lкан_леб,мм]]</f>
        <v>58192.577535942728</v>
      </c>
      <c r="BW851" s="50">
        <f>Таблица1[[#This Row],[угол обхв4]]+Таблица1[[#This Row],[Lдуг 3,мм]]</f>
        <v>12956.150706302504</v>
      </c>
      <c r="BX851" s="54">
        <f>Таблица1[[#This Row],[угол обхв5]]+Таблица1[[#This Row],[Y5, мм]]</f>
        <v>58720.411898787606</v>
      </c>
      <c r="BY851" s="14">
        <f>Таблица1[[#This Row],[угол обхв6]]+Таблица1[[#This Row],[Lдуг 4,мм]]</f>
        <v>16112.749112094605</v>
      </c>
      <c r="BZ851" s="14">
        <f>Таблица1[[#This Row],[Т1]]+Таблица1[[#This Row],[X6, мм]]</f>
        <v>59029.025190232904</v>
      </c>
      <c r="CA851" s="14">
        <f>Таблица1[[#This Row],[Т2]]+Таблица1[[#This Row],[Lдуг 5,мм]]</f>
        <v>21593.281294282755</v>
      </c>
      <c r="CB851" s="14">
        <f>Таблица1[[#This Row],[Т3]]+Таблица1[[#This Row],[Y6, мм]]</f>
        <v>59261.065380852466</v>
      </c>
      <c r="CC851" s="14">
        <f>Таблица1[[#This Row],[Т4]]+Таблица1[[#This Row],[Lдуг 6,мм]]</f>
        <v>22721.756814619817</v>
      </c>
      <c r="CD851" s="14">
        <f>Таблица1[[#This Row],[Т5]]+Таблица1[[#This Row],[Lдуг 1,мм]]</f>
        <v>59544.30654172381</v>
      </c>
      <c r="CE851" s="14">
        <f>Таблица1[[#This Row],[Т6]]+Таблица1[[#This Row],[Lпрям1, мм]]</f>
        <v>25501.019788148027</v>
      </c>
      <c r="CF851" s="15">
        <f>Таблица1[[#This Row],[Т7]]+Таблица1[[#This Row],[Lдуг 2,мм]]</f>
        <v>59544.30654172381</v>
      </c>
      <c r="CG851" s="14">
        <f>Таблица1[[#This Row],[Т8]]+Таблица1[[#This Row],[Lпрям2, мм]]</f>
        <v>25501.019788148027</v>
      </c>
      <c r="CH851" s="14">
        <f>Таблица1[[#This Row],[Т9]]-Таблица1[[#This Row],[Т9]]</f>
        <v>0</v>
      </c>
      <c r="CI851" s="50">
        <f>Таблица1[[#This Row],[Т9]]-Таблица1[[#This Row],[Т8]]</f>
        <v>34043.286753575783</v>
      </c>
      <c r="CJ851" s="54">
        <f>Таблица1[[#This Row],[Т9]]-Таблица1[[#This Row],[Т7]]</f>
        <v>0</v>
      </c>
      <c r="CK851" s="14">
        <f>Таблица1[[#This Row],[Т9]]-Таблица1[[#This Row],[Т6]]</f>
        <v>36822.549727103993</v>
      </c>
      <c r="CL851" s="14">
        <f>Таблица1[[#This Row],[Т9]]-Таблица1[[#This Row],[Т5]]</f>
        <v>283.24116087134462</v>
      </c>
      <c r="CM851" s="14">
        <f>Таблица1[[#This Row],[Т9]]-Таблица1[[#This Row],[Т4]]</f>
        <v>37951.025247441052</v>
      </c>
      <c r="CN851" s="14">
        <f>Таблица1[[#This Row],[Т9]]-Таблица1[[#This Row],[Т3]]</f>
        <v>515.28135149090667</v>
      </c>
      <c r="CO851" s="14">
        <f>Таблица1[[#This Row],[Т9]]-Таблица1[[#This Row],[Т2]]</f>
        <v>43431.557429629203</v>
      </c>
      <c r="CP851" s="14">
        <f>Таблица1[[#This Row],[Т9]]-Таблица1[[#This Row],[Т1]]</f>
        <v>823.89464293620404</v>
      </c>
      <c r="CQ851" s="14">
        <f>Таблица1[[#This Row],[Т9]]-Таблица1[[#This Row],[угол обхв6]]</f>
        <v>46588.155835421305</v>
      </c>
      <c r="CR851" s="14">
        <f>Таблица1[[#This Row],[Т9]]-Таблица1[[#This Row],[угол обхв5]]</f>
        <v>1351.7290057810824</v>
      </c>
      <c r="CS851" s="14">
        <f>Таблица1[[#This Row],[Т9]]-Таблица1[[#This Row],[угол обхв4]]</f>
        <v>59544.30654172381</v>
      </c>
      <c r="CT851" s="14">
        <f>Таблица1[[#This Row],[Lкан_прям, мм]]+Таблица1[[#This Row],[Lкан_дуг, мм]]+Таблица1[[#This Row],[Lкан_леб,мм]]</f>
        <v>85045.326329871838</v>
      </c>
      <c r="CU851" s="16">
        <f>Таблица1[[#This Row],[Lкан_леб,мм]]</f>
        <v>58192.577535942728</v>
      </c>
      <c r="CV851" s="14">
        <f>2534431-(Таблица1[[#This Row],[Т23]]+Таблица1[[#This Row],[угол обхв3]])</f>
        <v>2449248.2512060711</v>
      </c>
      <c r="CW851" s="50">
        <f>SUM(X851:AC851,AD851:AI851)-Таблица1[[#This Row],[lподв_min, мм]]</f>
        <v>24073.485818932888</v>
      </c>
      <c r="CX851" s="17">
        <f>CW1290-Таблица1[[#This Row],[Суммарная длина каната]]</f>
        <v>-2426289.9820512938</v>
      </c>
    </row>
    <row r="852" spans="1:102" x14ac:dyDescent="0.25">
      <c r="A852" s="21">
        <v>851</v>
      </c>
      <c r="B852" s="10">
        <v>21.339795918367344</v>
      </c>
      <c r="C852" s="10">
        <v>72.093469387755121</v>
      </c>
      <c r="D852" s="11">
        <v>11784.688744479981</v>
      </c>
      <c r="E852" s="11">
        <v>6220.9711668832724</v>
      </c>
      <c r="F852" s="11">
        <v>10910.242705716189</v>
      </c>
      <c r="G852" s="11">
        <v>6435.9900620769567</v>
      </c>
      <c r="H852" s="11">
        <v>11376.688254479981</v>
      </c>
      <c r="I852" s="11">
        <v>3375.6216523055896</v>
      </c>
      <c r="J852" s="11">
        <v>2845.3495145776824</v>
      </c>
      <c r="K852" s="11">
        <v>25539.246174677915</v>
      </c>
      <c r="L852" s="11">
        <v>1313.5026192511921</v>
      </c>
      <c r="M852" s="11">
        <v>58192.577535942728</v>
      </c>
      <c r="N852" s="11">
        <v>10318.708460094753</v>
      </c>
      <c r="O852" s="11">
        <v>15542.323830650679</v>
      </c>
      <c r="P852" s="43">
        <v>12244.944788156743</v>
      </c>
      <c r="Q852" s="11">
        <v>13076.83875415908</v>
      </c>
      <c r="R852" s="11">
        <v>11814.364263283474</v>
      </c>
      <c r="S852" s="11">
        <v>7613.247132194655</v>
      </c>
      <c r="T852" s="11">
        <v>11784.688744479981</v>
      </c>
      <c r="U852" s="11">
        <v>6220.9711668832724</v>
      </c>
      <c r="V852" s="11">
        <v>10883.450009348822</v>
      </c>
      <c r="W852" s="11">
        <v>6298.138143623255</v>
      </c>
      <c r="X852" s="12">
        <v>0</v>
      </c>
      <c r="Y852" s="12">
        <v>514.65204309094963</v>
      </c>
      <c r="Z852" s="12">
        <v>302.68241795132957</v>
      </c>
      <c r="AA852" s="44">
        <v>232.04019061955896</v>
      </c>
      <c r="AB852" s="45">
        <v>264.12796758935372</v>
      </c>
      <c r="AC852" s="12">
        <v>0</v>
      </c>
      <c r="AD852" s="12">
        <v>12956.150706302504</v>
      </c>
      <c r="AE852" s="12">
        <v>3128.7382527064378</v>
      </c>
      <c r="AF852" s="12">
        <v>5480.532182188148</v>
      </c>
      <c r="AG852" s="44">
        <v>1128.4755203370612</v>
      </c>
      <c r="AH852" s="45">
        <v>2845.3495131437617</v>
      </c>
      <c r="AI852" s="12">
        <v>0</v>
      </c>
      <c r="AJ852" s="12">
        <v>-20.272845480768584</v>
      </c>
      <c r="AK852" s="12">
        <v>52.000169192997099</v>
      </c>
      <c r="AL852" s="12">
        <v>94.50611302002163</v>
      </c>
      <c r="AM852" s="44">
        <v>127.09171007862909</v>
      </c>
      <c r="AN852" s="45">
        <v>89.999999798633581</v>
      </c>
      <c r="AO852" s="12">
        <v>0</v>
      </c>
      <c r="AP852" s="12">
        <v>-1976.2192499031</v>
      </c>
      <c r="AQ852" s="12">
        <v>10640.217589322303</v>
      </c>
      <c r="AR852" s="12">
        <v>12651.683642643586</v>
      </c>
      <c r="AS852" s="44">
        <v>12139.814111448299</v>
      </c>
      <c r="AT852" s="45">
        <v>11376.688744479981</v>
      </c>
      <c r="AU852" s="12">
        <v>0</v>
      </c>
      <c r="AV852" s="12">
        <v>11435.858473393931</v>
      </c>
      <c r="AW852" s="12">
        <v>15793.512763176264</v>
      </c>
      <c r="AX852" s="12">
        <v>13044.784047005047</v>
      </c>
      <c r="AY852" s="44">
        <v>7367.1853587931519</v>
      </c>
      <c r="AZ852" s="45">
        <v>6220.9711654493531</v>
      </c>
      <c r="BA852" s="12">
        <v>0</v>
      </c>
      <c r="BB852" s="12">
        <v>10177.340085780856</v>
      </c>
      <c r="BC852" s="12">
        <v>12566.453917384293</v>
      </c>
      <c r="BD852" s="12">
        <v>12221.103117770317</v>
      </c>
      <c r="BE852" s="44">
        <v>11459.238896315155</v>
      </c>
      <c r="BF852" s="45">
        <v>11376.688754479981</v>
      </c>
      <c r="BG852" s="12">
        <v>0</v>
      </c>
      <c r="BH852" s="12">
        <v>15925.049558481782</v>
      </c>
      <c r="BI852" s="12">
        <v>13328.027686684665</v>
      </c>
      <c r="BJ852" s="12">
        <v>7581.1924250406228</v>
      </c>
      <c r="BK852" s="44">
        <v>6467.0329402847756</v>
      </c>
      <c r="BL852" s="45">
        <v>3375.6216523055914</v>
      </c>
      <c r="BM852" s="12">
        <v>0</v>
      </c>
      <c r="BN852" s="12">
        <v>0</v>
      </c>
      <c r="BO852" s="12">
        <v>72.273014673765672</v>
      </c>
      <c r="BP852" s="12">
        <v>42.505943827024531</v>
      </c>
      <c r="BQ852" s="48">
        <v>32.585597058607462</v>
      </c>
      <c r="BR852" s="49">
        <v>37.091710279995503</v>
      </c>
      <c r="BS852" s="13">
        <v>0</v>
      </c>
      <c r="BT852" s="12">
        <v>137.42246405726988</v>
      </c>
      <c r="BV852" s="14">
        <f>Таблица1[[#This Row],[Lкан_леб,мм]]</f>
        <v>58192.577535942728</v>
      </c>
      <c r="BW852" s="50">
        <f>Таблица1[[#This Row],[угол обхв4]]+Таблица1[[#This Row],[Lдуг 3,мм]]</f>
        <v>12956.150706302504</v>
      </c>
      <c r="BX852" s="54">
        <f>Таблица1[[#This Row],[угол обхв5]]+Таблица1[[#This Row],[Y5, мм]]</f>
        <v>58707.229579033679</v>
      </c>
      <c r="BY852" s="14">
        <f>Таблица1[[#This Row],[угол обхв6]]+Таблица1[[#This Row],[Lдуг 4,мм]]</f>
        <v>16084.888959008942</v>
      </c>
      <c r="BZ852" s="14">
        <f>Таблица1[[#This Row],[Т1]]+Таблица1[[#This Row],[X6, мм]]</f>
        <v>59009.911996985007</v>
      </c>
      <c r="CA852" s="14">
        <f>Таблица1[[#This Row],[Т2]]+Таблица1[[#This Row],[Lдуг 5,мм]]</f>
        <v>21565.42114119709</v>
      </c>
      <c r="CB852" s="14">
        <f>Таблица1[[#This Row],[Т3]]+Таблица1[[#This Row],[Y6, мм]]</f>
        <v>59241.952187604569</v>
      </c>
      <c r="CC852" s="14">
        <f>Таблица1[[#This Row],[Т4]]+Таблица1[[#This Row],[Lдуг 6,мм]]</f>
        <v>22693.896661534152</v>
      </c>
      <c r="CD852" s="14">
        <f>Таблица1[[#This Row],[Т5]]+Таблица1[[#This Row],[Lдуг 1,мм]]</f>
        <v>59506.080155193922</v>
      </c>
      <c r="CE852" s="14">
        <f>Таблица1[[#This Row],[Т6]]+Таблица1[[#This Row],[Lпрям1, мм]]</f>
        <v>25539.246174677915</v>
      </c>
      <c r="CF852" s="15">
        <f>Таблица1[[#This Row],[Т7]]+Таблица1[[#This Row],[Lдуг 2,мм]]</f>
        <v>59506.080155193922</v>
      </c>
      <c r="CG852" s="14">
        <f>Таблица1[[#This Row],[Т8]]+Таблица1[[#This Row],[Lпрям2, мм]]</f>
        <v>25539.246174677915</v>
      </c>
      <c r="CH852" s="14">
        <f>Таблица1[[#This Row],[Т9]]-Таблица1[[#This Row],[Т9]]</f>
        <v>0</v>
      </c>
      <c r="CI852" s="50">
        <f>Таблица1[[#This Row],[Т9]]-Таблица1[[#This Row],[Т8]]</f>
        <v>33966.833980516007</v>
      </c>
      <c r="CJ852" s="54">
        <f>Таблица1[[#This Row],[Т9]]-Таблица1[[#This Row],[Т7]]</f>
        <v>0</v>
      </c>
      <c r="CK852" s="14">
        <f>Таблица1[[#This Row],[Т9]]-Таблица1[[#This Row],[Т6]]</f>
        <v>36812.183493659773</v>
      </c>
      <c r="CL852" s="14">
        <f>Таблица1[[#This Row],[Т9]]-Таблица1[[#This Row],[Т5]]</f>
        <v>264.12796758935292</v>
      </c>
      <c r="CM852" s="14">
        <f>Таблица1[[#This Row],[Т9]]-Таблица1[[#This Row],[Т4]]</f>
        <v>37940.659013996832</v>
      </c>
      <c r="CN852" s="14">
        <f>Таблица1[[#This Row],[Т9]]-Таблица1[[#This Row],[Т3]]</f>
        <v>496.16815820891497</v>
      </c>
      <c r="CO852" s="14">
        <f>Таблица1[[#This Row],[Т9]]-Таблица1[[#This Row],[Т2]]</f>
        <v>43421.191196184984</v>
      </c>
      <c r="CP852" s="14">
        <f>Таблица1[[#This Row],[Т9]]-Таблица1[[#This Row],[Т1]]</f>
        <v>798.85057616024278</v>
      </c>
      <c r="CQ852" s="14">
        <f>Таблица1[[#This Row],[Т9]]-Таблица1[[#This Row],[угол обхв6]]</f>
        <v>46549.929448891417</v>
      </c>
      <c r="CR852" s="14">
        <f>Таблица1[[#This Row],[Т9]]-Таблица1[[#This Row],[угол обхв5]]</f>
        <v>1313.5026192511941</v>
      </c>
      <c r="CS852" s="14">
        <f>Таблица1[[#This Row],[Т9]]-Таблица1[[#This Row],[угол обхв4]]</f>
        <v>59506.080155193922</v>
      </c>
      <c r="CT852" s="14">
        <f>Таблица1[[#This Row],[Lкан_прям, мм]]+Таблица1[[#This Row],[Lкан_дуг, мм]]+Таблица1[[#This Row],[Lкан_леб,мм]]</f>
        <v>85045.326329871838</v>
      </c>
      <c r="CU852" s="16">
        <f>Таблица1[[#This Row],[Lкан_леб,мм]]</f>
        <v>58192.577535942728</v>
      </c>
      <c r="CV852" s="14">
        <f>2534431-(Таблица1[[#This Row],[Т23]]+Таблица1[[#This Row],[угол обхв3]])</f>
        <v>2449248.2512060711</v>
      </c>
      <c r="CW852" s="50">
        <f>SUM(X852:AC852,AD852:AI852)-Таблица1[[#This Row],[lподв_min, мм]]</f>
        <v>24007.399279351423</v>
      </c>
      <c r="CX852" s="17">
        <f>CW1291-Таблица1[[#This Row],[Суммарная длина каната]]</f>
        <v>-2426341.3831401346</v>
      </c>
    </row>
    <row r="853" spans="1:102" x14ac:dyDescent="0.25">
      <c r="A853" s="21">
        <v>852</v>
      </c>
      <c r="B853" s="10">
        <v>21.339795918367344</v>
      </c>
      <c r="C853" s="10">
        <v>74.777551020408183</v>
      </c>
      <c r="D853" s="11">
        <v>12166.485109789193</v>
      </c>
      <c r="E853" s="11">
        <v>6293.2900477415087</v>
      </c>
      <c r="F853" s="11">
        <v>11282.929300215137</v>
      </c>
      <c r="G853" s="11">
        <v>6467.1236790328494</v>
      </c>
      <c r="H853" s="11">
        <v>11758.484619789195</v>
      </c>
      <c r="I853" s="11">
        <v>3380.3891047557868</v>
      </c>
      <c r="J853" s="11">
        <v>2912.9009429857224</v>
      </c>
      <c r="K853" s="11">
        <v>25577.472561206967</v>
      </c>
      <c r="L853" s="11">
        <v>1275.2762327221442</v>
      </c>
      <c r="M853" s="11">
        <v>58192.577535942728</v>
      </c>
      <c r="N853" s="11">
        <v>10318.708460094753</v>
      </c>
      <c r="O853" s="11">
        <v>15542.323830650679</v>
      </c>
      <c r="P853" s="43">
        <v>12305.183278358685</v>
      </c>
      <c r="Q853" s="11">
        <v>13163.189524301226</v>
      </c>
      <c r="R853" s="11">
        <v>12130.929279409251</v>
      </c>
      <c r="S853" s="11">
        <v>7685.4282531385134</v>
      </c>
      <c r="T853" s="11">
        <v>12166.485109789193</v>
      </c>
      <c r="U853" s="11">
        <v>6293.2900477415087</v>
      </c>
      <c r="V853" s="11">
        <v>11262.621455231201</v>
      </c>
      <c r="W853" s="11">
        <v>6328.1683213379829</v>
      </c>
      <c r="X853" s="12">
        <v>0</v>
      </c>
      <c r="Y853" s="12">
        <v>501.40282574055095</v>
      </c>
      <c r="Z853" s="12">
        <v>296.81844205383106</v>
      </c>
      <c r="AA853" s="44">
        <v>232.04019061955887</v>
      </c>
      <c r="AB853" s="45">
        <v>245.0147743082033</v>
      </c>
      <c r="AC853" s="12">
        <v>0</v>
      </c>
      <c r="AD853" s="12">
        <v>12956.150706302504</v>
      </c>
      <c r="AE853" s="12">
        <v>3099.4132107942019</v>
      </c>
      <c r="AF853" s="12">
        <v>5480.5321821881489</v>
      </c>
      <c r="AG853" s="44">
        <v>1128.4755203370598</v>
      </c>
      <c r="AH853" s="45">
        <v>2912.9009415850551</v>
      </c>
      <c r="AI853" s="12">
        <v>0</v>
      </c>
      <c r="AJ853" s="12">
        <v>-20.272845480768584</v>
      </c>
      <c r="AK853" s="12">
        <v>50.139570575278107</v>
      </c>
      <c r="AL853" s="12">
        <v>91.822031387368554</v>
      </c>
      <c r="AM853" s="44">
        <v>124.407628445976</v>
      </c>
      <c r="AN853" s="45">
        <v>89.999999803303353</v>
      </c>
      <c r="AO853" s="12">
        <v>0</v>
      </c>
      <c r="AP853" s="12">
        <v>-1976.2192499031</v>
      </c>
      <c r="AQ853" s="12">
        <v>10631.892514937779</v>
      </c>
      <c r="AR853" s="12">
        <v>12712.976996986585</v>
      </c>
      <c r="AS853" s="44">
        <v>12467.54489373714</v>
      </c>
      <c r="AT853" s="45">
        <v>11758.485109789195</v>
      </c>
      <c r="AU853" s="12">
        <v>0</v>
      </c>
      <c r="AV853" s="12">
        <v>11435.858473393931</v>
      </c>
      <c r="AW853" s="12">
        <v>15803.819046270542</v>
      </c>
      <c r="AX853" s="12">
        <v>13150.217128700224</v>
      </c>
      <c r="AY853" s="44">
        <v>7454.8768961903088</v>
      </c>
      <c r="AZ853" s="45">
        <v>6293.2900463408441</v>
      </c>
      <c r="BA853" s="12">
        <v>0</v>
      </c>
      <c r="BB853" s="12">
        <v>10177.340085780856</v>
      </c>
      <c r="BC853" s="12">
        <v>12618.367333201712</v>
      </c>
      <c r="BD853" s="12">
        <v>12538.722998037152</v>
      </c>
      <c r="BE853" s="44">
        <v>11829.869495461306</v>
      </c>
      <c r="BF853" s="45">
        <v>11758.485119789195</v>
      </c>
      <c r="BG853" s="12">
        <v>0</v>
      </c>
      <c r="BH853" s="12">
        <v>15925.049558481782</v>
      </c>
      <c r="BI853" s="12">
        <v>13424.684739921089</v>
      </c>
      <c r="BJ853" s="12">
        <v>7672.4558575375113</v>
      </c>
      <c r="BK853" s="44">
        <v>6523.8414046897133</v>
      </c>
      <c r="BL853" s="45">
        <v>3380.3891047557886</v>
      </c>
      <c r="BM853" s="12">
        <v>0</v>
      </c>
      <c r="BN853" s="12">
        <v>0</v>
      </c>
      <c r="BO853" s="12">
        <v>70.412416056046681</v>
      </c>
      <c r="BP853" s="12">
        <v>41.682460812090454</v>
      </c>
      <c r="BQ853" s="48">
        <v>32.585597058607448</v>
      </c>
      <c r="BR853" s="49">
        <v>34.407628642672655</v>
      </c>
      <c r="BS853" s="13">
        <v>0</v>
      </c>
      <c r="BT853" s="12">
        <v>137.42246405726988</v>
      </c>
      <c r="BV853" s="14">
        <f>Таблица1[[#This Row],[Lкан_леб,мм]]</f>
        <v>58192.577535942728</v>
      </c>
      <c r="BW853" s="50">
        <f>Таблица1[[#This Row],[угол обхв4]]+Таблица1[[#This Row],[Lдуг 3,мм]]</f>
        <v>12956.150706302504</v>
      </c>
      <c r="BX853" s="54">
        <f>Таблица1[[#This Row],[угол обхв5]]+Таблица1[[#This Row],[Y5, мм]]</f>
        <v>58693.98036168328</v>
      </c>
      <c r="BY853" s="14">
        <f>Таблица1[[#This Row],[угол обхв6]]+Таблица1[[#This Row],[Lдуг 4,мм]]</f>
        <v>16055.563917096706</v>
      </c>
      <c r="BZ853" s="14">
        <f>Таблица1[[#This Row],[Т1]]+Таблица1[[#This Row],[X6, мм]]</f>
        <v>58990.798803737111</v>
      </c>
      <c r="CA853" s="14">
        <f>Таблица1[[#This Row],[Т2]]+Таблица1[[#This Row],[Lдуг 5,мм]]</f>
        <v>21536.096099284856</v>
      </c>
      <c r="CB853" s="14">
        <f>Таблица1[[#This Row],[Т3]]+Таблица1[[#This Row],[Y6, мм]]</f>
        <v>59222.838994356673</v>
      </c>
      <c r="CC853" s="14">
        <f>Таблица1[[#This Row],[Т4]]+Таблица1[[#This Row],[Lдуг 6,мм]]</f>
        <v>22664.571619621915</v>
      </c>
      <c r="CD853" s="14">
        <f>Таблица1[[#This Row],[Т5]]+Таблица1[[#This Row],[Lдуг 1,мм]]</f>
        <v>59467.853768664878</v>
      </c>
      <c r="CE853" s="14">
        <f>Таблица1[[#This Row],[Т6]]+Таблица1[[#This Row],[Lпрям1, мм]]</f>
        <v>25577.472561206971</v>
      </c>
      <c r="CF853" s="15">
        <f>Таблица1[[#This Row],[Т7]]+Таблица1[[#This Row],[Lдуг 2,мм]]</f>
        <v>59467.853768664878</v>
      </c>
      <c r="CG853" s="14">
        <f>Таблица1[[#This Row],[Т8]]+Таблица1[[#This Row],[Lпрям2, мм]]</f>
        <v>25577.472561206971</v>
      </c>
      <c r="CH853" s="14">
        <f>Таблица1[[#This Row],[Т9]]-Таблица1[[#This Row],[Т9]]</f>
        <v>0</v>
      </c>
      <c r="CI853" s="50">
        <f>Таблица1[[#This Row],[Т9]]-Таблица1[[#This Row],[Т8]]</f>
        <v>33890.381207457904</v>
      </c>
      <c r="CJ853" s="54">
        <f>Таблица1[[#This Row],[Т9]]-Таблица1[[#This Row],[Т7]]</f>
        <v>0</v>
      </c>
      <c r="CK853" s="14">
        <f>Таблица1[[#This Row],[Т9]]-Таблица1[[#This Row],[Т6]]</f>
        <v>36803.282149042963</v>
      </c>
      <c r="CL853" s="14">
        <f>Таблица1[[#This Row],[Т9]]-Таблица1[[#This Row],[Т5]]</f>
        <v>245.01477430820523</v>
      </c>
      <c r="CM853" s="14">
        <f>Таблица1[[#This Row],[Т9]]-Таблица1[[#This Row],[Т4]]</f>
        <v>37931.757669380022</v>
      </c>
      <c r="CN853" s="14">
        <f>Таблица1[[#This Row],[Т9]]-Таблица1[[#This Row],[Т3]]</f>
        <v>477.05496492776729</v>
      </c>
      <c r="CO853" s="14">
        <f>Таблица1[[#This Row],[Т9]]-Таблица1[[#This Row],[Т2]]</f>
        <v>43412.289851568174</v>
      </c>
      <c r="CP853" s="14">
        <f>Таблица1[[#This Row],[Т9]]-Таблица1[[#This Row],[Т1]]</f>
        <v>773.87340698159824</v>
      </c>
      <c r="CQ853" s="14">
        <f>Таблица1[[#This Row],[Т9]]-Таблица1[[#This Row],[угол обхв6]]</f>
        <v>46511.703062362372</v>
      </c>
      <c r="CR853" s="14">
        <f>Таблица1[[#This Row],[Т9]]-Таблица1[[#This Row],[угол обхв5]]</f>
        <v>1275.2762327221499</v>
      </c>
      <c r="CS853" s="14">
        <f>Таблица1[[#This Row],[Т9]]-Таблица1[[#This Row],[угол обхв4]]</f>
        <v>59467.853768664878</v>
      </c>
      <c r="CT853" s="14">
        <f>Таблица1[[#This Row],[Lкан_прям, мм]]+Таблица1[[#This Row],[Lкан_дуг, мм]]+Таблица1[[#This Row],[Lкан_леб,мм]]</f>
        <v>85045.326329871838</v>
      </c>
      <c r="CU853" s="16">
        <f>Таблица1[[#This Row],[Lкан_леб,мм]]</f>
        <v>58192.577535942728</v>
      </c>
      <c r="CV853" s="14">
        <f>2534431-(Таблица1[[#This Row],[Т23]]+Таблица1[[#This Row],[угол обхв3]])</f>
        <v>2449248.2512060711</v>
      </c>
      <c r="CW853" s="50">
        <f>SUM(X853:AC853,AD853:AI853)-Таблица1[[#This Row],[lподв_min, мм]]</f>
        <v>23939.847850943392</v>
      </c>
      <c r="CX853" s="17">
        <f>CW1292-Таблица1[[#This Row],[Суммарная длина каната]]</f>
        <v>-2426393.3467701208</v>
      </c>
    </row>
    <row r="854" spans="1:102" x14ac:dyDescent="0.25">
      <c r="A854" s="21">
        <v>853</v>
      </c>
      <c r="B854" s="10">
        <v>21.339795918367344</v>
      </c>
      <c r="C854" s="10">
        <v>77.461632653061244</v>
      </c>
      <c r="D854" s="11">
        <v>12544.475999664313</v>
      </c>
      <c r="E854" s="11">
        <v>6383.4087043189747</v>
      </c>
      <c r="F854" s="11">
        <v>11653.749075207334</v>
      </c>
      <c r="G854" s="11">
        <v>6515.6756542626645</v>
      </c>
      <c r="H854" s="11">
        <v>12136.475509664315</v>
      </c>
      <c r="I854" s="11">
        <v>3401.5147434101968</v>
      </c>
      <c r="J854" s="11">
        <v>2981.8939609087779</v>
      </c>
      <c r="K854" s="11">
        <v>25615.69894773516</v>
      </c>
      <c r="L854" s="11">
        <v>1237.0498461939428</v>
      </c>
      <c r="M854" s="11">
        <v>58192.577535942728</v>
      </c>
      <c r="N854" s="11">
        <v>10318.708460094753</v>
      </c>
      <c r="O854" s="11">
        <v>15542.323830650679</v>
      </c>
      <c r="P854" s="43">
        <v>12361.311968234213</v>
      </c>
      <c r="Q854" s="11">
        <v>13252.266465081697</v>
      </c>
      <c r="R854" s="11">
        <v>12443.766835004546</v>
      </c>
      <c r="S854" s="11">
        <v>7772.3545866893182</v>
      </c>
      <c r="T854" s="11">
        <v>12544.475999664313</v>
      </c>
      <c r="U854" s="11">
        <v>6383.4087043189747</v>
      </c>
      <c r="V854" s="11">
        <v>11639.970640109668</v>
      </c>
      <c r="W854" s="11">
        <v>6375.9217465310394</v>
      </c>
      <c r="X854" s="12">
        <v>0</v>
      </c>
      <c r="Y854" s="12">
        <v>488.08129573024667</v>
      </c>
      <c r="Z854" s="12">
        <v>291.02677881623822</v>
      </c>
      <c r="AA854" s="44">
        <v>232.04019061955913</v>
      </c>
      <c r="AB854" s="45">
        <v>225.90158102789874</v>
      </c>
      <c r="AC854" s="12">
        <v>0</v>
      </c>
      <c r="AD854" s="12">
        <v>12956.150706302504</v>
      </c>
      <c r="AE854" s="12">
        <v>3068.646579366934</v>
      </c>
      <c r="AF854" s="12">
        <v>5480.5321821881489</v>
      </c>
      <c r="AG854" s="44">
        <v>1128.4755203370601</v>
      </c>
      <c r="AH854" s="45">
        <v>2981.8939595405177</v>
      </c>
      <c r="AI854" s="12">
        <v>0</v>
      </c>
      <c r="AJ854" s="12">
        <v>-20.272845480768584</v>
      </c>
      <c r="AK854" s="12">
        <v>48.268817030554317</v>
      </c>
      <c r="AL854" s="12">
        <v>89.137949754715493</v>
      </c>
      <c r="AM854" s="44">
        <v>121.72354681332298</v>
      </c>
      <c r="AN854" s="45">
        <v>89.99999980785438</v>
      </c>
      <c r="AO854" s="12">
        <v>0</v>
      </c>
      <c r="AP854" s="12">
        <v>-1976.2192499031</v>
      </c>
      <c r="AQ854" s="12">
        <v>10623.18907752216</v>
      </c>
      <c r="AR854" s="12">
        <v>12769.265789516479</v>
      </c>
      <c r="AS854" s="44">
        <v>12790.809629603265</v>
      </c>
      <c r="AT854" s="45">
        <v>12136.475999664315</v>
      </c>
      <c r="AU854" s="12">
        <v>0</v>
      </c>
      <c r="AV854" s="12">
        <v>11435.858473393931</v>
      </c>
      <c r="AW854" s="12">
        <v>15813.903567764892</v>
      </c>
      <c r="AX854" s="12">
        <v>13258.404844444129</v>
      </c>
      <c r="AY854" s="44">
        <v>7557.8195109625021</v>
      </c>
      <c r="AZ854" s="45">
        <v>6383.4087029507164</v>
      </c>
      <c r="BA854" s="12">
        <v>0</v>
      </c>
      <c r="BB854" s="12">
        <v>10177.340085780856</v>
      </c>
      <c r="BC854" s="12">
        <v>12665.79258566162</v>
      </c>
      <c r="BD854" s="12">
        <v>12851.720656286812</v>
      </c>
      <c r="BE854" s="44">
        <v>12197.433205065594</v>
      </c>
      <c r="BF854" s="45">
        <v>12136.476009664315</v>
      </c>
      <c r="BG854" s="12">
        <v>0</v>
      </c>
      <c r="BH854" s="12">
        <v>15925.049558481782</v>
      </c>
      <c r="BI854" s="12">
        <v>13523.846202195908</v>
      </c>
      <c r="BJ854" s="12">
        <v>7778.492966051751</v>
      </c>
      <c r="BK854" s="44">
        <v>6597.9437800457908</v>
      </c>
      <c r="BL854" s="45">
        <v>3401.5147434101987</v>
      </c>
      <c r="BM854" s="12">
        <v>0</v>
      </c>
      <c r="BN854" s="12">
        <v>0</v>
      </c>
      <c r="BO854" s="12">
        <v>68.541662511322897</v>
      </c>
      <c r="BP854" s="12">
        <v>40.869132724161183</v>
      </c>
      <c r="BQ854" s="48">
        <v>32.585597058607483</v>
      </c>
      <c r="BR854" s="49">
        <v>31.7235470054686</v>
      </c>
      <c r="BS854" s="13">
        <v>0</v>
      </c>
      <c r="BT854" s="12">
        <v>137.42246405726988</v>
      </c>
      <c r="BV854" s="14">
        <f>Таблица1[[#This Row],[Lкан_леб,мм]]</f>
        <v>58192.577535942728</v>
      </c>
      <c r="BW854" s="50">
        <f>Таблица1[[#This Row],[угол обхв4]]+Таблица1[[#This Row],[Lдуг 3,мм]]</f>
        <v>12956.150706302504</v>
      </c>
      <c r="BX854" s="54">
        <f>Таблица1[[#This Row],[угол обхв5]]+Таблица1[[#This Row],[Y5, мм]]</f>
        <v>58680.658831672976</v>
      </c>
      <c r="BY854" s="14">
        <f>Таблица1[[#This Row],[угол обхв6]]+Таблица1[[#This Row],[Lдуг 4,мм]]</f>
        <v>16024.797285669438</v>
      </c>
      <c r="BZ854" s="14">
        <f>Таблица1[[#This Row],[Т1]]+Таблица1[[#This Row],[X6, мм]]</f>
        <v>58971.685610489214</v>
      </c>
      <c r="CA854" s="14">
        <f>Таблица1[[#This Row],[Т2]]+Таблица1[[#This Row],[Lдуг 5,мм]]</f>
        <v>21505.329467857588</v>
      </c>
      <c r="CB854" s="14">
        <f>Таблица1[[#This Row],[Т3]]+Таблица1[[#This Row],[Y6, мм]]</f>
        <v>59203.725801108776</v>
      </c>
      <c r="CC854" s="14">
        <f>Таблица1[[#This Row],[Т4]]+Таблица1[[#This Row],[Lдуг 6,мм]]</f>
        <v>22633.804988194646</v>
      </c>
      <c r="CD854" s="14">
        <f>Таблица1[[#This Row],[Т5]]+Таблица1[[#This Row],[Lдуг 1,мм]]</f>
        <v>59429.627382136678</v>
      </c>
      <c r="CE854" s="14">
        <f>Таблица1[[#This Row],[Т6]]+Таблица1[[#This Row],[Lпрям1, мм]]</f>
        <v>25615.698947735164</v>
      </c>
      <c r="CF854" s="15">
        <f>Таблица1[[#This Row],[Т7]]+Таблица1[[#This Row],[Lдуг 2,мм]]</f>
        <v>59429.627382136678</v>
      </c>
      <c r="CG854" s="14">
        <f>Таблица1[[#This Row],[Т8]]+Таблица1[[#This Row],[Lпрям2, мм]]</f>
        <v>25615.698947735164</v>
      </c>
      <c r="CH854" s="14">
        <f>Таблица1[[#This Row],[Т9]]-Таблица1[[#This Row],[Т9]]</f>
        <v>0</v>
      </c>
      <c r="CI854" s="50">
        <f>Таблица1[[#This Row],[Т9]]-Таблица1[[#This Row],[Т8]]</f>
        <v>33813.928434401518</v>
      </c>
      <c r="CJ854" s="54">
        <f>Таблица1[[#This Row],[Т9]]-Таблица1[[#This Row],[Т7]]</f>
        <v>0</v>
      </c>
      <c r="CK854" s="14">
        <f>Таблица1[[#This Row],[Т9]]-Таблица1[[#This Row],[Т6]]</f>
        <v>36795.822393942028</v>
      </c>
      <c r="CL854" s="14">
        <f>Таблица1[[#This Row],[Т9]]-Таблица1[[#This Row],[Т5]]</f>
        <v>225.90158102790156</v>
      </c>
      <c r="CM854" s="14">
        <f>Таблица1[[#This Row],[Т9]]-Таблица1[[#This Row],[Т4]]</f>
        <v>37924.297914279086</v>
      </c>
      <c r="CN854" s="14">
        <f>Таблица1[[#This Row],[Т9]]-Таблица1[[#This Row],[Т3]]</f>
        <v>457.94177164746361</v>
      </c>
      <c r="CO854" s="14">
        <f>Таблица1[[#This Row],[Т9]]-Таблица1[[#This Row],[Т2]]</f>
        <v>43404.830096467238</v>
      </c>
      <c r="CP854" s="14">
        <f>Таблица1[[#This Row],[Т9]]-Таблица1[[#This Row],[Т1]]</f>
        <v>748.96855046370183</v>
      </c>
      <c r="CQ854" s="14">
        <f>Таблица1[[#This Row],[Т9]]-Таблица1[[#This Row],[угол обхв6]]</f>
        <v>46473.476675834172</v>
      </c>
      <c r="CR854" s="14">
        <f>Таблица1[[#This Row],[Т9]]-Таблица1[[#This Row],[угол обхв5]]</f>
        <v>1237.0498461939496</v>
      </c>
      <c r="CS854" s="14">
        <f>Таблица1[[#This Row],[Т9]]-Таблица1[[#This Row],[угол обхв4]]</f>
        <v>59429.627382136678</v>
      </c>
      <c r="CT854" s="14">
        <f>Таблица1[[#This Row],[Lкан_прям, мм]]+Таблица1[[#This Row],[Lкан_дуг, мм]]+Таблица1[[#This Row],[Lкан_леб,мм]]</f>
        <v>85045.326329871838</v>
      </c>
      <c r="CU854" s="16">
        <f>Таблица1[[#This Row],[Lкан_леб,мм]]</f>
        <v>58192.577535942728</v>
      </c>
      <c r="CV854" s="14">
        <f>2534431-(Таблица1[[#This Row],[Т23]]+Таблица1[[#This Row],[угол обхв3]])</f>
        <v>2449248.2512060711</v>
      </c>
      <c r="CW854" s="50">
        <f>SUM(X854:AC854,AD854:AI854)-Таблица1[[#This Row],[lподв_min, мм]]</f>
        <v>23870.854833020327</v>
      </c>
      <c r="CX854" s="17">
        <f>CW1293-Таблица1[[#This Row],[Суммарная длина каната]]</f>
        <v>-2426445.7955707829</v>
      </c>
    </row>
    <row r="855" spans="1:102" x14ac:dyDescent="0.25">
      <c r="A855" s="21">
        <v>854</v>
      </c>
      <c r="B855" s="10">
        <v>21.339795918367344</v>
      </c>
      <c r="C855" s="10">
        <v>80.14571428571432</v>
      </c>
      <c r="D855" s="11">
        <v>12917.832044561061</v>
      </c>
      <c r="E855" s="11">
        <v>6491.1294025666784</v>
      </c>
      <c r="F855" s="11">
        <v>12021.888395666021</v>
      </c>
      <c r="G855" s="11">
        <v>6581.5394573429203</v>
      </c>
      <c r="H855" s="11">
        <v>12509.831554561062</v>
      </c>
      <c r="I855" s="11">
        <v>3438.8255782522042</v>
      </c>
      <c r="J855" s="11">
        <v>3052.3038243144742</v>
      </c>
      <c r="K855" s="11">
        <v>25653.925334262523</v>
      </c>
      <c r="L855" s="11">
        <v>1198.8234596665843</v>
      </c>
      <c r="M855" s="11">
        <v>58192.577535942728</v>
      </c>
      <c r="N855" s="11">
        <v>10318.708460094753</v>
      </c>
      <c r="O855" s="11">
        <v>15542.323830650679</v>
      </c>
      <c r="P855" s="43">
        <v>12413.207702894706</v>
      </c>
      <c r="Q855" s="11">
        <v>13343.874128134514</v>
      </c>
      <c r="R855" s="11">
        <v>12752.19051685711</v>
      </c>
      <c r="S855" s="11">
        <v>7873.8354032406833</v>
      </c>
      <c r="T855" s="11">
        <v>12917.832044561061</v>
      </c>
      <c r="U855" s="11">
        <v>6491.1294025666784</v>
      </c>
      <c r="V855" s="11">
        <v>12014.669602438369</v>
      </c>
      <c r="W855" s="11">
        <v>6441.2936409192698</v>
      </c>
      <c r="X855" s="12">
        <v>0</v>
      </c>
      <c r="Y855" s="12">
        <v>474.6817111233525</v>
      </c>
      <c r="Z855" s="12">
        <v>285.31317017523514</v>
      </c>
      <c r="AA855" s="44">
        <v>232.0401906195585</v>
      </c>
      <c r="AB855" s="45">
        <v>206.7883877484382</v>
      </c>
      <c r="AC855" s="12">
        <v>0</v>
      </c>
      <c r="AD855" s="12">
        <v>12956.150706302504</v>
      </c>
      <c r="AE855" s="12">
        <v>3036.4631024570344</v>
      </c>
      <c r="AF855" s="12">
        <v>5480.532182188148</v>
      </c>
      <c r="AG855" s="44">
        <v>1128.4755203370607</v>
      </c>
      <c r="AH855" s="45">
        <v>3052.3038229777771</v>
      </c>
      <c r="AI855" s="12">
        <v>0</v>
      </c>
      <c r="AJ855" s="12">
        <v>-20.272845480768584</v>
      </c>
      <c r="AK855" s="12">
        <v>46.387102213879068</v>
      </c>
      <c r="AL855" s="12">
        <v>86.453868122062431</v>
      </c>
      <c r="AM855" s="44">
        <v>119.03946518066982</v>
      </c>
      <c r="AN855" s="45">
        <v>89.999999812286759</v>
      </c>
      <c r="AO855" s="12">
        <v>0</v>
      </c>
      <c r="AP855" s="12">
        <v>-1976.2192499031</v>
      </c>
      <c r="AQ855" s="12">
        <v>10614.107234379477</v>
      </c>
      <c r="AR855" s="12">
        <v>12820.426514055054</v>
      </c>
      <c r="AS855" s="44">
        <v>13108.899027013851</v>
      </c>
      <c r="AT855" s="45">
        <v>12509.832044561061</v>
      </c>
      <c r="AU855" s="12">
        <v>0</v>
      </c>
      <c r="AV855" s="12">
        <v>11435.858473393931</v>
      </c>
      <c r="AW855" s="12">
        <v>15823.755108498546</v>
      </c>
      <c r="AX855" s="12">
        <v>13369.109813921772</v>
      </c>
      <c r="AY855" s="44">
        <v>7675.7873313445962</v>
      </c>
      <c r="AZ855" s="45">
        <v>6491.1294012299832</v>
      </c>
      <c r="BA855" s="12">
        <v>0</v>
      </c>
      <c r="BB855" s="12">
        <v>10177.340085780856</v>
      </c>
      <c r="BC855" s="12">
        <v>12708.60647717943</v>
      </c>
      <c r="BD855" s="12">
        <v>13159.409328017458</v>
      </c>
      <c r="BE855" s="44">
        <v>12561.12353440432</v>
      </c>
      <c r="BF855" s="45">
        <v>12509.832054561062</v>
      </c>
      <c r="BG855" s="12">
        <v>0</v>
      </c>
      <c r="BH855" s="12">
        <v>15925.049558481782</v>
      </c>
      <c r="BI855" s="12">
        <v>13625.305405982381</v>
      </c>
      <c r="BJ855" s="12">
        <v>7899.0710890279424</v>
      </c>
      <c r="BK855" s="44">
        <v>6689.1774744627655</v>
      </c>
      <c r="BL855" s="45">
        <v>3438.825578252206</v>
      </c>
      <c r="BM855" s="12">
        <v>0</v>
      </c>
      <c r="BN855" s="12">
        <v>0</v>
      </c>
      <c r="BO855" s="12">
        <v>66.659947694647656</v>
      </c>
      <c r="BP855" s="12">
        <v>40.066765908183356</v>
      </c>
      <c r="BQ855" s="48">
        <v>32.585597058607398</v>
      </c>
      <c r="BR855" s="49">
        <v>29.039465368383059</v>
      </c>
      <c r="BS855" s="13">
        <v>0</v>
      </c>
      <c r="BT855" s="12">
        <v>137.42246405726988</v>
      </c>
      <c r="BV855" s="14">
        <f>Таблица1[[#This Row],[Lкан_леб,мм]]</f>
        <v>58192.577535942728</v>
      </c>
      <c r="BW855" s="50">
        <f>Таблица1[[#This Row],[угол обхв4]]+Таблица1[[#This Row],[Lдуг 3,мм]]</f>
        <v>12956.150706302504</v>
      </c>
      <c r="BX855" s="54">
        <f>Таблица1[[#This Row],[угол обхв5]]+Таблица1[[#This Row],[Y5, мм]]</f>
        <v>58667.259247066082</v>
      </c>
      <c r="BY855" s="14">
        <f>Таблица1[[#This Row],[угол обхв6]]+Таблица1[[#This Row],[Lдуг 4,мм]]</f>
        <v>15992.613808759539</v>
      </c>
      <c r="BZ855" s="14">
        <f>Таблица1[[#This Row],[Т1]]+Таблица1[[#This Row],[X6, мм]]</f>
        <v>58952.572417241317</v>
      </c>
      <c r="CA855" s="14">
        <f>Таблица1[[#This Row],[Т2]]+Таблица1[[#This Row],[Lдуг 5,мм]]</f>
        <v>21473.145990947687</v>
      </c>
      <c r="CB855" s="14">
        <f>Таблица1[[#This Row],[Т3]]+Таблица1[[#This Row],[Y6, мм]]</f>
        <v>59184.61260786088</v>
      </c>
      <c r="CC855" s="14">
        <f>Таблица1[[#This Row],[Т4]]+Таблица1[[#This Row],[Lдуг 6,мм]]</f>
        <v>22601.621511284749</v>
      </c>
      <c r="CD855" s="14">
        <f>Таблица1[[#This Row],[Т5]]+Таблица1[[#This Row],[Lдуг 1,мм]]</f>
        <v>59391.400995609314</v>
      </c>
      <c r="CE855" s="14">
        <f>Таблица1[[#This Row],[Т6]]+Таблица1[[#This Row],[Lпрям1, мм]]</f>
        <v>25653.925334262527</v>
      </c>
      <c r="CF855" s="15">
        <f>Таблица1[[#This Row],[Т7]]+Таблица1[[#This Row],[Lдуг 2,мм]]</f>
        <v>59391.400995609314</v>
      </c>
      <c r="CG855" s="14">
        <f>Таблица1[[#This Row],[Т8]]+Таблица1[[#This Row],[Lпрям2, мм]]</f>
        <v>25653.925334262527</v>
      </c>
      <c r="CH855" s="14">
        <f>Таблица1[[#This Row],[Т9]]-Таблица1[[#This Row],[Т9]]</f>
        <v>0</v>
      </c>
      <c r="CI855" s="50">
        <f>Таблица1[[#This Row],[Т9]]-Таблица1[[#This Row],[Т8]]</f>
        <v>33737.475661346791</v>
      </c>
      <c r="CJ855" s="54">
        <f>Таблица1[[#This Row],[Т9]]-Таблица1[[#This Row],[Т7]]</f>
        <v>0</v>
      </c>
      <c r="CK855" s="14">
        <f>Таблица1[[#This Row],[Т9]]-Таблица1[[#This Row],[Т6]]</f>
        <v>36789.779484324565</v>
      </c>
      <c r="CL855" s="14">
        <f>Таблица1[[#This Row],[Т9]]-Таблица1[[#This Row],[Т5]]</f>
        <v>206.78838774843462</v>
      </c>
      <c r="CM855" s="14">
        <f>Таблица1[[#This Row],[Т9]]-Таблица1[[#This Row],[Т4]]</f>
        <v>37918.255004661623</v>
      </c>
      <c r="CN855" s="14">
        <f>Таблица1[[#This Row],[Т9]]-Таблица1[[#This Row],[Т3]]</f>
        <v>438.82857836799667</v>
      </c>
      <c r="CO855" s="14">
        <f>Таблица1[[#This Row],[Т9]]-Таблица1[[#This Row],[Т2]]</f>
        <v>43398.787186849775</v>
      </c>
      <c r="CP855" s="14">
        <f>Таблица1[[#This Row],[Т9]]-Таблица1[[#This Row],[Т1]]</f>
        <v>724.1417485432321</v>
      </c>
      <c r="CQ855" s="14">
        <f>Таблица1[[#This Row],[Т9]]-Таблица1[[#This Row],[угол обхв6]]</f>
        <v>46435.250289306809</v>
      </c>
      <c r="CR855" s="14">
        <f>Таблица1[[#This Row],[Т9]]-Таблица1[[#This Row],[угол обхв5]]</f>
        <v>1198.8234596665861</v>
      </c>
      <c r="CS855" s="14">
        <f>Таблица1[[#This Row],[Т9]]-Таблица1[[#This Row],[угол обхв4]]</f>
        <v>59391.400995609314</v>
      </c>
      <c r="CT855" s="14">
        <f>Таблица1[[#This Row],[Lкан_прям, мм]]+Таблица1[[#This Row],[Lкан_дуг, мм]]+Таблица1[[#This Row],[Lкан_леб,мм]]</f>
        <v>85045.326329871838</v>
      </c>
      <c r="CU855" s="16">
        <f>Таблица1[[#This Row],[Lкан_леб,мм]]</f>
        <v>58192.577535942728</v>
      </c>
      <c r="CV855" s="14">
        <f>2534431-(Таблица1[[#This Row],[Т23]]+Таблица1[[#This Row],[угол обхв3]])</f>
        <v>2449248.2512060711</v>
      </c>
      <c r="CW855" s="50">
        <f>SUM(X855:AC855,AD855:AI855)-Таблица1[[#This Row],[lподв_min, мм]]</f>
        <v>23800.444969614637</v>
      </c>
      <c r="CX855" s="17">
        <f>CW1294-Таблица1[[#This Row],[Суммарная длина каната]]</f>
        <v>-2426498.6465383586</v>
      </c>
    </row>
    <row r="856" spans="1:102" x14ac:dyDescent="0.25">
      <c r="A856" s="21">
        <v>855</v>
      </c>
      <c r="B856" s="10">
        <v>21.339795918367344</v>
      </c>
      <c r="C856" s="10">
        <v>82.829795918367381</v>
      </c>
      <c r="D856" s="11">
        <v>13285.734044490471</v>
      </c>
      <c r="E856" s="11">
        <v>6616.2157868770937</v>
      </c>
      <c r="F856" s="11">
        <v>12386.539507889669</v>
      </c>
      <c r="G856" s="11">
        <v>6664.5705730648951</v>
      </c>
      <c r="H856" s="11">
        <v>12877.733554490473</v>
      </c>
      <c r="I856" s="11">
        <v>3492.1114820251028</v>
      </c>
      <c r="J856" s="11">
        <v>3124.1043048519905</v>
      </c>
      <c r="K856" s="11">
        <v>25692.151720789036</v>
      </c>
      <c r="L856" s="11">
        <v>1160.5970731400694</v>
      </c>
      <c r="M856" s="11">
        <v>58192.577535942728</v>
      </c>
      <c r="N856" s="11">
        <v>10318.708460094753</v>
      </c>
      <c r="O856" s="11">
        <v>15542.323830650679</v>
      </c>
      <c r="P856" s="43">
        <v>12460.756615199556</v>
      </c>
      <c r="Q856" s="11">
        <v>13437.811512303848</v>
      </c>
      <c r="R856" s="11">
        <v>13055.523596465504</v>
      </c>
      <c r="S856" s="11">
        <v>7989.6480384352635</v>
      </c>
      <c r="T856" s="11">
        <v>13285.734044490471</v>
      </c>
      <c r="U856" s="11">
        <v>6616.2157868770937</v>
      </c>
      <c r="V856" s="11">
        <v>12385.896195663106</v>
      </c>
      <c r="W856" s="11">
        <v>6524.1405686164899</v>
      </c>
      <c r="X856" s="12">
        <v>0</v>
      </c>
      <c r="Y856" s="12">
        <v>461.19796980101432</v>
      </c>
      <c r="Z856" s="12">
        <v>279.68371824967636</v>
      </c>
      <c r="AA856" s="44">
        <v>232.04019061955844</v>
      </c>
      <c r="AB856" s="45">
        <v>187.67519446982024</v>
      </c>
      <c r="AC856" s="12">
        <v>0</v>
      </c>
      <c r="AD856" s="12">
        <v>12956.150706302504</v>
      </c>
      <c r="AE856" s="12">
        <v>3002.8890084153059</v>
      </c>
      <c r="AF856" s="12">
        <v>5480.5321821881498</v>
      </c>
      <c r="AG856" s="44">
        <v>1128.4755203370614</v>
      </c>
      <c r="AH856" s="45">
        <v>3124.1043035460139</v>
      </c>
      <c r="AI856" s="12">
        <v>0</v>
      </c>
      <c r="AJ856" s="12">
        <v>-20.272845480768584</v>
      </c>
      <c r="AK856" s="12">
        <v>44.493569199623856</v>
      </c>
      <c r="AL856" s="12">
        <v>83.769786489409384</v>
      </c>
      <c r="AM856" s="44">
        <v>116.35538354801677</v>
      </c>
      <c r="AN856" s="45">
        <v>89.999999816600919</v>
      </c>
      <c r="AO856" s="12">
        <v>0</v>
      </c>
      <c r="AP856" s="12">
        <v>-1976.2192499031</v>
      </c>
      <c r="AQ856" s="12">
        <v>10604.646775989628</v>
      </c>
      <c r="AR856" s="12">
        <v>12866.346916185781</v>
      </c>
      <c r="AS856" s="44">
        <v>13421.115149416357</v>
      </c>
      <c r="AT856" s="45">
        <v>12877.734044490471</v>
      </c>
      <c r="AU856" s="12">
        <v>0</v>
      </c>
      <c r="AV856" s="12">
        <v>11435.858473393931</v>
      </c>
      <c r="AW856" s="12">
        <v>15833.362109066427</v>
      </c>
      <c r="AX856" s="12">
        <v>13482.08913358033</v>
      </c>
      <c r="AY856" s="44">
        <v>7808.5215179834431</v>
      </c>
      <c r="AZ856" s="45">
        <v>6616.2157855711184</v>
      </c>
      <c r="BA856" s="12">
        <v>0</v>
      </c>
      <c r="BB856" s="12">
        <v>10177.340085780856</v>
      </c>
      <c r="BC856" s="12">
        <v>12746.694931094433</v>
      </c>
      <c r="BD856" s="12">
        <v>13461.113897451727</v>
      </c>
      <c r="BE856" s="44">
        <v>12920.142491539618</v>
      </c>
      <c r="BF856" s="45">
        <v>12877.734054490473</v>
      </c>
      <c r="BG856" s="12">
        <v>0</v>
      </c>
      <c r="BH856" s="12">
        <v>15925.049558481782</v>
      </c>
      <c r="BI856" s="12">
        <v>13728.849790719594</v>
      </c>
      <c r="BJ856" s="12">
        <v>8033.9256597117464</v>
      </c>
      <c r="BK856" s="44">
        <v>6797.3423073289141</v>
      </c>
      <c r="BL856" s="45">
        <v>3492.1114820251046</v>
      </c>
      <c r="BM856" s="12">
        <v>0</v>
      </c>
      <c r="BN856" s="12">
        <v>0</v>
      </c>
      <c r="BO856" s="12">
        <v>64.766414680392444</v>
      </c>
      <c r="BP856" s="12">
        <v>39.276217289785528</v>
      </c>
      <c r="BQ856" s="48">
        <v>32.585597058607384</v>
      </c>
      <c r="BR856" s="49">
        <v>26.355383731415852</v>
      </c>
      <c r="BS856" s="13">
        <v>0</v>
      </c>
      <c r="BT856" s="12">
        <v>137.42246405726988</v>
      </c>
      <c r="BV856" s="14">
        <f>Таблица1[[#This Row],[Lкан_леб,мм]]</f>
        <v>58192.577535942728</v>
      </c>
      <c r="BW856" s="50">
        <f>Таблица1[[#This Row],[угол обхв4]]+Таблица1[[#This Row],[Lдуг 3,мм]]</f>
        <v>12956.150706302504</v>
      </c>
      <c r="BX856" s="54">
        <f>Таблица1[[#This Row],[угол обхв5]]+Таблица1[[#This Row],[Y5, мм]]</f>
        <v>58653.775505743739</v>
      </c>
      <c r="BY856" s="14">
        <f>Таблица1[[#This Row],[угол обхв6]]+Таблица1[[#This Row],[Lдуг 4,мм]]</f>
        <v>15959.03971471781</v>
      </c>
      <c r="BZ856" s="14">
        <f>Таблица1[[#This Row],[Т1]]+Таблица1[[#This Row],[X6, мм]]</f>
        <v>58933.459223993414</v>
      </c>
      <c r="CA856" s="14">
        <f>Таблица1[[#This Row],[Т2]]+Таблица1[[#This Row],[Lдуг 5,мм]]</f>
        <v>21439.57189690596</v>
      </c>
      <c r="CB856" s="14">
        <f>Таблица1[[#This Row],[Т3]]+Таблица1[[#This Row],[Y6, мм]]</f>
        <v>59165.499414612976</v>
      </c>
      <c r="CC856" s="14">
        <f>Таблица1[[#This Row],[Т4]]+Таблица1[[#This Row],[Lдуг 6,мм]]</f>
        <v>22568.047417243022</v>
      </c>
      <c r="CD856" s="14">
        <f>Таблица1[[#This Row],[Т5]]+Таблица1[[#This Row],[Lдуг 1,мм]]</f>
        <v>59353.174609082795</v>
      </c>
      <c r="CE856" s="14">
        <f>Таблица1[[#This Row],[Т6]]+Таблица1[[#This Row],[Lпрям1, мм]]</f>
        <v>25692.151720789036</v>
      </c>
      <c r="CF856" s="15">
        <f>Таблица1[[#This Row],[Т7]]+Таблица1[[#This Row],[Lдуг 2,мм]]</f>
        <v>59353.174609082795</v>
      </c>
      <c r="CG856" s="14">
        <f>Таблица1[[#This Row],[Т8]]+Таблица1[[#This Row],[Lпрям2, мм]]</f>
        <v>25692.151720789036</v>
      </c>
      <c r="CH856" s="14">
        <f>Таблица1[[#This Row],[Т9]]-Таблица1[[#This Row],[Т9]]</f>
        <v>0</v>
      </c>
      <c r="CI856" s="50">
        <f>Таблица1[[#This Row],[Т9]]-Таблица1[[#This Row],[Т8]]</f>
        <v>33661.022888293759</v>
      </c>
      <c r="CJ856" s="54">
        <f>Таблица1[[#This Row],[Т9]]-Таблица1[[#This Row],[Т7]]</f>
        <v>0</v>
      </c>
      <c r="CK856" s="14">
        <f>Таблица1[[#This Row],[Т9]]-Таблица1[[#This Row],[Т6]]</f>
        <v>36785.127191839769</v>
      </c>
      <c r="CL856" s="14">
        <f>Таблица1[[#This Row],[Т9]]-Таблица1[[#This Row],[Т5]]</f>
        <v>187.67519446981896</v>
      </c>
      <c r="CM856" s="14">
        <f>Таблица1[[#This Row],[Т9]]-Таблица1[[#This Row],[Т4]]</f>
        <v>37913.602712176835</v>
      </c>
      <c r="CN856" s="14">
        <f>Таблица1[[#This Row],[Т9]]-Таблица1[[#This Row],[Т3]]</f>
        <v>419.71538508938102</v>
      </c>
      <c r="CO856" s="14">
        <f>Таблица1[[#This Row],[Т9]]-Таблица1[[#This Row],[Т2]]</f>
        <v>43394.134894364986</v>
      </c>
      <c r="CP856" s="14">
        <f>Таблица1[[#This Row],[Т9]]-Таблица1[[#This Row],[Т1]]</f>
        <v>699.39910333905573</v>
      </c>
      <c r="CQ856" s="14">
        <f>Таблица1[[#This Row],[Т9]]-Таблица1[[#This Row],[угол обхв6]]</f>
        <v>46397.023902780289</v>
      </c>
      <c r="CR856" s="14">
        <f>Таблица1[[#This Row],[Т9]]-Таблица1[[#This Row],[угол обхв5]]</f>
        <v>1160.5970731400666</v>
      </c>
      <c r="CS856" s="14">
        <f>Таблица1[[#This Row],[Т9]]-Таблица1[[#This Row],[угол обхв4]]</f>
        <v>59353.174609082795</v>
      </c>
      <c r="CT856" s="14">
        <f>Таблица1[[#This Row],[Lкан_прям, мм]]+Таблица1[[#This Row],[Lкан_дуг, мм]]+Таблица1[[#This Row],[Lкан_леб,мм]]</f>
        <v>85045.326329871838</v>
      </c>
      <c r="CU856" s="16">
        <f>Таблица1[[#This Row],[Lкан_леб,мм]]</f>
        <v>58192.577535942728</v>
      </c>
      <c r="CV856" s="14">
        <f>2534431-(Таблица1[[#This Row],[Т23]]+Таблица1[[#This Row],[угол обхв3]])</f>
        <v>2449248.2512060711</v>
      </c>
      <c r="CW856" s="50">
        <f>SUM(X856:AC856,AD856:AI856)-Таблица1[[#This Row],[lподв_min, мм]]</f>
        <v>23728.644489077113</v>
      </c>
      <c r="CX856" s="17">
        <f>CW1295-Таблица1[[#This Row],[Суммарная длина каната]]</f>
        <v>-2426551.8104024027</v>
      </c>
    </row>
    <row r="857" spans="1:102" x14ac:dyDescent="0.25">
      <c r="A857" s="21">
        <v>856</v>
      </c>
      <c r="B857" s="10">
        <v>21.339795918367344</v>
      </c>
      <c r="C857" s="10">
        <v>85.513877551020443</v>
      </c>
      <c r="D857" s="11">
        <v>13647.374766468378</v>
      </c>
      <c r="E857" s="11">
        <v>6758.3933986843367</v>
      </c>
      <c r="F857" s="11">
        <v>12746.902311836531</v>
      </c>
      <c r="G857" s="11">
        <v>6764.5868185229883</v>
      </c>
      <c r="H857" s="11">
        <v>13239.374276468378</v>
      </c>
      <c r="I857" s="11">
        <v>3561.1257539365447</v>
      </c>
      <c r="J857" s="11">
        <v>3197.267644747792</v>
      </c>
      <c r="K857" s="11">
        <v>25730.378107314715</v>
      </c>
      <c r="L857" s="11">
        <v>1122.3706866143918</v>
      </c>
      <c r="M857" s="11">
        <v>58192.577535942728</v>
      </c>
      <c r="N857" s="11">
        <v>10318.708460094753</v>
      </c>
      <c r="O857" s="11">
        <v>15542.323830650679</v>
      </c>
      <c r="P857" s="43">
        <v>12503.85437559801</v>
      </c>
      <c r="Q857" s="11">
        <v>13533.872504671135</v>
      </c>
      <c r="R857" s="11">
        <v>13353.100514884418</v>
      </c>
      <c r="S857" s="11">
        <v>8119.53838172424</v>
      </c>
      <c r="T857" s="11">
        <v>13647.374766468378</v>
      </c>
      <c r="U857" s="11">
        <v>6758.3933986843367</v>
      </c>
      <c r="V857" s="11">
        <v>12752.835892135996</v>
      </c>
      <c r="W857" s="11">
        <v>6624.2807508536616</v>
      </c>
      <c r="X857" s="12">
        <v>0</v>
      </c>
      <c r="Y857" s="12">
        <v>447.62357290506026</v>
      </c>
      <c r="Z857" s="12">
        <v>274.14492189773318</v>
      </c>
      <c r="AA857" s="44">
        <v>232.04019061955924</v>
      </c>
      <c r="AB857" s="45">
        <v>168.56200119203905</v>
      </c>
      <c r="AC857" s="12">
        <v>0</v>
      </c>
      <c r="AD857" s="12">
        <v>12956.150706302504</v>
      </c>
      <c r="AE857" s="12">
        <v>2967.9520550153029</v>
      </c>
      <c r="AF857" s="12">
        <v>5480.5321821881489</v>
      </c>
      <c r="AG857" s="44">
        <v>1128.4755203370592</v>
      </c>
      <c r="AH857" s="45">
        <v>3197.2676434717009</v>
      </c>
      <c r="AI857" s="12">
        <v>0</v>
      </c>
      <c r="AJ857" s="12">
        <v>-20.272845480768584</v>
      </c>
      <c r="AK857" s="12">
        <v>42.587305347727643</v>
      </c>
      <c r="AL857" s="12">
        <v>81.085704856756308</v>
      </c>
      <c r="AM857" s="44">
        <v>113.67130191536381</v>
      </c>
      <c r="AN857" s="45">
        <v>89.999999820797669</v>
      </c>
      <c r="AO857" s="12">
        <v>0</v>
      </c>
      <c r="AP857" s="12">
        <v>-1976.2192499031</v>
      </c>
      <c r="AQ857" s="12">
        <v>10594.807307316672</v>
      </c>
      <c r="AR857" s="12">
        <v>12906.926239557097</v>
      </c>
      <c r="AS857" s="44">
        <v>13726.772947117543</v>
      </c>
      <c r="AT857" s="45">
        <v>13239.374766468378</v>
      </c>
      <c r="AU857" s="12">
        <v>0</v>
      </c>
      <c r="AV857" s="12">
        <v>11435.858473393931</v>
      </c>
      <c r="AW857" s="12">
        <v>15842.71262298942</v>
      </c>
      <c r="AX857" s="12">
        <v>13597.094909596512</v>
      </c>
      <c r="AY857" s="44">
        <v>7955.7308318708219</v>
      </c>
      <c r="AZ857" s="45">
        <v>6758.3933974082474</v>
      </c>
      <c r="BA857" s="12">
        <v>0</v>
      </c>
      <c r="BB857" s="12">
        <v>10177.340085780856</v>
      </c>
      <c r="BC857" s="12">
        <v>12779.95322281993</v>
      </c>
      <c r="BD857" s="12">
        <v>13756.172378843503</v>
      </c>
      <c r="BE857" s="44">
        <v>13273.702334235253</v>
      </c>
      <c r="BF857" s="45">
        <v>13239.374776468379</v>
      </c>
      <c r="BG857" s="12">
        <v>0</v>
      </c>
      <c r="BH857" s="12">
        <v>15925.049558481782</v>
      </c>
      <c r="BI857" s="12">
        <v>13834.261297009876</v>
      </c>
      <c r="BJ857" s="12">
        <v>8182.7607866496164</v>
      </c>
      <c r="BK857" s="44">
        <v>6922.2009485377548</v>
      </c>
      <c r="BL857" s="45">
        <v>3561.1257539365465</v>
      </c>
      <c r="BM857" s="12">
        <v>0</v>
      </c>
      <c r="BN857" s="12">
        <v>0</v>
      </c>
      <c r="BO857" s="12">
        <v>62.860150828496231</v>
      </c>
      <c r="BP857" s="12">
        <v>38.498399509028673</v>
      </c>
      <c r="BQ857" s="48">
        <v>32.585597058607497</v>
      </c>
      <c r="BR857" s="49">
        <v>23.671302094566148</v>
      </c>
      <c r="BS857" s="13">
        <v>0</v>
      </c>
      <c r="BT857" s="12">
        <v>137.42246405726988</v>
      </c>
      <c r="BV857" s="14">
        <f>Таблица1[[#This Row],[Lкан_леб,мм]]</f>
        <v>58192.577535942728</v>
      </c>
      <c r="BW857" s="50">
        <f>Таблица1[[#This Row],[угол обхв4]]+Таблица1[[#This Row],[Lдуг 3,мм]]</f>
        <v>12956.150706302504</v>
      </c>
      <c r="BX857" s="54">
        <f>Таблица1[[#This Row],[угол обхв5]]+Таблица1[[#This Row],[Y5, мм]]</f>
        <v>58640.201108847788</v>
      </c>
      <c r="BY857" s="14">
        <f>Таблица1[[#This Row],[угол обхв6]]+Таблица1[[#This Row],[Lдуг 4,мм]]</f>
        <v>15924.102761317807</v>
      </c>
      <c r="BZ857" s="14">
        <f>Таблица1[[#This Row],[Т1]]+Таблица1[[#This Row],[X6, мм]]</f>
        <v>58914.346030745524</v>
      </c>
      <c r="CA857" s="14">
        <f>Таблица1[[#This Row],[Т2]]+Таблица1[[#This Row],[Lдуг 5,мм]]</f>
        <v>21404.634943505956</v>
      </c>
      <c r="CB857" s="14">
        <f>Таблица1[[#This Row],[Т3]]+Таблица1[[#This Row],[Y6, мм]]</f>
        <v>59146.386221365086</v>
      </c>
      <c r="CC857" s="14">
        <f>Таблица1[[#This Row],[Т4]]+Таблица1[[#This Row],[Lдуг 6,мм]]</f>
        <v>22533.110463843015</v>
      </c>
      <c r="CD857" s="14">
        <f>Таблица1[[#This Row],[Т5]]+Таблица1[[#This Row],[Lдуг 1,мм]]</f>
        <v>59314.948222557126</v>
      </c>
      <c r="CE857" s="14">
        <f>Таблица1[[#This Row],[Т6]]+Таблица1[[#This Row],[Lпрям1, мм]]</f>
        <v>25730.378107314715</v>
      </c>
      <c r="CF857" s="15">
        <f>Таблица1[[#This Row],[Т7]]+Таблица1[[#This Row],[Lдуг 2,мм]]</f>
        <v>59314.948222557126</v>
      </c>
      <c r="CG857" s="14">
        <f>Таблица1[[#This Row],[Т8]]+Таблица1[[#This Row],[Lпрям2, мм]]</f>
        <v>25730.378107314715</v>
      </c>
      <c r="CH857" s="14">
        <f>Таблица1[[#This Row],[Т9]]-Таблица1[[#This Row],[Т9]]</f>
        <v>0</v>
      </c>
      <c r="CI857" s="50">
        <f>Таблица1[[#This Row],[Т9]]-Таблица1[[#This Row],[Т8]]</f>
        <v>33584.570115242415</v>
      </c>
      <c r="CJ857" s="54">
        <f>Таблица1[[#This Row],[Т9]]-Таблица1[[#This Row],[Т7]]</f>
        <v>0</v>
      </c>
      <c r="CK857" s="14">
        <f>Таблица1[[#This Row],[Т9]]-Таблица1[[#This Row],[Т6]]</f>
        <v>36781.837758714115</v>
      </c>
      <c r="CL857" s="14">
        <f>Таблица1[[#This Row],[Т9]]-Таблица1[[#This Row],[Т5]]</f>
        <v>168.56200119204004</v>
      </c>
      <c r="CM857" s="14">
        <f>Таблица1[[#This Row],[Т9]]-Таблица1[[#This Row],[Т4]]</f>
        <v>37910.313279051174</v>
      </c>
      <c r="CN857" s="14">
        <f>Таблица1[[#This Row],[Т9]]-Таблица1[[#This Row],[Т3]]</f>
        <v>400.6021918116021</v>
      </c>
      <c r="CO857" s="14">
        <f>Таблица1[[#This Row],[Т9]]-Таблица1[[#This Row],[Т2]]</f>
        <v>43390.845461239318</v>
      </c>
      <c r="CP857" s="14">
        <f>Таблица1[[#This Row],[Т9]]-Таблица1[[#This Row],[Т1]]</f>
        <v>674.74711370933801</v>
      </c>
      <c r="CQ857" s="14">
        <f>Таблица1[[#This Row],[Т9]]-Таблица1[[#This Row],[угол обхв6]]</f>
        <v>46358.797516254621</v>
      </c>
      <c r="CR857" s="14">
        <f>Таблица1[[#This Row],[Т9]]-Таблица1[[#This Row],[угол обхв5]]</f>
        <v>1122.3706866143984</v>
      </c>
      <c r="CS857" s="14">
        <f>Таблица1[[#This Row],[Т9]]-Таблица1[[#This Row],[угол обхв4]]</f>
        <v>59314.948222557126</v>
      </c>
      <c r="CT857" s="14">
        <f>Таблица1[[#This Row],[Lкан_прям, мм]]+Таблица1[[#This Row],[Lкан_дуг, мм]]+Таблица1[[#This Row],[Lкан_леб,мм]]</f>
        <v>85045.326329871838</v>
      </c>
      <c r="CU857" s="16">
        <f>Таблица1[[#This Row],[Lкан_леб,мм]]</f>
        <v>58192.577535942728</v>
      </c>
      <c r="CV857" s="14">
        <f>2534431-(Таблица1[[#This Row],[Т23]]+Таблица1[[#This Row],[угол обхв3]])</f>
        <v>2449248.2512060711</v>
      </c>
      <c r="CW857" s="50">
        <f>SUM(X857:AC857,AD857:AI857)-Таблица1[[#This Row],[lподв_min, мм]]</f>
        <v>23655.481149181313</v>
      </c>
      <c r="CX857" s="17">
        <f>CW1296-Таблица1[[#This Row],[Суммарная длина каната]]</f>
        <v>-2426605.1909058671</v>
      </c>
    </row>
    <row r="858" spans="1:102" x14ac:dyDescent="0.25">
      <c r="A858" s="21">
        <v>857</v>
      </c>
      <c r="B858" s="10">
        <v>21.339795918367344</v>
      </c>
      <c r="C858" s="10">
        <v>88.197959183673518</v>
      </c>
      <c r="D858" s="11">
        <v>14001.960715707433</v>
      </c>
      <c r="E858" s="11">
        <v>6917.3502786680365</v>
      </c>
      <c r="F858" s="11">
        <v>13102.186116665927</v>
      </c>
      <c r="G858" s="11">
        <v>6881.368742851746</v>
      </c>
      <c r="H858" s="11">
        <v>13593.960225707433</v>
      </c>
      <c r="I858" s="11">
        <v>3645.5857732311238</v>
      </c>
      <c r="J858" s="11">
        <v>3271.7645054369132</v>
      </c>
      <c r="K858" s="11">
        <v>25768.604493839564</v>
      </c>
      <c r="L858" s="11">
        <v>1084.1443000895406</v>
      </c>
      <c r="M858" s="11">
        <v>58192.577535942728</v>
      </c>
      <c r="N858" s="11">
        <v>10318.708460094753</v>
      </c>
      <c r="O858" s="11">
        <v>15542.323830650679</v>
      </c>
      <c r="P858" s="43">
        <v>12542.406421044079</v>
      </c>
      <c r="Q858" s="11">
        <v>13631.846332798217</v>
      </c>
      <c r="R858" s="11">
        <v>13644.268343062306</v>
      </c>
      <c r="S858" s="11">
        <v>8263.2214339245493</v>
      </c>
      <c r="T858" s="11">
        <v>14001.960715707433</v>
      </c>
      <c r="U858" s="11">
        <v>6917.3502786680365</v>
      </c>
      <c r="V858" s="11">
        <v>13114.683570313126</v>
      </c>
      <c r="W858" s="11">
        <v>6741.494464829173</v>
      </c>
      <c r="X858" s="12">
        <v>0</v>
      </c>
      <c r="Y858" s="12">
        <v>433.95158464314676</v>
      </c>
      <c r="Z858" s="12">
        <v>268.70371691174921</v>
      </c>
      <c r="AA858" s="44">
        <v>232.04019061955907</v>
      </c>
      <c r="AB858" s="45">
        <v>149.44880791508547</v>
      </c>
      <c r="AC858" s="12">
        <v>0</v>
      </c>
      <c r="AD858" s="12">
        <v>12956.150706302504</v>
      </c>
      <c r="AE858" s="12">
        <v>2931.6815808219699</v>
      </c>
      <c r="AF858" s="12">
        <v>5480.5321821881489</v>
      </c>
      <c r="AG858" s="44">
        <v>1128.4755203370605</v>
      </c>
      <c r="AH858" s="45">
        <v>3271.7645041898782</v>
      </c>
      <c r="AI858" s="12">
        <v>0</v>
      </c>
      <c r="AJ858" s="12">
        <v>-20.272845480768584</v>
      </c>
      <c r="AK858" s="12">
        <v>40.667336659100094</v>
      </c>
      <c r="AL858" s="12">
        <v>78.401623224103218</v>
      </c>
      <c r="AM858" s="44">
        <v>110.98722028271069</v>
      </c>
      <c r="AN858" s="45">
        <v>89.999999824878017</v>
      </c>
      <c r="AO858" s="12">
        <v>0</v>
      </c>
      <c r="AP858" s="12">
        <v>-1976.2192499031</v>
      </c>
      <c r="AQ858" s="12">
        <v>10584.58822828747</v>
      </c>
      <c r="AR858" s="12">
        <v>12942.075446957166</v>
      </c>
      <c r="AS858" s="44">
        <v>14025.201760386775</v>
      </c>
      <c r="AT858" s="45">
        <v>13593.960715707433</v>
      </c>
      <c r="AU858" s="12">
        <v>0</v>
      </c>
      <c r="AV858" s="12">
        <v>11435.858473393931</v>
      </c>
      <c r="AW858" s="12">
        <v>15851.794263593452</v>
      </c>
      <c r="AX858" s="12">
        <v>13713.874801793347</v>
      </c>
      <c r="AY858" s="44">
        <v>8117.0922733661519</v>
      </c>
      <c r="AZ858" s="45">
        <v>6917.3502774210028</v>
      </c>
      <c r="BA858" s="12">
        <v>0</v>
      </c>
      <c r="BB858" s="12">
        <v>10177.340085780856</v>
      </c>
      <c r="BC858" s="12">
        <v>12808.286189236798</v>
      </c>
      <c r="BD858" s="12">
        <v>14043.937368975392</v>
      </c>
      <c r="BE858" s="44">
        <v>13621.027298382964</v>
      </c>
      <c r="BF858" s="45">
        <v>13593.960725707435</v>
      </c>
      <c r="BG858" s="12">
        <v>0</v>
      </c>
      <c r="BH858" s="12">
        <v>15925.049558481782</v>
      </c>
      <c r="BI858" s="12">
        <v>13941.316765740989</v>
      </c>
      <c r="BJ858" s="12">
        <v>8345.2499029196788</v>
      </c>
      <c r="BK858" s="44">
        <v>7063.4794392264339</v>
      </c>
      <c r="BL858" s="45">
        <v>3645.5857732311251</v>
      </c>
      <c r="BM858" s="12">
        <v>0</v>
      </c>
      <c r="BN858" s="12">
        <v>0</v>
      </c>
      <c r="BO858" s="12">
        <v>60.940182139868675</v>
      </c>
      <c r="BP858" s="12">
        <v>37.734286565003124</v>
      </c>
      <c r="BQ858" s="48">
        <v>32.585597058607476</v>
      </c>
      <c r="BR858" s="49">
        <v>20.98722045783267</v>
      </c>
      <c r="BS858" s="13">
        <v>0</v>
      </c>
      <c r="BT858" s="12">
        <v>137.42246405726988</v>
      </c>
      <c r="BV858" s="14">
        <f>Таблица1[[#This Row],[Lкан_леб,мм]]</f>
        <v>58192.577535942728</v>
      </c>
      <c r="BW858" s="50">
        <f>Таблица1[[#This Row],[угол обхв4]]+Таблица1[[#This Row],[Lдуг 3,мм]]</f>
        <v>12956.150706302504</v>
      </c>
      <c r="BX858" s="54">
        <f>Таблица1[[#This Row],[угол обхв5]]+Таблица1[[#This Row],[Y5, мм]]</f>
        <v>58626.529120585874</v>
      </c>
      <c r="BY858" s="14">
        <f>Таблица1[[#This Row],[угол обхв6]]+Таблица1[[#This Row],[Lдуг 4,мм]]</f>
        <v>15887.832287124475</v>
      </c>
      <c r="BZ858" s="14">
        <f>Таблица1[[#This Row],[Т1]]+Таблица1[[#This Row],[X6, мм]]</f>
        <v>58895.23283749762</v>
      </c>
      <c r="CA858" s="14">
        <f>Таблица1[[#This Row],[Т2]]+Таблица1[[#This Row],[Lдуг 5,мм]]</f>
        <v>21368.364469312623</v>
      </c>
      <c r="CB858" s="14">
        <f>Таблица1[[#This Row],[Т3]]+Таблица1[[#This Row],[Y6, мм]]</f>
        <v>59127.273028117183</v>
      </c>
      <c r="CC858" s="14">
        <f>Таблица1[[#This Row],[Т4]]+Таблица1[[#This Row],[Lдуг 6,мм]]</f>
        <v>22496.839989649685</v>
      </c>
      <c r="CD858" s="14">
        <f>Таблица1[[#This Row],[Т5]]+Таблица1[[#This Row],[Lдуг 1,мм]]</f>
        <v>59276.721836032266</v>
      </c>
      <c r="CE858" s="14">
        <f>Таблица1[[#This Row],[Т6]]+Таблица1[[#This Row],[Lпрям1, мм]]</f>
        <v>25768.604493839564</v>
      </c>
      <c r="CF858" s="15">
        <f>Таблица1[[#This Row],[Т7]]+Таблица1[[#This Row],[Lдуг 2,мм]]</f>
        <v>59276.721836032266</v>
      </c>
      <c r="CG858" s="14">
        <f>Таблица1[[#This Row],[Т8]]+Таблица1[[#This Row],[Lпрям2, мм]]</f>
        <v>25768.604493839564</v>
      </c>
      <c r="CH858" s="14">
        <f>Таблица1[[#This Row],[Т9]]-Таблица1[[#This Row],[Т9]]</f>
        <v>0</v>
      </c>
      <c r="CI858" s="50">
        <f>Таблица1[[#This Row],[Т9]]-Таблица1[[#This Row],[Т8]]</f>
        <v>33508.117342192701</v>
      </c>
      <c r="CJ858" s="54">
        <f>Таблица1[[#This Row],[Т9]]-Таблица1[[#This Row],[Т7]]</f>
        <v>0</v>
      </c>
      <c r="CK858" s="14">
        <f>Таблица1[[#This Row],[Т9]]-Таблица1[[#This Row],[Т6]]</f>
        <v>36779.881846382581</v>
      </c>
      <c r="CL858" s="14">
        <f>Таблица1[[#This Row],[Т9]]-Таблица1[[#This Row],[Т5]]</f>
        <v>149.44880791508331</v>
      </c>
      <c r="CM858" s="14">
        <f>Таблица1[[#This Row],[Т9]]-Таблица1[[#This Row],[Т4]]</f>
        <v>37908.357366719647</v>
      </c>
      <c r="CN858" s="14">
        <f>Таблица1[[#This Row],[Т9]]-Таблица1[[#This Row],[Т3]]</f>
        <v>381.48899853464536</v>
      </c>
      <c r="CO858" s="14">
        <f>Таблица1[[#This Row],[Т9]]-Таблица1[[#This Row],[Т2]]</f>
        <v>43388.889548907791</v>
      </c>
      <c r="CP858" s="14">
        <f>Таблица1[[#This Row],[Т9]]-Таблица1[[#This Row],[Т1]]</f>
        <v>650.19271544639196</v>
      </c>
      <c r="CQ858" s="14">
        <f>Таблица1[[#This Row],[Т9]]-Таблица1[[#This Row],[угол обхв6]]</f>
        <v>46320.57112972976</v>
      </c>
      <c r="CR858" s="14">
        <f>Таблица1[[#This Row],[Т9]]-Таблица1[[#This Row],[угол обхв5]]</f>
        <v>1084.1443000895379</v>
      </c>
      <c r="CS858" s="14">
        <f>Таблица1[[#This Row],[Т9]]-Таблица1[[#This Row],[угол обхв4]]</f>
        <v>59276.721836032266</v>
      </c>
      <c r="CT858" s="14">
        <f>Таблица1[[#This Row],[Lкан_прям, мм]]+Таблица1[[#This Row],[Lкан_дуг, мм]]+Таблица1[[#This Row],[Lкан_леб,мм]]</f>
        <v>85045.326329871838</v>
      </c>
      <c r="CU858" s="16">
        <f>Таблица1[[#This Row],[Lкан_леб,мм]]</f>
        <v>58192.577535942728</v>
      </c>
      <c r="CV858" s="14">
        <f>2534431-(Таблица1[[#This Row],[Т23]]+Таблица1[[#This Row],[угол обхв3]])</f>
        <v>2449248.2512060711</v>
      </c>
      <c r="CW858" s="50">
        <f>SUM(X858:AC858,AD858:AI858)-Таблица1[[#This Row],[lподв_min, мм]]</f>
        <v>23580.984288492189</v>
      </c>
      <c r="CX858" s="17">
        <f>CW1297-Таблица1[[#This Row],[Суммарная длина каната]]</f>
        <v>-2426658.6839895374</v>
      </c>
    </row>
    <row r="859" spans="1:102" x14ac:dyDescent="0.25">
      <c r="A859" s="21">
        <v>858</v>
      </c>
      <c r="B859" s="10">
        <v>21.339795918367344</v>
      </c>
      <c r="C859" s="10">
        <v>90.88204081632658</v>
      </c>
      <c r="D859" s="11">
        <v>14348.713876665439</v>
      </c>
      <c r="E859" s="11">
        <v>7092.7376512395658</v>
      </c>
      <c r="F859" s="11">
        <v>13451.611375634278</v>
      </c>
      <c r="G859" s="11">
        <v>7014.6601087344643</v>
      </c>
      <c r="H859" s="11">
        <v>13940.71338666544</v>
      </c>
      <c r="I859" s="11">
        <v>3745.1737421777207</v>
      </c>
      <c r="J859" s="11">
        <v>3347.5639090618447</v>
      </c>
      <c r="K859" s="11">
        <v>25806.830880363595</v>
      </c>
      <c r="L859" s="11">
        <v>1045.9179135655102</v>
      </c>
      <c r="M859" s="11">
        <v>58192.577535942728</v>
      </c>
      <c r="N859" s="11">
        <v>10318.708460094753</v>
      </c>
      <c r="O859" s="11">
        <v>15542.323830650679</v>
      </c>
      <c r="P859" s="43">
        <v>12576.328162482267</v>
      </c>
      <c r="Q859" s="11">
        <v>13731.518027194126</v>
      </c>
      <c r="R859" s="11">
        <v>13928.388214467102</v>
      </c>
      <c r="S859" s="11">
        <v>8420.3819325504628</v>
      </c>
      <c r="T859" s="11">
        <v>14348.713876665439</v>
      </c>
      <c r="U859" s="11">
        <v>7092.7376512395658</v>
      </c>
      <c r="V859" s="11">
        <v>13470.645281313738</v>
      </c>
      <c r="W859" s="11">
        <v>6875.5245258141149</v>
      </c>
      <c r="X859" s="12">
        <v>0</v>
      </c>
      <c r="Y859" s="12">
        <v>420.17458802214179</v>
      </c>
      <c r="Z859" s="12">
        <v>263.36752028485711</v>
      </c>
      <c r="AA859" s="44">
        <v>232.04019061955935</v>
      </c>
      <c r="AB859" s="45">
        <v>130.33561463895171</v>
      </c>
      <c r="AC859" s="12">
        <v>0</v>
      </c>
      <c r="AD859" s="12">
        <v>12956.150706302504</v>
      </c>
      <c r="AE859" s="12">
        <v>2894.1085636928374</v>
      </c>
      <c r="AF859" s="12">
        <v>5480.5321821881489</v>
      </c>
      <c r="AG859" s="44">
        <v>1128.4755203370587</v>
      </c>
      <c r="AH859" s="45">
        <v>3347.5639078430468</v>
      </c>
      <c r="AI859" s="12">
        <v>0</v>
      </c>
      <c r="AJ859" s="12">
        <v>-20.272845480768584</v>
      </c>
      <c r="AK859" s="12">
        <v>38.732621559223659</v>
      </c>
      <c r="AL859" s="12">
        <v>75.717541591450157</v>
      </c>
      <c r="AM859" s="44">
        <v>108.30313865005766</v>
      </c>
      <c r="AN859" s="45">
        <v>89.999999828843343</v>
      </c>
      <c r="AO859" s="12">
        <v>0</v>
      </c>
      <c r="AP859" s="12">
        <v>-1976.2192499031</v>
      </c>
      <c r="AQ859" s="12">
        <v>10573.988713599676</v>
      </c>
      <c r="AR859" s="12">
        <v>12971.71741567509</v>
      </c>
      <c r="AS859" s="44">
        <v>14315.74679098554</v>
      </c>
      <c r="AT859" s="45">
        <v>13940.713876665439</v>
      </c>
      <c r="AU859" s="12">
        <v>0</v>
      </c>
      <c r="AV859" s="12">
        <v>11435.858473393931</v>
      </c>
      <c r="AW859" s="12">
        <v>15860.594143703063</v>
      </c>
      <c r="AX859" s="12">
        <v>13832.172577312938</v>
      </c>
      <c r="AY859" s="44">
        <v>8292.2517909068592</v>
      </c>
      <c r="AZ859" s="45">
        <v>7092.7376500207693</v>
      </c>
      <c r="BA859" s="12">
        <v>0</v>
      </c>
      <c r="BB859" s="12">
        <v>10177.340085780856</v>
      </c>
      <c r="BC859" s="12">
        <v>12831.608415987188</v>
      </c>
      <c r="BD859" s="12">
        <v>14323.777467659927</v>
      </c>
      <c r="BE859" s="44">
        <v>13961.355300147001</v>
      </c>
      <c r="BF859" s="45">
        <v>13940.71388666544</v>
      </c>
      <c r="BG859" s="12">
        <v>0</v>
      </c>
      <c r="BH859" s="12">
        <v>15925.049558481782</v>
      </c>
      <c r="BI859" s="12">
        <v>14049.78834024651</v>
      </c>
      <c r="BJ859" s="12">
        <v>8521.036482669273</v>
      </c>
      <c r="BK859" s="44">
        <v>7220.8677928831676</v>
      </c>
      <c r="BL859" s="45">
        <v>3745.173742177722</v>
      </c>
      <c r="BM859" s="12">
        <v>0</v>
      </c>
      <c r="BN859" s="12">
        <v>0</v>
      </c>
      <c r="BO859" s="12">
        <v>59.005467039992254</v>
      </c>
      <c r="BP859" s="12">
        <v>36.984920032226491</v>
      </c>
      <c r="BQ859" s="48">
        <v>32.585597058607512</v>
      </c>
      <c r="BR859" s="49">
        <v>18.303138821214318</v>
      </c>
      <c r="BS859" s="13">
        <v>0</v>
      </c>
      <c r="BT859" s="12">
        <v>137.42246405726988</v>
      </c>
      <c r="BV859" s="14">
        <f>Таблица1[[#This Row],[Lкан_леб,мм]]</f>
        <v>58192.577535942728</v>
      </c>
      <c r="BW859" s="50">
        <f>Таблица1[[#This Row],[угол обхв4]]+Таблица1[[#This Row],[Lдуг 3,мм]]</f>
        <v>12956.150706302504</v>
      </c>
      <c r="BX859" s="54">
        <f>Таблица1[[#This Row],[угол обхв5]]+Таблица1[[#This Row],[Y5, мм]]</f>
        <v>58612.75212396487</v>
      </c>
      <c r="BY859" s="14">
        <f>Таблица1[[#This Row],[угол обхв6]]+Таблица1[[#This Row],[Lдуг 4,мм]]</f>
        <v>15850.259269995342</v>
      </c>
      <c r="BZ859" s="14">
        <f>Таблица1[[#This Row],[Т1]]+Таблица1[[#This Row],[X6, мм]]</f>
        <v>58876.119644249724</v>
      </c>
      <c r="CA859" s="14">
        <f>Таблица1[[#This Row],[Т2]]+Таблица1[[#This Row],[Lдуг 5,мм]]</f>
        <v>21330.79145218349</v>
      </c>
      <c r="CB859" s="14">
        <f>Таблица1[[#This Row],[Т3]]+Таблица1[[#This Row],[Y6, мм]]</f>
        <v>59108.159834869286</v>
      </c>
      <c r="CC859" s="14">
        <f>Таблица1[[#This Row],[Т4]]+Таблица1[[#This Row],[Lдуг 6,мм]]</f>
        <v>22459.266972520549</v>
      </c>
      <c r="CD859" s="14">
        <f>Таблица1[[#This Row],[Т5]]+Таблица1[[#This Row],[Lдуг 1,мм]]</f>
        <v>59238.495449508235</v>
      </c>
      <c r="CE859" s="14">
        <f>Таблица1[[#This Row],[Т6]]+Таблица1[[#This Row],[Lпрям1, мм]]</f>
        <v>25806.830880363595</v>
      </c>
      <c r="CF859" s="15">
        <f>Таблица1[[#This Row],[Т7]]+Таблица1[[#This Row],[Lдуг 2,мм]]</f>
        <v>59238.495449508235</v>
      </c>
      <c r="CG859" s="14">
        <f>Таблица1[[#This Row],[Т8]]+Таблица1[[#This Row],[Lпрям2, мм]]</f>
        <v>25806.830880363595</v>
      </c>
      <c r="CH859" s="14">
        <f>Таблица1[[#This Row],[Т9]]-Таблица1[[#This Row],[Т9]]</f>
        <v>0</v>
      </c>
      <c r="CI859" s="50">
        <f>Таблица1[[#This Row],[Т9]]-Таблица1[[#This Row],[Т8]]</f>
        <v>33431.664569144639</v>
      </c>
      <c r="CJ859" s="54">
        <f>Таблица1[[#This Row],[Т9]]-Таблица1[[#This Row],[Т7]]</f>
        <v>0</v>
      </c>
      <c r="CK859" s="14">
        <f>Таблица1[[#This Row],[Т9]]-Таблица1[[#This Row],[Т6]]</f>
        <v>36779.228476987686</v>
      </c>
      <c r="CL859" s="14">
        <f>Таблица1[[#This Row],[Т9]]-Таблица1[[#This Row],[Т5]]</f>
        <v>130.33561463894875</v>
      </c>
      <c r="CM859" s="14">
        <f>Таблица1[[#This Row],[Т9]]-Таблица1[[#This Row],[Т4]]</f>
        <v>37907.703997324745</v>
      </c>
      <c r="CN859" s="14">
        <f>Таблица1[[#This Row],[Т9]]-Таблица1[[#This Row],[Т3]]</f>
        <v>362.37580525851081</v>
      </c>
      <c r="CO859" s="14">
        <f>Таблица1[[#This Row],[Т9]]-Таблица1[[#This Row],[Т2]]</f>
        <v>43388.236179512896</v>
      </c>
      <c r="CP859" s="14">
        <f>Таблица1[[#This Row],[Т9]]-Таблица1[[#This Row],[Т1]]</f>
        <v>625.74332554336434</v>
      </c>
      <c r="CQ859" s="14">
        <f>Таблица1[[#This Row],[Т9]]-Таблица1[[#This Row],[угол обхв6]]</f>
        <v>46282.344743205729</v>
      </c>
      <c r="CR859" s="14">
        <f>Таблица1[[#This Row],[Т9]]-Таблица1[[#This Row],[угол обхв5]]</f>
        <v>1045.9179135655068</v>
      </c>
      <c r="CS859" s="14">
        <f>Таблица1[[#This Row],[Т9]]-Таблица1[[#This Row],[угол обхв4]]</f>
        <v>59238.495449508235</v>
      </c>
      <c r="CT859" s="14">
        <f>Таблица1[[#This Row],[Lкан_прям, мм]]+Таблица1[[#This Row],[Lкан_дуг, мм]]+Таблица1[[#This Row],[Lкан_леб,мм]]</f>
        <v>85045.326329871838</v>
      </c>
      <c r="CU859" s="16">
        <f>Таблица1[[#This Row],[Lкан_леб,мм]]</f>
        <v>58192.577535942728</v>
      </c>
      <c r="CV859" s="14">
        <f>2534431-(Таблица1[[#This Row],[Т23]]+Таблица1[[#This Row],[угол обхв3]])</f>
        <v>2449248.2512060711</v>
      </c>
      <c r="CW859" s="50">
        <f>SUM(X859:AC859,AD859:AI859)-Таблица1[[#This Row],[lподв_min, мм]]</f>
        <v>23505.18488486726</v>
      </c>
      <c r="CX859" s="17">
        <f>CW1298-Таблица1[[#This Row],[Суммарная длина каната]]</f>
        <v>-2426712.1768722818</v>
      </c>
    </row>
    <row r="860" spans="1:102" x14ac:dyDescent="0.25">
      <c r="A860" s="21">
        <v>859</v>
      </c>
      <c r="B860" s="10">
        <v>21.339795918367344</v>
      </c>
      <c r="C860" s="10">
        <v>93.566122448979641</v>
      </c>
      <c r="D860" s="11">
        <v>14686.873420129879</v>
      </c>
      <c r="E860" s="11">
        <v>7284.1706898087577</v>
      </c>
      <c r="F860" s="11">
        <v>13794.411396539326</v>
      </c>
      <c r="G860" s="11">
        <v>7164.1684546268516</v>
      </c>
      <c r="H860" s="11">
        <v>14278.872930129881</v>
      </c>
      <c r="I860" s="11">
        <v>3859.5375179659432</v>
      </c>
      <c r="J860" s="11">
        <v>3424.633171842815</v>
      </c>
      <c r="K860" s="11">
        <v>25845.057266886812</v>
      </c>
      <c r="L860" s="11">
        <v>1007.6915270422861</v>
      </c>
      <c r="M860" s="11">
        <v>58192.577535942728</v>
      </c>
      <c r="N860" s="11">
        <v>10318.708460094753</v>
      </c>
      <c r="O860" s="11">
        <v>15542.323830650679</v>
      </c>
      <c r="P860" s="43">
        <v>12605.545170448813</v>
      </c>
      <c r="Q860" s="11">
        <v>13832.668892990885</v>
      </c>
      <c r="R860" s="11">
        <v>14204.836726856636</v>
      </c>
      <c r="S860" s="11">
        <v>8590.675043547466</v>
      </c>
      <c r="T860" s="11">
        <v>14686.873420129879</v>
      </c>
      <c r="U860" s="11">
        <v>7284.1706898087577</v>
      </c>
      <c r="V860" s="11">
        <v>13819.939990964944</v>
      </c>
      <c r="W860" s="11">
        <v>7026.0768514547099</v>
      </c>
      <c r="X860" s="12">
        <v>0</v>
      </c>
      <c r="Y860" s="12">
        <v>406.28463602644564</v>
      </c>
      <c r="Z860" s="12">
        <v>258.14427903265619</v>
      </c>
      <c r="AA860" s="44">
        <v>232.04019061955862</v>
      </c>
      <c r="AB860" s="45">
        <v>111.22242136362577</v>
      </c>
      <c r="AC860" s="12">
        <v>0</v>
      </c>
      <c r="AD860" s="12">
        <v>12956.150706302504</v>
      </c>
      <c r="AE860" s="12">
        <v>2855.2656874076542</v>
      </c>
      <c r="AF860" s="12">
        <v>5480.5321821881489</v>
      </c>
      <c r="AG860" s="44">
        <v>1128.4755203370607</v>
      </c>
      <c r="AH860" s="45">
        <v>3424.6331706514447</v>
      </c>
      <c r="AI860" s="12">
        <v>0</v>
      </c>
      <c r="AJ860" s="12">
        <v>-20.272845480768584</v>
      </c>
      <c r="AK860" s="12">
        <v>36.782044042084692</v>
      </c>
      <c r="AL860" s="12">
        <v>73.03345995879711</v>
      </c>
      <c r="AM860" s="44">
        <v>105.61905701740451</v>
      </c>
      <c r="AN860" s="45">
        <v>89.99999983269511</v>
      </c>
      <c r="AO860" s="12">
        <v>0</v>
      </c>
      <c r="AP860" s="12">
        <v>-1976.2192499031</v>
      </c>
      <c r="AQ860" s="12">
        <v>10563.007692086192</v>
      </c>
      <c r="AR860" s="12">
        <v>12995.787106719865</v>
      </c>
      <c r="AS860" s="44">
        <v>14597.77053889446</v>
      </c>
      <c r="AT860" s="45">
        <v>14278.873420129879</v>
      </c>
      <c r="AU860" s="12">
        <v>0</v>
      </c>
      <c r="AV860" s="12">
        <v>11435.858473393931</v>
      </c>
      <c r="AW860" s="12">
        <v>15869.09880712286</v>
      </c>
      <c r="AX860" s="12">
        <v>13951.728672830342</v>
      </c>
      <c r="AY860" s="44">
        <v>8480.8250578514053</v>
      </c>
      <c r="AZ860" s="45">
        <v>7284.1706886173888</v>
      </c>
      <c r="BA860" s="12">
        <v>0</v>
      </c>
      <c r="BB860" s="12">
        <v>10177.340085780856</v>
      </c>
      <c r="BC860" s="12">
        <v>12849.844402440252</v>
      </c>
      <c r="BD860" s="12">
        <v>14595.078663127688</v>
      </c>
      <c r="BE860" s="44">
        <v>14293.939608092056</v>
      </c>
      <c r="BF860" s="45">
        <v>14278.873430129881</v>
      </c>
      <c r="BG860" s="12">
        <v>0</v>
      </c>
      <c r="BH860" s="12">
        <v>15925.049558481782</v>
      </c>
      <c r="BI860" s="12">
        <v>14159.443869463064</v>
      </c>
      <c r="BJ860" s="12">
        <v>8709.7348233869234</v>
      </c>
      <c r="BK860" s="44">
        <v>7394.0206755048184</v>
      </c>
      <c r="BL860" s="45">
        <v>3859.5375179659441</v>
      </c>
      <c r="BM860" s="12">
        <v>0</v>
      </c>
      <c r="BN860" s="12">
        <v>0</v>
      </c>
      <c r="BO860" s="12">
        <v>57.054889522853273</v>
      </c>
      <c r="BP860" s="12">
        <v>36.251415916712425</v>
      </c>
      <c r="BQ860" s="48">
        <v>32.585597058607412</v>
      </c>
      <c r="BR860" s="49">
        <v>15.61905718470941</v>
      </c>
      <c r="BS860" s="13">
        <v>0</v>
      </c>
      <c r="BT860" s="12">
        <v>137.42246405726988</v>
      </c>
      <c r="BV860" s="14">
        <f>Таблица1[[#This Row],[Lкан_леб,мм]]</f>
        <v>58192.577535942728</v>
      </c>
      <c r="BW860" s="50">
        <f>Таблица1[[#This Row],[угол обхв4]]+Таблица1[[#This Row],[Lдуг 3,мм]]</f>
        <v>12956.150706302504</v>
      </c>
      <c r="BX860" s="54">
        <f>Таблица1[[#This Row],[угол обхв5]]+Таблица1[[#This Row],[Y5, мм]]</f>
        <v>58598.862171969173</v>
      </c>
      <c r="BY860" s="14">
        <f>Таблица1[[#This Row],[угол обхв6]]+Таблица1[[#This Row],[Lдуг 4,мм]]</f>
        <v>15811.416393710158</v>
      </c>
      <c r="BZ860" s="14">
        <f>Таблица1[[#This Row],[Т1]]+Таблица1[[#This Row],[X6, мм]]</f>
        <v>58857.006451001827</v>
      </c>
      <c r="CA860" s="14">
        <f>Таблица1[[#This Row],[Т2]]+Таблица1[[#This Row],[Lдуг 5,мм]]</f>
        <v>21291.948575898306</v>
      </c>
      <c r="CB860" s="14">
        <f>Таблица1[[#This Row],[Т3]]+Таблица1[[#This Row],[Y6, мм]]</f>
        <v>59089.046641621389</v>
      </c>
      <c r="CC860" s="14">
        <f>Таблица1[[#This Row],[Т4]]+Таблица1[[#This Row],[Lдуг 6,мм]]</f>
        <v>22420.424096235369</v>
      </c>
      <c r="CD860" s="14">
        <f>Таблица1[[#This Row],[Т5]]+Таблица1[[#This Row],[Lдуг 1,мм]]</f>
        <v>59200.269062985019</v>
      </c>
      <c r="CE860" s="14">
        <f>Таблица1[[#This Row],[Т6]]+Таблица1[[#This Row],[Lпрям1, мм]]</f>
        <v>25845.057266886812</v>
      </c>
      <c r="CF860" s="15">
        <f>Таблица1[[#This Row],[Т7]]+Таблица1[[#This Row],[Lдуг 2,мм]]</f>
        <v>59200.269062985019</v>
      </c>
      <c r="CG860" s="14">
        <f>Таблица1[[#This Row],[Т8]]+Таблица1[[#This Row],[Lпрям2, мм]]</f>
        <v>25845.057266886812</v>
      </c>
      <c r="CH860" s="14">
        <f>Таблица1[[#This Row],[Т9]]-Таблица1[[#This Row],[Т9]]</f>
        <v>0</v>
      </c>
      <c r="CI860" s="50">
        <f>Таблица1[[#This Row],[Т9]]-Таблица1[[#This Row],[Т8]]</f>
        <v>33355.211796098207</v>
      </c>
      <c r="CJ860" s="54">
        <f>Таблица1[[#This Row],[Т9]]-Таблица1[[#This Row],[Т7]]</f>
        <v>0</v>
      </c>
      <c r="CK860" s="14">
        <f>Таблица1[[#This Row],[Т9]]-Таблица1[[#This Row],[Т6]]</f>
        <v>36779.844966749646</v>
      </c>
      <c r="CL860" s="14">
        <f>Таблица1[[#This Row],[Т9]]-Таблица1[[#This Row],[Т5]]</f>
        <v>111.22242136362911</v>
      </c>
      <c r="CM860" s="14">
        <f>Таблица1[[#This Row],[Т9]]-Таблица1[[#This Row],[Т4]]</f>
        <v>37908.320487086712</v>
      </c>
      <c r="CN860" s="14">
        <f>Таблица1[[#This Row],[Т9]]-Таблица1[[#This Row],[Т3]]</f>
        <v>343.26261198319116</v>
      </c>
      <c r="CO860" s="14">
        <f>Таблица1[[#This Row],[Т9]]-Таблица1[[#This Row],[Т2]]</f>
        <v>43388.852669274856</v>
      </c>
      <c r="CP860" s="14">
        <f>Таблица1[[#This Row],[Т9]]-Таблица1[[#This Row],[Т1]]</f>
        <v>601.40689101584576</v>
      </c>
      <c r="CQ860" s="14">
        <f>Таблица1[[#This Row],[Т9]]-Таблица1[[#This Row],[угол обхв6]]</f>
        <v>46244.118356682513</v>
      </c>
      <c r="CR860" s="14">
        <f>Таблица1[[#This Row],[Т9]]-Таблица1[[#This Row],[угол обхв5]]</f>
        <v>1007.6915270422905</v>
      </c>
      <c r="CS860" s="14">
        <f>Таблица1[[#This Row],[Т9]]-Таблица1[[#This Row],[угол обхв4]]</f>
        <v>59200.269062985019</v>
      </c>
      <c r="CT860" s="14">
        <f>Таблица1[[#This Row],[Lкан_прям, мм]]+Таблица1[[#This Row],[Lкан_дуг, мм]]+Таблица1[[#This Row],[Lкан_леб,мм]]</f>
        <v>85045.326329871823</v>
      </c>
      <c r="CU860" s="16">
        <f>Таблица1[[#This Row],[Lкан_леб,мм]]</f>
        <v>58192.577535942728</v>
      </c>
      <c r="CV860" s="14">
        <f>2534431-(Таблица1[[#This Row],[Т23]]+Таблица1[[#This Row],[угол обхв3]])</f>
        <v>2449248.2512060711</v>
      </c>
      <c r="CW860" s="50">
        <f>SUM(X860:AC860,AD860:AI860)-Таблица1[[#This Row],[lподв_min, мм]]</f>
        <v>23428.115622086287</v>
      </c>
      <c r="CX860" s="17">
        <f>CW1299-Таблица1[[#This Row],[Суммарная длина каната]]</f>
        <v>-2426765.5470201201</v>
      </c>
    </row>
    <row r="861" spans="1:102" x14ac:dyDescent="0.25">
      <c r="A861" s="21">
        <v>860</v>
      </c>
      <c r="B861" s="10">
        <v>21.339795918367344</v>
      </c>
      <c r="C861" s="10">
        <v>96.250204081632717</v>
      </c>
      <c r="D861" s="11">
        <v>15015.697372593006</v>
      </c>
      <c r="E861" s="11">
        <v>7491.2293611520345</v>
      </c>
      <c r="F861" s="11">
        <v>14129.834023959516</v>
      </c>
      <c r="G861" s="11">
        <v>7329.5657364621875</v>
      </c>
      <c r="H861" s="11">
        <v>14607.696882593007</v>
      </c>
      <c r="I861" s="11">
        <v>3988.2915329753191</v>
      </c>
      <c r="J861" s="11">
        <v>3502.9378281767149</v>
      </c>
      <c r="K861" s="11">
        <v>25883.283653409246</v>
      </c>
      <c r="L861" s="11">
        <v>969.46514051985935</v>
      </c>
      <c r="M861" s="11">
        <v>58192.577535942728</v>
      </c>
      <c r="N861" s="11">
        <v>10318.708460094753</v>
      </c>
      <c r="O861" s="11">
        <v>15542.323830650679</v>
      </c>
      <c r="P861" s="43">
        <v>12629.993338381282</v>
      </c>
      <c r="Q861" s="11">
        <v>13935.076989793319</v>
      </c>
      <c r="R861" s="11">
        <v>14473.007310118033</v>
      </c>
      <c r="S861" s="11">
        <v>8773.727117910661</v>
      </c>
      <c r="T861" s="11">
        <v>15015.697372593006</v>
      </c>
      <c r="U861" s="11">
        <v>7491.2293611520345</v>
      </c>
      <c r="V861" s="11">
        <v>14161.801293509554</v>
      </c>
      <c r="W861" s="11">
        <v>7192.8211070337702</v>
      </c>
      <c r="X861" s="12">
        <v>0</v>
      </c>
      <c r="Y861" s="12">
        <v>392.27319770400061</v>
      </c>
      <c r="Z861" s="12">
        <v>253.04252410720389</v>
      </c>
      <c r="AA861" s="44">
        <v>232.0401906195585</v>
      </c>
      <c r="AB861" s="45">
        <v>92.109228089096334</v>
      </c>
      <c r="AC861" s="12">
        <v>0</v>
      </c>
      <c r="AD861" s="12">
        <v>12956.150706302504</v>
      </c>
      <c r="AE861" s="12">
        <v>2815.1874175695561</v>
      </c>
      <c r="AF861" s="12">
        <v>5480.5321821881498</v>
      </c>
      <c r="AG861" s="44">
        <v>1128.4755203370626</v>
      </c>
      <c r="AH861" s="45">
        <v>3502.9378270119769</v>
      </c>
      <c r="AI861" s="12">
        <v>0</v>
      </c>
      <c r="AJ861" s="12">
        <v>-20.272845480768584</v>
      </c>
      <c r="AK861" s="12">
        <v>34.81440609898673</v>
      </c>
      <c r="AL861" s="12">
        <v>70.34937832614402</v>
      </c>
      <c r="AM861" s="44">
        <v>102.93497538475141</v>
      </c>
      <c r="AN861" s="45">
        <v>89.999999836435066</v>
      </c>
      <c r="AO861" s="12">
        <v>0</v>
      </c>
      <c r="AP861" s="12">
        <v>-1976.2192499031</v>
      </c>
      <c r="AQ861" s="12">
        <v>10551.643825952538</v>
      </c>
      <c r="AR861" s="12">
        <v>13014.23170752582</v>
      </c>
      <c r="AS861" s="44">
        <v>14870.654201085352</v>
      </c>
      <c r="AT861" s="45">
        <v>14607.697372593007</v>
      </c>
      <c r="AU861" s="12">
        <v>0</v>
      </c>
      <c r="AV861" s="12">
        <v>11435.858473393931</v>
      </c>
      <c r="AW861" s="12">
        <v>15877.294150727996</v>
      </c>
      <c r="AX861" s="12">
        <v>14072.280764075029</v>
      </c>
      <c r="AY861" s="44">
        <v>8682.3983157504172</v>
      </c>
      <c r="AZ861" s="45">
        <v>7491.2293599872974</v>
      </c>
      <c r="BA861" s="12">
        <v>0</v>
      </c>
      <c r="BB861" s="12">
        <v>10177.340085780856</v>
      </c>
      <c r="BC861" s="12">
        <v>12862.928704239068</v>
      </c>
      <c r="BD861" s="12">
        <v>14857.245679262571</v>
      </c>
      <c r="BE861" s="44">
        <v>14618.050481625687</v>
      </c>
      <c r="BF861" s="45">
        <v>14607.697382593007</v>
      </c>
      <c r="BG861" s="12">
        <v>0</v>
      </c>
      <c r="BH861" s="12">
        <v>15925.049558481782</v>
      </c>
      <c r="BI861" s="12">
        <v>14270.047309870635</v>
      </c>
      <c r="BJ861" s="12">
        <v>8910.9308921923712</v>
      </c>
      <c r="BK861" s="44">
        <v>7582.5581633122783</v>
      </c>
      <c r="BL861" s="45">
        <v>3988.2915329753205</v>
      </c>
      <c r="BM861" s="12">
        <v>0</v>
      </c>
      <c r="BN861" s="12">
        <v>0</v>
      </c>
      <c r="BO861" s="12">
        <v>55.087251579755311</v>
      </c>
      <c r="BP861" s="12">
        <v>35.53497222715729</v>
      </c>
      <c r="BQ861" s="48">
        <v>32.585597058607398</v>
      </c>
      <c r="BR861" s="49">
        <v>12.934975548316356</v>
      </c>
      <c r="BS861" s="13">
        <v>0</v>
      </c>
      <c r="BT861" s="12">
        <v>137.42246405726988</v>
      </c>
      <c r="BV861" s="14">
        <f>Таблица1[[#This Row],[Lкан_леб,мм]]</f>
        <v>58192.577535942728</v>
      </c>
      <c r="BW861" s="50">
        <f>Таблица1[[#This Row],[угол обхв4]]+Таблица1[[#This Row],[Lдуг 3,мм]]</f>
        <v>12956.150706302504</v>
      </c>
      <c r="BX861" s="54">
        <f>Таблица1[[#This Row],[угол обхв5]]+Таблица1[[#This Row],[Y5, мм]]</f>
        <v>58584.85073364673</v>
      </c>
      <c r="BY861" s="14">
        <f>Таблица1[[#This Row],[угол обхв6]]+Таблица1[[#This Row],[Lдуг 4,мм]]</f>
        <v>15771.338123872059</v>
      </c>
      <c r="BZ861" s="14">
        <f>Таблица1[[#This Row],[Т1]]+Таблица1[[#This Row],[X6, мм]]</f>
        <v>58837.893257753931</v>
      </c>
      <c r="CA861" s="14">
        <f>Таблица1[[#This Row],[Т2]]+Таблица1[[#This Row],[Lдуг 5,мм]]</f>
        <v>21251.870306060209</v>
      </c>
      <c r="CB861" s="14">
        <f>Таблица1[[#This Row],[Т3]]+Таблица1[[#This Row],[Y6, мм]]</f>
        <v>59069.933448373493</v>
      </c>
      <c r="CC861" s="14">
        <f>Таблица1[[#This Row],[Т4]]+Таблица1[[#This Row],[Lдуг 6,мм]]</f>
        <v>22380.345826397272</v>
      </c>
      <c r="CD861" s="14">
        <f>Таблица1[[#This Row],[Т5]]+Таблица1[[#This Row],[Lдуг 1,мм]]</f>
        <v>59162.042676462588</v>
      </c>
      <c r="CE861" s="14">
        <f>Таблица1[[#This Row],[Т6]]+Таблица1[[#This Row],[Lпрям1, мм]]</f>
        <v>25883.283653409249</v>
      </c>
      <c r="CF861" s="15">
        <f>Таблица1[[#This Row],[Т7]]+Таблица1[[#This Row],[Lдуг 2,мм]]</f>
        <v>59162.042676462588</v>
      </c>
      <c r="CG861" s="14">
        <f>Таблица1[[#This Row],[Т8]]+Таблица1[[#This Row],[Lпрям2, мм]]</f>
        <v>25883.283653409249</v>
      </c>
      <c r="CH861" s="14">
        <f>Таблица1[[#This Row],[Т9]]-Таблица1[[#This Row],[Т9]]</f>
        <v>0</v>
      </c>
      <c r="CI861" s="50">
        <f>Таблица1[[#This Row],[Т9]]-Таблица1[[#This Row],[Т8]]</f>
        <v>33278.759023053339</v>
      </c>
      <c r="CJ861" s="54">
        <f>Таблица1[[#This Row],[Т9]]-Таблица1[[#This Row],[Т7]]</f>
        <v>0</v>
      </c>
      <c r="CK861" s="14">
        <f>Таблица1[[#This Row],[Т9]]-Таблица1[[#This Row],[Т6]]</f>
        <v>36781.696850065317</v>
      </c>
      <c r="CL861" s="14">
        <f>Таблица1[[#This Row],[Т9]]-Таблица1[[#This Row],[Т5]]</f>
        <v>92.109228089095268</v>
      </c>
      <c r="CM861" s="14">
        <f>Таблица1[[#This Row],[Т9]]-Таблица1[[#This Row],[Т4]]</f>
        <v>37910.172370402375</v>
      </c>
      <c r="CN861" s="14">
        <f>Таблица1[[#This Row],[Т9]]-Таблица1[[#This Row],[Т3]]</f>
        <v>324.14941870865732</v>
      </c>
      <c r="CO861" s="14">
        <f>Таблица1[[#This Row],[Т9]]-Таблица1[[#This Row],[Т2]]</f>
        <v>43390.704552590527</v>
      </c>
      <c r="CP861" s="14">
        <f>Таблица1[[#This Row],[Т9]]-Таблица1[[#This Row],[Т1]]</f>
        <v>577.19194281585806</v>
      </c>
      <c r="CQ861" s="14">
        <f>Таблица1[[#This Row],[Т9]]-Таблица1[[#This Row],[угол обхв6]]</f>
        <v>46205.891970160083</v>
      </c>
      <c r="CR861" s="14">
        <f>Таблица1[[#This Row],[Т9]]-Таблица1[[#This Row],[угол обхв5]]</f>
        <v>969.46514051986014</v>
      </c>
      <c r="CS861" s="14">
        <f>Таблица1[[#This Row],[Т9]]-Таблица1[[#This Row],[угол обхв4]]</f>
        <v>59162.042676462588</v>
      </c>
      <c r="CT861" s="14">
        <f>Таблица1[[#This Row],[Lкан_прям, мм]]+Таблица1[[#This Row],[Lкан_дуг, мм]]+Таблица1[[#This Row],[Lкан_леб,мм]]</f>
        <v>85045.326329871838</v>
      </c>
      <c r="CU861" s="16">
        <f>Таблица1[[#This Row],[Lкан_леб,мм]]</f>
        <v>58192.577535942728</v>
      </c>
      <c r="CV861" s="14">
        <f>2534431-(Таблица1[[#This Row],[Т23]]+Таблица1[[#This Row],[угол обхв3]])</f>
        <v>2449248.2512060711</v>
      </c>
      <c r="CW861" s="50">
        <f>SUM(X861:AC861,AD861:AI861)-Таблица1[[#This Row],[lподв_min, мм]]</f>
        <v>23349.810965752396</v>
      </c>
      <c r="CX861" s="17">
        <f>CW1300-Таблица1[[#This Row],[Суммарная длина каната]]</f>
        <v>-2426818.6610001419</v>
      </c>
    </row>
    <row r="862" spans="1:102" x14ac:dyDescent="0.25">
      <c r="A862" s="21">
        <v>861</v>
      </c>
      <c r="B862" s="10">
        <v>21.339795918367344</v>
      </c>
      <c r="C862" s="10">
        <v>98.934285714285778</v>
      </c>
      <c r="D862" s="11">
        <v>15334.464244254636</v>
      </c>
      <c r="E862" s="11">
        <v>7713.4593470292102</v>
      </c>
      <c r="F862" s="11">
        <v>14457.143289597463</v>
      </c>
      <c r="G862" s="11">
        <v>7510.4890474299173</v>
      </c>
      <c r="H862" s="11">
        <v>14926.463754254637</v>
      </c>
      <c r="I862" s="11">
        <v>4131.0178028778446</v>
      </c>
      <c r="J862" s="11">
        <v>3582.4415441513652</v>
      </c>
      <c r="K862" s="11">
        <v>25921.510039930894</v>
      </c>
      <c r="L862" s="11">
        <v>931.23875399821713</v>
      </c>
      <c r="M862" s="11">
        <v>58192.577535942728</v>
      </c>
      <c r="N862" s="11">
        <v>10318.708460094753</v>
      </c>
      <c r="O862" s="11">
        <v>15542.323830650679</v>
      </c>
      <c r="P862" s="43">
        <v>12649.619023278114</v>
      </c>
      <c r="Q862" s="11">
        <v>14038.517618650076</v>
      </c>
      <c r="R862" s="11">
        <v>14732.311557174851</v>
      </c>
      <c r="S862" s="11">
        <v>8969.1365115275512</v>
      </c>
      <c r="T862" s="11">
        <v>15334.464244254636</v>
      </c>
      <c r="U862" s="11">
        <v>7713.4593470292102</v>
      </c>
      <c r="V862" s="11">
        <v>14495.479093216969</v>
      </c>
      <c r="W862" s="11">
        <v>7375.3914302753328</v>
      </c>
      <c r="X862" s="12">
        <v>0</v>
      </c>
      <c r="Y862" s="12">
        <v>378.13109856416315</v>
      </c>
      <c r="Z862" s="12">
        <v>248.07142999914427</v>
      </c>
      <c r="AA862" s="44">
        <v>232.0401906195587</v>
      </c>
      <c r="AB862" s="45">
        <v>72.996034815350995</v>
      </c>
      <c r="AC862" s="12">
        <v>0</v>
      </c>
      <c r="AD862" s="12">
        <v>12956.150706302504</v>
      </c>
      <c r="AE862" s="12">
        <v>2773.9100880907044</v>
      </c>
      <c r="AF862" s="12">
        <v>5480.5321821881498</v>
      </c>
      <c r="AG862" s="44">
        <v>1128.4755203370607</v>
      </c>
      <c r="AH862" s="45">
        <v>3582.441543012475</v>
      </c>
      <c r="AI862" s="12">
        <v>0</v>
      </c>
      <c r="AJ862" s="12">
        <v>-20.272845480768584</v>
      </c>
      <c r="AK862" s="12">
        <v>32.828419348574286</v>
      </c>
      <c r="AL862" s="12">
        <v>67.665296693490973</v>
      </c>
      <c r="AM862" s="44">
        <v>100.25089375209839</v>
      </c>
      <c r="AN862" s="45">
        <v>89.999999840064973</v>
      </c>
      <c r="AO862" s="12">
        <v>0</v>
      </c>
      <c r="AP862" s="12">
        <v>-1976.2192499031</v>
      </c>
      <c r="AQ862" s="12">
        <v>10539.895490319859</v>
      </c>
      <c r="AR862" s="12">
        <v>13027.01074783144</v>
      </c>
      <c r="AS862" s="44">
        <v>15133.799029269254</v>
      </c>
      <c r="AT862" s="45">
        <v>14926.464244254637</v>
      </c>
      <c r="AU862" s="12">
        <v>0</v>
      </c>
      <c r="AV862" s="12">
        <v>11435.858473393931</v>
      </c>
      <c r="AW862" s="12">
        <v>15885.165335810423</v>
      </c>
      <c r="AX862" s="12">
        <v>14193.564341410238</v>
      </c>
      <c r="AY862" s="44">
        <v>8896.5292821957119</v>
      </c>
      <c r="AZ862" s="45">
        <v>7713.4593458903219</v>
      </c>
      <c r="BA862" s="12">
        <v>0</v>
      </c>
      <c r="BB862" s="12">
        <v>10177.340085780856</v>
      </c>
      <c r="BC862" s="12">
        <v>12870.80605350322</v>
      </c>
      <c r="BD862" s="12">
        <v>15109.703281728178</v>
      </c>
      <c r="BE862" s="44">
        <v>14932.976772160235</v>
      </c>
      <c r="BF862" s="45">
        <v>14926.464254254637</v>
      </c>
      <c r="BG862" s="12">
        <v>0</v>
      </c>
      <c r="BH862" s="12">
        <v>15925.049558481782</v>
      </c>
      <c r="BI862" s="12">
        <v>14381.359123809818</v>
      </c>
      <c r="BJ862" s="12">
        <v>9124.1832342877133</v>
      </c>
      <c r="BK862" s="44">
        <v>7786.0665763610496</v>
      </c>
      <c r="BL862" s="45">
        <v>4131.0178028778464</v>
      </c>
      <c r="BM862" s="12">
        <v>0</v>
      </c>
      <c r="BN862" s="12">
        <v>0</v>
      </c>
      <c r="BO862" s="12">
        <v>53.101264829342867</v>
      </c>
      <c r="BP862" s="12">
        <v>34.836877344916687</v>
      </c>
      <c r="BQ862" s="48">
        <v>32.585597058607419</v>
      </c>
      <c r="BR862" s="49">
        <v>10.25089391203341</v>
      </c>
      <c r="BS862" s="13">
        <v>0</v>
      </c>
      <c r="BT862" s="12">
        <v>137.42246405726988</v>
      </c>
      <c r="BV862" s="14">
        <f>Таблица1[[#This Row],[Lкан_леб,мм]]</f>
        <v>58192.577535942728</v>
      </c>
      <c r="BW862" s="50">
        <f>Таблица1[[#This Row],[угол обхв4]]+Таблица1[[#This Row],[Lдуг 3,мм]]</f>
        <v>12956.150706302504</v>
      </c>
      <c r="BX862" s="54">
        <f>Таблица1[[#This Row],[угол обхв5]]+Таблица1[[#This Row],[Y5, мм]]</f>
        <v>58570.708634506889</v>
      </c>
      <c r="BY862" s="14">
        <f>Таблица1[[#This Row],[угол обхв6]]+Таблица1[[#This Row],[Lдуг 4,мм]]</f>
        <v>15730.060794393208</v>
      </c>
      <c r="BZ862" s="14">
        <f>Таблица1[[#This Row],[Т1]]+Таблица1[[#This Row],[X6, мм]]</f>
        <v>58818.780064506034</v>
      </c>
      <c r="CA862" s="14">
        <f>Таблица1[[#This Row],[Т2]]+Таблица1[[#This Row],[Lдуг 5,мм]]</f>
        <v>21210.592976581356</v>
      </c>
      <c r="CB862" s="14">
        <f>Таблица1[[#This Row],[Т3]]+Таблица1[[#This Row],[Y6, мм]]</f>
        <v>59050.820255125596</v>
      </c>
      <c r="CC862" s="14">
        <f>Таблица1[[#This Row],[Т4]]+Таблица1[[#This Row],[Lдуг 6,мм]]</f>
        <v>22339.068496918419</v>
      </c>
      <c r="CD862" s="14">
        <f>Таблица1[[#This Row],[Т5]]+Таблица1[[#This Row],[Lдуг 1,мм]]</f>
        <v>59123.816289940951</v>
      </c>
      <c r="CE862" s="14">
        <f>Таблица1[[#This Row],[Т6]]+Таблица1[[#This Row],[Lпрям1, мм]]</f>
        <v>25921.510039930894</v>
      </c>
      <c r="CF862" s="15">
        <f>Таблица1[[#This Row],[Т7]]+Таблица1[[#This Row],[Lдуг 2,мм]]</f>
        <v>59123.816289940951</v>
      </c>
      <c r="CG862" s="14">
        <f>Таблица1[[#This Row],[Т8]]+Таблица1[[#This Row],[Lпрям2, мм]]</f>
        <v>25921.510039930894</v>
      </c>
      <c r="CH862" s="14">
        <f>Таблица1[[#This Row],[Т9]]-Таблица1[[#This Row],[Т9]]</f>
        <v>0</v>
      </c>
      <c r="CI862" s="50">
        <f>Таблица1[[#This Row],[Т9]]-Таблица1[[#This Row],[Т8]]</f>
        <v>33202.306250010057</v>
      </c>
      <c r="CJ862" s="54">
        <f>Таблица1[[#This Row],[Т9]]-Таблица1[[#This Row],[Т7]]</f>
        <v>0</v>
      </c>
      <c r="CK862" s="14">
        <f>Таблица1[[#This Row],[Т9]]-Таблица1[[#This Row],[Т6]]</f>
        <v>36784.747793022529</v>
      </c>
      <c r="CL862" s="14">
        <f>Таблица1[[#This Row],[Т9]]-Таблица1[[#This Row],[Т5]]</f>
        <v>72.996034815354506</v>
      </c>
      <c r="CM862" s="14">
        <f>Таблица1[[#This Row],[Т9]]-Таблица1[[#This Row],[Т4]]</f>
        <v>37913.223313359595</v>
      </c>
      <c r="CN862" s="14">
        <f>Таблица1[[#This Row],[Т9]]-Таблица1[[#This Row],[Т3]]</f>
        <v>305.03622543491656</v>
      </c>
      <c r="CO862" s="14">
        <f>Таблица1[[#This Row],[Т9]]-Таблица1[[#This Row],[Т2]]</f>
        <v>43393.755495547739</v>
      </c>
      <c r="CP862" s="14">
        <f>Таблица1[[#This Row],[Т9]]-Таблица1[[#This Row],[Т1]]</f>
        <v>553.1076554340616</v>
      </c>
      <c r="CQ862" s="14">
        <f>Таблица1[[#This Row],[Т9]]-Таблица1[[#This Row],[угол обхв6]]</f>
        <v>46167.665583638445</v>
      </c>
      <c r="CR862" s="14">
        <f>Таблица1[[#This Row],[Т9]]-Таблица1[[#This Row],[угол обхв5]]</f>
        <v>931.23875399822282</v>
      </c>
      <c r="CS862" s="14">
        <f>Таблица1[[#This Row],[Т9]]-Таблица1[[#This Row],[угол обхв4]]</f>
        <v>59123.816289940951</v>
      </c>
      <c r="CT862" s="14">
        <f>Таблица1[[#This Row],[Lкан_прям, мм]]+Таблица1[[#This Row],[Lкан_дуг, мм]]+Таблица1[[#This Row],[Lкан_леб,мм]]</f>
        <v>85045.326329871838</v>
      </c>
      <c r="CU862" s="16">
        <f>Таблица1[[#This Row],[Lкан_леб,мм]]</f>
        <v>58192.577535942728</v>
      </c>
      <c r="CV862" s="14">
        <f>2534431-(Таблица1[[#This Row],[Т23]]+Таблица1[[#This Row],[угол обхв3]])</f>
        <v>2449248.2512060711</v>
      </c>
      <c r="CW862" s="50">
        <f>SUM(X862:AC862,AD862:AI862)-Таблица1[[#This Row],[lподв_min, мм]]</f>
        <v>23270.30724977775</v>
      </c>
      <c r="CX862" s="17">
        <f>CW1301-Таблица1[[#This Row],[Суммарная длина каната]]</f>
        <v>-2426871.3732204945</v>
      </c>
    </row>
    <row r="863" spans="1:102" x14ac:dyDescent="0.25">
      <c r="A863" s="21">
        <v>862</v>
      </c>
      <c r="B863" s="10">
        <v>21.339795918367344</v>
      </c>
      <c r="C863" s="10">
        <v>101.61836734693884</v>
      </c>
      <c r="D863" s="11">
        <v>15642.47461208061</v>
      </c>
      <c r="E863" s="11">
        <v>7950.3730410268809</v>
      </c>
      <c r="F863" s="11">
        <v>14775.621027106434</v>
      </c>
      <c r="G863" s="11">
        <v>7706.5414142484478</v>
      </c>
      <c r="H863" s="11">
        <v>15234.47412208061</v>
      </c>
      <c r="I863" s="11">
        <v>4287.2670220602004</v>
      </c>
      <c r="J863" s="11">
        <v>3663.1060189666805</v>
      </c>
      <c r="K863" s="11">
        <v>25959.736426451767</v>
      </c>
      <c r="L863" s="11">
        <v>893.0123674773447</v>
      </c>
      <c r="M863" s="11">
        <v>58192.577535942728</v>
      </c>
      <c r="N863" s="11">
        <v>10318.708460094753</v>
      </c>
      <c r="O863" s="11">
        <v>15542.323830650679</v>
      </c>
      <c r="P863" s="43">
        <v>12664.379163399519</v>
      </c>
      <c r="Q863" s="11">
        <v>14142.763815077318</v>
      </c>
      <c r="R863" s="11">
        <v>14982.180515041789</v>
      </c>
      <c r="S863" s="11">
        <v>9176.4744664463651</v>
      </c>
      <c r="T863" s="11">
        <v>15642.47461208061</v>
      </c>
      <c r="U863" s="11">
        <v>7950.3730410268809</v>
      </c>
      <c r="V863" s="11">
        <v>14820.241250207388</v>
      </c>
      <c r="W863" s="11">
        <v>7573.3872341021934</v>
      </c>
      <c r="X863" s="12">
        <v>0</v>
      </c>
      <c r="Y863" s="12">
        <v>363.84845462883351</v>
      </c>
      <c r="Z863" s="12">
        <v>243.2408806865765</v>
      </c>
      <c r="AA863" s="44">
        <v>232.04019061955941</v>
      </c>
      <c r="AB863" s="45">
        <v>53.882841542375168</v>
      </c>
      <c r="AC863" s="12">
        <v>0</v>
      </c>
      <c r="AD863" s="12">
        <v>12956.150706302504</v>
      </c>
      <c r="AE863" s="12">
        <v>2731.4719997711845</v>
      </c>
      <c r="AF863" s="12">
        <v>5480.5321821881489</v>
      </c>
      <c r="AG863" s="44">
        <v>1128.4755203370598</v>
      </c>
      <c r="AH863" s="45">
        <v>3663.1060178528701</v>
      </c>
      <c r="AI863" s="12">
        <v>0</v>
      </c>
      <c r="AJ863" s="12">
        <v>-20.272845480768584</v>
      </c>
      <c r="AK863" s="12">
        <v>30.822695775577944</v>
      </c>
      <c r="AL863" s="12">
        <v>64.981215060837883</v>
      </c>
      <c r="AM863" s="44">
        <v>97.566812119445402</v>
      </c>
      <c r="AN863" s="45">
        <v>89.999999843586878</v>
      </c>
      <c r="AO863" s="12">
        <v>0</v>
      </c>
      <c r="AP863" s="12">
        <v>-1976.2192499031</v>
      </c>
      <c r="AQ863" s="12">
        <v>10527.760753657258</v>
      </c>
      <c r="AR863" s="12">
        <v>13034.096188477262</v>
      </c>
      <c r="AS863" s="44">
        <v>15386.627643641319</v>
      </c>
      <c r="AT863" s="45">
        <v>15234.47461208061</v>
      </c>
      <c r="AU863" s="12">
        <v>0</v>
      </c>
      <c r="AV863" s="12">
        <v>11435.858473393931</v>
      </c>
      <c r="AW863" s="12">
        <v>15892.696687128255</v>
      </c>
      <c r="AX863" s="12">
        <v>14315.313290207392</v>
      </c>
      <c r="AY863" s="44">
        <v>9122.7481212552284</v>
      </c>
      <c r="AZ863" s="45">
        <v>7950.3730399130727</v>
      </c>
      <c r="BA863" s="12">
        <v>0</v>
      </c>
      <c r="BB863" s="12">
        <v>10177.340085780856</v>
      </c>
      <c r="BC863" s="12">
        <v>12873.431456962026</v>
      </c>
      <c r="BD863" s="12">
        <v>15351.897540119531</v>
      </c>
      <c r="BE863" s="44">
        <v>15238.027483481083</v>
      </c>
      <c r="BF863" s="45">
        <v>15234.474622080612</v>
      </c>
      <c r="BG863" s="12">
        <v>0</v>
      </c>
      <c r="BH863" s="12">
        <v>15925.049558481782</v>
      </c>
      <c r="BI863" s="12">
        <v>14493.136671554894</v>
      </c>
      <c r="BJ863" s="12">
        <v>9349.023941576439</v>
      </c>
      <c r="BK863" s="44">
        <v>8004.0993862180176</v>
      </c>
      <c r="BL863" s="45">
        <v>4287.2670220602022</v>
      </c>
      <c r="BM863" s="12">
        <v>0</v>
      </c>
      <c r="BN863" s="12">
        <v>0</v>
      </c>
      <c r="BO863" s="12">
        <v>51.095541256346529</v>
      </c>
      <c r="BP863" s="12">
        <v>34.158519285259928</v>
      </c>
      <c r="BQ863" s="48">
        <v>32.585597058607526</v>
      </c>
      <c r="BR863" s="49">
        <v>7.5668122758585294</v>
      </c>
      <c r="BS863" s="13">
        <v>0</v>
      </c>
      <c r="BT863" s="12">
        <v>137.42246405726988</v>
      </c>
      <c r="BV863" s="14">
        <f>Таблица1[[#This Row],[Lкан_леб,мм]]</f>
        <v>58192.577535942728</v>
      </c>
      <c r="BW863" s="50">
        <f>Таблица1[[#This Row],[угол обхв4]]+Таблица1[[#This Row],[Lдуг 3,мм]]</f>
        <v>12956.150706302504</v>
      </c>
      <c r="BX863" s="54">
        <f>Таблица1[[#This Row],[угол обхв5]]+Таблица1[[#This Row],[Y5, мм]]</f>
        <v>58556.425990571559</v>
      </c>
      <c r="BY863" s="14">
        <f>Таблица1[[#This Row],[угол обхв6]]+Таблица1[[#This Row],[Lдуг 4,мм]]</f>
        <v>15687.622706073689</v>
      </c>
      <c r="BZ863" s="14">
        <f>Таблица1[[#This Row],[Т1]]+Таблица1[[#This Row],[X6, мм]]</f>
        <v>58799.666871258138</v>
      </c>
      <c r="CA863" s="14">
        <f>Таблица1[[#This Row],[Т2]]+Таблица1[[#This Row],[Lдуг 5,мм]]</f>
        <v>21168.154888261837</v>
      </c>
      <c r="CB863" s="14">
        <f>Таблица1[[#This Row],[Т3]]+Таблица1[[#This Row],[Y6, мм]]</f>
        <v>59031.7070618777</v>
      </c>
      <c r="CC863" s="14">
        <f>Таблица1[[#This Row],[Т4]]+Таблица1[[#This Row],[Lдуг 6,мм]]</f>
        <v>22296.630408598896</v>
      </c>
      <c r="CD863" s="14">
        <f>Таблица1[[#This Row],[Т5]]+Таблица1[[#This Row],[Lдуг 1,мм]]</f>
        <v>59085.589903420077</v>
      </c>
      <c r="CE863" s="14">
        <f>Таблица1[[#This Row],[Т6]]+Таблица1[[#This Row],[Lпрям1, мм]]</f>
        <v>25959.736426451767</v>
      </c>
      <c r="CF863" s="15">
        <f>Таблица1[[#This Row],[Т7]]+Таблица1[[#This Row],[Lдуг 2,мм]]</f>
        <v>59085.589903420077</v>
      </c>
      <c r="CG863" s="14">
        <f>Таблица1[[#This Row],[Т8]]+Таблица1[[#This Row],[Lпрям2, мм]]</f>
        <v>25959.736426451767</v>
      </c>
      <c r="CH863" s="14">
        <f>Таблица1[[#This Row],[Т9]]-Таблица1[[#This Row],[Т9]]</f>
        <v>0</v>
      </c>
      <c r="CI863" s="50">
        <f>Таблица1[[#This Row],[Т9]]-Таблица1[[#This Row],[Т8]]</f>
        <v>33125.85347696831</v>
      </c>
      <c r="CJ863" s="54">
        <f>Таблица1[[#This Row],[Т9]]-Таблица1[[#This Row],[Т7]]</f>
        <v>0</v>
      </c>
      <c r="CK863" s="14">
        <f>Таблица1[[#This Row],[Т9]]-Таблица1[[#This Row],[Т6]]</f>
        <v>36788.959494821182</v>
      </c>
      <c r="CL863" s="14">
        <f>Таблица1[[#This Row],[Т9]]-Таблица1[[#This Row],[Т5]]</f>
        <v>53.882841542377719</v>
      </c>
      <c r="CM863" s="14">
        <f>Таблица1[[#This Row],[Т9]]-Таблица1[[#This Row],[Т4]]</f>
        <v>37917.43501515824</v>
      </c>
      <c r="CN863" s="14">
        <f>Таблица1[[#This Row],[Т9]]-Таблица1[[#This Row],[Т3]]</f>
        <v>285.92303216193977</v>
      </c>
      <c r="CO863" s="14">
        <f>Таблица1[[#This Row],[Т9]]-Таблица1[[#This Row],[Т2]]</f>
        <v>43397.967197346385</v>
      </c>
      <c r="CP863" s="14">
        <f>Таблица1[[#This Row],[Т9]]-Таблица1[[#This Row],[Т1]]</f>
        <v>529.16391284851852</v>
      </c>
      <c r="CQ863" s="14">
        <f>Таблица1[[#This Row],[Т9]]-Таблица1[[#This Row],[угол обхв6]]</f>
        <v>46129.439197117572</v>
      </c>
      <c r="CR863" s="14">
        <f>Таблица1[[#This Row],[Т9]]-Таблица1[[#This Row],[угол обхв5]]</f>
        <v>893.01236747734947</v>
      </c>
      <c r="CS863" s="14">
        <f>Таблица1[[#This Row],[Т9]]-Таблица1[[#This Row],[угол обхв4]]</f>
        <v>59085.589903420077</v>
      </c>
      <c r="CT863" s="14">
        <f>Таблица1[[#This Row],[Lкан_прям, мм]]+Таблица1[[#This Row],[Lкан_дуг, мм]]+Таблица1[[#This Row],[Lкан_леб,мм]]</f>
        <v>85045.326329871838</v>
      </c>
      <c r="CU863" s="16">
        <f>Таблица1[[#This Row],[Lкан_леб,мм]]</f>
        <v>58192.577535942728</v>
      </c>
      <c r="CV863" s="14">
        <f>2534431-(Таблица1[[#This Row],[Т23]]+Таблица1[[#This Row],[угол обхв3]])</f>
        <v>2449248.2512060711</v>
      </c>
      <c r="CW863" s="50">
        <f>SUM(X863:AC863,AD863:AI863)-Таблица1[[#This Row],[lподв_min, мм]]</f>
        <v>23189.642774962427</v>
      </c>
      <c r="CX863" s="17">
        <f>CW1302-Таблица1[[#This Row],[Суммарная длина каната]]</f>
        <v>-2424664.0919301915</v>
      </c>
    </row>
    <row r="864" spans="1:102" x14ac:dyDescent="0.25">
      <c r="A864" s="21">
        <v>863</v>
      </c>
      <c r="B864" s="10">
        <v>21.339795918367344</v>
      </c>
      <c r="C864" s="10">
        <v>104.3024489795919</v>
      </c>
      <c r="D864" s="11">
        <v>15135.375186878118</v>
      </c>
      <c r="E864" s="11">
        <v>7786.3740855849064</v>
      </c>
      <c r="F864" s="11">
        <v>15084.568447856596</v>
      </c>
      <c r="G864" s="11">
        <v>7917.2926681849303</v>
      </c>
      <c r="H864" s="11">
        <v>15543.37469687812</v>
      </c>
      <c r="I864" s="11">
        <v>4456.7463377689883</v>
      </c>
      <c r="J864" s="11">
        <v>3329.6277478159177</v>
      </c>
      <c r="K864" s="11">
        <v>25972.994450980495</v>
      </c>
      <c r="L864" s="11">
        <v>879.75434294861714</v>
      </c>
      <c r="M864" s="11">
        <v>58192.577535942728</v>
      </c>
      <c r="N864" s="11">
        <v>10318.708460094753</v>
      </c>
      <c r="O864" s="11">
        <v>15542.323830650679</v>
      </c>
      <c r="P864" s="43">
        <v>12674.24137275152</v>
      </c>
      <c r="Q864" s="11">
        <v>14247.58684705335</v>
      </c>
      <c r="R864" s="11">
        <v>15222.065933194117</v>
      </c>
      <c r="S864" s="11">
        <v>9395.2860516362416</v>
      </c>
      <c r="T864" s="11">
        <v>15939.052654443363</v>
      </c>
      <c r="U864" s="11">
        <v>8201.4506184410911</v>
      </c>
      <c r="V864" s="11">
        <v>15135.375186878118</v>
      </c>
      <c r="W864" s="11">
        <v>7786.3740855849064</v>
      </c>
      <c r="X864" s="12">
        <v>0</v>
      </c>
      <c r="Y864" s="12">
        <v>349.4145994120957</v>
      </c>
      <c r="Z864" s="12">
        <v>238.56154265541736</v>
      </c>
      <c r="AA864" s="44">
        <v>232.04019061955913</v>
      </c>
      <c r="AB864" s="45">
        <v>47.253829333788119</v>
      </c>
      <c r="AC864" s="12">
        <v>12.484180927756883</v>
      </c>
      <c r="AD864" s="12">
        <v>12956.150706302504</v>
      </c>
      <c r="AE864" s="12">
        <v>2687.9135327059889</v>
      </c>
      <c r="AF864" s="12">
        <v>5480.5321821881498</v>
      </c>
      <c r="AG864" s="44">
        <v>1128.4755203370605</v>
      </c>
      <c r="AH864" s="45">
        <v>390.29476040551526</v>
      </c>
      <c r="AI864" s="12">
        <v>3329.6277490412781</v>
      </c>
      <c r="AJ864" s="12">
        <v>-20.272845480768584</v>
      </c>
      <c r="AK864" s="12">
        <v>28.795737476504502</v>
      </c>
      <c r="AL864" s="12">
        <v>62.297133428184836</v>
      </c>
      <c r="AM864" s="44">
        <v>94.882730486792326</v>
      </c>
      <c r="AN864" s="45">
        <v>88.246835911651274</v>
      </c>
      <c r="AO864" s="12">
        <v>89.999999827921343</v>
      </c>
      <c r="AP864" s="12">
        <v>-1976.2192499031</v>
      </c>
      <c r="AQ864" s="12">
        <v>10515.237359882651</v>
      </c>
      <c r="AR864" s="12">
        <v>13035.472482928079</v>
      </c>
      <c r="AS864" s="44">
        <v>15628.585299739965</v>
      </c>
      <c r="AT864" s="45">
        <v>15531.243638076041</v>
      </c>
      <c r="AU864" s="12">
        <v>15543.375186878116</v>
      </c>
      <c r="AV864" s="12">
        <v>11435.858473393931</v>
      </c>
      <c r="AW864" s="12">
        <v>15899.871577879157</v>
      </c>
      <c r="AX864" s="12">
        <v>14437.260474742101</v>
      </c>
      <c r="AY864" s="44">
        <v>9360.5584743645486</v>
      </c>
      <c r="AZ864" s="45">
        <v>8188.9683842854165</v>
      </c>
      <c r="BA864" s="12">
        <v>7786.3740868102686</v>
      </c>
      <c r="BB864" s="12">
        <v>10177.340085780856</v>
      </c>
      <c r="BC864" s="12">
        <v>12870.770272539419</v>
      </c>
      <c r="BD864" s="12">
        <v>15583.297043370674</v>
      </c>
      <c r="BE864" s="44">
        <v>15532.533287897515</v>
      </c>
      <c r="BF864" s="45">
        <v>15543.184203245441</v>
      </c>
      <c r="BG864" s="12">
        <v>15543.37519687812</v>
      </c>
      <c r="BH864" s="12">
        <v>15925.049558481782</v>
      </c>
      <c r="BI864" s="12">
        <v>14605.134594281826</v>
      </c>
      <c r="BJ864" s="12">
        <v>9584.959679324993</v>
      </c>
      <c r="BK864" s="44">
        <v>8236.178195712786</v>
      </c>
      <c r="BL864" s="45">
        <v>7798.8563197405811</v>
      </c>
      <c r="BM864" s="12">
        <v>4456.7463377689901</v>
      </c>
      <c r="BN864" s="12">
        <v>0</v>
      </c>
      <c r="BO864" s="12">
        <v>49.068582957273087</v>
      </c>
      <c r="BP864" s="12">
        <v>33.50139595168033</v>
      </c>
      <c r="BQ864" s="48">
        <v>32.585597058607483</v>
      </c>
      <c r="BR864" s="49">
        <v>6.6358945751410436</v>
      </c>
      <c r="BS864" s="13">
        <v>1.7531639162700634</v>
      </c>
      <c r="BT864" s="12">
        <v>137.42246405726988</v>
      </c>
      <c r="BV864" s="14">
        <f>Таблица1[[#This Row],[Lкан_леб,мм]]</f>
        <v>58192.577535942728</v>
      </c>
      <c r="BW864" s="50">
        <f>Таблица1[[#This Row],[угол обхв4]]+Таблица1[[#This Row],[Lдуг 3,мм]]</f>
        <v>12956.150706302504</v>
      </c>
      <c r="BX864" s="54">
        <f>Таблица1[[#This Row],[угол обхв5]]+Таблица1[[#This Row],[Y5, мм]]</f>
        <v>58541.992135354827</v>
      </c>
      <c r="BY864" s="14">
        <f>Таблица1[[#This Row],[угол обхв6]]+Таблица1[[#This Row],[Lдуг 4,мм]]</f>
        <v>15644.064239008492</v>
      </c>
      <c r="BZ864" s="14">
        <f>Таблица1[[#This Row],[Т1]]+Таблица1[[#This Row],[X6, мм]]</f>
        <v>58780.553678010241</v>
      </c>
      <c r="CA864" s="14">
        <f>Таблица1[[#This Row],[Т2]]+Таблица1[[#This Row],[Lдуг 5,мм]]</f>
        <v>21124.596421196642</v>
      </c>
      <c r="CB864" s="14">
        <f>Таблица1[[#This Row],[Т3]]+Таблица1[[#This Row],[Y6, мм]]</f>
        <v>59012.593868629803</v>
      </c>
      <c r="CC864" s="14">
        <f>Таблица1[[#This Row],[Т4]]+Таблица1[[#This Row],[Lдуг 6,мм]]</f>
        <v>22253.071941533701</v>
      </c>
      <c r="CD864" s="14">
        <f>Таблица1[[#This Row],[Т5]]+Таблица1[[#This Row],[Lдуг 1,мм]]</f>
        <v>59059.847697963589</v>
      </c>
      <c r="CE864" s="14">
        <f>Таблица1[[#This Row],[Т6]]+Таблица1[[#This Row],[Lпрям1, мм]]</f>
        <v>22643.366701939216</v>
      </c>
      <c r="CF864" s="15">
        <f>Таблица1[[#This Row],[Т7]]+Таблица1[[#This Row],[Lдуг 2,мм]]</f>
        <v>59072.331878891346</v>
      </c>
      <c r="CG864" s="14">
        <f>Таблица1[[#This Row],[Т8]]+Таблица1[[#This Row],[Lпрям2, мм]]</f>
        <v>25972.994450980495</v>
      </c>
      <c r="CH864" s="14">
        <f>Таблица1[[#This Row],[Т9]]-Таблица1[[#This Row],[Т9]]</f>
        <v>0</v>
      </c>
      <c r="CI864" s="50">
        <f>Таблица1[[#This Row],[Т9]]-Таблица1[[#This Row],[Т8]]</f>
        <v>36428.96517695213</v>
      </c>
      <c r="CJ864" s="54">
        <f>Таблица1[[#This Row],[Т9]]-Таблица1[[#This Row],[Т7]]</f>
        <v>12.484180927756825</v>
      </c>
      <c r="CK864" s="14">
        <f>Таблица1[[#This Row],[Т9]]-Таблица1[[#This Row],[Т6]]</f>
        <v>36819.259937357645</v>
      </c>
      <c r="CL864" s="14">
        <f>Таблица1[[#This Row],[Т9]]-Таблица1[[#This Row],[Т5]]</f>
        <v>59.738010261542513</v>
      </c>
      <c r="CM864" s="14">
        <f>Таблица1[[#This Row],[Т9]]-Таблица1[[#This Row],[Т4]]</f>
        <v>37947.735457694704</v>
      </c>
      <c r="CN864" s="14">
        <f>Таблица1[[#This Row],[Т9]]-Таблица1[[#This Row],[Т3]]</f>
        <v>291.77820088110457</v>
      </c>
      <c r="CO864" s="14">
        <f>Таблица1[[#This Row],[Т9]]-Таблица1[[#This Row],[Т2]]</f>
        <v>43428.267639882855</v>
      </c>
      <c r="CP864" s="14">
        <f>Таблица1[[#This Row],[Т9]]-Таблица1[[#This Row],[Т1]]</f>
        <v>530.33974353651865</v>
      </c>
      <c r="CQ864" s="14">
        <f>Таблица1[[#This Row],[Т9]]-Таблица1[[#This Row],[угол обхв6]]</f>
        <v>46116.18117258884</v>
      </c>
      <c r="CR864" s="14">
        <f>Таблица1[[#This Row],[Т9]]-Таблица1[[#This Row],[угол обхв5]]</f>
        <v>879.7543429486177</v>
      </c>
      <c r="CS864" s="14">
        <f>Таблица1[[#This Row],[Т9]]-Таблица1[[#This Row],[угол обхв4]]</f>
        <v>59072.331878891346</v>
      </c>
      <c r="CT864" s="14">
        <f>Таблица1[[#This Row],[Lкан_прям, мм]]+Таблица1[[#This Row],[Lкан_дуг, мм]]+Таблица1[[#This Row],[Lкан_леб,мм]]</f>
        <v>85045.326329871838</v>
      </c>
      <c r="CU864" s="16">
        <f>Таблица1[[#This Row],[Lкан_леб,мм]]</f>
        <v>58192.577535942728</v>
      </c>
      <c r="CV864" s="14">
        <f>2534431-(Таблица1[[#This Row],[Т23]]+Таблица1[[#This Row],[угол обхв3]])</f>
        <v>2449248.2512060711</v>
      </c>
      <c r="CW864" s="50">
        <f>SUM(X864:AC864,AD864:AI864)-Таблица1[[#This Row],[lподв_min, мм]]</f>
        <v>23523.121046113196</v>
      </c>
      <c r="CX864" s="17">
        <f>CW1303-Таблица1[[#This Row],[Суммарная длина каната]]</f>
        <v>-2424702.9928187169</v>
      </c>
    </row>
    <row r="865" spans="1:102" x14ac:dyDescent="0.25">
      <c r="A865" s="21">
        <v>864</v>
      </c>
      <c r="B865" s="10">
        <v>21.339795918367344</v>
      </c>
      <c r="C865" s="10">
        <v>106.98653061224498</v>
      </c>
      <c r="D865" s="11">
        <v>15440.189451407319</v>
      </c>
      <c r="E865" s="11">
        <v>8013.884659153774</v>
      </c>
      <c r="F865" s="11">
        <v>15383.307674183658</v>
      </c>
      <c r="G865" s="11">
        <v>8142.2803889109509</v>
      </c>
      <c r="H865" s="11">
        <v>15848.188961407321</v>
      </c>
      <c r="I865" s="11">
        <v>4639.6206531469188</v>
      </c>
      <c r="J865" s="11">
        <v>3374.2640060068557</v>
      </c>
      <c r="K865" s="11">
        <v>25972.994450964285</v>
      </c>
      <c r="L865" s="11">
        <v>879.75434296482501</v>
      </c>
      <c r="M865" s="11">
        <v>58192.577535942728</v>
      </c>
      <c r="N865" s="11">
        <v>10318.708460094753</v>
      </c>
      <c r="O865" s="11">
        <v>15542.323830650679</v>
      </c>
      <c r="P865" s="43">
        <v>12679.184012145723</v>
      </c>
      <c r="Q865" s="11">
        <v>14352.756716891483</v>
      </c>
      <c r="R865" s="11">
        <v>15451.441466512779</v>
      </c>
      <c r="S865" s="11">
        <v>9625.0911611751835</v>
      </c>
      <c r="T865" s="11">
        <v>16223.547633977456</v>
      </c>
      <c r="U865" s="11">
        <v>8466.1411768518719</v>
      </c>
      <c r="V865" s="11">
        <v>15440.189451407319</v>
      </c>
      <c r="W865" s="11">
        <v>8013.884659153774</v>
      </c>
      <c r="X865" s="12">
        <v>0</v>
      </c>
      <c r="Y865" s="12">
        <v>334.81800303562716</v>
      </c>
      <c r="Z865" s="12">
        <v>234.04494578398842</v>
      </c>
      <c r="AA865" s="44">
        <v>232.04019061955952</v>
      </c>
      <c r="AB865" s="45">
        <v>47.253829333787309</v>
      </c>
      <c r="AC865" s="12">
        <v>31.59737419186273</v>
      </c>
      <c r="AD865" s="12">
        <v>12956.150706302504</v>
      </c>
      <c r="AE865" s="12">
        <v>2643.2772745150514</v>
      </c>
      <c r="AF865" s="12">
        <v>5480.5321821881498</v>
      </c>
      <c r="AG865" s="44">
        <v>1128.4755203370601</v>
      </c>
      <c r="AH865" s="45">
        <v>390.2947604055168</v>
      </c>
      <c r="AI865" s="12">
        <v>3374.2640072160075</v>
      </c>
      <c r="AJ865" s="12">
        <v>-20.272845480768584</v>
      </c>
      <c r="AK865" s="12">
        <v>26.745925300946666</v>
      </c>
      <c r="AL865" s="12">
        <v>59.613051795531732</v>
      </c>
      <c r="AM865" s="44">
        <v>92.198648854139265</v>
      </c>
      <c r="AN865" s="45">
        <v>85.562754278998341</v>
      </c>
      <c r="AO865" s="12">
        <v>89.999999830197666</v>
      </c>
      <c r="AP865" s="12">
        <v>-1976.2192499031</v>
      </c>
      <c r="AQ865" s="12">
        <v>10502.322713163529</v>
      </c>
      <c r="AR865" s="12">
        <v>13031.136611384383</v>
      </c>
      <c r="AS865" s="44">
        <v>15859.141105640689</v>
      </c>
      <c r="AT865" s="45">
        <v>15816.770544798259</v>
      </c>
      <c r="AU865" s="12">
        <v>15848.189451407317</v>
      </c>
      <c r="AV865" s="12">
        <v>11435.858473393931</v>
      </c>
      <c r="AW865" s="12">
        <v>15906.672298562919</v>
      </c>
      <c r="AX865" s="12">
        <v>14559.138324330592</v>
      </c>
      <c r="AY865" s="44">
        <v>9609.4385494131584</v>
      </c>
      <c r="AZ865" s="45">
        <v>8434.5753770219999</v>
      </c>
      <c r="BA865" s="12">
        <v>8013.8846603629281</v>
      </c>
      <c r="BB865" s="12">
        <v>10177.340085780856</v>
      </c>
      <c r="BC865" s="12">
        <v>12862.798265214498</v>
      </c>
      <c r="BD865" s="12">
        <v>15803.394065751439</v>
      </c>
      <c r="BE865" s="44">
        <v>15815.847994849548</v>
      </c>
      <c r="BF865" s="45">
        <v>15846.966540586516</v>
      </c>
      <c r="BG865" s="12">
        <v>15848.189461407321</v>
      </c>
      <c r="BH865" s="12">
        <v>15925.049558481782</v>
      </c>
      <c r="BI865" s="12">
        <v>14717.10518480372</v>
      </c>
      <c r="BJ865" s="12">
        <v>9831.4727686142942</v>
      </c>
      <c r="BK865" s="44">
        <v>8481.793788613897</v>
      </c>
      <c r="BL865" s="45">
        <v>8045.4504589836461</v>
      </c>
      <c r="BM865" s="12">
        <v>4639.6206531469206</v>
      </c>
      <c r="BN865" s="12">
        <v>0</v>
      </c>
      <c r="BO865" s="12">
        <v>47.018770781715254</v>
      </c>
      <c r="BP865" s="12">
        <v>32.867126494585072</v>
      </c>
      <c r="BQ865" s="48">
        <v>32.585597058607533</v>
      </c>
      <c r="BR865" s="49">
        <v>6.6358945751409291</v>
      </c>
      <c r="BS865" s="13">
        <v>4.4372455511993252</v>
      </c>
      <c r="BT865" s="12">
        <v>137.42246405726988</v>
      </c>
      <c r="BV865" s="14">
        <f>Таблица1[[#This Row],[Lкан_леб,мм]]</f>
        <v>58192.577535942728</v>
      </c>
      <c r="BW865" s="50">
        <f>Таблица1[[#This Row],[угол обхв4]]+Таблица1[[#This Row],[Lдуг 3,мм]]</f>
        <v>12956.150706302504</v>
      </c>
      <c r="BX865" s="54">
        <f>Таблица1[[#This Row],[угол обхв5]]+Таблица1[[#This Row],[Y5, мм]]</f>
        <v>58527.395538978359</v>
      </c>
      <c r="BY865" s="14">
        <f>Таблица1[[#This Row],[угол обхв6]]+Таблица1[[#This Row],[Lдуг 4,мм]]</f>
        <v>15599.427980817556</v>
      </c>
      <c r="BZ865" s="14">
        <f>Таблица1[[#This Row],[Т1]]+Таблица1[[#This Row],[X6, мм]]</f>
        <v>58761.440484762345</v>
      </c>
      <c r="CA865" s="14">
        <f>Таблица1[[#This Row],[Т2]]+Таблица1[[#This Row],[Lдуг 5,мм]]</f>
        <v>21079.960163005708</v>
      </c>
      <c r="CB865" s="14">
        <f>Таблица1[[#This Row],[Т3]]+Таблица1[[#This Row],[Y6, мм]]</f>
        <v>58993.480675381907</v>
      </c>
      <c r="CC865" s="14">
        <f>Таблица1[[#This Row],[Т4]]+Таблица1[[#This Row],[Lдуг 6,мм]]</f>
        <v>22208.435683342766</v>
      </c>
      <c r="CD865" s="14">
        <f>Таблица1[[#This Row],[Т5]]+Таблица1[[#This Row],[Lдуг 1,мм]]</f>
        <v>59040.734504715692</v>
      </c>
      <c r="CE865" s="14">
        <f>Таблица1[[#This Row],[Т6]]+Таблица1[[#This Row],[Lпрям1, мм]]</f>
        <v>22598.730443748282</v>
      </c>
      <c r="CF865" s="15">
        <f>Таблица1[[#This Row],[Т7]]+Таблица1[[#This Row],[Lдуг 2,мм]]</f>
        <v>59072.331878907557</v>
      </c>
      <c r="CG865" s="14">
        <f>Таблица1[[#This Row],[Т8]]+Таблица1[[#This Row],[Lпрям2, мм]]</f>
        <v>25972.994450964288</v>
      </c>
      <c r="CH865" s="14">
        <f>Таблица1[[#This Row],[Т9]]-Таблица1[[#This Row],[Т9]]</f>
        <v>0</v>
      </c>
      <c r="CI865" s="50">
        <f>Таблица1[[#This Row],[Т9]]-Таблица1[[#This Row],[Т8]]</f>
        <v>36473.601435159275</v>
      </c>
      <c r="CJ865" s="54">
        <f>Таблица1[[#This Row],[Т9]]-Таблица1[[#This Row],[Т7]]</f>
        <v>31.597374191864219</v>
      </c>
      <c r="CK865" s="14">
        <f>Таблица1[[#This Row],[Т9]]-Таблица1[[#This Row],[Т6]]</f>
        <v>36863.89619556479</v>
      </c>
      <c r="CL865" s="14">
        <f>Таблица1[[#This Row],[Т9]]-Таблица1[[#This Row],[Т5]]</f>
        <v>78.851203525649908</v>
      </c>
      <c r="CM865" s="14">
        <f>Таблица1[[#This Row],[Т9]]-Таблица1[[#This Row],[Т4]]</f>
        <v>37992.371715901849</v>
      </c>
      <c r="CN865" s="14">
        <f>Таблица1[[#This Row],[Т9]]-Таблица1[[#This Row],[Т3]]</f>
        <v>310.89139414521196</v>
      </c>
      <c r="CO865" s="14">
        <f>Таблица1[[#This Row],[Т9]]-Таблица1[[#This Row],[Т2]]</f>
        <v>43472.90389809</v>
      </c>
      <c r="CP865" s="14">
        <f>Таблица1[[#This Row],[Т9]]-Таблица1[[#This Row],[Т1]]</f>
        <v>544.93633992919786</v>
      </c>
      <c r="CQ865" s="14">
        <f>Таблица1[[#This Row],[Т9]]-Таблица1[[#This Row],[угол обхв6]]</f>
        <v>46116.181172605051</v>
      </c>
      <c r="CR865" s="14">
        <f>Таблица1[[#This Row],[Т9]]-Таблица1[[#This Row],[угол обхв5]]</f>
        <v>879.75434296482854</v>
      </c>
      <c r="CS865" s="14">
        <f>Таблица1[[#This Row],[Т9]]-Таблица1[[#This Row],[угол обхв4]]</f>
        <v>59072.331878907557</v>
      </c>
      <c r="CT865" s="14">
        <f>Таблица1[[#This Row],[Lкан_прям, мм]]+Таблица1[[#This Row],[Lкан_дуг, мм]]+Таблица1[[#This Row],[Lкан_леб,мм]]</f>
        <v>85045.326329871838</v>
      </c>
      <c r="CU865" s="16">
        <f>Таблица1[[#This Row],[Lкан_леб,мм]]</f>
        <v>58192.577535942728</v>
      </c>
      <c r="CV865" s="14">
        <f>2534431-(Таблица1[[#This Row],[Т23]]+Таблица1[[#This Row],[угол обхв3]])</f>
        <v>2449248.2512060711</v>
      </c>
      <c r="CW865" s="50">
        <f>SUM(X865:AC865,AD865:AI865)-Таблица1[[#This Row],[lподв_min, мм]]</f>
        <v>23478.484787922254</v>
      </c>
      <c r="CX865" s="17">
        <f>CW1304-Таблица1[[#This Row],[Суммарная длина каната]]</f>
        <v>-2424743.5552480794</v>
      </c>
    </row>
    <row r="866" spans="1:102" x14ac:dyDescent="0.25">
      <c r="A866" s="21">
        <v>865</v>
      </c>
      <c r="B866" s="10">
        <v>21.339795918367344</v>
      </c>
      <c r="C866" s="10">
        <v>109.67061224489804</v>
      </c>
      <c r="D866" s="11">
        <v>15734.015234904518</v>
      </c>
      <c r="E866" s="11">
        <v>8255.4197619822608</v>
      </c>
      <c r="F866" s="11">
        <v>15671.183226755606</v>
      </c>
      <c r="G866" s="11">
        <v>8381.0109191230986</v>
      </c>
      <c r="H866" s="11">
        <v>16142.014744904518</v>
      </c>
      <c r="I866" s="11">
        <v>4835.4866481511181</v>
      </c>
      <c r="J866" s="11">
        <v>3419.9331138311422</v>
      </c>
      <c r="K866" s="11">
        <v>25972.994450948139</v>
      </c>
      <c r="L866" s="11">
        <v>879.75434298096832</v>
      </c>
      <c r="M866" s="11">
        <v>58192.577535942728</v>
      </c>
      <c r="N866" s="11">
        <v>10318.708460094753</v>
      </c>
      <c r="O866" s="11">
        <v>15542.323830650679</v>
      </c>
      <c r="P866" s="43">
        <v>12679.196236679005</v>
      </c>
      <c r="Q866" s="11">
        <v>14458.042665889967</v>
      </c>
      <c r="R866" s="11">
        <v>15669.803830165691</v>
      </c>
      <c r="S866" s="11">
        <v>9865.3855676754956</v>
      </c>
      <c r="T866" s="11">
        <v>16495.335325396383</v>
      </c>
      <c r="U866" s="11">
        <v>8743.8639448869817</v>
      </c>
      <c r="V866" s="11">
        <v>15734.015234904518</v>
      </c>
      <c r="W866" s="11">
        <v>8255.4197619822608</v>
      </c>
      <c r="X866" s="12">
        <v>0</v>
      </c>
      <c r="Y866" s="12">
        <v>320.04618261970893</v>
      </c>
      <c r="Z866" s="12">
        <v>229.70357295200967</v>
      </c>
      <c r="AA866" s="44">
        <v>232.04019061955844</v>
      </c>
      <c r="AB866" s="45">
        <v>47.253829333785404</v>
      </c>
      <c r="AC866" s="12">
        <v>50.710567455905966</v>
      </c>
      <c r="AD866" s="12">
        <v>12956.150706302504</v>
      </c>
      <c r="AE866" s="12">
        <v>2597.6081666907562</v>
      </c>
      <c r="AF866" s="12">
        <v>5480.5321821881498</v>
      </c>
      <c r="AG866" s="44">
        <v>1128.4755203370623</v>
      </c>
      <c r="AH866" s="45">
        <v>390.29476040551975</v>
      </c>
      <c r="AI866" s="12">
        <v>3419.9331150241469</v>
      </c>
      <c r="AJ866" s="12">
        <v>-20.272845480768584</v>
      </c>
      <c r="AK866" s="12">
        <v>24.671506267717991</v>
      </c>
      <c r="AL866" s="12">
        <v>56.928970162878691</v>
      </c>
      <c r="AM866" s="44">
        <v>89.514567221486075</v>
      </c>
      <c r="AN866" s="45">
        <v>82.878672646345407</v>
      </c>
      <c r="AO866" s="12">
        <v>89.999999832465207</v>
      </c>
      <c r="AP866" s="12">
        <v>-1976.2192499031</v>
      </c>
      <c r="AQ866" s="12">
        <v>10489.013866774294</v>
      </c>
      <c r="AR866" s="12">
        <v>13021.098087408283</v>
      </c>
      <c r="AS866" s="44">
        <v>16077.78918681371</v>
      </c>
      <c r="AT866" s="45">
        <v>16090.482694252256</v>
      </c>
      <c r="AU866" s="12">
        <v>16142.01523490452</v>
      </c>
      <c r="AV866" s="12">
        <v>11435.858473393931</v>
      </c>
      <c r="AW866" s="12">
        <v>15913.079907412362</v>
      </c>
      <c r="AX866" s="12">
        <v>14680.679420420513</v>
      </c>
      <c r="AY866" s="44">
        <v>9868.8422656357434</v>
      </c>
      <c r="AZ866" s="45">
        <v>8693.2838395521958</v>
      </c>
      <c r="BA866" s="12">
        <v>8255.4197631752668</v>
      </c>
      <c r="BB866" s="12">
        <v>10177.340085780856</v>
      </c>
      <c r="BC866" s="12">
        <v>12849.501643358546</v>
      </c>
      <c r="BD866" s="12">
        <v>16011.705680894969</v>
      </c>
      <c r="BE866" s="44">
        <v>16087.349968748362</v>
      </c>
      <c r="BF866" s="45">
        <v>16138.867866048646</v>
      </c>
      <c r="BG866" s="12">
        <v>16142.015244904516</v>
      </c>
      <c r="BH866" s="12">
        <v>15925.049558481782</v>
      </c>
      <c r="BI866" s="12">
        <v>14828.79874265165</v>
      </c>
      <c r="BJ866" s="12">
        <v>10088.022322206039</v>
      </c>
      <c r="BK866" s="44">
        <v>8740.4072469267339</v>
      </c>
      <c r="BL866" s="45">
        <v>8305.9998673170467</v>
      </c>
      <c r="BM866" s="12">
        <v>4835.4866481511199</v>
      </c>
      <c r="BN866" s="12">
        <v>0</v>
      </c>
      <c r="BO866" s="12">
        <v>44.944351748486582</v>
      </c>
      <c r="BP866" s="12">
        <v>32.257463895160697</v>
      </c>
      <c r="BQ866" s="48">
        <v>32.585597058607384</v>
      </c>
      <c r="BR866" s="49">
        <v>6.6358945751406626</v>
      </c>
      <c r="BS866" s="13">
        <v>7.121327186119796</v>
      </c>
      <c r="BT866" s="12">
        <v>137.42246405726988</v>
      </c>
      <c r="BV866" s="14">
        <f>Таблица1[[#This Row],[Lкан_леб,мм]]</f>
        <v>58192.577535942728</v>
      </c>
      <c r="BW866" s="50">
        <f>Таблица1[[#This Row],[угол обхв4]]+Таблица1[[#This Row],[Lдуг 3,мм]]</f>
        <v>12956.150706302504</v>
      </c>
      <c r="BX866" s="54">
        <f>Таблица1[[#This Row],[угол обхв5]]+Таблица1[[#This Row],[Y5, мм]]</f>
        <v>58512.623718562434</v>
      </c>
      <c r="BY866" s="14">
        <f>Таблица1[[#This Row],[угол обхв6]]+Таблица1[[#This Row],[Lдуг 4,мм]]</f>
        <v>15553.75887299326</v>
      </c>
      <c r="BZ866" s="14">
        <f>Таблица1[[#This Row],[Т1]]+Таблица1[[#This Row],[X6, мм]]</f>
        <v>58742.327291514441</v>
      </c>
      <c r="CA866" s="14">
        <f>Таблица1[[#This Row],[Т2]]+Таблица1[[#This Row],[Lдуг 5,мм]]</f>
        <v>21034.291055181409</v>
      </c>
      <c r="CB866" s="14">
        <f>Таблица1[[#This Row],[Т3]]+Таблица1[[#This Row],[Y6, мм]]</f>
        <v>58974.367482134003</v>
      </c>
      <c r="CC866" s="14">
        <f>Таблица1[[#This Row],[Т4]]+Таблица1[[#This Row],[Lдуг 6,мм]]</f>
        <v>22162.766575518472</v>
      </c>
      <c r="CD866" s="14">
        <f>Таблица1[[#This Row],[Т5]]+Таблица1[[#This Row],[Lдуг 1,мм]]</f>
        <v>59021.621311467788</v>
      </c>
      <c r="CE866" s="14">
        <f>Таблица1[[#This Row],[Т6]]+Таблица1[[#This Row],[Lпрям1, мм]]</f>
        <v>22553.061335923991</v>
      </c>
      <c r="CF866" s="15">
        <f>Таблица1[[#This Row],[Т7]]+Таблица1[[#This Row],[Lдуг 2,мм]]</f>
        <v>59072.331878923695</v>
      </c>
      <c r="CG866" s="14">
        <f>Таблица1[[#This Row],[Т8]]+Таблица1[[#This Row],[Lпрям2, мм]]</f>
        <v>25972.994450948136</v>
      </c>
      <c r="CH866" s="14">
        <f>Таблица1[[#This Row],[Т9]]-Таблица1[[#This Row],[Т9]]</f>
        <v>0</v>
      </c>
      <c r="CI866" s="50">
        <f>Таблица1[[#This Row],[Т9]]-Таблица1[[#This Row],[Т8]]</f>
        <v>36519.2705429997</v>
      </c>
      <c r="CJ866" s="54">
        <f>Таблица1[[#This Row],[Т9]]-Таблица1[[#This Row],[Т7]]</f>
        <v>50.71056745590613</v>
      </c>
      <c r="CK866" s="14">
        <f>Таблица1[[#This Row],[Т9]]-Таблица1[[#This Row],[Т6]]</f>
        <v>36909.565303405223</v>
      </c>
      <c r="CL866" s="14">
        <f>Таблица1[[#This Row],[Т9]]-Таблица1[[#This Row],[Т5]]</f>
        <v>97.964396789691818</v>
      </c>
      <c r="CM866" s="14">
        <f>Таблица1[[#This Row],[Т9]]-Таблица1[[#This Row],[Т4]]</f>
        <v>38038.040823742282</v>
      </c>
      <c r="CN866" s="14">
        <f>Таблица1[[#This Row],[Т9]]-Таблица1[[#This Row],[Т3]]</f>
        <v>330.00458740925387</v>
      </c>
      <c r="CO866" s="14">
        <f>Таблица1[[#This Row],[Т9]]-Таблица1[[#This Row],[Т2]]</f>
        <v>43518.573005930433</v>
      </c>
      <c r="CP866" s="14">
        <f>Таблица1[[#This Row],[Т9]]-Таблица1[[#This Row],[Т1]]</f>
        <v>559.70816036126052</v>
      </c>
      <c r="CQ866" s="14">
        <f>Таблица1[[#This Row],[Т9]]-Таблица1[[#This Row],[угол обхв6]]</f>
        <v>46116.181172621189</v>
      </c>
      <c r="CR866" s="14">
        <f>Таблица1[[#This Row],[Т9]]-Таблица1[[#This Row],[угол обхв5]]</f>
        <v>879.75434298096661</v>
      </c>
      <c r="CS866" s="14">
        <f>Таблица1[[#This Row],[Т9]]-Таблица1[[#This Row],[угол обхв4]]</f>
        <v>59072.331878923695</v>
      </c>
      <c r="CT866" s="14">
        <f>Таблица1[[#This Row],[Lкан_прям, мм]]+Таблица1[[#This Row],[Lкан_дуг, мм]]+Таблица1[[#This Row],[Lкан_леб,мм]]</f>
        <v>85045.326329871838</v>
      </c>
      <c r="CU866" s="16">
        <f>Таблица1[[#This Row],[Lкан_леб,мм]]</f>
        <v>58192.577535942728</v>
      </c>
      <c r="CV866" s="14">
        <f>2534431-(Таблица1[[#This Row],[Т23]]+Таблица1[[#This Row],[угол обхв3]])</f>
        <v>2449248.2512060711</v>
      </c>
      <c r="CW866" s="50">
        <f>SUM(X866:AC866,AD866:AI866)-Таблица1[[#This Row],[lподв_min, мм]]</f>
        <v>23432.815680097967</v>
      </c>
      <c r="CX866" s="17">
        <f>CW1305-Таблица1[[#This Row],[Суммарная длина каната]]</f>
        <v>-2424785.7775268364</v>
      </c>
    </row>
    <row r="867" spans="1:102" x14ac:dyDescent="0.25">
      <c r="A867" s="21">
        <v>866</v>
      </c>
      <c r="B867" s="10">
        <v>21.339795918367344</v>
      </c>
      <c r="C867" s="10">
        <v>110.29000000000343</v>
      </c>
      <c r="D867" s="11">
        <v>15800.190433665301</v>
      </c>
      <c r="E867" s="11">
        <v>8313.0934565683256</v>
      </c>
      <c r="F867" s="11">
        <v>15736.004438239721</v>
      </c>
      <c r="G867" s="11">
        <v>8437.9980521252055</v>
      </c>
      <c r="H867" s="11">
        <v>16208.189943665302</v>
      </c>
      <c r="I867" s="11">
        <v>4882.4798707116906</v>
      </c>
      <c r="J867" s="11">
        <v>3430.6135858566363</v>
      </c>
      <c r="K867" s="11">
        <v>25972.994450944425</v>
      </c>
      <c r="L867" s="11">
        <v>879.75434298468474</v>
      </c>
      <c r="M867" s="11">
        <v>58192.577535942728</v>
      </c>
      <c r="N867" s="11">
        <v>10318.708460094753</v>
      </c>
      <c r="O867" s="11">
        <v>15542.323830650679</v>
      </c>
      <c r="P867" s="43">
        <v>12678.49867886163</v>
      </c>
      <c r="Q867" s="11">
        <v>14482.330896316513</v>
      </c>
      <c r="R867" s="11">
        <v>15718.578816889694</v>
      </c>
      <c r="S867" s="11">
        <v>9922.2710552215249</v>
      </c>
      <c r="T867" s="11">
        <v>16556.185886715724</v>
      </c>
      <c r="U867" s="11">
        <v>8809.7390796911805</v>
      </c>
      <c r="V867" s="11">
        <v>15800.190433665301</v>
      </c>
      <c r="W867" s="11">
        <v>8313.0934565683256</v>
      </c>
      <c r="X867" s="12">
        <v>0</v>
      </c>
      <c r="Y867" s="12">
        <v>316.61109776631412</v>
      </c>
      <c r="Z867" s="12">
        <v>228.72803269076925</v>
      </c>
      <c r="AA867" s="44">
        <v>232.04019061955907</v>
      </c>
      <c r="AB867" s="45">
        <v>47.253829333786669</v>
      </c>
      <c r="AC867" s="12">
        <v>55.121192574255758</v>
      </c>
      <c r="AD867" s="12">
        <v>12956.150706302504</v>
      </c>
      <c r="AE867" s="12">
        <v>2586.9276946652726</v>
      </c>
      <c r="AF867" s="12">
        <v>5480.532182188148</v>
      </c>
      <c r="AG867" s="44">
        <v>1128.4755203370601</v>
      </c>
      <c r="AH867" s="45">
        <v>390.2947604055185</v>
      </c>
      <c r="AI867" s="12">
        <v>3430.6135870459266</v>
      </c>
      <c r="AJ867" s="12">
        <v>-20.272845480768584</v>
      </c>
      <c r="AK867" s="12">
        <v>24.18911444328457</v>
      </c>
      <c r="AL867" s="12">
        <v>56.309582407773298</v>
      </c>
      <c r="AM867" s="44">
        <v>88.895179466380768</v>
      </c>
      <c r="AN867" s="45">
        <v>82.259284891239929</v>
      </c>
      <c r="AO867" s="12">
        <v>89.999999832986774</v>
      </c>
      <c r="AP867" s="12">
        <v>-1976.2192499031</v>
      </c>
      <c r="AQ867" s="12">
        <v>10485.886351498595</v>
      </c>
      <c r="AR867" s="12">
        <v>13017.973816187423</v>
      </c>
      <c r="AS867" s="44">
        <v>16126.502967005819</v>
      </c>
      <c r="AT867" s="45">
        <v>16151.903689926354</v>
      </c>
      <c r="AU867" s="12">
        <v>16208.190433665301</v>
      </c>
      <c r="AV867" s="12">
        <v>11435.858473393931</v>
      </c>
      <c r="AW867" s="12">
        <v>15914.500606693686</v>
      </c>
      <c r="AX867" s="12">
        <v>14708.650650508747</v>
      </c>
      <c r="AY867" s="44">
        <v>9930.1379321136428</v>
      </c>
      <c r="AZ867" s="45">
        <v>8754.7854141250045</v>
      </c>
      <c r="BA867" s="12">
        <v>8313.093457757619</v>
      </c>
      <c r="BB867" s="12">
        <v>10177.340085780856</v>
      </c>
      <c r="BC867" s="12">
        <v>12845.67657026547</v>
      </c>
      <c r="BD867" s="12">
        <v>16058.053954215487</v>
      </c>
      <c r="BE867" s="44">
        <v>16148.261736599597</v>
      </c>
      <c r="BF867" s="45">
        <v>16204.472630454675</v>
      </c>
      <c r="BG867" s="12">
        <v>16208.190443665302</v>
      </c>
      <c r="BH867" s="12">
        <v>15925.049558481782</v>
      </c>
      <c r="BI867" s="12">
        <v>14854.507672359519</v>
      </c>
      <c r="BJ867" s="12">
        <v>10148.590809413759</v>
      </c>
      <c r="BK867" s="44">
        <v>8801.8722027990625</v>
      </c>
      <c r="BL867" s="45">
        <v>8368.0471221345015</v>
      </c>
      <c r="BM867" s="12">
        <v>4882.4798707116915</v>
      </c>
      <c r="BN867" s="12">
        <v>0</v>
      </c>
      <c r="BO867" s="12">
        <v>44.461959924053154</v>
      </c>
      <c r="BP867" s="12">
        <v>32.120467964488732</v>
      </c>
      <c r="BQ867" s="48">
        <v>32.585597058607476</v>
      </c>
      <c r="BR867" s="49">
        <v>6.6358945751408402</v>
      </c>
      <c r="BS867" s="13">
        <v>7.7407149417468348</v>
      </c>
      <c r="BT867" s="12">
        <v>137.42246405726988</v>
      </c>
      <c r="BV867" s="14">
        <f>Таблица1[[#This Row],[Lкан_леб,мм]]</f>
        <v>58192.577535942728</v>
      </c>
      <c r="BW867" s="50">
        <f>Таблица1[[#This Row],[угол обхв4]]+Таблица1[[#This Row],[Lдуг 3,мм]]</f>
        <v>12956.150706302504</v>
      </c>
      <c r="BX867" s="54">
        <f>Таблица1[[#This Row],[угол обхв5]]+Таблица1[[#This Row],[Y5, мм]]</f>
        <v>58509.18863370904</v>
      </c>
      <c r="BY867" s="14">
        <f>Таблица1[[#This Row],[угол обхв6]]+Таблица1[[#This Row],[Lдуг 4,мм]]</f>
        <v>15543.078400967777</v>
      </c>
      <c r="BZ867" s="14">
        <f>Таблица1[[#This Row],[Т1]]+Таблица1[[#This Row],[X6, мм]]</f>
        <v>58737.916666399811</v>
      </c>
      <c r="CA867" s="14">
        <f>Таблица1[[#This Row],[Т2]]+Таблица1[[#This Row],[Lдуг 5,мм]]</f>
        <v>21023.610583155925</v>
      </c>
      <c r="CB867" s="14">
        <f>Таблица1[[#This Row],[Т3]]+Таблица1[[#This Row],[Y6, мм]]</f>
        <v>58969.956857019373</v>
      </c>
      <c r="CC867" s="14">
        <f>Таблица1[[#This Row],[Т4]]+Таблица1[[#This Row],[Lдуг 6,мм]]</f>
        <v>22152.086103492984</v>
      </c>
      <c r="CD867" s="14">
        <f>Таблица1[[#This Row],[Т5]]+Таблица1[[#This Row],[Lдуг 1,мм]]</f>
        <v>59017.210686353159</v>
      </c>
      <c r="CE867" s="14">
        <f>Таблица1[[#This Row],[Т6]]+Таблица1[[#This Row],[Lпрям1, мм]]</f>
        <v>22542.380863898503</v>
      </c>
      <c r="CF867" s="15">
        <f>Таблица1[[#This Row],[Т7]]+Таблица1[[#This Row],[Lдуг 2,мм]]</f>
        <v>59072.331878927413</v>
      </c>
      <c r="CG867" s="14">
        <f>Таблица1[[#This Row],[Т8]]+Таблица1[[#This Row],[Lпрям2, мм]]</f>
        <v>25972.994450944429</v>
      </c>
      <c r="CH867" s="14">
        <f>Таблица1[[#This Row],[Т9]]-Таблица1[[#This Row],[Т9]]</f>
        <v>0</v>
      </c>
      <c r="CI867" s="50">
        <f>Таблица1[[#This Row],[Т9]]-Таблица1[[#This Row],[Т8]]</f>
        <v>36529.951015028913</v>
      </c>
      <c r="CJ867" s="54">
        <f>Таблица1[[#This Row],[Т9]]-Таблица1[[#This Row],[Т7]]</f>
        <v>55.121192574253655</v>
      </c>
      <c r="CK867" s="14">
        <f>Таблица1[[#This Row],[Т9]]-Таблица1[[#This Row],[Т6]]</f>
        <v>36920.245775434429</v>
      </c>
      <c r="CL867" s="14">
        <f>Таблица1[[#This Row],[Т9]]-Таблица1[[#This Row],[Т5]]</f>
        <v>102.37502190803934</v>
      </c>
      <c r="CM867" s="14">
        <f>Таблица1[[#This Row],[Т9]]-Таблица1[[#This Row],[Т4]]</f>
        <v>38048.721295771487</v>
      </c>
      <c r="CN867" s="14">
        <f>Таблица1[[#This Row],[Т9]]-Таблица1[[#This Row],[Т3]]</f>
        <v>334.4152125276014</v>
      </c>
      <c r="CO867" s="14">
        <f>Таблица1[[#This Row],[Т9]]-Таблица1[[#This Row],[Т2]]</f>
        <v>43529.253477959632</v>
      </c>
      <c r="CP867" s="14">
        <f>Таблица1[[#This Row],[Т9]]-Таблица1[[#This Row],[Т1]]</f>
        <v>563.14324521837261</v>
      </c>
      <c r="CQ867" s="14">
        <f>Таблица1[[#This Row],[Т9]]-Таблица1[[#This Row],[угол обхв6]]</f>
        <v>46116.181172624907</v>
      </c>
      <c r="CR867" s="14">
        <f>Таблица1[[#This Row],[Т9]]-Таблица1[[#This Row],[угол обхв5]]</f>
        <v>879.75434298468463</v>
      </c>
      <c r="CS867" s="14">
        <f>Таблица1[[#This Row],[Т9]]-Таблица1[[#This Row],[угол обхв4]]</f>
        <v>59072.331878927413</v>
      </c>
      <c r="CT867" s="14">
        <f>Таблица1[[#This Row],[Lкан_прям, мм]]+Таблица1[[#This Row],[Lкан_дуг, мм]]+Таблица1[[#This Row],[Lкан_леб,мм]]</f>
        <v>85045.326329871838</v>
      </c>
      <c r="CU867" s="16">
        <f>Таблица1[[#This Row],[Lкан_леб,мм]]</f>
        <v>58192.577535942728</v>
      </c>
      <c r="CV867" s="14">
        <f>2534431-(Таблица1[[#This Row],[Т23]]+Таблица1[[#This Row],[угол обхв3]])</f>
        <v>2449248.2512060711</v>
      </c>
      <c r="CW867" s="50">
        <f>SUM(X867:AC867,AD867:AI867)-Таблица1[[#This Row],[lподв_min, мм]]</f>
        <v>23422.135208072476</v>
      </c>
      <c r="CX867" s="17">
        <f>CW1306-Таблица1[[#This Row],[Суммарная длина каната]]</f>
        <v>-2424829.6567590837</v>
      </c>
    </row>
    <row r="868" spans="1:102" x14ac:dyDescent="0.25">
      <c r="A868" s="21">
        <v>867</v>
      </c>
      <c r="B868" s="10">
        <v>21.339795918367344</v>
      </c>
      <c r="C868" s="10">
        <v>112.3546938775511</v>
      </c>
      <c r="D868" s="11">
        <v>16016.207838879136</v>
      </c>
      <c r="E868" s="11">
        <v>8510.4494292920426</v>
      </c>
      <c r="F868" s="11">
        <v>15947.56346279416</v>
      </c>
      <c r="G868" s="11">
        <v>8632.960447702244</v>
      </c>
      <c r="H868" s="11">
        <v>16424.207348879136</v>
      </c>
      <c r="I868" s="11">
        <v>5043.8618204709137</v>
      </c>
      <c r="J868" s="11">
        <v>3466.5876088211289</v>
      </c>
      <c r="K868" s="11">
        <v>25972.994450932078</v>
      </c>
      <c r="L868" s="11">
        <v>879.75434299703488</v>
      </c>
      <c r="M868" s="11">
        <v>58192.577535942728</v>
      </c>
      <c r="N868" s="11">
        <v>10318.708460094753</v>
      </c>
      <c r="O868" s="11">
        <v>15542.323830650679</v>
      </c>
      <c r="P868" s="43">
        <v>12674.278019528881</v>
      </c>
      <c r="Q868" s="11">
        <v>14563.213680651712</v>
      </c>
      <c r="R868" s="11">
        <v>15876.67390389128</v>
      </c>
      <c r="S868" s="11">
        <v>10115.642028635439</v>
      </c>
      <c r="T868" s="11">
        <v>16753.819385137871</v>
      </c>
      <c r="U868" s="11">
        <v>9034.009556522713</v>
      </c>
      <c r="V868" s="11">
        <v>16016.207838879136</v>
      </c>
      <c r="W868" s="11">
        <v>8510.4494292920426</v>
      </c>
      <c r="X868" s="12">
        <v>0</v>
      </c>
      <c r="Y868" s="12">
        <v>305.08560302658424</v>
      </c>
      <c r="Z868" s="12">
        <v>225.55095929723706</v>
      </c>
      <c r="AA868" s="44">
        <v>232.04019061955984</v>
      </c>
      <c r="AB868" s="45">
        <v>47.253829333790748</v>
      </c>
      <c r="AC868" s="12">
        <v>69.82376071986306</v>
      </c>
      <c r="AD868" s="12">
        <v>12956.150706302504</v>
      </c>
      <c r="AE868" s="12">
        <v>2550.9536717007809</v>
      </c>
      <c r="AF868" s="12">
        <v>5480.5321821881507</v>
      </c>
      <c r="AG868" s="44">
        <v>1128.4755203370598</v>
      </c>
      <c r="AH868" s="45">
        <v>390.29476040551003</v>
      </c>
      <c r="AI868" s="12">
        <v>3466.5876099980774</v>
      </c>
      <c r="AJ868" s="12">
        <v>-20.272845480768584</v>
      </c>
      <c r="AK868" s="12">
        <v>22.570579626160168</v>
      </c>
      <c r="AL868" s="12">
        <v>54.244888530225609</v>
      </c>
      <c r="AM868" s="44">
        <v>86.830485588833184</v>
      </c>
      <c r="AN868" s="45">
        <v>80.194591013691777</v>
      </c>
      <c r="AO868" s="12">
        <v>89.999999834719944</v>
      </c>
      <c r="AP868" s="12">
        <v>-1976.2192499031</v>
      </c>
      <c r="AQ868" s="12">
        <v>10475.307517784906</v>
      </c>
      <c r="AR868" s="12">
        <v>13005.378937049292</v>
      </c>
      <c r="AS868" s="44">
        <v>16284.049796089732</v>
      </c>
      <c r="AT868" s="45">
        <v>16351.779520321923</v>
      </c>
      <c r="AU868" s="12">
        <v>16424.207838879138</v>
      </c>
      <c r="AV868" s="12">
        <v>11435.858473393931</v>
      </c>
      <c r="AW868" s="12">
        <v>15919.074059755529</v>
      </c>
      <c r="AX868" s="12">
        <v>14801.617083347943</v>
      </c>
      <c r="AY868" s="44">
        <v>10138.200451796507</v>
      </c>
      <c r="AZ868" s="45">
        <v>8964.5261261326286</v>
      </c>
      <c r="BA868" s="12">
        <v>8510.4494304689924</v>
      </c>
      <c r="BB868" s="12">
        <v>10177.340085780856</v>
      </c>
      <c r="BC868" s="12">
        <v>12830.877077219033</v>
      </c>
      <c r="BD868" s="12">
        <v>16207.774821411693</v>
      </c>
      <c r="BE868" s="44">
        <v>16346.443492939417</v>
      </c>
      <c r="BF868" s="45">
        <v>16418.247703695084</v>
      </c>
      <c r="BG868" s="12">
        <v>16424.207848879134</v>
      </c>
      <c r="BH868" s="12">
        <v>15925.049558481782</v>
      </c>
      <c r="BI868" s="12">
        <v>14939.96390975656</v>
      </c>
      <c r="BJ868" s="12">
        <v>10354.04543133167</v>
      </c>
      <c r="BK868" s="44">
        <v>9011.4511333616447</v>
      </c>
      <c r="BL868" s="45">
        <v>8579.9328596821269</v>
      </c>
      <c r="BM868" s="12">
        <v>5043.8618204709155</v>
      </c>
      <c r="BN868" s="12">
        <v>0</v>
      </c>
      <c r="BO868" s="12">
        <v>42.843425106928755</v>
      </c>
      <c r="BP868" s="12">
        <v>31.674308904065441</v>
      </c>
      <c r="BQ868" s="48">
        <v>32.585597058607583</v>
      </c>
      <c r="BR868" s="49">
        <v>6.6358945751414131</v>
      </c>
      <c r="BS868" s="13">
        <v>9.805408821028168</v>
      </c>
      <c r="BT868" s="12">
        <v>137.42246405726988</v>
      </c>
      <c r="BV868" s="14">
        <f>Таблица1[[#This Row],[Lкан_леб,мм]]</f>
        <v>58192.577535942728</v>
      </c>
      <c r="BW868" s="50">
        <f>Таблица1[[#This Row],[угол обхв4]]+Таблица1[[#This Row],[Lдуг 3,мм]]</f>
        <v>12956.150706302504</v>
      </c>
      <c r="BX868" s="54">
        <f>Таблица1[[#This Row],[угол обхв5]]+Таблица1[[#This Row],[Y5, мм]]</f>
        <v>58497.663138969314</v>
      </c>
      <c r="BY868" s="14">
        <f>Таблица1[[#This Row],[угол обхв6]]+Таблица1[[#This Row],[Lдуг 4,мм]]</f>
        <v>15507.104378003285</v>
      </c>
      <c r="BZ868" s="14">
        <f>Таблица1[[#This Row],[Т1]]+Таблица1[[#This Row],[X6, мм]]</f>
        <v>58723.214098266551</v>
      </c>
      <c r="CA868" s="14">
        <f>Таблица1[[#This Row],[Т2]]+Таблица1[[#This Row],[Lдуг 5,мм]]</f>
        <v>20987.636560191437</v>
      </c>
      <c r="CB868" s="14">
        <f>Таблица1[[#This Row],[Т3]]+Таблица1[[#This Row],[Y6, мм]]</f>
        <v>58955.254288886113</v>
      </c>
      <c r="CC868" s="14">
        <f>Таблица1[[#This Row],[Т4]]+Таблица1[[#This Row],[Lдуг 6,мм]]</f>
        <v>22116.112080528495</v>
      </c>
      <c r="CD868" s="14">
        <f>Таблица1[[#This Row],[Т5]]+Таблица1[[#This Row],[Lдуг 1,мм]]</f>
        <v>59002.508118219906</v>
      </c>
      <c r="CE868" s="14">
        <f>Таблица1[[#This Row],[Т6]]+Таблица1[[#This Row],[Lпрям1, мм]]</f>
        <v>22506.406840934007</v>
      </c>
      <c r="CF868" s="15">
        <f>Таблица1[[#This Row],[Т7]]+Таблица1[[#This Row],[Lдуг 2,мм]]</f>
        <v>59072.331878939767</v>
      </c>
      <c r="CG868" s="14">
        <f>Таблица1[[#This Row],[Т8]]+Таблица1[[#This Row],[Lпрям2, мм]]</f>
        <v>25972.994450932085</v>
      </c>
      <c r="CH868" s="14">
        <f>Таблица1[[#This Row],[Т9]]-Таблица1[[#This Row],[Т9]]</f>
        <v>0</v>
      </c>
      <c r="CI868" s="50">
        <f>Таблица1[[#This Row],[Т9]]-Таблица1[[#This Row],[Т8]]</f>
        <v>36565.925038005764</v>
      </c>
      <c r="CJ868" s="54">
        <f>Таблица1[[#This Row],[Т9]]-Таблица1[[#This Row],[Т7]]</f>
        <v>69.823760719860729</v>
      </c>
      <c r="CK868" s="14">
        <f>Таблица1[[#This Row],[Т9]]-Таблица1[[#This Row],[Т6]]</f>
        <v>36956.219798411272</v>
      </c>
      <c r="CL868" s="14">
        <f>Таблица1[[#This Row],[Т9]]-Таблица1[[#This Row],[Т5]]</f>
        <v>117.07759005365369</v>
      </c>
      <c r="CM868" s="14">
        <f>Таблица1[[#This Row],[Т9]]-Таблица1[[#This Row],[Т4]]</f>
        <v>38084.69531874833</v>
      </c>
      <c r="CN868" s="14">
        <f>Таблица1[[#This Row],[Т9]]-Таблица1[[#This Row],[Т3]]</f>
        <v>349.11778067321575</v>
      </c>
      <c r="CO868" s="14">
        <f>Таблица1[[#This Row],[Т9]]-Таблица1[[#This Row],[Т2]]</f>
        <v>43565.227500936482</v>
      </c>
      <c r="CP868" s="14">
        <f>Таблица1[[#This Row],[Т9]]-Таблица1[[#This Row],[Т1]]</f>
        <v>574.66873997045332</v>
      </c>
      <c r="CQ868" s="14">
        <f>Таблица1[[#This Row],[Т9]]-Таблица1[[#This Row],[угол обхв6]]</f>
        <v>46116.181172637262</v>
      </c>
      <c r="CR868" s="14">
        <f>Таблица1[[#This Row],[Т9]]-Таблица1[[#This Row],[угол обхв5]]</f>
        <v>879.7543429970392</v>
      </c>
      <c r="CS868" s="14">
        <f>Таблица1[[#This Row],[Т9]]-Таблица1[[#This Row],[угол обхв4]]</f>
        <v>59072.331878939767</v>
      </c>
      <c r="CT868" s="14">
        <f>Таблица1[[#This Row],[Lкан_прям, мм]]+Таблица1[[#This Row],[Lкан_дуг, мм]]+Таблица1[[#This Row],[Lкан_леб,мм]]</f>
        <v>85045.326329871838</v>
      </c>
      <c r="CU868" s="16">
        <f>Таблица1[[#This Row],[Lкан_леб,мм]]</f>
        <v>58192.577535942728</v>
      </c>
      <c r="CV868" s="14">
        <f>2534431-(Таблица1[[#This Row],[Т23]]+Таблица1[[#This Row],[угол обхв3]])</f>
        <v>2449248.2512060711</v>
      </c>
      <c r="CW868" s="50">
        <f>SUM(X868:AC868,AD868:AI868)-Таблица1[[#This Row],[lподв_min, мм]]</f>
        <v>23386.161185107991</v>
      </c>
      <c r="CX868" s="17">
        <f>CW1307-Таблица1[[#This Row],[Суммарная длина каната]]</f>
        <v>-2424875.1888423888</v>
      </c>
    </row>
    <row r="869" spans="1:102" x14ac:dyDescent="0.25">
      <c r="A869" s="21">
        <v>868</v>
      </c>
      <c r="B869" s="10">
        <v>21.339795918367344</v>
      </c>
      <c r="C869" s="10">
        <v>114.46082839365614</v>
      </c>
      <c r="D869" s="11">
        <v>16229.088747103202</v>
      </c>
      <c r="E869" s="11">
        <v>8719.6512536068713</v>
      </c>
      <c r="F869" s="11">
        <v>16155.988376531648</v>
      </c>
      <c r="G869" s="11">
        <v>8839.5567823463807</v>
      </c>
      <c r="H869" s="11">
        <v>16637.088257103202</v>
      </c>
      <c r="I869" s="11">
        <v>5215.7975263440458</v>
      </c>
      <c r="J869" s="11">
        <v>3503.8537272628255</v>
      </c>
      <c r="K869" s="11">
        <v>25972.994450919567</v>
      </c>
      <c r="L869" s="11">
        <v>879.75434300954294</v>
      </c>
      <c r="M869" s="11">
        <v>58192.577535942728</v>
      </c>
      <c r="N869" s="11">
        <v>10318.708460094753</v>
      </c>
      <c r="O869" s="11">
        <v>15542.323830650679</v>
      </c>
      <c r="P869" s="43">
        <v>12666.973171367425</v>
      </c>
      <c r="Q869" s="11">
        <v>14645.508375163259</v>
      </c>
      <c r="R869" s="11">
        <v>16030.657113982919</v>
      </c>
      <c r="S869" s="11">
        <v>10318.631518330991</v>
      </c>
      <c r="T869" s="11">
        <v>16946.960807414183</v>
      </c>
      <c r="U869" s="11">
        <v>9269.9654411623687</v>
      </c>
      <c r="V869" s="11">
        <v>16229.088747103202</v>
      </c>
      <c r="W869" s="11">
        <v>8719.6512536068713</v>
      </c>
      <c r="X869" s="12">
        <v>0</v>
      </c>
      <c r="Y869" s="12">
        <v>293.20471784224043</v>
      </c>
      <c r="Z869" s="12">
        <v>222.43417990884143</v>
      </c>
      <c r="AA869" s="44">
        <v>232.04019061955913</v>
      </c>
      <c r="AB869" s="45">
        <v>47.253829333785859</v>
      </c>
      <c r="AC869" s="12">
        <v>84.82142530511608</v>
      </c>
      <c r="AD869" s="12">
        <v>12956.150706302504</v>
      </c>
      <c r="AE869" s="12">
        <v>2513.6875532590839</v>
      </c>
      <c r="AF869" s="12">
        <v>5480.5321821881489</v>
      </c>
      <c r="AG869" s="44">
        <v>1128.4755203370605</v>
      </c>
      <c r="AH869" s="45">
        <v>390.29476040551822</v>
      </c>
      <c r="AI869" s="12">
        <v>3503.8537284272556</v>
      </c>
      <c r="AJ869" s="12">
        <v>-20.272845480768584</v>
      </c>
      <c r="AK869" s="12">
        <v>20.902137033164074</v>
      </c>
      <c r="AL869" s="12">
        <v>52.1387540141206</v>
      </c>
      <c r="AM869" s="44">
        <v>84.724351072728084</v>
      </c>
      <c r="AN869" s="45">
        <v>78.088456497587359</v>
      </c>
      <c r="AO869" s="12">
        <v>89.999999836477841</v>
      </c>
      <c r="AP869" s="12">
        <v>-1976.2192499031</v>
      </c>
      <c r="AQ869" s="12">
        <v>10464.271780151959</v>
      </c>
      <c r="AR869" s="12">
        <v>12989.088925623015</v>
      </c>
      <c r="AS869" s="44">
        <v>16436.92877145157</v>
      </c>
      <c r="AT869" s="45">
        <v>16547.746099708424</v>
      </c>
      <c r="AU869" s="12">
        <v>16637.088747103204</v>
      </c>
      <c r="AV869" s="12">
        <v>11435.858473393931</v>
      </c>
      <c r="AW869" s="12">
        <v>15923.473827179505</v>
      </c>
      <c r="AX869" s="12">
        <v>14895.918919790183</v>
      </c>
      <c r="AY869" s="44">
        <v>10356.146053349785</v>
      </c>
      <c r="AZ869" s="45">
        <v>9185.7537011767508</v>
      </c>
      <c r="BA869" s="12">
        <v>8719.6512547713028</v>
      </c>
      <c r="BB869" s="12">
        <v>10177.340085780856</v>
      </c>
      <c r="BC869" s="12">
        <v>12812.536491424631</v>
      </c>
      <c r="BD869" s="12">
        <v>16352.772868238506</v>
      </c>
      <c r="BE869" s="44">
        <v>16540.689149945531</v>
      </c>
      <c r="BF869" s="45">
        <v>16628.30345480896</v>
      </c>
      <c r="BG869" s="12">
        <v>16637.0887571032</v>
      </c>
      <c r="BH869" s="12">
        <v>15925.049558481782</v>
      </c>
      <c r="BI869" s="12">
        <v>15026.658371692085</v>
      </c>
      <c r="BJ869" s="12">
        <v>10569.042062957913</v>
      </c>
      <c r="BK869" s="44">
        <v>9232.4509061435747</v>
      </c>
      <c r="BL869" s="45">
        <v>8803.862993592491</v>
      </c>
      <c r="BM869" s="12">
        <v>5215.7975263440476</v>
      </c>
      <c r="BN869" s="12">
        <v>0</v>
      </c>
      <c r="BO869" s="12">
        <v>41.174982513932655</v>
      </c>
      <c r="BP869" s="12">
        <v>31.236616980956526</v>
      </c>
      <c r="BQ869" s="48">
        <v>32.585597058607483</v>
      </c>
      <c r="BR869" s="49">
        <v>6.6358945751407257</v>
      </c>
      <c r="BS869" s="13">
        <v>11.911543338890471</v>
      </c>
      <c r="BT869" s="12">
        <v>137.42246405726988</v>
      </c>
      <c r="BV869" s="14">
        <f>Таблица1[[#This Row],[Lкан_леб,мм]]</f>
        <v>58192.577535942728</v>
      </c>
      <c r="BW869" s="50">
        <f>Таблица1[[#This Row],[угол обхв4]]+Таблица1[[#This Row],[Lдуг 3,мм]]</f>
        <v>12956.150706302504</v>
      </c>
      <c r="BX869" s="54">
        <f>Таблица1[[#This Row],[угол обхв5]]+Таблица1[[#This Row],[Y5, мм]]</f>
        <v>58485.782253784972</v>
      </c>
      <c r="BY869" s="14">
        <f>Таблица1[[#This Row],[угол обхв6]]+Таблица1[[#This Row],[Lдуг 4,мм]]</f>
        <v>15469.838259561588</v>
      </c>
      <c r="BZ869" s="14">
        <f>Таблица1[[#This Row],[Т1]]+Таблица1[[#This Row],[X6, мм]]</f>
        <v>58708.216433693815</v>
      </c>
      <c r="CA869" s="14">
        <f>Таблица1[[#This Row],[Т2]]+Таблица1[[#This Row],[Lдуг 5,мм]]</f>
        <v>20950.370441749736</v>
      </c>
      <c r="CB869" s="14">
        <f>Таблица1[[#This Row],[Т3]]+Таблица1[[#This Row],[Y6, мм]]</f>
        <v>58940.256624313377</v>
      </c>
      <c r="CC869" s="14">
        <f>Таблица1[[#This Row],[Т4]]+Таблица1[[#This Row],[Lдуг 6,мм]]</f>
        <v>22078.845962086794</v>
      </c>
      <c r="CD869" s="14">
        <f>Таблица1[[#This Row],[Т5]]+Таблица1[[#This Row],[Lдуг 1,мм]]</f>
        <v>58987.510453647163</v>
      </c>
      <c r="CE869" s="14">
        <f>Таблица1[[#This Row],[Т6]]+Таблица1[[#This Row],[Lпрям1, мм]]</f>
        <v>22469.140722492313</v>
      </c>
      <c r="CF869" s="15">
        <f>Таблица1[[#This Row],[Т7]]+Таблица1[[#This Row],[Lдуг 2,мм]]</f>
        <v>59072.331878952282</v>
      </c>
      <c r="CG869" s="14">
        <f>Таблица1[[#This Row],[Т8]]+Таблица1[[#This Row],[Lпрям2, мм]]</f>
        <v>25972.99445091957</v>
      </c>
      <c r="CH869" s="14">
        <f>Таблица1[[#This Row],[Т9]]-Таблица1[[#This Row],[Т9]]</f>
        <v>0</v>
      </c>
      <c r="CI869" s="50">
        <f>Таблица1[[#This Row],[Т9]]-Таблица1[[#This Row],[Т8]]</f>
        <v>36603.191156459972</v>
      </c>
      <c r="CJ869" s="54">
        <f>Таблица1[[#This Row],[Т9]]-Таблица1[[#This Row],[Т7]]</f>
        <v>84.821425305119192</v>
      </c>
      <c r="CK869" s="14">
        <f>Таблица1[[#This Row],[Т9]]-Таблица1[[#This Row],[Т6]]</f>
        <v>36993.485916865488</v>
      </c>
      <c r="CL869" s="14">
        <f>Таблица1[[#This Row],[Т9]]-Таблица1[[#This Row],[Т5]]</f>
        <v>132.07525463890488</v>
      </c>
      <c r="CM869" s="14">
        <f>Таблица1[[#This Row],[Т9]]-Таблица1[[#This Row],[Т4]]</f>
        <v>38121.961437202546</v>
      </c>
      <c r="CN869" s="14">
        <f>Таблица1[[#This Row],[Т9]]-Таблица1[[#This Row],[Т3]]</f>
        <v>364.11544525846693</v>
      </c>
      <c r="CO869" s="14">
        <f>Таблица1[[#This Row],[Т9]]-Таблица1[[#This Row],[Т2]]</f>
        <v>43602.493619390691</v>
      </c>
      <c r="CP869" s="14">
        <f>Таблица1[[#This Row],[Т9]]-Таблица1[[#This Row],[Т1]]</f>
        <v>586.5496251673103</v>
      </c>
      <c r="CQ869" s="14">
        <f>Таблица1[[#This Row],[Т9]]-Таблица1[[#This Row],[угол обхв6]]</f>
        <v>46116.181172649776</v>
      </c>
      <c r="CR869" s="14">
        <f>Таблица1[[#This Row],[Т9]]-Таблица1[[#This Row],[угол обхв5]]</f>
        <v>879.75434300955385</v>
      </c>
      <c r="CS869" s="14">
        <f>Таблица1[[#This Row],[Т9]]-Таблица1[[#This Row],[угол обхв4]]</f>
        <v>59072.331878952282</v>
      </c>
      <c r="CT869" s="14">
        <f>Таблица1[[#This Row],[Lкан_прям, мм]]+Таблица1[[#This Row],[Lкан_дуг, мм]]+Таблица1[[#This Row],[Lкан_леб,мм]]</f>
        <v>85045.326329871838</v>
      </c>
      <c r="CU869" s="16">
        <f>Таблица1[[#This Row],[Lкан_леб,мм]]</f>
        <v>58192.577535942728</v>
      </c>
      <c r="CV869" s="14">
        <f>2534431-(Таблица1[[#This Row],[Т23]]+Таблица1[[#This Row],[угол обхв3]])</f>
        <v>2449248.2512060711</v>
      </c>
      <c r="CW869" s="50">
        <f>SUM(X869:AC869,AD869:AI869)-Таблица1[[#This Row],[lподв_min, мм]]</f>
        <v>23348.895066666293</v>
      </c>
      <c r="CX869" s="17">
        <f>CW1308-Таблица1[[#This Row],[Суммарная длина каната]]</f>
        <v>-2424922.3684648233</v>
      </c>
    </row>
    <row r="870" spans="1:102" x14ac:dyDescent="0.25">
      <c r="A870" s="21">
        <v>869</v>
      </c>
      <c r="B870" s="10">
        <v>21.339795918367344</v>
      </c>
      <c r="C870" s="10">
        <v>115.03877551020416</v>
      </c>
      <c r="D870" s="11">
        <v>16286.148089807071</v>
      </c>
      <c r="E870" s="11">
        <v>8778.4140871763884</v>
      </c>
      <c r="F870" s="11">
        <v>16211.841961995144</v>
      </c>
      <c r="G870" s="11">
        <v>8897.5761590348357</v>
      </c>
      <c r="H870" s="11">
        <v>16694.147599807071</v>
      </c>
      <c r="I870" s="11">
        <v>5264.2367705313845</v>
      </c>
      <c r="J870" s="11">
        <v>3514.1773166450034</v>
      </c>
      <c r="K870" s="11">
        <v>25972.994450916143</v>
      </c>
      <c r="L870" s="11">
        <v>879.75434301297037</v>
      </c>
      <c r="M870" s="11">
        <v>58192.577535942728</v>
      </c>
      <c r="N870" s="11">
        <v>10318.708460094753</v>
      </c>
      <c r="O870" s="11">
        <v>15542.323830650679</v>
      </c>
      <c r="P870" s="43">
        <v>12664.440152012352</v>
      </c>
      <c r="Q870" s="11">
        <v>14668.038999962831</v>
      </c>
      <c r="R870" s="11">
        <v>16071.597783261235</v>
      </c>
      <c r="S870" s="11">
        <v>10375.311443289513</v>
      </c>
      <c r="T870" s="11">
        <v>16998.432659832422</v>
      </c>
      <c r="U870" s="11">
        <v>9335.9413881256769</v>
      </c>
      <c r="V870" s="11">
        <v>16286.148089807071</v>
      </c>
      <c r="W870" s="11">
        <v>8778.4140871763884</v>
      </c>
      <c r="X870" s="12">
        <v>0</v>
      </c>
      <c r="Y870" s="12">
        <v>289.92156697978703</v>
      </c>
      <c r="Z870" s="12">
        <v>221.60180209613728</v>
      </c>
      <c r="AA870" s="44">
        <v>232.04019061955873</v>
      </c>
      <c r="AB870" s="45">
        <v>47.253829333789199</v>
      </c>
      <c r="AC870" s="12">
        <v>88.936953983698118</v>
      </c>
      <c r="AD870" s="12">
        <v>12956.150706302504</v>
      </c>
      <c r="AE870" s="12">
        <v>2503.3639638769037</v>
      </c>
      <c r="AF870" s="12">
        <v>5480.5321821881489</v>
      </c>
      <c r="AG870" s="44">
        <v>1128.4755203370612</v>
      </c>
      <c r="AH870" s="45">
        <v>390.29476040551089</v>
      </c>
      <c r="AI870" s="12">
        <v>3514.1773178060125</v>
      </c>
      <c r="AJ870" s="12">
        <v>-20.272845480768584</v>
      </c>
      <c r="AK870" s="12">
        <v>20.441081425508884</v>
      </c>
      <c r="AL870" s="12">
        <v>51.560806897572583</v>
      </c>
      <c r="AM870" s="44">
        <v>84.146403956180009</v>
      </c>
      <c r="AN870" s="45">
        <v>77.510509381038815</v>
      </c>
      <c r="AO870" s="12">
        <v>89.99999983695821</v>
      </c>
      <c r="AP870" s="12">
        <v>-1976.2192499031</v>
      </c>
      <c r="AQ870" s="12">
        <v>10461.200009892495</v>
      </c>
      <c r="AR870" s="12">
        <v>12984.013650515819</v>
      </c>
      <c r="AS870" s="44">
        <v>16477.470366298214</v>
      </c>
      <c r="AT870" s="45">
        <v>16600.087698000316</v>
      </c>
      <c r="AU870" s="12">
        <v>16694.148089807073</v>
      </c>
      <c r="AV870" s="12">
        <v>11435.858473393931</v>
      </c>
      <c r="AW870" s="12">
        <v>15924.632813328613</v>
      </c>
      <c r="AX870" s="12">
        <v>14921.685957473173</v>
      </c>
      <c r="AY870" s="44">
        <v>10416.922095037497</v>
      </c>
      <c r="AZ870" s="45">
        <v>9247.7070899022638</v>
      </c>
      <c r="BA870" s="12">
        <v>8778.4140883373984</v>
      </c>
      <c r="BB870" s="12">
        <v>10177.340085780856</v>
      </c>
      <c r="BC870" s="12">
        <v>12806.931701810096</v>
      </c>
      <c r="BD870" s="12">
        <v>16391.171281764706</v>
      </c>
      <c r="BE870" s="44">
        <v>16592.560076795442</v>
      </c>
      <c r="BF870" s="45">
        <v>16684.493051639176</v>
      </c>
      <c r="BG870" s="12">
        <v>16694.148099807069</v>
      </c>
      <c r="BH870" s="12">
        <v>15925.049558481782</v>
      </c>
      <c r="BI870" s="12">
        <v>15050.347982640766</v>
      </c>
      <c r="BJ870" s="12">
        <v>10628.958400799856</v>
      </c>
      <c r="BK870" s="44">
        <v>9294.330736377693</v>
      </c>
      <c r="BL870" s="45">
        <v>8866.6483853998016</v>
      </c>
      <c r="BM870" s="12">
        <v>5264.2367705313864</v>
      </c>
      <c r="BN870" s="12">
        <v>0</v>
      </c>
      <c r="BO870" s="12">
        <v>40.713926906277464</v>
      </c>
      <c r="BP870" s="12">
        <v>31.119725472063692</v>
      </c>
      <c r="BQ870" s="48">
        <v>32.585597058607426</v>
      </c>
      <c r="BR870" s="49">
        <v>6.6358945751411964</v>
      </c>
      <c r="BS870" s="13">
        <v>12.489490455919402</v>
      </c>
      <c r="BT870" s="12">
        <v>137.42246405726988</v>
      </c>
      <c r="BV870" s="14">
        <f>Таблица1[[#This Row],[Lкан_леб,мм]]</f>
        <v>58192.577535942728</v>
      </c>
      <c r="BW870" s="50">
        <f>Таблица1[[#This Row],[угол обхв4]]+Таблица1[[#This Row],[Lдуг 3,мм]]</f>
        <v>12956.150706302504</v>
      </c>
      <c r="BX870" s="54">
        <f>Таблица1[[#This Row],[угол обхв5]]+Таблица1[[#This Row],[Y5, мм]]</f>
        <v>58482.499102922513</v>
      </c>
      <c r="BY870" s="14">
        <f>Таблица1[[#This Row],[угол обхв6]]+Таблица1[[#This Row],[Lдуг 4,мм]]</f>
        <v>15459.514670179407</v>
      </c>
      <c r="BZ870" s="14">
        <f>Таблица1[[#This Row],[Т1]]+Таблица1[[#This Row],[X6, мм]]</f>
        <v>58704.100905018648</v>
      </c>
      <c r="CA870" s="14">
        <f>Таблица1[[#This Row],[Т2]]+Таблица1[[#This Row],[Lдуг 5,мм]]</f>
        <v>20940.046852367555</v>
      </c>
      <c r="CB870" s="14">
        <f>Таблица1[[#This Row],[Т3]]+Таблица1[[#This Row],[Y6, мм]]</f>
        <v>58936.14109563821</v>
      </c>
      <c r="CC870" s="14">
        <f>Таблица1[[#This Row],[Т4]]+Таблица1[[#This Row],[Lдуг 6,мм]]</f>
        <v>22068.522372704618</v>
      </c>
      <c r="CD870" s="14">
        <f>Таблица1[[#This Row],[Т5]]+Таблица1[[#This Row],[Lдуг 1,мм]]</f>
        <v>58983.394924971995</v>
      </c>
      <c r="CE870" s="14">
        <f>Таблица1[[#This Row],[Т6]]+Таблица1[[#This Row],[Lпрям1, мм]]</f>
        <v>22458.817133110129</v>
      </c>
      <c r="CF870" s="15">
        <f>Таблица1[[#This Row],[Т7]]+Таблица1[[#This Row],[Lдуг 2,мм]]</f>
        <v>59072.331878955694</v>
      </c>
      <c r="CG870" s="14">
        <f>Таблица1[[#This Row],[Т8]]+Таблица1[[#This Row],[Lпрям2, мм]]</f>
        <v>25972.994450916143</v>
      </c>
      <c r="CH870" s="14">
        <f>Таблица1[[#This Row],[Т9]]-Таблица1[[#This Row],[Т9]]</f>
        <v>0</v>
      </c>
      <c r="CI870" s="50">
        <f>Таблица1[[#This Row],[Т9]]-Таблица1[[#This Row],[Т8]]</f>
        <v>36613.514745845561</v>
      </c>
      <c r="CJ870" s="54">
        <f>Таблица1[[#This Row],[Т9]]-Таблица1[[#This Row],[Т7]]</f>
        <v>88.936953983698913</v>
      </c>
      <c r="CK870" s="14">
        <f>Таблица1[[#This Row],[Т9]]-Таблица1[[#This Row],[Т6]]</f>
        <v>37003.809506251077</v>
      </c>
      <c r="CL870" s="14">
        <f>Таблица1[[#This Row],[Т9]]-Таблица1[[#This Row],[Т5]]</f>
        <v>136.1907833174846</v>
      </c>
      <c r="CM870" s="14">
        <f>Таблица1[[#This Row],[Т9]]-Таблица1[[#This Row],[Т4]]</f>
        <v>38132.285026588143</v>
      </c>
      <c r="CN870" s="14">
        <f>Таблица1[[#This Row],[Т9]]-Таблица1[[#This Row],[Т3]]</f>
        <v>368.23097393704666</v>
      </c>
      <c r="CO870" s="14">
        <f>Таблица1[[#This Row],[Т9]]-Таблица1[[#This Row],[Т2]]</f>
        <v>43612.817208776287</v>
      </c>
      <c r="CP870" s="14">
        <f>Таблица1[[#This Row],[Т9]]-Таблица1[[#This Row],[Т1]]</f>
        <v>589.83277603318129</v>
      </c>
      <c r="CQ870" s="14">
        <f>Таблица1[[#This Row],[Т9]]-Таблица1[[#This Row],[угол обхв6]]</f>
        <v>46116.181172653189</v>
      </c>
      <c r="CR870" s="14">
        <f>Таблица1[[#This Row],[Т9]]-Таблица1[[#This Row],[угол обхв5]]</f>
        <v>879.75434301296627</v>
      </c>
      <c r="CS870" s="14">
        <f>Таблица1[[#This Row],[Т9]]-Таблица1[[#This Row],[угол обхв4]]</f>
        <v>59072.331878955694</v>
      </c>
      <c r="CT870" s="14">
        <f>Таблица1[[#This Row],[Lкан_прям, мм]]+Таблица1[[#This Row],[Lкан_дуг, мм]]+Таблица1[[#This Row],[Lкан_леб,мм]]</f>
        <v>85045.326329871838</v>
      </c>
      <c r="CU870" s="16">
        <f>Таблица1[[#This Row],[Lкан_леб,мм]]</f>
        <v>58192.577535942728</v>
      </c>
      <c r="CV870" s="14">
        <f>2534431-(Таблица1[[#This Row],[Т23]]+Таблица1[[#This Row],[угол обхв3]])</f>
        <v>2449248.2512060711</v>
      </c>
      <c r="CW870" s="50">
        <f>SUM(X870:AC870,AD870:AI870)-Таблица1[[#This Row],[lподв_min, мм]]</f>
        <v>23338.571477284109</v>
      </c>
      <c r="CX870" s="17">
        <f>CW1309-Таблица1[[#This Row],[Суммарная длина каната]]</f>
        <v>-2424971.1891010404</v>
      </c>
    </row>
    <row r="871" spans="1:102" x14ac:dyDescent="0.25">
      <c r="A871" s="21">
        <v>870</v>
      </c>
      <c r="B871" s="10">
        <v>21.339795918367344</v>
      </c>
      <c r="C871" s="10">
        <v>117.72285714285721</v>
      </c>
      <c r="D871" s="11">
        <v>16543.243697691683</v>
      </c>
      <c r="E871" s="11">
        <v>9058.7257803904795</v>
      </c>
      <c r="F871" s="11">
        <v>16463.43885710695</v>
      </c>
      <c r="G871" s="11">
        <v>9174.2774459745197</v>
      </c>
      <c r="H871" s="11">
        <v>16951.243207691681</v>
      </c>
      <c r="I871" s="11">
        <v>5496.0766474359807</v>
      </c>
      <c r="J871" s="11">
        <v>3562.6491329544992</v>
      </c>
      <c r="K871" s="11">
        <v>25972.994450900358</v>
      </c>
      <c r="L871" s="11">
        <v>879.75434302875954</v>
      </c>
      <c r="M871" s="11">
        <v>58192.577535942728</v>
      </c>
      <c r="N871" s="11">
        <v>10318.708460094753</v>
      </c>
      <c r="O871" s="11">
        <v>15542.323830650679</v>
      </c>
      <c r="P871" s="43">
        <v>12649.704219908117</v>
      </c>
      <c r="Q871" s="11">
        <v>14772.288621117874</v>
      </c>
      <c r="R871" s="11">
        <v>16254.147775615947</v>
      </c>
      <c r="S871" s="11">
        <v>10643.824057419126</v>
      </c>
      <c r="T871" s="11">
        <v>17228.638430724128</v>
      </c>
      <c r="U871" s="11">
        <v>9648.9969553019637</v>
      </c>
      <c r="V871" s="11">
        <v>16543.243697691683</v>
      </c>
      <c r="W871" s="11">
        <v>9058.7257803904795</v>
      </c>
      <c r="X871" s="12">
        <v>0</v>
      </c>
      <c r="Y871" s="12">
        <v>274.53809354817838</v>
      </c>
      <c r="Z871" s="12">
        <v>217.8720822798488</v>
      </c>
      <c r="AA871" s="44">
        <v>232.04019061955881</v>
      </c>
      <c r="AB871" s="45">
        <v>47.253829333785767</v>
      </c>
      <c r="AC871" s="12">
        <v>108.05014724738787</v>
      </c>
      <c r="AD871" s="12">
        <v>12956.150706302504</v>
      </c>
      <c r="AE871" s="12">
        <v>2454.8921475674069</v>
      </c>
      <c r="AF871" s="12">
        <v>5480.5321821881507</v>
      </c>
      <c r="AG871" s="44">
        <v>1128.4755203370617</v>
      </c>
      <c r="AH871" s="45">
        <v>390.29476040551924</v>
      </c>
      <c r="AI871" s="12">
        <v>3562.6491340997131</v>
      </c>
      <c r="AJ871" s="12">
        <v>-20.272845480768584</v>
      </c>
      <c r="AK871" s="12">
        <v>18.28076745030592</v>
      </c>
      <c r="AL871" s="12">
        <v>48.876725264919514</v>
      </c>
      <c r="AM871" s="44">
        <v>81.462322323526948</v>
      </c>
      <c r="AN871" s="45">
        <v>74.826427748386237</v>
      </c>
      <c r="AO871" s="12">
        <v>89.999999839176468</v>
      </c>
      <c r="AP871" s="12">
        <v>-1976.2192499031</v>
      </c>
      <c r="AQ871" s="12">
        <v>10446.687347395649</v>
      </c>
      <c r="AR871" s="12">
        <v>12957.049106498413</v>
      </c>
      <c r="AS871" s="44">
        <v>16657.62650326865</v>
      </c>
      <c r="AT871" s="45">
        <v>16834.862401352006</v>
      </c>
      <c r="AU871" s="12">
        <v>16951.243697691683</v>
      </c>
      <c r="AV871" s="12">
        <v>11435.858473393931</v>
      </c>
      <c r="AW871" s="12">
        <v>15929.732406194929</v>
      </c>
      <c r="AX871" s="12">
        <v>15040.622593411354</v>
      </c>
      <c r="AY871" s="44">
        <v>10704.395637650761</v>
      </c>
      <c r="AZ871" s="45">
        <v>9542.2053887251805</v>
      </c>
      <c r="BA871" s="12">
        <v>9058.7257815356952</v>
      </c>
      <c r="BB871" s="12">
        <v>10177.340085780856</v>
      </c>
      <c r="BC871" s="12">
        <v>12777.683107209014</v>
      </c>
      <c r="BD871" s="12">
        <v>16561.492662206245</v>
      </c>
      <c r="BE871" s="44">
        <v>16825.159703071429</v>
      </c>
      <c r="BF871" s="45">
        <v>16937.019727063805</v>
      </c>
      <c r="BG871" s="12">
        <v>16951.243707691679</v>
      </c>
      <c r="BH871" s="12">
        <v>15925.049558481782</v>
      </c>
      <c r="BI871" s="12">
        <v>15159.697196662124</v>
      </c>
      <c r="BJ871" s="12">
        <v>10912.158029712606</v>
      </c>
      <c r="BK871" s="44">
        <v>9588.4253750703283</v>
      </c>
      <c r="BL871" s="45">
        <v>9165.5173469672627</v>
      </c>
      <c r="BM871" s="12">
        <v>5496.0766474359825</v>
      </c>
      <c r="BN871" s="12">
        <v>0</v>
      </c>
      <c r="BO871" s="12">
        <v>38.553612931074504</v>
      </c>
      <c r="BP871" s="12">
        <v>30.595957814613598</v>
      </c>
      <c r="BQ871" s="48">
        <v>32.585597058607441</v>
      </c>
      <c r="BR871" s="49">
        <v>6.6358945751407132</v>
      </c>
      <c r="BS871" s="13">
        <v>15.173572090790231</v>
      </c>
      <c r="BT871" s="12">
        <v>137.42246405726988</v>
      </c>
      <c r="BV871" s="14">
        <f>Таблица1[[#This Row],[Lкан_леб,мм]]</f>
        <v>58192.577535942728</v>
      </c>
      <c r="BW871" s="50">
        <f>Таблица1[[#This Row],[угол обхв4]]+Таблица1[[#This Row],[Lдуг 3,мм]]</f>
        <v>12956.150706302504</v>
      </c>
      <c r="BX871" s="54">
        <f>Таблица1[[#This Row],[угол обхв5]]+Таблица1[[#This Row],[Y5, мм]]</f>
        <v>58467.115629490909</v>
      </c>
      <c r="BY871" s="14">
        <f>Таблица1[[#This Row],[угол обхв6]]+Таблица1[[#This Row],[Lдуг 4,мм]]</f>
        <v>15411.042853869911</v>
      </c>
      <c r="BZ871" s="14">
        <f>Таблица1[[#This Row],[Т1]]+Таблица1[[#This Row],[X6, мм]]</f>
        <v>58684.987711770758</v>
      </c>
      <c r="CA871" s="14">
        <f>Таблица1[[#This Row],[Т2]]+Таблица1[[#This Row],[Lдуг 5,мм]]</f>
        <v>20891.575036058061</v>
      </c>
      <c r="CB871" s="14">
        <f>Таблица1[[#This Row],[Т3]]+Таблица1[[#This Row],[Y6, мм]]</f>
        <v>58917.02790239032</v>
      </c>
      <c r="CC871" s="14">
        <f>Таблица1[[#This Row],[Т4]]+Таблица1[[#This Row],[Lдуг 6,мм]]</f>
        <v>22020.050556395123</v>
      </c>
      <c r="CD871" s="14">
        <f>Таблица1[[#This Row],[Т5]]+Таблица1[[#This Row],[Lдуг 1,мм]]</f>
        <v>58964.281731724106</v>
      </c>
      <c r="CE871" s="14">
        <f>Таблица1[[#This Row],[Т6]]+Таблица1[[#This Row],[Lпрям1, мм]]</f>
        <v>22410.345316800642</v>
      </c>
      <c r="CF871" s="15">
        <f>Таблица1[[#This Row],[Т7]]+Таблица1[[#This Row],[Lдуг 2,мм]]</f>
        <v>59072.33187897149</v>
      </c>
      <c r="CG871" s="14">
        <f>Таблица1[[#This Row],[Т8]]+Таблица1[[#This Row],[Lпрям2, мм]]</f>
        <v>25972.994450900354</v>
      </c>
      <c r="CH871" s="14">
        <f>Таблица1[[#This Row],[Т9]]-Таблица1[[#This Row],[Т9]]</f>
        <v>0</v>
      </c>
      <c r="CI871" s="50">
        <f>Таблица1[[#This Row],[Т9]]-Таблица1[[#This Row],[Т8]]</f>
        <v>36661.986562170845</v>
      </c>
      <c r="CJ871" s="54">
        <f>Таблица1[[#This Row],[Т9]]-Таблица1[[#This Row],[Т7]]</f>
        <v>108.0501472473843</v>
      </c>
      <c r="CK871" s="14">
        <f>Таблица1[[#This Row],[Т9]]-Таблица1[[#This Row],[Т6]]</f>
        <v>37052.281322576368</v>
      </c>
      <c r="CL871" s="14">
        <f>Таблица1[[#This Row],[Т9]]-Таблица1[[#This Row],[Т5]]</f>
        <v>155.30397658116999</v>
      </c>
      <c r="CM871" s="14">
        <f>Таблица1[[#This Row],[Т9]]-Таблица1[[#This Row],[Т4]]</f>
        <v>38180.756842913426</v>
      </c>
      <c r="CN871" s="14">
        <f>Таблица1[[#This Row],[Т9]]-Таблица1[[#This Row],[Т3]]</f>
        <v>387.34416720073204</v>
      </c>
      <c r="CO871" s="14">
        <f>Таблица1[[#This Row],[Т9]]-Таблица1[[#This Row],[Т2]]</f>
        <v>43661.289025101578</v>
      </c>
      <c r="CP871" s="14">
        <f>Таблица1[[#This Row],[Т9]]-Таблица1[[#This Row],[Т1]]</f>
        <v>605.21624948058161</v>
      </c>
      <c r="CQ871" s="14">
        <f>Таблица1[[#This Row],[Т9]]-Таблица1[[#This Row],[угол обхв6]]</f>
        <v>46116.181172668985</v>
      </c>
      <c r="CR871" s="14">
        <f>Таблица1[[#This Row],[Т9]]-Таблица1[[#This Row],[угол обхв5]]</f>
        <v>879.75434302876238</v>
      </c>
      <c r="CS871" s="14">
        <f>Таблица1[[#This Row],[Т9]]-Таблица1[[#This Row],[угол обхв4]]</f>
        <v>59072.33187897149</v>
      </c>
      <c r="CT871" s="14">
        <f>Таблица1[[#This Row],[Lкан_прям, мм]]+Таблица1[[#This Row],[Lкан_дуг, мм]]+Таблица1[[#This Row],[Lкан_леб,мм]]</f>
        <v>85045.326329871838</v>
      </c>
      <c r="CU871" s="16">
        <f>Таблица1[[#This Row],[Lкан_леб,мм]]</f>
        <v>58192.577535942728</v>
      </c>
      <c r="CV871" s="14">
        <f>2534431-(Таблица1[[#This Row],[Т23]]+Таблица1[[#This Row],[угол обхв3]])</f>
        <v>2449248.2512060711</v>
      </c>
      <c r="CW871" s="50">
        <f>SUM(X871:AC871,AD871:AI871)-Таблица1[[#This Row],[lподв_min, мм]]</f>
        <v>23290.099660974618</v>
      </c>
      <c r="CX871" s="17">
        <f>CW1310-Таблица1[[#This Row],[Суммарная длина каната]]</f>
        <v>-2425021.6430073269</v>
      </c>
    </row>
    <row r="872" spans="1:102" x14ac:dyDescent="0.25">
      <c r="A872" s="21">
        <v>871</v>
      </c>
      <c r="B872" s="10">
        <v>21.339795918367344</v>
      </c>
      <c r="C872" s="10">
        <v>120.40693877551027</v>
      </c>
      <c r="D872" s="11">
        <v>16786.930555638173</v>
      </c>
      <c r="E872" s="11">
        <v>9350.7694624147225</v>
      </c>
      <c r="F872" s="11">
        <v>16701.802106247527</v>
      </c>
      <c r="G872" s="11">
        <v>9462.4571837825824</v>
      </c>
      <c r="H872" s="11">
        <v>17194.930065638171</v>
      </c>
      <c r="I872" s="11">
        <v>5738.8226884288806</v>
      </c>
      <c r="J872" s="11">
        <v>3611.9467739858419</v>
      </c>
      <c r="K872" s="11">
        <v>25972.994450884711</v>
      </c>
      <c r="L872" s="11">
        <v>879.75434304439329</v>
      </c>
      <c r="M872" s="11">
        <v>58192.577535942728</v>
      </c>
      <c r="N872" s="11">
        <v>10318.708460094753</v>
      </c>
      <c r="O872" s="11">
        <v>15542.323830650679</v>
      </c>
      <c r="P872" s="43">
        <v>12630.102556094085</v>
      </c>
      <c r="Q872" s="11">
        <v>14875.733804580772</v>
      </c>
      <c r="R872" s="11">
        <v>16423.923338487257</v>
      </c>
      <c r="S872" s="11">
        <v>10920.590713480064</v>
      </c>
      <c r="T872" s="11">
        <v>17443.9315913133</v>
      </c>
      <c r="U872" s="11">
        <v>9972.4893664887404</v>
      </c>
      <c r="V872" s="11">
        <v>16786.930555638173</v>
      </c>
      <c r="W872" s="11">
        <v>9350.7694624147225</v>
      </c>
      <c r="X872" s="12">
        <v>0</v>
      </c>
      <c r="Y872" s="12">
        <v>258.91778397865795</v>
      </c>
      <c r="Z872" s="12">
        <v>214.37919860147218</v>
      </c>
      <c r="AA872" s="44">
        <v>232.04019061955873</v>
      </c>
      <c r="AB872" s="45">
        <v>47.253829333787309</v>
      </c>
      <c r="AC872" s="12">
        <v>127.16334051091698</v>
      </c>
      <c r="AD872" s="12">
        <v>12956.150706302504</v>
      </c>
      <c r="AE872" s="12">
        <v>2405.5945065360565</v>
      </c>
      <c r="AF872" s="12">
        <v>5480.532182188148</v>
      </c>
      <c r="AG872" s="44">
        <v>1128.475520337063</v>
      </c>
      <c r="AH872" s="45">
        <v>390.29476040551793</v>
      </c>
      <c r="AI872" s="12">
        <v>3611.9467751154257</v>
      </c>
      <c r="AJ872" s="12">
        <v>-20.272845480768584</v>
      </c>
      <c r="AK872" s="12">
        <v>16.087194379175205</v>
      </c>
      <c r="AL872" s="12">
        <v>46.192643632266474</v>
      </c>
      <c r="AM872" s="44">
        <v>78.778240690873901</v>
      </c>
      <c r="AN872" s="45">
        <v>72.142346115732977</v>
      </c>
      <c r="AO872" s="12">
        <v>89.999999841371476</v>
      </c>
      <c r="AP872" s="12">
        <v>-1976.2192499031</v>
      </c>
      <c r="AQ872" s="12">
        <v>10431.765224190936</v>
      </c>
      <c r="AR872" s="12">
        <v>12924.544469310771</v>
      </c>
      <c r="AS872" s="44">
        <v>16824.122917015949</v>
      </c>
      <c r="AT872" s="45">
        <v>17055.588498944067</v>
      </c>
      <c r="AU872" s="12">
        <v>17194.930555638173</v>
      </c>
      <c r="AV872" s="12">
        <v>11435.858473393931</v>
      </c>
      <c r="AW872" s="12">
        <v>15934.347003552615</v>
      </c>
      <c r="AX872" s="12">
        <v>15158.166026080549</v>
      </c>
      <c r="AY872" s="44">
        <v>10999.99031892906</v>
      </c>
      <c r="AZ872" s="45">
        <v>9847.374848509804</v>
      </c>
      <c r="BA872" s="12">
        <v>9350.7694635443077</v>
      </c>
      <c r="BB872" s="12">
        <v>10177.340085780856</v>
      </c>
      <c r="BC872" s="12">
        <v>12743.159320190269</v>
      </c>
      <c r="BD872" s="12">
        <v>16718.365251703941</v>
      </c>
      <c r="BE872" s="44">
        <v>17043.732012784611</v>
      </c>
      <c r="BF872" s="45">
        <v>17175.273648007405</v>
      </c>
      <c r="BG872" s="12">
        <v>17194.930565638169</v>
      </c>
      <c r="BH872" s="12">
        <v>15925.049558481782</v>
      </c>
      <c r="BI872" s="12">
        <v>15267.756977482706</v>
      </c>
      <c r="BJ872" s="12">
        <v>11203.022934979839</v>
      </c>
      <c r="BK872" s="44">
        <v>9893.0897610397442</v>
      </c>
      <c r="BL872" s="45">
        <v>9475.8839803936589</v>
      </c>
      <c r="BM872" s="12">
        <v>5738.8226884288824</v>
      </c>
      <c r="BN872" s="12">
        <v>0</v>
      </c>
      <c r="BO872" s="12">
        <v>36.36003985994379</v>
      </c>
      <c r="BP872" s="12">
        <v>30.105449253091269</v>
      </c>
      <c r="BQ872" s="48">
        <v>32.585597058607426</v>
      </c>
      <c r="BR872" s="49">
        <v>6.6358945751409291</v>
      </c>
      <c r="BS872" s="13">
        <v>17.857653725638503</v>
      </c>
      <c r="BT872" s="12">
        <v>137.42246405726988</v>
      </c>
      <c r="BV872" s="14">
        <f>Таблица1[[#This Row],[Lкан_леб,мм]]</f>
        <v>58192.577535942728</v>
      </c>
      <c r="BW872" s="50">
        <f>Таблица1[[#This Row],[угол обхв4]]+Таблица1[[#This Row],[Lдуг 3,мм]]</f>
        <v>12956.150706302504</v>
      </c>
      <c r="BX872" s="54">
        <f>Таблица1[[#This Row],[угол обхв5]]+Таблица1[[#This Row],[Y5, мм]]</f>
        <v>58451.495319921385</v>
      </c>
      <c r="BY872" s="14">
        <f>Таблица1[[#This Row],[угол обхв6]]+Таблица1[[#This Row],[Lдуг 4,мм]]</f>
        <v>15361.745212838559</v>
      </c>
      <c r="BZ872" s="14">
        <f>Таблица1[[#This Row],[Т1]]+Таблица1[[#This Row],[X6, мм]]</f>
        <v>58665.874518522854</v>
      </c>
      <c r="CA872" s="14">
        <f>Таблица1[[#This Row],[Т2]]+Таблица1[[#This Row],[Lдуг 5,мм]]</f>
        <v>20842.277395026707</v>
      </c>
      <c r="CB872" s="14">
        <f>Таблица1[[#This Row],[Т3]]+Таблица1[[#This Row],[Y6, мм]]</f>
        <v>58897.914709142417</v>
      </c>
      <c r="CC872" s="14">
        <f>Таблица1[[#This Row],[Т4]]+Таблица1[[#This Row],[Lдуг 6,мм]]</f>
        <v>21970.75291536377</v>
      </c>
      <c r="CD872" s="14">
        <f>Таблица1[[#This Row],[Т5]]+Таблица1[[#This Row],[Lдуг 1,мм]]</f>
        <v>58945.168538476202</v>
      </c>
      <c r="CE872" s="14">
        <f>Таблица1[[#This Row],[Т6]]+Таблица1[[#This Row],[Lпрям1, мм]]</f>
        <v>22361.047675769289</v>
      </c>
      <c r="CF872" s="15">
        <f>Таблица1[[#This Row],[Т7]]+Таблица1[[#This Row],[Lдуг 2,мм]]</f>
        <v>59072.331878987119</v>
      </c>
      <c r="CG872" s="14">
        <f>Таблица1[[#This Row],[Т8]]+Таблица1[[#This Row],[Lпрям2, мм]]</f>
        <v>25972.994450884715</v>
      </c>
      <c r="CH872" s="14">
        <f>Таблица1[[#This Row],[Т9]]-Таблица1[[#This Row],[Т9]]</f>
        <v>0</v>
      </c>
      <c r="CI872" s="50">
        <f>Таблица1[[#This Row],[Т9]]-Таблица1[[#This Row],[Т8]]</f>
        <v>36711.284203217831</v>
      </c>
      <c r="CJ872" s="54">
        <f>Таблица1[[#This Row],[Т9]]-Таблица1[[#This Row],[Т7]]</f>
        <v>127.1633405109169</v>
      </c>
      <c r="CK872" s="14">
        <f>Таблица1[[#This Row],[Т9]]-Таблица1[[#This Row],[Т6]]</f>
        <v>37101.578963623353</v>
      </c>
      <c r="CL872" s="14">
        <f>Таблица1[[#This Row],[Т9]]-Таблица1[[#This Row],[Т5]]</f>
        <v>174.41716984470258</v>
      </c>
      <c r="CM872" s="14">
        <f>Таблица1[[#This Row],[Т9]]-Таблица1[[#This Row],[Т4]]</f>
        <v>38230.054483960412</v>
      </c>
      <c r="CN872" s="14">
        <f>Таблица1[[#This Row],[Т9]]-Таблица1[[#This Row],[Т3]]</f>
        <v>406.45736046426464</v>
      </c>
      <c r="CO872" s="14">
        <f>Таблица1[[#This Row],[Т9]]-Таблица1[[#This Row],[Т2]]</f>
        <v>43710.586666148563</v>
      </c>
      <c r="CP872" s="14">
        <f>Таблица1[[#This Row],[Т9]]-Таблица1[[#This Row],[Т1]]</f>
        <v>620.83655906573404</v>
      </c>
      <c r="CQ872" s="14">
        <f>Таблица1[[#This Row],[Т9]]-Таблица1[[#This Row],[угол обхв6]]</f>
        <v>46116.181172684614</v>
      </c>
      <c r="CR872" s="14">
        <f>Таблица1[[#This Row],[Т9]]-Таблица1[[#This Row],[угол обхв5]]</f>
        <v>879.75434304439113</v>
      </c>
      <c r="CS872" s="14">
        <f>Таблица1[[#This Row],[Т9]]-Таблица1[[#This Row],[угол обхв4]]</f>
        <v>59072.331878987119</v>
      </c>
      <c r="CT872" s="14">
        <f>Таблица1[[#This Row],[Lкан_прям, мм]]+Таблица1[[#This Row],[Lкан_дуг, мм]]+Таблица1[[#This Row],[Lкан_леб,мм]]</f>
        <v>85045.326329871838</v>
      </c>
      <c r="CU872" s="16">
        <f>Таблица1[[#This Row],[Lкан_леб,мм]]</f>
        <v>58192.577535942728</v>
      </c>
      <c r="CV872" s="14">
        <f>2534431-(Таблица1[[#This Row],[Т23]]+Таблица1[[#This Row],[угол обхв3]])</f>
        <v>2449248.2512060711</v>
      </c>
      <c r="CW872" s="50">
        <f>SUM(X872:AC872,AD872:AI872)-Таблица1[[#This Row],[lподв_min, мм]]</f>
        <v>23240.802019943269</v>
      </c>
      <c r="CX872" s="17">
        <f>CW1311-Таблица1[[#This Row],[Суммарная длина каната]]</f>
        <v>-2425073.7212155564</v>
      </c>
    </row>
    <row r="873" spans="1:102" x14ac:dyDescent="0.25">
      <c r="A873" s="21">
        <v>872</v>
      </c>
      <c r="B873" s="10">
        <v>21.339795918367344</v>
      </c>
      <c r="C873" s="10">
        <v>123.09102040816332</v>
      </c>
      <c r="D873" s="11">
        <v>17016.67397758998</v>
      </c>
      <c r="E873" s="11">
        <v>9653.9043449604051</v>
      </c>
      <c r="F873" s="11">
        <v>16926.408704168316</v>
      </c>
      <c r="G873" s="11">
        <v>9761.4830622520349</v>
      </c>
      <c r="H873" s="11">
        <v>17424.673487589982</v>
      </c>
      <c r="I873" s="11">
        <v>5991.8938535955895</v>
      </c>
      <c r="J873" s="11">
        <v>3662.0104913648161</v>
      </c>
      <c r="K873" s="11">
        <v>25972.994450869279</v>
      </c>
      <c r="L873" s="11">
        <v>879.75434305983401</v>
      </c>
      <c r="M873" s="11">
        <v>58192.577535942728</v>
      </c>
      <c r="N873" s="11">
        <v>10318.708460094753</v>
      </c>
      <c r="O873" s="11">
        <v>15542.323830650679</v>
      </c>
      <c r="P873" s="43">
        <v>12605.678169604129</v>
      </c>
      <c r="Q873" s="11">
        <v>14978.147575874187</v>
      </c>
      <c r="R873" s="11">
        <v>16580.551958449632</v>
      </c>
      <c r="S873" s="11">
        <v>11205.004143303808</v>
      </c>
      <c r="T873" s="11">
        <v>17643.83975563704</v>
      </c>
      <c r="U873" s="11">
        <v>10305.708830098878</v>
      </c>
      <c r="V873" s="11">
        <v>17016.67397758998</v>
      </c>
      <c r="W873" s="11">
        <v>9653.9043449604051</v>
      </c>
      <c r="X873" s="12">
        <v>0</v>
      </c>
      <c r="Y873" s="12">
        <v>243.04167390382028</v>
      </c>
      <c r="Z873" s="12">
        <v>211.14211542841272</v>
      </c>
      <c r="AA873" s="44">
        <v>232.04019061955862</v>
      </c>
      <c r="AB873" s="45">
        <v>47.253829333786406</v>
      </c>
      <c r="AC873" s="12">
        <v>146.27653377425602</v>
      </c>
      <c r="AD873" s="12">
        <v>12956.150706302504</v>
      </c>
      <c r="AE873" s="12">
        <v>2355.5307891570919</v>
      </c>
      <c r="AF873" s="12">
        <v>5480.532182188148</v>
      </c>
      <c r="AG873" s="44">
        <v>1128.4755203370612</v>
      </c>
      <c r="AH873" s="45">
        <v>390.29476040551759</v>
      </c>
      <c r="AI873" s="12">
        <v>3662.0104924789557</v>
      </c>
      <c r="AJ873" s="12">
        <v>-20.272845480768584</v>
      </c>
      <c r="AK873" s="12">
        <v>13.857699030220976</v>
      </c>
      <c r="AL873" s="12">
        <v>43.508561999613406</v>
      </c>
      <c r="AM873" s="44">
        <v>76.094159058220825</v>
      </c>
      <c r="AN873" s="45">
        <v>69.458264483080015</v>
      </c>
      <c r="AO873" s="12">
        <v>89.99999984354011</v>
      </c>
      <c r="AP873" s="12">
        <v>-1976.2192499031</v>
      </c>
      <c r="AQ873" s="12">
        <v>10416.429072794186</v>
      </c>
      <c r="AR873" s="12">
        <v>12886.571059074231</v>
      </c>
      <c r="AS873" s="44">
        <v>16976.594289066867</v>
      </c>
      <c r="AT873" s="45">
        <v>17261.781684122903</v>
      </c>
      <c r="AU873" s="12">
        <v>17424.67397758998</v>
      </c>
      <c r="AV873" s="12">
        <v>11435.858473393931</v>
      </c>
      <c r="AW873" s="12">
        <v>15938.448409354965</v>
      </c>
      <c r="AX873" s="12">
        <v>15274.058347298846</v>
      </c>
      <c r="AY873" s="44">
        <v>11303.057559150835</v>
      </c>
      <c r="AZ873" s="45">
        <v>10162.545881013222</v>
      </c>
      <c r="BA873" s="12">
        <v>9653.904346074547</v>
      </c>
      <c r="BB873" s="12">
        <v>10177.340085780856</v>
      </c>
      <c r="BC873" s="12">
        <v>12703.398782303562</v>
      </c>
      <c r="BD873" s="12">
        <v>16861.444847919734</v>
      </c>
      <c r="BE873" s="44">
        <v>17247.797425019806</v>
      </c>
      <c r="BF873" s="45">
        <v>17398.732049104114</v>
      </c>
      <c r="BG873" s="12">
        <v>17424.67398758998</v>
      </c>
      <c r="BH873" s="12">
        <v>15925.049558481782</v>
      </c>
      <c r="BI873" s="12">
        <v>15374.272154578472</v>
      </c>
      <c r="BJ873" s="12">
        <v>11500.914914728466</v>
      </c>
      <c r="BK873" s="44">
        <v>10207.655414251851</v>
      </c>
      <c r="BL873" s="45">
        <v>9797.0672940460609</v>
      </c>
      <c r="BM873" s="12">
        <v>5991.8938535955913</v>
      </c>
      <c r="BN873" s="12">
        <v>0</v>
      </c>
      <c r="BO873" s="12">
        <v>34.130544510989559</v>
      </c>
      <c r="BP873" s="12">
        <v>29.650862969392431</v>
      </c>
      <c r="BQ873" s="48">
        <v>32.585597058607412</v>
      </c>
      <c r="BR873" s="49">
        <v>6.6358945751408021</v>
      </c>
      <c r="BS873" s="13">
        <v>20.541735360460084</v>
      </c>
      <c r="BT873" s="12">
        <v>137.42246405726988</v>
      </c>
      <c r="BV873" s="14">
        <f>Таблица1[[#This Row],[Lкан_леб,мм]]</f>
        <v>58192.577535942728</v>
      </c>
      <c r="BW873" s="50">
        <f>Таблица1[[#This Row],[угол обхв4]]+Таблица1[[#This Row],[Lдуг 3,мм]]</f>
        <v>12956.150706302504</v>
      </c>
      <c r="BX873" s="54">
        <f>Таблица1[[#This Row],[угол обхв5]]+Таблица1[[#This Row],[Y5, мм]]</f>
        <v>58435.619209846547</v>
      </c>
      <c r="BY873" s="14">
        <f>Таблица1[[#This Row],[угол обхв6]]+Таблица1[[#This Row],[Lдуг 4,мм]]</f>
        <v>15311.681495459596</v>
      </c>
      <c r="BZ873" s="14">
        <f>Таблица1[[#This Row],[Т1]]+Таблица1[[#This Row],[X6, мм]]</f>
        <v>58646.761325274958</v>
      </c>
      <c r="CA873" s="14">
        <f>Таблица1[[#This Row],[Т2]]+Таблица1[[#This Row],[Lдуг 5,мм]]</f>
        <v>20792.213677647742</v>
      </c>
      <c r="CB873" s="14">
        <f>Таблица1[[#This Row],[Т3]]+Таблица1[[#This Row],[Y6, мм]]</f>
        <v>58878.80151589452</v>
      </c>
      <c r="CC873" s="14">
        <f>Таблица1[[#This Row],[Т4]]+Таблица1[[#This Row],[Lдуг 6,мм]]</f>
        <v>21920.689197984804</v>
      </c>
      <c r="CD873" s="14">
        <f>Таблица1[[#This Row],[Т5]]+Таблица1[[#This Row],[Lдуг 1,мм]]</f>
        <v>58926.055345228306</v>
      </c>
      <c r="CE873" s="14">
        <f>Таблица1[[#This Row],[Т6]]+Таблица1[[#This Row],[Lпрям1, мм]]</f>
        <v>22310.983958390323</v>
      </c>
      <c r="CF873" s="15">
        <f>Таблица1[[#This Row],[Т7]]+Таблица1[[#This Row],[Lдуг 2,мм]]</f>
        <v>59072.331879002559</v>
      </c>
      <c r="CG873" s="14">
        <f>Таблица1[[#This Row],[Т8]]+Таблица1[[#This Row],[Lпрям2, мм]]</f>
        <v>25972.994450869279</v>
      </c>
      <c r="CH873" s="14">
        <f>Таблица1[[#This Row],[Т9]]-Таблица1[[#This Row],[Т9]]</f>
        <v>0</v>
      </c>
      <c r="CI873" s="50">
        <f>Таблица1[[#This Row],[Т9]]-Таблица1[[#This Row],[Т8]]</f>
        <v>36761.347920612236</v>
      </c>
      <c r="CJ873" s="54">
        <f>Таблица1[[#This Row],[Т9]]-Таблица1[[#This Row],[Т7]]</f>
        <v>146.27653377425304</v>
      </c>
      <c r="CK873" s="14">
        <f>Таблица1[[#This Row],[Т9]]-Таблица1[[#This Row],[Т6]]</f>
        <v>37151.642681017751</v>
      </c>
      <c r="CL873" s="14">
        <f>Таблица1[[#This Row],[Т9]]-Таблица1[[#This Row],[Т5]]</f>
        <v>193.53036310803873</v>
      </c>
      <c r="CM873" s="14">
        <f>Таблица1[[#This Row],[Т9]]-Таблица1[[#This Row],[Т4]]</f>
        <v>38280.118201354817</v>
      </c>
      <c r="CN873" s="14">
        <f>Таблица1[[#This Row],[Т9]]-Таблица1[[#This Row],[Т3]]</f>
        <v>425.57055372760078</v>
      </c>
      <c r="CO873" s="14">
        <f>Таблица1[[#This Row],[Т9]]-Таблица1[[#This Row],[Т2]]</f>
        <v>43760.650383542961</v>
      </c>
      <c r="CP873" s="14">
        <f>Таблица1[[#This Row],[Т9]]-Таблица1[[#This Row],[Т1]]</f>
        <v>636.71266915601154</v>
      </c>
      <c r="CQ873" s="14">
        <f>Таблица1[[#This Row],[Т9]]-Таблица1[[#This Row],[угол обхв6]]</f>
        <v>46116.181172700053</v>
      </c>
      <c r="CR873" s="14">
        <f>Таблица1[[#This Row],[Т9]]-Таблица1[[#This Row],[угол обхв5]]</f>
        <v>879.75434305983072</v>
      </c>
      <c r="CS873" s="14">
        <f>Таблица1[[#This Row],[Т9]]-Таблица1[[#This Row],[угол обхв4]]</f>
        <v>59072.331879002559</v>
      </c>
      <c r="CT873" s="14">
        <f>Таблица1[[#This Row],[Lкан_прям, мм]]+Таблица1[[#This Row],[Lкан_дуг, мм]]+Таблица1[[#This Row],[Lкан_леб,мм]]</f>
        <v>85045.326329871838</v>
      </c>
      <c r="CU873" s="16">
        <f>Таблица1[[#This Row],[Lкан_леб,мм]]</f>
        <v>58192.577535942728</v>
      </c>
      <c r="CV873" s="14">
        <f>2534431-(Таблица1[[#This Row],[Т23]]+Таблица1[[#This Row],[угол обхв3]])</f>
        <v>2449248.2512060711</v>
      </c>
      <c r="CW873" s="50">
        <f>SUM(X873:AC873,AD873:AI873)-Таблица1[[#This Row],[lподв_min, мм]]</f>
        <v>23190.738302564299</v>
      </c>
      <c r="CX873" s="17">
        <f>CW1312-Таблица1[[#This Row],[Суммарная длина каната]]</f>
        <v>-2425127.4135259353</v>
      </c>
    </row>
    <row r="874" spans="1:102" x14ac:dyDescent="0.25">
      <c r="A874" s="21">
        <v>873</v>
      </c>
      <c r="B874" s="10">
        <v>21.339795918367344</v>
      </c>
      <c r="C874" s="10">
        <v>125.77510204081636</v>
      </c>
      <c r="D874" s="11">
        <v>17231.96987151137</v>
      </c>
      <c r="E874" s="11">
        <v>9967.4653039567365</v>
      </c>
      <c r="F874" s="11">
        <v>17136.765829807351</v>
      </c>
      <c r="G874" s="11">
        <v>10070.698973092436</v>
      </c>
      <c r="H874" s="11">
        <v>17639.969381511371</v>
      </c>
      <c r="I874" s="11">
        <v>6254.6885580175122</v>
      </c>
      <c r="J874" s="11">
        <v>3712.7767459392239</v>
      </c>
      <c r="K874" s="11">
        <v>25972.994450854043</v>
      </c>
      <c r="L874" s="11">
        <v>879.75434307506998</v>
      </c>
      <c r="M874" s="11">
        <v>58192.577535942728</v>
      </c>
      <c r="N874" s="11">
        <v>10318.708460094753</v>
      </c>
      <c r="O874" s="11">
        <v>15542.323830650679</v>
      </c>
      <c r="P874" s="43">
        <v>12576.484651259705</v>
      </c>
      <c r="Q874" s="11">
        <v>15079.305223596071</v>
      </c>
      <c r="R874" s="11">
        <v>16723.689968471299</v>
      </c>
      <c r="S874" s="11">
        <v>11496.440300536331</v>
      </c>
      <c r="T874" s="11">
        <v>17827.924294755892</v>
      </c>
      <c r="U874" s="11">
        <v>10647.924211911719</v>
      </c>
      <c r="V874" s="11">
        <v>17231.96987151137</v>
      </c>
      <c r="W874" s="11">
        <v>9967.4653039567365</v>
      </c>
      <c r="X874" s="12">
        <v>0</v>
      </c>
      <c r="Y874" s="12">
        <v>226.88907106397983</v>
      </c>
      <c r="Z874" s="12">
        <v>208.18152502035625</v>
      </c>
      <c r="AA874" s="44">
        <v>232.04019061955873</v>
      </c>
      <c r="AB874" s="45">
        <v>47.253829333787309</v>
      </c>
      <c r="AC874" s="12">
        <v>165.38972703738793</v>
      </c>
      <c r="AD874" s="12">
        <v>12956.150706302504</v>
      </c>
      <c r="AE874" s="12">
        <v>2304.7645345826782</v>
      </c>
      <c r="AF874" s="12">
        <v>5480.532182188148</v>
      </c>
      <c r="AG874" s="44">
        <v>1128.4755203370612</v>
      </c>
      <c r="AH874" s="45">
        <v>390.29476040551754</v>
      </c>
      <c r="AI874" s="12">
        <v>3712.77674703813</v>
      </c>
      <c r="AJ874" s="12">
        <v>-20.272845480768584</v>
      </c>
      <c r="AK874" s="12">
        <v>11.589375572196742</v>
      </c>
      <c r="AL874" s="12">
        <v>40.82448036696038</v>
      </c>
      <c r="AM874" s="44">
        <v>73.410077425567806</v>
      </c>
      <c r="AN874" s="45">
        <v>66.774182850426882</v>
      </c>
      <c r="AO874" s="12">
        <v>89.99999984567944</v>
      </c>
      <c r="AP874" s="12">
        <v>-1976.2192499031</v>
      </c>
      <c r="AQ874" s="12">
        <v>10400.674139817642</v>
      </c>
      <c r="AR874" s="12">
        <v>12843.212195230577</v>
      </c>
      <c r="AS874" s="44">
        <v>17114.706074024289</v>
      </c>
      <c r="AT874" s="45">
        <v>17452.9895376567</v>
      </c>
      <c r="AU874" s="12">
        <v>17639.969871511374</v>
      </c>
      <c r="AV874" s="12">
        <v>11435.858473393931</v>
      </c>
      <c r="AW874" s="12">
        <v>15942.005738356751</v>
      </c>
      <c r="AX874" s="12">
        <v>15388.045271674169</v>
      </c>
      <c r="AY874" s="44">
        <v>11612.932382662853</v>
      </c>
      <c r="AZ874" s="45">
        <v>10487.026953019678</v>
      </c>
      <c r="BA874" s="12">
        <v>9967.4653050556426</v>
      </c>
      <c r="BB874" s="12">
        <v>10177.340085780856</v>
      </c>
      <c r="BC874" s="12">
        <v>12658.450330982594</v>
      </c>
      <c r="BD874" s="12">
        <v>16990.417512442171</v>
      </c>
      <c r="BE874" s="44">
        <v>17436.908189202899</v>
      </c>
      <c r="BF874" s="45">
        <v>17606.904628610562</v>
      </c>
      <c r="BG874" s="12">
        <v>17639.96988151137</v>
      </c>
      <c r="BH874" s="12">
        <v>15925.049558481782</v>
      </c>
      <c r="BI874" s="12">
        <v>15478.987131302143</v>
      </c>
      <c r="BJ874" s="12">
        <v>11805.180348614429</v>
      </c>
      <c r="BK874" s="44">
        <v>10531.432129785198</v>
      </c>
      <c r="BL874" s="45">
        <v>10128.362562848777</v>
      </c>
      <c r="BM874" s="12">
        <v>6254.688558017514</v>
      </c>
      <c r="BN874" s="12">
        <v>0</v>
      </c>
      <c r="BO874" s="12">
        <v>31.862221052965324</v>
      </c>
      <c r="BP874" s="12">
        <v>29.235104794763636</v>
      </c>
      <c r="BQ874" s="48">
        <v>32.585597058607426</v>
      </c>
      <c r="BR874" s="49">
        <v>6.6358945751409291</v>
      </c>
      <c r="BS874" s="13">
        <v>23.225816995252568</v>
      </c>
      <c r="BT874" s="12">
        <v>137.42246405726988</v>
      </c>
      <c r="BV874" s="14">
        <f>Таблица1[[#This Row],[Lкан_леб,мм]]</f>
        <v>58192.577535942728</v>
      </c>
      <c r="BW874" s="50">
        <f>Таблица1[[#This Row],[угол обхв4]]+Таблица1[[#This Row],[Lдуг 3,мм]]</f>
        <v>12956.150706302504</v>
      </c>
      <c r="BX874" s="54">
        <f>Таблица1[[#This Row],[угол обхв5]]+Таблица1[[#This Row],[Y5, мм]]</f>
        <v>58419.466607006711</v>
      </c>
      <c r="BY874" s="14">
        <f>Таблица1[[#This Row],[угол обхв6]]+Таблица1[[#This Row],[Lдуг 4,мм]]</f>
        <v>15260.915240885182</v>
      </c>
      <c r="BZ874" s="14">
        <f>Таблица1[[#This Row],[Т1]]+Таблица1[[#This Row],[X6, мм]]</f>
        <v>58627.648132027069</v>
      </c>
      <c r="CA874" s="14">
        <f>Таблица1[[#This Row],[Т2]]+Таблица1[[#This Row],[Lдуг 5,мм]]</f>
        <v>20741.447423073332</v>
      </c>
      <c r="CB874" s="14">
        <f>Таблица1[[#This Row],[Т3]]+Таблица1[[#This Row],[Y6, мм]]</f>
        <v>58859.688322646631</v>
      </c>
      <c r="CC874" s="14">
        <f>Таблица1[[#This Row],[Т4]]+Таблица1[[#This Row],[Lдуг 6,мм]]</f>
        <v>21869.922943410395</v>
      </c>
      <c r="CD874" s="14">
        <f>Таблица1[[#This Row],[Т5]]+Таблица1[[#This Row],[Lдуг 1,мм]]</f>
        <v>58906.942151980416</v>
      </c>
      <c r="CE874" s="14">
        <f>Таблица1[[#This Row],[Т6]]+Таблица1[[#This Row],[Lпрям1, мм]]</f>
        <v>22260.217703815913</v>
      </c>
      <c r="CF874" s="15">
        <f>Таблица1[[#This Row],[Т7]]+Таблица1[[#This Row],[Lдуг 2,мм]]</f>
        <v>59072.331879017802</v>
      </c>
      <c r="CG874" s="14">
        <f>Таблица1[[#This Row],[Т8]]+Таблица1[[#This Row],[Lпрям2, мм]]</f>
        <v>25972.994450854043</v>
      </c>
      <c r="CH874" s="14">
        <f>Таблица1[[#This Row],[Т9]]-Таблица1[[#This Row],[Т9]]</f>
        <v>0</v>
      </c>
      <c r="CI874" s="50">
        <f>Таблица1[[#This Row],[Т9]]-Таблица1[[#This Row],[Т8]]</f>
        <v>36812.114175201888</v>
      </c>
      <c r="CJ874" s="54">
        <f>Таблица1[[#This Row],[Т9]]-Таблица1[[#This Row],[Т7]]</f>
        <v>165.38972703738546</v>
      </c>
      <c r="CK874" s="14">
        <f>Таблица1[[#This Row],[Т9]]-Таблица1[[#This Row],[Т6]]</f>
        <v>37202.408935607411</v>
      </c>
      <c r="CL874" s="14">
        <f>Таблица1[[#This Row],[Т9]]-Таблица1[[#This Row],[Т5]]</f>
        <v>212.64355637117114</v>
      </c>
      <c r="CM874" s="14">
        <f>Таблица1[[#This Row],[Т9]]-Таблица1[[#This Row],[Т4]]</f>
        <v>38330.88445594447</v>
      </c>
      <c r="CN874" s="14">
        <f>Таблица1[[#This Row],[Т9]]-Таблица1[[#This Row],[Т3]]</f>
        <v>444.6837469907332</v>
      </c>
      <c r="CO874" s="14">
        <f>Таблица1[[#This Row],[Т9]]-Таблица1[[#This Row],[Т2]]</f>
        <v>43811.416638132621</v>
      </c>
      <c r="CP874" s="14">
        <f>Таблица1[[#This Row],[Т9]]-Таблица1[[#This Row],[Т1]]</f>
        <v>652.86527201109129</v>
      </c>
      <c r="CQ874" s="14">
        <f>Таблица1[[#This Row],[Т9]]-Таблица1[[#This Row],[угол обхв6]]</f>
        <v>46116.181172715296</v>
      </c>
      <c r="CR874" s="14">
        <f>Таблица1[[#This Row],[Т9]]-Таблица1[[#This Row],[угол обхв5]]</f>
        <v>879.75434307507385</v>
      </c>
      <c r="CS874" s="14">
        <f>Таблица1[[#This Row],[Т9]]-Таблица1[[#This Row],[угол обхв4]]</f>
        <v>59072.331879017802</v>
      </c>
      <c r="CT874" s="14">
        <f>Таблица1[[#This Row],[Lкан_прям, мм]]+Таблица1[[#This Row],[Lкан_дуг, мм]]+Таблица1[[#This Row],[Lкан_леб,мм]]</f>
        <v>85045.326329871838</v>
      </c>
      <c r="CU874" s="16">
        <f>Таблица1[[#This Row],[Lкан_леб,мм]]</f>
        <v>58192.577535942728</v>
      </c>
      <c r="CV874" s="14">
        <f>2534431-(Таблица1[[#This Row],[Т23]]+Таблица1[[#This Row],[угол обхв3]])</f>
        <v>2449248.2512060711</v>
      </c>
      <c r="CW874" s="50">
        <f>SUM(X874:AC874,AD874:AI874)-Таблица1[[#This Row],[lподв_min, мм]]</f>
        <v>23139.972047989886</v>
      </c>
      <c r="CX874" s="17">
        <f>CW1313-Таблица1[[#This Row],[Суммарная длина каната]]</f>
        <v>-2425182.7084984235</v>
      </c>
    </row>
    <row r="875" spans="1:102" x14ac:dyDescent="0.25">
      <c r="A875" s="21">
        <v>874</v>
      </c>
      <c r="B875" s="10">
        <v>21.339795918367344</v>
      </c>
      <c r="C875" s="10">
        <v>128.45918367346943</v>
      </c>
      <c r="D875" s="11">
        <v>17432.345845442091</v>
      </c>
      <c r="E875" s="11">
        <v>10290.764338934305</v>
      </c>
      <c r="F875" s="11">
        <v>17332.411927613695</v>
      </c>
      <c r="G875" s="11">
        <v>10389.426449531371</v>
      </c>
      <c r="H875" s="11">
        <v>17840.345355442088</v>
      </c>
      <c r="I875" s="11">
        <v>6526.5865041543475</v>
      </c>
      <c r="J875" s="11">
        <v>3764.1778347799582</v>
      </c>
      <c r="K875" s="11">
        <v>25972.99445083904</v>
      </c>
      <c r="L875" s="11">
        <v>879.75434309007426</v>
      </c>
      <c r="M875" s="11">
        <v>58192.577535942728</v>
      </c>
      <c r="N875" s="11">
        <v>10318.708460094753</v>
      </c>
      <c r="O875" s="11">
        <v>15542.323830650679</v>
      </c>
      <c r="P875" s="43">
        <v>12542.586056083444</v>
      </c>
      <c r="Q875" s="11">
        <v>15178.984792470674</v>
      </c>
      <c r="R875" s="11">
        <v>16853.023301972029</v>
      </c>
      <c r="S875" s="11">
        <v>11794.259729890786</v>
      </c>
      <c r="T875" s="11">
        <v>17995.781299172555</v>
      </c>
      <c r="U875" s="11">
        <v>10998.384639292868</v>
      </c>
      <c r="V875" s="11">
        <v>17432.345845442091</v>
      </c>
      <c r="W875" s="11">
        <v>10290.764338934305</v>
      </c>
      <c r="X875" s="12">
        <v>0</v>
      </c>
      <c r="Y875" s="12">
        <v>210.4373779002122</v>
      </c>
      <c r="Z875" s="12">
        <v>205.52002493622663</v>
      </c>
      <c r="AA875" s="44">
        <v>232.04019061955862</v>
      </c>
      <c r="AB875" s="45">
        <v>47.253829333786406</v>
      </c>
      <c r="AC875" s="12">
        <v>184.50292030029033</v>
      </c>
      <c r="AD875" s="12">
        <v>12956.150706302504</v>
      </c>
      <c r="AE875" s="12">
        <v>2253.3634457419471</v>
      </c>
      <c r="AF875" s="12">
        <v>5480.5321821881471</v>
      </c>
      <c r="AG875" s="44">
        <v>1128.4755203370612</v>
      </c>
      <c r="AH875" s="45">
        <v>390.29476040551708</v>
      </c>
      <c r="AI875" s="12">
        <v>3764.1778358638599</v>
      </c>
      <c r="AJ875" s="12">
        <v>-20.272845480768584</v>
      </c>
      <c r="AK875" s="12">
        <v>9.2790506110984232</v>
      </c>
      <c r="AL875" s="12">
        <v>38.140398734307304</v>
      </c>
      <c r="AM875" s="44">
        <v>70.725995792914716</v>
      </c>
      <c r="AN875" s="45">
        <v>64.09010121777392</v>
      </c>
      <c r="AO875" s="12">
        <v>89.999999847786739</v>
      </c>
      <c r="AP875" s="12">
        <v>-1976.2192499031</v>
      </c>
      <c r="AQ875" s="12">
        <v>10384.495596145782</v>
      </c>
      <c r="AR875" s="12">
        <v>12794.563013726496</v>
      </c>
      <c r="AS875" s="44">
        <v>17238.1552336108</v>
      </c>
      <c r="AT875" s="45">
        <v>17628.792520412131</v>
      </c>
      <c r="AU875" s="12">
        <v>17840.345845442091</v>
      </c>
      <c r="AV875" s="12">
        <v>11435.858473393931</v>
      </c>
      <c r="AW875" s="12">
        <v>15944.985043992869</v>
      </c>
      <c r="AX875" s="12">
        <v>15499.876694545115</v>
      </c>
      <c r="AY875" s="44">
        <v>11928.934876938003</v>
      </c>
      <c r="AZ875" s="45">
        <v>10820.106103669734</v>
      </c>
      <c r="BA875" s="12">
        <v>10290.764340018208</v>
      </c>
      <c r="BB875" s="12">
        <v>10177.340085780856</v>
      </c>
      <c r="BC875" s="12">
        <v>12608.373192134475</v>
      </c>
      <c r="BD875" s="12">
        <v>17105.000259615077</v>
      </c>
      <c r="BE875" s="44">
        <v>17610.649367533784</v>
      </c>
      <c r="BF875" s="45">
        <v>17799.334624202515</v>
      </c>
      <c r="BG875" s="12">
        <v>17840.345855442087</v>
      </c>
      <c r="BH875" s="12">
        <v>15925.049558481782</v>
      </c>
      <c r="BI875" s="12">
        <v>15581.646005812861</v>
      </c>
      <c r="BJ875" s="12">
        <v>12115.151631965227</v>
      </c>
      <c r="BK875" s="44">
        <v>10863.709492245653</v>
      </c>
      <c r="BL875" s="45">
        <v>10469.042874557441</v>
      </c>
      <c r="BM875" s="12">
        <v>6526.5865041543484</v>
      </c>
      <c r="BN875" s="12">
        <v>0</v>
      </c>
      <c r="BO875" s="12">
        <v>29.551896091867011</v>
      </c>
      <c r="BP875" s="12">
        <v>28.861348123208877</v>
      </c>
      <c r="BQ875" s="48">
        <v>32.585597058607412</v>
      </c>
      <c r="BR875" s="49">
        <v>6.6358945751408021</v>
      </c>
      <c r="BS875" s="13">
        <v>25.90989863001283</v>
      </c>
      <c r="BT875" s="12">
        <v>137.42246405726988</v>
      </c>
      <c r="BV875" s="14">
        <f>Таблица1[[#This Row],[Lкан_леб,мм]]</f>
        <v>58192.577535942728</v>
      </c>
      <c r="BW875" s="50">
        <f>Таблица1[[#This Row],[угол обхв4]]+Таблица1[[#This Row],[Lдуг 3,мм]]</f>
        <v>12956.150706302504</v>
      </c>
      <c r="BX875" s="54">
        <f>Таблица1[[#This Row],[угол обхв5]]+Таблица1[[#This Row],[Y5, мм]]</f>
        <v>58403.014913842941</v>
      </c>
      <c r="BY875" s="14">
        <f>Таблица1[[#This Row],[угол обхв6]]+Таблица1[[#This Row],[Lдуг 4,мм]]</f>
        <v>15209.51415204445</v>
      </c>
      <c r="BZ875" s="14">
        <f>Таблица1[[#This Row],[Т1]]+Таблица1[[#This Row],[X6, мм]]</f>
        <v>58608.534938779165</v>
      </c>
      <c r="CA875" s="14">
        <f>Таблица1[[#This Row],[Т2]]+Таблица1[[#This Row],[Lдуг 5,мм]]</f>
        <v>20690.046334232597</v>
      </c>
      <c r="CB875" s="14">
        <f>Таблица1[[#This Row],[Т3]]+Таблица1[[#This Row],[Y6, мм]]</f>
        <v>58840.575129398727</v>
      </c>
      <c r="CC875" s="14">
        <f>Таблица1[[#This Row],[Т4]]+Таблица1[[#This Row],[Lдуг 6,мм]]</f>
        <v>21818.521854569659</v>
      </c>
      <c r="CD875" s="14">
        <f>Таблица1[[#This Row],[Т5]]+Таблица1[[#This Row],[Lдуг 1,мм]]</f>
        <v>58887.828958732513</v>
      </c>
      <c r="CE875" s="14">
        <f>Таблица1[[#This Row],[Т6]]+Таблица1[[#This Row],[Lпрям1, мм]]</f>
        <v>22208.816614975178</v>
      </c>
      <c r="CF875" s="15">
        <f>Таблица1[[#This Row],[Т7]]+Таблица1[[#This Row],[Lдуг 2,мм]]</f>
        <v>59072.331879032805</v>
      </c>
      <c r="CG875" s="14">
        <f>Таблица1[[#This Row],[Т8]]+Таблица1[[#This Row],[Lпрям2, мм]]</f>
        <v>25972.994450839036</v>
      </c>
      <c r="CH875" s="14">
        <f>Таблица1[[#This Row],[Т9]]-Таблица1[[#This Row],[Т9]]</f>
        <v>0</v>
      </c>
      <c r="CI875" s="50">
        <f>Таблица1[[#This Row],[Т9]]-Таблица1[[#This Row],[Т8]]</f>
        <v>36863.515264057627</v>
      </c>
      <c r="CJ875" s="54">
        <f>Таблица1[[#This Row],[Т9]]-Таблица1[[#This Row],[Т7]]</f>
        <v>184.50292030029232</v>
      </c>
      <c r="CK875" s="14">
        <f>Таблица1[[#This Row],[Т9]]-Таблица1[[#This Row],[Т6]]</f>
        <v>37253.81002446315</v>
      </c>
      <c r="CL875" s="14">
        <f>Таблица1[[#This Row],[Т9]]-Таблица1[[#This Row],[Т5]]</f>
        <v>231.75674963407801</v>
      </c>
      <c r="CM875" s="14">
        <f>Таблица1[[#This Row],[Т9]]-Таблица1[[#This Row],[Т4]]</f>
        <v>38382.285544800208</v>
      </c>
      <c r="CN875" s="14">
        <f>Таблица1[[#This Row],[Т9]]-Таблица1[[#This Row],[Т3]]</f>
        <v>463.79694025364006</v>
      </c>
      <c r="CO875" s="14">
        <f>Таблица1[[#This Row],[Т9]]-Таблица1[[#This Row],[Т2]]</f>
        <v>43862.817726988353</v>
      </c>
      <c r="CP875" s="14">
        <f>Таблица1[[#This Row],[Т9]]-Таблица1[[#This Row],[Т1]]</f>
        <v>669.31696518986428</v>
      </c>
      <c r="CQ875" s="14">
        <f>Таблица1[[#This Row],[Т9]]-Таблица1[[#This Row],[угол обхв6]]</f>
        <v>46116.181172730299</v>
      </c>
      <c r="CR875" s="14">
        <f>Таблица1[[#This Row],[Т9]]-Таблица1[[#This Row],[угол обхв5]]</f>
        <v>879.75434309007687</v>
      </c>
      <c r="CS875" s="14">
        <f>Таблица1[[#This Row],[Т9]]-Таблица1[[#This Row],[угол обхв4]]</f>
        <v>59072.331879032805</v>
      </c>
      <c r="CT875" s="14">
        <f>Таблица1[[#This Row],[Lкан_прям, мм]]+Таблица1[[#This Row],[Lкан_дуг, мм]]+Таблица1[[#This Row],[Lкан_леб,мм]]</f>
        <v>85045.326329871838</v>
      </c>
      <c r="CU875" s="16">
        <f>Таблица1[[#This Row],[Lкан_леб,мм]]</f>
        <v>58192.577535942728</v>
      </c>
      <c r="CV875" s="14">
        <f>2534431-(Таблица1[[#This Row],[Т23]]+Таблица1[[#This Row],[угол обхв3]])</f>
        <v>2449248.2512060711</v>
      </c>
      <c r="CW875" s="50">
        <f>SUM(X875:AC875,AD875:AI875)-Таблица1[[#This Row],[lподв_min, мм]]</f>
        <v>23088.570959149154</v>
      </c>
      <c r="CX875" s="17">
        <f>CW1314-Таблица1[[#This Row],[Суммарная длина каната]]</f>
        <v>-2425239.5934426868</v>
      </c>
    </row>
    <row r="876" spans="1:102" x14ac:dyDescent="0.25">
      <c r="A876" s="21">
        <v>875</v>
      </c>
      <c r="B876" s="10">
        <v>21.339795918367344</v>
      </c>
      <c r="C876" s="10">
        <v>131.14326530612249</v>
      </c>
      <c r="D876" s="11">
        <v>17617.36224399721</v>
      </c>
      <c r="E876" s="11">
        <v>10623.092082602814</v>
      </c>
      <c r="F876" s="11">
        <v>17512.91772027054</v>
      </c>
      <c r="G876" s="11">
        <v>10716.966154973781</v>
      </c>
      <c r="H876" s="11">
        <v>18025.361753997211</v>
      </c>
      <c r="I876" s="11">
        <v>6806.9506178366692</v>
      </c>
      <c r="J876" s="11">
        <v>3816.1414647661454</v>
      </c>
      <c r="K876" s="11">
        <v>25972.99445082427</v>
      </c>
      <c r="L876" s="11">
        <v>879.75434310483763</v>
      </c>
      <c r="M876" s="11">
        <v>58192.577535942728</v>
      </c>
      <c r="N876" s="11">
        <v>10318.708460094753</v>
      </c>
      <c r="O876" s="11">
        <v>15542.323830650679</v>
      </c>
      <c r="P876" s="43">
        <v>12504.056762752683</v>
      </c>
      <c r="Q876" s="11">
        <v>15276.967570352212</v>
      </c>
      <c r="R876" s="11">
        <v>16968.26818193301</v>
      </c>
      <c r="S876" s="11">
        <v>12097.80897020972</v>
      </c>
      <c r="T876" s="11">
        <v>18147.042465070746</v>
      </c>
      <c r="U876" s="11">
        <v>11356.321148723006</v>
      </c>
      <c r="V876" s="11">
        <v>17617.36224399721</v>
      </c>
      <c r="W876" s="11">
        <v>10623.092082602814</v>
      </c>
      <c r="X876" s="12">
        <v>0</v>
      </c>
      <c r="Y876" s="12">
        <v>193.66189874214257</v>
      </c>
      <c r="Z876" s="12">
        <v>203.18231084639925</v>
      </c>
      <c r="AA876" s="44">
        <v>232.04019061955862</v>
      </c>
      <c r="AB876" s="45">
        <v>47.253829333788573</v>
      </c>
      <c r="AC876" s="12">
        <v>203.61611356294873</v>
      </c>
      <c r="AD876" s="12">
        <v>12956.150706302504</v>
      </c>
      <c r="AE876" s="12">
        <v>2201.3998157557598</v>
      </c>
      <c r="AF876" s="12">
        <v>5480.5321821881444</v>
      </c>
      <c r="AG876" s="44">
        <v>1128.4755203370619</v>
      </c>
      <c r="AH876" s="45">
        <v>390.29476040551276</v>
      </c>
      <c r="AI876" s="12">
        <v>3816.1414658352878</v>
      </c>
      <c r="AJ876" s="12">
        <v>-20.272845480768584</v>
      </c>
      <c r="AK876" s="12">
        <v>6.9232561133850297</v>
      </c>
      <c r="AL876" s="12">
        <v>35.456317101654264</v>
      </c>
      <c r="AM876" s="44">
        <v>68.041914160261669</v>
      </c>
      <c r="AN876" s="45">
        <v>61.406019585120568</v>
      </c>
      <c r="AO876" s="12">
        <v>89.999999849859392</v>
      </c>
      <c r="AP876" s="12">
        <v>-1976.2192499031</v>
      </c>
      <c r="AQ876" s="12">
        <v>10367.888692339211</v>
      </c>
      <c r="AR876" s="12">
        <v>12740.730258270825</v>
      </c>
      <c r="AS876" s="44">
        <v>17346.670901580746</v>
      </c>
      <c r="AT876" s="45">
        <v>17788.804893887012</v>
      </c>
      <c r="AU876" s="12">
        <v>18025.36224399721</v>
      </c>
      <c r="AV876" s="12">
        <v>11435.858473393931</v>
      </c>
      <c r="AW876" s="12">
        <v>15947.348897475415</v>
      </c>
      <c r="AX876" s="12">
        <v>15609.307240748667</v>
      </c>
      <c r="AY876" s="44">
        <v>12250.371684406853</v>
      </c>
      <c r="AZ876" s="45">
        <v>11161.052506610715</v>
      </c>
      <c r="BA876" s="12">
        <v>10623.092083671958</v>
      </c>
      <c r="BB876" s="12">
        <v>10177.340085780856</v>
      </c>
      <c r="BC876" s="12">
        <v>12553.236994997142</v>
      </c>
      <c r="BD876" s="12">
        <v>17204.941677451148</v>
      </c>
      <c r="BE876" s="44">
        <v>17768.63974542301</v>
      </c>
      <c r="BF876" s="45">
        <v>17975.599815180944</v>
      </c>
      <c r="BG876" s="12">
        <v>18025.362253997209</v>
      </c>
      <c r="BH876" s="12">
        <v>15925.049558481782</v>
      </c>
      <c r="BI876" s="12">
        <v>15681.992637176947</v>
      </c>
      <c r="BJ876" s="12">
        <v>12430.148640606176</v>
      </c>
      <c r="BK876" s="44">
        <v>11203.758434525873</v>
      </c>
      <c r="BL876" s="45">
        <v>10818.360724715103</v>
      </c>
      <c r="BM876" s="12">
        <v>6806.9506178366701</v>
      </c>
      <c r="BN876" s="12">
        <v>0</v>
      </c>
      <c r="BO876" s="12">
        <v>27.196101594153614</v>
      </c>
      <c r="BP876" s="12">
        <v>28.533060988269231</v>
      </c>
      <c r="BQ876" s="48">
        <v>32.585597058607412</v>
      </c>
      <c r="BR876" s="49">
        <v>6.6358945751411076</v>
      </c>
      <c r="BS876" s="13">
        <v>28.593980264738828</v>
      </c>
      <c r="BT876" s="12">
        <v>137.42246405726988</v>
      </c>
      <c r="BV876" s="14">
        <f>Таблица1[[#This Row],[Lкан_леб,мм]]</f>
        <v>58192.577535942728</v>
      </c>
      <c r="BW876" s="50">
        <f>Таблица1[[#This Row],[угол обхв4]]+Таблица1[[#This Row],[Lдуг 3,мм]]</f>
        <v>12956.150706302504</v>
      </c>
      <c r="BX876" s="54">
        <f>Таблица1[[#This Row],[угол обхв5]]+Таблица1[[#This Row],[Y5, мм]]</f>
        <v>58386.239434684874</v>
      </c>
      <c r="BY876" s="14">
        <f>Таблица1[[#This Row],[угол обхв6]]+Таблица1[[#This Row],[Lдуг 4,мм]]</f>
        <v>15157.550522058264</v>
      </c>
      <c r="BZ876" s="14">
        <f>Таблица1[[#This Row],[Т1]]+Таблица1[[#This Row],[X6, мм]]</f>
        <v>58589.421745531276</v>
      </c>
      <c r="CA876" s="14">
        <f>Таблица1[[#This Row],[Т2]]+Таблица1[[#This Row],[Lдуг 5,мм]]</f>
        <v>20638.082704246408</v>
      </c>
      <c r="CB876" s="14">
        <f>Таблица1[[#This Row],[Т3]]+Таблица1[[#This Row],[Y6, мм]]</f>
        <v>58821.461936150838</v>
      </c>
      <c r="CC876" s="14">
        <f>Таблица1[[#This Row],[Т4]]+Таблица1[[#This Row],[Lдуг 6,мм]]</f>
        <v>21766.55822458347</v>
      </c>
      <c r="CD876" s="14">
        <f>Таблица1[[#This Row],[Т5]]+Таблица1[[#This Row],[Lдуг 1,мм]]</f>
        <v>58868.715765484623</v>
      </c>
      <c r="CE876" s="14">
        <f>Таблица1[[#This Row],[Т6]]+Таблица1[[#This Row],[Lпрям1, мм]]</f>
        <v>22156.852984988982</v>
      </c>
      <c r="CF876" s="15">
        <f>Таблица1[[#This Row],[Т7]]+Таблица1[[#This Row],[Lдуг 2,мм]]</f>
        <v>59072.331879047575</v>
      </c>
      <c r="CG876" s="14">
        <f>Таблица1[[#This Row],[Т8]]+Таблица1[[#This Row],[Lпрям2, мм]]</f>
        <v>25972.99445082427</v>
      </c>
      <c r="CH876" s="14">
        <f>Таблица1[[#This Row],[Т9]]-Таблица1[[#This Row],[Т9]]</f>
        <v>0</v>
      </c>
      <c r="CI876" s="50">
        <f>Таблица1[[#This Row],[Т9]]-Таблица1[[#This Row],[Т8]]</f>
        <v>36915.478894058593</v>
      </c>
      <c r="CJ876" s="54">
        <f>Таблица1[[#This Row],[Т9]]-Таблица1[[#This Row],[Т7]]</f>
        <v>203.6161135629518</v>
      </c>
      <c r="CK876" s="14">
        <f>Таблица1[[#This Row],[Т9]]-Таблица1[[#This Row],[Т6]]</f>
        <v>37305.773654464108</v>
      </c>
      <c r="CL876" s="14">
        <f>Таблица1[[#This Row],[Т9]]-Таблица1[[#This Row],[Т5]]</f>
        <v>250.86994289673748</v>
      </c>
      <c r="CM876" s="14">
        <f>Таблица1[[#This Row],[Т9]]-Таблица1[[#This Row],[Т4]]</f>
        <v>38434.249174801167</v>
      </c>
      <c r="CN876" s="14">
        <f>Таблица1[[#This Row],[Т9]]-Таблица1[[#This Row],[Т3]]</f>
        <v>482.91013351629954</v>
      </c>
      <c r="CO876" s="14">
        <f>Таблица1[[#This Row],[Т9]]-Таблица1[[#This Row],[Т2]]</f>
        <v>43914.781356989311</v>
      </c>
      <c r="CP876" s="14">
        <f>Таблица1[[#This Row],[Т9]]-Таблица1[[#This Row],[Т1]]</f>
        <v>686.09244436270092</v>
      </c>
      <c r="CQ876" s="14">
        <f>Таблица1[[#This Row],[Т9]]-Таблица1[[#This Row],[угол обхв6]]</f>
        <v>46116.181172745069</v>
      </c>
      <c r="CR876" s="14">
        <f>Таблица1[[#This Row],[Т9]]-Таблица1[[#This Row],[угол обхв5]]</f>
        <v>879.75434310484707</v>
      </c>
      <c r="CS876" s="14">
        <f>Таблица1[[#This Row],[Т9]]-Таблица1[[#This Row],[угол обхв4]]</f>
        <v>59072.331879047575</v>
      </c>
      <c r="CT876" s="14">
        <f>Таблица1[[#This Row],[Lкан_прям, мм]]+Таблица1[[#This Row],[Lкан_дуг, мм]]+Таблица1[[#This Row],[Lкан_леб,мм]]</f>
        <v>85045.326329871838</v>
      </c>
      <c r="CU876" s="16">
        <f>Таблица1[[#This Row],[Lкан_леб,мм]]</f>
        <v>58192.577535942728</v>
      </c>
      <c r="CV876" s="14">
        <f>2534431-(Таблица1[[#This Row],[Т23]]+Таблица1[[#This Row],[угол обхв3]])</f>
        <v>2449248.2512060711</v>
      </c>
      <c r="CW876" s="50">
        <f>SUM(X876:AC876,AD876:AI876)-Таблица1[[#This Row],[lподв_min, мм]]</f>
        <v>23036.607329162965</v>
      </c>
      <c r="CX876" s="17">
        <f>CW1315-Таблица1[[#This Row],[Суммарная длина каната]]</f>
        <v>-2425298.0544064189</v>
      </c>
    </row>
    <row r="877" spans="1:102" x14ac:dyDescent="0.25">
      <c r="A877" s="21">
        <v>876</v>
      </c>
      <c r="B877" s="10">
        <v>21.339795918367344</v>
      </c>
      <c r="C877" s="10">
        <v>133.82734693877552</v>
      </c>
      <c r="D877" s="11">
        <v>17786.613113037984</v>
      </c>
      <c r="E877" s="11">
        <v>10963.719357310894</v>
      </c>
      <c r="F877" s="11">
        <v>17677.887150595019</v>
      </c>
      <c r="G877" s="11">
        <v>11052.599417452926</v>
      </c>
      <c r="H877" s="11">
        <v>18194.612623037981</v>
      </c>
      <c r="I877" s="11">
        <v>7095.12909188293</v>
      </c>
      <c r="J877" s="11">
        <v>3868.5902654279653</v>
      </c>
      <c r="K877" s="11">
        <v>25972.994450809776</v>
      </c>
      <c r="L877" s="11">
        <v>879.75434311932838</v>
      </c>
      <c r="M877" s="11">
        <v>58192.577535942728</v>
      </c>
      <c r="N877" s="11">
        <v>10318.708460094753</v>
      </c>
      <c r="O877" s="11">
        <v>15542.323830650679</v>
      </c>
      <c r="P877" s="43">
        <v>12460.981310401319</v>
      </c>
      <c r="Q877" s="11">
        <v>15373.038568112599</v>
      </c>
      <c r="R877" s="11">
        <v>17069.171743546824</v>
      </c>
      <c r="S877" s="11">
        <v>12406.421988258329</v>
      </c>
      <c r="T877" s="11">
        <v>18281.375902429867</v>
      </c>
      <c r="U877" s="11">
        <v>11720.948373020912</v>
      </c>
      <c r="V877" s="11">
        <v>17786.613113037984</v>
      </c>
      <c r="W877" s="11">
        <v>10963.719357310894</v>
      </c>
      <c r="X877" s="12">
        <v>0</v>
      </c>
      <c r="Y877" s="12">
        <v>176.53563189387998</v>
      </c>
      <c r="Z877" s="12">
        <v>201.19538444676465</v>
      </c>
      <c r="AA877" s="44">
        <v>232.04019061955862</v>
      </c>
      <c r="AB877" s="45">
        <v>47.253829333786406</v>
      </c>
      <c r="AC877" s="12">
        <v>222.72930682533871</v>
      </c>
      <c r="AD877" s="12">
        <v>12956.150706302504</v>
      </c>
      <c r="AE877" s="12">
        <v>2148.9510150939245</v>
      </c>
      <c r="AF877" s="12">
        <v>5480.5321821881516</v>
      </c>
      <c r="AG877" s="44">
        <v>1128.4755203370639</v>
      </c>
      <c r="AH877" s="45">
        <v>390.29476040551975</v>
      </c>
      <c r="AI877" s="12">
        <v>3868.5902664826122</v>
      </c>
      <c r="AJ877" s="12">
        <v>-20.272845480768584</v>
      </c>
      <c r="AK877" s="12">
        <v>4.5182002084334041</v>
      </c>
      <c r="AL877" s="12">
        <v>32.772235469001203</v>
      </c>
      <c r="AM877" s="44">
        <v>65.357832527608608</v>
      </c>
      <c r="AN877" s="45">
        <v>58.721937952467805</v>
      </c>
      <c r="AO877" s="12">
        <v>89.999999851894941</v>
      </c>
      <c r="AP877" s="12">
        <v>-1976.2192499031</v>
      </c>
      <c r="AQ877" s="12">
        <v>10350.848972665961</v>
      </c>
      <c r="AR877" s="12">
        <v>12681.832046122623</v>
      </c>
      <c r="AS877" s="44">
        <v>17440.01497804204</v>
      </c>
      <c r="AT877" s="45">
        <v>17932.67556657935</v>
      </c>
      <c r="AU877" s="12">
        <v>18194.613113037984</v>
      </c>
      <c r="AV877" s="12">
        <v>11435.858473393931</v>
      </c>
      <c r="AW877" s="12">
        <v>15949.055913786076</v>
      </c>
      <c r="AX877" s="12">
        <v>15716.09680301064</v>
      </c>
      <c r="AY877" s="44">
        <v>12576.537523789704</v>
      </c>
      <c r="AZ877" s="45">
        <v>11509.118073541027</v>
      </c>
      <c r="BA877" s="12">
        <v>10963.719358365543</v>
      </c>
      <c r="BB877" s="12">
        <v>10177.340085780856</v>
      </c>
      <c r="BC877" s="12">
        <v>12493.121822972527</v>
      </c>
      <c r="BD877" s="12">
        <v>17290.022479268129</v>
      </c>
      <c r="BE877" s="44">
        <v>17910.532667934654</v>
      </c>
      <c r="BF877" s="45">
        <v>18135.313448888501</v>
      </c>
      <c r="BG877" s="12">
        <v>18194.613123037983</v>
      </c>
      <c r="BH877" s="12">
        <v>15925.049558481782</v>
      </c>
      <c r="BI877" s="12">
        <v>15779.770651247996</v>
      </c>
      <c r="BJ877" s="12">
        <v>12749.48022315637</v>
      </c>
      <c r="BK877" s="44">
        <v>11550.832837489537</v>
      </c>
      <c r="BL877" s="45">
        <v>11175.549656790779</v>
      </c>
      <c r="BM877" s="12">
        <v>7095.1290918829309</v>
      </c>
      <c r="BN877" s="12">
        <v>0</v>
      </c>
      <c r="BO877" s="12">
        <v>24.79104568920199</v>
      </c>
      <c r="BP877" s="12">
        <v>28.254035260567797</v>
      </c>
      <c r="BQ877" s="48">
        <v>32.585597058607412</v>
      </c>
      <c r="BR877" s="49">
        <v>6.6358945751408021</v>
      </c>
      <c r="BS877" s="13">
        <v>31.278061899427129</v>
      </c>
      <c r="BT877" s="12">
        <v>137.42246405726988</v>
      </c>
      <c r="BV877" s="14">
        <f>Таблица1[[#This Row],[Lкан_леб,мм]]</f>
        <v>58192.577535942728</v>
      </c>
      <c r="BW877" s="50">
        <f>Таблица1[[#This Row],[угол обхв4]]+Таблица1[[#This Row],[Lдуг 3,мм]]</f>
        <v>12956.150706302504</v>
      </c>
      <c r="BX877" s="54">
        <f>Таблица1[[#This Row],[угол обхв5]]+Таблица1[[#This Row],[Y5, мм]]</f>
        <v>58369.113167836607</v>
      </c>
      <c r="BY877" s="14">
        <f>Таблица1[[#This Row],[угол обхв6]]+Таблица1[[#This Row],[Lдуг 4,мм]]</f>
        <v>15105.101721396428</v>
      </c>
      <c r="BZ877" s="14">
        <f>Таблица1[[#This Row],[Т1]]+Таблица1[[#This Row],[X6, мм]]</f>
        <v>58570.308552283372</v>
      </c>
      <c r="CA877" s="14">
        <f>Таблица1[[#This Row],[Т2]]+Таблица1[[#This Row],[Lдуг 5,мм]]</f>
        <v>20585.633903584581</v>
      </c>
      <c r="CB877" s="14">
        <f>Таблица1[[#This Row],[Т3]]+Таблица1[[#This Row],[Y6, мм]]</f>
        <v>58802.348742902934</v>
      </c>
      <c r="CC877" s="14">
        <f>Таблица1[[#This Row],[Т4]]+Таблица1[[#This Row],[Lдуг 6,мм]]</f>
        <v>21714.109423921644</v>
      </c>
      <c r="CD877" s="14">
        <f>Таблица1[[#This Row],[Т5]]+Таблица1[[#This Row],[Lдуг 1,мм]]</f>
        <v>58849.602572236719</v>
      </c>
      <c r="CE877" s="14">
        <f>Таблица1[[#This Row],[Т6]]+Таблица1[[#This Row],[Lпрям1, мм]]</f>
        <v>22104.404184327163</v>
      </c>
      <c r="CF877" s="15">
        <f>Таблица1[[#This Row],[Т7]]+Таблица1[[#This Row],[Lдуг 2,мм]]</f>
        <v>59072.331879062061</v>
      </c>
      <c r="CG877" s="14">
        <f>Таблица1[[#This Row],[Т8]]+Таблица1[[#This Row],[Lпрям2, мм]]</f>
        <v>25972.994450809776</v>
      </c>
      <c r="CH877" s="14">
        <f>Таблица1[[#This Row],[Т9]]-Таблица1[[#This Row],[Т9]]</f>
        <v>0</v>
      </c>
      <c r="CI877" s="50">
        <f>Таблица1[[#This Row],[Т9]]-Таблица1[[#This Row],[Т8]]</f>
        <v>36967.927694734899</v>
      </c>
      <c r="CJ877" s="54">
        <f>Таблица1[[#This Row],[Т9]]-Таблица1[[#This Row],[Т7]]</f>
        <v>222.72930682534206</v>
      </c>
      <c r="CK877" s="14">
        <f>Таблица1[[#This Row],[Т9]]-Таблица1[[#This Row],[Т6]]</f>
        <v>37358.222455140422</v>
      </c>
      <c r="CL877" s="14">
        <f>Таблица1[[#This Row],[Т9]]-Таблица1[[#This Row],[Т5]]</f>
        <v>269.98313615912775</v>
      </c>
      <c r="CM877" s="14">
        <f>Таблица1[[#This Row],[Т9]]-Таблица1[[#This Row],[Т4]]</f>
        <v>38486.69797547748</v>
      </c>
      <c r="CN877" s="14">
        <f>Таблица1[[#This Row],[Т9]]-Таблица1[[#This Row],[Т3]]</f>
        <v>502.02332677868981</v>
      </c>
      <c r="CO877" s="14">
        <f>Таблица1[[#This Row],[Т9]]-Таблица1[[#This Row],[Т2]]</f>
        <v>43967.230157665632</v>
      </c>
      <c r="CP877" s="14">
        <f>Таблица1[[#This Row],[Т9]]-Таблица1[[#This Row],[Т1]]</f>
        <v>703.21871122545417</v>
      </c>
      <c r="CQ877" s="14">
        <f>Таблица1[[#This Row],[Т9]]-Таблица1[[#This Row],[угол обхв6]]</f>
        <v>46116.181172759556</v>
      </c>
      <c r="CR877" s="14">
        <f>Таблица1[[#This Row],[Т9]]-Таблица1[[#This Row],[угол обхв5]]</f>
        <v>879.7543431193335</v>
      </c>
      <c r="CS877" s="14">
        <f>Таблица1[[#This Row],[Т9]]-Таблица1[[#This Row],[угол обхв4]]</f>
        <v>59072.331879062061</v>
      </c>
      <c r="CT877" s="14">
        <f>Таблица1[[#This Row],[Lкан_прям, мм]]+Таблица1[[#This Row],[Lкан_дуг, мм]]+Таблица1[[#This Row],[Lкан_леб,мм]]</f>
        <v>85045.326329871838</v>
      </c>
      <c r="CU877" s="16">
        <f>Таблица1[[#This Row],[Lкан_леб,мм]]</f>
        <v>58192.577535942728</v>
      </c>
      <c r="CV877" s="14">
        <f>2534431-(Таблица1[[#This Row],[Т23]]+Таблица1[[#This Row],[угол обхв3]])</f>
        <v>2449248.2512060711</v>
      </c>
      <c r="CW877" s="50">
        <f>SUM(X877:AC877,AD877:AI877)-Таблица1[[#This Row],[lподв_min, мм]]</f>
        <v>22984.158528501139</v>
      </c>
      <c r="CX877" s="17">
        <f>CW1316-Таблица1[[#This Row],[Суммарная длина каната]]</f>
        <v>-2425358.0761618307</v>
      </c>
    </row>
    <row r="878" spans="1:102" x14ac:dyDescent="0.25">
      <c r="A878" s="21">
        <v>877</v>
      </c>
      <c r="B878" s="10">
        <v>21.339795918367344</v>
      </c>
      <c r="C878" s="10">
        <v>136.51142857142858</v>
      </c>
      <c r="D878" s="11">
        <v>17939.727090396995</v>
      </c>
      <c r="E878" s="11">
        <v>11311.898774972844</v>
      </c>
      <c r="F878" s="11">
        <v>17826.958250547916</v>
      </c>
      <c r="G878" s="11">
        <v>11395.589806506048</v>
      </c>
      <c r="H878" s="11">
        <v>18347.726600396996</v>
      </c>
      <c r="I878" s="11">
        <v>7390.4575419690545</v>
      </c>
      <c r="J878" s="11">
        <v>3921.4412330037894</v>
      </c>
      <c r="K878" s="11">
        <v>25972.994450795566</v>
      </c>
      <c r="L878" s="11">
        <v>879.75434313354583</v>
      </c>
      <c r="M878" s="11">
        <v>58192.577535942728</v>
      </c>
      <c r="N878" s="11">
        <v>10318.708460094753</v>
      </c>
      <c r="O878" s="11">
        <v>15542.323830650679</v>
      </c>
      <c r="P878" s="43">
        <v>12413.454213128087</v>
      </c>
      <c r="Q878" s="11">
        <v>15466.986991360311</v>
      </c>
      <c r="R878" s="11">
        <v>17155.512589041318</v>
      </c>
      <c r="S878" s="11">
        <v>12719.421640102737</v>
      </c>
      <c r="T878" s="11">
        <v>18398.486863242197</v>
      </c>
      <c r="U878" s="11">
        <v>12091.466264558587</v>
      </c>
      <c r="V878" s="11">
        <v>17939.727090396995</v>
      </c>
      <c r="W878" s="11">
        <v>11311.898774972844</v>
      </c>
      <c r="X878" s="12">
        <v>0</v>
      </c>
      <c r="Y878" s="12">
        <v>159.02904779867359</v>
      </c>
      <c r="Z878" s="12">
        <v>199.58877529407388</v>
      </c>
      <c r="AA878" s="44">
        <v>232.04019061955972</v>
      </c>
      <c r="AB878" s="45">
        <v>47.253829333788119</v>
      </c>
      <c r="AC878" s="12">
        <v>241.84250008745059</v>
      </c>
      <c r="AD878" s="12">
        <v>12956.150706302504</v>
      </c>
      <c r="AE878" s="12">
        <v>2096.1000475181177</v>
      </c>
      <c r="AF878" s="12">
        <v>5480.5321821881498</v>
      </c>
      <c r="AG878" s="44">
        <v>1128.4755203370589</v>
      </c>
      <c r="AH878" s="45">
        <v>390.29476040551356</v>
      </c>
      <c r="AI878" s="12">
        <v>3921.4412340442218</v>
      </c>
      <c r="AJ878" s="12">
        <v>-20.272845480768584</v>
      </c>
      <c r="AK878" s="12">
        <v>2.0597360360162962</v>
      </c>
      <c r="AL878" s="12">
        <v>30.088153836348134</v>
      </c>
      <c r="AM878" s="44">
        <v>62.673750894955695</v>
      </c>
      <c r="AN878" s="45">
        <v>56.037856319814651</v>
      </c>
      <c r="AO878" s="12">
        <v>89.999999853891026</v>
      </c>
      <c r="AP878" s="12">
        <v>-1976.2192499031</v>
      </c>
      <c r="AQ878" s="12">
        <v>10333.372564733683</v>
      </c>
      <c r="AR878" s="12">
        <v>12617.997608923917</v>
      </c>
      <c r="AS878" s="44">
        <v>17517.98265188354</v>
      </c>
      <c r="AT878" s="45">
        <v>18060.088864335507</v>
      </c>
      <c r="AU878" s="12">
        <v>18347.727090396998</v>
      </c>
      <c r="AV878" s="12">
        <v>11435.858473393931</v>
      </c>
      <c r="AW878" s="12">
        <v>15950.060221024582</v>
      </c>
      <c r="AX878" s="12">
        <v>15820.011068777576</v>
      </c>
      <c r="AY878" s="44">
        <v>12906.716737591054</v>
      </c>
      <c r="AZ878" s="45">
        <v>11863.539095629676</v>
      </c>
      <c r="BA878" s="12">
        <v>11311.898776013277</v>
      </c>
      <c r="BB878" s="12">
        <v>10177.340085780856</v>
      </c>
      <c r="BC878" s="12">
        <v>12428.118317767017</v>
      </c>
      <c r="BD878" s="12">
        <v>17360.055984837149</v>
      </c>
      <c r="BE878" s="44">
        <v>18036.016800399979</v>
      </c>
      <c r="BF878" s="45">
        <v>18278.125089303685</v>
      </c>
      <c r="BG878" s="12">
        <v>18347.727100396995</v>
      </c>
      <c r="BH878" s="12">
        <v>15925.049558481782</v>
      </c>
      <c r="BI878" s="12">
        <v>15874.723381734213</v>
      </c>
      <c r="BJ878" s="12">
        <v>13072.445717520002</v>
      </c>
      <c r="BK878" s="44">
        <v>11904.17116707027</v>
      </c>
      <c r="BL878" s="45">
        <v>11539.825943901755</v>
      </c>
      <c r="BM878" s="12">
        <v>7390.4575419690555</v>
      </c>
      <c r="BN878" s="12">
        <v>0</v>
      </c>
      <c r="BO878" s="12">
        <v>22.332581516784881</v>
      </c>
      <c r="BP878" s="12">
        <v>28.028417800331837</v>
      </c>
      <c r="BQ878" s="48">
        <v>32.585597058607561</v>
      </c>
      <c r="BR878" s="49">
        <v>6.6358945751410436</v>
      </c>
      <c r="BS878" s="13">
        <v>33.962143534076375</v>
      </c>
      <c r="BT878" s="12">
        <v>137.42246405726988</v>
      </c>
      <c r="BV878" s="14">
        <f>Таблица1[[#This Row],[Lкан_леб,мм]]</f>
        <v>58192.577535942728</v>
      </c>
      <c r="BW878" s="50">
        <f>Таблица1[[#This Row],[угол обхв4]]+Таблица1[[#This Row],[Lдуг 3,мм]]</f>
        <v>12956.150706302504</v>
      </c>
      <c r="BX878" s="54">
        <f>Таблица1[[#This Row],[угол обхв5]]+Таблица1[[#This Row],[Y5, мм]]</f>
        <v>58351.606583741399</v>
      </c>
      <c r="BY878" s="14">
        <f>Таблица1[[#This Row],[угол обхв6]]+Таблица1[[#This Row],[Lдуг 4,мм]]</f>
        <v>15052.250753820621</v>
      </c>
      <c r="BZ878" s="14">
        <f>Таблица1[[#This Row],[Т1]]+Таблица1[[#This Row],[X6, мм]]</f>
        <v>58551.195359035475</v>
      </c>
      <c r="CA878" s="14">
        <f>Таблица1[[#This Row],[Т2]]+Таблица1[[#This Row],[Lдуг 5,мм]]</f>
        <v>20532.782936008771</v>
      </c>
      <c r="CB878" s="14">
        <f>Таблица1[[#This Row],[Т3]]+Таблица1[[#This Row],[Y6, мм]]</f>
        <v>58783.235549655037</v>
      </c>
      <c r="CC878" s="14">
        <f>Таблица1[[#This Row],[Т4]]+Таблица1[[#This Row],[Lдуг 6,мм]]</f>
        <v>21661.258456345829</v>
      </c>
      <c r="CD878" s="14">
        <f>Таблица1[[#This Row],[Т5]]+Таблица1[[#This Row],[Lдуг 1,мм]]</f>
        <v>58830.489378988823</v>
      </c>
      <c r="CE878" s="14">
        <f>Таблица1[[#This Row],[Т6]]+Таблица1[[#This Row],[Lпрям1, мм]]</f>
        <v>22051.553216751345</v>
      </c>
      <c r="CF878" s="15">
        <f>Таблица1[[#This Row],[Т7]]+Таблица1[[#This Row],[Lдуг 2,мм]]</f>
        <v>59072.331879076271</v>
      </c>
      <c r="CG878" s="14">
        <f>Таблица1[[#This Row],[Т8]]+Таблица1[[#This Row],[Lпрям2, мм]]</f>
        <v>25972.994450795566</v>
      </c>
      <c r="CH878" s="14">
        <f>Таблица1[[#This Row],[Т9]]-Таблица1[[#This Row],[Т9]]</f>
        <v>0</v>
      </c>
      <c r="CI878" s="50">
        <f>Таблица1[[#This Row],[Т9]]-Таблица1[[#This Row],[Т8]]</f>
        <v>37020.778662324927</v>
      </c>
      <c r="CJ878" s="54">
        <f>Таблица1[[#This Row],[Т9]]-Таблица1[[#This Row],[Т7]]</f>
        <v>241.84250008744857</v>
      </c>
      <c r="CK878" s="14">
        <f>Таблица1[[#This Row],[Т9]]-Таблица1[[#This Row],[Т6]]</f>
        <v>37411.073422730442</v>
      </c>
      <c r="CL878" s="14">
        <f>Таблица1[[#This Row],[Т9]]-Таблица1[[#This Row],[Т5]]</f>
        <v>289.09632942123426</v>
      </c>
      <c r="CM878" s="14">
        <f>Таблица1[[#This Row],[Т9]]-Таблица1[[#This Row],[Т4]]</f>
        <v>38539.548943067501</v>
      </c>
      <c r="CN878" s="14">
        <f>Таблица1[[#This Row],[Т9]]-Таблица1[[#This Row],[Т3]]</f>
        <v>521.13652004079631</v>
      </c>
      <c r="CO878" s="14">
        <f>Таблица1[[#This Row],[Т9]]-Таблица1[[#This Row],[Т2]]</f>
        <v>44020.081125255652</v>
      </c>
      <c r="CP878" s="14">
        <f>Таблица1[[#This Row],[Т9]]-Таблица1[[#This Row],[Т1]]</f>
        <v>720.7252953348725</v>
      </c>
      <c r="CQ878" s="14">
        <f>Таблица1[[#This Row],[Т9]]-Таблица1[[#This Row],[угол обхв6]]</f>
        <v>46116.181172773766</v>
      </c>
      <c r="CR878" s="14">
        <f>Таблица1[[#This Row],[Т9]]-Таблица1[[#This Row],[угол обхв5]]</f>
        <v>879.75434313354344</v>
      </c>
      <c r="CS878" s="14">
        <f>Таблица1[[#This Row],[Т9]]-Таблица1[[#This Row],[угол обхв4]]</f>
        <v>59072.331879076271</v>
      </c>
      <c r="CT878" s="14">
        <f>Таблица1[[#This Row],[Lкан_прям, мм]]+Таблица1[[#This Row],[Lкан_дуг, мм]]+Таблица1[[#This Row],[Lкан_леб,мм]]</f>
        <v>85045.326329871838</v>
      </c>
      <c r="CU878" s="16">
        <f>Таблица1[[#This Row],[Lкан_леб,мм]]</f>
        <v>58192.577535942728</v>
      </c>
      <c r="CV878" s="14">
        <f>2534431-(Таблица1[[#This Row],[Т23]]+Таблица1[[#This Row],[угол обхв3]])</f>
        <v>2449248.2512060711</v>
      </c>
      <c r="CW878" s="50">
        <f>SUM(X878:AC878,AD878:AI878)-Таблица1[[#This Row],[lподв_min, мм]]</f>
        <v>22931.307560925321</v>
      </c>
      <c r="CX878" s="17">
        <f>CW1317-Таблица1[[#This Row],[Суммарная длина каната]]</f>
        <v>-2425419.6421900936</v>
      </c>
    </row>
    <row r="879" spans="1:102" x14ac:dyDescent="0.25">
      <c r="A879" s="21">
        <v>878</v>
      </c>
      <c r="B879" s="10">
        <v>21.339795918367344</v>
      </c>
      <c r="C879" s="10">
        <v>139.19551020408164</v>
      </c>
      <c r="D879" s="11">
        <v>18076.368220703298</v>
      </c>
      <c r="E879" s="11">
        <v>11666.86637695185</v>
      </c>
      <c r="F879" s="11">
        <v>17959.803935446642</v>
      </c>
      <c r="G879" s="11">
        <v>11745.184749014896</v>
      </c>
      <c r="H879" s="11">
        <v>18484.367730703296</v>
      </c>
      <c r="I879" s="11">
        <v>7692.2612799038852</v>
      </c>
      <c r="J879" s="11">
        <v>3974.6050970479646</v>
      </c>
      <c r="K879" s="11">
        <v>25972.994450781651</v>
      </c>
      <c r="L879" s="11">
        <v>879.75434314746076</v>
      </c>
      <c r="M879" s="11">
        <v>58192.577535942728</v>
      </c>
      <c r="N879" s="11">
        <v>10318.708460094753</v>
      </c>
      <c r="O879" s="11">
        <v>15542.323830650679</v>
      </c>
      <c r="P879" s="43">
        <v>12361.579752618236</v>
      </c>
      <c r="Q879" s="11">
        <v>15558.606702955376</v>
      </c>
      <c r="R879" s="11">
        <v>17227.101273460015</v>
      </c>
      <c r="S879" s="11">
        <v>13036.12115686685</v>
      </c>
      <c r="T879" s="11">
        <v>18498.118388234911</v>
      </c>
      <c r="U879" s="11">
        <v>12467.061850687522</v>
      </c>
      <c r="V879" s="11">
        <v>18076.368220703298</v>
      </c>
      <c r="W879" s="11">
        <v>11666.86637695185</v>
      </c>
      <c r="X879" s="12">
        <v>0</v>
      </c>
      <c r="Y879" s="12">
        <v>141.10985575143158</v>
      </c>
      <c r="Z879" s="12">
        <v>198.39477409341893</v>
      </c>
      <c r="AA879" s="44">
        <v>232.04019061955862</v>
      </c>
      <c r="AB879" s="45">
        <v>47.253829333787309</v>
      </c>
      <c r="AC879" s="12">
        <v>260.95569334926438</v>
      </c>
      <c r="AD879" s="12">
        <v>12956.150706302504</v>
      </c>
      <c r="AE879" s="12">
        <v>2042.9361834739389</v>
      </c>
      <c r="AF879" s="12">
        <v>5480.5321821881507</v>
      </c>
      <c r="AG879" s="44">
        <v>1128.4755203370619</v>
      </c>
      <c r="AH879" s="45">
        <v>390.29476040551657</v>
      </c>
      <c r="AI879" s="12">
        <v>3974.6050980744812</v>
      </c>
      <c r="AJ879" s="12">
        <v>-20.272845480768584</v>
      </c>
      <c r="AK879" s="12">
        <v>-0.45667101445271435</v>
      </c>
      <c r="AL879" s="12">
        <v>27.404072203695101</v>
      </c>
      <c r="AM879" s="44">
        <v>59.98966926230252</v>
      </c>
      <c r="AN879" s="45">
        <v>53.353774687161589</v>
      </c>
      <c r="AO879" s="12">
        <v>89.999999855845346</v>
      </c>
      <c r="AP879" s="12">
        <v>-1976.2192499031</v>
      </c>
      <c r="AQ879" s="12">
        <v>10315.456566103127</v>
      </c>
      <c r="AR879" s="12">
        <v>12549.367009145797</v>
      </c>
      <c r="AS879" s="44">
        <v>17580.402850161801</v>
      </c>
      <c r="AT879" s="45">
        <v>18170.765222987331</v>
      </c>
      <c r="AU879" s="12">
        <v>18484.368220703298</v>
      </c>
      <c r="AV879" s="12">
        <v>11435.858473393931</v>
      </c>
      <c r="AW879" s="12">
        <v>15950.310871113323</v>
      </c>
      <c r="AX879" s="12">
        <v>15920.822034334175</v>
      </c>
      <c r="AY879" s="44">
        <v>13240.184862361073</v>
      </c>
      <c r="AZ879" s="45">
        <v>12223.537919209748</v>
      </c>
      <c r="BA879" s="12">
        <v>11666.866377978367</v>
      </c>
      <c r="BB879" s="12">
        <v>10177.340085780856</v>
      </c>
      <c r="BC879" s="12">
        <v>12358.32785862661</v>
      </c>
      <c r="BD879" s="12">
        <v>17414.888529987576</v>
      </c>
      <c r="BE879" s="44">
        <v>18144.816811533125</v>
      </c>
      <c r="BF879" s="45">
        <v>18403.721385950877</v>
      </c>
      <c r="BG879" s="12">
        <v>18484.368230703298</v>
      </c>
      <c r="BH879" s="12">
        <v>15925.049558481782</v>
      </c>
      <c r="BI879" s="12">
        <v>15966.59374341802</v>
      </c>
      <c r="BJ879" s="12">
        <v>13398.336488245646</v>
      </c>
      <c r="BK879" s="44">
        <v>12262.998145193298</v>
      </c>
      <c r="BL879" s="45">
        <v>11910.390308429622</v>
      </c>
      <c r="BM879" s="12">
        <v>7692.2612799038861</v>
      </c>
      <c r="BN879" s="12">
        <v>0</v>
      </c>
      <c r="BO879" s="12">
        <v>19.816174466315868</v>
      </c>
      <c r="BP879" s="12">
        <v>27.860743218147817</v>
      </c>
      <c r="BQ879" s="48">
        <v>32.585597058607412</v>
      </c>
      <c r="BR879" s="49">
        <v>6.6358945751409291</v>
      </c>
      <c r="BS879" s="13">
        <v>36.646225168683763</v>
      </c>
      <c r="BT879" s="12">
        <v>137.42246405726988</v>
      </c>
      <c r="BV879" s="14">
        <f>Таблица1[[#This Row],[Lкан_леб,мм]]</f>
        <v>58192.577535942728</v>
      </c>
      <c r="BW879" s="50">
        <f>Таблица1[[#This Row],[угол обхв4]]+Таблица1[[#This Row],[Lдуг 3,мм]]</f>
        <v>12956.150706302504</v>
      </c>
      <c r="BX879" s="54">
        <f>Таблица1[[#This Row],[угол обхв5]]+Таблица1[[#This Row],[Y5, мм]]</f>
        <v>58333.687391694162</v>
      </c>
      <c r="BY879" s="14">
        <f>Таблица1[[#This Row],[угол обхв6]]+Таблица1[[#This Row],[Lдуг 4,мм]]</f>
        <v>14999.086889776443</v>
      </c>
      <c r="BZ879" s="14">
        <f>Таблица1[[#This Row],[Т1]]+Таблица1[[#This Row],[X6, мм]]</f>
        <v>58532.082165787579</v>
      </c>
      <c r="CA879" s="14">
        <f>Таблица1[[#This Row],[Т2]]+Таблица1[[#This Row],[Lдуг 5,мм]]</f>
        <v>20479.619071964593</v>
      </c>
      <c r="CB879" s="14">
        <f>Таблица1[[#This Row],[Т3]]+Таблица1[[#This Row],[Y6, мм]]</f>
        <v>58764.122356407141</v>
      </c>
      <c r="CC879" s="14">
        <f>Таблица1[[#This Row],[Т4]]+Таблица1[[#This Row],[Lдуг 6,мм]]</f>
        <v>21608.094592301655</v>
      </c>
      <c r="CD879" s="14">
        <f>Таблица1[[#This Row],[Т5]]+Таблица1[[#This Row],[Lдуг 1,мм]]</f>
        <v>58811.376185740926</v>
      </c>
      <c r="CE879" s="14">
        <f>Таблица1[[#This Row],[Т6]]+Таблица1[[#This Row],[Lпрям1, мм]]</f>
        <v>21998.38935270717</v>
      </c>
      <c r="CF879" s="15">
        <f>Таблица1[[#This Row],[Т7]]+Таблица1[[#This Row],[Lдуг 2,мм]]</f>
        <v>59072.33187909019</v>
      </c>
      <c r="CG879" s="14">
        <f>Таблица1[[#This Row],[Т8]]+Таблица1[[#This Row],[Lпрям2, мм]]</f>
        <v>25972.994450781651</v>
      </c>
      <c r="CH879" s="14">
        <f>Таблица1[[#This Row],[Т9]]-Таблица1[[#This Row],[Т9]]</f>
        <v>0</v>
      </c>
      <c r="CI879" s="50">
        <f>Таблица1[[#This Row],[Т9]]-Таблица1[[#This Row],[Т8]]</f>
        <v>37073.94252638302</v>
      </c>
      <c r="CJ879" s="54">
        <f>Таблица1[[#This Row],[Т9]]-Таблица1[[#This Row],[Т7]]</f>
        <v>260.95569334926404</v>
      </c>
      <c r="CK879" s="14">
        <f>Таблица1[[#This Row],[Т9]]-Таблица1[[#This Row],[Т6]]</f>
        <v>37464.237286788535</v>
      </c>
      <c r="CL879" s="14">
        <f>Таблица1[[#This Row],[Т9]]-Таблица1[[#This Row],[Т5]]</f>
        <v>308.20952268304973</v>
      </c>
      <c r="CM879" s="14">
        <f>Таблица1[[#This Row],[Т9]]-Таблица1[[#This Row],[Т4]]</f>
        <v>38592.712807125601</v>
      </c>
      <c r="CN879" s="14">
        <f>Таблица1[[#This Row],[Т9]]-Таблица1[[#This Row],[Т3]]</f>
        <v>540.24971330261178</v>
      </c>
      <c r="CO879" s="14">
        <f>Таблица1[[#This Row],[Т9]]-Таблица1[[#This Row],[Т2]]</f>
        <v>44073.244989313745</v>
      </c>
      <c r="CP879" s="14">
        <f>Таблица1[[#This Row],[Т9]]-Таблица1[[#This Row],[Т1]]</f>
        <v>738.64448739602813</v>
      </c>
      <c r="CQ879" s="14">
        <f>Таблица1[[#This Row],[Т9]]-Таблица1[[#This Row],[угол обхв6]]</f>
        <v>46116.181172787685</v>
      </c>
      <c r="CR879" s="14">
        <f>Таблица1[[#This Row],[Т9]]-Таблица1[[#This Row],[угол обхв5]]</f>
        <v>879.75434314746235</v>
      </c>
      <c r="CS879" s="14">
        <f>Таблица1[[#This Row],[Т9]]-Таблица1[[#This Row],[угол обхв4]]</f>
        <v>59072.33187909019</v>
      </c>
      <c r="CT879" s="14">
        <f>Таблица1[[#This Row],[Lкан_прям, мм]]+Таблица1[[#This Row],[Lкан_дуг, мм]]+Таблица1[[#This Row],[Lкан_леб,мм]]</f>
        <v>85045.326329871838</v>
      </c>
      <c r="CU879" s="16">
        <f>Таблица1[[#This Row],[Lкан_леб,мм]]</f>
        <v>58192.577535942728</v>
      </c>
      <c r="CV879" s="14">
        <f>2534431-(Таблица1[[#This Row],[Т23]]+Таблица1[[#This Row],[угол обхв3]])</f>
        <v>2449248.2512060711</v>
      </c>
      <c r="CW879" s="50">
        <f>SUM(X879:AC879,AD879:AI879)-Таблица1[[#This Row],[lподв_min, мм]]</f>
        <v>22878.143696881147</v>
      </c>
      <c r="CX879" s="17">
        <f>CW1318-Таблица1[[#This Row],[Суммарная длина каната]]</f>
        <v>-2425482.7346634786</v>
      </c>
    </row>
    <row r="880" spans="1:102" x14ac:dyDescent="0.25">
      <c r="A880" s="21">
        <v>879</v>
      </c>
      <c r="B880" s="10">
        <v>21.339795918367344</v>
      </c>
      <c r="C880" s="10">
        <v>141.87959183673468</v>
      </c>
      <c r="D880" s="11">
        <v>18196.2366925196</v>
      </c>
      <c r="E880" s="11">
        <v>12027.843310301525</v>
      </c>
      <c r="F880" s="11">
        <v>18076.132721638834</v>
      </c>
      <c r="G880" s="11">
        <v>12100.617180465701</v>
      </c>
      <c r="H880" s="11">
        <v>18604.236202519602</v>
      </c>
      <c r="I880" s="11">
        <v>7999.8577097891239</v>
      </c>
      <c r="J880" s="11">
        <v>4027.9856005124016</v>
      </c>
      <c r="K880" s="11">
        <v>25972.994450768034</v>
      </c>
      <c r="L880" s="11">
        <v>879.75434316106634</v>
      </c>
      <c r="M880" s="11">
        <v>58192.577535942728</v>
      </c>
      <c r="N880" s="11">
        <v>10318.708460094753</v>
      </c>
      <c r="O880" s="11">
        <v>15542.323830650679</v>
      </c>
      <c r="P880" s="43">
        <v>12305.471749333657</v>
      </c>
      <c r="Q880" s="11">
        <v>15647.696675305626</v>
      </c>
      <c r="R880" s="11">
        <v>17283.780720333183</v>
      </c>
      <c r="S880" s="11">
        <v>13355.825651607816</v>
      </c>
      <c r="T880" s="11">
        <v>18580.051870677806</v>
      </c>
      <c r="U880" s="11">
        <v>12846.911017524428</v>
      </c>
      <c r="V880" s="11">
        <v>18196.2366925196</v>
      </c>
      <c r="W880" s="11">
        <v>12027.843310301525</v>
      </c>
      <c r="X880" s="12">
        <v>0</v>
      </c>
      <c r="Y880" s="12">
        <v>122.7427634787398</v>
      </c>
      <c r="Z880" s="12">
        <v>197.64867311821354</v>
      </c>
      <c r="AA880" s="44">
        <v>232.04019061955876</v>
      </c>
      <c r="AB880" s="45">
        <v>47.253829333788119</v>
      </c>
      <c r="AC880" s="12">
        <v>280.06888661076613</v>
      </c>
      <c r="AD880" s="12">
        <v>12956.150706302504</v>
      </c>
      <c r="AE880" s="12">
        <v>1989.5556800095005</v>
      </c>
      <c r="AF880" s="12">
        <v>5480.5321821881507</v>
      </c>
      <c r="AG880" s="44">
        <v>1128.4755203370592</v>
      </c>
      <c r="AH880" s="45">
        <v>390.29476040551049</v>
      </c>
      <c r="AI880" s="12">
        <v>4027.9856015253131</v>
      </c>
      <c r="AJ880" s="12">
        <v>-20.272845480768584</v>
      </c>
      <c r="AK880" s="12">
        <v>-3.0359770662972894</v>
      </c>
      <c r="AL880" s="12">
        <v>24.71999057104204</v>
      </c>
      <c r="AM880" s="44">
        <v>57.305587629649473</v>
      </c>
      <c r="AN880" s="45">
        <v>50.669693054508436</v>
      </c>
      <c r="AO880" s="12">
        <v>89.999999857755753</v>
      </c>
      <c r="AP880" s="12">
        <v>-1976.2192499031</v>
      </c>
      <c r="AQ880" s="12">
        <v>10297.09955462345</v>
      </c>
      <c r="AR880" s="12">
        <v>12476.090832770071</v>
      </c>
      <c r="AS880" s="44">
        <v>17627.138613461178</v>
      </c>
      <c r="AT880" s="45">
        <v>18264.461801758502</v>
      </c>
      <c r="AU880" s="12">
        <v>18604.236692519604</v>
      </c>
      <c r="AV880" s="12">
        <v>11435.858473393931</v>
      </c>
      <c r="AW880" s="12">
        <v>15949.751192525569</v>
      </c>
      <c r="AX880" s="12">
        <v>16018.308505078125</v>
      </c>
      <c r="AY880" s="44">
        <v>13576.210218278682</v>
      </c>
      <c r="AZ880" s="45">
        <v>12588.324652068883</v>
      </c>
      <c r="BA880" s="12">
        <v>12027.843311314438</v>
      </c>
      <c r="BB880" s="12">
        <v>10177.340085780856</v>
      </c>
      <c r="BC880" s="12">
        <v>12283.862843862355</v>
      </c>
      <c r="BD880" s="12">
        <v>17454.399803769596</v>
      </c>
      <c r="BE880" s="44">
        <v>18236.69397754981</v>
      </c>
      <c r="BF880" s="45">
        <v>18511.826761438904</v>
      </c>
      <c r="BG880" s="12">
        <v>18604.2367025196</v>
      </c>
      <c r="BH880" s="12">
        <v>15925.049558481782</v>
      </c>
      <c r="BI880" s="12">
        <v>16055.124037180516</v>
      </c>
      <c r="BJ880" s="12">
        <v>13726.437481380312</v>
      </c>
      <c r="BK880" s="44">
        <v>12626.526450853562</v>
      </c>
      <c r="BL880" s="45">
        <v>12286.429675757072</v>
      </c>
      <c r="BM880" s="12">
        <v>7999.8577097891248</v>
      </c>
      <c r="BN880" s="12">
        <v>0</v>
      </c>
      <c r="BO880" s="12">
        <v>17.236868414471296</v>
      </c>
      <c r="BP880" s="12">
        <v>27.755967637339328</v>
      </c>
      <c r="BQ880" s="48">
        <v>32.585597058607433</v>
      </c>
      <c r="BR880" s="49">
        <v>6.6358945751410436</v>
      </c>
      <c r="BS880" s="13">
        <v>39.330306803247325</v>
      </c>
      <c r="BT880" s="12">
        <v>137.42246405726988</v>
      </c>
      <c r="BV880" s="14">
        <f>Таблица1[[#This Row],[Lкан_леб,мм]]</f>
        <v>58192.577535942728</v>
      </c>
      <c r="BW880" s="50">
        <f>Таблица1[[#This Row],[угол обхв4]]+Таблица1[[#This Row],[Lдуг 3,мм]]</f>
        <v>12956.150706302504</v>
      </c>
      <c r="BX880" s="54">
        <f>Таблица1[[#This Row],[угол обхв5]]+Таблица1[[#This Row],[Y5, мм]]</f>
        <v>58315.320299421466</v>
      </c>
      <c r="BY880" s="14">
        <f>Таблица1[[#This Row],[угол обхв6]]+Таблица1[[#This Row],[Lдуг 4,мм]]</f>
        <v>14945.706386312004</v>
      </c>
      <c r="BZ880" s="14">
        <f>Таблица1[[#This Row],[Т1]]+Таблица1[[#This Row],[X6, мм]]</f>
        <v>58512.968972539682</v>
      </c>
      <c r="CA880" s="14">
        <f>Таблица1[[#This Row],[Т2]]+Таблица1[[#This Row],[Lдуг 5,мм]]</f>
        <v>20426.238568500154</v>
      </c>
      <c r="CB880" s="14">
        <f>Таблица1[[#This Row],[Т3]]+Таблица1[[#This Row],[Y6, мм]]</f>
        <v>58745.009163159244</v>
      </c>
      <c r="CC880" s="14">
        <f>Таблица1[[#This Row],[Т4]]+Таблица1[[#This Row],[Lдуг 6,мм]]</f>
        <v>21554.714088837212</v>
      </c>
      <c r="CD880" s="14">
        <f>Таблица1[[#This Row],[Т5]]+Таблица1[[#This Row],[Lдуг 1,мм]]</f>
        <v>58792.26299249303</v>
      </c>
      <c r="CE880" s="14">
        <f>Таблица1[[#This Row],[Т6]]+Таблица1[[#This Row],[Lпрям1, мм]]</f>
        <v>21945.008849242724</v>
      </c>
      <c r="CF880" s="15">
        <f>Таблица1[[#This Row],[Т7]]+Таблица1[[#This Row],[Lдуг 2,мм]]</f>
        <v>59072.331879103796</v>
      </c>
      <c r="CG880" s="14">
        <f>Таблица1[[#This Row],[Т8]]+Таблица1[[#This Row],[Lпрям2, мм]]</f>
        <v>25972.994450768037</v>
      </c>
      <c r="CH880" s="14">
        <f>Таблица1[[#This Row],[Т9]]-Таблица1[[#This Row],[Т9]]</f>
        <v>0</v>
      </c>
      <c r="CI880" s="50">
        <f>Таблица1[[#This Row],[Т9]]-Таблица1[[#This Row],[Т8]]</f>
        <v>37127.323029861072</v>
      </c>
      <c r="CJ880" s="54">
        <f>Таблица1[[#This Row],[Т9]]-Таблица1[[#This Row],[Т7]]</f>
        <v>280.06888661076664</v>
      </c>
      <c r="CK880" s="14">
        <f>Таблица1[[#This Row],[Т9]]-Таблица1[[#This Row],[Т6]]</f>
        <v>37517.61779026658</v>
      </c>
      <c r="CL880" s="14">
        <f>Таблица1[[#This Row],[Т9]]-Таблица1[[#This Row],[Т5]]</f>
        <v>327.32271594455233</v>
      </c>
      <c r="CM880" s="14">
        <f>Таблица1[[#This Row],[Т9]]-Таблица1[[#This Row],[Т4]]</f>
        <v>38646.093310603639</v>
      </c>
      <c r="CN880" s="14">
        <f>Таблица1[[#This Row],[Т9]]-Таблица1[[#This Row],[Т3]]</f>
        <v>559.36290656411438</v>
      </c>
      <c r="CO880" s="14">
        <f>Таблица1[[#This Row],[Т9]]-Таблица1[[#This Row],[Т2]]</f>
        <v>44126.625492791791</v>
      </c>
      <c r="CP880" s="14">
        <f>Таблица1[[#This Row],[Т9]]-Таблица1[[#This Row],[Т1]]</f>
        <v>757.01157968233019</v>
      </c>
      <c r="CQ880" s="14">
        <f>Таблица1[[#This Row],[Т9]]-Таблица1[[#This Row],[угол обхв6]]</f>
        <v>46116.181172801291</v>
      </c>
      <c r="CR880" s="14">
        <f>Таблица1[[#This Row],[Т9]]-Таблица1[[#This Row],[угол обхв5]]</f>
        <v>879.75434316106839</v>
      </c>
      <c r="CS880" s="14">
        <f>Таблица1[[#This Row],[Т9]]-Таблица1[[#This Row],[угол обхв4]]</f>
        <v>59072.331879103796</v>
      </c>
      <c r="CT880" s="14">
        <f>Таблица1[[#This Row],[Lкан_прям, мм]]+Таблица1[[#This Row],[Lкан_дуг, мм]]+Таблица1[[#This Row],[Lкан_леб,мм]]</f>
        <v>85045.326329871823</v>
      </c>
      <c r="CU880" s="16">
        <f>Таблица1[[#This Row],[Lкан_леб,мм]]</f>
        <v>58192.577535942728</v>
      </c>
      <c r="CV880" s="14">
        <f>2534431-(Таблица1[[#This Row],[Т23]]+Таблица1[[#This Row],[угол обхв3]])</f>
        <v>2449248.2512060711</v>
      </c>
      <c r="CW880" s="50">
        <f>SUM(X880:AC880,AD880:AI880)-Таблица1[[#This Row],[lподв_min, мм]]</f>
        <v>22824.763193416704</v>
      </c>
      <c r="CX880" s="17">
        <f>CW1319-Таблица1[[#This Row],[Суммарная длина каната]]</f>
        <v>-2425547.3344248906</v>
      </c>
    </row>
    <row r="881" spans="1:102" x14ac:dyDescent="0.25">
      <c r="A881" s="21">
        <v>880</v>
      </c>
      <c r="B881" s="10">
        <v>21.339795918367344</v>
      </c>
      <c r="C881" s="10">
        <v>144.56367346938774</v>
      </c>
      <c r="D881" s="11">
        <v>18299.069496174223</v>
      </c>
      <c r="E881" s="11">
        <v>12394.037536687796</v>
      </c>
      <c r="F881" s="11">
        <v>18175.689366061819</v>
      </c>
      <c r="G881" s="11">
        <v>12461.107228005452</v>
      </c>
      <c r="H881" s="11">
        <v>18707.069006174221</v>
      </c>
      <c r="I881" s="11">
        <v>8312.5588525051044</v>
      </c>
      <c r="J881" s="11">
        <v>4081.4786841826913</v>
      </c>
      <c r="K881" s="11">
        <v>25972.99445075477</v>
      </c>
      <c r="L881" s="11">
        <v>879.75434317434224</v>
      </c>
      <c r="M881" s="11">
        <v>58192.577535942728</v>
      </c>
      <c r="N881" s="11">
        <v>10318.708460094753</v>
      </c>
      <c r="O881" s="11">
        <v>15542.323830650679</v>
      </c>
      <c r="P881" s="43">
        <v>12245.253312773437</v>
      </c>
      <c r="Q881" s="11">
        <v>15734.061431451833</v>
      </c>
      <c r="R881" s="11">
        <v>17325.426566327515</v>
      </c>
      <c r="S881" s="11">
        <v>13677.833644003718</v>
      </c>
      <c r="T881" s="11">
        <v>18644.107536039759</v>
      </c>
      <c r="U881" s="11">
        <v>13230.180318182527</v>
      </c>
      <c r="V881" s="11">
        <v>18299.069496174223</v>
      </c>
      <c r="W881" s="11">
        <v>12394.037536687796</v>
      </c>
      <c r="X881" s="12">
        <v>0</v>
      </c>
      <c r="Y881" s="12">
        <v>103.88923651419732</v>
      </c>
      <c r="Z881" s="12">
        <v>197.38900683485898</v>
      </c>
      <c r="AA881" s="44">
        <v>232.04019061955938</v>
      </c>
      <c r="AB881" s="45">
        <v>47.253829333788303</v>
      </c>
      <c r="AC881" s="12">
        <v>299.18207987193824</v>
      </c>
      <c r="AD881" s="12">
        <v>12956.150706302504</v>
      </c>
      <c r="AE881" s="12">
        <v>1936.0625963392088</v>
      </c>
      <c r="AF881" s="12">
        <v>5480.5321821881507</v>
      </c>
      <c r="AG881" s="44">
        <v>1128.4755203370598</v>
      </c>
      <c r="AH881" s="45">
        <v>390.29476040551566</v>
      </c>
      <c r="AI881" s="12">
        <v>4081.4786851823274</v>
      </c>
      <c r="AJ881" s="12">
        <v>-20.272845480768584</v>
      </c>
      <c r="AK881" s="12">
        <v>-5.6835935467001759</v>
      </c>
      <c r="AL881" s="12">
        <v>22.035908938388996</v>
      </c>
      <c r="AM881" s="44">
        <v>54.621505996996511</v>
      </c>
      <c r="AN881" s="45">
        <v>47.985611421855445</v>
      </c>
      <c r="AO881" s="12">
        <v>89.999999859620047</v>
      </c>
      <c r="AP881" s="12">
        <v>-1976.2192499031</v>
      </c>
      <c r="AQ881" s="12">
        <v>10278.302255628641</v>
      </c>
      <c r="AR881" s="12">
        <v>12398.329858880657</v>
      </c>
      <c r="AS881" s="44">
        <v>17658.087396403589</v>
      </c>
      <c r="AT881" s="45">
        <v>18340.973016094154</v>
      </c>
      <c r="AU881" s="12">
        <v>18707.069496174223</v>
      </c>
      <c r="AV881" s="12">
        <v>11435.858473393931</v>
      </c>
      <c r="AW881" s="12">
        <v>15948.318090019753</v>
      </c>
      <c r="AX881" s="12">
        <v>16112.256580854737</v>
      </c>
      <c r="AY881" s="44">
        <v>13914.055514568441</v>
      </c>
      <c r="AZ881" s="45">
        <v>12957.098896593019</v>
      </c>
      <c r="BA881" s="12">
        <v>12394.037537687433</v>
      </c>
      <c r="BB881" s="12">
        <v>10177.340085780856</v>
      </c>
      <c r="BC881" s="12">
        <v>12204.847108307327</v>
      </c>
      <c r="BD881" s="12">
        <v>17478.503112434737</v>
      </c>
      <c r="BE881" s="44">
        <v>18311.446705963681</v>
      </c>
      <c r="BF881" s="45">
        <v>18602.204016119827</v>
      </c>
      <c r="BG881" s="12">
        <v>18707.069506174223</v>
      </c>
      <c r="BH881" s="12">
        <v>15925.049558481782</v>
      </c>
      <c r="BI881" s="12">
        <v>16140.055690820907</v>
      </c>
      <c r="BJ881" s="12">
        <v>14056.028793406622</v>
      </c>
      <c r="BK881" s="44">
        <v>12993.958447617806</v>
      </c>
      <c r="BL881" s="45">
        <v>12667.118958277304</v>
      </c>
      <c r="BM881" s="12">
        <v>8312.5588525051062</v>
      </c>
      <c r="BN881" s="12">
        <v>0</v>
      </c>
      <c r="BO881" s="12">
        <v>14.589251934068407</v>
      </c>
      <c r="BP881" s="12">
        <v>27.719502485089169</v>
      </c>
      <c r="BQ881" s="48">
        <v>32.585597058607519</v>
      </c>
      <c r="BR881" s="49">
        <v>6.6358945751410694</v>
      </c>
      <c r="BS881" s="13">
        <v>42.014388437764602</v>
      </c>
      <c r="BT881" s="12">
        <v>137.42246405726988</v>
      </c>
      <c r="BV881" s="14">
        <f>Таблица1[[#This Row],[Lкан_леб,мм]]</f>
        <v>58192.577535942728</v>
      </c>
      <c r="BW881" s="50">
        <f>Таблица1[[#This Row],[угол обхв4]]+Таблица1[[#This Row],[Lдуг 3,мм]]</f>
        <v>12956.150706302504</v>
      </c>
      <c r="BX881" s="54">
        <f>Таблица1[[#This Row],[угол обхв5]]+Таблица1[[#This Row],[Y5, мм]]</f>
        <v>58296.466772456923</v>
      </c>
      <c r="BY881" s="14">
        <f>Таблица1[[#This Row],[угол обхв6]]+Таблица1[[#This Row],[Lдуг 4,мм]]</f>
        <v>14892.213302641712</v>
      </c>
      <c r="BZ881" s="14">
        <f>Таблица1[[#This Row],[Т1]]+Таблица1[[#This Row],[X6, мм]]</f>
        <v>58493.855779291778</v>
      </c>
      <c r="CA881" s="14">
        <f>Таблица1[[#This Row],[Т2]]+Таблица1[[#This Row],[Lдуг 5,мм]]</f>
        <v>20372.745484829862</v>
      </c>
      <c r="CB881" s="14">
        <f>Таблица1[[#This Row],[Т3]]+Таблица1[[#This Row],[Y6, мм]]</f>
        <v>58725.89596991134</v>
      </c>
      <c r="CC881" s="14">
        <f>Таблица1[[#This Row],[Т4]]+Таблица1[[#This Row],[Lдуг 6,мм]]</f>
        <v>21501.221005166921</v>
      </c>
      <c r="CD881" s="14">
        <f>Таблица1[[#This Row],[Т5]]+Таблица1[[#This Row],[Lдуг 1,мм]]</f>
        <v>58773.149799245126</v>
      </c>
      <c r="CE881" s="14">
        <f>Таблица1[[#This Row],[Т6]]+Таблица1[[#This Row],[Lпрям1, мм]]</f>
        <v>21891.515765572436</v>
      </c>
      <c r="CF881" s="15">
        <f>Таблица1[[#This Row],[Т7]]+Таблица1[[#This Row],[Lдуг 2,мм]]</f>
        <v>59072.331879117068</v>
      </c>
      <c r="CG881" s="14">
        <f>Таблица1[[#This Row],[Т8]]+Таблица1[[#This Row],[Lпрям2, мм]]</f>
        <v>25972.994450754763</v>
      </c>
      <c r="CH881" s="14">
        <f>Таблица1[[#This Row],[Т9]]-Таблица1[[#This Row],[Т9]]</f>
        <v>0</v>
      </c>
      <c r="CI881" s="50">
        <f>Таблица1[[#This Row],[Т9]]-Таблица1[[#This Row],[Т8]]</f>
        <v>37180.816113544628</v>
      </c>
      <c r="CJ881" s="54">
        <f>Таблица1[[#This Row],[Т9]]-Таблица1[[#This Row],[Т7]]</f>
        <v>299.18207987194182</v>
      </c>
      <c r="CK881" s="14">
        <f>Таблица1[[#This Row],[Т9]]-Таблица1[[#This Row],[Т6]]</f>
        <v>37571.110873950151</v>
      </c>
      <c r="CL881" s="14">
        <f>Таблица1[[#This Row],[Т9]]-Таблица1[[#This Row],[Т5]]</f>
        <v>346.43590920572751</v>
      </c>
      <c r="CM881" s="14">
        <f>Таблица1[[#This Row],[Т9]]-Таблица1[[#This Row],[Т4]]</f>
        <v>38699.586394287209</v>
      </c>
      <c r="CN881" s="14">
        <f>Таблица1[[#This Row],[Т9]]-Таблица1[[#This Row],[Т3]]</f>
        <v>578.47609982528957</v>
      </c>
      <c r="CO881" s="14">
        <f>Таблица1[[#This Row],[Т9]]-Таблица1[[#This Row],[Т2]]</f>
        <v>44180.118576475354</v>
      </c>
      <c r="CP881" s="14">
        <f>Таблица1[[#This Row],[Т9]]-Таблица1[[#This Row],[Т1]]</f>
        <v>775.8651066601451</v>
      </c>
      <c r="CQ881" s="14">
        <f>Таблица1[[#This Row],[Т9]]-Таблица1[[#This Row],[угол обхв6]]</f>
        <v>46116.181172814562</v>
      </c>
      <c r="CR881" s="14">
        <f>Таблица1[[#This Row],[Т9]]-Таблица1[[#This Row],[угол обхв5]]</f>
        <v>879.75434317433974</v>
      </c>
      <c r="CS881" s="14">
        <f>Таблица1[[#This Row],[Т9]]-Таблица1[[#This Row],[угол обхв4]]</f>
        <v>59072.331879117068</v>
      </c>
      <c r="CT881" s="14">
        <f>Таблица1[[#This Row],[Lкан_прям, мм]]+Таблица1[[#This Row],[Lкан_дуг, мм]]+Таблица1[[#This Row],[Lкан_леб,мм]]</f>
        <v>85045.326329871838</v>
      </c>
      <c r="CU881" s="16">
        <f>Таблица1[[#This Row],[Lкан_леб,мм]]</f>
        <v>58192.577535942728</v>
      </c>
      <c r="CV881" s="14">
        <f>2534431-(Таблица1[[#This Row],[Т23]]+Таблица1[[#This Row],[угол обхв3]])</f>
        <v>2449248.2512060711</v>
      </c>
      <c r="CW881" s="50">
        <f>SUM(X881:AC881,AD881:AI881)-Таблица1[[#This Row],[lподв_min, мм]]</f>
        <v>22771.270109746416</v>
      </c>
      <c r="CX881" s="17">
        <f>CW1320-Таблица1[[#This Row],[Суммарная длина каната]]</f>
        <v>-2425613.420964472</v>
      </c>
    </row>
    <row r="882" spans="1:102" x14ac:dyDescent="0.25">
      <c r="A882" s="21">
        <v>881</v>
      </c>
      <c r="B882" s="10">
        <v>21.339795918367344</v>
      </c>
      <c r="C882" s="10">
        <v>147.2477551020408</v>
      </c>
      <c r="D882" s="11">
        <v>18384.641000844342</v>
      </c>
      <c r="E882" s="11">
        <v>12764.645570241579</v>
      </c>
      <c r="F882" s="11">
        <v>18258.25542628477</v>
      </c>
      <c r="G882" s="11">
        <v>12825.86392160166</v>
      </c>
      <c r="H882" s="11">
        <v>18792.640510844343</v>
      </c>
      <c r="I882" s="11">
        <v>8629.6740033145215</v>
      </c>
      <c r="J882" s="11">
        <v>4134.9715669270563</v>
      </c>
      <c r="K882" s="11">
        <v>25972.994450741844</v>
      </c>
      <c r="L882" s="11">
        <v>879.75434318727071</v>
      </c>
      <c r="M882" s="11">
        <v>58192.577535942728</v>
      </c>
      <c r="N882" s="11">
        <v>10318.708460094753</v>
      </c>
      <c r="O882" s="11">
        <v>15542.323830650679</v>
      </c>
      <c r="P882" s="43">
        <v>12181.056571352909</v>
      </c>
      <c r="Q882" s="11">
        <v>15817.511473973909</v>
      </c>
      <c r="R882" s="11">
        <v>17351.947434118221</v>
      </c>
      <c r="S882" s="11">
        <v>14001.43859950819</v>
      </c>
      <c r="T882" s="11">
        <v>18690.144836441417</v>
      </c>
      <c r="U882" s="11">
        <v>13616.028801480879</v>
      </c>
      <c r="V882" s="11">
        <v>18384.641000844342</v>
      </c>
      <c r="W882" s="11">
        <v>12764.645570241579</v>
      </c>
      <c r="X882" s="12">
        <v>0</v>
      </c>
      <c r="Y882" s="12">
        <v>84.507267911873441</v>
      </c>
      <c r="Z882" s="12">
        <v>197.65778218928571</v>
      </c>
      <c r="AA882" s="44">
        <v>232.04019061955881</v>
      </c>
      <c r="AB882" s="45">
        <v>47.253829333786491</v>
      </c>
      <c r="AC882" s="12">
        <v>318.29527313276617</v>
      </c>
      <c r="AD882" s="12">
        <v>12956.150706302504</v>
      </c>
      <c r="AE882" s="12">
        <v>1882.5697135948542</v>
      </c>
      <c r="AF882" s="12">
        <v>5480.5321821881498</v>
      </c>
      <c r="AG882" s="44">
        <v>1128.4755203370605</v>
      </c>
      <c r="AH882" s="45">
        <v>390.29476040551509</v>
      </c>
      <c r="AI882" s="12">
        <v>4134.9715679137607</v>
      </c>
      <c r="AJ882" s="12">
        <v>-20.272845480768584</v>
      </c>
      <c r="AK882" s="12">
        <v>-8.4054195260340805</v>
      </c>
      <c r="AL882" s="12">
        <v>19.351827305735931</v>
      </c>
      <c r="AM882" s="44">
        <v>51.937424364343372</v>
      </c>
      <c r="AN882" s="45">
        <v>45.301529789202554</v>
      </c>
      <c r="AO882" s="12">
        <v>89.999999861436109</v>
      </c>
      <c r="AP882" s="12">
        <v>-1976.2192499031</v>
      </c>
      <c r="AQ882" s="12">
        <v>10259.068406573717</v>
      </c>
      <c r="AR882" s="12">
        <v>12316.254706889844</v>
      </c>
      <c r="AS882" s="44">
        <v>17673.181292648736</v>
      </c>
      <c r="AT882" s="45">
        <v>18400.130988744699</v>
      </c>
      <c r="AU882" s="12">
        <v>18792.641000844345</v>
      </c>
      <c r="AV882" s="12">
        <v>11435.858473393931</v>
      </c>
      <c r="AW882" s="12">
        <v>15945.941303037604</v>
      </c>
      <c r="AX882" s="12">
        <v>16202.46012528644</v>
      </c>
      <c r="AY882" s="44">
        <v>14252.979467228726</v>
      </c>
      <c r="AZ882" s="45">
        <v>13329.051505960582</v>
      </c>
      <c r="BA882" s="12">
        <v>12764.645571228284</v>
      </c>
      <c r="BB882" s="12">
        <v>10177.340085780856</v>
      </c>
      <c r="BC882" s="12">
        <v>12121.416517831873</v>
      </c>
      <c r="BD882" s="12">
        <v>17487.145569655157</v>
      </c>
      <c r="BE882" s="44">
        <v>18368.910977910906</v>
      </c>
      <c r="BF882" s="45">
        <v>18674.654848541064</v>
      </c>
      <c r="BG882" s="12">
        <v>18792.641010844342</v>
      </c>
      <c r="BH882" s="12">
        <v>15925.049558481782</v>
      </c>
      <c r="BI882" s="12">
        <v>16221.128946360832</v>
      </c>
      <c r="BJ882" s="12">
        <v>14386.387250820721</v>
      </c>
      <c r="BK882" s="44">
        <v>13364.487933760343</v>
      </c>
      <c r="BL882" s="45">
        <v>13051.622865761874</v>
      </c>
      <c r="BM882" s="12">
        <v>8629.6740033145234</v>
      </c>
      <c r="BN882" s="12">
        <v>0</v>
      </c>
      <c r="BO882" s="12">
        <v>11.867425954734504</v>
      </c>
      <c r="BP882" s="12">
        <v>27.757246831770011</v>
      </c>
      <c r="BQ882" s="48">
        <v>32.585597058607441</v>
      </c>
      <c r="BR882" s="49">
        <v>6.6358945751408154</v>
      </c>
      <c r="BS882" s="13">
        <v>44.698470072233548</v>
      </c>
      <c r="BT882" s="12">
        <v>137.42246405726988</v>
      </c>
      <c r="BV882" s="14">
        <f>Таблица1[[#This Row],[Lкан_леб,мм]]</f>
        <v>58192.577535942728</v>
      </c>
      <c r="BW882" s="50">
        <f>Таблица1[[#This Row],[угол обхв4]]+Таблица1[[#This Row],[Lдуг 3,мм]]</f>
        <v>12956.150706302504</v>
      </c>
      <c r="BX882" s="54">
        <f>Таблица1[[#This Row],[угол обхв5]]+Таблица1[[#This Row],[Y5, мм]]</f>
        <v>58277.084803854603</v>
      </c>
      <c r="BY882" s="14">
        <f>Таблица1[[#This Row],[угол обхв6]]+Таблица1[[#This Row],[Lдуг 4,мм]]</f>
        <v>14838.720419897358</v>
      </c>
      <c r="BZ882" s="14">
        <f>Таблица1[[#This Row],[Т1]]+Таблица1[[#This Row],[X6, мм]]</f>
        <v>58474.742586043889</v>
      </c>
      <c r="CA882" s="14">
        <f>Таблица1[[#This Row],[Т2]]+Таблица1[[#This Row],[Lдуг 5,мм]]</f>
        <v>20319.252602085508</v>
      </c>
      <c r="CB882" s="14">
        <f>Таблица1[[#This Row],[Т3]]+Таблица1[[#This Row],[Y6, мм]]</f>
        <v>58706.782776663451</v>
      </c>
      <c r="CC882" s="14">
        <f>Таблица1[[#This Row],[Т4]]+Таблица1[[#This Row],[Lдуг 6,мм]]</f>
        <v>21447.728122422566</v>
      </c>
      <c r="CD882" s="14">
        <f>Таблица1[[#This Row],[Т5]]+Таблица1[[#This Row],[Lдуг 1,мм]]</f>
        <v>58754.036605997237</v>
      </c>
      <c r="CE882" s="14">
        <f>Таблица1[[#This Row],[Т6]]+Таблица1[[#This Row],[Lпрям1, мм]]</f>
        <v>21838.022882828081</v>
      </c>
      <c r="CF882" s="15">
        <f>Таблица1[[#This Row],[Т7]]+Таблица1[[#This Row],[Lдуг 2,мм]]</f>
        <v>59072.331879130004</v>
      </c>
      <c r="CG882" s="14">
        <f>Таблица1[[#This Row],[Т8]]+Таблица1[[#This Row],[Lпрям2, мм]]</f>
        <v>25972.99445074184</v>
      </c>
      <c r="CH882" s="14">
        <f>Таблица1[[#This Row],[Т9]]-Таблица1[[#This Row],[Т9]]</f>
        <v>0</v>
      </c>
      <c r="CI882" s="50">
        <f>Таблица1[[#This Row],[Т9]]-Таблица1[[#This Row],[Т8]]</f>
        <v>37234.308996301923</v>
      </c>
      <c r="CJ882" s="54">
        <f>Таблица1[[#This Row],[Т9]]-Таблица1[[#This Row],[Т7]]</f>
        <v>318.29527313276776</v>
      </c>
      <c r="CK882" s="14">
        <f>Таблица1[[#This Row],[Т9]]-Таблица1[[#This Row],[Т6]]</f>
        <v>37624.603756707438</v>
      </c>
      <c r="CL882" s="14">
        <f>Таблица1[[#This Row],[Т9]]-Таблица1[[#This Row],[Т5]]</f>
        <v>365.54910246655345</v>
      </c>
      <c r="CM882" s="14">
        <f>Таблица1[[#This Row],[Т9]]-Таблица1[[#This Row],[Т4]]</f>
        <v>38753.079277044497</v>
      </c>
      <c r="CN882" s="14">
        <f>Таблица1[[#This Row],[Т9]]-Таблица1[[#This Row],[Т3]]</f>
        <v>597.5892930861155</v>
      </c>
      <c r="CO882" s="14">
        <f>Таблица1[[#This Row],[Т9]]-Таблица1[[#This Row],[Т2]]</f>
        <v>44233.611459232648</v>
      </c>
      <c r="CP882" s="14">
        <f>Таблица1[[#This Row],[Т9]]-Таблица1[[#This Row],[Т1]]</f>
        <v>795.24707527540158</v>
      </c>
      <c r="CQ882" s="14">
        <f>Таблица1[[#This Row],[Т9]]-Таблица1[[#This Row],[угол обхв6]]</f>
        <v>46116.181172827499</v>
      </c>
      <c r="CR882" s="14">
        <f>Таблица1[[#This Row],[Т9]]-Таблица1[[#This Row],[угол обхв5]]</f>
        <v>879.75434318727639</v>
      </c>
      <c r="CS882" s="14">
        <f>Таблица1[[#This Row],[Т9]]-Таблица1[[#This Row],[угол обхв4]]</f>
        <v>59072.331879130004</v>
      </c>
      <c r="CT882" s="14">
        <f>Таблица1[[#This Row],[Lкан_прям, мм]]+Таблица1[[#This Row],[Lкан_дуг, мм]]+Таблица1[[#This Row],[Lкан_леб,мм]]</f>
        <v>85045.326329871838</v>
      </c>
      <c r="CU882" s="16">
        <f>Таблица1[[#This Row],[Lкан_леб,мм]]</f>
        <v>58192.577535942728</v>
      </c>
      <c r="CV882" s="14">
        <f>2534431-(Таблица1[[#This Row],[Т23]]+Таблица1[[#This Row],[угол обхв3]])</f>
        <v>2449248.2512060711</v>
      </c>
      <c r="CW882" s="50">
        <f>SUM(X882:AC882,AD882:AI882)-Таблица1[[#This Row],[lподв_min, мм]]</f>
        <v>22717.777227002054</v>
      </c>
      <c r="CX882" s="17">
        <f>CW1321-Таблица1[[#This Row],[Суммарная длина каната]]</f>
        <v>-2425680.9723928799</v>
      </c>
    </row>
    <row r="883" spans="1:102" x14ac:dyDescent="0.25">
      <c r="A883" s="21">
        <v>882</v>
      </c>
      <c r="B883" s="10">
        <v>21.339795918367344</v>
      </c>
      <c r="C883" s="10">
        <v>149.93183673469386</v>
      </c>
      <c r="D883" s="11">
        <v>18452.763449624345</v>
      </c>
      <c r="E883" s="11">
        <v>13138.854240529061</v>
      </c>
      <c r="F883" s="11">
        <v>18323.649739804638</v>
      </c>
      <c r="G883" s="11">
        <v>13194.086929550978</v>
      </c>
      <c r="H883" s="11">
        <v>18860.762959624346</v>
      </c>
      <c r="I883" s="11">
        <v>8950.5125257638538</v>
      </c>
      <c r="J883" s="11">
        <v>4188.3417147652081</v>
      </c>
      <c r="K883" s="11">
        <v>25972.994450729268</v>
      </c>
      <c r="L883" s="11">
        <v>879.75434319984538</v>
      </c>
      <c r="M883" s="11">
        <v>58192.577535942728</v>
      </c>
      <c r="N883" s="11">
        <v>10318.708460094753</v>
      </c>
      <c r="O883" s="11">
        <v>15542.323830650679</v>
      </c>
      <c r="P883" s="43">
        <v>12113.022382493777</v>
      </c>
      <c r="Q883" s="11">
        <v>15897.863700777096</v>
      </c>
      <c r="R883" s="11">
        <v>17363.285132884776</v>
      </c>
      <c r="S883" s="11">
        <v>14325.930479594739</v>
      </c>
      <c r="T883" s="11">
        <v>18718.062759038614</v>
      </c>
      <c r="U883" s="11">
        <v>14003.609857119271</v>
      </c>
      <c r="V883" s="11">
        <v>18452.763449624345</v>
      </c>
      <c r="W883" s="11">
        <v>13138.854240529061</v>
      </c>
      <c r="X883" s="12">
        <v>0</v>
      </c>
      <c r="Y883" s="12">
        <v>64.551173769898696</v>
      </c>
      <c r="Z883" s="12">
        <v>198.50068308336344</v>
      </c>
      <c r="AA883" s="44">
        <v>232.04019061955913</v>
      </c>
      <c r="AB883" s="45">
        <v>47.253829333787216</v>
      </c>
      <c r="AC883" s="12">
        <v>337.40846639323678</v>
      </c>
      <c r="AD883" s="12">
        <v>12956.150706302504</v>
      </c>
      <c r="AE883" s="12">
        <v>1829.199565756694</v>
      </c>
      <c r="AF883" s="12">
        <v>5480.5321821881489</v>
      </c>
      <c r="AG883" s="44">
        <v>1128.4755203370598</v>
      </c>
      <c r="AH883" s="45">
        <v>390.29476040551913</v>
      </c>
      <c r="AI883" s="12">
        <v>4188.3417157393387</v>
      </c>
      <c r="AJ883" s="12">
        <v>-20.272845480768584</v>
      </c>
      <c r="AK883" s="12">
        <v>-11.207870432653932</v>
      </c>
      <c r="AL883" s="12">
        <v>16.667745673082887</v>
      </c>
      <c r="AM883" s="44">
        <v>49.253342731690367</v>
      </c>
      <c r="AN883" s="45">
        <v>42.61744815654945</v>
      </c>
      <c r="AO883" s="12">
        <v>89.999999863201765</v>
      </c>
      <c r="AP883" s="12">
        <v>-1976.2192499031</v>
      </c>
      <c r="AQ883" s="12">
        <v>10239.405868006299</v>
      </c>
      <c r="AR883" s="12">
        <v>12230.045462173301</v>
      </c>
      <c r="AS883" s="44">
        <v>17672.387183890878</v>
      </c>
      <c r="AT883" s="45">
        <v>18441.805918114023</v>
      </c>
      <c r="AU883" s="12">
        <v>18860.763449624348</v>
      </c>
      <c r="AV883" s="12">
        <v>11435.858473393931</v>
      </c>
      <c r="AW883" s="12">
        <v>15942.542644411418</v>
      </c>
      <c r="AX883" s="12">
        <v>16288.721218067372</v>
      </c>
      <c r="AY883" s="44">
        <v>14592.238425521668</v>
      </c>
      <c r="AZ883" s="45">
        <v>13703.366359533782</v>
      </c>
      <c r="BA883" s="12">
        <v>13138.854241503193</v>
      </c>
      <c r="BB883" s="12">
        <v>10177.340085780856</v>
      </c>
      <c r="BC883" s="12">
        <v>12033.719790405323</v>
      </c>
      <c r="BD883" s="12">
        <v>17480.308212564298</v>
      </c>
      <c r="BE883" s="44">
        <v>18408.960708032508</v>
      </c>
      <c r="BF883" s="45">
        <v>18729.020290548935</v>
      </c>
      <c r="BG883" s="12">
        <v>18860.763459624344</v>
      </c>
      <c r="BH883" s="12">
        <v>15925.049558481782</v>
      </c>
      <c r="BI883" s="12">
        <v>16298.082514537835</v>
      </c>
      <c r="BJ883" s="12">
        <v>14716.787996885016</v>
      </c>
      <c r="BK883" s="44">
        <v>13737.30191119234</v>
      </c>
      <c r="BL883" s="45">
        <v>13439.097738114549</v>
      </c>
      <c r="BM883" s="12">
        <v>8950.5125257638556</v>
      </c>
      <c r="BN883" s="12">
        <v>0</v>
      </c>
      <c r="BO883" s="12">
        <v>9.064975048114654</v>
      </c>
      <c r="BP883" s="12">
        <v>27.875616105736817</v>
      </c>
      <c r="BQ883" s="48">
        <v>32.585597058607483</v>
      </c>
      <c r="BR883" s="49">
        <v>6.6358945751409166</v>
      </c>
      <c r="BS883" s="13">
        <v>47.382551706652308</v>
      </c>
      <c r="BT883" s="12">
        <v>137.42246405726988</v>
      </c>
      <c r="BV883" s="14">
        <f>Таблица1[[#This Row],[Lкан_леб,мм]]</f>
        <v>58192.577535942728</v>
      </c>
      <c r="BW883" s="50">
        <f>Таблица1[[#This Row],[угол обхв4]]+Таблица1[[#This Row],[Lдуг 3,мм]]</f>
        <v>12956.150706302504</v>
      </c>
      <c r="BX883" s="54">
        <f>Таблица1[[#This Row],[угол обхв5]]+Таблица1[[#This Row],[Y5, мм]]</f>
        <v>58257.128709712626</v>
      </c>
      <c r="BY883" s="14">
        <f>Таблица1[[#This Row],[угол обхв6]]+Таблица1[[#This Row],[Lдуг 4,мм]]</f>
        <v>14785.350272059197</v>
      </c>
      <c r="BZ883" s="14">
        <f>Таблица1[[#This Row],[Т1]]+Таблица1[[#This Row],[X6, мм]]</f>
        <v>58455.629392795992</v>
      </c>
      <c r="CA883" s="14">
        <f>Таблица1[[#This Row],[Т2]]+Таблица1[[#This Row],[Lдуг 5,мм]]</f>
        <v>20265.882454247345</v>
      </c>
      <c r="CB883" s="14">
        <f>Таблица1[[#This Row],[Т3]]+Таблица1[[#This Row],[Y6, мм]]</f>
        <v>58687.669583415554</v>
      </c>
      <c r="CC883" s="14">
        <f>Таблица1[[#This Row],[Т4]]+Таблица1[[#This Row],[Lдуг 6,мм]]</f>
        <v>21394.357974584404</v>
      </c>
      <c r="CD883" s="14">
        <f>Таблица1[[#This Row],[Т5]]+Таблица1[[#This Row],[Lдуг 1,мм]]</f>
        <v>58734.92341274934</v>
      </c>
      <c r="CE883" s="14">
        <f>Таблица1[[#This Row],[Т6]]+Таблица1[[#This Row],[Lпрям1, мм]]</f>
        <v>21784.652734989922</v>
      </c>
      <c r="CF883" s="15">
        <f>Таблица1[[#This Row],[Т7]]+Таблица1[[#This Row],[Lдуг 2,мм]]</f>
        <v>59072.331879142577</v>
      </c>
      <c r="CG883" s="14">
        <f>Таблица1[[#This Row],[Т8]]+Таблица1[[#This Row],[Lпрям2, мм]]</f>
        <v>25972.99445072926</v>
      </c>
      <c r="CH883" s="14">
        <f>Таблица1[[#This Row],[Т9]]-Таблица1[[#This Row],[Т9]]</f>
        <v>0</v>
      </c>
      <c r="CI883" s="50">
        <f>Таблица1[[#This Row],[Т9]]-Таблица1[[#This Row],[Т8]]</f>
        <v>37287.679144152658</v>
      </c>
      <c r="CJ883" s="54">
        <f>Таблица1[[#This Row],[Т9]]-Таблица1[[#This Row],[Т7]]</f>
        <v>337.40846639323718</v>
      </c>
      <c r="CK883" s="14">
        <f>Таблица1[[#This Row],[Т9]]-Таблица1[[#This Row],[Т6]]</f>
        <v>37677.973904558174</v>
      </c>
      <c r="CL883" s="14">
        <f>Таблица1[[#This Row],[Т9]]-Таблица1[[#This Row],[Т5]]</f>
        <v>384.66229572702287</v>
      </c>
      <c r="CM883" s="14">
        <f>Таблица1[[#This Row],[Т9]]-Таблица1[[#This Row],[Т4]]</f>
        <v>38806.449424895232</v>
      </c>
      <c r="CN883" s="14">
        <f>Таблица1[[#This Row],[Т9]]-Таблица1[[#This Row],[Т3]]</f>
        <v>616.70248634658492</v>
      </c>
      <c r="CO883" s="14">
        <f>Таблица1[[#This Row],[Т9]]-Таблица1[[#This Row],[Т2]]</f>
        <v>44286.981607083377</v>
      </c>
      <c r="CP883" s="14">
        <f>Таблица1[[#This Row],[Т9]]-Таблица1[[#This Row],[Т1]]</f>
        <v>815.20316942995123</v>
      </c>
      <c r="CQ883" s="14">
        <f>Таблица1[[#This Row],[Т9]]-Таблица1[[#This Row],[угол обхв6]]</f>
        <v>46116.181172840072</v>
      </c>
      <c r="CR883" s="14">
        <f>Таблица1[[#This Row],[Т9]]-Таблица1[[#This Row],[угол обхв5]]</f>
        <v>879.75434319984925</v>
      </c>
      <c r="CS883" s="14">
        <f>Таблица1[[#This Row],[Т9]]-Таблица1[[#This Row],[угол обхв4]]</f>
        <v>59072.331879142577</v>
      </c>
      <c r="CT883" s="14">
        <f>Таблица1[[#This Row],[Lкан_прям, мм]]+Таблица1[[#This Row],[Lкан_дуг, мм]]+Таблица1[[#This Row],[Lкан_леб,мм]]</f>
        <v>85045.326329871838</v>
      </c>
      <c r="CU883" s="16">
        <f>Таблица1[[#This Row],[Lкан_леб,мм]]</f>
        <v>58192.577535942728</v>
      </c>
      <c r="CV883" s="14">
        <f>2534431-(Таблица1[[#This Row],[Т23]]+Таблица1[[#This Row],[угол обхв3]])</f>
        <v>2449248.2512060711</v>
      </c>
      <c r="CW883" s="50">
        <f>SUM(X883:AC883,AD883:AI883)-Таблица1[[#This Row],[lподв_min, мм]]</f>
        <v>22664.407079163899</v>
      </c>
      <c r="CX883" s="17">
        <f>CW1322-Таблица1[[#This Row],[Суммарная длина каната]]</f>
        <v>-2425749.965410803</v>
      </c>
    </row>
    <row r="884" spans="1:102" x14ac:dyDescent="0.25">
      <c r="A884" s="21">
        <v>883</v>
      </c>
      <c r="B884" s="10">
        <v>21.339795918367344</v>
      </c>
      <c r="C884" s="10">
        <v>152.61591836734689</v>
      </c>
      <c r="D884" s="11">
        <v>18503.287371493065</v>
      </c>
      <c r="E884" s="11">
        <v>13515.842476771406</v>
      </c>
      <c r="F884" s="11">
        <v>18371.728821544246</v>
      </c>
      <c r="G884" s="11">
        <v>13564.968314528782</v>
      </c>
      <c r="H884" s="11">
        <v>18911.286881493066</v>
      </c>
      <c r="I884" s="11">
        <v>9274.3867819840598</v>
      </c>
      <c r="J884" s="11">
        <v>4241.4556947873461</v>
      </c>
      <c r="K884" s="11">
        <v>25972.994450717051</v>
      </c>
      <c r="L884" s="11">
        <v>879.75434321204841</v>
      </c>
      <c r="M884" s="11">
        <v>58192.577535942728</v>
      </c>
      <c r="N884" s="11">
        <v>10318.708460094753</v>
      </c>
      <c r="O884" s="11">
        <v>15542.323830650679</v>
      </c>
      <c r="P884" s="43">
        <v>12041.300023561504</v>
      </c>
      <c r="Q884" s="11">
        <v>15974.941806845818</v>
      </c>
      <c r="R884" s="11">
        <v>17359.414785990426</v>
      </c>
      <c r="S884" s="11">
        <v>14650.597299689342</v>
      </c>
      <c r="T884" s="11">
        <v>18727.80004765993</v>
      </c>
      <c r="U884" s="11">
        <v>14392.073073270061</v>
      </c>
      <c r="V884" s="11">
        <v>18503.287371493065</v>
      </c>
      <c r="W884" s="11">
        <v>13515.842476771406</v>
      </c>
      <c r="X884" s="12">
        <v>0</v>
      </c>
      <c r="Y884" s="12">
        <v>43.971436642933128</v>
      </c>
      <c r="Z884" s="12">
        <v>199.96722696243199</v>
      </c>
      <c r="AA884" s="44">
        <v>232.04019061955913</v>
      </c>
      <c r="AB884" s="45">
        <v>47.253829333789518</v>
      </c>
      <c r="AC884" s="12">
        <v>356.52165965333478</v>
      </c>
      <c r="AD884" s="12">
        <v>12956.150706302504</v>
      </c>
      <c r="AE884" s="12">
        <v>1776.0855857345407</v>
      </c>
      <c r="AF884" s="12">
        <v>5480.5321821881471</v>
      </c>
      <c r="AG884" s="44">
        <v>1128.4755203370614</v>
      </c>
      <c r="AH884" s="45">
        <v>390.29476040551742</v>
      </c>
      <c r="AI884" s="12">
        <v>4241.4556957492787</v>
      </c>
      <c r="AJ884" s="12">
        <v>-20.272845480768584</v>
      </c>
      <c r="AK884" s="12">
        <v>-14.09790004261426</v>
      </c>
      <c r="AL884" s="12">
        <v>13.983664040429845</v>
      </c>
      <c r="AM884" s="44">
        <v>46.569261099037334</v>
      </c>
      <c r="AN884" s="45">
        <v>39.93336652389609</v>
      </c>
      <c r="AO884" s="12">
        <v>89.999999864914827</v>
      </c>
      <c r="AP884" s="12">
        <v>-1976.2192499031</v>
      </c>
      <c r="AQ884" s="12">
        <v>10219.328038506219</v>
      </c>
      <c r="AR884" s="12">
        <v>12139.891280935366</v>
      </c>
      <c r="AS884" s="44">
        <v>17655.706812525506</v>
      </c>
      <c r="AT884" s="45">
        <v>18465.906363063987</v>
      </c>
      <c r="AU884" s="12">
        <v>18911.287371493068</v>
      </c>
      <c r="AV884" s="12">
        <v>11435.858473393931</v>
      </c>
      <c r="AW884" s="12">
        <v>15938.035255561417</v>
      </c>
      <c r="AX884" s="12">
        <v>16370.850589230653</v>
      </c>
      <c r="AY884" s="44">
        <v>14931.088003656043</v>
      </c>
      <c r="AZ884" s="45">
        <v>14079.222153551482</v>
      </c>
      <c r="BA884" s="12">
        <v>13515.84247773334</v>
      </c>
      <c r="BB884" s="12">
        <v>10177.340085780856</v>
      </c>
      <c r="BC884" s="12">
        <v>11941.919601972972</v>
      </c>
      <c r="BD884" s="12">
        <v>17458.00604336429</v>
      </c>
      <c r="BE884" s="44">
        <v>18431.508021124853</v>
      </c>
      <c r="BF884" s="45">
        <v>18765.181056089008</v>
      </c>
      <c r="BG884" s="12">
        <v>18911.287381493064</v>
      </c>
      <c r="BH884" s="12">
        <v>15925.049558481782</v>
      </c>
      <c r="BI884" s="12">
        <v>16370.653231756556</v>
      </c>
      <c r="BJ884" s="12">
        <v>15046.506082074175</v>
      </c>
      <c r="BK884" s="44">
        <v>14111.58236930336</v>
      </c>
      <c r="BL884" s="45">
        <v>13828.693396489985</v>
      </c>
      <c r="BM884" s="12">
        <v>9274.3867819840616</v>
      </c>
      <c r="BN884" s="12">
        <v>0</v>
      </c>
      <c r="BO884" s="12">
        <v>6.1749454381543254</v>
      </c>
      <c r="BP884" s="12">
        <v>28.081564083044103</v>
      </c>
      <c r="BQ884" s="48">
        <v>32.585597058607483</v>
      </c>
      <c r="BR884" s="49">
        <v>6.6358945751412408</v>
      </c>
      <c r="BS884" s="13">
        <v>50.066633341018736</v>
      </c>
      <c r="BT884" s="12">
        <v>137.42246405726988</v>
      </c>
      <c r="BV884" s="14">
        <f>Таблица1[[#This Row],[Lкан_леб,мм]]</f>
        <v>58192.577535942728</v>
      </c>
      <c r="BW884" s="50">
        <f>Таблица1[[#This Row],[угол обхв4]]+Таблица1[[#This Row],[Lдуг 3,мм]]</f>
        <v>12956.150706302504</v>
      </c>
      <c r="BX884" s="54">
        <f>Таблица1[[#This Row],[угол обхв5]]+Таблица1[[#This Row],[Y5, мм]]</f>
        <v>58236.548972585661</v>
      </c>
      <c r="BY884" s="14">
        <f>Таблица1[[#This Row],[угол обхв6]]+Таблица1[[#This Row],[Lдуг 4,мм]]</f>
        <v>14732.236292037045</v>
      </c>
      <c r="BZ884" s="14">
        <f>Таблица1[[#This Row],[Т1]]+Таблица1[[#This Row],[X6, мм]]</f>
        <v>58436.516199548096</v>
      </c>
      <c r="CA884" s="14">
        <f>Таблица1[[#This Row],[Т2]]+Таблица1[[#This Row],[Lдуг 5,мм]]</f>
        <v>20212.768474225191</v>
      </c>
      <c r="CB884" s="14">
        <f>Таблица1[[#This Row],[Т3]]+Таблица1[[#This Row],[Y6, мм]]</f>
        <v>58668.556390167658</v>
      </c>
      <c r="CC884" s="14">
        <f>Таблица1[[#This Row],[Т4]]+Таблица1[[#This Row],[Lдуг 6,мм]]</f>
        <v>21341.243994562254</v>
      </c>
      <c r="CD884" s="14">
        <f>Таблица1[[#This Row],[Т5]]+Таблица1[[#This Row],[Lдуг 1,мм]]</f>
        <v>58715.810219501451</v>
      </c>
      <c r="CE884" s="14">
        <f>Таблица1[[#This Row],[Т6]]+Таблица1[[#This Row],[Lпрям1, мм]]</f>
        <v>21731.538754967773</v>
      </c>
      <c r="CF884" s="15">
        <f>Таблица1[[#This Row],[Т7]]+Таблица1[[#This Row],[Lдуг 2,мм]]</f>
        <v>59072.331879154786</v>
      </c>
      <c r="CG884" s="14">
        <f>Таблица1[[#This Row],[Т8]]+Таблица1[[#This Row],[Lпрям2, мм]]</f>
        <v>25972.994450717051</v>
      </c>
      <c r="CH884" s="14">
        <f>Таблица1[[#This Row],[Т9]]-Таблица1[[#This Row],[Т9]]</f>
        <v>0</v>
      </c>
      <c r="CI884" s="50">
        <f>Таблица1[[#This Row],[Т9]]-Таблица1[[#This Row],[Т8]]</f>
        <v>37340.79312418701</v>
      </c>
      <c r="CJ884" s="54">
        <f>Таблица1[[#This Row],[Т9]]-Таблица1[[#This Row],[Т7]]</f>
        <v>356.52165965333552</v>
      </c>
      <c r="CK884" s="14">
        <f>Таблица1[[#This Row],[Т9]]-Таблица1[[#This Row],[Т6]]</f>
        <v>37731.087884592533</v>
      </c>
      <c r="CL884" s="14">
        <f>Таблица1[[#This Row],[Т9]]-Таблица1[[#This Row],[Т5]]</f>
        <v>403.77548898712848</v>
      </c>
      <c r="CM884" s="14">
        <f>Таблица1[[#This Row],[Т9]]-Таблица1[[#This Row],[Т4]]</f>
        <v>38859.563404929591</v>
      </c>
      <c r="CN884" s="14">
        <f>Таблица1[[#This Row],[Т9]]-Таблица1[[#This Row],[Т3]]</f>
        <v>635.81567960669054</v>
      </c>
      <c r="CO884" s="14">
        <f>Таблица1[[#This Row],[Т9]]-Таблица1[[#This Row],[Т2]]</f>
        <v>44340.095587117743</v>
      </c>
      <c r="CP884" s="14">
        <f>Таблица1[[#This Row],[Т9]]-Таблица1[[#This Row],[Т1]]</f>
        <v>835.78290656912577</v>
      </c>
      <c r="CQ884" s="14">
        <f>Таблица1[[#This Row],[Т9]]-Таблица1[[#This Row],[угол обхв6]]</f>
        <v>46116.181172852281</v>
      </c>
      <c r="CR884" s="14">
        <f>Таблица1[[#This Row],[Т9]]-Таблица1[[#This Row],[угол обхв5]]</f>
        <v>879.7543432120583</v>
      </c>
      <c r="CS884" s="14">
        <f>Таблица1[[#This Row],[Т9]]-Таблица1[[#This Row],[угол обхв4]]</f>
        <v>59072.331879154786</v>
      </c>
      <c r="CT884" s="14">
        <f>Таблица1[[#This Row],[Lкан_прям, мм]]+Таблица1[[#This Row],[Lкан_дуг, мм]]+Таблица1[[#This Row],[Lкан_леб,мм]]</f>
        <v>85045.326329871823</v>
      </c>
      <c r="CU884" s="16">
        <f>Таблица1[[#This Row],[Lкан_леб,мм]]</f>
        <v>58192.577535942728</v>
      </c>
      <c r="CV884" s="14">
        <f>2534431-(Таблица1[[#This Row],[Т23]]+Таблица1[[#This Row],[угол обхв3]])</f>
        <v>2449248.2512060711</v>
      </c>
      <c r="CW884" s="50">
        <f>SUM(X884:AC884,AD884:AI884)-Таблица1[[#This Row],[lподв_min, мм]]</f>
        <v>22611.293099141756</v>
      </c>
      <c r="CX884" s="17">
        <f>CW1323-Таблица1[[#This Row],[Суммарная длина каната]]</f>
        <v>-2425820.3752742088</v>
      </c>
    </row>
    <row r="885" spans="1:102" x14ac:dyDescent="0.25">
      <c r="A885" s="21">
        <v>884</v>
      </c>
      <c r="B885" s="10">
        <v>21.339795918367344</v>
      </c>
      <c r="C885" s="10">
        <v>155.29999999999623</v>
      </c>
      <c r="D885" s="11">
        <v>18536.101909275923</v>
      </c>
      <c r="E885" s="11">
        <v>13894.783109398481</v>
      </c>
      <c r="F885" s="11">
        <v>18402.387178680387</v>
      </c>
      <c r="G885" s="11">
        <v>13937.694306326113</v>
      </c>
      <c r="H885" s="11">
        <v>18944.101419275925</v>
      </c>
      <c r="I885" s="11">
        <v>9600.6151942587603</v>
      </c>
      <c r="J885" s="11">
        <v>4294.167915139722</v>
      </c>
      <c r="K885" s="11">
        <v>25972.99445070525</v>
      </c>
      <c r="L885" s="11">
        <v>879.7543432238524</v>
      </c>
      <c r="M885" s="11">
        <v>58192.577535942728</v>
      </c>
      <c r="N885" s="11">
        <v>10318.708460094753</v>
      </c>
      <c r="O885" s="11">
        <v>15542.323830650679</v>
      </c>
      <c r="P885" s="43">
        <v>11966.04686432816</v>
      </c>
      <c r="Q885" s="11">
        <v>16048.576671083631</v>
      </c>
      <c r="R885" s="11">
        <v>17340.344885565391</v>
      </c>
      <c r="S885" s="11">
        <v>14974.726691372525</v>
      </c>
      <c r="T885" s="11">
        <v>18719.335337212109</v>
      </c>
      <c r="U885" s="11">
        <v>14780.566102510651</v>
      </c>
      <c r="V885" s="11">
        <v>18536.101909275923</v>
      </c>
      <c r="W885" s="11">
        <v>13894.783109398481</v>
      </c>
      <c r="X885" s="12">
        <v>0</v>
      </c>
      <c r="Y885" s="12">
        <v>22.714627606930694</v>
      </c>
      <c r="Z885" s="12">
        <v>202.11084275056376</v>
      </c>
      <c r="AA885" s="44">
        <v>232.04019061955881</v>
      </c>
      <c r="AB885" s="45">
        <v>47.253829333787444</v>
      </c>
      <c r="AC885" s="12">
        <v>375.63485291301168</v>
      </c>
      <c r="AD885" s="12">
        <v>12956.150706302504</v>
      </c>
      <c r="AE885" s="12">
        <v>1723.3733653821798</v>
      </c>
      <c r="AF885" s="12">
        <v>5480.5321821881462</v>
      </c>
      <c r="AG885" s="44">
        <v>1128.4755203370605</v>
      </c>
      <c r="AH885" s="45">
        <v>390.2947604055143</v>
      </c>
      <c r="AI885" s="12">
        <v>4294.1679160898457</v>
      </c>
      <c r="AJ885" s="12">
        <v>-20.272845480768584</v>
      </c>
      <c r="AK885" s="12">
        <v>-17.083011424179187</v>
      </c>
      <c r="AL885" s="12">
        <v>11.299582407780502</v>
      </c>
      <c r="AM885" s="44">
        <v>43.885179466387946</v>
      </c>
      <c r="AN885" s="45">
        <v>37.249284891246994</v>
      </c>
      <c r="AO885" s="12">
        <v>89.999999866573049</v>
      </c>
      <c r="AP885" s="12">
        <v>-1976.2192499031</v>
      </c>
      <c r="AQ885" s="12">
        <v>10198.855639431693</v>
      </c>
      <c r="AR885" s="12">
        <v>12045.989975171677</v>
      </c>
      <c r="AS885" s="44">
        <v>17623.17677782628</v>
      </c>
      <c r="AT885" s="45">
        <v>18472.379443550177</v>
      </c>
      <c r="AU885" s="12">
        <v>18944.101909275923</v>
      </c>
      <c r="AV885" s="12">
        <v>11435.858473393931</v>
      </c>
      <c r="AW885" s="12">
        <v>15932.322934981841</v>
      </c>
      <c r="AX885" s="12">
        <v>16448.668034435377</v>
      </c>
      <c r="AY885" s="44">
        <v>15268.784714082543</v>
      </c>
      <c r="AZ885" s="45">
        <v>14455.794203194164</v>
      </c>
      <c r="BA885" s="12">
        <v>13894.783110348606</v>
      </c>
      <c r="BB885" s="12">
        <v>10177.340085780856</v>
      </c>
      <c r="BC885" s="12">
        <v>11846.1940436651</v>
      </c>
      <c r="BD885" s="12">
        <v>17420.287996408908</v>
      </c>
      <c r="BE885" s="44">
        <v>18436.50344495122</v>
      </c>
      <c r="BF885" s="45">
        <v>18783.057802937856</v>
      </c>
      <c r="BG885" s="12">
        <v>18944.101919275923</v>
      </c>
      <c r="BH885" s="12">
        <v>15925.049558481782</v>
      </c>
      <c r="BI885" s="12">
        <v>16438.575775414793</v>
      </c>
      <c r="BJ885" s="12">
        <v>15374.818054724274</v>
      </c>
      <c r="BK885" s="44">
        <v>14486.508079800633</v>
      </c>
      <c r="BL885" s="45">
        <v>14219.555008714968</v>
      </c>
      <c r="BM885" s="12">
        <v>9600.6151942587603</v>
      </c>
      <c r="BN885" s="12">
        <v>0</v>
      </c>
      <c r="BO885" s="12">
        <v>3.1898340565893966</v>
      </c>
      <c r="BP885" s="12">
        <v>28.382593831959692</v>
      </c>
      <c r="BQ885" s="48">
        <v>32.585597058607441</v>
      </c>
      <c r="BR885" s="49">
        <v>6.6358945751409486</v>
      </c>
      <c r="BS885" s="13">
        <v>52.750714975326048</v>
      </c>
      <c r="BT885" s="12">
        <v>137.42246405726988</v>
      </c>
      <c r="BV885" s="14">
        <f>Таблица1[[#This Row],[Lкан_леб,мм]]</f>
        <v>58192.577535942728</v>
      </c>
      <c r="BW885" s="50">
        <f>Таблица1[[#This Row],[угол обхв4]]+Таблица1[[#This Row],[Lдуг 3,мм]]</f>
        <v>12956.150706302504</v>
      </c>
      <c r="BX885" s="54">
        <f>Таблица1[[#This Row],[угол обхв5]]+Таблица1[[#This Row],[Y5, мм]]</f>
        <v>58215.29216354966</v>
      </c>
      <c r="BY885" s="14">
        <f>Таблица1[[#This Row],[угол обхв6]]+Таблица1[[#This Row],[Lдуг 4,мм]]</f>
        <v>14679.524071684684</v>
      </c>
      <c r="BZ885" s="14">
        <f>Таблица1[[#This Row],[Т1]]+Таблица1[[#This Row],[X6, мм]]</f>
        <v>58417.403006300221</v>
      </c>
      <c r="CA885" s="14">
        <f>Таблица1[[#This Row],[Т2]]+Таблица1[[#This Row],[Lдуг 5,мм]]</f>
        <v>20160.05625387283</v>
      </c>
      <c r="CB885" s="14">
        <f>Таблица1[[#This Row],[Т3]]+Таблица1[[#This Row],[Y6, мм]]</f>
        <v>58649.443196919783</v>
      </c>
      <c r="CC885" s="14">
        <f>Таблица1[[#This Row],[Т4]]+Таблица1[[#This Row],[Lдуг 6,мм]]</f>
        <v>21288.531774209892</v>
      </c>
      <c r="CD885" s="14">
        <f>Таблица1[[#This Row],[Т5]]+Таблица1[[#This Row],[Lдуг 1,мм]]</f>
        <v>58696.697026253569</v>
      </c>
      <c r="CE885" s="14">
        <f>Таблица1[[#This Row],[Т6]]+Таблица1[[#This Row],[Lпрям1, мм]]</f>
        <v>21678.826534615408</v>
      </c>
      <c r="CF885" s="15">
        <f>Таблица1[[#This Row],[Т7]]+Таблица1[[#This Row],[Lдуг 2,мм]]</f>
        <v>59072.331879166581</v>
      </c>
      <c r="CG885" s="14">
        <f>Таблица1[[#This Row],[Т8]]+Таблица1[[#This Row],[Lпрям2, мм]]</f>
        <v>25972.994450705253</v>
      </c>
      <c r="CH885" s="14">
        <f>Таблица1[[#This Row],[Т9]]-Таблица1[[#This Row],[Т9]]</f>
        <v>0</v>
      </c>
      <c r="CI885" s="50">
        <f>Таблица1[[#This Row],[Т9]]-Таблица1[[#This Row],[Т8]]</f>
        <v>37393.505344551173</v>
      </c>
      <c r="CJ885" s="54">
        <f>Таблица1[[#This Row],[Т9]]-Таблица1[[#This Row],[Т7]]</f>
        <v>375.63485291301185</v>
      </c>
      <c r="CK885" s="14">
        <f>Таблица1[[#This Row],[Т9]]-Таблица1[[#This Row],[Т6]]</f>
        <v>37783.800104956688</v>
      </c>
      <c r="CL885" s="14">
        <f>Таблица1[[#This Row],[Т9]]-Таблица1[[#This Row],[Т5]]</f>
        <v>422.88868224679754</v>
      </c>
      <c r="CM885" s="14">
        <f>Таблица1[[#This Row],[Т9]]-Таблица1[[#This Row],[Т4]]</f>
        <v>38912.275625293754</v>
      </c>
      <c r="CN885" s="14">
        <f>Таблица1[[#This Row],[Т9]]-Таблица1[[#This Row],[Т3]]</f>
        <v>654.9288728663596</v>
      </c>
      <c r="CO885" s="14">
        <f>Таблица1[[#This Row],[Т9]]-Таблица1[[#This Row],[Т2]]</f>
        <v>44392.807807481899</v>
      </c>
      <c r="CP885" s="14">
        <f>Таблица1[[#This Row],[Т9]]-Таблица1[[#This Row],[Т1]]</f>
        <v>857.03971561692015</v>
      </c>
      <c r="CQ885" s="14">
        <f>Таблица1[[#This Row],[Т9]]-Таблица1[[#This Row],[угол обхв6]]</f>
        <v>46116.181172864075</v>
      </c>
      <c r="CR885" s="14">
        <f>Таблица1[[#This Row],[Т9]]-Таблица1[[#This Row],[угол обхв5]]</f>
        <v>879.75434322385263</v>
      </c>
      <c r="CS885" s="14">
        <f>Таблица1[[#This Row],[Т9]]-Таблица1[[#This Row],[угол обхв4]]</f>
        <v>59072.331879166581</v>
      </c>
      <c r="CT885" s="14">
        <f>Таблица1[[#This Row],[Lкан_прям, мм]]+Таблица1[[#This Row],[Lкан_дуг, мм]]+Таблица1[[#This Row],[Lкан_леб,мм]]</f>
        <v>85045.326329871838</v>
      </c>
      <c r="CU885" s="16">
        <f>Таблица1[[#This Row],[Lкан_леб,мм]]</f>
        <v>58192.577535942728</v>
      </c>
      <c r="CV885" s="14">
        <f>2534431-(Таблица1[[#This Row],[Т23]]+Таблица1[[#This Row],[угол обхв3]])</f>
        <v>2449248.2512060711</v>
      </c>
      <c r="CW885" s="50">
        <f>SUM(X885:AC885,AD885:AI885)-Таблица1[[#This Row],[lподв_min, мм]]</f>
        <v>22558.580878789384</v>
      </c>
      <c r="CX885" s="17">
        <f>CW1324-Таблица1[[#This Row],[Суммарная длина каната]]</f>
        <v>-2425892.1757547464</v>
      </c>
    </row>
    <row r="886" spans="1:102" x14ac:dyDescent="0.25">
      <c r="A886" s="21">
        <v>885</v>
      </c>
      <c r="B886" s="10">
        <v>22.762448979591831</v>
      </c>
      <c r="C886" s="10">
        <v>23.78</v>
      </c>
      <c r="D886" s="11">
        <v>5276.7920922106059</v>
      </c>
      <c r="E886" s="11">
        <v>8082.6140609325103</v>
      </c>
      <c r="F886" s="11">
        <v>4836.1788503222278</v>
      </c>
      <c r="G886" s="11">
        <v>8867.9477295553534</v>
      </c>
      <c r="H886" s="11">
        <v>4868.7916022106056</v>
      </c>
      <c r="I886" s="11">
        <v>6133.303775946355</v>
      </c>
      <c r="J886" s="11">
        <v>1949.3102849861552</v>
      </c>
      <c r="K886" s="11">
        <v>24871.74098115673</v>
      </c>
      <c r="L886" s="11">
        <v>1990.3068949367964</v>
      </c>
      <c r="M886" s="11">
        <v>58183.278453778323</v>
      </c>
      <c r="N886" s="11">
        <v>10186.119139301571</v>
      </c>
      <c r="O886" s="11">
        <v>15796.904140366303</v>
      </c>
      <c r="P886" s="43">
        <v>10596.471812998576</v>
      </c>
      <c r="Q886" s="11">
        <v>12431.839701001929</v>
      </c>
      <c r="R886" s="11">
        <v>6313.506963831237</v>
      </c>
      <c r="S886" s="11">
        <v>9012.4179515248306</v>
      </c>
      <c r="T886" s="11">
        <v>5276.7920922106059</v>
      </c>
      <c r="U886" s="11">
        <v>8082.6140609325103</v>
      </c>
      <c r="V886" s="11">
        <v>4717.2297961892982</v>
      </c>
      <c r="W886" s="11">
        <v>8793.301078452434</v>
      </c>
      <c r="X886" s="12">
        <v>0</v>
      </c>
      <c r="Y886" s="12">
        <v>744.7281645241012</v>
      </c>
      <c r="Z886" s="12">
        <v>415.50372493553834</v>
      </c>
      <c r="AA886" s="44">
        <v>232.0401906195587</v>
      </c>
      <c r="AB886" s="45">
        <v>598.03481485759846</v>
      </c>
      <c r="AC886" s="12">
        <v>0</v>
      </c>
      <c r="AD886" s="12">
        <v>12923.430665675565</v>
      </c>
      <c r="AE886" s="12">
        <v>3389.9923300628502</v>
      </c>
      <c r="AF886" s="12">
        <v>5480.5321821881498</v>
      </c>
      <c r="AG886" s="44">
        <v>1128.4755203370603</v>
      </c>
      <c r="AH886" s="45">
        <v>1949.3102828931051</v>
      </c>
      <c r="AI886" s="12">
        <v>0</v>
      </c>
      <c r="AJ886" s="12">
        <v>-21.535400365522268</v>
      </c>
      <c r="AK886" s="12">
        <v>83.047395496623324</v>
      </c>
      <c r="AL886" s="12">
        <v>141.39692934655227</v>
      </c>
      <c r="AM886" s="44">
        <v>173.98252640515969</v>
      </c>
      <c r="AN886" s="45">
        <v>89.999999706071534</v>
      </c>
      <c r="AO886" s="12">
        <v>0</v>
      </c>
      <c r="AP886" s="12">
        <v>-1984.906079578346</v>
      </c>
      <c r="AQ886" s="12">
        <v>10591.118961597689</v>
      </c>
      <c r="AR886" s="12">
        <v>10851.031776777429</v>
      </c>
      <c r="AS886" s="44">
        <v>6356.2783217059614</v>
      </c>
      <c r="AT886" s="45">
        <v>4868.792092210605</v>
      </c>
      <c r="AU886" s="12">
        <v>0</v>
      </c>
      <c r="AV886" s="12">
        <v>11432.540579443281</v>
      </c>
      <c r="AW886" s="12">
        <v>15846.291830534108</v>
      </c>
      <c r="AX886" s="12">
        <v>12112.992990432556</v>
      </c>
      <c r="AY886" s="44">
        <v>8606.6660434017103</v>
      </c>
      <c r="AZ886" s="45">
        <v>8082.6140588394628</v>
      </c>
      <c r="BA886" s="12">
        <v>0</v>
      </c>
      <c r="BB886" s="12">
        <v>10036.352123974639</v>
      </c>
      <c r="BC886" s="12">
        <v>11001.471635294696</v>
      </c>
      <c r="BD886" s="12">
        <v>6568.0669276100907</v>
      </c>
      <c r="BE886" s="44">
        <v>5234.0207343358816</v>
      </c>
      <c r="BF886" s="45">
        <v>4868.7921022106057</v>
      </c>
      <c r="BG886" s="12">
        <v>0</v>
      </c>
      <c r="BH886" s="12">
        <v>16176.422046557909</v>
      </c>
      <c r="BI886" s="12">
        <v>12481.227391169734</v>
      </c>
      <c r="BJ886" s="12">
        <v>8693.5712409554581</v>
      </c>
      <c r="BK886" s="44">
        <v>8488.3659690556306</v>
      </c>
      <c r="BL886" s="45">
        <v>6133.3037759463577</v>
      </c>
      <c r="BM886" s="12">
        <v>0</v>
      </c>
      <c r="BN886" s="12">
        <v>0</v>
      </c>
      <c r="BO886" s="12">
        <v>104.58279586214559</v>
      </c>
      <c r="BP886" s="12">
        <v>58.349533849928946</v>
      </c>
      <c r="BQ886" s="48">
        <v>32.585597058607419</v>
      </c>
      <c r="BR886" s="49">
        <v>83.982526699088169</v>
      </c>
      <c r="BS886" s="13">
        <v>0</v>
      </c>
      <c r="BT886" s="12">
        <v>146.72154622167955</v>
      </c>
      <c r="BV886" s="14">
        <f>Таблица1[[#This Row],[Lкан_леб,мм]]</f>
        <v>58183.278453778323</v>
      </c>
      <c r="BW886" s="50">
        <f>Таблица1[[#This Row],[угол обхв4]]+Таблица1[[#This Row],[Lдуг 3,мм]]</f>
        <v>12923.430665675565</v>
      </c>
      <c r="BX886" s="54">
        <f>Таблица1[[#This Row],[угол обхв5]]+Таблица1[[#This Row],[Y5, мм]]</f>
        <v>58928.006618302425</v>
      </c>
      <c r="BY886" s="14">
        <f>Таблица1[[#This Row],[угол обхв6]]+Таблица1[[#This Row],[Lдуг 4,мм]]</f>
        <v>16313.422995738416</v>
      </c>
      <c r="BZ886" s="14">
        <f>Таблица1[[#This Row],[Т1]]+Таблица1[[#This Row],[X6, мм]]</f>
        <v>59343.510343237962</v>
      </c>
      <c r="CA886" s="14">
        <f>Таблица1[[#This Row],[Т2]]+Таблица1[[#This Row],[Lдуг 5,мм]]</f>
        <v>21793.955177926568</v>
      </c>
      <c r="CB886" s="14">
        <f>Таблица1[[#This Row],[Т3]]+Таблица1[[#This Row],[Y6, мм]]</f>
        <v>59575.550533857524</v>
      </c>
      <c r="CC886" s="14">
        <f>Таблица1[[#This Row],[Т4]]+Таблица1[[#This Row],[Lдуг 6,мм]]</f>
        <v>22922.430698263626</v>
      </c>
      <c r="CD886" s="14">
        <f>Таблица1[[#This Row],[Т5]]+Таблица1[[#This Row],[Lдуг 1,мм]]</f>
        <v>60173.585348715125</v>
      </c>
      <c r="CE886" s="14">
        <f>Таблица1[[#This Row],[Т6]]+Таблица1[[#This Row],[Lпрям1, мм]]</f>
        <v>24871.74098115673</v>
      </c>
      <c r="CF886" s="15">
        <f>Таблица1[[#This Row],[Т7]]+Таблица1[[#This Row],[Lдуг 2,мм]]</f>
        <v>60173.585348715125</v>
      </c>
      <c r="CG886" s="14">
        <f>Таблица1[[#This Row],[Т8]]+Таблица1[[#This Row],[Lпрям2, мм]]</f>
        <v>24871.74098115673</v>
      </c>
      <c r="CH886" s="14">
        <f>Таблица1[[#This Row],[Т9]]-Таблица1[[#This Row],[Т9]]</f>
        <v>0</v>
      </c>
      <c r="CI886" s="50">
        <f>Таблица1[[#This Row],[Т9]]-Таблица1[[#This Row],[Т8]]</f>
        <v>35301.844367558399</v>
      </c>
      <c r="CJ886" s="54">
        <f>Таблица1[[#This Row],[Т9]]-Таблица1[[#This Row],[Т7]]</f>
        <v>0</v>
      </c>
      <c r="CK886" s="14">
        <f>Таблица1[[#This Row],[Т9]]-Таблица1[[#This Row],[Т6]]</f>
        <v>37251.154650451499</v>
      </c>
      <c r="CL886" s="14">
        <f>Таблица1[[#This Row],[Т9]]-Таблица1[[#This Row],[Т5]]</f>
        <v>598.0348148576013</v>
      </c>
      <c r="CM886" s="14">
        <f>Таблица1[[#This Row],[Т9]]-Таблица1[[#This Row],[Т4]]</f>
        <v>38379.630170788558</v>
      </c>
      <c r="CN886" s="14">
        <f>Таблица1[[#This Row],[Т9]]-Таблица1[[#This Row],[Т3]]</f>
        <v>830.07500547716336</v>
      </c>
      <c r="CO886" s="14">
        <f>Таблица1[[#This Row],[Т9]]-Таблица1[[#This Row],[Т2]]</f>
        <v>43860.162352976709</v>
      </c>
      <c r="CP886" s="14">
        <f>Таблица1[[#This Row],[Т9]]-Таблица1[[#This Row],[Т1]]</f>
        <v>1245.5787304127007</v>
      </c>
      <c r="CQ886" s="14">
        <f>Таблица1[[#This Row],[Т9]]-Таблица1[[#This Row],[угол обхв6]]</f>
        <v>47250.15468303956</v>
      </c>
      <c r="CR886" s="14">
        <f>Таблица1[[#This Row],[Т9]]-Таблица1[[#This Row],[угол обхв5]]</f>
        <v>1990.3068949368026</v>
      </c>
      <c r="CS886" s="14">
        <f>Таблица1[[#This Row],[Т9]]-Таблица1[[#This Row],[угол обхв4]]</f>
        <v>60173.585348715125</v>
      </c>
      <c r="CT886" s="14">
        <f>Таблица1[[#This Row],[Lкан_прям, мм]]+Таблица1[[#This Row],[Lкан_дуг, мм]]+Таблица1[[#This Row],[Lкан_леб,мм]]</f>
        <v>85045.326329871852</v>
      </c>
      <c r="CU886" s="16">
        <f>Таблица1[[#This Row],[Lкан_леб,мм]]</f>
        <v>58183.278453778323</v>
      </c>
      <c r="CV886" s="14">
        <f>2534431-(Таблица1[[#This Row],[Т23]]+Таблица1[[#This Row],[угол обхв3]])</f>
        <v>2449238.9521239065</v>
      </c>
      <c r="CW886" s="50">
        <f>SUM(X886:AC886,AD886:AI886)-Таблица1[[#This Row],[lподв_min, мм]]</f>
        <v>24912.737591107369</v>
      </c>
      <c r="CX886" s="17">
        <f>CW1325-Таблица1[[#This Row],[Суммарная длина каната]]</f>
        <v>-2425956.0400124774</v>
      </c>
    </row>
    <row r="887" spans="1:102" x14ac:dyDescent="0.25">
      <c r="A887" s="21">
        <v>886</v>
      </c>
      <c r="B887" s="10">
        <v>22.762448979591831</v>
      </c>
      <c r="C887" s="10">
        <v>26.464081632653066</v>
      </c>
      <c r="D887" s="11">
        <v>5590.5048131723825</v>
      </c>
      <c r="E887" s="11">
        <v>7853.3046328693072</v>
      </c>
      <c r="F887" s="11">
        <v>5113.5986226208506</v>
      </c>
      <c r="G887" s="11">
        <v>8617.1432842961822</v>
      </c>
      <c r="H887" s="11">
        <v>5182.504323172383</v>
      </c>
      <c r="I887" s="11">
        <v>5865.0934593576612</v>
      </c>
      <c r="J887" s="11">
        <v>1988.2111735116466</v>
      </c>
      <c r="K887" s="11">
        <v>24909.967367693465</v>
      </c>
      <c r="L887" s="11">
        <v>1952.080508400051</v>
      </c>
      <c r="M887" s="11">
        <v>58183.278453778323</v>
      </c>
      <c r="N887" s="11">
        <v>10186.119139301571</v>
      </c>
      <c r="O887" s="11">
        <v>15796.904140366303</v>
      </c>
      <c r="P887" s="43">
        <v>10700.678860036012</v>
      </c>
      <c r="Q887" s="11">
        <v>12446.87374748611</v>
      </c>
      <c r="R887" s="11">
        <v>6582.5406089367762</v>
      </c>
      <c r="S887" s="11">
        <v>8830.6367053616123</v>
      </c>
      <c r="T887" s="11">
        <v>5590.5048131723825</v>
      </c>
      <c r="U887" s="11">
        <v>7853.3046328693072</v>
      </c>
      <c r="V887" s="11">
        <v>4998.2756874068264</v>
      </c>
      <c r="W887" s="11">
        <v>8537.0082693924469</v>
      </c>
      <c r="X887" s="12">
        <v>0</v>
      </c>
      <c r="Y887" s="12">
        <v>732.05504230837073</v>
      </c>
      <c r="Z887" s="12">
        <v>409.0636539033714</v>
      </c>
      <c r="AA887" s="44">
        <v>232.04019061955924</v>
      </c>
      <c r="AB887" s="45">
        <v>578.92162156874952</v>
      </c>
      <c r="AC887" s="12">
        <v>0</v>
      </c>
      <c r="AD887" s="12">
        <v>12923.430665675565</v>
      </c>
      <c r="AE887" s="12">
        <v>3389.3178280331463</v>
      </c>
      <c r="AF887" s="12">
        <v>5480.5321821881498</v>
      </c>
      <c r="AG887" s="44">
        <v>1128.4755203370598</v>
      </c>
      <c r="AH887" s="45">
        <v>1988.2111714595476</v>
      </c>
      <c r="AI887" s="12">
        <v>0</v>
      </c>
      <c r="AJ887" s="12">
        <v>-21.535400365522268</v>
      </c>
      <c r="AK887" s="12">
        <v>81.267698398057533</v>
      </c>
      <c r="AL887" s="12">
        <v>138.71284771389918</v>
      </c>
      <c r="AM887" s="44">
        <v>171.29844477250666</v>
      </c>
      <c r="AN887" s="45">
        <v>89.999999711822468</v>
      </c>
      <c r="AO887" s="12">
        <v>0</v>
      </c>
      <c r="AP887" s="12">
        <v>-1984.906079578346</v>
      </c>
      <c r="AQ887" s="12">
        <v>10589.389788336068</v>
      </c>
      <c r="AR887" s="12">
        <v>10969.89080225979</v>
      </c>
      <c r="AS887" s="44">
        <v>6644.2659708351785</v>
      </c>
      <c r="AT887" s="45">
        <v>5182.5048131723825</v>
      </c>
      <c r="AU887" s="12">
        <v>0</v>
      </c>
      <c r="AV887" s="12">
        <v>11432.540579443281</v>
      </c>
      <c r="AW887" s="12">
        <v>15858.845916473349</v>
      </c>
      <c r="AX887" s="12">
        <v>12140.297606594324</v>
      </c>
      <c r="AY887" s="44">
        <v>8427.3328748584645</v>
      </c>
      <c r="AZ887" s="45">
        <v>7853.3046308172115</v>
      </c>
      <c r="BA887" s="12">
        <v>0</v>
      </c>
      <c r="BB887" s="12">
        <v>10036.352123974639</v>
      </c>
      <c r="BC887" s="12">
        <v>11103.949509070508</v>
      </c>
      <c r="BD887" s="12">
        <v>6851.7525511605545</v>
      </c>
      <c r="BE887" s="44">
        <v>5528.7794512739811</v>
      </c>
      <c r="BF887" s="45">
        <v>5182.5048231723822</v>
      </c>
      <c r="BG887" s="12">
        <v>0</v>
      </c>
      <c r="BH887" s="12">
        <v>16176.422046557909</v>
      </c>
      <c r="BI887" s="12">
        <v>12508.815523593157</v>
      </c>
      <c r="BJ887" s="12">
        <v>8524.0605644698262</v>
      </c>
      <c r="BK887" s="44">
        <v>8256.6084633724549</v>
      </c>
      <c r="BL887" s="45">
        <v>5865.093459357664</v>
      </c>
      <c r="BM887" s="12">
        <v>0</v>
      </c>
      <c r="BN887" s="12">
        <v>0</v>
      </c>
      <c r="BO887" s="12">
        <v>102.80309876357981</v>
      </c>
      <c r="BP887" s="12">
        <v>57.445149315841626</v>
      </c>
      <c r="BQ887" s="48">
        <v>32.585597058607497</v>
      </c>
      <c r="BR887" s="49">
        <v>81.298445060684202</v>
      </c>
      <c r="BS887" s="13">
        <v>0</v>
      </c>
      <c r="BT887" s="12">
        <v>146.72154622167955</v>
      </c>
      <c r="BV887" s="14">
        <f>Таблица1[[#This Row],[Lкан_леб,мм]]</f>
        <v>58183.278453778323</v>
      </c>
      <c r="BW887" s="50">
        <f>Таблица1[[#This Row],[угол обхв4]]+Таблица1[[#This Row],[Lдуг 3,мм]]</f>
        <v>12923.430665675565</v>
      </c>
      <c r="BX887" s="54">
        <f>Таблица1[[#This Row],[угол обхв5]]+Таблица1[[#This Row],[Y5, мм]]</f>
        <v>58915.333496086692</v>
      </c>
      <c r="BY887" s="14">
        <f>Таблица1[[#This Row],[угол обхв6]]+Таблица1[[#This Row],[Lдуг 4,мм]]</f>
        <v>16312.748493708712</v>
      </c>
      <c r="BZ887" s="14">
        <f>Таблица1[[#This Row],[Т1]]+Таблица1[[#This Row],[X6, мм]]</f>
        <v>59324.397149990065</v>
      </c>
      <c r="CA887" s="14">
        <f>Таблица1[[#This Row],[Т2]]+Таблица1[[#This Row],[Lдуг 5,мм]]</f>
        <v>21793.280675896862</v>
      </c>
      <c r="CB887" s="14">
        <f>Таблица1[[#This Row],[Т3]]+Таблица1[[#This Row],[Y6, мм]]</f>
        <v>59556.437340609627</v>
      </c>
      <c r="CC887" s="14">
        <f>Таблица1[[#This Row],[Т4]]+Таблица1[[#This Row],[Lдуг 6,мм]]</f>
        <v>22921.75619623392</v>
      </c>
      <c r="CD887" s="14">
        <f>Таблица1[[#This Row],[Т5]]+Таблица1[[#This Row],[Lдуг 1,мм]]</f>
        <v>60135.358962178376</v>
      </c>
      <c r="CE887" s="14">
        <f>Таблица1[[#This Row],[Т6]]+Таблица1[[#This Row],[Lпрям1, мм]]</f>
        <v>24909.967367693469</v>
      </c>
      <c r="CF887" s="15">
        <f>Таблица1[[#This Row],[Т7]]+Таблица1[[#This Row],[Lдуг 2,мм]]</f>
        <v>60135.358962178376</v>
      </c>
      <c r="CG887" s="14">
        <f>Таблица1[[#This Row],[Т8]]+Таблица1[[#This Row],[Lпрям2, мм]]</f>
        <v>24909.967367693469</v>
      </c>
      <c r="CH887" s="14">
        <f>Таблица1[[#This Row],[Т9]]-Таблица1[[#This Row],[Т9]]</f>
        <v>0</v>
      </c>
      <c r="CI887" s="50">
        <f>Таблица1[[#This Row],[Т9]]-Таблица1[[#This Row],[Т8]]</f>
        <v>35225.391594484907</v>
      </c>
      <c r="CJ887" s="54">
        <f>Таблица1[[#This Row],[Т9]]-Таблица1[[#This Row],[Т7]]</f>
        <v>0</v>
      </c>
      <c r="CK887" s="14">
        <f>Таблица1[[#This Row],[Т9]]-Таблица1[[#This Row],[Т6]]</f>
        <v>37213.602765944452</v>
      </c>
      <c r="CL887" s="14">
        <f>Таблица1[[#This Row],[Т9]]-Таблица1[[#This Row],[Т5]]</f>
        <v>578.92162156874838</v>
      </c>
      <c r="CM887" s="14">
        <f>Таблица1[[#This Row],[Т9]]-Таблица1[[#This Row],[Т4]]</f>
        <v>38342.07828628151</v>
      </c>
      <c r="CN887" s="14">
        <f>Таблица1[[#This Row],[Т9]]-Таблица1[[#This Row],[Т3]]</f>
        <v>810.96181218831043</v>
      </c>
      <c r="CO887" s="14">
        <f>Таблица1[[#This Row],[Т9]]-Таблица1[[#This Row],[Т2]]</f>
        <v>43822.610468469662</v>
      </c>
      <c r="CP887" s="14">
        <f>Таблица1[[#This Row],[Т9]]-Таблица1[[#This Row],[Т1]]</f>
        <v>1220.0254660916835</v>
      </c>
      <c r="CQ887" s="14">
        <f>Таблица1[[#This Row],[Т9]]-Таблица1[[#This Row],[угол обхв6]]</f>
        <v>47211.928296502811</v>
      </c>
      <c r="CR887" s="14">
        <f>Таблица1[[#This Row],[Т9]]-Таблица1[[#This Row],[угол обхв5]]</f>
        <v>1952.0805084000531</v>
      </c>
      <c r="CS887" s="14">
        <f>Таблица1[[#This Row],[Т9]]-Таблица1[[#This Row],[угол обхв4]]</f>
        <v>60135.358962178376</v>
      </c>
      <c r="CT887" s="14">
        <f>Таблица1[[#This Row],[Lкан_прям, мм]]+Таблица1[[#This Row],[Lкан_дуг, мм]]+Таблица1[[#This Row],[Lкан_леб,мм]]</f>
        <v>85045.326329871838</v>
      </c>
      <c r="CU887" s="16">
        <f>Таблица1[[#This Row],[Lкан_леб,мм]]</f>
        <v>58183.278453778323</v>
      </c>
      <c r="CV887" s="14">
        <f>2534431-(Таблица1[[#This Row],[Т23]]+Таблица1[[#This Row],[угол обхв3]])</f>
        <v>2449238.9521239065</v>
      </c>
      <c r="CW887" s="50">
        <f>SUM(X887:AC887,AD887:AI887)-Таблица1[[#This Row],[lподв_min, мм]]</f>
        <v>24873.836702581873</v>
      </c>
      <c r="CX887" s="17">
        <f>CW1326-Таблица1[[#This Row],[Суммарная длина каната]]</f>
        <v>-2426030.5368731664</v>
      </c>
    </row>
    <row r="888" spans="1:102" x14ac:dyDescent="0.25">
      <c r="A888" s="21">
        <v>887</v>
      </c>
      <c r="B888" s="10">
        <v>22.762448979591831</v>
      </c>
      <c r="C888" s="10">
        <v>29.148163265306128</v>
      </c>
      <c r="D888" s="11">
        <v>5914.6116824218989</v>
      </c>
      <c r="E888" s="11">
        <v>7638.9376055605599</v>
      </c>
      <c r="F888" s="11">
        <v>5402.4589479765318</v>
      </c>
      <c r="G888" s="11">
        <v>8379.6052615305871</v>
      </c>
      <c r="H888" s="11">
        <v>5506.6111924218994</v>
      </c>
      <c r="I888" s="11">
        <v>5610.1640026865343</v>
      </c>
      <c r="J888" s="11">
        <v>2028.7736028740255</v>
      </c>
      <c r="K888" s="11">
        <v>24948.193754230295</v>
      </c>
      <c r="L888" s="11">
        <v>1913.8541218632276</v>
      </c>
      <c r="M888" s="11">
        <v>58183.278453778323</v>
      </c>
      <c r="N888" s="11">
        <v>10186.119139301571</v>
      </c>
      <c r="O888" s="11">
        <v>15796.904140366303</v>
      </c>
      <c r="P888" s="43">
        <v>10804.067555711097</v>
      </c>
      <c r="Q888" s="11">
        <v>12466.771204925577</v>
      </c>
      <c r="R888" s="11">
        <v>6859.7917248018775</v>
      </c>
      <c r="S888" s="11">
        <v>8661.6534446315018</v>
      </c>
      <c r="T888" s="11">
        <v>5914.6116824218989</v>
      </c>
      <c r="U888" s="11">
        <v>7638.9376055605599</v>
      </c>
      <c r="V888" s="11">
        <v>5291.0151677539379</v>
      </c>
      <c r="W888" s="11">
        <v>8294.1577112456434</v>
      </c>
      <c r="X888" s="12">
        <v>0</v>
      </c>
      <c r="Y888" s="12">
        <v>719.37914989086869</v>
      </c>
      <c r="Z888" s="12">
        <v>402.62635307297637</v>
      </c>
      <c r="AA888" s="44">
        <v>232.04019061955907</v>
      </c>
      <c r="AB888" s="45">
        <v>559.80842827982337</v>
      </c>
      <c r="AC888" s="12">
        <v>0</v>
      </c>
      <c r="AD888" s="12">
        <v>12923.430665675565</v>
      </c>
      <c r="AE888" s="12">
        <v>3386.9817851665675</v>
      </c>
      <c r="AF888" s="12">
        <v>5480.5321821881489</v>
      </c>
      <c r="AG888" s="44">
        <v>1128.4755203370603</v>
      </c>
      <c r="AH888" s="45">
        <v>2028.7736008629558</v>
      </c>
      <c r="AI888" s="12">
        <v>0</v>
      </c>
      <c r="AJ888" s="12">
        <v>-21.535400365522268</v>
      </c>
      <c r="AK888" s="12">
        <v>79.487612277751779</v>
      </c>
      <c r="AL888" s="12">
        <v>136.02876608124612</v>
      </c>
      <c r="AM888" s="44">
        <v>168.61436313985359</v>
      </c>
      <c r="AN888" s="45">
        <v>89.999999717584174</v>
      </c>
      <c r="AO888" s="12">
        <v>0</v>
      </c>
      <c r="AP888" s="12">
        <v>-1984.906079578346</v>
      </c>
      <c r="AQ888" s="12">
        <v>10587.271056802361</v>
      </c>
      <c r="AR888" s="12">
        <v>11087.340784403303</v>
      </c>
      <c r="AS888" s="44">
        <v>6940.3356558850774</v>
      </c>
      <c r="AT888" s="45">
        <v>5506.6116824218989</v>
      </c>
      <c r="AU888" s="12">
        <v>0</v>
      </c>
      <c r="AV888" s="12">
        <v>11432.540579443281</v>
      </c>
      <c r="AW888" s="12">
        <v>15871.342968174375</v>
      </c>
      <c r="AX888" s="12">
        <v>12173.138308426747</v>
      </c>
      <c r="AY888" s="44">
        <v>8261.6826017370931</v>
      </c>
      <c r="AZ888" s="45">
        <v>7638.9376035494934</v>
      </c>
      <c r="BA888" s="12">
        <v>0</v>
      </c>
      <c r="BB888" s="12">
        <v>10036.352123974639</v>
      </c>
      <c r="BC888" s="12">
        <v>11205.219473211886</v>
      </c>
      <c r="BD888" s="12">
        <v>7143.064953494084</v>
      </c>
      <c r="BE888" s="44">
        <v>5834.0677513387</v>
      </c>
      <c r="BF888" s="45">
        <v>5506.6116924218986</v>
      </c>
      <c r="BG888" s="12">
        <v>0</v>
      </c>
      <c r="BH888" s="12">
        <v>16176.422046557909</v>
      </c>
      <c r="BI888" s="12">
        <v>12541.210032733648</v>
      </c>
      <c r="BJ888" s="12">
        <v>8368.020548132672</v>
      </c>
      <c r="BK888" s="44">
        <v>8038.9084484549703</v>
      </c>
      <c r="BL888" s="45">
        <v>5610.1640026865371</v>
      </c>
      <c r="BM888" s="12">
        <v>0</v>
      </c>
      <c r="BN888" s="12">
        <v>0</v>
      </c>
      <c r="BO888" s="12">
        <v>101.02301264327404</v>
      </c>
      <c r="BP888" s="12">
        <v>56.541153803494339</v>
      </c>
      <c r="BQ888" s="48">
        <v>32.585597058607476</v>
      </c>
      <c r="BR888" s="49">
        <v>78.61436342226942</v>
      </c>
      <c r="BS888" s="13">
        <v>0</v>
      </c>
      <c r="BT888" s="12">
        <v>146.72154622167955</v>
      </c>
      <c r="BV888" s="14">
        <f>Таблица1[[#This Row],[Lкан_леб,мм]]</f>
        <v>58183.278453778323</v>
      </c>
      <c r="BW888" s="50">
        <f>Таблица1[[#This Row],[угол обхв4]]+Таблица1[[#This Row],[Lдуг 3,мм]]</f>
        <v>12923.430665675565</v>
      </c>
      <c r="BX888" s="54">
        <f>Таблица1[[#This Row],[угол обхв5]]+Таблица1[[#This Row],[Y5, мм]]</f>
        <v>58902.657603669191</v>
      </c>
      <c r="BY888" s="14">
        <f>Таблица1[[#This Row],[угол обхв6]]+Таблица1[[#This Row],[Lдуг 4,мм]]</f>
        <v>16310.412450842134</v>
      </c>
      <c r="BZ888" s="14">
        <f>Таблица1[[#This Row],[Т1]]+Таблица1[[#This Row],[X6, мм]]</f>
        <v>59305.283956742169</v>
      </c>
      <c r="CA888" s="14">
        <f>Таблица1[[#This Row],[Т2]]+Таблица1[[#This Row],[Lдуг 5,мм]]</f>
        <v>21790.944633030282</v>
      </c>
      <c r="CB888" s="14">
        <f>Таблица1[[#This Row],[Т3]]+Таблица1[[#This Row],[Y6, мм]]</f>
        <v>59537.324147361731</v>
      </c>
      <c r="CC888" s="14">
        <f>Таблица1[[#This Row],[Т4]]+Таблица1[[#This Row],[Lдуг 6,мм]]</f>
        <v>22919.42015336734</v>
      </c>
      <c r="CD888" s="14">
        <f>Таблица1[[#This Row],[Т5]]+Таблица1[[#This Row],[Lдуг 1,мм]]</f>
        <v>60097.132575641554</v>
      </c>
      <c r="CE888" s="14">
        <f>Таблица1[[#This Row],[Т6]]+Таблица1[[#This Row],[Lпрям1, мм]]</f>
        <v>24948.193754230295</v>
      </c>
      <c r="CF888" s="15">
        <f>Таблица1[[#This Row],[Т7]]+Таблица1[[#This Row],[Lдуг 2,мм]]</f>
        <v>60097.132575641554</v>
      </c>
      <c r="CG888" s="14">
        <f>Таблица1[[#This Row],[Т8]]+Таблица1[[#This Row],[Lпрям2, мм]]</f>
        <v>24948.193754230295</v>
      </c>
      <c r="CH888" s="14">
        <f>Таблица1[[#This Row],[Т9]]-Таблица1[[#This Row],[Т9]]</f>
        <v>0</v>
      </c>
      <c r="CI888" s="50">
        <f>Таблица1[[#This Row],[Т9]]-Таблица1[[#This Row],[Т8]]</f>
        <v>35148.938821411255</v>
      </c>
      <c r="CJ888" s="54">
        <f>Таблица1[[#This Row],[Т9]]-Таблица1[[#This Row],[Т7]]</f>
        <v>0</v>
      </c>
      <c r="CK888" s="14">
        <f>Таблица1[[#This Row],[Т9]]-Таблица1[[#This Row],[Т6]]</f>
        <v>37177.712422274213</v>
      </c>
      <c r="CL888" s="14">
        <f>Таблица1[[#This Row],[Т9]]-Таблица1[[#This Row],[Т5]]</f>
        <v>559.80842827982269</v>
      </c>
      <c r="CM888" s="14">
        <f>Таблица1[[#This Row],[Т9]]-Таблица1[[#This Row],[Т4]]</f>
        <v>38306.187942611272</v>
      </c>
      <c r="CN888" s="14">
        <f>Таблица1[[#This Row],[Т9]]-Таблица1[[#This Row],[Т3]]</f>
        <v>791.84861889938475</v>
      </c>
      <c r="CO888" s="14">
        <f>Таблица1[[#This Row],[Т9]]-Таблица1[[#This Row],[Т2]]</f>
        <v>43786.720124799424</v>
      </c>
      <c r="CP888" s="14">
        <f>Таблица1[[#This Row],[Т9]]-Таблица1[[#This Row],[Т1]]</f>
        <v>1194.4749719723623</v>
      </c>
      <c r="CQ888" s="14">
        <f>Таблица1[[#This Row],[Т9]]-Таблица1[[#This Row],[угол обхв6]]</f>
        <v>47173.701909965988</v>
      </c>
      <c r="CR888" s="14">
        <f>Таблица1[[#This Row],[Т9]]-Таблица1[[#This Row],[угол обхв5]]</f>
        <v>1913.8541218632308</v>
      </c>
      <c r="CS888" s="14">
        <f>Таблица1[[#This Row],[Т9]]-Таблица1[[#This Row],[угол обхв4]]</f>
        <v>60097.132575641554</v>
      </c>
      <c r="CT888" s="14">
        <f>Таблица1[[#This Row],[Lкан_прям, мм]]+Таблица1[[#This Row],[Lкан_дуг, мм]]+Таблица1[[#This Row],[Lкан_леб,мм]]</f>
        <v>85045.326329871838</v>
      </c>
      <c r="CU888" s="16">
        <f>Таблица1[[#This Row],[Lкан_леб,мм]]</f>
        <v>58183.278453778323</v>
      </c>
      <c r="CV888" s="14">
        <f>2534431-(Таблица1[[#This Row],[Т23]]+Таблица1[[#This Row],[угол обхв3]])</f>
        <v>2449238.9521239065</v>
      </c>
      <c r="CW888" s="50">
        <f>SUM(X888:AC888,AD888:AI888)-Таблица1[[#This Row],[lподв_min, мм]]</f>
        <v>24833.274273219497</v>
      </c>
      <c r="CX888" s="17">
        <f>CW1327-Таблица1[[#This Row],[Суммарная длина каната]]</f>
        <v>-2426106.3362767915</v>
      </c>
    </row>
    <row r="889" spans="1:102" x14ac:dyDescent="0.25">
      <c r="A889" s="21">
        <v>888</v>
      </c>
      <c r="B889" s="10">
        <v>22.762448979591831</v>
      </c>
      <c r="C889" s="10">
        <v>31.832244897959189</v>
      </c>
      <c r="D889" s="11">
        <v>6248.4015601575175</v>
      </c>
      <c r="E889" s="11">
        <v>7439.9833328918003</v>
      </c>
      <c r="F889" s="11">
        <v>5702.1260228696183</v>
      </c>
      <c r="G889" s="11">
        <v>8155.8548558348602</v>
      </c>
      <c r="H889" s="11">
        <v>5840.4010701575171</v>
      </c>
      <c r="I889" s="11">
        <v>5368.9874512604283</v>
      </c>
      <c r="J889" s="11">
        <v>2070.9958816313715</v>
      </c>
      <c r="K889" s="11">
        <v>24986.420140767088</v>
      </c>
      <c r="L889" s="11">
        <v>1875.6277353264329</v>
      </c>
      <c r="M889" s="11">
        <v>58183.278453778323</v>
      </c>
      <c r="N889" s="11">
        <v>10186.119139301571</v>
      </c>
      <c r="O889" s="11">
        <v>15796.904140366303</v>
      </c>
      <c r="P889" s="43">
        <v>10906.411049489301</v>
      </c>
      <c r="Q889" s="11">
        <v>12491.488415270225</v>
      </c>
      <c r="R889" s="11">
        <v>7144.6519802794819</v>
      </c>
      <c r="S889" s="11">
        <v>8505.8389443285469</v>
      </c>
      <c r="T889" s="11">
        <v>6248.4015601575175</v>
      </c>
      <c r="U889" s="11">
        <v>7439.9833328918003</v>
      </c>
      <c r="V889" s="11">
        <v>5594.8059222545016</v>
      </c>
      <c r="W889" s="11">
        <v>8065.2822550995306</v>
      </c>
      <c r="X889" s="12">
        <v>0</v>
      </c>
      <c r="Y889" s="12">
        <v>706.69741897295512</v>
      </c>
      <c r="Z889" s="12">
        <v>396.1948907429927</v>
      </c>
      <c r="AA889" s="44">
        <v>232.04019061955924</v>
      </c>
      <c r="AB889" s="45">
        <v>540.695234990926</v>
      </c>
      <c r="AC889" s="12">
        <v>0</v>
      </c>
      <c r="AD889" s="12">
        <v>12923.430665675565</v>
      </c>
      <c r="AE889" s="12">
        <v>3382.9858929050115</v>
      </c>
      <c r="AF889" s="12">
        <v>5480.5321821881498</v>
      </c>
      <c r="AG889" s="44">
        <v>1128.4755203370605</v>
      </c>
      <c r="AH889" s="45">
        <v>2070.9958796613018</v>
      </c>
      <c r="AI889" s="12">
        <v>0</v>
      </c>
      <c r="AJ889" s="12">
        <v>-21.535400365522268</v>
      </c>
      <c r="AK889" s="12">
        <v>77.706706251974779</v>
      </c>
      <c r="AL889" s="12">
        <v>133.34468444859303</v>
      </c>
      <c r="AM889" s="44">
        <v>165.93028150720053</v>
      </c>
      <c r="AN889" s="45">
        <v>89.999999723341887</v>
      </c>
      <c r="AO889" s="12">
        <v>0</v>
      </c>
      <c r="AP889" s="12">
        <v>-1984.906079578346</v>
      </c>
      <c r="AQ889" s="12">
        <v>10584.763904172622</v>
      </c>
      <c r="AR889" s="12">
        <v>11203.124020070736</v>
      </c>
      <c r="AS889" s="44">
        <v>7243.8377549035367</v>
      </c>
      <c r="AT889" s="45">
        <v>5840.4015601575165</v>
      </c>
      <c r="AU889" s="12">
        <v>0</v>
      </c>
      <c r="AV889" s="12">
        <v>11432.540579443281</v>
      </c>
      <c r="AW889" s="12">
        <v>15883.77387871577</v>
      </c>
      <c r="AX889" s="12">
        <v>12211.443038431506</v>
      </c>
      <c r="AY889" s="44">
        <v>8110.0786859495292</v>
      </c>
      <c r="AZ889" s="45">
        <v>7439.9833309217329</v>
      </c>
      <c r="BA889" s="12">
        <v>0</v>
      </c>
      <c r="BB889" s="12">
        <v>10036.352123974639</v>
      </c>
      <c r="BC889" s="12">
        <v>11305.055814360352</v>
      </c>
      <c r="BD889" s="12">
        <v>7441.3649508609178</v>
      </c>
      <c r="BE889" s="44">
        <v>6149.2157855334617</v>
      </c>
      <c r="BF889" s="45">
        <v>5840.4015701575163</v>
      </c>
      <c r="BG889" s="12">
        <v>0</v>
      </c>
      <c r="BH889" s="12">
        <v>16176.422046557909</v>
      </c>
      <c r="BI889" s="12">
        <v>12578.358153619693</v>
      </c>
      <c r="BJ889" s="12">
        <v>8225.7935674898272</v>
      </c>
      <c r="BK889" s="44">
        <v>7835.743591270817</v>
      </c>
      <c r="BL889" s="45">
        <v>5368.987451260431</v>
      </c>
      <c r="BM889" s="12">
        <v>0</v>
      </c>
      <c r="BN889" s="12">
        <v>0</v>
      </c>
      <c r="BO889" s="12">
        <v>99.242106617497043</v>
      </c>
      <c r="BP889" s="12">
        <v>55.637978196618256</v>
      </c>
      <c r="BQ889" s="48">
        <v>32.585597058607497</v>
      </c>
      <c r="BR889" s="49">
        <v>75.930281783858646</v>
      </c>
      <c r="BS889" s="13">
        <v>0</v>
      </c>
      <c r="BT889" s="12">
        <v>146.72154622167955</v>
      </c>
      <c r="BV889" s="14">
        <f>Таблица1[[#This Row],[Lкан_леб,мм]]</f>
        <v>58183.278453778323</v>
      </c>
      <c r="BW889" s="50">
        <f>Таблица1[[#This Row],[угол обхв4]]+Таблица1[[#This Row],[Lдуг 3,мм]]</f>
        <v>12923.430665675565</v>
      </c>
      <c r="BX889" s="54">
        <f>Таблица1[[#This Row],[угол обхв5]]+Таблица1[[#This Row],[Y5, мм]]</f>
        <v>58889.975872751274</v>
      </c>
      <c r="BY889" s="14">
        <f>Таблица1[[#This Row],[угол обхв6]]+Таблица1[[#This Row],[Lдуг 4,мм]]</f>
        <v>16306.416558580577</v>
      </c>
      <c r="BZ889" s="14">
        <f>Таблица1[[#This Row],[Т1]]+Таблица1[[#This Row],[X6, мм]]</f>
        <v>59286.170763494265</v>
      </c>
      <c r="CA889" s="14">
        <f>Таблица1[[#This Row],[Т2]]+Таблица1[[#This Row],[Lдуг 5,мм]]</f>
        <v>21786.948740768727</v>
      </c>
      <c r="CB889" s="14">
        <f>Таблица1[[#This Row],[Т3]]+Таблица1[[#This Row],[Y6, мм]]</f>
        <v>59518.210954113827</v>
      </c>
      <c r="CC889" s="14">
        <f>Таблица1[[#This Row],[Т4]]+Таблица1[[#This Row],[Lдуг 6,мм]]</f>
        <v>22915.424261105785</v>
      </c>
      <c r="CD889" s="14">
        <f>Таблица1[[#This Row],[Т5]]+Таблица1[[#This Row],[Lдуг 1,мм]]</f>
        <v>60058.906189104753</v>
      </c>
      <c r="CE889" s="14">
        <f>Таблица1[[#This Row],[Т6]]+Таблица1[[#This Row],[Lпрям1, мм]]</f>
        <v>24986.420140767088</v>
      </c>
      <c r="CF889" s="15">
        <f>Таблица1[[#This Row],[Т7]]+Таблица1[[#This Row],[Lдуг 2,мм]]</f>
        <v>60058.906189104753</v>
      </c>
      <c r="CG889" s="14">
        <f>Таблица1[[#This Row],[Т8]]+Таблица1[[#This Row],[Lпрям2, мм]]</f>
        <v>24986.420140767088</v>
      </c>
      <c r="CH889" s="14">
        <f>Таблица1[[#This Row],[Т9]]-Таблица1[[#This Row],[Т9]]</f>
        <v>0</v>
      </c>
      <c r="CI889" s="50">
        <f>Таблица1[[#This Row],[Т9]]-Таблица1[[#This Row],[Т8]]</f>
        <v>35072.486048337669</v>
      </c>
      <c r="CJ889" s="54">
        <f>Таблица1[[#This Row],[Т9]]-Таблица1[[#This Row],[Т7]]</f>
        <v>0</v>
      </c>
      <c r="CK889" s="14">
        <f>Таблица1[[#This Row],[Т9]]-Таблица1[[#This Row],[Т6]]</f>
        <v>37143.481927998968</v>
      </c>
      <c r="CL889" s="14">
        <f>Таблица1[[#This Row],[Т9]]-Таблица1[[#This Row],[Т5]]</f>
        <v>540.69523499092611</v>
      </c>
      <c r="CM889" s="14">
        <f>Таблица1[[#This Row],[Т9]]-Таблица1[[#This Row],[Т4]]</f>
        <v>38271.957448336027</v>
      </c>
      <c r="CN889" s="14">
        <f>Таблица1[[#This Row],[Т9]]-Таблица1[[#This Row],[Т3]]</f>
        <v>772.73542561048816</v>
      </c>
      <c r="CO889" s="14">
        <f>Таблица1[[#This Row],[Т9]]-Таблица1[[#This Row],[Т2]]</f>
        <v>43752.489630524178</v>
      </c>
      <c r="CP889" s="14">
        <f>Таблица1[[#This Row],[Т9]]-Таблица1[[#This Row],[Т1]]</f>
        <v>1168.9303163534787</v>
      </c>
      <c r="CQ889" s="14">
        <f>Таблица1[[#This Row],[Т9]]-Таблица1[[#This Row],[угол обхв6]]</f>
        <v>47135.475523429188</v>
      </c>
      <c r="CR889" s="14">
        <f>Таблица1[[#This Row],[Т9]]-Таблица1[[#This Row],[угол обхв5]]</f>
        <v>1875.6277353264304</v>
      </c>
      <c r="CS889" s="14">
        <f>Таблица1[[#This Row],[Т9]]-Таблица1[[#This Row],[угол обхв4]]</f>
        <v>60058.906189104753</v>
      </c>
      <c r="CT889" s="14">
        <f>Таблица1[[#This Row],[Lкан_прям, мм]]+Таблица1[[#This Row],[Lкан_дуг, мм]]+Таблица1[[#This Row],[Lкан_леб,мм]]</f>
        <v>85045.326329871838</v>
      </c>
      <c r="CU889" s="16">
        <f>Таблица1[[#This Row],[Lкан_леб,мм]]</f>
        <v>58183.278453778323</v>
      </c>
      <c r="CV889" s="14">
        <f>2534431-(Таблица1[[#This Row],[Т23]]+Таблица1[[#This Row],[угол обхв3]])</f>
        <v>2449238.9521239065</v>
      </c>
      <c r="CW889" s="50">
        <f>SUM(X889:AC889,AD889:AI889)-Таблица1[[#This Row],[lподв_min, мм]]</f>
        <v>24791.051994462156</v>
      </c>
      <c r="CX889" s="17">
        <f>CW1328-Таблица1[[#This Row],[Суммарная длина каната]]</f>
        <v>-2425758.9578511952</v>
      </c>
    </row>
    <row r="890" spans="1:102" x14ac:dyDescent="0.25">
      <c r="A890" s="21">
        <v>889</v>
      </c>
      <c r="B890" s="10">
        <v>22.762448979591831</v>
      </c>
      <c r="C890" s="10">
        <v>34.516326530612247</v>
      </c>
      <c r="D890" s="11">
        <v>6591.1420605831727</v>
      </c>
      <c r="E890" s="11">
        <v>7256.8783508189927</v>
      </c>
      <c r="F890" s="11">
        <v>6011.9423321271233</v>
      </c>
      <c r="G890" s="11">
        <v>7946.3830096549127</v>
      </c>
      <c r="H890" s="11">
        <v>6183.1415705831723</v>
      </c>
      <c r="I890" s="11">
        <v>5142.0032369404817</v>
      </c>
      <c r="J890" s="11">
        <v>2114.8751138785115</v>
      </c>
      <c r="K890" s="11">
        <v>25024.646527303754</v>
      </c>
      <c r="L890" s="11">
        <v>1837.401348789763</v>
      </c>
      <c r="M890" s="11">
        <v>58183.278453778323</v>
      </c>
      <c r="N890" s="11">
        <v>10186.119139301571</v>
      </c>
      <c r="O890" s="11">
        <v>15796.904140366303</v>
      </c>
      <c r="P890" s="43">
        <v>11007.484784168139</v>
      </c>
      <c r="Q890" s="11">
        <v>12520.971145198489</v>
      </c>
      <c r="R890" s="11">
        <v>7436.496348612065</v>
      </c>
      <c r="S890" s="11">
        <v>8363.5350851820767</v>
      </c>
      <c r="T890" s="11">
        <v>6591.1420605831727</v>
      </c>
      <c r="U890" s="11">
        <v>7256.8783508189927</v>
      </c>
      <c r="V890" s="11">
        <v>5908.9813877548331</v>
      </c>
      <c r="W890" s="11">
        <v>7850.8840885407653</v>
      </c>
      <c r="X890" s="12">
        <v>0</v>
      </c>
      <c r="Y890" s="12">
        <v>694.00675965091784</v>
      </c>
      <c r="Z890" s="12">
        <v>389.77235681713302</v>
      </c>
      <c r="AA890" s="44">
        <v>232.0401906195585</v>
      </c>
      <c r="AB890" s="45">
        <v>521.58204170215356</v>
      </c>
      <c r="AC890" s="12">
        <v>0</v>
      </c>
      <c r="AD890" s="12">
        <v>12923.430665675565</v>
      </c>
      <c r="AE890" s="12">
        <v>3377.3330471536615</v>
      </c>
      <c r="AF890" s="12">
        <v>5480.5321821881489</v>
      </c>
      <c r="AG890" s="44">
        <v>1128.475520337061</v>
      </c>
      <c r="AH890" s="45">
        <v>2114.8751119493168</v>
      </c>
      <c r="AI890" s="12">
        <v>0</v>
      </c>
      <c r="AJ890" s="12">
        <v>-21.535400365522268</v>
      </c>
      <c r="AK890" s="12">
        <v>75.924546402977015</v>
      </c>
      <c r="AL890" s="12">
        <v>130.66060281594</v>
      </c>
      <c r="AM890" s="44">
        <v>163.24619987454741</v>
      </c>
      <c r="AN890" s="45">
        <v>89.999999729081964</v>
      </c>
      <c r="AO890" s="12">
        <v>0</v>
      </c>
      <c r="AP890" s="12">
        <v>-1984.906079578346</v>
      </c>
      <c r="AQ890" s="12">
        <v>10581.86946755389</v>
      </c>
      <c r="AR890" s="12">
        <v>11316.98646322031</v>
      </c>
      <c r="AS890" s="44">
        <v>7554.1063380909336</v>
      </c>
      <c r="AT890" s="45">
        <v>6183.1420605831727</v>
      </c>
      <c r="AU890" s="12">
        <v>0</v>
      </c>
      <c r="AV890" s="12">
        <v>11432.540579443281</v>
      </c>
      <c r="AW890" s="12">
        <v>15896.129528690972</v>
      </c>
      <c r="AX890" s="12">
        <v>12255.12775020082</v>
      </c>
      <c r="AY890" s="44">
        <v>7972.8537695618134</v>
      </c>
      <c r="AZ890" s="45">
        <v>7256.8783488898007</v>
      </c>
      <c r="BA890" s="12">
        <v>0</v>
      </c>
      <c r="BB890" s="12">
        <v>10036.352123974639</v>
      </c>
      <c r="BC890" s="12">
        <v>11403.235112420458</v>
      </c>
      <c r="BD890" s="12">
        <v>7745.9980276642373</v>
      </c>
      <c r="BE890" s="44">
        <v>6473.5320711043041</v>
      </c>
      <c r="BF890" s="45">
        <v>6183.1420705831724</v>
      </c>
      <c r="BG890" s="12">
        <v>0</v>
      </c>
      <c r="BH890" s="12">
        <v>16176.422046557909</v>
      </c>
      <c r="BI890" s="12">
        <v>12620.196533523158</v>
      </c>
      <c r="BJ890" s="12">
        <v>8097.6916901844079</v>
      </c>
      <c r="BK890" s="44">
        <v>7647.5596664392569</v>
      </c>
      <c r="BL890" s="45">
        <v>5142.0032369404835</v>
      </c>
      <c r="BM890" s="12">
        <v>0</v>
      </c>
      <c r="BN890" s="12">
        <v>0</v>
      </c>
      <c r="BO890" s="12">
        <v>97.459946768499279</v>
      </c>
      <c r="BP890" s="12">
        <v>54.736056412962995</v>
      </c>
      <c r="BQ890" s="48">
        <v>32.585597058607398</v>
      </c>
      <c r="BR890" s="49">
        <v>73.246200145465437</v>
      </c>
      <c r="BS890" s="13">
        <v>0</v>
      </c>
      <c r="BT890" s="12">
        <v>146.72154622167955</v>
      </c>
      <c r="BV890" s="14">
        <f>Таблица1[[#This Row],[Lкан_леб,мм]]</f>
        <v>58183.278453778323</v>
      </c>
      <c r="BW890" s="50">
        <f>Таблица1[[#This Row],[угол обхв4]]+Таблица1[[#This Row],[Lдуг 3,мм]]</f>
        <v>12923.430665675565</v>
      </c>
      <c r="BX890" s="54">
        <f>Таблица1[[#This Row],[угол обхв5]]+Таблица1[[#This Row],[Y5, мм]]</f>
        <v>58877.285213429241</v>
      </c>
      <c r="BY890" s="14">
        <f>Таблица1[[#This Row],[угол обхв6]]+Таблица1[[#This Row],[Lдуг 4,мм]]</f>
        <v>16300.763712829226</v>
      </c>
      <c r="BZ890" s="14">
        <f>Таблица1[[#This Row],[Т1]]+Таблица1[[#This Row],[X6, мм]]</f>
        <v>59267.057570246376</v>
      </c>
      <c r="CA890" s="14">
        <f>Таблица1[[#This Row],[Т2]]+Таблица1[[#This Row],[Lдуг 5,мм]]</f>
        <v>21781.295895017374</v>
      </c>
      <c r="CB890" s="14">
        <f>Таблица1[[#This Row],[Т3]]+Таблица1[[#This Row],[Y6, мм]]</f>
        <v>59499.097760865938</v>
      </c>
      <c r="CC890" s="14">
        <f>Таблица1[[#This Row],[Т4]]+Таблица1[[#This Row],[Lдуг 6,мм]]</f>
        <v>22909.771415354437</v>
      </c>
      <c r="CD890" s="14">
        <f>Таблица1[[#This Row],[Т5]]+Таблица1[[#This Row],[Lдуг 1,мм]]</f>
        <v>60020.679802568091</v>
      </c>
      <c r="CE890" s="14">
        <f>Таблица1[[#This Row],[Т6]]+Таблица1[[#This Row],[Lпрям1, мм]]</f>
        <v>25024.646527303754</v>
      </c>
      <c r="CF890" s="15">
        <f>Таблица1[[#This Row],[Т7]]+Таблица1[[#This Row],[Lдуг 2,мм]]</f>
        <v>60020.679802568091</v>
      </c>
      <c r="CG890" s="14">
        <f>Таблица1[[#This Row],[Т8]]+Таблица1[[#This Row],[Lпрям2, мм]]</f>
        <v>25024.646527303754</v>
      </c>
      <c r="CH890" s="14">
        <f>Таблица1[[#This Row],[Т9]]-Таблица1[[#This Row],[Т9]]</f>
        <v>0</v>
      </c>
      <c r="CI890" s="50">
        <f>Таблица1[[#This Row],[Т9]]-Таблица1[[#This Row],[Т8]]</f>
        <v>34996.033275264337</v>
      </c>
      <c r="CJ890" s="54">
        <f>Таблица1[[#This Row],[Т9]]-Таблица1[[#This Row],[Т7]]</f>
        <v>0</v>
      </c>
      <c r="CK890" s="14">
        <f>Таблица1[[#This Row],[Т9]]-Таблица1[[#This Row],[Т6]]</f>
        <v>37110.908387213654</v>
      </c>
      <c r="CL890" s="14">
        <f>Таблица1[[#This Row],[Т9]]-Таблица1[[#This Row],[Т5]]</f>
        <v>521.58204170215322</v>
      </c>
      <c r="CM890" s="14">
        <f>Таблица1[[#This Row],[Т9]]-Таблица1[[#This Row],[Т4]]</f>
        <v>38239.383907550713</v>
      </c>
      <c r="CN890" s="14">
        <f>Таблица1[[#This Row],[Т9]]-Таблица1[[#This Row],[Т3]]</f>
        <v>753.62223232171527</v>
      </c>
      <c r="CO890" s="14">
        <f>Таблица1[[#This Row],[Т9]]-Таблица1[[#This Row],[Т2]]</f>
        <v>43719.916089738865</v>
      </c>
      <c r="CP890" s="14">
        <f>Таблица1[[#This Row],[Т9]]-Таблица1[[#This Row],[Т1]]</f>
        <v>1143.3945891388503</v>
      </c>
      <c r="CQ890" s="14">
        <f>Таблица1[[#This Row],[Т9]]-Таблица1[[#This Row],[угол обхв6]]</f>
        <v>47097.249136892526</v>
      </c>
      <c r="CR890" s="14">
        <f>Таблица1[[#This Row],[Т9]]-Таблица1[[#This Row],[угол обхв5]]</f>
        <v>1837.4013487897682</v>
      </c>
      <c r="CS890" s="14">
        <f>Таблица1[[#This Row],[Т9]]-Таблица1[[#This Row],[угол обхв4]]</f>
        <v>60020.679802568091</v>
      </c>
      <c r="CT890" s="14">
        <f>Таблица1[[#This Row],[Lкан_прям, мм]]+Таблица1[[#This Row],[Lкан_дуг, мм]]+Таблица1[[#This Row],[Lкан_леб,мм]]</f>
        <v>85045.326329871838</v>
      </c>
      <c r="CU890" s="16">
        <f>Таблица1[[#This Row],[Lкан_леб,мм]]</f>
        <v>58183.278453778323</v>
      </c>
      <c r="CV890" s="14">
        <f>2534431-(Таблица1[[#This Row],[Т23]]+Таблица1[[#This Row],[угол обхв3]])</f>
        <v>2449238.9521239065</v>
      </c>
      <c r="CW890" s="50">
        <f>SUM(X890:AC890,AD890:AI890)-Таблица1[[#This Row],[lподв_min, мм]]</f>
        <v>24747.172762215007</v>
      </c>
      <c r="CX890" s="17">
        <f>CW1329-Таблица1[[#This Row],[Суммарная длина каната]]</f>
        <v>-2425799.0361210336</v>
      </c>
    </row>
    <row r="891" spans="1:102" x14ac:dyDescent="0.25">
      <c r="A891" s="21">
        <v>890</v>
      </c>
      <c r="B891" s="10">
        <v>22.762448979591831</v>
      </c>
      <c r="C891" s="10">
        <v>37.200408163265308</v>
      </c>
      <c r="D891" s="11">
        <v>6942.0811588743009</v>
      </c>
      <c r="E891" s="11">
        <v>7090.0244195421983</v>
      </c>
      <c r="F891" s="11">
        <v>6331.2280916111149</v>
      </c>
      <c r="G891" s="11">
        <v>7751.6493361038092</v>
      </c>
      <c r="H891" s="11">
        <v>6534.0806688743014</v>
      </c>
      <c r="I891" s="11">
        <v>4929.6172223588283</v>
      </c>
      <c r="J891" s="11">
        <v>2160.40719718337</v>
      </c>
      <c r="K891" s="11">
        <v>25062.872913840198</v>
      </c>
      <c r="L891" s="11">
        <v>1799.1749622533096</v>
      </c>
      <c r="M891" s="11">
        <v>58183.278453778323</v>
      </c>
      <c r="N891" s="11">
        <v>10186.119139301571</v>
      </c>
      <c r="O891" s="11">
        <v>15796.904140366303</v>
      </c>
      <c r="P891" s="43">
        <v>11107.06698858985</v>
      </c>
      <c r="Q891" s="11">
        <v>12555.154705113504</v>
      </c>
      <c r="R891" s="11">
        <v>7734.6844788354956</v>
      </c>
      <c r="S891" s="11">
        <v>8235.054103518336</v>
      </c>
      <c r="T891" s="11">
        <v>6942.0811588743009</v>
      </c>
      <c r="U891" s="11">
        <v>7090.0244195421983</v>
      </c>
      <c r="V891" s="11">
        <v>6232.8522154647189</v>
      </c>
      <c r="W891" s="11">
        <v>7651.4336337791292</v>
      </c>
      <c r="X891" s="12">
        <v>0</v>
      </c>
      <c r="Y891" s="12">
        <v>681.30404888713531</v>
      </c>
      <c r="Z891" s="12">
        <v>383.36187433301831</v>
      </c>
      <c r="AA891" s="44">
        <v>232.0401906195585</v>
      </c>
      <c r="AB891" s="45">
        <v>502.4688484135973</v>
      </c>
      <c r="AC891" s="12">
        <v>0</v>
      </c>
      <c r="AD891" s="12">
        <v>12923.430665675565</v>
      </c>
      <c r="AE891" s="12">
        <v>3370.027350344586</v>
      </c>
      <c r="AF891" s="12">
        <v>5480.5321821881489</v>
      </c>
      <c r="AG891" s="44">
        <v>1128.475520337061</v>
      </c>
      <c r="AH891" s="45">
        <v>2160.4071952948348</v>
      </c>
      <c r="AI891" s="12">
        <v>0</v>
      </c>
      <c r="AJ891" s="12">
        <v>-21.535400365522268</v>
      </c>
      <c r="AK891" s="12">
        <v>74.140694159986481</v>
      </c>
      <c r="AL891" s="12">
        <v>127.97652118328695</v>
      </c>
      <c r="AM891" s="44">
        <v>160.56211824189435</v>
      </c>
      <c r="AN891" s="45">
        <v>89.999999734791757</v>
      </c>
      <c r="AO891" s="12">
        <v>0</v>
      </c>
      <c r="AP891" s="12">
        <v>-1984.906079578346</v>
      </c>
      <c r="AQ891" s="12">
        <v>10578.588882743832</v>
      </c>
      <c r="AR891" s="12">
        <v>11428.678282321382</v>
      </c>
      <c r="AS891" s="44">
        <v>7870.4606289514959</v>
      </c>
      <c r="AT891" s="45">
        <v>6534.0811588743009</v>
      </c>
      <c r="AU891" s="12">
        <v>0</v>
      </c>
      <c r="AV891" s="12">
        <v>11432.540579443281</v>
      </c>
      <c r="AW891" s="12">
        <v>15908.40077925002</v>
      </c>
      <c r="AX891" s="12">
        <v>12304.09659282806</v>
      </c>
      <c r="AY891" s="44">
        <v>7850.3089449267345</v>
      </c>
      <c r="AZ891" s="45">
        <v>7090.0244176536662</v>
      </c>
      <c r="BA891" s="12">
        <v>0</v>
      </c>
      <c r="BB891" s="12">
        <v>10036.352123974639</v>
      </c>
      <c r="BC891" s="12">
        <v>11499.536732032111</v>
      </c>
      <c r="BD891" s="12">
        <v>8056.2957725670276</v>
      </c>
      <c r="BE891" s="44">
        <v>6806.3050087583006</v>
      </c>
      <c r="BF891" s="45">
        <v>6534.0811688743006</v>
      </c>
      <c r="BG891" s="12">
        <v>0</v>
      </c>
      <c r="BH891" s="12">
        <v>16176.422046557909</v>
      </c>
      <c r="BI891" s="12">
        <v>12666.65134399722</v>
      </c>
      <c r="BJ891" s="12">
        <v>7983.9959912328941</v>
      </c>
      <c r="BK891" s="44">
        <v>7474.7695781338016</v>
      </c>
      <c r="BL891" s="45">
        <v>4929.617222358831</v>
      </c>
      <c r="BM891" s="12">
        <v>0</v>
      </c>
      <c r="BN891" s="12">
        <v>0</v>
      </c>
      <c r="BO891" s="12">
        <v>95.676094525508745</v>
      </c>
      <c r="BP891" s="12">
        <v>53.835827023300475</v>
      </c>
      <c r="BQ891" s="48">
        <v>32.585597058607398</v>
      </c>
      <c r="BR891" s="49">
        <v>70.562118507102596</v>
      </c>
      <c r="BS891" s="13">
        <v>0</v>
      </c>
      <c r="BT891" s="12">
        <v>146.72154622167955</v>
      </c>
      <c r="BV891" s="14">
        <f>Таблица1[[#This Row],[Lкан_леб,мм]]</f>
        <v>58183.278453778323</v>
      </c>
      <c r="BW891" s="50">
        <f>Таблица1[[#This Row],[угол обхв4]]+Таблица1[[#This Row],[Lдуг 3,мм]]</f>
        <v>12923.430665675565</v>
      </c>
      <c r="BX891" s="54">
        <f>Таблица1[[#This Row],[угол обхв5]]+Таблица1[[#This Row],[Y5, мм]]</f>
        <v>58864.582502665457</v>
      </c>
      <c r="BY891" s="14">
        <f>Таблица1[[#This Row],[угол обхв6]]+Таблица1[[#This Row],[Lдуг 4,мм]]</f>
        <v>16293.458016020151</v>
      </c>
      <c r="BZ891" s="14">
        <f>Таблица1[[#This Row],[Т1]]+Таблица1[[#This Row],[X6, мм]]</f>
        <v>59247.944376998472</v>
      </c>
      <c r="CA891" s="14">
        <f>Таблица1[[#This Row],[Т2]]+Таблица1[[#This Row],[Lдуг 5,мм]]</f>
        <v>21773.990198208299</v>
      </c>
      <c r="CB891" s="14">
        <f>Таблица1[[#This Row],[Т3]]+Таблица1[[#This Row],[Y6, мм]]</f>
        <v>59479.984567618034</v>
      </c>
      <c r="CC891" s="14">
        <f>Таблица1[[#This Row],[Т4]]+Таблица1[[#This Row],[Lдуг 6,мм]]</f>
        <v>22902.465718545362</v>
      </c>
      <c r="CD891" s="14">
        <f>Таблица1[[#This Row],[Т5]]+Таблица1[[#This Row],[Lдуг 1,мм]]</f>
        <v>59982.453416031633</v>
      </c>
      <c r="CE891" s="14">
        <f>Таблица1[[#This Row],[Т6]]+Таблица1[[#This Row],[Lпрям1, мм]]</f>
        <v>25062.872913840198</v>
      </c>
      <c r="CF891" s="15">
        <f>Таблица1[[#This Row],[Т7]]+Таблица1[[#This Row],[Lдуг 2,мм]]</f>
        <v>59982.453416031633</v>
      </c>
      <c r="CG891" s="14">
        <f>Таблица1[[#This Row],[Т8]]+Таблица1[[#This Row],[Lпрям2, мм]]</f>
        <v>25062.872913840198</v>
      </c>
      <c r="CH891" s="14">
        <f>Таблица1[[#This Row],[Т9]]-Таблица1[[#This Row],[Т9]]</f>
        <v>0</v>
      </c>
      <c r="CI891" s="50">
        <f>Таблица1[[#This Row],[Т9]]-Таблица1[[#This Row],[Т8]]</f>
        <v>34919.580502191435</v>
      </c>
      <c r="CJ891" s="54">
        <f>Таблица1[[#This Row],[Т9]]-Таблица1[[#This Row],[Т7]]</f>
        <v>0</v>
      </c>
      <c r="CK891" s="14">
        <f>Таблица1[[#This Row],[Т9]]-Таблица1[[#This Row],[Т6]]</f>
        <v>37079.987697486271</v>
      </c>
      <c r="CL891" s="14">
        <f>Таблица1[[#This Row],[Т9]]-Таблица1[[#This Row],[Т5]]</f>
        <v>502.46884841359861</v>
      </c>
      <c r="CM891" s="14">
        <f>Таблица1[[#This Row],[Т9]]-Таблица1[[#This Row],[Т4]]</f>
        <v>38208.46321782333</v>
      </c>
      <c r="CN891" s="14">
        <f>Таблица1[[#This Row],[Т9]]-Таблица1[[#This Row],[Т3]]</f>
        <v>734.50903903316066</v>
      </c>
      <c r="CO891" s="14">
        <f>Таблица1[[#This Row],[Т9]]-Таблица1[[#This Row],[Т2]]</f>
        <v>43688.995400011481</v>
      </c>
      <c r="CP891" s="14">
        <f>Таблица1[[#This Row],[Т9]]-Таблица1[[#This Row],[Т1]]</f>
        <v>1117.870913366176</v>
      </c>
      <c r="CQ891" s="14">
        <f>Таблица1[[#This Row],[Т9]]-Таблица1[[#This Row],[угол обхв6]]</f>
        <v>47059.022750356067</v>
      </c>
      <c r="CR891" s="14">
        <f>Таблица1[[#This Row],[Т9]]-Таблица1[[#This Row],[угол обхв5]]</f>
        <v>1799.1749622533098</v>
      </c>
      <c r="CS891" s="14">
        <f>Таблица1[[#This Row],[Т9]]-Таблица1[[#This Row],[угол обхв4]]</f>
        <v>59982.453416031633</v>
      </c>
      <c r="CT891" s="14">
        <f>Таблица1[[#This Row],[Lкан_прям, мм]]+Таблица1[[#This Row],[Lкан_дуг, мм]]+Таблица1[[#This Row],[Lкан_леб,мм]]</f>
        <v>85045.326329871838</v>
      </c>
      <c r="CU891" s="16">
        <f>Таблица1[[#This Row],[Lкан_леб,мм]]</f>
        <v>58183.278453778323</v>
      </c>
      <c r="CV891" s="14">
        <f>2534431-(Таблица1[[#This Row],[Т23]]+Таблица1[[#This Row],[угол обхв3]])</f>
        <v>2449238.9521239065</v>
      </c>
      <c r="CW891" s="50">
        <f>SUM(X891:AC891,AD891:AI891)-Таблица1[[#This Row],[lподв_min, мм]]</f>
        <v>24701.640678910138</v>
      </c>
      <c r="CX891" s="17">
        <f>CW1330-Таблица1[[#This Row],[Суммарная длина каната]]</f>
        <v>-2425840.3134505125</v>
      </c>
    </row>
    <row r="892" spans="1:102" x14ac:dyDescent="0.25">
      <c r="A892" s="21">
        <v>891</v>
      </c>
      <c r="B892" s="10">
        <v>22.762448979591831</v>
      </c>
      <c r="C892" s="10">
        <v>39.884489795918363</v>
      </c>
      <c r="D892" s="11">
        <v>7300.4488412347564</v>
      </c>
      <c r="E892" s="11">
        <v>6939.7876419825507</v>
      </c>
      <c r="F892" s="11">
        <v>6659.2827397685705</v>
      </c>
      <c r="G892" s="11">
        <v>7572.0811105006524</v>
      </c>
      <c r="H892" s="11">
        <v>6892.448351234757</v>
      </c>
      <c r="I892" s="11">
        <v>4732.2008223644152</v>
      </c>
      <c r="J892" s="11">
        <v>2207.586819618135</v>
      </c>
      <c r="K892" s="11">
        <v>25101.099300376365</v>
      </c>
      <c r="L892" s="11">
        <v>1760.9485757171544</v>
      </c>
      <c r="M892" s="11">
        <v>58183.278453778323</v>
      </c>
      <c r="N892" s="11">
        <v>10186.119139301571</v>
      </c>
      <c r="O892" s="11">
        <v>15796.904140366303</v>
      </c>
      <c r="P892" s="43">
        <v>11204.939164241077</v>
      </c>
      <c r="Q892" s="11">
        <v>12593.964091081923</v>
      </c>
      <c r="R892" s="11">
        <v>8038.5621008064982</v>
      </c>
      <c r="S892" s="11">
        <v>8120.6779061664756</v>
      </c>
      <c r="T892" s="11">
        <v>7300.4488412347564</v>
      </c>
      <c r="U892" s="11">
        <v>6939.7876419825507</v>
      </c>
      <c r="V892" s="11">
        <v>6565.7077834935799</v>
      </c>
      <c r="W892" s="11">
        <v>7467.3685154696177</v>
      </c>
      <c r="X892" s="12">
        <v>0</v>
      </c>
      <c r="Y892" s="12">
        <v>668.58611873879954</v>
      </c>
      <c r="Z892" s="12">
        <v>376.96661123345717</v>
      </c>
      <c r="AA892" s="44">
        <v>232.0401906195585</v>
      </c>
      <c r="AB892" s="45">
        <v>483.35565512533935</v>
      </c>
      <c r="AC892" s="12">
        <v>0</v>
      </c>
      <c r="AD892" s="12">
        <v>12923.430665675565</v>
      </c>
      <c r="AE892" s="12">
        <v>3361.0741144056251</v>
      </c>
      <c r="AF892" s="12">
        <v>5480.532182188148</v>
      </c>
      <c r="AG892" s="44">
        <v>1128.4755203370621</v>
      </c>
      <c r="AH892" s="45">
        <v>2207.5868177699604</v>
      </c>
      <c r="AI892" s="12">
        <v>0</v>
      </c>
      <c r="AJ892" s="12">
        <v>-21.535400365522268</v>
      </c>
      <c r="AK892" s="12">
        <v>72.354704646158453</v>
      </c>
      <c r="AL892" s="12">
        <v>125.2924395506339</v>
      </c>
      <c r="AM892" s="44">
        <v>157.87803660924129</v>
      </c>
      <c r="AN892" s="45">
        <v>89.999999740459671</v>
      </c>
      <c r="AO892" s="12">
        <v>0</v>
      </c>
      <c r="AP892" s="12">
        <v>-1984.906079578346</v>
      </c>
      <c r="AQ892" s="12">
        <v>10574.923282151936</v>
      </c>
      <c r="AR892" s="12">
        <v>11537.95440852285</v>
      </c>
      <c r="AS892" s="44">
        <v>8192.2064980205414</v>
      </c>
      <c r="AT892" s="45">
        <v>6892.4488412347564</v>
      </c>
      <c r="AU892" s="12">
        <v>0</v>
      </c>
      <c r="AV892" s="12">
        <v>11432.540579443281</v>
      </c>
      <c r="AW892" s="12">
        <v>15920.578464712116</v>
      </c>
      <c r="AX892" s="12">
        <v>12358.242121219224</v>
      </c>
      <c r="AY892" s="44">
        <v>7742.7130940414136</v>
      </c>
      <c r="AZ892" s="45">
        <v>6939.7876401343783</v>
      </c>
      <c r="BA892" s="12">
        <v>0</v>
      </c>
      <c r="BB892" s="12">
        <v>10036.352123974639</v>
      </c>
      <c r="BC892" s="12">
        <v>11593.743307091441</v>
      </c>
      <c r="BD892" s="12">
        <v>8371.5773450882716</v>
      </c>
      <c r="BE892" s="44">
        <v>7146.8044440207141</v>
      </c>
      <c r="BF892" s="45">
        <v>6892.4488512347561</v>
      </c>
      <c r="BG892" s="12">
        <v>0</v>
      </c>
      <c r="BH892" s="12">
        <v>16176.422046557909</v>
      </c>
      <c r="BI892" s="12">
        <v>12717.638415427737</v>
      </c>
      <c r="BJ892" s="12">
        <v>7884.9559363037761</v>
      </c>
      <c r="BK892" s="44">
        <v>7317.7524541076127</v>
      </c>
      <c r="BL892" s="45">
        <v>4732.2008223644179</v>
      </c>
      <c r="BM892" s="12">
        <v>0</v>
      </c>
      <c r="BN892" s="12">
        <v>0</v>
      </c>
      <c r="BO892" s="12">
        <v>93.890105011680717</v>
      </c>
      <c r="BP892" s="12">
        <v>52.937734904475448</v>
      </c>
      <c r="BQ892" s="48">
        <v>32.585597058607398</v>
      </c>
      <c r="BR892" s="49">
        <v>67.878036868781621</v>
      </c>
      <c r="BS892" s="13">
        <v>0</v>
      </c>
      <c r="BT892" s="12">
        <v>146.72154622167955</v>
      </c>
      <c r="BV892" s="14">
        <f>Таблица1[[#This Row],[Lкан_леб,мм]]</f>
        <v>58183.278453778323</v>
      </c>
      <c r="BW892" s="50">
        <f>Таблица1[[#This Row],[угол обхв4]]+Таблица1[[#This Row],[Lдуг 3,мм]]</f>
        <v>12923.430665675565</v>
      </c>
      <c r="BX892" s="54">
        <f>Таблица1[[#This Row],[угол обхв5]]+Таблица1[[#This Row],[Y5, мм]]</f>
        <v>58851.864572517123</v>
      </c>
      <c r="BY892" s="14">
        <f>Таблица1[[#This Row],[угол обхв6]]+Таблица1[[#This Row],[Lдуг 4,мм]]</f>
        <v>16284.50478008119</v>
      </c>
      <c r="BZ892" s="14">
        <f>Таблица1[[#This Row],[Т1]]+Таблица1[[#This Row],[X6, мм]]</f>
        <v>59228.831183750583</v>
      </c>
      <c r="CA892" s="14">
        <f>Таблица1[[#This Row],[Т2]]+Таблица1[[#This Row],[Lдуг 5,мм]]</f>
        <v>21765.03696226934</v>
      </c>
      <c r="CB892" s="14">
        <f>Таблица1[[#This Row],[Т3]]+Таблица1[[#This Row],[Y6, мм]]</f>
        <v>59460.871374370145</v>
      </c>
      <c r="CC892" s="14">
        <f>Таблица1[[#This Row],[Т4]]+Таблица1[[#This Row],[Lдуг 6,мм]]</f>
        <v>22893.512482606402</v>
      </c>
      <c r="CD892" s="14">
        <f>Таблица1[[#This Row],[Т5]]+Таблица1[[#This Row],[Lдуг 1,мм]]</f>
        <v>59944.227029495487</v>
      </c>
      <c r="CE892" s="14">
        <f>Таблица1[[#This Row],[Т6]]+Таблица1[[#This Row],[Lпрям1, мм]]</f>
        <v>25101.099300376361</v>
      </c>
      <c r="CF892" s="15">
        <f>Таблица1[[#This Row],[Т7]]+Таблица1[[#This Row],[Lдуг 2,мм]]</f>
        <v>59944.227029495487</v>
      </c>
      <c r="CG892" s="14">
        <f>Таблица1[[#This Row],[Т8]]+Таблица1[[#This Row],[Lпрям2, мм]]</f>
        <v>25101.099300376361</v>
      </c>
      <c r="CH892" s="14">
        <f>Таблица1[[#This Row],[Т9]]-Таблица1[[#This Row],[Т9]]</f>
        <v>0</v>
      </c>
      <c r="CI892" s="50">
        <f>Таблица1[[#This Row],[Т9]]-Таблица1[[#This Row],[Т8]]</f>
        <v>34843.127729119122</v>
      </c>
      <c r="CJ892" s="54">
        <f>Таблица1[[#This Row],[Т9]]-Таблица1[[#This Row],[Т7]]</f>
        <v>0</v>
      </c>
      <c r="CK892" s="14">
        <f>Таблица1[[#This Row],[Т9]]-Таблица1[[#This Row],[Т6]]</f>
        <v>37050.714546889081</v>
      </c>
      <c r="CL892" s="14">
        <f>Таблица1[[#This Row],[Т9]]-Таблица1[[#This Row],[Т5]]</f>
        <v>483.35565512534231</v>
      </c>
      <c r="CM892" s="14">
        <f>Таблица1[[#This Row],[Т9]]-Таблица1[[#This Row],[Т4]]</f>
        <v>38179.190067226147</v>
      </c>
      <c r="CN892" s="14">
        <f>Таблица1[[#This Row],[Т9]]-Таблица1[[#This Row],[Т3]]</f>
        <v>715.39584574490436</v>
      </c>
      <c r="CO892" s="14">
        <f>Таблица1[[#This Row],[Т9]]-Таблица1[[#This Row],[Т2]]</f>
        <v>43659.722249414299</v>
      </c>
      <c r="CP892" s="14">
        <f>Таблица1[[#This Row],[Т9]]-Таблица1[[#This Row],[Т1]]</f>
        <v>1092.3624569783642</v>
      </c>
      <c r="CQ892" s="14">
        <f>Таблица1[[#This Row],[Т9]]-Таблица1[[#This Row],[угол обхв6]]</f>
        <v>47020.796363819922</v>
      </c>
      <c r="CR892" s="14">
        <f>Таблица1[[#This Row],[Т9]]-Таблица1[[#This Row],[угол обхв5]]</f>
        <v>1760.9485757171642</v>
      </c>
      <c r="CS892" s="14">
        <f>Таблица1[[#This Row],[Т9]]-Таблица1[[#This Row],[угол обхв4]]</f>
        <v>59944.227029495487</v>
      </c>
      <c r="CT892" s="14">
        <f>Таблица1[[#This Row],[Lкан_прям, мм]]+Таблица1[[#This Row],[Lкан_дуг, мм]]+Таблица1[[#This Row],[Lкан_леб,мм]]</f>
        <v>85045.326329871838</v>
      </c>
      <c r="CU892" s="16">
        <f>Таблица1[[#This Row],[Lкан_леб,мм]]</f>
        <v>58183.278453778323</v>
      </c>
      <c r="CV892" s="14">
        <f>2534431-(Таблица1[[#This Row],[Т23]]+Таблица1[[#This Row],[угол обхв3]])</f>
        <v>2449238.9521239065</v>
      </c>
      <c r="CW892" s="50">
        <f>SUM(X892:AC892,AD892:AI892)-Таблица1[[#This Row],[lподв_min, мм]]</f>
        <v>24654.461056475378</v>
      </c>
      <c r="CX892" s="17">
        <f>CW1331-Таблица1[[#This Row],[Суммарная длина каната]]</f>
        <v>-2425882.7515388317</v>
      </c>
    </row>
    <row r="893" spans="1:102" x14ac:dyDescent="0.25">
      <c r="A893" s="21">
        <v>892</v>
      </c>
      <c r="B893" s="10">
        <v>22.762448979591831</v>
      </c>
      <c r="C893" s="10">
        <v>42.568571428571424</v>
      </c>
      <c r="D893" s="11">
        <v>7665.4587944242821</v>
      </c>
      <c r="E893" s="11">
        <v>6806.4976604967223</v>
      </c>
      <c r="F893" s="11">
        <v>6995.3864747700527</v>
      </c>
      <c r="G893" s="11">
        <v>7408.0723328635022</v>
      </c>
      <c r="H893" s="11">
        <v>7257.4583044242818</v>
      </c>
      <c r="I893" s="11">
        <v>4550.0902046616311</v>
      </c>
      <c r="J893" s="11">
        <v>2256.4074558350908</v>
      </c>
      <c r="K893" s="11">
        <v>25139.325686912147</v>
      </c>
      <c r="L893" s="11">
        <v>1722.7221891813738</v>
      </c>
      <c r="M893" s="11">
        <v>58183.278453778323</v>
      </c>
      <c r="N893" s="11">
        <v>10186.119139301571</v>
      </c>
      <c r="O893" s="11">
        <v>15796.904140366303</v>
      </c>
      <c r="P893" s="43">
        <v>11300.886564671862</v>
      </c>
      <c r="Q893" s="11">
        <v>12637.314149403974</v>
      </c>
      <c r="R893" s="11">
        <v>8347.4624607709411</v>
      </c>
      <c r="S893" s="11">
        <v>8020.6574519120504</v>
      </c>
      <c r="T893" s="11">
        <v>7665.4587944242821</v>
      </c>
      <c r="U893" s="11">
        <v>6806.4976604967223</v>
      </c>
      <c r="V893" s="11">
        <v>6906.8177560630602</v>
      </c>
      <c r="W893" s="11">
        <v>7299.0926004973344</v>
      </c>
      <c r="X893" s="12">
        <v>0</v>
      </c>
      <c r="Y893" s="12">
        <v>655.84974425657902</v>
      </c>
      <c r="Z893" s="12">
        <v>370.5897924677804</v>
      </c>
      <c r="AA893" s="44">
        <v>232.04019061955924</v>
      </c>
      <c r="AB893" s="45">
        <v>464.24246183745487</v>
      </c>
      <c r="AC893" s="12">
        <v>0</v>
      </c>
      <c r="AD893" s="12">
        <v>12923.430665675565</v>
      </c>
      <c r="AE893" s="12">
        <v>3350.4798646844665</v>
      </c>
      <c r="AF893" s="12">
        <v>5480.532182188148</v>
      </c>
      <c r="AG893" s="44">
        <v>1128.4755203370598</v>
      </c>
      <c r="AH893" s="45">
        <v>2256.4074540269053</v>
      </c>
      <c r="AI893" s="12">
        <v>0</v>
      </c>
      <c r="AJ893" s="12">
        <v>-21.535400365522268</v>
      </c>
      <c r="AK893" s="12">
        <v>70.566124979174745</v>
      </c>
      <c r="AL893" s="12">
        <v>122.60835791798083</v>
      </c>
      <c r="AM893" s="44">
        <v>155.19395497658832</v>
      </c>
      <c r="AN893" s="45">
        <v>89.999999746075218</v>
      </c>
      <c r="AO893" s="12">
        <v>0</v>
      </c>
      <c r="AP893" s="12">
        <v>-1984.906079578346</v>
      </c>
      <c r="AQ893" s="12">
        <v>10570.873791881473</v>
      </c>
      <c r="AR893" s="12">
        <v>11644.575073371516</v>
      </c>
      <c r="AS893" s="44">
        <v>8518.6379858901746</v>
      </c>
      <c r="AT893" s="45">
        <v>7257.4587944242812</v>
      </c>
      <c r="AU893" s="12">
        <v>0</v>
      </c>
      <c r="AV893" s="12">
        <v>11432.540579443281</v>
      </c>
      <c r="AW893" s="12">
        <v>15932.65338462983</v>
      </c>
      <c r="AX893" s="12">
        <v>12417.445531843832</v>
      </c>
      <c r="AY893" s="44">
        <v>7650.3022985792604</v>
      </c>
      <c r="AZ893" s="45">
        <v>6806.4976586885386</v>
      </c>
      <c r="BA893" s="12">
        <v>0</v>
      </c>
      <c r="BB893" s="12">
        <v>10036.352123974639</v>
      </c>
      <c r="BC893" s="12">
        <v>11685.641217251765</v>
      </c>
      <c r="BD893" s="12">
        <v>8691.1509694705946</v>
      </c>
      <c r="BE893" s="44">
        <v>7494.2832693050477</v>
      </c>
      <c r="BF893" s="45">
        <v>7257.4588044242819</v>
      </c>
      <c r="BG893" s="12">
        <v>0</v>
      </c>
      <c r="BH893" s="12">
        <v>16176.422046557909</v>
      </c>
      <c r="BI893" s="12">
        <v>12773.0633936675</v>
      </c>
      <c r="BJ893" s="12">
        <v>7800.7888343519089</v>
      </c>
      <c r="BK893" s="44">
        <v>7176.8528138295123</v>
      </c>
      <c r="BL893" s="45">
        <v>4550.0902046616329</v>
      </c>
      <c r="BM893" s="12">
        <v>0</v>
      </c>
      <c r="BN893" s="12">
        <v>0</v>
      </c>
      <c r="BO893" s="12">
        <v>92.101525344697009</v>
      </c>
      <c r="BP893" s="12">
        <v>52.04223293880608</v>
      </c>
      <c r="BQ893" s="48">
        <v>32.585597058607497</v>
      </c>
      <c r="BR893" s="49">
        <v>65.193955230513112</v>
      </c>
      <c r="BS893" s="13">
        <v>0</v>
      </c>
      <c r="BT893" s="12">
        <v>146.72154622167955</v>
      </c>
      <c r="BV893" s="14">
        <f>Таблица1[[#This Row],[Lкан_леб,мм]]</f>
        <v>58183.278453778323</v>
      </c>
      <c r="BW893" s="50">
        <f>Таблица1[[#This Row],[угол обхв4]]+Таблица1[[#This Row],[Lдуг 3,мм]]</f>
        <v>12923.430665675565</v>
      </c>
      <c r="BX893" s="54">
        <f>Таблица1[[#This Row],[угол обхв5]]+Таблица1[[#This Row],[Y5, мм]]</f>
        <v>58839.128198034901</v>
      </c>
      <c r="BY893" s="14">
        <f>Таблица1[[#This Row],[угол обхв6]]+Таблица1[[#This Row],[Lдуг 4,мм]]</f>
        <v>16273.910530360032</v>
      </c>
      <c r="BZ893" s="14">
        <f>Таблица1[[#This Row],[Т1]]+Таблица1[[#This Row],[X6, мм]]</f>
        <v>59209.717990502679</v>
      </c>
      <c r="CA893" s="14">
        <f>Таблица1[[#This Row],[Т2]]+Таблица1[[#This Row],[Lдуг 5,мм]]</f>
        <v>21754.442712548182</v>
      </c>
      <c r="CB893" s="14">
        <f>Таблица1[[#This Row],[Т3]]+Таблица1[[#This Row],[Y6, мм]]</f>
        <v>59441.758181122241</v>
      </c>
      <c r="CC893" s="14">
        <f>Таблица1[[#This Row],[Т4]]+Таблица1[[#This Row],[Lдуг 6,мм]]</f>
        <v>22882.91823288524</v>
      </c>
      <c r="CD893" s="14">
        <f>Таблица1[[#This Row],[Т5]]+Таблица1[[#This Row],[Lдуг 1,мм]]</f>
        <v>59906.000642959698</v>
      </c>
      <c r="CE893" s="14">
        <f>Таблица1[[#This Row],[Т6]]+Таблица1[[#This Row],[Lпрям1, мм]]</f>
        <v>25139.325686912147</v>
      </c>
      <c r="CF893" s="15">
        <f>Таблица1[[#This Row],[Т7]]+Таблица1[[#This Row],[Lдуг 2,мм]]</f>
        <v>59906.000642959698</v>
      </c>
      <c r="CG893" s="14">
        <f>Таблица1[[#This Row],[Т8]]+Таблица1[[#This Row],[Lпрям2, мм]]</f>
        <v>25139.325686912147</v>
      </c>
      <c r="CH893" s="14">
        <f>Таблица1[[#This Row],[Т9]]-Таблица1[[#This Row],[Т9]]</f>
        <v>0</v>
      </c>
      <c r="CI893" s="50">
        <f>Таблица1[[#This Row],[Т9]]-Таблица1[[#This Row],[Т8]]</f>
        <v>34766.674956047551</v>
      </c>
      <c r="CJ893" s="54">
        <f>Таблица1[[#This Row],[Т9]]-Таблица1[[#This Row],[Т7]]</f>
        <v>0</v>
      </c>
      <c r="CK893" s="14">
        <f>Таблица1[[#This Row],[Т9]]-Таблица1[[#This Row],[Т6]]</f>
        <v>37023.082410074458</v>
      </c>
      <c r="CL893" s="14">
        <f>Таблица1[[#This Row],[Т9]]-Таблица1[[#This Row],[Т5]]</f>
        <v>464.24246183745709</v>
      </c>
      <c r="CM893" s="14">
        <f>Таблица1[[#This Row],[Т9]]-Таблица1[[#This Row],[Т4]]</f>
        <v>38151.557930411516</v>
      </c>
      <c r="CN893" s="14">
        <f>Таблица1[[#This Row],[Т9]]-Таблица1[[#This Row],[Т3]]</f>
        <v>696.28265245701914</v>
      </c>
      <c r="CO893" s="14">
        <f>Таблица1[[#This Row],[Т9]]-Таблица1[[#This Row],[Т2]]</f>
        <v>43632.090112599668</v>
      </c>
      <c r="CP893" s="14">
        <f>Таблица1[[#This Row],[Т9]]-Таблица1[[#This Row],[Т1]]</f>
        <v>1066.8724449247966</v>
      </c>
      <c r="CQ893" s="14">
        <f>Таблица1[[#This Row],[Т9]]-Таблица1[[#This Row],[угол обхв6]]</f>
        <v>46982.569977284133</v>
      </c>
      <c r="CR893" s="14">
        <f>Таблица1[[#This Row],[Т9]]-Таблица1[[#This Row],[угол обхв5]]</f>
        <v>1722.7221891813751</v>
      </c>
      <c r="CS893" s="14">
        <f>Таблица1[[#This Row],[Т9]]-Таблица1[[#This Row],[угол обхв4]]</f>
        <v>59906.000642959698</v>
      </c>
      <c r="CT893" s="14">
        <f>Таблица1[[#This Row],[Lкан_прям, мм]]+Таблица1[[#This Row],[Lкан_дуг, мм]]+Таблица1[[#This Row],[Lкан_леб,мм]]</f>
        <v>85045.326329871838</v>
      </c>
      <c r="CU893" s="16">
        <f>Таблица1[[#This Row],[Lкан_леб,мм]]</f>
        <v>58183.278453778323</v>
      </c>
      <c r="CV893" s="14">
        <f>2534431-(Таблица1[[#This Row],[Т23]]+Таблица1[[#This Row],[угол обхв3]])</f>
        <v>2449238.9521239065</v>
      </c>
      <c r="CW893" s="50">
        <f>SUM(X893:AC893,AD893:AI893)-Таблица1[[#This Row],[lподв_min, мм]]</f>
        <v>24605.640420258427</v>
      </c>
      <c r="CX893" s="17">
        <f>CW1332-Таблица1[[#This Row],[Суммарная длина каната]]</f>
        <v>-2425926.3100058972</v>
      </c>
    </row>
    <row r="894" spans="1:102" x14ac:dyDescent="0.25">
      <c r="A894" s="21">
        <v>893</v>
      </c>
      <c r="B894" s="10">
        <v>22.762448979591831</v>
      </c>
      <c r="C894" s="10">
        <v>45.252653061224485</v>
      </c>
      <c r="D894" s="11">
        <v>8036.3101310494385</v>
      </c>
      <c r="E894" s="11">
        <v>6690.4469335914218</v>
      </c>
      <c r="F894" s="11">
        <v>7338.8018338644797</v>
      </c>
      <c r="G894" s="11">
        <v>7259.9828634133601</v>
      </c>
      <c r="H894" s="11">
        <v>7628.3096410494381</v>
      </c>
      <c r="I894" s="11">
        <v>4383.5855714698109</v>
      </c>
      <c r="J894" s="11">
        <v>2306.8613621216105</v>
      </c>
      <c r="K894" s="11">
        <v>25177.552073447489</v>
      </c>
      <c r="L894" s="11">
        <v>1684.495802646032</v>
      </c>
      <c r="M894" s="11">
        <v>58183.278453778323</v>
      </c>
      <c r="N894" s="11">
        <v>10186.119139301571</v>
      </c>
      <c r="O894" s="11">
        <v>15796.904140366303</v>
      </c>
      <c r="P894" s="43">
        <v>11394.698666682039</v>
      </c>
      <c r="Q894" s="11">
        <v>12685.109763453624</v>
      </c>
      <c r="R894" s="11">
        <v>8660.7077843230509</v>
      </c>
      <c r="S894" s="11">
        <v>7935.212200855256</v>
      </c>
      <c r="T894" s="11">
        <v>8036.3101310494385</v>
      </c>
      <c r="U894" s="11">
        <v>6690.4469335914218</v>
      </c>
      <c r="V894" s="11">
        <v>7255.4336859748828</v>
      </c>
      <c r="W894" s="11">
        <v>7146.975111832071</v>
      </c>
      <c r="X894" s="12">
        <v>0</v>
      </c>
      <c r="Y894" s="12">
        <v>643.0916309618666</v>
      </c>
      <c r="Z894" s="12">
        <v>364.23471251459551</v>
      </c>
      <c r="AA894" s="44">
        <v>232.04019061955924</v>
      </c>
      <c r="AB894" s="45">
        <v>445.12926855001047</v>
      </c>
      <c r="AC894" s="12">
        <v>0</v>
      </c>
      <c r="AD894" s="12">
        <v>12923.430665675565</v>
      </c>
      <c r="AE894" s="12">
        <v>3338.2523448937413</v>
      </c>
      <c r="AF894" s="12">
        <v>5480.5321821881498</v>
      </c>
      <c r="AG894" s="44">
        <v>1128.4755203370607</v>
      </c>
      <c r="AH894" s="45">
        <v>2306.861360352972</v>
      </c>
      <c r="AI894" s="12">
        <v>0</v>
      </c>
      <c r="AJ894" s="12">
        <v>-21.535400365522268</v>
      </c>
      <c r="AK894" s="12">
        <v>68.774492512663059</v>
      </c>
      <c r="AL894" s="12">
        <v>119.92427628532775</v>
      </c>
      <c r="AM894" s="44">
        <v>152.50987334393525</v>
      </c>
      <c r="AN894" s="45">
        <v>89.999999751628849</v>
      </c>
      <c r="AO894" s="12">
        <v>0</v>
      </c>
      <c r="AP894" s="12">
        <v>-1984.906079578346</v>
      </c>
      <c r="AQ894" s="12">
        <v>10566.441527967723</v>
      </c>
      <c r="AR894" s="12">
        <v>11748.306334900564</v>
      </c>
      <c r="AS894" s="44">
        <v>8849.0388521916884</v>
      </c>
      <c r="AT894" s="45">
        <v>7628.3101310494376</v>
      </c>
      <c r="AU894" s="12">
        <v>0</v>
      </c>
      <c r="AV894" s="12">
        <v>11432.540579443281</v>
      </c>
      <c r="AW894" s="12">
        <v>15944.616295178532</v>
      </c>
      <c r="AX894" s="12">
        <v>12481.576923407951</v>
      </c>
      <c r="AY894" s="44">
        <v>7573.2793218908555</v>
      </c>
      <c r="AZ894" s="45">
        <v>6690.4469318227848</v>
      </c>
      <c r="BA894" s="12">
        <v>0</v>
      </c>
      <c r="BB894" s="12">
        <v>10036.352123974639</v>
      </c>
      <c r="BC894" s="12">
        <v>11775.021055348192</v>
      </c>
      <c r="BD894" s="12">
        <v>9014.3154525415757</v>
      </c>
      <c r="BE894" s="44">
        <v>7847.9790631808009</v>
      </c>
      <c r="BF894" s="45">
        <v>7628.3101410494373</v>
      </c>
      <c r="BG894" s="12">
        <v>0</v>
      </c>
      <c r="BH894" s="12">
        <v>16176.422046557909</v>
      </c>
      <c r="BI894" s="12">
        <v>12832.821918265854</v>
      </c>
      <c r="BJ894" s="12">
        <v>7731.6793608095822</v>
      </c>
      <c r="BK894" s="44">
        <v>7052.3798125558214</v>
      </c>
      <c r="BL894" s="45">
        <v>4383.5855714698127</v>
      </c>
      <c r="BM894" s="12">
        <v>0</v>
      </c>
      <c r="BN894" s="12">
        <v>0</v>
      </c>
      <c r="BO894" s="12">
        <v>90.309892878185323</v>
      </c>
      <c r="BP894" s="12">
        <v>51.149783772664684</v>
      </c>
      <c r="BQ894" s="48">
        <v>32.585597058607497</v>
      </c>
      <c r="BR894" s="49">
        <v>62.509873592306391</v>
      </c>
      <c r="BS894" s="13">
        <v>0</v>
      </c>
      <c r="BT894" s="12">
        <v>146.72154622167955</v>
      </c>
      <c r="BV894" s="14">
        <f>Таблица1[[#This Row],[Lкан_леб,мм]]</f>
        <v>58183.278453778323</v>
      </c>
      <c r="BW894" s="50">
        <f>Таблица1[[#This Row],[угол обхв4]]+Таблица1[[#This Row],[Lдуг 3,мм]]</f>
        <v>12923.430665675565</v>
      </c>
      <c r="BX894" s="54">
        <f>Таблица1[[#This Row],[угол обхв5]]+Таблица1[[#This Row],[Y5, мм]]</f>
        <v>58826.370084740192</v>
      </c>
      <c r="BY894" s="14">
        <f>Таблица1[[#This Row],[угол обхв6]]+Таблица1[[#This Row],[Lдуг 4,мм]]</f>
        <v>16261.683010569306</v>
      </c>
      <c r="BZ894" s="14">
        <f>Таблица1[[#This Row],[Т1]]+Таблица1[[#This Row],[X6, мм]]</f>
        <v>59190.604797254789</v>
      </c>
      <c r="CA894" s="14">
        <f>Таблица1[[#This Row],[Т2]]+Таблица1[[#This Row],[Lдуг 5,мм]]</f>
        <v>21742.215192757456</v>
      </c>
      <c r="CB894" s="14">
        <f>Таблица1[[#This Row],[Т3]]+Таблица1[[#This Row],[Y6, мм]]</f>
        <v>59422.644987874352</v>
      </c>
      <c r="CC894" s="14">
        <f>Таблица1[[#This Row],[Т4]]+Таблица1[[#This Row],[Lдуг 6,мм]]</f>
        <v>22870.690713094518</v>
      </c>
      <c r="CD894" s="14">
        <f>Таблица1[[#This Row],[Т5]]+Таблица1[[#This Row],[Lдуг 1,мм]]</f>
        <v>59867.77425642436</v>
      </c>
      <c r="CE894" s="14">
        <f>Таблица1[[#This Row],[Т6]]+Таблица1[[#This Row],[Lпрям1, мм]]</f>
        <v>25177.552073447492</v>
      </c>
      <c r="CF894" s="15">
        <f>Таблица1[[#This Row],[Т7]]+Таблица1[[#This Row],[Lдуг 2,мм]]</f>
        <v>59867.77425642436</v>
      </c>
      <c r="CG894" s="14">
        <f>Таблица1[[#This Row],[Т8]]+Таблица1[[#This Row],[Lпрям2, мм]]</f>
        <v>25177.552073447492</v>
      </c>
      <c r="CH894" s="14">
        <f>Таблица1[[#This Row],[Т9]]-Таблица1[[#This Row],[Т9]]</f>
        <v>0</v>
      </c>
      <c r="CI894" s="50">
        <f>Таблица1[[#This Row],[Т9]]-Таблица1[[#This Row],[Т8]]</f>
        <v>34690.222182976868</v>
      </c>
      <c r="CJ894" s="54">
        <f>Таблица1[[#This Row],[Т9]]-Таблица1[[#This Row],[Т7]]</f>
        <v>0</v>
      </c>
      <c r="CK894" s="14">
        <f>Таблица1[[#This Row],[Т9]]-Таблица1[[#This Row],[Т6]]</f>
        <v>36997.083543329842</v>
      </c>
      <c r="CL894" s="14">
        <f>Таблица1[[#This Row],[Т9]]-Таблица1[[#This Row],[Т5]]</f>
        <v>445.12926855000842</v>
      </c>
      <c r="CM894" s="14">
        <f>Таблица1[[#This Row],[Т9]]-Таблица1[[#This Row],[Т4]]</f>
        <v>38125.559063666908</v>
      </c>
      <c r="CN894" s="14">
        <f>Таблица1[[#This Row],[Т9]]-Таблица1[[#This Row],[Т3]]</f>
        <v>677.16945916957047</v>
      </c>
      <c r="CO894" s="14">
        <f>Таблица1[[#This Row],[Т9]]-Таблица1[[#This Row],[Т2]]</f>
        <v>43606.091245855052</v>
      </c>
      <c r="CP894" s="14">
        <f>Таблица1[[#This Row],[Т9]]-Таблица1[[#This Row],[Т1]]</f>
        <v>1041.4041716841675</v>
      </c>
      <c r="CQ894" s="14">
        <f>Таблица1[[#This Row],[Т9]]-Таблица1[[#This Row],[угол обхв6]]</f>
        <v>46944.343590748795</v>
      </c>
      <c r="CR894" s="14">
        <f>Таблица1[[#This Row],[Т9]]-Таблица1[[#This Row],[угол обхв5]]</f>
        <v>1684.4958026460372</v>
      </c>
      <c r="CS894" s="14">
        <f>Таблица1[[#This Row],[Т9]]-Таблица1[[#This Row],[угол обхв4]]</f>
        <v>59867.77425642436</v>
      </c>
      <c r="CT894" s="14">
        <f>Таблица1[[#This Row],[Lкан_прям, мм]]+Таблица1[[#This Row],[Lкан_дуг, мм]]+Таблица1[[#This Row],[Lкан_леб,мм]]</f>
        <v>85045.326329871838</v>
      </c>
      <c r="CU894" s="16">
        <f>Таблица1[[#This Row],[Lкан_леб,мм]]</f>
        <v>58183.278453778323</v>
      </c>
      <c r="CV894" s="14">
        <f>2534431-(Таблица1[[#This Row],[Т23]]+Таблица1[[#This Row],[угол обхв3]])</f>
        <v>2449238.9521239065</v>
      </c>
      <c r="CW894" s="50">
        <f>SUM(X894:AC894,AD894:AI894)-Таблица1[[#This Row],[lподв_min, мм]]</f>
        <v>24555.186513971912</v>
      </c>
      <c r="CX894" s="17">
        <f>CW1333-Таблица1[[#This Row],[Суммарная длина каната]]</f>
        <v>-2425970.9462640882</v>
      </c>
    </row>
    <row r="895" spans="1:102" x14ac:dyDescent="0.25">
      <c r="A895" s="21">
        <v>894</v>
      </c>
      <c r="B895" s="10">
        <v>22.762448979591831</v>
      </c>
      <c r="C895" s="10">
        <v>47.936734693877547</v>
      </c>
      <c r="D895" s="11">
        <v>8412.1891468324411</v>
      </c>
      <c r="E895" s="11">
        <v>6591.8900942249193</v>
      </c>
      <c r="F895" s="11">
        <v>7688.775311484651</v>
      </c>
      <c r="G895" s="11">
        <v>7128.1376329860786</v>
      </c>
      <c r="H895" s="11">
        <v>8004.1886568324417</v>
      </c>
      <c r="I895" s="11">
        <v>4232.9505238736701</v>
      </c>
      <c r="J895" s="11">
        <v>2358.9395703512491</v>
      </c>
      <c r="K895" s="11">
        <v>25215.778459982332</v>
      </c>
      <c r="L895" s="11">
        <v>1646.269416111191</v>
      </c>
      <c r="M895" s="11">
        <v>58183.278453778323</v>
      </c>
      <c r="N895" s="11">
        <v>10186.119139301571</v>
      </c>
      <c r="O895" s="11">
        <v>15796.904140366303</v>
      </c>
      <c r="P895" s="43">
        <v>11486.169632241175</v>
      </c>
      <c r="Q895" s="11">
        <v>12737.246062378943</v>
      </c>
      <c r="R895" s="11">
        <v>8977.6107635456174</v>
      </c>
      <c r="S895" s="11">
        <v>7864.5296328820586</v>
      </c>
      <c r="T895" s="11">
        <v>8412.1891468324411</v>
      </c>
      <c r="U895" s="11">
        <v>6591.8900942249193</v>
      </c>
      <c r="V895" s="11">
        <v>7610.7906568179242</v>
      </c>
      <c r="W895" s="11">
        <v>7011.3498183969205</v>
      </c>
      <c r="X895" s="12">
        <v>0</v>
      </c>
      <c r="Y895" s="12">
        <v>630.30840180641962</v>
      </c>
      <c r="Z895" s="12">
        <v>357.90474842214536</v>
      </c>
      <c r="AA895" s="44">
        <v>232.04019061955887</v>
      </c>
      <c r="AB895" s="45">
        <v>426.01607526306697</v>
      </c>
      <c r="AC895" s="12">
        <v>0</v>
      </c>
      <c r="AD895" s="12">
        <v>12923.430665675565</v>
      </c>
      <c r="AE895" s="12">
        <v>3324.400523159899</v>
      </c>
      <c r="AF895" s="12">
        <v>5480.5321821881498</v>
      </c>
      <c r="AG895" s="44">
        <v>1128.4755203370601</v>
      </c>
      <c r="AH895" s="45">
        <v>2358.9395686216567</v>
      </c>
      <c r="AI895" s="12">
        <v>0</v>
      </c>
      <c r="AJ895" s="12">
        <v>-21.535400365522268</v>
      </c>
      <c r="AK895" s="12">
        <v>66.979333004928506</v>
      </c>
      <c r="AL895" s="12">
        <v>117.24019465267469</v>
      </c>
      <c r="AM895" s="44">
        <v>149.82579171128214</v>
      </c>
      <c r="AN895" s="45">
        <v>89.999999757112121</v>
      </c>
      <c r="AO895" s="12">
        <v>0</v>
      </c>
      <c r="AP895" s="12">
        <v>-1984.906079578346</v>
      </c>
      <c r="AQ895" s="12">
        <v>10561.627591764536</v>
      </c>
      <c r="AR895" s="12">
        <v>11848.920590933834</v>
      </c>
      <c r="AS895" s="44">
        <v>9182.6841471359239</v>
      </c>
      <c r="AT895" s="45">
        <v>8004.1891468324411</v>
      </c>
      <c r="AU895" s="12">
        <v>0</v>
      </c>
      <c r="AV895" s="12">
        <v>11432.540579443281</v>
      </c>
      <c r="AW895" s="12">
        <v>15956.457899735582</v>
      </c>
      <c r="AX895" s="12">
        <v>12550.495581877405</v>
      </c>
      <c r="AY895" s="44">
        <v>7511.8131641102955</v>
      </c>
      <c r="AZ895" s="45">
        <v>6591.8900924953286</v>
      </c>
      <c r="BA895" s="12">
        <v>0</v>
      </c>
      <c r="BB895" s="12">
        <v>10036.352123974639</v>
      </c>
      <c r="BC895" s="12">
        <v>11861.678084704139</v>
      </c>
      <c r="BD895" s="12">
        <v>9340.3617222382782</v>
      </c>
      <c r="BE895" s="44">
        <v>8207.1157632421346</v>
      </c>
      <c r="BF895" s="45">
        <v>8004.1891568324418</v>
      </c>
      <c r="BG895" s="12">
        <v>0</v>
      </c>
      <c r="BH895" s="12">
        <v>16176.422046557909</v>
      </c>
      <c r="BI895" s="12">
        <v>12896.799821748222</v>
      </c>
      <c r="BJ895" s="12">
        <v>7677.7791523805199</v>
      </c>
      <c r="BK895" s="44">
        <v>6944.6065629966834</v>
      </c>
      <c r="BL895" s="45">
        <v>4232.950523873672</v>
      </c>
      <c r="BM895" s="12">
        <v>0</v>
      </c>
      <c r="BN895" s="12">
        <v>0</v>
      </c>
      <c r="BO895" s="12">
        <v>88.514733370450784</v>
      </c>
      <c r="BP895" s="12">
        <v>50.260861647746182</v>
      </c>
      <c r="BQ895" s="48">
        <v>32.585597058607448</v>
      </c>
      <c r="BR895" s="49">
        <v>59.825791954170022</v>
      </c>
      <c r="BS895" s="13">
        <v>0</v>
      </c>
      <c r="BT895" s="12">
        <v>146.72154622167955</v>
      </c>
      <c r="BV895" s="14">
        <f>Таблица1[[#This Row],[Lкан_леб,мм]]</f>
        <v>58183.278453778323</v>
      </c>
      <c r="BW895" s="50">
        <f>Таблица1[[#This Row],[угол обхв4]]+Таблица1[[#This Row],[Lдуг 3,мм]]</f>
        <v>12923.430665675565</v>
      </c>
      <c r="BX895" s="54">
        <f>Таблица1[[#This Row],[угол обхв5]]+Таблица1[[#This Row],[Y5, мм]]</f>
        <v>58813.586855584741</v>
      </c>
      <c r="BY895" s="14">
        <f>Таблица1[[#This Row],[угол обхв6]]+Таблица1[[#This Row],[Lдуг 4,мм]]</f>
        <v>16247.831188835464</v>
      </c>
      <c r="BZ895" s="14">
        <f>Таблица1[[#This Row],[Т1]]+Таблица1[[#This Row],[X6, мм]]</f>
        <v>59171.491604006886</v>
      </c>
      <c r="CA895" s="14">
        <f>Таблица1[[#This Row],[Т2]]+Таблица1[[#This Row],[Lдуг 5,мм]]</f>
        <v>21728.363371023614</v>
      </c>
      <c r="CB895" s="14">
        <f>Таблица1[[#This Row],[Т3]]+Таблица1[[#This Row],[Y6, мм]]</f>
        <v>59403.531794626448</v>
      </c>
      <c r="CC895" s="14">
        <f>Таблица1[[#This Row],[Т4]]+Таблица1[[#This Row],[Lдуг 6,мм]]</f>
        <v>22856.838891360672</v>
      </c>
      <c r="CD895" s="14">
        <f>Таблица1[[#This Row],[Т5]]+Таблица1[[#This Row],[Lдуг 1,мм]]</f>
        <v>59829.547869889517</v>
      </c>
      <c r="CE895" s="14">
        <f>Таблица1[[#This Row],[Т6]]+Таблица1[[#This Row],[Lпрям1, мм]]</f>
        <v>25215.778459982328</v>
      </c>
      <c r="CF895" s="15">
        <f>Таблица1[[#This Row],[Т7]]+Таблица1[[#This Row],[Lдуг 2,мм]]</f>
        <v>59829.547869889517</v>
      </c>
      <c r="CG895" s="14">
        <f>Таблица1[[#This Row],[Т8]]+Таблица1[[#This Row],[Lпрям2, мм]]</f>
        <v>25215.778459982328</v>
      </c>
      <c r="CH895" s="14">
        <f>Таблица1[[#This Row],[Т9]]-Таблица1[[#This Row],[Т9]]</f>
        <v>0</v>
      </c>
      <c r="CI895" s="50">
        <f>Таблица1[[#This Row],[Т9]]-Таблица1[[#This Row],[Т8]]</f>
        <v>34613.769409907189</v>
      </c>
      <c r="CJ895" s="54">
        <f>Таблица1[[#This Row],[Т9]]-Таблица1[[#This Row],[Т7]]</f>
        <v>0</v>
      </c>
      <c r="CK895" s="14">
        <f>Таблица1[[#This Row],[Т9]]-Таблица1[[#This Row],[Т6]]</f>
        <v>36972.708978528841</v>
      </c>
      <c r="CL895" s="14">
        <f>Таблица1[[#This Row],[Т9]]-Таблица1[[#This Row],[Т5]]</f>
        <v>426.01607526306907</v>
      </c>
      <c r="CM895" s="14">
        <f>Таблица1[[#This Row],[Т9]]-Таблица1[[#This Row],[Т4]]</f>
        <v>38101.1844988659</v>
      </c>
      <c r="CN895" s="14">
        <f>Таблица1[[#This Row],[Т9]]-Таблица1[[#This Row],[Т3]]</f>
        <v>658.05626588263112</v>
      </c>
      <c r="CO895" s="14">
        <f>Таблица1[[#This Row],[Т9]]-Таблица1[[#This Row],[Т2]]</f>
        <v>43581.716681054051</v>
      </c>
      <c r="CP895" s="14">
        <f>Таблица1[[#This Row],[Т9]]-Таблица1[[#This Row],[Т1]]</f>
        <v>1015.9610143047757</v>
      </c>
      <c r="CQ895" s="14">
        <f>Таблица1[[#This Row],[Т9]]-Таблица1[[#This Row],[угол обхв6]]</f>
        <v>46906.117204213951</v>
      </c>
      <c r="CR895" s="14">
        <f>Таблица1[[#This Row],[Т9]]-Таблица1[[#This Row],[угол обхв5]]</f>
        <v>1646.269416111194</v>
      </c>
      <c r="CS895" s="14">
        <f>Таблица1[[#This Row],[Т9]]-Таблица1[[#This Row],[угол обхв4]]</f>
        <v>59829.547869889517</v>
      </c>
      <c r="CT895" s="14">
        <f>Таблица1[[#This Row],[Lкан_прям, мм]]+Таблица1[[#This Row],[Lкан_дуг, мм]]+Таблица1[[#This Row],[Lкан_леб,мм]]</f>
        <v>85045.326329871838</v>
      </c>
      <c r="CU895" s="16">
        <f>Таблица1[[#This Row],[Lкан_леб,мм]]</f>
        <v>58183.278453778323</v>
      </c>
      <c r="CV895" s="14">
        <f>2534431-(Таблица1[[#This Row],[Т23]]+Таблица1[[#This Row],[угол обхв3]])</f>
        <v>2449238.9521239065</v>
      </c>
      <c r="CW895" s="50">
        <f>SUM(X895:AC895,AD895:AI895)-Таблица1[[#This Row],[lподв_min, мм]]</f>
        <v>24503.108305742269</v>
      </c>
      <c r="CX895" s="17">
        <f>CW1334-Таблица1[[#This Row],[Суммарная длина каната]]</f>
        <v>-2426016.6153719123</v>
      </c>
    </row>
    <row r="896" spans="1:102" x14ac:dyDescent="0.25">
      <c r="A896" s="21">
        <v>895</v>
      </c>
      <c r="B896" s="10">
        <v>22.762448979591831</v>
      </c>
      <c r="C896" s="10">
        <v>50.620816326530601</v>
      </c>
      <c r="D896" s="11">
        <v>8792.2711060021975</v>
      </c>
      <c r="E896" s="11">
        <v>6511.0433911035761</v>
      </c>
      <c r="F896" s="11">
        <v>8044.5390125531412</v>
      </c>
      <c r="G896" s="11">
        <v>7012.8259300846476</v>
      </c>
      <c r="H896" s="11">
        <v>8384.2706160021989</v>
      </c>
      <c r="I896" s="11">
        <v>4098.4115103734312</v>
      </c>
      <c r="J896" s="11">
        <v>2412.631880730145</v>
      </c>
      <c r="K896" s="11">
        <v>25254.004846516604</v>
      </c>
      <c r="L896" s="11">
        <v>1608.0430295769056</v>
      </c>
      <c r="M896" s="11">
        <v>58183.278453778323</v>
      </c>
      <c r="N896" s="11">
        <v>10186.119139301571</v>
      </c>
      <c r="O896" s="11">
        <v>15796.904140366303</v>
      </c>
      <c r="P896" s="43">
        <v>11575.098760128545</v>
      </c>
      <c r="Q896" s="11">
        <v>12793.60865120471</v>
      </c>
      <c r="R896" s="11">
        <v>9297.4760650681819</v>
      </c>
      <c r="S896" s="11">
        <v>7808.7648363047938</v>
      </c>
      <c r="T896" s="11">
        <v>8792.2711060021975</v>
      </c>
      <c r="U896" s="11">
        <v>6511.0433911035761</v>
      </c>
      <c r="V896" s="11">
        <v>7972.1089613112335</v>
      </c>
      <c r="W896" s="11">
        <v>6892.5143027284576</v>
      </c>
      <c r="X896" s="12">
        <v>0</v>
      </c>
      <c r="Y896" s="12">
        <v>617.49658351226458</v>
      </c>
      <c r="Z896" s="12">
        <v>351.6033734684035</v>
      </c>
      <c r="AA896" s="44">
        <v>232.04019061955896</v>
      </c>
      <c r="AB896" s="45">
        <v>406.90288197667866</v>
      </c>
      <c r="AC896" s="12">
        <v>0</v>
      </c>
      <c r="AD896" s="12">
        <v>12923.430665675565</v>
      </c>
      <c r="AE896" s="12">
        <v>3308.9345992767844</v>
      </c>
      <c r="AF896" s="12">
        <v>5480.5321821881471</v>
      </c>
      <c r="AG896" s="44">
        <v>1128.4755203370614</v>
      </c>
      <c r="AH896" s="45">
        <v>2412.6318790390433</v>
      </c>
      <c r="AI896" s="12">
        <v>0</v>
      </c>
      <c r="AJ896" s="12">
        <v>-21.535400365522268</v>
      </c>
      <c r="AK896" s="12">
        <v>65.180158700655014</v>
      </c>
      <c r="AL896" s="12">
        <v>114.55611302002166</v>
      </c>
      <c r="AM896" s="44">
        <v>147.1417100786291</v>
      </c>
      <c r="AN896" s="45">
        <v>89.99999976251749</v>
      </c>
      <c r="AO896" s="12">
        <v>0</v>
      </c>
      <c r="AP896" s="12">
        <v>-1984.906079578346</v>
      </c>
      <c r="AQ896" s="12">
        <v>10556.433064468223</v>
      </c>
      <c r="AR896" s="12">
        <v>11946.197078479656</v>
      </c>
      <c r="AS896" s="44">
        <v>9518.8418021634789</v>
      </c>
      <c r="AT896" s="45">
        <v>8384.2711060021993</v>
      </c>
      <c r="AU896" s="12">
        <v>0</v>
      </c>
      <c r="AV896" s="12">
        <v>11432.540579443281</v>
      </c>
      <c r="AW896" s="12">
        <v>15968.168838502454</v>
      </c>
      <c r="AX896" s="12">
        <v>12624.050289225781</v>
      </c>
      <c r="AY896" s="44">
        <v>7466.0386913431703</v>
      </c>
      <c r="AZ896" s="45">
        <v>6511.0433894124762</v>
      </c>
      <c r="BA896" s="12">
        <v>0</v>
      </c>
      <c r="BB896" s="12">
        <v>10036.352123974639</v>
      </c>
      <c r="BC896" s="12">
        <v>11945.412685295198</v>
      </c>
      <c r="BD896" s="12">
        <v>9668.5743834192926</v>
      </c>
      <c r="BE896" s="44">
        <v>8570.9053689069005</v>
      </c>
      <c r="BF896" s="45">
        <v>8384.2711160021991</v>
      </c>
      <c r="BG896" s="12">
        <v>0</v>
      </c>
      <c r="BH896" s="12">
        <v>16176.422046557909</v>
      </c>
      <c r="BI896" s="12">
        <v>12964.87334934086</v>
      </c>
      <c r="BJ896" s="12">
        <v>7639.2064743258652</v>
      </c>
      <c r="BK896" s="44">
        <v>6853.7695360651996</v>
      </c>
      <c r="BL896" s="45">
        <v>4098.411510373433</v>
      </c>
      <c r="BM896" s="12">
        <v>0</v>
      </c>
      <c r="BN896" s="12">
        <v>0</v>
      </c>
      <c r="BO896" s="12">
        <v>86.715559066177292</v>
      </c>
      <c r="BP896" s="12">
        <v>49.375954319366635</v>
      </c>
      <c r="BQ896" s="48">
        <v>32.585597058607462</v>
      </c>
      <c r="BR896" s="49">
        <v>57.141710316111613</v>
      </c>
      <c r="BS896" s="13">
        <v>0</v>
      </c>
      <c r="BT896" s="12">
        <v>146.72154622167955</v>
      </c>
      <c r="BV896" s="14">
        <f>Таблица1[[#This Row],[Lкан_леб,мм]]</f>
        <v>58183.278453778323</v>
      </c>
      <c r="BW896" s="50">
        <f>Таблица1[[#This Row],[угол обхв4]]+Таблица1[[#This Row],[Lдуг 3,мм]]</f>
        <v>12923.430665675565</v>
      </c>
      <c r="BX896" s="54">
        <f>Таблица1[[#This Row],[угол обхв5]]+Таблица1[[#This Row],[Y5, мм]]</f>
        <v>58800.775037290587</v>
      </c>
      <c r="BY896" s="14">
        <f>Таблица1[[#This Row],[угол обхв6]]+Таблица1[[#This Row],[Lдуг 4,мм]]</f>
        <v>16232.36526495235</v>
      </c>
      <c r="BZ896" s="14">
        <f>Таблица1[[#This Row],[Т1]]+Таблица1[[#This Row],[X6, мм]]</f>
        <v>59152.378410758989</v>
      </c>
      <c r="CA896" s="14">
        <f>Таблица1[[#This Row],[Т2]]+Таблица1[[#This Row],[Lдуг 5,мм]]</f>
        <v>21712.897447140498</v>
      </c>
      <c r="CB896" s="14">
        <f>Таблица1[[#This Row],[Т3]]+Таблица1[[#This Row],[Y6, мм]]</f>
        <v>59384.418601378551</v>
      </c>
      <c r="CC896" s="14">
        <f>Таблица1[[#This Row],[Т4]]+Таблица1[[#This Row],[Lдуг 6,мм]]</f>
        <v>22841.37296747756</v>
      </c>
      <c r="CD896" s="14">
        <f>Таблица1[[#This Row],[Т5]]+Таблица1[[#This Row],[Lдуг 1,мм]]</f>
        <v>59791.321483355227</v>
      </c>
      <c r="CE896" s="14">
        <f>Таблица1[[#This Row],[Т6]]+Таблица1[[#This Row],[Lпрям1, мм]]</f>
        <v>25254.004846516604</v>
      </c>
      <c r="CF896" s="15">
        <f>Таблица1[[#This Row],[Т7]]+Таблица1[[#This Row],[Lдуг 2,мм]]</f>
        <v>59791.321483355227</v>
      </c>
      <c r="CG896" s="14">
        <f>Таблица1[[#This Row],[Т8]]+Таблица1[[#This Row],[Lпрям2, мм]]</f>
        <v>25254.004846516604</v>
      </c>
      <c r="CH896" s="14">
        <f>Таблица1[[#This Row],[Т9]]-Таблица1[[#This Row],[Т9]]</f>
        <v>0</v>
      </c>
      <c r="CI896" s="50">
        <f>Таблица1[[#This Row],[Т9]]-Таблица1[[#This Row],[Т8]]</f>
        <v>34537.316636838623</v>
      </c>
      <c r="CJ896" s="54">
        <f>Таблица1[[#This Row],[Т9]]-Таблица1[[#This Row],[Т7]]</f>
        <v>0</v>
      </c>
      <c r="CK896" s="14">
        <f>Таблица1[[#This Row],[Т9]]-Таблица1[[#This Row],[Т6]]</f>
        <v>36949.948515877666</v>
      </c>
      <c r="CL896" s="14">
        <f>Таблица1[[#This Row],[Т9]]-Таблица1[[#This Row],[Т5]]</f>
        <v>406.90288197667542</v>
      </c>
      <c r="CM896" s="14">
        <f>Таблица1[[#This Row],[Т9]]-Таблица1[[#This Row],[Т4]]</f>
        <v>38078.424036214725</v>
      </c>
      <c r="CN896" s="14">
        <f>Таблица1[[#This Row],[Т9]]-Таблица1[[#This Row],[Т3]]</f>
        <v>638.94307259623747</v>
      </c>
      <c r="CO896" s="14">
        <f>Таблица1[[#This Row],[Т9]]-Таблица1[[#This Row],[Т2]]</f>
        <v>43558.956218402876</v>
      </c>
      <c r="CP896" s="14">
        <f>Таблица1[[#This Row],[Т9]]-Таблица1[[#This Row],[Т1]]</f>
        <v>990.54644606463989</v>
      </c>
      <c r="CQ896" s="14">
        <f>Таблица1[[#This Row],[Т9]]-Таблица1[[#This Row],[угол обхв6]]</f>
        <v>46867.890817679661</v>
      </c>
      <c r="CR896" s="14">
        <f>Таблица1[[#This Row],[Т9]]-Таблица1[[#This Row],[угол обхв5]]</f>
        <v>1608.0430295769038</v>
      </c>
      <c r="CS896" s="14">
        <f>Таблица1[[#This Row],[Т9]]-Таблица1[[#This Row],[угол обхв4]]</f>
        <v>59791.321483355227</v>
      </c>
      <c r="CT896" s="14">
        <f>Таблица1[[#This Row],[Lкан_прям, мм]]+Таблица1[[#This Row],[Lкан_дуг, мм]]+Таблица1[[#This Row],[Lкан_леб,мм]]</f>
        <v>85045.326329871838</v>
      </c>
      <c r="CU896" s="16">
        <f>Таблица1[[#This Row],[Lкан_леб,мм]]</f>
        <v>58183.278453778323</v>
      </c>
      <c r="CV896" s="14">
        <f>2534431-(Таблица1[[#This Row],[Т23]]+Таблица1[[#This Row],[угол обхв3]])</f>
        <v>2449238.9521239065</v>
      </c>
      <c r="CW896" s="50">
        <f>SUM(X896:AC896,AD896:AI896)-Таблица1[[#This Row],[lподв_min, мм]]</f>
        <v>24449.415995363364</v>
      </c>
      <c r="CX896" s="17">
        <f>CW1335-Таблица1[[#This Row],[Суммарная длина каната]]</f>
        <v>-2426027.2958439379</v>
      </c>
    </row>
    <row r="897" spans="1:102" x14ac:dyDescent="0.25">
      <c r="A897" s="21">
        <v>896</v>
      </c>
      <c r="B897" s="10">
        <v>22.762448979591831</v>
      </c>
      <c r="C897" s="10">
        <v>53.304897959183663</v>
      </c>
      <c r="D897" s="11">
        <v>9175.7220508901264</v>
      </c>
      <c r="E897" s="11">
        <v>6448.0842141992671</v>
      </c>
      <c r="F897" s="11">
        <v>8405.3123373609869</v>
      </c>
      <c r="G897" s="11">
        <v>6914.3007661361862</v>
      </c>
      <c r="H897" s="11">
        <v>8767.7215608901261</v>
      </c>
      <c r="I897" s="11">
        <v>3980.1573609811571</v>
      </c>
      <c r="J897" s="11">
        <v>2467.92685321811</v>
      </c>
      <c r="K897" s="11">
        <v>25292.231233050294</v>
      </c>
      <c r="L897" s="11">
        <v>1569.8166430432207</v>
      </c>
      <c r="M897" s="11">
        <v>58183.278453778323</v>
      </c>
      <c r="N897" s="11">
        <v>10186.119139301571</v>
      </c>
      <c r="O897" s="11">
        <v>15796.904140366303</v>
      </c>
      <c r="P897" s="43">
        <v>11661.290926302156</v>
      </c>
      <c r="Q897" s="11">
        <v>12854.073861832407</v>
      </c>
      <c r="R897" s="11">
        <v>9619.6018557342759</v>
      </c>
      <c r="S897" s="11">
        <v>7768.0401675748026</v>
      </c>
      <c r="T897" s="11">
        <v>9175.7220508901264</v>
      </c>
      <c r="U897" s="11">
        <v>6448.0842141992671</v>
      </c>
      <c r="V897" s="11">
        <v>8338.5958121005024</v>
      </c>
      <c r="W897" s="11">
        <v>6790.7293080353493</v>
      </c>
      <c r="X897" s="12">
        <v>0</v>
      </c>
      <c r="Y897" s="12">
        <v>604.65259218255846</v>
      </c>
      <c r="Z897" s="12">
        <v>345.33417155021243</v>
      </c>
      <c r="AA897" s="44">
        <v>232.04019061955862</v>
      </c>
      <c r="AB897" s="45">
        <v>387.78968869089124</v>
      </c>
      <c r="AC897" s="12">
        <v>0</v>
      </c>
      <c r="AD897" s="12">
        <v>12923.430665675565</v>
      </c>
      <c r="AE897" s="12">
        <v>3291.8660132846207</v>
      </c>
      <c r="AF897" s="12">
        <v>5480.5321821881489</v>
      </c>
      <c r="AG897" s="44">
        <v>1128.475520337061</v>
      </c>
      <c r="AH897" s="45">
        <v>2467.9268515648982</v>
      </c>
      <c r="AI897" s="12">
        <v>0</v>
      </c>
      <c r="AJ897" s="12">
        <v>-21.535400365522268</v>
      </c>
      <c r="AK897" s="12">
        <v>63.376466310226647</v>
      </c>
      <c r="AL897" s="12">
        <v>111.87203138736859</v>
      </c>
      <c r="AM897" s="44">
        <v>144.45762844597601</v>
      </c>
      <c r="AN897" s="45">
        <v>89.999999767838418</v>
      </c>
      <c r="AO897" s="12">
        <v>0</v>
      </c>
      <c r="AP897" s="12">
        <v>-1984.906079578346</v>
      </c>
      <c r="AQ897" s="12">
        <v>10550.859000765069</v>
      </c>
      <c r="AR897" s="12">
        <v>12039.922358118436</v>
      </c>
      <c r="AS897" s="44">
        <v>9856.7742362145236</v>
      </c>
      <c r="AT897" s="45">
        <v>8767.7220508901264</v>
      </c>
      <c r="AU897" s="12">
        <v>0</v>
      </c>
      <c r="AV897" s="12">
        <v>11432.540579443281</v>
      </c>
      <c r="AW897" s="12">
        <v>15979.739677009453</v>
      </c>
      <c r="AX897" s="12">
        <v>12702.079655229809</v>
      </c>
      <c r="AY897" s="44">
        <v>7436.0563397498127</v>
      </c>
      <c r="AZ897" s="45">
        <v>6448.0842125460576</v>
      </c>
      <c r="BA897" s="12">
        <v>0</v>
      </c>
      <c r="BB897" s="12">
        <v>10036.352123974639</v>
      </c>
      <c r="BC897" s="12">
        <v>12026.030787765654</v>
      </c>
      <c r="BD897" s="12">
        <v>9998.2332875505563</v>
      </c>
      <c r="BE897" s="44">
        <v>8938.5496704098787</v>
      </c>
      <c r="BF897" s="45">
        <v>8767.722060890128</v>
      </c>
      <c r="BG897" s="12">
        <v>0</v>
      </c>
      <c r="BH897" s="12">
        <v>16176.422046557909</v>
      </c>
      <c r="BI897" s="12">
        <v>13036.909398475558</v>
      </c>
      <c r="BJ897" s="12">
        <v>7616.0459609722047</v>
      </c>
      <c r="BK897" s="44">
        <v>6780.068042024257</v>
      </c>
      <c r="BL897" s="45">
        <v>3980.1573609811594</v>
      </c>
      <c r="BM897" s="12">
        <v>0</v>
      </c>
      <c r="BN897" s="12">
        <v>0</v>
      </c>
      <c r="BO897" s="12">
        <v>84.911866675748911</v>
      </c>
      <c r="BP897" s="12">
        <v>48.495565077141954</v>
      </c>
      <c r="BQ897" s="48">
        <v>32.585597058607412</v>
      </c>
      <c r="BR897" s="49">
        <v>54.457628678137596</v>
      </c>
      <c r="BS897" s="13">
        <v>0</v>
      </c>
      <c r="BT897" s="12">
        <v>146.72154622167955</v>
      </c>
      <c r="BV897" s="14">
        <f>Таблица1[[#This Row],[Lкан_леб,мм]]</f>
        <v>58183.278453778323</v>
      </c>
      <c r="BW897" s="50">
        <f>Таблица1[[#This Row],[угол обхв4]]+Таблица1[[#This Row],[Lдуг 3,мм]]</f>
        <v>12923.430665675565</v>
      </c>
      <c r="BX897" s="54">
        <f>Таблица1[[#This Row],[угол обхв5]]+Таблица1[[#This Row],[Y5, мм]]</f>
        <v>58787.931045960882</v>
      </c>
      <c r="BY897" s="14">
        <f>Таблица1[[#This Row],[угол обхв6]]+Таблица1[[#This Row],[Lдуг 4,мм]]</f>
        <v>16215.296678960185</v>
      </c>
      <c r="BZ897" s="14">
        <f>Таблица1[[#This Row],[Т1]]+Таблица1[[#This Row],[X6, мм]]</f>
        <v>59133.265217511092</v>
      </c>
      <c r="CA897" s="14">
        <f>Таблица1[[#This Row],[Т2]]+Таблица1[[#This Row],[Lдуг 5,мм]]</f>
        <v>21695.828861148333</v>
      </c>
      <c r="CB897" s="14">
        <f>Таблица1[[#This Row],[Т3]]+Таблица1[[#This Row],[Y6, мм]]</f>
        <v>59365.305408130655</v>
      </c>
      <c r="CC897" s="14">
        <f>Таблица1[[#This Row],[Т4]]+Таблица1[[#This Row],[Lдуг 6,мм]]</f>
        <v>22824.304381485395</v>
      </c>
      <c r="CD897" s="14">
        <f>Таблица1[[#This Row],[Т5]]+Таблица1[[#This Row],[Lдуг 1,мм]]</f>
        <v>59753.095096821547</v>
      </c>
      <c r="CE897" s="14">
        <f>Таблица1[[#This Row],[Т6]]+Таблица1[[#This Row],[Lпрям1, мм]]</f>
        <v>25292.231233050294</v>
      </c>
      <c r="CF897" s="15">
        <f>Таблица1[[#This Row],[Т7]]+Таблица1[[#This Row],[Lдуг 2,мм]]</f>
        <v>59753.095096821547</v>
      </c>
      <c r="CG897" s="14">
        <f>Таблица1[[#This Row],[Т8]]+Таблица1[[#This Row],[Lпрям2, мм]]</f>
        <v>25292.231233050294</v>
      </c>
      <c r="CH897" s="14">
        <f>Таблица1[[#This Row],[Т9]]-Таблица1[[#This Row],[Т9]]</f>
        <v>0</v>
      </c>
      <c r="CI897" s="50">
        <f>Таблица1[[#This Row],[Т9]]-Таблица1[[#This Row],[Т8]]</f>
        <v>34460.863863771257</v>
      </c>
      <c r="CJ897" s="54">
        <f>Таблица1[[#This Row],[Т9]]-Таблица1[[#This Row],[Т7]]</f>
        <v>0</v>
      </c>
      <c r="CK897" s="14">
        <f>Таблица1[[#This Row],[Т9]]-Таблица1[[#This Row],[Т6]]</f>
        <v>36928.790715336152</v>
      </c>
      <c r="CL897" s="14">
        <f>Таблица1[[#This Row],[Т9]]-Таблица1[[#This Row],[Т5]]</f>
        <v>387.78968869089294</v>
      </c>
      <c r="CM897" s="14">
        <f>Таблица1[[#This Row],[Т9]]-Таблица1[[#This Row],[Т4]]</f>
        <v>38057.266235673218</v>
      </c>
      <c r="CN897" s="14">
        <f>Таблица1[[#This Row],[Т9]]-Таблица1[[#This Row],[Т3]]</f>
        <v>619.829879310455</v>
      </c>
      <c r="CO897" s="14">
        <f>Таблица1[[#This Row],[Т9]]-Таблица1[[#This Row],[Т2]]</f>
        <v>43537.798417861362</v>
      </c>
      <c r="CP897" s="14">
        <f>Таблица1[[#This Row],[Т9]]-Таблица1[[#This Row],[Т1]]</f>
        <v>965.16405086066516</v>
      </c>
      <c r="CQ897" s="14">
        <f>Таблица1[[#This Row],[Т9]]-Таблица1[[#This Row],[угол обхв6]]</f>
        <v>46829.664431145982</v>
      </c>
      <c r="CR897" s="14">
        <f>Таблица1[[#This Row],[Т9]]-Таблица1[[#This Row],[угол обхв5]]</f>
        <v>1569.8166430432248</v>
      </c>
      <c r="CS897" s="14">
        <f>Таблица1[[#This Row],[Т9]]-Таблица1[[#This Row],[угол обхв4]]</f>
        <v>59753.095096821547</v>
      </c>
      <c r="CT897" s="14">
        <f>Таблица1[[#This Row],[Lкан_прям, мм]]+Таблица1[[#This Row],[Lкан_дуг, мм]]+Таблица1[[#This Row],[Lкан_леб,мм]]</f>
        <v>85045.326329871838</v>
      </c>
      <c r="CU897" s="16">
        <f>Таблица1[[#This Row],[Lкан_леб,мм]]</f>
        <v>58183.278453778323</v>
      </c>
      <c r="CV897" s="14">
        <f>2534431-(Таблица1[[#This Row],[Т23]]+Таблица1[[#This Row],[угол обхв3]])</f>
        <v>2449238.9521239065</v>
      </c>
      <c r="CW897" s="50">
        <f>SUM(X897:AC897,AD897:AI897)-Таблица1[[#This Row],[lподв_min, мм]]</f>
        <v>24394.121022875406</v>
      </c>
      <c r="CX897" s="17">
        <f>CW1336-Таблица1[[#This Row],[Суммарная длина каната]]</f>
        <v>-2426063.2698669024</v>
      </c>
    </row>
    <row r="898" spans="1:102" x14ac:dyDescent="0.25">
      <c r="A898" s="21">
        <v>897</v>
      </c>
      <c r="B898" s="10">
        <v>22.762448979591831</v>
      </c>
      <c r="C898" s="10">
        <v>55.988979591836724</v>
      </c>
      <c r="D898" s="11">
        <v>9561.7006317601954</v>
      </c>
      <c r="E898" s="11">
        <v>6403.1507055287893</v>
      </c>
      <c r="F898" s="11">
        <v>8770.3036943222505</v>
      </c>
      <c r="G898" s="11">
        <v>6832.7783203463687</v>
      </c>
      <c r="H898" s="11">
        <v>9153.7001417601969</v>
      </c>
      <c r="I898" s="11">
        <v>3878.3389080470301</v>
      </c>
      <c r="J898" s="11">
        <v>2524.8117974817587</v>
      </c>
      <c r="K898" s="11">
        <v>25330.45761958334</v>
      </c>
      <c r="L898" s="11">
        <v>1531.5902565101792</v>
      </c>
      <c r="M898" s="11">
        <v>58183.278453778323</v>
      </c>
      <c r="N898" s="11">
        <v>10186.119139301571</v>
      </c>
      <c r="O898" s="11">
        <v>15796.904140366303</v>
      </c>
      <c r="P898" s="43">
        <v>11744.557012030586</v>
      </c>
      <c r="Q898" s="11">
        <v>12918.509024386842</v>
      </c>
      <c r="R898" s="11">
        <v>9943.2813425301993</v>
      </c>
      <c r="S898" s="11">
        <v>7742.4449828137549</v>
      </c>
      <c r="T898" s="11">
        <v>9561.7006317601954</v>
      </c>
      <c r="U898" s="11">
        <v>6403.1507055287893</v>
      </c>
      <c r="V898" s="11">
        <v>8709.4470812541622</v>
      </c>
      <c r="W898" s="11">
        <v>6706.2181660880842</v>
      </c>
      <c r="X898" s="12">
        <v>0</v>
      </c>
      <c r="Y898" s="12">
        <v>591.77271806561498</v>
      </c>
      <c r="Z898" s="12">
        <v>339.10085241925867</v>
      </c>
      <c r="AA898" s="44">
        <v>232.0401906195587</v>
      </c>
      <c r="AB898" s="45">
        <v>368.67649540574683</v>
      </c>
      <c r="AC898" s="12">
        <v>0</v>
      </c>
      <c r="AD898" s="12">
        <v>12923.430665675565</v>
      </c>
      <c r="AE898" s="12">
        <v>3273.2074555167683</v>
      </c>
      <c r="AF898" s="12">
        <v>5480.5321821881471</v>
      </c>
      <c r="AG898" s="44">
        <v>1128.4755203370596</v>
      </c>
      <c r="AH898" s="45">
        <v>2524.8117958657945</v>
      </c>
      <c r="AI898" s="12">
        <v>0</v>
      </c>
      <c r="AJ898" s="12">
        <v>-21.535400365522268</v>
      </c>
      <c r="AK898" s="12">
        <v>61.567734870127012</v>
      </c>
      <c r="AL898" s="12">
        <v>109.18794975471553</v>
      </c>
      <c r="AM898" s="44">
        <v>141.77354681332295</v>
      </c>
      <c r="AN898" s="45">
        <v>89.999999773069092</v>
      </c>
      <c r="AO898" s="12">
        <v>0</v>
      </c>
      <c r="AP898" s="12">
        <v>-1984.906079578346</v>
      </c>
      <c r="AQ898" s="12">
        <v>10544.906421586496</v>
      </c>
      <c r="AR898" s="12">
        <v>12129.890782321239</v>
      </c>
      <c r="AS898" s="44">
        <v>10195.739974093929</v>
      </c>
      <c r="AT898" s="45">
        <v>9153.7006317601972</v>
      </c>
      <c r="AU898" s="12">
        <v>0</v>
      </c>
      <c r="AV898" s="12">
        <v>11432.540579443281</v>
      </c>
      <c r="AW898" s="12">
        <v>15991.160893326391</v>
      </c>
      <c r="AX898" s="12">
        <v>12784.412471584055</v>
      </c>
      <c r="AY898" s="44">
        <v>7421.9318951730647</v>
      </c>
      <c r="AZ898" s="45">
        <v>6403.1507039128264</v>
      </c>
      <c r="BA898" s="12">
        <v>0</v>
      </c>
      <c r="BB898" s="12">
        <v>10036.352123974639</v>
      </c>
      <c r="BC898" s="12">
        <v>12103.344294315511</v>
      </c>
      <c r="BD898" s="12">
        <v>10328.615112820851</v>
      </c>
      <c r="BE898" s="44">
        <v>9309.2420001964656</v>
      </c>
      <c r="BF898" s="45">
        <v>9153.700641760197</v>
      </c>
      <c r="BG898" s="12">
        <v>0</v>
      </c>
      <c r="BH898" s="12">
        <v>16176.422046557909</v>
      </c>
      <c r="BI898" s="12">
        <v>13112.765777346929</v>
      </c>
      <c r="BJ898" s="12">
        <v>7608.3484300109694</v>
      </c>
      <c r="BK898" s="44">
        <v>6723.6637931694786</v>
      </c>
      <c r="BL898" s="45">
        <v>3878.338908047032</v>
      </c>
      <c r="BM898" s="12">
        <v>0</v>
      </c>
      <c r="BN898" s="12">
        <v>0</v>
      </c>
      <c r="BO898" s="12">
        <v>83.103135235649276</v>
      </c>
      <c r="BP898" s="12">
        <v>47.62021488458852</v>
      </c>
      <c r="BQ898" s="48">
        <v>32.585597058607419</v>
      </c>
      <c r="BR898" s="49">
        <v>51.773547040253867</v>
      </c>
      <c r="BS898" s="13">
        <v>0</v>
      </c>
      <c r="BT898" s="12">
        <v>146.72154622167955</v>
      </c>
      <c r="BV898" s="14">
        <f>Таблица1[[#This Row],[Lкан_леб,мм]]</f>
        <v>58183.278453778323</v>
      </c>
      <c r="BW898" s="50">
        <f>Таблица1[[#This Row],[угол обхв4]]+Таблица1[[#This Row],[Lдуг 3,мм]]</f>
        <v>12923.430665675565</v>
      </c>
      <c r="BX898" s="54">
        <f>Таблица1[[#This Row],[угол обхв5]]+Таблица1[[#This Row],[Y5, мм]]</f>
        <v>58775.051171843937</v>
      </c>
      <c r="BY898" s="14">
        <f>Таблица1[[#This Row],[угол обхв6]]+Таблица1[[#This Row],[Lдуг 4,мм]]</f>
        <v>16196.638121192333</v>
      </c>
      <c r="BZ898" s="14">
        <f>Таблица1[[#This Row],[Т1]]+Таблица1[[#This Row],[X6, мм]]</f>
        <v>59114.152024263196</v>
      </c>
      <c r="CA898" s="14">
        <f>Таблица1[[#This Row],[Т2]]+Таблица1[[#This Row],[Lдуг 5,мм]]</f>
        <v>21677.170303380481</v>
      </c>
      <c r="CB898" s="14">
        <f>Таблица1[[#This Row],[Т3]]+Таблица1[[#This Row],[Y6, мм]]</f>
        <v>59346.192214882758</v>
      </c>
      <c r="CC898" s="14">
        <f>Таблица1[[#This Row],[Т4]]+Таблица1[[#This Row],[Lдуг 6,мм]]</f>
        <v>22805.645823717539</v>
      </c>
      <c r="CD898" s="14">
        <f>Таблица1[[#This Row],[Т5]]+Таблица1[[#This Row],[Lдуг 1,мм]]</f>
        <v>59714.868710288501</v>
      </c>
      <c r="CE898" s="14">
        <f>Таблица1[[#This Row],[Т6]]+Таблица1[[#This Row],[Lпрям1, мм]]</f>
        <v>25330.457619583332</v>
      </c>
      <c r="CF898" s="15">
        <f>Таблица1[[#This Row],[Т7]]+Таблица1[[#This Row],[Lдуг 2,мм]]</f>
        <v>59714.868710288501</v>
      </c>
      <c r="CG898" s="14">
        <f>Таблица1[[#This Row],[Т8]]+Таблица1[[#This Row],[Lпрям2, мм]]</f>
        <v>25330.457619583332</v>
      </c>
      <c r="CH898" s="14">
        <f>Таблица1[[#This Row],[Т9]]-Таблица1[[#This Row],[Т9]]</f>
        <v>0</v>
      </c>
      <c r="CI898" s="50">
        <f>Таблица1[[#This Row],[Т9]]-Таблица1[[#This Row],[Т8]]</f>
        <v>34384.411090705165</v>
      </c>
      <c r="CJ898" s="54">
        <f>Таблица1[[#This Row],[Т9]]-Таблица1[[#This Row],[Т7]]</f>
        <v>0</v>
      </c>
      <c r="CK898" s="14">
        <f>Таблица1[[#This Row],[Т9]]-Таблица1[[#This Row],[Т6]]</f>
        <v>36909.222886570962</v>
      </c>
      <c r="CL898" s="14">
        <f>Таблица1[[#This Row],[Т9]]-Таблица1[[#This Row],[Т5]]</f>
        <v>368.67649540574348</v>
      </c>
      <c r="CM898" s="14">
        <f>Таблица1[[#This Row],[Т9]]-Таблица1[[#This Row],[Т4]]</f>
        <v>38037.698406908021</v>
      </c>
      <c r="CN898" s="14">
        <f>Таблица1[[#This Row],[Т9]]-Таблица1[[#This Row],[Т3]]</f>
        <v>600.71668602530553</v>
      </c>
      <c r="CO898" s="14">
        <f>Таблица1[[#This Row],[Т9]]-Таблица1[[#This Row],[Т2]]</f>
        <v>43518.230589096172</v>
      </c>
      <c r="CP898" s="14">
        <f>Таблица1[[#This Row],[Т9]]-Таблица1[[#This Row],[Т1]]</f>
        <v>939.81753844456398</v>
      </c>
      <c r="CQ898" s="14">
        <f>Таблица1[[#This Row],[Т9]]-Таблица1[[#This Row],[угол обхв6]]</f>
        <v>46791.438044612936</v>
      </c>
      <c r="CR898" s="14">
        <f>Таблица1[[#This Row],[Т9]]-Таблица1[[#This Row],[угол обхв5]]</f>
        <v>1531.5902565101787</v>
      </c>
      <c r="CS898" s="14">
        <f>Таблица1[[#This Row],[Т9]]-Таблица1[[#This Row],[угол обхв4]]</f>
        <v>59714.868710288501</v>
      </c>
      <c r="CT898" s="14">
        <f>Таблица1[[#This Row],[Lкан_прям, мм]]+Таблица1[[#This Row],[Lкан_дуг, мм]]+Таблица1[[#This Row],[Lкан_леб,мм]]</f>
        <v>85045.326329871838</v>
      </c>
      <c r="CU898" s="16">
        <f>Таблица1[[#This Row],[Lкан_леб,мм]]</f>
        <v>58183.278453778323</v>
      </c>
      <c r="CV898" s="14">
        <f>2534431-(Таблица1[[#This Row],[Т23]]+Таблица1[[#This Row],[угол обхв3]])</f>
        <v>2449238.9521239065</v>
      </c>
      <c r="CW898" s="50">
        <f>SUM(X898:AC898,AD898:AI898)-Таблица1[[#This Row],[lподв_min, мм]]</f>
        <v>24337.236078611753</v>
      </c>
      <c r="CX898" s="17">
        <f>CW1337-Таблица1[[#This Row],[Суммарная длина каната]]</f>
        <v>-2426100.5359853441</v>
      </c>
    </row>
    <row r="899" spans="1:102" x14ac:dyDescent="0.25">
      <c r="A899" s="21">
        <v>898</v>
      </c>
      <c r="B899" s="10">
        <v>22.762448979591831</v>
      </c>
      <c r="C899" s="10">
        <v>58.673061224489786</v>
      </c>
      <c r="D899" s="11">
        <v>9949.3599528583163</v>
      </c>
      <c r="E899" s="11">
        <v>6376.3414560492429</v>
      </c>
      <c r="F899" s="11">
        <v>9138.7122368464479</v>
      </c>
      <c r="G899" s="11">
        <v>6768.4374653693358</v>
      </c>
      <c r="H899" s="11">
        <v>9541.359462858316</v>
      </c>
      <c r="I899" s="11">
        <v>3793.0686948354432</v>
      </c>
      <c r="J899" s="11">
        <v>2583.2727612137996</v>
      </c>
      <c r="K899" s="11">
        <v>25368.684006115698</v>
      </c>
      <c r="L899" s="11">
        <v>1493.3638699778146</v>
      </c>
      <c r="M899" s="11">
        <v>58183.278453778323</v>
      </c>
      <c r="N899" s="11">
        <v>10186.119139301571</v>
      </c>
      <c r="O899" s="11">
        <v>15796.904140366303</v>
      </c>
      <c r="P899" s="43">
        <v>11824.714318848282</v>
      </c>
      <c r="Q899" s="11">
        <v>12986.772758314048</v>
      </c>
      <c r="R899" s="11">
        <v>10267.804323396458</v>
      </c>
      <c r="S899" s="11">
        <v>7732.035441752716</v>
      </c>
      <c r="T899" s="11">
        <v>9949.3599528583163</v>
      </c>
      <c r="U899" s="11">
        <v>6376.3414560492429</v>
      </c>
      <c r="V899" s="11">
        <v>9083.8490646424725</v>
      </c>
      <c r="W899" s="11">
        <v>6639.1663071950661</v>
      </c>
      <c r="X899" s="12">
        <v>0</v>
      </c>
      <c r="Y899" s="12">
        <v>578.85310934434813</v>
      </c>
      <c r="Z899" s="12">
        <v>332.90726789262851</v>
      </c>
      <c r="AA899" s="44">
        <v>232.04019061955862</v>
      </c>
      <c r="AB899" s="45">
        <v>349.56330212127938</v>
      </c>
      <c r="AC899" s="12">
        <v>0</v>
      </c>
      <c r="AD899" s="12">
        <v>12923.430665675565</v>
      </c>
      <c r="AE899" s="12">
        <v>3252.9728782805178</v>
      </c>
      <c r="AF899" s="12">
        <v>5480.5321821881471</v>
      </c>
      <c r="AG899" s="44">
        <v>1128.4755203370603</v>
      </c>
      <c r="AH899" s="45">
        <v>2583.2727596344062</v>
      </c>
      <c r="AI899" s="12">
        <v>0</v>
      </c>
      <c r="AJ899" s="12">
        <v>-21.535400365522268</v>
      </c>
      <c r="AK899" s="12">
        <v>59.753423466477486</v>
      </c>
      <c r="AL899" s="12">
        <v>106.50386812206247</v>
      </c>
      <c r="AM899" s="44">
        <v>139.08946518066986</v>
      </c>
      <c r="AN899" s="45">
        <v>89.999999778204668</v>
      </c>
      <c r="AO899" s="12">
        <v>0</v>
      </c>
      <c r="AP899" s="12">
        <v>-1984.906079578346</v>
      </c>
      <c r="AQ899" s="12">
        <v>10538.576305954422</v>
      </c>
      <c r="AR899" s="12">
        <v>12215.904946671773</v>
      </c>
      <c r="AS899" s="44">
        <v>10534.995273380691</v>
      </c>
      <c r="AT899" s="45">
        <v>9541.3599528583163</v>
      </c>
      <c r="AU899" s="12">
        <v>0</v>
      </c>
      <c r="AV899" s="12">
        <v>11432.540579443281</v>
      </c>
      <c r="AW899" s="12">
        <v>16002.422863783526</v>
      </c>
      <c r="AX899" s="12">
        <v>12870.868087558018</v>
      </c>
      <c r="AY899" s="44">
        <v>7423.6963487941312</v>
      </c>
      <c r="AZ899" s="45">
        <v>6376.3414544698508</v>
      </c>
      <c r="BA899" s="12">
        <v>0</v>
      </c>
      <c r="BB899" s="12">
        <v>10036.352123974639</v>
      </c>
      <c r="BC899" s="12">
        <v>12177.171485501134</v>
      </c>
      <c r="BD899" s="12">
        <v>10658.994951219949</v>
      </c>
      <c r="BE899" s="44">
        <v>9682.1690028740832</v>
      </c>
      <c r="BF899" s="45">
        <v>9541.3599628583179</v>
      </c>
      <c r="BG899" s="12">
        <v>0</v>
      </c>
      <c r="BH899" s="12">
        <v>16176.422046557909</v>
      </c>
      <c r="BI899" s="12">
        <v>13192.29148173127</v>
      </c>
      <c r="BJ899" s="12">
        <v>7616.1307709966859</v>
      </c>
      <c r="BK899" s="44">
        <v>6684.6805490078277</v>
      </c>
      <c r="BL899" s="45">
        <v>3793.0686948354451</v>
      </c>
      <c r="BM899" s="12">
        <v>0</v>
      </c>
      <c r="BN899" s="12">
        <v>0</v>
      </c>
      <c r="BO899" s="12">
        <v>81.28882383199975</v>
      </c>
      <c r="BP899" s="12">
        <v>46.750444655584978</v>
      </c>
      <c r="BQ899" s="48">
        <v>32.585597058607412</v>
      </c>
      <c r="BR899" s="49">
        <v>49.089465402465208</v>
      </c>
      <c r="BS899" s="13">
        <v>0</v>
      </c>
      <c r="BT899" s="12">
        <v>146.72154622167955</v>
      </c>
      <c r="BV899" s="14">
        <f>Таблица1[[#This Row],[Lкан_леб,мм]]</f>
        <v>58183.278453778323</v>
      </c>
      <c r="BW899" s="50">
        <f>Таблица1[[#This Row],[угол обхв4]]+Таблица1[[#This Row],[Lдуг 3,мм]]</f>
        <v>12923.430665675565</v>
      </c>
      <c r="BX899" s="54">
        <f>Таблица1[[#This Row],[угол обхв5]]+Таблица1[[#This Row],[Y5, мм]]</f>
        <v>58762.131563122668</v>
      </c>
      <c r="BY899" s="14">
        <f>Таблица1[[#This Row],[угол обхв6]]+Таблица1[[#This Row],[Lдуг 4,мм]]</f>
        <v>16176.403543956083</v>
      </c>
      <c r="BZ899" s="14">
        <f>Таблица1[[#This Row],[Т1]]+Таблица1[[#This Row],[X6, мм]]</f>
        <v>59095.038831015299</v>
      </c>
      <c r="CA899" s="14">
        <f>Таблица1[[#This Row],[Т2]]+Таблица1[[#This Row],[Lдуг 5,мм]]</f>
        <v>21656.935726144231</v>
      </c>
      <c r="CB899" s="14">
        <f>Таблица1[[#This Row],[Т3]]+Таблица1[[#This Row],[Y6, мм]]</f>
        <v>59327.079021634861</v>
      </c>
      <c r="CC899" s="14">
        <f>Таблица1[[#This Row],[Т4]]+Таблица1[[#This Row],[Lдуг 6,мм]]</f>
        <v>22785.41124648129</v>
      </c>
      <c r="CD899" s="14">
        <f>Таблица1[[#This Row],[Т5]]+Таблица1[[#This Row],[Lдуг 1,мм]]</f>
        <v>59676.642323756139</v>
      </c>
      <c r="CE899" s="14">
        <f>Таблица1[[#This Row],[Т6]]+Таблица1[[#This Row],[Lпрям1, мм]]</f>
        <v>25368.684006115695</v>
      </c>
      <c r="CF899" s="15">
        <f>Таблица1[[#This Row],[Т7]]+Таблица1[[#This Row],[Lдуг 2,мм]]</f>
        <v>59676.642323756139</v>
      </c>
      <c r="CG899" s="14">
        <f>Таблица1[[#This Row],[Т8]]+Таблица1[[#This Row],[Lпрям2, мм]]</f>
        <v>25368.684006115695</v>
      </c>
      <c r="CH899" s="14">
        <f>Таблица1[[#This Row],[Т9]]-Таблица1[[#This Row],[Т9]]</f>
        <v>0</v>
      </c>
      <c r="CI899" s="50">
        <f>Таблица1[[#This Row],[Т9]]-Таблица1[[#This Row],[Т8]]</f>
        <v>34307.958317640441</v>
      </c>
      <c r="CJ899" s="54">
        <f>Таблица1[[#This Row],[Т9]]-Таблица1[[#This Row],[Т7]]</f>
        <v>0</v>
      </c>
      <c r="CK899" s="14">
        <f>Таблица1[[#This Row],[Т9]]-Таблица1[[#This Row],[Т6]]</f>
        <v>36891.231077274846</v>
      </c>
      <c r="CL899" s="14">
        <f>Таблица1[[#This Row],[Т9]]-Таблица1[[#This Row],[Т5]]</f>
        <v>349.56330212127796</v>
      </c>
      <c r="CM899" s="14">
        <f>Таблица1[[#This Row],[Т9]]-Таблица1[[#This Row],[Т4]]</f>
        <v>38019.706597611905</v>
      </c>
      <c r="CN899" s="14">
        <f>Таблица1[[#This Row],[Т9]]-Таблица1[[#This Row],[Т3]]</f>
        <v>581.60349274084001</v>
      </c>
      <c r="CO899" s="14">
        <f>Таблица1[[#This Row],[Т9]]-Таблица1[[#This Row],[Т2]]</f>
        <v>43500.238779800056</v>
      </c>
      <c r="CP899" s="14">
        <f>Таблица1[[#This Row],[Т9]]-Таблица1[[#This Row],[Т1]]</f>
        <v>914.51076063347136</v>
      </c>
      <c r="CQ899" s="14">
        <f>Таблица1[[#This Row],[Т9]]-Таблица1[[#This Row],[угол обхв6]]</f>
        <v>46753.211658080574</v>
      </c>
      <c r="CR899" s="14">
        <f>Таблица1[[#This Row],[Т9]]-Таблица1[[#This Row],[угол обхв5]]</f>
        <v>1493.3638699778166</v>
      </c>
      <c r="CS899" s="14">
        <f>Таблица1[[#This Row],[Т9]]-Таблица1[[#This Row],[угол обхв4]]</f>
        <v>59676.642323756139</v>
      </c>
      <c r="CT899" s="14">
        <f>Таблица1[[#This Row],[Lкан_прям, мм]]+Таблица1[[#This Row],[Lкан_дуг, мм]]+Таблица1[[#This Row],[Lкан_леб,мм]]</f>
        <v>85045.326329871838</v>
      </c>
      <c r="CU899" s="16">
        <f>Таблица1[[#This Row],[Lкан_леб,мм]]</f>
        <v>58183.278453778323</v>
      </c>
      <c r="CV899" s="14">
        <f>2534431-(Таблица1[[#This Row],[Т23]]+Таблица1[[#This Row],[угол обхв3]])</f>
        <v>2449238.9521239065</v>
      </c>
      <c r="CW899" s="50">
        <f>SUM(X899:AC899,AD899:AI899)-Таблица1[[#This Row],[lподв_min, мм]]</f>
        <v>24278.775114879711</v>
      </c>
      <c r="CX899" s="17">
        <f>CW1338-Таблица1[[#This Row],[Суммарная длина каната]]</f>
        <v>-2426110.8595747263</v>
      </c>
    </row>
    <row r="900" spans="1:102" x14ac:dyDescent="0.25">
      <c r="A900" s="21">
        <v>899</v>
      </c>
      <c r="B900" s="10">
        <v>22.762448979591831</v>
      </c>
      <c r="C900" s="10">
        <v>61.357142857142854</v>
      </c>
      <c r="D900" s="11">
        <v>10337.849430630524</v>
      </c>
      <c r="E900" s="11">
        <v>6367.7152893344783</v>
      </c>
      <c r="F900" s="11">
        <v>9509.7296205178591</v>
      </c>
      <c r="G900" s="11">
        <v>6721.4193748338739</v>
      </c>
      <c r="H900" s="11">
        <v>9929.8489406305234</v>
      </c>
      <c r="I900" s="11">
        <v>3724.4207727091671</v>
      </c>
      <c r="J900" s="11">
        <v>2643.2945166253112</v>
      </c>
      <c r="K900" s="11">
        <v>25406.910392647365</v>
      </c>
      <c r="L900" s="11">
        <v>1455.1374834461578</v>
      </c>
      <c r="M900" s="11">
        <v>58183.278453778323</v>
      </c>
      <c r="N900" s="11">
        <v>10186.119139301571</v>
      </c>
      <c r="O900" s="11">
        <v>15796.904140366303</v>
      </c>
      <c r="P900" s="43">
        <v>11901.586969423788</v>
      </c>
      <c r="Q900" s="11">
        <v>13058.715282591747</v>
      </c>
      <c r="R900" s="11">
        <v>10592.458745519192</v>
      </c>
      <c r="S900" s="11">
        <v>7736.8343845091549</v>
      </c>
      <c r="T900" s="11">
        <v>10337.849430630524</v>
      </c>
      <c r="U900" s="11">
        <v>6367.7152893344783</v>
      </c>
      <c r="V900" s="11">
        <v>9460.9802673282356</v>
      </c>
      <c r="W900" s="11">
        <v>6589.7208533403</v>
      </c>
      <c r="X900" s="12">
        <v>0</v>
      </c>
      <c r="Y900" s="12">
        <v>565.88975481187333</v>
      </c>
      <c r="Z900" s="12">
        <v>326.75742917720601</v>
      </c>
      <c r="AA900" s="44">
        <v>232.04019061955935</v>
      </c>
      <c r="AB900" s="45">
        <v>330.45010883751922</v>
      </c>
      <c r="AC900" s="12">
        <v>0</v>
      </c>
      <c r="AD900" s="12">
        <v>12923.430665675565</v>
      </c>
      <c r="AE900" s="12">
        <v>3231.1775093648071</v>
      </c>
      <c r="AF900" s="12">
        <v>5480.532182188148</v>
      </c>
      <c r="AG900" s="44">
        <v>1128.4755203370607</v>
      </c>
      <c r="AH900" s="45">
        <v>2643.2945150817818</v>
      </c>
      <c r="AI900" s="12">
        <v>0</v>
      </c>
      <c r="AJ900" s="12">
        <v>-21.535400365522268</v>
      </c>
      <c r="AK900" s="12">
        <v>57.932968802157404</v>
      </c>
      <c r="AL900" s="12">
        <v>103.81978648940938</v>
      </c>
      <c r="AM900" s="44">
        <v>136.40538354801689</v>
      </c>
      <c r="AN900" s="45">
        <v>89.999999783241023</v>
      </c>
      <c r="AO900" s="12">
        <v>0</v>
      </c>
      <c r="AP900" s="12">
        <v>-1984.906079578346</v>
      </c>
      <c r="AQ900" s="12">
        <v>10531.869581898467</v>
      </c>
      <c r="AR900" s="12">
        <v>12297.776123001713</v>
      </c>
      <c r="AS900" s="44">
        <v>10873.795756312007</v>
      </c>
      <c r="AT900" s="45">
        <v>9929.8494306305238</v>
      </c>
      <c r="AU900" s="12">
        <v>0</v>
      </c>
      <c r="AV900" s="12">
        <v>11432.540579443281</v>
      </c>
      <c r="AW900" s="12">
        <v>16013.515846984506</v>
      </c>
      <c r="AX900" s="12">
        <v>12961.256806371321</v>
      </c>
      <c r="AY900" s="44">
        <v>7441.3458291332108</v>
      </c>
      <c r="AZ900" s="45">
        <v>6367.7152877909502</v>
      </c>
      <c r="BA900" s="12">
        <v>0</v>
      </c>
      <c r="BB900" s="12">
        <v>10036.352123974639</v>
      </c>
      <c r="BC900" s="12">
        <v>12247.337412020684</v>
      </c>
      <c r="BD900" s="12">
        <v>10988.647899097117</v>
      </c>
      <c r="BE900" s="44">
        <v>10056.512419837707</v>
      </c>
      <c r="BF900" s="45">
        <v>9929.8494406305254</v>
      </c>
      <c r="BG900" s="12">
        <v>0</v>
      </c>
      <c r="BH900" s="12">
        <v>16176.422046557909</v>
      </c>
      <c r="BI900" s="12">
        <v>13275.326989209951</v>
      </c>
      <c r="BJ900" s="12">
        <v>7639.3759082887273</v>
      </c>
      <c r="BK900" s="44">
        <v>6663.2038447104223</v>
      </c>
      <c r="BL900" s="45">
        <v>3724.4207727091689</v>
      </c>
      <c r="BM900" s="12">
        <v>0</v>
      </c>
      <c r="BN900" s="12">
        <v>0</v>
      </c>
      <c r="BO900" s="12">
        <v>79.468369167679668</v>
      </c>
      <c r="BP900" s="12">
        <v>45.886817687251984</v>
      </c>
      <c r="BQ900" s="48">
        <v>32.585597058607512</v>
      </c>
      <c r="BR900" s="49">
        <v>46.405383764775877</v>
      </c>
      <c r="BS900" s="13">
        <v>0</v>
      </c>
      <c r="BT900" s="12">
        <v>146.72154622167955</v>
      </c>
      <c r="BV900" s="14">
        <f>Таблица1[[#This Row],[Lкан_леб,мм]]</f>
        <v>58183.278453778323</v>
      </c>
      <c r="BW900" s="50">
        <f>Таблица1[[#This Row],[угол обхв4]]+Таблица1[[#This Row],[Lдуг 3,мм]]</f>
        <v>12923.430665675565</v>
      </c>
      <c r="BX900" s="54">
        <f>Таблица1[[#This Row],[угол обхв5]]+Таблица1[[#This Row],[Y5, мм]]</f>
        <v>58749.168208590199</v>
      </c>
      <c r="BY900" s="14">
        <f>Таблица1[[#This Row],[угол обхв6]]+Таблица1[[#This Row],[Lдуг 4,мм]]</f>
        <v>16154.608175040372</v>
      </c>
      <c r="BZ900" s="14">
        <f>Таблица1[[#This Row],[Т1]]+Таблица1[[#This Row],[X6, мм]]</f>
        <v>59075.925637767403</v>
      </c>
      <c r="CA900" s="14">
        <f>Таблица1[[#This Row],[Т2]]+Таблица1[[#This Row],[Lдуг 5,мм]]</f>
        <v>21635.14035722852</v>
      </c>
      <c r="CB900" s="14">
        <f>Таблица1[[#This Row],[Т3]]+Таблица1[[#This Row],[Y6, мм]]</f>
        <v>59307.965828386965</v>
      </c>
      <c r="CC900" s="14">
        <f>Таблица1[[#This Row],[Т4]]+Таблица1[[#This Row],[Lдуг 6,мм]]</f>
        <v>22763.615877565582</v>
      </c>
      <c r="CD900" s="14">
        <f>Таблица1[[#This Row],[Т5]]+Таблица1[[#This Row],[Lдуг 1,мм]]</f>
        <v>59638.415937224483</v>
      </c>
      <c r="CE900" s="14">
        <f>Таблица1[[#This Row],[Т6]]+Таблица1[[#This Row],[Lпрям1, мм]]</f>
        <v>25406.910392647365</v>
      </c>
      <c r="CF900" s="15">
        <f>Таблица1[[#This Row],[Т7]]+Таблица1[[#This Row],[Lдуг 2,мм]]</f>
        <v>59638.415937224483</v>
      </c>
      <c r="CG900" s="14">
        <f>Таблица1[[#This Row],[Т8]]+Таблица1[[#This Row],[Lпрям2, мм]]</f>
        <v>25406.910392647365</v>
      </c>
      <c r="CH900" s="14">
        <f>Таблица1[[#This Row],[Т9]]-Таблица1[[#This Row],[Т9]]</f>
        <v>0</v>
      </c>
      <c r="CI900" s="50">
        <f>Таблица1[[#This Row],[Т9]]-Таблица1[[#This Row],[Т8]]</f>
        <v>34231.505544577114</v>
      </c>
      <c r="CJ900" s="54">
        <f>Таблица1[[#This Row],[Т9]]-Таблица1[[#This Row],[Т7]]</f>
        <v>0</v>
      </c>
      <c r="CK900" s="14">
        <f>Таблица1[[#This Row],[Т9]]-Таблица1[[#This Row],[Т6]]</f>
        <v>36874.800059658897</v>
      </c>
      <c r="CL900" s="14">
        <f>Таблица1[[#This Row],[Т9]]-Таблица1[[#This Row],[Т5]]</f>
        <v>330.4501088375182</v>
      </c>
      <c r="CM900" s="14">
        <f>Таблица1[[#This Row],[Т9]]-Таблица1[[#This Row],[Т4]]</f>
        <v>38003.275579995963</v>
      </c>
      <c r="CN900" s="14">
        <f>Таблица1[[#This Row],[Т9]]-Таблица1[[#This Row],[Т3]]</f>
        <v>562.49029945708025</v>
      </c>
      <c r="CO900" s="14">
        <f>Таблица1[[#This Row],[Т9]]-Таблица1[[#This Row],[Т2]]</f>
        <v>43483.807762184108</v>
      </c>
      <c r="CP900" s="14">
        <f>Таблица1[[#This Row],[Т9]]-Таблица1[[#This Row],[Т1]]</f>
        <v>889.2477286342837</v>
      </c>
      <c r="CQ900" s="14">
        <f>Таблица1[[#This Row],[Т9]]-Таблица1[[#This Row],[угол обхв6]]</f>
        <v>46714.985271548918</v>
      </c>
      <c r="CR900" s="14">
        <f>Таблица1[[#This Row],[Т9]]-Таблица1[[#This Row],[угол обхв5]]</f>
        <v>1455.1374834461603</v>
      </c>
      <c r="CS900" s="14">
        <f>Таблица1[[#This Row],[Т9]]-Таблица1[[#This Row],[угол обхв4]]</f>
        <v>59638.415937224483</v>
      </c>
      <c r="CT900" s="14">
        <f>Таблица1[[#This Row],[Lкан_прям, мм]]+Таблица1[[#This Row],[Lкан_дуг, мм]]+Таблица1[[#This Row],[Lкан_леб,мм]]</f>
        <v>85045.326329871838</v>
      </c>
      <c r="CU900" s="16">
        <f>Таблица1[[#This Row],[Lкан_леб,мм]]</f>
        <v>58183.278453778323</v>
      </c>
      <c r="CV900" s="14">
        <f>2534431-(Таблица1[[#This Row],[Т23]]+Таблица1[[#This Row],[угол обхв3]])</f>
        <v>2449238.9521239065</v>
      </c>
      <c r="CW900" s="50">
        <f>SUM(X900:AC900,AD900:AI900)-Таблица1[[#This Row],[lподв_min, мм]]</f>
        <v>24218.753359468214</v>
      </c>
      <c r="CX900" s="17">
        <f>CW1339-Таблица1[[#This Row],[Суммарная длина каната]]</f>
        <v>-2426159.3313910356</v>
      </c>
    </row>
    <row r="901" spans="1:102" x14ac:dyDescent="0.25">
      <c r="A901" s="21">
        <v>900</v>
      </c>
      <c r="B901" s="10">
        <v>22.762448979591831</v>
      </c>
      <c r="C901" s="10">
        <v>64.041224489795923</v>
      </c>
      <c r="D901" s="11">
        <v>10726.316660032755</v>
      </c>
      <c r="E901" s="11">
        <v>6377.2911325072046</v>
      </c>
      <c r="F901" s="11">
        <v>9882.5417767262061</v>
      </c>
      <c r="G901" s="11">
        <v>6691.8272135869793</v>
      </c>
      <c r="H901" s="11">
        <v>10318.316170032755</v>
      </c>
      <c r="I901" s="11">
        <v>3672.4305876188123</v>
      </c>
      <c r="J901" s="11">
        <v>2704.8605448883923</v>
      </c>
      <c r="K901" s="11">
        <v>25445.136779178283</v>
      </c>
      <c r="L901" s="11">
        <v>1416.9110969152302</v>
      </c>
      <c r="M901" s="11">
        <v>58183.278453778323</v>
      </c>
      <c r="N901" s="11">
        <v>10186.119139301571</v>
      </c>
      <c r="O901" s="11">
        <v>15796.904140366303</v>
      </c>
      <c r="P901" s="43">
        <v>11975.006293461376</v>
      </c>
      <c r="Q901" s="11">
        <v>13134.1787443717</v>
      </c>
      <c r="R901" s="11">
        <v>10916.532267682407</v>
      </c>
      <c r="S901" s="11">
        <v>7756.8312814722412</v>
      </c>
      <c r="T901" s="11">
        <v>10726.316660032755</v>
      </c>
      <c r="U901" s="11">
        <v>6377.2911325072046</v>
      </c>
      <c r="V901" s="11">
        <v>9840.0132060516989</v>
      </c>
      <c r="W901" s="11">
        <v>6557.9902953753608</v>
      </c>
      <c r="X901" s="12">
        <v>0</v>
      </c>
      <c r="Y901" s="12">
        <v>552.87846528070531</v>
      </c>
      <c r="Z901" s="12">
        <v>320.65552546047695</v>
      </c>
      <c r="AA901" s="44">
        <v>232.04019061955896</v>
      </c>
      <c r="AB901" s="45">
        <v>311.33691555448922</v>
      </c>
      <c r="AC901" s="12">
        <v>0</v>
      </c>
      <c r="AD901" s="12">
        <v>12923.430665675565</v>
      </c>
      <c r="AE901" s="12">
        <v>3207.8378675975159</v>
      </c>
      <c r="AF901" s="12">
        <v>5480.5321821881498</v>
      </c>
      <c r="AG901" s="44">
        <v>1128.4755203370603</v>
      </c>
      <c r="AH901" s="45">
        <v>2704.8605433799944</v>
      </c>
      <c r="AI901" s="12">
        <v>0</v>
      </c>
      <c r="AJ901" s="12">
        <v>-21.535400365522268</v>
      </c>
      <c r="AK901" s="12">
        <v>56.105782586082221</v>
      </c>
      <c r="AL901" s="12">
        <v>101.13570485675633</v>
      </c>
      <c r="AM901" s="44">
        <v>133.7213019153638</v>
      </c>
      <c r="AN901" s="45">
        <v>89.999999788174719</v>
      </c>
      <c r="AO901" s="12">
        <v>0</v>
      </c>
      <c r="AP901" s="12">
        <v>-1984.906079578346</v>
      </c>
      <c r="AQ901" s="12">
        <v>10524.787116427062</v>
      </c>
      <c r="AR901" s="12">
        <v>12375.324673489031</v>
      </c>
      <c r="AS901" s="44">
        <v>11211.398043061381</v>
      </c>
      <c r="AT901" s="45">
        <v>10318.316660032755</v>
      </c>
      <c r="AU901" s="12">
        <v>0</v>
      </c>
      <c r="AV901" s="12">
        <v>11432.540579443281</v>
      </c>
      <c r="AW901" s="12">
        <v>16024.429965866901</v>
      </c>
      <c r="AX901" s="12">
        <v>13055.380301417317</v>
      </c>
      <c r="AY901" s="44">
        <v>7474.8416105441083</v>
      </c>
      <c r="AZ901" s="45">
        <v>6377.2911309988085</v>
      </c>
      <c r="BA901" s="12">
        <v>0</v>
      </c>
      <c r="BB901" s="12">
        <v>10036.352123974639</v>
      </c>
      <c r="BC901" s="12">
        <v>12313.674270586867</v>
      </c>
      <c r="BD901" s="12">
        <v>11316.850647710062</v>
      </c>
      <c r="BE901" s="44">
        <v>10431.450884653781</v>
      </c>
      <c r="BF901" s="45">
        <v>10318.316670032755</v>
      </c>
      <c r="BG901" s="12">
        <v>0</v>
      </c>
      <c r="BH901" s="12">
        <v>16176.422046557909</v>
      </c>
      <c r="BI901" s="12">
        <v>13361.704569872298</v>
      </c>
      <c r="BJ901" s="12">
        <v>7678.0328385178564</v>
      </c>
      <c r="BK901" s="44">
        <v>6659.2808034353375</v>
      </c>
      <c r="BL901" s="45">
        <v>3672.4305876188141</v>
      </c>
      <c r="BM901" s="12">
        <v>0</v>
      </c>
      <c r="BN901" s="12">
        <v>0</v>
      </c>
      <c r="BO901" s="12">
        <v>77.641182951604492</v>
      </c>
      <c r="BP901" s="12">
        <v>45.029922270674113</v>
      </c>
      <c r="BQ901" s="48">
        <v>32.585597058607462</v>
      </c>
      <c r="BR901" s="49">
        <v>43.721302127189084</v>
      </c>
      <c r="BS901" s="13">
        <v>0</v>
      </c>
      <c r="BT901" s="12">
        <v>146.72154622167955</v>
      </c>
      <c r="BV901" s="14">
        <f>Таблица1[[#This Row],[Lкан_леб,мм]]</f>
        <v>58183.278453778323</v>
      </c>
      <c r="BW901" s="50">
        <f>Таблица1[[#This Row],[угол обхв4]]+Таблица1[[#This Row],[Lдуг 3,мм]]</f>
        <v>12923.430665675565</v>
      </c>
      <c r="BX901" s="54">
        <f>Таблица1[[#This Row],[угол обхв5]]+Таблица1[[#This Row],[Y5, мм]]</f>
        <v>58736.156919059031</v>
      </c>
      <c r="BY901" s="14">
        <f>Таблица1[[#This Row],[угол обхв6]]+Таблица1[[#This Row],[Lдуг 4,мм]]</f>
        <v>16131.268533273082</v>
      </c>
      <c r="BZ901" s="14">
        <f>Таблица1[[#This Row],[Т1]]+Таблица1[[#This Row],[X6, мм]]</f>
        <v>59056.812444519506</v>
      </c>
      <c r="CA901" s="14">
        <f>Таблица1[[#This Row],[Т2]]+Таблица1[[#This Row],[Lдуг 5,мм]]</f>
        <v>21611.800715461231</v>
      </c>
      <c r="CB901" s="14">
        <f>Таблица1[[#This Row],[Т3]]+Таблица1[[#This Row],[Y6, мм]]</f>
        <v>59288.852635139068</v>
      </c>
      <c r="CC901" s="14">
        <f>Таблица1[[#This Row],[Т4]]+Таблица1[[#This Row],[Lдуг 6,мм]]</f>
        <v>22740.27623579829</v>
      </c>
      <c r="CD901" s="14">
        <f>Таблица1[[#This Row],[Т5]]+Таблица1[[#This Row],[Lдуг 1,мм]]</f>
        <v>59600.189550693554</v>
      </c>
      <c r="CE901" s="14">
        <f>Таблица1[[#This Row],[Т6]]+Таблица1[[#This Row],[Lпрям1, мм]]</f>
        <v>25445.136779178283</v>
      </c>
      <c r="CF901" s="15">
        <f>Таблица1[[#This Row],[Т7]]+Таблица1[[#This Row],[Lдуг 2,мм]]</f>
        <v>59600.189550693554</v>
      </c>
      <c r="CG901" s="14">
        <f>Таблица1[[#This Row],[Т8]]+Таблица1[[#This Row],[Lпрям2, мм]]</f>
        <v>25445.136779178283</v>
      </c>
      <c r="CH901" s="14">
        <f>Таблица1[[#This Row],[Т9]]-Таблица1[[#This Row],[Т9]]</f>
        <v>0</v>
      </c>
      <c r="CI901" s="50">
        <f>Таблица1[[#This Row],[Т9]]-Таблица1[[#This Row],[Т8]]</f>
        <v>34155.052771515271</v>
      </c>
      <c r="CJ901" s="54">
        <f>Таблица1[[#This Row],[Т9]]-Таблица1[[#This Row],[Т7]]</f>
        <v>0</v>
      </c>
      <c r="CK901" s="14">
        <f>Таблица1[[#This Row],[Т9]]-Таблица1[[#This Row],[Т6]]</f>
        <v>36859.913314895268</v>
      </c>
      <c r="CL901" s="14">
        <f>Таблица1[[#This Row],[Т9]]-Таблица1[[#This Row],[Т5]]</f>
        <v>311.33691555448604</v>
      </c>
      <c r="CM901" s="14">
        <f>Таблица1[[#This Row],[Т9]]-Таблица1[[#This Row],[Т4]]</f>
        <v>37988.388835232327</v>
      </c>
      <c r="CN901" s="14">
        <f>Таблица1[[#This Row],[Т9]]-Таблица1[[#This Row],[Т3]]</f>
        <v>543.37710617404809</v>
      </c>
      <c r="CO901" s="14">
        <f>Таблица1[[#This Row],[Т9]]-Таблица1[[#This Row],[Т2]]</f>
        <v>43468.921017420471</v>
      </c>
      <c r="CP901" s="14">
        <f>Таблица1[[#This Row],[Т9]]-Таблица1[[#This Row],[Т1]]</f>
        <v>864.03263163452357</v>
      </c>
      <c r="CQ901" s="14">
        <f>Таблица1[[#This Row],[Т9]]-Таблица1[[#This Row],[угол обхв6]]</f>
        <v>46676.758885017989</v>
      </c>
      <c r="CR901" s="14">
        <f>Таблица1[[#This Row],[Т9]]-Таблица1[[#This Row],[угол обхв5]]</f>
        <v>1416.9110969152316</v>
      </c>
      <c r="CS901" s="14">
        <f>Таблица1[[#This Row],[Т9]]-Таблица1[[#This Row],[угол обхв4]]</f>
        <v>59600.189550693554</v>
      </c>
      <c r="CT901" s="14">
        <f>Таблица1[[#This Row],[Lкан_прям, мм]]+Таблица1[[#This Row],[Lкан_дуг, мм]]+Таблица1[[#This Row],[Lкан_леб,мм]]</f>
        <v>85045.326329871838</v>
      </c>
      <c r="CU901" s="16">
        <f>Таблица1[[#This Row],[Lкан_леб,мм]]</f>
        <v>58183.278453778323</v>
      </c>
      <c r="CV901" s="14">
        <f>2534431-(Таблица1[[#This Row],[Т23]]+Таблица1[[#This Row],[угол обхв3]])</f>
        <v>2449238.9521239065</v>
      </c>
      <c r="CW901" s="50">
        <f>SUM(X901:AC901,AD901:AI901)-Таблица1[[#This Row],[lподв_min, мм]]</f>
        <v>24157.187331205118</v>
      </c>
      <c r="CX901" s="17">
        <f>CW1340-Таблица1[[#This Row],[Суммарная длина каната]]</f>
        <v>-2426208.629032067</v>
      </c>
    </row>
    <row r="902" spans="1:102" x14ac:dyDescent="0.25">
      <c r="A902" s="21">
        <v>901</v>
      </c>
      <c r="B902" s="10">
        <v>22.762448979591831</v>
      </c>
      <c r="C902" s="10">
        <v>66.725306122448984</v>
      </c>
      <c r="D902" s="11">
        <v>11113.909284837251</v>
      </c>
      <c r="E902" s="11">
        <v>6405.047974710018</v>
      </c>
      <c r="F902" s="11">
        <v>10256.330698857097</v>
      </c>
      <c r="G902" s="11">
        <v>6679.7259113344871</v>
      </c>
      <c r="H902" s="11">
        <v>10705.908794837253</v>
      </c>
      <c r="I902" s="11">
        <v>3637.0949564367897</v>
      </c>
      <c r="J902" s="11">
        <v>2767.9530182732287</v>
      </c>
      <c r="K902" s="11">
        <v>25483.363165708466</v>
      </c>
      <c r="L902" s="11">
        <v>1378.6847103850546</v>
      </c>
      <c r="M902" s="11">
        <v>58183.278453778323</v>
      </c>
      <c r="N902" s="11">
        <v>10186.119139301571</v>
      </c>
      <c r="O902" s="11">
        <v>15796.904140366303</v>
      </c>
      <c r="P902" s="43">
        <v>12044.81119778936</v>
      </c>
      <c r="Q902" s="11">
        <v>13212.997565332887</v>
      </c>
      <c r="R902" s="11">
        <v>11239.313823253045</v>
      </c>
      <c r="S902" s="11">
        <v>7791.9822564064225</v>
      </c>
      <c r="T902" s="11">
        <v>11113.909284837251</v>
      </c>
      <c r="U902" s="11">
        <v>6405.047974710018</v>
      </c>
      <c r="V902" s="11">
        <v>10220.116224854804</v>
      </c>
      <c r="W902" s="11">
        <v>6544.0442549739564</v>
      </c>
      <c r="X902" s="12">
        <v>0</v>
      </c>
      <c r="Y902" s="12">
        <v>539.81485355777318</v>
      </c>
      <c r="Z902" s="12">
        <v>314.60594393551173</v>
      </c>
      <c r="AA902" s="44">
        <v>232.04019061955952</v>
      </c>
      <c r="AB902" s="45">
        <v>292.22372227221024</v>
      </c>
      <c r="AC902" s="12">
        <v>0</v>
      </c>
      <c r="AD902" s="12">
        <v>12923.430665675565</v>
      </c>
      <c r="AE902" s="12">
        <v>3182.9717807084785</v>
      </c>
      <c r="AF902" s="12">
        <v>5480.5321821881489</v>
      </c>
      <c r="AG902" s="44">
        <v>1128.4755203370592</v>
      </c>
      <c r="AH902" s="45">
        <v>2767.9530167992129</v>
      </c>
      <c r="AI902" s="12">
        <v>0</v>
      </c>
      <c r="AJ902" s="12">
        <v>-21.535400365522268</v>
      </c>
      <c r="AK902" s="12">
        <v>54.271248721078216</v>
      </c>
      <c r="AL902" s="12">
        <v>98.451623224103258</v>
      </c>
      <c r="AM902" s="44">
        <v>131.03722028271079</v>
      </c>
      <c r="AN902" s="45">
        <v>89.999999793003056</v>
      </c>
      <c r="AO902" s="12">
        <v>0</v>
      </c>
      <c r="AP902" s="12">
        <v>-1984.906079578346</v>
      </c>
      <c r="AQ902" s="12">
        <v>10517.329704535981</v>
      </c>
      <c r="AR902" s="12">
        <v>12448.38044481072</v>
      </c>
      <c r="AS902" s="44">
        <v>11547.061382827107</v>
      </c>
      <c r="AT902" s="45">
        <v>10705.909284837253</v>
      </c>
      <c r="AU902" s="12">
        <v>0</v>
      </c>
      <c r="AV902" s="12">
        <v>11432.540579443281</v>
      </c>
      <c r="AW902" s="12">
        <v>16035.155187535256</v>
      </c>
      <c r="AX902" s="12">
        <v>13153.032051421864</v>
      </c>
      <c r="AY902" s="44">
        <v>7524.1101981842012</v>
      </c>
      <c r="AZ902" s="45">
        <v>6405.0479732360045</v>
      </c>
      <c r="BA902" s="12">
        <v>0</v>
      </c>
      <c r="BB902" s="12">
        <v>10036.352123974639</v>
      </c>
      <c r="BC902" s="12">
        <v>12376.021763023771</v>
      </c>
      <c r="BD902" s="12">
        <v>11642.883070274404</v>
      </c>
      <c r="BE902" s="44">
        <v>10806.16172526319</v>
      </c>
      <c r="BF902" s="45">
        <v>10705.909294837253</v>
      </c>
      <c r="BG902" s="12">
        <v>0</v>
      </c>
      <c r="BH902" s="12">
        <v>16176.422046557909</v>
      </c>
      <c r="BI902" s="12">
        <v>13451.248612501839</v>
      </c>
      <c r="BJ902" s="12">
        <v>7732.0167424953979</v>
      </c>
      <c r="BK902" s="44">
        <v>6672.9200329322384</v>
      </c>
      <c r="BL902" s="45">
        <v>3637.0949564367911</v>
      </c>
      <c r="BM902" s="12">
        <v>0</v>
      </c>
      <c r="BN902" s="12">
        <v>0</v>
      </c>
      <c r="BO902" s="12">
        <v>75.806649086600487</v>
      </c>
      <c r="BP902" s="12">
        <v>44.180374503025043</v>
      </c>
      <c r="BQ902" s="48">
        <v>32.585597058607533</v>
      </c>
      <c r="BR902" s="49">
        <v>41.037220489707742</v>
      </c>
      <c r="BS902" s="13">
        <v>0</v>
      </c>
      <c r="BT902" s="12">
        <v>146.72154622167955</v>
      </c>
      <c r="BV902" s="14">
        <f>Таблица1[[#This Row],[Lкан_леб,мм]]</f>
        <v>58183.278453778323</v>
      </c>
      <c r="BW902" s="50">
        <f>Таблица1[[#This Row],[угол обхв4]]+Таблица1[[#This Row],[Lдуг 3,мм]]</f>
        <v>12923.430665675565</v>
      </c>
      <c r="BX902" s="54">
        <f>Таблица1[[#This Row],[угол обхв5]]+Таблица1[[#This Row],[Y5, мм]]</f>
        <v>58723.093307336094</v>
      </c>
      <c r="BY902" s="14">
        <f>Таблица1[[#This Row],[угол обхв6]]+Таблица1[[#This Row],[Lдуг 4,мм]]</f>
        <v>16106.402446384043</v>
      </c>
      <c r="BZ902" s="14">
        <f>Таблица1[[#This Row],[Т1]]+Таблица1[[#This Row],[X6, мм]]</f>
        <v>59037.699251271602</v>
      </c>
      <c r="CA902" s="14">
        <f>Таблица1[[#This Row],[Т2]]+Таблица1[[#This Row],[Lдуг 5,мм]]</f>
        <v>21586.934628572191</v>
      </c>
      <c r="CB902" s="14">
        <f>Таблица1[[#This Row],[Т3]]+Таблица1[[#This Row],[Y6, мм]]</f>
        <v>59269.739441891164</v>
      </c>
      <c r="CC902" s="14">
        <f>Таблица1[[#This Row],[Т4]]+Таблица1[[#This Row],[Lдуг 6,мм]]</f>
        <v>22715.41014890925</v>
      </c>
      <c r="CD902" s="14">
        <f>Таблица1[[#This Row],[Т5]]+Таблица1[[#This Row],[Lдуг 1,мм]]</f>
        <v>59561.963164163375</v>
      </c>
      <c r="CE902" s="14">
        <f>Таблица1[[#This Row],[Т6]]+Таблица1[[#This Row],[Lпрям1, мм]]</f>
        <v>25483.363165708462</v>
      </c>
      <c r="CF902" s="15">
        <f>Таблица1[[#This Row],[Т7]]+Таблица1[[#This Row],[Lдуг 2,мм]]</f>
        <v>59561.963164163375</v>
      </c>
      <c r="CG902" s="14">
        <f>Таблица1[[#This Row],[Т8]]+Таблица1[[#This Row],[Lпрям2, мм]]</f>
        <v>25483.363165708462</v>
      </c>
      <c r="CH902" s="14">
        <f>Таблица1[[#This Row],[Т9]]-Таблица1[[#This Row],[Т9]]</f>
        <v>0</v>
      </c>
      <c r="CI902" s="50">
        <f>Таблица1[[#This Row],[Т9]]-Таблица1[[#This Row],[Т8]]</f>
        <v>34078.599998454913</v>
      </c>
      <c r="CJ902" s="54">
        <f>Таблица1[[#This Row],[Т9]]-Таблица1[[#This Row],[Т7]]</f>
        <v>0</v>
      </c>
      <c r="CK902" s="14">
        <f>Таблица1[[#This Row],[Т9]]-Таблица1[[#This Row],[Т6]]</f>
        <v>36846.553015254125</v>
      </c>
      <c r="CL902" s="14">
        <f>Таблица1[[#This Row],[Т9]]-Таблица1[[#This Row],[Т5]]</f>
        <v>292.22372227221058</v>
      </c>
      <c r="CM902" s="14">
        <f>Таблица1[[#This Row],[Т9]]-Таблица1[[#This Row],[Т4]]</f>
        <v>37975.028535591184</v>
      </c>
      <c r="CN902" s="14">
        <f>Таблица1[[#This Row],[Т9]]-Таблица1[[#This Row],[Т3]]</f>
        <v>524.26391289177263</v>
      </c>
      <c r="CO902" s="14">
        <f>Таблица1[[#This Row],[Т9]]-Таблица1[[#This Row],[Т2]]</f>
        <v>43455.560717779328</v>
      </c>
      <c r="CP902" s="14">
        <f>Таблица1[[#This Row],[Т9]]-Таблица1[[#This Row],[Т1]]</f>
        <v>838.86985682728118</v>
      </c>
      <c r="CQ902" s="14">
        <f>Таблица1[[#This Row],[Т9]]-Таблица1[[#This Row],[угол обхв6]]</f>
        <v>46638.53249848781</v>
      </c>
      <c r="CR902" s="14">
        <f>Таблица1[[#This Row],[Т9]]-Таблица1[[#This Row],[угол обхв5]]</f>
        <v>1378.6847103850523</v>
      </c>
      <c r="CS902" s="14">
        <f>Таблица1[[#This Row],[Т9]]-Таблица1[[#This Row],[угол обхв4]]</f>
        <v>59561.963164163375</v>
      </c>
      <c r="CT902" s="14">
        <f>Таблица1[[#This Row],[Lкан_прям, мм]]+Таблица1[[#This Row],[Lкан_дуг, мм]]+Таблица1[[#This Row],[Lкан_леб,мм]]</f>
        <v>85045.326329871838</v>
      </c>
      <c r="CU902" s="16">
        <f>Таблица1[[#This Row],[Lкан_леб,мм]]</f>
        <v>58183.278453778323</v>
      </c>
      <c r="CV902" s="14">
        <f>2534431-(Таблица1[[#This Row],[Т23]]+Таблица1[[#This Row],[угол обхв3]])</f>
        <v>2449238.9521239065</v>
      </c>
      <c r="CW902" s="50">
        <f>SUM(X902:AC902,AD902:AI902)-Таблица1[[#This Row],[lподв_min, мм]]</f>
        <v>24094.094857820288</v>
      </c>
      <c r="CX902" s="17">
        <f>CW1341-Таблица1[[#This Row],[Суммарная длина каната]]</f>
        <v>-2426258.6927494463</v>
      </c>
    </row>
    <row r="903" spans="1:102" x14ac:dyDescent="0.25">
      <c r="A903" s="21">
        <v>902</v>
      </c>
      <c r="B903" s="10">
        <v>22.762448979591831</v>
      </c>
      <c r="C903" s="10">
        <v>69.409387755102046</v>
      </c>
      <c r="D903" s="11">
        <v>11499.776867831873</v>
      </c>
      <c r="E903" s="11">
        <v>6450.9249132064087</v>
      </c>
      <c r="F903" s="11">
        <v>10630.276237123035</v>
      </c>
      <c r="G903" s="11">
        <v>6685.1420201754136</v>
      </c>
      <c r="H903" s="11">
        <v>11091.776377831875</v>
      </c>
      <c r="I903" s="11">
        <v>3618.3721335210157</v>
      </c>
      <c r="J903" s="11">
        <v>2832.552779685393</v>
      </c>
      <c r="K903" s="11">
        <v>25521.589552237878</v>
      </c>
      <c r="L903" s="11">
        <v>1340.4583238556418</v>
      </c>
      <c r="M903" s="11">
        <v>58183.278453778323</v>
      </c>
      <c r="N903" s="11">
        <v>10186.119139301571</v>
      </c>
      <c r="O903" s="11">
        <v>15796.904140366303</v>
      </c>
      <c r="P903" s="43">
        <v>12110.848519823032</v>
      </c>
      <c r="Q903" s="11">
        <v>13294.998804985542</v>
      </c>
      <c r="R903" s="11">
        <v>11560.095180369392</v>
      </c>
      <c r="S903" s="11">
        <v>7842.2101827225597</v>
      </c>
      <c r="T903" s="11">
        <v>11499.776867831873</v>
      </c>
      <c r="U903" s="11">
        <v>6450.9249132064087</v>
      </c>
      <c r="V903" s="11">
        <v>10600.455319860921</v>
      </c>
      <c r="W903" s="11">
        <v>6547.9133318713766</v>
      </c>
      <c r="X903" s="12">
        <v>0</v>
      </c>
      <c r="Y903" s="12">
        <v>526.69431280009121</v>
      </c>
      <c r="Z903" s="12">
        <v>308.61329144529662</v>
      </c>
      <c r="AA903" s="44">
        <v>232.04019061955833</v>
      </c>
      <c r="AB903" s="45">
        <v>273.11052899069534</v>
      </c>
      <c r="AC903" s="12">
        <v>0</v>
      </c>
      <c r="AD903" s="12">
        <v>12923.430665675565</v>
      </c>
      <c r="AE903" s="12">
        <v>3156.5984057921037</v>
      </c>
      <c r="AF903" s="12">
        <v>5480.532182188148</v>
      </c>
      <c r="AG903" s="44">
        <v>1128.4755203370614</v>
      </c>
      <c r="AH903" s="45">
        <v>2832.552778244994</v>
      </c>
      <c r="AI903" s="12">
        <v>0</v>
      </c>
      <c r="AJ903" s="12">
        <v>-21.535400365522268</v>
      </c>
      <c r="AK903" s="12">
        <v>52.428720264351369</v>
      </c>
      <c r="AL903" s="12">
        <v>95.767541591450211</v>
      </c>
      <c r="AM903" s="44">
        <v>128.35313865005759</v>
      </c>
      <c r="AN903" s="45">
        <v>89.999999797723873</v>
      </c>
      <c r="AO903" s="12">
        <v>0</v>
      </c>
      <c r="AP903" s="12">
        <v>-1984.906079578346</v>
      </c>
      <c r="AQ903" s="12">
        <v>10509.498057241308</v>
      </c>
      <c r="AR903" s="12">
        <v>12516.783141485092</v>
      </c>
      <c r="AS903" s="44">
        <v>11880.049279152288</v>
      </c>
      <c r="AT903" s="45">
        <v>11091.776867831875</v>
      </c>
      <c r="AU903" s="12">
        <v>0</v>
      </c>
      <c r="AV903" s="12">
        <v>11432.540579443281</v>
      </c>
      <c r="AW903" s="12">
        <v>16045.681300556151</v>
      </c>
      <c r="AX903" s="12">
        <v>13253.997793582419</v>
      </c>
      <c r="AY903" s="44">
        <v>7589.0434892733138</v>
      </c>
      <c r="AZ903" s="45">
        <v>6450.924911766012</v>
      </c>
      <c r="BA903" s="12">
        <v>0</v>
      </c>
      <c r="BB903" s="12">
        <v>10036.352123974639</v>
      </c>
      <c r="BC903" s="12">
        <v>12434.227437762767</v>
      </c>
      <c r="BD903" s="12">
        <v>11966.029802031451</v>
      </c>
      <c r="BE903" s="44">
        <v>11179.822769048977</v>
      </c>
      <c r="BF903" s="45">
        <v>11091.776877831875</v>
      </c>
      <c r="BG903" s="12">
        <v>0</v>
      </c>
      <c r="BH903" s="12">
        <v>16176.422046557909</v>
      </c>
      <c r="BI903" s="12">
        <v>13543.775965175388</v>
      </c>
      <c r="BJ903" s="12">
        <v>7801.209171319435</v>
      </c>
      <c r="BK903" s="44">
        <v>6704.0916066556547</v>
      </c>
      <c r="BL903" s="45">
        <v>3618.3721335210175</v>
      </c>
      <c r="BM903" s="12">
        <v>0</v>
      </c>
      <c r="BN903" s="12">
        <v>0</v>
      </c>
      <c r="BO903" s="12">
        <v>73.964120629873634</v>
      </c>
      <c r="BP903" s="12">
        <v>43.338821327098849</v>
      </c>
      <c r="BQ903" s="48">
        <v>32.58559705860737</v>
      </c>
      <c r="BR903" s="49">
        <v>38.353138852333714</v>
      </c>
      <c r="BS903" s="13">
        <v>0</v>
      </c>
      <c r="BT903" s="12">
        <v>146.72154622167955</v>
      </c>
      <c r="BV903" s="14">
        <f>Таблица1[[#This Row],[Lкан_леб,мм]]</f>
        <v>58183.278453778323</v>
      </c>
      <c r="BW903" s="50">
        <f>Таблица1[[#This Row],[угол обхв4]]+Таблица1[[#This Row],[Lдуг 3,мм]]</f>
        <v>12923.430665675565</v>
      </c>
      <c r="BX903" s="54">
        <f>Таблица1[[#This Row],[угол обхв5]]+Таблица1[[#This Row],[Y5, мм]]</f>
        <v>58709.972766578416</v>
      </c>
      <c r="BY903" s="14">
        <f>Таблица1[[#This Row],[угол обхв6]]+Таблица1[[#This Row],[Lдуг 4,мм]]</f>
        <v>16080.029071467668</v>
      </c>
      <c r="BZ903" s="14">
        <f>Таблица1[[#This Row],[Т1]]+Таблица1[[#This Row],[X6, мм]]</f>
        <v>59018.586058023713</v>
      </c>
      <c r="CA903" s="14">
        <f>Таблица1[[#This Row],[Т2]]+Таблица1[[#This Row],[Lдуг 5,мм]]</f>
        <v>21560.561253655818</v>
      </c>
      <c r="CB903" s="14">
        <f>Таблица1[[#This Row],[Т3]]+Таблица1[[#This Row],[Y6, мм]]</f>
        <v>59250.626248643268</v>
      </c>
      <c r="CC903" s="14">
        <f>Таблица1[[#This Row],[Т4]]+Таблица1[[#This Row],[Lдуг 6,мм]]</f>
        <v>22689.036773992881</v>
      </c>
      <c r="CD903" s="14">
        <f>Таблица1[[#This Row],[Т5]]+Таблица1[[#This Row],[Lдуг 1,мм]]</f>
        <v>59523.73677763396</v>
      </c>
      <c r="CE903" s="14">
        <f>Таблица1[[#This Row],[Т6]]+Таблица1[[#This Row],[Lпрям1, мм]]</f>
        <v>25521.589552237874</v>
      </c>
      <c r="CF903" s="15">
        <f>Таблица1[[#This Row],[Т7]]+Таблица1[[#This Row],[Lдуг 2,мм]]</f>
        <v>59523.73677763396</v>
      </c>
      <c r="CG903" s="14">
        <f>Таблица1[[#This Row],[Т8]]+Таблица1[[#This Row],[Lпрям2, мм]]</f>
        <v>25521.589552237874</v>
      </c>
      <c r="CH903" s="14">
        <f>Таблица1[[#This Row],[Т9]]-Таблица1[[#This Row],[Т9]]</f>
        <v>0</v>
      </c>
      <c r="CI903" s="50">
        <f>Таблица1[[#This Row],[Т9]]-Таблица1[[#This Row],[Т8]]</f>
        <v>34002.147225396082</v>
      </c>
      <c r="CJ903" s="54">
        <f>Таблица1[[#This Row],[Т9]]-Таблица1[[#This Row],[Т7]]</f>
        <v>0</v>
      </c>
      <c r="CK903" s="14">
        <f>Таблица1[[#This Row],[Т9]]-Таблица1[[#This Row],[Т6]]</f>
        <v>36834.700003641075</v>
      </c>
      <c r="CL903" s="14">
        <f>Таблица1[[#This Row],[Т9]]-Таблица1[[#This Row],[Т5]]</f>
        <v>273.11052899069182</v>
      </c>
      <c r="CM903" s="14">
        <f>Таблица1[[#This Row],[Т9]]-Таблица1[[#This Row],[Т4]]</f>
        <v>37963.175523978141</v>
      </c>
      <c r="CN903" s="14">
        <f>Таблица1[[#This Row],[Т9]]-Таблица1[[#This Row],[Т3]]</f>
        <v>505.1507196102466</v>
      </c>
      <c r="CO903" s="14">
        <f>Таблица1[[#This Row],[Т9]]-Таблица1[[#This Row],[Т2]]</f>
        <v>43443.707706166293</v>
      </c>
      <c r="CP903" s="14">
        <f>Таблица1[[#This Row],[Т9]]-Таблица1[[#This Row],[Т1]]</f>
        <v>813.76401105554396</v>
      </c>
      <c r="CQ903" s="14">
        <f>Таблица1[[#This Row],[Т9]]-Таблица1[[#This Row],[угол обхв6]]</f>
        <v>46600.306111958394</v>
      </c>
      <c r="CR903" s="14">
        <f>Таблица1[[#This Row],[Т9]]-Таблица1[[#This Row],[угол обхв5]]</f>
        <v>1340.458323855637</v>
      </c>
      <c r="CS903" s="14">
        <f>Таблица1[[#This Row],[Т9]]-Таблица1[[#This Row],[угол обхв4]]</f>
        <v>59523.73677763396</v>
      </c>
      <c r="CT903" s="14">
        <f>Таблица1[[#This Row],[Lкан_прям, мм]]+Таблица1[[#This Row],[Lкан_дуг, мм]]+Таблица1[[#This Row],[Lкан_леб,мм]]</f>
        <v>85045.326329871838</v>
      </c>
      <c r="CU903" s="16">
        <f>Таблица1[[#This Row],[Lкан_леб,мм]]</f>
        <v>58183.278453778323</v>
      </c>
      <c r="CV903" s="14">
        <f>2534431-(Таблица1[[#This Row],[Т23]]+Таблица1[[#This Row],[угол обхв3]])</f>
        <v>2449238.9521239065</v>
      </c>
      <c r="CW903" s="50">
        <f>SUM(X903:AC903,AD903:AI903)-Таблица1[[#This Row],[lподв_min, мм]]</f>
        <v>24029.495096408122</v>
      </c>
      <c r="CX903" s="17">
        <f>CW1342-Таблица1[[#This Row],[Суммарная длина каната]]</f>
        <v>-2426309.4590040203</v>
      </c>
    </row>
    <row r="904" spans="1:102" x14ac:dyDescent="0.25">
      <c r="A904" s="21">
        <v>903</v>
      </c>
      <c r="B904" s="10">
        <v>22.762448979591831</v>
      </c>
      <c r="C904" s="10">
        <v>72.093469387755121</v>
      </c>
      <c r="D904" s="11">
        <v>11883.072756808764</v>
      </c>
      <c r="E904" s="11">
        <v>6514.8212870106399</v>
      </c>
      <c r="F904" s="11">
        <v>11003.557898096888</v>
      </c>
      <c r="G904" s="11">
        <v>6708.0636563426006</v>
      </c>
      <c r="H904" s="11">
        <v>11475.072266808764</v>
      </c>
      <c r="I904" s="11">
        <v>3616.1819677437843</v>
      </c>
      <c r="J904" s="11">
        <v>2898.6393192668552</v>
      </c>
      <c r="K904" s="11">
        <v>25559.815938766511</v>
      </c>
      <c r="L904" s="11">
        <v>1302.2319373270084</v>
      </c>
      <c r="M904" s="11">
        <v>58183.278453778323</v>
      </c>
      <c r="N904" s="11">
        <v>10186.119139301571</v>
      </c>
      <c r="O904" s="11">
        <v>15796.904140366303</v>
      </c>
      <c r="P904" s="43">
        <v>12172.973363626668</v>
      </c>
      <c r="Q904" s="11">
        <v>13380.002540128915</v>
      </c>
      <c r="R904" s="11">
        <v>11878.172495909583</v>
      </c>
      <c r="S904" s="11">
        <v>7907.4048527053956</v>
      </c>
      <c r="T904" s="11">
        <v>11883.072756808764</v>
      </c>
      <c r="U904" s="11">
        <v>6514.8212870106399</v>
      </c>
      <c r="V904" s="11">
        <v>10980.195969206306</v>
      </c>
      <c r="W904" s="11">
        <v>6569.5890367240172</v>
      </c>
      <c r="X904" s="12">
        <v>0</v>
      </c>
      <c r="Y904" s="12">
        <v>513.51199304616114</v>
      </c>
      <c r="Z904" s="12">
        <v>302.68241795132951</v>
      </c>
      <c r="AA904" s="44">
        <v>232.04019061955896</v>
      </c>
      <c r="AB904" s="45">
        <v>253.99733570995875</v>
      </c>
      <c r="AC904" s="12">
        <v>0</v>
      </c>
      <c r="AD904" s="12">
        <v>12923.430665675565</v>
      </c>
      <c r="AE904" s="12">
        <v>3128.7382527064378</v>
      </c>
      <c r="AF904" s="12">
        <v>5480.532182188148</v>
      </c>
      <c r="AG904" s="44">
        <v>1128.4755203370607</v>
      </c>
      <c r="AH904" s="45">
        <v>2898.6393178592966</v>
      </c>
      <c r="AI904" s="12">
        <v>0</v>
      </c>
      <c r="AJ904" s="12">
        <v>-21.535400365522268</v>
      </c>
      <c r="AK904" s="12">
        <v>50.577516131772605</v>
      </c>
      <c r="AL904" s="12">
        <v>93.083459958797121</v>
      </c>
      <c r="AM904" s="44">
        <v>125.66905701740458</v>
      </c>
      <c r="AN904" s="45">
        <v>89.999999802335594</v>
      </c>
      <c r="AO904" s="12">
        <v>0</v>
      </c>
      <c r="AP904" s="12">
        <v>-1984.906079578346</v>
      </c>
      <c r="AQ904" s="12">
        <v>10501.292788629333</v>
      </c>
      <c r="AR904" s="12">
        <v>12580.382677584446</v>
      </c>
      <c r="AS904" s="44">
        <v>12209.631105910143</v>
      </c>
      <c r="AT904" s="45">
        <v>11475.072756808764</v>
      </c>
      <c r="AU904" s="12">
        <v>0</v>
      </c>
      <c r="AV904" s="12">
        <v>11432.540579443281</v>
      </c>
      <c r="AW904" s="12">
        <v>16055.997889363496</v>
      </c>
      <c r="AX904" s="12">
        <v>13358.055993693244</v>
      </c>
      <c r="AY904" s="44">
        <v>7669.4990102876509</v>
      </c>
      <c r="AZ904" s="45">
        <v>6514.8212856030832</v>
      </c>
      <c r="BA904" s="12">
        <v>0</v>
      </c>
      <c r="BB904" s="12">
        <v>10036.352123974639</v>
      </c>
      <c r="BC904" s="12">
        <v>12488.147012954432</v>
      </c>
      <c r="BD904" s="12">
        <v>12285.581809867361</v>
      </c>
      <c r="BE904" s="44">
        <v>11551.614146808204</v>
      </c>
      <c r="BF904" s="45">
        <v>11475.072766808764</v>
      </c>
      <c r="BG904" s="12">
        <v>0</v>
      </c>
      <c r="BH904" s="12">
        <v>16176.422046557909</v>
      </c>
      <c r="BI904" s="12">
        <v>13639.096289126108</v>
      </c>
      <c r="BJ904" s="12">
        <v>7885.4583062697266</v>
      </c>
      <c r="BK904" s="44">
        <v>6752.7271294283846</v>
      </c>
      <c r="BL904" s="45">
        <v>3616.1819677437861</v>
      </c>
      <c r="BM904" s="12">
        <v>0</v>
      </c>
      <c r="BN904" s="12">
        <v>0</v>
      </c>
      <c r="BO904" s="12">
        <v>72.112916497294876</v>
      </c>
      <c r="BP904" s="12">
        <v>42.505943827024524</v>
      </c>
      <c r="BQ904" s="48">
        <v>32.585597058607462</v>
      </c>
      <c r="BR904" s="49">
        <v>35.669057215068989</v>
      </c>
      <c r="BS904" s="13">
        <v>0</v>
      </c>
      <c r="BT904" s="12">
        <v>146.72154622167955</v>
      </c>
      <c r="BV904" s="14">
        <f>Таблица1[[#This Row],[Lкан_леб,мм]]</f>
        <v>58183.278453778323</v>
      </c>
      <c r="BW904" s="50">
        <f>Таблица1[[#This Row],[угол обхв4]]+Таблица1[[#This Row],[Lдуг 3,мм]]</f>
        <v>12923.430665675565</v>
      </c>
      <c r="BX904" s="54">
        <f>Таблица1[[#This Row],[угол обхв5]]+Таблица1[[#This Row],[Y5, мм]]</f>
        <v>58696.790446824481</v>
      </c>
      <c r="BY904" s="14">
        <f>Таблица1[[#This Row],[угол обхв6]]+Таблица1[[#This Row],[Lдуг 4,мм]]</f>
        <v>16052.168918382004</v>
      </c>
      <c r="BZ904" s="14">
        <f>Таблица1[[#This Row],[Т1]]+Таблица1[[#This Row],[X6, мм]]</f>
        <v>58999.472864775809</v>
      </c>
      <c r="CA904" s="14">
        <f>Таблица1[[#This Row],[Т2]]+Таблица1[[#This Row],[Lдуг 5,мм]]</f>
        <v>21532.70110057015</v>
      </c>
      <c r="CB904" s="14">
        <f>Таблица1[[#This Row],[Т3]]+Таблица1[[#This Row],[Y6, мм]]</f>
        <v>59231.513055395371</v>
      </c>
      <c r="CC904" s="14">
        <f>Таблица1[[#This Row],[Т4]]+Таблица1[[#This Row],[Lдуг 6,мм]]</f>
        <v>22661.176620907212</v>
      </c>
      <c r="CD904" s="14">
        <f>Таблица1[[#This Row],[Т5]]+Таблица1[[#This Row],[Lдуг 1,мм]]</f>
        <v>59485.51039110533</v>
      </c>
      <c r="CE904" s="14">
        <f>Таблица1[[#This Row],[Т6]]+Таблица1[[#This Row],[Lпрям1, мм]]</f>
        <v>25559.815938766507</v>
      </c>
      <c r="CF904" s="15">
        <f>Таблица1[[#This Row],[Т7]]+Таблица1[[#This Row],[Lдуг 2,мм]]</f>
        <v>59485.51039110533</v>
      </c>
      <c r="CG904" s="14">
        <f>Таблица1[[#This Row],[Т8]]+Таблица1[[#This Row],[Lпрям2, мм]]</f>
        <v>25559.815938766507</v>
      </c>
      <c r="CH904" s="14">
        <f>Таблица1[[#This Row],[Т9]]-Таблица1[[#This Row],[Т9]]</f>
        <v>0</v>
      </c>
      <c r="CI904" s="50">
        <f>Таблица1[[#This Row],[Т9]]-Таблица1[[#This Row],[Т8]]</f>
        <v>33925.694452338823</v>
      </c>
      <c r="CJ904" s="54">
        <f>Таблица1[[#This Row],[Т9]]-Таблица1[[#This Row],[Т7]]</f>
        <v>0</v>
      </c>
      <c r="CK904" s="14">
        <f>Таблица1[[#This Row],[Т9]]-Таблица1[[#This Row],[Т6]]</f>
        <v>36824.333770198122</v>
      </c>
      <c r="CL904" s="14">
        <f>Таблица1[[#This Row],[Т9]]-Таблица1[[#This Row],[Т5]]</f>
        <v>253.99733570995886</v>
      </c>
      <c r="CM904" s="14">
        <f>Таблица1[[#This Row],[Т9]]-Таблица1[[#This Row],[Т4]]</f>
        <v>37952.80929053518</v>
      </c>
      <c r="CN904" s="14">
        <f>Таблица1[[#This Row],[Т9]]-Таблица1[[#This Row],[Т3]]</f>
        <v>486.03752632952092</v>
      </c>
      <c r="CO904" s="14">
        <f>Таблица1[[#This Row],[Т9]]-Таблица1[[#This Row],[Т2]]</f>
        <v>43433.341472723325</v>
      </c>
      <c r="CP904" s="14">
        <f>Таблица1[[#This Row],[Т9]]-Таблица1[[#This Row],[Т1]]</f>
        <v>788.71994428084872</v>
      </c>
      <c r="CQ904" s="14">
        <f>Таблица1[[#This Row],[Т9]]-Таблица1[[#This Row],[угол обхв6]]</f>
        <v>46562.079725429765</v>
      </c>
      <c r="CR904" s="14">
        <f>Таблица1[[#This Row],[Т9]]-Таблица1[[#This Row],[угол обхв5]]</f>
        <v>1302.2319373270075</v>
      </c>
      <c r="CS904" s="14">
        <f>Таблица1[[#This Row],[Т9]]-Таблица1[[#This Row],[угол обхв4]]</f>
        <v>59485.51039110533</v>
      </c>
      <c r="CT904" s="14">
        <f>Таблица1[[#This Row],[Lкан_прям, мм]]+Таблица1[[#This Row],[Lкан_дуг, мм]]+Таблица1[[#This Row],[Lкан_леб,мм]]</f>
        <v>85045.326329871838</v>
      </c>
      <c r="CU904" s="16">
        <f>Таблица1[[#This Row],[Lкан_леб,мм]]</f>
        <v>58183.278453778323</v>
      </c>
      <c r="CV904" s="14">
        <f>2534431-(Таблица1[[#This Row],[Т23]]+Таблица1[[#This Row],[угол обхв3]])</f>
        <v>2449238.9521239065</v>
      </c>
      <c r="CW904" s="50">
        <f>SUM(X904:AC904,AD904:AI904)-Таблица1[[#This Row],[lподв_min, мм]]</f>
        <v>23963.40855682666</v>
      </c>
      <c r="CX904" s="17">
        <f>CW1343-Таблица1[[#This Row],[Суммарная длина каната]]</f>
        <v>-2426360.8600928611</v>
      </c>
    </row>
    <row r="905" spans="1:102" x14ac:dyDescent="0.25">
      <c r="A905" s="21">
        <v>904</v>
      </c>
      <c r="B905" s="10">
        <v>22.762448979591831</v>
      </c>
      <c r="C905" s="10">
        <v>74.777551020408183</v>
      </c>
      <c r="D905" s="11">
        <v>12262.955942248158</v>
      </c>
      <c r="E905" s="11">
        <v>6596.5968977532748</v>
      </c>
      <c r="F905" s="11">
        <v>11375.356644999345</v>
      </c>
      <c r="G905" s="11">
        <v>6748.4405262775281</v>
      </c>
      <c r="H905" s="11">
        <v>11854.955452248159</v>
      </c>
      <c r="I905" s="11">
        <v>3630.406150078391</v>
      </c>
      <c r="J905" s="11">
        <v>2966.1907476748843</v>
      </c>
      <c r="K905" s="11">
        <v>25598.042325294358</v>
      </c>
      <c r="L905" s="11">
        <v>1264.0055507991578</v>
      </c>
      <c r="M905" s="11">
        <v>58183.278453778323</v>
      </c>
      <c r="N905" s="11">
        <v>10186.119139301571</v>
      </c>
      <c r="O905" s="11">
        <v>15796.904140366303</v>
      </c>
      <c r="P905" s="43">
        <v>12231.04941783729</v>
      </c>
      <c r="Q905" s="11">
        <v>13467.822259630151</v>
      </c>
      <c r="R905" s="11">
        <v>12192.847859830532</v>
      </c>
      <c r="S905" s="11">
        <v>7987.4232193260741</v>
      </c>
      <c r="T905" s="11">
        <v>12262.955942248158</v>
      </c>
      <c r="U905" s="11">
        <v>6596.5968977532748</v>
      </c>
      <c r="V905" s="11">
        <v>11358.504964108068</v>
      </c>
      <c r="W905" s="11">
        <v>6609.0238097362953</v>
      </c>
      <c r="X905" s="12">
        <v>0</v>
      </c>
      <c r="Y905" s="12">
        <v>500.26277569576229</v>
      </c>
      <c r="Z905" s="12">
        <v>296.81844205383123</v>
      </c>
      <c r="AA905" s="44">
        <v>232.0401906195585</v>
      </c>
      <c r="AB905" s="45">
        <v>234.88414243000597</v>
      </c>
      <c r="AC905" s="12">
        <v>0</v>
      </c>
      <c r="AD905" s="12">
        <v>12923.430665675565</v>
      </c>
      <c r="AE905" s="12">
        <v>3099.4132107942</v>
      </c>
      <c r="AF905" s="12">
        <v>5480.532182188148</v>
      </c>
      <c r="AG905" s="44">
        <v>1128.4755203370612</v>
      </c>
      <c r="AH905" s="45">
        <v>2966.1907462993809</v>
      </c>
      <c r="AI905" s="12">
        <v>0</v>
      </c>
      <c r="AJ905" s="12">
        <v>-21.535400365522268</v>
      </c>
      <c r="AK905" s="12">
        <v>48.716917514053598</v>
      </c>
      <c r="AL905" s="12">
        <v>90.399378326144088</v>
      </c>
      <c r="AM905" s="44">
        <v>122.98497538475148</v>
      </c>
      <c r="AN905" s="45">
        <v>89.999999806837153</v>
      </c>
      <c r="AO905" s="12">
        <v>0</v>
      </c>
      <c r="AP905" s="12">
        <v>-1984.906079578346</v>
      </c>
      <c r="AQ905" s="12">
        <v>10492.714401924475</v>
      </c>
      <c r="AR905" s="12">
        <v>12639.039506046447</v>
      </c>
      <c r="AS905" s="44">
        <v>12535.083710408937</v>
      </c>
      <c r="AT905" s="45">
        <v>11854.955942248158</v>
      </c>
      <c r="AU905" s="12">
        <v>0</v>
      </c>
      <c r="AV905" s="12">
        <v>11432.540579443281</v>
      </c>
      <c r="AW905" s="12">
        <v>16066.094305374594</v>
      </c>
      <c r="AX905" s="12">
        <v>13464.978332225179</v>
      </c>
      <c r="AY905" s="44">
        <v>7765.3002295684255</v>
      </c>
      <c r="AZ905" s="45">
        <v>6596.5968963777732</v>
      </c>
      <c r="BA905" s="12">
        <v>0</v>
      </c>
      <c r="BB905" s="12">
        <v>10036.352123974639</v>
      </c>
      <c r="BC905" s="12">
        <v>12537.644680460195</v>
      </c>
      <c r="BD905" s="12">
        <v>12600.837948039689</v>
      </c>
      <c r="BE905" s="44">
        <v>11920.720091669753</v>
      </c>
      <c r="BF905" s="45">
        <v>11854.95595224816</v>
      </c>
      <c r="BG905" s="12">
        <v>0</v>
      </c>
      <c r="BH905" s="12">
        <v>16176.422046557909</v>
      </c>
      <c r="BI905" s="12">
        <v>13737.012424638446</v>
      </c>
      <c r="BJ905" s="12">
        <v>7984.5792919211026</v>
      </c>
      <c r="BK905" s="44">
        <v>6818.7198875109243</v>
      </c>
      <c r="BL905" s="45">
        <v>3630.4061500783923</v>
      </c>
      <c r="BM905" s="12">
        <v>0</v>
      </c>
      <c r="BN905" s="12">
        <v>0</v>
      </c>
      <c r="BO905" s="12">
        <v>70.25231787957587</v>
      </c>
      <c r="BP905" s="12">
        <v>41.682460812090483</v>
      </c>
      <c r="BQ905" s="48">
        <v>32.585597058607398</v>
      </c>
      <c r="BR905" s="49">
        <v>32.984975577914327</v>
      </c>
      <c r="BS905" s="13">
        <v>0</v>
      </c>
      <c r="BT905" s="12">
        <v>146.72154622167955</v>
      </c>
      <c r="BV905" s="14">
        <f>Таблица1[[#This Row],[Lкан_леб,мм]]</f>
        <v>58183.278453778323</v>
      </c>
      <c r="BW905" s="50">
        <f>Таблица1[[#This Row],[угол обхв4]]+Таблица1[[#This Row],[Lдуг 3,мм]]</f>
        <v>12923.430665675565</v>
      </c>
      <c r="BX905" s="54">
        <f>Таблица1[[#This Row],[угол обхв5]]+Таблица1[[#This Row],[Y5, мм]]</f>
        <v>58683.541229474082</v>
      </c>
      <c r="BY905" s="14">
        <f>Таблица1[[#This Row],[угол обхв6]]+Таблица1[[#This Row],[Lдуг 4,мм]]</f>
        <v>16022.843876469766</v>
      </c>
      <c r="BZ905" s="14">
        <f>Таблица1[[#This Row],[Т1]]+Таблица1[[#This Row],[X6, мм]]</f>
        <v>58980.359671527913</v>
      </c>
      <c r="CA905" s="14">
        <f>Таблица1[[#This Row],[Т2]]+Таблица1[[#This Row],[Lдуг 5,мм]]</f>
        <v>21503.376058657916</v>
      </c>
      <c r="CB905" s="14">
        <f>Таблица1[[#This Row],[Т3]]+Таблица1[[#This Row],[Y6, мм]]</f>
        <v>59212.399862147475</v>
      </c>
      <c r="CC905" s="14">
        <f>Таблица1[[#This Row],[Т4]]+Таблица1[[#This Row],[Lдуг 6,мм]]</f>
        <v>22631.851578994978</v>
      </c>
      <c r="CD905" s="14">
        <f>Таблица1[[#This Row],[Т5]]+Таблица1[[#This Row],[Lдуг 1,мм]]</f>
        <v>59447.284004577479</v>
      </c>
      <c r="CE905" s="14">
        <f>Таблица1[[#This Row],[Т6]]+Таблица1[[#This Row],[Lпрям1, мм]]</f>
        <v>25598.042325294358</v>
      </c>
      <c r="CF905" s="15">
        <f>Таблица1[[#This Row],[Т7]]+Таблица1[[#This Row],[Lдуг 2,мм]]</f>
        <v>59447.284004577479</v>
      </c>
      <c r="CG905" s="14">
        <f>Таблица1[[#This Row],[Т8]]+Таблица1[[#This Row],[Lпрям2, мм]]</f>
        <v>25598.042325294358</v>
      </c>
      <c r="CH905" s="14">
        <f>Таблица1[[#This Row],[Т9]]-Таблица1[[#This Row],[Т9]]</f>
        <v>0</v>
      </c>
      <c r="CI905" s="50">
        <f>Таблица1[[#This Row],[Т9]]-Таблица1[[#This Row],[Т8]]</f>
        <v>33849.241679283121</v>
      </c>
      <c r="CJ905" s="54">
        <f>Таблица1[[#This Row],[Т9]]-Таблица1[[#This Row],[Т7]]</f>
        <v>0</v>
      </c>
      <c r="CK905" s="14">
        <f>Таблица1[[#This Row],[Т9]]-Таблица1[[#This Row],[Т6]]</f>
        <v>36815.432425582505</v>
      </c>
      <c r="CL905" s="14">
        <f>Таблица1[[#This Row],[Т9]]-Таблица1[[#This Row],[Т5]]</f>
        <v>234.88414243000443</v>
      </c>
      <c r="CM905" s="14">
        <f>Таблица1[[#This Row],[Т9]]-Таблица1[[#This Row],[Т4]]</f>
        <v>37943.907945919564</v>
      </c>
      <c r="CN905" s="14">
        <f>Таблица1[[#This Row],[Т9]]-Таблица1[[#This Row],[Т3]]</f>
        <v>466.92433304956648</v>
      </c>
      <c r="CO905" s="14">
        <f>Таблица1[[#This Row],[Т9]]-Таблица1[[#This Row],[Т2]]</f>
        <v>43424.440128107715</v>
      </c>
      <c r="CP905" s="14">
        <f>Таблица1[[#This Row],[Т9]]-Таблица1[[#This Row],[Т1]]</f>
        <v>763.74277510339743</v>
      </c>
      <c r="CQ905" s="14">
        <f>Таблица1[[#This Row],[Т9]]-Таблица1[[#This Row],[угол обхв6]]</f>
        <v>46523.853338901914</v>
      </c>
      <c r="CR905" s="14">
        <f>Таблица1[[#This Row],[Т9]]-Таблица1[[#This Row],[угол обхв5]]</f>
        <v>1264.0055507991565</v>
      </c>
      <c r="CS905" s="14">
        <f>Таблица1[[#This Row],[Т9]]-Таблица1[[#This Row],[угол обхв4]]</f>
        <v>59447.284004577479</v>
      </c>
      <c r="CT905" s="14">
        <f>Таблица1[[#This Row],[Lкан_прям, мм]]+Таблица1[[#This Row],[Lкан_дуг, мм]]+Таблица1[[#This Row],[Lкан_леб,мм]]</f>
        <v>85045.326329871838</v>
      </c>
      <c r="CU905" s="16">
        <f>Таблица1[[#This Row],[Lкан_леб,мм]]</f>
        <v>58183.278453778323</v>
      </c>
      <c r="CV905" s="14">
        <f>2534431-(Таблица1[[#This Row],[Т23]]+Таблица1[[#This Row],[угол обхв3]])</f>
        <v>2449238.9521239065</v>
      </c>
      <c r="CW905" s="50">
        <f>SUM(X905:AC905,AD905:AI905)-Таблица1[[#This Row],[lподв_min, мм]]</f>
        <v>23895.857128418629</v>
      </c>
      <c r="CX905" s="17">
        <f>CW1344-Таблица1[[#This Row],[Суммарная длина каната]]</f>
        <v>-2426412.8237228473</v>
      </c>
    </row>
    <row r="906" spans="1:102" x14ac:dyDescent="0.25">
      <c r="A906" s="21">
        <v>905</v>
      </c>
      <c r="B906" s="10">
        <v>22.762448979591831</v>
      </c>
      <c r="C906" s="10">
        <v>77.461632653061244</v>
      </c>
      <c r="D906" s="11">
        <v>12638.592902621294</v>
      </c>
      <c r="E906" s="11">
        <v>6696.0723172977296</v>
      </c>
      <c r="F906" s="11">
        <v>11744.856694790275</v>
      </c>
      <c r="G906" s="11">
        <v>6806.1840369820156</v>
      </c>
      <c r="H906" s="11">
        <v>12230.592412621294</v>
      </c>
      <c r="I906" s="11">
        <v>3660.8885516997884</v>
      </c>
      <c r="J906" s="11">
        <v>3035.1837655979411</v>
      </c>
      <c r="K906" s="11">
        <v>25636.26871182142</v>
      </c>
      <c r="L906" s="11">
        <v>1225.7791642720974</v>
      </c>
      <c r="M906" s="11">
        <v>58183.278453778323</v>
      </c>
      <c r="N906" s="11">
        <v>10186.119139301571</v>
      </c>
      <c r="O906" s="11">
        <v>15796.904140366303</v>
      </c>
      <c r="P906" s="43">
        <v>12284.949254752524</v>
      </c>
      <c r="Q906" s="11">
        <v>13558.265273658113</v>
      </c>
      <c r="R906" s="11">
        <v>12503.430826488811</v>
      </c>
      <c r="S906" s="11">
        <v>8082.0897101090732</v>
      </c>
      <c r="T906" s="11">
        <v>12638.592902621294</v>
      </c>
      <c r="U906" s="11">
        <v>6696.0723172977296</v>
      </c>
      <c r="V906" s="11">
        <v>11734.552237051081</v>
      </c>
      <c r="W906" s="11">
        <v>6666.1311250140698</v>
      </c>
      <c r="X906" s="12">
        <v>0</v>
      </c>
      <c r="Y906" s="12">
        <v>486.941245685458</v>
      </c>
      <c r="Z906" s="12">
        <v>291.02677881623833</v>
      </c>
      <c r="AA906" s="44">
        <v>232.0401906195587</v>
      </c>
      <c r="AB906" s="45">
        <v>215.77094915084226</v>
      </c>
      <c r="AC906" s="12">
        <v>0</v>
      </c>
      <c r="AD906" s="12">
        <v>12923.430665675565</v>
      </c>
      <c r="AE906" s="12">
        <v>3068.6465793669345</v>
      </c>
      <c r="AF906" s="12">
        <v>5480.5321821881498</v>
      </c>
      <c r="AG906" s="44">
        <v>1128.475520337061</v>
      </c>
      <c r="AH906" s="45">
        <v>3035.1837642537043</v>
      </c>
      <c r="AI906" s="12">
        <v>0</v>
      </c>
      <c r="AJ906" s="12">
        <v>-21.535400365522268</v>
      </c>
      <c r="AK906" s="12">
        <v>46.846163969329808</v>
      </c>
      <c r="AL906" s="12">
        <v>87.715296693490998</v>
      </c>
      <c r="AM906" s="44">
        <v>120.30089375209843</v>
      </c>
      <c r="AN906" s="45">
        <v>89.999999811227951</v>
      </c>
      <c r="AO906" s="12">
        <v>0</v>
      </c>
      <c r="AP906" s="12">
        <v>-1984.906079578346</v>
      </c>
      <c r="AQ906" s="12">
        <v>10483.763274588526</v>
      </c>
      <c r="AR906" s="12">
        <v>12692.624924861619</v>
      </c>
      <c r="AS906" s="44">
        <v>12855.693000099067</v>
      </c>
      <c r="AT906" s="45">
        <v>12230.592902621294</v>
      </c>
      <c r="AU906" s="12">
        <v>0</v>
      </c>
      <c r="AV906" s="12">
        <v>11432.540579443281</v>
      </c>
      <c r="AW906" s="12">
        <v>16075.959634362178</v>
      </c>
      <c r="AX906" s="12">
        <v>13574.530205293422</v>
      </c>
      <c r="AY906" s="44">
        <v>7876.2369446591583</v>
      </c>
      <c r="AZ906" s="45">
        <v>6696.0723159534946</v>
      </c>
      <c r="BA906" s="12">
        <v>0</v>
      </c>
      <c r="BB906" s="12">
        <v>10036.352123974639</v>
      </c>
      <c r="BC906" s="12">
        <v>12582.593390039479</v>
      </c>
      <c r="BD906" s="12">
        <v>12911.106496597906</v>
      </c>
      <c r="BE906" s="44">
        <v>12286.330729011037</v>
      </c>
      <c r="BF906" s="45">
        <v>12230.592912621296</v>
      </c>
      <c r="BG906" s="12">
        <v>0</v>
      </c>
      <c r="BH906" s="12">
        <v>16176.422046557909</v>
      </c>
      <c r="BI906" s="12">
        <v>13837.320767653988</v>
      </c>
      <c r="BJ906" s="12">
        <v>8098.3546417443822</v>
      </c>
      <c r="BK906" s="44">
        <v>6901.9250827476444</v>
      </c>
      <c r="BL906" s="45">
        <v>3660.8885516997902</v>
      </c>
      <c r="BM906" s="12">
        <v>0</v>
      </c>
      <c r="BN906" s="12">
        <v>0</v>
      </c>
      <c r="BO906" s="12">
        <v>68.381564334852072</v>
      </c>
      <c r="BP906" s="12">
        <v>40.869132724161197</v>
      </c>
      <c r="BQ906" s="48">
        <v>32.585597058607419</v>
      </c>
      <c r="BR906" s="49">
        <v>30.30089394087048</v>
      </c>
      <c r="BS906" s="13">
        <v>0</v>
      </c>
      <c r="BT906" s="12">
        <v>146.72154622167955</v>
      </c>
      <c r="BV906" s="14">
        <f>Таблица1[[#This Row],[Lкан_леб,мм]]</f>
        <v>58183.278453778323</v>
      </c>
      <c r="BW906" s="50">
        <f>Таблица1[[#This Row],[угол обхв4]]+Таблица1[[#This Row],[Lдуг 3,мм]]</f>
        <v>12923.430665675565</v>
      </c>
      <c r="BX906" s="54">
        <f>Таблица1[[#This Row],[угол обхв5]]+Таблица1[[#This Row],[Y5, мм]]</f>
        <v>58670.219699463778</v>
      </c>
      <c r="BY906" s="14">
        <f>Таблица1[[#This Row],[угол обхв6]]+Таблица1[[#This Row],[Lдуг 4,мм]]</f>
        <v>15992.077245042499</v>
      </c>
      <c r="BZ906" s="14">
        <f>Таблица1[[#This Row],[Т1]]+Таблица1[[#This Row],[X6, мм]]</f>
        <v>58961.246478280016</v>
      </c>
      <c r="CA906" s="14">
        <f>Таблица1[[#This Row],[Т2]]+Таблица1[[#This Row],[Lдуг 5,мм]]</f>
        <v>21472.609427230651</v>
      </c>
      <c r="CB906" s="14">
        <f>Таблица1[[#This Row],[Т3]]+Таблица1[[#This Row],[Y6, мм]]</f>
        <v>59193.286668899578</v>
      </c>
      <c r="CC906" s="14">
        <f>Таблица1[[#This Row],[Т4]]+Таблица1[[#This Row],[Lдуг 6,мм]]</f>
        <v>22601.084947567713</v>
      </c>
      <c r="CD906" s="14">
        <f>Таблица1[[#This Row],[Т5]]+Таблица1[[#This Row],[Lдуг 1,мм]]</f>
        <v>59409.057618050421</v>
      </c>
      <c r="CE906" s="14">
        <f>Таблица1[[#This Row],[Т6]]+Таблица1[[#This Row],[Lпрям1, мм]]</f>
        <v>25636.268711821416</v>
      </c>
      <c r="CF906" s="15">
        <f>Таблица1[[#This Row],[Т7]]+Таблица1[[#This Row],[Lдуг 2,мм]]</f>
        <v>59409.057618050421</v>
      </c>
      <c r="CG906" s="14">
        <f>Таблица1[[#This Row],[Т8]]+Таблица1[[#This Row],[Lпрям2, мм]]</f>
        <v>25636.268711821416</v>
      </c>
      <c r="CH906" s="14">
        <f>Таблица1[[#This Row],[Т9]]-Таблица1[[#This Row],[Т9]]</f>
        <v>0</v>
      </c>
      <c r="CI906" s="50">
        <f>Таблица1[[#This Row],[Т9]]-Таблица1[[#This Row],[Т8]]</f>
        <v>33772.788906229005</v>
      </c>
      <c r="CJ906" s="54">
        <f>Таблица1[[#This Row],[Т9]]-Таблица1[[#This Row],[Т7]]</f>
        <v>0</v>
      </c>
      <c r="CK906" s="14">
        <f>Таблица1[[#This Row],[Т9]]-Таблица1[[#This Row],[Т6]]</f>
        <v>36807.972670482704</v>
      </c>
      <c r="CL906" s="14">
        <f>Таблица1[[#This Row],[Т9]]-Таблица1[[#This Row],[Т5]]</f>
        <v>215.77094915084308</v>
      </c>
      <c r="CM906" s="14">
        <f>Таблица1[[#This Row],[Т9]]-Таблица1[[#This Row],[Т4]]</f>
        <v>37936.44819081977</v>
      </c>
      <c r="CN906" s="14">
        <f>Таблица1[[#This Row],[Т9]]-Таблица1[[#This Row],[Т3]]</f>
        <v>447.81113977040513</v>
      </c>
      <c r="CO906" s="14">
        <f>Таблица1[[#This Row],[Т9]]-Таблица1[[#This Row],[Т2]]</f>
        <v>43416.980373007922</v>
      </c>
      <c r="CP906" s="14">
        <f>Таблица1[[#This Row],[Т9]]-Таблица1[[#This Row],[Т1]]</f>
        <v>738.83791858664335</v>
      </c>
      <c r="CQ906" s="14">
        <f>Таблица1[[#This Row],[Т9]]-Таблица1[[#This Row],[угол обхв6]]</f>
        <v>46485.626952374856</v>
      </c>
      <c r="CR906" s="14">
        <f>Таблица1[[#This Row],[Т9]]-Таблица1[[#This Row],[угол обхв5]]</f>
        <v>1225.7791642720986</v>
      </c>
      <c r="CS906" s="14">
        <f>Таблица1[[#This Row],[Т9]]-Таблица1[[#This Row],[угол обхв4]]</f>
        <v>59409.057618050421</v>
      </c>
      <c r="CT906" s="14">
        <f>Таблица1[[#This Row],[Lкан_прям, мм]]+Таблица1[[#This Row],[Lкан_дуг, мм]]+Таблица1[[#This Row],[Lкан_леб,мм]]</f>
        <v>85045.326329871838</v>
      </c>
      <c r="CU906" s="16">
        <f>Таблица1[[#This Row],[Lкан_леб,мм]]</f>
        <v>58183.278453778323</v>
      </c>
      <c r="CV906" s="14">
        <f>2534431-(Таблица1[[#This Row],[Т23]]+Таблица1[[#This Row],[угол обхв3]])</f>
        <v>2449238.9521239065</v>
      </c>
      <c r="CW906" s="50">
        <f>SUM(X906:AC906,AD906:AI906)-Таблица1[[#This Row],[lподв_min, мм]]</f>
        <v>23826.864110495575</v>
      </c>
      <c r="CX906" s="17">
        <f>CW1345-Таблица1[[#This Row],[Суммарная длина каната]]</f>
        <v>-2426465.2725235093</v>
      </c>
    </row>
    <row r="907" spans="1:102" x14ac:dyDescent="0.25">
      <c r="A907" s="21">
        <v>906</v>
      </c>
      <c r="B907" s="10">
        <v>22.762448979591831</v>
      </c>
      <c r="C907" s="10">
        <v>80.14571428571432</v>
      </c>
      <c r="D907" s="11">
        <v>13009.159433263487</v>
      </c>
      <c r="E907" s="11">
        <v>6813.0292814329223</v>
      </c>
      <c r="F907" s="11">
        <v>12111.247308120883</v>
      </c>
      <c r="G907" s="11">
        <v>6881.1674904047586</v>
      </c>
      <c r="H907" s="11">
        <v>12601.158943263488</v>
      </c>
      <c r="I907" s="11">
        <v>3707.4356524292862</v>
      </c>
      <c r="J907" s="11">
        <v>3105.5936290036361</v>
      </c>
      <c r="K907" s="11">
        <v>25674.495098347685</v>
      </c>
      <c r="L907" s="11">
        <v>1187.5527777458269</v>
      </c>
      <c r="M907" s="11">
        <v>58183.278453778323</v>
      </c>
      <c r="N907" s="11">
        <v>10186.119139301571</v>
      </c>
      <c r="O907" s="11">
        <v>15796.904140366303</v>
      </c>
      <c r="P907" s="43">
        <v>12334.554609926381</v>
      </c>
      <c r="Q907" s="11">
        <v>13651.133136474193</v>
      </c>
      <c r="R907" s="11">
        <v>12809.239929583453</v>
      </c>
      <c r="S907" s="11">
        <v>8191.1966123649563</v>
      </c>
      <c r="T907" s="11">
        <v>13009.159433263487</v>
      </c>
      <c r="U907" s="11">
        <v>6813.0292814329223</v>
      </c>
      <c r="V907" s="11">
        <v>12107.512683082434</v>
      </c>
      <c r="W907" s="11">
        <v>6740.7856804156363</v>
      </c>
      <c r="X907" s="12">
        <v>0</v>
      </c>
      <c r="Y907" s="12">
        <v>473.54166107856372</v>
      </c>
      <c r="Z907" s="12">
        <v>285.31317017523543</v>
      </c>
      <c r="AA907" s="44">
        <v>232.04019061955887</v>
      </c>
      <c r="AB907" s="45">
        <v>196.65775587246884</v>
      </c>
      <c r="AC907" s="12">
        <v>0</v>
      </c>
      <c r="AD907" s="12">
        <v>12923.430665675565</v>
      </c>
      <c r="AE907" s="12">
        <v>3036.4631024570358</v>
      </c>
      <c r="AF907" s="12">
        <v>5480.532182188148</v>
      </c>
      <c r="AG907" s="44">
        <v>1128.4755203370603</v>
      </c>
      <c r="AH907" s="45">
        <v>3105.5936276898756</v>
      </c>
      <c r="AI907" s="12">
        <v>0</v>
      </c>
      <c r="AJ907" s="12">
        <v>-21.535400365522268</v>
      </c>
      <c r="AK907" s="12">
        <v>44.964449152654552</v>
      </c>
      <c r="AL907" s="12">
        <v>85.031215060837951</v>
      </c>
      <c r="AM907" s="44">
        <v>117.6168121194454</v>
      </c>
      <c r="AN907" s="45">
        <v>89.999999815507792</v>
      </c>
      <c r="AO907" s="12">
        <v>0</v>
      </c>
      <c r="AP907" s="12">
        <v>-1984.906079578346</v>
      </c>
      <c r="AQ907" s="12">
        <v>10474.439642481591</v>
      </c>
      <c r="AR907" s="12">
        <v>12741.021359465138</v>
      </c>
      <c r="AS907" s="44">
        <v>13170.755509400788</v>
      </c>
      <c r="AT907" s="45">
        <v>12601.159433263489</v>
      </c>
      <c r="AU907" s="12">
        <v>0</v>
      </c>
      <c r="AV907" s="12">
        <v>11432.540579443281</v>
      </c>
      <c r="AW907" s="12">
        <v>16085.58265956373</v>
      </c>
      <c r="AX907" s="12">
        <v>13686.471239414181</v>
      </c>
      <c r="AY907" s="44">
        <v>8002.06574352188</v>
      </c>
      <c r="AZ907" s="45">
        <v>6813.0292801191636</v>
      </c>
      <c r="BA907" s="12">
        <v>0</v>
      </c>
      <c r="BB907" s="12">
        <v>10036.352123974639</v>
      </c>
      <c r="BC907" s="12">
        <v>12622.875113106402</v>
      </c>
      <c r="BD907" s="12">
        <v>13215.70667912221</v>
      </c>
      <c r="BE907" s="44">
        <v>12647.643853446152</v>
      </c>
      <c r="BF907" s="45">
        <v>12601.159443263488</v>
      </c>
      <c r="BG907" s="12">
        <v>0</v>
      </c>
      <c r="BH907" s="12">
        <v>16176.422046557909</v>
      </c>
      <c r="BI907" s="12">
        <v>13939.811655671621</v>
      </c>
      <c r="BJ907" s="12">
        <v>8226.5347153049443</v>
      </c>
      <c r="BK907" s="44">
        <v>7002.1601502759986</v>
      </c>
      <c r="BL907" s="45">
        <v>3707.435652429288</v>
      </c>
      <c r="BM907" s="12">
        <v>0</v>
      </c>
      <c r="BN907" s="12">
        <v>0</v>
      </c>
      <c r="BO907" s="12">
        <v>66.499849518176816</v>
      </c>
      <c r="BP907" s="12">
        <v>40.066765908183399</v>
      </c>
      <c r="BQ907" s="48">
        <v>32.585597058607448</v>
      </c>
      <c r="BR907" s="49">
        <v>27.616812303937611</v>
      </c>
      <c r="BS907" s="13">
        <v>0</v>
      </c>
      <c r="BT907" s="12">
        <v>146.72154622167955</v>
      </c>
      <c r="BV907" s="14">
        <f>Таблица1[[#This Row],[Lкан_леб,мм]]</f>
        <v>58183.278453778323</v>
      </c>
      <c r="BW907" s="50">
        <f>Таблица1[[#This Row],[угол обхв4]]+Таблица1[[#This Row],[Lдуг 3,мм]]</f>
        <v>12923.430665675565</v>
      </c>
      <c r="BX907" s="54">
        <f>Таблица1[[#This Row],[угол обхв5]]+Таблица1[[#This Row],[Y5, мм]]</f>
        <v>58656.820114856884</v>
      </c>
      <c r="BY907" s="14">
        <f>Таблица1[[#This Row],[угол обхв6]]+Таблица1[[#This Row],[Lдуг 4,мм]]</f>
        <v>15959.893768132601</v>
      </c>
      <c r="BZ907" s="14">
        <f>Таблица1[[#This Row],[Т1]]+Таблица1[[#This Row],[X6, мм]]</f>
        <v>58942.13328503212</v>
      </c>
      <c r="CA907" s="14">
        <f>Таблица1[[#This Row],[Т2]]+Таблица1[[#This Row],[Lдуг 5,мм]]</f>
        <v>21440.42595032075</v>
      </c>
      <c r="CB907" s="14">
        <f>Таблица1[[#This Row],[Т3]]+Таблица1[[#This Row],[Y6, мм]]</f>
        <v>59174.173475651682</v>
      </c>
      <c r="CC907" s="14">
        <f>Таблица1[[#This Row],[Т4]]+Таблица1[[#This Row],[Lдуг 6,мм]]</f>
        <v>22568.901470657809</v>
      </c>
      <c r="CD907" s="14">
        <f>Таблица1[[#This Row],[Т5]]+Таблица1[[#This Row],[Lдуг 1,мм]]</f>
        <v>59370.831231524149</v>
      </c>
      <c r="CE907" s="14">
        <f>Таблица1[[#This Row],[Т6]]+Таблица1[[#This Row],[Lпрям1, мм]]</f>
        <v>25674.495098347685</v>
      </c>
      <c r="CF907" s="15">
        <f>Таблица1[[#This Row],[Т7]]+Таблица1[[#This Row],[Lдуг 2,мм]]</f>
        <v>59370.831231524149</v>
      </c>
      <c r="CG907" s="14">
        <f>Таблица1[[#This Row],[Т8]]+Таблица1[[#This Row],[Lпрям2, мм]]</f>
        <v>25674.495098347685</v>
      </c>
      <c r="CH907" s="14">
        <f>Таблица1[[#This Row],[Т9]]-Таблица1[[#This Row],[Т9]]</f>
        <v>0</v>
      </c>
      <c r="CI907" s="50">
        <f>Таблица1[[#This Row],[Т9]]-Таблица1[[#This Row],[Т8]]</f>
        <v>33696.336133176461</v>
      </c>
      <c r="CJ907" s="54">
        <f>Таблица1[[#This Row],[Т9]]-Таблица1[[#This Row],[Т7]]</f>
        <v>0</v>
      </c>
      <c r="CK907" s="14">
        <f>Таблица1[[#This Row],[Т9]]-Таблица1[[#This Row],[Т6]]</f>
        <v>36801.92976086634</v>
      </c>
      <c r="CL907" s="14">
        <f>Таблица1[[#This Row],[Т9]]-Таблица1[[#This Row],[Т5]]</f>
        <v>196.65775587246753</v>
      </c>
      <c r="CM907" s="14">
        <f>Таблица1[[#This Row],[Т9]]-Таблица1[[#This Row],[Т4]]</f>
        <v>37930.405281203399</v>
      </c>
      <c r="CN907" s="14">
        <f>Таблица1[[#This Row],[Т9]]-Таблица1[[#This Row],[Т3]]</f>
        <v>428.69794649202959</v>
      </c>
      <c r="CO907" s="14">
        <f>Таблица1[[#This Row],[Т9]]-Таблица1[[#This Row],[Т2]]</f>
        <v>43410.93746339155</v>
      </c>
      <c r="CP907" s="14">
        <f>Таблица1[[#This Row],[Т9]]-Таблица1[[#This Row],[Т1]]</f>
        <v>714.01111666726501</v>
      </c>
      <c r="CQ907" s="14">
        <f>Таблица1[[#This Row],[Т9]]-Таблица1[[#This Row],[угол обхв6]]</f>
        <v>46447.400565848584</v>
      </c>
      <c r="CR907" s="14">
        <f>Таблица1[[#This Row],[Т9]]-Таблица1[[#This Row],[угол обхв5]]</f>
        <v>1187.5527777458265</v>
      </c>
      <c r="CS907" s="14">
        <f>Таблица1[[#This Row],[Т9]]-Таблица1[[#This Row],[угол обхв4]]</f>
        <v>59370.831231524149</v>
      </c>
      <c r="CT907" s="14">
        <f>Таблица1[[#This Row],[Lкан_прям, мм]]+Таблица1[[#This Row],[Lкан_дуг, мм]]+Таблица1[[#This Row],[Lкан_леб,мм]]</f>
        <v>85045.326329871838</v>
      </c>
      <c r="CU907" s="16">
        <f>Таблица1[[#This Row],[Lкан_леб,мм]]</f>
        <v>58183.278453778323</v>
      </c>
      <c r="CV907" s="14">
        <f>2534431-(Таблица1[[#This Row],[Т23]]+Таблица1[[#This Row],[угол обхв3]])</f>
        <v>2449238.9521239065</v>
      </c>
      <c r="CW907" s="50">
        <f>SUM(X907:AC907,AD907:AI907)-Таблица1[[#This Row],[lподв_min, мм]]</f>
        <v>23756.454247089874</v>
      </c>
      <c r="CX907" s="17">
        <f>CW1346-Таблица1[[#This Row],[Суммарная длина каната]]</f>
        <v>-2426518.1234910851</v>
      </c>
    </row>
    <row r="908" spans="1:102" x14ac:dyDescent="0.25">
      <c r="A908" s="21">
        <v>907</v>
      </c>
      <c r="B908" s="10">
        <v>22.762448979591831</v>
      </c>
      <c r="C908" s="10">
        <v>82.829795918367381</v>
      </c>
      <c r="D908" s="11">
        <v>13373.842454804635</v>
      </c>
      <c r="E908" s="11">
        <v>6947.2111687781671</v>
      </c>
      <c r="F908" s="11">
        <v>12473.724568219233</v>
      </c>
      <c r="G908" s="11">
        <v>6973.2263614361318</v>
      </c>
      <c r="H908" s="11">
        <v>12965.841964804635</v>
      </c>
      <c r="I908" s="11">
        <v>3769.8170592369979</v>
      </c>
      <c r="J908" s="11">
        <v>3177.3941095411697</v>
      </c>
      <c r="K908" s="11">
        <v>25712.721484873182</v>
      </c>
      <c r="L908" s="11">
        <v>1149.3263912203449</v>
      </c>
      <c r="M908" s="11">
        <v>58183.278453778323</v>
      </c>
      <c r="N908" s="11">
        <v>10186.119139301571</v>
      </c>
      <c r="O908" s="11">
        <v>15796.904140366303</v>
      </c>
      <c r="P908" s="43">
        <v>12379.756641659455</v>
      </c>
      <c r="Q908" s="11">
        <v>13746.222081852473</v>
      </c>
      <c r="R908" s="11">
        <v>13109.604177396763</v>
      </c>
      <c r="S908" s="11">
        <v>8314.5045289436148</v>
      </c>
      <c r="T908" s="11">
        <v>13373.842454804635</v>
      </c>
      <c r="U908" s="11">
        <v>6947.2111687781671</v>
      </c>
      <c r="V908" s="11">
        <v>12476.567970217295</v>
      </c>
      <c r="W908" s="11">
        <v>6832.8236724836861</v>
      </c>
      <c r="X908" s="12">
        <v>0</v>
      </c>
      <c r="Y908" s="12">
        <v>460.05791975622566</v>
      </c>
      <c r="Z908" s="12">
        <v>279.6837182496763</v>
      </c>
      <c r="AA908" s="44">
        <v>232.04019061955876</v>
      </c>
      <c r="AB908" s="45">
        <v>177.54456259488418</v>
      </c>
      <c r="AC908" s="12">
        <v>0</v>
      </c>
      <c r="AD908" s="12">
        <v>12923.430665675565</v>
      </c>
      <c r="AE908" s="12">
        <v>3002.8890084153049</v>
      </c>
      <c r="AF908" s="12">
        <v>5480.5321821881498</v>
      </c>
      <c r="AG908" s="44">
        <v>1128.4755203370607</v>
      </c>
      <c r="AH908" s="45">
        <v>3177.3941082570964</v>
      </c>
      <c r="AI908" s="12">
        <v>0</v>
      </c>
      <c r="AJ908" s="12">
        <v>-21.535400365522268</v>
      </c>
      <c r="AK908" s="12">
        <v>43.070916138399369</v>
      </c>
      <c r="AL908" s="12">
        <v>82.34713342818489</v>
      </c>
      <c r="AM908" s="44">
        <v>114.93273048679232</v>
      </c>
      <c r="AN908" s="45">
        <v>89.999999819676816</v>
      </c>
      <c r="AO908" s="12">
        <v>0</v>
      </c>
      <c r="AP908" s="12">
        <v>-1984.906079578346</v>
      </c>
      <c r="AQ908" s="12">
        <v>10464.743583138468</v>
      </c>
      <c r="AR908" s="12">
        <v>12784.122620713337</v>
      </c>
      <c r="AS908" s="44">
        <v>13479.579943214772</v>
      </c>
      <c r="AT908" s="45">
        <v>12965.842454804635</v>
      </c>
      <c r="AU908" s="12">
        <v>0</v>
      </c>
      <c r="AV908" s="12">
        <v>11432.540579443281</v>
      </c>
      <c r="AW908" s="12">
        <v>16094.951819935495</v>
      </c>
      <c r="AX908" s="12">
        <v>13800.555818920673</v>
      </c>
      <c r="AY908" s="44">
        <v>8142.5105386201813</v>
      </c>
      <c r="AZ908" s="45">
        <v>6947.2111674940961</v>
      </c>
      <c r="BA908" s="12">
        <v>0</v>
      </c>
      <c r="BB908" s="12">
        <v>10036.352123974639</v>
      </c>
      <c r="BC908" s="12">
        <v>12658.381085496352</v>
      </c>
      <c r="BD908" s="12">
        <v>13513.970156450643</v>
      </c>
      <c r="BE908" s="44">
        <v>13003.866688986624</v>
      </c>
      <c r="BF908" s="45">
        <v>12965.842464804637</v>
      </c>
      <c r="BG908" s="12">
        <v>0</v>
      </c>
      <c r="BH908" s="12">
        <v>16176.422046557909</v>
      </c>
      <c r="BI908" s="12">
        <v>14044.269761421665</v>
      </c>
      <c r="BJ908" s="12">
        <v>8368.838266011815</v>
      </c>
      <c r="BK908" s="44">
        <v>7119.2051591016007</v>
      </c>
      <c r="BL908" s="45">
        <v>3769.8170592369997</v>
      </c>
      <c r="BM908" s="12">
        <v>0</v>
      </c>
      <c r="BN908" s="12">
        <v>0</v>
      </c>
      <c r="BO908" s="12">
        <v>64.606316503921633</v>
      </c>
      <c r="BP908" s="12">
        <v>39.276217289785514</v>
      </c>
      <c r="BQ908" s="48">
        <v>32.585597058607433</v>
      </c>
      <c r="BR908" s="49">
        <v>24.932730667115511</v>
      </c>
      <c r="BS908" s="13">
        <v>0</v>
      </c>
      <c r="BT908" s="12">
        <v>146.72154622167955</v>
      </c>
      <c r="BV908" s="14">
        <f>Таблица1[[#This Row],[Lкан_леб,мм]]</f>
        <v>58183.278453778323</v>
      </c>
      <c r="BW908" s="50">
        <f>Таблица1[[#This Row],[угол обхв4]]+Таблица1[[#This Row],[Lдуг 3,мм]]</f>
        <v>12923.430665675565</v>
      </c>
      <c r="BX908" s="54">
        <f>Таблица1[[#This Row],[угол обхв5]]+Таблица1[[#This Row],[Y5, мм]]</f>
        <v>58643.336373534548</v>
      </c>
      <c r="BY908" s="14">
        <f>Таблица1[[#This Row],[угол обхв6]]+Таблица1[[#This Row],[Lдуг 4,мм]]</f>
        <v>15926.31967409087</v>
      </c>
      <c r="BZ908" s="14">
        <f>Таблица1[[#This Row],[Т1]]+Таблица1[[#This Row],[X6, мм]]</f>
        <v>58923.020091784223</v>
      </c>
      <c r="CA908" s="14">
        <f>Таблица1[[#This Row],[Т2]]+Таблица1[[#This Row],[Lдуг 5,мм]]</f>
        <v>21406.85185627902</v>
      </c>
      <c r="CB908" s="14">
        <f>Таблица1[[#This Row],[Т3]]+Таблица1[[#This Row],[Y6, мм]]</f>
        <v>59155.060282403785</v>
      </c>
      <c r="CC908" s="14">
        <f>Таблица1[[#This Row],[Т4]]+Таблица1[[#This Row],[Lдуг 6,мм]]</f>
        <v>22535.327376616082</v>
      </c>
      <c r="CD908" s="14">
        <f>Таблица1[[#This Row],[Т5]]+Таблица1[[#This Row],[Lдуг 1,мм]]</f>
        <v>59332.60484499867</v>
      </c>
      <c r="CE908" s="14">
        <f>Таблица1[[#This Row],[Т6]]+Таблица1[[#This Row],[Lпрям1, мм]]</f>
        <v>25712.721484873178</v>
      </c>
      <c r="CF908" s="15">
        <f>Таблица1[[#This Row],[Т7]]+Таблица1[[#This Row],[Lдуг 2,мм]]</f>
        <v>59332.60484499867</v>
      </c>
      <c r="CG908" s="14">
        <f>Таблица1[[#This Row],[Т8]]+Таблица1[[#This Row],[Lпрям2, мм]]</f>
        <v>25712.721484873178</v>
      </c>
      <c r="CH908" s="14">
        <f>Таблица1[[#This Row],[Т9]]-Таблица1[[#This Row],[Т9]]</f>
        <v>0</v>
      </c>
      <c r="CI908" s="50">
        <f>Таблица1[[#This Row],[Т9]]-Таблица1[[#This Row],[Т8]]</f>
        <v>33619.883360125488</v>
      </c>
      <c r="CJ908" s="54">
        <f>Таблица1[[#This Row],[Т9]]-Таблица1[[#This Row],[Т7]]</f>
        <v>0</v>
      </c>
      <c r="CK908" s="14">
        <f>Таблица1[[#This Row],[Т9]]-Таблица1[[#This Row],[Т6]]</f>
        <v>36797.277468382585</v>
      </c>
      <c r="CL908" s="14">
        <f>Таблица1[[#This Row],[Т9]]-Таблица1[[#This Row],[Т5]]</f>
        <v>177.54456259488506</v>
      </c>
      <c r="CM908" s="14">
        <f>Таблица1[[#This Row],[Т9]]-Таблица1[[#This Row],[Т4]]</f>
        <v>37925.752988719651</v>
      </c>
      <c r="CN908" s="14">
        <f>Таблица1[[#This Row],[Т9]]-Таблица1[[#This Row],[Т3]]</f>
        <v>409.58475321444712</v>
      </c>
      <c r="CO908" s="14">
        <f>Таблица1[[#This Row],[Т9]]-Таблица1[[#This Row],[Т2]]</f>
        <v>43406.285170907802</v>
      </c>
      <c r="CP908" s="14">
        <f>Таблица1[[#This Row],[Т9]]-Таблица1[[#This Row],[Т1]]</f>
        <v>689.26847146412183</v>
      </c>
      <c r="CQ908" s="14">
        <f>Таблица1[[#This Row],[Т9]]-Таблица1[[#This Row],[угол обхв6]]</f>
        <v>46409.174179323105</v>
      </c>
      <c r="CR908" s="14">
        <f>Таблица1[[#This Row],[Т9]]-Таблица1[[#This Row],[угол обхв5]]</f>
        <v>1149.3263912203474</v>
      </c>
      <c r="CS908" s="14">
        <f>Таблица1[[#This Row],[Т9]]-Таблица1[[#This Row],[угол обхв4]]</f>
        <v>59332.60484499867</v>
      </c>
      <c r="CT908" s="14">
        <f>Таблица1[[#This Row],[Lкан_прям, мм]]+Таблица1[[#This Row],[Lкан_дуг, мм]]+Таблица1[[#This Row],[Lкан_леб,мм]]</f>
        <v>85045.326329871852</v>
      </c>
      <c r="CU908" s="16">
        <f>Таблица1[[#This Row],[Lкан_леб,мм]]</f>
        <v>58183.278453778323</v>
      </c>
      <c r="CV908" s="14">
        <f>2534431-(Таблица1[[#This Row],[Т23]]+Таблица1[[#This Row],[угол обхв3]])</f>
        <v>2449238.9521239065</v>
      </c>
      <c r="CW908" s="50">
        <f>SUM(X908:AC908,AD908:AI908)-Таблица1[[#This Row],[lподв_min, мм]]</f>
        <v>23684.653766552357</v>
      </c>
      <c r="CX908" s="17">
        <f>CW1347-Таблица1[[#This Row],[Суммарная длина каната]]</f>
        <v>-2426571.2873551291</v>
      </c>
    </row>
    <row r="909" spans="1:102" x14ac:dyDescent="0.25">
      <c r="A909" s="21">
        <v>908</v>
      </c>
      <c r="B909" s="10">
        <v>22.762448979591831</v>
      </c>
      <c r="C909" s="10">
        <v>85.513877551020443</v>
      </c>
      <c r="D909" s="11">
        <v>13731.841797189092</v>
      </c>
      <c r="E909" s="11">
        <v>7098.3235638495498</v>
      </c>
      <c r="F909" s="11">
        <v>12831.49314480602</v>
      </c>
      <c r="G909" s="11">
        <v>7082.1586589013214</v>
      </c>
      <c r="H909" s="11">
        <v>13323.841307189094</v>
      </c>
      <c r="I909" s="11">
        <v>3847.7661144125905</v>
      </c>
      <c r="J909" s="11">
        <v>3250.5574494369594</v>
      </c>
      <c r="K909" s="11">
        <v>25750.947871397864</v>
      </c>
      <c r="L909" s="11">
        <v>1111.1000046956487</v>
      </c>
      <c r="M909" s="11">
        <v>58183.278453778323</v>
      </c>
      <c r="N909" s="11">
        <v>10186.119139301571</v>
      </c>
      <c r="O909" s="11">
        <v>15796.904140366303</v>
      </c>
      <c r="P909" s="43">
        <v>12420.456169814172</v>
      </c>
      <c r="Q909" s="11">
        <v>13843.323470173826</v>
      </c>
      <c r="R909" s="11">
        <v>13403.86452505226</v>
      </c>
      <c r="S909" s="11">
        <v>8451.7429035080622</v>
      </c>
      <c r="T909" s="11">
        <v>13731.841797189092</v>
      </c>
      <c r="U909" s="11">
        <v>7098.3235638495498</v>
      </c>
      <c r="V909" s="11">
        <v>12840.908334983824</v>
      </c>
      <c r="W909" s="11">
        <v>6942.0431558550281</v>
      </c>
      <c r="X909" s="12">
        <v>0</v>
      </c>
      <c r="Y909" s="12">
        <v>446.48352286027171</v>
      </c>
      <c r="Z909" s="12">
        <v>274.14492189773301</v>
      </c>
      <c r="AA909" s="44">
        <v>232.04019061955876</v>
      </c>
      <c r="AB909" s="45">
        <v>158.43136931808522</v>
      </c>
      <c r="AC909" s="12">
        <v>0</v>
      </c>
      <c r="AD909" s="12">
        <v>12923.430665675565</v>
      </c>
      <c r="AE909" s="12">
        <v>2967.9520550153011</v>
      </c>
      <c r="AF909" s="12">
        <v>5480.532182188148</v>
      </c>
      <c r="AG909" s="44">
        <v>1128.4755203370617</v>
      </c>
      <c r="AH909" s="45">
        <v>3250.5574481817885</v>
      </c>
      <c r="AI909" s="12">
        <v>0</v>
      </c>
      <c r="AJ909" s="12">
        <v>-21.535400365522268</v>
      </c>
      <c r="AK909" s="12">
        <v>41.164652286503163</v>
      </c>
      <c r="AL909" s="12">
        <v>79.663051795531814</v>
      </c>
      <c r="AM909" s="44">
        <v>112.24864885413925</v>
      </c>
      <c r="AN909" s="45">
        <v>89.999999823735507</v>
      </c>
      <c r="AO909" s="12">
        <v>0</v>
      </c>
      <c r="AP909" s="12">
        <v>-1984.906079578346</v>
      </c>
      <c r="AQ909" s="12">
        <v>10454.674998245331</v>
      </c>
      <c r="AR909" s="12">
        <v>12821.834137878826</v>
      </c>
      <c r="AS909" s="44">
        <v>13781.488693728779</v>
      </c>
      <c r="AT909" s="45">
        <v>13323.841797189092</v>
      </c>
      <c r="AU909" s="12">
        <v>0</v>
      </c>
      <c r="AV909" s="12">
        <v>11432.540579443281</v>
      </c>
      <c r="AW909" s="12">
        <v>16104.055162873112</v>
      </c>
      <c r="AX909" s="12">
        <v>13916.533624881273</v>
      </c>
      <c r="AY909" s="44">
        <v>8297.2631726972941</v>
      </c>
      <c r="AZ909" s="45">
        <v>7098.3235625943807</v>
      </c>
      <c r="BA909" s="12">
        <v>0</v>
      </c>
      <c r="BB909" s="12">
        <v>10036.352123974639</v>
      </c>
      <c r="BC909" s="12">
        <v>12689.01202875793</v>
      </c>
      <c r="BD909" s="12">
        <v>13805.242493116915</v>
      </c>
      <c r="BE909" s="44">
        <v>13354.217628512573</v>
      </c>
      <c r="BF909" s="45">
        <v>13323.841807189094</v>
      </c>
      <c r="BG909" s="12">
        <v>0</v>
      </c>
      <c r="BH909" s="12">
        <v>16176.422046557909</v>
      </c>
      <c r="BI909" s="12">
        <v>14150.474492680636</v>
      </c>
      <c r="BJ909" s="12">
        <v>8524.9530582155112</v>
      </c>
      <c r="BK909" s="44">
        <v>7252.8032946603189</v>
      </c>
      <c r="BL909" s="45">
        <v>3847.7661144125918</v>
      </c>
      <c r="BM909" s="12">
        <v>0</v>
      </c>
      <c r="BN909" s="12">
        <v>0</v>
      </c>
      <c r="BO909" s="12">
        <v>62.700052652025434</v>
      </c>
      <c r="BP909" s="12">
        <v>38.498399509028644</v>
      </c>
      <c r="BQ909" s="48">
        <v>32.585597058607433</v>
      </c>
      <c r="BR909" s="49">
        <v>22.24864903040374</v>
      </c>
      <c r="BS909" s="13">
        <v>0</v>
      </c>
      <c r="BT909" s="12">
        <v>146.72154622167955</v>
      </c>
      <c r="BV909" s="14">
        <f>Таблица1[[#This Row],[Lкан_леб,мм]]</f>
        <v>58183.278453778323</v>
      </c>
      <c r="BW909" s="50">
        <f>Таблица1[[#This Row],[угол обхв4]]+Таблица1[[#This Row],[Lдуг 3,мм]]</f>
        <v>12923.430665675565</v>
      </c>
      <c r="BX909" s="54">
        <f>Таблица1[[#This Row],[угол обхв5]]+Таблица1[[#This Row],[Y5, мм]]</f>
        <v>58629.761976638598</v>
      </c>
      <c r="BY909" s="14">
        <f>Таблица1[[#This Row],[угол обхв6]]+Таблица1[[#This Row],[Lдуг 4,мм]]</f>
        <v>15891.382720690866</v>
      </c>
      <c r="BZ909" s="14">
        <f>Таблица1[[#This Row],[Т1]]+Таблица1[[#This Row],[X6, мм]]</f>
        <v>58903.906898536334</v>
      </c>
      <c r="CA909" s="14">
        <f>Таблица1[[#This Row],[Т2]]+Таблица1[[#This Row],[Lдуг 5,мм]]</f>
        <v>21371.914902879013</v>
      </c>
      <c r="CB909" s="14">
        <f>Таблица1[[#This Row],[Т3]]+Таблица1[[#This Row],[Y6, мм]]</f>
        <v>59135.947089155896</v>
      </c>
      <c r="CC909" s="14">
        <f>Таблица1[[#This Row],[Т4]]+Таблица1[[#This Row],[Lдуг 6,мм]]</f>
        <v>22500.390423216075</v>
      </c>
      <c r="CD909" s="14">
        <f>Таблица1[[#This Row],[Т5]]+Таблица1[[#This Row],[Lдуг 1,мм]]</f>
        <v>59294.378458473984</v>
      </c>
      <c r="CE909" s="14">
        <f>Таблица1[[#This Row],[Т6]]+Таблица1[[#This Row],[Lпрям1, мм]]</f>
        <v>25750.947871397864</v>
      </c>
      <c r="CF909" s="15">
        <f>Таблица1[[#This Row],[Т7]]+Таблица1[[#This Row],[Lдуг 2,мм]]</f>
        <v>59294.378458473984</v>
      </c>
      <c r="CG909" s="14">
        <f>Таблица1[[#This Row],[Т8]]+Таблица1[[#This Row],[Lпрям2, мм]]</f>
        <v>25750.947871397864</v>
      </c>
      <c r="CH909" s="14">
        <f>Таблица1[[#This Row],[Т9]]-Таблица1[[#This Row],[Т9]]</f>
        <v>0</v>
      </c>
      <c r="CI909" s="50">
        <f>Таблица1[[#This Row],[Т9]]-Таблица1[[#This Row],[Т8]]</f>
        <v>33543.430587076116</v>
      </c>
      <c r="CJ909" s="54">
        <f>Таблица1[[#This Row],[Т9]]-Таблица1[[#This Row],[Т7]]</f>
        <v>0</v>
      </c>
      <c r="CK909" s="14">
        <f>Таблица1[[#This Row],[Т9]]-Таблица1[[#This Row],[Т6]]</f>
        <v>36793.988035257906</v>
      </c>
      <c r="CL909" s="14">
        <f>Таблица1[[#This Row],[Т9]]-Таблица1[[#This Row],[Т5]]</f>
        <v>158.4313693180884</v>
      </c>
      <c r="CM909" s="14">
        <f>Таблица1[[#This Row],[Т9]]-Таблица1[[#This Row],[Т4]]</f>
        <v>37922.463555594972</v>
      </c>
      <c r="CN909" s="14">
        <f>Таблица1[[#This Row],[Т9]]-Таблица1[[#This Row],[Т3]]</f>
        <v>390.47155993765045</v>
      </c>
      <c r="CO909" s="14">
        <f>Таблица1[[#This Row],[Т9]]-Таблица1[[#This Row],[Т2]]</f>
        <v>43402.995737783116</v>
      </c>
      <c r="CP909" s="14">
        <f>Таблица1[[#This Row],[Т9]]-Таблица1[[#This Row],[Т1]]</f>
        <v>664.61648183538637</v>
      </c>
      <c r="CQ909" s="14">
        <f>Таблица1[[#This Row],[Т9]]-Таблица1[[#This Row],[угол обхв6]]</f>
        <v>46370.947792798419</v>
      </c>
      <c r="CR909" s="14">
        <f>Таблица1[[#This Row],[Т9]]-Таблица1[[#This Row],[угол обхв5]]</f>
        <v>1111.1000046956615</v>
      </c>
      <c r="CS909" s="14">
        <f>Таблица1[[#This Row],[Т9]]-Таблица1[[#This Row],[угол обхв4]]</f>
        <v>59294.378458473984</v>
      </c>
      <c r="CT909" s="14">
        <f>Таблица1[[#This Row],[Lкан_прям, мм]]+Таблица1[[#This Row],[Lкан_дуг, мм]]+Таблица1[[#This Row],[Lкан_леб,мм]]</f>
        <v>85045.326329871838</v>
      </c>
      <c r="CU909" s="16">
        <f>Таблица1[[#This Row],[Lкан_леб,мм]]</f>
        <v>58183.278453778323</v>
      </c>
      <c r="CV909" s="14">
        <f>2534431-(Таблица1[[#This Row],[Т23]]+Таблица1[[#This Row],[угол обхв3]])</f>
        <v>2449238.9521239065</v>
      </c>
      <c r="CW909" s="50">
        <f>SUM(X909:AC909,AD909:AI909)-Таблица1[[#This Row],[lподв_min, мм]]</f>
        <v>23611.490426656557</v>
      </c>
      <c r="CX909" s="17">
        <f>CW1348-Таблица1[[#This Row],[Суммарная длина каната]]</f>
        <v>-2426624.6678585936</v>
      </c>
    </row>
    <row r="910" spans="1:102" x14ac:dyDescent="0.25">
      <c r="A910" s="21">
        <v>909</v>
      </c>
      <c r="B910" s="10">
        <v>22.762448979591831</v>
      </c>
      <c r="C910" s="10">
        <v>88.197959183673518</v>
      </c>
      <c r="D910" s="11">
        <v>14082.371955370572</v>
      </c>
      <c r="E910" s="11">
        <v>7266.0349030523012</v>
      </c>
      <c r="F910" s="11">
        <v>13183.768039170236</v>
      </c>
      <c r="G910" s="11">
        <v>7207.7253687597076</v>
      </c>
      <c r="H910" s="11">
        <v>13674.371465370572</v>
      </c>
      <c r="I910" s="11">
        <v>3940.9805929262106</v>
      </c>
      <c r="J910" s="11">
        <v>3325.0543101260905</v>
      </c>
      <c r="K910" s="11">
        <v>25789.17425792179</v>
      </c>
      <c r="L910" s="11">
        <v>1072.8736181717329</v>
      </c>
      <c r="M910" s="11">
        <v>58183.278453778323</v>
      </c>
      <c r="N910" s="11">
        <v>10186.119139301571</v>
      </c>
      <c r="O910" s="11">
        <v>15796.904140366303</v>
      </c>
      <c r="P910" s="43">
        <v>12456.56389343111</v>
      </c>
      <c r="Q910" s="11">
        <v>13942.224246213014</v>
      </c>
      <c r="R910" s="11">
        <v>13691.375320559449</v>
      </c>
      <c r="S910" s="11">
        <v>8602.6106141762084</v>
      </c>
      <c r="T910" s="11">
        <v>14082.371955370572</v>
      </c>
      <c r="U910" s="11">
        <v>7266.0349030523012</v>
      </c>
      <c r="V910" s="11">
        <v>13199.7343591675</v>
      </c>
      <c r="W910" s="11">
        <v>7068.2044863594565</v>
      </c>
      <c r="X910" s="12">
        <v>0</v>
      </c>
      <c r="Y910" s="12">
        <v>432.81153459835809</v>
      </c>
      <c r="Z910" s="12">
        <v>268.70371691174938</v>
      </c>
      <c r="AA910" s="44">
        <v>232.04019061955896</v>
      </c>
      <c r="AB910" s="45">
        <v>139.31817604206634</v>
      </c>
      <c r="AC910" s="12">
        <v>0</v>
      </c>
      <c r="AD910" s="12">
        <v>12923.430665675565</v>
      </c>
      <c r="AE910" s="12">
        <v>2931.681580821969</v>
      </c>
      <c r="AF910" s="12">
        <v>5480.5321821881498</v>
      </c>
      <c r="AG910" s="44">
        <v>1128.4755203370612</v>
      </c>
      <c r="AH910" s="45">
        <v>3325.0543088990416</v>
      </c>
      <c r="AI910" s="12">
        <v>0</v>
      </c>
      <c r="AJ910" s="12">
        <v>-21.535400365522268</v>
      </c>
      <c r="AK910" s="12">
        <v>39.244683597875586</v>
      </c>
      <c r="AL910" s="12">
        <v>76.978970162878724</v>
      </c>
      <c r="AM910" s="44">
        <v>109.56456722148619</v>
      </c>
      <c r="AN910" s="45">
        <v>89.999999827684675</v>
      </c>
      <c r="AO910" s="12">
        <v>0</v>
      </c>
      <c r="AP910" s="12">
        <v>-1984.906079578346</v>
      </c>
      <c r="AQ910" s="12">
        <v>10444.233595443284</v>
      </c>
      <c r="AR910" s="12">
        <v>12854.073166153088</v>
      </c>
      <c r="AS910" s="44">
        <v>14075.819327192321</v>
      </c>
      <c r="AT910" s="45">
        <v>13674.371955370572</v>
      </c>
      <c r="AU910" s="12">
        <v>0</v>
      </c>
      <c r="AV910" s="12">
        <v>11432.540579443281</v>
      </c>
      <c r="AW910" s="12">
        <v>16112.880290622406</v>
      </c>
      <c r="AX910" s="12">
        <v>14034.150184337368</v>
      </c>
      <c r="AY910" s="44">
        <v>8465.9840949200061</v>
      </c>
      <c r="AZ910" s="45">
        <v>7266.0349018252537</v>
      </c>
      <c r="BA910" s="12">
        <v>0</v>
      </c>
      <c r="BB910" s="12">
        <v>10036.352123974639</v>
      </c>
      <c r="BC910" s="12">
        <v>12714.678349572823</v>
      </c>
      <c r="BD910" s="12">
        <v>14088.884593281429</v>
      </c>
      <c r="BE910" s="44">
        <v>13697.927948737701</v>
      </c>
      <c r="BF910" s="45">
        <v>13674.371965370574</v>
      </c>
      <c r="BG910" s="12">
        <v>0</v>
      </c>
      <c r="BH910" s="12">
        <v>16176.422046557909</v>
      </c>
      <c r="BI910" s="12">
        <v>14258.200396469118</v>
      </c>
      <c r="BJ910" s="12">
        <v>8694.5365523005639</v>
      </c>
      <c r="BK910" s="44">
        <v>7402.6614223085035</v>
      </c>
      <c r="BL910" s="45">
        <v>3940.980592926212</v>
      </c>
      <c r="BM910" s="12">
        <v>0</v>
      </c>
      <c r="BN910" s="12">
        <v>0</v>
      </c>
      <c r="BO910" s="12">
        <v>60.780083963397857</v>
      </c>
      <c r="BP910" s="12">
        <v>37.734286565003146</v>
      </c>
      <c r="BQ910" s="48">
        <v>32.585597058607462</v>
      </c>
      <c r="BR910" s="49">
        <v>19.564567393801518</v>
      </c>
      <c r="BS910" s="13">
        <v>0</v>
      </c>
      <c r="BT910" s="12">
        <v>146.72154622167955</v>
      </c>
      <c r="BV910" s="14">
        <f>Таблица1[[#This Row],[Lкан_леб,мм]]</f>
        <v>58183.278453778323</v>
      </c>
      <c r="BW910" s="50">
        <f>Таблица1[[#This Row],[угол обхв4]]+Таблица1[[#This Row],[Lдуг 3,мм]]</f>
        <v>12923.430665675565</v>
      </c>
      <c r="BX910" s="54">
        <f>Таблица1[[#This Row],[угол обхв5]]+Таблица1[[#This Row],[Y5, мм]]</f>
        <v>58616.089988376683</v>
      </c>
      <c r="BY910" s="14">
        <f>Таблица1[[#This Row],[угол обхв6]]+Таблица1[[#This Row],[Lдуг 4,мм]]</f>
        <v>15855.112246497534</v>
      </c>
      <c r="BZ910" s="14">
        <f>Таблица1[[#This Row],[Т1]]+Таблица1[[#This Row],[X6, мм]]</f>
        <v>58884.79370528843</v>
      </c>
      <c r="CA910" s="14">
        <f>Таблица1[[#This Row],[Т2]]+Таблица1[[#This Row],[Lдуг 5,мм]]</f>
        <v>21335.644428685686</v>
      </c>
      <c r="CB910" s="14">
        <f>Таблица1[[#This Row],[Т3]]+Таблица1[[#This Row],[Y6, мм]]</f>
        <v>59116.833895907992</v>
      </c>
      <c r="CC910" s="14">
        <f>Таблица1[[#This Row],[Т4]]+Таблица1[[#This Row],[Lдуг 6,мм]]</f>
        <v>22464.119949022748</v>
      </c>
      <c r="CD910" s="14">
        <f>Таблица1[[#This Row],[Т5]]+Таблица1[[#This Row],[Lдуг 1,мм]]</f>
        <v>59256.152071950055</v>
      </c>
      <c r="CE910" s="14">
        <f>Таблица1[[#This Row],[Т6]]+Таблица1[[#This Row],[Lпрям1, мм]]</f>
        <v>25789.17425792179</v>
      </c>
      <c r="CF910" s="15">
        <f>Таблица1[[#This Row],[Т7]]+Таблица1[[#This Row],[Lдуг 2,мм]]</f>
        <v>59256.152071950055</v>
      </c>
      <c r="CG910" s="14">
        <f>Таблица1[[#This Row],[Т8]]+Таблица1[[#This Row],[Lпрям2, мм]]</f>
        <v>25789.17425792179</v>
      </c>
      <c r="CH910" s="14">
        <f>Таблица1[[#This Row],[Т9]]-Таблица1[[#This Row],[Т9]]</f>
        <v>0</v>
      </c>
      <c r="CI910" s="50">
        <f>Таблица1[[#This Row],[Т9]]-Таблица1[[#This Row],[Т8]]</f>
        <v>33466.977814028265</v>
      </c>
      <c r="CJ910" s="54">
        <f>Таблица1[[#This Row],[Т9]]-Таблица1[[#This Row],[Т7]]</f>
        <v>0</v>
      </c>
      <c r="CK910" s="14">
        <f>Таблица1[[#This Row],[Т9]]-Таблица1[[#This Row],[Т6]]</f>
        <v>36792.03212292731</v>
      </c>
      <c r="CL910" s="14">
        <f>Таблица1[[#This Row],[Т9]]-Таблица1[[#This Row],[Т5]]</f>
        <v>139.31817604206299</v>
      </c>
      <c r="CM910" s="14">
        <f>Таблица1[[#This Row],[Т9]]-Таблица1[[#This Row],[Т4]]</f>
        <v>37920.507643264369</v>
      </c>
      <c r="CN910" s="14">
        <f>Таблица1[[#This Row],[Т9]]-Таблица1[[#This Row],[Т3]]</f>
        <v>371.35836666162504</v>
      </c>
      <c r="CO910" s="14">
        <f>Таблица1[[#This Row],[Т9]]-Таблица1[[#This Row],[Т2]]</f>
        <v>43401.039825452521</v>
      </c>
      <c r="CP910" s="14">
        <f>Таблица1[[#This Row],[Т9]]-Таблица1[[#This Row],[Т1]]</f>
        <v>640.06208357337164</v>
      </c>
      <c r="CQ910" s="14">
        <f>Таблица1[[#This Row],[Т9]]-Таблица1[[#This Row],[угол обхв6]]</f>
        <v>46332.72140627449</v>
      </c>
      <c r="CR910" s="14">
        <f>Таблица1[[#This Row],[Т9]]-Таблица1[[#This Row],[угол обхв5]]</f>
        <v>1072.8736181717322</v>
      </c>
      <c r="CS910" s="14">
        <f>Таблица1[[#This Row],[Т9]]-Таблица1[[#This Row],[угол обхв4]]</f>
        <v>59256.152071950055</v>
      </c>
      <c r="CT910" s="14">
        <f>Таблица1[[#This Row],[Lкан_прям, мм]]+Таблица1[[#This Row],[Lкан_дуг, мм]]+Таблица1[[#This Row],[Lкан_леб,мм]]</f>
        <v>85045.326329871838</v>
      </c>
      <c r="CU910" s="16">
        <f>Таблица1[[#This Row],[Lкан_леб,мм]]</f>
        <v>58183.278453778323</v>
      </c>
      <c r="CV910" s="14">
        <f>2534431-(Таблица1[[#This Row],[Т23]]+Таблица1[[#This Row],[угол обхв3]])</f>
        <v>2449238.9521239065</v>
      </c>
      <c r="CW910" s="50">
        <f>SUM(X910:AC910,AD910:AI910)-Таблица1[[#This Row],[lподв_min, мм]]</f>
        <v>23536.99356596743</v>
      </c>
      <c r="CX910" s="17">
        <f>CW1349-Таблица1[[#This Row],[Суммарная длина каната]]</f>
        <v>-2426678.1609422639</v>
      </c>
    </row>
    <row r="911" spans="1:102" x14ac:dyDescent="0.25">
      <c r="A911" s="21">
        <v>910</v>
      </c>
      <c r="B911" s="10">
        <v>22.762448979591831</v>
      </c>
      <c r="C911" s="10">
        <v>90.88204081632658</v>
      </c>
      <c r="D911" s="11">
        <v>14424.663812829769</v>
      </c>
      <c r="E911" s="11">
        <v>7449.9772021817998</v>
      </c>
      <c r="F911" s="11">
        <v>13529.776306575835</v>
      </c>
      <c r="G911" s="11">
        <v>7349.6509785380495</v>
      </c>
      <c r="H911" s="11">
        <v>14016.663322829769</v>
      </c>
      <c r="I911" s="11">
        <v>4049.1234884307869</v>
      </c>
      <c r="J911" s="11">
        <v>3400.8537137510125</v>
      </c>
      <c r="K911" s="11">
        <v>25827.40064444493</v>
      </c>
      <c r="L911" s="11">
        <v>1034.6472316485902</v>
      </c>
      <c r="M911" s="11">
        <v>58183.278453778323</v>
      </c>
      <c r="N911" s="11">
        <v>10186.119139301571</v>
      </c>
      <c r="O911" s="11">
        <v>15796.904140366303</v>
      </c>
      <c r="P911" s="43">
        <v>12488.000586668899</v>
      </c>
      <c r="Q911" s="11">
        <v>14042.707406614267</v>
      </c>
      <c r="R911" s="11">
        <v>13971.505721472564</v>
      </c>
      <c r="S911" s="11">
        <v>8766.7766342281138</v>
      </c>
      <c r="T911" s="11">
        <v>14424.663812829769</v>
      </c>
      <c r="U911" s="11">
        <v>7449.9772021817998</v>
      </c>
      <c r="V911" s="11">
        <v>13552.258723856341</v>
      </c>
      <c r="W911" s="11">
        <v>7211.0308468355252</v>
      </c>
      <c r="X911" s="12">
        <v>0</v>
      </c>
      <c r="Y911" s="12">
        <v>419.0345379773529</v>
      </c>
      <c r="Z911" s="12">
        <v>263.36752028485739</v>
      </c>
      <c r="AA911" s="44">
        <v>232.04019061955913</v>
      </c>
      <c r="AB911" s="45">
        <v>120.20498276682066</v>
      </c>
      <c r="AC911" s="12">
        <v>0</v>
      </c>
      <c r="AD911" s="12">
        <v>12923.430665675565</v>
      </c>
      <c r="AE911" s="12">
        <v>2894.1085636928374</v>
      </c>
      <c r="AF911" s="12">
        <v>5480.5321821881489</v>
      </c>
      <c r="AG911" s="44">
        <v>1128.4755203370612</v>
      </c>
      <c r="AH911" s="45">
        <v>3400.8537125513117</v>
      </c>
      <c r="AI911" s="12">
        <v>0</v>
      </c>
      <c r="AJ911" s="12">
        <v>-21.535400365522268</v>
      </c>
      <c r="AK911" s="12">
        <v>37.309968497999144</v>
      </c>
      <c r="AL911" s="12">
        <v>74.294888530225677</v>
      </c>
      <c r="AM911" s="44">
        <v>106.88048558883317</v>
      </c>
      <c r="AN911" s="45">
        <v>89.999999831525272</v>
      </c>
      <c r="AO911" s="12">
        <v>0</v>
      </c>
      <c r="AP911" s="12">
        <v>-1984.906079578346</v>
      </c>
      <c r="AQ911" s="12">
        <v>10433.418869639811</v>
      </c>
      <c r="AR911" s="12">
        <v>12880.768968201168</v>
      </c>
      <c r="AS911" s="44">
        <v>14361.926037397141</v>
      </c>
      <c r="AT911" s="45">
        <v>14016.663812829769</v>
      </c>
      <c r="AU911" s="12">
        <v>0</v>
      </c>
      <c r="AV911" s="12">
        <v>11432.540579443281</v>
      </c>
      <c r="AW911" s="12">
        <v>16121.414299490225</v>
      </c>
      <c r="AX911" s="12">
        <v>14153.147428655746</v>
      </c>
      <c r="AY911" s="44">
        <v>8648.3031059048917</v>
      </c>
      <c r="AZ911" s="45">
        <v>7449.9772009821008</v>
      </c>
      <c r="BA911" s="12">
        <v>0</v>
      </c>
      <c r="BB911" s="12">
        <v>10036.352123974639</v>
      </c>
      <c r="BC911" s="12">
        <v>12735.300317007139</v>
      </c>
      <c r="BD911" s="12">
        <v>14364.274103004833</v>
      </c>
      <c r="BE911" s="44">
        <v>14034.24349690519</v>
      </c>
      <c r="BF911" s="45">
        <v>14016.663822829769</v>
      </c>
      <c r="BG911" s="12">
        <v>0</v>
      </c>
      <c r="BH911" s="12">
        <v>16176.422046557909</v>
      </c>
      <c r="BI911" s="12">
        <v>14367.21756573819</v>
      </c>
      <c r="BJ911" s="12">
        <v>8877.2166562695929</v>
      </c>
      <c r="BK911" s="44">
        <v>7568.450730505022</v>
      </c>
      <c r="BL911" s="45">
        <v>4049.1234884307887</v>
      </c>
      <c r="BM911" s="12">
        <v>0</v>
      </c>
      <c r="BN911" s="12">
        <v>0</v>
      </c>
      <c r="BO911" s="12">
        <v>58.845368863521408</v>
      </c>
      <c r="BP911" s="12">
        <v>36.984920032226533</v>
      </c>
      <c r="BQ911" s="48">
        <v>32.585597058607483</v>
      </c>
      <c r="BR911" s="49">
        <v>16.880485757307884</v>
      </c>
      <c r="BS911" s="13">
        <v>0</v>
      </c>
      <c r="BT911" s="12">
        <v>146.72154622167955</v>
      </c>
      <c r="BV911" s="14">
        <f>Таблица1[[#This Row],[Lкан_леб,мм]]</f>
        <v>58183.278453778323</v>
      </c>
      <c r="BW911" s="50">
        <f>Таблица1[[#This Row],[угол обхв4]]+Таблица1[[#This Row],[Lдуг 3,мм]]</f>
        <v>12923.430665675565</v>
      </c>
      <c r="BX911" s="54">
        <f>Таблица1[[#This Row],[угол обхв5]]+Таблица1[[#This Row],[Y5, мм]]</f>
        <v>58602.312991755673</v>
      </c>
      <c r="BY911" s="14">
        <f>Таблица1[[#This Row],[угол обхв6]]+Таблица1[[#This Row],[Lдуг 4,мм]]</f>
        <v>15817.539229368402</v>
      </c>
      <c r="BZ911" s="14">
        <f>Таблица1[[#This Row],[Т1]]+Таблица1[[#This Row],[X6, мм]]</f>
        <v>58865.680512040533</v>
      </c>
      <c r="CA911" s="14">
        <f>Таблица1[[#This Row],[Т2]]+Таблица1[[#This Row],[Lдуг 5,мм]]</f>
        <v>21298.07141155655</v>
      </c>
      <c r="CB911" s="14">
        <f>Таблица1[[#This Row],[Т3]]+Таблица1[[#This Row],[Y6, мм]]</f>
        <v>59097.720702660095</v>
      </c>
      <c r="CC911" s="14">
        <f>Таблица1[[#This Row],[Т4]]+Таблица1[[#This Row],[Lдуг 6,мм]]</f>
        <v>22426.546931893612</v>
      </c>
      <c r="CD911" s="14">
        <f>Таблица1[[#This Row],[Т5]]+Таблица1[[#This Row],[Lдуг 1,мм]]</f>
        <v>59217.925685426919</v>
      </c>
      <c r="CE911" s="14">
        <f>Таблица1[[#This Row],[Т6]]+Таблица1[[#This Row],[Lпрям1, мм]]</f>
        <v>25827.400644444922</v>
      </c>
      <c r="CF911" s="15">
        <f>Таблица1[[#This Row],[Т7]]+Таблица1[[#This Row],[Lдуг 2,мм]]</f>
        <v>59217.925685426919</v>
      </c>
      <c r="CG911" s="14">
        <f>Таблица1[[#This Row],[Т8]]+Таблица1[[#This Row],[Lпрям2, мм]]</f>
        <v>25827.400644444922</v>
      </c>
      <c r="CH911" s="14">
        <f>Таблица1[[#This Row],[Т9]]-Таблица1[[#This Row],[Т9]]</f>
        <v>0</v>
      </c>
      <c r="CI911" s="50">
        <f>Таблица1[[#This Row],[Т9]]-Таблица1[[#This Row],[Т8]]</f>
        <v>33390.525040982</v>
      </c>
      <c r="CJ911" s="54">
        <f>Таблица1[[#This Row],[Т9]]-Таблица1[[#This Row],[Т7]]</f>
        <v>0</v>
      </c>
      <c r="CK911" s="14">
        <f>Таблица1[[#This Row],[Т9]]-Таблица1[[#This Row],[Т6]]</f>
        <v>36791.37875353331</v>
      </c>
      <c r="CL911" s="14">
        <f>Таблица1[[#This Row],[Т9]]-Таблица1[[#This Row],[Т5]]</f>
        <v>120.20498276682338</v>
      </c>
      <c r="CM911" s="14">
        <f>Таблица1[[#This Row],[Т9]]-Таблица1[[#This Row],[Т4]]</f>
        <v>37919.854273870369</v>
      </c>
      <c r="CN911" s="14">
        <f>Таблица1[[#This Row],[Т9]]-Таблица1[[#This Row],[Т3]]</f>
        <v>352.24517338638543</v>
      </c>
      <c r="CO911" s="14">
        <f>Таблица1[[#This Row],[Т9]]-Таблица1[[#This Row],[Т2]]</f>
        <v>43400.386456058521</v>
      </c>
      <c r="CP911" s="14">
        <f>Таблица1[[#This Row],[Т9]]-Таблица1[[#This Row],[Т1]]</f>
        <v>615.61269367124623</v>
      </c>
      <c r="CQ911" s="14">
        <f>Таблица1[[#This Row],[Т9]]-Таблица1[[#This Row],[угол обхв6]]</f>
        <v>46294.495019751354</v>
      </c>
      <c r="CR911" s="14">
        <f>Таблица1[[#This Row],[Т9]]-Таблица1[[#This Row],[угол обхв5]]</f>
        <v>1034.6472316485961</v>
      </c>
      <c r="CS911" s="14">
        <f>Таблица1[[#This Row],[Т9]]-Таблица1[[#This Row],[угол обхв4]]</f>
        <v>59217.925685426919</v>
      </c>
      <c r="CT911" s="14">
        <f>Таблица1[[#This Row],[Lкан_прям, мм]]+Таблица1[[#This Row],[Lкан_дуг, мм]]+Таблица1[[#This Row],[Lкан_леб,мм]]</f>
        <v>85045.326329871838</v>
      </c>
      <c r="CU911" s="16">
        <f>Таблица1[[#This Row],[Lкан_леб,мм]]</f>
        <v>58183.278453778323</v>
      </c>
      <c r="CV911" s="14">
        <f>2534431-(Таблица1[[#This Row],[Т23]]+Таблица1[[#This Row],[угол обхв3]])</f>
        <v>2449238.9521239065</v>
      </c>
      <c r="CW911" s="50">
        <f>SUM(X911:AC911,AD911:AI911)-Таблица1[[#This Row],[lподв_min, мм]]</f>
        <v>23461.194162342501</v>
      </c>
      <c r="CX911" s="17">
        <f>CW1350-Таблица1[[#This Row],[Суммарная длина каната]]</f>
        <v>-2426731.6538250083</v>
      </c>
    </row>
    <row r="912" spans="1:102" x14ac:dyDescent="0.25">
      <c r="A912" s="21">
        <v>911</v>
      </c>
      <c r="B912" s="10">
        <v>22.762448979591831</v>
      </c>
      <c r="C912" s="10">
        <v>93.566122448979641</v>
      </c>
      <c r="D912" s="11">
        <v>14757.966329133076</v>
      </c>
      <c r="E912" s="11">
        <v>7649.7468638369137</v>
      </c>
      <c r="F912" s="11">
        <v>13868.758752220134</v>
      </c>
      <c r="G912" s="11">
        <v>7507.6240818467795</v>
      </c>
      <c r="H912" s="11">
        <v>14349.965839133076</v>
      </c>
      <c r="I912" s="11">
        <v>4171.8238873049113</v>
      </c>
      <c r="J912" s="11">
        <v>3477.9229765320024</v>
      </c>
      <c r="K912" s="11">
        <v>25865.627030967316</v>
      </c>
      <c r="L912" s="11">
        <v>996.42084512621</v>
      </c>
      <c r="M912" s="11">
        <v>58183.278453778323</v>
      </c>
      <c r="N912" s="11">
        <v>10186.119139301571</v>
      </c>
      <c r="O912" s="11">
        <v>15796.904140366303</v>
      </c>
      <c r="P912" s="43">
        <v>12514.69727263777</v>
      </c>
      <c r="Q912" s="11">
        <v>14144.552476029679</v>
      </c>
      <c r="R912" s="11">
        <v>14243.641079054907</v>
      </c>
      <c r="S912" s="11">
        <v>8943.8807584289807</v>
      </c>
      <c r="T912" s="11">
        <v>14757.966329133076</v>
      </c>
      <c r="U912" s="11">
        <v>7649.7468638369137</v>
      </c>
      <c r="V912" s="11">
        <v>13897.707936938446</v>
      </c>
      <c r="W912" s="11">
        <v>7370.2088545095412</v>
      </c>
      <c r="X912" s="12">
        <v>0</v>
      </c>
      <c r="Y912" s="12">
        <v>405.14458598165697</v>
      </c>
      <c r="Z912" s="12">
        <v>258.14427903265613</v>
      </c>
      <c r="AA912" s="44">
        <v>232.0401906195587</v>
      </c>
      <c r="AB912" s="45">
        <v>101.09178949233805</v>
      </c>
      <c r="AC912" s="12">
        <v>0</v>
      </c>
      <c r="AD912" s="12">
        <v>12923.430665675565</v>
      </c>
      <c r="AE912" s="12">
        <v>2855.2656874076552</v>
      </c>
      <c r="AF912" s="12">
        <v>5480.5321821881489</v>
      </c>
      <c r="AG912" s="44">
        <v>1128.4755203370614</v>
      </c>
      <c r="AH912" s="45">
        <v>3477.9229753588866</v>
      </c>
      <c r="AI912" s="12">
        <v>0</v>
      </c>
      <c r="AJ912" s="12">
        <v>-21.535400365522268</v>
      </c>
      <c r="AK912" s="12">
        <v>35.359390980860184</v>
      </c>
      <c r="AL912" s="12">
        <v>71.610806897572601</v>
      </c>
      <c r="AM912" s="44">
        <v>104.19640395618002</v>
      </c>
      <c r="AN912" s="45">
        <v>89.99999983525862</v>
      </c>
      <c r="AO912" s="12">
        <v>0</v>
      </c>
      <c r="AP912" s="12">
        <v>-1984.906079578346</v>
      </c>
      <c r="AQ912" s="12">
        <v>10422.230084080733</v>
      </c>
      <c r="AR912" s="12">
        <v>12901.862969370146</v>
      </c>
      <c r="AS912" s="44">
        <v>14639.181062674339</v>
      </c>
      <c r="AT912" s="45">
        <v>14349.966329133076</v>
      </c>
      <c r="AU912" s="12">
        <v>0</v>
      </c>
      <c r="AV912" s="12">
        <v>11432.540579443281</v>
      </c>
      <c r="AW912" s="12">
        <v>16129.643710834698</v>
      </c>
      <c r="AX912" s="12">
        <v>14273.264259770462</v>
      </c>
      <c r="AY912" s="44">
        <v>8843.8201699920792</v>
      </c>
      <c r="AZ912" s="45">
        <v>7649.7468626637992</v>
      </c>
      <c r="BA912" s="12">
        <v>0</v>
      </c>
      <c r="BB912" s="12">
        <v>10036.352123974639</v>
      </c>
      <c r="BC912" s="12">
        <v>12750.808217416932</v>
      </c>
      <c r="BD912" s="12">
        <v>14630.806775787283</v>
      </c>
      <c r="BE912" s="44">
        <v>14362.426345513642</v>
      </c>
      <c r="BF912" s="45">
        <v>14349.966339133078</v>
      </c>
      <c r="BG912" s="12">
        <v>0</v>
      </c>
      <c r="BH912" s="12">
        <v>16176.422046557909</v>
      </c>
      <c r="BI912" s="12">
        <v>14477.292046498074</v>
      </c>
      <c r="BJ912" s="12">
        <v>9072.5925421697611</v>
      </c>
      <c r="BK912" s="44">
        <v>7749.8074522738143</v>
      </c>
      <c r="BL912" s="45">
        <v>4171.8238873049131</v>
      </c>
      <c r="BM912" s="12">
        <v>0</v>
      </c>
      <c r="BN912" s="12">
        <v>0</v>
      </c>
      <c r="BO912" s="12">
        <v>56.894791346382455</v>
      </c>
      <c r="BP912" s="12">
        <v>36.251415916712418</v>
      </c>
      <c r="BQ912" s="48">
        <v>32.585597058607419</v>
      </c>
      <c r="BR912" s="49">
        <v>14.196404120921406</v>
      </c>
      <c r="BS912" s="13">
        <v>0</v>
      </c>
      <c r="BT912" s="12">
        <v>146.72154622167955</v>
      </c>
      <c r="BV912" s="14">
        <f>Таблица1[[#This Row],[Lкан_леб,мм]]</f>
        <v>58183.278453778323</v>
      </c>
      <c r="BW912" s="50">
        <f>Таблица1[[#This Row],[угол обхв4]]+Таблица1[[#This Row],[Lдуг 3,мм]]</f>
        <v>12923.430665675565</v>
      </c>
      <c r="BX912" s="54">
        <f>Таблица1[[#This Row],[угол обхв5]]+Таблица1[[#This Row],[Y5, мм]]</f>
        <v>58588.423039759982</v>
      </c>
      <c r="BY912" s="14">
        <f>Таблица1[[#This Row],[угол обхв6]]+Таблица1[[#This Row],[Lдуг 4,мм]]</f>
        <v>15778.69635308322</v>
      </c>
      <c r="BZ912" s="14">
        <f>Таблица1[[#This Row],[Т1]]+Таблица1[[#This Row],[X6, мм]]</f>
        <v>58846.567318792637</v>
      </c>
      <c r="CA912" s="14">
        <f>Таблица1[[#This Row],[Т2]]+Таблица1[[#This Row],[Lдуг 5,мм]]</f>
        <v>21259.22853527137</v>
      </c>
      <c r="CB912" s="14">
        <f>Таблица1[[#This Row],[Т3]]+Таблица1[[#This Row],[Y6, мм]]</f>
        <v>59078.607509412199</v>
      </c>
      <c r="CC912" s="14">
        <f>Таблица1[[#This Row],[Т4]]+Таблица1[[#This Row],[Lдуг 6,мм]]</f>
        <v>22387.704055608432</v>
      </c>
      <c r="CD912" s="14">
        <f>Таблица1[[#This Row],[Т5]]+Таблица1[[#This Row],[Lдуг 1,мм]]</f>
        <v>59179.699298904539</v>
      </c>
      <c r="CE912" s="14">
        <f>Таблица1[[#This Row],[Т6]]+Таблица1[[#This Row],[Lпрям1, мм]]</f>
        <v>25865.62703096732</v>
      </c>
      <c r="CF912" s="15">
        <f>Таблица1[[#This Row],[Т7]]+Таблица1[[#This Row],[Lдуг 2,мм]]</f>
        <v>59179.699298904539</v>
      </c>
      <c r="CG912" s="14">
        <f>Таблица1[[#This Row],[Т8]]+Таблица1[[#This Row],[Lпрям2, мм]]</f>
        <v>25865.62703096732</v>
      </c>
      <c r="CH912" s="14">
        <f>Таблица1[[#This Row],[Т9]]-Таблица1[[#This Row],[Т9]]</f>
        <v>0</v>
      </c>
      <c r="CI912" s="50">
        <f>Таблица1[[#This Row],[Т9]]-Таблица1[[#This Row],[Т8]]</f>
        <v>33314.072267937219</v>
      </c>
      <c r="CJ912" s="54">
        <f>Таблица1[[#This Row],[Т9]]-Таблица1[[#This Row],[Т7]]</f>
        <v>0</v>
      </c>
      <c r="CK912" s="14">
        <f>Таблица1[[#This Row],[Т9]]-Таблица1[[#This Row],[Т6]]</f>
        <v>36791.995243296107</v>
      </c>
      <c r="CL912" s="14">
        <f>Таблица1[[#This Row],[Т9]]-Таблица1[[#This Row],[Т5]]</f>
        <v>101.09178949234047</v>
      </c>
      <c r="CM912" s="14">
        <f>Таблица1[[#This Row],[Т9]]-Таблица1[[#This Row],[Т4]]</f>
        <v>37920.470763633173</v>
      </c>
      <c r="CN912" s="14">
        <f>Таблица1[[#This Row],[Т9]]-Таблица1[[#This Row],[Т3]]</f>
        <v>333.13198011190252</v>
      </c>
      <c r="CO912" s="14">
        <f>Таблица1[[#This Row],[Т9]]-Таблица1[[#This Row],[Т2]]</f>
        <v>43401.002945821318</v>
      </c>
      <c r="CP912" s="14">
        <f>Таблица1[[#This Row],[Т9]]-Таблица1[[#This Row],[Т1]]</f>
        <v>591.27625914455712</v>
      </c>
      <c r="CQ912" s="14">
        <f>Таблица1[[#This Row],[Т9]]-Таблица1[[#This Row],[угол обхв6]]</f>
        <v>46256.268633228974</v>
      </c>
      <c r="CR912" s="14">
        <f>Таблица1[[#This Row],[Т9]]-Таблица1[[#This Row],[угол обхв5]]</f>
        <v>996.42084512621659</v>
      </c>
      <c r="CS912" s="14">
        <f>Таблица1[[#This Row],[Т9]]-Таблица1[[#This Row],[угол обхв4]]</f>
        <v>59179.699298904539</v>
      </c>
      <c r="CT912" s="14">
        <f>Таблица1[[#This Row],[Lкан_прям, мм]]+Таблица1[[#This Row],[Lкан_дуг, мм]]+Таблица1[[#This Row],[Lкан_леб,мм]]</f>
        <v>85045.326329871852</v>
      </c>
      <c r="CU912" s="16">
        <f>Таблица1[[#This Row],[Lкан_леб,мм]]</f>
        <v>58183.278453778323</v>
      </c>
      <c r="CV912" s="14">
        <f>2534431-(Таблица1[[#This Row],[Т23]]+Таблица1[[#This Row],[угол обхв3]])</f>
        <v>2449238.9521239065</v>
      </c>
      <c r="CW912" s="50">
        <f>SUM(X912:AC912,AD912:AI912)-Таблица1[[#This Row],[lподв_min, мм]]</f>
        <v>23384.124899561528</v>
      </c>
      <c r="CX912" s="17">
        <f>CW1351-Таблица1[[#This Row],[Суммарная длина каната]]</f>
        <v>-2426785.0239728466</v>
      </c>
    </row>
    <row r="913" spans="1:102" x14ac:dyDescent="0.25">
      <c r="A913" s="21">
        <v>912</v>
      </c>
      <c r="B913" s="10">
        <v>22.762448979591831</v>
      </c>
      <c r="C913" s="10">
        <v>96.250204081632717</v>
      </c>
      <c r="D913" s="11">
        <v>15081.548187829587</v>
      </c>
      <c r="E913" s="11">
        <v>7864.9055629741397</v>
      </c>
      <c r="F913" s="11">
        <v>14199.971597022743</v>
      </c>
      <c r="G913" s="11">
        <v>7681.2980616530303</v>
      </c>
      <c r="H913" s="11">
        <v>14673.547697829586</v>
      </c>
      <c r="I913" s="11">
        <v>4308.6779301082543</v>
      </c>
      <c r="J913" s="11">
        <v>3556.227632865885</v>
      </c>
      <c r="K913" s="11">
        <v>25903.853417488936</v>
      </c>
      <c r="L913" s="11">
        <v>958.19445860458586</v>
      </c>
      <c r="M913" s="11">
        <v>58183.278453778323</v>
      </c>
      <c r="N913" s="11">
        <v>10186.119139301571</v>
      </c>
      <c r="O913" s="11">
        <v>15796.904140366303</v>
      </c>
      <c r="P913" s="43">
        <v>12536.595374745351</v>
      </c>
      <c r="Q913" s="11">
        <v>14247.535990875682</v>
      </c>
      <c r="R913" s="11">
        <v>14507.184286911723</v>
      </c>
      <c r="S913" s="11">
        <v>9133.5343933742752</v>
      </c>
      <c r="T913" s="11">
        <v>15081.548187829587</v>
      </c>
      <c r="U913" s="11">
        <v>7864.9055629741397</v>
      </c>
      <c r="V913" s="11">
        <v>14235.324030261392</v>
      </c>
      <c r="W913" s="11">
        <v>7545.3892486050645</v>
      </c>
      <c r="X913" s="12">
        <v>0</v>
      </c>
      <c r="Y913" s="12">
        <v>391.13314765921194</v>
      </c>
      <c r="Z913" s="12">
        <v>253.04252410720389</v>
      </c>
      <c r="AA913" s="44">
        <v>232.04019061955935</v>
      </c>
      <c r="AB913" s="45">
        <v>81.978596218610647</v>
      </c>
      <c r="AC913" s="12">
        <v>0</v>
      </c>
      <c r="AD913" s="12">
        <v>12923.430665675565</v>
      </c>
      <c r="AE913" s="12">
        <v>2815.1874175695575</v>
      </c>
      <c r="AF913" s="12">
        <v>5480.5321821881498</v>
      </c>
      <c r="AG913" s="44">
        <v>1128.475520337061</v>
      </c>
      <c r="AH913" s="45">
        <v>3556.2276317185997</v>
      </c>
      <c r="AI913" s="12">
        <v>0</v>
      </c>
      <c r="AJ913" s="12">
        <v>-21.535400365522268</v>
      </c>
      <c r="AK913" s="12">
        <v>33.391753037762243</v>
      </c>
      <c r="AL913" s="12">
        <v>68.926725264919526</v>
      </c>
      <c r="AM913" s="44">
        <v>101.51232232352704</v>
      </c>
      <c r="AN913" s="45">
        <v>89.999999838886055</v>
      </c>
      <c r="AO913" s="12">
        <v>0</v>
      </c>
      <c r="AP913" s="12">
        <v>-1984.906079578346</v>
      </c>
      <c r="AQ913" s="12">
        <v>10410.666251528266</v>
      </c>
      <c r="AR913" s="12">
        <v>12917.30888621086</v>
      </c>
      <c r="AS913" s="44">
        <v>14906.976063299002</v>
      </c>
      <c r="AT913" s="45">
        <v>14673.548187829587</v>
      </c>
      <c r="AU913" s="12">
        <v>0</v>
      </c>
      <c r="AV913" s="12">
        <v>11432.540579443281</v>
      </c>
      <c r="AW913" s="12">
        <v>16137.554392664246</v>
      </c>
      <c r="AX913" s="12">
        <v>14394.237123071731</v>
      </c>
      <c r="AY913" s="44">
        <v>9052.106292984392</v>
      </c>
      <c r="AZ913" s="45">
        <v>7864.9055618268567</v>
      </c>
      <c r="BA913" s="12">
        <v>0</v>
      </c>
      <c r="BB913" s="12">
        <v>10036.352123974639</v>
      </c>
      <c r="BC913" s="12">
        <v>12761.142486972047</v>
      </c>
      <c r="BD913" s="12">
        <v>14887.897798377231</v>
      </c>
      <c r="BE913" s="44">
        <v>14681.756411442308</v>
      </c>
      <c r="BF913" s="45">
        <v>14673.548197829587</v>
      </c>
      <c r="BG913" s="12">
        <v>0</v>
      </c>
      <c r="BH913" s="12">
        <v>16176.422046557909</v>
      </c>
      <c r="BI913" s="12">
        <v>14588.186243173624</v>
      </c>
      <c r="BJ913" s="12">
        <v>9280.2355255703224</v>
      </c>
      <c r="BK913" s="44">
        <v>7946.333663364021</v>
      </c>
      <c r="BL913" s="45">
        <v>4308.6779301082561</v>
      </c>
      <c r="BM913" s="12">
        <v>0</v>
      </c>
      <c r="BN913" s="12">
        <v>0</v>
      </c>
      <c r="BO913" s="12">
        <v>54.927153403284507</v>
      </c>
      <c r="BP913" s="12">
        <v>35.53497222715729</v>
      </c>
      <c r="BQ913" s="48">
        <v>32.585597058607512</v>
      </c>
      <c r="BR913" s="49">
        <v>11.512322484640981</v>
      </c>
      <c r="BS913" s="13">
        <v>0</v>
      </c>
      <c r="BT913" s="12">
        <v>146.72154622167955</v>
      </c>
      <c r="BV913" s="14">
        <f>Таблица1[[#This Row],[Lкан_леб,мм]]</f>
        <v>58183.278453778323</v>
      </c>
      <c r="BW913" s="50">
        <f>Таблица1[[#This Row],[угол обхв4]]+Таблица1[[#This Row],[Lдуг 3,мм]]</f>
        <v>12923.430665675565</v>
      </c>
      <c r="BX913" s="54">
        <f>Таблица1[[#This Row],[угол обхв5]]+Таблица1[[#This Row],[Y5, мм]]</f>
        <v>58574.411601437532</v>
      </c>
      <c r="BY913" s="14">
        <f>Таблица1[[#This Row],[угол обхв6]]+Таблица1[[#This Row],[Lдуг 4,мм]]</f>
        <v>15738.618083245123</v>
      </c>
      <c r="BZ913" s="14">
        <f>Таблица1[[#This Row],[Т1]]+Таблица1[[#This Row],[X6, мм]]</f>
        <v>58827.454125544733</v>
      </c>
      <c r="CA913" s="14">
        <f>Таблица1[[#This Row],[Т2]]+Таблица1[[#This Row],[Lдуг 5,мм]]</f>
        <v>21219.150265433273</v>
      </c>
      <c r="CB913" s="14">
        <f>Таблица1[[#This Row],[Т3]]+Таблица1[[#This Row],[Y6, мм]]</f>
        <v>59059.494316164295</v>
      </c>
      <c r="CC913" s="14">
        <f>Таблица1[[#This Row],[Т4]]+Таблица1[[#This Row],[Lдуг 6,мм]]</f>
        <v>22347.625785770335</v>
      </c>
      <c r="CD913" s="14">
        <f>Таблица1[[#This Row],[Т5]]+Таблица1[[#This Row],[Lдуг 1,мм]]</f>
        <v>59141.472912382909</v>
      </c>
      <c r="CE913" s="14">
        <f>Таблица1[[#This Row],[Т6]]+Таблица1[[#This Row],[Lпрям1, мм]]</f>
        <v>25903.853417488936</v>
      </c>
      <c r="CF913" s="15">
        <f>Таблица1[[#This Row],[Т7]]+Таблица1[[#This Row],[Lдуг 2,мм]]</f>
        <v>59141.472912382909</v>
      </c>
      <c r="CG913" s="14">
        <f>Таблица1[[#This Row],[Т8]]+Таблица1[[#This Row],[Lпрям2, мм]]</f>
        <v>25903.853417488936</v>
      </c>
      <c r="CH913" s="14">
        <f>Таблица1[[#This Row],[Т9]]-Таблица1[[#This Row],[Т9]]</f>
        <v>0</v>
      </c>
      <c r="CI913" s="50">
        <f>Таблица1[[#This Row],[Т9]]-Таблица1[[#This Row],[Т8]]</f>
        <v>33237.619494893974</v>
      </c>
      <c r="CJ913" s="54">
        <f>Таблица1[[#This Row],[Т9]]-Таблица1[[#This Row],[Т7]]</f>
        <v>0</v>
      </c>
      <c r="CK913" s="14">
        <f>Таблица1[[#This Row],[Т9]]-Таблица1[[#This Row],[Т6]]</f>
        <v>36793.847126612571</v>
      </c>
      <c r="CL913" s="14">
        <f>Таблица1[[#This Row],[Т9]]-Таблица1[[#This Row],[Т5]]</f>
        <v>81.978596218614257</v>
      </c>
      <c r="CM913" s="14">
        <f>Таблица1[[#This Row],[Т9]]-Таблица1[[#This Row],[Т4]]</f>
        <v>37922.322646949637</v>
      </c>
      <c r="CN913" s="14">
        <f>Таблица1[[#This Row],[Т9]]-Таблица1[[#This Row],[Т3]]</f>
        <v>314.01878683817631</v>
      </c>
      <c r="CO913" s="14">
        <f>Таблица1[[#This Row],[Т9]]-Таблица1[[#This Row],[Т2]]</f>
        <v>43402.854829137788</v>
      </c>
      <c r="CP913" s="14">
        <f>Таблица1[[#This Row],[Т9]]-Таблица1[[#This Row],[Т1]]</f>
        <v>567.06131094537704</v>
      </c>
      <c r="CQ913" s="14">
        <f>Таблица1[[#This Row],[Т9]]-Таблица1[[#This Row],[угол обхв6]]</f>
        <v>46218.042246707344</v>
      </c>
      <c r="CR913" s="14">
        <f>Таблица1[[#This Row],[Т9]]-Таблица1[[#This Row],[угол обхв5]]</f>
        <v>958.19445860458654</v>
      </c>
      <c r="CS913" s="14">
        <f>Таблица1[[#This Row],[Т9]]-Таблица1[[#This Row],[угол обхв4]]</f>
        <v>59141.472912382909</v>
      </c>
      <c r="CT913" s="14">
        <f>Таблица1[[#This Row],[Lкан_прям, мм]]+Таблица1[[#This Row],[Lкан_дуг, мм]]+Таблица1[[#This Row],[Lкан_леб,мм]]</f>
        <v>85045.326329871838</v>
      </c>
      <c r="CU913" s="16">
        <f>Таблица1[[#This Row],[Lкан_леб,мм]]</f>
        <v>58183.278453778323</v>
      </c>
      <c r="CV913" s="14">
        <f>2534431-(Таблица1[[#This Row],[Т23]]+Таблица1[[#This Row],[угол обхв3]])</f>
        <v>2449238.9521239065</v>
      </c>
      <c r="CW913" s="50">
        <f>SUM(X913:AC913,AD913:AI913)-Таблица1[[#This Row],[lподв_min, мм]]</f>
        <v>23305.820243227638</v>
      </c>
      <c r="CX913" s="17">
        <f>CW1352-Таблица1[[#This Row],[Суммарная длина каната]]</f>
        <v>-2426838.1379528684</v>
      </c>
    </row>
    <row r="914" spans="1:102" x14ac:dyDescent="0.25">
      <c r="A914" s="21">
        <v>913</v>
      </c>
      <c r="B914" s="10">
        <v>22.762448979591831</v>
      </c>
      <c r="C914" s="10">
        <v>98.934285714285778</v>
      </c>
      <c r="D914" s="11">
        <v>15394.699401070728</v>
      </c>
      <c r="E914" s="11">
        <v>8094.9812086594602</v>
      </c>
      <c r="F914" s="11">
        <v>14522.688109590097</v>
      </c>
      <c r="G914" s="11">
        <v>7870.2918508111516</v>
      </c>
      <c r="H914" s="11">
        <v>14986.698911070729</v>
      </c>
      <c r="I914" s="11">
        <v>4459.2498598189186</v>
      </c>
      <c r="J914" s="11">
        <v>3635.7313488405412</v>
      </c>
      <c r="K914" s="11">
        <v>25942.079804009823</v>
      </c>
      <c r="L914" s="11">
        <v>919.96807208370183</v>
      </c>
      <c r="M914" s="11">
        <v>58183.278453778323</v>
      </c>
      <c r="N914" s="11">
        <v>10186.119139301571</v>
      </c>
      <c r="O914" s="11">
        <v>15796.904140366303</v>
      </c>
      <c r="P914" s="43">
        <v>12553.646845222631</v>
      </c>
      <c r="Q914" s="11">
        <v>14351.431989646153</v>
      </c>
      <c r="R914" s="11">
        <v>14761.557091132527</v>
      </c>
      <c r="S914" s="11">
        <v>9335.3214101228004</v>
      </c>
      <c r="T914" s="11">
        <v>15394.699401070728</v>
      </c>
      <c r="U914" s="11">
        <v>8094.9812086594602</v>
      </c>
      <c r="V914" s="11">
        <v>14564.366222729759</v>
      </c>
      <c r="W914" s="11">
        <v>7736.1876566742148</v>
      </c>
      <c r="X914" s="12">
        <v>0</v>
      </c>
      <c r="Y914" s="12">
        <v>376.99104851937437</v>
      </c>
      <c r="Z914" s="12">
        <v>248.07142999914441</v>
      </c>
      <c r="AA914" s="44">
        <v>232.04019061955833</v>
      </c>
      <c r="AB914" s="45">
        <v>62.865402945624581</v>
      </c>
      <c r="AC914" s="12">
        <v>0</v>
      </c>
      <c r="AD914" s="12">
        <v>12923.430665675565</v>
      </c>
      <c r="AE914" s="12">
        <v>2773.910088090704</v>
      </c>
      <c r="AF914" s="12">
        <v>5480.5321821881498</v>
      </c>
      <c r="AG914" s="44">
        <v>1128.4755203370612</v>
      </c>
      <c r="AH914" s="45">
        <v>3635.7313477183438</v>
      </c>
      <c r="AI914" s="12">
        <v>0</v>
      </c>
      <c r="AJ914" s="12">
        <v>-21.535400365522268</v>
      </c>
      <c r="AK914" s="12">
        <v>31.405766287349778</v>
      </c>
      <c r="AL914" s="12">
        <v>66.242643632266478</v>
      </c>
      <c r="AM914" s="44">
        <v>98.828240690873855</v>
      </c>
      <c r="AN914" s="45">
        <v>89.999999842409181</v>
      </c>
      <c r="AO914" s="12">
        <v>0</v>
      </c>
      <c r="AP914" s="12">
        <v>-1984.906079578346</v>
      </c>
      <c r="AQ914" s="12">
        <v>10398.726116011385</v>
      </c>
      <c r="AR914" s="12">
        <v>12927.072828030823</v>
      </c>
      <c r="AS914" s="44">
        <v>15164.723456280166</v>
      </c>
      <c r="AT914" s="45">
        <v>14986.699401070728</v>
      </c>
      <c r="AU914" s="12">
        <v>0</v>
      </c>
      <c r="AV914" s="12">
        <v>11432.540579443281</v>
      </c>
      <c r="AW914" s="12">
        <v>16145.131470503258</v>
      </c>
      <c r="AX914" s="12">
        <v>14515.800585684865</v>
      </c>
      <c r="AY914" s="44">
        <v>9272.7044634259128</v>
      </c>
      <c r="AZ914" s="45">
        <v>8094.9812075372647</v>
      </c>
      <c r="BA914" s="12">
        <v>0</v>
      </c>
      <c r="BB914" s="12">
        <v>10036.352123974639</v>
      </c>
      <c r="BC914" s="12">
        <v>12766.253821932447</v>
      </c>
      <c r="BD914" s="12">
        <v>15134.983073940719</v>
      </c>
      <c r="BE914" s="44">
        <v>14991.533035923088</v>
      </c>
      <c r="BF914" s="45">
        <v>14986.699411070729</v>
      </c>
      <c r="BG914" s="12">
        <v>0</v>
      </c>
      <c r="BH914" s="12">
        <v>16176.422046557909</v>
      </c>
      <c r="BI914" s="12">
        <v>14699.659319783108</v>
      </c>
      <c r="BJ914" s="12">
        <v>9499.6900061615106</v>
      </c>
      <c r="BK914" s="44">
        <v>8157.5981553563461</v>
      </c>
      <c r="BL914" s="45">
        <v>4459.2498598189204</v>
      </c>
      <c r="BM914" s="12">
        <v>0</v>
      </c>
      <c r="BN914" s="12">
        <v>0</v>
      </c>
      <c r="BO914" s="12">
        <v>52.941166652872049</v>
      </c>
      <c r="BP914" s="12">
        <v>34.836877344916701</v>
      </c>
      <c r="BQ914" s="48">
        <v>32.58559705860737</v>
      </c>
      <c r="BR914" s="49">
        <v>8.8282408484646613</v>
      </c>
      <c r="BS914" s="13">
        <v>0</v>
      </c>
      <c r="BT914" s="12">
        <v>146.72154622167955</v>
      </c>
      <c r="BV914" s="14">
        <f>Таблица1[[#This Row],[Lкан_леб,мм]]</f>
        <v>58183.278453778323</v>
      </c>
      <c r="BW914" s="50">
        <f>Таблица1[[#This Row],[угол обхв4]]+Таблица1[[#This Row],[Lдуг 3,мм]]</f>
        <v>12923.430665675565</v>
      </c>
      <c r="BX914" s="54">
        <f>Таблица1[[#This Row],[угол обхв5]]+Таблица1[[#This Row],[Y5, мм]]</f>
        <v>58560.269502297699</v>
      </c>
      <c r="BY914" s="14">
        <f>Таблица1[[#This Row],[угол обхв6]]+Таблица1[[#This Row],[Lдуг 4,мм]]</f>
        <v>15697.34075376627</v>
      </c>
      <c r="BZ914" s="14">
        <f>Таблица1[[#This Row],[Т1]]+Таблица1[[#This Row],[X6, мм]]</f>
        <v>58808.340932296844</v>
      </c>
      <c r="CA914" s="14">
        <f>Таблица1[[#This Row],[Т2]]+Таблица1[[#This Row],[Lдуг 5,мм]]</f>
        <v>21177.87293595442</v>
      </c>
      <c r="CB914" s="14">
        <f>Таблица1[[#This Row],[Т3]]+Таблица1[[#This Row],[Y6, мм]]</f>
        <v>59040.381122916398</v>
      </c>
      <c r="CC914" s="14">
        <f>Таблица1[[#This Row],[Т4]]+Таблица1[[#This Row],[Lдуг 6,мм]]</f>
        <v>22306.348456291482</v>
      </c>
      <c r="CD914" s="14">
        <f>Таблица1[[#This Row],[Т5]]+Таблица1[[#This Row],[Lдуг 1,мм]]</f>
        <v>59103.246525862021</v>
      </c>
      <c r="CE914" s="14">
        <f>Таблица1[[#This Row],[Т6]]+Таблица1[[#This Row],[Lпрям1, мм]]</f>
        <v>25942.079804009827</v>
      </c>
      <c r="CF914" s="15">
        <f>Таблица1[[#This Row],[Т7]]+Таблица1[[#This Row],[Lдуг 2,мм]]</f>
        <v>59103.246525862021</v>
      </c>
      <c r="CG914" s="14">
        <f>Таблица1[[#This Row],[Т8]]+Таблица1[[#This Row],[Lпрям2, мм]]</f>
        <v>25942.079804009827</v>
      </c>
      <c r="CH914" s="14">
        <f>Таблица1[[#This Row],[Т9]]-Таблица1[[#This Row],[Т9]]</f>
        <v>0</v>
      </c>
      <c r="CI914" s="50">
        <f>Таблица1[[#This Row],[Т9]]-Таблица1[[#This Row],[Т8]]</f>
        <v>33161.166721852191</v>
      </c>
      <c r="CJ914" s="54">
        <f>Таблица1[[#This Row],[Т9]]-Таблица1[[#This Row],[Т7]]</f>
        <v>0</v>
      </c>
      <c r="CK914" s="14">
        <f>Таблица1[[#This Row],[Т9]]-Таблица1[[#This Row],[Т6]]</f>
        <v>36796.89806957054</v>
      </c>
      <c r="CL914" s="14">
        <f>Таблица1[[#This Row],[Т9]]-Таблица1[[#This Row],[Т5]]</f>
        <v>62.865402945622918</v>
      </c>
      <c r="CM914" s="14">
        <f>Таблица1[[#This Row],[Т9]]-Таблица1[[#This Row],[Т4]]</f>
        <v>37925.373589907598</v>
      </c>
      <c r="CN914" s="14">
        <f>Таблица1[[#This Row],[Т9]]-Таблица1[[#This Row],[Т3]]</f>
        <v>294.9055935651777</v>
      </c>
      <c r="CO914" s="14">
        <f>Таблица1[[#This Row],[Т9]]-Таблица1[[#This Row],[Т2]]</f>
        <v>43405.90577209575</v>
      </c>
      <c r="CP914" s="14">
        <f>Таблица1[[#This Row],[Т9]]-Таблица1[[#This Row],[Т1]]</f>
        <v>542.97702356432274</v>
      </c>
      <c r="CQ914" s="14">
        <f>Таблица1[[#This Row],[Т9]]-Таблица1[[#This Row],[угол обхв6]]</f>
        <v>46179.815860186456</v>
      </c>
      <c r="CR914" s="14">
        <f>Таблица1[[#This Row],[Т9]]-Таблица1[[#This Row],[угол обхв5]]</f>
        <v>919.96807208369864</v>
      </c>
      <c r="CS914" s="14">
        <f>Таблица1[[#This Row],[Т9]]-Таблица1[[#This Row],[угол обхв4]]</f>
        <v>59103.246525862021</v>
      </c>
      <c r="CT914" s="14">
        <f>Таблица1[[#This Row],[Lкан_прям, мм]]+Таблица1[[#This Row],[Lкан_дуг, мм]]+Таблица1[[#This Row],[Lкан_леб,мм]]</f>
        <v>85045.326329871852</v>
      </c>
      <c r="CU914" s="16">
        <f>Таблица1[[#This Row],[Lкан_леб,мм]]</f>
        <v>58183.278453778323</v>
      </c>
      <c r="CV914" s="14">
        <f>2534431-(Таблица1[[#This Row],[Т23]]+Таблица1[[#This Row],[угол обхв3]])</f>
        <v>2449238.9521239065</v>
      </c>
      <c r="CW914" s="50">
        <f>SUM(X914:AC914,AD914:AI914)-Таблица1[[#This Row],[lподв_min, мм]]</f>
        <v>23226.316527252988</v>
      </c>
      <c r="CX914" s="17">
        <f>CW1353-Таблица1[[#This Row],[Суммарная длина каната]]</f>
        <v>-2426890.850173221</v>
      </c>
    </row>
    <row r="915" spans="1:102" x14ac:dyDescent="0.25">
      <c r="A915" s="21">
        <v>914</v>
      </c>
      <c r="B915" s="10">
        <v>22.762448979591831</v>
      </c>
      <c r="C915" s="10">
        <v>101.61836734693884</v>
      </c>
      <c r="D915" s="11">
        <v>14884.112545691582</v>
      </c>
      <c r="E915" s="11">
        <v>7942.1854379693159</v>
      </c>
      <c r="F915" s="11">
        <v>14836.200200774729</v>
      </c>
      <c r="G915" s="11">
        <v>8074.190768182033</v>
      </c>
      <c r="H915" s="11">
        <v>15292.112055691581</v>
      </c>
      <c r="I915" s="11">
        <v>4623.0876162354962</v>
      </c>
      <c r="J915" s="11">
        <v>3319.0978217338197</v>
      </c>
      <c r="K915" s="11">
        <v>25973.302951340542</v>
      </c>
      <c r="L915" s="11">
        <v>888.74492475297257</v>
      </c>
      <c r="M915" s="11">
        <v>58183.278453778323</v>
      </c>
      <c r="N915" s="11">
        <v>10186.119139301571</v>
      </c>
      <c r="O915" s="11">
        <v>15796.904140366303</v>
      </c>
      <c r="P915" s="43">
        <v>12565.814270548071</v>
      </c>
      <c r="Q915" s="11">
        <v>14456.012508706352</v>
      </c>
      <c r="R915" s="11">
        <v>15006.20135906818</v>
      </c>
      <c r="S915" s="11">
        <v>9548.7990572469243</v>
      </c>
      <c r="T915" s="11">
        <v>15696.732867431627</v>
      </c>
      <c r="U915" s="11">
        <v>8339.4689799076968</v>
      </c>
      <c r="V915" s="11">
        <v>14884.112545691582</v>
      </c>
      <c r="W915" s="11">
        <v>7942.1854379693159</v>
      </c>
      <c r="X915" s="12">
        <v>0</v>
      </c>
      <c r="Y915" s="12">
        <v>362.70840458404484</v>
      </c>
      <c r="Z915" s="12">
        <v>243.24088068657667</v>
      </c>
      <c r="AA915" s="44">
        <v>232.04019061955876</v>
      </c>
      <c r="AB915" s="45">
        <v>47.253829333787309</v>
      </c>
      <c r="AC915" s="12">
        <v>3.501619529005104</v>
      </c>
      <c r="AD915" s="12">
        <v>12923.430665675565</v>
      </c>
      <c r="AE915" s="12">
        <v>2731.471999771185</v>
      </c>
      <c r="AF915" s="12">
        <v>5480.532182188148</v>
      </c>
      <c r="AG915" s="44">
        <v>1128.4755203370601</v>
      </c>
      <c r="AH915" s="45">
        <v>390.29476040551691</v>
      </c>
      <c r="AI915" s="12">
        <v>3319.0978229630678</v>
      </c>
      <c r="AJ915" s="12">
        <v>-21.535400365522268</v>
      </c>
      <c r="AK915" s="12">
        <v>29.400042714353457</v>
      </c>
      <c r="AL915" s="12">
        <v>63.55856199961341</v>
      </c>
      <c r="AM915" s="44">
        <v>96.144159058220851</v>
      </c>
      <c r="AN915" s="45">
        <v>89.508264483079913</v>
      </c>
      <c r="AO915" s="12">
        <v>89.999999827375461</v>
      </c>
      <c r="AP915" s="12">
        <v>-1984.906079578346</v>
      </c>
      <c r="AQ915" s="12">
        <v>10386.40813577054</v>
      </c>
      <c r="AR915" s="12">
        <v>12931.133371255566</v>
      </c>
      <c r="AS915" s="44">
        <v>15411.857704607328</v>
      </c>
      <c r="AT915" s="45">
        <v>15288.74789350108</v>
      </c>
      <c r="AU915" s="12">
        <v>15292.112545691582</v>
      </c>
      <c r="AV915" s="12">
        <v>11432.540579443281</v>
      </c>
      <c r="AW915" s="12">
        <v>16152.359225986771</v>
      </c>
      <c r="AX915" s="12">
        <v>14637.687918870382</v>
      </c>
      <c r="AY915" s="44">
        <v>9505.1306553546619</v>
      </c>
      <c r="AZ915" s="45">
        <v>8335.9674021361461</v>
      </c>
      <c r="BA915" s="12">
        <v>7942.1854391985653</v>
      </c>
      <c r="BB915" s="12">
        <v>10036.352123974639</v>
      </c>
      <c r="BC915" s="12">
        <v>12766.103267017043</v>
      </c>
      <c r="BD915" s="12">
        <v>15371.520459775673</v>
      </c>
      <c r="BE915" s="44">
        <v>15291.076521892479</v>
      </c>
      <c r="BF915" s="45">
        <v>15292.09751962213</v>
      </c>
      <c r="BG915" s="12">
        <v>15292.112555691583</v>
      </c>
      <c r="BH915" s="12">
        <v>16176.422046557909</v>
      </c>
      <c r="BI915" s="12">
        <v>14811.467594326818</v>
      </c>
      <c r="BJ915" s="12">
        <v>9730.4744674109552</v>
      </c>
      <c r="BK915" s="44">
        <v>8383.1373817999574</v>
      </c>
      <c r="BL915" s="45">
        <v>7945.6870157408666</v>
      </c>
      <c r="BM915" s="12">
        <v>4623.087616235498</v>
      </c>
      <c r="BN915" s="12">
        <v>0</v>
      </c>
      <c r="BO915" s="12">
        <v>50.935443079875718</v>
      </c>
      <c r="BP915" s="12">
        <v>34.158519285259956</v>
      </c>
      <c r="BQ915" s="48">
        <v>32.585597058607433</v>
      </c>
      <c r="BR915" s="49">
        <v>6.6358945751409291</v>
      </c>
      <c r="BS915" s="13">
        <v>0.49173534429553833</v>
      </c>
      <c r="BT915" s="12">
        <v>146.72154622167955</v>
      </c>
      <c r="BV915" s="14">
        <f>Таблица1[[#This Row],[Lкан_леб,мм]]</f>
        <v>58183.278453778323</v>
      </c>
      <c r="BW915" s="50">
        <f>Таблица1[[#This Row],[угол обхв4]]+Таблица1[[#This Row],[Lдуг 3,мм]]</f>
        <v>12923.430665675565</v>
      </c>
      <c r="BX915" s="54">
        <f>Таблица1[[#This Row],[угол обхв5]]+Таблица1[[#This Row],[Y5, мм]]</f>
        <v>58545.986858362368</v>
      </c>
      <c r="BY915" s="14">
        <f>Таблица1[[#This Row],[угол обхв6]]+Таблица1[[#This Row],[Lдуг 4,мм]]</f>
        <v>15654.902665446751</v>
      </c>
      <c r="BZ915" s="14">
        <f>Таблица1[[#This Row],[Т1]]+Таблица1[[#This Row],[X6, мм]]</f>
        <v>58789.227739048947</v>
      </c>
      <c r="CA915" s="14">
        <f>Таблица1[[#This Row],[Т2]]+Таблица1[[#This Row],[Lдуг 5,мм]]</f>
        <v>21135.434847634897</v>
      </c>
      <c r="CB915" s="14">
        <f>Таблица1[[#This Row],[Т3]]+Таблица1[[#This Row],[Y6, мм]]</f>
        <v>59021.267929668509</v>
      </c>
      <c r="CC915" s="14">
        <f>Таблица1[[#This Row],[Т4]]+Таблица1[[#This Row],[Lдуг 6,мм]]</f>
        <v>22263.910367971956</v>
      </c>
      <c r="CD915" s="14">
        <f>Таблица1[[#This Row],[Т5]]+Таблица1[[#This Row],[Lдуг 1,мм]]</f>
        <v>59068.521759002295</v>
      </c>
      <c r="CE915" s="14">
        <f>Таблица1[[#This Row],[Т6]]+Таблица1[[#This Row],[Lпрям1, мм]]</f>
        <v>22654.205128377471</v>
      </c>
      <c r="CF915" s="15">
        <f>Таблица1[[#This Row],[Т7]]+Таблица1[[#This Row],[Lдуг 2,мм]]</f>
        <v>59072.023378531303</v>
      </c>
      <c r="CG915" s="14">
        <f>Таблица1[[#This Row],[Т8]]+Таблица1[[#This Row],[Lпрям2, мм]]</f>
        <v>25973.302951340538</v>
      </c>
      <c r="CH915" s="14">
        <f>Таблица1[[#This Row],[Т9]]-Таблица1[[#This Row],[Т9]]</f>
        <v>0</v>
      </c>
      <c r="CI915" s="50">
        <f>Таблица1[[#This Row],[Т9]]-Таблица1[[#This Row],[Т8]]</f>
        <v>36417.818250153832</v>
      </c>
      <c r="CJ915" s="54">
        <f>Таблица1[[#This Row],[Т9]]-Таблица1[[#This Row],[Т7]]</f>
        <v>3.5016195290081669</v>
      </c>
      <c r="CK915" s="14">
        <f>Таблица1[[#This Row],[Т9]]-Таблица1[[#This Row],[Т6]]</f>
        <v>36808.113010559347</v>
      </c>
      <c r="CL915" s="14">
        <f>Таблица1[[#This Row],[Т9]]-Таблица1[[#This Row],[Т5]]</f>
        <v>50.755448862793855</v>
      </c>
      <c r="CM915" s="14">
        <f>Таблица1[[#This Row],[Т9]]-Таблица1[[#This Row],[Т4]]</f>
        <v>37936.588530896406</v>
      </c>
      <c r="CN915" s="14">
        <f>Таблица1[[#This Row],[Т9]]-Таблица1[[#This Row],[Т3]]</f>
        <v>282.79563948235591</v>
      </c>
      <c r="CO915" s="14">
        <f>Таблица1[[#This Row],[Т9]]-Таблица1[[#This Row],[Т2]]</f>
        <v>43417.120713084551</v>
      </c>
      <c r="CP915" s="14">
        <f>Таблица1[[#This Row],[Т9]]-Таблица1[[#This Row],[Т1]]</f>
        <v>526.03652016893466</v>
      </c>
      <c r="CQ915" s="14">
        <f>Таблица1[[#This Row],[Т9]]-Таблица1[[#This Row],[угол обхв6]]</f>
        <v>46148.592712855738</v>
      </c>
      <c r="CR915" s="14">
        <f>Таблица1[[#This Row],[Т9]]-Таблица1[[#This Row],[угол обхв5]]</f>
        <v>888.7449247529803</v>
      </c>
      <c r="CS915" s="14">
        <f>Таблица1[[#This Row],[Т9]]-Таблица1[[#This Row],[угол обхв4]]</f>
        <v>59072.023378531303</v>
      </c>
      <c r="CT915" s="14">
        <f>Таблица1[[#This Row],[Lкан_прям, мм]]+Таблица1[[#This Row],[Lкан_дуг, мм]]+Таблица1[[#This Row],[Lкан_леб,мм]]</f>
        <v>85045.326329871838</v>
      </c>
      <c r="CU915" s="16">
        <f>Таблица1[[#This Row],[Lкан_леб,мм]]</f>
        <v>58183.278453778323</v>
      </c>
      <c r="CV915" s="14">
        <f>2534431-(Таблица1[[#This Row],[Т23]]+Таблица1[[#This Row],[угол обхв3]])</f>
        <v>2449238.9521239065</v>
      </c>
      <c r="CW915" s="50">
        <f>SUM(X915:AC915,AD915:AI915)-Таблица1[[#This Row],[lподв_min, мм]]</f>
        <v>23542.950054359691</v>
      </c>
      <c r="CX915" s="17">
        <f>CW1354-Таблица1[[#This Row],[Суммарная длина каната]]</f>
        <v>-2424704.4831228321</v>
      </c>
    </row>
    <row r="916" spans="1:102" x14ac:dyDescent="0.25">
      <c r="A916" s="21">
        <v>915</v>
      </c>
      <c r="B916" s="10">
        <v>22.762448979591831</v>
      </c>
      <c r="C916" s="10">
        <v>104.3024489795919</v>
      </c>
      <c r="D916" s="11">
        <v>15193.86142704747</v>
      </c>
      <c r="E916" s="11">
        <v>8162.9306020044314</v>
      </c>
      <c r="F916" s="11">
        <v>15139.819977330646</v>
      </c>
      <c r="G916" s="11">
        <v>8292.5474285066412</v>
      </c>
      <c r="H916" s="11">
        <v>15601.860937047471</v>
      </c>
      <c r="I916" s="11">
        <v>4800.2743132054093</v>
      </c>
      <c r="J916" s="11">
        <v>3362.6562887990221</v>
      </c>
      <c r="K916" s="11">
        <v>25973.302951324626</v>
      </c>
      <c r="L916" s="11">
        <v>888.74492476889236</v>
      </c>
      <c r="M916" s="11">
        <v>58183.278453778323</v>
      </c>
      <c r="N916" s="11">
        <v>10186.119139301571</v>
      </c>
      <c r="O916" s="11">
        <v>15796.904140366303</v>
      </c>
      <c r="P916" s="43">
        <v>12573.070953538576</v>
      </c>
      <c r="Q916" s="11">
        <v>14561.048082479841</v>
      </c>
      <c r="R916" s="11">
        <v>15240.58030395889</v>
      </c>
      <c r="S916" s="11">
        <v>9773.4989322966103</v>
      </c>
      <c r="T916" s="11">
        <v>15986.985879516262</v>
      </c>
      <c r="U916" s="11">
        <v>8597.8324333366072</v>
      </c>
      <c r="V916" s="11">
        <v>15193.86142704747</v>
      </c>
      <c r="W916" s="11">
        <v>8162.9306020044314</v>
      </c>
      <c r="X916" s="12">
        <v>0</v>
      </c>
      <c r="Y916" s="12">
        <v>348.27454936730697</v>
      </c>
      <c r="Z916" s="12">
        <v>238.56154265541721</v>
      </c>
      <c r="AA916" s="44">
        <v>232.04019061955887</v>
      </c>
      <c r="AB916" s="45">
        <v>47.253829333785674</v>
      </c>
      <c r="AC916" s="12">
        <v>22.614812792823678</v>
      </c>
      <c r="AD916" s="12">
        <v>12923.430665675565</v>
      </c>
      <c r="AE916" s="12">
        <v>2687.9135327059903</v>
      </c>
      <c r="AF916" s="12">
        <v>5480.532182188148</v>
      </c>
      <c r="AG916" s="44">
        <v>1128.4755203370598</v>
      </c>
      <c r="AH916" s="45">
        <v>390.2947604055185</v>
      </c>
      <c r="AI916" s="12">
        <v>3362.6562900123467</v>
      </c>
      <c r="AJ916" s="12">
        <v>-21.535400365522268</v>
      </c>
      <c r="AK916" s="12">
        <v>27.373084415280008</v>
      </c>
      <c r="AL916" s="12">
        <v>60.87448036696032</v>
      </c>
      <c r="AM916" s="44">
        <v>93.460077425567775</v>
      </c>
      <c r="AN916" s="45">
        <v>86.824182850427064</v>
      </c>
      <c r="AO916" s="12">
        <v>89.999999829611525</v>
      </c>
      <c r="AP916" s="12">
        <v>-1984.906079578346</v>
      </c>
      <c r="AQ916" s="12">
        <v>10373.710468219824</v>
      </c>
      <c r="AR916" s="12">
        <v>12929.481606435222</v>
      </c>
      <c r="AS916" s="44">
        <v>15647.836558124729</v>
      </c>
      <c r="AT916" s="45">
        <v>15579.612471288923</v>
      </c>
      <c r="AU916" s="12">
        <v>15601.861427047468</v>
      </c>
      <c r="AV916" s="12">
        <v>11432.540579443281</v>
      </c>
      <c r="AW916" s="12">
        <v>16159.220981424905</v>
      </c>
      <c r="AX916" s="12">
        <v>14759.631683267486</v>
      </c>
      <c r="AY916" s="44">
        <v>9748.8748903292508</v>
      </c>
      <c r="AZ916" s="45">
        <v>8575.2291975230546</v>
      </c>
      <c r="BA916" s="12">
        <v>8162.9306032177574</v>
      </c>
      <c r="BB916" s="12">
        <v>10036.352123974639</v>
      </c>
      <c r="BC916" s="12">
        <v>12760.662282456829</v>
      </c>
      <c r="BD916" s="12">
        <v>15596.990956855534</v>
      </c>
      <c r="BE916" s="44">
        <v>15579.729625350423</v>
      </c>
      <c r="BF916" s="45">
        <v>15601.234835274807</v>
      </c>
      <c r="BG916" s="12">
        <v>15601.861437047472</v>
      </c>
      <c r="BH916" s="12">
        <v>16176.422046557909</v>
      </c>
      <c r="BI916" s="12">
        <v>14923.364923538442</v>
      </c>
      <c r="BJ916" s="12">
        <v>9972.0825330842545</v>
      </c>
      <c r="BK916" s="44">
        <v>8622.4564753039667</v>
      </c>
      <c r="BL916" s="45">
        <v>8185.5338378179849</v>
      </c>
      <c r="BM916" s="12">
        <v>4800.2743132054111</v>
      </c>
      <c r="BN916" s="12">
        <v>0</v>
      </c>
      <c r="BO916" s="12">
        <v>48.908484780802276</v>
      </c>
      <c r="BP916" s="12">
        <v>33.501395951680315</v>
      </c>
      <c r="BQ916" s="48">
        <v>32.585597058607448</v>
      </c>
      <c r="BR916" s="49">
        <v>6.6358945751407008</v>
      </c>
      <c r="BS916" s="13">
        <v>3.1758169791844577</v>
      </c>
      <c r="BT916" s="12">
        <v>146.72154622167955</v>
      </c>
      <c r="BV916" s="14">
        <f>Таблица1[[#This Row],[Lкан_леб,мм]]</f>
        <v>58183.278453778323</v>
      </c>
      <c r="BW916" s="50">
        <f>Таблица1[[#This Row],[угол обхв4]]+Таблица1[[#This Row],[Lдуг 3,мм]]</f>
        <v>12923.430665675565</v>
      </c>
      <c r="BX916" s="54">
        <f>Таблица1[[#This Row],[угол обхв5]]+Таблица1[[#This Row],[Y5, мм]]</f>
        <v>58531.553003145629</v>
      </c>
      <c r="BY916" s="14">
        <f>Таблица1[[#This Row],[угол обхв6]]+Таблица1[[#This Row],[Lдуг 4,мм]]</f>
        <v>15611.344198381556</v>
      </c>
      <c r="BZ916" s="14">
        <f>Таблица1[[#This Row],[Т1]]+Таблица1[[#This Row],[X6, мм]]</f>
        <v>58770.114545801043</v>
      </c>
      <c r="CA916" s="14">
        <f>Таблица1[[#This Row],[Т2]]+Таблица1[[#This Row],[Lдуг 5,мм]]</f>
        <v>21091.876380569702</v>
      </c>
      <c r="CB916" s="14">
        <f>Таблица1[[#This Row],[Т3]]+Таблица1[[#This Row],[Y6, мм]]</f>
        <v>59002.154736420605</v>
      </c>
      <c r="CC916" s="14">
        <f>Таблица1[[#This Row],[Т4]]+Таблица1[[#This Row],[Lдуг 6,мм]]</f>
        <v>22220.35190090676</v>
      </c>
      <c r="CD916" s="14">
        <f>Таблица1[[#This Row],[Т5]]+Таблица1[[#This Row],[Lдуг 1,мм]]</f>
        <v>59049.408565754391</v>
      </c>
      <c r="CE916" s="14">
        <f>Таблица1[[#This Row],[Т6]]+Таблица1[[#This Row],[Lпрям1, мм]]</f>
        <v>22610.646661312279</v>
      </c>
      <c r="CF916" s="15">
        <f>Таблица1[[#This Row],[Т7]]+Таблица1[[#This Row],[Lдуг 2,мм]]</f>
        <v>59072.023378547216</v>
      </c>
      <c r="CG916" s="14">
        <f>Таблица1[[#This Row],[Т8]]+Таблица1[[#This Row],[Lпрям2, мм]]</f>
        <v>25973.302951324626</v>
      </c>
      <c r="CH916" s="14">
        <f>Таблица1[[#This Row],[Т9]]-Таблица1[[#This Row],[Т9]]</f>
        <v>0</v>
      </c>
      <c r="CI916" s="50">
        <f>Таблица1[[#This Row],[Т9]]-Таблица1[[#This Row],[Т8]]</f>
        <v>36461.376717234933</v>
      </c>
      <c r="CJ916" s="54">
        <f>Таблица1[[#This Row],[Т9]]-Таблица1[[#This Row],[Т7]]</f>
        <v>22.614812792824523</v>
      </c>
      <c r="CK916" s="14">
        <f>Таблица1[[#This Row],[Т9]]-Таблица1[[#This Row],[Т6]]</f>
        <v>36851.671477640455</v>
      </c>
      <c r="CL916" s="14">
        <f>Таблица1[[#This Row],[Т9]]-Таблица1[[#This Row],[Т5]]</f>
        <v>69.868642126610212</v>
      </c>
      <c r="CM916" s="14">
        <f>Таблица1[[#This Row],[Т9]]-Таблица1[[#This Row],[Т4]]</f>
        <v>37980.146997977514</v>
      </c>
      <c r="CN916" s="14">
        <f>Таблица1[[#This Row],[Т9]]-Таблица1[[#This Row],[Т3]]</f>
        <v>301.90883274617227</v>
      </c>
      <c r="CO916" s="14">
        <f>Таблица1[[#This Row],[Т9]]-Таблица1[[#This Row],[Т2]]</f>
        <v>43460.679180165658</v>
      </c>
      <c r="CP916" s="14">
        <f>Таблица1[[#This Row],[Т9]]-Таблица1[[#This Row],[Т1]]</f>
        <v>540.47037540158635</v>
      </c>
      <c r="CQ916" s="14">
        <f>Таблица1[[#This Row],[Т9]]-Таблица1[[#This Row],[угол обхв6]]</f>
        <v>46148.59271287165</v>
      </c>
      <c r="CR916" s="14">
        <f>Таблица1[[#This Row],[Т9]]-Таблица1[[#This Row],[угол обхв5]]</f>
        <v>888.74492476889282</v>
      </c>
      <c r="CS916" s="14">
        <f>Таблица1[[#This Row],[Т9]]-Таблица1[[#This Row],[угол обхв4]]</f>
        <v>59072.023378547216</v>
      </c>
      <c r="CT916" s="14">
        <f>Таблица1[[#This Row],[Lкан_прям, мм]]+Таблица1[[#This Row],[Lкан_дуг, мм]]+Таблица1[[#This Row],[Lкан_леб,мм]]</f>
        <v>85045.326329871838</v>
      </c>
      <c r="CU916" s="16">
        <f>Таблица1[[#This Row],[Lкан_леб,мм]]</f>
        <v>58183.278453778323</v>
      </c>
      <c r="CV916" s="14">
        <f>2534431-(Таблица1[[#This Row],[Т23]]+Таблица1[[#This Row],[угол обхв3]])</f>
        <v>2449238.9521239065</v>
      </c>
      <c r="CW916" s="50">
        <f>SUM(X916:AC916,AD916:AI916)-Таблица1[[#This Row],[lподв_min, мм]]</f>
        <v>23499.3915872945</v>
      </c>
      <c r="CX916" s="17">
        <f>CW1355-Таблица1[[#This Row],[Суммарная длина каната]]</f>
        <v>-2424743.3840113576</v>
      </c>
    </row>
    <row r="917" spans="1:102" x14ac:dyDescent="0.25">
      <c r="A917" s="21">
        <v>916</v>
      </c>
      <c r="B917" s="10">
        <v>22.762448979591831</v>
      </c>
      <c r="C917" s="10">
        <v>106.98653061224498</v>
      </c>
      <c r="D917" s="11">
        <v>15492.933230606561</v>
      </c>
      <c r="E917" s="11">
        <v>8397.9388002912638</v>
      </c>
      <c r="F917" s="11">
        <v>15432.881251255792</v>
      </c>
      <c r="G917" s="11">
        <v>8524.8827240373612</v>
      </c>
      <c r="H917" s="11">
        <v>15900.932740606562</v>
      </c>
      <c r="I917" s="11">
        <v>4990.6462533013109</v>
      </c>
      <c r="J917" s="11">
        <v>3407.2925469899528</v>
      </c>
      <c r="K917" s="11">
        <v>25973.30295130872</v>
      </c>
      <c r="L917" s="11">
        <v>888.74492478479146</v>
      </c>
      <c r="M917" s="11">
        <v>58183.278453778323</v>
      </c>
      <c r="N917" s="11">
        <v>10186.119139301571</v>
      </c>
      <c r="O917" s="11">
        <v>15796.904140366303</v>
      </c>
      <c r="P917" s="43">
        <v>12575.400971927158</v>
      </c>
      <c r="Q917" s="11">
        <v>14666.308246930879</v>
      </c>
      <c r="R917" s="11">
        <v>15464.179662726036</v>
      </c>
      <c r="S917" s="11">
        <v>10008.928009545671</v>
      </c>
      <c r="T917" s="11">
        <v>16264.821578038302</v>
      </c>
      <c r="U917" s="11">
        <v>8869.5046802052948</v>
      </c>
      <c r="V917" s="11">
        <v>15492.933230606561</v>
      </c>
      <c r="W917" s="11">
        <v>8397.9388002912638</v>
      </c>
      <c r="X917" s="12">
        <v>0</v>
      </c>
      <c r="Y917" s="12">
        <v>333.67795299083832</v>
      </c>
      <c r="Z917" s="12">
        <v>234.04494578398888</v>
      </c>
      <c r="AA917" s="44">
        <v>232.04019061955896</v>
      </c>
      <c r="AB917" s="45">
        <v>47.253829333787756</v>
      </c>
      <c r="AC917" s="12">
        <v>41.728006056617517</v>
      </c>
      <c r="AD917" s="12">
        <v>12923.430665675565</v>
      </c>
      <c r="AE917" s="12">
        <v>2643.2772745150519</v>
      </c>
      <c r="AF917" s="12">
        <v>5480.5321821881489</v>
      </c>
      <c r="AG917" s="44">
        <v>1128.4755203370592</v>
      </c>
      <c r="AH917" s="45">
        <v>390.29476040551378</v>
      </c>
      <c r="AI917" s="12">
        <v>3407.2925481873826</v>
      </c>
      <c r="AJ917" s="12">
        <v>-21.535400365522268</v>
      </c>
      <c r="AK917" s="12">
        <v>25.323272239722154</v>
      </c>
      <c r="AL917" s="12">
        <v>58.19039873430728</v>
      </c>
      <c r="AM917" s="44">
        <v>90.775995792914742</v>
      </c>
      <c r="AN917" s="45">
        <v>84.140101217773747</v>
      </c>
      <c r="AO917" s="12">
        <v>89.999999831843652</v>
      </c>
      <c r="AP917" s="12">
        <v>-1984.906079578346</v>
      </c>
      <c r="AQ917" s="12">
        <v>10360.630958008249</v>
      </c>
      <c r="AR917" s="12">
        <v>12922.121157793212</v>
      </c>
      <c r="AS917" s="44">
        <v>15872.142243310707</v>
      </c>
      <c r="AT917" s="45">
        <v>15858.953574775875</v>
      </c>
      <c r="AU917" s="12">
        <v>15900.933230606559</v>
      </c>
      <c r="AV917" s="12">
        <v>11432.540579443281</v>
      </c>
      <c r="AW917" s="12">
        <v>16165.698968328526</v>
      </c>
      <c r="AX917" s="12">
        <v>14881.364315696701</v>
      </c>
      <c r="AY917" s="44">
        <v>10003.40235639918</v>
      </c>
      <c r="AZ917" s="45">
        <v>8827.849381289423</v>
      </c>
      <c r="BA917" s="12">
        <v>8397.9388014886954</v>
      </c>
      <c r="BB917" s="12">
        <v>10036.352123974639</v>
      </c>
      <c r="BC917" s="12">
        <v>12749.912790633836</v>
      </c>
      <c r="BD917" s="12">
        <v>15810.899848592089</v>
      </c>
      <c r="BE917" s="44">
        <v>15856.85899745363</v>
      </c>
      <c r="BF917" s="45">
        <v>15898.801233868986</v>
      </c>
      <c r="BG917" s="12">
        <v>15900.933240606562</v>
      </c>
      <c r="BH917" s="12">
        <v>16176.422046557909</v>
      </c>
      <c r="BI917" s="12">
        <v>15035.103074893106</v>
      </c>
      <c r="BJ917" s="12">
        <v>10223.984078311491</v>
      </c>
      <c r="BK917" s="44">
        <v>8875.0303333517859</v>
      </c>
      <c r="BL917" s="45">
        <v>8439.5940992071355</v>
      </c>
      <c r="BM917" s="12">
        <v>4990.6462533013128</v>
      </c>
      <c r="BN917" s="12">
        <v>0</v>
      </c>
      <c r="BO917" s="12">
        <v>46.858672605244415</v>
      </c>
      <c r="BP917" s="12">
        <v>32.867126494585129</v>
      </c>
      <c r="BQ917" s="48">
        <v>32.585597058607462</v>
      </c>
      <c r="BR917" s="49">
        <v>6.635894575140993</v>
      </c>
      <c r="BS917" s="13">
        <v>5.8598986140699036</v>
      </c>
      <c r="BT917" s="12">
        <v>146.72154622167955</v>
      </c>
      <c r="BV917" s="14">
        <f>Таблица1[[#This Row],[Lкан_леб,мм]]</f>
        <v>58183.278453778323</v>
      </c>
      <c r="BW917" s="50">
        <f>Таблица1[[#This Row],[угол обхв4]]+Таблица1[[#This Row],[Lдуг 3,мм]]</f>
        <v>12923.430665675565</v>
      </c>
      <c r="BX917" s="54">
        <f>Таблица1[[#This Row],[угол обхв5]]+Таблица1[[#This Row],[Y5, мм]]</f>
        <v>58516.956406769161</v>
      </c>
      <c r="BY917" s="14">
        <f>Таблица1[[#This Row],[угол обхв6]]+Таблица1[[#This Row],[Lдуг 4,мм]]</f>
        <v>15566.707940190618</v>
      </c>
      <c r="BZ917" s="14">
        <f>Таблица1[[#This Row],[Т1]]+Таблица1[[#This Row],[X6, мм]]</f>
        <v>58751.001352553147</v>
      </c>
      <c r="CA917" s="14">
        <f>Таблица1[[#This Row],[Т2]]+Таблица1[[#This Row],[Lдуг 5,мм]]</f>
        <v>21047.240122378767</v>
      </c>
      <c r="CB917" s="14">
        <f>Таблица1[[#This Row],[Т3]]+Таблица1[[#This Row],[Y6, мм]]</f>
        <v>58983.041543172709</v>
      </c>
      <c r="CC917" s="14">
        <f>Таблица1[[#This Row],[Т4]]+Таблица1[[#This Row],[Lдуг 6,мм]]</f>
        <v>22175.715642715826</v>
      </c>
      <c r="CD917" s="14">
        <f>Таблица1[[#This Row],[Т5]]+Таблица1[[#This Row],[Lдуг 1,мм]]</f>
        <v>59030.295372506494</v>
      </c>
      <c r="CE917" s="14">
        <f>Таблица1[[#This Row],[Т6]]+Таблица1[[#This Row],[Lпрям1, мм]]</f>
        <v>22566.010403121341</v>
      </c>
      <c r="CF917" s="15">
        <f>Таблица1[[#This Row],[Т7]]+Таблица1[[#This Row],[Lдуг 2,мм]]</f>
        <v>59072.023378563114</v>
      </c>
      <c r="CG917" s="14">
        <f>Таблица1[[#This Row],[Т8]]+Таблица1[[#This Row],[Lпрям2, мм]]</f>
        <v>25973.302951308724</v>
      </c>
      <c r="CH917" s="14">
        <f>Таблица1[[#This Row],[Т9]]-Таблица1[[#This Row],[Т9]]</f>
        <v>0</v>
      </c>
      <c r="CI917" s="50">
        <f>Таблица1[[#This Row],[Т9]]-Таблица1[[#This Row],[Т8]]</f>
        <v>36506.012975441772</v>
      </c>
      <c r="CJ917" s="54">
        <f>Таблица1[[#This Row],[Т9]]-Таблица1[[#This Row],[Т7]]</f>
        <v>41.728006056619051</v>
      </c>
      <c r="CK917" s="14">
        <f>Таблица1[[#This Row],[Т9]]-Таблица1[[#This Row],[Т6]]</f>
        <v>36896.307735847287</v>
      </c>
      <c r="CL917" s="14">
        <f>Таблица1[[#This Row],[Т9]]-Таблица1[[#This Row],[Т5]]</f>
        <v>88.98183539040474</v>
      </c>
      <c r="CM917" s="14">
        <f>Таблица1[[#This Row],[Т9]]-Таблица1[[#This Row],[Т4]]</f>
        <v>38024.783256184346</v>
      </c>
      <c r="CN917" s="14">
        <f>Таблица1[[#This Row],[Т9]]-Таблица1[[#This Row],[Т3]]</f>
        <v>321.02202600996679</v>
      </c>
      <c r="CO917" s="14">
        <f>Таблица1[[#This Row],[Т9]]-Таблица1[[#This Row],[Т2]]</f>
        <v>43505.315438372498</v>
      </c>
      <c r="CP917" s="14">
        <f>Таблица1[[#This Row],[Т9]]-Таблица1[[#This Row],[Т1]]</f>
        <v>555.06697179395269</v>
      </c>
      <c r="CQ917" s="14">
        <f>Таблица1[[#This Row],[Т9]]-Таблица1[[#This Row],[угол обхв6]]</f>
        <v>46148.592712887548</v>
      </c>
      <c r="CR917" s="14">
        <f>Таблица1[[#This Row],[Т9]]-Таблица1[[#This Row],[угол обхв5]]</f>
        <v>888.74492478479078</v>
      </c>
      <c r="CS917" s="14">
        <f>Таблица1[[#This Row],[Т9]]-Таблица1[[#This Row],[угол обхв4]]</f>
        <v>59072.023378563114</v>
      </c>
      <c r="CT917" s="14">
        <f>Таблица1[[#This Row],[Lкан_прям, мм]]+Таблица1[[#This Row],[Lкан_дуг, мм]]+Таблица1[[#This Row],[Lкан_леб,мм]]</f>
        <v>85045.326329871838</v>
      </c>
      <c r="CU917" s="16">
        <f>Таблица1[[#This Row],[Lкан_леб,мм]]</f>
        <v>58183.278453778323</v>
      </c>
      <c r="CV917" s="14">
        <f>2534431-(Таблица1[[#This Row],[Т23]]+Таблица1[[#This Row],[угол обхв3]])</f>
        <v>2449238.9521239065</v>
      </c>
      <c r="CW917" s="50">
        <f>SUM(X917:AC917,AD917:AI917)-Таблица1[[#This Row],[lподв_min, мм]]</f>
        <v>23454.755329103558</v>
      </c>
      <c r="CX917" s="17">
        <f>CW1356-Таблица1[[#This Row],[Суммарная длина каната]]</f>
        <v>-2424783.94644072</v>
      </c>
    </row>
    <row r="918" spans="1:102" x14ac:dyDescent="0.25">
      <c r="A918" s="21">
        <v>917</v>
      </c>
      <c r="B918" s="10">
        <v>22.762448979591831</v>
      </c>
      <c r="C918" s="10">
        <v>109.67061224489804</v>
      </c>
      <c r="D918" s="11">
        <v>15780.67174731179</v>
      </c>
      <c r="E918" s="11">
        <v>8646.6943890734801</v>
      </c>
      <c r="F918" s="11">
        <v>15714.741001509954</v>
      </c>
      <c r="G918" s="11">
        <v>8770.6868757733355</v>
      </c>
      <c r="H918" s="11">
        <v>16188.671257311789</v>
      </c>
      <c r="I918" s="11">
        <v>5193.7327342592289</v>
      </c>
      <c r="J918" s="11">
        <v>3452.9616548142517</v>
      </c>
      <c r="K918" s="11">
        <v>25973.302951292888</v>
      </c>
      <c r="L918" s="11">
        <v>888.74492480062929</v>
      </c>
      <c r="M918" s="11">
        <v>58183.278453778323</v>
      </c>
      <c r="N918" s="11">
        <v>10186.119139301571</v>
      </c>
      <c r="O918" s="11">
        <v>15796.904140366303</v>
      </c>
      <c r="P918" s="43">
        <v>12572.799213298837</v>
      </c>
      <c r="Q918" s="11">
        <v>14771.562045237595</v>
      </c>
      <c r="R918" s="11">
        <v>15676.508824343673</v>
      </c>
      <c r="S918" s="11">
        <v>10254.569721765271</v>
      </c>
      <c r="T918" s="11">
        <v>16529.630349187366</v>
      </c>
      <c r="U918" s="11">
        <v>9153.8896302544053</v>
      </c>
      <c r="V918" s="11">
        <v>15780.67174731179</v>
      </c>
      <c r="W918" s="11">
        <v>8646.6943890734801</v>
      </c>
      <c r="X918" s="12">
        <v>0</v>
      </c>
      <c r="Y918" s="12">
        <v>318.90613257492015</v>
      </c>
      <c r="Z918" s="12">
        <v>229.70357295200975</v>
      </c>
      <c r="AA918" s="44">
        <v>232.04019061955935</v>
      </c>
      <c r="AB918" s="45">
        <v>47.253829333787856</v>
      </c>
      <c r="AC918" s="12">
        <v>60.841199320352104</v>
      </c>
      <c r="AD918" s="12">
        <v>12923.430665675565</v>
      </c>
      <c r="AE918" s="12">
        <v>2597.6081666907567</v>
      </c>
      <c r="AF918" s="12">
        <v>5480.532182188148</v>
      </c>
      <c r="AG918" s="44">
        <v>1128.4755203370594</v>
      </c>
      <c r="AH918" s="45">
        <v>390.29476040551623</v>
      </c>
      <c r="AI918" s="12">
        <v>3452.9616559958436</v>
      </c>
      <c r="AJ918" s="12">
        <v>-21.535400365522268</v>
      </c>
      <c r="AK918" s="12">
        <v>23.248853206493479</v>
      </c>
      <c r="AL918" s="12">
        <v>55.50631710165419</v>
      </c>
      <c r="AM918" s="44">
        <v>88.091914160261695</v>
      </c>
      <c r="AN918" s="45">
        <v>81.4560195851207</v>
      </c>
      <c r="AO918" s="12">
        <v>89.999999834067722</v>
      </c>
      <c r="AP918" s="12">
        <v>-1984.906079578346</v>
      </c>
      <c r="AQ918" s="12">
        <v>10347.167129593909</v>
      </c>
      <c r="AR918" s="12">
        <v>12909.068175274149</v>
      </c>
      <c r="AS918" s="44">
        <v>16084.282599351653</v>
      </c>
      <c r="AT918" s="45">
        <v>16126.15828706393</v>
      </c>
      <c r="AU918" s="12">
        <v>16188.67174731179</v>
      </c>
      <c r="AV918" s="12">
        <v>11432.540579443281</v>
      </c>
      <c r="AW918" s="12">
        <v>16171.77417760961</v>
      </c>
      <c r="AX918" s="12">
        <v>15002.618716234227</v>
      </c>
      <c r="AY918" s="44">
        <v>10268.154581563682</v>
      </c>
      <c r="AZ918" s="45">
        <v>9093.2736663021642</v>
      </c>
      <c r="BA918" s="12">
        <v>8646.6943902550738</v>
      </c>
      <c r="BB918" s="12">
        <v>10036.352123974639</v>
      </c>
      <c r="BC918" s="12">
        <v>12733.847203591175</v>
      </c>
      <c r="BD918" s="12">
        <v>16012.777786318984</v>
      </c>
      <c r="BE918" s="44">
        <v>16121.85657417939</v>
      </c>
      <c r="BF918" s="45">
        <v>16184.143809435227</v>
      </c>
      <c r="BG918" s="12">
        <v>16188.671757311788</v>
      </c>
      <c r="BH918" s="12">
        <v>16176.422046557909</v>
      </c>
      <c r="BI918" s="12">
        <v>15146.432082480904</v>
      </c>
      <c r="BJ918" s="12">
        <v>10485.626392761902</v>
      </c>
      <c r="BK918" s="44">
        <v>9140.3047704559958</v>
      </c>
      <c r="BL918" s="45">
        <v>8707.3103530257231</v>
      </c>
      <c r="BM918" s="12">
        <v>5193.7327342592307</v>
      </c>
      <c r="BN918" s="12">
        <v>0</v>
      </c>
      <c r="BO918" s="12">
        <v>44.78425357201575</v>
      </c>
      <c r="BP918" s="12">
        <v>32.257463895160711</v>
      </c>
      <c r="BQ918" s="48">
        <v>32.585597058607512</v>
      </c>
      <c r="BR918" s="49">
        <v>6.6358945751410054</v>
      </c>
      <c r="BS918" s="13">
        <v>8.5439802489470296</v>
      </c>
      <c r="BT918" s="12">
        <v>146.72154622167955</v>
      </c>
      <c r="BV918" s="14">
        <f>Таблица1[[#This Row],[Lкан_леб,мм]]</f>
        <v>58183.278453778323</v>
      </c>
      <c r="BW918" s="50">
        <f>Таблица1[[#This Row],[угол обхв4]]+Таблица1[[#This Row],[Lдуг 3,мм]]</f>
        <v>12923.430665675565</v>
      </c>
      <c r="BX918" s="54">
        <f>Таблица1[[#This Row],[угол обхв5]]+Таблица1[[#This Row],[Y5, мм]]</f>
        <v>58502.184586353244</v>
      </c>
      <c r="BY918" s="14">
        <f>Таблица1[[#This Row],[угол обхв6]]+Таблица1[[#This Row],[Lдуг 4,мм]]</f>
        <v>15521.038832366321</v>
      </c>
      <c r="BZ918" s="14">
        <f>Таблица1[[#This Row],[Т1]]+Таблица1[[#This Row],[X6, мм]]</f>
        <v>58731.88815930525</v>
      </c>
      <c r="CA918" s="14">
        <f>Таблица1[[#This Row],[Т2]]+Таблица1[[#This Row],[Lдуг 5,мм]]</f>
        <v>21001.571014554469</v>
      </c>
      <c r="CB918" s="14">
        <f>Таблица1[[#This Row],[Т3]]+Таблица1[[#This Row],[Y6, мм]]</f>
        <v>58963.928349924812</v>
      </c>
      <c r="CC918" s="14">
        <f>Таблица1[[#This Row],[Т4]]+Таблица1[[#This Row],[Lдуг 6,мм]]</f>
        <v>22130.046534891528</v>
      </c>
      <c r="CD918" s="14">
        <f>Таблица1[[#This Row],[Т5]]+Таблица1[[#This Row],[Lдуг 1,мм]]</f>
        <v>59011.182179258598</v>
      </c>
      <c r="CE918" s="14">
        <f>Таблица1[[#This Row],[Т6]]+Таблица1[[#This Row],[Lпрям1, мм]]</f>
        <v>22520.341295297043</v>
      </c>
      <c r="CF918" s="15">
        <f>Таблица1[[#This Row],[Т7]]+Таблица1[[#This Row],[Lдуг 2,мм]]</f>
        <v>59072.023378578953</v>
      </c>
      <c r="CG918" s="14">
        <f>Таблица1[[#This Row],[Т8]]+Таблица1[[#This Row],[Lпрям2, мм]]</f>
        <v>25973.302951292888</v>
      </c>
      <c r="CH918" s="14">
        <f>Таблица1[[#This Row],[Т9]]-Таблица1[[#This Row],[Т9]]</f>
        <v>0</v>
      </c>
      <c r="CI918" s="50">
        <f>Таблица1[[#This Row],[Т9]]-Таблица1[[#This Row],[Т8]]</f>
        <v>36551.682083281907</v>
      </c>
      <c r="CJ918" s="54">
        <f>Таблица1[[#This Row],[Т9]]-Таблица1[[#This Row],[Т7]]</f>
        <v>60.841199320355372</v>
      </c>
      <c r="CK918" s="14">
        <f>Таблица1[[#This Row],[Т9]]-Таблица1[[#This Row],[Т6]]</f>
        <v>36941.976843687429</v>
      </c>
      <c r="CL918" s="14">
        <f>Таблица1[[#This Row],[Т9]]-Таблица1[[#This Row],[Т5]]</f>
        <v>108.09502865414106</v>
      </c>
      <c r="CM918" s="14">
        <f>Таблица1[[#This Row],[Т9]]-Таблица1[[#This Row],[Т4]]</f>
        <v>38070.452364024488</v>
      </c>
      <c r="CN918" s="14">
        <f>Таблица1[[#This Row],[Т9]]-Таблица1[[#This Row],[Т3]]</f>
        <v>340.13521927370311</v>
      </c>
      <c r="CO918" s="14">
        <f>Таблица1[[#This Row],[Т9]]-Таблица1[[#This Row],[Т2]]</f>
        <v>43550.984546212632</v>
      </c>
      <c r="CP918" s="14">
        <f>Таблица1[[#This Row],[Т9]]-Таблица1[[#This Row],[Т1]]</f>
        <v>569.83879222570977</v>
      </c>
      <c r="CQ918" s="14">
        <f>Таблица1[[#This Row],[Т9]]-Таблица1[[#This Row],[угол обхв6]]</f>
        <v>46148.592712903388</v>
      </c>
      <c r="CR918" s="14">
        <f>Таблица1[[#This Row],[Т9]]-Таблица1[[#This Row],[угол обхв5]]</f>
        <v>888.74492480063054</v>
      </c>
      <c r="CS918" s="14">
        <f>Таблица1[[#This Row],[Т9]]-Таблица1[[#This Row],[угол обхв4]]</f>
        <v>59072.023378578953</v>
      </c>
      <c r="CT918" s="14">
        <f>Таблица1[[#This Row],[Lкан_прям, мм]]+Таблица1[[#This Row],[Lкан_дуг, мм]]+Таблица1[[#This Row],[Lкан_леб,мм]]</f>
        <v>85045.326329871838</v>
      </c>
      <c r="CU918" s="16">
        <f>Таблица1[[#This Row],[Lкан_леб,мм]]</f>
        <v>58183.278453778323</v>
      </c>
      <c r="CV918" s="14">
        <f>2534431-(Таблица1[[#This Row],[Т23]]+Таблица1[[#This Row],[угол обхв3]])</f>
        <v>2449238.9521239065</v>
      </c>
      <c r="CW918" s="50">
        <f>SUM(X918:AC918,AD918:AI918)-Таблица1[[#This Row],[lподв_min, мм]]</f>
        <v>23409.086221279267</v>
      </c>
      <c r="CX918" s="17">
        <f>CW1357-Таблица1[[#This Row],[Суммарная длина каната]]</f>
        <v>-2424826.1687194775</v>
      </c>
    </row>
    <row r="919" spans="1:102" x14ac:dyDescent="0.25">
      <c r="A919" s="21">
        <v>918</v>
      </c>
      <c r="B919" s="10">
        <v>22.762448979591831</v>
      </c>
      <c r="C919" s="10">
        <v>110.29000000000343</v>
      </c>
      <c r="D919" s="11">
        <v>15845.394658151132</v>
      </c>
      <c r="E919" s="11">
        <v>8705.9932658817143</v>
      </c>
      <c r="F919" s="11">
        <v>15778.127387995442</v>
      </c>
      <c r="G919" s="11">
        <v>8829.2657866063328</v>
      </c>
      <c r="H919" s="11">
        <v>16253.394168151131</v>
      </c>
      <c r="I919" s="11">
        <v>5242.3511390419799</v>
      </c>
      <c r="J919" s="11">
        <v>3463.6421268397344</v>
      </c>
      <c r="K919" s="11">
        <v>25973.302951289246</v>
      </c>
      <c r="L919" s="11">
        <v>888.7449248042692</v>
      </c>
      <c r="M919" s="11">
        <v>58183.278453778323</v>
      </c>
      <c r="N919" s="11">
        <v>10186.119139301571</v>
      </c>
      <c r="O919" s="11">
        <v>15796.904140366303</v>
      </c>
      <c r="P919" s="43">
        <v>12571.498856192824</v>
      </c>
      <c r="Q919" s="11">
        <v>14795.825470295867</v>
      </c>
      <c r="R919" s="11">
        <v>15723.856455882926</v>
      </c>
      <c r="S919" s="11">
        <v>10312.648631972841</v>
      </c>
      <c r="T919" s="11">
        <v>16588.826643222361</v>
      </c>
      <c r="U919" s="11">
        <v>9221.2552221457627</v>
      </c>
      <c r="V919" s="11">
        <v>15845.394658151132</v>
      </c>
      <c r="W919" s="11">
        <v>8705.9932658817143</v>
      </c>
      <c r="X919" s="12">
        <v>0</v>
      </c>
      <c r="Y919" s="12">
        <v>315.47104772152545</v>
      </c>
      <c r="Z919" s="12">
        <v>228.72803269076937</v>
      </c>
      <c r="AA919" s="44">
        <v>232.04019061955893</v>
      </c>
      <c r="AB919" s="45">
        <v>47.253829333786129</v>
      </c>
      <c r="AC919" s="12">
        <v>65.251824438629413</v>
      </c>
      <c r="AD919" s="12">
        <v>12923.430665675565</v>
      </c>
      <c r="AE919" s="12">
        <v>2586.9276946652717</v>
      </c>
      <c r="AF919" s="12">
        <v>5480.532182188148</v>
      </c>
      <c r="AG919" s="44">
        <v>1128.4755203370603</v>
      </c>
      <c r="AH919" s="45">
        <v>390.29476040551953</v>
      </c>
      <c r="AI919" s="12">
        <v>3463.6421280176828</v>
      </c>
      <c r="AJ919" s="12">
        <v>-21.535400365522268</v>
      </c>
      <c r="AK919" s="12">
        <v>22.766461382060069</v>
      </c>
      <c r="AL919" s="12">
        <v>54.886929346548818</v>
      </c>
      <c r="AM919" s="44">
        <v>87.472526405156273</v>
      </c>
      <c r="AN919" s="45">
        <v>80.836631830015506</v>
      </c>
      <c r="AO919" s="12">
        <v>89.999999834579398</v>
      </c>
      <c r="AP919" s="12">
        <v>-1984.906079578346</v>
      </c>
      <c r="AQ919" s="12">
        <v>10344.005306058771</v>
      </c>
      <c r="AR919" s="12">
        <v>12905.250413382932</v>
      </c>
      <c r="AS919" s="44">
        <v>16131.459549822761</v>
      </c>
      <c r="AT919" s="45">
        <v>16186.033423873234</v>
      </c>
      <c r="AU919" s="12">
        <v>16253.394658151134</v>
      </c>
      <c r="AV919" s="12">
        <v>11432.540579443281</v>
      </c>
      <c r="AW919" s="12">
        <v>16173.116790800492</v>
      </c>
      <c r="AX919" s="12">
        <v>15030.503756622444</v>
      </c>
      <c r="AY919" s="44">
        <v>10330.640791672966</v>
      </c>
      <c r="AZ919" s="45">
        <v>9156.281208522114</v>
      </c>
      <c r="BA919" s="12">
        <v>8705.9932670596645</v>
      </c>
      <c r="BB919" s="12">
        <v>10036.352123974639</v>
      </c>
      <c r="BC919" s="12">
        <v>12729.385022950022</v>
      </c>
      <c r="BD919" s="12">
        <v>16057.608013073032</v>
      </c>
      <c r="BE919" s="44">
        <v>16181.223549282528</v>
      </c>
      <c r="BF919" s="45">
        <v>16248.187877500261</v>
      </c>
      <c r="BG919" s="12">
        <v>16253.394668151132</v>
      </c>
      <c r="BH919" s="12">
        <v>16176.422046557909</v>
      </c>
      <c r="BI919" s="12">
        <v>15172.03812073006</v>
      </c>
      <c r="BJ919" s="12">
        <v>10547.326918299417</v>
      </c>
      <c r="BK919" s="44">
        <v>9203.2630624456378</v>
      </c>
      <c r="BL919" s="45">
        <v>8770.9672795053611</v>
      </c>
      <c r="BM919" s="12">
        <v>5242.3511390419817</v>
      </c>
      <c r="BN919" s="12">
        <v>0</v>
      </c>
      <c r="BO919" s="12">
        <v>44.301861747582336</v>
      </c>
      <c r="BP919" s="12">
        <v>32.120467964488746</v>
      </c>
      <c r="BQ919" s="48">
        <v>32.585597058607455</v>
      </c>
      <c r="BR919" s="49">
        <v>6.6358945751407639</v>
      </c>
      <c r="BS919" s="13">
        <v>9.1633680045638926</v>
      </c>
      <c r="BT919" s="12">
        <v>146.72154622167955</v>
      </c>
      <c r="BV919" s="14">
        <f>Таблица1[[#This Row],[Lкан_леб,мм]]</f>
        <v>58183.278453778323</v>
      </c>
      <c r="BW919" s="50">
        <f>Таблица1[[#This Row],[угол обхв4]]+Таблица1[[#This Row],[Lдуг 3,мм]]</f>
        <v>12923.430665675565</v>
      </c>
      <c r="BX919" s="54">
        <f>Таблица1[[#This Row],[угол обхв5]]+Таблица1[[#This Row],[Y5, мм]]</f>
        <v>58498.749501499849</v>
      </c>
      <c r="BY919" s="14">
        <f>Таблица1[[#This Row],[угол обхв6]]+Таблица1[[#This Row],[Lдуг 4,мм]]</f>
        <v>15510.358360340837</v>
      </c>
      <c r="BZ919" s="14">
        <f>Таблица1[[#This Row],[Т1]]+Таблица1[[#This Row],[X6, мм]]</f>
        <v>58727.477534190621</v>
      </c>
      <c r="CA919" s="14">
        <f>Таблица1[[#This Row],[Т2]]+Таблица1[[#This Row],[Lдуг 5,мм]]</f>
        <v>20990.890542528985</v>
      </c>
      <c r="CB919" s="14">
        <f>Таблица1[[#This Row],[Т3]]+Таблица1[[#This Row],[Y6, мм]]</f>
        <v>58959.517724810183</v>
      </c>
      <c r="CC919" s="14">
        <f>Таблица1[[#This Row],[Т4]]+Таблица1[[#This Row],[Lдуг 6,мм]]</f>
        <v>22119.366062866044</v>
      </c>
      <c r="CD919" s="14">
        <f>Таблица1[[#This Row],[Т5]]+Таблица1[[#This Row],[Lдуг 1,мм]]</f>
        <v>59006.771554143968</v>
      </c>
      <c r="CE919" s="14">
        <f>Таблица1[[#This Row],[Т6]]+Таблица1[[#This Row],[Lпрям1, мм]]</f>
        <v>22509.660823271563</v>
      </c>
      <c r="CF919" s="15">
        <f>Таблица1[[#This Row],[Т7]]+Таблица1[[#This Row],[Lдуг 2,мм]]</f>
        <v>59072.023378582599</v>
      </c>
      <c r="CG919" s="14">
        <f>Таблица1[[#This Row],[Т8]]+Таблица1[[#This Row],[Lпрям2, мм]]</f>
        <v>25973.302951289246</v>
      </c>
      <c r="CH919" s="14">
        <f>Таблица1[[#This Row],[Т9]]-Таблица1[[#This Row],[Т9]]</f>
        <v>0</v>
      </c>
      <c r="CI919" s="50">
        <f>Таблица1[[#This Row],[Т9]]-Таблица1[[#This Row],[Т8]]</f>
        <v>36562.362555311032</v>
      </c>
      <c r="CJ919" s="54">
        <f>Таблица1[[#This Row],[Т9]]-Таблица1[[#This Row],[Т7]]</f>
        <v>65.251824438630138</v>
      </c>
      <c r="CK919" s="14">
        <f>Таблица1[[#This Row],[Т9]]-Таблица1[[#This Row],[Т6]]</f>
        <v>36952.657315716555</v>
      </c>
      <c r="CL919" s="14">
        <f>Таблица1[[#This Row],[Т9]]-Таблица1[[#This Row],[Т5]]</f>
        <v>112.50565377241583</v>
      </c>
      <c r="CM919" s="14">
        <f>Таблица1[[#This Row],[Т9]]-Таблица1[[#This Row],[Т4]]</f>
        <v>38081.132836053614</v>
      </c>
      <c r="CN919" s="14">
        <f>Таблица1[[#This Row],[Т9]]-Таблица1[[#This Row],[Т3]]</f>
        <v>344.54584439197788</v>
      </c>
      <c r="CO919" s="14">
        <f>Таблица1[[#This Row],[Т9]]-Таблица1[[#This Row],[Т2]]</f>
        <v>43561.665018241765</v>
      </c>
      <c r="CP919" s="14">
        <f>Таблица1[[#This Row],[Т9]]-Таблица1[[#This Row],[Т1]]</f>
        <v>573.2738770827491</v>
      </c>
      <c r="CQ919" s="14">
        <f>Таблица1[[#This Row],[Т9]]-Таблица1[[#This Row],[угол обхв6]]</f>
        <v>46148.592712907033</v>
      </c>
      <c r="CR919" s="14">
        <f>Таблица1[[#This Row],[Т9]]-Таблица1[[#This Row],[угол обхв5]]</f>
        <v>888.7449248042758</v>
      </c>
      <c r="CS919" s="14">
        <f>Таблица1[[#This Row],[Т9]]-Таблица1[[#This Row],[угол обхв4]]</f>
        <v>59072.023378582599</v>
      </c>
      <c r="CT919" s="14">
        <f>Таблица1[[#This Row],[Lкан_прям, мм]]+Таблица1[[#This Row],[Lкан_дуг, мм]]+Таблица1[[#This Row],[Lкан_леб,мм]]</f>
        <v>85045.326329871838</v>
      </c>
      <c r="CU919" s="16">
        <f>Таблица1[[#This Row],[Lкан_леб,мм]]</f>
        <v>58183.278453778323</v>
      </c>
      <c r="CV919" s="14">
        <f>2534431-(Таблица1[[#This Row],[Т23]]+Таблица1[[#This Row],[угол обхв3]])</f>
        <v>2449238.9521239065</v>
      </c>
      <c r="CW919" s="50">
        <f>SUM(X919:AC919,AD919:AI919)-Таблица1[[#This Row],[lподв_min, мм]]</f>
        <v>23398.40574925378</v>
      </c>
      <c r="CX919" s="17">
        <f>CW1358-Таблица1[[#This Row],[Суммарная длина каната]]</f>
        <v>-2424870.0479517248</v>
      </c>
    </row>
    <row r="920" spans="1:102" x14ac:dyDescent="0.25">
      <c r="A920" s="21">
        <v>919</v>
      </c>
      <c r="B920" s="10">
        <v>22.762448979591831</v>
      </c>
      <c r="C920" s="10">
        <v>112.3546938775511</v>
      </c>
      <c r="D920" s="11">
        <v>16056.445635062413</v>
      </c>
      <c r="E920" s="11">
        <v>8908.6515607275778</v>
      </c>
      <c r="F920" s="11">
        <v>15984.780784900755</v>
      </c>
      <c r="G920" s="11">
        <v>9029.4205519931638</v>
      </c>
      <c r="H920" s="11">
        <v>16464.445145062411</v>
      </c>
      <c r="I920" s="11">
        <v>5409.0354109233549</v>
      </c>
      <c r="J920" s="11">
        <v>3499.6161498042238</v>
      </c>
      <c r="K920" s="11">
        <v>25973.302951277139</v>
      </c>
      <c r="L920" s="11">
        <v>888.74492481638185</v>
      </c>
      <c r="M920" s="11">
        <v>58183.278453778323</v>
      </c>
      <c r="N920" s="11">
        <v>10186.119139301571</v>
      </c>
      <c r="O920" s="11">
        <v>15796.904140366303</v>
      </c>
      <c r="P920" s="43">
        <v>12565.271386308041</v>
      </c>
      <c r="Q920" s="11">
        <v>14876.578534546406</v>
      </c>
      <c r="R920" s="11">
        <v>15877.101906313757</v>
      </c>
      <c r="S920" s="11">
        <v>10509.885093651033</v>
      </c>
      <c r="T920" s="11">
        <v>16780.831162214476</v>
      </c>
      <c r="U920" s="11">
        <v>9450.3632996188717</v>
      </c>
      <c r="V920" s="11">
        <v>16056.445635062413</v>
      </c>
      <c r="W920" s="11">
        <v>8908.6515607275778</v>
      </c>
      <c r="X920" s="12">
        <v>0</v>
      </c>
      <c r="Y920" s="12">
        <v>303.94555298179534</v>
      </c>
      <c r="Z920" s="12">
        <v>225.55095929723754</v>
      </c>
      <c r="AA920" s="44">
        <v>232.04019061955947</v>
      </c>
      <c r="AB920" s="45">
        <v>47.253829333788119</v>
      </c>
      <c r="AC920" s="12">
        <v>79.95439258400144</v>
      </c>
      <c r="AD920" s="12">
        <v>12923.430665675565</v>
      </c>
      <c r="AE920" s="12">
        <v>2550.9536717007804</v>
      </c>
      <c r="AF920" s="12">
        <v>5480.5321821881516</v>
      </c>
      <c r="AG920" s="44">
        <v>1128.4755203370612</v>
      </c>
      <c r="AH920" s="45">
        <v>390.29476040551549</v>
      </c>
      <c r="AI920" s="12">
        <v>3499.6161509700646</v>
      </c>
      <c r="AJ920" s="12">
        <v>-21.535400365522268</v>
      </c>
      <c r="AK920" s="12">
        <v>21.147926564935648</v>
      </c>
      <c r="AL920" s="12">
        <v>52.822235469001157</v>
      </c>
      <c r="AM920" s="44">
        <v>85.40783252760869</v>
      </c>
      <c r="AN920" s="45">
        <v>78.771937952467638</v>
      </c>
      <c r="AO920" s="12">
        <v>89.999999836279827</v>
      </c>
      <c r="AP920" s="12">
        <v>-1984.906079578346</v>
      </c>
      <c r="AQ920" s="12">
        <v>10333.316186170778</v>
      </c>
      <c r="AR920" s="12">
        <v>12890.351299108404</v>
      </c>
      <c r="AS920" s="44">
        <v>16283.79215801769</v>
      </c>
      <c r="AT920" s="45">
        <v>16380.640320344568</v>
      </c>
      <c r="AU920" s="12">
        <v>16464.445635062413</v>
      </c>
      <c r="AV920" s="12">
        <v>11432.540579443281</v>
      </c>
      <c r="AW920" s="12">
        <v>16177.426188864132</v>
      </c>
      <c r="AX920" s="12">
        <v>15123.128834269826</v>
      </c>
      <c r="AY920" s="44">
        <v>10542.550659144272</v>
      </c>
      <c r="AZ920" s="45">
        <v>9370.9196712811863</v>
      </c>
      <c r="BA920" s="12">
        <v>8908.6515618934209</v>
      </c>
      <c r="BB920" s="12">
        <v>10036.352123974639</v>
      </c>
      <c r="BC920" s="12">
        <v>12712.468433177248</v>
      </c>
      <c r="BD920" s="12">
        <v>16202.181819114123</v>
      </c>
      <c r="BE920" s="44">
        <v>16374.140910510543</v>
      </c>
      <c r="BF920" s="45">
        <v>16456.636476932319</v>
      </c>
      <c r="BG920" s="12">
        <v>16464.445645062413</v>
      </c>
      <c r="BH920" s="12">
        <v>16176.422046557909</v>
      </c>
      <c r="BI920" s="12">
        <v>15257.100583044235</v>
      </c>
      <c r="BJ920" s="12">
        <v>10756.435393374453</v>
      </c>
      <c r="BK920" s="44">
        <v>9417.6977341256334</v>
      </c>
      <c r="BL920" s="45">
        <v>8988.0951890652632</v>
      </c>
      <c r="BM920" s="12">
        <v>5409.0354109233567</v>
      </c>
      <c r="BN920" s="12">
        <v>0</v>
      </c>
      <c r="BO920" s="12">
        <v>42.683326930457916</v>
      </c>
      <c r="BP920" s="12">
        <v>31.674308904065505</v>
      </c>
      <c r="BQ920" s="48">
        <v>32.585597058607533</v>
      </c>
      <c r="BR920" s="49">
        <v>6.6358945751410436</v>
      </c>
      <c r="BS920" s="13">
        <v>11.228061883812185</v>
      </c>
      <c r="BT920" s="12">
        <v>146.72154622167955</v>
      </c>
      <c r="BV920" s="14">
        <f>Таблица1[[#This Row],[Lкан_леб,мм]]</f>
        <v>58183.278453778323</v>
      </c>
      <c r="BW920" s="50">
        <f>Таблица1[[#This Row],[угол обхв4]]+Таблица1[[#This Row],[Lдуг 3,мм]]</f>
        <v>12923.430665675565</v>
      </c>
      <c r="BX920" s="54">
        <f>Таблица1[[#This Row],[угол обхв5]]+Таблица1[[#This Row],[Y5, мм]]</f>
        <v>58487.224006760116</v>
      </c>
      <c r="BY920" s="14">
        <f>Таблица1[[#This Row],[угол обхв6]]+Таблица1[[#This Row],[Lдуг 4,мм]]</f>
        <v>15474.384337376345</v>
      </c>
      <c r="BZ920" s="14">
        <f>Таблица1[[#This Row],[Т1]]+Таблица1[[#This Row],[X6, мм]]</f>
        <v>58712.774966057354</v>
      </c>
      <c r="CA920" s="14">
        <f>Таблица1[[#This Row],[Т2]]+Таблица1[[#This Row],[Lдуг 5,мм]]</f>
        <v>20954.916519564496</v>
      </c>
      <c r="CB920" s="14">
        <f>Таблица1[[#This Row],[Т3]]+Таблица1[[#This Row],[Y6, мм]]</f>
        <v>58944.815156676916</v>
      </c>
      <c r="CC920" s="14">
        <f>Таблица1[[#This Row],[Т4]]+Таблица1[[#This Row],[Lдуг 6,мм]]</f>
        <v>22083.392039901559</v>
      </c>
      <c r="CD920" s="14">
        <f>Таблица1[[#This Row],[Т5]]+Таблица1[[#This Row],[Lдуг 1,мм]]</f>
        <v>58992.068986010701</v>
      </c>
      <c r="CE920" s="14">
        <f>Таблица1[[#This Row],[Т6]]+Таблица1[[#This Row],[Lпрям1, мм]]</f>
        <v>22473.686800307074</v>
      </c>
      <c r="CF920" s="15">
        <f>Таблица1[[#This Row],[Т7]]+Таблица1[[#This Row],[Lдуг 2,мм]]</f>
        <v>59072.023378594706</v>
      </c>
      <c r="CG920" s="14">
        <f>Таблица1[[#This Row],[Т8]]+Таблица1[[#This Row],[Lпрям2, мм]]</f>
        <v>25973.302951277139</v>
      </c>
      <c r="CH920" s="14">
        <f>Таблица1[[#This Row],[Т9]]-Таблица1[[#This Row],[Т9]]</f>
        <v>0</v>
      </c>
      <c r="CI920" s="50">
        <f>Таблица1[[#This Row],[Т9]]-Таблица1[[#This Row],[Т8]]</f>
        <v>36598.336578287635</v>
      </c>
      <c r="CJ920" s="54">
        <f>Таблица1[[#This Row],[Т9]]-Таблица1[[#This Row],[Т7]]</f>
        <v>79.954392584004381</v>
      </c>
      <c r="CK920" s="14">
        <f>Таблица1[[#This Row],[Т9]]-Таблица1[[#This Row],[Т6]]</f>
        <v>36988.631338693143</v>
      </c>
      <c r="CL920" s="14">
        <f>Таблица1[[#This Row],[Т9]]-Таблица1[[#This Row],[Т5]]</f>
        <v>127.20822191779007</v>
      </c>
      <c r="CM920" s="14">
        <f>Таблица1[[#This Row],[Т9]]-Таблица1[[#This Row],[Т4]]</f>
        <v>38117.106859030209</v>
      </c>
      <c r="CN920" s="14">
        <f>Таблица1[[#This Row],[Т9]]-Таблица1[[#This Row],[Т3]]</f>
        <v>359.24841253735212</v>
      </c>
      <c r="CO920" s="14">
        <f>Таблица1[[#This Row],[Т9]]-Таблица1[[#This Row],[Т2]]</f>
        <v>43597.639041218361</v>
      </c>
      <c r="CP920" s="14">
        <f>Таблица1[[#This Row],[Т9]]-Таблица1[[#This Row],[Т1]]</f>
        <v>584.79937183458969</v>
      </c>
      <c r="CQ920" s="14">
        <f>Таблица1[[#This Row],[Т9]]-Таблица1[[#This Row],[угол обхв6]]</f>
        <v>46148.59271291914</v>
      </c>
      <c r="CR920" s="14">
        <f>Таблица1[[#This Row],[Т9]]-Таблица1[[#This Row],[угол обхв5]]</f>
        <v>888.74492481638299</v>
      </c>
      <c r="CS920" s="14">
        <f>Таблица1[[#This Row],[Т9]]-Таблица1[[#This Row],[угол обхв4]]</f>
        <v>59072.023378594706</v>
      </c>
      <c r="CT920" s="14">
        <f>Таблица1[[#This Row],[Lкан_прям, мм]]+Таблица1[[#This Row],[Lкан_дуг, мм]]+Таблица1[[#This Row],[Lкан_леб,мм]]</f>
        <v>85045.326329871838</v>
      </c>
      <c r="CU920" s="16">
        <f>Таблица1[[#This Row],[Lкан_леб,мм]]</f>
        <v>58183.278453778323</v>
      </c>
      <c r="CV920" s="14">
        <f>2534431-(Таблица1[[#This Row],[Т23]]+Таблица1[[#This Row],[угол обхв3]])</f>
        <v>2449238.9521239065</v>
      </c>
      <c r="CW920" s="50">
        <f>SUM(X920:AC920,AD920:AI920)-Таблица1[[#This Row],[lподв_min, мм]]</f>
        <v>23362.431726289298</v>
      </c>
      <c r="CX920" s="17">
        <f>CW1359-Таблица1[[#This Row],[Суммарная длина каната]]</f>
        <v>-2424915.5800350294</v>
      </c>
    </row>
    <row r="921" spans="1:102" x14ac:dyDescent="0.25">
      <c r="A921" s="21">
        <v>920</v>
      </c>
      <c r="B921" s="10">
        <v>22.762448979591831</v>
      </c>
      <c r="C921" s="10">
        <v>114.46082839365614</v>
      </c>
      <c r="D921" s="11">
        <v>16264.066979767282</v>
      </c>
      <c r="E921" s="11">
        <v>9123.0741845476896</v>
      </c>
      <c r="F921" s="11">
        <v>16188.01219628002</v>
      </c>
      <c r="G921" s="11">
        <v>9241.1278583943986</v>
      </c>
      <c r="H921" s="11">
        <v>16672.066489767283</v>
      </c>
      <c r="I921" s="11">
        <v>5586.1919163017646</v>
      </c>
      <c r="J921" s="11">
        <v>3536.8822682459254</v>
      </c>
      <c r="K921" s="11">
        <v>25973.302951264861</v>
      </c>
      <c r="L921" s="11">
        <v>888.7449248286606</v>
      </c>
      <c r="M921" s="11">
        <v>58183.278453778323</v>
      </c>
      <c r="N921" s="11">
        <v>10186.119139301571</v>
      </c>
      <c r="O921" s="11">
        <v>15796.904140366303</v>
      </c>
      <c r="P921" s="43">
        <v>12555.925624190695</v>
      </c>
      <c r="Q921" s="11">
        <v>14958.666501276355</v>
      </c>
      <c r="R921" s="11">
        <v>16025.997944285638</v>
      </c>
      <c r="S921" s="11">
        <v>10716.635019390476</v>
      </c>
      <c r="T921" s="11">
        <v>16968.054871105414</v>
      </c>
      <c r="U921" s="11">
        <v>9691.0416561948696</v>
      </c>
      <c r="V921" s="11">
        <v>16264.066979767282</v>
      </c>
      <c r="W921" s="11">
        <v>9123.0741845476896</v>
      </c>
      <c r="X921" s="12">
        <v>0</v>
      </c>
      <c r="Y921" s="12">
        <v>292.06466779745148</v>
      </c>
      <c r="Z921" s="12">
        <v>222.43417990884177</v>
      </c>
      <c r="AA921" s="44">
        <v>232.04019061955887</v>
      </c>
      <c r="AB921" s="45">
        <v>47.253829333785582</v>
      </c>
      <c r="AC921" s="12">
        <v>94.952057169022893</v>
      </c>
      <c r="AD921" s="12">
        <v>12923.430665675565</v>
      </c>
      <c r="AE921" s="12">
        <v>2513.6875532590843</v>
      </c>
      <c r="AF921" s="12">
        <v>5480.5321821881471</v>
      </c>
      <c r="AG921" s="44">
        <v>1128.4755203370605</v>
      </c>
      <c r="AH921" s="45">
        <v>390.29476040551884</v>
      </c>
      <c r="AI921" s="12">
        <v>3536.8822693994825</v>
      </c>
      <c r="AJ921" s="12">
        <v>-21.535400365522268</v>
      </c>
      <c r="AK921" s="12">
        <v>19.479483971939541</v>
      </c>
      <c r="AL921" s="12">
        <v>50.716100952896113</v>
      </c>
      <c r="AM921" s="44">
        <v>83.301698011503561</v>
      </c>
      <c r="AN921" s="45">
        <v>76.665803436362879</v>
      </c>
      <c r="AO921" s="12">
        <v>89.99999983800484</v>
      </c>
      <c r="AP921" s="12">
        <v>-1984.906079578346</v>
      </c>
      <c r="AQ921" s="12">
        <v>10322.174615371094</v>
      </c>
      <c r="AR921" s="12">
        <v>12871.725036925542</v>
      </c>
      <c r="AS921" s="44">
        <v>16431.212979837044</v>
      </c>
      <c r="AT921" s="45">
        <v>16571.053981552912</v>
      </c>
      <c r="AU921" s="12">
        <v>16672.066979767282</v>
      </c>
      <c r="AV921" s="12">
        <v>11432.540579443281</v>
      </c>
      <c r="AW921" s="12">
        <v>16181.550611078692</v>
      </c>
      <c r="AX921" s="12">
        <v>15216.997163251131</v>
      </c>
      <c r="AY921" s="44">
        <v>10764.224671239088</v>
      </c>
      <c r="AZ921" s="45">
        <v>9596.9443996221034</v>
      </c>
      <c r="BA921" s="12">
        <v>9123.074185701249</v>
      </c>
      <c r="BB921" s="12">
        <v>10036.352123974639</v>
      </c>
      <c r="BC921" s="12">
        <v>12691.981100260218</v>
      </c>
      <c r="BD921" s="12">
        <v>16341.797357020481</v>
      </c>
      <c r="BE921" s="44">
        <v>16562.839835554008</v>
      </c>
      <c r="BF921" s="45">
        <v>16661.067869319788</v>
      </c>
      <c r="BG921" s="12">
        <v>16672.066989767281</v>
      </c>
      <c r="BH921" s="12">
        <v>16176.422046557909</v>
      </c>
      <c r="BI921" s="12">
        <v>15343.312971988742</v>
      </c>
      <c r="BJ921" s="12">
        <v>10974.965681365255</v>
      </c>
      <c r="BK921" s="44">
        <v>9643.452004346258</v>
      </c>
      <c r="BL921" s="45">
        <v>9217.1714411204557</v>
      </c>
      <c r="BM921" s="12">
        <v>5586.1919163017665</v>
      </c>
      <c r="BN921" s="12">
        <v>0</v>
      </c>
      <c r="BO921" s="12">
        <v>41.014884337461808</v>
      </c>
      <c r="BP921" s="12">
        <v>31.236616980956573</v>
      </c>
      <c r="BQ921" s="48">
        <v>32.585597058607448</v>
      </c>
      <c r="BR921" s="49">
        <v>6.6358945751406875</v>
      </c>
      <c r="BS921" s="13">
        <v>13.33419640164197</v>
      </c>
      <c r="BT921" s="12">
        <v>146.72154622167955</v>
      </c>
      <c r="BV921" s="14">
        <f>Таблица1[[#This Row],[Lкан_леб,мм]]</f>
        <v>58183.278453778323</v>
      </c>
      <c r="BW921" s="50">
        <f>Таблица1[[#This Row],[угол обхв4]]+Таблица1[[#This Row],[Lдуг 3,мм]]</f>
        <v>12923.430665675565</v>
      </c>
      <c r="BX921" s="54">
        <f>Таблица1[[#This Row],[угол обхв5]]+Таблица1[[#This Row],[Y5, мм]]</f>
        <v>58475.343121575774</v>
      </c>
      <c r="BY921" s="14">
        <f>Таблица1[[#This Row],[угол обхв6]]+Таблица1[[#This Row],[Lдуг 4,мм]]</f>
        <v>15437.118218934649</v>
      </c>
      <c r="BZ921" s="14">
        <f>Таблица1[[#This Row],[Т1]]+Таблица1[[#This Row],[X6, мм]]</f>
        <v>58697.777301484617</v>
      </c>
      <c r="CA921" s="14">
        <f>Таблица1[[#This Row],[Т2]]+Таблица1[[#This Row],[Lдуг 5,мм]]</f>
        <v>20917.650401122795</v>
      </c>
      <c r="CB921" s="14">
        <f>Таблица1[[#This Row],[Т3]]+Таблица1[[#This Row],[Y6, мм]]</f>
        <v>58929.817492104179</v>
      </c>
      <c r="CC921" s="14">
        <f>Таблица1[[#This Row],[Т4]]+Таблица1[[#This Row],[Lдуг 6,мм]]</f>
        <v>22046.125921459854</v>
      </c>
      <c r="CD921" s="14">
        <f>Таблица1[[#This Row],[Т5]]+Таблица1[[#This Row],[Lдуг 1,мм]]</f>
        <v>58977.071321437965</v>
      </c>
      <c r="CE921" s="14">
        <f>Таблица1[[#This Row],[Т6]]+Таблица1[[#This Row],[Lпрям1, мм]]</f>
        <v>22436.420681865373</v>
      </c>
      <c r="CF921" s="15">
        <f>Таблица1[[#This Row],[Т7]]+Таблица1[[#This Row],[Lдуг 2,мм]]</f>
        <v>59072.023378606988</v>
      </c>
      <c r="CG921" s="14">
        <f>Таблица1[[#This Row],[Т8]]+Таблица1[[#This Row],[Lпрям2, мм]]</f>
        <v>25973.302951264857</v>
      </c>
      <c r="CH921" s="14">
        <f>Таблица1[[#This Row],[Т9]]-Таблица1[[#This Row],[Т9]]</f>
        <v>0</v>
      </c>
      <c r="CI921" s="50">
        <f>Таблица1[[#This Row],[Т9]]-Таблица1[[#This Row],[Т8]]</f>
        <v>36635.602696741611</v>
      </c>
      <c r="CJ921" s="54">
        <f>Таблица1[[#This Row],[Т9]]-Таблица1[[#This Row],[Т7]]</f>
        <v>94.952057169022737</v>
      </c>
      <c r="CK921" s="14">
        <f>Таблица1[[#This Row],[Т9]]-Таблица1[[#This Row],[Т6]]</f>
        <v>37025.897457147134</v>
      </c>
      <c r="CL921" s="14">
        <f>Таблица1[[#This Row],[Т9]]-Таблица1[[#This Row],[Т5]]</f>
        <v>142.20588650280843</v>
      </c>
      <c r="CM921" s="14">
        <f>Таблица1[[#This Row],[Т9]]-Таблица1[[#This Row],[Т4]]</f>
        <v>38154.372977484192</v>
      </c>
      <c r="CN921" s="14">
        <f>Таблица1[[#This Row],[Т9]]-Таблица1[[#This Row],[Т3]]</f>
        <v>374.24607712237048</v>
      </c>
      <c r="CO921" s="14">
        <f>Таблица1[[#This Row],[Т9]]-Таблица1[[#This Row],[Т2]]</f>
        <v>43634.905159672337</v>
      </c>
      <c r="CP921" s="14">
        <f>Таблица1[[#This Row],[Т9]]-Таблица1[[#This Row],[Т1]]</f>
        <v>596.68025703121384</v>
      </c>
      <c r="CQ921" s="14">
        <f>Таблица1[[#This Row],[Т9]]-Таблица1[[#This Row],[угол обхв6]]</f>
        <v>46148.592712931422</v>
      </c>
      <c r="CR921" s="14">
        <f>Таблица1[[#This Row],[Т9]]-Таблица1[[#This Row],[угол обхв5]]</f>
        <v>888.74492482866481</v>
      </c>
      <c r="CS921" s="14">
        <f>Таблица1[[#This Row],[Т9]]-Таблица1[[#This Row],[угол обхв4]]</f>
        <v>59072.023378606988</v>
      </c>
      <c r="CT921" s="14">
        <f>Таблица1[[#This Row],[Lкан_прям, мм]]+Таблица1[[#This Row],[Lкан_дуг, мм]]+Таблица1[[#This Row],[Lкан_леб,мм]]</f>
        <v>85045.326329871838</v>
      </c>
      <c r="CU921" s="16">
        <f>Таблица1[[#This Row],[Lкан_леб,мм]]</f>
        <v>58183.278453778323</v>
      </c>
      <c r="CV921" s="14">
        <f>2534431-(Таблица1[[#This Row],[Т23]]+Таблица1[[#This Row],[угол обхв3]])</f>
        <v>2449238.9521239065</v>
      </c>
      <c r="CW921" s="50">
        <f>SUM(X921:AC921,AD921:AI921)-Таблица1[[#This Row],[lподв_min, мм]]</f>
        <v>23325.165607847597</v>
      </c>
      <c r="CX921" s="17">
        <f>CW1360-Таблица1[[#This Row],[Суммарная длина каната]]</f>
        <v>-2424962.7596574645</v>
      </c>
    </row>
    <row r="922" spans="1:102" x14ac:dyDescent="0.25">
      <c r="A922" s="21">
        <v>921</v>
      </c>
      <c r="B922" s="10">
        <v>22.762448979591831</v>
      </c>
      <c r="C922" s="10">
        <v>115.03877551020416</v>
      </c>
      <c r="D922" s="11">
        <v>16319.649803974698</v>
      </c>
      <c r="E922" s="11">
        <v>9183.2355413479072</v>
      </c>
      <c r="F922" s="11">
        <v>16242.408093042179</v>
      </c>
      <c r="G922" s="11">
        <v>9300.5160516308042</v>
      </c>
      <c r="H922" s="11">
        <v>16727.649313974696</v>
      </c>
      <c r="I922" s="11">
        <v>5636.0296837198011</v>
      </c>
      <c r="J922" s="11">
        <v>3547.2058576281052</v>
      </c>
      <c r="K922" s="11">
        <v>25973.302951261507</v>
      </c>
      <c r="L922" s="11">
        <v>888.74492483201482</v>
      </c>
      <c r="M922" s="11">
        <v>58183.278453778323</v>
      </c>
      <c r="N922" s="11">
        <v>10186.119139301571</v>
      </c>
      <c r="O922" s="11">
        <v>15796.904140366303</v>
      </c>
      <c r="P922" s="43">
        <v>12552.83400815296</v>
      </c>
      <c r="Q922" s="11">
        <v>14981.12729269579</v>
      </c>
      <c r="R922" s="11">
        <v>16065.518776883295</v>
      </c>
      <c r="S922" s="11">
        <v>10774.313924416907</v>
      </c>
      <c r="T922" s="11">
        <v>17017.872844301968</v>
      </c>
      <c r="U922" s="11">
        <v>9758.2751799434955</v>
      </c>
      <c r="V922" s="11">
        <v>16319.649803974698</v>
      </c>
      <c r="W922" s="11">
        <v>9183.2355413479072</v>
      </c>
      <c r="X922" s="12">
        <v>0</v>
      </c>
      <c r="Y922" s="12">
        <v>288.78151693499842</v>
      </c>
      <c r="Z922" s="12">
        <v>221.60180209613739</v>
      </c>
      <c r="AA922" s="44">
        <v>232.04019061955862</v>
      </c>
      <c r="AB922" s="45">
        <v>47.253829333784047</v>
      </c>
      <c r="AC922" s="12">
        <v>99.067585847536364</v>
      </c>
      <c r="AD922" s="12">
        <v>12923.430665675565</v>
      </c>
      <c r="AE922" s="12">
        <v>2503.3639638769046</v>
      </c>
      <c r="AF922" s="12">
        <v>5480.5321821881498</v>
      </c>
      <c r="AG922" s="44">
        <v>1128.4755203370607</v>
      </c>
      <c r="AH922" s="45">
        <v>390.29476040551992</v>
      </c>
      <c r="AI922" s="12">
        <v>3547.2058587783054</v>
      </c>
      <c r="AJ922" s="12">
        <v>-21.535400365522268</v>
      </c>
      <c r="AK922" s="12">
        <v>19.018428364284393</v>
      </c>
      <c r="AL922" s="12">
        <v>50.138153836348096</v>
      </c>
      <c r="AM922" s="44">
        <v>82.723750894955501</v>
      </c>
      <c r="AN922" s="45">
        <v>76.087856319815032</v>
      </c>
      <c r="AO922" s="12">
        <v>89.999999838476299</v>
      </c>
      <c r="AP922" s="12">
        <v>-1984.906079578346</v>
      </c>
      <c r="AQ922" s="12">
        <v>10319.075017333031</v>
      </c>
      <c r="AR922" s="12">
        <v>12866.011596971077</v>
      </c>
      <c r="AS922" s="44">
        <v>16470.233164970872</v>
      </c>
      <c r="AT922" s="45">
        <v>16621.841302303492</v>
      </c>
      <c r="AU922" s="12">
        <v>16727.649803974698</v>
      </c>
      <c r="AV922" s="12">
        <v>11432.540579443281</v>
      </c>
      <c r="AW922" s="12">
        <v>16182.632975815359</v>
      </c>
      <c r="AX922" s="12">
        <v>15242.63025226235</v>
      </c>
      <c r="AY922" s="44">
        <v>10825.988522382435</v>
      </c>
      <c r="AZ922" s="45">
        <v>9660.1781986326205</v>
      </c>
      <c r="BA922" s="12">
        <v>9183.2355424981088</v>
      </c>
      <c r="BB922" s="12">
        <v>10036.352123974639</v>
      </c>
      <c r="BC922" s="12">
        <v>12685.789886184419</v>
      </c>
      <c r="BD922" s="12">
        <v>16378.696365701411</v>
      </c>
      <c r="BE922" s="44">
        <v>16613.158456214391</v>
      </c>
      <c r="BF922" s="45">
        <v>16715.681345973178</v>
      </c>
      <c r="BG922" s="12">
        <v>16727.649813974698</v>
      </c>
      <c r="BH922" s="12">
        <v>16176.422046557909</v>
      </c>
      <c r="BI922" s="12">
        <v>15366.856128144844</v>
      </c>
      <c r="BJ922" s="12">
        <v>11035.816883983467</v>
      </c>
      <c r="BK922" s="44">
        <v>9706.6005819779675</v>
      </c>
      <c r="BL922" s="45">
        <v>9281.3325226587822</v>
      </c>
      <c r="BM922" s="12">
        <v>5636.029683719803</v>
      </c>
      <c r="BN922" s="12">
        <v>0</v>
      </c>
      <c r="BO922" s="12">
        <v>40.553828729806661</v>
      </c>
      <c r="BP922" s="12">
        <v>31.119725472063706</v>
      </c>
      <c r="BQ922" s="48">
        <v>32.585597058607412</v>
      </c>
      <c r="BR922" s="49">
        <v>6.6358945751404717</v>
      </c>
      <c r="BS922" s="13">
        <v>13.912143518661271</v>
      </c>
      <c r="BT922" s="12">
        <v>146.72154622167955</v>
      </c>
      <c r="BV922" s="14">
        <f>Таблица1[[#This Row],[Lкан_леб,мм]]</f>
        <v>58183.278453778323</v>
      </c>
      <c r="BW922" s="50">
        <f>Таблица1[[#This Row],[угол обхв4]]+Таблица1[[#This Row],[Lдуг 3,мм]]</f>
        <v>12923.430665675565</v>
      </c>
      <c r="BX922" s="54">
        <f>Таблица1[[#This Row],[угол обхв5]]+Таблица1[[#This Row],[Y5, мм]]</f>
        <v>58472.059970713322</v>
      </c>
      <c r="BY922" s="14">
        <f>Таблица1[[#This Row],[угол обхв6]]+Таблица1[[#This Row],[Lдуг 4,мм]]</f>
        <v>15426.794629552471</v>
      </c>
      <c r="BZ922" s="14">
        <f>Таблица1[[#This Row],[Т1]]+Таблица1[[#This Row],[X6, мм]]</f>
        <v>58693.661772809457</v>
      </c>
      <c r="CA922" s="14">
        <f>Таблица1[[#This Row],[Т2]]+Таблица1[[#This Row],[Lдуг 5,мм]]</f>
        <v>20907.326811740619</v>
      </c>
      <c r="CB922" s="14">
        <f>Таблица1[[#This Row],[Т3]]+Таблица1[[#This Row],[Y6, мм]]</f>
        <v>58925.701963429019</v>
      </c>
      <c r="CC922" s="14">
        <f>Таблица1[[#This Row],[Т4]]+Таблица1[[#This Row],[Lдуг 6,мм]]</f>
        <v>22035.802332077681</v>
      </c>
      <c r="CD922" s="14">
        <f>Таблица1[[#This Row],[Т5]]+Таблица1[[#This Row],[Lдуг 1,мм]]</f>
        <v>58972.955792762805</v>
      </c>
      <c r="CE922" s="14">
        <f>Таблица1[[#This Row],[Т6]]+Таблица1[[#This Row],[Lпрям1, мм]]</f>
        <v>22426.0970924832</v>
      </c>
      <c r="CF922" s="15">
        <f>Таблица1[[#This Row],[Т7]]+Таблица1[[#This Row],[Lдуг 2,мм]]</f>
        <v>59072.023378610342</v>
      </c>
      <c r="CG922" s="14">
        <f>Таблица1[[#This Row],[Т8]]+Таблица1[[#This Row],[Lпрям2, мм]]</f>
        <v>25973.302951261507</v>
      </c>
      <c r="CH922" s="14">
        <f>Таблица1[[#This Row],[Т9]]-Таблица1[[#This Row],[Т9]]</f>
        <v>0</v>
      </c>
      <c r="CI922" s="50">
        <f>Таблица1[[#This Row],[Т9]]-Таблица1[[#This Row],[Т8]]</f>
        <v>36645.926286127142</v>
      </c>
      <c r="CJ922" s="54">
        <f>Таблица1[[#This Row],[Т9]]-Таблица1[[#This Row],[Т7]]</f>
        <v>99.067585847536975</v>
      </c>
      <c r="CK922" s="14">
        <f>Таблица1[[#This Row],[Т9]]-Таблица1[[#This Row],[Т6]]</f>
        <v>37036.221046532664</v>
      </c>
      <c r="CL922" s="14">
        <f>Таблица1[[#This Row],[Т9]]-Таблица1[[#This Row],[Т5]]</f>
        <v>146.32141518132266</v>
      </c>
      <c r="CM922" s="14">
        <f>Таблица1[[#This Row],[Т9]]-Таблица1[[#This Row],[Т4]]</f>
        <v>38164.696566869723</v>
      </c>
      <c r="CN922" s="14">
        <f>Таблица1[[#This Row],[Т9]]-Таблица1[[#This Row],[Т3]]</f>
        <v>378.36160580088472</v>
      </c>
      <c r="CO922" s="14">
        <f>Таблица1[[#This Row],[Т9]]-Таблица1[[#This Row],[Т2]]</f>
        <v>43645.228749057875</v>
      </c>
      <c r="CP922" s="14">
        <f>Таблица1[[#This Row],[Т9]]-Таблица1[[#This Row],[Т1]]</f>
        <v>599.96340789701935</v>
      </c>
      <c r="CQ922" s="14">
        <f>Таблица1[[#This Row],[Т9]]-Таблица1[[#This Row],[угол обхв6]]</f>
        <v>46148.592712934777</v>
      </c>
      <c r="CR922" s="14">
        <f>Таблица1[[#This Row],[Т9]]-Таблица1[[#This Row],[угол обхв5]]</f>
        <v>888.74492483201902</v>
      </c>
      <c r="CS922" s="14">
        <f>Таблица1[[#This Row],[Т9]]-Таблица1[[#This Row],[угол обхв4]]</f>
        <v>59072.023378610342</v>
      </c>
      <c r="CT922" s="14">
        <f>Таблица1[[#This Row],[Lкан_прям, мм]]+Таблица1[[#This Row],[Lкан_дуг, мм]]+Таблица1[[#This Row],[Lкан_леб,мм]]</f>
        <v>85045.326329871838</v>
      </c>
      <c r="CU922" s="16">
        <f>Таблица1[[#This Row],[Lкан_леб,мм]]</f>
        <v>58183.278453778323</v>
      </c>
      <c r="CV922" s="14">
        <f>2534431-(Таблица1[[#This Row],[Т23]]+Таблица1[[#This Row],[угол обхв3]])</f>
        <v>2449238.9521239065</v>
      </c>
      <c r="CW922" s="50">
        <f>SUM(X922:AC922,AD922:AI922)-Таблица1[[#This Row],[lподв_min, мм]]</f>
        <v>23314.842018465421</v>
      </c>
      <c r="CX922" s="17">
        <f>CW1361-Таблица1[[#This Row],[Суммарная длина каната]]</f>
        <v>-2425011.580293681</v>
      </c>
    </row>
    <row r="923" spans="1:102" x14ac:dyDescent="0.25">
      <c r="A923" s="21">
        <v>922</v>
      </c>
      <c r="B923" s="10">
        <v>22.762448979591831</v>
      </c>
      <c r="C923" s="10">
        <v>117.72285714285721</v>
      </c>
      <c r="D923" s="11">
        <v>16569.706744041203</v>
      </c>
      <c r="E923" s="11">
        <v>9469.8438518880703</v>
      </c>
      <c r="F923" s="11">
        <v>16487.057652408141</v>
      </c>
      <c r="G923" s="11">
        <v>9583.3785498981051</v>
      </c>
      <c r="H923" s="11">
        <v>16977.706254041201</v>
      </c>
      <c r="I923" s="11">
        <v>5874.1661779504748</v>
      </c>
      <c r="J923" s="11">
        <v>3595.6776739375955</v>
      </c>
      <c r="K923" s="11">
        <v>25973.302951245991</v>
      </c>
      <c r="L923" s="11">
        <v>888.74492484752568</v>
      </c>
      <c r="M923" s="11">
        <v>58183.278453778323</v>
      </c>
      <c r="N923" s="11">
        <v>10186.119139301571</v>
      </c>
      <c r="O923" s="11">
        <v>15796.904140366303</v>
      </c>
      <c r="P923" s="43">
        <v>12535.514368334287</v>
      </c>
      <c r="Q923" s="11">
        <v>15084.97892379758</v>
      </c>
      <c r="R923" s="11">
        <v>16241.34602076036</v>
      </c>
      <c r="S923" s="11">
        <v>11047.276016960941</v>
      </c>
      <c r="T923" s="11">
        <v>17240.235289920536</v>
      </c>
      <c r="U923" s="11">
        <v>10076.949665697281</v>
      </c>
      <c r="V923" s="11">
        <v>16569.706744041203</v>
      </c>
      <c r="W923" s="11">
        <v>9469.8438518880703</v>
      </c>
      <c r="X923" s="12">
        <v>0</v>
      </c>
      <c r="Y923" s="12">
        <v>273.39804350338972</v>
      </c>
      <c r="Z923" s="12">
        <v>217.872082279849</v>
      </c>
      <c r="AA923" s="44">
        <v>232.04019061955881</v>
      </c>
      <c r="AB923" s="45">
        <v>47.253829333786769</v>
      </c>
      <c r="AC923" s="12">
        <v>118.18077911094136</v>
      </c>
      <c r="AD923" s="12">
        <v>12923.430665675565</v>
      </c>
      <c r="AE923" s="12">
        <v>2454.8921475674065</v>
      </c>
      <c r="AF923" s="12">
        <v>5480.5321821881516</v>
      </c>
      <c r="AG923" s="44">
        <v>1128.4755203370594</v>
      </c>
      <c r="AH923" s="45">
        <v>390.29476040551776</v>
      </c>
      <c r="AI923" s="12">
        <v>3595.6776750722897</v>
      </c>
      <c r="AJ923" s="12">
        <v>-21.535400365522268</v>
      </c>
      <c r="AK923" s="12">
        <v>16.858114389081422</v>
      </c>
      <c r="AL923" s="12">
        <v>47.454072203695048</v>
      </c>
      <c r="AM923" s="44">
        <v>80.039669262302496</v>
      </c>
      <c r="AN923" s="45">
        <v>73.403774687161643</v>
      </c>
      <c r="AO923" s="12">
        <v>89.999999840653757</v>
      </c>
      <c r="AP923" s="12">
        <v>-1984.906079578346</v>
      </c>
      <c r="AQ923" s="12">
        <v>10304.440218558704</v>
      </c>
      <c r="AR923" s="12">
        <v>12836.102473873267</v>
      </c>
      <c r="AS923" s="44">
        <v>16643.19654026478</v>
      </c>
      <c r="AT923" s="45">
        <v>16849.232001274395</v>
      </c>
      <c r="AU923" s="12">
        <v>16977.706744041203</v>
      </c>
      <c r="AV923" s="12">
        <v>11432.540579443281</v>
      </c>
      <c r="AW923" s="12">
        <v>16187.370684648176</v>
      </c>
      <c r="AX923" s="12">
        <v>15360.860765912075</v>
      </c>
      <c r="AY923" s="44">
        <v>11117.846265465716</v>
      </c>
      <c r="AZ923" s="45">
        <v>9960.4145711210022</v>
      </c>
      <c r="BA923" s="12">
        <v>9469.8438530227668</v>
      </c>
      <c r="BB923" s="12">
        <v>10036.352123974639</v>
      </c>
      <c r="BC923" s="12">
        <v>12653.83544759142</v>
      </c>
      <c r="BD923" s="12">
        <v>16541.93412629934</v>
      </c>
      <c r="BE923" s="44">
        <v>16838.384770416116</v>
      </c>
      <c r="BF923" s="45">
        <v>16960.710032687344</v>
      </c>
      <c r="BG923" s="12">
        <v>16977.706754041199</v>
      </c>
      <c r="BH923" s="12">
        <v>16176.422046557909</v>
      </c>
      <c r="BI923" s="12">
        <v>15475.445468079452</v>
      </c>
      <c r="BJ923" s="12">
        <v>11323.157859075436</v>
      </c>
      <c r="BK923" s="44">
        <v>10006.379417192506</v>
      </c>
      <c r="BL923" s="45">
        <v>9586.3789464643487</v>
      </c>
      <c r="BM923" s="12">
        <v>5874.1661779504766</v>
      </c>
      <c r="BN923" s="12">
        <v>0</v>
      </c>
      <c r="BO923" s="12">
        <v>38.393514754603686</v>
      </c>
      <c r="BP923" s="12">
        <v>30.595957814613623</v>
      </c>
      <c r="BQ923" s="48">
        <v>32.585597058607441</v>
      </c>
      <c r="BR923" s="49">
        <v>6.6358945751408536</v>
      </c>
      <c r="BS923" s="13">
        <v>16.596225153492114</v>
      </c>
      <c r="BT923" s="12">
        <v>146.72154622167955</v>
      </c>
      <c r="BV923" s="14">
        <f>Таблица1[[#This Row],[Lкан_леб,мм]]</f>
        <v>58183.278453778323</v>
      </c>
      <c r="BW923" s="50">
        <f>Таблица1[[#This Row],[угол обхв4]]+Таблица1[[#This Row],[Lдуг 3,мм]]</f>
        <v>12923.430665675565</v>
      </c>
      <c r="BX923" s="54">
        <f>Таблица1[[#This Row],[угол обхв5]]+Таблица1[[#This Row],[Y5, мм]]</f>
        <v>58456.676497281711</v>
      </c>
      <c r="BY923" s="14">
        <f>Таблица1[[#This Row],[угол обхв6]]+Таблица1[[#This Row],[Lдуг 4,мм]]</f>
        <v>15378.322813242972</v>
      </c>
      <c r="BZ923" s="14">
        <f>Таблица1[[#This Row],[Т1]]+Таблица1[[#This Row],[X6, мм]]</f>
        <v>58674.54857956156</v>
      </c>
      <c r="CA923" s="14">
        <f>Таблица1[[#This Row],[Т2]]+Таблица1[[#This Row],[Lдуг 5,мм]]</f>
        <v>20858.854995431124</v>
      </c>
      <c r="CB923" s="14">
        <f>Таблица1[[#This Row],[Т3]]+Таблица1[[#This Row],[Y6, мм]]</f>
        <v>58906.588770181123</v>
      </c>
      <c r="CC923" s="14">
        <f>Таблица1[[#This Row],[Т4]]+Таблица1[[#This Row],[Lдуг 6,мм]]</f>
        <v>21987.330515768183</v>
      </c>
      <c r="CD923" s="14">
        <f>Таблица1[[#This Row],[Т5]]+Таблица1[[#This Row],[Lдуг 1,мм]]</f>
        <v>58953.842599514908</v>
      </c>
      <c r="CE923" s="14">
        <f>Таблица1[[#This Row],[Т6]]+Таблица1[[#This Row],[Lпрям1, мм]]</f>
        <v>22377.625276173701</v>
      </c>
      <c r="CF923" s="15">
        <f>Таблица1[[#This Row],[Т7]]+Таблица1[[#This Row],[Lдуг 2,мм]]</f>
        <v>59072.023378625847</v>
      </c>
      <c r="CG923" s="14">
        <f>Таблица1[[#This Row],[Т8]]+Таблица1[[#This Row],[Lпрям2, мм]]</f>
        <v>25973.302951245991</v>
      </c>
      <c r="CH923" s="14">
        <f>Таблица1[[#This Row],[Т9]]-Таблица1[[#This Row],[Т9]]</f>
        <v>0</v>
      </c>
      <c r="CI923" s="50">
        <f>Таблица1[[#This Row],[Т9]]-Таблица1[[#This Row],[Т8]]</f>
        <v>36694.398102452149</v>
      </c>
      <c r="CJ923" s="54">
        <f>Таблица1[[#This Row],[Т9]]-Таблица1[[#This Row],[Т7]]</f>
        <v>118.1807791109386</v>
      </c>
      <c r="CK923" s="14">
        <f>Таблица1[[#This Row],[Т9]]-Таблица1[[#This Row],[Т6]]</f>
        <v>37084.692862857664</v>
      </c>
      <c r="CL923" s="14">
        <f>Таблица1[[#This Row],[Т9]]-Таблица1[[#This Row],[Т5]]</f>
        <v>165.43460844472429</v>
      </c>
      <c r="CM923" s="14">
        <f>Таблица1[[#This Row],[Т9]]-Таблица1[[#This Row],[Т4]]</f>
        <v>38213.168383194723</v>
      </c>
      <c r="CN923" s="14">
        <f>Таблица1[[#This Row],[Т9]]-Таблица1[[#This Row],[Т3]]</f>
        <v>397.47479906428634</v>
      </c>
      <c r="CO923" s="14">
        <f>Таблица1[[#This Row],[Т9]]-Таблица1[[#This Row],[Т2]]</f>
        <v>43693.700565382875</v>
      </c>
      <c r="CP923" s="14">
        <f>Таблица1[[#This Row],[Т9]]-Таблица1[[#This Row],[Т1]]</f>
        <v>615.34688134413591</v>
      </c>
      <c r="CQ923" s="14">
        <f>Таблица1[[#This Row],[Т9]]-Таблица1[[#This Row],[угол обхв6]]</f>
        <v>46148.592712950282</v>
      </c>
      <c r="CR923" s="14">
        <f>Таблица1[[#This Row],[Т9]]-Таблица1[[#This Row],[угол обхв5]]</f>
        <v>888.74492484752409</v>
      </c>
      <c r="CS923" s="14">
        <f>Таблица1[[#This Row],[Т9]]-Таблица1[[#This Row],[угол обхв4]]</f>
        <v>59072.023378625847</v>
      </c>
      <c r="CT923" s="14">
        <f>Таблица1[[#This Row],[Lкан_прям, мм]]+Таблица1[[#This Row],[Lкан_дуг, мм]]+Таблица1[[#This Row],[Lкан_леб,мм]]</f>
        <v>85045.326329871838</v>
      </c>
      <c r="CU923" s="16">
        <f>Таблица1[[#This Row],[Lкан_леб,мм]]</f>
        <v>58183.278453778323</v>
      </c>
      <c r="CV923" s="14">
        <f>2534431-(Таблица1[[#This Row],[Т23]]+Таблица1[[#This Row],[угол обхв3]])</f>
        <v>2449238.9521239065</v>
      </c>
      <c r="CW923" s="50">
        <f>SUM(X923:AC923,AD923:AI923)-Таблица1[[#This Row],[lподв_min, мм]]</f>
        <v>23266.370202155918</v>
      </c>
      <c r="CX923" s="17">
        <f>CW1362-Таблица1[[#This Row],[Суммарная длина каната]]</f>
        <v>-2425062.0341999675</v>
      </c>
    </row>
    <row r="924" spans="1:102" x14ac:dyDescent="0.25">
      <c r="A924" s="21">
        <v>923</v>
      </c>
      <c r="B924" s="10">
        <v>22.762448979591831</v>
      </c>
      <c r="C924" s="10">
        <v>120.40693877551027</v>
      </c>
      <c r="D924" s="11">
        <v>16806.067792275633</v>
      </c>
      <c r="E924" s="11">
        <v>9767.8476300916864</v>
      </c>
      <c r="F924" s="11">
        <v>16718.192664628634</v>
      </c>
      <c r="G924" s="11">
        <v>9877.3874034209366</v>
      </c>
      <c r="H924" s="11">
        <v>17214.067302275635</v>
      </c>
      <c r="I924" s="11">
        <v>6122.8723151227387</v>
      </c>
      <c r="J924" s="11">
        <v>3644.9753149689482</v>
      </c>
      <c r="K924" s="11">
        <v>25973.302951230649</v>
      </c>
      <c r="L924" s="11">
        <v>888.74492486286658</v>
      </c>
      <c r="M924" s="11">
        <v>58183.278453778323</v>
      </c>
      <c r="N924" s="11">
        <v>10186.119139301571</v>
      </c>
      <c r="O924" s="11">
        <v>15796.904140366303</v>
      </c>
      <c r="P924" s="43">
        <v>12513.350468777913</v>
      </c>
      <c r="Q924" s="11">
        <v>15187.905561566458</v>
      </c>
      <c r="R924" s="11">
        <v>16404.197846210202</v>
      </c>
      <c r="S924" s="11">
        <v>11328.172450906048</v>
      </c>
      <c r="T924" s="11">
        <v>17447.430602019944</v>
      </c>
      <c r="U924" s="11">
        <v>10405.687536554809</v>
      </c>
      <c r="V924" s="11">
        <v>16806.067792275633</v>
      </c>
      <c r="W924" s="11">
        <v>9767.8476300916864</v>
      </c>
      <c r="X924" s="12">
        <v>0</v>
      </c>
      <c r="Y924" s="12">
        <v>257.77773393386917</v>
      </c>
      <c r="Z924" s="12">
        <v>214.37919860147255</v>
      </c>
      <c r="AA924" s="44">
        <v>232.0401906195581</v>
      </c>
      <c r="AB924" s="45">
        <v>47.253829333783955</v>
      </c>
      <c r="AC924" s="12">
        <v>137.29397237418286</v>
      </c>
      <c r="AD924" s="12">
        <v>12923.430665675565</v>
      </c>
      <c r="AE924" s="12">
        <v>2405.594506536057</v>
      </c>
      <c r="AF924" s="12">
        <v>5480.5321821881489</v>
      </c>
      <c r="AG924" s="44">
        <v>1128.4755203370623</v>
      </c>
      <c r="AH924" s="45">
        <v>390.29476040552038</v>
      </c>
      <c r="AI924" s="12">
        <v>3644.9753160882965</v>
      </c>
      <c r="AJ924" s="12">
        <v>-21.535400365522268</v>
      </c>
      <c r="AK924" s="12">
        <v>14.664541317950693</v>
      </c>
      <c r="AL924" s="12">
        <v>44.769990571042008</v>
      </c>
      <c r="AM924" s="44">
        <v>77.355587629649349</v>
      </c>
      <c r="AN924" s="45">
        <v>70.719693054508895</v>
      </c>
      <c r="AO924" s="12">
        <v>89.999999842808876</v>
      </c>
      <c r="AP924" s="12">
        <v>-1984.906079578346</v>
      </c>
      <c r="AQ924" s="12">
        <v>10289.408126483422</v>
      </c>
      <c r="AR924" s="12">
        <v>12800.689554983353</v>
      </c>
      <c r="AS924" s="44">
        <v>16802.302775928238</v>
      </c>
      <c r="AT924" s="45">
        <v>17062.313487453874</v>
      </c>
      <c r="AU924" s="12">
        <v>17214.067792275637</v>
      </c>
      <c r="AV924" s="12">
        <v>11432.540579443281</v>
      </c>
      <c r="AW924" s="12">
        <v>16191.613381614779</v>
      </c>
      <c r="AX924" s="12">
        <v>15477.560959476841</v>
      </c>
      <c r="AY924" s="44">
        <v>11417.483508083747</v>
      </c>
      <c r="AZ924" s="45">
        <v>10270.970024447795</v>
      </c>
      <c r="BA924" s="12">
        <v>9767.8476312110361</v>
      </c>
      <c r="BB924" s="12">
        <v>10036.352123974639</v>
      </c>
      <c r="BC924" s="12">
        <v>12616.639455959765</v>
      </c>
      <c r="BD924" s="12">
        <v>16691.536932415642</v>
      </c>
      <c r="BE924" s="44">
        <v>17049.325672301911</v>
      </c>
      <c r="BF924" s="45">
        <v>17191.184906841707</v>
      </c>
      <c r="BG924" s="12">
        <v>17214.067802275633</v>
      </c>
      <c r="BH924" s="12">
        <v>16176.422046557909</v>
      </c>
      <c r="BI924" s="12">
        <v>15582.614802814935</v>
      </c>
      <c r="BJ924" s="12">
        <v>11617.827848816431</v>
      </c>
      <c r="BK924" s="44">
        <v>10316.376479377108</v>
      </c>
      <c r="BL924" s="45">
        <v>9902.5651421987022</v>
      </c>
      <c r="BM924" s="12">
        <v>6122.8723151227405</v>
      </c>
      <c r="BN924" s="12">
        <v>0</v>
      </c>
      <c r="BO924" s="12">
        <v>36.199941683472957</v>
      </c>
      <c r="BP924" s="12">
        <v>30.105449253091319</v>
      </c>
      <c r="BQ924" s="48">
        <v>32.585597058607341</v>
      </c>
      <c r="BR924" s="49">
        <v>6.6358945751404583</v>
      </c>
      <c r="BS924" s="13">
        <v>19.280306788299992</v>
      </c>
      <c r="BT924" s="12">
        <v>146.72154622167955</v>
      </c>
      <c r="BV924" s="14">
        <f>Таблица1[[#This Row],[Lкан_леб,мм]]</f>
        <v>58183.278453778323</v>
      </c>
      <c r="BW924" s="50">
        <f>Таблица1[[#This Row],[угол обхв4]]+Таблица1[[#This Row],[Lдуг 3,мм]]</f>
        <v>12923.430665675565</v>
      </c>
      <c r="BX924" s="54">
        <f>Таблица1[[#This Row],[угол обхв5]]+Таблица1[[#This Row],[Y5, мм]]</f>
        <v>58441.056187712195</v>
      </c>
      <c r="BY924" s="14">
        <f>Таблица1[[#This Row],[угол обхв6]]+Таблица1[[#This Row],[Lдуг 4,мм]]</f>
        <v>15329.025172211623</v>
      </c>
      <c r="BZ924" s="14">
        <f>Таблица1[[#This Row],[Т1]]+Таблица1[[#This Row],[X6, мм]]</f>
        <v>58655.435386313664</v>
      </c>
      <c r="CA924" s="14">
        <f>Таблица1[[#This Row],[Т2]]+Таблица1[[#This Row],[Lдуг 5,мм]]</f>
        <v>20809.557354399771</v>
      </c>
      <c r="CB924" s="14">
        <f>Таблица1[[#This Row],[Т3]]+Таблица1[[#This Row],[Y6, мм]]</f>
        <v>58887.475576933219</v>
      </c>
      <c r="CC924" s="14">
        <f>Таблица1[[#This Row],[Т4]]+Таблица1[[#This Row],[Lдуг 6,мм]]</f>
        <v>21938.032874736833</v>
      </c>
      <c r="CD924" s="14">
        <f>Таблица1[[#This Row],[Т5]]+Таблица1[[#This Row],[Lдуг 1,мм]]</f>
        <v>58934.729406267004</v>
      </c>
      <c r="CE924" s="14">
        <f>Таблица1[[#This Row],[Т6]]+Таблица1[[#This Row],[Lпрям1, мм]]</f>
        <v>22328.327635142352</v>
      </c>
      <c r="CF924" s="15">
        <f>Таблица1[[#This Row],[Т7]]+Таблица1[[#This Row],[Lдуг 2,мм]]</f>
        <v>59072.023378641185</v>
      </c>
      <c r="CG924" s="14">
        <f>Таблица1[[#This Row],[Т8]]+Таблица1[[#This Row],[Lпрям2, мм]]</f>
        <v>25973.302951230649</v>
      </c>
      <c r="CH924" s="14">
        <f>Таблица1[[#This Row],[Т9]]-Таблица1[[#This Row],[Т9]]</f>
        <v>0</v>
      </c>
      <c r="CI924" s="50">
        <f>Таблица1[[#This Row],[Т9]]-Таблица1[[#This Row],[Т8]]</f>
        <v>36743.695743498829</v>
      </c>
      <c r="CJ924" s="54">
        <f>Таблица1[[#This Row],[Т9]]-Таблица1[[#This Row],[Т7]]</f>
        <v>137.29397237418016</v>
      </c>
      <c r="CK924" s="14">
        <f>Таблица1[[#This Row],[Т9]]-Таблица1[[#This Row],[Т6]]</f>
        <v>37133.990503904351</v>
      </c>
      <c r="CL924" s="14">
        <f>Таблица1[[#This Row],[Т9]]-Таблица1[[#This Row],[Т5]]</f>
        <v>184.54780170796585</v>
      </c>
      <c r="CM924" s="14">
        <f>Таблица1[[#This Row],[Т9]]-Таблица1[[#This Row],[Т4]]</f>
        <v>38262.46602424141</v>
      </c>
      <c r="CN924" s="14">
        <f>Таблица1[[#This Row],[Т9]]-Таблица1[[#This Row],[Т3]]</f>
        <v>416.58799232752062</v>
      </c>
      <c r="CO924" s="14">
        <f>Таблица1[[#This Row],[Т9]]-Таблица1[[#This Row],[Т2]]</f>
        <v>43742.998206429562</v>
      </c>
      <c r="CP924" s="14">
        <f>Таблица1[[#This Row],[Т9]]-Таблица1[[#This Row],[Т1]]</f>
        <v>630.96719092899002</v>
      </c>
      <c r="CQ924" s="14">
        <f>Таблица1[[#This Row],[Т9]]-Таблица1[[#This Row],[угол обхв6]]</f>
        <v>46148.592712965619</v>
      </c>
      <c r="CR924" s="14">
        <f>Таблица1[[#This Row],[Т9]]-Таблица1[[#This Row],[угол обхв5]]</f>
        <v>888.74492486286181</v>
      </c>
      <c r="CS924" s="14">
        <f>Таблица1[[#This Row],[Т9]]-Таблица1[[#This Row],[угол обхв4]]</f>
        <v>59072.023378641185</v>
      </c>
      <c r="CT924" s="14">
        <f>Таблица1[[#This Row],[Lкан_прям, мм]]+Таблица1[[#This Row],[Lкан_дуг, мм]]+Таблица1[[#This Row],[Lкан_леб,мм]]</f>
        <v>85045.326329871838</v>
      </c>
      <c r="CU924" s="16">
        <f>Таблица1[[#This Row],[Lкан_леб,мм]]</f>
        <v>58183.278453778323</v>
      </c>
      <c r="CV924" s="14">
        <f>2534431-(Таблица1[[#This Row],[Т23]]+Таблица1[[#This Row],[угол обхв3]])</f>
        <v>2449238.9521239065</v>
      </c>
      <c r="CW924" s="50">
        <f>SUM(X924:AC924,AD924:AI924)-Таблица1[[#This Row],[lподв_min, мм]]</f>
        <v>23217.072561124569</v>
      </c>
      <c r="CX924" s="17">
        <f>CW1363-Таблица1[[#This Row],[Суммарная длина каната]]</f>
        <v>-2425114.1124081975</v>
      </c>
    </row>
    <row r="925" spans="1:102" x14ac:dyDescent="0.25">
      <c r="A925" s="21">
        <v>924</v>
      </c>
      <c r="B925" s="10">
        <v>22.762448979591831</v>
      </c>
      <c r="C925" s="10">
        <v>123.09102040816332</v>
      </c>
      <c r="D925" s="11">
        <v>17028.214336562967</v>
      </c>
      <c r="E925" s="11">
        <v>10076.593010311875</v>
      </c>
      <c r="F925" s="11">
        <v>16935.30598430707</v>
      </c>
      <c r="G925" s="11">
        <v>10181.897512025213</v>
      </c>
      <c r="H925" s="11">
        <v>17436.213846562969</v>
      </c>
      <c r="I925" s="11">
        <v>6381.5539779639548</v>
      </c>
      <c r="J925" s="11">
        <v>3695.0390323479191</v>
      </c>
      <c r="K925" s="11">
        <v>25973.302951215479</v>
      </c>
      <c r="L925" s="11">
        <v>888.74492487804321</v>
      </c>
      <c r="M925" s="11">
        <v>58183.278453778323</v>
      </c>
      <c r="N925" s="11">
        <v>10186.119139301571</v>
      </c>
      <c r="O925" s="11">
        <v>15796.904140366303</v>
      </c>
      <c r="P925" s="43">
        <v>12486.390940452908</v>
      </c>
      <c r="Q925" s="11">
        <v>15289.681369293265</v>
      </c>
      <c r="R925" s="11">
        <v>16553.716931541006</v>
      </c>
      <c r="S925" s="11">
        <v>11616.386896722464</v>
      </c>
      <c r="T925" s="11">
        <v>17639.00416254939</v>
      </c>
      <c r="U925" s="11">
        <v>10743.767491592051</v>
      </c>
      <c r="V925" s="11">
        <v>17028.214336562967</v>
      </c>
      <c r="W925" s="11">
        <v>10076.593010311875</v>
      </c>
      <c r="X925" s="12">
        <v>0</v>
      </c>
      <c r="Y925" s="12">
        <v>241.90162385903167</v>
      </c>
      <c r="Z925" s="12">
        <v>211.14211542841284</v>
      </c>
      <c r="AA925" s="44">
        <v>232.04019061955896</v>
      </c>
      <c r="AB925" s="45">
        <v>47.253829333789298</v>
      </c>
      <c r="AC925" s="12">
        <v>156.40716563725042</v>
      </c>
      <c r="AD925" s="12">
        <v>12923.430665675565</v>
      </c>
      <c r="AE925" s="12">
        <v>2355.5307891570915</v>
      </c>
      <c r="AF925" s="12">
        <v>5480.5321821881462</v>
      </c>
      <c r="AG925" s="44">
        <v>1128.4755203370612</v>
      </c>
      <c r="AH925" s="45">
        <v>390.29476040551276</v>
      </c>
      <c r="AI925" s="12">
        <v>3695.0390334521012</v>
      </c>
      <c r="AJ925" s="12">
        <v>-21.535400365522268</v>
      </c>
      <c r="AK925" s="12">
        <v>12.435045968996489</v>
      </c>
      <c r="AL925" s="12">
        <v>42.08590893838894</v>
      </c>
      <c r="AM925" s="44">
        <v>74.671505996996402</v>
      </c>
      <c r="AN925" s="45">
        <v>68.035611421855194</v>
      </c>
      <c r="AO925" s="12">
        <v>89.999999844938628</v>
      </c>
      <c r="AP925" s="12">
        <v>-1984.906079578346</v>
      </c>
      <c r="AQ925" s="12">
        <v>10273.974875066271</v>
      </c>
      <c r="AR925" s="12">
        <v>12759.850541635384</v>
      </c>
      <c r="AS925" s="44">
        <v>16947.202768663508</v>
      </c>
      <c r="AT925" s="45">
        <v>17260.618227629289</v>
      </c>
      <c r="AU925" s="12">
        <v>17436.214336562967</v>
      </c>
      <c r="AV925" s="12">
        <v>11432.540579443281</v>
      </c>
      <c r="AW925" s="12">
        <v>16195.332765960955</v>
      </c>
      <c r="AX925" s="12">
        <v>15592.474774969678</v>
      </c>
      <c r="AY925" s="44">
        <v>11724.242800520098</v>
      </c>
      <c r="AZ925" s="45">
        <v>10591.163152680461</v>
      </c>
      <c r="BA925" s="12">
        <v>10076.593011416058</v>
      </c>
      <c r="BB925" s="12">
        <v>10036.352123974639</v>
      </c>
      <c r="BC925" s="12">
        <v>12574.246676217608</v>
      </c>
      <c r="BD925" s="12">
        <v>16827.176532723479</v>
      </c>
      <c r="BE925" s="44">
        <v>17245.518325426889</v>
      </c>
      <c r="BF925" s="45">
        <v>17406.600271483068</v>
      </c>
      <c r="BG925" s="12">
        <v>17436.214346562967</v>
      </c>
      <c r="BH925" s="12">
        <v>16176.422046557909</v>
      </c>
      <c r="BI925" s="12">
        <v>15688.109994887916</v>
      </c>
      <c r="BJ925" s="12">
        <v>11919.180302398878</v>
      </c>
      <c r="BK925" s="44">
        <v>10635.911587794415</v>
      </c>
      <c r="BL925" s="45">
        <v>10229.197349223463</v>
      </c>
      <c r="BM925" s="12">
        <v>6381.5539779639566</v>
      </c>
      <c r="BN925" s="12">
        <v>0</v>
      </c>
      <c r="BO925" s="12">
        <v>33.970446334518755</v>
      </c>
      <c r="BP925" s="12">
        <v>29.650862969392449</v>
      </c>
      <c r="BQ925" s="48">
        <v>32.585597058607462</v>
      </c>
      <c r="BR925" s="49">
        <v>6.6358945751412097</v>
      </c>
      <c r="BS925" s="13">
        <v>21.964388423083445</v>
      </c>
      <c r="BT925" s="12">
        <v>146.72154622167955</v>
      </c>
      <c r="BV925" s="14">
        <f>Таблица1[[#This Row],[Lкан_леб,мм]]</f>
        <v>58183.278453778323</v>
      </c>
      <c r="BW925" s="50">
        <f>Таблица1[[#This Row],[угол обхв4]]+Таблица1[[#This Row],[Lдуг 3,мм]]</f>
        <v>12923.430665675565</v>
      </c>
      <c r="BX925" s="54">
        <f>Таблица1[[#This Row],[угол обхв5]]+Таблица1[[#This Row],[Y5, мм]]</f>
        <v>58425.180077637357</v>
      </c>
      <c r="BY925" s="14">
        <f>Таблица1[[#This Row],[угол обхв6]]+Таблица1[[#This Row],[Lдуг 4,мм]]</f>
        <v>15278.961454832657</v>
      </c>
      <c r="BZ925" s="14">
        <f>Таблица1[[#This Row],[Т1]]+Таблица1[[#This Row],[X6, мм]]</f>
        <v>58636.322193065767</v>
      </c>
      <c r="CA925" s="14">
        <f>Таблица1[[#This Row],[Т2]]+Таблица1[[#This Row],[Lдуг 5,мм]]</f>
        <v>20759.493637020802</v>
      </c>
      <c r="CB925" s="14">
        <f>Таблица1[[#This Row],[Т3]]+Таблица1[[#This Row],[Y6, мм]]</f>
        <v>58868.362383685329</v>
      </c>
      <c r="CC925" s="14">
        <f>Таблица1[[#This Row],[Т4]]+Таблица1[[#This Row],[Lдуг 6,мм]]</f>
        <v>21887.969157357864</v>
      </c>
      <c r="CD925" s="14">
        <f>Таблица1[[#This Row],[Т5]]+Таблица1[[#This Row],[Lдуг 1,мм]]</f>
        <v>58915.616213019115</v>
      </c>
      <c r="CE925" s="14">
        <f>Таблица1[[#This Row],[Т6]]+Таблица1[[#This Row],[Lпрям1, мм]]</f>
        <v>22278.263917763376</v>
      </c>
      <c r="CF925" s="15">
        <f>Таблица1[[#This Row],[Т7]]+Таблица1[[#This Row],[Lдуг 2,мм]]</f>
        <v>59072.023378656362</v>
      </c>
      <c r="CG925" s="14">
        <f>Таблица1[[#This Row],[Т8]]+Таблица1[[#This Row],[Lпрям2, мм]]</f>
        <v>25973.302951215475</v>
      </c>
      <c r="CH925" s="14">
        <f>Таблица1[[#This Row],[Т9]]-Таблица1[[#This Row],[Т9]]</f>
        <v>0</v>
      </c>
      <c r="CI925" s="50">
        <f>Таблица1[[#This Row],[Т9]]-Таблица1[[#This Row],[Т8]]</f>
        <v>36793.759460892987</v>
      </c>
      <c r="CJ925" s="54">
        <f>Таблица1[[#This Row],[Т9]]-Таблица1[[#This Row],[Т7]]</f>
        <v>156.40716563724709</v>
      </c>
      <c r="CK925" s="14">
        <f>Таблица1[[#This Row],[Т9]]-Таблица1[[#This Row],[Т6]]</f>
        <v>37184.054221298502</v>
      </c>
      <c r="CL925" s="14">
        <f>Таблица1[[#This Row],[Т9]]-Таблица1[[#This Row],[Т5]]</f>
        <v>203.66099497103278</v>
      </c>
      <c r="CM925" s="14">
        <f>Таблица1[[#This Row],[Т9]]-Таблица1[[#This Row],[Т4]]</f>
        <v>38312.529741635561</v>
      </c>
      <c r="CN925" s="14">
        <f>Таблица1[[#This Row],[Т9]]-Таблица1[[#This Row],[Т3]]</f>
        <v>435.70118559059483</v>
      </c>
      <c r="CO925" s="14">
        <f>Таблица1[[#This Row],[Т9]]-Таблица1[[#This Row],[Т2]]</f>
        <v>43793.061923823705</v>
      </c>
      <c r="CP925" s="14">
        <f>Таблица1[[#This Row],[Т9]]-Таблица1[[#This Row],[Т1]]</f>
        <v>646.84330101900559</v>
      </c>
      <c r="CQ925" s="14">
        <f>Таблица1[[#This Row],[Т9]]-Таблица1[[#This Row],[угол обхв6]]</f>
        <v>46148.592712980797</v>
      </c>
      <c r="CR925" s="14">
        <f>Таблица1[[#This Row],[Т9]]-Таблица1[[#This Row],[угол обхв5]]</f>
        <v>888.74492487803946</v>
      </c>
      <c r="CS925" s="14">
        <f>Таблица1[[#This Row],[Т9]]-Таблица1[[#This Row],[угол обхв4]]</f>
        <v>59072.023378656362</v>
      </c>
      <c r="CT925" s="14">
        <f>Таблица1[[#This Row],[Lкан_прям, мм]]+Таблица1[[#This Row],[Lкан_дуг, мм]]+Таблица1[[#This Row],[Lкан_леб,мм]]</f>
        <v>85045.326329871838</v>
      </c>
      <c r="CU925" s="16">
        <f>Таблица1[[#This Row],[Lкан_леб,мм]]</f>
        <v>58183.278453778323</v>
      </c>
      <c r="CV925" s="14">
        <f>2534431-(Таблица1[[#This Row],[Т23]]+Таблица1[[#This Row],[угол обхв3]])</f>
        <v>2449238.9521239065</v>
      </c>
      <c r="CW925" s="50">
        <f>SUM(X925:AC925,AD925:AI925)-Таблица1[[#This Row],[lподв_min, мм]]</f>
        <v>23167.008843745603</v>
      </c>
      <c r="CX925" s="17">
        <f>CW1364-Таблица1[[#This Row],[Суммарная длина каната]]</f>
        <v>-2425167.8047185764</v>
      </c>
    </row>
    <row r="926" spans="1:102" x14ac:dyDescent="0.25">
      <c r="A926" s="21">
        <v>925</v>
      </c>
      <c r="B926" s="10">
        <v>22.762448979591831</v>
      </c>
      <c r="C926" s="10">
        <v>125.77510204081636</v>
      </c>
      <c r="D926" s="11">
        <v>17235.658953573336</v>
      </c>
      <c r="E926" s="11">
        <v>10395.402558192001</v>
      </c>
      <c r="F926" s="11">
        <v>17137.921231774464</v>
      </c>
      <c r="G926" s="11">
        <v>10496.240734184856</v>
      </c>
      <c r="H926" s="11">
        <v>17643.658463573338</v>
      </c>
      <c r="I926" s="11">
        <v>6649.5972712696766</v>
      </c>
      <c r="J926" s="11">
        <v>3745.8052869223247</v>
      </c>
      <c r="K926" s="11">
        <v>25973.302951200516</v>
      </c>
      <c r="L926" s="11">
        <v>888.74492489300337</v>
      </c>
      <c r="M926" s="11">
        <v>58183.278453778323</v>
      </c>
      <c r="N926" s="11">
        <v>10186.119139301571</v>
      </c>
      <c r="O926" s="11">
        <v>15796.904140366303</v>
      </c>
      <c r="P926" s="43">
        <v>12454.694936667778</v>
      </c>
      <c r="Q926" s="11">
        <v>15390.083035365118</v>
      </c>
      <c r="R926" s="11">
        <v>16689.575209122093</v>
      </c>
      <c r="S926" s="11">
        <v>11911.286968048542</v>
      </c>
      <c r="T926" s="11">
        <v>17814.535629958729</v>
      </c>
      <c r="U926" s="11">
        <v>11090.447731930373</v>
      </c>
      <c r="V926" s="11">
        <v>17235.658953573336</v>
      </c>
      <c r="W926" s="11">
        <v>10395.402558192001</v>
      </c>
      <c r="X926" s="12">
        <v>0</v>
      </c>
      <c r="Y926" s="12">
        <v>225.74902101919119</v>
      </c>
      <c r="Z926" s="12">
        <v>208.18152502035593</v>
      </c>
      <c r="AA926" s="44">
        <v>232.04019061955938</v>
      </c>
      <c r="AB926" s="45">
        <v>47.253829333786939</v>
      </c>
      <c r="AC926" s="12">
        <v>175.52035890010987</v>
      </c>
      <c r="AD926" s="12">
        <v>12923.430665675565</v>
      </c>
      <c r="AE926" s="12">
        <v>2304.7645345826777</v>
      </c>
      <c r="AF926" s="12">
        <v>5480.5321821881489</v>
      </c>
      <c r="AG926" s="44">
        <v>1128.4755203370619</v>
      </c>
      <c r="AH926" s="45">
        <v>390.29476040552015</v>
      </c>
      <c r="AI926" s="12">
        <v>3745.8052880115406</v>
      </c>
      <c r="AJ926" s="12">
        <v>-21.535400365522268</v>
      </c>
      <c r="AK926" s="12">
        <v>10.166722510972258</v>
      </c>
      <c r="AL926" s="12">
        <v>39.40182730573585</v>
      </c>
      <c r="AM926" s="44">
        <v>71.987424364343369</v>
      </c>
      <c r="AN926" s="45">
        <v>65.351529789202488</v>
      </c>
      <c r="AO926" s="12">
        <v>89.999999847040158</v>
      </c>
      <c r="AP926" s="12">
        <v>-1984.906079578346</v>
      </c>
      <c r="AQ926" s="12">
        <v>10258.136479185941</v>
      </c>
      <c r="AR926" s="12">
        <v>12713.675040840522</v>
      </c>
      <c r="AS926" s="44">
        <v>17077.578585832114</v>
      </c>
      <c r="AT926" s="45">
        <v>17443.711111017841</v>
      </c>
      <c r="AU926" s="12">
        <v>17643.65895357334</v>
      </c>
      <c r="AV926" s="12">
        <v>11432.540579443281</v>
      </c>
      <c r="AW926" s="12">
        <v>16198.497843947396</v>
      </c>
      <c r="AX926" s="12">
        <v>15705.350073989002</v>
      </c>
      <c r="AY926" s="44">
        <v>12037.451066197029</v>
      </c>
      <c r="AZ926" s="45">
        <v>10920.29140336085</v>
      </c>
      <c r="BA926" s="12">
        <v>10395.40255928122</v>
      </c>
      <c r="BB926" s="12">
        <v>10036.352123974639</v>
      </c>
      <c r="BC926" s="12">
        <v>12526.712276552147</v>
      </c>
      <c r="BD926" s="12">
        <v>16948.555313294837</v>
      </c>
      <c r="BE926" s="44">
        <v>17426.532253248708</v>
      </c>
      <c r="BF926" s="45">
        <v>17606.483472514228</v>
      </c>
      <c r="BG926" s="12">
        <v>17643.658963573336</v>
      </c>
      <c r="BH926" s="12">
        <v>16176.422046557909</v>
      </c>
      <c r="BI926" s="12">
        <v>15791.676738946211</v>
      </c>
      <c r="BJ926" s="12">
        <v>12226.554006672426</v>
      </c>
      <c r="BK926" s="44">
        <v>10964.283633781886</v>
      </c>
      <c r="BL926" s="45">
        <v>10565.558886761524</v>
      </c>
      <c r="BM926" s="12">
        <v>6649.5972712696785</v>
      </c>
      <c r="BN926" s="12">
        <v>0</v>
      </c>
      <c r="BO926" s="12">
        <v>31.702122876494524</v>
      </c>
      <c r="BP926" s="12">
        <v>29.235104794763593</v>
      </c>
      <c r="BQ926" s="48">
        <v>32.585597058607519</v>
      </c>
      <c r="BR926" s="49">
        <v>6.6358945751408784</v>
      </c>
      <c r="BS926" s="13">
        <v>24.648470057837674</v>
      </c>
      <c r="BT926" s="12">
        <v>146.72154622167955</v>
      </c>
      <c r="BV926" s="14">
        <f>Таблица1[[#This Row],[Lкан_леб,мм]]</f>
        <v>58183.278453778323</v>
      </c>
      <c r="BW926" s="50">
        <f>Таблица1[[#This Row],[угол обхв4]]+Таблица1[[#This Row],[Lдуг 3,мм]]</f>
        <v>12923.430665675565</v>
      </c>
      <c r="BX926" s="54">
        <f>Таблица1[[#This Row],[угол обхв5]]+Таблица1[[#This Row],[Y5, мм]]</f>
        <v>58409.027474797513</v>
      </c>
      <c r="BY926" s="14">
        <f>Таблица1[[#This Row],[угол обхв6]]+Таблица1[[#This Row],[Lдуг 4,мм]]</f>
        <v>15228.195200258244</v>
      </c>
      <c r="BZ926" s="14">
        <f>Таблица1[[#This Row],[Т1]]+Таблица1[[#This Row],[X6, мм]]</f>
        <v>58617.208999817871</v>
      </c>
      <c r="CA926" s="14">
        <f>Таблица1[[#This Row],[Т2]]+Таблица1[[#This Row],[Lдуг 5,мм]]</f>
        <v>20708.727382446392</v>
      </c>
      <c r="CB926" s="14">
        <f>Таблица1[[#This Row],[Т3]]+Таблица1[[#This Row],[Y6, мм]]</f>
        <v>58849.249190437433</v>
      </c>
      <c r="CC926" s="14">
        <f>Таблица1[[#This Row],[Т4]]+Таблица1[[#This Row],[Lдуг 6,мм]]</f>
        <v>21837.202902783454</v>
      </c>
      <c r="CD926" s="14">
        <f>Таблица1[[#This Row],[Т5]]+Таблица1[[#This Row],[Lдуг 1,мм]]</f>
        <v>58896.503019771219</v>
      </c>
      <c r="CE926" s="14">
        <f>Таблица1[[#This Row],[Т6]]+Таблица1[[#This Row],[Lпрям1, мм]]</f>
        <v>22227.497663188973</v>
      </c>
      <c r="CF926" s="15">
        <f>Таблица1[[#This Row],[Т7]]+Таблица1[[#This Row],[Lдуг 2,мм]]</f>
        <v>59072.023378671329</v>
      </c>
      <c r="CG926" s="14">
        <f>Таблица1[[#This Row],[Т8]]+Таблица1[[#This Row],[Lпрям2, мм]]</f>
        <v>25973.302951200512</v>
      </c>
      <c r="CH926" s="14">
        <f>Таблица1[[#This Row],[Т9]]-Таблица1[[#This Row],[Т9]]</f>
        <v>0</v>
      </c>
      <c r="CI926" s="50">
        <f>Таблица1[[#This Row],[Т9]]-Таблица1[[#This Row],[Т8]]</f>
        <v>36844.525715482356</v>
      </c>
      <c r="CJ926" s="54">
        <f>Таблица1[[#This Row],[Т9]]-Таблица1[[#This Row],[Т7]]</f>
        <v>175.5203589001103</v>
      </c>
      <c r="CK926" s="14">
        <f>Таблица1[[#This Row],[Т9]]-Таблица1[[#This Row],[Т6]]</f>
        <v>37234.820475887871</v>
      </c>
      <c r="CL926" s="14">
        <f>Таблица1[[#This Row],[Т9]]-Таблица1[[#This Row],[Т5]]</f>
        <v>222.77418823389598</v>
      </c>
      <c r="CM926" s="14">
        <f>Таблица1[[#This Row],[Т9]]-Таблица1[[#This Row],[Т4]]</f>
        <v>38363.295996224937</v>
      </c>
      <c r="CN926" s="14">
        <f>Таблица1[[#This Row],[Т9]]-Таблица1[[#This Row],[Т3]]</f>
        <v>454.81437885345804</v>
      </c>
      <c r="CO926" s="14">
        <f>Таблица1[[#This Row],[Т9]]-Таблица1[[#This Row],[Т2]]</f>
        <v>43843.828178413081</v>
      </c>
      <c r="CP926" s="14">
        <f>Таблица1[[#This Row],[Т9]]-Таблица1[[#This Row],[Т1]]</f>
        <v>662.99590387381613</v>
      </c>
      <c r="CQ926" s="14">
        <f>Таблица1[[#This Row],[Т9]]-Таблица1[[#This Row],[угол обхв6]]</f>
        <v>46148.592712995764</v>
      </c>
      <c r="CR926" s="14">
        <f>Таблица1[[#This Row],[Т9]]-Таблица1[[#This Row],[угол обхв5]]</f>
        <v>888.7449248930061</v>
      </c>
      <c r="CS926" s="14">
        <f>Таблица1[[#This Row],[Т9]]-Таблица1[[#This Row],[угол обхв4]]</f>
        <v>59072.023378671329</v>
      </c>
      <c r="CT926" s="14">
        <f>Таблица1[[#This Row],[Lкан_прям, мм]]+Таблица1[[#This Row],[Lкан_дуг, мм]]+Таблица1[[#This Row],[Lкан_леб,мм]]</f>
        <v>85045.326329871838</v>
      </c>
      <c r="CU926" s="16">
        <f>Таблица1[[#This Row],[Lкан_леб,мм]]</f>
        <v>58183.278453778323</v>
      </c>
      <c r="CV926" s="14">
        <f>2534431-(Таблица1[[#This Row],[Т23]]+Таблица1[[#This Row],[угол обхв3]])</f>
        <v>2449238.9521239065</v>
      </c>
      <c r="CW926" s="50">
        <f>SUM(X926:AC926,AD926:AI926)-Таблица1[[#This Row],[lподв_min, мм]]</f>
        <v>23116.24258917119</v>
      </c>
      <c r="CX926" s="17">
        <f>CW1365-Таблица1[[#This Row],[Суммарная длина каната]]</f>
        <v>-2425223.0996910641</v>
      </c>
    </row>
    <row r="927" spans="1:102" x14ac:dyDescent="0.25">
      <c r="A927" s="21">
        <v>926</v>
      </c>
      <c r="B927" s="10">
        <v>22.762448979591831</v>
      </c>
      <c r="C927" s="10">
        <v>128.45918367346943</v>
      </c>
      <c r="D927" s="11">
        <v>17427.94647824303</v>
      </c>
      <c r="E927" s="11">
        <v>10723.576757059787</v>
      </c>
      <c r="F927" s="11">
        <v>17325.593838338918</v>
      </c>
      <c r="G927" s="11">
        <v>10819.727353026006</v>
      </c>
      <c r="H927" s="11">
        <v>17835.945988243027</v>
      </c>
      <c r="I927" s="11">
        <v>6926.3703812967278</v>
      </c>
      <c r="J927" s="11">
        <v>3797.206375763059</v>
      </c>
      <c r="K927" s="11">
        <v>25973.302951185771</v>
      </c>
      <c r="L927" s="11">
        <v>888.74492490774503</v>
      </c>
      <c r="M927" s="11">
        <v>58183.278453778323</v>
      </c>
      <c r="N927" s="11">
        <v>10186.119139301571</v>
      </c>
      <c r="O927" s="11">
        <v>15796.904140366303</v>
      </c>
      <c r="P927" s="43">
        <v>12418.3320032791</v>
      </c>
      <c r="Q927" s="11">
        <v>15488.890263245072</v>
      </c>
      <c r="R927" s="11">
        <v>16811.474585214204</v>
      </c>
      <c r="S927" s="11">
        <v>12212.225609242683</v>
      </c>
      <c r="T927" s="11">
        <v>17973.639861491785</v>
      </c>
      <c r="U927" s="11">
        <v>11444.967588356198</v>
      </c>
      <c r="V927" s="11">
        <v>17427.94647824303</v>
      </c>
      <c r="W927" s="11">
        <v>10723.576757059787</v>
      </c>
      <c r="X927" s="12">
        <v>0</v>
      </c>
      <c r="Y927" s="12">
        <v>209.29732785542359</v>
      </c>
      <c r="Z927" s="12">
        <v>205.52002493622669</v>
      </c>
      <c r="AA927" s="44">
        <v>232.04019061955847</v>
      </c>
      <c r="AB927" s="45">
        <v>47.253829333785674</v>
      </c>
      <c r="AC927" s="12">
        <v>194.63355216275059</v>
      </c>
      <c r="AD927" s="12">
        <v>12923.430665675565</v>
      </c>
      <c r="AE927" s="12">
        <v>2253.3634457419466</v>
      </c>
      <c r="AF927" s="12">
        <v>5480.5321821881498</v>
      </c>
      <c r="AG927" s="44">
        <v>1128.4755203370598</v>
      </c>
      <c r="AH927" s="45">
        <v>390.29476040551873</v>
      </c>
      <c r="AI927" s="12">
        <v>3797.2063768375319</v>
      </c>
      <c r="AJ927" s="12">
        <v>-21.535400365522268</v>
      </c>
      <c r="AK927" s="12">
        <v>7.8563975498739431</v>
      </c>
      <c r="AL927" s="12">
        <v>36.717745673082824</v>
      </c>
      <c r="AM927" s="44">
        <v>69.303342731690208</v>
      </c>
      <c r="AN927" s="45">
        <v>62.667448156549511</v>
      </c>
      <c r="AO927" s="12">
        <v>89.999999849110708</v>
      </c>
      <c r="AP927" s="12">
        <v>-1984.906079578346</v>
      </c>
      <c r="AQ927" s="12">
        <v>10241.8889540214</v>
      </c>
      <c r="AR927" s="12">
        <v>12662.264368675633</v>
      </c>
      <c r="AS927" s="44">
        <v>17193.1441630474</v>
      </c>
      <c r="AT927" s="45">
        <v>17611.190403965815</v>
      </c>
      <c r="AU927" s="12">
        <v>17835.94647824303</v>
      </c>
      <c r="AV927" s="12">
        <v>11432.540579443281</v>
      </c>
      <c r="AW927" s="12">
        <v>16201.074559578441</v>
      </c>
      <c r="AX927" s="12">
        <v>15815.939190948638</v>
      </c>
      <c r="AY927" s="44">
        <v>12356.421078507947</v>
      </c>
      <c r="AZ927" s="45">
        <v>11257.632619012173</v>
      </c>
      <c r="BA927" s="12">
        <v>10723.576758134261</v>
      </c>
      <c r="BB927" s="12">
        <v>10036.352123974639</v>
      </c>
      <c r="BC927" s="12">
        <v>12474.10181799893</v>
      </c>
      <c r="BD927" s="12">
        <v>17055.406950610733</v>
      </c>
      <c r="BE927" s="44">
        <v>17591.970283658589</v>
      </c>
      <c r="BF927" s="45">
        <v>17790.395935769</v>
      </c>
      <c r="BG927" s="12">
        <v>17835.946488243029</v>
      </c>
      <c r="BH927" s="12">
        <v>16176.422046557909</v>
      </c>
      <c r="BI927" s="12">
        <v>15893.060682457211</v>
      </c>
      <c r="BJ927" s="12">
        <v>12539.27453694625</v>
      </c>
      <c r="BK927" s="44">
        <v>11300.772119090932</v>
      </c>
      <c r="BL927" s="45">
        <v>10910.911726403812</v>
      </c>
      <c r="BM927" s="12">
        <v>6926.3703812967287</v>
      </c>
      <c r="BN927" s="12">
        <v>0</v>
      </c>
      <c r="BO927" s="12">
        <v>29.391797915396211</v>
      </c>
      <c r="BP927" s="12">
        <v>28.861348123208884</v>
      </c>
      <c r="BQ927" s="48">
        <v>32.585597058607391</v>
      </c>
      <c r="BR927" s="49">
        <v>6.6358945751407008</v>
      </c>
      <c r="BS927" s="13">
        <v>27.332551692561193</v>
      </c>
      <c r="BT927" s="12">
        <v>146.72154622167955</v>
      </c>
      <c r="BV927" s="14">
        <f>Таблица1[[#This Row],[Lкан_леб,мм]]</f>
        <v>58183.278453778323</v>
      </c>
      <c r="BW927" s="50">
        <f>Таблица1[[#This Row],[угол обхв4]]+Таблица1[[#This Row],[Lдуг 3,мм]]</f>
        <v>12923.430665675565</v>
      </c>
      <c r="BX927" s="54">
        <f>Таблица1[[#This Row],[угол обхв5]]+Таблица1[[#This Row],[Y5, мм]]</f>
        <v>58392.575781633743</v>
      </c>
      <c r="BY927" s="14">
        <f>Таблица1[[#This Row],[угол обхв6]]+Таблица1[[#This Row],[Lдуг 4,мм]]</f>
        <v>15176.794111417512</v>
      </c>
      <c r="BZ927" s="14">
        <f>Таблица1[[#This Row],[Т1]]+Таблица1[[#This Row],[X6, мм]]</f>
        <v>58598.095806569967</v>
      </c>
      <c r="CA927" s="14">
        <f>Таблица1[[#This Row],[Т2]]+Таблица1[[#This Row],[Lдуг 5,мм]]</f>
        <v>20657.326293605664</v>
      </c>
      <c r="CB927" s="14">
        <f>Таблица1[[#This Row],[Т3]]+Таблица1[[#This Row],[Y6, мм]]</f>
        <v>58830.135997189529</v>
      </c>
      <c r="CC927" s="14">
        <f>Таблица1[[#This Row],[Т4]]+Таблица1[[#This Row],[Lдуг 6,мм]]</f>
        <v>21785.801813942722</v>
      </c>
      <c r="CD927" s="14">
        <f>Таблица1[[#This Row],[Т5]]+Таблица1[[#This Row],[Lдуг 1,мм]]</f>
        <v>58877.389826523315</v>
      </c>
      <c r="CE927" s="14">
        <f>Таблица1[[#This Row],[Т6]]+Таблица1[[#This Row],[Lпрям1, мм]]</f>
        <v>22176.096574348241</v>
      </c>
      <c r="CF927" s="15">
        <f>Таблица1[[#This Row],[Т7]]+Таблица1[[#This Row],[Lдуг 2,мм]]</f>
        <v>59072.023378686063</v>
      </c>
      <c r="CG927" s="14">
        <f>Таблица1[[#This Row],[Т8]]+Таблица1[[#This Row],[Lпрям2, мм]]</f>
        <v>25973.302951185775</v>
      </c>
      <c r="CH927" s="14">
        <f>Таблица1[[#This Row],[Т9]]-Таблица1[[#This Row],[Т9]]</f>
        <v>0</v>
      </c>
      <c r="CI927" s="50">
        <f>Таблица1[[#This Row],[Т9]]-Таблица1[[#This Row],[Т8]]</f>
        <v>36895.926804337825</v>
      </c>
      <c r="CJ927" s="54">
        <f>Таблица1[[#This Row],[Т9]]-Таблица1[[#This Row],[Т7]]</f>
        <v>194.63355216274795</v>
      </c>
      <c r="CK927" s="14">
        <f>Таблица1[[#This Row],[Т9]]-Таблица1[[#This Row],[Т6]]</f>
        <v>37286.22156474334</v>
      </c>
      <c r="CL927" s="14">
        <f>Таблица1[[#This Row],[Т9]]-Таблица1[[#This Row],[Т5]]</f>
        <v>241.88738149653364</v>
      </c>
      <c r="CM927" s="14">
        <f>Таблица1[[#This Row],[Т9]]-Таблица1[[#This Row],[Т4]]</f>
        <v>38414.697085080399</v>
      </c>
      <c r="CN927" s="14">
        <f>Таблица1[[#This Row],[Т9]]-Таблица1[[#This Row],[Т3]]</f>
        <v>473.92757211609569</v>
      </c>
      <c r="CO927" s="14">
        <f>Таблица1[[#This Row],[Т9]]-Таблица1[[#This Row],[Т2]]</f>
        <v>43895.229267268551</v>
      </c>
      <c r="CP927" s="14">
        <f>Таблица1[[#This Row],[Т9]]-Таблица1[[#This Row],[Т1]]</f>
        <v>679.44759705231991</v>
      </c>
      <c r="CQ927" s="14">
        <f>Таблица1[[#This Row],[Т9]]-Таблица1[[#This Row],[угол обхв6]]</f>
        <v>46148.592713010497</v>
      </c>
      <c r="CR927" s="14">
        <f>Таблица1[[#This Row],[Т9]]-Таблица1[[#This Row],[угол обхв5]]</f>
        <v>888.74492490773991</v>
      </c>
      <c r="CS927" s="14">
        <f>Таблица1[[#This Row],[Т9]]-Таблица1[[#This Row],[угол обхв4]]</f>
        <v>59072.023378686063</v>
      </c>
      <c r="CT927" s="14">
        <f>Таблица1[[#This Row],[Lкан_прям, мм]]+Таблица1[[#This Row],[Lкан_дуг, мм]]+Таблица1[[#This Row],[Lкан_леб,мм]]</f>
        <v>85045.326329871838</v>
      </c>
      <c r="CU927" s="16">
        <f>Таблица1[[#This Row],[Lкан_леб,мм]]</f>
        <v>58183.278453778323</v>
      </c>
      <c r="CV927" s="14">
        <f>2534431-(Таблица1[[#This Row],[Т23]]+Таблица1[[#This Row],[угол обхв3]])</f>
        <v>2449238.9521239065</v>
      </c>
      <c r="CW927" s="50">
        <f>SUM(X927:AC927,AD927:AI927)-Таблица1[[#This Row],[lподв_min, мм]]</f>
        <v>23064.841500330454</v>
      </c>
      <c r="CX927" s="17">
        <f>CW1366-Таблица1[[#This Row],[Суммарная длина каната]]</f>
        <v>-2425279.9846353279</v>
      </c>
    </row>
    <row r="928" spans="1:102" x14ac:dyDescent="0.25">
      <c r="A928" s="21">
        <v>927</v>
      </c>
      <c r="B928" s="10">
        <v>22.762448979591831</v>
      </c>
      <c r="C928" s="10">
        <v>131.14326530612249</v>
      </c>
      <c r="D928" s="11">
        <v>17604.655002475894</v>
      </c>
      <c r="E928" s="11">
        <v>11060.395542773338</v>
      </c>
      <c r="F928" s="11">
        <v>17497.912021737025</v>
      </c>
      <c r="G928" s="11">
        <v>11151.647589670827</v>
      </c>
      <c r="H928" s="11">
        <v>18012.654512475892</v>
      </c>
      <c r="I928" s="11">
        <v>7211.225537024091</v>
      </c>
      <c r="J928" s="11">
        <v>3849.170005749248</v>
      </c>
      <c r="K928" s="11">
        <v>25973.302951171278</v>
      </c>
      <c r="L928" s="11">
        <v>888.74492492224499</v>
      </c>
      <c r="M928" s="11">
        <v>58183.278453778323</v>
      </c>
      <c r="N928" s="11">
        <v>10186.119139301571</v>
      </c>
      <c r="O928" s="11">
        <v>15796.904140366303</v>
      </c>
      <c r="P928" s="43">
        <v>12377.381926097332</v>
      </c>
      <c r="Q928" s="11">
        <v>15585.886254836261</v>
      </c>
      <c r="R928" s="11">
        <v>16919.147594032565</v>
      </c>
      <c r="S928" s="11">
        <v>12518.542515121911</v>
      </c>
      <c r="T928" s="11">
        <v>18115.967758248207</v>
      </c>
      <c r="U928" s="11">
        <v>11806.549190345022</v>
      </c>
      <c r="V928" s="11">
        <v>17604.655002475894</v>
      </c>
      <c r="W928" s="11">
        <v>11060.395542773338</v>
      </c>
      <c r="X928" s="12">
        <v>0</v>
      </c>
      <c r="Y928" s="12">
        <v>192.52184869735379</v>
      </c>
      <c r="Z928" s="12">
        <v>203.1823108463995</v>
      </c>
      <c r="AA928" s="44">
        <v>232.04019061955825</v>
      </c>
      <c r="AB928" s="45">
        <v>47.253829333782953</v>
      </c>
      <c r="AC928" s="12">
        <v>213.74674542515049</v>
      </c>
      <c r="AD928" s="12">
        <v>12923.430665675565</v>
      </c>
      <c r="AE928" s="12">
        <v>2201.3998157557603</v>
      </c>
      <c r="AF928" s="12">
        <v>5480.5321821881489</v>
      </c>
      <c r="AG928" s="44">
        <v>1128.4755203370644</v>
      </c>
      <c r="AH928" s="45">
        <v>390.29476040552402</v>
      </c>
      <c r="AI928" s="12">
        <v>3849.1700068092155</v>
      </c>
      <c r="AJ928" s="12">
        <v>-21.535400365522268</v>
      </c>
      <c r="AK928" s="12">
        <v>5.500603052160522</v>
      </c>
      <c r="AL928" s="12">
        <v>34.033664040429791</v>
      </c>
      <c r="AM928" s="44">
        <v>66.619261099037146</v>
      </c>
      <c r="AN928" s="45">
        <v>59.983366523896827</v>
      </c>
      <c r="AO928" s="12">
        <v>89.999999851147706</v>
      </c>
      <c r="AP928" s="12">
        <v>-1984.906079578346</v>
      </c>
      <c r="AQ928" s="12">
        <v>10225.228480857821</v>
      </c>
      <c r="AR928" s="12">
        <v>12605.731327980378</v>
      </c>
      <c r="AS928" s="44">
        <v>17293.645931843359</v>
      </c>
      <c r="AT928" s="45">
        <v>17762.688631413377</v>
      </c>
      <c r="AU928" s="12">
        <v>18012.655002475894</v>
      </c>
      <c r="AV928" s="12">
        <v>11432.540579443281</v>
      </c>
      <c r="AW928" s="12">
        <v>16203.025377687176</v>
      </c>
      <c r="AX928" s="12">
        <v>15923.99947649382</v>
      </c>
      <c r="AY928" s="44">
        <v>12680.452968697193</v>
      </c>
      <c r="AZ928" s="45">
        <v>11602.446621662453</v>
      </c>
      <c r="BA928" s="12">
        <v>11060.395543833307</v>
      </c>
      <c r="BB928" s="12">
        <v>10036.352123974639</v>
      </c>
      <c r="BC928" s="12">
        <v>12416.491267653582</v>
      </c>
      <c r="BD928" s="12">
        <v>17147.496995915611</v>
      </c>
      <c r="BE928" s="44">
        <v>17741.469420437414</v>
      </c>
      <c r="BF928" s="45">
        <v>17957.934129310721</v>
      </c>
      <c r="BG928" s="12">
        <v>18012.655012475894</v>
      </c>
      <c r="BH928" s="12">
        <v>16176.422046557909</v>
      </c>
      <c r="BI928" s="12">
        <v>15992.007492157134</v>
      </c>
      <c r="BJ928" s="12">
        <v>12856.65573677947</v>
      </c>
      <c r="BK928" s="44">
        <v>11644.638736769741</v>
      </c>
      <c r="BL928" s="45">
        <v>11264.498111455907</v>
      </c>
      <c r="BM928" s="12">
        <v>7211.2255370240919</v>
      </c>
      <c r="BN928" s="12">
        <v>0</v>
      </c>
      <c r="BO928" s="12">
        <v>27.036003417682789</v>
      </c>
      <c r="BP928" s="12">
        <v>28.53306098826927</v>
      </c>
      <c r="BQ928" s="48">
        <v>32.585597058607355</v>
      </c>
      <c r="BR928" s="49">
        <v>6.6358945751403189</v>
      </c>
      <c r="BS928" s="13">
        <v>30.016633327250879</v>
      </c>
      <c r="BT928" s="12">
        <v>146.72154622167955</v>
      </c>
      <c r="BV928" s="14">
        <f>Таблица1[[#This Row],[Lкан_леб,мм]]</f>
        <v>58183.278453778323</v>
      </c>
      <c r="BW928" s="50">
        <f>Таблица1[[#This Row],[угол обхв4]]+Таблица1[[#This Row],[Lдуг 3,мм]]</f>
        <v>12923.430665675565</v>
      </c>
      <c r="BX928" s="54">
        <f>Таблица1[[#This Row],[угол обхв5]]+Таблица1[[#This Row],[Y5, мм]]</f>
        <v>58375.800302475676</v>
      </c>
      <c r="BY928" s="14">
        <f>Таблица1[[#This Row],[угол обхв6]]+Таблица1[[#This Row],[Lдуг 4,мм]]</f>
        <v>15124.830481431325</v>
      </c>
      <c r="BZ928" s="14">
        <f>Таблица1[[#This Row],[Т1]]+Таблица1[[#This Row],[X6, мм]]</f>
        <v>58578.982613322078</v>
      </c>
      <c r="CA928" s="14">
        <f>Таблица1[[#This Row],[Т2]]+Таблица1[[#This Row],[Lдуг 5,мм]]</f>
        <v>20605.362663619475</v>
      </c>
      <c r="CB928" s="14">
        <f>Таблица1[[#This Row],[Т3]]+Таблица1[[#This Row],[Y6, мм]]</f>
        <v>58811.022803941632</v>
      </c>
      <c r="CC928" s="14">
        <f>Таблица1[[#This Row],[Т4]]+Таблица1[[#This Row],[Lдуг 6,мм]]</f>
        <v>21733.838183956541</v>
      </c>
      <c r="CD928" s="14">
        <f>Таблица1[[#This Row],[Т5]]+Таблица1[[#This Row],[Lдуг 1,мм]]</f>
        <v>58858.276633275418</v>
      </c>
      <c r="CE928" s="14">
        <f>Таблица1[[#This Row],[Т6]]+Таблица1[[#This Row],[Lпрям1, мм]]</f>
        <v>22124.132944362063</v>
      </c>
      <c r="CF928" s="15">
        <f>Таблица1[[#This Row],[Т7]]+Таблица1[[#This Row],[Lдуг 2,мм]]</f>
        <v>59072.023378700571</v>
      </c>
      <c r="CG928" s="14">
        <f>Таблица1[[#This Row],[Т8]]+Таблица1[[#This Row],[Lпрям2, мм]]</f>
        <v>25973.302951171278</v>
      </c>
      <c r="CH928" s="14">
        <f>Таблица1[[#This Row],[Т9]]-Таблица1[[#This Row],[Т9]]</f>
        <v>0</v>
      </c>
      <c r="CI928" s="50">
        <f>Таблица1[[#This Row],[Т9]]-Таблица1[[#This Row],[Т8]]</f>
        <v>36947.890434338507</v>
      </c>
      <c r="CJ928" s="54">
        <f>Таблица1[[#This Row],[Т9]]-Таблица1[[#This Row],[Т7]]</f>
        <v>213.74674542515277</v>
      </c>
      <c r="CK928" s="14">
        <f>Таблица1[[#This Row],[Т9]]-Таблица1[[#This Row],[Т6]]</f>
        <v>37338.18519474403</v>
      </c>
      <c r="CL928" s="14">
        <f>Таблица1[[#This Row],[Т9]]-Таблица1[[#This Row],[Т5]]</f>
        <v>261.00057475893846</v>
      </c>
      <c r="CM928" s="14">
        <f>Таблица1[[#This Row],[Т9]]-Таблица1[[#This Row],[Т4]]</f>
        <v>38466.660715081096</v>
      </c>
      <c r="CN928" s="14">
        <f>Таблица1[[#This Row],[Т9]]-Таблица1[[#This Row],[Т3]]</f>
        <v>493.04076537849323</v>
      </c>
      <c r="CO928" s="14">
        <f>Таблица1[[#This Row],[Т9]]-Таблица1[[#This Row],[Т2]]</f>
        <v>43947.192897269248</v>
      </c>
      <c r="CP928" s="14">
        <f>Таблица1[[#This Row],[Т9]]-Таблица1[[#This Row],[Т1]]</f>
        <v>696.22307622489461</v>
      </c>
      <c r="CQ928" s="14">
        <f>Таблица1[[#This Row],[Т9]]-Таблица1[[#This Row],[угол обхв6]]</f>
        <v>46148.592713025006</v>
      </c>
      <c r="CR928" s="14">
        <f>Таблица1[[#This Row],[Т9]]-Таблица1[[#This Row],[угол обхв5]]</f>
        <v>888.74492492224817</v>
      </c>
      <c r="CS928" s="14">
        <f>Таблица1[[#This Row],[Т9]]-Таблица1[[#This Row],[угол обхв4]]</f>
        <v>59072.023378700571</v>
      </c>
      <c r="CT928" s="14">
        <f>Таблица1[[#This Row],[Lкан_прям, мм]]+Таблица1[[#This Row],[Lкан_дуг, мм]]+Таблица1[[#This Row],[Lкан_леб,мм]]</f>
        <v>85045.326329871838</v>
      </c>
      <c r="CU928" s="16">
        <f>Таблица1[[#This Row],[Lкан_леб,мм]]</f>
        <v>58183.278453778323</v>
      </c>
      <c r="CV928" s="14">
        <f>2534431-(Таблица1[[#This Row],[Т23]]+Таблица1[[#This Row],[угол обхв3]])</f>
        <v>2449238.9521239065</v>
      </c>
      <c r="CW928" s="50">
        <f>SUM(X928:AC928,AD928:AI928)-Таблица1[[#This Row],[lподв_min, мм]]</f>
        <v>23012.877870344273</v>
      </c>
      <c r="CX928" s="17">
        <f>CW1367-Таблица1[[#This Row],[Суммарная длина каната]]</f>
        <v>-2425338.44559906</v>
      </c>
    </row>
    <row r="929" spans="1:102" x14ac:dyDescent="0.25">
      <c r="A929" s="21">
        <v>928</v>
      </c>
      <c r="B929" s="10">
        <v>22.762448979591831</v>
      </c>
      <c r="C929" s="10">
        <v>133.82734693877552</v>
      </c>
      <c r="D929" s="11">
        <v>17765.39680087395</v>
      </c>
      <c r="E929" s="11">
        <v>11405.119883651481</v>
      </c>
      <c r="F929" s="11">
        <v>17654.497689646822</v>
      </c>
      <c r="G929" s="11">
        <v>11491.273160600374</v>
      </c>
      <c r="H929" s="11">
        <v>18173.396310873952</v>
      </c>
      <c r="I929" s="11">
        <v>7503.5010772404021</v>
      </c>
      <c r="J929" s="11">
        <v>3901.6188064110793</v>
      </c>
      <c r="K929" s="11">
        <v>25973.302951157017</v>
      </c>
      <c r="L929" s="11">
        <v>888.74492493650621</v>
      </c>
      <c r="M929" s="11">
        <v>58183.278453778323</v>
      </c>
      <c r="N929" s="11">
        <v>10186.119139301571</v>
      </c>
      <c r="O929" s="11">
        <v>15796.904140366303</v>
      </c>
      <c r="P929" s="43">
        <v>12331.93455582459</v>
      </c>
      <c r="Q929" s="11">
        <v>15680.858186169908</v>
      </c>
      <c r="R929" s="11">
        <v>17012.357984607526</v>
      </c>
      <c r="S929" s="11">
        <v>12829.565579771926</v>
      </c>
      <c r="T929" s="11">
        <v>18241.207031159563</v>
      </c>
      <c r="U929" s="11">
        <v>12174.399172827752</v>
      </c>
      <c r="V929" s="11">
        <v>17765.39680087395</v>
      </c>
      <c r="W929" s="11">
        <v>11405.119883651481</v>
      </c>
      <c r="X929" s="12">
        <v>0</v>
      </c>
      <c r="Y929" s="12">
        <v>175.39558184909151</v>
      </c>
      <c r="Z929" s="12">
        <v>201.19538444676451</v>
      </c>
      <c r="AA929" s="44">
        <v>232.04019061955975</v>
      </c>
      <c r="AB929" s="45">
        <v>47.25382933378912</v>
      </c>
      <c r="AC929" s="12">
        <v>232.85993868730137</v>
      </c>
      <c r="AD929" s="12">
        <v>12923.430665675565</v>
      </c>
      <c r="AE929" s="12">
        <v>2148.951015093925</v>
      </c>
      <c r="AF929" s="12">
        <v>5480.5321821881507</v>
      </c>
      <c r="AG929" s="44">
        <v>1128.4755203370587</v>
      </c>
      <c r="AH929" s="45">
        <v>390.29476040551572</v>
      </c>
      <c r="AI929" s="12">
        <v>3901.6188074567981</v>
      </c>
      <c r="AJ929" s="12">
        <v>-21.535400365522268</v>
      </c>
      <c r="AK929" s="12">
        <v>3.0955471472089418</v>
      </c>
      <c r="AL929" s="12">
        <v>31.349582407776719</v>
      </c>
      <c r="AM929" s="44">
        <v>63.935179466384284</v>
      </c>
      <c r="AN929" s="45">
        <v>57.299284891243104</v>
      </c>
      <c r="AO929" s="12">
        <v>89.999999853148708</v>
      </c>
      <c r="AP929" s="12">
        <v>-1984.906079578346</v>
      </c>
      <c r="AQ929" s="12">
        <v>10208.151632820302</v>
      </c>
      <c r="AR929" s="12">
        <v>12544.199960850623</v>
      </c>
      <c r="AS929" s="44">
        <v>17378.863376042442</v>
      </c>
      <c r="AT929" s="45">
        <v>17897.873383190825</v>
      </c>
      <c r="AU929" s="12">
        <v>18173.39680087395</v>
      </c>
      <c r="AV929" s="12">
        <v>11432.540579443281</v>
      </c>
      <c r="AW929" s="12">
        <v>16204.308815387769</v>
      </c>
      <c r="AX929" s="12">
        <v>16029.293829910806</v>
      </c>
      <c r="AY929" s="44">
        <v>13008.835761478584</v>
      </c>
      <c r="AZ929" s="45">
        <v>11953.976836907646</v>
      </c>
      <c r="BA929" s="12">
        <v>11405.119884697202</v>
      </c>
      <c r="BB929" s="12">
        <v>10036.352123974639</v>
      </c>
      <c r="BC929" s="12">
        <v>12353.96704934332</v>
      </c>
      <c r="BD929" s="12">
        <v>17224.623389633562</v>
      </c>
      <c r="BE929" s="44">
        <v>17874.701639724648</v>
      </c>
      <c r="BF929" s="45">
        <v>18108.730448842693</v>
      </c>
      <c r="BG929" s="12">
        <v>18173.39681087395</v>
      </c>
      <c r="BH929" s="12">
        <v>16176.422046557909</v>
      </c>
      <c r="BI929" s="12">
        <v>16088.262861191373</v>
      </c>
      <c r="BJ929" s="12">
        <v>13178.001223512825</v>
      </c>
      <c r="BK929" s="44">
        <v>11995.128991121095</v>
      </c>
      <c r="BL929" s="45">
        <v>11625.542219571589</v>
      </c>
      <c r="BM929" s="12">
        <v>7503.501077240403</v>
      </c>
      <c r="BN929" s="12">
        <v>0</v>
      </c>
      <c r="BO929" s="12">
        <v>24.630947512731208</v>
      </c>
      <c r="BP929" s="12">
        <v>28.254035260567779</v>
      </c>
      <c r="BQ929" s="48">
        <v>32.585597058607568</v>
      </c>
      <c r="BR929" s="49">
        <v>6.635894575141184</v>
      </c>
      <c r="BS929" s="13">
        <v>32.700714961905611</v>
      </c>
      <c r="BT929" s="12">
        <v>146.72154622167955</v>
      </c>
      <c r="BV929" s="14">
        <f>Таблица1[[#This Row],[Lкан_леб,мм]]</f>
        <v>58183.278453778323</v>
      </c>
      <c r="BW929" s="50">
        <f>Таблица1[[#This Row],[угол обхв4]]+Таблица1[[#This Row],[Lдуг 3,мм]]</f>
        <v>12923.430665675565</v>
      </c>
      <c r="BX929" s="54">
        <f>Таблица1[[#This Row],[угол обхв5]]+Таблица1[[#This Row],[Y5, мм]]</f>
        <v>58358.674035627417</v>
      </c>
      <c r="BY929" s="14">
        <f>Таблица1[[#This Row],[угол обхв6]]+Таблица1[[#This Row],[Lдуг 4,мм]]</f>
        <v>15072.381680769489</v>
      </c>
      <c r="BZ929" s="14">
        <f>Таблица1[[#This Row],[Т1]]+Таблица1[[#This Row],[X6, мм]]</f>
        <v>58559.869420074181</v>
      </c>
      <c r="CA929" s="14">
        <f>Таблица1[[#This Row],[Т2]]+Таблица1[[#This Row],[Lдуг 5,мм]]</f>
        <v>20552.913862957641</v>
      </c>
      <c r="CB929" s="14">
        <f>Таблица1[[#This Row],[Т3]]+Таблица1[[#This Row],[Y6, мм]]</f>
        <v>58791.909610693743</v>
      </c>
      <c r="CC929" s="14">
        <f>Таблица1[[#This Row],[Т4]]+Таблица1[[#This Row],[Lдуг 6,мм]]</f>
        <v>21681.3893832947</v>
      </c>
      <c r="CD929" s="14">
        <f>Таблица1[[#This Row],[Т5]]+Таблица1[[#This Row],[Lдуг 1,мм]]</f>
        <v>58839.163440027529</v>
      </c>
      <c r="CE929" s="14">
        <f>Таблица1[[#This Row],[Т6]]+Таблица1[[#This Row],[Lпрям1, мм]]</f>
        <v>22071.684143700215</v>
      </c>
      <c r="CF929" s="15">
        <f>Таблица1[[#This Row],[Т7]]+Таблица1[[#This Row],[Lдуг 2,мм]]</f>
        <v>59072.023378714832</v>
      </c>
      <c r="CG929" s="14">
        <f>Таблица1[[#This Row],[Т8]]+Таблица1[[#This Row],[Lпрям2, мм]]</f>
        <v>25973.302951157013</v>
      </c>
      <c r="CH929" s="14">
        <f>Таблица1[[#This Row],[Т9]]-Таблица1[[#This Row],[Т9]]</f>
        <v>0</v>
      </c>
      <c r="CI929" s="50">
        <f>Таблица1[[#This Row],[Т9]]-Таблица1[[#This Row],[Т8]]</f>
        <v>37000.339235014617</v>
      </c>
      <c r="CJ929" s="54">
        <f>Таблица1[[#This Row],[Т9]]-Таблица1[[#This Row],[Т7]]</f>
        <v>232.85993868730293</v>
      </c>
      <c r="CK929" s="14">
        <f>Таблица1[[#This Row],[Т9]]-Таблица1[[#This Row],[Т6]]</f>
        <v>37390.633995420132</v>
      </c>
      <c r="CL929" s="14">
        <f>Таблица1[[#This Row],[Т9]]-Таблица1[[#This Row],[Т5]]</f>
        <v>280.11376802108862</v>
      </c>
      <c r="CM929" s="14">
        <f>Таблица1[[#This Row],[Т9]]-Таблица1[[#This Row],[Т4]]</f>
        <v>38519.109515757191</v>
      </c>
      <c r="CN929" s="14">
        <f>Таблица1[[#This Row],[Т9]]-Таблица1[[#This Row],[Т3]]</f>
        <v>512.15395864065067</v>
      </c>
      <c r="CO929" s="14">
        <f>Таблица1[[#This Row],[Т9]]-Таблица1[[#This Row],[Т2]]</f>
        <v>43999.641697945342</v>
      </c>
      <c r="CP929" s="14">
        <f>Таблица1[[#This Row],[Т9]]-Таблица1[[#This Row],[Т1]]</f>
        <v>713.34934308741504</v>
      </c>
      <c r="CQ929" s="14">
        <f>Таблица1[[#This Row],[Т9]]-Таблица1[[#This Row],[угол обхв6]]</f>
        <v>46148.592713039267</v>
      </c>
      <c r="CR929" s="14">
        <f>Таблица1[[#This Row],[Т9]]-Таблица1[[#This Row],[угол обхв5]]</f>
        <v>888.74492493650905</v>
      </c>
      <c r="CS929" s="14">
        <f>Таблица1[[#This Row],[Т9]]-Таблица1[[#This Row],[угол обхв4]]</f>
        <v>59072.023378714832</v>
      </c>
      <c r="CT929" s="14">
        <f>Таблица1[[#This Row],[Lкан_прям, мм]]+Таблица1[[#This Row],[Lкан_дуг, мм]]+Таблица1[[#This Row],[Lкан_леб,мм]]</f>
        <v>85045.326329871838</v>
      </c>
      <c r="CU929" s="16">
        <f>Таблица1[[#This Row],[Lкан_леб,мм]]</f>
        <v>58183.278453778323</v>
      </c>
      <c r="CV929" s="14">
        <f>2534431-(Таблица1[[#This Row],[Т23]]+Таблица1[[#This Row],[угол обхв3]])</f>
        <v>2449238.9521239065</v>
      </c>
      <c r="CW929" s="50">
        <f>SUM(X929:AC929,AD929:AI929)-Таблица1[[#This Row],[lподв_min, мм]]</f>
        <v>22960.429069682439</v>
      </c>
      <c r="CX929" s="17">
        <f>CW1368-Таблица1[[#This Row],[Суммарная длина каната]]</f>
        <v>-2425398.4673544713</v>
      </c>
    </row>
    <row r="930" spans="1:102" x14ac:dyDescent="0.25">
      <c r="A930" s="21">
        <v>929</v>
      </c>
      <c r="B930" s="10">
        <v>22.762448979591831</v>
      </c>
      <c r="C930" s="10">
        <v>136.51142857142858</v>
      </c>
      <c r="D930" s="11">
        <v>17909.819181465889</v>
      </c>
      <c r="E930" s="11">
        <v>11756.993402021746</v>
      </c>
      <c r="F930" s="11">
        <v>17795.007269279871</v>
      </c>
      <c r="G930" s="11">
        <v>11837.858875619506</v>
      </c>
      <c r="H930" s="11">
        <v>18317.818691465887</v>
      </c>
      <c r="I930" s="11">
        <v>7802.5236280348681</v>
      </c>
      <c r="J930" s="11">
        <v>3954.4697739868784</v>
      </c>
      <c r="K930" s="11">
        <v>25973.30295114304</v>
      </c>
      <c r="L930" s="11">
        <v>888.74492495047309</v>
      </c>
      <c r="M930" s="11">
        <v>58183.278453778323</v>
      </c>
      <c r="N930" s="11">
        <v>10186.119139301571</v>
      </c>
      <c r="O930" s="11">
        <v>15796.904140366303</v>
      </c>
      <c r="P930" s="43">
        <v>12282.08961090855</v>
      </c>
      <c r="Q930" s="11">
        <v>15773.597674373519</v>
      </c>
      <c r="R930" s="11">
        <v>17090.901239155122</v>
      </c>
      <c r="S930" s="11">
        <v>13144.61237124979</v>
      </c>
      <c r="T930" s="11">
        <v>18349.082886199129</v>
      </c>
      <c r="U930" s="11">
        <v>12547.710416954416</v>
      </c>
      <c r="V930" s="11">
        <v>17909.819181465889</v>
      </c>
      <c r="W930" s="11">
        <v>11756.993402021746</v>
      </c>
      <c r="X930" s="12">
        <v>0</v>
      </c>
      <c r="Y930" s="12">
        <v>157.88899775388487</v>
      </c>
      <c r="Z930" s="12">
        <v>199.58877529407394</v>
      </c>
      <c r="AA930" s="44">
        <v>232.04019061955896</v>
      </c>
      <c r="AB930" s="45">
        <v>47.253829333784687</v>
      </c>
      <c r="AC930" s="12">
        <v>251.97313194917069</v>
      </c>
      <c r="AD930" s="12">
        <v>12923.430665675565</v>
      </c>
      <c r="AE930" s="12">
        <v>2096.1000475181172</v>
      </c>
      <c r="AF930" s="12">
        <v>5480.5321821881535</v>
      </c>
      <c r="AG930" s="44">
        <v>1128.4755203370607</v>
      </c>
      <c r="AH930" s="45">
        <v>390.29476040552004</v>
      </c>
      <c r="AI930" s="12">
        <v>3954.469775018621</v>
      </c>
      <c r="AJ930" s="12">
        <v>-21.535400365522268</v>
      </c>
      <c r="AK930" s="12">
        <v>0.63708297479179676</v>
      </c>
      <c r="AL930" s="12">
        <v>28.665500775123647</v>
      </c>
      <c r="AM930" s="44">
        <v>61.251097833731109</v>
      </c>
      <c r="AN930" s="45">
        <v>54.615203258590547</v>
      </c>
      <c r="AO930" s="12">
        <v>89.999999855111341</v>
      </c>
      <c r="AP930" s="12">
        <v>-1984.906079578346</v>
      </c>
      <c r="AQ930" s="12">
        <v>10190.655677591485</v>
      </c>
      <c r="AR930" s="12">
        <v>12477.805276471199</v>
      </c>
      <c r="AS930" s="44">
        <v>17448.609515601598</v>
      </c>
      <c r="AT930" s="45">
        <v>18016.448043377022</v>
      </c>
      <c r="AU930" s="12">
        <v>18317.819181465889</v>
      </c>
      <c r="AV930" s="12">
        <v>11432.540579443281</v>
      </c>
      <c r="AW930" s="12">
        <v>16204.87891877833</v>
      </c>
      <c r="AX930" s="12">
        <v>16131.59121936193</v>
      </c>
      <c r="AY930" s="44">
        <v>13340.848935023441</v>
      </c>
      <c r="AZ930" s="45">
        <v>12311.451953951047</v>
      </c>
      <c r="BA930" s="12">
        <v>11756.99340305349</v>
      </c>
      <c r="BB930" s="12">
        <v>10036.352123974639</v>
      </c>
      <c r="BC930" s="12">
        <v>12286.626149198462</v>
      </c>
      <c r="BD930" s="12">
        <v>17286.616904717775</v>
      </c>
      <c r="BE930" s="44">
        <v>17991.374609752649</v>
      </c>
      <c r="BF930" s="45">
        <v>18242.454024287992</v>
      </c>
      <c r="BG930" s="12">
        <v>18317.819191465886</v>
      </c>
      <c r="BH930" s="12">
        <v>16176.422046557909</v>
      </c>
      <c r="BI930" s="12">
        <v>16181.572452785549</v>
      </c>
      <c r="BJ930" s="12">
        <v>13502.605916238201</v>
      </c>
      <c r="BK930" s="44">
        <v>12351.473853180765</v>
      </c>
      <c r="BL930" s="45">
        <v>11993.251865025115</v>
      </c>
      <c r="BM930" s="12">
        <v>7802.523628034869</v>
      </c>
      <c r="BN930" s="12">
        <v>0</v>
      </c>
      <c r="BO930" s="12">
        <v>22.172483340314063</v>
      </c>
      <c r="BP930" s="12">
        <v>28.028417800331852</v>
      </c>
      <c r="BQ930" s="48">
        <v>32.585597058607462</v>
      </c>
      <c r="BR930" s="49">
        <v>6.6358945751405605</v>
      </c>
      <c r="BS930" s="13">
        <v>35.3847965965208</v>
      </c>
      <c r="BT930" s="12">
        <v>146.72154622167955</v>
      </c>
      <c r="BV930" s="14">
        <f>Таблица1[[#This Row],[Lкан_леб,мм]]</f>
        <v>58183.278453778323</v>
      </c>
      <c r="BW930" s="50">
        <f>Таблица1[[#This Row],[угол обхв4]]+Таблица1[[#This Row],[Lдуг 3,мм]]</f>
        <v>12923.430665675565</v>
      </c>
      <c r="BX930" s="54">
        <f>Таблица1[[#This Row],[угол обхв5]]+Таблица1[[#This Row],[Y5, мм]]</f>
        <v>58341.167451532208</v>
      </c>
      <c r="BY930" s="14">
        <f>Таблица1[[#This Row],[угол обхв6]]+Таблица1[[#This Row],[Lдуг 4,мм]]</f>
        <v>15019.530713193682</v>
      </c>
      <c r="BZ930" s="14">
        <f>Таблица1[[#This Row],[Т1]]+Таблица1[[#This Row],[X6, мм]]</f>
        <v>58540.756226826285</v>
      </c>
      <c r="CA930" s="14">
        <f>Таблица1[[#This Row],[Т2]]+Таблица1[[#This Row],[Lдуг 5,мм]]</f>
        <v>20500.062895381838</v>
      </c>
      <c r="CB930" s="14">
        <f>Таблица1[[#This Row],[Т3]]+Таблица1[[#This Row],[Y6, мм]]</f>
        <v>58772.796417445847</v>
      </c>
      <c r="CC930" s="14">
        <f>Таблица1[[#This Row],[Т4]]+Таблица1[[#This Row],[Lдуг 6,мм]]</f>
        <v>21628.5384157189</v>
      </c>
      <c r="CD930" s="14">
        <f>Таблица1[[#This Row],[Т5]]+Таблица1[[#This Row],[Lдуг 1,мм]]</f>
        <v>58820.050246779632</v>
      </c>
      <c r="CE930" s="14">
        <f>Таблица1[[#This Row],[Т6]]+Таблица1[[#This Row],[Lпрям1, мм]]</f>
        <v>22018.833176124419</v>
      </c>
      <c r="CF930" s="15">
        <f>Таблица1[[#This Row],[Т7]]+Таблица1[[#This Row],[Lдуг 2,мм]]</f>
        <v>59072.023378728802</v>
      </c>
      <c r="CG930" s="14">
        <f>Таблица1[[#This Row],[Т8]]+Таблица1[[#This Row],[Lпрям2, мм]]</f>
        <v>25973.30295114304</v>
      </c>
      <c r="CH930" s="14">
        <f>Таблица1[[#This Row],[Т9]]-Таблица1[[#This Row],[Т9]]</f>
        <v>0</v>
      </c>
      <c r="CI930" s="50">
        <f>Таблица1[[#This Row],[Т9]]-Таблица1[[#This Row],[Т8]]</f>
        <v>37053.190202604383</v>
      </c>
      <c r="CJ930" s="54">
        <f>Таблица1[[#This Row],[Т9]]-Таблица1[[#This Row],[Т7]]</f>
        <v>251.97313194916933</v>
      </c>
      <c r="CK930" s="14">
        <f>Таблица1[[#This Row],[Т9]]-Таблица1[[#This Row],[Т6]]</f>
        <v>37443.484963009905</v>
      </c>
      <c r="CL930" s="14">
        <f>Таблица1[[#This Row],[Т9]]-Таблица1[[#This Row],[Т5]]</f>
        <v>299.22696128295502</v>
      </c>
      <c r="CM930" s="14">
        <f>Таблица1[[#This Row],[Т9]]-Таблица1[[#This Row],[Т4]]</f>
        <v>38571.960483346964</v>
      </c>
      <c r="CN930" s="14">
        <f>Таблица1[[#This Row],[Т9]]-Таблица1[[#This Row],[Т3]]</f>
        <v>531.26715190251707</v>
      </c>
      <c r="CO930" s="14">
        <f>Таблица1[[#This Row],[Т9]]-Таблица1[[#This Row],[Т2]]</f>
        <v>44052.492665535116</v>
      </c>
      <c r="CP930" s="14">
        <f>Таблица1[[#This Row],[Т9]]-Таблица1[[#This Row],[Т1]]</f>
        <v>730.85592719659326</v>
      </c>
      <c r="CQ930" s="14">
        <f>Таблица1[[#This Row],[Т9]]-Таблица1[[#This Row],[угол обхв6]]</f>
        <v>46148.592713053236</v>
      </c>
      <c r="CR930" s="14">
        <f>Таблица1[[#This Row],[Т9]]-Таблица1[[#This Row],[угол обхв5]]</f>
        <v>888.74492495047889</v>
      </c>
      <c r="CS930" s="14">
        <f>Таблица1[[#This Row],[Т9]]-Таблица1[[#This Row],[угол обхв4]]</f>
        <v>59072.023378728802</v>
      </c>
      <c r="CT930" s="14">
        <f>Таблица1[[#This Row],[Lкан_прям, мм]]+Таблица1[[#This Row],[Lкан_дуг, мм]]+Таблица1[[#This Row],[Lкан_леб,мм]]</f>
        <v>85045.326329871838</v>
      </c>
      <c r="CU930" s="16">
        <f>Таблица1[[#This Row],[Lкан_леб,мм]]</f>
        <v>58183.278453778323</v>
      </c>
      <c r="CV930" s="14">
        <f>2534431-(Таблица1[[#This Row],[Т23]]+Таблица1[[#This Row],[угол обхв3]])</f>
        <v>2449238.9521239065</v>
      </c>
      <c r="CW930" s="50">
        <f>SUM(X930:AC930,AD930:AI930)-Таблица1[[#This Row],[lподв_min, мм]]</f>
        <v>22907.578102106632</v>
      </c>
      <c r="CX930" s="17">
        <f>CW1369-Таблица1[[#This Row],[Суммарная длина каната]]</f>
        <v>-2425460.0333827347</v>
      </c>
    </row>
    <row r="931" spans="1:102" x14ac:dyDescent="0.25">
      <c r="A931" s="21">
        <v>930</v>
      </c>
      <c r="B931" s="10">
        <v>22.762448979591831</v>
      </c>
      <c r="C931" s="10">
        <v>139.19551020408164</v>
      </c>
      <c r="D931" s="11">
        <v>18037.605259566957</v>
      </c>
      <c r="E931" s="11">
        <v>12115.244033828109</v>
      </c>
      <c r="F931" s="11">
        <v>17919.132461232271</v>
      </c>
      <c r="G931" s="11">
        <v>12190.644272917578</v>
      </c>
      <c r="H931" s="11">
        <v>18445.604769566959</v>
      </c>
      <c r="I931" s="11">
        <v>8107.610395797039</v>
      </c>
      <c r="J931" s="11">
        <v>4007.6336380310699</v>
      </c>
      <c r="K931" s="11">
        <v>25973.302951129361</v>
      </c>
      <c r="L931" s="11">
        <v>888.74492496416201</v>
      </c>
      <c r="M931" s="11">
        <v>58183.278453778323</v>
      </c>
      <c r="N931" s="11">
        <v>10186.119139301571</v>
      </c>
      <c r="O931" s="11">
        <v>15796.904140366303</v>
      </c>
      <c r="P931" s="43">
        <v>12227.956458744977</v>
      </c>
      <c r="Q931" s="11">
        <v>15863.901234894609</v>
      </c>
      <c r="R931" s="11">
        <v>17154.60502182024</v>
      </c>
      <c r="S931" s="11">
        <v>13462.99162894347</v>
      </c>
      <c r="T931" s="11">
        <v>18439.358627321737</v>
      </c>
      <c r="U931" s="11">
        <v>12925.66382103576</v>
      </c>
      <c r="V931" s="11">
        <v>18037.605259566957</v>
      </c>
      <c r="W931" s="11">
        <v>12115.244033828109</v>
      </c>
      <c r="X931" s="12">
        <v>0</v>
      </c>
      <c r="Y931" s="12">
        <v>139.96980570664306</v>
      </c>
      <c r="Z931" s="12">
        <v>198.39477409341865</v>
      </c>
      <c r="AA931" s="44">
        <v>232.04019061955876</v>
      </c>
      <c r="AB931" s="45">
        <v>47.253829333785674</v>
      </c>
      <c r="AC931" s="12">
        <v>271.08632521075594</v>
      </c>
      <c r="AD931" s="12">
        <v>12923.430665675565</v>
      </c>
      <c r="AE931" s="12">
        <v>2042.93618347394</v>
      </c>
      <c r="AF931" s="12">
        <v>5480.5321821881525</v>
      </c>
      <c r="AG931" s="44">
        <v>1128.4755203370621</v>
      </c>
      <c r="AH931" s="45">
        <v>390.29476040551651</v>
      </c>
      <c r="AI931" s="12">
        <v>4007.6336390491247</v>
      </c>
      <c r="AJ931" s="12">
        <v>-21.535400365522268</v>
      </c>
      <c r="AK931" s="12">
        <v>-1.8793240756771901</v>
      </c>
      <c r="AL931" s="12">
        <v>25.981419142470589</v>
      </c>
      <c r="AM931" s="44">
        <v>58.567016201078026</v>
      </c>
      <c r="AN931" s="45">
        <v>51.93112162593733</v>
      </c>
      <c r="AO931" s="12">
        <v>89.999999857033401</v>
      </c>
      <c r="AP931" s="12">
        <v>-1984.906079578346</v>
      </c>
      <c r="AQ931" s="12">
        <v>10172.738978536556</v>
      </c>
      <c r="AR931" s="12">
        <v>12406.692954885204</v>
      </c>
      <c r="AS931" s="44">
        <v>17502.731316874961</v>
      </c>
      <c r="AT931" s="45">
        <v>18118.152441119932</v>
      </c>
      <c r="AU931" s="12">
        <v>18445.605259566961</v>
      </c>
      <c r="AV931" s="12">
        <v>11432.540579443281</v>
      </c>
      <c r="AW931" s="12">
        <v>16204.684683425803</v>
      </c>
      <c r="AX931" s="12">
        <v>16230.667188804613</v>
      </c>
      <c r="AY931" s="44">
        <v>13675.764001895115</v>
      </c>
      <c r="AZ931" s="45">
        <v>12674.087617976547</v>
      </c>
      <c r="BA931" s="12">
        <v>12115.244034846166</v>
      </c>
      <c r="BB931" s="12">
        <v>10036.352123974639</v>
      </c>
      <c r="BC931" s="12">
        <v>12214.576297979962</v>
      </c>
      <c r="BD931" s="12">
        <v>17333.341517960471</v>
      </c>
      <c r="BE931" s="44">
        <v>18091.23233226702</v>
      </c>
      <c r="BF931" s="45">
        <v>18358.811445768766</v>
      </c>
      <c r="BG931" s="12">
        <v>18445.605269566957</v>
      </c>
      <c r="BH931" s="12">
        <v>16176.422046557909</v>
      </c>
      <c r="BI931" s="12">
        <v>16271.681777954111</v>
      </c>
      <c r="BJ931" s="12">
        <v>13829.757582853472</v>
      </c>
      <c r="BK931" s="44">
        <v>12712.891448084114</v>
      </c>
      <c r="BL931" s="45">
        <v>12366.820236887321</v>
      </c>
      <c r="BM931" s="12">
        <v>8107.6103957970408</v>
      </c>
      <c r="BN931" s="12">
        <v>0</v>
      </c>
      <c r="BO931" s="12">
        <v>19.656076289845078</v>
      </c>
      <c r="BP931" s="12">
        <v>27.860743218147778</v>
      </c>
      <c r="BQ931" s="48">
        <v>32.585597058607433</v>
      </c>
      <c r="BR931" s="49">
        <v>6.6358945751407008</v>
      </c>
      <c r="BS931" s="13">
        <v>38.068878231096079</v>
      </c>
      <c r="BT931" s="12">
        <v>146.72154622167955</v>
      </c>
      <c r="BV931" s="14">
        <f>Таблица1[[#This Row],[Lкан_леб,мм]]</f>
        <v>58183.278453778323</v>
      </c>
      <c r="BW931" s="50">
        <f>Таблица1[[#This Row],[угол обхв4]]+Таблица1[[#This Row],[Lдуг 3,мм]]</f>
        <v>12923.430665675565</v>
      </c>
      <c r="BX931" s="54">
        <f>Таблица1[[#This Row],[угол обхв5]]+Таблица1[[#This Row],[Y5, мм]]</f>
        <v>58323.248259484964</v>
      </c>
      <c r="BY931" s="14">
        <f>Таблица1[[#This Row],[угол обхв6]]+Таблица1[[#This Row],[Lдуг 4,мм]]</f>
        <v>14966.366849149505</v>
      </c>
      <c r="BZ931" s="14">
        <f>Таблица1[[#This Row],[Т1]]+Таблица1[[#This Row],[X6, мм]]</f>
        <v>58521.643033578381</v>
      </c>
      <c r="CA931" s="14">
        <f>Таблица1[[#This Row],[Т2]]+Таблица1[[#This Row],[Lдуг 5,мм]]</f>
        <v>20446.899031337656</v>
      </c>
      <c r="CB931" s="14">
        <f>Таблица1[[#This Row],[Т3]]+Таблица1[[#This Row],[Y6, мм]]</f>
        <v>58753.683224197943</v>
      </c>
      <c r="CC931" s="14">
        <f>Таблица1[[#This Row],[Т4]]+Таблица1[[#This Row],[Lдуг 6,мм]]</f>
        <v>21575.374551674719</v>
      </c>
      <c r="CD931" s="14">
        <f>Таблица1[[#This Row],[Т5]]+Таблица1[[#This Row],[Lдуг 1,мм]]</f>
        <v>58800.937053531728</v>
      </c>
      <c r="CE931" s="14">
        <f>Таблица1[[#This Row],[Т6]]+Таблица1[[#This Row],[Lпрям1, мм]]</f>
        <v>21965.669312080234</v>
      </c>
      <c r="CF931" s="15">
        <f>Таблица1[[#This Row],[Т7]]+Таблица1[[#This Row],[Lдуг 2,мм]]</f>
        <v>59072.023378742488</v>
      </c>
      <c r="CG931" s="14">
        <f>Таблица1[[#This Row],[Т8]]+Таблица1[[#This Row],[Lпрям2, мм]]</f>
        <v>25973.302951129357</v>
      </c>
      <c r="CH931" s="14">
        <f>Таблица1[[#This Row],[Т9]]-Таблица1[[#This Row],[Т9]]</f>
        <v>0</v>
      </c>
      <c r="CI931" s="50">
        <f>Таблица1[[#This Row],[Т9]]-Таблица1[[#This Row],[Т8]]</f>
        <v>37106.354066662258</v>
      </c>
      <c r="CJ931" s="54">
        <f>Таблица1[[#This Row],[Т9]]-Таблица1[[#This Row],[Т7]]</f>
        <v>271.08632521075924</v>
      </c>
      <c r="CK931" s="14">
        <f>Таблица1[[#This Row],[Т9]]-Таблица1[[#This Row],[Т6]]</f>
        <v>37496.648827067766</v>
      </c>
      <c r="CL931" s="14">
        <f>Таблица1[[#This Row],[Т9]]-Таблица1[[#This Row],[Т5]]</f>
        <v>318.34015454454493</v>
      </c>
      <c r="CM931" s="14">
        <f>Таблица1[[#This Row],[Т9]]-Таблица1[[#This Row],[Т4]]</f>
        <v>38625.124347404831</v>
      </c>
      <c r="CN931" s="14">
        <f>Таблица1[[#This Row],[Т9]]-Таблица1[[#This Row],[Т3]]</f>
        <v>550.38034516410698</v>
      </c>
      <c r="CO931" s="14">
        <f>Таблица1[[#This Row],[Т9]]-Таблица1[[#This Row],[Т2]]</f>
        <v>44105.656529592983</v>
      </c>
      <c r="CP931" s="14">
        <f>Таблица1[[#This Row],[Т9]]-Таблица1[[#This Row],[Т1]]</f>
        <v>748.77511925752333</v>
      </c>
      <c r="CQ931" s="14">
        <f>Таблица1[[#This Row],[Т9]]-Таблица1[[#This Row],[угол обхв6]]</f>
        <v>46148.592713066922</v>
      </c>
      <c r="CR931" s="14">
        <f>Таблица1[[#This Row],[Т9]]-Таблица1[[#This Row],[угол обхв5]]</f>
        <v>888.74492496416497</v>
      </c>
      <c r="CS931" s="14">
        <f>Таблица1[[#This Row],[Т9]]-Таблица1[[#This Row],[угол обхв4]]</f>
        <v>59072.023378742488</v>
      </c>
      <c r="CT931" s="14">
        <f>Таблица1[[#This Row],[Lкан_прям, мм]]+Таблица1[[#This Row],[Lкан_дуг, мм]]+Таблица1[[#This Row],[Lкан_леб,мм]]</f>
        <v>85045.326329871838</v>
      </c>
      <c r="CU931" s="16">
        <f>Таблица1[[#This Row],[Lкан_леб,мм]]</f>
        <v>58183.278453778323</v>
      </c>
      <c r="CV931" s="14">
        <f>2534431-(Таблица1[[#This Row],[Т23]]+Таблица1[[#This Row],[угол обхв3]])</f>
        <v>2449238.9521239065</v>
      </c>
      <c r="CW931" s="50">
        <f>SUM(X931:AC931,AD931:AI931)-Таблица1[[#This Row],[lподв_min, мм]]</f>
        <v>22854.414238062447</v>
      </c>
      <c r="CX931" s="17">
        <f>CW1370-Таблица1[[#This Row],[Суммарная длина каната]]</f>
        <v>-2425523.1258561192</v>
      </c>
    </row>
    <row r="932" spans="1:102" x14ac:dyDescent="0.25">
      <c r="A932" s="21">
        <v>931</v>
      </c>
      <c r="B932" s="10">
        <v>22.762448979591831</v>
      </c>
      <c r="C932" s="10">
        <v>141.87959183673468</v>
      </c>
      <c r="D932" s="11">
        <v>18148.474653072193</v>
      </c>
      <c r="E932" s="11">
        <v>12479.085722657042</v>
      </c>
      <c r="F932" s="11">
        <v>18026.600915940475</v>
      </c>
      <c r="G932" s="11">
        <v>12548.855287637403</v>
      </c>
      <c r="H932" s="11">
        <v>18556.474163072191</v>
      </c>
      <c r="I932" s="11">
        <v>8418.0715811615391</v>
      </c>
      <c r="J932" s="11">
        <v>4061.0141414955033</v>
      </c>
      <c r="K932" s="11">
        <v>25973.302951115966</v>
      </c>
      <c r="L932" s="11">
        <v>888.74492497754625</v>
      </c>
      <c r="M932" s="11">
        <v>58183.278453778323</v>
      </c>
      <c r="N932" s="11">
        <v>10186.119139301571</v>
      </c>
      <c r="O932" s="11">
        <v>15796.904140366303</v>
      </c>
      <c r="P932" s="43">
        <v>12169.653875709026</v>
      </c>
      <c r="Q932" s="11">
        <v>15951.570727976792</v>
      </c>
      <c r="R932" s="11">
        <v>17203.329556807712</v>
      </c>
      <c r="S932" s="11">
        <v>13784.004780302845</v>
      </c>
      <c r="T932" s="11">
        <v>18511.836175811004</v>
      </c>
      <c r="U932" s="11">
        <v>13307.430097777034</v>
      </c>
      <c r="V932" s="11">
        <v>18148.474653072193</v>
      </c>
      <c r="W932" s="11">
        <v>12479.085722657042</v>
      </c>
      <c r="X932" s="12">
        <v>0</v>
      </c>
      <c r="Y932" s="12">
        <v>121.60271343395118</v>
      </c>
      <c r="Z932" s="12">
        <v>197.64867311821368</v>
      </c>
      <c r="AA932" s="44">
        <v>232.0401906195585</v>
      </c>
      <c r="AB932" s="45">
        <v>47.253829333786854</v>
      </c>
      <c r="AC932" s="12">
        <v>290.19951847203612</v>
      </c>
      <c r="AD932" s="12">
        <v>12923.430665675565</v>
      </c>
      <c r="AE932" s="12">
        <v>1989.5556800094998</v>
      </c>
      <c r="AF932" s="12">
        <v>5480.5321821881462</v>
      </c>
      <c r="AG932" s="44">
        <v>1128.4755203370639</v>
      </c>
      <c r="AH932" s="45">
        <v>390.29476040551418</v>
      </c>
      <c r="AI932" s="12">
        <v>4061.0141425001771</v>
      </c>
      <c r="AJ932" s="12">
        <v>-21.535400365522268</v>
      </c>
      <c r="AK932" s="12">
        <v>-4.4586301275217739</v>
      </c>
      <c r="AL932" s="12">
        <v>23.297337509817567</v>
      </c>
      <c r="AM932" s="44">
        <v>55.882934568424965</v>
      </c>
      <c r="AN932" s="45">
        <v>49.247039993284098</v>
      </c>
      <c r="AO932" s="12">
        <v>89.999999858912631</v>
      </c>
      <c r="AP932" s="12">
        <v>-1984.906079578346</v>
      </c>
      <c r="AQ932" s="12">
        <v>10154.401520951336</v>
      </c>
      <c r="AR932" s="12">
        <v>12331.019027349806</v>
      </c>
      <c r="AS932" s="44">
        <v>17541.110028392948</v>
      </c>
      <c r="AT932" s="45">
        <v>18202.763421491036</v>
      </c>
      <c r="AU932" s="12">
        <v>18556.474653072193</v>
      </c>
      <c r="AV932" s="12">
        <v>11432.540579443281</v>
      </c>
      <c r="AW932" s="12">
        <v>16203.669419963993</v>
      </c>
      <c r="AX932" s="12">
        <v>16326.304350482096</v>
      </c>
      <c r="AY932" s="44">
        <v>14012.846107461324</v>
      </c>
      <c r="AZ932" s="45">
        <v>13041.08815114251</v>
      </c>
      <c r="BA932" s="12">
        <v>12479.085723661718</v>
      </c>
      <c r="BB932" s="12">
        <v>10036.352123974639</v>
      </c>
      <c r="BC932" s="12">
        <v>12137.936257358791</v>
      </c>
      <c r="BD932" s="12">
        <v>17364.694708448493</v>
      </c>
      <c r="BE932" s="44">
        <v>18174.055704225768</v>
      </c>
      <c r="BF932" s="45">
        <v>18457.547407392161</v>
      </c>
      <c r="BG932" s="12">
        <v>18556.474663072189</v>
      </c>
      <c r="BH932" s="12">
        <v>16176.422046557909</v>
      </c>
      <c r="BI932" s="12">
        <v>16358.336007574482</v>
      </c>
      <c r="BJ932" s="12">
        <v>14158.738402808151</v>
      </c>
      <c r="BK932" s="44">
        <v>13078.588770618555</v>
      </c>
      <c r="BL932" s="45">
        <v>12745.427669291566</v>
      </c>
      <c r="BM932" s="12">
        <v>8418.071581161541</v>
      </c>
      <c r="BN932" s="12">
        <v>0</v>
      </c>
      <c r="BO932" s="12">
        <v>17.076770238000492</v>
      </c>
      <c r="BP932" s="12">
        <v>27.755967637339342</v>
      </c>
      <c r="BQ932" s="48">
        <v>32.585597058607398</v>
      </c>
      <c r="BR932" s="49">
        <v>6.635894575140866</v>
      </c>
      <c r="BS932" s="13">
        <v>40.752959865628533</v>
      </c>
      <c r="BT932" s="12">
        <v>146.72154622167955</v>
      </c>
      <c r="BV932" s="14">
        <f>Таблица1[[#This Row],[Lкан_леб,мм]]</f>
        <v>58183.278453778323</v>
      </c>
      <c r="BW932" s="50">
        <f>Таблица1[[#This Row],[угол обхв4]]+Таблица1[[#This Row],[Lдуг 3,мм]]</f>
        <v>12923.430665675565</v>
      </c>
      <c r="BX932" s="54">
        <f>Таблица1[[#This Row],[угол обхв5]]+Таблица1[[#This Row],[Y5, мм]]</f>
        <v>58304.881167212276</v>
      </c>
      <c r="BY932" s="14">
        <f>Таблица1[[#This Row],[угол обхв6]]+Таблица1[[#This Row],[Lдуг 4,мм]]</f>
        <v>14912.986345685065</v>
      </c>
      <c r="BZ932" s="14">
        <f>Таблица1[[#This Row],[Т1]]+Таблица1[[#This Row],[X6, мм]]</f>
        <v>58502.529840330491</v>
      </c>
      <c r="CA932" s="14">
        <f>Таблица1[[#This Row],[Т2]]+Таблица1[[#This Row],[Lдуг 5,мм]]</f>
        <v>20393.51852787321</v>
      </c>
      <c r="CB932" s="14">
        <f>Таблица1[[#This Row],[Т3]]+Таблица1[[#This Row],[Y6, мм]]</f>
        <v>58734.570030950053</v>
      </c>
      <c r="CC932" s="14">
        <f>Таблица1[[#This Row],[Т4]]+Таблица1[[#This Row],[Lдуг 6,мм]]</f>
        <v>21521.994048210272</v>
      </c>
      <c r="CD932" s="14">
        <f>Таблица1[[#This Row],[Т5]]+Таблица1[[#This Row],[Lдуг 1,мм]]</f>
        <v>58781.823860283839</v>
      </c>
      <c r="CE932" s="14">
        <f>Таблица1[[#This Row],[Т6]]+Таблица1[[#This Row],[Lпрям1, мм]]</f>
        <v>21912.288808615787</v>
      </c>
      <c r="CF932" s="15">
        <f>Таблица1[[#This Row],[Т7]]+Таблица1[[#This Row],[Lдуг 2,мм]]</f>
        <v>59072.023378755875</v>
      </c>
      <c r="CG932" s="14">
        <f>Таблица1[[#This Row],[Т8]]+Таблица1[[#This Row],[Lпрям2, мм]]</f>
        <v>25973.302951115966</v>
      </c>
      <c r="CH932" s="14">
        <f>Таблица1[[#This Row],[Т9]]-Таблица1[[#This Row],[Т9]]</f>
        <v>0</v>
      </c>
      <c r="CI932" s="50">
        <f>Таблица1[[#This Row],[Т9]]-Таблица1[[#This Row],[Т8]]</f>
        <v>37159.734570140092</v>
      </c>
      <c r="CJ932" s="54">
        <f>Таблица1[[#This Row],[Т9]]-Таблица1[[#This Row],[Т7]]</f>
        <v>290.19951847203629</v>
      </c>
      <c r="CK932" s="14">
        <f>Таблица1[[#This Row],[Т9]]-Таблица1[[#This Row],[Т6]]</f>
        <v>37550.0293305456</v>
      </c>
      <c r="CL932" s="14">
        <f>Таблица1[[#This Row],[Т9]]-Таблица1[[#This Row],[Т5]]</f>
        <v>337.45334780582198</v>
      </c>
      <c r="CM932" s="14">
        <f>Таблица1[[#This Row],[Т9]]-Таблица1[[#This Row],[Т4]]</f>
        <v>38678.504850882666</v>
      </c>
      <c r="CN932" s="14">
        <f>Таблица1[[#This Row],[Т9]]-Таблица1[[#This Row],[Т3]]</f>
        <v>569.49353842538403</v>
      </c>
      <c r="CO932" s="14">
        <f>Таблица1[[#This Row],[Т9]]-Таблица1[[#This Row],[Т2]]</f>
        <v>44159.03703307081</v>
      </c>
      <c r="CP932" s="14">
        <f>Таблица1[[#This Row],[Т9]]-Таблица1[[#This Row],[Т1]]</f>
        <v>767.14221154359984</v>
      </c>
      <c r="CQ932" s="14">
        <f>Таблица1[[#This Row],[Т9]]-Таблица1[[#This Row],[угол обхв6]]</f>
        <v>46148.59271308031</v>
      </c>
      <c r="CR932" s="14">
        <f>Таблица1[[#This Row],[Т9]]-Таблица1[[#This Row],[угол обхв5]]</f>
        <v>888.74492497755273</v>
      </c>
      <c r="CS932" s="14">
        <f>Таблица1[[#This Row],[Т9]]-Таблица1[[#This Row],[угол обхв4]]</f>
        <v>59072.023378755875</v>
      </c>
      <c r="CT932" s="14">
        <f>Таблица1[[#This Row],[Lкан_прям, мм]]+Таблица1[[#This Row],[Lкан_дуг, мм]]+Таблица1[[#This Row],[Lкан_леб,мм]]</f>
        <v>85045.326329871838</v>
      </c>
      <c r="CU932" s="16">
        <f>Таблица1[[#This Row],[Lкан_леб,мм]]</f>
        <v>58183.278453778323</v>
      </c>
      <c r="CV932" s="14">
        <f>2534431-(Таблица1[[#This Row],[Т23]]+Таблица1[[#This Row],[угол обхв3]])</f>
        <v>2449238.9521239065</v>
      </c>
      <c r="CW932" s="50">
        <f>SUM(X932:AC932,AD932:AI932)-Таблица1[[#This Row],[lподв_min, мм]]</f>
        <v>22801.033734598008</v>
      </c>
      <c r="CX932" s="17">
        <f>CW1371-Таблица1[[#This Row],[Суммарная длина каната]]</f>
        <v>-2425587.7256175317</v>
      </c>
    </row>
    <row r="933" spans="1:102" x14ac:dyDescent="0.25">
      <c r="A933" s="21">
        <v>932</v>
      </c>
      <c r="B933" s="10">
        <v>22.762448979591831</v>
      </c>
      <c r="C933" s="10">
        <v>144.56367346938774</v>
      </c>
      <c r="D933" s="11">
        <v>18242.184097657431</v>
      </c>
      <c r="E933" s="11">
        <v>12847.720144464931</v>
      </c>
      <c r="F933" s="11">
        <v>18117.176831257671</v>
      </c>
      <c r="G933" s="11">
        <v>12911.70595029138</v>
      </c>
      <c r="H933" s="11">
        <v>18650.183607657433</v>
      </c>
      <c r="I933" s="11">
        <v>8733.2129192991379</v>
      </c>
      <c r="J933" s="11">
        <v>4114.507225165793</v>
      </c>
      <c r="K933" s="11">
        <v>25973.302951102916</v>
      </c>
      <c r="L933" s="11">
        <v>888.74492499061091</v>
      </c>
      <c r="M933" s="11">
        <v>58183.278453778323</v>
      </c>
      <c r="N933" s="11">
        <v>10186.119139301571</v>
      </c>
      <c r="O933" s="11">
        <v>15796.904140366303</v>
      </c>
      <c r="P933" s="43">
        <v>12107.309786541793</v>
      </c>
      <c r="Q933" s="11">
        <v>16036.413793408556</v>
      </c>
      <c r="R933" s="11">
        <v>17236.967935071694</v>
      </c>
      <c r="S933" s="11">
        <v>14106.947473614202</v>
      </c>
      <c r="T933" s="11">
        <v>18566.356504894145</v>
      </c>
      <c r="U933" s="11">
        <v>13692.171593860545</v>
      </c>
      <c r="V933" s="11">
        <v>18242.184097657431</v>
      </c>
      <c r="W933" s="11">
        <v>12847.720144464931</v>
      </c>
      <c r="X933" s="12">
        <v>0</v>
      </c>
      <c r="Y933" s="12">
        <v>102.74918646940897</v>
      </c>
      <c r="Z933" s="12">
        <v>197.38900683485886</v>
      </c>
      <c r="AA933" s="44">
        <v>232.04019061955844</v>
      </c>
      <c r="AB933" s="45">
        <v>47.253829333788218</v>
      </c>
      <c r="AC933" s="12">
        <v>309.31271173299638</v>
      </c>
      <c r="AD933" s="12">
        <v>12923.430665675565</v>
      </c>
      <c r="AE933" s="12">
        <v>1936.0625963392097</v>
      </c>
      <c r="AF933" s="12">
        <v>5480.5321821881489</v>
      </c>
      <c r="AG933" s="44">
        <v>1128.4755203370644</v>
      </c>
      <c r="AH933" s="45">
        <v>390.29476040551657</v>
      </c>
      <c r="AI933" s="12">
        <v>4114.5072261574051</v>
      </c>
      <c r="AJ933" s="12">
        <v>-21.535400365522268</v>
      </c>
      <c r="AK933" s="12">
        <v>-7.1062466079246258</v>
      </c>
      <c r="AL933" s="12">
        <v>20.613255877164523</v>
      </c>
      <c r="AM933" s="44">
        <v>53.19885293577191</v>
      </c>
      <c r="AN933" s="45">
        <v>46.562958360630851</v>
      </c>
      <c r="AO933" s="12">
        <v>89.999999860746911</v>
      </c>
      <c r="AP933" s="12">
        <v>-1984.906079578346</v>
      </c>
      <c r="AQ933" s="12">
        <v>10135.645596438848</v>
      </c>
      <c r="AR933" s="12">
        <v>12250.94953397993</v>
      </c>
      <c r="AS933" s="44">
        <v>17563.661441421096</v>
      </c>
      <c r="AT933" s="45">
        <v>18270.095335121241</v>
      </c>
      <c r="AU933" s="12">
        <v>18650.184097657435</v>
      </c>
      <c r="AV933" s="12">
        <v>11432.540579443281</v>
      </c>
      <c r="AW933" s="12">
        <v>16201.770070608507</v>
      </c>
      <c r="AX933" s="12">
        <v>16418.292861905258</v>
      </c>
      <c r="AY933" s="44">
        <v>14351.35564227706</v>
      </c>
      <c r="AZ933" s="45">
        <v>13411.648298420057</v>
      </c>
      <c r="BA933" s="12">
        <v>12847.720145456546</v>
      </c>
      <c r="BB933" s="12">
        <v>10036.352123974639</v>
      </c>
      <c r="BC933" s="12">
        <v>12056.83624367907</v>
      </c>
      <c r="BD933" s="12">
        <v>17380.607682509832</v>
      </c>
      <c r="BE933" s="44">
        <v>18239.66299854474</v>
      </c>
      <c r="BF933" s="45">
        <v>18538.445267430336</v>
      </c>
      <c r="BG933" s="12">
        <v>18650.184107657431</v>
      </c>
      <c r="BH933" s="12">
        <v>16176.422046557909</v>
      </c>
      <c r="BI933" s="12">
        <v>16441.279723650758</v>
      </c>
      <c r="BJ933" s="12">
        <v>14488.826542110903</v>
      </c>
      <c r="BK933" s="44">
        <v>13447.763425197687</v>
      </c>
      <c r="BL933" s="45">
        <v>13128.243439905418</v>
      </c>
      <c r="BM933" s="12">
        <v>8733.2129192991397</v>
      </c>
      <c r="BN933" s="12">
        <v>0</v>
      </c>
      <c r="BO933" s="12">
        <v>14.429153757597641</v>
      </c>
      <c r="BP933" s="12">
        <v>27.719502485089148</v>
      </c>
      <c r="BQ933" s="48">
        <v>32.585597058607384</v>
      </c>
      <c r="BR933" s="49">
        <v>6.635894575141057</v>
      </c>
      <c r="BS933" s="13">
        <v>43.437041500116067</v>
      </c>
      <c r="BT933" s="12">
        <v>146.72154622167955</v>
      </c>
      <c r="BV933" s="14">
        <f>Таблица1[[#This Row],[Lкан_леб,мм]]</f>
        <v>58183.278453778323</v>
      </c>
      <c r="BW933" s="50">
        <f>Таблица1[[#This Row],[угол обхв4]]+Таблица1[[#This Row],[Lдуг 3,мм]]</f>
        <v>12923.430665675565</v>
      </c>
      <c r="BX933" s="54">
        <f>Таблица1[[#This Row],[угол обхв5]]+Таблица1[[#This Row],[Y5, мм]]</f>
        <v>58286.027640247732</v>
      </c>
      <c r="BY933" s="14">
        <f>Таблица1[[#This Row],[угол обхв6]]+Таблица1[[#This Row],[Lдуг 4,мм]]</f>
        <v>14859.493262014776</v>
      </c>
      <c r="BZ933" s="14">
        <f>Таблица1[[#This Row],[Т1]]+Таблица1[[#This Row],[X6, мм]]</f>
        <v>58483.416647082588</v>
      </c>
      <c r="CA933" s="14">
        <f>Таблица1[[#This Row],[Т2]]+Таблица1[[#This Row],[Lдуг 5,мм]]</f>
        <v>20340.025444202925</v>
      </c>
      <c r="CB933" s="14">
        <f>Таблица1[[#This Row],[Т3]]+Таблица1[[#This Row],[Y6, мм]]</f>
        <v>58715.45683770215</v>
      </c>
      <c r="CC933" s="14">
        <f>Таблица1[[#This Row],[Т4]]+Таблица1[[#This Row],[Lдуг 6,мм]]</f>
        <v>21468.500964539991</v>
      </c>
      <c r="CD933" s="14">
        <f>Таблица1[[#This Row],[Т5]]+Таблица1[[#This Row],[Lдуг 1,мм]]</f>
        <v>58762.710667035935</v>
      </c>
      <c r="CE933" s="14">
        <f>Таблица1[[#This Row],[Т6]]+Таблица1[[#This Row],[Lпрям1, мм]]</f>
        <v>21858.795724945507</v>
      </c>
      <c r="CF933" s="15">
        <f>Таблица1[[#This Row],[Т7]]+Таблица1[[#This Row],[Lдуг 2,мм]]</f>
        <v>59072.023378768929</v>
      </c>
      <c r="CG933" s="14">
        <f>Таблица1[[#This Row],[Т8]]+Таблица1[[#This Row],[Lпрям2, мм]]</f>
        <v>25973.302951102913</v>
      </c>
      <c r="CH933" s="14">
        <f>Таблица1[[#This Row],[Т9]]-Таблица1[[#This Row],[Т9]]</f>
        <v>0</v>
      </c>
      <c r="CI933" s="50">
        <f>Таблица1[[#This Row],[Т9]]-Таблица1[[#This Row],[Т8]]</f>
        <v>37213.227653823422</v>
      </c>
      <c r="CJ933" s="54">
        <f>Таблица1[[#This Row],[Т9]]-Таблица1[[#This Row],[Т7]]</f>
        <v>309.31271173299319</v>
      </c>
      <c r="CK933" s="14">
        <f>Таблица1[[#This Row],[Т9]]-Таблица1[[#This Row],[Т6]]</f>
        <v>37603.522414228937</v>
      </c>
      <c r="CL933" s="14">
        <f>Таблица1[[#This Row],[Т9]]-Таблица1[[#This Row],[Т5]]</f>
        <v>356.56654106677888</v>
      </c>
      <c r="CM933" s="14">
        <f>Таблица1[[#This Row],[Т9]]-Таблица1[[#This Row],[Т4]]</f>
        <v>38731.997934566003</v>
      </c>
      <c r="CN933" s="14">
        <f>Таблица1[[#This Row],[Т9]]-Таблица1[[#This Row],[Т3]]</f>
        <v>588.60673168634094</v>
      </c>
      <c r="CO933" s="14">
        <f>Таблица1[[#This Row],[Т9]]-Таблица1[[#This Row],[Т2]]</f>
        <v>44212.530116754155</v>
      </c>
      <c r="CP933" s="14">
        <f>Таблица1[[#This Row],[Т9]]-Таблица1[[#This Row],[Т1]]</f>
        <v>785.99573852119647</v>
      </c>
      <c r="CQ933" s="14">
        <f>Таблица1[[#This Row],[Т9]]-Таблица1[[#This Row],[угол обхв6]]</f>
        <v>46148.592713093363</v>
      </c>
      <c r="CR933" s="14">
        <f>Таблица1[[#This Row],[Т9]]-Таблица1[[#This Row],[угол обхв5]]</f>
        <v>888.7449249906058</v>
      </c>
      <c r="CS933" s="14">
        <f>Таблица1[[#This Row],[Т9]]-Таблица1[[#This Row],[угол обхв4]]</f>
        <v>59072.023378768929</v>
      </c>
      <c r="CT933" s="14">
        <f>Таблица1[[#This Row],[Lкан_прям, мм]]+Таблица1[[#This Row],[Lкан_дуг, мм]]+Таблица1[[#This Row],[Lкан_леб,мм]]</f>
        <v>85045.326329871852</v>
      </c>
      <c r="CU933" s="16">
        <f>Таблица1[[#This Row],[Lкан_леб,мм]]</f>
        <v>58183.278453778323</v>
      </c>
      <c r="CV933" s="14">
        <f>2534431-(Таблица1[[#This Row],[Т23]]+Таблица1[[#This Row],[угол обхв3]])</f>
        <v>2449238.9521239065</v>
      </c>
      <c r="CW933" s="50">
        <f>SUM(X933:AC933,AD933:AI933)-Таблица1[[#This Row],[lподв_min, мм]]</f>
        <v>22747.540650927731</v>
      </c>
      <c r="CX933" s="17">
        <f>CW1372-Таблица1[[#This Row],[Суммарная длина каната]]</f>
        <v>-2425653.8121571131</v>
      </c>
    </row>
    <row r="934" spans="1:102" x14ac:dyDescent="0.25">
      <c r="A934" s="21">
        <v>933</v>
      </c>
      <c r="B934" s="10">
        <v>22.762448979591831</v>
      </c>
      <c r="C934" s="10">
        <v>147.2477551020408</v>
      </c>
      <c r="D934" s="11">
        <v>18318.527980538256</v>
      </c>
      <c r="E934" s="11">
        <v>13220.338459222525</v>
      </c>
      <c r="F934" s="11">
        <v>18190.661469839604</v>
      </c>
      <c r="G934" s="11">
        <v>13278.400111298151</v>
      </c>
      <c r="H934" s="11">
        <v>18726.527490538258</v>
      </c>
      <c r="I934" s="11">
        <v>9052.3383513123736</v>
      </c>
      <c r="J934" s="11">
        <v>4168.0001079101512</v>
      </c>
      <c r="K934" s="11">
        <v>25973.302951090194</v>
      </c>
      <c r="L934" s="11">
        <v>888.74492500333145</v>
      </c>
      <c r="M934" s="11">
        <v>58183.278453778323</v>
      </c>
      <c r="N934" s="11">
        <v>10186.119139301571</v>
      </c>
      <c r="O934" s="11">
        <v>15796.904140366303</v>
      </c>
      <c r="P934" s="43">
        <v>12041.060983663956</v>
      </c>
      <c r="Q934" s="11">
        <v>16118.244272590853</v>
      </c>
      <c r="R934" s="11">
        <v>17255.446348890357</v>
      </c>
      <c r="S934" s="11">
        <v>14431.111123455095</v>
      </c>
      <c r="T934" s="11">
        <v>18602.799988670908</v>
      </c>
      <c r="U934" s="11">
        <v>14079.044127884512</v>
      </c>
      <c r="V934" s="11">
        <v>18318.527980538256</v>
      </c>
      <c r="W934" s="11">
        <v>13220.338459222525</v>
      </c>
      <c r="X934" s="12">
        <v>0</v>
      </c>
      <c r="Y934" s="12">
        <v>83.367217867084619</v>
      </c>
      <c r="Z934" s="12">
        <v>197.65778218928608</v>
      </c>
      <c r="AA934" s="44">
        <v>232.04019061955816</v>
      </c>
      <c r="AB934" s="45">
        <v>47.25382933378522</v>
      </c>
      <c r="AC934" s="12">
        <v>328.42590499361739</v>
      </c>
      <c r="AD934" s="12">
        <v>12923.430665675565</v>
      </c>
      <c r="AE934" s="12">
        <v>1882.5697135948553</v>
      </c>
      <c r="AF934" s="12">
        <v>5480.5321821881498</v>
      </c>
      <c r="AG934" s="44">
        <v>1128.4755203370657</v>
      </c>
      <c r="AH934" s="45">
        <v>390.29476040552038</v>
      </c>
      <c r="AI934" s="12">
        <v>4168.0001088890358</v>
      </c>
      <c r="AJ934" s="12">
        <v>-21.535400365522268</v>
      </c>
      <c r="AK934" s="12">
        <v>-9.8280725872585961</v>
      </c>
      <c r="AL934" s="12">
        <v>17.929174244511469</v>
      </c>
      <c r="AM934" s="44">
        <v>50.51477130311882</v>
      </c>
      <c r="AN934" s="45">
        <v>43.878876727978181</v>
      </c>
      <c r="AO934" s="12">
        <v>89.999999862534125</v>
      </c>
      <c r="AP934" s="12">
        <v>-1984.906079578346</v>
      </c>
      <c r="AQ934" s="12">
        <v>10116.476685691043</v>
      </c>
      <c r="AR934" s="12">
        <v>12166.660159430963</v>
      </c>
      <c r="AS934" s="44">
        <v>17570.336074726787</v>
      </c>
      <c r="AT934" s="45">
        <v>18320.000445543821</v>
      </c>
      <c r="AU934" s="12">
        <v>18726.527980538256</v>
      </c>
      <c r="AV934" s="12">
        <v>11432.540579443281</v>
      </c>
      <c r="AW934" s="12">
        <v>16198.916489250149</v>
      </c>
      <c r="AX934" s="12">
        <v>16506.430886278973</v>
      </c>
      <c r="AY934" s="44">
        <v>14690.549864900273</v>
      </c>
      <c r="AZ934" s="45">
        <v>13784.954994445156</v>
      </c>
      <c r="BA934" s="12">
        <v>13220.33846020141</v>
      </c>
      <c r="BB934" s="12">
        <v>10036.352123974639</v>
      </c>
      <c r="BC934" s="12">
        <v>11971.418530053426</v>
      </c>
      <c r="BD934" s="12">
        <v>17381.045524657362</v>
      </c>
      <c r="BE934" s="44">
        <v>18287.910262834481</v>
      </c>
      <c r="BF934" s="45">
        <v>18601.327523665343</v>
      </c>
      <c r="BG934" s="12">
        <v>18726.527990538256</v>
      </c>
      <c r="BH934" s="12">
        <v>16176.422046557909</v>
      </c>
      <c r="BI934" s="12">
        <v>16520.256621474698</v>
      </c>
      <c r="BJ934" s="12">
        <v>14819.297737143213</v>
      </c>
      <c r="BK934" s="44">
        <v>13819.605386439334</v>
      </c>
      <c r="BL934" s="45">
        <v>13514.427592661879</v>
      </c>
      <c r="BM934" s="12">
        <v>9052.3383513123754</v>
      </c>
      <c r="BN934" s="12">
        <v>0</v>
      </c>
      <c r="BO934" s="12">
        <v>11.707327778263672</v>
      </c>
      <c r="BP934" s="12">
        <v>27.757246831770065</v>
      </c>
      <c r="BQ934" s="48">
        <v>32.585597058607348</v>
      </c>
      <c r="BR934" s="49">
        <v>6.6358945751406369</v>
      </c>
      <c r="BS934" s="13">
        <v>46.121123134555944</v>
      </c>
      <c r="BT934" s="12">
        <v>146.72154622167955</v>
      </c>
      <c r="BV934" s="14">
        <f>Таблица1[[#This Row],[Lкан_леб,мм]]</f>
        <v>58183.278453778323</v>
      </c>
      <c r="BW934" s="50">
        <f>Таблица1[[#This Row],[угол обхв4]]+Таблица1[[#This Row],[Lдуг 3,мм]]</f>
        <v>12923.430665675565</v>
      </c>
      <c r="BX934" s="54">
        <f>Таблица1[[#This Row],[угол обхв5]]+Таблица1[[#This Row],[Y5, мм]]</f>
        <v>58266.645671645405</v>
      </c>
      <c r="BY934" s="14">
        <f>Таблица1[[#This Row],[угол обхв6]]+Таблица1[[#This Row],[Lдуг 4,мм]]</f>
        <v>14806.000379270421</v>
      </c>
      <c r="BZ934" s="14">
        <f>Таблица1[[#This Row],[Т1]]+Таблица1[[#This Row],[X6, мм]]</f>
        <v>58464.303453834691</v>
      </c>
      <c r="CA934" s="14">
        <f>Таблица1[[#This Row],[Т2]]+Таблица1[[#This Row],[Lдуг 5,мм]]</f>
        <v>20286.532561458571</v>
      </c>
      <c r="CB934" s="14">
        <f>Таблица1[[#This Row],[Т3]]+Таблица1[[#This Row],[Y6, мм]]</f>
        <v>58696.343644454246</v>
      </c>
      <c r="CC934" s="14">
        <f>Таблица1[[#This Row],[Т4]]+Таблица1[[#This Row],[Lдуг 6,мм]]</f>
        <v>21415.008081795637</v>
      </c>
      <c r="CD934" s="14">
        <f>Таблица1[[#This Row],[Т5]]+Таблица1[[#This Row],[Lдуг 1,мм]]</f>
        <v>58743.597473788031</v>
      </c>
      <c r="CE934" s="14">
        <f>Таблица1[[#This Row],[Т6]]+Таблица1[[#This Row],[Lпрям1, мм]]</f>
        <v>21805.302842201156</v>
      </c>
      <c r="CF934" s="15">
        <f>Таблица1[[#This Row],[Т7]]+Таблица1[[#This Row],[Lдуг 2,мм]]</f>
        <v>59072.023378781647</v>
      </c>
      <c r="CG934" s="14">
        <f>Таблица1[[#This Row],[Т8]]+Таблица1[[#This Row],[Lпрям2, мм]]</f>
        <v>25973.302951090191</v>
      </c>
      <c r="CH934" s="14">
        <f>Таблица1[[#This Row],[Т9]]-Таблица1[[#This Row],[Т9]]</f>
        <v>0</v>
      </c>
      <c r="CI934" s="50">
        <f>Таблица1[[#This Row],[Т9]]-Таблица1[[#This Row],[Т8]]</f>
        <v>37266.720536580491</v>
      </c>
      <c r="CJ934" s="54">
        <f>Таблица1[[#This Row],[Т9]]-Таблица1[[#This Row],[Т7]]</f>
        <v>328.4259049936154</v>
      </c>
      <c r="CK934" s="14">
        <f>Таблица1[[#This Row],[Т9]]-Таблица1[[#This Row],[Т6]]</f>
        <v>37657.015296986006</v>
      </c>
      <c r="CL934" s="14">
        <f>Таблица1[[#This Row],[Т9]]-Таблица1[[#This Row],[Т5]]</f>
        <v>375.67973432740109</v>
      </c>
      <c r="CM934" s="14">
        <f>Таблица1[[#This Row],[Т9]]-Таблица1[[#This Row],[Т4]]</f>
        <v>38785.49081732308</v>
      </c>
      <c r="CN934" s="14">
        <f>Таблица1[[#This Row],[Т9]]-Таблица1[[#This Row],[Т3]]</f>
        <v>607.71992494695587</v>
      </c>
      <c r="CO934" s="14">
        <f>Таблица1[[#This Row],[Т9]]-Таблица1[[#This Row],[Т2]]</f>
        <v>44266.022999511224</v>
      </c>
      <c r="CP934" s="14">
        <f>Таблица1[[#This Row],[Т9]]-Таблица1[[#This Row],[Т1]]</f>
        <v>805.37770713624195</v>
      </c>
      <c r="CQ934" s="14">
        <f>Таблица1[[#This Row],[Т9]]-Таблица1[[#This Row],[угол обхв6]]</f>
        <v>46148.592713106082</v>
      </c>
      <c r="CR934" s="14">
        <f>Таблица1[[#This Row],[Т9]]-Таблица1[[#This Row],[угол обхв5]]</f>
        <v>888.74492500332417</v>
      </c>
      <c r="CS934" s="14">
        <f>Таблица1[[#This Row],[Т9]]-Таблица1[[#This Row],[угол обхв4]]</f>
        <v>59072.023378781647</v>
      </c>
      <c r="CT934" s="14">
        <f>Таблица1[[#This Row],[Lкан_прям, мм]]+Таблица1[[#This Row],[Lкан_дуг, мм]]+Таблица1[[#This Row],[Lкан_леб,мм]]</f>
        <v>85045.326329871852</v>
      </c>
      <c r="CU934" s="16">
        <f>Таблица1[[#This Row],[Lкан_леб,мм]]</f>
        <v>58183.278453778323</v>
      </c>
      <c r="CV934" s="14">
        <f>2534431-(Таблица1[[#This Row],[Т23]]+Таблица1[[#This Row],[угол обхв3]])</f>
        <v>2449238.9521239065</v>
      </c>
      <c r="CW934" s="50">
        <f>SUM(X934:AC934,AD934:AI934)-Таблица1[[#This Row],[lподв_min, мм]]</f>
        <v>22694.047768183373</v>
      </c>
      <c r="CX934" s="17">
        <f>CW1373-Таблица1[[#This Row],[Суммарная длина каната]]</f>
        <v>-2425721.363585521</v>
      </c>
    </row>
    <row r="935" spans="1:102" x14ac:dyDescent="0.25">
      <c r="A935" s="21">
        <v>934</v>
      </c>
      <c r="B935" s="10">
        <v>22.762448979591831</v>
      </c>
      <c r="C935" s="10">
        <v>149.93183673469386</v>
      </c>
      <c r="D935" s="11">
        <v>18377.338791615748</v>
      </c>
      <c r="E935" s="11">
        <v>13596.123085633079</v>
      </c>
      <c r="F935" s="11">
        <v>18246.893595204525</v>
      </c>
      <c r="G935" s="11">
        <v>13648.133187855989</v>
      </c>
      <c r="H935" s="11">
        <v>18785.33830161575</v>
      </c>
      <c r="I935" s="11">
        <v>9374.7528298847756</v>
      </c>
      <c r="J935" s="11">
        <v>4221.370255748303</v>
      </c>
      <c r="K935" s="11">
        <v>25973.302951077803</v>
      </c>
      <c r="L935" s="11">
        <v>888.74492501570978</v>
      </c>
      <c r="M935" s="11">
        <v>58183.278453778323</v>
      </c>
      <c r="N935" s="11">
        <v>10186.119139301571</v>
      </c>
      <c r="O935" s="11">
        <v>15796.904140366303</v>
      </c>
      <c r="P935" s="43">
        <v>11971.052827032392</v>
      </c>
      <c r="Q935" s="11">
        <v>16196.882616997393</v>
      </c>
      <c r="R935" s="11">
        <v>17258.724253811284</v>
      </c>
      <c r="S935" s="11">
        <v>14755.784465438624</v>
      </c>
      <c r="T935" s="11">
        <v>18621.086664591028</v>
      </c>
      <c r="U935" s="11">
        <v>14467.198842625559</v>
      </c>
      <c r="V935" s="11">
        <v>18377.338791615748</v>
      </c>
      <c r="W935" s="11">
        <v>13596.123085633079</v>
      </c>
      <c r="X935" s="12">
        <v>0</v>
      </c>
      <c r="Y935" s="12">
        <v>63.411123725110151</v>
      </c>
      <c r="Z935" s="12">
        <v>198.50068308336341</v>
      </c>
      <c r="AA935" s="44">
        <v>232.04019061955825</v>
      </c>
      <c r="AB935" s="45">
        <v>47.253829333786406</v>
      </c>
      <c r="AC935" s="12">
        <v>347.53909825389155</v>
      </c>
      <c r="AD935" s="12">
        <v>12923.430665675565</v>
      </c>
      <c r="AE935" s="12">
        <v>1829.1995657566947</v>
      </c>
      <c r="AF935" s="12">
        <v>5480.5321821881498</v>
      </c>
      <c r="AG935" s="44">
        <v>1128.4755203370623</v>
      </c>
      <c r="AH935" s="45">
        <v>390.29476040551913</v>
      </c>
      <c r="AI935" s="12">
        <v>4221.3702567148111</v>
      </c>
      <c r="AJ935" s="12">
        <v>-21.535400365522268</v>
      </c>
      <c r="AK935" s="12">
        <v>-12.630523493878407</v>
      </c>
      <c r="AL935" s="12">
        <v>15.245092611858405</v>
      </c>
      <c r="AM935" s="44">
        <v>47.830689670465766</v>
      </c>
      <c r="AN935" s="45">
        <v>41.194795095324963</v>
      </c>
      <c r="AO935" s="12">
        <v>89.999999864272084</v>
      </c>
      <c r="AP935" s="12">
        <v>-1984.906079578346</v>
      </c>
      <c r="AQ935" s="12">
        <v>10096.904588018875</v>
      </c>
      <c r="AR935" s="12">
        <v>12078.335847419881</v>
      </c>
      <c r="AS935" s="44">
        <v>17561.119283148637</v>
      </c>
      <c r="AT935" s="45">
        <v>18352.369253350735</v>
      </c>
      <c r="AU935" s="12">
        <v>18785.338791615748</v>
      </c>
      <c r="AV935" s="12">
        <v>11432.540579443281</v>
      </c>
      <c r="AW935" s="12">
        <v>16195.030707979451</v>
      </c>
      <c r="AX935" s="12">
        <v>16590.525035362763</v>
      </c>
      <c r="AY935" s="44">
        <v>15029.684531579656</v>
      </c>
      <c r="AZ935" s="45">
        <v>14160.189147507777</v>
      </c>
      <c r="BA935" s="12">
        <v>13596.123086599588</v>
      </c>
      <c r="BB935" s="12">
        <v>10036.352123974639</v>
      </c>
      <c r="BC935" s="12">
        <v>11881.838275749697</v>
      </c>
      <c r="BD935" s="12">
        <v>17366.007274198771</v>
      </c>
      <c r="BE935" s="44">
        <v>18318.691635253675</v>
      </c>
      <c r="BF935" s="45">
        <v>18646.056202856045</v>
      </c>
      <c r="BG935" s="12">
        <v>18785.338801615748</v>
      </c>
      <c r="BH935" s="12">
        <v>16176.422046557909</v>
      </c>
      <c r="BI935" s="12">
        <v>16595.009184610542</v>
      </c>
      <c r="BJ935" s="12">
        <v>15149.426883803995</v>
      </c>
      <c r="BK935" s="44">
        <v>14193.298776484527</v>
      </c>
      <c r="BL935" s="45">
        <v>13903.132780750861</v>
      </c>
      <c r="BM935" s="12">
        <v>9374.7528298847774</v>
      </c>
      <c r="BN935" s="12">
        <v>0</v>
      </c>
      <c r="BO935" s="12">
        <v>8.9048768716438609</v>
      </c>
      <c r="BP935" s="12">
        <v>27.87561610573681</v>
      </c>
      <c r="BQ935" s="48">
        <v>32.585597058607355</v>
      </c>
      <c r="BR935" s="49">
        <v>6.6358945751408021</v>
      </c>
      <c r="BS935" s="13">
        <v>48.805204768947114</v>
      </c>
      <c r="BT935" s="12">
        <v>146.72154622167955</v>
      </c>
      <c r="BV935" s="14">
        <f>Таблица1[[#This Row],[Lкан_леб,мм]]</f>
        <v>58183.278453778323</v>
      </c>
      <c r="BW935" s="50">
        <f>Таблица1[[#This Row],[угол обхв4]]+Таблица1[[#This Row],[Lдуг 3,мм]]</f>
        <v>12923.430665675565</v>
      </c>
      <c r="BX935" s="54">
        <f>Таблица1[[#This Row],[угол обхв5]]+Таблица1[[#This Row],[Y5, мм]]</f>
        <v>58246.689577503435</v>
      </c>
      <c r="BY935" s="14">
        <f>Таблица1[[#This Row],[угол обхв6]]+Таблица1[[#This Row],[Lдуг 4,мм]]</f>
        <v>14752.63023143226</v>
      </c>
      <c r="BZ935" s="14">
        <f>Таблица1[[#This Row],[Т1]]+Таблица1[[#This Row],[X6, мм]]</f>
        <v>58445.190260586802</v>
      </c>
      <c r="CA935" s="14">
        <f>Таблица1[[#This Row],[Т2]]+Таблица1[[#This Row],[Lдуг 5,мм]]</f>
        <v>20233.162413620412</v>
      </c>
      <c r="CB935" s="14">
        <f>Таблица1[[#This Row],[Т3]]+Таблица1[[#This Row],[Y6, мм]]</f>
        <v>58677.230451206357</v>
      </c>
      <c r="CC935" s="14">
        <f>Таблица1[[#This Row],[Т4]]+Таблица1[[#This Row],[Lдуг 6,мм]]</f>
        <v>21361.637933957474</v>
      </c>
      <c r="CD935" s="14">
        <f>Таблица1[[#This Row],[Т5]]+Таблица1[[#This Row],[Lдуг 1,мм]]</f>
        <v>58724.484280540142</v>
      </c>
      <c r="CE935" s="14">
        <f>Таблица1[[#This Row],[Т6]]+Таблица1[[#This Row],[Lпрям1, мм]]</f>
        <v>21751.932694362993</v>
      </c>
      <c r="CF935" s="15">
        <f>Таблица1[[#This Row],[Т7]]+Таблица1[[#This Row],[Lдуг 2,мм]]</f>
        <v>59072.023378794031</v>
      </c>
      <c r="CG935" s="14">
        <f>Таблица1[[#This Row],[Т8]]+Таблица1[[#This Row],[Lпрям2, мм]]</f>
        <v>25973.302951077803</v>
      </c>
      <c r="CH935" s="14">
        <f>Таблица1[[#This Row],[Т9]]-Таблица1[[#This Row],[Т9]]</f>
        <v>0</v>
      </c>
      <c r="CI935" s="50">
        <f>Таблица1[[#This Row],[Т9]]-Таблица1[[#This Row],[Т8]]</f>
        <v>37320.090684431038</v>
      </c>
      <c r="CJ935" s="54">
        <f>Таблица1[[#This Row],[Т9]]-Таблица1[[#This Row],[Т7]]</f>
        <v>347.53909825388837</v>
      </c>
      <c r="CK935" s="14">
        <f>Таблица1[[#This Row],[Т9]]-Таблица1[[#This Row],[Т6]]</f>
        <v>37710.38544483656</v>
      </c>
      <c r="CL935" s="14">
        <f>Таблица1[[#This Row],[Т9]]-Таблица1[[#This Row],[Т5]]</f>
        <v>394.79292758767406</v>
      </c>
      <c r="CM935" s="14">
        <f>Таблица1[[#This Row],[Т9]]-Таблица1[[#This Row],[Т4]]</f>
        <v>38838.860965173619</v>
      </c>
      <c r="CN935" s="14">
        <f>Таблица1[[#This Row],[Т9]]-Таблица1[[#This Row],[Т3]]</f>
        <v>626.83311820722884</v>
      </c>
      <c r="CO935" s="14">
        <f>Таблица1[[#This Row],[Т9]]-Таблица1[[#This Row],[Т2]]</f>
        <v>44319.39314736177</v>
      </c>
      <c r="CP935" s="14">
        <f>Таблица1[[#This Row],[Т9]]-Таблица1[[#This Row],[Т1]]</f>
        <v>825.33380129059515</v>
      </c>
      <c r="CQ935" s="14">
        <f>Таблица1[[#This Row],[Т9]]-Таблица1[[#This Row],[угол обхв6]]</f>
        <v>46148.592713118465</v>
      </c>
      <c r="CR935" s="14">
        <f>Таблица1[[#This Row],[Т9]]-Таблица1[[#This Row],[угол обхв5]]</f>
        <v>888.74492501570785</v>
      </c>
      <c r="CS935" s="14">
        <f>Таблица1[[#This Row],[Т9]]-Таблица1[[#This Row],[угол обхв4]]</f>
        <v>59072.023378794031</v>
      </c>
      <c r="CT935" s="14">
        <f>Таблица1[[#This Row],[Lкан_прям, мм]]+Таблица1[[#This Row],[Lкан_дуг, мм]]+Таблица1[[#This Row],[Lкан_леб,мм]]</f>
        <v>85045.326329871838</v>
      </c>
      <c r="CU935" s="16">
        <f>Таблица1[[#This Row],[Lкан_леб,мм]]</f>
        <v>58183.278453778323</v>
      </c>
      <c r="CV935" s="14">
        <f>2534431-(Таблица1[[#This Row],[Т23]]+Таблица1[[#This Row],[угол обхв3]])</f>
        <v>2449238.9521239065</v>
      </c>
      <c r="CW935" s="50">
        <f>SUM(X935:AC935,AD935:AI935)-Таблица1[[#This Row],[lподв_min, мм]]</f>
        <v>22640.67762034521</v>
      </c>
      <c r="CX935" s="17">
        <f>CW1374-Таблица1[[#This Row],[Суммарная длина каната]]</f>
        <v>-2425790.3566034441</v>
      </c>
    </row>
    <row r="936" spans="1:102" x14ac:dyDescent="0.25">
      <c r="A936" s="21">
        <v>935</v>
      </c>
      <c r="B936" s="10">
        <v>22.762448979591831</v>
      </c>
      <c r="C936" s="10">
        <v>152.61591836734689</v>
      </c>
      <c r="D936" s="11">
        <v>18418.487491019132</v>
      </c>
      <c r="E936" s="11">
        <v>13974.249495030146</v>
      </c>
      <c r="F936" s="11">
        <v>18285.749825510607</v>
      </c>
      <c r="G936" s="11">
        <v>14020.093929319894</v>
      </c>
      <c r="H936" s="11">
        <v>18826.48700101913</v>
      </c>
      <c r="I936" s="11">
        <v>9699.7652592596805</v>
      </c>
      <c r="J936" s="11">
        <v>4274.4842357704656</v>
      </c>
      <c r="K936" s="11">
        <v>25973.302951065798</v>
      </c>
      <c r="L936" s="11">
        <v>888.74492502772102</v>
      </c>
      <c r="M936" s="11">
        <v>58183.278453778323</v>
      </c>
      <c r="N936" s="11">
        <v>10186.119139301571</v>
      </c>
      <c r="O936" s="11">
        <v>15796.904140366303</v>
      </c>
      <c r="P936" s="43">
        <v>11897.438925198308</v>
      </c>
      <c r="Q936" s="11">
        <v>16272.15628213144</v>
      </c>
      <c r="R936" s="11">
        <v>17246.794457612166</v>
      </c>
      <c r="S936" s="11">
        <v>15080.255116835744</v>
      </c>
      <c r="T936" s="11">
        <v>18621.176408904219</v>
      </c>
      <c r="U936" s="11">
        <v>14855.784067560669</v>
      </c>
      <c r="V936" s="11">
        <v>18418.487491019132</v>
      </c>
      <c r="W936" s="11">
        <v>13974.249495030146</v>
      </c>
      <c r="X936" s="12">
        <v>0</v>
      </c>
      <c r="Y936" s="12">
        <v>42.831386598144185</v>
      </c>
      <c r="Z936" s="12">
        <v>199.96722696243245</v>
      </c>
      <c r="AA936" s="44">
        <v>232.04019061955862</v>
      </c>
      <c r="AB936" s="45">
        <v>47.253829333787216</v>
      </c>
      <c r="AC936" s="12">
        <v>366.65229151379862</v>
      </c>
      <c r="AD936" s="12">
        <v>12923.430665675565</v>
      </c>
      <c r="AE936" s="12">
        <v>1776.08558573454</v>
      </c>
      <c r="AF936" s="12">
        <v>5480.532182188148</v>
      </c>
      <c r="AG936" s="44">
        <v>1128.4755203370582</v>
      </c>
      <c r="AH936" s="45">
        <v>390.2947604055189</v>
      </c>
      <c r="AI936" s="12">
        <v>4274.4842367249639</v>
      </c>
      <c r="AJ936" s="12">
        <v>-21.535400365522268</v>
      </c>
      <c r="AK936" s="12">
        <v>-15.52055310383879</v>
      </c>
      <c r="AL936" s="12">
        <v>12.561010979205376</v>
      </c>
      <c r="AM936" s="44">
        <v>45.14660803781279</v>
      </c>
      <c r="AN936" s="45">
        <v>38.510713462671873</v>
      </c>
      <c r="AO936" s="12">
        <v>89.999999865958614</v>
      </c>
      <c r="AP936" s="12">
        <v>-1984.906079578346</v>
      </c>
      <c r="AQ936" s="12">
        <v>10076.944854347288</v>
      </c>
      <c r="AR936" s="12">
        <v>11986.170394930594</v>
      </c>
      <c r="AS936" s="44">
        <v>17536.031289730206</v>
      </c>
      <c r="AT936" s="45">
        <v>18367.130736450963</v>
      </c>
      <c r="AU936" s="12">
        <v>18826.487491019132</v>
      </c>
      <c r="AV936" s="12">
        <v>11432.540579443281</v>
      </c>
      <c r="AW936" s="12">
        <v>16190.026227642917</v>
      </c>
      <c r="AX936" s="12">
        <v>16670.390793794038</v>
      </c>
      <c r="AY936" s="44">
        <v>15368.015529238704</v>
      </c>
      <c r="AZ936" s="45">
        <v>14536.527436763792</v>
      </c>
      <c r="BA936" s="12">
        <v>13974.249495984648</v>
      </c>
      <c r="BB936" s="12">
        <v>10036.352123974639</v>
      </c>
      <c r="BC936" s="12">
        <v>11788.264640244026</v>
      </c>
      <c r="BD936" s="12">
        <v>17335.525927344454</v>
      </c>
      <c r="BE936" s="44">
        <v>18331.939576786179</v>
      </c>
      <c r="BF936" s="45">
        <v>18672.533163472388</v>
      </c>
      <c r="BG936" s="12">
        <v>18826.487501019132</v>
      </c>
      <c r="BH936" s="12">
        <v>16176.422046557909</v>
      </c>
      <c r="BI936" s="12">
        <v>16665.278369408054</v>
      </c>
      <c r="BJ936" s="12">
        <v>15478.489628498342</v>
      </c>
      <c r="BK936" s="44">
        <v>14568.023655157709</v>
      </c>
      <c r="BL936" s="45">
        <v>14293.506125827023</v>
      </c>
      <c r="BM936" s="12">
        <v>9699.7652592596824</v>
      </c>
      <c r="BN936" s="12">
        <v>0</v>
      </c>
      <c r="BO936" s="12">
        <v>6.0148472616834763</v>
      </c>
      <c r="BP936" s="12">
        <v>28.081564083044164</v>
      </c>
      <c r="BQ936" s="48">
        <v>32.585597058607412</v>
      </c>
      <c r="BR936" s="49">
        <v>6.6358945751409166</v>
      </c>
      <c r="BS936" s="13">
        <v>51.489286403286741</v>
      </c>
      <c r="BT936" s="12">
        <v>146.72154622167955</v>
      </c>
      <c r="BV936" s="14">
        <f>Таблица1[[#This Row],[Lкан_леб,мм]]</f>
        <v>58183.278453778323</v>
      </c>
      <c r="BW936" s="50">
        <f>Таблица1[[#This Row],[угол обхв4]]+Таблица1[[#This Row],[Lдуг 3,мм]]</f>
        <v>12923.430665675565</v>
      </c>
      <c r="BX936" s="54">
        <f>Таблица1[[#This Row],[угол обхв5]]+Таблица1[[#This Row],[Y5, мм]]</f>
        <v>58226.10984037647</v>
      </c>
      <c r="BY936" s="14">
        <f>Таблица1[[#This Row],[угол обхв6]]+Таблица1[[#This Row],[Lдуг 4,мм]]</f>
        <v>14699.516251410105</v>
      </c>
      <c r="BZ936" s="14">
        <f>Таблица1[[#This Row],[Т1]]+Таблица1[[#This Row],[X6, мм]]</f>
        <v>58426.077067338905</v>
      </c>
      <c r="CA936" s="14">
        <f>Таблица1[[#This Row],[Т2]]+Таблица1[[#This Row],[Lдуг 5,мм]]</f>
        <v>20180.048433598255</v>
      </c>
      <c r="CB936" s="14">
        <f>Таблица1[[#This Row],[Т3]]+Таблица1[[#This Row],[Y6, мм]]</f>
        <v>58658.117257958467</v>
      </c>
      <c r="CC936" s="14">
        <f>Таблица1[[#This Row],[Т4]]+Таблица1[[#This Row],[Lдуг 6,мм]]</f>
        <v>21308.523953935313</v>
      </c>
      <c r="CD936" s="14">
        <f>Таблица1[[#This Row],[Т5]]+Таблица1[[#This Row],[Lдуг 1,мм]]</f>
        <v>58705.371087292253</v>
      </c>
      <c r="CE936" s="14">
        <f>Таблица1[[#This Row],[Т6]]+Таблица1[[#This Row],[Lпрям1, мм]]</f>
        <v>21698.818714340832</v>
      </c>
      <c r="CF936" s="15">
        <f>Таблица1[[#This Row],[Т7]]+Таблица1[[#This Row],[Lдуг 2,мм]]</f>
        <v>59072.02337880605</v>
      </c>
      <c r="CG936" s="14">
        <f>Таблица1[[#This Row],[Т8]]+Таблица1[[#This Row],[Lпрям2, мм]]</f>
        <v>25973.302951065794</v>
      </c>
      <c r="CH936" s="14">
        <f>Таблица1[[#This Row],[Т9]]-Таблица1[[#This Row],[Т9]]</f>
        <v>0</v>
      </c>
      <c r="CI936" s="50">
        <f>Таблица1[[#This Row],[Т9]]-Таблица1[[#This Row],[Т8]]</f>
        <v>37373.204664465215</v>
      </c>
      <c r="CJ936" s="54">
        <f>Таблица1[[#This Row],[Т9]]-Таблица1[[#This Row],[Т7]]</f>
        <v>366.65229151379754</v>
      </c>
      <c r="CK936" s="14">
        <f>Таблица1[[#This Row],[Т9]]-Таблица1[[#This Row],[Т6]]</f>
        <v>37763.499424870737</v>
      </c>
      <c r="CL936" s="14">
        <f>Таблица1[[#This Row],[Т9]]-Таблица1[[#This Row],[Т5]]</f>
        <v>413.90612084758322</v>
      </c>
      <c r="CM936" s="14">
        <f>Таблица1[[#This Row],[Т9]]-Таблица1[[#This Row],[Т4]]</f>
        <v>38891.974945207796</v>
      </c>
      <c r="CN936" s="14">
        <f>Таблица1[[#This Row],[Т9]]-Таблица1[[#This Row],[Т3]]</f>
        <v>645.94631146714528</v>
      </c>
      <c r="CO936" s="14">
        <f>Таблица1[[#This Row],[Т9]]-Таблица1[[#This Row],[Т2]]</f>
        <v>44372.507127395947</v>
      </c>
      <c r="CP936" s="14">
        <f>Таблица1[[#This Row],[Т9]]-Таблица1[[#This Row],[Т1]]</f>
        <v>845.91353842958051</v>
      </c>
      <c r="CQ936" s="14">
        <f>Таблица1[[#This Row],[Т9]]-Таблица1[[#This Row],[угол обхв6]]</f>
        <v>46148.592713130485</v>
      </c>
      <c r="CR936" s="14">
        <f>Таблица1[[#This Row],[Т9]]-Таблица1[[#This Row],[угол обхв5]]</f>
        <v>888.74492502772773</v>
      </c>
      <c r="CS936" s="14">
        <f>Таблица1[[#This Row],[Т9]]-Таблица1[[#This Row],[угол обхв4]]</f>
        <v>59072.02337880605</v>
      </c>
      <c r="CT936" s="14">
        <f>Таблица1[[#This Row],[Lкан_прям, мм]]+Таблица1[[#This Row],[Lкан_дуг, мм]]+Таблица1[[#This Row],[Lкан_леб,мм]]</f>
        <v>85045.326329871838</v>
      </c>
      <c r="CU936" s="16">
        <f>Таблица1[[#This Row],[Lкан_леб,мм]]</f>
        <v>58183.278453778323</v>
      </c>
      <c r="CV936" s="14">
        <f>2534431-(Таблица1[[#This Row],[Т23]]+Таблица1[[#This Row],[угол обхв3]])</f>
        <v>2449238.9521239065</v>
      </c>
      <c r="CW936" s="50">
        <f>SUM(X936:AC936,AD936:AI936)-Таблица1[[#This Row],[lподв_min, мм]]</f>
        <v>22587.563640323049</v>
      </c>
      <c r="CX936" s="17">
        <f>CW1375-Таблица1[[#This Row],[Суммарная длина каната]]</f>
        <v>-2425860.7664668499</v>
      </c>
    </row>
    <row r="937" spans="1:102" x14ac:dyDescent="0.25">
      <c r="A937" s="21">
        <v>936</v>
      </c>
      <c r="B937" s="10">
        <v>22.762448979591831</v>
      </c>
      <c r="C937" s="10">
        <v>155.29999999999623</v>
      </c>
      <c r="D937" s="11">
        <v>18441.883792238885</v>
      </c>
      <c r="E937" s="11">
        <v>14353.888020518465</v>
      </c>
      <c r="F937" s="11">
        <v>18307.14490427445</v>
      </c>
      <c r="G937" s="11">
        <v>14393.466197208498</v>
      </c>
      <c r="H937" s="11">
        <v>18849.883302238886</v>
      </c>
      <c r="I937" s="11">
        <v>10026.691564395647</v>
      </c>
      <c r="J937" s="11">
        <v>4327.1964561228169</v>
      </c>
      <c r="K937" s="11">
        <v>25973.302951054164</v>
      </c>
      <c r="L937" s="11">
        <v>888.74492503934778</v>
      </c>
      <c r="M937" s="11">
        <v>58183.278453778323</v>
      </c>
      <c r="N937" s="11">
        <v>10186.119139301571</v>
      </c>
      <c r="O937" s="11">
        <v>15796.904140366303</v>
      </c>
      <c r="P937" s="43">
        <v>11820.3807982668</v>
      </c>
      <c r="Q937" s="11">
        <v>16343.900106114606</v>
      </c>
      <c r="R937" s="11">
        <v>17219.683136081687</v>
      </c>
      <c r="S937" s="11">
        <v>15403.811139650965</v>
      </c>
      <c r="T937" s="11">
        <v>18603.069024697841</v>
      </c>
      <c r="U937" s="11">
        <v>15243.947187561394</v>
      </c>
      <c r="V937" s="11">
        <v>18441.883792238885</v>
      </c>
      <c r="W937" s="11">
        <v>14353.888020518465</v>
      </c>
      <c r="X937" s="12">
        <v>0</v>
      </c>
      <c r="Y937" s="12">
        <v>21.574577562141961</v>
      </c>
      <c r="Z937" s="12">
        <v>202.11084275056388</v>
      </c>
      <c r="AA937" s="44">
        <v>232.04019061955896</v>
      </c>
      <c r="AB937" s="45">
        <v>47.253829333786769</v>
      </c>
      <c r="AC937" s="12">
        <v>385.76548477329612</v>
      </c>
      <c r="AD937" s="12">
        <v>12923.430665675565</v>
      </c>
      <c r="AE937" s="12">
        <v>1723.3733653821801</v>
      </c>
      <c r="AF937" s="12">
        <v>5480.5321821881489</v>
      </c>
      <c r="AG937" s="44">
        <v>1128.4755203370626</v>
      </c>
      <c r="AH937" s="45">
        <v>390.29476040551833</v>
      </c>
      <c r="AI937" s="12">
        <v>4327.1964570656892</v>
      </c>
      <c r="AJ937" s="12">
        <v>-21.535400365522268</v>
      </c>
      <c r="AK937" s="12">
        <v>-18.505664485403692</v>
      </c>
      <c r="AL937" s="12">
        <v>9.8769293465560182</v>
      </c>
      <c r="AM937" s="44">
        <v>42.462526405163473</v>
      </c>
      <c r="AN937" s="45">
        <v>35.82663183002262</v>
      </c>
      <c r="AO937" s="12">
        <v>89.99999986759147</v>
      </c>
      <c r="AP937" s="12">
        <v>-1984.906079578346</v>
      </c>
      <c r="AQ937" s="12">
        <v>10056.620588083208</v>
      </c>
      <c r="AR937" s="12">
        <v>11890.366026993992</v>
      </c>
      <c r="AS937" s="44">
        <v>17495.127141347628</v>
      </c>
      <c r="AT937" s="45">
        <v>18364.252505903853</v>
      </c>
      <c r="AU937" s="12">
        <v>18849.883792238888</v>
      </c>
      <c r="AV937" s="12">
        <v>11432.540579443281</v>
      </c>
      <c r="AW937" s="12">
        <v>16183.807390846763</v>
      </c>
      <c r="AX937" s="12">
        <v>16745.852923942773</v>
      </c>
      <c r="AY937" s="44">
        <v>15704.800508172608</v>
      </c>
      <c r="AZ937" s="45">
        <v>14913.14411872569</v>
      </c>
      <c r="BA937" s="12">
        <v>14353.888021461338</v>
      </c>
      <c r="BB937" s="12">
        <v>10036.352123974639</v>
      </c>
      <c r="BC937" s="12">
        <v>11690.882247048437</v>
      </c>
      <c r="BD937" s="12">
        <v>17289.66836480888</v>
      </c>
      <c r="BE937" s="44">
        <v>18327.625019431904</v>
      </c>
      <c r="BF937" s="45">
        <v>18680.700311032877</v>
      </c>
      <c r="BG937" s="12">
        <v>18849.883802238885</v>
      </c>
      <c r="BH937" s="12">
        <v>16176.422046557909</v>
      </c>
      <c r="BI937" s="12">
        <v>16730.803356595065</v>
      </c>
      <c r="BJ937" s="12">
        <v>15805.76395747913</v>
      </c>
      <c r="BK937" s="44">
        <v>14942.957819039751</v>
      </c>
      <c r="BL937" s="45">
        <v>14684.69108935417</v>
      </c>
      <c r="BM937" s="12">
        <v>10026.691564395649</v>
      </c>
      <c r="BN937" s="12">
        <v>0</v>
      </c>
      <c r="BO937" s="12">
        <v>3.0297358801185759</v>
      </c>
      <c r="BP937" s="12">
        <v>28.38259383195971</v>
      </c>
      <c r="BQ937" s="48">
        <v>32.585597058607462</v>
      </c>
      <c r="BR937" s="49">
        <v>6.6358945751408536</v>
      </c>
      <c r="BS937" s="13">
        <v>54.173368037568849</v>
      </c>
      <c r="BT937" s="12">
        <v>146.72154622167955</v>
      </c>
      <c r="BV937" s="14">
        <f>Таблица1[[#This Row],[Lкан_леб,мм]]</f>
        <v>58183.278453778323</v>
      </c>
      <c r="BW937" s="50">
        <f>Таблица1[[#This Row],[угол обхв4]]+Таблица1[[#This Row],[Lдуг 3,мм]]</f>
        <v>12923.430665675565</v>
      </c>
      <c r="BX937" s="54">
        <f>Таблица1[[#This Row],[угол обхв5]]+Таблица1[[#This Row],[Y5, мм]]</f>
        <v>58204.853031340463</v>
      </c>
      <c r="BY937" s="14">
        <f>Таблица1[[#This Row],[угол обхв6]]+Таблица1[[#This Row],[Lдуг 4,мм]]</f>
        <v>14646.804031057745</v>
      </c>
      <c r="BZ937" s="14">
        <f>Таблица1[[#This Row],[Т1]]+Таблица1[[#This Row],[X6, мм]]</f>
        <v>58406.963874091023</v>
      </c>
      <c r="CA937" s="14">
        <f>Таблица1[[#This Row],[Т2]]+Таблица1[[#This Row],[Lдуг 5,мм]]</f>
        <v>20127.336213245893</v>
      </c>
      <c r="CB937" s="14">
        <f>Таблица1[[#This Row],[Т3]]+Таблица1[[#This Row],[Y6, мм]]</f>
        <v>58639.004064710585</v>
      </c>
      <c r="CC937" s="14">
        <f>Таблица1[[#This Row],[Т4]]+Таблица1[[#This Row],[Lдуг 6,мм]]</f>
        <v>21255.811733582956</v>
      </c>
      <c r="CD937" s="14">
        <f>Таблица1[[#This Row],[Т5]]+Таблица1[[#This Row],[Lдуг 1,мм]]</f>
        <v>58686.257894044371</v>
      </c>
      <c r="CE937" s="14">
        <f>Таблица1[[#This Row],[Т6]]+Таблица1[[#This Row],[Lпрям1, мм]]</f>
        <v>21646.106493988475</v>
      </c>
      <c r="CF937" s="15">
        <f>Таблица1[[#This Row],[Т7]]+Таблица1[[#This Row],[Lдуг 2,мм]]</f>
        <v>59072.02337881767</v>
      </c>
      <c r="CG937" s="14">
        <f>Таблица1[[#This Row],[Т8]]+Таблица1[[#This Row],[Lпрям2, мм]]</f>
        <v>25973.302951054164</v>
      </c>
      <c r="CH937" s="14">
        <f>Таблица1[[#This Row],[Т9]]-Таблица1[[#This Row],[Т9]]</f>
        <v>0</v>
      </c>
      <c r="CI937" s="50">
        <f>Таблица1[[#This Row],[Т9]]-Таблица1[[#This Row],[Т8]]</f>
        <v>37425.916884829196</v>
      </c>
      <c r="CJ937" s="54">
        <f>Таблица1[[#This Row],[Т9]]-Таблица1[[#This Row],[Т7]]</f>
        <v>385.76548477329925</v>
      </c>
      <c r="CK937" s="14">
        <f>Таблица1[[#This Row],[Т9]]-Таблица1[[#This Row],[Т6]]</f>
        <v>37816.211645234711</v>
      </c>
      <c r="CL937" s="14">
        <f>Таблица1[[#This Row],[Т9]]-Таблица1[[#This Row],[Т5]]</f>
        <v>433.01931410708494</v>
      </c>
      <c r="CM937" s="14">
        <f>Таблица1[[#This Row],[Т9]]-Таблица1[[#This Row],[Т4]]</f>
        <v>38944.687165571777</v>
      </c>
      <c r="CN937" s="14">
        <f>Таблица1[[#This Row],[Т9]]-Таблица1[[#This Row],[Т3]]</f>
        <v>665.05950472664699</v>
      </c>
      <c r="CO937" s="14">
        <f>Таблица1[[#This Row],[Т9]]-Таблица1[[#This Row],[Т2]]</f>
        <v>44425.219347759921</v>
      </c>
      <c r="CP937" s="14">
        <f>Таблица1[[#This Row],[Т9]]-Таблица1[[#This Row],[Т1]]</f>
        <v>867.17034747720754</v>
      </c>
      <c r="CQ937" s="14">
        <f>Таблица1[[#This Row],[Т9]]-Таблица1[[#This Row],[угол обхв6]]</f>
        <v>46148.592713142105</v>
      </c>
      <c r="CR937" s="14">
        <f>Таблица1[[#This Row],[Т9]]-Таблица1[[#This Row],[угол обхв5]]</f>
        <v>888.74492503934744</v>
      </c>
      <c r="CS937" s="14">
        <f>Таблица1[[#This Row],[Т9]]-Таблица1[[#This Row],[угол обхв4]]</f>
        <v>59072.02337881767</v>
      </c>
      <c r="CT937" s="14">
        <f>Таблица1[[#This Row],[Lкан_прям, мм]]+Таблица1[[#This Row],[Lкан_дуг, мм]]+Таблица1[[#This Row],[Lкан_леб,мм]]</f>
        <v>85045.326329871838</v>
      </c>
      <c r="CU937" s="16">
        <f>Таблица1[[#This Row],[Lкан_леб,мм]]</f>
        <v>58183.278453778323</v>
      </c>
      <c r="CV937" s="14">
        <f>2534431-(Таблица1[[#This Row],[Т23]]+Таблица1[[#This Row],[угол обхв3]])</f>
        <v>2449238.9521239065</v>
      </c>
      <c r="CW937" s="50">
        <f>SUM(X937:AC937,AD937:AI937)-Таблица1[[#This Row],[lподв_min, мм]]</f>
        <v>22534.851419970695</v>
      </c>
      <c r="CX937" s="17">
        <f>CW1376-Таблица1[[#This Row],[Суммарная длина каната]]</f>
        <v>-2425932.5669473875</v>
      </c>
    </row>
    <row r="938" spans="1:102" x14ac:dyDescent="0.25">
      <c r="A938" s="21">
        <v>937</v>
      </c>
      <c r="B938" s="10">
        <v>24.185102040816322</v>
      </c>
      <c r="C938" s="10">
        <v>23.78</v>
      </c>
      <c r="D938" s="11">
        <v>5330.9623451822563</v>
      </c>
      <c r="E938" s="11">
        <v>8214.3159929272097</v>
      </c>
      <c r="F938" s="11">
        <v>4870.9871058209528</v>
      </c>
      <c r="G938" s="11">
        <v>8988.4682900719708</v>
      </c>
      <c r="H938" s="11">
        <v>4922.9618551822559</v>
      </c>
      <c r="I938" s="11">
        <v>6210.9262843573506</v>
      </c>
      <c r="J938" s="11">
        <v>2003.3897085698591</v>
      </c>
      <c r="K938" s="11">
        <v>24892.311436413878</v>
      </c>
      <c r="L938" s="11">
        <v>1979.0563547306865</v>
      </c>
      <c r="M938" s="11">
        <v>58173.958538727275</v>
      </c>
      <c r="N938" s="11">
        <v>10047.250114425209</v>
      </c>
      <c r="O938" s="11">
        <v>16048.11412427058</v>
      </c>
      <c r="P938" s="43">
        <v>10541.02219517187</v>
      </c>
      <c r="Q938" s="11">
        <v>12694.274961436429</v>
      </c>
      <c r="R938" s="11">
        <v>6344.2730115838285</v>
      </c>
      <c r="S938" s="11">
        <v>9169.5722377938964</v>
      </c>
      <c r="T938" s="11">
        <v>5330.9623451822563</v>
      </c>
      <c r="U938" s="11">
        <v>8214.3159929272097</v>
      </c>
      <c r="V938" s="11">
        <v>4753.9280019189928</v>
      </c>
      <c r="W938" s="11">
        <v>8910.891449496512</v>
      </c>
      <c r="X938" s="12">
        <v>0</v>
      </c>
      <c r="Y938" s="12">
        <v>743.60825622752395</v>
      </c>
      <c r="Z938" s="12">
        <v>415.50372493553823</v>
      </c>
      <c r="AA938" s="44">
        <v>232.0401906195587</v>
      </c>
      <c r="AB938" s="45">
        <v>587.90418294806568</v>
      </c>
      <c r="AC938" s="12">
        <v>0</v>
      </c>
      <c r="AD938" s="12">
        <v>12889.921697292508</v>
      </c>
      <c r="AE938" s="12">
        <v>3389.9923300628539</v>
      </c>
      <c r="AF938" s="12">
        <v>5480.532182188148</v>
      </c>
      <c r="AG938" s="44">
        <v>1128.4755203370612</v>
      </c>
      <c r="AH938" s="45">
        <v>2003.3897065333076</v>
      </c>
      <c r="AI938" s="12">
        <v>0</v>
      </c>
      <c r="AJ938" s="12">
        <v>-22.800783772738015</v>
      </c>
      <c r="AK938" s="12">
        <v>81.624742435398844</v>
      </c>
      <c r="AL938" s="12">
        <v>139.97427628532776</v>
      </c>
      <c r="AM938" s="44">
        <v>172.55987334393518</v>
      </c>
      <c r="AN938" s="45">
        <v>89.999999714005824</v>
      </c>
      <c r="AO938" s="12">
        <v>0</v>
      </c>
      <c r="AP938" s="12">
        <v>-1993.5368991189537</v>
      </c>
      <c r="AQ938" s="12">
        <v>10450.898926931803</v>
      </c>
      <c r="AR938" s="12">
        <v>10803.419835298853</v>
      </c>
      <c r="AS938" s="44">
        <v>6397.1049618427969</v>
      </c>
      <c r="AT938" s="45">
        <v>4922.9623451822563</v>
      </c>
      <c r="AU938" s="12">
        <v>0</v>
      </c>
      <c r="AV938" s="12">
        <v>11429.024012917656</v>
      </c>
      <c r="AW938" s="12">
        <v>16107.541694993404</v>
      </c>
      <c r="AX938" s="12">
        <v>12381.846604119444</v>
      </c>
      <c r="AY938" s="44">
        <v>8765.0073047709848</v>
      </c>
      <c r="AZ938" s="45">
        <v>8214.31599089066</v>
      </c>
      <c r="BA938" s="12">
        <v>0</v>
      </c>
      <c r="BB938" s="12">
        <v>9889.1386100637574</v>
      </c>
      <c r="BC938" s="12">
        <v>10944.671007678466</v>
      </c>
      <c r="BD938" s="12">
        <v>6606.6706517108105</v>
      </c>
      <c r="BE938" s="44">
        <v>5278.1303949232879</v>
      </c>
      <c r="BF938" s="45">
        <v>4922.962355182256</v>
      </c>
      <c r="BG938" s="12">
        <v>0</v>
      </c>
      <c r="BH938" s="12">
        <v>16424.232127281015</v>
      </c>
      <c r="BI938" s="12">
        <v>12753.702532159252</v>
      </c>
      <c r="BJ938" s="12">
        <v>8857.1438804769114</v>
      </c>
      <c r="BK938" s="44">
        <v>8618.8809259501231</v>
      </c>
      <c r="BL938" s="45">
        <v>6210.9262843573533</v>
      </c>
      <c r="BM938" s="12">
        <v>0</v>
      </c>
      <c r="BN938" s="12">
        <v>0</v>
      </c>
      <c r="BO938" s="12">
        <v>104.42552620813686</v>
      </c>
      <c r="BP938" s="12">
        <v>58.349533849928925</v>
      </c>
      <c r="BQ938" s="48">
        <v>32.585597058607419</v>
      </c>
      <c r="BR938" s="49">
        <v>82.559873629929371</v>
      </c>
      <c r="BS938" s="13">
        <v>0</v>
      </c>
      <c r="BT938" s="12">
        <v>156.04146127271954</v>
      </c>
      <c r="BV938" s="14">
        <f>Таблица1[[#This Row],[Lкан_леб,мм]]</f>
        <v>58173.958538727275</v>
      </c>
      <c r="BW938" s="50">
        <f>Таблица1[[#This Row],[угол обхв4]]+Таблица1[[#This Row],[Lдуг 3,мм]]</f>
        <v>12889.921697292508</v>
      </c>
      <c r="BX938" s="54">
        <f>Таблица1[[#This Row],[угол обхв5]]+Таблица1[[#This Row],[Y5, мм]]</f>
        <v>58917.566794954801</v>
      </c>
      <c r="BY938" s="14">
        <f>Таблица1[[#This Row],[угол обхв6]]+Таблица1[[#This Row],[Lдуг 4,мм]]</f>
        <v>16279.914027355362</v>
      </c>
      <c r="BZ938" s="14">
        <f>Таблица1[[#This Row],[Т1]]+Таблица1[[#This Row],[X6, мм]]</f>
        <v>59333.070519890338</v>
      </c>
      <c r="CA938" s="14">
        <f>Таблица1[[#This Row],[Т2]]+Таблица1[[#This Row],[Lдуг 5,мм]]</f>
        <v>21760.446209543508</v>
      </c>
      <c r="CB938" s="14">
        <f>Таблица1[[#This Row],[Т3]]+Таблица1[[#This Row],[Y6, мм]]</f>
        <v>59565.1107105099</v>
      </c>
      <c r="CC938" s="14">
        <f>Таблица1[[#This Row],[Т4]]+Таблица1[[#This Row],[Lдуг 6,мм]]</f>
        <v>22888.921729880571</v>
      </c>
      <c r="CD938" s="14">
        <f>Таблица1[[#This Row],[Т5]]+Таблица1[[#This Row],[Lдуг 1,мм]]</f>
        <v>60153.014893457963</v>
      </c>
      <c r="CE938" s="14">
        <f>Таблица1[[#This Row],[Т6]]+Таблица1[[#This Row],[Lпрям1, мм]]</f>
        <v>24892.311436413878</v>
      </c>
      <c r="CF938" s="15">
        <f>Таблица1[[#This Row],[Т7]]+Таблица1[[#This Row],[Lдуг 2,мм]]</f>
        <v>60153.014893457963</v>
      </c>
      <c r="CG938" s="14">
        <f>Таблица1[[#This Row],[Т8]]+Таблица1[[#This Row],[Lпрям2, мм]]</f>
        <v>24892.311436413878</v>
      </c>
      <c r="CH938" s="14">
        <f>Таблица1[[#This Row],[Т9]]-Таблица1[[#This Row],[Т9]]</f>
        <v>0</v>
      </c>
      <c r="CI938" s="50">
        <f>Таблица1[[#This Row],[Т9]]-Таблица1[[#This Row],[Т8]]</f>
        <v>35260.703457044088</v>
      </c>
      <c r="CJ938" s="54">
        <f>Таблица1[[#This Row],[Т9]]-Таблица1[[#This Row],[Т7]]</f>
        <v>0</v>
      </c>
      <c r="CK938" s="14">
        <f>Таблица1[[#This Row],[Т9]]-Таблица1[[#This Row],[Т6]]</f>
        <v>37264.093163577389</v>
      </c>
      <c r="CL938" s="14">
        <f>Таблица1[[#This Row],[Т9]]-Таблица1[[#This Row],[Т5]]</f>
        <v>587.90418294806295</v>
      </c>
      <c r="CM938" s="14">
        <f>Таблица1[[#This Row],[Т9]]-Таблица1[[#This Row],[Т4]]</f>
        <v>38392.568683914455</v>
      </c>
      <c r="CN938" s="14">
        <f>Таблица1[[#This Row],[Т9]]-Таблица1[[#This Row],[Т3]]</f>
        <v>819.94437356762501</v>
      </c>
      <c r="CO938" s="14">
        <f>Таблица1[[#This Row],[Т9]]-Таблица1[[#This Row],[Т2]]</f>
        <v>43873.100866102599</v>
      </c>
      <c r="CP938" s="14">
        <f>Таблица1[[#This Row],[Т9]]-Таблица1[[#This Row],[Т1]]</f>
        <v>1235.4480985031623</v>
      </c>
      <c r="CQ938" s="14">
        <f>Таблица1[[#This Row],[Т9]]-Таблица1[[#This Row],[угол обхв6]]</f>
        <v>47263.093196165457</v>
      </c>
      <c r="CR938" s="14">
        <f>Таблица1[[#This Row],[Т9]]-Таблица1[[#This Row],[угол обхв5]]</f>
        <v>1979.0563547306883</v>
      </c>
      <c r="CS938" s="14">
        <f>Таблица1[[#This Row],[Т9]]-Таблица1[[#This Row],[угол обхв4]]</f>
        <v>60153.014893457963</v>
      </c>
      <c r="CT938" s="14">
        <f>Таблица1[[#This Row],[Lкан_прям, мм]]+Таблица1[[#This Row],[Lкан_дуг, мм]]+Таблица1[[#This Row],[Lкан_леб,мм]]</f>
        <v>85045.326329871838</v>
      </c>
      <c r="CU938" s="16">
        <f>Таблица1[[#This Row],[Lкан_леб,мм]]</f>
        <v>58173.958538727275</v>
      </c>
      <c r="CV938" s="14">
        <f>2534431-(Таблица1[[#This Row],[Т23]]+Таблица1[[#This Row],[угол обхв3]])</f>
        <v>2449229.6322088554</v>
      </c>
      <c r="CW938" s="50">
        <f>SUM(X938:AC938,AD938:AI938)-Таблица1[[#This Row],[lподв_min, мм]]</f>
        <v>24867.978082574708</v>
      </c>
      <c r="CX938" s="17">
        <f>CW1377-Таблица1[[#This Row],[Суммарная длина каната]]</f>
        <v>-2425996.4103722321</v>
      </c>
    </row>
    <row r="939" spans="1:102" x14ac:dyDescent="0.25">
      <c r="A939" s="21">
        <v>938</v>
      </c>
      <c r="B939" s="10">
        <v>24.185102040816322</v>
      </c>
      <c r="C939" s="10">
        <v>26.464081632653066</v>
      </c>
      <c r="D939" s="11">
        <v>5650.2715282674317</v>
      </c>
      <c r="E939" s="11">
        <v>7992.8659292799166</v>
      </c>
      <c r="F939" s="11">
        <v>5154.5481934832032</v>
      </c>
      <c r="G939" s="11">
        <v>8744.6287744315014</v>
      </c>
      <c r="H939" s="11">
        <v>5242.2710382674313</v>
      </c>
      <c r="I939" s="11">
        <v>5950.575332184555</v>
      </c>
      <c r="J939" s="11">
        <v>2042.290597095362</v>
      </c>
      <c r="K939" s="11">
        <v>24930.537822948467</v>
      </c>
      <c r="L939" s="11">
        <v>1940.8299681961016</v>
      </c>
      <c r="M939" s="11">
        <v>58173.958538727275</v>
      </c>
      <c r="N939" s="11">
        <v>10047.250114425209</v>
      </c>
      <c r="O939" s="11">
        <v>16048.11412427058</v>
      </c>
      <c r="P939" s="43">
        <v>10644.823863865926</v>
      </c>
      <c r="Q939" s="11">
        <v>12711.891566735982</v>
      </c>
      <c r="R939" s="11">
        <v>6617.7368885056967</v>
      </c>
      <c r="S939" s="11">
        <v>8994.5264390031662</v>
      </c>
      <c r="T939" s="11">
        <v>5650.2715282674317</v>
      </c>
      <c r="U939" s="11">
        <v>7992.8659292799166</v>
      </c>
      <c r="V939" s="11">
        <v>5041.2503527168456</v>
      </c>
      <c r="W939" s="11">
        <v>8661.6552890420044</v>
      </c>
      <c r="X939" s="12">
        <v>0</v>
      </c>
      <c r="Y939" s="12">
        <v>730.93513401179359</v>
      </c>
      <c r="Z939" s="12">
        <v>409.06365390337118</v>
      </c>
      <c r="AA939" s="44">
        <v>232.04019061955924</v>
      </c>
      <c r="AB939" s="45">
        <v>568.79098966137747</v>
      </c>
      <c r="AC939" s="12">
        <v>0</v>
      </c>
      <c r="AD939" s="12">
        <v>12889.921697292508</v>
      </c>
      <c r="AE939" s="12">
        <v>3389.3178280331485</v>
      </c>
      <c r="AF939" s="12">
        <v>5480.5321821881507</v>
      </c>
      <c r="AG939" s="44">
        <v>1128.4755203370592</v>
      </c>
      <c r="AH939" s="45">
        <v>2042.2905950976026</v>
      </c>
      <c r="AI939" s="12">
        <v>0</v>
      </c>
      <c r="AJ939" s="12">
        <v>-22.800783772738015</v>
      </c>
      <c r="AK939" s="12">
        <v>79.845045336833081</v>
      </c>
      <c r="AL939" s="12">
        <v>137.2901946526747</v>
      </c>
      <c r="AM939" s="44">
        <v>169.87579171128218</v>
      </c>
      <c r="AN939" s="45">
        <v>89.999999719453342</v>
      </c>
      <c r="AO939" s="12">
        <v>0</v>
      </c>
      <c r="AP939" s="12">
        <v>-1993.5368991189537</v>
      </c>
      <c r="AQ939" s="12">
        <v>10448.858601010848</v>
      </c>
      <c r="AR939" s="12">
        <v>10921.564319299114</v>
      </c>
      <c r="AS939" s="44">
        <v>6689.4562207796998</v>
      </c>
      <c r="AT939" s="45">
        <v>5242.2715282674308</v>
      </c>
      <c r="AU939" s="12">
        <v>0</v>
      </c>
      <c r="AV939" s="12">
        <v>11429.024012917656</v>
      </c>
      <c r="AW939" s="12">
        <v>16120.048980233409</v>
      </c>
      <c r="AX939" s="12">
        <v>12412.093767666956</v>
      </c>
      <c r="AY939" s="44">
        <v>8592.8794081686647</v>
      </c>
      <c r="AZ939" s="45">
        <v>7992.8659272821606</v>
      </c>
      <c r="BA939" s="12">
        <v>0</v>
      </c>
      <c r="BB939" s="12">
        <v>9889.1386100637574</v>
      </c>
      <c r="BC939" s="12">
        <v>11046.432350451565</v>
      </c>
      <c r="BD939" s="12">
        <v>6894.4773439388837</v>
      </c>
      <c r="BE939" s="44">
        <v>5578.5521959934276</v>
      </c>
      <c r="BF939" s="45">
        <v>5242.2715382674314</v>
      </c>
      <c r="BG939" s="12">
        <v>0</v>
      </c>
      <c r="BH939" s="12">
        <v>16424.232127281015</v>
      </c>
      <c r="BI939" s="12">
        <v>12783.82642269881</v>
      </c>
      <c r="BJ939" s="12">
        <v>8694.728639934141</v>
      </c>
      <c r="BK939" s="44">
        <v>8394.5129601144181</v>
      </c>
      <c r="BL939" s="45">
        <v>5950.5753321845577</v>
      </c>
      <c r="BM939" s="12">
        <v>0</v>
      </c>
      <c r="BN939" s="12">
        <v>0</v>
      </c>
      <c r="BO939" s="12">
        <v>102.6458291095711</v>
      </c>
      <c r="BP939" s="12">
        <v>57.445149315841604</v>
      </c>
      <c r="BQ939" s="48">
        <v>32.585597058607497</v>
      </c>
      <c r="BR939" s="49">
        <v>79.875791991828848</v>
      </c>
      <c r="BS939" s="13">
        <v>0</v>
      </c>
      <c r="BT939" s="12">
        <v>156.04146127271954</v>
      </c>
      <c r="BV939" s="14">
        <f>Таблица1[[#This Row],[Lкан_леб,мм]]</f>
        <v>58173.958538727275</v>
      </c>
      <c r="BW939" s="50">
        <f>Таблица1[[#This Row],[угол обхв4]]+Таблица1[[#This Row],[Lдуг 3,мм]]</f>
        <v>12889.921697292508</v>
      </c>
      <c r="BX939" s="54">
        <f>Таблица1[[#This Row],[угол обхв5]]+Таблица1[[#This Row],[Y5, мм]]</f>
        <v>58904.893672739068</v>
      </c>
      <c r="BY939" s="14">
        <f>Таблица1[[#This Row],[угол обхв6]]+Таблица1[[#This Row],[Lдуг 4,мм]]</f>
        <v>16279.239525325656</v>
      </c>
      <c r="BZ939" s="14">
        <f>Таблица1[[#This Row],[Т1]]+Таблица1[[#This Row],[X6, мм]]</f>
        <v>59313.957326642441</v>
      </c>
      <c r="CA939" s="14">
        <f>Таблица1[[#This Row],[Т2]]+Таблица1[[#This Row],[Lдуг 5,мм]]</f>
        <v>21759.771707513806</v>
      </c>
      <c r="CB939" s="14">
        <f>Таблица1[[#This Row],[Т3]]+Таблица1[[#This Row],[Y6, мм]]</f>
        <v>59545.997517262003</v>
      </c>
      <c r="CC939" s="14">
        <f>Таблица1[[#This Row],[Т4]]+Таблица1[[#This Row],[Lдуг 6,мм]]</f>
        <v>22888.247227850865</v>
      </c>
      <c r="CD939" s="14">
        <f>Таблица1[[#This Row],[Т5]]+Таблица1[[#This Row],[Lдуг 1,мм]]</f>
        <v>60114.788506923382</v>
      </c>
      <c r="CE939" s="14">
        <f>Таблица1[[#This Row],[Т6]]+Таблица1[[#This Row],[Lпрям1, мм]]</f>
        <v>24930.537822948467</v>
      </c>
      <c r="CF939" s="15">
        <f>Таблица1[[#This Row],[Т7]]+Таблица1[[#This Row],[Lдуг 2,мм]]</f>
        <v>60114.788506923382</v>
      </c>
      <c r="CG939" s="14">
        <f>Таблица1[[#This Row],[Т8]]+Таблица1[[#This Row],[Lпрям2, мм]]</f>
        <v>24930.537822948467</v>
      </c>
      <c r="CH939" s="14">
        <f>Таблица1[[#This Row],[Т9]]-Таблица1[[#This Row],[Т9]]</f>
        <v>0</v>
      </c>
      <c r="CI939" s="50">
        <f>Таблица1[[#This Row],[Т9]]-Таблица1[[#This Row],[Т8]]</f>
        <v>35184.250683974911</v>
      </c>
      <c r="CJ939" s="54">
        <f>Таблица1[[#This Row],[Т9]]-Таблица1[[#This Row],[Т7]]</f>
        <v>0</v>
      </c>
      <c r="CK939" s="14">
        <f>Таблица1[[#This Row],[Т9]]-Таблица1[[#This Row],[Т6]]</f>
        <v>37226.541279072517</v>
      </c>
      <c r="CL939" s="14">
        <f>Таблица1[[#This Row],[Т9]]-Таблица1[[#This Row],[Т5]]</f>
        <v>568.79098966137826</v>
      </c>
      <c r="CM939" s="14">
        <f>Таблица1[[#This Row],[Т9]]-Таблица1[[#This Row],[Т4]]</f>
        <v>38355.016799409575</v>
      </c>
      <c r="CN939" s="14">
        <f>Таблица1[[#This Row],[Т9]]-Таблица1[[#This Row],[Т3]]</f>
        <v>800.83118028094032</v>
      </c>
      <c r="CO939" s="14">
        <f>Таблица1[[#This Row],[Т9]]-Таблица1[[#This Row],[Т2]]</f>
        <v>43835.548981597727</v>
      </c>
      <c r="CP939" s="14">
        <f>Таблица1[[#This Row],[Т9]]-Таблица1[[#This Row],[Т1]]</f>
        <v>1209.8948341843134</v>
      </c>
      <c r="CQ939" s="14">
        <f>Таблица1[[#This Row],[Т9]]-Таблица1[[#This Row],[угол обхв6]]</f>
        <v>47224.866809630876</v>
      </c>
      <c r="CR939" s="14">
        <f>Таблица1[[#This Row],[Т9]]-Таблица1[[#This Row],[угол обхв5]]</f>
        <v>1940.8299681961071</v>
      </c>
      <c r="CS939" s="14">
        <f>Таблица1[[#This Row],[Т9]]-Таблица1[[#This Row],[угол обхв4]]</f>
        <v>60114.788506923382</v>
      </c>
      <c r="CT939" s="14">
        <f>Таблица1[[#This Row],[Lкан_прям, мм]]+Таблица1[[#This Row],[Lкан_дуг, мм]]+Таблица1[[#This Row],[Lкан_леб,мм]]</f>
        <v>85045.326329871838</v>
      </c>
      <c r="CU939" s="16">
        <f>Таблица1[[#This Row],[Lкан_леб,мм]]</f>
        <v>58173.958538727275</v>
      </c>
      <c r="CV939" s="14">
        <f>2534431-(Таблица1[[#This Row],[Т23]]+Таблица1[[#This Row],[угол обхв3]])</f>
        <v>2449229.6322088554</v>
      </c>
      <c r="CW939" s="50">
        <f>SUM(X939:AC939,AD939:AI939)-Таблица1[[#This Row],[lподв_min, мм]]</f>
        <v>24829.077194049209</v>
      </c>
      <c r="CX939" s="17">
        <f>CW1378-Таблица1[[#This Row],[Суммарная длина каната]]</f>
        <v>-2426070.9072329211</v>
      </c>
    </row>
    <row r="940" spans="1:102" x14ac:dyDescent="0.25">
      <c r="A940" s="21">
        <v>939</v>
      </c>
      <c r="B940" s="10">
        <v>24.185102040816322</v>
      </c>
      <c r="C940" s="10">
        <v>29.148163265306128</v>
      </c>
      <c r="D940" s="11">
        <v>5979.6006742741574</v>
      </c>
      <c r="E940" s="11">
        <v>7786.6117203958493</v>
      </c>
      <c r="F940" s="11">
        <v>5449.2169365148247</v>
      </c>
      <c r="G940" s="11">
        <v>8514.3356314503362</v>
      </c>
      <c r="H940" s="11">
        <v>5571.600184274158</v>
      </c>
      <c r="I940" s="11">
        <v>5703.7586939381135</v>
      </c>
      <c r="J940" s="11">
        <v>2082.8530264577357</v>
      </c>
      <c r="K940" s="11">
        <v>24968.764209483164</v>
      </c>
      <c r="L940" s="11">
        <v>1902.6035816614012</v>
      </c>
      <c r="M940" s="11">
        <v>58173.958538727275</v>
      </c>
      <c r="N940" s="11">
        <v>10047.250114425209</v>
      </c>
      <c r="O940" s="11">
        <v>16048.11412427058</v>
      </c>
      <c r="P940" s="43">
        <v>10747.686687464096</v>
      </c>
      <c r="Q940" s="11">
        <v>12734.349766293437</v>
      </c>
      <c r="R940" s="11">
        <v>6899.0979620962135</v>
      </c>
      <c r="S940" s="11">
        <v>8832.4786993601356</v>
      </c>
      <c r="T940" s="11">
        <v>5979.6006742741574</v>
      </c>
      <c r="U940" s="11">
        <v>7786.6117203958493</v>
      </c>
      <c r="V940" s="11">
        <v>5339.9289515911469</v>
      </c>
      <c r="W940" s="11">
        <v>8426.1475577026813</v>
      </c>
      <c r="X940" s="12">
        <v>0</v>
      </c>
      <c r="Y940" s="12">
        <v>718.25924159429167</v>
      </c>
      <c r="Z940" s="12">
        <v>402.6263530729762</v>
      </c>
      <c r="AA940" s="44">
        <v>232.04019061955887</v>
      </c>
      <c r="AB940" s="45">
        <v>549.67779637457454</v>
      </c>
      <c r="AC940" s="12">
        <v>0</v>
      </c>
      <c r="AD940" s="12">
        <v>12889.921697292508</v>
      </c>
      <c r="AE940" s="12">
        <v>3386.9817851665675</v>
      </c>
      <c r="AF940" s="12">
        <v>5480.5321821881498</v>
      </c>
      <c r="AG940" s="44">
        <v>1128.4755203370603</v>
      </c>
      <c r="AH940" s="45">
        <v>2082.853024498881</v>
      </c>
      <c r="AI940" s="12">
        <v>0</v>
      </c>
      <c r="AJ940" s="12">
        <v>-22.800783772738015</v>
      </c>
      <c r="AK940" s="12">
        <v>78.064959216527328</v>
      </c>
      <c r="AL940" s="12">
        <v>134.60611302002164</v>
      </c>
      <c r="AM940" s="44">
        <v>167.19171007862909</v>
      </c>
      <c r="AN940" s="45">
        <v>89.999999724916847</v>
      </c>
      <c r="AO940" s="12">
        <v>0</v>
      </c>
      <c r="AP940" s="12">
        <v>-1993.5368991189537</v>
      </c>
      <c r="AQ940" s="12">
        <v>10446.430252911896</v>
      </c>
      <c r="AR940" s="12">
        <v>11038.162747523136</v>
      </c>
      <c r="AS940" s="44">
        <v>6989.5473132542411</v>
      </c>
      <c r="AT940" s="45">
        <v>5571.6006742741574</v>
      </c>
      <c r="AU940" s="12">
        <v>0</v>
      </c>
      <c r="AV940" s="12">
        <v>11429.024012917656</v>
      </c>
      <c r="AW940" s="12">
        <v>16132.48957708566</v>
      </c>
      <c r="AX940" s="12">
        <v>12447.840327474092</v>
      </c>
      <c r="AY940" s="44">
        <v>8434.6308454321661</v>
      </c>
      <c r="AZ940" s="45">
        <v>7786.6117184369978</v>
      </c>
      <c r="BA940" s="12">
        <v>0</v>
      </c>
      <c r="BB940" s="12">
        <v>9889.1386100637574</v>
      </c>
      <c r="BC940" s="12">
        <v>11146.866825950783</v>
      </c>
      <c r="BD940" s="12">
        <v>7189.5740221552542</v>
      </c>
      <c r="BE940" s="44">
        <v>5889.1513231161298</v>
      </c>
      <c r="BF940" s="45">
        <v>5571.6006842741572</v>
      </c>
      <c r="BG940" s="12">
        <v>0</v>
      </c>
      <c r="BH940" s="12">
        <v>16424.232127281015</v>
      </c>
      <c r="BI940" s="12">
        <v>12818.725219108521</v>
      </c>
      <c r="BJ940" s="12">
        <v>8545.9692605407909</v>
      </c>
      <c r="BK940" s="44">
        <v>8184.4595743238187</v>
      </c>
      <c r="BL940" s="45">
        <v>5703.7586939381163</v>
      </c>
      <c r="BM940" s="12">
        <v>0</v>
      </c>
      <c r="BN940" s="12">
        <v>0</v>
      </c>
      <c r="BO940" s="12">
        <v>100.86574298926534</v>
      </c>
      <c r="BP940" s="12">
        <v>56.541153803494318</v>
      </c>
      <c r="BQ940" s="48">
        <v>32.585597058607448</v>
      </c>
      <c r="BR940" s="49">
        <v>77.191710353712239</v>
      </c>
      <c r="BS940" s="13">
        <v>0</v>
      </c>
      <c r="BT940" s="12">
        <v>156.04146127271954</v>
      </c>
      <c r="BV940" s="14">
        <f>Таблица1[[#This Row],[Lкан_леб,мм]]</f>
        <v>58173.958538727275</v>
      </c>
      <c r="BW940" s="50">
        <f>Таблица1[[#This Row],[угол обхв4]]+Таблица1[[#This Row],[Lдуг 3,мм]]</f>
        <v>12889.921697292508</v>
      </c>
      <c r="BX940" s="54">
        <f>Таблица1[[#This Row],[угол обхв5]]+Таблица1[[#This Row],[Y5, мм]]</f>
        <v>58892.217780321567</v>
      </c>
      <c r="BY940" s="14">
        <f>Таблица1[[#This Row],[угол обхв6]]+Таблица1[[#This Row],[Lдуг 4,мм]]</f>
        <v>16276.903482459074</v>
      </c>
      <c r="BZ940" s="14">
        <f>Таблица1[[#This Row],[Т1]]+Таблица1[[#This Row],[X6, мм]]</f>
        <v>59294.844133394545</v>
      </c>
      <c r="CA940" s="14">
        <f>Таблица1[[#This Row],[Т2]]+Таблица1[[#This Row],[Lдуг 5,мм]]</f>
        <v>21757.435664647222</v>
      </c>
      <c r="CB940" s="14">
        <f>Таблица1[[#This Row],[Т3]]+Таблица1[[#This Row],[Y6, мм]]</f>
        <v>59526.884324014107</v>
      </c>
      <c r="CC940" s="14">
        <f>Таблица1[[#This Row],[Т4]]+Таблица1[[#This Row],[Lдуг 6,мм]]</f>
        <v>22885.911184984281</v>
      </c>
      <c r="CD940" s="14">
        <f>Таблица1[[#This Row],[Т5]]+Таблица1[[#This Row],[Lдуг 1,мм]]</f>
        <v>60076.562120388684</v>
      </c>
      <c r="CE940" s="14">
        <f>Таблица1[[#This Row],[Т6]]+Таблица1[[#This Row],[Lпрям1, мм]]</f>
        <v>24968.764209483161</v>
      </c>
      <c r="CF940" s="15">
        <f>Таблица1[[#This Row],[Т7]]+Таблица1[[#This Row],[Lдуг 2,мм]]</f>
        <v>60076.562120388684</v>
      </c>
      <c r="CG940" s="14">
        <f>Таблица1[[#This Row],[Т8]]+Таблица1[[#This Row],[Lпрям2, мм]]</f>
        <v>24968.764209483161</v>
      </c>
      <c r="CH940" s="14">
        <f>Таблица1[[#This Row],[Т9]]-Таблица1[[#This Row],[Т9]]</f>
        <v>0</v>
      </c>
      <c r="CI940" s="50">
        <f>Таблица1[[#This Row],[Т9]]-Таблица1[[#This Row],[Т8]]</f>
        <v>35107.797910905523</v>
      </c>
      <c r="CJ940" s="54">
        <f>Таблица1[[#This Row],[Т9]]-Таблица1[[#This Row],[Т7]]</f>
        <v>0</v>
      </c>
      <c r="CK940" s="14">
        <f>Таблица1[[#This Row],[Т9]]-Таблица1[[#This Row],[Т6]]</f>
        <v>37190.650935404403</v>
      </c>
      <c r="CL940" s="14">
        <f>Таблица1[[#This Row],[Т9]]-Таблица1[[#This Row],[Т5]]</f>
        <v>549.67779637457716</v>
      </c>
      <c r="CM940" s="14">
        <f>Таблица1[[#This Row],[Т9]]-Таблица1[[#This Row],[Т4]]</f>
        <v>38319.126455741462</v>
      </c>
      <c r="CN940" s="14">
        <f>Таблица1[[#This Row],[Т9]]-Таблица1[[#This Row],[Т3]]</f>
        <v>781.71798699413921</v>
      </c>
      <c r="CO940" s="14">
        <f>Таблица1[[#This Row],[Т9]]-Таблица1[[#This Row],[Т2]]</f>
        <v>43799.658637929606</v>
      </c>
      <c r="CP940" s="14">
        <f>Таблица1[[#This Row],[Т9]]-Таблица1[[#This Row],[Т1]]</f>
        <v>1184.3443400671167</v>
      </c>
      <c r="CQ940" s="14">
        <f>Таблица1[[#This Row],[Т9]]-Таблица1[[#This Row],[угол обхв6]]</f>
        <v>47186.640423096178</v>
      </c>
      <c r="CR940" s="14">
        <f>Таблица1[[#This Row],[Т9]]-Таблица1[[#This Row],[угол обхв5]]</f>
        <v>1902.6035816614094</v>
      </c>
      <c r="CS940" s="14">
        <f>Таблица1[[#This Row],[Т9]]-Таблица1[[#This Row],[угол обхв4]]</f>
        <v>60076.562120388684</v>
      </c>
      <c r="CT940" s="14">
        <f>Таблица1[[#This Row],[Lкан_прям, мм]]+Таблица1[[#This Row],[Lкан_дуг, мм]]+Таблица1[[#This Row],[Lкан_леб,мм]]</f>
        <v>85045.326329871838</v>
      </c>
      <c r="CU940" s="16">
        <f>Таблица1[[#This Row],[Lкан_леб,мм]]</f>
        <v>58173.958538727275</v>
      </c>
      <c r="CV940" s="14">
        <f>2534431-(Таблица1[[#This Row],[Т23]]+Таблица1[[#This Row],[угол обхв3]])</f>
        <v>2449229.6322088554</v>
      </c>
      <c r="CW940" s="50">
        <f>SUM(X940:AC940,AD940:AI940)-Таблица1[[#This Row],[lподв_min, мм]]</f>
        <v>24788.514764686828</v>
      </c>
      <c r="CX940" s="17">
        <f>CW1379-Таблица1[[#This Row],[Суммарная длина каната]]</f>
        <v>-2425740.2240709588</v>
      </c>
    </row>
    <row r="941" spans="1:102" x14ac:dyDescent="0.25">
      <c r="A941" s="21">
        <v>940</v>
      </c>
      <c r="B941" s="10">
        <v>24.185102040816322</v>
      </c>
      <c r="C941" s="10">
        <v>31.832244897959189</v>
      </c>
      <c r="D941" s="11">
        <v>6318.2271849307363</v>
      </c>
      <c r="E941" s="11">
        <v>7596.0059194021096</v>
      </c>
      <c r="F941" s="11">
        <v>5754.346786843711</v>
      </c>
      <c r="G941" s="11">
        <v>8298.094159335822</v>
      </c>
      <c r="H941" s="11">
        <v>5910.2266949307368</v>
      </c>
      <c r="I941" s="11">
        <v>5470.9306141870311</v>
      </c>
      <c r="J941" s="11">
        <v>2125.075305215079</v>
      </c>
      <c r="K941" s="11">
        <v>25006.990596017873</v>
      </c>
      <c r="L941" s="11">
        <v>1864.377195126687</v>
      </c>
      <c r="M941" s="11">
        <v>58173.958538727275</v>
      </c>
      <c r="N941" s="11">
        <v>10047.250114425209</v>
      </c>
      <c r="O941" s="11">
        <v>16048.11412427058</v>
      </c>
      <c r="P941" s="43">
        <v>10849.384969275226</v>
      </c>
      <c r="Q941" s="11">
        <v>12761.600283400732</v>
      </c>
      <c r="R941" s="11">
        <v>7187.7388833355135</v>
      </c>
      <c r="S941" s="11">
        <v>8683.7845762699671</v>
      </c>
      <c r="T941" s="11">
        <v>6318.2271849307363</v>
      </c>
      <c r="U941" s="11">
        <v>7596.0059194021096</v>
      </c>
      <c r="V941" s="11">
        <v>5649.3084522357549</v>
      </c>
      <c r="W941" s="11">
        <v>8204.8849952864275</v>
      </c>
      <c r="X941" s="12">
        <v>0</v>
      </c>
      <c r="Y941" s="12">
        <v>705.57751067637821</v>
      </c>
      <c r="Z941" s="12">
        <v>396.19489074299236</v>
      </c>
      <c r="AA941" s="44">
        <v>232.0401906195587</v>
      </c>
      <c r="AB941" s="45">
        <v>530.56460308775752</v>
      </c>
      <c r="AC941" s="12">
        <v>0</v>
      </c>
      <c r="AD941" s="12">
        <v>12889.921697292508</v>
      </c>
      <c r="AE941" s="12">
        <v>3382.9858929050129</v>
      </c>
      <c r="AF941" s="12">
        <v>5480.5321821881471</v>
      </c>
      <c r="AG941" s="44">
        <v>1128.4755203370607</v>
      </c>
      <c r="AH941" s="45">
        <v>2125.0753032951443</v>
      </c>
      <c r="AI941" s="12">
        <v>0</v>
      </c>
      <c r="AJ941" s="12">
        <v>-22.800783772738015</v>
      </c>
      <c r="AK941" s="12">
        <v>76.284053190750356</v>
      </c>
      <c r="AL941" s="12">
        <v>131.92203138736855</v>
      </c>
      <c r="AM941" s="44">
        <v>164.50762844597597</v>
      </c>
      <c r="AN941" s="45">
        <v>89.99999973038237</v>
      </c>
      <c r="AO941" s="12">
        <v>0</v>
      </c>
      <c r="AP941" s="12">
        <v>-1993.5368991189537</v>
      </c>
      <c r="AQ941" s="12">
        <v>10443.615245561909</v>
      </c>
      <c r="AR941" s="12">
        <v>11152.959285272598</v>
      </c>
      <c r="AS941" s="44">
        <v>7296.7197937343299</v>
      </c>
      <c r="AT941" s="45">
        <v>5910.2271849307363</v>
      </c>
      <c r="AU941" s="12">
        <v>0</v>
      </c>
      <c r="AV941" s="12">
        <v>11429.024012917656</v>
      </c>
      <c r="AW941" s="12">
        <v>16144.8544096691</v>
      </c>
      <c r="AX941" s="12">
        <v>12489.007850147847</v>
      </c>
      <c r="AY941" s="44">
        <v>8290.608837994263</v>
      </c>
      <c r="AZ941" s="45">
        <v>7596.0059174821781</v>
      </c>
      <c r="BA941" s="12">
        <v>0</v>
      </c>
      <c r="BB941" s="12">
        <v>9889.1386100637574</v>
      </c>
      <c r="BC941" s="12">
        <v>11245.750100411924</v>
      </c>
      <c r="BD941" s="12">
        <v>7491.3131993328861</v>
      </c>
      <c r="BE941" s="44">
        <v>6209.2462745319199</v>
      </c>
      <c r="BF941" s="45">
        <v>5910.227194930736</v>
      </c>
      <c r="BG941" s="12">
        <v>0</v>
      </c>
      <c r="BH941" s="12">
        <v>16424.232127281015</v>
      </c>
      <c r="BI941" s="12">
        <v>12858.340568799254</v>
      </c>
      <c r="BJ941" s="12">
        <v>8411.1921430170842</v>
      </c>
      <c r="BK941" s="44">
        <v>7989.1816576778137</v>
      </c>
      <c r="BL941" s="45">
        <v>5470.9306141870338</v>
      </c>
      <c r="BM941" s="12">
        <v>0</v>
      </c>
      <c r="BN941" s="12">
        <v>0</v>
      </c>
      <c r="BO941" s="12">
        <v>99.084836963488357</v>
      </c>
      <c r="BP941" s="12">
        <v>55.637978196618207</v>
      </c>
      <c r="BQ941" s="48">
        <v>32.585597058607419</v>
      </c>
      <c r="BR941" s="49">
        <v>74.507628715593611</v>
      </c>
      <c r="BS941" s="13">
        <v>0</v>
      </c>
      <c r="BT941" s="12">
        <v>156.04146127271954</v>
      </c>
      <c r="BV941" s="14">
        <f>Таблица1[[#This Row],[Lкан_леб,мм]]</f>
        <v>58173.958538727275</v>
      </c>
      <c r="BW941" s="50">
        <f>Таблица1[[#This Row],[угол обхв4]]+Таблица1[[#This Row],[Lдуг 3,мм]]</f>
        <v>12889.921697292508</v>
      </c>
      <c r="BX941" s="54">
        <f>Таблица1[[#This Row],[угол обхв5]]+Таблица1[[#This Row],[Y5, мм]]</f>
        <v>58879.53604940365</v>
      </c>
      <c r="BY941" s="14">
        <f>Таблица1[[#This Row],[угол обхв6]]+Таблица1[[#This Row],[Lдуг 4,мм]]</f>
        <v>16272.907590197521</v>
      </c>
      <c r="BZ941" s="14">
        <f>Таблица1[[#This Row],[Т1]]+Таблица1[[#This Row],[X6, мм]]</f>
        <v>59275.730940146641</v>
      </c>
      <c r="CA941" s="14">
        <f>Таблица1[[#This Row],[Т2]]+Таблица1[[#This Row],[Lдуг 5,мм]]</f>
        <v>21753.439772385667</v>
      </c>
      <c r="CB941" s="14">
        <f>Таблица1[[#This Row],[Т3]]+Таблица1[[#This Row],[Y6, мм]]</f>
        <v>59507.771130766203</v>
      </c>
      <c r="CC941" s="14">
        <f>Таблица1[[#This Row],[Т4]]+Таблица1[[#This Row],[Lдуг 6,мм]]</f>
        <v>22881.91529272273</v>
      </c>
      <c r="CD941" s="14">
        <f>Таблица1[[#This Row],[Т5]]+Таблица1[[#This Row],[Lдуг 1,мм]]</f>
        <v>60038.335733853957</v>
      </c>
      <c r="CE941" s="14">
        <f>Таблица1[[#This Row],[Т6]]+Таблица1[[#This Row],[Lпрям1, мм]]</f>
        <v>25006.990596017873</v>
      </c>
      <c r="CF941" s="15">
        <f>Таблица1[[#This Row],[Т7]]+Таблица1[[#This Row],[Lдуг 2,мм]]</f>
        <v>60038.335733853957</v>
      </c>
      <c r="CG941" s="14">
        <f>Таблица1[[#This Row],[Т8]]+Таблица1[[#This Row],[Lпрям2, мм]]</f>
        <v>25006.990596017873</v>
      </c>
      <c r="CH941" s="14">
        <f>Таблица1[[#This Row],[Т9]]-Таблица1[[#This Row],[Т9]]</f>
        <v>0</v>
      </c>
      <c r="CI941" s="50">
        <f>Таблица1[[#This Row],[Т9]]-Таблица1[[#This Row],[Т8]]</f>
        <v>35031.345137836084</v>
      </c>
      <c r="CJ941" s="54">
        <f>Таблица1[[#This Row],[Т9]]-Таблица1[[#This Row],[Т7]]</f>
        <v>0</v>
      </c>
      <c r="CK941" s="14">
        <f>Таблица1[[#This Row],[Т9]]-Таблица1[[#This Row],[Т6]]</f>
        <v>37156.420441131224</v>
      </c>
      <c r="CL941" s="14">
        <f>Таблица1[[#This Row],[Т9]]-Таблица1[[#This Row],[Т5]]</f>
        <v>530.56460308775422</v>
      </c>
      <c r="CM941" s="14">
        <f>Таблица1[[#This Row],[Т9]]-Таблица1[[#This Row],[Т4]]</f>
        <v>38284.89596146829</v>
      </c>
      <c r="CN941" s="14">
        <f>Таблица1[[#This Row],[Т9]]-Таблица1[[#This Row],[Т3]]</f>
        <v>762.60479370731628</v>
      </c>
      <c r="CO941" s="14">
        <f>Таблица1[[#This Row],[Т9]]-Таблица1[[#This Row],[Т2]]</f>
        <v>43765.428143656434</v>
      </c>
      <c r="CP941" s="14">
        <f>Таблица1[[#This Row],[Т9]]-Таблица1[[#This Row],[Т1]]</f>
        <v>1158.7996844503068</v>
      </c>
      <c r="CQ941" s="14">
        <f>Таблица1[[#This Row],[Т9]]-Таблица1[[#This Row],[угол обхв6]]</f>
        <v>47148.414036561451</v>
      </c>
      <c r="CR941" s="14">
        <f>Таблица1[[#This Row],[Т9]]-Таблица1[[#This Row],[угол обхв5]]</f>
        <v>1864.3771951266826</v>
      </c>
      <c r="CS941" s="14">
        <f>Таблица1[[#This Row],[Т9]]-Таблица1[[#This Row],[угол обхв4]]</f>
        <v>60038.335733853957</v>
      </c>
      <c r="CT941" s="14">
        <f>Таблица1[[#This Row],[Lкан_прям, мм]]+Таблица1[[#This Row],[Lкан_дуг, мм]]+Таблица1[[#This Row],[Lкан_леб,мм]]</f>
        <v>85045.326329871838</v>
      </c>
      <c r="CU941" s="16">
        <f>Таблица1[[#This Row],[Lкан_леб,мм]]</f>
        <v>58173.958538727275</v>
      </c>
      <c r="CV941" s="14">
        <f>2534431-(Таблица1[[#This Row],[Т23]]+Таблица1[[#This Row],[угол обхв3]])</f>
        <v>2449229.6322088554</v>
      </c>
      <c r="CW941" s="50">
        <f>SUM(X941:AC941,AD941:AI941)-Таблица1[[#This Row],[lподв_min, мм]]</f>
        <v>24746.29248592948</v>
      </c>
      <c r="CX941" s="17">
        <f>CW1380-Таблица1[[#This Row],[Суммарная длина каната]]</f>
        <v>-2425779.0669472436</v>
      </c>
    </row>
    <row r="942" spans="1:102" x14ac:dyDescent="0.25">
      <c r="A942" s="21">
        <v>941</v>
      </c>
      <c r="B942" s="10">
        <v>24.185102040816322</v>
      </c>
      <c r="C942" s="10">
        <v>34.516326530612247</v>
      </c>
      <c r="D942" s="11">
        <v>6665.4080621323146</v>
      </c>
      <c r="E942" s="11">
        <v>7421.4667444371344</v>
      </c>
      <c r="F942" s="11">
        <v>6069.26824313611</v>
      </c>
      <c r="G942" s="11">
        <v>8096.3788247906978</v>
      </c>
      <c r="H942" s="11">
        <v>6257.4075721323143</v>
      </c>
      <c r="I942" s="11">
        <v>5252.5122069749114</v>
      </c>
      <c r="J942" s="11">
        <v>2168.9545374622235</v>
      </c>
      <c r="K942" s="11">
        <v>25045.216982552512</v>
      </c>
      <c r="L942" s="11">
        <v>1826.150808592052</v>
      </c>
      <c r="M942" s="11">
        <v>58173.958538727275</v>
      </c>
      <c r="N942" s="11">
        <v>10047.250114425209</v>
      </c>
      <c r="O942" s="11">
        <v>16048.11412427058</v>
      </c>
      <c r="P942" s="43">
        <v>10949.695567790088</v>
      </c>
      <c r="Q942" s="11">
        <v>12793.583326275682</v>
      </c>
      <c r="R942" s="11">
        <v>7483.0263301099558</v>
      </c>
      <c r="S942" s="11">
        <v>8548.7703272706331</v>
      </c>
      <c r="T942" s="11">
        <v>6665.4080621323146</v>
      </c>
      <c r="U942" s="11">
        <v>7421.4667444371344</v>
      </c>
      <c r="V942" s="11">
        <v>5968.7100289373084</v>
      </c>
      <c r="W942" s="11">
        <v>7998.3530855323379</v>
      </c>
      <c r="X942" s="12">
        <v>0</v>
      </c>
      <c r="Y942" s="12">
        <v>692.88685135434082</v>
      </c>
      <c r="Z942" s="12">
        <v>389.77235681713262</v>
      </c>
      <c r="AA942" s="44">
        <v>232.04019061955907</v>
      </c>
      <c r="AB942" s="45">
        <v>511.45140980101957</v>
      </c>
      <c r="AC942" s="12">
        <v>0</v>
      </c>
      <c r="AD942" s="12">
        <v>12889.921697292508</v>
      </c>
      <c r="AE942" s="12">
        <v>3377.3330471536651</v>
      </c>
      <c r="AF942" s="12">
        <v>5480.5321821881489</v>
      </c>
      <c r="AG942" s="44">
        <v>1128.4755203370607</v>
      </c>
      <c r="AH942" s="45">
        <v>2168.9545355811297</v>
      </c>
      <c r="AI942" s="12">
        <v>0</v>
      </c>
      <c r="AJ942" s="12">
        <v>-22.800783772738015</v>
      </c>
      <c r="AK942" s="12">
        <v>74.501893341752563</v>
      </c>
      <c r="AL942" s="12">
        <v>129.23794975471552</v>
      </c>
      <c r="AM942" s="44">
        <v>161.82354681332299</v>
      </c>
      <c r="AN942" s="45">
        <v>89.99999973583688</v>
      </c>
      <c r="AO942" s="12">
        <v>0</v>
      </c>
      <c r="AP942" s="12">
        <v>-1993.5368991189537</v>
      </c>
      <c r="AQ942" s="12">
        <v>10440.414942128831</v>
      </c>
      <c r="AR942" s="12">
        <v>11265.702051471131</v>
      </c>
      <c r="AS942" s="44">
        <v>7610.2996790447651</v>
      </c>
      <c r="AT942" s="45">
        <v>6257.4080621323137</v>
      </c>
      <c r="AU942" s="12">
        <v>0</v>
      </c>
      <c r="AV942" s="12">
        <v>11429.024012917656</v>
      </c>
      <c r="AW942" s="12">
        <v>16157.134389619649</v>
      </c>
      <c r="AX942" s="12">
        <v>12535.506007877602</v>
      </c>
      <c r="AY942" s="44">
        <v>8161.129392060072</v>
      </c>
      <c r="AZ942" s="45">
        <v>7421.4667425560438</v>
      </c>
      <c r="BA942" s="12">
        <v>0</v>
      </c>
      <c r="BB942" s="12">
        <v>9889.1386100637574</v>
      </c>
      <c r="BC942" s="12">
        <v>11342.86039549371</v>
      </c>
      <c r="BD942" s="12">
        <v>7799.0328137909974</v>
      </c>
      <c r="BE942" s="44">
        <v>6538.1347131975044</v>
      </c>
      <c r="BF942" s="45">
        <v>6257.4080721323144</v>
      </c>
      <c r="BG942" s="12">
        <v>0</v>
      </c>
      <c r="BH942" s="12">
        <v>16424.232127281015</v>
      </c>
      <c r="BI942" s="12">
        <v>12902.603591624749</v>
      </c>
      <c r="BJ942" s="12">
        <v>8290.693008872553</v>
      </c>
      <c r="BK942" s="44">
        <v>7809.1076796476955</v>
      </c>
      <c r="BL942" s="45">
        <v>5252.5122069749141</v>
      </c>
      <c r="BM942" s="12">
        <v>0</v>
      </c>
      <c r="BN942" s="12">
        <v>0</v>
      </c>
      <c r="BO942" s="12">
        <v>97.302677114490578</v>
      </c>
      <c r="BP942" s="12">
        <v>54.736056412962945</v>
      </c>
      <c r="BQ942" s="48">
        <v>32.585597058607476</v>
      </c>
      <c r="BR942" s="49">
        <v>71.823547077486097</v>
      </c>
      <c r="BS942" s="13">
        <v>0</v>
      </c>
      <c r="BT942" s="12">
        <v>156.04146127271954</v>
      </c>
      <c r="BV942" s="14">
        <f>Таблица1[[#This Row],[Lкан_леб,мм]]</f>
        <v>58173.958538727275</v>
      </c>
      <c r="BW942" s="50">
        <f>Таблица1[[#This Row],[угол обхв4]]+Таблица1[[#This Row],[Lдуг 3,мм]]</f>
        <v>12889.921697292508</v>
      </c>
      <c r="BX942" s="54">
        <f>Таблица1[[#This Row],[угол обхв5]]+Таблица1[[#This Row],[Y5, мм]]</f>
        <v>58866.845390081617</v>
      </c>
      <c r="BY942" s="14">
        <f>Таблица1[[#This Row],[угол обхв6]]+Таблица1[[#This Row],[Lдуг 4,мм]]</f>
        <v>16267.254744446172</v>
      </c>
      <c r="BZ942" s="14">
        <f>Таблица1[[#This Row],[Т1]]+Таблица1[[#This Row],[X6, мм]]</f>
        <v>59256.617746898752</v>
      </c>
      <c r="CA942" s="14">
        <f>Таблица1[[#This Row],[Т2]]+Таблица1[[#This Row],[Lдуг 5,мм]]</f>
        <v>21747.786926634322</v>
      </c>
      <c r="CB942" s="14">
        <f>Таблица1[[#This Row],[Т3]]+Таблица1[[#This Row],[Y6, мм]]</f>
        <v>59488.657937518314</v>
      </c>
      <c r="CC942" s="14">
        <f>Таблица1[[#This Row],[Т4]]+Таблица1[[#This Row],[Lдуг 6,мм]]</f>
        <v>22876.262446971385</v>
      </c>
      <c r="CD942" s="14">
        <f>Таблица1[[#This Row],[Т5]]+Таблица1[[#This Row],[Lдуг 1,мм]]</f>
        <v>60000.109347319332</v>
      </c>
      <c r="CE942" s="14">
        <f>Таблица1[[#This Row],[Т6]]+Таблица1[[#This Row],[Lпрям1, мм]]</f>
        <v>25045.216982552512</v>
      </c>
      <c r="CF942" s="15">
        <f>Таблица1[[#This Row],[Т7]]+Таблица1[[#This Row],[Lдуг 2,мм]]</f>
        <v>60000.109347319332</v>
      </c>
      <c r="CG942" s="14">
        <f>Таблица1[[#This Row],[Т8]]+Таблица1[[#This Row],[Lпрям2, мм]]</f>
        <v>25045.216982552512</v>
      </c>
      <c r="CH942" s="14">
        <f>Таблица1[[#This Row],[Т9]]-Таблица1[[#This Row],[Т9]]</f>
        <v>0</v>
      </c>
      <c r="CI942" s="50">
        <f>Таблица1[[#This Row],[Т9]]-Таблица1[[#This Row],[Т8]]</f>
        <v>34954.89236476682</v>
      </c>
      <c r="CJ942" s="54">
        <f>Таблица1[[#This Row],[Т9]]-Таблица1[[#This Row],[Т7]]</f>
        <v>0</v>
      </c>
      <c r="CK942" s="14">
        <f>Таблица1[[#This Row],[Т9]]-Таблица1[[#This Row],[Т6]]</f>
        <v>37123.846900347948</v>
      </c>
      <c r="CL942" s="14">
        <f>Таблица1[[#This Row],[Т9]]-Таблица1[[#This Row],[Т5]]</f>
        <v>511.4514098010186</v>
      </c>
      <c r="CM942" s="14">
        <f>Таблица1[[#This Row],[Т9]]-Таблица1[[#This Row],[Т4]]</f>
        <v>38252.322420685014</v>
      </c>
      <c r="CN942" s="14">
        <f>Таблица1[[#This Row],[Т9]]-Таблица1[[#This Row],[Т3]]</f>
        <v>743.49160042058065</v>
      </c>
      <c r="CO942" s="14">
        <f>Таблица1[[#This Row],[Т9]]-Таблица1[[#This Row],[Т2]]</f>
        <v>43732.854602873158</v>
      </c>
      <c r="CP942" s="14">
        <f>Таблица1[[#This Row],[Т9]]-Таблица1[[#This Row],[Т1]]</f>
        <v>1133.2639572377157</v>
      </c>
      <c r="CQ942" s="14">
        <f>Таблица1[[#This Row],[Т9]]-Таблица1[[#This Row],[угол обхв6]]</f>
        <v>47110.187650026826</v>
      </c>
      <c r="CR942" s="14">
        <f>Таблица1[[#This Row],[Т9]]-Таблица1[[#This Row],[угол обхв5]]</f>
        <v>1826.1508085920577</v>
      </c>
      <c r="CS942" s="14">
        <f>Таблица1[[#This Row],[Т9]]-Таблица1[[#This Row],[угол обхв4]]</f>
        <v>60000.109347319332</v>
      </c>
      <c r="CT942" s="14">
        <f>Таблица1[[#This Row],[Lкан_прям, мм]]+Таблица1[[#This Row],[Lкан_дуг, мм]]+Таблица1[[#This Row],[Lкан_леб,мм]]</f>
        <v>85045.326329871838</v>
      </c>
      <c r="CU942" s="16">
        <f>Таблица1[[#This Row],[Lкан_леб,мм]]</f>
        <v>58173.958538727275</v>
      </c>
      <c r="CV942" s="14">
        <f>2534431-(Таблица1[[#This Row],[Т23]]+Таблица1[[#This Row],[угол обхв3]])</f>
        <v>2449229.6322088554</v>
      </c>
      <c r="CW942" s="50">
        <f>SUM(X942:AC942,AD942:AI942)-Таблица1[[#This Row],[lподв_min, мм]]</f>
        <v>24702.413253682338</v>
      </c>
      <c r="CX942" s="17">
        <f>CW1381-Таблица1[[#This Row],[Суммарная длина каната]]</f>
        <v>-2425819.145217082</v>
      </c>
    </row>
    <row r="943" spans="1:102" x14ac:dyDescent="0.25">
      <c r="A943" s="21">
        <v>942</v>
      </c>
      <c r="B943" s="10">
        <v>24.185102040816322</v>
      </c>
      <c r="C943" s="10">
        <v>37.200408163265308</v>
      </c>
      <c r="D943" s="11">
        <v>7020.3815381918403</v>
      </c>
      <c r="E943" s="11">
        <v>7263.3771610164322</v>
      </c>
      <c r="F943" s="11">
        <v>6393.2903197844744</v>
      </c>
      <c r="G943" s="11">
        <v>7909.632221960921</v>
      </c>
      <c r="H943" s="11">
        <v>6612.3810481918408</v>
      </c>
      <c r="I943" s="11">
        <v>5048.8905402493447</v>
      </c>
      <c r="J943" s="11">
        <v>2214.4866207670875</v>
      </c>
      <c r="K943" s="11">
        <v>25083.443369086974</v>
      </c>
      <c r="L943" s="11">
        <v>1787.9244220575808</v>
      </c>
      <c r="M943" s="11">
        <v>58173.958538727275</v>
      </c>
      <c r="N943" s="11">
        <v>10047.250114425209</v>
      </c>
      <c r="O943" s="11">
        <v>16048.11412427058</v>
      </c>
      <c r="P943" s="43">
        <v>11048.398386287823</v>
      </c>
      <c r="Q943" s="11">
        <v>12830.228719254257</v>
      </c>
      <c r="R943" s="11">
        <v>7784.3123968172567</v>
      </c>
      <c r="S943" s="11">
        <v>8427.732194174203</v>
      </c>
      <c r="T943" s="11">
        <v>7020.3815381918403</v>
      </c>
      <c r="U943" s="11">
        <v>7263.3771610164322</v>
      </c>
      <c r="V943" s="11">
        <v>6297.4328660221881</v>
      </c>
      <c r="W943" s="11">
        <v>7807.0049908854844</v>
      </c>
      <c r="X943" s="12">
        <v>0</v>
      </c>
      <c r="Y943" s="12">
        <v>680.18414059055829</v>
      </c>
      <c r="Z943" s="12">
        <v>383.36187433301791</v>
      </c>
      <c r="AA943" s="44">
        <v>232.04019061955924</v>
      </c>
      <c r="AB943" s="45">
        <v>492.33821651444538</v>
      </c>
      <c r="AC943" s="12">
        <v>0</v>
      </c>
      <c r="AD943" s="12">
        <v>12889.921697292508</v>
      </c>
      <c r="AE943" s="12">
        <v>3370.0273503445869</v>
      </c>
      <c r="AF943" s="12">
        <v>5480.5321821881507</v>
      </c>
      <c r="AG943" s="44">
        <v>1128.4755203370607</v>
      </c>
      <c r="AH943" s="45">
        <v>2214.4866189246713</v>
      </c>
      <c r="AI943" s="12">
        <v>0</v>
      </c>
      <c r="AJ943" s="12">
        <v>-22.800783772738015</v>
      </c>
      <c r="AK943" s="12">
        <v>72.718041098762015</v>
      </c>
      <c r="AL943" s="12">
        <v>126.55386812206243</v>
      </c>
      <c r="AM943" s="44">
        <v>159.13946518066993</v>
      </c>
      <c r="AN943" s="45">
        <v>89.99999974126834</v>
      </c>
      <c r="AO943" s="12">
        <v>0</v>
      </c>
      <c r="AP943" s="12">
        <v>-1993.5368991189537</v>
      </c>
      <c r="AQ943" s="12">
        <v>10436.830704954367</v>
      </c>
      <c r="AR943" s="12">
        <v>11376.143671329743</v>
      </c>
      <c r="AS943" s="44">
        <v>7929.5989271889257</v>
      </c>
      <c r="AT943" s="45">
        <v>6612.3815381918403</v>
      </c>
      <c r="AU943" s="12">
        <v>0</v>
      </c>
      <c r="AV943" s="12">
        <v>11429.024012917656</v>
      </c>
      <c r="AW943" s="12">
        <v>16169.320409103306</v>
      </c>
      <c r="AX943" s="12">
        <v>12587.232776628065</v>
      </c>
      <c r="AY943" s="44">
        <v>8046.476605241317</v>
      </c>
      <c r="AZ943" s="45">
        <v>7263.3771591740187</v>
      </c>
      <c r="BA943" s="12">
        <v>0</v>
      </c>
      <c r="BB943" s="12">
        <v>9889.1386100637574</v>
      </c>
      <c r="BC943" s="12">
        <v>11437.978976816981</v>
      </c>
      <c r="BD943" s="12">
        <v>8112.0576818591753</v>
      </c>
      <c r="BE943" s="44">
        <v>6875.0950078201722</v>
      </c>
      <c r="BF943" s="45">
        <v>6612.38154819184</v>
      </c>
      <c r="BG943" s="12">
        <v>0</v>
      </c>
      <c r="BH943" s="12">
        <v>16424.232127281015</v>
      </c>
      <c r="BI943" s="12">
        <v>12951.435004086985</v>
      </c>
      <c r="BJ943" s="12">
        <v>8184.7362515480099</v>
      </c>
      <c r="BK943" s="44">
        <v>7644.6327499493191</v>
      </c>
      <c r="BL943" s="45">
        <v>5048.8905402493474</v>
      </c>
      <c r="BM943" s="12">
        <v>0</v>
      </c>
      <c r="BN943" s="12">
        <v>0</v>
      </c>
      <c r="BO943" s="12">
        <v>95.518824871500044</v>
      </c>
      <c r="BP943" s="12">
        <v>53.835827023300411</v>
      </c>
      <c r="BQ943" s="48">
        <v>32.585597058607497</v>
      </c>
      <c r="BR943" s="49">
        <v>69.13946543940159</v>
      </c>
      <c r="BS943" s="13">
        <v>0</v>
      </c>
      <c r="BT943" s="12">
        <v>156.04146127271954</v>
      </c>
      <c r="BV943" s="14">
        <f>Таблица1[[#This Row],[Lкан_леб,мм]]</f>
        <v>58173.958538727275</v>
      </c>
      <c r="BW943" s="50">
        <f>Таблица1[[#This Row],[угол обхв4]]+Таблица1[[#This Row],[Lдуг 3,мм]]</f>
        <v>12889.921697292508</v>
      </c>
      <c r="BX943" s="54">
        <f>Таблица1[[#This Row],[угол обхв5]]+Таблица1[[#This Row],[Y5, мм]]</f>
        <v>58854.142679317833</v>
      </c>
      <c r="BY943" s="14">
        <f>Таблица1[[#This Row],[угол обхв6]]+Таблица1[[#This Row],[Lдуг 4,мм]]</f>
        <v>16259.949047637096</v>
      </c>
      <c r="BZ943" s="14">
        <f>Таблица1[[#This Row],[Т1]]+Таблица1[[#This Row],[X6, мм]]</f>
        <v>59237.504553650848</v>
      </c>
      <c r="CA943" s="14">
        <f>Таблица1[[#This Row],[Т2]]+Таблица1[[#This Row],[Lдуг 5,мм]]</f>
        <v>21740.481229825247</v>
      </c>
      <c r="CB943" s="14">
        <f>Таблица1[[#This Row],[Т3]]+Таблица1[[#This Row],[Y6, мм]]</f>
        <v>59469.54474427041</v>
      </c>
      <c r="CC943" s="14">
        <f>Таблица1[[#This Row],[Т4]]+Таблица1[[#This Row],[Lдуг 6,мм]]</f>
        <v>22868.95675016231</v>
      </c>
      <c r="CD943" s="14">
        <f>Таблица1[[#This Row],[Т5]]+Таблица1[[#This Row],[Lдуг 1,мм]]</f>
        <v>59961.882960784853</v>
      </c>
      <c r="CE943" s="14">
        <f>Таблица1[[#This Row],[Т6]]+Таблица1[[#This Row],[Lпрям1, мм]]</f>
        <v>25083.443369086981</v>
      </c>
      <c r="CF943" s="15">
        <f>Таблица1[[#This Row],[Т7]]+Таблица1[[#This Row],[Lдуг 2,мм]]</f>
        <v>59961.882960784853</v>
      </c>
      <c r="CG943" s="14">
        <f>Таблица1[[#This Row],[Т8]]+Таблица1[[#This Row],[Lпрям2, мм]]</f>
        <v>25083.443369086981</v>
      </c>
      <c r="CH943" s="14">
        <f>Таблица1[[#This Row],[Т9]]-Таблица1[[#This Row],[Т9]]</f>
        <v>0</v>
      </c>
      <c r="CI943" s="50">
        <f>Таблица1[[#This Row],[Т9]]-Таблица1[[#This Row],[Т8]]</f>
        <v>34878.439591697868</v>
      </c>
      <c r="CJ943" s="54">
        <f>Таблица1[[#This Row],[Т9]]-Таблица1[[#This Row],[Т7]]</f>
        <v>0</v>
      </c>
      <c r="CK943" s="14">
        <f>Таблица1[[#This Row],[Т9]]-Таблица1[[#This Row],[Т6]]</f>
        <v>37092.926210622543</v>
      </c>
      <c r="CL943" s="14">
        <f>Таблица1[[#This Row],[Т9]]-Таблица1[[#This Row],[Т5]]</f>
        <v>492.33821651444305</v>
      </c>
      <c r="CM943" s="14">
        <f>Таблица1[[#This Row],[Т9]]-Таблица1[[#This Row],[Т4]]</f>
        <v>38221.401730959609</v>
      </c>
      <c r="CN943" s="14">
        <f>Таблица1[[#This Row],[Т9]]-Таблица1[[#This Row],[Т3]]</f>
        <v>724.3784071340051</v>
      </c>
      <c r="CO943" s="14">
        <f>Таблица1[[#This Row],[Т9]]-Таблица1[[#This Row],[Т2]]</f>
        <v>43701.933913147761</v>
      </c>
      <c r="CP943" s="14">
        <f>Таблица1[[#This Row],[Т9]]-Таблица1[[#This Row],[Т1]]</f>
        <v>1107.7402814670204</v>
      </c>
      <c r="CQ943" s="14">
        <f>Таблица1[[#This Row],[Т9]]-Таблица1[[#This Row],[угол обхв6]]</f>
        <v>47071.961263492347</v>
      </c>
      <c r="CR943" s="14">
        <f>Таблица1[[#This Row],[Т9]]-Таблица1[[#This Row],[угол обхв5]]</f>
        <v>1787.9244220575783</v>
      </c>
      <c r="CS943" s="14">
        <f>Таблица1[[#This Row],[Т9]]-Таблица1[[#This Row],[угол обхв4]]</f>
        <v>59961.882960784853</v>
      </c>
      <c r="CT943" s="14">
        <f>Таблица1[[#This Row],[Lкан_прям, мм]]+Таблица1[[#This Row],[Lкан_дуг, мм]]+Таблица1[[#This Row],[Lкан_леб,мм]]</f>
        <v>85045.326329871838</v>
      </c>
      <c r="CU943" s="16">
        <f>Таблица1[[#This Row],[Lкан_леб,мм]]</f>
        <v>58173.958538727275</v>
      </c>
      <c r="CV943" s="14">
        <f>2534431-(Таблица1[[#This Row],[Т23]]+Таблица1[[#This Row],[угол обхв3]])</f>
        <v>2449229.6322088554</v>
      </c>
      <c r="CW943" s="50">
        <f>SUM(X943:AC943,AD943:AI943)-Таблица1[[#This Row],[lподв_min, мм]]</f>
        <v>24656.88117037747</v>
      </c>
      <c r="CX943" s="17">
        <f>CW1382-Таблица1[[#This Row],[Суммарная длина каната]]</f>
        <v>-2425860.4225465609</v>
      </c>
    </row>
    <row r="944" spans="1:102" x14ac:dyDescent="0.25">
      <c r="A944" s="21">
        <v>943</v>
      </c>
      <c r="B944" s="10">
        <v>24.185102040816322</v>
      </c>
      <c r="C944" s="10">
        <v>39.884489795918363</v>
      </c>
      <c r="D944" s="11">
        <v>7382.3687472742886</v>
      </c>
      <c r="E944" s="11">
        <v>7122.0840417479712</v>
      </c>
      <c r="F944" s="11">
        <v>6725.7020630350262</v>
      </c>
      <c r="G944" s="11">
        <v>7738.2641013167722</v>
      </c>
      <c r="H944" s="11">
        <v>6974.3682572742891</v>
      </c>
      <c r="I944" s="11">
        <v>4860.4177985461265</v>
      </c>
      <c r="J944" s="11">
        <v>2261.6662432018443</v>
      </c>
      <c r="K944" s="11">
        <v>25121.669755621206</v>
      </c>
      <c r="L944" s="11">
        <v>1749.698035523352</v>
      </c>
      <c r="M944" s="11">
        <v>58173.958538727275</v>
      </c>
      <c r="N944" s="11">
        <v>10047.250114425209</v>
      </c>
      <c r="O944" s="11">
        <v>16048.11412427058</v>
      </c>
      <c r="P944" s="43">
        <v>11145.276855761636</v>
      </c>
      <c r="Q944" s="11">
        <v>12871.45605676667</v>
      </c>
      <c r="R944" s="11">
        <v>8090.9360159699727</v>
      </c>
      <c r="S944" s="11">
        <v>8320.9357530672387</v>
      </c>
      <c r="T944" s="11">
        <v>7382.3687472742886</v>
      </c>
      <c r="U944" s="11">
        <v>7122.0840417479712</v>
      </c>
      <c r="V944" s="11">
        <v>6634.7556955527398</v>
      </c>
      <c r="W944" s="11">
        <v>7631.2605581895614</v>
      </c>
      <c r="X944" s="12">
        <v>0</v>
      </c>
      <c r="Y944" s="12">
        <v>667.46621044222218</v>
      </c>
      <c r="Z944" s="12">
        <v>376.96661123345706</v>
      </c>
      <c r="AA944" s="44">
        <v>232.0401906195587</v>
      </c>
      <c r="AB944" s="45">
        <v>473.22502322811403</v>
      </c>
      <c r="AC944" s="12">
        <v>0</v>
      </c>
      <c r="AD944" s="12">
        <v>12889.921697292508</v>
      </c>
      <c r="AE944" s="12">
        <v>3361.0741144056283</v>
      </c>
      <c r="AF944" s="12">
        <v>5480.5321821881498</v>
      </c>
      <c r="AG944" s="44">
        <v>1128.4755203370596</v>
      </c>
      <c r="AH944" s="45">
        <v>2261.6662413978624</v>
      </c>
      <c r="AI944" s="12">
        <v>0</v>
      </c>
      <c r="AJ944" s="12">
        <v>-22.800783772738015</v>
      </c>
      <c r="AK944" s="12">
        <v>70.932051584933959</v>
      </c>
      <c r="AL944" s="12">
        <v>123.86978648940941</v>
      </c>
      <c r="AM944" s="44">
        <v>156.45538354801681</v>
      </c>
      <c r="AN944" s="45">
        <v>89.999999746665637</v>
      </c>
      <c r="AO944" s="12">
        <v>0</v>
      </c>
      <c r="AP944" s="12">
        <v>-1993.5368991189537</v>
      </c>
      <c r="AQ944" s="12">
        <v>10432.863893659229</v>
      </c>
      <c r="AR944" s="12">
        <v>11484.041819124757</v>
      </c>
      <c r="AS944" s="44">
        <v>8253.9169470176075</v>
      </c>
      <c r="AT944" s="45">
        <v>6974.3687472742886</v>
      </c>
      <c r="AU944" s="12">
        <v>0</v>
      </c>
      <c r="AV944" s="12">
        <v>11429.024012917656</v>
      </c>
      <c r="AW944" s="12">
        <v>16181.403333379403</v>
      </c>
      <c r="AX944" s="12">
        <v>12644.074659995553</v>
      </c>
      <c r="AY944" s="44">
        <v>7946.9020432029456</v>
      </c>
      <c r="AZ944" s="45">
        <v>7122.0840399439912</v>
      </c>
      <c r="BA944" s="12">
        <v>0</v>
      </c>
      <c r="BB944" s="12">
        <v>9889.1386100637574</v>
      </c>
      <c r="BC944" s="12">
        <v>11530.890634995658</v>
      </c>
      <c r="BD944" s="12">
        <v>8429.7009793330926</v>
      </c>
      <c r="BE944" s="44">
        <v>7219.3878162266546</v>
      </c>
      <c r="BF944" s="45">
        <v>6974.3687572742883</v>
      </c>
      <c r="BG944" s="12">
        <v>0</v>
      </c>
      <c r="BH944" s="12">
        <v>16424.232127281015</v>
      </c>
      <c r="BI944" s="12">
        <v>13004.745265875492</v>
      </c>
      <c r="BJ944" s="12">
        <v>8093.554356296122</v>
      </c>
      <c r="BK944" s="44">
        <v>7496.1177516122643</v>
      </c>
      <c r="BL944" s="45">
        <v>4860.4177985461283</v>
      </c>
      <c r="BM944" s="12">
        <v>0</v>
      </c>
      <c r="BN944" s="12">
        <v>0</v>
      </c>
      <c r="BO944" s="12">
        <v>93.732835357671988</v>
      </c>
      <c r="BP944" s="12">
        <v>52.937734904475441</v>
      </c>
      <c r="BQ944" s="48">
        <v>32.585597058607419</v>
      </c>
      <c r="BR944" s="49">
        <v>66.455383801351189</v>
      </c>
      <c r="BS944" s="13">
        <v>0</v>
      </c>
      <c r="BT944" s="12">
        <v>156.04146127271954</v>
      </c>
      <c r="BV944" s="14">
        <f>Таблица1[[#This Row],[Lкан_леб,мм]]</f>
        <v>58173.958538727275</v>
      </c>
      <c r="BW944" s="50">
        <f>Таблица1[[#This Row],[угол обхв4]]+Таблица1[[#This Row],[Lдуг 3,мм]]</f>
        <v>12889.921697292508</v>
      </c>
      <c r="BX944" s="54">
        <f>Таблица1[[#This Row],[угол обхв5]]+Таблица1[[#This Row],[Y5, мм]]</f>
        <v>58841.424749169499</v>
      </c>
      <c r="BY944" s="14">
        <f>Таблица1[[#This Row],[угол обхв6]]+Таблица1[[#This Row],[Lдуг 4,мм]]</f>
        <v>16250.995811698136</v>
      </c>
      <c r="BZ944" s="14">
        <f>Таблица1[[#This Row],[Т1]]+Таблица1[[#This Row],[X6, мм]]</f>
        <v>59218.391360402959</v>
      </c>
      <c r="CA944" s="14">
        <f>Таблица1[[#This Row],[Т2]]+Таблица1[[#This Row],[Lдуг 5,мм]]</f>
        <v>21731.527993886288</v>
      </c>
      <c r="CB944" s="14">
        <f>Таблица1[[#This Row],[Т3]]+Таблица1[[#This Row],[Y6, мм]]</f>
        <v>59450.431551022521</v>
      </c>
      <c r="CC944" s="14">
        <f>Таблица1[[#This Row],[Т4]]+Таблица1[[#This Row],[Lдуг 6,мм]]</f>
        <v>22860.003514223346</v>
      </c>
      <c r="CD944" s="14">
        <f>Таблица1[[#This Row],[Т5]]+Таблица1[[#This Row],[Lдуг 1,мм]]</f>
        <v>59923.656574250635</v>
      </c>
      <c r="CE944" s="14">
        <f>Таблица1[[#This Row],[Т6]]+Таблица1[[#This Row],[Lпрям1, мм]]</f>
        <v>25121.669755621209</v>
      </c>
      <c r="CF944" s="15">
        <f>Таблица1[[#This Row],[Т7]]+Таблица1[[#This Row],[Lдуг 2,мм]]</f>
        <v>59923.656574250635</v>
      </c>
      <c r="CG944" s="14">
        <f>Таблица1[[#This Row],[Т8]]+Таблица1[[#This Row],[Lпрям2, мм]]</f>
        <v>25121.669755621209</v>
      </c>
      <c r="CH944" s="14">
        <f>Таблица1[[#This Row],[Т9]]-Таблица1[[#This Row],[Т9]]</f>
        <v>0</v>
      </c>
      <c r="CI944" s="50">
        <f>Таблица1[[#This Row],[Т9]]-Таблица1[[#This Row],[Т8]]</f>
        <v>34801.986818629426</v>
      </c>
      <c r="CJ944" s="54">
        <f>Таблица1[[#This Row],[Т9]]-Таблица1[[#This Row],[Т7]]</f>
        <v>0</v>
      </c>
      <c r="CK944" s="14">
        <f>Таблица1[[#This Row],[Т9]]-Таблица1[[#This Row],[Т6]]</f>
        <v>37063.653060027289</v>
      </c>
      <c r="CL944" s="14">
        <f>Таблица1[[#This Row],[Т9]]-Таблица1[[#This Row],[Т5]]</f>
        <v>473.22502322811488</v>
      </c>
      <c r="CM944" s="14">
        <f>Таблица1[[#This Row],[Т9]]-Таблица1[[#This Row],[Т4]]</f>
        <v>38192.128580364348</v>
      </c>
      <c r="CN944" s="14">
        <f>Таблица1[[#This Row],[Т9]]-Таблица1[[#This Row],[Т3]]</f>
        <v>705.26521384767693</v>
      </c>
      <c r="CO944" s="14">
        <f>Таблица1[[#This Row],[Т9]]-Таблица1[[#This Row],[Т2]]</f>
        <v>43672.660762552499</v>
      </c>
      <c r="CP944" s="14">
        <f>Таблица1[[#This Row],[Т9]]-Таблица1[[#This Row],[Т1]]</f>
        <v>1082.2318250811368</v>
      </c>
      <c r="CQ944" s="14">
        <f>Таблица1[[#This Row],[Т9]]-Таблица1[[#This Row],[угол обхв6]]</f>
        <v>47033.734876958129</v>
      </c>
      <c r="CR944" s="14">
        <f>Таблица1[[#This Row],[Т9]]-Таблица1[[#This Row],[угол обхв5]]</f>
        <v>1749.6980355233609</v>
      </c>
      <c r="CS944" s="14">
        <f>Таблица1[[#This Row],[Т9]]-Таблица1[[#This Row],[угол обхв4]]</f>
        <v>59923.656574250635</v>
      </c>
      <c r="CT944" s="14">
        <f>Таблица1[[#This Row],[Lкан_прям, мм]]+Таблица1[[#This Row],[Lкан_дуг, мм]]+Таблица1[[#This Row],[Lкан_леб,мм]]</f>
        <v>85045.326329871838</v>
      </c>
      <c r="CU944" s="16">
        <f>Таблица1[[#This Row],[Lкан_леб,мм]]</f>
        <v>58173.958538727275</v>
      </c>
      <c r="CV944" s="14">
        <f>2534431-(Таблица1[[#This Row],[Т23]]+Таблица1[[#This Row],[угол обхв3]])</f>
        <v>2449229.6322088554</v>
      </c>
      <c r="CW944" s="50">
        <f>SUM(X944:AC944,AD944:AI944)-Таблица1[[#This Row],[lподв_min, мм]]</f>
        <v>24609.701547942717</v>
      </c>
      <c r="CX944" s="17">
        <f>CW1383-Таблица1[[#This Row],[Суммарная длина каната]]</f>
        <v>-2425902.8606348801</v>
      </c>
    </row>
    <row r="945" spans="1:102" x14ac:dyDescent="0.25">
      <c r="A945" s="21">
        <v>944</v>
      </c>
      <c r="B945" s="10">
        <v>24.185102040816322</v>
      </c>
      <c r="C945" s="10">
        <v>42.568571428571424</v>
      </c>
      <c r="D945" s="11">
        <v>7750.575434346868</v>
      </c>
      <c r="E945" s="11">
        <v>6997.8974052408666</v>
      </c>
      <c r="F945" s="11">
        <v>7065.7741109285262</v>
      </c>
      <c r="G945" s="11">
        <v>7582.6504705979351</v>
      </c>
      <c r="H945" s="11">
        <v>7342.5749443468676</v>
      </c>
      <c r="I945" s="11">
        <v>4687.4105258220698</v>
      </c>
      <c r="J945" s="11">
        <v>2310.4868794187964</v>
      </c>
      <c r="K945" s="11">
        <v>25159.896142155118</v>
      </c>
      <c r="L945" s="11">
        <v>1711.4716489894402</v>
      </c>
      <c r="M945" s="11">
        <v>58173.958538727275</v>
      </c>
      <c r="N945" s="11">
        <v>10047.250114425209</v>
      </c>
      <c r="O945" s="11">
        <v>16048.11412427058</v>
      </c>
      <c r="P945" s="43">
        <v>11240.118410104165</v>
      </c>
      <c r="Q945" s="11">
        <v>12917.174879759432</v>
      </c>
      <c r="R945" s="11">
        <v>8402.2244086782048</v>
      </c>
      <c r="S945" s="11">
        <v>8228.6153315964202</v>
      </c>
      <c r="T945" s="11">
        <v>7750.575434346868</v>
      </c>
      <c r="U945" s="11">
        <v>6997.8974052408666</v>
      </c>
      <c r="V945" s="11">
        <v>6979.9383798989402</v>
      </c>
      <c r="W945" s="11">
        <v>7471.5053974789853</v>
      </c>
      <c r="X945" s="12">
        <v>0</v>
      </c>
      <c r="Y945" s="12">
        <v>654.72983596000188</v>
      </c>
      <c r="Z945" s="12">
        <v>370.58979246778034</v>
      </c>
      <c r="AA945" s="44">
        <v>232.0401906195587</v>
      </c>
      <c r="AB945" s="45">
        <v>454.11182994209889</v>
      </c>
      <c r="AC945" s="12">
        <v>0</v>
      </c>
      <c r="AD945" s="12">
        <v>12889.921697292508</v>
      </c>
      <c r="AE945" s="12">
        <v>3350.4798646844697</v>
      </c>
      <c r="AF945" s="12">
        <v>5480.5321821881498</v>
      </c>
      <c r="AG945" s="44">
        <v>1128.4755203370603</v>
      </c>
      <c r="AH945" s="45">
        <v>2310.4868776529333</v>
      </c>
      <c r="AI945" s="12">
        <v>0</v>
      </c>
      <c r="AJ945" s="12">
        <v>-22.800783772738015</v>
      </c>
      <c r="AK945" s="12">
        <v>69.143471917950279</v>
      </c>
      <c r="AL945" s="12">
        <v>121.18570485675635</v>
      </c>
      <c r="AM945" s="44">
        <v>153.77130191536378</v>
      </c>
      <c r="AN945" s="45">
        <v>89.999999752018581</v>
      </c>
      <c r="AO945" s="12">
        <v>0</v>
      </c>
      <c r="AP945" s="12">
        <v>-1993.5368991189537</v>
      </c>
      <c r="AQ945" s="12">
        <v>10428.515862423026</v>
      </c>
      <c r="AR945" s="12">
        <v>11589.15974989733</v>
      </c>
      <c r="AS945" s="44">
        <v>8582.5421354326627</v>
      </c>
      <c r="AT945" s="45">
        <v>7342.575434346868</v>
      </c>
      <c r="AU945" s="12">
        <v>0</v>
      </c>
      <c r="AV945" s="12">
        <v>11429.024012917656</v>
      </c>
      <c r="AW945" s="12">
        <v>16193.373992794772</v>
      </c>
      <c r="AX945" s="12">
        <v>12705.906938236369</v>
      </c>
      <c r="AY945" s="44">
        <v>7862.624187689762</v>
      </c>
      <c r="AZ945" s="45">
        <v>6997.8974034750054</v>
      </c>
      <c r="BA945" s="12">
        <v>0</v>
      </c>
      <c r="BB945" s="12">
        <v>9889.1386100637574</v>
      </c>
      <c r="BC945" s="12">
        <v>11621.384158101984</v>
      </c>
      <c r="BD945" s="12">
        <v>8751.2657484713691</v>
      </c>
      <c r="BE945" s="44">
        <v>7570.25770759241</v>
      </c>
      <c r="BF945" s="45">
        <v>7342.5754443468677</v>
      </c>
      <c r="BG945" s="12">
        <v>0</v>
      </c>
      <c r="BH945" s="12">
        <v>16424.232127281015</v>
      </c>
      <c r="BI945" s="12">
        <v>13062.434748283624</v>
      </c>
      <c r="BJ945" s="12">
        <v>8017.347390073357</v>
      </c>
      <c r="BK945" s="44">
        <v>7363.8885491475257</v>
      </c>
      <c r="BL945" s="45">
        <v>4687.4105258220716</v>
      </c>
      <c r="BM945" s="12">
        <v>0</v>
      </c>
      <c r="BN945" s="12">
        <v>0</v>
      </c>
      <c r="BO945" s="12">
        <v>91.944255690688294</v>
      </c>
      <c r="BP945" s="12">
        <v>52.042232938806073</v>
      </c>
      <c r="BQ945" s="48">
        <v>32.585597058607419</v>
      </c>
      <c r="BR945" s="49">
        <v>63.771302163345183</v>
      </c>
      <c r="BS945" s="13">
        <v>0</v>
      </c>
      <c r="BT945" s="12">
        <v>156.04146127271954</v>
      </c>
      <c r="BV945" s="14">
        <f>Таблица1[[#This Row],[Lкан_леб,мм]]</f>
        <v>58173.958538727275</v>
      </c>
      <c r="BW945" s="50">
        <f>Таблица1[[#This Row],[угол обхв4]]+Таблица1[[#This Row],[Lдуг 3,мм]]</f>
        <v>12889.921697292508</v>
      </c>
      <c r="BX945" s="54">
        <f>Таблица1[[#This Row],[угол обхв5]]+Таблица1[[#This Row],[Y5, мм]]</f>
        <v>58828.688374687277</v>
      </c>
      <c r="BY945" s="14">
        <f>Таблица1[[#This Row],[угол обхв6]]+Таблица1[[#This Row],[Lдуг 4,мм]]</f>
        <v>16240.401561976978</v>
      </c>
      <c r="BZ945" s="14">
        <f>Таблица1[[#This Row],[Т1]]+Таблица1[[#This Row],[X6, мм]]</f>
        <v>59199.278167155055</v>
      </c>
      <c r="CA945" s="14">
        <f>Таблица1[[#This Row],[Т2]]+Таблица1[[#This Row],[Lдуг 5,мм]]</f>
        <v>21720.93374416513</v>
      </c>
      <c r="CB945" s="14">
        <f>Таблица1[[#This Row],[Т3]]+Таблица1[[#This Row],[Y6, мм]]</f>
        <v>59431.318357774617</v>
      </c>
      <c r="CC945" s="14">
        <f>Таблица1[[#This Row],[Т4]]+Таблица1[[#This Row],[Lдуг 6,мм]]</f>
        <v>22849.409264502188</v>
      </c>
      <c r="CD945" s="14">
        <f>Таблица1[[#This Row],[Т5]]+Таблица1[[#This Row],[Lдуг 1,мм]]</f>
        <v>59885.430187716716</v>
      </c>
      <c r="CE945" s="14">
        <f>Таблица1[[#This Row],[Т6]]+Таблица1[[#This Row],[Lпрям1, мм]]</f>
        <v>25159.896142155121</v>
      </c>
      <c r="CF945" s="15">
        <f>Таблица1[[#This Row],[Т7]]+Таблица1[[#This Row],[Lдуг 2,мм]]</f>
        <v>59885.430187716716</v>
      </c>
      <c r="CG945" s="14">
        <f>Таблица1[[#This Row],[Т8]]+Таблица1[[#This Row],[Lпрям2, мм]]</f>
        <v>25159.896142155121</v>
      </c>
      <c r="CH945" s="14">
        <f>Таблица1[[#This Row],[Т9]]-Таблица1[[#This Row],[Т9]]</f>
        <v>0</v>
      </c>
      <c r="CI945" s="50">
        <f>Таблица1[[#This Row],[Т9]]-Таблица1[[#This Row],[Т8]]</f>
        <v>34725.534045561595</v>
      </c>
      <c r="CJ945" s="54">
        <f>Таблица1[[#This Row],[Т9]]-Таблица1[[#This Row],[Т7]]</f>
        <v>0</v>
      </c>
      <c r="CK945" s="14">
        <f>Таблица1[[#This Row],[Т9]]-Таблица1[[#This Row],[Т6]]</f>
        <v>37036.020923214528</v>
      </c>
      <c r="CL945" s="14">
        <f>Таблица1[[#This Row],[Т9]]-Таблица1[[#This Row],[Т5]]</f>
        <v>454.11182994209958</v>
      </c>
      <c r="CM945" s="14">
        <f>Таблица1[[#This Row],[Т9]]-Таблица1[[#This Row],[Т4]]</f>
        <v>38164.496443551587</v>
      </c>
      <c r="CN945" s="14">
        <f>Таблица1[[#This Row],[Т9]]-Таблица1[[#This Row],[Т3]]</f>
        <v>686.15202056166163</v>
      </c>
      <c r="CO945" s="14">
        <f>Таблица1[[#This Row],[Т9]]-Таблица1[[#This Row],[Т2]]</f>
        <v>43645.028625739738</v>
      </c>
      <c r="CP945" s="14">
        <f>Таблица1[[#This Row],[Т9]]-Таблица1[[#This Row],[Т1]]</f>
        <v>1056.7418130294391</v>
      </c>
      <c r="CQ945" s="14">
        <f>Таблица1[[#This Row],[Т9]]-Таблица1[[#This Row],[угол обхв6]]</f>
        <v>46995.50849042421</v>
      </c>
      <c r="CR945" s="14">
        <f>Таблица1[[#This Row],[Т9]]-Таблица1[[#This Row],[угол обхв5]]</f>
        <v>1711.4716489894417</v>
      </c>
      <c r="CS945" s="14">
        <f>Таблица1[[#This Row],[Т9]]-Таблица1[[#This Row],[угол обхв4]]</f>
        <v>59885.430187716716</v>
      </c>
      <c r="CT945" s="14">
        <f>Таблица1[[#This Row],[Lкан_прям, мм]]+Таблица1[[#This Row],[Lкан_дуг, мм]]+Таблица1[[#This Row],[Lкан_леб,мм]]</f>
        <v>85045.326329871838</v>
      </c>
      <c r="CU945" s="16">
        <f>Таблица1[[#This Row],[Lкан_леб,мм]]</f>
        <v>58173.958538727275</v>
      </c>
      <c r="CV945" s="14">
        <f>2534431-(Таблица1[[#This Row],[Т23]]+Таблица1[[#This Row],[угол обхв3]])</f>
        <v>2449229.6322088554</v>
      </c>
      <c r="CW945" s="50">
        <f>SUM(X945:AC945,AD945:AI945)-Таблица1[[#This Row],[lподв_min, мм]]</f>
        <v>24560.880911725759</v>
      </c>
      <c r="CX945" s="17">
        <f>CW1384-Таблица1[[#This Row],[Суммарная длина каната]]</f>
        <v>-2425946.4191019456</v>
      </c>
    </row>
    <row r="946" spans="1:102" x14ac:dyDescent="0.25">
      <c r="A946" s="21">
        <v>945</v>
      </c>
      <c r="B946" s="10">
        <v>24.185102040816322</v>
      </c>
      <c r="C946" s="10">
        <v>45.252653061224485</v>
      </c>
      <c r="D946" s="11">
        <v>8124.1936978954409</v>
      </c>
      <c r="E946" s="11">
        <v>6891.0897358773755</v>
      </c>
      <c r="F946" s="11">
        <v>7412.7602936314152</v>
      </c>
      <c r="G946" s="11">
        <v>7443.1327697952938</v>
      </c>
      <c r="H946" s="11">
        <v>7716.1932078954405</v>
      </c>
      <c r="I946" s="11">
        <v>4530.1489501720534</v>
      </c>
      <c r="J946" s="11">
        <v>2360.9407857053225</v>
      </c>
      <c r="K946" s="11">
        <v>25198.122528688655</v>
      </c>
      <c r="L946" s="11">
        <v>1673.2452624559082</v>
      </c>
      <c r="M946" s="11">
        <v>58173.958538727275</v>
      </c>
      <c r="N946" s="11">
        <v>10047.250114425209</v>
      </c>
      <c r="O946" s="11">
        <v>16048.11412427058</v>
      </c>
      <c r="P946" s="43">
        <v>11332.714952509879</v>
      </c>
      <c r="Q946" s="11">
        <v>12967.284874176294</v>
      </c>
      <c r="R946" s="11">
        <v>8717.494560828869</v>
      </c>
      <c r="S946" s="11">
        <v>8150.9734948180376</v>
      </c>
      <c r="T946" s="11">
        <v>8124.1936978954409</v>
      </c>
      <c r="U946" s="11">
        <v>6891.0897358773755</v>
      </c>
      <c r="V946" s="11">
        <v>7332.2235357129894</v>
      </c>
      <c r="W946" s="11">
        <v>7328.0900358918043</v>
      </c>
      <c r="X946" s="12">
        <v>0</v>
      </c>
      <c r="Y946" s="12">
        <v>641.97172266528924</v>
      </c>
      <c r="Z946" s="12">
        <v>364.23471251459551</v>
      </c>
      <c r="AA946" s="44">
        <v>232.04019061955887</v>
      </c>
      <c r="AB946" s="45">
        <v>434.99863665646478</v>
      </c>
      <c r="AC946" s="12">
        <v>0</v>
      </c>
      <c r="AD946" s="12">
        <v>12889.921697292508</v>
      </c>
      <c r="AE946" s="12">
        <v>3338.2523448937427</v>
      </c>
      <c r="AF946" s="12">
        <v>5480.5321821881489</v>
      </c>
      <c r="AG946" s="44">
        <v>1128.475520337063</v>
      </c>
      <c r="AH946" s="45">
        <v>2360.9407839771961</v>
      </c>
      <c r="AI946" s="12">
        <v>0</v>
      </c>
      <c r="AJ946" s="12">
        <v>-22.800783772738015</v>
      </c>
      <c r="AK946" s="12">
        <v>67.351839451438579</v>
      </c>
      <c r="AL946" s="12">
        <v>118.50162322410327</v>
      </c>
      <c r="AM946" s="44">
        <v>151.08722028271072</v>
      </c>
      <c r="AN946" s="45">
        <v>89.999999757318022</v>
      </c>
      <c r="AO946" s="12">
        <v>0</v>
      </c>
      <c r="AP946" s="12">
        <v>-1993.5368991189537</v>
      </c>
      <c r="AQ946" s="12">
        <v>10423.787956437413</v>
      </c>
      <c r="AR946" s="12">
        <v>11691.266818907936</v>
      </c>
      <c r="AS946" s="44">
        <v>8914.7534387524902</v>
      </c>
      <c r="AT946" s="45">
        <v>7716.1936978954409</v>
      </c>
      <c r="AU946" s="12">
        <v>0</v>
      </c>
      <c r="AV946" s="12">
        <v>11429.024012917656</v>
      </c>
      <c r="AW946" s="12">
        <v>16205.223174082463</v>
      </c>
      <c r="AX946" s="12">
        <v>12772.593941920908</v>
      </c>
      <c r="AY946" s="44">
        <v>7793.8279571442281</v>
      </c>
      <c r="AZ946" s="45">
        <v>6891.0897341492519</v>
      </c>
      <c r="BA946" s="12">
        <v>0</v>
      </c>
      <c r="BB946" s="12">
        <v>9889.1386100637574</v>
      </c>
      <c r="BC946" s="12">
        <v>11709.252794522083</v>
      </c>
      <c r="BD946" s="12">
        <v>9076.0464272269255</v>
      </c>
      <c r="BE946" s="44">
        <v>7926.9348199718215</v>
      </c>
      <c r="BF946" s="45">
        <v>7716.1937078954406</v>
      </c>
      <c r="BG946" s="12">
        <v>0</v>
      </c>
      <c r="BH946" s="12">
        <v>16424.232127281015</v>
      </c>
      <c r="BI946" s="12">
        <v>13124.393923988177</v>
      </c>
      <c r="BJ946" s="12">
        <v>7956.2825625626519</v>
      </c>
      <c r="BK946" s="44">
        <v>7248.2352735511849</v>
      </c>
      <c r="BL946" s="45">
        <v>4530.1489501720553</v>
      </c>
      <c r="BM946" s="12">
        <v>0</v>
      </c>
      <c r="BN946" s="12">
        <v>0</v>
      </c>
      <c r="BO946" s="12">
        <v>90.152623224176594</v>
      </c>
      <c r="BP946" s="12">
        <v>51.149783772664684</v>
      </c>
      <c r="BQ946" s="48">
        <v>32.585597058607448</v>
      </c>
      <c r="BR946" s="49">
        <v>61.087220525392688</v>
      </c>
      <c r="BS946" s="13">
        <v>0</v>
      </c>
      <c r="BT946" s="12">
        <v>156.04146127271954</v>
      </c>
      <c r="BV946" s="14">
        <f>Таблица1[[#This Row],[Lкан_леб,мм]]</f>
        <v>58173.958538727275</v>
      </c>
      <c r="BW946" s="50">
        <f>Таблица1[[#This Row],[угол обхв4]]+Таблица1[[#This Row],[Lдуг 3,мм]]</f>
        <v>12889.921697292508</v>
      </c>
      <c r="BX946" s="54">
        <f>Таблица1[[#This Row],[угол обхв5]]+Таблица1[[#This Row],[Y5, мм]]</f>
        <v>58815.930261392561</v>
      </c>
      <c r="BY946" s="14">
        <f>Таблица1[[#This Row],[угол обхв6]]+Таблица1[[#This Row],[Lдуг 4,мм]]</f>
        <v>16228.174042186251</v>
      </c>
      <c r="BZ946" s="14">
        <f>Таблица1[[#This Row],[Т1]]+Таблица1[[#This Row],[X6, мм]]</f>
        <v>59180.164973907158</v>
      </c>
      <c r="CA946" s="14">
        <f>Таблица1[[#This Row],[Т2]]+Таблица1[[#This Row],[Lдуг 5,мм]]</f>
        <v>21708.7062243744</v>
      </c>
      <c r="CB946" s="14">
        <f>Таблица1[[#This Row],[Т3]]+Таблица1[[#This Row],[Y6, мм]]</f>
        <v>59412.20516452672</v>
      </c>
      <c r="CC946" s="14">
        <f>Таблица1[[#This Row],[Т4]]+Таблица1[[#This Row],[Lдуг 6,мм]]</f>
        <v>22837.181744711463</v>
      </c>
      <c r="CD946" s="14">
        <f>Таблица1[[#This Row],[Т5]]+Таблица1[[#This Row],[Lдуг 1,мм]]</f>
        <v>59847.203801183183</v>
      </c>
      <c r="CE946" s="14">
        <f>Таблица1[[#This Row],[Т6]]+Таблица1[[#This Row],[Lпрям1, мм]]</f>
        <v>25198.122528688658</v>
      </c>
      <c r="CF946" s="15">
        <f>Таблица1[[#This Row],[Т7]]+Таблица1[[#This Row],[Lдуг 2,мм]]</f>
        <v>59847.203801183183</v>
      </c>
      <c r="CG946" s="14">
        <f>Таблица1[[#This Row],[Т8]]+Таблица1[[#This Row],[Lпрям2, мм]]</f>
        <v>25198.122528688658</v>
      </c>
      <c r="CH946" s="14">
        <f>Таблица1[[#This Row],[Т9]]-Таблица1[[#This Row],[Т9]]</f>
        <v>0</v>
      </c>
      <c r="CI946" s="50">
        <f>Таблица1[[#This Row],[Т9]]-Таблица1[[#This Row],[Т8]]</f>
        <v>34649.081272494528</v>
      </c>
      <c r="CJ946" s="54">
        <f>Таблица1[[#This Row],[Т9]]-Таблица1[[#This Row],[Т7]]</f>
        <v>0</v>
      </c>
      <c r="CK946" s="14">
        <f>Таблица1[[#This Row],[Т9]]-Таблица1[[#This Row],[Т6]]</f>
        <v>37010.022056471716</v>
      </c>
      <c r="CL946" s="14">
        <f>Таблица1[[#This Row],[Т9]]-Таблица1[[#This Row],[Т5]]</f>
        <v>434.99863665646262</v>
      </c>
      <c r="CM946" s="14">
        <f>Таблица1[[#This Row],[Т9]]-Таблица1[[#This Row],[Т4]]</f>
        <v>38138.497576808782</v>
      </c>
      <c r="CN946" s="14">
        <f>Таблица1[[#This Row],[Т9]]-Таблица1[[#This Row],[Т3]]</f>
        <v>667.03882727602468</v>
      </c>
      <c r="CO946" s="14">
        <f>Таблица1[[#This Row],[Т9]]-Таблица1[[#This Row],[Т2]]</f>
        <v>43619.029758996934</v>
      </c>
      <c r="CP946" s="14">
        <f>Таблица1[[#This Row],[Т9]]-Таблица1[[#This Row],[Т1]]</f>
        <v>1031.2735397906217</v>
      </c>
      <c r="CQ946" s="14">
        <f>Таблица1[[#This Row],[Т9]]-Таблица1[[#This Row],[угол обхв6]]</f>
        <v>46957.282103890677</v>
      </c>
      <c r="CR946" s="14">
        <f>Таблица1[[#This Row],[Т9]]-Таблица1[[#This Row],[угол обхв5]]</f>
        <v>1673.2452624559082</v>
      </c>
      <c r="CS946" s="14">
        <f>Таблица1[[#This Row],[Т9]]-Таблица1[[#This Row],[угол обхв4]]</f>
        <v>59847.203801183183</v>
      </c>
      <c r="CT946" s="14">
        <f>Таблица1[[#This Row],[Lкан_прям, мм]]+Таблица1[[#This Row],[Lкан_дуг, мм]]+Таблица1[[#This Row],[Lкан_леб,мм]]</f>
        <v>85045.326329871838</v>
      </c>
      <c r="CU946" s="16">
        <f>Таблица1[[#This Row],[Lкан_леб,мм]]</f>
        <v>58173.958538727275</v>
      </c>
      <c r="CV946" s="14">
        <f>2534431-(Таблица1[[#This Row],[Т23]]+Таблица1[[#This Row],[угол обхв3]])</f>
        <v>2449229.6322088554</v>
      </c>
      <c r="CW946" s="50">
        <f>SUM(X946:AC946,AD946:AI946)-Таблица1[[#This Row],[lподв_min, мм]]</f>
        <v>24510.42700543924</v>
      </c>
      <c r="CX946" s="17">
        <f>CW1385-Таблица1[[#This Row],[Суммарная длина каната]]</f>
        <v>-2425991.0553601366</v>
      </c>
    </row>
    <row r="947" spans="1:102" x14ac:dyDescent="0.25">
      <c r="A947" s="21">
        <v>946</v>
      </c>
      <c r="B947" s="10">
        <v>24.185102040816322</v>
      </c>
      <c r="C947" s="10">
        <v>47.936734693877547</v>
      </c>
      <c r="D947" s="11">
        <v>8502.4037625834189</v>
      </c>
      <c r="E947" s="11">
        <v>6801.8953859406856</v>
      </c>
      <c r="F947" s="11">
        <v>7765.8992706460003</v>
      </c>
      <c r="G947" s="11">
        <v>7320.0171219796257</v>
      </c>
      <c r="H947" s="11">
        <v>8094.4032725834204</v>
      </c>
      <c r="I947" s="11">
        <v>4388.8763920057308</v>
      </c>
      <c r="J947" s="11">
        <v>2413.0189939349548</v>
      </c>
      <c r="K947" s="11">
        <v>25236.348915221748</v>
      </c>
      <c r="L947" s="11">
        <v>1635.0188759228172</v>
      </c>
      <c r="M947" s="11">
        <v>58173.958538727275</v>
      </c>
      <c r="N947" s="11">
        <v>10047.250114425209</v>
      </c>
      <c r="O947" s="11">
        <v>16048.11412427058</v>
      </c>
      <c r="P947" s="43">
        <v>11422.863312071131</v>
      </c>
      <c r="Q947" s="11">
        <v>13021.676091062534</v>
      </c>
      <c r="R947" s="11">
        <v>9036.0547217226249</v>
      </c>
      <c r="S947" s="11">
        <v>8088.1806007394134</v>
      </c>
      <c r="T947" s="11">
        <v>8502.4037625834189</v>
      </c>
      <c r="U947" s="11">
        <v>6801.8953859406856</v>
      </c>
      <c r="V947" s="11">
        <v>7690.8381957436613</v>
      </c>
      <c r="W947" s="11">
        <v>7201.3291485597993</v>
      </c>
      <c r="X947" s="12">
        <v>0</v>
      </c>
      <c r="Y947" s="12">
        <v>629.18849350984249</v>
      </c>
      <c r="Z947" s="12">
        <v>357.90474842214519</v>
      </c>
      <c r="AA947" s="44">
        <v>232.0401906195585</v>
      </c>
      <c r="AB947" s="45">
        <v>415.88544337127087</v>
      </c>
      <c r="AC947" s="12">
        <v>0</v>
      </c>
      <c r="AD947" s="12">
        <v>12889.921697292508</v>
      </c>
      <c r="AE947" s="12">
        <v>3324.4005231599017</v>
      </c>
      <c r="AF947" s="12">
        <v>5480.5321821881489</v>
      </c>
      <c r="AG947" s="44">
        <v>1128.4755203370614</v>
      </c>
      <c r="AH947" s="45">
        <v>2413.018992244125</v>
      </c>
      <c r="AI947" s="12">
        <v>0</v>
      </c>
      <c r="AJ947" s="12">
        <v>-22.800783772738015</v>
      </c>
      <c r="AK947" s="12">
        <v>65.556679943704069</v>
      </c>
      <c r="AL947" s="12">
        <v>115.81754159145021</v>
      </c>
      <c r="AM947" s="44">
        <v>148.4031386500576</v>
      </c>
      <c r="AN947" s="45">
        <v>89.999999762555603</v>
      </c>
      <c r="AO947" s="12">
        <v>0</v>
      </c>
      <c r="AP947" s="12">
        <v>-1993.5368991189537</v>
      </c>
      <c r="AQ947" s="12">
        <v>10418.681507527985</v>
      </c>
      <c r="AR947" s="12">
        <v>11790.138987706006</v>
      </c>
      <c r="AS947" s="44">
        <v>9249.8219348135608</v>
      </c>
      <c r="AT947" s="45">
        <v>8094.4037625834198</v>
      </c>
      <c r="AU947" s="12">
        <v>0</v>
      </c>
      <c r="AV947" s="12">
        <v>11429.024012917656</v>
      </c>
      <c r="AW947" s="12">
        <v>16216.941610829288</v>
      </c>
      <c r="AX947" s="12">
        <v>12843.989349613023</v>
      </c>
      <c r="AY947" s="44">
        <v>7740.6643009672525</v>
      </c>
      <c r="AZ947" s="45">
        <v>6801.8953842498577</v>
      </c>
      <c r="BA947" s="12">
        <v>0</v>
      </c>
      <c r="BB947" s="12">
        <v>9889.1386100637574</v>
      </c>
      <c r="BC947" s="12">
        <v>11794.294705173907</v>
      </c>
      <c r="BD947" s="12">
        <v>9403.3303973575003</v>
      </c>
      <c r="BE947" s="44">
        <v>8288.636549492483</v>
      </c>
      <c r="BF947" s="45">
        <v>8094.4037725834205</v>
      </c>
      <c r="BG947" s="12">
        <v>0</v>
      </c>
      <c r="BH947" s="12">
        <v>16424.232127281015</v>
      </c>
      <c r="BI947" s="12">
        <v>13190.503577621241</v>
      </c>
      <c r="BJ947" s="12">
        <v>7910.4938592899016</v>
      </c>
      <c r="BK947" s="44">
        <v>7149.4116857128465</v>
      </c>
      <c r="BL947" s="45">
        <v>4388.8763920057327</v>
      </c>
      <c r="BM947" s="12">
        <v>0</v>
      </c>
      <c r="BN947" s="12">
        <v>0</v>
      </c>
      <c r="BO947" s="12">
        <v>88.357463716442069</v>
      </c>
      <c r="BP947" s="12">
        <v>50.260861647746154</v>
      </c>
      <c r="BQ947" s="48">
        <v>32.585597058607398</v>
      </c>
      <c r="BR947" s="49">
        <v>58.40313888750201</v>
      </c>
      <c r="BS947" s="13">
        <v>0</v>
      </c>
      <c r="BT947" s="12">
        <v>156.04146127271954</v>
      </c>
      <c r="BV947" s="14">
        <f>Таблица1[[#This Row],[Lкан_леб,мм]]</f>
        <v>58173.958538727275</v>
      </c>
      <c r="BW947" s="50">
        <f>Таблица1[[#This Row],[угол обхв4]]+Таблица1[[#This Row],[Lдуг 3,мм]]</f>
        <v>12889.921697292508</v>
      </c>
      <c r="BX947" s="54">
        <f>Таблица1[[#This Row],[угол обхв5]]+Таблица1[[#This Row],[Y5, мм]]</f>
        <v>58803.147032237117</v>
      </c>
      <c r="BY947" s="14">
        <f>Таблица1[[#This Row],[угол обхв6]]+Таблица1[[#This Row],[Lдуг 4,мм]]</f>
        <v>16214.32222045241</v>
      </c>
      <c r="BZ947" s="14">
        <f>Таблица1[[#This Row],[Т1]]+Таблица1[[#This Row],[X6, мм]]</f>
        <v>59161.051780659262</v>
      </c>
      <c r="CA947" s="14">
        <f>Таблица1[[#This Row],[Т2]]+Таблица1[[#This Row],[Lдуг 5,мм]]</f>
        <v>21694.854402640558</v>
      </c>
      <c r="CB947" s="14">
        <f>Таблица1[[#This Row],[Т3]]+Таблица1[[#This Row],[Y6, мм]]</f>
        <v>59393.091971278824</v>
      </c>
      <c r="CC947" s="14">
        <f>Таблица1[[#This Row],[Т4]]+Таблица1[[#This Row],[Lдуг 6,мм]]</f>
        <v>22823.32992297762</v>
      </c>
      <c r="CD947" s="14">
        <f>Таблица1[[#This Row],[Т5]]+Таблица1[[#This Row],[Lдуг 1,мм]]</f>
        <v>59808.977414650093</v>
      </c>
      <c r="CE947" s="14">
        <f>Таблица1[[#This Row],[Т6]]+Таблица1[[#This Row],[Lпрям1, мм]]</f>
        <v>25236.348915221744</v>
      </c>
      <c r="CF947" s="15">
        <f>Таблица1[[#This Row],[Т7]]+Таблица1[[#This Row],[Lдуг 2,мм]]</f>
        <v>59808.977414650093</v>
      </c>
      <c r="CG947" s="14">
        <f>Таблица1[[#This Row],[Т8]]+Таблица1[[#This Row],[Lпрям2, мм]]</f>
        <v>25236.348915221744</v>
      </c>
      <c r="CH947" s="14">
        <f>Таблица1[[#This Row],[Т9]]-Таблица1[[#This Row],[Т9]]</f>
        <v>0</v>
      </c>
      <c r="CI947" s="50">
        <f>Таблица1[[#This Row],[Т9]]-Таблица1[[#This Row],[Т8]]</f>
        <v>34572.628499428349</v>
      </c>
      <c r="CJ947" s="54">
        <f>Таблица1[[#This Row],[Т9]]-Таблица1[[#This Row],[Т7]]</f>
        <v>0</v>
      </c>
      <c r="CK947" s="14">
        <f>Таблица1[[#This Row],[Т9]]-Таблица1[[#This Row],[Т6]]</f>
        <v>36985.647491672469</v>
      </c>
      <c r="CL947" s="14">
        <f>Таблица1[[#This Row],[Т9]]-Таблица1[[#This Row],[Т5]]</f>
        <v>415.8854433712695</v>
      </c>
      <c r="CM947" s="14">
        <f>Таблица1[[#This Row],[Т9]]-Таблица1[[#This Row],[Т4]]</f>
        <v>38114.123012009535</v>
      </c>
      <c r="CN947" s="14">
        <f>Таблица1[[#This Row],[Т9]]-Таблица1[[#This Row],[Т3]]</f>
        <v>647.92563399083156</v>
      </c>
      <c r="CO947" s="14">
        <f>Таблица1[[#This Row],[Т9]]-Таблица1[[#This Row],[Т2]]</f>
        <v>43594.65519419768</v>
      </c>
      <c r="CP947" s="14">
        <f>Таблица1[[#This Row],[Т9]]-Таблица1[[#This Row],[Т1]]</f>
        <v>1005.8303824129762</v>
      </c>
      <c r="CQ947" s="14">
        <f>Таблица1[[#This Row],[Т9]]-Таблица1[[#This Row],[угол обхв6]]</f>
        <v>46919.055717357587</v>
      </c>
      <c r="CR947" s="14">
        <f>Таблица1[[#This Row],[Т9]]-Таблица1[[#This Row],[угол обхв5]]</f>
        <v>1635.0188759228186</v>
      </c>
      <c r="CS947" s="14">
        <f>Таблица1[[#This Row],[Т9]]-Таблица1[[#This Row],[угол обхв4]]</f>
        <v>59808.977414650093</v>
      </c>
      <c r="CT947" s="14">
        <f>Таблица1[[#This Row],[Lкан_прям, мм]]+Таблица1[[#This Row],[Lкан_дуг, мм]]+Таблица1[[#This Row],[Lкан_леб,мм]]</f>
        <v>85045.326329871838</v>
      </c>
      <c r="CU947" s="16">
        <f>Таблица1[[#This Row],[Lкан_леб,мм]]</f>
        <v>58173.958538727275</v>
      </c>
      <c r="CV947" s="14">
        <f>2534431-(Таблица1[[#This Row],[Т23]]+Таблица1[[#This Row],[угол обхв3]])</f>
        <v>2449229.6322088554</v>
      </c>
      <c r="CW947" s="50">
        <f>SUM(X947:AC947,AD947:AI947)-Таблица1[[#This Row],[lподв_min, мм]]</f>
        <v>24458.348797209605</v>
      </c>
      <c r="CX947" s="17">
        <f>CW1386-Таблица1[[#This Row],[Суммарная длина каната]]</f>
        <v>-2426036.7244679607</v>
      </c>
    </row>
    <row r="948" spans="1:102" x14ac:dyDescent="0.25">
      <c r="A948" s="21">
        <v>947</v>
      </c>
      <c r="B948" s="10">
        <v>24.185102040816322</v>
      </c>
      <c r="C948" s="10">
        <v>50.620816326530601</v>
      </c>
      <c r="D948" s="11">
        <v>8884.3757779636162</v>
      </c>
      <c r="E948" s="11">
        <v>6730.5100614103358</v>
      </c>
      <c r="F948" s="11">
        <v>8124.416201307381</v>
      </c>
      <c r="G948" s="11">
        <v>7213.5736616209897</v>
      </c>
      <c r="H948" s="11">
        <v>8476.3752879636158</v>
      </c>
      <c r="I948" s="11">
        <v>4263.798757096466</v>
      </c>
      <c r="J948" s="11">
        <v>2466.7113043138702</v>
      </c>
      <c r="K948" s="11">
        <v>25274.575301754339</v>
      </c>
      <c r="L948" s="11">
        <v>1596.7924893902191</v>
      </c>
      <c r="M948" s="11">
        <v>58173.958538727275</v>
      </c>
      <c r="N948" s="11">
        <v>10047.250114425209</v>
      </c>
      <c r="O948" s="11">
        <v>16048.11412427058</v>
      </c>
      <c r="P948" s="43">
        <v>11510.365689566061</v>
      </c>
      <c r="Q948" s="11">
        <v>13080.22918780972</v>
      </c>
      <c r="R948" s="11">
        <v>9357.2059218801896</v>
      </c>
      <c r="S948" s="11">
        <v>8040.3744265275154</v>
      </c>
      <c r="T948" s="11">
        <v>8884.3757779636162</v>
      </c>
      <c r="U948" s="11">
        <v>6730.5100614103358</v>
      </c>
      <c r="V948" s="11">
        <v>8054.9955048440952</v>
      </c>
      <c r="W948" s="11">
        <v>7091.5008681633481</v>
      </c>
      <c r="X948" s="12">
        <v>0</v>
      </c>
      <c r="Y948" s="12">
        <v>616.37667521568733</v>
      </c>
      <c r="Z948" s="12">
        <v>351.60337346840333</v>
      </c>
      <c r="AA948" s="44">
        <v>232.0401906195585</v>
      </c>
      <c r="AB948" s="45">
        <v>396.7722500865699</v>
      </c>
      <c r="AC948" s="12">
        <v>0</v>
      </c>
      <c r="AD948" s="12">
        <v>12889.921697292508</v>
      </c>
      <c r="AE948" s="12">
        <v>3308.9345992767858</v>
      </c>
      <c r="AF948" s="12">
        <v>5480.5321821881471</v>
      </c>
      <c r="AG948" s="44">
        <v>1128.4755203370603</v>
      </c>
      <c r="AH948" s="45">
        <v>2466.711302659844</v>
      </c>
      <c r="AI948" s="12">
        <v>0</v>
      </c>
      <c r="AJ948" s="12">
        <v>-22.800783772738015</v>
      </c>
      <c r="AK948" s="12">
        <v>63.757505639430555</v>
      </c>
      <c r="AL948" s="12">
        <v>113.13345995879716</v>
      </c>
      <c r="AM948" s="44">
        <v>145.71905701740457</v>
      </c>
      <c r="AN948" s="45">
        <v>89.999999767724006</v>
      </c>
      <c r="AO948" s="12">
        <v>0</v>
      </c>
      <c r="AP948" s="12">
        <v>-1993.5368991189537</v>
      </c>
      <c r="AQ948" s="12">
        <v>10413.197828937515</v>
      </c>
      <c r="AR948" s="12">
        <v>11885.559315704419</v>
      </c>
      <c r="AS948" s="44">
        <v>9587.0124323365981</v>
      </c>
      <c r="AT948" s="45">
        <v>8476.3757779636162</v>
      </c>
      <c r="AU948" s="12">
        <v>0</v>
      </c>
      <c r="AV948" s="12">
        <v>11429.024012917656</v>
      </c>
      <c r="AW948" s="12">
        <v>16228.519972965183</v>
      </c>
      <c r="AX948" s="12">
        <v>12919.936508921537</v>
      </c>
      <c r="AY948" s="44">
        <v>7703.249868312234</v>
      </c>
      <c r="AZ948" s="45">
        <v>6730.5100597563114</v>
      </c>
      <c r="BA948" s="12">
        <v>0</v>
      </c>
      <c r="BB948" s="12">
        <v>9889.1386100637574</v>
      </c>
      <c r="BC948" s="12">
        <v>11876.313404078366</v>
      </c>
      <c r="BD948" s="12">
        <v>9732.3995480185495</v>
      </c>
      <c r="BE948" s="44">
        <v>8654.5692675072078</v>
      </c>
      <c r="BF948" s="45">
        <v>8476.3757879636159</v>
      </c>
      <c r="BG948" s="12">
        <v>0</v>
      </c>
      <c r="BH948" s="12">
        <v>16424.232127281015</v>
      </c>
      <c r="BI948" s="12">
        <v>13260.635036504325</v>
      </c>
      <c r="BJ948" s="12">
        <v>7880.0817476393331</v>
      </c>
      <c r="BK948" s="44">
        <v>7067.6346196256172</v>
      </c>
      <c r="BL948" s="45">
        <v>4263.7987570964679</v>
      </c>
      <c r="BM948" s="12">
        <v>0</v>
      </c>
      <c r="BN948" s="12">
        <v>0</v>
      </c>
      <c r="BO948" s="12">
        <v>86.558289412168577</v>
      </c>
      <c r="BP948" s="12">
        <v>49.375954319366606</v>
      </c>
      <c r="BQ948" s="48">
        <v>32.585597058607398</v>
      </c>
      <c r="BR948" s="49">
        <v>55.71905724968056</v>
      </c>
      <c r="BS948" s="13">
        <v>0</v>
      </c>
      <c r="BT948" s="12">
        <v>156.04146127271954</v>
      </c>
      <c r="BV948" s="14">
        <f>Таблица1[[#This Row],[Lкан_леб,мм]]</f>
        <v>58173.958538727275</v>
      </c>
      <c r="BW948" s="50">
        <f>Таблица1[[#This Row],[угол обхв4]]+Таблица1[[#This Row],[Lдуг 3,мм]]</f>
        <v>12889.921697292508</v>
      </c>
      <c r="BX948" s="54">
        <f>Таблица1[[#This Row],[угол обхв5]]+Таблица1[[#This Row],[Y5, мм]]</f>
        <v>58790.335213942963</v>
      </c>
      <c r="BY948" s="14">
        <f>Таблица1[[#This Row],[угол обхв6]]+Таблица1[[#This Row],[Lдуг 4,мм]]</f>
        <v>16198.856296569294</v>
      </c>
      <c r="BZ948" s="14">
        <f>Таблица1[[#This Row],[Т1]]+Таблица1[[#This Row],[X6, мм]]</f>
        <v>59141.938587411365</v>
      </c>
      <c r="CA948" s="14">
        <f>Таблица1[[#This Row],[Т2]]+Таблица1[[#This Row],[Lдуг 5,мм]]</f>
        <v>21679.388478757442</v>
      </c>
      <c r="CB948" s="14">
        <f>Таблица1[[#This Row],[Т3]]+Таблица1[[#This Row],[Y6, мм]]</f>
        <v>59373.978778030927</v>
      </c>
      <c r="CC948" s="14">
        <f>Таблица1[[#This Row],[Т4]]+Таблица1[[#This Row],[Lдуг 6,мм]]</f>
        <v>22807.863999094501</v>
      </c>
      <c r="CD948" s="14">
        <f>Таблица1[[#This Row],[Т5]]+Таблица1[[#This Row],[Lдуг 1,мм]]</f>
        <v>59770.751028117498</v>
      </c>
      <c r="CE948" s="14">
        <f>Таблица1[[#This Row],[Т6]]+Таблица1[[#This Row],[Lпрям1, мм]]</f>
        <v>25274.575301754347</v>
      </c>
      <c r="CF948" s="15">
        <f>Таблица1[[#This Row],[Т7]]+Таблица1[[#This Row],[Lдуг 2,мм]]</f>
        <v>59770.751028117498</v>
      </c>
      <c r="CG948" s="14">
        <f>Таблица1[[#This Row],[Т8]]+Таблица1[[#This Row],[Lпрям2, мм]]</f>
        <v>25274.575301754347</v>
      </c>
      <c r="CH948" s="14">
        <f>Таблица1[[#This Row],[Т9]]-Таблица1[[#This Row],[Т9]]</f>
        <v>0</v>
      </c>
      <c r="CI948" s="50">
        <f>Таблица1[[#This Row],[Т9]]-Таблица1[[#This Row],[Т8]]</f>
        <v>34496.175726363152</v>
      </c>
      <c r="CJ948" s="54">
        <f>Таблица1[[#This Row],[Т9]]-Таблица1[[#This Row],[Т7]]</f>
        <v>0</v>
      </c>
      <c r="CK948" s="14">
        <f>Таблица1[[#This Row],[Т9]]-Таблица1[[#This Row],[Т6]]</f>
        <v>36962.887029022997</v>
      </c>
      <c r="CL948" s="14">
        <f>Таблица1[[#This Row],[Т9]]-Таблица1[[#This Row],[Т5]]</f>
        <v>396.77225008657115</v>
      </c>
      <c r="CM948" s="14">
        <f>Таблица1[[#This Row],[Т9]]-Таблица1[[#This Row],[Т4]]</f>
        <v>38091.362549360056</v>
      </c>
      <c r="CN948" s="14">
        <f>Таблица1[[#This Row],[Т9]]-Таблица1[[#This Row],[Т3]]</f>
        <v>628.8124407061332</v>
      </c>
      <c r="CO948" s="14">
        <f>Таблица1[[#This Row],[Т9]]-Таблица1[[#This Row],[Т2]]</f>
        <v>43571.894731548207</v>
      </c>
      <c r="CP948" s="14">
        <f>Таблица1[[#This Row],[Т9]]-Таблица1[[#This Row],[Т1]]</f>
        <v>980.41581417453563</v>
      </c>
      <c r="CQ948" s="14">
        <f>Таблица1[[#This Row],[Т9]]-Таблица1[[#This Row],[угол обхв6]]</f>
        <v>46880.829330824992</v>
      </c>
      <c r="CR948" s="14">
        <f>Таблица1[[#This Row],[Т9]]-Таблица1[[#This Row],[угол обхв5]]</f>
        <v>1596.7924893902236</v>
      </c>
      <c r="CS948" s="14">
        <f>Таблица1[[#This Row],[Т9]]-Таблица1[[#This Row],[угол обхв4]]</f>
        <v>59770.751028117498</v>
      </c>
      <c r="CT948" s="14">
        <f>Таблица1[[#This Row],[Lкан_прям, мм]]+Таблица1[[#This Row],[Lкан_дуг, мм]]+Таблица1[[#This Row],[Lкан_леб,мм]]</f>
        <v>85045.326329871838</v>
      </c>
      <c r="CU948" s="16">
        <f>Таблица1[[#This Row],[Lкан_леб,мм]]</f>
        <v>58173.958538727275</v>
      </c>
      <c r="CV948" s="14">
        <f>2534431-(Таблица1[[#This Row],[Т23]]+Таблица1[[#This Row],[угол обхв3]])</f>
        <v>2449229.6322088554</v>
      </c>
      <c r="CW948" s="50">
        <f>SUM(X948:AC948,AD948:AI948)-Таблица1[[#This Row],[lподв_min, мм]]</f>
        <v>24404.656486830692</v>
      </c>
      <c r="CX948" s="17">
        <f>CW1387-Таблица1[[#This Row],[Суммарная длина каната]]</f>
        <v>-2426047.4049399863</v>
      </c>
    </row>
    <row r="949" spans="1:102" x14ac:dyDescent="0.25">
      <c r="A949" s="21">
        <v>948</v>
      </c>
      <c r="B949" s="10">
        <v>24.185102040816322</v>
      </c>
      <c r="C949" s="10">
        <v>53.304897959183663</v>
      </c>
      <c r="D949" s="11">
        <v>9269.271639296443</v>
      </c>
      <c r="E949" s="11">
        <v>6677.0903925535094</v>
      </c>
      <c r="F949" s="11">
        <v>8487.5244449018155</v>
      </c>
      <c r="G949" s="11">
        <v>7124.035941872582</v>
      </c>
      <c r="H949" s="11">
        <v>8861.2711492964445</v>
      </c>
      <c r="I949" s="11">
        <v>4155.0841157516898</v>
      </c>
      <c r="J949" s="11">
        <v>2522.0062768018197</v>
      </c>
      <c r="K949" s="11">
        <v>25312.801688286399</v>
      </c>
      <c r="L949" s="11">
        <v>1558.5661028581612</v>
      </c>
      <c r="M949" s="11">
        <v>58173.958538727275</v>
      </c>
      <c r="N949" s="11">
        <v>10047.250114425209</v>
      </c>
      <c r="O949" s="11">
        <v>16048.11412427058</v>
      </c>
      <c r="P949" s="43">
        <v>11595.030091460196</v>
      </c>
      <c r="Q949" s="11">
        <v>13142.81569001155</v>
      </c>
      <c r="R949" s="11">
        <v>9680.2435066877806</v>
      </c>
      <c r="S949" s="11">
        <v>8007.6598662048773</v>
      </c>
      <c r="T949" s="11">
        <v>9269.271639296443</v>
      </c>
      <c r="U949" s="11">
        <v>6677.0903925535094</v>
      </c>
      <c r="V949" s="11">
        <v>8423.8964464517612</v>
      </c>
      <c r="W949" s="11">
        <v>6998.8461746659932</v>
      </c>
      <c r="X949" s="12">
        <v>0</v>
      </c>
      <c r="Y949" s="12">
        <v>603.53268388598133</v>
      </c>
      <c r="Z949" s="12">
        <v>345.3341715502122</v>
      </c>
      <c r="AA949" s="44">
        <v>232.04019061955887</v>
      </c>
      <c r="AB949" s="45">
        <v>377.65905680240871</v>
      </c>
      <c r="AC949" s="12">
        <v>0</v>
      </c>
      <c r="AD949" s="12">
        <v>12889.921697292508</v>
      </c>
      <c r="AE949" s="12">
        <v>3291.866013284623</v>
      </c>
      <c r="AF949" s="12">
        <v>5480.5321821881498</v>
      </c>
      <c r="AG949" s="44">
        <v>1128.4755203370614</v>
      </c>
      <c r="AH949" s="45">
        <v>2522.0062751840578</v>
      </c>
      <c r="AI949" s="12">
        <v>0</v>
      </c>
      <c r="AJ949" s="12">
        <v>-22.800783772738015</v>
      </c>
      <c r="AK949" s="12">
        <v>61.953813249002181</v>
      </c>
      <c r="AL949" s="12">
        <v>110.44937832614411</v>
      </c>
      <c r="AM949" s="44">
        <v>143.03497538475156</v>
      </c>
      <c r="AN949" s="45">
        <v>89.999999772816636</v>
      </c>
      <c r="AO949" s="12">
        <v>0</v>
      </c>
      <c r="AP949" s="12">
        <v>-1993.5368991189537</v>
      </c>
      <c r="AQ949" s="12">
        <v>10407.338209260797</v>
      </c>
      <c r="AR949" s="12">
        <v>11977.318436180145</v>
      </c>
      <c r="AS949" s="44">
        <v>9925.5850840481435</v>
      </c>
      <c r="AT949" s="45">
        <v>8861.271639296443</v>
      </c>
      <c r="AU949" s="12">
        <v>0</v>
      </c>
      <c r="AV949" s="12">
        <v>11429.024012917656</v>
      </c>
      <c r="AW949" s="12">
        <v>16239.948855113762</v>
      </c>
      <c r="AX949" s="12">
        <v>13000.268780219438</v>
      </c>
      <c r="AY949" s="44">
        <v>7681.6667521390591</v>
      </c>
      <c r="AZ949" s="45">
        <v>6677.0903909357494</v>
      </c>
      <c r="BA949" s="12">
        <v>0</v>
      </c>
      <c r="BB949" s="12">
        <v>9889.1386100637574</v>
      </c>
      <c r="BC949" s="12">
        <v>11955.118186295784</v>
      </c>
      <c r="BD949" s="12">
        <v>10062.53185140773</v>
      </c>
      <c r="BE949" s="44">
        <v>9023.9300619360783</v>
      </c>
      <c r="BF949" s="45">
        <v>8861.2716492964446</v>
      </c>
      <c r="BG949" s="12">
        <v>0</v>
      </c>
      <c r="BH949" s="12">
        <v>16424.232127281015</v>
      </c>
      <c r="BI949" s="12">
        <v>13334.650420854732</v>
      </c>
      <c r="BJ949" s="12">
        <v>7865.1129564127641</v>
      </c>
      <c r="BK949" s="44">
        <v>7003.0835066193267</v>
      </c>
      <c r="BL949" s="45">
        <v>4155.0841157516916</v>
      </c>
      <c r="BM949" s="12">
        <v>0</v>
      </c>
      <c r="BN949" s="12">
        <v>0</v>
      </c>
      <c r="BO949" s="12">
        <v>84.754597021740182</v>
      </c>
      <c r="BP949" s="12">
        <v>48.495565077141926</v>
      </c>
      <c r="BQ949" s="48">
        <v>32.585597058607448</v>
      </c>
      <c r="BR949" s="49">
        <v>53.034975611934918</v>
      </c>
      <c r="BS949" s="13">
        <v>0</v>
      </c>
      <c r="BT949" s="12">
        <v>156.04146127271954</v>
      </c>
      <c r="BV949" s="14">
        <f>Таблица1[[#This Row],[Lкан_леб,мм]]</f>
        <v>58173.958538727275</v>
      </c>
      <c r="BW949" s="50">
        <f>Таблица1[[#This Row],[угол обхв4]]+Таблица1[[#This Row],[Lдуг 3,мм]]</f>
        <v>12889.921697292508</v>
      </c>
      <c r="BX949" s="54">
        <f>Таблица1[[#This Row],[угол обхв5]]+Таблица1[[#This Row],[Y5, мм]]</f>
        <v>58777.491222613258</v>
      </c>
      <c r="BY949" s="14">
        <f>Таблица1[[#This Row],[угол обхв6]]+Таблица1[[#This Row],[Lдуг 4,мм]]</f>
        <v>16181.787710577131</v>
      </c>
      <c r="BZ949" s="14">
        <f>Таблица1[[#This Row],[Т1]]+Таблица1[[#This Row],[X6, мм]]</f>
        <v>59122.825394163468</v>
      </c>
      <c r="CA949" s="14">
        <f>Таблица1[[#This Row],[Т2]]+Таблица1[[#This Row],[Lдуг 5,мм]]</f>
        <v>21662.319892765281</v>
      </c>
      <c r="CB949" s="14">
        <f>Таблица1[[#This Row],[Т3]]+Таблица1[[#This Row],[Y6, мм]]</f>
        <v>59354.86558478303</v>
      </c>
      <c r="CC949" s="14">
        <f>Таблица1[[#This Row],[Т4]]+Таблица1[[#This Row],[Lдуг 6,мм]]</f>
        <v>22790.795413102343</v>
      </c>
      <c r="CD949" s="14">
        <f>Таблица1[[#This Row],[Т5]]+Таблица1[[#This Row],[Lдуг 1,мм]]</f>
        <v>59732.524641585442</v>
      </c>
      <c r="CE949" s="14">
        <f>Таблица1[[#This Row],[Т6]]+Таблица1[[#This Row],[Lпрям1, мм]]</f>
        <v>25312.801688286403</v>
      </c>
      <c r="CF949" s="15">
        <f>Таблица1[[#This Row],[Т7]]+Таблица1[[#This Row],[Lдуг 2,мм]]</f>
        <v>59732.524641585442</v>
      </c>
      <c r="CG949" s="14">
        <f>Таблица1[[#This Row],[Т8]]+Таблица1[[#This Row],[Lпрям2, мм]]</f>
        <v>25312.801688286403</v>
      </c>
      <c r="CH949" s="14">
        <f>Таблица1[[#This Row],[Т9]]-Таблица1[[#This Row],[Т9]]</f>
        <v>0</v>
      </c>
      <c r="CI949" s="50">
        <f>Таблица1[[#This Row],[Т9]]-Таблица1[[#This Row],[Т8]]</f>
        <v>34419.722953299039</v>
      </c>
      <c r="CJ949" s="54">
        <f>Таблица1[[#This Row],[Т9]]-Таблица1[[#This Row],[Т7]]</f>
        <v>0</v>
      </c>
      <c r="CK949" s="14">
        <f>Таблица1[[#This Row],[Т9]]-Таблица1[[#This Row],[Т6]]</f>
        <v>36941.729228483098</v>
      </c>
      <c r="CL949" s="14">
        <f>Таблица1[[#This Row],[Т9]]-Таблица1[[#This Row],[Т5]]</f>
        <v>377.65905680241121</v>
      </c>
      <c r="CM949" s="14">
        <f>Таблица1[[#This Row],[Т9]]-Таблица1[[#This Row],[Т4]]</f>
        <v>38070.204748820164</v>
      </c>
      <c r="CN949" s="14">
        <f>Таблица1[[#This Row],[Т9]]-Таблица1[[#This Row],[Т3]]</f>
        <v>609.69924742197327</v>
      </c>
      <c r="CO949" s="14">
        <f>Таблица1[[#This Row],[Т9]]-Таблица1[[#This Row],[Т2]]</f>
        <v>43550.736931008309</v>
      </c>
      <c r="CP949" s="14">
        <f>Таблица1[[#This Row],[Т9]]-Таблица1[[#This Row],[Т1]]</f>
        <v>955.03341897218343</v>
      </c>
      <c r="CQ949" s="14">
        <f>Таблица1[[#This Row],[Т9]]-Таблица1[[#This Row],[угол обхв6]]</f>
        <v>46842.602944292936</v>
      </c>
      <c r="CR949" s="14">
        <f>Таблица1[[#This Row],[Т9]]-Таблица1[[#This Row],[угол обхв5]]</f>
        <v>1558.5661028581671</v>
      </c>
      <c r="CS949" s="14">
        <f>Таблица1[[#This Row],[Т9]]-Таблица1[[#This Row],[угол обхв4]]</f>
        <v>59732.524641585442</v>
      </c>
      <c r="CT949" s="14">
        <f>Таблица1[[#This Row],[Lкан_прям, мм]]+Таблица1[[#This Row],[Lкан_дуг, мм]]+Таблица1[[#This Row],[Lкан_леб,мм]]</f>
        <v>85045.326329871838</v>
      </c>
      <c r="CU949" s="16">
        <f>Таблица1[[#This Row],[Lкан_леб,мм]]</f>
        <v>58173.958538727275</v>
      </c>
      <c r="CV949" s="14">
        <f>2534431-(Таблица1[[#This Row],[Т23]]+Таблица1[[#This Row],[угол обхв3]])</f>
        <v>2449229.6322088554</v>
      </c>
      <c r="CW949" s="50">
        <f>SUM(X949:AC949,AD949:AI949)-Таблица1[[#This Row],[lподв_min, мм]]</f>
        <v>24349.361514342745</v>
      </c>
      <c r="CX949" s="17">
        <f>CW1388-Таблица1[[#This Row],[Суммарная длина каната]]</f>
        <v>-2426083.3789629508</v>
      </c>
    </row>
    <row r="950" spans="1:102" x14ac:dyDescent="0.25">
      <c r="A950" s="21">
        <v>949</v>
      </c>
      <c r="B950" s="10">
        <v>24.185102040816322</v>
      </c>
      <c r="C950" s="10">
        <v>55.988979591836724</v>
      </c>
      <c r="D950" s="11">
        <v>9656.2468264792715</v>
      </c>
      <c r="E950" s="11">
        <v>6641.7535902543905</v>
      </c>
      <c r="F950" s="11">
        <v>8854.4272866761585</v>
      </c>
      <c r="G950" s="11">
        <v>7051.6004221195699</v>
      </c>
      <c r="H950" s="11">
        <v>9248.2463364792729</v>
      </c>
      <c r="I950" s="11">
        <v>4062.8623691889275</v>
      </c>
      <c r="J950" s="11">
        <v>2578.8912210654635</v>
      </c>
      <c r="K950" s="11">
        <v>25351.028074817874</v>
      </c>
      <c r="L950" s="11">
        <v>1520.3397163266823</v>
      </c>
      <c r="M950" s="11">
        <v>58173.958538727275</v>
      </c>
      <c r="N950" s="11">
        <v>10047.250114425209</v>
      </c>
      <c r="O950" s="11">
        <v>16048.11412427058</v>
      </c>
      <c r="P950" s="43">
        <v>11676.670751169475</v>
      </c>
      <c r="Q950" s="11">
        <v>13209.298273356246</v>
      </c>
      <c r="R950" s="11">
        <v>10004.458682516564</v>
      </c>
      <c r="S950" s="11">
        <v>7990.1087004961491</v>
      </c>
      <c r="T950" s="11">
        <v>9656.2468264792715</v>
      </c>
      <c r="U950" s="11">
        <v>6641.7535902543905</v>
      </c>
      <c r="V950" s="11">
        <v>8796.7315957524006</v>
      </c>
      <c r="W950" s="11">
        <v>6923.568366567727</v>
      </c>
      <c r="X950" s="12">
        <v>0</v>
      </c>
      <c r="Y950" s="12">
        <v>590.65280976903784</v>
      </c>
      <c r="Z950" s="12">
        <v>339.10085241925856</v>
      </c>
      <c r="AA950" s="44">
        <v>232.04019061955876</v>
      </c>
      <c r="AB950" s="45">
        <v>358.54586351882699</v>
      </c>
      <c r="AC950" s="12">
        <v>0</v>
      </c>
      <c r="AD950" s="12">
        <v>12889.921697292508</v>
      </c>
      <c r="AE950" s="12">
        <v>3273.2074555167683</v>
      </c>
      <c r="AF950" s="12">
        <v>5480.5321821881498</v>
      </c>
      <c r="AG950" s="44">
        <v>1128.475520337061</v>
      </c>
      <c r="AH950" s="45">
        <v>2578.8912194833865</v>
      </c>
      <c r="AI950" s="12">
        <v>0</v>
      </c>
      <c r="AJ950" s="12">
        <v>-22.800783772738015</v>
      </c>
      <c r="AK950" s="12">
        <v>60.145081808902546</v>
      </c>
      <c r="AL950" s="12">
        <v>107.76529669349104</v>
      </c>
      <c r="AM950" s="44">
        <v>140.35089375209847</v>
      </c>
      <c r="AN950" s="45">
        <v>89.999999777827853</v>
      </c>
      <c r="AO950" s="12">
        <v>0</v>
      </c>
      <c r="AP950" s="12">
        <v>-1993.5368991189537</v>
      </c>
      <c r="AQ950" s="12">
        <v>10401.103905519605</v>
      </c>
      <c r="AR950" s="12">
        <v>12065.21501565671</v>
      </c>
      <c r="AS950" s="44">
        <v>10264.797010018072</v>
      </c>
      <c r="AT950" s="45">
        <v>9248.2468264792715</v>
      </c>
      <c r="AU950" s="12">
        <v>0</v>
      </c>
      <c r="AV950" s="12">
        <v>11429.024012917656</v>
      </c>
      <c r="AW950" s="12">
        <v>16251.218763627054</v>
      </c>
      <c r="AX950" s="12">
        <v>13084.809902276562</v>
      </c>
      <c r="AY950" s="44">
        <v>7675.9623090896621</v>
      </c>
      <c r="AZ950" s="45">
        <v>6641.7535886723153</v>
      </c>
      <c r="BA950" s="12">
        <v>0</v>
      </c>
      <c r="BB950" s="12">
        <v>9889.1386100637574</v>
      </c>
      <c r="BC950" s="12">
        <v>12030.524542263871</v>
      </c>
      <c r="BD950" s="12">
        <v>10393.002947003799</v>
      </c>
      <c r="BE950" s="44">
        <v>9395.9084989777639</v>
      </c>
      <c r="BF950" s="45">
        <v>9248.246836479273</v>
      </c>
      <c r="BG950" s="12">
        <v>0</v>
      </c>
      <c r="BH950" s="12">
        <v>16424.232127281015</v>
      </c>
      <c r="BI950" s="12">
        <v>13412.402912712721</v>
      </c>
      <c r="BJ950" s="12">
        <v>7865.6203294164652</v>
      </c>
      <c r="BK950" s="44">
        <v>6955.8999816608775</v>
      </c>
      <c r="BL950" s="45">
        <v>4062.8623691889293</v>
      </c>
      <c r="BM950" s="12">
        <v>0</v>
      </c>
      <c r="BN950" s="12">
        <v>0</v>
      </c>
      <c r="BO950" s="12">
        <v>82.945865581640575</v>
      </c>
      <c r="BP950" s="12">
        <v>47.620214884588499</v>
      </c>
      <c r="BQ950" s="48">
        <v>32.585597058607433</v>
      </c>
      <c r="BR950" s="49">
        <v>50.350893974270633</v>
      </c>
      <c r="BS950" s="13">
        <v>0</v>
      </c>
      <c r="BT950" s="12">
        <v>156.04146127271954</v>
      </c>
      <c r="BV950" s="14">
        <f>Таблица1[[#This Row],[Lкан_леб,мм]]</f>
        <v>58173.958538727275</v>
      </c>
      <c r="BW950" s="50">
        <f>Таблица1[[#This Row],[угол обхв4]]+Таблица1[[#This Row],[Lдуг 3,мм]]</f>
        <v>12889.921697292508</v>
      </c>
      <c r="BX950" s="54">
        <f>Таблица1[[#This Row],[угол обхв5]]+Таблица1[[#This Row],[Y5, мм]]</f>
        <v>58764.611348496313</v>
      </c>
      <c r="BY950" s="14">
        <f>Таблица1[[#This Row],[угол обхв6]]+Таблица1[[#This Row],[Lдуг 4,мм]]</f>
        <v>16163.129152809277</v>
      </c>
      <c r="BZ950" s="14">
        <f>Таблица1[[#This Row],[Т1]]+Таблица1[[#This Row],[X6, мм]]</f>
        <v>59103.712200915572</v>
      </c>
      <c r="CA950" s="14">
        <f>Таблица1[[#This Row],[Т2]]+Таблица1[[#This Row],[Lдуг 5,мм]]</f>
        <v>21643.661334997429</v>
      </c>
      <c r="CB950" s="14">
        <f>Таблица1[[#This Row],[Т3]]+Таблица1[[#This Row],[Y6, мм]]</f>
        <v>59335.752391535134</v>
      </c>
      <c r="CC950" s="14">
        <f>Таблица1[[#This Row],[Т4]]+Таблица1[[#This Row],[Lдуг 6,мм]]</f>
        <v>22772.136855334491</v>
      </c>
      <c r="CD950" s="14">
        <f>Таблица1[[#This Row],[Т5]]+Таблица1[[#This Row],[Lдуг 1,мм]]</f>
        <v>59694.29825505396</v>
      </c>
      <c r="CE950" s="14">
        <f>Таблица1[[#This Row],[Т6]]+Таблица1[[#This Row],[Lпрям1, мм]]</f>
        <v>25351.028074817877</v>
      </c>
      <c r="CF950" s="15">
        <f>Таблица1[[#This Row],[Т7]]+Таблица1[[#This Row],[Lдуг 2,мм]]</f>
        <v>59694.29825505396</v>
      </c>
      <c r="CG950" s="14">
        <f>Таблица1[[#This Row],[Т8]]+Таблица1[[#This Row],[Lпрям2, мм]]</f>
        <v>25351.028074817877</v>
      </c>
      <c r="CH950" s="14">
        <f>Таблица1[[#This Row],[Т9]]-Таблица1[[#This Row],[Т9]]</f>
        <v>0</v>
      </c>
      <c r="CI950" s="50">
        <f>Таблица1[[#This Row],[Т9]]-Таблица1[[#This Row],[Т8]]</f>
        <v>34343.270180236083</v>
      </c>
      <c r="CJ950" s="54">
        <f>Таблица1[[#This Row],[Т9]]-Таблица1[[#This Row],[Т7]]</f>
        <v>0</v>
      </c>
      <c r="CK950" s="14">
        <f>Таблица1[[#This Row],[Т9]]-Таблица1[[#This Row],[Т6]]</f>
        <v>36922.161399719465</v>
      </c>
      <c r="CL950" s="14">
        <f>Таблица1[[#This Row],[Т9]]-Таблица1[[#This Row],[Т5]]</f>
        <v>358.54586351882608</v>
      </c>
      <c r="CM950" s="14">
        <f>Таблица1[[#This Row],[Т9]]-Таблица1[[#This Row],[Т4]]</f>
        <v>38050.636920056531</v>
      </c>
      <c r="CN950" s="14">
        <f>Таблица1[[#This Row],[Т9]]-Таблица1[[#This Row],[Т3]]</f>
        <v>590.58605413838814</v>
      </c>
      <c r="CO950" s="14">
        <f>Таблица1[[#This Row],[Т9]]-Таблица1[[#This Row],[Т2]]</f>
        <v>43531.169102244683</v>
      </c>
      <c r="CP950" s="14">
        <f>Таблица1[[#This Row],[Т9]]-Таблица1[[#This Row],[Т1]]</f>
        <v>929.68690655764658</v>
      </c>
      <c r="CQ950" s="14">
        <f>Таблица1[[#This Row],[Т9]]-Таблица1[[#This Row],[угол обхв6]]</f>
        <v>46804.376557761454</v>
      </c>
      <c r="CR950" s="14">
        <f>Таблица1[[#This Row],[Т9]]-Таблица1[[#This Row],[угол обхв5]]</f>
        <v>1520.3397163266854</v>
      </c>
      <c r="CS950" s="14">
        <f>Таблица1[[#This Row],[Т9]]-Таблица1[[#This Row],[угол обхв4]]</f>
        <v>59694.29825505396</v>
      </c>
      <c r="CT950" s="14">
        <f>Таблица1[[#This Row],[Lкан_прям, мм]]+Таблица1[[#This Row],[Lкан_дуг, мм]]+Таблица1[[#This Row],[Lкан_леб,мм]]</f>
        <v>85045.326329871838</v>
      </c>
      <c r="CU950" s="16">
        <f>Таблица1[[#This Row],[Lкан_леб,мм]]</f>
        <v>58173.958538727275</v>
      </c>
      <c r="CV950" s="14">
        <f>2534431-(Таблица1[[#This Row],[Т23]]+Таблица1[[#This Row],[угол обхв3]])</f>
        <v>2449229.6322088554</v>
      </c>
      <c r="CW950" s="50">
        <f>SUM(X950:AC950,AD950:AI950)-Таблица1[[#This Row],[lподв_min, мм]]</f>
        <v>24292.476570079092</v>
      </c>
      <c r="CX950" s="17">
        <f>CW1389-Таблица1[[#This Row],[Суммарная длина каната]]</f>
        <v>-2426120.6450813925</v>
      </c>
    </row>
    <row r="951" spans="1:102" x14ac:dyDescent="0.25">
      <c r="A951" s="21">
        <v>950</v>
      </c>
      <c r="B951" s="10">
        <v>24.185102040816322</v>
      </c>
      <c r="C951" s="10">
        <v>58.673061224489786</v>
      </c>
      <c r="D951" s="11">
        <v>10044.452257052075</v>
      </c>
      <c r="E951" s="11">
        <v>6624.5771888356421</v>
      </c>
      <c r="F951" s="11">
        <v>9224.3196859513155</v>
      </c>
      <c r="G951" s="11">
        <v>6996.4260369173016</v>
      </c>
      <c r="H951" s="11">
        <v>9636.4517670520763</v>
      </c>
      <c r="I951" s="11">
        <v>3987.2250040381341</v>
      </c>
      <c r="J951" s="11">
        <v>2637.3521847975085</v>
      </c>
      <c r="K951" s="11">
        <v>25389.254461348737</v>
      </c>
      <c r="L951" s="11">
        <v>1482.1133297958177</v>
      </c>
      <c r="M951" s="11">
        <v>58173.958538727275</v>
      </c>
      <c r="N951" s="11">
        <v>10047.250114425209</v>
      </c>
      <c r="O951" s="11">
        <v>16048.11412427058</v>
      </c>
      <c r="P951" s="43">
        <v>11755.108536660427</v>
      </c>
      <c r="Q951" s="11">
        <v>13279.531064937002</v>
      </c>
      <c r="R951" s="11">
        <v>10329.140071923777</v>
      </c>
      <c r="S951" s="11">
        <v>7987.7594393302625</v>
      </c>
      <c r="T951" s="11">
        <v>10044.452257052075</v>
      </c>
      <c r="U951" s="11">
        <v>6624.5771888356421</v>
      </c>
      <c r="V951" s="11">
        <v>9172.6828956812824</v>
      </c>
      <c r="W951" s="11">
        <v>6865.8326148371343</v>
      </c>
      <c r="X951" s="12">
        <v>0</v>
      </c>
      <c r="Y951" s="12">
        <v>577.7332010477711</v>
      </c>
      <c r="Z951" s="12">
        <v>332.90726789262811</v>
      </c>
      <c r="AA951" s="44">
        <v>232.04019061955833</v>
      </c>
      <c r="AB951" s="45">
        <v>339.4326702358602</v>
      </c>
      <c r="AC951" s="12">
        <v>0</v>
      </c>
      <c r="AD951" s="12">
        <v>12889.921697292508</v>
      </c>
      <c r="AE951" s="12">
        <v>3252.9728782805187</v>
      </c>
      <c r="AF951" s="12">
        <v>5480.5321821881489</v>
      </c>
      <c r="AG951" s="44">
        <v>1128.4755203370623</v>
      </c>
      <c r="AH951" s="45">
        <v>2637.3521832505003</v>
      </c>
      <c r="AI951" s="12">
        <v>0</v>
      </c>
      <c r="AJ951" s="12">
        <v>-22.800783772738015</v>
      </c>
      <c r="AK951" s="12">
        <v>58.330770405253048</v>
      </c>
      <c r="AL951" s="12">
        <v>105.08121506083798</v>
      </c>
      <c r="AM951" s="44">
        <v>137.66681211944535</v>
      </c>
      <c r="AN951" s="45">
        <v>89.999999782752624</v>
      </c>
      <c r="AO951" s="12">
        <v>0</v>
      </c>
      <c r="AP951" s="12">
        <v>-1993.5368991189537</v>
      </c>
      <c r="AQ951" s="12">
        <v>10394.49613536504</v>
      </c>
      <c r="AR951" s="12">
        <v>12149.056195660496</v>
      </c>
      <c r="AS951" s="44">
        <v>10603.903927651238</v>
      </c>
      <c r="AT951" s="45">
        <v>9636.4522570520749</v>
      </c>
      <c r="AU951" s="12">
        <v>0</v>
      </c>
      <c r="AV951" s="12">
        <v>11429.024012917656</v>
      </c>
      <c r="AW951" s="12">
        <v>16262.320102108393</v>
      </c>
      <c r="AX951" s="12">
        <v>13173.374379003581</v>
      </c>
      <c r="AY951" s="44">
        <v>7686.149055580333</v>
      </c>
      <c r="AZ951" s="45">
        <v>6624.5771872886362</v>
      </c>
      <c r="BA951" s="12">
        <v>0</v>
      </c>
      <c r="BB951" s="12">
        <v>9889.1386100637574</v>
      </c>
      <c r="BC951" s="12">
        <v>12102.35455760026</v>
      </c>
      <c r="BD951" s="12">
        <v>10723.087730923846</v>
      </c>
      <c r="BE951" s="44">
        <v>9769.6884013246145</v>
      </c>
      <c r="BF951" s="45">
        <v>9636.4522670520764</v>
      </c>
      <c r="BG951" s="12">
        <v>0</v>
      </c>
      <c r="BH951" s="12">
        <v>16424.232127281015</v>
      </c>
      <c r="BI951" s="12">
        <v>13493.737042774816</v>
      </c>
      <c r="BJ951" s="12">
        <v>7881.6027533968418</v>
      </c>
      <c r="BK951" s="44">
        <v>6926.1875725855716</v>
      </c>
      <c r="BL951" s="45">
        <v>3987.2250040381359</v>
      </c>
      <c r="BM951" s="12">
        <v>0</v>
      </c>
      <c r="BN951" s="12">
        <v>0</v>
      </c>
      <c r="BO951" s="12">
        <v>81.131554177991063</v>
      </c>
      <c r="BP951" s="12">
        <v>46.750444655584928</v>
      </c>
      <c r="BQ951" s="48">
        <v>32.58559705860737</v>
      </c>
      <c r="BR951" s="49">
        <v>47.666812336692715</v>
      </c>
      <c r="BS951" s="13">
        <v>0</v>
      </c>
      <c r="BT951" s="12">
        <v>156.04146127271954</v>
      </c>
      <c r="BV951" s="14">
        <f>Таблица1[[#This Row],[Lкан_леб,мм]]</f>
        <v>58173.958538727275</v>
      </c>
      <c r="BW951" s="50">
        <f>Таблица1[[#This Row],[угол обхв4]]+Таблица1[[#This Row],[Lдуг 3,мм]]</f>
        <v>12889.921697292508</v>
      </c>
      <c r="BX951" s="54">
        <f>Таблица1[[#This Row],[угол обхв5]]+Таблица1[[#This Row],[Y5, мм]]</f>
        <v>58751.691739775044</v>
      </c>
      <c r="BY951" s="14">
        <f>Таблица1[[#This Row],[угол обхв6]]+Таблица1[[#This Row],[Lдуг 4,мм]]</f>
        <v>16142.894575573027</v>
      </c>
      <c r="BZ951" s="14">
        <f>Таблица1[[#This Row],[Т1]]+Таблица1[[#This Row],[X6, мм]]</f>
        <v>59084.599007667675</v>
      </c>
      <c r="CA951" s="14">
        <f>Таблица1[[#This Row],[Т2]]+Таблица1[[#This Row],[Lдуг 5,мм]]</f>
        <v>21623.426757761175</v>
      </c>
      <c r="CB951" s="14">
        <f>Таблица1[[#This Row],[Т3]]+Таблица1[[#This Row],[Y6, мм]]</f>
        <v>59316.63919828723</v>
      </c>
      <c r="CC951" s="14">
        <f>Таблица1[[#This Row],[Т4]]+Таблица1[[#This Row],[Lдуг 6,мм]]</f>
        <v>22751.902278098238</v>
      </c>
      <c r="CD951" s="14">
        <f>Таблица1[[#This Row],[Т5]]+Таблица1[[#This Row],[Lдуг 1,мм]]</f>
        <v>59656.07186852309</v>
      </c>
      <c r="CE951" s="14">
        <f>Таблица1[[#This Row],[Т6]]+Таблица1[[#This Row],[Lпрям1, мм]]</f>
        <v>25389.254461348737</v>
      </c>
      <c r="CF951" s="15">
        <f>Таблица1[[#This Row],[Т7]]+Таблица1[[#This Row],[Lдуг 2,мм]]</f>
        <v>59656.07186852309</v>
      </c>
      <c r="CG951" s="14">
        <f>Таблица1[[#This Row],[Т8]]+Таблица1[[#This Row],[Lпрям2, мм]]</f>
        <v>25389.254461348737</v>
      </c>
      <c r="CH951" s="14">
        <f>Таблица1[[#This Row],[Т9]]-Таблица1[[#This Row],[Т9]]</f>
        <v>0</v>
      </c>
      <c r="CI951" s="50">
        <f>Таблица1[[#This Row],[Т9]]-Таблица1[[#This Row],[Т8]]</f>
        <v>34266.817407174356</v>
      </c>
      <c r="CJ951" s="54">
        <f>Таблица1[[#This Row],[Т9]]-Таблица1[[#This Row],[Т7]]</f>
        <v>0</v>
      </c>
      <c r="CK951" s="14">
        <f>Таблица1[[#This Row],[Т9]]-Таблица1[[#This Row],[Т6]]</f>
        <v>36904.169590424848</v>
      </c>
      <c r="CL951" s="14">
        <f>Таблица1[[#This Row],[Т9]]-Таблица1[[#This Row],[Т5]]</f>
        <v>339.4326702358594</v>
      </c>
      <c r="CM951" s="14">
        <f>Таблица1[[#This Row],[Т9]]-Таблица1[[#This Row],[Т4]]</f>
        <v>38032.645110761914</v>
      </c>
      <c r="CN951" s="14">
        <f>Таблица1[[#This Row],[Т9]]-Таблица1[[#This Row],[Т3]]</f>
        <v>571.47286085541418</v>
      </c>
      <c r="CO951" s="14">
        <f>Таблица1[[#This Row],[Т9]]-Таблица1[[#This Row],[Т2]]</f>
        <v>43513.177292950058</v>
      </c>
      <c r="CP951" s="14">
        <f>Таблица1[[#This Row],[Т9]]-Таблица1[[#This Row],[Т1]]</f>
        <v>904.38012874804554</v>
      </c>
      <c r="CQ951" s="14">
        <f>Таблица1[[#This Row],[Т9]]-Таблица1[[#This Row],[угол обхв6]]</f>
        <v>46766.150171230584</v>
      </c>
      <c r="CR951" s="14">
        <f>Таблица1[[#This Row],[Т9]]-Таблица1[[#This Row],[угол обхв5]]</f>
        <v>1482.1133297958149</v>
      </c>
      <c r="CS951" s="14">
        <f>Таблица1[[#This Row],[Т9]]-Таблица1[[#This Row],[угол обхв4]]</f>
        <v>59656.07186852309</v>
      </c>
      <c r="CT951" s="14">
        <f>Таблица1[[#This Row],[Lкан_прям, мм]]+Таблица1[[#This Row],[Lкан_дуг, мм]]+Таблица1[[#This Row],[Lкан_леб,мм]]</f>
        <v>85045.326329871838</v>
      </c>
      <c r="CU951" s="16">
        <f>Таблица1[[#This Row],[Lкан_леб,мм]]</f>
        <v>58173.958538727275</v>
      </c>
      <c r="CV951" s="14">
        <f>2534431-(Таблица1[[#This Row],[Т23]]+Таблица1[[#This Row],[угол обхв3]])</f>
        <v>2449229.6322088554</v>
      </c>
      <c r="CW951" s="50">
        <f>SUM(X951:AC951,AD951:AI951)-Таблица1[[#This Row],[lподв_min, мм]]</f>
        <v>24234.015606347042</v>
      </c>
      <c r="CX951" s="17">
        <f>CW1390-Таблица1[[#This Row],[Суммарная длина каната]]</f>
        <v>-2426130.9686707747</v>
      </c>
    </row>
    <row r="952" spans="1:102" x14ac:dyDescent="0.25">
      <c r="A952" s="21">
        <v>951</v>
      </c>
      <c r="B952" s="10">
        <v>24.185102040816322</v>
      </c>
      <c r="C952" s="10">
        <v>61.357142857142854</v>
      </c>
      <c r="D952" s="11">
        <v>10433.036149213576</v>
      </c>
      <c r="E952" s="11">
        <v>6625.5988759363036</v>
      </c>
      <c r="F952" s="11">
        <v>9596.3900425039974</v>
      </c>
      <c r="G952" s="11">
        <v>6958.6338472646985</v>
      </c>
      <c r="H952" s="11">
        <v>10025.035659213578</v>
      </c>
      <c r="I952" s="11">
        <v>3928.2249357272767</v>
      </c>
      <c r="J952" s="11">
        <v>2697.3739402090273</v>
      </c>
      <c r="K952" s="11">
        <v>25427.480847878967</v>
      </c>
      <c r="L952" s="11">
        <v>1443.8869432656011</v>
      </c>
      <c r="M952" s="11">
        <v>58173.958538727275</v>
      </c>
      <c r="N952" s="11">
        <v>10047.250114425209</v>
      </c>
      <c r="O952" s="11">
        <v>16048.11412427058</v>
      </c>
      <c r="P952" s="43">
        <v>11830.171343493108</v>
      </c>
      <c r="Q952" s="11">
        <v>13353.359963319348</v>
      </c>
      <c r="R952" s="11">
        <v>10653.575274523108</v>
      </c>
      <c r="S952" s="11">
        <v>8000.6172373437821</v>
      </c>
      <c r="T952" s="11">
        <v>10433.036149213576</v>
      </c>
      <c r="U952" s="11">
        <v>6625.5988759363036</v>
      </c>
      <c r="V952" s="11">
        <v>9550.9254518648941</v>
      </c>
      <c r="W952" s="11">
        <v>6825.7656005011513</v>
      </c>
      <c r="X952" s="12">
        <v>0</v>
      </c>
      <c r="Y952" s="12">
        <v>564.76984651529619</v>
      </c>
      <c r="Z952" s="12">
        <v>326.75742917720584</v>
      </c>
      <c r="AA952" s="44">
        <v>232.04019061955913</v>
      </c>
      <c r="AB952" s="45">
        <v>320.31947695354006</v>
      </c>
      <c r="AC952" s="12">
        <v>0</v>
      </c>
      <c r="AD952" s="12">
        <v>12889.921697292508</v>
      </c>
      <c r="AE952" s="12">
        <v>3231.1775093648057</v>
      </c>
      <c r="AF952" s="12">
        <v>5480.532182188148</v>
      </c>
      <c r="AG952" s="44">
        <v>1128.4755203370605</v>
      </c>
      <c r="AH952" s="45">
        <v>2697.3739386964435</v>
      </c>
      <c r="AI952" s="12">
        <v>0</v>
      </c>
      <c r="AJ952" s="12">
        <v>-22.800783772738015</v>
      </c>
      <c r="AK952" s="12">
        <v>56.510315740932946</v>
      </c>
      <c r="AL952" s="12">
        <v>102.39713342818492</v>
      </c>
      <c r="AM952" s="44">
        <v>134.98273048679241</v>
      </c>
      <c r="AN952" s="45">
        <v>89.999999787586788</v>
      </c>
      <c r="AO952" s="12">
        <v>0</v>
      </c>
      <c r="AP952" s="12">
        <v>-1993.5368991189537</v>
      </c>
      <c r="AQ952" s="12">
        <v>10387.516068394491</v>
      </c>
      <c r="AR952" s="12">
        <v>12228.658015881569</v>
      </c>
      <c r="AS952" s="44">
        <v>10942.16178475677</v>
      </c>
      <c r="AT952" s="45">
        <v>10025.036149213576</v>
      </c>
      <c r="AU952" s="12">
        <v>0</v>
      </c>
      <c r="AV952" s="12">
        <v>11429.024012917656</v>
      </c>
      <c r="AW952" s="12">
        <v>16273.243155204784</v>
      </c>
      <c r="AX952" s="12">
        <v>13265.767886458649</v>
      </c>
      <c r="AY952" s="44">
        <v>7712.2046403388022</v>
      </c>
      <c r="AZ952" s="45">
        <v>6625.598874423722</v>
      </c>
      <c r="BA952" s="12">
        <v>0</v>
      </c>
      <c r="BB952" s="12">
        <v>9889.1386100637574</v>
      </c>
      <c r="BC952" s="12">
        <v>12170.437297462389</v>
      </c>
      <c r="BD952" s="12">
        <v>11052.06194691157</v>
      </c>
      <c r="BE952" s="44">
        <v>10144.449638979913</v>
      </c>
      <c r="BF952" s="45">
        <v>10025.036159213578</v>
      </c>
      <c r="BG952" s="12">
        <v>0</v>
      </c>
      <c r="BH952" s="12">
        <v>16424.232127281015</v>
      </c>
      <c r="BI952" s="12">
        <v>13578.488994253556</v>
      </c>
      <c r="BJ952" s="12">
        <v>7913.0251604830828</v>
      </c>
      <c r="BK952" s="44">
        <v>6914.0114729412835</v>
      </c>
      <c r="BL952" s="45">
        <v>3928.2249357272785</v>
      </c>
      <c r="BM952" s="12">
        <v>0</v>
      </c>
      <c r="BN952" s="12">
        <v>0</v>
      </c>
      <c r="BO952" s="12">
        <v>79.311099513670968</v>
      </c>
      <c r="BP952" s="12">
        <v>45.886817687251963</v>
      </c>
      <c r="BQ952" s="48">
        <v>32.585597058607483</v>
      </c>
      <c r="BR952" s="49">
        <v>44.982730699205604</v>
      </c>
      <c r="BS952" s="13">
        <v>0</v>
      </c>
      <c r="BT952" s="12">
        <v>156.04146127271954</v>
      </c>
      <c r="BV952" s="14">
        <f>Таблица1[[#This Row],[Lкан_леб,мм]]</f>
        <v>58173.958538727275</v>
      </c>
      <c r="BW952" s="50">
        <f>Таблица1[[#This Row],[угол обхв4]]+Таблица1[[#This Row],[Lдуг 3,мм]]</f>
        <v>12889.921697292508</v>
      </c>
      <c r="BX952" s="54">
        <f>Таблица1[[#This Row],[угол обхв5]]+Таблица1[[#This Row],[Y5, мм]]</f>
        <v>58738.728385242568</v>
      </c>
      <c r="BY952" s="14">
        <f>Таблица1[[#This Row],[угол обхв6]]+Таблица1[[#This Row],[Lдуг 4,мм]]</f>
        <v>16121.099206657313</v>
      </c>
      <c r="BZ952" s="14">
        <f>Таблица1[[#This Row],[Т1]]+Таблица1[[#This Row],[X6, мм]]</f>
        <v>59065.485814419771</v>
      </c>
      <c r="CA952" s="14">
        <f>Таблица1[[#This Row],[Т2]]+Таблица1[[#This Row],[Lдуг 5,мм]]</f>
        <v>21601.631388845461</v>
      </c>
      <c r="CB952" s="14">
        <f>Таблица1[[#This Row],[Т3]]+Таблица1[[#This Row],[Y6, мм]]</f>
        <v>59297.526005039334</v>
      </c>
      <c r="CC952" s="14">
        <f>Таблица1[[#This Row],[Т4]]+Таблица1[[#This Row],[Lдуг 6,мм]]</f>
        <v>22730.106909182519</v>
      </c>
      <c r="CD952" s="14">
        <f>Таблица1[[#This Row],[Т5]]+Таблица1[[#This Row],[Lдуг 1,мм]]</f>
        <v>59617.845481992874</v>
      </c>
      <c r="CE952" s="14">
        <f>Таблица1[[#This Row],[Т6]]+Таблица1[[#This Row],[Lпрям1, мм]]</f>
        <v>25427.480847878964</v>
      </c>
      <c r="CF952" s="15">
        <f>Таблица1[[#This Row],[Т7]]+Таблица1[[#This Row],[Lдуг 2,мм]]</f>
        <v>59617.845481992874</v>
      </c>
      <c r="CG952" s="14">
        <f>Таблица1[[#This Row],[Т8]]+Таблица1[[#This Row],[Lпрям2, мм]]</f>
        <v>25427.480847878964</v>
      </c>
      <c r="CH952" s="14">
        <f>Таблица1[[#This Row],[Т9]]-Таблица1[[#This Row],[Т9]]</f>
        <v>0</v>
      </c>
      <c r="CI952" s="50">
        <f>Таблица1[[#This Row],[Т9]]-Таблица1[[#This Row],[Т8]]</f>
        <v>34190.36463411391</v>
      </c>
      <c r="CJ952" s="54">
        <f>Таблица1[[#This Row],[Т9]]-Таблица1[[#This Row],[Т7]]</f>
        <v>0</v>
      </c>
      <c r="CK952" s="14">
        <f>Таблица1[[#This Row],[Т9]]-Таблица1[[#This Row],[Т6]]</f>
        <v>36887.738572810355</v>
      </c>
      <c r="CL952" s="14">
        <f>Таблица1[[#This Row],[Т9]]-Таблица1[[#This Row],[Т5]]</f>
        <v>320.31947695354029</v>
      </c>
      <c r="CM952" s="14">
        <f>Таблица1[[#This Row],[Т9]]-Таблица1[[#This Row],[Т4]]</f>
        <v>38016.214093147413</v>
      </c>
      <c r="CN952" s="14">
        <f>Таблица1[[#This Row],[Т9]]-Таблица1[[#This Row],[Т3]]</f>
        <v>552.35966757310234</v>
      </c>
      <c r="CO952" s="14">
        <f>Таблица1[[#This Row],[Т9]]-Таблица1[[#This Row],[Т2]]</f>
        <v>43496.746275335565</v>
      </c>
      <c r="CP952" s="14">
        <f>Таблица1[[#This Row],[Т9]]-Таблица1[[#This Row],[Т1]]</f>
        <v>879.11709675030579</v>
      </c>
      <c r="CQ952" s="14">
        <f>Таблица1[[#This Row],[Т9]]-Таблица1[[#This Row],[угол обхв6]]</f>
        <v>46727.923784700368</v>
      </c>
      <c r="CR952" s="14">
        <f>Таблица1[[#This Row],[Т9]]-Таблица1[[#This Row],[угол обхв5]]</f>
        <v>1443.8869432655993</v>
      </c>
      <c r="CS952" s="14">
        <f>Таблица1[[#This Row],[Т9]]-Таблица1[[#This Row],[угол обхв4]]</f>
        <v>59617.845481992874</v>
      </c>
      <c r="CT952" s="14">
        <f>Таблица1[[#This Row],[Lкан_прям, мм]]+Таблица1[[#This Row],[Lкан_дуг, мм]]+Таблица1[[#This Row],[Lкан_леб,мм]]</f>
        <v>85045.326329871838</v>
      </c>
      <c r="CU952" s="16">
        <f>Таблица1[[#This Row],[Lкан_леб,мм]]</f>
        <v>58173.958538727275</v>
      </c>
      <c r="CV952" s="14">
        <f>2534431-(Таблица1[[#This Row],[Т23]]+Таблица1[[#This Row],[угол обхв3]])</f>
        <v>2449229.6322088554</v>
      </c>
      <c r="CW952" s="50">
        <f>SUM(X952:AC952,AD952:AI952)-Таблица1[[#This Row],[lподв_min, мм]]</f>
        <v>24173.993850935542</v>
      </c>
      <c r="CX952" s="17">
        <f>CW1391-Таблица1[[#This Row],[Суммарная длина каната]]</f>
        <v>-2426179.440487084</v>
      </c>
    </row>
    <row r="953" spans="1:102" x14ac:dyDescent="0.25">
      <c r="A953" s="21">
        <v>952</v>
      </c>
      <c r="B953" s="10">
        <v>24.185102040816322</v>
      </c>
      <c r="C953" s="10">
        <v>64.041224489795923</v>
      </c>
      <c r="D953" s="11">
        <v>10821.145890760174</v>
      </c>
      <c r="E953" s="11">
        <v>6644.8164098193683</v>
      </c>
      <c r="F953" s="11">
        <v>9969.8219773411656</v>
      </c>
      <c r="G953" s="11">
        <v>6938.3067749779966</v>
      </c>
      <c r="H953" s="11">
        <v>10413.145400760175</v>
      </c>
      <c r="I953" s="11">
        <v>3885.8764413472622</v>
      </c>
      <c r="J953" s="11">
        <v>2758.9399684721056</v>
      </c>
      <c r="K953" s="11">
        <v>25465.70723440851</v>
      </c>
      <c r="L953" s="11">
        <v>1405.660556736053</v>
      </c>
      <c r="M953" s="11">
        <v>58173.958538727275</v>
      </c>
      <c r="N953" s="11">
        <v>10047.250114425209</v>
      </c>
      <c r="O953" s="11">
        <v>16048.11412427058</v>
      </c>
      <c r="P953" s="43">
        <v>11901.694472444426</v>
      </c>
      <c r="Q953" s="11">
        <v>13430.622976663148</v>
      </c>
      <c r="R953" s="11">
        <v>10977.052430099568</v>
      </c>
      <c r="S953" s="11">
        <v>8028.6538825708521</v>
      </c>
      <c r="T953" s="11">
        <v>10821.145890760174</v>
      </c>
      <c r="U953" s="11">
        <v>6644.8164098193683</v>
      </c>
      <c r="V953" s="11">
        <v>9930.6293425647636</v>
      </c>
      <c r="W953" s="11">
        <v>6803.4552366876096</v>
      </c>
      <c r="X953" s="12">
        <v>0</v>
      </c>
      <c r="Y953" s="12">
        <v>551.75855698412818</v>
      </c>
      <c r="Z953" s="12">
        <v>320.65552546047661</v>
      </c>
      <c r="AA953" s="44">
        <v>232.04019061955896</v>
      </c>
      <c r="AB953" s="45">
        <v>301.20628367188914</v>
      </c>
      <c r="AC953" s="12">
        <v>0</v>
      </c>
      <c r="AD953" s="12">
        <v>12889.921697292508</v>
      </c>
      <c r="AE953" s="12">
        <v>3207.837867597515</v>
      </c>
      <c r="AF953" s="12">
        <v>5480.5321821881498</v>
      </c>
      <c r="AG953" s="44">
        <v>1128.4755203370607</v>
      </c>
      <c r="AH953" s="45">
        <v>2758.9399669932754</v>
      </c>
      <c r="AI953" s="12">
        <v>0</v>
      </c>
      <c r="AJ953" s="12">
        <v>-22.800783772738015</v>
      </c>
      <c r="AK953" s="12">
        <v>54.683129524857762</v>
      </c>
      <c r="AL953" s="12">
        <v>99.71305179553184</v>
      </c>
      <c r="AM953" s="44">
        <v>132.29864885413929</v>
      </c>
      <c r="AN953" s="45">
        <v>89.999999792326818</v>
      </c>
      <c r="AO953" s="12">
        <v>0</v>
      </c>
      <c r="AP953" s="12">
        <v>-1993.5368991189537</v>
      </c>
      <c r="AQ953" s="12">
        <v>10380.164816571192</v>
      </c>
      <c r="AR953" s="12">
        <v>12303.845817810614</v>
      </c>
      <c r="AS953" s="44">
        <v>11278.828392111824</v>
      </c>
      <c r="AT953" s="45">
        <v>10413.145890760175</v>
      </c>
      <c r="AU953" s="12">
        <v>0</v>
      </c>
      <c r="AV953" s="12">
        <v>11429.024012917656</v>
      </c>
      <c r="AW953" s="12">
        <v>16283.978070423973</v>
      </c>
      <c r="AX953" s="12">
        <v>13361.787699223707</v>
      </c>
      <c r="AY953" s="44">
        <v>7754.0718934463348</v>
      </c>
      <c r="AZ953" s="45">
        <v>6644.81640834054</v>
      </c>
      <c r="BA953" s="12">
        <v>0</v>
      </c>
      <c r="BB953" s="12">
        <v>9889.1386100637574</v>
      </c>
      <c r="BC953" s="12">
        <v>12234.609174590409</v>
      </c>
      <c r="BD953" s="12">
        <v>11379.203775465756</v>
      </c>
      <c r="BE953" s="44">
        <v>10519.369928747918</v>
      </c>
      <c r="BF953" s="45">
        <v>10413.145900760175</v>
      </c>
      <c r="BG953" s="12">
        <v>0</v>
      </c>
      <c r="BH953" s="12">
        <v>16424.232127281015</v>
      </c>
      <c r="BI953" s="12">
        <v>13666.486922816543</v>
      </c>
      <c r="BJ953" s="12">
        <v>7959.8186051314115</v>
      </c>
      <c r="BK953" s="44">
        <v>6919.3983989438848</v>
      </c>
      <c r="BL953" s="45">
        <v>3885.8764413472641</v>
      </c>
      <c r="BM953" s="12">
        <v>0</v>
      </c>
      <c r="BN953" s="12">
        <v>0</v>
      </c>
      <c r="BO953" s="12">
        <v>77.483913297595777</v>
      </c>
      <c r="BP953" s="12">
        <v>45.029922270674071</v>
      </c>
      <c r="BQ953" s="48">
        <v>32.585597058607462</v>
      </c>
      <c r="BR953" s="49">
        <v>42.298649061812469</v>
      </c>
      <c r="BS953" s="13">
        <v>0</v>
      </c>
      <c r="BT953" s="12">
        <v>156.04146127271954</v>
      </c>
      <c r="BV953" s="14">
        <f>Таблица1[[#This Row],[Lкан_леб,мм]]</f>
        <v>58173.958538727275</v>
      </c>
      <c r="BW953" s="50">
        <f>Таблица1[[#This Row],[угол обхв4]]+Таблица1[[#This Row],[Lдуг 3,мм]]</f>
        <v>12889.921697292508</v>
      </c>
      <c r="BX953" s="54">
        <f>Таблица1[[#This Row],[угол обхв5]]+Таблица1[[#This Row],[Y5, мм]]</f>
        <v>58725.717095711399</v>
      </c>
      <c r="BY953" s="14">
        <f>Таблица1[[#This Row],[угол обхв6]]+Таблица1[[#This Row],[Lдуг 4,мм]]</f>
        <v>16097.759564890022</v>
      </c>
      <c r="BZ953" s="14">
        <f>Таблица1[[#This Row],[Т1]]+Таблица1[[#This Row],[X6, мм]]</f>
        <v>59046.372621171875</v>
      </c>
      <c r="CA953" s="14">
        <f>Таблица1[[#This Row],[Т2]]+Таблица1[[#This Row],[Lдуг 5,мм]]</f>
        <v>21578.291747078172</v>
      </c>
      <c r="CB953" s="14">
        <f>Таблица1[[#This Row],[Т3]]+Таблица1[[#This Row],[Y6, мм]]</f>
        <v>59278.412811791437</v>
      </c>
      <c r="CC953" s="14">
        <f>Таблица1[[#This Row],[Т4]]+Таблица1[[#This Row],[Lдуг 6,мм]]</f>
        <v>22706.767267415235</v>
      </c>
      <c r="CD953" s="14">
        <f>Таблица1[[#This Row],[Т5]]+Таблица1[[#This Row],[Lдуг 1,мм]]</f>
        <v>59579.619095463328</v>
      </c>
      <c r="CE953" s="14">
        <f>Таблица1[[#This Row],[Т6]]+Таблица1[[#This Row],[Lпрям1, мм]]</f>
        <v>25465.70723440851</v>
      </c>
      <c r="CF953" s="15">
        <f>Таблица1[[#This Row],[Т7]]+Таблица1[[#This Row],[Lдуг 2,мм]]</f>
        <v>59579.619095463328</v>
      </c>
      <c r="CG953" s="14">
        <f>Таблица1[[#This Row],[Т8]]+Таблица1[[#This Row],[Lпрям2, мм]]</f>
        <v>25465.70723440851</v>
      </c>
      <c r="CH953" s="14">
        <f>Таблица1[[#This Row],[Т9]]-Таблица1[[#This Row],[Т9]]</f>
        <v>0</v>
      </c>
      <c r="CI953" s="50">
        <f>Таблица1[[#This Row],[Т9]]-Таблица1[[#This Row],[Т8]]</f>
        <v>34113.911861054818</v>
      </c>
      <c r="CJ953" s="54">
        <f>Таблица1[[#This Row],[Т9]]-Таблица1[[#This Row],[Т7]]</f>
        <v>0</v>
      </c>
      <c r="CK953" s="14">
        <f>Таблица1[[#This Row],[Т9]]-Таблица1[[#This Row],[Т6]]</f>
        <v>36872.851828048093</v>
      </c>
      <c r="CL953" s="14">
        <f>Таблица1[[#This Row],[Т9]]-Таблица1[[#This Row],[Т5]]</f>
        <v>301.20628367189056</v>
      </c>
      <c r="CM953" s="14">
        <f>Таблица1[[#This Row],[Т9]]-Таблица1[[#This Row],[Т4]]</f>
        <v>38001.327348385152</v>
      </c>
      <c r="CN953" s="14">
        <f>Таблица1[[#This Row],[Т9]]-Таблица1[[#This Row],[Т3]]</f>
        <v>533.24647429145261</v>
      </c>
      <c r="CO953" s="14">
        <f>Таблица1[[#This Row],[Т9]]-Таблица1[[#This Row],[Т2]]</f>
        <v>43481.859530573303</v>
      </c>
      <c r="CP953" s="14">
        <f>Таблица1[[#This Row],[Т9]]-Таблица1[[#This Row],[Т1]]</f>
        <v>853.90199975192809</v>
      </c>
      <c r="CQ953" s="14">
        <f>Таблица1[[#This Row],[Т9]]-Таблица1[[#This Row],[угол обхв6]]</f>
        <v>46689.697398170822</v>
      </c>
      <c r="CR953" s="14">
        <f>Таблица1[[#This Row],[Т9]]-Таблица1[[#This Row],[угол обхв5]]</f>
        <v>1405.660556736053</v>
      </c>
      <c r="CS953" s="14">
        <f>Таблица1[[#This Row],[Т9]]-Таблица1[[#This Row],[угол обхв4]]</f>
        <v>59579.619095463328</v>
      </c>
      <c r="CT953" s="14">
        <f>Таблица1[[#This Row],[Lкан_прям, мм]]+Таблица1[[#This Row],[Lкан_дуг, мм]]+Таблица1[[#This Row],[Lкан_леб,мм]]</f>
        <v>85045.326329871838</v>
      </c>
      <c r="CU953" s="16">
        <f>Таблица1[[#This Row],[Lкан_леб,мм]]</f>
        <v>58173.958538727275</v>
      </c>
      <c r="CV953" s="14">
        <f>2534431-(Таблица1[[#This Row],[Т23]]+Таблица1[[#This Row],[угол обхв3]])</f>
        <v>2449229.6322088554</v>
      </c>
      <c r="CW953" s="50">
        <f>SUM(X953:AC953,AD953:AI953)-Таблица1[[#This Row],[lподв_min, мм]]</f>
        <v>24112.42782267246</v>
      </c>
      <c r="CX953" s="17">
        <f>CW1392-Таблица1[[#This Row],[Суммарная длина каната]]</f>
        <v>-2426228.7381281154</v>
      </c>
    </row>
    <row r="954" spans="1:102" x14ac:dyDescent="0.25">
      <c r="A954" s="21">
        <v>953</v>
      </c>
      <c r="B954" s="10">
        <v>24.185102040816322</v>
      </c>
      <c r="C954" s="10">
        <v>66.725306122448984</v>
      </c>
      <c r="D954" s="11">
        <v>11207.92990984688</v>
      </c>
      <c r="E954" s="11">
        <v>6682.1876242905046</v>
      </c>
      <c r="F954" s="11">
        <v>10343.796123959779</v>
      </c>
      <c r="G954" s="11">
        <v>6935.4894207476655</v>
      </c>
      <c r="H954" s="11">
        <v>10799.929419846882</v>
      </c>
      <c r="I954" s="11">
        <v>3860.1551824335606</v>
      </c>
      <c r="J954" s="11">
        <v>2822.0324418569435</v>
      </c>
      <c r="K954" s="11">
        <v>25503.933620937365</v>
      </c>
      <c r="L954" s="11">
        <v>1367.4341702071961</v>
      </c>
      <c r="M954" s="11">
        <v>58173.958538727275</v>
      </c>
      <c r="N954" s="11">
        <v>10047.250114425209</v>
      </c>
      <c r="O954" s="11">
        <v>16048.11412427058</v>
      </c>
      <c r="P954" s="43">
        <v>11969.520990883326</v>
      </c>
      <c r="Q954" s="11">
        <v>13511.150578157345</v>
      </c>
      <c r="R954" s="11">
        <v>11298.861780539151</v>
      </c>
      <c r="S954" s="11">
        <v>8071.8078583445431</v>
      </c>
      <c r="T954" s="11">
        <v>11207.92990984688</v>
      </c>
      <c r="U954" s="11">
        <v>6682.1876242905046</v>
      </c>
      <c r="V954" s="11">
        <v>10310.961439652074</v>
      </c>
      <c r="W954" s="11">
        <v>6798.9504757304539</v>
      </c>
      <c r="X954" s="12">
        <v>0</v>
      </c>
      <c r="Y954" s="12">
        <v>538.69494526119593</v>
      </c>
      <c r="Z954" s="12">
        <v>314.60594393551162</v>
      </c>
      <c r="AA954" s="44">
        <v>232.04019061955896</v>
      </c>
      <c r="AB954" s="45">
        <v>282.09309039092966</v>
      </c>
      <c r="AC954" s="12">
        <v>0</v>
      </c>
      <c r="AD954" s="12">
        <v>12889.921697292508</v>
      </c>
      <c r="AE954" s="12">
        <v>3182.9717807084794</v>
      </c>
      <c r="AF954" s="12">
        <v>5480.5321821881489</v>
      </c>
      <c r="AG954" s="44">
        <v>1128.4755203370601</v>
      </c>
      <c r="AH954" s="45">
        <v>2822.0324404111757</v>
      </c>
      <c r="AI954" s="12">
        <v>0</v>
      </c>
      <c r="AJ954" s="12">
        <v>-22.800783772738015</v>
      </c>
      <c r="AK954" s="12">
        <v>52.84859565985375</v>
      </c>
      <c r="AL954" s="12">
        <v>97.028970162878778</v>
      </c>
      <c r="AM954" s="44">
        <v>129.61456722148623</v>
      </c>
      <c r="AN954" s="45">
        <v>89.999999796969803</v>
      </c>
      <c r="AO954" s="12">
        <v>0</v>
      </c>
      <c r="AP954" s="12">
        <v>-1993.5368991189537</v>
      </c>
      <c r="AQ954" s="12">
        <v>10372.443423736862</v>
      </c>
      <c r="AR954" s="12">
        <v>12374.454627966279</v>
      </c>
      <c r="AS954" s="44">
        <v>11613.165051937704</v>
      </c>
      <c r="AT954" s="45">
        <v>10799.92990984688</v>
      </c>
      <c r="AU954" s="12">
        <v>0</v>
      </c>
      <c r="AV954" s="12">
        <v>11429.024012917656</v>
      </c>
      <c r="AW954" s="12">
        <v>16294.514837700826</v>
      </c>
      <c r="AX954" s="12">
        <v>13461.223135214901</v>
      </c>
      <c r="AY954" s="44">
        <v>7811.6589517772309</v>
      </c>
      <c r="AZ954" s="45">
        <v>6682.1876228447381</v>
      </c>
      <c r="BA954" s="12">
        <v>0</v>
      </c>
      <c r="BB954" s="12">
        <v>9889.1386100637574</v>
      </c>
      <c r="BC954" s="12">
        <v>12294.714300194981</v>
      </c>
      <c r="BD954" s="12">
        <v>11703.795417622105</v>
      </c>
      <c r="BE954" s="44">
        <v>10893.626638448328</v>
      </c>
      <c r="BF954" s="45">
        <v>10799.929919846882</v>
      </c>
      <c r="BG954" s="12">
        <v>0</v>
      </c>
      <c r="BH954" s="12">
        <v>16424.232127281015</v>
      </c>
      <c r="BI954" s="12">
        <v>13757.55129158759</v>
      </c>
      <c r="BJ954" s="12">
        <v>8021.8804154021</v>
      </c>
      <c r="BK954" s="44">
        <v>6942.3365308578168</v>
      </c>
      <c r="BL954" s="45">
        <v>3860.1551824335625</v>
      </c>
      <c r="BM954" s="12">
        <v>0</v>
      </c>
      <c r="BN954" s="12">
        <v>0</v>
      </c>
      <c r="BO954" s="12">
        <v>75.649379432591758</v>
      </c>
      <c r="BP954" s="12">
        <v>44.180374503025028</v>
      </c>
      <c r="BQ954" s="48">
        <v>32.585597058607462</v>
      </c>
      <c r="BR954" s="49">
        <v>39.614567424516437</v>
      </c>
      <c r="BS954" s="13">
        <v>0</v>
      </c>
      <c r="BT954" s="12">
        <v>156.04146127271954</v>
      </c>
      <c r="BV954" s="14">
        <f>Таблица1[[#This Row],[Lкан_леб,мм]]</f>
        <v>58173.958538727275</v>
      </c>
      <c r="BW954" s="50">
        <f>Таблица1[[#This Row],[угол обхв4]]+Таблица1[[#This Row],[Lдуг 3,мм]]</f>
        <v>12889.921697292508</v>
      </c>
      <c r="BX954" s="54">
        <f>Таблица1[[#This Row],[угол обхв5]]+Таблица1[[#This Row],[Y5, мм]]</f>
        <v>58712.65348398847</v>
      </c>
      <c r="BY954" s="14">
        <f>Таблица1[[#This Row],[угол обхв6]]+Таблица1[[#This Row],[Lдуг 4,мм]]</f>
        <v>16072.893478000988</v>
      </c>
      <c r="BZ954" s="14">
        <f>Таблица1[[#This Row],[Т1]]+Таблица1[[#This Row],[X6, мм]]</f>
        <v>59027.259427923978</v>
      </c>
      <c r="CA954" s="14">
        <f>Таблица1[[#This Row],[Т2]]+Таблица1[[#This Row],[Lдуг 5,мм]]</f>
        <v>21553.425660189136</v>
      </c>
      <c r="CB954" s="14">
        <f>Таблица1[[#This Row],[Т3]]+Таблица1[[#This Row],[Y6, мм]]</f>
        <v>59259.29961854354</v>
      </c>
      <c r="CC954" s="14">
        <f>Таблица1[[#This Row],[Т4]]+Таблица1[[#This Row],[Lдуг 6,мм]]</f>
        <v>22681.901180526194</v>
      </c>
      <c r="CD954" s="14">
        <f>Таблица1[[#This Row],[Т5]]+Таблица1[[#This Row],[Lдуг 1,мм]]</f>
        <v>59541.392708934472</v>
      </c>
      <c r="CE954" s="14">
        <f>Таблица1[[#This Row],[Т6]]+Таблица1[[#This Row],[Lпрям1, мм]]</f>
        <v>25503.933620937369</v>
      </c>
      <c r="CF954" s="15">
        <f>Таблица1[[#This Row],[Т7]]+Таблица1[[#This Row],[Lдуг 2,мм]]</f>
        <v>59541.392708934472</v>
      </c>
      <c r="CG954" s="14">
        <f>Таблица1[[#This Row],[Т8]]+Таблица1[[#This Row],[Lпрям2, мм]]</f>
        <v>25503.933620937369</v>
      </c>
      <c r="CH954" s="14">
        <f>Таблица1[[#This Row],[Т9]]-Таблица1[[#This Row],[Т9]]</f>
        <v>0</v>
      </c>
      <c r="CI954" s="50">
        <f>Таблица1[[#This Row],[Т9]]-Таблица1[[#This Row],[Т8]]</f>
        <v>34037.459087997107</v>
      </c>
      <c r="CJ954" s="54">
        <f>Таблица1[[#This Row],[Т9]]-Таблица1[[#This Row],[Т7]]</f>
        <v>0</v>
      </c>
      <c r="CK954" s="14">
        <f>Таблица1[[#This Row],[Т9]]-Таблица1[[#This Row],[Т6]]</f>
        <v>36859.491528408282</v>
      </c>
      <c r="CL954" s="14">
        <f>Таблица1[[#This Row],[Т9]]-Таблица1[[#This Row],[Т5]]</f>
        <v>282.09309039093205</v>
      </c>
      <c r="CM954" s="14">
        <f>Таблица1[[#This Row],[Т9]]-Таблица1[[#This Row],[Т4]]</f>
        <v>37987.96704874534</v>
      </c>
      <c r="CN954" s="14">
        <f>Таблица1[[#This Row],[Т9]]-Таблица1[[#This Row],[Т3]]</f>
        <v>514.1332810104941</v>
      </c>
      <c r="CO954" s="14">
        <f>Таблица1[[#This Row],[Т9]]-Таблица1[[#This Row],[Т2]]</f>
        <v>43468.499230933485</v>
      </c>
      <c r="CP954" s="14">
        <f>Таблица1[[#This Row],[Т9]]-Таблица1[[#This Row],[Т1]]</f>
        <v>828.73922494600265</v>
      </c>
      <c r="CQ954" s="14">
        <f>Таблица1[[#This Row],[Т9]]-Таблица1[[#This Row],[угол обхв6]]</f>
        <v>46651.471011641966</v>
      </c>
      <c r="CR954" s="14">
        <f>Таблица1[[#This Row],[Т9]]-Таблица1[[#This Row],[угол обхв5]]</f>
        <v>1367.4341702071979</v>
      </c>
      <c r="CS954" s="14">
        <f>Таблица1[[#This Row],[Т9]]-Таблица1[[#This Row],[угол обхв4]]</f>
        <v>59541.392708934472</v>
      </c>
      <c r="CT954" s="14">
        <f>Таблица1[[#This Row],[Lкан_прям, мм]]+Таблица1[[#This Row],[Lкан_дуг, мм]]+Таблица1[[#This Row],[Lкан_леб,мм]]</f>
        <v>85045.326329871838</v>
      </c>
      <c r="CU954" s="16">
        <f>Таблица1[[#This Row],[Lкан_леб,мм]]</f>
        <v>58173.958538727275</v>
      </c>
      <c r="CV954" s="14">
        <f>2534431-(Таблица1[[#This Row],[Т23]]+Таблица1[[#This Row],[угол обхв3]])</f>
        <v>2449229.6322088554</v>
      </c>
      <c r="CW954" s="50">
        <f>SUM(X954:AC954,AD954:AI954)-Таблица1[[#This Row],[lподв_min, мм]]</f>
        <v>24049.335349287619</v>
      </c>
      <c r="CX954" s="17">
        <f>CW1393-Таблица1[[#This Row],[Суммарная длина каната]]</f>
        <v>-2426278.8018454942</v>
      </c>
    </row>
    <row r="955" spans="1:102" x14ac:dyDescent="0.25">
      <c r="A955" s="21">
        <v>954</v>
      </c>
      <c r="B955" s="10">
        <v>24.185102040816322</v>
      </c>
      <c r="C955" s="10">
        <v>69.409387755102046</v>
      </c>
      <c r="D955" s="11">
        <v>11592.539543465567</v>
      </c>
      <c r="E955" s="11">
        <v>6737.6305212170946</v>
      </c>
      <c r="F955" s="11">
        <v>10717.491926161625</v>
      </c>
      <c r="G955" s="11">
        <v>6950.1879662776992</v>
      </c>
      <c r="H955" s="11">
        <v>11184.539053465569</v>
      </c>
      <c r="I955" s="11">
        <v>3850.998317947985</v>
      </c>
      <c r="J955" s="11">
        <v>2886.6322032691096</v>
      </c>
      <c r="K955" s="11">
        <v>25542.160007465514</v>
      </c>
      <c r="L955" s="11">
        <v>1329.2077836790465</v>
      </c>
      <c r="M955" s="11">
        <v>58173.958538727275</v>
      </c>
      <c r="N955" s="11">
        <v>10047.250114425209</v>
      </c>
      <c r="O955" s="11">
        <v>16048.11412427058</v>
      </c>
      <c r="P955" s="43">
        <v>12033.502077104857</v>
      </c>
      <c r="Q955" s="11">
        <v>13594.766077987604</v>
      </c>
      <c r="R955" s="11">
        <v>11618.297227146184</v>
      </c>
      <c r="S955" s="11">
        <v>8129.98447827378</v>
      </c>
      <c r="T955" s="11">
        <v>11592.539543465567</v>
      </c>
      <c r="U955" s="11">
        <v>6737.6305212170946</v>
      </c>
      <c r="V955" s="11">
        <v>10691.087236617572</v>
      </c>
      <c r="W955" s="11">
        <v>6812.2612017608653</v>
      </c>
      <c r="X955" s="12">
        <v>0</v>
      </c>
      <c r="Y955" s="12">
        <v>525.57440450351407</v>
      </c>
      <c r="Z955" s="12">
        <v>308.61329144529628</v>
      </c>
      <c r="AA955" s="44">
        <v>232.0401906195587</v>
      </c>
      <c r="AB955" s="45">
        <v>262.9798971106776</v>
      </c>
      <c r="AC955" s="12">
        <v>0</v>
      </c>
      <c r="AD955" s="12">
        <v>12889.921697292508</v>
      </c>
      <c r="AE955" s="12">
        <v>3156.5984057921028</v>
      </c>
      <c r="AF955" s="12">
        <v>5480.5321821881471</v>
      </c>
      <c r="AG955" s="44">
        <v>1128.4755203370601</v>
      </c>
      <c r="AH955" s="45">
        <v>2886.6322018556962</v>
      </c>
      <c r="AI955" s="12">
        <v>0</v>
      </c>
      <c r="AJ955" s="12">
        <v>-22.800783772738015</v>
      </c>
      <c r="AK955" s="12">
        <v>51.006067203126911</v>
      </c>
      <c r="AL955" s="12">
        <v>94.344888530225717</v>
      </c>
      <c r="AM955" s="44">
        <v>126.93048558883314</v>
      </c>
      <c r="AN955" s="45">
        <v>89.999999801513383</v>
      </c>
      <c r="AO955" s="12">
        <v>0</v>
      </c>
      <c r="AP955" s="12">
        <v>-1993.5368991189537</v>
      </c>
      <c r="AQ955" s="12">
        <v>10364.352854212051</v>
      </c>
      <c r="AR955" s="12">
        <v>12440.32951987211</v>
      </c>
      <c r="AS955" s="44">
        <v>11944.438178715222</v>
      </c>
      <c r="AT955" s="45">
        <v>11184.539543465567</v>
      </c>
      <c r="AU955" s="12">
        <v>0</v>
      </c>
      <c r="AV955" s="12">
        <v>11429.024012917656</v>
      </c>
      <c r="AW955" s="12">
        <v>16304.84326640228</v>
      </c>
      <c r="AX955" s="12">
        <v>13563.856017951153</v>
      </c>
      <c r="AY955" s="44">
        <v>7884.8394605605044</v>
      </c>
      <c r="AZ955" s="45">
        <v>6737.6305198036825</v>
      </c>
      <c r="BA955" s="12">
        <v>0</v>
      </c>
      <c r="BB955" s="12">
        <v>9889.1386100637574</v>
      </c>
      <c r="BC955" s="12">
        <v>12350.604816891697</v>
      </c>
      <c r="BD955" s="12">
        <v>12025.124669913439</v>
      </c>
      <c r="BE955" s="44">
        <v>11266.39859189653</v>
      </c>
      <c r="BF955" s="45">
        <v>11184.539553465569</v>
      </c>
      <c r="BG955" s="12">
        <v>0</v>
      </c>
      <c r="BH955" s="12">
        <v>16424.232127281015</v>
      </c>
      <c r="BI955" s="12">
        <v>13851.495220119305</v>
      </c>
      <c r="BJ955" s="12">
        <v>8099.0744182373292</v>
      </c>
      <c r="BK955" s="44">
        <v>6982.7755389303702</v>
      </c>
      <c r="BL955" s="45">
        <v>3850.9983179479868</v>
      </c>
      <c r="BM955" s="12">
        <v>0</v>
      </c>
      <c r="BN955" s="12">
        <v>0</v>
      </c>
      <c r="BO955" s="12">
        <v>73.806850975864918</v>
      </c>
      <c r="BP955" s="12">
        <v>43.338821327098806</v>
      </c>
      <c r="BQ955" s="48">
        <v>32.585597058607419</v>
      </c>
      <c r="BR955" s="49">
        <v>36.930485787319746</v>
      </c>
      <c r="BS955" s="13">
        <v>0</v>
      </c>
      <c r="BT955" s="12">
        <v>156.04146127271954</v>
      </c>
      <c r="BV955" s="14">
        <f>Таблица1[[#This Row],[Lкан_леб,мм]]</f>
        <v>58173.958538727275</v>
      </c>
      <c r="BW955" s="50">
        <f>Таблица1[[#This Row],[угол обхв4]]+Таблица1[[#This Row],[Lдуг 3,мм]]</f>
        <v>12889.921697292508</v>
      </c>
      <c r="BX955" s="54">
        <f>Таблица1[[#This Row],[угол обхв5]]+Таблица1[[#This Row],[Y5, мм]]</f>
        <v>58699.532943230792</v>
      </c>
      <c r="BY955" s="14">
        <f>Таблица1[[#This Row],[угол обхв6]]+Таблица1[[#This Row],[Lдуг 4,мм]]</f>
        <v>16046.520103084611</v>
      </c>
      <c r="BZ955" s="14">
        <f>Таблица1[[#This Row],[Т1]]+Таблица1[[#This Row],[X6, мм]]</f>
        <v>59008.146234676089</v>
      </c>
      <c r="CA955" s="14">
        <f>Таблица1[[#This Row],[Т2]]+Таблица1[[#This Row],[Lдуг 5,мм]]</f>
        <v>21527.052285272759</v>
      </c>
      <c r="CB955" s="14">
        <f>Таблица1[[#This Row],[Т3]]+Таблица1[[#This Row],[Y6, мм]]</f>
        <v>59240.186425295651</v>
      </c>
      <c r="CC955" s="14">
        <f>Таблица1[[#This Row],[Т4]]+Таблица1[[#This Row],[Lдуг 6,мм]]</f>
        <v>22655.527805609818</v>
      </c>
      <c r="CD955" s="14">
        <f>Таблица1[[#This Row],[Т5]]+Таблица1[[#This Row],[Lдуг 1,мм]]</f>
        <v>59503.16632240633</v>
      </c>
      <c r="CE955" s="14">
        <f>Таблица1[[#This Row],[Т6]]+Таблица1[[#This Row],[Lпрям1, мм]]</f>
        <v>25542.160007465514</v>
      </c>
      <c r="CF955" s="15">
        <f>Таблица1[[#This Row],[Т7]]+Таблица1[[#This Row],[Lдуг 2,мм]]</f>
        <v>59503.16632240633</v>
      </c>
      <c r="CG955" s="14">
        <f>Таблица1[[#This Row],[Т8]]+Таблица1[[#This Row],[Lпрям2, мм]]</f>
        <v>25542.160007465514</v>
      </c>
      <c r="CH955" s="14">
        <f>Таблица1[[#This Row],[Т9]]-Таблица1[[#This Row],[Т9]]</f>
        <v>0</v>
      </c>
      <c r="CI955" s="50">
        <f>Таблица1[[#This Row],[Т9]]-Таблица1[[#This Row],[Т8]]</f>
        <v>33961.006314940816</v>
      </c>
      <c r="CJ955" s="54">
        <f>Таблица1[[#This Row],[Т9]]-Таблица1[[#This Row],[Т7]]</f>
        <v>0</v>
      </c>
      <c r="CK955" s="14">
        <f>Таблица1[[#This Row],[Т9]]-Таблица1[[#This Row],[Т6]]</f>
        <v>36847.638516796513</v>
      </c>
      <c r="CL955" s="14">
        <f>Таблица1[[#This Row],[Т9]]-Таблица1[[#This Row],[Т5]]</f>
        <v>262.9798971106793</v>
      </c>
      <c r="CM955" s="14">
        <f>Таблица1[[#This Row],[Т9]]-Таблица1[[#This Row],[Т4]]</f>
        <v>37976.114037133571</v>
      </c>
      <c r="CN955" s="14">
        <f>Таблица1[[#This Row],[Т9]]-Таблица1[[#This Row],[Т3]]</f>
        <v>495.02008773024136</v>
      </c>
      <c r="CO955" s="14">
        <f>Таблица1[[#This Row],[Т9]]-Таблица1[[#This Row],[Т2]]</f>
        <v>43456.646219321716</v>
      </c>
      <c r="CP955" s="14">
        <f>Таблица1[[#This Row],[Т9]]-Таблица1[[#This Row],[Т1]]</f>
        <v>803.63337917553872</v>
      </c>
      <c r="CQ955" s="14">
        <f>Таблица1[[#This Row],[Т9]]-Таблица1[[#This Row],[угол обхв6]]</f>
        <v>46613.244625113824</v>
      </c>
      <c r="CR955" s="14">
        <f>Таблица1[[#This Row],[Т9]]-Таблица1[[#This Row],[угол обхв5]]</f>
        <v>1329.2077836790559</v>
      </c>
      <c r="CS955" s="14">
        <f>Таблица1[[#This Row],[Т9]]-Таблица1[[#This Row],[угол обхв4]]</f>
        <v>59503.16632240633</v>
      </c>
      <c r="CT955" s="14">
        <f>Таблица1[[#This Row],[Lкан_прям, мм]]+Таблица1[[#This Row],[Lкан_дуг, мм]]+Таблица1[[#This Row],[Lкан_леб,мм]]</f>
        <v>85045.326329871838</v>
      </c>
      <c r="CU955" s="16">
        <f>Таблица1[[#This Row],[Lкан_леб,мм]]</f>
        <v>58173.958538727275</v>
      </c>
      <c r="CV955" s="14">
        <f>2534431-(Таблица1[[#This Row],[Т23]]+Таблица1[[#This Row],[угол обхв3]])</f>
        <v>2449229.6322088554</v>
      </c>
      <c r="CW955" s="50">
        <f>SUM(X955:AC955,AD955:AI955)-Таблица1[[#This Row],[lподв_min, мм]]</f>
        <v>23984.73558787545</v>
      </c>
      <c r="CX955" s="17">
        <f>CW1394-Таблица1[[#This Row],[Суммарная длина каната]]</f>
        <v>-2426329.5681000687</v>
      </c>
    </row>
    <row r="956" spans="1:102" x14ac:dyDescent="0.25">
      <c r="A956" s="21">
        <v>955</v>
      </c>
      <c r="B956" s="10">
        <v>24.185102040816322</v>
      </c>
      <c r="C956" s="10">
        <v>72.093469387755121</v>
      </c>
      <c r="D956" s="11">
        <v>11974.130899540774</v>
      </c>
      <c r="E956" s="11">
        <v>6811.0234504446271</v>
      </c>
      <c r="F956" s="11">
        <v>11090.089438478504</v>
      </c>
      <c r="G956" s="11">
        <v>6982.3701607220219</v>
      </c>
      <c r="H956" s="11">
        <v>11566.130409540776</v>
      </c>
      <c r="I956" s="11">
        <v>3858.3047075940599</v>
      </c>
      <c r="J956" s="11">
        <v>2952.7187428505672</v>
      </c>
      <c r="K956" s="11">
        <v>25580.386393992947</v>
      </c>
      <c r="L956" s="11">
        <v>1290.9813971516176</v>
      </c>
      <c r="M956" s="11">
        <v>58173.958538727275</v>
      </c>
      <c r="N956" s="11">
        <v>10047.250114425209</v>
      </c>
      <c r="O956" s="11">
        <v>16048.11412427058</v>
      </c>
      <c r="P956" s="43">
        <v>12093.497346867638</v>
      </c>
      <c r="Q956" s="11">
        <v>13681.286011020646</v>
      </c>
      <c r="R956" s="11">
        <v>11934.657879931307</v>
      </c>
      <c r="S956" s="11">
        <v>8203.0560939996958</v>
      </c>
      <c r="T956" s="11">
        <v>11974.130899540774</v>
      </c>
      <c r="U956" s="11">
        <v>6811.0234504446271</v>
      </c>
      <c r="V956" s="11">
        <v>11070.172679605876</v>
      </c>
      <c r="W956" s="11">
        <v>6843.3582090199843</v>
      </c>
      <c r="X956" s="12">
        <v>0</v>
      </c>
      <c r="Y956" s="12">
        <v>512.39208474958389</v>
      </c>
      <c r="Z956" s="12">
        <v>302.68241795132957</v>
      </c>
      <c r="AA956" s="44">
        <v>232.04019061955833</v>
      </c>
      <c r="AB956" s="45">
        <v>243.86670383114571</v>
      </c>
      <c r="AC956" s="12">
        <v>0</v>
      </c>
      <c r="AD956" s="12">
        <v>12889.921697292508</v>
      </c>
      <c r="AE956" s="12">
        <v>3128.7382527064392</v>
      </c>
      <c r="AF956" s="12">
        <v>5480.532182188148</v>
      </c>
      <c r="AG956" s="44">
        <v>1128.4755203370612</v>
      </c>
      <c r="AH956" s="45">
        <v>2952.7187414687878</v>
      </c>
      <c r="AI956" s="12">
        <v>0</v>
      </c>
      <c r="AJ956" s="12">
        <v>-22.800783772738015</v>
      </c>
      <c r="AK956" s="12">
        <v>49.154863070548132</v>
      </c>
      <c r="AL956" s="12">
        <v>91.660806897572655</v>
      </c>
      <c r="AM956" s="44">
        <v>124.24640395618003</v>
      </c>
      <c r="AN956" s="45">
        <v>89.999999805955838</v>
      </c>
      <c r="AO956" s="12">
        <v>0</v>
      </c>
      <c r="AP956" s="12">
        <v>-1993.5368991189537</v>
      </c>
      <c r="AQ956" s="12">
        <v>10355.89398048548</v>
      </c>
      <c r="AR956" s="12">
        <v>12501.325953988809</v>
      </c>
      <c r="AS956" s="44">
        <v>12271.92090878298</v>
      </c>
      <c r="AT956" s="45">
        <v>11566.130899540774</v>
      </c>
      <c r="AU956" s="12">
        <v>0</v>
      </c>
      <c r="AV956" s="12">
        <v>11429.024012917656</v>
      </c>
      <c r="AW956" s="12">
        <v>16314.952959419006</v>
      </c>
      <c r="AX956" s="12">
        <v>13669.461155266556</v>
      </c>
      <c r="AY956" s="44">
        <v>7973.4528506214838</v>
      </c>
      <c r="AZ956" s="45">
        <v>6811.0234490628491</v>
      </c>
      <c r="BA956" s="12">
        <v>0</v>
      </c>
      <c r="BB956" s="12">
        <v>9889.1386100637574</v>
      </c>
      <c r="BC956" s="12">
        <v>12402.141212927909</v>
      </c>
      <c r="BD956" s="12">
        <v>12342.486487052478</v>
      </c>
      <c r="BE956" s="44">
        <v>11636.867870689101</v>
      </c>
      <c r="BF956" s="45">
        <v>11566.130909540776</v>
      </c>
      <c r="BG956" s="12">
        <v>0</v>
      </c>
      <c r="BH956" s="12">
        <v>16424.232127281015</v>
      </c>
      <c r="BI956" s="12">
        <v>13948.124846169072</v>
      </c>
      <c r="BJ956" s="12">
        <v>8191.2312382456048</v>
      </c>
      <c r="BK956" s="44">
        <v>7040.6266938228382</v>
      </c>
      <c r="BL956" s="45">
        <v>3858.3047075940613</v>
      </c>
      <c r="BM956" s="12">
        <v>0</v>
      </c>
      <c r="BN956" s="12">
        <v>0</v>
      </c>
      <c r="BO956" s="12">
        <v>71.955646843286146</v>
      </c>
      <c r="BP956" s="12">
        <v>42.505943827024531</v>
      </c>
      <c r="BQ956" s="48">
        <v>32.58559705860737</v>
      </c>
      <c r="BR956" s="49">
        <v>34.246404150224201</v>
      </c>
      <c r="BS956" s="13">
        <v>0</v>
      </c>
      <c r="BT956" s="12">
        <v>156.04146127271954</v>
      </c>
      <c r="BV956" s="14">
        <f>Таблица1[[#This Row],[Lкан_леб,мм]]</f>
        <v>58173.958538727275</v>
      </c>
      <c r="BW956" s="50">
        <f>Таблица1[[#This Row],[угол обхв4]]+Таблица1[[#This Row],[Lдуг 3,мм]]</f>
        <v>12889.921697292508</v>
      </c>
      <c r="BX956" s="54">
        <f>Таблица1[[#This Row],[угол обхв5]]+Таблица1[[#This Row],[Y5, мм]]</f>
        <v>58686.350623476857</v>
      </c>
      <c r="BY956" s="14">
        <f>Таблица1[[#This Row],[угол обхв6]]+Таблица1[[#This Row],[Lдуг 4,мм]]</f>
        <v>16018.659949998946</v>
      </c>
      <c r="BZ956" s="14">
        <f>Таблица1[[#This Row],[Т1]]+Таблица1[[#This Row],[X6, мм]]</f>
        <v>58989.033041428185</v>
      </c>
      <c r="CA956" s="14">
        <f>Таблица1[[#This Row],[Т2]]+Таблица1[[#This Row],[Lдуг 5,мм]]</f>
        <v>21499.192132187094</v>
      </c>
      <c r="CB956" s="14">
        <f>Таблица1[[#This Row],[Т3]]+Таблица1[[#This Row],[Y6, мм]]</f>
        <v>59221.07323204774</v>
      </c>
      <c r="CC956" s="14">
        <f>Таблица1[[#This Row],[Т4]]+Таблица1[[#This Row],[Lдуг 6,мм]]</f>
        <v>22627.667652524156</v>
      </c>
      <c r="CD956" s="14">
        <f>Таблица1[[#This Row],[Т5]]+Таблица1[[#This Row],[Lдуг 1,мм]]</f>
        <v>59464.939935878887</v>
      </c>
      <c r="CE956" s="14">
        <f>Таблица1[[#This Row],[Т6]]+Таблица1[[#This Row],[Lпрям1, мм]]</f>
        <v>25580.386393992943</v>
      </c>
      <c r="CF956" s="15">
        <f>Таблица1[[#This Row],[Т7]]+Таблица1[[#This Row],[Lдуг 2,мм]]</f>
        <v>59464.939935878887</v>
      </c>
      <c r="CG956" s="14">
        <f>Таблица1[[#This Row],[Т8]]+Таблица1[[#This Row],[Lпрям2, мм]]</f>
        <v>25580.386393992943</v>
      </c>
      <c r="CH956" s="14">
        <f>Таблица1[[#This Row],[Т9]]-Таблица1[[#This Row],[Т9]]</f>
        <v>0</v>
      </c>
      <c r="CI956" s="50">
        <f>Таблица1[[#This Row],[Т9]]-Таблица1[[#This Row],[Т8]]</f>
        <v>33884.553541885944</v>
      </c>
      <c r="CJ956" s="54">
        <f>Таблица1[[#This Row],[Т9]]-Таблица1[[#This Row],[Т7]]</f>
        <v>0</v>
      </c>
      <c r="CK956" s="14">
        <f>Таблица1[[#This Row],[Т9]]-Таблица1[[#This Row],[Т6]]</f>
        <v>36837.27228335473</v>
      </c>
      <c r="CL956" s="14">
        <f>Таблица1[[#This Row],[Т9]]-Таблица1[[#This Row],[Т5]]</f>
        <v>243.86670383114688</v>
      </c>
      <c r="CM956" s="14">
        <f>Таблица1[[#This Row],[Т9]]-Таблица1[[#This Row],[Т4]]</f>
        <v>37965.747803691789</v>
      </c>
      <c r="CN956" s="14">
        <f>Таблица1[[#This Row],[Т9]]-Таблица1[[#This Row],[Т3]]</f>
        <v>475.90689445070166</v>
      </c>
      <c r="CO956" s="14">
        <f>Таблица1[[#This Row],[Т9]]-Таблица1[[#This Row],[Т2]]</f>
        <v>43446.279985879941</v>
      </c>
      <c r="CP956" s="14">
        <f>Таблица1[[#This Row],[Т9]]-Таблица1[[#This Row],[Т1]]</f>
        <v>778.58931240202946</v>
      </c>
      <c r="CQ956" s="14">
        <f>Таблица1[[#This Row],[Т9]]-Таблица1[[#This Row],[угол обхв6]]</f>
        <v>46575.018238586381</v>
      </c>
      <c r="CR956" s="14">
        <f>Таблица1[[#This Row],[Т9]]-Таблица1[[#This Row],[угол обхв5]]</f>
        <v>1290.9813971516123</v>
      </c>
      <c r="CS956" s="14">
        <f>Таблица1[[#This Row],[Т9]]-Таблица1[[#This Row],[угол обхв4]]</f>
        <v>59464.939935878887</v>
      </c>
      <c r="CT956" s="14">
        <f>Таблица1[[#This Row],[Lкан_прям, мм]]+Таблица1[[#This Row],[Lкан_дуг, мм]]+Таблица1[[#This Row],[Lкан_леб,мм]]</f>
        <v>85045.326329871838</v>
      </c>
      <c r="CU956" s="16">
        <f>Таблица1[[#This Row],[Lкан_леб,мм]]</f>
        <v>58173.958538727275</v>
      </c>
      <c r="CV956" s="14">
        <f>2534431-(Таблица1[[#This Row],[Т23]]+Таблица1[[#This Row],[угол обхв3]])</f>
        <v>2449229.6322088554</v>
      </c>
      <c r="CW956" s="50">
        <f>SUM(X956:AC956,AD956:AI956)-Таблица1[[#This Row],[lподв_min, мм]]</f>
        <v>23918.649048293995</v>
      </c>
      <c r="CX956" s="17">
        <f>CW1395-Таблица1[[#This Row],[Суммарная длина каната]]</f>
        <v>-2426380.9691889095</v>
      </c>
    </row>
    <row r="957" spans="1:102" x14ac:dyDescent="0.25">
      <c r="A957" s="21">
        <v>956</v>
      </c>
      <c r="B957" s="10">
        <v>24.185102040816322</v>
      </c>
      <c r="C957" s="10">
        <v>74.777551020408183</v>
      </c>
      <c r="D957" s="11">
        <v>12351.866708557367</v>
      </c>
      <c r="E957" s="11">
        <v>6902.2053767156458</v>
      </c>
      <c r="F957" s="11">
        <v>11460.771125257392</v>
      </c>
      <c r="G957" s="11">
        <v>7031.9653914477485</v>
      </c>
      <c r="H957" s="11">
        <v>11943.866218557367</v>
      </c>
      <c r="I957" s="11">
        <v>3881.9352054570463</v>
      </c>
      <c r="J957" s="11">
        <v>3020.2701712585995</v>
      </c>
      <c r="K957" s="11">
        <v>25618.612780519648</v>
      </c>
      <c r="L957" s="11">
        <v>1252.7550106249191</v>
      </c>
      <c r="M957" s="11">
        <v>58173.958538727275</v>
      </c>
      <c r="N957" s="11">
        <v>10047.250114425209</v>
      </c>
      <c r="O957" s="11">
        <v>16048.11412427058</v>
      </c>
      <c r="P957" s="43">
        <v>12149.375161418262</v>
      </c>
      <c r="Q957" s="11">
        <v>13770.520539354675</v>
      </c>
      <c r="R957" s="11">
        <v>12247.249595470807</v>
      </c>
      <c r="S957" s="11">
        <v>8290.862375275563</v>
      </c>
      <c r="T957" s="11">
        <v>12351.866708557367</v>
      </c>
      <c r="U957" s="11">
        <v>6902.2053767156458</v>
      </c>
      <c r="V957" s="11">
        <v>11447.385997456571</v>
      </c>
      <c r="W957" s="11">
        <v>6892.1732659407808</v>
      </c>
      <c r="X957" s="12">
        <v>0</v>
      </c>
      <c r="Y957" s="12">
        <v>499.14286739918521</v>
      </c>
      <c r="Z957" s="12">
        <v>296.81844205383089</v>
      </c>
      <c r="AA957" s="44">
        <v>232.04019061955887</v>
      </c>
      <c r="AB957" s="45">
        <v>224.75351055234412</v>
      </c>
      <c r="AC957" s="12">
        <v>0</v>
      </c>
      <c r="AD957" s="12">
        <v>12889.921697292508</v>
      </c>
      <c r="AE957" s="12">
        <v>3099.4132107942028</v>
      </c>
      <c r="AF957" s="12">
        <v>5480.532182188148</v>
      </c>
      <c r="AG957" s="44">
        <v>1128.4755203370623</v>
      </c>
      <c r="AH957" s="45">
        <v>3020.2701699077252</v>
      </c>
      <c r="AI957" s="12">
        <v>0</v>
      </c>
      <c r="AJ957" s="12">
        <v>-22.800783772738015</v>
      </c>
      <c r="AK957" s="12">
        <v>47.294264452829154</v>
      </c>
      <c r="AL957" s="12">
        <v>88.97672526491958</v>
      </c>
      <c r="AM957" s="44">
        <v>121.56232232352703</v>
      </c>
      <c r="AN957" s="45">
        <v>89.999999810295833</v>
      </c>
      <c r="AO957" s="12">
        <v>0</v>
      </c>
      <c r="AP957" s="12">
        <v>-1993.5368991189537</v>
      </c>
      <c r="AQ957" s="12">
        <v>10347.067570003381</v>
      </c>
      <c r="AR957" s="12">
        <v>12557.310094855995</v>
      </c>
      <c r="AS957" s="44">
        <v>12594.894695186882</v>
      </c>
      <c r="AT957" s="45">
        <v>11943.866708557367</v>
      </c>
      <c r="AU957" s="12">
        <v>0</v>
      </c>
      <c r="AV957" s="12">
        <v>11429.024012917656</v>
      </c>
      <c r="AW957" s="12">
        <v>16324.833283944481</v>
      </c>
      <c r="AX957" s="12">
        <v>13777.806833416267</v>
      </c>
      <c r="AY957" s="44">
        <v>8077.304690695024</v>
      </c>
      <c r="AZ957" s="45">
        <v>6902.2053753647733</v>
      </c>
      <c r="BA957" s="12">
        <v>0</v>
      </c>
      <c r="BB957" s="12">
        <v>9889.1386100637574</v>
      </c>
      <c r="BC957" s="12">
        <v>12449.192616996434</v>
      </c>
      <c r="BD957" s="12">
        <v>12655.18452890854</v>
      </c>
      <c r="BE957" s="44">
        <v>12004.221608841292</v>
      </c>
      <c r="BF957" s="45">
        <v>11943.866718557369</v>
      </c>
      <c r="BG957" s="12">
        <v>0</v>
      </c>
      <c r="BH957" s="12">
        <v>16424.232127281015</v>
      </c>
      <c r="BI957" s="12">
        <v>14047.239699028578</v>
      </c>
      <c r="BJ957" s="12">
        <v>8298.1486693371535</v>
      </c>
      <c r="BK957" s="44">
        <v>7115.763061296183</v>
      </c>
      <c r="BL957" s="45">
        <v>3881.9352054570481</v>
      </c>
      <c r="BM957" s="12">
        <v>0</v>
      </c>
      <c r="BN957" s="12">
        <v>0</v>
      </c>
      <c r="BO957" s="12">
        <v>70.095048225567169</v>
      </c>
      <c r="BP957" s="12">
        <v>41.682460812090433</v>
      </c>
      <c r="BQ957" s="48">
        <v>32.585597058607448</v>
      </c>
      <c r="BR957" s="49">
        <v>31.562322513231202</v>
      </c>
      <c r="BS957" s="13">
        <v>0</v>
      </c>
      <c r="BT957" s="12">
        <v>156.04146127271954</v>
      </c>
      <c r="BV957" s="14">
        <f>Таблица1[[#This Row],[Lкан_леб,мм]]</f>
        <v>58173.958538727275</v>
      </c>
      <c r="BW957" s="50">
        <f>Таблица1[[#This Row],[угол обхв4]]+Таблица1[[#This Row],[Lдуг 3,мм]]</f>
        <v>12889.921697292508</v>
      </c>
      <c r="BX957" s="54">
        <f>Таблица1[[#This Row],[угол обхв5]]+Таблица1[[#This Row],[Y5, мм]]</f>
        <v>58673.101406126458</v>
      </c>
      <c r="BY957" s="14">
        <f>Таблица1[[#This Row],[угол обхв6]]+Таблица1[[#This Row],[Lдуг 4,мм]]</f>
        <v>15989.33490808671</v>
      </c>
      <c r="BZ957" s="14">
        <f>Таблица1[[#This Row],[Т1]]+Таблица1[[#This Row],[X6, мм]]</f>
        <v>58969.919848180289</v>
      </c>
      <c r="CA957" s="14">
        <f>Таблица1[[#This Row],[Т2]]+Таблица1[[#This Row],[Lдуг 5,мм]]</f>
        <v>21469.867090274856</v>
      </c>
      <c r="CB957" s="14">
        <f>Таблица1[[#This Row],[Т3]]+Таблица1[[#This Row],[Y6, мм]]</f>
        <v>59201.960038799851</v>
      </c>
      <c r="CC957" s="14">
        <f>Таблица1[[#This Row],[Т4]]+Таблица1[[#This Row],[Lдуг 6,мм]]</f>
        <v>22598.342610611919</v>
      </c>
      <c r="CD957" s="14">
        <f>Таблица1[[#This Row],[Т5]]+Таблица1[[#This Row],[Lдуг 1,мм]]</f>
        <v>59426.713549352193</v>
      </c>
      <c r="CE957" s="14">
        <f>Таблица1[[#This Row],[Т6]]+Таблица1[[#This Row],[Lпрям1, мм]]</f>
        <v>25618.612780519645</v>
      </c>
      <c r="CF957" s="15">
        <f>Таблица1[[#This Row],[Т7]]+Таблица1[[#This Row],[Lдуг 2,мм]]</f>
        <v>59426.713549352193</v>
      </c>
      <c r="CG957" s="14">
        <f>Таблица1[[#This Row],[Т8]]+Таблица1[[#This Row],[Lпрям2, мм]]</f>
        <v>25618.612780519645</v>
      </c>
      <c r="CH957" s="14">
        <f>Таблица1[[#This Row],[Т9]]-Таблица1[[#This Row],[Т9]]</f>
        <v>0</v>
      </c>
      <c r="CI957" s="50">
        <f>Таблица1[[#This Row],[Т9]]-Таблица1[[#This Row],[Т8]]</f>
        <v>33808.100768832548</v>
      </c>
      <c r="CJ957" s="54">
        <f>Таблица1[[#This Row],[Т9]]-Таблица1[[#This Row],[Т7]]</f>
        <v>0</v>
      </c>
      <c r="CK957" s="14">
        <f>Таблица1[[#This Row],[Т9]]-Таблица1[[#This Row],[Т6]]</f>
        <v>36828.370938740278</v>
      </c>
      <c r="CL957" s="14">
        <f>Таблица1[[#This Row],[Т9]]-Таблица1[[#This Row],[Т5]]</f>
        <v>224.75351055234205</v>
      </c>
      <c r="CM957" s="14">
        <f>Таблица1[[#This Row],[Т9]]-Таблица1[[#This Row],[Т4]]</f>
        <v>37956.846459077336</v>
      </c>
      <c r="CN957" s="14">
        <f>Таблица1[[#This Row],[Т9]]-Таблица1[[#This Row],[Т3]]</f>
        <v>456.7937011719041</v>
      </c>
      <c r="CO957" s="14">
        <f>Таблица1[[#This Row],[Т9]]-Таблица1[[#This Row],[Т2]]</f>
        <v>43437.378641265481</v>
      </c>
      <c r="CP957" s="14">
        <f>Таблица1[[#This Row],[Т9]]-Таблица1[[#This Row],[Т1]]</f>
        <v>753.61214322573505</v>
      </c>
      <c r="CQ957" s="14">
        <f>Таблица1[[#This Row],[Т9]]-Таблица1[[#This Row],[угол обхв6]]</f>
        <v>46536.791852059687</v>
      </c>
      <c r="CR957" s="14">
        <f>Таблица1[[#This Row],[Т9]]-Таблица1[[#This Row],[угол обхв5]]</f>
        <v>1252.7550106249182</v>
      </c>
      <c r="CS957" s="14">
        <f>Таблица1[[#This Row],[Т9]]-Таблица1[[#This Row],[угол обхв4]]</f>
        <v>59426.713549352193</v>
      </c>
      <c r="CT957" s="14">
        <f>Таблица1[[#This Row],[Lкан_прям, мм]]+Таблица1[[#This Row],[Lкан_дуг, мм]]+Таблица1[[#This Row],[Lкан_леб,мм]]</f>
        <v>85045.326329871838</v>
      </c>
      <c r="CU957" s="16">
        <f>Таблица1[[#This Row],[Lкан_леб,мм]]</f>
        <v>58173.958538727275</v>
      </c>
      <c r="CV957" s="14">
        <f>2534431-(Таблица1[[#This Row],[Т23]]+Таблица1[[#This Row],[угол обхв3]])</f>
        <v>2449229.6322088554</v>
      </c>
      <c r="CW957" s="50">
        <f>SUM(X957:AC957,AD957:AI957)-Таблица1[[#This Row],[lподв_min, мм]]</f>
        <v>23851.097619885968</v>
      </c>
      <c r="CX957" s="17">
        <f>CW1396-Таблица1[[#This Row],[Суммарная длина каната]]</f>
        <v>-2426432.9328188957</v>
      </c>
    </row>
    <row r="958" spans="1:102" x14ac:dyDescent="0.25">
      <c r="A958" s="21">
        <v>957</v>
      </c>
      <c r="B958" s="10">
        <v>24.185102040816322</v>
      </c>
      <c r="C958" s="10">
        <v>77.461632653061244</v>
      </c>
      <c r="D958" s="11">
        <v>12724.918160657287</v>
      </c>
      <c r="E958" s="11">
        <v>7010.9762330056146</v>
      </c>
      <c r="F958" s="11">
        <v>11828.723654458088</v>
      </c>
      <c r="G958" s="11">
        <v>7098.8648389700502</v>
      </c>
      <c r="H958" s="11">
        <v>12316.917670657287</v>
      </c>
      <c r="I958" s="11">
        <v>3921.7130438239574</v>
      </c>
      <c r="J958" s="11">
        <v>3089.2631891816577</v>
      </c>
      <c r="K958" s="11">
        <v>25656.839167045604</v>
      </c>
      <c r="L958" s="11">
        <v>1214.5286240989556</v>
      </c>
      <c r="M958" s="11">
        <v>58173.958538727275</v>
      </c>
      <c r="N958" s="11">
        <v>10047.250114425209</v>
      </c>
      <c r="O958" s="11">
        <v>16048.11412427058</v>
      </c>
      <c r="P958" s="43">
        <v>12201.012916326757</v>
      </c>
      <c r="Q958" s="11">
        <v>13862.273868852635</v>
      </c>
      <c r="R958" s="11">
        <v>12555.386499962939</v>
      </c>
      <c r="S958" s="11">
        <v>8393.2106617557529</v>
      </c>
      <c r="T958" s="11">
        <v>12724.918160657287</v>
      </c>
      <c r="U958" s="11">
        <v>7010.9762330056146</v>
      </c>
      <c r="V958" s="11">
        <v>11821.899526736748</v>
      </c>
      <c r="W958" s="11">
        <v>6958.5992648584997</v>
      </c>
      <c r="X958" s="12">
        <v>0</v>
      </c>
      <c r="Y958" s="12">
        <v>485.82133738888081</v>
      </c>
      <c r="Z958" s="12">
        <v>291.02677881623822</v>
      </c>
      <c r="AA958" s="44">
        <v>232.04019061955887</v>
      </c>
      <c r="AB958" s="45">
        <v>205.64031727427769</v>
      </c>
      <c r="AC958" s="12">
        <v>0</v>
      </c>
      <c r="AD958" s="12">
        <v>12889.921697292508</v>
      </c>
      <c r="AE958" s="12">
        <v>3068.6465793669331</v>
      </c>
      <c r="AF958" s="12">
        <v>5480.5321821881498</v>
      </c>
      <c r="AG958" s="44">
        <v>1128.4755203370614</v>
      </c>
      <c r="AH958" s="45">
        <v>3089.2631878609523</v>
      </c>
      <c r="AI958" s="12">
        <v>0</v>
      </c>
      <c r="AJ958" s="12">
        <v>-22.800783772738015</v>
      </c>
      <c r="AK958" s="12">
        <v>45.423510908105349</v>
      </c>
      <c r="AL958" s="12">
        <v>86.292643632266532</v>
      </c>
      <c r="AM958" s="44">
        <v>118.87824069087398</v>
      </c>
      <c r="AN958" s="45">
        <v>89.999999814532529</v>
      </c>
      <c r="AO958" s="12">
        <v>0</v>
      </c>
      <c r="AP958" s="12">
        <v>-1993.5368991189537</v>
      </c>
      <c r="AQ958" s="12">
        <v>10337.874271083389</v>
      </c>
      <c r="AR958" s="12">
        <v>12608.159104747574</v>
      </c>
      <c r="AS958" s="44">
        <v>12912.650884281502</v>
      </c>
      <c r="AT958" s="45">
        <v>12316.918160657287</v>
      </c>
      <c r="AU958" s="12">
        <v>0</v>
      </c>
      <c r="AV958" s="12">
        <v>11429.024012917656</v>
      </c>
      <c r="AW958" s="12">
        <v>16334.473338487132</v>
      </c>
      <c r="AX958" s="12">
        <v>13888.655325491731</v>
      </c>
      <c r="AY958" s="44">
        <v>8196.1671140372891</v>
      </c>
      <c r="AZ958" s="45">
        <v>7010.976231684911</v>
      </c>
      <c r="BA958" s="12">
        <v>0</v>
      </c>
      <c r="BB958" s="12">
        <v>9889.1386100637574</v>
      </c>
      <c r="BC958" s="12">
        <v>12491.637072984937</v>
      </c>
      <c r="BD958" s="12">
        <v>12962.532688383757</v>
      </c>
      <c r="BE958" s="44">
        <v>12367.653776338724</v>
      </c>
      <c r="BF958" s="45">
        <v>12316.918170657289</v>
      </c>
      <c r="BG958" s="12">
        <v>0</v>
      </c>
      <c r="BH958" s="12">
        <v>16424.232127281015</v>
      </c>
      <c r="BI958" s="12">
        <v>14148.633083069191</v>
      </c>
      <c r="BJ958" s="12">
        <v>8419.5921183948467</v>
      </c>
      <c r="BK958" s="44">
        <v>7208.0197807240784</v>
      </c>
      <c r="BL958" s="45">
        <v>3921.7130438239592</v>
      </c>
      <c r="BM958" s="12">
        <v>0</v>
      </c>
      <c r="BN958" s="12">
        <v>0</v>
      </c>
      <c r="BO958" s="12">
        <v>68.224294680843357</v>
      </c>
      <c r="BP958" s="12">
        <v>40.869132724161183</v>
      </c>
      <c r="BQ958" s="48">
        <v>32.585597058607448</v>
      </c>
      <c r="BR958" s="49">
        <v>28.878240876341447</v>
      </c>
      <c r="BS958" s="13">
        <v>0</v>
      </c>
      <c r="BT958" s="12">
        <v>156.04146127271954</v>
      </c>
      <c r="BV958" s="14">
        <f>Таблица1[[#This Row],[Lкан_леб,мм]]</f>
        <v>58173.958538727275</v>
      </c>
      <c r="BW958" s="50">
        <f>Таблица1[[#This Row],[угол обхв4]]+Таблица1[[#This Row],[Lдуг 3,мм]]</f>
        <v>12889.921697292508</v>
      </c>
      <c r="BX958" s="54">
        <f>Таблица1[[#This Row],[угол обхв5]]+Таблица1[[#This Row],[Y5, мм]]</f>
        <v>58659.779876116154</v>
      </c>
      <c r="BY958" s="14">
        <f>Таблица1[[#This Row],[угол обхв6]]+Таблица1[[#This Row],[Lдуг 4,мм]]</f>
        <v>15958.56827665944</v>
      </c>
      <c r="BZ958" s="14">
        <f>Таблица1[[#This Row],[Т1]]+Таблица1[[#This Row],[X6, мм]]</f>
        <v>58950.806654932392</v>
      </c>
      <c r="CA958" s="14">
        <f>Таблица1[[#This Row],[Т2]]+Таблица1[[#This Row],[Lдуг 5,мм]]</f>
        <v>21439.100458847592</v>
      </c>
      <c r="CB958" s="14">
        <f>Таблица1[[#This Row],[Т3]]+Таблица1[[#This Row],[Y6, мм]]</f>
        <v>59182.846845551954</v>
      </c>
      <c r="CC958" s="14">
        <f>Таблица1[[#This Row],[Т4]]+Таблица1[[#This Row],[Lдуг 6,мм]]</f>
        <v>22567.575979184654</v>
      </c>
      <c r="CD958" s="14">
        <f>Таблица1[[#This Row],[Т5]]+Таблица1[[#This Row],[Lдуг 1,мм]]</f>
        <v>59388.487162826234</v>
      </c>
      <c r="CE958" s="14">
        <f>Таблица1[[#This Row],[Т6]]+Таблица1[[#This Row],[Lпрям1, мм]]</f>
        <v>25656.839167045608</v>
      </c>
      <c r="CF958" s="15">
        <f>Таблица1[[#This Row],[Т7]]+Таблица1[[#This Row],[Lдуг 2,мм]]</f>
        <v>59388.487162826234</v>
      </c>
      <c r="CG958" s="14">
        <f>Таблица1[[#This Row],[Т8]]+Таблица1[[#This Row],[Lпрям2, мм]]</f>
        <v>25656.839167045608</v>
      </c>
      <c r="CH958" s="14">
        <f>Таблица1[[#This Row],[Т9]]-Таблица1[[#This Row],[Т9]]</f>
        <v>0</v>
      </c>
      <c r="CI958" s="50">
        <f>Таблица1[[#This Row],[Т9]]-Таблица1[[#This Row],[Т8]]</f>
        <v>33731.64799578063</v>
      </c>
      <c r="CJ958" s="54">
        <f>Таблица1[[#This Row],[Т9]]-Таблица1[[#This Row],[Т7]]</f>
        <v>0</v>
      </c>
      <c r="CK958" s="14">
        <f>Таблица1[[#This Row],[Т9]]-Таблица1[[#This Row],[Т6]]</f>
        <v>36820.911183641583</v>
      </c>
      <c r="CL958" s="14">
        <f>Таблица1[[#This Row],[Т9]]-Таблица1[[#This Row],[Т5]]</f>
        <v>205.64031727427937</v>
      </c>
      <c r="CM958" s="14">
        <f>Таблица1[[#This Row],[Т9]]-Таблица1[[#This Row],[Т4]]</f>
        <v>37949.386703978642</v>
      </c>
      <c r="CN958" s="14">
        <f>Таблица1[[#This Row],[Т9]]-Таблица1[[#This Row],[Т3]]</f>
        <v>437.68050789384142</v>
      </c>
      <c r="CO958" s="14">
        <f>Таблица1[[#This Row],[Т9]]-Таблица1[[#This Row],[Т2]]</f>
        <v>43429.918886166794</v>
      </c>
      <c r="CP958" s="14">
        <f>Таблица1[[#This Row],[Т9]]-Таблица1[[#This Row],[Т1]]</f>
        <v>728.70728671007964</v>
      </c>
      <c r="CQ958" s="14">
        <f>Таблица1[[#This Row],[Т9]]-Таблица1[[#This Row],[угол обхв6]]</f>
        <v>46498.565465533728</v>
      </c>
      <c r="CR958" s="14">
        <f>Таблица1[[#This Row],[Т9]]-Таблица1[[#This Row],[угол обхв5]]</f>
        <v>1214.528624098959</v>
      </c>
      <c r="CS958" s="14">
        <f>Таблица1[[#This Row],[Т9]]-Таблица1[[#This Row],[угол обхв4]]</f>
        <v>59388.487162826234</v>
      </c>
      <c r="CT958" s="14">
        <f>Таблица1[[#This Row],[Lкан_прям, мм]]+Таблица1[[#This Row],[Lкан_дуг, мм]]+Таблица1[[#This Row],[Lкан_леб,мм]]</f>
        <v>85045.326329871838</v>
      </c>
      <c r="CU958" s="16">
        <f>Таблица1[[#This Row],[Lкан_леб,мм]]</f>
        <v>58173.958538727275</v>
      </c>
      <c r="CV958" s="14">
        <f>2534431-(Таблица1[[#This Row],[Т23]]+Таблица1[[#This Row],[угол обхв3]])</f>
        <v>2449229.6322088554</v>
      </c>
      <c r="CW958" s="50">
        <f>SUM(X958:AC958,AD958:AI958)-Таблица1[[#This Row],[lподв_min, мм]]</f>
        <v>23782.104601962903</v>
      </c>
      <c r="CX958" s="17">
        <f>CW1397-Таблица1[[#This Row],[Суммарная длина каната]]</f>
        <v>-2426485.3816195577</v>
      </c>
    </row>
    <row r="959" spans="1:102" x14ac:dyDescent="0.25">
      <c r="A959" s="21">
        <v>958</v>
      </c>
      <c r="B959" s="10">
        <v>24.185102040816322</v>
      </c>
      <c r="C959" s="10">
        <v>80.14571428571432</v>
      </c>
      <c r="D959" s="11">
        <v>13092.466724174537</v>
      </c>
      <c r="E959" s="11">
        <v>7137.097359500428</v>
      </c>
      <c r="F959" s="11">
        <v>12193.139682227515</v>
      </c>
      <c r="G959" s="11">
        <v>7182.9217157186731</v>
      </c>
      <c r="H959" s="11">
        <v>12684.466234174537</v>
      </c>
      <c r="I959" s="11">
        <v>3977.4243069130748</v>
      </c>
      <c r="J959" s="11">
        <v>3159.6730525873531</v>
      </c>
      <c r="K959" s="11">
        <v>25695.065553570832</v>
      </c>
      <c r="L959" s="11">
        <v>1176.3022375737305</v>
      </c>
      <c r="M959" s="11">
        <v>58173.958538727275</v>
      </c>
      <c r="N959" s="11">
        <v>10047.250114425209</v>
      </c>
      <c r="O959" s="11">
        <v>16048.11412427058</v>
      </c>
      <c r="P959" s="43">
        <v>12248.297310499353</v>
      </c>
      <c r="Q959" s="11">
        <v>13956.344678744341</v>
      </c>
      <c r="R959" s="11">
        <v>12858.392494139436</v>
      </c>
      <c r="S959" s="11">
        <v>8509.8763857218655</v>
      </c>
      <c r="T959" s="11">
        <v>13092.466724174537</v>
      </c>
      <c r="U959" s="11">
        <v>7137.097359500428</v>
      </c>
      <c r="V959" s="11">
        <v>12192.891527760539</v>
      </c>
      <c r="W959" s="11">
        <v>7042.4904570211856</v>
      </c>
      <c r="X959" s="12">
        <v>0</v>
      </c>
      <c r="Y959" s="12">
        <v>472.42175278198675</v>
      </c>
      <c r="Z959" s="12">
        <v>285.31317017523497</v>
      </c>
      <c r="AA959" s="44">
        <v>232.0401906195587</v>
      </c>
      <c r="AB959" s="45">
        <v>186.52712399694985</v>
      </c>
      <c r="AC959" s="12">
        <v>0</v>
      </c>
      <c r="AD959" s="12">
        <v>12889.921697292508</v>
      </c>
      <c r="AE959" s="12">
        <v>3036.4631024570353</v>
      </c>
      <c r="AF959" s="12">
        <v>5480.5321821881471</v>
      </c>
      <c r="AG959" s="44">
        <v>1128.4755203370614</v>
      </c>
      <c r="AH959" s="45">
        <v>3159.6730512960785</v>
      </c>
      <c r="AI959" s="12">
        <v>0</v>
      </c>
      <c r="AJ959" s="12">
        <v>-22.800783772738015</v>
      </c>
      <c r="AK959" s="12">
        <v>43.541796091430115</v>
      </c>
      <c r="AL959" s="12">
        <v>83.608561999613457</v>
      </c>
      <c r="AM959" s="44">
        <v>116.19415905822088</v>
      </c>
      <c r="AN959" s="45">
        <v>89.999999818665472</v>
      </c>
      <c r="AO959" s="12">
        <v>0</v>
      </c>
      <c r="AP959" s="12">
        <v>-1993.5368991189537</v>
      </c>
      <c r="AQ959" s="12">
        <v>10328.314597996283</v>
      </c>
      <c r="AR959" s="12">
        <v>12653.761413196393</v>
      </c>
      <c r="AS959" s="44">
        <v>13224.492270624061</v>
      </c>
      <c r="AT959" s="45">
        <v>12684.466724174537</v>
      </c>
      <c r="AU959" s="12">
        <v>0</v>
      </c>
      <c r="AV959" s="12">
        <v>11429.024012917656</v>
      </c>
      <c r="AW959" s="12">
        <v>16343.861915597796</v>
      </c>
      <c r="AX959" s="12">
        <v>14001.763413029697</v>
      </c>
      <c r="AY959" s="44">
        <v>8329.7793184000784</v>
      </c>
      <c r="AZ959" s="45">
        <v>7137.0973582091556</v>
      </c>
      <c r="BA959" s="12">
        <v>0</v>
      </c>
      <c r="BB959" s="12">
        <v>9889.1386100637574</v>
      </c>
      <c r="BC959" s="12">
        <v>12529.361794070426</v>
      </c>
      <c r="BD959" s="12">
        <v>13263.856596836478</v>
      </c>
      <c r="BE959" s="44">
        <v>12726.366947689912</v>
      </c>
      <c r="BF959" s="45">
        <v>12684.466734174539</v>
      </c>
      <c r="BG959" s="12">
        <v>0</v>
      </c>
      <c r="BH959" s="12">
        <v>16424.232127281015</v>
      </c>
      <c r="BI959" s="12">
        <v>14252.092470071555</v>
      </c>
      <c r="BJ959" s="12">
        <v>8555.2951200072221</v>
      </c>
      <c r="BK959" s="44">
        <v>7317.1944268222151</v>
      </c>
      <c r="BL959" s="45">
        <v>3977.4243069130766</v>
      </c>
      <c r="BM959" s="12">
        <v>0</v>
      </c>
      <c r="BN959" s="12">
        <v>0</v>
      </c>
      <c r="BO959" s="12">
        <v>66.34257986416813</v>
      </c>
      <c r="BP959" s="12">
        <v>40.066765908183335</v>
      </c>
      <c r="BQ959" s="48">
        <v>32.585597058607419</v>
      </c>
      <c r="BR959" s="49">
        <v>26.194159239555404</v>
      </c>
      <c r="BS959" s="13">
        <v>0</v>
      </c>
      <c r="BT959" s="12">
        <v>156.04146127271954</v>
      </c>
      <c r="BV959" s="14">
        <f>Таблица1[[#This Row],[Lкан_леб,мм]]</f>
        <v>58173.958538727275</v>
      </c>
      <c r="BW959" s="50">
        <f>Таблица1[[#This Row],[угол обхв4]]+Таблица1[[#This Row],[Lдуг 3,мм]]</f>
        <v>12889.921697292508</v>
      </c>
      <c r="BX959" s="54">
        <f>Таблица1[[#This Row],[угол обхв5]]+Таблица1[[#This Row],[Y5, мм]]</f>
        <v>58646.38029150926</v>
      </c>
      <c r="BY959" s="14">
        <f>Таблица1[[#This Row],[угол обхв6]]+Таблица1[[#This Row],[Lдуг 4,мм]]</f>
        <v>15926.384799749543</v>
      </c>
      <c r="BZ959" s="14">
        <f>Таблица1[[#This Row],[Т1]]+Таблица1[[#This Row],[X6, мм]]</f>
        <v>58931.693461684496</v>
      </c>
      <c r="CA959" s="14">
        <f>Таблица1[[#This Row],[Т2]]+Таблица1[[#This Row],[Lдуг 5,мм]]</f>
        <v>21406.916981937691</v>
      </c>
      <c r="CB959" s="14">
        <f>Таблица1[[#This Row],[Т3]]+Таблица1[[#This Row],[Y6, мм]]</f>
        <v>59163.733652304058</v>
      </c>
      <c r="CC959" s="14">
        <f>Таблица1[[#This Row],[Т4]]+Таблица1[[#This Row],[Lдуг 6,мм]]</f>
        <v>22535.392502274753</v>
      </c>
      <c r="CD959" s="14">
        <f>Таблица1[[#This Row],[Т5]]+Таблица1[[#This Row],[Lдуг 1,мм]]</f>
        <v>59350.260776301009</v>
      </c>
      <c r="CE959" s="14">
        <f>Таблица1[[#This Row],[Т6]]+Таблица1[[#This Row],[Lпрям1, мм]]</f>
        <v>25695.065553570832</v>
      </c>
      <c r="CF959" s="15">
        <f>Таблица1[[#This Row],[Т7]]+Таблица1[[#This Row],[Lдуг 2,мм]]</f>
        <v>59350.260776301009</v>
      </c>
      <c r="CG959" s="14">
        <f>Таблица1[[#This Row],[Т8]]+Таблица1[[#This Row],[Lпрям2, мм]]</f>
        <v>25695.065553570832</v>
      </c>
      <c r="CH959" s="14">
        <f>Таблица1[[#This Row],[Т9]]-Таблица1[[#This Row],[Т9]]</f>
        <v>0</v>
      </c>
      <c r="CI959" s="50">
        <f>Таблица1[[#This Row],[Т9]]-Таблица1[[#This Row],[Т8]]</f>
        <v>33655.195222730181</v>
      </c>
      <c r="CJ959" s="54">
        <f>Таблица1[[#This Row],[Т9]]-Таблица1[[#This Row],[Т7]]</f>
        <v>0</v>
      </c>
      <c r="CK959" s="14">
        <f>Таблица1[[#This Row],[Т9]]-Таблица1[[#This Row],[Т6]]</f>
        <v>36814.868274026259</v>
      </c>
      <c r="CL959" s="14">
        <f>Таблица1[[#This Row],[Т9]]-Таблица1[[#This Row],[Т5]]</f>
        <v>186.52712399695156</v>
      </c>
      <c r="CM959" s="14">
        <f>Таблица1[[#This Row],[Т9]]-Таблица1[[#This Row],[Т4]]</f>
        <v>37943.343794363318</v>
      </c>
      <c r="CN959" s="14">
        <f>Таблица1[[#This Row],[Т9]]-Таблица1[[#This Row],[Т3]]</f>
        <v>418.56731461651361</v>
      </c>
      <c r="CO959" s="14">
        <f>Таблица1[[#This Row],[Т9]]-Таблица1[[#This Row],[Т2]]</f>
        <v>43423.87597655147</v>
      </c>
      <c r="CP959" s="14">
        <f>Таблица1[[#This Row],[Т9]]-Таблица1[[#This Row],[Т1]]</f>
        <v>703.88048479174904</v>
      </c>
      <c r="CQ959" s="14">
        <f>Таблица1[[#This Row],[Т9]]-Таблица1[[#This Row],[угол обхв6]]</f>
        <v>46460.339079008503</v>
      </c>
      <c r="CR959" s="14">
        <f>Таблица1[[#This Row],[Т9]]-Таблица1[[#This Row],[угол обхв5]]</f>
        <v>1176.3022375737346</v>
      </c>
      <c r="CS959" s="14">
        <f>Таблица1[[#This Row],[Т9]]-Таблица1[[#This Row],[угол обхв4]]</f>
        <v>59350.260776301009</v>
      </c>
      <c r="CT959" s="14">
        <f>Таблица1[[#This Row],[Lкан_прям, мм]]+Таблица1[[#This Row],[Lкан_дуг, мм]]+Таблица1[[#This Row],[Lкан_леб,мм]]</f>
        <v>85045.326329871838</v>
      </c>
      <c r="CU959" s="16">
        <f>Таблица1[[#This Row],[Lкан_леб,мм]]</f>
        <v>58173.958538727275</v>
      </c>
      <c r="CV959" s="14">
        <f>2534431-(Таблица1[[#This Row],[Т23]]+Таблица1[[#This Row],[угол обхв3]])</f>
        <v>2449229.6322088554</v>
      </c>
      <c r="CW959" s="50">
        <f>SUM(X959:AC959,AD959:AI959)-Таблица1[[#This Row],[lподв_min, мм]]</f>
        <v>23711.694738557209</v>
      </c>
      <c r="CX959" s="17">
        <f>CW1398-Таблица1[[#This Row],[Суммарная длина каната]]</f>
        <v>-2426538.2325871335</v>
      </c>
    </row>
    <row r="960" spans="1:102" x14ac:dyDescent="0.25">
      <c r="A960" s="21">
        <v>959</v>
      </c>
      <c r="B960" s="10">
        <v>24.185102040816322</v>
      </c>
      <c r="C960" s="10">
        <v>82.829795918367381</v>
      </c>
      <c r="D960" s="11">
        <v>13453.705941618226</v>
      </c>
      <c r="E960" s="11">
        <v>7280.2920272523552</v>
      </c>
      <c r="F960" s="11">
        <v>12553.219624334995</v>
      </c>
      <c r="G960" s="11">
        <v>7283.9515881121952</v>
      </c>
      <c r="H960" s="11">
        <v>13045.705451618227</v>
      </c>
      <c r="I960" s="11">
        <v>4048.8184941274753</v>
      </c>
      <c r="J960" s="11">
        <v>3231.4735331248794</v>
      </c>
      <c r="K960" s="11">
        <v>25733.291940095318</v>
      </c>
      <c r="L960" s="11">
        <v>1138.0758510492446</v>
      </c>
      <c r="M960" s="11">
        <v>58173.958538727275</v>
      </c>
      <c r="N960" s="11">
        <v>10047.250114425209</v>
      </c>
      <c r="O960" s="11">
        <v>16048.11412427058</v>
      </c>
      <c r="P960" s="43">
        <v>12291.124594778341</v>
      </c>
      <c r="Q960" s="11">
        <v>14052.526563354893</v>
      </c>
      <c r="R960" s="11">
        <v>13155.602736730212</v>
      </c>
      <c r="S960" s="11">
        <v>8640.6035648184734</v>
      </c>
      <c r="T960" s="11">
        <v>13453.705941618226</v>
      </c>
      <c r="U960" s="11">
        <v>7280.2920272523552</v>
      </c>
      <c r="V960" s="11">
        <v>12559.547987611057</v>
      </c>
      <c r="W960" s="11">
        <v>7143.6627723846177</v>
      </c>
      <c r="X960" s="12">
        <v>0</v>
      </c>
      <c r="Y960" s="12">
        <v>458.93801145964869</v>
      </c>
      <c r="Z960" s="12">
        <v>279.68371824967591</v>
      </c>
      <c r="AA960" s="44">
        <v>232.0401906195585</v>
      </c>
      <c r="AB960" s="45">
        <v>167.41393072036155</v>
      </c>
      <c r="AC960" s="12">
        <v>0</v>
      </c>
      <c r="AD960" s="12">
        <v>12889.921697292508</v>
      </c>
      <c r="AE960" s="12">
        <v>3002.8890084153059</v>
      </c>
      <c r="AF960" s="12">
        <v>5480.5321821881489</v>
      </c>
      <c r="AG960" s="44">
        <v>1128.4755203370607</v>
      </c>
      <c r="AH960" s="45">
        <v>3231.4735318622957</v>
      </c>
      <c r="AI960" s="12">
        <v>0</v>
      </c>
      <c r="AJ960" s="12">
        <v>-22.800783772738015</v>
      </c>
      <c r="AK960" s="12">
        <v>41.648263077174924</v>
      </c>
      <c r="AL960" s="12">
        <v>80.924480366960381</v>
      </c>
      <c r="AM960" s="44">
        <v>113.51007742556779</v>
      </c>
      <c r="AN960" s="45">
        <v>89.999999822694562</v>
      </c>
      <c r="AO960" s="12">
        <v>0</v>
      </c>
      <c r="AP960" s="12">
        <v>-1993.5368991189537</v>
      </c>
      <c r="AQ960" s="12">
        <v>10318.388915283944</v>
      </c>
      <c r="AR960" s="12">
        <v>12694.016961796844</v>
      </c>
      <c r="AS960" s="44">
        <v>13529.734626749272</v>
      </c>
      <c r="AT960" s="45">
        <v>13045.705941618227</v>
      </c>
      <c r="AU960" s="12">
        <v>0</v>
      </c>
      <c r="AV960" s="12">
        <v>11429.024012917656</v>
      </c>
      <c r="AW960" s="12">
        <v>16352.987459721366</v>
      </c>
      <c r="AX960" s="12">
        <v>14116.882919670557</v>
      </c>
      <c r="AY960" s="44">
        <v>8477.8481382706432</v>
      </c>
      <c r="AZ960" s="45">
        <v>7280.2920259897728</v>
      </c>
      <c r="BA960" s="12">
        <v>0</v>
      </c>
      <c r="BB960" s="12">
        <v>9889.1386100637574</v>
      </c>
      <c r="BC960" s="12">
        <v>12562.263395637076</v>
      </c>
      <c r="BD960" s="12">
        <v>13558.495103748715</v>
      </c>
      <c r="BE960" s="44">
        <v>13079.574051599166</v>
      </c>
      <c r="BF960" s="45">
        <v>13045.705951618227</v>
      </c>
      <c r="BG960" s="12">
        <v>0</v>
      </c>
      <c r="BH960" s="12">
        <v>16424.232127281015</v>
      </c>
      <c r="BI960" s="12">
        <v>14357.399898805679</v>
      </c>
      <c r="BJ960" s="12">
        <v>8704.9599211341356</v>
      </c>
      <c r="BK960" s="44">
        <v>7443.0474538001854</v>
      </c>
      <c r="BL960" s="45">
        <v>4048.8184941274772</v>
      </c>
      <c r="BM960" s="12">
        <v>0</v>
      </c>
      <c r="BN960" s="12">
        <v>0</v>
      </c>
      <c r="BO960" s="12">
        <v>64.449046849912946</v>
      </c>
      <c r="BP960" s="12">
        <v>39.276217289785457</v>
      </c>
      <c r="BQ960" s="48">
        <v>32.585597058607398</v>
      </c>
      <c r="BR960" s="49">
        <v>23.510077602873224</v>
      </c>
      <c r="BS960" s="13">
        <v>0</v>
      </c>
      <c r="BT960" s="12">
        <v>156.04146127271954</v>
      </c>
      <c r="BV960" s="14">
        <f>Таблица1[[#This Row],[Lкан_леб,мм]]</f>
        <v>58173.958538727275</v>
      </c>
      <c r="BW960" s="50">
        <f>Таблица1[[#This Row],[угол обхв4]]+Таблица1[[#This Row],[Lдуг 3,мм]]</f>
        <v>12889.921697292508</v>
      </c>
      <c r="BX960" s="54">
        <f>Таблица1[[#This Row],[угол обхв5]]+Таблица1[[#This Row],[Y5, мм]]</f>
        <v>58632.896550186924</v>
      </c>
      <c r="BY960" s="14">
        <f>Таблица1[[#This Row],[угол обхв6]]+Таблица1[[#This Row],[Lдуг 4,мм]]</f>
        <v>15892.810705707814</v>
      </c>
      <c r="BZ960" s="14">
        <f>Таблица1[[#This Row],[Т1]]+Таблица1[[#This Row],[X6, мм]]</f>
        <v>58912.580268436599</v>
      </c>
      <c r="CA960" s="14">
        <f>Таблица1[[#This Row],[Т2]]+Таблица1[[#This Row],[Lдуг 5,мм]]</f>
        <v>21373.342887895964</v>
      </c>
      <c r="CB960" s="14">
        <f>Таблица1[[#This Row],[Т3]]+Таблица1[[#This Row],[Y6, мм]]</f>
        <v>59144.620459056161</v>
      </c>
      <c r="CC960" s="14">
        <f>Таблица1[[#This Row],[Т4]]+Таблица1[[#This Row],[Lдуг 6,мм]]</f>
        <v>22501.818408233026</v>
      </c>
      <c r="CD960" s="14">
        <f>Таблица1[[#This Row],[Т5]]+Таблица1[[#This Row],[Lдуг 1,мм]]</f>
        <v>59312.03438977652</v>
      </c>
      <c r="CE960" s="14">
        <f>Таблица1[[#This Row],[Т6]]+Таблица1[[#This Row],[Lпрям1, мм]]</f>
        <v>25733.291940095321</v>
      </c>
      <c r="CF960" s="15">
        <f>Таблица1[[#This Row],[Т7]]+Таблица1[[#This Row],[Lдуг 2,мм]]</f>
        <v>59312.03438977652</v>
      </c>
      <c r="CG960" s="14">
        <f>Таблица1[[#This Row],[Т8]]+Таблица1[[#This Row],[Lпрям2, мм]]</f>
        <v>25733.291940095321</v>
      </c>
      <c r="CH960" s="14">
        <f>Таблица1[[#This Row],[Т9]]-Таблица1[[#This Row],[Т9]]</f>
        <v>0</v>
      </c>
      <c r="CI960" s="50">
        <f>Таблица1[[#This Row],[Т9]]-Таблица1[[#This Row],[Т8]]</f>
        <v>33578.742449681202</v>
      </c>
      <c r="CJ960" s="54">
        <f>Таблица1[[#This Row],[Т9]]-Таблица1[[#This Row],[Т7]]</f>
        <v>0</v>
      </c>
      <c r="CK960" s="14">
        <f>Таблица1[[#This Row],[Т9]]-Таблица1[[#This Row],[Т6]]</f>
        <v>36810.215981543493</v>
      </c>
      <c r="CL960" s="14">
        <f>Таблица1[[#This Row],[Т9]]-Таблица1[[#This Row],[Т5]]</f>
        <v>167.41393072035862</v>
      </c>
      <c r="CM960" s="14">
        <f>Таблица1[[#This Row],[Т9]]-Таблица1[[#This Row],[Т4]]</f>
        <v>37938.691501880559</v>
      </c>
      <c r="CN960" s="14">
        <f>Таблица1[[#This Row],[Т9]]-Таблица1[[#This Row],[Т3]]</f>
        <v>399.45412133992068</v>
      </c>
      <c r="CO960" s="14">
        <f>Таблица1[[#This Row],[Т9]]-Таблица1[[#This Row],[Т2]]</f>
        <v>43419.223684068704</v>
      </c>
      <c r="CP960" s="14">
        <f>Таблица1[[#This Row],[Т9]]-Таблица1[[#This Row],[Т1]]</f>
        <v>679.13783958959539</v>
      </c>
      <c r="CQ960" s="14">
        <f>Таблица1[[#This Row],[Т9]]-Таблица1[[#This Row],[угол обхв6]]</f>
        <v>46422.112692484014</v>
      </c>
      <c r="CR960" s="14">
        <f>Таблица1[[#This Row],[Т9]]-Таблица1[[#This Row],[угол обхв5]]</f>
        <v>1138.0758510492451</v>
      </c>
      <c r="CS960" s="14">
        <f>Таблица1[[#This Row],[Т9]]-Таблица1[[#This Row],[угол обхв4]]</f>
        <v>59312.03438977652</v>
      </c>
      <c r="CT960" s="14">
        <f>Таблица1[[#This Row],[Lкан_прям, мм]]+Таблица1[[#This Row],[Lкан_дуг, мм]]+Таблица1[[#This Row],[Lкан_леб,мм]]</f>
        <v>85045.326329871838</v>
      </c>
      <c r="CU960" s="16">
        <f>Таблица1[[#This Row],[Lкан_леб,мм]]</f>
        <v>58173.958538727275</v>
      </c>
      <c r="CV960" s="14">
        <f>2534431-(Таблица1[[#This Row],[Т23]]+Таблица1[[#This Row],[угол обхв3]])</f>
        <v>2449229.6322088554</v>
      </c>
      <c r="CW960" s="50">
        <f>SUM(X960:AC960,AD960:AI960)-Таблица1[[#This Row],[lподв_min, мм]]</f>
        <v>23639.894258019682</v>
      </c>
      <c r="CX960" s="17">
        <f>CW1399-Таблица1[[#This Row],[Суммарная длина каната]]</f>
        <v>-2426591.3964511775</v>
      </c>
    </row>
    <row r="961" spans="1:102" x14ac:dyDescent="0.25">
      <c r="A961" s="21">
        <v>960</v>
      </c>
      <c r="B961" s="10">
        <v>24.185102040816322</v>
      </c>
      <c r="C961" s="10">
        <v>85.513877551020443</v>
      </c>
      <c r="D961" s="11">
        <v>13807.843199163062</v>
      </c>
      <c r="E961" s="11">
        <v>7440.2460453654821</v>
      </c>
      <c r="F961" s="11">
        <v>12908.17341058178</v>
      </c>
      <c r="G961" s="11">
        <v>7401.7327812333888</v>
      </c>
      <c r="H961" s="11">
        <v>13399.842709163064</v>
      </c>
      <c r="I961" s="11">
        <v>4135.6091723448044</v>
      </c>
      <c r="J961" s="11">
        <v>3304.6368730206773</v>
      </c>
      <c r="K961" s="11">
        <v>25771.518326619065</v>
      </c>
      <c r="L961" s="11">
        <v>1099.8494645254982</v>
      </c>
      <c r="M961" s="11">
        <v>58173.958538727275</v>
      </c>
      <c r="N961" s="11">
        <v>10047.250114425209</v>
      </c>
      <c r="O961" s="11">
        <v>16048.11412427058</v>
      </c>
      <c r="P961" s="43">
        <v>12329.400799583509</v>
      </c>
      <c r="Q961" s="11">
        <v>14150.608484990144</v>
      </c>
      <c r="R961" s="11">
        <v>13446.365103226299</v>
      </c>
      <c r="S961" s="11">
        <v>8785.1053637173791</v>
      </c>
      <c r="T961" s="11">
        <v>13807.843199163062</v>
      </c>
      <c r="U961" s="11">
        <v>7440.2460453654821</v>
      </c>
      <c r="V961" s="11">
        <v>12921.064406208643</v>
      </c>
      <c r="W961" s="11">
        <v>7261.8942234900105</v>
      </c>
      <c r="X961" s="12">
        <v>0</v>
      </c>
      <c r="Y961" s="12">
        <v>445.36361456369474</v>
      </c>
      <c r="Z961" s="12">
        <v>274.14492189773273</v>
      </c>
      <c r="AA961" s="44">
        <v>232.04019061955887</v>
      </c>
      <c r="AB961" s="45">
        <v>148.30073744451173</v>
      </c>
      <c r="AC961" s="12">
        <v>0</v>
      </c>
      <c r="AD961" s="12">
        <v>12889.921697292508</v>
      </c>
      <c r="AE961" s="12">
        <v>2967.9520550153029</v>
      </c>
      <c r="AF961" s="12">
        <v>5480.5321821881489</v>
      </c>
      <c r="AG961" s="44">
        <v>1128.4755203370598</v>
      </c>
      <c r="AH961" s="45">
        <v>3304.6368717860464</v>
      </c>
      <c r="AI961" s="12">
        <v>0</v>
      </c>
      <c r="AJ961" s="12">
        <v>-22.800783772738015</v>
      </c>
      <c r="AK961" s="12">
        <v>39.741999225278725</v>
      </c>
      <c r="AL961" s="12">
        <v>78.24039873430732</v>
      </c>
      <c r="AM961" s="44">
        <v>110.82599579291477</v>
      </c>
      <c r="AN961" s="45">
        <v>89.999999826620027</v>
      </c>
      <c r="AO961" s="12">
        <v>0</v>
      </c>
      <c r="AP961" s="12">
        <v>-1993.5368991189537</v>
      </c>
      <c r="AQ961" s="12">
        <v>10308.09742141529</v>
      </c>
      <c r="AR961" s="12">
        <v>12728.83742374822</v>
      </c>
      <c r="AS961" s="44">
        <v>13827.70820446855</v>
      </c>
      <c r="AT961" s="45">
        <v>13399.843199163064</v>
      </c>
      <c r="AU961" s="12">
        <v>0</v>
      </c>
      <c r="AV961" s="12">
        <v>11429.024012917656</v>
      </c>
      <c r="AW961" s="12">
        <v>16361.838019496974</v>
      </c>
      <c r="AX961" s="12">
        <v>14233.761255695032</v>
      </c>
      <c r="AY961" s="44">
        <v>8640.0486881214529</v>
      </c>
      <c r="AZ961" s="45">
        <v>7440.2460441308531</v>
      </c>
      <c r="BA961" s="12">
        <v>0</v>
      </c>
      <c r="BB961" s="12">
        <v>9889.1386100637574</v>
      </c>
      <c r="BC961" s="12">
        <v>12590.248106573592</v>
      </c>
      <c r="BD961" s="12">
        <v>13845.80172739101</v>
      </c>
      <c r="BE961" s="44">
        <v>13426.500097920811</v>
      </c>
      <c r="BF961" s="45">
        <v>13399.843209163064</v>
      </c>
      <c r="BG961" s="12">
        <v>0</v>
      </c>
      <c r="BH961" s="12">
        <v>16424.232127281015</v>
      </c>
      <c r="BI961" s="12">
        <v>14464.33238021654</v>
      </c>
      <c r="BJ961" s="12">
        <v>8868.2581344222672</v>
      </c>
      <c r="BK961" s="44">
        <v>7585.3027209614092</v>
      </c>
      <c r="BL961" s="45">
        <v>4135.6091723448062</v>
      </c>
      <c r="BM961" s="12">
        <v>0</v>
      </c>
      <c r="BN961" s="12">
        <v>0</v>
      </c>
      <c r="BO961" s="12">
        <v>62.542782998016747</v>
      </c>
      <c r="BP961" s="12">
        <v>38.498399509028594</v>
      </c>
      <c r="BQ961" s="48">
        <v>32.585597058607448</v>
      </c>
      <c r="BR961" s="49">
        <v>20.825995966294741</v>
      </c>
      <c r="BS961" s="13">
        <v>0</v>
      </c>
      <c r="BT961" s="12">
        <v>156.04146127271954</v>
      </c>
      <c r="BV961" s="14">
        <f>Таблица1[[#This Row],[Lкан_леб,мм]]</f>
        <v>58173.958538727275</v>
      </c>
      <c r="BW961" s="50">
        <f>Таблица1[[#This Row],[угол обхв4]]+Таблица1[[#This Row],[Lдуг 3,мм]]</f>
        <v>12889.921697292508</v>
      </c>
      <c r="BX961" s="54">
        <f>Таблица1[[#This Row],[угол обхв5]]+Таблица1[[#This Row],[Y5, мм]]</f>
        <v>58619.322153290967</v>
      </c>
      <c r="BY961" s="14">
        <f>Таблица1[[#This Row],[угол обхв6]]+Таблица1[[#This Row],[Lдуг 4,мм]]</f>
        <v>15857.873752307811</v>
      </c>
      <c r="BZ961" s="14">
        <f>Таблица1[[#This Row],[Т1]]+Таблица1[[#This Row],[X6, мм]]</f>
        <v>58893.467075188702</v>
      </c>
      <c r="CA961" s="14">
        <f>Таблица1[[#This Row],[Т2]]+Таблица1[[#This Row],[Lдуг 5,мм]]</f>
        <v>21338.405934495961</v>
      </c>
      <c r="CB961" s="14">
        <f>Таблица1[[#This Row],[Т3]]+Таблица1[[#This Row],[Y6, мм]]</f>
        <v>59125.507265808264</v>
      </c>
      <c r="CC961" s="14">
        <f>Таблица1[[#This Row],[Т4]]+Таблица1[[#This Row],[Lдуг 6,мм]]</f>
        <v>22466.881454833019</v>
      </c>
      <c r="CD961" s="14">
        <f>Таблица1[[#This Row],[Т5]]+Таблица1[[#This Row],[Lдуг 1,мм]]</f>
        <v>59273.80800325278</v>
      </c>
      <c r="CE961" s="14">
        <f>Таблица1[[#This Row],[Т6]]+Таблица1[[#This Row],[Lпрям1, мм]]</f>
        <v>25771.518326619065</v>
      </c>
      <c r="CF961" s="15">
        <f>Таблица1[[#This Row],[Т7]]+Таблица1[[#This Row],[Lдуг 2,мм]]</f>
        <v>59273.80800325278</v>
      </c>
      <c r="CG961" s="14">
        <f>Таблица1[[#This Row],[Т8]]+Таблица1[[#This Row],[Lпрям2, мм]]</f>
        <v>25771.518326619065</v>
      </c>
      <c r="CH961" s="14">
        <f>Таблица1[[#This Row],[Т9]]-Таблица1[[#This Row],[Т9]]</f>
        <v>0</v>
      </c>
      <c r="CI961" s="50">
        <f>Таблица1[[#This Row],[Т9]]-Таблица1[[#This Row],[Т8]]</f>
        <v>33502.289676633714</v>
      </c>
      <c r="CJ961" s="54">
        <f>Таблица1[[#This Row],[Т9]]-Таблица1[[#This Row],[Т7]]</f>
        <v>0</v>
      </c>
      <c r="CK961" s="14">
        <f>Таблица1[[#This Row],[Т9]]-Таблица1[[#This Row],[Т6]]</f>
        <v>36806.92654841976</v>
      </c>
      <c r="CL961" s="14">
        <f>Таблица1[[#This Row],[Т9]]-Таблица1[[#This Row],[Т5]]</f>
        <v>148.30073744451511</v>
      </c>
      <c r="CM961" s="14">
        <f>Таблица1[[#This Row],[Т9]]-Таблица1[[#This Row],[Т4]]</f>
        <v>37935.402068756819</v>
      </c>
      <c r="CN961" s="14">
        <f>Таблица1[[#This Row],[Т9]]-Таблица1[[#This Row],[Т3]]</f>
        <v>380.34092806407716</v>
      </c>
      <c r="CO961" s="14">
        <f>Таблица1[[#This Row],[Т9]]-Таблица1[[#This Row],[Т2]]</f>
        <v>43415.934250944971</v>
      </c>
      <c r="CP961" s="14">
        <f>Таблица1[[#This Row],[Т9]]-Таблица1[[#This Row],[Т1]]</f>
        <v>654.48584996181307</v>
      </c>
      <c r="CQ961" s="14">
        <f>Таблица1[[#This Row],[Т9]]-Таблица1[[#This Row],[угол обхв6]]</f>
        <v>46383.886305960274</v>
      </c>
      <c r="CR961" s="14">
        <f>Таблица1[[#This Row],[Т9]]-Таблица1[[#This Row],[угол обхв5]]</f>
        <v>1099.849464525505</v>
      </c>
      <c r="CS961" s="14">
        <f>Таблица1[[#This Row],[Т9]]-Таблица1[[#This Row],[угол обхв4]]</f>
        <v>59273.80800325278</v>
      </c>
      <c r="CT961" s="14">
        <f>Таблица1[[#This Row],[Lкан_прям, мм]]+Таблица1[[#This Row],[Lкан_дуг, мм]]+Таблица1[[#This Row],[Lкан_леб,мм]]</f>
        <v>85045.326329871838</v>
      </c>
      <c r="CU961" s="16">
        <f>Таблица1[[#This Row],[Lкан_леб,мм]]</f>
        <v>58173.958538727275</v>
      </c>
      <c r="CV961" s="14">
        <f>2534431-(Таблица1[[#This Row],[Т23]]+Таблица1[[#This Row],[угол обхв3]])</f>
        <v>2449229.6322088554</v>
      </c>
      <c r="CW961" s="50">
        <f>SUM(X961:AC961,AD961:AI961)-Таблица1[[#This Row],[lподв_min, мм]]</f>
        <v>23566.730918123882</v>
      </c>
      <c r="CX961" s="17">
        <f>CW1400-Таблица1[[#This Row],[Суммарная длина каната]]</f>
        <v>-2426644.776954642</v>
      </c>
    </row>
    <row r="962" spans="1:102" x14ac:dyDescent="0.25">
      <c r="A962" s="21">
        <v>961</v>
      </c>
      <c r="B962" s="10">
        <v>24.185102040816322</v>
      </c>
      <c r="C962" s="10">
        <v>88.197959183673518</v>
      </c>
      <c r="D962" s="11">
        <v>14154.101465764727</v>
      </c>
      <c r="E962" s="11">
        <v>7616.6084503783541</v>
      </c>
      <c r="F962" s="11">
        <v>13257.22221833529</v>
      </c>
      <c r="G962" s="11">
        <v>7536.0068652177242</v>
      </c>
      <c r="H962" s="11">
        <v>13746.100975764728</v>
      </c>
      <c r="I962" s="11">
        <v>4237.4747166685538</v>
      </c>
      <c r="J962" s="11">
        <v>3379.1337337098007</v>
      </c>
      <c r="K962" s="11">
        <v>25809.744713142078</v>
      </c>
      <c r="L962" s="11">
        <v>1061.6230780024841</v>
      </c>
      <c r="M962" s="11">
        <v>58173.958538727275</v>
      </c>
      <c r="N962" s="11">
        <v>10047.250114425209</v>
      </c>
      <c r="O962" s="11">
        <v>16048.11412427058</v>
      </c>
      <c r="P962" s="43">
        <v>12363.041941095709</v>
      </c>
      <c r="Q962" s="11">
        <v>14250.375236985523</v>
      </c>
      <c r="R962" s="11">
        <v>13730.041616740275</v>
      </c>
      <c r="S962" s="11">
        <v>8943.0647234779844</v>
      </c>
      <c r="T962" s="11">
        <v>14154.101465764727</v>
      </c>
      <c r="U962" s="11">
        <v>7616.6084503783541</v>
      </c>
      <c r="V962" s="11">
        <v>13276.647561506483</v>
      </c>
      <c r="W962" s="11">
        <v>7396.9253925382855</v>
      </c>
      <c r="X962" s="12">
        <v>0</v>
      </c>
      <c r="Y962" s="12">
        <v>431.69162630178096</v>
      </c>
      <c r="Z962" s="12">
        <v>268.70371691174927</v>
      </c>
      <c r="AA962" s="44">
        <v>232.04019061955862</v>
      </c>
      <c r="AB962" s="45">
        <v>129.18754416939541</v>
      </c>
      <c r="AC962" s="12">
        <v>0</v>
      </c>
      <c r="AD962" s="12">
        <v>12889.921697292508</v>
      </c>
      <c r="AE962" s="12">
        <v>2931.6815808219703</v>
      </c>
      <c r="AF962" s="12">
        <v>5480.5321821881489</v>
      </c>
      <c r="AG962" s="44">
        <v>1128.4755203370619</v>
      </c>
      <c r="AH962" s="45">
        <v>3379.1337325023887</v>
      </c>
      <c r="AI962" s="12">
        <v>0</v>
      </c>
      <c r="AJ962" s="12">
        <v>-22.800783772738015</v>
      </c>
      <c r="AK962" s="12">
        <v>37.82203053665112</v>
      </c>
      <c r="AL962" s="12">
        <v>75.556317101654258</v>
      </c>
      <c r="AM962" s="44">
        <v>108.14191416026166</v>
      </c>
      <c r="AN962" s="45">
        <v>89.999999830442391</v>
      </c>
      <c r="AO962" s="12">
        <v>0</v>
      </c>
      <c r="AP962" s="12">
        <v>-1993.5368991189537</v>
      </c>
      <c r="AQ962" s="12">
        <v>10297.4401319259</v>
      </c>
      <c r="AR962" s="12">
        <v>12758.146397657174</v>
      </c>
      <c r="AS962" s="44">
        <v>14117.759204399472</v>
      </c>
      <c r="AT962" s="45">
        <v>13746.101465764727</v>
      </c>
      <c r="AU962" s="12">
        <v>0</v>
      </c>
      <c r="AV962" s="12">
        <v>11429.024012917656</v>
      </c>
      <c r="AW962" s="12">
        <v>16370.401193733511</v>
      </c>
      <c r="AX962" s="12">
        <v>14352.141972244488</v>
      </c>
      <c r="AY962" s="44">
        <v>8816.0250752584925</v>
      </c>
      <c r="AZ962" s="45">
        <v>7616.6084491709444</v>
      </c>
      <c r="BA962" s="12">
        <v>0</v>
      </c>
      <c r="BB962" s="12">
        <v>9889.1386100637574</v>
      </c>
      <c r="BC962" s="12">
        <v>12613.2319585964</v>
      </c>
      <c r="BD962" s="12">
        <v>14125.146073301741</v>
      </c>
      <c r="BE962" s="44">
        <v>13766.383878105529</v>
      </c>
      <c r="BF962" s="45">
        <v>13746.101475764728</v>
      </c>
      <c r="BG962" s="12">
        <v>0</v>
      </c>
      <c r="BH962" s="12">
        <v>16424.232127281015</v>
      </c>
      <c r="BI962" s="12">
        <v>14572.662306448454</v>
      </c>
      <c r="BJ962" s="12">
        <v>9044.8314587369514</v>
      </c>
      <c r="BK962" s="44">
        <v>7743.6480985978469</v>
      </c>
      <c r="BL962" s="45">
        <v>4237.4747166685556</v>
      </c>
      <c r="BM962" s="12">
        <v>0</v>
      </c>
      <c r="BN962" s="12">
        <v>0</v>
      </c>
      <c r="BO962" s="12">
        <v>60.622814309389142</v>
      </c>
      <c r="BP962" s="12">
        <v>37.734286565003131</v>
      </c>
      <c r="BQ962" s="48">
        <v>32.585597058607412</v>
      </c>
      <c r="BR962" s="49">
        <v>18.141914329819272</v>
      </c>
      <c r="BS962" s="13">
        <v>0</v>
      </c>
      <c r="BT962" s="12">
        <v>156.04146127271954</v>
      </c>
      <c r="BV962" s="14">
        <f>Таблица1[[#This Row],[Lкан_леб,мм]]</f>
        <v>58173.958538727275</v>
      </c>
      <c r="BW962" s="50">
        <f>Таблица1[[#This Row],[угол обхв4]]+Таблица1[[#This Row],[Lдуг 3,мм]]</f>
        <v>12889.921697292508</v>
      </c>
      <c r="BX962" s="54">
        <f>Таблица1[[#This Row],[угол обхв5]]+Таблица1[[#This Row],[Y5, мм]]</f>
        <v>58605.650165029052</v>
      </c>
      <c r="BY962" s="14">
        <f>Таблица1[[#This Row],[угол обхв6]]+Таблица1[[#This Row],[Lдуг 4,мм]]</f>
        <v>15821.603278114479</v>
      </c>
      <c r="BZ962" s="14">
        <f>Таблица1[[#This Row],[Т1]]+Таблица1[[#This Row],[X6, мм]]</f>
        <v>58874.353881940799</v>
      </c>
      <c r="CA962" s="14">
        <f>Таблица1[[#This Row],[Т2]]+Таблица1[[#This Row],[Lдуг 5,мм]]</f>
        <v>21302.135460302627</v>
      </c>
      <c r="CB962" s="14">
        <f>Таблица1[[#This Row],[Т3]]+Таблица1[[#This Row],[Y6, мм]]</f>
        <v>59106.394072560361</v>
      </c>
      <c r="CC962" s="14">
        <f>Таблица1[[#This Row],[Т4]]+Таблица1[[#This Row],[Lдуг 6,мм]]</f>
        <v>22430.610980639689</v>
      </c>
      <c r="CD962" s="14">
        <f>Таблица1[[#This Row],[Т5]]+Таблица1[[#This Row],[Lдуг 1,мм]]</f>
        <v>59235.581616729753</v>
      </c>
      <c r="CE962" s="14">
        <f>Таблица1[[#This Row],[Т6]]+Таблица1[[#This Row],[Lпрям1, мм]]</f>
        <v>25809.744713142078</v>
      </c>
      <c r="CF962" s="15">
        <f>Таблица1[[#This Row],[Т7]]+Таблица1[[#This Row],[Lдуг 2,мм]]</f>
        <v>59235.581616729753</v>
      </c>
      <c r="CG962" s="14">
        <f>Таблица1[[#This Row],[Т8]]+Таблица1[[#This Row],[Lпрям2, мм]]</f>
        <v>25809.744713142078</v>
      </c>
      <c r="CH962" s="14">
        <f>Таблица1[[#This Row],[Т9]]-Таблица1[[#This Row],[Т9]]</f>
        <v>0</v>
      </c>
      <c r="CI962" s="50">
        <f>Таблица1[[#This Row],[Т9]]-Таблица1[[#This Row],[Т8]]</f>
        <v>33425.836903587675</v>
      </c>
      <c r="CJ962" s="54">
        <f>Таблица1[[#This Row],[Т9]]-Таблица1[[#This Row],[Т7]]</f>
        <v>0</v>
      </c>
      <c r="CK962" s="14">
        <f>Таблица1[[#This Row],[Т9]]-Таблица1[[#This Row],[Т6]]</f>
        <v>36804.97063609006</v>
      </c>
      <c r="CL962" s="14">
        <f>Таблица1[[#This Row],[Т9]]-Таблица1[[#This Row],[Т5]]</f>
        <v>129.18754416939191</v>
      </c>
      <c r="CM962" s="14">
        <f>Таблица1[[#This Row],[Т9]]-Таблица1[[#This Row],[Т4]]</f>
        <v>37933.446156427126</v>
      </c>
      <c r="CN962" s="14">
        <f>Таблица1[[#This Row],[Т9]]-Таблица1[[#This Row],[Т3]]</f>
        <v>361.22773478895397</v>
      </c>
      <c r="CO962" s="14">
        <f>Таблица1[[#This Row],[Т9]]-Таблица1[[#This Row],[Т2]]</f>
        <v>43413.97833861527</v>
      </c>
      <c r="CP962" s="14">
        <f>Таблица1[[#This Row],[Т9]]-Таблица1[[#This Row],[Т1]]</f>
        <v>629.93145170070056</v>
      </c>
      <c r="CQ962" s="14">
        <f>Таблица1[[#This Row],[Т9]]-Таблица1[[#This Row],[угол обхв6]]</f>
        <v>46345.659919437247</v>
      </c>
      <c r="CR962" s="14">
        <f>Таблица1[[#This Row],[Т9]]-Таблица1[[#This Row],[угол обхв5]]</f>
        <v>1061.623078002478</v>
      </c>
      <c r="CS962" s="14">
        <f>Таблица1[[#This Row],[Т9]]-Таблица1[[#This Row],[угол обхв4]]</f>
        <v>59235.581616729753</v>
      </c>
      <c r="CT962" s="14">
        <f>Таблица1[[#This Row],[Lкан_прям, мм]]+Таблица1[[#This Row],[Lкан_дуг, мм]]+Таблица1[[#This Row],[Lкан_леб,мм]]</f>
        <v>85045.326329871838</v>
      </c>
      <c r="CU962" s="16">
        <f>Таблица1[[#This Row],[Lкан_леб,мм]]</f>
        <v>58173.958538727275</v>
      </c>
      <c r="CV962" s="14">
        <f>2534431-(Таблица1[[#This Row],[Т23]]+Таблица1[[#This Row],[угол обхв3]])</f>
        <v>2449229.6322088554</v>
      </c>
      <c r="CW962" s="50">
        <f>SUM(X962:AC962,AD962:AI962)-Таблица1[[#This Row],[lподв_min, мм]]</f>
        <v>23492.234057434758</v>
      </c>
      <c r="CX962" s="17">
        <f>CW1401-Таблица1[[#This Row],[Суммарная длина каната]]</f>
        <v>-2426698.2700383123</v>
      </c>
    </row>
    <row r="963" spans="1:102" x14ac:dyDescent="0.25">
      <c r="A963" s="21">
        <v>962</v>
      </c>
      <c r="B963" s="10">
        <v>24.185102040816322</v>
      </c>
      <c r="C963" s="10">
        <v>90.88204081632658</v>
      </c>
      <c r="D963" s="11">
        <v>14491.720998084242</v>
      </c>
      <c r="E963" s="11">
        <v>7808.9922763312297</v>
      </c>
      <c r="F963" s="11">
        <v>13599.600181384531</v>
      </c>
      <c r="G963" s="11">
        <v>7686.4792222878268</v>
      </c>
      <c r="H963" s="11">
        <v>14083.720508084243</v>
      </c>
      <c r="I963" s="11">
        <v>4354.0591389964984</v>
      </c>
      <c r="J963" s="11">
        <v>3454.9331373347313</v>
      </c>
      <c r="K963" s="11">
        <v>25847.971099664366</v>
      </c>
      <c r="L963" s="11">
        <v>1023.3966914802002</v>
      </c>
      <c r="M963" s="11">
        <v>58173.958538727275</v>
      </c>
      <c r="N963" s="11">
        <v>10047.250114425209</v>
      </c>
      <c r="O963" s="11">
        <v>16048.11412427058</v>
      </c>
      <c r="P963" s="43">
        <v>12391.974205530125</v>
      </c>
      <c r="Q963" s="11">
        <v>14351.607915902203</v>
      </c>
      <c r="R963" s="11">
        <v>14006.00984782466</v>
      </c>
      <c r="S963" s="11">
        <v>9114.1350572228512</v>
      </c>
      <c r="T963" s="11">
        <v>14491.720998084242</v>
      </c>
      <c r="U963" s="11">
        <v>7808.9922763312297</v>
      </c>
      <c r="V963" s="11">
        <v>13625.517249940511</v>
      </c>
      <c r="W963" s="11">
        <v>7548.4600005922066</v>
      </c>
      <c r="X963" s="12">
        <v>0</v>
      </c>
      <c r="Y963" s="12">
        <v>417.91462968077605</v>
      </c>
      <c r="Z963" s="12">
        <v>263.36752028485694</v>
      </c>
      <c r="AA963" s="44">
        <v>232.04019061955887</v>
      </c>
      <c r="AB963" s="45">
        <v>110.07435089500848</v>
      </c>
      <c r="AC963" s="12">
        <v>0</v>
      </c>
      <c r="AD963" s="12">
        <v>12889.921697292508</v>
      </c>
      <c r="AE963" s="12">
        <v>2894.1085636928369</v>
      </c>
      <c r="AF963" s="12">
        <v>5480.5321821881489</v>
      </c>
      <c r="AG963" s="44">
        <v>1128.4755203370612</v>
      </c>
      <c r="AH963" s="45">
        <v>3454.9331361538093</v>
      </c>
      <c r="AI963" s="12">
        <v>0</v>
      </c>
      <c r="AJ963" s="12">
        <v>-22.800783772738015</v>
      </c>
      <c r="AK963" s="12">
        <v>35.887315436774706</v>
      </c>
      <c r="AL963" s="12">
        <v>72.872235469001168</v>
      </c>
      <c r="AM963" s="44">
        <v>105.45783252760862</v>
      </c>
      <c r="AN963" s="45">
        <v>89.999999834162395</v>
      </c>
      <c r="AO963" s="12">
        <v>0</v>
      </c>
      <c r="AP963" s="12">
        <v>-1993.5368991189537</v>
      </c>
      <c r="AQ963" s="12">
        <v>10286.416862244472</v>
      </c>
      <c r="AR963" s="12">
        <v>12781.879575173991</v>
      </c>
      <c r="AS963" s="44">
        <v>14399.251210501134</v>
      </c>
      <c r="AT963" s="45">
        <v>14083.720998084242</v>
      </c>
      <c r="AU963" s="12">
        <v>0</v>
      </c>
      <c r="AV963" s="12">
        <v>11429.024012917656</v>
      </c>
      <c r="AW963" s="12">
        <v>16378.664070175211</v>
      </c>
      <c r="AX963" s="12">
        <v>14471.765324008735</v>
      </c>
      <c r="AY963" s="44">
        <v>9005.3911807039876</v>
      </c>
      <c r="AZ963" s="45">
        <v>7808.9922751503091</v>
      </c>
      <c r="BA963" s="12">
        <v>0</v>
      </c>
      <c r="BB963" s="12">
        <v>9889.1386100637574</v>
      </c>
      <c r="BC963" s="12">
        <v>12631.140953349388</v>
      </c>
      <c r="BD963" s="12">
        <v>14395.915217468528</v>
      </c>
      <c r="BE963" s="44">
        <v>14098.479635407768</v>
      </c>
      <c r="BF963" s="45">
        <v>14083.721008084243</v>
      </c>
      <c r="BG963" s="12">
        <v>0</v>
      </c>
      <c r="BH963" s="12">
        <v>16424.232127281015</v>
      </c>
      <c r="BI963" s="12">
        <v>14682.157861806838</v>
      </c>
      <c r="BJ963" s="12">
        <v>9234.292465329383</v>
      </c>
      <c r="BK963" s="44">
        <v>7917.7361528500933</v>
      </c>
      <c r="BL963" s="45">
        <v>4354.0591389965002</v>
      </c>
      <c r="BM963" s="12">
        <v>0</v>
      </c>
      <c r="BN963" s="12">
        <v>0</v>
      </c>
      <c r="BO963" s="12">
        <v>58.688099209512728</v>
      </c>
      <c r="BP963" s="12">
        <v>36.984920032226462</v>
      </c>
      <c r="BQ963" s="48">
        <v>32.585597058607448</v>
      </c>
      <c r="BR963" s="49">
        <v>15.45783269344623</v>
      </c>
      <c r="BS963" s="13">
        <v>0</v>
      </c>
      <c r="BT963" s="12">
        <v>156.04146127271954</v>
      </c>
      <c r="BV963" s="14">
        <f>Таблица1[[#This Row],[Lкан_леб,мм]]</f>
        <v>58173.958538727275</v>
      </c>
      <c r="BW963" s="50">
        <f>Таблица1[[#This Row],[угол обхв4]]+Таблица1[[#This Row],[Lдуг 3,мм]]</f>
        <v>12889.921697292508</v>
      </c>
      <c r="BX963" s="54">
        <f>Таблица1[[#This Row],[угол обхв5]]+Таблица1[[#This Row],[Y5, мм]]</f>
        <v>58591.873168408049</v>
      </c>
      <c r="BY963" s="14">
        <f>Таблица1[[#This Row],[угол обхв6]]+Таблица1[[#This Row],[Lдуг 4,мм]]</f>
        <v>15784.030260985344</v>
      </c>
      <c r="BZ963" s="14">
        <f>Таблица1[[#This Row],[Т1]]+Таблица1[[#This Row],[X6, мм]]</f>
        <v>58855.240688692902</v>
      </c>
      <c r="CA963" s="14">
        <f>Таблица1[[#This Row],[Т2]]+Таблица1[[#This Row],[Lдуг 5,мм]]</f>
        <v>21264.562443173494</v>
      </c>
      <c r="CB963" s="14">
        <f>Таблица1[[#This Row],[Т3]]+Таблица1[[#This Row],[Y6, мм]]</f>
        <v>59087.280879312464</v>
      </c>
      <c r="CC963" s="14">
        <f>Таблица1[[#This Row],[Т4]]+Таблица1[[#This Row],[Lдуг 6,мм]]</f>
        <v>22393.037963510556</v>
      </c>
      <c r="CD963" s="14">
        <f>Таблица1[[#This Row],[Т5]]+Таблица1[[#This Row],[Lдуг 1,мм]]</f>
        <v>59197.355230207475</v>
      </c>
      <c r="CE963" s="14">
        <f>Таблица1[[#This Row],[Т6]]+Таблица1[[#This Row],[Lпрям1, мм]]</f>
        <v>25847.971099664366</v>
      </c>
      <c r="CF963" s="15">
        <f>Таблица1[[#This Row],[Т7]]+Таблица1[[#This Row],[Lдуг 2,мм]]</f>
        <v>59197.355230207475</v>
      </c>
      <c r="CG963" s="14">
        <f>Таблица1[[#This Row],[Т8]]+Таблица1[[#This Row],[Lпрям2, мм]]</f>
        <v>25847.971099664366</v>
      </c>
      <c r="CH963" s="14">
        <f>Таблица1[[#This Row],[Т9]]-Таблица1[[#This Row],[Т9]]</f>
        <v>0</v>
      </c>
      <c r="CI963" s="50">
        <f>Таблица1[[#This Row],[Т9]]-Таблица1[[#This Row],[Т8]]</f>
        <v>33349.384130543112</v>
      </c>
      <c r="CJ963" s="54">
        <f>Таблица1[[#This Row],[Т9]]-Таблица1[[#This Row],[Т7]]</f>
        <v>0</v>
      </c>
      <c r="CK963" s="14">
        <f>Таблица1[[#This Row],[Т9]]-Таблица1[[#This Row],[Т6]]</f>
        <v>36804.317266696919</v>
      </c>
      <c r="CL963" s="14">
        <f>Таблица1[[#This Row],[Т9]]-Таблица1[[#This Row],[Т5]]</f>
        <v>110.07435089501087</v>
      </c>
      <c r="CM963" s="14">
        <f>Таблица1[[#This Row],[Т9]]-Таблица1[[#This Row],[Т4]]</f>
        <v>37932.792787033977</v>
      </c>
      <c r="CN963" s="14">
        <f>Таблица1[[#This Row],[Т9]]-Таблица1[[#This Row],[Т3]]</f>
        <v>342.11454151457292</v>
      </c>
      <c r="CO963" s="14">
        <f>Таблица1[[#This Row],[Т9]]-Таблица1[[#This Row],[Т2]]</f>
        <v>43413.324969222129</v>
      </c>
      <c r="CP963" s="14">
        <f>Таблица1[[#This Row],[Т9]]-Таблица1[[#This Row],[Т1]]</f>
        <v>605.48206179942645</v>
      </c>
      <c r="CQ963" s="14">
        <f>Таблица1[[#This Row],[Т9]]-Таблица1[[#This Row],[угол обхв6]]</f>
        <v>46307.433532914969</v>
      </c>
      <c r="CR963" s="14">
        <f>Таблица1[[#This Row],[Т9]]-Таблица1[[#This Row],[угол обхв5]]</f>
        <v>1023.3966914802004</v>
      </c>
      <c r="CS963" s="14">
        <f>Таблица1[[#This Row],[Т9]]-Таблица1[[#This Row],[угол обхв4]]</f>
        <v>59197.355230207475</v>
      </c>
      <c r="CT963" s="14">
        <f>Таблица1[[#This Row],[Lкан_прям, мм]]+Таблица1[[#This Row],[Lкан_дуг, мм]]+Таблица1[[#This Row],[Lкан_леб,мм]]</f>
        <v>85045.326329871838</v>
      </c>
      <c r="CU963" s="16">
        <f>Таблица1[[#This Row],[Lкан_леб,мм]]</f>
        <v>58173.958538727275</v>
      </c>
      <c r="CV963" s="14">
        <f>2534431-(Таблица1[[#This Row],[Т23]]+Таблица1[[#This Row],[угол обхв3]])</f>
        <v>2449229.6322088554</v>
      </c>
      <c r="CW963" s="50">
        <f>SUM(X963:AC963,AD963:AI963)-Таблица1[[#This Row],[lподв_min, мм]]</f>
        <v>23416.434653809836</v>
      </c>
      <c r="CX963" s="17">
        <f>CW1402-Таблица1[[#This Row],[Суммарная длина каната]]</f>
        <v>-2426751.7629210567</v>
      </c>
    </row>
    <row r="964" spans="1:102" x14ac:dyDescent="0.25">
      <c r="A964" s="21">
        <v>963</v>
      </c>
      <c r="B964" s="10">
        <v>24.185102040816322</v>
      </c>
      <c r="C964" s="10">
        <v>93.566122448979641</v>
      </c>
      <c r="D964" s="11">
        <v>14819.961007480497</v>
      </c>
      <c r="E964" s="11">
        <v>8016.9754038282899</v>
      </c>
      <c r="F964" s="11">
        <v>13934.556070367118</v>
      </c>
      <c r="G964" s="11">
        <v>7852.8196931897173</v>
      </c>
      <c r="H964" s="11">
        <v>14411.960517480498</v>
      </c>
      <c r="I964" s="11">
        <v>4484.9730037125864</v>
      </c>
      <c r="J964" s="11">
        <v>3532.0024001157035</v>
      </c>
      <c r="K964" s="11">
        <v>25886.19748618592</v>
      </c>
      <c r="L964" s="11">
        <v>985.17030495863753</v>
      </c>
      <c r="M964" s="11">
        <v>58173.958538727275</v>
      </c>
      <c r="N964" s="11">
        <v>10047.250114425209</v>
      </c>
      <c r="O964" s="11">
        <v>16048.11412427058</v>
      </c>
      <c r="P964" s="43">
        <v>12416.134111094972</v>
      </c>
      <c r="Q964" s="11">
        <v>14454.08440183458</v>
      </c>
      <c r="R964" s="11">
        <v>14273.664280176859</v>
      </c>
      <c r="S964" s="11">
        <v>9297.9410106020769</v>
      </c>
      <c r="T964" s="11">
        <v>14819.961007480497</v>
      </c>
      <c r="U964" s="11">
        <v>8016.9754038282899</v>
      </c>
      <c r="V964" s="11">
        <v>13966.907998314782</v>
      </c>
      <c r="W964" s="11">
        <v>7716.1655576574576</v>
      </c>
      <c r="X964" s="12">
        <v>0</v>
      </c>
      <c r="Y964" s="12">
        <v>404.02467768507995</v>
      </c>
      <c r="Z964" s="12">
        <v>258.14427903265585</v>
      </c>
      <c r="AA964" s="44">
        <v>232.04019061955862</v>
      </c>
      <c r="AB964" s="45">
        <v>90.961157621343148</v>
      </c>
      <c r="AC964" s="12">
        <v>0</v>
      </c>
      <c r="AD964" s="12">
        <v>12889.921697292508</v>
      </c>
      <c r="AE964" s="12">
        <v>2855.2656874076533</v>
      </c>
      <c r="AF964" s="12">
        <v>5480.5321821881489</v>
      </c>
      <c r="AG964" s="44">
        <v>1128.4755203370612</v>
      </c>
      <c r="AH964" s="45">
        <v>3532.0023989605493</v>
      </c>
      <c r="AI964" s="12">
        <v>0</v>
      </c>
      <c r="AJ964" s="12">
        <v>-22.800783772738015</v>
      </c>
      <c r="AK964" s="12">
        <v>33.936737919635746</v>
      </c>
      <c r="AL964" s="12">
        <v>70.188153836348121</v>
      </c>
      <c r="AM964" s="44">
        <v>102.77375089495553</v>
      </c>
      <c r="AN964" s="45">
        <v>89.999999837781004</v>
      </c>
      <c r="AO964" s="12">
        <v>0</v>
      </c>
      <c r="AP964" s="12">
        <v>-1993.5368991189537</v>
      </c>
      <c r="AQ964" s="12">
        <v>10275.027210483951</v>
      </c>
      <c r="AR964" s="12">
        <v>12799.984882094905</v>
      </c>
      <c r="AS964" s="44">
        <v>14671.56658646781</v>
      </c>
      <c r="AT964" s="45">
        <v>14411.961007480497</v>
      </c>
      <c r="AU964" s="12">
        <v>0</v>
      </c>
      <c r="AV964" s="12">
        <v>11429.024012917656</v>
      </c>
      <c r="AW964" s="12">
        <v>16386.613156043262</v>
      </c>
      <c r="AX964" s="12">
        <v>14592.3688391468</v>
      </c>
      <c r="AY964" s="44">
        <v>9207.7315064002269</v>
      </c>
      <c r="AZ964" s="45">
        <v>8016.975402673138</v>
      </c>
      <c r="BA964" s="12">
        <v>0</v>
      </c>
      <c r="BB964" s="12">
        <v>9889.1386100637574</v>
      </c>
      <c r="BC964" s="12">
        <v>12643.911207153715</v>
      </c>
      <c r="BD964" s="12">
        <v>14657.51505117679</v>
      </c>
      <c r="BE964" s="44">
        <v>14422.058701189548</v>
      </c>
      <c r="BF964" s="45">
        <v>14411.961017480498</v>
      </c>
      <c r="BG964" s="12">
        <v>0</v>
      </c>
      <c r="BH964" s="12">
        <v>16424.232127281015</v>
      </c>
      <c r="BI964" s="12">
        <v>14792.583433607266</v>
      </c>
      <c r="BJ964" s="12">
        <v>9436.2254479142975</v>
      </c>
      <c r="BK964" s="44">
        <v>8107.1849080301399</v>
      </c>
      <c r="BL964" s="45">
        <v>4484.9730037125883</v>
      </c>
      <c r="BM964" s="12">
        <v>0</v>
      </c>
      <c r="BN964" s="12">
        <v>0</v>
      </c>
      <c r="BO964" s="12">
        <v>56.737521692373761</v>
      </c>
      <c r="BP964" s="12">
        <v>36.251415916712375</v>
      </c>
      <c r="BQ964" s="48">
        <v>32.585597058607412</v>
      </c>
      <c r="BR964" s="49">
        <v>12.77375105717452</v>
      </c>
      <c r="BS964" s="13">
        <v>0</v>
      </c>
      <c r="BT964" s="12">
        <v>156.04146127271954</v>
      </c>
      <c r="BV964" s="14">
        <f>Таблица1[[#This Row],[Lкан_леб,мм]]</f>
        <v>58173.958538727275</v>
      </c>
      <c r="BW964" s="50">
        <f>Таблица1[[#This Row],[угол обхв4]]+Таблица1[[#This Row],[Lдуг 3,мм]]</f>
        <v>12889.921697292508</v>
      </c>
      <c r="BX964" s="54">
        <f>Таблица1[[#This Row],[угол обхв5]]+Таблица1[[#This Row],[Y5, мм]]</f>
        <v>58577.983216412351</v>
      </c>
      <c r="BY964" s="14">
        <f>Таблица1[[#This Row],[угол обхв6]]+Таблица1[[#This Row],[Lдуг 4,мм]]</f>
        <v>15745.187384700161</v>
      </c>
      <c r="BZ964" s="14">
        <f>Таблица1[[#This Row],[Т1]]+Таблица1[[#This Row],[X6, мм]]</f>
        <v>58836.127495445005</v>
      </c>
      <c r="CA964" s="14">
        <f>Таблица1[[#This Row],[Т2]]+Таблица1[[#This Row],[Lдуг 5,мм]]</f>
        <v>21225.719566888311</v>
      </c>
      <c r="CB964" s="14">
        <f>Таблица1[[#This Row],[Т3]]+Таблица1[[#This Row],[Y6, мм]]</f>
        <v>59068.167686064568</v>
      </c>
      <c r="CC964" s="14">
        <f>Таблица1[[#This Row],[Т4]]+Таблица1[[#This Row],[Lдуг 6,мм]]</f>
        <v>22354.195087225373</v>
      </c>
      <c r="CD964" s="14">
        <f>Таблица1[[#This Row],[Т5]]+Таблица1[[#This Row],[Lдуг 1,мм]]</f>
        <v>59159.12884368591</v>
      </c>
      <c r="CE964" s="14">
        <f>Таблица1[[#This Row],[Т6]]+Таблица1[[#This Row],[Lпрям1, мм]]</f>
        <v>25886.197486185923</v>
      </c>
      <c r="CF964" s="15">
        <f>Таблица1[[#This Row],[Т7]]+Таблица1[[#This Row],[Lдуг 2,мм]]</f>
        <v>59159.12884368591</v>
      </c>
      <c r="CG964" s="14">
        <f>Таблица1[[#This Row],[Т8]]+Таблица1[[#This Row],[Lпрям2, мм]]</f>
        <v>25886.197486185923</v>
      </c>
      <c r="CH964" s="14">
        <f>Таблица1[[#This Row],[Т9]]-Таблица1[[#This Row],[Т9]]</f>
        <v>0</v>
      </c>
      <c r="CI964" s="50">
        <f>Таблица1[[#This Row],[Т9]]-Таблица1[[#This Row],[Т8]]</f>
        <v>33272.931357499983</v>
      </c>
      <c r="CJ964" s="54">
        <f>Таблица1[[#This Row],[Т9]]-Таблица1[[#This Row],[Т7]]</f>
        <v>0</v>
      </c>
      <c r="CK964" s="14">
        <f>Таблица1[[#This Row],[Т9]]-Таблица1[[#This Row],[Т6]]</f>
        <v>36804.933756460538</v>
      </c>
      <c r="CL964" s="14">
        <f>Таблица1[[#This Row],[Т9]]-Таблица1[[#This Row],[Т5]]</f>
        <v>90.961157621342863</v>
      </c>
      <c r="CM964" s="14">
        <f>Таблица1[[#This Row],[Т9]]-Таблица1[[#This Row],[Т4]]</f>
        <v>37933.409276797596</v>
      </c>
      <c r="CN964" s="14">
        <f>Таблица1[[#This Row],[Т9]]-Таблица1[[#This Row],[Т3]]</f>
        <v>323.00134824090492</v>
      </c>
      <c r="CO964" s="14">
        <f>Таблица1[[#This Row],[Т9]]-Таблица1[[#This Row],[Т2]]</f>
        <v>43413.941458985748</v>
      </c>
      <c r="CP964" s="14">
        <f>Таблица1[[#This Row],[Т9]]-Таблица1[[#This Row],[Т1]]</f>
        <v>581.14562727355951</v>
      </c>
      <c r="CQ964" s="14">
        <f>Таблица1[[#This Row],[Т9]]-Таблица1[[#This Row],[угол обхв6]]</f>
        <v>46269.207146393404</v>
      </c>
      <c r="CR964" s="14">
        <f>Таблица1[[#This Row],[Т9]]-Таблица1[[#This Row],[угол обхв5]]</f>
        <v>985.17030495863582</v>
      </c>
      <c r="CS964" s="14">
        <f>Таблица1[[#This Row],[Т9]]-Таблица1[[#This Row],[угол обхв4]]</f>
        <v>59159.12884368591</v>
      </c>
      <c r="CT964" s="14">
        <f>Таблица1[[#This Row],[Lкан_прям, мм]]+Таблица1[[#This Row],[Lкан_дуг, мм]]+Таблица1[[#This Row],[Lкан_леб,мм]]</f>
        <v>85045.326329871838</v>
      </c>
      <c r="CU964" s="16">
        <f>Таблица1[[#This Row],[Lкан_леб,мм]]</f>
        <v>58173.958538727275</v>
      </c>
      <c r="CV964" s="14">
        <f>2534431-(Таблица1[[#This Row],[Т23]]+Таблица1[[#This Row],[угол обхв3]])</f>
        <v>2449229.6322088554</v>
      </c>
      <c r="CW964" s="50">
        <f>SUM(X964:AC964,AD964:AI964)-Таблица1[[#This Row],[lподв_min, мм]]</f>
        <v>23339.365391028856</v>
      </c>
      <c r="CX964" s="17">
        <f>CW1403-Таблица1[[#This Row],[Суммарная длина каната]]</f>
        <v>-2426805.133068895</v>
      </c>
    </row>
    <row r="965" spans="1:102" x14ac:dyDescent="0.25">
      <c r="A965" s="21">
        <v>964</v>
      </c>
      <c r="B965" s="10">
        <v>24.185102040816322</v>
      </c>
      <c r="C965" s="10">
        <v>96.250204081632717</v>
      </c>
      <c r="D965" s="11">
        <v>15138.10128541329</v>
      </c>
      <c r="E965" s="11">
        <v>8240.1014862318498</v>
      </c>
      <c r="F965" s="11">
        <v>14261.35494108085</v>
      </c>
      <c r="G965" s="11">
        <v>8034.6633016124806</v>
      </c>
      <c r="H965" s="11">
        <v>14730.100795413291</v>
      </c>
      <c r="I965" s="11">
        <v>4629.7944297822523</v>
      </c>
      <c r="J965" s="11">
        <v>3610.3070564495974</v>
      </c>
      <c r="K965" s="11">
        <v>25924.423872706775</v>
      </c>
      <c r="L965" s="11">
        <v>946.94391843778862</v>
      </c>
      <c r="M965" s="11">
        <v>58173.958538727275</v>
      </c>
      <c r="N965" s="11">
        <v>10047.250114425209</v>
      </c>
      <c r="O965" s="11">
        <v>16048.11412427058</v>
      </c>
      <c r="P965" s="43">
        <v>12435.468647280195</v>
      </c>
      <c r="Q965" s="11">
        <v>14557.579845775139</v>
      </c>
      <c r="R965" s="11">
        <v>14532.417639234098</v>
      </c>
      <c r="S965" s="11">
        <v>9494.0792853778639</v>
      </c>
      <c r="T965" s="11">
        <v>15138.10128541329</v>
      </c>
      <c r="U965" s="11">
        <v>8240.1014862318498</v>
      </c>
      <c r="V965" s="11">
        <v>14300.070743366172</v>
      </c>
      <c r="W965" s="11">
        <v>7899.6740922163071</v>
      </c>
      <c r="X965" s="12">
        <v>0</v>
      </c>
      <c r="Y965" s="12">
        <v>390.01323936263481</v>
      </c>
      <c r="Z965" s="12">
        <v>253.04252410720377</v>
      </c>
      <c r="AA965" s="44">
        <v>232.04019061955862</v>
      </c>
      <c r="AB965" s="45">
        <v>71.8479643483915</v>
      </c>
      <c r="AC965" s="12">
        <v>0</v>
      </c>
      <c r="AD965" s="12">
        <v>12889.921697292508</v>
      </c>
      <c r="AE965" s="12">
        <v>2815.1874175695566</v>
      </c>
      <c r="AF965" s="12">
        <v>5480.5321821881489</v>
      </c>
      <c r="AG965" s="44">
        <v>1128.475520337063</v>
      </c>
      <c r="AH965" s="45">
        <v>3610.3070553194971</v>
      </c>
      <c r="AI965" s="12">
        <v>0</v>
      </c>
      <c r="AJ965" s="12">
        <v>-22.800783772738015</v>
      </c>
      <c r="AK965" s="12">
        <v>31.969099976537773</v>
      </c>
      <c r="AL965" s="12">
        <v>67.504072203695046</v>
      </c>
      <c r="AM965" s="44">
        <v>100.08966926230245</v>
      </c>
      <c r="AN965" s="45">
        <v>89.999999841299413</v>
      </c>
      <c r="AO965" s="12">
        <v>0</v>
      </c>
      <c r="AP965" s="12">
        <v>-1993.5368991189537</v>
      </c>
      <c r="AQ965" s="12">
        <v>10263.270540571886</v>
      </c>
      <c r="AR965" s="12">
        <v>12812.422592620822</v>
      </c>
      <c r="AS965" s="44">
        <v>14934.107830917013</v>
      </c>
      <c r="AT965" s="45">
        <v>14730.10128541329</v>
      </c>
      <c r="AU965" s="12">
        <v>0</v>
      </c>
      <c r="AV965" s="12">
        <v>11429.024012917656</v>
      </c>
      <c r="AW965" s="12">
        <v>16394.234299191674</v>
      </c>
      <c r="AX965" s="12">
        <v>14713.687895190078</v>
      </c>
      <c r="AY965" s="44">
        <v>9422.6020868755368</v>
      </c>
      <c r="AZ965" s="45">
        <v>8240.1014851017517</v>
      </c>
      <c r="BA965" s="12">
        <v>0</v>
      </c>
      <c r="BB965" s="12">
        <v>9889.1386100637574</v>
      </c>
      <c r="BC965" s="12">
        <v>12651.489073426874</v>
      </c>
      <c r="BD965" s="12">
        <v>14909.371584574723</v>
      </c>
      <c r="BE965" s="44">
        <v>14736.411093730372</v>
      </c>
      <c r="BF965" s="45">
        <v>14730.101295413291</v>
      </c>
      <c r="BG965" s="12">
        <v>0</v>
      </c>
      <c r="BH965" s="12">
        <v>16424.232127281015</v>
      </c>
      <c r="BI965" s="12">
        <v>14903.700020696233</v>
      </c>
      <c r="BJ965" s="12">
        <v>9650.1873347928031</v>
      </c>
      <c r="BK965" s="44">
        <v>8311.5786847341769</v>
      </c>
      <c r="BL965" s="45">
        <v>4629.7944297822542</v>
      </c>
      <c r="BM965" s="12">
        <v>0</v>
      </c>
      <c r="BN965" s="12">
        <v>0</v>
      </c>
      <c r="BO965" s="12">
        <v>54.769883749275785</v>
      </c>
      <c r="BP965" s="12">
        <v>35.534972227157269</v>
      </c>
      <c r="BQ965" s="48">
        <v>32.585597058607412</v>
      </c>
      <c r="BR965" s="49">
        <v>10.089669421003036</v>
      </c>
      <c r="BS965" s="13">
        <v>0</v>
      </c>
      <c r="BT965" s="12">
        <v>156.04146127271954</v>
      </c>
      <c r="BV965" s="14">
        <f>Таблица1[[#This Row],[Lкан_леб,мм]]</f>
        <v>58173.958538727275</v>
      </c>
      <c r="BW965" s="50">
        <f>Таблица1[[#This Row],[угол обхв4]]+Таблица1[[#This Row],[Lдуг 3,мм]]</f>
        <v>12889.921697292508</v>
      </c>
      <c r="BX965" s="54">
        <f>Таблица1[[#This Row],[угол обхв5]]+Таблица1[[#This Row],[Y5, мм]]</f>
        <v>58563.971778089908</v>
      </c>
      <c r="BY965" s="14">
        <f>Таблица1[[#This Row],[угол обхв6]]+Таблица1[[#This Row],[Lдуг 4,мм]]</f>
        <v>15705.109114862065</v>
      </c>
      <c r="BZ965" s="14">
        <f>Таблица1[[#This Row],[Т1]]+Таблица1[[#This Row],[X6, мм]]</f>
        <v>58817.014302197109</v>
      </c>
      <c r="CA965" s="14">
        <f>Таблица1[[#This Row],[Т2]]+Таблица1[[#This Row],[Lдуг 5,мм]]</f>
        <v>21185.641297050213</v>
      </c>
      <c r="CB965" s="14">
        <f>Таблица1[[#This Row],[Т3]]+Таблица1[[#This Row],[Y6, мм]]</f>
        <v>59049.054492816671</v>
      </c>
      <c r="CC965" s="14">
        <f>Таблица1[[#This Row],[Т4]]+Таблица1[[#This Row],[Lдуг 6,мм]]</f>
        <v>22314.116817387276</v>
      </c>
      <c r="CD965" s="14">
        <f>Таблица1[[#This Row],[Т5]]+Таблица1[[#This Row],[Lдуг 1,мм]]</f>
        <v>59120.902457165059</v>
      </c>
      <c r="CE965" s="14">
        <f>Таблица1[[#This Row],[Т6]]+Таблица1[[#This Row],[Lпрям1, мм]]</f>
        <v>25924.423872706771</v>
      </c>
      <c r="CF965" s="15">
        <f>Таблица1[[#This Row],[Т7]]+Таблица1[[#This Row],[Lдуг 2,мм]]</f>
        <v>59120.902457165059</v>
      </c>
      <c r="CG965" s="14">
        <f>Таблица1[[#This Row],[Т8]]+Таблица1[[#This Row],[Lпрям2, мм]]</f>
        <v>25924.423872706771</v>
      </c>
      <c r="CH965" s="14">
        <f>Таблица1[[#This Row],[Т9]]-Таблица1[[#This Row],[Т9]]</f>
        <v>0</v>
      </c>
      <c r="CI965" s="50">
        <f>Таблица1[[#This Row],[Т9]]-Таблица1[[#This Row],[Т8]]</f>
        <v>33196.478584458288</v>
      </c>
      <c r="CJ965" s="54">
        <f>Таблица1[[#This Row],[Т9]]-Таблица1[[#This Row],[Т7]]</f>
        <v>0</v>
      </c>
      <c r="CK965" s="14">
        <f>Таблица1[[#This Row],[Т9]]-Таблица1[[#This Row],[Т6]]</f>
        <v>36806.78563977778</v>
      </c>
      <c r="CL965" s="14">
        <f>Таблица1[[#This Row],[Т9]]-Таблица1[[#This Row],[Т5]]</f>
        <v>71.847964348387904</v>
      </c>
      <c r="CM965" s="14">
        <f>Таблица1[[#This Row],[Т9]]-Таблица1[[#This Row],[Т4]]</f>
        <v>37935.261160114846</v>
      </c>
      <c r="CN965" s="14">
        <f>Таблица1[[#This Row],[Т9]]-Таблица1[[#This Row],[Т3]]</f>
        <v>303.88815496794996</v>
      </c>
      <c r="CO965" s="14">
        <f>Таблица1[[#This Row],[Т9]]-Таблица1[[#This Row],[Т2]]</f>
        <v>43415.79334230299</v>
      </c>
      <c r="CP965" s="14">
        <f>Таблица1[[#This Row],[Т9]]-Таблица1[[#This Row],[Т1]]</f>
        <v>556.93067907515069</v>
      </c>
      <c r="CQ965" s="14">
        <f>Таблица1[[#This Row],[Т9]]-Таблица1[[#This Row],[угол обхв6]]</f>
        <v>46230.980759872553</v>
      </c>
      <c r="CR965" s="14">
        <f>Таблица1[[#This Row],[Т9]]-Таблица1[[#This Row],[угол обхв5]]</f>
        <v>946.9439184377843</v>
      </c>
      <c r="CS965" s="14">
        <f>Таблица1[[#This Row],[Т9]]-Таблица1[[#This Row],[угол обхв4]]</f>
        <v>59120.902457165059</v>
      </c>
      <c r="CT965" s="14">
        <f>Таблица1[[#This Row],[Lкан_прям, мм]]+Таблица1[[#This Row],[Lкан_дуг, мм]]+Таблица1[[#This Row],[Lкан_леб,мм]]</f>
        <v>85045.326329871838</v>
      </c>
      <c r="CU965" s="16">
        <f>Таблица1[[#This Row],[Lкан_леб,мм]]</f>
        <v>58173.958538727275</v>
      </c>
      <c r="CV965" s="14">
        <f>2534431-(Таблица1[[#This Row],[Т23]]+Таблица1[[#This Row],[угол обхв3]])</f>
        <v>2449229.6322088554</v>
      </c>
      <c r="CW965" s="50">
        <f>SUM(X965:AC965,AD965:AI965)-Таблица1[[#This Row],[lподв_min, мм]]</f>
        <v>23261.060734694962</v>
      </c>
      <c r="CX965" s="17">
        <f>CW1404-Таблица1[[#This Row],[Суммарная длина каната]]</f>
        <v>-2426858.2470489168</v>
      </c>
    </row>
    <row r="966" spans="1:102" x14ac:dyDescent="0.25">
      <c r="A966" s="21">
        <v>965</v>
      </c>
      <c r="B966" s="10">
        <v>24.185102040816322</v>
      </c>
      <c r="C966" s="10">
        <v>98.934285714285778</v>
      </c>
      <c r="D966" s="11">
        <v>15445.443783690458</v>
      </c>
      <c r="E966" s="11">
        <v>8477.8809509563253</v>
      </c>
      <c r="F966" s="11">
        <v>14579.279747063125</v>
      </c>
      <c r="G966" s="11">
        <v>8231.611055001822</v>
      </c>
      <c r="H966" s="11">
        <v>15037.44329369046</v>
      </c>
      <c r="I966" s="11">
        <v>4788.0701785320898</v>
      </c>
      <c r="J966" s="11">
        <v>3689.8107724242359</v>
      </c>
      <c r="K966" s="11">
        <v>25962.650259226903</v>
      </c>
      <c r="L966" s="11">
        <v>908.71753191764492</v>
      </c>
      <c r="M966" s="11">
        <v>58173.958538727275</v>
      </c>
      <c r="N966" s="11">
        <v>10047.250114425209</v>
      </c>
      <c r="O966" s="11">
        <v>16048.11412427058</v>
      </c>
      <c r="P966" s="43">
        <v>12449.935391170602</v>
      </c>
      <c r="Q966" s="11">
        <v>14661.867162967405</v>
      </c>
      <c r="R966" s="11">
        <v>14781.702180743181</v>
      </c>
      <c r="S966" s="11">
        <v>9702.1195243222282</v>
      </c>
      <c r="T966" s="11">
        <v>15445.443783690458</v>
      </c>
      <c r="U966" s="11">
        <v>8477.8809509563253</v>
      </c>
      <c r="V966" s="11">
        <v>14624.274475323175</v>
      </c>
      <c r="W966" s="11">
        <v>8098.5829586131113</v>
      </c>
      <c r="X966" s="12">
        <v>0</v>
      </c>
      <c r="Y966" s="12">
        <v>375.87114022279752</v>
      </c>
      <c r="Z966" s="12">
        <v>248.07142999914396</v>
      </c>
      <c r="AA966" s="44">
        <v>232.04019061955876</v>
      </c>
      <c r="AB966" s="45">
        <v>52.734771076144682</v>
      </c>
      <c r="AC966" s="12">
        <v>0</v>
      </c>
      <c r="AD966" s="12">
        <v>12889.921697292508</v>
      </c>
      <c r="AE966" s="12">
        <v>2773.910088090704</v>
      </c>
      <c r="AF966" s="12">
        <v>5480.5321821881507</v>
      </c>
      <c r="AG966" s="44">
        <v>1128.4755203370603</v>
      </c>
      <c r="AH966" s="45">
        <v>3689.8107713184859</v>
      </c>
      <c r="AI966" s="12">
        <v>0</v>
      </c>
      <c r="AJ966" s="12">
        <v>-22.800783772738015</v>
      </c>
      <c r="AK966" s="12">
        <v>29.983113226125361</v>
      </c>
      <c r="AL966" s="12">
        <v>64.819990571041998</v>
      </c>
      <c r="AM966" s="44">
        <v>97.405587629649432</v>
      </c>
      <c r="AN966" s="45">
        <v>89.9999998447189</v>
      </c>
      <c r="AO966" s="12">
        <v>0</v>
      </c>
      <c r="AP966" s="12">
        <v>-1993.5368991189537</v>
      </c>
      <c r="AQ966" s="12">
        <v>10251.145966219379</v>
      </c>
      <c r="AR966" s="12">
        <v>12819.165416521771</v>
      </c>
      <c r="AS966" s="44">
        <v>15186.298888398474</v>
      </c>
      <c r="AT966" s="45">
        <v>15037.44378369046</v>
      </c>
      <c r="AU966" s="12">
        <v>0</v>
      </c>
      <c r="AV966" s="12">
        <v>11429.024012917656</v>
      </c>
      <c r="AW966" s="12">
        <v>16401.512598547324</v>
      </c>
      <c r="AX966" s="12">
        <v>14835.456299664302</v>
      </c>
      <c r="AY966" s="44">
        <v>9649.5314633720827</v>
      </c>
      <c r="AZ966" s="45">
        <v>8477.880949850578</v>
      </c>
      <c r="BA966" s="12">
        <v>0</v>
      </c>
      <c r="BB966" s="12">
        <v>9889.1386100637574</v>
      </c>
      <c r="BC966" s="12">
        <v>12653.831242964772</v>
      </c>
      <c r="BD966" s="12">
        <v>15150.93220609435</v>
      </c>
      <c r="BE966" s="44">
        <v>15040.847076035165</v>
      </c>
      <c r="BF966" s="45">
        <v>15037.44379369046</v>
      </c>
      <c r="BG966" s="12">
        <v>0</v>
      </c>
      <c r="BH966" s="12">
        <v>16424.232127281015</v>
      </c>
      <c r="BI966" s="12">
        <v>15015.265637244147</v>
      </c>
      <c r="BJ966" s="12">
        <v>9875.7086610191272</v>
      </c>
      <c r="BK966" s="44">
        <v>8530.4690119064708</v>
      </c>
      <c r="BL966" s="45">
        <v>4788.0701785320916</v>
      </c>
      <c r="BM966" s="12">
        <v>0</v>
      </c>
      <c r="BN966" s="12">
        <v>0</v>
      </c>
      <c r="BO966" s="12">
        <v>52.783896998863376</v>
      </c>
      <c r="BP966" s="12">
        <v>34.836877344916637</v>
      </c>
      <c r="BQ966" s="48">
        <v>32.585597058607433</v>
      </c>
      <c r="BR966" s="49">
        <v>7.40558778493053</v>
      </c>
      <c r="BS966" s="13">
        <v>0</v>
      </c>
      <c r="BT966" s="12">
        <v>156.04146127271954</v>
      </c>
      <c r="BV966" s="14">
        <f>Таблица1[[#This Row],[Lкан_леб,мм]]</f>
        <v>58173.958538727275</v>
      </c>
      <c r="BW966" s="50">
        <f>Таблица1[[#This Row],[угол обхв4]]+Таблица1[[#This Row],[Lдуг 3,мм]]</f>
        <v>12889.921697292508</v>
      </c>
      <c r="BX966" s="54">
        <f>Таблица1[[#This Row],[угол обхв5]]+Таблица1[[#This Row],[Y5, мм]]</f>
        <v>58549.829678950075</v>
      </c>
      <c r="BY966" s="14">
        <f>Таблица1[[#This Row],[угол обхв6]]+Таблица1[[#This Row],[Lдуг 4,мм]]</f>
        <v>15663.831785383212</v>
      </c>
      <c r="BZ966" s="14">
        <f>Таблица1[[#This Row],[Т1]]+Таблица1[[#This Row],[X6, мм]]</f>
        <v>58797.90110894922</v>
      </c>
      <c r="CA966" s="14">
        <f>Таблица1[[#This Row],[Т2]]+Таблица1[[#This Row],[Lдуг 5,мм]]</f>
        <v>21144.363967571364</v>
      </c>
      <c r="CB966" s="14">
        <f>Таблица1[[#This Row],[Т3]]+Таблица1[[#This Row],[Y6, мм]]</f>
        <v>59029.941299568782</v>
      </c>
      <c r="CC966" s="14">
        <f>Таблица1[[#This Row],[Т4]]+Таблица1[[#This Row],[Lдуг 6,мм]]</f>
        <v>22272.839487908423</v>
      </c>
      <c r="CD966" s="14">
        <f>Таблица1[[#This Row],[Т5]]+Таблица1[[#This Row],[Lдуг 1,мм]]</f>
        <v>59082.676070644928</v>
      </c>
      <c r="CE966" s="14">
        <f>Таблица1[[#This Row],[Т6]]+Таблица1[[#This Row],[Lпрям1, мм]]</f>
        <v>25962.65025922691</v>
      </c>
      <c r="CF966" s="15">
        <f>Таблица1[[#This Row],[Т7]]+Таблица1[[#This Row],[Lдуг 2,мм]]</f>
        <v>59082.676070644928</v>
      </c>
      <c r="CG966" s="14">
        <f>Таблица1[[#This Row],[Т8]]+Таблица1[[#This Row],[Lпрям2, мм]]</f>
        <v>25962.65025922691</v>
      </c>
      <c r="CH966" s="14">
        <f>Таблица1[[#This Row],[Т9]]-Таблица1[[#This Row],[Т9]]</f>
        <v>0</v>
      </c>
      <c r="CI966" s="50">
        <f>Таблица1[[#This Row],[Т9]]-Таблица1[[#This Row],[Т8]]</f>
        <v>33120.025811418018</v>
      </c>
      <c r="CJ966" s="54">
        <f>Таблица1[[#This Row],[Т9]]-Таблица1[[#This Row],[Т7]]</f>
        <v>0</v>
      </c>
      <c r="CK966" s="14">
        <f>Таблица1[[#This Row],[Т9]]-Таблица1[[#This Row],[Т6]]</f>
        <v>36809.836582736505</v>
      </c>
      <c r="CL966" s="14">
        <f>Таблица1[[#This Row],[Т9]]-Таблица1[[#This Row],[Т5]]</f>
        <v>52.734771076145989</v>
      </c>
      <c r="CM966" s="14">
        <f>Таблица1[[#This Row],[Т9]]-Таблица1[[#This Row],[Т4]]</f>
        <v>37938.312103073564</v>
      </c>
      <c r="CN966" s="14">
        <f>Таблица1[[#This Row],[Т9]]-Таблица1[[#This Row],[Т3]]</f>
        <v>284.77496169570804</v>
      </c>
      <c r="CO966" s="14">
        <f>Таблица1[[#This Row],[Т9]]-Таблица1[[#This Row],[Т2]]</f>
        <v>43418.844285261715</v>
      </c>
      <c r="CP966" s="14">
        <f>Таблица1[[#This Row],[Т9]]-Таблица1[[#This Row],[Т1]]</f>
        <v>532.84639169485308</v>
      </c>
      <c r="CQ966" s="14">
        <f>Таблица1[[#This Row],[Т9]]-Таблица1[[#This Row],[угол обхв6]]</f>
        <v>46192.754373352422</v>
      </c>
      <c r="CR966" s="14">
        <f>Таблица1[[#This Row],[Т9]]-Таблица1[[#This Row],[угол обхв5]]</f>
        <v>908.7175319176531</v>
      </c>
      <c r="CS966" s="14">
        <f>Таблица1[[#This Row],[Т9]]-Таблица1[[#This Row],[угол обхв4]]</f>
        <v>59082.676070644928</v>
      </c>
      <c r="CT966" s="14">
        <f>Таблица1[[#This Row],[Lкан_прям, мм]]+Таблица1[[#This Row],[Lкан_дуг, мм]]+Таблица1[[#This Row],[Lкан_леб,мм]]</f>
        <v>85045.326329871823</v>
      </c>
      <c r="CU966" s="16">
        <f>Таблица1[[#This Row],[Lкан_леб,мм]]</f>
        <v>58173.958538727275</v>
      </c>
      <c r="CV966" s="14">
        <f>2534431-(Таблица1[[#This Row],[Т23]]+Таблица1[[#This Row],[угол обхв3]])</f>
        <v>2449229.6322088554</v>
      </c>
      <c r="CW966" s="50">
        <f>SUM(X966:AC966,AD966:AI966)-Таблица1[[#This Row],[lподв_min, мм]]</f>
        <v>23181.557018720316</v>
      </c>
      <c r="CX966" s="17">
        <f>CW1405-Таблица1[[#This Row],[Суммарная длина каната]]</f>
        <v>-2426910.9592692694</v>
      </c>
    </row>
    <row r="967" spans="1:102" x14ac:dyDescent="0.25">
      <c r="A967" s="21">
        <v>966</v>
      </c>
      <c r="B967" s="10">
        <v>24.185102040816322</v>
      </c>
      <c r="C967" s="10">
        <v>101.61836734693884</v>
      </c>
      <c r="D967" s="11">
        <v>14938.807841852633</v>
      </c>
      <c r="E967" s="11">
        <v>8312.4557205201836</v>
      </c>
      <c r="F967" s="11">
        <v>14887.632912900057</v>
      </c>
      <c r="G967" s="11">
        <v>8443.2308200104872</v>
      </c>
      <c r="H967" s="11">
        <v>15346.807351852634</v>
      </c>
      <c r="I967" s="11">
        <v>4959.5397389087157</v>
      </c>
      <c r="J967" s="11">
        <v>3352.9159816114679</v>
      </c>
      <c r="K967" s="11">
        <v>25973.612142822734</v>
      </c>
      <c r="L967" s="11">
        <v>897.7556483218267</v>
      </c>
      <c r="M967" s="11">
        <v>58173.958538727275</v>
      </c>
      <c r="N967" s="11">
        <v>10047.250114425209</v>
      </c>
      <c r="O967" s="11">
        <v>16048.11412427058</v>
      </c>
      <c r="P967" s="43">
        <v>12459.502600528192</v>
      </c>
      <c r="Q967" s="11">
        <v>14766.717531164462</v>
      </c>
      <c r="R967" s="11">
        <v>15020.97093647783</v>
      </c>
      <c r="S967" s="11">
        <v>9921.6052554862817</v>
      </c>
      <c r="T967" s="11">
        <v>15741.314146091896</v>
      </c>
      <c r="U967" s="11">
        <v>8729.7920736650249</v>
      </c>
      <c r="V967" s="11">
        <v>14938.807841852633</v>
      </c>
      <c r="W967" s="11">
        <v>8312.4557205201836</v>
      </c>
      <c r="X967" s="12">
        <v>0</v>
      </c>
      <c r="Y967" s="12">
        <v>361.58849628746782</v>
      </c>
      <c r="Z967" s="12">
        <v>243.24088068657636</v>
      </c>
      <c r="AA967" s="44">
        <v>232.04019061955887</v>
      </c>
      <c r="AB967" s="45">
        <v>47.253829333787309</v>
      </c>
      <c r="AC967" s="12">
        <v>13.632251394436356</v>
      </c>
      <c r="AD967" s="12">
        <v>12889.921697292508</v>
      </c>
      <c r="AE967" s="12">
        <v>2731.4719997711836</v>
      </c>
      <c r="AF967" s="12">
        <v>5480.5321821881498</v>
      </c>
      <c r="AG967" s="44">
        <v>1128.4755203370607</v>
      </c>
      <c r="AH967" s="45">
        <v>390.29476040551356</v>
      </c>
      <c r="AI967" s="12">
        <v>3352.9159828283168</v>
      </c>
      <c r="AJ967" s="12">
        <v>-22.800783772738015</v>
      </c>
      <c r="AK967" s="12">
        <v>27.977389653128999</v>
      </c>
      <c r="AL967" s="12">
        <v>62.135908938388908</v>
      </c>
      <c r="AM967" s="44">
        <v>94.721505996996356</v>
      </c>
      <c r="AN967" s="45">
        <v>88.085611421855432</v>
      </c>
      <c r="AO967" s="12">
        <v>89.999999829116547</v>
      </c>
      <c r="AP967" s="12">
        <v>-1993.5368991189537</v>
      </c>
      <c r="AQ967" s="12">
        <v>10238.65233638871</v>
      </c>
      <c r="AR967" s="12">
        <v>12820.198559015831</v>
      </c>
      <c r="AS967" s="44">
        <v>15427.586413347484</v>
      </c>
      <c r="AT967" s="45">
        <v>15333.541867933734</v>
      </c>
      <c r="AU967" s="12">
        <v>15346.807841852631</v>
      </c>
      <c r="AV967" s="12">
        <v>11429.024012917656</v>
      </c>
      <c r="AW967" s="12">
        <v>16408.432302312482</v>
      </c>
      <c r="AX967" s="12">
        <v>14957.40687415637</v>
      </c>
      <c r="AY967" s="44">
        <v>9888.0217182981833</v>
      </c>
      <c r="AZ967" s="45">
        <v>8716.1623573913184</v>
      </c>
      <c r="BA967" s="12">
        <v>8312.4557217370348</v>
      </c>
      <c r="BB967" s="12">
        <v>9889.1386100637574</v>
      </c>
      <c r="BC967" s="12">
        <v>12650.904822491695</v>
      </c>
      <c r="BD967" s="12">
        <v>15381.666894965469</v>
      </c>
      <c r="BE967" s="44">
        <v>15334.698669222244</v>
      </c>
      <c r="BF967" s="45">
        <v>15346.580120010794</v>
      </c>
      <c r="BG967" s="12">
        <v>15346.807851852634</v>
      </c>
      <c r="BH967" s="12">
        <v>16424.232127281015</v>
      </c>
      <c r="BI967" s="12">
        <v>15127.035709206364</v>
      </c>
      <c r="BJ967" s="12">
        <v>10112.294598478187</v>
      </c>
      <c r="BK967" s="44">
        <v>8763.3756108531234</v>
      </c>
      <c r="BL967" s="45">
        <v>8326.08543679389</v>
      </c>
      <c r="BM967" s="12">
        <v>4959.5397389087175</v>
      </c>
      <c r="BN967" s="12">
        <v>0</v>
      </c>
      <c r="BO967" s="12">
        <v>50.778173425867017</v>
      </c>
      <c r="BP967" s="12">
        <v>34.158519285259914</v>
      </c>
      <c r="BQ967" s="48">
        <v>32.585597058607448</v>
      </c>
      <c r="BR967" s="49">
        <v>6.6358945751409291</v>
      </c>
      <c r="BS967" s="13">
        <v>1.9143884072611141</v>
      </c>
      <c r="BT967" s="12">
        <v>156.04146127271954</v>
      </c>
      <c r="BV967" s="14">
        <f>Таблица1[[#This Row],[Lкан_леб,мм]]</f>
        <v>58173.958538727275</v>
      </c>
      <c r="BW967" s="50">
        <f>Таблица1[[#This Row],[угол обхв4]]+Таблица1[[#This Row],[Lдуг 3,мм]]</f>
        <v>12889.921697292508</v>
      </c>
      <c r="BX967" s="54">
        <f>Таблица1[[#This Row],[угол обхв5]]+Таблица1[[#This Row],[Y5, мм]]</f>
        <v>58535.547035014744</v>
      </c>
      <c r="BY967" s="14">
        <f>Таблица1[[#This Row],[угол обхв6]]+Таблица1[[#This Row],[Lдуг 4,мм]]</f>
        <v>15621.393697063691</v>
      </c>
      <c r="BZ967" s="14">
        <f>Таблица1[[#This Row],[Т1]]+Таблица1[[#This Row],[X6, мм]]</f>
        <v>58778.787915701323</v>
      </c>
      <c r="CA967" s="14">
        <f>Таблица1[[#This Row],[Т2]]+Таблица1[[#This Row],[Lдуг 5,мм]]</f>
        <v>21101.925879251841</v>
      </c>
      <c r="CB967" s="14">
        <f>Таблица1[[#This Row],[Т3]]+Таблица1[[#This Row],[Y6, мм]]</f>
        <v>59010.828106320885</v>
      </c>
      <c r="CC967" s="14">
        <f>Таблица1[[#This Row],[Т4]]+Таблица1[[#This Row],[Lдуг 6,мм]]</f>
        <v>22230.401399588904</v>
      </c>
      <c r="CD967" s="14">
        <f>Таблица1[[#This Row],[Т5]]+Таблица1[[#This Row],[Lдуг 1,мм]]</f>
        <v>59058.081935654671</v>
      </c>
      <c r="CE967" s="14">
        <f>Таблица1[[#This Row],[Т6]]+Таблица1[[#This Row],[Lпрям1, мм]]</f>
        <v>22620.696159994419</v>
      </c>
      <c r="CF967" s="15">
        <f>Таблица1[[#This Row],[Т7]]+Таблица1[[#This Row],[Lдуг 2,мм]]</f>
        <v>59071.71418704911</v>
      </c>
      <c r="CG967" s="14">
        <f>Таблица1[[#This Row],[Т8]]+Таблица1[[#This Row],[Lпрям2, мм]]</f>
        <v>25973.612142822734</v>
      </c>
      <c r="CH967" s="14">
        <f>Таблица1[[#This Row],[Т9]]-Таблица1[[#This Row],[Т9]]</f>
        <v>0</v>
      </c>
      <c r="CI967" s="50">
        <f>Таблица1[[#This Row],[Т9]]-Таблица1[[#This Row],[Т8]]</f>
        <v>36451.018027054692</v>
      </c>
      <c r="CJ967" s="54">
        <f>Таблица1[[#This Row],[Т9]]-Таблица1[[#This Row],[Т7]]</f>
        <v>13.632251394439663</v>
      </c>
      <c r="CK967" s="14">
        <f>Таблица1[[#This Row],[Т9]]-Таблица1[[#This Row],[Т6]]</f>
        <v>36841.312787460207</v>
      </c>
      <c r="CL967" s="14">
        <f>Таблица1[[#This Row],[Т9]]-Таблица1[[#This Row],[Т5]]</f>
        <v>60.886080728225352</v>
      </c>
      <c r="CM967" s="14">
        <f>Таблица1[[#This Row],[Т9]]-Таблица1[[#This Row],[Т4]]</f>
        <v>37969.788307797266</v>
      </c>
      <c r="CN967" s="14">
        <f>Таблица1[[#This Row],[Т9]]-Таблица1[[#This Row],[Т3]]</f>
        <v>292.92627134778741</v>
      </c>
      <c r="CO967" s="14">
        <f>Таблица1[[#This Row],[Т9]]-Таблица1[[#This Row],[Т2]]</f>
        <v>43450.320489985417</v>
      </c>
      <c r="CP967" s="14">
        <f>Таблица1[[#This Row],[Т9]]-Таблица1[[#This Row],[Т1]]</f>
        <v>536.16715203436615</v>
      </c>
      <c r="CQ967" s="14">
        <f>Таблица1[[#This Row],[Т9]]-Таблица1[[#This Row],[угол обхв6]]</f>
        <v>46181.792489756604</v>
      </c>
      <c r="CR967" s="14">
        <f>Таблица1[[#This Row],[Т9]]-Таблица1[[#This Row],[угол обхв5]]</f>
        <v>897.75564832183591</v>
      </c>
      <c r="CS967" s="14">
        <f>Таблица1[[#This Row],[Т9]]-Таблица1[[#This Row],[угол обхв4]]</f>
        <v>59071.71418704911</v>
      </c>
      <c r="CT967" s="14">
        <f>Таблица1[[#This Row],[Lкан_прям, мм]]+Таблица1[[#This Row],[Lкан_дуг, мм]]+Таблица1[[#This Row],[Lкан_леб,мм]]</f>
        <v>85045.326329871838</v>
      </c>
      <c r="CU967" s="16">
        <f>Таблица1[[#This Row],[Lкан_леб,мм]]</f>
        <v>58173.958538727275</v>
      </c>
      <c r="CV967" s="14">
        <f>2534431-(Таблица1[[#This Row],[Т23]]+Таблица1[[#This Row],[угол обхв3]])</f>
        <v>2449229.6322088554</v>
      </c>
      <c r="CW967" s="50">
        <f>SUM(X967:AC967,AD967:AI967)-Таблица1[[#This Row],[lподв_min, мм]]</f>
        <v>23518.451809533093</v>
      </c>
      <c r="CX967" s="17">
        <f>CW1406-Таблица1[[#This Row],[Суммарная длина каната]]</f>
        <v>-2424745.4881188977</v>
      </c>
    </row>
    <row r="968" spans="1:102" x14ac:dyDescent="0.25">
      <c r="A968" s="21">
        <v>967</v>
      </c>
      <c r="B968" s="10">
        <v>24.185102040816322</v>
      </c>
      <c r="C968" s="10">
        <v>104.3024489795919</v>
      </c>
      <c r="D968" s="11">
        <v>15242.980708874989</v>
      </c>
      <c r="E968" s="11">
        <v>8540.82310854551</v>
      </c>
      <c r="F968" s="11">
        <v>15185.737864813063</v>
      </c>
      <c r="G968" s="11">
        <v>8669.058270664571</v>
      </c>
      <c r="H968" s="11">
        <v>15650.980218874991</v>
      </c>
      <c r="I968" s="11">
        <v>5144.3486598688514</v>
      </c>
      <c r="J968" s="11">
        <v>3396.4744486766581</v>
      </c>
      <c r="K968" s="11">
        <v>25973.612142807127</v>
      </c>
      <c r="L968" s="11">
        <v>897.75564833742874</v>
      </c>
      <c r="M968" s="11">
        <v>58173.958538727275</v>
      </c>
      <c r="N968" s="11">
        <v>10047.250114425209</v>
      </c>
      <c r="O968" s="11">
        <v>16048.11412427058</v>
      </c>
      <c r="P968" s="43">
        <v>12464.149283439467</v>
      </c>
      <c r="Q968" s="11">
        <v>14871.900892699798</v>
      </c>
      <c r="R968" s="11">
        <v>15249.698914370181</v>
      </c>
      <c r="S968" s="11">
        <v>10152.05489376914</v>
      </c>
      <c r="T968" s="11">
        <v>16025.063188009695</v>
      </c>
      <c r="U968" s="11">
        <v>8995.2821230127247</v>
      </c>
      <c r="V968" s="11">
        <v>15242.980708874989</v>
      </c>
      <c r="W968" s="11">
        <v>8540.82310854551</v>
      </c>
      <c r="X968" s="12">
        <v>0</v>
      </c>
      <c r="Y968" s="12">
        <v>347.15464107072995</v>
      </c>
      <c r="Z968" s="12">
        <v>238.56154265541718</v>
      </c>
      <c r="AA968" s="44">
        <v>232.04019061955825</v>
      </c>
      <c r="AB968" s="45">
        <v>47.253829333785497</v>
      </c>
      <c r="AC968" s="12">
        <v>32.745444657937846</v>
      </c>
      <c r="AD968" s="12">
        <v>12889.921697292508</v>
      </c>
      <c r="AE968" s="12">
        <v>2687.9135327059894</v>
      </c>
      <c r="AF968" s="12">
        <v>5480.532182188148</v>
      </c>
      <c r="AG968" s="44">
        <v>1128.4755203370642</v>
      </c>
      <c r="AH968" s="45">
        <v>390.29476040551589</v>
      </c>
      <c r="AI968" s="12">
        <v>3396.4744498779014</v>
      </c>
      <c r="AJ968" s="12">
        <v>-22.800783772738015</v>
      </c>
      <c r="AK968" s="12">
        <v>25.950431354055549</v>
      </c>
      <c r="AL968" s="12">
        <v>59.451827305735854</v>
      </c>
      <c r="AM968" s="44">
        <v>92.03742436434321</v>
      </c>
      <c r="AN968" s="45">
        <v>85.401529789202542</v>
      </c>
      <c r="AO968" s="12">
        <v>89.999999831308045</v>
      </c>
      <c r="AP968" s="12">
        <v>-1993.5368991189537</v>
      </c>
      <c r="AQ968" s="12">
        <v>10225.788223126106</v>
      </c>
      <c r="AR968" s="12">
        <v>12815.519753231116</v>
      </c>
      <c r="AS968" s="44">
        <v>15657.440984209254</v>
      </c>
      <c r="AT968" s="45">
        <v>15618.376532094137</v>
      </c>
      <c r="AU968" s="12">
        <v>15650.980708874989</v>
      </c>
      <c r="AV968" s="12">
        <v>11429.024012917656</v>
      </c>
      <c r="AW968" s="12">
        <v>16414.976692191467</v>
      </c>
      <c r="AX968" s="12">
        <v>15079.272040544416</v>
      </c>
      <c r="AY968" s="44">
        <v>10137.549567735243</v>
      </c>
      <c r="AZ968" s="45">
        <v>8962.5718203510332</v>
      </c>
      <c r="BA968" s="12">
        <v>8540.823109746756</v>
      </c>
      <c r="BB968" s="12">
        <v>9889.1386100637574</v>
      </c>
      <c r="BC968" s="12">
        <v>12642.687392140364</v>
      </c>
      <c r="BD968" s="12">
        <v>15601.069384161832</v>
      </c>
      <c r="BE968" s="44">
        <v>15617.321118170623</v>
      </c>
      <c r="BF968" s="45">
        <v>15649.667364790548</v>
      </c>
      <c r="BG968" s="12">
        <v>15650.980718874991</v>
      </c>
      <c r="BH968" s="12">
        <v>16424.232127281015</v>
      </c>
      <c r="BI968" s="12">
        <v>15238.763460620683</v>
      </c>
      <c r="BJ968" s="12">
        <v>10359.426041613759</v>
      </c>
      <c r="BK968" s="44">
        <v>9009.787449046622</v>
      </c>
      <c r="BL968" s="45">
        <v>8573.5334112072014</v>
      </c>
      <c r="BM968" s="12">
        <v>5144.3486598688532</v>
      </c>
      <c r="BN968" s="12">
        <v>0</v>
      </c>
      <c r="BO968" s="12">
        <v>48.751215126793568</v>
      </c>
      <c r="BP968" s="12">
        <v>33.501395951680308</v>
      </c>
      <c r="BQ968" s="48">
        <v>32.585597058607355</v>
      </c>
      <c r="BR968" s="49">
        <v>6.635894575140675</v>
      </c>
      <c r="BS968" s="13">
        <v>4.5984700421055056</v>
      </c>
      <c r="BT968" s="12">
        <v>156.04146127271954</v>
      </c>
      <c r="BV968" s="14">
        <f>Таблица1[[#This Row],[Lкан_леб,мм]]</f>
        <v>58173.958538727275</v>
      </c>
      <c r="BW968" s="50">
        <f>Таблица1[[#This Row],[угол обхв4]]+Таблица1[[#This Row],[Lдуг 3,мм]]</f>
        <v>12889.921697292508</v>
      </c>
      <c r="BX968" s="54">
        <f>Таблица1[[#This Row],[угол обхв5]]+Таблица1[[#This Row],[Y5, мм]]</f>
        <v>58521.113179798005</v>
      </c>
      <c r="BY968" s="14">
        <f>Таблица1[[#This Row],[угол обхв6]]+Таблица1[[#This Row],[Lдуг 4,мм]]</f>
        <v>15577.835229998498</v>
      </c>
      <c r="BZ968" s="14">
        <f>Таблица1[[#This Row],[Т1]]+Таблица1[[#This Row],[X6, мм]]</f>
        <v>58759.674722453419</v>
      </c>
      <c r="CA968" s="14">
        <f>Таблица1[[#This Row],[Т2]]+Таблица1[[#This Row],[Lдуг 5,мм]]</f>
        <v>21058.367412186646</v>
      </c>
      <c r="CB968" s="14">
        <f>Таблица1[[#This Row],[Т3]]+Таблица1[[#This Row],[Y6, мм]]</f>
        <v>58991.714913072974</v>
      </c>
      <c r="CC968" s="14">
        <f>Таблица1[[#This Row],[Т4]]+Таблица1[[#This Row],[Lдуг 6,мм]]</f>
        <v>22186.842932523708</v>
      </c>
      <c r="CD968" s="14">
        <f>Таблица1[[#This Row],[Т5]]+Таблица1[[#This Row],[Lдуг 1,мм]]</f>
        <v>59038.96874240676</v>
      </c>
      <c r="CE968" s="14">
        <f>Таблица1[[#This Row],[Т6]]+Таблица1[[#This Row],[Lпрям1, мм]]</f>
        <v>22577.137692929224</v>
      </c>
      <c r="CF968" s="15">
        <f>Таблица1[[#This Row],[Т7]]+Таблица1[[#This Row],[Lдуг 2,мм]]</f>
        <v>59071.714187064696</v>
      </c>
      <c r="CG968" s="14">
        <f>Таблица1[[#This Row],[Т8]]+Таблица1[[#This Row],[Lпрям2, мм]]</f>
        <v>25973.612142807124</v>
      </c>
      <c r="CH968" s="14">
        <f>Таблица1[[#This Row],[Т9]]-Таблица1[[#This Row],[Т9]]</f>
        <v>0</v>
      </c>
      <c r="CI968" s="50">
        <f>Таблица1[[#This Row],[Т9]]-Таблица1[[#This Row],[Т8]]</f>
        <v>36494.576494135472</v>
      </c>
      <c r="CJ968" s="54">
        <f>Таблица1[[#This Row],[Т9]]-Таблица1[[#This Row],[Т7]]</f>
        <v>32.745444657935877</v>
      </c>
      <c r="CK968" s="14">
        <f>Таблица1[[#This Row],[Т9]]-Таблица1[[#This Row],[Т6]]</f>
        <v>36884.871254540987</v>
      </c>
      <c r="CL968" s="14">
        <f>Таблица1[[#This Row],[Т9]]-Таблица1[[#This Row],[Т5]]</f>
        <v>79.999273991721566</v>
      </c>
      <c r="CM968" s="14">
        <f>Таблица1[[#This Row],[Т9]]-Таблица1[[#This Row],[Т4]]</f>
        <v>38013.346774878053</v>
      </c>
      <c r="CN968" s="14">
        <f>Таблица1[[#This Row],[Т9]]-Таблица1[[#This Row],[Т3]]</f>
        <v>312.03946461127634</v>
      </c>
      <c r="CO968" s="14">
        <f>Таблица1[[#This Row],[Т9]]-Таблица1[[#This Row],[Т2]]</f>
        <v>43493.878957066197</v>
      </c>
      <c r="CP968" s="14">
        <f>Таблица1[[#This Row],[Т9]]-Таблица1[[#This Row],[Т1]]</f>
        <v>550.60100726669043</v>
      </c>
      <c r="CQ968" s="14">
        <f>Таблица1[[#This Row],[Т9]]-Таблица1[[#This Row],[угол обхв6]]</f>
        <v>46181.79248977219</v>
      </c>
      <c r="CR968" s="14">
        <f>Таблица1[[#This Row],[Т9]]-Таблица1[[#This Row],[угол обхв5]]</f>
        <v>897.75564833742101</v>
      </c>
      <c r="CS968" s="14">
        <f>Таблица1[[#This Row],[Т9]]-Таблица1[[#This Row],[угол обхв4]]</f>
        <v>59071.714187064696</v>
      </c>
      <c r="CT968" s="14">
        <f>Таблица1[[#This Row],[Lкан_прям, мм]]+Таблица1[[#This Row],[Lкан_дуг, мм]]+Таблица1[[#This Row],[Lкан_леб,мм]]</f>
        <v>85045.326329871838</v>
      </c>
      <c r="CU968" s="16">
        <f>Таблица1[[#This Row],[Lкан_леб,мм]]</f>
        <v>58173.958538727275</v>
      </c>
      <c r="CV968" s="14">
        <f>2534431-(Таблица1[[#This Row],[Т23]]+Таблица1[[#This Row],[угол обхв3]])</f>
        <v>2449229.6322088554</v>
      </c>
      <c r="CW968" s="50">
        <f>SUM(X968:AC968,AD968:AI968)-Таблица1[[#This Row],[lподв_min, мм]]</f>
        <v>23474.893342467894</v>
      </c>
      <c r="CX968" s="17">
        <f>CW1407-Таблица1[[#This Row],[Суммарная длина каната]]</f>
        <v>-2424784.3890074231</v>
      </c>
    </row>
    <row r="969" spans="1:102" x14ac:dyDescent="0.25">
      <c r="A969" s="21">
        <v>968</v>
      </c>
      <c r="B969" s="10">
        <v>24.185102040816322</v>
      </c>
      <c r="C969" s="10">
        <v>106.98653061224498</v>
      </c>
      <c r="D969" s="11">
        <v>15536.125674823541</v>
      </c>
      <c r="E969" s="11">
        <v>8783.1840498812271</v>
      </c>
      <c r="F969" s="11">
        <v>15472.940515164752</v>
      </c>
      <c r="G969" s="11">
        <v>8908.5979071653928</v>
      </c>
      <c r="H969" s="11">
        <v>15944.125184823542</v>
      </c>
      <c r="I969" s="11">
        <v>5342.0733430136252</v>
      </c>
      <c r="J969" s="11">
        <v>3441.110706867601</v>
      </c>
      <c r="K969" s="11">
        <v>25973.612142791553</v>
      </c>
      <c r="L969" s="11">
        <v>897.75564835300963</v>
      </c>
      <c r="M969" s="11">
        <v>58173.958538727275</v>
      </c>
      <c r="N969" s="11">
        <v>10047.250114425209</v>
      </c>
      <c r="O969" s="11">
        <v>16048.11412427058</v>
      </c>
      <c r="P969" s="43">
        <v>12463.865244374867</v>
      </c>
      <c r="Q969" s="11">
        <v>14977.186459268823</v>
      </c>
      <c r="R969" s="11">
        <v>15467.384250423329</v>
      </c>
      <c r="S969" s="11">
        <v>10392.962797588947</v>
      </c>
      <c r="T969" s="11">
        <v>16296.068320858027</v>
      </c>
      <c r="U969" s="11">
        <v>9273.7685734223869</v>
      </c>
      <c r="V969" s="11">
        <v>15536.125674823541</v>
      </c>
      <c r="W969" s="11">
        <v>8783.1840498812271</v>
      </c>
      <c r="X969" s="12">
        <v>0</v>
      </c>
      <c r="Y969" s="12">
        <v>332.55804469426141</v>
      </c>
      <c r="Z969" s="12">
        <v>234.04494578398842</v>
      </c>
      <c r="AA969" s="44">
        <v>232.04019061955816</v>
      </c>
      <c r="AB969" s="45">
        <v>47.253829333784957</v>
      </c>
      <c r="AC969" s="12">
        <v>51.858637921416694</v>
      </c>
      <c r="AD969" s="12">
        <v>12889.921697292508</v>
      </c>
      <c r="AE969" s="12">
        <v>2643.2772745150519</v>
      </c>
      <c r="AF969" s="12">
        <v>5480.5321821881489</v>
      </c>
      <c r="AG969" s="44">
        <v>1128.4755203370635</v>
      </c>
      <c r="AH969" s="45">
        <v>390.29476040551936</v>
      </c>
      <c r="AI969" s="12">
        <v>3441.1107080532624</v>
      </c>
      <c r="AJ969" s="12">
        <v>-22.800783772738015</v>
      </c>
      <c r="AK969" s="12">
        <v>23.900619178497713</v>
      </c>
      <c r="AL969" s="12">
        <v>56.767745673082779</v>
      </c>
      <c r="AM969" s="44">
        <v>89.35334273169012</v>
      </c>
      <c r="AN969" s="45">
        <v>82.717448156549523</v>
      </c>
      <c r="AO969" s="12">
        <v>89.999999833496247</v>
      </c>
      <c r="AP969" s="12">
        <v>-1993.5368991189537</v>
      </c>
      <c r="AQ969" s="12">
        <v>10212.551912890858</v>
      </c>
      <c r="AR969" s="12">
        <v>12805.139265179654</v>
      </c>
      <c r="AS969" s="44">
        <v>15875.358265070432</v>
      </c>
      <c r="AT969" s="45">
        <v>15891.359619607671</v>
      </c>
      <c r="AU969" s="12">
        <v>15944.125674823541</v>
      </c>
      <c r="AV969" s="12">
        <v>11429.024012917656</v>
      </c>
      <c r="AW969" s="12">
        <v>16421.127951660426</v>
      </c>
      <c r="AX969" s="12">
        <v>15200.784408104972</v>
      </c>
      <c r="AY969" s="44">
        <v>10397.567509602344</v>
      </c>
      <c r="AZ969" s="45">
        <v>9222.0494557554048</v>
      </c>
      <c r="BA969" s="12">
        <v>8783.1840510668899</v>
      </c>
      <c r="BB969" s="12">
        <v>9889.1386100637574</v>
      </c>
      <c r="BC969" s="12">
        <v>12629.167042840516</v>
      </c>
      <c r="BD969" s="12">
        <v>15808.658271228116</v>
      </c>
      <c r="BE969" s="44">
        <v>15888.094306210924</v>
      </c>
      <c r="BF969" s="45">
        <v>15940.834376073895</v>
      </c>
      <c r="BG969" s="12">
        <v>15944.125684823543</v>
      </c>
      <c r="BH969" s="12">
        <v>16424.232127281015</v>
      </c>
      <c r="BI969" s="12">
        <v>15350.200286658668</v>
      </c>
      <c r="BJ969" s="12">
        <v>10616.560746425095</v>
      </c>
      <c r="BK969" s="44">
        <v>9269.1638614089898</v>
      </c>
      <c r="BL969" s="45">
        <v>8834.9031675482092</v>
      </c>
      <c r="BM969" s="12">
        <v>5342.073343013627</v>
      </c>
      <c r="BN969" s="12">
        <v>0</v>
      </c>
      <c r="BO969" s="12">
        <v>46.701402951235728</v>
      </c>
      <c r="BP969" s="12">
        <v>32.867126494585072</v>
      </c>
      <c r="BQ969" s="48">
        <v>32.585597058607348</v>
      </c>
      <c r="BR969" s="49">
        <v>6.6358945751405987</v>
      </c>
      <c r="BS969" s="13">
        <v>7.2825516769467171</v>
      </c>
      <c r="BT969" s="12">
        <v>156.04146127271954</v>
      </c>
      <c r="BV969" s="14">
        <f>Таблица1[[#This Row],[Lкан_леб,мм]]</f>
        <v>58173.958538727275</v>
      </c>
      <c r="BW969" s="50">
        <f>Таблица1[[#This Row],[угол обхв4]]+Таблица1[[#This Row],[Lдуг 3,мм]]</f>
        <v>12889.921697292508</v>
      </c>
      <c r="BX969" s="54">
        <f>Таблица1[[#This Row],[угол обхв5]]+Таблица1[[#This Row],[Y5, мм]]</f>
        <v>58506.516583421537</v>
      </c>
      <c r="BY969" s="14">
        <f>Таблица1[[#This Row],[угол обхв6]]+Таблица1[[#This Row],[Lдуг 4,мм]]</f>
        <v>15533.19897180756</v>
      </c>
      <c r="BZ969" s="14">
        <f>Таблица1[[#This Row],[Т1]]+Таблица1[[#This Row],[X6, мм]]</f>
        <v>58740.561529205523</v>
      </c>
      <c r="CA969" s="14">
        <f>Таблица1[[#This Row],[Т2]]+Таблица1[[#This Row],[Lдуг 5,мм]]</f>
        <v>21013.731153995708</v>
      </c>
      <c r="CB969" s="14">
        <f>Таблица1[[#This Row],[Т3]]+Таблица1[[#This Row],[Y6, мм]]</f>
        <v>58972.601719825077</v>
      </c>
      <c r="CC969" s="14">
        <f>Таблица1[[#This Row],[Т4]]+Таблица1[[#This Row],[Lдуг 6,мм]]</f>
        <v>22142.20667433277</v>
      </c>
      <c r="CD969" s="14">
        <f>Таблица1[[#This Row],[Т5]]+Таблица1[[#This Row],[Lдуг 1,мм]]</f>
        <v>59019.855549158863</v>
      </c>
      <c r="CE969" s="14">
        <f>Таблица1[[#This Row],[Т6]]+Таблица1[[#This Row],[Lпрям1, мм]]</f>
        <v>22532.501434738289</v>
      </c>
      <c r="CF969" s="15">
        <f>Таблица1[[#This Row],[Т7]]+Таблица1[[#This Row],[Lдуг 2,мм]]</f>
        <v>59071.714187080281</v>
      </c>
      <c r="CG969" s="14">
        <f>Таблица1[[#This Row],[Т8]]+Таблица1[[#This Row],[Lпрям2, мм]]</f>
        <v>25973.612142791553</v>
      </c>
      <c r="CH969" s="14">
        <f>Таблица1[[#This Row],[Т9]]-Таблица1[[#This Row],[Т9]]</f>
        <v>0</v>
      </c>
      <c r="CI969" s="50">
        <f>Таблица1[[#This Row],[Т9]]-Таблица1[[#This Row],[Т8]]</f>
        <v>36539.212752341991</v>
      </c>
      <c r="CJ969" s="54">
        <f>Таблица1[[#This Row],[Т9]]-Таблица1[[#This Row],[Т7]]</f>
        <v>51.858637921417539</v>
      </c>
      <c r="CK969" s="14">
        <f>Таблица1[[#This Row],[Т9]]-Таблица1[[#This Row],[Т6]]</f>
        <v>36929.507512747514</v>
      </c>
      <c r="CL969" s="14">
        <f>Таблица1[[#This Row],[Т9]]-Таблица1[[#This Row],[Т5]]</f>
        <v>99.112467255203228</v>
      </c>
      <c r="CM969" s="14">
        <f>Таблица1[[#This Row],[Т9]]-Таблица1[[#This Row],[Т4]]</f>
        <v>38057.983033084573</v>
      </c>
      <c r="CN969" s="14">
        <f>Таблица1[[#This Row],[Т9]]-Таблица1[[#This Row],[Т3]]</f>
        <v>331.15265787475801</v>
      </c>
      <c r="CO969" s="14">
        <f>Таблица1[[#This Row],[Т9]]-Таблица1[[#This Row],[Т2]]</f>
        <v>43538.515215272724</v>
      </c>
      <c r="CP969" s="14">
        <f>Таблица1[[#This Row],[Т9]]-Таблица1[[#This Row],[Т1]]</f>
        <v>565.1976036587439</v>
      </c>
      <c r="CQ969" s="14">
        <f>Таблица1[[#This Row],[Т9]]-Таблица1[[#This Row],[угол обхв6]]</f>
        <v>46181.792489787775</v>
      </c>
      <c r="CR969" s="14">
        <f>Таблица1[[#This Row],[Т9]]-Таблица1[[#This Row],[угол обхв5]]</f>
        <v>897.75564835300611</v>
      </c>
      <c r="CS969" s="14">
        <f>Таблица1[[#This Row],[Т9]]-Таблица1[[#This Row],[угол обхв4]]</f>
        <v>59071.714187080281</v>
      </c>
      <c r="CT969" s="14">
        <f>Таблица1[[#This Row],[Lкан_прям, мм]]+Таблица1[[#This Row],[Lкан_дуг, мм]]+Таблица1[[#This Row],[Lкан_леб,мм]]</f>
        <v>85045.326329871838</v>
      </c>
      <c r="CU969" s="16">
        <f>Таблица1[[#This Row],[Lкан_леб,мм]]</f>
        <v>58173.958538727275</v>
      </c>
      <c r="CV969" s="14">
        <f>2534431-(Таблица1[[#This Row],[Т23]]+Таблица1[[#This Row],[угол обхв3]])</f>
        <v>2449229.6322088554</v>
      </c>
      <c r="CW969" s="50">
        <f>SUM(X969:AC969,AD969:AI969)-Таблица1[[#This Row],[lподв_min, мм]]</f>
        <v>23430.257084276964</v>
      </c>
      <c r="CX969" s="17">
        <f>CW1408-Таблица1[[#This Row],[Суммарная длина каната]]</f>
        <v>-2424824.9514367855</v>
      </c>
    </row>
    <row r="970" spans="1:102" x14ac:dyDescent="0.25">
      <c r="A970" s="21">
        <v>969</v>
      </c>
      <c r="B970" s="10">
        <v>24.185102040816322</v>
      </c>
      <c r="C970" s="10">
        <v>109.67061224489804</v>
      </c>
      <c r="D970" s="11">
        <v>15817.59953502502</v>
      </c>
      <c r="E970" s="11">
        <v>9039.0067677336319</v>
      </c>
      <c r="F970" s="11">
        <v>15748.61069762672</v>
      </c>
      <c r="G970" s="11">
        <v>9161.3241430914732</v>
      </c>
      <c r="H970" s="11">
        <v>16225.599045025021</v>
      </c>
      <c r="I970" s="11">
        <v>5552.2269530417307</v>
      </c>
      <c r="J970" s="11">
        <v>3486.7798146919008</v>
      </c>
      <c r="K970" s="11">
        <v>25973.612142776023</v>
      </c>
      <c r="L970" s="11">
        <v>897.75564836854494</v>
      </c>
      <c r="M970" s="11">
        <v>58173.958538727275</v>
      </c>
      <c r="N970" s="11">
        <v>10047.250114425209</v>
      </c>
      <c r="O970" s="11">
        <v>16048.11412427058</v>
      </c>
      <c r="P970" s="43">
        <v>12458.651106559337</v>
      </c>
      <c r="Q970" s="11">
        <v>15082.343218313554</v>
      </c>
      <c r="R970" s="11">
        <v>15673.549309877289</v>
      </c>
      <c r="S970" s="11">
        <v>10643.800378337464</v>
      </c>
      <c r="T970" s="11">
        <v>16553.734918127222</v>
      </c>
      <c r="U970" s="11">
        <v>9564.6403832349333</v>
      </c>
      <c r="V970" s="11">
        <v>15817.59953502502</v>
      </c>
      <c r="W970" s="11">
        <v>9039.0067677336319</v>
      </c>
      <c r="X970" s="12">
        <v>0</v>
      </c>
      <c r="Y970" s="12">
        <v>317.78622427834324</v>
      </c>
      <c r="Z970" s="12">
        <v>229.70357295200941</v>
      </c>
      <c r="AA970" s="44">
        <v>232.04019061955876</v>
      </c>
      <c r="AB970" s="45">
        <v>47.253829333787856</v>
      </c>
      <c r="AC970" s="12">
        <v>70.971831184845712</v>
      </c>
      <c r="AD970" s="12">
        <v>12889.921697292508</v>
      </c>
      <c r="AE970" s="12">
        <v>2597.6081666907562</v>
      </c>
      <c r="AF970" s="12">
        <v>5480.5321821881507</v>
      </c>
      <c r="AG970" s="44">
        <v>1128.4755203370592</v>
      </c>
      <c r="AH970" s="45">
        <v>390.29476040551657</v>
      </c>
      <c r="AI970" s="12">
        <v>3486.779815862033</v>
      </c>
      <c r="AJ970" s="12">
        <v>-22.800783772738015</v>
      </c>
      <c r="AK970" s="12">
        <v>21.826200145269052</v>
      </c>
      <c r="AL970" s="12">
        <v>54.08366404042971</v>
      </c>
      <c r="AM970" s="44">
        <v>86.669261099037143</v>
      </c>
      <c r="AN970" s="45">
        <v>80.033366523896149</v>
      </c>
      <c r="AO970" s="12">
        <v>89.999999835677073</v>
      </c>
      <c r="AP970" s="12">
        <v>-1993.5368991189537</v>
      </c>
      <c r="AQ970" s="12">
        <v>10198.941402850918</v>
      </c>
      <c r="AR970" s="12">
        <v>12789.079871232188</v>
      </c>
      <c r="AS970" s="44">
        <v>16080.860112248822</v>
      </c>
      <c r="AT970" s="45">
        <v>16151.892164031085</v>
      </c>
      <c r="AU970" s="12">
        <v>16225.599535025018</v>
      </c>
      <c r="AV970" s="12">
        <v>11429.024012917656</v>
      </c>
      <c r="AW970" s="12">
        <v>16426.867016029504</v>
      </c>
      <c r="AX970" s="12">
        <v>15321.67736020888</v>
      </c>
      <c r="AY970" s="44">
        <v>10667.50502495914</v>
      </c>
      <c r="AZ970" s="45">
        <v>9494.0259301787009</v>
      </c>
      <c r="BA970" s="12">
        <v>9039.006768903766</v>
      </c>
      <c r="BB970" s="12">
        <v>9889.1386100637574</v>
      </c>
      <c r="BC970" s="12">
        <v>12610.342394985046</v>
      </c>
      <c r="BD970" s="12">
        <v>16003.978074550143</v>
      </c>
      <c r="BE970" s="44">
        <v>16146.424115755688</v>
      </c>
      <c r="BF970" s="45">
        <v>16219.442289121158</v>
      </c>
      <c r="BG970" s="12">
        <v>16225.599545025019</v>
      </c>
      <c r="BH970" s="12">
        <v>16424.232127281015</v>
      </c>
      <c r="BI970" s="12">
        <v>15461.096110072478</v>
      </c>
      <c r="BJ970" s="12">
        <v>10883.134520232792</v>
      </c>
      <c r="BK970" s="44">
        <v>9540.935736613259</v>
      </c>
      <c r="BL970" s="45">
        <v>9109.6212207898643</v>
      </c>
      <c r="BM970" s="12">
        <v>5552.2269530417325</v>
      </c>
      <c r="BN970" s="12">
        <v>0</v>
      </c>
      <c r="BO970" s="12">
        <v>44.62698391800707</v>
      </c>
      <c r="BP970" s="12">
        <v>32.257463895160662</v>
      </c>
      <c r="BQ970" s="48">
        <v>32.585597058607433</v>
      </c>
      <c r="BR970" s="49">
        <v>6.6358945751410054</v>
      </c>
      <c r="BS970" s="13">
        <v>9.9666333117809316</v>
      </c>
      <c r="BT970" s="12">
        <v>156.04146127271954</v>
      </c>
      <c r="BV970" s="14">
        <f>Таблица1[[#This Row],[Lкан_леб,мм]]</f>
        <v>58173.958538727275</v>
      </c>
      <c r="BW970" s="50">
        <f>Таблица1[[#This Row],[угол обхв4]]+Таблица1[[#This Row],[Lдуг 3,мм]]</f>
        <v>12889.921697292508</v>
      </c>
      <c r="BX970" s="54">
        <f>Таблица1[[#This Row],[угол обхв5]]+Таблица1[[#This Row],[Y5, мм]]</f>
        <v>58491.744763005619</v>
      </c>
      <c r="BY970" s="14">
        <f>Таблица1[[#This Row],[угол обхв6]]+Таблица1[[#This Row],[Lдуг 4,мм]]</f>
        <v>15487.529863983264</v>
      </c>
      <c r="BZ970" s="14">
        <f>Таблица1[[#This Row],[Т1]]+Таблица1[[#This Row],[X6, мм]]</f>
        <v>58721.448335957626</v>
      </c>
      <c r="CA970" s="14">
        <f>Таблица1[[#This Row],[Т2]]+Таблица1[[#This Row],[Lдуг 5,мм]]</f>
        <v>20968.062046171413</v>
      </c>
      <c r="CB970" s="14">
        <f>Таблица1[[#This Row],[Т3]]+Таблица1[[#This Row],[Y6, мм]]</f>
        <v>58953.488526577188</v>
      </c>
      <c r="CC970" s="14">
        <f>Таблица1[[#This Row],[Т4]]+Таблица1[[#This Row],[Lдуг 6,мм]]</f>
        <v>22096.537566508472</v>
      </c>
      <c r="CD970" s="14">
        <f>Таблица1[[#This Row],[Т5]]+Таблица1[[#This Row],[Lдуг 1,мм]]</f>
        <v>59000.742355910974</v>
      </c>
      <c r="CE970" s="14">
        <f>Таблица1[[#This Row],[Т6]]+Таблица1[[#This Row],[Lпрям1, мм]]</f>
        <v>22486.832326913987</v>
      </c>
      <c r="CF970" s="15">
        <f>Таблица1[[#This Row],[Т7]]+Таблица1[[#This Row],[Lдуг 2,мм]]</f>
        <v>59071.714187095822</v>
      </c>
      <c r="CG970" s="14">
        <f>Таблица1[[#This Row],[Т8]]+Таблица1[[#This Row],[Lпрям2, мм]]</f>
        <v>25973.612142776019</v>
      </c>
      <c r="CH970" s="14">
        <f>Таблица1[[#This Row],[Т9]]-Таблица1[[#This Row],[Т9]]</f>
        <v>0</v>
      </c>
      <c r="CI970" s="50">
        <f>Таблица1[[#This Row],[Т9]]-Таблица1[[#This Row],[Т8]]</f>
        <v>36584.881860181835</v>
      </c>
      <c r="CJ970" s="54">
        <f>Таблица1[[#This Row],[Т9]]-Таблица1[[#This Row],[Т7]]</f>
        <v>70.97183118484827</v>
      </c>
      <c r="CK970" s="14">
        <f>Таблица1[[#This Row],[Т9]]-Таблица1[[#This Row],[Т6]]</f>
        <v>36975.17662058735</v>
      </c>
      <c r="CL970" s="14">
        <f>Таблица1[[#This Row],[Т9]]-Таблица1[[#This Row],[Т5]]</f>
        <v>118.22566051863396</v>
      </c>
      <c r="CM970" s="14">
        <f>Таблица1[[#This Row],[Т9]]-Таблица1[[#This Row],[Т4]]</f>
        <v>38103.652140924409</v>
      </c>
      <c r="CN970" s="14">
        <f>Таблица1[[#This Row],[Т9]]-Таблица1[[#This Row],[Т3]]</f>
        <v>350.26585113819601</v>
      </c>
      <c r="CO970" s="14">
        <f>Таблица1[[#This Row],[Т9]]-Таблица1[[#This Row],[Т2]]</f>
        <v>43584.18432311256</v>
      </c>
      <c r="CP970" s="14">
        <f>Таблица1[[#This Row],[Т9]]-Таблица1[[#This Row],[Т1]]</f>
        <v>579.96942409020266</v>
      </c>
      <c r="CQ970" s="14">
        <f>Таблица1[[#This Row],[Т9]]-Таблица1[[#This Row],[угол обхв6]]</f>
        <v>46181.792489803316</v>
      </c>
      <c r="CR970" s="14">
        <f>Таблица1[[#This Row],[Т9]]-Таблица1[[#This Row],[угол обхв5]]</f>
        <v>897.75564836854755</v>
      </c>
      <c r="CS970" s="14">
        <f>Таблица1[[#This Row],[Т9]]-Таблица1[[#This Row],[угол обхв4]]</f>
        <v>59071.714187095822</v>
      </c>
      <c r="CT970" s="14">
        <f>Таблица1[[#This Row],[Lкан_прям, мм]]+Таблица1[[#This Row],[Lкан_дуг, мм]]+Таблица1[[#This Row],[Lкан_леб,мм]]</f>
        <v>85045.326329871838</v>
      </c>
      <c r="CU970" s="16">
        <f>Таблица1[[#This Row],[Lкан_леб,мм]]</f>
        <v>58173.958538727275</v>
      </c>
      <c r="CV970" s="14">
        <f>2534431-(Таблица1[[#This Row],[Т23]]+Таблица1[[#This Row],[угол обхв3]])</f>
        <v>2449229.6322088554</v>
      </c>
      <c r="CW970" s="50">
        <f>SUM(X970:AC970,AD970:AI970)-Таблица1[[#This Row],[lподв_min, мм]]</f>
        <v>23384.587976452665</v>
      </c>
      <c r="CX970" s="17">
        <f>CW1409-Таблица1[[#This Row],[Суммарная длина каната]]</f>
        <v>-2424867.173715543</v>
      </c>
    </row>
    <row r="971" spans="1:102" x14ac:dyDescent="0.25">
      <c r="A971" s="21">
        <v>970</v>
      </c>
      <c r="B971" s="10">
        <v>24.185102040816322</v>
      </c>
      <c r="C971" s="10">
        <v>110.29000000000343</v>
      </c>
      <c r="D971" s="11">
        <v>15880.83025651217</v>
      </c>
      <c r="E971" s="11">
        <v>9099.8942692298333</v>
      </c>
      <c r="F971" s="11">
        <v>15810.52318164506</v>
      </c>
      <c r="G971" s="11">
        <v>9221.4587180774724</v>
      </c>
      <c r="H971" s="11">
        <v>16288.829766512172</v>
      </c>
      <c r="I971" s="11">
        <v>5602.4339825124534</v>
      </c>
      <c r="J971" s="11">
        <v>3497.4602867173808</v>
      </c>
      <c r="K971" s="11">
        <v>25973.612142772447</v>
      </c>
      <c r="L971" s="11">
        <v>897.75564837211869</v>
      </c>
      <c r="M971" s="11">
        <v>58173.958538727275</v>
      </c>
      <c r="N971" s="11">
        <v>10047.250114425209</v>
      </c>
      <c r="O971" s="11">
        <v>16048.11412427058</v>
      </c>
      <c r="P971" s="43">
        <v>12456.748751829944</v>
      </c>
      <c r="Q971" s="11">
        <v>15106.566879693393</v>
      </c>
      <c r="R971" s="11">
        <v>15719.440396595286</v>
      </c>
      <c r="S971" s="11">
        <v>10703.03690577719</v>
      </c>
      <c r="T971" s="11">
        <v>16611.240450585559</v>
      </c>
      <c r="U971" s="11">
        <v>9633.4549015797802</v>
      </c>
      <c r="V971" s="11">
        <v>15880.83025651217</v>
      </c>
      <c r="W971" s="11">
        <v>9099.8942692298333</v>
      </c>
      <c r="X971" s="12">
        <v>0</v>
      </c>
      <c r="Y971" s="12">
        <v>314.3511394249486</v>
      </c>
      <c r="Z971" s="12">
        <v>228.72803269076883</v>
      </c>
      <c r="AA971" s="44">
        <v>232.04019061955927</v>
      </c>
      <c r="AB971" s="45">
        <v>47.253829333788026</v>
      </c>
      <c r="AC971" s="12">
        <v>75.3824563030539</v>
      </c>
      <c r="AD971" s="12">
        <v>12889.921697292508</v>
      </c>
      <c r="AE971" s="12">
        <v>2586.9276946652703</v>
      </c>
      <c r="AF971" s="12">
        <v>5480.5321821881507</v>
      </c>
      <c r="AG971" s="44">
        <v>1128.4755203370607</v>
      </c>
      <c r="AH971" s="45">
        <v>390.29476040551566</v>
      </c>
      <c r="AI971" s="12">
        <v>3497.4602878839391</v>
      </c>
      <c r="AJ971" s="12">
        <v>-22.800783772738015</v>
      </c>
      <c r="AK971" s="12">
        <v>21.343808320835652</v>
      </c>
      <c r="AL971" s="12">
        <v>53.464276285324317</v>
      </c>
      <c r="AM971" s="44">
        <v>86.049873343931822</v>
      </c>
      <c r="AN971" s="45">
        <v>79.413978768790784</v>
      </c>
      <c r="AO971" s="12">
        <v>89.999999836178873</v>
      </c>
      <c r="AP971" s="12">
        <v>-1993.5368991189537</v>
      </c>
      <c r="AQ971" s="12">
        <v>10195.747220308642</v>
      </c>
      <c r="AR971" s="12">
        <v>12784.570972306439</v>
      </c>
      <c r="AS971" s="44">
        <v>16126.471148586659</v>
      </c>
      <c r="AT971" s="45">
        <v>16210.184529179276</v>
      </c>
      <c r="AU971" s="12">
        <v>16288.83025651217</v>
      </c>
      <c r="AV971" s="12">
        <v>11429.024012917656</v>
      </c>
      <c r="AW971" s="12">
        <v>16428.130715413972</v>
      </c>
      <c r="AX971" s="12">
        <v>15349.459019874708</v>
      </c>
      <c r="AY971" s="44">
        <v>10731.143256186631</v>
      </c>
      <c r="AZ971" s="45">
        <v>9558.5005961333336</v>
      </c>
      <c r="BA971" s="12">
        <v>9099.894270396393</v>
      </c>
      <c r="BB971" s="12">
        <v>9889.1386100637574</v>
      </c>
      <c r="BC971" s="12">
        <v>12605.245857713377</v>
      </c>
      <c r="BD971" s="12">
        <v>16047.262617071783</v>
      </c>
      <c r="BE971" s="44">
        <v>16204.209698594188</v>
      </c>
      <c r="BF971" s="45">
        <v>16281.886177918452</v>
      </c>
      <c r="BG971" s="12">
        <v>16288.830266512172</v>
      </c>
      <c r="BH971" s="12">
        <v>16424.232127281015</v>
      </c>
      <c r="BI971" s="12">
        <v>15486.583470836786</v>
      </c>
      <c r="BJ971" s="12">
        <v>10945.929045958506</v>
      </c>
      <c r="BK971" s="44">
        <v>9605.3485511703366</v>
      </c>
      <c r="BL971" s="45">
        <v>9174.8485746762799</v>
      </c>
      <c r="BM971" s="12">
        <v>5602.4339825124553</v>
      </c>
      <c r="BN971" s="12">
        <v>0</v>
      </c>
      <c r="BO971" s="12">
        <v>44.144592093573664</v>
      </c>
      <c r="BP971" s="12">
        <v>32.120467964488668</v>
      </c>
      <c r="BQ971" s="48">
        <v>32.585597058607505</v>
      </c>
      <c r="BR971" s="49">
        <v>6.6358945751410312</v>
      </c>
      <c r="BS971" s="13">
        <v>10.586021067388085</v>
      </c>
      <c r="BT971" s="12">
        <v>156.04146127271954</v>
      </c>
      <c r="BV971" s="14">
        <f>Таблица1[[#This Row],[Lкан_леб,мм]]</f>
        <v>58173.958538727275</v>
      </c>
      <c r="BW971" s="50">
        <f>Таблица1[[#This Row],[угол обхв4]]+Таблица1[[#This Row],[Lдуг 3,мм]]</f>
        <v>12889.921697292508</v>
      </c>
      <c r="BX971" s="54">
        <f>Таблица1[[#This Row],[угол обхв5]]+Таблица1[[#This Row],[Y5, мм]]</f>
        <v>58488.309678152225</v>
      </c>
      <c r="BY971" s="14">
        <f>Таблица1[[#This Row],[угол обхв6]]+Таблица1[[#This Row],[Lдуг 4,мм]]</f>
        <v>15476.849391957778</v>
      </c>
      <c r="BZ971" s="14">
        <f>Таблица1[[#This Row],[Т1]]+Таблица1[[#This Row],[X6, мм]]</f>
        <v>58717.037710842997</v>
      </c>
      <c r="CA971" s="14">
        <f>Таблица1[[#This Row],[Т2]]+Таблица1[[#This Row],[Lдуг 5,мм]]</f>
        <v>20957.381574145929</v>
      </c>
      <c r="CB971" s="14">
        <f>Таблица1[[#This Row],[Т3]]+Таблица1[[#This Row],[Y6, мм]]</f>
        <v>58949.077901462559</v>
      </c>
      <c r="CC971" s="14">
        <f>Таблица1[[#This Row],[Т4]]+Таблица1[[#This Row],[Lдуг 6,мм]]</f>
        <v>22085.857094482992</v>
      </c>
      <c r="CD971" s="14">
        <f>Таблица1[[#This Row],[Т5]]+Таблица1[[#This Row],[Lдуг 1,мм]]</f>
        <v>58996.331730796344</v>
      </c>
      <c r="CE971" s="14">
        <f>Таблица1[[#This Row],[Т6]]+Таблица1[[#This Row],[Lпрям1, мм]]</f>
        <v>22476.151854888507</v>
      </c>
      <c r="CF971" s="15">
        <f>Таблица1[[#This Row],[Т7]]+Таблица1[[#This Row],[Lдуг 2,мм]]</f>
        <v>59071.714187099395</v>
      </c>
      <c r="CG971" s="14">
        <f>Таблица1[[#This Row],[Т8]]+Таблица1[[#This Row],[Lпрям2, мм]]</f>
        <v>25973.612142772447</v>
      </c>
      <c r="CH971" s="14">
        <f>Таблица1[[#This Row],[Т9]]-Таблица1[[#This Row],[Т9]]</f>
        <v>0</v>
      </c>
      <c r="CI971" s="50">
        <f>Таблица1[[#This Row],[Т9]]-Таблица1[[#This Row],[Т8]]</f>
        <v>36595.562332210888</v>
      </c>
      <c r="CJ971" s="54">
        <f>Таблица1[[#This Row],[Т9]]-Таблица1[[#This Row],[Т7]]</f>
        <v>75.382456303050276</v>
      </c>
      <c r="CK971" s="14">
        <f>Таблица1[[#This Row],[Т9]]-Таблица1[[#This Row],[Т6]]</f>
        <v>36985.857092616403</v>
      </c>
      <c r="CL971" s="14">
        <f>Таблица1[[#This Row],[Т9]]-Таблица1[[#This Row],[Т5]]</f>
        <v>122.63628563683596</v>
      </c>
      <c r="CM971" s="14">
        <f>Таблица1[[#This Row],[Т9]]-Таблица1[[#This Row],[Т4]]</f>
        <v>38114.332612953469</v>
      </c>
      <c r="CN971" s="14">
        <f>Таблица1[[#This Row],[Т9]]-Таблица1[[#This Row],[Т3]]</f>
        <v>354.67647625639802</v>
      </c>
      <c r="CO971" s="14">
        <f>Таблица1[[#This Row],[Т9]]-Таблица1[[#This Row],[Т2]]</f>
        <v>43594.864795141621</v>
      </c>
      <c r="CP971" s="14">
        <f>Таблица1[[#This Row],[Т9]]-Таблица1[[#This Row],[Т1]]</f>
        <v>583.40450894716923</v>
      </c>
      <c r="CQ971" s="14">
        <f>Таблица1[[#This Row],[Т9]]-Таблица1[[#This Row],[угол обхв6]]</f>
        <v>46181.792489806889</v>
      </c>
      <c r="CR971" s="14">
        <f>Таблица1[[#This Row],[Т9]]-Таблица1[[#This Row],[угол обхв5]]</f>
        <v>897.75564837212005</v>
      </c>
      <c r="CS971" s="14">
        <f>Таблица1[[#This Row],[Т9]]-Таблица1[[#This Row],[угол обхв4]]</f>
        <v>59071.714187099395</v>
      </c>
      <c r="CT971" s="14">
        <f>Таблица1[[#This Row],[Lкан_прям, мм]]+Таблица1[[#This Row],[Lкан_дуг, мм]]+Таблица1[[#This Row],[Lкан_леб,мм]]</f>
        <v>85045.326329871838</v>
      </c>
      <c r="CU971" s="16">
        <f>Таблица1[[#This Row],[Lкан_леб,мм]]</f>
        <v>58173.958538727275</v>
      </c>
      <c r="CV971" s="14">
        <f>2534431-(Таблица1[[#This Row],[Т23]]+Таблица1[[#This Row],[угол обхв3]])</f>
        <v>2449229.6322088554</v>
      </c>
      <c r="CW971" s="50">
        <f>SUM(X971:AC971,AD971:AI971)-Таблица1[[#This Row],[lподв_min, мм]]</f>
        <v>23373.907504427181</v>
      </c>
      <c r="CX971" s="17">
        <f>CW1410-Таблица1[[#This Row],[Суммарная длина каната]]</f>
        <v>-2424911.0529477899</v>
      </c>
    </row>
    <row r="972" spans="1:102" x14ac:dyDescent="0.25">
      <c r="A972" s="21">
        <v>971</v>
      </c>
      <c r="B972" s="10">
        <v>24.185102040816322</v>
      </c>
      <c r="C972" s="10">
        <v>112.3546938775511</v>
      </c>
      <c r="D972" s="11">
        <v>16086.784692988565</v>
      </c>
      <c r="E972" s="11">
        <v>9307.7299481223945</v>
      </c>
      <c r="F972" s="11">
        <v>16012.143549860419</v>
      </c>
      <c r="G972" s="11">
        <v>9426.6824586151251</v>
      </c>
      <c r="H972" s="11">
        <v>16494.784202988565</v>
      </c>
      <c r="I972" s="11">
        <v>5774.2956384405261</v>
      </c>
      <c r="J972" s="11">
        <v>3533.4343096818684</v>
      </c>
      <c r="K972" s="11">
        <v>25973.612142760561</v>
      </c>
      <c r="L972" s="11">
        <v>897.75564838399578</v>
      </c>
      <c r="M972" s="11">
        <v>58173.958538727275</v>
      </c>
      <c r="N972" s="11">
        <v>10047.250114425209</v>
      </c>
      <c r="O972" s="11">
        <v>16048.11412427058</v>
      </c>
      <c r="P972" s="43">
        <v>12448.518310604859</v>
      </c>
      <c r="Q972" s="11">
        <v>15187.140439899318</v>
      </c>
      <c r="R972" s="11">
        <v>15867.741735212379</v>
      </c>
      <c r="S972" s="11">
        <v>10904.017260183935</v>
      </c>
      <c r="T972" s="11">
        <v>16797.497620084876</v>
      </c>
      <c r="U972" s="11">
        <v>9867.2593354276487</v>
      </c>
      <c r="V972" s="11">
        <v>16086.784692988565</v>
      </c>
      <c r="W972" s="11">
        <v>9307.7299481223945</v>
      </c>
      <c r="X972" s="12">
        <v>0</v>
      </c>
      <c r="Y972" s="12">
        <v>302.82564468521844</v>
      </c>
      <c r="Z972" s="12">
        <v>225.55095929723709</v>
      </c>
      <c r="AA972" s="44">
        <v>232.04019061955913</v>
      </c>
      <c r="AB972" s="45">
        <v>47.253829333788119</v>
      </c>
      <c r="AC972" s="12">
        <v>90.08502444819301</v>
      </c>
      <c r="AD972" s="12">
        <v>12889.921697292508</v>
      </c>
      <c r="AE972" s="12">
        <v>2550.9536717007809</v>
      </c>
      <c r="AF972" s="12">
        <v>5480.532182188148</v>
      </c>
      <c r="AG972" s="44">
        <v>1128.4755203370592</v>
      </c>
      <c r="AH972" s="45">
        <v>390.29476040551344</v>
      </c>
      <c r="AI972" s="12">
        <v>3533.4343108365501</v>
      </c>
      <c r="AJ972" s="12">
        <v>-22.800783772738015</v>
      </c>
      <c r="AK972" s="12">
        <v>19.725273503711211</v>
      </c>
      <c r="AL972" s="12">
        <v>51.399582407776663</v>
      </c>
      <c r="AM972" s="44">
        <v>83.985179466384139</v>
      </c>
      <c r="AN972" s="45">
        <v>77.349284891243101</v>
      </c>
      <c r="AO972" s="12">
        <v>89.999999837846772</v>
      </c>
      <c r="AP972" s="12">
        <v>-1993.5368991189537</v>
      </c>
      <c r="AQ972" s="12">
        <v>10184.954404048496</v>
      </c>
      <c r="AR972" s="12">
        <v>12767.376808143354</v>
      </c>
      <c r="AS972" s="44">
        <v>16273.495623413421</v>
      </c>
      <c r="AT972" s="45">
        <v>16399.402517307699</v>
      </c>
      <c r="AU972" s="12">
        <v>16494.784692988567</v>
      </c>
      <c r="AV972" s="12">
        <v>11429.024012917656</v>
      </c>
      <c r="AW972" s="12">
        <v>16432.173401751734</v>
      </c>
      <c r="AX972" s="12">
        <v>15441.685639318781</v>
      </c>
      <c r="AY972" s="44">
        <v>10946.769829811248</v>
      </c>
      <c r="AZ972" s="45">
        <v>9777.9044858400048</v>
      </c>
      <c r="BA972" s="12">
        <v>9307.729949277078</v>
      </c>
      <c r="BB972" s="12">
        <v>9889.1386100637574</v>
      </c>
      <c r="BC972" s="12">
        <v>12586.222600228148</v>
      </c>
      <c r="BD972" s="12">
        <v>16186.600232750872</v>
      </c>
      <c r="BE972" s="44">
        <v>16391.743731883835</v>
      </c>
      <c r="BF972" s="45">
        <v>16484.879795765741</v>
      </c>
      <c r="BG972" s="12">
        <v>16494.784702988563</v>
      </c>
      <c r="BH972" s="12">
        <v>16424.232127281015</v>
      </c>
      <c r="BI972" s="12">
        <v>15571.199717380472</v>
      </c>
      <c r="BJ972" s="12">
        <v>11158.562459603398</v>
      </c>
      <c r="BK972" s="44">
        <v>9824.5067658003336</v>
      </c>
      <c r="BL972" s="45">
        <v>9397.0847977100402</v>
      </c>
      <c r="BM972" s="12">
        <v>5774.2956384405279</v>
      </c>
      <c r="BN972" s="12">
        <v>0</v>
      </c>
      <c r="BO972" s="12">
        <v>42.52605727644923</v>
      </c>
      <c r="BP972" s="12">
        <v>31.674308904065448</v>
      </c>
      <c r="BQ972" s="48">
        <v>32.585597058607483</v>
      </c>
      <c r="BR972" s="49">
        <v>6.6358945751410436</v>
      </c>
      <c r="BS972" s="13">
        <v>12.650714946603669</v>
      </c>
      <c r="BT972" s="12">
        <v>156.04146127271954</v>
      </c>
      <c r="BV972" s="14">
        <f>Таблица1[[#This Row],[Lкан_леб,мм]]</f>
        <v>58173.958538727275</v>
      </c>
      <c r="BW972" s="50">
        <f>Таблица1[[#This Row],[угол обхв4]]+Таблица1[[#This Row],[Lдуг 3,мм]]</f>
        <v>12889.921697292508</v>
      </c>
      <c r="BX972" s="54">
        <f>Таблица1[[#This Row],[угол обхв5]]+Таблица1[[#This Row],[Y5, мм]]</f>
        <v>58476.784183412492</v>
      </c>
      <c r="BY972" s="14">
        <f>Таблица1[[#This Row],[угол обхв6]]+Таблица1[[#This Row],[Lдуг 4,мм]]</f>
        <v>15440.875368993289</v>
      </c>
      <c r="BZ972" s="14">
        <f>Таблица1[[#This Row],[Т1]]+Таблица1[[#This Row],[X6, мм]]</f>
        <v>58702.33514270973</v>
      </c>
      <c r="CA972" s="14">
        <f>Таблица1[[#This Row],[Т2]]+Таблица1[[#This Row],[Lдуг 5,мм]]</f>
        <v>20921.407551181437</v>
      </c>
      <c r="CB972" s="14">
        <f>Таблица1[[#This Row],[Т3]]+Таблица1[[#This Row],[Y6, мм]]</f>
        <v>58934.375333329292</v>
      </c>
      <c r="CC972" s="14">
        <f>Таблица1[[#This Row],[Т4]]+Таблица1[[#This Row],[Lдуг 6,мм]]</f>
        <v>22049.883071518496</v>
      </c>
      <c r="CD972" s="14">
        <f>Таблица1[[#This Row],[Т5]]+Таблица1[[#This Row],[Lдуг 1,мм]]</f>
        <v>58981.629162663077</v>
      </c>
      <c r="CE972" s="14">
        <f>Таблица1[[#This Row],[Т6]]+Таблица1[[#This Row],[Lпрям1, мм]]</f>
        <v>22440.177831924011</v>
      </c>
      <c r="CF972" s="15">
        <f>Таблица1[[#This Row],[Т7]]+Таблица1[[#This Row],[Lдуг 2,мм]]</f>
        <v>59071.714187111269</v>
      </c>
      <c r="CG972" s="14">
        <f>Таблица1[[#This Row],[Т8]]+Таблица1[[#This Row],[Lпрям2, мм]]</f>
        <v>25973.612142760561</v>
      </c>
      <c r="CH972" s="14">
        <f>Таблица1[[#This Row],[Т9]]-Таблица1[[#This Row],[Т9]]</f>
        <v>0</v>
      </c>
      <c r="CI972" s="50">
        <f>Таблица1[[#This Row],[Т9]]-Таблица1[[#This Row],[Т8]]</f>
        <v>36631.536355187258</v>
      </c>
      <c r="CJ972" s="54">
        <f>Таблица1[[#This Row],[Т9]]-Таблица1[[#This Row],[Т7]]</f>
        <v>90.085024448191689</v>
      </c>
      <c r="CK972" s="14">
        <f>Таблица1[[#This Row],[Т9]]-Таблица1[[#This Row],[Т6]]</f>
        <v>37021.831115592773</v>
      </c>
      <c r="CL972" s="14">
        <f>Таблица1[[#This Row],[Т9]]-Таблица1[[#This Row],[Т5]]</f>
        <v>137.33885378197738</v>
      </c>
      <c r="CM972" s="14">
        <f>Таблица1[[#This Row],[Т9]]-Таблица1[[#This Row],[Т4]]</f>
        <v>38150.306635929832</v>
      </c>
      <c r="CN972" s="14">
        <f>Таблица1[[#This Row],[Т9]]-Таблица1[[#This Row],[Т3]]</f>
        <v>369.37904440153943</v>
      </c>
      <c r="CO972" s="14">
        <f>Таблица1[[#This Row],[Т9]]-Таблица1[[#This Row],[Т2]]</f>
        <v>43630.838818117976</v>
      </c>
      <c r="CP972" s="14">
        <f>Таблица1[[#This Row],[Т9]]-Таблица1[[#This Row],[Т1]]</f>
        <v>594.930003698777</v>
      </c>
      <c r="CQ972" s="14">
        <f>Таблица1[[#This Row],[Т9]]-Таблица1[[#This Row],[угол обхв6]]</f>
        <v>46181.792489818763</v>
      </c>
      <c r="CR972" s="14">
        <f>Таблица1[[#This Row],[Т9]]-Таблица1[[#This Row],[угол обхв5]]</f>
        <v>897.75564838399441</v>
      </c>
      <c r="CS972" s="14">
        <f>Таблица1[[#This Row],[Т9]]-Таблица1[[#This Row],[угол обхв4]]</f>
        <v>59071.714187111269</v>
      </c>
      <c r="CT972" s="14">
        <f>Таблица1[[#This Row],[Lкан_прям, мм]]+Таблица1[[#This Row],[Lкан_дуг, мм]]+Таблица1[[#This Row],[Lкан_леб,мм]]</f>
        <v>85045.326329871838</v>
      </c>
      <c r="CU972" s="16">
        <f>Таблица1[[#This Row],[Lкан_леб,мм]]</f>
        <v>58173.958538727275</v>
      </c>
      <c r="CV972" s="14">
        <f>2534431-(Таблица1[[#This Row],[Т23]]+Таблица1[[#This Row],[угол обхв3]])</f>
        <v>2449229.6322088554</v>
      </c>
      <c r="CW972" s="50">
        <f>SUM(X972:AC972,AD972:AI972)-Таблица1[[#This Row],[lподв_min, мм]]</f>
        <v>23337.933481462685</v>
      </c>
      <c r="CX972" s="17">
        <f>CW1411-Таблица1[[#This Row],[Суммарная длина каната]]</f>
        <v>-2424956.585031095</v>
      </c>
    </row>
    <row r="973" spans="1:102" x14ac:dyDescent="0.25">
      <c r="A973" s="21">
        <v>972</v>
      </c>
      <c r="B973" s="10">
        <v>24.185102040816322</v>
      </c>
      <c r="C973" s="10">
        <v>114.46082839365614</v>
      </c>
      <c r="D973" s="11">
        <v>16289.018476397232</v>
      </c>
      <c r="E973" s="11">
        <v>9527.2411807078224</v>
      </c>
      <c r="F973" s="11">
        <v>16210.056167481816</v>
      </c>
      <c r="G973" s="11">
        <v>9643.3702200164571</v>
      </c>
      <c r="H973" s="11">
        <v>16697.01798639723</v>
      </c>
      <c r="I973" s="11">
        <v>5956.5407525842447</v>
      </c>
      <c r="J973" s="11">
        <v>3570.7004281235768</v>
      </c>
      <c r="K973" s="11">
        <v>25973.612142748523</v>
      </c>
      <c r="L973" s="11">
        <v>897.75564839604363</v>
      </c>
      <c r="M973" s="11">
        <v>58173.958538727275</v>
      </c>
      <c r="N973" s="11">
        <v>10047.250114425209</v>
      </c>
      <c r="O973" s="11">
        <v>16048.11412427058</v>
      </c>
      <c r="P973" s="43">
        <v>12437.137396158765</v>
      </c>
      <c r="Q973" s="11">
        <v>15268.97107192536</v>
      </c>
      <c r="R973" s="11">
        <v>16011.458807217912</v>
      </c>
      <c r="S973" s="11">
        <v>11114.400161416772</v>
      </c>
      <c r="T973" s="11">
        <v>16978.68819287909</v>
      </c>
      <c r="U973" s="11">
        <v>10112.511786639672</v>
      </c>
      <c r="V973" s="11">
        <v>16289.018476397232</v>
      </c>
      <c r="W973" s="11">
        <v>9527.2411807078224</v>
      </c>
      <c r="X973" s="12">
        <v>0</v>
      </c>
      <c r="Y973" s="12">
        <v>290.94475950087485</v>
      </c>
      <c r="Z973" s="12">
        <v>222.43417990884086</v>
      </c>
      <c r="AA973" s="44">
        <v>232.04019061955992</v>
      </c>
      <c r="AB973" s="45">
        <v>47.253829333786491</v>
      </c>
      <c r="AC973" s="12">
        <v>105.08268903298145</v>
      </c>
      <c r="AD973" s="12">
        <v>12889.921697292508</v>
      </c>
      <c r="AE973" s="12">
        <v>2513.6875532590839</v>
      </c>
      <c r="AF973" s="12">
        <v>5480.5321821881498</v>
      </c>
      <c r="AG973" s="44">
        <v>1128.475520337058</v>
      </c>
      <c r="AH973" s="45">
        <v>390.29476040551873</v>
      </c>
      <c r="AI973" s="12">
        <v>3570.7004292662077</v>
      </c>
      <c r="AJ973" s="12">
        <v>-22.800783772738015</v>
      </c>
      <c r="AK973" s="12">
        <v>18.056830910715139</v>
      </c>
      <c r="AL973" s="12">
        <v>49.29344789167159</v>
      </c>
      <c r="AM973" s="44">
        <v>81.87904495027918</v>
      </c>
      <c r="AN973" s="45">
        <v>75.24315037513837</v>
      </c>
      <c r="AO973" s="12">
        <v>89.9999998395391</v>
      </c>
      <c r="AP973" s="12">
        <v>-1993.5368991189537</v>
      </c>
      <c r="AQ973" s="12">
        <v>10173.713868818508</v>
      </c>
      <c r="AR973" s="12">
        <v>12746.42577822438</v>
      </c>
      <c r="AS973" s="44">
        <v>16415.36740730891</v>
      </c>
      <c r="AT973" s="45">
        <v>16584.145871032943</v>
      </c>
      <c r="AU973" s="12">
        <v>16697.018476397232</v>
      </c>
      <c r="AV973" s="12">
        <v>11429.024012917656</v>
      </c>
      <c r="AW973" s="12">
        <v>16436.019936066114</v>
      </c>
      <c r="AX973" s="12">
        <v>15535.06259136789</v>
      </c>
      <c r="AY973" s="44">
        <v>11172.03559125408</v>
      </c>
      <c r="AZ973" s="45">
        <v>10008.587024084016</v>
      </c>
      <c r="BA973" s="12">
        <v>9527.2411818504552</v>
      </c>
      <c r="BB973" s="12">
        <v>9889.1386100637574</v>
      </c>
      <c r="BC973" s="12">
        <v>12563.601150552066</v>
      </c>
      <c r="BD973" s="12">
        <v>16320.747189283526</v>
      </c>
      <c r="BE973" s="44">
        <v>16574.779592788094</v>
      </c>
      <c r="BF973" s="45">
        <v>16683.560798243379</v>
      </c>
      <c r="BG973" s="12">
        <v>16697.018486397228</v>
      </c>
      <c r="BH973" s="12">
        <v>16424.232127281015</v>
      </c>
      <c r="BI973" s="12">
        <v>15656.876883720892</v>
      </c>
      <c r="BJ973" s="12">
        <v>11380.491680859303</v>
      </c>
      <c r="BK973" s="44">
        <v>10054.876356802364</v>
      </c>
      <c r="BL973" s="45">
        <v>9631.1659432634769</v>
      </c>
      <c r="BM973" s="12">
        <v>5956.5407525842465</v>
      </c>
      <c r="BN973" s="12">
        <v>0</v>
      </c>
      <c r="BO973" s="12">
        <v>40.857614683453157</v>
      </c>
      <c r="BP973" s="12">
        <v>31.236616980956452</v>
      </c>
      <c r="BQ973" s="48">
        <v>32.585597058607597</v>
      </c>
      <c r="BR973" s="49">
        <v>6.6358945751408154</v>
      </c>
      <c r="BS973" s="13">
        <v>14.756849464400734</v>
      </c>
      <c r="BT973" s="12">
        <v>156.04146127271954</v>
      </c>
      <c r="BV973" s="14">
        <f>Таблица1[[#This Row],[Lкан_леб,мм]]</f>
        <v>58173.958538727275</v>
      </c>
      <c r="BW973" s="50">
        <f>Таблица1[[#This Row],[угол обхв4]]+Таблица1[[#This Row],[Lдуг 3,мм]]</f>
        <v>12889.921697292508</v>
      </c>
      <c r="BX973" s="54">
        <f>Таблица1[[#This Row],[угол обхв5]]+Таблица1[[#This Row],[Y5, мм]]</f>
        <v>58464.90329822815</v>
      </c>
      <c r="BY973" s="14">
        <f>Таблица1[[#This Row],[угол обхв6]]+Таблица1[[#This Row],[Lдуг 4,мм]]</f>
        <v>15403.609250551592</v>
      </c>
      <c r="BZ973" s="14">
        <f>Таблица1[[#This Row],[Т1]]+Таблица1[[#This Row],[X6, мм]]</f>
        <v>58687.337478136993</v>
      </c>
      <c r="CA973" s="14">
        <f>Таблица1[[#This Row],[Т2]]+Таблица1[[#This Row],[Lдуг 5,мм]]</f>
        <v>20884.141432739743</v>
      </c>
      <c r="CB973" s="14">
        <f>Таблица1[[#This Row],[Т3]]+Таблица1[[#This Row],[Y6, мм]]</f>
        <v>58919.377668756555</v>
      </c>
      <c r="CC973" s="14">
        <f>Таблица1[[#This Row],[Т4]]+Таблица1[[#This Row],[Lдуг 6,мм]]</f>
        <v>22012.616953076802</v>
      </c>
      <c r="CD973" s="14">
        <f>Таблица1[[#This Row],[Т5]]+Таблица1[[#This Row],[Lдуг 1,мм]]</f>
        <v>58966.631498090341</v>
      </c>
      <c r="CE973" s="14">
        <f>Таблица1[[#This Row],[Т6]]+Таблица1[[#This Row],[Lпрям1, мм]]</f>
        <v>22402.911713482321</v>
      </c>
      <c r="CF973" s="15">
        <f>Таблица1[[#This Row],[Т7]]+Таблица1[[#This Row],[Lдуг 2,мм]]</f>
        <v>59071.714187123325</v>
      </c>
      <c r="CG973" s="14">
        <f>Таблица1[[#This Row],[Т8]]+Таблица1[[#This Row],[Lпрям2, мм]]</f>
        <v>25973.612142748527</v>
      </c>
      <c r="CH973" s="14">
        <f>Таблица1[[#This Row],[Т9]]-Таблица1[[#This Row],[Т9]]</f>
        <v>0</v>
      </c>
      <c r="CI973" s="50">
        <f>Таблица1[[#This Row],[Т9]]-Таблица1[[#This Row],[Т8]]</f>
        <v>36668.802473641001</v>
      </c>
      <c r="CJ973" s="54">
        <f>Таблица1[[#This Row],[Т9]]-Таблица1[[#This Row],[Т7]]</f>
        <v>105.08268903298449</v>
      </c>
      <c r="CK973" s="14">
        <f>Таблица1[[#This Row],[Т9]]-Таблица1[[#This Row],[Т6]]</f>
        <v>37059.097234046523</v>
      </c>
      <c r="CL973" s="14">
        <f>Таблица1[[#This Row],[Т9]]-Таблица1[[#This Row],[Т5]]</f>
        <v>152.33651836677018</v>
      </c>
      <c r="CM973" s="14">
        <f>Таблица1[[#This Row],[Т9]]-Таблица1[[#This Row],[Т4]]</f>
        <v>38187.572754383582</v>
      </c>
      <c r="CN973" s="14">
        <f>Таблица1[[#This Row],[Т9]]-Таблица1[[#This Row],[Т3]]</f>
        <v>384.37670898633223</v>
      </c>
      <c r="CO973" s="14">
        <f>Таблица1[[#This Row],[Т9]]-Таблица1[[#This Row],[Т2]]</f>
        <v>43668.104936571734</v>
      </c>
      <c r="CP973" s="14">
        <f>Таблица1[[#This Row],[Т9]]-Таблица1[[#This Row],[Т1]]</f>
        <v>606.81088889517559</v>
      </c>
      <c r="CQ973" s="14">
        <f>Таблица1[[#This Row],[Т9]]-Таблица1[[#This Row],[угол обхв6]]</f>
        <v>46181.792489830819</v>
      </c>
      <c r="CR973" s="14">
        <f>Таблица1[[#This Row],[Т9]]-Таблица1[[#This Row],[угол обхв5]]</f>
        <v>897.75564839605067</v>
      </c>
      <c r="CS973" s="14">
        <f>Таблица1[[#This Row],[Т9]]-Таблица1[[#This Row],[угол обхв4]]</f>
        <v>59071.714187123325</v>
      </c>
      <c r="CT973" s="14">
        <f>Таблица1[[#This Row],[Lкан_прям, мм]]+Таблица1[[#This Row],[Lкан_дуг, мм]]+Таблица1[[#This Row],[Lкан_леб,мм]]</f>
        <v>85045.326329871838</v>
      </c>
      <c r="CU973" s="16">
        <f>Таблица1[[#This Row],[Lкан_леб,мм]]</f>
        <v>58173.958538727275</v>
      </c>
      <c r="CV973" s="14">
        <f>2534431-(Таблица1[[#This Row],[Т23]]+Таблица1[[#This Row],[угол обхв3]])</f>
        <v>2449229.6322088554</v>
      </c>
      <c r="CW973" s="50">
        <f>SUM(X973:AC973,AD973:AI973)-Таблица1[[#This Row],[lподв_min, мм]]</f>
        <v>23300.667363020992</v>
      </c>
      <c r="CX973" s="17">
        <f>CW1412-Таблица1[[#This Row],[Суммарная длина каната]]</f>
        <v>-2425003.7646535295</v>
      </c>
    </row>
    <row r="974" spans="1:102" x14ac:dyDescent="0.25">
      <c r="A974" s="21">
        <v>973</v>
      </c>
      <c r="B974" s="10">
        <v>24.185102040816322</v>
      </c>
      <c r="C974" s="10">
        <v>115.03877551020416</v>
      </c>
      <c r="D974" s="11">
        <v>16343.090515506432</v>
      </c>
      <c r="E974" s="11">
        <v>9588.7639714888755</v>
      </c>
      <c r="F974" s="11">
        <v>16262.960840677173</v>
      </c>
      <c r="G974" s="11">
        <v>9704.0906172033738</v>
      </c>
      <c r="H974" s="11">
        <v>16751.090025506433</v>
      </c>
      <c r="I974" s="11">
        <v>6007.7399539831276</v>
      </c>
      <c r="J974" s="11">
        <v>3581.024017505747</v>
      </c>
      <c r="K974" s="11">
        <v>25973.612142745224</v>
      </c>
      <c r="L974" s="11">
        <v>897.75564839933827</v>
      </c>
      <c r="M974" s="11">
        <v>58173.958538727275</v>
      </c>
      <c r="N974" s="11">
        <v>10047.250114425209</v>
      </c>
      <c r="O974" s="11">
        <v>16048.11412427058</v>
      </c>
      <c r="P974" s="43">
        <v>12433.489089408011</v>
      </c>
      <c r="Q974" s="11">
        <v>15291.348182971353</v>
      </c>
      <c r="R974" s="11">
        <v>16049.535438690466</v>
      </c>
      <c r="S974" s="11">
        <v>11173.042487683413</v>
      </c>
      <c r="T974" s="11">
        <v>17026.821574261125</v>
      </c>
      <c r="U974" s="11">
        <v>10180.961437959468</v>
      </c>
      <c r="V974" s="11">
        <v>16343.090515506432</v>
      </c>
      <c r="W974" s="11">
        <v>9588.7639714888755</v>
      </c>
      <c r="X974" s="12">
        <v>0</v>
      </c>
      <c r="Y974" s="12">
        <v>287.66160863842128</v>
      </c>
      <c r="Z974" s="12">
        <v>221.60180209613702</v>
      </c>
      <c r="AA974" s="44">
        <v>232.04019061955901</v>
      </c>
      <c r="AB974" s="45">
        <v>47.253829333786854</v>
      </c>
      <c r="AC974" s="12">
        <v>109.19821771143413</v>
      </c>
      <c r="AD974" s="12">
        <v>12889.921697292508</v>
      </c>
      <c r="AE974" s="12">
        <v>2503.3639638769032</v>
      </c>
      <c r="AF974" s="12">
        <v>5480.5321821881544</v>
      </c>
      <c r="AG974" s="44">
        <v>1128.4755203370594</v>
      </c>
      <c r="AH974" s="45">
        <v>390.29476040551634</v>
      </c>
      <c r="AI974" s="12">
        <v>3581.0240186450847</v>
      </c>
      <c r="AJ974" s="12">
        <v>-22.800783772738015</v>
      </c>
      <c r="AK974" s="12">
        <v>17.595775303059934</v>
      </c>
      <c r="AL974" s="12">
        <v>48.715500775123587</v>
      </c>
      <c r="AM974" s="44">
        <v>81.301097833731049</v>
      </c>
      <c r="AN974" s="45">
        <v>74.665203258590182</v>
      </c>
      <c r="AO974" s="12">
        <v>89.999999840001692</v>
      </c>
      <c r="AP974" s="12">
        <v>-1993.5368991189537</v>
      </c>
      <c r="AQ974" s="12">
        <v>10170.588353892359</v>
      </c>
      <c r="AR974" s="12">
        <v>12740.077695736862</v>
      </c>
      <c r="AS974" s="44">
        <v>16452.842126932748</v>
      </c>
      <c r="AT974" s="45">
        <v>16633.347604050254</v>
      </c>
      <c r="AU974" s="12">
        <v>16751.090515506432</v>
      </c>
      <c r="AV974" s="12">
        <v>11429.024012917656</v>
      </c>
      <c r="AW974" s="12">
        <v>16437.025012116552</v>
      </c>
      <c r="AX974" s="12">
        <v>15560.545929004511</v>
      </c>
      <c r="AY974" s="44">
        <v>11234.749174671473</v>
      </c>
      <c r="AZ974" s="45">
        <v>10073.062249980616</v>
      </c>
      <c r="BA974" s="12">
        <v>9588.7639726282141</v>
      </c>
      <c r="BB974" s="12">
        <v>9889.1386100637574</v>
      </c>
      <c r="BC974" s="12">
        <v>12556.827328875162</v>
      </c>
      <c r="BD974" s="12">
        <v>16356.124045019316</v>
      </c>
      <c r="BE974" s="44">
        <v>16623.514886018842</v>
      </c>
      <c r="BF974" s="45">
        <v>16736.564485717303</v>
      </c>
      <c r="BG974" s="12">
        <v>16751.090525506432</v>
      </c>
      <c r="BH974" s="12">
        <v>16424.232127281015</v>
      </c>
      <c r="BI974" s="12">
        <v>15680.259070817327</v>
      </c>
      <c r="BJ974" s="12">
        <v>11442.240233716573</v>
      </c>
      <c r="BK974" s="44">
        <v>10119.25475097141</v>
      </c>
      <c r="BL974" s="45">
        <v>9696.6631594677274</v>
      </c>
      <c r="BM974" s="12">
        <v>6007.7399539831295</v>
      </c>
      <c r="BN974" s="12">
        <v>0</v>
      </c>
      <c r="BO974" s="12">
        <v>40.396559075797946</v>
      </c>
      <c r="BP974" s="12">
        <v>31.119725472063656</v>
      </c>
      <c r="BQ974" s="48">
        <v>32.585597058607469</v>
      </c>
      <c r="BR974" s="49">
        <v>6.635894575140866</v>
      </c>
      <c r="BS974" s="13">
        <v>15.334796581411497</v>
      </c>
      <c r="BT974" s="12">
        <v>156.04146127271954</v>
      </c>
      <c r="BV974" s="14">
        <f>Таблица1[[#This Row],[Lкан_леб,мм]]</f>
        <v>58173.958538727275</v>
      </c>
      <c r="BW974" s="50">
        <f>Таблица1[[#This Row],[угол обхв4]]+Таблица1[[#This Row],[Lдуг 3,мм]]</f>
        <v>12889.921697292508</v>
      </c>
      <c r="BX974" s="54">
        <f>Таблица1[[#This Row],[угол обхв5]]+Таблица1[[#This Row],[Y5, мм]]</f>
        <v>58461.620147365698</v>
      </c>
      <c r="BY974" s="14">
        <f>Таблица1[[#This Row],[угол обхв6]]+Таблица1[[#This Row],[Lдуг 4,мм]]</f>
        <v>15393.285661169411</v>
      </c>
      <c r="BZ974" s="14">
        <f>Таблица1[[#This Row],[Т1]]+Таблица1[[#This Row],[X6, мм]]</f>
        <v>58683.221949461833</v>
      </c>
      <c r="CA974" s="14">
        <f>Таблица1[[#This Row],[Т2]]+Таблица1[[#This Row],[Lдуг 5,мм]]</f>
        <v>20873.817843357567</v>
      </c>
      <c r="CB974" s="14">
        <f>Таблица1[[#This Row],[Т3]]+Таблица1[[#This Row],[Y6, мм]]</f>
        <v>58915.262140081395</v>
      </c>
      <c r="CC974" s="14">
        <f>Таблица1[[#This Row],[Т4]]+Таблица1[[#This Row],[Lдуг 6,мм]]</f>
        <v>22002.293363694625</v>
      </c>
      <c r="CD974" s="14">
        <f>Таблица1[[#This Row],[Т5]]+Таблица1[[#This Row],[Lдуг 1,мм]]</f>
        <v>58962.515969415181</v>
      </c>
      <c r="CE974" s="14">
        <f>Таблица1[[#This Row],[Т6]]+Таблица1[[#This Row],[Lпрям1, мм]]</f>
        <v>22392.588124100141</v>
      </c>
      <c r="CF974" s="15">
        <f>Таблица1[[#This Row],[Т7]]+Таблица1[[#This Row],[Lдуг 2,мм]]</f>
        <v>59071.714187126614</v>
      </c>
      <c r="CG974" s="14">
        <f>Таблица1[[#This Row],[Т8]]+Таблица1[[#This Row],[Lпрям2, мм]]</f>
        <v>25973.612142745224</v>
      </c>
      <c r="CH974" s="14">
        <f>Таблица1[[#This Row],[Т9]]-Таблица1[[#This Row],[Т9]]</f>
        <v>0</v>
      </c>
      <c r="CI974" s="50">
        <f>Таблица1[[#This Row],[Т9]]-Таблица1[[#This Row],[Т8]]</f>
        <v>36679.126063026473</v>
      </c>
      <c r="CJ974" s="54">
        <f>Таблица1[[#This Row],[Т9]]-Таблица1[[#This Row],[Т7]]</f>
        <v>109.19821771143324</v>
      </c>
      <c r="CK974" s="14">
        <f>Таблица1[[#This Row],[Т9]]-Таблица1[[#This Row],[Т6]]</f>
        <v>37069.420823431989</v>
      </c>
      <c r="CL974" s="14">
        <f>Таблица1[[#This Row],[Т9]]-Таблица1[[#This Row],[Т5]]</f>
        <v>156.45204704521893</v>
      </c>
      <c r="CM974" s="14">
        <f>Таблица1[[#This Row],[Т9]]-Таблица1[[#This Row],[Т4]]</f>
        <v>38197.896343769047</v>
      </c>
      <c r="CN974" s="14">
        <f>Таблица1[[#This Row],[Т9]]-Таблица1[[#This Row],[Т3]]</f>
        <v>388.49223766478099</v>
      </c>
      <c r="CO974" s="14">
        <f>Таблица1[[#This Row],[Т9]]-Таблица1[[#This Row],[Т2]]</f>
        <v>43678.428525957206</v>
      </c>
      <c r="CP974" s="14">
        <f>Таблица1[[#This Row],[Т9]]-Таблица1[[#This Row],[Т1]]</f>
        <v>610.09403976091562</v>
      </c>
      <c r="CQ974" s="14">
        <f>Таблица1[[#This Row],[Т9]]-Таблица1[[#This Row],[угол обхв6]]</f>
        <v>46181.792489834108</v>
      </c>
      <c r="CR974" s="14">
        <f>Таблица1[[#This Row],[Т9]]-Таблица1[[#This Row],[угол обхв5]]</f>
        <v>897.75564839933941</v>
      </c>
      <c r="CS974" s="14">
        <f>Таблица1[[#This Row],[Т9]]-Таблица1[[#This Row],[угол обхв4]]</f>
        <v>59071.714187126614</v>
      </c>
      <c r="CT974" s="14">
        <f>Таблица1[[#This Row],[Lкан_прям, мм]]+Таблица1[[#This Row],[Lкан_дуг, мм]]+Таблица1[[#This Row],[Lкан_леб,мм]]</f>
        <v>85045.326329871838</v>
      </c>
      <c r="CU974" s="16">
        <f>Таблица1[[#This Row],[Lкан_леб,мм]]</f>
        <v>58173.958538727275</v>
      </c>
      <c r="CV974" s="14">
        <f>2534431-(Таблица1[[#This Row],[Т23]]+Таблица1[[#This Row],[угол обхв3]])</f>
        <v>2449229.6322088554</v>
      </c>
      <c r="CW974" s="50">
        <f>SUM(X974:AC974,AD974:AI974)-Таблица1[[#This Row],[lподв_min, мм]]</f>
        <v>23290.343773638815</v>
      </c>
      <c r="CX974" s="17">
        <f>CW1413-Таблица1[[#This Row],[Суммарная длина каната]]</f>
        <v>-2425052.5852897465</v>
      </c>
    </row>
    <row r="975" spans="1:102" x14ac:dyDescent="0.25">
      <c r="A975" s="21">
        <v>974</v>
      </c>
      <c r="B975" s="10">
        <v>24.185102040816322</v>
      </c>
      <c r="C975" s="10">
        <v>117.72285714285721</v>
      </c>
      <c r="D975" s="11">
        <v>16585.954628593114</v>
      </c>
      <c r="E975" s="11">
        <v>9881.4922064111797</v>
      </c>
      <c r="F975" s="11">
        <v>16500.512238765416</v>
      </c>
      <c r="G975" s="11">
        <v>9992.9399431335169</v>
      </c>
      <c r="H975" s="11">
        <v>16993.954138593115</v>
      </c>
      <c r="I975" s="11">
        <v>6251.9963725959296</v>
      </c>
      <c r="J975" s="11">
        <v>3629.4958338152492</v>
      </c>
      <c r="K975" s="11">
        <v>25973.612142730013</v>
      </c>
      <c r="L975" s="11">
        <v>897.7556484145498</v>
      </c>
      <c r="M975" s="11">
        <v>58173.958538727275</v>
      </c>
      <c r="N975" s="11">
        <v>10047.250114425209</v>
      </c>
      <c r="O975" s="11">
        <v>16048.11412427058</v>
      </c>
      <c r="P975" s="43">
        <v>12413.596419367615</v>
      </c>
      <c r="Q975" s="11">
        <v>15394.737799880471</v>
      </c>
      <c r="R975" s="11">
        <v>16218.531537256293</v>
      </c>
      <c r="S975" s="11">
        <v>11450.285778539934</v>
      </c>
      <c r="T975" s="11">
        <v>17241.203608996366</v>
      </c>
      <c r="U975" s="11">
        <v>10505.05838067058</v>
      </c>
      <c r="V975" s="11">
        <v>16585.954628593114</v>
      </c>
      <c r="W975" s="11">
        <v>9881.4922064111797</v>
      </c>
      <c r="X975" s="12">
        <v>0</v>
      </c>
      <c r="Y975" s="12">
        <v>272.27813520681275</v>
      </c>
      <c r="Z975" s="12">
        <v>217.87208227984846</v>
      </c>
      <c r="AA975" s="44">
        <v>232.04019061955862</v>
      </c>
      <c r="AB975" s="45">
        <v>47.253829333784687</v>
      </c>
      <c r="AC975" s="12">
        <v>128.31141097454534</v>
      </c>
      <c r="AD975" s="12">
        <v>12889.921697292508</v>
      </c>
      <c r="AE975" s="12">
        <v>2454.892147567406</v>
      </c>
      <c r="AF975" s="12">
        <v>5480.5321821881471</v>
      </c>
      <c r="AG975" s="44">
        <v>1128.475520337061</v>
      </c>
      <c r="AH975" s="45">
        <v>390.29476040552214</v>
      </c>
      <c r="AI975" s="12">
        <v>3629.4958349393705</v>
      </c>
      <c r="AJ975" s="12">
        <v>-22.800783772738015</v>
      </c>
      <c r="AK975" s="12">
        <v>15.43546132785699</v>
      </c>
      <c r="AL975" s="12">
        <v>46.031419142470533</v>
      </c>
      <c r="AM975" s="44">
        <v>78.617016201077945</v>
      </c>
      <c r="AN975" s="45">
        <v>71.981121625937391</v>
      </c>
      <c r="AO975" s="12">
        <v>89.999999842138465</v>
      </c>
      <c r="AP975" s="12">
        <v>-1993.5368991189537</v>
      </c>
      <c r="AQ975" s="12">
        <v>10155.840441138878</v>
      </c>
      <c r="AR975" s="12">
        <v>12707.242432420384</v>
      </c>
      <c r="AS975" s="44">
        <v>16618.506109280741</v>
      </c>
      <c r="AT975" s="45">
        <v>16853.214113130936</v>
      </c>
      <c r="AU975" s="12">
        <v>16993.954628593114</v>
      </c>
      <c r="AV975" s="12">
        <v>11429.024012917656</v>
      </c>
      <c r="AW975" s="12">
        <v>16441.397916136222</v>
      </c>
      <c r="AX975" s="12">
        <v>15677.997431699432</v>
      </c>
      <c r="AY975" s="44">
        <v>11530.811189025453</v>
      </c>
      <c r="AZ975" s="45">
        <v>10378.851601541684</v>
      </c>
      <c r="BA975" s="12">
        <v>9881.4922075353024</v>
      </c>
      <c r="BB975" s="12">
        <v>9889.1386100637574</v>
      </c>
      <c r="BC975" s="12">
        <v>12522.186746081285</v>
      </c>
      <c r="BD975" s="12">
        <v>16512.177550309061</v>
      </c>
      <c r="BE975" s="44">
        <v>16841.229036971916</v>
      </c>
      <c r="BF975" s="45">
        <v>16973.944124458543</v>
      </c>
      <c r="BG975" s="12">
        <v>16993.954638593113</v>
      </c>
      <c r="BH975" s="12">
        <v>16424.232127281015</v>
      </c>
      <c r="BI975" s="12">
        <v>15788.021591746116</v>
      </c>
      <c r="BJ975" s="12">
        <v>11733.545410358895</v>
      </c>
      <c r="BK975" s="44">
        <v>10424.532970185061</v>
      </c>
      <c r="BL975" s="45">
        <v>10007.698985540073</v>
      </c>
      <c r="BM975" s="12">
        <v>6251.9963725959315</v>
      </c>
      <c r="BN975" s="12">
        <v>0</v>
      </c>
      <c r="BO975" s="12">
        <v>38.236245100594999</v>
      </c>
      <c r="BP975" s="12">
        <v>30.595957814613548</v>
      </c>
      <c r="BQ975" s="48">
        <v>32.585597058607412</v>
      </c>
      <c r="BR975" s="49">
        <v>6.6358945751405605</v>
      </c>
      <c r="BS975" s="13">
        <v>18.018878216201081</v>
      </c>
      <c r="BT975" s="12">
        <v>156.04146127271954</v>
      </c>
      <c r="BV975" s="14">
        <f>Таблица1[[#This Row],[Lкан_леб,мм]]</f>
        <v>58173.958538727275</v>
      </c>
      <c r="BW975" s="50">
        <f>Таблица1[[#This Row],[угол обхв4]]+Таблица1[[#This Row],[Lдуг 3,мм]]</f>
        <v>12889.921697292508</v>
      </c>
      <c r="BX975" s="54">
        <f>Таблица1[[#This Row],[угол обхв5]]+Таблица1[[#This Row],[Y5, мм]]</f>
        <v>58446.236673934087</v>
      </c>
      <c r="BY975" s="14">
        <f>Таблица1[[#This Row],[угол обхв6]]+Таблица1[[#This Row],[Lдуг 4,мм]]</f>
        <v>15344.813844859913</v>
      </c>
      <c r="BZ975" s="14">
        <f>Таблица1[[#This Row],[Т1]]+Таблица1[[#This Row],[X6, мм]]</f>
        <v>58664.108756213936</v>
      </c>
      <c r="CA975" s="14">
        <f>Таблица1[[#This Row],[Т2]]+Таблица1[[#This Row],[Lдуг 5,мм]]</f>
        <v>20825.346027048061</v>
      </c>
      <c r="CB975" s="14">
        <f>Таблица1[[#This Row],[Т3]]+Таблица1[[#This Row],[Y6, мм]]</f>
        <v>58896.148946833498</v>
      </c>
      <c r="CC975" s="14">
        <f>Таблица1[[#This Row],[Т4]]+Таблица1[[#This Row],[Lдуг 6,мм]]</f>
        <v>21953.821547385123</v>
      </c>
      <c r="CD975" s="14">
        <f>Таблица1[[#This Row],[Т5]]+Таблица1[[#This Row],[Lдуг 1,мм]]</f>
        <v>58943.402776167284</v>
      </c>
      <c r="CE975" s="14">
        <f>Таблица1[[#This Row],[Т6]]+Таблица1[[#This Row],[Lпрям1, мм]]</f>
        <v>22344.116307790646</v>
      </c>
      <c r="CF975" s="15">
        <f>Таблица1[[#This Row],[Т7]]+Таблица1[[#This Row],[Lдуг 2,мм]]</f>
        <v>59071.714187141828</v>
      </c>
      <c r="CG975" s="14">
        <f>Таблица1[[#This Row],[Т8]]+Таблица1[[#This Row],[Lпрям2, мм]]</f>
        <v>25973.612142730017</v>
      </c>
      <c r="CH975" s="14">
        <f>Таблица1[[#This Row],[Т9]]-Таблица1[[#This Row],[Т9]]</f>
        <v>0</v>
      </c>
      <c r="CI975" s="50">
        <f>Таблица1[[#This Row],[Т9]]-Таблица1[[#This Row],[Т8]]</f>
        <v>36727.597879351182</v>
      </c>
      <c r="CJ975" s="54">
        <f>Таблица1[[#This Row],[Т9]]-Таблица1[[#This Row],[Т7]]</f>
        <v>128.31141097454383</v>
      </c>
      <c r="CK975" s="14">
        <f>Таблица1[[#This Row],[Т9]]-Таблица1[[#This Row],[Т6]]</f>
        <v>37117.892639756705</v>
      </c>
      <c r="CL975" s="14">
        <f>Таблица1[[#This Row],[Т9]]-Таблица1[[#This Row],[Т5]]</f>
        <v>175.56524030832952</v>
      </c>
      <c r="CM975" s="14">
        <f>Таблица1[[#This Row],[Т9]]-Таблица1[[#This Row],[Т4]]</f>
        <v>38246.368160093771</v>
      </c>
      <c r="CN975" s="14">
        <f>Таблица1[[#This Row],[Т9]]-Таблица1[[#This Row],[Т3]]</f>
        <v>407.60543092789158</v>
      </c>
      <c r="CO975" s="14">
        <f>Таблица1[[#This Row],[Т9]]-Таблица1[[#This Row],[Т2]]</f>
        <v>43726.900342281915</v>
      </c>
      <c r="CP975" s="14">
        <f>Таблица1[[#This Row],[Т9]]-Таблица1[[#This Row],[Т1]]</f>
        <v>625.47751320774114</v>
      </c>
      <c r="CQ975" s="14">
        <f>Таблица1[[#This Row],[Т9]]-Таблица1[[#This Row],[угол обхв6]]</f>
        <v>46181.792489849322</v>
      </c>
      <c r="CR975" s="14">
        <f>Таблица1[[#This Row],[Т9]]-Таблица1[[#This Row],[угол обхв5]]</f>
        <v>897.75564841455343</v>
      </c>
      <c r="CS975" s="14">
        <f>Таблица1[[#This Row],[Т9]]-Таблица1[[#This Row],[угол обхв4]]</f>
        <v>59071.714187141828</v>
      </c>
      <c r="CT975" s="14">
        <f>Таблица1[[#This Row],[Lкан_прям, мм]]+Таблица1[[#This Row],[Lкан_дуг, мм]]+Таблица1[[#This Row],[Lкан_леб,мм]]</f>
        <v>85045.326329871838</v>
      </c>
      <c r="CU975" s="16">
        <f>Таблица1[[#This Row],[Lкан_леб,мм]]</f>
        <v>58173.958538727275</v>
      </c>
      <c r="CV975" s="14">
        <f>2534431-(Таблица1[[#This Row],[Т23]]+Таблица1[[#This Row],[угол обхв3]])</f>
        <v>2449229.6322088554</v>
      </c>
      <c r="CW975" s="50">
        <f>SUM(X975:AC975,AD975:AI975)-Таблица1[[#This Row],[lподв_min, мм]]</f>
        <v>23241.871957329317</v>
      </c>
      <c r="CX975" s="17">
        <f>CW1414-Таблица1[[#This Row],[Суммарная длина каната]]</f>
        <v>-2425103.039196033</v>
      </c>
    </row>
    <row r="976" spans="1:102" x14ac:dyDescent="0.25">
      <c r="A976" s="21">
        <v>975</v>
      </c>
      <c r="B976" s="10">
        <v>24.185102040816322</v>
      </c>
      <c r="C976" s="10">
        <v>120.40693877551027</v>
      </c>
      <c r="D976" s="11">
        <v>16814.844151419515</v>
      </c>
      <c r="E976" s="11">
        <v>10185.272362587344</v>
      </c>
      <c r="F976" s="11">
        <v>16724.276520201369</v>
      </c>
      <c r="G976" s="11">
        <v>10292.596657020309</v>
      </c>
      <c r="H976" s="11">
        <v>17222.843661419513</v>
      </c>
      <c r="I976" s="11">
        <v>6506.4788877407491</v>
      </c>
      <c r="J976" s="11">
        <v>3678.7934748465955</v>
      </c>
      <c r="K976" s="11">
        <v>25973.612142714941</v>
      </c>
      <c r="L976" s="11">
        <v>897.75564842962081</v>
      </c>
      <c r="M976" s="11">
        <v>58173.958538727275</v>
      </c>
      <c r="N976" s="11">
        <v>10047.250114425209</v>
      </c>
      <c r="O976" s="11">
        <v>16048.11412427058</v>
      </c>
      <c r="P976" s="43">
        <v>12388.883948029494</v>
      </c>
      <c r="Q976" s="11">
        <v>15497.08243807082</v>
      </c>
      <c r="R976" s="11">
        <v>16374.35922774766</v>
      </c>
      <c r="S976" s="11">
        <v>11735.138818775684</v>
      </c>
      <c r="T976" s="11">
        <v>17440.173337476499</v>
      </c>
      <c r="U976" s="11">
        <v>10838.839045539671</v>
      </c>
      <c r="V976" s="11">
        <v>16814.844151419515</v>
      </c>
      <c r="W976" s="11">
        <v>10185.272362587344</v>
      </c>
      <c r="X976" s="12">
        <v>0</v>
      </c>
      <c r="Y976" s="12">
        <v>256.65782563729215</v>
      </c>
      <c r="Z976" s="12">
        <v>214.37919860147201</v>
      </c>
      <c r="AA976" s="44">
        <v>232.04019061955876</v>
      </c>
      <c r="AB976" s="45">
        <v>47.253829333788303</v>
      </c>
      <c r="AC976" s="12">
        <v>147.42460423750973</v>
      </c>
      <c r="AD976" s="12">
        <v>12889.921697292508</v>
      </c>
      <c r="AE976" s="12">
        <v>2405.5945065360565</v>
      </c>
      <c r="AF976" s="12">
        <v>5480.532182188148</v>
      </c>
      <c r="AG976" s="44">
        <v>1128.4755203370619</v>
      </c>
      <c r="AH976" s="45">
        <v>390.29476040551316</v>
      </c>
      <c r="AI976" s="12">
        <v>3678.7934759556533</v>
      </c>
      <c r="AJ976" s="12">
        <v>-22.800783772738015</v>
      </c>
      <c r="AK976" s="12">
        <v>13.24188825672625</v>
      </c>
      <c r="AL976" s="12">
        <v>43.347337509817486</v>
      </c>
      <c r="AM976" s="44">
        <v>75.932934568424926</v>
      </c>
      <c r="AN976" s="45">
        <v>69.29703999328386</v>
      </c>
      <c r="AO976" s="12">
        <v>89.999999844253892</v>
      </c>
      <c r="AP976" s="12">
        <v>-1993.5368991189537</v>
      </c>
      <c r="AQ976" s="12">
        <v>10140.707647421172</v>
      </c>
      <c r="AR976" s="12">
        <v>12668.94306375931</v>
      </c>
      <c r="AS976" s="44">
        <v>16770.124078465335</v>
      </c>
      <c r="AT976" s="45">
        <v>17058.51962396417</v>
      </c>
      <c r="AU976" s="12">
        <v>17222.844151419515</v>
      </c>
      <c r="AV976" s="12">
        <v>11429.024012917656</v>
      </c>
      <c r="AW976" s="12">
        <v>16445.266097105043</v>
      </c>
      <c r="AX976" s="12">
        <v>15793.782440929992</v>
      </c>
      <c r="AY976" s="44">
        <v>11834.306267751732</v>
      </c>
      <c r="AZ976" s="45">
        <v>10694.601592143372</v>
      </c>
      <c r="BA976" s="12">
        <v>10185.272363696404</v>
      </c>
      <c r="BB976" s="12">
        <v>9889.1386100637574</v>
      </c>
      <c r="BC976" s="12">
        <v>12482.341481025458</v>
      </c>
      <c r="BD976" s="12">
        <v>16654.418343477479</v>
      </c>
      <c r="BE976" s="44">
        <v>17044.408486758821</v>
      </c>
      <c r="BF976" s="45">
        <v>17196.497864931844</v>
      </c>
      <c r="BG976" s="12">
        <v>17222.844161419511</v>
      </c>
      <c r="BH976" s="12">
        <v>16424.232127281015</v>
      </c>
      <c r="BI976" s="12">
        <v>15894.234410905286</v>
      </c>
      <c r="BJ976" s="12">
        <v>12031.838821634856</v>
      </c>
      <c r="BK976" s="44">
        <v>10739.671596563625</v>
      </c>
      <c r="BL976" s="45">
        <v>10329.509815983645</v>
      </c>
      <c r="BM976" s="12">
        <v>6506.4788877407509</v>
      </c>
      <c r="BN976" s="12">
        <v>0</v>
      </c>
      <c r="BO976" s="12">
        <v>36.042672029464264</v>
      </c>
      <c r="BP976" s="12">
        <v>30.105449253091237</v>
      </c>
      <c r="BQ976" s="48">
        <v>32.585597058607433</v>
      </c>
      <c r="BR976" s="49">
        <v>6.6358945751410694</v>
      </c>
      <c r="BS976" s="13">
        <v>20.702959850970043</v>
      </c>
      <c r="BT976" s="12">
        <v>156.04146127271954</v>
      </c>
      <c r="BV976" s="14">
        <f>Таблица1[[#This Row],[Lкан_леб,мм]]</f>
        <v>58173.958538727275</v>
      </c>
      <c r="BW976" s="50">
        <f>Таблица1[[#This Row],[угол обхв4]]+Таблица1[[#This Row],[Lдуг 3,мм]]</f>
        <v>12889.921697292508</v>
      </c>
      <c r="BX976" s="54">
        <f>Таблица1[[#This Row],[угол обхв5]]+Таблица1[[#This Row],[Y5, мм]]</f>
        <v>58430.616364364563</v>
      </c>
      <c r="BY976" s="14">
        <f>Таблица1[[#This Row],[угол обхв6]]+Таблица1[[#This Row],[Lдуг 4,мм]]</f>
        <v>15295.516203828563</v>
      </c>
      <c r="BZ976" s="14">
        <f>Таблица1[[#This Row],[Т1]]+Таблица1[[#This Row],[X6, мм]]</f>
        <v>58644.995562966033</v>
      </c>
      <c r="CA976" s="14">
        <f>Таблица1[[#This Row],[Т2]]+Таблица1[[#This Row],[Lдуг 5,мм]]</f>
        <v>20776.048386016711</v>
      </c>
      <c r="CB976" s="14">
        <f>Таблица1[[#This Row],[Т3]]+Таблица1[[#This Row],[Y6, мм]]</f>
        <v>58877.035753585595</v>
      </c>
      <c r="CC976" s="14">
        <f>Таблица1[[#This Row],[Т4]]+Таблица1[[#This Row],[Lдуг 6,мм]]</f>
        <v>21904.523906353774</v>
      </c>
      <c r="CD976" s="14">
        <f>Таблица1[[#This Row],[Т5]]+Таблица1[[#This Row],[Lдуг 1,мм]]</f>
        <v>58924.28958291938</v>
      </c>
      <c r="CE976" s="14">
        <f>Таблица1[[#This Row],[Т6]]+Таблица1[[#This Row],[Lпрям1, мм]]</f>
        <v>22294.818666759285</v>
      </c>
      <c r="CF976" s="15">
        <f>Таблица1[[#This Row],[Т7]]+Таблица1[[#This Row],[Lдуг 2,мм]]</f>
        <v>59071.714187156889</v>
      </c>
      <c r="CG976" s="14">
        <f>Таблица1[[#This Row],[Т8]]+Таблица1[[#This Row],[Lпрям2, мм]]</f>
        <v>25973.612142714937</v>
      </c>
      <c r="CH976" s="14">
        <f>Таблица1[[#This Row],[Т9]]-Таблица1[[#This Row],[Т9]]</f>
        <v>0</v>
      </c>
      <c r="CI976" s="50">
        <f>Таблица1[[#This Row],[Т9]]-Таблица1[[#This Row],[Т8]]</f>
        <v>36776.895520397607</v>
      </c>
      <c r="CJ976" s="54">
        <f>Таблица1[[#This Row],[Т9]]-Таблица1[[#This Row],[Т7]]</f>
        <v>147.4246042375089</v>
      </c>
      <c r="CK976" s="14">
        <f>Таблица1[[#This Row],[Т9]]-Таблица1[[#This Row],[Т6]]</f>
        <v>37167.190280803115</v>
      </c>
      <c r="CL976" s="14">
        <f>Таблица1[[#This Row],[Т9]]-Таблица1[[#This Row],[Т5]]</f>
        <v>194.67843357129459</v>
      </c>
      <c r="CM976" s="14">
        <f>Таблица1[[#This Row],[Т9]]-Таблица1[[#This Row],[Т4]]</f>
        <v>38295.665801140174</v>
      </c>
      <c r="CN976" s="14">
        <f>Таблица1[[#This Row],[Т9]]-Таблица1[[#This Row],[Т3]]</f>
        <v>426.71862419085664</v>
      </c>
      <c r="CO976" s="14">
        <f>Таблица1[[#This Row],[Т9]]-Таблица1[[#This Row],[Т2]]</f>
        <v>43776.197983328326</v>
      </c>
      <c r="CP976" s="14">
        <f>Таблица1[[#This Row],[Т9]]-Таблица1[[#This Row],[Т1]]</f>
        <v>641.09782279232604</v>
      </c>
      <c r="CQ976" s="14">
        <f>Таблица1[[#This Row],[Т9]]-Таблица1[[#This Row],[угол обхв6]]</f>
        <v>46181.792489864383</v>
      </c>
      <c r="CR976" s="14">
        <f>Таблица1[[#This Row],[Т9]]-Таблица1[[#This Row],[угол обхв5]]</f>
        <v>897.75564842961467</v>
      </c>
      <c r="CS976" s="14">
        <f>Таблица1[[#This Row],[Т9]]-Таблица1[[#This Row],[угол обхв4]]</f>
        <v>59071.714187156889</v>
      </c>
      <c r="CT976" s="14">
        <f>Таблица1[[#This Row],[Lкан_прям, мм]]+Таблица1[[#This Row],[Lкан_дуг, мм]]+Таблица1[[#This Row],[Lкан_леб,мм]]</f>
        <v>85045.326329871838</v>
      </c>
      <c r="CU976" s="16">
        <f>Таблица1[[#This Row],[Lкан_леб,мм]]</f>
        <v>58173.958538727275</v>
      </c>
      <c r="CV976" s="14">
        <f>2534431-(Таблица1[[#This Row],[Т23]]+Таблица1[[#This Row],[угол обхв3]])</f>
        <v>2449229.6322088554</v>
      </c>
      <c r="CW976" s="50">
        <f>SUM(X976:AC976,AD976:AI976)-Таблица1[[#This Row],[lподв_min, мм]]</f>
        <v>23192.574316297963</v>
      </c>
      <c r="CX976" s="17">
        <f>CW1415-Таблица1[[#This Row],[Суммарная длина каната]]</f>
        <v>-2425155.117404263</v>
      </c>
    </row>
    <row r="977" spans="1:102" x14ac:dyDescent="0.25">
      <c r="A977" s="21">
        <v>976</v>
      </c>
      <c r="B977" s="10">
        <v>24.185102040816322</v>
      </c>
      <c r="C977" s="10">
        <v>123.09102040816332</v>
      </c>
      <c r="D977" s="11">
        <v>17029.256865534535</v>
      </c>
      <c r="E977" s="11">
        <v>10499.437900118024</v>
      </c>
      <c r="F977" s="11">
        <v>16933.76271209363</v>
      </c>
      <c r="G977" s="11">
        <v>10602.403266424395</v>
      </c>
      <c r="H977" s="11">
        <v>17437.256375534533</v>
      </c>
      <c r="I977" s="11">
        <v>6770.5807078924627</v>
      </c>
      <c r="J977" s="11">
        <v>3728.8571922255624</v>
      </c>
      <c r="K977" s="11">
        <v>25973.612142700051</v>
      </c>
      <c r="L977" s="11">
        <v>897.75564844451003</v>
      </c>
      <c r="M977" s="11">
        <v>58173.958538727275</v>
      </c>
      <c r="N977" s="11">
        <v>10047.250114425209</v>
      </c>
      <c r="O977" s="11">
        <v>16048.11412427058</v>
      </c>
      <c r="P977" s="43">
        <v>12359.405898317111</v>
      </c>
      <c r="Q977" s="11">
        <v>15598.157537828896</v>
      </c>
      <c r="R977" s="11">
        <v>16516.67660049396</v>
      </c>
      <c r="S977" s="11">
        <v>12026.976597464487</v>
      </c>
      <c r="T977" s="11">
        <v>17623.294189833156</v>
      </c>
      <c r="U977" s="11">
        <v>11181.57106698512</v>
      </c>
      <c r="V977" s="11">
        <v>17029.256865534535</v>
      </c>
      <c r="W977" s="11">
        <v>10499.437900118024</v>
      </c>
      <c r="X977" s="12">
        <v>0</v>
      </c>
      <c r="Y977" s="12">
        <v>240.78171556245462</v>
      </c>
      <c r="Z977" s="12">
        <v>211.1421154284123</v>
      </c>
      <c r="AA977" s="44">
        <v>232.0401906195591</v>
      </c>
      <c r="AB977" s="45">
        <v>47.253829333787756</v>
      </c>
      <c r="AC977" s="12">
        <v>166.53779750029631</v>
      </c>
      <c r="AD977" s="12">
        <v>12889.921697292508</v>
      </c>
      <c r="AE977" s="12">
        <v>2355.5307891570901</v>
      </c>
      <c r="AF977" s="12">
        <v>5480.5321821881498</v>
      </c>
      <c r="AG977" s="44">
        <v>1128.4755203370623</v>
      </c>
      <c r="AH977" s="45">
        <v>390.2947604055139</v>
      </c>
      <c r="AI977" s="12">
        <v>3728.8571933197286</v>
      </c>
      <c r="AJ977" s="12">
        <v>-22.800783772738015</v>
      </c>
      <c r="AK977" s="12">
        <v>11.012392907772044</v>
      </c>
      <c r="AL977" s="12">
        <v>40.663255877164417</v>
      </c>
      <c r="AM977" s="44">
        <v>73.248852935771893</v>
      </c>
      <c r="AN977" s="45">
        <v>66.612958360630898</v>
      </c>
      <c r="AO977" s="12">
        <v>89.999999846344949</v>
      </c>
      <c r="AP977" s="12">
        <v>-1993.5368991189537</v>
      </c>
      <c r="AQ977" s="12">
        <v>10125.186810524987</v>
      </c>
      <c r="AR977" s="12">
        <v>12625.263624397818</v>
      </c>
      <c r="AS977" s="44">
        <v>16907.363361585212</v>
      </c>
      <c r="AT977" s="45">
        <v>17248.81366501077</v>
      </c>
      <c r="AU977" s="12">
        <v>17437.256865534535</v>
      </c>
      <c r="AV977" s="12">
        <v>11429.024012917656</v>
      </c>
      <c r="AW977" s="12">
        <v>16448.601167008608</v>
      </c>
      <c r="AX977" s="12">
        <v>15907.646906762944</v>
      </c>
      <c r="AY977" s="44">
        <v>12144.568496454282</v>
      </c>
      <c r="AZ977" s="45">
        <v>11019.619418247754</v>
      </c>
      <c r="BA977" s="12">
        <v>10499.437901212194</v>
      </c>
      <c r="BB977" s="12">
        <v>9889.1386100637574</v>
      </c>
      <c r="BC977" s="12">
        <v>12437.342594416888</v>
      </c>
      <c r="BD977" s="12">
        <v>16782.534326574667</v>
      </c>
      <c r="BE977" s="44">
        <v>17232.607428741903</v>
      </c>
      <c r="BF977" s="45">
        <v>17403.737390356921</v>
      </c>
      <c r="BG977" s="12">
        <v>17437.256875534535</v>
      </c>
      <c r="BH977" s="12">
        <v>16424.232127281015</v>
      </c>
      <c r="BI977" s="12">
        <v>15998.644580566925</v>
      </c>
      <c r="BJ977" s="12">
        <v>12336.465966398537</v>
      </c>
      <c r="BK977" s="44">
        <v>11063.979167995325</v>
      </c>
      <c r="BL977" s="45">
        <v>10661.389548855392</v>
      </c>
      <c r="BM977" s="12">
        <v>6770.5807078924645</v>
      </c>
      <c r="BN977" s="12">
        <v>0</v>
      </c>
      <c r="BO977" s="12">
        <v>33.813176680510061</v>
      </c>
      <c r="BP977" s="12">
        <v>29.650862969392374</v>
      </c>
      <c r="BQ977" s="48">
        <v>32.585597058607476</v>
      </c>
      <c r="BR977" s="49">
        <v>6.635894575140993</v>
      </c>
      <c r="BS977" s="13">
        <v>23.387041485714043</v>
      </c>
      <c r="BT977" s="12">
        <v>156.04146127271954</v>
      </c>
      <c r="BV977" s="14">
        <f>Таблица1[[#This Row],[Lкан_леб,мм]]</f>
        <v>58173.958538727275</v>
      </c>
      <c r="BW977" s="50">
        <f>Таблица1[[#This Row],[угол обхв4]]+Таблица1[[#This Row],[Lдуг 3,мм]]</f>
        <v>12889.921697292508</v>
      </c>
      <c r="BX977" s="54">
        <f>Таблица1[[#This Row],[угол обхв5]]+Таблица1[[#This Row],[Y5, мм]]</f>
        <v>58414.740254289733</v>
      </c>
      <c r="BY977" s="14">
        <f>Таблица1[[#This Row],[угол обхв6]]+Таблица1[[#This Row],[Lдуг 4,мм]]</f>
        <v>15245.452486449598</v>
      </c>
      <c r="BZ977" s="14">
        <f>Таблица1[[#This Row],[Т1]]+Таблица1[[#This Row],[X6, мм]]</f>
        <v>58625.882369718143</v>
      </c>
      <c r="CA977" s="14">
        <f>Таблица1[[#This Row],[Т2]]+Таблица1[[#This Row],[Lдуг 5,мм]]</f>
        <v>20725.98466863775</v>
      </c>
      <c r="CB977" s="14">
        <f>Таблица1[[#This Row],[Т3]]+Таблица1[[#This Row],[Y6, мм]]</f>
        <v>58857.922560337705</v>
      </c>
      <c r="CC977" s="14">
        <f>Таблица1[[#This Row],[Т4]]+Таблица1[[#This Row],[Lдуг 6,мм]]</f>
        <v>21854.460188974812</v>
      </c>
      <c r="CD977" s="14">
        <f>Таблица1[[#This Row],[Т5]]+Таблица1[[#This Row],[Lдуг 1,мм]]</f>
        <v>58905.176389671491</v>
      </c>
      <c r="CE977" s="14">
        <f>Таблица1[[#This Row],[Т6]]+Таблица1[[#This Row],[Lпрям1, мм]]</f>
        <v>22244.754949380327</v>
      </c>
      <c r="CF977" s="15">
        <f>Таблица1[[#This Row],[Т7]]+Таблица1[[#This Row],[Lдуг 2,мм]]</f>
        <v>59071.71418717179</v>
      </c>
      <c r="CG977" s="14">
        <f>Таблица1[[#This Row],[Т8]]+Таблица1[[#This Row],[Lпрям2, мм]]</f>
        <v>25973.612142700054</v>
      </c>
      <c r="CH977" s="14">
        <f>Таблица1[[#This Row],[Т9]]-Таблица1[[#This Row],[Т9]]</f>
        <v>0</v>
      </c>
      <c r="CI977" s="50">
        <f>Таблица1[[#This Row],[Т9]]-Таблица1[[#This Row],[Т8]]</f>
        <v>36826.959237791467</v>
      </c>
      <c r="CJ977" s="54">
        <f>Таблица1[[#This Row],[Т9]]-Таблица1[[#This Row],[Т7]]</f>
        <v>166.53779750029935</v>
      </c>
      <c r="CK977" s="14">
        <f>Таблица1[[#This Row],[Т9]]-Таблица1[[#This Row],[Т6]]</f>
        <v>37217.253998196975</v>
      </c>
      <c r="CL977" s="14">
        <f>Таблица1[[#This Row],[Т9]]-Таблица1[[#This Row],[Т5]]</f>
        <v>213.79162683408504</v>
      </c>
      <c r="CM977" s="14">
        <f>Таблица1[[#This Row],[Т9]]-Таблица1[[#This Row],[Т4]]</f>
        <v>38345.729518534041</v>
      </c>
      <c r="CN977" s="14">
        <f>Таблица1[[#This Row],[Т9]]-Таблица1[[#This Row],[Т3]]</f>
        <v>445.83181745364709</v>
      </c>
      <c r="CO977" s="14">
        <f>Таблица1[[#This Row],[Т9]]-Таблица1[[#This Row],[Т2]]</f>
        <v>43826.261700722192</v>
      </c>
      <c r="CP977" s="14">
        <f>Таблица1[[#This Row],[Т9]]-Таблица1[[#This Row],[Т1]]</f>
        <v>656.97393288205785</v>
      </c>
      <c r="CQ977" s="14">
        <f>Таблица1[[#This Row],[Т9]]-Таблица1[[#This Row],[угол обхв6]]</f>
        <v>46181.792489879284</v>
      </c>
      <c r="CR977" s="14">
        <f>Таблица1[[#This Row],[Т9]]-Таблица1[[#This Row],[угол обхв5]]</f>
        <v>897.75564844451583</v>
      </c>
      <c r="CS977" s="14">
        <f>Таблица1[[#This Row],[Т9]]-Таблица1[[#This Row],[угол обхв4]]</f>
        <v>59071.71418717179</v>
      </c>
      <c r="CT977" s="14">
        <f>Таблица1[[#This Row],[Lкан_прям, мм]]+Таблица1[[#This Row],[Lкан_дуг, мм]]+Таблица1[[#This Row],[Lкан_леб,мм]]</f>
        <v>85045.326329871838</v>
      </c>
      <c r="CU977" s="16">
        <f>Таблица1[[#This Row],[Lкан_леб,мм]]</f>
        <v>58173.958538727275</v>
      </c>
      <c r="CV977" s="14">
        <f>2534431-(Таблица1[[#This Row],[Т23]]+Таблица1[[#This Row],[угол обхв3]])</f>
        <v>2449229.6322088554</v>
      </c>
      <c r="CW977" s="50">
        <f>SUM(X977:AC977,AD977:AI977)-Таблица1[[#This Row],[lподв_min, мм]]</f>
        <v>23142.510598919001</v>
      </c>
      <c r="CX977" s="17">
        <f>CW1416-Таблица1[[#This Row],[Суммарная длина каната]]</f>
        <v>-2425208.8097146419</v>
      </c>
    </row>
    <row r="978" spans="1:102" x14ac:dyDescent="0.25">
      <c r="A978" s="21">
        <v>977</v>
      </c>
      <c r="B978" s="10">
        <v>24.185102040816322</v>
      </c>
      <c r="C978" s="10">
        <v>125.77510204081636</v>
      </c>
      <c r="D978" s="11">
        <v>17228.722316808842</v>
      </c>
      <c r="E978" s="11">
        <v>10823.299491996479</v>
      </c>
      <c r="F978" s="11">
        <v>17128.511169852467</v>
      </c>
      <c r="G978" s="11">
        <v>10921.680008490794</v>
      </c>
      <c r="H978" s="11">
        <v>17636.72182680884</v>
      </c>
      <c r="I978" s="11">
        <v>7043.6760451965092</v>
      </c>
      <c r="J978" s="11">
        <v>3779.6234467999702</v>
      </c>
      <c r="K978" s="11">
        <v>25973.612142685353</v>
      </c>
      <c r="L978" s="11">
        <v>897.75564845920724</v>
      </c>
      <c r="M978" s="11">
        <v>58173.958538727275</v>
      </c>
      <c r="N978" s="11">
        <v>10047.250114425209</v>
      </c>
      <c r="O978" s="11">
        <v>16048.11412427058</v>
      </c>
      <c r="P978" s="43">
        <v>12325.226949558224</v>
      </c>
      <c r="Q978" s="11">
        <v>15697.741325001751</v>
      </c>
      <c r="R978" s="11">
        <v>16645.17138951804</v>
      </c>
      <c r="S978" s="11">
        <v>12325.158778100889</v>
      </c>
      <c r="T978" s="11">
        <v>17790.164371044459</v>
      </c>
      <c r="U978" s="11">
        <v>11532.502438786529</v>
      </c>
      <c r="V978" s="11">
        <v>17228.722316808842</v>
      </c>
      <c r="W978" s="11">
        <v>10823.299491996479</v>
      </c>
      <c r="X978" s="12">
        <v>0</v>
      </c>
      <c r="Y978" s="12">
        <v>224.62911272261425</v>
      </c>
      <c r="Z978" s="12">
        <v>208.18152502035562</v>
      </c>
      <c r="AA978" s="44">
        <v>232.04019061955887</v>
      </c>
      <c r="AB978" s="45">
        <v>47.253829333788218</v>
      </c>
      <c r="AC978" s="12">
        <v>185.65099076289039</v>
      </c>
      <c r="AD978" s="12">
        <v>12889.921697292508</v>
      </c>
      <c r="AE978" s="12">
        <v>2304.7645345826777</v>
      </c>
      <c r="AF978" s="12">
        <v>5480.5321821881525</v>
      </c>
      <c r="AG978" s="44">
        <v>1128.4755203370587</v>
      </c>
      <c r="AH978" s="45">
        <v>390.29476040551583</v>
      </c>
      <c r="AI978" s="12">
        <v>3779.6234478794418</v>
      </c>
      <c r="AJ978" s="12">
        <v>-22.800783772738015</v>
      </c>
      <c r="AK978" s="12">
        <v>8.7440694497478209</v>
      </c>
      <c r="AL978" s="12">
        <v>37.97917424451137</v>
      </c>
      <c r="AM978" s="44">
        <v>70.564771303118818</v>
      </c>
      <c r="AN978" s="45">
        <v>63.928876727977759</v>
      </c>
      <c r="AO978" s="12">
        <v>89.999999848408763</v>
      </c>
      <c r="AP978" s="12">
        <v>-1993.5368991189537</v>
      </c>
      <c r="AQ978" s="12">
        <v>10109.274716052276</v>
      </c>
      <c r="AR978" s="12">
        <v>12576.29995367407</v>
      </c>
      <c r="AS978" s="44">
        <v>17029.922834764773</v>
      </c>
      <c r="AT978" s="45">
        <v>17423.678702181081</v>
      </c>
      <c r="AU978" s="12">
        <v>17636.722316808842</v>
      </c>
      <c r="AV978" s="12">
        <v>11429.024012917656</v>
      </c>
      <c r="AW978" s="12">
        <v>16451.372042721046</v>
      </c>
      <c r="AX978" s="12">
        <v>16019.340993229573</v>
      </c>
      <c r="AY978" s="44">
        <v>12460.917112580035</v>
      </c>
      <c r="AZ978" s="45">
        <v>11353.191941275189</v>
      </c>
      <c r="BA978" s="12">
        <v>10823.299493075952</v>
      </c>
      <c r="BB978" s="12">
        <v>9889.1386100637574</v>
      </c>
      <c r="BC978" s="12">
        <v>12387.251551185293</v>
      </c>
      <c r="BD978" s="12">
        <v>16896.244393633886</v>
      </c>
      <c r="BE978" s="44">
        <v>17405.412925797726</v>
      </c>
      <c r="BF978" s="45">
        <v>17595.207985672216</v>
      </c>
      <c r="BG978" s="12">
        <v>17636.722326808838</v>
      </c>
      <c r="BH978" s="12">
        <v>16424.232127281015</v>
      </c>
      <c r="BI978" s="12">
        <v>16100.999243452217</v>
      </c>
      <c r="BJ978" s="12">
        <v>12646.758446328711</v>
      </c>
      <c r="BK978" s="44">
        <v>11396.744104307385</v>
      </c>
      <c r="BL978" s="45">
        <v>11002.609989507821</v>
      </c>
      <c r="BM978" s="12">
        <v>7043.6760451965101</v>
      </c>
      <c r="BN978" s="12">
        <v>0</v>
      </c>
      <c r="BO978" s="12">
        <v>31.544853222485838</v>
      </c>
      <c r="BP978" s="12">
        <v>29.235104794763547</v>
      </c>
      <c r="BQ978" s="48">
        <v>32.585597058607448</v>
      </c>
      <c r="BR978" s="49">
        <v>6.635894575141057</v>
      </c>
      <c r="BS978" s="13">
        <v>26.071123120431011</v>
      </c>
      <c r="BT978" s="12">
        <v>156.04146127271954</v>
      </c>
      <c r="BV978" s="14">
        <f>Таблица1[[#This Row],[Lкан_леб,мм]]</f>
        <v>58173.958538727275</v>
      </c>
      <c r="BW978" s="50">
        <f>Таблица1[[#This Row],[угол обхв4]]+Таблица1[[#This Row],[Lдуг 3,мм]]</f>
        <v>12889.921697292508</v>
      </c>
      <c r="BX978" s="54">
        <f>Таблица1[[#This Row],[угол обхв5]]+Таблица1[[#This Row],[Y5, мм]]</f>
        <v>58398.587651449889</v>
      </c>
      <c r="BY978" s="14">
        <f>Таблица1[[#This Row],[угол обхв6]]+Таблица1[[#This Row],[Lдуг 4,мм]]</f>
        <v>15194.686231875185</v>
      </c>
      <c r="BZ978" s="14">
        <f>Таблица1[[#This Row],[Т1]]+Таблица1[[#This Row],[X6, мм]]</f>
        <v>58606.769176470247</v>
      </c>
      <c r="CA978" s="14">
        <f>Таблица1[[#This Row],[Т2]]+Таблица1[[#This Row],[Lдуг 5,мм]]</f>
        <v>20675.218414063336</v>
      </c>
      <c r="CB978" s="14">
        <f>Таблица1[[#This Row],[Т3]]+Таблица1[[#This Row],[Y6, мм]]</f>
        <v>58838.809367089809</v>
      </c>
      <c r="CC978" s="14">
        <f>Таблица1[[#This Row],[Т4]]+Таблица1[[#This Row],[Lдуг 6,мм]]</f>
        <v>21803.693934400395</v>
      </c>
      <c r="CD978" s="14">
        <f>Таблица1[[#This Row],[Т5]]+Таблица1[[#This Row],[Lдуг 1,мм]]</f>
        <v>58886.063196423594</v>
      </c>
      <c r="CE978" s="14">
        <f>Таблица1[[#This Row],[Т6]]+Таблица1[[#This Row],[Lпрям1, мм]]</f>
        <v>22193.98869480591</v>
      </c>
      <c r="CF978" s="15">
        <f>Таблица1[[#This Row],[Т7]]+Таблица1[[#This Row],[Lдуг 2,мм]]</f>
        <v>59071.714187186488</v>
      </c>
      <c r="CG978" s="14">
        <f>Таблица1[[#This Row],[Т8]]+Таблица1[[#This Row],[Lпрям2, мм]]</f>
        <v>25973.612142685353</v>
      </c>
      <c r="CH978" s="14">
        <f>Таблица1[[#This Row],[Т9]]-Таблица1[[#This Row],[Т9]]</f>
        <v>0</v>
      </c>
      <c r="CI978" s="50">
        <f>Таблица1[[#This Row],[Т9]]-Таблица1[[#This Row],[Т8]]</f>
        <v>36877.725492380574</v>
      </c>
      <c r="CJ978" s="54">
        <f>Таблица1[[#This Row],[Т9]]-Таблица1[[#This Row],[Т7]]</f>
        <v>185.65099076289334</v>
      </c>
      <c r="CK978" s="14">
        <f>Таблица1[[#This Row],[Т9]]-Таблица1[[#This Row],[Т6]]</f>
        <v>37268.020252786097</v>
      </c>
      <c r="CL978" s="14">
        <f>Таблица1[[#This Row],[Т9]]-Таблица1[[#This Row],[Т5]]</f>
        <v>232.90482009667903</v>
      </c>
      <c r="CM978" s="14">
        <f>Таблица1[[#This Row],[Т9]]-Таблица1[[#This Row],[Т4]]</f>
        <v>38396.495773123155</v>
      </c>
      <c r="CN978" s="14">
        <f>Таблица1[[#This Row],[Т9]]-Таблица1[[#This Row],[Т3]]</f>
        <v>464.94501071624109</v>
      </c>
      <c r="CO978" s="14">
        <f>Таблица1[[#This Row],[Т9]]-Таблица1[[#This Row],[Т2]]</f>
        <v>43877.027955311307</v>
      </c>
      <c r="CP978" s="14">
        <f>Таблица1[[#This Row],[Т9]]-Таблица1[[#This Row],[Т1]]</f>
        <v>673.12653573659918</v>
      </c>
      <c r="CQ978" s="14">
        <f>Таблица1[[#This Row],[Т9]]-Таблица1[[#This Row],[угол обхв6]]</f>
        <v>46181.792489893982</v>
      </c>
      <c r="CR978" s="14">
        <f>Таблица1[[#This Row],[Т9]]-Таблица1[[#This Row],[угол обхв5]]</f>
        <v>897.75564845921326</v>
      </c>
      <c r="CS978" s="14">
        <f>Таблица1[[#This Row],[Т9]]-Таблица1[[#This Row],[угол обхв4]]</f>
        <v>59071.714187186488</v>
      </c>
      <c r="CT978" s="14">
        <f>Таблица1[[#This Row],[Lкан_прям, мм]]+Таблица1[[#This Row],[Lкан_дуг, мм]]+Таблица1[[#This Row],[Lкан_леб,мм]]</f>
        <v>85045.326329871838</v>
      </c>
      <c r="CU978" s="16">
        <f>Таблица1[[#This Row],[Lкан_леб,мм]]</f>
        <v>58173.958538727275</v>
      </c>
      <c r="CV978" s="14">
        <f>2534431-(Таблица1[[#This Row],[Т23]]+Таблица1[[#This Row],[угол обхв3]])</f>
        <v>2449229.6322088554</v>
      </c>
      <c r="CW978" s="50">
        <f>SUM(X978:AC978,AD978:AI978)-Таблица1[[#This Row],[lподв_min, мм]]</f>
        <v>23091.744344344592</v>
      </c>
      <c r="CX978" s="17">
        <f>CW1417-Таблица1[[#This Row],[Суммарная длина каната]]</f>
        <v>-2425264.1046871296</v>
      </c>
    </row>
    <row r="979" spans="1:102" x14ac:dyDescent="0.25">
      <c r="A979" s="21">
        <v>978</v>
      </c>
      <c r="B979" s="10">
        <v>24.185102040816322</v>
      </c>
      <c r="C979" s="10">
        <v>128.45918367346943</v>
      </c>
      <c r="D979" s="11">
        <v>17412.8028476828</v>
      </c>
      <c r="E979" s="11">
        <v>11156.146536596956</v>
      </c>
      <c r="F979" s="11">
        <v>17308.094585719959</v>
      </c>
      <c r="G979" s="11">
        <v>11249.726341452071</v>
      </c>
      <c r="H979" s="11">
        <v>17820.802357682802</v>
      </c>
      <c r="I979" s="11">
        <v>7325.1220009562503</v>
      </c>
      <c r="J979" s="11">
        <v>3831.0245356407063</v>
      </c>
      <c r="K979" s="11">
        <v>25973.612142670878</v>
      </c>
      <c r="L979" s="11">
        <v>897.75564847368901</v>
      </c>
      <c r="M979" s="11">
        <v>58173.958538727275</v>
      </c>
      <c r="N979" s="11">
        <v>10047.250114425209</v>
      </c>
      <c r="O979" s="11">
        <v>16048.11412427058</v>
      </c>
      <c r="P979" s="43">
        <v>12286.422095568601</v>
      </c>
      <c r="Q979" s="11">
        <v>15795.615297603228</v>
      </c>
      <c r="R979" s="11">
        <v>16759.561657695307</v>
      </c>
      <c r="S979" s="11">
        <v>12629.03110359592</v>
      </c>
      <c r="T979" s="11">
        <v>17940.417742534439</v>
      </c>
      <c r="U979" s="11">
        <v>11890.863164100849</v>
      </c>
      <c r="V979" s="11">
        <v>17412.8028476828</v>
      </c>
      <c r="W979" s="11">
        <v>11156.146536596956</v>
      </c>
      <c r="X979" s="12">
        <v>0</v>
      </c>
      <c r="Y979" s="12">
        <v>208.17741955884631</v>
      </c>
      <c r="Z979" s="12">
        <v>205.52002493622646</v>
      </c>
      <c r="AA979" s="44">
        <v>232.04019061955921</v>
      </c>
      <c r="AB979" s="45">
        <v>47.253829333787387</v>
      </c>
      <c r="AC979" s="12">
        <v>204.76418402526969</v>
      </c>
      <c r="AD979" s="12">
        <v>12889.921697292508</v>
      </c>
      <c r="AE979" s="12">
        <v>2253.3634457419457</v>
      </c>
      <c r="AF979" s="12">
        <v>5480.5321821881516</v>
      </c>
      <c r="AG979" s="44">
        <v>1128.4755203370621</v>
      </c>
      <c r="AH979" s="45">
        <v>390.29476040551356</v>
      </c>
      <c r="AI979" s="12">
        <v>3831.024536705695</v>
      </c>
      <c r="AJ979" s="12">
        <v>-22.800783772738015</v>
      </c>
      <c r="AK979" s="12">
        <v>6.4337444886494595</v>
      </c>
      <c r="AL979" s="12">
        <v>35.295092611858308</v>
      </c>
      <c r="AM979" s="44">
        <v>67.880689670465799</v>
      </c>
      <c r="AN979" s="45">
        <v>61.244795095324861</v>
      </c>
      <c r="AO979" s="12">
        <v>89.999999850442677</v>
      </c>
      <c r="AP979" s="12">
        <v>-1993.5368991189537</v>
      </c>
      <c r="AQ979" s="12">
        <v>10092.968225933118</v>
      </c>
      <c r="AR979" s="12">
        <v>12522.159485334125</v>
      </c>
      <c r="AS979" s="44">
        <v>17137.533583865759</v>
      </c>
      <c r="AT979" s="45">
        <v>17582.731054968313</v>
      </c>
      <c r="AU979" s="12">
        <v>17820.802847682804</v>
      </c>
      <c r="AV979" s="12">
        <v>11429.024012917656</v>
      </c>
      <c r="AW979" s="12">
        <v>16453.54457981154</v>
      </c>
      <c r="AX979" s="12">
        <v>16128.619626503827</v>
      </c>
      <c r="AY979" s="44">
        <v>12782.657999115547</v>
      </c>
      <c r="AZ979" s="45">
        <v>11694.587252338932</v>
      </c>
      <c r="BA979" s="12">
        <v>11156.146537661947</v>
      </c>
      <c r="BB979" s="12">
        <v>9889.1386100637574</v>
      </c>
      <c r="BC979" s="12">
        <v>12332.140207076511</v>
      </c>
      <c r="BD979" s="12">
        <v>16995.299047460834</v>
      </c>
      <c r="BE979" s="44">
        <v>17562.445816363987</v>
      </c>
      <c r="BF979" s="45">
        <v>17770.489535248926</v>
      </c>
      <c r="BG979" s="12">
        <v>17820.8028576828</v>
      </c>
      <c r="BH979" s="12">
        <v>16424.232127281015</v>
      </c>
      <c r="BI979" s="12">
        <v>16201.04575314419</v>
      </c>
      <c r="BJ979" s="12">
        <v>12962.035432496519</v>
      </c>
      <c r="BK979" s="44">
        <v>11737.236268581224</v>
      </c>
      <c r="BL979" s="45">
        <v>11352.422448358873</v>
      </c>
      <c r="BM979" s="12">
        <v>7325.1220009562512</v>
      </c>
      <c r="BN979" s="12">
        <v>0</v>
      </c>
      <c r="BO979" s="12">
        <v>29.234528261387471</v>
      </c>
      <c r="BP979" s="12">
        <v>28.861348123208852</v>
      </c>
      <c r="BQ979" s="48">
        <v>32.58559705860749</v>
      </c>
      <c r="BR979" s="49">
        <v>6.6358945751409424</v>
      </c>
      <c r="BS979" s="13">
        <v>28.755204755117813</v>
      </c>
      <c r="BT979" s="12">
        <v>156.04146127271954</v>
      </c>
      <c r="BV979" s="14">
        <f>Таблица1[[#This Row],[Lкан_леб,мм]]</f>
        <v>58173.958538727275</v>
      </c>
      <c r="BW979" s="50">
        <f>Таблица1[[#This Row],[угол обхв4]]+Таблица1[[#This Row],[Lдуг 3,мм]]</f>
        <v>12889.921697292508</v>
      </c>
      <c r="BX979" s="54">
        <f>Таблица1[[#This Row],[угол обхв5]]+Таблица1[[#This Row],[Y5, мм]]</f>
        <v>58382.135958286119</v>
      </c>
      <c r="BY979" s="14">
        <f>Таблица1[[#This Row],[угол обхв6]]+Таблица1[[#This Row],[Lдуг 4,мм]]</f>
        <v>15143.285143034453</v>
      </c>
      <c r="BZ979" s="14">
        <f>Таблица1[[#This Row],[Т1]]+Таблица1[[#This Row],[X6, мм]]</f>
        <v>58587.655983222343</v>
      </c>
      <c r="CA979" s="14">
        <f>Таблица1[[#This Row],[Т2]]+Таблица1[[#This Row],[Lдуг 5,мм]]</f>
        <v>20623.817325222604</v>
      </c>
      <c r="CB979" s="14">
        <f>Таблица1[[#This Row],[Т3]]+Таблица1[[#This Row],[Y6, мм]]</f>
        <v>58819.696173841905</v>
      </c>
      <c r="CC979" s="14">
        <f>Таблица1[[#This Row],[Т4]]+Таблица1[[#This Row],[Lдуг 6,мм]]</f>
        <v>21752.292845559667</v>
      </c>
      <c r="CD979" s="14">
        <f>Таблица1[[#This Row],[Т5]]+Таблица1[[#This Row],[Lдуг 1,мм]]</f>
        <v>58866.950003175691</v>
      </c>
      <c r="CE979" s="14">
        <f>Таблица1[[#This Row],[Т6]]+Таблица1[[#This Row],[Lпрям1, мм]]</f>
        <v>22142.587605965182</v>
      </c>
      <c r="CF979" s="15">
        <f>Таблица1[[#This Row],[Т7]]+Таблица1[[#This Row],[Lдуг 2,мм]]</f>
        <v>59071.71418720096</v>
      </c>
      <c r="CG979" s="14">
        <f>Таблица1[[#This Row],[Т8]]+Таблица1[[#This Row],[Lпрям2, мм]]</f>
        <v>25973.612142670878</v>
      </c>
      <c r="CH979" s="14">
        <f>Таблица1[[#This Row],[Т9]]-Таблица1[[#This Row],[Т9]]</f>
        <v>0</v>
      </c>
      <c r="CI979" s="50">
        <f>Таблица1[[#This Row],[Т9]]-Таблица1[[#This Row],[Т8]]</f>
        <v>36929.126581235774</v>
      </c>
      <c r="CJ979" s="54">
        <f>Таблица1[[#This Row],[Т9]]-Таблица1[[#This Row],[Т7]]</f>
        <v>204.76418402526906</v>
      </c>
      <c r="CK979" s="14">
        <f>Таблица1[[#This Row],[Т9]]-Таблица1[[#This Row],[Т6]]</f>
        <v>37319.421341641297</v>
      </c>
      <c r="CL979" s="14">
        <f>Таблица1[[#This Row],[Т9]]-Таблица1[[#This Row],[Т5]]</f>
        <v>252.01801335905475</v>
      </c>
      <c r="CM979" s="14">
        <f>Таблица1[[#This Row],[Т9]]-Таблица1[[#This Row],[Т4]]</f>
        <v>38447.896861978355</v>
      </c>
      <c r="CN979" s="14">
        <f>Таблица1[[#This Row],[Т9]]-Таблица1[[#This Row],[Т3]]</f>
        <v>484.0582039786168</v>
      </c>
      <c r="CO979" s="14">
        <f>Таблица1[[#This Row],[Т9]]-Таблица1[[#This Row],[Т2]]</f>
        <v>43928.429044166507</v>
      </c>
      <c r="CP979" s="14">
        <f>Таблица1[[#This Row],[Т9]]-Таблица1[[#This Row],[Т1]]</f>
        <v>689.57822891484102</v>
      </c>
      <c r="CQ979" s="14">
        <f>Таблица1[[#This Row],[Т9]]-Таблица1[[#This Row],[угол обхв6]]</f>
        <v>46181.792489908454</v>
      </c>
      <c r="CR979" s="14">
        <f>Таблица1[[#This Row],[Т9]]-Таблица1[[#This Row],[угол обхв5]]</f>
        <v>897.75564847368514</v>
      </c>
      <c r="CS979" s="14">
        <f>Таблица1[[#This Row],[Т9]]-Таблица1[[#This Row],[угол обхв4]]</f>
        <v>59071.71418720096</v>
      </c>
      <c r="CT979" s="14">
        <f>Таблица1[[#This Row],[Lкан_прям, мм]]+Таблица1[[#This Row],[Lкан_дуг, мм]]+Таблица1[[#This Row],[Lкан_леб,мм]]</f>
        <v>85045.326329871838</v>
      </c>
      <c r="CU979" s="16">
        <f>Таблица1[[#This Row],[Lкан_леб,мм]]</f>
        <v>58173.958538727275</v>
      </c>
      <c r="CV979" s="14">
        <f>2534431-(Таблица1[[#This Row],[Т23]]+Таблица1[[#This Row],[угол обхв3]])</f>
        <v>2449229.6322088554</v>
      </c>
      <c r="CW979" s="50">
        <f>SUM(X979:AC979,AD979:AI979)-Таблица1[[#This Row],[lподв_min, мм]]</f>
        <v>23040.34325550386</v>
      </c>
      <c r="CX979" s="17">
        <f>CW1418-Таблица1[[#This Row],[Суммарная длина каната]]</f>
        <v>-2425320.9896313935</v>
      </c>
    </row>
    <row r="980" spans="1:102" x14ac:dyDescent="0.25">
      <c r="A980" s="21">
        <v>979</v>
      </c>
      <c r="B980" s="10">
        <v>24.185102040816322</v>
      </c>
      <c r="C980" s="10">
        <v>131.14326530612249</v>
      </c>
      <c r="D980" s="11">
        <v>17581.094557453802</v>
      </c>
      <c r="E980" s="11">
        <v>11497.248716842792</v>
      </c>
      <c r="F980" s="11">
        <v>17472.118926348307</v>
      </c>
      <c r="G980" s="11">
        <v>11585.822481723591</v>
      </c>
      <c r="H980" s="11">
        <v>17989.094067453803</v>
      </c>
      <c r="I980" s="11">
        <v>7614.2605512158952</v>
      </c>
      <c r="J980" s="11">
        <v>3882.9881656268963</v>
      </c>
      <c r="K980" s="11">
        <v>25973.612142656631</v>
      </c>
      <c r="L980" s="11">
        <v>897.75564848793442</v>
      </c>
      <c r="M980" s="11">
        <v>58173.958538727275</v>
      </c>
      <c r="N980" s="11">
        <v>10047.250114425209</v>
      </c>
      <c r="O980" s="11">
        <v>16048.11412427058</v>
      </c>
      <c r="P980" s="43">
        <v>12243.076480104166</v>
      </c>
      <c r="Q980" s="11">
        <v>15891.564705240586</v>
      </c>
      <c r="R980" s="11">
        <v>16859.596415366672</v>
      </c>
      <c r="S980" s="11">
        <v>12937.926831816714</v>
      </c>
      <c r="T980" s="11">
        <v>18073.724625536819</v>
      </c>
      <c r="U980" s="11">
        <v>12255.866944952639</v>
      </c>
      <c r="V980" s="11">
        <v>17581.094557453802</v>
      </c>
      <c r="W980" s="11">
        <v>11497.248716842792</v>
      </c>
      <c r="X980" s="12">
        <v>0</v>
      </c>
      <c r="Y980" s="12">
        <v>191.40194040077694</v>
      </c>
      <c r="Z980" s="12">
        <v>203.18231084639874</v>
      </c>
      <c r="AA980" s="44">
        <v>232.04019061955862</v>
      </c>
      <c r="AB980" s="45">
        <v>47.253829333784047</v>
      </c>
      <c r="AC980" s="12">
        <v>223.8773772874161</v>
      </c>
      <c r="AD980" s="12">
        <v>12889.921697292508</v>
      </c>
      <c r="AE980" s="12">
        <v>2201.3998157557585</v>
      </c>
      <c r="AF980" s="12">
        <v>5480.5321821881516</v>
      </c>
      <c r="AG980" s="44">
        <v>1128.4755203370612</v>
      </c>
      <c r="AH980" s="45">
        <v>390.29476040552169</v>
      </c>
      <c r="AI980" s="12">
        <v>3882.9881666776319</v>
      </c>
      <c r="AJ980" s="12">
        <v>-22.800783772738015</v>
      </c>
      <c r="AK980" s="12">
        <v>4.0779499909361023</v>
      </c>
      <c r="AL980" s="12">
        <v>32.611010979205261</v>
      </c>
      <c r="AM980" s="44">
        <v>65.196608037812666</v>
      </c>
      <c r="AN980" s="45">
        <v>58.560713462672197</v>
      </c>
      <c r="AO980" s="12">
        <v>89.999999852444105</v>
      </c>
      <c r="AP980" s="12">
        <v>-1993.5368991189537</v>
      </c>
      <c r="AQ980" s="12">
        <v>10076.264454531489</v>
      </c>
      <c r="AR980" s="12">
        <v>12462.961011805939</v>
      </c>
      <c r="AS980" s="44">
        <v>17229.959494525814</v>
      </c>
      <c r="AT980" s="45">
        <v>17725.621738301968</v>
      </c>
      <c r="AU980" s="12">
        <v>17989.094557453802</v>
      </c>
      <c r="AV980" s="12">
        <v>11429.024012917656</v>
      </c>
      <c r="AW980" s="12">
        <v>16455.081159874444</v>
      </c>
      <c r="AX980" s="12">
        <v>16235.243032631612</v>
      </c>
      <c r="AY980" s="44">
        <v>13109.085207585351</v>
      </c>
      <c r="AZ980" s="45">
        <v>12043.056278164624</v>
      </c>
      <c r="BA980" s="12">
        <v>11497.248717893528</v>
      </c>
      <c r="BB980" s="12">
        <v>9889.1386100637574</v>
      </c>
      <c r="BC980" s="12">
        <v>12272.090820210446</v>
      </c>
      <c r="BD980" s="12">
        <v>17079.480947068441</v>
      </c>
      <c r="BE980" s="44">
        <v>17703.361546377673</v>
      </c>
      <c r="BF980" s="45">
        <v>17929.197444688652</v>
      </c>
      <c r="BG980" s="12">
        <v>17989.094567453802</v>
      </c>
      <c r="BH980" s="12">
        <v>16424.232127281015</v>
      </c>
      <c r="BI980" s="12">
        <v>16298.531740844453</v>
      </c>
      <c r="BJ980" s="12">
        <v>13281.605159207737</v>
      </c>
      <c r="BK980" s="44">
        <v>12084.708569184002</v>
      </c>
      <c r="BL980" s="45">
        <v>11710.059383630807</v>
      </c>
      <c r="BM980" s="12">
        <v>7614.2605512158962</v>
      </c>
      <c r="BN980" s="12">
        <v>0</v>
      </c>
      <c r="BO980" s="12">
        <v>26.878733763674116</v>
      </c>
      <c r="BP980" s="12">
        <v>28.53306098826916</v>
      </c>
      <c r="BQ980" s="48">
        <v>32.585597058607412</v>
      </c>
      <c r="BR980" s="49">
        <v>6.6358945751404717</v>
      </c>
      <c r="BS980" s="13">
        <v>31.439286389771905</v>
      </c>
      <c r="BT980" s="12">
        <v>156.04146127271954</v>
      </c>
      <c r="BV980" s="14">
        <f>Таблица1[[#This Row],[Lкан_леб,мм]]</f>
        <v>58173.958538727275</v>
      </c>
      <c r="BW980" s="50">
        <f>Таблица1[[#This Row],[угол обхв4]]+Таблица1[[#This Row],[Lдуг 3,мм]]</f>
        <v>12889.921697292508</v>
      </c>
      <c r="BX980" s="54">
        <f>Таблица1[[#This Row],[угол обхв5]]+Таблица1[[#This Row],[Y5, мм]]</f>
        <v>58365.360479128052</v>
      </c>
      <c r="BY980" s="14">
        <f>Таблица1[[#This Row],[угол обхв6]]+Таблица1[[#This Row],[Lдуг 4,мм]]</f>
        <v>15091.321513048266</v>
      </c>
      <c r="BZ980" s="14">
        <f>Таблица1[[#This Row],[Т1]]+Таблица1[[#This Row],[X6, мм]]</f>
        <v>58568.542789974454</v>
      </c>
      <c r="CA980" s="14">
        <f>Таблица1[[#This Row],[Т2]]+Таблица1[[#This Row],[Lдуг 5,мм]]</f>
        <v>20571.853695236416</v>
      </c>
      <c r="CB980" s="14">
        <f>Таблица1[[#This Row],[Т3]]+Таблица1[[#This Row],[Y6, мм]]</f>
        <v>58800.582980594016</v>
      </c>
      <c r="CC980" s="14">
        <f>Таблица1[[#This Row],[Т4]]+Таблица1[[#This Row],[Lдуг 6,мм]]</f>
        <v>21700.329215573478</v>
      </c>
      <c r="CD980" s="14">
        <f>Таблица1[[#This Row],[Т5]]+Таблица1[[#This Row],[Lдуг 1,мм]]</f>
        <v>58847.836809927801</v>
      </c>
      <c r="CE980" s="14">
        <f>Таблица1[[#This Row],[Т6]]+Таблица1[[#This Row],[Lпрям1, мм]]</f>
        <v>22090.623975979001</v>
      </c>
      <c r="CF980" s="15">
        <f>Таблица1[[#This Row],[Т7]]+Таблица1[[#This Row],[Lдуг 2,мм]]</f>
        <v>59071.714187215221</v>
      </c>
      <c r="CG980" s="14">
        <f>Таблица1[[#This Row],[Т8]]+Таблица1[[#This Row],[Lпрям2, мм]]</f>
        <v>25973.612142656631</v>
      </c>
      <c r="CH980" s="14">
        <f>Таблица1[[#This Row],[Т9]]-Таблица1[[#This Row],[Т9]]</f>
        <v>0</v>
      </c>
      <c r="CI980" s="50">
        <f>Таблица1[[#This Row],[Т9]]-Таблица1[[#This Row],[Т8]]</f>
        <v>36981.090211236224</v>
      </c>
      <c r="CJ980" s="54">
        <f>Таблица1[[#This Row],[Т9]]-Таблица1[[#This Row],[Т7]]</f>
        <v>223.87737728741922</v>
      </c>
      <c r="CK980" s="14">
        <f>Таблица1[[#This Row],[Т9]]-Таблица1[[#This Row],[Т6]]</f>
        <v>37371.384971641746</v>
      </c>
      <c r="CL980" s="14">
        <f>Таблица1[[#This Row],[Т9]]-Таблица1[[#This Row],[Т5]]</f>
        <v>271.13120662120491</v>
      </c>
      <c r="CM980" s="14">
        <f>Таблица1[[#This Row],[Т9]]-Таблица1[[#This Row],[Т4]]</f>
        <v>38499.860491978805</v>
      </c>
      <c r="CN980" s="14">
        <f>Таблица1[[#This Row],[Т9]]-Таблица1[[#This Row],[Т3]]</f>
        <v>503.17139724076696</v>
      </c>
      <c r="CO980" s="14">
        <f>Таблица1[[#This Row],[Т9]]-Таблица1[[#This Row],[Т2]]</f>
        <v>43980.392674166957</v>
      </c>
      <c r="CP980" s="14">
        <f>Таблица1[[#This Row],[Т9]]-Таблица1[[#This Row],[Т1]]</f>
        <v>706.35370808716834</v>
      </c>
      <c r="CQ980" s="14">
        <f>Таблица1[[#This Row],[Т9]]-Таблица1[[#This Row],[угол обхв6]]</f>
        <v>46181.792489922715</v>
      </c>
      <c r="CR980" s="14">
        <f>Таблица1[[#This Row],[Т9]]-Таблица1[[#This Row],[угол обхв5]]</f>
        <v>897.75564848794602</v>
      </c>
      <c r="CS980" s="14">
        <f>Таблица1[[#This Row],[Т9]]-Таблица1[[#This Row],[угол обхв4]]</f>
        <v>59071.714187215221</v>
      </c>
      <c r="CT980" s="14">
        <f>Таблица1[[#This Row],[Lкан_прям, мм]]+Таблица1[[#This Row],[Lкан_дуг, мм]]+Таблица1[[#This Row],[Lкан_леб,мм]]</f>
        <v>85045.326329871838</v>
      </c>
      <c r="CU980" s="16">
        <f>Таблица1[[#This Row],[Lкан_леб,мм]]</f>
        <v>58173.958538727275</v>
      </c>
      <c r="CV980" s="14">
        <f>2534431-(Таблица1[[#This Row],[Т23]]+Таблица1[[#This Row],[угол обхв3]])</f>
        <v>2449229.6322088554</v>
      </c>
      <c r="CW980" s="50">
        <f>SUM(X980:AC980,AD980:AI980)-Таблица1[[#This Row],[lподв_min, мм]]</f>
        <v>22988.379625517675</v>
      </c>
      <c r="CX980" s="17">
        <f>CW1419-Таблица1[[#This Row],[Суммарная длина каната]]</f>
        <v>-2425379.4505951256</v>
      </c>
    </row>
    <row r="981" spans="1:102" x14ac:dyDescent="0.25">
      <c r="A981" s="21">
        <v>980</v>
      </c>
      <c r="B981" s="10">
        <v>24.185102040816322</v>
      </c>
      <c r="C981" s="10">
        <v>133.82734693877552</v>
      </c>
      <c r="D981" s="11">
        <v>17733.228188495865</v>
      </c>
      <c r="E981" s="11">
        <v>11845.857602633256</v>
      </c>
      <c r="F981" s="11">
        <v>17620.224297368935</v>
      </c>
      <c r="G981" s="11">
        <v>11929.230983218267</v>
      </c>
      <c r="H981" s="11">
        <v>18141.227698495863</v>
      </c>
      <c r="I981" s="11">
        <v>7910.4206363445328</v>
      </c>
      <c r="J981" s="11">
        <v>3935.4369662887229</v>
      </c>
      <c r="K981" s="11">
        <v>25973.612142642618</v>
      </c>
      <c r="L981" s="11">
        <v>897.75564850194132</v>
      </c>
      <c r="M981" s="11">
        <v>58173.958538727275</v>
      </c>
      <c r="N981" s="11">
        <v>10047.250114425209</v>
      </c>
      <c r="O981" s="11">
        <v>16048.11412427058</v>
      </c>
      <c r="P981" s="43">
        <v>12195.285210042644</v>
      </c>
      <c r="Q981" s="11">
        <v>15985.379020309543</v>
      </c>
      <c r="R981" s="11">
        <v>16945.056171048062</v>
      </c>
      <c r="S981" s="11">
        <v>13251.16819852025</v>
      </c>
      <c r="T981" s="11">
        <v>18189.792524460387</v>
      </c>
      <c r="U981" s="11">
        <v>12626.712907491508</v>
      </c>
      <c r="V981" s="11">
        <v>17733.228188495865</v>
      </c>
      <c r="W981" s="11">
        <v>11845.857602633256</v>
      </c>
      <c r="X981" s="12">
        <v>0</v>
      </c>
      <c r="Y981" s="12">
        <v>174.27567355251435</v>
      </c>
      <c r="Z981" s="12">
        <v>201.19538444676445</v>
      </c>
      <c r="AA981" s="44">
        <v>232.04019061955776</v>
      </c>
      <c r="AB981" s="45">
        <v>47.253829333785767</v>
      </c>
      <c r="AC981" s="12">
        <v>242.99057054931907</v>
      </c>
      <c r="AD981" s="12">
        <v>12889.921697292508</v>
      </c>
      <c r="AE981" s="12">
        <v>2148.9510150939245</v>
      </c>
      <c r="AF981" s="12">
        <v>5480.5321821881516</v>
      </c>
      <c r="AG981" s="44">
        <v>1128.4755203370612</v>
      </c>
      <c r="AH981" s="45">
        <v>390.29476040551674</v>
      </c>
      <c r="AI981" s="12">
        <v>3935.4369673254555</v>
      </c>
      <c r="AJ981" s="12">
        <v>-22.800783772738015</v>
      </c>
      <c r="AK981" s="12">
        <v>1.6728940859844752</v>
      </c>
      <c r="AL981" s="12">
        <v>29.926929346552242</v>
      </c>
      <c r="AM981" s="44">
        <v>62.512526405159527</v>
      </c>
      <c r="AN981" s="45">
        <v>55.876631830018816</v>
      </c>
      <c r="AO981" s="12">
        <v>89.999999854410632</v>
      </c>
      <c r="AP981" s="12">
        <v>-1993.5368991189537</v>
      </c>
      <c r="AQ981" s="12">
        <v>10059.161005942195</v>
      </c>
      <c r="AR981" s="12">
        <v>12398.834423550708</v>
      </c>
      <c r="AS981" s="44">
        <v>17306.997770229307</v>
      </c>
      <c r="AT981" s="45">
        <v>17852.037228274221</v>
      </c>
      <c r="AU981" s="12">
        <v>18141.228188495865</v>
      </c>
      <c r="AV981" s="12">
        <v>11429.024012917656</v>
      </c>
      <c r="AW981" s="12">
        <v>16455.940227730462</v>
      </c>
      <c r="AX981" s="12">
        <v>16338.977263631325</v>
      </c>
      <c r="AY981" s="44">
        <v>13439.482507010396</v>
      </c>
      <c r="AZ981" s="45">
        <v>12397.834424671053</v>
      </c>
      <c r="BA981" s="12">
        <v>11845.857603669989</v>
      </c>
      <c r="BB981" s="12">
        <v>9889.1386100637574</v>
      </c>
      <c r="BC981" s="12">
        <v>12207.196101559632</v>
      </c>
      <c r="BD981" s="12">
        <v>17148.605384556126</v>
      </c>
      <c r="BE981" s="44">
        <v>17827.850925279141</v>
      </c>
      <c r="BF981" s="45">
        <v>18070.98348468203</v>
      </c>
      <c r="BG981" s="12">
        <v>18141.228198495864</v>
      </c>
      <c r="BH981" s="12">
        <v>16424.232127281015</v>
      </c>
      <c r="BI981" s="12">
        <v>16393.205123769425</v>
      </c>
      <c r="BJ981" s="12">
        <v>13604.76644184203</v>
      </c>
      <c r="BK981" s="44">
        <v>12438.398599001363</v>
      </c>
      <c r="BL981" s="45">
        <v>12074.736085453711</v>
      </c>
      <c r="BM981" s="12">
        <v>7910.4206363445337</v>
      </c>
      <c r="BN981" s="12">
        <v>0</v>
      </c>
      <c r="BO981" s="12">
        <v>24.473677858722489</v>
      </c>
      <c r="BP981" s="12">
        <v>28.254035260567768</v>
      </c>
      <c r="BQ981" s="48">
        <v>32.585597058607291</v>
      </c>
      <c r="BR981" s="49">
        <v>6.6358945751407132</v>
      </c>
      <c r="BS981" s="13">
        <v>34.123368024391816</v>
      </c>
      <c r="BT981" s="12">
        <v>156.04146127271954</v>
      </c>
      <c r="BV981" s="14">
        <f>Таблица1[[#This Row],[Lкан_леб,мм]]</f>
        <v>58173.958538727275</v>
      </c>
      <c r="BW981" s="50">
        <f>Таблица1[[#This Row],[угол обхв4]]+Таблица1[[#This Row],[Lдуг 3,мм]]</f>
        <v>12889.921697292508</v>
      </c>
      <c r="BX981" s="54">
        <f>Таблица1[[#This Row],[угол обхв5]]+Таблица1[[#This Row],[Y5, мм]]</f>
        <v>58348.234212279785</v>
      </c>
      <c r="BY981" s="14">
        <f>Таблица1[[#This Row],[угол обхв6]]+Таблица1[[#This Row],[Lдуг 4,мм]]</f>
        <v>15038.872712386432</v>
      </c>
      <c r="BZ981" s="14">
        <f>Таблица1[[#This Row],[Т1]]+Таблица1[[#This Row],[X6, мм]]</f>
        <v>58549.42959672655</v>
      </c>
      <c r="CA981" s="14">
        <f>Таблица1[[#This Row],[Т2]]+Таблица1[[#This Row],[Lдуг 5,мм]]</f>
        <v>20519.404894574582</v>
      </c>
      <c r="CB981" s="14">
        <f>Таблица1[[#This Row],[Т3]]+Таблица1[[#This Row],[Y6, мм]]</f>
        <v>58781.469787346105</v>
      </c>
      <c r="CC981" s="14">
        <f>Таблица1[[#This Row],[Т4]]+Таблица1[[#This Row],[Lдуг 6,мм]]</f>
        <v>21647.880414911644</v>
      </c>
      <c r="CD981" s="14">
        <f>Таблица1[[#This Row],[Т5]]+Таблица1[[#This Row],[Lдуг 1,мм]]</f>
        <v>58828.72361667989</v>
      </c>
      <c r="CE981" s="14">
        <f>Таблица1[[#This Row],[Т6]]+Таблица1[[#This Row],[Lпрям1, мм]]</f>
        <v>22038.175175317159</v>
      </c>
      <c r="CF981" s="15">
        <f>Таблица1[[#This Row],[Т7]]+Таблица1[[#This Row],[Lдуг 2,мм]]</f>
        <v>59071.714187229212</v>
      </c>
      <c r="CG981" s="14">
        <f>Таблица1[[#This Row],[Т8]]+Таблица1[[#This Row],[Lпрям2, мм]]</f>
        <v>25973.612142642614</v>
      </c>
      <c r="CH981" s="14">
        <f>Таблица1[[#This Row],[Т9]]-Таблица1[[#This Row],[Т9]]</f>
        <v>0</v>
      </c>
      <c r="CI981" s="50">
        <f>Таблица1[[#This Row],[Т9]]-Таблица1[[#This Row],[Т8]]</f>
        <v>37033.539011912057</v>
      </c>
      <c r="CJ981" s="54">
        <f>Таблица1[[#This Row],[Т9]]-Таблица1[[#This Row],[Т7]]</f>
        <v>242.990570549322</v>
      </c>
      <c r="CK981" s="14">
        <f>Таблица1[[#This Row],[Т9]]-Таблица1[[#This Row],[Т6]]</f>
        <v>37423.833772317565</v>
      </c>
      <c r="CL981" s="14">
        <f>Таблица1[[#This Row],[Т9]]-Таблица1[[#This Row],[Т5]]</f>
        <v>290.24439988310769</v>
      </c>
      <c r="CM981" s="14">
        <f>Таблица1[[#This Row],[Т9]]-Таблица1[[#This Row],[Т4]]</f>
        <v>38552.309292654631</v>
      </c>
      <c r="CN981" s="14">
        <f>Таблица1[[#This Row],[Т9]]-Таблица1[[#This Row],[Т3]]</f>
        <v>522.28459050266247</v>
      </c>
      <c r="CO981" s="14">
        <f>Таблица1[[#This Row],[Т9]]-Таблица1[[#This Row],[Т2]]</f>
        <v>44032.841474842782</v>
      </c>
      <c r="CP981" s="14">
        <f>Таблица1[[#This Row],[Т9]]-Таблица1[[#This Row],[Т1]]</f>
        <v>723.47997494942683</v>
      </c>
      <c r="CQ981" s="14">
        <f>Таблица1[[#This Row],[Т9]]-Таблица1[[#This Row],[угол обхв6]]</f>
        <v>46181.792489936706</v>
      </c>
      <c r="CR981" s="14">
        <f>Таблица1[[#This Row],[Т9]]-Таблица1[[#This Row],[угол обхв5]]</f>
        <v>897.75564850193769</v>
      </c>
      <c r="CS981" s="14">
        <f>Таблица1[[#This Row],[Т9]]-Таблица1[[#This Row],[угол обхв4]]</f>
        <v>59071.714187229212</v>
      </c>
      <c r="CT981" s="14">
        <f>Таблица1[[#This Row],[Lкан_прям, мм]]+Таблица1[[#This Row],[Lкан_дуг, мм]]+Таблица1[[#This Row],[Lкан_леб,мм]]</f>
        <v>85045.326329871838</v>
      </c>
      <c r="CU981" s="16">
        <f>Таблица1[[#This Row],[Lкан_леб,мм]]</f>
        <v>58173.958538727275</v>
      </c>
      <c r="CV981" s="14">
        <f>2534431-(Таблица1[[#This Row],[Т23]]+Таблица1[[#This Row],[угол обхв3]])</f>
        <v>2449229.6322088554</v>
      </c>
      <c r="CW981" s="50">
        <f>SUM(X981:AC981,AD981:AI981)-Таблица1[[#This Row],[lподв_min, мм]]</f>
        <v>22935.930824855837</v>
      </c>
      <c r="CX981" s="17">
        <f>CW1420-Таблица1[[#This Row],[Суммарная длина каната]]</f>
        <v>-2425439.4723505368</v>
      </c>
    </row>
    <row r="982" spans="1:102" x14ac:dyDescent="0.25">
      <c r="A982" s="21">
        <v>981</v>
      </c>
      <c r="B982" s="10">
        <v>24.185102040816322</v>
      </c>
      <c r="C982" s="10">
        <v>136.51142857142858</v>
      </c>
      <c r="D982" s="11">
        <v>17868.869936467057</v>
      </c>
      <c r="E982" s="11">
        <v>12201.208293013098</v>
      </c>
      <c r="F982" s="11">
        <v>17752.085733055523</v>
      </c>
      <c r="G982" s="11">
        <v>12279.198355415519</v>
      </c>
      <c r="H982" s="11">
        <v>18276.869446467055</v>
      </c>
      <c r="I982" s="11">
        <v>8212.9203591485675</v>
      </c>
      <c r="J982" s="11">
        <v>3988.2879338645303</v>
      </c>
      <c r="K982" s="11">
        <v>25973.61214262887</v>
      </c>
      <c r="L982" s="11">
        <v>897.75564851568879</v>
      </c>
      <c r="M982" s="11">
        <v>58173.958538727275</v>
      </c>
      <c r="N982" s="11">
        <v>10047.250114425209</v>
      </c>
      <c r="O982" s="11">
        <v>16048.11412427058</v>
      </c>
      <c r="P982" s="43">
        <v>12143.153146704595</v>
      </c>
      <c r="Q982" s="11">
        <v>16076.852399923879</v>
      </c>
      <c r="R982" s="11">
        <v>17015.753413028164</v>
      </c>
      <c r="S982" s="11">
        <v>13568.067904471252</v>
      </c>
      <c r="T982" s="11">
        <v>18288.36676866885</v>
      </c>
      <c r="U982" s="11">
        <v>13002.587359231236</v>
      </c>
      <c r="V982" s="11">
        <v>17868.869936467057</v>
      </c>
      <c r="W982" s="11">
        <v>12201.208293013098</v>
      </c>
      <c r="X982" s="12">
        <v>0</v>
      </c>
      <c r="Y982" s="12">
        <v>156.76908945730781</v>
      </c>
      <c r="Z982" s="12">
        <v>199.58877529407383</v>
      </c>
      <c r="AA982" s="44">
        <v>232.04019061955961</v>
      </c>
      <c r="AB982" s="45">
        <v>47.2538293337903</v>
      </c>
      <c r="AC982" s="12">
        <v>262.10376381095728</v>
      </c>
      <c r="AD982" s="12">
        <v>12889.921697292508</v>
      </c>
      <c r="AE982" s="12">
        <v>2096.1000475181163</v>
      </c>
      <c r="AF982" s="12">
        <v>5480.5321821881489</v>
      </c>
      <c r="AG982" s="44">
        <v>1128.4755203370592</v>
      </c>
      <c r="AH982" s="45">
        <v>390.29476040551259</v>
      </c>
      <c r="AI982" s="12">
        <v>3988.2879348875235</v>
      </c>
      <c r="AJ982" s="12">
        <v>-22.800783772738015</v>
      </c>
      <c r="AK982" s="12">
        <v>-0.78557008643265469</v>
      </c>
      <c r="AL982" s="12">
        <v>27.242847713899174</v>
      </c>
      <c r="AM982" s="44">
        <v>59.828444772506721</v>
      </c>
      <c r="AN982" s="45">
        <v>53.192550197365371</v>
      </c>
      <c r="AO982" s="12">
        <v>89.999999856339912</v>
      </c>
      <c r="AP982" s="12">
        <v>-1993.5368991189537</v>
      </c>
      <c r="AQ982" s="12">
        <v>10041.656289607339</v>
      </c>
      <c r="AR982" s="12">
        <v>12329.920424063415</v>
      </c>
      <c r="AS982" s="44">
        <v>17368.479377273787</v>
      </c>
      <c r="AT982" s="45">
        <v>17961.700150059063</v>
      </c>
      <c r="AU982" s="12">
        <v>18276.869936467057</v>
      </c>
      <c r="AV982" s="12">
        <v>11429.024012917656</v>
      </c>
      <c r="AW982" s="12">
        <v>16456.07577580649</v>
      </c>
      <c r="AX982" s="12">
        <v>16439.59471081134</v>
      </c>
      <c r="AY982" s="44">
        <v>13773.1249554278</v>
      </c>
      <c r="AZ982" s="45">
        <v>12758.143254605975</v>
      </c>
      <c r="BA982" s="12">
        <v>12201.208294036092</v>
      </c>
      <c r="BB982" s="12">
        <v>9889.1386100637574</v>
      </c>
      <c r="BC982" s="12">
        <v>12137.559321886725</v>
      </c>
      <c r="BD982" s="12">
        <v>17202.520690386984</v>
      </c>
      <c r="BE982" s="44">
        <v>17935.64080442323</v>
      </c>
      <c r="BF982" s="45">
        <v>18195.536555076844</v>
      </c>
      <c r="BG982" s="12">
        <v>18276.869946467054</v>
      </c>
      <c r="BH982" s="12">
        <v>16424.232127281015</v>
      </c>
      <c r="BI982" s="12">
        <v>16484.814051459791</v>
      </c>
      <c r="BJ982" s="12">
        <v>13930.810215358712</v>
      </c>
      <c r="BK982" s="44">
        <v>12797.530308274689</v>
      </c>
      <c r="BL982" s="45">
        <v>12445.652397638358</v>
      </c>
      <c r="BM982" s="12">
        <v>8212.9203591485693</v>
      </c>
      <c r="BN982" s="12">
        <v>0</v>
      </c>
      <c r="BO982" s="12">
        <v>22.015213686305358</v>
      </c>
      <c r="BP982" s="12">
        <v>28.028417800331827</v>
      </c>
      <c r="BQ982" s="48">
        <v>32.585597058607547</v>
      </c>
      <c r="BR982" s="49">
        <v>6.6358945751413492</v>
      </c>
      <c r="BS982" s="13">
        <v>36.807449658974548</v>
      </c>
      <c r="BT982" s="12">
        <v>156.04146127271954</v>
      </c>
      <c r="BV982" s="14">
        <f>Таблица1[[#This Row],[Lкан_леб,мм]]</f>
        <v>58173.958538727275</v>
      </c>
      <c r="BW982" s="50">
        <f>Таблица1[[#This Row],[угол обхв4]]+Таблица1[[#This Row],[Lдуг 3,мм]]</f>
        <v>12889.921697292508</v>
      </c>
      <c r="BX982" s="54">
        <f>Таблица1[[#This Row],[угол обхв5]]+Таблица1[[#This Row],[Y5, мм]]</f>
        <v>58330.727628184584</v>
      </c>
      <c r="BY982" s="14">
        <f>Таблица1[[#This Row],[угол обхв6]]+Таблица1[[#This Row],[Lдуг 4,мм]]</f>
        <v>14986.021744810623</v>
      </c>
      <c r="BZ982" s="14">
        <f>Таблица1[[#This Row],[Т1]]+Таблица1[[#This Row],[X6, мм]]</f>
        <v>58530.316403478661</v>
      </c>
      <c r="CA982" s="14">
        <f>Таблица1[[#This Row],[Т2]]+Таблица1[[#This Row],[Lдуг 5,мм]]</f>
        <v>20466.553926998771</v>
      </c>
      <c r="CB982" s="14">
        <f>Таблица1[[#This Row],[Т3]]+Таблица1[[#This Row],[Y6, мм]]</f>
        <v>58762.356594098223</v>
      </c>
      <c r="CC982" s="14">
        <f>Таблица1[[#This Row],[Т4]]+Таблица1[[#This Row],[Lдуг 6,мм]]</f>
        <v>21595.02944733583</v>
      </c>
      <c r="CD982" s="14">
        <f>Таблица1[[#This Row],[Т5]]+Таблица1[[#This Row],[Lдуг 1,мм]]</f>
        <v>58809.610423432016</v>
      </c>
      <c r="CE982" s="14">
        <f>Таблица1[[#This Row],[Т6]]+Таблица1[[#This Row],[Lпрям1, мм]]</f>
        <v>21985.324207741342</v>
      </c>
      <c r="CF982" s="15">
        <f>Таблица1[[#This Row],[Т7]]+Таблица1[[#This Row],[Lдуг 2,мм]]</f>
        <v>59071.714187242971</v>
      </c>
      <c r="CG982" s="14">
        <f>Таблица1[[#This Row],[Т8]]+Таблица1[[#This Row],[Lпрям2, мм]]</f>
        <v>25973.612142628866</v>
      </c>
      <c r="CH982" s="14">
        <f>Таблица1[[#This Row],[Т9]]-Таблица1[[#This Row],[Т9]]</f>
        <v>0</v>
      </c>
      <c r="CI982" s="50">
        <f>Таблица1[[#This Row],[Т9]]-Таблица1[[#This Row],[Т8]]</f>
        <v>37086.389979501633</v>
      </c>
      <c r="CJ982" s="54">
        <f>Таблица1[[#This Row],[Т9]]-Таблица1[[#This Row],[Т7]]</f>
        <v>262.10376381095557</v>
      </c>
      <c r="CK982" s="14">
        <f>Таблица1[[#This Row],[Т9]]-Таблица1[[#This Row],[Т6]]</f>
        <v>37476.684739907141</v>
      </c>
      <c r="CL982" s="14">
        <f>Таблица1[[#This Row],[Т9]]-Таблица1[[#This Row],[Т5]]</f>
        <v>309.35759314474853</v>
      </c>
      <c r="CM982" s="14">
        <f>Таблица1[[#This Row],[Т9]]-Таблица1[[#This Row],[Т4]]</f>
        <v>38605.1602602442</v>
      </c>
      <c r="CN982" s="14">
        <f>Таблица1[[#This Row],[Т9]]-Таблица1[[#This Row],[Т3]]</f>
        <v>541.39778376431059</v>
      </c>
      <c r="CO982" s="14">
        <f>Таблица1[[#This Row],[Т9]]-Таблица1[[#This Row],[Т2]]</f>
        <v>44085.692442432352</v>
      </c>
      <c r="CP982" s="14">
        <f>Таблица1[[#This Row],[Т9]]-Таблица1[[#This Row],[Т1]]</f>
        <v>740.98655905838677</v>
      </c>
      <c r="CQ982" s="14">
        <f>Таблица1[[#This Row],[Т9]]-Таблица1[[#This Row],[угол обхв6]]</f>
        <v>46181.792489950465</v>
      </c>
      <c r="CR982" s="14">
        <f>Таблица1[[#This Row],[Т9]]-Таблица1[[#This Row],[угол обхв5]]</f>
        <v>897.75564851569652</v>
      </c>
      <c r="CS982" s="14">
        <f>Таблица1[[#This Row],[Т9]]-Таблица1[[#This Row],[угол обхв4]]</f>
        <v>59071.714187242971</v>
      </c>
      <c r="CT982" s="14">
        <f>Таблица1[[#This Row],[Lкан_прям, мм]]+Таблица1[[#This Row],[Lкан_дуг, мм]]+Таблица1[[#This Row],[Lкан_леб,мм]]</f>
        <v>85045.326329871838</v>
      </c>
      <c r="CU982" s="16">
        <f>Таблица1[[#This Row],[Lкан_леб,мм]]</f>
        <v>58173.958538727275</v>
      </c>
      <c r="CV982" s="14">
        <f>2534431-(Таблица1[[#This Row],[Т23]]+Таблица1[[#This Row],[угол обхв3]])</f>
        <v>2449229.6322088554</v>
      </c>
      <c r="CW982" s="50">
        <f>SUM(X982:AC982,AD982:AI982)-Таблица1[[#This Row],[lподв_min, мм]]</f>
        <v>22883.079857280027</v>
      </c>
      <c r="CX982" s="17">
        <f>CW1421-Таблица1[[#This Row],[Суммарная длина каната]]</f>
        <v>-2425501.0383787998</v>
      </c>
    </row>
    <row r="983" spans="1:102" x14ac:dyDescent="0.25">
      <c r="A983" s="21">
        <v>982</v>
      </c>
      <c r="B983" s="10">
        <v>24.185102040816322</v>
      </c>
      <c r="C983" s="10">
        <v>139.19551020408164</v>
      </c>
      <c r="D983" s="11">
        <v>17987.722182727051</v>
      </c>
      <c r="E983" s="11">
        <v>12562.521094481663</v>
      </c>
      <c r="F983" s="11">
        <v>17867.413909348274</v>
      </c>
      <c r="G983" s="11">
        <v>12634.956716634149</v>
      </c>
      <c r="H983" s="11">
        <v>18395.721692727049</v>
      </c>
      <c r="I983" s="11">
        <v>8521.0692965729486</v>
      </c>
      <c r="J983" s="11">
        <v>4041.4517979087154</v>
      </c>
      <c r="K983" s="11">
        <v>25973.61214261542</v>
      </c>
      <c r="L983" s="11">
        <v>897.75564852913772</v>
      </c>
      <c r="M983" s="11">
        <v>58173.958538727275</v>
      </c>
      <c r="N983" s="11">
        <v>10047.250114425209</v>
      </c>
      <c r="O983" s="11">
        <v>16048.11412427058</v>
      </c>
      <c r="P983" s="43">
        <v>12086.794675771713</v>
      </c>
      <c r="Q983" s="11">
        <v>16165.784137566063</v>
      </c>
      <c r="R983" s="11">
        <v>17071.533020797629</v>
      </c>
      <c r="S983" s="11">
        <v>13887.93062348131</v>
      </c>
      <c r="T983" s="11">
        <v>18369.231071266982</v>
      </c>
      <c r="U983" s="11">
        <v>13382.665574414939</v>
      </c>
      <c r="V983" s="11">
        <v>17987.722182727051</v>
      </c>
      <c r="W983" s="11">
        <v>12562.521094481663</v>
      </c>
      <c r="X983" s="12">
        <v>0</v>
      </c>
      <c r="Y983" s="12">
        <v>138.84989741006581</v>
      </c>
      <c r="Z983" s="12">
        <v>198.39477409341893</v>
      </c>
      <c r="AA983" s="44">
        <v>232.04019061955785</v>
      </c>
      <c r="AB983" s="45">
        <v>47.253829333786179</v>
      </c>
      <c r="AC983" s="12">
        <v>281.21695707230884</v>
      </c>
      <c r="AD983" s="12">
        <v>12889.921697292508</v>
      </c>
      <c r="AE983" s="12">
        <v>2042.9361834739393</v>
      </c>
      <c r="AF983" s="12">
        <v>5480.5321821881462</v>
      </c>
      <c r="AG983" s="44">
        <v>1128.4755203370623</v>
      </c>
      <c r="AH983" s="45">
        <v>390.29476040551458</v>
      </c>
      <c r="AI983" s="12">
        <v>4041.4517989182509</v>
      </c>
      <c r="AJ983" s="12">
        <v>-22.800783772738015</v>
      </c>
      <c r="AK983" s="12">
        <v>-3.3019771369016651</v>
      </c>
      <c r="AL983" s="12">
        <v>24.558766081246148</v>
      </c>
      <c r="AM983" s="44">
        <v>57.144363139853454</v>
      </c>
      <c r="AN983" s="45">
        <v>50.508468564712686</v>
      </c>
      <c r="AO983" s="12">
        <v>89.999999858229714</v>
      </c>
      <c r="AP983" s="12">
        <v>-1993.5368991189537</v>
      </c>
      <c r="AQ983" s="12">
        <v>10023.749935705519</v>
      </c>
      <c r="AR983" s="12">
        <v>12256.370221147952</v>
      </c>
      <c r="AS983" s="44">
        <v>17414.269415655606</v>
      </c>
      <c r="AT983" s="45">
        <v>18054.369886514916</v>
      </c>
      <c r="AU983" s="12">
        <v>18395.722182727051</v>
      </c>
      <c r="AV983" s="12">
        <v>11429.024012917656</v>
      </c>
      <c r="AW983" s="12">
        <v>16455.436774758055</v>
      </c>
      <c r="AX983" s="12">
        <v>16536.874604178116</v>
      </c>
      <c r="AY983" s="44">
        <v>14109.280490523865</v>
      </c>
      <c r="AZ983" s="45">
        <v>13123.192195555906</v>
      </c>
      <c r="BA983" s="12">
        <v>12562.5210954912</v>
      </c>
      <c r="BB983" s="12">
        <v>9889.1386100637574</v>
      </c>
      <c r="BC983" s="12">
        <v>12063.294497052024</v>
      </c>
      <c r="BD983" s="12">
        <v>17241.108566173869</v>
      </c>
      <c r="BE983" s="44">
        <v>18026.494676409009</v>
      </c>
      <c r="BF983" s="45">
        <v>18302.583367479117</v>
      </c>
      <c r="BG983" s="12">
        <v>18395.722192727048</v>
      </c>
      <c r="BH983" s="12">
        <v>16424.232127281015</v>
      </c>
      <c r="BI983" s="12">
        <v>16573.106788053541</v>
      </c>
      <c r="BJ983" s="12">
        <v>14259.021090093362</v>
      </c>
      <c r="BK983" s="44">
        <v>13161.315707372385</v>
      </c>
      <c r="BL983" s="45">
        <v>12821.994473340696</v>
      </c>
      <c r="BM983" s="12">
        <v>8521.0692965729504</v>
      </c>
      <c r="BN983" s="12">
        <v>0</v>
      </c>
      <c r="BO983" s="12">
        <v>19.498806635836349</v>
      </c>
      <c r="BP983" s="12">
        <v>27.860743218147814</v>
      </c>
      <c r="BQ983" s="48">
        <v>32.585597058607306</v>
      </c>
      <c r="BR983" s="49">
        <v>6.6358945751407701</v>
      </c>
      <c r="BS983" s="13">
        <v>39.491531293517028</v>
      </c>
      <c r="BT983" s="12">
        <v>156.04146127271954</v>
      </c>
      <c r="BV983" s="14">
        <f>Таблица1[[#This Row],[Lкан_леб,мм]]</f>
        <v>58173.958538727275</v>
      </c>
      <c r="BW983" s="50">
        <f>Таблица1[[#This Row],[угол обхв4]]+Таблица1[[#This Row],[Lдуг 3,мм]]</f>
        <v>12889.921697292508</v>
      </c>
      <c r="BX983" s="54">
        <f>Таблица1[[#This Row],[угол обхв5]]+Таблица1[[#This Row],[Y5, мм]]</f>
        <v>58312.80843613734</v>
      </c>
      <c r="BY983" s="14">
        <f>Таблица1[[#This Row],[угол обхв6]]+Таблица1[[#This Row],[Lдуг 4,мм]]</f>
        <v>14932.857880766447</v>
      </c>
      <c r="BZ983" s="14">
        <f>Таблица1[[#This Row],[Т1]]+Таблица1[[#This Row],[X6, мм]]</f>
        <v>58511.203210230757</v>
      </c>
      <c r="CA983" s="14">
        <f>Таблица1[[#This Row],[Т2]]+Таблица1[[#This Row],[Lдуг 5,мм]]</f>
        <v>20413.390062954593</v>
      </c>
      <c r="CB983" s="14">
        <f>Таблица1[[#This Row],[Т3]]+Таблица1[[#This Row],[Y6, мм]]</f>
        <v>58743.243400850311</v>
      </c>
      <c r="CC983" s="14">
        <f>Таблица1[[#This Row],[Т4]]+Таблица1[[#This Row],[Lдуг 6,мм]]</f>
        <v>21541.865583291656</v>
      </c>
      <c r="CD983" s="14">
        <f>Таблица1[[#This Row],[Т5]]+Таблица1[[#This Row],[Lдуг 1,мм]]</f>
        <v>58790.497230184097</v>
      </c>
      <c r="CE983" s="14">
        <f>Таблица1[[#This Row],[Т6]]+Таблица1[[#This Row],[Lпрям1, мм]]</f>
        <v>21932.160343697171</v>
      </c>
      <c r="CF983" s="15">
        <f>Таблица1[[#This Row],[Т7]]+Таблица1[[#This Row],[Lдуг 2,мм]]</f>
        <v>59071.714187256403</v>
      </c>
      <c r="CG983" s="14">
        <f>Таблица1[[#This Row],[Т8]]+Таблица1[[#This Row],[Lпрям2, мм]]</f>
        <v>25973.61214261542</v>
      </c>
      <c r="CH983" s="14">
        <f>Таблица1[[#This Row],[Т9]]-Таблица1[[#This Row],[Т9]]</f>
        <v>0</v>
      </c>
      <c r="CI983" s="50">
        <f>Таблица1[[#This Row],[Т9]]-Таблица1[[#This Row],[Т8]]</f>
        <v>37139.553843559232</v>
      </c>
      <c r="CJ983" s="54">
        <f>Таблица1[[#This Row],[Т9]]-Таблица1[[#This Row],[Т7]]</f>
        <v>281.21695707230538</v>
      </c>
      <c r="CK983" s="14">
        <f>Таблица1[[#This Row],[Т9]]-Таблица1[[#This Row],[Т6]]</f>
        <v>37529.848603964747</v>
      </c>
      <c r="CL983" s="14">
        <f>Таблица1[[#This Row],[Т9]]-Таблица1[[#This Row],[Т5]]</f>
        <v>328.47078640609107</v>
      </c>
      <c r="CM983" s="14">
        <f>Таблица1[[#This Row],[Т9]]-Таблица1[[#This Row],[Т4]]</f>
        <v>38658.324124301813</v>
      </c>
      <c r="CN983" s="14">
        <f>Таблица1[[#This Row],[Т9]]-Таблица1[[#This Row],[Т3]]</f>
        <v>560.51097702564584</v>
      </c>
      <c r="CO983" s="14">
        <f>Таблица1[[#This Row],[Т9]]-Таблица1[[#This Row],[Т2]]</f>
        <v>44138.856306489957</v>
      </c>
      <c r="CP983" s="14">
        <f>Таблица1[[#This Row],[Т9]]-Таблица1[[#This Row],[Т1]]</f>
        <v>758.90575111906219</v>
      </c>
      <c r="CQ983" s="14">
        <f>Таблица1[[#This Row],[Т9]]-Таблица1[[#This Row],[угол обхв6]]</f>
        <v>46181.792489963897</v>
      </c>
      <c r="CR983" s="14">
        <f>Таблица1[[#This Row],[Т9]]-Таблица1[[#This Row],[угол обхв5]]</f>
        <v>897.75564852912794</v>
      </c>
      <c r="CS983" s="14">
        <f>Таблица1[[#This Row],[Т9]]-Таблица1[[#This Row],[угол обхв4]]</f>
        <v>59071.714187256403</v>
      </c>
      <c r="CT983" s="14">
        <f>Таблица1[[#This Row],[Lкан_прям, мм]]+Таблица1[[#This Row],[Lкан_дуг, мм]]+Таблица1[[#This Row],[Lкан_леб,мм]]</f>
        <v>85045.326329871838</v>
      </c>
      <c r="CU983" s="16">
        <f>Таблица1[[#This Row],[Lкан_леб,мм]]</f>
        <v>58173.958538727275</v>
      </c>
      <c r="CV983" s="14">
        <f>2534431-(Таблица1[[#This Row],[Т23]]+Таблица1[[#This Row],[угол обхв3]])</f>
        <v>2449229.6322088554</v>
      </c>
      <c r="CW983" s="50">
        <f>SUM(X983:AC983,AD983:AI983)-Таблица1[[#This Row],[lподв_min, мм]]</f>
        <v>22829.915993235845</v>
      </c>
      <c r="CX983" s="17">
        <f>CW1422-Таблица1[[#This Row],[Суммарная длина каната]]</f>
        <v>-2425564.1308521847</v>
      </c>
    </row>
    <row r="984" spans="1:102" x14ac:dyDescent="0.25">
      <c r="A984" s="21">
        <v>983</v>
      </c>
      <c r="B984" s="10">
        <v>24.185102040816322</v>
      </c>
      <c r="C984" s="10">
        <v>141.87959183673468</v>
      </c>
      <c r="D984" s="11">
        <v>18089.524147357719</v>
      </c>
      <c r="E984" s="11">
        <v>12929.003231759112</v>
      </c>
      <c r="F984" s="11">
        <v>17965.95577867495</v>
      </c>
      <c r="G984" s="11">
        <v>12995.725478881637</v>
      </c>
      <c r="H984" s="11">
        <v>18497.523657357717</v>
      </c>
      <c r="I984" s="11">
        <v>8834.1709303859661</v>
      </c>
      <c r="J984" s="11">
        <v>4094.8323013731469</v>
      </c>
      <c r="K984" s="11">
        <v>25973.612142602262</v>
      </c>
      <c r="L984" s="11">
        <v>897.75564854229594</v>
      </c>
      <c r="M984" s="11">
        <v>58173.958538727275</v>
      </c>
      <c r="N984" s="11">
        <v>10047.250114425209</v>
      </c>
      <c r="O984" s="11">
        <v>16048.11412427058</v>
      </c>
      <c r="P984" s="43">
        <v>12026.333456307237</v>
      </c>
      <c r="Q984" s="11">
        <v>16251.979103467902</v>
      </c>
      <c r="R984" s="11">
        <v>17112.272605407121</v>
      </c>
      <c r="S984" s="11">
        <v>14210.054528060387</v>
      </c>
      <c r="T984" s="11">
        <v>18432.208003666979</v>
      </c>
      <c r="U984" s="11">
        <v>13766.113603588905</v>
      </c>
      <c r="V984" s="11">
        <v>18089.524147357719</v>
      </c>
      <c r="W984" s="11">
        <v>12929.003231759112</v>
      </c>
      <c r="X984" s="12">
        <v>0</v>
      </c>
      <c r="Y984" s="12">
        <v>120.48280513737406</v>
      </c>
      <c r="Z984" s="12">
        <v>197.6486731182134</v>
      </c>
      <c r="AA984" s="44">
        <v>232.0401906195583</v>
      </c>
      <c r="AB984" s="45">
        <v>47.253829333785127</v>
      </c>
      <c r="AC984" s="12">
        <v>300.33015033336511</v>
      </c>
      <c r="AD984" s="12">
        <v>12889.921697292508</v>
      </c>
      <c r="AE984" s="12">
        <v>1989.5556800094992</v>
      </c>
      <c r="AF984" s="12">
        <v>5480.5321821881507</v>
      </c>
      <c r="AG984" s="44">
        <v>1128.4755203370642</v>
      </c>
      <c r="AH984" s="45">
        <v>390.29476040551441</v>
      </c>
      <c r="AI984" s="12">
        <v>4094.8323023695234</v>
      </c>
      <c r="AJ984" s="12">
        <v>-22.800783772738015</v>
      </c>
      <c r="AK984" s="12">
        <v>-5.8812831887462362</v>
      </c>
      <c r="AL984" s="12">
        <v>21.874684448593069</v>
      </c>
      <c r="AM984" s="44">
        <v>54.460281507200435</v>
      </c>
      <c r="AN984" s="45">
        <v>47.824386932059809</v>
      </c>
      <c r="AO984" s="12">
        <v>89.99999986007785</v>
      </c>
      <c r="AP984" s="12">
        <v>-1993.5368991189537</v>
      </c>
      <c r="AQ984" s="12">
        <v>10005.443336988294</v>
      </c>
      <c r="AR984" s="12">
        <v>12178.345195144184</v>
      </c>
      <c r="AS984" s="44">
        <v>17444.267415061127</v>
      </c>
      <c r="AT984" s="45">
        <v>18129.843106135253</v>
      </c>
      <c r="AU984" s="12">
        <v>18497.524147357719</v>
      </c>
      <c r="AV984" s="12">
        <v>11429.024012917656</v>
      </c>
      <c r="AW984" s="12">
        <v>16453.966552328293</v>
      </c>
      <c r="AX984" s="12">
        <v>16630.603496839183</v>
      </c>
      <c r="AY984" s="44">
        <v>14447.211535890221</v>
      </c>
      <c r="AZ984" s="45">
        <v>13492.180274582322</v>
      </c>
      <c r="BA984" s="12">
        <v>12929.003232755491</v>
      </c>
      <c r="BB984" s="12">
        <v>9889.1386100637574</v>
      </c>
      <c r="BC984" s="12">
        <v>11984.526678870321</v>
      </c>
      <c r="BD984" s="12">
        <v>17264.284344244068</v>
      </c>
      <c r="BE984" s="44">
        <v>18100.213194012973</v>
      </c>
      <c r="BF984" s="45">
        <v>18391.889044889442</v>
      </c>
      <c r="BG984" s="12">
        <v>18497.524157357715</v>
      </c>
      <c r="BH984" s="12">
        <v>16424.232127281015</v>
      </c>
      <c r="BI984" s="12">
        <v>16657.831531525615</v>
      </c>
      <c r="BJ984" s="12">
        <v>14588.678921431665</v>
      </c>
      <c r="BK984" s="44">
        <v>13528.956595759071</v>
      </c>
      <c r="BL984" s="45">
        <v>13202.936560765696</v>
      </c>
      <c r="BM984" s="12">
        <v>8834.1709303859679</v>
      </c>
      <c r="BN984" s="12">
        <v>0</v>
      </c>
      <c r="BO984" s="12">
        <v>16.91950058399178</v>
      </c>
      <c r="BP984" s="12">
        <v>27.755967637339307</v>
      </c>
      <c r="BQ984" s="48">
        <v>32.585597058607362</v>
      </c>
      <c r="BR984" s="49">
        <v>6.6358945751406244</v>
      </c>
      <c r="BS984" s="13">
        <v>42.175612928018033</v>
      </c>
      <c r="BT984" s="12">
        <v>156.04146127271954</v>
      </c>
      <c r="BV984" s="14">
        <f>Таблица1[[#This Row],[Lкан_леб,мм]]</f>
        <v>58173.958538727275</v>
      </c>
      <c r="BW984" s="50">
        <f>Таблица1[[#This Row],[угол обхв4]]+Таблица1[[#This Row],[Lдуг 3,мм]]</f>
        <v>12889.921697292508</v>
      </c>
      <c r="BX984" s="54">
        <f>Таблица1[[#This Row],[угол обхв5]]+Таблица1[[#This Row],[Y5, мм]]</f>
        <v>58294.441343864652</v>
      </c>
      <c r="BY984" s="14">
        <f>Таблица1[[#This Row],[угол обхв6]]+Таблица1[[#This Row],[Lдуг 4,мм]]</f>
        <v>14879.477377302006</v>
      </c>
      <c r="BZ984" s="14">
        <f>Таблица1[[#This Row],[Т1]]+Таблица1[[#This Row],[X6, мм]]</f>
        <v>58492.090016982867</v>
      </c>
      <c r="CA984" s="14">
        <f>Таблица1[[#This Row],[Т2]]+Таблица1[[#This Row],[Lдуг 5,мм]]</f>
        <v>20360.009559490158</v>
      </c>
      <c r="CB984" s="14">
        <f>Таблица1[[#This Row],[Т3]]+Таблица1[[#This Row],[Y6, мм]]</f>
        <v>58724.130207602422</v>
      </c>
      <c r="CC984" s="14">
        <f>Таблица1[[#This Row],[Т4]]+Таблица1[[#This Row],[Lдуг 6,мм]]</f>
        <v>21488.485079827224</v>
      </c>
      <c r="CD984" s="14">
        <f>Таблица1[[#This Row],[Т5]]+Таблица1[[#This Row],[Lдуг 1,мм]]</f>
        <v>58771.384036936208</v>
      </c>
      <c r="CE984" s="14">
        <f>Таблица1[[#This Row],[Т6]]+Таблица1[[#This Row],[Lпрям1, мм]]</f>
        <v>21878.779840232739</v>
      </c>
      <c r="CF984" s="15">
        <f>Таблица1[[#This Row],[Т7]]+Таблица1[[#This Row],[Lдуг 2,мм]]</f>
        <v>59071.714187269572</v>
      </c>
      <c r="CG984" s="14">
        <f>Таблица1[[#This Row],[Т8]]+Таблица1[[#This Row],[Lпрям2, мм]]</f>
        <v>25973.612142602262</v>
      </c>
      <c r="CH984" s="14">
        <f>Таблица1[[#This Row],[Т9]]-Таблица1[[#This Row],[Т9]]</f>
        <v>0</v>
      </c>
      <c r="CI984" s="50">
        <f>Таблица1[[#This Row],[Т9]]-Таблица1[[#This Row],[Т8]]</f>
        <v>37192.934347036833</v>
      </c>
      <c r="CJ984" s="54">
        <f>Таблица1[[#This Row],[Т9]]-Таблица1[[#This Row],[Т7]]</f>
        <v>300.33015033336414</v>
      </c>
      <c r="CK984" s="14">
        <f>Таблица1[[#This Row],[Т9]]-Таблица1[[#This Row],[Т6]]</f>
        <v>37583.229107442348</v>
      </c>
      <c r="CL984" s="14">
        <f>Таблица1[[#This Row],[Т9]]-Таблица1[[#This Row],[Т5]]</f>
        <v>347.58397966714983</v>
      </c>
      <c r="CM984" s="14">
        <f>Таблица1[[#This Row],[Т9]]-Таблица1[[#This Row],[Т4]]</f>
        <v>38711.704627779414</v>
      </c>
      <c r="CN984" s="14">
        <f>Таблица1[[#This Row],[Т9]]-Таблица1[[#This Row],[Т3]]</f>
        <v>579.62417028670461</v>
      </c>
      <c r="CO984" s="14">
        <f>Таблица1[[#This Row],[Т9]]-Таблица1[[#This Row],[Т2]]</f>
        <v>44192.236809967566</v>
      </c>
      <c r="CP984" s="14">
        <f>Таблица1[[#This Row],[Т9]]-Таблица1[[#This Row],[Т1]]</f>
        <v>777.27284340492042</v>
      </c>
      <c r="CQ984" s="14">
        <f>Таблица1[[#This Row],[Т9]]-Таблица1[[#This Row],[угол обхв6]]</f>
        <v>46181.792489977066</v>
      </c>
      <c r="CR984" s="14">
        <f>Таблица1[[#This Row],[Т9]]-Таблица1[[#This Row],[угол обхв5]]</f>
        <v>897.75564854229742</v>
      </c>
      <c r="CS984" s="14">
        <f>Таблица1[[#This Row],[Т9]]-Таблица1[[#This Row],[угол обхв4]]</f>
        <v>59071.714187269572</v>
      </c>
      <c r="CT984" s="14">
        <f>Таблица1[[#This Row],[Lкан_прям, мм]]+Таблица1[[#This Row],[Lкан_дуг, мм]]+Таблица1[[#This Row],[Lкан_леб,мм]]</f>
        <v>85045.326329871838</v>
      </c>
      <c r="CU984" s="16">
        <f>Таблица1[[#This Row],[Lкан_леб,мм]]</f>
        <v>58173.958538727275</v>
      </c>
      <c r="CV984" s="14">
        <f>2534431-(Таблица1[[#This Row],[Т23]]+Таблица1[[#This Row],[угол обхв3]])</f>
        <v>2449229.6322088554</v>
      </c>
      <c r="CW984" s="50">
        <f>SUM(X984:AC984,AD984:AI984)-Таблица1[[#This Row],[lподв_min, мм]]</f>
        <v>22776.535489771413</v>
      </c>
      <c r="CX984" s="17">
        <f>CW1423-Таблица1[[#This Row],[Суммарная длина каната]]</f>
        <v>-2425628.7306135967</v>
      </c>
    </row>
    <row r="985" spans="1:102" x14ac:dyDescent="0.25">
      <c r="A985" s="21">
        <v>984</v>
      </c>
      <c r="B985" s="10">
        <v>24.185102040816322</v>
      </c>
      <c r="C985" s="10">
        <v>144.56367346938774</v>
      </c>
      <c r="D985" s="11">
        <v>18174.052461353938</v>
      </c>
      <c r="E985" s="11">
        <v>13299.850587256042</v>
      </c>
      <c r="F985" s="11">
        <v>18047.495125175723</v>
      </c>
      <c r="G985" s="11">
        <v>13360.713060582993</v>
      </c>
      <c r="H985" s="11">
        <v>18582.051971353936</v>
      </c>
      <c r="I985" s="11">
        <v>9151.5252022125915</v>
      </c>
      <c r="J985" s="11">
        <v>4148.3253850434512</v>
      </c>
      <c r="K985" s="11">
        <v>25973.61214258942</v>
      </c>
      <c r="L985" s="11">
        <v>897.75564855514278</v>
      </c>
      <c r="M985" s="11">
        <v>58173.958538727275</v>
      </c>
      <c r="N985" s="11">
        <v>10047.250114425209</v>
      </c>
      <c r="O985" s="11">
        <v>16048.11412427058</v>
      </c>
      <c r="P985" s="43">
        <v>11961.902149429137</v>
      </c>
      <c r="Q985" s="11">
        <v>16335.248172754951</v>
      </c>
      <c r="R985" s="11">
        <v>17137.882778007242</v>
      </c>
      <c r="S985" s="11">
        <v>14533.732829333141</v>
      </c>
      <c r="T985" s="11">
        <v>18477.15938489377</v>
      </c>
      <c r="U985" s="11">
        <v>14152.090103414626</v>
      </c>
      <c r="V985" s="11">
        <v>18174.052461353938</v>
      </c>
      <c r="W985" s="11">
        <v>13299.850587256042</v>
      </c>
      <c r="X985" s="12">
        <v>0</v>
      </c>
      <c r="Y985" s="12">
        <v>101.62927817283145</v>
      </c>
      <c r="Z985" s="12">
        <v>197.38900683485909</v>
      </c>
      <c r="AA985" s="44">
        <v>232.04019061955785</v>
      </c>
      <c r="AB985" s="45">
        <v>47.253829333784317</v>
      </c>
      <c r="AC985" s="12">
        <v>319.44334359411005</v>
      </c>
      <c r="AD985" s="12">
        <v>12889.921697292508</v>
      </c>
      <c r="AE985" s="12">
        <v>1936.0625963392069</v>
      </c>
      <c r="AF985" s="12">
        <v>5480.5321821881471</v>
      </c>
      <c r="AG985" s="44">
        <v>1128.4755203370619</v>
      </c>
      <c r="AH985" s="45">
        <v>390.29476040551742</v>
      </c>
      <c r="AI985" s="12">
        <v>4148.3253860269788</v>
      </c>
      <c r="AJ985" s="12">
        <v>-22.800783772738015</v>
      </c>
      <c r="AK985" s="12">
        <v>-8.5288996691491441</v>
      </c>
      <c r="AL985" s="12">
        <v>19.190602815940039</v>
      </c>
      <c r="AM985" s="44">
        <v>51.776199874547345</v>
      </c>
      <c r="AN985" s="45">
        <v>45.140305299406833</v>
      </c>
      <c r="AO985" s="12">
        <v>89.999999861882145</v>
      </c>
      <c r="AP985" s="12">
        <v>-1993.5368991189537</v>
      </c>
      <c r="AQ985" s="12">
        <v>9986.7403499149405</v>
      </c>
      <c r="AR985" s="12">
        <v>12096.01654483492</v>
      </c>
      <c r="AS985" s="44">
        <v>17458.407555313806</v>
      </c>
      <c r="AT985" s="45">
        <v>18187.954209188858</v>
      </c>
      <c r="AU985" s="12">
        <v>18582.052461353938</v>
      </c>
      <c r="AV985" s="12">
        <v>11429.024012917656</v>
      </c>
      <c r="AW985" s="12">
        <v>16451.602127064853</v>
      </c>
      <c r="AX985" s="12">
        <v>16720.575733338075</v>
      </c>
      <c r="AY985" s="44">
        <v>14786.176619378721</v>
      </c>
      <c r="AZ985" s="45">
        <v>13864.297875678207</v>
      </c>
      <c r="BA985" s="12">
        <v>13299.850588239571</v>
      </c>
      <c r="BB985" s="12">
        <v>9889.1386100637574</v>
      </c>
      <c r="BC985" s="12">
        <v>11901.392384918869</v>
      </c>
      <c r="BD985" s="12">
        <v>17271.997173413023</v>
      </c>
      <c r="BE985" s="44">
        <v>18156.634607587202</v>
      </c>
      <c r="BF985" s="45">
        <v>18463.257637058847</v>
      </c>
      <c r="BG985" s="12">
        <v>18582.052471353934</v>
      </c>
      <c r="BH985" s="12">
        <v>16424.232127281015</v>
      </c>
      <c r="BI985" s="12">
        <v>16738.736175549224</v>
      </c>
      <c r="BJ985" s="12">
        <v>14919.060389916265</v>
      </c>
      <c r="BK985" s="44">
        <v>13899.646313369047</v>
      </c>
      <c r="BL985" s="45">
        <v>13587.642814992461</v>
      </c>
      <c r="BM985" s="12">
        <v>9151.5252022125933</v>
      </c>
      <c r="BN985" s="12">
        <v>0</v>
      </c>
      <c r="BO985" s="12">
        <v>14.271884103588873</v>
      </c>
      <c r="BP985" s="12">
        <v>27.719502485089183</v>
      </c>
      <c r="BQ985" s="48">
        <v>32.585597058607306</v>
      </c>
      <c r="BR985" s="49">
        <v>6.6358945751405098</v>
      </c>
      <c r="BS985" s="13">
        <v>44.859694562475312</v>
      </c>
      <c r="BT985" s="12">
        <v>156.04146127271954</v>
      </c>
      <c r="BV985" s="14">
        <f>Таблица1[[#This Row],[Lкан_леб,мм]]</f>
        <v>58173.958538727275</v>
      </c>
      <c r="BW985" s="50">
        <f>Таблица1[[#This Row],[угол обхв4]]+Таблица1[[#This Row],[Lдуг 3,мм]]</f>
        <v>12889.921697292508</v>
      </c>
      <c r="BX985" s="54">
        <f>Таблица1[[#This Row],[угол обхв5]]+Таблица1[[#This Row],[Y5, мм]]</f>
        <v>58275.587816900108</v>
      </c>
      <c r="BY985" s="14">
        <f>Таблица1[[#This Row],[угол обхв6]]+Таблица1[[#This Row],[Lдуг 4,мм]]</f>
        <v>14825.984293631715</v>
      </c>
      <c r="BZ985" s="14">
        <f>Таблица1[[#This Row],[Т1]]+Таблица1[[#This Row],[X6, мм]]</f>
        <v>58472.976823734964</v>
      </c>
      <c r="CA985" s="14">
        <f>Таблица1[[#This Row],[Т2]]+Таблица1[[#This Row],[Lдуг 5,мм]]</f>
        <v>20306.516475819863</v>
      </c>
      <c r="CB985" s="14">
        <f>Таблица1[[#This Row],[Т3]]+Таблица1[[#This Row],[Y6, мм]]</f>
        <v>58705.017014354518</v>
      </c>
      <c r="CC985" s="14">
        <f>Таблица1[[#This Row],[Т4]]+Таблица1[[#This Row],[Lдуг 6,мм]]</f>
        <v>21434.991996156925</v>
      </c>
      <c r="CD985" s="14">
        <f>Таблица1[[#This Row],[Т5]]+Таблица1[[#This Row],[Lдуг 1,мм]]</f>
        <v>58752.270843688304</v>
      </c>
      <c r="CE985" s="14">
        <f>Таблица1[[#This Row],[Т6]]+Таблица1[[#This Row],[Lпрям1, мм]]</f>
        <v>21825.286756562444</v>
      </c>
      <c r="CF985" s="15">
        <f>Таблица1[[#This Row],[Т7]]+Таблица1[[#This Row],[Lдуг 2,мм]]</f>
        <v>59071.714187282414</v>
      </c>
      <c r="CG985" s="14">
        <f>Таблица1[[#This Row],[Т8]]+Таблица1[[#This Row],[Lпрям2, мм]]</f>
        <v>25973.612142589423</v>
      </c>
      <c r="CH985" s="14">
        <f>Таблица1[[#This Row],[Т9]]-Таблица1[[#This Row],[Т9]]</f>
        <v>0</v>
      </c>
      <c r="CI985" s="50">
        <f>Таблица1[[#This Row],[Т9]]-Таблица1[[#This Row],[Т8]]</f>
        <v>37246.427430719967</v>
      </c>
      <c r="CJ985" s="54">
        <f>Таблица1[[#This Row],[Т9]]-Таблица1[[#This Row],[Т7]]</f>
        <v>319.44334359411005</v>
      </c>
      <c r="CK985" s="14">
        <f>Таблица1[[#This Row],[Т9]]-Таблица1[[#This Row],[Т6]]</f>
        <v>37636.722191125489</v>
      </c>
      <c r="CL985" s="14">
        <f>Таблица1[[#This Row],[Т9]]-Таблица1[[#This Row],[Т5]]</f>
        <v>366.69717292789574</v>
      </c>
      <c r="CM985" s="14">
        <f>Таблица1[[#This Row],[Т9]]-Таблица1[[#This Row],[Т4]]</f>
        <v>38765.197711462548</v>
      </c>
      <c r="CN985" s="14">
        <f>Таблица1[[#This Row],[Т9]]-Таблица1[[#This Row],[Т3]]</f>
        <v>598.73736354745051</v>
      </c>
      <c r="CO985" s="14">
        <f>Таблица1[[#This Row],[Т9]]-Таблица1[[#This Row],[Т2]]</f>
        <v>44245.7298936507</v>
      </c>
      <c r="CP985" s="14">
        <f>Таблица1[[#This Row],[Т9]]-Таблица1[[#This Row],[Т1]]</f>
        <v>796.12637038230605</v>
      </c>
      <c r="CQ985" s="14">
        <f>Таблица1[[#This Row],[Т9]]-Таблица1[[#This Row],[угол обхв6]]</f>
        <v>46181.792489989908</v>
      </c>
      <c r="CR985" s="14">
        <f>Таблица1[[#This Row],[Т9]]-Таблица1[[#This Row],[угол обхв5]]</f>
        <v>897.75564855513949</v>
      </c>
      <c r="CS985" s="14">
        <f>Таблица1[[#This Row],[Т9]]-Таблица1[[#This Row],[угол обхв4]]</f>
        <v>59071.714187282414</v>
      </c>
      <c r="CT985" s="14">
        <f>Таблица1[[#This Row],[Lкан_прям, мм]]+Таблица1[[#This Row],[Lкан_дуг, мм]]+Таблица1[[#This Row],[Lкан_леб,мм]]</f>
        <v>85045.326329871838</v>
      </c>
      <c r="CU985" s="16">
        <f>Таблица1[[#This Row],[Lкан_леб,мм]]</f>
        <v>58173.958538727275</v>
      </c>
      <c r="CV985" s="14">
        <f>2534431-(Таблица1[[#This Row],[Т23]]+Таблица1[[#This Row],[угол обхв3]])</f>
        <v>2449229.6322088554</v>
      </c>
      <c r="CW985" s="50">
        <f>SUM(X985:AC985,AD985:AI985)-Таблица1[[#This Row],[lподв_min, мм]]</f>
        <v>22723.042406101114</v>
      </c>
      <c r="CX985" s="17">
        <f>CW1424-Таблица1[[#This Row],[Суммарная длина каната]]</f>
        <v>-2425694.8171531786</v>
      </c>
    </row>
    <row r="986" spans="1:102" x14ac:dyDescent="0.25">
      <c r="A986" s="21">
        <v>985</v>
      </c>
      <c r="B986" s="10">
        <v>24.185102040816322</v>
      </c>
      <c r="C986" s="10">
        <v>147.2477551020408</v>
      </c>
      <c r="D986" s="11">
        <v>18241.121656729225</v>
      </c>
      <c r="E986" s="11">
        <v>13674.249465429873</v>
      </c>
      <c r="F986" s="11">
        <v>18111.853039113725</v>
      </c>
      <c r="G986" s="11">
        <v>13729.118623431232</v>
      </c>
      <c r="H986" s="11">
        <v>18649.121166729223</v>
      </c>
      <c r="I986" s="11">
        <v>9472.4311976420686</v>
      </c>
      <c r="J986" s="11">
        <v>4201.8182677878058</v>
      </c>
      <c r="K986" s="11">
        <v>25973.612142576891</v>
      </c>
      <c r="L986" s="11">
        <v>897.75564856767028</v>
      </c>
      <c r="M986" s="11">
        <v>58173.958538727275</v>
      </c>
      <c r="N986" s="11">
        <v>10047.250114425209</v>
      </c>
      <c r="O986" s="11">
        <v>16048.11412427058</v>
      </c>
      <c r="P986" s="43">
        <v>11893.64212723144</v>
      </c>
      <c r="Q986" s="11">
        <v>16415.408640415266</v>
      </c>
      <c r="R986" s="11">
        <v>17148.307345981339</v>
      </c>
      <c r="S986" s="11">
        <v>14858.2553278413</v>
      </c>
      <c r="T986" s="11">
        <v>18503.986584775157</v>
      </c>
      <c r="U986" s="11">
        <v>14539.748182704143</v>
      </c>
      <c r="V986" s="11">
        <v>18241.121656729225</v>
      </c>
      <c r="W986" s="11">
        <v>13674.249465429873</v>
      </c>
      <c r="X986" s="12">
        <v>0</v>
      </c>
      <c r="Y986" s="12">
        <v>82.247309570507895</v>
      </c>
      <c r="Z986" s="12">
        <v>197.65778218928514</v>
      </c>
      <c r="AA986" s="44">
        <v>232.04019061955935</v>
      </c>
      <c r="AB986" s="45">
        <v>47.253829333787486</v>
      </c>
      <c r="AC986" s="12">
        <v>338.55653685453041</v>
      </c>
      <c r="AD986" s="12">
        <v>12889.921697292508</v>
      </c>
      <c r="AE986" s="12">
        <v>1882.5697135948533</v>
      </c>
      <c r="AF986" s="12">
        <v>5480.5321821881471</v>
      </c>
      <c r="AG986" s="44">
        <v>1128.4755203370594</v>
      </c>
      <c r="AH986" s="45">
        <v>390.29476040551469</v>
      </c>
      <c r="AI986" s="12">
        <v>4201.8182687588114</v>
      </c>
      <c r="AJ986" s="12">
        <v>-22.800783772738015</v>
      </c>
      <c r="AK986" s="12">
        <v>-11.250725648483</v>
      </c>
      <c r="AL986" s="12">
        <v>16.506521183286932</v>
      </c>
      <c r="AM986" s="44">
        <v>49.09211824189444</v>
      </c>
      <c r="AN986" s="45">
        <v>42.456223666753488</v>
      </c>
      <c r="AO986" s="12">
        <v>89.999999863640511</v>
      </c>
      <c r="AP986" s="12">
        <v>-1993.5368991189537</v>
      </c>
      <c r="AQ986" s="12">
        <v>9967.6481950355283</v>
      </c>
      <c r="AR986" s="12">
        <v>12009.56491180973</v>
      </c>
      <c r="AS986" s="44">
        <v>17456.658810793753</v>
      </c>
      <c r="AT986" s="45">
        <v>18228.575691070873</v>
      </c>
      <c r="AU986" s="12">
        <v>18649.121656729225</v>
      </c>
      <c r="AV986" s="12">
        <v>11429.024012917656</v>
      </c>
      <c r="AW986" s="12">
        <v>16448.273510552444</v>
      </c>
      <c r="AX986" s="12">
        <v>16806.593900893746</v>
      </c>
      <c r="AY986" s="44">
        <v>15125.432000004195</v>
      </c>
      <c r="AZ986" s="45">
        <v>14238.728516188798</v>
      </c>
      <c r="BA986" s="12">
        <v>13674.249466400881</v>
      </c>
      <c r="BB986" s="12">
        <v>9889.1386100637574</v>
      </c>
      <c r="BC986" s="12">
        <v>11814.040207841759</v>
      </c>
      <c r="BD986" s="12">
        <v>17264.230130559627</v>
      </c>
      <c r="BE986" s="44">
        <v>18195.635119962742</v>
      </c>
      <c r="BF986" s="45">
        <v>18516.532550433505</v>
      </c>
      <c r="BG986" s="12">
        <v>18649.121666729221</v>
      </c>
      <c r="BH986" s="12">
        <v>16424.232127281015</v>
      </c>
      <c r="BI986" s="12">
        <v>16815.568026697129</v>
      </c>
      <c r="BJ986" s="12">
        <v>15249.44058831978</v>
      </c>
      <c r="BK986" s="44">
        <v>14272.571510541247</v>
      </c>
      <c r="BL986" s="45">
        <v>13975.269131945219</v>
      </c>
      <c r="BM986" s="12">
        <v>9472.4311976420704</v>
      </c>
      <c r="BN986" s="12">
        <v>0</v>
      </c>
      <c r="BO986" s="12">
        <v>11.550058124255015</v>
      </c>
      <c r="BP986" s="12">
        <v>27.75724683176993</v>
      </c>
      <c r="BQ986" s="48">
        <v>32.585597058607512</v>
      </c>
      <c r="BR986" s="49">
        <v>6.6358945751409548</v>
      </c>
      <c r="BS986" s="13">
        <v>47.543776196887023</v>
      </c>
      <c r="BT986" s="12">
        <v>156.04146127271954</v>
      </c>
      <c r="BV986" s="14">
        <f>Таблица1[[#This Row],[Lкан_леб,мм]]</f>
        <v>58173.958538727275</v>
      </c>
      <c r="BW986" s="50">
        <f>Таблица1[[#This Row],[угол обхв4]]+Таблица1[[#This Row],[Lдуг 3,мм]]</f>
        <v>12889.921697292508</v>
      </c>
      <c r="BX986" s="54">
        <f>Таблица1[[#This Row],[угол обхв5]]+Таблица1[[#This Row],[Y5, мм]]</f>
        <v>58256.205848297781</v>
      </c>
      <c r="BY986" s="14">
        <f>Таблица1[[#This Row],[угол обхв6]]+Таблица1[[#This Row],[Lдуг 4,мм]]</f>
        <v>14772.491410887362</v>
      </c>
      <c r="BZ986" s="14">
        <f>Таблица1[[#This Row],[Т1]]+Таблица1[[#This Row],[X6, мм]]</f>
        <v>58453.863630487067</v>
      </c>
      <c r="CA986" s="14">
        <f>Таблица1[[#This Row],[Т2]]+Таблица1[[#This Row],[Lдуг 5,мм]]</f>
        <v>20253.023593075508</v>
      </c>
      <c r="CB986" s="14">
        <f>Таблица1[[#This Row],[Т3]]+Таблица1[[#This Row],[Y6, мм]]</f>
        <v>58685.903821106629</v>
      </c>
      <c r="CC986" s="14">
        <f>Таблица1[[#This Row],[Т4]]+Таблица1[[#This Row],[Lдуг 6,мм]]</f>
        <v>21381.499113412567</v>
      </c>
      <c r="CD986" s="14">
        <f>Таблица1[[#This Row],[Т5]]+Таблица1[[#This Row],[Lдуг 1,мм]]</f>
        <v>58733.157650440415</v>
      </c>
      <c r="CE986" s="14">
        <f>Таблица1[[#This Row],[Т6]]+Таблица1[[#This Row],[Lпрям1, мм]]</f>
        <v>21771.793873818082</v>
      </c>
      <c r="CF986" s="15">
        <f>Таблица1[[#This Row],[Т7]]+Таблица1[[#This Row],[Lдуг 2,мм]]</f>
        <v>59071.714187294943</v>
      </c>
      <c r="CG986" s="14">
        <f>Таблица1[[#This Row],[Т8]]+Таблица1[[#This Row],[Lпрям2, мм]]</f>
        <v>25973.612142576894</v>
      </c>
      <c r="CH986" s="14">
        <f>Таблица1[[#This Row],[Т9]]-Таблица1[[#This Row],[Т9]]</f>
        <v>0</v>
      </c>
      <c r="CI986" s="50">
        <f>Таблица1[[#This Row],[Т9]]-Таблица1[[#This Row],[Т8]]</f>
        <v>37299.920313476861</v>
      </c>
      <c r="CJ986" s="54">
        <f>Таблица1[[#This Row],[Т9]]-Таблица1[[#This Row],[Т7]]</f>
        <v>338.55653685452853</v>
      </c>
      <c r="CK986" s="14">
        <f>Таблица1[[#This Row],[Т9]]-Таблица1[[#This Row],[Т6]]</f>
        <v>37690.215073882377</v>
      </c>
      <c r="CL986" s="14">
        <f>Таблица1[[#This Row],[Т9]]-Таблица1[[#This Row],[Т5]]</f>
        <v>385.81036618831422</v>
      </c>
      <c r="CM986" s="14">
        <f>Таблица1[[#This Row],[Т9]]-Таблица1[[#This Row],[Т4]]</f>
        <v>38818.690594219435</v>
      </c>
      <c r="CN986" s="14">
        <f>Таблица1[[#This Row],[Т9]]-Таблица1[[#This Row],[Т3]]</f>
        <v>617.85055680787627</v>
      </c>
      <c r="CO986" s="14">
        <f>Таблица1[[#This Row],[Т9]]-Таблица1[[#This Row],[Т2]]</f>
        <v>44299.22277640758</v>
      </c>
      <c r="CP986" s="14">
        <f>Таблица1[[#This Row],[Т9]]-Таблица1[[#This Row],[Т1]]</f>
        <v>815.50833899716235</v>
      </c>
      <c r="CQ986" s="14">
        <f>Таблица1[[#This Row],[Т9]]-Таблица1[[#This Row],[угол обхв6]]</f>
        <v>46181.792490002437</v>
      </c>
      <c r="CR986" s="14">
        <f>Таблица1[[#This Row],[Т9]]-Таблица1[[#This Row],[угол обхв5]]</f>
        <v>897.75564856766869</v>
      </c>
      <c r="CS986" s="14">
        <f>Таблица1[[#This Row],[Т9]]-Таблица1[[#This Row],[угол обхв4]]</f>
        <v>59071.714187294943</v>
      </c>
      <c r="CT986" s="14">
        <f>Таблица1[[#This Row],[Lкан_прям, мм]]+Таблица1[[#This Row],[Lкан_дуг, мм]]+Таблица1[[#This Row],[Lкан_леб,мм]]</f>
        <v>85045.326329871838</v>
      </c>
      <c r="CU986" s="16">
        <f>Таблица1[[#This Row],[Lкан_леб,мм]]</f>
        <v>58173.958538727275</v>
      </c>
      <c r="CV986" s="14">
        <f>2534431-(Таблица1[[#This Row],[Т23]]+Таблица1[[#This Row],[угол обхв3]])</f>
        <v>2449229.6322088554</v>
      </c>
      <c r="CW986" s="50">
        <f>SUM(X986:AC986,AD986:AI986)-Таблица1[[#This Row],[lподв_min, мм]]</f>
        <v>22669.54952335676</v>
      </c>
      <c r="CX986" s="17">
        <f>CW1425-Таблица1[[#This Row],[Суммарная длина каната]]</f>
        <v>-2425762.3685815865</v>
      </c>
    </row>
    <row r="987" spans="1:102" x14ac:dyDescent="0.25">
      <c r="A987" s="21">
        <v>986</v>
      </c>
      <c r="B987" s="10">
        <v>24.185102040816322</v>
      </c>
      <c r="C987" s="10">
        <v>149.93183673469386</v>
      </c>
      <c r="D987" s="11">
        <v>18290.584573460685</v>
      </c>
      <c r="E987" s="11">
        <v>14051.378378156711</v>
      </c>
      <c r="F987" s="11">
        <v>18158.888309430215</v>
      </c>
      <c r="G987" s="11">
        <v>14100.133829548491</v>
      </c>
      <c r="H987" s="11">
        <v>18698.584083460682</v>
      </c>
      <c r="I987" s="11">
        <v>9796.189962530756</v>
      </c>
      <c r="J987" s="11">
        <v>4255.1884156259557</v>
      </c>
      <c r="K987" s="11">
        <v>25973.612142564707</v>
      </c>
      <c r="L987" s="11">
        <v>897.7556485798483</v>
      </c>
      <c r="M987" s="11">
        <v>58173.958538727275</v>
      </c>
      <c r="N987" s="11">
        <v>10047.250114425209</v>
      </c>
      <c r="O987" s="11">
        <v>16048.11412427058</v>
      </c>
      <c r="P987" s="43">
        <v>11821.703162592325</v>
      </c>
      <c r="Q987" s="11">
        <v>16492.284622182022</v>
      </c>
      <c r="R987" s="11">
        <v>17143.523436240601</v>
      </c>
      <c r="S987" s="11">
        <v>15182.909971829364</v>
      </c>
      <c r="T987" s="11">
        <v>18512.630740351367</v>
      </c>
      <c r="U987" s="11">
        <v>14928.237260628202</v>
      </c>
      <c r="V987" s="11">
        <v>18290.584573460685</v>
      </c>
      <c r="W987" s="11">
        <v>14051.378378156711</v>
      </c>
      <c r="X987" s="12">
        <v>0</v>
      </c>
      <c r="Y987" s="12">
        <v>62.291215428533278</v>
      </c>
      <c r="Z987" s="12">
        <v>198.50068308336267</v>
      </c>
      <c r="AA987" s="44">
        <v>232.04019061955921</v>
      </c>
      <c r="AB987" s="45">
        <v>47.253829333787124</v>
      </c>
      <c r="AC987" s="12">
        <v>357.66973011460607</v>
      </c>
      <c r="AD987" s="12">
        <v>12889.921697292508</v>
      </c>
      <c r="AE987" s="12">
        <v>1829.1995657566915</v>
      </c>
      <c r="AF987" s="12">
        <v>5480.5321821881498</v>
      </c>
      <c r="AG987" s="44">
        <v>1128.4755203370582</v>
      </c>
      <c r="AH987" s="45">
        <v>390.29476040551862</v>
      </c>
      <c r="AI987" s="12">
        <v>4255.1884165847832</v>
      </c>
      <c r="AJ987" s="12">
        <v>-22.800783772738015</v>
      </c>
      <c r="AK987" s="12">
        <v>-14.053176555102832</v>
      </c>
      <c r="AL987" s="12">
        <v>13.822439550633883</v>
      </c>
      <c r="AM987" s="44">
        <v>46.408036609241378</v>
      </c>
      <c r="AN987" s="45">
        <v>39.772142034100476</v>
      </c>
      <c r="AO987" s="12">
        <v>89.999999865350787</v>
      </c>
      <c r="AP987" s="12">
        <v>-1993.5368991189537</v>
      </c>
      <c r="AQ987" s="12">
        <v>9948.1786043831089</v>
      </c>
      <c r="AR987" s="12">
        <v>11919.179984109791</v>
      </c>
      <c r="AS987" s="44">
        <v>17439.025018512599</v>
      </c>
      <c r="AT987" s="45">
        <v>18251.618422067266</v>
      </c>
      <c r="AU987" s="12">
        <v>18698.584573460685</v>
      </c>
      <c r="AV987" s="12">
        <v>11429.024012917656</v>
      </c>
      <c r="AW987" s="12">
        <v>16443.903002206756</v>
      </c>
      <c r="AX987" s="12">
        <v>16888.469262554227</v>
      </c>
      <c r="AY987" s="44">
        <v>15464.233299825368</v>
      </c>
      <c r="AZ987" s="45">
        <v>14614.650638298806</v>
      </c>
      <c r="BA987" s="12">
        <v>14051.37837911554</v>
      </c>
      <c r="BB987" s="12">
        <v>9889.1386100637574</v>
      </c>
      <c r="BC987" s="12">
        <v>11722.631652550224</v>
      </c>
      <c r="BD987" s="12">
        <v>17241.000257758071</v>
      </c>
      <c r="BE987" s="44">
        <v>18217.129158079373</v>
      </c>
      <c r="BF987" s="45">
        <v>18551.596891744786</v>
      </c>
      <c r="BG987" s="12">
        <v>18698.584583460681</v>
      </c>
      <c r="BH987" s="12">
        <v>16424.232127281015</v>
      </c>
      <c r="BI987" s="12">
        <v>16888.0735001182</v>
      </c>
      <c r="BJ987" s="12">
        <v>15579.094612201567</v>
      </c>
      <c r="BK987" s="44">
        <v>14646.913932632198</v>
      </c>
      <c r="BL987" s="45">
        <v>14364.965000486107</v>
      </c>
      <c r="BM987" s="12">
        <v>9796.1899625307578</v>
      </c>
      <c r="BN987" s="12">
        <v>0</v>
      </c>
      <c r="BO987" s="12">
        <v>8.7476072176351831</v>
      </c>
      <c r="BP987" s="12">
        <v>27.875616105736714</v>
      </c>
      <c r="BQ987" s="48">
        <v>32.58559705860749</v>
      </c>
      <c r="BR987" s="49">
        <v>6.6358945751409042</v>
      </c>
      <c r="BS987" s="13">
        <v>50.227857831250311</v>
      </c>
      <c r="BT987" s="12">
        <v>156.04146127271954</v>
      </c>
      <c r="BV987" s="14">
        <f>Таблица1[[#This Row],[Lкан_леб,мм]]</f>
        <v>58173.958538727275</v>
      </c>
      <c r="BW987" s="50">
        <f>Таблица1[[#This Row],[угол обхв4]]+Таблица1[[#This Row],[Lдуг 3,мм]]</f>
        <v>12889.921697292508</v>
      </c>
      <c r="BX987" s="54">
        <f>Таблица1[[#This Row],[угол обхв5]]+Таблица1[[#This Row],[Y5, мм]]</f>
        <v>58236.249754155811</v>
      </c>
      <c r="BY987" s="14">
        <f>Таблица1[[#This Row],[угол обхв6]]+Таблица1[[#This Row],[Lдуг 4,мм]]</f>
        <v>14719.121263049199</v>
      </c>
      <c r="BZ987" s="14">
        <f>Таблица1[[#This Row],[Т1]]+Таблица1[[#This Row],[X6, мм]]</f>
        <v>58434.75043723917</v>
      </c>
      <c r="CA987" s="14">
        <f>Таблица1[[#This Row],[Т2]]+Таблица1[[#This Row],[Lдуг 5,мм]]</f>
        <v>20199.653445237349</v>
      </c>
      <c r="CB987" s="14">
        <f>Таблица1[[#This Row],[Т3]]+Таблица1[[#This Row],[Y6, мм]]</f>
        <v>58666.790627858732</v>
      </c>
      <c r="CC987" s="14">
        <f>Таблица1[[#This Row],[Т4]]+Таблица1[[#This Row],[Lдуг 6,мм]]</f>
        <v>21328.128965574408</v>
      </c>
      <c r="CD987" s="14">
        <f>Таблица1[[#This Row],[Т5]]+Таблица1[[#This Row],[Lдуг 1,мм]]</f>
        <v>58714.044457192518</v>
      </c>
      <c r="CE987" s="14">
        <f>Таблица1[[#This Row],[Т6]]+Таблица1[[#This Row],[Lпрям1, мм]]</f>
        <v>21718.423725979927</v>
      </c>
      <c r="CF987" s="15">
        <f>Таблица1[[#This Row],[Т7]]+Таблица1[[#This Row],[Lдуг 2,мм]]</f>
        <v>59071.714187307123</v>
      </c>
      <c r="CG987" s="14">
        <f>Таблица1[[#This Row],[Т8]]+Таблица1[[#This Row],[Lпрям2, мм]]</f>
        <v>25973.612142564711</v>
      </c>
      <c r="CH987" s="14">
        <f>Таблица1[[#This Row],[Т9]]-Таблица1[[#This Row],[Т9]]</f>
        <v>0</v>
      </c>
      <c r="CI987" s="50">
        <f>Таблица1[[#This Row],[Т9]]-Таблица1[[#This Row],[Т8]]</f>
        <v>37353.290461327197</v>
      </c>
      <c r="CJ987" s="54">
        <f>Таблица1[[#This Row],[Т9]]-Таблица1[[#This Row],[Т7]]</f>
        <v>357.66973011460504</v>
      </c>
      <c r="CK987" s="14">
        <f>Таблица1[[#This Row],[Т9]]-Таблица1[[#This Row],[Т6]]</f>
        <v>37743.585221732719</v>
      </c>
      <c r="CL987" s="14">
        <f>Таблица1[[#This Row],[Т9]]-Таблица1[[#This Row],[Т5]]</f>
        <v>404.92355944839073</v>
      </c>
      <c r="CM987" s="14">
        <f>Таблица1[[#This Row],[Т9]]-Таблица1[[#This Row],[Т4]]</f>
        <v>38872.060742069778</v>
      </c>
      <c r="CN987" s="14">
        <f>Таблица1[[#This Row],[Т9]]-Таблица1[[#This Row],[Т3]]</f>
        <v>636.96375006795279</v>
      </c>
      <c r="CO987" s="14">
        <f>Таблица1[[#This Row],[Т9]]-Таблица1[[#This Row],[Т2]]</f>
        <v>44352.592924257922</v>
      </c>
      <c r="CP987" s="14">
        <f>Таблица1[[#This Row],[Т9]]-Таблица1[[#This Row],[Т1]]</f>
        <v>835.46443315131182</v>
      </c>
      <c r="CQ987" s="14">
        <f>Таблица1[[#This Row],[Т9]]-Таблица1[[#This Row],[угол обхв6]]</f>
        <v>46181.792490014617</v>
      </c>
      <c r="CR987" s="14">
        <f>Таблица1[[#This Row],[Т9]]-Таблица1[[#This Row],[угол обхв5]]</f>
        <v>897.75564857984864</v>
      </c>
      <c r="CS987" s="14">
        <f>Таблица1[[#This Row],[Т9]]-Таблица1[[#This Row],[угол обхв4]]</f>
        <v>59071.714187307123</v>
      </c>
      <c r="CT987" s="14">
        <f>Таблица1[[#This Row],[Lкан_прям, мм]]+Таблица1[[#This Row],[Lкан_дуг, мм]]+Таблица1[[#This Row],[Lкан_леб,мм]]</f>
        <v>85045.326329871838</v>
      </c>
      <c r="CU987" s="16">
        <f>Таблица1[[#This Row],[Lкан_леб,мм]]</f>
        <v>58173.958538727275</v>
      </c>
      <c r="CV987" s="14">
        <f>2534431-(Таблица1[[#This Row],[Т23]]+Таблица1[[#This Row],[угол обхв3]])</f>
        <v>2449229.6322088554</v>
      </c>
      <c r="CW987" s="50">
        <f>SUM(X987:AC987,AD987:AI987)-Таблица1[[#This Row],[lподв_min, мм]]</f>
        <v>22616.179375518605</v>
      </c>
      <c r="CX987" s="17">
        <f>CW1426-Таблица1[[#This Row],[Суммарная длина каната]]</f>
        <v>-2425831.3615995096</v>
      </c>
    </row>
    <row r="988" spans="1:102" x14ac:dyDescent="0.25">
      <c r="A988" s="21">
        <v>987</v>
      </c>
      <c r="B988" s="10">
        <v>24.185102040816322</v>
      </c>
      <c r="C988" s="10">
        <v>152.61591836734689</v>
      </c>
      <c r="D988" s="11">
        <v>18322.33268238054</v>
      </c>
      <c r="E988" s="11">
        <v>14430.409847201332</v>
      </c>
      <c r="F988" s="11">
        <v>18188.497733583135</v>
      </c>
      <c r="G988" s="11">
        <v>14472.944615102382</v>
      </c>
      <c r="H988" s="11">
        <v>18730.332192380542</v>
      </c>
      <c r="I988" s="11">
        <v>10122.107451553207</v>
      </c>
      <c r="J988" s="11">
        <v>4308.3023956481247</v>
      </c>
      <c r="K988" s="11">
        <v>25973.612142552902</v>
      </c>
      <c r="L988" s="11">
        <v>897.75564859167093</v>
      </c>
      <c r="M988" s="11">
        <v>58173.958538727275</v>
      </c>
      <c r="N988" s="11">
        <v>10047.250114425209</v>
      </c>
      <c r="O988" s="11">
        <v>16048.11412427058</v>
      </c>
      <c r="P988" s="43">
        <v>11746.243100549642</v>
      </c>
      <c r="Q988" s="11">
        <v>16565.707440450358</v>
      </c>
      <c r="R988" s="11">
        <v>17123.541545411143</v>
      </c>
      <c r="S988" s="11">
        <v>15506.984419594537</v>
      </c>
      <c r="T988" s="11">
        <v>18503.072885029404</v>
      </c>
      <c r="U988" s="11">
        <v>15316.704933020072</v>
      </c>
      <c r="V988" s="11">
        <v>18322.33268238054</v>
      </c>
      <c r="W988" s="11">
        <v>14430.409847201332</v>
      </c>
      <c r="X988" s="12">
        <v>0</v>
      </c>
      <c r="Y988" s="12">
        <v>41.711478301567404</v>
      </c>
      <c r="Z988" s="12">
        <v>199.96722696243165</v>
      </c>
      <c r="AA988" s="44">
        <v>232.04019061955907</v>
      </c>
      <c r="AB988" s="45">
        <v>47.253829333787984</v>
      </c>
      <c r="AC988" s="12">
        <v>376.78292337432464</v>
      </c>
      <c r="AD988" s="12">
        <v>12889.921697292508</v>
      </c>
      <c r="AE988" s="12">
        <v>1776.0855857345382</v>
      </c>
      <c r="AF988" s="12">
        <v>5480.5321821881498</v>
      </c>
      <c r="AG988" s="44">
        <v>1128.4755203370596</v>
      </c>
      <c r="AH988" s="45">
        <v>390.29476040551242</v>
      </c>
      <c r="AI988" s="12">
        <v>4308.3023965951334</v>
      </c>
      <c r="AJ988" s="12">
        <v>-22.800783772738015</v>
      </c>
      <c r="AK988" s="12">
        <v>-16.943206165063202</v>
      </c>
      <c r="AL988" s="12">
        <v>11.138357917980853</v>
      </c>
      <c r="AM988" s="44">
        <v>43.723954976588331</v>
      </c>
      <c r="AN988" s="45">
        <v>37.088060401447308</v>
      </c>
      <c r="AO988" s="12">
        <v>89.999999867010771</v>
      </c>
      <c r="AP988" s="12">
        <v>-1993.5368991189537</v>
      </c>
      <c r="AQ988" s="12">
        <v>9928.3492716406472</v>
      </c>
      <c r="AR988" s="12">
        <v>11825.06008002347</v>
      </c>
      <c r="AS988" s="44">
        <v>17405.544869694557</v>
      </c>
      <c r="AT988" s="45">
        <v>18257.031842919041</v>
      </c>
      <c r="AU988" s="12">
        <v>18730.33268238054</v>
      </c>
      <c r="AV988" s="12">
        <v>11429.024012917656</v>
      </c>
      <c r="AW988" s="12">
        <v>16438.404515626964</v>
      </c>
      <c r="AX988" s="12">
        <v>16966.022171314242</v>
      </c>
      <c r="AY988" s="44">
        <v>15801.837137223363</v>
      </c>
      <c r="AZ988" s="45">
        <v>14991.239411655295</v>
      </c>
      <c r="BA988" s="12">
        <v>14430.409848148342</v>
      </c>
      <c r="BB988" s="12">
        <v>9889.1386100637574</v>
      </c>
      <c r="BC988" s="12">
        <v>11627.342257765078</v>
      </c>
      <c r="BD988" s="12">
        <v>17202.35852488497</v>
      </c>
      <c r="BE988" s="44">
        <v>18221.069560745993</v>
      </c>
      <c r="BF988" s="45">
        <v>18568.373724490903</v>
      </c>
      <c r="BG988" s="12">
        <v>18730.33269238054</v>
      </c>
      <c r="BH988" s="12">
        <v>16424.232127281015</v>
      </c>
      <c r="BI988" s="12">
        <v>16955.997831806744</v>
      </c>
      <c r="BJ988" s="12">
        <v>15907.299150458419</v>
      </c>
      <c r="BK988" s="44">
        <v>15021.852215391245</v>
      </c>
      <c r="BL988" s="45">
        <v>14755.875368566109</v>
      </c>
      <c r="BM988" s="12">
        <v>10122.107451553209</v>
      </c>
      <c r="BN988" s="12">
        <v>0</v>
      </c>
      <c r="BO988" s="12">
        <v>5.8575776076748127</v>
      </c>
      <c r="BP988" s="12">
        <v>28.081564083044057</v>
      </c>
      <c r="BQ988" s="48">
        <v>32.585597058607476</v>
      </c>
      <c r="BR988" s="49">
        <v>6.635894575141025</v>
      </c>
      <c r="BS988" s="13">
        <v>52.911939465563471</v>
      </c>
      <c r="BT988" s="12">
        <v>156.04146127271954</v>
      </c>
      <c r="BV988" s="14">
        <f>Таблица1[[#This Row],[Lкан_леб,мм]]</f>
        <v>58173.958538727275</v>
      </c>
      <c r="BW988" s="50">
        <f>Таблица1[[#This Row],[угол обхв4]]+Таблица1[[#This Row],[Lдуг 3,мм]]</f>
        <v>12889.921697292508</v>
      </c>
      <c r="BX988" s="54">
        <f>Таблица1[[#This Row],[угол обхв5]]+Таблица1[[#This Row],[Y5, мм]]</f>
        <v>58215.670017028839</v>
      </c>
      <c r="BY988" s="14">
        <f>Таблица1[[#This Row],[угол обхв6]]+Таблица1[[#This Row],[Lдуг 4,мм]]</f>
        <v>14666.007283027046</v>
      </c>
      <c r="BZ988" s="14">
        <f>Таблица1[[#This Row],[Т1]]+Таблица1[[#This Row],[X6, мм]]</f>
        <v>58415.637243991274</v>
      </c>
      <c r="CA988" s="14">
        <f>Таблица1[[#This Row],[Т2]]+Таблица1[[#This Row],[Lдуг 5,мм]]</f>
        <v>20146.539465215195</v>
      </c>
      <c r="CB988" s="14">
        <f>Таблица1[[#This Row],[Т3]]+Таблица1[[#This Row],[Y6, мм]]</f>
        <v>58647.677434610836</v>
      </c>
      <c r="CC988" s="14">
        <f>Таблица1[[#This Row],[Т4]]+Таблица1[[#This Row],[Lдуг 6,мм]]</f>
        <v>21275.014985552254</v>
      </c>
      <c r="CD988" s="14">
        <f>Таблица1[[#This Row],[Т5]]+Таблица1[[#This Row],[Lдуг 1,мм]]</f>
        <v>58694.931263944622</v>
      </c>
      <c r="CE988" s="14">
        <f>Таблица1[[#This Row],[Т6]]+Таблица1[[#This Row],[Lпрям1, мм]]</f>
        <v>21665.309745957766</v>
      </c>
      <c r="CF988" s="15">
        <f>Таблица1[[#This Row],[Т7]]+Таблица1[[#This Row],[Lдуг 2,мм]]</f>
        <v>59071.714187318947</v>
      </c>
      <c r="CG988" s="14">
        <f>Таблица1[[#This Row],[Т8]]+Таблица1[[#This Row],[Lпрям2, мм]]</f>
        <v>25973.612142552898</v>
      </c>
      <c r="CH988" s="14">
        <f>Таблица1[[#This Row],[Т9]]-Таблица1[[#This Row],[Т9]]</f>
        <v>0</v>
      </c>
      <c r="CI988" s="50">
        <f>Таблица1[[#This Row],[Т9]]-Таблица1[[#This Row],[Т8]]</f>
        <v>37406.404441361185</v>
      </c>
      <c r="CJ988" s="54">
        <f>Таблица1[[#This Row],[Т9]]-Таблица1[[#This Row],[Т7]]</f>
        <v>376.78292337432504</v>
      </c>
      <c r="CK988" s="14">
        <f>Таблица1[[#This Row],[Т9]]-Таблица1[[#This Row],[Т6]]</f>
        <v>37796.699201766693</v>
      </c>
      <c r="CL988" s="14">
        <f>Таблица1[[#This Row],[Т9]]-Таблица1[[#This Row],[Т5]]</f>
        <v>424.03675270811073</v>
      </c>
      <c r="CM988" s="14">
        <f>Таблица1[[#This Row],[Т9]]-Таблица1[[#This Row],[Т4]]</f>
        <v>38925.174722103751</v>
      </c>
      <c r="CN988" s="14">
        <f>Таблица1[[#This Row],[Т9]]-Таблица1[[#This Row],[Т3]]</f>
        <v>656.07694332767278</v>
      </c>
      <c r="CO988" s="14">
        <f>Таблица1[[#This Row],[Т9]]-Таблица1[[#This Row],[Т2]]</f>
        <v>44405.706904291903</v>
      </c>
      <c r="CP988" s="14">
        <f>Таблица1[[#This Row],[Т9]]-Таблица1[[#This Row],[Т1]]</f>
        <v>856.04417029010801</v>
      </c>
      <c r="CQ988" s="14">
        <f>Таблица1[[#This Row],[Т9]]-Таблица1[[#This Row],[угол обхв6]]</f>
        <v>46181.792490026441</v>
      </c>
      <c r="CR988" s="14">
        <f>Таблица1[[#This Row],[Т9]]-Таблица1[[#This Row],[угол обхв5]]</f>
        <v>897.75564859167207</v>
      </c>
      <c r="CS988" s="14">
        <f>Таблица1[[#This Row],[Т9]]-Таблица1[[#This Row],[угол обхв4]]</f>
        <v>59071.714187318947</v>
      </c>
      <c r="CT988" s="14">
        <f>Таблица1[[#This Row],[Lкан_прям, мм]]+Таблица1[[#This Row],[Lкан_дуг, мм]]+Таблица1[[#This Row],[Lкан_леб,мм]]</f>
        <v>85045.326329871852</v>
      </c>
      <c r="CU988" s="16">
        <f>Таблица1[[#This Row],[Lкан_леб,мм]]</f>
        <v>58173.958538727275</v>
      </c>
      <c r="CV988" s="14">
        <f>2534431-(Таблица1[[#This Row],[Т23]]+Таблица1[[#This Row],[угол обхв3]])</f>
        <v>2449229.6322088554</v>
      </c>
      <c r="CW988" s="50">
        <f>SUM(X988:AC988,AD988:AI988)-Таблица1[[#This Row],[lподв_min, мм]]</f>
        <v>22563.065395496444</v>
      </c>
      <c r="CX988" s="17">
        <f>CW1427-Таблица1[[#This Row],[Суммарная длина каната]]</f>
        <v>-2425901.771462915</v>
      </c>
    </row>
    <row r="989" spans="1:102" x14ac:dyDescent="0.25">
      <c r="A989" s="21">
        <v>988</v>
      </c>
      <c r="B989" s="10">
        <v>24.185102040816322</v>
      </c>
      <c r="C989" s="10">
        <v>155.29999999999623</v>
      </c>
      <c r="D989" s="11">
        <v>18336.296323305611</v>
      </c>
      <c r="E989" s="11">
        <v>14810.512219829845</v>
      </c>
      <c r="F989" s="11">
        <v>18200.616343989215</v>
      </c>
      <c r="G989" s="11">
        <v>14846.732976485422</v>
      </c>
      <c r="H989" s="11">
        <v>18744.295833305609</v>
      </c>
      <c r="I989" s="11">
        <v>10449.497603829375</v>
      </c>
      <c r="J989" s="11">
        <v>4361.0146160004706</v>
      </c>
      <c r="K989" s="11">
        <v>25973.612142541446</v>
      </c>
      <c r="L989" s="11">
        <v>897.75564860311408</v>
      </c>
      <c r="M989" s="11">
        <v>58173.958538727275</v>
      </c>
      <c r="N989" s="11">
        <v>10047.250114425209</v>
      </c>
      <c r="O989" s="11">
        <v>16048.11412427058</v>
      </c>
      <c r="P989" s="43">
        <v>11667.427511964981</v>
      </c>
      <c r="Q989" s="11">
        <v>16635.515994381622</v>
      </c>
      <c r="R989" s="11">
        <v>17088.405516802824</v>
      </c>
      <c r="S989" s="11">
        <v>15829.767602472406</v>
      </c>
      <c r="T989" s="11">
        <v>18475.333990198636</v>
      </c>
      <c r="U989" s="11">
        <v>15704.298842679475</v>
      </c>
      <c r="V989" s="11">
        <v>18336.296323305611</v>
      </c>
      <c r="W989" s="11">
        <v>14810.512219829845</v>
      </c>
      <c r="X989" s="12">
        <v>0</v>
      </c>
      <c r="Y989" s="12">
        <v>20.454669265564814</v>
      </c>
      <c r="Z989" s="12">
        <v>202.11084275056371</v>
      </c>
      <c r="AA989" s="44">
        <v>232.04019061955816</v>
      </c>
      <c r="AB989" s="45">
        <v>47.253829333786349</v>
      </c>
      <c r="AC989" s="12">
        <v>395.8961166336411</v>
      </c>
      <c r="AD989" s="12">
        <v>12889.921697292508</v>
      </c>
      <c r="AE989" s="12">
        <v>1723.3733653821785</v>
      </c>
      <c r="AF989" s="12">
        <v>5480.5321821881471</v>
      </c>
      <c r="AG989" s="44">
        <v>1128.4755203370642</v>
      </c>
      <c r="AH989" s="45">
        <v>390.29476040551577</v>
      </c>
      <c r="AI989" s="12">
        <v>4361.0146169360323</v>
      </c>
      <c r="AJ989" s="12">
        <v>-22.800783772738015</v>
      </c>
      <c r="AK989" s="12">
        <v>-19.928317546628154</v>
      </c>
      <c r="AL989" s="12">
        <v>8.4542762853315292</v>
      </c>
      <c r="AM989" s="44">
        <v>41.039873343938879</v>
      </c>
      <c r="AN989" s="45">
        <v>34.403978768798083</v>
      </c>
      <c r="AO989" s="12">
        <v>89.999999868618247</v>
      </c>
      <c r="AP989" s="12">
        <v>-1993.5368991189537</v>
      </c>
      <c r="AQ989" s="12">
        <v>9908.1856680206092</v>
      </c>
      <c r="AR989" s="12">
        <v>11727.411712945936</v>
      </c>
      <c r="AS989" s="44">
        <v>17356.291824882035</v>
      </c>
      <c r="AT989" s="45">
        <v>18244.804075756918</v>
      </c>
      <c r="AU989" s="12">
        <v>18744.296323305611</v>
      </c>
      <c r="AV989" s="12">
        <v>11429.024012917656</v>
      </c>
      <c r="AW989" s="12">
        <v>16431.682996503692</v>
      </c>
      <c r="AX989" s="12">
        <v>17039.082464287974</v>
      </c>
      <c r="AY989" s="44">
        <v>16137.502757993661</v>
      </c>
      <c r="AZ989" s="45">
        <v>15367.668543170512</v>
      </c>
      <c r="BA989" s="12">
        <v>14810.512220765408</v>
      </c>
      <c r="BB989" s="12">
        <v>9889.1386100637574</v>
      </c>
      <c r="BC989" s="12">
        <v>11528.363065560381</v>
      </c>
      <c r="BD989" s="12">
        <v>17148.389717783779</v>
      </c>
      <c r="BE989" s="44">
        <v>18207.447682119426</v>
      </c>
      <c r="BF989" s="45">
        <v>18566.826237747329</v>
      </c>
      <c r="BG989" s="12">
        <v>18744.29633330561</v>
      </c>
      <c r="BH989" s="12">
        <v>16424.232127281015</v>
      </c>
      <c r="BI989" s="12">
        <v>17019.084866614732</v>
      </c>
      <c r="BJ989" s="12">
        <v>16233.334072378761</v>
      </c>
      <c r="BK989" s="44">
        <v>15396.563687158219</v>
      </c>
      <c r="BL989" s="45">
        <v>15147.14251933881</v>
      </c>
      <c r="BM989" s="12">
        <v>10449.497603829377</v>
      </c>
      <c r="BN989" s="12">
        <v>0</v>
      </c>
      <c r="BO989" s="12">
        <v>2.8724662261098608</v>
      </c>
      <c r="BP989" s="12">
        <v>28.382593831959682</v>
      </c>
      <c r="BQ989" s="48">
        <v>32.585597058607348</v>
      </c>
      <c r="BR989" s="49">
        <v>6.6358945751407958</v>
      </c>
      <c r="BS989" s="13">
        <v>55.596021099820163</v>
      </c>
      <c r="BT989" s="12">
        <v>156.04146127271954</v>
      </c>
      <c r="BV989" s="14">
        <f>Таблица1[[#This Row],[Lкан_леб,мм]]</f>
        <v>58173.958538727275</v>
      </c>
      <c r="BW989" s="50">
        <f>Таблица1[[#This Row],[угол обхв4]]+Таблица1[[#This Row],[Lдуг 3,мм]]</f>
        <v>12889.921697292508</v>
      </c>
      <c r="BX989" s="54">
        <f>Таблица1[[#This Row],[угол обхв5]]+Таблица1[[#This Row],[Y5, мм]]</f>
        <v>58194.413207992839</v>
      </c>
      <c r="BY989" s="14">
        <f>Таблица1[[#This Row],[угол обхв6]]+Таблица1[[#This Row],[Lдуг 4,мм]]</f>
        <v>14613.295062674686</v>
      </c>
      <c r="BZ989" s="14">
        <f>Таблица1[[#This Row],[Т1]]+Таблица1[[#This Row],[X6, мм]]</f>
        <v>58396.524050743399</v>
      </c>
      <c r="CA989" s="14">
        <f>Таблица1[[#This Row],[Т2]]+Таблица1[[#This Row],[Lдуг 5,мм]]</f>
        <v>20093.827244862834</v>
      </c>
      <c r="CB989" s="14">
        <f>Таблица1[[#This Row],[Т3]]+Таблица1[[#This Row],[Y6, мм]]</f>
        <v>58628.564241362954</v>
      </c>
      <c r="CC989" s="14">
        <f>Таблица1[[#This Row],[Т4]]+Таблица1[[#This Row],[Lдуг 6,мм]]</f>
        <v>21222.3027651999</v>
      </c>
      <c r="CD989" s="14">
        <f>Таблица1[[#This Row],[Т5]]+Таблица1[[#This Row],[Lдуг 1,мм]]</f>
        <v>58675.81807069674</v>
      </c>
      <c r="CE989" s="14">
        <f>Таблица1[[#This Row],[Т6]]+Таблица1[[#This Row],[Lпрям1, мм]]</f>
        <v>21612.597525605415</v>
      </c>
      <c r="CF989" s="15">
        <f>Таблица1[[#This Row],[Т7]]+Таблица1[[#This Row],[Lдуг 2,мм]]</f>
        <v>59071.714187330377</v>
      </c>
      <c r="CG989" s="14">
        <f>Таблица1[[#This Row],[Т8]]+Таблица1[[#This Row],[Lпрям2, мм]]</f>
        <v>25973.612142541446</v>
      </c>
      <c r="CH989" s="14">
        <f>Таблица1[[#This Row],[Т9]]-Таблица1[[#This Row],[Т9]]</f>
        <v>0</v>
      </c>
      <c r="CI989" s="50">
        <f>Таблица1[[#This Row],[Т9]]-Таблица1[[#This Row],[Т8]]</f>
        <v>37459.116661724962</v>
      </c>
      <c r="CJ989" s="54">
        <f>Таблица1[[#This Row],[Т9]]-Таблица1[[#This Row],[Т7]]</f>
        <v>395.89611663363758</v>
      </c>
      <c r="CK989" s="14">
        <f>Таблица1[[#This Row],[Т9]]-Таблица1[[#This Row],[Т6]]</f>
        <v>37849.411422130477</v>
      </c>
      <c r="CL989" s="14">
        <f>Таблица1[[#This Row],[Т9]]-Таблица1[[#This Row],[Т5]]</f>
        <v>443.14994596742326</v>
      </c>
      <c r="CM989" s="14">
        <f>Таблица1[[#This Row],[Т9]]-Таблица1[[#This Row],[Т4]]</f>
        <v>38977.886942467543</v>
      </c>
      <c r="CN989" s="14">
        <f>Таблица1[[#This Row],[Т9]]-Таблица1[[#This Row],[Т3]]</f>
        <v>675.19013658697804</v>
      </c>
      <c r="CO989" s="14">
        <f>Таблица1[[#This Row],[Т9]]-Таблица1[[#This Row],[Т2]]</f>
        <v>44458.419124655687</v>
      </c>
      <c r="CP989" s="14">
        <f>Таблица1[[#This Row],[Т9]]-Таблица1[[#This Row],[Т1]]</f>
        <v>877.30097933753859</v>
      </c>
      <c r="CQ989" s="14">
        <f>Таблица1[[#This Row],[Т9]]-Таблица1[[#This Row],[угол обхв6]]</f>
        <v>46181.792490037871</v>
      </c>
      <c r="CR989" s="14">
        <f>Таблица1[[#This Row],[Т9]]-Таблица1[[#This Row],[угол обхв5]]</f>
        <v>897.7556486031026</v>
      </c>
      <c r="CS989" s="14">
        <f>Таблица1[[#This Row],[Т9]]-Таблица1[[#This Row],[угол обхв4]]</f>
        <v>59071.714187330377</v>
      </c>
      <c r="CT989" s="14">
        <f>Таблица1[[#This Row],[Lкан_прям, мм]]+Таблица1[[#This Row],[Lкан_дуг, мм]]+Таблица1[[#This Row],[Lкан_леб,мм]]</f>
        <v>85045.326329871838</v>
      </c>
      <c r="CU989" s="16">
        <f>Таблица1[[#This Row],[Lкан_леб,мм]]</f>
        <v>58173.958538727275</v>
      </c>
      <c r="CV989" s="14">
        <f>2534431-(Таблица1[[#This Row],[Т23]]+Таблица1[[#This Row],[угол обхв3]])</f>
        <v>2449229.6322088554</v>
      </c>
      <c r="CW989" s="50">
        <f>SUM(X989:AC989,AD989:AI989)-Таблица1[[#This Row],[lподв_min, мм]]</f>
        <v>22510.353175144086</v>
      </c>
      <c r="CX989" s="17">
        <f>CW1428-Таблица1[[#This Row],[Суммарная длина каната]]</f>
        <v>-2425973.5719434526</v>
      </c>
    </row>
    <row r="990" spans="1:102" x14ac:dyDescent="0.25">
      <c r="A990" s="21">
        <v>989</v>
      </c>
      <c r="B990" s="10">
        <v>24.700000000003758</v>
      </c>
      <c r="C990" s="10">
        <v>23.78</v>
      </c>
      <c r="D990" s="11">
        <v>5349.7597688601436</v>
      </c>
      <c r="E990" s="11">
        <v>8262.3083501111378</v>
      </c>
      <c r="F990" s="11">
        <v>4882.8461497275202</v>
      </c>
      <c r="G990" s="11">
        <v>9032.2957995338384</v>
      </c>
      <c r="H990" s="11">
        <v>4941.7592788601432</v>
      </c>
      <c r="I990" s="11">
        <v>6239.1539847562435</v>
      </c>
      <c r="J990" s="11">
        <v>2023.1543653548938</v>
      </c>
      <c r="K990" s="11">
        <v>24899.756634463785</v>
      </c>
      <c r="L990" s="11">
        <v>1974.9895571110949</v>
      </c>
      <c r="M990" s="11">
        <v>58170.580138296951</v>
      </c>
      <c r="N990" s="11">
        <v>9995.4583257959512</v>
      </c>
      <c r="O990" s="11">
        <v>16138.173280582843</v>
      </c>
      <c r="P990" s="43">
        <v>10519.349890456699</v>
      </c>
      <c r="Q990" s="11">
        <v>12788.906849502409</v>
      </c>
      <c r="R990" s="11">
        <v>6354.4450659534032</v>
      </c>
      <c r="S990" s="11">
        <v>9226.6321825474351</v>
      </c>
      <c r="T990" s="11">
        <v>5349.7597688601436</v>
      </c>
      <c r="U990" s="11">
        <v>8262.3083501111378</v>
      </c>
      <c r="V990" s="11">
        <v>4766.4889203196935</v>
      </c>
      <c r="W990" s="11">
        <v>8953.670134738335</v>
      </c>
      <c r="X990" s="12">
        <v>0</v>
      </c>
      <c r="Y990" s="12">
        <v>743.20801782527224</v>
      </c>
      <c r="Z990" s="12">
        <v>415.50372493553789</v>
      </c>
      <c r="AA990" s="44">
        <v>232.04019061955924</v>
      </c>
      <c r="AB990" s="45">
        <v>584.23762373072555</v>
      </c>
      <c r="AC990" s="12">
        <v>0</v>
      </c>
      <c r="AD990" s="12">
        <v>12877.602238537484</v>
      </c>
      <c r="AE990" s="12">
        <v>3389.992330062852</v>
      </c>
      <c r="AF990" s="12">
        <v>5480.5321821881489</v>
      </c>
      <c r="AG990" s="44">
        <v>1128.4755203370598</v>
      </c>
      <c r="AH990" s="45">
        <v>2023.1543633382375</v>
      </c>
      <c r="AI990" s="12">
        <v>0</v>
      </c>
      <c r="AJ990" s="12">
        <v>-23.25947592004287</v>
      </c>
      <c r="AK990" s="12">
        <v>81.109844476211435</v>
      </c>
      <c r="AL990" s="12">
        <v>139.45937832614032</v>
      </c>
      <c r="AM990" s="44">
        <v>172.04497538474783</v>
      </c>
      <c r="AN990" s="45">
        <v>89.999999716799778</v>
      </c>
      <c r="AO990" s="12">
        <v>0</v>
      </c>
      <c r="AP990" s="12">
        <v>-1996.6460302130581</v>
      </c>
      <c r="AQ990" s="12">
        <v>10398.556790580822</v>
      </c>
      <c r="AR990" s="12">
        <v>10784.544586118051</v>
      </c>
      <c r="AS990" s="44">
        <v>6410.9105233348473</v>
      </c>
      <c r="AT990" s="45">
        <v>4941.7597688601427</v>
      </c>
      <c r="AU990" s="12">
        <v>0</v>
      </c>
      <c r="AV990" s="12">
        <v>11427.702335064194</v>
      </c>
      <c r="AW990" s="12">
        <v>16201.225859341221</v>
      </c>
      <c r="AX990" s="12">
        <v>12478.849155849948</v>
      </c>
      <c r="AY990" s="44">
        <v>8822.5583624072224</v>
      </c>
      <c r="AZ990" s="45">
        <v>8262.3083480944842</v>
      </c>
      <c r="BA990" s="12">
        <v>0</v>
      </c>
      <c r="BB990" s="12">
        <v>9834.3408368695818</v>
      </c>
      <c r="BC990" s="12">
        <v>10922.448355241568</v>
      </c>
      <c r="BD990" s="12">
        <v>6619.6397616147542</v>
      </c>
      <c r="BE990" s="44">
        <v>5293.2943114786985</v>
      </c>
      <c r="BF990" s="45">
        <v>4941.7597788601424</v>
      </c>
      <c r="BG990" s="12">
        <v>0</v>
      </c>
      <c r="BH990" s="12">
        <v>16513.013452872397</v>
      </c>
      <c r="BI990" s="12">
        <v>12851.959428260785</v>
      </c>
      <c r="BJ990" s="12">
        <v>8916.5744888949739</v>
      </c>
      <c r="BK990" s="44">
        <v>8666.3821702513487</v>
      </c>
      <c r="BL990" s="45">
        <v>6239.1539847562462</v>
      </c>
      <c r="BM990" s="12">
        <v>0</v>
      </c>
      <c r="BN990" s="12">
        <v>0</v>
      </c>
      <c r="BO990" s="12">
        <v>104.36932039625431</v>
      </c>
      <c r="BP990" s="12">
        <v>58.349533849928882</v>
      </c>
      <c r="BQ990" s="48">
        <v>32.585597058607497</v>
      </c>
      <c r="BR990" s="49">
        <v>82.044975667948052</v>
      </c>
      <c r="BS990" s="13">
        <v>0</v>
      </c>
      <c r="BT990" s="12">
        <v>159.41986170304185</v>
      </c>
      <c r="BV990" s="14">
        <f>Таблица1[[#This Row],[Lкан_леб,мм]]</f>
        <v>58170.580138296951</v>
      </c>
      <c r="BW990" s="50">
        <f>Таблица1[[#This Row],[угол обхв4]]+Таблица1[[#This Row],[Lдуг 3,мм]]</f>
        <v>12877.602238537484</v>
      </c>
      <c r="BX990" s="54">
        <f>Таблица1[[#This Row],[угол обхв5]]+Таблица1[[#This Row],[Y5, мм]]</f>
        <v>58913.788156122224</v>
      </c>
      <c r="BY990" s="14">
        <f>Таблица1[[#This Row],[угол обхв6]]+Таблица1[[#This Row],[Lдуг 4,мм]]</f>
        <v>16267.594568600336</v>
      </c>
      <c r="BZ990" s="14">
        <f>Таблица1[[#This Row],[Т1]]+Таблица1[[#This Row],[X6, мм]]</f>
        <v>59329.291881057761</v>
      </c>
      <c r="CA990" s="14">
        <f>Таблица1[[#This Row],[Т2]]+Таблица1[[#This Row],[Lдуг 5,мм]]</f>
        <v>21748.126750788484</v>
      </c>
      <c r="CB990" s="14">
        <f>Таблица1[[#This Row],[Т3]]+Таблица1[[#This Row],[Y6, мм]]</f>
        <v>59561.332071677323</v>
      </c>
      <c r="CC990" s="14">
        <f>Таблица1[[#This Row],[Т4]]+Таблица1[[#This Row],[Lдуг 6,мм]]</f>
        <v>22876.602271125543</v>
      </c>
      <c r="CD990" s="14">
        <f>Таблица1[[#This Row],[Т5]]+Таблица1[[#This Row],[Lдуг 1,мм]]</f>
        <v>60145.569695408049</v>
      </c>
      <c r="CE990" s="14">
        <f>Таблица1[[#This Row],[Т6]]+Таблица1[[#This Row],[Lпрям1, мм]]</f>
        <v>24899.756634463782</v>
      </c>
      <c r="CF990" s="15">
        <f>Таблица1[[#This Row],[Т7]]+Таблица1[[#This Row],[Lдуг 2,мм]]</f>
        <v>60145.569695408049</v>
      </c>
      <c r="CG990" s="14">
        <f>Таблица1[[#This Row],[Т8]]+Таблица1[[#This Row],[Lпрям2, мм]]</f>
        <v>24899.756634463782</v>
      </c>
      <c r="CH990" s="14">
        <f>Таблица1[[#This Row],[Т9]]-Таблица1[[#This Row],[Т9]]</f>
        <v>0</v>
      </c>
      <c r="CI990" s="50">
        <f>Таблица1[[#This Row],[Т9]]-Таблица1[[#This Row],[Т8]]</f>
        <v>35245.813060944267</v>
      </c>
      <c r="CJ990" s="54">
        <f>Таблица1[[#This Row],[Т9]]-Таблица1[[#This Row],[Т7]]</f>
        <v>0</v>
      </c>
      <c r="CK990" s="14">
        <f>Таблица1[[#This Row],[Т9]]-Таблица1[[#This Row],[Т6]]</f>
        <v>37268.967424282506</v>
      </c>
      <c r="CL990" s="14">
        <f>Таблица1[[#This Row],[Т9]]-Таблица1[[#This Row],[Т5]]</f>
        <v>584.23762373072532</v>
      </c>
      <c r="CM990" s="14">
        <f>Таблица1[[#This Row],[Т9]]-Таблица1[[#This Row],[Т4]]</f>
        <v>38397.442944619565</v>
      </c>
      <c r="CN990" s="14">
        <f>Таблица1[[#This Row],[Т9]]-Таблица1[[#This Row],[Т3]]</f>
        <v>816.27781435028737</v>
      </c>
      <c r="CO990" s="14">
        <f>Таблица1[[#This Row],[Т9]]-Таблица1[[#This Row],[Т2]]</f>
        <v>43877.975126807709</v>
      </c>
      <c r="CP990" s="14">
        <f>Таблица1[[#This Row],[Т9]]-Таблица1[[#This Row],[Т1]]</f>
        <v>1231.7815392858247</v>
      </c>
      <c r="CQ990" s="14">
        <f>Таблица1[[#This Row],[Т9]]-Таблица1[[#This Row],[угол обхв6]]</f>
        <v>47267.967456870567</v>
      </c>
      <c r="CR990" s="14">
        <f>Таблица1[[#This Row],[Т9]]-Таблица1[[#This Row],[угол обхв5]]</f>
        <v>1974.9895571110974</v>
      </c>
      <c r="CS990" s="14">
        <f>Таблица1[[#This Row],[Т9]]-Таблица1[[#This Row],[угол обхв4]]</f>
        <v>60145.569695408049</v>
      </c>
      <c r="CT990" s="14">
        <f>Таблица1[[#This Row],[Lкан_прям, мм]]+Таблица1[[#This Row],[Lкан_дуг, мм]]+Таблица1[[#This Row],[Lкан_леб,мм]]</f>
        <v>85045.326329871838</v>
      </c>
      <c r="CU990" s="16">
        <f>Таблица1[[#This Row],[Lкан_леб,мм]]</f>
        <v>58170.580138296951</v>
      </c>
      <c r="CV990" s="14">
        <f>2534431-(Таблица1[[#This Row],[Т23]]+Таблица1[[#This Row],[угол обхв3]])</f>
        <v>2449226.2538084253</v>
      </c>
      <c r="CW990" s="50">
        <f>SUM(X990:AC990,AD990:AI990)-Таблица1[[#This Row],[lподв_min, мм]]</f>
        <v>24851.591826219981</v>
      </c>
      <c r="CX990" s="17">
        <f>CW1429-Таблица1[[#This Row],[Суммарная длина каната]]</f>
        <v>-2426043.3568829186</v>
      </c>
    </row>
    <row r="991" spans="1:102" x14ac:dyDescent="0.25">
      <c r="A991" s="21">
        <v>990</v>
      </c>
      <c r="B991" s="10">
        <v>24.700000000003758</v>
      </c>
      <c r="C991" s="10">
        <v>26.464081632653066</v>
      </c>
      <c r="D991" s="11">
        <v>5671.0461289876021</v>
      </c>
      <c r="E991" s="11">
        <v>8043.7367145131857</v>
      </c>
      <c r="F991" s="11">
        <v>5168.5870617226155</v>
      </c>
      <c r="G991" s="11">
        <v>8791.0143642011717</v>
      </c>
      <c r="H991" s="11">
        <v>5263.0456389876026</v>
      </c>
      <c r="I991" s="11">
        <v>5981.6814606327935</v>
      </c>
      <c r="J991" s="11">
        <v>2062.0552538803922</v>
      </c>
      <c r="K991" s="11">
        <v>24937.983020997621</v>
      </c>
      <c r="L991" s="11">
        <v>1936.7631705772551</v>
      </c>
      <c r="M991" s="11">
        <v>58170.580138296951</v>
      </c>
      <c r="N991" s="11">
        <v>9995.4583257959512</v>
      </c>
      <c r="O991" s="11">
        <v>16138.173280582843</v>
      </c>
      <c r="P991" s="43">
        <v>10622.989055266127</v>
      </c>
      <c r="Q991" s="11">
        <v>12807.455561682913</v>
      </c>
      <c r="R991" s="11">
        <v>6629.4709571859958</v>
      </c>
      <c r="S991" s="11">
        <v>9054.0509471620571</v>
      </c>
      <c r="T991" s="11">
        <v>5671.0461289876021</v>
      </c>
      <c r="U991" s="11">
        <v>8043.7367145131857</v>
      </c>
      <c r="V991" s="11">
        <v>5056.0394407560088</v>
      </c>
      <c r="W991" s="11">
        <v>8707.0260732627503</v>
      </c>
      <c r="X991" s="12">
        <v>0</v>
      </c>
      <c r="Y991" s="12">
        <v>730.53489560954165</v>
      </c>
      <c r="Z991" s="12">
        <v>409.06365390337146</v>
      </c>
      <c r="AA991" s="44">
        <v>232.0401906195587</v>
      </c>
      <c r="AB991" s="45">
        <v>565.12443044478357</v>
      </c>
      <c r="AC991" s="12">
        <v>0</v>
      </c>
      <c r="AD991" s="12">
        <v>12877.602238537484</v>
      </c>
      <c r="AE991" s="12">
        <v>3389.3178280331463</v>
      </c>
      <c r="AF991" s="12">
        <v>5480.5321821881507</v>
      </c>
      <c r="AG991" s="44">
        <v>1128.4755203370601</v>
      </c>
      <c r="AH991" s="45">
        <v>2062.0552519017801</v>
      </c>
      <c r="AI991" s="12">
        <v>0</v>
      </c>
      <c r="AJ991" s="12">
        <v>-23.25947592004287</v>
      </c>
      <c r="AK991" s="12">
        <v>79.330147377645631</v>
      </c>
      <c r="AL991" s="12">
        <v>136.77529669348726</v>
      </c>
      <c r="AM991" s="44">
        <v>169.36089375209468</v>
      </c>
      <c r="AN991" s="45">
        <v>89.999999722142363</v>
      </c>
      <c r="AO991" s="12">
        <v>0</v>
      </c>
      <c r="AP991" s="12">
        <v>-1996.6460302130581</v>
      </c>
      <c r="AQ991" s="12">
        <v>10396.404149781945</v>
      </c>
      <c r="AR991" s="12">
        <v>10902.412482009531</v>
      </c>
      <c r="AS991" s="44">
        <v>6704.7968120581354</v>
      </c>
      <c r="AT991" s="45">
        <v>5263.0461289876021</v>
      </c>
      <c r="AU991" s="12">
        <v>0</v>
      </c>
      <c r="AV991" s="12">
        <v>11427.702335064194</v>
      </c>
      <c r="AW991" s="12">
        <v>16213.714304061426</v>
      </c>
      <c r="AX991" s="12">
        <v>12510.156808596099</v>
      </c>
      <c r="AY991" s="44">
        <v>8653.064643670552</v>
      </c>
      <c r="AZ991" s="45">
        <v>8043.7367125345763</v>
      </c>
      <c r="BA991" s="12">
        <v>0</v>
      </c>
      <c r="BB991" s="12">
        <v>9834.3408368695818</v>
      </c>
      <c r="BC991" s="12">
        <v>11023.934879252121</v>
      </c>
      <c r="BD991" s="12">
        <v>6908.8943839293979</v>
      </c>
      <c r="BE991" s="44">
        <v>5595.7202741154624</v>
      </c>
      <c r="BF991" s="45">
        <v>5263.0461389876018</v>
      </c>
      <c r="BG991" s="12">
        <v>0</v>
      </c>
      <c r="BH991" s="12">
        <v>16513.013452872397</v>
      </c>
      <c r="BI991" s="12">
        <v>12882.996585161496</v>
      </c>
      <c r="BJ991" s="12">
        <v>8756.7521940752431</v>
      </c>
      <c r="BK991" s="44">
        <v>8444.7230180046899</v>
      </c>
      <c r="BL991" s="45">
        <v>5981.6814606327962</v>
      </c>
      <c r="BM991" s="12">
        <v>0</v>
      </c>
      <c r="BN991" s="12">
        <v>0</v>
      </c>
      <c r="BO991" s="12">
        <v>102.58962329768849</v>
      </c>
      <c r="BP991" s="12">
        <v>57.44514931584164</v>
      </c>
      <c r="BQ991" s="48">
        <v>32.585597058607419</v>
      </c>
      <c r="BR991" s="49">
        <v>79.36089402995232</v>
      </c>
      <c r="BS991" s="13">
        <v>0</v>
      </c>
      <c r="BT991" s="12">
        <v>159.41986170304185</v>
      </c>
      <c r="BV991" s="14">
        <f>Таблица1[[#This Row],[Lкан_леб,мм]]</f>
        <v>58170.580138296951</v>
      </c>
      <c r="BW991" s="50">
        <f>Таблица1[[#This Row],[угол обхв4]]+Таблица1[[#This Row],[Lдуг 3,мм]]</f>
        <v>12877.602238537484</v>
      </c>
      <c r="BX991" s="54">
        <f>Таблица1[[#This Row],[угол обхв5]]+Таблица1[[#This Row],[Y5, мм]]</f>
        <v>58901.115033906492</v>
      </c>
      <c r="BY991" s="14">
        <f>Таблица1[[#This Row],[угол обхв6]]+Таблица1[[#This Row],[Lдуг 4,мм]]</f>
        <v>16266.92006657063</v>
      </c>
      <c r="BZ991" s="14">
        <f>Таблица1[[#This Row],[Т1]]+Таблица1[[#This Row],[X6, мм]]</f>
        <v>59310.178687809865</v>
      </c>
      <c r="CA991" s="14">
        <f>Таблица1[[#This Row],[Т2]]+Таблица1[[#This Row],[Lдуг 5,мм]]</f>
        <v>21747.452248758782</v>
      </c>
      <c r="CB991" s="14">
        <f>Таблица1[[#This Row],[Т3]]+Таблица1[[#This Row],[Y6, мм]]</f>
        <v>59542.218878429427</v>
      </c>
      <c r="CC991" s="14">
        <f>Таблица1[[#This Row],[Т4]]+Таблица1[[#This Row],[Lдуг 6,мм]]</f>
        <v>22875.927769095841</v>
      </c>
      <c r="CD991" s="14">
        <f>Таблица1[[#This Row],[Т5]]+Таблица1[[#This Row],[Lдуг 1,мм]]</f>
        <v>60107.343308874209</v>
      </c>
      <c r="CE991" s="14">
        <f>Таблица1[[#This Row],[Т6]]+Таблица1[[#This Row],[Lпрям1, мм]]</f>
        <v>24937.983020997621</v>
      </c>
      <c r="CF991" s="15">
        <f>Таблица1[[#This Row],[Т7]]+Таблица1[[#This Row],[Lдуг 2,мм]]</f>
        <v>60107.343308874209</v>
      </c>
      <c r="CG991" s="14">
        <f>Таблица1[[#This Row],[Т8]]+Таблица1[[#This Row],[Lпрям2, мм]]</f>
        <v>24937.983020997621</v>
      </c>
      <c r="CH991" s="14">
        <f>Таблица1[[#This Row],[Т9]]-Таблица1[[#This Row],[Т9]]</f>
        <v>0</v>
      </c>
      <c r="CI991" s="50">
        <f>Таблица1[[#This Row],[Т9]]-Таблица1[[#This Row],[Т8]]</f>
        <v>35169.360287876589</v>
      </c>
      <c r="CJ991" s="54">
        <f>Таблица1[[#This Row],[Т9]]-Таблица1[[#This Row],[Т7]]</f>
        <v>0</v>
      </c>
      <c r="CK991" s="14">
        <f>Таблица1[[#This Row],[Т9]]-Таблица1[[#This Row],[Т6]]</f>
        <v>37231.415539778369</v>
      </c>
      <c r="CL991" s="14">
        <f>Таблица1[[#This Row],[Т9]]-Таблица1[[#This Row],[Т5]]</f>
        <v>565.12443044478277</v>
      </c>
      <c r="CM991" s="14">
        <f>Таблица1[[#This Row],[Т9]]-Таблица1[[#This Row],[Т4]]</f>
        <v>38359.891060115428</v>
      </c>
      <c r="CN991" s="14">
        <f>Таблица1[[#This Row],[Т9]]-Таблица1[[#This Row],[Т3]]</f>
        <v>797.16462106434483</v>
      </c>
      <c r="CO991" s="14">
        <f>Таблица1[[#This Row],[Т9]]-Таблица1[[#This Row],[Т2]]</f>
        <v>43840.423242303579</v>
      </c>
      <c r="CP991" s="14">
        <f>Таблица1[[#This Row],[Т9]]-Таблица1[[#This Row],[Т1]]</f>
        <v>1206.2282749677179</v>
      </c>
      <c r="CQ991" s="14">
        <f>Таблица1[[#This Row],[Т9]]-Таблица1[[#This Row],[угол обхв6]]</f>
        <v>47229.741070336728</v>
      </c>
      <c r="CR991" s="14">
        <f>Таблица1[[#This Row],[Т9]]-Таблица1[[#This Row],[угол обхв5]]</f>
        <v>1936.7631705772583</v>
      </c>
      <c r="CS991" s="14">
        <f>Таблица1[[#This Row],[Т9]]-Таблица1[[#This Row],[угол обхв4]]</f>
        <v>60107.343308874209</v>
      </c>
      <c r="CT991" s="14">
        <f>Таблица1[[#This Row],[Lкан_прям, мм]]+Таблица1[[#This Row],[Lкан_дуг, мм]]+Таблица1[[#This Row],[Lкан_леб,мм]]</f>
        <v>85045.326329871823</v>
      </c>
      <c r="CU991" s="16">
        <f>Таблица1[[#This Row],[Lкан_леб,мм]]</f>
        <v>58170.580138296951</v>
      </c>
      <c r="CV991" s="14">
        <f>2534431-(Таблица1[[#This Row],[Т23]]+Таблица1[[#This Row],[угол обхв3]])</f>
        <v>2449226.2538084253</v>
      </c>
      <c r="CW991" s="50">
        <f>SUM(X991:AC991,AD991:AI991)-Таблица1[[#This Row],[lподв_min, мм]]</f>
        <v>24812.690937694482</v>
      </c>
      <c r="CX991" s="17">
        <f>CW1430-Таблица1[[#This Row],[Суммарная длина каната]]</f>
        <v>-2426117.8537436076</v>
      </c>
    </row>
    <row r="992" spans="1:102" x14ac:dyDescent="0.25">
      <c r="A992" s="21">
        <v>991</v>
      </c>
      <c r="B992" s="10">
        <v>24.700000000003758</v>
      </c>
      <c r="C992" s="10">
        <v>29.148163265306128</v>
      </c>
      <c r="D992" s="11">
        <v>6002.2154892190274</v>
      </c>
      <c r="E992" s="11">
        <v>7840.4503649079561</v>
      </c>
      <c r="F992" s="11">
        <v>5465.313445491769</v>
      </c>
      <c r="G992" s="11">
        <v>8563.378573958822</v>
      </c>
      <c r="H992" s="11">
        <v>5594.214999219027</v>
      </c>
      <c r="I992" s="11">
        <v>5737.8326816651879</v>
      </c>
      <c r="J992" s="11">
        <v>2102.6176832427677</v>
      </c>
      <c r="K992" s="11">
        <v>24976.209407531591</v>
      </c>
      <c r="L992" s="11">
        <v>1898.5367840432907</v>
      </c>
      <c r="M992" s="11">
        <v>58170.580138296951</v>
      </c>
      <c r="N992" s="11">
        <v>9995.4583257959512</v>
      </c>
      <c r="O992" s="11">
        <v>16138.173280582843</v>
      </c>
      <c r="P992" s="43">
        <v>10725.645903691477</v>
      </c>
      <c r="Q992" s="11">
        <v>12830.837235646197</v>
      </c>
      <c r="R992" s="11">
        <v>6912.2769185729585</v>
      </c>
      <c r="S992" s="11">
        <v>8894.5382145686381</v>
      </c>
      <c r="T992" s="11">
        <v>6002.2154892190274</v>
      </c>
      <c r="U992" s="11">
        <v>7840.4503649079561</v>
      </c>
      <c r="V992" s="11">
        <v>5356.8223795770309</v>
      </c>
      <c r="W992" s="11">
        <v>8474.2119399711901</v>
      </c>
      <c r="X992" s="12">
        <v>0</v>
      </c>
      <c r="Y992" s="12">
        <v>717.85900319203961</v>
      </c>
      <c r="Z992" s="12">
        <v>402.62635307297631</v>
      </c>
      <c r="AA992" s="44">
        <v>232.0401906195585</v>
      </c>
      <c r="AB992" s="45">
        <v>546.0112371587162</v>
      </c>
      <c r="AC992" s="12">
        <v>0</v>
      </c>
      <c r="AD992" s="12">
        <v>12877.602238537484</v>
      </c>
      <c r="AE992" s="12">
        <v>3386.9817851665694</v>
      </c>
      <c r="AF992" s="12">
        <v>5480.532182188148</v>
      </c>
      <c r="AG992" s="44">
        <v>1128.4755203370619</v>
      </c>
      <c r="AH992" s="45">
        <v>2102.6176813023271</v>
      </c>
      <c r="AI992" s="12">
        <v>0</v>
      </c>
      <c r="AJ992" s="12">
        <v>-23.25947592004287</v>
      </c>
      <c r="AK992" s="12">
        <v>77.550061257339877</v>
      </c>
      <c r="AL992" s="12">
        <v>134.0912150608342</v>
      </c>
      <c r="AM992" s="44">
        <v>166.67681211944162</v>
      </c>
      <c r="AN992" s="45">
        <v>89.999999727502626</v>
      </c>
      <c r="AO992" s="12">
        <v>0</v>
      </c>
      <c r="AP992" s="12">
        <v>-1996.6460302130581</v>
      </c>
      <c r="AQ992" s="12">
        <v>10393.864101771445</v>
      </c>
      <c r="AR992" s="12">
        <v>11018.684963989164</v>
      </c>
      <c r="AS992" s="44">
        <v>7006.2978945452714</v>
      </c>
      <c r="AT992" s="45">
        <v>5594.2154892190274</v>
      </c>
      <c r="AU992" s="12">
        <v>0</v>
      </c>
      <c r="AV992" s="12">
        <v>11427.702335064194</v>
      </c>
      <c r="AW992" s="12">
        <v>16226.132576108468</v>
      </c>
      <c r="AX992" s="12">
        <v>12546.949741839497</v>
      </c>
      <c r="AY992" s="44">
        <v>8497.5192527076051</v>
      </c>
      <c r="AZ992" s="45">
        <v>7840.4503629675182</v>
      </c>
      <c r="BA992" s="12">
        <v>0</v>
      </c>
      <c r="BB992" s="12">
        <v>9834.3408368695818</v>
      </c>
      <c r="BC992" s="12">
        <v>11124.051679666971</v>
      </c>
      <c r="BD992" s="12">
        <v>7205.3159788706444</v>
      </c>
      <c r="BE992" s="44">
        <v>5908.1945132467145</v>
      </c>
      <c r="BF992" s="45">
        <v>5594.2154992190272</v>
      </c>
      <c r="BG992" s="12">
        <v>0</v>
      </c>
      <c r="BH992" s="12">
        <v>16513.013452872397</v>
      </c>
      <c r="BI992" s="12">
        <v>12918.796531171822</v>
      </c>
      <c r="BJ992" s="12">
        <v>8610.6507207619379</v>
      </c>
      <c r="BK992" s="44">
        <v>8237.4693267689909</v>
      </c>
      <c r="BL992" s="45">
        <v>5737.8326816651906</v>
      </c>
      <c r="BM992" s="12">
        <v>0</v>
      </c>
      <c r="BN992" s="12">
        <v>0</v>
      </c>
      <c r="BO992" s="12">
        <v>100.80953717738275</v>
      </c>
      <c r="BP992" s="12">
        <v>56.541153803494332</v>
      </c>
      <c r="BQ992" s="48">
        <v>32.585597058607398</v>
      </c>
      <c r="BR992" s="49">
        <v>76.676812391938981</v>
      </c>
      <c r="BS992" s="13">
        <v>0</v>
      </c>
      <c r="BT992" s="12">
        <v>159.41986170304185</v>
      </c>
      <c r="BV992" s="14">
        <f>Таблица1[[#This Row],[Lкан_леб,мм]]</f>
        <v>58170.580138296951</v>
      </c>
      <c r="BW992" s="50">
        <f>Таблица1[[#This Row],[угол обхв4]]+Таблица1[[#This Row],[Lдуг 3,мм]]</f>
        <v>12877.602238537484</v>
      </c>
      <c r="BX992" s="54">
        <f>Таблица1[[#This Row],[угол обхв5]]+Таблица1[[#This Row],[Y5, мм]]</f>
        <v>58888.439141488991</v>
      </c>
      <c r="BY992" s="14">
        <f>Таблица1[[#This Row],[угол обхв6]]+Таблица1[[#This Row],[Lдуг 4,мм]]</f>
        <v>16264.584023704054</v>
      </c>
      <c r="BZ992" s="14">
        <f>Таблица1[[#This Row],[Т1]]+Таблица1[[#This Row],[X6, мм]]</f>
        <v>59291.065494561968</v>
      </c>
      <c r="CA992" s="14">
        <f>Таблица1[[#This Row],[Т2]]+Таблица1[[#This Row],[Lдуг 5,мм]]</f>
        <v>21745.116205892202</v>
      </c>
      <c r="CB992" s="14">
        <f>Таблица1[[#This Row],[Т3]]+Таблица1[[#This Row],[Y6, мм]]</f>
        <v>59523.10568518153</v>
      </c>
      <c r="CC992" s="14">
        <f>Таблица1[[#This Row],[Т4]]+Таблица1[[#This Row],[Lдуг 6,мм]]</f>
        <v>22873.591726229264</v>
      </c>
      <c r="CD992" s="14">
        <f>Таблица1[[#This Row],[Т5]]+Таблица1[[#This Row],[Lдуг 1,мм]]</f>
        <v>60069.116922340247</v>
      </c>
      <c r="CE992" s="14">
        <f>Таблица1[[#This Row],[Т6]]+Таблица1[[#This Row],[Lпрям1, мм]]</f>
        <v>24976.209407531591</v>
      </c>
      <c r="CF992" s="15">
        <f>Таблица1[[#This Row],[Т7]]+Таблица1[[#This Row],[Lдуг 2,мм]]</f>
        <v>60069.116922340247</v>
      </c>
      <c r="CG992" s="14">
        <f>Таблица1[[#This Row],[Т8]]+Таблица1[[#This Row],[Lпрям2, мм]]</f>
        <v>24976.209407531591</v>
      </c>
      <c r="CH992" s="14">
        <f>Таблица1[[#This Row],[Т9]]-Таблица1[[#This Row],[Т9]]</f>
        <v>0</v>
      </c>
      <c r="CI992" s="50">
        <f>Таблица1[[#This Row],[Т9]]-Таблица1[[#This Row],[Т8]]</f>
        <v>35092.907514808656</v>
      </c>
      <c r="CJ992" s="54">
        <f>Таблица1[[#This Row],[Т9]]-Таблица1[[#This Row],[Т7]]</f>
        <v>0</v>
      </c>
      <c r="CK992" s="14">
        <f>Таблица1[[#This Row],[Т9]]-Таблица1[[#This Row],[Т6]]</f>
        <v>37195.525196110983</v>
      </c>
      <c r="CL992" s="14">
        <f>Таблица1[[#This Row],[Т9]]-Таблица1[[#This Row],[Т5]]</f>
        <v>546.01123715871654</v>
      </c>
      <c r="CM992" s="14">
        <f>Таблица1[[#This Row],[Т9]]-Таблица1[[#This Row],[Т4]]</f>
        <v>38324.000716448048</v>
      </c>
      <c r="CN992" s="14">
        <f>Таблица1[[#This Row],[Т9]]-Таблица1[[#This Row],[Т3]]</f>
        <v>778.05142777827859</v>
      </c>
      <c r="CO992" s="14">
        <f>Таблица1[[#This Row],[Т9]]-Таблица1[[#This Row],[Т2]]</f>
        <v>43804.532898636193</v>
      </c>
      <c r="CP992" s="14">
        <f>Таблица1[[#This Row],[Т9]]-Таблица1[[#This Row],[Т1]]</f>
        <v>1180.6777808512561</v>
      </c>
      <c r="CQ992" s="14">
        <f>Таблица1[[#This Row],[Т9]]-Таблица1[[#This Row],[угол обхв6]]</f>
        <v>47191.514683802765</v>
      </c>
      <c r="CR992" s="14">
        <f>Таблица1[[#This Row],[Т9]]-Таблица1[[#This Row],[угол обхв5]]</f>
        <v>1898.5367840432955</v>
      </c>
      <c r="CS992" s="14">
        <f>Таблица1[[#This Row],[Т9]]-Таблица1[[#This Row],[угол обхв4]]</f>
        <v>60069.116922340247</v>
      </c>
      <c r="CT992" s="14">
        <f>Таблица1[[#This Row],[Lкан_прям, мм]]+Таблица1[[#This Row],[Lкан_дуг, мм]]+Таблица1[[#This Row],[Lкан_леб,мм]]</f>
        <v>85045.326329871838</v>
      </c>
      <c r="CU992" s="16">
        <f>Таблица1[[#This Row],[Lкан_леб,мм]]</f>
        <v>58170.580138296951</v>
      </c>
      <c r="CV992" s="14">
        <f>2534431-(Таблица1[[#This Row],[Т23]]+Таблица1[[#This Row],[угол обхв3]])</f>
        <v>2449226.2538084253</v>
      </c>
      <c r="CW992" s="50">
        <f>SUM(X992:AC992,AD992:AI992)-Таблица1[[#This Row],[lподв_min, мм]]</f>
        <v>24772.128508332113</v>
      </c>
      <c r="CX992" s="17">
        <f>CW1431-Таблица1[[#This Row],[Суммарная длина каната]]</f>
        <v>-2425766.9093179391</v>
      </c>
    </row>
    <row r="993" spans="1:102" x14ac:dyDescent="0.25">
      <c r="A993" s="21">
        <v>992</v>
      </c>
      <c r="B993" s="10">
        <v>24.700000000003758</v>
      </c>
      <c r="C993" s="10">
        <v>31.832244897959189</v>
      </c>
      <c r="D993" s="11">
        <v>6342.5412135726274</v>
      </c>
      <c r="E993" s="11">
        <v>7652.8953424875672</v>
      </c>
      <c r="F993" s="11">
        <v>5772.3742381859183</v>
      </c>
      <c r="G993" s="11">
        <v>8349.8878963777588</v>
      </c>
      <c r="H993" s="11">
        <v>5934.5407235726279</v>
      </c>
      <c r="I993" s="11">
        <v>5508.0553804874435</v>
      </c>
      <c r="J993" s="11">
        <v>2144.8399620001233</v>
      </c>
      <c r="K993" s="11">
        <v>25014.435794065583</v>
      </c>
      <c r="L993" s="11">
        <v>1860.3103975092977</v>
      </c>
      <c r="M993" s="11">
        <v>58170.580138296951</v>
      </c>
      <c r="N993" s="11">
        <v>9995.4583257959512</v>
      </c>
      <c r="O993" s="11">
        <v>16138.173280582843</v>
      </c>
      <c r="P993" s="43">
        <v>10827.095190982478</v>
      </c>
      <c r="Q993" s="11">
        <v>12859.000568440793</v>
      </c>
      <c r="R993" s="11">
        <v>7202.2424307906831</v>
      </c>
      <c r="S993" s="11">
        <v>8748.4439799810352</v>
      </c>
      <c r="T993" s="11">
        <v>6342.5412135726274</v>
      </c>
      <c r="U993" s="11">
        <v>7652.8953424875672</v>
      </c>
      <c r="V993" s="11">
        <v>5668.1777732344908</v>
      </c>
      <c r="W993" s="11">
        <v>8255.7385645074482</v>
      </c>
      <c r="X993" s="12">
        <v>0</v>
      </c>
      <c r="Y993" s="12">
        <v>705.17727227412604</v>
      </c>
      <c r="Z993" s="12">
        <v>396.19489074299264</v>
      </c>
      <c r="AA993" s="44">
        <v>232.0401906195585</v>
      </c>
      <c r="AB993" s="45">
        <v>526.89804387262041</v>
      </c>
      <c r="AC993" s="12">
        <v>0</v>
      </c>
      <c r="AD993" s="12">
        <v>12877.602238537484</v>
      </c>
      <c r="AE993" s="12">
        <v>3382.9858929050129</v>
      </c>
      <c r="AF993" s="12">
        <v>5480.5321821881489</v>
      </c>
      <c r="AG993" s="44">
        <v>1128.4755203370596</v>
      </c>
      <c r="AH993" s="45">
        <v>2144.8399600978805</v>
      </c>
      <c r="AI993" s="12">
        <v>0</v>
      </c>
      <c r="AJ993" s="12">
        <v>-23.25947592004287</v>
      </c>
      <c r="AK993" s="12">
        <v>75.769155231562891</v>
      </c>
      <c r="AL993" s="12">
        <v>131.40713342818114</v>
      </c>
      <c r="AM993" s="44">
        <v>163.99273048678853</v>
      </c>
      <c r="AN993" s="45">
        <v>89.999999732866883</v>
      </c>
      <c r="AO993" s="12">
        <v>0</v>
      </c>
      <c r="AP993" s="12">
        <v>-1996.6460302130581</v>
      </c>
      <c r="AQ993" s="12">
        <v>10390.938090982048</v>
      </c>
      <c r="AR993" s="12">
        <v>11133.106912534304</v>
      </c>
      <c r="AS993" s="44">
        <v>7314.7522315314745</v>
      </c>
      <c r="AT993" s="45">
        <v>5934.5412135726274</v>
      </c>
      <c r="AU993" s="12">
        <v>0</v>
      </c>
      <c r="AV993" s="12">
        <v>11427.702335064194</v>
      </c>
      <c r="AW993" s="12">
        <v>16238.471612215772</v>
      </c>
      <c r="AX993" s="12">
        <v>12589.147226284564</v>
      </c>
      <c r="AY993" s="44">
        <v>8356.2634797808496</v>
      </c>
      <c r="AZ993" s="45">
        <v>7652.8953405853272</v>
      </c>
      <c r="BA993" s="12">
        <v>0</v>
      </c>
      <c r="BB993" s="12">
        <v>9834.3408368695818</v>
      </c>
      <c r="BC993" s="12">
        <v>11222.574956168575</v>
      </c>
      <c r="BD993" s="12">
        <v>7508.2541523425089</v>
      </c>
      <c r="BE993" s="44">
        <v>6230.0314128318369</v>
      </c>
      <c r="BF993" s="45">
        <v>5934.5412235726271</v>
      </c>
      <c r="BG993" s="12">
        <v>0</v>
      </c>
      <c r="BH993" s="12">
        <v>16513.013452872397</v>
      </c>
      <c r="BI993" s="12">
        <v>12959.29890007372</v>
      </c>
      <c r="BJ993" s="12">
        <v>8478.5906378248055</v>
      </c>
      <c r="BK993" s="44">
        <v>8045.0758426877528</v>
      </c>
      <c r="BL993" s="45">
        <v>5508.0553804874462</v>
      </c>
      <c r="BM993" s="12">
        <v>0</v>
      </c>
      <c r="BN993" s="12">
        <v>0</v>
      </c>
      <c r="BO993" s="12">
        <v>99.028631151605765</v>
      </c>
      <c r="BP993" s="12">
        <v>55.637978196618242</v>
      </c>
      <c r="BQ993" s="48">
        <v>32.585597058607398</v>
      </c>
      <c r="BR993" s="49">
        <v>73.992730753921649</v>
      </c>
      <c r="BS993" s="13">
        <v>0</v>
      </c>
      <c r="BT993" s="12">
        <v>159.41986170304185</v>
      </c>
      <c r="BV993" s="14">
        <f>Таблица1[[#This Row],[Lкан_леб,мм]]</f>
        <v>58170.580138296951</v>
      </c>
      <c r="BW993" s="50">
        <f>Таблица1[[#This Row],[угол обхв4]]+Таблица1[[#This Row],[Lдуг 3,мм]]</f>
        <v>12877.602238537484</v>
      </c>
      <c r="BX993" s="54">
        <f>Таблица1[[#This Row],[угол обхв5]]+Таблица1[[#This Row],[Y5, мм]]</f>
        <v>58875.757410571074</v>
      </c>
      <c r="BY993" s="14">
        <f>Таблица1[[#This Row],[угол обхв6]]+Таблица1[[#This Row],[Lдуг 4,мм]]</f>
        <v>16260.588131442497</v>
      </c>
      <c r="BZ993" s="14">
        <f>Таблица1[[#This Row],[Т1]]+Таблица1[[#This Row],[X6, мм]]</f>
        <v>59271.952301314064</v>
      </c>
      <c r="CA993" s="14">
        <f>Таблица1[[#This Row],[Т2]]+Таблица1[[#This Row],[Lдуг 5,мм]]</f>
        <v>21741.120313630647</v>
      </c>
      <c r="CB993" s="14">
        <f>Таблица1[[#This Row],[Т3]]+Таблица1[[#This Row],[Y6, мм]]</f>
        <v>59503.992491933626</v>
      </c>
      <c r="CC993" s="14">
        <f>Таблица1[[#This Row],[Т4]]+Таблица1[[#This Row],[Lдуг 6,мм]]</f>
        <v>22869.595833967705</v>
      </c>
      <c r="CD993" s="14">
        <f>Таблица1[[#This Row],[Т5]]+Таблица1[[#This Row],[Lдуг 1,мм]]</f>
        <v>60030.890535806247</v>
      </c>
      <c r="CE993" s="14">
        <f>Таблица1[[#This Row],[Т6]]+Таблица1[[#This Row],[Lпрям1, мм]]</f>
        <v>25014.435794065586</v>
      </c>
      <c r="CF993" s="15">
        <f>Таблица1[[#This Row],[Т7]]+Таблица1[[#This Row],[Lдуг 2,мм]]</f>
        <v>60030.890535806247</v>
      </c>
      <c r="CG993" s="14">
        <f>Таблица1[[#This Row],[Т8]]+Таблица1[[#This Row],[Lпрям2, мм]]</f>
        <v>25014.435794065586</v>
      </c>
      <c r="CH993" s="14">
        <f>Таблица1[[#This Row],[Т9]]-Таблица1[[#This Row],[Т9]]</f>
        <v>0</v>
      </c>
      <c r="CI993" s="50">
        <f>Таблица1[[#This Row],[Т9]]-Таблица1[[#This Row],[Т8]]</f>
        <v>35016.454741740657</v>
      </c>
      <c r="CJ993" s="54">
        <f>Таблица1[[#This Row],[Т9]]-Таблица1[[#This Row],[Т7]]</f>
        <v>0</v>
      </c>
      <c r="CK993" s="14">
        <f>Таблица1[[#This Row],[Т9]]-Таблица1[[#This Row],[Т6]]</f>
        <v>37161.294701838546</v>
      </c>
      <c r="CL993" s="14">
        <f>Таблица1[[#This Row],[Т9]]-Таблица1[[#This Row],[Т5]]</f>
        <v>526.8980438726212</v>
      </c>
      <c r="CM993" s="14">
        <f>Таблица1[[#This Row],[Т9]]-Таблица1[[#This Row],[Т4]]</f>
        <v>38289.770222175604</v>
      </c>
      <c r="CN993" s="14">
        <f>Таблица1[[#This Row],[Т9]]-Таблица1[[#This Row],[Т3]]</f>
        <v>758.93823449218326</v>
      </c>
      <c r="CO993" s="14">
        <f>Таблица1[[#This Row],[Т9]]-Таблица1[[#This Row],[Т2]]</f>
        <v>43770.302404363749</v>
      </c>
      <c r="CP993" s="14">
        <f>Таблица1[[#This Row],[Т9]]-Таблица1[[#This Row],[Т1]]</f>
        <v>1155.1331252351738</v>
      </c>
      <c r="CQ993" s="14">
        <f>Таблица1[[#This Row],[Т9]]-Таблица1[[#This Row],[угол обхв6]]</f>
        <v>47153.288297268766</v>
      </c>
      <c r="CR993" s="14">
        <f>Таблица1[[#This Row],[Т9]]-Таблица1[[#This Row],[угол обхв5]]</f>
        <v>1860.3103975092963</v>
      </c>
      <c r="CS993" s="14">
        <f>Таблица1[[#This Row],[Т9]]-Таблица1[[#This Row],[угол обхв4]]</f>
        <v>60030.890535806247</v>
      </c>
      <c r="CT993" s="14">
        <f>Таблица1[[#This Row],[Lкан_прям, мм]]+Таблица1[[#This Row],[Lкан_дуг, мм]]+Таблица1[[#This Row],[Lкан_леб,мм]]</f>
        <v>85045.326329871838</v>
      </c>
      <c r="CU993" s="16">
        <f>Таблица1[[#This Row],[Lкан_леб,мм]]</f>
        <v>58170.580138296951</v>
      </c>
      <c r="CV993" s="14">
        <f>2534431-(Таблица1[[#This Row],[Т23]]+Таблица1[[#This Row],[угол обхв3]])</f>
        <v>2449226.2538084253</v>
      </c>
      <c r="CW993" s="50">
        <f>SUM(X993:AC993,AD993:AI993)-Таблица1[[#This Row],[lподв_min, мм]]</f>
        <v>24729.906229574761</v>
      </c>
      <c r="CX993" s="17">
        <f>CW1432-Таблица1[[#This Row],[Суммарная длина каната]]</f>
        <v>-2425805.7521942244</v>
      </c>
    </row>
    <row r="994" spans="1:102" x14ac:dyDescent="0.25">
      <c r="A994" s="21">
        <v>993</v>
      </c>
      <c r="B994" s="10">
        <v>24.700000000003758</v>
      </c>
      <c r="C994" s="10">
        <v>34.516326530612247</v>
      </c>
      <c r="D994" s="11">
        <v>6691.2765756100698</v>
      </c>
      <c r="E994" s="11">
        <v>7481.4831715179234</v>
      </c>
      <c r="F994" s="11">
        <v>6089.0957016898647</v>
      </c>
      <c r="G994" s="11">
        <v>8151.0107624988314</v>
      </c>
      <c r="H994" s="11">
        <v>6283.2760856100695</v>
      </c>
      <c r="I994" s="11">
        <v>5292.763977270658</v>
      </c>
      <c r="J994" s="11">
        <v>2188.719194247265</v>
      </c>
      <c r="K994" s="11">
        <v>25052.66218059952</v>
      </c>
      <c r="L994" s="11">
        <v>1822.0840109753674</v>
      </c>
      <c r="M994" s="11">
        <v>58170.580138296951</v>
      </c>
      <c r="N994" s="11">
        <v>9995.4583257959512</v>
      </c>
      <c r="O994" s="11">
        <v>16138.173280582843</v>
      </c>
      <c r="P994" s="43">
        <v>10927.114321961773</v>
      </c>
      <c r="Q994" s="11">
        <v>12891.883765427963</v>
      </c>
      <c r="R994" s="11">
        <v>7498.731265371317</v>
      </c>
      <c r="S994" s="11">
        <v>8616.0887963861278</v>
      </c>
      <c r="T994" s="11">
        <v>6691.2765756100698</v>
      </c>
      <c r="U994" s="11">
        <v>7481.4831715179234</v>
      </c>
      <c r="V994" s="11">
        <v>5989.4224606050166</v>
      </c>
      <c r="W994" s="11">
        <v>8052.0853107099128</v>
      </c>
      <c r="X994" s="12">
        <v>0</v>
      </c>
      <c r="Y994" s="12">
        <v>692.48661295208888</v>
      </c>
      <c r="Z994" s="12">
        <v>389.77235681713256</v>
      </c>
      <c r="AA994" s="44">
        <v>232.0401906195585</v>
      </c>
      <c r="AB994" s="45">
        <v>507.78485058658714</v>
      </c>
      <c r="AC994" s="12">
        <v>0</v>
      </c>
      <c r="AD994" s="12">
        <v>12877.602238537484</v>
      </c>
      <c r="AE994" s="12">
        <v>3377.3330471536647</v>
      </c>
      <c r="AF994" s="12">
        <v>5480.5321821881489</v>
      </c>
      <c r="AG994" s="44">
        <v>1128.475520337061</v>
      </c>
      <c r="AH994" s="45">
        <v>2188.7191923831588</v>
      </c>
      <c r="AI994" s="12">
        <v>0</v>
      </c>
      <c r="AJ994" s="12">
        <v>-23.25947592004287</v>
      </c>
      <c r="AK994" s="12">
        <v>73.986995382565127</v>
      </c>
      <c r="AL994" s="12">
        <v>128.72305179552805</v>
      </c>
      <c r="AM994" s="44">
        <v>161.30864885413544</v>
      </c>
      <c r="AN994" s="45">
        <v>89.999999738222343</v>
      </c>
      <c r="AO994" s="12">
        <v>0</v>
      </c>
      <c r="AP994" s="12">
        <v>-1996.6460302130581</v>
      </c>
      <c r="AQ994" s="12">
        <v>10387.627562199637</v>
      </c>
      <c r="AR994" s="12">
        <v>11245.427268474306</v>
      </c>
      <c r="AS994" s="44">
        <v>7629.4830272532681</v>
      </c>
      <c r="AT994" s="45">
        <v>6283.2765756100698</v>
      </c>
      <c r="AU994" s="12">
        <v>0</v>
      </c>
      <c r="AV994" s="12">
        <v>11427.702335064194</v>
      </c>
      <c r="AW994" s="12">
        <v>16250.722336636411</v>
      </c>
      <c r="AX994" s="12">
        <v>12636.656674227774</v>
      </c>
      <c r="AY994" s="44">
        <v>8229.6072615558514</v>
      </c>
      <c r="AZ994" s="45">
        <v>7481.4831696538195</v>
      </c>
      <c r="BA994" s="12">
        <v>0</v>
      </c>
      <c r="BB994" s="12">
        <v>9834.3408368695818</v>
      </c>
      <c r="BC994" s="12">
        <v>11319.283558365461</v>
      </c>
      <c r="BD994" s="12">
        <v>7817.0442118838491</v>
      </c>
      <c r="BE994" s="44">
        <v>6560.5248137281187</v>
      </c>
      <c r="BF994" s="45">
        <v>6283.2765856100696</v>
      </c>
      <c r="BG994" s="12">
        <v>0</v>
      </c>
      <c r="BH994" s="12">
        <v>16513.013452872397</v>
      </c>
      <c r="BI994" s="12">
        <v>13004.432821481527</v>
      </c>
      <c r="BJ994" s="12">
        <v>8360.8617051859401</v>
      </c>
      <c r="BK994" s="44">
        <v>7867.9647063481989</v>
      </c>
      <c r="BL994" s="45">
        <v>5292.7639772706607</v>
      </c>
      <c r="BM994" s="12">
        <v>0</v>
      </c>
      <c r="BN994" s="12">
        <v>0</v>
      </c>
      <c r="BO994" s="12">
        <v>97.246471302607986</v>
      </c>
      <c r="BP994" s="12">
        <v>54.736056412962931</v>
      </c>
      <c r="BQ994" s="48">
        <v>32.585597058607398</v>
      </c>
      <c r="BR994" s="49">
        <v>71.308649115913113</v>
      </c>
      <c r="BS994" s="13">
        <v>0</v>
      </c>
      <c r="BT994" s="12">
        <v>159.41986170304185</v>
      </c>
      <c r="BV994" s="14">
        <f>Таблица1[[#This Row],[Lкан_леб,мм]]</f>
        <v>58170.580138296951</v>
      </c>
      <c r="BW994" s="50">
        <f>Таблица1[[#This Row],[угол обхв4]]+Таблица1[[#This Row],[Lдуг 3,мм]]</f>
        <v>12877.602238537484</v>
      </c>
      <c r="BX994" s="54">
        <f>Таблица1[[#This Row],[угол обхв5]]+Таблица1[[#This Row],[Y5, мм]]</f>
        <v>58863.06675124904</v>
      </c>
      <c r="BY994" s="14">
        <f>Таблица1[[#This Row],[угол обхв6]]+Таблица1[[#This Row],[Lдуг 4,мм]]</f>
        <v>16254.935285691148</v>
      </c>
      <c r="BZ994" s="14">
        <f>Таблица1[[#This Row],[Т1]]+Таблица1[[#This Row],[X6, мм]]</f>
        <v>59252.839108066175</v>
      </c>
      <c r="CA994" s="14">
        <f>Таблица1[[#This Row],[Т2]]+Таблица1[[#This Row],[Lдуг 5,мм]]</f>
        <v>21735.467467879298</v>
      </c>
      <c r="CB994" s="14">
        <f>Таблица1[[#This Row],[Т3]]+Таблица1[[#This Row],[Y6, мм]]</f>
        <v>59484.879298685737</v>
      </c>
      <c r="CC994" s="14">
        <f>Таблица1[[#This Row],[Т4]]+Таблица1[[#This Row],[Lдуг 6,мм]]</f>
        <v>22863.94298821636</v>
      </c>
      <c r="CD994" s="14">
        <f>Таблица1[[#This Row],[Т5]]+Таблица1[[#This Row],[Lдуг 1,мм]]</f>
        <v>59992.664149272321</v>
      </c>
      <c r="CE994" s="14">
        <f>Таблица1[[#This Row],[Т6]]+Таблица1[[#This Row],[Lпрям1, мм]]</f>
        <v>25052.66218059952</v>
      </c>
      <c r="CF994" s="15">
        <f>Таблица1[[#This Row],[Т7]]+Таблица1[[#This Row],[Lдуг 2,мм]]</f>
        <v>59992.664149272321</v>
      </c>
      <c r="CG994" s="14">
        <f>Таблица1[[#This Row],[Т8]]+Таблица1[[#This Row],[Lпрям2, мм]]</f>
        <v>25052.66218059952</v>
      </c>
      <c r="CH994" s="14">
        <f>Таблица1[[#This Row],[Т9]]-Таблица1[[#This Row],[Т9]]</f>
        <v>0</v>
      </c>
      <c r="CI994" s="50">
        <f>Таблица1[[#This Row],[Т9]]-Таблица1[[#This Row],[Т8]]</f>
        <v>34940.001968672805</v>
      </c>
      <c r="CJ994" s="54">
        <f>Таблица1[[#This Row],[Т9]]-Таблица1[[#This Row],[Т7]]</f>
        <v>0</v>
      </c>
      <c r="CK994" s="14">
        <f>Таблица1[[#This Row],[Т9]]-Таблица1[[#This Row],[Т6]]</f>
        <v>37128.721161055961</v>
      </c>
      <c r="CL994" s="14">
        <f>Таблица1[[#This Row],[Т9]]-Таблица1[[#This Row],[Т5]]</f>
        <v>507.78485058658407</v>
      </c>
      <c r="CM994" s="14">
        <f>Таблица1[[#This Row],[Т9]]-Таблица1[[#This Row],[Т4]]</f>
        <v>38257.196681393019</v>
      </c>
      <c r="CN994" s="14">
        <f>Таблица1[[#This Row],[Т9]]-Таблица1[[#This Row],[Т3]]</f>
        <v>739.82504120614612</v>
      </c>
      <c r="CO994" s="14">
        <f>Таблица1[[#This Row],[Т9]]-Таблица1[[#This Row],[Т2]]</f>
        <v>43737.728863581171</v>
      </c>
      <c r="CP994" s="14">
        <f>Таблица1[[#This Row],[Т9]]-Таблица1[[#This Row],[Т1]]</f>
        <v>1129.5973980232811</v>
      </c>
      <c r="CQ994" s="14">
        <f>Таблица1[[#This Row],[Т9]]-Таблица1[[#This Row],[угол обхв6]]</f>
        <v>47115.061910734839</v>
      </c>
      <c r="CR994" s="14">
        <f>Таблица1[[#This Row],[Т9]]-Таблица1[[#This Row],[угол обхв5]]</f>
        <v>1822.0840109753699</v>
      </c>
      <c r="CS994" s="14">
        <f>Таблица1[[#This Row],[Т9]]-Таблица1[[#This Row],[угол обхв4]]</f>
        <v>59992.664149272321</v>
      </c>
      <c r="CT994" s="14">
        <f>Таблица1[[#This Row],[Lкан_прям, мм]]+Таблица1[[#This Row],[Lкан_дуг, мм]]+Таблица1[[#This Row],[Lкан_леб,мм]]</f>
        <v>85045.326329871838</v>
      </c>
      <c r="CU994" s="16">
        <f>Таблица1[[#This Row],[Lкан_леб,мм]]</f>
        <v>58170.580138296951</v>
      </c>
      <c r="CV994" s="14">
        <f>2534431-(Таблица1[[#This Row],[Т23]]+Таблица1[[#This Row],[угол обхв3]])</f>
        <v>2449226.2538084253</v>
      </c>
      <c r="CW994" s="50">
        <f>SUM(X994:AC994,AD994:AI994)-Таблица1[[#This Row],[lподв_min, мм]]</f>
        <v>24686.026997327623</v>
      </c>
      <c r="CX994" s="17">
        <f>CW1433-Таблица1[[#This Row],[Суммарная длина каната]]</f>
        <v>-2425845.8304640623</v>
      </c>
    </row>
    <row r="995" spans="1:102" x14ac:dyDescent="0.25">
      <c r="A995" s="21">
        <v>994</v>
      </c>
      <c r="B995" s="10">
        <v>24.700000000003758</v>
      </c>
      <c r="C995" s="10">
        <v>37.200408163265308</v>
      </c>
      <c r="D995" s="11">
        <v>7047.6563968679702</v>
      </c>
      <c r="E995" s="11">
        <v>7326.5899563918292</v>
      </c>
      <c r="F995" s="11">
        <v>6414.7829009062643</v>
      </c>
      <c r="G995" s="11">
        <v>7967.1835390237566</v>
      </c>
      <c r="H995" s="11">
        <v>6639.6559068679699</v>
      </c>
      <c r="I995" s="11">
        <v>5092.3386788396911</v>
      </c>
      <c r="J995" s="11">
        <v>2234.2512775521382</v>
      </c>
      <c r="K995" s="11">
        <v>25090.888567133301</v>
      </c>
      <c r="L995" s="11">
        <v>1783.8576244415844</v>
      </c>
      <c r="M995" s="11">
        <v>58170.580138296951</v>
      </c>
      <c r="N995" s="11">
        <v>9995.4583257959512</v>
      </c>
      <c r="O995" s="11">
        <v>16138.173280582843</v>
      </c>
      <c r="P995" s="43">
        <v>11025.483839432643</v>
      </c>
      <c r="Q995" s="11">
        <v>12929.414675868547</v>
      </c>
      <c r="R995" s="11">
        <v>7801.0928806848697</v>
      </c>
      <c r="S995" s="11">
        <v>8497.7630712017744</v>
      </c>
      <c r="T995" s="11">
        <v>7047.6563968679702</v>
      </c>
      <c r="U995" s="11">
        <v>7326.5899563918292</v>
      </c>
      <c r="V995" s="11">
        <v>6319.851581949647</v>
      </c>
      <c r="W995" s="11">
        <v>7863.6990248143484</v>
      </c>
      <c r="X995" s="12">
        <v>0</v>
      </c>
      <c r="Y995" s="12">
        <v>679.78390218830646</v>
      </c>
      <c r="Z995" s="12">
        <v>383.36187433301802</v>
      </c>
      <c r="AA995" s="44">
        <v>232.0401906195585</v>
      </c>
      <c r="AB995" s="45">
        <v>488.67165730070155</v>
      </c>
      <c r="AC995" s="12">
        <v>0</v>
      </c>
      <c r="AD995" s="12">
        <v>12877.602238537484</v>
      </c>
      <c r="AE995" s="12">
        <v>3370.0273503445865</v>
      </c>
      <c r="AF995" s="12">
        <v>5480.5321821881471</v>
      </c>
      <c r="AG995" s="44">
        <v>1128.4755203370614</v>
      </c>
      <c r="AH995" s="45">
        <v>2234.2512757260201</v>
      </c>
      <c r="AI995" s="12">
        <v>0</v>
      </c>
      <c r="AJ995" s="12">
        <v>-23.25947592004287</v>
      </c>
      <c r="AK995" s="12">
        <v>72.203143139574593</v>
      </c>
      <c r="AL995" s="12">
        <v>126.03897016287503</v>
      </c>
      <c r="AM995" s="44">
        <v>158.62456722148244</v>
      </c>
      <c r="AN995" s="45">
        <v>89.999999743557126</v>
      </c>
      <c r="AO995" s="12">
        <v>0</v>
      </c>
      <c r="AP995" s="12">
        <v>-1996.6460302130581</v>
      </c>
      <c r="AQ995" s="12">
        <v>10383.933959558854</v>
      </c>
      <c r="AR995" s="12">
        <v>11355.399583852584</v>
      </c>
      <c r="AS995" s="44">
        <v>7949.7997144414103</v>
      </c>
      <c r="AT995" s="45">
        <v>6639.6563968679702</v>
      </c>
      <c r="AU995" s="12">
        <v>0</v>
      </c>
      <c r="AV995" s="12">
        <v>11427.702335064194</v>
      </c>
      <c r="AW995" s="12">
        <v>16262.875654146903</v>
      </c>
      <c r="AX995" s="12">
        <v>12689.373842709194</v>
      </c>
      <c r="AY995" s="44">
        <v>8117.8285010530381</v>
      </c>
      <c r="AZ995" s="45">
        <v>7326.5899545657139</v>
      </c>
      <c r="BA995" s="12">
        <v>0</v>
      </c>
      <c r="BB995" s="12">
        <v>9834.3408368695818</v>
      </c>
      <c r="BC995" s="12">
        <v>11413.959473195546</v>
      </c>
      <c r="BD995" s="12">
        <v>8131.0086251048097</v>
      </c>
      <c r="BE995" s="44">
        <v>6898.9495631114296</v>
      </c>
      <c r="BF995" s="45">
        <v>6639.65640686797</v>
      </c>
      <c r="BG995" s="12">
        <v>0</v>
      </c>
      <c r="BH995" s="12">
        <v>16513.013452872397</v>
      </c>
      <c r="BI995" s="12">
        <v>13054.117049432609</v>
      </c>
      <c r="BJ995" s="12">
        <v>8257.7222380424209</v>
      </c>
      <c r="BK995" s="44">
        <v>7706.5245265405647</v>
      </c>
      <c r="BL995" s="45">
        <v>5092.3386788396938</v>
      </c>
      <c r="BM995" s="12">
        <v>0</v>
      </c>
      <c r="BN995" s="12">
        <v>0</v>
      </c>
      <c r="BO995" s="12">
        <v>95.462619059617467</v>
      </c>
      <c r="BP995" s="12">
        <v>53.835827023300432</v>
      </c>
      <c r="BQ995" s="48">
        <v>32.585597058607398</v>
      </c>
      <c r="BR995" s="49">
        <v>68.624567477925297</v>
      </c>
      <c r="BS995" s="13">
        <v>0</v>
      </c>
      <c r="BT995" s="12">
        <v>159.41986170304185</v>
      </c>
      <c r="BV995" s="14">
        <f>Таблица1[[#This Row],[Lкан_леб,мм]]</f>
        <v>58170.580138296951</v>
      </c>
      <c r="BW995" s="50">
        <f>Таблица1[[#This Row],[угол обхв4]]+Таблица1[[#This Row],[Lдуг 3,мм]]</f>
        <v>12877.602238537484</v>
      </c>
      <c r="BX995" s="54">
        <f>Таблица1[[#This Row],[угол обхв5]]+Таблица1[[#This Row],[Y5, мм]]</f>
        <v>58850.364040485256</v>
      </c>
      <c r="BY995" s="14">
        <f>Таблица1[[#This Row],[угол обхв6]]+Таблица1[[#This Row],[Lдуг 4,мм]]</f>
        <v>16247.62958888207</v>
      </c>
      <c r="BZ995" s="14">
        <f>Таблица1[[#This Row],[Т1]]+Таблица1[[#This Row],[X6, мм]]</f>
        <v>59233.725914818271</v>
      </c>
      <c r="CA995" s="14">
        <f>Таблица1[[#This Row],[Т2]]+Таблица1[[#This Row],[Lдуг 5,мм]]</f>
        <v>21728.161771070216</v>
      </c>
      <c r="CB995" s="14">
        <f>Таблица1[[#This Row],[Т3]]+Таблица1[[#This Row],[Y6, мм]]</f>
        <v>59465.766105437833</v>
      </c>
      <c r="CC995" s="14">
        <f>Таблица1[[#This Row],[Т4]]+Таблица1[[#This Row],[Lдуг 6,мм]]</f>
        <v>22856.637291407278</v>
      </c>
      <c r="CD995" s="14">
        <f>Таблица1[[#This Row],[Т5]]+Таблица1[[#This Row],[Lдуг 1,мм]]</f>
        <v>59954.437762738533</v>
      </c>
      <c r="CE995" s="14">
        <f>Таблица1[[#This Row],[Т6]]+Таблица1[[#This Row],[Lпрям1, мм]]</f>
        <v>25090.888567133297</v>
      </c>
      <c r="CF995" s="15">
        <f>Таблица1[[#This Row],[Т7]]+Таблица1[[#This Row],[Lдуг 2,мм]]</f>
        <v>59954.437762738533</v>
      </c>
      <c r="CG995" s="14">
        <f>Таблица1[[#This Row],[Т8]]+Таблица1[[#This Row],[Lпрям2, мм]]</f>
        <v>25090.888567133297</v>
      </c>
      <c r="CH995" s="14">
        <f>Таблица1[[#This Row],[Т9]]-Таблица1[[#This Row],[Т9]]</f>
        <v>0</v>
      </c>
      <c r="CI995" s="50">
        <f>Таблица1[[#This Row],[Т9]]-Таблица1[[#This Row],[Т8]]</f>
        <v>34863.549195605236</v>
      </c>
      <c r="CJ995" s="54">
        <f>Таблица1[[#This Row],[Т9]]-Таблица1[[#This Row],[Т7]]</f>
        <v>0</v>
      </c>
      <c r="CK995" s="14">
        <f>Таблица1[[#This Row],[Т9]]-Таблица1[[#This Row],[Т6]]</f>
        <v>37097.800471331255</v>
      </c>
      <c r="CL995" s="14">
        <f>Таблица1[[#This Row],[Т9]]-Таблица1[[#This Row],[Т5]]</f>
        <v>488.67165730069974</v>
      </c>
      <c r="CM995" s="14">
        <f>Таблица1[[#This Row],[Т9]]-Таблица1[[#This Row],[Т4]]</f>
        <v>38226.275991668314</v>
      </c>
      <c r="CN995" s="14">
        <f>Таблица1[[#This Row],[Т9]]-Таблица1[[#This Row],[Т3]]</f>
        <v>720.71184792026179</v>
      </c>
      <c r="CO995" s="14">
        <f>Таблица1[[#This Row],[Т9]]-Таблица1[[#This Row],[Т2]]</f>
        <v>43706.808173856465</v>
      </c>
      <c r="CP995" s="14">
        <f>Таблица1[[#This Row],[Т9]]-Таблица1[[#This Row],[Т1]]</f>
        <v>1104.0737222532771</v>
      </c>
      <c r="CQ995" s="14">
        <f>Таблица1[[#This Row],[Т9]]-Таблица1[[#This Row],[угол обхв6]]</f>
        <v>47076.835524201051</v>
      </c>
      <c r="CR995" s="14">
        <f>Таблица1[[#This Row],[Т9]]-Таблица1[[#This Row],[угол обхв5]]</f>
        <v>1783.8576244415817</v>
      </c>
      <c r="CS995" s="14">
        <f>Таблица1[[#This Row],[Т9]]-Таблица1[[#This Row],[угол обхв4]]</f>
        <v>59954.437762738533</v>
      </c>
      <c r="CT995" s="14">
        <f>Таблица1[[#This Row],[Lкан_прям, мм]]+Таблица1[[#This Row],[Lкан_дуг, мм]]+Таблица1[[#This Row],[Lкан_леб,мм]]</f>
        <v>85045.326329871838</v>
      </c>
      <c r="CU995" s="16">
        <f>Таблица1[[#This Row],[Lкан_леб,мм]]</f>
        <v>58170.580138296951</v>
      </c>
      <c r="CV995" s="14">
        <f>2534431-(Таблица1[[#This Row],[Т23]]+Таблица1[[#This Row],[угол обхв3]])</f>
        <v>2449226.2538084253</v>
      </c>
      <c r="CW995" s="50">
        <f>SUM(X995:AC995,AD995:AI995)-Таблица1[[#This Row],[lподв_min, мм]]</f>
        <v>24640.494914022744</v>
      </c>
      <c r="CX995" s="17">
        <f>CW1434-Таблица1[[#This Row],[Суммарная длина каната]]</f>
        <v>-2425887.1077935412</v>
      </c>
    </row>
    <row r="996" spans="1:102" x14ac:dyDescent="0.25">
      <c r="A996" s="21">
        <v>995</v>
      </c>
      <c r="B996" s="10">
        <v>24.700000000003758</v>
      </c>
      <c r="C996" s="10">
        <v>39.884489795918363</v>
      </c>
      <c r="D996" s="11">
        <v>7410.8987257758899</v>
      </c>
      <c r="E996" s="11">
        <v>7188.5555563987054</v>
      </c>
      <c r="F996" s="11">
        <v>6748.7212285489913</v>
      </c>
      <c r="G996" s="11">
        <v>7798.8095708601595</v>
      </c>
      <c r="H996" s="11">
        <v>7002.8982357758896</v>
      </c>
      <c r="I996" s="11">
        <v>4907.1246564118201</v>
      </c>
      <c r="J996" s="11">
        <v>2281.4308999868854</v>
      </c>
      <c r="K996" s="11">
        <v>25129.114953666856</v>
      </c>
      <c r="L996" s="11">
        <v>1745.6312379080262</v>
      </c>
      <c r="M996" s="11">
        <v>58170.580138296951</v>
      </c>
      <c r="N996" s="11">
        <v>9995.4583257959512</v>
      </c>
      <c r="O996" s="11">
        <v>16138.173280582843</v>
      </c>
      <c r="P996" s="43">
        <v>11121.987905701473</v>
      </c>
      <c r="Q996" s="11">
        <v>12971.510951232671</v>
      </c>
      <c r="R996" s="11">
        <v>8108.6638493265536</v>
      </c>
      <c r="S996" s="11">
        <v>8393.726429078728</v>
      </c>
      <c r="T996" s="11">
        <v>7410.8987257758899</v>
      </c>
      <c r="U996" s="11">
        <v>7188.5555563987054</v>
      </c>
      <c r="V996" s="11">
        <v>6658.7401254833676</v>
      </c>
      <c r="W996" s="11">
        <v>7690.9930550052413</v>
      </c>
      <c r="X996" s="12">
        <v>0</v>
      </c>
      <c r="Y996" s="12">
        <v>667.06597203997035</v>
      </c>
      <c r="Z996" s="12">
        <v>376.96661123345706</v>
      </c>
      <c r="AA996" s="44">
        <v>232.04019061955833</v>
      </c>
      <c r="AB996" s="45">
        <v>469.55846401504027</v>
      </c>
      <c r="AC996" s="12">
        <v>0</v>
      </c>
      <c r="AD996" s="12">
        <v>12877.602238537484</v>
      </c>
      <c r="AE996" s="12">
        <v>3361.0741144056274</v>
      </c>
      <c r="AF996" s="12">
        <v>5480.5321821881498</v>
      </c>
      <c r="AG996" s="44">
        <v>1128.4755203370612</v>
      </c>
      <c r="AH996" s="45">
        <v>2281.4308981985328</v>
      </c>
      <c r="AI996" s="12">
        <v>0</v>
      </c>
      <c r="AJ996" s="12">
        <v>-23.25947592004287</v>
      </c>
      <c r="AK996" s="12">
        <v>70.417153625746536</v>
      </c>
      <c r="AL996" s="12">
        <v>123.35488853022197</v>
      </c>
      <c r="AM996" s="44">
        <v>155.94048558882935</v>
      </c>
      <c r="AN996" s="45">
        <v>89.999999748860361</v>
      </c>
      <c r="AO996" s="12">
        <v>0</v>
      </c>
      <c r="AP996" s="12">
        <v>-1996.6460302130581</v>
      </c>
      <c r="AQ996" s="12">
        <v>10379.858724715255</v>
      </c>
      <c r="AR996" s="12">
        <v>11462.782562670918</v>
      </c>
      <c r="AS996" s="44">
        <v>8274.9994695305795</v>
      </c>
      <c r="AT996" s="45">
        <v>7002.8987257758899</v>
      </c>
      <c r="AU996" s="12">
        <v>0</v>
      </c>
      <c r="AV996" s="12">
        <v>11427.702335064194</v>
      </c>
      <c r="AW996" s="12">
        <v>16274.92244259373</v>
      </c>
      <c r="AX996" s="12">
        <v>12747.183062237389</v>
      </c>
      <c r="AY996" s="44">
        <v>8021.1724578861749</v>
      </c>
      <c r="AZ996" s="45">
        <v>7188.5555546103551</v>
      </c>
      <c r="BA996" s="12">
        <v>0</v>
      </c>
      <c r="BB996" s="12">
        <v>9834.3408368695818</v>
      </c>
      <c r="BC996" s="12">
        <v>11506.388304620777</v>
      </c>
      <c r="BD996" s="12">
        <v>8449.4585062959995</v>
      </c>
      <c r="BE996" s="44">
        <v>7244.5631055718641</v>
      </c>
      <c r="BF996" s="45">
        <v>7002.8987357758888</v>
      </c>
      <c r="BG996" s="12">
        <v>0</v>
      </c>
      <c r="BH996" s="12">
        <v>16513.013452872397</v>
      </c>
      <c r="BI996" s="12">
        <v>13108.260113243557</v>
      </c>
      <c r="BJ996" s="12">
        <v>8169.3985400834472</v>
      </c>
      <c r="BK996" s="44">
        <v>7561.1095275912594</v>
      </c>
      <c r="BL996" s="45">
        <v>4907.1246564118219</v>
      </c>
      <c r="BM996" s="12">
        <v>0</v>
      </c>
      <c r="BN996" s="12">
        <v>0</v>
      </c>
      <c r="BO996" s="12">
        <v>93.67662954578941</v>
      </c>
      <c r="BP996" s="12">
        <v>52.937734904475441</v>
      </c>
      <c r="BQ996" s="48">
        <v>32.58559705860737</v>
      </c>
      <c r="BR996" s="49">
        <v>65.940485839968986</v>
      </c>
      <c r="BS996" s="13">
        <v>0</v>
      </c>
      <c r="BT996" s="12">
        <v>159.41986170304185</v>
      </c>
      <c r="BV996" s="14">
        <f>Таблица1[[#This Row],[Lкан_леб,мм]]</f>
        <v>58170.580138296951</v>
      </c>
      <c r="BW996" s="50">
        <f>Таблица1[[#This Row],[угол обхв4]]+Таблица1[[#This Row],[Lдуг 3,мм]]</f>
        <v>12877.602238537484</v>
      </c>
      <c r="BX996" s="54">
        <f>Таблица1[[#This Row],[угол обхв5]]+Таблица1[[#This Row],[Y5, мм]]</f>
        <v>58837.646110336922</v>
      </c>
      <c r="BY996" s="14">
        <f>Таблица1[[#This Row],[угол обхв6]]+Таблица1[[#This Row],[Lдуг 4,мм]]</f>
        <v>16238.676352943112</v>
      </c>
      <c r="BZ996" s="14">
        <f>Таблица1[[#This Row],[Т1]]+Таблица1[[#This Row],[X6, мм]]</f>
        <v>59214.612721570382</v>
      </c>
      <c r="CA996" s="14">
        <f>Таблица1[[#This Row],[Т2]]+Таблица1[[#This Row],[Lдуг 5,мм]]</f>
        <v>21719.208535131263</v>
      </c>
      <c r="CB996" s="14">
        <f>Таблица1[[#This Row],[Т3]]+Таблица1[[#This Row],[Y6, мм]]</f>
        <v>59446.652912189937</v>
      </c>
      <c r="CC996" s="14">
        <f>Таблица1[[#This Row],[Т4]]+Таблица1[[#This Row],[Lдуг 6,мм]]</f>
        <v>22847.684055468326</v>
      </c>
      <c r="CD996" s="14">
        <f>Таблица1[[#This Row],[Т5]]+Таблица1[[#This Row],[Lдуг 1,мм]]</f>
        <v>59916.211376204978</v>
      </c>
      <c r="CE996" s="14">
        <f>Таблица1[[#This Row],[Т6]]+Таблица1[[#This Row],[Lпрям1, мм]]</f>
        <v>25129.11495366686</v>
      </c>
      <c r="CF996" s="15">
        <f>Таблица1[[#This Row],[Т7]]+Таблица1[[#This Row],[Lдуг 2,мм]]</f>
        <v>59916.211376204978</v>
      </c>
      <c r="CG996" s="14">
        <f>Таблица1[[#This Row],[Т8]]+Таблица1[[#This Row],[Lпрям2, мм]]</f>
        <v>25129.11495366686</v>
      </c>
      <c r="CH996" s="14">
        <f>Таблица1[[#This Row],[Т9]]-Таблица1[[#This Row],[Т9]]</f>
        <v>0</v>
      </c>
      <c r="CI996" s="50">
        <f>Таблица1[[#This Row],[Т9]]-Таблица1[[#This Row],[Т8]]</f>
        <v>34787.096422538118</v>
      </c>
      <c r="CJ996" s="54">
        <f>Таблица1[[#This Row],[Т9]]-Таблица1[[#This Row],[Т7]]</f>
        <v>0</v>
      </c>
      <c r="CK996" s="14">
        <f>Таблица1[[#This Row],[Т9]]-Таблица1[[#This Row],[Т6]]</f>
        <v>37068.527320736655</v>
      </c>
      <c r="CL996" s="14">
        <f>Таблица1[[#This Row],[Т9]]-Таблица1[[#This Row],[Т5]]</f>
        <v>469.55846401504095</v>
      </c>
      <c r="CM996" s="14">
        <f>Таблица1[[#This Row],[Т9]]-Таблица1[[#This Row],[Т4]]</f>
        <v>38197.002841073714</v>
      </c>
      <c r="CN996" s="14">
        <f>Таблица1[[#This Row],[Т9]]-Таблица1[[#This Row],[Т3]]</f>
        <v>701.59865463459573</v>
      </c>
      <c r="CO996" s="14">
        <f>Таблица1[[#This Row],[Т9]]-Таблица1[[#This Row],[Т2]]</f>
        <v>43677.535023261866</v>
      </c>
      <c r="CP996" s="14">
        <f>Таблица1[[#This Row],[Т9]]-Таблица1[[#This Row],[Т1]]</f>
        <v>1078.5652658680556</v>
      </c>
      <c r="CQ996" s="14">
        <f>Таблица1[[#This Row],[Т9]]-Таблица1[[#This Row],[угол обхв6]]</f>
        <v>47038.609137667496</v>
      </c>
      <c r="CR996" s="14">
        <f>Таблица1[[#This Row],[Т9]]-Таблица1[[#This Row],[угол обхв5]]</f>
        <v>1745.6312379080264</v>
      </c>
      <c r="CS996" s="14">
        <f>Таблица1[[#This Row],[Т9]]-Таблица1[[#This Row],[угол обхв4]]</f>
        <v>59916.211376204978</v>
      </c>
      <c r="CT996" s="14">
        <f>Таблица1[[#This Row],[Lкан_прям, мм]]+Таблица1[[#This Row],[Lкан_дуг, мм]]+Таблица1[[#This Row],[Lкан_леб,мм]]</f>
        <v>85045.326329871838</v>
      </c>
      <c r="CU996" s="16">
        <f>Таблица1[[#This Row],[Lкан_леб,мм]]</f>
        <v>58170.580138296951</v>
      </c>
      <c r="CV996" s="14">
        <f>2534431-(Таблица1[[#This Row],[Т23]]+Таблица1[[#This Row],[угол обхв3]])</f>
        <v>2449226.2538084253</v>
      </c>
      <c r="CW996" s="50">
        <f>SUM(X996:AC996,AD996:AI996)-Таблица1[[#This Row],[lподв_min, мм]]</f>
        <v>24593.315291588002</v>
      </c>
      <c r="CX996" s="17">
        <f>CW1435-Таблица1[[#This Row],[Суммарная длина каната]]</f>
        <v>-2425929.5458818609</v>
      </c>
    </row>
    <row r="997" spans="1:102" x14ac:dyDescent="0.25">
      <c r="A997" s="21">
        <v>996</v>
      </c>
      <c r="B997" s="10">
        <v>24.700000000003758</v>
      </c>
      <c r="C997" s="10">
        <v>42.568571428571424</v>
      </c>
      <c r="D997" s="11">
        <v>7780.2065533771092</v>
      </c>
      <c r="E997" s="11">
        <v>7067.6828400215909</v>
      </c>
      <c r="F997" s="11">
        <v>7090.1779731002998</v>
      </c>
      <c r="G997" s="11">
        <v>7646.2582961214603</v>
      </c>
      <c r="H997" s="11">
        <v>7372.2060633771089</v>
      </c>
      <c r="I997" s="11">
        <v>4737.4313038177479</v>
      </c>
      <c r="J997" s="11">
        <v>2330.2515362038434</v>
      </c>
      <c r="K997" s="11">
        <v>25167.341340200117</v>
      </c>
      <c r="L997" s="11">
        <v>1707.4048513747653</v>
      </c>
      <c r="M997" s="11">
        <v>58170.580138296951</v>
      </c>
      <c r="N997" s="11">
        <v>9995.4583257959512</v>
      </c>
      <c r="O997" s="11">
        <v>16138.173280582843</v>
      </c>
      <c r="P997" s="43">
        <v>11216.414776158523</v>
      </c>
      <c r="Q997" s="11">
        <v>13018.080225884942</v>
      </c>
      <c r="R997" s="11">
        <v>8420.7693137775059</v>
      </c>
      <c r="S997" s="11">
        <v>8304.2071422446515</v>
      </c>
      <c r="T997" s="11">
        <v>7780.2065533771092</v>
      </c>
      <c r="U997" s="11">
        <v>7067.6828400215909</v>
      </c>
      <c r="V997" s="11">
        <v>7005.3445181613197</v>
      </c>
      <c r="W997" s="11">
        <v>7534.3463444669742</v>
      </c>
      <c r="X997" s="12">
        <v>0</v>
      </c>
      <c r="Y997" s="12">
        <v>654.32959755774971</v>
      </c>
      <c r="Z997" s="12">
        <v>370.5897924677804</v>
      </c>
      <c r="AA997" s="44">
        <v>232.04019061955887</v>
      </c>
      <c r="AB997" s="45">
        <v>450.44527072967634</v>
      </c>
      <c r="AC997" s="12">
        <v>0</v>
      </c>
      <c r="AD997" s="12">
        <v>12877.602238537484</v>
      </c>
      <c r="AE997" s="12">
        <v>3350.479864684467</v>
      </c>
      <c r="AF997" s="12">
        <v>5480.5321821881489</v>
      </c>
      <c r="AG997" s="44">
        <v>1128.4755203370603</v>
      </c>
      <c r="AH997" s="45">
        <v>2330.2515344529579</v>
      </c>
      <c r="AI997" s="12">
        <v>0</v>
      </c>
      <c r="AJ997" s="12">
        <v>-23.25947592004287</v>
      </c>
      <c r="AK997" s="12">
        <v>68.628573958762814</v>
      </c>
      <c r="AL997" s="12">
        <v>120.67080689756889</v>
      </c>
      <c r="AM997" s="44">
        <v>153.25640395617634</v>
      </c>
      <c r="AN997" s="45">
        <v>89.999999754121916</v>
      </c>
      <c r="AO997" s="12">
        <v>0</v>
      </c>
      <c r="AP997" s="12">
        <v>-1996.6460302130581</v>
      </c>
      <c r="AQ997" s="12">
        <v>10375.403294197255</v>
      </c>
      <c r="AR997" s="12">
        <v>11567.340590329612</v>
      </c>
      <c r="AS997" s="44">
        <v>8604.3687547612644</v>
      </c>
      <c r="AT997" s="45">
        <v>7372.2065533771083</v>
      </c>
      <c r="AU997" s="12">
        <v>0</v>
      </c>
      <c r="AV997" s="12">
        <v>11427.702335064194</v>
      </c>
      <c r="AW997" s="12">
        <v>16286.853544863387</v>
      </c>
      <c r="AX997" s="12">
        <v>12809.957490585894</v>
      </c>
      <c r="AY997" s="44">
        <v>7939.851210125451</v>
      </c>
      <c r="AZ997" s="45">
        <v>7067.6828382707072</v>
      </c>
      <c r="BA997" s="12">
        <v>0</v>
      </c>
      <c r="BB997" s="12">
        <v>9834.3408368695818</v>
      </c>
      <c r="BC997" s="12">
        <v>11596.359744559826</v>
      </c>
      <c r="BD997" s="12">
        <v>8771.6951279485947</v>
      </c>
      <c r="BE997" s="44">
        <v>7596.6071123933498</v>
      </c>
      <c r="BF997" s="45">
        <v>7372.206563377109</v>
      </c>
      <c r="BG997" s="12">
        <v>0</v>
      </c>
      <c r="BH997" s="12">
        <v>16513.013452872397</v>
      </c>
      <c r="BI997" s="12">
        <v>13166.760490165487</v>
      </c>
      <c r="BJ997" s="12">
        <v>8096.0844069456034</v>
      </c>
      <c r="BK997" s="44">
        <v>7432.0387721407915</v>
      </c>
      <c r="BL997" s="45">
        <v>4737.4313038177497</v>
      </c>
      <c r="BM997" s="12">
        <v>0</v>
      </c>
      <c r="BN997" s="12">
        <v>0</v>
      </c>
      <c r="BO997" s="12">
        <v>91.888049878805688</v>
      </c>
      <c r="BP997" s="12">
        <v>52.04223293880608</v>
      </c>
      <c r="BQ997" s="48">
        <v>32.585597058607448</v>
      </c>
      <c r="BR997" s="49">
        <v>63.256404202054433</v>
      </c>
      <c r="BS997" s="13">
        <v>0</v>
      </c>
      <c r="BT997" s="12">
        <v>159.41986170304185</v>
      </c>
      <c r="BV997" s="14">
        <f>Таблица1[[#This Row],[Lкан_леб,мм]]</f>
        <v>58170.580138296951</v>
      </c>
      <c r="BW997" s="50">
        <f>Таблица1[[#This Row],[угол обхв4]]+Таблица1[[#This Row],[Lдуг 3,мм]]</f>
        <v>12877.602238537484</v>
      </c>
      <c r="BX997" s="54">
        <f>Таблица1[[#This Row],[угол обхв5]]+Таблица1[[#This Row],[Y5, мм]]</f>
        <v>58824.909735854701</v>
      </c>
      <c r="BY997" s="14">
        <f>Таблица1[[#This Row],[угол обхв6]]+Таблица1[[#This Row],[Lдуг 4,мм]]</f>
        <v>16228.08210322195</v>
      </c>
      <c r="BZ997" s="14">
        <f>Таблица1[[#This Row],[Т1]]+Таблица1[[#This Row],[X6, мм]]</f>
        <v>59195.499528322478</v>
      </c>
      <c r="CA997" s="14">
        <f>Таблица1[[#This Row],[Т2]]+Таблица1[[#This Row],[Lдуг 5,мм]]</f>
        <v>21708.614285410098</v>
      </c>
      <c r="CB997" s="14">
        <f>Таблица1[[#This Row],[Т3]]+Таблица1[[#This Row],[Y6, мм]]</f>
        <v>59427.53971894204</v>
      </c>
      <c r="CC997" s="14">
        <f>Таблица1[[#This Row],[Т4]]+Таблица1[[#This Row],[Lдуг 6,мм]]</f>
        <v>22837.089805747157</v>
      </c>
      <c r="CD997" s="14">
        <f>Таблица1[[#This Row],[Т5]]+Таблица1[[#This Row],[Lдуг 1,мм]]</f>
        <v>59877.984989671713</v>
      </c>
      <c r="CE997" s="14">
        <f>Таблица1[[#This Row],[Т6]]+Таблица1[[#This Row],[Lпрям1, мм]]</f>
        <v>25167.341340200113</v>
      </c>
      <c r="CF997" s="15">
        <f>Таблица1[[#This Row],[Т7]]+Таблица1[[#This Row],[Lдуг 2,мм]]</f>
        <v>59877.984989671713</v>
      </c>
      <c r="CG997" s="14">
        <f>Таблица1[[#This Row],[Т8]]+Таблица1[[#This Row],[Lпрям2, мм]]</f>
        <v>25167.341340200113</v>
      </c>
      <c r="CH997" s="14">
        <f>Таблица1[[#This Row],[Т9]]-Таблица1[[#This Row],[Т9]]</f>
        <v>0</v>
      </c>
      <c r="CI997" s="50">
        <f>Таблица1[[#This Row],[Т9]]-Таблица1[[#This Row],[Т8]]</f>
        <v>34710.643649471604</v>
      </c>
      <c r="CJ997" s="54">
        <f>Таблица1[[#This Row],[Т9]]-Таблица1[[#This Row],[Т7]]</f>
        <v>0</v>
      </c>
      <c r="CK997" s="14">
        <f>Таблица1[[#This Row],[Т9]]-Таблица1[[#This Row],[Т6]]</f>
        <v>37040.895183924556</v>
      </c>
      <c r="CL997" s="14">
        <f>Таблица1[[#This Row],[Т9]]-Таблица1[[#This Row],[Т5]]</f>
        <v>450.44527072967321</v>
      </c>
      <c r="CM997" s="14">
        <f>Таблица1[[#This Row],[Т9]]-Таблица1[[#This Row],[Т4]]</f>
        <v>38169.370704261615</v>
      </c>
      <c r="CN997" s="14">
        <f>Таблица1[[#This Row],[Т9]]-Таблица1[[#This Row],[Т3]]</f>
        <v>682.48546134923527</v>
      </c>
      <c r="CO997" s="14">
        <f>Таблица1[[#This Row],[Т9]]-Таблица1[[#This Row],[Т2]]</f>
        <v>43649.902886449767</v>
      </c>
      <c r="CP997" s="14">
        <f>Таблица1[[#This Row],[Т9]]-Таблица1[[#This Row],[Т1]]</f>
        <v>1053.0752538170127</v>
      </c>
      <c r="CQ997" s="14">
        <f>Таблица1[[#This Row],[Т9]]-Таблица1[[#This Row],[угол обхв6]]</f>
        <v>47000.382751134232</v>
      </c>
      <c r="CR997" s="14">
        <f>Таблица1[[#This Row],[Т9]]-Таблица1[[#This Row],[угол обхв5]]</f>
        <v>1707.4048513747621</v>
      </c>
      <c r="CS997" s="14">
        <f>Таблица1[[#This Row],[Т9]]-Таблица1[[#This Row],[угол обхв4]]</f>
        <v>59877.984989671713</v>
      </c>
      <c r="CT997" s="14">
        <f>Таблица1[[#This Row],[Lкан_прям, мм]]+Таблица1[[#This Row],[Lкан_дуг, мм]]+Таблица1[[#This Row],[Lкан_леб,мм]]</f>
        <v>85045.326329871838</v>
      </c>
      <c r="CU997" s="16">
        <f>Таблица1[[#This Row],[Lкан_леб,мм]]</f>
        <v>58170.580138296951</v>
      </c>
      <c r="CV997" s="14">
        <f>2534431-(Таблица1[[#This Row],[Т23]]+Таблица1[[#This Row],[угол обхв3]])</f>
        <v>2449226.2538084253</v>
      </c>
      <c r="CW997" s="50">
        <f>SUM(X997:AC997,AD997:AI997)-Таблица1[[#This Row],[lподв_min, мм]]</f>
        <v>24544.494655371036</v>
      </c>
      <c r="CX997" s="17">
        <f>CW1436-Таблица1[[#This Row],[Суммарная длина каната]]</f>
        <v>-2425973.1043489259</v>
      </c>
    </row>
    <row r="998" spans="1:102" x14ac:dyDescent="0.25">
      <c r="A998" s="21">
        <v>997</v>
      </c>
      <c r="B998" s="10">
        <v>24.700000000003758</v>
      </c>
      <c r="C998" s="10">
        <v>45.252653061224485</v>
      </c>
      <c r="D998" s="11">
        <v>8154.7695620875656</v>
      </c>
      <c r="E998" s="11">
        <v>6964.2370203975834</v>
      </c>
      <c r="F998" s="11">
        <v>7438.4039264913999</v>
      </c>
      <c r="G998" s="11">
        <v>7509.864435523421</v>
      </c>
      <c r="H998" s="11">
        <v>7746.7690720875644</v>
      </c>
      <c r="I998" s="11">
        <v>4583.5315779072271</v>
      </c>
      <c r="J998" s="11">
        <v>2380.7054424903572</v>
      </c>
      <c r="K998" s="11">
        <v>25205.567726733014</v>
      </c>
      <c r="L998" s="11">
        <v>1669.1784648418638</v>
      </c>
      <c r="M998" s="11">
        <v>58170.580138296951</v>
      </c>
      <c r="N998" s="11">
        <v>9995.4583257959512</v>
      </c>
      <c r="O998" s="11">
        <v>16138.173280582843</v>
      </c>
      <c r="P998" s="43">
        <v>11308.557263877814</v>
      </c>
      <c r="Q998" s="11">
        <v>13069.020319748721</v>
      </c>
      <c r="R998" s="11">
        <v>8736.7244671448661</v>
      </c>
      <c r="S998" s="11">
        <v>8229.4016296400914</v>
      </c>
      <c r="T998" s="11">
        <v>8154.7695620875656</v>
      </c>
      <c r="U998" s="11">
        <v>6964.2370203975834</v>
      </c>
      <c r="V998" s="11">
        <v>7358.9042571912296</v>
      </c>
      <c r="W998" s="11">
        <v>7394.1025999247931</v>
      </c>
      <c r="X998" s="12">
        <v>0</v>
      </c>
      <c r="Y998" s="12">
        <v>641.57148426303763</v>
      </c>
      <c r="Z998" s="12">
        <v>364.2347125145954</v>
      </c>
      <c r="AA998" s="44">
        <v>232.0401906195585</v>
      </c>
      <c r="AB998" s="45">
        <v>431.33207744467245</v>
      </c>
      <c r="AC998" s="12">
        <v>0</v>
      </c>
      <c r="AD998" s="12">
        <v>12877.602238537484</v>
      </c>
      <c r="AE998" s="12">
        <v>3338.2523448937418</v>
      </c>
      <c r="AF998" s="12">
        <v>5480.532182188148</v>
      </c>
      <c r="AG998" s="44">
        <v>1128.4755203370614</v>
      </c>
      <c r="AH998" s="45">
        <v>2380.7054407765777</v>
      </c>
      <c r="AI998" s="12">
        <v>0</v>
      </c>
      <c r="AJ998" s="12">
        <v>-23.25947592004287</v>
      </c>
      <c r="AK998" s="12">
        <v>66.836941492251171</v>
      </c>
      <c r="AL998" s="12">
        <v>117.98672526491585</v>
      </c>
      <c r="AM998" s="44">
        <v>150.57232232352325</v>
      </c>
      <c r="AN998" s="45">
        <v>89.999999759332795</v>
      </c>
      <c r="AO998" s="12">
        <v>0</v>
      </c>
      <c r="AP998" s="12">
        <v>-1996.6460302130581</v>
      </c>
      <c r="AQ998" s="12">
        <v>10370.569095937621</v>
      </c>
      <c r="AR998" s="12">
        <v>11668.844250601785</v>
      </c>
      <c r="AS998" s="44">
        <v>8937.1848837901871</v>
      </c>
      <c r="AT998" s="45">
        <v>7746.7695620875656</v>
      </c>
      <c r="AU998" s="12">
        <v>0</v>
      </c>
      <c r="AV998" s="12">
        <v>11427.702335064194</v>
      </c>
      <c r="AW998" s="12">
        <v>16298.65976014958</v>
      </c>
      <c r="AX998" s="12">
        <v>12877.559391104362</v>
      </c>
      <c r="AY998" s="44">
        <v>7874.043188965913</v>
      </c>
      <c r="AZ998" s="45">
        <v>6964.2370186838061</v>
      </c>
      <c r="BA998" s="12">
        <v>0</v>
      </c>
      <c r="BB998" s="12">
        <v>9834.3408368695818</v>
      </c>
      <c r="BC998" s="12">
        <v>11683.668034019483</v>
      </c>
      <c r="BD998" s="12">
        <v>9097.0114538688376</v>
      </c>
      <c r="BE998" s="44">
        <v>7954.3091454422438</v>
      </c>
      <c r="BF998" s="45">
        <v>7746.7695720875645</v>
      </c>
      <c r="BG998" s="12">
        <v>0</v>
      </c>
      <c r="BH998" s="12">
        <v>16513.013452872397</v>
      </c>
      <c r="BI998" s="12">
        <v>13229.506799315459</v>
      </c>
      <c r="BJ998" s="12">
        <v>8037.9407009957313</v>
      </c>
      <c r="BK998" s="44">
        <v>7319.5954610717627</v>
      </c>
      <c r="BL998" s="45">
        <v>4583.5315779072289</v>
      </c>
      <c r="BM998" s="12">
        <v>0</v>
      </c>
      <c r="BN998" s="12">
        <v>0</v>
      </c>
      <c r="BO998" s="12">
        <v>90.096417412294045</v>
      </c>
      <c r="BP998" s="12">
        <v>51.149783772664669</v>
      </c>
      <c r="BQ998" s="48">
        <v>32.585597058607398</v>
      </c>
      <c r="BR998" s="49">
        <v>60.572322564190443</v>
      </c>
      <c r="BS998" s="13">
        <v>0</v>
      </c>
      <c r="BT998" s="12">
        <v>159.41986170304185</v>
      </c>
      <c r="BV998" s="14">
        <f>Таблица1[[#This Row],[Lкан_леб,мм]]</f>
        <v>58170.580138296951</v>
      </c>
      <c r="BW998" s="50">
        <f>Таблица1[[#This Row],[угол обхв4]]+Таблица1[[#This Row],[Lдуг 3,мм]]</f>
        <v>12877.602238537484</v>
      </c>
      <c r="BX998" s="54">
        <f>Таблица1[[#This Row],[угол обхв5]]+Таблица1[[#This Row],[Y5, мм]]</f>
        <v>58812.151622559992</v>
      </c>
      <c r="BY998" s="14">
        <f>Таблица1[[#This Row],[угол обхв6]]+Таблица1[[#This Row],[Lдуг 4,мм]]</f>
        <v>16215.854583431224</v>
      </c>
      <c r="BZ998" s="14">
        <f>Таблица1[[#This Row],[Т1]]+Таблица1[[#This Row],[X6, мм]]</f>
        <v>59176.386335074589</v>
      </c>
      <c r="CA998" s="14">
        <f>Таблица1[[#This Row],[Т2]]+Таблица1[[#This Row],[Lдуг 5,мм]]</f>
        <v>21696.386765619372</v>
      </c>
      <c r="CB998" s="14">
        <f>Таблица1[[#This Row],[Т3]]+Таблица1[[#This Row],[Y6, мм]]</f>
        <v>59408.426525694151</v>
      </c>
      <c r="CC998" s="14">
        <f>Таблица1[[#This Row],[Т4]]+Таблица1[[#This Row],[Lдуг 6,мм]]</f>
        <v>22824.862285956435</v>
      </c>
      <c r="CD998" s="14">
        <f>Таблица1[[#This Row],[Т5]]+Таблица1[[#This Row],[Lдуг 1,мм]]</f>
        <v>59839.75860313882</v>
      </c>
      <c r="CE998" s="14">
        <f>Таблица1[[#This Row],[Т6]]+Таблица1[[#This Row],[Lпрям1, мм]]</f>
        <v>25205.567726733014</v>
      </c>
      <c r="CF998" s="15">
        <f>Таблица1[[#This Row],[Т7]]+Таблица1[[#This Row],[Lдуг 2,мм]]</f>
        <v>59839.75860313882</v>
      </c>
      <c r="CG998" s="14">
        <f>Таблица1[[#This Row],[Т8]]+Таблица1[[#This Row],[Lпрям2, мм]]</f>
        <v>25205.567726733014</v>
      </c>
      <c r="CH998" s="14">
        <f>Таблица1[[#This Row],[Т9]]-Таблица1[[#This Row],[Т9]]</f>
        <v>0</v>
      </c>
      <c r="CI998" s="50">
        <f>Таблица1[[#This Row],[Т9]]-Таблица1[[#This Row],[Т8]]</f>
        <v>34634.190876405803</v>
      </c>
      <c r="CJ998" s="54">
        <f>Таблица1[[#This Row],[Т9]]-Таблица1[[#This Row],[Т7]]</f>
        <v>0</v>
      </c>
      <c r="CK998" s="14">
        <f>Таблица1[[#This Row],[Т9]]-Таблица1[[#This Row],[Т6]]</f>
        <v>37014.896317182385</v>
      </c>
      <c r="CL998" s="14">
        <f>Таблица1[[#This Row],[Т9]]-Таблица1[[#This Row],[Т5]]</f>
        <v>431.33207744466927</v>
      </c>
      <c r="CM998" s="14">
        <f>Таблица1[[#This Row],[Т9]]-Таблица1[[#This Row],[Т4]]</f>
        <v>38143.371837519444</v>
      </c>
      <c r="CN998" s="14">
        <f>Таблица1[[#This Row],[Т9]]-Таблица1[[#This Row],[Т3]]</f>
        <v>663.37226806423132</v>
      </c>
      <c r="CO998" s="14">
        <f>Таблица1[[#This Row],[Т9]]-Таблица1[[#This Row],[Т2]]</f>
        <v>43623.904019707596</v>
      </c>
      <c r="CP998" s="14">
        <f>Таблица1[[#This Row],[Т9]]-Таблица1[[#This Row],[Т1]]</f>
        <v>1027.6069805788284</v>
      </c>
      <c r="CQ998" s="14">
        <f>Таблица1[[#This Row],[Т9]]-Таблица1[[#This Row],[угол обхв6]]</f>
        <v>46962.156364601338</v>
      </c>
      <c r="CR998" s="14">
        <f>Таблица1[[#This Row],[Т9]]-Таблица1[[#This Row],[угол обхв5]]</f>
        <v>1669.1784648418688</v>
      </c>
      <c r="CS998" s="14">
        <f>Таблица1[[#This Row],[Т9]]-Таблица1[[#This Row],[угол обхв4]]</f>
        <v>59839.75860313882</v>
      </c>
      <c r="CT998" s="14">
        <f>Таблица1[[#This Row],[Lкан_прям, мм]]+Таблица1[[#This Row],[Lкан_дуг, мм]]+Таблица1[[#This Row],[Lкан_леб,мм]]</f>
        <v>85045.326329871838</v>
      </c>
      <c r="CU998" s="16">
        <f>Таблица1[[#This Row],[Lкан_леб,мм]]</f>
        <v>58170.580138296951</v>
      </c>
      <c r="CV998" s="14">
        <f>2534431-(Таблица1[[#This Row],[Т23]]+Таблица1[[#This Row],[угол обхв3]])</f>
        <v>2449226.2538084253</v>
      </c>
      <c r="CW998" s="50">
        <f>SUM(X998:AC998,AD998:AI998)-Таблица1[[#This Row],[lподв_min, мм]]</f>
        <v>24494.040749084521</v>
      </c>
      <c r="CX998" s="17">
        <f>CW1437-Таблица1[[#This Row],[Суммарная длина каната]]</f>
        <v>-2426017.7406071168</v>
      </c>
    </row>
    <row r="999" spans="1:102" x14ac:dyDescent="0.25">
      <c r="A999" s="21">
        <v>998</v>
      </c>
      <c r="B999" s="10">
        <v>24.700000000003758</v>
      </c>
      <c r="C999" s="10">
        <v>47.936734693877547</v>
      </c>
      <c r="D999" s="11">
        <v>8533.7659036559908</v>
      </c>
      <c r="E999" s="11">
        <v>6878.4450733998528</v>
      </c>
      <c r="F999" s="11">
        <v>7792.6350279790113</v>
      </c>
      <c r="G999" s="11">
        <v>7389.9272579559465</v>
      </c>
      <c r="H999" s="11">
        <v>8125.7654136559922</v>
      </c>
      <c r="I999" s="11">
        <v>4445.6614226798583</v>
      </c>
      <c r="J999" s="11">
        <v>2432.7836507199941</v>
      </c>
      <c r="K999" s="11">
        <v>25243.794113265492</v>
      </c>
      <c r="L999" s="11">
        <v>1630.9520783093838</v>
      </c>
      <c r="M999" s="11">
        <v>58170.580138296951</v>
      </c>
      <c r="N999" s="11">
        <v>9995.4583257959512</v>
      </c>
      <c r="O999" s="11">
        <v>16138.173280582843</v>
      </c>
      <c r="P999" s="43">
        <v>11398.2131942168</v>
      </c>
      <c r="Q999" s="11">
        <v>13124.219462504765</v>
      </c>
      <c r="R999" s="11">
        <v>9055.8360557323704</v>
      </c>
      <c r="S999" s="11">
        <v>8169.4740259454366</v>
      </c>
      <c r="T999" s="11">
        <v>8533.7659036559908</v>
      </c>
      <c r="U999" s="11">
        <v>6878.4450733998528</v>
      </c>
      <c r="V999" s="11">
        <v>7718.6435786923003</v>
      </c>
      <c r="W999" s="11">
        <v>7270.5695374999495</v>
      </c>
      <c r="X999" s="12">
        <v>0</v>
      </c>
      <c r="Y999" s="12">
        <v>628.78825510759066</v>
      </c>
      <c r="Z999" s="12">
        <v>357.90474842214519</v>
      </c>
      <c r="AA999" s="44">
        <v>232.0401906195587</v>
      </c>
      <c r="AB999" s="45">
        <v>412.21888416008915</v>
      </c>
      <c r="AC999" s="12">
        <v>0</v>
      </c>
      <c r="AD999" s="12">
        <v>12877.602238537484</v>
      </c>
      <c r="AE999" s="12">
        <v>3324.4005231598994</v>
      </c>
      <c r="AF999" s="12">
        <v>5480.532182188148</v>
      </c>
      <c r="AG999" s="44">
        <v>1128.4755203370617</v>
      </c>
      <c r="AH999" s="45">
        <v>2432.7836490429008</v>
      </c>
      <c r="AI999" s="12">
        <v>0</v>
      </c>
      <c r="AJ999" s="12">
        <v>-23.25947592004287</v>
      </c>
      <c r="AK999" s="12">
        <v>65.041781984516618</v>
      </c>
      <c r="AL999" s="12">
        <v>115.30264363226277</v>
      </c>
      <c r="AM999" s="44">
        <v>147.88824069087019</v>
      </c>
      <c r="AN999" s="45">
        <v>89.99999976448467</v>
      </c>
      <c r="AO999" s="12">
        <v>0</v>
      </c>
      <c r="AP999" s="12">
        <v>-1996.6460302130581</v>
      </c>
      <c r="AQ999" s="12">
        <v>10365.357544981194</v>
      </c>
      <c r="AR999" s="12">
        <v>11767.070829007494</v>
      </c>
      <c r="AS999" s="44">
        <v>9272.7176073741648</v>
      </c>
      <c r="AT999" s="45">
        <v>8125.7659036559917</v>
      </c>
      <c r="AU999" s="12">
        <v>0</v>
      </c>
      <c r="AV999" s="12">
        <v>11427.702335064194</v>
      </c>
      <c r="AW999" s="12">
        <v>16310.331834381803</v>
      </c>
      <c r="AX999" s="12">
        <v>12949.840434933745</v>
      </c>
      <c r="AY999" s="44">
        <v>7823.8927872222566</v>
      </c>
      <c r="AZ999" s="45">
        <v>6878.445071722761</v>
      </c>
      <c r="BA999" s="12">
        <v>0</v>
      </c>
      <c r="BB999" s="12">
        <v>9834.3408368695818</v>
      </c>
      <c r="BC999" s="12">
        <v>11768.112413402039</v>
      </c>
      <c r="BD999" s="12">
        <v>9424.693690523065</v>
      </c>
      <c r="BE999" s="44">
        <v>8316.8843520141963</v>
      </c>
      <c r="BF999" s="45">
        <v>8125.7659136559932</v>
      </c>
      <c r="BG999" s="12">
        <v>0</v>
      </c>
      <c r="BH999" s="12">
        <v>16513.013452872397</v>
      </c>
      <c r="BI999" s="12">
        <v>13296.378016303723</v>
      </c>
      <c r="BJ999" s="12">
        <v>7995.0949983744176</v>
      </c>
      <c r="BK999" s="44">
        <v>7224.0263121230328</v>
      </c>
      <c r="BL999" s="45">
        <v>4445.6614226798602</v>
      </c>
      <c r="BM999" s="12">
        <v>0</v>
      </c>
      <c r="BN999" s="12">
        <v>0</v>
      </c>
      <c r="BO999" s="12">
        <v>88.301257904559478</v>
      </c>
      <c r="BP999" s="12">
        <v>50.260861647746154</v>
      </c>
      <c r="BQ999" s="48">
        <v>32.585597058607419</v>
      </c>
      <c r="BR999" s="49">
        <v>57.888240926385514</v>
      </c>
      <c r="BS999" s="13">
        <v>0</v>
      </c>
      <c r="BT999" s="12">
        <v>159.41986170304185</v>
      </c>
      <c r="BV999" s="14">
        <f>Таблица1[[#This Row],[Lкан_леб,мм]]</f>
        <v>58170.580138296951</v>
      </c>
      <c r="BW999" s="50">
        <f>Таблица1[[#This Row],[угол обхв4]]+Таблица1[[#This Row],[Lдуг 3,мм]]</f>
        <v>12877.602238537484</v>
      </c>
      <c r="BX999" s="54">
        <f>Таблица1[[#This Row],[угол обхв5]]+Таблица1[[#This Row],[Y5, мм]]</f>
        <v>58799.36839340454</v>
      </c>
      <c r="BY999" s="14">
        <f>Таблица1[[#This Row],[угол обхв6]]+Таблица1[[#This Row],[Lдуг 4,мм]]</f>
        <v>16202.002761697382</v>
      </c>
      <c r="BZ999" s="14">
        <f>Таблица1[[#This Row],[Т1]]+Таблица1[[#This Row],[X6, мм]]</f>
        <v>59157.273141826685</v>
      </c>
      <c r="CA999" s="14">
        <f>Таблица1[[#This Row],[Т2]]+Таблица1[[#This Row],[Lдуг 5,мм]]</f>
        <v>21682.53494388553</v>
      </c>
      <c r="CB999" s="14">
        <f>Таблица1[[#This Row],[Т3]]+Таблица1[[#This Row],[Y6, мм]]</f>
        <v>59389.313332446247</v>
      </c>
      <c r="CC999" s="14">
        <f>Таблица1[[#This Row],[Т4]]+Таблица1[[#This Row],[Lдуг 6,мм]]</f>
        <v>22811.010464222592</v>
      </c>
      <c r="CD999" s="14">
        <f>Таблица1[[#This Row],[Т5]]+Таблица1[[#This Row],[Lдуг 1,мм]]</f>
        <v>59801.532216606334</v>
      </c>
      <c r="CE999" s="14">
        <f>Таблица1[[#This Row],[Т6]]+Таблица1[[#This Row],[Lпрям1, мм]]</f>
        <v>25243.794113265492</v>
      </c>
      <c r="CF999" s="15">
        <f>Таблица1[[#This Row],[Т7]]+Таблица1[[#This Row],[Lдуг 2,мм]]</f>
        <v>59801.532216606334</v>
      </c>
      <c r="CG999" s="14">
        <f>Таблица1[[#This Row],[Т8]]+Таблица1[[#This Row],[Lпрям2, мм]]</f>
        <v>25243.794113265492</v>
      </c>
      <c r="CH999" s="14">
        <f>Таблица1[[#This Row],[Т9]]-Таблица1[[#This Row],[Т9]]</f>
        <v>0</v>
      </c>
      <c r="CI999" s="50">
        <f>Таблица1[[#This Row],[Т9]]-Таблица1[[#This Row],[Т8]]</f>
        <v>34557.738103340846</v>
      </c>
      <c r="CJ999" s="54">
        <f>Таблица1[[#This Row],[Т9]]-Таблица1[[#This Row],[Т7]]</f>
        <v>0</v>
      </c>
      <c r="CK999" s="14">
        <f>Таблица1[[#This Row],[Т9]]-Таблица1[[#This Row],[Т6]]</f>
        <v>36990.521752383742</v>
      </c>
      <c r="CL999" s="14">
        <f>Таблица1[[#This Row],[Т9]]-Таблица1[[#This Row],[Т5]]</f>
        <v>412.21888416008733</v>
      </c>
      <c r="CM999" s="14">
        <f>Таблица1[[#This Row],[Т9]]-Таблица1[[#This Row],[Т4]]</f>
        <v>38118.997272720808</v>
      </c>
      <c r="CN999" s="14">
        <f>Таблица1[[#This Row],[Т9]]-Таблица1[[#This Row],[Т3]]</f>
        <v>644.25907477964938</v>
      </c>
      <c r="CO999" s="14">
        <f>Таблица1[[#This Row],[Т9]]-Таблица1[[#This Row],[Т2]]</f>
        <v>43599.529454908952</v>
      </c>
      <c r="CP999" s="14">
        <f>Таблица1[[#This Row],[Т9]]-Таблица1[[#This Row],[Т1]]</f>
        <v>1002.163823201794</v>
      </c>
      <c r="CQ999" s="14">
        <f>Таблица1[[#This Row],[Т9]]-Таблица1[[#This Row],[угол обхв6]]</f>
        <v>46923.929978068853</v>
      </c>
      <c r="CR999" s="14">
        <f>Таблица1[[#This Row],[Т9]]-Таблица1[[#This Row],[угол обхв5]]</f>
        <v>1630.9520783093831</v>
      </c>
      <c r="CS999" s="14">
        <f>Таблица1[[#This Row],[Т9]]-Таблица1[[#This Row],[угол обхв4]]</f>
        <v>59801.532216606334</v>
      </c>
      <c r="CT999" s="14">
        <f>Таблица1[[#This Row],[Lкан_прям, мм]]+Таблица1[[#This Row],[Lкан_дуг, мм]]+Таблица1[[#This Row],[Lкан_леб,мм]]</f>
        <v>85045.326329871823</v>
      </c>
      <c r="CU999" s="16">
        <f>Таблица1[[#This Row],[Lкан_леб,мм]]</f>
        <v>58170.580138296951</v>
      </c>
      <c r="CV999" s="14">
        <f>2534431-(Таблица1[[#This Row],[Т23]]+Таблица1[[#This Row],[угол обхв3]])</f>
        <v>2449226.2538084253</v>
      </c>
      <c r="CW999" s="50">
        <f>SUM(X999:AC999,AD999:AI999)-Таблица1[[#This Row],[lподв_min, мм]]</f>
        <v>24441.962540854882</v>
      </c>
      <c r="CX999" s="17">
        <f>CW1438-Таблица1[[#This Row],[Суммарная длина каната]]</f>
        <v>-2426063.4097149409</v>
      </c>
    </row>
    <row r="1000" spans="1:102" x14ac:dyDescent="0.25">
      <c r="A1000" s="21">
        <v>999</v>
      </c>
      <c r="B1000" s="10">
        <v>24.700000000003758</v>
      </c>
      <c r="C1000" s="10">
        <v>50.620816326530601</v>
      </c>
      <c r="D1000" s="11">
        <v>8916.3640024240522</v>
      </c>
      <c r="E1000" s="11">
        <v>6810.495239618027</v>
      </c>
      <c r="F1000" s="11">
        <v>8152.0940406109166</v>
      </c>
      <c r="G1000" s="11">
        <v>7286.7099238415922</v>
      </c>
      <c r="H1000" s="11">
        <v>8508.3635124240518</v>
      </c>
      <c r="I1000" s="11">
        <v>4324.0192785191148</v>
      </c>
      <c r="J1000" s="11">
        <v>2486.4759610989117</v>
      </c>
      <c r="K1000" s="11">
        <v>25282.020499797509</v>
      </c>
      <c r="L1000" s="11">
        <v>1592.725691777375</v>
      </c>
      <c r="M1000" s="11">
        <v>58170.580138296951</v>
      </c>
      <c r="N1000" s="11">
        <v>9995.4583257959512</v>
      </c>
      <c r="O1000" s="11">
        <v>16138.173280582843</v>
      </c>
      <c r="P1000" s="43">
        <v>11485.185848418279</v>
      </c>
      <c r="Q1000" s="11">
        <v>13183.556538832307</v>
      </c>
      <c r="R1000" s="11">
        <v>9377.4039001444489</v>
      </c>
      <c r="S1000" s="11">
        <v>8124.5558214444382</v>
      </c>
      <c r="T1000" s="11">
        <v>8916.3640024240522</v>
      </c>
      <c r="U1000" s="11">
        <v>6810.495239618027</v>
      </c>
      <c r="V1000" s="11">
        <v>8083.7731598392284</v>
      </c>
      <c r="W1000" s="11">
        <v>7164.0182075336834</v>
      </c>
      <c r="X1000" s="12">
        <v>0</v>
      </c>
      <c r="Y1000" s="12">
        <v>615.9764368134355</v>
      </c>
      <c r="Z1000" s="12">
        <v>351.60337346840328</v>
      </c>
      <c r="AA1000" s="44">
        <v>232.04019061955887</v>
      </c>
      <c r="AB1000" s="45">
        <v>393.10569087597759</v>
      </c>
      <c r="AC1000" s="12">
        <v>0</v>
      </c>
      <c r="AD1000" s="12">
        <v>12877.602238537484</v>
      </c>
      <c r="AE1000" s="12">
        <v>3308.934599276784</v>
      </c>
      <c r="AF1000" s="12">
        <v>5480.5321821881471</v>
      </c>
      <c r="AG1000" s="44">
        <v>1128.4755203370617</v>
      </c>
      <c r="AH1000" s="45">
        <v>2486.4759594580332</v>
      </c>
      <c r="AI1000" s="12">
        <v>0</v>
      </c>
      <c r="AJ1000" s="12">
        <v>-23.25947592004287</v>
      </c>
      <c r="AK1000" s="12">
        <v>63.242607680243118</v>
      </c>
      <c r="AL1000" s="12">
        <v>112.61856199960971</v>
      </c>
      <c r="AM1000" s="44">
        <v>145.20415905821716</v>
      </c>
      <c r="AN1000" s="45">
        <v>89.999999769570323</v>
      </c>
      <c r="AO1000" s="12">
        <v>0</v>
      </c>
      <c r="AP1000" s="12">
        <v>-1996.6460302130581</v>
      </c>
      <c r="AQ1000" s="12">
        <v>10359.770038362798</v>
      </c>
      <c r="AR1000" s="12">
        <v>11861.804801483189</v>
      </c>
      <c r="AS1000" s="44">
        <v>9610.2307156480747</v>
      </c>
      <c r="AT1000" s="45">
        <v>8508.3640024240522</v>
      </c>
      <c r="AU1000" s="12">
        <v>0</v>
      </c>
      <c r="AV1000" s="12">
        <v>11427.702335064194</v>
      </c>
      <c r="AW1000" s="12">
        <v>16321.860449668249</v>
      </c>
      <c r="AX1000" s="12">
        <v>13026.642026462383</v>
      </c>
      <c r="AY1000" s="44">
        <v>7789.5100425090213</v>
      </c>
      <c r="AZ1000" s="45">
        <v>6810.4952379771503</v>
      </c>
      <c r="BA1000" s="12">
        <v>0</v>
      </c>
      <c r="BB1000" s="12">
        <v>9834.3408368695818</v>
      </c>
      <c r="BC1000" s="12">
        <v>11849.497560985126</v>
      </c>
      <c r="BD1000" s="12">
        <v>9754.0228532093606</v>
      </c>
      <c r="BE1000" s="44">
        <v>8683.5371869204246</v>
      </c>
      <c r="BF1000" s="45">
        <v>8508.3640124240537</v>
      </c>
      <c r="BG1000" s="12">
        <v>0</v>
      </c>
      <c r="BH1000" s="12">
        <v>16513.013452872397</v>
      </c>
      <c r="BI1000" s="12">
        <v>13367.243707917714</v>
      </c>
      <c r="BJ1000" s="12">
        <v>7967.6413090745154</v>
      </c>
      <c r="BK1000" s="44">
        <v>7145.5410185534447</v>
      </c>
      <c r="BL1000" s="45">
        <v>4324.0192785191166</v>
      </c>
      <c r="BM1000" s="12">
        <v>0</v>
      </c>
      <c r="BN1000" s="12">
        <v>0</v>
      </c>
      <c r="BO1000" s="12">
        <v>86.502083600285985</v>
      </c>
      <c r="BP1000" s="12">
        <v>49.375954319366592</v>
      </c>
      <c r="BQ1000" s="48">
        <v>32.585597058607448</v>
      </c>
      <c r="BR1000" s="49">
        <v>55.204159288646835</v>
      </c>
      <c r="BS1000" s="13">
        <v>0</v>
      </c>
      <c r="BT1000" s="12">
        <v>159.41986170304185</v>
      </c>
      <c r="BV1000" s="14">
        <f>Таблица1[[#This Row],[Lкан_леб,мм]]</f>
        <v>58170.580138296951</v>
      </c>
      <c r="BW1000" s="50">
        <f>Таблица1[[#This Row],[угол обхв4]]+Таблица1[[#This Row],[Lдуг 3,мм]]</f>
        <v>12877.602238537484</v>
      </c>
      <c r="BX1000" s="54">
        <f>Таблица1[[#This Row],[угол обхв5]]+Таблица1[[#This Row],[Y5, мм]]</f>
        <v>58786.556575110386</v>
      </c>
      <c r="BY1000" s="14">
        <f>Таблица1[[#This Row],[угол обхв6]]+Таблица1[[#This Row],[Lдуг 4,мм]]</f>
        <v>16186.536837814267</v>
      </c>
      <c r="BZ1000" s="14">
        <f>Таблица1[[#This Row],[Т1]]+Таблица1[[#This Row],[X6, мм]]</f>
        <v>59138.159948578788</v>
      </c>
      <c r="CA1000" s="14">
        <f>Таблица1[[#This Row],[Т2]]+Таблица1[[#This Row],[Lдуг 5,мм]]</f>
        <v>21667.069020002415</v>
      </c>
      <c r="CB1000" s="14">
        <f>Таблица1[[#This Row],[Т3]]+Таблица1[[#This Row],[Y6, мм]]</f>
        <v>59370.20013919835</v>
      </c>
      <c r="CC1000" s="14">
        <f>Таблица1[[#This Row],[Т4]]+Таблица1[[#This Row],[Lдуг 6,мм]]</f>
        <v>22795.544540339477</v>
      </c>
      <c r="CD1000" s="14">
        <f>Таблица1[[#This Row],[Т5]]+Таблица1[[#This Row],[Lдуг 1,мм]]</f>
        <v>59763.305830074329</v>
      </c>
      <c r="CE1000" s="14">
        <f>Таблица1[[#This Row],[Т6]]+Таблица1[[#This Row],[Lпрям1, мм]]</f>
        <v>25282.020499797509</v>
      </c>
      <c r="CF1000" s="15">
        <f>Таблица1[[#This Row],[Т7]]+Таблица1[[#This Row],[Lдуг 2,мм]]</f>
        <v>59763.305830074329</v>
      </c>
      <c r="CG1000" s="14">
        <f>Таблица1[[#This Row],[Т8]]+Таблица1[[#This Row],[Lпрям2, мм]]</f>
        <v>25282.020499797509</v>
      </c>
      <c r="CH1000" s="14">
        <f>Таблица1[[#This Row],[Т9]]-Таблица1[[#This Row],[Т9]]</f>
        <v>0</v>
      </c>
      <c r="CI1000" s="50">
        <f>Таблица1[[#This Row],[Т9]]-Таблица1[[#This Row],[Т8]]</f>
        <v>34481.28533027682</v>
      </c>
      <c r="CJ1000" s="54">
        <f>Таблица1[[#This Row],[Т9]]-Таблица1[[#This Row],[Т7]]</f>
        <v>0</v>
      </c>
      <c r="CK1000" s="14">
        <f>Таблица1[[#This Row],[Т9]]-Таблица1[[#This Row],[Т6]]</f>
        <v>36967.761289734852</v>
      </c>
      <c r="CL1000" s="14">
        <f>Таблица1[[#This Row],[Т9]]-Таблица1[[#This Row],[Т5]]</f>
        <v>393.10569087597833</v>
      </c>
      <c r="CM1000" s="14">
        <f>Таблица1[[#This Row],[Т9]]-Таблица1[[#This Row],[Т4]]</f>
        <v>38096.236810071918</v>
      </c>
      <c r="CN1000" s="14">
        <f>Таблица1[[#This Row],[Т9]]-Таблица1[[#This Row],[Т3]]</f>
        <v>625.14588149554038</v>
      </c>
      <c r="CO1000" s="14">
        <f>Таблица1[[#This Row],[Т9]]-Таблица1[[#This Row],[Т2]]</f>
        <v>43576.768992260062</v>
      </c>
      <c r="CP1000" s="14">
        <f>Таблица1[[#This Row],[Т9]]-Таблица1[[#This Row],[Т1]]</f>
        <v>976.7492549639428</v>
      </c>
      <c r="CQ1000" s="14">
        <f>Таблица1[[#This Row],[Т9]]-Таблица1[[#This Row],[угол обхв6]]</f>
        <v>46885.703591536847</v>
      </c>
      <c r="CR1000" s="14">
        <f>Таблица1[[#This Row],[Т9]]-Таблица1[[#This Row],[угол обхв5]]</f>
        <v>1592.7256917773775</v>
      </c>
      <c r="CS1000" s="14">
        <f>Таблица1[[#This Row],[Т9]]-Таблица1[[#This Row],[угол обхв4]]</f>
        <v>59763.305830074329</v>
      </c>
      <c r="CT1000" s="14">
        <f>Таблица1[[#This Row],[Lкан_прям, мм]]+Таблица1[[#This Row],[Lкан_дуг, мм]]+Таблица1[[#This Row],[Lкан_леб,мм]]</f>
        <v>85045.326329871838</v>
      </c>
      <c r="CU1000" s="16">
        <f>Таблица1[[#This Row],[Lкан_леб,мм]]</f>
        <v>58170.580138296951</v>
      </c>
      <c r="CV1000" s="14">
        <f>2534431-(Таблица1[[#This Row],[Т23]]+Таблица1[[#This Row],[угол обхв3]])</f>
        <v>2449226.2538084253</v>
      </c>
      <c r="CW1000" s="50">
        <f>SUM(X1000:AC1000,AD1000:AI1000)-Таблица1[[#This Row],[lподв_min, мм]]</f>
        <v>24388.270230475973</v>
      </c>
      <c r="CX1000" s="17">
        <f>CW1439-Таблица1[[#This Row],[Суммарная длина каната]]</f>
        <v>-2426074.0901869666</v>
      </c>
    </row>
    <row r="1001" spans="1:102" x14ac:dyDescent="0.25">
      <c r="A1001" s="21">
        <v>1000</v>
      </c>
      <c r="B1001" s="10">
        <v>24.700000000003758</v>
      </c>
      <c r="C1001" s="10">
        <v>53.304897959183663</v>
      </c>
      <c r="D1001" s="11">
        <v>9301.7243799299158</v>
      </c>
      <c r="E1001" s="11">
        <v>6760.5366113296923</v>
      </c>
      <c r="F1001" s="11">
        <v>8515.9922566021396</v>
      </c>
      <c r="G1001" s="11">
        <v>7200.4389077215446</v>
      </c>
      <c r="H1001" s="11">
        <v>8893.7238899299155</v>
      </c>
      <c r="I1001" s="11">
        <v>4218.7656777428401</v>
      </c>
      <c r="J1001" s="11">
        <v>2541.7709335868526</v>
      </c>
      <c r="K1001" s="11">
        <v>25320.246886328991</v>
      </c>
      <c r="L1001" s="11">
        <v>1554.4993052458849</v>
      </c>
      <c r="M1001" s="11">
        <v>58170.580138296951</v>
      </c>
      <c r="N1001" s="11">
        <v>9995.4583257959512</v>
      </c>
      <c r="O1001" s="11">
        <v>16138.173280582843</v>
      </c>
      <c r="P1001" s="43">
        <v>11569.284395241311</v>
      </c>
      <c r="Q1001" s="11">
        <v>13246.901354154519</v>
      </c>
      <c r="R1001" s="11">
        <v>9700.7224315864023</v>
      </c>
      <c r="S1001" s="11">
        <v>8094.745573514524</v>
      </c>
      <c r="T1001" s="11">
        <v>9301.7243799299158</v>
      </c>
      <c r="U1001" s="11">
        <v>6760.5366113296923</v>
      </c>
      <c r="V1001" s="11">
        <v>8453.4918507566272</v>
      </c>
      <c r="W1001" s="11">
        <v>7074.6823998615291</v>
      </c>
      <c r="X1001" s="12">
        <v>0</v>
      </c>
      <c r="Y1001" s="12">
        <v>603.1324454837295</v>
      </c>
      <c r="Z1001" s="12">
        <v>345.33417155021203</v>
      </c>
      <c r="AA1001" s="44">
        <v>232.04019061955913</v>
      </c>
      <c r="AB1001" s="45">
        <v>373.99249759238415</v>
      </c>
      <c r="AC1001" s="12">
        <v>0</v>
      </c>
      <c r="AD1001" s="12">
        <v>12877.602238537484</v>
      </c>
      <c r="AE1001" s="12">
        <v>3291.8660132846207</v>
      </c>
      <c r="AF1001" s="12">
        <v>5480.5321821881507</v>
      </c>
      <c r="AG1001" s="44">
        <v>1128.4755203370607</v>
      </c>
      <c r="AH1001" s="45">
        <v>2541.7709319816709</v>
      </c>
      <c r="AI1001" s="12">
        <v>0</v>
      </c>
      <c r="AJ1001" s="12">
        <v>-23.25947592004287</v>
      </c>
      <c r="AK1001" s="12">
        <v>61.438915289814744</v>
      </c>
      <c r="AL1001" s="12">
        <v>109.93448036695665</v>
      </c>
      <c r="AM1001" s="44">
        <v>142.52007742556412</v>
      </c>
      <c r="AN1001" s="45">
        <v>89.999999774583216</v>
      </c>
      <c r="AO1001" s="12">
        <v>0</v>
      </c>
      <c r="AP1001" s="12">
        <v>-1996.6460302130581</v>
      </c>
      <c r="AQ1001" s="12">
        <v>10353.807949147029</v>
      </c>
      <c r="AR1001" s="12">
        <v>11952.838307274331</v>
      </c>
      <c r="AS1001" s="44">
        <v>9948.9836534813676</v>
      </c>
      <c r="AT1001" s="45">
        <v>8893.7243799299158</v>
      </c>
      <c r="AU1001" s="12">
        <v>0</v>
      </c>
      <c r="AV1001" s="12">
        <v>11427.702335064194</v>
      </c>
      <c r="AW1001" s="12">
        <v>16333.236212592339</v>
      </c>
      <c r="AX1001" s="12">
        <v>13107.795651308923</v>
      </c>
      <c r="AY1001" s="44">
        <v>7770.9703958013151</v>
      </c>
      <c r="AZ1001" s="45">
        <v>6760.5366097245123</v>
      </c>
      <c r="BA1001" s="12">
        <v>0</v>
      </c>
      <c r="BB1001" s="12">
        <v>9834.3408368695818</v>
      </c>
      <c r="BC1001" s="12">
        <v>11927.634018592389</v>
      </c>
      <c r="BD1001" s="12">
        <v>10084.276343619422</v>
      </c>
      <c r="BE1001" s="44">
        <v>9053.4631580349505</v>
      </c>
      <c r="BF1001" s="45">
        <v>8893.7243899299156</v>
      </c>
      <c r="BG1001" s="12">
        <v>0</v>
      </c>
      <c r="BH1001" s="12">
        <v>16513.013452872397</v>
      </c>
      <c r="BI1001" s="12">
        <v>13441.964286164015</v>
      </c>
      <c r="BJ1001" s="12">
        <v>7955.6398706689261</v>
      </c>
      <c r="BK1001" s="44">
        <v>7084.3117890429012</v>
      </c>
      <c r="BL1001" s="45">
        <v>4218.7656777428419</v>
      </c>
      <c r="BM1001" s="12">
        <v>0</v>
      </c>
      <c r="BN1001" s="12">
        <v>0</v>
      </c>
      <c r="BO1001" s="12">
        <v>84.698391209857618</v>
      </c>
      <c r="BP1001" s="12">
        <v>48.495565077141904</v>
      </c>
      <c r="BQ1001" s="48">
        <v>32.585597058607483</v>
      </c>
      <c r="BR1001" s="49">
        <v>52.520077650980923</v>
      </c>
      <c r="BS1001" s="13">
        <v>0</v>
      </c>
      <c r="BT1001" s="12">
        <v>159.41986170304185</v>
      </c>
      <c r="BV1001" s="14">
        <f>Таблица1[[#This Row],[Lкан_леб,мм]]</f>
        <v>58170.580138296951</v>
      </c>
      <c r="BW1001" s="50">
        <f>Таблица1[[#This Row],[угол обхв4]]+Таблица1[[#This Row],[Lдуг 3,мм]]</f>
        <v>12877.602238537484</v>
      </c>
      <c r="BX1001" s="54">
        <f>Таблица1[[#This Row],[угол обхв5]]+Таблица1[[#This Row],[Y5, мм]]</f>
        <v>58773.712583780682</v>
      </c>
      <c r="BY1001" s="14">
        <f>Таблица1[[#This Row],[угол обхв6]]+Таблица1[[#This Row],[Lдуг 4,мм]]</f>
        <v>16169.468251822105</v>
      </c>
      <c r="BZ1001" s="14">
        <f>Таблица1[[#This Row],[Т1]]+Таблица1[[#This Row],[X6, мм]]</f>
        <v>59119.046755330892</v>
      </c>
      <c r="CA1001" s="14">
        <f>Таблица1[[#This Row],[Т2]]+Таблица1[[#This Row],[Lдуг 5,мм]]</f>
        <v>21650.000434010257</v>
      </c>
      <c r="CB1001" s="14">
        <f>Таблица1[[#This Row],[Т3]]+Таблица1[[#This Row],[Y6, мм]]</f>
        <v>59351.086945950454</v>
      </c>
      <c r="CC1001" s="14">
        <f>Таблица1[[#This Row],[Т4]]+Таблица1[[#This Row],[Lдуг 6,мм]]</f>
        <v>22778.475954347319</v>
      </c>
      <c r="CD1001" s="14">
        <f>Таблица1[[#This Row],[Т5]]+Таблица1[[#This Row],[Lдуг 1,мм]]</f>
        <v>59725.07944354284</v>
      </c>
      <c r="CE1001" s="14">
        <f>Таблица1[[#This Row],[Т6]]+Таблица1[[#This Row],[Lпрям1, мм]]</f>
        <v>25320.246886328991</v>
      </c>
      <c r="CF1001" s="15">
        <f>Таблица1[[#This Row],[Т7]]+Таблица1[[#This Row],[Lдуг 2,мм]]</f>
        <v>59725.07944354284</v>
      </c>
      <c r="CG1001" s="14">
        <f>Таблица1[[#This Row],[Т8]]+Таблица1[[#This Row],[Lпрям2, мм]]</f>
        <v>25320.246886328991</v>
      </c>
      <c r="CH1001" s="14">
        <f>Таблица1[[#This Row],[Т9]]-Таблица1[[#This Row],[Т9]]</f>
        <v>0</v>
      </c>
      <c r="CI1001" s="50">
        <f>Таблица1[[#This Row],[Т9]]-Таблица1[[#This Row],[Т8]]</f>
        <v>34404.832557213849</v>
      </c>
      <c r="CJ1001" s="54">
        <f>Таблица1[[#This Row],[Т9]]-Таблица1[[#This Row],[Т7]]</f>
        <v>0</v>
      </c>
      <c r="CK1001" s="14">
        <f>Таблица1[[#This Row],[Т9]]-Таблица1[[#This Row],[Т6]]</f>
        <v>36946.603489195521</v>
      </c>
      <c r="CL1001" s="14">
        <f>Таблица1[[#This Row],[Т9]]-Таблица1[[#This Row],[Т5]]</f>
        <v>373.99249759238592</v>
      </c>
      <c r="CM1001" s="14">
        <f>Таблица1[[#This Row],[Т9]]-Таблица1[[#This Row],[Т4]]</f>
        <v>38075.079009532579</v>
      </c>
      <c r="CN1001" s="14">
        <f>Таблица1[[#This Row],[Т9]]-Таблица1[[#This Row],[Т3]]</f>
        <v>606.03268821194797</v>
      </c>
      <c r="CO1001" s="14">
        <f>Таблица1[[#This Row],[Т9]]-Таблица1[[#This Row],[Т2]]</f>
        <v>43555.611191720731</v>
      </c>
      <c r="CP1001" s="14">
        <f>Таблица1[[#This Row],[Т9]]-Таблица1[[#This Row],[Т1]]</f>
        <v>951.36685976215813</v>
      </c>
      <c r="CQ1001" s="14">
        <f>Таблица1[[#This Row],[Т9]]-Таблица1[[#This Row],[угол обхв6]]</f>
        <v>46847.477205005358</v>
      </c>
      <c r="CR1001" s="14">
        <f>Таблица1[[#This Row],[Т9]]-Таблица1[[#This Row],[угол обхв5]]</f>
        <v>1554.4993052458885</v>
      </c>
      <c r="CS1001" s="14">
        <f>Таблица1[[#This Row],[Т9]]-Таблица1[[#This Row],[угол обхв4]]</f>
        <v>59725.07944354284</v>
      </c>
      <c r="CT1001" s="14">
        <f>Таблица1[[#This Row],[Lкан_прям, мм]]+Таблица1[[#This Row],[Lкан_дуг, мм]]+Таблица1[[#This Row],[Lкан_леб,мм]]</f>
        <v>85045.326329871823</v>
      </c>
      <c r="CU1001" s="16">
        <f>Таблица1[[#This Row],[Lкан_леб,мм]]</f>
        <v>58170.580138296951</v>
      </c>
      <c r="CV1001" s="14">
        <f>2534431-(Таблица1[[#This Row],[Т23]]+Таблица1[[#This Row],[угол обхв3]])</f>
        <v>2449226.2538084253</v>
      </c>
      <c r="CW1001" s="50">
        <f>SUM(X1001:AC1001,AD1001:AI1001)-Таблица1[[#This Row],[lподв_min, мм]]</f>
        <v>24332.975257988022</v>
      </c>
      <c r="CX1001" s="17">
        <f>CW1440-Таблица1[[#This Row],[Суммарная длина каната]]</f>
        <v>-2426110.0642099311</v>
      </c>
    </row>
    <row r="1002" spans="1:102" x14ac:dyDescent="0.25">
      <c r="A1002" s="21">
        <v>1001</v>
      </c>
      <c r="B1002" s="10">
        <v>24.700000000003758</v>
      </c>
      <c r="C1002" s="10">
        <v>55.988979591836724</v>
      </c>
      <c r="D1002" s="11">
        <v>9689.0014968517626</v>
      </c>
      <c r="E1002" s="11">
        <v>6728.6788053692417</v>
      </c>
      <c r="F1002" s="11">
        <v>8883.5312278798592</v>
      </c>
      <c r="G1002" s="11">
        <v>7131.3035013360059</v>
      </c>
      <c r="H1002" s="11">
        <v>9281.001006851764</v>
      </c>
      <c r="I1002" s="11">
        <v>4130.0229275187303</v>
      </c>
      <c r="J1002" s="11">
        <v>2598.6558778505114</v>
      </c>
      <c r="K1002" s="11">
        <v>25358.473272859927</v>
      </c>
      <c r="L1002" s="11">
        <v>1516.2729187149519</v>
      </c>
      <c r="M1002" s="11">
        <v>58170.580138296951</v>
      </c>
      <c r="N1002" s="11">
        <v>9995.4583257959512</v>
      </c>
      <c r="O1002" s="11">
        <v>16138.173280582843</v>
      </c>
      <c r="P1002" s="43">
        <v>11650.32430967399</v>
      </c>
      <c r="Q1002" s="11">
        <v>13314.114920305223</v>
      </c>
      <c r="R1002" s="11">
        <v>10025.082239989722</v>
      </c>
      <c r="S1002" s="11">
        <v>8080.1086903769083</v>
      </c>
      <c r="T1002" s="11">
        <v>9689.0014968517626</v>
      </c>
      <c r="U1002" s="11">
        <v>6728.6788053692417</v>
      </c>
      <c r="V1002" s="11">
        <v>8826.9884323637907</v>
      </c>
      <c r="W1002" s="11">
        <v>7002.7581308428289</v>
      </c>
      <c r="X1002" s="12">
        <v>0</v>
      </c>
      <c r="Y1002" s="12">
        <v>590.2525713667859</v>
      </c>
      <c r="Z1002" s="12">
        <v>339.10085241925862</v>
      </c>
      <c r="AA1002" s="44">
        <v>232.0401906195585</v>
      </c>
      <c r="AB1002" s="45">
        <v>354.87930430934887</v>
      </c>
      <c r="AC1002" s="12">
        <v>0</v>
      </c>
      <c r="AD1002" s="12">
        <v>12877.602238537484</v>
      </c>
      <c r="AE1002" s="12">
        <v>3273.2074555167687</v>
      </c>
      <c r="AF1002" s="12">
        <v>5480.5321821881498</v>
      </c>
      <c r="AG1002" s="44">
        <v>1128.4755203370592</v>
      </c>
      <c r="AH1002" s="45">
        <v>2598.6558762804666</v>
      </c>
      <c r="AI1002" s="12">
        <v>0</v>
      </c>
      <c r="AJ1002" s="12">
        <v>-23.25947592004287</v>
      </c>
      <c r="AK1002" s="12">
        <v>59.630183849715095</v>
      </c>
      <c r="AL1002" s="12">
        <v>107.2503987343036</v>
      </c>
      <c r="AM1002" s="44">
        <v>139.83599579291101</v>
      </c>
      <c r="AN1002" s="45">
        <v>89.999999779517623</v>
      </c>
      <c r="AO1002" s="12">
        <v>0</v>
      </c>
      <c r="AP1002" s="12">
        <v>-1996.6460302130581</v>
      </c>
      <c r="AQ1002" s="12">
        <v>10347.472619619975</v>
      </c>
      <c r="AR1002" s="12">
        <v>12039.971605013499</v>
      </c>
      <c r="AS1002" s="44">
        <v>10288.233145368722</v>
      </c>
      <c r="AT1002" s="45">
        <v>9281.0014968517626</v>
      </c>
      <c r="AU1002" s="12">
        <v>0</v>
      </c>
      <c r="AV1002" s="12">
        <v>11427.702335064194</v>
      </c>
      <c r="AW1002" s="12">
        <v>16344.449641185733</v>
      </c>
      <c r="AX1002" s="12">
        <v>13193.123246068501</v>
      </c>
      <c r="AY1002" s="44">
        <v>7768.3145259058374</v>
      </c>
      <c r="AZ1002" s="45">
        <v>6728.6788037991992</v>
      </c>
      <c r="BA1002" s="12">
        <v>0</v>
      </c>
      <c r="BB1002" s="12">
        <v>9834.3408368695818</v>
      </c>
      <c r="BC1002" s="12">
        <v>12002.338603498016</v>
      </c>
      <c r="BD1002" s="12">
        <v>10414.729535329232</v>
      </c>
      <c r="BE1002" s="44">
        <v>9425.8505914727648</v>
      </c>
      <c r="BF1002" s="45">
        <v>9281.0015068517641</v>
      </c>
      <c r="BG1002" s="12">
        <v>0</v>
      </c>
      <c r="BH1002" s="12">
        <v>16513.013452872397</v>
      </c>
      <c r="BI1002" s="12">
        <v>13520.39128090811</v>
      </c>
      <c r="BJ1002" s="12">
        <v>7959.117016140186</v>
      </c>
      <c r="BK1002" s="44">
        <v>7040.4729698403135</v>
      </c>
      <c r="BL1002" s="45">
        <v>4130.0229275187321</v>
      </c>
      <c r="BM1002" s="12">
        <v>0</v>
      </c>
      <c r="BN1002" s="12">
        <v>0</v>
      </c>
      <c r="BO1002" s="12">
        <v>82.889659769757969</v>
      </c>
      <c r="BP1002" s="12">
        <v>47.620214884588506</v>
      </c>
      <c r="BQ1002" s="48">
        <v>32.585597058607398</v>
      </c>
      <c r="BR1002" s="49">
        <v>49.835996013393377</v>
      </c>
      <c r="BS1002" s="13">
        <v>0</v>
      </c>
      <c r="BT1002" s="12">
        <v>159.41986170304185</v>
      </c>
      <c r="BV1002" s="14">
        <f>Таблица1[[#This Row],[Lкан_леб,мм]]</f>
        <v>58170.580138296951</v>
      </c>
      <c r="BW1002" s="50">
        <f>Таблица1[[#This Row],[угол обхв4]]+Таблица1[[#This Row],[Lдуг 3,мм]]</f>
        <v>12877.602238537484</v>
      </c>
      <c r="BX1002" s="54">
        <f>Таблица1[[#This Row],[угол обхв5]]+Таблица1[[#This Row],[Y5, мм]]</f>
        <v>58760.832709663737</v>
      </c>
      <c r="BY1002" s="14">
        <f>Таблица1[[#This Row],[угол обхв6]]+Таблица1[[#This Row],[Lдуг 4,мм]]</f>
        <v>16150.809694054253</v>
      </c>
      <c r="BZ1002" s="14">
        <f>Таблица1[[#This Row],[Т1]]+Таблица1[[#This Row],[X6, мм]]</f>
        <v>59099.933562082995</v>
      </c>
      <c r="CA1002" s="14">
        <f>Таблица1[[#This Row],[Т2]]+Таблица1[[#This Row],[Lдуг 5,мм]]</f>
        <v>21631.341876242404</v>
      </c>
      <c r="CB1002" s="14">
        <f>Таблица1[[#This Row],[Т3]]+Таблица1[[#This Row],[Y6, мм]]</f>
        <v>59331.973752702557</v>
      </c>
      <c r="CC1002" s="14">
        <f>Таблица1[[#This Row],[Т4]]+Таблица1[[#This Row],[Lдуг 6,мм]]</f>
        <v>22759.817396579463</v>
      </c>
      <c r="CD1002" s="14">
        <f>Таблица1[[#This Row],[Т5]]+Таблица1[[#This Row],[Lдуг 1,мм]]</f>
        <v>59686.853057011904</v>
      </c>
      <c r="CE1002" s="14">
        <f>Таблица1[[#This Row],[Т6]]+Таблица1[[#This Row],[Lпрям1, мм]]</f>
        <v>25358.47327285993</v>
      </c>
      <c r="CF1002" s="15">
        <f>Таблица1[[#This Row],[Т7]]+Таблица1[[#This Row],[Lдуг 2,мм]]</f>
        <v>59686.853057011904</v>
      </c>
      <c r="CG1002" s="14">
        <f>Таблица1[[#This Row],[Т8]]+Таблица1[[#This Row],[Lпрям2, мм]]</f>
        <v>25358.47327285993</v>
      </c>
      <c r="CH1002" s="14">
        <f>Таблица1[[#This Row],[Т9]]-Таблица1[[#This Row],[Т9]]</f>
        <v>0</v>
      </c>
      <c r="CI1002" s="50">
        <f>Таблица1[[#This Row],[Т9]]-Таблица1[[#This Row],[Т8]]</f>
        <v>34328.37978415197</v>
      </c>
      <c r="CJ1002" s="54">
        <f>Таблица1[[#This Row],[Т9]]-Таблица1[[#This Row],[Т7]]</f>
        <v>0</v>
      </c>
      <c r="CK1002" s="14">
        <f>Таблица1[[#This Row],[Т9]]-Таблица1[[#This Row],[Т6]]</f>
        <v>36927.035660432441</v>
      </c>
      <c r="CL1002" s="14">
        <f>Таблица1[[#This Row],[Т9]]-Таблица1[[#This Row],[Т5]]</f>
        <v>354.87930430934648</v>
      </c>
      <c r="CM1002" s="14">
        <f>Таблица1[[#This Row],[Т9]]-Таблица1[[#This Row],[Т4]]</f>
        <v>38055.511180769499</v>
      </c>
      <c r="CN1002" s="14">
        <f>Таблица1[[#This Row],[Т9]]-Таблица1[[#This Row],[Т3]]</f>
        <v>586.91949492890853</v>
      </c>
      <c r="CO1002" s="14">
        <f>Таблица1[[#This Row],[Т9]]-Таблица1[[#This Row],[Т2]]</f>
        <v>43536.043362957651</v>
      </c>
      <c r="CP1002" s="14">
        <f>Таблица1[[#This Row],[Т9]]-Таблица1[[#This Row],[Т1]]</f>
        <v>926.02034734816698</v>
      </c>
      <c r="CQ1002" s="14">
        <f>Таблица1[[#This Row],[Т9]]-Таблица1[[#This Row],[угол обхв6]]</f>
        <v>46809.250818474422</v>
      </c>
      <c r="CR1002" s="14">
        <f>Таблица1[[#This Row],[Т9]]-Таблица1[[#This Row],[угол обхв5]]</f>
        <v>1516.2729187149525</v>
      </c>
      <c r="CS1002" s="14">
        <f>Таблица1[[#This Row],[Т9]]-Таблица1[[#This Row],[угол обхв4]]</f>
        <v>59686.853057011904</v>
      </c>
      <c r="CT1002" s="14">
        <f>Таблица1[[#This Row],[Lкан_прям, мм]]+Таблица1[[#This Row],[Lкан_дуг, мм]]+Таблица1[[#This Row],[Lкан_леб,мм]]</f>
        <v>85045.326329871838</v>
      </c>
      <c r="CU1002" s="16">
        <f>Таблица1[[#This Row],[Lкан_леб,мм]]</f>
        <v>58170.580138296951</v>
      </c>
      <c r="CV1002" s="14">
        <f>2534431-(Таблица1[[#This Row],[Т23]]+Таблица1[[#This Row],[угол обхв3]])</f>
        <v>2449226.2538084253</v>
      </c>
      <c r="CW1002" s="50">
        <f>SUM(X1002:AC1002,AD1002:AI1002)-Таблица1[[#This Row],[lподв_min, мм]]</f>
        <v>24276.090313724366</v>
      </c>
      <c r="CX1002" s="17">
        <f>CW1441-Таблица1[[#This Row],[Суммарная длина каната]]</f>
        <v>-2426147.3303283728</v>
      </c>
    </row>
    <row r="1003" spans="1:102" x14ac:dyDescent="0.25">
      <c r="A1003" s="21">
        <v>1002</v>
      </c>
      <c r="B1003" s="10">
        <v>24.700000000003758</v>
      </c>
      <c r="C1003" s="10">
        <v>58.673061224489786</v>
      </c>
      <c r="D1003" s="11">
        <v>10077.345608249767</v>
      </c>
      <c r="E1003" s="11">
        <v>6714.9917226118487</v>
      </c>
      <c r="F1003" s="11">
        <v>9253.9045180000248</v>
      </c>
      <c r="G1003" s="11">
        <v>7079.4553982893003</v>
      </c>
      <c r="H1003" s="11">
        <v>9669.3451182497665</v>
      </c>
      <c r="I1003" s="11">
        <v>4057.8748810292932</v>
      </c>
      <c r="J1003" s="11">
        <v>2657.1168415825559</v>
      </c>
      <c r="K1003" s="11">
        <v>25396.699659390273</v>
      </c>
      <c r="L1003" s="11">
        <v>1478.0465321846139</v>
      </c>
      <c r="M1003" s="11">
        <v>58170.580138296951</v>
      </c>
      <c r="N1003" s="11">
        <v>9995.4583257959512</v>
      </c>
      <c r="O1003" s="11">
        <v>16138.173280582843</v>
      </c>
      <c r="P1003" s="43">
        <v>11728.127777809415</v>
      </c>
      <c r="Q1003" s="11">
        <v>13385.049760490074</v>
      </c>
      <c r="R1003" s="11">
        <v>10349.771630565769</v>
      </c>
      <c r="S1003" s="11">
        <v>8080.6772875809893</v>
      </c>
      <c r="T1003" s="11">
        <v>10077.345608249767</v>
      </c>
      <c r="U1003" s="11">
        <v>6714.9917226118487</v>
      </c>
      <c r="V1003" s="11">
        <v>9203.4433963128304</v>
      </c>
      <c r="W1003" s="11">
        <v>6948.4032132710036</v>
      </c>
      <c r="X1003" s="12">
        <v>0</v>
      </c>
      <c r="Y1003" s="12">
        <v>577.33296264551916</v>
      </c>
      <c r="Z1003" s="12">
        <v>332.90726789262823</v>
      </c>
      <c r="AA1003" s="44">
        <v>232.04019061955844</v>
      </c>
      <c r="AB1003" s="45">
        <v>335.76611102690811</v>
      </c>
      <c r="AC1003" s="12">
        <v>0</v>
      </c>
      <c r="AD1003" s="12">
        <v>12877.602238537484</v>
      </c>
      <c r="AE1003" s="12">
        <v>3252.97287828052</v>
      </c>
      <c r="AF1003" s="12">
        <v>5480.5321821881489</v>
      </c>
      <c r="AG1003" s="44">
        <v>1128.4755203370612</v>
      </c>
      <c r="AH1003" s="45">
        <v>2657.1168400470551</v>
      </c>
      <c r="AI1003" s="12">
        <v>0</v>
      </c>
      <c r="AJ1003" s="12">
        <v>-23.25947592004287</v>
      </c>
      <c r="AK1003" s="12">
        <v>57.815872446065598</v>
      </c>
      <c r="AL1003" s="12">
        <v>104.56631710165054</v>
      </c>
      <c r="AM1003" s="44">
        <v>137.15191416025792</v>
      </c>
      <c r="AN1003" s="45">
        <v>89.999999784368597</v>
      </c>
      <c r="AO1003" s="12">
        <v>0</v>
      </c>
      <c r="AP1003" s="12">
        <v>-1996.6460302130581</v>
      </c>
      <c r="AQ1003" s="12">
        <v>10340.765353622019</v>
      </c>
      <c r="AR1003" s="12">
        <v>12123.013510983385</v>
      </c>
      <c r="AS1003" s="44">
        <v>10627.234826289659</v>
      </c>
      <c r="AT1003" s="45">
        <v>9669.3456082497669</v>
      </c>
      <c r="AU1003" s="12">
        <v>0</v>
      </c>
      <c r="AV1003" s="12">
        <v>11427.702335064194</v>
      </c>
      <c r="AW1003" s="12">
        <v>16355.491150381738</v>
      </c>
      <c r="AX1003" s="12">
        <v>13282.437589010977</v>
      </c>
      <c r="AY1003" s="44">
        <v>7781.5482602053671</v>
      </c>
      <c r="AZ1003" s="45">
        <v>6714.9917210763497</v>
      </c>
      <c r="BA1003" s="12">
        <v>0</v>
      </c>
      <c r="BB1003" s="12">
        <v>9834.3408368695818</v>
      </c>
      <c r="BC1003" s="12">
        <v>12073.434805635483</v>
      </c>
      <c r="BD1003" s="12">
        <v>10744.657363739738</v>
      </c>
      <c r="BE1003" s="44">
        <v>9799.8824125258743</v>
      </c>
      <c r="BF1003" s="45">
        <v>9669.3456182497666</v>
      </c>
      <c r="BG1003" s="12">
        <v>0</v>
      </c>
      <c r="BH1003" s="12">
        <v>16513.013452872397</v>
      </c>
      <c r="BI1003" s="12">
        <v>13602.367630288967</v>
      </c>
      <c r="BJ1003" s="12">
        <v>7978.0651161018914</v>
      </c>
      <c r="BK1003" s="44">
        <v>7014.1207499874708</v>
      </c>
      <c r="BL1003" s="45">
        <v>4057.8748810292946</v>
      </c>
      <c r="BM1003" s="12">
        <v>0</v>
      </c>
      <c r="BN1003" s="12">
        <v>0</v>
      </c>
      <c r="BO1003" s="12">
        <v>81.075348366108472</v>
      </c>
      <c r="BP1003" s="12">
        <v>46.750444655584943</v>
      </c>
      <c r="BQ1003" s="48">
        <v>32.585597058607384</v>
      </c>
      <c r="BR1003" s="49">
        <v>47.151914375889326</v>
      </c>
      <c r="BS1003" s="13">
        <v>0</v>
      </c>
      <c r="BT1003" s="12">
        <v>159.41986170304185</v>
      </c>
      <c r="BV1003" s="14">
        <f>Таблица1[[#This Row],[Lкан_леб,мм]]</f>
        <v>58170.580138296951</v>
      </c>
      <c r="BW1003" s="50">
        <f>Таблица1[[#This Row],[угол обхв4]]+Таблица1[[#This Row],[Lдуг 3,мм]]</f>
        <v>12877.602238537484</v>
      </c>
      <c r="BX1003" s="54">
        <f>Таблица1[[#This Row],[угол обхв5]]+Таблица1[[#This Row],[Y5, мм]]</f>
        <v>58747.913100942467</v>
      </c>
      <c r="BY1003" s="14">
        <f>Таблица1[[#This Row],[угол обхв6]]+Таблица1[[#This Row],[Lдуг 4,мм]]</f>
        <v>16130.575116818003</v>
      </c>
      <c r="BZ1003" s="14">
        <f>Таблица1[[#This Row],[Т1]]+Таблица1[[#This Row],[X6, мм]]</f>
        <v>59080.820368835099</v>
      </c>
      <c r="CA1003" s="14">
        <f>Таблица1[[#This Row],[Т2]]+Таблица1[[#This Row],[Lдуг 5,мм]]</f>
        <v>21611.107299006151</v>
      </c>
      <c r="CB1003" s="14">
        <f>Таблица1[[#This Row],[Т3]]+Таблица1[[#This Row],[Y6, мм]]</f>
        <v>59312.860559454661</v>
      </c>
      <c r="CC1003" s="14">
        <f>Таблица1[[#This Row],[Т4]]+Таблица1[[#This Row],[Lдуг 6,мм]]</f>
        <v>22739.582819343213</v>
      </c>
      <c r="CD1003" s="14">
        <f>Таблица1[[#This Row],[Т5]]+Таблица1[[#This Row],[Lдуг 1,мм]]</f>
        <v>59648.626670481572</v>
      </c>
      <c r="CE1003" s="14">
        <f>Таблица1[[#This Row],[Т6]]+Таблица1[[#This Row],[Lпрям1, мм]]</f>
        <v>25396.69965939027</v>
      </c>
      <c r="CF1003" s="15">
        <f>Таблица1[[#This Row],[Т7]]+Таблица1[[#This Row],[Lдуг 2,мм]]</f>
        <v>59648.626670481572</v>
      </c>
      <c r="CG1003" s="14">
        <f>Таблица1[[#This Row],[Т8]]+Таблица1[[#This Row],[Lпрям2, мм]]</f>
        <v>25396.69965939027</v>
      </c>
      <c r="CH1003" s="14">
        <f>Таблица1[[#This Row],[Т9]]-Таблица1[[#This Row],[Т9]]</f>
        <v>0</v>
      </c>
      <c r="CI1003" s="50">
        <f>Таблица1[[#This Row],[Т9]]-Таблица1[[#This Row],[Т8]]</f>
        <v>34251.927011091306</v>
      </c>
      <c r="CJ1003" s="54">
        <f>Таблица1[[#This Row],[Т9]]-Таблица1[[#This Row],[Т7]]</f>
        <v>0</v>
      </c>
      <c r="CK1003" s="14">
        <f>Таблица1[[#This Row],[Т9]]-Таблица1[[#This Row],[Т6]]</f>
        <v>36909.043851138355</v>
      </c>
      <c r="CL1003" s="14">
        <f>Таблица1[[#This Row],[Т9]]-Таблица1[[#This Row],[Т5]]</f>
        <v>335.76611102691095</v>
      </c>
      <c r="CM1003" s="14">
        <f>Таблица1[[#This Row],[Т9]]-Таблица1[[#This Row],[Т4]]</f>
        <v>38037.51937147542</v>
      </c>
      <c r="CN1003" s="14">
        <f>Таблица1[[#This Row],[Т9]]-Таблица1[[#This Row],[Т3]]</f>
        <v>567.806301646473</v>
      </c>
      <c r="CO1003" s="14">
        <f>Таблица1[[#This Row],[Т9]]-Таблица1[[#This Row],[Т2]]</f>
        <v>43518.051553663565</v>
      </c>
      <c r="CP1003" s="14">
        <f>Таблица1[[#This Row],[Т9]]-Таблица1[[#This Row],[Т1]]</f>
        <v>900.71356953910436</v>
      </c>
      <c r="CQ1003" s="14">
        <f>Таблица1[[#This Row],[Т9]]-Таблица1[[#This Row],[угол обхв6]]</f>
        <v>46771.02443194409</v>
      </c>
      <c r="CR1003" s="14">
        <f>Таблица1[[#This Row],[Т9]]-Таблица1[[#This Row],[угол обхв5]]</f>
        <v>1478.0465321846204</v>
      </c>
      <c r="CS1003" s="14">
        <f>Таблица1[[#This Row],[Т9]]-Таблица1[[#This Row],[угол обхв4]]</f>
        <v>59648.626670481572</v>
      </c>
      <c r="CT1003" s="14">
        <f>Таблица1[[#This Row],[Lкан_прям, мм]]+Таблица1[[#This Row],[Lкан_дуг, мм]]+Таблица1[[#This Row],[Lкан_леб,мм]]</f>
        <v>85045.326329871838</v>
      </c>
      <c r="CU1003" s="16">
        <f>Таблица1[[#This Row],[Lкан_леб,мм]]</f>
        <v>58170.580138296951</v>
      </c>
      <c r="CV1003" s="14">
        <f>2534431-(Таблица1[[#This Row],[Т23]]+Таблица1[[#This Row],[угол обхв3]])</f>
        <v>2449226.2538084253</v>
      </c>
      <c r="CW1003" s="50">
        <f>SUM(X1003:AC1003,AD1003:AI1003)-Таблица1[[#This Row],[lподв_min, мм]]</f>
        <v>24217.62934999233</v>
      </c>
      <c r="CX1003" s="17">
        <f>CW1442-Таблица1[[#This Row],[Суммарная длина каната]]</f>
        <v>-2426157.653917755</v>
      </c>
    </row>
    <row r="1004" spans="1:102" x14ac:dyDescent="0.25">
      <c r="A1004" s="21">
        <v>1003</v>
      </c>
      <c r="B1004" s="10">
        <v>24.700000000003758</v>
      </c>
      <c r="C1004" s="10">
        <v>61.357142857142854</v>
      </c>
      <c r="D1004" s="11">
        <v>10465.904628035814</v>
      </c>
      <c r="E1004" s="11">
        <v>6719.5053946003191</v>
      </c>
      <c r="F1004" s="11">
        <v>9626.2994715916484</v>
      </c>
      <c r="G1004" s="11">
        <v>7045.0083612110257</v>
      </c>
      <c r="H1004" s="11">
        <v>10057.904138035814</v>
      </c>
      <c r="I1004" s="11">
        <v>4002.3667976062543</v>
      </c>
      <c r="J1004" s="11">
        <v>2717.1385969940652</v>
      </c>
      <c r="K1004" s="11">
        <v>25434.926045919983</v>
      </c>
      <c r="L1004" s="11">
        <v>1439.8201456549009</v>
      </c>
      <c r="M1004" s="11">
        <v>58170.580138296951</v>
      </c>
      <c r="N1004" s="11">
        <v>9995.4583257959512</v>
      </c>
      <c r="O1004" s="11">
        <v>16138.173280582843</v>
      </c>
      <c r="P1004" s="43">
        <v>11802.524086996465</v>
      </c>
      <c r="Q1004" s="11">
        <v>13459.550232873113</v>
      </c>
      <c r="R1004" s="11">
        <v>10674.078185372442</v>
      </c>
      <c r="S1004" s="11">
        <v>8096.4501175379582</v>
      </c>
      <c r="T1004" s="11">
        <v>10465.904628035814</v>
      </c>
      <c r="U1004" s="11">
        <v>6719.5053946003191</v>
      </c>
      <c r="V1004" s="11">
        <v>9582.0307431147121</v>
      </c>
      <c r="W1004" s="11">
        <v>6911.736910108265</v>
      </c>
      <c r="X1004" s="12">
        <v>0</v>
      </c>
      <c r="Y1004" s="12">
        <v>564.36960811304425</v>
      </c>
      <c r="Z1004" s="12">
        <v>326.75742917720584</v>
      </c>
      <c r="AA1004" s="44">
        <v>232.0401906195587</v>
      </c>
      <c r="AB1004" s="45">
        <v>316.652917745092</v>
      </c>
      <c r="AC1004" s="12">
        <v>0</v>
      </c>
      <c r="AD1004" s="12">
        <v>12877.602238537484</v>
      </c>
      <c r="AE1004" s="12">
        <v>3231.177509364808</v>
      </c>
      <c r="AF1004" s="12">
        <v>5480.5321821881489</v>
      </c>
      <c r="AG1004" s="44">
        <v>1128.4755203370596</v>
      </c>
      <c r="AH1004" s="45">
        <v>2717.1385954924831</v>
      </c>
      <c r="AI1004" s="12">
        <v>0</v>
      </c>
      <c r="AJ1004" s="12">
        <v>-23.25947592004287</v>
      </c>
      <c r="AK1004" s="12">
        <v>55.995417781745516</v>
      </c>
      <c r="AL1004" s="12">
        <v>101.88223546899748</v>
      </c>
      <c r="AM1004" s="44">
        <v>134.46783252760488</v>
      </c>
      <c r="AN1004" s="45">
        <v>89.999999789131891</v>
      </c>
      <c r="AO1004" s="12">
        <v>0</v>
      </c>
      <c r="AP1004" s="12">
        <v>-1996.6460302130581</v>
      </c>
      <c r="AQ1004" s="12">
        <v>10333.687408010754</v>
      </c>
      <c r="AR1004" s="12">
        <v>12201.781818602944</v>
      </c>
      <c r="AS1004" s="44">
        <v>10965.244874958671</v>
      </c>
      <c r="AT1004" s="45">
        <v>10057.904628035814</v>
      </c>
      <c r="AU1004" s="12">
        <v>0</v>
      </c>
      <c r="AV1004" s="12">
        <v>11427.702335064194</v>
      </c>
      <c r="AW1004" s="12">
        <v>16366.3510357303</v>
      </c>
      <c r="AX1004" s="12">
        <v>13375.542710873893</v>
      </c>
      <c r="AY1004" s="44">
        <v>7810.6425618726189</v>
      </c>
      <c r="AZ1004" s="45">
        <v>6719.5053930987388</v>
      </c>
      <c r="BA1004" s="12">
        <v>0</v>
      </c>
      <c r="BB1004" s="12">
        <v>9834.3408368695818</v>
      </c>
      <c r="BC1004" s="12">
        <v>12140.753169211268</v>
      </c>
      <c r="BD1004" s="12">
        <v>11073.335916978922</v>
      </c>
      <c r="BE1004" s="44">
        <v>10174.737938449585</v>
      </c>
      <c r="BF1004" s="45">
        <v>10057.904638035814</v>
      </c>
      <c r="BG1004" s="12">
        <v>0</v>
      </c>
      <c r="BH1004" s="12">
        <v>16513.013452872397</v>
      </c>
      <c r="BI1004" s="12">
        <v>13687.72798802057</v>
      </c>
      <c r="BJ1004" s="12">
        <v>8012.4425955387396</v>
      </c>
      <c r="BK1004" s="44">
        <v>7005.3129502656593</v>
      </c>
      <c r="BL1004" s="45">
        <v>4002.3667976062561</v>
      </c>
      <c r="BM1004" s="12">
        <v>0</v>
      </c>
      <c r="BN1004" s="12">
        <v>0</v>
      </c>
      <c r="BO1004" s="12">
        <v>79.25489370178839</v>
      </c>
      <c r="BP1004" s="12">
        <v>45.886817687251956</v>
      </c>
      <c r="BQ1004" s="48">
        <v>32.585597058607419</v>
      </c>
      <c r="BR1004" s="49">
        <v>44.467832738473</v>
      </c>
      <c r="BS1004" s="13">
        <v>0</v>
      </c>
      <c r="BT1004" s="12">
        <v>159.41986170304185</v>
      </c>
      <c r="BV1004" s="14">
        <f>Таблица1[[#This Row],[Lкан_леб,мм]]</f>
        <v>58170.580138296951</v>
      </c>
      <c r="BW1004" s="50">
        <f>Таблица1[[#This Row],[угол обхв4]]+Таблица1[[#This Row],[Lдуг 3,мм]]</f>
        <v>12877.602238537484</v>
      </c>
      <c r="BX1004" s="54">
        <f>Таблица1[[#This Row],[угол обхв5]]+Таблица1[[#This Row],[Y5, мм]]</f>
        <v>58734.949746409999</v>
      </c>
      <c r="BY1004" s="14">
        <f>Таблица1[[#This Row],[угол обхв6]]+Таблица1[[#This Row],[Lдуг 4,мм]]</f>
        <v>16108.779747902292</v>
      </c>
      <c r="BZ1004" s="14">
        <f>Таблица1[[#This Row],[Т1]]+Таблица1[[#This Row],[X6, мм]]</f>
        <v>59061.707175587202</v>
      </c>
      <c r="CA1004" s="14">
        <f>Таблица1[[#This Row],[Т2]]+Таблица1[[#This Row],[Lдуг 5,мм]]</f>
        <v>21589.31193009044</v>
      </c>
      <c r="CB1004" s="14">
        <f>Таблица1[[#This Row],[Т3]]+Таблица1[[#This Row],[Y6, мм]]</f>
        <v>59293.747366206764</v>
      </c>
      <c r="CC1004" s="14">
        <f>Таблица1[[#This Row],[Т4]]+Таблица1[[#This Row],[Lдуг 6,мм]]</f>
        <v>22717.787450427499</v>
      </c>
      <c r="CD1004" s="14">
        <f>Таблица1[[#This Row],[Т5]]+Таблица1[[#This Row],[Lдуг 1,мм]]</f>
        <v>59610.400283951858</v>
      </c>
      <c r="CE1004" s="14">
        <f>Таблица1[[#This Row],[Т6]]+Таблица1[[#This Row],[Lпрям1, мм]]</f>
        <v>25434.926045919983</v>
      </c>
      <c r="CF1004" s="15">
        <f>Таблица1[[#This Row],[Т7]]+Таблица1[[#This Row],[Lдуг 2,мм]]</f>
        <v>59610.400283951858</v>
      </c>
      <c r="CG1004" s="14">
        <f>Таблица1[[#This Row],[Т8]]+Таблица1[[#This Row],[Lпрям2, мм]]</f>
        <v>25434.926045919983</v>
      </c>
      <c r="CH1004" s="14">
        <f>Таблица1[[#This Row],[Т9]]-Таблица1[[#This Row],[Т9]]</f>
        <v>0</v>
      </c>
      <c r="CI1004" s="50">
        <f>Таблица1[[#This Row],[Т9]]-Таблица1[[#This Row],[Т8]]</f>
        <v>34175.474238031878</v>
      </c>
      <c r="CJ1004" s="54">
        <f>Таблица1[[#This Row],[Т9]]-Таблица1[[#This Row],[Т7]]</f>
        <v>0</v>
      </c>
      <c r="CK1004" s="14">
        <f>Таблица1[[#This Row],[Т9]]-Таблица1[[#This Row],[Т6]]</f>
        <v>36892.612833524356</v>
      </c>
      <c r="CL1004" s="14">
        <f>Таблица1[[#This Row],[Т9]]-Таблица1[[#This Row],[Т5]]</f>
        <v>316.65291774509387</v>
      </c>
      <c r="CM1004" s="14">
        <f>Таблица1[[#This Row],[Т9]]-Таблица1[[#This Row],[Т4]]</f>
        <v>38021.088353861414</v>
      </c>
      <c r="CN1004" s="14">
        <f>Таблица1[[#This Row],[Т9]]-Таблица1[[#This Row],[Т3]]</f>
        <v>548.69310836465593</v>
      </c>
      <c r="CO1004" s="14">
        <f>Таблица1[[#This Row],[Т9]]-Таблица1[[#This Row],[Т2]]</f>
        <v>43501.620536049566</v>
      </c>
      <c r="CP1004" s="14">
        <f>Таблица1[[#This Row],[Т9]]-Таблица1[[#This Row],[Т1]]</f>
        <v>875.45053754185938</v>
      </c>
      <c r="CQ1004" s="14">
        <f>Таблица1[[#This Row],[Т9]]-Таблица1[[#This Row],[угол обхв6]]</f>
        <v>46732.798045414376</v>
      </c>
      <c r="CR1004" s="14">
        <f>Таблица1[[#This Row],[Т9]]-Таблица1[[#This Row],[угол обхв5]]</f>
        <v>1439.8201456549068</v>
      </c>
      <c r="CS1004" s="14">
        <f>Таблица1[[#This Row],[Т9]]-Таблица1[[#This Row],[угол обхв4]]</f>
        <v>59610.400283951858</v>
      </c>
      <c r="CT1004" s="14">
        <f>Таблица1[[#This Row],[Lкан_прям, мм]]+Таблица1[[#This Row],[Lкан_дуг, мм]]+Таблица1[[#This Row],[Lкан_леб,мм]]</f>
        <v>85045.326329871838</v>
      </c>
      <c r="CU1004" s="16">
        <f>Таблица1[[#This Row],[Lкан_леб,мм]]</f>
        <v>58170.580138296951</v>
      </c>
      <c r="CV1004" s="14">
        <f>2534431-(Таблица1[[#This Row],[Т23]]+Таблица1[[#This Row],[угол обхв3]])</f>
        <v>2449226.2538084253</v>
      </c>
      <c r="CW1004" s="50">
        <f>SUM(X1004:AC1004,AD1004:AI1004)-Таблица1[[#This Row],[lподв_min, мм]]</f>
        <v>24157.607594580819</v>
      </c>
      <c r="CX1004" s="17">
        <f>CW1443-Таблица1[[#This Row],[Суммарная длина каната]]</f>
        <v>-2426206.1257340643</v>
      </c>
    </row>
    <row r="1005" spans="1:102" x14ac:dyDescent="0.25">
      <c r="A1005" s="21">
        <v>1004</v>
      </c>
      <c r="B1005" s="10">
        <v>24.700000000003758</v>
      </c>
      <c r="C1005" s="10">
        <v>64.041224489795923</v>
      </c>
      <c r="D1005" s="11">
        <v>10853.825998580078</v>
      </c>
      <c r="E1005" s="11">
        <v>6742.209917651312</v>
      </c>
      <c r="F1005" s="11">
        <v>9999.8989974463766</v>
      </c>
      <c r="G1005" s="11">
        <v>7028.0379721435256</v>
      </c>
      <c r="H1005" s="11">
        <v>10445.825508580079</v>
      </c>
      <c r="I1005" s="11">
        <v>3963.5052923941635</v>
      </c>
      <c r="J1005" s="11">
        <v>2778.7046252571486</v>
      </c>
      <c r="K1005" s="11">
        <v>25473.152432449046</v>
      </c>
      <c r="L1005" s="11">
        <v>1401.5937591258378</v>
      </c>
      <c r="M1005" s="11">
        <v>58170.580138296951</v>
      </c>
      <c r="N1005" s="11">
        <v>9995.4583257959512</v>
      </c>
      <c r="O1005" s="11">
        <v>16138.173280582843</v>
      </c>
      <c r="P1005" s="43">
        <v>11873.350000409329</v>
      </c>
      <c r="Q1005" s="11">
        <v>13537.452872078626</v>
      </c>
      <c r="R1005" s="11">
        <v>10997.290326467592</v>
      </c>
      <c r="S1005" s="11">
        <v>8127.392572258198</v>
      </c>
      <c r="T1005" s="11">
        <v>10853.825998580078</v>
      </c>
      <c r="U1005" s="11">
        <v>6742.209917651312</v>
      </c>
      <c r="V1005" s="11">
        <v>9961.9197945078758</v>
      </c>
      <c r="W1005" s="11">
        <v>6892.8396728045318</v>
      </c>
      <c r="X1005" s="12">
        <v>0</v>
      </c>
      <c r="Y1005" s="12">
        <v>551.35831858187635</v>
      </c>
      <c r="Z1005" s="12">
        <v>320.65552546047667</v>
      </c>
      <c r="AA1005" s="44">
        <v>232.04019061955913</v>
      </c>
      <c r="AB1005" s="45">
        <v>297.53972446392561</v>
      </c>
      <c r="AC1005" s="12">
        <v>0</v>
      </c>
      <c r="AD1005" s="12">
        <v>12877.602238537484</v>
      </c>
      <c r="AE1005" s="12">
        <v>3207.8378675975168</v>
      </c>
      <c r="AF1005" s="12">
        <v>5480.5321821881489</v>
      </c>
      <c r="AG1005" s="44">
        <v>1128.4755203370592</v>
      </c>
      <c r="AH1005" s="45">
        <v>2778.7046237888367</v>
      </c>
      <c r="AI1005" s="12">
        <v>0</v>
      </c>
      <c r="AJ1005" s="12">
        <v>-23.25947592004287</v>
      </c>
      <c r="AK1005" s="12">
        <v>54.168231565670325</v>
      </c>
      <c r="AL1005" s="12">
        <v>99.198153836344403</v>
      </c>
      <c r="AM1005" s="44">
        <v>131.78375089495188</v>
      </c>
      <c r="AN1005" s="45">
        <v>89.99999979380398</v>
      </c>
      <c r="AO1005" s="12">
        <v>0</v>
      </c>
      <c r="AP1005" s="12">
        <v>-1996.6460302130581</v>
      </c>
      <c r="AQ1005" s="12">
        <v>10326.239983244373</v>
      </c>
      <c r="AR1005" s="12">
        <v>12276.103698216364</v>
      </c>
      <c r="AS1005" s="44">
        <v>11301.521645882338</v>
      </c>
      <c r="AT1005" s="45">
        <v>10445.825998580078</v>
      </c>
      <c r="AU1005" s="12">
        <v>0</v>
      </c>
      <c r="AV1005" s="12">
        <v>11427.702335064194</v>
      </c>
      <c r="AW1005" s="12">
        <v>16377.019455129715</v>
      </c>
      <c r="AX1005" s="12">
        <v>13472.234324848871</v>
      </c>
      <c r="AY1005" s="44">
        <v>7855.5335935814555</v>
      </c>
      <c r="AZ1005" s="45">
        <v>6742.209916183002</v>
      </c>
      <c r="BA1005" s="12">
        <v>0</v>
      </c>
      <c r="BB1005" s="12">
        <v>9834.3408368695818</v>
      </c>
      <c r="BC1005" s="12">
        <v>12204.131657857752</v>
      </c>
      <c r="BD1005" s="12">
        <v>11400.044024274626</v>
      </c>
      <c r="BE1005" s="44">
        <v>10549.594679165331</v>
      </c>
      <c r="BF1005" s="45">
        <v>10445.826008580079</v>
      </c>
      <c r="BG1005" s="12">
        <v>0</v>
      </c>
      <c r="BH1005" s="12">
        <v>16513.013452872397</v>
      </c>
      <c r="BI1005" s="12">
        <v>13776.299046625498</v>
      </c>
      <c r="BJ1005" s="12">
        <v>8062.1740250284438</v>
      </c>
      <c r="BK1005" s="44">
        <v>7014.0688963280554</v>
      </c>
      <c r="BL1005" s="45">
        <v>3963.5052923941653</v>
      </c>
      <c r="BM1005" s="12">
        <v>0</v>
      </c>
      <c r="BN1005" s="12">
        <v>0</v>
      </c>
      <c r="BO1005" s="12">
        <v>77.427707485713199</v>
      </c>
      <c r="BP1005" s="12">
        <v>45.029922270674085</v>
      </c>
      <c r="BQ1005" s="48">
        <v>32.585597058607483</v>
      </c>
      <c r="BR1005" s="49">
        <v>41.783751101147914</v>
      </c>
      <c r="BS1005" s="13">
        <v>0</v>
      </c>
      <c r="BT1005" s="12">
        <v>159.41986170304185</v>
      </c>
      <c r="BV1005" s="14">
        <f>Таблица1[[#This Row],[Lкан_леб,мм]]</f>
        <v>58170.580138296951</v>
      </c>
      <c r="BW1005" s="50">
        <f>Таблица1[[#This Row],[угол обхв4]]+Таблица1[[#This Row],[Lдуг 3,мм]]</f>
        <v>12877.602238537484</v>
      </c>
      <c r="BX1005" s="54">
        <f>Таблица1[[#This Row],[угол обхв5]]+Таблица1[[#This Row],[Y5, мм]]</f>
        <v>58721.93845687883</v>
      </c>
      <c r="BY1005" s="14">
        <f>Таблица1[[#This Row],[угол обхв6]]+Таблица1[[#This Row],[Lдуг 4,мм]]</f>
        <v>16085.440106135</v>
      </c>
      <c r="BZ1005" s="14">
        <f>Таблица1[[#This Row],[Т1]]+Таблица1[[#This Row],[X6, мм]]</f>
        <v>59042.593982339306</v>
      </c>
      <c r="CA1005" s="14">
        <f>Таблица1[[#This Row],[Т2]]+Таблица1[[#This Row],[Lдуг 5,мм]]</f>
        <v>21565.972288323148</v>
      </c>
      <c r="CB1005" s="14">
        <f>Таблица1[[#This Row],[Т3]]+Таблица1[[#This Row],[Y6, мм]]</f>
        <v>59274.634172958868</v>
      </c>
      <c r="CC1005" s="14">
        <f>Таблица1[[#This Row],[Т4]]+Таблица1[[#This Row],[Lдуг 6,мм]]</f>
        <v>22694.447808660207</v>
      </c>
      <c r="CD1005" s="14">
        <f>Таблица1[[#This Row],[Т5]]+Таблица1[[#This Row],[Lдуг 1,мм]]</f>
        <v>59572.173897422792</v>
      </c>
      <c r="CE1005" s="14">
        <f>Таблица1[[#This Row],[Т6]]+Таблица1[[#This Row],[Lпрям1, мм]]</f>
        <v>25473.152432449042</v>
      </c>
      <c r="CF1005" s="15">
        <f>Таблица1[[#This Row],[Т7]]+Таблица1[[#This Row],[Lдуг 2,мм]]</f>
        <v>59572.173897422792</v>
      </c>
      <c r="CG1005" s="14">
        <f>Таблица1[[#This Row],[Т8]]+Таблица1[[#This Row],[Lпрям2, мм]]</f>
        <v>25473.152432449042</v>
      </c>
      <c r="CH1005" s="14">
        <f>Таблица1[[#This Row],[Т9]]-Таблица1[[#This Row],[Т9]]</f>
        <v>0</v>
      </c>
      <c r="CI1005" s="50">
        <f>Таблица1[[#This Row],[Т9]]-Таблица1[[#This Row],[Т8]]</f>
        <v>34099.021464973746</v>
      </c>
      <c r="CJ1005" s="54">
        <f>Таблица1[[#This Row],[Т9]]-Таблица1[[#This Row],[Т7]]</f>
        <v>0</v>
      </c>
      <c r="CK1005" s="14">
        <f>Таблица1[[#This Row],[Т9]]-Таблица1[[#This Row],[Т6]]</f>
        <v>36877.726088762589</v>
      </c>
      <c r="CL1005" s="14">
        <f>Таблица1[[#This Row],[Т9]]-Таблица1[[#This Row],[Т5]]</f>
        <v>297.53972446392436</v>
      </c>
      <c r="CM1005" s="14">
        <f>Таблица1[[#This Row],[Т9]]-Таблица1[[#This Row],[Т4]]</f>
        <v>38006.201609099648</v>
      </c>
      <c r="CN1005" s="14">
        <f>Таблица1[[#This Row],[Т9]]-Таблица1[[#This Row],[Т3]]</f>
        <v>529.57991508348641</v>
      </c>
      <c r="CO1005" s="14">
        <f>Таблица1[[#This Row],[Т9]]-Таблица1[[#This Row],[Т2]]</f>
        <v>43486.733791287792</v>
      </c>
      <c r="CP1005" s="14">
        <f>Таблица1[[#This Row],[Т9]]-Таблица1[[#This Row],[Т1]]</f>
        <v>850.23544054396189</v>
      </c>
      <c r="CQ1005" s="14">
        <f>Таблица1[[#This Row],[Т9]]-Таблица1[[#This Row],[угол обхв6]]</f>
        <v>46694.57165888531</v>
      </c>
      <c r="CR1005" s="14">
        <f>Таблица1[[#This Row],[Т9]]-Таблица1[[#This Row],[угол обхв5]]</f>
        <v>1401.5937591258407</v>
      </c>
      <c r="CS1005" s="14">
        <f>Таблица1[[#This Row],[Т9]]-Таблица1[[#This Row],[угол обхв4]]</f>
        <v>59572.173897422792</v>
      </c>
      <c r="CT1005" s="14">
        <f>Таблица1[[#This Row],[Lкан_прям, мм]]+Таблица1[[#This Row],[Lкан_дуг, мм]]+Таблица1[[#This Row],[Lкан_леб,мм]]</f>
        <v>85045.326329871838</v>
      </c>
      <c r="CU1005" s="16">
        <f>Таблица1[[#This Row],[Lкан_леб,мм]]</f>
        <v>58170.580138296951</v>
      </c>
      <c r="CV1005" s="14">
        <f>2534431-(Таблица1[[#This Row],[Т23]]+Таблица1[[#This Row],[угол обхв3]])</f>
        <v>2449226.2538084253</v>
      </c>
      <c r="CW1005" s="50">
        <f>SUM(X1005:AC1005,AD1005:AI1005)-Таблица1[[#This Row],[lподв_min, мм]]</f>
        <v>24096.04156631773</v>
      </c>
      <c r="CX1005" s="17">
        <f>CW1444-Таблица1[[#This Row],[Суммарная длина каната]]</f>
        <v>-2426255.4233750957</v>
      </c>
    </row>
    <row r="1006" spans="1:102" x14ac:dyDescent="0.25">
      <c r="A1006" s="21">
        <v>1005</v>
      </c>
      <c r="B1006" s="10">
        <v>24.700000000003758</v>
      </c>
      <c r="C1006" s="10">
        <v>66.725306122448984</v>
      </c>
      <c r="D1006" s="11">
        <v>11240.258561352221</v>
      </c>
      <c r="E1006" s="11">
        <v>6783.0554745855197</v>
      </c>
      <c r="F1006" s="11">
        <v>10373.883361340966</v>
      </c>
      <c r="G1006" s="11">
        <v>7028.5814667033819</v>
      </c>
      <c r="H1006" s="11">
        <v>10832.258071352222</v>
      </c>
      <c r="I1006" s="11">
        <v>3941.2583759435452</v>
      </c>
      <c r="J1006" s="11">
        <v>2841.797098641975</v>
      </c>
      <c r="K1006" s="11">
        <v>25511.378818977435</v>
      </c>
      <c r="L1006" s="11">
        <v>1363.3673725974436</v>
      </c>
      <c r="M1006" s="11">
        <v>58170.580138296951</v>
      </c>
      <c r="N1006" s="11">
        <v>9995.4583257959512</v>
      </c>
      <c r="O1006" s="11">
        <v>16138.173280582843</v>
      </c>
      <c r="P1006" s="43">
        <v>11940.450115213962</v>
      </c>
      <c r="Q1006" s="11">
        <v>13618.586747859068</v>
      </c>
      <c r="R1006" s="11">
        <v>11318.698877219324</v>
      </c>
      <c r="S1006" s="11">
        <v>8173.4367592864719</v>
      </c>
      <c r="T1006" s="11">
        <v>11240.258561352221</v>
      </c>
      <c r="U1006" s="11">
        <v>6783.0554745855197</v>
      </c>
      <c r="V1006" s="11">
        <v>10342.277016092756</v>
      </c>
      <c r="W1006" s="11">
        <v>6891.7529647746869</v>
      </c>
      <c r="X1006" s="12">
        <v>0</v>
      </c>
      <c r="Y1006" s="12">
        <v>538.2947068589441</v>
      </c>
      <c r="Z1006" s="12">
        <v>314.60594393551162</v>
      </c>
      <c r="AA1006" s="44">
        <v>232.0401906195587</v>
      </c>
      <c r="AB1006" s="45">
        <v>278.42653118342912</v>
      </c>
      <c r="AC1006" s="12">
        <v>0</v>
      </c>
      <c r="AD1006" s="12">
        <v>12877.602238537484</v>
      </c>
      <c r="AE1006" s="12">
        <v>3182.9717807084771</v>
      </c>
      <c r="AF1006" s="12">
        <v>5480.5321821881489</v>
      </c>
      <c r="AG1006" s="44">
        <v>1128.4755203370612</v>
      </c>
      <c r="AH1006" s="45">
        <v>2841.7970972062622</v>
      </c>
      <c r="AI1006" s="12">
        <v>0</v>
      </c>
      <c r="AJ1006" s="12">
        <v>-23.25947592004287</v>
      </c>
      <c r="AK1006" s="12">
        <v>52.333697700666313</v>
      </c>
      <c r="AL1006" s="12">
        <v>96.514072203691342</v>
      </c>
      <c r="AM1006" s="44">
        <v>129.09966926229876</v>
      </c>
      <c r="AN1006" s="45">
        <v>89.999999798381864</v>
      </c>
      <c r="AO1006" s="12">
        <v>0</v>
      </c>
      <c r="AP1006" s="12">
        <v>-1996.6460302130581</v>
      </c>
      <c r="AQ1006" s="12">
        <v>10318.424213078333</v>
      </c>
      <c r="AR1006" s="12">
        <v>12345.816076307654</v>
      </c>
      <c r="AS1006" s="44">
        <v>11635.32729664243</v>
      </c>
      <c r="AT1006" s="45">
        <v>10832.258561352221</v>
      </c>
      <c r="AU1006" s="12">
        <v>0</v>
      </c>
      <c r="AV1006" s="12">
        <v>11427.702335064194</v>
      </c>
      <c r="AW1006" s="12">
        <v>16387.486408299585</v>
      </c>
      <c r="AX1006" s="12">
        <v>13572.300274817953</v>
      </c>
      <c r="AY1006" s="44">
        <v>7916.1228575756913</v>
      </c>
      <c r="AZ1006" s="45">
        <v>6783.0554731498087</v>
      </c>
      <c r="BA1006" s="12">
        <v>0</v>
      </c>
      <c r="BB1006" s="12">
        <v>9834.3408368695818</v>
      </c>
      <c r="BC1006" s="12">
        <v>12263.416002496344</v>
      </c>
      <c r="BD1006" s="12">
        <v>11724.064838313017</v>
      </c>
      <c r="BE1006" s="44">
        <v>10923.630141929114</v>
      </c>
      <c r="BF1006" s="45">
        <v>10832.258571352222</v>
      </c>
      <c r="BG1006" s="12">
        <v>0</v>
      </c>
      <c r="BH1006" s="12">
        <v>16513.013452872397</v>
      </c>
      <c r="BI1006" s="12">
        <v>13867.899875575808</v>
      </c>
      <c r="BJ1006" s="12">
        <v>8127.1502862453581</v>
      </c>
      <c r="BK1006" s="44">
        <v>7040.3693762963003</v>
      </c>
      <c r="BL1006" s="45">
        <v>3941.258375943547</v>
      </c>
      <c r="BM1006" s="12">
        <v>0</v>
      </c>
      <c r="BN1006" s="12">
        <v>0</v>
      </c>
      <c r="BO1006" s="12">
        <v>75.59317362070918</v>
      </c>
      <c r="BP1006" s="12">
        <v>44.180374503025028</v>
      </c>
      <c r="BQ1006" s="48">
        <v>32.585597058607419</v>
      </c>
      <c r="BR1006" s="49">
        <v>39.099669463916904</v>
      </c>
      <c r="BS1006" s="13">
        <v>0</v>
      </c>
      <c r="BT1006" s="12">
        <v>159.41986170304185</v>
      </c>
      <c r="BV1006" s="14">
        <f>Таблица1[[#This Row],[Lкан_леб,мм]]</f>
        <v>58170.580138296951</v>
      </c>
      <c r="BW1006" s="50">
        <f>Таблица1[[#This Row],[угол обхв4]]+Таблица1[[#This Row],[Lдуг 3,мм]]</f>
        <v>12877.602238537484</v>
      </c>
      <c r="BX1006" s="54">
        <f>Таблица1[[#This Row],[угол обхв5]]+Таблица1[[#This Row],[Y5, мм]]</f>
        <v>58708.874845155893</v>
      </c>
      <c r="BY1006" s="14">
        <f>Таблица1[[#This Row],[угол обхв6]]+Таблица1[[#This Row],[Lдуг 4,мм]]</f>
        <v>16060.57401924596</v>
      </c>
      <c r="BZ1006" s="14">
        <f>Таблица1[[#This Row],[Т1]]+Таблица1[[#This Row],[X6, мм]]</f>
        <v>59023.480789091402</v>
      </c>
      <c r="CA1006" s="14">
        <f>Таблица1[[#This Row],[Т2]]+Таблица1[[#This Row],[Lдуг 5,мм]]</f>
        <v>21541.106201434108</v>
      </c>
      <c r="CB1006" s="14">
        <f>Таблица1[[#This Row],[Т3]]+Таблица1[[#This Row],[Y6, мм]]</f>
        <v>59255.520979710964</v>
      </c>
      <c r="CC1006" s="14">
        <f>Таблица1[[#This Row],[Т4]]+Таблица1[[#This Row],[Lдуг 6,мм]]</f>
        <v>22669.58172177117</v>
      </c>
      <c r="CD1006" s="14">
        <f>Таблица1[[#This Row],[Т5]]+Таблица1[[#This Row],[Lдуг 1,мм]]</f>
        <v>59533.947510894395</v>
      </c>
      <c r="CE1006" s="14">
        <f>Таблица1[[#This Row],[Т6]]+Таблица1[[#This Row],[Lпрям1, мм]]</f>
        <v>25511.378818977431</v>
      </c>
      <c r="CF1006" s="15">
        <f>Таблица1[[#This Row],[Т7]]+Таблица1[[#This Row],[Lдуг 2,мм]]</f>
        <v>59533.947510894395</v>
      </c>
      <c r="CG1006" s="14">
        <f>Таблица1[[#This Row],[Т8]]+Таблица1[[#This Row],[Lпрям2, мм]]</f>
        <v>25511.378818977431</v>
      </c>
      <c r="CH1006" s="14">
        <f>Таблица1[[#This Row],[Т9]]-Таблица1[[#This Row],[Т9]]</f>
        <v>0</v>
      </c>
      <c r="CI1006" s="50">
        <f>Таблица1[[#This Row],[Т9]]-Таблица1[[#This Row],[Т8]]</f>
        <v>34022.568691916968</v>
      </c>
      <c r="CJ1006" s="54">
        <f>Таблица1[[#This Row],[Т9]]-Таблица1[[#This Row],[Т7]]</f>
        <v>0</v>
      </c>
      <c r="CK1006" s="14">
        <f>Таблица1[[#This Row],[Т9]]-Таблица1[[#This Row],[Т6]]</f>
        <v>36864.365789123229</v>
      </c>
      <c r="CL1006" s="14">
        <f>Таблица1[[#This Row],[Т9]]-Таблица1[[#This Row],[Т5]]</f>
        <v>278.42653118343151</v>
      </c>
      <c r="CM1006" s="14">
        <f>Таблица1[[#This Row],[Т9]]-Таблица1[[#This Row],[Т4]]</f>
        <v>37992.841309460287</v>
      </c>
      <c r="CN1006" s="14">
        <f>Таблица1[[#This Row],[Т9]]-Таблица1[[#This Row],[Т3]]</f>
        <v>510.46672180299356</v>
      </c>
      <c r="CO1006" s="14">
        <f>Таблица1[[#This Row],[Т9]]-Таблица1[[#This Row],[Т2]]</f>
        <v>43473.373491648439</v>
      </c>
      <c r="CP1006" s="14">
        <f>Таблица1[[#This Row],[Т9]]-Таблица1[[#This Row],[Т1]]</f>
        <v>825.07266573850211</v>
      </c>
      <c r="CQ1006" s="14">
        <f>Таблица1[[#This Row],[Т9]]-Таблица1[[#This Row],[угол обхв6]]</f>
        <v>46656.345272356913</v>
      </c>
      <c r="CR1006" s="14">
        <f>Таблица1[[#This Row],[Т9]]-Таблица1[[#This Row],[угол обхв5]]</f>
        <v>1363.367372597444</v>
      </c>
      <c r="CS1006" s="14">
        <f>Таблица1[[#This Row],[Т9]]-Таблица1[[#This Row],[угол обхв4]]</f>
        <v>59533.947510894395</v>
      </c>
      <c r="CT1006" s="14">
        <f>Таблица1[[#This Row],[Lкан_прям, мм]]+Таблица1[[#This Row],[Lкан_дуг, мм]]+Таблица1[[#This Row],[Lкан_леб,мм]]</f>
        <v>85045.326329871838</v>
      </c>
      <c r="CU1006" s="16">
        <f>Таблица1[[#This Row],[Lкан_леб,мм]]</f>
        <v>58170.580138296951</v>
      </c>
      <c r="CV1006" s="14">
        <f>2534431-(Таблица1[[#This Row],[Т23]]+Таблица1[[#This Row],[угол обхв3]])</f>
        <v>2449226.2538084253</v>
      </c>
      <c r="CW1006" s="50">
        <f>SUM(X1006:AC1006,AD1006:AI1006)-Таблица1[[#This Row],[lподв_min, мм]]</f>
        <v>24032.9490929329</v>
      </c>
      <c r="CX1006" s="17">
        <f>CW1445-Таблица1[[#This Row],[Суммарная длина каната]]</f>
        <v>-2426305.4870924749</v>
      </c>
    </row>
    <row r="1007" spans="1:102" x14ac:dyDescent="0.25">
      <c r="A1007" s="21">
        <v>1006</v>
      </c>
      <c r="B1007" s="10">
        <v>24.700000000003758</v>
      </c>
      <c r="C1007" s="10">
        <v>69.409387755102046</v>
      </c>
      <c r="D1007" s="11">
        <v>11624.354424492765</v>
      </c>
      <c r="E1007" s="11">
        <v>6841.9524440341556</v>
      </c>
      <c r="F1007" s="11">
        <v>10747.431984658951</v>
      </c>
      <c r="G1007" s="11">
        <v>7046.6376523808076</v>
      </c>
      <c r="H1007" s="11">
        <v>11216.353934492765</v>
      </c>
      <c r="I1007" s="11">
        <v>3935.5555839800068</v>
      </c>
      <c r="J1007" s="11">
        <v>2906.3968600541493</v>
      </c>
      <c r="K1007" s="11">
        <v>25549.605205505144</v>
      </c>
      <c r="L1007" s="11">
        <v>1325.140986069739</v>
      </c>
      <c r="M1007" s="11">
        <v>58170.580138296951</v>
      </c>
      <c r="N1007" s="11">
        <v>9995.4583257959512</v>
      </c>
      <c r="O1007" s="11">
        <v>16138.173280582843</v>
      </c>
      <c r="P1007" s="43">
        <v>12003.677203545545</v>
      </c>
      <c r="Q1007" s="11">
        <v>13702.773840142036</v>
      </c>
      <c r="R1007" s="11">
        <v>11637.59861834748</v>
      </c>
      <c r="S1007" s="11">
        <v>8234.4816506683073</v>
      </c>
      <c r="T1007" s="11">
        <v>11624.354424492765</v>
      </c>
      <c r="U1007" s="11">
        <v>6841.9524440341556</v>
      </c>
      <c r="V1007" s="11">
        <v>10722.26784623313</v>
      </c>
      <c r="W1007" s="11">
        <v>6908.4791704215513</v>
      </c>
      <c r="X1007" s="12">
        <v>0</v>
      </c>
      <c r="Y1007" s="12">
        <v>525.17416610126236</v>
      </c>
      <c r="Z1007" s="12">
        <v>308.61329144529617</v>
      </c>
      <c r="AA1007" s="44">
        <v>232.04019061955924</v>
      </c>
      <c r="AB1007" s="45">
        <v>259.31333790362117</v>
      </c>
      <c r="AC1007" s="12">
        <v>0</v>
      </c>
      <c r="AD1007" s="12">
        <v>12877.602238537484</v>
      </c>
      <c r="AE1007" s="12">
        <v>3156.5984057921009</v>
      </c>
      <c r="AF1007" s="12">
        <v>5480.5321821881498</v>
      </c>
      <c r="AG1007" s="44">
        <v>1128.4755203370617</v>
      </c>
      <c r="AH1007" s="45">
        <v>2906.3968586503474</v>
      </c>
      <c r="AI1007" s="12">
        <v>0</v>
      </c>
      <c r="AJ1007" s="12">
        <v>-23.25947592004287</v>
      </c>
      <c r="AK1007" s="12">
        <v>50.491169243939474</v>
      </c>
      <c r="AL1007" s="12">
        <v>93.829990571038266</v>
      </c>
      <c r="AM1007" s="44">
        <v>126.41558762964576</v>
      </c>
      <c r="AN1007" s="45">
        <v>89.999999802863186</v>
      </c>
      <c r="AO1007" s="12">
        <v>0</v>
      </c>
      <c r="AP1007" s="12">
        <v>-1996.6460302130581</v>
      </c>
      <c r="AQ1007" s="12">
        <v>10310.241153372812</v>
      </c>
      <c r="AR1007" s="12">
        <v>12410.765993308753</v>
      </c>
      <c r="AS1007" s="44">
        <v>11965.929406834475</v>
      </c>
      <c r="AT1007" s="45">
        <v>11216.354424492765</v>
      </c>
      <c r="AU1007" s="12">
        <v>0</v>
      </c>
      <c r="AV1007" s="12">
        <v>11427.702335064194</v>
      </c>
      <c r="AW1007" s="12">
        <v>16397.741713684245</v>
      </c>
      <c r="AX1007" s="12">
        <v>13675.521000856423</v>
      </c>
      <c r="AY1007" s="44">
        <v>7992.2774117881645</v>
      </c>
      <c r="AZ1007" s="45">
        <v>6841.952442630356</v>
      </c>
      <c r="BA1007" s="12">
        <v>0</v>
      </c>
      <c r="BB1007" s="12">
        <v>9834.3408368695818</v>
      </c>
      <c r="BC1007" s="12">
        <v>12318.460031122406</v>
      </c>
      <c r="BD1007" s="12">
        <v>12044.687408110687</v>
      </c>
      <c r="BE1007" s="44">
        <v>11296.02363600577</v>
      </c>
      <c r="BF1007" s="45">
        <v>11216.354434492767</v>
      </c>
      <c r="BG1007" s="12">
        <v>0</v>
      </c>
      <c r="BH1007" s="12">
        <v>16513.013452872397</v>
      </c>
      <c r="BI1007" s="12">
        <v>13962.342273243436</v>
      </c>
      <c r="BJ1007" s="12">
        <v>8207.2288113826926</v>
      </c>
      <c r="BK1007" s="44">
        <v>7084.1566829142985</v>
      </c>
      <c r="BL1007" s="45">
        <v>3935.5555839800086</v>
      </c>
      <c r="BM1007" s="12">
        <v>0</v>
      </c>
      <c r="BN1007" s="12">
        <v>0</v>
      </c>
      <c r="BO1007" s="12">
        <v>73.750645163982355</v>
      </c>
      <c r="BP1007" s="12">
        <v>43.338821327098792</v>
      </c>
      <c r="BQ1007" s="48">
        <v>32.585597058607497</v>
      </c>
      <c r="BR1007" s="49">
        <v>36.41558782678257</v>
      </c>
      <c r="BS1007" s="13">
        <v>0</v>
      </c>
      <c r="BT1007" s="12">
        <v>159.41986170304185</v>
      </c>
      <c r="BV1007" s="14">
        <f>Таблица1[[#This Row],[Lкан_леб,мм]]</f>
        <v>58170.580138296951</v>
      </c>
      <c r="BW1007" s="50">
        <f>Таблица1[[#This Row],[угол обхв4]]+Таблица1[[#This Row],[Lдуг 3,мм]]</f>
        <v>12877.602238537484</v>
      </c>
      <c r="BX1007" s="54">
        <f>Таблица1[[#This Row],[угол обхв5]]+Таблица1[[#This Row],[Y5, мм]]</f>
        <v>58695.754304398215</v>
      </c>
      <c r="BY1007" s="14">
        <f>Таблица1[[#This Row],[угол обхв6]]+Таблица1[[#This Row],[Lдуг 4,мм]]</f>
        <v>16034.200644329585</v>
      </c>
      <c r="BZ1007" s="14">
        <f>Таблица1[[#This Row],[Т1]]+Таблица1[[#This Row],[X6, мм]]</f>
        <v>59004.367595843512</v>
      </c>
      <c r="CA1007" s="14">
        <f>Таблица1[[#This Row],[Т2]]+Таблица1[[#This Row],[Lдуг 5,мм]]</f>
        <v>21514.732826517735</v>
      </c>
      <c r="CB1007" s="14">
        <f>Таблица1[[#This Row],[Т3]]+Таблица1[[#This Row],[Y6, мм]]</f>
        <v>59236.407786463074</v>
      </c>
      <c r="CC1007" s="14">
        <f>Таблица1[[#This Row],[Т4]]+Таблица1[[#This Row],[Lдуг 6,мм]]</f>
        <v>22643.208346854797</v>
      </c>
      <c r="CD1007" s="14">
        <f>Таблица1[[#This Row],[Т5]]+Таблица1[[#This Row],[Lдуг 1,мм]]</f>
        <v>59495.721124366697</v>
      </c>
      <c r="CE1007" s="14">
        <f>Таблица1[[#This Row],[Т6]]+Таблица1[[#This Row],[Lпрям1, мм]]</f>
        <v>25549.605205505144</v>
      </c>
      <c r="CF1007" s="15">
        <f>Таблица1[[#This Row],[Т7]]+Таблица1[[#This Row],[Lдуг 2,мм]]</f>
        <v>59495.721124366697</v>
      </c>
      <c r="CG1007" s="14">
        <f>Таблица1[[#This Row],[Т8]]+Таблица1[[#This Row],[Lпрям2, мм]]</f>
        <v>25549.605205505144</v>
      </c>
      <c r="CH1007" s="14">
        <f>Таблица1[[#This Row],[Т9]]-Таблица1[[#This Row],[Т9]]</f>
        <v>0</v>
      </c>
      <c r="CI1007" s="50">
        <f>Таблица1[[#This Row],[Т9]]-Таблица1[[#This Row],[Т8]]</f>
        <v>33946.115918861557</v>
      </c>
      <c r="CJ1007" s="54">
        <f>Таблица1[[#This Row],[Т9]]-Таблица1[[#This Row],[Т7]]</f>
        <v>0</v>
      </c>
      <c r="CK1007" s="14">
        <f>Таблица1[[#This Row],[Т9]]-Таблица1[[#This Row],[Т6]]</f>
        <v>36852.512777511904</v>
      </c>
      <c r="CL1007" s="14">
        <f>Таблица1[[#This Row],[Т9]]-Таблица1[[#This Row],[Т5]]</f>
        <v>259.3133379036226</v>
      </c>
      <c r="CM1007" s="14">
        <f>Таблица1[[#This Row],[Т9]]-Таблица1[[#This Row],[Т4]]</f>
        <v>37980.988297848962</v>
      </c>
      <c r="CN1007" s="14">
        <f>Таблица1[[#This Row],[Т9]]-Таблица1[[#This Row],[Т3]]</f>
        <v>491.35352852318465</v>
      </c>
      <c r="CO1007" s="14">
        <f>Таблица1[[#This Row],[Т9]]-Таблица1[[#This Row],[Т2]]</f>
        <v>43461.520480037114</v>
      </c>
      <c r="CP1007" s="14">
        <f>Таблица1[[#This Row],[Т9]]-Таблица1[[#This Row],[Т1]]</f>
        <v>799.96681996848201</v>
      </c>
      <c r="CQ1007" s="14">
        <f>Таблица1[[#This Row],[Т9]]-Таблица1[[#This Row],[угол обхв6]]</f>
        <v>46618.118885829215</v>
      </c>
      <c r="CR1007" s="14">
        <f>Таблица1[[#This Row],[Т9]]-Таблица1[[#This Row],[угол обхв5]]</f>
        <v>1325.1409860697458</v>
      </c>
      <c r="CS1007" s="14">
        <f>Таблица1[[#This Row],[Т9]]-Таблица1[[#This Row],[угол обхв4]]</f>
        <v>59495.721124366697</v>
      </c>
      <c r="CT1007" s="14">
        <f>Таблица1[[#This Row],[Lкан_прям, мм]]+Таблица1[[#This Row],[Lкан_дуг, мм]]+Таблица1[[#This Row],[Lкан_леб,мм]]</f>
        <v>85045.326329871838</v>
      </c>
      <c r="CU1007" s="16">
        <f>Таблица1[[#This Row],[Lкан_леб,мм]]</f>
        <v>58170.580138296951</v>
      </c>
      <c r="CV1007" s="14">
        <f>2534431-(Таблица1[[#This Row],[Т23]]+Таблица1[[#This Row],[угол обхв3]])</f>
        <v>2449226.2538084253</v>
      </c>
      <c r="CW1007" s="50">
        <f>SUM(X1007:AC1007,AD1007:AI1007)-Таблица1[[#This Row],[lподв_min, мм]]</f>
        <v>23968.349331520734</v>
      </c>
      <c r="CX1007" s="17">
        <f>CW1446-Таблица1[[#This Row],[Суммарная длина каната]]</f>
        <v>-2426356.253347049</v>
      </c>
    </row>
    <row r="1008" spans="1:102" x14ac:dyDescent="0.25">
      <c r="A1008" s="21">
        <v>1007</v>
      </c>
      <c r="B1008" s="10">
        <v>24.700000000003758</v>
      </c>
      <c r="C1008" s="10">
        <v>72.093469387755121</v>
      </c>
      <c r="D1008" s="11">
        <v>12005.270823216875</v>
      </c>
      <c r="E1008" s="11">
        <v>6918.7715970818672</v>
      </c>
      <c r="F1008" s="11">
        <v>11119.725244865003</v>
      </c>
      <c r="G1008" s="11">
        <v>7082.1669111561951</v>
      </c>
      <c r="H1008" s="11">
        <v>11597.270333216877</v>
      </c>
      <c r="I1008" s="11">
        <v>3946.2881974462589</v>
      </c>
      <c r="J1008" s="11">
        <v>2972.4833996356083</v>
      </c>
      <c r="K1008" s="11">
        <v>25587.831592032144</v>
      </c>
      <c r="L1008" s="11">
        <v>1286.9145995427343</v>
      </c>
      <c r="M1008" s="11">
        <v>58170.580138296951</v>
      </c>
      <c r="N1008" s="11">
        <v>9995.4583257959512</v>
      </c>
      <c r="O1008" s="11">
        <v>16138.173280582843</v>
      </c>
      <c r="P1008" s="43">
        <v>12062.892535548835</v>
      </c>
      <c r="Q1008" s="11">
        <v>13789.829429633412</v>
      </c>
      <c r="R1008" s="11">
        <v>11953.289835282059</v>
      </c>
      <c r="S1008" s="11">
        <v>8310.3933046207076</v>
      </c>
      <c r="T1008" s="11">
        <v>12005.270823216875</v>
      </c>
      <c r="U1008" s="11">
        <v>6918.7715970818672</v>
      </c>
      <c r="V1008" s="11">
        <v>11101.058527211371</v>
      </c>
      <c r="W1008" s="11">
        <v>6942.9815899041332</v>
      </c>
      <c r="X1008" s="12">
        <v>0</v>
      </c>
      <c r="Y1008" s="12">
        <v>511.99184634733183</v>
      </c>
      <c r="Z1008" s="12">
        <v>302.68241795132946</v>
      </c>
      <c r="AA1008" s="44">
        <v>232.04019061955924</v>
      </c>
      <c r="AB1008" s="45">
        <v>240.2001446245138</v>
      </c>
      <c r="AC1008" s="12">
        <v>0</v>
      </c>
      <c r="AD1008" s="12">
        <v>12877.602238537484</v>
      </c>
      <c r="AE1008" s="12">
        <v>3128.7382527064383</v>
      </c>
      <c r="AF1008" s="12">
        <v>5480.5321821881498</v>
      </c>
      <c r="AG1008" s="44">
        <v>1128.4755203370605</v>
      </c>
      <c r="AH1008" s="45">
        <v>2972.4833982630162</v>
      </c>
      <c r="AI1008" s="12">
        <v>0</v>
      </c>
      <c r="AJ1008" s="12">
        <v>-23.25947592004287</v>
      </c>
      <c r="AK1008" s="12">
        <v>48.639965111360695</v>
      </c>
      <c r="AL1008" s="12">
        <v>91.145908938385205</v>
      </c>
      <c r="AM1008" s="44">
        <v>123.73150599699271</v>
      </c>
      <c r="AN1008" s="45">
        <v>89.99999980724607</v>
      </c>
      <c r="AO1008" s="12">
        <v>0</v>
      </c>
      <c r="AP1008" s="12">
        <v>-1996.6460302130581</v>
      </c>
      <c r="AQ1008" s="12">
        <v>10301.691770015379</v>
      </c>
      <c r="AR1008" s="12">
        <v>12470.810939216086</v>
      </c>
      <c r="AS1008" s="44">
        <v>12292.602585109589</v>
      </c>
      <c r="AT1008" s="45">
        <v>11597.270823216875</v>
      </c>
      <c r="AU1008" s="12">
        <v>0</v>
      </c>
      <c r="AV1008" s="12">
        <v>11427.702335064194</v>
      </c>
      <c r="AW1008" s="12">
        <v>16407.774982434865</v>
      </c>
      <c r="AX1008" s="12">
        <v>13781.670020980695</v>
      </c>
      <c r="AY1008" s="44">
        <v>8083.8301615358732</v>
      </c>
      <c r="AZ1008" s="45">
        <v>6918.7715957092769</v>
      </c>
      <c r="BA1008" s="12">
        <v>0</v>
      </c>
      <c r="BB1008" s="12">
        <v>9834.3408368695818</v>
      </c>
      <c r="BC1008" s="12">
        <v>12369.125979768263</v>
      </c>
      <c r="BD1008" s="12">
        <v>12361.208238949312</v>
      </c>
      <c r="BE1008" s="44">
        <v>11665.958073389345</v>
      </c>
      <c r="BF1008" s="45">
        <v>11597.270833216877</v>
      </c>
      <c r="BG1008" s="12">
        <v>0</v>
      </c>
      <c r="BH1008" s="12">
        <v>16513.013452872397</v>
      </c>
      <c r="BI1008" s="12">
        <v>14059.431131485433</v>
      </c>
      <c r="BJ1008" s="12">
        <v>8302.233895967991</v>
      </c>
      <c r="BK1008" s="44">
        <v>7145.3347401667033</v>
      </c>
      <c r="BL1008" s="45">
        <v>3946.2881974462607</v>
      </c>
      <c r="BM1008" s="12">
        <v>0</v>
      </c>
      <c r="BN1008" s="12">
        <v>0</v>
      </c>
      <c r="BO1008" s="12">
        <v>71.899441031403555</v>
      </c>
      <c r="BP1008" s="12">
        <v>42.505943827024517</v>
      </c>
      <c r="BQ1008" s="48">
        <v>32.585597058607497</v>
      </c>
      <c r="BR1008" s="49">
        <v>33.731506189746639</v>
      </c>
      <c r="BS1008" s="13">
        <v>0</v>
      </c>
      <c r="BT1008" s="12">
        <v>159.41986170304185</v>
      </c>
      <c r="BV1008" s="14">
        <f>Таблица1[[#This Row],[Lкан_леб,мм]]</f>
        <v>58170.580138296951</v>
      </c>
      <c r="BW1008" s="50">
        <f>Таблица1[[#This Row],[угол обхв4]]+Таблица1[[#This Row],[Lдуг 3,мм]]</f>
        <v>12877.602238537484</v>
      </c>
      <c r="BX1008" s="54">
        <f>Таблица1[[#This Row],[угол обхв5]]+Таблица1[[#This Row],[Y5, мм]]</f>
        <v>58682.571984644281</v>
      </c>
      <c r="BY1008" s="14">
        <f>Таблица1[[#This Row],[угол обхв6]]+Таблица1[[#This Row],[Lдуг 4,мм]]</f>
        <v>16006.340491243922</v>
      </c>
      <c r="BZ1008" s="14">
        <f>Таблица1[[#This Row],[Т1]]+Таблица1[[#This Row],[X6, мм]]</f>
        <v>58985.254402595609</v>
      </c>
      <c r="CA1008" s="14">
        <f>Таблица1[[#This Row],[Т2]]+Таблица1[[#This Row],[Lдуг 5,мм]]</f>
        <v>21486.872673432073</v>
      </c>
      <c r="CB1008" s="14">
        <f>Таблица1[[#This Row],[Т3]]+Таблица1[[#This Row],[Y6, мм]]</f>
        <v>59217.294593215171</v>
      </c>
      <c r="CC1008" s="14">
        <f>Таблица1[[#This Row],[Т4]]+Таблица1[[#This Row],[Lдуг 6,мм]]</f>
        <v>22615.348193769132</v>
      </c>
      <c r="CD1008" s="14">
        <f>Таблица1[[#This Row],[Т5]]+Таблица1[[#This Row],[Lдуг 1,мм]]</f>
        <v>59457.494737839683</v>
      </c>
      <c r="CE1008" s="14">
        <f>Таблица1[[#This Row],[Т6]]+Таблица1[[#This Row],[Lпрям1, мм]]</f>
        <v>25587.831592032147</v>
      </c>
      <c r="CF1008" s="15">
        <f>Таблица1[[#This Row],[Т7]]+Таблица1[[#This Row],[Lдуг 2,мм]]</f>
        <v>59457.494737839683</v>
      </c>
      <c r="CG1008" s="14">
        <f>Таблица1[[#This Row],[Т8]]+Таблица1[[#This Row],[Lпрям2, мм]]</f>
        <v>25587.831592032147</v>
      </c>
      <c r="CH1008" s="14">
        <f>Таблица1[[#This Row],[Т9]]-Таблица1[[#This Row],[Т9]]</f>
        <v>0</v>
      </c>
      <c r="CI1008" s="50">
        <f>Таблица1[[#This Row],[Т9]]-Таблица1[[#This Row],[Т8]]</f>
        <v>33869.663145807535</v>
      </c>
      <c r="CJ1008" s="54">
        <f>Таблица1[[#This Row],[Т9]]-Таблица1[[#This Row],[Т7]]</f>
        <v>0</v>
      </c>
      <c r="CK1008" s="14">
        <f>Таблица1[[#This Row],[Т9]]-Таблица1[[#This Row],[Т6]]</f>
        <v>36842.146544070551</v>
      </c>
      <c r="CL1008" s="14">
        <f>Таблица1[[#This Row],[Т9]]-Таблица1[[#This Row],[Т5]]</f>
        <v>240.20014462451218</v>
      </c>
      <c r="CM1008" s="14">
        <f>Таблица1[[#This Row],[Т9]]-Таблица1[[#This Row],[Т4]]</f>
        <v>37970.622064407609</v>
      </c>
      <c r="CN1008" s="14">
        <f>Таблица1[[#This Row],[Т9]]-Таблица1[[#This Row],[Т3]]</f>
        <v>472.24033524407423</v>
      </c>
      <c r="CO1008" s="14">
        <f>Таблица1[[#This Row],[Т9]]-Таблица1[[#This Row],[Т2]]</f>
        <v>43451.154246595761</v>
      </c>
      <c r="CP1008" s="14">
        <f>Таблица1[[#This Row],[Т9]]-Таблица1[[#This Row],[Т1]]</f>
        <v>774.92275319540204</v>
      </c>
      <c r="CQ1008" s="14">
        <f>Таблица1[[#This Row],[Т9]]-Таблица1[[#This Row],[угол обхв6]]</f>
        <v>46579.892499302201</v>
      </c>
      <c r="CR1008" s="14">
        <f>Таблица1[[#This Row],[Т9]]-Таблица1[[#This Row],[угол обхв5]]</f>
        <v>1286.9145995427316</v>
      </c>
      <c r="CS1008" s="14">
        <f>Таблица1[[#This Row],[Т9]]-Таблица1[[#This Row],[угол обхв4]]</f>
        <v>59457.494737839683</v>
      </c>
      <c r="CT1008" s="14">
        <f>Таблица1[[#This Row],[Lкан_прям, мм]]+Таблица1[[#This Row],[Lкан_дуг, мм]]+Таблица1[[#This Row],[Lкан_леб,мм]]</f>
        <v>85045.326329871838</v>
      </c>
      <c r="CU1008" s="16">
        <f>Таблица1[[#This Row],[Lкан_леб,мм]]</f>
        <v>58170.580138296951</v>
      </c>
      <c r="CV1008" s="14">
        <f>2534431-(Таблица1[[#This Row],[Т23]]+Таблица1[[#This Row],[угол обхв3]])</f>
        <v>2449226.2538084253</v>
      </c>
      <c r="CW1008" s="50">
        <f>SUM(X1008:AC1008,AD1008:AI1008)-Таблица1[[#This Row],[lподв_min, мм]]</f>
        <v>23902.262791939269</v>
      </c>
      <c r="CX1008" s="17">
        <f>CW1447-Таблица1[[#This Row],[Суммарная длина каната]]</f>
        <v>-2426407.6544358898</v>
      </c>
    </row>
    <row r="1009" spans="1:102" x14ac:dyDescent="0.25">
      <c r="A1009" s="21">
        <v>1008</v>
      </c>
      <c r="B1009" s="10">
        <v>24.700000000003758</v>
      </c>
      <c r="C1009" s="10">
        <v>74.777551020408183</v>
      </c>
      <c r="D1009" s="11">
        <v>12382.171968968578</v>
      </c>
      <c r="E1009" s="11">
        <v>7013.3443808146503</v>
      </c>
      <c r="F1009" s="11">
        <v>11489.946273881536</v>
      </c>
      <c r="G1009" s="11">
        <v>7135.091286428079</v>
      </c>
      <c r="H1009" s="11">
        <v>11974.171478968579</v>
      </c>
      <c r="I1009" s="11">
        <v>3973.3095527710129</v>
      </c>
      <c r="J1009" s="11">
        <v>3040.0348280436369</v>
      </c>
      <c r="K1009" s="11">
        <v>25626.057978558445</v>
      </c>
      <c r="L1009" s="11">
        <v>1248.6882130164397</v>
      </c>
      <c r="M1009" s="11">
        <v>58170.580138296951</v>
      </c>
      <c r="N1009" s="11">
        <v>9995.4583257959512</v>
      </c>
      <c r="O1009" s="11">
        <v>16138.173280582843</v>
      </c>
      <c r="P1009" s="43">
        <v>12117.966183772578</v>
      </c>
      <c r="Q1009" s="11">
        <v>13879.562503119605</v>
      </c>
      <c r="R1009" s="11">
        <v>12265.079853443496</v>
      </c>
      <c r="S1009" s="11">
        <v>8401.0051594208126</v>
      </c>
      <c r="T1009" s="11">
        <v>12382.171968968578</v>
      </c>
      <c r="U1009" s="11">
        <v>7013.3443808146503</v>
      </c>
      <c r="V1009" s="11">
        <v>11477.817934619783</v>
      </c>
      <c r="W1009" s="11">
        <v>6995.1845196626655</v>
      </c>
      <c r="X1009" s="12">
        <v>0</v>
      </c>
      <c r="Y1009" s="12">
        <v>498.74262899693321</v>
      </c>
      <c r="Z1009" s="12">
        <v>296.81844205383112</v>
      </c>
      <c r="AA1009" s="44">
        <v>232.04019061955887</v>
      </c>
      <c r="AB1009" s="45">
        <v>221.08695134611654</v>
      </c>
      <c r="AC1009" s="12">
        <v>0</v>
      </c>
      <c r="AD1009" s="12">
        <v>12877.602238537484</v>
      </c>
      <c r="AE1009" s="12">
        <v>3099.4132107942028</v>
      </c>
      <c r="AF1009" s="12">
        <v>5480.5321821881498</v>
      </c>
      <c r="AG1009" s="44">
        <v>1128.4755203370612</v>
      </c>
      <c r="AH1009" s="45">
        <v>3040.0348267015452</v>
      </c>
      <c r="AI1009" s="12">
        <v>0</v>
      </c>
      <c r="AJ1009" s="12">
        <v>-23.25947592004287</v>
      </c>
      <c r="AK1009" s="12">
        <v>46.779366493641696</v>
      </c>
      <c r="AL1009" s="12">
        <v>88.461827305732157</v>
      </c>
      <c r="AM1009" s="44">
        <v>121.04742436433961</v>
      </c>
      <c r="AN1009" s="45">
        <v>89.999999811529179</v>
      </c>
      <c r="AO1009" s="12">
        <v>0</v>
      </c>
      <c r="AP1009" s="12">
        <v>-1996.6460302130581</v>
      </c>
      <c r="AQ1009" s="12">
        <v>10292.776925973458</v>
      </c>
      <c r="AR1009" s="12">
        <v>12525.819166279227</v>
      </c>
      <c r="AS1009" s="44">
        <v>12614.63006079353</v>
      </c>
      <c r="AT1009" s="45">
        <v>11974.171968968578</v>
      </c>
      <c r="AU1009" s="12">
        <v>0</v>
      </c>
      <c r="AV1009" s="12">
        <v>11427.702335064194</v>
      </c>
      <c r="AW1009" s="12">
        <v>16417.575589070959</v>
      </c>
      <c r="AX1009" s="12">
        <v>13890.514428084265</v>
      </c>
      <c r="AY1009" s="44">
        <v>8190.5802261511317</v>
      </c>
      <c r="AZ1009" s="45">
        <v>7013.3443794725599</v>
      </c>
      <c r="BA1009" s="12">
        <v>0</v>
      </c>
      <c r="BB1009" s="12">
        <v>9834.3408368695818</v>
      </c>
      <c r="BC1009" s="12">
        <v>12415.284783950085</v>
      </c>
      <c r="BD1009" s="12">
        <v>12672.932835950145</v>
      </c>
      <c r="BE1009" s="44">
        <v>12032.621761618544</v>
      </c>
      <c r="BF1009" s="45">
        <v>11974.171978968579</v>
      </c>
      <c r="BG1009" s="12">
        <v>0</v>
      </c>
      <c r="BH1009" s="12">
        <v>16513.013452872397</v>
      </c>
      <c r="BI1009" s="12">
        <v>14158.964811607721</v>
      </c>
      <c r="BJ1009" s="12">
        <v>8411.9570843854744</v>
      </c>
      <c r="BK1009" s="44">
        <v>7223.7693140843294</v>
      </c>
      <c r="BL1009" s="45">
        <v>3973.3095527710148</v>
      </c>
      <c r="BM1009" s="12">
        <v>0</v>
      </c>
      <c r="BN1009" s="12">
        <v>0</v>
      </c>
      <c r="BO1009" s="12">
        <v>70.038842413684563</v>
      </c>
      <c r="BP1009" s="12">
        <v>41.682460812090461</v>
      </c>
      <c r="BQ1009" s="48">
        <v>32.585597058607448</v>
      </c>
      <c r="BR1009" s="49">
        <v>31.047424552810423</v>
      </c>
      <c r="BS1009" s="13">
        <v>0</v>
      </c>
      <c r="BT1009" s="12">
        <v>159.41986170304185</v>
      </c>
      <c r="BV1009" s="14">
        <f>Таблица1[[#This Row],[Lкан_леб,мм]]</f>
        <v>58170.580138296951</v>
      </c>
      <c r="BW1009" s="50">
        <f>Таблица1[[#This Row],[угол обхв4]]+Таблица1[[#This Row],[Lдуг 3,мм]]</f>
        <v>12877.602238537484</v>
      </c>
      <c r="BX1009" s="54">
        <f>Таблица1[[#This Row],[угол обхв5]]+Таблица1[[#This Row],[Y5, мм]]</f>
        <v>58669.322767293881</v>
      </c>
      <c r="BY1009" s="14">
        <f>Таблица1[[#This Row],[угол обхв6]]+Таблица1[[#This Row],[Lдуг 4,мм]]</f>
        <v>15977.015449331686</v>
      </c>
      <c r="BZ1009" s="14">
        <f>Таблица1[[#This Row],[Т1]]+Таблица1[[#This Row],[X6, мм]]</f>
        <v>58966.141209347712</v>
      </c>
      <c r="CA1009" s="14">
        <f>Таблица1[[#This Row],[Т2]]+Таблица1[[#This Row],[Lдуг 5,мм]]</f>
        <v>21457.547631519836</v>
      </c>
      <c r="CB1009" s="14">
        <f>Таблица1[[#This Row],[Т3]]+Таблица1[[#This Row],[Y6, мм]]</f>
        <v>59198.181399967274</v>
      </c>
      <c r="CC1009" s="14">
        <f>Таблица1[[#This Row],[Т4]]+Таблица1[[#This Row],[Lдуг 6,мм]]</f>
        <v>22586.023151856898</v>
      </c>
      <c r="CD1009" s="14">
        <f>Таблица1[[#This Row],[Т5]]+Таблица1[[#This Row],[Lдуг 1,мм]]</f>
        <v>59419.268351313389</v>
      </c>
      <c r="CE1009" s="14">
        <f>Таблица1[[#This Row],[Т6]]+Таблица1[[#This Row],[Lпрям1, мм]]</f>
        <v>25626.057978558441</v>
      </c>
      <c r="CF1009" s="15">
        <f>Таблица1[[#This Row],[Т7]]+Таблица1[[#This Row],[Lдуг 2,мм]]</f>
        <v>59419.268351313389</v>
      </c>
      <c r="CG1009" s="14">
        <f>Таблица1[[#This Row],[Т8]]+Таблица1[[#This Row],[Lпрям2, мм]]</f>
        <v>25626.057978558441</v>
      </c>
      <c r="CH1009" s="14">
        <f>Таблица1[[#This Row],[Т9]]-Таблица1[[#This Row],[Т9]]</f>
        <v>0</v>
      </c>
      <c r="CI1009" s="50">
        <f>Таблица1[[#This Row],[Т9]]-Таблица1[[#This Row],[Т8]]</f>
        <v>33793.210372754947</v>
      </c>
      <c r="CJ1009" s="54">
        <f>Таблица1[[#This Row],[Т9]]-Таблица1[[#This Row],[Т7]]</f>
        <v>0</v>
      </c>
      <c r="CK1009" s="14">
        <f>Таблица1[[#This Row],[Т9]]-Таблица1[[#This Row],[Т6]]</f>
        <v>36833.245199456491</v>
      </c>
      <c r="CL1009" s="14">
        <f>Таблица1[[#This Row],[Т9]]-Таблица1[[#This Row],[Т5]]</f>
        <v>221.0869513461148</v>
      </c>
      <c r="CM1009" s="14">
        <f>Таблица1[[#This Row],[Т9]]-Таблица1[[#This Row],[Т4]]</f>
        <v>37961.72071979355</v>
      </c>
      <c r="CN1009" s="14">
        <f>Таблица1[[#This Row],[Т9]]-Таблица1[[#This Row],[Т3]]</f>
        <v>453.12714196567686</v>
      </c>
      <c r="CO1009" s="14">
        <f>Таблица1[[#This Row],[Т9]]-Таблица1[[#This Row],[Т2]]</f>
        <v>43442.252901981701</v>
      </c>
      <c r="CP1009" s="14">
        <f>Таблица1[[#This Row],[Т9]]-Таблица1[[#This Row],[Т1]]</f>
        <v>749.94558401950781</v>
      </c>
      <c r="CQ1009" s="14">
        <f>Таблица1[[#This Row],[Т9]]-Таблица1[[#This Row],[угол обхв6]]</f>
        <v>46541.666112775907</v>
      </c>
      <c r="CR1009" s="14">
        <f>Таблица1[[#This Row],[Т9]]-Таблица1[[#This Row],[угол обхв5]]</f>
        <v>1248.6882130164377</v>
      </c>
      <c r="CS1009" s="14">
        <f>Таблица1[[#This Row],[Т9]]-Таблица1[[#This Row],[угол обхв4]]</f>
        <v>59419.268351313389</v>
      </c>
      <c r="CT1009" s="14">
        <f>Таблица1[[#This Row],[Lкан_прям, мм]]+Таблица1[[#This Row],[Lкан_дуг, мм]]+Таблица1[[#This Row],[Lкан_леб,мм]]</f>
        <v>85045.326329871838</v>
      </c>
      <c r="CU1009" s="16">
        <f>Таблица1[[#This Row],[Lкан_леб,мм]]</f>
        <v>58170.580138296951</v>
      </c>
      <c r="CV1009" s="14">
        <f>2534431-(Таблица1[[#This Row],[Т23]]+Таблица1[[#This Row],[угол обхв3]])</f>
        <v>2449226.2538084253</v>
      </c>
      <c r="CW1009" s="50">
        <f>SUM(X1009:AC1009,AD1009:AI1009)-Таблица1[[#This Row],[lподв_min, мм]]</f>
        <v>23834.711363531249</v>
      </c>
      <c r="CX1009" s="17">
        <f>CW1448-Таблица1[[#This Row],[Суммарная длина каната]]</f>
        <v>-2426459.618065876</v>
      </c>
    </row>
    <row r="1010" spans="1:102" x14ac:dyDescent="0.25">
      <c r="A1010" s="21">
        <v>1009</v>
      </c>
      <c r="B1010" s="10">
        <v>24.700000000003758</v>
      </c>
      <c r="C1010" s="10">
        <v>77.461632653061244</v>
      </c>
      <c r="D1010" s="11">
        <v>12754.230883268056</v>
      </c>
      <c r="E1010" s="11">
        <v>7125.4632881505959</v>
      </c>
      <c r="F1010" s="11">
        <v>11857.282750421595</v>
      </c>
      <c r="G1010" s="11">
        <v>7205.2946540617886</v>
      </c>
      <c r="H1010" s="11">
        <v>12346.230393268057</v>
      </c>
      <c r="I1010" s="11">
        <v>4016.4354421838834</v>
      </c>
      <c r="J1010" s="11">
        <v>3109.027845966712</v>
      </c>
      <c r="K1010" s="11">
        <v>25664.28436508403</v>
      </c>
      <c r="L1010" s="11">
        <v>1210.4618264908624</v>
      </c>
      <c r="M1010" s="11">
        <v>58170.580138296951</v>
      </c>
      <c r="N1010" s="11">
        <v>9995.4583257959512</v>
      </c>
      <c r="O1010" s="11">
        <v>16138.173280582843</v>
      </c>
      <c r="P1010" s="43">
        <v>12168.777308250115</v>
      </c>
      <c r="Q1010" s="11">
        <v>13971.776172579608</v>
      </c>
      <c r="R1010" s="11">
        <v>12572.284558076115</v>
      </c>
      <c r="S1010" s="11">
        <v>8506.1183988676603</v>
      </c>
      <c r="T1010" s="11">
        <v>12754.230883268056</v>
      </c>
      <c r="U1010" s="11">
        <v>7125.4632881505959</v>
      </c>
      <c r="V1010" s="11">
        <v>11851.719400974049</v>
      </c>
      <c r="W1010" s="11">
        <v>7064.9734185237403</v>
      </c>
      <c r="X1010" s="12">
        <v>0</v>
      </c>
      <c r="Y1010" s="12">
        <v>485.42109898662903</v>
      </c>
      <c r="Z1010" s="12">
        <v>291.02677881623794</v>
      </c>
      <c r="AA1010" s="44">
        <v>232.04019061955887</v>
      </c>
      <c r="AB1010" s="45">
        <v>201.97375806843667</v>
      </c>
      <c r="AC1010" s="12">
        <v>0</v>
      </c>
      <c r="AD1010" s="12">
        <v>12877.602238537484</v>
      </c>
      <c r="AE1010" s="12">
        <v>3068.6465793669336</v>
      </c>
      <c r="AF1010" s="12">
        <v>5480.532182188148</v>
      </c>
      <c r="AG1010" s="44">
        <v>1128.4755203370598</v>
      </c>
      <c r="AH1010" s="45">
        <v>3109.0278446544025</v>
      </c>
      <c r="AI1010" s="12">
        <v>0</v>
      </c>
      <c r="AJ1010" s="12">
        <v>-23.25947592004287</v>
      </c>
      <c r="AK1010" s="12">
        <v>44.908612948917934</v>
      </c>
      <c r="AL1010" s="12">
        <v>85.777745673079082</v>
      </c>
      <c r="AM1010" s="44">
        <v>118.36334273168653</v>
      </c>
      <c r="AN1010" s="45">
        <v>89.999999815711575</v>
      </c>
      <c r="AO1010" s="12">
        <v>0</v>
      </c>
      <c r="AP1010" s="12">
        <v>-1996.6460302130581</v>
      </c>
      <c r="AQ1010" s="12">
        <v>10283.497367505233</v>
      </c>
      <c r="AR1010" s="12">
        <v>12575.669978075499</v>
      </c>
      <c r="AS1010" s="44">
        <v>12931.305256590622</v>
      </c>
      <c r="AT1010" s="45">
        <v>12346.230883268056</v>
      </c>
      <c r="AU1010" s="12">
        <v>0</v>
      </c>
      <c r="AV1010" s="12">
        <v>11427.702335064194</v>
      </c>
      <c r="AW1010" s="12">
        <v>16427.132638367286</v>
      </c>
      <c r="AX1010" s="12">
        <v>14001.815400971343</v>
      </c>
      <c r="AY1010" s="44">
        <v>8312.2933797443402</v>
      </c>
      <c r="AZ1010" s="45">
        <v>7125.4632868382878</v>
      </c>
      <c r="BA1010" s="12">
        <v>0</v>
      </c>
      <c r="BB1010" s="12">
        <v>9834.3408368695818</v>
      </c>
      <c r="BC1010" s="12">
        <v>12456.816349959397</v>
      </c>
      <c r="BD1010" s="12">
        <v>12979.177227901499</v>
      </c>
      <c r="BE1010" s="44">
        <v>12395.210184753549</v>
      </c>
      <c r="BF1010" s="45">
        <v>12346.230893268057</v>
      </c>
      <c r="BG1010" s="12">
        <v>0</v>
      </c>
      <c r="BH1010" s="12">
        <v>16513.013452872397</v>
      </c>
      <c r="BI1010" s="12">
        <v>14260.735530364051</v>
      </c>
      <c r="BJ1010" s="12">
        <v>8536.1576272593957</v>
      </c>
      <c r="BK1010" s="44">
        <v>7319.2883072739132</v>
      </c>
      <c r="BL1010" s="45">
        <v>4016.4354421838852</v>
      </c>
      <c r="BM1010" s="12">
        <v>0</v>
      </c>
      <c r="BN1010" s="12">
        <v>0</v>
      </c>
      <c r="BO1010" s="12">
        <v>68.168088868960794</v>
      </c>
      <c r="BP1010" s="12">
        <v>40.86913272416114</v>
      </c>
      <c r="BQ1010" s="48">
        <v>32.585597058607448</v>
      </c>
      <c r="BR1010" s="49">
        <v>28.363342915974954</v>
      </c>
      <c r="BS1010" s="13">
        <v>0</v>
      </c>
      <c r="BT1010" s="12">
        <v>159.41986170304185</v>
      </c>
      <c r="BV1010" s="14">
        <f>Таблица1[[#This Row],[Lкан_леб,мм]]</f>
        <v>58170.580138296951</v>
      </c>
      <c r="BW1010" s="50">
        <f>Таблица1[[#This Row],[угол обхв4]]+Таблица1[[#This Row],[Lдуг 3,мм]]</f>
        <v>12877.602238537484</v>
      </c>
      <c r="BX1010" s="54">
        <f>Таблица1[[#This Row],[угол обхв5]]+Таблица1[[#This Row],[Y5, мм]]</f>
        <v>58656.001237283577</v>
      </c>
      <c r="BY1010" s="14">
        <f>Таблица1[[#This Row],[угол обхв6]]+Таблица1[[#This Row],[Lдуг 4,мм]]</f>
        <v>15946.248817904418</v>
      </c>
      <c r="BZ1010" s="14">
        <f>Таблица1[[#This Row],[Т1]]+Таблица1[[#This Row],[X6, мм]]</f>
        <v>58947.028016099815</v>
      </c>
      <c r="CA1010" s="14">
        <f>Таблица1[[#This Row],[Т2]]+Таблица1[[#This Row],[Lдуг 5,мм]]</f>
        <v>21426.781000092567</v>
      </c>
      <c r="CB1010" s="14">
        <f>Таблица1[[#This Row],[Т3]]+Таблица1[[#This Row],[Y6, мм]]</f>
        <v>59179.068206719377</v>
      </c>
      <c r="CC1010" s="14">
        <f>Таблица1[[#This Row],[Т4]]+Таблица1[[#This Row],[Lдуг 6,мм]]</f>
        <v>22555.256520429626</v>
      </c>
      <c r="CD1010" s="14">
        <f>Таблица1[[#This Row],[Т5]]+Таблица1[[#This Row],[Lдуг 1,мм]]</f>
        <v>59381.041964787815</v>
      </c>
      <c r="CE1010" s="14">
        <f>Таблица1[[#This Row],[Т6]]+Таблица1[[#This Row],[Lпрям1, мм]]</f>
        <v>25664.28436508403</v>
      </c>
      <c r="CF1010" s="15">
        <f>Таблица1[[#This Row],[Т7]]+Таблица1[[#This Row],[Lдуг 2,мм]]</f>
        <v>59381.041964787815</v>
      </c>
      <c r="CG1010" s="14">
        <f>Таблица1[[#This Row],[Т8]]+Таблица1[[#This Row],[Lпрям2, мм]]</f>
        <v>25664.28436508403</v>
      </c>
      <c r="CH1010" s="14">
        <f>Таблица1[[#This Row],[Т9]]-Таблица1[[#This Row],[Т9]]</f>
        <v>0</v>
      </c>
      <c r="CI1010" s="50">
        <f>Таблица1[[#This Row],[Т9]]-Таблица1[[#This Row],[Т8]]</f>
        <v>33716.757599703786</v>
      </c>
      <c r="CJ1010" s="54">
        <f>Таблица1[[#This Row],[Т9]]-Таблица1[[#This Row],[Т7]]</f>
        <v>0</v>
      </c>
      <c r="CK1010" s="14">
        <f>Таблица1[[#This Row],[Т9]]-Таблица1[[#This Row],[Т6]]</f>
        <v>36825.785444358189</v>
      </c>
      <c r="CL1010" s="14">
        <f>Таблица1[[#This Row],[Т9]]-Таблица1[[#This Row],[Т5]]</f>
        <v>201.97375806843775</v>
      </c>
      <c r="CM1010" s="14">
        <f>Таблица1[[#This Row],[Т9]]-Таблица1[[#This Row],[Т4]]</f>
        <v>37954.260964695248</v>
      </c>
      <c r="CN1010" s="14">
        <f>Таблица1[[#This Row],[Т9]]-Таблица1[[#This Row],[Т3]]</f>
        <v>434.0139486879998</v>
      </c>
      <c r="CO1010" s="14">
        <f>Таблица1[[#This Row],[Т9]]-Таблица1[[#This Row],[Т2]]</f>
        <v>43434.793146883399</v>
      </c>
      <c r="CP1010" s="14">
        <f>Таблица1[[#This Row],[Т9]]-Таблица1[[#This Row],[Т1]]</f>
        <v>725.04072750423802</v>
      </c>
      <c r="CQ1010" s="14">
        <f>Таблица1[[#This Row],[Т9]]-Таблица1[[#This Row],[угол обхв6]]</f>
        <v>46503.439726250333</v>
      </c>
      <c r="CR1010" s="14">
        <f>Таблица1[[#This Row],[Т9]]-Таблица1[[#This Row],[угол обхв5]]</f>
        <v>1210.461826490864</v>
      </c>
      <c r="CS1010" s="14">
        <f>Таблица1[[#This Row],[Т9]]-Таблица1[[#This Row],[угол обхв4]]</f>
        <v>59381.041964787815</v>
      </c>
      <c r="CT1010" s="14">
        <f>Таблица1[[#This Row],[Lкан_прям, мм]]+Таблица1[[#This Row],[Lкан_дуг, мм]]+Таблица1[[#This Row],[Lкан_леб,мм]]</f>
        <v>85045.326329871838</v>
      </c>
      <c r="CU1010" s="16">
        <f>Таблица1[[#This Row],[Lкан_леб,мм]]</f>
        <v>58170.580138296951</v>
      </c>
      <c r="CV1010" s="14">
        <f>2534431-(Таблица1[[#This Row],[Т23]]+Таблица1[[#This Row],[угол обхв3]])</f>
        <v>2449226.2538084253</v>
      </c>
      <c r="CW1010" s="50">
        <f>SUM(X1010:AC1010,AD1010:AI1010)-Таблица1[[#This Row],[lподв_min, мм]]</f>
        <v>23765.718345608177</v>
      </c>
      <c r="CX1010" s="17">
        <f>CW1449-Таблица1[[#This Row],[Суммарная длина каната]]</f>
        <v>-2426512.066866538</v>
      </c>
    </row>
    <row r="1011" spans="1:102" x14ac:dyDescent="0.25">
      <c r="A1011" s="21">
        <v>1010</v>
      </c>
      <c r="B1011" s="10">
        <v>24.700000000003758</v>
      </c>
      <c r="C1011" s="10">
        <v>80.14571428571432</v>
      </c>
      <c r="D1011" s="11">
        <v>13120.631212228314</v>
      </c>
      <c r="E1011" s="11">
        <v>7254.8823131420104</v>
      </c>
      <c r="F1011" s="11">
        <v>12220.928682345404</v>
      </c>
      <c r="G1011" s="11">
        <v>7292.6229771834687</v>
      </c>
      <c r="H1011" s="11">
        <v>12712.630722228316</v>
      </c>
      <c r="I1011" s="11">
        <v>4075.4446037696148</v>
      </c>
      <c r="J1011" s="11">
        <v>3179.4377093723956</v>
      </c>
      <c r="K1011" s="11">
        <v>25702.510751608876</v>
      </c>
      <c r="L1011" s="11">
        <v>1172.2354399660062</v>
      </c>
      <c r="M1011" s="11">
        <v>58170.580138296951</v>
      </c>
      <c r="N1011" s="11">
        <v>9995.4583257959512</v>
      </c>
      <c r="O1011" s="11">
        <v>16138.173280582843</v>
      </c>
      <c r="P1011" s="43">
        <v>12215.214421640667</v>
      </c>
      <c r="Q1011" s="11">
        <v>14066.268107187298</v>
      </c>
      <c r="R1011" s="11">
        <v>12874.229895300026</v>
      </c>
      <c r="S1011" s="11">
        <v>8625.5023885151986</v>
      </c>
      <c r="T1011" s="11">
        <v>13120.631212228314</v>
      </c>
      <c r="U1011" s="11">
        <v>7254.8823131420104</v>
      </c>
      <c r="V1011" s="11">
        <v>12221.942529547519</v>
      </c>
      <c r="W1011" s="11">
        <v>7152.1951590210738</v>
      </c>
      <c r="X1011" s="12">
        <v>0</v>
      </c>
      <c r="Y1011" s="12">
        <v>472.02151437973487</v>
      </c>
      <c r="Z1011" s="12">
        <v>285.31317017523497</v>
      </c>
      <c r="AA1011" s="44">
        <v>232.04019061955862</v>
      </c>
      <c r="AB1011" s="45">
        <v>182.86056479147771</v>
      </c>
      <c r="AC1011" s="12">
        <v>0</v>
      </c>
      <c r="AD1011" s="12">
        <v>12877.602238537484</v>
      </c>
      <c r="AE1011" s="12">
        <v>3036.4631024570349</v>
      </c>
      <c r="AF1011" s="12">
        <v>5480.532182188148</v>
      </c>
      <c r="AG1011" s="44">
        <v>1128.4755203370612</v>
      </c>
      <c r="AH1011" s="45">
        <v>3179.4377080891481</v>
      </c>
      <c r="AI1011" s="12">
        <v>0</v>
      </c>
      <c r="AJ1011" s="12">
        <v>-23.25947592004287</v>
      </c>
      <c r="AK1011" s="12">
        <v>43.026898132242678</v>
      </c>
      <c r="AL1011" s="12">
        <v>83.093664040426006</v>
      </c>
      <c r="AM1011" s="44">
        <v>115.67926109903343</v>
      </c>
      <c r="AN1011" s="45">
        <v>89.999999819792706</v>
      </c>
      <c r="AO1011" s="12">
        <v>0</v>
      </c>
      <c r="AP1011" s="12">
        <v>-1996.6460302130581</v>
      </c>
      <c r="AQ1011" s="12">
        <v>10273.853709576953</v>
      </c>
      <c r="AR1011" s="12">
        <v>12620.25399433631</v>
      </c>
      <c r="AS1011" s="44">
        <v>13241.933338921917</v>
      </c>
      <c r="AT1011" s="45">
        <v>12712.631212228314</v>
      </c>
      <c r="AU1011" s="12">
        <v>0</v>
      </c>
      <c r="AV1011" s="12">
        <v>11427.702335064194</v>
      </c>
      <c r="AW1011" s="12">
        <v>16436.434927948754</v>
      </c>
      <c r="AX1011" s="12">
        <v>14115.328728366912</v>
      </c>
      <c r="AY1011" s="44">
        <v>8448.7025651312324</v>
      </c>
      <c r="AZ1011" s="45">
        <v>7254.8823118587643</v>
      </c>
      <c r="BA1011" s="12">
        <v>0</v>
      </c>
      <c r="BB1011" s="12">
        <v>9834.3408368695818</v>
      </c>
      <c r="BC1011" s="12">
        <v>12493.609805421669</v>
      </c>
      <c r="BD1011" s="12">
        <v>13279.269467995669</v>
      </c>
      <c r="BE1011" s="44">
        <v>12752.927768606422</v>
      </c>
      <c r="BF1011" s="45">
        <v>12712.631222228316</v>
      </c>
      <c r="BG1011" s="12">
        <v>0</v>
      </c>
      <c r="BH1011" s="12">
        <v>16513.013452872397</v>
      </c>
      <c r="BI1011" s="12">
        <v>14364.52975455321</v>
      </c>
      <c r="BJ1011" s="12">
        <v>8674.5630096948153</v>
      </c>
      <c r="BK1011" s="44">
        <v>7431.6821365259775</v>
      </c>
      <c r="BL1011" s="45">
        <v>4075.4446037696166</v>
      </c>
      <c r="BM1011" s="12">
        <v>0</v>
      </c>
      <c r="BN1011" s="12">
        <v>0</v>
      </c>
      <c r="BO1011" s="12">
        <v>66.286374052285552</v>
      </c>
      <c r="BP1011" s="12">
        <v>40.066765908183335</v>
      </c>
      <c r="BQ1011" s="48">
        <v>32.585597058607412</v>
      </c>
      <c r="BR1011" s="49">
        <v>25.679261279240713</v>
      </c>
      <c r="BS1011" s="13">
        <v>0</v>
      </c>
      <c r="BT1011" s="12">
        <v>159.41986170304185</v>
      </c>
      <c r="BV1011" s="14">
        <f>Таблица1[[#This Row],[Lкан_леб,мм]]</f>
        <v>58170.580138296951</v>
      </c>
      <c r="BW1011" s="50">
        <f>Таблица1[[#This Row],[угол обхв4]]+Таблица1[[#This Row],[Lдуг 3,мм]]</f>
        <v>12877.602238537484</v>
      </c>
      <c r="BX1011" s="54">
        <f>Таблица1[[#This Row],[угол обхв5]]+Таблица1[[#This Row],[Y5, мм]]</f>
        <v>58642.601652676683</v>
      </c>
      <c r="BY1011" s="14">
        <f>Таблица1[[#This Row],[угол обхв6]]+Таблица1[[#This Row],[Lдуг 4,мм]]</f>
        <v>15914.065340994519</v>
      </c>
      <c r="BZ1011" s="14">
        <f>Таблица1[[#This Row],[Т1]]+Таблица1[[#This Row],[X6, мм]]</f>
        <v>58927.914822851919</v>
      </c>
      <c r="CA1011" s="14">
        <f>Таблица1[[#This Row],[Т2]]+Таблица1[[#This Row],[Lдуг 5,мм]]</f>
        <v>21394.597523182667</v>
      </c>
      <c r="CB1011" s="14">
        <f>Таблица1[[#This Row],[Т3]]+Таблица1[[#This Row],[Y6, мм]]</f>
        <v>59159.955013471481</v>
      </c>
      <c r="CC1011" s="14">
        <f>Таблица1[[#This Row],[Т4]]+Таблица1[[#This Row],[Lдуг 6,мм]]</f>
        <v>22523.073043519729</v>
      </c>
      <c r="CD1011" s="14">
        <f>Таблица1[[#This Row],[Т5]]+Таблица1[[#This Row],[Lдуг 1,мм]]</f>
        <v>59342.815578262962</v>
      </c>
      <c r="CE1011" s="14">
        <f>Таблица1[[#This Row],[Т6]]+Таблица1[[#This Row],[Lпрям1, мм]]</f>
        <v>25702.510751608876</v>
      </c>
      <c r="CF1011" s="15">
        <f>Таблица1[[#This Row],[Т7]]+Таблица1[[#This Row],[Lдуг 2,мм]]</f>
        <v>59342.815578262962</v>
      </c>
      <c r="CG1011" s="14">
        <f>Таблица1[[#This Row],[Т8]]+Таблица1[[#This Row],[Lпрям2, мм]]</f>
        <v>25702.510751608876</v>
      </c>
      <c r="CH1011" s="14">
        <f>Таблица1[[#This Row],[Т9]]-Таблица1[[#This Row],[Т9]]</f>
        <v>0</v>
      </c>
      <c r="CI1011" s="50">
        <f>Таблица1[[#This Row],[Т9]]-Таблица1[[#This Row],[Т8]]</f>
        <v>33640.304826654086</v>
      </c>
      <c r="CJ1011" s="54">
        <f>Таблица1[[#This Row],[Т9]]-Таблица1[[#This Row],[Т7]]</f>
        <v>0</v>
      </c>
      <c r="CK1011" s="14">
        <f>Таблица1[[#This Row],[Т9]]-Таблица1[[#This Row],[Т6]]</f>
        <v>36819.742534743229</v>
      </c>
      <c r="CL1011" s="14">
        <f>Таблица1[[#This Row],[Т9]]-Таблица1[[#This Row],[Т5]]</f>
        <v>182.86056479148101</v>
      </c>
      <c r="CM1011" s="14">
        <f>Таблица1[[#This Row],[Т9]]-Таблица1[[#This Row],[Т4]]</f>
        <v>37948.218055080295</v>
      </c>
      <c r="CN1011" s="14">
        <f>Таблица1[[#This Row],[Т9]]-Таблица1[[#This Row],[Т3]]</f>
        <v>414.90075541104306</v>
      </c>
      <c r="CO1011" s="14">
        <f>Таблица1[[#This Row],[Т9]]-Таблица1[[#This Row],[Т2]]</f>
        <v>43428.750237268439</v>
      </c>
      <c r="CP1011" s="14">
        <f>Таблица1[[#This Row],[Т9]]-Таблица1[[#This Row],[Т1]]</f>
        <v>700.21392558627849</v>
      </c>
      <c r="CQ1011" s="14">
        <f>Таблица1[[#This Row],[Т9]]-Таблица1[[#This Row],[угол обхв6]]</f>
        <v>46465.21333972548</v>
      </c>
      <c r="CR1011" s="14">
        <f>Таблица1[[#This Row],[Т9]]-Таблица1[[#This Row],[угол обхв5]]</f>
        <v>1172.2354399660107</v>
      </c>
      <c r="CS1011" s="14">
        <f>Таблица1[[#This Row],[Т9]]-Таблица1[[#This Row],[угол обхв4]]</f>
        <v>59342.815578262962</v>
      </c>
      <c r="CT1011" s="14">
        <f>Таблица1[[#This Row],[Lкан_прям, мм]]+Таблица1[[#This Row],[Lкан_дуг, мм]]+Таблица1[[#This Row],[Lкан_леб,мм]]</f>
        <v>85045.326329871838</v>
      </c>
      <c r="CU1011" s="16">
        <f>Таблица1[[#This Row],[Lкан_леб,мм]]</f>
        <v>58170.580138296951</v>
      </c>
      <c r="CV1011" s="14">
        <f>2534431-(Таблица1[[#This Row],[Т23]]+Таблица1[[#This Row],[угол обхв3]])</f>
        <v>2449226.2538084253</v>
      </c>
      <c r="CW1011" s="50">
        <f>SUM(X1011:AC1011,AD1011:AI1011)-Таблица1[[#This Row],[lподв_min, мм]]</f>
        <v>23695.308482202483</v>
      </c>
      <c r="CX1011" s="17">
        <f>CW1450-Таблица1[[#This Row],[Суммарная длина каната]]</f>
        <v>-2426564.9178341138</v>
      </c>
    </row>
    <row r="1012" spans="1:102" x14ac:dyDescent="0.25">
      <c r="A1012" s="21">
        <v>1011</v>
      </c>
      <c r="B1012" s="10">
        <v>24.700000000003758</v>
      </c>
      <c r="C1012" s="10">
        <v>82.829795918367381</v>
      </c>
      <c r="D1012" s="11">
        <v>13480.569017759846</v>
      </c>
      <c r="E1012" s="11">
        <v>7401.3174907499115</v>
      </c>
      <c r="F1012" s="11">
        <v>12580.086175129785</v>
      </c>
      <c r="G1012" s="11">
        <v>7396.884644160431</v>
      </c>
      <c r="H1012" s="11">
        <v>13072.568527759846</v>
      </c>
      <c r="I1012" s="11">
        <v>4150.0793008399978</v>
      </c>
      <c r="J1012" s="11">
        <v>3251.2381899099132</v>
      </c>
      <c r="K1012" s="11">
        <v>25740.737138133009</v>
      </c>
      <c r="L1012" s="11">
        <v>1134.0090534418732</v>
      </c>
      <c r="M1012" s="11">
        <v>58170.580138296951</v>
      </c>
      <c r="N1012" s="11">
        <v>9995.4583257959512</v>
      </c>
      <c r="O1012" s="11">
        <v>16138.173280582843</v>
      </c>
      <c r="P1012" s="43">
        <v>12257.175633849514</v>
      </c>
      <c r="Q1012" s="11">
        <v>14162.830977256051</v>
      </c>
      <c r="R1012" s="11">
        <v>13170.253351087931</v>
      </c>
      <c r="S1012" s="11">
        <v>8758.8951817193683</v>
      </c>
      <c r="T1012" s="11">
        <v>13480.569017759846</v>
      </c>
      <c r="U1012" s="11">
        <v>7401.3174907499115</v>
      </c>
      <c r="V1012" s="11">
        <v>12587.67499444649</v>
      </c>
      <c r="W1012" s="11">
        <v>7256.6583633804767</v>
      </c>
      <c r="X1012" s="12">
        <v>0</v>
      </c>
      <c r="Y1012" s="12">
        <v>458.53777305739692</v>
      </c>
      <c r="Z1012" s="12">
        <v>279.68371824967579</v>
      </c>
      <c r="AA1012" s="44">
        <v>232.04019061955887</v>
      </c>
      <c r="AB1012" s="45">
        <v>163.7473715152415</v>
      </c>
      <c r="AC1012" s="12">
        <v>0</v>
      </c>
      <c r="AD1012" s="12">
        <v>12877.602238537484</v>
      </c>
      <c r="AE1012" s="12">
        <v>3002.8890084153068</v>
      </c>
      <c r="AF1012" s="12">
        <v>5480.5321821881489</v>
      </c>
      <c r="AG1012" s="44">
        <v>1128.4755203370612</v>
      </c>
      <c r="AH1012" s="45">
        <v>3251.2381886550052</v>
      </c>
      <c r="AI1012" s="12">
        <v>0</v>
      </c>
      <c r="AJ1012" s="12">
        <v>-23.25947592004287</v>
      </c>
      <c r="AK1012" s="12">
        <v>41.133365117987502</v>
      </c>
      <c r="AL1012" s="12">
        <v>80.409582407772945</v>
      </c>
      <c r="AM1012" s="44">
        <v>112.99517946638039</v>
      </c>
      <c r="AN1012" s="45">
        <v>89.999999823772427</v>
      </c>
      <c r="AO1012" s="12">
        <v>0</v>
      </c>
      <c r="AP1012" s="12">
        <v>-1996.6460302130581</v>
      </c>
      <c r="AQ1012" s="12">
        <v>10263.846420560281</v>
      </c>
      <c r="AR1012" s="12">
        <v>12659.473390944097</v>
      </c>
      <c r="AS1012" s="44">
        <v>13545.832742495797</v>
      </c>
      <c r="AT1012" s="45">
        <v>13072.569017759846</v>
      </c>
      <c r="AU1012" s="12">
        <v>0</v>
      </c>
      <c r="AV1012" s="12">
        <v>11427.702335064194</v>
      </c>
      <c r="AW1012" s="12">
        <v>16445.470906002851</v>
      </c>
      <c r="AX1012" s="12">
        <v>14230.805344753431</v>
      </c>
      <c r="AY1012" s="44">
        <v>8599.5084797969794</v>
      </c>
      <c r="AZ1012" s="45">
        <v>7401.3174894950052</v>
      </c>
      <c r="BA1012" s="12">
        <v>0</v>
      </c>
      <c r="BB1012" s="12">
        <v>9834.3408368695818</v>
      </c>
      <c r="BC1012" s="12">
        <v>12525.563728613844</v>
      </c>
      <c r="BD1012" s="12">
        <v>13572.551108182512</v>
      </c>
      <c r="BE1012" s="44">
        <v>13104.98962635198</v>
      </c>
      <c r="BF1012" s="45">
        <v>13072.569027759848</v>
      </c>
      <c r="BG1012" s="12">
        <v>0</v>
      </c>
      <c r="BH1012" s="12">
        <v>16513.013452872397</v>
      </c>
      <c r="BI1012" s="12">
        <v>14470.128602676055</v>
      </c>
      <c r="BJ1012" s="12">
        <v>8826.8695492167481</v>
      </c>
      <c r="BK1012" s="44">
        <v>7560.7041926723014</v>
      </c>
      <c r="BL1012" s="45">
        <v>4150.0793008399996</v>
      </c>
      <c r="BM1012" s="12">
        <v>0</v>
      </c>
      <c r="BN1012" s="12">
        <v>0</v>
      </c>
      <c r="BO1012" s="12">
        <v>64.392841038030383</v>
      </c>
      <c r="BP1012" s="12">
        <v>39.27621728978545</v>
      </c>
      <c r="BQ1012" s="48">
        <v>32.585597058607448</v>
      </c>
      <c r="BR1012" s="49">
        <v>22.995179642607972</v>
      </c>
      <c r="BS1012" s="13">
        <v>0</v>
      </c>
      <c r="BT1012" s="12">
        <v>159.41986170304185</v>
      </c>
      <c r="BV1012" s="14">
        <f>Таблица1[[#This Row],[Lкан_леб,мм]]</f>
        <v>58170.580138296951</v>
      </c>
      <c r="BW1012" s="50">
        <f>Таблица1[[#This Row],[угол обхв4]]+Таблица1[[#This Row],[Lдуг 3,мм]]</f>
        <v>12877.602238537484</v>
      </c>
      <c r="BX1012" s="54">
        <f>Таблица1[[#This Row],[угол обхв5]]+Таблица1[[#This Row],[Y5, мм]]</f>
        <v>58629.117911354348</v>
      </c>
      <c r="BY1012" s="14">
        <f>Таблица1[[#This Row],[угол обхв6]]+Таблица1[[#This Row],[Lдуг 4,мм]]</f>
        <v>15880.49124695279</v>
      </c>
      <c r="BZ1012" s="14">
        <f>Таблица1[[#This Row],[Т1]]+Таблица1[[#This Row],[X6, мм]]</f>
        <v>58908.801629604022</v>
      </c>
      <c r="CA1012" s="14">
        <f>Таблица1[[#This Row],[Т2]]+Таблица1[[#This Row],[Lдуг 5,мм]]</f>
        <v>21361.02342914094</v>
      </c>
      <c r="CB1012" s="14">
        <f>Таблица1[[#This Row],[Т3]]+Таблица1[[#This Row],[Y6, мм]]</f>
        <v>59140.841820223584</v>
      </c>
      <c r="CC1012" s="14">
        <f>Таблица1[[#This Row],[Т4]]+Таблица1[[#This Row],[Lдуг 6,мм]]</f>
        <v>22489.498949478002</v>
      </c>
      <c r="CD1012" s="14">
        <f>Таблица1[[#This Row],[Т5]]+Таблица1[[#This Row],[Lдуг 1,мм]]</f>
        <v>59304.589191738829</v>
      </c>
      <c r="CE1012" s="14">
        <f>Таблица1[[#This Row],[Т6]]+Таблица1[[#This Row],[Lпрям1, мм]]</f>
        <v>25740.737138133009</v>
      </c>
      <c r="CF1012" s="15">
        <f>Таблица1[[#This Row],[Т7]]+Таблица1[[#This Row],[Lдуг 2,мм]]</f>
        <v>59304.589191738829</v>
      </c>
      <c r="CG1012" s="14">
        <f>Таблица1[[#This Row],[Т8]]+Таблица1[[#This Row],[Lпрям2, мм]]</f>
        <v>25740.737138133009</v>
      </c>
      <c r="CH1012" s="14">
        <f>Таблица1[[#This Row],[Т9]]-Таблица1[[#This Row],[Т9]]</f>
        <v>0</v>
      </c>
      <c r="CI1012" s="50">
        <f>Таблица1[[#This Row],[Т9]]-Таблица1[[#This Row],[Т8]]</f>
        <v>33563.85205360582</v>
      </c>
      <c r="CJ1012" s="54">
        <f>Таблица1[[#This Row],[Т9]]-Таблица1[[#This Row],[Т7]]</f>
        <v>0</v>
      </c>
      <c r="CK1012" s="14">
        <f>Таблица1[[#This Row],[Т9]]-Таблица1[[#This Row],[Т6]]</f>
        <v>36815.090242260827</v>
      </c>
      <c r="CL1012" s="14">
        <f>Таблица1[[#This Row],[Т9]]-Таблица1[[#This Row],[Т5]]</f>
        <v>163.74737151524459</v>
      </c>
      <c r="CM1012" s="14">
        <f>Таблица1[[#This Row],[Т9]]-Таблица1[[#This Row],[Т4]]</f>
        <v>37943.565762597893</v>
      </c>
      <c r="CN1012" s="14">
        <f>Таблица1[[#This Row],[Т9]]-Таблица1[[#This Row],[Т3]]</f>
        <v>395.78756213480665</v>
      </c>
      <c r="CO1012" s="14">
        <f>Таблица1[[#This Row],[Т9]]-Таблица1[[#This Row],[Т2]]</f>
        <v>43424.097944786037</v>
      </c>
      <c r="CP1012" s="14">
        <f>Таблица1[[#This Row],[Т9]]-Таблица1[[#This Row],[Т1]]</f>
        <v>675.47128038448136</v>
      </c>
      <c r="CQ1012" s="14">
        <f>Таблица1[[#This Row],[Т9]]-Таблица1[[#This Row],[угол обхв6]]</f>
        <v>46426.986953201347</v>
      </c>
      <c r="CR1012" s="14">
        <f>Таблица1[[#This Row],[Т9]]-Таблица1[[#This Row],[угол обхв5]]</f>
        <v>1134.0090534418778</v>
      </c>
      <c r="CS1012" s="14">
        <f>Таблица1[[#This Row],[Т9]]-Таблица1[[#This Row],[угол обхв4]]</f>
        <v>59304.589191738829</v>
      </c>
      <c r="CT1012" s="14">
        <f>Таблица1[[#This Row],[Lкан_прям, мм]]+Таблица1[[#This Row],[Lкан_дуг, мм]]+Таблица1[[#This Row],[Lкан_леб,мм]]</f>
        <v>85045.326329871838</v>
      </c>
      <c r="CU1012" s="16">
        <f>Таблица1[[#This Row],[Lкан_леб,мм]]</f>
        <v>58170.580138296951</v>
      </c>
      <c r="CV1012" s="14">
        <f>2534431-(Таблица1[[#This Row],[Т23]]+Таблица1[[#This Row],[угол обхв3]])</f>
        <v>2449226.2538084253</v>
      </c>
      <c r="CW1012" s="50">
        <f>SUM(X1012:AC1012,AD1012:AI1012)-Таблица1[[#This Row],[lподв_min, мм]]</f>
        <v>23623.508001664966</v>
      </c>
      <c r="CX1012" s="17">
        <f>CW1451-Таблица1[[#This Row],[Суммарная длина каната]]</f>
        <v>-2426618.0816981578</v>
      </c>
    </row>
    <row r="1013" spans="1:102" x14ac:dyDescent="0.25">
      <c r="A1013" s="21">
        <v>1012</v>
      </c>
      <c r="B1013" s="10">
        <v>24.700000000003758</v>
      </c>
      <c r="C1013" s="10">
        <v>85.513877551020443</v>
      </c>
      <c r="D1013" s="11">
        <v>13833.254541533181</v>
      </c>
      <c r="E1013" s="11">
        <v>7564.4475199065382</v>
      </c>
      <c r="F1013" s="11">
        <v>12933.967182570204</v>
      </c>
      <c r="G1013" s="11">
        <v>7517.8508890262356</v>
      </c>
      <c r="H1013" s="11">
        <v>13425.254051533182</v>
      </c>
      <c r="I1013" s="11">
        <v>4240.045990100818</v>
      </c>
      <c r="J1013" s="11">
        <v>3324.4015298057202</v>
      </c>
      <c r="K1013" s="11">
        <v>25778.963524656428</v>
      </c>
      <c r="L1013" s="11">
        <v>1095.7826669184612</v>
      </c>
      <c r="M1013" s="11">
        <v>58170.580138296951</v>
      </c>
      <c r="N1013" s="11">
        <v>9995.4583257959512</v>
      </c>
      <c r="O1013" s="11">
        <v>16138.173280582843</v>
      </c>
      <c r="P1013" s="43">
        <v>12294.568875590392</v>
      </c>
      <c r="Q1013" s="11">
        <v>14261.252909151635</v>
      </c>
      <c r="R1013" s="11">
        <v>13459.705404921746</v>
      </c>
      <c r="S1013" s="11">
        <v>8906.0040943889016</v>
      </c>
      <c r="T1013" s="11">
        <v>13833.254541533181</v>
      </c>
      <c r="U1013" s="11">
        <v>7564.4475199065382</v>
      </c>
      <c r="V1013" s="11">
        <v>12948.114322976862</v>
      </c>
      <c r="W1013" s="11">
        <v>7378.1338234318191</v>
      </c>
      <c r="X1013" s="12">
        <v>0</v>
      </c>
      <c r="Y1013" s="12">
        <v>444.96337616144257</v>
      </c>
      <c r="Z1013" s="12">
        <v>274.14492189773279</v>
      </c>
      <c r="AA1013" s="44">
        <v>232.04019061955913</v>
      </c>
      <c r="AB1013" s="45">
        <v>144.63417823972665</v>
      </c>
      <c r="AC1013" s="12">
        <v>0</v>
      </c>
      <c r="AD1013" s="12">
        <v>12877.602238537484</v>
      </c>
      <c r="AE1013" s="12">
        <v>2967.9520550153047</v>
      </c>
      <c r="AF1013" s="12">
        <v>5480.532182188148</v>
      </c>
      <c r="AG1013" s="44">
        <v>1128.4755203370614</v>
      </c>
      <c r="AH1013" s="45">
        <v>3324.4015285784299</v>
      </c>
      <c r="AI1013" s="12">
        <v>0</v>
      </c>
      <c r="AJ1013" s="12">
        <v>-23.25947592004287</v>
      </c>
      <c r="AK1013" s="12">
        <v>39.227101266091267</v>
      </c>
      <c r="AL1013" s="12">
        <v>77.725500775119883</v>
      </c>
      <c r="AM1013" s="44">
        <v>110.31109783372737</v>
      </c>
      <c r="AN1013" s="45">
        <v>89.999999827650825</v>
      </c>
      <c r="AO1013" s="12">
        <v>0</v>
      </c>
      <c r="AP1013" s="12">
        <v>-1996.6460302130581</v>
      </c>
      <c r="AQ1013" s="12">
        <v>10253.475806317543</v>
      </c>
      <c r="AR1013" s="12">
        <v>12693.242114573333</v>
      </c>
      <c r="AS1013" s="44">
        <v>13842.336665765979</v>
      </c>
      <c r="AT1013" s="45">
        <v>13425.254541533181</v>
      </c>
      <c r="AU1013" s="12">
        <v>0</v>
      </c>
      <c r="AV1013" s="12">
        <v>11427.702335064194</v>
      </c>
      <c r="AW1013" s="12">
        <v>16454.228623434836</v>
      </c>
      <c r="AX1013" s="12">
        <v>14347.99187685849</v>
      </c>
      <c r="AY1013" s="44">
        <v>8764.3802326114728</v>
      </c>
      <c r="AZ1013" s="45">
        <v>7564.4475186792497</v>
      </c>
      <c r="BA1013" s="12">
        <v>0</v>
      </c>
      <c r="BB1013" s="12">
        <v>9834.3408368695818</v>
      </c>
      <c r="BC1013" s="12">
        <v>12552.586356111986</v>
      </c>
      <c r="BD1013" s="12">
        <v>13858.378643904685</v>
      </c>
      <c r="BE1013" s="44">
        <v>13450.623280688947</v>
      </c>
      <c r="BF1013" s="45">
        <v>13425.254551533182</v>
      </c>
      <c r="BG1013" s="12">
        <v>0</v>
      </c>
      <c r="BH1013" s="12">
        <v>16513.013452872397</v>
      </c>
      <c r="BI1013" s="12">
        <v>14577.308252003628</v>
      </c>
      <c r="BJ1013" s="12">
        <v>8992.7430620957548</v>
      </c>
      <c r="BK1013" s="44">
        <v>7706.071381683967</v>
      </c>
      <c r="BL1013" s="45">
        <v>4240.0459901008198</v>
      </c>
      <c r="BM1013" s="12">
        <v>0</v>
      </c>
      <c r="BN1013" s="12">
        <v>0</v>
      </c>
      <c r="BO1013" s="12">
        <v>62.486577186134134</v>
      </c>
      <c r="BP1013" s="12">
        <v>38.498399509028616</v>
      </c>
      <c r="BQ1013" s="48">
        <v>32.585597058607483</v>
      </c>
      <c r="BR1013" s="49">
        <v>20.311098006076538</v>
      </c>
      <c r="BS1013" s="13">
        <v>0</v>
      </c>
      <c r="BT1013" s="12">
        <v>159.41986170304185</v>
      </c>
      <c r="BV1013" s="14">
        <f>Таблица1[[#This Row],[Lкан_леб,мм]]</f>
        <v>58170.580138296951</v>
      </c>
      <c r="BW1013" s="50">
        <f>Таблица1[[#This Row],[угол обхв4]]+Таблица1[[#This Row],[Lдуг 3,мм]]</f>
        <v>12877.602238537484</v>
      </c>
      <c r="BX1013" s="54">
        <f>Таблица1[[#This Row],[угол обхв5]]+Таблица1[[#This Row],[Y5, мм]]</f>
        <v>58615.543514458397</v>
      </c>
      <c r="BY1013" s="14">
        <f>Таблица1[[#This Row],[угол обхв6]]+Таблица1[[#This Row],[Lдуг 4,мм]]</f>
        <v>15845.554293552788</v>
      </c>
      <c r="BZ1013" s="14">
        <f>Таблица1[[#This Row],[Т1]]+Таблица1[[#This Row],[X6, мм]]</f>
        <v>58889.688436356133</v>
      </c>
      <c r="CA1013" s="14">
        <f>Таблица1[[#This Row],[Т2]]+Таблица1[[#This Row],[Lдуг 5,мм]]</f>
        <v>21326.086475740936</v>
      </c>
      <c r="CB1013" s="14">
        <f>Таблица1[[#This Row],[Т3]]+Таблица1[[#This Row],[Y6, мм]]</f>
        <v>59121.728626975695</v>
      </c>
      <c r="CC1013" s="14">
        <f>Таблица1[[#This Row],[Т4]]+Таблица1[[#This Row],[Lдуг 6,мм]]</f>
        <v>22454.561996077999</v>
      </c>
      <c r="CD1013" s="14">
        <f>Таблица1[[#This Row],[Т5]]+Таблица1[[#This Row],[Lдуг 1,мм]]</f>
        <v>59266.362805215424</v>
      </c>
      <c r="CE1013" s="14">
        <f>Таблица1[[#This Row],[Т6]]+Таблица1[[#This Row],[Lпрям1, мм]]</f>
        <v>25778.963524656428</v>
      </c>
      <c r="CF1013" s="15">
        <f>Таблица1[[#This Row],[Т7]]+Таблица1[[#This Row],[Lдуг 2,мм]]</f>
        <v>59266.362805215424</v>
      </c>
      <c r="CG1013" s="14">
        <f>Таблица1[[#This Row],[Т8]]+Таблица1[[#This Row],[Lпрям2, мм]]</f>
        <v>25778.963524656428</v>
      </c>
      <c r="CH1013" s="14">
        <f>Таблица1[[#This Row],[Т9]]-Таблица1[[#This Row],[Т9]]</f>
        <v>0</v>
      </c>
      <c r="CI1013" s="50">
        <f>Таблица1[[#This Row],[Т9]]-Таблица1[[#This Row],[Т8]]</f>
        <v>33487.399280558995</v>
      </c>
      <c r="CJ1013" s="54">
        <f>Таблица1[[#This Row],[Т9]]-Таблица1[[#This Row],[Т7]]</f>
        <v>0</v>
      </c>
      <c r="CK1013" s="14">
        <f>Таблица1[[#This Row],[Т9]]-Таблица1[[#This Row],[Т6]]</f>
        <v>36811.800809137421</v>
      </c>
      <c r="CL1013" s="14">
        <f>Таблица1[[#This Row],[Т9]]-Таблица1[[#This Row],[Т5]]</f>
        <v>144.6341782397285</v>
      </c>
      <c r="CM1013" s="14">
        <f>Таблица1[[#This Row],[Т9]]-Таблица1[[#This Row],[Т4]]</f>
        <v>37940.276329474487</v>
      </c>
      <c r="CN1013" s="14">
        <f>Таблица1[[#This Row],[Т9]]-Таблица1[[#This Row],[Т3]]</f>
        <v>376.67436885929055</v>
      </c>
      <c r="CO1013" s="14">
        <f>Таблица1[[#This Row],[Т9]]-Таблица1[[#This Row],[Т2]]</f>
        <v>43420.808511662632</v>
      </c>
      <c r="CP1013" s="14">
        <f>Таблица1[[#This Row],[Т9]]-Таблица1[[#This Row],[Т1]]</f>
        <v>650.81929075702647</v>
      </c>
      <c r="CQ1013" s="14">
        <f>Таблица1[[#This Row],[Т9]]-Таблица1[[#This Row],[угол обхв6]]</f>
        <v>46388.760566677942</v>
      </c>
      <c r="CR1013" s="14">
        <f>Таблица1[[#This Row],[Т9]]-Таблица1[[#This Row],[угол обхв5]]</f>
        <v>1095.7826669184724</v>
      </c>
      <c r="CS1013" s="14">
        <f>Таблица1[[#This Row],[Т9]]-Таблица1[[#This Row],[угол обхв4]]</f>
        <v>59266.362805215424</v>
      </c>
      <c r="CT1013" s="14">
        <f>Таблица1[[#This Row],[Lкан_прям, мм]]+Таблица1[[#This Row],[Lкан_дуг, мм]]+Таблица1[[#This Row],[Lкан_леб,мм]]</f>
        <v>85045.326329871838</v>
      </c>
      <c r="CU1013" s="16">
        <f>Таблица1[[#This Row],[Lкан_леб,мм]]</f>
        <v>58170.580138296951</v>
      </c>
      <c r="CV1013" s="14">
        <f>2534431-(Таблица1[[#This Row],[Т23]]+Таблица1[[#This Row],[угол обхв3]])</f>
        <v>2449226.2538084253</v>
      </c>
      <c r="CW1013" s="50">
        <f>SUM(X1013:AC1013,AD1013:AI1013)-Таблица1[[#This Row],[lподв_min, мм]]</f>
        <v>23550.34466176917</v>
      </c>
      <c r="CX1013" s="17">
        <f>CW1452-Таблица1[[#This Row],[Суммарная длина каната]]</f>
        <v>-2426671.4622016223</v>
      </c>
    </row>
    <row r="1014" spans="1:102" x14ac:dyDescent="0.25">
      <c r="A1014" s="21">
        <v>1013</v>
      </c>
      <c r="B1014" s="10">
        <v>24.700000000003758</v>
      </c>
      <c r="C1014" s="10">
        <v>88.197959183673518</v>
      </c>
      <c r="D1014" s="11">
        <v>14177.913937828849</v>
      </c>
      <c r="E1014" s="11">
        <v>7743.914468498805</v>
      </c>
      <c r="F1014" s="11">
        <v>13281.795235874068</v>
      </c>
      <c r="G1014" s="11">
        <v>7655.2562934280459</v>
      </c>
      <c r="H1014" s="11">
        <v>13769.913447828851</v>
      </c>
      <c r="I1014" s="11">
        <v>4345.0160780039678</v>
      </c>
      <c r="J1014" s="11">
        <v>3398.8983904948373</v>
      </c>
      <c r="K1014" s="11">
        <v>25817.189911179114</v>
      </c>
      <c r="L1014" s="11">
        <v>1057.5562803957669</v>
      </c>
      <c r="M1014" s="11">
        <v>58170.580138296951</v>
      </c>
      <c r="N1014" s="11">
        <v>9995.4583257959512</v>
      </c>
      <c r="O1014" s="11">
        <v>16138.173280582843</v>
      </c>
      <c r="P1014" s="43">
        <v>12327.312100399498</v>
      </c>
      <c r="Q1014" s="11">
        <v>14361.31795017522</v>
      </c>
      <c r="R1014" s="11">
        <v>13741.950954939461</v>
      </c>
      <c r="S1014" s="11">
        <v>9066.5063471787653</v>
      </c>
      <c r="T1014" s="11">
        <v>14177.913937828849</v>
      </c>
      <c r="U1014" s="11">
        <v>7743.914468498805</v>
      </c>
      <c r="V1014" s="11">
        <v>13302.469656391369</v>
      </c>
      <c r="W1014" s="11">
        <v>7516.3550035266426</v>
      </c>
      <c r="X1014" s="12">
        <v>0</v>
      </c>
      <c r="Y1014" s="12">
        <v>431.29138789952901</v>
      </c>
      <c r="Z1014" s="12">
        <v>268.70371691174932</v>
      </c>
      <c r="AA1014" s="44">
        <v>232.04019061955896</v>
      </c>
      <c r="AB1014" s="45">
        <v>125.52098496492961</v>
      </c>
      <c r="AC1014" s="12">
        <v>0</v>
      </c>
      <c r="AD1014" s="12">
        <v>12877.602238537484</v>
      </c>
      <c r="AE1014" s="12">
        <v>2931.6815808219699</v>
      </c>
      <c r="AF1014" s="12">
        <v>5480.5321821881507</v>
      </c>
      <c r="AG1014" s="44">
        <v>1128.475520337061</v>
      </c>
      <c r="AH1014" s="45">
        <v>3398.8983892944466</v>
      </c>
      <c r="AI1014" s="12">
        <v>0</v>
      </c>
      <c r="AJ1014" s="12">
        <v>-23.25947592004287</v>
      </c>
      <c r="AK1014" s="12">
        <v>37.307132577463676</v>
      </c>
      <c r="AL1014" s="12">
        <v>75.041419142466822</v>
      </c>
      <c r="AM1014" s="44">
        <v>107.62701620107427</v>
      </c>
      <c r="AN1014" s="45">
        <v>89.999999831428369</v>
      </c>
      <c r="AO1014" s="12">
        <v>0</v>
      </c>
      <c r="AP1014" s="12">
        <v>-1996.6460302130581</v>
      </c>
      <c r="AQ1014" s="12">
        <v>10242.741993827543</v>
      </c>
      <c r="AR1014" s="12">
        <v>12721.486071504627</v>
      </c>
      <c r="AS1014" s="44">
        <v>14130.794533995586</v>
      </c>
      <c r="AT1014" s="45">
        <v>13769.913937828849</v>
      </c>
      <c r="AU1014" s="12">
        <v>0</v>
      </c>
      <c r="AV1014" s="12">
        <v>11427.702335064194</v>
      </c>
      <c r="AW1014" s="12">
        <v>16462.69567969397</v>
      </c>
      <c r="AX1014" s="12">
        <v>14466.631199594342</v>
      </c>
      <c r="AY1014" s="44">
        <v>8942.9560698548212</v>
      </c>
      <c r="AZ1014" s="45">
        <v>7743.9144672984157</v>
      </c>
      <c r="BA1014" s="12">
        <v>0</v>
      </c>
      <c r="BB1014" s="12">
        <v>9834.3408368695818</v>
      </c>
      <c r="BC1014" s="12">
        <v>12574.595768431091</v>
      </c>
      <c r="BD1014" s="12">
        <v>14136.124926044589</v>
      </c>
      <c r="BE1014" s="44">
        <v>13789.070358772726</v>
      </c>
      <c r="BF1014" s="45">
        <v>13769.913947828851</v>
      </c>
      <c r="BG1014" s="12">
        <v>0</v>
      </c>
      <c r="BH1014" s="12">
        <v>16513.013452872397</v>
      </c>
      <c r="BI1014" s="12">
        <v>14685.840349286347</v>
      </c>
      <c r="BJ1014" s="12">
        <v>9171.8195965978884</v>
      </c>
      <c r="BK1014" s="44">
        <v>7867.46474582275</v>
      </c>
      <c r="BL1014" s="45">
        <v>4345.0160780039696</v>
      </c>
      <c r="BM1014" s="12">
        <v>0</v>
      </c>
      <c r="BN1014" s="12">
        <v>0</v>
      </c>
      <c r="BO1014" s="12">
        <v>60.566608497506557</v>
      </c>
      <c r="BP1014" s="12">
        <v>37.734286565003138</v>
      </c>
      <c r="BQ1014" s="48">
        <v>32.585597058607462</v>
      </c>
      <c r="BR1014" s="49">
        <v>17.627016369645901</v>
      </c>
      <c r="BS1014" s="13">
        <v>0</v>
      </c>
      <c r="BT1014" s="12">
        <v>159.41986170304185</v>
      </c>
      <c r="BV1014" s="14">
        <f>Таблица1[[#This Row],[Lкан_леб,мм]]</f>
        <v>58170.580138296951</v>
      </c>
      <c r="BW1014" s="50">
        <f>Таблица1[[#This Row],[угол обхв4]]+Таблица1[[#This Row],[Lдуг 3,мм]]</f>
        <v>12877.602238537484</v>
      </c>
      <c r="BX1014" s="54">
        <f>Таблица1[[#This Row],[угол обхв5]]+Таблица1[[#This Row],[Y5, мм]]</f>
        <v>58601.871526196483</v>
      </c>
      <c r="BY1014" s="14">
        <f>Таблица1[[#This Row],[угол обхв6]]+Таблица1[[#This Row],[Lдуг 4,мм]]</f>
        <v>15809.283819359454</v>
      </c>
      <c r="BZ1014" s="14">
        <f>Таблица1[[#This Row],[Т1]]+Таблица1[[#This Row],[X6, мм]]</f>
        <v>58870.575243108229</v>
      </c>
      <c r="CA1014" s="14">
        <f>Таблица1[[#This Row],[Т2]]+Таблица1[[#This Row],[Lдуг 5,мм]]</f>
        <v>21289.816001547606</v>
      </c>
      <c r="CB1014" s="14">
        <f>Таблица1[[#This Row],[Т3]]+Таблица1[[#This Row],[Y6, мм]]</f>
        <v>59102.615433727791</v>
      </c>
      <c r="CC1014" s="14">
        <f>Таблица1[[#This Row],[Т4]]+Таблица1[[#This Row],[Lдуг 6,мм]]</f>
        <v>22418.291521884668</v>
      </c>
      <c r="CD1014" s="14">
        <f>Таблица1[[#This Row],[Т5]]+Таблица1[[#This Row],[Lдуг 1,мм]]</f>
        <v>59228.136418692724</v>
      </c>
      <c r="CE1014" s="14">
        <f>Таблица1[[#This Row],[Т6]]+Таблица1[[#This Row],[Lпрям1, мм]]</f>
        <v>25817.189911179114</v>
      </c>
      <c r="CF1014" s="15">
        <f>Таблица1[[#This Row],[Т7]]+Таблица1[[#This Row],[Lдуг 2,мм]]</f>
        <v>59228.136418692724</v>
      </c>
      <c r="CG1014" s="14">
        <f>Таблица1[[#This Row],[Т8]]+Таблица1[[#This Row],[Lпрям2, мм]]</f>
        <v>25817.189911179114</v>
      </c>
      <c r="CH1014" s="14">
        <f>Таблица1[[#This Row],[Т9]]-Таблица1[[#This Row],[Т9]]</f>
        <v>0</v>
      </c>
      <c r="CI1014" s="50">
        <f>Таблица1[[#This Row],[Т9]]-Таблица1[[#This Row],[Т8]]</f>
        <v>33410.94650751361</v>
      </c>
      <c r="CJ1014" s="54">
        <f>Таблица1[[#This Row],[Т9]]-Таблица1[[#This Row],[Т7]]</f>
        <v>0</v>
      </c>
      <c r="CK1014" s="14">
        <f>Таблица1[[#This Row],[Т9]]-Таблица1[[#This Row],[Т6]]</f>
        <v>36809.844896808056</v>
      </c>
      <c r="CL1014" s="14">
        <f>Таблица1[[#This Row],[Т9]]-Таблица1[[#This Row],[Т5]]</f>
        <v>125.52098496493272</v>
      </c>
      <c r="CM1014" s="14">
        <f>Таблица1[[#This Row],[Т9]]-Таблица1[[#This Row],[Т4]]</f>
        <v>37938.320417145122</v>
      </c>
      <c r="CN1014" s="14">
        <f>Таблица1[[#This Row],[Т9]]-Таблица1[[#This Row],[Т3]]</f>
        <v>357.56117558449478</v>
      </c>
      <c r="CO1014" s="14">
        <f>Таблица1[[#This Row],[Т9]]-Таблица1[[#This Row],[Т2]]</f>
        <v>43418.852599333273</v>
      </c>
      <c r="CP1014" s="14">
        <f>Таблица1[[#This Row],[Т9]]-Таблица1[[#This Row],[Т1]]</f>
        <v>626.26489249624137</v>
      </c>
      <c r="CQ1014" s="14">
        <f>Таблица1[[#This Row],[Т9]]-Таблица1[[#This Row],[угол обхв6]]</f>
        <v>46350.534180155242</v>
      </c>
      <c r="CR1014" s="14">
        <f>Таблица1[[#This Row],[Т9]]-Таблица1[[#This Row],[угол обхв5]]</f>
        <v>1057.5562803957728</v>
      </c>
      <c r="CS1014" s="14">
        <f>Таблица1[[#This Row],[Т9]]-Таблица1[[#This Row],[угол обхв4]]</f>
        <v>59228.136418692724</v>
      </c>
      <c r="CT1014" s="14">
        <f>Таблица1[[#This Row],[Lкан_прям, мм]]+Таблица1[[#This Row],[Lкан_дуг, мм]]+Таблица1[[#This Row],[Lкан_леб,мм]]</f>
        <v>85045.326329871838</v>
      </c>
      <c r="CU1014" s="16">
        <f>Таблица1[[#This Row],[Lкан_леб,мм]]</f>
        <v>58170.580138296951</v>
      </c>
      <c r="CV1014" s="14">
        <f>2534431-(Таблица1[[#This Row],[Т23]]+Таблица1[[#This Row],[угол обхв3]])</f>
        <v>2449226.2538084253</v>
      </c>
      <c r="CW1014" s="50">
        <f>SUM(X1014:AC1014,AD1014:AI1014)-Таблица1[[#This Row],[lподв_min, мм]]</f>
        <v>23475.847801080043</v>
      </c>
      <c r="CX1014" s="17">
        <f>CW1453-Таблица1[[#This Row],[Суммарная длина каната]]</f>
        <v>-2426724.9552852926</v>
      </c>
    </row>
    <row r="1015" spans="1:102" x14ac:dyDescent="0.25">
      <c r="A1015" s="21">
        <v>1014</v>
      </c>
      <c r="B1015" s="10">
        <v>24.700000000003758</v>
      </c>
      <c r="C1015" s="10">
        <v>90.88204081632658</v>
      </c>
      <c r="D1015" s="11">
        <v>14513.790971472677</v>
      </c>
      <c r="E1015" s="11">
        <v>7939.3245587258325</v>
      </c>
      <c r="F1015" s="11">
        <v>13622.807147351443</v>
      </c>
      <c r="G1015" s="11">
        <v>7808.7993689948908</v>
      </c>
      <c r="H1015" s="11">
        <v>14105.790481472679</v>
      </c>
      <c r="I1015" s="11">
        <v>4464.6267646060696</v>
      </c>
      <c r="J1015" s="11">
        <v>3474.6977941197629</v>
      </c>
      <c r="K1015" s="11">
        <v>25855.416297701089</v>
      </c>
      <c r="L1015" s="11">
        <v>1019.3298938737864</v>
      </c>
      <c r="M1015" s="11">
        <v>58170.580138296951</v>
      </c>
      <c r="N1015" s="11">
        <v>9995.4583257959512</v>
      </c>
      <c r="O1015" s="11">
        <v>16138.173280582843</v>
      </c>
      <c r="P1015" s="43">
        <v>12355.333464657941</v>
      </c>
      <c r="Q1015" s="11">
        <v>14462.806542396445</v>
      </c>
      <c r="R1015" s="11">
        <v>14016.370711445308</v>
      </c>
      <c r="S1015" s="11">
        <v>9240.0497737171845</v>
      </c>
      <c r="T1015" s="11">
        <v>14513.790971472677</v>
      </c>
      <c r="U1015" s="11">
        <v>7939.3245587258325</v>
      </c>
      <c r="V1015" s="11">
        <v>13649.963485154038</v>
      </c>
      <c r="W1015" s="11">
        <v>7671.0186253579395</v>
      </c>
      <c r="X1015" s="12">
        <v>0</v>
      </c>
      <c r="Y1015" s="12">
        <v>417.5143912785241</v>
      </c>
      <c r="Z1015" s="12">
        <v>263.36752028485711</v>
      </c>
      <c r="AA1015" s="44">
        <v>232.04019061955887</v>
      </c>
      <c r="AB1015" s="45">
        <v>106.40779169084634</v>
      </c>
      <c r="AC1015" s="12">
        <v>0</v>
      </c>
      <c r="AD1015" s="12">
        <v>12877.602238537484</v>
      </c>
      <c r="AE1015" s="12">
        <v>2894.1085636928383</v>
      </c>
      <c r="AF1015" s="12">
        <v>5480.5321821881489</v>
      </c>
      <c r="AG1015" s="44">
        <v>1128.4755203370585</v>
      </c>
      <c r="AH1015" s="45">
        <v>3474.6977929455579</v>
      </c>
      <c r="AI1015" s="12">
        <v>0</v>
      </c>
      <c r="AJ1015" s="12">
        <v>-23.25947592004287</v>
      </c>
      <c r="AK1015" s="12">
        <v>35.37241747758727</v>
      </c>
      <c r="AL1015" s="12">
        <v>72.35733750981376</v>
      </c>
      <c r="AM1015" s="44">
        <v>104.94293456842121</v>
      </c>
      <c r="AN1015" s="45">
        <v>89.999999835105712</v>
      </c>
      <c r="AO1015" s="12">
        <v>0</v>
      </c>
      <c r="AP1015" s="12">
        <v>-1996.6460302130581</v>
      </c>
      <c r="AQ1015" s="12">
        <v>10231.644914562978</v>
      </c>
      <c r="AR1015" s="12">
        <v>12744.143290197613</v>
      </c>
      <c r="AS1015" s="44">
        <v>14410.573426717148</v>
      </c>
      <c r="AT1015" s="45">
        <v>14105.790971472679</v>
      </c>
      <c r="AU1015" s="12">
        <v>0</v>
      </c>
      <c r="AV1015" s="12">
        <v>11427.702335064194</v>
      </c>
      <c r="AW1015" s="12">
        <v>16470.859161387238</v>
      </c>
      <c r="AX1015" s="12">
        <v>14586.463000229463</v>
      </c>
      <c r="AY1015" s="44">
        <v>9134.844168960075</v>
      </c>
      <c r="AZ1015" s="45">
        <v>7939.3245575516294</v>
      </c>
      <c r="BA1015" s="12">
        <v>0</v>
      </c>
      <c r="BB1015" s="12">
        <v>9834.3408368695818</v>
      </c>
      <c r="BC1015" s="12">
        <v>12591.520053424967</v>
      </c>
      <c r="BD1015" s="12">
        <v>14405.180536984981</v>
      </c>
      <c r="BE1015" s="44">
        <v>14119.588256200839</v>
      </c>
      <c r="BF1015" s="45">
        <v>14105.790981472679</v>
      </c>
      <c r="BG1015" s="12">
        <v>0</v>
      </c>
      <c r="BH1015" s="12">
        <v>16513.013452872397</v>
      </c>
      <c r="BI1015" s="12">
        <v>14795.49242320084</v>
      </c>
      <c r="BJ1015" s="12">
        <v>9363.7062315502026</v>
      </c>
      <c r="BK1015" s="44">
        <v>8044.530163482943</v>
      </c>
      <c r="BL1015" s="45">
        <v>4464.6267646060714</v>
      </c>
      <c r="BM1015" s="12">
        <v>0</v>
      </c>
      <c r="BN1015" s="12">
        <v>0</v>
      </c>
      <c r="BO1015" s="12">
        <v>58.631893397630144</v>
      </c>
      <c r="BP1015" s="12">
        <v>36.984920032226491</v>
      </c>
      <c r="BQ1015" s="48">
        <v>32.585597058607448</v>
      </c>
      <c r="BR1015" s="49">
        <v>14.942934733315504</v>
      </c>
      <c r="BS1015" s="13">
        <v>0</v>
      </c>
      <c r="BT1015" s="12">
        <v>159.41986170304185</v>
      </c>
      <c r="BV1015" s="14">
        <f>Таблица1[[#This Row],[Lкан_леб,мм]]</f>
        <v>58170.580138296951</v>
      </c>
      <c r="BW1015" s="50">
        <f>Таблица1[[#This Row],[угол обхв4]]+Таблица1[[#This Row],[Lдуг 3,мм]]</f>
        <v>12877.602238537484</v>
      </c>
      <c r="BX1015" s="54">
        <f>Таблица1[[#This Row],[угол обхв5]]+Таблица1[[#This Row],[Y5, мм]]</f>
        <v>58588.094529575472</v>
      </c>
      <c r="BY1015" s="14">
        <f>Таблица1[[#This Row],[угол обхв6]]+Таблица1[[#This Row],[Lдуг 4,мм]]</f>
        <v>15771.710802230322</v>
      </c>
      <c r="BZ1015" s="14">
        <f>Таблица1[[#This Row],[Т1]]+Таблица1[[#This Row],[X6, мм]]</f>
        <v>58851.462049860325</v>
      </c>
      <c r="CA1015" s="14">
        <f>Таблица1[[#This Row],[Т2]]+Таблица1[[#This Row],[Lдуг 5,мм]]</f>
        <v>21252.24298441847</v>
      </c>
      <c r="CB1015" s="14">
        <f>Таблица1[[#This Row],[Т3]]+Таблица1[[#This Row],[Y6, мм]]</f>
        <v>59083.502240479887</v>
      </c>
      <c r="CC1015" s="14">
        <f>Таблица1[[#This Row],[Т4]]+Таблица1[[#This Row],[Lдуг 6,мм]]</f>
        <v>22380.718504755529</v>
      </c>
      <c r="CD1015" s="14">
        <f>Таблица1[[#This Row],[Т5]]+Таблица1[[#This Row],[Lдуг 1,мм]]</f>
        <v>59189.91003217073</v>
      </c>
      <c r="CE1015" s="14">
        <f>Таблица1[[#This Row],[Т6]]+Таблица1[[#This Row],[Lпрям1, мм]]</f>
        <v>25855.416297701086</v>
      </c>
      <c r="CF1015" s="15">
        <f>Таблица1[[#This Row],[Т7]]+Таблица1[[#This Row],[Lдуг 2,мм]]</f>
        <v>59189.91003217073</v>
      </c>
      <c r="CG1015" s="14">
        <f>Таблица1[[#This Row],[Т8]]+Таблица1[[#This Row],[Lпрям2, мм]]</f>
        <v>25855.416297701086</v>
      </c>
      <c r="CH1015" s="14">
        <f>Таблица1[[#This Row],[Т9]]-Таблица1[[#This Row],[Т9]]</f>
        <v>0</v>
      </c>
      <c r="CI1015" s="50">
        <f>Таблица1[[#This Row],[Т9]]-Таблица1[[#This Row],[Т8]]</f>
        <v>33334.493734469645</v>
      </c>
      <c r="CJ1015" s="54">
        <f>Таблица1[[#This Row],[Т9]]-Таблица1[[#This Row],[Т7]]</f>
        <v>0</v>
      </c>
      <c r="CK1015" s="14">
        <f>Таблица1[[#This Row],[Т9]]-Таблица1[[#This Row],[Т6]]</f>
        <v>36809.191527415198</v>
      </c>
      <c r="CL1015" s="14">
        <f>Таблица1[[#This Row],[Т9]]-Таблица1[[#This Row],[Т5]]</f>
        <v>106.40779169084271</v>
      </c>
      <c r="CM1015" s="14">
        <f>Таблица1[[#This Row],[Т9]]-Таблица1[[#This Row],[Т4]]</f>
        <v>37937.667047752257</v>
      </c>
      <c r="CN1015" s="14">
        <f>Таблица1[[#This Row],[Т9]]-Таблица1[[#This Row],[Т3]]</f>
        <v>338.44798231040477</v>
      </c>
      <c r="CO1015" s="14">
        <f>Таблица1[[#This Row],[Т9]]-Таблица1[[#This Row],[Т2]]</f>
        <v>43418.199229940408</v>
      </c>
      <c r="CP1015" s="14">
        <f>Таблица1[[#This Row],[Т9]]-Таблица1[[#This Row],[Т1]]</f>
        <v>601.81550259525829</v>
      </c>
      <c r="CQ1015" s="14">
        <f>Таблица1[[#This Row],[Т9]]-Таблица1[[#This Row],[угол обхв6]]</f>
        <v>46312.307793633248</v>
      </c>
      <c r="CR1015" s="14">
        <f>Таблица1[[#This Row],[Т9]]-Таблица1[[#This Row],[угол обхв5]]</f>
        <v>1019.3298938737789</v>
      </c>
      <c r="CS1015" s="14">
        <f>Таблица1[[#This Row],[Т9]]-Таблица1[[#This Row],[угол обхв4]]</f>
        <v>59189.91003217073</v>
      </c>
      <c r="CT1015" s="14">
        <f>Таблица1[[#This Row],[Lкан_прям, мм]]+Таблица1[[#This Row],[Lкан_дуг, мм]]+Таблица1[[#This Row],[Lкан_леб,мм]]</f>
        <v>85045.326329871823</v>
      </c>
      <c r="CU1015" s="16">
        <f>Таблица1[[#This Row],[Lкан_леб,мм]]</f>
        <v>58170.580138296951</v>
      </c>
      <c r="CV1015" s="14">
        <f>2534431-(Таблица1[[#This Row],[Т23]]+Таблица1[[#This Row],[угол обхв3]])</f>
        <v>2449226.2538084253</v>
      </c>
      <c r="CW1015" s="50">
        <f>SUM(X1015:AC1015,AD1015:AI1015)-Таблица1[[#This Row],[lподв_min, мм]]</f>
        <v>23400.04839745511</v>
      </c>
      <c r="CX1015" s="17">
        <f>CW1454-Таблица1[[#This Row],[Суммарная длина каната]]</f>
        <v>-2426778.448168037</v>
      </c>
    </row>
    <row r="1016" spans="1:102" x14ac:dyDescent="0.25">
      <c r="A1016" s="21">
        <v>1015</v>
      </c>
      <c r="B1016" s="10">
        <v>24.700000000003758</v>
      </c>
      <c r="C1016" s="10">
        <v>93.566122448979641</v>
      </c>
      <c r="D1016" s="11">
        <v>14840.148677130877</v>
      </c>
      <c r="E1016" s="11">
        <v>8150.2490311073716</v>
      </c>
      <c r="F1016" s="11">
        <v>13956.254684965019</v>
      </c>
      <c r="G1016" s="11">
        <v>7978.1432188490344</v>
      </c>
      <c r="H1016" s="11">
        <v>14432.148187130877</v>
      </c>
      <c r="I1016" s="11">
        <v>4598.4819742066211</v>
      </c>
      <c r="J1016" s="11">
        <v>3551.7670569007505</v>
      </c>
      <c r="K1016" s="11">
        <v>25893.642684222377</v>
      </c>
      <c r="L1016" s="11">
        <v>981.10350735251257</v>
      </c>
      <c r="M1016" s="11">
        <v>58170.580138296951</v>
      </c>
      <c r="N1016" s="11">
        <v>9995.4583257959512</v>
      </c>
      <c r="O1016" s="11">
        <v>16138.173280582843</v>
      </c>
      <c r="P1016" s="43">
        <v>12378.571485227556</v>
      </c>
      <c r="Q1016" s="11">
        <v>14565.496004396971</v>
      </c>
      <c r="R1016" s="11">
        <v>14282.362555725605</v>
      </c>
      <c r="S1016" s="11">
        <v>9426.253593312249</v>
      </c>
      <c r="T1016" s="11">
        <v>14840.148677130877</v>
      </c>
      <c r="U1016" s="11">
        <v>8150.2490311073716</v>
      </c>
      <c r="V1016" s="11">
        <v>13989.833354914448</v>
      </c>
      <c r="W1016" s="11">
        <v>7841.7853333989169</v>
      </c>
      <c r="X1016" s="12">
        <v>0</v>
      </c>
      <c r="Y1016" s="12">
        <v>403.62443928282789</v>
      </c>
      <c r="Z1016" s="12">
        <v>258.14427903265613</v>
      </c>
      <c r="AA1016" s="44">
        <v>232.04019061955862</v>
      </c>
      <c r="AB1016" s="45">
        <v>87.294598417469999</v>
      </c>
      <c r="AC1016" s="12">
        <v>0</v>
      </c>
      <c r="AD1016" s="12">
        <v>12877.602238537484</v>
      </c>
      <c r="AE1016" s="12">
        <v>2855.2656874076542</v>
      </c>
      <c r="AF1016" s="12">
        <v>5480.5321821881498</v>
      </c>
      <c r="AG1016" s="44">
        <v>1128.4755203370614</v>
      </c>
      <c r="AH1016" s="45">
        <v>3551.767055752025</v>
      </c>
      <c r="AI1016" s="12">
        <v>0</v>
      </c>
      <c r="AJ1016" s="12">
        <v>-23.25947592004287</v>
      </c>
      <c r="AK1016" s="12">
        <v>33.421839960448281</v>
      </c>
      <c r="AL1016" s="12">
        <v>69.673255877160699</v>
      </c>
      <c r="AM1016" s="44">
        <v>102.2588529357681</v>
      </c>
      <c r="AN1016" s="45">
        <v>89.999999838683721</v>
      </c>
      <c r="AO1016" s="12">
        <v>0</v>
      </c>
      <c r="AP1016" s="12">
        <v>-1996.6460302130581</v>
      </c>
      <c r="AQ1016" s="12">
        <v>10220.18428790647</v>
      </c>
      <c r="AR1016" s="12">
        <v>12761.164057265953</v>
      </c>
      <c r="AS1016" s="44">
        <v>14681.059466456443</v>
      </c>
      <c r="AT1016" s="45">
        <v>14432.148677130877</v>
      </c>
      <c r="AU1016" s="12">
        <v>0</v>
      </c>
      <c r="AV1016" s="12">
        <v>11427.702335064194</v>
      </c>
      <c r="AW1016" s="12">
        <v>16478.705572669074</v>
      </c>
      <c r="AX1016" s="12">
        <v>14707.224349554335</v>
      </c>
      <c r="AY1016" s="44">
        <v>9339.6234982315764</v>
      </c>
      <c r="AZ1016" s="45">
        <v>8150.249029958647</v>
      </c>
      <c r="BA1016" s="12">
        <v>0</v>
      </c>
      <c r="BB1016" s="12">
        <v>9834.3408368695818</v>
      </c>
      <c r="BC1016" s="12">
        <v>12603.297447338075</v>
      </c>
      <c r="BD1016" s="12">
        <v>14664.955127764</v>
      </c>
      <c r="BE1016" s="44">
        <v>14441.45176640004</v>
      </c>
      <c r="BF1016" s="45">
        <v>14432.148687130877</v>
      </c>
      <c r="BG1016" s="12">
        <v>0</v>
      </c>
      <c r="BH1016" s="12">
        <v>16513.013452872397</v>
      </c>
      <c r="BI1016" s="12">
        <v>14906.0282964832</v>
      </c>
      <c r="BJ1016" s="12">
        <v>9567.9819384696148</v>
      </c>
      <c r="BK1016" s="44">
        <v>8236.8791261880451</v>
      </c>
      <c r="BL1016" s="45">
        <v>4598.481974206622</v>
      </c>
      <c r="BM1016" s="12">
        <v>0</v>
      </c>
      <c r="BN1016" s="12">
        <v>0</v>
      </c>
      <c r="BO1016" s="12">
        <v>56.681315880491148</v>
      </c>
      <c r="BP1016" s="12">
        <v>36.251415916712418</v>
      </c>
      <c r="BQ1016" s="48">
        <v>32.585597058607412</v>
      </c>
      <c r="BR1016" s="49">
        <v>12.258853097084378</v>
      </c>
      <c r="BS1016" s="13">
        <v>0</v>
      </c>
      <c r="BT1016" s="12">
        <v>159.41986170304185</v>
      </c>
      <c r="BV1016" s="14">
        <f>Таблица1[[#This Row],[Lкан_леб,мм]]</f>
        <v>58170.580138296951</v>
      </c>
      <c r="BW1016" s="50">
        <f>Таблица1[[#This Row],[угол обхв4]]+Таблица1[[#This Row],[Lдуг 3,мм]]</f>
        <v>12877.602238537484</v>
      </c>
      <c r="BX1016" s="54">
        <f>Таблица1[[#This Row],[угол обхв5]]+Таблица1[[#This Row],[Y5, мм]]</f>
        <v>58574.204577579781</v>
      </c>
      <c r="BY1016" s="14">
        <f>Таблица1[[#This Row],[угол обхв6]]+Таблица1[[#This Row],[Lдуг 4,мм]]</f>
        <v>15732.867925945138</v>
      </c>
      <c r="BZ1016" s="14">
        <f>Таблица1[[#This Row],[Т1]]+Таблица1[[#This Row],[X6, мм]]</f>
        <v>58832.348856612436</v>
      </c>
      <c r="CA1016" s="14">
        <f>Таблица1[[#This Row],[Т2]]+Таблица1[[#This Row],[Lдуг 5,мм]]</f>
        <v>21213.40010813329</v>
      </c>
      <c r="CB1016" s="14">
        <f>Таблица1[[#This Row],[Т3]]+Таблица1[[#This Row],[Y6, мм]]</f>
        <v>59064.389047231998</v>
      </c>
      <c r="CC1016" s="14">
        <f>Таблица1[[#This Row],[Т4]]+Таблица1[[#This Row],[Lдуг 6,мм]]</f>
        <v>22341.875628470352</v>
      </c>
      <c r="CD1016" s="14">
        <f>Таблица1[[#This Row],[Т5]]+Таблица1[[#This Row],[Lдуг 1,мм]]</f>
        <v>59151.683645649471</v>
      </c>
      <c r="CE1016" s="14">
        <f>Таблица1[[#This Row],[Т6]]+Таблица1[[#This Row],[Lпрям1, мм]]</f>
        <v>25893.642684222377</v>
      </c>
      <c r="CF1016" s="15">
        <f>Таблица1[[#This Row],[Т7]]+Таблица1[[#This Row],[Lдуг 2,мм]]</f>
        <v>59151.683645649471</v>
      </c>
      <c r="CG1016" s="14">
        <f>Таблица1[[#This Row],[Т8]]+Таблица1[[#This Row],[Lпрям2, мм]]</f>
        <v>25893.642684222377</v>
      </c>
      <c r="CH1016" s="14">
        <f>Таблица1[[#This Row],[Т9]]-Таблица1[[#This Row],[Т9]]</f>
        <v>0</v>
      </c>
      <c r="CI1016" s="50">
        <f>Таблица1[[#This Row],[Т9]]-Таблица1[[#This Row],[Т8]]</f>
        <v>33258.04096142709</v>
      </c>
      <c r="CJ1016" s="54">
        <f>Таблица1[[#This Row],[Т9]]-Таблица1[[#This Row],[Т7]]</f>
        <v>0</v>
      </c>
      <c r="CK1016" s="14">
        <f>Таблица1[[#This Row],[Т9]]-Таблица1[[#This Row],[Т6]]</f>
        <v>36809.808017179123</v>
      </c>
      <c r="CL1016" s="14">
        <f>Таблица1[[#This Row],[Т9]]-Таблица1[[#This Row],[Т5]]</f>
        <v>87.294598417473026</v>
      </c>
      <c r="CM1016" s="14">
        <f>Таблица1[[#This Row],[Т9]]-Таблица1[[#This Row],[Т4]]</f>
        <v>37938.283537516181</v>
      </c>
      <c r="CN1016" s="14">
        <f>Таблица1[[#This Row],[Т9]]-Таблица1[[#This Row],[Т3]]</f>
        <v>319.33478903703508</v>
      </c>
      <c r="CO1016" s="14">
        <f>Таблица1[[#This Row],[Т9]]-Таблица1[[#This Row],[Т2]]</f>
        <v>43418.815719704333</v>
      </c>
      <c r="CP1016" s="14">
        <f>Таблица1[[#This Row],[Т9]]-Таблица1[[#This Row],[Т1]]</f>
        <v>577.47906806968967</v>
      </c>
      <c r="CQ1016" s="14">
        <f>Таблица1[[#This Row],[Т9]]-Таблица1[[#This Row],[угол обхв6]]</f>
        <v>46274.081407111989</v>
      </c>
      <c r="CR1016" s="14">
        <f>Таблица1[[#This Row],[Т9]]-Таблица1[[#This Row],[угол обхв5]]</f>
        <v>981.10350735251996</v>
      </c>
      <c r="CS1016" s="14">
        <f>Таблица1[[#This Row],[Т9]]-Таблица1[[#This Row],[угол обхв4]]</f>
        <v>59151.683645649471</v>
      </c>
      <c r="CT1016" s="14">
        <f>Таблица1[[#This Row],[Lкан_прям, мм]]+Таблица1[[#This Row],[Lкан_дуг, мм]]+Таблица1[[#This Row],[Lкан_леб,мм]]</f>
        <v>85045.326329871838</v>
      </c>
      <c r="CU1016" s="16">
        <f>Таблица1[[#This Row],[Lкан_леб,мм]]</f>
        <v>58170.580138296951</v>
      </c>
      <c r="CV1016" s="14">
        <f>2534431-(Таблица1[[#This Row],[Т23]]+Таблица1[[#This Row],[угол обхв3]])</f>
        <v>2449226.2538084253</v>
      </c>
      <c r="CW1016" s="50">
        <f>SUM(X1016:AC1016,AD1016:AI1016)-Таблица1[[#This Row],[lподв_min, мм]]</f>
        <v>23322.97913467414</v>
      </c>
      <c r="CX1016" s="17">
        <f>CW1455-Таблица1[[#This Row],[Суммарная длина каната]]</f>
        <v>-2426831.8183158753</v>
      </c>
    </row>
    <row r="1017" spans="1:102" x14ac:dyDescent="0.25">
      <c r="A1017" s="21">
        <v>1016</v>
      </c>
      <c r="B1017" s="10">
        <v>24.700000000003758</v>
      </c>
      <c r="C1017" s="10">
        <v>96.250204081632717</v>
      </c>
      <c r="D1017" s="11">
        <v>15156.270976324127</v>
      </c>
      <c r="E1017" s="11">
        <v>8376.2250852473735</v>
      </c>
      <c r="F1017" s="11">
        <v>14281.406214065066</v>
      </c>
      <c r="G1017" s="11">
        <v>8162.9162768090064</v>
      </c>
      <c r="H1017" s="11">
        <v>14748.270486324129</v>
      </c>
      <c r="I1017" s="11">
        <v>4746.1533720127372</v>
      </c>
      <c r="J1017" s="11">
        <v>3630.0717132346358</v>
      </c>
      <c r="K1017" s="11">
        <v>25931.869070742941</v>
      </c>
      <c r="L1017" s="11">
        <v>942.8771208319389</v>
      </c>
      <c r="M1017" s="11">
        <v>58170.580138296951</v>
      </c>
      <c r="N1017" s="11">
        <v>9995.4583257959512</v>
      </c>
      <c r="O1017" s="11">
        <v>16138.173280582843</v>
      </c>
      <c r="P1017" s="43">
        <v>12396.975174354287</v>
      </c>
      <c r="Q1017" s="11">
        <v>14669.161019867366</v>
      </c>
      <c r="R1017" s="11">
        <v>14539.342861188852</v>
      </c>
      <c r="S1017" s="11">
        <v>9624.7092464427151</v>
      </c>
      <c r="T1017" s="11">
        <v>15156.270976324127</v>
      </c>
      <c r="U1017" s="11">
        <v>8376.2250852473735</v>
      </c>
      <c r="V1017" s="11">
        <v>14321.33353944864</v>
      </c>
      <c r="W1017" s="11">
        <v>8028.2804395006797</v>
      </c>
      <c r="X1017" s="12">
        <v>0</v>
      </c>
      <c r="Y1017" s="12">
        <v>389.61300096038298</v>
      </c>
      <c r="Z1017" s="12">
        <v>253.04252410720383</v>
      </c>
      <c r="AA1017" s="44">
        <v>232.04019061955844</v>
      </c>
      <c r="AB1017" s="45">
        <v>68.181405144793487</v>
      </c>
      <c r="AC1017" s="12">
        <v>0</v>
      </c>
      <c r="AD1017" s="12">
        <v>12877.602238537484</v>
      </c>
      <c r="AE1017" s="12">
        <v>2815.187417569558</v>
      </c>
      <c r="AF1017" s="12">
        <v>5480.5321821881489</v>
      </c>
      <c r="AG1017" s="44">
        <v>1128.475520337063</v>
      </c>
      <c r="AH1017" s="45">
        <v>3630.0717121106886</v>
      </c>
      <c r="AI1017" s="12">
        <v>0</v>
      </c>
      <c r="AJ1017" s="12">
        <v>-23.25947592004287</v>
      </c>
      <c r="AK1017" s="12">
        <v>31.454202017350347</v>
      </c>
      <c r="AL1017" s="12">
        <v>66.989174244507637</v>
      </c>
      <c r="AM1017" s="44">
        <v>99.574771303115014</v>
      </c>
      <c r="AN1017" s="45">
        <v>89.99999984216349</v>
      </c>
      <c r="AO1017" s="12">
        <v>0</v>
      </c>
      <c r="AP1017" s="12">
        <v>-1996.6460302130581</v>
      </c>
      <c r="AQ1017" s="12">
        <v>10208.359604990128</v>
      </c>
      <c r="AR1017" s="12">
        <v>12772.511026556058</v>
      </c>
      <c r="AS1017" s="44">
        <v>14941.659165673098</v>
      </c>
      <c r="AT1017" s="45">
        <v>14748.270976324129</v>
      </c>
      <c r="AU1017" s="12">
        <v>0</v>
      </c>
      <c r="AV1017" s="12">
        <v>11427.702335064194</v>
      </c>
      <c r="AW1017" s="12">
        <v>16486.220756248855</v>
      </c>
      <c r="AX1017" s="12">
        <v>14828.650278788116</v>
      </c>
      <c r="AY1017" s="44">
        <v>9556.844740652572</v>
      </c>
      <c r="AZ1017" s="45">
        <v>8376.2250841234272</v>
      </c>
      <c r="BA1017" s="12">
        <v>0</v>
      </c>
      <c r="BB1017" s="12">
        <v>9834.3408368695818</v>
      </c>
      <c r="BC1017" s="12">
        <v>12609.876453548464</v>
      </c>
      <c r="BD1017" s="12">
        <v>14914.878713390624</v>
      </c>
      <c r="BE1017" s="44">
        <v>14753.954671839883</v>
      </c>
      <c r="BF1017" s="45">
        <v>14748.270986324129</v>
      </c>
      <c r="BG1017" s="12">
        <v>0</v>
      </c>
      <c r="BH1017" s="12">
        <v>16513.013452872397</v>
      </c>
      <c r="BI1017" s="12">
        <v>15017.208495533378</v>
      </c>
      <c r="BJ1017" s="12">
        <v>9784.1985053634653</v>
      </c>
      <c r="BK1017" s="44">
        <v>8444.0895910375166</v>
      </c>
      <c r="BL1017" s="45">
        <v>4746.1533720127391</v>
      </c>
      <c r="BM1017" s="12">
        <v>0</v>
      </c>
      <c r="BN1017" s="12">
        <v>0</v>
      </c>
      <c r="BO1017" s="12">
        <v>54.713677937393221</v>
      </c>
      <c r="BP1017" s="12">
        <v>35.534972227157283</v>
      </c>
      <c r="BQ1017" s="48">
        <v>32.585597058607384</v>
      </c>
      <c r="BR1017" s="49">
        <v>9.5747714609515313</v>
      </c>
      <c r="BS1017" s="13">
        <v>0</v>
      </c>
      <c r="BT1017" s="12">
        <v>159.41986170304185</v>
      </c>
      <c r="BV1017" s="14">
        <f>Таблица1[[#This Row],[Lкан_леб,мм]]</f>
        <v>58170.580138296951</v>
      </c>
      <c r="BW1017" s="50">
        <f>Таблица1[[#This Row],[угол обхв4]]+Таблица1[[#This Row],[Lдуг 3,мм]]</f>
        <v>12877.602238537484</v>
      </c>
      <c r="BX1017" s="54">
        <f>Таблица1[[#This Row],[угол обхв5]]+Таблица1[[#This Row],[Y5, мм]]</f>
        <v>58560.193139257331</v>
      </c>
      <c r="BY1017" s="14">
        <f>Таблица1[[#This Row],[угол обхв6]]+Таблица1[[#This Row],[Lдуг 4,мм]]</f>
        <v>15692.789656107041</v>
      </c>
      <c r="BZ1017" s="14">
        <f>Таблица1[[#This Row],[Т1]]+Таблица1[[#This Row],[X6, мм]]</f>
        <v>58813.235663364532</v>
      </c>
      <c r="CA1017" s="14">
        <f>Таблица1[[#This Row],[Т2]]+Таблица1[[#This Row],[Lдуг 5,мм]]</f>
        <v>21173.321838295189</v>
      </c>
      <c r="CB1017" s="14">
        <f>Таблица1[[#This Row],[Т3]]+Таблица1[[#This Row],[Y6, мм]]</f>
        <v>59045.275853984094</v>
      </c>
      <c r="CC1017" s="14">
        <f>Таблица1[[#This Row],[Т4]]+Таблица1[[#This Row],[Lдуг 6,мм]]</f>
        <v>22301.797358632251</v>
      </c>
      <c r="CD1017" s="14">
        <f>Таблица1[[#This Row],[Т5]]+Таблица1[[#This Row],[Lдуг 1,мм]]</f>
        <v>59113.457259128889</v>
      </c>
      <c r="CE1017" s="14">
        <f>Таблица1[[#This Row],[Т6]]+Таблица1[[#This Row],[Lпрям1, мм]]</f>
        <v>25931.869070742941</v>
      </c>
      <c r="CF1017" s="15">
        <f>Таблица1[[#This Row],[Т7]]+Таблица1[[#This Row],[Lдуг 2,мм]]</f>
        <v>59113.457259128889</v>
      </c>
      <c r="CG1017" s="14">
        <f>Таблица1[[#This Row],[Т8]]+Таблица1[[#This Row],[Lпрям2, мм]]</f>
        <v>25931.869070742941</v>
      </c>
      <c r="CH1017" s="14">
        <f>Таблица1[[#This Row],[Т9]]-Таблица1[[#This Row],[Т9]]</f>
        <v>0</v>
      </c>
      <c r="CI1017" s="50">
        <f>Таблица1[[#This Row],[Т9]]-Таблица1[[#This Row],[Т8]]</f>
        <v>33181.588188385947</v>
      </c>
      <c r="CJ1017" s="54">
        <f>Таблица1[[#This Row],[Т9]]-Таблица1[[#This Row],[Т7]]</f>
        <v>0</v>
      </c>
      <c r="CK1017" s="14">
        <f>Таблица1[[#This Row],[Т9]]-Таблица1[[#This Row],[Т6]]</f>
        <v>36811.659900496641</v>
      </c>
      <c r="CL1017" s="14">
        <f>Таблица1[[#This Row],[Т9]]-Таблица1[[#This Row],[Т5]]</f>
        <v>68.181405144794553</v>
      </c>
      <c r="CM1017" s="14">
        <f>Таблица1[[#This Row],[Т9]]-Таблица1[[#This Row],[Т4]]</f>
        <v>37940.1354208337</v>
      </c>
      <c r="CN1017" s="14">
        <f>Таблица1[[#This Row],[Т9]]-Таблица1[[#This Row],[Т3]]</f>
        <v>300.22159576435661</v>
      </c>
      <c r="CO1017" s="14">
        <f>Таблица1[[#This Row],[Т9]]-Таблица1[[#This Row],[Т2]]</f>
        <v>43420.667603021851</v>
      </c>
      <c r="CP1017" s="14">
        <f>Таблица1[[#This Row],[Т9]]-Таблица1[[#This Row],[Т1]]</f>
        <v>553.26411987155734</v>
      </c>
      <c r="CQ1017" s="14">
        <f>Таблица1[[#This Row],[Т9]]-Таблица1[[#This Row],[угол обхв6]]</f>
        <v>46235.855020591407</v>
      </c>
      <c r="CR1017" s="14">
        <f>Таблица1[[#This Row],[Т9]]-Таблица1[[#This Row],[угол обхв5]]</f>
        <v>942.87712083193765</v>
      </c>
      <c r="CS1017" s="14">
        <f>Таблица1[[#This Row],[Т9]]-Таблица1[[#This Row],[угол обхв4]]</f>
        <v>59113.457259128889</v>
      </c>
      <c r="CT1017" s="14">
        <f>Таблица1[[#This Row],[Lкан_прям, мм]]+Таблица1[[#This Row],[Lкан_дуг, мм]]+Таблица1[[#This Row],[Lкан_леб,мм]]</f>
        <v>85045.326329871838</v>
      </c>
      <c r="CU1017" s="16">
        <f>Таблица1[[#This Row],[Lкан_леб,мм]]</f>
        <v>58170.580138296951</v>
      </c>
      <c r="CV1017" s="14">
        <f>2534431-(Таблица1[[#This Row],[Т23]]+Таблица1[[#This Row],[угол обхв3]])</f>
        <v>2449226.2538084253</v>
      </c>
      <c r="CW1017" s="50">
        <f>SUM(X1017:AC1017,AD1017:AI1017)-Таблица1[[#This Row],[lподв_min, мм]]</f>
        <v>23244.674478340246</v>
      </c>
      <c r="CX1017" s="17">
        <f>CW1456-Таблица1[[#This Row],[Суммарная длина каната]]</f>
        <v>-2426884.9322958975</v>
      </c>
    </row>
    <row r="1018" spans="1:102" x14ac:dyDescent="0.25">
      <c r="A1018" s="21">
        <v>1017</v>
      </c>
      <c r="B1018" s="10">
        <v>24.700000000003758</v>
      </c>
      <c r="C1018" s="10">
        <v>98.934285714285778</v>
      </c>
      <c r="D1018" s="11">
        <v>15461.464248612783</v>
      </c>
      <c r="E1018" s="11">
        <v>8616.756895288494</v>
      </c>
      <c r="F1018" s="11">
        <v>14597.548302707231</v>
      </c>
      <c r="G1018" s="11">
        <v>8362.7131226623624</v>
      </c>
      <c r="H1018" s="11">
        <v>15053.463758612783</v>
      </c>
      <c r="I1018" s="11">
        <v>4907.1814660792015</v>
      </c>
      <c r="J1018" s="11">
        <v>3709.5754292092929</v>
      </c>
      <c r="K1018" s="11">
        <v>25970.095457262836</v>
      </c>
      <c r="L1018" s="11">
        <v>904.65073431205553</v>
      </c>
      <c r="M1018" s="11">
        <v>58170.580138296951</v>
      </c>
      <c r="N1018" s="11">
        <v>9995.4583257959512</v>
      </c>
      <c r="O1018" s="11">
        <v>16138.173280582843</v>
      </c>
      <c r="P1018" s="43">
        <v>12410.504151543064</v>
      </c>
      <c r="Q1018" s="11">
        <v>14773.574131985417</v>
      </c>
      <c r="R1018" s="11">
        <v>14786.74777393132</v>
      </c>
      <c r="S1018" s="11">
        <v>9834.9812911997815</v>
      </c>
      <c r="T1018" s="11">
        <v>15461.464248612783</v>
      </c>
      <c r="U1018" s="11">
        <v>8616.756895288494</v>
      </c>
      <c r="V1018" s="11">
        <v>14643.73667689594</v>
      </c>
      <c r="W1018" s="11">
        <v>8230.0947450150561</v>
      </c>
      <c r="X1018" s="12">
        <v>0</v>
      </c>
      <c r="Y1018" s="12">
        <v>375.47090182054563</v>
      </c>
      <c r="Z1018" s="12">
        <v>248.07142999914379</v>
      </c>
      <c r="AA1018" s="44">
        <v>232.04019061955844</v>
      </c>
      <c r="AB1018" s="45">
        <v>49.068211872807666</v>
      </c>
      <c r="AC1018" s="12">
        <v>0</v>
      </c>
      <c r="AD1018" s="12">
        <v>12877.602238537484</v>
      </c>
      <c r="AE1018" s="12">
        <v>2773.9100880907049</v>
      </c>
      <c r="AF1018" s="12">
        <v>5480.5321821881489</v>
      </c>
      <c r="AG1018" s="44">
        <v>1128.4755203370619</v>
      </c>
      <c r="AH1018" s="45">
        <v>3709.5754281094351</v>
      </c>
      <c r="AI1018" s="12">
        <v>0</v>
      </c>
      <c r="AJ1018" s="12">
        <v>-23.25947592004287</v>
      </c>
      <c r="AK1018" s="12">
        <v>29.468215266937925</v>
      </c>
      <c r="AL1018" s="12">
        <v>64.305092611854533</v>
      </c>
      <c r="AM1018" s="44">
        <v>96.890689670461924</v>
      </c>
      <c r="AN1018" s="45">
        <v>89.999999845546242</v>
      </c>
      <c r="AO1018" s="12">
        <v>0</v>
      </c>
      <c r="AP1018" s="12">
        <v>-1996.6460302130581</v>
      </c>
      <c r="AQ1018" s="12">
        <v>10196.170113469994</v>
      </c>
      <c r="AR1018" s="12">
        <v>12778.159301090249</v>
      </c>
      <c r="AS1018" s="44">
        <v>15191.800728962598</v>
      </c>
      <c r="AT1018" s="45">
        <v>15053.464248612783</v>
      </c>
      <c r="AU1018" s="12">
        <v>0</v>
      </c>
      <c r="AV1018" s="12">
        <v>11427.702335064194</v>
      </c>
      <c r="AW1018" s="12">
        <v>16493.389803690498</v>
      </c>
      <c r="AX1018" s="12">
        <v>14950.474360960501</v>
      </c>
      <c r="AY1018" s="44">
        <v>9786.0312797551505</v>
      </c>
      <c r="AZ1018" s="45">
        <v>8616.7568941886384</v>
      </c>
      <c r="BA1018" s="12">
        <v>0</v>
      </c>
      <c r="BB1018" s="12">
        <v>9834.3408368695818</v>
      </c>
      <c r="BC1018" s="12">
        <v>12611.215939217107</v>
      </c>
      <c r="BD1018" s="12">
        <v>15154.402923478505</v>
      </c>
      <c r="BE1018" s="44">
        <v>15056.411293581505</v>
      </c>
      <c r="BF1018" s="45">
        <v>15053.464258612785</v>
      </c>
      <c r="BG1018" s="12">
        <v>0</v>
      </c>
      <c r="BH1018" s="12">
        <v>16513.013452872397</v>
      </c>
      <c r="BI1018" s="12">
        <v>15128.790655093067</v>
      </c>
      <c r="BJ1018" s="12">
        <v>10011.881520174868</v>
      </c>
      <c r="BK1018" s="44">
        <v>8665.7069067331267</v>
      </c>
      <c r="BL1018" s="45">
        <v>4907.1814660792033</v>
      </c>
      <c r="BM1018" s="12">
        <v>0</v>
      </c>
      <c r="BN1018" s="12">
        <v>0</v>
      </c>
      <c r="BO1018" s="12">
        <v>52.727691186980799</v>
      </c>
      <c r="BP1018" s="12">
        <v>34.836877344916616</v>
      </c>
      <c r="BQ1018" s="48">
        <v>32.585597058607384</v>
      </c>
      <c r="BR1018" s="49">
        <v>6.8906898249156781</v>
      </c>
      <c r="BS1018" s="13">
        <v>0</v>
      </c>
      <c r="BT1018" s="12">
        <v>159.41986170304185</v>
      </c>
      <c r="BV1018" s="14">
        <f>Таблица1[[#This Row],[Lкан_леб,мм]]</f>
        <v>58170.580138296951</v>
      </c>
      <c r="BW1018" s="50">
        <f>Таблица1[[#This Row],[угол обхв4]]+Таблица1[[#This Row],[Lдуг 3,мм]]</f>
        <v>12877.602238537484</v>
      </c>
      <c r="BX1018" s="54">
        <f>Таблица1[[#This Row],[угол обхв5]]+Таблица1[[#This Row],[Y5, мм]]</f>
        <v>58546.051040117498</v>
      </c>
      <c r="BY1018" s="14">
        <f>Таблица1[[#This Row],[угол обхв6]]+Таблица1[[#This Row],[Lдуг 4,мм]]</f>
        <v>15651.512326628188</v>
      </c>
      <c r="BZ1018" s="14">
        <f>Таблица1[[#This Row],[Т1]]+Таблица1[[#This Row],[X6, мм]]</f>
        <v>58794.122470116643</v>
      </c>
      <c r="CA1018" s="14">
        <f>Таблица1[[#This Row],[Т2]]+Таблица1[[#This Row],[Lдуг 5,мм]]</f>
        <v>21132.044508816336</v>
      </c>
      <c r="CB1018" s="14">
        <f>Таблица1[[#This Row],[Т3]]+Таблица1[[#This Row],[Y6, мм]]</f>
        <v>59026.162660736205</v>
      </c>
      <c r="CC1018" s="14">
        <f>Таблица1[[#This Row],[Т4]]+Таблица1[[#This Row],[Lдуг 6,мм]]</f>
        <v>22260.520029153398</v>
      </c>
      <c r="CD1018" s="14">
        <f>Таблица1[[#This Row],[Т5]]+Таблица1[[#This Row],[Lдуг 1,мм]]</f>
        <v>59075.230872609012</v>
      </c>
      <c r="CE1018" s="14">
        <f>Таблица1[[#This Row],[Т6]]+Таблица1[[#This Row],[Lпрям1, мм]]</f>
        <v>25970.095457262832</v>
      </c>
      <c r="CF1018" s="15">
        <f>Таблица1[[#This Row],[Т7]]+Таблица1[[#This Row],[Lдуг 2,мм]]</f>
        <v>59075.230872609012</v>
      </c>
      <c r="CG1018" s="14">
        <f>Таблица1[[#This Row],[Т8]]+Таблица1[[#This Row],[Lпрям2, мм]]</f>
        <v>25970.095457262832</v>
      </c>
      <c r="CH1018" s="14">
        <f>Таблица1[[#This Row],[Т9]]-Таблица1[[#This Row],[Т9]]</f>
        <v>0</v>
      </c>
      <c r="CI1018" s="50">
        <f>Таблица1[[#This Row],[Т9]]-Таблица1[[#This Row],[Т8]]</f>
        <v>33105.13541534618</v>
      </c>
      <c r="CJ1018" s="54">
        <f>Таблица1[[#This Row],[Т9]]-Таблица1[[#This Row],[Т7]]</f>
        <v>0</v>
      </c>
      <c r="CK1018" s="14">
        <f>Таблица1[[#This Row],[Т9]]-Таблица1[[#This Row],[Т6]]</f>
        <v>36814.710843455614</v>
      </c>
      <c r="CL1018" s="14">
        <f>Таблица1[[#This Row],[Т9]]-Таблица1[[#This Row],[Т5]]</f>
        <v>49.068211872807296</v>
      </c>
      <c r="CM1018" s="14">
        <f>Таблица1[[#This Row],[Т9]]-Таблица1[[#This Row],[Т4]]</f>
        <v>37943.186363792673</v>
      </c>
      <c r="CN1018" s="14">
        <f>Таблица1[[#This Row],[Т9]]-Таблица1[[#This Row],[Т3]]</f>
        <v>281.10840249236935</v>
      </c>
      <c r="CO1018" s="14">
        <f>Таблица1[[#This Row],[Т9]]-Таблица1[[#This Row],[Т2]]</f>
        <v>43423.718545980824</v>
      </c>
      <c r="CP1018" s="14">
        <f>Таблица1[[#This Row],[Т9]]-Таблица1[[#This Row],[Т1]]</f>
        <v>529.17983249151439</v>
      </c>
      <c r="CQ1018" s="14">
        <f>Таблица1[[#This Row],[Т9]]-Таблица1[[#This Row],[угол обхв6]]</f>
        <v>46197.628634071531</v>
      </c>
      <c r="CR1018" s="14">
        <f>Таблица1[[#This Row],[Т9]]-Таблица1[[#This Row],[угол обхв5]]</f>
        <v>904.6507343120611</v>
      </c>
      <c r="CS1018" s="14">
        <f>Таблица1[[#This Row],[Т9]]-Таблица1[[#This Row],[угол обхв4]]</f>
        <v>59075.230872609012</v>
      </c>
      <c r="CT1018" s="14">
        <f>Таблица1[[#This Row],[Lкан_прям, мм]]+Таблица1[[#This Row],[Lкан_дуг, мм]]+Таблица1[[#This Row],[Lкан_леб,мм]]</f>
        <v>85045.326329871838</v>
      </c>
      <c r="CU1018" s="16">
        <f>Таблица1[[#This Row],[Lкан_леб,мм]]</f>
        <v>58170.580138296951</v>
      </c>
      <c r="CV1018" s="14">
        <f>2534431-(Таблица1[[#This Row],[Т23]]+Таблица1[[#This Row],[угол обхв3]])</f>
        <v>2449226.2538084253</v>
      </c>
      <c r="CW1018" s="50">
        <f>SUM(X1018:AC1018,AD1018:AI1018)-Таблица1[[#This Row],[lподв_min, мм]]</f>
        <v>23165.170762365597</v>
      </c>
      <c r="CX1018" s="17">
        <f>CW1457-Таблица1[[#This Row],[Суммарная длина каната]]</f>
        <v>-2426937.6445162497</v>
      </c>
    </row>
    <row r="1019" spans="1:102" x14ac:dyDescent="0.25">
      <c r="A1019" s="21">
        <v>1018</v>
      </c>
      <c r="B1019" s="10">
        <v>24.700000000003758</v>
      </c>
      <c r="C1019" s="10">
        <v>101.61836734693884</v>
      </c>
      <c r="D1019" s="11">
        <v>14956.33536570159</v>
      </c>
      <c r="E1019" s="11">
        <v>8446.7854386387062</v>
      </c>
      <c r="F1019" s="11">
        <v>14903.987287030792</v>
      </c>
      <c r="G1019" s="11">
        <v>8577.0953717193279</v>
      </c>
      <c r="H1019" s="11">
        <v>15364.334875701592</v>
      </c>
      <c r="I1019" s="11">
        <v>5081.4379186370907</v>
      </c>
      <c r="J1019" s="11">
        <v>3365.3475200016151</v>
      </c>
      <c r="K1019" s="11">
        <v>25973.724222453366</v>
      </c>
      <c r="L1019" s="11">
        <v>901.02196912151339</v>
      </c>
      <c r="M1019" s="11">
        <v>58170.580138296951</v>
      </c>
      <c r="N1019" s="11">
        <v>9995.4583257959512</v>
      </c>
      <c r="O1019" s="11">
        <v>16138.173280582843</v>
      </c>
      <c r="P1019" s="43">
        <v>12419.128732158766</v>
      </c>
      <c r="Q1019" s="11">
        <v>14878.50624249099</v>
      </c>
      <c r="R1019" s="11">
        <v>15024.034449918317</v>
      </c>
      <c r="S1019" s="11">
        <v>10056.608358712903</v>
      </c>
      <c r="T1019" s="11">
        <v>15755.058853505658</v>
      </c>
      <c r="U1019" s="11">
        <v>8871.3166978294848</v>
      </c>
      <c r="V1019" s="11">
        <v>14956.33536570159</v>
      </c>
      <c r="W1019" s="11">
        <v>8446.7854386387062</v>
      </c>
      <c r="X1019" s="12">
        <v>0</v>
      </c>
      <c r="Y1019" s="12">
        <v>361.18825788521599</v>
      </c>
      <c r="Z1019" s="12">
        <v>243.24088068657636</v>
      </c>
      <c r="AA1019" s="44">
        <v>232.04019061955913</v>
      </c>
      <c r="AB1019" s="45">
        <v>47.253829333786577</v>
      </c>
      <c r="AC1019" s="12">
        <v>17.298810596375315</v>
      </c>
      <c r="AD1019" s="12">
        <v>12877.602238537484</v>
      </c>
      <c r="AE1019" s="12">
        <v>2731.471999771185</v>
      </c>
      <c r="AF1019" s="12">
        <v>5480.5321821881489</v>
      </c>
      <c r="AG1019" s="44">
        <v>1128.4755203370587</v>
      </c>
      <c r="AH1019" s="45">
        <v>390.29476040551901</v>
      </c>
      <c r="AI1019" s="12">
        <v>3365.3475212139697</v>
      </c>
      <c r="AJ1019" s="12">
        <v>-23.25947592004287</v>
      </c>
      <c r="AK1019" s="12">
        <v>27.462491693941573</v>
      </c>
      <c r="AL1019" s="12">
        <v>61.621010979201486</v>
      </c>
      <c r="AM1019" s="44">
        <v>94.206608037808977</v>
      </c>
      <c r="AN1019" s="45">
        <v>87.570713462668138</v>
      </c>
      <c r="AO1019" s="12">
        <v>89.999999829747779</v>
      </c>
      <c r="AP1019" s="12">
        <v>-1996.6460302130581</v>
      </c>
      <c r="AQ1019" s="12">
        <v>10183.614803909044</v>
      </c>
      <c r="AR1019" s="12">
        <v>12778.096487694505</v>
      </c>
      <c r="AS1019" s="44">
        <v>15430.935307662425</v>
      </c>
      <c r="AT1019" s="45">
        <v>15347.425525151757</v>
      </c>
      <c r="AU1019" s="12">
        <v>15364.33536570159</v>
      </c>
      <c r="AV1019" s="12">
        <v>11427.702335064194</v>
      </c>
      <c r="AW1019" s="12">
        <v>16500.196953488467</v>
      </c>
      <c r="AX1019" s="12">
        <v>15072.429295493037</v>
      </c>
      <c r="AY1019" s="44">
        <v>10026.680245389301</v>
      </c>
      <c r="AZ1019" s="45">
        <v>8854.0230685076112</v>
      </c>
      <c r="BA1019" s="12">
        <v>8446.7854398510626</v>
      </c>
      <c r="BB1019" s="12">
        <v>9834.3408368695818</v>
      </c>
      <c r="BC1019" s="12">
        <v>12607.285210271859</v>
      </c>
      <c r="BD1019" s="12">
        <v>15383.002205454057</v>
      </c>
      <c r="BE1019" s="44">
        <v>15348.15799576155</v>
      </c>
      <c r="BF1019" s="45">
        <v>15363.968694055489</v>
      </c>
      <c r="BG1019" s="12">
        <v>15364.335375701592</v>
      </c>
      <c r="BH1019" s="12">
        <v>16513.013452872397</v>
      </c>
      <c r="BI1019" s="12">
        <v>15240.529915396612</v>
      </c>
      <c r="BJ1019" s="12">
        <v>10250.53141171495</v>
      </c>
      <c r="BK1019" s="44">
        <v>8901.2448111530866</v>
      </c>
      <c r="BL1019" s="45">
        <v>8464.0790679605798</v>
      </c>
      <c r="BM1019" s="12">
        <v>5081.4379186370925</v>
      </c>
      <c r="BN1019" s="12">
        <v>0</v>
      </c>
      <c r="BO1019" s="12">
        <v>50.721967613984447</v>
      </c>
      <c r="BP1019" s="12">
        <v>34.158519285259914</v>
      </c>
      <c r="BQ1019" s="48">
        <v>32.585597058607483</v>
      </c>
      <c r="BR1019" s="49">
        <v>6.6358945751408278</v>
      </c>
      <c r="BS1019" s="13">
        <v>2.4292863670796372</v>
      </c>
      <c r="BT1019" s="12">
        <v>159.41986170304185</v>
      </c>
      <c r="BV1019" s="14">
        <f>Таблица1[[#This Row],[Lкан_леб,мм]]</f>
        <v>58170.580138296951</v>
      </c>
      <c r="BW1019" s="50">
        <f>Таблица1[[#This Row],[угол обхв4]]+Таблица1[[#This Row],[Lдуг 3,мм]]</f>
        <v>12877.602238537484</v>
      </c>
      <c r="BX1019" s="54">
        <f>Таблица1[[#This Row],[угол обхв5]]+Таблица1[[#This Row],[Y5, мм]]</f>
        <v>58531.768396182168</v>
      </c>
      <c r="BY1019" s="14">
        <f>Таблица1[[#This Row],[угол обхв6]]+Таблица1[[#This Row],[Lдуг 4,мм]]</f>
        <v>15609.074238308669</v>
      </c>
      <c r="BZ1019" s="14">
        <f>Таблица1[[#This Row],[Т1]]+Таблица1[[#This Row],[X6, мм]]</f>
        <v>58775.009276868746</v>
      </c>
      <c r="CA1019" s="14">
        <f>Таблица1[[#This Row],[Т2]]+Таблица1[[#This Row],[Lдуг 5,мм]]</f>
        <v>21089.606420496817</v>
      </c>
      <c r="CB1019" s="14">
        <f>Таблица1[[#This Row],[Т3]]+Таблица1[[#This Row],[Y6, мм]]</f>
        <v>59007.049467488308</v>
      </c>
      <c r="CC1019" s="14">
        <f>Таблица1[[#This Row],[Т4]]+Таблица1[[#This Row],[Lдуг 6,мм]]</f>
        <v>22218.081940833876</v>
      </c>
      <c r="CD1019" s="14">
        <f>Таблица1[[#This Row],[Т5]]+Таблица1[[#This Row],[Lдуг 1,мм]]</f>
        <v>59054.303296822094</v>
      </c>
      <c r="CE1019" s="14">
        <f>Таблица1[[#This Row],[Т6]]+Таблица1[[#This Row],[Lпрям1, мм]]</f>
        <v>22608.376701239395</v>
      </c>
      <c r="CF1019" s="15">
        <f>Таблица1[[#This Row],[Т7]]+Таблица1[[#This Row],[Lдуг 2,мм]]</f>
        <v>59071.602107418468</v>
      </c>
      <c r="CG1019" s="14">
        <f>Таблица1[[#This Row],[Т8]]+Таблица1[[#This Row],[Lпрям2, мм]]</f>
        <v>25973.724222453366</v>
      </c>
      <c r="CH1019" s="14">
        <f>Таблица1[[#This Row],[Т9]]-Таблица1[[#This Row],[Т9]]</f>
        <v>0</v>
      </c>
      <c r="CI1019" s="50">
        <f>Таблица1[[#This Row],[Т9]]-Таблица1[[#This Row],[Т8]]</f>
        <v>36463.225406179074</v>
      </c>
      <c r="CJ1019" s="54">
        <f>Таблица1[[#This Row],[Т9]]-Таблица1[[#This Row],[Т7]]</f>
        <v>17.298810596374096</v>
      </c>
      <c r="CK1019" s="14">
        <f>Таблица1[[#This Row],[Т9]]-Таблица1[[#This Row],[Т6]]</f>
        <v>36853.520166584596</v>
      </c>
      <c r="CL1019" s="14">
        <f>Таблица1[[#This Row],[Т9]]-Таблица1[[#This Row],[Т5]]</f>
        <v>64.552639930159785</v>
      </c>
      <c r="CM1019" s="14">
        <f>Таблица1[[#This Row],[Т9]]-Таблица1[[#This Row],[Т4]]</f>
        <v>37981.995686921655</v>
      </c>
      <c r="CN1019" s="14">
        <f>Таблица1[[#This Row],[Т9]]-Таблица1[[#This Row],[Т3]]</f>
        <v>296.59283054972184</v>
      </c>
      <c r="CO1019" s="14">
        <f>Таблица1[[#This Row],[Т9]]-Таблица1[[#This Row],[Т2]]</f>
        <v>43462.527869109799</v>
      </c>
      <c r="CP1019" s="14">
        <f>Таблица1[[#This Row],[Т9]]-Таблица1[[#This Row],[Т1]]</f>
        <v>539.83371123630059</v>
      </c>
      <c r="CQ1019" s="14">
        <f>Таблица1[[#This Row],[Т9]]-Таблица1[[#This Row],[угол обхв6]]</f>
        <v>46193.999868880986</v>
      </c>
      <c r="CR1019" s="14">
        <f>Таблица1[[#This Row],[Т9]]-Таблица1[[#This Row],[угол обхв5]]</f>
        <v>901.02196912151703</v>
      </c>
      <c r="CS1019" s="14">
        <f>Таблица1[[#This Row],[Т9]]-Таблица1[[#This Row],[угол обхв4]]</f>
        <v>59071.602107418468</v>
      </c>
      <c r="CT1019" s="14">
        <f>Таблица1[[#This Row],[Lкан_прям, мм]]+Таблица1[[#This Row],[Lкан_дуг, мм]]+Таблица1[[#This Row],[Lкан_леб,мм]]</f>
        <v>85045.326329871838</v>
      </c>
      <c r="CU1019" s="16">
        <f>Таблица1[[#This Row],[Lкан_леб,мм]]</f>
        <v>58170.580138296951</v>
      </c>
      <c r="CV1019" s="14">
        <f>2534431-(Таблица1[[#This Row],[Т23]]+Таблица1[[#This Row],[угол обхв3]])</f>
        <v>2449226.2538084253</v>
      </c>
      <c r="CW1019" s="50">
        <f>SUM(X1019:AC1019,AD1019:AI1019)-Таблица1[[#This Row],[lподв_min, мм]]</f>
        <v>23509.398671573264</v>
      </c>
      <c r="CX1019" s="17">
        <f>CW1458-Таблица1[[#This Row],[Суммарная длина каната]]</f>
        <v>-2424793.0504726805</v>
      </c>
    </row>
    <row r="1020" spans="1:102" x14ac:dyDescent="0.25">
      <c r="A1020" s="21">
        <v>1019</v>
      </c>
      <c r="B1020" s="10">
        <v>24.700000000003758</v>
      </c>
      <c r="C1020" s="10">
        <v>104.3024489795919</v>
      </c>
      <c r="D1020" s="11">
        <v>15258.443716763442</v>
      </c>
      <c r="E1020" s="11">
        <v>8677.8770680085327</v>
      </c>
      <c r="F1020" s="11">
        <v>15200.05079326277</v>
      </c>
      <c r="G1020" s="11">
        <v>8805.5926366955355</v>
      </c>
      <c r="H1020" s="11">
        <v>15666.443226763444</v>
      </c>
      <c r="I1020" s="11">
        <v>5268.9710809417147</v>
      </c>
      <c r="J1020" s="11">
        <v>3408.9059870668175</v>
      </c>
      <c r="K1020" s="11">
        <v>25973.724222437879</v>
      </c>
      <c r="L1020" s="11">
        <v>901.02196913700891</v>
      </c>
      <c r="M1020" s="11">
        <v>58170.580138296951</v>
      </c>
      <c r="N1020" s="11">
        <v>9995.4583257959512</v>
      </c>
      <c r="O1020" s="11">
        <v>16138.173280582843</v>
      </c>
      <c r="P1020" s="43">
        <v>12422.82999255882</v>
      </c>
      <c r="Q1020" s="11">
        <v>14983.727114362508</v>
      </c>
      <c r="R1020" s="11">
        <v>15250.682246066641</v>
      </c>
      <c r="S1020" s="11">
        <v>10289.104165463334</v>
      </c>
      <c r="T1020" s="11">
        <v>16036.410599753213</v>
      </c>
      <c r="U1020" s="11">
        <v>9139.3459499184373</v>
      </c>
      <c r="V1020" s="11">
        <v>15258.443716763442</v>
      </c>
      <c r="W1020" s="11">
        <v>8677.8770680085327</v>
      </c>
      <c r="X1020" s="12">
        <v>0</v>
      </c>
      <c r="Y1020" s="12">
        <v>346.75440266847818</v>
      </c>
      <c r="Z1020" s="12">
        <v>238.56154265541704</v>
      </c>
      <c r="AA1020" s="44">
        <v>232.04019061955935</v>
      </c>
      <c r="AB1020" s="45">
        <v>47.253829333788666</v>
      </c>
      <c r="AC1020" s="12">
        <v>36.412003859765733</v>
      </c>
      <c r="AD1020" s="12">
        <v>12877.602238537484</v>
      </c>
      <c r="AE1020" s="12">
        <v>2687.9135327059876</v>
      </c>
      <c r="AF1020" s="12">
        <v>5480.5321821881507</v>
      </c>
      <c r="AG1020" s="44">
        <v>1128.4755203370601</v>
      </c>
      <c r="AH1020" s="45">
        <v>390.29476040551634</v>
      </c>
      <c r="AI1020" s="12">
        <v>3408.9059882636802</v>
      </c>
      <c r="AJ1020" s="12">
        <v>-23.25947592004287</v>
      </c>
      <c r="AK1020" s="12">
        <v>25.435533394868127</v>
      </c>
      <c r="AL1020" s="12">
        <v>58.936929346548418</v>
      </c>
      <c r="AM1020" s="44">
        <v>91.522526405155929</v>
      </c>
      <c r="AN1020" s="45">
        <v>84.886631830014807</v>
      </c>
      <c r="AO1020" s="12">
        <v>89.999999831923247</v>
      </c>
      <c r="AP1020" s="12">
        <v>-1996.6460302130581</v>
      </c>
      <c r="AQ1020" s="12">
        <v>10170.692398650861</v>
      </c>
      <c r="AR1020" s="12">
        <v>12772.322724190974</v>
      </c>
      <c r="AS1020" s="44">
        <v>15658.538204109562</v>
      </c>
      <c r="AT1020" s="45">
        <v>15630.034318328861</v>
      </c>
      <c r="AU1020" s="12">
        <v>15666.443716763442</v>
      </c>
      <c r="AV1020" s="12">
        <v>11427.702335064194</v>
      </c>
      <c r="AW1020" s="12">
        <v>16506.625475189798</v>
      </c>
      <c r="AX1020" s="12">
        <v>15194.247494697276</v>
      </c>
      <c r="AY1020" s="44">
        <v>10278.263617096589</v>
      </c>
      <c r="AZ1020" s="45">
        <v>9102.9822606705966</v>
      </c>
      <c r="BA1020" s="12">
        <v>8677.8770692053968</v>
      </c>
      <c r="BB1020" s="12">
        <v>9834.3408368695818</v>
      </c>
      <c r="BC1020" s="12">
        <v>12598.06406541373</v>
      </c>
      <c r="BD1020" s="12">
        <v>15600.174977698794</v>
      </c>
      <c r="BE1020" s="44">
        <v>15628.554641710292</v>
      </c>
      <c r="BF1020" s="45">
        <v>15664.819998187799</v>
      </c>
      <c r="BG1020" s="12">
        <v>15666.443726763444</v>
      </c>
      <c r="BH1020" s="12">
        <v>16513.013452872397</v>
      </c>
      <c r="BI1020" s="12">
        <v>15352.17930896946</v>
      </c>
      <c r="BJ1020" s="12">
        <v>10499.624545798102</v>
      </c>
      <c r="BK1020" s="44">
        <v>9150.1864982851821</v>
      </c>
      <c r="BL1020" s="45">
        <v>8714.2407572563734</v>
      </c>
      <c r="BM1020" s="12">
        <v>5268.9710809417165</v>
      </c>
      <c r="BN1020" s="12">
        <v>0</v>
      </c>
      <c r="BO1020" s="12">
        <v>48.695009314911005</v>
      </c>
      <c r="BP1020" s="12">
        <v>33.501395951680287</v>
      </c>
      <c r="BQ1020" s="48">
        <v>32.585597058607512</v>
      </c>
      <c r="BR1020" s="49">
        <v>6.63589457514112</v>
      </c>
      <c r="BS1020" s="13">
        <v>5.113368001908432</v>
      </c>
      <c r="BT1020" s="12">
        <v>159.41986170304185</v>
      </c>
      <c r="BV1020" s="14">
        <f>Таблица1[[#This Row],[Lкан_леб,мм]]</f>
        <v>58170.580138296951</v>
      </c>
      <c r="BW1020" s="50">
        <f>Таблица1[[#This Row],[угол обхв4]]+Таблица1[[#This Row],[Lдуг 3,мм]]</f>
        <v>12877.602238537484</v>
      </c>
      <c r="BX1020" s="54">
        <f>Таблица1[[#This Row],[угол обхв5]]+Таблица1[[#This Row],[Y5, мм]]</f>
        <v>58517.334540965428</v>
      </c>
      <c r="BY1020" s="14">
        <f>Таблица1[[#This Row],[угол обхв6]]+Таблица1[[#This Row],[Lдуг 4,мм]]</f>
        <v>15565.51577124347</v>
      </c>
      <c r="BZ1020" s="14">
        <f>Таблица1[[#This Row],[Т1]]+Таблица1[[#This Row],[X6, мм]]</f>
        <v>58755.896083620843</v>
      </c>
      <c r="CA1020" s="14">
        <f>Таблица1[[#This Row],[Т2]]+Таблица1[[#This Row],[Lдуг 5,мм]]</f>
        <v>21046.047953431622</v>
      </c>
      <c r="CB1020" s="14">
        <f>Таблица1[[#This Row],[Т3]]+Таблица1[[#This Row],[Y6, мм]]</f>
        <v>58987.936274240405</v>
      </c>
      <c r="CC1020" s="14">
        <f>Таблица1[[#This Row],[Т4]]+Таблица1[[#This Row],[Lдуг 6,мм]]</f>
        <v>22174.523473768681</v>
      </c>
      <c r="CD1020" s="14">
        <f>Таблица1[[#This Row],[Т5]]+Таблица1[[#This Row],[Lдуг 1,мм]]</f>
        <v>59035.19010357419</v>
      </c>
      <c r="CE1020" s="14">
        <f>Таблица1[[#This Row],[Т6]]+Таблица1[[#This Row],[Lпрям1, мм]]</f>
        <v>22564.818234174196</v>
      </c>
      <c r="CF1020" s="15">
        <f>Таблица1[[#This Row],[Т7]]+Таблица1[[#This Row],[Lдуг 2,мм]]</f>
        <v>59071.602107433959</v>
      </c>
      <c r="CG1020" s="14">
        <f>Таблица1[[#This Row],[Т8]]+Таблица1[[#This Row],[Lпрям2, мм]]</f>
        <v>25973.724222437875</v>
      </c>
      <c r="CH1020" s="14">
        <f>Таблица1[[#This Row],[Т9]]-Таблица1[[#This Row],[Т9]]</f>
        <v>0</v>
      </c>
      <c r="CI1020" s="50">
        <f>Таблица1[[#This Row],[Т9]]-Таблица1[[#This Row],[Т8]]</f>
        <v>36506.783873259759</v>
      </c>
      <c r="CJ1020" s="54">
        <f>Таблица1[[#This Row],[Т9]]-Таблица1[[#This Row],[Т7]]</f>
        <v>36.412003859768447</v>
      </c>
      <c r="CK1020" s="14">
        <f>Таблица1[[#This Row],[Т9]]-Таблица1[[#This Row],[Т6]]</f>
        <v>36897.078633665282</v>
      </c>
      <c r="CL1020" s="14">
        <f>Таблица1[[#This Row],[Т9]]-Таблица1[[#This Row],[Т5]]</f>
        <v>83.665833193554136</v>
      </c>
      <c r="CM1020" s="14">
        <f>Таблица1[[#This Row],[Т9]]-Таблица1[[#This Row],[Т4]]</f>
        <v>38025.554154002341</v>
      </c>
      <c r="CN1020" s="14">
        <f>Таблица1[[#This Row],[Т9]]-Таблица1[[#This Row],[Т3]]</f>
        <v>315.70602381311619</v>
      </c>
      <c r="CO1020" s="14">
        <f>Таблица1[[#This Row],[Т9]]-Таблица1[[#This Row],[Т2]]</f>
        <v>43506.086336190492</v>
      </c>
      <c r="CP1020" s="14">
        <f>Таблица1[[#This Row],[Т9]]-Таблица1[[#This Row],[Т1]]</f>
        <v>554.26756646853028</v>
      </c>
      <c r="CQ1020" s="14">
        <f>Таблица1[[#This Row],[Т9]]-Таблица1[[#This Row],[угол обхв6]]</f>
        <v>46193.999868896477</v>
      </c>
      <c r="CR1020" s="14">
        <f>Таблица1[[#This Row],[Т9]]-Таблица1[[#This Row],[угол обхв5]]</f>
        <v>901.02196913700755</v>
      </c>
      <c r="CS1020" s="14">
        <f>Таблица1[[#This Row],[Т9]]-Таблица1[[#This Row],[угол обхв4]]</f>
        <v>59071.602107433959</v>
      </c>
      <c r="CT1020" s="14">
        <f>Таблица1[[#This Row],[Lкан_прям, мм]]+Таблица1[[#This Row],[Lкан_дуг, мм]]+Таблица1[[#This Row],[Lкан_леб,мм]]</f>
        <v>85045.326329871838</v>
      </c>
      <c r="CU1020" s="16">
        <f>Таблица1[[#This Row],[Lкан_леб,мм]]</f>
        <v>58170.580138296951</v>
      </c>
      <c r="CV1020" s="14">
        <f>2534431-(Таблица1[[#This Row],[Т23]]+Таблица1[[#This Row],[угол обхв3]])</f>
        <v>2449226.2538084253</v>
      </c>
      <c r="CW1020" s="50">
        <f>SUM(X1020:AC1020,AD1020:AI1020)-Таблица1[[#This Row],[lподв_min, мм]]</f>
        <v>23465.840204508069</v>
      </c>
      <c r="CX1020" s="17">
        <f>CW1459-Таблица1[[#This Row],[Суммарная длина каната]]</f>
        <v>-2424831.9513612059</v>
      </c>
    </row>
    <row r="1021" spans="1:102" x14ac:dyDescent="0.25">
      <c r="A1021" s="21">
        <v>1020</v>
      </c>
      <c r="B1021" s="10">
        <v>24.700000000003758</v>
      </c>
      <c r="C1021" s="10">
        <v>106.98653061224498</v>
      </c>
      <c r="D1021" s="11">
        <v>15549.398858377022</v>
      </c>
      <c r="E1021" s="11">
        <v>8922.8625829165248</v>
      </c>
      <c r="F1021" s="11">
        <v>15485.089213008299</v>
      </c>
      <c r="G1021" s="11">
        <v>9047.7035598133298</v>
      </c>
      <c r="H1021" s="11">
        <v>15957.398368377024</v>
      </c>
      <c r="I1021" s="11">
        <v>5469.3203376587717</v>
      </c>
      <c r="J1021" s="11">
        <v>3453.5422452577523</v>
      </c>
      <c r="K1021" s="11">
        <v>25973.724222422417</v>
      </c>
      <c r="L1021" s="11">
        <v>901.02196915247248</v>
      </c>
      <c r="M1021" s="11">
        <v>58170.580138296951</v>
      </c>
      <c r="N1021" s="11">
        <v>9995.4583257959512</v>
      </c>
      <c r="O1021" s="11">
        <v>16138.173280582843</v>
      </c>
      <c r="P1021" s="43">
        <v>12421.599811614564</v>
      </c>
      <c r="Q1021" s="11">
        <v>15089.005876991991</v>
      </c>
      <c r="R1021" s="11">
        <v>15466.193862614729</v>
      </c>
      <c r="S1021" s="11">
        <v>10531.958580264163</v>
      </c>
      <c r="T1021" s="11">
        <v>16304.902158801195</v>
      </c>
      <c r="U1021" s="11">
        <v>9420.256554581023</v>
      </c>
      <c r="V1021" s="11">
        <v>15549.398858377022</v>
      </c>
      <c r="W1021" s="11">
        <v>8922.8625829165248</v>
      </c>
      <c r="X1021" s="12">
        <v>0</v>
      </c>
      <c r="Y1021" s="12">
        <v>332.15780629200952</v>
      </c>
      <c r="Z1021" s="12">
        <v>234.04494578398842</v>
      </c>
      <c r="AA1021" s="44">
        <v>232.04019061955862</v>
      </c>
      <c r="AB1021" s="45">
        <v>47.253829333785859</v>
      </c>
      <c r="AC1021" s="12">
        <v>55.525197123129978</v>
      </c>
      <c r="AD1021" s="12">
        <v>12877.602238537484</v>
      </c>
      <c r="AE1021" s="12">
        <v>2643.2772745150528</v>
      </c>
      <c r="AF1021" s="12">
        <v>5480.5321821881489</v>
      </c>
      <c r="AG1021" s="44">
        <v>1128.4755203370614</v>
      </c>
      <c r="AH1021" s="45">
        <v>390.29476040551947</v>
      </c>
      <c r="AI1021" s="12">
        <v>3453.5422464391468</v>
      </c>
      <c r="AJ1021" s="12">
        <v>-23.25947592004287</v>
      </c>
      <c r="AK1021" s="12">
        <v>23.385721219310287</v>
      </c>
      <c r="AL1021" s="12">
        <v>56.252847713895356</v>
      </c>
      <c r="AM1021" s="44">
        <v>88.838444772502768</v>
      </c>
      <c r="AN1021" s="45">
        <v>82.202550197362044</v>
      </c>
      <c r="AO1021" s="12">
        <v>89.99999983409559</v>
      </c>
      <c r="AP1021" s="12">
        <v>-1996.6460302130581</v>
      </c>
      <c r="AQ1021" s="12">
        <v>10157.401344332893</v>
      </c>
      <c r="AR1021" s="12">
        <v>12760.85067909558</v>
      </c>
      <c r="AS1021" s="44">
        <v>15874.110022907022</v>
      </c>
      <c r="AT1021" s="45">
        <v>15900.67457572011</v>
      </c>
      <c r="AU1021" s="12">
        <v>15957.398858377022</v>
      </c>
      <c r="AV1021" s="12">
        <v>11427.702335064194</v>
      </c>
      <c r="AW1021" s="12">
        <v>16512.657537591258</v>
      </c>
      <c r="AX1021" s="12">
        <v>15315.661670902886</v>
      </c>
      <c r="AY1021" s="44">
        <v>10540.229382667374</v>
      </c>
      <c r="AZ1021" s="45">
        <v>9364.9025928761439</v>
      </c>
      <c r="BA1021" s="12">
        <v>8922.8625840979203</v>
      </c>
      <c r="BB1021" s="12">
        <v>9834.3408368695818</v>
      </c>
      <c r="BC1021" s="12">
        <v>12583.542830151506</v>
      </c>
      <c r="BD1021" s="12">
        <v>15805.444730095745</v>
      </c>
      <c r="BE1021" s="44">
        <v>15896.985998508902</v>
      </c>
      <c r="BF1021" s="45">
        <v>15953.626441458107</v>
      </c>
      <c r="BG1021" s="12">
        <v>15957.398868377024</v>
      </c>
      <c r="BH1021" s="12">
        <v>16513.013452872397</v>
      </c>
      <c r="BI1021" s="12">
        <v>15463.490134000403</v>
      </c>
      <c r="BJ1021" s="12">
        <v>10758.614374175058</v>
      </c>
      <c r="BK1021" s="44">
        <v>9411.9857521778122</v>
      </c>
      <c r="BL1021" s="45">
        <v>8978.216544621404</v>
      </c>
      <c r="BM1021" s="12">
        <v>5469.3203376587735</v>
      </c>
      <c r="BN1021" s="12">
        <v>0</v>
      </c>
      <c r="BO1021" s="12">
        <v>46.645197139353158</v>
      </c>
      <c r="BP1021" s="12">
        <v>32.867126494585072</v>
      </c>
      <c r="BQ1021" s="48">
        <v>32.585597058607412</v>
      </c>
      <c r="BR1021" s="49">
        <v>6.6358945751407257</v>
      </c>
      <c r="BS1021" s="13">
        <v>7.7974496367335489</v>
      </c>
      <c r="BT1021" s="12">
        <v>159.41986170304185</v>
      </c>
      <c r="BV1021" s="14">
        <f>Таблица1[[#This Row],[Lкан_леб,мм]]</f>
        <v>58170.580138296951</v>
      </c>
      <c r="BW1021" s="50">
        <f>Таблица1[[#This Row],[угол обхв4]]+Таблица1[[#This Row],[Lдуг 3,мм]]</f>
        <v>12877.602238537484</v>
      </c>
      <c r="BX1021" s="54">
        <f>Таблица1[[#This Row],[угол обхв5]]+Таблица1[[#This Row],[Y5, мм]]</f>
        <v>58502.73794458896</v>
      </c>
      <c r="BY1021" s="14">
        <f>Таблица1[[#This Row],[угол обхв6]]+Таблица1[[#This Row],[Lдуг 4,мм]]</f>
        <v>15520.879513052536</v>
      </c>
      <c r="BZ1021" s="14">
        <f>Таблица1[[#This Row],[Т1]]+Таблица1[[#This Row],[X6, мм]]</f>
        <v>58736.782890372946</v>
      </c>
      <c r="CA1021" s="14">
        <f>Таблица1[[#This Row],[Т2]]+Таблица1[[#This Row],[Lдуг 5,мм]]</f>
        <v>21001.411695240684</v>
      </c>
      <c r="CB1021" s="14">
        <f>Таблица1[[#This Row],[Т3]]+Таблица1[[#This Row],[Y6, мм]]</f>
        <v>58968.823080992508</v>
      </c>
      <c r="CC1021" s="14">
        <f>Таблица1[[#This Row],[Т4]]+Таблица1[[#This Row],[Lдуг 6,мм]]</f>
        <v>22129.887215577746</v>
      </c>
      <c r="CD1021" s="14">
        <f>Таблица1[[#This Row],[Т5]]+Таблица1[[#This Row],[Lдуг 1,мм]]</f>
        <v>59016.076910326294</v>
      </c>
      <c r="CE1021" s="14">
        <f>Таблица1[[#This Row],[Т6]]+Таблица1[[#This Row],[Lпрям1, мм]]</f>
        <v>22520.181975983265</v>
      </c>
      <c r="CF1021" s="15">
        <f>Таблица1[[#This Row],[Т7]]+Таблица1[[#This Row],[Lдуг 2,мм]]</f>
        <v>59071.60210744942</v>
      </c>
      <c r="CG1021" s="14">
        <f>Таблица1[[#This Row],[Т8]]+Таблица1[[#This Row],[Lпрям2, мм]]</f>
        <v>25973.72422242241</v>
      </c>
      <c r="CH1021" s="14">
        <f>Таблица1[[#This Row],[Т9]]-Таблица1[[#This Row],[Т9]]</f>
        <v>0</v>
      </c>
      <c r="CI1021" s="50">
        <f>Таблица1[[#This Row],[Т9]]-Таблица1[[#This Row],[Т8]]</f>
        <v>36551.420131466155</v>
      </c>
      <c r="CJ1021" s="54">
        <f>Таблица1[[#This Row],[Т9]]-Таблица1[[#This Row],[Т7]]</f>
        <v>55.525197123126418</v>
      </c>
      <c r="CK1021" s="14">
        <f>Таблица1[[#This Row],[Т9]]-Таблица1[[#This Row],[Т6]]</f>
        <v>36941.71489187167</v>
      </c>
      <c r="CL1021" s="14">
        <f>Таблица1[[#This Row],[Т9]]-Таблица1[[#This Row],[Т5]]</f>
        <v>102.77902645691211</v>
      </c>
      <c r="CM1021" s="14">
        <f>Таблица1[[#This Row],[Т9]]-Таблица1[[#This Row],[Т4]]</f>
        <v>38070.190412208736</v>
      </c>
      <c r="CN1021" s="14">
        <f>Таблица1[[#This Row],[Т9]]-Таблица1[[#This Row],[Т3]]</f>
        <v>334.81921707647416</v>
      </c>
      <c r="CO1021" s="14">
        <f>Таблица1[[#This Row],[Т9]]-Таблица1[[#This Row],[Т2]]</f>
        <v>43550.722594396881</v>
      </c>
      <c r="CP1021" s="14">
        <f>Таблица1[[#This Row],[Т9]]-Таблица1[[#This Row],[Т1]]</f>
        <v>568.86416286046006</v>
      </c>
      <c r="CQ1021" s="14">
        <f>Таблица1[[#This Row],[Т9]]-Таблица1[[#This Row],[угол обхв6]]</f>
        <v>46193.999868911938</v>
      </c>
      <c r="CR1021" s="14">
        <f>Таблица1[[#This Row],[Т9]]-Таблица1[[#This Row],[угол обхв5]]</f>
        <v>901.02196915246896</v>
      </c>
      <c r="CS1021" s="14">
        <f>Таблица1[[#This Row],[Т9]]-Таблица1[[#This Row],[угол обхв4]]</f>
        <v>59071.60210744942</v>
      </c>
      <c r="CT1021" s="14">
        <f>Таблица1[[#This Row],[Lкан_прям, мм]]+Таблица1[[#This Row],[Lкан_дуг, мм]]+Таблица1[[#This Row],[Lкан_леб,мм]]</f>
        <v>85045.326329871838</v>
      </c>
      <c r="CU1021" s="16">
        <f>Таблица1[[#This Row],[Lкан_леб,мм]]</f>
        <v>58170.580138296951</v>
      </c>
      <c r="CV1021" s="14">
        <f>2534431-(Таблица1[[#This Row],[Т23]]+Таблица1[[#This Row],[угол обхв3]])</f>
        <v>2449226.2538084253</v>
      </c>
      <c r="CW1021" s="50">
        <f>SUM(X1021:AC1021,AD1021:AI1021)-Таблица1[[#This Row],[lподв_min, мм]]</f>
        <v>23421.203946317135</v>
      </c>
      <c r="CX1021" s="17">
        <f>CW1460-Таблица1[[#This Row],[Суммарная длина каната]]</f>
        <v>-2424872.5137905683</v>
      </c>
    </row>
    <row r="1022" spans="1:102" x14ac:dyDescent="0.25">
      <c r="A1022" s="21">
        <v>1021</v>
      </c>
      <c r="B1022" s="10">
        <v>24.700000000003758</v>
      </c>
      <c r="C1022" s="10">
        <v>109.67061224489804</v>
      </c>
      <c r="D1022" s="11">
        <v>15828.562390676965</v>
      </c>
      <c r="E1022" s="11">
        <v>9181.2044478550797</v>
      </c>
      <c r="F1022" s="11">
        <v>15758.477128590346</v>
      </c>
      <c r="G1022" s="11">
        <v>9302.8969128570261</v>
      </c>
      <c r="H1022" s="11">
        <v>16236.561900676967</v>
      </c>
      <c r="I1022" s="11">
        <v>5681.9930947730336</v>
      </c>
      <c r="J1022" s="11">
        <v>3499.211353082047</v>
      </c>
      <c r="K1022" s="11">
        <v>25973.724222406992</v>
      </c>
      <c r="L1022" s="11">
        <v>901.02196916789251</v>
      </c>
      <c r="M1022" s="11">
        <v>58170.580138296951</v>
      </c>
      <c r="N1022" s="11">
        <v>9995.4583257959512</v>
      </c>
      <c r="O1022" s="11">
        <v>16138.173280582843</v>
      </c>
      <c r="P1022" s="43">
        <v>12415.440888530225</v>
      </c>
      <c r="Q1022" s="11">
        <v>15194.111532750338</v>
      </c>
      <c r="R1022" s="11">
        <v>15670.096434274057</v>
      </c>
      <c r="S1022" s="11">
        <v>10784.638743565793</v>
      </c>
      <c r="T1022" s="11">
        <v>16559.944419303432</v>
      </c>
      <c r="U1022" s="11">
        <v>9713.4321511947619</v>
      </c>
      <c r="V1022" s="11">
        <v>15828.562390676965</v>
      </c>
      <c r="W1022" s="11">
        <v>9181.2044478550797</v>
      </c>
      <c r="X1022" s="12">
        <v>0</v>
      </c>
      <c r="Y1022" s="12">
        <v>317.38598587609135</v>
      </c>
      <c r="Z1022" s="12">
        <v>229.70357295200941</v>
      </c>
      <c r="AA1022" s="44">
        <v>232.04019061955876</v>
      </c>
      <c r="AB1022" s="45">
        <v>47.253829333786577</v>
      </c>
      <c r="AC1022" s="12">
        <v>74.638390386446574</v>
      </c>
      <c r="AD1022" s="12">
        <v>12877.602238537484</v>
      </c>
      <c r="AE1022" s="12">
        <v>2597.6081666907558</v>
      </c>
      <c r="AF1022" s="12">
        <v>5480.5321821881498</v>
      </c>
      <c r="AG1022" s="44">
        <v>1128.4755203370596</v>
      </c>
      <c r="AH1022" s="45">
        <v>390.29476040551964</v>
      </c>
      <c r="AI1022" s="12">
        <v>3499.2113542480229</v>
      </c>
      <c r="AJ1022" s="12">
        <v>-23.25947592004287</v>
      </c>
      <c r="AK1022" s="12">
        <v>21.311302186081612</v>
      </c>
      <c r="AL1022" s="12">
        <v>53.568766081242273</v>
      </c>
      <c r="AM1022" s="44">
        <v>86.154363139849707</v>
      </c>
      <c r="AN1022" s="45">
        <v>79.518468564708883</v>
      </c>
      <c r="AO1022" s="12">
        <v>89.999999836260855</v>
      </c>
      <c r="AP1022" s="12">
        <v>-1996.6460302130581</v>
      </c>
      <c r="AQ1022" s="12">
        <v>10143.739809529643</v>
      </c>
      <c r="AR1022" s="12">
        <v>12743.705523821356</v>
      </c>
      <c r="AS1022" s="44">
        <v>16077.177766673383</v>
      </c>
      <c r="AT1022" s="45">
        <v>16158.752471408143</v>
      </c>
      <c r="AU1022" s="12">
        <v>16236.562390676965</v>
      </c>
      <c r="AV1022" s="12">
        <v>11427.702335064194</v>
      </c>
      <c r="AW1022" s="12">
        <v>16518.274058774277</v>
      </c>
      <c r="AX1022" s="12">
        <v>15436.405422927495</v>
      </c>
      <c r="AY1022" s="44">
        <v>10812.00274933963</v>
      </c>
      <c r="AZ1022" s="45">
        <v>9639.2093720499415</v>
      </c>
      <c r="BA1022" s="12">
        <v>9181.2044490210574</v>
      </c>
      <c r="BB1022" s="12">
        <v>9834.3408368695818</v>
      </c>
      <c r="BC1022" s="12">
        <v>12563.722372263917</v>
      </c>
      <c r="BD1022" s="12">
        <v>15998.361069565188</v>
      </c>
      <c r="BE1022" s="44">
        <v>16152.863086904108</v>
      </c>
      <c r="BF1022" s="45">
        <v>16229.75433857226</v>
      </c>
      <c r="BG1022" s="12">
        <v>16236.562400676967</v>
      </c>
      <c r="BH1022" s="12">
        <v>16513.013452872397</v>
      </c>
      <c r="BI1022" s="12">
        <v>15574.212310941773</v>
      </c>
      <c r="BJ1022" s="12">
        <v>11026.932633742952</v>
      </c>
      <c r="BK1022" s="44">
        <v>9686.0681454209262</v>
      </c>
      <c r="BL1022" s="45">
        <v>9255.4272269999001</v>
      </c>
      <c r="BM1022" s="12">
        <v>5681.9930947730345</v>
      </c>
      <c r="BN1022" s="12">
        <v>0</v>
      </c>
      <c r="BO1022" s="12">
        <v>44.570778106124486</v>
      </c>
      <c r="BP1022" s="12">
        <v>32.257463895160662</v>
      </c>
      <c r="BQ1022" s="48">
        <v>32.585597058607433</v>
      </c>
      <c r="BR1022" s="49">
        <v>6.6358945751408278</v>
      </c>
      <c r="BS1022" s="13">
        <v>10.481531271551974</v>
      </c>
      <c r="BT1022" s="12">
        <v>159.41986170304185</v>
      </c>
      <c r="BV1022" s="14">
        <f>Таблица1[[#This Row],[Lкан_леб,мм]]</f>
        <v>58170.580138296951</v>
      </c>
      <c r="BW1022" s="50">
        <f>Таблица1[[#This Row],[угол обхв4]]+Таблица1[[#This Row],[Lдуг 3,мм]]</f>
        <v>12877.602238537484</v>
      </c>
      <c r="BX1022" s="54">
        <f>Таблица1[[#This Row],[угол обхв5]]+Таблица1[[#This Row],[Y5, мм]]</f>
        <v>58487.966124173043</v>
      </c>
      <c r="BY1022" s="14">
        <f>Таблица1[[#This Row],[угол обхв6]]+Таблица1[[#This Row],[Lдуг 4,мм]]</f>
        <v>15475.210405228239</v>
      </c>
      <c r="BZ1022" s="14">
        <f>Таблица1[[#This Row],[Т1]]+Таблица1[[#This Row],[X6, мм]]</f>
        <v>58717.669697125049</v>
      </c>
      <c r="CA1022" s="14">
        <f>Таблица1[[#This Row],[Т2]]+Таблица1[[#This Row],[Lдуг 5,мм]]</f>
        <v>20955.742587416389</v>
      </c>
      <c r="CB1022" s="14">
        <f>Таблица1[[#This Row],[Т3]]+Таблица1[[#This Row],[Y6, мм]]</f>
        <v>58949.709887744611</v>
      </c>
      <c r="CC1022" s="14">
        <f>Таблица1[[#This Row],[Т4]]+Таблица1[[#This Row],[Lдуг 6,мм]]</f>
        <v>22084.218107753448</v>
      </c>
      <c r="CD1022" s="14">
        <f>Таблица1[[#This Row],[Т5]]+Таблица1[[#This Row],[Lдуг 1,мм]]</f>
        <v>58996.963717078397</v>
      </c>
      <c r="CE1022" s="14">
        <f>Таблица1[[#This Row],[Т6]]+Таблица1[[#This Row],[Lпрям1, мм]]</f>
        <v>22474.512868158967</v>
      </c>
      <c r="CF1022" s="15">
        <f>Таблица1[[#This Row],[Т7]]+Таблица1[[#This Row],[Lдуг 2,мм]]</f>
        <v>59071.602107464845</v>
      </c>
      <c r="CG1022" s="14">
        <f>Таблица1[[#This Row],[Т8]]+Таблица1[[#This Row],[Lпрям2, мм]]</f>
        <v>25973.724222406989</v>
      </c>
      <c r="CH1022" s="14">
        <f>Таблица1[[#This Row],[Т9]]-Таблица1[[#This Row],[Т9]]</f>
        <v>0</v>
      </c>
      <c r="CI1022" s="50">
        <f>Таблица1[[#This Row],[Т9]]-Таблица1[[#This Row],[Т8]]</f>
        <v>36597.089239305875</v>
      </c>
      <c r="CJ1022" s="54">
        <f>Таблица1[[#This Row],[Т9]]-Таблица1[[#This Row],[Т7]]</f>
        <v>74.638390386448009</v>
      </c>
      <c r="CK1022" s="14">
        <f>Таблица1[[#This Row],[Т9]]-Таблица1[[#This Row],[Т6]]</f>
        <v>36987.383999711397</v>
      </c>
      <c r="CL1022" s="14">
        <f>Таблица1[[#This Row],[Т9]]-Таблица1[[#This Row],[Т5]]</f>
        <v>121.8922197202337</v>
      </c>
      <c r="CM1022" s="14">
        <f>Таблица1[[#This Row],[Т9]]-Таблица1[[#This Row],[Т4]]</f>
        <v>38115.859520048456</v>
      </c>
      <c r="CN1022" s="14">
        <f>Таблица1[[#This Row],[Т9]]-Таблица1[[#This Row],[Т3]]</f>
        <v>353.93241033979575</v>
      </c>
      <c r="CO1022" s="14">
        <f>Таблица1[[#This Row],[Т9]]-Таблица1[[#This Row],[Т2]]</f>
        <v>43596.391702236608</v>
      </c>
      <c r="CP1022" s="14">
        <f>Таблица1[[#This Row],[Т9]]-Таблица1[[#This Row],[Т1]]</f>
        <v>583.6359832918024</v>
      </c>
      <c r="CQ1022" s="14">
        <f>Таблица1[[#This Row],[Т9]]-Таблица1[[#This Row],[угол обхв6]]</f>
        <v>46193.999868927363</v>
      </c>
      <c r="CR1022" s="14">
        <f>Таблица1[[#This Row],[Т9]]-Таблица1[[#This Row],[угол обхв5]]</f>
        <v>901.02196916789399</v>
      </c>
      <c r="CS1022" s="14">
        <f>Таблица1[[#This Row],[Т9]]-Таблица1[[#This Row],[угол обхв4]]</f>
        <v>59071.602107464845</v>
      </c>
      <c r="CT1022" s="14">
        <f>Таблица1[[#This Row],[Lкан_прям, мм]]+Таблица1[[#This Row],[Lкан_дуг, мм]]+Таблица1[[#This Row],[Lкан_леб,мм]]</f>
        <v>85045.326329871838</v>
      </c>
      <c r="CU1022" s="16">
        <f>Таблица1[[#This Row],[Lкан_леб,мм]]</f>
        <v>58170.580138296951</v>
      </c>
      <c r="CV1022" s="14">
        <f>2534431-(Таблица1[[#This Row],[Т23]]+Таблица1[[#This Row],[угол обхв3]])</f>
        <v>2449226.2538084253</v>
      </c>
      <c r="CW1022" s="50">
        <f>SUM(X1022:AC1022,AD1022:AI1022)-Таблица1[[#This Row],[lподв_min, мм]]</f>
        <v>23375.534838492837</v>
      </c>
      <c r="CX1022" s="17">
        <f>CW1461-Таблица1[[#This Row],[Суммарная длина каната]]</f>
        <v>-2424914.7360693254</v>
      </c>
    </row>
    <row r="1023" spans="1:102" x14ac:dyDescent="0.25">
      <c r="A1023" s="21">
        <v>1022</v>
      </c>
      <c r="B1023" s="10">
        <v>24.700000000003758</v>
      </c>
      <c r="C1023" s="10">
        <v>110.29000000000343</v>
      </c>
      <c r="D1023" s="11">
        <v>15891.243390724889</v>
      </c>
      <c r="E1023" s="11">
        <v>9242.6577163705006</v>
      </c>
      <c r="F1023" s="11">
        <v>15819.846710606636</v>
      </c>
      <c r="G1023" s="11">
        <v>9363.5854388665939</v>
      </c>
      <c r="H1023" s="11">
        <v>16299.242900724888</v>
      </c>
      <c r="I1023" s="11">
        <v>5732.7658912629649</v>
      </c>
      <c r="J1023" s="11">
        <v>3509.8918251075347</v>
      </c>
      <c r="K1023" s="11">
        <v>25973.724222403445</v>
      </c>
      <c r="L1023" s="11">
        <v>901.02196917143669</v>
      </c>
      <c r="M1023" s="11">
        <v>58170.580138296951</v>
      </c>
      <c r="N1023" s="11">
        <v>9995.4583257959512</v>
      </c>
      <c r="O1023" s="11">
        <v>16138.173280582843</v>
      </c>
      <c r="P1023" s="43">
        <v>12413.320923625019</v>
      </c>
      <c r="Q1023" s="11">
        <v>15218.317120389605</v>
      </c>
      <c r="R1023" s="11">
        <v>15715.45333627437</v>
      </c>
      <c r="S1023" s="11">
        <v>10844.285281304459</v>
      </c>
      <c r="T1023" s="11">
        <v>16616.829225020894</v>
      </c>
      <c r="U1023" s="11">
        <v>9782.7606668058525</v>
      </c>
      <c r="V1023" s="11">
        <v>15891.243390724889</v>
      </c>
      <c r="W1023" s="11">
        <v>9242.6577163705006</v>
      </c>
      <c r="X1023" s="12">
        <v>0</v>
      </c>
      <c r="Y1023" s="12">
        <v>313.9509010226966</v>
      </c>
      <c r="Z1023" s="12">
        <v>228.72803269076888</v>
      </c>
      <c r="AA1023" s="44">
        <v>232.04019061955847</v>
      </c>
      <c r="AB1023" s="45">
        <v>47.253829333784495</v>
      </c>
      <c r="AC1023" s="12">
        <v>79.049015504628215</v>
      </c>
      <c r="AD1023" s="12">
        <v>12877.602238537484</v>
      </c>
      <c r="AE1023" s="12">
        <v>2586.9276946652726</v>
      </c>
      <c r="AF1023" s="12">
        <v>5480.532182188148</v>
      </c>
      <c r="AG1023" s="44">
        <v>1128.4755203370612</v>
      </c>
      <c r="AH1023" s="45">
        <v>390.29476040552049</v>
      </c>
      <c r="AI1023" s="12">
        <v>3509.8918262699613</v>
      </c>
      <c r="AJ1023" s="12">
        <v>-23.25947592004287</v>
      </c>
      <c r="AK1023" s="12">
        <v>20.828910361648198</v>
      </c>
      <c r="AL1023" s="12">
        <v>52.94937832613688</v>
      </c>
      <c r="AM1023" s="44">
        <v>85.534975384744271</v>
      </c>
      <c r="AN1023" s="45">
        <v>78.899080809603731</v>
      </c>
      <c r="AO1023" s="12">
        <v>89.99999983675913</v>
      </c>
      <c r="AP1023" s="12">
        <v>-1996.6460302130581</v>
      </c>
      <c r="AQ1023" s="12">
        <v>10140.534399678025</v>
      </c>
      <c r="AR1023" s="12">
        <v>12738.947145864302</v>
      </c>
      <c r="AS1023" s="44">
        <v>16122.215073498295</v>
      </c>
      <c r="AT1023" s="45">
        <v>16216.463078316639</v>
      </c>
      <c r="AU1023" s="12">
        <v>16299.243390724889</v>
      </c>
      <c r="AV1023" s="12">
        <v>11427.702335064194</v>
      </c>
      <c r="AW1023" s="12">
        <v>16519.509002469691</v>
      </c>
      <c r="AX1023" s="12">
        <v>15464.145441358067</v>
      </c>
      <c r="AY1023" s="44">
        <v>10876.048296441157</v>
      </c>
      <c r="AZ1023" s="45">
        <v>9704.2052814195722</v>
      </c>
      <c r="BA1023" s="12">
        <v>9242.6577175329276</v>
      </c>
      <c r="BB1023" s="12">
        <v>9834.3408368695818</v>
      </c>
      <c r="BC1023" s="12">
        <v>12558.396997507092</v>
      </c>
      <c r="BD1023" s="12">
        <v>16041.079558513651</v>
      </c>
      <c r="BE1023" s="44">
        <v>16210.067487796969</v>
      </c>
      <c r="BF1023" s="45">
        <v>16291.609537429142</v>
      </c>
      <c r="BG1023" s="12">
        <v>16299.243400724887</v>
      </c>
      <c r="BH1023" s="12">
        <v>16513.013452872397</v>
      </c>
      <c r="BI1023" s="12">
        <v>15599.652842276451</v>
      </c>
      <c r="BJ1023" s="12">
        <v>11090.113602272922</v>
      </c>
      <c r="BK1023" s="44">
        <v>9750.9976516691549</v>
      </c>
      <c r="BL1023" s="45">
        <v>9321.2131017567808</v>
      </c>
      <c r="BM1023" s="12">
        <v>5732.7658912629668</v>
      </c>
      <c r="BN1023" s="12">
        <v>0</v>
      </c>
      <c r="BO1023" s="12">
        <v>44.088386281691072</v>
      </c>
      <c r="BP1023" s="12">
        <v>32.120467964488682</v>
      </c>
      <c r="BQ1023" s="48">
        <v>32.585597058607391</v>
      </c>
      <c r="BR1023" s="49">
        <v>6.6358945751405347</v>
      </c>
      <c r="BS1023" s="13">
        <v>11.100919027155403</v>
      </c>
      <c r="BT1023" s="12">
        <v>159.41986170304185</v>
      </c>
      <c r="BV1023" s="14">
        <f>Таблица1[[#This Row],[Lкан_леб,мм]]</f>
        <v>58170.580138296951</v>
      </c>
      <c r="BW1023" s="50">
        <f>Таблица1[[#This Row],[угол обхв4]]+Таблица1[[#This Row],[Lдуг 3,мм]]</f>
        <v>12877.602238537484</v>
      </c>
      <c r="BX1023" s="54">
        <f>Таблица1[[#This Row],[угол обхв5]]+Таблица1[[#This Row],[Y5, мм]]</f>
        <v>58484.531039319649</v>
      </c>
      <c r="BY1023" s="14">
        <f>Таблица1[[#This Row],[угол обхв6]]+Таблица1[[#This Row],[Lдуг 4,мм]]</f>
        <v>15464.529933202757</v>
      </c>
      <c r="BZ1023" s="14">
        <f>Таблица1[[#This Row],[Т1]]+Таблица1[[#This Row],[X6, мм]]</f>
        <v>58713.25907201042</v>
      </c>
      <c r="CA1023" s="14">
        <f>Таблица1[[#This Row],[Т2]]+Таблица1[[#This Row],[Lдуг 5,мм]]</f>
        <v>20945.062115390905</v>
      </c>
      <c r="CB1023" s="14">
        <f>Таблица1[[#This Row],[Т3]]+Таблица1[[#This Row],[Y6, мм]]</f>
        <v>58945.299262629982</v>
      </c>
      <c r="CC1023" s="14">
        <f>Таблица1[[#This Row],[Т4]]+Таблица1[[#This Row],[Lдуг 6,мм]]</f>
        <v>22073.537635727967</v>
      </c>
      <c r="CD1023" s="14">
        <f>Таблица1[[#This Row],[Т5]]+Таблица1[[#This Row],[Lдуг 1,мм]]</f>
        <v>58992.553091963768</v>
      </c>
      <c r="CE1023" s="14">
        <f>Таблица1[[#This Row],[Т6]]+Таблица1[[#This Row],[Lпрям1, мм]]</f>
        <v>22463.832396133486</v>
      </c>
      <c r="CF1023" s="15">
        <f>Таблица1[[#This Row],[Т7]]+Таблица1[[#This Row],[Lдуг 2,мм]]</f>
        <v>59071.602107468396</v>
      </c>
      <c r="CG1023" s="14">
        <f>Таблица1[[#This Row],[Т8]]+Таблица1[[#This Row],[Lпрям2, мм]]</f>
        <v>25973.724222403449</v>
      </c>
      <c r="CH1023" s="14">
        <f>Таблица1[[#This Row],[Т9]]-Таблица1[[#This Row],[Т9]]</f>
        <v>0</v>
      </c>
      <c r="CI1023" s="50">
        <f>Таблица1[[#This Row],[Т9]]-Таблица1[[#This Row],[Т8]]</f>
        <v>36607.769711334913</v>
      </c>
      <c r="CJ1023" s="54">
        <f>Таблица1[[#This Row],[Т9]]-Таблица1[[#This Row],[Т7]]</f>
        <v>79.049015504628187</v>
      </c>
      <c r="CK1023" s="14">
        <f>Таблица1[[#This Row],[Т9]]-Таблица1[[#This Row],[Т6]]</f>
        <v>36998.064471740428</v>
      </c>
      <c r="CL1023" s="14">
        <f>Таблица1[[#This Row],[Т9]]-Таблица1[[#This Row],[Т5]]</f>
        <v>126.30284483841388</v>
      </c>
      <c r="CM1023" s="14">
        <f>Таблица1[[#This Row],[Т9]]-Таблица1[[#This Row],[Т4]]</f>
        <v>38126.539992077494</v>
      </c>
      <c r="CN1023" s="14">
        <f>Таблица1[[#This Row],[Т9]]-Таблица1[[#This Row],[Т3]]</f>
        <v>358.34303545797593</v>
      </c>
      <c r="CO1023" s="14">
        <f>Таблица1[[#This Row],[Т9]]-Таблица1[[#This Row],[Т2]]</f>
        <v>43607.072174265639</v>
      </c>
      <c r="CP1023" s="14">
        <f>Таблица1[[#This Row],[Т9]]-Таблица1[[#This Row],[Т1]]</f>
        <v>587.07106814874714</v>
      </c>
      <c r="CQ1023" s="14">
        <f>Таблица1[[#This Row],[Т9]]-Таблица1[[#This Row],[угол обхв6]]</f>
        <v>46193.999868930914</v>
      </c>
      <c r="CR1023" s="14">
        <f>Таблица1[[#This Row],[Т9]]-Таблица1[[#This Row],[угол обхв5]]</f>
        <v>901.02196917144465</v>
      </c>
      <c r="CS1023" s="14">
        <f>Таблица1[[#This Row],[Т9]]-Таблица1[[#This Row],[угол обхв4]]</f>
        <v>59071.602107468396</v>
      </c>
      <c r="CT1023" s="14">
        <f>Таблица1[[#This Row],[Lкан_прям, мм]]+Таблица1[[#This Row],[Lкан_дуг, мм]]+Таблица1[[#This Row],[Lкан_леб,мм]]</f>
        <v>85045.326329871838</v>
      </c>
      <c r="CU1023" s="16">
        <f>Таблица1[[#This Row],[Lкан_леб,мм]]</f>
        <v>58170.580138296951</v>
      </c>
      <c r="CV1023" s="14">
        <f>2534431-(Таблица1[[#This Row],[Т23]]+Таблица1[[#This Row],[угол обхв3]])</f>
        <v>2449226.2538084253</v>
      </c>
      <c r="CW1023" s="50">
        <f>SUM(X1023:AC1023,AD1023:AI1023)-Таблица1[[#This Row],[lподв_min, мм]]</f>
        <v>23364.854366467353</v>
      </c>
      <c r="CX1023" s="17">
        <f>CW1462-Таблица1[[#This Row],[Суммарная длина каната]]</f>
        <v>-2424958.6153015727</v>
      </c>
    </row>
    <row r="1024" spans="1:102" x14ac:dyDescent="0.25">
      <c r="A1024" s="21">
        <v>1023</v>
      </c>
      <c r="B1024" s="10">
        <v>24.700000000003758</v>
      </c>
      <c r="C1024" s="10">
        <v>112.3546938775511</v>
      </c>
      <c r="D1024" s="11">
        <v>16095.321786383465</v>
      </c>
      <c r="E1024" s="11">
        <v>9452.3358214517411</v>
      </c>
      <c r="F1024" s="11">
        <v>16019.614685311257</v>
      </c>
      <c r="G1024" s="11">
        <v>9570.6127627684764</v>
      </c>
      <c r="H1024" s="11">
        <v>16503.321296383463</v>
      </c>
      <c r="I1024" s="11">
        <v>5906.4699733797142</v>
      </c>
      <c r="J1024" s="11">
        <v>3545.8658480720278</v>
      </c>
      <c r="K1024" s="11">
        <v>25973.724222391651</v>
      </c>
      <c r="L1024" s="11">
        <v>901.02196918323489</v>
      </c>
      <c r="M1024" s="11">
        <v>58170.580138296951</v>
      </c>
      <c r="N1024" s="11">
        <v>9995.4583257959512</v>
      </c>
      <c r="O1024" s="11">
        <v>16138.173280582843</v>
      </c>
      <c r="P1024" s="43">
        <v>12404.366736920469</v>
      </c>
      <c r="Q1024" s="11">
        <v>15298.813463831262</v>
      </c>
      <c r="R1024" s="11">
        <v>15861.942567767517</v>
      </c>
      <c r="S1024" s="11">
        <v>11046.590236630891</v>
      </c>
      <c r="T1024" s="11">
        <v>16800.977779721819</v>
      </c>
      <c r="U1024" s="11">
        <v>10018.229467878049</v>
      </c>
      <c r="V1024" s="11">
        <v>16095.321786383465</v>
      </c>
      <c r="W1024" s="11">
        <v>9452.3358214517411</v>
      </c>
      <c r="X1024" s="12">
        <v>0</v>
      </c>
      <c r="Y1024" s="12">
        <v>302.42540628296672</v>
      </c>
      <c r="Z1024" s="12">
        <v>225.55095929723677</v>
      </c>
      <c r="AA1024" s="44">
        <v>232.04019061955978</v>
      </c>
      <c r="AB1024" s="45">
        <v>47.253829333787031</v>
      </c>
      <c r="AC1024" s="12">
        <v>93.751583649684605</v>
      </c>
      <c r="AD1024" s="12">
        <v>12877.602238537484</v>
      </c>
      <c r="AE1024" s="12">
        <v>2550.9536717007818</v>
      </c>
      <c r="AF1024" s="12">
        <v>5480.5321821881471</v>
      </c>
      <c r="AG1024" s="44">
        <v>1128.4755203370594</v>
      </c>
      <c r="AH1024" s="45">
        <v>390.29476040551793</v>
      </c>
      <c r="AI1024" s="12">
        <v>3545.8658492226609</v>
      </c>
      <c r="AJ1024" s="12">
        <v>-23.25947592004287</v>
      </c>
      <c r="AK1024" s="12">
        <v>19.210375544523803</v>
      </c>
      <c r="AL1024" s="12">
        <v>50.884684448589212</v>
      </c>
      <c r="AM1024" s="44">
        <v>83.470281507196788</v>
      </c>
      <c r="AN1024" s="45">
        <v>76.834386932055892</v>
      </c>
      <c r="AO1024" s="12">
        <v>89.999999838415263</v>
      </c>
      <c r="AP1024" s="12">
        <v>-1996.6460302130581</v>
      </c>
      <c r="AQ1024" s="12">
        <v>10129.705689452037</v>
      </c>
      <c r="AR1024" s="12">
        <v>12720.924877448544</v>
      </c>
      <c r="AS1024" s="44">
        <v>16267.295873870995</v>
      </c>
      <c r="AT1024" s="45">
        <v>16403.701743209203</v>
      </c>
      <c r="AU1024" s="12">
        <v>16503.321786383465</v>
      </c>
      <c r="AV1024" s="12">
        <v>11427.702335064194</v>
      </c>
      <c r="AW1024" s="12">
        <v>16523.454535449197</v>
      </c>
      <c r="AX1024" s="12">
        <v>15556.213820601426</v>
      </c>
      <c r="AY1024" s="44">
        <v>11092.987404981763</v>
      </c>
      <c r="AZ1024" s="45">
        <v>9925.3007273677686</v>
      </c>
      <c r="BA1024" s="12">
        <v>9452.3358226023774</v>
      </c>
      <c r="BB1024" s="12">
        <v>9834.3408368695818</v>
      </c>
      <c r="BC1024" s="12">
        <v>12538.614100576555</v>
      </c>
      <c r="BD1024" s="12">
        <v>16178.500708295591</v>
      </c>
      <c r="BE1024" s="44">
        <v>16395.62447361834</v>
      </c>
      <c r="BF1024" s="45">
        <v>16492.597822896081</v>
      </c>
      <c r="BG1024" s="12">
        <v>16503.321796383465</v>
      </c>
      <c r="BH1024" s="12">
        <v>16513.013452872397</v>
      </c>
      <c r="BI1024" s="12">
        <v>15684.094718697614</v>
      </c>
      <c r="BJ1024" s="12">
        <v>11303.990593401055</v>
      </c>
      <c r="BK1024" s="44">
        <v>9971.8322995271774</v>
      </c>
      <c r="BL1024" s="45">
        <v>9545.2645619620216</v>
      </c>
      <c r="BM1024" s="12">
        <v>5906.4699733797161</v>
      </c>
      <c r="BN1024" s="12">
        <v>0</v>
      </c>
      <c r="BO1024" s="12">
        <v>42.469851464566673</v>
      </c>
      <c r="BP1024" s="12">
        <v>31.674308904065406</v>
      </c>
      <c r="BQ1024" s="48">
        <v>32.585597058607576</v>
      </c>
      <c r="BR1024" s="49">
        <v>6.6358945751408918</v>
      </c>
      <c r="BS1024" s="13">
        <v>13.165612906359371</v>
      </c>
      <c r="BT1024" s="12">
        <v>159.41986170304185</v>
      </c>
      <c r="BV1024" s="14">
        <f>Таблица1[[#This Row],[Lкан_леб,мм]]</f>
        <v>58170.580138296951</v>
      </c>
      <c r="BW1024" s="50">
        <f>Таблица1[[#This Row],[угол обхв4]]+Таблица1[[#This Row],[Lдуг 3,мм]]</f>
        <v>12877.602238537484</v>
      </c>
      <c r="BX1024" s="54">
        <f>Таблица1[[#This Row],[угол обхв5]]+Таблица1[[#This Row],[Y5, мм]]</f>
        <v>58473.005544579915</v>
      </c>
      <c r="BY1024" s="14">
        <f>Таблица1[[#This Row],[угол обхв6]]+Таблица1[[#This Row],[Lдуг 4,мм]]</f>
        <v>15428.555910238265</v>
      </c>
      <c r="BZ1024" s="14">
        <f>Таблица1[[#This Row],[Т1]]+Таблица1[[#This Row],[X6, мм]]</f>
        <v>58698.556503877153</v>
      </c>
      <c r="CA1024" s="14">
        <f>Таблица1[[#This Row],[Т2]]+Таблица1[[#This Row],[Lдуг 5,мм]]</f>
        <v>20909.088092426413</v>
      </c>
      <c r="CB1024" s="14">
        <f>Таблица1[[#This Row],[Т3]]+Таблица1[[#This Row],[Y6, мм]]</f>
        <v>58930.596694496715</v>
      </c>
      <c r="CC1024" s="14">
        <f>Таблица1[[#This Row],[Т4]]+Таблица1[[#This Row],[Lдуг 6,мм]]</f>
        <v>22037.563612763472</v>
      </c>
      <c r="CD1024" s="14">
        <f>Таблица1[[#This Row],[Т5]]+Таблица1[[#This Row],[Lдуг 1,мм]]</f>
        <v>58977.850523830501</v>
      </c>
      <c r="CE1024" s="14">
        <f>Таблица1[[#This Row],[Т6]]+Таблица1[[#This Row],[Lпрям1, мм]]</f>
        <v>22427.858373168991</v>
      </c>
      <c r="CF1024" s="15">
        <f>Таблица1[[#This Row],[Т7]]+Таблица1[[#This Row],[Lдуг 2,мм]]</f>
        <v>59071.602107480183</v>
      </c>
      <c r="CG1024" s="14">
        <f>Таблица1[[#This Row],[Т8]]+Таблица1[[#This Row],[Lпрям2, мм]]</f>
        <v>25973.724222391651</v>
      </c>
      <c r="CH1024" s="14">
        <f>Таблица1[[#This Row],[Т9]]-Таблица1[[#This Row],[Т9]]</f>
        <v>0</v>
      </c>
      <c r="CI1024" s="50">
        <f>Таблица1[[#This Row],[Т9]]-Таблица1[[#This Row],[Т8]]</f>
        <v>36643.743734311196</v>
      </c>
      <c r="CJ1024" s="54">
        <f>Таблица1[[#This Row],[Т9]]-Таблица1[[#This Row],[Т7]]</f>
        <v>93.751583649682289</v>
      </c>
      <c r="CK1024" s="14">
        <f>Таблица1[[#This Row],[Т9]]-Таблица1[[#This Row],[Т6]]</f>
        <v>37034.038494716711</v>
      </c>
      <c r="CL1024" s="14">
        <f>Таблица1[[#This Row],[Т9]]-Таблица1[[#This Row],[Т5]]</f>
        <v>141.00541298346798</v>
      </c>
      <c r="CM1024" s="14">
        <f>Таблица1[[#This Row],[Т9]]-Таблица1[[#This Row],[Т4]]</f>
        <v>38162.51401505377</v>
      </c>
      <c r="CN1024" s="14">
        <f>Таблица1[[#This Row],[Т9]]-Таблица1[[#This Row],[Т3]]</f>
        <v>373.04560360303003</v>
      </c>
      <c r="CO1024" s="14">
        <f>Таблица1[[#This Row],[Т9]]-Таблица1[[#This Row],[Т2]]</f>
        <v>43643.046197241914</v>
      </c>
      <c r="CP1024" s="14">
        <f>Таблица1[[#This Row],[Т9]]-Таблица1[[#This Row],[Т1]]</f>
        <v>598.5965629002676</v>
      </c>
      <c r="CQ1024" s="14">
        <f>Таблица1[[#This Row],[Т9]]-Таблица1[[#This Row],[угол обхв6]]</f>
        <v>46193.999868942701</v>
      </c>
      <c r="CR1024" s="14">
        <f>Таблица1[[#This Row],[Т9]]-Таблица1[[#This Row],[угол обхв5]]</f>
        <v>901.0219691832317</v>
      </c>
      <c r="CS1024" s="14">
        <f>Таблица1[[#This Row],[Т9]]-Таблица1[[#This Row],[угол обхв4]]</f>
        <v>59071.602107480183</v>
      </c>
      <c r="CT1024" s="14">
        <f>Таблица1[[#This Row],[Lкан_прям, мм]]+Таблица1[[#This Row],[Lкан_дуг, мм]]+Таблица1[[#This Row],[Lкан_леб,мм]]</f>
        <v>85045.326329871838</v>
      </c>
      <c r="CU1024" s="16">
        <f>Таблица1[[#This Row],[Lкан_леб,мм]]</f>
        <v>58170.580138296951</v>
      </c>
      <c r="CV1024" s="14">
        <f>2534431-(Таблица1[[#This Row],[Т23]]+Таблица1[[#This Row],[угол обхв3]])</f>
        <v>2449226.2538084253</v>
      </c>
      <c r="CW1024" s="50">
        <f>SUM(X1024:AC1024,AD1024:AI1024)-Таблица1[[#This Row],[lподв_min, мм]]</f>
        <v>23328.88034350286</v>
      </c>
      <c r="CX1024" s="17">
        <f>CW1463-Таблица1[[#This Row],[Суммарная длина каната]]</f>
        <v>-2425004.1473848773</v>
      </c>
    </row>
    <row r="1025" spans="1:102" x14ac:dyDescent="0.25">
      <c r="A1025" s="21">
        <v>1024</v>
      </c>
      <c r="B1025" s="10">
        <v>24.700000000003758</v>
      </c>
      <c r="C1025" s="10">
        <v>114.46082839365614</v>
      </c>
      <c r="D1025" s="11">
        <v>16295.5747563396</v>
      </c>
      <c r="E1025" s="11">
        <v>9673.6555729578067</v>
      </c>
      <c r="F1025" s="11">
        <v>16215.572037215225</v>
      </c>
      <c r="G1025" s="11">
        <v>9789.0703247562924</v>
      </c>
      <c r="H1025" s="11">
        <v>16703.574266339601</v>
      </c>
      <c r="I1025" s="11">
        <v>6090.5236064440851</v>
      </c>
      <c r="J1025" s="11">
        <v>3583.1319665137221</v>
      </c>
      <c r="K1025" s="11">
        <v>25973.724222379682</v>
      </c>
      <c r="L1025" s="11">
        <v>901.02196919520077</v>
      </c>
      <c r="M1025" s="11">
        <v>58170.580138296951</v>
      </c>
      <c r="N1025" s="11">
        <v>9995.4583257959512</v>
      </c>
      <c r="O1025" s="11">
        <v>16138.173280582843</v>
      </c>
      <c r="P1025" s="43">
        <v>12392.250907479496</v>
      </c>
      <c r="Q1025" s="11">
        <v>15380.538516467332</v>
      </c>
      <c r="R1025" s="11">
        <v>16003.763221362555</v>
      </c>
      <c r="S1025" s="11">
        <v>11258.25616239804</v>
      </c>
      <c r="T1025" s="11">
        <v>16979.957064197035</v>
      </c>
      <c r="U1025" s="11">
        <v>10265.100292852856</v>
      </c>
      <c r="V1025" s="11">
        <v>16295.5747563396</v>
      </c>
      <c r="W1025" s="11">
        <v>9673.6555729578067</v>
      </c>
      <c r="X1025" s="12">
        <v>0</v>
      </c>
      <c r="Y1025" s="12">
        <v>290.54452109862268</v>
      </c>
      <c r="Z1025" s="12">
        <v>222.43417990884132</v>
      </c>
      <c r="AA1025" s="44">
        <v>232.04019061955893</v>
      </c>
      <c r="AB1025" s="45">
        <v>47.253829333786307</v>
      </c>
      <c r="AC1025" s="12">
        <v>108.74924823439153</v>
      </c>
      <c r="AD1025" s="12">
        <v>12877.602238537484</v>
      </c>
      <c r="AE1025" s="12">
        <v>2513.6875532590848</v>
      </c>
      <c r="AF1025" s="12">
        <v>5480.5321821881498</v>
      </c>
      <c r="AG1025" s="44">
        <v>1128.4755203370601</v>
      </c>
      <c r="AH1025" s="45">
        <v>390.29476040551594</v>
      </c>
      <c r="AI1025" s="12">
        <v>3583.1319676523881</v>
      </c>
      <c r="AJ1025" s="12">
        <v>-23.25947592004287</v>
      </c>
      <c r="AK1025" s="12">
        <v>17.54193295152767</v>
      </c>
      <c r="AL1025" s="12">
        <v>48.778549932484182</v>
      </c>
      <c r="AM1025" s="44">
        <v>81.36414699109163</v>
      </c>
      <c r="AN1025" s="45">
        <v>74.728252415950848</v>
      </c>
      <c r="AO1025" s="12">
        <v>89.999999840095825</v>
      </c>
      <c r="AP1025" s="12">
        <v>-1996.6460302130581</v>
      </c>
      <c r="AQ1025" s="12">
        <v>10118.431041063744</v>
      </c>
      <c r="AR1025" s="12">
        <v>12699.135557464118</v>
      </c>
      <c r="AS1025" s="44">
        <v>16407.137568394108</v>
      </c>
      <c r="AT1025" s="45">
        <v>16586.364598315027</v>
      </c>
      <c r="AU1025" s="12">
        <v>16703.574756339603</v>
      </c>
      <c r="AV1025" s="12">
        <v>11427.702335064194</v>
      </c>
      <c r="AW1025" s="12">
        <v>16527.199900879794</v>
      </c>
      <c r="AX1025" s="12">
        <v>15649.398724761188</v>
      </c>
      <c r="AY1025" s="44">
        <v>11319.519007229685</v>
      </c>
      <c r="AZ1025" s="45">
        <v>10157.634154925961</v>
      </c>
      <c r="BA1025" s="12">
        <v>9673.6555740964759</v>
      </c>
      <c r="BB1025" s="12">
        <v>9834.3408368695818</v>
      </c>
      <c r="BC1025" s="12">
        <v>12515.223622747291</v>
      </c>
      <c r="BD1025" s="12">
        <v>16310.647871347175</v>
      </c>
      <c r="BE1025" s="44">
        <v>16576.582717165478</v>
      </c>
      <c r="BF1025" s="45">
        <v>16689.167222221604</v>
      </c>
      <c r="BG1025" s="12">
        <v>16703.5747663396</v>
      </c>
      <c r="BH1025" s="12">
        <v>16513.013452872397</v>
      </c>
      <c r="BI1025" s="12">
        <v>15769.56513676428</v>
      </c>
      <c r="BJ1025" s="12">
        <v>11527.116370691896</v>
      </c>
      <c r="BK1025" s="44">
        <v>10203.837448021213</v>
      </c>
      <c r="BL1025" s="45">
        <v>9781.1217108847031</v>
      </c>
      <c r="BM1025" s="12">
        <v>6090.5236064440869</v>
      </c>
      <c r="BN1025" s="12">
        <v>0</v>
      </c>
      <c r="BO1025" s="12">
        <v>40.801408871570544</v>
      </c>
      <c r="BP1025" s="12">
        <v>31.236616980956516</v>
      </c>
      <c r="BQ1025" s="48">
        <v>32.585597058607455</v>
      </c>
      <c r="BR1025" s="49">
        <v>6.6358945751407896</v>
      </c>
      <c r="BS1025" s="13">
        <v>15.271747424144985</v>
      </c>
      <c r="BT1025" s="12">
        <v>159.41986170304185</v>
      </c>
      <c r="BV1025" s="14">
        <f>Таблица1[[#This Row],[Lкан_леб,мм]]</f>
        <v>58170.580138296951</v>
      </c>
      <c r="BW1025" s="50">
        <f>Таблица1[[#This Row],[угол обхв4]]+Таблица1[[#This Row],[Lдуг 3,мм]]</f>
        <v>12877.602238537484</v>
      </c>
      <c r="BX1025" s="54">
        <f>Таблица1[[#This Row],[угол обхв5]]+Таблица1[[#This Row],[Y5, мм]]</f>
        <v>58461.124659395573</v>
      </c>
      <c r="BY1025" s="14">
        <f>Таблица1[[#This Row],[угол обхв6]]+Таблица1[[#This Row],[Lдуг 4,мм]]</f>
        <v>15391.289791796567</v>
      </c>
      <c r="BZ1025" s="14">
        <f>Таблица1[[#This Row],[Т1]]+Таблица1[[#This Row],[X6, мм]]</f>
        <v>58683.558839304416</v>
      </c>
      <c r="CA1025" s="14">
        <f>Таблица1[[#This Row],[Т2]]+Таблица1[[#This Row],[Lдуг 5,мм]]</f>
        <v>20871.821973984719</v>
      </c>
      <c r="CB1025" s="14">
        <f>Таблица1[[#This Row],[Т3]]+Таблица1[[#This Row],[Y6, мм]]</f>
        <v>58915.599029923978</v>
      </c>
      <c r="CC1025" s="14">
        <f>Таблица1[[#This Row],[Т4]]+Таблица1[[#This Row],[Lдуг 6,мм]]</f>
        <v>22000.297494321778</v>
      </c>
      <c r="CD1025" s="14">
        <f>Таблица1[[#This Row],[Т5]]+Таблица1[[#This Row],[Lдуг 1,мм]]</f>
        <v>58962.852859257764</v>
      </c>
      <c r="CE1025" s="14">
        <f>Таблица1[[#This Row],[Т6]]+Таблица1[[#This Row],[Lпрям1, мм]]</f>
        <v>22390.592254727293</v>
      </c>
      <c r="CF1025" s="15">
        <f>Таблица1[[#This Row],[Т7]]+Таблица1[[#This Row],[Lдуг 2,мм]]</f>
        <v>59071.602107492159</v>
      </c>
      <c r="CG1025" s="14">
        <f>Таблица1[[#This Row],[Т8]]+Таблица1[[#This Row],[Lпрям2, мм]]</f>
        <v>25973.724222379682</v>
      </c>
      <c r="CH1025" s="14">
        <f>Таблица1[[#This Row],[Т9]]-Таблица1[[#This Row],[Т9]]</f>
        <v>0</v>
      </c>
      <c r="CI1025" s="50">
        <f>Таблица1[[#This Row],[Т9]]-Таблица1[[#This Row],[Т8]]</f>
        <v>36681.009852764866</v>
      </c>
      <c r="CJ1025" s="54">
        <f>Таблица1[[#This Row],[Т9]]-Таблица1[[#This Row],[Т7]]</f>
        <v>108.74924823439505</v>
      </c>
      <c r="CK1025" s="14">
        <f>Таблица1[[#This Row],[Т9]]-Таблица1[[#This Row],[Т6]]</f>
        <v>37071.304613170381</v>
      </c>
      <c r="CL1025" s="14">
        <f>Таблица1[[#This Row],[Т9]]-Таблица1[[#This Row],[Т5]]</f>
        <v>156.00307756818074</v>
      </c>
      <c r="CM1025" s="14">
        <f>Таблица1[[#This Row],[Т9]]-Таблица1[[#This Row],[Т4]]</f>
        <v>38199.78013350744</v>
      </c>
      <c r="CN1025" s="14">
        <f>Таблица1[[#This Row],[Т9]]-Таблица1[[#This Row],[Т3]]</f>
        <v>388.0432681877428</v>
      </c>
      <c r="CO1025" s="14">
        <f>Таблица1[[#This Row],[Т9]]-Таблица1[[#This Row],[Т2]]</f>
        <v>43680.312315695592</v>
      </c>
      <c r="CP1025" s="14">
        <f>Таблица1[[#This Row],[Т9]]-Таблица1[[#This Row],[Т1]]</f>
        <v>610.47744809658616</v>
      </c>
      <c r="CQ1025" s="14">
        <f>Таблица1[[#This Row],[Т9]]-Таблица1[[#This Row],[угол обхв6]]</f>
        <v>46193.999868954677</v>
      </c>
      <c r="CR1025" s="14">
        <f>Таблица1[[#This Row],[Т9]]-Таблица1[[#This Row],[угол обхв5]]</f>
        <v>901.02196919520793</v>
      </c>
      <c r="CS1025" s="14">
        <f>Таблица1[[#This Row],[Т9]]-Таблица1[[#This Row],[угол обхв4]]</f>
        <v>59071.602107492159</v>
      </c>
      <c r="CT1025" s="14">
        <f>Таблица1[[#This Row],[Lкан_прям, мм]]+Таблица1[[#This Row],[Lкан_дуг, мм]]+Таблица1[[#This Row],[Lкан_леб,мм]]</f>
        <v>85045.326329871838</v>
      </c>
      <c r="CU1025" s="16">
        <f>Таблица1[[#This Row],[Lкан_леб,мм]]</f>
        <v>58170.580138296951</v>
      </c>
      <c r="CV1025" s="14">
        <f>2534431-(Таблица1[[#This Row],[Т23]]+Таблица1[[#This Row],[угол обхв3]])</f>
        <v>2449226.2538084253</v>
      </c>
      <c r="CW1025" s="50">
        <f>SUM(X1025:AC1025,AD1025:AI1025)-Таблица1[[#This Row],[lподв_min, мм]]</f>
        <v>23291.614225061159</v>
      </c>
      <c r="CX1025" s="17">
        <f>CW1464-Таблица1[[#This Row],[Суммарная длина каната]]</f>
        <v>-2425051.3270073123</v>
      </c>
    </row>
    <row r="1026" spans="1:102" x14ac:dyDescent="0.25">
      <c r="A1026" s="21">
        <v>1025</v>
      </c>
      <c r="B1026" s="10">
        <v>24.700000000003758</v>
      </c>
      <c r="C1026" s="10">
        <v>115.03877551020416</v>
      </c>
      <c r="D1026" s="11">
        <v>16349.091734780377</v>
      </c>
      <c r="E1026" s="11">
        <v>9735.6618002054365</v>
      </c>
      <c r="F1026" s="11">
        <v>16267.92890762529</v>
      </c>
      <c r="G1026" s="11">
        <v>9850.2637002254323</v>
      </c>
      <c r="H1026" s="11">
        <v>16757.091244780375</v>
      </c>
      <c r="I1026" s="11">
        <v>6142.2062443095338</v>
      </c>
      <c r="J1026" s="11">
        <v>3593.4555558959023</v>
      </c>
      <c r="K1026" s="11">
        <v>25973.724222376422</v>
      </c>
      <c r="L1026" s="11">
        <v>901.02196919846824</v>
      </c>
      <c r="M1026" s="11">
        <v>58170.580138296951</v>
      </c>
      <c r="N1026" s="11">
        <v>9995.4583257959512</v>
      </c>
      <c r="O1026" s="11">
        <v>16138.173280582843</v>
      </c>
      <c r="P1026" s="43">
        <v>12388.40165515946</v>
      </c>
      <c r="Q1026" s="11">
        <v>15402.881938261875</v>
      </c>
      <c r="R1026" s="11">
        <v>16041.311323478385</v>
      </c>
      <c r="S1026" s="11">
        <v>11317.238298013488</v>
      </c>
      <c r="T1026" s="11">
        <v>17027.473376177244</v>
      </c>
      <c r="U1026" s="11">
        <v>10333.979732926571</v>
      </c>
      <c r="V1026" s="11">
        <v>16349.091734780377</v>
      </c>
      <c r="W1026" s="11">
        <v>9735.6618002054365</v>
      </c>
      <c r="X1026" s="12">
        <v>0</v>
      </c>
      <c r="Y1026" s="12">
        <v>287.26137023616957</v>
      </c>
      <c r="Z1026" s="12">
        <v>221.60180209613702</v>
      </c>
      <c r="AA1026" s="44">
        <v>232.04019061955839</v>
      </c>
      <c r="AB1026" s="45">
        <v>47.25382933378441</v>
      </c>
      <c r="AC1026" s="12">
        <v>112.86477691281883</v>
      </c>
      <c r="AD1026" s="12">
        <v>12877.602238537484</v>
      </c>
      <c r="AE1026" s="12">
        <v>2503.3639638769027</v>
      </c>
      <c r="AF1026" s="12">
        <v>5480.5321821881489</v>
      </c>
      <c r="AG1026" s="44">
        <v>1128.4755203370639</v>
      </c>
      <c r="AH1026" s="45">
        <v>390.29476040551964</v>
      </c>
      <c r="AI1026" s="12">
        <v>3593.4555570312978</v>
      </c>
      <c r="AJ1026" s="12">
        <v>-23.25947592004287</v>
      </c>
      <c r="AK1026" s="12">
        <v>17.080877343872523</v>
      </c>
      <c r="AL1026" s="12">
        <v>48.200602815936179</v>
      </c>
      <c r="AM1026" s="44">
        <v>80.786199874543556</v>
      </c>
      <c r="AN1026" s="45">
        <v>74.15030529940303</v>
      </c>
      <c r="AO1026" s="12">
        <v>89.999999840555219</v>
      </c>
      <c r="AP1026" s="12">
        <v>-1996.6460302130581</v>
      </c>
      <c r="AQ1026" s="12">
        <v>10115.296620185376</v>
      </c>
      <c r="AR1026" s="12">
        <v>12692.5587241826</v>
      </c>
      <c r="AS1026" s="44">
        <v>16444.047196435848</v>
      </c>
      <c r="AT1026" s="45">
        <v>16634.984935138596</v>
      </c>
      <c r="AU1026" s="12">
        <v>16757.091734780377</v>
      </c>
      <c r="AV1026" s="12">
        <v>11427.702335064194</v>
      </c>
      <c r="AW1026" s="12">
        <v>16528.176848768871</v>
      </c>
      <c r="AX1026" s="12">
        <v>15674.823986064808</v>
      </c>
      <c r="AY1026" s="44">
        <v>11382.566826492179</v>
      </c>
      <c r="AZ1026" s="45">
        <v>10222.548930851683</v>
      </c>
      <c r="BA1026" s="12">
        <v>9735.6618013408333</v>
      </c>
      <c r="BB1026" s="12">
        <v>9834.3408368695818</v>
      </c>
      <c r="BC1026" s="12">
        <v>12508.239949548883</v>
      </c>
      <c r="BD1026" s="12">
        <v>16345.468392501527</v>
      </c>
      <c r="BE1026" s="44">
        <v>16624.737503219785</v>
      </c>
      <c r="BF1026" s="45">
        <v>16741.580175819025</v>
      </c>
      <c r="BG1026" s="12">
        <v>16757.091744780373</v>
      </c>
      <c r="BH1026" s="12">
        <v>16513.013452872397</v>
      </c>
      <c r="BI1026" s="12">
        <v>15792.885506447903</v>
      </c>
      <c r="BJ1026" s="12">
        <v>11589.18034581642</v>
      </c>
      <c r="BK1026" s="44">
        <v>10268.65120444788</v>
      </c>
      <c r="BL1026" s="45">
        <v>9847.0926022803251</v>
      </c>
      <c r="BM1026" s="12">
        <v>6142.2062443095356</v>
      </c>
      <c r="BN1026" s="12">
        <v>0</v>
      </c>
      <c r="BO1026" s="12">
        <v>40.340353263915397</v>
      </c>
      <c r="BP1026" s="12">
        <v>31.119725472063656</v>
      </c>
      <c r="BQ1026" s="48">
        <v>32.585597058607377</v>
      </c>
      <c r="BR1026" s="49">
        <v>6.6358945751405223</v>
      </c>
      <c r="BS1026" s="13">
        <v>15.849694541152186</v>
      </c>
      <c r="BT1026" s="12">
        <v>159.41986170304185</v>
      </c>
      <c r="BV1026" s="14">
        <f>Таблица1[[#This Row],[Lкан_леб,мм]]</f>
        <v>58170.580138296951</v>
      </c>
      <c r="BW1026" s="50">
        <f>Таблица1[[#This Row],[угол обхв4]]+Таблица1[[#This Row],[Lдуг 3,мм]]</f>
        <v>12877.602238537484</v>
      </c>
      <c r="BX1026" s="54">
        <f>Таблица1[[#This Row],[угол обхв5]]+Таблица1[[#This Row],[Y5, мм]]</f>
        <v>58457.841508533122</v>
      </c>
      <c r="BY1026" s="14">
        <f>Таблица1[[#This Row],[угол обхв6]]+Таблица1[[#This Row],[Lдуг 4,мм]]</f>
        <v>15380.966202414387</v>
      </c>
      <c r="BZ1026" s="14">
        <f>Таблица1[[#This Row],[Т1]]+Таблица1[[#This Row],[X6, мм]]</f>
        <v>58679.443310629256</v>
      </c>
      <c r="CA1026" s="14">
        <f>Таблица1[[#This Row],[Т2]]+Таблица1[[#This Row],[Lдуг 5,мм]]</f>
        <v>20861.498384602535</v>
      </c>
      <c r="CB1026" s="14">
        <f>Таблица1[[#This Row],[Т3]]+Таблица1[[#This Row],[Y6, мм]]</f>
        <v>58911.483501248811</v>
      </c>
      <c r="CC1026" s="14">
        <f>Таблица1[[#This Row],[Т4]]+Таблица1[[#This Row],[Lдуг 6,мм]]</f>
        <v>21989.973904939598</v>
      </c>
      <c r="CD1026" s="14">
        <f>Таблица1[[#This Row],[Т5]]+Таблица1[[#This Row],[Lдуг 1,мм]]</f>
        <v>58958.737330582597</v>
      </c>
      <c r="CE1026" s="14">
        <f>Таблица1[[#This Row],[Т6]]+Таблица1[[#This Row],[Lпрям1, мм]]</f>
        <v>22380.268665345116</v>
      </c>
      <c r="CF1026" s="15">
        <f>Таблица1[[#This Row],[Т7]]+Таблица1[[#This Row],[Lдуг 2,мм]]</f>
        <v>59071.602107495419</v>
      </c>
      <c r="CG1026" s="14">
        <f>Таблица1[[#This Row],[Т8]]+Таблица1[[#This Row],[Lпрям2, мм]]</f>
        <v>25973.724222376415</v>
      </c>
      <c r="CH1026" s="14">
        <f>Таблица1[[#This Row],[Т9]]-Таблица1[[#This Row],[Т9]]</f>
        <v>0</v>
      </c>
      <c r="CI1026" s="50">
        <f>Таблица1[[#This Row],[Т9]]-Таблица1[[#This Row],[Т8]]</f>
        <v>36691.333442150302</v>
      </c>
      <c r="CJ1026" s="54">
        <f>Таблица1[[#This Row],[Т9]]-Таблица1[[#This Row],[Т7]]</f>
        <v>112.86477691282198</v>
      </c>
      <c r="CK1026" s="14">
        <f>Таблица1[[#This Row],[Т9]]-Таблица1[[#This Row],[Т6]]</f>
        <v>37081.628202555818</v>
      </c>
      <c r="CL1026" s="14">
        <f>Таблица1[[#This Row],[Т9]]-Таблица1[[#This Row],[Т5]]</f>
        <v>160.11860624660767</v>
      </c>
      <c r="CM1026" s="14">
        <f>Таблица1[[#This Row],[Т9]]-Таблица1[[#This Row],[Т4]]</f>
        <v>38210.103722892884</v>
      </c>
      <c r="CN1026" s="14">
        <f>Таблица1[[#This Row],[Т9]]-Таблица1[[#This Row],[Т3]]</f>
        <v>392.15879686616245</v>
      </c>
      <c r="CO1026" s="14">
        <f>Таблица1[[#This Row],[Т9]]-Таблица1[[#This Row],[Т2]]</f>
        <v>43690.635905081028</v>
      </c>
      <c r="CP1026" s="14">
        <f>Таблица1[[#This Row],[Т9]]-Таблица1[[#This Row],[Т1]]</f>
        <v>613.76059896229708</v>
      </c>
      <c r="CQ1026" s="14">
        <f>Таблица1[[#This Row],[Т9]]-Таблица1[[#This Row],[угол обхв6]]</f>
        <v>46193.999868957937</v>
      </c>
      <c r="CR1026" s="14">
        <f>Таблица1[[#This Row],[Т9]]-Таблица1[[#This Row],[угол обхв5]]</f>
        <v>901.02196919846756</v>
      </c>
      <c r="CS1026" s="14">
        <f>Таблица1[[#This Row],[Т9]]-Таблица1[[#This Row],[угол обхв4]]</f>
        <v>59071.602107495419</v>
      </c>
      <c r="CT1026" s="14">
        <f>Таблица1[[#This Row],[Lкан_прям, мм]]+Таблица1[[#This Row],[Lкан_дуг, мм]]+Таблица1[[#This Row],[Lкан_леб,мм]]</f>
        <v>85045.326329871838</v>
      </c>
      <c r="CU1026" s="16">
        <f>Таблица1[[#This Row],[Lкан_леб,мм]]</f>
        <v>58170.580138296951</v>
      </c>
      <c r="CV1026" s="14">
        <f>2534431-(Таблица1[[#This Row],[Т23]]+Таблица1[[#This Row],[угол обхв3]])</f>
        <v>2449226.2538084253</v>
      </c>
      <c r="CW1026" s="50">
        <f>SUM(X1026:AC1026,AD1026:AI1026)-Таблица1[[#This Row],[lподв_min, мм]]</f>
        <v>23281.290635678979</v>
      </c>
      <c r="CX1026" s="17">
        <f>CW1465-Таблица1[[#This Row],[Суммарная длина каната]]</f>
        <v>-2425100.1476435293</v>
      </c>
    </row>
    <row r="1027" spans="1:102" x14ac:dyDescent="0.25">
      <c r="A1027" s="21">
        <v>1026</v>
      </c>
      <c r="B1027" s="10">
        <v>24.700000000003758</v>
      </c>
      <c r="C1027" s="10">
        <v>117.72285714285721</v>
      </c>
      <c r="D1027" s="11">
        <v>16589.315425976001</v>
      </c>
      <c r="E1027" s="11">
        <v>10030.560723795303</v>
      </c>
      <c r="F1027" s="11">
        <v>16502.874956334155</v>
      </c>
      <c r="G1027" s="11">
        <v>10141.236128506996</v>
      </c>
      <c r="H1027" s="11">
        <v>16997.314935975999</v>
      </c>
      <c r="I1027" s="11">
        <v>6388.6333515899059</v>
      </c>
      <c r="J1027" s="11">
        <v>3641.9273722053963</v>
      </c>
      <c r="K1027" s="11">
        <v>25973.724222361299</v>
      </c>
      <c r="L1027" s="11">
        <v>901.02196921358484</v>
      </c>
      <c r="M1027" s="11">
        <v>58170.580138296951</v>
      </c>
      <c r="N1027" s="11">
        <v>9995.4583257959512</v>
      </c>
      <c r="O1027" s="11">
        <v>16138.173280582843</v>
      </c>
      <c r="P1027" s="43">
        <v>12367.580673066537</v>
      </c>
      <c r="Q1027" s="11">
        <v>15506.088613969589</v>
      </c>
      <c r="R1027" s="11">
        <v>16207.809139055915</v>
      </c>
      <c r="S1027" s="11">
        <v>11595.989084673069</v>
      </c>
      <c r="T1027" s="11">
        <v>17238.934242857442</v>
      </c>
      <c r="U1027" s="11">
        <v>10659.99014220022</v>
      </c>
      <c r="V1027" s="11">
        <v>16589.315425976001</v>
      </c>
      <c r="W1027" s="11">
        <v>10030.560723795303</v>
      </c>
      <c r="X1027" s="12">
        <v>0</v>
      </c>
      <c r="Y1027" s="12">
        <v>271.87789680456098</v>
      </c>
      <c r="Z1027" s="12">
        <v>217.87208227984837</v>
      </c>
      <c r="AA1027" s="44">
        <v>232.04019061955873</v>
      </c>
      <c r="AB1027" s="45">
        <v>47.253829333787124</v>
      </c>
      <c r="AC1027" s="12">
        <v>131.97797017582977</v>
      </c>
      <c r="AD1027" s="12">
        <v>12877.602238537484</v>
      </c>
      <c r="AE1027" s="12">
        <v>2454.8921475674051</v>
      </c>
      <c r="AF1027" s="12">
        <v>5480.5321821881471</v>
      </c>
      <c r="AG1027" s="44">
        <v>1128.475520337063</v>
      </c>
      <c r="AH1027" s="45">
        <v>390.29476040551617</v>
      </c>
      <c r="AI1027" s="12">
        <v>3641.9273733256805</v>
      </c>
      <c r="AJ1027" s="12">
        <v>-23.25947592004287</v>
      </c>
      <c r="AK1027" s="12">
        <v>14.920563368669573</v>
      </c>
      <c r="AL1027" s="12">
        <v>45.51652118328311</v>
      </c>
      <c r="AM1027" s="44">
        <v>78.102118241890537</v>
      </c>
      <c r="AN1027" s="45">
        <v>71.466223666749627</v>
      </c>
      <c r="AO1027" s="12">
        <v>89.999999842677326</v>
      </c>
      <c r="AP1027" s="12">
        <v>-1996.6460302130581</v>
      </c>
      <c r="AQ1027" s="12">
        <v>10100.510005656412</v>
      </c>
      <c r="AR1027" s="12">
        <v>12658.669303681245</v>
      </c>
      <c r="AS1027" s="44">
        <v>16607.043915063892</v>
      </c>
      <c r="AT1027" s="45">
        <v>16852.094576670897</v>
      </c>
      <c r="AU1027" s="12">
        <v>16997.315425976001</v>
      </c>
      <c r="AV1027" s="12">
        <v>11427.702335064194</v>
      </c>
      <c r="AW1027" s="12">
        <v>16532.417043448528</v>
      </c>
      <c r="AX1027" s="12">
        <v>15791.975670561616</v>
      </c>
      <c r="AY1027" s="44">
        <v>11680.105632544801</v>
      </c>
      <c r="AZ1027" s="45">
        <v>10530.301774700736</v>
      </c>
      <c r="BA1027" s="12">
        <v>10030.560724915587</v>
      </c>
      <c r="BB1027" s="12">
        <v>9834.3408368695818</v>
      </c>
      <c r="BC1027" s="12">
        <v>12472.632352926998</v>
      </c>
      <c r="BD1027" s="12">
        <v>16498.897769670621</v>
      </c>
      <c r="BE1027" s="44">
        <v>16839.699466849463</v>
      </c>
      <c r="BF1027" s="45">
        <v>16976.155092162546</v>
      </c>
      <c r="BG1027" s="12">
        <v>16997.315435975997</v>
      </c>
      <c r="BH1027" s="12">
        <v>16513.013452872397</v>
      </c>
      <c r="BI1027" s="12">
        <v>15900.332376835275</v>
      </c>
      <c r="BJ1027" s="12">
        <v>11881.876141265097</v>
      </c>
      <c r="BK1027" s="44">
        <v>10575.873594328486</v>
      </c>
      <c r="BL1027" s="45">
        <v>10160.249091294785</v>
      </c>
      <c r="BM1027" s="12">
        <v>6388.6333515899078</v>
      </c>
      <c r="BN1027" s="12">
        <v>0</v>
      </c>
      <c r="BO1027" s="12">
        <v>38.180039288712436</v>
      </c>
      <c r="BP1027" s="12">
        <v>30.595957814613534</v>
      </c>
      <c r="BQ1027" s="48">
        <v>32.585597058607426</v>
      </c>
      <c r="BR1027" s="49">
        <v>6.6358945751409042</v>
      </c>
      <c r="BS1027" s="13">
        <v>18.533776175927688</v>
      </c>
      <c r="BT1027" s="12">
        <v>159.41986170304185</v>
      </c>
      <c r="BV1027" s="14">
        <f>Таблица1[[#This Row],[Lкан_леб,мм]]</f>
        <v>58170.580138296951</v>
      </c>
      <c r="BW1027" s="50">
        <f>Таблица1[[#This Row],[угол обхв4]]+Таблица1[[#This Row],[Lдуг 3,мм]]</f>
        <v>12877.602238537484</v>
      </c>
      <c r="BX1027" s="54">
        <f>Таблица1[[#This Row],[угол обхв5]]+Таблица1[[#This Row],[Y5, мм]]</f>
        <v>58442.45803510151</v>
      </c>
      <c r="BY1027" s="14">
        <f>Таблица1[[#This Row],[угол обхв6]]+Таблица1[[#This Row],[Lдуг 4,мм]]</f>
        <v>15332.494386104889</v>
      </c>
      <c r="BZ1027" s="14">
        <f>Таблица1[[#This Row],[Т1]]+Таблица1[[#This Row],[X6, мм]]</f>
        <v>58660.33011738136</v>
      </c>
      <c r="CA1027" s="14">
        <f>Таблица1[[#This Row],[Т2]]+Таблица1[[#This Row],[Lдуг 5,мм]]</f>
        <v>20813.026568293037</v>
      </c>
      <c r="CB1027" s="14">
        <f>Таблица1[[#This Row],[Т3]]+Таблица1[[#This Row],[Y6, мм]]</f>
        <v>58892.370308000922</v>
      </c>
      <c r="CC1027" s="14">
        <f>Таблица1[[#This Row],[Т4]]+Таблица1[[#This Row],[Lдуг 6,мм]]</f>
        <v>21941.502088630099</v>
      </c>
      <c r="CD1027" s="14">
        <f>Таблица1[[#This Row],[Т5]]+Таблица1[[#This Row],[Lдуг 1,мм]]</f>
        <v>58939.624137334707</v>
      </c>
      <c r="CE1027" s="14">
        <f>Таблица1[[#This Row],[Т6]]+Таблица1[[#This Row],[Lпрям1, мм]]</f>
        <v>22331.796849035614</v>
      </c>
      <c r="CF1027" s="15">
        <f>Таблица1[[#This Row],[Т7]]+Таблица1[[#This Row],[Lдуг 2,мм]]</f>
        <v>59071.602107510538</v>
      </c>
      <c r="CG1027" s="14">
        <f>Таблица1[[#This Row],[Т8]]+Таблица1[[#This Row],[Lпрям2, мм]]</f>
        <v>25973.724222361296</v>
      </c>
      <c r="CH1027" s="14">
        <f>Таблица1[[#This Row],[Т9]]-Таблица1[[#This Row],[Т9]]</f>
        <v>0</v>
      </c>
      <c r="CI1027" s="50">
        <f>Таблица1[[#This Row],[Т9]]-Таблица1[[#This Row],[Т8]]</f>
        <v>36739.805258474924</v>
      </c>
      <c r="CJ1027" s="54">
        <f>Таблица1[[#This Row],[Т9]]-Таблица1[[#This Row],[Т7]]</f>
        <v>131.97797017583071</v>
      </c>
      <c r="CK1027" s="14">
        <f>Таблица1[[#This Row],[Т9]]-Таблица1[[#This Row],[Т6]]</f>
        <v>37130.100018880439</v>
      </c>
      <c r="CL1027" s="14">
        <f>Таблица1[[#This Row],[Т9]]-Таблица1[[#This Row],[Т5]]</f>
        <v>179.23179950961639</v>
      </c>
      <c r="CM1027" s="14">
        <f>Таблица1[[#This Row],[Т9]]-Таблица1[[#This Row],[Т4]]</f>
        <v>38258.575539217505</v>
      </c>
      <c r="CN1027" s="14">
        <f>Таблица1[[#This Row],[Т9]]-Таблица1[[#This Row],[Т3]]</f>
        <v>411.27199012917845</v>
      </c>
      <c r="CO1027" s="14">
        <f>Таблица1[[#This Row],[Т9]]-Таблица1[[#This Row],[Т2]]</f>
        <v>43739.107721405649</v>
      </c>
      <c r="CP1027" s="14">
        <f>Таблица1[[#This Row],[Т9]]-Таблица1[[#This Row],[Т1]]</f>
        <v>629.14407240902801</v>
      </c>
      <c r="CQ1027" s="14">
        <f>Таблица1[[#This Row],[Т9]]-Таблица1[[#This Row],[угол обхв6]]</f>
        <v>46193.999868973056</v>
      </c>
      <c r="CR1027" s="14">
        <f>Таблица1[[#This Row],[Т9]]-Таблица1[[#This Row],[угол обхв5]]</f>
        <v>901.021969213587</v>
      </c>
      <c r="CS1027" s="14">
        <f>Таблица1[[#This Row],[Т9]]-Таблица1[[#This Row],[угол обхв4]]</f>
        <v>59071.602107510538</v>
      </c>
      <c r="CT1027" s="14">
        <f>Таблица1[[#This Row],[Lкан_прям, мм]]+Таблица1[[#This Row],[Lкан_дуг, мм]]+Таблица1[[#This Row],[Lкан_леб,мм]]</f>
        <v>85045.326329871838</v>
      </c>
      <c r="CU1027" s="16">
        <f>Таблица1[[#This Row],[Lкан_леб,мм]]</f>
        <v>58170.580138296951</v>
      </c>
      <c r="CV1027" s="14">
        <f>2534431-(Таблица1[[#This Row],[Т23]]+Таблица1[[#This Row],[угол обхв3]])</f>
        <v>2449226.2538084253</v>
      </c>
      <c r="CW1027" s="50">
        <f>SUM(X1027:AC1027,AD1027:AI1027)-Таблица1[[#This Row],[lподв_min, мм]]</f>
        <v>23232.818819369484</v>
      </c>
      <c r="CX1027" s="17">
        <f>CW1466-Таблица1[[#This Row],[Суммарная длина каната]]</f>
        <v>-2425150.6015498159</v>
      </c>
    </row>
    <row r="1028" spans="1:102" x14ac:dyDescent="0.25">
      <c r="A1028" s="21">
        <v>1027</v>
      </c>
      <c r="B1028" s="10">
        <v>24.700000000003758</v>
      </c>
      <c r="C1028" s="10">
        <v>120.40693877551027</v>
      </c>
      <c r="D1028" s="11">
        <v>16815.465772628733</v>
      </c>
      <c r="E1028" s="11">
        <v>10336.385539098048</v>
      </c>
      <c r="F1028" s="11">
        <v>16723.937324047154</v>
      </c>
      <c r="G1028" s="11">
        <v>10442.891609818213</v>
      </c>
      <c r="H1028" s="11">
        <v>17223.465282628735</v>
      </c>
      <c r="I1028" s="11">
        <v>6645.1605258612963</v>
      </c>
      <c r="J1028" s="11">
        <v>3691.2250132367512</v>
      </c>
      <c r="K1028" s="11">
        <v>25973.724222346344</v>
      </c>
      <c r="L1028" s="11">
        <v>901.02196922854273</v>
      </c>
      <c r="M1028" s="11">
        <v>58170.580138296951</v>
      </c>
      <c r="N1028" s="11">
        <v>9995.4583257959512</v>
      </c>
      <c r="O1028" s="11">
        <v>16138.173280582843</v>
      </c>
      <c r="P1028" s="43">
        <v>12341.949475045463</v>
      </c>
      <c r="Q1028" s="11">
        <v>15608.207039799383</v>
      </c>
      <c r="R1028" s="11">
        <v>16361.070692951016</v>
      </c>
      <c r="S1028" s="11">
        <v>11882.230974956588</v>
      </c>
      <c r="T1028" s="11">
        <v>17434.896402435636</v>
      </c>
      <c r="U1028" s="11">
        <v>10995.545379240806</v>
      </c>
      <c r="V1028" s="11">
        <v>16815.465772628733</v>
      </c>
      <c r="W1028" s="11">
        <v>10336.385539098048</v>
      </c>
      <c r="X1028" s="12">
        <v>0</v>
      </c>
      <c r="Y1028" s="12">
        <v>256.25758723504043</v>
      </c>
      <c r="Z1028" s="12">
        <v>214.37919860147187</v>
      </c>
      <c r="AA1028" s="44">
        <v>232.04019061955887</v>
      </c>
      <c r="AB1028" s="45">
        <v>47.253829333785042</v>
      </c>
      <c r="AC1028" s="12">
        <v>151.09116343868646</v>
      </c>
      <c r="AD1028" s="12">
        <v>12877.602238537484</v>
      </c>
      <c r="AE1028" s="12">
        <v>2405.5945065360561</v>
      </c>
      <c r="AF1028" s="12">
        <v>5480.5321821881516</v>
      </c>
      <c r="AG1028" s="44">
        <v>1128.4755203370598</v>
      </c>
      <c r="AH1028" s="45">
        <v>390.29476040552078</v>
      </c>
      <c r="AI1028" s="12">
        <v>3691.2250143420733</v>
      </c>
      <c r="AJ1028" s="12">
        <v>-23.25947592004287</v>
      </c>
      <c r="AK1028" s="12">
        <v>12.726990297538832</v>
      </c>
      <c r="AL1028" s="12">
        <v>42.832439550630049</v>
      </c>
      <c r="AM1028" s="44">
        <v>75.418036609237504</v>
      </c>
      <c r="AN1028" s="45">
        <v>68.782142034096893</v>
      </c>
      <c r="AO1028" s="12">
        <v>89.999999844778415</v>
      </c>
      <c r="AP1028" s="12">
        <v>-1996.6460302130581</v>
      </c>
      <c r="AQ1028" s="12">
        <v>10085.343061420414</v>
      </c>
      <c r="AR1028" s="12">
        <v>12619.33097449118</v>
      </c>
      <c r="AS1028" s="44">
        <v>16755.92839014564</v>
      </c>
      <c r="AT1028" s="45">
        <v>17054.554296207523</v>
      </c>
      <c r="AU1028" s="12">
        <v>17223.465772628733</v>
      </c>
      <c r="AV1028" s="12">
        <v>11427.702335064194</v>
      </c>
      <c r="AW1028" s="12">
        <v>16536.149076708338</v>
      </c>
      <c r="AX1028" s="12">
        <v>15907.411825465062</v>
      </c>
      <c r="AY1028" s="44">
        <v>11984.950977712419</v>
      </c>
      <c r="AZ1028" s="45">
        <v>10847.884002334173</v>
      </c>
      <c r="BA1028" s="12">
        <v>10336.385540203371</v>
      </c>
      <c r="BB1028" s="12">
        <v>9834.3408368695818</v>
      </c>
      <c r="BC1028" s="12">
        <v>12431.834210669926</v>
      </c>
      <c r="BD1028" s="12">
        <v>16638.452192396733</v>
      </c>
      <c r="BE1028" s="44">
        <v>17040.038705241011</v>
      </c>
      <c r="BF1028" s="45">
        <v>17195.807878856845</v>
      </c>
      <c r="BG1028" s="12">
        <v>17223.465782628733</v>
      </c>
      <c r="BH1028" s="12">
        <v>16513.013452872397</v>
      </c>
      <c r="BI1028" s="12">
        <v>16006.182835924878</v>
      </c>
      <c r="BJ1028" s="12">
        <v>12181.435760622267</v>
      </c>
      <c r="BK1028" s="44">
        <v>10892.825376484974</v>
      </c>
      <c r="BL1028" s="45">
        <v>10484.046916004681</v>
      </c>
      <c r="BM1028" s="12">
        <v>6645.1605258612981</v>
      </c>
      <c r="BN1028" s="12">
        <v>0</v>
      </c>
      <c r="BO1028" s="12">
        <v>35.9864662175817</v>
      </c>
      <c r="BP1028" s="12">
        <v>30.105449253091219</v>
      </c>
      <c r="BQ1028" s="48">
        <v>32.585597058607448</v>
      </c>
      <c r="BR1028" s="49">
        <v>6.6358945751406111</v>
      </c>
      <c r="BS1028" s="13">
        <v>21.217857810681533</v>
      </c>
      <c r="BT1028" s="12">
        <v>159.41986170304185</v>
      </c>
      <c r="BV1028" s="14">
        <f>Таблица1[[#This Row],[Lкан_леб,мм]]</f>
        <v>58170.580138296951</v>
      </c>
      <c r="BW1028" s="50">
        <f>Таблица1[[#This Row],[угол обхв4]]+Таблица1[[#This Row],[Lдуг 3,мм]]</f>
        <v>12877.602238537484</v>
      </c>
      <c r="BX1028" s="54">
        <f>Таблица1[[#This Row],[угол обхв5]]+Таблица1[[#This Row],[Y5, мм]]</f>
        <v>58426.837725531994</v>
      </c>
      <c r="BY1028" s="14">
        <f>Таблица1[[#This Row],[угол обхв6]]+Таблица1[[#This Row],[Lдуг 4,мм]]</f>
        <v>15283.196745073539</v>
      </c>
      <c r="BZ1028" s="14">
        <f>Таблица1[[#This Row],[Т1]]+Таблица1[[#This Row],[X6, мм]]</f>
        <v>58641.216924133463</v>
      </c>
      <c r="CA1028" s="14">
        <f>Таблица1[[#This Row],[Т2]]+Таблица1[[#This Row],[Lдуг 5,мм]]</f>
        <v>20763.728927261691</v>
      </c>
      <c r="CB1028" s="14">
        <f>Таблица1[[#This Row],[Т3]]+Таблица1[[#This Row],[Y6, мм]]</f>
        <v>58873.257114753025</v>
      </c>
      <c r="CC1028" s="14">
        <f>Таблица1[[#This Row],[Т4]]+Таблица1[[#This Row],[Lдуг 6,мм]]</f>
        <v>21892.20444759875</v>
      </c>
      <c r="CD1028" s="14">
        <f>Таблица1[[#This Row],[Т5]]+Таблица1[[#This Row],[Lдуг 1,мм]]</f>
        <v>58920.510944086811</v>
      </c>
      <c r="CE1028" s="14">
        <f>Таблица1[[#This Row],[Т6]]+Таблица1[[#This Row],[Lпрям1, мм]]</f>
        <v>22282.499208004272</v>
      </c>
      <c r="CF1028" s="15">
        <f>Таблица1[[#This Row],[Т7]]+Таблица1[[#This Row],[Lдуг 2,мм]]</f>
        <v>59071.602107525498</v>
      </c>
      <c r="CG1028" s="14">
        <f>Таблица1[[#This Row],[Т8]]+Таблица1[[#This Row],[Lпрям2, мм]]</f>
        <v>25973.724222346347</v>
      </c>
      <c r="CH1028" s="14">
        <f>Таблица1[[#This Row],[Т9]]-Таблица1[[#This Row],[Т9]]</f>
        <v>0</v>
      </c>
      <c r="CI1028" s="50">
        <f>Таблица1[[#This Row],[Т9]]-Таблица1[[#This Row],[Т8]]</f>
        <v>36789.102899521225</v>
      </c>
      <c r="CJ1028" s="54">
        <f>Таблица1[[#This Row],[Т9]]-Таблица1[[#This Row],[Т7]]</f>
        <v>151.09116343868664</v>
      </c>
      <c r="CK1028" s="14">
        <f>Таблица1[[#This Row],[Т9]]-Таблица1[[#This Row],[Т6]]</f>
        <v>37179.397659926748</v>
      </c>
      <c r="CL1028" s="14">
        <f>Таблица1[[#This Row],[Т9]]-Таблица1[[#This Row],[Т5]]</f>
        <v>198.34499277247232</v>
      </c>
      <c r="CM1028" s="14">
        <f>Таблица1[[#This Row],[Т9]]-Таблица1[[#This Row],[Т4]]</f>
        <v>38307.873180263807</v>
      </c>
      <c r="CN1028" s="14">
        <f>Таблица1[[#This Row],[Т9]]-Таблица1[[#This Row],[Т3]]</f>
        <v>430.38518339203438</v>
      </c>
      <c r="CO1028" s="14">
        <f>Таблица1[[#This Row],[Т9]]-Таблица1[[#This Row],[Т2]]</f>
        <v>43788.405362451958</v>
      </c>
      <c r="CP1028" s="14">
        <f>Таблица1[[#This Row],[Т9]]-Таблица1[[#This Row],[Т1]]</f>
        <v>644.76438199350378</v>
      </c>
      <c r="CQ1028" s="14">
        <f>Таблица1[[#This Row],[Т9]]-Таблица1[[#This Row],[угол обхв6]]</f>
        <v>46193.999868988016</v>
      </c>
      <c r="CR1028" s="14">
        <f>Таблица1[[#This Row],[Т9]]-Таблица1[[#This Row],[угол обхв5]]</f>
        <v>901.02196922854637</v>
      </c>
      <c r="CS1028" s="14">
        <f>Таблица1[[#This Row],[Т9]]-Таблица1[[#This Row],[угол обхв4]]</f>
        <v>59071.602107525498</v>
      </c>
      <c r="CT1028" s="14">
        <f>Таблица1[[#This Row],[Lкан_прям, мм]]+Таблица1[[#This Row],[Lкан_дуг, мм]]+Таблица1[[#This Row],[Lкан_леб,мм]]</f>
        <v>85045.326329871838</v>
      </c>
      <c r="CU1028" s="16">
        <f>Таблица1[[#This Row],[Lкан_леб,мм]]</f>
        <v>58170.580138296951</v>
      </c>
      <c r="CV1028" s="14">
        <f>2534431-(Таблица1[[#This Row],[Т23]]+Таблица1[[#This Row],[угол обхв3]])</f>
        <v>2449226.2538084253</v>
      </c>
      <c r="CW1028" s="50">
        <f>SUM(X1028:AC1028,AD1028:AI1028)-Таблица1[[#This Row],[lподв_min, мм]]</f>
        <v>23183.521178338135</v>
      </c>
      <c r="CX1028" s="17">
        <f>CW1467-Таблица1[[#This Row],[Суммарная длина каната]]</f>
        <v>-2425202.6797580454</v>
      </c>
    </row>
    <row r="1029" spans="1:102" x14ac:dyDescent="0.25">
      <c r="A1029" s="21">
        <v>1028</v>
      </c>
      <c r="B1029" s="10">
        <v>24.700000000003758</v>
      </c>
      <c r="C1029" s="10">
        <v>123.09102040816332</v>
      </c>
      <c r="D1029" s="11">
        <v>17027.046566456931</v>
      </c>
      <c r="E1029" s="11">
        <v>10652.465219921001</v>
      </c>
      <c r="F1029" s="11">
        <v>16930.630966282839</v>
      </c>
      <c r="G1029" s="11">
        <v>10754.568266119779</v>
      </c>
      <c r="H1029" s="11">
        <v>17435.046076456932</v>
      </c>
      <c r="I1029" s="11">
        <v>6911.1764893052959</v>
      </c>
      <c r="J1029" s="11">
        <v>3741.2887306157054</v>
      </c>
      <c r="K1029" s="11">
        <v>25973.724222331537</v>
      </c>
      <c r="L1029" s="11">
        <v>901.02196924334055</v>
      </c>
      <c r="M1029" s="11">
        <v>58170.580138296951</v>
      </c>
      <c r="N1029" s="11">
        <v>9995.4583257959512</v>
      </c>
      <c r="O1029" s="11">
        <v>16138.173280582843</v>
      </c>
      <c r="P1029" s="43">
        <v>12311.564299845877</v>
      </c>
      <c r="Q1029" s="11">
        <v>15709.013152382109</v>
      </c>
      <c r="R1029" s="11">
        <v>16500.759705987348</v>
      </c>
      <c r="S1029" s="11">
        <v>12175.335910589474</v>
      </c>
      <c r="T1029" s="11">
        <v>17614.929884107391</v>
      </c>
      <c r="U1029" s="11">
        <v>11339.909184785258</v>
      </c>
      <c r="V1029" s="11">
        <v>17027.046566456931</v>
      </c>
      <c r="W1029" s="11">
        <v>10652.465219921001</v>
      </c>
      <c r="X1029" s="12">
        <v>0</v>
      </c>
      <c r="Y1029" s="12">
        <v>240.38147716020271</v>
      </c>
      <c r="Z1029" s="12">
        <v>211.14211542841255</v>
      </c>
      <c r="AA1029" s="44">
        <v>232.04019061955907</v>
      </c>
      <c r="AB1029" s="45">
        <v>47.253829333788573</v>
      </c>
      <c r="AC1029" s="12">
        <v>170.20435670137761</v>
      </c>
      <c r="AD1029" s="12">
        <v>12877.602238537484</v>
      </c>
      <c r="AE1029" s="12">
        <v>2355.5307891570901</v>
      </c>
      <c r="AF1029" s="12">
        <v>5480.5321821881525</v>
      </c>
      <c r="AG1029" s="44">
        <v>1128.4755203370598</v>
      </c>
      <c r="AH1029" s="45">
        <v>390.29476040551339</v>
      </c>
      <c r="AI1029" s="12">
        <v>3741.2887317062377</v>
      </c>
      <c r="AJ1029" s="12">
        <v>-23.25947592004287</v>
      </c>
      <c r="AK1029" s="12">
        <v>10.497494948584604</v>
      </c>
      <c r="AL1029" s="12">
        <v>40.148357917977009</v>
      </c>
      <c r="AM1029" s="44">
        <v>72.733954976584485</v>
      </c>
      <c r="AN1029" s="45">
        <v>66.098060401443377</v>
      </c>
      <c r="AO1029" s="12">
        <v>89.999999846855502</v>
      </c>
      <c r="AP1029" s="12">
        <v>-1996.6460302130581</v>
      </c>
      <c r="AQ1029" s="12">
        <v>10069.792880500947</v>
      </c>
      <c r="AR1029" s="12">
        <v>12574.63005089412</v>
      </c>
      <c r="AS1029" s="44">
        <v>16890.373946481872</v>
      </c>
      <c r="AT1029" s="45">
        <v>17241.919866308541</v>
      </c>
      <c r="AU1029" s="12">
        <v>17435.046566456931</v>
      </c>
      <c r="AV1029" s="12">
        <v>11427.702335064194</v>
      </c>
      <c r="AW1029" s="12">
        <v>16539.344533262807</v>
      </c>
      <c r="AX1029" s="12">
        <v>16020.879166281386</v>
      </c>
      <c r="AY1029" s="44">
        <v>12296.433984908916</v>
      </c>
      <c r="AZ1029" s="45">
        <v>11174.598790007121</v>
      </c>
      <c r="BA1029" s="12">
        <v>10652.465221011535</v>
      </c>
      <c r="BB1029" s="12">
        <v>9834.3408368695818</v>
      </c>
      <c r="BC1029" s="12">
        <v>12385.898854550871</v>
      </c>
      <c r="BD1029" s="12">
        <v>16763.825457035593</v>
      </c>
      <c r="BE1029" s="44">
        <v>17225.315643612867</v>
      </c>
      <c r="BF1029" s="45">
        <v>17400.056584255777</v>
      </c>
      <c r="BG1029" s="12">
        <v>17435.046576456931</v>
      </c>
      <c r="BH1029" s="12">
        <v>16513.013452872397</v>
      </c>
      <c r="BI1029" s="12">
        <v>16110.184405062071</v>
      </c>
      <c r="BJ1029" s="12">
        <v>12487.201924488751</v>
      </c>
      <c r="BK1029" s="44">
        <v>11218.811110465816</v>
      </c>
      <c r="BL1029" s="45">
        <v>10817.775614699136</v>
      </c>
      <c r="BM1029" s="12">
        <v>6911.1764893052978</v>
      </c>
      <c r="BN1029" s="12">
        <v>0</v>
      </c>
      <c r="BO1029" s="12">
        <v>33.756970868627477</v>
      </c>
      <c r="BP1029" s="12">
        <v>29.650862969392406</v>
      </c>
      <c r="BQ1029" s="48">
        <v>32.585597058607476</v>
      </c>
      <c r="BR1029" s="49">
        <v>6.6358945751411076</v>
      </c>
      <c r="BS1029" s="13">
        <v>23.901939445412125</v>
      </c>
      <c r="BT1029" s="12">
        <v>159.41986170304185</v>
      </c>
      <c r="BV1029" s="14">
        <f>Таблица1[[#This Row],[Lкан_леб,мм]]</f>
        <v>58170.580138296951</v>
      </c>
      <c r="BW1029" s="50">
        <f>Таблица1[[#This Row],[угол обхв4]]+Таблица1[[#This Row],[Lдуг 3,мм]]</f>
        <v>12877.602238537484</v>
      </c>
      <c r="BX1029" s="54">
        <f>Таблица1[[#This Row],[угол обхв5]]+Таблица1[[#This Row],[Y5, мм]]</f>
        <v>58410.961615457156</v>
      </c>
      <c r="BY1029" s="14">
        <f>Таблица1[[#This Row],[угол обхв6]]+Таблица1[[#This Row],[Lдуг 4,мм]]</f>
        <v>15233.133027694574</v>
      </c>
      <c r="BZ1029" s="14">
        <f>Таблица1[[#This Row],[Т1]]+Таблица1[[#This Row],[X6, мм]]</f>
        <v>58622.103730885567</v>
      </c>
      <c r="CA1029" s="14">
        <f>Таблица1[[#This Row],[Т2]]+Таблица1[[#This Row],[Lдуг 5,мм]]</f>
        <v>20713.665209882725</v>
      </c>
      <c r="CB1029" s="14">
        <f>Таблица1[[#This Row],[Т3]]+Таблица1[[#This Row],[Y6, мм]]</f>
        <v>58854.143921505129</v>
      </c>
      <c r="CC1029" s="14">
        <f>Таблица1[[#This Row],[Т4]]+Таблица1[[#This Row],[Lдуг 6,мм]]</f>
        <v>21842.140730219784</v>
      </c>
      <c r="CD1029" s="14">
        <f>Таблица1[[#This Row],[Т5]]+Таблица1[[#This Row],[Lдуг 1,мм]]</f>
        <v>58901.397750838914</v>
      </c>
      <c r="CE1029" s="14">
        <f>Таблица1[[#This Row],[Т6]]+Таблица1[[#This Row],[Lпрям1, мм]]</f>
        <v>22232.435490625296</v>
      </c>
      <c r="CF1029" s="15">
        <f>Таблица1[[#This Row],[Т7]]+Таблица1[[#This Row],[Lдуг 2,мм]]</f>
        <v>59071.60210754029</v>
      </c>
      <c r="CG1029" s="14">
        <f>Таблица1[[#This Row],[Т8]]+Таблица1[[#This Row],[Lпрям2, мм]]</f>
        <v>25973.724222331533</v>
      </c>
      <c r="CH1029" s="14">
        <f>Таблица1[[#This Row],[Т9]]-Таблица1[[#This Row],[Т9]]</f>
        <v>0</v>
      </c>
      <c r="CI1029" s="50">
        <f>Таблица1[[#This Row],[Т9]]-Таблица1[[#This Row],[Т8]]</f>
        <v>36839.166616914998</v>
      </c>
      <c r="CJ1029" s="54">
        <f>Таблица1[[#This Row],[Т9]]-Таблица1[[#This Row],[Т7]]</f>
        <v>170.20435670137522</v>
      </c>
      <c r="CK1029" s="14">
        <f>Таблица1[[#This Row],[Т9]]-Таблица1[[#This Row],[Т6]]</f>
        <v>37229.461377320506</v>
      </c>
      <c r="CL1029" s="14">
        <f>Таблица1[[#This Row],[Т9]]-Таблица1[[#This Row],[Т5]]</f>
        <v>217.45818603516091</v>
      </c>
      <c r="CM1029" s="14">
        <f>Таблица1[[#This Row],[Т9]]-Таблица1[[#This Row],[Т4]]</f>
        <v>38357.936897657564</v>
      </c>
      <c r="CN1029" s="14">
        <f>Таблица1[[#This Row],[Т9]]-Таблица1[[#This Row],[Т3]]</f>
        <v>449.49837665472296</v>
      </c>
      <c r="CO1029" s="14">
        <f>Таблица1[[#This Row],[Т9]]-Таблица1[[#This Row],[Т2]]</f>
        <v>43838.469079845716</v>
      </c>
      <c r="CP1029" s="14">
        <f>Таблица1[[#This Row],[Т9]]-Таблица1[[#This Row],[Т1]]</f>
        <v>660.64049208313372</v>
      </c>
      <c r="CQ1029" s="14">
        <f>Таблица1[[#This Row],[Т9]]-Таблица1[[#This Row],[угол обхв6]]</f>
        <v>46193.999869002808</v>
      </c>
      <c r="CR1029" s="14">
        <f>Таблица1[[#This Row],[Т9]]-Таблица1[[#This Row],[угол обхв5]]</f>
        <v>901.02196924333839</v>
      </c>
      <c r="CS1029" s="14">
        <f>Таблица1[[#This Row],[Т9]]-Таблица1[[#This Row],[угол обхв4]]</f>
        <v>59071.60210754029</v>
      </c>
      <c r="CT1029" s="14">
        <f>Таблица1[[#This Row],[Lкан_прям, мм]]+Таблица1[[#This Row],[Lкан_дуг, мм]]+Таблица1[[#This Row],[Lкан_леб,мм]]</f>
        <v>85045.326329871838</v>
      </c>
      <c r="CU1029" s="16">
        <f>Таблица1[[#This Row],[Lкан_леб,мм]]</f>
        <v>58170.580138296951</v>
      </c>
      <c r="CV1029" s="14">
        <f>2534431-(Таблица1[[#This Row],[Т23]]+Таблица1[[#This Row],[угол обхв3]])</f>
        <v>2449226.2538084253</v>
      </c>
      <c r="CW1029" s="50">
        <f>SUM(X1029:AC1029,AD1029:AI1029)-Таблица1[[#This Row],[lподв_min, мм]]</f>
        <v>23133.457460959169</v>
      </c>
      <c r="CX1029" s="17">
        <f>CW1468-Таблица1[[#This Row],[Суммарная длина каната]]</f>
        <v>-2425256.3720684242</v>
      </c>
    </row>
    <row r="1030" spans="1:102" x14ac:dyDescent="0.25">
      <c r="A1030" s="21">
        <v>1029</v>
      </c>
      <c r="B1030" s="10">
        <v>24.700000000003758</v>
      </c>
      <c r="C1030" s="10">
        <v>125.77510204081636</v>
      </c>
      <c r="D1030" s="11">
        <v>17223.593566995391</v>
      </c>
      <c r="E1030" s="11">
        <v>10978.106239335704</v>
      </c>
      <c r="F1030" s="11">
        <v>17122.502365730455</v>
      </c>
      <c r="G1030" s="11">
        <v>11075.582231389193</v>
      </c>
      <c r="H1030" s="11">
        <v>17631.593076995388</v>
      </c>
      <c r="I1030" s="11">
        <v>7186.0512541455746</v>
      </c>
      <c r="J1030" s="11">
        <v>3792.0549851901287</v>
      </c>
      <c r="K1030" s="11">
        <v>25973.724222316949</v>
      </c>
      <c r="L1030" s="11">
        <v>901.02196925793646</v>
      </c>
      <c r="M1030" s="11">
        <v>58170.580138296951</v>
      </c>
      <c r="N1030" s="11">
        <v>9995.4583257959512</v>
      </c>
      <c r="O1030" s="11">
        <v>16138.173280582843</v>
      </c>
      <c r="P1030" s="43">
        <v>12276.491817166923</v>
      </c>
      <c r="Q1030" s="11">
        <v>15808.285767763618</v>
      </c>
      <c r="R1030" s="11">
        <v>16626.569679209024</v>
      </c>
      <c r="S1030" s="11">
        <v>12474.660774731072</v>
      </c>
      <c r="T1030" s="11">
        <v>17778.639667012023</v>
      </c>
      <c r="U1030" s="11">
        <v>11692.325972230508</v>
      </c>
      <c r="V1030" s="11">
        <v>17223.593566995391</v>
      </c>
      <c r="W1030" s="11">
        <v>10978.106239335704</v>
      </c>
      <c r="X1030" s="12">
        <v>0</v>
      </c>
      <c r="Y1030" s="12">
        <v>224.22887432036248</v>
      </c>
      <c r="Z1030" s="12">
        <v>208.18152502035559</v>
      </c>
      <c r="AA1030" s="44">
        <v>232.04019061955896</v>
      </c>
      <c r="AB1030" s="45">
        <v>47.253829333786769</v>
      </c>
      <c r="AC1030" s="12">
        <v>189.31754996387258</v>
      </c>
      <c r="AD1030" s="12">
        <v>12877.602238537484</v>
      </c>
      <c r="AE1030" s="12">
        <v>2304.7645345826772</v>
      </c>
      <c r="AF1030" s="12">
        <v>5480.5321821881471</v>
      </c>
      <c r="AG1030" s="44">
        <v>1128.4755203370626</v>
      </c>
      <c r="AH1030" s="45">
        <v>390.29476040551714</v>
      </c>
      <c r="AI1030" s="12">
        <v>3792.0549862660619</v>
      </c>
      <c r="AJ1030" s="12">
        <v>-23.25947592004287</v>
      </c>
      <c r="AK1030" s="12">
        <v>8.2291714905604039</v>
      </c>
      <c r="AL1030" s="12">
        <v>37.464276285323947</v>
      </c>
      <c r="AM1030" s="44">
        <v>70.049873343931409</v>
      </c>
      <c r="AN1030" s="45">
        <v>63.41397876879055</v>
      </c>
      <c r="AO1030" s="12">
        <v>89.99999984890573</v>
      </c>
      <c r="AP1030" s="12">
        <v>-1996.6460302130581</v>
      </c>
      <c r="AQ1030" s="12">
        <v>10053.856527959633</v>
      </c>
      <c r="AR1030" s="12">
        <v>12524.664613520114</v>
      </c>
      <c r="AS1030" s="44">
        <v>17010.08559005877</v>
      </c>
      <c r="AT1030" s="45">
        <v>17413.780178395275</v>
      </c>
      <c r="AU1030" s="12">
        <v>17631.593566995391</v>
      </c>
      <c r="AV1030" s="12">
        <v>11427.702335064194</v>
      </c>
      <c r="AW1030" s="12">
        <v>16541.972302354876</v>
      </c>
      <c r="AX1030" s="12">
        <v>16132.128728394597</v>
      </c>
      <c r="AY1030" s="44">
        <v>12613.8712130074</v>
      </c>
      <c r="AZ1030" s="45">
        <v>11509.729275747999</v>
      </c>
      <c r="BA1030" s="12">
        <v>10978.106240411638</v>
      </c>
      <c r="BB1030" s="12">
        <v>9834.3408368695818</v>
      </c>
      <c r="BC1030" s="12">
        <v>12334.890019330605</v>
      </c>
      <c r="BD1030" s="12">
        <v>16874.742475562212</v>
      </c>
      <c r="BE1030" s="44">
        <v>17395.123756162273</v>
      </c>
      <c r="BF1030" s="45">
        <v>17588.453055612139</v>
      </c>
      <c r="BG1030" s="12">
        <v>17631.59357699539</v>
      </c>
      <c r="BH1030" s="12">
        <v>16513.013452872397</v>
      </c>
      <c r="BI1030" s="12">
        <v>16212.084789535651</v>
      </c>
      <c r="BJ1030" s="12">
        <v>12798.503735362052</v>
      </c>
      <c r="BK1030" s="44">
        <v>11553.11553395418</v>
      </c>
      <c r="BL1030" s="45">
        <v>11160.702935818212</v>
      </c>
      <c r="BM1030" s="12">
        <v>7186.0512541455755</v>
      </c>
      <c r="BN1030" s="12">
        <v>0</v>
      </c>
      <c r="BO1030" s="12">
        <v>31.488647410603274</v>
      </c>
      <c r="BP1030" s="12">
        <v>29.23510479476354</v>
      </c>
      <c r="BQ1030" s="48">
        <v>32.585597058607462</v>
      </c>
      <c r="BR1030" s="49">
        <v>6.6358945751408536</v>
      </c>
      <c r="BS1030" s="13">
        <v>26.586021080115174</v>
      </c>
      <c r="BT1030" s="12">
        <v>159.41986170304185</v>
      </c>
      <c r="BV1030" s="14">
        <f>Таблица1[[#This Row],[Lкан_леб,мм]]</f>
        <v>58170.580138296951</v>
      </c>
      <c r="BW1030" s="50">
        <f>Таблица1[[#This Row],[угол обхв4]]+Таблица1[[#This Row],[Lдуг 3,мм]]</f>
        <v>12877.602238537484</v>
      </c>
      <c r="BX1030" s="54">
        <f>Таблица1[[#This Row],[угол обхв5]]+Таблица1[[#This Row],[Y5, мм]]</f>
        <v>58394.809012617312</v>
      </c>
      <c r="BY1030" s="14">
        <f>Таблица1[[#This Row],[угол обхв6]]+Таблица1[[#This Row],[Lдуг 4,мм]]</f>
        <v>15182.36677312016</v>
      </c>
      <c r="BZ1030" s="14">
        <f>Таблица1[[#This Row],[Т1]]+Таблица1[[#This Row],[X6, мм]]</f>
        <v>58602.99053763767</v>
      </c>
      <c r="CA1030" s="14">
        <f>Таблица1[[#This Row],[Т2]]+Таблица1[[#This Row],[Lдуг 5,мм]]</f>
        <v>20662.898955308308</v>
      </c>
      <c r="CB1030" s="14">
        <f>Таблица1[[#This Row],[Т3]]+Таблица1[[#This Row],[Y6, мм]]</f>
        <v>58835.030728257232</v>
      </c>
      <c r="CC1030" s="14">
        <f>Таблица1[[#This Row],[Т4]]+Таблица1[[#This Row],[Lдуг 6,мм]]</f>
        <v>21791.374475645371</v>
      </c>
      <c r="CD1030" s="14">
        <f>Таблица1[[#This Row],[Т5]]+Таблица1[[#This Row],[Lдуг 1,мм]]</f>
        <v>58882.284557591018</v>
      </c>
      <c r="CE1030" s="14">
        <f>Таблица1[[#This Row],[Т6]]+Таблица1[[#This Row],[Lпрям1, мм]]</f>
        <v>22181.66923605089</v>
      </c>
      <c r="CF1030" s="15">
        <f>Таблица1[[#This Row],[Т7]]+Таблица1[[#This Row],[Lдуг 2,мм]]</f>
        <v>59071.602107554892</v>
      </c>
      <c r="CG1030" s="14">
        <f>Таблица1[[#This Row],[Т8]]+Таблица1[[#This Row],[Lпрям2, мм]]</f>
        <v>25973.724222316952</v>
      </c>
      <c r="CH1030" s="14">
        <f>Таблица1[[#This Row],[Т9]]-Таблица1[[#This Row],[Т9]]</f>
        <v>0</v>
      </c>
      <c r="CI1030" s="50">
        <f>Таблица1[[#This Row],[Т9]]-Таблица1[[#This Row],[Т8]]</f>
        <v>36889.932871504003</v>
      </c>
      <c r="CJ1030" s="54">
        <f>Таблица1[[#This Row],[Т9]]-Таблица1[[#This Row],[Т7]]</f>
        <v>189.31754996387463</v>
      </c>
      <c r="CK1030" s="14">
        <f>Таблица1[[#This Row],[Т9]]-Таблица1[[#This Row],[Т6]]</f>
        <v>37280.227631909525</v>
      </c>
      <c r="CL1030" s="14">
        <f>Таблица1[[#This Row],[Т9]]-Таблица1[[#This Row],[Т5]]</f>
        <v>236.57137929766031</v>
      </c>
      <c r="CM1030" s="14">
        <f>Таблица1[[#This Row],[Т9]]-Таблица1[[#This Row],[Т4]]</f>
        <v>38408.703152246584</v>
      </c>
      <c r="CN1030" s="14">
        <f>Таблица1[[#This Row],[Т9]]-Таблица1[[#This Row],[Т3]]</f>
        <v>468.61156991722237</v>
      </c>
      <c r="CO1030" s="14">
        <f>Таблица1[[#This Row],[Т9]]-Таблица1[[#This Row],[Т2]]</f>
        <v>43889.235334434736</v>
      </c>
      <c r="CP1030" s="14">
        <f>Таблица1[[#This Row],[Т9]]-Таблица1[[#This Row],[Т1]]</f>
        <v>676.79309493758046</v>
      </c>
      <c r="CQ1030" s="14">
        <f>Таблица1[[#This Row],[Т9]]-Таблица1[[#This Row],[угол обхв6]]</f>
        <v>46193.999869017411</v>
      </c>
      <c r="CR1030" s="14">
        <f>Таблица1[[#This Row],[Т9]]-Таблица1[[#This Row],[угол обхв5]]</f>
        <v>901.02196925794124</v>
      </c>
      <c r="CS1030" s="14">
        <f>Таблица1[[#This Row],[Т9]]-Таблица1[[#This Row],[угол обхв4]]</f>
        <v>59071.602107554892</v>
      </c>
      <c r="CT1030" s="14">
        <f>Таблица1[[#This Row],[Lкан_прям, мм]]+Таблица1[[#This Row],[Lкан_дуг, мм]]+Таблица1[[#This Row],[Lкан_леб,мм]]</f>
        <v>85045.326329871838</v>
      </c>
      <c r="CU1030" s="16">
        <f>Таблица1[[#This Row],[Lкан_леб,мм]]</f>
        <v>58170.580138296951</v>
      </c>
      <c r="CV1030" s="14">
        <f>2534431-(Таблица1[[#This Row],[Т23]]+Таблица1[[#This Row],[угол обхв3]])</f>
        <v>2449226.2538084253</v>
      </c>
      <c r="CW1030" s="50">
        <f>SUM(X1030:AC1030,AD1030:AI1030)-Таблица1[[#This Row],[lподв_min, мм]]</f>
        <v>23082.691206384756</v>
      </c>
      <c r="CX1030" s="17">
        <f>CW1469-Таблица1[[#This Row],[Суммарная длина каната]]</f>
        <v>-2425311.6670409124</v>
      </c>
    </row>
    <row r="1031" spans="1:102" x14ac:dyDescent="0.25">
      <c r="A1031" s="21">
        <v>1030</v>
      </c>
      <c r="B1031" s="10">
        <v>24.700000000003758</v>
      </c>
      <c r="C1031" s="10">
        <v>128.45918367346943</v>
      </c>
      <c r="D1031" s="11">
        <v>17404.675520209603</v>
      </c>
      <c r="E1031" s="11">
        <v>11312.594091381536</v>
      </c>
      <c r="F1031" s="11">
        <v>17299.130527335928</v>
      </c>
      <c r="G1031" s="11">
        <v>11405.229152126893</v>
      </c>
      <c r="H1031" s="11">
        <v>17812.675030209604</v>
      </c>
      <c r="I1031" s="11">
        <v>7469.138017350685</v>
      </c>
      <c r="J1031" s="11">
        <v>3843.4560740308507</v>
      </c>
      <c r="K1031" s="11">
        <v>25973.724222302553</v>
      </c>
      <c r="L1031" s="11">
        <v>901.02196927232728</v>
      </c>
      <c r="M1031" s="11">
        <v>58170.580138296951</v>
      </c>
      <c r="N1031" s="11">
        <v>9995.4583257959512</v>
      </c>
      <c r="O1031" s="11">
        <v>16138.173280582843</v>
      </c>
      <c r="P1031" s="43">
        <v>12236.808981373795</v>
      </c>
      <c r="Q1031" s="11">
        <v>15905.807066716034</v>
      </c>
      <c r="R1031" s="11">
        <v>16738.22456638595</v>
      </c>
      <c r="S1031" s="11">
        <v>12779.548803070871</v>
      </c>
      <c r="T1031" s="11">
        <v>17925.666546968478</v>
      </c>
      <c r="U1031" s="11">
        <v>12052.022485505493</v>
      </c>
      <c r="V1031" s="11">
        <v>17404.675520209603</v>
      </c>
      <c r="W1031" s="11">
        <v>11312.594091381536</v>
      </c>
      <c r="X1031" s="12">
        <v>0</v>
      </c>
      <c r="Y1031" s="12">
        <v>207.77718115659437</v>
      </c>
      <c r="Z1031" s="12">
        <v>205.52002493622675</v>
      </c>
      <c r="AA1031" s="44">
        <v>232.04019061955907</v>
      </c>
      <c r="AB1031" s="45">
        <v>47.253829333787579</v>
      </c>
      <c r="AC1031" s="12">
        <v>208.43074322615948</v>
      </c>
      <c r="AD1031" s="12">
        <v>12877.602238537484</v>
      </c>
      <c r="AE1031" s="12">
        <v>2253.3634457419475</v>
      </c>
      <c r="AF1031" s="12">
        <v>5480.5321821881489</v>
      </c>
      <c r="AG1031" s="44">
        <v>1128.4755203370605</v>
      </c>
      <c r="AH1031" s="45">
        <v>390.2947604055164</v>
      </c>
      <c r="AI1031" s="12">
        <v>3843.4560750923933</v>
      </c>
      <c r="AJ1031" s="12">
        <v>-23.25947592004287</v>
      </c>
      <c r="AK1031" s="12">
        <v>5.9188465294620212</v>
      </c>
      <c r="AL1031" s="12">
        <v>34.780194652670914</v>
      </c>
      <c r="AM1031" s="44">
        <v>67.365791711278391</v>
      </c>
      <c r="AN1031" s="45">
        <v>60.729897136137424</v>
      </c>
      <c r="AO1031" s="12">
        <v>89.999999850926415</v>
      </c>
      <c r="AP1031" s="12">
        <v>-1996.6460302130581</v>
      </c>
      <c r="AQ1031" s="12">
        <v>10037.531172693689</v>
      </c>
      <c r="AR1031" s="12">
        <v>12469.544294143725</v>
      </c>
      <c r="AS1031" s="44">
        <v>17114.800655309693</v>
      </c>
      <c r="AT1031" s="45">
        <v>17569.758144785101</v>
      </c>
      <c r="AU1031" s="12">
        <v>17812.675520209606</v>
      </c>
      <c r="AV1031" s="12">
        <v>11427.702335064194</v>
      </c>
      <c r="AW1031" s="12">
        <v>16543.998212732062</v>
      </c>
      <c r="AX1031" s="12">
        <v>16240.91641333275</v>
      </c>
      <c r="AY1031" s="44">
        <v>12936.566156414057</v>
      </c>
      <c r="AZ1031" s="45">
        <v>11852.54013226272</v>
      </c>
      <c r="BA1031" s="12">
        <v>11312.59409244308</v>
      </c>
      <c r="BB1031" s="12">
        <v>9834.3408368695818</v>
      </c>
      <c r="BC1031" s="12">
        <v>12278.881828271531</v>
      </c>
      <c r="BD1031" s="12">
        <v>16970.959879155882</v>
      </c>
      <c r="BE1031" s="44">
        <v>17549.090458044739</v>
      </c>
      <c r="BF1031" s="45">
        <v>17760.583922392983</v>
      </c>
      <c r="BG1031" s="12">
        <v>17812.675530209603</v>
      </c>
      <c r="BH1031" s="12">
        <v>16513.013452872397</v>
      </c>
      <c r="BI1031" s="12">
        <v>16311.631998865256</v>
      </c>
      <c r="BJ1031" s="12">
        <v>13114.658149687588</v>
      </c>
      <c r="BK1031" s="44">
        <v>11895.005132162307</v>
      </c>
      <c r="BL1031" s="45">
        <v>11512.076444624307</v>
      </c>
      <c r="BM1031" s="12">
        <v>7469.1380173506859</v>
      </c>
      <c r="BN1031" s="12">
        <v>0</v>
      </c>
      <c r="BO1031" s="12">
        <v>29.17832244950489</v>
      </c>
      <c r="BP1031" s="12">
        <v>28.861348123208899</v>
      </c>
      <c r="BQ1031" s="48">
        <v>32.585597058607476</v>
      </c>
      <c r="BR1031" s="49">
        <v>6.6358945751409673</v>
      </c>
      <c r="BS1031" s="13">
        <v>29.270102714788997</v>
      </c>
      <c r="BT1031" s="12">
        <v>159.41986170304185</v>
      </c>
      <c r="BV1031" s="14">
        <f>Таблица1[[#This Row],[Lкан_леб,мм]]</f>
        <v>58170.580138296951</v>
      </c>
      <c r="BW1031" s="50">
        <f>Таблица1[[#This Row],[угол обхв4]]+Таблица1[[#This Row],[Lдуг 3,мм]]</f>
        <v>12877.602238537484</v>
      </c>
      <c r="BX1031" s="54">
        <f>Таблица1[[#This Row],[угол обхв5]]+Таблица1[[#This Row],[Y5, мм]]</f>
        <v>58378.357319453542</v>
      </c>
      <c r="BY1031" s="14">
        <f>Таблица1[[#This Row],[угол обхв6]]+Таблица1[[#This Row],[Lдуг 4,мм]]</f>
        <v>15130.965684279432</v>
      </c>
      <c r="BZ1031" s="14">
        <f>Таблица1[[#This Row],[Т1]]+Таблица1[[#This Row],[X6, мм]]</f>
        <v>58583.877344389766</v>
      </c>
      <c r="CA1031" s="14">
        <f>Таблица1[[#This Row],[Т2]]+Таблица1[[#This Row],[Lдуг 5,мм]]</f>
        <v>20611.49786646758</v>
      </c>
      <c r="CB1031" s="14">
        <f>Таблица1[[#This Row],[Т3]]+Таблица1[[#This Row],[Y6, мм]]</f>
        <v>58815.917535009328</v>
      </c>
      <c r="CC1031" s="14">
        <f>Таблица1[[#This Row],[Т4]]+Таблица1[[#This Row],[Lдуг 6,мм]]</f>
        <v>21739.973386804639</v>
      </c>
      <c r="CD1031" s="14">
        <f>Таблица1[[#This Row],[Т5]]+Таблица1[[#This Row],[Lдуг 1,мм]]</f>
        <v>58863.171364343114</v>
      </c>
      <c r="CE1031" s="14">
        <f>Таблица1[[#This Row],[Т6]]+Таблица1[[#This Row],[Lпрям1, мм]]</f>
        <v>22130.268147210154</v>
      </c>
      <c r="CF1031" s="15">
        <f>Таблица1[[#This Row],[Т7]]+Таблица1[[#This Row],[Lдуг 2,мм]]</f>
        <v>59071.602107569277</v>
      </c>
      <c r="CG1031" s="14">
        <f>Таблица1[[#This Row],[Т8]]+Таблица1[[#This Row],[Lпрям2, мм]]</f>
        <v>25973.724222302546</v>
      </c>
      <c r="CH1031" s="14">
        <f>Таблица1[[#This Row],[Т9]]-Таблица1[[#This Row],[Т9]]</f>
        <v>0</v>
      </c>
      <c r="CI1031" s="50">
        <f>Таблица1[[#This Row],[Т9]]-Таблица1[[#This Row],[Т8]]</f>
        <v>36941.333960359123</v>
      </c>
      <c r="CJ1031" s="54">
        <f>Таблица1[[#This Row],[Т9]]-Таблица1[[#This Row],[Т7]]</f>
        <v>208.43074322616303</v>
      </c>
      <c r="CK1031" s="14">
        <f>Таблица1[[#This Row],[Т9]]-Таблица1[[#This Row],[Т6]]</f>
        <v>37331.628720764638</v>
      </c>
      <c r="CL1031" s="14">
        <f>Таблица1[[#This Row],[Т9]]-Таблица1[[#This Row],[Т5]]</f>
        <v>255.68457255994872</v>
      </c>
      <c r="CM1031" s="14">
        <f>Таблица1[[#This Row],[Т9]]-Таблица1[[#This Row],[Т4]]</f>
        <v>38460.104241101697</v>
      </c>
      <c r="CN1031" s="14">
        <f>Таблица1[[#This Row],[Т9]]-Таблица1[[#This Row],[Т3]]</f>
        <v>487.72476317951077</v>
      </c>
      <c r="CO1031" s="14">
        <f>Таблица1[[#This Row],[Т9]]-Таблица1[[#This Row],[Т2]]</f>
        <v>43940.636423289849</v>
      </c>
      <c r="CP1031" s="14">
        <f>Таблица1[[#This Row],[Т9]]-Таблица1[[#This Row],[Т1]]</f>
        <v>693.24478811573499</v>
      </c>
      <c r="CQ1031" s="14">
        <f>Таблица1[[#This Row],[Т9]]-Таблица1[[#This Row],[угол обхв6]]</f>
        <v>46193.999869031795</v>
      </c>
      <c r="CR1031" s="14">
        <f>Таблица1[[#This Row],[Т9]]-Таблица1[[#This Row],[угол обхв5]]</f>
        <v>901.0219692723258</v>
      </c>
      <c r="CS1031" s="14">
        <f>Таблица1[[#This Row],[Т9]]-Таблица1[[#This Row],[угол обхв4]]</f>
        <v>59071.602107569277</v>
      </c>
      <c r="CT1031" s="14">
        <f>Таблица1[[#This Row],[Lкан_прям, мм]]+Таблица1[[#This Row],[Lкан_дуг, мм]]+Таблица1[[#This Row],[Lкан_леб,мм]]</f>
        <v>85045.326329871838</v>
      </c>
      <c r="CU1031" s="16">
        <f>Таблица1[[#This Row],[Lкан_леб,мм]]</f>
        <v>58170.580138296951</v>
      </c>
      <c r="CV1031" s="14">
        <f>2534431-(Таблица1[[#This Row],[Т23]]+Таблица1[[#This Row],[угол обхв3]])</f>
        <v>2449226.2538084253</v>
      </c>
      <c r="CW1031" s="50">
        <f>SUM(X1031:AC1031,AD1031:AI1031)-Таблица1[[#This Row],[lподв_min, мм]]</f>
        <v>23031.29011754402</v>
      </c>
      <c r="CX1031" s="17">
        <f>CW1470-Таблица1[[#This Row],[Суммарная длина каната]]</f>
        <v>-2425368.5519851758</v>
      </c>
    </row>
    <row r="1032" spans="1:102" x14ac:dyDescent="0.25">
      <c r="A1032" s="21">
        <v>1031</v>
      </c>
      <c r="B1032" s="10">
        <v>24.700000000003758</v>
      </c>
      <c r="C1032" s="10">
        <v>131.14326530612249</v>
      </c>
      <c r="D1032" s="11">
        <v>17569.895104732735</v>
      </c>
      <c r="E1032" s="11">
        <v>11655.194858800573</v>
      </c>
      <c r="F1032" s="11">
        <v>17460.127902029108</v>
      </c>
      <c r="G1032" s="11">
        <v>11742.785732815053</v>
      </c>
      <c r="H1032" s="11">
        <v>17977.894614732737</v>
      </c>
      <c r="I1032" s="11">
        <v>7759.7751547835296</v>
      </c>
      <c r="J1032" s="11">
        <v>3895.4197040170443</v>
      </c>
      <c r="K1032" s="11">
        <v>25973.724222288391</v>
      </c>
      <c r="L1032" s="11">
        <v>901.02196928649005</v>
      </c>
      <c r="M1032" s="11">
        <v>58170.580138296951</v>
      </c>
      <c r="N1032" s="11">
        <v>9995.4583257959512</v>
      </c>
      <c r="O1032" s="11">
        <v>16138.173280582843</v>
      </c>
      <c r="P1032" s="43">
        <v>12192.602862648115</v>
      </c>
      <c r="Q1032" s="11">
        <v>16001.363072666272</v>
      </c>
      <c r="R1032" s="11">
        <v>16835.479379701294</v>
      </c>
      <c r="S1032" s="11">
        <v>13089.331024869382</v>
      </c>
      <c r="T1032" s="11">
        <v>18055.687924623988</v>
      </c>
      <c r="U1032" s="11">
        <v>12418.209495712674</v>
      </c>
      <c r="V1032" s="11">
        <v>17569.895104732735</v>
      </c>
      <c r="W1032" s="11">
        <v>11655.194858800573</v>
      </c>
      <c r="X1032" s="12">
        <v>0</v>
      </c>
      <c r="Y1032" s="12">
        <v>191.00170199852502</v>
      </c>
      <c r="Z1032" s="12">
        <v>203.18231084639896</v>
      </c>
      <c r="AA1032" s="44">
        <v>232.04019061955913</v>
      </c>
      <c r="AB1032" s="45">
        <v>47.253829333788666</v>
      </c>
      <c r="AC1032" s="12">
        <v>227.54393648821829</v>
      </c>
      <c r="AD1032" s="12">
        <v>12877.602238537484</v>
      </c>
      <c r="AE1032" s="12">
        <v>2201.3998157557585</v>
      </c>
      <c r="AF1032" s="12">
        <v>5480.5321821881489</v>
      </c>
      <c r="AG1032" s="44">
        <v>1128.4755203370621</v>
      </c>
      <c r="AH1032" s="45">
        <v>390.29476040551219</v>
      </c>
      <c r="AI1032" s="12">
        <v>3895.4197050644275</v>
      </c>
      <c r="AJ1032" s="12">
        <v>-23.25947592004287</v>
      </c>
      <c r="AK1032" s="12">
        <v>3.5630520317486649</v>
      </c>
      <c r="AL1032" s="12">
        <v>32.096113020017853</v>
      </c>
      <c r="AM1032" s="44">
        <v>64.681710078625329</v>
      </c>
      <c r="AN1032" s="45">
        <v>58.045815503484214</v>
      </c>
      <c r="AO1032" s="12">
        <v>89.99999985291501</v>
      </c>
      <c r="AP1032" s="12">
        <v>-1996.6460302130581</v>
      </c>
      <c r="AQ1032" s="12">
        <v>10020.814267243051</v>
      </c>
      <c r="AR1032" s="12">
        <v>12409.390035135217</v>
      </c>
      <c r="AS1032" s="44">
        <v>17204.289381443366</v>
      </c>
      <c r="AT1032" s="45">
        <v>17709.511526079215</v>
      </c>
      <c r="AU1032" s="12">
        <v>17977.895104732739</v>
      </c>
      <c r="AV1032" s="12">
        <v>11427.702335064194</v>
      </c>
      <c r="AW1032" s="12">
        <v>16545.38462157586</v>
      </c>
      <c r="AX1032" s="12">
        <v>16347.003524357113</v>
      </c>
      <c r="AY1032" s="44">
        <v>13263.810773307448</v>
      </c>
      <c r="AZ1032" s="45">
        <v>12202.279180354755</v>
      </c>
      <c r="BA1032" s="12">
        <v>11655.194859847958</v>
      </c>
      <c r="BB1032" s="12">
        <v>9834.3408368695818</v>
      </c>
      <c r="BC1032" s="12">
        <v>12217.958804095217</v>
      </c>
      <c r="BD1032" s="12">
        <v>17052.266552188394</v>
      </c>
      <c r="BE1032" s="44">
        <v>17686.877922881915</v>
      </c>
      <c r="BF1032" s="45">
        <v>17916.071503277512</v>
      </c>
      <c r="BG1032" s="12">
        <v>17977.895114732735</v>
      </c>
      <c r="BH1032" s="12">
        <v>16513.013452872397</v>
      </c>
      <c r="BI1032" s="12">
        <v>16408.574413659288</v>
      </c>
      <c r="BJ1032" s="12">
        <v>13434.971476560224</v>
      </c>
      <c r="BK1032" s="44">
        <v>12243.729747274607</v>
      </c>
      <c r="BL1032" s="45">
        <v>11871.125174158491</v>
      </c>
      <c r="BM1032" s="12">
        <v>7759.7751547835305</v>
      </c>
      <c r="BN1032" s="12">
        <v>0</v>
      </c>
      <c r="BO1032" s="12">
        <v>26.822527951791535</v>
      </c>
      <c r="BP1032" s="12">
        <v>28.533060988269188</v>
      </c>
      <c r="BQ1032" s="48">
        <v>32.585597058607483</v>
      </c>
      <c r="BR1032" s="49">
        <v>6.63589457514112</v>
      </c>
      <c r="BS1032" s="13">
        <v>31.95418434943079</v>
      </c>
      <c r="BT1032" s="12">
        <v>159.41986170304185</v>
      </c>
      <c r="BV1032" s="14">
        <f>Таблица1[[#This Row],[Lкан_леб,мм]]</f>
        <v>58170.580138296951</v>
      </c>
      <c r="BW1032" s="50">
        <f>Таблица1[[#This Row],[угол обхв4]]+Таблица1[[#This Row],[Lдуг 3,мм]]</f>
        <v>12877.602238537484</v>
      </c>
      <c r="BX1032" s="54">
        <f>Таблица1[[#This Row],[угол обхв5]]+Таблица1[[#This Row],[Y5, мм]]</f>
        <v>58361.581840295476</v>
      </c>
      <c r="BY1032" s="14">
        <f>Таблица1[[#This Row],[угол обхв6]]+Таблица1[[#This Row],[Lдуг 4,мм]]</f>
        <v>15079.002054293242</v>
      </c>
      <c r="BZ1032" s="14">
        <f>Таблица1[[#This Row],[Т1]]+Таблица1[[#This Row],[X6, мм]]</f>
        <v>58564.764151141877</v>
      </c>
      <c r="CA1032" s="14">
        <f>Таблица1[[#This Row],[Т2]]+Таблица1[[#This Row],[Lдуг 5,мм]]</f>
        <v>20559.534236481391</v>
      </c>
      <c r="CB1032" s="14">
        <f>Таблица1[[#This Row],[Т3]]+Таблица1[[#This Row],[Y6, мм]]</f>
        <v>58796.804341761439</v>
      </c>
      <c r="CC1032" s="14">
        <f>Таблица1[[#This Row],[Т4]]+Таблица1[[#This Row],[Lдуг 6,мм]]</f>
        <v>21688.009756818454</v>
      </c>
      <c r="CD1032" s="14">
        <f>Таблица1[[#This Row],[Т5]]+Таблица1[[#This Row],[Lдуг 1,мм]]</f>
        <v>58844.058171095225</v>
      </c>
      <c r="CE1032" s="14">
        <f>Таблица1[[#This Row],[Т6]]+Таблица1[[#This Row],[Lпрям1, мм]]</f>
        <v>22078.304517223965</v>
      </c>
      <c r="CF1032" s="15">
        <f>Таблица1[[#This Row],[Т7]]+Таблица1[[#This Row],[Lдуг 2,мм]]</f>
        <v>59071.602107583443</v>
      </c>
      <c r="CG1032" s="14">
        <f>Таблица1[[#This Row],[Т8]]+Таблица1[[#This Row],[Lпрям2, мм]]</f>
        <v>25973.724222288394</v>
      </c>
      <c r="CH1032" s="14">
        <f>Таблица1[[#This Row],[Т9]]-Таблица1[[#This Row],[Т9]]</f>
        <v>0</v>
      </c>
      <c r="CI1032" s="50">
        <f>Таблица1[[#This Row],[Т9]]-Таблица1[[#This Row],[Т8]]</f>
        <v>36993.297590359478</v>
      </c>
      <c r="CJ1032" s="54">
        <f>Таблица1[[#This Row],[Т9]]-Таблица1[[#This Row],[Т7]]</f>
        <v>227.54393648821861</v>
      </c>
      <c r="CK1032" s="14">
        <f>Таблица1[[#This Row],[Т9]]-Таблица1[[#This Row],[Т6]]</f>
        <v>37383.592350764986</v>
      </c>
      <c r="CL1032" s="14">
        <f>Таблица1[[#This Row],[Т9]]-Таблица1[[#This Row],[Т5]]</f>
        <v>274.79776582200429</v>
      </c>
      <c r="CM1032" s="14">
        <f>Таблица1[[#This Row],[Т9]]-Таблица1[[#This Row],[Т4]]</f>
        <v>38512.067871102052</v>
      </c>
      <c r="CN1032" s="14">
        <f>Таблица1[[#This Row],[Т9]]-Таблица1[[#This Row],[Т3]]</f>
        <v>506.83795644156635</v>
      </c>
      <c r="CO1032" s="14">
        <f>Таблица1[[#This Row],[Т9]]-Таблица1[[#This Row],[Т2]]</f>
        <v>43992.600053290204</v>
      </c>
      <c r="CP1032" s="14">
        <f>Таблица1[[#This Row],[Т9]]-Таблица1[[#This Row],[Т1]]</f>
        <v>710.02026728796773</v>
      </c>
      <c r="CQ1032" s="14">
        <f>Таблица1[[#This Row],[Т9]]-Таблица1[[#This Row],[угол обхв6]]</f>
        <v>46193.999869045962</v>
      </c>
      <c r="CR1032" s="14">
        <f>Таблица1[[#This Row],[Т9]]-Таблица1[[#This Row],[угол обхв5]]</f>
        <v>901.02196928649209</v>
      </c>
      <c r="CS1032" s="14">
        <f>Таблица1[[#This Row],[Т9]]-Таблица1[[#This Row],[угол обхв4]]</f>
        <v>59071.602107583443</v>
      </c>
      <c r="CT1032" s="14">
        <f>Таблица1[[#This Row],[Lкан_прям, мм]]+Таблица1[[#This Row],[Lкан_дуг, мм]]+Таблица1[[#This Row],[Lкан_леб,мм]]</f>
        <v>85045.326329871838</v>
      </c>
      <c r="CU1032" s="16">
        <f>Таблица1[[#This Row],[Lкан_леб,мм]]</f>
        <v>58170.580138296951</v>
      </c>
      <c r="CV1032" s="14">
        <f>2534431-(Таблица1[[#This Row],[Т23]]+Таблица1[[#This Row],[угол обхв3]])</f>
        <v>2449226.2538084253</v>
      </c>
      <c r="CW1032" s="50">
        <f>SUM(X1032:AC1032,AD1032:AI1032)-Таблица1[[#This Row],[lподв_min, мм]]</f>
        <v>22979.326487557839</v>
      </c>
      <c r="CX1032" s="17">
        <f>CW1471-Таблица1[[#This Row],[Суммарная длина каната]]</f>
        <v>-2425427.0129489079</v>
      </c>
    </row>
    <row r="1033" spans="1:102" x14ac:dyDescent="0.25">
      <c r="A1033" s="21">
        <v>1032</v>
      </c>
      <c r="B1033" s="10">
        <v>24.700000000003758</v>
      </c>
      <c r="C1033" s="10">
        <v>133.82734693877552</v>
      </c>
      <c r="D1033" s="11">
        <v>17718.889803649188</v>
      </c>
      <c r="E1033" s="11">
        <v>12005.156823363734</v>
      </c>
      <c r="F1033" s="11">
        <v>17605.141237065392</v>
      </c>
      <c r="G1033" s="11">
        <v>12087.511322938026</v>
      </c>
      <c r="H1033" s="11">
        <v>18126.889313649186</v>
      </c>
      <c r="I1033" s="11">
        <v>8057.288318684863</v>
      </c>
      <c r="J1033" s="11">
        <v>3947.868504678871</v>
      </c>
      <c r="K1033" s="11">
        <v>25973.724222274475</v>
      </c>
      <c r="L1033" s="11">
        <v>901.02196930039747</v>
      </c>
      <c r="M1033" s="11">
        <v>58170.580138296951</v>
      </c>
      <c r="N1033" s="11">
        <v>9995.4583257959512</v>
      </c>
      <c r="O1033" s="11">
        <v>16138.173280582843</v>
      </c>
      <c r="P1033" s="43">
        <v>12143.970455942746</v>
      </c>
      <c r="Q1033" s="11">
        <v>16094.744121193233</v>
      </c>
      <c r="R1033" s="11">
        <v>16918.120727292022</v>
      </c>
      <c r="S1033" s="11">
        <v>13403.327730781741</v>
      </c>
      <c r="T1033" s="11">
        <v>18168.418513286146</v>
      </c>
      <c r="U1033" s="11">
        <v>12790.083532816365</v>
      </c>
      <c r="V1033" s="11">
        <v>17718.889803649188</v>
      </c>
      <c r="W1033" s="11">
        <v>12005.156823363734</v>
      </c>
      <c r="X1033" s="12">
        <v>0</v>
      </c>
      <c r="Y1033" s="12">
        <v>173.87543515026235</v>
      </c>
      <c r="Z1033" s="12">
        <v>201.19538444676456</v>
      </c>
      <c r="AA1033" s="44">
        <v>232.04019061955881</v>
      </c>
      <c r="AB1033" s="45">
        <v>47.253829333784957</v>
      </c>
      <c r="AC1033" s="12">
        <v>246.65712975002677</v>
      </c>
      <c r="AD1033" s="12">
        <v>12877.602238537484</v>
      </c>
      <c r="AE1033" s="12">
        <v>2148.9510150939241</v>
      </c>
      <c r="AF1033" s="12">
        <v>5480.5321821881498</v>
      </c>
      <c r="AG1033" s="44">
        <v>1128.4755203370601</v>
      </c>
      <c r="AH1033" s="45">
        <v>390.29476040552316</v>
      </c>
      <c r="AI1033" s="12">
        <v>3947.8685057123375</v>
      </c>
      <c r="AJ1033" s="12">
        <v>-23.25947592004287</v>
      </c>
      <c r="AK1033" s="12">
        <v>1.1579961267970227</v>
      </c>
      <c r="AL1033" s="12">
        <v>29.412031387364802</v>
      </c>
      <c r="AM1033" s="44">
        <v>61.997628445972246</v>
      </c>
      <c r="AN1033" s="45">
        <v>55.36173387083165</v>
      </c>
      <c r="AO1033" s="12">
        <v>89.999999854869074</v>
      </c>
      <c r="AP1033" s="12">
        <v>-1996.6460302130581</v>
      </c>
      <c r="AQ1033" s="12">
        <v>10003.703789236721</v>
      </c>
      <c r="AR1033" s="12">
        <v>12344.333824094609</v>
      </c>
      <c r="AS1033" s="44">
        <v>17278.355416574082</v>
      </c>
      <c r="AT1033" s="45">
        <v>17832.733682087968</v>
      </c>
      <c r="AU1033" s="12">
        <v>18126.889803649188</v>
      </c>
      <c r="AV1033" s="12">
        <v>11427.702335064194</v>
      </c>
      <c r="AW1033" s="12">
        <v>16546.089953854051</v>
      </c>
      <c r="AX1033" s="12">
        <v>16450.157290199168</v>
      </c>
      <c r="AY1033" s="44">
        <v>13594.887039190022</v>
      </c>
      <c r="AZ1033" s="45">
        <v>12558.179039320759</v>
      </c>
      <c r="BA1033" s="12">
        <v>12005.156824397201</v>
      </c>
      <c r="BB1033" s="12">
        <v>9834.3408368695818</v>
      </c>
      <c r="BC1033" s="12">
        <v>12152.215919383514</v>
      </c>
      <c r="BD1033" s="12">
        <v>17118.484095443884</v>
      </c>
      <c r="BE1033" s="44">
        <v>17808.183824004085</v>
      </c>
      <c r="BF1033" s="45">
        <v>18054.574634847362</v>
      </c>
      <c r="BG1033" s="12">
        <v>18126.889813649184</v>
      </c>
      <c r="BH1033" s="12">
        <v>16513.013452872397</v>
      </c>
      <c r="BI1033" s="12">
        <v>16502.660794464438</v>
      </c>
      <c r="BJ1033" s="12">
        <v>13758.740899787677</v>
      </c>
      <c r="BK1033" s="44">
        <v>12598.524224408084</v>
      </c>
      <c r="BL1033" s="45">
        <v>12237.061316859339</v>
      </c>
      <c r="BM1033" s="12">
        <v>8057.2883186848649</v>
      </c>
      <c r="BN1033" s="12">
        <v>0</v>
      </c>
      <c r="BO1033" s="12">
        <v>24.417472046839894</v>
      </c>
      <c r="BP1033" s="12">
        <v>28.254035260567779</v>
      </c>
      <c r="BQ1033" s="48">
        <v>32.585597058607441</v>
      </c>
      <c r="BR1033" s="49">
        <v>6.6358945751405987</v>
      </c>
      <c r="BS1033" s="13">
        <v>34.638265984037425</v>
      </c>
      <c r="BT1033" s="12">
        <v>159.41986170304185</v>
      </c>
      <c r="BV1033" s="14">
        <f>Таблица1[[#This Row],[Lкан_леб,мм]]</f>
        <v>58170.580138296951</v>
      </c>
      <c r="BW1033" s="50">
        <f>Таблица1[[#This Row],[угол обхв4]]+Таблица1[[#This Row],[Lдуг 3,мм]]</f>
        <v>12877.602238537484</v>
      </c>
      <c r="BX1033" s="54">
        <f>Таблица1[[#This Row],[угол обхв5]]+Таблица1[[#This Row],[Y5, мм]]</f>
        <v>58344.455573447216</v>
      </c>
      <c r="BY1033" s="14">
        <f>Таблица1[[#This Row],[угол обхв6]]+Таблица1[[#This Row],[Lдуг 4,мм]]</f>
        <v>15026.553253631408</v>
      </c>
      <c r="BZ1033" s="14">
        <f>Таблица1[[#This Row],[Т1]]+Таблица1[[#This Row],[X6, мм]]</f>
        <v>58545.65095789398</v>
      </c>
      <c r="CA1033" s="14">
        <f>Таблица1[[#This Row],[Т2]]+Таблица1[[#This Row],[Lдуг 5,мм]]</f>
        <v>20507.085435819557</v>
      </c>
      <c r="CB1033" s="14">
        <f>Таблица1[[#This Row],[Т3]]+Таблица1[[#This Row],[Y6, мм]]</f>
        <v>58777.691148513542</v>
      </c>
      <c r="CC1033" s="14">
        <f>Таблица1[[#This Row],[Т4]]+Таблица1[[#This Row],[Lдуг 6,мм]]</f>
        <v>21635.560956156616</v>
      </c>
      <c r="CD1033" s="14">
        <f>Таблица1[[#This Row],[Т5]]+Таблица1[[#This Row],[Lдуг 1,мм]]</f>
        <v>58824.944977847328</v>
      </c>
      <c r="CE1033" s="14">
        <f>Таблица1[[#This Row],[Т6]]+Таблица1[[#This Row],[Lпрям1, мм]]</f>
        <v>22025.855716562139</v>
      </c>
      <c r="CF1033" s="15">
        <f>Таблица1[[#This Row],[Т7]]+Таблица1[[#This Row],[Lдуг 2,мм]]</f>
        <v>59071.602107597355</v>
      </c>
      <c r="CG1033" s="14">
        <f>Таблица1[[#This Row],[Т8]]+Таблица1[[#This Row],[Lпрям2, мм]]</f>
        <v>25973.724222274475</v>
      </c>
      <c r="CH1033" s="14">
        <f>Таблица1[[#This Row],[Т9]]-Таблица1[[#This Row],[Т9]]</f>
        <v>0</v>
      </c>
      <c r="CI1033" s="50">
        <f>Таблица1[[#This Row],[Т9]]-Таблица1[[#This Row],[Т8]]</f>
        <v>37045.746391035216</v>
      </c>
      <c r="CJ1033" s="54">
        <f>Таблица1[[#This Row],[Т9]]-Таблица1[[#This Row],[Т7]]</f>
        <v>246.6571297500268</v>
      </c>
      <c r="CK1033" s="14">
        <f>Таблица1[[#This Row],[Т9]]-Таблица1[[#This Row],[Т6]]</f>
        <v>37436.041151440739</v>
      </c>
      <c r="CL1033" s="14">
        <f>Таблица1[[#This Row],[Т9]]-Таблица1[[#This Row],[Т5]]</f>
        <v>293.91095908381249</v>
      </c>
      <c r="CM1033" s="14">
        <f>Таблица1[[#This Row],[Т9]]-Таблица1[[#This Row],[Т4]]</f>
        <v>38564.516671777797</v>
      </c>
      <c r="CN1033" s="14">
        <f>Таблица1[[#This Row],[Т9]]-Таблица1[[#This Row],[Т3]]</f>
        <v>525.95114970337454</v>
      </c>
      <c r="CO1033" s="14">
        <f>Таблица1[[#This Row],[Т9]]-Таблица1[[#This Row],[Т2]]</f>
        <v>44045.048853965949</v>
      </c>
      <c r="CP1033" s="14">
        <f>Таблица1[[#This Row],[Т9]]-Таблица1[[#This Row],[Т1]]</f>
        <v>727.1465341501389</v>
      </c>
      <c r="CQ1033" s="14">
        <f>Таблица1[[#This Row],[Т9]]-Таблица1[[#This Row],[угол обхв6]]</f>
        <v>46193.999869059873</v>
      </c>
      <c r="CR1033" s="14">
        <f>Таблица1[[#This Row],[Т9]]-Таблица1[[#This Row],[угол обхв5]]</f>
        <v>901.02196930040373</v>
      </c>
      <c r="CS1033" s="14">
        <f>Таблица1[[#This Row],[Т9]]-Таблица1[[#This Row],[угол обхв4]]</f>
        <v>59071.602107597355</v>
      </c>
      <c r="CT1033" s="14">
        <f>Таблица1[[#This Row],[Lкан_прям, мм]]+Таблица1[[#This Row],[Lкан_дуг, мм]]+Таблица1[[#This Row],[Lкан_леб,мм]]</f>
        <v>85045.326329871823</v>
      </c>
      <c r="CU1033" s="16">
        <f>Таблица1[[#This Row],[Lкан_леб,мм]]</f>
        <v>58170.580138296951</v>
      </c>
      <c r="CV1033" s="14">
        <f>2534431-(Таблица1[[#This Row],[Т23]]+Таблица1[[#This Row],[угол обхв3]])</f>
        <v>2449226.2538084253</v>
      </c>
      <c r="CW1033" s="50">
        <f>SUM(X1033:AC1033,AD1033:AI1033)-Таблица1[[#This Row],[lподв_min, мм]]</f>
        <v>22926.877686896001</v>
      </c>
      <c r="CX1033" s="17">
        <f>CW1472-Таблица1[[#This Row],[Суммарная длина каната]]</f>
        <v>-2425487.0347043197</v>
      </c>
    </row>
    <row r="1034" spans="1:102" x14ac:dyDescent="0.25">
      <c r="A1034" s="21">
        <v>1033</v>
      </c>
      <c r="B1034" s="10">
        <v>24.700000000003758</v>
      </c>
      <c r="C1034" s="10">
        <v>136.51142857142858</v>
      </c>
      <c r="D1034" s="11">
        <v>17851.33269991188</v>
      </c>
      <c r="E1034" s="11">
        <v>12361.712115254993</v>
      </c>
      <c r="F1034" s="11">
        <v>17733.852351116042</v>
      </c>
      <c r="G1034" s="11">
        <v>12438.649542082308</v>
      </c>
      <c r="H1034" s="11">
        <v>18259.332209911878</v>
      </c>
      <c r="I1034" s="11">
        <v>8360.992643000307</v>
      </c>
      <c r="J1034" s="11">
        <v>4000.7194722546869</v>
      </c>
      <c r="K1034" s="11">
        <v>25973.724222260818</v>
      </c>
      <c r="L1034" s="11">
        <v>901.02196931405831</v>
      </c>
      <c r="M1034" s="11">
        <v>58170.580138296951</v>
      </c>
      <c r="N1034" s="11">
        <v>9995.4583257959512</v>
      </c>
      <c r="O1034" s="11">
        <v>16138.173280582843</v>
      </c>
      <c r="P1034" s="43">
        <v>12091.018468160066</v>
      </c>
      <c r="Q1034" s="11">
        <v>16185.745320063432</v>
      </c>
      <c r="R1034" s="11">
        <v>16985.967281463141</v>
      </c>
      <c r="S1034" s="11">
        <v>13720.849964243476</v>
      </c>
      <c r="T1034" s="11">
        <v>18263.61096488532</v>
      </c>
      <c r="U1034" s="11">
        <v>13166.828648578266</v>
      </c>
      <c r="V1034" s="11">
        <v>17851.33269991188</v>
      </c>
      <c r="W1034" s="11">
        <v>12361.712115254993</v>
      </c>
      <c r="X1034" s="12">
        <v>0</v>
      </c>
      <c r="Y1034" s="12">
        <v>156.36885105505581</v>
      </c>
      <c r="Z1034" s="12">
        <v>199.588775294074</v>
      </c>
      <c r="AA1034" s="44">
        <v>232.04019061955927</v>
      </c>
      <c r="AB1034" s="45">
        <v>47.253829333789028</v>
      </c>
      <c r="AC1034" s="12">
        <v>265.7703230115801</v>
      </c>
      <c r="AD1034" s="12">
        <v>12877.602238537484</v>
      </c>
      <c r="AE1034" s="12">
        <v>2096.1000475181158</v>
      </c>
      <c r="AF1034" s="12">
        <v>5480.5321821881471</v>
      </c>
      <c r="AG1034" s="44">
        <v>1128.4755203370592</v>
      </c>
      <c r="AH1034" s="45">
        <v>390.29476040551407</v>
      </c>
      <c r="AI1034" s="12">
        <v>4000.7194732745024</v>
      </c>
      <c r="AJ1034" s="12">
        <v>-23.25947592004287</v>
      </c>
      <c r="AK1034" s="12">
        <v>-1.300468045620103</v>
      </c>
      <c r="AL1034" s="12">
        <v>26.727949754711751</v>
      </c>
      <c r="AM1034" s="44">
        <v>59.313546813319256</v>
      </c>
      <c r="AN1034" s="45">
        <v>52.677652238178084</v>
      </c>
      <c r="AO1034" s="12">
        <v>89.999999856786332</v>
      </c>
      <c r="AP1034" s="12">
        <v>-1996.6460302130581</v>
      </c>
      <c r="AQ1034" s="12">
        <v>9986.1985616300844</v>
      </c>
      <c r="AR1034" s="12">
        <v>12274.518404250763</v>
      </c>
      <c r="AS1034" s="44">
        <v>17336.836248547577</v>
      </c>
      <c r="AT1034" s="45">
        <v>17939.154244646124</v>
      </c>
      <c r="AU1034" s="12">
        <v>18259.33269991188</v>
      </c>
      <c r="AV1034" s="12">
        <v>11427.702335064194</v>
      </c>
      <c r="AW1034" s="12">
        <v>16546.068189557682</v>
      </c>
      <c r="AX1034" s="12">
        <v>16550.151375796195</v>
      </c>
      <c r="AY1034" s="44">
        <v>13929.068522343141</v>
      </c>
      <c r="AZ1034" s="45">
        <v>12919.458810700593</v>
      </c>
      <c r="BA1034" s="12">
        <v>12361.71211627481</v>
      </c>
      <c r="BB1034" s="12">
        <v>9834.3408368695818</v>
      </c>
      <c r="BC1034" s="12">
        <v>12081.758703994199</v>
      </c>
      <c r="BD1034" s="12">
        <v>17169.46721755384</v>
      </c>
      <c r="BE1034" s="44">
        <v>17912.741997800884</v>
      </c>
      <c r="BF1034" s="45">
        <v>18175.789420151072</v>
      </c>
      <c r="BG1034" s="12">
        <v>18259.332709911876</v>
      </c>
      <c r="BH1034" s="12">
        <v>16513.013452872397</v>
      </c>
      <c r="BI1034" s="12">
        <v>16593.640229038272</v>
      </c>
      <c r="BJ1034" s="12">
        <v>14085.256019976239</v>
      </c>
      <c r="BK1034" s="44">
        <v>12958.610090478602</v>
      </c>
      <c r="BL1034" s="45">
        <v>12609.081953132667</v>
      </c>
      <c r="BM1034" s="12">
        <v>8360.9926430003088</v>
      </c>
      <c r="BN1034" s="12">
        <v>0</v>
      </c>
      <c r="BO1034" s="12">
        <v>21.959007874422767</v>
      </c>
      <c r="BP1034" s="12">
        <v>28.028417800331855</v>
      </c>
      <c r="BQ1034" s="48">
        <v>32.585597058607505</v>
      </c>
      <c r="BR1034" s="49">
        <v>6.6358945751411715</v>
      </c>
      <c r="BS1034" s="13">
        <v>37.322347618608241</v>
      </c>
      <c r="BT1034" s="12">
        <v>159.41986170304185</v>
      </c>
      <c r="BV1034" s="14">
        <f>Таблица1[[#This Row],[Lкан_леб,мм]]</f>
        <v>58170.580138296951</v>
      </c>
      <c r="BW1034" s="50">
        <f>Таблица1[[#This Row],[угол обхв4]]+Таблица1[[#This Row],[Lдуг 3,мм]]</f>
        <v>12877.602238537484</v>
      </c>
      <c r="BX1034" s="54">
        <f>Таблица1[[#This Row],[угол обхв5]]+Таблица1[[#This Row],[Y5, мм]]</f>
        <v>58326.948989352008</v>
      </c>
      <c r="BY1034" s="14">
        <f>Таблица1[[#This Row],[угол обхв6]]+Таблица1[[#This Row],[Lдуг 4,мм]]</f>
        <v>14973.702286055599</v>
      </c>
      <c r="BZ1034" s="14">
        <f>Таблица1[[#This Row],[Т1]]+Таблица1[[#This Row],[X6, мм]]</f>
        <v>58526.537764646084</v>
      </c>
      <c r="CA1034" s="14">
        <f>Таблица1[[#This Row],[Т2]]+Таблица1[[#This Row],[Lдуг 5,мм]]</f>
        <v>20454.234468243747</v>
      </c>
      <c r="CB1034" s="14">
        <f>Таблица1[[#This Row],[Т3]]+Таблица1[[#This Row],[Y6, мм]]</f>
        <v>58758.577955265646</v>
      </c>
      <c r="CC1034" s="14">
        <f>Таблица1[[#This Row],[Т4]]+Таблица1[[#This Row],[Lдуг 6,мм]]</f>
        <v>21582.709988580806</v>
      </c>
      <c r="CD1034" s="14">
        <f>Таблица1[[#This Row],[Т5]]+Таблица1[[#This Row],[Lдуг 1,мм]]</f>
        <v>58805.831784599432</v>
      </c>
      <c r="CE1034" s="14">
        <f>Таблица1[[#This Row],[Т6]]+Таблица1[[#This Row],[Lпрям1, мм]]</f>
        <v>21973.004748986321</v>
      </c>
      <c r="CF1034" s="15">
        <f>Таблица1[[#This Row],[Т7]]+Таблица1[[#This Row],[Lдуг 2,мм]]</f>
        <v>59071.602107611012</v>
      </c>
      <c r="CG1034" s="14">
        <f>Таблица1[[#This Row],[Т8]]+Таблица1[[#This Row],[Lпрям2, мм]]</f>
        <v>25973.724222260822</v>
      </c>
      <c r="CH1034" s="14">
        <f>Таблица1[[#This Row],[Т9]]-Таблица1[[#This Row],[Т9]]</f>
        <v>0</v>
      </c>
      <c r="CI1034" s="50">
        <f>Таблица1[[#This Row],[Т9]]-Таблица1[[#This Row],[Т8]]</f>
        <v>37098.597358624691</v>
      </c>
      <c r="CJ1034" s="54">
        <f>Таблица1[[#This Row],[Т9]]-Таблица1[[#This Row],[Т7]]</f>
        <v>265.77032301158033</v>
      </c>
      <c r="CK1034" s="14">
        <f>Таблица1[[#This Row],[Т9]]-Таблица1[[#This Row],[Т6]]</f>
        <v>37488.892119030206</v>
      </c>
      <c r="CL1034" s="14">
        <f>Таблица1[[#This Row],[Т9]]-Таблица1[[#This Row],[Т5]]</f>
        <v>313.02415234536602</v>
      </c>
      <c r="CM1034" s="14">
        <f>Таблица1[[#This Row],[Т9]]-Таблица1[[#This Row],[Т4]]</f>
        <v>38617.367639367265</v>
      </c>
      <c r="CN1034" s="14">
        <f>Таблица1[[#This Row],[Т9]]-Таблица1[[#This Row],[Т3]]</f>
        <v>545.06434296492807</v>
      </c>
      <c r="CO1034" s="14">
        <f>Таблица1[[#This Row],[Т9]]-Таблица1[[#This Row],[Т2]]</f>
        <v>44097.899821555417</v>
      </c>
      <c r="CP1034" s="14">
        <f>Таблица1[[#This Row],[Т9]]-Таблица1[[#This Row],[Т1]]</f>
        <v>744.65311825900426</v>
      </c>
      <c r="CQ1034" s="14">
        <f>Таблица1[[#This Row],[Т9]]-Таблица1[[#This Row],[угол обхв6]]</f>
        <v>46193.99986907353</v>
      </c>
      <c r="CR1034" s="14">
        <f>Таблица1[[#This Row],[Т9]]-Таблица1[[#This Row],[угол обхв5]]</f>
        <v>901.0219693140607</v>
      </c>
      <c r="CS1034" s="14">
        <f>Таблица1[[#This Row],[Т9]]-Таблица1[[#This Row],[угол обхв4]]</f>
        <v>59071.602107611012</v>
      </c>
      <c r="CT1034" s="14">
        <f>Таблица1[[#This Row],[Lкан_прям, мм]]+Таблица1[[#This Row],[Lкан_дуг, мм]]+Таблица1[[#This Row],[Lкан_леб,мм]]</f>
        <v>85045.326329871823</v>
      </c>
      <c r="CU1034" s="16">
        <f>Таблица1[[#This Row],[Lкан_леб,мм]]</f>
        <v>58170.580138296951</v>
      </c>
      <c r="CV1034" s="14">
        <f>2534431-(Таблица1[[#This Row],[Т23]]+Таблица1[[#This Row],[угол обхв3]])</f>
        <v>2449226.2538084253</v>
      </c>
      <c r="CW1034" s="50">
        <f>SUM(X1034:AC1034,AD1034:AI1034)-Таблица1[[#This Row],[lподв_min, мм]]</f>
        <v>22874.026719320191</v>
      </c>
      <c r="CX1034" s="17">
        <f>CW1473-Таблица1[[#This Row],[Суммарная длина каната]]</f>
        <v>-2425548.6007325826</v>
      </c>
    </row>
    <row r="1035" spans="1:102" x14ac:dyDescent="0.25">
      <c r="A1035" s="21">
        <v>1034</v>
      </c>
      <c r="B1035" s="10">
        <v>24.700000000003758</v>
      </c>
      <c r="C1035" s="10">
        <v>139.19551020408164</v>
      </c>
      <c r="D1035" s="11">
        <v>17966.933193648008</v>
      </c>
      <c r="E1035" s="11">
        <v>12724.078397894635</v>
      </c>
      <c r="F1035" s="11">
        <v>17845.978832406425</v>
      </c>
      <c r="G1035" s="11">
        <v>12795.429939550297</v>
      </c>
      <c r="H1035" s="11">
        <v>18374.93270364801</v>
      </c>
      <c r="I1035" s="11">
        <v>8670.1950615957667</v>
      </c>
      <c r="J1035" s="11">
        <v>4053.8833362988685</v>
      </c>
      <c r="K1035" s="11">
        <v>25973.724222247456</v>
      </c>
      <c r="L1035" s="11">
        <v>901.02196932743232</v>
      </c>
      <c r="M1035" s="11">
        <v>58170.580138296951</v>
      </c>
      <c r="N1035" s="11">
        <v>9995.4583257959512</v>
      </c>
      <c r="O1035" s="11">
        <v>16138.173280582843</v>
      </c>
      <c r="P1035" s="43">
        <v>12033.863084020795</v>
      </c>
      <c r="Q1035" s="11">
        <v>16274.166998795759</v>
      </c>
      <c r="R1035" s="11">
        <v>17038.870176548255</v>
      </c>
      <c r="S1035" s="11">
        <v>14041.201033146075</v>
      </c>
      <c r="T1035" s="11">
        <v>18341.056412693993</v>
      </c>
      <c r="U1035" s="11">
        <v>13547.618206872117</v>
      </c>
      <c r="V1035" s="11">
        <v>17966.933193648008</v>
      </c>
      <c r="W1035" s="11">
        <v>12724.078397894635</v>
      </c>
      <c r="X1035" s="12">
        <v>0</v>
      </c>
      <c r="Y1035" s="12">
        <v>138.44965900781426</v>
      </c>
      <c r="Z1035" s="12">
        <v>198.39477409341833</v>
      </c>
      <c r="AA1035" s="44">
        <v>232.04019061955938</v>
      </c>
      <c r="AB1035" s="45">
        <v>47.253829333788985</v>
      </c>
      <c r="AC1035" s="12">
        <v>284.88351627285135</v>
      </c>
      <c r="AD1035" s="12">
        <v>12877.602238537484</v>
      </c>
      <c r="AE1035" s="12">
        <v>2042.9361834739384</v>
      </c>
      <c r="AF1035" s="12">
        <v>5480.5321821881498</v>
      </c>
      <c r="AG1035" s="44">
        <v>1128.4755203370601</v>
      </c>
      <c r="AH1035" s="45">
        <v>390.29476040551447</v>
      </c>
      <c r="AI1035" s="12">
        <v>4053.8833373053099</v>
      </c>
      <c r="AJ1035" s="12">
        <v>-23.25947592004287</v>
      </c>
      <c r="AK1035" s="12">
        <v>-3.8168750960890514</v>
      </c>
      <c r="AL1035" s="12">
        <v>24.043868122058679</v>
      </c>
      <c r="AM1035" s="44">
        <v>56.629465180666195</v>
      </c>
      <c r="AN1035" s="45">
        <v>49.993570605525029</v>
      </c>
      <c r="AO1035" s="12">
        <v>89.999999858664467</v>
      </c>
      <c r="AP1035" s="12">
        <v>-1996.6460302130581</v>
      </c>
      <c r="AQ1035" s="12">
        <v>9968.2986731941164</v>
      </c>
      <c r="AR1035" s="12">
        <v>12200.096961261039</v>
      </c>
      <c r="AS1035" s="44">
        <v>17379.603561517455</v>
      </c>
      <c r="AT1035" s="45">
        <v>18028.539710841746</v>
      </c>
      <c r="AU1035" s="12">
        <v>18374.933193648012</v>
      </c>
      <c r="AV1035" s="12">
        <v>11427.702335064194</v>
      </c>
      <c r="AW1035" s="12">
        <v>16545.268298079431</v>
      </c>
      <c r="AX1035" s="12">
        <v>16646.766378904846</v>
      </c>
      <c r="AY1035" s="44">
        <v>14265.621977728861</v>
      </c>
      <c r="AZ1035" s="45">
        <v>13285.325791687475</v>
      </c>
      <c r="BA1035" s="12">
        <v>12724.078398901078</v>
      </c>
      <c r="BB1035" s="12">
        <v>9834.3408368695818</v>
      </c>
      <c r="BC1035" s="12">
        <v>12006.70343141896</v>
      </c>
      <c r="BD1035" s="12">
        <v>17205.104053788498</v>
      </c>
      <c r="BE1035" s="44">
        <v>18000.323027724793</v>
      </c>
      <c r="BF1035" s="45">
        <v>18279.44989550026</v>
      </c>
      <c r="BG1035" s="12">
        <v>18374.933203648008</v>
      </c>
      <c r="BH1035" s="12">
        <v>16513.013452872397</v>
      </c>
      <c r="BI1035" s="12">
        <v>16681.262016292349</v>
      </c>
      <c r="BJ1035" s="12">
        <v>14413.800413255161</v>
      </c>
      <c r="BK1035" s="44">
        <v>13323.197262289332</v>
      </c>
      <c r="BL1035" s="45">
        <v>12986.370813079277</v>
      </c>
      <c r="BM1035" s="12">
        <v>8670.1950615957685</v>
      </c>
      <c r="BN1035" s="12">
        <v>0</v>
      </c>
      <c r="BO1035" s="12">
        <v>19.442600823953818</v>
      </c>
      <c r="BP1035" s="12">
        <v>27.860743218147732</v>
      </c>
      <c r="BQ1035" s="48">
        <v>32.585597058607519</v>
      </c>
      <c r="BR1035" s="49">
        <v>6.6358945751411644</v>
      </c>
      <c r="BS1035" s="13">
        <v>40.006429253139437</v>
      </c>
      <c r="BT1035" s="12">
        <v>159.41986170304185</v>
      </c>
      <c r="BV1035" s="14">
        <f>Таблица1[[#This Row],[Lкан_леб,мм]]</f>
        <v>58170.580138296951</v>
      </c>
      <c r="BW1035" s="50">
        <f>Таблица1[[#This Row],[угол обхв4]]+Таблица1[[#This Row],[Lдуг 3,мм]]</f>
        <v>12877.602238537484</v>
      </c>
      <c r="BX1035" s="54">
        <f>Таблица1[[#This Row],[угол обхв5]]+Таблица1[[#This Row],[Y5, мм]]</f>
        <v>58309.029797304764</v>
      </c>
      <c r="BY1035" s="14">
        <f>Таблица1[[#This Row],[угол обхв6]]+Таблица1[[#This Row],[Lдуг 4,мм]]</f>
        <v>14920.538422011421</v>
      </c>
      <c r="BZ1035" s="14">
        <f>Таблица1[[#This Row],[Т1]]+Таблица1[[#This Row],[X6, мм]]</f>
        <v>58507.42457139818</v>
      </c>
      <c r="CA1035" s="14">
        <f>Таблица1[[#This Row],[Т2]]+Таблица1[[#This Row],[Lдуг 5,мм]]</f>
        <v>20401.070604199573</v>
      </c>
      <c r="CB1035" s="14">
        <f>Таблица1[[#This Row],[Т3]]+Таблица1[[#This Row],[Y6, мм]]</f>
        <v>58739.464762017742</v>
      </c>
      <c r="CC1035" s="14">
        <f>Таблица1[[#This Row],[Т4]]+Таблица1[[#This Row],[Lдуг 6,мм]]</f>
        <v>21529.546124536631</v>
      </c>
      <c r="CD1035" s="14">
        <f>Таблица1[[#This Row],[Т5]]+Таблица1[[#This Row],[Lдуг 1,мм]]</f>
        <v>58786.718591351528</v>
      </c>
      <c r="CE1035" s="14">
        <f>Таблица1[[#This Row],[Т6]]+Таблица1[[#This Row],[Lпрям1, мм]]</f>
        <v>21919.840884942147</v>
      </c>
      <c r="CF1035" s="15">
        <f>Таблица1[[#This Row],[Т7]]+Таблица1[[#This Row],[Lдуг 2,мм]]</f>
        <v>59071.602107624378</v>
      </c>
      <c r="CG1035" s="14">
        <f>Таблица1[[#This Row],[Т8]]+Таблица1[[#This Row],[Lпрям2, мм]]</f>
        <v>25973.724222247456</v>
      </c>
      <c r="CH1035" s="14">
        <f>Таблица1[[#This Row],[Т9]]-Таблица1[[#This Row],[Т9]]</f>
        <v>0</v>
      </c>
      <c r="CI1035" s="50">
        <f>Таблица1[[#This Row],[Т9]]-Таблица1[[#This Row],[Т8]]</f>
        <v>37151.761222682231</v>
      </c>
      <c r="CJ1035" s="54">
        <f>Таблица1[[#This Row],[Т9]]-Таблица1[[#This Row],[Т7]]</f>
        <v>284.8835162728501</v>
      </c>
      <c r="CK1035" s="14">
        <f>Таблица1[[#This Row],[Т9]]-Таблица1[[#This Row],[Т6]]</f>
        <v>37542.055983087746</v>
      </c>
      <c r="CL1035" s="14">
        <f>Таблица1[[#This Row],[Т9]]-Таблица1[[#This Row],[Т5]]</f>
        <v>332.13734560663579</v>
      </c>
      <c r="CM1035" s="14">
        <f>Таблица1[[#This Row],[Т9]]-Таблица1[[#This Row],[Т4]]</f>
        <v>38670.531503424805</v>
      </c>
      <c r="CN1035" s="14">
        <f>Таблица1[[#This Row],[Т9]]-Таблица1[[#This Row],[Т3]]</f>
        <v>564.17753622619784</v>
      </c>
      <c r="CO1035" s="14">
        <f>Таблица1[[#This Row],[Т9]]-Таблица1[[#This Row],[Т2]]</f>
        <v>44151.063685612957</v>
      </c>
      <c r="CP1035" s="14">
        <f>Таблица1[[#This Row],[Т9]]-Таблица1[[#This Row],[Т1]]</f>
        <v>762.57231031961419</v>
      </c>
      <c r="CQ1035" s="14">
        <f>Таблица1[[#This Row],[Т9]]-Таблица1[[#This Row],[угол обхв6]]</f>
        <v>46193.999869086896</v>
      </c>
      <c r="CR1035" s="14">
        <f>Таблица1[[#This Row],[Т9]]-Таблица1[[#This Row],[угол обхв5]]</f>
        <v>901.02196932742663</v>
      </c>
      <c r="CS1035" s="14">
        <f>Таблица1[[#This Row],[Т9]]-Таблица1[[#This Row],[угол обхв4]]</f>
        <v>59071.602107624378</v>
      </c>
      <c r="CT1035" s="14">
        <f>Таблица1[[#This Row],[Lкан_прям, мм]]+Таблица1[[#This Row],[Lкан_дуг, мм]]+Таблица1[[#This Row],[Lкан_леб,мм]]</f>
        <v>85045.326329871838</v>
      </c>
      <c r="CU1035" s="16">
        <f>Таблица1[[#This Row],[Lкан_леб,мм]]</f>
        <v>58170.580138296951</v>
      </c>
      <c r="CV1035" s="14">
        <f>2534431-(Таблица1[[#This Row],[Т23]]+Таблица1[[#This Row],[угол обхв3]])</f>
        <v>2449226.2538084253</v>
      </c>
      <c r="CW1035" s="50">
        <f>SUM(X1035:AC1035,AD1035:AI1035)-Таблица1[[#This Row],[lподв_min, мм]]</f>
        <v>22820.86285527602</v>
      </c>
      <c r="CX1035" s="17">
        <f>CW1474-Таблица1[[#This Row],[Суммарная длина каната]]</f>
        <v>-2425611.6932059675</v>
      </c>
    </row>
    <row r="1036" spans="1:102" x14ac:dyDescent="0.25">
      <c r="A1036" s="21">
        <v>1035</v>
      </c>
      <c r="B1036" s="10">
        <v>24.700000000003758</v>
      </c>
      <c r="C1036" s="10">
        <v>141.87959183673468</v>
      </c>
      <c r="D1036" s="11">
        <v>18065.437639779411</v>
      </c>
      <c r="E1036" s="11">
        <v>13091.460584504786</v>
      </c>
      <c r="F1036" s="11">
        <v>17941.274658370432</v>
      </c>
      <c r="G1036" s="11">
        <v>13157.069684846379</v>
      </c>
      <c r="H1036" s="11">
        <v>18473.437149779409</v>
      </c>
      <c r="I1036" s="11">
        <v>8984.1967447414718</v>
      </c>
      <c r="J1036" s="11">
        <v>4107.2638397633145</v>
      </c>
      <c r="K1036" s="11">
        <v>25973.724222234381</v>
      </c>
      <c r="L1036" s="11">
        <v>901.02196934050551</v>
      </c>
      <c r="M1036" s="11">
        <v>58170.580138296951</v>
      </c>
      <c r="N1036" s="11">
        <v>9995.4583257959512</v>
      </c>
      <c r="O1036" s="11">
        <v>16138.173280582843</v>
      </c>
      <c r="P1036" s="43">
        <v>11972.629711137046</v>
      </c>
      <c r="Q1036" s="11">
        <v>16359.815146768909</v>
      </c>
      <c r="R1036" s="11">
        <v>17076.713335543485</v>
      </c>
      <c r="S1036" s="11">
        <v>14363.678038485503</v>
      </c>
      <c r="T1036" s="11">
        <v>18400.584929612134</v>
      </c>
      <c r="U1036" s="11">
        <v>13931.61669744915</v>
      </c>
      <c r="V1036" s="11">
        <v>18065.437639779411</v>
      </c>
      <c r="W1036" s="11">
        <v>13091.460584504786</v>
      </c>
      <c r="X1036" s="12">
        <v>0</v>
      </c>
      <c r="Y1036" s="12">
        <v>120.08256673512228</v>
      </c>
      <c r="Z1036" s="12">
        <v>197.64867311821328</v>
      </c>
      <c r="AA1036" s="44">
        <v>232.04019061955876</v>
      </c>
      <c r="AB1036" s="45">
        <v>47.253829333785497</v>
      </c>
      <c r="AC1036" s="12">
        <v>303.99670953382565</v>
      </c>
      <c r="AD1036" s="12">
        <v>12877.602238537484</v>
      </c>
      <c r="AE1036" s="12">
        <v>1989.5556800095001</v>
      </c>
      <c r="AF1036" s="12">
        <v>5480.5321821881507</v>
      </c>
      <c r="AG1036" s="44">
        <v>1128.4755203370562</v>
      </c>
      <c r="AH1036" s="45">
        <v>390.29476040551799</v>
      </c>
      <c r="AI1036" s="12">
        <v>4107.2638407566747</v>
      </c>
      <c r="AJ1036" s="12">
        <v>-23.25947592004287</v>
      </c>
      <c r="AK1036" s="12">
        <v>-6.3961811479336541</v>
      </c>
      <c r="AL1036" s="12">
        <v>21.359786489405639</v>
      </c>
      <c r="AM1036" s="44">
        <v>53.945383548013076</v>
      </c>
      <c r="AN1036" s="45">
        <v>47.309488972872401</v>
      </c>
      <c r="AO1036" s="12">
        <v>89.999999860501347</v>
      </c>
      <c r="AP1036" s="12">
        <v>-1996.6460302130581</v>
      </c>
      <c r="AQ1036" s="12">
        <v>9950.0060259118472</v>
      </c>
      <c r="AR1036" s="12">
        <v>12121.232787098632</v>
      </c>
      <c r="AS1036" s="44">
        <v>17406.563517489692</v>
      </c>
      <c r="AT1036" s="45">
        <v>18100.693955357125</v>
      </c>
      <c r="AU1036" s="12">
        <v>18473.437639779411</v>
      </c>
      <c r="AV1036" s="12">
        <v>11427.702335064194</v>
      </c>
      <c r="AW1036" s="12">
        <v>16543.633621966863</v>
      </c>
      <c r="AX1036" s="12">
        <v>16739.790311503071</v>
      </c>
      <c r="AY1036" s="44">
        <v>14603.808955841127</v>
      </c>
      <c r="AZ1036" s="45">
        <v>13654.977214438533</v>
      </c>
      <c r="BA1036" s="12">
        <v>13091.460585498149</v>
      </c>
      <c r="BB1036" s="12">
        <v>9834.3408368695818</v>
      </c>
      <c r="BC1036" s="12">
        <v>11927.177411252942</v>
      </c>
      <c r="BD1036" s="12">
        <v>17225.316411505071</v>
      </c>
      <c r="BE1036" s="44">
        <v>18070.734747665923</v>
      </c>
      <c r="BF1036" s="45">
        <v>18365.328614034417</v>
      </c>
      <c r="BG1036" s="12">
        <v>18473.437649779407</v>
      </c>
      <c r="BH1036" s="12">
        <v>16513.013452872397</v>
      </c>
      <c r="BI1036" s="12">
        <v>16765.275488152925</v>
      </c>
      <c r="BJ1036" s="12">
        <v>14743.653203219666</v>
      </c>
      <c r="BK1036" s="44">
        <v>13691.485780093528</v>
      </c>
      <c r="BL1036" s="45">
        <v>13368.100067515405</v>
      </c>
      <c r="BM1036" s="12">
        <v>8984.1967447414736</v>
      </c>
      <c r="BN1036" s="12">
        <v>0</v>
      </c>
      <c r="BO1036" s="12">
        <v>16.863294772109217</v>
      </c>
      <c r="BP1036" s="12">
        <v>27.755967637339293</v>
      </c>
      <c r="BQ1036" s="48">
        <v>32.585597058607433</v>
      </c>
      <c r="BR1036" s="49">
        <v>6.635894575140675</v>
      </c>
      <c r="BS1036" s="13">
        <v>42.690510887628946</v>
      </c>
      <c r="BT1036" s="12">
        <v>159.41986170304185</v>
      </c>
      <c r="BV1036" s="14">
        <f>Таблица1[[#This Row],[Lкан_леб,мм]]</f>
        <v>58170.580138296951</v>
      </c>
      <c r="BW1036" s="50">
        <f>Таблица1[[#This Row],[угол обхв4]]+Таблица1[[#This Row],[Lдуг 3,мм]]</f>
        <v>12877.602238537484</v>
      </c>
      <c r="BX1036" s="54">
        <f>Таблица1[[#This Row],[угол обхв5]]+Таблица1[[#This Row],[Y5, мм]]</f>
        <v>58290.662705032075</v>
      </c>
      <c r="BY1036" s="14">
        <f>Таблица1[[#This Row],[угол обхв6]]+Таблица1[[#This Row],[Lдуг 4,мм]]</f>
        <v>14867.157918546984</v>
      </c>
      <c r="BZ1036" s="14">
        <f>Таблица1[[#This Row],[Т1]]+Таблица1[[#This Row],[X6, мм]]</f>
        <v>58488.311378150291</v>
      </c>
      <c r="CA1036" s="14">
        <f>Таблица1[[#This Row],[Т2]]+Таблица1[[#This Row],[Lдуг 5,мм]]</f>
        <v>20347.690100735133</v>
      </c>
      <c r="CB1036" s="14">
        <f>Таблица1[[#This Row],[Т3]]+Таблица1[[#This Row],[Y6, мм]]</f>
        <v>58720.351568769853</v>
      </c>
      <c r="CC1036" s="14">
        <f>Таблица1[[#This Row],[Т4]]+Таблица1[[#This Row],[Lдуг 6,мм]]</f>
        <v>21476.165621072189</v>
      </c>
      <c r="CD1036" s="14">
        <f>Таблица1[[#This Row],[Т5]]+Таблица1[[#This Row],[Lдуг 1,мм]]</f>
        <v>58767.605398103638</v>
      </c>
      <c r="CE1036" s="14">
        <f>Таблица1[[#This Row],[Т6]]+Таблица1[[#This Row],[Lпрям1, мм]]</f>
        <v>21866.460381477707</v>
      </c>
      <c r="CF1036" s="15">
        <f>Таблица1[[#This Row],[Т7]]+Таблица1[[#This Row],[Lдуг 2,мм]]</f>
        <v>59071.602107637467</v>
      </c>
      <c r="CG1036" s="14">
        <f>Таблица1[[#This Row],[Т8]]+Таблица1[[#This Row],[Lпрям2, мм]]</f>
        <v>25973.724222234381</v>
      </c>
      <c r="CH1036" s="14">
        <f>Таблица1[[#This Row],[Т9]]-Таблица1[[#This Row],[Т9]]</f>
        <v>0</v>
      </c>
      <c r="CI1036" s="50">
        <f>Таблица1[[#This Row],[Т9]]-Таблица1[[#This Row],[Т8]]</f>
        <v>37205.14172615976</v>
      </c>
      <c r="CJ1036" s="54">
        <f>Таблица1[[#This Row],[Т9]]-Таблица1[[#This Row],[Т7]]</f>
        <v>303.99670953382883</v>
      </c>
      <c r="CK1036" s="14">
        <f>Таблица1[[#This Row],[Т9]]-Таблица1[[#This Row],[Т6]]</f>
        <v>37595.436486565275</v>
      </c>
      <c r="CL1036" s="14">
        <f>Таблица1[[#This Row],[Т9]]-Таблица1[[#This Row],[Т5]]</f>
        <v>351.25053886761452</v>
      </c>
      <c r="CM1036" s="14">
        <f>Таблица1[[#This Row],[Т9]]-Таблица1[[#This Row],[Т4]]</f>
        <v>38723.912006902334</v>
      </c>
      <c r="CN1036" s="14">
        <f>Таблица1[[#This Row],[Т9]]-Таблица1[[#This Row],[Т3]]</f>
        <v>583.29072948717658</v>
      </c>
      <c r="CO1036" s="14">
        <f>Таблица1[[#This Row],[Т9]]-Таблица1[[#This Row],[Т2]]</f>
        <v>44204.444189090485</v>
      </c>
      <c r="CP1036" s="14">
        <f>Таблица1[[#This Row],[Т9]]-Таблица1[[#This Row],[Т1]]</f>
        <v>780.93940260539239</v>
      </c>
      <c r="CQ1036" s="14">
        <f>Таблица1[[#This Row],[Т9]]-Таблица1[[#This Row],[угол обхв6]]</f>
        <v>46193.999869099986</v>
      </c>
      <c r="CR1036" s="14">
        <f>Таблица1[[#This Row],[Т9]]-Таблица1[[#This Row],[угол обхв5]]</f>
        <v>901.02196934051608</v>
      </c>
      <c r="CS1036" s="14">
        <f>Таблица1[[#This Row],[Т9]]-Таблица1[[#This Row],[угол обхв4]]</f>
        <v>59071.602107637467</v>
      </c>
      <c r="CT1036" s="14">
        <f>Таблица1[[#This Row],[Lкан_прям, мм]]+Таблица1[[#This Row],[Lкан_дуг, мм]]+Таблица1[[#This Row],[Lкан_леб,мм]]</f>
        <v>85045.326329871838</v>
      </c>
      <c r="CU1036" s="16">
        <f>Таблица1[[#This Row],[Lкан_леб,мм]]</f>
        <v>58170.580138296951</v>
      </c>
      <c r="CV1036" s="14">
        <f>2534431-(Таблица1[[#This Row],[Т23]]+Таблица1[[#This Row],[угол обхв3]])</f>
        <v>2449226.2538084253</v>
      </c>
      <c r="CW1036" s="50">
        <f>SUM(X1036:AC1036,AD1036:AI1036)-Таблица1[[#This Row],[lподв_min, мм]]</f>
        <v>22767.482351811574</v>
      </c>
      <c r="CX1036" s="17">
        <f>CW1475-Таблица1[[#This Row],[Суммарная длина каната]]</f>
        <v>-2425676.2929673796</v>
      </c>
    </row>
    <row r="1037" spans="1:102" x14ac:dyDescent="0.25">
      <c r="A1037" s="21">
        <v>1036</v>
      </c>
      <c r="B1037" s="10">
        <v>24.700000000003758</v>
      </c>
      <c r="C1037" s="10">
        <v>144.56367346938774</v>
      </c>
      <c r="D1037" s="11">
        <v>18146.62990455846</v>
      </c>
      <c r="E1037" s="11">
        <v>13463.052582650815</v>
      </c>
      <c r="F1037" s="11">
        <v>18019.530735461456</v>
      </c>
      <c r="G1037" s="11">
        <v>13522.775285326194</v>
      </c>
      <c r="H1037" s="11">
        <v>18554.629414558458</v>
      </c>
      <c r="I1037" s="11">
        <v>9302.2956592172195</v>
      </c>
      <c r="J1037" s="11">
        <v>4160.7569234335951</v>
      </c>
      <c r="K1037" s="11">
        <v>25973.724222221605</v>
      </c>
      <c r="L1037" s="11">
        <v>901.02196935327936</v>
      </c>
      <c r="M1037" s="11">
        <v>58170.580138296951</v>
      </c>
      <c r="N1037" s="11">
        <v>9995.4583257959512</v>
      </c>
      <c r="O1037" s="11">
        <v>16138.173280582843</v>
      </c>
      <c r="P1037" s="43">
        <v>11907.452704848911</v>
      </c>
      <c r="Q1037" s="11">
        <v>16442.501838910193</v>
      </c>
      <c r="R1037" s="11">
        <v>17099.413724798098</v>
      </c>
      <c r="S1037" s="11">
        <v>14687.573416629608</v>
      </c>
      <c r="T1037" s="11">
        <v>18442.065901013109</v>
      </c>
      <c r="U1037" s="11">
        <v>14317.981569174755</v>
      </c>
      <c r="V1037" s="11">
        <v>18146.62990455846</v>
      </c>
      <c r="W1037" s="11">
        <v>13463.052582650815</v>
      </c>
      <c r="X1037" s="12">
        <v>0</v>
      </c>
      <c r="Y1037" s="12">
        <v>101.22903977057979</v>
      </c>
      <c r="Z1037" s="12">
        <v>197.38900683485878</v>
      </c>
      <c r="AA1037" s="44">
        <v>232.04019061955887</v>
      </c>
      <c r="AB1037" s="45">
        <v>47.253829333786712</v>
      </c>
      <c r="AC1037" s="12">
        <v>323.10990279449516</v>
      </c>
      <c r="AD1037" s="12">
        <v>12877.602238537484</v>
      </c>
      <c r="AE1037" s="12">
        <v>1936.0625963392079</v>
      </c>
      <c r="AF1037" s="12">
        <v>5480.5321821881489</v>
      </c>
      <c r="AG1037" s="44">
        <v>1128.4755203370587</v>
      </c>
      <c r="AH1037" s="45">
        <v>390.29476040552112</v>
      </c>
      <c r="AI1037" s="12">
        <v>4160.7569244141851</v>
      </c>
      <c r="AJ1037" s="12">
        <v>-23.25947592004287</v>
      </c>
      <c r="AK1037" s="12">
        <v>-9.0437976283365451</v>
      </c>
      <c r="AL1037" s="12">
        <v>18.675704856752592</v>
      </c>
      <c r="AM1037" s="44">
        <v>51.261301915360036</v>
      </c>
      <c r="AN1037" s="45">
        <v>44.625407340219191</v>
      </c>
      <c r="AO1037" s="12">
        <v>89.999999862294814</v>
      </c>
      <c r="AP1037" s="12">
        <v>-1996.6460302130581</v>
      </c>
      <c r="AQ1037" s="12">
        <v>9931.3250420724107</v>
      </c>
      <c r="AR1037" s="12">
        <v>12038.098921765131</v>
      </c>
      <c r="AS1037" s="44">
        <v>17417.656962217454</v>
      </c>
      <c r="AT1037" s="45">
        <v>18155.458660797602</v>
      </c>
      <c r="AU1037" s="12">
        <v>18554.62990455846</v>
      </c>
      <c r="AV1037" s="12">
        <v>11427.702335064194</v>
      </c>
      <c r="AW1037" s="12">
        <v>16541.10121696705</v>
      </c>
      <c r="AX1037" s="12">
        <v>16829.019064924094</v>
      </c>
      <c r="AY1037" s="44">
        <v>14942.887422976393</v>
      </c>
      <c r="AZ1037" s="45">
        <v>14027.602007469646</v>
      </c>
      <c r="BA1037" s="12">
        <v>13463.052583631406</v>
      </c>
      <c r="BB1037" s="12">
        <v>9834.3408368695818</v>
      </c>
      <c r="BC1037" s="12">
        <v>11843.31942112537</v>
      </c>
      <c r="BD1037" s="12">
        <v>17230.059941714317</v>
      </c>
      <c r="BE1037" s="44">
        <v>18123.822663593754</v>
      </c>
      <c r="BF1037" s="45">
        <v>18433.237144773964</v>
      </c>
      <c r="BG1037" s="12">
        <v>18554.629914558456</v>
      </c>
      <c r="BH1037" s="12">
        <v>16513.013452872397</v>
      </c>
      <c r="BI1037" s="12">
        <v>16845.429775294397</v>
      </c>
      <c r="BJ1037" s="12">
        <v>15074.090642643509</v>
      </c>
      <c r="BK1037" s="44">
        <v>14062.667562827968</v>
      </c>
      <c r="BL1037" s="45">
        <v>13753.432144355924</v>
      </c>
      <c r="BM1037" s="12">
        <v>9302.2956592172213</v>
      </c>
      <c r="BN1037" s="12">
        <v>0</v>
      </c>
      <c r="BO1037" s="12">
        <v>14.215678291706324</v>
      </c>
      <c r="BP1037" s="12">
        <v>27.719502485089137</v>
      </c>
      <c r="BQ1037" s="48">
        <v>32.585597058607448</v>
      </c>
      <c r="BR1037" s="49">
        <v>6.6358945751408465</v>
      </c>
      <c r="BS1037" s="13">
        <v>45.374592522075623</v>
      </c>
      <c r="BT1037" s="12">
        <v>159.41986170304185</v>
      </c>
      <c r="BV1037" s="14">
        <f>Таблица1[[#This Row],[Lкан_леб,мм]]</f>
        <v>58170.580138296951</v>
      </c>
      <c r="BW1037" s="50">
        <f>Таблица1[[#This Row],[угол обхв4]]+Таблица1[[#This Row],[Lдуг 3,мм]]</f>
        <v>12877.602238537484</v>
      </c>
      <c r="BX1037" s="54">
        <f>Таблица1[[#This Row],[угол обхв5]]+Таблица1[[#This Row],[Y5, мм]]</f>
        <v>58271.809178067531</v>
      </c>
      <c r="BY1037" s="14">
        <f>Таблица1[[#This Row],[угол обхв6]]+Таблица1[[#This Row],[Lдуг 4,мм]]</f>
        <v>14813.664834876692</v>
      </c>
      <c r="BZ1037" s="14">
        <f>Таблица1[[#This Row],[Т1]]+Таблица1[[#This Row],[X6, мм]]</f>
        <v>58469.198184902387</v>
      </c>
      <c r="CA1037" s="14">
        <f>Таблица1[[#This Row],[Т2]]+Таблица1[[#This Row],[Lдуг 5,мм]]</f>
        <v>20294.197017064842</v>
      </c>
      <c r="CB1037" s="14">
        <f>Таблица1[[#This Row],[Т3]]+Таблица1[[#This Row],[Y6, мм]]</f>
        <v>58701.238375521949</v>
      </c>
      <c r="CC1037" s="14">
        <f>Таблица1[[#This Row],[Т4]]+Таблица1[[#This Row],[Lдуг 6,мм]]</f>
        <v>21422.672537401901</v>
      </c>
      <c r="CD1037" s="14">
        <f>Таблица1[[#This Row],[Т5]]+Таблица1[[#This Row],[Lдуг 1,мм]]</f>
        <v>58748.492204855735</v>
      </c>
      <c r="CE1037" s="14">
        <f>Таблица1[[#This Row],[Т6]]+Таблица1[[#This Row],[Lпрям1, мм]]</f>
        <v>21812.967297807423</v>
      </c>
      <c r="CF1037" s="15">
        <f>Таблица1[[#This Row],[Т7]]+Таблица1[[#This Row],[Lдуг 2,мм]]</f>
        <v>59071.602107650229</v>
      </c>
      <c r="CG1037" s="14">
        <f>Таблица1[[#This Row],[Т8]]+Таблица1[[#This Row],[Lпрям2, мм]]</f>
        <v>25973.724222221608</v>
      </c>
      <c r="CH1037" s="14">
        <f>Таблица1[[#This Row],[Т9]]-Таблица1[[#This Row],[Т9]]</f>
        <v>0</v>
      </c>
      <c r="CI1037" s="50">
        <f>Таблица1[[#This Row],[Т9]]-Таблица1[[#This Row],[Т8]]</f>
        <v>37258.634809842806</v>
      </c>
      <c r="CJ1037" s="54">
        <f>Таблица1[[#This Row],[Т9]]-Таблица1[[#This Row],[Т7]]</f>
        <v>323.1099027944947</v>
      </c>
      <c r="CK1037" s="14">
        <f>Таблица1[[#This Row],[Т9]]-Таблица1[[#This Row],[Т6]]</f>
        <v>37648.929570248329</v>
      </c>
      <c r="CL1037" s="14">
        <f>Таблица1[[#This Row],[Т9]]-Таблица1[[#This Row],[Т5]]</f>
        <v>370.36373212828039</v>
      </c>
      <c r="CM1037" s="14">
        <f>Таблица1[[#This Row],[Т9]]-Таблица1[[#This Row],[Т4]]</f>
        <v>38777.405090585387</v>
      </c>
      <c r="CN1037" s="14">
        <f>Таблица1[[#This Row],[Т9]]-Таблица1[[#This Row],[Т3]]</f>
        <v>602.40392274784244</v>
      </c>
      <c r="CO1037" s="14">
        <f>Таблица1[[#This Row],[Т9]]-Таблица1[[#This Row],[Т2]]</f>
        <v>44257.937272773539</v>
      </c>
      <c r="CP1037" s="14">
        <f>Таблица1[[#This Row],[Т9]]-Таблица1[[#This Row],[Т1]]</f>
        <v>799.79292958269798</v>
      </c>
      <c r="CQ1037" s="14">
        <f>Таблица1[[#This Row],[Т9]]-Таблица1[[#This Row],[угол обхв6]]</f>
        <v>46193.999869112748</v>
      </c>
      <c r="CR1037" s="14">
        <f>Таблица1[[#This Row],[Т9]]-Таблица1[[#This Row],[угол обхв5]]</f>
        <v>901.02196935327811</v>
      </c>
      <c r="CS1037" s="14">
        <f>Таблица1[[#This Row],[Т9]]-Таблица1[[#This Row],[угол обхв4]]</f>
        <v>59071.602107650229</v>
      </c>
      <c r="CT1037" s="14">
        <f>Таблица1[[#This Row],[Lкан_прям, мм]]+Таблица1[[#This Row],[Lкан_дуг, мм]]+Таблица1[[#This Row],[Lкан_леб,мм]]</f>
        <v>85045.326329871838</v>
      </c>
      <c r="CU1037" s="16">
        <f>Таблица1[[#This Row],[Lкан_леб,мм]]</f>
        <v>58170.580138296951</v>
      </c>
      <c r="CV1037" s="14">
        <f>2534431-(Таблица1[[#This Row],[Т23]]+Таблица1[[#This Row],[угол обхв3]])</f>
        <v>2449226.2538084253</v>
      </c>
      <c r="CW1037" s="50">
        <f>SUM(X1037:AC1037,AD1037:AI1037)-Таблица1[[#This Row],[lподв_min, мм]]</f>
        <v>22713.989268141289</v>
      </c>
      <c r="CX1037" s="17">
        <f>CW1476-Таблица1[[#This Row],[Суммарная длина каната]]</f>
        <v>-2425742.379506961</v>
      </c>
    </row>
    <row r="1038" spans="1:102" x14ac:dyDescent="0.25">
      <c r="A1038" s="21">
        <v>1037</v>
      </c>
      <c r="B1038" s="10">
        <v>24.700000000003758</v>
      </c>
      <c r="C1038" s="10">
        <v>147.2477551020408</v>
      </c>
      <c r="D1038" s="11">
        <v>18210.331839798397</v>
      </c>
      <c r="E1038" s="11">
        <v>13838.039062930835</v>
      </c>
      <c r="F1038" s="11">
        <v>18080.575357935431</v>
      </c>
      <c r="G1038" s="11">
        <v>13891.744327240265</v>
      </c>
      <c r="H1038" s="11">
        <v>18618.331349798395</v>
      </c>
      <c r="I1038" s="11">
        <v>9623.789256752887</v>
      </c>
      <c r="J1038" s="11">
        <v>4214.2498061779479</v>
      </c>
      <c r="K1038" s="11">
        <v>25973.724222209155</v>
      </c>
      <c r="L1038" s="11">
        <v>901.021969365725</v>
      </c>
      <c r="M1038" s="11">
        <v>58170.580138296951</v>
      </c>
      <c r="N1038" s="11">
        <v>9995.4583257959512</v>
      </c>
      <c r="O1038" s="11">
        <v>16138.173280582843</v>
      </c>
      <c r="P1038" s="43">
        <v>11838.475073428421</v>
      </c>
      <c r="Q1038" s="11">
        <v>16522.045648031766</v>
      </c>
      <c r="R1038" s="11">
        <v>17106.921536202968</v>
      </c>
      <c r="S1038" s="11">
        <v>15012.176491820421</v>
      </c>
      <c r="T1038" s="11">
        <v>18465.408311332081</v>
      </c>
      <c r="U1038" s="11">
        <v>14705.86507871391</v>
      </c>
      <c r="V1038" s="11">
        <v>18210.331839798397</v>
      </c>
      <c r="W1038" s="11">
        <v>13838.039062930835</v>
      </c>
      <c r="X1038" s="12">
        <v>0</v>
      </c>
      <c r="Y1038" s="12">
        <v>81.847071168256107</v>
      </c>
      <c r="Z1038" s="12">
        <v>197.65778218928517</v>
      </c>
      <c r="AA1038" s="44">
        <v>232.0401906195587</v>
      </c>
      <c r="AB1038" s="45">
        <v>47.253829333786044</v>
      </c>
      <c r="AC1038" s="12">
        <v>342.22309605483889</v>
      </c>
      <c r="AD1038" s="12">
        <v>12877.602238537484</v>
      </c>
      <c r="AE1038" s="12">
        <v>1882.5697135948535</v>
      </c>
      <c r="AF1038" s="12">
        <v>5480.5321821881507</v>
      </c>
      <c r="AG1038" s="44">
        <v>1128.4755203370626</v>
      </c>
      <c r="AH1038" s="45">
        <v>390.29476040551839</v>
      </c>
      <c r="AI1038" s="12">
        <v>4214.2498071460905</v>
      </c>
      <c r="AJ1038" s="12">
        <v>-23.25947592004287</v>
      </c>
      <c r="AK1038" s="12">
        <v>-11.76562360767042</v>
      </c>
      <c r="AL1038" s="12">
        <v>15.991623224099516</v>
      </c>
      <c r="AM1038" s="44">
        <v>48.577220282706939</v>
      </c>
      <c r="AN1038" s="45">
        <v>41.941325707566193</v>
      </c>
      <c r="AO1038" s="12">
        <v>89.999999864042763</v>
      </c>
      <c r="AP1038" s="12">
        <v>-1996.6460302130581</v>
      </c>
      <c r="AQ1038" s="12">
        <v>9912.2635708882626</v>
      </c>
      <c r="AR1038" s="12">
        <v>11950.877773614422</v>
      </c>
      <c r="AS1038" s="44">
        <v>17412.859554994531</v>
      </c>
      <c r="AT1038" s="45">
        <v>18192.71366506401</v>
      </c>
      <c r="AU1038" s="12">
        <v>18618.331839798397</v>
      </c>
      <c r="AV1038" s="12">
        <v>11427.702335064194</v>
      </c>
      <c r="AW1038" s="12">
        <v>16537.601162378607</v>
      </c>
      <c r="AX1038" s="12">
        <v>16914.256857701883</v>
      </c>
      <c r="AY1038" s="44">
        <v>15282.113389368516</v>
      </c>
      <c r="AZ1038" s="45">
        <v>14402.382575269756</v>
      </c>
      <c r="BA1038" s="12">
        <v>13838.039063898981</v>
      </c>
      <c r="BB1038" s="12">
        <v>9834.3408368695818</v>
      </c>
      <c r="BC1038" s="12">
        <v>11755.280318520732</v>
      </c>
      <c r="BD1038" s="12">
        <v>17219.324236388969</v>
      </c>
      <c r="BE1038" s="44">
        <v>18159.470292540514</v>
      </c>
      <c r="BF1038" s="45">
        <v>18483.026486066468</v>
      </c>
      <c r="BG1038" s="12">
        <v>18618.331849798393</v>
      </c>
      <c r="BH1038" s="12">
        <v>16513.013452872397</v>
      </c>
      <c r="BI1038" s="12">
        <v>16921.47352982753</v>
      </c>
      <c r="BJ1038" s="12">
        <v>15404.387701490536</v>
      </c>
      <c r="BK1038" s="44">
        <v>14435.928181165815</v>
      </c>
      <c r="BL1038" s="45">
        <v>14141.52156637499</v>
      </c>
      <c r="BM1038" s="12">
        <v>9623.7892567528888</v>
      </c>
      <c r="BN1038" s="12">
        <v>0</v>
      </c>
      <c r="BO1038" s="12">
        <v>11.49385231237245</v>
      </c>
      <c r="BP1038" s="12">
        <v>27.757246831769937</v>
      </c>
      <c r="BQ1038" s="48">
        <v>32.585597058607419</v>
      </c>
      <c r="BR1038" s="49">
        <v>6.6358945751407514</v>
      </c>
      <c r="BS1038" s="13">
        <v>48.05867415647657</v>
      </c>
      <c r="BT1038" s="12">
        <v>159.41986170304185</v>
      </c>
      <c r="BV1038" s="14">
        <f>Таблица1[[#This Row],[Lкан_леб,мм]]</f>
        <v>58170.580138296951</v>
      </c>
      <c r="BW1038" s="50">
        <f>Таблица1[[#This Row],[угол обхв4]]+Таблица1[[#This Row],[Lдуг 3,мм]]</f>
        <v>12877.602238537484</v>
      </c>
      <c r="BX1038" s="54">
        <f>Таблица1[[#This Row],[угол обхв5]]+Таблица1[[#This Row],[Y5, мм]]</f>
        <v>58252.427209465204</v>
      </c>
      <c r="BY1038" s="14">
        <f>Таблица1[[#This Row],[угол обхв6]]+Таблица1[[#This Row],[Lдуг 4,мм]]</f>
        <v>14760.171952132338</v>
      </c>
      <c r="BZ1038" s="14">
        <f>Таблица1[[#This Row],[Т1]]+Таблица1[[#This Row],[X6, мм]]</f>
        <v>58450.08499165449</v>
      </c>
      <c r="CA1038" s="14">
        <f>Таблица1[[#This Row],[Т2]]+Таблица1[[#This Row],[Lдуг 5,мм]]</f>
        <v>20240.704134320487</v>
      </c>
      <c r="CB1038" s="14">
        <f>Таблица1[[#This Row],[Т3]]+Таблица1[[#This Row],[Y6, мм]]</f>
        <v>58682.125182274052</v>
      </c>
      <c r="CC1038" s="14">
        <f>Таблица1[[#This Row],[Т4]]+Таблица1[[#This Row],[Lдуг 6,мм]]</f>
        <v>21369.17965465755</v>
      </c>
      <c r="CD1038" s="14">
        <f>Таблица1[[#This Row],[Т5]]+Таблица1[[#This Row],[Lдуг 1,мм]]</f>
        <v>58729.379011607838</v>
      </c>
      <c r="CE1038" s="14">
        <f>Таблица1[[#This Row],[Т6]]+Таблица1[[#This Row],[Lпрям1, мм]]</f>
        <v>21759.474415063069</v>
      </c>
      <c r="CF1038" s="15">
        <f>Таблица1[[#This Row],[Т7]]+Таблица1[[#This Row],[Lдуг 2,мм]]</f>
        <v>59071.602107662678</v>
      </c>
      <c r="CG1038" s="14">
        <f>Таблица1[[#This Row],[Т8]]+Таблица1[[#This Row],[Lпрям2, мм]]</f>
        <v>25973.724222209159</v>
      </c>
      <c r="CH1038" s="14">
        <f>Таблица1[[#This Row],[Т9]]-Таблица1[[#This Row],[Т9]]</f>
        <v>0</v>
      </c>
      <c r="CI1038" s="50">
        <f>Таблица1[[#This Row],[Т9]]-Таблица1[[#This Row],[Т8]]</f>
        <v>37312.127692599606</v>
      </c>
      <c r="CJ1038" s="54">
        <f>Таблица1[[#This Row],[Т9]]-Таблица1[[#This Row],[Т7]]</f>
        <v>342.22309605484043</v>
      </c>
      <c r="CK1038" s="14">
        <f>Таблица1[[#This Row],[Т9]]-Таблица1[[#This Row],[Т6]]</f>
        <v>37702.422453005129</v>
      </c>
      <c r="CL1038" s="14">
        <f>Таблица1[[#This Row],[Т9]]-Таблица1[[#This Row],[Т5]]</f>
        <v>389.47692538862611</v>
      </c>
      <c r="CM1038" s="14">
        <f>Таблица1[[#This Row],[Т9]]-Таблица1[[#This Row],[Т4]]</f>
        <v>38830.897973342187</v>
      </c>
      <c r="CN1038" s="14">
        <f>Таблица1[[#This Row],[Т9]]-Таблица1[[#This Row],[Т3]]</f>
        <v>621.51711600818817</v>
      </c>
      <c r="CO1038" s="14">
        <f>Таблица1[[#This Row],[Т9]]-Таблица1[[#This Row],[Т2]]</f>
        <v>44311.430155530339</v>
      </c>
      <c r="CP1038" s="14">
        <f>Таблица1[[#This Row],[Т9]]-Таблица1[[#This Row],[Т1]]</f>
        <v>819.17489819747425</v>
      </c>
      <c r="CQ1038" s="14">
        <f>Таблица1[[#This Row],[Т9]]-Таблица1[[#This Row],[угол обхв6]]</f>
        <v>46193.999869125197</v>
      </c>
      <c r="CR1038" s="14">
        <f>Таблица1[[#This Row],[Т9]]-Таблица1[[#This Row],[угол обхв5]]</f>
        <v>901.02196936572727</v>
      </c>
      <c r="CS1038" s="14">
        <f>Таблица1[[#This Row],[Т9]]-Таблица1[[#This Row],[угол обхв4]]</f>
        <v>59071.602107662678</v>
      </c>
      <c r="CT1038" s="14">
        <f>Таблица1[[#This Row],[Lкан_прям, мм]]+Таблица1[[#This Row],[Lкан_дуг, мм]]+Таблица1[[#This Row],[Lкан_леб,мм]]</f>
        <v>85045.326329871838</v>
      </c>
      <c r="CU1038" s="16">
        <f>Таблица1[[#This Row],[Lкан_леб,мм]]</f>
        <v>58170.580138296951</v>
      </c>
      <c r="CV1038" s="14">
        <f>2534431-(Таблица1[[#This Row],[Т23]]+Таблица1[[#This Row],[угол обхв3]])</f>
        <v>2449226.2538084253</v>
      </c>
      <c r="CW1038" s="50">
        <f>SUM(X1038:AC1038,AD1038:AI1038)-Таблица1[[#This Row],[lподв_min, мм]]</f>
        <v>22660.496385396938</v>
      </c>
      <c r="CX1038" s="17">
        <f>CW1477-Таблица1[[#This Row],[Суммарная длина каната]]</f>
        <v>-2425809.9309353689</v>
      </c>
    </row>
    <row r="1039" spans="1:102" x14ac:dyDescent="0.25">
      <c r="A1039" s="21">
        <v>1038</v>
      </c>
      <c r="B1039" s="10">
        <v>24.700000000003758</v>
      </c>
      <c r="C1039" s="10">
        <v>149.93183673469386</v>
      </c>
      <c r="D1039" s="11">
        <v>18256.403673757592</v>
      </c>
      <c r="E1039" s="11">
        <v>14215.597247932492</v>
      </c>
      <c r="F1039" s="11">
        <v>18124.274584599385</v>
      </c>
      <c r="G1039" s="11">
        <v>14263.167236351901</v>
      </c>
      <c r="H1039" s="11">
        <v>18664.403183757593</v>
      </c>
      <c r="I1039" s="11">
        <v>9947.977293916374</v>
      </c>
      <c r="J1039" s="11">
        <v>4267.6199540161188</v>
      </c>
      <c r="K1039" s="11">
        <v>25973.724222197052</v>
      </c>
      <c r="L1039" s="11">
        <v>901.02196937783629</v>
      </c>
      <c r="M1039" s="11">
        <v>58170.580138296951</v>
      </c>
      <c r="N1039" s="11">
        <v>9995.4583257959512</v>
      </c>
      <c r="O1039" s="11">
        <v>16138.173280582843</v>
      </c>
      <c r="P1039" s="43">
        <v>11765.848164297615</v>
      </c>
      <c r="Q1039" s="11">
        <v>16598.272042909502</v>
      </c>
      <c r="R1039" s="11">
        <v>17099.220296477153</v>
      </c>
      <c r="S1039" s="11">
        <v>15336.775035504937</v>
      </c>
      <c r="T1039" s="11">
        <v>18470.560943767985</v>
      </c>
      <c r="U1039" s="11">
        <v>15094.416150609088</v>
      </c>
      <c r="V1039" s="11">
        <v>18256.403673757592</v>
      </c>
      <c r="W1039" s="11">
        <v>14215.597247932492</v>
      </c>
      <c r="X1039" s="12">
        <v>0</v>
      </c>
      <c r="Y1039" s="12">
        <v>61.890977026281476</v>
      </c>
      <c r="Z1039" s="12">
        <v>198.50068308336282</v>
      </c>
      <c r="AA1039" s="44">
        <v>232.04019061955893</v>
      </c>
      <c r="AB1039" s="45">
        <v>47.253829333787984</v>
      </c>
      <c r="AC1039" s="12">
        <v>361.33628931484509</v>
      </c>
      <c r="AD1039" s="12">
        <v>12877.602238537484</v>
      </c>
      <c r="AE1039" s="12">
        <v>1829.1995657566927</v>
      </c>
      <c r="AF1039" s="12">
        <v>5480.5321821881471</v>
      </c>
      <c r="AG1039" s="44">
        <v>1128.4755203370594</v>
      </c>
      <c r="AH1039" s="45">
        <v>390.2947604055181</v>
      </c>
      <c r="AI1039" s="12">
        <v>4267.6199549721541</v>
      </c>
      <c r="AJ1039" s="12">
        <v>-23.25947592004287</v>
      </c>
      <c r="AK1039" s="12">
        <v>-14.568074514290256</v>
      </c>
      <c r="AL1039" s="12">
        <v>13.307541591446478</v>
      </c>
      <c r="AM1039" s="44">
        <v>45.893138650053935</v>
      </c>
      <c r="AN1039" s="45">
        <v>39.257244074912904</v>
      </c>
      <c r="AO1039" s="12">
        <v>89.999999865743021</v>
      </c>
      <c r="AP1039" s="12">
        <v>-1996.6460302130581</v>
      </c>
      <c r="AQ1039" s="12">
        <v>9892.8340421784214</v>
      </c>
      <c r="AR1039" s="12">
        <v>11859.760719120999</v>
      </c>
      <c r="AS1039" s="44">
        <v>17392.181822062572</v>
      </c>
      <c r="AT1039" s="45">
        <v>18212.377225006603</v>
      </c>
      <c r="AU1039" s="12">
        <v>18664.403673757592</v>
      </c>
      <c r="AV1039" s="12">
        <v>11427.702335064194</v>
      </c>
      <c r="AW1039" s="12">
        <v>16533.055866185183</v>
      </c>
      <c r="AX1039" s="12">
        <v>16995.316665145521</v>
      </c>
      <c r="AY1039" s="44">
        <v>15620.742541615522</v>
      </c>
      <c r="AZ1039" s="45">
        <v>14778.496592229834</v>
      </c>
      <c r="BA1039" s="12">
        <v>14215.597248888529</v>
      </c>
      <c r="BB1039" s="12">
        <v>9834.3408368695818</v>
      </c>
      <c r="BC1039" s="12">
        <v>11663.223880680085</v>
      </c>
      <c r="BD1039" s="12">
        <v>17193.132851300536</v>
      </c>
      <c r="BE1039" s="44">
        <v>18177.599418182566</v>
      </c>
      <c r="BF1039" s="45">
        <v>18514.587392518977</v>
      </c>
      <c r="BG1039" s="12">
        <v>18664.403683757591</v>
      </c>
      <c r="BH1039" s="12">
        <v>16513.013452872397</v>
      </c>
      <c r="BI1039" s="12">
        <v>16993.154628511842</v>
      </c>
      <c r="BJ1039" s="12">
        <v>15733.819657740958</v>
      </c>
      <c r="BK1039" s="44">
        <v>14810.448644498503</v>
      </c>
      <c r="BL1039" s="45">
        <v>14531.516806311747</v>
      </c>
      <c r="BM1039" s="12">
        <v>9947.9772939163759</v>
      </c>
      <c r="BN1039" s="12">
        <v>0</v>
      </c>
      <c r="BO1039" s="12">
        <v>8.6914014057526146</v>
      </c>
      <c r="BP1039" s="12">
        <v>27.875616105736736</v>
      </c>
      <c r="BQ1039" s="48">
        <v>32.585597058607455</v>
      </c>
      <c r="BR1039" s="49">
        <v>6.635894575141025</v>
      </c>
      <c r="BS1039" s="13">
        <v>50.742755790830117</v>
      </c>
      <c r="BT1039" s="12">
        <v>159.41986170304185</v>
      </c>
      <c r="BV1039" s="14">
        <f>Таблица1[[#This Row],[Lкан_леб,мм]]</f>
        <v>58170.580138296951</v>
      </c>
      <c r="BW1039" s="50">
        <f>Таблица1[[#This Row],[угол обхв4]]+Таблица1[[#This Row],[Lдуг 3,мм]]</f>
        <v>12877.602238537484</v>
      </c>
      <c r="BX1039" s="54">
        <f>Таблица1[[#This Row],[угол обхв5]]+Таблица1[[#This Row],[Y5, мм]]</f>
        <v>58232.471115323235</v>
      </c>
      <c r="BY1039" s="14">
        <f>Таблица1[[#This Row],[угол обхв6]]+Таблица1[[#This Row],[Lдуг 4,мм]]</f>
        <v>14706.801804294177</v>
      </c>
      <c r="BZ1039" s="14">
        <f>Таблица1[[#This Row],[Т1]]+Таблица1[[#This Row],[X6, мм]]</f>
        <v>58430.971798406601</v>
      </c>
      <c r="CA1039" s="14">
        <f>Таблица1[[#This Row],[Т2]]+Таблица1[[#This Row],[Lдуг 5,мм]]</f>
        <v>20187.333986482325</v>
      </c>
      <c r="CB1039" s="14">
        <f>Таблица1[[#This Row],[Т3]]+Таблица1[[#This Row],[Y6, мм]]</f>
        <v>58663.011989026163</v>
      </c>
      <c r="CC1039" s="14">
        <f>Таблица1[[#This Row],[Т4]]+Таблица1[[#This Row],[Lдуг 6,мм]]</f>
        <v>21315.809506819383</v>
      </c>
      <c r="CD1039" s="14">
        <f>Таблица1[[#This Row],[Т5]]+Таблица1[[#This Row],[Lдуг 1,мм]]</f>
        <v>58710.265818359949</v>
      </c>
      <c r="CE1039" s="14">
        <f>Таблица1[[#This Row],[Т6]]+Таблица1[[#This Row],[Lпрям1, мм]]</f>
        <v>21706.104267224902</v>
      </c>
      <c r="CF1039" s="15">
        <f>Таблица1[[#This Row],[Т7]]+Таблица1[[#This Row],[Lдуг 2,мм]]</f>
        <v>59071.602107674793</v>
      </c>
      <c r="CG1039" s="14">
        <f>Таблица1[[#This Row],[Т8]]+Таблица1[[#This Row],[Lпрям2, мм]]</f>
        <v>25973.724222197055</v>
      </c>
      <c r="CH1039" s="14">
        <f>Таблица1[[#This Row],[Т9]]-Таблица1[[#This Row],[Т9]]</f>
        <v>0</v>
      </c>
      <c r="CI1039" s="50">
        <f>Таблица1[[#This Row],[Т9]]-Таблица1[[#This Row],[Т8]]</f>
        <v>37365.497840449891</v>
      </c>
      <c r="CJ1039" s="54">
        <f>Таблица1[[#This Row],[Т9]]-Таблица1[[#This Row],[Т7]]</f>
        <v>361.33628931484418</v>
      </c>
      <c r="CK1039" s="14">
        <f>Таблица1[[#This Row],[Т9]]-Таблица1[[#This Row],[Т6]]</f>
        <v>37755.792600855406</v>
      </c>
      <c r="CL1039" s="14">
        <f>Таблица1[[#This Row],[Т9]]-Таблица1[[#This Row],[Т5]]</f>
        <v>408.59011864862987</v>
      </c>
      <c r="CM1039" s="14">
        <f>Таблица1[[#This Row],[Т9]]-Таблица1[[#This Row],[Т4]]</f>
        <v>38884.268121192465</v>
      </c>
      <c r="CN1039" s="14">
        <f>Таблица1[[#This Row],[Т9]]-Таблица1[[#This Row],[Т3]]</f>
        <v>640.63030926819192</v>
      </c>
      <c r="CO1039" s="14">
        <f>Таблица1[[#This Row],[Т9]]-Таблица1[[#This Row],[Т2]]</f>
        <v>44364.800303380616</v>
      </c>
      <c r="CP1039" s="14">
        <f>Таблица1[[#This Row],[Т9]]-Таблица1[[#This Row],[Т1]]</f>
        <v>839.13099235155823</v>
      </c>
      <c r="CQ1039" s="14">
        <f>Таблица1[[#This Row],[Т9]]-Таблица1[[#This Row],[угол обхв6]]</f>
        <v>46193.999869137311</v>
      </c>
      <c r="CR1039" s="14">
        <f>Таблица1[[#This Row],[Т9]]-Таблица1[[#This Row],[угол обхв5]]</f>
        <v>901.02196937784174</v>
      </c>
      <c r="CS1039" s="14">
        <f>Таблица1[[#This Row],[Т9]]-Таблица1[[#This Row],[угол обхв4]]</f>
        <v>59071.602107674793</v>
      </c>
      <c r="CT1039" s="14">
        <f>Таблица1[[#This Row],[Lкан_прям, мм]]+Таблица1[[#This Row],[Lкан_дуг, мм]]+Таблица1[[#This Row],[Lкан_леб,мм]]</f>
        <v>85045.326329871838</v>
      </c>
      <c r="CU1039" s="16">
        <f>Таблица1[[#This Row],[Lкан_леб,мм]]</f>
        <v>58170.580138296951</v>
      </c>
      <c r="CV1039" s="14">
        <f>2534431-(Таблица1[[#This Row],[Т23]]+Таблица1[[#This Row],[угол обхв3]])</f>
        <v>2449226.2538084253</v>
      </c>
      <c r="CW1039" s="50">
        <f>SUM(X1039:AC1039,AD1039:AI1039)-Таблица1[[#This Row],[lподв_min, мм]]</f>
        <v>22607.126237558772</v>
      </c>
      <c r="CX1039" s="17">
        <f>CW1478-Таблица1[[#This Row],[Суммарная длина каната]]</f>
        <v>-2425878.923953292</v>
      </c>
    </row>
    <row r="1040" spans="1:102" x14ac:dyDescent="0.25">
      <c r="A1040" s="21">
        <v>1039</v>
      </c>
      <c r="B1040" s="10">
        <v>24.700000000003758</v>
      </c>
      <c r="C1040" s="10">
        <v>152.61591836734689</v>
      </c>
      <c r="D1040" s="11">
        <v>18284.744317820001</v>
      </c>
      <c r="E1040" s="11">
        <v>14594.89871753186</v>
      </c>
      <c r="F1040" s="11">
        <v>18150.532532698802</v>
      </c>
      <c r="G1040" s="11">
        <v>14636.229054266287</v>
      </c>
      <c r="H1040" s="11">
        <v>18692.743827820002</v>
      </c>
      <c r="I1040" s="11">
        <v>10274.16478349359</v>
      </c>
      <c r="J1040" s="11">
        <v>4320.7339340382696</v>
      </c>
      <c r="K1040" s="11">
        <v>25973.724222185301</v>
      </c>
      <c r="L1040" s="11">
        <v>901.02196938958889</v>
      </c>
      <c r="M1040" s="11">
        <v>58170.580138296951</v>
      </c>
      <c r="N1040" s="11">
        <v>9995.4583257959512</v>
      </c>
      <c r="O1040" s="11">
        <v>16138.173280582843</v>
      </c>
      <c r="P1040" s="43">
        <v>11689.731331949266</v>
      </c>
      <c r="Q1040" s="11">
        <v>16671.013771231039</v>
      </c>
      <c r="R1040" s="11">
        <v>17076.32690331278</v>
      </c>
      <c r="S1040" s="11">
        <v>15660.65682907297</v>
      </c>
      <c r="T1040" s="11">
        <v>18457.512492661011</v>
      </c>
      <c r="U1040" s="11">
        <v>15482.782244669348</v>
      </c>
      <c r="V1040" s="11">
        <v>18284.744317820001</v>
      </c>
      <c r="W1040" s="11">
        <v>14594.89871753186</v>
      </c>
      <c r="X1040" s="12">
        <v>0</v>
      </c>
      <c r="Y1040" s="12">
        <v>41.31123989931595</v>
      </c>
      <c r="Z1040" s="12">
        <v>199.96722696243111</v>
      </c>
      <c r="AA1040" s="44">
        <v>232.04019061955955</v>
      </c>
      <c r="AB1040" s="45">
        <v>47.253829333788119</v>
      </c>
      <c r="AC1040" s="12">
        <v>380.44948257449414</v>
      </c>
      <c r="AD1040" s="12">
        <v>12877.602238537484</v>
      </c>
      <c r="AE1040" s="12">
        <v>1776.0855857345387</v>
      </c>
      <c r="AF1040" s="12">
        <v>5480.5321821881498</v>
      </c>
      <c r="AG1040" s="44">
        <v>1128.4755203370573</v>
      </c>
      <c r="AH1040" s="45">
        <v>390.29476040551771</v>
      </c>
      <c r="AI1040" s="12">
        <v>4320.7339349825525</v>
      </c>
      <c r="AJ1040" s="12">
        <v>-23.25947592004287</v>
      </c>
      <c r="AK1040" s="12">
        <v>-17.458104124250578</v>
      </c>
      <c r="AL1040" s="12">
        <v>10.623459958793406</v>
      </c>
      <c r="AM1040" s="44">
        <v>43.209057017400951</v>
      </c>
      <c r="AN1040" s="45">
        <v>36.573162442259907</v>
      </c>
      <c r="AO1040" s="12">
        <v>89.999999867393413</v>
      </c>
      <c r="AP1040" s="12">
        <v>-1996.6460302130581</v>
      </c>
      <c r="AQ1040" s="12">
        <v>9873.0549225305876</v>
      </c>
      <c r="AR1040" s="12">
        <v>11764.94768297084</v>
      </c>
      <c r="AS1040" s="44">
        <v>17355.669133514861</v>
      </c>
      <c r="AT1040" s="45">
        <v>18214.406195781994</v>
      </c>
      <c r="AU1040" s="12">
        <v>18692.744317820005</v>
      </c>
      <c r="AV1040" s="12">
        <v>11427.702335064194</v>
      </c>
      <c r="AW1040" s="12">
        <v>16527.379404467167</v>
      </c>
      <c r="AX1040" s="12">
        <v>17072.020629699819</v>
      </c>
      <c r="AY1040" s="44">
        <v>15958.031875816514</v>
      </c>
      <c r="AZ1040" s="45">
        <v>15155.118806950444</v>
      </c>
      <c r="BA1040" s="12">
        <v>14594.898718476144</v>
      </c>
      <c r="BB1040" s="12">
        <v>9834.3408368695818</v>
      </c>
      <c r="BC1040" s="12">
        <v>11567.327928683904</v>
      </c>
      <c r="BD1040" s="12">
        <v>17151.543254334352</v>
      </c>
      <c r="BE1040" s="44">
        <v>18178.170262458931</v>
      </c>
      <c r="BF1040" s="45">
        <v>18527.850614699022</v>
      </c>
      <c r="BG1040" s="12">
        <v>18692.744327820001</v>
      </c>
      <c r="BH1040" s="12">
        <v>16513.013452872397</v>
      </c>
      <c r="BI1040" s="12">
        <v>17060.219895115359</v>
      </c>
      <c r="BJ1040" s="12">
        <v>16061.663687541748</v>
      </c>
      <c r="BK1040" s="44">
        <v>15185.407197925802</v>
      </c>
      <c r="BL1040" s="45">
        <v>14922.562155250764</v>
      </c>
      <c r="BM1040" s="12">
        <v>10274.164783493592</v>
      </c>
      <c r="BN1040" s="12">
        <v>0</v>
      </c>
      <c r="BO1040" s="12">
        <v>5.801371795792293</v>
      </c>
      <c r="BP1040" s="12">
        <v>28.081564083043979</v>
      </c>
      <c r="BQ1040" s="48">
        <v>32.58559705860754</v>
      </c>
      <c r="BR1040" s="49">
        <v>6.6358945751410436</v>
      </c>
      <c r="BS1040" s="13">
        <v>53.426837425133506</v>
      </c>
      <c r="BT1040" s="12">
        <v>159.41986170304185</v>
      </c>
      <c r="BV1040" s="14">
        <f>Таблица1[[#This Row],[Lкан_леб,мм]]</f>
        <v>58170.580138296951</v>
      </c>
      <c r="BW1040" s="50">
        <f>Таблица1[[#This Row],[угол обхв4]]+Таблица1[[#This Row],[Lдуг 3,мм]]</f>
        <v>12877.602238537484</v>
      </c>
      <c r="BX1040" s="54">
        <f>Таблица1[[#This Row],[угол обхв5]]+Таблица1[[#This Row],[Y5, мм]]</f>
        <v>58211.891378196269</v>
      </c>
      <c r="BY1040" s="14">
        <f>Таблица1[[#This Row],[угол обхв6]]+Таблица1[[#This Row],[Lдуг 4,мм]]</f>
        <v>14653.687824272023</v>
      </c>
      <c r="BZ1040" s="14">
        <f>Таблица1[[#This Row],[Т1]]+Таблица1[[#This Row],[X6, мм]]</f>
        <v>58411.858605158697</v>
      </c>
      <c r="CA1040" s="14">
        <f>Таблица1[[#This Row],[Т2]]+Таблица1[[#This Row],[Lдуг 5,мм]]</f>
        <v>20134.220006460171</v>
      </c>
      <c r="CB1040" s="14">
        <f>Таблица1[[#This Row],[Т3]]+Таблица1[[#This Row],[Y6, мм]]</f>
        <v>58643.898795778259</v>
      </c>
      <c r="CC1040" s="14">
        <f>Таблица1[[#This Row],[Т4]]+Таблица1[[#This Row],[Lдуг 6,мм]]</f>
        <v>21262.69552679723</v>
      </c>
      <c r="CD1040" s="14">
        <f>Таблица1[[#This Row],[Т5]]+Таблица1[[#This Row],[Lдуг 1,мм]]</f>
        <v>58691.152625112045</v>
      </c>
      <c r="CE1040" s="14">
        <f>Таблица1[[#This Row],[Т6]]+Таблица1[[#This Row],[Lпрям1, мм]]</f>
        <v>21652.990287202749</v>
      </c>
      <c r="CF1040" s="15">
        <f>Таблица1[[#This Row],[Т7]]+Таблица1[[#This Row],[Lдуг 2,мм]]</f>
        <v>59071.602107686536</v>
      </c>
      <c r="CG1040" s="14">
        <f>Таблица1[[#This Row],[Т8]]+Таблица1[[#This Row],[Lпрям2, мм]]</f>
        <v>25973.724222185301</v>
      </c>
      <c r="CH1040" s="14">
        <f>Таблица1[[#This Row],[Т9]]-Таблица1[[#This Row],[Т9]]</f>
        <v>0</v>
      </c>
      <c r="CI1040" s="50">
        <f>Таблица1[[#This Row],[Т9]]-Таблица1[[#This Row],[Т8]]</f>
        <v>37418.611820483784</v>
      </c>
      <c r="CJ1040" s="54">
        <f>Таблица1[[#This Row],[Т9]]-Таблица1[[#This Row],[Т7]]</f>
        <v>380.44948257449141</v>
      </c>
      <c r="CK1040" s="14">
        <f>Таблица1[[#This Row],[Т9]]-Таблица1[[#This Row],[Т6]]</f>
        <v>37808.906580889306</v>
      </c>
      <c r="CL1040" s="14">
        <f>Таблица1[[#This Row],[Т9]]-Таблица1[[#This Row],[Т5]]</f>
        <v>427.7033119082771</v>
      </c>
      <c r="CM1040" s="14">
        <f>Таблица1[[#This Row],[Т9]]-Таблица1[[#This Row],[Т4]]</f>
        <v>38937.382101226365</v>
      </c>
      <c r="CN1040" s="14">
        <f>Таблица1[[#This Row],[Т9]]-Таблица1[[#This Row],[Т3]]</f>
        <v>659.74350252783915</v>
      </c>
      <c r="CO1040" s="14">
        <f>Таблица1[[#This Row],[Т9]]-Таблица1[[#This Row],[Т2]]</f>
        <v>44417.914283414517</v>
      </c>
      <c r="CP1040" s="14">
        <f>Таблица1[[#This Row],[Т9]]-Таблица1[[#This Row],[Т1]]</f>
        <v>859.71072949026711</v>
      </c>
      <c r="CQ1040" s="14">
        <f>Таблица1[[#This Row],[Т9]]-Таблица1[[#This Row],[угол обхв6]]</f>
        <v>46193.999869149055</v>
      </c>
      <c r="CR1040" s="14">
        <f>Таблица1[[#This Row],[Т9]]-Таблица1[[#This Row],[угол обхв5]]</f>
        <v>901.02196938958514</v>
      </c>
      <c r="CS1040" s="14">
        <f>Таблица1[[#This Row],[Т9]]-Таблица1[[#This Row],[угол обхв4]]</f>
        <v>59071.602107686536</v>
      </c>
      <c r="CT1040" s="14">
        <f>Таблица1[[#This Row],[Lкан_прям, мм]]+Таблица1[[#This Row],[Lкан_дуг, мм]]+Таблица1[[#This Row],[Lкан_леб,мм]]</f>
        <v>85045.326329871838</v>
      </c>
      <c r="CU1040" s="16">
        <f>Таблица1[[#This Row],[Lкан_леб,мм]]</f>
        <v>58170.580138296951</v>
      </c>
      <c r="CV1040" s="14">
        <f>2534431-(Таблица1[[#This Row],[Т23]]+Таблица1[[#This Row],[угол обхв3]])</f>
        <v>2449226.2538084253</v>
      </c>
      <c r="CW1040" s="50">
        <f>SUM(X1040:AC1040,AD1040:AI1040)-Таблица1[[#This Row],[lподв_min, мм]]</f>
        <v>22554.012257536626</v>
      </c>
      <c r="CX1040" s="17">
        <f>CW1479-Таблица1[[#This Row],[Суммарная длина каната]]</f>
        <v>-2425949.3338166978</v>
      </c>
    </row>
    <row r="1041" spans="1:102" x14ac:dyDescent="0.25">
      <c r="A1041" s="21">
        <v>1040</v>
      </c>
      <c r="B1041" s="10">
        <v>24.700000000003758</v>
      </c>
      <c r="C1041" s="10">
        <v>155.29999999999623</v>
      </c>
      <c r="D1041" s="11">
        <v>18295.291588298976</v>
      </c>
      <c r="E1041" s="11">
        <v>14975.111226572728</v>
      </c>
      <c r="F1041" s="11">
        <v>18159.291588298976</v>
      </c>
      <c r="G1041" s="11">
        <v>15010.111226572728</v>
      </c>
      <c r="H1041" s="11">
        <v>18703.291098298974</v>
      </c>
      <c r="I1041" s="11">
        <v>10601.665072182108</v>
      </c>
      <c r="J1041" s="11">
        <v>4373.4461543906209</v>
      </c>
      <c r="K1041" s="11">
        <v>25973.724222173907</v>
      </c>
      <c r="L1041" s="11">
        <v>901.0219694009694</v>
      </c>
      <c r="M1041" s="11">
        <v>58170.580138296951</v>
      </c>
      <c r="N1041" s="11">
        <v>9995.4583257959512</v>
      </c>
      <c r="O1041" s="11">
        <v>16138.173280582843</v>
      </c>
      <c r="P1041" s="43">
        <v>11610.29158829898</v>
      </c>
      <c r="Q1041" s="11">
        <v>16740.111226572728</v>
      </c>
      <c r="R1041" s="11">
        <v>17038.291588298976</v>
      </c>
      <c r="S1041" s="11">
        <v>15983.11122657273</v>
      </c>
      <c r="T1041" s="11">
        <v>18426.291588298976</v>
      </c>
      <c r="U1041" s="11">
        <v>15870.111226572728</v>
      </c>
      <c r="V1041" s="11">
        <v>18295.291588298976</v>
      </c>
      <c r="W1041" s="11">
        <v>14975.111226572728</v>
      </c>
      <c r="X1041" s="12">
        <v>0</v>
      </c>
      <c r="Y1041" s="12">
        <v>20.054430863313268</v>
      </c>
      <c r="Z1041" s="12">
        <v>202.11084275056331</v>
      </c>
      <c r="AA1041" s="44">
        <v>232.04019061955961</v>
      </c>
      <c r="AB1041" s="45">
        <v>47.253829333787756</v>
      </c>
      <c r="AC1041" s="12">
        <v>399.56267583374546</v>
      </c>
      <c r="AD1041" s="12">
        <v>12877.602238537484</v>
      </c>
      <c r="AE1041" s="12">
        <v>1723.3733653821785</v>
      </c>
      <c r="AF1041" s="12">
        <v>5480.5321821881498</v>
      </c>
      <c r="AG1041" s="44">
        <v>1128.4755203370598</v>
      </c>
      <c r="AH1041" s="45">
        <v>390.29476040551299</v>
      </c>
      <c r="AI1041" s="12">
        <v>4373.4461553235224</v>
      </c>
      <c r="AJ1041" s="12">
        <v>-23.25947592004287</v>
      </c>
      <c r="AK1041" s="12">
        <v>-20.443215505815541</v>
      </c>
      <c r="AL1041" s="12">
        <v>7.9393783261440856</v>
      </c>
      <c r="AM1041" s="44">
        <v>40.524975384751635</v>
      </c>
      <c r="AN1041" s="45">
        <v>33.889080809610647</v>
      </c>
      <c r="AO1041" s="12">
        <v>89.999999868991694</v>
      </c>
      <c r="AP1041" s="12">
        <v>-1996.6460302130581</v>
      </c>
      <c r="AQ1041" s="12">
        <v>9852.9525363384164</v>
      </c>
      <c r="AR1041" s="12">
        <v>11666.646699396362</v>
      </c>
      <c r="AS1041" s="44">
        <v>17303.401603747552</v>
      </c>
      <c r="AT1041" s="45">
        <v>18198.796125519515</v>
      </c>
      <c r="AU1041" s="12">
        <v>18703.291588298976</v>
      </c>
      <c r="AV1041" s="12">
        <v>11427.702335064194</v>
      </c>
      <c r="AW1041" s="12">
        <v>16520.476955651611</v>
      </c>
      <c r="AX1041" s="12">
        <v>17144.200451191751</v>
      </c>
      <c r="AY1041" s="44">
        <v>16293.241327834856</v>
      </c>
      <c r="AZ1041" s="45">
        <v>15531.422852968381</v>
      </c>
      <c r="BA1041" s="12">
        <v>14975.111227505631</v>
      </c>
      <c r="BB1041" s="12">
        <v>9834.3408368695818</v>
      </c>
      <c r="BC1041" s="12">
        <v>11467.785798841445</v>
      </c>
      <c r="BD1041" s="12">
        <v>17094.646699396362</v>
      </c>
      <c r="BE1041" s="44">
        <v>18161.181572850401</v>
      </c>
      <c r="BF1041" s="45">
        <v>18522.787051078438</v>
      </c>
      <c r="BG1041" s="12">
        <v>18703.291598298976</v>
      </c>
      <c r="BH1041" s="12">
        <v>16513.013452872397</v>
      </c>
      <c r="BI1041" s="12">
        <v>17122.414901641496</v>
      </c>
      <c r="BJ1041" s="12">
        <v>16387.200451191748</v>
      </c>
      <c r="BK1041" s="44">
        <v>15559.981125310602</v>
      </c>
      <c r="BL1041" s="45">
        <v>15313.799600177075</v>
      </c>
      <c r="BM1041" s="12">
        <v>10601.66507218211</v>
      </c>
      <c r="BN1041" s="12">
        <v>0</v>
      </c>
      <c r="BO1041" s="12">
        <v>2.8162604142273291</v>
      </c>
      <c r="BP1041" s="12">
        <v>28.382593831959628</v>
      </c>
      <c r="BQ1041" s="48">
        <v>32.585597058607547</v>
      </c>
      <c r="BR1041" s="49">
        <v>6.635894575140993</v>
      </c>
      <c r="BS1041" s="13">
        <v>56.110919059381047</v>
      </c>
      <c r="BT1041" s="12">
        <v>159.41986170304185</v>
      </c>
      <c r="BV1041" s="14">
        <f>Таблица1[[#This Row],[Lкан_леб,мм]]</f>
        <v>58170.580138296951</v>
      </c>
      <c r="BW1041" s="50">
        <f>Таблица1[[#This Row],[угол обхв4]]+Таблица1[[#This Row],[Lдуг 3,мм]]</f>
        <v>12877.602238537484</v>
      </c>
      <c r="BX1041" s="54">
        <f>Таблица1[[#This Row],[угол обхв5]]+Таблица1[[#This Row],[Y5, мм]]</f>
        <v>58190.634569160262</v>
      </c>
      <c r="BY1041" s="14">
        <f>Таблица1[[#This Row],[угол обхв6]]+Таблица1[[#This Row],[Lдуг 4,мм]]</f>
        <v>14600.975603919662</v>
      </c>
      <c r="BZ1041" s="14">
        <f>Таблица1[[#This Row],[Т1]]+Таблица1[[#This Row],[X6, мм]]</f>
        <v>58392.745411910822</v>
      </c>
      <c r="CA1041" s="14">
        <f>Таблица1[[#This Row],[Т2]]+Таблица1[[#This Row],[Lдуг 5,мм]]</f>
        <v>20081.50778610781</v>
      </c>
      <c r="CB1041" s="14">
        <f>Таблица1[[#This Row],[Т3]]+Таблица1[[#This Row],[Y6, мм]]</f>
        <v>58624.785602530384</v>
      </c>
      <c r="CC1041" s="14">
        <f>Таблица1[[#This Row],[Т4]]+Таблица1[[#This Row],[Lдуг 6,мм]]</f>
        <v>21209.983306444869</v>
      </c>
      <c r="CD1041" s="14">
        <f>Таблица1[[#This Row],[Т5]]+Таблица1[[#This Row],[Lдуг 1,мм]]</f>
        <v>58672.03943186417</v>
      </c>
      <c r="CE1041" s="14">
        <f>Таблица1[[#This Row],[Т6]]+Таблица1[[#This Row],[Lпрям1, мм]]</f>
        <v>21600.27806685038</v>
      </c>
      <c r="CF1041" s="15">
        <f>Таблица1[[#This Row],[Т7]]+Таблица1[[#This Row],[Lдуг 2,мм]]</f>
        <v>59071.602107697916</v>
      </c>
      <c r="CG1041" s="14">
        <f>Таблица1[[#This Row],[Т8]]+Таблица1[[#This Row],[Lпрям2, мм]]</f>
        <v>25973.724222173903</v>
      </c>
      <c r="CH1041" s="14">
        <f>Таблица1[[#This Row],[Т9]]-Таблица1[[#This Row],[Т9]]</f>
        <v>0</v>
      </c>
      <c r="CI1041" s="50">
        <f>Таблица1[[#This Row],[Т9]]-Таблица1[[#This Row],[Т8]]</f>
        <v>37471.324040847539</v>
      </c>
      <c r="CJ1041" s="54">
        <f>Таблица1[[#This Row],[Т9]]-Таблица1[[#This Row],[Т7]]</f>
        <v>399.56267583374574</v>
      </c>
      <c r="CK1041" s="14">
        <f>Таблица1[[#This Row],[Т9]]-Таблица1[[#This Row],[Т6]]</f>
        <v>37861.618801253047</v>
      </c>
      <c r="CL1041" s="14">
        <f>Таблица1[[#This Row],[Т9]]-Таблица1[[#This Row],[Т5]]</f>
        <v>446.81650516753143</v>
      </c>
      <c r="CM1041" s="14">
        <f>Таблица1[[#This Row],[Т9]]-Таблица1[[#This Row],[Т4]]</f>
        <v>38990.094321590106</v>
      </c>
      <c r="CN1041" s="14">
        <f>Таблица1[[#This Row],[Т9]]-Таблица1[[#This Row],[Т3]]</f>
        <v>678.85669578709349</v>
      </c>
      <c r="CO1041" s="14">
        <f>Таблица1[[#This Row],[Т9]]-Таблица1[[#This Row],[Т2]]</f>
        <v>44470.626503778258</v>
      </c>
      <c r="CP1041" s="14">
        <f>Таблица1[[#This Row],[Т9]]-Таблица1[[#This Row],[Т1]]</f>
        <v>880.96753853765404</v>
      </c>
      <c r="CQ1041" s="14">
        <f>Таблица1[[#This Row],[Т9]]-Таблица1[[#This Row],[угол обхв6]]</f>
        <v>46193.999869160434</v>
      </c>
      <c r="CR1041" s="14">
        <f>Таблица1[[#This Row],[Т9]]-Таблица1[[#This Row],[угол обхв5]]</f>
        <v>901.02196940096474</v>
      </c>
      <c r="CS1041" s="14">
        <f>Таблица1[[#This Row],[Т9]]-Таблица1[[#This Row],[угол обхв4]]</f>
        <v>59071.602107697916</v>
      </c>
      <c r="CT1041" s="14">
        <f>Таблица1[[#This Row],[Lкан_прям, мм]]+Таблица1[[#This Row],[Lкан_дуг, мм]]+Таблица1[[#This Row],[Lкан_леб,мм]]</f>
        <v>85045.326329871823</v>
      </c>
      <c r="CU1041" s="16">
        <f>Таблица1[[#This Row],[Lкан_леб,мм]]</f>
        <v>58170.580138296951</v>
      </c>
      <c r="CV1041" s="14">
        <f>2534431-(Таблица1[[#This Row],[Т23]]+Таблица1[[#This Row],[угол обхв3]])</f>
        <v>2449226.2538084253</v>
      </c>
      <c r="CW1041" s="50">
        <f>SUM(X1041:AC1041,AD1041:AI1041)-Таблица1[[#This Row],[lподв_min, мм]]</f>
        <v>22501.300037184254</v>
      </c>
      <c r="CX1041" s="17">
        <f>CW1480-Таблица1[[#This Row],[Суммарная длина каната]]</f>
        <v>-2426021.1342972354</v>
      </c>
    </row>
    <row r="1042" spans="1:102" x14ac:dyDescent="0.25">
      <c r="A1042" s="21">
        <v>1041</v>
      </c>
      <c r="B1042" s="10">
        <v>25.607755102040809</v>
      </c>
      <c r="C1042" s="10">
        <v>23.78</v>
      </c>
      <c r="D1042" s="11">
        <v>5381.8460799472623</v>
      </c>
      <c r="E1042" s="11">
        <v>8347.3222361435091</v>
      </c>
      <c r="F1042" s="11">
        <v>4902.7924161155952</v>
      </c>
      <c r="G1042" s="11">
        <v>9109.8158998348572</v>
      </c>
      <c r="H1042" s="11">
        <v>4973.8455899472619</v>
      </c>
      <c r="I1042" s="11">
        <v>6289.0780342305306</v>
      </c>
      <c r="J1042" s="11">
        <v>2058.244201912978</v>
      </c>
      <c r="K1042" s="11">
        <v>24912.88260468937</v>
      </c>
      <c r="L1042" s="11">
        <v>1967.8265939834948</v>
      </c>
      <c r="M1042" s="11">
        <v>58164.617131198975</v>
      </c>
      <c r="N1042" s="11">
        <v>9902.1869976964445</v>
      </c>
      <c r="O1042" s="11">
        <v>16295.798912354616</v>
      </c>
      <c r="P1042" s="43">
        <v>10479.074076864785</v>
      </c>
      <c r="Q1042" s="11">
        <v>12955.252655262288</v>
      </c>
      <c r="R1042" s="11">
        <v>6371.1278389205891</v>
      </c>
      <c r="S1042" s="11">
        <v>9327.4419234075885</v>
      </c>
      <c r="T1042" s="11">
        <v>5381.8460799472623</v>
      </c>
      <c r="U1042" s="11">
        <v>8347.3222361435091</v>
      </c>
      <c r="V1042" s="11">
        <v>4787.6954289412552</v>
      </c>
      <c r="W1042" s="11">
        <v>9029.3566956168816</v>
      </c>
      <c r="X1042" s="12">
        <v>0</v>
      </c>
      <c r="Y1042" s="12">
        <v>742.509127387641</v>
      </c>
      <c r="Z1042" s="12">
        <v>415.50372493553778</v>
      </c>
      <c r="AA1042" s="44">
        <v>232.04019061955941</v>
      </c>
      <c r="AB1042" s="45">
        <v>577.77355104075673</v>
      </c>
      <c r="AC1042" s="12">
        <v>0</v>
      </c>
      <c r="AD1042" s="12">
        <v>12855.638372170613</v>
      </c>
      <c r="AE1042" s="12">
        <v>3389.9923300628498</v>
      </c>
      <c r="AF1042" s="12">
        <v>5480.5321821881498</v>
      </c>
      <c r="AG1042" s="44">
        <v>1128.4755203370598</v>
      </c>
      <c r="AH1042" s="45">
        <v>2058.2441999307034</v>
      </c>
      <c r="AI1042" s="12">
        <v>0</v>
      </c>
      <c r="AJ1042" s="12">
        <v>-24.069085256348753</v>
      </c>
      <c r="AK1042" s="12">
        <v>80.202089374174378</v>
      </c>
      <c r="AL1042" s="12">
        <v>138.55162322410325</v>
      </c>
      <c r="AM1042" s="44">
        <v>171.13722028271076</v>
      </c>
      <c r="AN1042" s="45">
        <v>89.999999721627873</v>
      </c>
      <c r="AO1042" s="12">
        <v>0</v>
      </c>
      <c r="AP1042" s="12">
        <v>-2002.107580485161</v>
      </c>
      <c r="AQ1042" s="12">
        <v>10304.235952440953</v>
      </c>
      <c r="AR1042" s="12">
        <v>10749.147626183085</v>
      </c>
      <c r="AS1042" s="44">
        <v>6433.9878108654602</v>
      </c>
      <c r="AT1042" s="45">
        <v>4973.8460799472623</v>
      </c>
      <c r="AU1042" s="12">
        <v>0</v>
      </c>
      <c r="AV1042" s="12">
        <v>11425.308941940806</v>
      </c>
      <c r="AW1042" s="12">
        <v>16365.229726758944</v>
      </c>
      <c r="AX1042" s="12">
        <v>12649.435262103207</v>
      </c>
      <c r="AY1042" s="44">
        <v>8924.3133782422901</v>
      </c>
      <c r="AZ1042" s="45">
        <v>8347.3222341612363</v>
      </c>
      <c r="BA1042" s="12">
        <v>0</v>
      </c>
      <c r="BB1042" s="12">
        <v>9735.7891473695581</v>
      </c>
      <c r="BC1042" s="12">
        <v>10881.123031609293</v>
      </c>
      <c r="BD1042" s="12">
        <v>6641.2013882388883</v>
      </c>
      <c r="BE1042" s="44">
        <v>5318.986108002392</v>
      </c>
      <c r="BF1042" s="45">
        <v>4973.846089947262</v>
      </c>
      <c r="BG1042" s="12">
        <v>0</v>
      </c>
      <c r="BH1042" s="12">
        <v>16668.325093188381</v>
      </c>
      <c r="BI1042" s="12">
        <v>13024.683469666614</v>
      </c>
      <c r="BJ1042" s="12">
        <v>9021.6245302485077</v>
      </c>
      <c r="BK1042" s="44">
        <v>8750.4507813088057</v>
      </c>
      <c r="BL1042" s="45">
        <v>6289.0780342305325</v>
      </c>
      <c r="BM1042" s="12">
        <v>0</v>
      </c>
      <c r="BN1042" s="12">
        <v>0</v>
      </c>
      <c r="BO1042" s="12">
        <v>104.27117463052312</v>
      </c>
      <c r="BP1042" s="12">
        <v>58.349533849928868</v>
      </c>
      <c r="BQ1042" s="48">
        <v>32.585597058607526</v>
      </c>
      <c r="BR1042" s="49">
        <v>81.137220561082884</v>
      </c>
      <c r="BS1042" s="13">
        <v>0</v>
      </c>
      <c r="BT1042" s="12">
        <v>165.38286880102666</v>
      </c>
      <c r="BV1042" s="14">
        <f>Таблица1[[#This Row],[Lкан_леб,мм]]</f>
        <v>58164.617131198975</v>
      </c>
      <c r="BW1042" s="50">
        <f>Таблица1[[#This Row],[угол обхв4]]+Таблица1[[#This Row],[Lдуг 3,мм]]</f>
        <v>12855.638372170613</v>
      </c>
      <c r="BX1042" s="54">
        <f>Таблица1[[#This Row],[угол обхв5]]+Таблица1[[#This Row],[Y5, мм]]</f>
        <v>58907.126258586613</v>
      </c>
      <c r="BY1042" s="14">
        <f>Таблица1[[#This Row],[угол обхв6]]+Таблица1[[#This Row],[Lдуг 4,мм]]</f>
        <v>16245.630702233462</v>
      </c>
      <c r="BZ1042" s="14">
        <f>Таблица1[[#This Row],[Т1]]+Таблица1[[#This Row],[X6, мм]]</f>
        <v>59322.629983522151</v>
      </c>
      <c r="CA1042" s="14">
        <f>Таблица1[[#This Row],[Т2]]+Таблица1[[#This Row],[Lдуг 5,мм]]</f>
        <v>21726.16288442161</v>
      </c>
      <c r="CB1042" s="14">
        <f>Таблица1[[#This Row],[Т3]]+Таблица1[[#This Row],[Y6, мм]]</f>
        <v>59554.670174141713</v>
      </c>
      <c r="CC1042" s="14">
        <f>Таблица1[[#This Row],[Т4]]+Таблица1[[#This Row],[Lдуг 6,мм]]</f>
        <v>22854.638404758669</v>
      </c>
      <c r="CD1042" s="14">
        <f>Таблица1[[#This Row],[Т5]]+Таблица1[[#This Row],[Lдуг 1,мм]]</f>
        <v>60132.443725182471</v>
      </c>
      <c r="CE1042" s="14">
        <f>Таблица1[[#This Row],[Т6]]+Таблица1[[#This Row],[Lпрям1, мм]]</f>
        <v>24912.882604689374</v>
      </c>
      <c r="CF1042" s="15">
        <f>Таблица1[[#This Row],[Т7]]+Таблица1[[#This Row],[Lдуг 2,мм]]</f>
        <v>60132.443725182471</v>
      </c>
      <c r="CG1042" s="14">
        <f>Таблица1[[#This Row],[Т8]]+Таблица1[[#This Row],[Lпрям2, мм]]</f>
        <v>24912.882604689374</v>
      </c>
      <c r="CH1042" s="14">
        <f>Таблица1[[#This Row],[Т9]]-Таблица1[[#This Row],[Т9]]</f>
        <v>0</v>
      </c>
      <c r="CI1042" s="50">
        <f>Таблица1[[#This Row],[Т9]]-Таблица1[[#This Row],[Т8]]</f>
        <v>35219.561120493097</v>
      </c>
      <c r="CJ1042" s="54">
        <f>Таблица1[[#This Row],[Т9]]-Таблица1[[#This Row],[Т7]]</f>
        <v>0</v>
      </c>
      <c r="CK1042" s="14">
        <f>Таблица1[[#This Row],[Т9]]-Таблица1[[#This Row],[Т6]]</f>
        <v>37277.805320423802</v>
      </c>
      <c r="CL1042" s="14">
        <f>Таблица1[[#This Row],[Т9]]-Таблица1[[#This Row],[Т5]]</f>
        <v>577.77355104075832</v>
      </c>
      <c r="CM1042" s="14">
        <f>Таблица1[[#This Row],[Т9]]-Таблица1[[#This Row],[Т4]]</f>
        <v>38406.280840760861</v>
      </c>
      <c r="CN1042" s="14">
        <f>Таблица1[[#This Row],[Т9]]-Таблица1[[#This Row],[Т3]]</f>
        <v>809.81374166032037</v>
      </c>
      <c r="CO1042" s="14">
        <f>Таблица1[[#This Row],[Т9]]-Таблица1[[#This Row],[Т2]]</f>
        <v>43886.813022949005</v>
      </c>
      <c r="CP1042" s="14">
        <f>Таблица1[[#This Row],[Т9]]-Таблица1[[#This Row],[Т1]]</f>
        <v>1225.3174665958577</v>
      </c>
      <c r="CQ1042" s="14">
        <f>Таблица1[[#This Row],[Т9]]-Таблица1[[#This Row],[угол обхв6]]</f>
        <v>47276.805353011856</v>
      </c>
      <c r="CR1042" s="14">
        <f>Таблица1[[#This Row],[Т9]]-Таблица1[[#This Row],[угол обхв5]]</f>
        <v>1967.8265939834964</v>
      </c>
      <c r="CS1042" s="14">
        <f>Таблица1[[#This Row],[Т9]]-Таблица1[[#This Row],[угол обхв4]]</f>
        <v>60132.443725182471</v>
      </c>
      <c r="CT1042" s="14">
        <f>Таблица1[[#This Row],[Lкан_прям, мм]]+Таблица1[[#This Row],[Lкан_дуг, мм]]+Таблица1[[#This Row],[Lкан_леб,мм]]</f>
        <v>85045.326329871838</v>
      </c>
      <c r="CU1042" s="16">
        <f>Таблица1[[#This Row],[Lкан_леб,мм]]</f>
        <v>58164.617131198975</v>
      </c>
      <c r="CV1042" s="14">
        <f>2534431-(Таблица1[[#This Row],[Т23]]+Таблица1[[#This Row],[угол обхв3]])</f>
        <v>2449220.2908013272</v>
      </c>
      <c r="CW1042" s="50">
        <f>SUM(X1042:AC1042,AD1042:AI1042)-Таблица1[[#This Row],[lподв_min, мм]]</f>
        <v>24822.464996759893</v>
      </c>
      <c r="CX1042" s="17">
        <f>CW1481-Таблица1[[#This Row],[Суммарная длина каната]]</f>
        <v>-2426088.334630033</v>
      </c>
    </row>
    <row r="1043" spans="1:102" x14ac:dyDescent="0.25">
      <c r="A1043" s="21">
        <v>1042</v>
      </c>
      <c r="B1043" s="10">
        <v>25.607755102040809</v>
      </c>
      <c r="C1043" s="10">
        <v>26.464081632653066</v>
      </c>
      <c r="D1043" s="11">
        <v>5706.5548722471522</v>
      </c>
      <c r="E1043" s="11">
        <v>8133.8680600422658</v>
      </c>
      <c r="F1043" s="11">
        <v>5192.3200047989721</v>
      </c>
      <c r="G1043" s="11">
        <v>8873.0916399560519</v>
      </c>
      <c r="H1043" s="11">
        <v>5298.5543822471518</v>
      </c>
      <c r="I1043" s="11">
        <v>6036.7229696037948</v>
      </c>
      <c r="J1043" s="11">
        <v>2097.145090438471</v>
      </c>
      <c r="K1043" s="11">
        <v>24951.108991221936</v>
      </c>
      <c r="L1043" s="11">
        <v>1929.6002074509295</v>
      </c>
      <c r="M1043" s="11">
        <v>58164.617131198975</v>
      </c>
      <c r="N1043" s="11">
        <v>9902.1869976964445</v>
      </c>
      <c r="O1043" s="11">
        <v>16295.798912354616</v>
      </c>
      <c r="P1043" s="43">
        <v>10582.406373877682</v>
      </c>
      <c r="Q1043" s="11">
        <v>12975.440958806395</v>
      </c>
      <c r="R1043" s="11">
        <v>6648.8533582086766</v>
      </c>
      <c r="S1043" s="11">
        <v>9159.2394870649896</v>
      </c>
      <c r="T1043" s="11">
        <v>5706.5548722471522</v>
      </c>
      <c r="U1043" s="11">
        <v>8133.8680600422658</v>
      </c>
      <c r="V1043" s="11">
        <v>5081.1171061723753</v>
      </c>
      <c r="W1043" s="11">
        <v>8787.3308369220158</v>
      </c>
      <c r="X1043" s="12">
        <v>0</v>
      </c>
      <c r="Y1043" s="12">
        <v>729.83600517191064</v>
      </c>
      <c r="Z1043" s="12">
        <v>409.06365390337129</v>
      </c>
      <c r="AA1043" s="44">
        <v>232.0401906195587</v>
      </c>
      <c r="AB1043" s="45">
        <v>558.66035775608896</v>
      </c>
      <c r="AC1043" s="12">
        <v>0</v>
      </c>
      <c r="AD1043" s="12">
        <v>12855.638372170613</v>
      </c>
      <c r="AE1043" s="12">
        <v>3389.3178280331463</v>
      </c>
      <c r="AF1043" s="12">
        <v>5480.5321821881498</v>
      </c>
      <c r="AG1043" s="44">
        <v>1128.4755203370614</v>
      </c>
      <c r="AH1043" s="45">
        <v>2097.1450884929668</v>
      </c>
      <c r="AI1043" s="12">
        <v>0</v>
      </c>
      <c r="AJ1043" s="12">
        <v>-24.069085256348753</v>
      </c>
      <c r="AK1043" s="12">
        <v>78.422392275608601</v>
      </c>
      <c r="AL1043" s="12">
        <v>135.86754159145022</v>
      </c>
      <c r="AM1043" s="44">
        <v>168.45313865005764</v>
      </c>
      <c r="AN1043" s="45">
        <v>89.999999726791529</v>
      </c>
      <c r="AO1043" s="12">
        <v>0</v>
      </c>
      <c r="AP1043" s="12">
        <v>-2002.107580485161</v>
      </c>
      <c r="AQ1043" s="12">
        <v>10301.885731713912</v>
      </c>
      <c r="AR1043" s="12">
        <v>10866.504733071853</v>
      </c>
      <c r="AS1043" s="44">
        <v>6730.5224461600683</v>
      </c>
      <c r="AT1043" s="45">
        <v>5298.5548722471522</v>
      </c>
      <c r="AU1043" s="12">
        <v>0</v>
      </c>
      <c r="AV1043" s="12">
        <v>11425.308941940806</v>
      </c>
      <c r="AW1043" s="12">
        <v>16377.68250060547</v>
      </c>
      <c r="AX1043" s="12">
        <v>12682.606325774061</v>
      </c>
      <c r="AY1043" s="44">
        <v>8759.4968697808345</v>
      </c>
      <c r="AZ1043" s="45">
        <v>8133.8680580967639</v>
      </c>
      <c r="BA1043" s="12">
        <v>0</v>
      </c>
      <c r="BB1043" s="12">
        <v>9735.7891473695581</v>
      </c>
      <c r="BC1043" s="12">
        <v>10982.10510789515</v>
      </c>
      <c r="BD1043" s="12">
        <v>6932.9517174028451</v>
      </c>
      <c r="BE1043" s="44">
        <v>5624.8857842957605</v>
      </c>
      <c r="BF1043" s="45">
        <v>5298.5548822471519</v>
      </c>
      <c r="BG1043" s="12">
        <v>0</v>
      </c>
      <c r="BH1043" s="12">
        <v>16668.325093188381</v>
      </c>
      <c r="BI1043" s="12">
        <v>13057.324547057249</v>
      </c>
      <c r="BJ1043" s="12">
        <v>8866.4048540326567</v>
      </c>
      <c r="BK1043" s="44">
        <v>8533.6106773264219</v>
      </c>
      <c r="BL1043" s="45">
        <v>6036.7229696037975</v>
      </c>
      <c r="BM1043" s="12">
        <v>0</v>
      </c>
      <c r="BN1043" s="12">
        <v>0</v>
      </c>
      <c r="BO1043" s="12">
        <v>102.49147753195734</v>
      </c>
      <c r="BP1043" s="12">
        <v>57.445149315841618</v>
      </c>
      <c r="BQ1043" s="48">
        <v>32.585597058607419</v>
      </c>
      <c r="BR1043" s="49">
        <v>78.453138923266096</v>
      </c>
      <c r="BS1043" s="13">
        <v>0</v>
      </c>
      <c r="BT1043" s="12">
        <v>165.38286880102666</v>
      </c>
      <c r="BV1043" s="14">
        <f>Таблица1[[#This Row],[Lкан_леб,мм]]</f>
        <v>58164.617131198975</v>
      </c>
      <c r="BW1043" s="50">
        <f>Таблица1[[#This Row],[угол обхв4]]+Таблица1[[#This Row],[Lдуг 3,мм]]</f>
        <v>12855.638372170613</v>
      </c>
      <c r="BX1043" s="54">
        <f>Таблица1[[#This Row],[угол обхв5]]+Таблица1[[#This Row],[Y5, мм]]</f>
        <v>58894.453136370888</v>
      </c>
      <c r="BY1043" s="14">
        <f>Таблица1[[#This Row],[угол обхв6]]+Таблица1[[#This Row],[Lдуг 4,мм]]</f>
        <v>16244.95620020376</v>
      </c>
      <c r="BZ1043" s="14">
        <f>Таблица1[[#This Row],[Т1]]+Таблица1[[#This Row],[X6, мм]]</f>
        <v>59303.516790274261</v>
      </c>
      <c r="CA1043" s="14">
        <f>Таблица1[[#This Row],[Т2]]+Таблица1[[#This Row],[Lдуг 5,мм]]</f>
        <v>21725.488382391908</v>
      </c>
      <c r="CB1043" s="14">
        <f>Таблица1[[#This Row],[Т3]]+Таблица1[[#This Row],[Y6, мм]]</f>
        <v>59535.556980893823</v>
      </c>
      <c r="CC1043" s="14">
        <f>Таблица1[[#This Row],[Т4]]+Таблица1[[#This Row],[Lдуг 6,мм]]</f>
        <v>22853.96390272897</v>
      </c>
      <c r="CD1043" s="14">
        <f>Таблица1[[#This Row],[Т5]]+Таблица1[[#This Row],[Lдуг 1,мм]]</f>
        <v>60094.217338649913</v>
      </c>
      <c r="CE1043" s="14">
        <f>Таблица1[[#This Row],[Т6]]+Таблица1[[#This Row],[Lпрям1, мм]]</f>
        <v>24951.108991221936</v>
      </c>
      <c r="CF1043" s="15">
        <f>Таблица1[[#This Row],[Т7]]+Таблица1[[#This Row],[Lдуг 2,мм]]</f>
        <v>60094.217338649913</v>
      </c>
      <c r="CG1043" s="14">
        <f>Таблица1[[#This Row],[Т8]]+Таблица1[[#This Row],[Lпрям2, мм]]</f>
        <v>24951.108991221936</v>
      </c>
      <c r="CH1043" s="14">
        <f>Таблица1[[#This Row],[Т9]]-Таблица1[[#This Row],[Т9]]</f>
        <v>0</v>
      </c>
      <c r="CI1043" s="50">
        <f>Таблица1[[#This Row],[Т9]]-Таблица1[[#This Row],[Т8]]</f>
        <v>35143.108347427973</v>
      </c>
      <c r="CJ1043" s="54">
        <f>Таблица1[[#This Row],[Т9]]-Таблица1[[#This Row],[Т7]]</f>
        <v>0</v>
      </c>
      <c r="CK1043" s="14">
        <f>Таблица1[[#This Row],[Т9]]-Таблица1[[#This Row],[Т6]]</f>
        <v>37240.253435920939</v>
      </c>
      <c r="CL1043" s="14">
        <f>Таблица1[[#This Row],[Т9]]-Таблица1[[#This Row],[Т5]]</f>
        <v>558.66035775608907</v>
      </c>
      <c r="CM1043" s="14">
        <f>Таблица1[[#This Row],[Т9]]-Таблица1[[#This Row],[Т4]]</f>
        <v>38368.728956258004</v>
      </c>
      <c r="CN1043" s="14">
        <f>Таблица1[[#This Row],[Т9]]-Таблица1[[#This Row],[Т3]]</f>
        <v>790.70054837565112</v>
      </c>
      <c r="CO1043" s="14">
        <f>Таблица1[[#This Row],[Т9]]-Таблица1[[#This Row],[Т2]]</f>
        <v>43849.261138446149</v>
      </c>
      <c r="CP1043" s="14">
        <f>Таблица1[[#This Row],[Т9]]-Таблица1[[#This Row],[Т1]]</f>
        <v>1199.7642022790242</v>
      </c>
      <c r="CQ1043" s="14">
        <f>Таблица1[[#This Row],[Т9]]-Таблица1[[#This Row],[угол обхв6]]</f>
        <v>47238.578966479297</v>
      </c>
      <c r="CR1043" s="14">
        <f>Таблица1[[#This Row],[Т9]]-Таблица1[[#This Row],[угол обхв5]]</f>
        <v>1929.6002074509379</v>
      </c>
      <c r="CS1043" s="14">
        <f>Таблица1[[#This Row],[Т9]]-Таблица1[[#This Row],[угол обхв4]]</f>
        <v>60094.217338649913</v>
      </c>
      <c r="CT1043" s="14">
        <f>Таблица1[[#This Row],[Lкан_прям, мм]]+Таблица1[[#This Row],[Lкан_дуг, мм]]+Таблица1[[#This Row],[Lкан_леб,мм]]</f>
        <v>85045.326329871838</v>
      </c>
      <c r="CU1043" s="16">
        <f>Таблица1[[#This Row],[Lкан_леб,мм]]</f>
        <v>58164.617131198975</v>
      </c>
      <c r="CV1043" s="14">
        <f>2534431-(Таблица1[[#This Row],[Т23]]+Таблица1[[#This Row],[угол обхв3]])</f>
        <v>2449220.2908013272</v>
      </c>
      <c r="CW1043" s="50">
        <f>SUM(X1043:AC1043,AD1043:AI1043)-Таблица1[[#This Row],[lподв_min, мм]]</f>
        <v>24783.564108234394</v>
      </c>
      <c r="CX1043" s="17">
        <f>CW1482-Таблица1[[#This Row],[Суммарная длина каната]]</f>
        <v>-2425754.0527842185</v>
      </c>
    </row>
    <row r="1044" spans="1:102" x14ac:dyDescent="0.25">
      <c r="A1044" s="21">
        <v>1043</v>
      </c>
      <c r="B1044" s="10">
        <v>25.607755102040809</v>
      </c>
      <c r="C1044" s="10">
        <v>29.148163265306128</v>
      </c>
      <c r="D1044" s="11">
        <v>6040.9032648330003</v>
      </c>
      <c r="E1044" s="11">
        <v>7935.8538245257987</v>
      </c>
      <c r="F1044" s="11">
        <v>5492.6155033363284</v>
      </c>
      <c r="G1044" s="11">
        <v>8650.1853516145657</v>
      </c>
      <c r="H1044" s="11">
        <v>5632.902774833</v>
      </c>
      <c r="I1044" s="11">
        <v>5798.146304724949</v>
      </c>
      <c r="J1044" s="11">
        <v>2137.7075198008492</v>
      </c>
      <c r="K1044" s="11">
        <v>24989.335377754644</v>
      </c>
      <c r="L1044" s="11">
        <v>1891.3738209182193</v>
      </c>
      <c r="M1044" s="11">
        <v>58164.617131198975</v>
      </c>
      <c r="N1044" s="11">
        <v>9902.1869976964445</v>
      </c>
      <c r="O1044" s="11">
        <v>16295.798912354616</v>
      </c>
      <c r="P1044" s="43">
        <v>10684.679910855624</v>
      </c>
      <c r="Q1044" s="11">
        <v>13000.446055086404</v>
      </c>
      <c r="R1044" s="11">
        <v>6934.1509314824925</v>
      </c>
      <c r="S1044" s="11">
        <v>9004.227170330174</v>
      </c>
      <c r="T1044" s="11">
        <v>6040.9032648330003</v>
      </c>
      <c r="U1044" s="11">
        <v>7935.8538245257987</v>
      </c>
      <c r="V1044" s="11">
        <v>5385.5506893426382</v>
      </c>
      <c r="W1044" s="11">
        <v>8559.3111220195005</v>
      </c>
      <c r="X1044" s="12">
        <v>0</v>
      </c>
      <c r="Y1044" s="12">
        <v>717.16011275440826</v>
      </c>
      <c r="Z1044" s="12">
        <v>402.62635307297643</v>
      </c>
      <c r="AA1044" s="44">
        <v>232.04019061955833</v>
      </c>
      <c r="AB1044" s="45">
        <v>539.54716447127623</v>
      </c>
      <c r="AC1044" s="12">
        <v>0</v>
      </c>
      <c r="AD1044" s="12">
        <v>12855.638372170613</v>
      </c>
      <c r="AE1044" s="12">
        <v>3386.9817851665666</v>
      </c>
      <c r="AF1044" s="12">
        <v>5480.5321821881462</v>
      </c>
      <c r="AG1044" s="44">
        <v>1128.475520337061</v>
      </c>
      <c r="AH1044" s="45">
        <v>2137.7075178922605</v>
      </c>
      <c r="AI1044" s="12">
        <v>0</v>
      </c>
      <c r="AJ1044" s="12">
        <v>-24.069085256348753</v>
      </c>
      <c r="AK1044" s="12">
        <v>76.642306155302805</v>
      </c>
      <c r="AL1044" s="12">
        <v>133.18345995879716</v>
      </c>
      <c r="AM1044" s="44">
        <v>165.76905701740452</v>
      </c>
      <c r="AN1044" s="45">
        <v>89.999999731975592</v>
      </c>
      <c r="AO1044" s="12">
        <v>0</v>
      </c>
      <c r="AP1044" s="12">
        <v>-2002.107580485161</v>
      </c>
      <c r="AQ1044" s="12">
        <v>10299.149264117168</v>
      </c>
      <c r="AR1044" s="12">
        <v>10982.179724884554</v>
      </c>
      <c r="AS1044" s="44">
        <v>7034.4499410310391</v>
      </c>
      <c r="AT1044" s="45">
        <v>5632.9032648329994</v>
      </c>
      <c r="AU1044" s="12">
        <v>0</v>
      </c>
      <c r="AV1044" s="12">
        <v>11425.308941940806</v>
      </c>
      <c r="AW1044" s="12">
        <v>16390.058973027852</v>
      </c>
      <c r="AX1044" s="12">
        <v>12721.23670593643</v>
      </c>
      <c r="AY1044" s="44">
        <v>8608.7475770720903</v>
      </c>
      <c r="AZ1044" s="45">
        <v>7935.8538226172122</v>
      </c>
      <c r="BA1044" s="12">
        <v>0</v>
      </c>
      <c r="BB1044" s="12">
        <v>9735.7891473695581</v>
      </c>
      <c r="BC1044" s="12">
        <v>11081.642177276348</v>
      </c>
      <c r="BD1044" s="12">
        <v>7231.6507455114233</v>
      </c>
      <c r="BE1044" s="44">
        <v>5940.6042552844538</v>
      </c>
      <c r="BF1044" s="45">
        <v>5632.9032748329992</v>
      </c>
      <c r="BG1044" s="12">
        <v>0</v>
      </c>
      <c r="BH1044" s="12">
        <v>16668.325093188381</v>
      </c>
      <c r="BI1044" s="12">
        <v>13094.70611575964</v>
      </c>
      <c r="BJ1044" s="12">
        <v>8725.0178211802013</v>
      </c>
      <c r="BK1044" s="44">
        <v>8331.3334177838842</v>
      </c>
      <c r="BL1044" s="45">
        <v>5798.1463047249517</v>
      </c>
      <c r="BM1044" s="12">
        <v>0</v>
      </c>
      <c r="BN1044" s="12">
        <v>0</v>
      </c>
      <c r="BO1044" s="12">
        <v>100.71139141165156</v>
      </c>
      <c r="BP1044" s="12">
        <v>56.541153803494353</v>
      </c>
      <c r="BQ1044" s="48">
        <v>32.58559705860737</v>
      </c>
      <c r="BR1044" s="49">
        <v>75.769057285428929</v>
      </c>
      <c r="BS1044" s="13">
        <v>0</v>
      </c>
      <c r="BT1044" s="12">
        <v>165.38286880102666</v>
      </c>
      <c r="BV1044" s="14">
        <f>Таблица1[[#This Row],[Lкан_леб,мм]]</f>
        <v>58164.617131198975</v>
      </c>
      <c r="BW1044" s="50">
        <f>Таблица1[[#This Row],[угол обхв4]]+Таблица1[[#This Row],[Lдуг 3,мм]]</f>
        <v>12855.638372170613</v>
      </c>
      <c r="BX1044" s="54">
        <f>Таблица1[[#This Row],[угол обхв5]]+Таблица1[[#This Row],[Y5, мм]]</f>
        <v>58881.77724395338</v>
      </c>
      <c r="BY1044" s="14">
        <f>Таблица1[[#This Row],[угол обхв6]]+Таблица1[[#This Row],[Lдуг 4,мм]]</f>
        <v>16242.62015733718</v>
      </c>
      <c r="BZ1044" s="14">
        <f>Таблица1[[#This Row],[Т1]]+Таблица1[[#This Row],[X6, мм]]</f>
        <v>59284.403597026358</v>
      </c>
      <c r="CA1044" s="14">
        <f>Таблица1[[#This Row],[Т2]]+Таблица1[[#This Row],[Lдуг 5,мм]]</f>
        <v>21723.152339525324</v>
      </c>
      <c r="CB1044" s="14">
        <f>Таблица1[[#This Row],[Т3]]+Таблица1[[#This Row],[Y6, мм]]</f>
        <v>59516.443787645912</v>
      </c>
      <c r="CC1044" s="14">
        <f>Таблица1[[#This Row],[Т4]]+Таблица1[[#This Row],[Lдуг 6,мм]]</f>
        <v>22851.627859862387</v>
      </c>
      <c r="CD1044" s="14">
        <f>Таблица1[[#This Row],[Т5]]+Таблица1[[#This Row],[Lдуг 1,мм]]</f>
        <v>60055.990952117187</v>
      </c>
      <c r="CE1044" s="14">
        <f>Таблица1[[#This Row],[Т6]]+Таблица1[[#This Row],[Lпрям1, мм]]</f>
        <v>24989.335377754647</v>
      </c>
      <c r="CF1044" s="15">
        <f>Таблица1[[#This Row],[Т7]]+Таблица1[[#This Row],[Lдуг 2,мм]]</f>
        <v>60055.990952117187</v>
      </c>
      <c r="CG1044" s="14">
        <f>Таблица1[[#This Row],[Т8]]+Таблица1[[#This Row],[Lпрям2, мм]]</f>
        <v>24989.335377754647</v>
      </c>
      <c r="CH1044" s="14">
        <f>Таблица1[[#This Row],[Т9]]-Таблица1[[#This Row],[Т9]]</f>
        <v>0</v>
      </c>
      <c r="CI1044" s="50">
        <f>Таблица1[[#This Row],[Т9]]-Таблица1[[#This Row],[Т8]]</f>
        <v>35066.655574362536</v>
      </c>
      <c r="CJ1044" s="54">
        <f>Таблица1[[#This Row],[Т9]]-Таблица1[[#This Row],[Т7]]</f>
        <v>0</v>
      </c>
      <c r="CK1044" s="14">
        <f>Таблица1[[#This Row],[Т9]]-Таблица1[[#This Row],[Т6]]</f>
        <v>37204.363092254804</v>
      </c>
      <c r="CL1044" s="14">
        <f>Таблица1[[#This Row],[Т9]]-Таблица1[[#This Row],[Т5]]</f>
        <v>539.5471644712743</v>
      </c>
      <c r="CM1044" s="14">
        <f>Таблица1[[#This Row],[Т9]]-Таблица1[[#This Row],[Т4]]</f>
        <v>38332.838612591862</v>
      </c>
      <c r="CN1044" s="14">
        <f>Таблица1[[#This Row],[Т9]]-Таблица1[[#This Row],[Т3]]</f>
        <v>771.58735509082908</v>
      </c>
      <c r="CO1044" s="14">
        <f>Таблица1[[#This Row],[Т9]]-Таблица1[[#This Row],[Т2]]</f>
        <v>43813.370794780007</v>
      </c>
      <c r="CP1044" s="14">
        <f>Таблица1[[#This Row],[Т9]]-Таблица1[[#This Row],[Т1]]</f>
        <v>1174.2137081638066</v>
      </c>
      <c r="CQ1044" s="14">
        <f>Таблица1[[#This Row],[Т9]]-Таблица1[[#This Row],[угол обхв6]]</f>
        <v>47200.352579946571</v>
      </c>
      <c r="CR1044" s="14">
        <f>Таблица1[[#This Row],[Т9]]-Таблица1[[#This Row],[угол обхв5]]</f>
        <v>1891.373820918212</v>
      </c>
      <c r="CS1044" s="14">
        <f>Таблица1[[#This Row],[Т9]]-Таблица1[[#This Row],[угол обхв4]]</f>
        <v>60055.990952117187</v>
      </c>
      <c r="CT1044" s="14">
        <f>Таблица1[[#This Row],[Lкан_прям, мм]]+Таблица1[[#This Row],[Lкан_дуг, мм]]+Таблица1[[#This Row],[Lкан_леб,мм]]</f>
        <v>85045.326329871838</v>
      </c>
      <c r="CU1044" s="16">
        <f>Таблица1[[#This Row],[Lкан_леб,мм]]</f>
        <v>58164.617131198975</v>
      </c>
      <c r="CV1044" s="14">
        <f>2534431-(Таблица1[[#This Row],[Т23]]+Таблица1[[#This Row],[угол обхв3]])</f>
        <v>2449220.2908013272</v>
      </c>
      <c r="CW1044" s="50">
        <f>SUM(X1044:AC1044,AD1044:AI1044)-Таблица1[[#This Row],[lподв_min, мм]]</f>
        <v>24743.001678872017</v>
      </c>
      <c r="CX1044" s="17">
        <f>CW1483-Таблица1[[#This Row],[Суммарная длина каната]]</f>
        <v>-2425791.6258013477</v>
      </c>
    </row>
    <row r="1045" spans="1:102" x14ac:dyDescent="0.25">
      <c r="A1045" s="21">
        <v>1044</v>
      </c>
      <c r="B1045" s="10">
        <v>25.607755102040809</v>
      </c>
      <c r="C1045" s="10">
        <v>31.832244897959189</v>
      </c>
      <c r="D1045" s="11">
        <v>6384.1576464421569</v>
      </c>
      <c r="E1045" s="11">
        <v>7753.7140029654747</v>
      </c>
      <c r="F1045" s="11">
        <v>5803.0200176975604</v>
      </c>
      <c r="G1045" s="11">
        <v>8441.5861251343467</v>
      </c>
      <c r="H1045" s="11">
        <v>5976.1571564421565</v>
      </c>
      <c r="I1045" s="11">
        <v>5573.784204407285</v>
      </c>
      <c r="J1045" s="11">
        <v>2179.9297985581898</v>
      </c>
      <c r="K1045" s="11">
        <v>25027.561764287399</v>
      </c>
      <c r="L1045" s="11">
        <v>1853.1474343854595</v>
      </c>
      <c r="M1045" s="11">
        <v>58164.617131198975</v>
      </c>
      <c r="N1045" s="11">
        <v>9902.1869976964445</v>
      </c>
      <c r="O1045" s="11">
        <v>16295.798912354616</v>
      </c>
      <c r="P1045" s="43">
        <v>10785.67028409199</v>
      </c>
      <c r="Q1045" s="11">
        <v>13030.213079115189</v>
      </c>
      <c r="R1045" s="11">
        <v>7226.3945724427122</v>
      </c>
      <c r="S1045" s="11">
        <v>8862.7450938196198</v>
      </c>
      <c r="T1045" s="11">
        <v>6384.1576464421569</v>
      </c>
      <c r="U1045" s="11">
        <v>7753.7140029654747</v>
      </c>
      <c r="V1045" s="11">
        <v>5700.3282048344217</v>
      </c>
      <c r="W1045" s="11">
        <v>8345.7978608694484</v>
      </c>
      <c r="X1045" s="12">
        <v>0</v>
      </c>
      <c r="Y1045" s="12">
        <v>704.47838183649515</v>
      </c>
      <c r="Z1045" s="12">
        <v>396.1948907429927</v>
      </c>
      <c r="AA1045" s="44">
        <v>232.0401906195587</v>
      </c>
      <c r="AB1045" s="45">
        <v>520.4339711864128</v>
      </c>
      <c r="AC1045" s="12">
        <v>0</v>
      </c>
      <c r="AD1045" s="12">
        <v>12855.638372170613</v>
      </c>
      <c r="AE1045" s="12">
        <v>3382.9858929050101</v>
      </c>
      <c r="AF1045" s="12">
        <v>5480.5321821881471</v>
      </c>
      <c r="AG1045" s="44">
        <v>1128.4755203370621</v>
      </c>
      <c r="AH1045" s="45">
        <v>2179.929796686567</v>
      </c>
      <c r="AI1045" s="12">
        <v>0</v>
      </c>
      <c r="AJ1045" s="12">
        <v>-24.069085256348753</v>
      </c>
      <c r="AK1045" s="12">
        <v>74.861400129525848</v>
      </c>
      <c r="AL1045" s="12">
        <v>130.4993783261441</v>
      </c>
      <c r="AM1045" s="44">
        <v>163.08497538475152</v>
      </c>
      <c r="AN1045" s="45">
        <v>89.99999973716686</v>
      </c>
      <c r="AO1045" s="12">
        <v>0</v>
      </c>
      <c r="AP1045" s="12">
        <v>-2002.107580485161</v>
      </c>
      <c r="AQ1045" s="12">
        <v>10296.028137488362</v>
      </c>
      <c r="AR1045" s="12">
        <v>11095.918793082903</v>
      </c>
      <c r="AS1045" s="44">
        <v>7345.1034322955074</v>
      </c>
      <c r="AT1045" s="45">
        <v>5976.157646442156</v>
      </c>
      <c r="AU1045" s="12">
        <v>0</v>
      </c>
      <c r="AV1045" s="12">
        <v>11425.308941940806</v>
      </c>
      <c r="AW1045" s="12">
        <v>16402.35010478062</v>
      </c>
      <c r="AX1045" s="12">
        <v>12765.241641656517</v>
      </c>
      <c r="AY1045" s="44">
        <v>8472.3962670089732</v>
      </c>
      <c r="AZ1045" s="45">
        <v>7753.7140010938538</v>
      </c>
      <c r="BA1045" s="12">
        <v>0</v>
      </c>
      <c r="BB1045" s="12">
        <v>9735.7891473695581</v>
      </c>
      <c r="BC1045" s="12">
        <v>11179.511423883907</v>
      </c>
      <c r="BD1045" s="12">
        <v>7536.6430814336254</v>
      </c>
      <c r="BE1045" s="44">
        <v>6265.4487865893607</v>
      </c>
      <c r="BF1045" s="45">
        <v>5976.1576564421566</v>
      </c>
      <c r="BG1045" s="12">
        <v>0</v>
      </c>
      <c r="BH1045" s="12">
        <v>16668.325093188381</v>
      </c>
      <c r="BI1045" s="12">
        <v>13136.764271541195</v>
      </c>
      <c r="BJ1045" s="12">
        <v>8597.7736563609487</v>
      </c>
      <c r="BK1045" s="44">
        <v>8144.0628297761232</v>
      </c>
      <c r="BL1045" s="45">
        <v>5573.7842044072877</v>
      </c>
      <c r="BM1045" s="12">
        <v>0</v>
      </c>
      <c r="BN1045" s="12">
        <v>0</v>
      </c>
      <c r="BO1045" s="12">
        <v>98.930485385874604</v>
      </c>
      <c r="BP1045" s="12">
        <v>55.637978196618256</v>
      </c>
      <c r="BQ1045" s="48">
        <v>32.585597058607419</v>
      </c>
      <c r="BR1045" s="49">
        <v>73.08497564758467</v>
      </c>
      <c r="BS1045" s="13">
        <v>0</v>
      </c>
      <c r="BT1045" s="12">
        <v>165.38286880102666</v>
      </c>
      <c r="BV1045" s="14">
        <f>Таблица1[[#This Row],[Lкан_леб,мм]]</f>
        <v>58164.617131198975</v>
      </c>
      <c r="BW1045" s="50">
        <f>Таблица1[[#This Row],[угол обхв4]]+Таблица1[[#This Row],[Lдуг 3,мм]]</f>
        <v>12855.638372170613</v>
      </c>
      <c r="BX1045" s="54">
        <f>Таблица1[[#This Row],[угол обхв5]]+Таблица1[[#This Row],[Y5, мм]]</f>
        <v>58869.095513035471</v>
      </c>
      <c r="BY1045" s="14">
        <f>Таблица1[[#This Row],[угол обхв6]]+Таблица1[[#This Row],[Lдуг 4,мм]]</f>
        <v>16238.624265075623</v>
      </c>
      <c r="BZ1045" s="14">
        <f>Таблица1[[#This Row],[Т1]]+Таблица1[[#This Row],[X6, мм]]</f>
        <v>59265.290403778461</v>
      </c>
      <c r="CA1045" s="14">
        <f>Таблица1[[#This Row],[Т2]]+Таблица1[[#This Row],[Lдуг 5,мм]]</f>
        <v>21719.156447263769</v>
      </c>
      <c r="CB1045" s="14">
        <f>Таблица1[[#This Row],[Т3]]+Таблица1[[#This Row],[Y6, мм]]</f>
        <v>59497.330594398023</v>
      </c>
      <c r="CC1045" s="14">
        <f>Таблица1[[#This Row],[Т4]]+Таблица1[[#This Row],[Lдуг 6,мм]]</f>
        <v>22847.631967600832</v>
      </c>
      <c r="CD1045" s="14">
        <f>Таблица1[[#This Row],[Т5]]+Таблица1[[#This Row],[Lдуг 1,мм]]</f>
        <v>60017.764565584439</v>
      </c>
      <c r="CE1045" s="14">
        <f>Таблица1[[#This Row],[Т6]]+Таблица1[[#This Row],[Lпрям1, мм]]</f>
        <v>25027.561764287399</v>
      </c>
      <c r="CF1045" s="15">
        <f>Таблица1[[#This Row],[Т7]]+Таблица1[[#This Row],[Lдуг 2,мм]]</f>
        <v>60017.764565584439</v>
      </c>
      <c r="CG1045" s="14">
        <f>Таблица1[[#This Row],[Т8]]+Таблица1[[#This Row],[Lпрям2, мм]]</f>
        <v>25027.561764287399</v>
      </c>
      <c r="CH1045" s="14">
        <f>Таблица1[[#This Row],[Т9]]-Таблица1[[#This Row],[Т9]]</f>
        <v>0</v>
      </c>
      <c r="CI1045" s="50">
        <f>Таблица1[[#This Row],[Т9]]-Таблица1[[#This Row],[Т8]]</f>
        <v>34990.20280129704</v>
      </c>
      <c r="CJ1045" s="54">
        <f>Таблица1[[#This Row],[Т9]]-Таблица1[[#This Row],[Т7]]</f>
        <v>0</v>
      </c>
      <c r="CK1045" s="14">
        <f>Таблица1[[#This Row],[Т9]]-Таблица1[[#This Row],[Т6]]</f>
        <v>37170.132597983611</v>
      </c>
      <c r="CL1045" s="14">
        <f>Таблица1[[#This Row],[Т9]]-Таблица1[[#This Row],[Т5]]</f>
        <v>520.43397118641587</v>
      </c>
      <c r="CM1045" s="14">
        <f>Таблица1[[#This Row],[Т9]]-Таблица1[[#This Row],[Т4]]</f>
        <v>38298.60811832067</v>
      </c>
      <c r="CN1045" s="14">
        <f>Таблица1[[#This Row],[Т9]]-Таблица1[[#This Row],[Т3]]</f>
        <v>752.47416180597793</v>
      </c>
      <c r="CO1045" s="14">
        <f>Таблица1[[#This Row],[Т9]]-Таблица1[[#This Row],[Т2]]</f>
        <v>43779.140300508814</v>
      </c>
      <c r="CP1045" s="14">
        <f>Таблица1[[#This Row],[Т9]]-Таблица1[[#This Row],[Т1]]</f>
        <v>1148.6690525489685</v>
      </c>
      <c r="CQ1045" s="14">
        <f>Таблица1[[#This Row],[Т9]]-Таблица1[[#This Row],[угол обхв6]]</f>
        <v>47162.126193413824</v>
      </c>
      <c r="CR1045" s="14">
        <f>Таблица1[[#This Row],[Т9]]-Таблица1[[#This Row],[угол обхв5]]</f>
        <v>1853.1474343854643</v>
      </c>
      <c r="CS1045" s="14">
        <f>Таблица1[[#This Row],[Т9]]-Таблица1[[#This Row],[угол обхв4]]</f>
        <v>60017.764565584439</v>
      </c>
      <c r="CT1045" s="14">
        <f>Таблица1[[#This Row],[Lкан_прям, мм]]+Таблица1[[#This Row],[Lкан_дуг, мм]]+Таблица1[[#This Row],[Lкан_леб,мм]]</f>
        <v>85045.326329871838</v>
      </c>
      <c r="CU1045" s="16">
        <f>Таблица1[[#This Row],[Lкан_леб,мм]]</f>
        <v>58164.617131198975</v>
      </c>
      <c r="CV1045" s="14">
        <f>2534431-(Таблица1[[#This Row],[Т23]]+Таблица1[[#This Row],[угол обхв3]])</f>
        <v>2449220.2908013272</v>
      </c>
      <c r="CW1045" s="50">
        <f>SUM(X1045:AC1045,AD1045:AI1045)-Таблица1[[#This Row],[lподв_min, мм]]</f>
        <v>24700.779400114669</v>
      </c>
      <c r="CX1045" s="17">
        <f>CW1484-Таблица1[[#This Row],[Суммарная длина каната]]</f>
        <v>-2425830.468677633</v>
      </c>
    </row>
    <row r="1046" spans="1:102" x14ac:dyDescent="0.25">
      <c r="A1046" s="21">
        <v>1045</v>
      </c>
      <c r="B1046" s="10">
        <v>25.607755102040809</v>
      </c>
      <c r="C1046" s="10">
        <v>34.516326530612247</v>
      </c>
      <c r="D1046" s="11">
        <v>6735.5648647165262</v>
      </c>
      <c r="E1046" s="11">
        <v>7587.8482378522895</v>
      </c>
      <c r="F1046" s="11">
        <v>6122.8524731332082</v>
      </c>
      <c r="G1046" s="11">
        <v>8247.7516589680235</v>
      </c>
      <c r="H1046" s="11">
        <v>6327.5643747165259</v>
      </c>
      <c r="I1046" s="11">
        <v>5364.0392070469534</v>
      </c>
      <c r="J1046" s="11">
        <v>2223.8090308053361</v>
      </c>
      <c r="K1046" s="11">
        <v>25065.788150820124</v>
      </c>
      <c r="L1046" s="11">
        <v>1814.9210478527364</v>
      </c>
      <c r="M1046" s="11">
        <v>58164.617131198975</v>
      </c>
      <c r="N1046" s="11">
        <v>9902.1869976964445</v>
      </c>
      <c r="O1046" s="11">
        <v>16295.798912354616</v>
      </c>
      <c r="P1046" s="43">
        <v>10885.155905336716</v>
      </c>
      <c r="Q1046" s="11">
        <v>13064.676717511356</v>
      </c>
      <c r="R1046" s="11">
        <v>7524.9430540602816</v>
      </c>
      <c r="S1046" s="11">
        <v>8735.1036907433936</v>
      </c>
      <c r="T1046" s="11">
        <v>6735.5648647165262</v>
      </c>
      <c r="U1046" s="11">
        <v>7587.8482378522895</v>
      </c>
      <c r="V1046" s="11">
        <v>6024.758982868193</v>
      </c>
      <c r="W1046" s="11">
        <v>8147.2595340644903</v>
      </c>
      <c r="X1046" s="12">
        <v>0</v>
      </c>
      <c r="Y1046" s="12">
        <v>691.78772251445764</v>
      </c>
      <c r="Z1046" s="12">
        <v>389.77235681713285</v>
      </c>
      <c r="AA1046" s="44">
        <v>232.04019061955961</v>
      </c>
      <c r="AB1046" s="45">
        <v>501.32077790158644</v>
      </c>
      <c r="AC1046" s="12">
        <v>0</v>
      </c>
      <c r="AD1046" s="12">
        <v>12855.638372170613</v>
      </c>
      <c r="AE1046" s="12">
        <v>3377.3330471536601</v>
      </c>
      <c r="AF1046" s="12">
        <v>5480.5321821881507</v>
      </c>
      <c r="AG1046" s="44">
        <v>1128.4755203370589</v>
      </c>
      <c r="AH1046" s="45">
        <v>2223.8090289706438</v>
      </c>
      <c r="AI1046" s="12">
        <v>0</v>
      </c>
      <c r="AJ1046" s="12">
        <v>-24.069085256348753</v>
      </c>
      <c r="AK1046" s="12">
        <v>73.079240280528055</v>
      </c>
      <c r="AL1046" s="12">
        <v>127.81529669349104</v>
      </c>
      <c r="AM1046" s="44">
        <v>160.40089375209857</v>
      </c>
      <c r="AN1046" s="45">
        <v>89.999999742352969</v>
      </c>
      <c r="AO1046" s="12">
        <v>0</v>
      </c>
      <c r="AP1046" s="12">
        <v>-2002.107580485161</v>
      </c>
      <c r="AQ1046" s="12">
        <v>10292.523940215951</v>
      </c>
      <c r="AR1046" s="12">
        <v>11207.472376839682</v>
      </c>
      <c r="AS1046" s="44">
        <v>7661.801298910791</v>
      </c>
      <c r="AT1046" s="45">
        <v>6327.5648647165253</v>
      </c>
      <c r="AU1046" s="12">
        <v>0</v>
      </c>
      <c r="AV1046" s="12">
        <v>11425.308941940806</v>
      </c>
      <c r="AW1046" s="12">
        <v>16414.546844145123</v>
      </c>
      <c r="AX1046" s="12">
        <v>12814.524579407605</v>
      </c>
      <c r="AY1046" s="44">
        <v>8350.7421151190356</v>
      </c>
      <c r="AZ1046" s="45">
        <v>7587.8482360176004</v>
      </c>
      <c r="BA1046" s="12">
        <v>0</v>
      </c>
      <c r="BB1046" s="12">
        <v>9735.7891473695581</v>
      </c>
      <c r="BC1046" s="12">
        <v>11275.492847856223</v>
      </c>
      <c r="BD1046" s="12">
        <v>7847.2595255632468</v>
      </c>
      <c r="BE1046" s="44">
        <v>6598.7066198660168</v>
      </c>
      <c r="BF1046" s="45">
        <v>6327.5648747165251</v>
      </c>
      <c r="BG1046" s="12">
        <v>0</v>
      </c>
      <c r="BH1046" s="12">
        <v>16668.325093188381</v>
      </c>
      <c r="BI1046" s="12">
        <v>13183.424649301865</v>
      </c>
      <c r="BJ1046" s="12">
        <v>8484.9515526396408</v>
      </c>
      <c r="BK1046" s="44">
        <v>7972.2098134766466</v>
      </c>
      <c r="BL1046" s="45">
        <v>5364.0392070469561</v>
      </c>
      <c r="BM1046" s="12">
        <v>0</v>
      </c>
      <c r="BN1046" s="12">
        <v>0</v>
      </c>
      <c r="BO1046" s="12">
        <v>97.148325536876811</v>
      </c>
      <c r="BP1046" s="12">
        <v>54.736056412962974</v>
      </c>
      <c r="BQ1046" s="48">
        <v>32.585597058607547</v>
      </c>
      <c r="BR1046" s="49">
        <v>70.400894009745613</v>
      </c>
      <c r="BS1046" s="13">
        <v>0</v>
      </c>
      <c r="BT1046" s="12">
        <v>165.38286880102666</v>
      </c>
      <c r="BV1046" s="14">
        <f>Таблица1[[#This Row],[Lкан_леб,мм]]</f>
        <v>58164.617131198975</v>
      </c>
      <c r="BW1046" s="50">
        <f>Таблица1[[#This Row],[угол обхв4]]+Таблица1[[#This Row],[Lдуг 3,мм]]</f>
        <v>12855.638372170613</v>
      </c>
      <c r="BX1046" s="54">
        <f>Таблица1[[#This Row],[угол обхв5]]+Таблица1[[#This Row],[Y5, мм]]</f>
        <v>58856.404853713429</v>
      </c>
      <c r="BY1046" s="14">
        <f>Таблица1[[#This Row],[угол обхв6]]+Таблица1[[#This Row],[Lдуг 4,мм]]</f>
        <v>16232.971419324273</v>
      </c>
      <c r="BZ1046" s="14">
        <f>Таблица1[[#This Row],[Т1]]+Таблица1[[#This Row],[X6, мм]]</f>
        <v>59246.177210530564</v>
      </c>
      <c r="CA1046" s="14">
        <f>Таблица1[[#This Row],[Т2]]+Таблица1[[#This Row],[Lдуг 5,мм]]</f>
        <v>21713.503601512424</v>
      </c>
      <c r="CB1046" s="14">
        <f>Таблица1[[#This Row],[Т3]]+Таблица1[[#This Row],[Y6, мм]]</f>
        <v>59478.217401150127</v>
      </c>
      <c r="CC1046" s="14">
        <f>Таблица1[[#This Row],[Т4]]+Таблица1[[#This Row],[Lдуг 6,мм]]</f>
        <v>22841.979121849483</v>
      </c>
      <c r="CD1046" s="14">
        <f>Таблица1[[#This Row],[Т5]]+Таблица1[[#This Row],[Lдуг 1,мм]]</f>
        <v>59979.538179051713</v>
      </c>
      <c r="CE1046" s="14">
        <f>Таблица1[[#This Row],[Т6]]+Таблица1[[#This Row],[Lпрям1, мм]]</f>
        <v>25065.788150820128</v>
      </c>
      <c r="CF1046" s="15">
        <f>Таблица1[[#This Row],[Т7]]+Таблица1[[#This Row],[Lдуг 2,мм]]</f>
        <v>59979.538179051713</v>
      </c>
      <c r="CG1046" s="14">
        <f>Таблица1[[#This Row],[Т8]]+Таблица1[[#This Row],[Lпрям2, мм]]</f>
        <v>25065.788150820128</v>
      </c>
      <c r="CH1046" s="14">
        <f>Таблица1[[#This Row],[Т9]]-Таблица1[[#This Row],[Т9]]</f>
        <v>0</v>
      </c>
      <c r="CI1046" s="50">
        <f>Таблица1[[#This Row],[Т9]]-Таблица1[[#This Row],[Т8]]</f>
        <v>34913.750028231589</v>
      </c>
      <c r="CJ1046" s="54">
        <f>Таблица1[[#This Row],[Т9]]-Таблица1[[#This Row],[Т7]]</f>
        <v>0</v>
      </c>
      <c r="CK1046" s="14">
        <f>Таблица1[[#This Row],[Т9]]-Таблица1[[#This Row],[Т6]]</f>
        <v>37137.559057202234</v>
      </c>
      <c r="CL1046" s="14">
        <f>Таблица1[[#This Row],[Т9]]-Таблица1[[#This Row],[Т5]]</f>
        <v>501.32077790158655</v>
      </c>
      <c r="CM1046" s="14">
        <f>Таблица1[[#This Row],[Т9]]-Таблица1[[#This Row],[Т4]]</f>
        <v>38266.034577539293</v>
      </c>
      <c r="CN1046" s="14">
        <f>Таблица1[[#This Row],[Т9]]-Таблица1[[#This Row],[Т3]]</f>
        <v>733.36096852114861</v>
      </c>
      <c r="CO1046" s="14">
        <f>Таблица1[[#This Row],[Т9]]-Таблица1[[#This Row],[Т2]]</f>
        <v>43746.566759727444</v>
      </c>
      <c r="CP1046" s="14">
        <f>Таблица1[[#This Row],[Т9]]-Таблица1[[#This Row],[Т1]]</f>
        <v>1123.1333253382836</v>
      </c>
      <c r="CQ1046" s="14">
        <f>Таблица1[[#This Row],[Т9]]-Таблица1[[#This Row],[угол обхв6]]</f>
        <v>47123.899806881098</v>
      </c>
      <c r="CR1046" s="14">
        <f>Таблица1[[#This Row],[Т9]]-Таблица1[[#This Row],[угол обхв5]]</f>
        <v>1814.9210478527384</v>
      </c>
      <c r="CS1046" s="14">
        <f>Таблица1[[#This Row],[Т9]]-Таблица1[[#This Row],[угол обхв4]]</f>
        <v>59979.538179051713</v>
      </c>
      <c r="CT1046" s="14">
        <f>Таблица1[[#This Row],[Lкан_прям, мм]]+Таблица1[[#This Row],[Lкан_дуг, мм]]+Таблица1[[#This Row],[Lкан_леб,мм]]</f>
        <v>85045.326329871838</v>
      </c>
      <c r="CU1046" s="16">
        <f>Таблица1[[#This Row],[Lкан_леб,мм]]</f>
        <v>58164.617131198975</v>
      </c>
      <c r="CV1046" s="14">
        <f>2534431-(Таблица1[[#This Row],[Т23]]+Таблица1[[#This Row],[угол обхв3]])</f>
        <v>2449220.2908013272</v>
      </c>
      <c r="CW1046" s="50">
        <f>SUM(X1046:AC1046,AD1046:AI1046)-Таблица1[[#This Row],[lподв_min, мм]]</f>
        <v>24656.90016786753</v>
      </c>
      <c r="CX1046" s="17">
        <f>CW1485-Таблица1[[#This Row],[Суммарная длина каната]]</f>
        <v>-2425870.5469474709</v>
      </c>
    </row>
    <row r="1047" spans="1:102" x14ac:dyDescent="0.25">
      <c r="A1047" s="21">
        <v>1046</v>
      </c>
      <c r="B1047" s="10">
        <v>25.607755102040809</v>
      </c>
      <c r="C1047" s="10">
        <v>37.200408163265308</v>
      </c>
      <c r="D1047" s="11">
        <v>7094.353878733471</v>
      </c>
      <c r="E1047" s="11">
        <v>7438.6204639204125</v>
      </c>
      <c r="F1047" s="11">
        <v>6451.4111085561226</v>
      </c>
      <c r="G1047" s="11">
        <v>8069.1072554368384</v>
      </c>
      <c r="H1047" s="11">
        <v>6686.3533887334706</v>
      </c>
      <c r="I1047" s="11">
        <v>5169.2793498102073</v>
      </c>
      <c r="J1047" s="11">
        <v>2269.3411141102047</v>
      </c>
      <c r="K1047" s="11">
        <v>25104.014537352734</v>
      </c>
      <c r="L1047" s="11">
        <v>1776.6946613201292</v>
      </c>
      <c r="M1047" s="11">
        <v>58164.617131198975</v>
      </c>
      <c r="N1047" s="11">
        <v>9902.1869976964445</v>
      </c>
      <c r="O1047" s="11">
        <v>16295.798912354616</v>
      </c>
      <c r="P1047" s="43">
        <v>10982.918487994637</v>
      </c>
      <c r="Q1047" s="11">
        <v>13103.761351806746</v>
      </c>
      <c r="R1047" s="11">
        <v>7829.1413155261262</v>
      </c>
      <c r="S1047" s="11">
        <v>8621.5830257674388</v>
      </c>
      <c r="T1047" s="11">
        <v>7094.353878733471</v>
      </c>
      <c r="U1047" s="11">
        <v>7438.6204639204125</v>
      </c>
      <c r="V1047" s="11">
        <v>6358.13117293714</v>
      </c>
      <c r="W1047" s="11">
        <v>7964.1317649120565</v>
      </c>
      <c r="X1047" s="12">
        <v>0</v>
      </c>
      <c r="Y1047" s="12">
        <v>679.08501175067511</v>
      </c>
      <c r="Z1047" s="12">
        <v>383.36187433301819</v>
      </c>
      <c r="AA1047" s="44">
        <v>232.0401906195587</v>
      </c>
      <c r="AB1047" s="45">
        <v>482.20758461687717</v>
      </c>
      <c r="AC1047" s="12">
        <v>0</v>
      </c>
      <c r="AD1047" s="12">
        <v>12855.638372170613</v>
      </c>
      <c r="AE1047" s="12">
        <v>3370.0273503445874</v>
      </c>
      <c r="AF1047" s="12">
        <v>5480.5321821881489</v>
      </c>
      <c r="AG1047" s="44">
        <v>1128.4755203370601</v>
      </c>
      <c r="AH1047" s="45">
        <v>2269.3411123123246</v>
      </c>
      <c r="AI1047" s="12">
        <v>0</v>
      </c>
      <c r="AJ1047" s="12">
        <v>-24.069085256348753</v>
      </c>
      <c r="AK1047" s="12">
        <v>71.295388037537535</v>
      </c>
      <c r="AL1047" s="12">
        <v>125.13121506083797</v>
      </c>
      <c r="AM1047" s="44">
        <v>157.71681211944539</v>
      </c>
      <c r="AN1047" s="45">
        <v>89.999999747522409</v>
      </c>
      <c r="AO1047" s="12">
        <v>0</v>
      </c>
      <c r="AP1047" s="12">
        <v>-2002.107580485161</v>
      </c>
      <c r="AQ1047" s="12">
        <v>10288.638260345802</v>
      </c>
      <c r="AR1047" s="12">
        <v>11316.595710613172</v>
      </c>
      <c r="AS1047" s="44">
        <v>7983.8486575547131</v>
      </c>
      <c r="AT1047" s="45">
        <v>6686.3538787334701</v>
      </c>
      <c r="AU1047" s="12">
        <v>0</v>
      </c>
      <c r="AV1047" s="12">
        <v>11425.308941940806</v>
      </c>
      <c r="AW1047" s="12">
        <v>16426.640119918284</v>
      </c>
      <c r="AX1047" s="12">
        <v>12868.977384923184</v>
      </c>
      <c r="AY1047" s="44">
        <v>8244.0520491278385</v>
      </c>
      <c r="AZ1047" s="45">
        <v>7438.6204621225343</v>
      </c>
      <c r="BA1047" s="12">
        <v>0</v>
      </c>
      <c r="BB1047" s="12">
        <v>9735.7891473695581</v>
      </c>
      <c r="BC1047" s="12">
        <v>11369.369750643993</v>
      </c>
      <c r="BD1047" s="12">
        <v>8162.818538144661</v>
      </c>
      <c r="BE1047" s="44">
        <v>6939.6465367048841</v>
      </c>
      <c r="BF1047" s="45">
        <v>6686.3538887334698</v>
      </c>
      <c r="BG1047" s="12">
        <v>0</v>
      </c>
      <c r="BH1047" s="12">
        <v>16668.325093188381</v>
      </c>
      <c r="BI1047" s="12">
        <v>13234.602559370411</v>
      </c>
      <c r="BJ1047" s="12">
        <v>8386.7990588838766</v>
      </c>
      <c r="BK1047" s="44">
        <v>7816.1514405600119</v>
      </c>
      <c r="BL1047" s="45">
        <v>5169.2793498102092</v>
      </c>
      <c r="BM1047" s="12">
        <v>0</v>
      </c>
      <c r="BN1047" s="12">
        <v>0</v>
      </c>
      <c r="BO1047" s="12">
        <v>95.364473293886277</v>
      </c>
      <c r="BP1047" s="12">
        <v>53.835827023300446</v>
      </c>
      <c r="BQ1047" s="48">
        <v>32.585597058607419</v>
      </c>
      <c r="BR1047" s="49">
        <v>67.716812371922998</v>
      </c>
      <c r="BS1047" s="13">
        <v>0</v>
      </c>
      <c r="BT1047" s="12">
        <v>165.38286880102666</v>
      </c>
      <c r="BV1047" s="14">
        <f>Таблица1[[#This Row],[Lкан_леб,мм]]</f>
        <v>58164.617131198975</v>
      </c>
      <c r="BW1047" s="50">
        <f>Таблица1[[#This Row],[угол обхв4]]+Таблица1[[#This Row],[Lдуг 3,мм]]</f>
        <v>12855.638372170613</v>
      </c>
      <c r="BX1047" s="54">
        <f>Таблица1[[#This Row],[угол обхв5]]+Таблица1[[#This Row],[Y5, мм]]</f>
        <v>58843.702142949653</v>
      </c>
      <c r="BY1047" s="14">
        <f>Таблица1[[#This Row],[угол обхв6]]+Таблица1[[#This Row],[Lдуг 4,мм]]</f>
        <v>16225.665722515201</v>
      </c>
      <c r="BZ1047" s="14">
        <f>Таблица1[[#This Row],[Т1]]+Таблица1[[#This Row],[X6, мм]]</f>
        <v>59227.064017282668</v>
      </c>
      <c r="CA1047" s="14">
        <f>Таблица1[[#This Row],[Т2]]+Таблица1[[#This Row],[Lдуг 5,мм]]</f>
        <v>21706.197904703349</v>
      </c>
      <c r="CB1047" s="14">
        <f>Таблица1[[#This Row],[Т3]]+Таблица1[[#This Row],[Y6, мм]]</f>
        <v>59459.10420790223</v>
      </c>
      <c r="CC1047" s="14">
        <f>Таблица1[[#This Row],[Т4]]+Таблица1[[#This Row],[Lдуг 6,мм]]</f>
        <v>22834.673425040408</v>
      </c>
      <c r="CD1047" s="14">
        <f>Таблица1[[#This Row],[Т5]]+Таблица1[[#This Row],[Lдуг 1,мм]]</f>
        <v>59941.311792519104</v>
      </c>
      <c r="CE1047" s="14">
        <f>Таблица1[[#This Row],[Т6]]+Таблица1[[#This Row],[Lпрям1, мм]]</f>
        <v>25104.014537352734</v>
      </c>
      <c r="CF1047" s="15">
        <f>Таблица1[[#This Row],[Т7]]+Таблица1[[#This Row],[Lдуг 2,мм]]</f>
        <v>59941.311792519104</v>
      </c>
      <c r="CG1047" s="14">
        <f>Таблица1[[#This Row],[Т8]]+Таблица1[[#This Row],[Lпрям2, мм]]</f>
        <v>25104.014537352734</v>
      </c>
      <c r="CH1047" s="14">
        <f>Таблица1[[#This Row],[Т9]]-Таблица1[[#This Row],[Т9]]</f>
        <v>0</v>
      </c>
      <c r="CI1047" s="50">
        <f>Таблица1[[#This Row],[Т9]]-Таблица1[[#This Row],[Т8]]</f>
        <v>34837.29725516637</v>
      </c>
      <c r="CJ1047" s="54">
        <f>Таблица1[[#This Row],[Т9]]-Таблица1[[#This Row],[Т7]]</f>
        <v>0</v>
      </c>
      <c r="CK1047" s="14">
        <f>Таблица1[[#This Row],[Т9]]-Таблица1[[#This Row],[Т6]]</f>
        <v>37106.638367478692</v>
      </c>
      <c r="CL1047" s="14">
        <f>Таблица1[[#This Row],[Т9]]-Таблица1[[#This Row],[Т5]]</f>
        <v>482.20758461687365</v>
      </c>
      <c r="CM1047" s="14">
        <f>Таблица1[[#This Row],[Т9]]-Таблица1[[#This Row],[Т4]]</f>
        <v>38235.113887815751</v>
      </c>
      <c r="CN1047" s="14">
        <f>Таблица1[[#This Row],[Т9]]-Таблица1[[#This Row],[Т3]]</f>
        <v>714.2477752364357</v>
      </c>
      <c r="CO1047" s="14">
        <f>Таблица1[[#This Row],[Т9]]-Таблица1[[#This Row],[Т2]]</f>
        <v>43715.646070003902</v>
      </c>
      <c r="CP1047" s="14">
        <f>Таблица1[[#This Row],[Т9]]-Таблица1[[#This Row],[Т1]]</f>
        <v>1097.609649569451</v>
      </c>
      <c r="CQ1047" s="14">
        <f>Таблица1[[#This Row],[Т9]]-Таблица1[[#This Row],[угол обхв6]]</f>
        <v>47085.673420348488</v>
      </c>
      <c r="CR1047" s="14">
        <f>Таблица1[[#This Row],[Т9]]-Таблица1[[#This Row],[угол обхв5]]</f>
        <v>1776.6946613201289</v>
      </c>
      <c r="CS1047" s="14">
        <f>Таблица1[[#This Row],[Т9]]-Таблица1[[#This Row],[угол обхв4]]</f>
        <v>59941.311792519104</v>
      </c>
      <c r="CT1047" s="14">
        <f>Таблица1[[#This Row],[Lкан_прям, мм]]+Таблица1[[#This Row],[Lкан_дуг, мм]]+Таблица1[[#This Row],[Lкан_леб,мм]]</f>
        <v>85045.326329871838</v>
      </c>
      <c r="CU1047" s="16">
        <f>Таблица1[[#This Row],[Lкан_леб,мм]]</f>
        <v>58164.617131198975</v>
      </c>
      <c r="CV1047" s="14">
        <f>2534431-(Таблица1[[#This Row],[Т23]]+Таблица1[[#This Row],[угол обхв3]])</f>
        <v>2449220.2908013272</v>
      </c>
      <c r="CW1047" s="50">
        <f>SUM(X1047:AC1047,AD1047:AI1047)-Таблица1[[#This Row],[lподв_min, мм]]</f>
        <v>24611.368084562659</v>
      </c>
      <c r="CX1047" s="17">
        <f>CW1486-Таблица1[[#This Row],[Суммарная длина каната]]</f>
        <v>-2425911.8242769497</v>
      </c>
    </row>
    <row r="1048" spans="1:102" x14ac:dyDescent="0.25">
      <c r="A1048" s="21">
        <v>1047</v>
      </c>
      <c r="B1048" s="10">
        <v>25.607755102040809</v>
      </c>
      <c r="C1048" s="10">
        <v>39.884489795918363</v>
      </c>
      <c r="D1048" s="11">
        <v>7459.7374507869436</v>
      </c>
      <c r="E1048" s="11">
        <v>7306.3581096189837</v>
      </c>
      <c r="F1048" s="11">
        <v>6787.9750163120907</v>
      </c>
      <c r="G1048" s="11">
        <v>7906.0448875526126</v>
      </c>
      <c r="H1048" s="11">
        <v>7051.7369607869432</v>
      </c>
      <c r="I1048" s="11">
        <v>4989.837373074025</v>
      </c>
      <c r="J1048" s="11">
        <v>2316.5207365449578</v>
      </c>
      <c r="K1048" s="11">
        <v>25142.240923885143</v>
      </c>
      <c r="L1048" s="11">
        <v>1738.4682747877184</v>
      </c>
      <c r="M1048" s="11">
        <v>58164.617131198975</v>
      </c>
      <c r="N1048" s="11">
        <v>9902.1869976964445</v>
      </c>
      <c r="O1048" s="11">
        <v>16295.798912354616</v>
      </c>
      <c r="P1048" s="43">
        <v>11078.743526079495</v>
      </c>
      <c r="Q1048" s="11">
        <v>13147.381224364859</v>
      </c>
      <c r="R1048" s="11">
        <v>8138.3218995542529</v>
      </c>
      <c r="S1048" s="11">
        <v>8522.4321805090622</v>
      </c>
      <c r="T1048" s="11">
        <v>7459.7374507869436</v>
      </c>
      <c r="U1048" s="11">
        <v>7306.3581096189837</v>
      </c>
      <c r="V1048" s="11">
        <v>6699.7133057155115</v>
      </c>
      <c r="W1048" s="11">
        <v>7796.8163636105328</v>
      </c>
      <c r="X1048" s="12">
        <v>0</v>
      </c>
      <c r="Y1048" s="12">
        <v>666.36708160233911</v>
      </c>
      <c r="Z1048" s="12">
        <v>376.96661123345689</v>
      </c>
      <c r="AA1048" s="44">
        <v>232.04019061955907</v>
      </c>
      <c r="AB1048" s="45">
        <v>463.0943913323635</v>
      </c>
      <c r="AC1048" s="12">
        <v>0</v>
      </c>
      <c r="AD1048" s="12">
        <v>12855.638372170613</v>
      </c>
      <c r="AE1048" s="12">
        <v>3361.0741144056237</v>
      </c>
      <c r="AF1048" s="12">
        <v>5480.5321821881489</v>
      </c>
      <c r="AG1048" s="44">
        <v>1128.4755203370612</v>
      </c>
      <c r="AH1048" s="45">
        <v>2316.520734783694</v>
      </c>
      <c r="AI1048" s="12">
        <v>0</v>
      </c>
      <c r="AJ1048" s="12">
        <v>-24.069085256348753</v>
      </c>
      <c r="AK1048" s="12">
        <v>69.509398523709478</v>
      </c>
      <c r="AL1048" s="12">
        <v>122.4471334281849</v>
      </c>
      <c r="AM1048" s="44">
        <v>155.03273048679236</v>
      </c>
      <c r="AN1048" s="45">
        <v>89.999999752664522</v>
      </c>
      <c r="AO1048" s="12">
        <v>0</v>
      </c>
      <c r="AP1048" s="12">
        <v>-2002.107580485161</v>
      </c>
      <c r="AQ1048" s="12">
        <v>10284.372683871647</v>
      </c>
      <c r="AR1048" s="12">
        <v>11423.049361200012</v>
      </c>
      <c r="AS1048" s="44">
        <v>8310.5388873053598</v>
      </c>
      <c r="AT1048" s="45">
        <v>7051.7374507869426</v>
      </c>
      <c r="AU1048" s="12">
        <v>0</v>
      </c>
      <c r="AV1048" s="12">
        <v>11425.308941940806</v>
      </c>
      <c r="AW1048" s="12">
        <v>16438.620833931069</v>
      </c>
      <c r="AX1048" s="12">
        <v>12928.480580459996</v>
      </c>
      <c r="AY1048" s="44">
        <v>8152.5601632788648</v>
      </c>
      <c r="AZ1048" s="45">
        <v>7306.3581078577208</v>
      </c>
      <c r="BA1048" s="12">
        <v>0</v>
      </c>
      <c r="BB1048" s="12">
        <v>9735.7891473695581</v>
      </c>
      <c r="BC1048" s="12">
        <v>11460.929212254698</v>
      </c>
      <c r="BD1048" s="12">
        <v>8482.6277346747702</v>
      </c>
      <c r="BE1048" s="44">
        <v>7287.5204630358367</v>
      </c>
      <c r="BF1048" s="45">
        <v>7051.7374607869424</v>
      </c>
      <c r="BG1048" s="12">
        <v>0</v>
      </c>
      <c r="BH1048" s="12">
        <v>16668.325093188381</v>
      </c>
      <c r="BI1048" s="12">
        <v>13290.20314594131</v>
      </c>
      <c r="BJ1048" s="12">
        <v>8303.5315366041996</v>
      </c>
      <c r="BK1048" s="44">
        <v>7676.2301268491801</v>
      </c>
      <c r="BL1048" s="45">
        <v>4989.8373730740268</v>
      </c>
      <c r="BM1048" s="12">
        <v>0</v>
      </c>
      <c r="BN1048" s="12">
        <v>0</v>
      </c>
      <c r="BO1048" s="12">
        <v>93.578483780058235</v>
      </c>
      <c r="BP1048" s="12">
        <v>52.937734904475413</v>
      </c>
      <c r="BQ1048" s="48">
        <v>32.585597058607476</v>
      </c>
      <c r="BR1048" s="49">
        <v>65.032730734127853</v>
      </c>
      <c r="BS1048" s="13">
        <v>0</v>
      </c>
      <c r="BT1048" s="12">
        <v>165.38286880102666</v>
      </c>
      <c r="BV1048" s="14">
        <f>Таблица1[[#This Row],[Lкан_леб,мм]]</f>
        <v>58164.617131198975</v>
      </c>
      <c r="BW1048" s="50">
        <f>Таблица1[[#This Row],[угол обхв4]]+Таблица1[[#This Row],[Lдуг 3,мм]]</f>
        <v>12855.638372170613</v>
      </c>
      <c r="BX1048" s="54">
        <f>Таблица1[[#This Row],[угол обхв5]]+Таблица1[[#This Row],[Y5, мм]]</f>
        <v>58830.984212801312</v>
      </c>
      <c r="BY1048" s="14">
        <f>Таблица1[[#This Row],[угол обхв6]]+Таблица1[[#This Row],[Lдуг 4,мм]]</f>
        <v>16216.712486576238</v>
      </c>
      <c r="BZ1048" s="14">
        <f>Таблица1[[#This Row],[Т1]]+Таблица1[[#This Row],[X6, мм]]</f>
        <v>59207.950824034771</v>
      </c>
      <c r="CA1048" s="14">
        <f>Таблица1[[#This Row],[Т2]]+Таблица1[[#This Row],[Lдуг 5,мм]]</f>
        <v>21697.244668764386</v>
      </c>
      <c r="CB1048" s="14">
        <f>Таблица1[[#This Row],[Т3]]+Таблица1[[#This Row],[Y6, мм]]</f>
        <v>59439.991014654333</v>
      </c>
      <c r="CC1048" s="14">
        <f>Таблица1[[#This Row],[Т4]]+Таблица1[[#This Row],[Lдуг 6,мм]]</f>
        <v>22825.720189101448</v>
      </c>
      <c r="CD1048" s="14">
        <f>Таблица1[[#This Row],[Т5]]+Таблица1[[#This Row],[Lдуг 1,мм]]</f>
        <v>59903.085405986698</v>
      </c>
      <c r="CE1048" s="14">
        <f>Таблица1[[#This Row],[Т6]]+Таблица1[[#This Row],[Lпрям1, мм]]</f>
        <v>25142.240923885143</v>
      </c>
      <c r="CF1048" s="15">
        <f>Таблица1[[#This Row],[Т7]]+Таблица1[[#This Row],[Lдуг 2,мм]]</f>
        <v>59903.085405986698</v>
      </c>
      <c r="CG1048" s="14">
        <f>Таблица1[[#This Row],[Т8]]+Таблица1[[#This Row],[Lпрям2, мм]]</f>
        <v>25142.240923885143</v>
      </c>
      <c r="CH1048" s="14">
        <f>Таблица1[[#This Row],[Т9]]-Таблица1[[#This Row],[Т9]]</f>
        <v>0</v>
      </c>
      <c r="CI1048" s="50">
        <f>Таблица1[[#This Row],[Т9]]-Таблица1[[#This Row],[Т8]]</f>
        <v>34760.844482101558</v>
      </c>
      <c r="CJ1048" s="54">
        <f>Таблица1[[#This Row],[Т9]]-Таблица1[[#This Row],[Т7]]</f>
        <v>0</v>
      </c>
      <c r="CK1048" s="14">
        <f>Таблица1[[#This Row],[Т9]]-Таблица1[[#This Row],[Т6]]</f>
        <v>37077.36521688525</v>
      </c>
      <c r="CL1048" s="14">
        <f>Таблица1[[#This Row],[Т9]]-Таблица1[[#This Row],[Т5]]</f>
        <v>463.09439133236447</v>
      </c>
      <c r="CM1048" s="14">
        <f>Таблица1[[#This Row],[Т9]]-Таблица1[[#This Row],[Т4]]</f>
        <v>38205.840737222316</v>
      </c>
      <c r="CN1048" s="14">
        <f>Таблица1[[#This Row],[Т9]]-Таблица1[[#This Row],[Т3]]</f>
        <v>695.13458195192652</v>
      </c>
      <c r="CO1048" s="14">
        <f>Таблица1[[#This Row],[Т9]]-Таблица1[[#This Row],[Т2]]</f>
        <v>43686.37291941046</v>
      </c>
      <c r="CP1048" s="14">
        <f>Таблица1[[#This Row],[Т9]]-Таблица1[[#This Row],[Т1]]</f>
        <v>1072.1011931853864</v>
      </c>
      <c r="CQ1048" s="14">
        <f>Таблица1[[#This Row],[Т9]]-Таблица1[[#This Row],[угол обхв6]]</f>
        <v>47047.447033816083</v>
      </c>
      <c r="CR1048" s="14">
        <f>Таблица1[[#This Row],[Т9]]-Таблица1[[#This Row],[угол обхв5]]</f>
        <v>1738.4682747877232</v>
      </c>
      <c r="CS1048" s="14">
        <f>Таблица1[[#This Row],[Т9]]-Таблица1[[#This Row],[угол обхв4]]</f>
        <v>59903.085405986698</v>
      </c>
      <c r="CT1048" s="14">
        <f>Таблица1[[#This Row],[Lкан_прям, мм]]+Таблица1[[#This Row],[Lкан_дуг, мм]]+Таблица1[[#This Row],[Lкан_леб,мм]]</f>
        <v>85045.326329871838</v>
      </c>
      <c r="CU1048" s="16">
        <f>Таблица1[[#This Row],[Lкан_леб,мм]]</f>
        <v>58164.617131198975</v>
      </c>
      <c r="CV1048" s="14">
        <f>2534431-(Таблица1[[#This Row],[Т23]]+Таблица1[[#This Row],[угол обхв3]])</f>
        <v>2449220.2908013272</v>
      </c>
      <c r="CW1048" s="50">
        <f>SUM(X1048:AC1048,AD1048:AI1048)-Таблица1[[#This Row],[lподв_min, мм]]</f>
        <v>24564.188462127902</v>
      </c>
      <c r="CX1048" s="17">
        <f>CW1487-Таблица1[[#This Row],[Суммарная длина каната]]</f>
        <v>-2425954.2623652695</v>
      </c>
    </row>
    <row r="1049" spans="1:102" x14ac:dyDescent="0.25">
      <c r="A1049" s="21">
        <v>1048</v>
      </c>
      <c r="B1049" s="10">
        <v>25.607755102040809</v>
      </c>
      <c r="C1049" s="10">
        <v>42.568571428571424</v>
      </c>
      <c r="D1049" s="11">
        <v>7830.9138737068552</v>
      </c>
      <c r="E1049" s="11">
        <v>7191.3513786842586</v>
      </c>
      <c r="F1049" s="11">
        <v>7131.8057239609725</v>
      </c>
      <c r="G1049" s="11">
        <v>7758.9223389693052</v>
      </c>
      <c r="H1049" s="11">
        <v>7422.9133837068539</v>
      </c>
      <c r="I1049" s="11">
        <v>4826.0100059223469</v>
      </c>
      <c r="J1049" s="11">
        <v>2365.3413727619118</v>
      </c>
      <c r="K1049" s="11">
        <v>25180.467310417291</v>
      </c>
      <c r="L1049" s="11">
        <v>1700.2418882555712</v>
      </c>
      <c r="M1049" s="11">
        <v>58164.617131198975</v>
      </c>
      <c r="N1049" s="11">
        <v>9902.1869976964445</v>
      </c>
      <c r="O1049" s="11">
        <v>16295.798912354616</v>
      </c>
      <c r="P1049" s="43">
        <v>11172.420764872742</v>
      </c>
      <c r="Q1049" s="11">
        <v>13195.44062654616</v>
      </c>
      <c r="R1049" s="11">
        <v>8451.8064168846431</v>
      </c>
      <c r="S1049" s="11">
        <v>8437.8687070139622</v>
      </c>
      <c r="T1049" s="11">
        <v>7830.9138737068552</v>
      </c>
      <c r="U1049" s="11">
        <v>7191.3513786842586</v>
      </c>
      <c r="V1049" s="11">
        <v>7048.755898013671</v>
      </c>
      <c r="W1049" s="11">
        <v>7645.6804456165228</v>
      </c>
      <c r="X1049" s="12">
        <v>0</v>
      </c>
      <c r="Y1049" s="12">
        <v>653.63070712011847</v>
      </c>
      <c r="Z1049" s="12">
        <v>370.5897924677804</v>
      </c>
      <c r="AA1049" s="44">
        <v>232.0401906195587</v>
      </c>
      <c r="AB1049" s="45">
        <v>443.98119804811358</v>
      </c>
      <c r="AC1049" s="12">
        <v>0</v>
      </c>
      <c r="AD1049" s="12">
        <v>12855.638372170613</v>
      </c>
      <c r="AE1049" s="12">
        <v>3350.4798646844652</v>
      </c>
      <c r="AF1049" s="12">
        <v>5480.5321821881489</v>
      </c>
      <c r="AG1049" s="44">
        <v>1128.4755203370607</v>
      </c>
      <c r="AH1049" s="45">
        <v>2365.341371037001</v>
      </c>
      <c r="AI1049" s="12">
        <v>0</v>
      </c>
      <c r="AJ1049" s="12">
        <v>-24.069085256348753</v>
      </c>
      <c r="AK1049" s="12">
        <v>67.720818856725757</v>
      </c>
      <c r="AL1049" s="12">
        <v>119.76305179553185</v>
      </c>
      <c r="AM1049" s="44">
        <v>152.34864885413927</v>
      </c>
      <c r="AN1049" s="45">
        <v>89.999999757769544</v>
      </c>
      <c r="AO1049" s="12">
        <v>0</v>
      </c>
      <c r="AP1049" s="12">
        <v>-2002.107580485161</v>
      </c>
      <c r="AQ1049" s="12">
        <v>10279.728792214579</v>
      </c>
      <c r="AR1049" s="12">
        <v>11526.599753088105</v>
      </c>
      <c r="AS1049" s="44">
        <v>8641.1551800749494</v>
      </c>
      <c r="AT1049" s="45">
        <v>7422.9138737068542</v>
      </c>
      <c r="AU1049" s="12">
        <v>0</v>
      </c>
      <c r="AV1049" s="12">
        <v>11425.308941940806</v>
      </c>
      <c r="AW1049" s="12">
        <v>16450.479852977649</v>
      </c>
      <c r="AX1049" s="12">
        <v>12992.90360695038</v>
      </c>
      <c r="AY1049" s="44">
        <v>8076.46720469514</v>
      </c>
      <c r="AZ1049" s="45">
        <v>7191.3513769593501</v>
      </c>
      <c r="BA1049" s="12">
        <v>0</v>
      </c>
      <c r="BB1049" s="12">
        <v>9735.7891473695581</v>
      </c>
      <c r="BC1049" s="12">
        <v>11549.962559390875</v>
      </c>
      <c r="BD1049" s="12">
        <v>8805.9854051000057</v>
      </c>
      <c r="BE1049" s="44">
        <v>7641.5651105165489</v>
      </c>
      <c r="BF1049" s="45">
        <v>7422.913883706854</v>
      </c>
      <c r="BG1049" s="12">
        <v>0</v>
      </c>
      <c r="BH1049" s="12">
        <v>16668.325093188381</v>
      </c>
      <c r="BI1049" s="12">
        <v>13350.121567169195</v>
      </c>
      <c r="BJ1049" s="12">
        <v>8235.3316874181819</v>
      </c>
      <c r="BK1049" s="44">
        <v>7552.7528810030808</v>
      </c>
      <c r="BL1049" s="45">
        <v>4826.0100059223487</v>
      </c>
      <c r="BM1049" s="12">
        <v>0</v>
      </c>
      <c r="BN1049" s="12">
        <v>0</v>
      </c>
      <c r="BO1049" s="12">
        <v>91.789904113074513</v>
      </c>
      <c r="BP1049" s="12">
        <v>52.04223293880608</v>
      </c>
      <c r="BQ1049" s="48">
        <v>32.585597058607419</v>
      </c>
      <c r="BR1049" s="49">
        <v>62.348649096369726</v>
      </c>
      <c r="BS1049" s="13">
        <v>0</v>
      </c>
      <c r="BT1049" s="12">
        <v>165.38286880102666</v>
      </c>
      <c r="BV1049" s="14">
        <f>Таблица1[[#This Row],[Lкан_леб,мм]]</f>
        <v>58164.617131198975</v>
      </c>
      <c r="BW1049" s="50">
        <f>Таблица1[[#This Row],[угол обхв4]]+Таблица1[[#This Row],[Lдуг 3,мм]]</f>
        <v>12855.638372170613</v>
      </c>
      <c r="BX1049" s="54">
        <f>Таблица1[[#This Row],[угол обхв5]]+Таблица1[[#This Row],[Y5, мм]]</f>
        <v>58818.24783831909</v>
      </c>
      <c r="BY1049" s="14">
        <f>Таблица1[[#This Row],[угол обхв6]]+Таблица1[[#This Row],[Lдуг 4,мм]]</f>
        <v>16206.118236855078</v>
      </c>
      <c r="BZ1049" s="14">
        <f>Таблица1[[#This Row],[Т1]]+Таблица1[[#This Row],[X6, мм]]</f>
        <v>59188.837630786868</v>
      </c>
      <c r="CA1049" s="14">
        <f>Таблица1[[#This Row],[Т2]]+Таблица1[[#This Row],[Lдуг 5,мм]]</f>
        <v>21686.650419043228</v>
      </c>
      <c r="CB1049" s="14">
        <f>Таблица1[[#This Row],[Т3]]+Таблица1[[#This Row],[Y6, мм]]</f>
        <v>59420.87782140643</v>
      </c>
      <c r="CC1049" s="14">
        <f>Таблица1[[#This Row],[Т4]]+Таблица1[[#This Row],[Lдуг 6,мм]]</f>
        <v>22815.12593938029</v>
      </c>
      <c r="CD1049" s="14">
        <f>Таблица1[[#This Row],[Т5]]+Таблица1[[#This Row],[Lдуг 1,мм]]</f>
        <v>59864.85901945454</v>
      </c>
      <c r="CE1049" s="14">
        <f>Таблица1[[#This Row],[Т6]]+Таблица1[[#This Row],[Lпрям1, мм]]</f>
        <v>25180.467310417291</v>
      </c>
      <c r="CF1049" s="15">
        <f>Таблица1[[#This Row],[Т7]]+Таблица1[[#This Row],[Lдуг 2,мм]]</f>
        <v>59864.85901945454</v>
      </c>
      <c r="CG1049" s="14">
        <f>Таблица1[[#This Row],[Т8]]+Таблица1[[#This Row],[Lпрям2, мм]]</f>
        <v>25180.467310417291</v>
      </c>
      <c r="CH1049" s="14">
        <f>Таблица1[[#This Row],[Т9]]-Таблица1[[#This Row],[Т9]]</f>
        <v>0</v>
      </c>
      <c r="CI1049" s="50">
        <f>Таблица1[[#This Row],[Т9]]-Таблица1[[#This Row],[Т8]]</f>
        <v>34684.391709037249</v>
      </c>
      <c r="CJ1049" s="54">
        <f>Таблица1[[#This Row],[Т9]]-Таблица1[[#This Row],[Т7]]</f>
        <v>0</v>
      </c>
      <c r="CK1049" s="14">
        <f>Таблица1[[#This Row],[Т9]]-Таблица1[[#This Row],[Т6]]</f>
        <v>37049.733080074249</v>
      </c>
      <c r="CL1049" s="14">
        <f>Таблица1[[#This Row],[Т9]]-Таблица1[[#This Row],[Т5]]</f>
        <v>443.98119804810995</v>
      </c>
      <c r="CM1049" s="14">
        <f>Таблица1[[#This Row],[Т9]]-Таблица1[[#This Row],[Т4]]</f>
        <v>38178.208600411308</v>
      </c>
      <c r="CN1049" s="14">
        <f>Таблица1[[#This Row],[Т9]]-Таблица1[[#This Row],[Т3]]</f>
        <v>676.021388667672</v>
      </c>
      <c r="CO1049" s="14">
        <f>Таблица1[[#This Row],[Т9]]-Таблица1[[#This Row],[Т2]]</f>
        <v>43658.74078259946</v>
      </c>
      <c r="CP1049" s="14">
        <f>Таблица1[[#This Row],[Т9]]-Таблица1[[#This Row],[Т1]]</f>
        <v>1046.6111811354494</v>
      </c>
      <c r="CQ1049" s="14">
        <f>Таблица1[[#This Row],[Т9]]-Таблица1[[#This Row],[угол обхв6]]</f>
        <v>47009.220647283924</v>
      </c>
      <c r="CR1049" s="14">
        <f>Таблица1[[#This Row],[Т9]]-Таблица1[[#This Row],[угол обхв5]]</f>
        <v>1700.2418882555648</v>
      </c>
      <c r="CS1049" s="14">
        <f>Таблица1[[#This Row],[Т9]]-Таблица1[[#This Row],[угол обхв4]]</f>
        <v>59864.85901945454</v>
      </c>
      <c r="CT1049" s="14">
        <f>Таблица1[[#This Row],[Lкан_прям, мм]]+Таблица1[[#This Row],[Lкан_дуг, мм]]+Таблица1[[#This Row],[Lкан_леб,мм]]</f>
        <v>85045.326329871838</v>
      </c>
      <c r="CU1049" s="16">
        <f>Таблица1[[#This Row],[Lкан_леб,мм]]</f>
        <v>58164.617131198975</v>
      </c>
      <c r="CV1049" s="14">
        <f>2534431-(Таблица1[[#This Row],[Т23]]+Таблица1[[#This Row],[угол обхв3]])</f>
        <v>2449220.2908013272</v>
      </c>
      <c r="CW1049" s="50">
        <f>SUM(X1049:AC1049,AD1049:AI1049)-Таблица1[[#This Row],[lподв_min, мм]]</f>
        <v>24515.367825910947</v>
      </c>
      <c r="CX1049" s="17">
        <f>CW1488-Таблица1[[#This Row],[Суммарная длина каната]]</f>
        <v>-2425997.8208323345</v>
      </c>
    </row>
    <row r="1050" spans="1:102" x14ac:dyDescent="0.25">
      <c r="A1050" s="21">
        <v>1049</v>
      </c>
      <c r="B1050" s="10">
        <v>25.607755102040809</v>
      </c>
      <c r="C1050" s="10">
        <v>45.252653061224485</v>
      </c>
      <c r="D1050" s="11">
        <v>8207.0687299266101</v>
      </c>
      <c r="E1050" s="11">
        <v>7093.8526133884479</v>
      </c>
      <c r="F1050" s="11">
        <v>7482.1488145976182</v>
      </c>
      <c r="G1050" s="11">
        <v>7628.0624189512127</v>
      </c>
      <c r="H1050" s="11">
        <v>7799.0682399266088</v>
      </c>
      <c r="I1050" s="11">
        <v>4678.0573343400147</v>
      </c>
      <c r="J1050" s="11">
        <v>2415.7952790484323</v>
      </c>
      <c r="K1050" s="11">
        <v>25218.693696949114</v>
      </c>
      <c r="L1050" s="11">
        <v>1662.0155017237537</v>
      </c>
      <c r="M1050" s="11">
        <v>58164.617131198975</v>
      </c>
      <c r="N1050" s="11">
        <v>9902.1869976964445</v>
      </c>
      <c r="O1050" s="11">
        <v>16295.798912354616</v>
      </c>
      <c r="P1050" s="43">
        <v>11263.744662254367</v>
      </c>
      <c r="Q1050" s="11">
        <v>13247.834108707411</v>
      </c>
      <c r="R1050" s="11">
        <v>8768.9070347725319</v>
      </c>
      <c r="S1050" s="11">
        <v>8368.0781504139213</v>
      </c>
      <c r="T1050" s="11">
        <v>8207.0687299266101</v>
      </c>
      <c r="U1050" s="11">
        <v>7093.8526133884479</v>
      </c>
      <c r="V1050" s="11">
        <v>7404.4930972582761</v>
      </c>
      <c r="W1050" s="11">
        <v>7511.055626137666</v>
      </c>
      <c r="X1050" s="12">
        <v>0</v>
      </c>
      <c r="Y1050" s="12">
        <v>640.87259382540617</v>
      </c>
      <c r="Z1050" s="12">
        <v>364.23471251459569</v>
      </c>
      <c r="AA1050" s="44">
        <v>232.04019061955924</v>
      </c>
      <c r="AB1050" s="45">
        <v>424.86800476419239</v>
      </c>
      <c r="AC1050" s="12">
        <v>0</v>
      </c>
      <c r="AD1050" s="12">
        <v>12855.638372170613</v>
      </c>
      <c r="AE1050" s="12">
        <v>3338.2523448937427</v>
      </c>
      <c r="AF1050" s="12">
        <v>5480.5321821881498</v>
      </c>
      <c r="AG1050" s="44">
        <v>1128.4755203370612</v>
      </c>
      <c r="AH1050" s="45">
        <v>2415.7952773595462</v>
      </c>
      <c r="AI1050" s="12">
        <v>0</v>
      </c>
      <c r="AJ1050" s="12">
        <v>-24.069085256348753</v>
      </c>
      <c r="AK1050" s="12">
        <v>65.929186390214085</v>
      </c>
      <c r="AL1050" s="12">
        <v>117.07897016287879</v>
      </c>
      <c r="AM1050" s="44">
        <v>149.66456722148629</v>
      </c>
      <c r="AN1050" s="45">
        <v>89.999999762828509</v>
      </c>
      <c r="AO1050" s="12">
        <v>0</v>
      </c>
      <c r="AP1050" s="12">
        <v>-2002.107580485161</v>
      </c>
      <c r="AQ1050" s="12">
        <v>10274.708158893336</v>
      </c>
      <c r="AR1050" s="12">
        <v>11627.01968095681</v>
      </c>
      <c r="AS1050" s="44">
        <v>8974.9721133958737</v>
      </c>
      <c r="AT1050" s="45">
        <v>7799.0687299266092</v>
      </c>
      <c r="AU1050" s="12">
        <v>0</v>
      </c>
      <c r="AV1050" s="12">
        <v>11425.308941940806</v>
      </c>
      <c r="AW1050" s="12">
        <v>16462.208000028699</v>
      </c>
      <c r="AX1050" s="12">
        <v>13062.105110468743</v>
      </c>
      <c r="AY1050" s="44">
        <v>8015.9401329094826</v>
      </c>
      <c r="AZ1050" s="45">
        <v>7093.8526116995627</v>
      </c>
      <c r="BA1050" s="12">
        <v>0</v>
      </c>
      <c r="BB1050" s="12">
        <v>9735.7891473695581</v>
      </c>
      <c r="BC1050" s="12">
        <v>11636.265823451256</v>
      </c>
      <c r="BD1050" s="12">
        <v>9132.182053474975</v>
      </c>
      <c r="BE1050" s="44">
        <v>8001.0036513032683</v>
      </c>
      <c r="BF1050" s="45">
        <v>7799.0687399266089</v>
      </c>
      <c r="BG1050" s="12">
        <v>0</v>
      </c>
      <c r="BH1050" s="12">
        <v>16668.325093188381</v>
      </c>
      <c r="BI1050" s="12">
        <v>13414.243196381492</v>
      </c>
      <c r="BJ1050" s="12">
        <v>8182.3491521752539</v>
      </c>
      <c r="BK1050" s="44">
        <v>7445.9906308928867</v>
      </c>
      <c r="BL1050" s="45">
        <v>4678.0573343400165</v>
      </c>
      <c r="BM1050" s="12">
        <v>0</v>
      </c>
      <c r="BN1050" s="12">
        <v>0</v>
      </c>
      <c r="BO1050" s="12">
        <v>89.998271646562827</v>
      </c>
      <c r="BP1050" s="12">
        <v>51.149783772664712</v>
      </c>
      <c r="BQ1050" s="48">
        <v>32.585597058607497</v>
      </c>
      <c r="BR1050" s="49">
        <v>59.664567458657785</v>
      </c>
      <c r="BS1050" s="13">
        <v>0</v>
      </c>
      <c r="BT1050" s="12">
        <v>165.38286880102666</v>
      </c>
      <c r="BV1050" s="14">
        <f>Таблица1[[#This Row],[Lкан_леб,мм]]</f>
        <v>58164.617131198975</v>
      </c>
      <c r="BW1050" s="50">
        <f>Таблица1[[#This Row],[угол обхв4]]+Таблица1[[#This Row],[Lдуг 3,мм]]</f>
        <v>12855.638372170613</v>
      </c>
      <c r="BX1050" s="54">
        <f>Таблица1[[#This Row],[угол обхв5]]+Таблица1[[#This Row],[Y5, мм]]</f>
        <v>58805.489725024381</v>
      </c>
      <c r="BY1050" s="14">
        <f>Таблица1[[#This Row],[угол обхв6]]+Таблица1[[#This Row],[Lдуг 4,мм]]</f>
        <v>16193.890717064356</v>
      </c>
      <c r="BZ1050" s="14">
        <f>Таблица1[[#This Row],[Т1]]+Таблица1[[#This Row],[X6, мм]]</f>
        <v>59169.724437538978</v>
      </c>
      <c r="CA1050" s="14">
        <f>Таблица1[[#This Row],[Т2]]+Таблица1[[#This Row],[Lдуг 5,мм]]</f>
        <v>21674.422899252506</v>
      </c>
      <c r="CB1050" s="14">
        <f>Таблица1[[#This Row],[Т3]]+Таблица1[[#This Row],[Y6, мм]]</f>
        <v>59401.76462815854</v>
      </c>
      <c r="CC1050" s="14">
        <f>Таблица1[[#This Row],[Т4]]+Таблица1[[#This Row],[Lдуг 6,мм]]</f>
        <v>22802.898419589568</v>
      </c>
      <c r="CD1050" s="14">
        <f>Таблица1[[#This Row],[Т5]]+Таблица1[[#This Row],[Lдуг 1,мм]]</f>
        <v>59826.63263292273</v>
      </c>
      <c r="CE1050" s="14">
        <f>Таблица1[[#This Row],[Т6]]+Таблица1[[#This Row],[Lпрям1, мм]]</f>
        <v>25218.693696949114</v>
      </c>
      <c r="CF1050" s="15">
        <f>Таблица1[[#This Row],[Т7]]+Таблица1[[#This Row],[Lдуг 2,мм]]</f>
        <v>59826.63263292273</v>
      </c>
      <c r="CG1050" s="14">
        <f>Таблица1[[#This Row],[Т8]]+Таблица1[[#This Row],[Lпрям2, мм]]</f>
        <v>25218.693696949114</v>
      </c>
      <c r="CH1050" s="14">
        <f>Таблица1[[#This Row],[Т9]]-Таблица1[[#This Row],[Т9]]</f>
        <v>0</v>
      </c>
      <c r="CI1050" s="50">
        <f>Таблица1[[#This Row],[Т9]]-Таблица1[[#This Row],[Т8]]</f>
        <v>34607.938935973616</v>
      </c>
      <c r="CJ1050" s="54">
        <f>Таблица1[[#This Row],[Т9]]-Таблица1[[#This Row],[Т7]]</f>
        <v>0</v>
      </c>
      <c r="CK1050" s="14">
        <f>Таблица1[[#This Row],[Т9]]-Таблица1[[#This Row],[Т6]]</f>
        <v>37023.734213333162</v>
      </c>
      <c r="CL1050" s="14">
        <f>Таблица1[[#This Row],[Т9]]-Таблица1[[#This Row],[Т5]]</f>
        <v>424.86800476419012</v>
      </c>
      <c r="CM1050" s="14">
        <f>Таблица1[[#This Row],[Т9]]-Таблица1[[#This Row],[Т4]]</f>
        <v>38152.209733670228</v>
      </c>
      <c r="CN1050" s="14">
        <f>Таблица1[[#This Row],[Т9]]-Таблица1[[#This Row],[Т3]]</f>
        <v>656.90819538375217</v>
      </c>
      <c r="CO1050" s="14">
        <f>Таблица1[[#This Row],[Т9]]-Таблица1[[#This Row],[Т2]]</f>
        <v>43632.741915858373</v>
      </c>
      <c r="CP1050" s="14">
        <f>Таблица1[[#This Row],[Т9]]-Таблица1[[#This Row],[Т1]]</f>
        <v>1021.1429078983492</v>
      </c>
      <c r="CQ1050" s="14">
        <f>Таблица1[[#This Row],[Т9]]-Таблица1[[#This Row],[угол обхв6]]</f>
        <v>46970.994260752115</v>
      </c>
      <c r="CR1050" s="14">
        <f>Таблица1[[#This Row],[Т9]]-Таблица1[[#This Row],[угол обхв5]]</f>
        <v>1662.0155017237557</v>
      </c>
      <c r="CS1050" s="14">
        <f>Таблица1[[#This Row],[Т9]]-Таблица1[[#This Row],[угол обхв4]]</f>
        <v>59826.63263292273</v>
      </c>
      <c r="CT1050" s="14">
        <f>Таблица1[[#This Row],[Lкан_прям, мм]]+Таблица1[[#This Row],[Lкан_дуг, мм]]+Таблица1[[#This Row],[Lкан_леб,мм]]</f>
        <v>85045.326329871838</v>
      </c>
      <c r="CU1050" s="16">
        <f>Таблица1[[#This Row],[Lкан_леб,мм]]</f>
        <v>58164.617131198975</v>
      </c>
      <c r="CV1050" s="14">
        <f>2534431-(Таблица1[[#This Row],[Т23]]+Таблица1[[#This Row],[угол обхв3]])</f>
        <v>2449220.2908013272</v>
      </c>
      <c r="CW1050" s="50">
        <f>SUM(X1050:AC1050,AD1050:AI1050)-Таблица1[[#This Row],[lподв_min, мм]]</f>
        <v>24464.913919624436</v>
      </c>
      <c r="CX1050" s="17">
        <f>CW1489-Таблица1[[#This Row],[Суммарная длина каната]]</f>
        <v>-2426042.4570905254</v>
      </c>
    </row>
    <row r="1051" spans="1:102" x14ac:dyDescent="0.25">
      <c r="A1051" s="21">
        <v>1050</v>
      </c>
      <c r="B1051" s="10">
        <v>25.607755102040809</v>
      </c>
      <c r="C1051" s="10">
        <v>47.936734693877547</v>
      </c>
      <c r="D1051" s="11">
        <v>8587.3766784392174</v>
      </c>
      <c r="E1051" s="11">
        <v>7014.0757408623531</v>
      </c>
      <c r="F1051" s="11">
        <v>7838.2355821573919</v>
      </c>
      <c r="G1051" s="11">
        <v>7513.7522540803193</v>
      </c>
      <c r="H1051" s="11">
        <v>8179.376188439217</v>
      </c>
      <c r="I1051" s="11">
        <v>4546.2022535842743</v>
      </c>
      <c r="J1051" s="11">
        <v>2467.8734872780783</v>
      </c>
      <c r="K1051" s="11">
        <v>25256.920083480556</v>
      </c>
      <c r="L1051" s="11">
        <v>1623.7891151923186</v>
      </c>
      <c r="M1051" s="11">
        <v>58164.617131198975</v>
      </c>
      <c r="N1051" s="11">
        <v>9902.1869976964445</v>
      </c>
      <c r="O1051" s="11">
        <v>16295.798912354616</v>
      </c>
      <c r="P1051" s="43">
        <v>11352.514839693607</v>
      </c>
      <c r="Q1051" s="11">
        <v>13304.446711574228</v>
      </c>
      <c r="R1051" s="11">
        <v>9088.9279861981449</v>
      </c>
      <c r="S1051" s="11">
        <v>8313.2136418125592</v>
      </c>
      <c r="T1051" s="11">
        <v>8587.3766784392174</v>
      </c>
      <c r="U1051" s="11">
        <v>7014.0757408623531</v>
      </c>
      <c r="V1051" s="11">
        <v>7766.1443618893991</v>
      </c>
      <c r="W1051" s="11">
        <v>7393.2372925183972</v>
      </c>
      <c r="X1051" s="12">
        <v>0</v>
      </c>
      <c r="Y1051" s="12">
        <v>628.08936466995942</v>
      </c>
      <c r="Z1051" s="12">
        <v>357.90474842214519</v>
      </c>
      <c r="AA1051" s="44">
        <v>232.04019061955876</v>
      </c>
      <c r="AB1051" s="45">
        <v>405.75481148065523</v>
      </c>
      <c r="AC1051" s="12">
        <v>0</v>
      </c>
      <c r="AD1051" s="12">
        <v>12855.638372170613</v>
      </c>
      <c r="AE1051" s="12">
        <v>3324.400523159899</v>
      </c>
      <c r="AF1051" s="12">
        <v>5480.532182188148</v>
      </c>
      <c r="AG1051" s="44">
        <v>1128.4755203370605</v>
      </c>
      <c r="AH1051" s="45">
        <v>2467.8734856248311</v>
      </c>
      <c r="AI1051" s="12">
        <v>0</v>
      </c>
      <c r="AJ1051" s="12">
        <v>-24.069085256348753</v>
      </c>
      <c r="AK1051" s="12">
        <v>64.134026882479574</v>
      </c>
      <c r="AL1051" s="12">
        <v>114.39488853022573</v>
      </c>
      <c r="AM1051" s="44">
        <v>146.98048558883315</v>
      </c>
      <c r="AN1051" s="45">
        <v>89.999999767833387</v>
      </c>
      <c r="AO1051" s="12">
        <v>0</v>
      </c>
      <c r="AP1051" s="12">
        <v>-2002.107580485161</v>
      </c>
      <c r="AQ1051" s="12">
        <v>10269.312345384189</v>
      </c>
      <c r="AR1051" s="12">
        <v>11724.08880820002</v>
      </c>
      <c r="AS1051" s="44">
        <v>9311.2572421079967</v>
      </c>
      <c r="AT1051" s="45">
        <v>8179.3766784392174</v>
      </c>
      <c r="AU1051" s="12">
        <v>0</v>
      </c>
      <c r="AV1051" s="12">
        <v>11425.308941940806</v>
      </c>
      <c r="AW1051" s="12">
        <v>16473.796044593179</v>
      </c>
      <c r="AX1051" s="12">
        <v>13135.933252383589</v>
      </c>
      <c r="AY1051" s="44">
        <v>7971.1117535298854</v>
      </c>
      <c r="AZ1051" s="45">
        <v>7014.0757392091073</v>
      </c>
      <c r="BA1051" s="12">
        <v>0</v>
      </c>
      <c r="BB1051" s="12">
        <v>9735.7891473695581</v>
      </c>
      <c r="BC1051" s="12">
        <v>11719.640187381352</v>
      </c>
      <c r="BD1051" s="12">
        <v>9460.5019547045576</v>
      </c>
      <c r="BE1051" s="44">
        <v>8365.0474225293656</v>
      </c>
      <c r="BF1051" s="45">
        <v>8179.376688439218</v>
      </c>
      <c r="BG1051" s="12">
        <v>0</v>
      </c>
      <c r="BH1051" s="12">
        <v>16668.325093188381</v>
      </c>
      <c r="BI1051" s="12">
        <v>13482.443843812791</v>
      </c>
      <c r="BJ1051" s="12">
        <v>8144.7001826219193</v>
      </c>
      <c r="BK1051" s="44">
        <v>7356.1776291450269</v>
      </c>
      <c r="BL1051" s="45">
        <v>4546.2022535842761</v>
      </c>
      <c r="BM1051" s="12">
        <v>0</v>
      </c>
      <c r="BN1051" s="12">
        <v>0</v>
      </c>
      <c r="BO1051" s="12">
        <v>88.203112138828317</v>
      </c>
      <c r="BP1051" s="12">
        <v>50.260861647746154</v>
      </c>
      <c r="BQ1051" s="48">
        <v>32.585597058607433</v>
      </c>
      <c r="BR1051" s="49">
        <v>56.980485820999775</v>
      </c>
      <c r="BS1051" s="13">
        <v>0</v>
      </c>
      <c r="BT1051" s="12">
        <v>165.38286880102666</v>
      </c>
      <c r="BV1051" s="14">
        <f>Таблица1[[#This Row],[Lкан_леб,мм]]</f>
        <v>58164.617131198975</v>
      </c>
      <c r="BW1051" s="50">
        <f>Таблица1[[#This Row],[угол обхв4]]+Таблица1[[#This Row],[Lдуг 3,мм]]</f>
        <v>12855.638372170613</v>
      </c>
      <c r="BX1051" s="54">
        <f>Таблица1[[#This Row],[угол обхв5]]+Таблица1[[#This Row],[Y5, мм]]</f>
        <v>58792.706495868937</v>
      </c>
      <c r="BY1051" s="14">
        <f>Таблица1[[#This Row],[угол обхв6]]+Таблица1[[#This Row],[Lдуг 4,мм]]</f>
        <v>16180.038895330512</v>
      </c>
      <c r="BZ1051" s="14">
        <f>Таблица1[[#This Row],[Т1]]+Таблица1[[#This Row],[X6, мм]]</f>
        <v>59150.611244291082</v>
      </c>
      <c r="CA1051" s="14">
        <f>Таблица1[[#This Row],[Т2]]+Таблица1[[#This Row],[Lдуг 5,мм]]</f>
        <v>21660.57107751866</v>
      </c>
      <c r="CB1051" s="14">
        <f>Таблица1[[#This Row],[Т3]]+Таблица1[[#This Row],[Y6, мм]]</f>
        <v>59382.651434910644</v>
      </c>
      <c r="CC1051" s="14">
        <f>Таблица1[[#This Row],[Т4]]+Таблица1[[#This Row],[Lдуг 6,мм]]</f>
        <v>22789.046597855719</v>
      </c>
      <c r="CD1051" s="14">
        <f>Таблица1[[#This Row],[Т5]]+Таблица1[[#This Row],[Lдуг 1,мм]]</f>
        <v>59788.4062463913</v>
      </c>
      <c r="CE1051" s="14">
        <f>Таблица1[[#This Row],[Т6]]+Таблица1[[#This Row],[Lпрям1, мм]]</f>
        <v>25256.920083480549</v>
      </c>
      <c r="CF1051" s="15">
        <f>Таблица1[[#This Row],[Т7]]+Таблица1[[#This Row],[Lдуг 2,мм]]</f>
        <v>59788.4062463913</v>
      </c>
      <c r="CG1051" s="14">
        <f>Таблица1[[#This Row],[Т8]]+Таблица1[[#This Row],[Lпрям2, мм]]</f>
        <v>25256.920083480549</v>
      </c>
      <c r="CH1051" s="14">
        <f>Таблица1[[#This Row],[Т9]]-Таблица1[[#This Row],[Т9]]</f>
        <v>0</v>
      </c>
      <c r="CI1051" s="50">
        <f>Таблица1[[#This Row],[Т9]]-Таблица1[[#This Row],[Т8]]</f>
        <v>34531.486162910747</v>
      </c>
      <c r="CJ1051" s="54">
        <f>Таблица1[[#This Row],[Т9]]-Таблица1[[#This Row],[Т7]]</f>
        <v>0</v>
      </c>
      <c r="CK1051" s="14">
        <f>Таблица1[[#This Row],[Т9]]-Таблица1[[#This Row],[Т6]]</f>
        <v>36999.359648535581</v>
      </c>
      <c r="CL1051" s="14">
        <f>Таблица1[[#This Row],[Т9]]-Таблица1[[#This Row],[Т5]]</f>
        <v>405.75481148065592</v>
      </c>
      <c r="CM1051" s="14">
        <f>Таблица1[[#This Row],[Т9]]-Таблица1[[#This Row],[Т4]]</f>
        <v>38127.83516887264</v>
      </c>
      <c r="CN1051" s="14">
        <f>Таблица1[[#This Row],[Т9]]-Таблица1[[#This Row],[Т3]]</f>
        <v>637.79500210021797</v>
      </c>
      <c r="CO1051" s="14">
        <f>Таблица1[[#This Row],[Т9]]-Таблица1[[#This Row],[Т2]]</f>
        <v>43608.367351060791</v>
      </c>
      <c r="CP1051" s="14">
        <f>Таблица1[[#This Row],[Т9]]-Таблица1[[#This Row],[Т1]]</f>
        <v>995.69975052236259</v>
      </c>
      <c r="CQ1051" s="14">
        <f>Таблица1[[#This Row],[Т9]]-Таблица1[[#This Row],[угол обхв6]]</f>
        <v>46932.767874220684</v>
      </c>
      <c r="CR1051" s="14">
        <f>Таблица1[[#This Row],[Т9]]-Таблица1[[#This Row],[угол обхв5]]</f>
        <v>1623.789115192325</v>
      </c>
      <c r="CS1051" s="14">
        <f>Таблица1[[#This Row],[Т9]]-Таблица1[[#This Row],[угол обхв4]]</f>
        <v>59788.4062463913</v>
      </c>
      <c r="CT1051" s="14">
        <f>Таблица1[[#This Row],[Lкан_прям, мм]]+Таблица1[[#This Row],[Lкан_дуг, мм]]+Таблица1[[#This Row],[Lкан_леб,мм]]</f>
        <v>85045.326329871852</v>
      </c>
      <c r="CU1051" s="16">
        <f>Таблица1[[#This Row],[Lкан_леб,мм]]</f>
        <v>58164.617131198975</v>
      </c>
      <c r="CV1051" s="14">
        <f>2534431-(Таблица1[[#This Row],[Т23]]+Таблица1[[#This Row],[угол обхв3]])</f>
        <v>2449220.2908013272</v>
      </c>
      <c r="CW1051" s="50">
        <f>SUM(X1051:AC1051,AD1051:AI1051)-Таблица1[[#This Row],[lподв_min, мм]]</f>
        <v>24412.835711394797</v>
      </c>
      <c r="CX1051" s="17">
        <f>CW1490-Таблица1[[#This Row],[Суммарная длина каната]]</f>
        <v>-2426088.1261983495</v>
      </c>
    </row>
    <row r="1052" spans="1:102" x14ac:dyDescent="0.25">
      <c r="A1052" s="21">
        <v>1051</v>
      </c>
      <c r="B1052" s="10">
        <v>25.607755102040809</v>
      </c>
      <c r="C1052" s="10">
        <v>50.620816326530601</v>
      </c>
      <c r="D1052" s="11">
        <v>8971.0032657210722</v>
      </c>
      <c r="E1052" s="11">
        <v>6952.1958037066952</v>
      </c>
      <c r="F1052" s="11">
        <v>8199.2847180742701</v>
      </c>
      <c r="G1052" s="11">
        <v>7416.2426582568696</v>
      </c>
      <c r="H1052" s="11">
        <v>8563.0027757210737</v>
      </c>
      <c r="I1052" s="11">
        <v>4430.630006049716</v>
      </c>
      <c r="J1052" s="11">
        <v>2521.5657976569792</v>
      </c>
      <c r="K1052" s="11">
        <v>25295.146470011543</v>
      </c>
      <c r="L1052" s="11">
        <v>1585.5627286613214</v>
      </c>
      <c r="M1052" s="11">
        <v>58164.617131198975</v>
      </c>
      <c r="N1052" s="11">
        <v>9902.1869976964445</v>
      </c>
      <c r="O1052" s="11">
        <v>16295.798912354616</v>
      </c>
      <c r="P1052" s="43">
        <v>11438.536521909953</v>
      </c>
      <c r="Q1052" s="11">
        <v>13365.154218479232</v>
      </c>
      <c r="R1052" s="11">
        <v>9411.1670964854402</v>
      </c>
      <c r="S1052" s="11">
        <v>8273.3955622923677</v>
      </c>
      <c r="T1052" s="11">
        <v>8971.0032657210722</v>
      </c>
      <c r="U1052" s="11">
        <v>6952.1958037066952</v>
      </c>
      <c r="V1052" s="11">
        <v>8132.9161739874999</v>
      </c>
      <c r="W1052" s="11">
        <v>7292.4839561151521</v>
      </c>
      <c r="X1052" s="12">
        <v>0</v>
      </c>
      <c r="Y1052" s="12">
        <v>615.27754637580415</v>
      </c>
      <c r="Z1052" s="12">
        <v>351.60337346840333</v>
      </c>
      <c r="AA1052" s="44">
        <v>232.04019061955876</v>
      </c>
      <c r="AB1052" s="45">
        <v>386.6416181975552</v>
      </c>
      <c r="AC1052" s="12">
        <v>0</v>
      </c>
      <c r="AD1052" s="12">
        <v>12855.638372170613</v>
      </c>
      <c r="AE1052" s="12">
        <v>3308.9345992767835</v>
      </c>
      <c r="AF1052" s="12">
        <v>5480.532182188148</v>
      </c>
      <c r="AG1052" s="44">
        <v>1128.4755203370617</v>
      </c>
      <c r="AH1052" s="45">
        <v>2521.5657960389349</v>
      </c>
      <c r="AI1052" s="12">
        <v>0</v>
      </c>
      <c r="AJ1052" s="12">
        <v>-24.069085256348753</v>
      </c>
      <c r="AK1052" s="12">
        <v>62.334852578206053</v>
      </c>
      <c r="AL1052" s="12">
        <v>111.71080689757267</v>
      </c>
      <c r="AM1052" s="44">
        <v>144.29640395618011</v>
      </c>
      <c r="AN1052" s="45">
        <v>89.99999977277696</v>
      </c>
      <c r="AO1052" s="12">
        <v>0</v>
      </c>
      <c r="AP1052" s="12">
        <v>-2002.107580485161</v>
      </c>
      <c r="AQ1052" s="12">
        <v>10263.542896166755</v>
      </c>
      <c r="AR1052" s="12">
        <v>11817.594150378216</v>
      </c>
      <c r="AS1052" s="44">
        <v>9649.2727054548341</v>
      </c>
      <c r="AT1052" s="45">
        <v>8563.0032657210741</v>
      </c>
      <c r="AU1052" s="12">
        <v>0</v>
      </c>
      <c r="AV1052" s="12">
        <v>11425.308941940806</v>
      </c>
      <c r="AW1052" s="12">
        <v>16485.234692081456</v>
      </c>
      <c r="AX1052" s="12">
        <v>13214.226042514587</v>
      </c>
      <c r="AY1052" s="44">
        <v>7942.0804268437823</v>
      </c>
      <c r="AZ1052" s="45">
        <v>6952.1958020886532</v>
      </c>
      <c r="BA1052" s="12">
        <v>0</v>
      </c>
      <c r="BB1052" s="12">
        <v>9735.7891473695581</v>
      </c>
      <c r="BC1052" s="12">
        <v>11799.892420380262</v>
      </c>
      <c r="BD1052" s="12">
        <v>9790.2247249537049</v>
      </c>
      <c r="BE1052" s="44">
        <v>8732.8976567516802</v>
      </c>
      <c r="BF1052" s="45">
        <v>8563.0032757210738</v>
      </c>
      <c r="BG1052" s="12">
        <v>0</v>
      </c>
      <c r="BH1052" s="12">
        <v>16668.325093188381</v>
      </c>
      <c r="BI1052" s="12">
        <v>13554.589998206073</v>
      </c>
      <c r="BJ1052" s="12">
        <v>8122.4673863277221</v>
      </c>
      <c r="BK1052" s="44">
        <v>7283.5109391552814</v>
      </c>
      <c r="BL1052" s="45">
        <v>4430.6300060497178</v>
      </c>
      <c r="BM1052" s="12">
        <v>0</v>
      </c>
      <c r="BN1052" s="12">
        <v>0</v>
      </c>
      <c r="BO1052" s="12">
        <v>86.403937834554796</v>
      </c>
      <c r="BP1052" s="12">
        <v>49.37595431936662</v>
      </c>
      <c r="BQ1052" s="48">
        <v>32.585597058607433</v>
      </c>
      <c r="BR1052" s="49">
        <v>54.296404183403148</v>
      </c>
      <c r="BS1052" s="13">
        <v>0</v>
      </c>
      <c r="BT1052" s="12">
        <v>165.38286880102666</v>
      </c>
      <c r="BV1052" s="14">
        <f>Таблица1[[#This Row],[Lкан_леб,мм]]</f>
        <v>58164.617131198975</v>
      </c>
      <c r="BW1052" s="50">
        <f>Таблица1[[#This Row],[угол обхв4]]+Таблица1[[#This Row],[Lдуг 3,мм]]</f>
        <v>12855.638372170613</v>
      </c>
      <c r="BX1052" s="54">
        <f>Таблица1[[#This Row],[угол обхв5]]+Таблица1[[#This Row],[Y5, мм]]</f>
        <v>58779.894677574775</v>
      </c>
      <c r="BY1052" s="14">
        <f>Таблица1[[#This Row],[угол обхв6]]+Таблица1[[#This Row],[Lдуг 4,мм]]</f>
        <v>16164.572971447396</v>
      </c>
      <c r="BZ1052" s="14">
        <f>Таблица1[[#This Row],[Т1]]+Таблица1[[#This Row],[X6, мм]]</f>
        <v>59131.498051043178</v>
      </c>
      <c r="CA1052" s="14">
        <f>Таблица1[[#This Row],[Т2]]+Таблица1[[#This Row],[Lдуг 5,мм]]</f>
        <v>21645.105153635544</v>
      </c>
      <c r="CB1052" s="14">
        <f>Таблица1[[#This Row],[Т3]]+Таблица1[[#This Row],[Y6, мм]]</f>
        <v>59363.53824166274</v>
      </c>
      <c r="CC1052" s="14">
        <f>Таблица1[[#This Row],[Т4]]+Таблица1[[#This Row],[Lдуг 6,мм]]</f>
        <v>22773.580673972607</v>
      </c>
      <c r="CD1052" s="14">
        <f>Таблица1[[#This Row],[Т5]]+Таблица1[[#This Row],[Lдуг 1,мм]]</f>
        <v>59750.179859860298</v>
      </c>
      <c r="CE1052" s="14">
        <f>Таблица1[[#This Row],[Т6]]+Таблица1[[#This Row],[Lпрям1, мм]]</f>
        <v>25295.146470011543</v>
      </c>
      <c r="CF1052" s="15">
        <f>Таблица1[[#This Row],[Т7]]+Таблица1[[#This Row],[Lдуг 2,мм]]</f>
        <v>59750.179859860298</v>
      </c>
      <c r="CG1052" s="14">
        <f>Таблица1[[#This Row],[Т8]]+Таблица1[[#This Row],[Lпрям2, мм]]</f>
        <v>25295.146470011543</v>
      </c>
      <c r="CH1052" s="14">
        <f>Таблица1[[#This Row],[Т9]]-Таблица1[[#This Row],[Т9]]</f>
        <v>0</v>
      </c>
      <c r="CI1052" s="50">
        <f>Таблица1[[#This Row],[Т9]]-Таблица1[[#This Row],[Т8]]</f>
        <v>34455.033389848759</v>
      </c>
      <c r="CJ1052" s="54">
        <f>Таблица1[[#This Row],[Т9]]-Таблица1[[#This Row],[Т7]]</f>
        <v>0</v>
      </c>
      <c r="CK1052" s="14">
        <f>Таблица1[[#This Row],[Т9]]-Таблица1[[#This Row],[Т6]]</f>
        <v>36976.599185887695</v>
      </c>
      <c r="CL1052" s="14">
        <f>Таблица1[[#This Row],[Т9]]-Таблица1[[#This Row],[Т5]]</f>
        <v>386.64161819755827</v>
      </c>
      <c r="CM1052" s="14">
        <f>Таблица1[[#This Row],[Т9]]-Таблица1[[#This Row],[Т4]]</f>
        <v>38105.074706224754</v>
      </c>
      <c r="CN1052" s="14">
        <f>Таблица1[[#This Row],[Т9]]-Таблица1[[#This Row],[Т3]]</f>
        <v>618.68180881712033</v>
      </c>
      <c r="CO1052" s="14">
        <f>Таблица1[[#This Row],[Т9]]-Таблица1[[#This Row],[Т2]]</f>
        <v>43585.606888412905</v>
      </c>
      <c r="CP1052" s="14">
        <f>Таблица1[[#This Row],[Т9]]-Таблица1[[#This Row],[Т1]]</f>
        <v>970.28518228552275</v>
      </c>
      <c r="CQ1052" s="14">
        <f>Таблица1[[#This Row],[Т9]]-Таблица1[[#This Row],[угол обхв6]]</f>
        <v>46894.541487689683</v>
      </c>
      <c r="CR1052" s="14">
        <f>Таблица1[[#This Row],[Т9]]-Таблица1[[#This Row],[угол обхв5]]</f>
        <v>1585.5627286613235</v>
      </c>
      <c r="CS1052" s="14">
        <f>Таблица1[[#This Row],[Т9]]-Таблица1[[#This Row],[угол обхв4]]</f>
        <v>59750.179859860298</v>
      </c>
      <c r="CT1052" s="14">
        <f>Таблица1[[#This Row],[Lкан_прям, мм]]+Таблица1[[#This Row],[Lкан_дуг, мм]]+Таблица1[[#This Row],[Lкан_леб,мм]]</f>
        <v>85045.326329871838</v>
      </c>
      <c r="CU1052" s="16">
        <f>Таблица1[[#This Row],[Lкан_леб,мм]]</f>
        <v>58164.617131198975</v>
      </c>
      <c r="CV1052" s="14">
        <f>2534431-(Таблица1[[#This Row],[Т23]]+Таблица1[[#This Row],[угол обхв3]])</f>
        <v>2449220.2908013272</v>
      </c>
      <c r="CW1052" s="50">
        <f>SUM(X1052:AC1052,AD1052:AI1052)-Таблица1[[#This Row],[lподв_min, мм]]</f>
        <v>24359.143401015888</v>
      </c>
      <c r="CX1052" s="17">
        <f>CW1491-Таблица1[[#This Row],[Суммарная длина каната]]</f>
        <v>-2426098.8066703752</v>
      </c>
    </row>
    <row r="1053" spans="1:102" x14ac:dyDescent="0.25">
      <c r="A1053" s="21">
        <v>1052</v>
      </c>
      <c r="B1053" s="10">
        <v>25.607755102040809</v>
      </c>
      <c r="C1053" s="10">
        <v>53.304897959183663</v>
      </c>
      <c r="D1053" s="11">
        <v>9357.1067566500078</v>
      </c>
      <c r="E1053" s="11">
        <v>6908.3485759219975</v>
      </c>
      <c r="F1053" s="11">
        <v>8564.5040255907697</v>
      </c>
      <c r="G1053" s="11">
        <v>7335.7475823754949</v>
      </c>
      <c r="H1053" s="11">
        <v>8949.1062666500093</v>
      </c>
      <c r="I1053" s="11">
        <v>4331.4878057770602</v>
      </c>
      <c r="J1053" s="11">
        <v>2576.8607701449369</v>
      </c>
      <c r="K1053" s="11">
        <v>25333.372856542057</v>
      </c>
      <c r="L1053" s="11">
        <v>1547.3363421308063</v>
      </c>
      <c r="M1053" s="11">
        <v>58164.617131198975</v>
      </c>
      <c r="N1053" s="11">
        <v>9902.1869976964445</v>
      </c>
      <c r="O1053" s="11">
        <v>16295.798912354616</v>
      </c>
      <c r="P1053" s="43">
        <v>11521.620964239732</v>
      </c>
      <c r="Q1053" s="11">
        <v>13429.823427912321</v>
      </c>
      <c r="R1053" s="11">
        <v>9734.9173239802185</v>
      </c>
      <c r="S1053" s="11">
        <v>8248.7112787803035</v>
      </c>
      <c r="T1053" s="11">
        <v>9357.1067566500078</v>
      </c>
      <c r="U1053" s="11">
        <v>6908.3485759219975</v>
      </c>
      <c r="V1053" s="11">
        <v>8504.0037803725354</v>
      </c>
      <c r="W1053" s="11">
        <v>7209.0166850831083</v>
      </c>
      <c r="X1053" s="12">
        <v>0</v>
      </c>
      <c r="Y1053" s="12">
        <v>602.43355504609815</v>
      </c>
      <c r="Z1053" s="12">
        <v>345.33417155021232</v>
      </c>
      <c r="AA1053" s="44">
        <v>232.04019061955844</v>
      </c>
      <c r="AB1053" s="45">
        <v>367.52842491493749</v>
      </c>
      <c r="AC1053" s="12">
        <v>0</v>
      </c>
      <c r="AD1053" s="12">
        <v>12855.638372170613</v>
      </c>
      <c r="AE1053" s="12">
        <v>3291.8660132846203</v>
      </c>
      <c r="AF1053" s="12">
        <v>5480.5321821881489</v>
      </c>
      <c r="AG1053" s="44">
        <v>1128.4755203370607</v>
      </c>
      <c r="AH1053" s="45">
        <v>2576.8607685616134</v>
      </c>
      <c r="AI1053" s="12">
        <v>0</v>
      </c>
      <c r="AJ1053" s="12">
        <v>-24.069085256348753</v>
      </c>
      <c r="AK1053" s="12">
        <v>60.531160187777679</v>
      </c>
      <c r="AL1053" s="12">
        <v>109.02672526491962</v>
      </c>
      <c r="AM1053" s="44">
        <v>141.612322323527</v>
      </c>
      <c r="AN1053" s="45">
        <v>89.999999777652761</v>
      </c>
      <c r="AO1053" s="12">
        <v>0</v>
      </c>
      <c r="AP1053" s="12">
        <v>-2002.107580485161</v>
      </c>
      <c r="AQ1053" s="12">
        <v>10257.401332949936</v>
      </c>
      <c r="AR1053" s="12">
        <v>11907.330542538726</v>
      </c>
      <c r="AS1053" s="44">
        <v>9988.2768460623374</v>
      </c>
      <c r="AT1053" s="45">
        <v>8949.1067566500078</v>
      </c>
      <c r="AU1053" s="12">
        <v>0</v>
      </c>
      <c r="AV1053" s="12">
        <v>11425.308941940806</v>
      </c>
      <c r="AW1053" s="12">
        <v>16496.514572008815</v>
      </c>
      <c r="AX1053" s="12">
        <v>13296.811694563676</v>
      </c>
      <c r="AY1053" s="44">
        <v>7928.9098520006228</v>
      </c>
      <c r="AZ1053" s="45">
        <v>6908.3485743386755</v>
      </c>
      <c r="BA1053" s="12">
        <v>0</v>
      </c>
      <c r="BB1053" s="12">
        <v>9735.7891473695581</v>
      </c>
      <c r="BC1053" s="12">
        <v>11876.835299493223</v>
      </c>
      <c r="BD1053" s="12">
        <v>10120.626902279213</v>
      </c>
      <c r="BE1053" s="44">
        <v>9103.7472345678889</v>
      </c>
      <c r="BF1053" s="45">
        <v>8949.1067666500094</v>
      </c>
      <c r="BG1053" s="12">
        <v>0</v>
      </c>
      <c r="BH1053" s="12">
        <v>16668.325093188381</v>
      </c>
      <c r="BI1053" s="12">
        <v>13630.53908756652</v>
      </c>
      <c r="BJ1053" s="12">
        <v>8115.6995454316584</v>
      </c>
      <c r="BK1053" s="44">
        <v>7228.1500027016782</v>
      </c>
      <c r="BL1053" s="45">
        <v>4331.487805777062</v>
      </c>
      <c r="BM1053" s="12">
        <v>0</v>
      </c>
      <c r="BN1053" s="12">
        <v>0</v>
      </c>
      <c r="BO1053" s="12">
        <v>84.600245444126429</v>
      </c>
      <c r="BP1053" s="12">
        <v>48.49556507714194</v>
      </c>
      <c r="BQ1053" s="48">
        <v>32.585597058607384</v>
      </c>
      <c r="BR1053" s="49">
        <v>51.612322545874243</v>
      </c>
      <c r="BS1053" s="13">
        <v>0</v>
      </c>
      <c r="BT1053" s="12">
        <v>165.38286880102666</v>
      </c>
      <c r="BV1053" s="14">
        <f>Таблица1[[#This Row],[Lкан_леб,мм]]</f>
        <v>58164.617131198975</v>
      </c>
      <c r="BW1053" s="50">
        <f>Таблица1[[#This Row],[угол обхв4]]+Таблица1[[#This Row],[Lдуг 3,мм]]</f>
        <v>12855.638372170613</v>
      </c>
      <c r="BX1053" s="54">
        <f>Таблица1[[#This Row],[угол обхв5]]+Таблица1[[#This Row],[Y5, мм]]</f>
        <v>58767.050686245071</v>
      </c>
      <c r="BY1053" s="14">
        <f>Таблица1[[#This Row],[угол обхв6]]+Таблица1[[#This Row],[Lдуг 4,мм]]</f>
        <v>16147.504385455233</v>
      </c>
      <c r="BZ1053" s="14">
        <f>Таблица1[[#This Row],[Т1]]+Таблица1[[#This Row],[X6, мм]]</f>
        <v>59112.384857795281</v>
      </c>
      <c r="CA1053" s="14">
        <f>Таблица1[[#This Row],[Т2]]+Таблица1[[#This Row],[Lдуг 5,мм]]</f>
        <v>21628.036567643383</v>
      </c>
      <c r="CB1053" s="14">
        <f>Таблица1[[#This Row],[Т3]]+Таблица1[[#This Row],[Y6, мм]]</f>
        <v>59344.425048414843</v>
      </c>
      <c r="CC1053" s="14">
        <f>Таблица1[[#This Row],[Т4]]+Таблица1[[#This Row],[Lдуг 6,мм]]</f>
        <v>22756.512087980445</v>
      </c>
      <c r="CD1053" s="14">
        <f>Таблица1[[#This Row],[Т5]]+Таблица1[[#This Row],[Lдуг 1,мм]]</f>
        <v>59711.953473329784</v>
      </c>
      <c r="CE1053" s="14">
        <f>Таблица1[[#This Row],[Т6]]+Таблица1[[#This Row],[Lпрям1, мм]]</f>
        <v>25333.372856542061</v>
      </c>
      <c r="CF1053" s="15">
        <f>Таблица1[[#This Row],[Т7]]+Таблица1[[#This Row],[Lдуг 2,мм]]</f>
        <v>59711.953473329784</v>
      </c>
      <c r="CG1053" s="14">
        <f>Таблица1[[#This Row],[Т8]]+Таблица1[[#This Row],[Lпрям2, мм]]</f>
        <v>25333.372856542061</v>
      </c>
      <c r="CH1053" s="14">
        <f>Таблица1[[#This Row],[Т9]]-Таблица1[[#This Row],[Т9]]</f>
        <v>0</v>
      </c>
      <c r="CI1053" s="50">
        <f>Таблица1[[#This Row],[Т9]]-Таблица1[[#This Row],[Т8]]</f>
        <v>34378.580616787724</v>
      </c>
      <c r="CJ1053" s="54">
        <f>Таблица1[[#This Row],[Т9]]-Таблица1[[#This Row],[Т7]]</f>
        <v>0</v>
      </c>
      <c r="CK1053" s="14">
        <f>Таблица1[[#This Row],[Т9]]-Таблица1[[#This Row],[Т6]]</f>
        <v>36955.441385349339</v>
      </c>
      <c r="CL1053" s="14">
        <f>Таблица1[[#This Row],[Т9]]-Таблица1[[#This Row],[Т5]]</f>
        <v>367.52842491494084</v>
      </c>
      <c r="CM1053" s="14">
        <f>Таблица1[[#This Row],[Т9]]-Таблица1[[#This Row],[Т4]]</f>
        <v>38083.916905686405</v>
      </c>
      <c r="CN1053" s="14">
        <f>Таблица1[[#This Row],[Т9]]-Таблица1[[#This Row],[Т3]]</f>
        <v>599.5686155345029</v>
      </c>
      <c r="CO1053" s="14">
        <f>Таблица1[[#This Row],[Т9]]-Таблица1[[#This Row],[Т2]]</f>
        <v>43564.449087874549</v>
      </c>
      <c r="CP1053" s="14">
        <f>Таблица1[[#This Row],[Т9]]-Таблица1[[#This Row],[Т1]]</f>
        <v>944.90278708471305</v>
      </c>
      <c r="CQ1053" s="14">
        <f>Таблица1[[#This Row],[Т9]]-Таблица1[[#This Row],[угол обхв6]]</f>
        <v>46856.315101159169</v>
      </c>
      <c r="CR1053" s="14">
        <f>Таблица1[[#This Row],[Т9]]-Таблица1[[#This Row],[угол обхв5]]</f>
        <v>1547.3363421308095</v>
      </c>
      <c r="CS1053" s="14">
        <f>Таблица1[[#This Row],[Т9]]-Таблица1[[#This Row],[угол обхв4]]</f>
        <v>59711.953473329784</v>
      </c>
      <c r="CT1053" s="14">
        <f>Таблица1[[#This Row],[Lкан_прям, мм]]+Таблица1[[#This Row],[Lкан_дуг, мм]]+Таблица1[[#This Row],[Lкан_леб,мм]]</f>
        <v>85045.326329871838</v>
      </c>
      <c r="CU1053" s="16">
        <f>Таблица1[[#This Row],[Lкан_леб,мм]]</f>
        <v>58164.617131198975</v>
      </c>
      <c r="CV1053" s="14">
        <f>2534431-(Таблица1[[#This Row],[Т23]]+Таблица1[[#This Row],[угол обхв3]])</f>
        <v>2449220.2908013272</v>
      </c>
      <c r="CW1053" s="50">
        <f>SUM(X1053:AC1053,AD1053:AI1053)-Таблица1[[#This Row],[lподв_min, мм]]</f>
        <v>24303.848428527926</v>
      </c>
      <c r="CX1053" s="17">
        <f>CW1492-Таблица1[[#This Row],[Суммарная длина каната]]</f>
        <v>-2426134.7806933396</v>
      </c>
    </row>
    <row r="1054" spans="1:102" x14ac:dyDescent="0.25">
      <c r="A1054" s="21">
        <v>1053</v>
      </c>
      <c r="B1054" s="10">
        <v>25.607755102040809</v>
      </c>
      <c r="C1054" s="10">
        <v>55.988979591836724</v>
      </c>
      <c r="D1054" s="11">
        <v>9744.839981400246</v>
      </c>
      <c r="E1054" s="11">
        <v>6882.6302649997579</v>
      </c>
      <c r="F1054" s="11">
        <v>8933.0921579581845</v>
      </c>
      <c r="G1054" s="11">
        <v>7272.4436448843862</v>
      </c>
      <c r="H1054" s="11">
        <v>9336.8394914002456</v>
      </c>
      <c r="I1054" s="11">
        <v>4248.8845505911668</v>
      </c>
      <c r="J1054" s="11">
        <v>2633.7457144085911</v>
      </c>
      <c r="K1054" s="11">
        <v>25371.599243072051</v>
      </c>
      <c r="L1054" s="11">
        <v>1509.1099556008153</v>
      </c>
      <c r="M1054" s="11">
        <v>58164.617131198975</v>
      </c>
      <c r="N1054" s="11">
        <v>9902.1869976964445</v>
      </c>
      <c r="O1054" s="11">
        <v>16295.798912354616</v>
      </c>
      <c r="P1054" s="43">
        <v>11601.585866770651</v>
      </c>
      <c r="Q1054" s="11">
        <v>13498.312445785054</v>
      </c>
      <c r="R1054" s="11">
        <v>10059.468311407125</v>
      </c>
      <c r="S1054" s="11">
        <v>8239.2149523514472</v>
      </c>
      <c r="T1054" s="11">
        <v>9744.839981400246</v>
      </c>
      <c r="U1054" s="11">
        <v>6882.6302649997579</v>
      </c>
      <c r="V1054" s="11">
        <v>8878.5929583549023</v>
      </c>
      <c r="W1054" s="11">
        <v>7143.0186193189975</v>
      </c>
      <c r="X1054" s="12">
        <v>0</v>
      </c>
      <c r="Y1054" s="12">
        <v>589.55368092915444</v>
      </c>
      <c r="Z1054" s="12">
        <v>339.10085241925884</v>
      </c>
      <c r="AA1054" s="44">
        <v>232.04019061955876</v>
      </c>
      <c r="AB1054" s="45">
        <v>348.41523163284324</v>
      </c>
      <c r="AC1054" s="12">
        <v>0</v>
      </c>
      <c r="AD1054" s="12">
        <v>12855.638372170613</v>
      </c>
      <c r="AE1054" s="12">
        <v>3273.207455516766</v>
      </c>
      <c r="AF1054" s="12">
        <v>5480.5321821881507</v>
      </c>
      <c r="AG1054" s="44">
        <v>1128.4755203370598</v>
      </c>
      <c r="AH1054" s="45">
        <v>2633.7457128594651</v>
      </c>
      <c r="AI1054" s="12">
        <v>0</v>
      </c>
      <c r="AJ1054" s="12">
        <v>-24.069085256348753</v>
      </c>
      <c r="AK1054" s="12">
        <v>58.72242874767803</v>
      </c>
      <c r="AL1054" s="12">
        <v>106.34264363226657</v>
      </c>
      <c r="AM1054" s="44">
        <v>138.92824069087399</v>
      </c>
      <c r="AN1054" s="45">
        <v>89.999999782455149</v>
      </c>
      <c r="AO1054" s="12">
        <v>0</v>
      </c>
      <c r="AP1054" s="12">
        <v>-2002.107580485161</v>
      </c>
      <c r="AQ1054" s="12">
        <v>10250.889148070897</v>
      </c>
      <c r="AR1054" s="12">
        <v>11993.101089378872</v>
      </c>
      <c r="AS1054" s="44">
        <v>10327.525837248073</v>
      </c>
      <c r="AT1054" s="45">
        <v>9336.839981400246</v>
      </c>
      <c r="AU1054" s="12">
        <v>0</v>
      </c>
      <c r="AV1054" s="12">
        <v>11425.308941940806</v>
      </c>
      <c r="AW1054" s="12">
        <v>16507.626224862313</v>
      </c>
      <c r="AX1054" s="12">
        <v>13383.509003040353</v>
      </c>
      <c r="AY1054" s="44">
        <v>7931.6289272462282</v>
      </c>
      <c r="AZ1054" s="45">
        <v>6882.6302634506337</v>
      </c>
      <c r="BA1054" s="12">
        <v>0</v>
      </c>
      <c r="BB1054" s="12">
        <v>9735.7891473695581</v>
      </c>
      <c r="BC1054" s="12">
        <v>11950.288017145102</v>
      </c>
      <c r="BD1054" s="12">
        <v>10450.983534015344</v>
      </c>
      <c r="BE1054" s="44">
        <v>9476.7824555592961</v>
      </c>
      <c r="BF1054" s="45">
        <v>9336.8399914002457</v>
      </c>
      <c r="BG1054" s="12">
        <v>0</v>
      </c>
      <c r="BH1054" s="12">
        <v>16668.325093188381</v>
      </c>
      <c r="BI1054" s="12">
        <v>13710.139758292751</v>
      </c>
      <c r="BJ1054" s="12">
        <v>8124.411509606748</v>
      </c>
      <c r="BK1054" s="44">
        <v>7190.2162901049778</v>
      </c>
      <c r="BL1054" s="45">
        <v>4248.8845505911686</v>
      </c>
      <c r="BM1054" s="12">
        <v>0</v>
      </c>
      <c r="BN1054" s="12">
        <v>0</v>
      </c>
      <c r="BO1054" s="12">
        <v>82.79151400402678</v>
      </c>
      <c r="BP1054" s="12">
        <v>47.620214884588535</v>
      </c>
      <c r="BQ1054" s="48">
        <v>32.585597058607433</v>
      </c>
      <c r="BR1054" s="49">
        <v>48.928240908418857</v>
      </c>
      <c r="BS1054" s="13">
        <v>0</v>
      </c>
      <c r="BT1054" s="12">
        <v>165.38286880102666</v>
      </c>
      <c r="BV1054" s="14">
        <f>Таблица1[[#This Row],[Lкан_леб,мм]]</f>
        <v>58164.617131198975</v>
      </c>
      <c r="BW1054" s="50">
        <f>Таблица1[[#This Row],[угол обхв4]]+Таблица1[[#This Row],[Lдуг 3,мм]]</f>
        <v>12855.638372170613</v>
      </c>
      <c r="BX1054" s="54">
        <f>Таблица1[[#This Row],[угол обхв5]]+Таблица1[[#This Row],[Y5, мм]]</f>
        <v>58754.170812128126</v>
      </c>
      <c r="BY1054" s="14">
        <f>Таблица1[[#This Row],[угол обхв6]]+Таблица1[[#This Row],[Lдуг 4,мм]]</f>
        <v>16128.845827687379</v>
      </c>
      <c r="BZ1054" s="14">
        <f>Таблица1[[#This Row],[Т1]]+Таблица1[[#This Row],[X6, мм]]</f>
        <v>59093.271664547385</v>
      </c>
      <c r="CA1054" s="14">
        <f>Таблица1[[#This Row],[Т2]]+Таблица1[[#This Row],[Lдуг 5,мм]]</f>
        <v>21609.378009875531</v>
      </c>
      <c r="CB1054" s="14">
        <f>Таблица1[[#This Row],[Т3]]+Таблица1[[#This Row],[Y6, мм]]</f>
        <v>59325.311855166947</v>
      </c>
      <c r="CC1054" s="14">
        <f>Таблица1[[#This Row],[Т4]]+Таблица1[[#This Row],[Lдуг 6,мм]]</f>
        <v>22737.853530212589</v>
      </c>
      <c r="CD1054" s="14">
        <f>Таблица1[[#This Row],[Т5]]+Таблица1[[#This Row],[Lдуг 1,мм]]</f>
        <v>59673.727086799787</v>
      </c>
      <c r="CE1054" s="14">
        <f>Таблица1[[#This Row],[Т6]]+Таблица1[[#This Row],[Lпрям1, мм]]</f>
        <v>25371.599243072054</v>
      </c>
      <c r="CF1054" s="15">
        <f>Таблица1[[#This Row],[Т7]]+Таблица1[[#This Row],[Lдуг 2,мм]]</f>
        <v>59673.727086799787</v>
      </c>
      <c r="CG1054" s="14">
        <f>Таблица1[[#This Row],[Т8]]+Таблица1[[#This Row],[Lпрям2, мм]]</f>
        <v>25371.599243072054</v>
      </c>
      <c r="CH1054" s="14">
        <f>Таблица1[[#This Row],[Т9]]-Таблица1[[#This Row],[Т9]]</f>
        <v>0</v>
      </c>
      <c r="CI1054" s="50">
        <f>Таблица1[[#This Row],[Т9]]-Таблица1[[#This Row],[Т8]]</f>
        <v>34302.127843727736</v>
      </c>
      <c r="CJ1054" s="54">
        <f>Таблица1[[#This Row],[Т9]]-Таблица1[[#This Row],[Т7]]</f>
        <v>0</v>
      </c>
      <c r="CK1054" s="14">
        <f>Таблица1[[#This Row],[Т9]]-Таблица1[[#This Row],[Т6]]</f>
        <v>36935.873556587198</v>
      </c>
      <c r="CL1054" s="14">
        <f>Таблица1[[#This Row],[Т9]]-Таблица1[[#This Row],[Т5]]</f>
        <v>348.41523163284</v>
      </c>
      <c r="CM1054" s="14">
        <f>Таблица1[[#This Row],[Т9]]-Таблица1[[#This Row],[Т4]]</f>
        <v>38064.349076924256</v>
      </c>
      <c r="CN1054" s="14">
        <f>Таблица1[[#This Row],[Т9]]-Таблица1[[#This Row],[Т3]]</f>
        <v>580.45542225240206</v>
      </c>
      <c r="CO1054" s="14">
        <f>Таблица1[[#This Row],[Т9]]-Таблица1[[#This Row],[Т2]]</f>
        <v>43544.881259112408</v>
      </c>
      <c r="CP1054" s="14">
        <f>Таблица1[[#This Row],[Т9]]-Таблица1[[#This Row],[Т1]]</f>
        <v>919.5562746716605</v>
      </c>
      <c r="CQ1054" s="14">
        <f>Таблица1[[#This Row],[Т9]]-Таблица1[[#This Row],[угол обхв6]]</f>
        <v>46818.088714629172</v>
      </c>
      <c r="CR1054" s="14">
        <f>Таблица1[[#This Row],[Т9]]-Таблица1[[#This Row],[угол обхв5]]</f>
        <v>1509.1099556008121</v>
      </c>
      <c r="CS1054" s="14">
        <f>Таблица1[[#This Row],[Т9]]-Таблица1[[#This Row],[угол обхв4]]</f>
        <v>59673.727086799787</v>
      </c>
      <c r="CT1054" s="14">
        <f>Таблица1[[#This Row],[Lкан_прям, мм]]+Таблица1[[#This Row],[Lкан_дуг, мм]]+Таблица1[[#This Row],[Lкан_леб,мм]]</f>
        <v>85045.326329871838</v>
      </c>
      <c r="CU1054" s="16">
        <f>Таблица1[[#This Row],[Lкан_леб,мм]]</f>
        <v>58164.617131198975</v>
      </c>
      <c r="CV1054" s="14">
        <f>2534431-(Таблица1[[#This Row],[Т23]]+Таблица1[[#This Row],[угол обхв3]])</f>
        <v>2449220.2908013272</v>
      </c>
      <c r="CW1054" s="50">
        <f>SUM(X1054:AC1054,AD1054:AI1054)-Таблица1[[#This Row],[lподв_min, мм]]</f>
        <v>24246.963484264277</v>
      </c>
      <c r="CX1054" s="17">
        <f>CW1493-Таблица1[[#This Row],[Суммарная длина каната]]</f>
        <v>-2426172.0468117814</v>
      </c>
    </row>
    <row r="1055" spans="1:102" x14ac:dyDescent="0.25">
      <c r="A1055" s="21">
        <v>1054</v>
      </c>
      <c r="B1055" s="10">
        <v>25.607755102040809</v>
      </c>
      <c r="C1055" s="10">
        <v>58.673061224489786</v>
      </c>
      <c r="D1055" s="11">
        <v>10133.352194261965</v>
      </c>
      <c r="E1055" s="11">
        <v>6875.0973008285873</v>
      </c>
      <c r="F1055" s="11">
        <v>9304.2403767133528</v>
      </c>
      <c r="G1055" s="11">
        <v>7226.4697442575452</v>
      </c>
      <c r="H1055" s="11">
        <v>9725.351704261966</v>
      </c>
      <c r="I1055" s="11">
        <v>4182.8906226879617</v>
      </c>
      <c r="J1055" s="11">
        <v>2692.2066781406252</v>
      </c>
      <c r="K1055" s="11">
        <v>25409.825629601477</v>
      </c>
      <c r="L1055" s="11">
        <v>1470.883569071382</v>
      </c>
      <c r="M1055" s="11">
        <v>58164.617131198975</v>
      </c>
      <c r="N1055" s="11">
        <v>9902.1869976964445</v>
      </c>
      <c r="O1055" s="11">
        <v>16295.798912354616</v>
      </c>
      <c r="P1055" s="43">
        <v>11678.255774335543</v>
      </c>
      <c r="Q1055" s="11">
        <v>13570.470996767885</v>
      </c>
      <c r="R1055" s="11">
        <v>10384.107944501644</v>
      </c>
      <c r="S1055" s="11">
        <v>8244.9274193913734</v>
      </c>
      <c r="T1055" s="11">
        <v>10133.352194261965</v>
      </c>
      <c r="U1055" s="11">
        <v>6875.0973008285873</v>
      </c>
      <c r="V1055" s="11">
        <v>9255.861802263973</v>
      </c>
      <c r="W1055" s="11">
        <v>7094.6345686243103</v>
      </c>
      <c r="X1055" s="12">
        <v>0</v>
      </c>
      <c r="Y1055" s="12">
        <v>576.6340722078877</v>
      </c>
      <c r="Z1055" s="12">
        <v>332.90726789262834</v>
      </c>
      <c r="AA1055" s="44">
        <v>232.04019061955887</v>
      </c>
      <c r="AB1055" s="45">
        <v>329.30203835130698</v>
      </c>
      <c r="AC1055" s="12">
        <v>0</v>
      </c>
      <c r="AD1055" s="12">
        <v>12855.638372170613</v>
      </c>
      <c r="AE1055" s="12">
        <v>3252.9728782805169</v>
      </c>
      <c r="AF1055" s="12">
        <v>5480.5321821881489</v>
      </c>
      <c r="AG1055" s="44">
        <v>1128.4755203370619</v>
      </c>
      <c r="AH1055" s="45">
        <v>2692.2066766251378</v>
      </c>
      <c r="AI1055" s="12">
        <v>0</v>
      </c>
      <c r="AJ1055" s="12">
        <v>-24.069085256348753</v>
      </c>
      <c r="AK1055" s="12">
        <v>56.908117344028511</v>
      </c>
      <c r="AL1055" s="12">
        <v>103.65856199961347</v>
      </c>
      <c r="AM1055" s="44">
        <v>136.24415905822093</v>
      </c>
      <c r="AN1055" s="45">
        <v>89.999999787179092</v>
      </c>
      <c r="AO1055" s="12">
        <v>0</v>
      </c>
      <c r="AP1055" s="12">
        <v>-2002.107580485161</v>
      </c>
      <c r="AQ1055" s="12">
        <v>10244.007797059254</v>
      </c>
      <c r="AR1055" s="12">
        <v>12074.717597264225</v>
      </c>
      <c r="AS1055" s="44">
        <v>10666.275315090177</v>
      </c>
      <c r="AT1055" s="45">
        <v>9725.3521942619645</v>
      </c>
      <c r="AU1055" s="12">
        <v>0</v>
      </c>
      <c r="AV1055" s="12">
        <v>11425.308941940806</v>
      </c>
      <c r="AW1055" s="12">
        <v>16518.560087434496</v>
      </c>
      <c r="AX1055" s="12">
        <v>13474.12774085411</v>
      </c>
      <c r="AY1055" s="44">
        <v>7950.2316865156608</v>
      </c>
      <c r="AZ1055" s="45">
        <v>6875.0972993131018</v>
      </c>
      <c r="BA1055" s="12">
        <v>0</v>
      </c>
      <c r="BB1055" s="12">
        <v>9735.7891473695581</v>
      </c>
      <c r="BC1055" s="12">
        <v>12020.076573698354</v>
      </c>
      <c r="BD1055" s="12">
        <v>10780.569767430325</v>
      </c>
      <c r="BE1055" s="44">
        <v>9851.1848236734313</v>
      </c>
      <c r="BF1055" s="45">
        <v>9725.3522042619661</v>
      </c>
      <c r="BG1055" s="12">
        <v>0</v>
      </c>
      <c r="BH1055" s="12">
        <v>16668.325093188381</v>
      </c>
      <c r="BI1055" s="12">
        <v>13793.232171847765</v>
      </c>
      <c r="BJ1055" s="12">
        <v>8148.5841634775988</v>
      </c>
      <c r="BK1055" s="44">
        <v>7169.7930337042999</v>
      </c>
      <c r="BL1055" s="45">
        <v>4182.8906226879635</v>
      </c>
      <c r="BM1055" s="12">
        <v>0</v>
      </c>
      <c r="BN1055" s="12">
        <v>0</v>
      </c>
      <c r="BO1055" s="12">
        <v>80.977202600377268</v>
      </c>
      <c r="BP1055" s="12">
        <v>46.750444655584964</v>
      </c>
      <c r="BQ1055" s="48">
        <v>32.585597058607448</v>
      </c>
      <c r="BR1055" s="49">
        <v>46.244159271041823</v>
      </c>
      <c r="BS1055" s="13">
        <v>0</v>
      </c>
      <c r="BT1055" s="12">
        <v>165.38286880102666</v>
      </c>
      <c r="BV1055" s="14">
        <f>Таблица1[[#This Row],[Lкан_леб,мм]]</f>
        <v>58164.617131198975</v>
      </c>
      <c r="BW1055" s="50">
        <f>Таблица1[[#This Row],[угол обхв4]]+Таблица1[[#This Row],[Lдуг 3,мм]]</f>
        <v>12855.638372170613</v>
      </c>
      <c r="BX1055" s="54">
        <f>Таблица1[[#This Row],[угол обхв5]]+Таблица1[[#This Row],[Y5, мм]]</f>
        <v>58741.251203406864</v>
      </c>
      <c r="BY1055" s="14">
        <f>Таблица1[[#This Row],[угол обхв6]]+Таблица1[[#This Row],[Lдуг 4,мм]]</f>
        <v>16108.611250451129</v>
      </c>
      <c r="BZ1055" s="14">
        <f>Таблица1[[#This Row],[Т1]]+Таблица1[[#This Row],[X6, мм]]</f>
        <v>59074.158471299495</v>
      </c>
      <c r="CA1055" s="14">
        <f>Таблица1[[#This Row],[Т2]]+Таблица1[[#This Row],[Lдуг 5,мм]]</f>
        <v>21589.143432639277</v>
      </c>
      <c r="CB1055" s="14">
        <f>Таблица1[[#This Row],[Т3]]+Таблица1[[#This Row],[Y6, мм]]</f>
        <v>59306.198661919057</v>
      </c>
      <c r="CC1055" s="14">
        <f>Таблица1[[#This Row],[Т4]]+Таблица1[[#This Row],[Lдуг 6,мм]]</f>
        <v>22717.61895297634</v>
      </c>
      <c r="CD1055" s="14">
        <f>Таблица1[[#This Row],[Т5]]+Таблица1[[#This Row],[Lдуг 1,мм]]</f>
        <v>59635.500700270364</v>
      </c>
      <c r="CE1055" s="14">
        <f>Таблица1[[#This Row],[Т6]]+Таблица1[[#This Row],[Lпрям1, мм]]</f>
        <v>25409.825629601477</v>
      </c>
      <c r="CF1055" s="15">
        <f>Таблица1[[#This Row],[Т7]]+Таблица1[[#This Row],[Lдуг 2,мм]]</f>
        <v>59635.500700270364</v>
      </c>
      <c r="CG1055" s="14">
        <f>Таблица1[[#This Row],[Т8]]+Таблица1[[#This Row],[Lпрям2, мм]]</f>
        <v>25409.825629601477</v>
      </c>
      <c r="CH1055" s="14">
        <f>Таблица1[[#This Row],[Т9]]-Таблица1[[#This Row],[Т9]]</f>
        <v>0</v>
      </c>
      <c r="CI1055" s="50">
        <f>Таблица1[[#This Row],[Т9]]-Таблица1[[#This Row],[Т8]]</f>
        <v>34225.675070668891</v>
      </c>
      <c r="CJ1055" s="54">
        <f>Таблица1[[#This Row],[Т9]]-Таблица1[[#This Row],[Т7]]</f>
        <v>0</v>
      </c>
      <c r="CK1055" s="14">
        <f>Таблица1[[#This Row],[Т9]]-Таблица1[[#This Row],[Т6]]</f>
        <v>36917.881747294028</v>
      </c>
      <c r="CL1055" s="14">
        <f>Таблица1[[#This Row],[Т9]]-Таблица1[[#This Row],[Т5]]</f>
        <v>329.30203835130669</v>
      </c>
      <c r="CM1055" s="14">
        <f>Таблица1[[#This Row],[Т9]]-Таблица1[[#This Row],[Т4]]</f>
        <v>38046.357267631087</v>
      </c>
      <c r="CN1055" s="14">
        <f>Таблица1[[#This Row],[Т9]]-Таблица1[[#This Row],[Т3]]</f>
        <v>561.34222897086875</v>
      </c>
      <c r="CO1055" s="14">
        <f>Таблица1[[#This Row],[Т9]]-Таблица1[[#This Row],[Т2]]</f>
        <v>43526.889449819239</v>
      </c>
      <c r="CP1055" s="14">
        <f>Таблица1[[#This Row],[Т9]]-Таблица1[[#This Row],[Т1]]</f>
        <v>894.2494968635001</v>
      </c>
      <c r="CQ1055" s="14">
        <f>Таблица1[[#This Row],[Т9]]-Таблица1[[#This Row],[угол обхв6]]</f>
        <v>46779.862328099749</v>
      </c>
      <c r="CR1055" s="14">
        <f>Таблица1[[#This Row],[Т9]]-Таблица1[[#This Row],[угол обхв5]]</f>
        <v>1470.8835690713895</v>
      </c>
      <c r="CS1055" s="14">
        <f>Таблица1[[#This Row],[Т9]]-Таблица1[[#This Row],[угол обхв4]]</f>
        <v>59635.500700270364</v>
      </c>
      <c r="CT1055" s="14">
        <f>Таблица1[[#This Row],[Lкан_прям, мм]]+Таблица1[[#This Row],[Lкан_дуг, мм]]+Таблица1[[#This Row],[Lкан_леб,мм]]</f>
        <v>85045.326329871838</v>
      </c>
      <c r="CU1055" s="16">
        <f>Таблица1[[#This Row],[Lкан_леб,мм]]</f>
        <v>58164.617131198975</v>
      </c>
      <c r="CV1055" s="14">
        <f>2534431-(Таблица1[[#This Row],[Т23]]+Таблица1[[#This Row],[угол обхв3]])</f>
        <v>2449220.2908013272</v>
      </c>
      <c r="CW1055" s="50">
        <f>SUM(X1055:AC1055,AD1055:AI1055)-Таблица1[[#This Row],[lподв_min, мм]]</f>
        <v>24188.502520532234</v>
      </c>
      <c r="CX1055" s="17">
        <f>CW1494-Таблица1[[#This Row],[Суммарная длина каната]]</f>
        <v>-2426182.3704011636</v>
      </c>
    </row>
    <row r="1056" spans="1:102" x14ac:dyDescent="0.25">
      <c r="A1056" s="21">
        <v>1055</v>
      </c>
      <c r="B1056" s="10">
        <v>25.607755102040809</v>
      </c>
      <c r="C1056" s="10">
        <v>61.357142857142854</v>
      </c>
      <c r="D1056" s="11">
        <v>10521.79094030685</v>
      </c>
      <c r="E1056" s="11">
        <v>6885.7662118784247</v>
      </c>
      <c r="F1056" s="11">
        <v>9677.1343261739021</v>
      </c>
      <c r="G1056" s="11">
        <v>7197.926754230376</v>
      </c>
      <c r="H1056" s="11">
        <v>10113.790450306851</v>
      </c>
      <c r="I1056" s="11">
        <v>4133.5377783262848</v>
      </c>
      <c r="J1056" s="11">
        <v>2752.2284335521394</v>
      </c>
      <c r="K1056" s="11">
        <v>25448.052016130328</v>
      </c>
      <c r="L1056" s="11">
        <v>1432.6571825425372</v>
      </c>
      <c r="M1056" s="11">
        <v>58164.617131198975</v>
      </c>
      <c r="N1056" s="11">
        <v>9902.1869976964445</v>
      </c>
      <c r="O1056" s="11">
        <v>16295.798912354616</v>
      </c>
      <c r="P1056" s="43">
        <v>11751.462461487708</v>
      </c>
      <c r="Q1056" s="11">
        <v>13646.140754017104</v>
      </c>
      <c r="R1056" s="11">
        <v>10708.123914497157</v>
      </c>
      <c r="S1056" s="11">
        <v>8265.8361458779291</v>
      </c>
      <c r="T1056" s="11">
        <v>10521.79094030685</v>
      </c>
      <c r="U1056" s="11">
        <v>6885.7662118784247</v>
      </c>
      <c r="V1056" s="11">
        <v>9634.9825268342029</v>
      </c>
      <c r="W1056" s="11">
        <v>7063.9706949705351</v>
      </c>
      <c r="X1056" s="12">
        <v>0</v>
      </c>
      <c r="Y1056" s="12">
        <v>563.67071767541302</v>
      </c>
      <c r="Z1056" s="12">
        <v>326.75742917720601</v>
      </c>
      <c r="AA1056" s="44">
        <v>232.0401906195587</v>
      </c>
      <c r="AB1056" s="45">
        <v>310.18884507035932</v>
      </c>
      <c r="AC1056" s="12">
        <v>0</v>
      </c>
      <c r="AD1056" s="12">
        <v>12855.638372170613</v>
      </c>
      <c r="AE1056" s="12">
        <v>3231.1775093648048</v>
      </c>
      <c r="AF1056" s="12">
        <v>5480.5321821881489</v>
      </c>
      <c r="AG1056" s="44">
        <v>1128.4755203370601</v>
      </c>
      <c r="AH1056" s="45">
        <v>2752.2284320697022</v>
      </c>
      <c r="AI1056" s="12">
        <v>0</v>
      </c>
      <c r="AJ1056" s="12">
        <v>-24.069085256348753</v>
      </c>
      <c r="AK1056" s="12">
        <v>55.087662679708444</v>
      </c>
      <c r="AL1056" s="12">
        <v>100.97448036696042</v>
      </c>
      <c r="AM1056" s="44">
        <v>133.56007742556784</v>
      </c>
      <c r="AN1056" s="45">
        <v>89.999999791820386</v>
      </c>
      <c r="AO1056" s="12">
        <v>0</v>
      </c>
      <c r="AP1056" s="12">
        <v>-2002.107580485161</v>
      </c>
      <c r="AQ1056" s="12">
        <v>10236.758690359107</v>
      </c>
      <c r="AR1056" s="12">
        <v>12152.000987154088</v>
      </c>
      <c r="AS1056" s="44">
        <v>11003.78201167507</v>
      </c>
      <c r="AT1056" s="45">
        <v>10113.790940306852</v>
      </c>
      <c r="AU1056" s="12">
        <v>0</v>
      </c>
      <c r="AV1056" s="12">
        <v>11425.308941940806</v>
      </c>
      <c r="AW1056" s="12">
        <v>16529.306476405211</v>
      </c>
      <c r="AX1056" s="12">
        <v>13568.469076701602</v>
      </c>
      <c r="AY1056" s="44">
        <v>7984.6773125236559</v>
      </c>
      <c r="AZ1056" s="45">
        <v>6885.7662103959883</v>
      </c>
      <c r="BA1056" s="12">
        <v>0</v>
      </c>
      <c r="BB1056" s="12">
        <v>9735.7891473695581</v>
      </c>
      <c r="BC1056" s="12">
        <v>12086.034154150369</v>
      </c>
      <c r="BD1056" s="12">
        <v>11108.662440163536</v>
      </c>
      <c r="BE1056" s="44">
        <v>10226.132843128937</v>
      </c>
      <c r="BF1056" s="45">
        <v>10113.790950306851</v>
      </c>
      <c r="BG1056" s="12">
        <v>0</v>
      </c>
      <c r="BH1056" s="12">
        <v>16668.325093188381</v>
      </c>
      <c r="BI1056" s="12">
        <v>13879.648318067695</v>
      </c>
      <c r="BJ1056" s="12">
        <v>8188.1644685624269</v>
      </c>
      <c r="BK1056" s="44">
        <v>7166.9250452326969</v>
      </c>
      <c r="BL1056" s="45">
        <v>4133.5377783262866</v>
      </c>
      <c r="BM1056" s="12">
        <v>0</v>
      </c>
      <c r="BN1056" s="12">
        <v>0</v>
      </c>
      <c r="BO1056" s="12">
        <v>79.156747936057201</v>
      </c>
      <c r="BP1056" s="12">
        <v>45.886817687251977</v>
      </c>
      <c r="BQ1056" s="48">
        <v>32.585597058607419</v>
      </c>
      <c r="BR1056" s="49">
        <v>43.560077633747454</v>
      </c>
      <c r="BS1056" s="13">
        <v>0</v>
      </c>
      <c r="BT1056" s="12">
        <v>165.38286880102666</v>
      </c>
      <c r="BV1056" s="14">
        <f>Таблица1[[#This Row],[Lкан_леб,мм]]</f>
        <v>58164.617131198975</v>
      </c>
      <c r="BW1056" s="50">
        <f>Таблица1[[#This Row],[угол обхв4]]+Таблица1[[#This Row],[Lдуг 3,мм]]</f>
        <v>12855.638372170613</v>
      </c>
      <c r="BX1056" s="54">
        <f>Таблица1[[#This Row],[угол обхв5]]+Таблица1[[#This Row],[Y5, мм]]</f>
        <v>58728.287848874388</v>
      </c>
      <c r="BY1056" s="14">
        <f>Таблица1[[#This Row],[угол обхв6]]+Таблица1[[#This Row],[Lдуг 4,мм]]</f>
        <v>16086.815881535418</v>
      </c>
      <c r="BZ1056" s="14">
        <f>Таблица1[[#This Row],[Т1]]+Таблица1[[#This Row],[X6, мм]]</f>
        <v>59055.045278051592</v>
      </c>
      <c r="CA1056" s="14">
        <f>Таблица1[[#This Row],[Т2]]+Таблица1[[#This Row],[Lдуг 5,мм]]</f>
        <v>21567.348063723566</v>
      </c>
      <c r="CB1056" s="14">
        <f>Таблица1[[#This Row],[Т3]]+Таблица1[[#This Row],[Y6, мм]]</f>
        <v>59287.085468671154</v>
      </c>
      <c r="CC1056" s="14">
        <f>Таблица1[[#This Row],[Т4]]+Таблица1[[#This Row],[Lдуг 6,мм]]</f>
        <v>22695.823584060625</v>
      </c>
      <c r="CD1056" s="14">
        <f>Таблица1[[#This Row],[Т5]]+Таблица1[[#This Row],[Lдуг 1,мм]]</f>
        <v>59597.274313741516</v>
      </c>
      <c r="CE1056" s="14">
        <f>Таблица1[[#This Row],[Т6]]+Таблица1[[#This Row],[Lпрям1, мм]]</f>
        <v>25448.052016130328</v>
      </c>
      <c r="CF1056" s="15">
        <f>Таблица1[[#This Row],[Т7]]+Таблица1[[#This Row],[Lдуг 2,мм]]</f>
        <v>59597.274313741516</v>
      </c>
      <c r="CG1056" s="14">
        <f>Таблица1[[#This Row],[Т8]]+Таблица1[[#This Row],[Lпрям2, мм]]</f>
        <v>25448.052016130328</v>
      </c>
      <c r="CH1056" s="14">
        <f>Таблица1[[#This Row],[Т9]]-Таблица1[[#This Row],[Т9]]</f>
        <v>0</v>
      </c>
      <c r="CI1056" s="50">
        <f>Таблица1[[#This Row],[Т9]]-Таблица1[[#This Row],[Т8]]</f>
        <v>34149.222297611188</v>
      </c>
      <c r="CJ1056" s="54">
        <f>Таблица1[[#This Row],[Т9]]-Таблица1[[#This Row],[Т7]]</f>
        <v>0</v>
      </c>
      <c r="CK1056" s="14">
        <f>Таблица1[[#This Row],[Т9]]-Таблица1[[#This Row],[Т6]]</f>
        <v>36901.450729680888</v>
      </c>
      <c r="CL1056" s="14">
        <f>Таблица1[[#This Row],[Т9]]-Таблица1[[#This Row],[Т5]]</f>
        <v>310.18884507036273</v>
      </c>
      <c r="CM1056" s="14">
        <f>Таблица1[[#This Row],[Т9]]-Таблица1[[#This Row],[Т4]]</f>
        <v>38029.926250017947</v>
      </c>
      <c r="CN1056" s="14">
        <f>Таблица1[[#This Row],[Т9]]-Таблица1[[#This Row],[Т3]]</f>
        <v>542.22903568992479</v>
      </c>
      <c r="CO1056" s="14">
        <f>Таблица1[[#This Row],[Т9]]-Таблица1[[#This Row],[Т2]]</f>
        <v>43510.458432206098</v>
      </c>
      <c r="CP1056" s="14">
        <f>Таблица1[[#This Row],[Т9]]-Таблица1[[#This Row],[Т1]]</f>
        <v>868.98646486712823</v>
      </c>
      <c r="CQ1056" s="14">
        <f>Таблица1[[#This Row],[Т9]]-Таблица1[[#This Row],[угол обхв6]]</f>
        <v>46741.635941570901</v>
      </c>
      <c r="CR1056" s="14">
        <f>Таблица1[[#This Row],[Т9]]-Таблица1[[#This Row],[угол обхв5]]</f>
        <v>1432.6571825425417</v>
      </c>
      <c r="CS1056" s="14">
        <f>Таблица1[[#This Row],[Т9]]-Таблица1[[#This Row],[угол обхв4]]</f>
        <v>59597.274313741516</v>
      </c>
      <c r="CT1056" s="14">
        <f>Таблица1[[#This Row],[Lкан_прям, мм]]+Таблица1[[#This Row],[Lкан_дуг, мм]]+Таблица1[[#This Row],[Lкан_леб,мм]]</f>
        <v>85045.326329871838</v>
      </c>
      <c r="CU1056" s="16">
        <f>Таблица1[[#This Row],[Lкан_леб,мм]]</f>
        <v>58164.617131198975</v>
      </c>
      <c r="CV1056" s="14">
        <f>2534431-(Таблица1[[#This Row],[Т23]]+Таблица1[[#This Row],[угол обхв3]])</f>
        <v>2449220.2908013272</v>
      </c>
      <c r="CW1056" s="50">
        <f>SUM(X1056:AC1056,AD1056:AI1056)-Таблица1[[#This Row],[lподв_min, мм]]</f>
        <v>24128.480765120723</v>
      </c>
      <c r="CX1056" s="17">
        <f>CW1495-Таблица1[[#This Row],[Суммарная длина каната]]</f>
        <v>-2426230.8422174728</v>
      </c>
    </row>
    <row r="1057" spans="1:102" x14ac:dyDescent="0.25">
      <c r="A1057" s="21">
        <v>1056</v>
      </c>
      <c r="B1057" s="10">
        <v>25.607755102040809</v>
      </c>
      <c r="C1057" s="10">
        <v>64.041224489795923</v>
      </c>
      <c r="D1057" s="11">
        <v>10909.303925803975</v>
      </c>
      <c r="E1057" s="11">
        <v>6914.6135889345696</v>
      </c>
      <c r="F1057" s="11">
        <v>10050.955820258603</v>
      </c>
      <c r="G1057" s="11">
        <v>7186.8773024673683</v>
      </c>
      <c r="H1057" s="11">
        <v>10501.303435803977</v>
      </c>
      <c r="I1057" s="11">
        <v>4100.8191271193482</v>
      </c>
      <c r="J1057" s="11">
        <v>2813.7944618152214</v>
      </c>
      <c r="K1057" s="11">
        <v>25486.278402658558</v>
      </c>
      <c r="L1057" s="11">
        <v>1394.4307960143069</v>
      </c>
      <c r="M1057" s="11">
        <v>58164.617131198975</v>
      </c>
      <c r="N1057" s="11">
        <v>9902.1869976964445</v>
      </c>
      <c r="O1057" s="11">
        <v>16295.798912354616</v>
      </c>
      <c r="P1057" s="43">
        <v>11821.045301613154</v>
      </c>
      <c r="Q1057" s="11">
        <v>13725.155686568032</v>
      </c>
      <c r="R1057" s="11">
        <v>11030.805281038829</v>
      </c>
      <c r="S1057" s="11">
        <v>8301.8952548827983</v>
      </c>
      <c r="T1057" s="11">
        <v>10909.303925803975</v>
      </c>
      <c r="U1057" s="11">
        <v>6914.6135889345696</v>
      </c>
      <c r="V1057" s="11">
        <v>10015.123283492025</v>
      </c>
      <c r="W1057" s="11">
        <v>7051.0942795636493</v>
      </c>
      <c r="X1057" s="12">
        <v>0</v>
      </c>
      <c r="Y1057" s="12">
        <v>550.659428144245</v>
      </c>
      <c r="Z1057" s="12">
        <v>320.65552546047689</v>
      </c>
      <c r="AA1057" s="44">
        <v>232.04019061955876</v>
      </c>
      <c r="AB1057" s="45">
        <v>291.07565179002643</v>
      </c>
      <c r="AC1057" s="12">
        <v>0</v>
      </c>
      <c r="AD1057" s="12">
        <v>12855.638372170613</v>
      </c>
      <c r="AE1057" s="12">
        <v>3207.8378675975155</v>
      </c>
      <c r="AF1057" s="12">
        <v>5480.5321821881498</v>
      </c>
      <c r="AG1057" s="44">
        <v>1128.4755203370614</v>
      </c>
      <c r="AH1057" s="45">
        <v>2813.7944603652204</v>
      </c>
      <c r="AI1057" s="12">
        <v>0</v>
      </c>
      <c r="AJ1057" s="12">
        <v>-24.069085256348753</v>
      </c>
      <c r="AK1057" s="12">
        <v>53.260476463633246</v>
      </c>
      <c r="AL1057" s="12">
        <v>98.29039873430736</v>
      </c>
      <c r="AM1057" s="44">
        <v>130.87599579291478</v>
      </c>
      <c r="AN1057" s="45">
        <v>89.999999796375377</v>
      </c>
      <c r="AO1057" s="12">
        <v>0</v>
      </c>
      <c r="AP1057" s="12">
        <v>-2002.107580485161</v>
      </c>
      <c r="AQ1057" s="12">
        <v>10229.143184202976</v>
      </c>
      <c r="AR1057" s="12">
        <v>12224.78168752817</v>
      </c>
      <c r="AS1057" s="44">
        <v>11339.305385940434</v>
      </c>
      <c r="AT1057" s="45">
        <v>10501.303925803975</v>
      </c>
      <c r="AU1057" s="12">
        <v>0</v>
      </c>
      <c r="AV1057" s="12">
        <v>11425.308941940806</v>
      </c>
      <c r="AW1057" s="12">
        <v>16539.855569926392</v>
      </c>
      <c r="AX1057" s="12">
        <v>13666.326011332807</v>
      </c>
      <c r="AY1057" s="44">
        <v>8034.8902263239752</v>
      </c>
      <c r="AZ1057" s="45">
        <v>6914.6135874845704</v>
      </c>
      <c r="BA1057" s="12">
        <v>0</v>
      </c>
      <c r="BB1057" s="12">
        <v>9735.7891473695581</v>
      </c>
      <c r="BC1057" s="12">
        <v>12148.001488119686</v>
      </c>
      <c r="BD1057" s="12">
        <v>11434.541666953844</v>
      </c>
      <c r="BE1057" s="44">
        <v>10600.803820902369</v>
      </c>
      <c r="BF1057" s="45">
        <v>10501.303935803977</v>
      </c>
      <c r="BG1057" s="12">
        <v>0</v>
      </c>
      <c r="BH1057" s="12">
        <v>16668.325093188381</v>
      </c>
      <c r="BI1057" s="12">
        <v>13969.212344139805</v>
      </c>
      <c r="BJ1057" s="12">
        <v>8243.065579647573</v>
      </c>
      <c r="BK1057" s="44">
        <v>7181.6186174933937</v>
      </c>
      <c r="BL1057" s="45">
        <v>4100.81912711935</v>
      </c>
      <c r="BM1057" s="12">
        <v>0</v>
      </c>
      <c r="BN1057" s="12">
        <v>0</v>
      </c>
      <c r="BO1057" s="12">
        <v>77.329561719981996</v>
      </c>
      <c r="BP1057" s="12">
        <v>45.029922270674106</v>
      </c>
      <c r="BQ1057" s="48">
        <v>32.585597058607433</v>
      </c>
      <c r="BR1057" s="49">
        <v>40.875995996539409</v>
      </c>
      <c r="BS1057" s="13">
        <v>0</v>
      </c>
      <c r="BT1057" s="12">
        <v>165.38286880102666</v>
      </c>
      <c r="BV1057" s="14">
        <f>Таблица1[[#This Row],[Lкан_леб,мм]]</f>
        <v>58164.617131198975</v>
      </c>
      <c r="BW1057" s="50">
        <f>Таблица1[[#This Row],[угол обхв4]]+Таблица1[[#This Row],[Lдуг 3,мм]]</f>
        <v>12855.638372170613</v>
      </c>
      <c r="BX1057" s="54">
        <f>Таблица1[[#This Row],[угол обхв5]]+Таблица1[[#This Row],[Y5, мм]]</f>
        <v>58715.27655934322</v>
      </c>
      <c r="BY1057" s="14">
        <f>Таблица1[[#This Row],[угол обхв6]]+Таблица1[[#This Row],[Lдуг 4,мм]]</f>
        <v>16063.47623976813</v>
      </c>
      <c r="BZ1057" s="14">
        <f>Таблица1[[#This Row],[Т1]]+Таблица1[[#This Row],[X6, мм]]</f>
        <v>59035.932084803695</v>
      </c>
      <c r="CA1057" s="14">
        <f>Таблица1[[#This Row],[Т2]]+Таблица1[[#This Row],[Lдуг 5,мм]]</f>
        <v>21544.008421956278</v>
      </c>
      <c r="CB1057" s="14">
        <f>Таблица1[[#This Row],[Т3]]+Таблица1[[#This Row],[Y6, мм]]</f>
        <v>59267.972275423257</v>
      </c>
      <c r="CC1057" s="14">
        <f>Таблица1[[#This Row],[Т4]]+Таблица1[[#This Row],[Lдуг 6,мм]]</f>
        <v>22672.48394229334</v>
      </c>
      <c r="CD1057" s="14">
        <f>Таблица1[[#This Row],[Т5]]+Таблица1[[#This Row],[Lдуг 1,мм]]</f>
        <v>59559.047927213287</v>
      </c>
      <c r="CE1057" s="14">
        <f>Таблица1[[#This Row],[Т6]]+Таблица1[[#This Row],[Lпрям1, мм]]</f>
        <v>25486.278402658561</v>
      </c>
      <c r="CF1057" s="15">
        <f>Таблица1[[#This Row],[Т7]]+Таблица1[[#This Row],[Lдуг 2,мм]]</f>
        <v>59559.047927213287</v>
      </c>
      <c r="CG1057" s="14">
        <f>Таблица1[[#This Row],[Т8]]+Таблица1[[#This Row],[Lпрям2, мм]]</f>
        <v>25486.278402658561</v>
      </c>
      <c r="CH1057" s="14">
        <f>Таблица1[[#This Row],[Т9]]-Таблица1[[#This Row],[Т9]]</f>
        <v>0</v>
      </c>
      <c r="CI1057" s="50">
        <f>Таблица1[[#This Row],[Т9]]-Таблица1[[#This Row],[Т8]]</f>
        <v>34072.769524554722</v>
      </c>
      <c r="CJ1057" s="54">
        <f>Таблица1[[#This Row],[Т9]]-Таблица1[[#This Row],[Т7]]</f>
        <v>0</v>
      </c>
      <c r="CK1057" s="14">
        <f>Таблица1[[#This Row],[Т9]]-Таблица1[[#This Row],[Т6]]</f>
        <v>36886.563984919951</v>
      </c>
      <c r="CL1057" s="14">
        <f>Таблица1[[#This Row],[Т9]]-Таблица1[[#This Row],[Т5]]</f>
        <v>291.07565179002995</v>
      </c>
      <c r="CM1057" s="14">
        <f>Таблица1[[#This Row],[Т9]]-Таблица1[[#This Row],[Т4]]</f>
        <v>38015.039505257009</v>
      </c>
      <c r="CN1057" s="14">
        <f>Таблица1[[#This Row],[Т9]]-Таблица1[[#This Row],[Т3]]</f>
        <v>523.11584240959201</v>
      </c>
      <c r="CO1057" s="14">
        <f>Таблица1[[#This Row],[Т9]]-Таблица1[[#This Row],[Т2]]</f>
        <v>43495.571687445161</v>
      </c>
      <c r="CP1057" s="14">
        <f>Таблица1[[#This Row],[Т9]]-Таблица1[[#This Row],[Т1]]</f>
        <v>843.77136787006748</v>
      </c>
      <c r="CQ1057" s="14">
        <f>Таблица1[[#This Row],[Т9]]-Таблица1[[#This Row],[угол обхв6]]</f>
        <v>46703.409555042672</v>
      </c>
      <c r="CR1057" s="14">
        <f>Таблица1[[#This Row],[Т9]]-Таблица1[[#This Row],[угол обхв5]]</f>
        <v>1394.4307960143124</v>
      </c>
      <c r="CS1057" s="14">
        <f>Таблица1[[#This Row],[Т9]]-Таблица1[[#This Row],[угол обхв4]]</f>
        <v>59559.047927213287</v>
      </c>
      <c r="CT1057" s="14">
        <f>Таблица1[[#This Row],[Lкан_прям, мм]]+Таблица1[[#This Row],[Lкан_дуг, мм]]+Таблица1[[#This Row],[Lкан_леб,мм]]</f>
        <v>85045.326329871838</v>
      </c>
      <c r="CU1057" s="16">
        <f>Таблица1[[#This Row],[Lкан_леб,мм]]</f>
        <v>58164.617131198975</v>
      </c>
      <c r="CV1057" s="14">
        <f>2534431-(Таблица1[[#This Row],[Т23]]+Таблица1[[#This Row],[угол обхв3]])</f>
        <v>2449220.2908013272</v>
      </c>
      <c r="CW1057" s="50">
        <f>SUM(X1057:AC1057,AD1057:AI1057)-Таблица1[[#This Row],[lподв_min, мм]]</f>
        <v>24066.914736857645</v>
      </c>
      <c r="CX1057" s="17">
        <f>CW1496-Таблица1[[#This Row],[Суммарная длина каната]]</f>
        <v>-2426280.1398585043</v>
      </c>
    </row>
    <row r="1058" spans="1:102" x14ac:dyDescent="0.25">
      <c r="A1058" s="21">
        <v>1057</v>
      </c>
      <c r="B1058" s="10">
        <v>25.607755102040809</v>
      </c>
      <c r="C1058" s="10">
        <v>66.725306122448984</v>
      </c>
      <c r="D1058" s="11">
        <v>11295.04088828195</v>
      </c>
      <c r="E1058" s="11">
        <v>6961.5761364610653</v>
      </c>
      <c r="F1058" s="11">
        <v>10424.884637712126</v>
      </c>
      <c r="G1058" s="11">
        <v>7193.3456331474681</v>
      </c>
      <c r="H1058" s="11">
        <v>10887.04039828195</v>
      </c>
      <c r="I1058" s="11">
        <v>4084.6892012609997</v>
      </c>
      <c r="J1058" s="11">
        <v>2876.8869352000656</v>
      </c>
      <c r="K1058" s="11">
        <v>25524.504789186161</v>
      </c>
      <c r="L1058" s="11">
        <v>1356.2044094867131</v>
      </c>
      <c r="M1058" s="11">
        <v>58164.617131198975</v>
      </c>
      <c r="N1058" s="11">
        <v>9902.1869976964445</v>
      </c>
      <c r="O1058" s="11">
        <v>16295.798912354616</v>
      </c>
      <c r="P1058" s="43">
        <v>11886.851619369821</v>
      </c>
      <c r="Q1058" s="11">
        <v>13807.342423632228</v>
      </c>
      <c r="R1058" s="11">
        <v>11351.444032094916</v>
      </c>
      <c r="S1058" s="11">
        <v>8353.025627232475</v>
      </c>
      <c r="T1058" s="11">
        <v>11295.04088828195</v>
      </c>
      <c r="U1058" s="11">
        <v>6961.5761364610653</v>
      </c>
      <c r="V1058" s="11">
        <v>10395.449985558213</v>
      </c>
      <c r="W1058" s="11">
        <v>7056.0335752189021</v>
      </c>
      <c r="X1058" s="12">
        <v>0</v>
      </c>
      <c r="Y1058" s="12">
        <v>537.59581642131275</v>
      </c>
      <c r="Z1058" s="12">
        <v>314.60594393551196</v>
      </c>
      <c r="AA1058" s="44">
        <v>232.04019061955876</v>
      </c>
      <c r="AB1058" s="45">
        <v>271.96245851032967</v>
      </c>
      <c r="AC1058" s="12">
        <v>0</v>
      </c>
      <c r="AD1058" s="12">
        <v>12855.638372170613</v>
      </c>
      <c r="AE1058" s="12">
        <v>3182.9717807084739</v>
      </c>
      <c r="AF1058" s="12">
        <v>5480.5321821881498</v>
      </c>
      <c r="AG1058" s="44">
        <v>1128.4755203370601</v>
      </c>
      <c r="AH1058" s="45">
        <v>2876.8869337818642</v>
      </c>
      <c r="AI1058" s="12">
        <v>0</v>
      </c>
      <c r="AJ1058" s="12">
        <v>-24.069085256348753</v>
      </c>
      <c r="AK1058" s="12">
        <v>51.425942598629227</v>
      </c>
      <c r="AL1058" s="12">
        <v>95.606317101654298</v>
      </c>
      <c r="AM1058" s="44">
        <v>128.19191416026175</v>
      </c>
      <c r="AN1058" s="45">
        <v>89.999999800841024</v>
      </c>
      <c r="AO1058" s="12">
        <v>0</v>
      </c>
      <c r="AP1058" s="12">
        <v>-2002.107580485161</v>
      </c>
      <c r="AQ1058" s="12">
        <v>10221.162570634999</v>
      </c>
      <c r="AR1058" s="12">
        <v>12292.900006452297</v>
      </c>
      <c r="AS1058" s="44">
        <v>11672.109248534967</v>
      </c>
      <c r="AT1058" s="45">
        <v>10887.04088828195</v>
      </c>
      <c r="AU1058" s="12">
        <v>0</v>
      </c>
      <c r="AV1058" s="12">
        <v>11425.308941940806</v>
      </c>
      <c r="AW1058" s="12">
        <v>16550.1973869344</v>
      </c>
      <c r="AX1058" s="12">
        <v>13767.483831738886</v>
      </c>
      <c r="AY1058" s="44">
        <v>8100.7602531411121</v>
      </c>
      <c r="AZ1058" s="45">
        <v>6961.5761350428656</v>
      </c>
      <c r="BA1058" s="12">
        <v>0</v>
      </c>
      <c r="BB1058" s="12">
        <v>9735.7891473695581</v>
      </c>
      <c r="BC1058" s="12">
        <v>12205.827192308374</v>
      </c>
      <c r="BD1058" s="12">
        <v>11757.492419177392</v>
      </c>
      <c r="BE1058" s="44">
        <v>10974.375671841897</v>
      </c>
      <c r="BF1058" s="45">
        <v>10887.04089828195</v>
      </c>
      <c r="BG1058" s="12">
        <v>0</v>
      </c>
      <c r="BH1058" s="12">
        <v>16668.325093188381</v>
      </c>
      <c r="BI1058" s="12">
        <v>14061.740898212014</v>
      </c>
      <c r="BJ1058" s="12">
        <v>8313.1670353391328</v>
      </c>
      <c r="BK1058" s="44">
        <v>7213.8415105524273</v>
      </c>
      <c r="BL1058" s="45">
        <v>4084.6892012610015</v>
      </c>
      <c r="BM1058" s="12">
        <v>0</v>
      </c>
      <c r="BN1058" s="12">
        <v>0</v>
      </c>
      <c r="BO1058" s="12">
        <v>75.495027854977991</v>
      </c>
      <c r="BP1058" s="12">
        <v>44.180374503025071</v>
      </c>
      <c r="BQ1058" s="48">
        <v>32.585597058607433</v>
      </c>
      <c r="BR1058" s="49">
        <v>38.191914359420707</v>
      </c>
      <c r="BS1058" s="13">
        <v>0</v>
      </c>
      <c r="BT1058" s="12">
        <v>165.38286880102666</v>
      </c>
      <c r="BV1058" s="14">
        <f>Таблица1[[#This Row],[Lкан_леб,мм]]</f>
        <v>58164.617131198975</v>
      </c>
      <c r="BW1058" s="50">
        <f>Таблица1[[#This Row],[угол обхв4]]+Таблица1[[#This Row],[Lдуг 3,мм]]</f>
        <v>12855.638372170613</v>
      </c>
      <c r="BX1058" s="54">
        <f>Таблица1[[#This Row],[угол обхв5]]+Таблица1[[#This Row],[Y5, мм]]</f>
        <v>58702.21294762029</v>
      </c>
      <c r="BY1058" s="14">
        <f>Таблица1[[#This Row],[угол обхв6]]+Таблица1[[#This Row],[Lдуг 4,мм]]</f>
        <v>16038.610152879088</v>
      </c>
      <c r="BZ1058" s="14">
        <f>Таблица1[[#This Row],[Т1]]+Таблица1[[#This Row],[X6, мм]]</f>
        <v>59016.818891555798</v>
      </c>
      <c r="CA1058" s="14">
        <f>Таблица1[[#This Row],[Т2]]+Таблица1[[#This Row],[Lдуг 5,мм]]</f>
        <v>21519.142335067238</v>
      </c>
      <c r="CB1058" s="14">
        <f>Таблица1[[#This Row],[Т3]]+Таблица1[[#This Row],[Y6, мм]]</f>
        <v>59248.859082175361</v>
      </c>
      <c r="CC1058" s="14">
        <f>Таблица1[[#This Row],[Т4]]+Таблица1[[#This Row],[Lдуг 6,мм]]</f>
        <v>22647.617855404296</v>
      </c>
      <c r="CD1058" s="14">
        <f>Таблица1[[#This Row],[Т5]]+Таблица1[[#This Row],[Lдуг 1,мм]]</f>
        <v>59520.821540685691</v>
      </c>
      <c r="CE1058" s="14">
        <f>Таблица1[[#This Row],[Т6]]+Таблица1[[#This Row],[Lпрям1, мм]]</f>
        <v>25524.504789186161</v>
      </c>
      <c r="CF1058" s="15">
        <f>Таблица1[[#This Row],[Т7]]+Таблица1[[#This Row],[Lдуг 2,мм]]</f>
        <v>59520.821540685691</v>
      </c>
      <c r="CG1058" s="14">
        <f>Таблица1[[#This Row],[Т8]]+Таблица1[[#This Row],[Lпрям2, мм]]</f>
        <v>25524.504789186161</v>
      </c>
      <c r="CH1058" s="14">
        <f>Таблица1[[#This Row],[Т9]]-Таблица1[[#This Row],[Т9]]</f>
        <v>0</v>
      </c>
      <c r="CI1058" s="50">
        <f>Таблица1[[#This Row],[Т9]]-Таблица1[[#This Row],[Т8]]</f>
        <v>33996.316751499529</v>
      </c>
      <c r="CJ1058" s="54">
        <f>Таблица1[[#This Row],[Т9]]-Таблица1[[#This Row],[Т7]]</f>
        <v>0</v>
      </c>
      <c r="CK1058" s="14">
        <f>Таблица1[[#This Row],[Т9]]-Таблица1[[#This Row],[Т6]]</f>
        <v>36873.203685281391</v>
      </c>
      <c r="CL1058" s="14">
        <f>Таблица1[[#This Row],[Т9]]-Таблица1[[#This Row],[Т5]]</f>
        <v>271.96245851033018</v>
      </c>
      <c r="CM1058" s="14">
        <f>Таблица1[[#This Row],[Т9]]-Таблица1[[#This Row],[Т4]]</f>
        <v>38001.679205618449</v>
      </c>
      <c r="CN1058" s="14">
        <f>Таблица1[[#This Row],[Т9]]-Таблица1[[#This Row],[Т3]]</f>
        <v>504.00264912989223</v>
      </c>
      <c r="CO1058" s="14">
        <f>Таблица1[[#This Row],[Т9]]-Таблица1[[#This Row],[Т2]]</f>
        <v>43482.211387806601</v>
      </c>
      <c r="CP1058" s="14">
        <f>Таблица1[[#This Row],[Т9]]-Таблица1[[#This Row],[Т1]]</f>
        <v>818.60859306540078</v>
      </c>
      <c r="CQ1058" s="14">
        <f>Таблица1[[#This Row],[Т9]]-Таблица1[[#This Row],[угол обхв6]]</f>
        <v>46665.183168515076</v>
      </c>
      <c r="CR1058" s="14">
        <f>Таблица1[[#This Row],[Т9]]-Таблица1[[#This Row],[угол обхв5]]</f>
        <v>1356.204409486716</v>
      </c>
      <c r="CS1058" s="14">
        <f>Таблица1[[#This Row],[Т9]]-Таблица1[[#This Row],[угол обхв4]]</f>
        <v>59520.821540685691</v>
      </c>
      <c r="CT1058" s="14">
        <f>Таблица1[[#This Row],[Lкан_прям, мм]]+Таблица1[[#This Row],[Lкан_дуг, мм]]+Таблица1[[#This Row],[Lкан_леб,мм]]</f>
        <v>85045.326329871852</v>
      </c>
      <c r="CU1058" s="16">
        <f>Таблица1[[#This Row],[Lкан_леб,мм]]</f>
        <v>58164.617131198975</v>
      </c>
      <c r="CV1058" s="14">
        <f>2534431-(Таблица1[[#This Row],[Т23]]+Таблица1[[#This Row],[угол обхв3]])</f>
        <v>2449220.2908013272</v>
      </c>
      <c r="CW1058" s="50">
        <f>SUM(X1058:AC1058,AD1058:AI1058)-Таблица1[[#This Row],[lподв_min, мм]]</f>
        <v>24003.822263472808</v>
      </c>
      <c r="CX1058" s="17">
        <f>CW1497-Таблица1[[#This Row],[Суммарная длина каната]]</f>
        <v>-2426330.2035758835</v>
      </c>
    </row>
    <row r="1059" spans="1:102" x14ac:dyDescent="0.25">
      <c r="A1059" s="21">
        <v>1058</v>
      </c>
      <c r="B1059" s="10">
        <v>25.607755102040809</v>
      </c>
      <c r="C1059" s="10">
        <v>69.409387755102046</v>
      </c>
      <c r="D1059" s="11">
        <v>11678.155462134215</v>
      </c>
      <c r="E1059" s="11">
        <v>7026.5508114807271</v>
      </c>
      <c r="F1059" s="11">
        <v>10798.100321795355</v>
      </c>
      <c r="G1059" s="11">
        <v>7217.3175537686548</v>
      </c>
      <c r="H1059" s="11">
        <v>11270.154972134216</v>
      </c>
      <c r="I1059" s="11">
        <v>4085.0641148684995</v>
      </c>
      <c r="J1059" s="11">
        <v>2941.4866966122277</v>
      </c>
      <c r="K1059" s="11">
        <v>25562.731175713096</v>
      </c>
      <c r="L1059" s="11">
        <v>1317.9780229597727</v>
      </c>
      <c r="M1059" s="11">
        <v>58164.617131198975</v>
      </c>
      <c r="N1059" s="11">
        <v>9902.1869976964445</v>
      </c>
      <c r="O1059" s="11">
        <v>16295.798912354616</v>
      </c>
      <c r="P1059" s="43">
        <v>11948.737025680539</v>
      </c>
      <c r="Q1059" s="11">
        <v>13892.520634999386</v>
      </c>
      <c r="R1059" s="11">
        <v>11669.336637442961</v>
      </c>
      <c r="S1059" s="11">
        <v>8419.1150751077475</v>
      </c>
      <c r="T1059" s="11">
        <v>11678.155462134215</v>
      </c>
      <c r="U1059" s="11">
        <v>7026.5508114807271</v>
      </c>
      <c r="V1059" s="11">
        <v>10775.128138361009</v>
      </c>
      <c r="W1059" s="11">
        <v>7078.7777443698433</v>
      </c>
      <c r="X1059" s="12">
        <v>0</v>
      </c>
      <c r="Y1059" s="12">
        <v>524.47527566363078</v>
      </c>
      <c r="Z1059" s="12">
        <v>308.6132914452964</v>
      </c>
      <c r="AA1059" s="44">
        <v>232.04019061955907</v>
      </c>
      <c r="AB1059" s="45">
        <v>252.84926523128669</v>
      </c>
      <c r="AC1059" s="12">
        <v>0</v>
      </c>
      <c r="AD1059" s="12">
        <v>12855.638372170613</v>
      </c>
      <c r="AE1059" s="12">
        <v>3156.5984057921009</v>
      </c>
      <c r="AF1059" s="12">
        <v>5480.5321821881498</v>
      </c>
      <c r="AG1059" s="44">
        <v>1128.4755203370605</v>
      </c>
      <c r="AH1059" s="45">
        <v>2941.4866952251718</v>
      </c>
      <c r="AI1059" s="12">
        <v>0</v>
      </c>
      <c r="AJ1059" s="12">
        <v>-24.069085256348753</v>
      </c>
      <c r="AK1059" s="12">
        <v>49.583414141902388</v>
      </c>
      <c r="AL1059" s="12">
        <v>92.922235469001208</v>
      </c>
      <c r="AM1059" s="44">
        <v>125.50783252760868</v>
      </c>
      <c r="AN1059" s="45">
        <v>89.999999805214884</v>
      </c>
      <c r="AO1059" s="12">
        <v>0</v>
      </c>
      <c r="AP1059" s="12">
        <v>-2002.107580485161</v>
      </c>
      <c r="AQ1059" s="12">
        <v>10212.818066685686</v>
      </c>
      <c r="AR1059" s="12">
        <v>12356.206481966841</v>
      </c>
      <c r="AS1059" s="44">
        <v>12001.463377129912</v>
      </c>
      <c r="AT1059" s="45">
        <v>11270.155462134217</v>
      </c>
      <c r="AU1059" s="12">
        <v>0</v>
      </c>
      <c r="AV1059" s="12">
        <v>11425.308941940806</v>
      </c>
      <c r="AW1059" s="12">
        <v>16560.321763879019</v>
      </c>
      <c r="AX1059" s="12">
        <v>13871.720582265198</v>
      </c>
      <c r="AY1059" s="44">
        <v>8182.1428641105185</v>
      </c>
      <c r="AZ1059" s="45">
        <v>7026.5508100936731</v>
      </c>
      <c r="BA1059" s="12">
        <v>0</v>
      </c>
      <c r="BB1059" s="12">
        <v>9735.7891473695581</v>
      </c>
      <c r="BC1059" s="12">
        <v>12259.36809466978</v>
      </c>
      <c r="BD1059" s="12">
        <v>12076.806093729261</v>
      </c>
      <c r="BE1059" s="44">
        <v>11346.028722447263</v>
      </c>
      <c r="BF1059" s="45">
        <v>11270.155472134216</v>
      </c>
      <c r="BG1059" s="12">
        <v>0</v>
      </c>
      <c r="BH1059" s="12">
        <v>16668.325093188381</v>
      </c>
      <c r="BI1059" s="12">
        <v>14157.043486523788</v>
      </c>
      <c r="BJ1059" s="12">
        <v>8398.3150223735593</v>
      </c>
      <c r="BK1059" s="44">
        <v>7263.5230224779552</v>
      </c>
      <c r="BL1059" s="45">
        <v>4085.0641148685013</v>
      </c>
      <c r="BM1059" s="12">
        <v>0</v>
      </c>
      <c r="BN1059" s="12">
        <v>0</v>
      </c>
      <c r="BO1059" s="12">
        <v>73.652499398251138</v>
      </c>
      <c r="BP1059" s="12">
        <v>43.33882132709882</v>
      </c>
      <c r="BQ1059" s="48">
        <v>32.585597058607476</v>
      </c>
      <c r="BR1059" s="49">
        <v>35.507832722393808</v>
      </c>
      <c r="BS1059" s="13">
        <v>0</v>
      </c>
      <c r="BT1059" s="12">
        <v>165.38286880102666</v>
      </c>
      <c r="BV1059" s="14">
        <f>Таблица1[[#This Row],[Lкан_леб,мм]]</f>
        <v>58164.617131198975</v>
      </c>
      <c r="BW1059" s="50">
        <f>Таблица1[[#This Row],[угол обхв4]]+Таблица1[[#This Row],[Lдуг 3,мм]]</f>
        <v>12855.638372170613</v>
      </c>
      <c r="BX1059" s="54">
        <f>Таблица1[[#This Row],[угол обхв5]]+Таблица1[[#This Row],[Y5, мм]]</f>
        <v>58689.092406862605</v>
      </c>
      <c r="BY1059" s="14">
        <f>Таблица1[[#This Row],[угол обхв6]]+Таблица1[[#This Row],[Lдуг 4,мм]]</f>
        <v>16012.236777962715</v>
      </c>
      <c r="BZ1059" s="14">
        <f>Таблица1[[#This Row],[Т1]]+Таблица1[[#This Row],[X6, мм]]</f>
        <v>58997.705698307902</v>
      </c>
      <c r="CA1059" s="14">
        <f>Таблица1[[#This Row],[Т2]]+Таблица1[[#This Row],[Lдуг 5,мм]]</f>
        <v>21492.768960150865</v>
      </c>
      <c r="CB1059" s="14">
        <f>Таблица1[[#This Row],[Т3]]+Таблица1[[#This Row],[Y6, мм]]</f>
        <v>59229.745888927464</v>
      </c>
      <c r="CC1059" s="14">
        <f>Таблица1[[#This Row],[Т4]]+Таблица1[[#This Row],[Lдуг 6,мм]]</f>
        <v>22621.244480487927</v>
      </c>
      <c r="CD1059" s="14">
        <f>Таблица1[[#This Row],[Т5]]+Таблица1[[#This Row],[Lдуг 1,мм]]</f>
        <v>59482.595154158749</v>
      </c>
      <c r="CE1059" s="14">
        <f>Таблица1[[#This Row],[Т6]]+Таблица1[[#This Row],[Lпрям1, мм]]</f>
        <v>25562.731175713099</v>
      </c>
      <c r="CF1059" s="15">
        <f>Таблица1[[#This Row],[Т7]]+Таблица1[[#This Row],[Lдуг 2,мм]]</f>
        <v>59482.595154158749</v>
      </c>
      <c r="CG1059" s="14">
        <f>Таблица1[[#This Row],[Т8]]+Таблица1[[#This Row],[Lпрям2, мм]]</f>
        <v>25562.731175713099</v>
      </c>
      <c r="CH1059" s="14">
        <f>Таблица1[[#This Row],[Т9]]-Таблица1[[#This Row],[Т9]]</f>
        <v>0</v>
      </c>
      <c r="CI1059" s="50">
        <f>Таблица1[[#This Row],[Т9]]-Таблица1[[#This Row],[Т8]]</f>
        <v>33919.863978445646</v>
      </c>
      <c r="CJ1059" s="54">
        <f>Таблица1[[#This Row],[Т9]]-Таблица1[[#This Row],[Т7]]</f>
        <v>0</v>
      </c>
      <c r="CK1059" s="14">
        <f>Таблица1[[#This Row],[Т9]]-Таблица1[[#This Row],[Т6]]</f>
        <v>36861.350673670822</v>
      </c>
      <c r="CL1059" s="14">
        <f>Таблица1[[#This Row],[Т9]]-Таблица1[[#This Row],[Т5]]</f>
        <v>252.84926523128524</v>
      </c>
      <c r="CM1059" s="14">
        <f>Таблица1[[#This Row],[Т9]]-Таблица1[[#This Row],[Т4]]</f>
        <v>37989.826194007881</v>
      </c>
      <c r="CN1059" s="14">
        <f>Таблица1[[#This Row],[Т9]]-Таблица1[[#This Row],[Т3]]</f>
        <v>484.8894558508473</v>
      </c>
      <c r="CO1059" s="14">
        <f>Таблица1[[#This Row],[Т9]]-Таблица1[[#This Row],[Т2]]</f>
        <v>43470.358376196033</v>
      </c>
      <c r="CP1059" s="14">
        <f>Таблица1[[#This Row],[Т9]]-Таблица1[[#This Row],[Т1]]</f>
        <v>793.50274729614466</v>
      </c>
      <c r="CQ1059" s="14">
        <f>Таблица1[[#This Row],[Т9]]-Таблица1[[#This Row],[угол обхв6]]</f>
        <v>46626.956781988134</v>
      </c>
      <c r="CR1059" s="14">
        <f>Таблица1[[#This Row],[Т9]]-Таблица1[[#This Row],[угол обхв5]]</f>
        <v>1317.9780229597745</v>
      </c>
      <c r="CS1059" s="14">
        <f>Таблица1[[#This Row],[Т9]]-Таблица1[[#This Row],[угол обхв4]]</f>
        <v>59482.595154158749</v>
      </c>
      <c r="CT1059" s="14">
        <f>Таблица1[[#This Row],[Lкан_прям, мм]]+Таблица1[[#This Row],[Lкан_дуг, мм]]+Таблица1[[#This Row],[Lкан_леб,мм]]</f>
        <v>85045.326329871838</v>
      </c>
      <c r="CU1059" s="16">
        <f>Таблица1[[#This Row],[Lкан_леб,мм]]</f>
        <v>58164.617131198975</v>
      </c>
      <c r="CV1059" s="14">
        <f>2534431-(Таблица1[[#This Row],[Т23]]+Таблица1[[#This Row],[угол обхв3]])</f>
        <v>2449220.2908013272</v>
      </c>
      <c r="CW1059" s="50">
        <f>SUM(X1059:AC1059,AD1059:AI1059)-Таблица1[[#This Row],[lподв_min, мм]]</f>
        <v>23939.222502060638</v>
      </c>
      <c r="CX1059" s="17">
        <f>CW1498-Таблица1[[#This Row],[Суммарная длина каната]]</f>
        <v>-2426380.9698304576</v>
      </c>
    </row>
    <row r="1060" spans="1:102" x14ac:dyDescent="0.25">
      <c r="A1060" s="21">
        <v>1059</v>
      </c>
      <c r="B1060" s="10">
        <v>25.607755102040809</v>
      </c>
      <c r="C1060" s="10">
        <v>72.093469387755121</v>
      </c>
      <c r="D1060" s="11">
        <v>12057.80703567399</v>
      </c>
      <c r="E1060" s="11">
        <v>7109.3950496671278</v>
      </c>
      <c r="F1060" s="11">
        <v>11169.783980492311</v>
      </c>
      <c r="G1060" s="11">
        <v>7258.740466288451</v>
      </c>
      <c r="H1060" s="11">
        <v>11649.806545673991</v>
      </c>
      <c r="I1060" s="11">
        <v>4101.8218134734443</v>
      </c>
      <c r="J1060" s="11">
        <v>3007.5732361936839</v>
      </c>
      <c r="K1060" s="11">
        <v>25600.957562239364</v>
      </c>
      <c r="L1060" s="11">
        <v>1279.7516364335008</v>
      </c>
      <c r="M1060" s="11">
        <v>58164.617131198975</v>
      </c>
      <c r="N1060" s="11">
        <v>9902.1869976964445</v>
      </c>
      <c r="O1060" s="11">
        <v>16295.798912354616</v>
      </c>
      <c r="P1060" s="43">
        <v>12006.565734544629</v>
      </c>
      <c r="Q1060" s="11">
        <v>13980.50342670926</v>
      </c>
      <c r="R1060" s="11">
        <v>11983.785592322149</v>
      </c>
      <c r="S1060" s="11">
        <v>8500.0185882008718</v>
      </c>
      <c r="T1060" s="11">
        <v>12057.80703567399</v>
      </c>
      <c r="U1060" s="11">
        <v>7109.3950496671278</v>
      </c>
      <c r="V1060" s="11">
        <v>11153.324670244463</v>
      </c>
      <c r="W1060" s="11">
        <v>7119.2768828475937</v>
      </c>
      <c r="X1060" s="12">
        <v>0</v>
      </c>
      <c r="Y1060" s="12">
        <v>511.29295590970071</v>
      </c>
      <c r="Z1060" s="12">
        <v>302.68241795132974</v>
      </c>
      <c r="AA1060" s="44">
        <v>232.04019061955896</v>
      </c>
      <c r="AB1060" s="45">
        <v>233.73607195291135</v>
      </c>
      <c r="AC1060" s="12">
        <v>0</v>
      </c>
      <c r="AD1060" s="12">
        <v>12855.638372170613</v>
      </c>
      <c r="AE1060" s="12">
        <v>3128.7382527064378</v>
      </c>
      <c r="AF1060" s="12">
        <v>5480.5321821881489</v>
      </c>
      <c r="AG1060" s="44">
        <v>1128.4755203370594</v>
      </c>
      <c r="AH1060" s="45">
        <v>3007.5732348371071</v>
      </c>
      <c r="AI1060" s="12">
        <v>0</v>
      </c>
      <c r="AJ1060" s="12">
        <v>-24.069085256348753</v>
      </c>
      <c r="AK1060" s="12">
        <v>47.732210009323616</v>
      </c>
      <c r="AL1060" s="12">
        <v>90.238153836348175</v>
      </c>
      <c r="AM1060" s="44">
        <v>122.82375089495564</v>
      </c>
      <c r="AN1060" s="45">
        <v>89.999999809494966</v>
      </c>
      <c r="AO1060" s="12">
        <v>0</v>
      </c>
      <c r="AP1060" s="12">
        <v>-2002.107580485161</v>
      </c>
      <c r="AQ1060" s="12">
        <v>10204.11080270831</v>
      </c>
      <c r="AR1060" s="12">
        <v>12414.562210028998</v>
      </c>
      <c r="AS1060" s="44">
        <v>12326.645118637958</v>
      </c>
      <c r="AT1060" s="45">
        <v>11649.80703567399</v>
      </c>
      <c r="AU1060" s="12">
        <v>0</v>
      </c>
      <c r="AV1060" s="12">
        <v>11425.308941940806</v>
      </c>
      <c r="AW1060" s="12">
        <v>16570.218328517461</v>
      </c>
      <c r="AX1060" s="12">
        <v>13978.807551615784</v>
      </c>
      <c r="AY1060" s="44">
        <v>8278.8594933969307</v>
      </c>
      <c r="AZ1060" s="45">
        <v>7109.3950483105527</v>
      </c>
      <c r="BA1060" s="12">
        <v>0</v>
      </c>
      <c r="BB1060" s="12">
        <v>9735.7891473695581</v>
      </c>
      <c r="BC1060" s="12">
        <v>12308.489539556494</v>
      </c>
      <c r="BD1060" s="12">
        <v>12391.782067806518</v>
      </c>
      <c r="BE1060" s="44">
        <v>11714.94750935818</v>
      </c>
      <c r="BF1060" s="45">
        <v>11649.807045673992</v>
      </c>
      <c r="BG1060" s="12">
        <v>0</v>
      </c>
      <c r="BH1060" s="12">
        <v>16668.325093188381</v>
      </c>
      <c r="BI1060" s="12">
        <v>14254.922842872105</v>
      </c>
      <c r="BJ1060" s="12">
        <v>8498.3227131073945</v>
      </c>
      <c r="BK1060" s="44">
        <v>7330.5541444710689</v>
      </c>
      <c r="BL1060" s="45">
        <v>4101.8218134734461</v>
      </c>
      <c r="BM1060" s="12">
        <v>0</v>
      </c>
      <c r="BN1060" s="12">
        <v>0</v>
      </c>
      <c r="BO1060" s="12">
        <v>71.80129526567238</v>
      </c>
      <c r="BP1060" s="12">
        <v>42.505943827024552</v>
      </c>
      <c r="BQ1060" s="48">
        <v>32.585597058607462</v>
      </c>
      <c r="BR1060" s="49">
        <v>32.823751085460671</v>
      </c>
      <c r="BS1060" s="13">
        <v>0</v>
      </c>
      <c r="BT1060" s="12">
        <v>165.38286880102666</v>
      </c>
      <c r="BV1060" s="14">
        <f>Таблица1[[#This Row],[Lкан_леб,мм]]</f>
        <v>58164.617131198975</v>
      </c>
      <c r="BW1060" s="50">
        <f>Таблица1[[#This Row],[угол обхв4]]+Таблица1[[#This Row],[Lдуг 3,мм]]</f>
        <v>12855.638372170613</v>
      </c>
      <c r="BX1060" s="54">
        <f>Таблица1[[#This Row],[угол обхв5]]+Таблица1[[#This Row],[Y5, мм]]</f>
        <v>58675.910087108678</v>
      </c>
      <c r="BY1060" s="14">
        <f>Таблица1[[#This Row],[угол обхв6]]+Таблица1[[#This Row],[Lдуг 4,мм]]</f>
        <v>15984.376624877052</v>
      </c>
      <c r="BZ1060" s="14">
        <f>Таблица1[[#This Row],[Т1]]+Таблица1[[#This Row],[X6, мм]]</f>
        <v>58978.592505060005</v>
      </c>
      <c r="CA1060" s="14">
        <f>Таблица1[[#This Row],[Т2]]+Таблица1[[#This Row],[Lдуг 5,мм]]</f>
        <v>21464.9088070652</v>
      </c>
      <c r="CB1060" s="14">
        <f>Таблица1[[#This Row],[Т3]]+Таблица1[[#This Row],[Y6, мм]]</f>
        <v>59210.632695679567</v>
      </c>
      <c r="CC1060" s="14">
        <f>Таблица1[[#This Row],[Т4]]+Таблица1[[#This Row],[Lдуг 6,мм]]</f>
        <v>22593.384327402258</v>
      </c>
      <c r="CD1060" s="14">
        <f>Таблица1[[#This Row],[Т5]]+Таблица1[[#This Row],[Lдуг 1,мм]]</f>
        <v>59444.368767632477</v>
      </c>
      <c r="CE1060" s="14">
        <f>Таблица1[[#This Row],[Т6]]+Таблица1[[#This Row],[Lпрям1, мм]]</f>
        <v>25600.957562239364</v>
      </c>
      <c r="CF1060" s="15">
        <f>Таблица1[[#This Row],[Т7]]+Таблица1[[#This Row],[Lдуг 2,мм]]</f>
        <v>59444.368767632477</v>
      </c>
      <c r="CG1060" s="14">
        <f>Таблица1[[#This Row],[Т8]]+Таблица1[[#This Row],[Lпрям2, мм]]</f>
        <v>25600.957562239364</v>
      </c>
      <c r="CH1060" s="14">
        <f>Таблица1[[#This Row],[Т9]]-Таблица1[[#This Row],[Т9]]</f>
        <v>0</v>
      </c>
      <c r="CI1060" s="50">
        <f>Таблица1[[#This Row],[Т9]]-Таблица1[[#This Row],[Т8]]</f>
        <v>33843.411205393117</v>
      </c>
      <c r="CJ1060" s="54">
        <f>Таблица1[[#This Row],[Т9]]-Таблица1[[#This Row],[Т7]]</f>
        <v>0</v>
      </c>
      <c r="CK1060" s="14">
        <f>Таблица1[[#This Row],[Т9]]-Таблица1[[#This Row],[Т6]]</f>
        <v>36850.984440230219</v>
      </c>
      <c r="CL1060" s="14">
        <f>Таблица1[[#This Row],[Т9]]-Таблица1[[#This Row],[Т5]]</f>
        <v>233.7360719529097</v>
      </c>
      <c r="CM1060" s="14">
        <f>Таблица1[[#This Row],[Т9]]-Таблица1[[#This Row],[Т4]]</f>
        <v>37979.459960567277</v>
      </c>
      <c r="CN1060" s="14">
        <f>Таблица1[[#This Row],[Т9]]-Таблица1[[#This Row],[Т3]]</f>
        <v>465.77626257247175</v>
      </c>
      <c r="CO1060" s="14">
        <f>Таблица1[[#This Row],[Т9]]-Таблица1[[#This Row],[Т2]]</f>
        <v>43459.992142755422</v>
      </c>
      <c r="CP1060" s="14">
        <f>Таблица1[[#This Row],[Т9]]-Таблица1[[#This Row],[Т1]]</f>
        <v>768.45868052379956</v>
      </c>
      <c r="CQ1060" s="14">
        <f>Таблица1[[#This Row],[Т9]]-Таблица1[[#This Row],[угол обхв6]]</f>
        <v>46588.730395461862</v>
      </c>
      <c r="CR1060" s="14">
        <f>Таблица1[[#This Row],[Т9]]-Таблица1[[#This Row],[угол обхв5]]</f>
        <v>1279.7516364335024</v>
      </c>
      <c r="CS1060" s="14">
        <f>Таблица1[[#This Row],[Т9]]-Таблица1[[#This Row],[угол обхв4]]</f>
        <v>59444.368767632477</v>
      </c>
      <c r="CT1060" s="14">
        <f>Таблица1[[#This Row],[Lкан_прям, мм]]+Таблица1[[#This Row],[Lкан_дуг, мм]]+Таблица1[[#This Row],[Lкан_леб,мм]]</f>
        <v>85045.326329871838</v>
      </c>
      <c r="CU1060" s="16">
        <f>Таблица1[[#This Row],[Lкан_леб,мм]]</f>
        <v>58164.617131198975</v>
      </c>
      <c r="CV1060" s="14">
        <f>2534431-(Таблица1[[#This Row],[Т23]]+Таблица1[[#This Row],[угол обхв3]])</f>
        <v>2449220.2908013272</v>
      </c>
      <c r="CW1060" s="50">
        <f>SUM(X1060:AC1060,AD1060:AI1060)-Таблица1[[#This Row],[lподв_min, мм]]</f>
        <v>23873.13596247918</v>
      </c>
      <c r="CX1060" s="17">
        <f>CW1499-Таблица1[[#This Row],[Суммарная длина каната]]</f>
        <v>-2426432.3709192984</v>
      </c>
    </row>
    <row r="1061" spans="1:102" x14ac:dyDescent="0.25">
      <c r="A1061" s="21">
        <v>1060</v>
      </c>
      <c r="B1061" s="10">
        <v>25.607755102040809</v>
      </c>
      <c r="C1061" s="10">
        <v>74.777551020408183</v>
      </c>
      <c r="D1061" s="11">
        <v>12433.16259556427</v>
      </c>
      <c r="E1061" s="11">
        <v>7209.9270781524228</v>
      </c>
      <c r="F1061" s="11">
        <v>11539.120083283909</v>
      </c>
      <c r="G1061" s="11">
        <v>7317.5234825320358</v>
      </c>
      <c r="H1061" s="11">
        <v>12025.162105564272</v>
      </c>
      <c r="I1061" s="11">
        <v>4134.8024135507148</v>
      </c>
      <c r="J1061" s="11">
        <v>3075.1246646017075</v>
      </c>
      <c r="K1061" s="11">
        <v>25639.183948764956</v>
      </c>
      <c r="L1061" s="11">
        <v>1241.5252499079052</v>
      </c>
      <c r="M1061" s="11">
        <v>58164.617131198975</v>
      </c>
      <c r="N1061" s="11">
        <v>9902.1869976964445</v>
      </c>
      <c r="O1061" s="11">
        <v>16295.798912354616</v>
      </c>
      <c r="P1061" s="43">
        <v>12060.210860973055</v>
      </c>
      <c r="Q1061" s="11">
        <v>14071.09775112547</v>
      </c>
      <c r="R1061" s="11">
        <v>12294.10094786495</v>
      </c>
      <c r="S1061" s="11">
        <v>8595.5586518902437</v>
      </c>
      <c r="T1061" s="11">
        <v>12433.16259556427</v>
      </c>
      <c r="U1061" s="11">
        <v>7209.9270781524228</v>
      </c>
      <c r="V1061" s="11">
        <v>11529.209760454421</v>
      </c>
      <c r="W1061" s="11">
        <v>7177.4421293781797</v>
      </c>
      <c r="X1061" s="12">
        <v>0</v>
      </c>
      <c r="Y1061" s="12">
        <v>498.04373855930186</v>
      </c>
      <c r="Z1061" s="12">
        <v>296.81844205383129</v>
      </c>
      <c r="AA1061" s="44">
        <v>232.0401906195585</v>
      </c>
      <c r="AB1061" s="45">
        <v>214.62287867521371</v>
      </c>
      <c r="AC1061" s="12">
        <v>0</v>
      </c>
      <c r="AD1061" s="12">
        <v>12855.638372170613</v>
      </c>
      <c r="AE1061" s="12">
        <v>3099.4132107941996</v>
      </c>
      <c r="AF1061" s="12">
        <v>5480.5321821881498</v>
      </c>
      <c r="AG1061" s="44">
        <v>1128.475520337061</v>
      </c>
      <c r="AH1061" s="45">
        <v>3075.1246632749298</v>
      </c>
      <c r="AI1061" s="12">
        <v>0</v>
      </c>
      <c r="AJ1061" s="12">
        <v>-24.069085256348753</v>
      </c>
      <c r="AK1061" s="12">
        <v>45.871611391604617</v>
      </c>
      <c r="AL1061" s="12">
        <v>87.5540722036951</v>
      </c>
      <c r="AM1061" s="44">
        <v>120.1396692623025</v>
      </c>
      <c r="AN1061" s="45">
        <v>89.999999813679793</v>
      </c>
      <c r="AO1061" s="12">
        <v>0</v>
      </c>
      <c r="AP1061" s="12">
        <v>-2002.107580485161</v>
      </c>
      <c r="AQ1061" s="12">
        <v>10195.041809897786</v>
      </c>
      <c r="AR1061" s="12">
        <v>12467.839149289395</v>
      </c>
      <c r="AS1061" s="44">
        <v>12646.940974824132</v>
      </c>
      <c r="AT1061" s="45">
        <v>12025.162595564272</v>
      </c>
      <c r="AU1061" s="12">
        <v>0</v>
      </c>
      <c r="AV1061" s="12">
        <v>11425.308941940806</v>
      </c>
      <c r="AW1061" s="12">
        <v>16579.876470374456</v>
      </c>
      <c r="AX1061" s="12">
        <v>14088.509774680779</v>
      </c>
      <c r="AY1061" s="44">
        <v>8390.6979299949926</v>
      </c>
      <c r="AZ1061" s="45">
        <v>7209.9270768256465</v>
      </c>
      <c r="BA1061" s="12">
        <v>0</v>
      </c>
      <c r="BB1061" s="12">
        <v>9735.7891473695581</v>
      </c>
      <c r="BC1061" s="12">
        <v>12353.065673174395</v>
      </c>
      <c r="BD1061" s="12">
        <v>12701.729236181291</v>
      </c>
      <c r="BE1061" s="44">
        <v>12080.322568605088</v>
      </c>
      <c r="BF1061" s="45">
        <v>12025.162605564272</v>
      </c>
      <c r="BG1061" s="12">
        <v>0</v>
      </c>
      <c r="BH1061" s="12">
        <v>16668.325093188381</v>
      </c>
      <c r="BI1061" s="12">
        <v>14355.175309145312</v>
      </c>
      <c r="BJ1061" s="12">
        <v>8612.9706754455528</v>
      </c>
      <c r="BK1061" s="44">
        <v>7414.7878000476749</v>
      </c>
      <c r="BL1061" s="45">
        <v>4134.8024135507167</v>
      </c>
      <c r="BM1061" s="12">
        <v>0</v>
      </c>
      <c r="BN1061" s="12">
        <v>0</v>
      </c>
      <c r="BO1061" s="12">
        <v>69.940696647953359</v>
      </c>
      <c r="BP1061" s="12">
        <v>41.68246081209049</v>
      </c>
      <c r="BQ1061" s="48">
        <v>32.585597058607398</v>
      </c>
      <c r="BR1061" s="49">
        <v>30.139669448622705</v>
      </c>
      <c r="BS1061" s="13">
        <v>0</v>
      </c>
      <c r="BT1061" s="12">
        <v>165.38286880102666</v>
      </c>
      <c r="BV1061" s="14">
        <f>Таблица1[[#This Row],[Lкан_леб,мм]]</f>
        <v>58164.617131198975</v>
      </c>
      <c r="BW1061" s="50">
        <f>Таблица1[[#This Row],[угол обхв4]]+Таблица1[[#This Row],[Lдуг 3,мм]]</f>
        <v>12855.638372170613</v>
      </c>
      <c r="BX1061" s="54">
        <f>Таблица1[[#This Row],[угол обхв5]]+Таблица1[[#This Row],[Y5, мм]]</f>
        <v>58662.660869758278</v>
      </c>
      <c r="BY1061" s="14">
        <f>Таблица1[[#This Row],[угол обхв6]]+Таблица1[[#This Row],[Lдуг 4,мм]]</f>
        <v>15955.051582964814</v>
      </c>
      <c r="BZ1061" s="14">
        <f>Таблица1[[#This Row],[Т1]]+Таблица1[[#This Row],[X6, мм]]</f>
        <v>58959.479311812109</v>
      </c>
      <c r="CA1061" s="14">
        <f>Таблица1[[#This Row],[Т2]]+Таблица1[[#This Row],[Lдуг 5,мм]]</f>
        <v>21435.583765152965</v>
      </c>
      <c r="CB1061" s="14">
        <f>Таблица1[[#This Row],[Т3]]+Таблица1[[#This Row],[Y6, мм]]</f>
        <v>59191.519502431671</v>
      </c>
      <c r="CC1061" s="14">
        <f>Таблица1[[#This Row],[Т4]]+Таблица1[[#This Row],[Lдуг 6,мм]]</f>
        <v>22564.059285490028</v>
      </c>
      <c r="CD1061" s="14">
        <f>Таблица1[[#This Row],[Т5]]+Таблица1[[#This Row],[Lдуг 1,мм]]</f>
        <v>59406.142381106882</v>
      </c>
      <c r="CE1061" s="14">
        <f>Таблица1[[#This Row],[Т6]]+Таблица1[[#This Row],[Lпрям1, мм]]</f>
        <v>25639.183948764956</v>
      </c>
      <c r="CF1061" s="15">
        <f>Таблица1[[#This Row],[Т7]]+Таблица1[[#This Row],[Lдуг 2,мм]]</f>
        <v>59406.142381106882</v>
      </c>
      <c r="CG1061" s="14">
        <f>Таблица1[[#This Row],[Т8]]+Таблица1[[#This Row],[Lпрям2, мм]]</f>
        <v>25639.183948764956</v>
      </c>
      <c r="CH1061" s="14">
        <f>Таблица1[[#This Row],[Т9]]-Таблица1[[#This Row],[Т9]]</f>
        <v>0</v>
      </c>
      <c r="CI1061" s="50">
        <f>Таблица1[[#This Row],[Т9]]-Таблица1[[#This Row],[Т8]]</f>
        <v>33766.958432341926</v>
      </c>
      <c r="CJ1061" s="54">
        <f>Таблица1[[#This Row],[Т9]]-Таблица1[[#This Row],[Т7]]</f>
        <v>0</v>
      </c>
      <c r="CK1061" s="14">
        <f>Таблица1[[#This Row],[Т9]]-Таблица1[[#This Row],[Т6]]</f>
        <v>36842.08309561685</v>
      </c>
      <c r="CL1061" s="14">
        <f>Таблица1[[#This Row],[Т9]]-Таблица1[[#This Row],[Т5]]</f>
        <v>214.62287867521081</v>
      </c>
      <c r="CM1061" s="14">
        <f>Таблица1[[#This Row],[Т9]]-Таблица1[[#This Row],[Т4]]</f>
        <v>37970.558615953916</v>
      </c>
      <c r="CN1061" s="14">
        <f>Таблица1[[#This Row],[Т9]]-Таблица1[[#This Row],[Т3]]</f>
        <v>446.66306929477287</v>
      </c>
      <c r="CO1061" s="14">
        <f>Таблица1[[#This Row],[Т9]]-Таблица1[[#This Row],[Т2]]</f>
        <v>43451.090798142068</v>
      </c>
      <c r="CP1061" s="14">
        <f>Таблица1[[#This Row],[Т9]]-Таблица1[[#This Row],[Т1]]</f>
        <v>743.48151134860382</v>
      </c>
      <c r="CQ1061" s="14">
        <f>Таблица1[[#This Row],[Т9]]-Таблица1[[#This Row],[угол обхв6]]</f>
        <v>46550.504008936266</v>
      </c>
      <c r="CR1061" s="14">
        <f>Таблица1[[#This Row],[Т9]]-Таблица1[[#This Row],[угол обхв5]]</f>
        <v>1241.525249907907</v>
      </c>
      <c r="CS1061" s="14">
        <f>Таблица1[[#This Row],[Т9]]-Таблица1[[#This Row],[угол обхв4]]</f>
        <v>59406.142381106882</v>
      </c>
      <c r="CT1061" s="14">
        <f>Таблица1[[#This Row],[Lкан_прям, мм]]+Таблица1[[#This Row],[Lкан_дуг, мм]]+Таблица1[[#This Row],[Lкан_леб,мм]]</f>
        <v>85045.326329871838</v>
      </c>
      <c r="CU1061" s="16">
        <f>Таблица1[[#This Row],[Lкан_леб,мм]]</f>
        <v>58164.617131198975</v>
      </c>
      <c r="CV1061" s="14">
        <f>2534431-(Таблица1[[#This Row],[Т23]]+Таблица1[[#This Row],[угол обхв3]])</f>
        <v>2449220.2908013272</v>
      </c>
      <c r="CW1061" s="50">
        <f>SUM(X1061:AC1061,AD1061:AI1061)-Таблица1[[#This Row],[lподв_min, мм]]</f>
        <v>23805.584534071149</v>
      </c>
      <c r="CX1061" s="17">
        <f>CW1500-Таблица1[[#This Row],[Суммарная длина каната]]</f>
        <v>-2426484.3345492845</v>
      </c>
    </row>
    <row r="1062" spans="1:102" x14ac:dyDescent="0.25">
      <c r="A1062" s="21">
        <v>1061</v>
      </c>
      <c r="B1062" s="10">
        <v>25.607755102040809</v>
      </c>
      <c r="C1062" s="10">
        <v>77.461632653061244</v>
      </c>
      <c r="D1062" s="11">
        <v>12803.398554575864</v>
      </c>
      <c r="E1062" s="11">
        <v>7327.9263143646931</v>
      </c>
      <c r="F1062" s="11">
        <v>11905.29825054602</v>
      </c>
      <c r="G1062" s="11">
        <v>7393.5376236147349</v>
      </c>
      <c r="H1062" s="11">
        <v>12395.398064575864</v>
      </c>
      <c r="I1062" s="11">
        <v>4183.8086318399164</v>
      </c>
      <c r="J1062" s="11">
        <v>3144.1176825247767</v>
      </c>
      <c r="K1062" s="11">
        <v>25677.410335289864</v>
      </c>
      <c r="L1062" s="11">
        <v>1203.2988633829973</v>
      </c>
      <c r="M1062" s="11">
        <v>58164.617131198975</v>
      </c>
      <c r="N1062" s="11">
        <v>9902.1869976964445</v>
      </c>
      <c r="O1062" s="11">
        <v>16295.798912354616</v>
      </c>
      <c r="P1062" s="43">
        <v>12109.5546993934</v>
      </c>
      <c r="Q1062" s="11">
        <v>14164.10483051138</v>
      </c>
      <c r="R1062" s="11">
        <v>12599.601824949921</v>
      </c>
      <c r="S1062" s="11">
        <v>8705.5256367345064</v>
      </c>
      <c r="T1062" s="11">
        <v>12803.398554575864</v>
      </c>
      <c r="U1062" s="11">
        <v>7327.9263143646931</v>
      </c>
      <c r="V1062" s="11">
        <v>11901.958659891574</v>
      </c>
      <c r="W1062" s="11">
        <v>7253.1458605577063</v>
      </c>
      <c r="X1062" s="12">
        <v>0</v>
      </c>
      <c r="Y1062" s="12">
        <v>484.72220854899774</v>
      </c>
      <c r="Z1062" s="12">
        <v>291.02677881623811</v>
      </c>
      <c r="AA1062" s="44">
        <v>232.0401906195587</v>
      </c>
      <c r="AB1062" s="45">
        <v>195.50968539820246</v>
      </c>
      <c r="AC1062" s="12">
        <v>0</v>
      </c>
      <c r="AD1062" s="12">
        <v>12855.638372170613</v>
      </c>
      <c r="AE1062" s="12">
        <v>3068.6465793669317</v>
      </c>
      <c r="AF1062" s="12">
        <v>5480.5321821881489</v>
      </c>
      <c r="AG1062" s="44">
        <v>1128.4755203370598</v>
      </c>
      <c r="AH1062" s="45">
        <v>3144.1176812271133</v>
      </c>
      <c r="AI1062" s="12">
        <v>0</v>
      </c>
      <c r="AJ1062" s="12">
        <v>-24.069085256348753</v>
      </c>
      <c r="AK1062" s="12">
        <v>44.000857846880855</v>
      </c>
      <c r="AL1062" s="12">
        <v>84.869990571042024</v>
      </c>
      <c r="AM1062" s="44">
        <v>117.45558762964944</v>
      </c>
      <c r="AN1062" s="45">
        <v>89.999999817768327</v>
      </c>
      <c r="AO1062" s="12">
        <v>0</v>
      </c>
      <c r="AP1062" s="12">
        <v>-2002.107580485161</v>
      </c>
      <c r="AQ1062" s="12">
        <v>10185.61200702791</v>
      </c>
      <c r="AR1062" s="12">
        <v>12515.920402034304</v>
      </c>
      <c r="AS1062" s="44">
        <v>12961.648167829502</v>
      </c>
      <c r="AT1062" s="45">
        <v>12395.398554575864</v>
      </c>
      <c r="AU1062" s="12">
        <v>0</v>
      </c>
      <c r="AV1062" s="12">
        <v>11425.308941940806</v>
      </c>
      <c r="AW1062" s="12">
        <v>16589.285307414862</v>
      </c>
      <c r="AX1062" s="12">
        <v>14200.58654808561</v>
      </c>
      <c r="AY1062" s="44">
        <v>8517.4127833524963</v>
      </c>
      <c r="AZ1062" s="45">
        <v>7327.9263130670315</v>
      </c>
      <c r="BA1062" s="12">
        <v>0</v>
      </c>
      <c r="BB1062" s="12">
        <v>9735.7891473695581</v>
      </c>
      <c r="BC1062" s="12">
        <v>12392.979708724866</v>
      </c>
      <c r="BD1062" s="12">
        <v>13005.967527590825</v>
      </c>
      <c r="BE1062" s="44">
        <v>12441.352211696283</v>
      </c>
      <c r="BF1062" s="45">
        <v>12395.398564575866</v>
      </c>
      <c r="BG1062" s="12">
        <v>0</v>
      </c>
      <c r="BH1062" s="12">
        <v>16668.325093188381</v>
      </c>
      <c r="BI1062" s="12">
        <v>14457.591225571628</v>
      </c>
      <c r="BJ1062" s="12">
        <v>8742.0073543087365</v>
      </c>
      <c r="BK1062" s="44">
        <v>7516.0391677467023</v>
      </c>
      <c r="BL1062" s="45">
        <v>4183.8086318399182</v>
      </c>
      <c r="BM1062" s="12">
        <v>0</v>
      </c>
      <c r="BN1062" s="12">
        <v>0</v>
      </c>
      <c r="BO1062" s="12">
        <v>68.069943103229619</v>
      </c>
      <c r="BP1062" s="12">
        <v>40.869132724161169</v>
      </c>
      <c r="BQ1062" s="48">
        <v>32.585597058607419</v>
      </c>
      <c r="BR1062" s="49">
        <v>27.455587811881124</v>
      </c>
      <c r="BS1062" s="13">
        <v>0</v>
      </c>
      <c r="BT1062" s="12">
        <v>165.38286880102666</v>
      </c>
      <c r="BV1062" s="14">
        <f>Таблица1[[#This Row],[Lкан_леб,мм]]</f>
        <v>58164.617131198975</v>
      </c>
      <c r="BW1062" s="50">
        <f>Таблица1[[#This Row],[угол обхв4]]+Таблица1[[#This Row],[Lдуг 3,мм]]</f>
        <v>12855.638372170613</v>
      </c>
      <c r="BX1062" s="54">
        <f>Таблица1[[#This Row],[угол обхв5]]+Таблица1[[#This Row],[Y5, мм]]</f>
        <v>58649.339339747974</v>
      </c>
      <c r="BY1062" s="14">
        <f>Таблица1[[#This Row],[угол обхв6]]+Таблица1[[#This Row],[Lдуг 4,мм]]</f>
        <v>15924.284951537546</v>
      </c>
      <c r="BZ1062" s="14">
        <f>Таблица1[[#This Row],[Т1]]+Таблица1[[#This Row],[X6, мм]]</f>
        <v>58940.366118564212</v>
      </c>
      <c r="CA1062" s="14">
        <f>Таблица1[[#This Row],[Т2]]+Таблица1[[#This Row],[Lдуг 5,мм]]</f>
        <v>21404.817133725694</v>
      </c>
      <c r="CB1062" s="14">
        <f>Таблица1[[#This Row],[Т3]]+Таблица1[[#This Row],[Y6, мм]]</f>
        <v>59172.406309183774</v>
      </c>
      <c r="CC1062" s="14">
        <f>Таблица1[[#This Row],[Т4]]+Таблица1[[#This Row],[Lдуг 6,мм]]</f>
        <v>22533.292654062752</v>
      </c>
      <c r="CD1062" s="14">
        <f>Таблица1[[#This Row],[Т5]]+Таблица1[[#This Row],[Lдуг 1,мм]]</f>
        <v>59367.915994581977</v>
      </c>
      <c r="CE1062" s="14">
        <f>Таблица1[[#This Row],[Т6]]+Таблица1[[#This Row],[Lпрям1, мм]]</f>
        <v>25677.410335289867</v>
      </c>
      <c r="CF1062" s="15">
        <f>Таблица1[[#This Row],[Т7]]+Таблица1[[#This Row],[Lдуг 2,мм]]</f>
        <v>59367.915994581977</v>
      </c>
      <c r="CG1062" s="14">
        <f>Таблица1[[#This Row],[Т8]]+Таблица1[[#This Row],[Lпрям2, мм]]</f>
        <v>25677.410335289867</v>
      </c>
      <c r="CH1062" s="14">
        <f>Таблица1[[#This Row],[Т9]]-Таблица1[[#This Row],[Т9]]</f>
        <v>0</v>
      </c>
      <c r="CI1062" s="50">
        <f>Таблица1[[#This Row],[Т9]]-Таблица1[[#This Row],[Т8]]</f>
        <v>33690.50565929211</v>
      </c>
      <c r="CJ1062" s="54">
        <f>Таблица1[[#This Row],[Т9]]-Таблица1[[#This Row],[Т7]]</f>
        <v>0</v>
      </c>
      <c r="CK1062" s="14">
        <f>Таблица1[[#This Row],[Т9]]-Таблица1[[#This Row],[Т6]]</f>
        <v>36834.623340519225</v>
      </c>
      <c r="CL1062" s="14">
        <f>Таблица1[[#This Row],[Т9]]-Таблица1[[#This Row],[Т5]]</f>
        <v>195.50968539820315</v>
      </c>
      <c r="CM1062" s="14">
        <f>Таблица1[[#This Row],[Т9]]-Таблица1[[#This Row],[Т4]]</f>
        <v>37963.098860856284</v>
      </c>
      <c r="CN1062" s="14">
        <f>Таблица1[[#This Row],[Т9]]-Таблица1[[#This Row],[Т3]]</f>
        <v>427.5498760177652</v>
      </c>
      <c r="CO1062" s="14">
        <f>Таблица1[[#This Row],[Т9]]-Таблица1[[#This Row],[Т2]]</f>
        <v>43443.631043044428</v>
      </c>
      <c r="CP1062" s="14">
        <f>Таблица1[[#This Row],[Т9]]-Таблица1[[#This Row],[Т1]]</f>
        <v>718.57665483400342</v>
      </c>
      <c r="CQ1062" s="14">
        <f>Таблица1[[#This Row],[Т9]]-Таблица1[[#This Row],[угол обхв6]]</f>
        <v>46512.277622411362</v>
      </c>
      <c r="CR1062" s="14">
        <f>Таблица1[[#This Row],[Т9]]-Таблица1[[#This Row],[угол обхв5]]</f>
        <v>1203.2988633830028</v>
      </c>
      <c r="CS1062" s="14">
        <f>Таблица1[[#This Row],[Т9]]-Таблица1[[#This Row],[угол обхв4]]</f>
        <v>59367.915994581977</v>
      </c>
      <c r="CT1062" s="14">
        <f>Таблица1[[#This Row],[Lкан_прям, мм]]+Таблица1[[#This Row],[Lкан_дуг, мм]]+Таблица1[[#This Row],[Lкан_леб,мм]]</f>
        <v>85045.326329871838</v>
      </c>
      <c r="CU1062" s="16">
        <f>Таблица1[[#This Row],[Lкан_леб,мм]]</f>
        <v>58164.617131198975</v>
      </c>
      <c r="CV1062" s="14">
        <f>2534431-(Таблица1[[#This Row],[Т23]]+Таблица1[[#This Row],[угол обхв3]])</f>
        <v>2449220.2908013272</v>
      </c>
      <c r="CW1062" s="50">
        <f>SUM(X1062:AC1062,AD1062:AI1062)-Таблица1[[#This Row],[lподв_min, мм]]</f>
        <v>23736.591516148088</v>
      </c>
      <c r="CX1062" s="17">
        <f>CW1501-Таблица1[[#This Row],[Суммарная длина каната]]</f>
        <v>-2426536.7833499466</v>
      </c>
    </row>
    <row r="1063" spans="1:102" x14ac:dyDescent="0.25">
      <c r="A1063" s="21">
        <v>1062</v>
      </c>
      <c r="B1063" s="10">
        <v>25.607755102040809</v>
      </c>
      <c r="C1063" s="10">
        <v>80.14571428571432</v>
      </c>
      <c r="D1063" s="11">
        <v>13167.702558663135</v>
      </c>
      <c r="E1063" s="11">
        <v>7463.1338500196789</v>
      </c>
      <c r="F1063" s="11">
        <v>12267.515031645724</v>
      </c>
      <c r="G1063" s="11">
        <v>7486.6161029413206</v>
      </c>
      <c r="H1063" s="11">
        <v>12759.702068663137</v>
      </c>
      <c r="I1063" s="11">
        <v>4248.6063040892004</v>
      </c>
      <c r="J1063" s="11">
        <v>3214.527545930478</v>
      </c>
      <c r="K1063" s="11">
        <v>25715.636721814088</v>
      </c>
      <c r="L1063" s="11">
        <v>1165.0724768587797</v>
      </c>
      <c r="M1063" s="11">
        <v>58164.617131198975</v>
      </c>
      <c r="N1063" s="11">
        <v>9902.1869976964445</v>
      </c>
      <c r="O1063" s="11">
        <v>16295.798912354616</v>
      </c>
      <c r="P1063" s="43">
        <v>12154.488981913828</v>
      </c>
      <c r="Q1063" s="11">
        <v>14259.320593178732</v>
      </c>
      <c r="R1063" s="11">
        <v>12899.617908154141</v>
      </c>
      <c r="S1063" s="11">
        <v>8829.678258431446</v>
      </c>
      <c r="T1063" s="11">
        <v>13167.702558663135</v>
      </c>
      <c r="U1063" s="11">
        <v>7463.1338500196789</v>
      </c>
      <c r="V1063" s="11">
        <v>12270.753500736517</v>
      </c>
      <c r="W1063" s="11">
        <v>7346.2219708775192</v>
      </c>
      <c r="X1063" s="12">
        <v>0</v>
      </c>
      <c r="Y1063" s="12">
        <v>471.32262394210335</v>
      </c>
      <c r="Z1063" s="12">
        <v>285.31317017523531</v>
      </c>
      <c r="AA1063" s="44">
        <v>232.04019061955896</v>
      </c>
      <c r="AB1063" s="45">
        <v>176.39649212188206</v>
      </c>
      <c r="AC1063" s="12">
        <v>0</v>
      </c>
      <c r="AD1063" s="12">
        <v>12855.638372170613</v>
      </c>
      <c r="AE1063" s="12">
        <v>3036.4631024570313</v>
      </c>
      <c r="AF1063" s="12">
        <v>5480.5321821881507</v>
      </c>
      <c r="AG1063" s="44">
        <v>1128.4755203370603</v>
      </c>
      <c r="AH1063" s="45">
        <v>3214.5275446612382</v>
      </c>
      <c r="AI1063" s="12">
        <v>0</v>
      </c>
      <c r="AJ1063" s="12">
        <v>-24.069085256348753</v>
      </c>
      <c r="AK1063" s="12">
        <v>42.119143030205585</v>
      </c>
      <c r="AL1063" s="12">
        <v>82.185908938388962</v>
      </c>
      <c r="AM1063" s="44">
        <v>114.77150599699642</v>
      </c>
      <c r="AN1063" s="45">
        <v>89.999999821759857</v>
      </c>
      <c r="AO1063" s="12">
        <v>0</v>
      </c>
      <c r="AP1063" s="12">
        <v>-2002.107580485161</v>
      </c>
      <c r="AQ1063" s="12">
        <v>10175.822186463083</v>
      </c>
      <c r="AR1063" s="12">
        <v>12558.700470677026</v>
      </c>
      <c r="AS1063" s="44">
        <v>13270.076182172774</v>
      </c>
      <c r="AT1063" s="45">
        <v>12759.702558663135</v>
      </c>
      <c r="AU1063" s="12">
        <v>0</v>
      </c>
      <c r="AV1063" s="12">
        <v>11425.308941940806</v>
      </c>
      <c r="AW1063" s="12">
        <v>16598.433648412203</v>
      </c>
      <c r="AX1063" s="12">
        <v>14314.791958330843</v>
      </c>
      <c r="AY1063" s="44">
        <v>8658.7260217946132</v>
      </c>
      <c r="AZ1063" s="45">
        <v>7463.1338487504408</v>
      </c>
      <c r="BA1063" s="12">
        <v>0</v>
      </c>
      <c r="BB1063" s="12">
        <v>9735.7891473695581</v>
      </c>
      <c r="BC1063" s="12">
        <v>12428.124170680465</v>
      </c>
      <c r="BD1063" s="12">
        <v>13303.829396917339</v>
      </c>
      <c r="BE1063" s="44">
        <v>12797.244284644503</v>
      </c>
      <c r="BF1063" s="45">
        <v>12759.702568663137</v>
      </c>
      <c r="BG1063" s="12">
        <v>0</v>
      </c>
      <c r="BH1063" s="12">
        <v>16668.325093188381</v>
      </c>
      <c r="BI1063" s="12">
        <v>14561.955329236323</v>
      </c>
      <c r="BJ1063" s="12">
        <v>8885.1496235835566</v>
      </c>
      <c r="BK1063" s="44">
        <v>7634.0860866565117</v>
      </c>
      <c r="BL1063" s="45">
        <v>4248.6063040892022</v>
      </c>
      <c r="BM1063" s="12">
        <v>0</v>
      </c>
      <c r="BN1063" s="12">
        <v>0</v>
      </c>
      <c r="BO1063" s="12">
        <v>66.188228286554335</v>
      </c>
      <c r="BP1063" s="12">
        <v>40.066765908183378</v>
      </c>
      <c r="BQ1063" s="48">
        <v>32.585597058607462</v>
      </c>
      <c r="BR1063" s="49">
        <v>24.771506175236564</v>
      </c>
      <c r="BS1063" s="13">
        <v>0</v>
      </c>
      <c r="BT1063" s="12">
        <v>165.38286880102666</v>
      </c>
      <c r="BV1063" s="14">
        <f>Таблица1[[#This Row],[Lкан_леб,мм]]</f>
        <v>58164.617131198975</v>
      </c>
      <c r="BW1063" s="50">
        <f>Таблица1[[#This Row],[угол обхв4]]+Таблица1[[#This Row],[Lдуг 3,мм]]</f>
        <v>12855.638372170613</v>
      </c>
      <c r="BX1063" s="54">
        <f>Таблица1[[#This Row],[угол обхв5]]+Таблица1[[#This Row],[Y5, мм]]</f>
        <v>58635.93975514108</v>
      </c>
      <c r="BY1063" s="14">
        <f>Таблица1[[#This Row],[угол обхв6]]+Таблица1[[#This Row],[Lдуг 4,мм]]</f>
        <v>15892.101474627645</v>
      </c>
      <c r="BZ1063" s="14">
        <f>Таблица1[[#This Row],[Т1]]+Таблица1[[#This Row],[X6, мм]]</f>
        <v>58921.252925316316</v>
      </c>
      <c r="CA1063" s="14">
        <f>Таблица1[[#This Row],[Т2]]+Таблица1[[#This Row],[Lдуг 5,мм]]</f>
        <v>21372.633656815797</v>
      </c>
      <c r="CB1063" s="14">
        <f>Таблица1[[#This Row],[Т3]]+Таблица1[[#This Row],[Y6, мм]]</f>
        <v>59153.293115935878</v>
      </c>
      <c r="CC1063" s="14">
        <f>Таблица1[[#This Row],[Т4]]+Таблица1[[#This Row],[Lдуг 6,мм]]</f>
        <v>22501.109177152855</v>
      </c>
      <c r="CD1063" s="14">
        <f>Таблица1[[#This Row],[Т5]]+Таблица1[[#This Row],[Lдуг 1,мм]]</f>
        <v>59329.689608057757</v>
      </c>
      <c r="CE1063" s="14">
        <f>Таблица1[[#This Row],[Т6]]+Таблица1[[#This Row],[Lпрям1, мм]]</f>
        <v>25715.636721814095</v>
      </c>
      <c r="CF1063" s="15">
        <f>Таблица1[[#This Row],[Т7]]+Таблица1[[#This Row],[Lдуг 2,мм]]</f>
        <v>59329.689608057757</v>
      </c>
      <c r="CG1063" s="14">
        <f>Таблица1[[#This Row],[Т8]]+Таблица1[[#This Row],[Lпрям2, мм]]</f>
        <v>25715.636721814095</v>
      </c>
      <c r="CH1063" s="14">
        <f>Таблица1[[#This Row],[Т9]]-Таблица1[[#This Row],[Т9]]</f>
        <v>0</v>
      </c>
      <c r="CI1063" s="50">
        <f>Таблица1[[#This Row],[Т9]]-Таблица1[[#This Row],[Т8]]</f>
        <v>33614.052886243662</v>
      </c>
      <c r="CJ1063" s="54">
        <f>Таблица1[[#This Row],[Т9]]-Таблица1[[#This Row],[Т7]]</f>
        <v>0</v>
      </c>
      <c r="CK1063" s="14">
        <f>Таблица1[[#This Row],[Т9]]-Таблица1[[#This Row],[Т6]]</f>
        <v>36828.580430904898</v>
      </c>
      <c r="CL1063" s="14">
        <f>Таблица1[[#This Row],[Т9]]-Таблица1[[#This Row],[Т5]]</f>
        <v>176.39649212187942</v>
      </c>
      <c r="CM1063" s="14">
        <f>Таблица1[[#This Row],[Т9]]-Таблица1[[#This Row],[Т4]]</f>
        <v>37957.055951241957</v>
      </c>
      <c r="CN1063" s="14">
        <f>Таблица1[[#This Row],[Т9]]-Таблица1[[#This Row],[Т3]]</f>
        <v>408.43668274144147</v>
      </c>
      <c r="CO1063" s="14">
        <f>Таблица1[[#This Row],[Т9]]-Таблица1[[#This Row],[Т2]]</f>
        <v>43437.588133430108</v>
      </c>
      <c r="CP1063" s="14">
        <f>Таблица1[[#This Row],[Т9]]-Таблица1[[#This Row],[Т1]]</f>
        <v>693.7498529166769</v>
      </c>
      <c r="CQ1063" s="14">
        <f>Таблица1[[#This Row],[Т9]]-Таблица1[[#This Row],[угол обхв6]]</f>
        <v>46474.051235887142</v>
      </c>
      <c r="CR1063" s="14">
        <f>Таблица1[[#This Row],[Т9]]-Таблица1[[#This Row],[угол обхв5]]</f>
        <v>1165.0724768587825</v>
      </c>
      <c r="CS1063" s="14">
        <f>Таблица1[[#This Row],[Т9]]-Таблица1[[#This Row],[угол обхв4]]</f>
        <v>59329.689608057757</v>
      </c>
      <c r="CT1063" s="14">
        <f>Таблица1[[#This Row],[Lкан_прям, мм]]+Таблица1[[#This Row],[Lкан_дуг, мм]]+Таблица1[[#This Row],[Lкан_леб,мм]]</f>
        <v>85045.326329871838</v>
      </c>
      <c r="CU1063" s="16">
        <f>Таблица1[[#This Row],[Lкан_леб,мм]]</f>
        <v>58164.617131198975</v>
      </c>
      <c r="CV1063" s="14">
        <f>2534431-(Таблица1[[#This Row],[Т23]]+Таблица1[[#This Row],[угол обхв3]])</f>
        <v>2449220.2908013272</v>
      </c>
      <c r="CW1063" s="50">
        <f>SUM(X1063:AC1063,AD1063:AI1063)-Таблица1[[#This Row],[lподв_min, мм]]</f>
        <v>23666.181652742394</v>
      </c>
      <c r="CX1063" s="17">
        <f>CW1502-Таблица1[[#This Row],[Суммарная длина каната]]</f>
        <v>-2426589.6343175224</v>
      </c>
    </row>
    <row r="1064" spans="1:102" x14ac:dyDescent="0.25">
      <c r="A1064" s="21">
        <v>1063</v>
      </c>
      <c r="B1064" s="10">
        <v>25.607755102040809</v>
      </c>
      <c r="C1064" s="10">
        <v>82.829795918367381</v>
      </c>
      <c r="D1064" s="11">
        <v>13525.275269392423</v>
      </c>
      <c r="E1064" s="11">
        <v>7615.2530192049635</v>
      </c>
      <c r="F1064" s="11">
        <v>12624.975667834275</v>
      </c>
      <c r="G1064" s="11">
        <v>7596.5546921611922</v>
      </c>
      <c r="H1064" s="11">
        <v>13117.274779392425</v>
      </c>
      <c r="I1064" s="11">
        <v>4328.9249927369783</v>
      </c>
      <c r="J1064" s="11">
        <v>3286.3280264679852</v>
      </c>
      <c r="K1064" s="11">
        <v>25753.863108337606</v>
      </c>
      <c r="L1064" s="11">
        <v>1126.8460903352554</v>
      </c>
      <c r="M1064" s="11">
        <v>58164.617131198975</v>
      </c>
      <c r="N1064" s="11">
        <v>9902.1869976964445</v>
      </c>
      <c r="O1064" s="11">
        <v>16295.798912354616</v>
      </c>
      <c r="P1064" s="43">
        <v>12194.915115879283</v>
      </c>
      <c r="Q1064" s="11">
        <v>14356.536121251969</v>
      </c>
      <c r="R1064" s="11">
        <v>13193.490916527275</v>
      </c>
      <c r="S1064" s="11">
        <v>8967.7441072324782</v>
      </c>
      <c r="T1064" s="11">
        <v>13525.275269392423</v>
      </c>
      <c r="U1064" s="11">
        <v>7615.2530192049635</v>
      </c>
      <c r="V1064" s="11">
        <v>12634.785090976213</v>
      </c>
      <c r="W1064" s="11">
        <v>7456.4662371849799</v>
      </c>
      <c r="X1064" s="12">
        <v>0</v>
      </c>
      <c r="Y1064" s="12">
        <v>457.83888261976534</v>
      </c>
      <c r="Z1064" s="12">
        <v>279.68371824967613</v>
      </c>
      <c r="AA1064" s="44">
        <v>232.04019061955941</v>
      </c>
      <c r="AB1064" s="45">
        <v>157.28329884625464</v>
      </c>
      <c r="AC1064" s="12">
        <v>0</v>
      </c>
      <c r="AD1064" s="12">
        <v>12855.638372170613</v>
      </c>
      <c r="AE1064" s="12">
        <v>3002.8890084153031</v>
      </c>
      <c r="AF1064" s="12">
        <v>5480.5321821881498</v>
      </c>
      <c r="AG1064" s="44">
        <v>1128.4755203370592</v>
      </c>
      <c r="AH1064" s="45">
        <v>3286.3280252264763</v>
      </c>
      <c r="AI1064" s="12">
        <v>0</v>
      </c>
      <c r="AJ1064" s="12">
        <v>-24.069085256348753</v>
      </c>
      <c r="AK1064" s="12">
        <v>40.225610015950394</v>
      </c>
      <c r="AL1064" s="12">
        <v>79.501827305735901</v>
      </c>
      <c r="AM1064" s="44">
        <v>112.08742436434342</v>
      </c>
      <c r="AN1064" s="45">
        <v>89.999999825654101</v>
      </c>
      <c r="AO1064" s="12">
        <v>0</v>
      </c>
      <c r="AP1064" s="12">
        <v>-2002.107580485161</v>
      </c>
      <c r="AQ1064" s="12">
        <v>10165.672999527536</v>
      </c>
      <c r="AR1064" s="12">
        <v>12596.08548923564</v>
      </c>
      <c r="AS1064" s="44">
        <v>13571.548279846362</v>
      </c>
      <c r="AT1064" s="45">
        <v>13117.275269392423</v>
      </c>
      <c r="AU1064" s="12">
        <v>0</v>
      </c>
      <c r="AV1064" s="12">
        <v>11425.308941940806</v>
      </c>
      <c r="AW1064" s="12">
        <v>16607.309950423998</v>
      </c>
      <c r="AX1064" s="12">
        <v>14430.875421363826</v>
      </c>
      <c r="AY1064" s="44">
        <v>8814.3275825676956</v>
      </c>
      <c r="AZ1064" s="45">
        <v>7615.2530179634568</v>
      </c>
      <c r="BA1064" s="12">
        <v>0</v>
      </c>
      <c r="BB1064" s="12">
        <v>9735.7891473695581</v>
      </c>
      <c r="BC1064" s="12">
        <v>12458.401117710375</v>
      </c>
      <c r="BD1064" s="12">
        <v>13594.661289883632</v>
      </c>
      <c r="BE1064" s="44">
        <v>13147.217906073336</v>
      </c>
      <c r="BF1064" s="45">
        <v>13117.275279392425</v>
      </c>
      <c r="BG1064" s="12">
        <v>0</v>
      </c>
      <c r="BH1064" s="12">
        <v>16668.325093188381</v>
      </c>
      <c r="BI1064" s="12">
        <v>14668.047159321353</v>
      </c>
      <c r="BJ1064" s="12">
        <v>9042.0834073443366</v>
      </c>
      <c r="BK1064" s="44">
        <v>7768.6695438697461</v>
      </c>
      <c r="BL1064" s="45">
        <v>4328.9249927369801</v>
      </c>
      <c r="BM1064" s="12">
        <v>0</v>
      </c>
      <c r="BN1064" s="12">
        <v>0</v>
      </c>
      <c r="BO1064" s="12">
        <v>64.294695272299151</v>
      </c>
      <c r="BP1064" s="12">
        <v>39.2762172897855</v>
      </c>
      <c r="BQ1064" s="48">
        <v>32.585597058607526</v>
      </c>
      <c r="BR1064" s="49">
        <v>22.087424538689316</v>
      </c>
      <c r="BS1064" s="13">
        <v>0</v>
      </c>
      <c r="BT1064" s="12">
        <v>165.38286880102666</v>
      </c>
      <c r="BV1064" s="14">
        <f>Таблица1[[#This Row],[Lкан_леб,мм]]</f>
        <v>58164.617131198975</v>
      </c>
      <c r="BW1064" s="50">
        <f>Таблица1[[#This Row],[угол обхв4]]+Таблица1[[#This Row],[Lдуг 3,мм]]</f>
        <v>12855.638372170613</v>
      </c>
      <c r="BX1064" s="54">
        <f>Таблица1[[#This Row],[угол обхв5]]+Таблица1[[#This Row],[Y5, мм]]</f>
        <v>58622.456013818737</v>
      </c>
      <c r="BY1064" s="14">
        <f>Таблица1[[#This Row],[угол обхв6]]+Таблица1[[#This Row],[Lдуг 4,мм]]</f>
        <v>15858.527380585916</v>
      </c>
      <c r="BZ1064" s="14">
        <f>Таблица1[[#This Row],[Т1]]+Таблица1[[#This Row],[X6, мм]]</f>
        <v>58902.139732068412</v>
      </c>
      <c r="CA1064" s="14">
        <f>Таблица1[[#This Row],[Т2]]+Таблица1[[#This Row],[Lдуг 5,мм]]</f>
        <v>21339.059562774066</v>
      </c>
      <c r="CB1064" s="14">
        <f>Таблица1[[#This Row],[Т3]]+Таблица1[[#This Row],[Y6, мм]]</f>
        <v>59134.179922687974</v>
      </c>
      <c r="CC1064" s="14">
        <f>Таблица1[[#This Row],[Т4]]+Таблица1[[#This Row],[Lдуг 6,мм]]</f>
        <v>22467.535083111125</v>
      </c>
      <c r="CD1064" s="14">
        <f>Таблица1[[#This Row],[Т5]]+Таблица1[[#This Row],[Lдуг 1,мм]]</f>
        <v>59291.463221534228</v>
      </c>
      <c r="CE1064" s="14">
        <f>Таблица1[[#This Row],[Т6]]+Таблица1[[#This Row],[Lпрям1, мм]]</f>
        <v>25753.863108337602</v>
      </c>
      <c r="CF1064" s="15">
        <f>Таблица1[[#This Row],[Т7]]+Таблица1[[#This Row],[Lдуг 2,мм]]</f>
        <v>59291.463221534228</v>
      </c>
      <c r="CG1064" s="14">
        <f>Таблица1[[#This Row],[Т8]]+Таблица1[[#This Row],[Lпрям2, мм]]</f>
        <v>25753.863108337602</v>
      </c>
      <c r="CH1064" s="14">
        <f>Таблица1[[#This Row],[Т9]]-Таблица1[[#This Row],[Т9]]</f>
        <v>0</v>
      </c>
      <c r="CI1064" s="50">
        <f>Таблица1[[#This Row],[Т9]]-Таблица1[[#This Row],[Т8]]</f>
        <v>33537.600113196626</v>
      </c>
      <c r="CJ1064" s="54">
        <f>Таблица1[[#This Row],[Т9]]-Таблица1[[#This Row],[Т7]]</f>
        <v>0</v>
      </c>
      <c r="CK1064" s="14">
        <f>Таблица1[[#This Row],[Т9]]-Таблица1[[#This Row],[Т6]]</f>
        <v>36823.9281384231</v>
      </c>
      <c r="CL1064" s="14">
        <f>Таблица1[[#This Row],[Т9]]-Таблица1[[#This Row],[Т5]]</f>
        <v>157.28329884625418</v>
      </c>
      <c r="CM1064" s="14">
        <f>Таблица1[[#This Row],[Т9]]-Таблица1[[#This Row],[Т4]]</f>
        <v>37952.403658760159</v>
      </c>
      <c r="CN1064" s="14">
        <f>Таблица1[[#This Row],[Т9]]-Таблица1[[#This Row],[Т3]]</f>
        <v>389.32348946581624</v>
      </c>
      <c r="CO1064" s="14">
        <f>Таблица1[[#This Row],[Т9]]-Таблица1[[#This Row],[Т2]]</f>
        <v>43432.93584094831</v>
      </c>
      <c r="CP1064" s="14">
        <f>Таблица1[[#This Row],[Т9]]-Таблица1[[#This Row],[Т1]]</f>
        <v>669.00720771549095</v>
      </c>
      <c r="CQ1064" s="14">
        <f>Таблица1[[#This Row],[Т9]]-Таблица1[[#This Row],[угол обхв6]]</f>
        <v>46435.824849363613</v>
      </c>
      <c r="CR1064" s="14">
        <f>Таблица1[[#This Row],[Т9]]-Таблица1[[#This Row],[угол обхв5]]</f>
        <v>1126.8460903352534</v>
      </c>
      <c r="CS1064" s="14">
        <f>Таблица1[[#This Row],[Т9]]-Таблица1[[#This Row],[угол обхв4]]</f>
        <v>59291.463221534228</v>
      </c>
      <c r="CT1064" s="14">
        <f>Таблица1[[#This Row],[Lкан_прям, мм]]+Таблица1[[#This Row],[Lкан_дуг, мм]]+Таблица1[[#This Row],[Lкан_леб,мм]]</f>
        <v>85045.326329871838</v>
      </c>
      <c r="CU1064" s="16">
        <f>Таблица1[[#This Row],[Lкан_леб,мм]]</f>
        <v>58164.617131198975</v>
      </c>
      <c r="CV1064" s="14">
        <f>2534431-(Таблица1[[#This Row],[Т23]]+Таблица1[[#This Row],[угол обхв3]])</f>
        <v>2449220.2908013272</v>
      </c>
      <c r="CW1064" s="50">
        <f>SUM(X1064:AC1064,AD1064:AI1064)-Таблица1[[#This Row],[lподв_min, мм]]</f>
        <v>23594.381172204874</v>
      </c>
      <c r="CX1064" s="17">
        <f>CW1503-Таблица1[[#This Row],[Суммарная длина каната]]</f>
        <v>-2426642.7981815664</v>
      </c>
    </row>
    <row r="1065" spans="1:102" x14ac:dyDescent="0.25">
      <c r="A1065" s="21">
        <v>1064</v>
      </c>
      <c r="B1065" s="10">
        <v>25.607755102040809</v>
      </c>
      <c r="C1065" s="10">
        <v>85.513877551020443</v>
      </c>
      <c r="D1065" s="11">
        <v>13875.332117812231</v>
      </c>
      <c r="E1065" s="11">
        <v>7783.9500493101386</v>
      </c>
      <c r="F1065" s="11">
        <v>12976.895836068774</v>
      </c>
      <c r="G1065" s="11">
        <v>7723.1121692764573</v>
      </c>
      <c r="H1065" s="11">
        <v>13467.331627812231</v>
      </c>
      <c r="I1065" s="11">
        <v>4424.458682946346</v>
      </c>
      <c r="J1065" s="11">
        <v>3359.4913663637926</v>
      </c>
      <c r="K1065" s="11">
        <v>25792.089494860444</v>
      </c>
      <c r="L1065" s="11">
        <v>1088.6197038124217</v>
      </c>
      <c r="M1065" s="11">
        <v>58164.617131198975</v>
      </c>
      <c r="N1065" s="11">
        <v>9902.1869976964445</v>
      </c>
      <c r="O1065" s="11">
        <v>16295.798912354616</v>
      </c>
      <c r="P1065" s="43">
        <v>12230.744400198808</v>
      </c>
      <c r="Q1065" s="11">
        <v>14455.538109065857</v>
      </c>
      <c r="R1065" s="11">
        <v>13480.576047960167</v>
      </c>
      <c r="S1065" s="11">
        <v>9119.4202456510957</v>
      </c>
      <c r="T1065" s="11">
        <v>13875.332117812231</v>
      </c>
      <c r="U1065" s="11">
        <v>7783.9500493101386</v>
      </c>
      <c r="V1065" s="11">
        <v>12993.254689894446</v>
      </c>
      <c r="W1065" s="11">
        <v>7583.6367667801369</v>
      </c>
      <c r="X1065" s="12">
        <v>0</v>
      </c>
      <c r="Y1065" s="12">
        <v>444.26448572381128</v>
      </c>
      <c r="Z1065" s="12">
        <v>274.14492189773307</v>
      </c>
      <c r="AA1065" s="44">
        <v>232.04019061955844</v>
      </c>
      <c r="AB1065" s="45">
        <v>138.1701055713188</v>
      </c>
      <c r="AC1065" s="12">
        <v>0</v>
      </c>
      <c r="AD1065" s="12">
        <v>12855.638372170613</v>
      </c>
      <c r="AE1065" s="12">
        <v>2967.9520550153002</v>
      </c>
      <c r="AF1065" s="12">
        <v>5480.5321821881489</v>
      </c>
      <c r="AG1065" s="44">
        <v>1128.475520337061</v>
      </c>
      <c r="AH1065" s="45">
        <v>3359.4913651493216</v>
      </c>
      <c r="AI1065" s="12">
        <v>0</v>
      </c>
      <c r="AJ1065" s="12">
        <v>-24.069085256348753</v>
      </c>
      <c r="AK1065" s="12">
        <v>38.319346164054181</v>
      </c>
      <c r="AL1065" s="12">
        <v>76.817745673082825</v>
      </c>
      <c r="AM1065" s="44">
        <v>109.40334273169022</v>
      </c>
      <c r="AN1065" s="45">
        <v>89.999999829451028</v>
      </c>
      <c r="AO1065" s="12">
        <v>0</v>
      </c>
      <c r="AP1065" s="12">
        <v>-2002.107580485161</v>
      </c>
      <c r="AQ1065" s="12">
        <v>10155.164941350573</v>
      </c>
      <c r="AR1065" s="12">
        <v>12627.993429289261</v>
      </c>
      <c r="AS1065" s="44">
        <v>13865.402985182569</v>
      </c>
      <c r="AT1065" s="45">
        <v>13467.332117812231</v>
      </c>
      <c r="AU1065" s="12">
        <v>0</v>
      </c>
      <c r="AV1065" s="12">
        <v>11425.308941940806</v>
      </c>
      <c r="AW1065" s="12">
        <v>16615.902270700837</v>
      </c>
      <c r="AX1065" s="12">
        <v>14548.582232398245</v>
      </c>
      <c r="AY1065" s="44">
        <v>8983.876052164158</v>
      </c>
      <c r="AZ1065" s="45">
        <v>7783.9500480956694</v>
      </c>
      <c r="BA1065" s="12">
        <v>0</v>
      </c>
      <c r="BB1065" s="12">
        <v>9735.7891473695581</v>
      </c>
      <c r="BC1065" s="12">
        <v>12483.722343852936</v>
      </c>
      <c r="BD1065" s="12">
        <v>13877.82507705062</v>
      </c>
      <c r="BE1065" s="44">
        <v>13490.505180589827</v>
      </c>
      <c r="BF1065" s="45">
        <v>13467.332127812233</v>
      </c>
      <c r="BG1065" s="12">
        <v>0</v>
      </c>
      <c r="BH1065" s="12">
        <v>16668.325093188381</v>
      </c>
      <c r="BI1065" s="12">
        <v>14775.641467412077</v>
      </c>
      <c r="BJ1065" s="12">
        <v>9212.4643689834829</v>
      </c>
      <c r="BK1065" s="44">
        <v>7919.4942427970755</v>
      </c>
      <c r="BL1065" s="45">
        <v>4424.4586829463478</v>
      </c>
      <c r="BM1065" s="12">
        <v>0</v>
      </c>
      <c r="BN1065" s="12">
        <v>0</v>
      </c>
      <c r="BO1065" s="12">
        <v>62.388431420402938</v>
      </c>
      <c r="BP1065" s="12">
        <v>38.498399509028651</v>
      </c>
      <c r="BQ1065" s="48">
        <v>32.585597058607384</v>
      </c>
      <c r="BR1065" s="49">
        <v>19.403342902239192</v>
      </c>
      <c r="BS1065" s="13">
        <v>0</v>
      </c>
      <c r="BT1065" s="12">
        <v>165.38286880102666</v>
      </c>
      <c r="BV1065" s="14">
        <f>Таблица1[[#This Row],[Lкан_леб,мм]]</f>
        <v>58164.617131198975</v>
      </c>
      <c r="BW1065" s="50">
        <f>Таблица1[[#This Row],[угол обхв4]]+Таблица1[[#This Row],[Lдуг 3,мм]]</f>
        <v>12855.638372170613</v>
      </c>
      <c r="BX1065" s="54">
        <f>Таблица1[[#This Row],[угол обхв5]]+Таблица1[[#This Row],[Y5, мм]]</f>
        <v>58608.881616922787</v>
      </c>
      <c r="BY1065" s="14">
        <f>Таблица1[[#This Row],[угол обхв6]]+Таблица1[[#This Row],[Lдуг 4,мм]]</f>
        <v>15823.590427185914</v>
      </c>
      <c r="BZ1065" s="14">
        <f>Таблица1[[#This Row],[Т1]]+Таблица1[[#This Row],[X6, мм]]</f>
        <v>58883.026538820523</v>
      </c>
      <c r="CA1065" s="14">
        <f>Таблица1[[#This Row],[Т2]]+Таблица1[[#This Row],[Lдуг 5,мм]]</f>
        <v>21304.122609374062</v>
      </c>
      <c r="CB1065" s="14">
        <f>Таблица1[[#This Row],[Т3]]+Таблица1[[#This Row],[Y6, мм]]</f>
        <v>59115.066729440085</v>
      </c>
      <c r="CC1065" s="14">
        <f>Таблица1[[#This Row],[Т4]]+Таблица1[[#This Row],[Lдуг 6,мм]]</f>
        <v>22432.598129711125</v>
      </c>
      <c r="CD1065" s="14">
        <f>Таблица1[[#This Row],[Т5]]+Таблица1[[#This Row],[Lдуг 1,мм]]</f>
        <v>59253.236835011405</v>
      </c>
      <c r="CE1065" s="14">
        <f>Таблица1[[#This Row],[Т6]]+Таблица1[[#This Row],[Lпрям1, мм]]</f>
        <v>25792.089494860447</v>
      </c>
      <c r="CF1065" s="15">
        <f>Таблица1[[#This Row],[Т7]]+Таблица1[[#This Row],[Lдуг 2,мм]]</f>
        <v>59253.236835011405</v>
      </c>
      <c r="CG1065" s="14">
        <f>Таблица1[[#This Row],[Т8]]+Таблица1[[#This Row],[Lпрям2, мм]]</f>
        <v>25792.089494860447</v>
      </c>
      <c r="CH1065" s="14">
        <f>Таблица1[[#This Row],[Т9]]-Таблица1[[#This Row],[Т9]]</f>
        <v>0</v>
      </c>
      <c r="CI1065" s="50">
        <f>Таблица1[[#This Row],[Т9]]-Таблица1[[#This Row],[Т8]]</f>
        <v>33461.147340150957</v>
      </c>
      <c r="CJ1065" s="54">
        <f>Таблица1[[#This Row],[Т9]]-Таблица1[[#This Row],[Т7]]</f>
        <v>0</v>
      </c>
      <c r="CK1065" s="14">
        <f>Таблица1[[#This Row],[Т9]]-Таблица1[[#This Row],[Т6]]</f>
        <v>36820.638705300284</v>
      </c>
      <c r="CL1065" s="14">
        <f>Таблица1[[#This Row],[Т9]]-Таблица1[[#This Row],[Т5]]</f>
        <v>138.17010557132016</v>
      </c>
      <c r="CM1065" s="14">
        <f>Таблица1[[#This Row],[Т9]]-Таблица1[[#This Row],[Т4]]</f>
        <v>37949.114225637342</v>
      </c>
      <c r="CN1065" s="14">
        <f>Таблица1[[#This Row],[Т9]]-Таблица1[[#This Row],[Т3]]</f>
        <v>370.21029619088222</v>
      </c>
      <c r="CO1065" s="14">
        <f>Таблица1[[#This Row],[Т9]]-Таблица1[[#This Row],[Т2]]</f>
        <v>43429.646407825494</v>
      </c>
      <c r="CP1065" s="14">
        <f>Таблица1[[#This Row],[Т9]]-Таблица1[[#This Row],[Т1]]</f>
        <v>644.35521808861813</v>
      </c>
      <c r="CQ1065" s="14">
        <f>Таблица1[[#This Row],[Т9]]-Таблица1[[#This Row],[угол обхв6]]</f>
        <v>46397.59846284079</v>
      </c>
      <c r="CR1065" s="14">
        <f>Таблица1[[#This Row],[Т9]]-Таблица1[[#This Row],[угол обхв5]]</f>
        <v>1088.6197038124301</v>
      </c>
      <c r="CS1065" s="14">
        <f>Таблица1[[#This Row],[Т9]]-Таблица1[[#This Row],[угол обхв4]]</f>
        <v>59253.236835011405</v>
      </c>
      <c r="CT1065" s="14">
        <f>Таблица1[[#This Row],[Lкан_прям, мм]]+Таблица1[[#This Row],[Lкан_дуг, мм]]+Таблица1[[#This Row],[Lкан_леб,мм]]</f>
        <v>85045.326329871838</v>
      </c>
      <c r="CU1065" s="16">
        <f>Таблица1[[#This Row],[Lкан_леб,мм]]</f>
        <v>58164.617131198975</v>
      </c>
      <c r="CV1065" s="14">
        <f>2534431-(Таблица1[[#This Row],[Т23]]+Таблица1[[#This Row],[угол обхв3]])</f>
        <v>2449220.2908013272</v>
      </c>
      <c r="CW1065" s="50">
        <f>SUM(X1065:AC1065,AD1065:AI1065)-Таблица1[[#This Row],[lподв_min, мм]]</f>
        <v>23521.217832309074</v>
      </c>
      <c r="CX1065" s="17">
        <f>CW1504-Таблица1[[#This Row],[Суммарная длина каната]]</f>
        <v>-2426696.1786850309</v>
      </c>
    </row>
    <row r="1066" spans="1:102" x14ac:dyDescent="0.25">
      <c r="A1066" s="21">
        <v>1065</v>
      </c>
      <c r="B1066" s="10">
        <v>25.607755102040809</v>
      </c>
      <c r="C1066" s="10">
        <v>88.197959183673518</v>
      </c>
      <c r="D1066" s="11">
        <v>14217.105025916908</v>
      </c>
      <c r="E1066" s="11">
        <v>7968.8547933747132</v>
      </c>
      <c r="F1066" s="11">
        <v>13322.503369936298</v>
      </c>
      <c r="G1066" s="11">
        <v>7866.0108479197115</v>
      </c>
      <c r="H1066" s="11">
        <v>13809.104535916907</v>
      </c>
      <c r="I1066" s="11">
        <v>4534.8665663217926</v>
      </c>
      <c r="J1066" s="11">
        <v>3433.9882270529197</v>
      </c>
      <c r="K1066" s="11">
        <v>25830.315881382587</v>
      </c>
      <c r="L1066" s="11">
        <v>1050.3933172902805</v>
      </c>
      <c r="M1066" s="11">
        <v>58164.617131198975</v>
      </c>
      <c r="N1066" s="11">
        <v>9902.1869976964445</v>
      </c>
      <c r="O1066" s="11">
        <v>16295.798912354616</v>
      </c>
      <c r="P1066" s="43">
        <v>12261.898219969233</v>
      </c>
      <c r="Q1066" s="11">
        <v>14556.109331190592</v>
      </c>
      <c r="R1066" s="11">
        <v>13760.243393978821</v>
      </c>
      <c r="S1066" s="11">
        <v>9284.3738731538197</v>
      </c>
      <c r="T1066" s="11">
        <v>14217.105025916908</v>
      </c>
      <c r="U1066" s="11">
        <v>7968.8547933747132</v>
      </c>
      <c r="V1066" s="11">
        <v>13345.375760630517</v>
      </c>
      <c r="W1066" s="11">
        <v>7727.4545281651408</v>
      </c>
      <c r="X1066" s="12">
        <v>0</v>
      </c>
      <c r="Y1066" s="12">
        <v>430.59249746189766</v>
      </c>
      <c r="Z1066" s="12">
        <v>268.70371691174938</v>
      </c>
      <c r="AA1066" s="44">
        <v>232.04019061955862</v>
      </c>
      <c r="AB1066" s="45">
        <v>119.05691229707512</v>
      </c>
      <c r="AC1066" s="12">
        <v>0</v>
      </c>
      <c r="AD1066" s="12">
        <v>12855.638372170613</v>
      </c>
      <c r="AE1066" s="12">
        <v>2931.6815808219685</v>
      </c>
      <c r="AF1066" s="12">
        <v>5480.5321821881498</v>
      </c>
      <c r="AG1066" s="44">
        <v>1128.4755203370614</v>
      </c>
      <c r="AH1066" s="45">
        <v>3433.9882258647945</v>
      </c>
      <c r="AI1066" s="12">
        <v>0</v>
      </c>
      <c r="AJ1066" s="12">
        <v>-24.069085256348753</v>
      </c>
      <c r="AK1066" s="12">
        <v>36.399377475426611</v>
      </c>
      <c r="AL1066" s="12">
        <v>74.13366404042975</v>
      </c>
      <c r="AM1066" s="44">
        <v>106.71926109903715</v>
      </c>
      <c r="AN1066" s="45">
        <v>89.999999833150895</v>
      </c>
      <c r="AO1066" s="12">
        <v>0</v>
      </c>
      <c r="AP1066" s="12">
        <v>-2002.107580485161</v>
      </c>
      <c r="AQ1066" s="12">
        <v>10144.298335352669</v>
      </c>
      <c r="AR1066" s="12">
        <v>12654.354279960882</v>
      </c>
      <c r="AS1066" s="44">
        <v>14150.995536231898</v>
      </c>
      <c r="AT1066" s="45">
        <v>13809.105025916908</v>
      </c>
      <c r="AU1066" s="12">
        <v>0</v>
      </c>
      <c r="AV1066" s="12">
        <v>11425.308941940806</v>
      </c>
      <c r="AW1066" s="12">
        <v>16624.198212259951</v>
      </c>
      <c r="AX1066" s="12">
        <v>14667.654124775188</v>
      </c>
      <c r="AY1066" s="44">
        <v>9166.9994154356682</v>
      </c>
      <c r="AZ1066" s="45">
        <v>7968.8547921865893</v>
      </c>
      <c r="BA1066" s="12">
        <v>0</v>
      </c>
      <c r="BB1066" s="12">
        <v>9735.7891473695581</v>
      </c>
      <c r="BC1066" s="12">
        <v>12504.009557625457</v>
      </c>
      <c r="BD1066" s="12">
        <v>14152.69945397047</v>
      </c>
      <c r="BE1066" s="44">
        <v>13826.352883663831</v>
      </c>
      <c r="BF1066" s="45">
        <v>13809.105035916909</v>
      </c>
      <c r="BG1066" s="12">
        <v>0</v>
      </c>
      <c r="BH1066" s="12">
        <v>16668.325093188381</v>
      </c>
      <c r="BI1066" s="12">
        <v>14884.508631095925</v>
      </c>
      <c r="BJ1066" s="12">
        <v>9395.9186667384147</v>
      </c>
      <c r="BK1066" s="44">
        <v>8086.2292510928646</v>
      </c>
      <c r="BL1066" s="45">
        <v>4534.8665663217944</v>
      </c>
      <c r="BM1066" s="12">
        <v>0</v>
      </c>
      <c r="BN1066" s="12">
        <v>0</v>
      </c>
      <c r="BO1066" s="12">
        <v>60.468462731775361</v>
      </c>
      <c r="BP1066" s="12">
        <v>37.734286565003146</v>
      </c>
      <c r="BQ1066" s="48">
        <v>32.585597058607412</v>
      </c>
      <c r="BR1066" s="49">
        <v>16.71926126588626</v>
      </c>
      <c r="BS1066" s="13">
        <v>0</v>
      </c>
      <c r="BT1066" s="12">
        <v>165.38286880102666</v>
      </c>
      <c r="BV1066" s="14">
        <f>Таблица1[[#This Row],[Lкан_леб,мм]]</f>
        <v>58164.617131198975</v>
      </c>
      <c r="BW1066" s="50">
        <f>Таблица1[[#This Row],[угол обхв4]]+Таблица1[[#This Row],[Lдуг 3,мм]]</f>
        <v>12855.638372170613</v>
      </c>
      <c r="BX1066" s="54">
        <f>Таблица1[[#This Row],[угол обхв5]]+Таблица1[[#This Row],[Y5, мм]]</f>
        <v>58595.209628660872</v>
      </c>
      <c r="BY1066" s="14">
        <f>Таблица1[[#This Row],[угол обхв6]]+Таблица1[[#This Row],[Lдуг 4,мм]]</f>
        <v>15787.319952992582</v>
      </c>
      <c r="BZ1066" s="14">
        <f>Таблица1[[#This Row],[Т1]]+Таблица1[[#This Row],[X6, мм]]</f>
        <v>58863.913345572619</v>
      </c>
      <c r="CA1066" s="14">
        <f>Таблица1[[#This Row],[Т2]]+Таблица1[[#This Row],[Lдуг 5,мм]]</f>
        <v>21267.852135180732</v>
      </c>
      <c r="CB1066" s="14">
        <f>Таблица1[[#This Row],[Т3]]+Таблица1[[#This Row],[Y6, мм]]</f>
        <v>59095.953536192181</v>
      </c>
      <c r="CC1066" s="14">
        <f>Таблица1[[#This Row],[Т4]]+Таблица1[[#This Row],[Lдуг 6,мм]]</f>
        <v>22396.327655517794</v>
      </c>
      <c r="CD1066" s="14">
        <f>Таблица1[[#This Row],[Т5]]+Таблица1[[#This Row],[Lдуг 1,мм]]</f>
        <v>59215.010448489258</v>
      </c>
      <c r="CE1066" s="14">
        <f>Таблица1[[#This Row],[Т6]]+Таблица1[[#This Row],[Lпрям1, мм]]</f>
        <v>25830.31588138259</v>
      </c>
      <c r="CF1066" s="15">
        <f>Таблица1[[#This Row],[Т7]]+Таблица1[[#This Row],[Lдуг 2,мм]]</f>
        <v>59215.010448489258</v>
      </c>
      <c r="CG1066" s="14">
        <f>Таблица1[[#This Row],[Т8]]+Таблица1[[#This Row],[Lпрям2, мм]]</f>
        <v>25830.31588138259</v>
      </c>
      <c r="CH1066" s="14">
        <f>Таблица1[[#This Row],[Т9]]-Таблица1[[#This Row],[Т9]]</f>
        <v>0</v>
      </c>
      <c r="CI1066" s="50">
        <f>Таблица1[[#This Row],[Т9]]-Таблица1[[#This Row],[Т8]]</f>
        <v>33384.694567106664</v>
      </c>
      <c r="CJ1066" s="54">
        <f>Таблица1[[#This Row],[Т9]]-Таблица1[[#This Row],[Т7]]</f>
        <v>0</v>
      </c>
      <c r="CK1066" s="14">
        <f>Таблица1[[#This Row],[Т9]]-Таблица1[[#This Row],[Т6]]</f>
        <v>36818.682792971464</v>
      </c>
      <c r="CL1066" s="14">
        <f>Таблица1[[#This Row],[Т9]]-Таблица1[[#This Row],[Т5]]</f>
        <v>119.05691229707736</v>
      </c>
      <c r="CM1066" s="14">
        <f>Таблица1[[#This Row],[Т9]]-Таблица1[[#This Row],[Т4]]</f>
        <v>37947.158313308522</v>
      </c>
      <c r="CN1066" s="14">
        <f>Таблица1[[#This Row],[Т9]]-Таблица1[[#This Row],[Т3]]</f>
        <v>351.09710291663941</v>
      </c>
      <c r="CO1066" s="14">
        <f>Таблица1[[#This Row],[Т9]]-Таблица1[[#This Row],[Т2]]</f>
        <v>43427.690495496674</v>
      </c>
      <c r="CP1066" s="14">
        <f>Таблица1[[#This Row],[Т9]]-Таблица1[[#This Row],[Т1]]</f>
        <v>619.80081982838601</v>
      </c>
      <c r="CQ1066" s="14">
        <f>Таблица1[[#This Row],[Т9]]-Таблица1[[#This Row],[угол обхв6]]</f>
        <v>46359.372076318643</v>
      </c>
      <c r="CR1066" s="14">
        <f>Таблица1[[#This Row],[Т9]]-Таблица1[[#This Row],[угол обхв5]]</f>
        <v>1050.3933172902834</v>
      </c>
      <c r="CS1066" s="14">
        <f>Таблица1[[#This Row],[Т9]]-Таблица1[[#This Row],[угол обхв4]]</f>
        <v>59215.010448489258</v>
      </c>
      <c r="CT1066" s="14">
        <f>Таблица1[[#This Row],[Lкан_прям, мм]]+Таблица1[[#This Row],[Lкан_дуг, мм]]+Таблица1[[#This Row],[Lкан_леб,мм]]</f>
        <v>85045.326329871838</v>
      </c>
      <c r="CU1066" s="16">
        <f>Таблица1[[#This Row],[Lкан_леб,мм]]</f>
        <v>58164.617131198975</v>
      </c>
      <c r="CV1066" s="14">
        <f>2534431-(Таблица1[[#This Row],[Т23]]+Таблица1[[#This Row],[угол обхв3]])</f>
        <v>2449220.2908013272</v>
      </c>
      <c r="CW1066" s="50">
        <f>SUM(X1066:AC1066,AD1066:AI1066)-Таблица1[[#This Row],[lподв_min, мм]]</f>
        <v>23446.72097161995</v>
      </c>
      <c r="CX1066" s="17">
        <f>CW1505-Таблица1[[#This Row],[Суммарная длина каната]]</f>
        <v>-2426749.6717687012</v>
      </c>
    </row>
    <row r="1067" spans="1:102" x14ac:dyDescent="0.25">
      <c r="A1067" s="21">
        <v>1066</v>
      </c>
      <c r="B1067" s="10">
        <v>25.607755102040809</v>
      </c>
      <c r="C1067" s="10">
        <v>90.88204081632658</v>
      </c>
      <c r="D1067" s="11">
        <v>14549.844091926712</v>
      </c>
      <c r="E1067" s="11">
        <v>8169.5615422468836</v>
      </c>
      <c r="F1067" s="11">
        <v>13661.03995390453</v>
      </c>
      <c r="G1067" s="11">
        <v>8024.937186640198</v>
      </c>
      <c r="H1067" s="11">
        <v>14141.843601926712</v>
      </c>
      <c r="I1067" s="11">
        <v>4659.7739115690492</v>
      </c>
      <c r="J1067" s="11">
        <v>3509.7876306778344</v>
      </c>
      <c r="K1067" s="11">
        <v>25868.542267904028</v>
      </c>
      <c r="L1067" s="11">
        <v>1012.1669307688275</v>
      </c>
      <c r="M1067" s="11">
        <v>58164.617131198975</v>
      </c>
      <c r="N1067" s="11">
        <v>9902.1869976964445</v>
      </c>
      <c r="O1067" s="11">
        <v>16295.798912354616</v>
      </c>
      <c r="P1067" s="43">
        <v>12288.308218968226</v>
      </c>
      <c r="Q1067" s="11">
        <v>14658.029119057444</v>
      </c>
      <c r="R1067" s="11">
        <v>14031.879321859451</v>
      </c>
      <c r="S1067" s="11">
        <v>9462.243056375235</v>
      </c>
      <c r="T1067" s="11">
        <v>14549.844091926712</v>
      </c>
      <c r="U1067" s="11">
        <v>8169.5615422468836</v>
      </c>
      <c r="V1067" s="11">
        <v>13690.375695960836</v>
      </c>
      <c r="W1067" s="11">
        <v>7887.6039632818065</v>
      </c>
      <c r="X1067" s="12">
        <v>0</v>
      </c>
      <c r="Y1067" s="12">
        <v>416.81550084089264</v>
      </c>
      <c r="Z1067" s="12">
        <v>263.36752028485722</v>
      </c>
      <c r="AA1067" s="44">
        <v>232.04019061955887</v>
      </c>
      <c r="AB1067" s="45">
        <v>99.943719023518739</v>
      </c>
      <c r="AC1067" s="12">
        <v>0</v>
      </c>
      <c r="AD1067" s="12">
        <v>12855.638372170613</v>
      </c>
      <c r="AE1067" s="12">
        <v>2894.1085636928351</v>
      </c>
      <c r="AF1067" s="12">
        <v>5480.5321821881489</v>
      </c>
      <c r="AG1067" s="44">
        <v>1128.4755203370612</v>
      </c>
      <c r="AH1067" s="45">
        <v>3509.7876295153687</v>
      </c>
      <c r="AI1067" s="12">
        <v>0</v>
      </c>
      <c r="AJ1067" s="12">
        <v>-24.069085256348753</v>
      </c>
      <c r="AK1067" s="12">
        <v>34.464662375550184</v>
      </c>
      <c r="AL1067" s="12">
        <v>71.449582407776688</v>
      </c>
      <c r="AM1067" s="44">
        <v>104.03517946638414</v>
      </c>
      <c r="AN1067" s="45">
        <v>89.99999983675427</v>
      </c>
      <c r="AO1067" s="12">
        <v>0</v>
      </c>
      <c r="AP1067" s="12">
        <v>-2002.107580485161</v>
      </c>
      <c r="AQ1067" s="12">
        <v>10133.073317597527</v>
      </c>
      <c r="AR1067" s="12">
        <v>12675.110201531892</v>
      </c>
      <c r="AS1067" s="44">
        <v>14427.699299468883</v>
      </c>
      <c r="AT1067" s="45">
        <v>14141.844091926712</v>
      </c>
      <c r="AU1067" s="12">
        <v>0</v>
      </c>
      <c r="AV1067" s="12">
        <v>11425.308941940806</v>
      </c>
      <c r="AW1067" s="12">
        <v>16632.184862243335</v>
      </c>
      <c r="AX1067" s="12">
        <v>14787.829836639508</v>
      </c>
      <c r="AY1067" s="44">
        <v>9363.2958718510181</v>
      </c>
      <c r="AZ1067" s="45">
        <v>8169.5615410844193</v>
      </c>
      <c r="BA1067" s="12">
        <v>0</v>
      </c>
      <c r="BB1067" s="12">
        <v>9735.7891473695581</v>
      </c>
      <c r="BC1067" s="12">
        <v>12519.194538869311</v>
      </c>
      <c r="BD1067" s="12">
        <v>14418.681304423115</v>
      </c>
      <c r="BE1067" s="44">
        <v>14154.024114317281</v>
      </c>
      <c r="BF1067" s="45">
        <v>14141.844101926712</v>
      </c>
      <c r="BG1067" s="12">
        <v>0</v>
      </c>
      <c r="BH1067" s="12">
        <v>16668.325093188381</v>
      </c>
      <c r="BI1067" s="12">
        <v>14994.415068946162</v>
      </c>
      <c r="BJ1067" s="12">
        <v>9592.0437739573008</v>
      </c>
      <c r="BK1067" s="44">
        <v>8268.5087267711006</v>
      </c>
      <c r="BL1067" s="45">
        <v>4659.7739115690511</v>
      </c>
      <c r="BM1067" s="12">
        <v>0</v>
      </c>
      <c r="BN1067" s="12">
        <v>0</v>
      </c>
      <c r="BO1067" s="12">
        <v>58.533747631898933</v>
      </c>
      <c r="BP1067" s="12">
        <v>36.984920032226505</v>
      </c>
      <c r="BQ1067" s="48">
        <v>32.585597058607448</v>
      </c>
      <c r="BR1067" s="49">
        <v>14.035179629629857</v>
      </c>
      <c r="BS1067" s="13">
        <v>0</v>
      </c>
      <c r="BT1067" s="12">
        <v>165.38286880102666</v>
      </c>
      <c r="BV1067" s="14">
        <f>Таблица1[[#This Row],[Lкан_леб,мм]]</f>
        <v>58164.617131198975</v>
      </c>
      <c r="BW1067" s="50">
        <f>Таблица1[[#This Row],[угол обхв4]]+Таблица1[[#This Row],[Lдуг 3,мм]]</f>
        <v>12855.638372170613</v>
      </c>
      <c r="BX1067" s="54">
        <f>Таблица1[[#This Row],[угол обхв5]]+Таблица1[[#This Row],[Y5, мм]]</f>
        <v>58581.432632039869</v>
      </c>
      <c r="BY1067" s="14">
        <f>Таблица1[[#This Row],[угол обхв6]]+Таблица1[[#This Row],[Lдуг 4,мм]]</f>
        <v>15749.746935863448</v>
      </c>
      <c r="BZ1067" s="14">
        <f>Таблица1[[#This Row],[Т1]]+Таблица1[[#This Row],[X6, мм]]</f>
        <v>58844.800152324729</v>
      </c>
      <c r="CA1067" s="14">
        <f>Таблица1[[#This Row],[Т2]]+Таблица1[[#This Row],[Lдуг 5,мм]]</f>
        <v>21230.279118051596</v>
      </c>
      <c r="CB1067" s="14">
        <f>Таблица1[[#This Row],[Т3]]+Таблица1[[#This Row],[Y6, мм]]</f>
        <v>59076.840342944291</v>
      </c>
      <c r="CC1067" s="14">
        <f>Таблица1[[#This Row],[Т4]]+Таблица1[[#This Row],[Lдуг 6,мм]]</f>
        <v>22358.754638388658</v>
      </c>
      <c r="CD1067" s="14">
        <f>Таблица1[[#This Row],[Т5]]+Таблица1[[#This Row],[Lдуг 1,мм]]</f>
        <v>59176.78406196781</v>
      </c>
      <c r="CE1067" s="14">
        <f>Таблица1[[#This Row],[Т6]]+Таблица1[[#This Row],[Lпрям1, мм]]</f>
        <v>25868.542267904028</v>
      </c>
      <c r="CF1067" s="15">
        <f>Таблица1[[#This Row],[Т7]]+Таблица1[[#This Row],[Lдуг 2,мм]]</f>
        <v>59176.78406196781</v>
      </c>
      <c r="CG1067" s="14">
        <f>Таблица1[[#This Row],[Т8]]+Таблица1[[#This Row],[Lпрям2, мм]]</f>
        <v>25868.542267904028</v>
      </c>
      <c r="CH1067" s="14">
        <f>Таблица1[[#This Row],[Т9]]-Таблица1[[#This Row],[Т9]]</f>
        <v>0</v>
      </c>
      <c r="CI1067" s="50">
        <f>Таблица1[[#This Row],[Т9]]-Таблица1[[#This Row],[Т8]]</f>
        <v>33308.241794063782</v>
      </c>
      <c r="CJ1067" s="54">
        <f>Таблица1[[#This Row],[Т9]]-Таблица1[[#This Row],[Т7]]</f>
        <v>0</v>
      </c>
      <c r="CK1067" s="14">
        <f>Таблица1[[#This Row],[Т9]]-Таблица1[[#This Row],[Т6]]</f>
        <v>36818.029423579152</v>
      </c>
      <c r="CL1067" s="14">
        <f>Таблица1[[#This Row],[Т9]]-Таблица1[[#This Row],[Т5]]</f>
        <v>99.943719023518497</v>
      </c>
      <c r="CM1067" s="14">
        <f>Таблица1[[#This Row],[Т9]]-Таблица1[[#This Row],[Т4]]</f>
        <v>37946.50494391621</v>
      </c>
      <c r="CN1067" s="14">
        <f>Таблица1[[#This Row],[Т9]]-Таблица1[[#This Row],[Т3]]</f>
        <v>331.98390964308055</v>
      </c>
      <c r="CO1067" s="14">
        <f>Таблица1[[#This Row],[Т9]]-Таблица1[[#This Row],[Т2]]</f>
        <v>43427.037126104362</v>
      </c>
      <c r="CP1067" s="14">
        <f>Таблица1[[#This Row],[Т9]]-Таблица1[[#This Row],[Т1]]</f>
        <v>595.35142992794135</v>
      </c>
      <c r="CQ1067" s="14">
        <f>Таблица1[[#This Row],[Т9]]-Таблица1[[#This Row],[угол обхв6]]</f>
        <v>46321.145689797195</v>
      </c>
      <c r="CR1067" s="14">
        <f>Таблица1[[#This Row],[Т9]]-Таблица1[[#This Row],[угол обхв5]]</f>
        <v>1012.1669307688353</v>
      </c>
      <c r="CS1067" s="14">
        <f>Таблица1[[#This Row],[Т9]]-Таблица1[[#This Row],[угол обхв4]]</f>
        <v>59176.78406196781</v>
      </c>
      <c r="CT1067" s="14">
        <f>Таблица1[[#This Row],[Lкан_прям, мм]]+Таблица1[[#This Row],[Lкан_дуг, мм]]+Таблица1[[#This Row],[Lкан_леб,мм]]</f>
        <v>85045.326329871838</v>
      </c>
      <c r="CU1067" s="16">
        <f>Таблица1[[#This Row],[Lкан_леб,мм]]</f>
        <v>58164.617131198975</v>
      </c>
      <c r="CV1067" s="14">
        <f>2534431-(Таблица1[[#This Row],[Т23]]+Таблица1[[#This Row],[угол обхв3]])</f>
        <v>2449220.2908013272</v>
      </c>
      <c r="CW1067" s="50">
        <f>SUM(X1067:AC1067,AD1067:AI1067)-Таблица1[[#This Row],[lподв_min, мм]]</f>
        <v>23370.921567995021</v>
      </c>
      <c r="CX1067" s="17">
        <f>CW1506-Таблица1[[#This Row],[Суммарная длина каната]]</f>
        <v>-2426803.1646514456</v>
      </c>
    </row>
    <row r="1068" spans="1:102" x14ac:dyDescent="0.25">
      <c r="A1068" s="21">
        <v>1067</v>
      </c>
      <c r="B1068" s="10">
        <v>25.607755102040809</v>
      </c>
      <c r="C1068" s="10">
        <v>93.566122448979641</v>
      </c>
      <c r="D1068" s="11">
        <v>14872.819235686449</v>
      </c>
      <c r="E1068" s="11">
        <v>8385.6299147711616</v>
      </c>
      <c r="F1068" s="11">
        <v>13991.762787181471</v>
      </c>
      <c r="G1068" s="11">
        <v>8199.542476861463</v>
      </c>
      <c r="H1068" s="11">
        <v>14464.818745686451</v>
      </c>
      <c r="I1068" s="11">
        <v>4798.773021312335</v>
      </c>
      <c r="J1068" s="11">
        <v>3586.856893458827</v>
      </c>
      <c r="K1068" s="11">
        <v>25906.768654424814</v>
      </c>
      <c r="L1068" s="11">
        <v>973.9405442480554</v>
      </c>
      <c r="M1068" s="11">
        <v>58164.617131198975</v>
      </c>
      <c r="N1068" s="11">
        <v>9902.1869976964445</v>
      </c>
      <c r="O1068" s="11">
        <v>16295.798912354616</v>
      </c>
      <c r="P1068" s="43">
        <v>12309.916449638271</v>
      </c>
      <c r="Q1068" s="11">
        <v>14761.073845139184</v>
      </c>
      <c r="R1068" s="11">
        <v>14294.887821032089</v>
      </c>
      <c r="S1068" s="11">
        <v>9652.6375232548708</v>
      </c>
      <c r="T1068" s="11">
        <v>14872.819235686449</v>
      </c>
      <c r="U1068" s="11">
        <v>8385.6299147711616</v>
      </c>
      <c r="V1068" s="11">
        <v>14027.497513516762</v>
      </c>
      <c r="W1068" s="11">
        <v>8063.7336798940278</v>
      </c>
      <c r="X1068" s="12">
        <v>0</v>
      </c>
      <c r="Y1068" s="12">
        <v>402.92554884519654</v>
      </c>
      <c r="Z1068" s="12">
        <v>258.14427903265619</v>
      </c>
      <c r="AA1068" s="44">
        <v>232.04019061955862</v>
      </c>
      <c r="AB1068" s="45">
        <v>80.8305257506441</v>
      </c>
      <c r="AC1068" s="12">
        <v>0</v>
      </c>
      <c r="AD1068" s="12">
        <v>12855.638372170613</v>
      </c>
      <c r="AE1068" s="12">
        <v>2855.2656874076529</v>
      </c>
      <c r="AF1068" s="12">
        <v>5480.5321821881489</v>
      </c>
      <c r="AG1068" s="44">
        <v>1128.4755203370594</v>
      </c>
      <c r="AH1068" s="45">
        <v>3586.8568923213384</v>
      </c>
      <c r="AI1068" s="12">
        <v>0</v>
      </c>
      <c r="AJ1068" s="12">
        <v>-24.069085256348753</v>
      </c>
      <c r="AK1068" s="12">
        <v>32.514084858411202</v>
      </c>
      <c r="AL1068" s="12">
        <v>68.765500775123627</v>
      </c>
      <c r="AM1068" s="44">
        <v>101.35109783373105</v>
      </c>
      <c r="AN1068" s="45">
        <v>89.99999984026185</v>
      </c>
      <c r="AO1068" s="12">
        <v>0</v>
      </c>
      <c r="AP1068" s="12">
        <v>-2002.107580485161</v>
      </c>
      <c r="AQ1068" s="12">
        <v>10121.489821312976</v>
      </c>
      <c r="AR1068" s="12">
        <v>12690.215652351219</v>
      </c>
      <c r="AS1068" s="44">
        <v>14694.907144721434</v>
      </c>
      <c r="AT1068" s="45">
        <v>14464.819235686449</v>
      </c>
      <c r="AU1068" s="12">
        <v>0</v>
      </c>
      <c r="AV1068" s="12">
        <v>11425.308941940806</v>
      </c>
      <c r="AW1068" s="12">
        <v>16639.848722053466</v>
      </c>
      <c r="AX1068" s="12">
        <v>14908.845684188094</v>
      </c>
      <c r="AY1068" s="44">
        <v>9572.3347171076366</v>
      </c>
      <c r="AZ1068" s="45">
        <v>8385.6299136336747</v>
      </c>
      <c r="BA1068" s="12">
        <v>0</v>
      </c>
      <c r="BB1068" s="12">
        <v>9735.7891473695581</v>
      </c>
      <c r="BC1068" s="12">
        <v>12529.219273254803</v>
      </c>
      <c r="BD1068" s="12">
        <v>14675.187023745037</v>
      </c>
      <c r="BE1068" s="44">
        <v>14472.799911997105</v>
      </c>
      <c r="BF1068" s="45">
        <v>14464.819245686451</v>
      </c>
      <c r="BG1068" s="12">
        <v>0</v>
      </c>
      <c r="BH1068" s="12">
        <v>16668.325093188381</v>
      </c>
      <c r="BI1068" s="12">
        <v>15105.123654838037</v>
      </c>
      <c r="BJ1068" s="12">
        <v>9800.4093623037807</v>
      </c>
      <c r="BK1068" s="44">
        <v>8465.9327209183957</v>
      </c>
      <c r="BL1068" s="45">
        <v>4798.7730213123368</v>
      </c>
      <c r="BM1068" s="12">
        <v>0</v>
      </c>
      <c r="BN1068" s="12">
        <v>0</v>
      </c>
      <c r="BO1068" s="12">
        <v>56.583170114759952</v>
      </c>
      <c r="BP1068" s="12">
        <v>36.251415916712425</v>
      </c>
      <c r="BQ1068" s="48">
        <v>32.585597058607412</v>
      </c>
      <c r="BR1068" s="49">
        <v>11.351097993469185</v>
      </c>
      <c r="BS1068" s="13">
        <v>0</v>
      </c>
      <c r="BT1068" s="12">
        <v>165.38286880102666</v>
      </c>
      <c r="BV1068" s="14">
        <f>Таблица1[[#This Row],[Lкан_леб,мм]]</f>
        <v>58164.617131198975</v>
      </c>
      <c r="BW1068" s="50">
        <f>Таблица1[[#This Row],[угол обхв4]]+Таблица1[[#This Row],[Lдуг 3,мм]]</f>
        <v>12855.638372170613</v>
      </c>
      <c r="BX1068" s="54">
        <f>Таблица1[[#This Row],[угол обхв5]]+Таблица1[[#This Row],[Y5, мм]]</f>
        <v>58567.542680044171</v>
      </c>
      <c r="BY1068" s="14">
        <f>Таблица1[[#This Row],[угол обхв6]]+Таблица1[[#This Row],[Lдуг 4,мм]]</f>
        <v>15710.904059578266</v>
      </c>
      <c r="BZ1068" s="14">
        <f>Таблица1[[#This Row],[Т1]]+Таблица1[[#This Row],[X6, мм]]</f>
        <v>58825.686959076826</v>
      </c>
      <c r="CA1068" s="14">
        <f>Таблица1[[#This Row],[Т2]]+Таблица1[[#This Row],[Lдуг 5,мм]]</f>
        <v>21191.436241766416</v>
      </c>
      <c r="CB1068" s="14">
        <f>Таблица1[[#This Row],[Т3]]+Таблица1[[#This Row],[Y6, мм]]</f>
        <v>59057.727149696388</v>
      </c>
      <c r="CC1068" s="14">
        <f>Таблица1[[#This Row],[Т4]]+Таблица1[[#This Row],[Lдуг 6,мм]]</f>
        <v>22319.911762103475</v>
      </c>
      <c r="CD1068" s="14">
        <f>Таблица1[[#This Row],[Т5]]+Таблица1[[#This Row],[Lдуг 1,мм]]</f>
        <v>59138.557675447031</v>
      </c>
      <c r="CE1068" s="14">
        <f>Таблица1[[#This Row],[Т6]]+Таблица1[[#This Row],[Lпрям1, мм]]</f>
        <v>25906.768654424814</v>
      </c>
      <c r="CF1068" s="15">
        <f>Таблица1[[#This Row],[Т7]]+Таблица1[[#This Row],[Lдуг 2,мм]]</f>
        <v>59138.557675447031</v>
      </c>
      <c r="CG1068" s="14">
        <f>Таблица1[[#This Row],[Т8]]+Таблица1[[#This Row],[Lпрям2, мм]]</f>
        <v>25906.768654424814</v>
      </c>
      <c r="CH1068" s="14">
        <f>Таблица1[[#This Row],[Т9]]-Таблица1[[#This Row],[Т9]]</f>
        <v>0</v>
      </c>
      <c r="CI1068" s="50">
        <f>Таблица1[[#This Row],[Т9]]-Таблица1[[#This Row],[Т8]]</f>
        <v>33231.789021022218</v>
      </c>
      <c r="CJ1068" s="54">
        <f>Таблица1[[#This Row],[Т9]]-Таблица1[[#This Row],[Т7]]</f>
        <v>0</v>
      </c>
      <c r="CK1068" s="14">
        <f>Таблица1[[#This Row],[Т9]]-Таблица1[[#This Row],[Т6]]</f>
        <v>36818.645913343556</v>
      </c>
      <c r="CL1068" s="14">
        <f>Таблица1[[#This Row],[Т9]]-Таблица1[[#This Row],[Т5]]</f>
        <v>80.830525750643574</v>
      </c>
      <c r="CM1068" s="14">
        <f>Таблица1[[#This Row],[Т9]]-Таблица1[[#This Row],[Т4]]</f>
        <v>37947.121433680615</v>
      </c>
      <c r="CN1068" s="14">
        <f>Таблица1[[#This Row],[Т9]]-Таблица1[[#This Row],[Т3]]</f>
        <v>312.87071637020563</v>
      </c>
      <c r="CO1068" s="14">
        <f>Таблица1[[#This Row],[Т9]]-Таблица1[[#This Row],[Т2]]</f>
        <v>43427.653615868767</v>
      </c>
      <c r="CP1068" s="14">
        <f>Таблица1[[#This Row],[Т9]]-Таблица1[[#This Row],[Т1]]</f>
        <v>571.01499540286022</v>
      </c>
      <c r="CQ1068" s="14">
        <f>Таблица1[[#This Row],[Т9]]-Таблица1[[#This Row],[угол обхв6]]</f>
        <v>46282.919303276416</v>
      </c>
      <c r="CR1068" s="14">
        <f>Таблица1[[#This Row],[Т9]]-Таблица1[[#This Row],[угол обхв5]]</f>
        <v>973.94054424805654</v>
      </c>
      <c r="CS1068" s="14">
        <f>Таблица1[[#This Row],[Т9]]-Таблица1[[#This Row],[угол обхв4]]</f>
        <v>59138.557675447031</v>
      </c>
      <c r="CT1068" s="14">
        <f>Таблица1[[#This Row],[Lкан_прям, мм]]+Таблица1[[#This Row],[Lкан_дуг, мм]]+Таблица1[[#This Row],[Lкан_леб,мм]]</f>
        <v>85045.326329871838</v>
      </c>
      <c r="CU1068" s="16">
        <f>Таблица1[[#This Row],[Lкан_леб,мм]]</f>
        <v>58164.617131198975</v>
      </c>
      <c r="CV1068" s="14">
        <f>2534431-(Таблица1[[#This Row],[Т23]]+Таблица1[[#This Row],[угол обхв3]])</f>
        <v>2449220.2908013272</v>
      </c>
      <c r="CW1068" s="50">
        <f>SUM(X1068:AC1068,AD1068:AI1068)-Таблица1[[#This Row],[lподв_min, мм]]</f>
        <v>23293.852305214041</v>
      </c>
      <c r="CX1068" s="17">
        <f>CW1507-Таблица1[[#This Row],[Суммарная длина каната]]</f>
        <v>-2426856.5347992838</v>
      </c>
    </row>
    <row r="1069" spans="1:102" x14ac:dyDescent="0.25">
      <c r="A1069" s="21">
        <v>1068</v>
      </c>
      <c r="B1069" s="10">
        <v>25.607755102040809</v>
      </c>
      <c r="C1069" s="10">
        <v>96.250204081632717</v>
      </c>
      <c r="D1069" s="11">
        <v>15185.321800572454</v>
      </c>
      <c r="E1069" s="11">
        <v>8616.5858240516573</v>
      </c>
      <c r="F1069" s="11">
        <v>14313.94621353342</v>
      </c>
      <c r="G1069" s="11">
        <v>8389.4436080010582</v>
      </c>
      <c r="H1069" s="11">
        <v>14777.321310572455</v>
      </c>
      <c r="I1069" s="11">
        <v>4951.4242742589486</v>
      </c>
      <c r="J1069" s="11">
        <v>3665.1615497927096</v>
      </c>
      <c r="K1069" s="11">
        <v>25944.995040944905</v>
      </c>
      <c r="L1069" s="11">
        <v>935.71415772796058</v>
      </c>
      <c r="M1069" s="11">
        <v>58164.617131198975</v>
      </c>
      <c r="N1069" s="11">
        <v>9902.1869976964445</v>
      </c>
      <c r="O1069" s="11">
        <v>16295.798912354616</v>
      </c>
      <c r="P1069" s="43">
        <v>12326.675500232401</v>
      </c>
      <c r="Q1069" s="11">
        <v>14865.017413622925</v>
      </c>
      <c r="R1069" s="11">
        <v>14548.691810818487</v>
      </c>
      <c r="S1069" s="11">
        <v>9855.1395193535045</v>
      </c>
      <c r="T1069" s="11">
        <v>15185.321800572454</v>
      </c>
      <c r="U1069" s="11">
        <v>8616.5858240516573</v>
      </c>
      <c r="V1069" s="11">
        <v>14356.00151671913</v>
      </c>
      <c r="W1069" s="11">
        <v>8255.4572225958327</v>
      </c>
      <c r="X1069" s="12">
        <v>0</v>
      </c>
      <c r="Y1069" s="12">
        <v>388.91411052275163</v>
      </c>
      <c r="Z1069" s="12">
        <v>253.04252410720372</v>
      </c>
      <c r="AA1069" s="44">
        <v>232.04019061955952</v>
      </c>
      <c r="AB1069" s="45">
        <v>61.717332478445663</v>
      </c>
      <c r="AC1069" s="12">
        <v>0</v>
      </c>
      <c r="AD1069" s="12">
        <v>12855.638372170613</v>
      </c>
      <c r="AE1069" s="12">
        <v>2815.1874175695557</v>
      </c>
      <c r="AF1069" s="12">
        <v>5480.5321821881498</v>
      </c>
      <c r="AG1069" s="44">
        <v>1128.4755203370617</v>
      </c>
      <c r="AH1069" s="45">
        <v>3665.1615486795235</v>
      </c>
      <c r="AI1069" s="12">
        <v>0</v>
      </c>
      <c r="AJ1069" s="12">
        <v>-24.069085256348753</v>
      </c>
      <c r="AK1069" s="12">
        <v>30.546446915313275</v>
      </c>
      <c r="AL1069" s="12">
        <v>66.081419142470537</v>
      </c>
      <c r="AM1069" s="44">
        <v>98.66701620107807</v>
      </c>
      <c r="AN1069" s="45">
        <v>89.999999843674601</v>
      </c>
      <c r="AO1069" s="12">
        <v>0</v>
      </c>
      <c r="AP1069" s="12">
        <v>-2002.107580485161</v>
      </c>
      <c r="AQ1069" s="12">
        <v>10109.547561984027</v>
      </c>
      <c r="AR1069" s="12">
        <v>12699.637488760643</v>
      </c>
      <c r="AS1069" s="44">
        <v>14952.032777306846</v>
      </c>
      <c r="AT1069" s="45">
        <v>14777.321800572456</v>
      </c>
      <c r="AU1069" s="12">
        <v>0</v>
      </c>
      <c r="AV1069" s="12">
        <v>11425.308941940806</v>
      </c>
      <c r="AW1069" s="12">
        <v>16647.175628114688</v>
      </c>
      <c r="AX1069" s="12">
        <v>15030.436140232276</v>
      </c>
      <c r="AY1069" s="44">
        <v>9793.657288162387</v>
      </c>
      <c r="AZ1069" s="45">
        <v>8616.5858229384739</v>
      </c>
      <c r="BA1069" s="12">
        <v>0</v>
      </c>
      <c r="BB1069" s="12">
        <v>9735.7891473695581</v>
      </c>
      <c r="BC1069" s="12">
        <v>12534.036064519983</v>
      </c>
      <c r="BD1069" s="12">
        <v>14921.65379934673</v>
      </c>
      <c r="BE1069" s="44">
        <v>14781.980834084097</v>
      </c>
      <c r="BF1069" s="45">
        <v>14777.321810572455</v>
      </c>
      <c r="BG1069" s="12">
        <v>0</v>
      </c>
      <c r="BH1069" s="12">
        <v>16668.325093188381</v>
      </c>
      <c r="BI1069" s="12">
        <v>15216.394129382998</v>
      </c>
      <c r="BJ1069" s="12">
        <v>10020.558245962855</v>
      </c>
      <c r="BK1069" s="44">
        <v>8678.0680552427748</v>
      </c>
      <c r="BL1069" s="45">
        <v>4951.4242742589504</v>
      </c>
      <c r="BM1069" s="12">
        <v>0</v>
      </c>
      <c r="BN1069" s="12">
        <v>0</v>
      </c>
      <c r="BO1069" s="12">
        <v>54.615532171662032</v>
      </c>
      <c r="BP1069" s="12">
        <v>35.534972227157262</v>
      </c>
      <c r="BQ1069" s="48">
        <v>32.585597058607533</v>
      </c>
      <c r="BR1069" s="49">
        <v>8.6670163574034742</v>
      </c>
      <c r="BS1069" s="13">
        <v>0</v>
      </c>
      <c r="BT1069" s="12">
        <v>165.38286880102666</v>
      </c>
      <c r="BV1069" s="14">
        <f>Таблица1[[#This Row],[Lкан_леб,мм]]</f>
        <v>58164.617131198975</v>
      </c>
      <c r="BW1069" s="50">
        <f>Таблица1[[#This Row],[угол обхв4]]+Таблица1[[#This Row],[Lдуг 3,мм]]</f>
        <v>12855.638372170613</v>
      </c>
      <c r="BX1069" s="54">
        <f>Таблица1[[#This Row],[угол обхв5]]+Таблица1[[#This Row],[Y5, мм]]</f>
        <v>58553.531241721728</v>
      </c>
      <c r="BY1069" s="14">
        <f>Таблица1[[#This Row],[угол обхв6]]+Таблица1[[#This Row],[Lдуг 4,мм]]</f>
        <v>15670.825789740169</v>
      </c>
      <c r="BZ1069" s="14">
        <f>Таблица1[[#This Row],[Т1]]+Таблица1[[#This Row],[X6, мм]]</f>
        <v>58806.573765828929</v>
      </c>
      <c r="CA1069" s="14">
        <f>Таблица1[[#This Row],[Т2]]+Таблица1[[#This Row],[Lдуг 5,мм]]</f>
        <v>21151.357971928319</v>
      </c>
      <c r="CB1069" s="14">
        <f>Таблица1[[#This Row],[Т3]]+Таблица1[[#This Row],[Y6, мм]]</f>
        <v>59038.613956448491</v>
      </c>
      <c r="CC1069" s="14">
        <f>Таблица1[[#This Row],[Т4]]+Таблица1[[#This Row],[Lдуг 6,мм]]</f>
        <v>22279.833492265381</v>
      </c>
      <c r="CD1069" s="14">
        <f>Таблица1[[#This Row],[Т5]]+Таблица1[[#This Row],[Lдуг 1,мм]]</f>
        <v>59100.331288926936</v>
      </c>
      <c r="CE1069" s="14">
        <f>Таблица1[[#This Row],[Т6]]+Таблица1[[#This Row],[Lпрям1, мм]]</f>
        <v>25944.995040944905</v>
      </c>
      <c r="CF1069" s="15">
        <f>Таблица1[[#This Row],[Т7]]+Таблица1[[#This Row],[Lдуг 2,мм]]</f>
        <v>59100.331288926936</v>
      </c>
      <c r="CG1069" s="14">
        <f>Таблица1[[#This Row],[Т8]]+Таблица1[[#This Row],[Lпрям2, мм]]</f>
        <v>25944.995040944905</v>
      </c>
      <c r="CH1069" s="14">
        <f>Таблица1[[#This Row],[Т9]]-Таблица1[[#This Row],[Т9]]</f>
        <v>0</v>
      </c>
      <c r="CI1069" s="50">
        <f>Таблица1[[#This Row],[Т9]]-Таблица1[[#This Row],[Т8]]</f>
        <v>33155.336247982035</v>
      </c>
      <c r="CJ1069" s="54">
        <f>Таблица1[[#This Row],[Т9]]-Таблица1[[#This Row],[Т7]]</f>
        <v>0</v>
      </c>
      <c r="CK1069" s="14">
        <f>Таблица1[[#This Row],[Т9]]-Таблица1[[#This Row],[Т6]]</f>
        <v>36820.497796661555</v>
      </c>
      <c r="CL1069" s="14">
        <f>Таблица1[[#This Row],[Т9]]-Таблица1[[#This Row],[Т5]]</f>
        <v>61.717332478445314</v>
      </c>
      <c r="CM1069" s="14">
        <f>Таблица1[[#This Row],[Т9]]-Таблица1[[#This Row],[Т4]]</f>
        <v>37948.973316998614</v>
      </c>
      <c r="CN1069" s="14">
        <f>Таблица1[[#This Row],[Т9]]-Таблица1[[#This Row],[Т3]]</f>
        <v>293.75752309800737</v>
      </c>
      <c r="CO1069" s="14">
        <f>Таблица1[[#This Row],[Т9]]-Таблица1[[#This Row],[Т2]]</f>
        <v>43429.505499186766</v>
      </c>
      <c r="CP1069" s="14">
        <f>Таблица1[[#This Row],[Т9]]-Таблица1[[#This Row],[Т1]]</f>
        <v>546.8000472052081</v>
      </c>
      <c r="CQ1069" s="14">
        <f>Таблица1[[#This Row],[Т9]]-Таблица1[[#This Row],[угол обхв6]]</f>
        <v>46244.692916756321</v>
      </c>
      <c r="CR1069" s="14">
        <f>Таблица1[[#This Row],[Т9]]-Таблица1[[#This Row],[угол обхв5]]</f>
        <v>935.71415772796172</v>
      </c>
      <c r="CS1069" s="14">
        <f>Таблица1[[#This Row],[Т9]]-Таблица1[[#This Row],[угол обхв4]]</f>
        <v>59100.331288926936</v>
      </c>
      <c r="CT1069" s="14">
        <f>Таблица1[[#This Row],[Lкан_прям, мм]]+Таблица1[[#This Row],[Lкан_дуг, мм]]+Таблица1[[#This Row],[Lкан_леб,мм]]</f>
        <v>85045.326329871838</v>
      </c>
      <c r="CU1069" s="16">
        <f>Таблица1[[#This Row],[Lкан_леб,мм]]</f>
        <v>58164.617131198975</v>
      </c>
      <c r="CV1069" s="14">
        <f>2534431-(Таблица1[[#This Row],[Т23]]+Таблица1[[#This Row],[угол обхв3]])</f>
        <v>2449220.2908013272</v>
      </c>
      <c r="CW1069" s="50">
        <f>SUM(X1069:AC1069,AD1069:AI1069)-Таблица1[[#This Row],[lподв_min, мм]]</f>
        <v>23215.547648880154</v>
      </c>
      <c r="CX1069" s="17">
        <f>CW1508-Таблица1[[#This Row],[Суммарная длина каната]]</f>
        <v>-2426909.6487793061</v>
      </c>
    </row>
    <row r="1070" spans="1:102" x14ac:dyDescent="0.25">
      <c r="A1070" s="21">
        <v>1069</v>
      </c>
      <c r="B1070" s="10">
        <v>25.607755102040809</v>
      </c>
      <c r="C1070" s="10">
        <v>98.934285714285778</v>
      </c>
      <c r="D1070" s="11">
        <v>14675.16691778514</v>
      </c>
      <c r="E1070" s="11">
        <v>8462.353920753354</v>
      </c>
      <c r="F1070" s="11">
        <v>14626.883313485205</v>
      </c>
      <c r="G1070" s="11">
        <v>8594.2239080734707</v>
      </c>
      <c r="H1070" s="11">
        <v>15083.166427785143</v>
      </c>
      <c r="I1070" s="11">
        <v>5117.2827978243586</v>
      </c>
      <c r="J1070" s="11">
        <v>3345.0711229289959</v>
      </c>
      <c r="K1070" s="11">
        <v>25973.92204734074</v>
      </c>
      <c r="L1070" s="11">
        <v>906.78715133212393</v>
      </c>
      <c r="M1070" s="11">
        <v>58164.617131198975</v>
      </c>
      <c r="N1070" s="11">
        <v>9902.1869976964445</v>
      </c>
      <c r="O1070" s="11">
        <v>16295.798912354616</v>
      </c>
      <c r="P1070" s="43">
        <v>12338.548598842814</v>
      </c>
      <c r="Q1070" s="11">
        <v>14969.63175649874</v>
      </c>
      <c r="R1070" s="11">
        <v>14792.734406634951</v>
      </c>
      <c r="S1070" s="11">
        <v>10069.304724469994</v>
      </c>
      <c r="T1070" s="11">
        <v>15486.666108393085</v>
      </c>
      <c r="U1070" s="11">
        <v>8861.9225176708969</v>
      </c>
      <c r="V1070" s="11">
        <v>14675.16691778514</v>
      </c>
      <c r="W1070" s="11">
        <v>8462.353920753354</v>
      </c>
      <c r="X1070" s="12">
        <v>0</v>
      </c>
      <c r="Y1070" s="12">
        <v>374.77201138291406</v>
      </c>
      <c r="Z1070" s="12">
        <v>248.07142999914413</v>
      </c>
      <c r="AA1070" s="44">
        <v>232.04019061955924</v>
      </c>
      <c r="AB1070" s="45">
        <v>47.253829333787856</v>
      </c>
      <c r="AC1070" s="12">
        <v>4.6496899967187124</v>
      </c>
      <c r="AD1070" s="12">
        <v>12855.638372170613</v>
      </c>
      <c r="AE1070" s="12">
        <v>2773.9100880907008</v>
      </c>
      <c r="AF1070" s="12">
        <v>5480.532182188148</v>
      </c>
      <c r="AG1070" s="44">
        <v>1128.4755203370592</v>
      </c>
      <c r="AH1070" s="45">
        <v>390.29476040551617</v>
      </c>
      <c r="AI1070" s="12">
        <v>3345.0711241486993</v>
      </c>
      <c r="AJ1070" s="12">
        <v>-24.069085256348753</v>
      </c>
      <c r="AK1070" s="12">
        <v>28.560460164900814</v>
      </c>
      <c r="AL1070" s="12">
        <v>63.397337509817476</v>
      </c>
      <c r="AM1070" s="44">
        <v>95.982934568424966</v>
      </c>
      <c r="AN1070" s="45">
        <v>89.347039993283971</v>
      </c>
      <c r="AO1070" s="12">
        <v>89.999999828715787</v>
      </c>
      <c r="AP1070" s="12">
        <v>-2002.107580485161</v>
      </c>
      <c r="AQ1070" s="12">
        <v>10097.246023550315</v>
      </c>
      <c r="AR1070" s="12">
        <v>12703.355037817046</v>
      </c>
      <c r="AS1070" s="44">
        <v>15198.512024451553</v>
      </c>
      <c r="AT1070" s="45">
        <v>15078.692602748992</v>
      </c>
      <c r="AU1070" s="12">
        <v>15083.16691778514</v>
      </c>
      <c r="AV1070" s="12">
        <v>11425.308941940806</v>
      </c>
      <c r="AW1070" s="12">
        <v>16654.150661942836</v>
      </c>
      <c r="AX1070" s="12">
        <v>15152.334416804881</v>
      </c>
      <c r="AY1070" s="44">
        <v>10026.777969608094</v>
      </c>
      <c r="AZ1070" s="45">
        <v>8857.2729271008011</v>
      </c>
      <c r="BA1070" s="12">
        <v>8462.3539219730592</v>
      </c>
      <c r="BB1070" s="12">
        <v>9735.7891473695581</v>
      </c>
      <c r="BC1070" s="12">
        <v>12533.607624696686</v>
      </c>
      <c r="BD1070" s="12">
        <v>15157.540845609181</v>
      </c>
      <c r="BE1070" s="44">
        <v>15080.888490576483</v>
      </c>
      <c r="BF1070" s="45">
        <v>15083.140423429233</v>
      </c>
      <c r="BG1070" s="12">
        <v>15083.166927785143</v>
      </c>
      <c r="BH1070" s="12">
        <v>16668.325093188381</v>
      </c>
      <c r="BI1070" s="12">
        <v>15327.983506086963</v>
      </c>
      <c r="BJ1070" s="12">
        <v>10252.007384776136</v>
      </c>
      <c r="BK1070" s="44">
        <v>8904.4492725327964</v>
      </c>
      <c r="BL1070" s="45">
        <v>8467.0035113234499</v>
      </c>
      <c r="BM1070" s="12">
        <v>5117.2827978243604</v>
      </c>
      <c r="BN1070" s="12">
        <v>0</v>
      </c>
      <c r="BO1070" s="12">
        <v>52.629545421249567</v>
      </c>
      <c r="BP1070" s="12">
        <v>34.836877344916665</v>
      </c>
      <c r="BQ1070" s="48">
        <v>32.585597058607497</v>
      </c>
      <c r="BR1070" s="49">
        <v>6.6358945751410054</v>
      </c>
      <c r="BS1070" s="13">
        <v>0.65295983543181313</v>
      </c>
      <c r="BT1070" s="12">
        <v>165.38286880102666</v>
      </c>
      <c r="BV1070" s="14">
        <f>Таблица1[[#This Row],[Lкан_леб,мм]]</f>
        <v>58164.617131198975</v>
      </c>
      <c r="BW1070" s="50">
        <f>Таблица1[[#This Row],[угол обхв4]]+Таблица1[[#This Row],[Lдуг 3,мм]]</f>
        <v>12855.638372170613</v>
      </c>
      <c r="BX1070" s="54">
        <f>Таблица1[[#This Row],[угол обхв5]]+Таблица1[[#This Row],[Y5, мм]]</f>
        <v>58539.389142581887</v>
      </c>
      <c r="BY1070" s="14">
        <f>Таблица1[[#This Row],[угол обхв6]]+Таблица1[[#This Row],[Lдуг 4,мм]]</f>
        <v>15629.548460261314</v>
      </c>
      <c r="BZ1070" s="14">
        <f>Таблица1[[#This Row],[Т1]]+Таблица1[[#This Row],[X6, мм]]</f>
        <v>58787.460572581032</v>
      </c>
      <c r="CA1070" s="14">
        <f>Таблица1[[#This Row],[Т2]]+Таблица1[[#This Row],[Lдуг 5,мм]]</f>
        <v>21110.080642449462</v>
      </c>
      <c r="CB1070" s="14">
        <f>Таблица1[[#This Row],[Т3]]+Таблица1[[#This Row],[Y6, мм]]</f>
        <v>59019.500763200595</v>
      </c>
      <c r="CC1070" s="14">
        <f>Таблица1[[#This Row],[Т4]]+Таблица1[[#This Row],[Lдуг 6,мм]]</f>
        <v>22238.556162786521</v>
      </c>
      <c r="CD1070" s="14">
        <f>Таблица1[[#This Row],[Т5]]+Таблица1[[#This Row],[Lдуг 1,мм]]</f>
        <v>59066.75459253438</v>
      </c>
      <c r="CE1070" s="14">
        <f>Таблица1[[#This Row],[Т6]]+Таблица1[[#This Row],[Lпрям1, мм]]</f>
        <v>22628.850923192036</v>
      </c>
      <c r="CF1070" s="15">
        <f>Таблица1[[#This Row],[Т7]]+Таблица1[[#This Row],[Lдуг 2,мм]]</f>
        <v>59071.404282531097</v>
      </c>
      <c r="CG1070" s="14">
        <f>Таблица1[[#This Row],[Т8]]+Таблица1[[#This Row],[Lпрям2, мм]]</f>
        <v>25973.922047340737</v>
      </c>
      <c r="CH1070" s="14">
        <f>Таблица1[[#This Row],[Т9]]-Таблица1[[#This Row],[Т9]]</f>
        <v>0</v>
      </c>
      <c r="CI1070" s="50">
        <f>Таблица1[[#This Row],[Т9]]-Таблица1[[#This Row],[Т8]]</f>
        <v>36442.553359339057</v>
      </c>
      <c r="CJ1070" s="54">
        <f>Таблица1[[#This Row],[Т9]]-Таблица1[[#This Row],[Т7]]</f>
        <v>4.6496899967169156</v>
      </c>
      <c r="CK1070" s="14">
        <f>Таблица1[[#This Row],[Т9]]-Таблица1[[#This Row],[Т6]]</f>
        <v>36832.84811974458</v>
      </c>
      <c r="CL1070" s="14">
        <f>Таблица1[[#This Row],[Т9]]-Таблица1[[#This Row],[Т5]]</f>
        <v>51.903519330502604</v>
      </c>
      <c r="CM1070" s="14">
        <f>Таблица1[[#This Row],[Т9]]-Таблица1[[#This Row],[Т4]]</f>
        <v>37961.323640081639</v>
      </c>
      <c r="CN1070" s="14">
        <f>Таблица1[[#This Row],[Т9]]-Таблица1[[#This Row],[Т3]]</f>
        <v>283.94370995006466</v>
      </c>
      <c r="CO1070" s="14">
        <f>Таблица1[[#This Row],[Т9]]-Таблица1[[#This Row],[Т2]]</f>
        <v>43441.855822269783</v>
      </c>
      <c r="CP1070" s="14">
        <f>Таблица1[[#This Row],[Т9]]-Таблица1[[#This Row],[Т1]]</f>
        <v>532.0151399492097</v>
      </c>
      <c r="CQ1070" s="14">
        <f>Таблица1[[#This Row],[Т9]]-Таблица1[[#This Row],[угол обхв6]]</f>
        <v>46215.765910360482</v>
      </c>
      <c r="CR1070" s="14">
        <f>Таблица1[[#This Row],[Т9]]-Таблица1[[#This Row],[угол обхв5]]</f>
        <v>906.78715133212245</v>
      </c>
      <c r="CS1070" s="14">
        <f>Таблица1[[#This Row],[Т9]]-Таблица1[[#This Row],[угол обхв4]]</f>
        <v>59071.404282531097</v>
      </c>
      <c r="CT1070" s="14">
        <f>Таблица1[[#This Row],[Lкан_прям, мм]]+Таблица1[[#This Row],[Lкан_дуг, мм]]+Таблица1[[#This Row],[Lкан_леб,мм]]</f>
        <v>85045.326329871838</v>
      </c>
      <c r="CU1070" s="16">
        <f>Таблица1[[#This Row],[Lкан_леб,мм]]</f>
        <v>58164.617131198975</v>
      </c>
      <c r="CV1070" s="14">
        <f>2534431-(Таблица1[[#This Row],[Т23]]+Таблица1[[#This Row],[угол обхв3]])</f>
        <v>2449220.2908013272</v>
      </c>
      <c r="CW1070" s="50">
        <f>SUM(X1070:AC1070,AD1070:AI1070)-Таблица1[[#This Row],[lподв_min, мм]]</f>
        <v>23535.638075743864</v>
      </c>
      <c r="CX1070" s="17">
        <f>CW1509-Таблица1[[#This Row],[Суммарная длина каната]]</f>
        <v>-2426962.3609996582</v>
      </c>
    </row>
    <row r="1071" spans="1:102" x14ac:dyDescent="0.25">
      <c r="A1071" s="21">
        <v>1070</v>
      </c>
      <c r="B1071" s="10">
        <v>25.607755102040809</v>
      </c>
      <c r="C1071" s="10">
        <v>101.61836734693884</v>
      </c>
      <c r="D1071" s="11">
        <v>14984.293419246455</v>
      </c>
      <c r="E1071" s="11">
        <v>8683.9698115202355</v>
      </c>
      <c r="F1071" s="11">
        <v>14929.887455409109</v>
      </c>
      <c r="G1071" s="11">
        <v>8813.4340579318578</v>
      </c>
      <c r="H1071" s="11">
        <v>15392.292929246456</v>
      </c>
      <c r="I1071" s="11">
        <v>5296.4606002717155</v>
      </c>
      <c r="J1071" s="11">
        <v>3387.5092112485195</v>
      </c>
      <c r="K1071" s="11">
        <v>25973.922047325468</v>
      </c>
      <c r="L1071" s="11">
        <v>906.78715134739934</v>
      </c>
      <c r="M1071" s="11">
        <v>58164.617131198975</v>
      </c>
      <c r="N1071" s="11">
        <v>9902.1869976964445</v>
      </c>
      <c r="O1071" s="11">
        <v>16295.798912354616</v>
      </c>
      <c r="P1071" s="43">
        <v>12345.509694084021</v>
      </c>
      <c r="Q1071" s="11">
        <v>15074.687333975586</v>
      </c>
      <c r="R1071" s="11">
        <v>15026.480141881886</v>
      </c>
      <c r="S1071" s="11">
        <v>10294.663227547406</v>
      </c>
      <c r="T1071" s="11">
        <v>15776.190963871031</v>
      </c>
      <c r="U1071" s="11">
        <v>9121.101689581732</v>
      </c>
      <c r="V1071" s="11">
        <v>14984.293419246455</v>
      </c>
      <c r="W1071" s="11">
        <v>8683.9698115202355</v>
      </c>
      <c r="X1071" s="12">
        <v>0</v>
      </c>
      <c r="Y1071" s="12">
        <v>360.48936744758453</v>
      </c>
      <c r="Z1071" s="12">
        <v>243.24088068657667</v>
      </c>
      <c r="AA1071" s="44">
        <v>232.0401906195587</v>
      </c>
      <c r="AB1071" s="45">
        <v>47.253829333785404</v>
      </c>
      <c r="AC1071" s="12">
        <v>23.762883259894064</v>
      </c>
      <c r="AD1071" s="12">
        <v>12855.638372170613</v>
      </c>
      <c r="AE1071" s="12">
        <v>2731.4719997711827</v>
      </c>
      <c r="AF1071" s="12">
        <v>5480.5321821881489</v>
      </c>
      <c r="AG1071" s="44">
        <v>1128.4755203370601</v>
      </c>
      <c r="AH1071" s="45">
        <v>390.29476040552078</v>
      </c>
      <c r="AI1071" s="12">
        <v>3387.5092124529428</v>
      </c>
      <c r="AJ1071" s="12">
        <v>-24.069085256348753</v>
      </c>
      <c r="AK1071" s="12">
        <v>26.554736591904479</v>
      </c>
      <c r="AL1071" s="12">
        <v>60.713255877164436</v>
      </c>
      <c r="AM1071" s="44">
        <v>93.298852935771862</v>
      </c>
      <c r="AN1071" s="45">
        <v>86.662958360631194</v>
      </c>
      <c r="AO1071" s="12">
        <v>89.999999830861597</v>
      </c>
      <c r="AP1071" s="12">
        <v>-2002.107580485161</v>
      </c>
      <c r="AQ1071" s="12">
        <v>10084.584446405559</v>
      </c>
      <c r="AR1071" s="12">
        <v>12701.360142651964</v>
      </c>
      <c r="AS1071" s="44">
        <v>15433.804073172079</v>
      </c>
      <c r="AT1071" s="45">
        <v>15368.882771558854</v>
      </c>
      <c r="AU1071" s="12">
        <v>15392.293419246455</v>
      </c>
      <c r="AV1071" s="12">
        <v>11425.308941940806</v>
      </c>
      <c r="AW1071" s="12">
        <v>16660.758048018331</v>
      </c>
      <c r="AX1071" s="12">
        <v>15274.273050533646</v>
      </c>
      <c r="AY1071" s="44">
        <v>10271.185259187656</v>
      </c>
      <c r="AZ1071" s="45">
        <v>9097.352237474619</v>
      </c>
      <c r="BA1071" s="12">
        <v>8683.9698127246593</v>
      </c>
      <c r="BB1071" s="12">
        <v>9735.7891473695581</v>
      </c>
      <c r="BC1071" s="12">
        <v>12527.907142793136</v>
      </c>
      <c r="BD1071" s="12">
        <v>15382.330590449828</v>
      </c>
      <c r="BE1071" s="44">
        <v>15368.867032580838</v>
      </c>
      <c r="BF1071" s="45">
        <v>15391.60161155863</v>
      </c>
      <c r="BG1071" s="12">
        <v>15392.293429246458</v>
      </c>
      <c r="BH1071" s="12">
        <v>16668.325093188381</v>
      </c>
      <c r="BI1071" s="12">
        <v>15439.646469639301</v>
      </c>
      <c r="BJ1071" s="12">
        <v>10494.248944105466</v>
      </c>
      <c r="BK1071" s="44">
        <v>9144.5796579414819</v>
      </c>
      <c r="BL1071" s="45">
        <v>8707.7192636273485</v>
      </c>
      <c r="BM1071" s="12">
        <v>5296.4606002717173</v>
      </c>
      <c r="BN1071" s="12">
        <v>0</v>
      </c>
      <c r="BO1071" s="12">
        <v>50.623821848253236</v>
      </c>
      <c r="BP1071" s="12">
        <v>34.158519285259956</v>
      </c>
      <c r="BQ1071" s="48">
        <v>32.585597058607419</v>
      </c>
      <c r="BR1071" s="49">
        <v>6.6358945751406626</v>
      </c>
      <c r="BS1071" s="13">
        <v>3.337041470230405</v>
      </c>
      <c r="BT1071" s="12">
        <v>165.38286880102666</v>
      </c>
      <c r="BV1071" s="14">
        <f>Таблица1[[#This Row],[Lкан_леб,мм]]</f>
        <v>58164.617131198975</v>
      </c>
      <c r="BW1071" s="50">
        <f>Таблица1[[#This Row],[угол обхв4]]+Таблица1[[#This Row],[Lдуг 3,мм]]</f>
        <v>12855.638372170613</v>
      </c>
      <c r="BX1071" s="54">
        <f>Таблица1[[#This Row],[угол обхв5]]+Таблица1[[#This Row],[Y5, мм]]</f>
        <v>58525.106498646557</v>
      </c>
      <c r="BY1071" s="14">
        <f>Таблица1[[#This Row],[угол обхв6]]+Таблица1[[#This Row],[Lдуг 4,мм]]</f>
        <v>15587.110371941795</v>
      </c>
      <c r="BZ1071" s="14">
        <f>Таблица1[[#This Row],[Т1]]+Таблица1[[#This Row],[X6, мм]]</f>
        <v>58768.347379333136</v>
      </c>
      <c r="CA1071" s="14">
        <f>Таблица1[[#This Row],[Т2]]+Таблица1[[#This Row],[Lдуг 5,мм]]</f>
        <v>21067.642554129943</v>
      </c>
      <c r="CB1071" s="14">
        <f>Таблица1[[#This Row],[Т3]]+Таблица1[[#This Row],[Y6, мм]]</f>
        <v>59000.387569952698</v>
      </c>
      <c r="CC1071" s="14">
        <f>Таблица1[[#This Row],[Т4]]+Таблица1[[#This Row],[Lдуг 6,мм]]</f>
        <v>22196.118074467002</v>
      </c>
      <c r="CD1071" s="14">
        <f>Таблица1[[#This Row],[Т5]]+Таблица1[[#This Row],[Lдуг 1,мм]]</f>
        <v>59047.641399286484</v>
      </c>
      <c r="CE1071" s="14">
        <f>Таблица1[[#This Row],[Т6]]+Таблица1[[#This Row],[Lпрям1, мм]]</f>
        <v>22586.412834872524</v>
      </c>
      <c r="CF1071" s="15">
        <f>Таблица1[[#This Row],[Т7]]+Таблица1[[#This Row],[Lдуг 2,мм]]</f>
        <v>59071.404282546377</v>
      </c>
      <c r="CG1071" s="14">
        <f>Таблица1[[#This Row],[Т8]]+Таблица1[[#This Row],[Lпрям2, мм]]</f>
        <v>25973.922047325468</v>
      </c>
      <c r="CH1071" s="14">
        <f>Таблица1[[#This Row],[Т9]]-Таблица1[[#This Row],[Т9]]</f>
        <v>0</v>
      </c>
      <c r="CI1071" s="50">
        <f>Таблица1[[#This Row],[Т9]]-Таблица1[[#This Row],[Т8]]</f>
        <v>36484.991447673849</v>
      </c>
      <c r="CJ1071" s="54">
        <f>Таблица1[[#This Row],[Т9]]-Таблица1[[#This Row],[Т7]]</f>
        <v>23.762883259892988</v>
      </c>
      <c r="CK1071" s="14">
        <f>Таблица1[[#This Row],[Т9]]-Таблица1[[#This Row],[Т6]]</f>
        <v>36875.286208079371</v>
      </c>
      <c r="CL1071" s="14">
        <f>Таблица1[[#This Row],[Т9]]-Таблица1[[#This Row],[Т5]]</f>
        <v>71.016712593678676</v>
      </c>
      <c r="CM1071" s="14">
        <f>Таблица1[[#This Row],[Т9]]-Таблица1[[#This Row],[Т4]]</f>
        <v>38003.76172841643</v>
      </c>
      <c r="CN1071" s="14">
        <f>Таблица1[[#This Row],[Т9]]-Таблица1[[#This Row],[Т3]]</f>
        <v>303.05690321324073</v>
      </c>
      <c r="CO1071" s="14">
        <f>Таблица1[[#This Row],[Т9]]-Таблица1[[#This Row],[Т2]]</f>
        <v>43484.293910604581</v>
      </c>
      <c r="CP1071" s="14">
        <f>Таблица1[[#This Row],[Т9]]-Таблица1[[#This Row],[Т1]]</f>
        <v>546.29778389981948</v>
      </c>
      <c r="CQ1071" s="14">
        <f>Таблица1[[#This Row],[Т9]]-Таблица1[[#This Row],[угол обхв6]]</f>
        <v>46215.765910375761</v>
      </c>
      <c r="CR1071" s="14">
        <f>Таблица1[[#This Row],[Т9]]-Таблица1[[#This Row],[угол обхв5]]</f>
        <v>906.78715134740196</v>
      </c>
      <c r="CS1071" s="14">
        <f>Таблица1[[#This Row],[Т9]]-Таблица1[[#This Row],[угол обхв4]]</f>
        <v>59071.404282546377</v>
      </c>
      <c r="CT1071" s="14">
        <f>Таблица1[[#This Row],[Lкан_прям, мм]]+Таблица1[[#This Row],[Lкан_дуг, мм]]+Таблица1[[#This Row],[Lкан_леб,мм]]</f>
        <v>85045.326329871838</v>
      </c>
      <c r="CU1071" s="16">
        <f>Таблица1[[#This Row],[Lкан_леб,мм]]</f>
        <v>58164.617131198975</v>
      </c>
      <c r="CV1071" s="14">
        <f>2534431-(Таблица1[[#This Row],[Т23]]+Таблица1[[#This Row],[угол обхв3]])</f>
        <v>2449220.2908013272</v>
      </c>
      <c r="CW1071" s="50">
        <f>SUM(X1071:AC1071,AD1071:AI1071)-Таблица1[[#This Row],[lподв_min, мм]]</f>
        <v>23493.199987424352</v>
      </c>
      <c r="CX1071" s="17">
        <f>CW1510-Таблица1[[#This Row],[Суммарная длина каната]]</f>
        <v>-2424838.6248151097</v>
      </c>
    </row>
    <row r="1072" spans="1:102" x14ac:dyDescent="0.25">
      <c r="A1072" s="21">
        <v>1071</v>
      </c>
      <c r="B1072" s="10">
        <v>25.607755102040809</v>
      </c>
      <c r="C1072" s="10">
        <v>104.3024489795919</v>
      </c>
      <c r="D1072" s="11">
        <v>15282.702750508442</v>
      </c>
      <c r="E1072" s="11">
        <v>8919.818635901207</v>
      </c>
      <c r="F1072" s="11">
        <v>15222.293802099173</v>
      </c>
      <c r="G1072" s="11">
        <v>9046.5930771426738</v>
      </c>
      <c r="H1072" s="11">
        <v>15690.702260508444</v>
      </c>
      <c r="I1072" s="11">
        <v>5488.7509575874892</v>
      </c>
      <c r="J1072" s="11">
        <v>3431.0676783137178</v>
      </c>
      <c r="K1072" s="11">
        <v>25973.92204731017</v>
      </c>
      <c r="L1072" s="11">
        <v>906.78715136269557</v>
      </c>
      <c r="M1072" s="11">
        <v>58164.617131198975</v>
      </c>
      <c r="N1072" s="11">
        <v>9902.1869976964445</v>
      </c>
      <c r="O1072" s="11">
        <v>16295.798912354616</v>
      </c>
      <c r="P1072" s="43">
        <v>12347.543512253551</v>
      </c>
      <c r="Q1072" s="11">
        <v>15179.953638126555</v>
      </c>
      <c r="R1072" s="11">
        <v>15249.416142839023</v>
      </c>
      <c r="S1072" s="11">
        <v>10530.72055772943</v>
      </c>
      <c r="T1072" s="11">
        <v>16053.261105406402</v>
      </c>
      <c r="U1072" s="11">
        <v>9393.5546612327707</v>
      </c>
      <c r="V1072" s="11">
        <v>15282.702750508442</v>
      </c>
      <c r="W1072" s="11">
        <v>8919.818635901207</v>
      </c>
      <c r="X1072" s="12">
        <v>0</v>
      </c>
      <c r="Y1072" s="12">
        <v>346.05551223084655</v>
      </c>
      <c r="Z1072" s="12">
        <v>238.56154265541738</v>
      </c>
      <c r="AA1072" s="44">
        <v>232.04019061955887</v>
      </c>
      <c r="AB1072" s="45">
        <v>47.253829333788303</v>
      </c>
      <c r="AC1072" s="12">
        <v>42.876076523084549</v>
      </c>
      <c r="AD1072" s="12">
        <v>12855.638372170613</v>
      </c>
      <c r="AE1072" s="12">
        <v>2687.9135327059867</v>
      </c>
      <c r="AF1072" s="12">
        <v>5480.5321821881489</v>
      </c>
      <c r="AG1072" s="44">
        <v>1128.475520337058</v>
      </c>
      <c r="AH1072" s="45">
        <v>390.2947604055139</v>
      </c>
      <c r="AI1072" s="12">
        <v>3431.0676795028498</v>
      </c>
      <c r="AJ1072" s="12">
        <v>-24.069085256348753</v>
      </c>
      <c r="AK1072" s="12">
        <v>24.527778292831027</v>
      </c>
      <c r="AL1072" s="12">
        <v>58.029174244511367</v>
      </c>
      <c r="AM1072" s="44">
        <v>90.614771303118815</v>
      </c>
      <c r="AN1072" s="45">
        <v>83.978876727977749</v>
      </c>
      <c r="AO1072" s="12">
        <v>89.999999833008872</v>
      </c>
      <c r="AP1072" s="12">
        <v>-2002.107580485161</v>
      </c>
      <c r="AQ1072" s="12">
        <v>10071.561818108441</v>
      </c>
      <c r="AR1072" s="12">
        <v>12693.657180369022</v>
      </c>
      <c r="AS1072" s="44">
        <v>15657.392656901042</v>
      </c>
      <c r="AT1072" s="45">
        <v>15647.511922594202</v>
      </c>
      <c r="AU1072" s="12">
        <v>15690.702750508442</v>
      </c>
      <c r="AV1072" s="12">
        <v>11425.308941940806</v>
      </c>
      <c r="AW1072" s="12">
        <v>16666.981037746456</v>
      </c>
      <c r="AX1072" s="12">
        <v>15395.98448949657</v>
      </c>
      <c r="AY1072" s="44">
        <v>10526.342890107857</v>
      </c>
      <c r="AZ1072" s="45">
        <v>9350.7574575013296</v>
      </c>
      <c r="BA1072" s="12">
        <v>8919.8186370903404</v>
      </c>
      <c r="BB1072" s="12">
        <v>9735.7891473695581</v>
      </c>
      <c r="BC1072" s="12">
        <v>12516.918332665547</v>
      </c>
      <c r="BD1072" s="12">
        <v>15595.529810954495</v>
      </c>
      <c r="BE1072" s="44">
        <v>15645.284591344385</v>
      </c>
      <c r="BF1072" s="45">
        <v>15688.451933320644</v>
      </c>
      <c r="BG1072" s="12">
        <v>15690.702760508446</v>
      </c>
      <c r="BH1072" s="12">
        <v>16668.325093188381</v>
      </c>
      <c r="BI1072" s="12">
        <v>15551.135763518396</v>
      </c>
      <c r="BJ1072" s="12">
        <v>10746.751409099443</v>
      </c>
      <c r="BK1072" s="44">
        <v>9397.9323288543437</v>
      </c>
      <c r="BL1072" s="45">
        <v>8962.6158396326482</v>
      </c>
      <c r="BM1072" s="12">
        <v>5488.7509575874901</v>
      </c>
      <c r="BN1072" s="12">
        <v>0</v>
      </c>
      <c r="BO1072" s="12">
        <v>48.59686354917978</v>
      </c>
      <c r="BP1072" s="12">
        <v>33.501395951680337</v>
      </c>
      <c r="BQ1072" s="48">
        <v>32.585597058607448</v>
      </c>
      <c r="BR1072" s="49">
        <v>6.6358945751410694</v>
      </c>
      <c r="BS1072" s="13">
        <v>6.0211231050311209</v>
      </c>
      <c r="BT1072" s="12">
        <v>165.38286880102666</v>
      </c>
      <c r="BV1072" s="14">
        <f>Таблица1[[#This Row],[Lкан_леб,мм]]</f>
        <v>58164.617131198975</v>
      </c>
      <c r="BW1072" s="50">
        <f>Таблица1[[#This Row],[угол обхв4]]+Таблица1[[#This Row],[Lдуг 3,мм]]</f>
        <v>12855.638372170613</v>
      </c>
      <c r="BX1072" s="54">
        <f>Таблица1[[#This Row],[угол обхв5]]+Таблица1[[#This Row],[Y5, мм]]</f>
        <v>58510.672643429818</v>
      </c>
      <c r="BY1072" s="14">
        <f>Таблица1[[#This Row],[угол обхв6]]+Таблица1[[#This Row],[Lдуг 4,мм]]</f>
        <v>15543.5519048766</v>
      </c>
      <c r="BZ1072" s="14">
        <f>Таблица1[[#This Row],[Т1]]+Таблица1[[#This Row],[X6, мм]]</f>
        <v>58749.234186085232</v>
      </c>
      <c r="CA1072" s="14">
        <f>Таблица1[[#This Row],[Т2]]+Таблица1[[#This Row],[Lдуг 5,мм]]</f>
        <v>21024.084087064748</v>
      </c>
      <c r="CB1072" s="14">
        <f>Таблица1[[#This Row],[Т3]]+Таблица1[[#This Row],[Y6, мм]]</f>
        <v>58981.274376704794</v>
      </c>
      <c r="CC1072" s="14">
        <f>Таблица1[[#This Row],[Т4]]+Таблица1[[#This Row],[Lдуг 6,мм]]</f>
        <v>22152.559607401807</v>
      </c>
      <c r="CD1072" s="14">
        <f>Таблица1[[#This Row],[Т5]]+Таблица1[[#This Row],[Lдуг 1,мм]]</f>
        <v>59028.52820603858</v>
      </c>
      <c r="CE1072" s="14">
        <f>Таблица1[[#This Row],[Т6]]+Таблица1[[#This Row],[Lпрям1, мм]]</f>
        <v>22542.854367807322</v>
      </c>
      <c r="CF1072" s="15">
        <f>Таблица1[[#This Row],[Т7]]+Таблица1[[#This Row],[Lдуг 2,мм]]</f>
        <v>59071.404282561663</v>
      </c>
      <c r="CG1072" s="14">
        <f>Таблица1[[#This Row],[Т8]]+Таблица1[[#This Row],[Lпрям2, мм]]</f>
        <v>25973.92204731017</v>
      </c>
      <c r="CH1072" s="14">
        <f>Таблица1[[#This Row],[Т9]]-Таблица1[[#This Row],[Т9]]</f>
        <v>0</v>
      </c>
      <c r="CI1072" s="50">
        <f>Таблица1[[#This Row],[Т9]]-Таблица1[[#This Row],[Т8]]</f>
        <v>36528.549914754345</v>
      </c>
      <c r="CJ1072" s="54">
        <f>Таблица1[[#This Row],[Т9]]-Таблица1[[#This Row],[Т7]]</f>
        <v>42.876076523083611</v>
      </c>
      <c r="CK1072" s="14">
        <f>Таблица1[[#This Row],[Т9]]-Таблица1[[#This Row],[Т6]]</f>
        <v>36918.844675159853</v>
      </c>
      <c r="CL1072" s="14">
        <f>Таблица1[[#This Row],[Т9]]-Таблица1[[#This Row],[Т5]]</f>
        <v>90.1299058568693</v>
      </c>
      <c r="CM1072" s="14">
        <f>Таблица1[[#This Row],[Т9]]-Таблица1[[#This Row],[Т4]]</f>
        <v>38047.320195496912</v>
      </c>
      <c r="CN1072" s="14">
        <f>Таблица1[[#This Row],[Т9]]-Таблица1[[#This Row],[Т3]]</f>
        <v>322.17009647643135</v>
      </c>
      <c r="CO1072" s="14">
        <f>Таблица1[[#This Row],[Т9]]-Таблица1[[#This Row],[Т2]]</f>
        <v>43527.852377685063</v>
      </c>
      <c r="CP1072" s="14">
        <f>Таблица1[[#This Row],[Т9]]-Таблица1[[#This Row],[Т1]]</f>
        <v>560.73163913184544</v>
      </c>
      <c r="CQ1072" s="14">
        <f>Таблица1[[#This Row],[Т9]]-Таблица1[[#This Row],[угол обхв6]]</f>
        <v>46215.765910391048</v>
      </c>
      <c r="CR1072" s="14">
        <f>Таблица1[[#This Row],[Т9]]-Таблица1[[#This Row],[угол обхв5]]</f>
        <v>906.78715136268875</v>
      </c>
      <c r="CS1072" s="14">
        <f>Таблица1[[#This Row],[Т9]]-Таблица1[[#This Row],[угол обхв4]]</f>
        <v>59071.404282561663</v>
      </c>
      <c r="CT1072" s="14">
        <f>Таблица1[[#This Row],[Lкан_прям, мм]]+Таблица1[[#This Row],[Lкан_дуг, мм]]+Таблица1[[#This Row],[Lкан_леб,мм]]</f>
        <v>85045.326329871838</v>
      </c>
      <c r="CU1072" s="16">
        <f>Таблица1[[#This Row],[Lкан_леб,мм]]</f>
        <v>58164.617131198975</v>
      </c>
      <c r="CV1072" s="14">
        <f>2534431-(Таблица1[[#This Row],[Т23]]+Таблица1[[#This Row],[угол обхв3]])</f>
        <v>2449220.2908013272</v>
      </c>
      <c r="CW1072" s="50">
        <f>SUM(X1072:AC1072,AD1072:AI1072)-Таблица1[[#This Row],[lподв_min, мм]]</f>
        <v>23449.64152035915</v>
      </c>
      <c r="CX1072" s="17">
        <f>CW1511-Таблица1[[#This Row],[Суммарная длина каната]]</f>
        <v>-2424877.5257036351</v>
      </c>
    </row>
    <row r="1073" spans="1:102" x14ac:dyDescent="0.25">
      <c r="A1073" s="21">
        <v>1072</v>
      </c>
      <c r="B1073" s="10">
        <v>25.607755102040809</v>
      </c>
      <c r="C1073" s="10">
        <v>106.98653061224498</v>
      </c>
      <c r="D1073" s="11">
        <v>15569.740156079079</v>
      </c>
      <c r="E1073" s="11">
        <v>9169.3829056783306</v>
      </c>
      <c r="F1073" s="11">
        <v>15503.460769525209</v>
      </c>
      <c r="G1073" s="11">
        <v>9293.1893793299241</v>
      </c>
      <c r="H1073" s="11">
        <v>15977.739666079082</v>
      </c>
      <c r="I1073" s="11">
        <v>5693.6789691736822</v>
      </c>
      <c r="J1073" s="11">
        <v>3475.7039365046489</v>
      </c>
      <c r="K1073" s="11">
        <v>25973.922047294905</v>
      </c>
      <c r="L1073" s="11">
        <v>906.78715137796212</v>
      </c>
      <c r="M1073" s="11">
        <v>58164.617131198975</v>
      </c>
      <c r="N1073" s="11">
        <v>9902.1869976964445</v>
      </c>
      <c r="O1073" s="11">
        <v>16295.798912354616</v>
      </c>
      <c r="P1073" s="43">
        <v>12344.645590844786</v>
      </c>
      <c r="Q1073" s="11">
        <v>15285.199698658336</v>
      </c>
      <c r="R1073" s="11">
        <v>15461.053253988408</v>
      </c>
      <c r="S1073" s="11">
        <v>10776.958769304658</v>
      </c>
      <c r="T1073" s="11">
        <v>16317.268598937364</v>
      </c>
      <c r="U1073" s="11">
        <v>9678.68362933565</v>
      </c>
      <c r="V1073" s="11">
        <v>15569.740156079079</v>
      </c>
      <c r="W1073" s="11">
        <v>9169.3829056783306</v>
      </c>
      <c r="X1073" s="12">
        <v>0</v>
      </c>
      <c r="Y1073" s="12">
        <v>331.45891585437784</v>
      </c>
      <c r="Z1073" s="12">
        <v>234.04494578398894</v>
      </c>
      <c r="AA1073" s="44">
        <v>232.04019061955819</v>
      </c>
      <c r="AB1073" s="45">
        <v>47.253829333785944</v>
      </c>
      <c r="AC1073" s="12">
        <v>61.989269786251285</v>
      </c>
      <c r="AD1073" s="12">
        <v>12855.638372170613</v>
      </c>
      <c r="AE1073" s="12">
        <v>2643.2772745150505</v>
      </c>
      <c r="AF1073" s="12">
        <v>5480.5321821881507</v>
      </c>
      <c r="AG1073" s="44">
        <v>1128.475520337063</v>
      </c>
      <c r="AH1073" s="45">
        <v>390.29476040551668</v>
      </c>
      <c r="AI1073" s="12">
        <v>3475.7039376785101</v>
      </c>
      <c r="AJ1073" s="12">
        <v>-24.069085256348753</v>
      </c>
      <c r="AK1073" s="12">
        <v>22.477966117273169</v>
      </c>
      <c r="AL1073" s="12">
        <v>55.345092611858306</v>
      </c>
      <c r="AM1073" s="44">
        <v>87.930689670465654</v>
      </c>
      <c r="AN1073" s="45">
        <v>81.294795095324929</v>
      </c>
      <c r="AO1073" s="12">
        <v>89.999999835153432</v>
      </c>
      <c r="AP1073" s="12">
        <v>-2002.107580485161</v>
      </c>
      <c r="AQ1073" s="12">
        <v>10058.176867984923</v>
      </c>
      <c r="AR1073" s="12">
        <v>12680.263052439897</v>
      </c>
      <c r="AS1073" s="44">
        <v>15868.787188254551</v>
      </c>
      <c r="AT1073" s="45">
        <v>15913.968701089061</v>
      </c>
      <c r="AU1073" s="12">
        <v>15977.740156079079</v>
      </c>
      <c r="AV1073" s="12">
        <v>11425.308941940806</v>
      </c>
      <c r="AW1073" s="12">
        <v>16672.80177755246</v>
      </c>
      <c r="AX1073" s="12">
        <v>15517.201680271543</v>
      </c>
      <c r="AY1073" s="44">
        <v>10791.69100769033</v>
      </c>
      <c r="AZ1073" s="45">
        <v>9616.9325775587949</v>
      </c>
      <c r="BA1073" s="12">
        <v>9169.3829068521936</v>
      </c>
      <c r="BB1073" s="12">
        <v>9735.7891473695581</v>
      </c>
      <c r="BC1073" s="12">
        <v>12500.635461133264</v>
      </c>
      <c r="BD1073" s="12">
        <v>15796.670715583519</v>
      </c>
      <c r="BE1073" s="44">
        <v>15909.534664671221</v>
      </c>
      <c r="BF1073" s="45">
        <v>15973.040053927383</v>
      </c>
      <c r="BG1073" s="12">
        <v>15977.740166079082</v>
      </c>
      <c r="BH1073" s="12">
        <v>16668.325093188381</v>
      </c>
      <c r="BI1073" s="12">
        <v>15662.202563856181</v>
      </c>
      <c r="BJ1073" s="12">
        <v>11008.960750917862</v>
      </c>
      <c r="BK1073" s="44">
        <v>9663.9513909499765</v>
      </c>
      <c r="BL1073" s="45">
        <v>9231.1339574551857</v>
      </c>
      <c r="BM1073" s="12">
        <v>5693.678969173684</v>
      </c>
      <c r="BN1073" s="12">
        <v>0</v>
      </c>
      <c r="BO1073" s="12">
        <v>46.547051373621919</v>
      </c>
      <c r="BP1073" s="12">
        <v>32.867126494585136</v>
      </c>
      <c r="BQ1073" s="48">
        <v>32.585597058607355</v>
      </c>
      <c r="BR1073" s="49">
        <v>6.635894575140739</v>
      </c>
      <c r="BS1073" s="13">
        <v>8.7052047398285044</v>
      </c>
      <c r="BT1073" s="12">
        <v>165.38286880102666</v>
      </c>
      <c r="BV1073" s="14">
        <f>Таблица1[[#This Row],[Lкан_леб,мм]]</f>
        <v>58164.617131198975</v>
      </c>
      <c r="BW1073" s="50">
        <f>Таблица1[[#This Row],[угол обхв4]]+Таблица1[[#This Row],[Lдуг 3,мм]]</f>
        <v>12855.638372170613</v>
      </c>
      <c r="BX1073" s="54">
        <f>Таблица1[[#This Row],[угол обхв5]]+Таблица1[[#This Row],[Y5, мм]]</f>
        <v>58496.07604705335</v>
      </c>
      <c r="BY1073" s="14">
        <f>Таблица1[[#This Row],[угол обхв6]]+Таблица1[[#This Row],[Lдуг 4,мм]]</f>
        <v>15498.915646685664</v>
      </c>
      <c r="BZ1073" s="14">
        <f>Таблица1[[#This Row],[Т1]]+Таблица1[[#This Row],[X6, мм]]</f>
        <v>58730.120992837336</v>
      </c>
      <c r="CA1073" s="14">
        <f>Таблица1[[#This Row],[Т2]]+Таблица1[[#This Row],[Lдуг 5,мм]]</f>
        <v>20979.447828873814</v>
      </c>
      <c r="CB1073" s="14">
        <f>Таблица1[[#This Row],[Т3]]+Таблица1[[#This Row],[Y6, мм]]</f>
        <v>58962.16118345689</v>
      </c>
      <c r="CC1073" s="14">
        <f>Таблица1[[#This Row],[Т4]]+Таблица1[[#This Row],[Lдуг 6,мм]]</f>
        <v>22107.923349210876</v>
      </c>
      <c r="CD1073" s="14">
        <f>Таблица1[[#This Row],[Т5]]+Таблица1[[#This Row],[Lдуг 1,мм]]</f>
        <v>59009.415012790676</v>
      </c>
      <c r="CE1073" s="14">
        <f>Таблица1[[#This Row],[Т6]]+Таблица1[[#This Row],[Lпрям1, мм]]</f>
        <v>22498.218109616391</v>
      </c>
      <c r="CF1073" s="15">
        <f>Таблица1[[#This Row],[Т7]]+Таблица1[[#This Row],[Lдуг 2,мм]]</f>
        <v>59071.404282576928</v>
      </c>
      <c r="CG1073" s="14">
        <f>Таблица1[[#This Row],[Т8]]+Таблица1[[#This Row],[Lпрям2, мм]]</f>
        <v>25973.922047294902</v>
      </c>
      <c r="CH1073" s="14">
        <f>Таблица1[[#This Row],[Т9]]-Таблица1[[#This Row],[Т9]]</f>
        <v>0</v>
      </c>
      <c r="CI1073" s="50">
        <f>Таблица1[[#This Row],[Т9]]-Таблица1[[#This Row],[Т8]]</f>
        <v>36573.186172960537</v>
      </c>
      <c r="CJ1073" s="54">
        <f>Таблица1[[#This Row],[Т9]]-Таблица1[[#This Row],[Т7]]</f>
        <v>61.989269786252407</v>
      </c>
      <c r="CK1073" s="14">
        <f>Таблица1[[#This Row],[Т9]]-Таблица1[[#This Row],[Т6]]</f>
        <v>36963.480933366052</v>
      </c>
      <c r="CL1073" s="14">
        <f>Таблица1[[#This Row],[Т9]]-Таблица1[[#This Row],[Т5]]</f>
        <v>109.2430991200381</v>
      </c>
      <c r="CM1073" s="14">
        <f>Таблица1[[#This Row],[Т9]]-Таблица1[[#This Row],[Т4]]</f>
        <v>38091.956453703111</v>
      </c>
      <c r="CN1073" s="14">
        <f>Таблица1[[#This Row],[Т9]]-Таблица1[[#This Row],[Т3]]</f>
        <v>341.28328973959287</v>
      </c>
      <c r="CO1073" s="14">
        <f>Таблица1[[#This Row],[Т9]]-Таблица1[[#This Row],[Т2]]</f>
        <v>43572.488635891263</v>
      </c>
      <c r="CP1073" s="14">
        <f>Таблица1[[#This Row],[Т9]]-Таблица1[[#This Row],[Т1]]</f>
        <v>575.32823552357877</v>
      </c>
      <c r="CQ1073" s="14">
        <f>Таблица1[[#This Row],[Т9]]-Таблица1[[#This Row],[угол обхв6]]</f>
        <v>46215.765910406313</v>
      </c>
      <c r="CR1073" s="14">
        <f>Таблица1[[#This Row],[Т9]]-Таблица1[[#This Row],[угол обхв5]]</f>
        <v>906.78715137795371</v>
      </c>
      <c r="CS1073" s="14">
        <f>Таблица1[[#This Row],[Т9]]-Таблица1[[#This Row],[угол обхв4]]</f>
        <v>59071.404282576928</v>
      </c>
      <c r="CT1073" s="14">
        <f>Таблица1[[#This Row],[Lкан_прям, мм]]+Таблица1[[#This Row],[Lкан_дуг, мм]]+Таблица1[[#This Row],[Lкан_леб,мм]]</f>
        <v>85045.326329871838</v>
      </c>
      <c r="CU1073" s="16">
        <f>Таблица1[[#This Row],[Lкан_леб,мм]]</f>
        <v>58164.617131198975</v>
      </c>
      <c r="CV1073" s="14">
        <f>2534431-(Таблица1[[#This Row],[Т23]]+Таблица1[[#This Row],[угол обхв3]])</f>
        <v>2449220.2908013272</v>
      </c>
      <c r="CW1073" s="50">
        <f>SUM(X1073:AC1073,AD1073:AI1073)-Таблица1[[#This Row],[lподв_min, мм]]</f>
        <v>23405.005262168219</v>
      </c>
      <c r="CX1073" s="17">
        <f>CW1512-Таблица1[[#This Row],[Суммарная длина каната]]</f>
        <v>-2424918.0881329975</v>
      </c>
    </row>
    <row r="1074" spans="1:102" x14ac:dyDescent="0.25">
      <c r="A1074" s="21">
        <v>1073</v>
      </c>
      <c r="B1074" s="10">
        <v>25.607755102040809</v>
      </c>
      <c r="C1074" s="10">
        <v>109.67061224489804</v>
      </c>
      <c r="D1074" s="11">
        <v>15844.775832202169</v>
      </c>
      <c r="E1074" s="11">
        <v>9432.1150388589285</v>
      </c>
      <c r="F1074" s="11">
        <v>15772.771434565815</v>
      </c>
      <c r="G1074" s="11">
        <v>9552.6818946735584</v>
      </c>
      <c r="H1074" s="11">
        <v>16252.775342202171</v>
      </c>
      <c r="I1074" s="11">
        <v>5910.7419945299907</v>
      </c>
      <c r="J1074" s="11">
        <v>3521.3730443289373</v>
      </c>
      <c r="K1074" s="11">
        <v>25973.922047279673</v>
      </c>
      <c r="L1074" s="11">
        <v>906.78715139318433</v>
      </c>
      <c r="M1074" s="11">
        <v>58164.617131198975</v>
      </c>
      <c r="N1074" s="11">
        <v>9902.1869976964445</v>
      </c>
      <c r="O1074" s="11">
        <v>16295.798912354616</v>
      </c>
      <c r="P1074" s="43">
        <v>12336.822288338371</v>
      </c>
      <c r="Q1074" s="11">
        <v>15390.194589695206</v>
      </c>
      <c r="R1074" s="11">
        <v>15660.927111296065</v>
      </c>
      <c r="S1074" s="11">
        <v>11032.837578158351</v>
      </c>
      <c r="T1074" s="11">
        <v>16567.634171839985</v>
      </c>
      <c r="U1074" s="11">
        <v>9975.8629775364589</v>
      </c>
      <c r="V1074" s="11">
        <v>15844.775832202169</v>
      </c>
      <c r="W1074" s="11">
        <v>9432.1150388589285</v>
      </c>
      <c r="X1074" s="12">
        <v>0</v>
      </c>
      <c r="Y1074" s="12">
        <v>316.68709543845978</v>
      </c>
      <c r="Z1074" s="12">
        <v>229.70357295200981</v>
      </c>
      <c r="AA1074" s="44">
        <v>232.04019061955844</v>
      </c>
      <c r="AB1074" s="45">
        <v>47.253829333784957</v>
      </c>
      <c r="AC1074" s="12">
        <v>81.10246304937138</v>
      </c>
      <c r="AD1074" s="12">
        <v>12855.638372170613</v>
      </c>
      <c r="AE1074" s="12">
        <v>2597.6081666907553</v>
      </c>
      <c r="AF1074" s="12">
        <v>5480.5321821881489</v>
      </c>
      <c r="AG1074" s="44">
        <v>1128.4755203370628</v>
      </c>
      <c r="AH1074" s="45">
        <v>390.29476040551987</v>
      </c>
      <c r="AI1074" s="12">
        <v>3521.3730454875749</v>
      </c>
      <c r="AJ1074" s="12">
        <v>-24.069085256348753</v>
      </c>
      <c r="AK1074" s="12">
        <v>20.403547084044504</v>
      </c>
      <c r="AL1074" s="12">
        <v>52.661010979205223</v>
      </c>
      <c r="AM1074" s="44">
        <v>85.246608037812607</v>
      </c>
      <c r="AN1074" s="45">
        <v>78.61071346267201</v>
      </c>
      <c r="AO1074" s="12">
        <v>89.999999837291341</v>
      </c>
      <c r="AP1074" s="12">
        <v>-2002.107580485161</v>
      </c>
      <c r="AQ1074" s="12">
        <v>10044.428067147559</v>
      </c>
      <c r="AR1074" s="12">
        <v>12661.207147619909</v>
      </c>
      <c r="AS1074" s="44">
        <v>16067.523835455631</v>
      </c>
      <c r="AT1074" s="45">
        <v>16167.668460315501</v>
      </c>
      <c r="AU1074" s="12">
        <v>16252.775832202167</v>
      </c>
      <c r="AV1074" s="12">
        <v>11425.308941940806</v>
      </c>
      <c r="AW1074" s="12">
        <v>16678.201158897969</v>
      </c>
      <c r="AX1074" s="12">
        <v>15637.658653892206</v>
      </c>
      <c r="AY1074" s="44">
        <v>11066.647397777935</v>
      </c>
      <c r="AZ1074" s="45">
        <v>9895.2935689205751</v>
      </c>
      <c r="BA1074" s="12">
        <v>9432.1150400175666</v>
      </c>
      <c r="BB1074" s="12">
        <v>9735.7891473695581</v>
      </c>
      <c r="BC1074" s="12">
        <v>12479.063357789484</v>
      </c>
      <c r="BD1074" s="12">
        <v>15985.311970577601</v>
      </c>
      <c r="BE1074" s="44">
        <v>16161.037447680417</v>
      </c>
      <c r="BF1074" s="45">
        <v>16244.741543726654</v>
      </c>
      <c r="BG1074" s="12">
        <v>16252.775842202169</v>
      </c>
      <c r="BH1074" s="12">
        <v>16668.325093188381</v>
      </c>
      <c r="BI1074" s="12">
        <v>15772.596836238559</v>
      </c>
      <c r="BJ1074" s="12">
        <v>11280.301642355351</v>
      </c>
      <c r="BK1074" s="44">
        <v>9942.0531579168728</v>
      </c>
      <c r="BL1074" s="45">
        <v>9512.6844474748104</v>
      </c>
      <c r="BM1074" s="12">
        <v>5910.7419945299926</v>
      </c>
      <c r="BN1074" s="12">
        <v>0</v>
      </c>
      <c r="BO1074" s="12">
        <v>44.472632340393261</v>
      </c>
      <c r="BP1074" s="12">
        <v>32.257463895160718</v>
      </c>
      <c r="BQ1074" s="48">
        <v>32.585597058607384</v>
      </c>
      <c r="BR1074" s="49">
        <v>6.6358945751405987</v>
      </c>
      <c r="BS1074" s="13">
        <v>11.389286374619335</v>
      </c>
      <c r="BT1074" s="12">
        <v>165.38286880102666</v>
      </c>
      <c r="BV1074" s="14">
        <f>Таблица1[[#This Row],[Lкан_леб,мм]]</f>
        <v>58164.617131198975</v>
      </c>
      <c r="BW1074" s="50">
        <f>Таблица1[[#This Row],[угол обхв4]]+Таблица1[[#This Row],[Lдуг 3,мм]]</f>
        <v>12855.638372170613</v>
      </c>
      <c r="BX1074" s="54">
        <f>Таблица1[[#This Row],[угол обхв5]]+Таблица1[[#This Row],[Y5, мм]]</f>
        <v>58481.304226637432</v>
      </c>
      <c r="BY1074" s="14">
        <f>Таблица1[[#This Row],[угол обхв6]]+Таблица1[[#This Row],[Lдуг 4,мм]]</f>
        <v>15453.246538861369</v>
      </c>
      <c r="BZ1074" s="14">
        <f>Таблица1[[#This Row],[Т1]]+Таблица1[[#This Row],[X6, мм]]</f>
        <v>58711.007799589439</v>
      </c>
      <c r="CA1074" s="14">
        <f>Таблица1[[#This Row],[Т2]]+Таблица1[[#This Row],[Lдуг 5,мм]]</f>
        <v>20933.778721049519</v>
      </c>
      <c r="CB1074" s="14">
        <f>Таблица1[[#This Row],[Т3]]+Таблица1[[#This Row],[Y6, мм]]</f>
        <v>58943.047990209001</v>
      </c>
      <c r="CC1074" s="14">
        <f>Таблица1[[#This Row],[Т4]]+Таблица1[[#This Row],[Lдуг 6,мм]]</f>
        <v>22062.254241386581</v>
      </c>
      <c r="CD1074" s="14">
        <f>Таблица1[[#This Row],[Т5]]+Таблица1[[#This Row],[Lдуг 1,мм]]</f>
        <v>58990.301819542787</v>
      </c>
      <c r="CE1074" s="14">
        <f>Таблица1[[#This Row],[Т6]]+Таблица1[[#This Row],[Lпрям1, мм]]</f>
        <v>22452.5490017921</v>
      </c>
      <c r="CF1074" s="15">
        <f>Таблица1[[#This Row],[Т7]]+Таблица1[[#This Row],[Lдуг 2,мм]]</f>
        <v>59071.404282592157</v>
      </c>
      <c r="CG1074" s="14">
        <f>Таблица1[[#This Row],[Т8]]+Таблица1[[#This Row],[Lпрям2, мм]]</f>
        <v>25973.922047279673</v>
      </c>
      <c r="CH1074" s="14">
        <f>Таблица1[[#This Row],[Т9]]-Таблица1[[#This Row],[Т9]]</f>
        <v>0</v>
      </c>
      <c r="CI1074" s="50">
        <f>Таблица1[[#This Row],[Т9]]-Таблица1[[#This Row],[Т8]]</f>
        <v>36618.855280800053</v>
      </c>
      <c r="CJ1074" s="54">
        <f>Таблица1[[#This Row],[Т9]]-Таблица1[[#This Row],[Т7]]</f>
        <v>81.102463049370272</v>
      </c>
      <c r="CK1074" s="14">
        <f>Таблица1[[#This Row],[Т9]]-Таблица1[[#This Row],[Т6]]</f>
        <v>37009.150041205576</v>
      </c>
      <c r="CL1074" s="14">
        <f>Таблица1[[#This Row],[Т9]]-Таблица1[[#This Row],[Т5]]</f>
        <v>128.35629238315596</v>
      </c>
      <c r="CM1074" s="14">
        <f>Таблица1[[#This Row],[Т9]]-Таблица1[[#This Row],[Т4]]</f>
        <v>38137.625561542634</v>
      </c>
      <c r="CN1074" s="14">
        <f>Таблица1[[#This Row],[Т9]]-Таблица1[[#This Row],[Т3]]</f>
        <v>360.39648300271801</v>
      </c>
      <c r="CO1074" s="14">
        <f>Таблица1[[#This Row],[Т9]]-Таблица1[[#This Row],[Т2]]</f>
        <v>43618.157743730786</v>
      </c>
      <c r="CP1074" s="14">
        <f>Таблица1[[#This Row],[Т9]]-Таблица1[[#This Row],[Т1]]</f>
        <v>590.10005595472467</v>
      </c>
      <c r="CQ1074" s="14">
        <f>Таблица1[[#This Row],[Т9]]-Таблица1[[#This Row],[угол обхв6]]</f>
        <v>46215.765910421542</v>
      </c>
      <c r="CR1074" s="14">
        <f>Таблица1[[#This Row],[Т9]]-Таблица1[[#This Row],[угол обхв5]]</f>
        <v>906.78715139318228</v>
      </c>
      <c r="CS1074" s="14">
        <f>Таблица1[[#This Row],[Т9]]-Таблица1[[#This Row],[угол обхв4]]</f>
        <v>59071.404282592157</v>
      </c>
      <c r="CT1074" s="14">
        <f>Таблица1[[#This Row],[Lкан_прям, мм]]+Таблица1[[#This Row],[Lкан_дуг, мм]]+Таблица1[[#This Row],[Lкан_леб,мм]]</f>
        <v>85045.326329871838</v>
      </c>
      <c r="CU1074" s="16">
        <f>Таблица1[[#This Row],[Lкан_леб,мм]]</f>
        <v>58164.617131198975</v>
      </c>
      <c r="CV1074" s="14">
        <f>2534431-(Таблица1[[#This Row],[Т23]]+Таблица1[[#This Row],[угол обхв3]])</f>
        <v>2449220.2908013272</v>
      </c>
      <c r="CW1074" s="50">
        <f>SUM(X1074:AC1074,AD1074:AI1074)-Таблица1[[#This Row],[lподв_min, мм]]</f>
        <v>23359.336154343917</v>
      </c>
      <c r="CX1074" s="17">
        <f>CW1513-Таблица1[[#This Row],[Суммарная длина каната]]</f>
        <v>-2424960.310411755</v>
      </c>
    </row>
    <row r="1075" spans="1:102" x14ac:dyDescent="0.25">
      <c r="A1075" s="21">
        <v>1074</v>
      </c>
      <c r="B1075" s="10">
        <v>25.607755102040809</v>
      </c>
      <c r="C1075" s="10">
        <v>110.29000000000343</v>
      </c>
      <c r="D1075" s="11">
        <v>15906.475382835493</v>
      </c>
      <c r="E1075" s="11">
        <v>9494.55362812776</v>
      </c>
      <c r="F1075" s="11">
        <v>15833.171847303802</v>
      </c>
      <c r="G1075" s="11">
        <v>9614.3350610735797</v>
      </c>
      <c r="H1075" s="11">
        <v>16314.474892835495</v>
      </c>
      <c r="I1075" s="11">
        <v>5962.50011177333</v>
      </c>
      <c r="J1075" s="11">
        <v>3532.0535163544287</v>
      </c>
      <c r="K1075" s="11">
        <v>25973.922047276174</v>
      </c>
      <c r="L1075" s="11">
        <v>906.78715139669089</v>
      </c>
      <c r="M1075" s="11">
        <v>58164.617131198975</v>
      </c>
      <c r="N1075" s="11">
        <v>9902.1869976964445</v>
      </c>
      <c r="O1075" s="11">
        <v>16295.798912354616</v>
      </c>
      <c r="P1075" s="43">
        <v>12334.319108780126</v>
      </c>
      <c r="Q1075" s="11">
        <v>15414.36355360061</v>
      </c>
      <c r="R1075" s="11">
        <v>15705.333361510693</v>
      </c>
      <c r="S1075" s="11">
        <v>11093.19520373418</v>
      </c>
      <c r="T1075" s="11">
        <v>16623.413490777497</v>
      </c>
      <c r="U1075" s="11">
        <v>10046.083998443428</v>
      </c>
      <c r="V1075" s="11">
        <v>15906.475382835493</v>
      </c>
      <c r="W1075" s="11">
        <v>9494.55362812776</v>
      </c>
      <c r="X1075" s="12">
        <v>0</v>
      </c>
      <c r="Y1075" s="12">
        <v>313.25201058506502</v>
      </c>
      <c r="Z1075" s="12">
        <v>228.72803269076934</v>
      </c>
      <c r="AA1075" s="44">
        <v>232.04019061955887</v>
      </c>
      <c r="AB1075" s="45">
        <v>47.253829333786491</v>
      </c>
      <c r="AC1075" s="12">
        <v>85.513088167511171</v>
      </c>
      <c r="AD1075" s="12">
        <v>12855.638372170613</v>
      </c>
      <c r="AE1075" s="12">
        <v>2586.9276946652694</v>
      </c>
      <c r="AF1075" s="12">
        <v>5480.5321821881498</v>
      </c>
      <c r="AG1075" s="44">
        <v>1128.4755203370628</v>
      </c>
      <c r="AH1075" s="45">
        <v>390.29476040551714</v>
      </c>
      <c r="AI1075" s="12">
        <v>3532.0535175095633</v>
      </c>
      <c r="AJ1075" s="12">
        <v>-24.069085256348753</v>
      </c>
      <c r="AK1075" s="12">
        <v>19.921155259611091</v>
      </c>
      <c r="AL1075" s="12">
        <v>52.041623224099837</v>
      </c>
      <c r="AM1075" s="44">
        <v>84.627220282707285</v>
      </c>
      <c r="AN1075" s="45">
        <v>77.99132570756646</v>
      </c>
      <c r="AO1075" s="12">
        <v>89.999999837783349</v>
      </c>
      <c r="AP1075" s="12">
        <v>-2002.107580485161</v>
      </c>
      <c r="AQ1075" s="12">
        <v>10041.203494799649</v>
      </c>
      <c r="AR1075" s="12">
        <v>12656.009891378833</v>
      </c>
      <c r="AS1075" s="44">
        <v>16111.540838628087</v>
      </c>
      <c r="AT1075" s="45">
        <v>16224.342116779027</v>
      </c>
      <c r="AU1075" s="12">
        <v>16314.475382835493</v>
      </c>
      <c r="AV1075" s="12">
        <v>11425.308941940806</v>
      </c>
      <c r="AW1075" s="12">
        <v>16679.385165410109</v>
      </c>
      <c r="AX1075" s="12">
        <v>15665.319805547102</v>
      </c>
      <c r="AY1075" s="44">
        <v>11131.398417393777</v>
      </c>
      <c r="AZ1075" s="45">
        <v>9961.1956102211752</v>
      </c>
      <c r="BA1075" s="12">
        <v>9494.5536292828965</v>
      </c>
      <c r="BB1075" s="12">
        <v>9735.7891473695581</v>
      </c>
      <c r="BC1075" s="12">
        <v>12473.335605883331</v>
      </c>
      <c r="BD1075" s="12">
        <v>16027.0241441094</v>
      </c>
      <c r="BE1075" s="44">
        <v>16217.206013660103</v>
      </c>
      <c r="BF1075" s="45">
        <v>16305.546756833966</v>
      </c>
      <c r="BG1075" s="12">
        <v>16314.475392835493</v>
      </c>
      <c r="BH1075" s="12">
        <v>16668.325093188381</v>
      </c>
      <c r="BI1075" s="12">
        <v>15797.949806656106</v>
      </c>
      <c r="BJ1075" s="12">
        <v>11344.151455680672</v>
      </c>
      <c r="BK1075" s="44">
        <v>10007.880784783831</v>
      </c>
      <c r="BL1075" s="45">
        <v>9579.4420163500126</v>
      </c>
      <c r="BM1075" s="12">
        <v>5962.5001117733318</v>
      </c>
      <c r="BN1075" s="12">
        <v>0</v>
      </c>
      <c r="BO1075" s="12">
        <v>43.99024051595984</v>
      </c>
      <c r="BP1075" s="12">
        <v>32.120467964488739</v>
      </c>
      <c r="BQ1075" s="48">
        <v>32.585597058607448</v>
      </c>
      <c r="BR1075" s="49">
        <v>6.6358945751408154</v>
      </c>
      <c r="BS1075" s="13">
        <v>12.008674130216885</v>
      </c>
      <c r="BT1075" s="12">
        <v>165.38286880102666</v>
      </c>
      <c r="BV1075" s="14">
        <f>Таблица1[[#This Row],[Lкан_леб,мм]]</f>
        <v>58164.617131198975</v>
      </c>
      <c r="BW1075" s="50">
        <f>Таблица1[[#This Row],[угол обхв4]]+Таблица1[[#This Row],[Lдуг 3,мм]]</f>
        <v>12855.638372170613</v>
      </c>
      <c r="BX1075" s="54">
        <f>Таблица1[[#This Row],[угол обхв5]]+Таблица1[[#This Row],[Y5, мм]]</f>
        <v>58477.869141784038</v>
      </c>
      <c r="BY1075" s="14">
        <f>Таблица1[[#This Row],[угол обхв6]]+Таблица1[[#This Row],[Lдуг 4,мм]]</f>
        <v>15442.566066835883</v>
      </c>
      <c r="BZ1075" s="14">
        <f>Таблица1[[#This Row],[Т1]]+Таблица1[[#This Row],[X6, мм]]</f>
        <v>58706.597174474809</v>
      </c>
      <c r="CA1075" s="14">
        <f>Таблица1[[#This Row],[Т2]]+Таблица1[[#This Row],[Lдуг 5,мм]]</f>
        <v>20923.098249024035</v>
      </c>
      <c r="CB1075" s="14">
        <f>Таблица1[[#This Row],[Т3]]+Таблица1[[#This Row],[Y6, мм]]</f>
        <v>58938.637365094371</v>
      </c>
      <c r="CC1075" s="14">
        <f>Таблица1[[#This Row],[Т4]]+Таблица1[[#This Row],[Lдуг 6,мм]]</f>
        <v>22051.573769361097</v>
      </c>
      <c r="CD1075" s="14">
        <f>Таблица1[[#This Row],[Т5]]+Таблица1[[#This Row],[Lдуг 1,мм]]</f>
        <v>58985.891194428157</v>
      </c>
      <c r="CE1075" s="14">
        <f>Таблица1[[#This Row],[Т6]]+Таблица1[[#This Row],[Lпрям1, мм]]</f>
        <v>22441.868529766616</v>
      </c>
      <c r="CF1075" s="15">
        <f>Таблица1[[#This Row],[Т7]]+Таблица1[[#This Row],[Lдуг 2,мм]]</f>
        <v>59071.404282595671</v>
      </c>
      <c r="CG1075" s="14">
        <f>Таблица1[[#This Row],[Т8]]+Таблица1[[#This Row],[Lпрям2, мм]]</f>
        <v>25973.922047276181</v>
      </c>
      <c r="CH1075" s="14">
        <f>Таблица1[[#This Row],[Т9]]-Таблица1[[#This Row],[Т9]]</f>
        <v>0</v>
      </c>
      <c r="CI1075" s="50">
        <f>Таблица1[[#This Row],[Т9]]-Таблица1[[#This Row],[Т8]]</f>
        <v>36629.535752829055</v>
      </c>
      <c r="CJ1075" s="54">
        <f>Таблица1[[#This Row],[Т9]]-Таблица1[[#This Row],[Т7]]</f>
        <v>85.51308816751407</v>
      </c>
      <c r="CK1075" s="14">
        <f>Таблица1[[#This Row],[Т9]]-Таблица1[[#This Row],[Т6]]</f>
        <v>37019.83051323457</v>
      </c>
      <c r="CL1075" s="14">
        <f>Таблица1[[#This Row],[Т9]]-Таблица1[[#This Row],[Т5]]</f>
        <v>132.76691750129976</v>
      </c>
      <c r="CM1075" s="14">
        <f>Таблица1[[#This Row],[Т9]]-Таблица1[[#This Row],[Т4]]</f>
        <v>38148.306033571636</v>
      </c>
      <c r="CN1075" s="14">
        <f>Таблица1[[#This Row],[Т9]]-Таблица1[[#This Row],[Т3]]</f>
        <v>364.80710812086181</v>
      </c>
      <c r="CO1075" s="14">
        <f>Таблица1[[#This Row],[Т9]]-Таблица1[[#This Row],[Т2]]</f>
        <v>43628.838215759788</v>
      </c>
      <c r="CP1075" s="14">
        <f>Таблица1[[#This Row],[Т9]]-Таблица1[[#This Row],[Т1]]</f>
        <v>593.53514081163303</v>
      </c>
      <c r="CQ1075" s="14">
        <f>Таблица1[[#This Row],[Т9]]-Таблица1[[#This Row],[угол обхв6]]</f>
        <v>46215.765910425056</v>
      </c>
      <c r="CR1075" s="14">
        <f>Таблица1[[#This Row],[Т9]]-Таблица1[[#This Row],[угол обхв5]]</f>
        <v>906.78715139669657</v>
      </c>
      <c r="CS1075" s="14">
        <f>Таблица1[[#This Row],[Т9]]-Таблица1[[#This Row],[угол обхв4]]</f>
        <v>59071.404282595671</v>
      </c>
      <c r="CT1075" s="14">
        <f>Таблица1[[#This Row],[Lкан_прям, мм]]+Таблица1[[#This Row],[Lкан_дуг, мм]]+Таблица1[[#This Row],[Lкан_леб,мм]]</f>
        <v>85045.326329871838</v>
      </c>
      <c r="CU1075" s="16">
        <f>Таблица1[[#This Row],[Lкан_леб,мм]]</f>
        <v>58164.617131198975</v>
      </c>
      <c r="CV1075" s="14">
        <f>2534431-(Таблица1[[#This Row],[Т23]]+Таблица1[[#This Row],[угол обхв3]])</f>
        <v>2449220.2908013272</v>
      </c>
      <c r="CW1075" s="50">
        <f>SUM(X1075:AC1075,AD1075:AI1075)-Таблица1[[#This Row],[lподв_min, мм]]</f>
        <v>23348.65568231844</v>
      </c>
      <c r="CX1075" s="17">
        <f>CW1514-Таблица1[[#This Row],[Суммарная длина каната]]</f>
        <v>-2425004.1896440024</v>
      </c>
    </row>
    <row r="1076" spans="1:102" x14ac:dyDescent="0.25">
      <c r="A1076" s="21">
        <v>1075</v>
      </c>
      <c r="B1076" s="10">
        <v>25.607755102040809</v>
      </c>
      <c r="C1076" s="10">
        <v>112.3546938775511</v>
      </c>
      <c r="D1076" s="11">
        <v>16107.206308742643</v>
      </c>
      <c r="E1076" s="11">
        <v>9707.4385611537909</v>
      </c>
      <c r="F1076" s="11">
        <v>16029.634888631608</v>
      </c>
      <c r="G1076" s="11">
        <v>9824.5012570989893</v>
      </c>
      <c r="H1076" s="11">
        <v>16515.205818742645</v>
      </c>
      <c r="I1076" s="11">
        <v>6139.4110218348633</v>
      </c>
      <c r="J1076" s="11">
        <v>3568.0275393189281</v>
      </c>
      <c r="K1076" s="11">
        <v>25973.922047264528</v>
      </c>
      <c r="L1076" s="11">
        <v>906.78715140834561</v>
      </c>
      <c r="M1076" s="11">
        <v>58164.617131198975</v>
      </c>
      <c r="N1076" s="11">
        <v>9902.1869976964445</v>
      </c>
      <c r="O1076" s="11">
        <v>16295.798912354616</v>
      </c>
      <c r="P1076" s="43">
        <v>12324.090770250748</v>
      </c>
      <c r="Q1076" s="11">
        <v>15494.707936465536</v>
      </c>
      <c r="R1076" s="11">
        <v>15848.599161097369</v>
      </c>
      <c r="S1076" s="11">
        <v>11297.795547237978</v>
      </c>
      <c r="T1076" s="11">
        <v>16803.808483940556</v>
      </c>
      <c r="U1076" s="11">
        <v>10284.440649113212</v>
      </c>
      <c r="V1076" s="11">
        <v>16107.206308742643</v>
      </c>
      <c r="W1076" s="11">
        <v>9707.4385611537909</v>
      </c>
      <c r="X1076" s="12">
        <v>0</v>
      </c>
      <c r="Y1076" s="12">
        <v>301.72651584533509</v>
      </c>
      <c r="Z1076" s="12">
        <v>225.55095929723734</v>
      </c>
      <c r="AA1076" s="44">
        <v>232.04019061955975</v>
      </c>
      <c r="AB1076" s="45">
        <v>47.253829333790478</v>
      </c>
      <c r="AC1076" s="12">
        <v>100.21565631242298</v>
      </c>
      <c r="AD1076" s="12">
        <v>12855.638372170613</v>
      </c>
      <c r="AE1076" s="12">
        <v>2550.9536717007791</v>
      </c>
      <c r="AF1076" s="12">
        <v>5480.5321821881498</v>
      </c>
      <c r="AG1076" s="44">
        <v>1128.4755203370598</v>
      </c>
      <c r="AH1076" s="45">
        <v>390.29476040551219</v>
      </c>
      <c r="AI1076" s="12">
        <v>3568.0275404624149</v>
      </c>
      <c r="AJ1076" s="12">
        <v>-24.069085256348753</v>
      </c>
      <c r="AK1076" s="12">
        <v>18.302620442486685</v>
      </c>
      <c r="AL1076" s="12">
        <v>49.976929346552161</v>
      </c>
      <c r="AM1076" s="44">
        <v>82.56252640515973</v>
      </c>
      <c r="AN1076" s="45">
        <v>75.926631830018351</v>
      </c>
      <c r="AO1076" s="12">
        <v>89.999999839418905</v>
      </c>
      <c r="AP1076" s="12">
        <v>-2002.107580485161</v>
      </c>
      <c r="AQ1076" s="12">
        <v>10030.313635897926</v>
      </c>
      <c r="AR1076" s="12">
        <v>12636.531277464625</v>
      </c>
      <c r="AS1076" s="44">
        <v>16253.166540051719</v>
      </c>
      <c r="AT1076" s="45">
        <v>16408.054544387542</v>
      </c>
      <c r="AU1076" s="12">
        <v>16515.206308742643</v>
      </c>
      <c r="AV1076" s="12">
        <v>11425.308941940806</v>
      </c>
      <c r="AW1076" s="12">
        <v>16683.158647721091</v>
      </c>
      <c r="AX1076" s="12">
        <v>15757.091109424351</v>
      </c>
      <c r="AY1076" s="44">
        <v>11350.608764201223</v>
      </c>
      <c r="AZ1076" s="45">
        <v>10185.229665203822</v>
      </c>
      <c r="BA1076" s="12">
        <v>9707.4385622972804</v>
      </c>
      <c r="BB1076" s="12">
        <v>9735.7891473695581</v>
      </c>
      <c r="BC1076" s="12">
        <v>12452.217408452228</v>
      </c>
      <c r="BD1076" s="12">
        <v>16161.039668311247</v>
      </c>
      <c r="BE1076" s="44">
        <v>16399.241104986206</v>
      </c>
      <c r="BF1076" s="45">
        <v>16502.960248295658</v>
      </c>
      <c r="BG1076" s="12">
        <v>16515.206318742643</v>
      </c>
      <c r="BH1076" s="12">
        <v>16668.325093188381</v>
      </c>
      <c r="BI1076" s="12">
        <v>15882.067671832014</v>
      </c>
      <c r="BJ1076" s="12">
        <v>11560.178720196793</v>
      </c>
      <c r="BK1076" s="44">
        <v>10231.627432149968</v>
      </c>
      <c r="BL1076" s="45">
        <v>9806.6495450631828</v>
      </c>
      <c r="BM1076" s="12">
        <v>6139.4110218348651</v>
      </c>
      <c r="BN1076" s="12">
        <v>0</v>
      </c>
      <c r="BO1076" s="12">
        <v>42.371705698835441</v>
      </c>
      <c r="BP1076" s="12">
        <v>31.67430890406548</v>
      </c>
      <c r="BQ1076" s="48">
        <v>32.585597058607568</v>
      </c>
      <c r="BR1076" s="49">
        <v>6.6358945751413749</v>
      </c>
      <c r="BS1076" s="13">
        <v>14.073368009400548</v>
      </c>
      <c r="BT1076" s="12">
        <v>165.38286880102666</v>
      </c>
      <c r="BV1076" s="14">
        <f>Таблица1[[#This Row],[Lкан_леб,мм]]</f>
        <v>58164.617131198975</v>
      </c>
      <c r="BW1076" s="50">
        <f>Таблица1[[#This Row],[угол обхв4]]+Таблица1[[#This Row],[Lдуг 3,мм]]</f>
        <v>12855.638372170613</v>
      </c>
      <c r="BX1076" s="54">
        <f>Таблица1[[#This Row],[угол обхв5]]+Таблица1[[#This Row],[Y5, мм]]</f>
        <v>58466.343647044312</v>
      </c>
      <c r="BY1076" s="14">
        <f>Таблица1[[#This Row],[угол обхв6]]+Таблица1[[#This Row],[Lдуг 4,мм]]</f>
        <v>15406.592043871393</v>
      </c>
      <c r="BZ1076" s="14">
        <f>Таблица1[[#This Row],[Т1]]+Таблица1[[#This Row],[X6, мм]]</f>
        <v>58691.89460634155</v>
      </c>
      <c r="CA1076" s="14">
        <f>Таблица1[[#This Row],[Т2]]+Таблица1[[#This Row],[Lдуг 5,мм]]</f>
        <v>20887.124226059543</v>
      </c>
      <c r="CB1076" s="14">
        <f>Таблица1[[#This Row],[Т3]]+Таблица1[[#This Row],[Y6, мм]]</f>
        <v>58923.934796961112</v>
      </c>
      <c r="CC1076" s="14">
        <f>Таблица1[[#This Row],[Т4]]+Таблица1[[#This Row],[Lдуг 6,мм]]</f>
        <v>22015.599746396601</v>
      </c>
      <c r="CD1076" s="14">
        <f>Таблица1[[#This Row],[Т5]]+Таблица1[[#This Row],[Lдуг 1,мм]]</f>
        <v>58971.188626294905</v>
      </c>
      <c r="CE1076" s="14">
        <f>Таблица1[[#This Row],[Т6]]+Таблица1[[#This Row],[Lпрям1, мм]]</f>
        <v>22405.894506802113</v>
      </c>
      <c r="CF1076" s="15">
        <f>Таблица1[[#This Row],[Т7]]+Таблица1[[#This Row],[Lдуг 2,мм]]</f>
        <v>59071.404282607327</v>
      </c>
      <c r="CG1076" s="14">
        <f>Таблица1[[#This Row],[Т8]]+Таблица1[[#This Row],[Lпрям2, мм]]</f>
        <v>25973.922047264528</v>
      </c>
      <c r="CH1076" s="14">
        <f>Таблица1[[#This Row],[Т9]]-Таблица1[[#This Row],[Т9]]</f>
        <v>0</v>
      </c>
      <c r="CI1076" s="50">
        <f>Таблица1[[#This Row],[Т9]]-Таблица1[[#This Row],[Т8]]</f>
        <v>36665.509775805214</v>
      </c>
      <c r="CJ1076" s="54">
        <f>Таблица1[[#This Row],[Т9]]-Таблица1[[#This Row],[Т7]]</f>
        <v>100.21565631242265</v>
      </c>
      <c r="CK1076" s="14">
        <f>Таблица1[[#This Row],[Т9]]-Таблица1[[#This Row],[Т6]]</f>
        <v>37055.804536210722</v>
      </c>
      <c r="CL1076" s="14">
        <f>Таблица1[[#This Row],[Т9]]-Таблица1[[#This Row],[Т5]]</f>
        <v>147.46948564621562</v>
      </c>
      <c r="CM1076" s="14">
        <f>Таблица1[[#This Row],[Т9]]-Таблица1[[#This Row],[Т4]]</f>
        <v>38184.280056547781</v>
      </c>
      <c r="CN1076" s="14">
        <f>Таблица1[[#This Row],[Т9]]-Таблица1[[#This Row],[Т3]]</f>
        <v>379.50967626577767</v>
      </c>
      <c r="CO1076" s="14">
        <f>Таблица1[[#This Row],[Т9]]-Таблица1[[#This Row],[Т2]]</f>
        <v>43664.812238735933</v>
      </c>
      <c r="CP1076" s="14">
        <f>Таблица1[[#This Row],[Т9]]-Таблица1[[#This Row],[Т1]]</f>
        <v>605.06063556301524</v>
      </c>
      <c r="CQ1076" s="14">
        <f>Таблица1[[#This Row],[Т9]]-Таблица1[[#This Row],[угол обхв6]]</f>
        <v>46215.765910436712</v>
      </c>
      <c r="CR1076" s="14">
        <f>Таблица1[[#This Row],[Т9]]-Таблица1[[#This Row],[угол обхв5]]</f>
        <v>906.78715140835266</v>
      </c>
      <c r="CS1076" s="14">
        <f>Таблица1[[#This Row],[Т9]]-Таблица1[[#This Row],[угол обхв4]]</f>
        <v>59071.404282607327</v>
      </c>
      <c r="CT1076" s="14">
        <f>Таблица1[[#This Row],[Lкан_прям, мм]]+Таблица1[[#This Row],[Lкан_дуг, мм]]+Таблица1[[#This Row],[Lкан_леб,мм]]</f>
        <v>85045.326329871852</v>
      </c>
      <c r="CU1076" s="16">
        <f>Таблица1[[#This Row],[Lкан_леб,мм]]</f>
        <v>58164.617131198975</v>
      </c>
      <c r="CV1076" s="14">
        <f>2534431-(Таблица1[[#This Row],[Т23]]+Таблица1[[#This Row],[угол обхв3]])</f>
        <v>2449220.2908013272</v>
      </c>
      <c r="CW1076" s="50">
        <f>SUM(X1076:AC1076,AD1076:AI1076)-Таблица1[[#This Row],[lподв_min, мм]]</f>
        <v>23312.681659353944</v>
      </c>
      <c r="CX1076" s="17">
        <f>CW1515-Таблица1[[#This Row],[Суммарная длина каната]]</f>
        <v>-2425049.721727307</v>
      </c>
    </row>
    <row r="1077" spans="1:102" x14ac:dyDescent="0.25">
      <c r="A1077" s="21">
        <v>1076</v>
      </c>
      <c r="B1077" s="10">
        <v>25.607755102040809</v>
      </c>
      <c r="C1077" s="10">
        <v>114.46082839365614</v>
      </c>
      <c r="D1077" s="11">
        <v>16303.927854489351</v>
      </c>
      <c r="E1077" s="11">
        <v>9931.9030746564476</v>
      </c>
      <c r="F1077" s="11">
        <v>16222.106700111815</v>
      </c>
      <c r="G1077" s="11">
        <v>10046.035886311674</v>
      </c>
      <c r="H1077" s="11">
        <v>16711.927364489351</v>
      </c>
      <c r="I1077" s="11">
        <v>6326.6094168958361</v>
      </c>
      <c r="J1077" s="11">
        <v>3605.2936577606119</v>
      </c>
      <c r="K1077" s="11">
        <v>25973.922047252698</v>
      </c>
      <c r="L1077" s="11">
        <v>906.78715142016244</v>
      </c>
      <c r="M1077" s="11">
        <v>58164.617131198975</v>
      </c>
      <c r="N1077" s="11">
        <v>9902.1869976964445</v>
      </c>
      <c r="O1077" s="11">
        <v>16295.798912354616</v>
      </c>
      <c r="P1077" s="43">
        <v>12310.681719766799</v>
      </c>
      <c r="Q1077" s="11">
        <v>15576.230785511247</v>
      </c>
      <c r="R1077" s="11">
        <v>15987.048666102968</v>
      </c>
      <c r="S1077" s="11">
        <v>11511.681723698011</v>
      </c>
      <c r="T1077" s="11">
        <v>16978.854217332377</v>
      </c>
      <c r="U1077" s="11">
        <v>10534.115997748841</v>
      </c>
      <c r="V1077" s="11">
        <v>16303.927854489351</v>
      </c>
      <c r="W1077" s="11">
        <v>9931.9030746564476</v>
      </c>
      <c r="X1077" s="12">
        <v>0</v>
      </c>
      <c r="Y1077" s="12">
        <v>289.84563066099122</v>
      </c>
      <c r="Z1077" s="12">
        <v>222.4341799088416</v>
      </c>
      <c r="AA1077" s="44">
        <v>232.04019061955907</v>
      </c>
      <c r="AB1077" s="45">
        <v>47.253829333789028</v>
      </c>
      <c r="AC1077" s="12">
        <v>115.21332089698141</v>
      </c>
      <c r="AD1077" s="12">
        <v>12855.638372170613</v>
      </c>
      <c r="AE1077" s="12">
        <v>2513.6875532590825</v>
      </c>
      <c r="AF1077" s="12">
        <v>5480.532182188148</v>
      </c>
      <c r="AG1077" s="44">
        <v>1128.4755203370612</v>
      </c>
      <c r="AH1077" s="45">
        <v>390.2947604055135</v>
      </c>
      <c r="AI1077" s="12">
        <v>3605.2936588922789</v>
      </c>
      <c r="AJ1077" s="12">
        <v>-24.069085256348753</v>
      </c>
      <c r="AK1077" s="12">
        <v>16.634177849490584</v>
      </c>
      <c r="AL1077" s="12">
        <v>47.870794830447139</v>
      </c>
      <c r="AM1077" s="44">
        <v>80.456391889054615</v>
      </c>
      <c r="AN1077" s="45">
        <v>73.820497313913435</v>
      </c>
      <c r="AO1077" s="12">
        <v>89.999999841078747</v>
      </c>
      <c r="AP1077" s="12">
        <v>-2002.107580485161</v>
      </c>
      <c r="AQ1077" s="12">
        <v>10018.981065985263</v>
      </c>
      <c r="AR1077" s="12">
        <v>12613.268396040579</v>
      </c>
      <c r="AS1077" s="44">
        <v>16389.401822602926</v>
      </c>
      <c r="AT1077" s="45">
        <v>16587.013697047947</v>
      </c>
      <c r="AU1077" s="12">
        <v>16711.927854489353</v>
      </c>
      <c r="AV1077" s="12">
        <v>11425.308941940806</v>
      </c>
      <c r="AW1077" s="12">
        <v>16686.724922761379</v>
      </c>
      <c r="AX1077" s="12">
        <v>15849.919118002033</v>
      </c>
      <c r="AY1077" s="44">
        <v>11579.327399498608</v>
      </c>
      <c r="AZ1077" s="45">
        <v>10420.427798434976</v>
      </c>
      <c r="BA1077" s="12">
        <v>9931.9030757881173</v>
      </c>
      <c r="BB1077" s="12">
        <v>9735.7891473695581</v>
      </c>
      <c r="BC1077" s="12">
        <v>12427.475788055619</v>
      </c>
      <c r="BD1077" s="12">
        <v>16289.635342376747</v>
      </c>
      <c r="BE1077" s="44">
        <v>16576.501060832416</v>
      </c>
      <c r="BF1077" s="45">
        <v>16695.768374773779</v>
      </c>
      <c r="BG1077" s="12">
        <v>16711.927864489349</v>
      </c>
      <c r="BH1077" s="12">
        <v>16668.325093188381</v>
      </c>
      <c r="BI1077" s="12">
        <v>15967.156795918008</v>
      </c>
      <c r="BJ1077" s="12">
        <v>11785.370056188796</v>
      </c>
      <c r="BK1077" s="44">
        <v>10466.470321948242</v>
      </c>
      <c r="BL1077" s="45">
        <v>10045.591273970313</v>
      </c>
      <c r="BM1077" s="12">
        <v>6326.609416895838</v>
      </c>
      <c r="BN1077" s="12">
        <v>0</v>
      </c>
      <c r="BO1077" s="12">
        <v>40.703263105839333</v>
      </c>
      <c r="BP1077" s="12">
        <v>31.236616980956555</v>
      </c>
      <c r="BQ1077" s="48">
        <v>32.585597058607476</v>
      </c>
      <c r="BR1077" s="49">
        <v>6.6358945751411715</v>
      </c>
      <c r="BS1077" s="13">
        <v>16.179502527165312</v>
      </c>
      <c r="BT1077" s="12">
        <v>165.38286880102666</v>
      </c>
      <c r="BV1077" s="14">
        <f>Таблица1[[#This Row],[Lкан_леб,мм]]</f>
        <v>58164.617131198975</v>
      </c>
      <c r="BW1077" s="50">
        <f>Таблица1[[#This Row],[угол обхв4]]+Таблица1[[#This Row],[Lдуг 3,мм]]</f>
        <v>12855.638372170613</v>
      </c>
      <c r="BX1077" s="54">
        <f>Таблица1[[#This Row],[угол обхв5]]+Таблица1[[#This Row],[Y5, мм]]</f>
        <v>58454.462761859962</v>
      </c>
      <c r="BY1077" s="14">
        <f>Таблица1[[#This Row],[угол обхв6]]+Таблица1[[#This Row],[Lдуг 4,мм]]</f>
        <v>15369.325925429695</v>
      </c>
      <c r="BZ1077" s="14">
        <f>Таблица1[[#This Row],[Т1]]+Таблица1[[#This Row],[X6, мм]]</f>
        <v>58676.896941768806</v>
      </c>
      <c r="CA1077" s="14">
        <f>Таблица1[[#This Row],[Т2]]+Таблица1[[#This Row],[Lдуг 5,мм]]</f>
        <v>20849.858107617845</v>
      </c>
      <c r="CB1077" s="14">
        <f>Таблица1[[#This Row],[Т3]]+Таблица1[[#This Row],[Y6, мм]]</f>
        <v>58908.937132388368</v>
      </c>
      <c r="CC1077" s="14">
        <f>Таблица1[[#This Row],[Т4]]+Таблица1[[#This Row],[Lдуг 6,мм]]</f>
        <v>21978.333627954908</v>
      </c>
      <c r="CD1077" s="14">
        <f>Таблица1[[#This Row],[Т5]]+Таблица1[[#This Row],[Lдуг 1,мм]]</f>
        <v>58956.190961722154</v>
      </c>
      <c r="CE1077" s="14">
        <f>Таблица1[[#This Row],[Т6]]+Таблица1[[#This Row],[Lпрям1, мм]]</f>
        <v>22368.628388360423</v>
      </c>
      <c r="CF1077" s="15">
        <f>Таблица1[[#This Row],[Т7]]+Таблица1[[#This Row],[Lдуг 2,мм]]</f>
        <v>59071.404282619136</v>
      </c>
      <c r="CG1077" s="14">
        <f>Таблица1[[#This Row],[Т8]]+Таблица1[[#This Row],[Lпрям2, мм]]</f>
        <v>25973.922047252701</v>
      </c>
      <c r="CH1077" s="14">
        <f>Таблица1[[#This Row],[Т9]]-Таблица1[[#This Row],[Т9]]</f>
        <v>0</v>
      </c>
      <c r="CI1077" s="50">
        <f>Таблица1[[#This Row],[Т9]]-Таблица1[[#This Row],[Т8]]</f>
        <v>36702.77589425871</v>
      </c>
      <c r="CJ1077" s="54">
        <f>Таблица1[[#This Row],[Т9]]-Таблица1[[#This Row],[Т7]]</f>
        <v>115.21332089698262</v>
      </c>
      <c r="CK1077" s="14">
        <f>Таблица1[[#This Row],[Т9]]-Таблица1[[#This Row],[Т6]]</f>
        <v>37093.070654664232</v>
      </c>
      <c r="CL1077" s="14">
        <f>Таблица1[[#This Row],[Т9]]-Таблица1[[#This Row],[Т5]]</f>
        <v>162.46715023076831</v>
      </c>
      <c r="CM1077" s="14">
        <f>Таблица1[[#This Row],[Т9]]-Таблица1[[#This Row],[Т4]]</f>
        <v>38221.546175001291</v>
      </c>
      <c r="CN1077" s="14">
        <f>Таблица1[[#This Row],[Т9]]-Таблица1[[#This Row],[Т3]]</f>
        <v>394.50734085033037</v>
      </c>
      <c r="CO1077" s="14">
        <f>Таблица1[[#This Row],[Т9]]-Таблица1[[#This Row],[Т2]]</f>
        <v>43702.078357189443</v>
      </c>
      <c r="CP1077" s="14">
        <f>Таблица1[[#This Row],[Т9]]-Таблица1[[#This Row],[Т1]]</f>
        <v>616.94152075917373</v>
      </c>
      <c r="CQ1077" s="14">
        <f>Таблица1[[#This Row],[Т9]]-Таблица1[[#This Row],[угол обхв6]]</f>
        <v>46215.765910448521</v>
      </c>
      <c r="CR1077" s="14">
        <f>Таблица1[[#This Row],[Т9]]-Таблица1[[#This Row],[угол обхв5]]</f>
        <v>906.78715142016154</v>
      </c>
      <c r="CS1077" s="14">
        <f>Таблица1[[#This Row],[Т9]]-Таблица1[[#This Row],[угол обхв4]]</f>
        <v>59071.404282619136</v>
      </c>
      <c r="CT1077" s="14">
        <f>Таблица1[[#This Row],[Lкан_прям, мм]]+Таблица1[[#This Row],[Lкан_дуг, мм]]+Таблица1[[#This Row],[Lкан_леб,мм]]</f>
        <v>85045.326329871838</v>
      </c>
      <c r="CU1077" s="16">
        <f>Таблица1[[#This Row],[Lкан_леб,мм]]</f>
        <v>58164.617131198975</v>
      </c>
      <c r="CV1077" s="14">
        <f>2534431-(Таблица1[[#This Row],[Т23]]+Таблица1[[#This Row],[угол обхв3]])</f>
        <v>2449220.2908013272</v>
      </c>
      <c r="CW1077" s="50">
        <f>SUM(X1077:AC1077,AD1077:AI1077)-Таблица1[[#This Row],[lподв_min, мм]]</f>
        <v>23275.41554091225</v>
      </c>
      <c r="CX1077" s="17">
        <f>CW1516-Таблица1[[#This Row],[Суммарная длина каната]]</f>
        <v>-2425096.901349742</v>
      </c>
    </row>
    <row r="1078" spans="1:102" x14ac:dyDescent="0.25">
      <c r="A1078" s="21">
        <v>1077</v>
      </c>
      <c r="B1078" s="10">
        <v>25.607755102040809</v>
      </c>
      <c r="C1078" s="10">
        <v>115.03877551020416</v>
      </c>
      <c r="D1078" s="11">
        <v>16356.45577329188</v>
      </c>
      <c r="E1078" s="11">
        <v>9994.7493708495422</v>
      </c>
      <c r="F1078" s="11">
        <v>16273.487534208609</v>
      </c>
      <c r="G1078" s="11">
        <v>10108.051053552937</v>
      </c>
      <c r="H1078" s="11">
        <v>16764.455283291882</v>
      </c>
      <c r="I1078" s="11">
        <v>6379.1321237067395</v>
      </c>
      <c r="J1078" s="11">
        <v>3615.6172471428026</v>
      </c>
      <c r="K1078" s="11">
        <v>25973.922047249474</v>
      </c>
      <c r="L1078" s="11">
        <v>906.7871514233899</v>
      </c>
      <c r="M1078" s="11">
        <v>58164.617131198975</v>
      </c>
      <c r="N1078" s="11">
        <v>9902.1869976964445</v>
      </c>
      <c r="O1078" s="11">
        <v>16295.798912354616</v>
      </c>
      <c r="P1078" s="43">
        <v>12306.478971470397</v>
      </c>
      <c r="Q1078" s="11">
        <v>15598.510420779117</v>
      </c>
      <c r="R1078" s="11">
        <v>16023.657622350531</v>
      </c>
      <c r="S1078" s="11">
        <v>11571.251318431599</v>
      </c>
      <c r="T1078" s="11">
        <v>17025.273332851557</v>
      </c>
      <c r="U1078" s="11">
        <v>10603.73957768758</v>
      </c>
      <c r="V1078" s="11">
        <v>16356.45577329188</v>
      </c>
      <c r="W1078" s="11">
        <v>9994.7493708495422</v>
      </c>
      <c r="X1078" s="12">
        <v>0</v>
      </c>
      <c r="Y1078" s="12">
        <v>286.56247979853799</v>
      </c>
      <c r="Z1078" s="12">
        <v>221.60180209613759</v>
      </c>
      <c r="AA1078" s="44">
        <v>232.04019061955893</v>
      </c>
      <c r="AB1078" s="45">
        <v>47.253829333787216</v>
      </c>
      <c r="AC1078" s="12">
        <v>119.32884957536831</v>
      </c>
      <c r="AD1078" s="12">
        <v>12855.638372170613</v>
      </c>
      <c r="AE1078" s="12">
        <v>2503.3639638769014</v>
      </c>
      <c r="AF1078" s="12">
        <v>5480.532182188148</v>
      </c>
      <c r="AG1078" s="44">
        <v>1128.4755203370598</v>
      </c>
      <c r="AH1078" s="45">
        <v>390.29476040551458</v>
      </c>
      <c r="AI1078" s="12">
        <v>3615.6172482712386</v>
      </c>
      <c r="AJ1078" s="12">
        <v>-24.069085256348753</v>
      </c>
      <c r="AK1078" s="12">
        <v>16.173122241835404</v>
      </c>
      <c r="AL1078" s="12">
        <v>47.292847713899135</v>
      </c>
      <c r="AM1078" s="44">
        <v>79.878444772506597</v>
      </c>
      <c r="AN1078" s="45">
        <v>73.242550197365674</v>
      </c>
      <c r="AO1078" s="12">
        <v>89.999999841532514</v>
      </c>
      <c r="AP1078" s="12">
        <v>-2002.107580485161</v>
      </c>
      <c r="AQ1078" s="12">
        <v>10015.831561039209</v>
      </c>
      <c r="AR1078" s="12">
        <v>12606.289584588949</v>
      </c>
      <c r="AS1078" s="44">
        <v>16425.307973693278</v>
      </c>
      <c r="AT1078" s="45">
        <v>16634.599509648906</v>
      </c>
      <c r="AU1078" s="12">
        <v>16764.45577329188</v>
      </c>
      <c r="AV1078" s="12">
        <v>11425.308941940806</v>
      </c>
      <c r="AW1078" s="12">
        <v>16687.652090499992</v>
      </c>
      <c r="AX1078" s="12">
        <v>15875.236993882383</v>
      </c>
      <c r="AY1078" s="44">
        <v>11642.95205250208</v>
      </c>
      <c r="AZ1078" s="45">
        <v>10486.104702483739</v>
      </c>
      <c r="BA1078" s="12">
        <v>9994.7493719779795</v>
      </c>
      <c r="BB1078" s="12">
        <v>9735.7891473695581</v>
      </c>
      <c r="BC1078" s="12">
        <v>12420.123534813161</v>
      </c>
      <c r="BD1078" s="12">
        <v>16323.468235469083</v>
      </c>
      <c r="BE1078" s="44">
        <v>16623.622981508808</v>
      </c>
      <c r="BF1078" s="45">
        <v>16747.129596494531</v>
      </c>
      <c r="BG1078" s="12">
        <v>16764.45578329188</v>
      </c>
      <c r="BH1078" s="12">
        <v>16668.325093188381</v>
      </c>
      <c r="BI1078" s="12">
        <v>15990.363598924494</v>
      </c>
      <c r="BJ1078" s="12">
        <v>11847.977891534865</v>
      </c>
      <c r="BK1078" s="44">
        <v>10532.0388436171</v>
      </c>
      <c r="BL1078" s="45">
        <v>10112.384246053382</v>
      </c>
      <c r="BM1078" s="12">
        <v>6379.1321237067414</v>
      </c>
      <c r="BN1078" s="12">
        <v>0</v>
      </c>
      <c r="BO1078" s="12">
        <v>40.242207498184165</v>
      </c>
      <c r="BP1078" s="12">
        <v>31.119725472063731</v>
      </c>
      <c r="BQ1078" s="48">
        <v>32.585597058607455</v>
      </c>
      <c r="BR1078" s="49">
        <v>6.6358945751409166</v>
      </c>
      <c r="BS1078" s="13">
        <v>16.75744964416684</v>
      </c>
      <c r="BT1078" s="12">
        <v>165.38286880102666</v>
      </c>
      <c r="BV1078" s="14">
        <f>Таблица1[[#This Row],[Lкан_леб,мм]]</f>
        <v>58164.617131198975</v>
      </c>
      <c r="BW1078" s="50">
        <f>Таблица1[[#This Row],[угол обхв4]]+Таблица1[[#This Row],[Lдуг 3,мм]]</f>
        <v>12855.638372170613</v>
      </c>
      <c r="BX1078" s="54">
        <f>Таблица1[[#This Row],[угол обхв5]]+Таблица1[[#This Row],[Y5, мм]]</f>
        <v>58451.179610997511</v>
      </c>
      <c r="BY1078" s="14">
        <f>Таблица1[[#This Row],[угол обхв6]]+Таблица1[[#This Row],[Lдуг 4,мм]]</f>
        <v>15359.002336047515</v>
      </c>
      <c r="BZ1078" s="14">
        <f>Таблица1[[#This Row],[Т1]]+Таблица1[[#This Row],[X6, мм]]</f>
        <v>58672.781413093646</v>
      </c>
      <c r="CA1078" s="14">
        <f>Таблица1[[#This Row],[Т2]]+Таблица1[[#This Row],[Lдуг 5,мм]]</f>
        <v>20839.534518235661</v>
      </c>
      <c r="CB1078" s="14">
        <f>Таблица1[[#This Row],[Т3]]+Таблица1[[#This Row],[Y6, мм]]</f>
        <v>58904.821603713208</v>
      </c>
      <c r="CC1078" s="14">
        <f>Таблица1[[#This Row],[Т4]]+Таблица1[[#This Row],[Lдуг 6,мм]]</f>
        <v>21968.01003857272</v>
      </c>
      <c r="CD1078" s="14">
        <f>Таблица1[[#This Row],[Т5]]+Таблица1[[#This Row],[Lдуг 1,мм]]</f>
        <v>58952.075433046994</v>
      </c>
      <c r="CE1078" s="14">
        <f>Таблица1[[#This Row],[Т6]]+Таблица1[[#This Row],[Lпрям1, мм]]</f>
        <v>22358.304798978235</v>
      </c>
      <c r="CF1078" s="15">
        <f>Таблица1[[#This Row],[Т7]]+Таблица1[[#This Row],[Lдуг 2,мм]]</f>
        <v>59071.404282622359</v>
      </c>
      <c r="CG1078" s="14">
        <f>Таблица1[[#This Row],[Т8]]+Таблица1[[#This Row],[Lпрям2, мм]]</f>
        <v>25973.922047249474</v>
      </c>
      <c r="CH1078" s="14">
        <f>Таблица1[[#This Row],[Т9]]-Таблица1[[#This Row],[Т9]]</f>
        <v>0</v>
      </c>
      <c r="CI1078" s="50">
        <f>Таблица1[[#This Row],[Т9]]-Таблица1[[#This Row],[Т8]]</f>
        <v>36713.099483644124</v>
      </c>
      <c r="CJ1078" s="54">
        <f>Таблица1[[#This Row],[Т9]]-Таблица1[[#This Row],[Т7]]</f>
        <v>119.32884957536589</v>
      </c>
      <c r="CK1078" s="14">
        <f>Таблица1[[#This Row],[Т9]]-Таблица1[[#This Row],[Т6]]</f>
        <v>37103.394244049639</v>
      </c>
      <c r="CL1078" s="14">
        <f>Таблица1[[#This Row],[Т9]]-Таблица1[[#This Row],[Т5]]</f>
        <v>166.58267890915158</v>
      </c>
      <c r="CM1078" s="14">
        <f>Таблица1[[#This Row],[Т9]]-Таблица1[[#This Row],[Т4]]</f>
        <v>38231.869764386698</v>
      </c>
      <c r="CN1078" s="14">
        <f>Таблица1[[#This Row],[Т9]]-Таблица1[[#This Row],[Т3]]</f>
        <v>398.62286952871364</v>
      </c>
      <c r="CO1078" s="14">
        <f>Таблица1[[#This Row],[Т9]]-Таблица1[[#This Row],[Т2]]</f>
        <v>43712.401946574842</v>
      </c>
      <c r="CP1078" s="14">
        <f>Таблица1[[#This Row],[Т9]]-Таблица1[[#This Row],[Т1]]</f>
        <v>620.22467162484827</v>
      </c>
      <c r="CQ1078" s="14">
        <f>Таблица1[[#This Row],[Т9]]-Таблица1[[#This Row],[угол обхв6]]</f>
        <v>46215.765910451744</v>
      </c>
      <c r="CR1078" s="14">
        <f>Таблица1[[#This Row],[Т9]]-Таблица1[[#This Row],[угол обхв5]]</f>
        <v>906.78715142338478</v>
      </c>
      <c r="CS1078" s="14">
        <f>Таблица1[[#This Row],[Т9]]-Таблица1[[#This Row],[угол обхв4]]</f>
        <v>59071.404282622359</v>
      </c>
      <c r="CT1078" s="14">
        <f>Таблица1[[#This Row],[Lкан_прям, мм]]+Таблица1[[#This Row],[Lкан_дуг, мм]]+Таблица1[[#This Row],[Lкан_леб,мм]]</f>
        <v>85045.326329871838</v>
      </c>
      <c r="CU1078" s="16">
        <f>Таблица1[[#This Row],[Lкан_леб,мм]]</f>
        <v>58164.617131198975</v>
      </c>
      <c r="CV1078" s="14">
        <f>2534431-(Таблица1[[#This Row],[Т23]]+Таблица1[[#This Row],[угол обхв3]])</f>
        <v>2449220.2908013272</v>
      </c>
      <c r="CW1078" s="50">
        <f>SUM(X1078:AC1078,AD1078:AI1078)-Таблица1[[#This Row],[lподв_min, мм]]</f>
        <v>23265.091951530063</v>
      </c>
      <c r="CX1078" s="17">
        <f>CW1517-Таблица1[[#This Row],[Суммарная длина каната]]</f>
        <v>-2425145.7219859585</v>
      </c>
    </row>
    <row r="1079" spans="1:102" x14ac:dyDescent="0.25">
      <c r="A1079" s="21">
        <v>1078</v>
      </c>
      <c r="B1079" s="10">
        <v>25.607755102040809</v>
      </c>
      <c r="C1079" s="10">
        <v>117.72285714285721</v>
      </c>
      <c r="D1079" s="11">
        <v>16591.977334587787</v>
      </c>
      <c r="E1079" s="11">
        <v>10293.417064299721</v>
      </c>
      <c r="F1079" s="11">
        <v>16503.794321476958</v>
      </c>
      <c r="G1079" s="11">
        <v>10402.709132624443</v>
      </c>
      <c r="H1079" s="11">
        <v>16999.976844587789</v>
      </c>
      <c r="I1079" s="11">
        <v>6629.3280008474276</v>
      </c>
      <c r="J1079" s="11">
        <v>3664.089063452293</v>
      </c>
      <c r="K1079" s="11">
        <v>25973.922047234544</v>
      </c>
      <c r="L1079" s="11">
        <v>906.78715143831903</v>
      </c>
      <c r="M1079" s="11">
        <v>58164.617131198975</v>
      </c>
      <c r="N1079" s="11">
        <v>9902.1869976964445</v>
      </c>
      <c r="O1079" s="11">
        <v>16295.798912354616</v>
      </c>
      <c r="P1079" s="43">
        <v>12284.025534964432</v>
      </c>
      <c r="Q1079" s="11">
        <v>15701.374284186162</v>
      </c>
      <c r="R1079" s="11">
        <v>16185.718390146889</v>
      </c>
      <c r="S1079" s="11">
        <v>11852.604888156027</v>
      </c>
      <c r="T1079" s="11">
        <v>17231.542790986536</v>
      </c>
      <c r="U1079" s="11">
        <v>10933.059172811551</v>
      </c>
      <c r="V1079" s="11">
        <v>16591.977334587787</v>
      </c>
      <c r="W1079" s="11">
        <v>10293.417064299721</v>
      </c>
      <c r="X1079" s="12">
        <v>0</v>
      </c>
      <c r="Y1079" s="12">
        <v>271.17900636692934</v>
      </c>
      <c r="Z1079" s="12">
        <v>217.87208227984885</v>
      </c>
      <c r="AA1079" s="44">
        <v>232.04019061955881</v>
      </c>
      <c r="AB1079" s="45">
        <v>47.253829333787756</v>
      </c>
      <c r="AC1079" s="12">
        <v>138.44204283819425</v>
      </c>
      <c r="AD1079" s="12">
        <v>12855.638372170613</v>
      </c>
      <c r="AE1079" s="12">
        <v>2454.8921475674056</v>
      </c>
      <c r="AF1079" s="12">
        <v>5480.5321821881489</v>
      </c>
      <c r="AG1079" s="44">
        <v>1128.4755203370587</v>
      </c>
      <c r="AH1079" s="45">
        <v>390.29476040551725</v>
      </c>
      <c r="AI1079" s="12">
        <v>3664.0890645658005</v>
      </c>
      <c r="AJ1079" s="12">
        <v>-24.069085256348753</v>
      </c>
      <c r="AK1079" s="12">
        <v>14.012808266632453</v>
      </c>
      <c r="AL1079" s="12">
        <v>44.60876608124606</v>
      </c>
      <c r="AM1079" s="44">
        <v>77.194363139853493</v>
      </c>
      <c r="AN1079" s="45">
        <v>70.558468564712513</v>
      </c>
      <c r="AO1079" s="12">
        <v>89.999999843628871</v>
      </c>
      <c r="AP1079" s="12">
        <v>-2002.107580485161</v>
      </c>
      <c r="AQ1079" s="12">
        <v>10000.979626339236</v>
      </c>
      <c r="AR1079" s="12">
        <v>12570.548423869965</v>
      </c>
      <c r="AS1079" s="44">
        <v>16583.570431874217</v>
      </c>
      <c r="AT1079" s="45">
        <v>16846.806281964655</v>
      </c>
      <c r="AU1079" s="12">
        <v>16999.977334587791</v>
      </c>
      <c r="AV1079" s="12">
        <v>11425.308941940806</v>
      </c>
      <c r="AW1079" s="12">
        <v>16691.657493827654</v>
      </c>
      <c r="AX1079" s="12">
        <v>15991.837077213475</v>
      </c>
      <c r="AY1079" s="44">
        <v>11943.035817010024</v>
      </c>
      <c r="AZ1079" s="45">
        <v>10797.258515134008</v>
      </c>
      <c r="BA1079" s="12">
        <v>10293.41706541323</v>
      </c>
      <c r="BB1079" s="12">
        <v>9735.7891473695581</v>
      </c>
      <c r="BC1079" s="12">
        <v>12382.818163607222</v>
      </c>
      <c r="BD1079" s="12">
        <v>16472.241279052421</v>
      </c>
      <c r="BE1079" s="44">
        <v>16833.690749259207</v>
      </c>
      <c r="BF1079" s="45">
        <v>16976.713843609672</v>
      </c>
      <c r="BG1079" s="12">
        <v>16999.977344587787</v>
      </c>
      <c r="BH1079" s="12">
        <v>16668.325093188381</v>
      </c>
      <c r="BI1079" s="12">
        <v>16097.232865659202</v>
      </c>
      <c r="BJ1079" s="12">
        <v>12143.06768118334</v>
      </c>
      <c r="BK1079" s="44">
        <v>10842.628243957553</v>
      </c>
      <c r="BL1079" s="45">
        <v>10429.217721977264</v>
      </c>
      <c r="BM1079" s="12">
        <v>6629.3280008474294</v>
      </c>
      <c r="BN1079" s="12">
        <v>0</v>
      </c>
      <c r="BO1079" s="12">
        <v>38.081893522981204</v>
      </c>
      <c r="BP1079" s="12">
        <v>30.595957814613605</v>
      </c>
      <c r="BQ1079" s="48">
        <v>32.585597058607441</v>
      </c>
      <c r="BR1079" s="49">
        <v>6.635894575140993</v>
      </c>
      <c r="BS1079" s="13">
        <v>19.441531278916361</v>
      </c>
      <c r="BT1079" s="12">
        <v>165.38286880102666</v>
      </c>
      <c r="BV1079" s="14">
        <f>Таблица1[[#This Row],[Lкан_леб,мм]]</f>
        <v>58164.617131198975</v>
      </c>
      <c r="BW1079" s="50">
        <f>Таблица1[[#This Row],[угол обхв4]]+Таблица1[[#This Row],[Lдуг 3,мм]]</f>
        <v>12855.638372170613</v>
      </c>
      <c r="BX1079" s="54">
        <f>Таблица1[[#This Row],[угол обхв5]]+Таблица1[[#This Row],[Y5, мм]]</f>
        <v>58435.796137565907</v>
      </c>
      <c r="BY1079" s="14">
        <f>Таблица1[[#This Row],[угол обхв6]]+Таблица1[[#This Row],[Lдуг 4,мм]]</f>
        <v>15310.530519738018</v>
      </c>
      <c r="BZ1079" s="14">
        <f>Таблица1[[#This Row],[Т1]]+Таблица1[[#This Row],[X6, мм]]</f>
        <v>58653.668219845757</v>
      </c>
      <c r="CA1079" s="14">
        <f>Таблица1[[#This Row],[Т2]]+Таблица1[[#This Row],[Lдуг 5,мм]]</f>
        <v>20791.062701926166</v>
      </c>
      <c r="CB1079" s="14">
        <f>Таблица1[[#This Row],[Т3]]+Таблица1[[#This Row],[Y6, мм]]</f>
        <v>58885.708410465319</v>
      </c>
      <c r="CC1079" s="14">
        <f>Таблица1[[#This Row],[Т4]]+Таблица1[[#This Row],[Lдуг 6,мм]]</f>
        <v>21919.538222263225</v>
      </c>
      <c r="CD1079" s="14">
        <f>Таблица1[[#This Row],[Т5]]+Таблица1[[#This Row],[Lдуг 1,мм]]</f>
        <v>58932.962239799104</v>
      </c>
      <c r="CE1079" s="14">
        <f>Таблица1[[#This Row],[Т6]]+Таблица1[[#This Row],[Lпрям1, мм]]</f>
        <v>22309.832982668744</v>
      </c>
      <c r="CF1079" s="15">
        <f>Таблица1[[#This Row],[Т7]]+Таблица1[[#This Row],[Lдуг 2,мм]]</f>
        <v>59071.404282637297</v>
      </c>
      <c r="CG1079" s="14">
        <f>Таблица1[[#This Row],[Т8]]+Таблица1[[#This Row],[Lпрям2, мм]]</f>
        <v>25973.922047234544</v>
      </c>
      <c r="CH1079" s="14">
        <f>Таблица1[[#This Row],[Т9]]-Таблица1[[#This Row],[Т9]]</f>
        <v>0</v>
      </c>
      <c r="CI1079" s="50">
        <f>Таблица1[[#This Row],[Т9]]-Таблица1[[#This Row],[Т8]]</f>
        <v>36761.571299968549</v>
      </c>
      <c r="CJ1079" s="54">
        <f>Таблица1[[#This Row],[Т9]]-Таблица1[[#This Row],[Т7]]</f>
        <v>138.44204283819272</v>
      </c>
      <c r="CK1079" s="14">
        <f>Таблица1[[#This Row],[Т9]]-Таблица1[[#This Row],[Т6]]</f>
        <v>37151.866060374072</v>
      </c>
      <c r="CL1079" s="14">
        <f>Таблица1[[#This Row],[Т9]]-Таблица1[[#This Row],[Т5]]</f>
        <v>185.69587217197841</v>
      </c>
      <c r="CM1079" s="14">
        <f>Таблица1[[#This Row],[Т9]]-Таблица1[[#This Row],[Т4]]</f>
        <v>38280.341580711131</v>
      </c>
      <c r="CN1079" s="14">
        <f>Таблица1[[#This Row],[Т9]]-Таблица1[[#This Row],[Т3]]</f>
        <v>417.73606279154046</v>
      </c>
      <c r="CO1079" s="14">
        <f>Таблица1[[#This Row],[Т9]]-Таблица1[[#This Row],[Т2]]</f>
        <v>43760.873762899282</v>
      </c>
      <c r="CP1079" s="14">
        <f>Таблица1[[#This Row],[Т9]]-Таблица1[[#This Row],[Т1]]</f>
        <v>635.60814507139003</v>
      </c>
      <c r="CQ1079" s="14">
        <f>Таблица1[[#This Row],[Т9]]-Таблица1[[#This Row],[угол обхв6]]</f>
        <v>46215.765910466682</v>
      </c>
      <c r="CR1079" s="14">
        <f>Таблица1[[#This Row],[Т9]]-Таблица1[[#This Row],[угол обхв5]]</f>
        <v>906.78715143832233</v>
      </c>
      <c r="CS1079" s="14">
        <f>Таблица1[[#This Row],[Т9]]-Таблица1[[#This Row],[угол обхв4]]</f>
        <v>59071.404282637297</v>
      </c>
      <c r="CT1079" s="14">
        <f>Таблица1[[#This Row],[Lкан_прям, мм]]+Таблица1[[#This Row],[Lкан_дуг, мм]]+Таблица1[[#This Row],[Lкан_леб,мм]]</f>
        <v>85045.326329871838</v>
      </c>
      <c r="CU1079" s="16">
        <f>Таблица1[[#This Row],[Lкан_леб,мм]]</f>
        <v>58164.617131198975</v>
      </c>
      <c r="CV1079" s="14">
        <f>2534431-(Таблица1[[#This Row],[Т23]]+Таблица1[[#This Row],[угол обхв3]])</f>
        <v>2449220.2908013272</v>
      </c>
      <c r="CW1079" s="50">
        <f>SUM(X1079:AC1079,AD1079:AI1079)-Таблица1[[#This Row],[lподв_min, мм]]</f>
        <v>23216.620135220568</v>
      </c>
      <c r="CX1079" s="17">
        <f>CW1518-Таблица1[[#This Row],[Суммарная длина каната]]</f>
        <v>-2425196.175892245</v>
      </c>
    </row>
    <row r="1080" spans="1:102" x14ac:dyDescent="0.25">
      <c r="A1080" s="21">
        <v>1079</v>
      </c>
      <c r="B1080" s="10">
        <v>25.607755102040809</v>
      </c>
      <c r="C1080" s="10">
        <v>120.40693877551027</v>
      </c>
      <c r="D1080" s="11">
        <v>16813.254222477444</v>
      </c>
      <c r="E1080" s="11">
        <v>10602.786319126342</v>
      </c>
      <c r="F1080" s="11">
        <v>16720.049922291673</v>
      </c>
      <c r="G1080" s="11">
        <v>10707.828969639746</v>
      </c>
      <c r="H1080" s="11">
        <v>17221.253732477442</v>
      </c>
      <c r="I1080" s="11">
        <v>6889.3996146426971</v>
      </c>
      <c r="J1080" s="11">
        <v>3713.3867044836461</v>
      </c>
      <c r="K1080" s="11">
        <v>25973.92204721977</v>
      </c>
      <c r="L1080" s="11">
        <v>906.78715145310366</v>
      </c>
      <c r="M1080" s="11">
        <v>58164.617131198975</v>
      </c>
      <c r="N1080" s="11">
        <v>9902.1869976964445</v>
      </c>
      <c r="O1080" s="11">
        <v>16295.798912354616</v>
      </c>
      <c r="P1080" s="43">
        <v>12256.779726990062</v>
      </c>
      <c r="Q1080" s="11">
        <v>15803.073827714019</v>
      </c>
      <c r="R1080" s="11">
        <v>16334.425878495518</v>
      </c>
      <c r="S1080" s="11">
        <v>12141.238923856021</v>
      </c>
      <c r="T1080" s="11">
        <v>17422.164271759211</v>
      </c>
      <c r="U1080" s="11">
        <v>11271.676857169507</v>
      </c>
      <c r="V1080" s="11">
        <v>16813.254222477444</v>
      </c>
      <c r="W1080" s="11">
        <v>10602.786319126342</v>
      </c>
      <c r="X1080" s="12">
        <v>0</v>
      </c>
      <c r="Y1080" s="12">
        <v>255.55869679740889</v>
      </c>
      <c r="Z1080" s="12">
        <v>214.37919860147238</v>
      </c>
      <c r="AA1080" s="44">
        <v>232.04019061955839</v>
      </c>
      <c r="AB1080" s="45">
        <v>47.253829333788843</v>
      </c>
      <c r="AC1080" s="12">
        <v>157.55523610087522</v>
      </c>
      <c r="AD1080" s="12">
        <v>12855.638372170613</v>
      </c>
      <c r="AE1080" s="12">
        <v>2405.5945065360561</v>
      </c>
      <c r="AF1080" s="12">
        <v>5480.5321821881462</v>
      </c>
      <c r="AG1080" s="44">
        <v>1128.4755203370607</v>
      </c>
      <c r="AH1080" s="45">
        <v>390.29476040551549</v>
      </c>
      <c r="AI1080" s="12">
        <v>3713.3867055823725</v>
      </c>
      <c r="AJ1080" s="12">
        <v>-24.069085256348753</v>
      </c>
      <c r="AK1080" s="12">
        <v>11.819235195501733</v>
      </c>
      <c r="AL1080" s="12">
        <v>41.924684448593034</v>
      </c>
      <c r="AM1080" s="44">
        <v>74.510281507200403</v>
      </c>
      <c r="AN1080" s="45">
        <v>67.874386932059267</v>
      </c>
      <c r="AO1080" s="12">
        <v>89.999999845704792</v>
      </c>
      <c r="AP1080" s="12">
        <v>-2002.107580485161</v>
      </c>
      <c r="AQ1080" s="12">
        <v>9985.7554602894361</v>
      </c>
      <c r="AR1080" s="12">
        <v>12529.386216854258</v>
      </c>
      <c r="AS1080" s="44">
        <v>16727.606662673021</v>
      </c>
      <c r="AT1080" s="45">
        <v>17044.209247377497</v>
      </c>
      <c r="AU1080" s="12">
        <v>17221.254222477444</v>
      </c>
      <c r="AV1080" s="12">
        <v>11425.308941940806</v>
      </c>
      <c r="AW1080" s="12">
        <v>16695.148774079702</v>
      </c>
      <c r="AX1080" s="12">
        <v>16106.635521087743</v>
      </c>
      <c r="AY1080" s="44">
        <v>12250.201628271636</v>
      </c>
      <c r="AZ1080" s="45">
        <v>11118.008384330669</v>
      </c>
      <c r="BA1080" s="12">
        <v>10602.786320225072</v>
      </c>
      <c r="BB1080" s="12">
        <v>9735.7891473695581</v>
      </c>
      <c r="BC1080" s="12">
        <v>12340.348189583054</v>
      </c>
      <c r="BD1080" s="12">
        <v>16607.032368359713</v>
      </c>
      <c r="BE1080" s="44">
        <v>17028.983487581707</v>
      </c>
      <c r="BF1080" s="45">
        <v>17191.209246859155</v>
      </c>
      <c r="BG1080" s="12">
        <v>17221.25423247744</v>
      </c>
      <c r="BH1080" s="12">
        <v>16668.325093188381</v>
      </c>
      <c r="BI1080" s="12">
        <v>16202.423689439103</v>
      </c>
      <c r="BJ1080" s="12">
        <v>12444.800617229745</v>
      </c>
      <c r="BK1080" s="44">
        <v>11162.71415275389</v>
      </c>
      <c r="BL1080" s="45">
        <v>10756.45479196518</v>
      </c>
      <c r="BM1080" s="12">
        <v>6889.399614642698</v>
      </c>
      <c r="BN1080" s="12">
        <v>0</v>
      </c>
      <c r="BO1080" s="12">
        <v>35.888320451850483</v>
      </c>
      <c r="BP1080" s="12">
        <v>30.105449253091294</v>
      </c>
      <c r="BQ1080" s="48">
        <v>32.585597058607377</v>
      </c>
      <c r="BR1080" s="49">
        <v>6.6358945751411458</v>
      </c>
      <c r="BS1080" s="13">
        <v>22.125612913645526</v>
      </c>
      <c r="BT1080" s="12">
        <v>165.38286880102666</v>
      </c>
      <c r="BV1080" s="14">
        <f>Таблица1[[#This Row],[Lкан_леб,мм]]</f>
        <v>58164.617131198975</v>
      </c>
      <c r="BW1080" s="50">
        <f>Таблица1[[#This Row],[угол обхв4]]+Таблица1[[#This Row],[Lдуг 3,мм]]</f>
        <v>12855.638372170613</v>
      </c>
      <c r="BX1080" s="54">
        <f>Таблица1[[#This Row],[угол обхв5]]+Таблица1[[#This Row],[Y5, мм]]</f>
        <v>58420.175827996383</v>
      </c>
      <c r="BY1080" s="14">
        <f>Таблица1[[#This Row],[угол обхв6]]+Таблица1[[#This Row],[Lдуг 4,мм]]</f>
        <v>15261.232878706669</v>
      </c>
      <c r="BZ1080" s="14">
        <f>Таблица1[[#This Row],[Т1]]+Таблица1[[#This Row],[X6, мм]]</f>
        <v>58634.555026597853</v>
      </c>
      <c r="CA1080" s="14">
        <f>Таблица1[[#This Row],[Т2]]+Таблица1[[#This Row],[Lдуг 5,мм]]</f>
        <v>20741.765060894817</v>
      </c>
      <c r="CB1080" s="14">
        <f>Таблица1[[#This Row],[Т3]]+Таблица1[[#This Row],[Y6, мм]]</f>
        <v>58866.595217217407</v>
      </c>
      <c r="CC1080" s="14">
        <f>Таблица1[[#This Row],[Т4]]+Таблица1[[#This Row],[Lдуг 6,мм]]</f>
        <v>21870.240581231879</v>
      </c>
      <c r="CD1080" s="14">
        <f>Таблица1[[#This Row],[Т5]]+Таблица1[[#This Row],[Lдуг 1,мм]]</f>
        <v>58913.849046551193</v>
      </c>
      <c r="CE1080" s="14">
        <f>Таблица1[[#This Row],[Т6]]+Таблица1[[#This Row],[Lпрям1, мм]]</f>
        <v>22260.535341637395</v>
      </c>
      <c r="CF1080" s="15">
        <f>Таблица1[[#This Row],[Т7]]+Таблица1[[#This Row],[Lдуг 2,мм]]</f>
        <v>59071.404282652067</v>
      </c>
      <c r="CG1080" s="14">
        <f>Таблица1[[#This Row],[Т8]]+Таблица1[[#This Row],[Lпрям2, мм]]</f>
        <v>25973.922047219767</v>
      </c>
      <c r="CH1080" s="14">
        <f>Таблица1[[#This Row],[Т9]]-Таблица1[[#This Row],[Т9]]</f>
        <v>0</v>
      </c>
      <c r="CI1080" s="50">
        <f>Таблица1[[#This Row],[Т9]]-Таблица1[[#This Row],[Т8]]</f>
        <v>36810.868941014676</v>
      </c>
      <c r="CJ1080" s="54">
        <f>Таблица1[[#This Row],[Т9]]-Таблица1[[#This Row],[Т7]]</f>
        <v>157.55523610087403</v>
      </c>
      <c r="CK1080" s="14">
        <f>Таблица1[[#This Row],[Т9]]-Таблица1[[#This Row],[Т6]]</f>
        <v>37201.163701420184</v>
      </c>
      <c r="CL1080" s="14">
        <f>Таблица1[[#This Row],[Т9]]-Таблица1[[#This Row],[Т5]]</f>
        <v>204.80906543465971</v>
      </c>
      <c r="CM1080" s="14">
        <f>Таблица1[[#This Row],[Т9]]-Таблица1[[#This Row],[Т4]]</f>
        <v>38329.63922175725</v>
      </c>
      <c r="CN1080" s="14">
        <f>Таблица1[[#This Row],[Т9]]-Таблица1[[#This Row],[Т3]]</f>
        <v>436.84925605421449</v>
      </c>
      <c r="CO1080" s="14">
        <f>Таблица1[[#This Row],[Т9]]-Таблица1[[#This Row],[Т2]]</f>
        <v>43810.171403945395</v>
      </c>
      <c r="CP1080" s="14">
        <f>Таблица1[[#This Row],[Т9]]-Таблица1[[#This Row],[Т1]]</f>
        <v>651.22845465568389</v>
      </c>
      <c r="CQ1080" s="14">
        <f>Таблица1[[#This Row],[Т9]]-Таблица1[[#This Row],[угол обхв6]]</f>
        <v>46215.765910481452</v>
      </c>
      <c r="CR1080" s="14">
        <f>Таблица1[[#This Row],[Т9]]-Таблица1[[#This Row],[угол обхв5]]</f>
        <v>906.78715145309252</v>
      </c>
      <c r="CS1080" s="14">
        <f>Таблица1[[#This Row],[Т9]]-Таблица1[[#This Row],[угол обхв4]]</f>
        <v>59071.404282652067</v>
      </c>
      <c r="CT1080" s="14">
        <f>Таблица1[[#This Row],[Lкан_прям, мм]]+Таблица1[[#This Row],[Lкан_дуг, мм]]+Таблица1[[#This Row],[Lкан_леб,мм]]</f>
        <v>85045.326329871852</v>
      </c>
      <c r="CU1080" s="16">
        <f>Таблица1[[#This Row],[Lкан_леб,мм]]</f>
        <v>58164.617131198975</v>
      </c>
      <c r="CV1080" s="14">
        <f>2534431-(Таблица1[[#This Row],[Т23]]+Таблица1[[#This Row],[угол обхв3]])</f>
        <v>2449220.2908013272</v>
      </c>
      <c r="CW1080" s="50">
        <f>SUM(X1080:AC1080,AD1080:AI1080)-Таблица1[[#This Row],[lподв_min, мм]]</f>
        <v>23167.322494189219</v>
      </c>
      <c r="CX1080" s="17">
        <f>CW1519-Таблица1[[#This Row],[Суммарная длина каната]]</f>
        <v>-2425248.254100475</v>
      </c>
    </row>
    <row r="1081" spans="1:102" x14ac:dyDescent="0.25">
      <c r="A1081" s="21">
        <v>1080</v>
      </c>
      <c r="B1081" s="10">
        <v>25.607755102040809</v>
      </c>
      <c r="C1081" s="10">
        <v>123.09102040816332</v>
      </c>
      <c r="D1081" s="11">
        <v>17019.800921789491</v>
      </c>
      <c r="E1081" s="11">
        <v>10922.178332096939</v>
      </c>
      <c r="F1081" s="11">
        <v>16921.779838949493</v>
      </c>
      <c r="G1081" s="11">
        <v>11022.741085235837</v>
      </c>
      <c r="H1081" s="11">
        <v>17427.800431789488</v>
      </c>
      <c r="I1081" s="11">
        <v>7158.7279102343273</v>
      </c>
      <c r="J1081" s="11">
        <v>3763.4504218626112</v>
      </c>
      <c r="K1081" s="11">
        <v>25973.922047205146</v>
      </c>
      <c r="L1081" s="11">
        <v>906.78715146772083</v>
      </c>
      <c r="M1081" s="11">
        <v>58164.617131198975</v>
      </c>
      <c r="N1081" s="11">
        <v>9902.1869976964445</v>
      </c>
      <c r="O1081" s="11">
        <v>16295.798912354616</v>
      </c>
      <c r="P1081" s="43">
        <v>12224.801328996919</v>
      </c>
      <c r="Q1081" s="11">
        <v>15903.385907085065</v>
      </c>
      <c r="R1081" s="11">
        <v>16469.453800533051</v>
      </c>
      <c r="S1081" s="11">
        <v>12436.520118525867</v>
      </c>
      <c r="T1081" s="11">
        <v>17596.719522627329</v>
      </c>
      <c r="U1081" s="11">
        <v>11618.849652022847</v>
      </c>
      <c r="V1081" s="11">
        <v>17019.800921789491</v>
      </c>
      <c r="W1081" s="11">
        <v>10922.178332096939</v>
      </c>
      <c r="X1081" s="12">
        <v>0</v>
      </c>
      <c r="Y1081" s="12">
        <v>239.68258672257116</v>
      </c>
      <c r="Z1081" s="12">
        <v>211.14211542841292</v>
      </c>
      <c r="AA1081" s="44">
        <v>232.04019061955907</v>
      </c>
      <c r="AB1081" s="45">
        <v>47.25382933378939</v>
      </c>
      <c r="AC1081" s="12">
        <v>176.66842936338824</v>
      </c>
      <c r="AD1081" s="12">
        <v>12855.638372170613</v>
      </c>
      <c r="AE1081" s="12">
        <v>2355.5307891570897</v>
      </c>
      <c r="AF1081" s="12">
        <v>5480.5321821881462</v>
      </c>
      <c r="AG1081" s="44">
        <v>1128.4755203370612</v>
      </c>
      <c r="AH1081" s="45">
        <v>390.29476040551492</v>
      </c>
      <c r="AI1081" s="12">
        <v>3763.4504229467225</v>
      </c>
      <c r="AJ1081" s="12">
        <v>-24.069085256348753</v>
      </c>
      <c r="AK1081" s="12">
        <v>9.589739846547495</v>
      </c>
      <c r="AL1081" s="12">
        <v>39.240602815939958</v>
      </c>
      <c r="AM1081" s="44">
        <v>71.826199874547427</v>
      </c>
      <c r="AN1081" s="45">
        <v>65.190305299406205</v>
      </c>
      <c r="AO1081" s="12">
        <v>89.999999847757323</v>
      </c>
      <c r="AP1081" s="12">
        <v>-2002.107580485161</v>
      </c>
      <c r="AQ1081" s="12">
        <v>9970.1566064517065</v>
      </c>
      <c r="AR1081" s="12">
        <v>12482.893279689088</v>
      </c>
      <c r="AS1081" s="44">
        <v>16857.10062867637</v>
      </c>
      <c r="AT1081" s="45">
        <v>17226.375273735721</v>
      </c>
      <c r="AU1081" s="12">
        <v>17427.800921789491</v>
      </c>
      <c r="AV1081" s="12">
        <v>11425.308941940806</v>
      </c>
      <c r="AW1081" s="12">
        <v>16698.097473482612</v>
      </c>
      <c r="AX1081" s="12">
        <v>16219.380440246496</v>
      </c>
      <c r="AY1081" s="44">
        <v>12563.775517745002</v>
      </c>
      <c r="AZ1081" s="45">
        <v>11447.650536041154</v>
      </c>
      <c r="BA1081" s="12">
        <v>10922.178333181051</v>
      </c>
      <c r="BB1081" s="12">
        <v>9735.7891473695581</v>
      </c>
      <c r="BC1081" s="12">
        <v>12292.770937752179</v>
      </c>
      <c r="BD1081" s="12">
        <v>16727.545751225218</v>
      </c>
      <c r="BE1081" s="44">
        <v>17209.072694484006</v>
      </c>
      <c r="BF1081" s="45">
        <v>17390.145170681095</v>
      </c>
      <c r="BG1081" s="12">
        <v>17427.800931789487</v>
      </c>
      <c r="BH1081" s="12">
        <v>16668.325093188381</v>
      </c>
      <c r="BI1081" s="12">
        <v>16305.684468213061</v>
      </c>
      <c r="BJ1081" s="12">
        <v>12752.514651687297</v>
      </c>
      <c r="BK1081" s="44">
        <v>11491.59425280371</v>
      </c>
      <c r="BL1081" s="45">
        <v>11093.377448078632</v>
      </c>
      <c r="BM1081" s="12">
        <v>7158.7279102343282</v>
      </c>
      <c r="BN1081" s="12">
        <v>0</v>
      </c>
      <c r="BO1081" s="12">
        <v>33.658825102896252</v>
      </c>
      <c r="BP1081" s="12">
        <v>29.650862969392463</v>
      </c>
      <c r="BQ1081" s="48">
        <v>32.585597058607476</v>
      </c>
      <c r="BR1081" s="49">
        <v>6.6358945751412222</v>
      </c>
      <c r="BS1081" s="13">
        <v>24.809694548351107</v>
      </c>
      <c r="BT1081" s="12">
        <v>165.38286880102666</v>
      </c>
      <c r="BV1081" s="14">
        <f>Таблица1[[#This Row],[Lкан_леб,мм]]</f>
        <v>58164.617131198975</v>
      </c>
      <c r="BW1081" s="50">
        <f>Таблица1[[#This Row],[угол обхв4]]+Таблица1[[#This Row],[Lдуг 3,мм]]</f>
        <v>12855.638372170613</v>
      </c>
      <c r="BX1081" s="54">
        <f>Таблица1[[#This Row],[угол обхв5]]+Таблица1[[#This Row],[Y5, мм]]</f>
        <v>58404.299717921545</v>
      </c>
      <c r="BY1081" s="14">
        <f>Таблица1[[#This Row],[угол обхв6]]+Таблица1[[#This Row],[Lдуг 4,мм]]</f>
        <v>15211.169161327703</v>
      </c>
      <c r="BZ1081" s="14">
        <f>Таблица1[[#This Row],[Т1]]+Таблица1[[#This Row],[X6, мм]]</f>
        <v>58615.441833349956</v>
      </c>
      <c r="CA1081" s="14">
        <f>Таблица1[[#This Row],[Т2]]+Таблица1[[#This Row],[Lдуг 5,мм]]</f>
        <v>20691.701343515851</v>
      </c>
      <c r="CB1081" s="14">
        <f>Таблица1[[#This Row],[Т3]]+Таблица1[[#This Row],[Y6, мм]]</f>
        <v>58847.482023969518</v>
      </c>
      <c r="CC1081" s="14">
        <f>Таблица1[[#This Row],[Т4]]+Таблица1[[#This Row],[Lдуг 6,мм]]</f>
        <v>21820.176863852914</v>
      </c>
      <c r="CD1081" s="14">
        <f>Таблица1[[#This Row],[Т5]]+Таблица1[[#This Row],[Lдуг 1,мм]]</f>
        <v>58894.735853303311</v>
      </c>
      <c r="CE1081" s="14">
        <f>Таблица1[[#This Row],[Т6]]+Таблица1[[#This Row],[Lпрям1, мм]]</f>
        <v>22210.471624258429</v>
      </c>
      <c r="CF1081" s="15">
        <f>Таблица1[[#This Row],[Т7]]+Таблица1[[#This Row],[Lдуг 2,мм]]</f>
        <v>59071.404282666699</v>
      </c>
      <c r="CG1081" s="14">
        <f>Таблица1[[#This Row],[Т8]]+Таблица1[[#This Row],[Lпрям2, мм]]</f>
        <v>25973.922047205153</v>
      </c>
      <c r="CH1081" s="14">
        <f>Таблица1[[#This Row],[Т9]]-Таблица1[[#This Row],[Т9]]</f>
        <v>0</v>
      </c>
      <c r="CI1081" s="50">
        <f>Таблица1[[#This Row],[Т9]]-Таблица1[[#This Row],[Т8]]</f>
        <v>36860.932658408274</v>
      </c>
      <c r="CJ1081" s="54">
        <f>Таблица1[[#This Row],[Т9]]-Таблица1[[#This Row],[Т7]]</f>
        <v>176.66842936338799</v>
      </c>
      <c r="CK1081" s="14">
        <f>Таблица1[[#This Row],[Т9]]-Таблица1[[#This Row],[Т6]]</f>
        <v>37251.227418813782</v>
      </c>
      <c r="CL1081" s="14">
        <f>Таблица1[[#This Row],[Т9]]-Таблица1[[#This Row],[Т5]]</f>
        <v>223.92225869718095</v>
      </c>
      <c r="CM1081" s="14">
        <f>Таблица1[[#This Row],[Т9]]-Таблица1[[#This Row],[Т4]]</f>
        <v>38379.702939150848</v>
      </c>
      <c r="CN1081" s="14">
        <f>Таблица1[[#This Row],[Т9]]-Таблица1[[#This Row],[Т3]]</f>
        <v>455.962449316743</v>
      </c>
      <c r="CO1081" s="14">
        <f>Таблица1[[#This Row],[Т9]]-Таблица1[[#This Row],[Т2]]</f>
        <v>43860.235121338992</v>
      </c>
      <c r="CP1081" s="14">
        <f>Таблица1[[#This Row],[Т9]]-Таблица1[[#This Row],[Т1]]</f>
        <v>667.10456474515377</v>
      </c>
      <c r="CQ1081" s="14">
        <f>Таблица1[[#This Row],[Т9]]-Таблица1[[#This Row],[угол обхв6]]</f>
        <v>46215.765910496084</v>
      </c>
      <c r="CR1081" s="14">
        <f>Таблица1[[#This Row],[Т9]]-Таблица1[[#This Row],[угол обхв5]]</f>
        <v>906.78715146772447</v>
      </c>
      <c r="CS1081" s="14">
        <f>Таблица1[[#This Row],[Т9]]-Таблица1[[#This Row],[угол обхв4]]</f>
        <v>59071.404282666699</v>
      </c>
      <c r="CT1081" s="14">
        <f>Таблица1[[#This Row],[Lкан_прям, мм]]+Таблица1[[#This Row],[Lкан_дуг, мм]]+Таблица1[[#This Row],[Lкан_леб,мм]]</f>
        <v>85045.326329871838</v>
      </c>
      <c r="CU1081" s="16">
        <f>Таблица1[[#This Row],[Lкан_леб,мм]]</f>
        <v>58164.617131198975</v>
      </c>
      <c r="CV1081" s="14">
        <f>2534431-(Таблица1[[#This Row],[Т23]]+Таблица1[[#This Row],[угол обхв3]])</f>
        <v>2449220.2908013272</v>
      </c>
      <c r="CW1081" s="50">
        <f>SUM(X1081:AC1081,AD1081:AI1081)-Таблица1[[#This Row],[lподв_min, мм]]</f>
        <v>23117.25877681026</v>
      </c>
      <c r="CX1081" s="17">
        <f>CW1520-Таблица1[[#This Row],[Суммарная длина каната]]</f>
        <v>-2425301.9464108539</v>
      </c>
    </row>
    <row r="1082" spans="1:102" x14ac:dyDescent="0.25">
      <c r="A1082" s="21">
        <v>1081</v>
      </c>
      <c r="B1082" s="10">
        <v>25.607755102040809</v>
      </c>
      <c r="C1082" s="10">
        <v>125.77510204081636</v>
      </c>
      <c r="D1082" s="11">
        <v>17211.164237628305</v>
      </c>
      <c r="E1082" s="11">
        <v>11250.892308522165</v>
      </c>
      <c r="F1082" s="11">
        <v>17108.541445309085</v>
      </c>
      <c r="G1082" s="11">
        <v>11346.754514300072</v>
      </c>
      <c r="H1082" s="11">
        <v>17619.163747628307</v>
      </c>
      <c r="I1082" s="11">
        <v>7436.6756320851373</v>
      </c>
      <c r="J1082" s="11">
        <v>3814.2166764370272</v>
      </c>
      <c r="K1082" s="11">
        <v>25973.922047190732</v>
      </c>
      <c r="L1082" s="11">
        <v>906.7871514821386</v>
      </c>
      <c r="M1082" s="11">
        <v>58164.617131198975</v>
      </c>
      <c r="N1082" s="11">
        <v>9902.1869976964445</v>
      </c>
      <c r="O1082" s="11">
        <v>16295.798912354616</v>
      </c>
      <c r="P1082" s="43">
        <v>12188.160506457451</v>
      </c>
      <c r="Q1082" s="11">
        <v>16002.090422329211</v>
      </c>
      <c r="R1082" s="11">
        <v>16590.505884446673</v>
      </c>
      <c r="S1082" s="11">
        <v>12737.80058028134</v>
      </c>
      <c r="T1082" s="11">
        <v>17754.825542802399</v>
      </c>
      <c r="U1082" s="11">
        <v>11973.815807418418</v>
      </c>
      <c r="V1082" s="11">
        <v>17211.164237628305</v>
      </c>
      <c r="W1082" s="11">
        <v>11250.892308522165</v>
      </c>
      <c r="X1082" s="12">
        <v>0</v>
      </c>
      <c r="Y1082" s="12">
        <v>223.52998388273099</v>
      </c>
      <c r="Z1082" s="12">
        <v>208.18152502035591</v>
      </c>
      <c r="AA1082" s="44">
        <v>232.04019061955796</v>
      </c>
      <c r="AB1082" s="45">
        <v>47.253829333783592</v>
      </c>
      <c r="AC1082" s="12">
        <v>195.78162262571001</v>
      </c>
      <c r="AD1082" s="12">
        <v>12855.638372170613</v>
      </c>
      <c r="AE1082" s="12">
        <v>2304.7645345826772</v>
      </c>
      <c r="AF1082" s="12">
        <v>5480.532182188148</v>
      </c>
      <c r="AG1082" s="44">
        <v>1128.4755203370644</v>
      </c>
      <c r="AH1082" s="45">
        <v>390.29476040551799</v>
      </c>
      <c r="AI1082" s="12">
        <v>3814.2166775067094</v>
      </c>
      <c r="AJ1082" s="12">
        <v>-24.069085256348753</v>
      </c>
      <c r="AK1082" s="12">
        <v>7.3214163885233052</v>
      </c>
      <c r="AL1082" s="12">
        <v>36.55652118328689</v>
      </c>
      <c r="AM1082" s="44">
        <v>69.14211824189421</v>
      </c>
      <c r="AN1082" s="45">
        <v>62.506223666753804</v>
      </c>
      <c r="AO1082" s="12">
        <v>89.999999849783634</v>
      </c>
      <c r="AP1082" s="12">
        <v>-2002.107580485161</v>
      </c>
      <c r="AQ1082" s="12">
        <v>9954.180623132921</v>
      </c>
      <c r="AR1082" s="12">
        <v>12431.17162495503</v>
      </c>
      <c r="AS1082" s="44">
        <v>16971.768200413295</v>
      </c>
      <c r="AT1082" s="45">
        <v>17392.904661051016</v>
      </c>
      <c r="AU1082" s="12">
        <v>17619.164237628309</v>
      </c>
      <c r="AV1082" s="12">
        <v>11425.308941940806</v>
      </c>
      <c r="AW1082" s="12">
        <v>16700.472438686611</v>
      </c>
      <c r="AX1082" s="12">
        <v>16329.824455176815</v>
      </c>
      <c r="AY1082" s="44">
        <v>12883.069456589274</v>
      </c>
      <c r="AZ1082" s="45">
        <v>11785.461685211605</v>
      </c>
      <c r="BA1082" s="12">
        <v>11250.892309591847</v>
      </c>
      <c r="BB1082" s="12">
        <v>9735.7891473695581</v>
      </c>
      <c r="BC1082" s="12">
        <v>12240.154131893925</v>
      </c>
      <c r="BD1082" s="12">
        <v>16833.517002944256</v>
      </c>
      <c r="BE1082" s="44">
        <v>17373.56322683578</v>
      </c>
      <c r="BF1082" s="45">
        <v>17573.085119379692</v>
      </c>
      <c r="BG1082" s="12">
        <v>17619.164247628305</v>
      </c>
      <c r="BH1082" s="12">
        <v>16668.325093188381</v>
      </c>
      <c r="BI1082" s="12">
        <v>16406.763948661202</v>
      </c>
      <c r="BJ1082" s="12">
        <v>13065.534613128946</v>
      </c>
      <c r="BK1082" s="44">
        <v>11828.546931110486</v>
      </c>
      <c r="BL1082" s="45">
        <v>11439.246430728977</v>
      </c>
      <c r="BM1082" s="12">
        <v>7436.6756320851382</v>
      </c>
      <c r="BN1082" s="12">
        <v>0</v>
      </c>
      <c r="BO1082" s="12">
        <v>31.390501644872057</v>
      </c>
      <c r="BP1082" s="12">
        <v>29.235104794763586</v>
      </c>
      <c r="BQ1082" s="48">
        <v>32.58559705860732</v>
      </c>
      <c r="BR1082" s="49">
        <v>6.6358945751404077</v>
      </c>
      <c r="BS1082" s="13">
        <v>27.49377618302983</v>
      </c>
      <c r="BT1082" s="12">
        <v>165.38286880102666</v>
      </c>
      <c r="BV1082" s="14">
        <f>Таблица1[[#This Row],[Lкан_леб,мм]]</f>
        <v>58164.617131198975</v>
      </c>
      <c r="BW1082" s="50">
        <f>Таблица1[[#This Row],[угол обхв4]]+Таблица1[[#This Row],[Lдуг 3,мм]]</f>
        <v>12855.638372170613</v>
      </c>
      <c r="BX1082" s="54">
        <f>Таблица1[[#This Row],[угол обхв5]]+Таблица1[[#This Row],[Y5, мм]]</f>
        <v>58388.147115081709</v>
      </c>
      <c r="BY1082" s="14">
        <f>Таблица1[[#This Row],[угол обхв6]]+Таблица1[[#This Row],[Lдуг 4,мм]]</f>
        <v>15160.40290675329</v>
      </c>
      <c r="BZ1082" s="14">
        <f>Таблица1[[#This Row],[Т1]]+Таблица1[[#This Row],[X6, мм]]</f>
        <v>58596.328640102067</v>
      </c>
      <c r="CA1082" s="14">
        <f>Таблица1[[#This Row],[Т2]]+Таблица1[[#This Row],[Lдуг 5,мм]]</f>
        <v>20640.935088941438</v>
      </c>
      <c r="CB1082" s="14">
        <f>Таблица1[[#This Row],[Т3]]+Таблица1[[#This Row],[Y6, мм]]</f>
        <v>58828.368830721622</v>
      </c>
      <c r="CC1082" s="14">
        <f>Таблица1[[#This Row],[Т4]]+Таблица1[[#This Row],[Lдуг 6,мм]]</f>
        <v>21769.410609278504</v>
      </c>
      <c r="CD1082" s="14">
        <f>Таблица1[[#This Row],[Т5]]+Таблица1[[#This Row],[Lдуг 1,мм]]</f>
        <v>58875.622660055407</v>
      </c>
      <c r="CE1082" s="14">
        <f>Таблица1[[#This Row],[Т6]]+Таблица1[[#This Row],[Lпрям1, мм]]</f>
        <v>22159.705369684023</v>
      </c>
      <c r="CF1082" s="15">
        <f>Таблица1[[#This Row],[Т7]]+Таблица1[[#This Row],[Lдуг 2,мм]]</f>
        <v>59071.40428268112</v>
      </c>
      <c r="CG1082" s="14">
        <f>Таблица1[[#This Row],[Т8]]+Таблица1[[#This Row],[Lпрям2, мм]]</f>
        <v>25973.922047190732</v>
      </c>
      <c r="CH1082" s="14">
        <f>Таблица1[[#This Row],[Т9]]-Таблица1[[#This Row],[Т9]]</f>
        <v>0</v>
      </c>
      <c r="CI1082" s="50">
        <f>Таблица1[[#This Row],[Т9]]-Таблица1[[#This Row],[Т8]]</f>
        <v>36911.698912997097</v>
      </c>
      <c r="CJ1082" s="54">
        <f>Таблица1[[#This Row],[Т9]]-Таблица1[[#This Row],[Т7]]</f>
        <v>195.78162262571277</v>
      </c>
      <c r="CK1082" s="14">
        <f>Таблица1[[#This Row],[Т9]]-Таблица1[[#This Row],[Т6]]</f>
        <v>37301.993673402612</v>
      </c>
      <c r="CL1082" s="14">
        <f>Таблица1[[#This Row],[Т9]]-Таблица1[[#This Row],[Т5]]</f>
        <v>243.03545195949846</v>
      </c>
      <c r="CM1082" s="14">
        <f>Таблица1[[#This Row],[Т9]]-Таблица1[[#This Row],[Т4]]</f>
        <v>38430.469193739686</v>
      </c>
      <c r="CN1082" s="14">
        <f>Таблица1[[#This Row],[Т9]]-Таблица1[[#This Row],[Т3]]</f>
        <v>475.07564257905324</v>
      </c>
      <c r="CO1082" s="14">
        <f>Таблица1[[#This Row],[Т9]]-Таблица1[[#This Row],[Т2]]</f>
        <v>43911.00137592783</v>
      </c>
      <c r="CP1082" s="14">
        <f>Таблица1[[#This Row],[Т9]]-Таблица1[[#This Row],[Т1]]</f>
        <v>683.25716759941133</v>
      </c>
      <c r="CQ1082" s="14">
        <f>Таблица1[[#This Row],[Т9]]-Таблица1[[#This Row],[угол обхв6]]</f>
        <v>46215.765910510505</v>
      </c>
      <c r="CR1082" s="14">
        <f>Таблица1[[#This Row],[Т9]]-Таблица1[[#This Row],[угол обхв5]]</f>
        <v>906.78715148214542</v>
      </c>
      <c r="CS1082" s="14">
        <f>Таблица1[[#This Row],[Т9]]-Таблица1[[#This Row],[угол обхв4]]</f>
        <v>59071.40428268112</v>
      </c>
      <c r="CT1082" s="14">
        <f>Таблица1[[#This Row],[Lкан_прям, мм]]+Таблица1[[#This Row],[Lкан_дуг, мм]]+Таблица1[[#This Row],[Lкан_леб,мм]]</f>
        <v>85045.326329871838</v>
      </c>
      <c r="CU1082" s="16">
        <f>Таблица1[[#This Row],[Lкан_леб,мм]]</f>
        <v>58164.617131198975</v>
      </c>
      <c r="CV1082" s="14">
        <f>2534431-(Таблица1[[#This Row],[Т23]]+Таблица1[[#This Row],[угол обхв3]])</f>
        <v>2449220.2908013272</v>
      </c>
      <c r="CW1082" s="50">
        <f>SUM(X1082:AC1082,AD1082:AI1082)-Таблица1[[#This Row],[lподв_min, мм]]</f>
        <v>23066.492522235843</v>
      </c>
      <c r="CX1082" s="17">
        <f>CW1521-Таблица1[[#This Row],[Суммарная длина каната]]</f>
        <v>-2425357.2413833416</v>
      </c>
    </row>
    <row r="1083" spans="1:102" x14ac:dyDescent="0.25">
      <c r="A1083" s="21">
        <v>1082</v>
      </c>
      <c r="B1083" s="10">
        <v>25.607755102040809</v>
      </c>
      <c r="C1083" s="10">
        <v>128.45918367346943</v>
      </c>
      <c r="D1083" s="11">
        <v>17386.924289752595</v>
      </c>
      <c r="E1083" s="11">
        <v>11588.206999906008</v>
      </c>
      <c r="F1083" s="11">
        <v>17279.924957980144</v>
      </c>
      <c r="G1083" s="11">
        <v>11679.158322052792</v>
      </c>
      <c r="H1083" s="11">
        <v>17794.923799752596</v>
      </c>
      <c r="I1083" s="11">
        <v>7722.5892346282571</v>
      </c>
      <c r="J1083" s="11">
        <v>3865.6177652777506</v>
      </c>
      <c r="K1083" s="11">
        <v>25973.922047176493</v>
      </c>
      <c r="L1083" s="11">
        <v>906.78715149636901</v>
      </c>
      <c r="M1083" s="11">
        <v>58164.617131198975</v>
      </c>
      <c r="N1083" s="11">
        <v>9902.1869976964445</v>
      </c>
      <c r="O1083" s="11">
        <v>16295.798912354616</v>
      </c>
      <c r="P1083" s="43">
        <v>12146.937654913207</v>
      </c>
      <c r="Q1083" s="11">
        <v>16098.970800716745</v>
      </c>
      <c r="R1083" s="11">
        <v>16697.316523539619</v>
      </c>
      <c r="S1083" s="11">
        <v>13044.419253933129</v>
      </c>
      <c r="T1083" s="11">
        <v>17896.135423611711</v>
      </c>
      <c r="U1083" s="11">
        <v>12335.79647358385</v>
      </c>
      <c r="V1083" s="11">
        <v>17386.924289752595</v>
      </c>
      <c r="W1083" s="11">
        <v>11588.206999906008</v>
      </c>
      <c r="X1083" s="12">
        <v>0</v>
      </c>
      <c r="Y1083" s="12">
        <v>207.07829071896325</v>
      </c>
      <c r="Z1083" s="12">
        <v>205.52002493622655</v>
      </c>
      <c r="AA1083" s="44">
        <v>232.04019061955927</v>
      </c>
      <c r="AB1083" s="45">
        <v>47.253829333787124</v>
      </c>
      <c r="AC1083" s="12">
        <v>214.89481588783292</v>
      </c>
      <c r="AD1083" s="12">
        <v>12855.638372170613</v>
      </c>
      <c r="AE1083" s="12">
        <v>2253.3634457419466</v>
      </c>
      <c r="AF1083" s="12">
        <v>5480.5321821881498</v>
      </c>
      <c r="AG1083" s="44">
        <v>1128.4755203370578</v>
      </c>
      <c r="AH1083" s="45">
        <v>390.29476040551663</v>
      </c>
      <c r="AI1083" s="12">
        <v>3865.6177663332078</v>
      </c>
      <c r="AJ1083" s="12">
        <v>-24.069085256348753</v>
      </c>
      <c r="AK1083" s="12">
        <v>5.0110914274249687</v>
      </c>
      <c r="AL1083" s="12">
        <v>33.872439550633835</v>
      </c>
      <c r="AM1083" s="44">
        <v>66.458036609241333</v>
      </c>
      <c r="AN1083" s="45">
        <v>59.82214203410043</v>
      </c>
      <c r="AO1083" s="12">
        <v>89.999999851781055</v>
      </c>
      <c r="AP1083" s="12">
        <v>-2002.107580485161</v>
      </c>
      <c r="AQ1083" s="12">
        <v>9937.8252209488892</v>
      </c>
      <c r="AR1083" s="12">
        <v>12374.334737834839</v>
      </c>
      <c r="AS1083" s="44">
        <v>17071.357779778486</v>
      </c>
      <c r="AT1083" s="45">
        <v>17543.43201850108</v>
      </c>
      <c r="AU1083" s="12">
        <v>17794.924289752598</v>
      </c>
      <c r="AV1083" s="12">
        <v>11425.308941940806</v>
      </c>
      <c r="AW1083" s="12">
        <v>16702.239457875618</v>
      </c>
      <c r="AX1083" s="12">
        <v>16437.725234899877</v>
      </c>
      <c r="AY1083" s="44">
        <v>13207.382865304664</v>
      </c>
      <c r="AZ1083" s="45">
        <v>12130.700622764369</v>
      </c>
      <c r="BA1083" s="12">
        <v>11588.207000961465</v>
      </c>
      <c r="BB1083" s="12">
        <v>9735.7891473695581</v>
      </c>
      <c r="BC1083" s="12">
        <v>12182.575878165651</v>
      </c>
      <c r="BD1083" s="12">
        <v>16924.713606461253</v>
      </c>
      <c r="BE1083" s="44">
        <v>17522.094167372845</v>
      </c>
      <c r="BF1083" s="45">
        <v>17739.627694863226</v>
      </c>
      <c r="BG1083" s="12">
        <v>17794.924299752594</v>
      </c>
      <c r="BH1083" s="12">
        <v>16668.325093188381</v>
      </c>
      <c r="BI1083" s="12">
        <v>16505.411346237746</v>
      </c>
      <c r="BJ1083" s="12">
        <v>13383.173688116256</v>
      </c>
      <c r="BK1083" s="44">
        <v>12172.832862212315</v>
      </c>
      <c r="BL1083" s="45">
        <v>11793.302850725491</v>
      </c>
      <c r="BM1083" s="12">
        <v>7722.5892346282581</v>
      </c>
      <c r="BN1083" s="12">
        <v>0</v>
      </c>
      <c r="BO1083" s="12">
        <v>29.080176683773722</v>
      </c>
      <c r="BP1083" s="12">
        <v>28.861348123208867</v>
      </c>
      <c r="BQ1083" s="48">
        <v>32.585597058607505</v>
      </c>
      <c r="BR1083" s="49">
        <v>6.6358945751409042</v>
      </c>
      <c r="BS1083" s="13">
        <v>30.177857817680628</v>
      </c>
      <c r="BT1083" s="12">
        <v>165.38286880102666</v>
      </c>
      <c r="BV1083" s="14">
        <f>Таблица1[[#This Row],[Lкан_леб,мм]]</f>
        <v>58164.617131198975</v>
      </c>
      <c r="BW1083" s="50">
        <f>Таблица1[[#This Row],[угол обхв4]]+Таблица1[[#This Row],[Lдуг 3,мм]]</f>
        <v>12855.638372170613</v>
      </c>
      <c r="BX1083" s="54">
        <f>Таблица1[[#This Row],[угол обхв5]]+Таблица1[[#This Row],[Y5, мм]]</f>
        <v>58371.695421917939</v>
      </c>
      <c r="BY1083" s="14">
        <f>Таблица1[[#This Row],[угол обхв6]]+Таблица1[[#This Row],[Lдуг 4,мм]]</f>
        <v>15109.00181791256</v>
      </c>
      <c r="BZ1083" s="14">
        <f>Таблица1[[#This Row],[Т1]]+Таблица1[[#This Row],[X6, мм]]</f>
        <v>58577.215446854163</v>
      </c>
      <c r="CA1083" s="14">
        <f>Таблица1[[#This Row],[Т2]]+Таблица1[[#This Row],[Lдуг 5,мм]]</f>
        <v>20589.53400010071</v>
      </c>
      <c r="CB1083" s="14">
        <f>Таблица1[[#This Row],[Т3]]+Таблица1[[#This Row],[Y6, мм]]</f>
        <v>58809.255637473725</v>
      </c>
      <c r="CC1083" s="14">
        <f>Таблица1[[#This Row],[Т4]]+Таблица1[[#This Row],[Lдуг 6,мм]]</f>
        <v>21718.009520437769</v>
      </c>
      <c r="CD1083" s="14">
        <f>Таблица1[[#This Row],[Т5]]+Таблица1[[#This Row],[Lдуг 1,мм]]</f>
        <v>58856.509466807511</v>
      </c>
      <c r="CE1083" s="14">
        <f>Таблица1[[#This Row],[Т6]]+Таблица1[[#This Row],[Lпрям1, мм]]</f>
        <v>22108.304280843284</v>
      </c>
      <c r="CF1083" s="15">
        <f>Таблица1[[#This Row],[Т7]]+Таблица1[[#This Row],[Lдуг 2,мм]]</f>
        <v>59071.404282695345</v>
      </c>
      <c r="CG1083" s="14">
        <f>Таблица1[[#This Row],[Т8]]+Таблица1[[#This Row],[Lпрям2, мм]]</f>
        <v>25973.922047176493</v>
      </c>
      <c r="CH1083" s="14">
        <f>Таблица1[[#This Row],[Т9]]-Таблица1[[#This Row],[Т9]]</f>
        <v>0</v>
      </c>
      <c r="CI1083" s="50">
        <f>Таблица1[[#This Row],[Т9]]-Таблица1[[#This Row],[Т8]]</f>
        <v>36963.100001852057</v>
      </c>
      <c r="CJ1083" s="54">
        <f>Таблица1[[#This Row],[Т9]]-Таблица1[[#This Row],[Т7]]</f>
        <v>214.89481588783383</v>
      </c>
      <c r="CK1083" s="14">
        <f>Таблица1[[#This Row],[Т9]]-Таблица1[[#This Row],[Т6]]</f>
        <v>37353.39476225758</v>
      </c>
      <c r="CL1083" s="14">
        <f>Таблица1[[#This Row],[Т9]]-Таблица1[[#This Row],[Т5]]</f>
        <v>262.14864522161952</v>
      </c>
      <c r="CM1083" s="14">
        <f>Таблица1[[#This Row],[Т9]]-Таблица1[[#This Row],[Т4]]</f>
        <v>38481.870282594638</v>
      </c>
      <c r="CN1083" s="14">
        <f>Таблица1[[#This Row],[Т9]]-Таблица1[[#This Row],[Т3]]</f>
        <v>494.18883584118157</v>
      </c>
      <c r="CO1083" s="14">
        <f>Таблица1[[#This Row],[Т9]]-Таблица1[[#This Row],[Т2]]</f>
        <v>43962.402464782783</v>
      </c>
      <c r="CP1083" s="14">
        <f>Таблица1[[#This Row],[Т9]]-Таблица1[[#This Row],[Т1]]</f>
        <v>699.70886077740579</v>
      </c>
      <c r="CQ1083" s="14">
        <f>Таблица1[[#This Row],[Т9]]-Таблица1[[#This Row],[угол обхв6]]</f>
        <v>46215.765910524729</v>
      </c>
      <c r="CR1083" s="14">
        <f>Таблица1[[#This Row],[Т9]]-Таблица1[[#This Row],[угол обхв5]]</f>
        <v>906.78715149636992</v>
      </c>
      <c r="CS1083" s="14">
        <f>Таблица1[[#This Row],[Т9]]-Таблица1[[#This Row],[угол обхв4]]</f>
        <v>59071.404282695345</v>
      </c>
      <c r="CT1083" s="14">
        <f>Таблица1[[#This Row],[Lкан_прям, мм]]+Таблица1[[#This Row],[Lкан_дуг, мм]]+Таблица1[[#This Row],[Lкан_леб,мм]]</f>
        <v>85045.326329871838</v>
      </c>
      <c r="CU1083" s="16">
        <f>Таблица1[[#This Row],[Lкан_леб,мм]]</f>
        <v>58164.617131198975</v>
      </c>
      <c r="CV1083" s="14">
        <f>2534431-(Таблица1[[#This Row],[Т23]]+Таблица1[[#This Row],[угол обхв3]])</f>
        <v>2449220.2908013272</v>
      </c>
      <c r="CW1083" s="50">
        <f>SUM(X1083:AC1083,AD1083:AI1083)-Таблица1[[#This Row],[lподв_min, мм]]</f>
        <v>23015.091433395111</v>
      </c>
      <c r="CX1083" s="17">
        <f>CW1522-Таблица1[[#This Row],[Суммарная длина каната]]</f>
        <v>-2425414.1263276055</v>
      </c>
    </row>
    <row r="1084" spans="1:102" x14ac:dyDescent="0.25">
      <c r="A1084" s="21">
        <v>1083</v>
      </c>
      <c r="B1084" s="10">
        <v>25.607755102040809</v>
      </c>
      <c r="C1084" s="10">
        <v>131.14326530612249</v>
      </c>
      <c r="D1084" s="11">
        <v>17546.695433856534</v>
      </c>
      <c r="E1084" s="11">
        <v>11933.382286474771</v>
      </c>
      <c r="F1084" s="11">
        <v>17435.554335450532</v>
      </c>
      <c r="G1084" s="11">
        <v>12019.223163946446</v>
      </c>
      <c r="H1084" s="11">
        <v>17954.694943856535</v>
      </c>
      <c r="I1084" s="11">
        <v>8015.8008912108371</v>
      </c>
      <c r="J1084" s="11">
        <v>3917.5813952639337</v>
      </c>
      <c r="K1084" s="11">
        <v>25973.922047162494</v>
      </c>
      <c r="L1084" s="11">
        <v>906.78715151036261</v>
      </c>
      <c r="M1084" s="11">
        <v>58164.617131198975</v>
      </c>
      <c r="N1084" s="11">
        <v>9902.1869976964445</v>
      </c>
      <c r="O1084" s="11">
        <v>16295.798912354616</v>
      </c>
      <c r="P1084" s="43">
        <v>12101.22322357478</v>
      </c>
      <c r="Q1084" s="11">
        <v>16193.814471951864</v>
      </c>
      <c r="R1084" s="11">
        <v>16789.65135901266</v>
      </c>
      <c r="S1084" s="11">
        <v>13355.703371442502</v>
      </c>
      <c r="T1084" s="11">
        <v>18020.339109668781</v>
      </c>
      <c r="U1084" s="11">
        <v>12703.997409842503</v>
      </c>
      <c r="V1084" s="11">
        <v>17546.695433856534</v>
      </c>
      <c r="W1084" s="11">
        <v>11933.382286474771</v>
      </c>
      <c r="X1084" s="12">
        <v>0</v>
      </c>
      <c r="Y1084" s="12">
        <v>190.30281156089328</v>
      </c>
      <c r="Z1084" s="12">
        <v>203.18231084639962</v>
      </c>
      <c r="AA1084" s="44">
        <v>232.04019061955785</v>
      </c>
      <c r="AB1084" s="45">
        <v>47.253829333783955</v>
      </c>
      <c r="AC1084" s="12">
        <v>234.00800914972783</v>
      </c>
      <c r="AD1084" s="12">
        <v>12855.638372170613</v>
      </c>
      <c r="AE1084" s="12">
        <v>2201.3998157557594</v>
      </c>
      <c r="AF1084" s="12">
        <v>5480.5321821881471</v>
      </c>
      <c r="AG1084" s="44">
        <v>1128.4755203370669</v>
      </c>
      <c r="AH1084" s="45">
        <v>390.2947604055185</v>
      </c>
      <c r="AI1084" s="12">
        <v>3917.5813963053906</v>
      </c>
      <c r="AJ1084" s="12">
        <v>-24.069085256348753</v>
      </c>
      <c r="AK1084" s="12">
        <v>2.6552969297115312</v>
      </c>
      <c r="AL1084" s="12">
        <v>31.188357917980813</v>
      </c>
      <c r="AM1084" s="44">
        <v>63.773954976588122</v>
      </c>
      <c r="AN1084" s="45">
        <v>57.13806040144766</v>
      </c>
      <c r="AO1084" s="12">
        <v>89.99999985374707</v>
      </c>
      <c r="AP1084" s="12">
        <v>-2002.107580485161</v>
      </c>
      <c r="AQ1084" s="12">
        <v>9921.0884491213601</v>
      </c>
      <c r="AR1084" s="12">
        <v>12312.507327109683</v>
      </c>
      <c r="AS1084" s="44">
        <v>17155.650852076829</v>
      </c>
      <c r="AT1084" s="45">
        <v>17677.627066152752</v>
      </c>
      <c r="AU1084" s="12">
        <v>17954.695433856534</v>
      </c>
      <c r="AV1084" s="12">
        <v>11425.308941940806</v>
      </c>
      <c r="AW1084" s="12">
        <v>16703.360852596874</v>
      </c>
      <c r="AX1084" s="12">
        <v>16542.846028681986</v>
      </c>
      <c r="AY1084" s="44">
        <v>13536.004150910507</v>
      </c>
      <c r="AZ1084" s="45">
        <v>12482.609841923559</v>
      </c>
      <c r="BA1084" s="12">
        <v>11933.38228751623</v>
      </c>
      <c r="BB1084" s="12">
        <v>9735.7891473695581</v>
      </c>
      <c r="BC1084" s="12">
        <v>12120.124674999694</v>
      </c>
      <c r="BD1084" s="12">
        <v>17000.935462547564</v>
      </c>
      <c r="BE1084" s="44">
        <v>17654.339616604611</v>
      </c>
      <c r="BF1084" s="45">
        <v>17889.407477372566</v>
      </c>
      <c r="BG1084" s="12">
        <v>17954.695443856534</v>
      </c>
      <c r="BH1084" s="12">
        <v>16668.325093188381</v>
      </c>
      <c r="BI1084" s="12">
        <v>16601.37641219412</v>
      </c>
      <c r="BJ1084" s="12">
        <v>13704.734928172624</v>
      </c>
      <c r="BK1084" s="44">
        <v>12523.696630374496</v>
      </c>
      <c r="BL1084" s="45">
        <v>12154.769854393715</v>
      </c>
      <c r="BM1084" s="12">
        <v>8015.8008912108389</v>
      </c>
      <c r="BN1084" s="12">
        <v>0</v>
      </c>
      <c r="BO1084" s="12">
        <v>26.724382186060282</v>
      </c>
      <c r="BP1084" s="12">
        <v>28.533060988269281</v>
      </c>
      <c r="BQ1084" s="48">
        <v>32.585597058607306</v>
      </c>
      <c r="BR1084" s="49">
        <v>6.6358945751404583</v>
      </c>
      <c r="BS1084" s="13">
        <v>32.861939452299403</v>
      </c>
      <c r="BT1084" s="12">
        <v>165.38286880102666</v>
      </c>
      <c r="BV1084" s="14">
        <f>Таблица1[[#This Row],[Lкан_леб,мм]]</f>
        <v>58164.617131198975</v>
      </c>
      <c r="BW1084" s="50">
        <f>Таблица1[[#This Row],[угол обхв4]]+Таблица1[[#This Row],[Lдуг 3,мм]]</f>
        <v>12855.638372170613</v>
      </c>
      <c r="BX1084" s="54">
        <f>Таблица1[[#This Row],[угол обхв5]]+Таблица1[[#This Row],[Y5, мм]]</f>
        <v>58354.919942759865</v>
      </c>
      <c r="BY1084" s="14">
        <f>Таблица1[[#This Row],[угол обхв6]]+Таблица1[[#This Row],[Lдуг 4,мм]]</f>
        <v>15057.038187926373</v>
      </c>
      <c r="BZ1084" s="14">
        <f>Таблица1[[#This Row],[Т1]]+Таблица1[[#This Row],[X6, мм]]</f>
        <v>58558.102253606266</v>
      </c>
      <c r="CA1084" s="14">
        <f>Таблица1[[#This Row],[Т2]]+Таблица1[[#This Row],[Lдуг 5,мм]]</f>
        <v>20537.570370114521</v>
      </c>
      <c r="CB1084" s="14">
        <f>Таблица1[[#This Row],[Т3]]+Таблица1[[#This Row],[Y6, мм]]</f>
        <v>58790.142444225821</v>
      </c>
      <c r="CC1084" s="14">
        <f>Таблица1[[#This Row],[Т4]]+Таблица1[[#This Row],[Lдуг 6,мм]]</f>
        <v>21666.045890451587</v>
      </c>
      <c r="CD1084" s="14">
        <f>Таблица1[[#This Row],[Т5]]+Таблица1[[#This Row],[Lдуг 1,мм]]</f>
        <v>58837.396273559607</v>
      </c>
      <c r="CE1084" s="14">
        <f>Таблица1[[#This Row],[Т6]]+Таблица1[[#This Row],[Lпрям1, мм]]</f>
        <v>22056.340650857106</v>
      </c>
      <c r="CF1084" s="15">
        <f>Таблица1[[#This Row],[Т7]]+Таблица1[[#This Row],[Lдуг 2,мм]]</f>
        <v>59071.404282709336</v>
      </c>
      <c r="CG1084" s="14">
        <f>Таблица1[[#This Row],[Т8]]+Таблица1[[#This Row],[Lпрям2, мм]]</f>
        <v>25973.922047162498</v>
      </c>
      <c r="CH1084" s="14">
        <f>Таблица1[[#This Row],[Т9]]-Таблица1[[#This Row],[Т9]]</f>
        <v>0</v>
      </c>
      <c r="CI1084" s="50">
        <f>Таблица1[[#This Row],[Т9]]-Таблица1[[#This Row],[Т8]]</f>
        <v>37015.06363185223</v>
      </c>
      <c r="CJ1084" s="54">
        <f>Таблица1[[#This Row],[Т9]]-Таблица1[[#This Row],[Т7]]</f>
        <v>234.00800914972933</v>
      </c>
      <c r="CK1084" s="14">
        <f>Таблица1[[#This Row],[Т9]]-Таблица1[[#This Row],[Т6]]</f>
        <v>37405.358392257753</v>
      </c>
      <c r="CL1084" s="14">
        <f>Таблица1[[#This Row],[Т9]]-Таблица1[[#This Row],[Т5]]</f>
        <v>281.26183848351502</v>
      </c>
      <c r="CM1084" s="14">
        <f>Таблица1[[#This Row],[Т9]]-Таблица1[[#This Row],[Т4]]</f>
        <v>38533.833912594811</v>
      </c>
      <c r="CN1084" s="14">
        <f>Таблица1[[#This Row],[Т9]]-Таблица1[[#This Row],[Т3]]</f>
        <v>513.3020291030698</v>
      </c>
      <c r="CO1084" s="14">
        <f>Таблица1[[#This Row],[Т9]]-Таблица1[[#This Row],[Т2]]</f>
        <v>44014.366094782963</v>
      </c>
      <c r="CP1084" s="14">
        <f>Таблица1[[#This Row],[Т9]]-Таблица1[[#This Row],[Т1]]</f>
        <v>716.48433994947118</v>
      </c>
      <c r="CQ1084" s="14">
        <f>Таблица1[[#This Row],[Т9]]-Таблица1[[#This Row],[угол обхв6]]</f>
        <v>46215.765910538721</v>
      </c>
      <c r="CR1084" s="14">
        <f>Таблица1[[#This Row],[Т9]]-Таблица1[[#This Row],[угол обхв5]]</f>
        <v>906.78715151036158</v>
      </c>
      <c r="CS1084" s="14">
        <f>Таблица1[[#This Row],[Т9]]-Таблица1[[#This Row],[угол обхв4]]</f>
        <v>59071.404282709336</v>
      </c>
      <c r="CT1084" s="14">
        <f>Таблица1[[#This Row],[Lкан_прям, мм]]+Таблица1[[#This Row],[Lкан_дуг, мм]]+Таблица1[[#This Row],[Lкан_леб,мм]]</f>
        <v>85045.326329871838</v>
      </c>
      <c r="CU1084" s="16">
        <f>Таблица1[[#This Row],[Lкан_леб,мм]]</f>
        <v>58164.617131198975</v>
      </c>
      <c r="CV1084" s="14">
        <f>2534431-(Таблица1[[#This Row],[Т23]]+Таблица1[[#This Row],[угол обхв3]])</f>
        <v>2449220.2908013272</v>
      </c>
      <c r="CW1084" s="50">
        <f>SUM(X1084:AC1084,AD1084:AI1084)-Таблица1[[#This Row],[lподв_min, мм]]</f>
        <v>22963.127803408926</v>
      </c>
      <c r="CX1084" s="17">
        <f>CW1523-Таблица1[[#This Row],[Суммарная длина каната]]</f>
        <v>-2425472.5872913375</v>
      </c>
    </row>
    <row r="1085" spans="1:102" x14ac:dyDescent="0.25">
      <c r="A1085" s="21">
        <v>1084</v>
      </c>
      <c r="B1085" s="10">
        <v>25.607755102040809</v>
      </c>
      <c r="C1085" s="10">
        <v>133.82734693877552</v>
      </c>
      <c r="D1085" s="11">
        <v>17690.127107732078</v>
      </c>
      <c r="E1085" s="11">
        <v>12285.66080111251</v>
      </c>
      <c r="F1085" s="11">
        <v>17575.088103178601</v>
      </c>
      <c r="G1085" s="11">
        <v>12366.202885958537</v>
      </c>
      <c r="H1085" s="11">
        <v>18098.126617732076</v>
      </c>
      <c r="I1085" s="11">
        <v>8315.6306051867286</v>
      </c>
      <c r="J1085" s="11">
        <v>3970.0301959257799</v>
      </c>
      <c r="K1085" s="11">
        <v>25973.922047148746</v>
      </c>
      <c r="L1085" s="11">
        <v>906.78715152412576</v>
      </c>
      <c r="M1085" s="11">
        <v>58164.617131198975</v>
      </c>
      <c r="N1085" s="11">
        <v>9902.1869976964445</v>
      </c>
      <c r="O1085" s="11">
        <v>16295.798912354616</v>
      </c>
      <c r="P1085" s="43">
        <v>12051.117516862461</v>
      </c>
      <c r="Q1085" s="11">
        <v>16286.413334584242</v>
      </c>
      <c r="R1085" s="11">
        <v>16867.307794182998</v>
      </c>
      <c r="S1085" s="11">
        <v>13670.969928076818</v>
      </c>
      <c r="T1085" s="11">
        <v>18127.164079182043</v>
      </c>
      <c r="U1085" s="11">
        <v>13077.610727298403</v>
      </c>
      <c r="V1085" s="11">
        <v>17690.127107732078</v>
      </c>
      <c r="W1085" s="11">
        <v>12285.66080111251</v>
      </c>
      <c r="X1085" s="12">
        <v>0</v>
      </c>
      <c r="Y1085" s="12">
        <v>173.17654471263083</v>
      </c>
      <c r="Z1085" s="12">
        <v>201.19538444676488</v>
      </c>
      <c r="AA1085" s="44">
        <v>232.04019061955896</v>
      </c>
      <c r="AB1085" s="45">
        <v>47.253829333786129</v>
      </c>
      <c r="AC1085" s="12">
        <v>253.12120241138501</v>
      </c>
      <c r="AD1085" s="12">
        <v>12855.638372170613</v>
      </c>
      <c r="AE1085" s="12">
        <v>2148.951015093925</v>
      </c>
      <c r="AF1085" s="12">
        <v>5480.5321821881507</v>
      </c>
      <c r="AG1085" s="44">
        <v>1128.4755203370596</v>
      </c>
      <c r="AH1085" s="45">
        <v>390.29476040552015</v>
      </c>
      <c r="AI1085" s="12">
        <v>3970.0301969534789</v>
      </c>
      <c r="AJ1085" s="12">
        <v>-24.069085256348753</v>
      </c>
      <c r="AK1085" s="12">
        <v>0.25024102475992066</v>
      </c>
      <c r="AL1085" s="12">
        <v>28.504276285327744</v>
      </c>
      <c r="AM1085" s="44">
        <v>61.089873343935203</v>
      </c>
      <c r="AN1085" s="45">
        <v>54.453978768794443</v>
      </c>
      <c r="AO1085" s="12">
        <v>89.999999855679235</v>
      </c>
      <c r="AP1085" s="12">
        <v>-2002.107580485161</v>
      </c>
      <c r="AQ1085" s="12">
        <v>9903.968944191929</v>
      </c>
      <c r="AR1085" s="12">
        <v>12245.8250515291</v>
      </c>
      <c r="AS1085" s="44">
        <v>17224.46246547794</v>
      </c>
      <c r="AT1085" s="45">
        <v>17795.195359646386</v>
      </c>
      <c r="AU1085" s="12">
        <v>18098.127107732078</v>
      </c>
      <c r="AV1085" s="12">
        <v>11425.308941940806</v>
      </c>
      <c r="AW1085" s="12">
        <v>16703.795020996215</v>
      </c>
      <c r="AX1085" s="12">
        <v>16644.956185501731</v>
      </c>
      <c r="AY1085" s="44">
        <v>13868.212268288555</v>
      </c>
      <c r="AZ1085" s="45">
        <v>12840.417200300182</v>
      </c>
      <c r="BA1085" s="12">
        <v>12285.66080214021</v>
      </c>
      <c r="BB1085" s="12">
        <v>9735.7891473695581</v>
      </c>
      <c r="BC1085" s="12">
        <v>12052.899463357946</v>
      </c>
      <c r="BD1085" s="12">
        <v>17062.015328849637</v>
      </c>
      <c r="BE1085" s="44">
        <v>17770.009407887101</v>
      </c>
      <c r="BF1085" s="45">
        <v>18022.095827267738</v>
      </c>
      <c r="BG1085" s="12">
        <v>18098.127117732078</v>
      </c>
      <c r="BH1085" s="12">
        <v>16668.325093188381</v>
      </c>
      <c r="BI1085" s="12">
        <v>16694.409443225839</v>
      </c>
      <c r="BJ1085" s="12">
        <v>14029.512778994305</v>
      </c>
      <c r="BK1085" s="44">
        <v>12880.368387086666</v>
      </c>
      <c r="BL1085" s="45">
        <v>12522.85432811073</v>
      </c>
      <c r="BM1085" s="12">
        <v>8315.6306051867305</v>
      </c>
      <c r="BN1085" s="12">
        <v>0</v>
      </c>
      <c r="BO1085" s="12">
        <v>24.319326281108673</v>
      </c>
      <c r="BP1085" s="12">
        <v>28.254035260567825</v>
      </c>
      <c r="BQ1085" s="48">
        <v>32.585597058607462</v>
      </c>
      <c r="BR1085" s="49">
        <v>6.6358945751407639</v>
      </c>
      <c r="BS1085" s="13">
        <v>35.546021086884799</v>
      </c>
      <c r="BT1085" s="12">
        <v>165.38286880102666</v>
      </c>
      <c r="BV1085" s="14">
        <f>Таблица1[[#This Row],[Lкан_леб,мм]]</f>
        <v>58164.617131198975</v>
      </c>
      <c r="BW1085" s="50">
        <f>Таблица1[[#This Row],[угол обхв4]]+Таблица1[[#This Row],[Lдуг 3,мм]]</f>
        <v>12855.638372170613</v>
      </c>
      <c r="BX1085" s="54">
        <f>Таблица1[[#This Row],[угол обхв5]]+Таблица1[[#This Row],[Y5, мм]]</f>
        <v>58337.793675911606</v>
      </c>
      <c r="BY1085" s="14">
        <f>Таблица1[[#This Row],[угол обхв6]]+Таблица1[[#This Row],[Lдуг 4,мм]]</f>
        <v>15004.589387264539</v>
      </c>
      <c r="BZ1085" s="14">
        <f>Таблица1[[#This Row],[Т1]]+Таблица1[[#This Row],[X6, мм]]</f>
        <v>58538.98906035837</v>
      </c>
      <c r="CA1085" s="14">
        <f>Таблица1[[#This Row],[Т2]]+Таблица1[[#This Row],[Lдуг 5,мм]]</f>
        <v>20485.121569452691</v>
      </c>
      <c r="CB1085" s="14">
        <f>Таблица1[[#This Row],[Т3]]+Таблица1[[#This Row],[Y6, мм]]</f>
        <v>58771.029250977932</v>
      </c>
      <c r="CC1085" s="14">
        <f>Таблица1[[#This Row],[Т4]]+Таблица1[[#This Row],[Lдуг 6,мм]]</f>
        <v>21613.59708978975</v>
      </c>
      <c r="CD1085" s="14">
        <f>Таблица1[[#This Row],[Т5]]+Таблица1[[#This Row],[Lдуг 1,мм]]</f>
        <v>58818.283080311718</v>
      </c>
      <c r="CE1085" s="14">
        <f>Таблица1[[#This Row],[Т6]]+Таблица1[[#This Row],[Lпрям1, мм]]</f>
        <v>22003.891850195268</v>
      </c>
      <c r="CF1085" s="15">
        <f>Таблица1[[#This Row],[Т7]]+Таблица1[[#This Row],[Lдуг 2,мм]]</f>
        <v>59071.404282723102</v>
      </c>
      <c r="CG1085" s="14">
        <f>Таблица1[[#This Row],[Т8]]+Таблица1[[#This Row],[Lпрям2, мм]]</f>
        <v>25973.922047148746</v>
      </c>
      <c r="CH1085" s="14">
        <f>Таблица1[[#This Row],[Т9]]-Таблица1[[#This Row],[Т9]]</f>
        <v>0</v>
      </c>
      <c r="CI1085" s="50">
        <f>Таблица1[[#This Row],[Т9]]-Таблица1[[#This Row],[Т8]]</f>
        <v>37067.51243252783</v>
      </c>
      <c r="CJ1085" s="54">
        <f>Таблица1[[#This Row],[Т9]]-Таблица1[[#This Row],[Т7]]</f>
        <v>253.12120241138473</v>
      </c>
      <c r="CK1085" s="14">
        <f>Таблица1[[#This Row],[Т9]]-Таблица1[[#This Row],[Т6]]</f>
        <v>37457.807192933353</v>
      </c>
      <c r="CL1085" s="14">
        <f>Таблица1[[#This Row],[Т9]]-Таблица1[[#This Row],[Т5]]</f>
        <v>300.37503174517042</v>
      </c>
      <c r="CM1085" s="14">
        <f>Таблица1[[#This Row],[Т9]]-Таблица1[[#This Row],[Т4]]</f>
        <v>38586.282713270411</v>
      </c>
      <c r="CN1085" s="14">
        <f>Таблица1[[#This Row],[Т9]]-Таблица1[[#This Row],[Т3]]</f>
        <v>532.41522236473247</v>
      </c>
      <c r="CO1085" s="14">
        <f>Таблица1[[#This Row],[Т9]]-Таблица1[[#This Row],[Т2]]</f>
        <v>44066.814895458563</v>
      </c>
      <c r="CP1085" s="14">
        <f>Таблица1[[#This Row],[Т9]]-Таблица1[[#This Row],[Т1]]</f>
        <v>733.61060681149684</v>
      </c>
      <c r="CQ1085" s="14">
        <f>Таблица1[[#This Row],[Т9]]-Таблица1[[#This Row],[угол обхв6]]</f>
        <v>46215.765910552487</v>
      </c>
      <c r="CR1085" s="14">
        <f>Таблица1[[#This Row],[Т9]]-Таблица1[[#This Row],[угол обхв5]]</f>
        <v>906.78715152412769</v>
      </c>
      <c r="CS1085" s="14">
        <f>Таблица1[[#This Row],[Т9]]-Таблица1[[#This Row],[угол обхв4]]</f>
        <v>59071.404282723102</v>
      </c>
      <c r="CT1085" s="14">
        <f>Таблица1[[#This Row],[Lкан_прям, мм]]+Таблица1[[#This Row],[Lкан_дуг, мм]]+Таблица1[[#This Row],[Lкан_леб,мм]]</f>
        <v>85045.326329871838</v>
      </c>
      <c r="CU1085" s="16">
        <f>Таблица1[[#This Row],[Lкан_леб,мм]]</f>
        <v>58164.617131198975</v>
      </c>
      <c r="CV1085" s="14">
        <f>2534431-(Таблица1[[#This Row],[Т23]]+Таблица1[[#This Row],[угол обхв3]])</f>
        <v>2449220.2908013272</v>
      </c>
      <c r="CW1085" s="50">
        <f>SUM(X1085:AC1085,AD1085:AI1085)-Таблица1[[#This Row],[lподв_min, мм]]</f>
        <v>22910.679002747089</v>
      </c>
      <c r="CX1085" s="17">
        <f>CW1524-Таблица1[[#This Row],[Суммарная длина каната]]</f>
        <v>-2425532.6090467488</v>
      </c>
    </row>
    <row r="1086" spans="1:102" x14ac:dyDescent="0.25">
      <c r="A1086" s="21">
        <v>1085</v>
      </c>
      <c r="B1086" s="10">
        <v>25.607755102040809</v>
      </c>
      <c r="C1086" s="10">
        <v>136.51142857142858</v>
      </c>
      <c r="D1086" s="11">
        <v>17816.904600455797</v>
      </c>
      <c r="E1086" s="11">
        <v>12644.269591139744</v>
      </c>
      <c r="F1086" s="11">
        <v>17698.220102840285</v>
      </c>
      <c r="G1086" s="11">
        <v>12719.336161767111</v>
      </c>
      <c r="H1086" s="11">
        <v>18224.904110455795</v>
      </c>
      <c r="I1086" s="11">
        <v>8621.3884276381614</v>
      </c>
      <c r="J1086" s="11">
        <v>4022.8811635015836</v>
      </c>
      <c r="K1086" s="11">
        <v>25973.922047135238</v>
      </c>
      <c r="L1086" s="11">
        <v>906.78715153762823</v>
      </c>
      <c r="M1086" s="11">
        <v>58164.617131198975</v>
      </c>
      <c r="N1086" s="11">
        <v>9902.1869976964445</v>
      </c>
      <c r="O1086" s="11">
        <v>16295.798912354616</v>
      </c>
      <c r="P1086" s="43">
        <v>11996.730474323094</v>
      </c>
      <c r="Q1086" s="11">
        <v>16376.564212615307</v>
      </c>
      <c r="R1086" s="11">
        <v>16930.115439012206</v>
      </c>
      <c r="S1086" s="11">
        <v>13989.527181025849</v>
      </c>
      <c r="T1086" s="11">
        <v>18216.375941909144</v>
      </c>
      <c r="U1086" s="11">
        <v>13455.816661467437</v>
      </c>
      <c r="V1086" s="11">
        <v>17816.904600455797</v>
      </c>
      <c r="W1086" s="11">
        <v>12644.269591139744</v>
      </c>
      <c r="X1086" s="12">
        <v>0</v>
      </c>
      <c r="Y1086" s="12">
        <v>155.66996061742424</v>
      </c>
      <c r="Z1086" s="12">
        <v>199.58877529407434</v>
      </c>
      <c r="AA1086" s="44">
        <v>232.04019061955913</v>
      </c>
      <c r="AB1086" s="45">
        <v>47.253829333786669</v>
      </c>
      <c r="AC1086" s="12">
        <v>272.23439567278388</v>
      </c>
      <c r="AD1086" s="12">
        <v>12855.638372170613</v>
      </c>
      <c r="AE1086" s="12">
        <v>2096.1000475181163</v>
      </c>
      <c r="AF1086" s="12">
        <v>5480.532182188148</v>
      </c>
      <c r="AG1086" s="44">
        <v>1128.4755203370612</v>
      </c>
      <c r="AH1086" s="45">
        <v>390.2947604055172</v>
      </c>
      <c r="AI1086" s="12">
        <v>4022.8811645157803</v>
      </c>
      <c r="AJ1086" s="12">
        <v>-24.069085256348753</v>
      </c>
      <c r="AK1086" s="12">
        <v>-2.2082231476572165</v>
      </c>
      <c r="AL1086" s="12">
        <v>25.82019465267469</v>
      </c>
      <c r="AM1086" s="44">
        <v>58.405791711282177</v>
      </c>
      <c r="AN1086" s="45">
        <v>51.769897136141338</v>
      </c>
      <c r="AO1086" s="12">
        <v>89.999999857575261</v>
      </c>
      <c r="AP1086" s="12">
        <v>-2002.107580485161</v>
      </c>
      <c r="AQ1086" s="12">
        <v>9886.4662583427198</v>
      </c>
      <c r="AR1086" s="12">
        <v>12174.434222155052</v>
      </c>
      <c r="AS1086" s="44">
        <v>17277.641636828561</v>
      </c>
      <c r="AT1086" s="45">
        <v>17895.87893625164</v>
      </c>
      <c r="AU1086" s="12">
        <v>18224.904600455797</v>
      </c>
      <c r="AV1086" s="12">
        <v>11425.308941940806</v>
      </c>
      <c r="AW1086" s="12">
        <v>16703.495930192828</v>
      </c>
      <c r="AX1086" s="12">
        <v>16743.831660133426</v>
      </c>
      <c r="AY1086" s="44">
        <v>14203.27830226573</v>
      </c>
      <c r="AZ1086" s="45">
        <v>13203.337614090085</v>
      </c>
      <c r="BA1086" s="12">
        <v>12644.269592153943</v>
      </c>
      <c r="BB1086" s="12">
        <v>9735.7891473695581</v>
      </c>
      <c r="BC1086" s="12">
        <v>11981.00973496937</v>
      </c>
      <c r="BD1086" s="12">
        <v>17107.819186844165</v>
      </c>
      <c r="BE1086" s="44">
        <v>17868.849744092789</v>
      </c>
      <c r="BF1086" s="45">
        <v>18137.401606113301</v>
      </c>
      <c r="BG1086" s="12">
        <v>18224.904610455793</v>
      </c>
      <c r="BH1086" s="12">
        <v>16668.325093188381</v>
      </c>
      <c r="BI1086" s="12">
        <v>16784.261230453521</v>
      </c>
      <c r="BJ1086" s="12">
        <v>14356.794628543968</v>
      </c>
      <c r="BK1086" s="44">
        <v>13242.065540227557</v>
      </c>
      <c r="BL1086" s="45">
        <v>12896.748638517096</v>
      </c>
      <c r="BM1086" s="12">
        <v>8621.3884276381632</v>
      </c>
      <c r="BN1086" s="12">
        <v>0</v>
      </c>
      <c r="BO1086" s="12">
        <v>21.860862108691538</v>
      </c>
      <c r="BP1086" s="12">
        <v>28.028417800331905</v>
      </c>
      <c r="BQ1086" s="48">
        <v>32.585597058607483</v>
      </c>
      <c r="BR1086" s="49">
        <v>6.6358945751408402</v>
      </c>
      <c r="BS1086" s="13">
        <v>38.230102721433916</v>
      </c>
      <c r="BT1086" s="12">
        <v>165.38286880102666</v>
      </c>
      <c r="BV1086" s="14">
        <f>Таблица1[[#This Row],[Lкан_леб,мм]]</f>
        <v>58164.617131198975</v>
      </c>
      <c r="BW1086" s="50">
        <f>Таблица1[[#This Row],[угол обхв4]]+Таблица1[[#This Row],[Lдуг 3,мм]]</f>
        <v>12855.638372170613</v>
      </c>
      <c r="BX1086" s="54">
        <f>Таблица1[[#This Row],[угол обхв5]]+Таблица1[[#This Row],[Y5, мм]]</f>
        <v>58320.287091816397</v>
      </c>
      <c r="BY1086" s="14">
        <f>Таблица1[[#This Row],[угол обхв6]]+Таблица1[[#This Row],[Lдуг 4,мм]]</f>
        <v>14951.738419688729</v>
      </c>
      <c r="BZ1086" s="14">
        <f>Таблица1[[#This Row],[Т1]]+Таблица1[[#This Row],[X6, мм]]</f>
        <v>58519.875867110473</v>
      </c>
      <c r="CA1086" s="14">
        <f>Таблица1[[#This Row],[Т2]]+Таблица1[[#This Row],[Lдуг 5,мм]]</f>
        <v>20432.270601876877</v>
      </c>
      <c r="CB1086" s="14">
        <f>Таблица1[[#This Row],[Т3]]+Таблица1[[#This Row],[Y6, мм]]</f>
        <v>58751.916057730035</v>
      </c>
      <c r="CC1086" s="14">
        <f>Таблица1[[#This Row],[Т4]]+Таблица1[[#This Row],[Lдуг 6,мм]]</f>
        <v>21560.746122213939</v>
      </c>
      <c r="CD1086" s="14">
        <f>Таблица1[[#This Row],[Т5]]+Таблица1[[#This Row],[Lдуг 1,мм]]</f>
        <v>58799.169887063821</v>
      </c>
      <c r="CE1086" s="14">
        <f>Таблица1[[#This Row],[Т6]]+Таблица1[[#This Row],[Lпрям1, мм]]</f>
        <v>21951.040882619458</v>
      </c>
      <c r="CF1086" s="15">
        <f>Таблица1[[#This Row],[Т7]]+Таблица1[[#This Row],[Lдуг 2,мм]]</f>
        <v>59071.404282736607</v>
      </c>
      <c r="CG1086" s="14">
        <f>Таблица1[[#This Row],[Т8]]+Таблица1[[#This Row],[Lпрям2, мм]]</f>
        <v>25973.922047135238</v>
      </c>
      <c r="CH1086" s="14">
        <f>Таблица1[[#This Row],[Т9]]-Таблица1[[#This Row],[Т9]]</f>
        <v>0</v>
      </c>
      <c r="CI1086" s="50">
        <f>Таблица1[[#This Row],[Т9]]-Таблица1[[#This Row],[Т8]]</f>
        <v>37120.363400117145</v>
      </c>
      <c r="CJ1086" s="54">
        <f>Таблица1[[#This Row],[Т9]]-Таблица1[[#This Row],[Т7]]</f>
        <v>272.23439567278547</v>
      </c>
      <c r="CK1086" s="14">
        <f>Таблица1[[#This Row],[Т9]]-Таблица1[[#This Row],[Т6]]</f>
        <v>37510.658160522667</v>
      </c>
      <c r="CL1086" s="14">
        <f>Таблица1[[#This Row],[Т9]]-Таблица1[[#This Row],[Т5]]</f>
        <v>319.48822500657116</v>
      </c>
      <c r="CM1086" s="14">
        <f>Таблица1[[#This Row],[Т9]]-Таблица1[[#This Row],[Т4]]</f>
        <v>38639.133680859726</v>
      </c>
      <c r="CN1086" s="14">
        <f>Таблица1[[#This Row],[Т9]]-Таблица1[[#This Row],[Т3]]</f>
        <v>551.52841562613321</v>
      </c>
      <c r="CO1086" s="14">
        <f>Таблица1[[#This Row],[Т9]]-Таблица1[[#This Row],[Т2]]</f>
        <v>44119.665863047878</v>
      </c>
      <c r="CP1086" s="14">
        <f>Таблица1[[#This Row],[Т9]]-Таблица1[[#This Row],[Т1]]</f>
        <v>751.1171909202094</v>
      </c>
      <c r="CQ1086" s="14">
        <f>Таблица1[[#This Row],[Т9]]-Таблица1[[#This Row],[угол обхв6]]</f>
        <v>46215.765910565991</v>
      </c>
      <c r="CR1086" s="14">
        <f>Таблица1[[#This Row],[Т9]]-Таблица1[[#This Row],[угол обхв5]]</f>
        <v>906.78715153763187</v>
      </c>
      <c r="CS1086" s="14">
        <f>Таблица1[[#This Row],[Т9]]-Таблица1[[#This Row],[угол обхв4]]</f>
        <v>59071.404282736607</v>
      </c>
      <c r="CT1086" s="14">
        <f>Таблица1[[#This Row],[Lкан_прям, мм]]+Таблица1[[#This Row],[Lкан_дуг, мм]]+Таблица1[[#This Row],[Lкан_леб,мм]]</f>
        <v>85045.326329871838</v>
      </c>
      <c r="CU1086" s="16">
        <f>Таблица1[[#This Row],[Lкан_леб,мм]]</f>
        <v>58164.617131198975</v>
      </c>
      <c r="CV1086" s="14">
        <f>2534431-(Таблица1[[#This Row],[Т23]]+Таблица1[[#This Row],[угол обхв3]])</f>
        <v>2449220.2908013272</v>
      </c>
      <c r="CW1086" s="50">
        <f>SUM(X1086:AC1086,AD1086:AI1086)-Таблица1[[#This Row],[lподв_min, мм]]</f>
        <v>22857.828035171282</v>
      </c>
      <c r="CX1086" s="17">
        <f>CW1525-Таблица1[[#This Row],[Суммарная длина каната]]</f>
        <v>-2425594.1750750118</v>
      </c>
    </row>
    <row r="1087" spans="1:102" x14ac:dyDescent="0.25">
      <c r="A1087" s="21">
        <v>1086</v>
      </c>
      <c r="B1087" s="10">
        <v>25.607755102040809</v>
      </c>
      <c r="C1087" s="10">
        <v>139.19551020408164</v>
      </c>
      <c r="D1087" s="11">
        <v>17926.749742912565</v>
      </c>
      <c r="E1087" s="11">
        <v>13008.421814289297</v>
      </c>
      <c r="F1087" s="11">
        <v>17804.680164087094</v>
      </c>
      <c r="G1087" s="11">
        <v>13077.848163216577</v>
      </c>
      <c r="H1087" s="11">
        <v>18334.749252912567</v>
      </c>
      <c r="I1087" s="11">
        <v>8932.3767867435399</v>
      </c>
      <c r="J1087" s="11">
        <v>4076.0450275457583</v>
      </c>
      <c r="K1087" s="11">
        <v>25973.922047122007</v>
      </c>
      <c r="L1087" s="11">
        <v>906.78715155085945</v>
      </c>
      <c r="M1087" s="11">
        <v>58164.617131198975</v>
      </c>
      <c r="N1087" s="11">
        <v>9902.1869976964445</v>
      </c>
      <c r="O1087" s="11">
        <v>16295.798912354616</v>
      </c>
      <c r="P1087" s="43">
        <v>11938.181429405959</v>
      </c>
      <c r="Q1087" s="11">
        <v>16464.069301297288</v>
      </c>
      <c r="R1087" s="11">
        <v>16977.936483967933</v>
      </c>
      <c r="S1087" s="11">
        <v>14310.676167190783</v>
      </c>
      <c r="T1087" s="11">
        <v>18287.778953444827</v>
      </c>
      <c r="U1087" s="11">
        <v>13837.78537096541</v>
      </c>
      <c r="V1087" s="11">
        <v>17926.749742912565</v>
      </c>
      <c r="W1087" s="11">
        <v>13008.421814289297</v>
      </c>
      <c r="X1087" s="12">
        <v>0</v>
      </c>
      <c r="Y1087" s="12">
        <v>137.75076857018257</v>
      </c>
      <c r="Z1087" s="12">
        <v>198.39477409341885</v>
      </c>
      <c r="AA1087" s="44">
        <v>232.04019061955941</v>
      </c>
      <c r="AB1087" s="45">
        <v>47.253829333788119</v>
      </c>
      <c r="AC1087" s="12">
        <v>291.34758893391057</v>
      </c>
      <c r="AD1087" s="12">
        <v>12855.638372170613</v>
      </c>
      <c r="AE1087" s="12">
        <v>2042.9361834739384</v>
      </c>
      <c r="AF1087" s="12">
        <v>5480.5321821881516</v>
      </c>
      <c r="AG1087" s="44">
        <v>1128.4755203370587</v>
      </c>
      <c r="AH1087" s="45">
        <v>390.29476040551634</v>
      </c>
      <c r="AI1087" s="12">
        <v>4076.0450285467264</v>
      </c>
      <c r="AJ1087" s="12">
        <v>-24.069085256348753</v>
      </c>
      <c r="AK1087" s="12">
        <v>-4.7246301981261762</v>
      </c>
      <c r="AL1087" s="12">
        <v>23.136113020021625</v>
      </c>
      <c r="AM1087" s="44">
        <v>55.721710078629151</v>
      </c>
      <c r="AN1087" s="45">
        <v>49.085815503488107</v>
      </c>
      <c r="AO1087" s="12">
        <v>89.999999859432918</v>
      </c>
      <c r="AP1087" s="12">
        <v>-2002.107580485161</v>
      </c>
      <c r="AQ1087" s="12">
        <v>9868.5812887937482</v>
      </c>
      <c r="AR1087" s="12">
        <v>12098.491481333191</v>
      </c>
      <c r="AS1087" s="44">
        <v>17315.071682932659</v>
      </c>
      <c r="AT1087" s="45">
        <v>17979.456880876965</v>
      </c>
      <c r="AU1087" s="12">
        <v>18334.749742912569</v>
      </c>
      <c r="AV1087" s="12">
        <v>11425.308941940806</v>
      </c>
      <c r="AW1087" s="12">
        <v>16702.412557390227</v>
      </c>
      <c r="AX1087" s="12">
        <v>16839.255504736444</v>
      </c>
      <c r="AY1087" s="44">
        <v>14540.467066964933</v>
      </c>
      <c r="AZ1087" s="45">
        <v>13570.574780667312</v>
      </c>
      <c r="BA1087" s="12">
        <v>13008.421815290267</v>
      </c>
      <c r="BB1087" s="12">
        <v>9735.7891473695581</v>
      </c>
      <c r="BC1087" s="12">
        <v>11904.575720503262</v>
      </c>
      <c r="BD1087" s="12">
        <v>17138.246535895167</v>
      </c>
      <c r="BE1087" s="44">
        <v>17950.643754480101</v>
      </c>
      <c r="BF1087" s="45">
        <v>18235.071815480427</v>
      </c>
      <c r="BG1087" s="12">
        <v>18334.749752912565</v>
      </c>
      <c r="BH1087" s="12">
        <v>16668.325093188381</v>
      </c>
      <c r="BI1087" s="12">
        <v>16870.682946332901</v>
      </c>
      <c r="BJ1087" s="12">
        <v>14685.862370629939</v>
      </c>
      <c r="BK1087" s="44">
        <v>13607.994471191259</v>
      </c>
      <c r="BL1087" s="45">
        <v>13275.632404587393</v>
      </c>
      <c r="BM1087" s="12">
        <v>8932.3767867435417</v>
      </c>
      <c r="BN1087" s="12">
        <v>0</v>
      </c>
      <c r="BO1087" s="12">
        <v>19.344455058222575</v>
      </c>
      <c r="BP1087" s="12">
        <v>27.8607432181478</v>
      </c>
      <c r="BQ1087" s="48">
        <v>32.585597058607526</v>
      </c>
      <c r="BR1087" s="49">
        <v>6.6358945751410436</v>
      </c>
      <c r="BS1087" s="13">
        <v>40.914184355944812</v>
      </c>
      <c r="BT1087" s="12">
        <v>165.38286880102666</v>
      </c>
      <c r="BV1087" s="14">
        <f>Таблица1[[#This Row],[Lкан_леб,мм]]</f>
        <v>58164.617131198975</v>
      </c>
      <c r="BW1087" s="50">
        <f>Таблица1[[#This Row],[угол обхв4]]+Таблица1[[#This Row],[Lдуг 3,мм]]</f>
        <v>12855.638372170613</v>
      </c>
      <c r="BX1087" s="54">
        <f>Таблица1[[#This Row],[угол обхв5]]+Таблица1[[#This Row],[Y5, мм]]</f>
        <v>58302.36789976916</v>
      </c>
      <c r="BY1087" s="14">
        <f>Таблица1[[#This Row],[угол обхв6]]+Таблица1[[#This Row],[Lдуг 4,мм]]</f>
        <v>14898.574555644551</v>
      </c>
      <c r="BZ1087" s="14">
        <f>Таблица1[[#This Row],[Т1]]+Таблица1[[#This Row],[X6, мм]]</f>
        <v>58500.762673862577</v>
      </c>
      <c r="CA1087" s="14">
        <f>Таблица1[[#This Row],[Т2]]+Таблица1[[#This Row],[Lдуг 5,мм]]</f>
        <v>20379.106737832702</v>
      </c>
      <c r="CB1087" s="14">
        <f>Таблица1[[#This Row],[Т3]]+Таблица1[[#This Row],[Y6, мм]]</f>
        <v>58732.802864482139</v>
      </c>
      <c r="CC1087" s="14">
        <f>Таблица1[[#This Row],[Т4]]+Таблица1[[#This Row],[Lдуг 6,мм]]</f>
        <v>21507.582258169761</v>
      </c>
      <c r="CD1087" s="14">
        <f>Таблица1[[#This Row],[Т5]]+Таблица1[[#This Row],[Lдуг 1,мм]]</f>
        <v>58780.056693815925</v>
      </c>
      <c r="CE1087" s="14">
        <f>Таблица1[[#This Row],[Т6]]+Таблица1[[#This Row],[Lпрям1, мм]]</f>
        <v>21897.877018575276</v>
      </c>
      <c r="CF1087" s="15">
        <f>Таблица1[[#This Row],[Т7]]+Таблица1[[#This Row],[Lдуг 2,мм]]</f>
        <v>59071.404282749834</v>
      </c>
      <c r="CG1087" s="14">
        <f>Таблица1[[#This Row],[Т8]]+Таблица1[[#This Row],[Lпрям2, мм]]</f>
        <v>25973.922047122003</v>
      </c>
      <c r="CH1087" s="14">
        <f>Таблица1[[#This Row],[Т9]]-Таблица1[[#This Row],[Т9]]</f>
        <v>0</v>
      </c>
      <c r="CI1087" s="50">
        <f>Таблица1[[#This Row],[Т9]]-Таблица1[[#This Row],[Т8]]</f>
        <v>37173.527264174554</v>
      </c>
      <c r="CJ1087" s="54">
        <f>Таблица1[[#This Row],[Т9]]-Таблица1[[#This Row],[Т7]]</f>
        <v>291.34758893390972</v>
      </c>
      <c r="CK1087" s="14">
        <f>Таблица1[[#This Row],[Т9]]-Таблица1[[#This Row],[Т6]]</f>
        <v>37563.822024580077</v>
      </c>
      <c r="CL1087" s="14">
        <f>Таблица1[[#This Row],[Т9]]-Таблица1[[#This Row],[Т5]]</f>
        <v>338.60141826769541</v>
      </c>
      <c r="CM1087" s="14">
        <f>Таблица1[[#This Row],[Т9]]-Таблица1[[#This Row],[Т4]]</f>
        <v>38692.297544917135</v>
      </c>
      <c r="CN1087" s="14">
        <f>Таблица1[[#This Row],[Т9]]-Таблица1[[#This Row],[Т3]]</f>
        <v>570.64160888725746</v>
      </c>
      <c r="CO1087" s="14">
        <f>Таблица1[[#This Row],[Т9]]-Таблица1[[#This Row],[Т2]]</f>
        <v>44172.829727105287</v>
      </c>
      <c r="CP1087" s="14">
        <f>Таблица1[[#This Row],[Т9]]-Таблица1[[#This Row],[Т1]]</f>
        <v>769.03638298067381</v>
      </c>
      <c r="CQ1087" s="14">
        <f>Таблица1[[#This Row],[Т9]]-Таблица1[[#This Row],[угол обхв6]]</f>
        <v>46215.765910579219</v>
      </c>
      <c r="CR1087" s="14">
        <f>Таблица1[[#This Row],[Т9]]-Таблица1[[#This Row],[угол обхв5]]</f>
        <v>906.78715155085956</v>
      </c>
      <c r="CS1087" s="14">
        <f>Таблица1[[#This Row],[Т9]]-Таблица1[[#This Row],[угол обхв4]]</f>
        <v>59071.404282749834</v>
      </c>
      <c r="CT1087" s="14">
        <f>Таблица1[[#This Row],[Lкан_прям, мм]]+Таблица1[[#This Row],[Lкан_дуг, мм]]+Таблица1[[#This Row],[Lкан_леб,мм]]</f>
        <v>85045.326329871838</v>
      </c>
      <c r="CU1087" s="16">
        <f>Таблица1[[#This Row],[Lкан_леб,мм]]</f>
        <v>58164.617131198975</v>
      </c>
      <c r="CV1087" s="14">
        <f>2534431-(Таблица1[[#This Row],[Т23]]+Таблица1[[#This Row],[угол обхв3]])</f>
        <v>2449220.2908013272</v>
      </c>
      <c r="CW1087" s="50">
        <f>SUM(X1087:AC1087,AD1087:AI1087)-Таблица1[[#This Row],[lподв_min, мм]]</f>
        <v>22804.664171127104</v>
      </c>
      <c r="CX1087" s="17">
        <f>CW1526-Таблица1[[#This Row],[Суммарная длина каната]]</f>
        <v>-2425657.2675483967</v>
      </c>
    </row>
    <row r="1088" spans="1:102" x14ac:dyDescent="0.25">
      <c r="A1088" s="21">
        <v>1087</v>
      </c>
      <c r="B1088" s="10">
        <v>25.607755102040809</v>
      </c>
      <c r="C1088" s="10">
        <v>141.87959183673468</v>
      </c>
      <c r="D1088" s="11">
        <v>18019.421518140902</v>
      </c>
      <c r="E1088" s="11">
        <v>13377.31846515799</v>
      </c>
      <c r="F1088" s="11">
        <v>17894.234697340951</v>
      </c>
      <c r="G1088" s="11">
        <v>13440.952260408638</v>
      </c>
      <c r="H1088" s="11">
        <v>18427.421028140903</v>
      </c>
      <c r="I1088" s="11">
        <v>9247.8929341477833</v>
      </c>
      <c r="J1088" s="11">
        <v>4129.425531010208</v>
      </c>
      <c r="K1088" s="11">
        <v>25973.922047109078</v>
      </c>
      <c r="L1088" s="11">
        <v>906.78715156379235</v>
      </c>
      <c r="M1088" s="11">
        <v>58164.617131198975</v>
      </c>
      <c r="N1088" s="11">
        <v>9902.1869976964445</v>
      </c>
      <c r="O1088" s="11">
        <v>16295.798912354616</v>
      </c>
      <c r="P1088" s="43">
        <v>11875.598847627029</v>
      </c>
      <c r="Q1088" s="11">
        <v>16548.736601146964</v>
      </c>
      <c r="R1088" s="11">
        <v>17010.666002398964</v>
      </c>
      <c r="S1088" s="11">
        <v>14633.712236815672</v>
      </c>
      <c r="T1088" s="11">
        <v>18341.216444713918</v>
      </c>
      <c r="U1088" s="11">
        <v>14222.678758306343</v>
      </c>
      <c r="V1088" s="11">
        <v>18019.421518140902</v>
      </c>
      <c r="W1088" s="11">
        <v>13377.31846515799</v>
      </c>
      <c r="X1088" s="12">
        <v>0</v>
      </c>
      <c r="Y1088" s="12">
        <v>119.38367629749057</v>
      </c>
      <c r="Z1088" s="12">
        <v>197.64867311821394</v>
      </c>
      <c r="AA1088" s="44">
        <v>232.04019061955833</v>
      </c>
      <c r="AB1088" s="45">
        <v>47.253829333784857</v>
      </c>
      <c r="AC1088" s="12">
        <v>310.46078219474464</v>
      </c>
      <c r="AD1088" s="12">
        <v>12855.638372170613</v>
      </c>
      <c r="AE1088" s="12">
        <v>1989.5556800094992</v>
      </c>
      <c r="AF1088" s="12">
        <v>5480.5321821881471</v>
      </c>
      <c r="AG1088" s="44">
        <v>1128.4755203370582</v>
      </c>
      <c r="AH1088" s="45">
        <v>390.29476040552129</v>
      </c>
      <c r="AI1088" s="12">
        <v>4129.4255319982367</v>
      </c>
      <c r="AJ1088" s="12">
        <v>-24.069085256348753</v>
      </c>
      <c r="AK1088" s="12">
        <v>-7.3039362499707821</v>
      </c>
      <c r="AL1088" s="12">
        <v>20.452031387368596</v>
      </c>
      <c r="AM1088" s="44">
        <v>53.037628445975969</v>
      </c>
      <c r="AN1088" s="45">
        <v>46.401733870835386</v>
      </c>
      <c r="AO1088" s="12">
        <v>89.999999861250004</v>
      </c>
      <c r="AP1088" s="12">
        <v>-2002.107580485161</v>
      </c>
      <c r="AQ1088" s="12">
        <v>9850.3168348936706</v>
      </c>
      <c r="AR1088" s="12">
        <v>12018.163458995703</v>
      </c>
      <c r="AS1088" s="44">
        <v>17336.670476572053</v>
      </c>
      <c r="AT1088" s="45">
        <v>18045.745810790901</v>
      </c>
      <c r="AU1088" s="12">
        <v>18427.421518140902</v>
      </c>
      <c r="AV1088" s="12">
        <v>11425.308941940806</v>
      </c>
      <c r="AW1088" s="12">
        <v>16700.488282379101</v>
      </c>
      <c r="AX1088" s="12">
        <v>16931.018344871794</v>
      </c>
      <c r="AY1088" s="44">
        <v>14879.038718914788</v>
      </c>
      <c r="AZ1088" s="45">
        <v>13941.322925793258</v>
      </c>
      <c r="BA1088" s="12">
        <v>13377.318466146022</v>
      </c>
      <c r="BB1088" s="12">
        <v>9735.7891473695581</v>
      </c>
      <c r="BC1088" s="12">
        <v>11823.728684824253</v>
      </c>
      <c r="BD1088" s="12">
        <v>17153.230613767635</v>
      </c>
      <c r="BE1088" s="44">
        <v>18015.211970540829</v>
      </c>
      <c r="BF1088" s="45">
        <v>18314.89215206392</v>
      </c>
      <c r="BG1088" s="12">
        <v>18427.421528140902</v>
      </c>
      <c r="BH1088" s="12">
        <v>16668.325093188381</v>
      </c>
      <c r="BI1088" s="12">
        <v>16953.425971171448</v>
      </c>
      <c r="BJ1088" s="12">
        <v>15015.993980540505</v>
      </c>
      <c r="BK1088" s="44">
        <v>13977.352276207228</v>
      </c>
      <c r="BL1088" s="45">
        <v>13658.674297671076</v>
      </c>
      <c r="BM1088" s="12">
        <v>9247.8929341477851</v>
      </c>
      <c r="BN1088" s="12">
        <v>0</v>
      </c>
      <c r="BO1088" s="12">
        <v>16.765149006377971</v>
      </c>
      <c r="BP1088" s="12">
        <v>27.755967637339378</v>
      </c>
      <c r="BQ1088" s="48">
        <v>32.58559705860737</v>
      </c>
      <c r="BR1088" s="49">
        <v>6.6358945751405862</v>
      </c>
      <c r="BS1088" s="13">
        <v>43.598265990414617</v>
      </c>
      <c r="BT1088" s="12">
        <v>165.38286880102666</v>
      </c>
      <c r="BV1088" s="14">
        <f>Таблица1[[#This Row],[Lкан_леб,мм]]</f>
        <v>58164.617131198975</v>
      </c>
      <c r="BW1088" s="50">
        <f>Таблица1[[#This Row],[угол обхв4]]+Таблица1[[#This Row],[Lдуг 3,мм]]</f>
        <v>12855.638372170613</v>
      </c>
      <c r="BX1088" s="54">
        <f>Таблица1[[#This Row],[угол обхв5]]+Таблица1[[#This Row],[Y5, мм]]</f>
        <v>58284.000807496464</v>
      </c>
      <c r="BY1088" s="14">
        <f>Таблица1[[#This Row],[угол обхв6]]+Таблица1[[#This Row],[Lдуг 4,мм]]</f>
        <v>14845.194052180112</v>
      </c>
      <c r="BZ1088" s="14">
        <f>Таблица1[[#This Row],[Т1]]+Таблица1[[#This Row],[X6, мм]]</f>
        <v>58481.64948061468</v>
      </c>
      <c r="CA1088" s="14">
        <f>Таблица1[[#This Row],[Т2]]+Таблица1[[#This Row],[Lдуг 5,мм]]</f>
        <v>20325.72623436826</v>
      </c>
      <c r="CB1088" s="14">
        <f>Таблица1[[#This Row],[Т3]]+Таблица1[[#This Row],[Y6, мм]]</f>
        <v>58713.689671234235</v>
      </c>
      <c r="CC1088" s="14">
        <f>Таблица1[[#This Row],[Т4]]+Таблица1[[#This Row],[Lдуг 6,мм]]</f>
        <v>21454.201754705318</v>
      </c>
      <c r="CD1088" s="14">
        <f>Таблица1[[#This Row],[Т5]]+Таблица1[[#This Row],[Lдуг 1,мм]]</f>
        <v>58760.943500568021</v>
      </c>
      <c r="CE1088" s="14">
        <f>Таблица1[[#This Row],[Т6]]+Таблица1[[#This Row],[Lпрям1, мм]]</f>
        <v>21844.496515110841</v>
      </c>
      <c r="CF1088" s="15">
        <f>Таблица1[[#This Row],[Т7]]+Таблица1[[#This Row],[Lдуг 2,мм]]</f>
        <v>59071.404282762764</v>
      </c>
      <c r="CG1088" s="14">
        <f>Таблица1[[#This Row],[Т8]]+Таблица1[[#This Row],[Lпрям2, мм]]</f>
        <v>25973.922047109078</v>
      </c>
      <c r="CH1088" s="14">
        <f>Таблица1[[#This Row],[Т9]]-Таблица1[[#This Row],[Т9]]</f>
        <v>0</v>
      </c>
      <c r="CI1088" s="50">
        <f>Таблица1[[#This Row],[Т9]]-Таблица1[[#This Row],[Т8]]</f>
        <v>37226.907767651923</v>
      </c>
      <c r="CJ1088" s="54">
        <f>Таблица1[[#This Row],[Т9]]-Таблица1[[#This Row],[Т7]]</f>
        <v>310.46078219474293</v>
      </c>
      <c r="CK1088" s="14">
        <f>Таблица1[[#This Row],[Т9]]-Таблица1[[#This Row],[Т6]]</f>
        <v>37617.202528057445</v>
      </c>
      <c r="CL1088" s="14">
        <f>Таблица1[[#This Row],[Т9]]-Таблица1[[#This Row],[Т5]]</f>
        <v>357.71461152852862</v>
      </c>
      <c r="CM1088" s="14">
        <f>Таблица1[[#This Row],[Т9]]-Таблица1[[#This Row],[Т4]]</f>
        <v>38745.678048394504</v>
      </c>
      <c r="CN1088" s="14">
        <f>Таблица1[[#This Row],[Т9]]-Таблица1[[#This Row],[Т3]]</f>
        <v>589.7548021480834</v>
      </c>
      <c r="CO1088" s="14">
        <f>Таблица1[[#This Row],[Т9]]-Таблица1[[#This Row],[Т2]]</f>
        <v>44226.210230582656</v>
      </c>
      <c r="CP1088" s="14">
        <f>Таблица1[[#This Row],[Т9]]-Таблица1[[#This Row],[Т1]]</f>
        <v>787.40347526629921</v>
      </c>
      <c r="CQ1088" s="14">
        <f>Таблица1[[#This Row],[Т9]]-Таблица1[[#This Row],[угол обхв6]]</f>
        <v>46215.765910592148</v>
      </c>
      <c r="CR1088" s="14">
        <f>Таблица1[[#This Row],[Т9]]-Таблица1[[#This Row],[угол обхв5]]</f>
        <v>906.78715156378894</v>
      </c>
      <c r="CS1088" s="14">
        <f>Таблица1[[#This Row],[Т9]]-Таблица1[[#This Row],[угол обхв4]]</f>
        <v>59071.404282762764</v>
      </c>
      <c r="CT1088" s="14">
        <f>Таблица1[[#This Row],[Lкан_прям, мм]]+Таблица1[[#This Row],[Lкан_дуг, мм]]+Таблица1[[#This Row],[Lкан_леб,мм]]</f>
        <v>85045.326329871838</v>
      </c>
      <c r="CU1088" s="16">
        <f>Таблица1[[#This Row],[Lкан_леб,мм]]</f>
        <v>58164.617131198975</v>
      </c>
      <c r="CV1088" s="14">
        <f>2534431-(Таблица1[[#This Row],[Т23]]+Таблица1[[#This Row],[угол обхв3]])</f>
        <v>2449220.2908013272</v>
      </c>
      <c r="CW1088" s="50">
        <f>SUM(X1088:AC1088,AD1088:AI1088)-Таблица1[[#This Row],[lподв_min, мм]]</f>
        <v>22751.283667662661</v>
      </c>
      <c r="CX1088" s="17">
        <f>CW1527-Таблица1[[#This Row],[Суммарная длина каната]]</f>
        <v>-2425721.8673098092</v>
      </c>
    </row>
    <row r="1089" spans="1:102" x14ac:dyDescent="0.25">
      <c r="A1089" s="21">
        <v>1088</v>
      </c>
      <c r="B1089" s="10">
        <v>25.607755102040809</v>
      </c>
      <c r="C1089" s="10">
        <v>144.56367346938774</v>
      </c>
      <c r="D1089" s="11">
        <v>18094.716590160908</v>
      </c>
      <c r="E1089" s="11">
        <v>13750.1501283461</v>
      </c>
      <c r="F1089" s="11">
        <v>17966.687206325303</v>
      </c>
      <c r="G1089" s="11">
        <v>13807.85174768799</v>
      </c>
      <c r="H1089" s="11">
        <v>18502.716100160906</v>
      </c>
      <c r="I1089" s="11">
        <v>9567.2315136656016</v>
      </c>
      <c r="J1089" s="11">
        <v>4182.9186146804996</v>
      </c>
      <c r="K1089" s="11">
        <v>25973.922047096439</v>
      </c>
      <c r="L1089" s="11">
        <v>906.78715157643046</v>
      </c>
      <c r="M1089" s="11">
        <v>58164.617131198975</v>
      </c>
      <c r="N1089" s="11">
        <v>9902.1869976964445</v>
      </c>
      <c r="O1089" s="11">
        <v>16295.798912354616</v>
      </c>
      <c r="P1089" s="43">
        <v>11809.120044696074</v>
      </c>
      <c r="Q1089" s="11">
        <v>16630.380339221712</v>
      </c>
      <c r="R1089" s="11">
        <v>17028.232180760282</v>
      </c>
      <c r="S1089" s="11">
        <v>14957.926599596229</v>
      </c>
      <c r="T1089" s="11">
        <v>18376.571165727149</v>
      </c>
      <c r="U1089" s="11">
        <v>14609.652308815921</v>
      </c>
      <c r="V1089" s="11">
        <v>18094.716590160908</v>
      </c>
      <c r="W1089" s="11">
        <v>13750.1501283461</v>
      </c>
      <c r="X1089" s="12">
        <v>0</v>
      </c>
      <c r="Y1089" s="12">
        <v>100.53014933294813</v>
      </c>
      <c r="Z1089" s="12">
        <v>197.38900683485923</v>
      </c>
      <c r="AA1089" s="44">
        <v>232.04019061955862</v>
      </c>
      <c r="AB1089" s="45">
        <v>47.253829333786214</v>
      </c>
      <c r="AC1089" s="12">
        <v>329.5739754552784</v>
      </c>
      <c r="AD1089" s="12">
        <v>12855.638372170613</v>
      </c>
      <c r="AE1089" s="12">
        <v>1936.0625963392074</v>
      </c>
      <c r="AF1089" s="12">
        <v>5480.5321821881462</v>
      </c>
      <c r="AG1089" s="44">
        <v>1128.475520337061</v>
      </c>
      <c r="AH1089" s="45">
        <v>390.29476040551697</v>
      </c>
      <c r="AI1089" s="12">
        <v>4182.9186156558935</v>
      </c>
      <c r="AJ1089" s="12">
        <v>-24.069085256348753</v>
      </c>
      <c r="AK1089" s="12">
        <v>-9.9515527303736651</v>
      </c>
      <c r="AL1089" s="12">
        <v>17.767949754715538</v>
      </c>
      <c r="AM1089" s="44">
        <v>50.353546813322943</v>
      </c>
      <c r="AN1089" s="45">
        <v>43.717652238182168</v>
      </c>
      <c r="AO1089" s="12">
        <v>89.999999863024414</v>
      </c>
      <c r="AP1089" s="12">
        <v>-2002.107580485161</v>
      </c>
      <c r="AQ1089" s="12">
        <v>9831.6783155805388</v>
      </c>
      <c r="AR1089" s="12">
        <v>11933.626407049878</v>
      </c>
      <c r="AS1089" s="44">
        <v>17342.390626706063</v>
      </c>
      <c r="AT1089" s="45">
        <v>18094.600277991758</v>
      </c>
      <c r="AU1089" s="12">
        <v>18502.716590160908</v>
      </c>
      <c r="AV1089" s="12">
        <v>11425.308941940806</v>
      </c>
      <c r="AW1089" s="12">
        <v>16697.660238866982</v>
      </c>
      <c r="AX1089" s="12">
        <v>17018.918838901507</v>
      </c>
      <c r="AY1089" s="44">
        <v>15218.2503803788</v>
      </c>
      <c r="AZ1089" s="45">
        <v>14314.768571607992</v>
      </c>
      <c r="BA1089" s="12">
        <v>13750.150129321497</v>
      </c>
      <c r="BB1089" s="12">
        <v>9735.7891473695581</v>
      </c>
      <c r="BC1089" s="12">
        <v>11738.611362580168</v>
      </c>
      <c r="BD1089" s="12">
        <v>17152.738543114086</v>
      </c>
      <c r="BE1089" s="44">
        <v>18062.412719781369</v>
      </c>
      <c r="BF1089" s="45">
        <v>18376.687477896296</v>
      </c>
      <c r="BG1089" s="12">
        <v>18502.716600160904</v>
      </c>
      <c r="BH1089" s="12">
        <v>16668.325093188381</v>
      </c>
      <c r="BI1089" s="12">
        <v>17032.241665734076</v>
      </c>
      <c r="BJ1089" s="12">
        <v>15346.46509927602</v>
      </c>
      <c r="BK1089" s="44">
        <v>14349.328528033348</v>
      </c>
      <c r="BL1089" s="45">
        <v>14045.033865554031</v>
      </c>
      <c r="BM1089" s="12">
        <v>9567.2315136656034</v>
      </c>
      <c r="BN1089" s="12">
        <v>0</v>
      </c>
      <c r="BO1089" s="12">
        <v>14.117532525975088</v>
      </c>
      <c r="BP1089" s="12">
        <v>27.719502485089201</v>
      </c>
      <c r="BQ1089" s="48">
        <v>32.585597058607412</v>
      </c>
      <c r="BR1089" s="49">
        <v>6.6358945751407772</v>
      </c>
      <c r="BS1089" s="13">
        <v>46.282347624842245</v>
      </c>
      <c r="BT1089" s="12">
        <v>165.38286880102666</v>
      </c>
      <c r="BV1089" s="14">
        <f>Таблица1[[#This Row],[Lкан_леб,мм]]</f>
        <v>58164.617131198975</v>
      </c>
      <c r="BW1089" s="50">
        <f>Таблица1[[#This Row],[угол обхв4]]+Таблица1[[#This Row],[Lдуг 3,мм]]</f>
        <v>12855.638372170613</v>
      </c>
      <c r="BX1089" s="54">
        <f>Таблица1[[#This Row],[угол обхв5]]+Таблица1[[#This Row],[Y5, мм]]</f>
        <v>58265.147280531921</v>
      </c>
      <c r="BY1089" s="14">
        <f>Таблица1[[#This Row],[угол обхв6]]+Таблица1[[#This Row],[Lдуг 4,мм]]</f>
        <v>14791.70096850982</v>
      </c>
      <c r="BZ1089" s="14">
        <f>Таблица1[[#This Row],[Т1]]+Таблица1[[#This Row],[X6, мм]]</f>
        <v>58462.536287366784</v>
      </c>
      <c r="CA1089" s="14">
        <f>Таблица1[[#This Row],[Т2]]+Таблица1[[#This Row],[Lдуг 5,мм]]</f>
        <v>20272.233150697968</v>
      </c>
      <c r="CB1089" s="14">
        <f>Таблица1[[#This Row],[Т3]]+Таблица1[[#This Row],[Y6, мм]]</f>
        <v>58694.576477986346</v>
      </c>
      <c r="CC1089" s="14">
        <f>Таблица1[[#This Row],[Т4]]+Таблица1[[#This Row],[Lдуг 6,мм]]</f>
        <v>21400.70867103503</v>
      </c>
      <c r="CD1089" s="14">
        <f>Таблица1[[#This Row],[Т5]]+Таблица1[[#This Row],[Lдуг 1,мм]]</f>
        <v>58741.830307320131</v>
      </c>
      <c r="CE1089" s="14">
        <f>Таблица1[[#This Row],[Т6]]+Таблица1[[#This Row],[Lпрям1, мм]]</f>
        <v>21791.003431440546</v>
      </c>
      <c r="CF1089" s="15">
        <f>Таблица1[[#This Row],[Т7]]+Таблица1[[#This Row],[Lдуг 2,мм]]</f>
        <v>59071.404282775409</v>
      </c>
      <c r="CG1089" s="14">
        <f>Таблица1[[#This Row],[Т8]]+Таблица1[[#This Row],[Lпрям2, мм]]</f>
        <v>25973.922047096439</v>
      </c>
      <c r="CH1089" s="14">
        <f>Таблица1[[#This Row],[Т9]]-Таблица1[[#This Row],[Т9]]</f>
        <v>0</v>
      </c>
      <c r="CI1089" s="50">
        <f>Таблица1[[#This Row],[Т9]]-Таблица1[[#This Row],[Т8]]</f>
        <v>37280.400851334867</v>
      </c>
      <c r="CJ1089" s="54">
        <f>Таблица1[[#This Row],[Т9]]-Таблица1[[#This Row],[Т7]]</f>
        <v>329.57397545527783</v>
      </c>
      <c r="CK1089" s="14">
        <f>Таблица1[[#This Row],[Т9]]-Таблица1[[#This Row],[Т6]]</f>
        <v>37670.695611740375</v>
      </c>
      <c r="CL1089" s="14">
        <f>Таблица1[[#This Row],[Т9]]-Таблица1[[#This Row],[Т5]]</f>
        <v>376.82780478906352</v>
      </c>
      <c r="CM1089" s="14">
        <f>Таблица1[[#This Row],[Т9]]-Таблица1[[#This Row],[Т4]]</f>
        <v>38799.171132077441</v>
      </c>
      <c r="CN1089" s="14">
        <f>Таблица1[[#This Row],[Т9]]-Таблица1[[#This Row],[Т3]]</f>
        <v>608.86799540862557</v>
      </c>
      <c r="CO1089" s="14">
        <f>Таблица1[[#This Row],[Т9]]-Таблица1[[#This Row],[Т2]]</f>
        <v>44279.703314265586</v>
      </c>
      <c r="CP1089" s="14">
        <f>Таблица1[[#This Row],[Т9]]-Таблица1[[#This Row],[Т1]]</f>
        <v>806.25700224348839</v>
      </c>
      <c r="CQ1089" s="14">
        <f>Таблица1[[#This Row],[Т9]]-Таблица1[[#This Row],[угол обхв6]]</f>
        <v>46215.765910604794</v>
      </c>
      <c r="CR1089" s="14">
        <f>Таблица1[[#This Row],[Т9]]-Таблица1[[#This Row],[угол обхв5]]</f>
        <v>906.78715157643455</v>
      </c>
      <c r="CS1089" s="14">
        <f>Таблица1[[#This Row],[Т9]]-Таблица1[[#This Row],[угол обхв4]]</f>
        <v>59071.404282775409</v>
      </c>
      <c r="CT1089" s="14">
        <f>Таблица1[[#This Row],[Lкан_прям, мм]]+Таблица1[[#This Row],[Lкан_дуг, мм]]+Таблица1[[#This Row],[Lкан_леб,мм]]</f>
        <v>85045.326329871838</v>
      </c>
      <c r="CU1089" s="16">
        <f>Таблица1[[#This Row],[Lкан_леб,мм]]</f>
        <v>58164.617131198975</v>
      </c>
      <c r="CV1089" s="14">
        <f>2534431-(Таблица1[[#This Row],[Т23]]+Таблица1[[#This Row],[угол обхв3]])</f>
        <v>2449220.2908013272</v>
      </c>
      <c r="CW1089" s="50">
        <f>SUM(X1089:AC1089,AD1089:AI1089)-Таблица1[[#This Row],[lподв_min, мм]]</f>
        <v>22697.790583992366</v>
      </c>
      <c r="CX1089" s="17">
        <f>CW1528-Таблица1[[#This Row],[Суммарная длина каната]]</f>
        <v>-2425787.9538493906</v>
      </c>
    </row>
    <row r="1090" spans="1:102" x14ac:dyDescent="0.25">
      <c r="A1090" s="21">
        <v>1089</v>
      </c>
      <c r="B1090" s="10">
        <v>25.607755102040809</v>
      </c>
      <c r="C1090" s="10">
        <v>147.2477551020408</v>
      </c>
      <c r="D1090" s="11">
        <v>18152.469750124321</v>
      </c>
      <c r="E1090" s="11">
        <v>14126.098754437955</v>
      </c>
      <c r="F1090" s="11">
        <v>18021.878719207845</v>
      </c>
      <c r="G1090" s="11">
        <v>14177.741591735801</v>
      </c>
      <c r="H1090" s="11">
        <v>18560.469260124322</v>
      </c>
      <c r="I1090" s="11">
        <v>9889.6872570131054</v>
      </c>
      <c r="J1090" s="11">
        <v>4236.4114974248487</v>
      </c>
      <c r="K1090" s="11">
        <v>25973.922047084117</v>
      </c>
      <c r="L1090" s="11">
        <v>906.78715158875173</v>
      </c>
      <c r="M1090" s="11">
        <v>58164.617131198975</v>
      </c>
      <c r="N1090" s="11">
        <v>9902.1869976964445</v>
      </c>
      <c r="O1090" s="11">
        <v>16295.798912354616</v>
      </c>
      <c r="P1090" s="43">
        <v>11738.890885225099</v>
      </c>
      <c r="Q1090" s="11">
        <v>16708.82137673366</v>
      </c>
      <c r="R1090" s="11">
        <v>17030.596476182924</v>
      </c>
      <c r="S1090" s="11">
        <v>15282.60787987364</v>
      </c>
      <c r="T1090" s="11">
        <v>18393.765542845475</v>
      </c>
      <c r="U1090" s="11">
        <v>14997.856943625224</v>
      </c>
      <c r="V1090" s="11">
        <v>18152.469750124321</v>
      </c>
      <c r="W1090" s="11">
        <v>14126.098754437955</v>
      </c>
      <c r="X1090" s="12">
        <v>0</v>
      </c>
      <c r="Y1090" s="12">
        <v>81.148180730624418</v>
      </c>
      <c r="Z1090" s="12">
        <v>197.65778218928568</v>
      </c>
      <c r="AA1090" s="44">
        <v>232.04019061955935</v>
      </c>
      <c r="AB1090" s="45">
        <v>47.253829333788708</v>
      </c>
      <c r="AC1090" s="12">
        <v>348.68716871549356</v>
      </c>
      <c r="AD1090" s="12">
        <v>12855.638372170613</v>
      </c>
      <c r="AE1090" s="12">
        <v>1882.5697135948544</v>
      </c>
      <c r="AF1090" s="12">
        <v>5480.5321821881471</v>
      </c>
      <c r="AG1090" s="44">
        <v>1128.4755203370603</v>
      </c>
      <c r="AH1090" s="45">
        <v>390.29476040551731</v>
      </c>
      <c r="AI1090" s="12">
        <v>4236.4114983879253</v>
      </c>
      <c r="AJ1090" s="12">
        <v>-24.069085256348753</v>
      </c>
      <c r="AK1090" s="12">
        <v>-12.673378709707546</v>
      </c>
      <c r="AL1090" s="12">
        <v>15.083868122062459</v>
      </c>
      <c r="AM1090" s="44">
        <v>47.669465180669974</v>
      </c>
      <c r="AN1090" s="45">
        <v>41.033570605528844</v>
      </c>
      <c r="AO1090" s="12">
        <v>89.999999864753988</v>
      </c>
      <c r="AP1090" s="12">
        <v>-2002.107580485161</v>
      </c>
      <c r="AQ1090" s="12">
        <v>9812.6746868110931</v>
      </c>
      <c r="AR1090" s="12">
        <v>11845.065812654604</v>
      </c>
      <c r="AS1090" s="44">
        <v>17332.219582454672</v>
      </c>
      <c r="AT1090" s="45">
        <v>18125.913088342622</v>
      </c>
      <c r="AU1090" s="12">
        <v>18560.469750124321</v>
      </c>
      <c r="AV1090" s="12">
        <v>11425.308941940806</v>
      </c>
      <c r="AW1090" s="12">
        <v>16693.858639280064</v>
      </c>
      <c r="AX1090" s="12">
        <v>17102.764119762822</v>
      </c>
      <c r="AY1090" s="44">
        <v>15557.35776934219</v>
      </c>
      <c r="AZ1090" s="45">
        <v>14690.092321524504</v>
      </c>
      <c r="BA1090" s="12">
        <v>14126.098755401033</v>
      </c>
      <c r="BB1090" s="12">
        <v>9735.7891473695581</v>
      </c>
      <c r="BC1090" s="12">
        <v>11649.378574339748</v>
      </c>
      <c r="BD1090" s="12">
        <v>17136.771403612427</v>
      </c>
      <c r="BE1090" s="44">
        <v>18092.142436573726</v>
      </c>
      <c r="BF1090" s="45">
        <v>18420.322204627173</v>
      </c>
      <c r="BG1090" s="12">
        <v>18560.469760124321</v>
      </c>
      <c r="BH1090" s="12">
        <v>16668.325093188381</v>
      </c>
      <c r="BI1090" s="12">
        <v>17106.881103659111</v>
      </c>
      <c r="BJ1090" s="12">
        <v>15676.5506229028</v>
      </c>
      <c r="BK1090" s="44">
        <v>14723.107054156671</v>
      </c>
      <c r="BL1090" s="45">
        <v>14433.863376538675</v>
      </c>
      <c r="BM1090" s="12">
        <v>9889.6872570131072</v>
      </c>
      <c r="BN1090" s="12">
        <v>0</v>
      </c>
      <c r="BO1090" s="12">
        <v>11.395706546641208</v>
      </c>
      <c r="BP1090" s="12">
        <v>27.757246831770004</v>
      </c>
      <c r="BQ1090" s="48">
        <v>32.585597058607512</v>
      </c>
      <c r="BR1090" s="49">
        <v>6.6358945751411271</v>
      </c>
      <c r="BS1090" s="13">
        <v>48.966429259225137</v>
      </c>
      <c r="BT1090" s="12">
        <v>165.38286880102666</v>
      </c>
      <c r="BV1090" s="14">
        <f>Таблица1[[#This Row],[Lкан_леб,мм]]</f>
        <v>58164.617131198975</v>
      </c>
      <c r="BW1090" s="50">
        <f>Таблица1[[#This Row],[угол обхв4]]+Таблица1[[#This Row],[Lдуг 3,мм]]</f>
        <v>12855.638372170613</v>
      </c>
      <c r="BX1090" s="54">
        <f>Таблица1[[#This Row],[угол обхв5]]+Таблица1[[#This Row],[Y5, мм]]</f>
        <v>58245.765311929601</v>
      </c>
      <c r="BY1090" s="14">
        <f>Таблица1[[#This Row],[угол обхв6]]+Таблица1[[#This Row],[Lдуг 4,мм]]</f>
        <v>14738.208085765467</v>
      </c>
      <c r="BZ1090" s="14">
        <f>Таблица1[[#This Row],[Т1]]+Таблица1[[#This Row],[X6, мм]]</f>
        <v>58443.423094118887</v>
      </c>
      <c r="CA1090" s="14">
        <f>Таблица1[[#This Row],[Т2]]+Таблица1[[#This Row],[Lдуг 5,мм]]</f>
        <v>20218.740267953614</v>
      </c>
      <c r="CB1090" s="14">
        <f>Таблица1[[#This Row],[Т3]]+Таблица1[[#This Row],[Y6, мм]]</f>
        <v>58675.463284738449</v>
      </c>
      <c r="CC1090" s="14">
        <f>Таблица1[[#This Row],[Т4]]+Таблица1[[#This Row],[Lдуг 6,мм]]</f>
        <v>21347.215788290672</v>
      </c>
      <c r="CD1090" s="14">
        <f>Таблица1[[#This Row],[Т5]]+Таблица1[[#This Row],[Lдуг 1,мм]]</f>
        <v>58722.717114072235</v>
      </c>
      <c r="CE1090" s="14">
        <f>Таблица1[[#This Row],[Т6]]+Таблица1[[#This Row],[Lпрям1, мм]]</f>
        <v>21737.510548696191</v>
      </c>
      <c r="CF1090" s="15">
        <f>Таблица1[[#This Row],[Т7]]+Таблица1[[#This Row],[Lдуг 2,мм]]</f>
        <v>59071.404282787727</v>
      </c>
      <c r="CG1090" s="14">
        <f>Таблица1[[#This Row],[Т8]]+Таблица1[[#This Row],[Lпрям2, мм]]</f>
        <v>25973.922047084117</v>
      </c>
      <c r="CH1090" s="14">
        <f>Таблица1[[#This Row],[Т9]]-Таблица1[[#This Row],[Т9]]</f>
        <v>0</v>
      </c>
      <c r="CI1090" s="50">
        <f>Таблица1[[#This Row],[Т9]]-Таблица1[[#This Row],[Т8]]</f>
        <v>37333.893734091536</v>
      </c>
      <c r="CJ1090" s="54">
        <f>Таблица1[[#This Row],[Т9]]-Таблица1[[#This Row],[Т7]]</f>
        <v>348.68716871549259</v>
      </c>
      <c r="CK1090" s="14">
        <f>Таблица1[[#This Row],[Т9]]-Таблица1[[#This Row],[Т6]]</f>
        <v>37724.188494497052</v>
      </c>
      <c r="CL1090" s="14">
        <f>Таблица1[[#This Row],[Т9]]-Таблица1[[#This Row],[Т5]]</f>
        <v>395.94099804927828</v>
      </c>
      <c r="CM1090" s="14">
        <f>Таблица1[[#This Row],[Т9]]-Таблица1[[#This Row],[Т4]]</f>
        <v>38852.66401483411</v>
      </c>
      <c r="CN1090" s="14">
        <f>Таблица1[[#This Row],[Т9]]-Таблица1[[#This Row],[Т3]]</f>
        <v>627.98118866884033</v>
      </c>
      <c r="CO1090" s="14">
        <f>Таблица1[[#This Row],[Т9]]-Таблица1[[#This Row],[Т2]]</f>
        <v>44333.196197022262</v>
      </c>
      <c r="CP1090" s="14">
        <f>Таблица1[[#This Row],[Т9]]-Таблица1[[#This Row],[Т1]]</f>
        <v>825.63897085812641</v>
      </c>
      <c r="CQ1090" s="14">
        <f>Таблица1[[#This Row],[Т9]]-Таблица1[[#This Row],[угол обхв6]]</f>
        <v>46215.765910617112</v>
      </c>
      <c r="CR1090" s="14">
        <f>Таблица1[[#This Row],[Т9]]-Таблица1[[#This Row],[угол обхв5]]</f>
        <v>906.78715158875275</v>
      </c>
      <c r="CS1090" s="14">
        <f>Таблица1[[#This Row],[Т9]]-Таблица1[[#This Row],[угол обхв4]]</f>
        <v>59071.404282787727</v>
      </c>
      <c r="CT1090" s="14">
        <f>Таблица1[[#This Row],[Lкан_прям, мм]]+Таблица1[[#This Row],[Lкан_дуг, мм]]+Таблица1[[#This Row],[Lкан_леб,мм]]</f>
        <v>85045.326329871838</v>
      </c>
      <c r="CU1090" s="16">
        <f>Таблица1[[#This Row],[Lкан_леб,мм]]</f>
        <v>58164.617131198975</v>
      </c>
      <c r="CV1090" s="14">
        <f>2534431-(Таблица1[[#This Row],[Т23]]+Таблица1[[#This Row],[угол обхв3]])</f>
        <v>2449220.2908013272</v>
      </c>
      <c r="CW1090" s="50">
        <f>SUM(X1090:AC1090,AD1090:AI1090)-Таблица1[[#This Row],[lподв_min, мм]]</f>
        <v>22644.297701248022</v>
      </c>
      <c r="CX1090" s="17">
        <f>CW1529-Таблица1[[#This Row],[Суммарная длина каната]]</f>
        <v>-2425855.5052777985</v>
      </c>
    </row>
    <row r="1091" spans="1:102" x14ac:dyDescent="0.25">
      <c r="A1091" s="21">
        <v>1090</v>
      </c>
      <c r="B1091" s="10">
        <v>25.607755102040809</v>
      </c>
      <c r="C1091" s="10">
        <v>149.93183673469386</v>
      </c>
      <c r="D1091" s="11">
        <v>18192.554278807889</v>
      </c>
      <c r="E1091" s="11">
        <v>14504.339454926843</v>
      </c>
      <c r="F1091" s="11">
        <v>18059.68813740891</v>
      </c>
      <c r="G1091" s="11">
        <v>14549.810197935349</v>
      </c>
      <c r="H1091" s="11">
        <v>18600.553788807891</v>
      </c>
      <c r="I1091" s="11">
        <v>10214.557809663838</v>
      </c>
      <c r="J1091" s="11">
        <v>4289.7816452630032</v>
      </c>
      <c r="K1091" s="11">
        <v>25973.92204707213</v>
      </c>
      <c r="L1091" s="11">
        <v>906.78715160073045</v>
      </c>
      <c r="M1091" s="11">
        <v>58164.617131198975</v>
      </c>
      <c r="N1091" s="11">
        <v>9902.1869976964445</v>
      </c>
      <c r="O1091" s="11">
        <v>16295.798912354616</v>
      </c>
      <c r="P1091" s="43">
        <v>11665.065462679171</v>
      </c>
      <c r="Q1091" s="11">
        <v>16783.887602107432</v>
      </c>
      <c r="R1091" s="11">
        <v>17017.753701042864</v>
      </c>
      <c r="S1091" s="11">
        <v>15607.043677501035</v>
      </c>
      <c r="T1091" s="11">
        <v>18392.76184898843</v>
      </c>
      <c r="U1091" s="11">
        <v>15386.440882679006</v>
      </c>
      <c r="V1091" s="11">
        <v>18192.554278807889</v>
      </c>
      <c r="W1091" s="11">
        <v>14504.339454926843</v>
      </c>
      <c r="X1091" s="12">
        <v>0</v>
      </c>
      <c r="Y1091" s="12">
        <v>61.192086588649403</v>
      </c>
      <c r="Z1091" s="12">
        <v>198.50068308336381</v>
      </c>
      <c r="AA1091" s="44">
        <v>232.04019061955941</v>
      </c>
      <c r="AB1091" s="45">
        <v>47.253829333787124</v>
      </c>
      <c r="AC1091" s="12">
        <v>367.80036197537061</v>
      </c>
      <c r="AD1091" s="12">
        <v>12855.638372170613</v>
      </c>
      <c r="AE1091" s="12">
        <v>1829.1995657566938</v>
      </c>
      <c r="AF1091" s="12">
        <v>5480.5321821881471</v>
      </c>
      <c r="AG1091" s="44">
        <v>1128.4755203370598</v>
      </c>
      <c r="AH1091" s="45">
        <v>390.29476040551697</v>
      </c>
      <c r="AI1091" s="12">
        <v>4289.7816462140991</v>
      </c>
      <c r="AJ1091" s="12">
        <v>-24.069085256348753</v>
      </c>
      <c r="AK1091" s="12">
        <v>-15.475829616327434</v>
      </c>
      <c r="AL1091" s="12">
        <v>12.399786489409438</v>
      </c>
      <c r="AM1091" s="44">
        <v>44.985383548016962</v>
      </c>
      <c r="AN1091" s="45">
        <v>38.34948897287606</v>
      </c>
      <c r="AO1091" s="12">
        <v>89.99999986643661</v>
      </c>
      <c r="AP1091" s="12">
        <v>-2002.107580485161</v>
      </c>
      <c r="AQ1091" s="12">
        <v>9793.3196061077251</v>
      </c>
      <c r="AR1091" s="12">
        <v>11752.6759912333</v>
      </c>
      <c r="AS1091" s="44">
        <v>17306.179660637037</v>
      </c>
      <c r="AT1091" s="45">
        <v>18139.615536771638</v>
      </c>
      <c r="AU1091" s="12">
        <v>18600.554278807889</v>
      </c>
      <c r="AV1091" s="12">
        <v>11425.308941940806</v>
      </c>
      <c r="AW1091" s="12">
        <v>16689.006098261321</v>
      </c>
      <c r="AX1091" s="12">
        <v>17182.370218147917</v>
      </c>
      <c r="AY1091" s="44">
        <v>15895.616832579914</v>
      </c>
      <c r="AZ1091" s="45">
        <v>15066.470658109534</v>
      </c>
      <c r="BA1091" s="12">
        <v>14504.33945587794</v>
      </c>
      <c r="BB1091" s="12">
        <v>9735.7891473695581</v>
      </c>
      <c r="BC1091" s="12">
        <v>11556.198071090452</v>
      </c>
      <c r="BD1091" s="12">
        <v>17105.364229596991</v>
      </c>
      <c r="BE1091" s="44">
        <v>18104.335889394257</v>
      </c>
      <c r="BF1091" s="45">
        <v>18445.700591024681</v>
      </c>
      <c r="BG1091" s="12">
        <v>18600.554288807889</v>
      </c>
      <c r="BH1091" s="12">
        <v>16668.325093188381</v>
      </c>
      <c r="BI1091" s="12">
        <v>17177.094788014136</v>
      </c>
      <c r="BJ1091" s="12">
        <v>16005.526293541518</v>
      </c>
      <c r="BK1091" s="44">
        <v>15097.867727600127</v>
      </c>
      <c r="BL1091" s="45">
        <v>14824.309679496315</v>
      </c>
      <c r="BM1091" s="12">
        <v>10214.55780966384</v>
      </c>
      <c r="BN1091" s="12">
        <v>0</v>
      </c>
      <c r="BO1091" s="12">
        <v>8.5932556400213187</v>
      </c>
      <c r="BP1091" s="12">
        <v>27.875616105736874</v>
      </c>
      <c r="BQ1091" s="48">
        <v>32.585597058607526</v>
      </c>
      <c r="BR1091" s="49">
        <v>6.6358945751409042</v>
      </c>
      <c r="BS1091" s="13">
        <v>51.650510893560551</v>
      </c>
      <c r="BT1091" s="12">
        <v>165.38286880102666</v>
      </c>
      <c r="BV1091" s="14">
        <f>Таблица1[[#This Row],[Lкан_леб,мм]]</f>
        <v>58164.617131198975</v>
      </c>
      <c r="BW1091" s="50">
        <f>Таблица1[[#This Row],[угол обхв4]]+Таблица1[[#This Row],[Lдуг 3,мм]]</f>
        <v>12855.638372170613</v>
      </c>
      <c r="BX1091" s="54">
        <f>Таблица1[[#This Row],[угол обхв5]]+Таблица1[[#This Row],[Y5, мм]]</f>
        <v>58225.809217787624</v>
      </c>
      <c r="BY1091" s="14">
        <f>Таблица1[[#This Row],[угол обхв6]]+Таблица1[[#This Row],[Lдуг 4,мм]]</f>
        <v>14684.837937927306</v>
      </c>
      <c r="BZ1091" s="14">
        <f>Таблица1[[#This Row],[Т1]]+Таблица1[[#This Row],[X6, мм]]</f>
        <v>58424.309900870991</v>
      </c>
      <c r="CA1091" s="14">
        <f>Таблица1[[#This Row],[Т2]]+Таблица1[[#This Row],[Lдуг 5,мм]]</f>
        <v>20165.370120115454</v>
      </c>
      <c r="CB1091" s="14">
        <f>Таблица1[[#This Row],[Т3]]+Таблица1[[#This Row],[Y6, мм]]</f>
        <v>58656.350091490553</v>
      </c>
      <c r="CC1091" s="14">
        <f>Таблица1[[#This Row],[Т4]]+Таблица1[[#This Row],[Lдуг 6,мм]]</f>
        <v>21293.845640452513</v>
      </c>
      <c r="CD1091" s="14">
        <f>Таблица1[[#This Row],[Т5]]+Таблица1[[#This Row],[Lдуг 1,мм]]</f>
        <v>58703.603920824338</v>
      </c>
      <c r="CE1091" s="14">
        <f>Таблица1[[#This Row],[Т6]]+Таблица1[[#This Row],[Lпрям1, мм]]</f>
        <v>21684.140400858028</v>
      </c>
      <c r="CF1091" s="15">
        <f>Таблица1[[#This Row],[Т7]]+Таблица1[[#This Row],[Lдуг 2,мм]]</f>
        <v>59071.404282799711</v>
      </c>
      <c r="CG1091" s="14">
        <f>Таблица1[[#This Row],[Т8]]+Таблица1[[#This Row],[Lпрям2, мм]]</f>
        <v>25973.922047072127</v>
      </c>
      <c r="CH1091" s="14">
        <f>Таблица1[[#This Row],[Т9]]-Таблица1[[#This Row],[Т9]]</f>
        <v>0</v>
      </c>
      <c r="CI1091" s="50">
        <f>Таблица1[[#This Row],[Т9]]-Таблица1[[#This Row],[Т8]]</f>
        <v>37387.263881941682</v>
      </c>
      <c r="CJ1091" s="54">
        <f>Таблица1[[#This Row],[Т9]]-Таблица1[[#This Row],[Т7]]</f>
        <v>367.80036197537265</v>
      </c>
      <c r="CK1091" s="14">
        <f>Таблица1[[#This Row],[Т9]]-Таблица1[[#This Row],[Т6]]</f>
        <v>37777.558642347198</v>
      </c>
      <c r="CL1091" s="14">
        <f>Таблица1[[#This Row],[Т9]]-Таблица1[[#This Row],[Т5]]</f>
        <v>415.05419130915834</v>
      </c>
      <c r="CM1091" s="14">
        <f>Таблица1[[#This Row],[Т9]]-Таблица1[[#This Row],[Т4]]</f>
        <v>38906.034162684256</v>
      </c>
      <c r="CN1091" s="14">
        <f>Таблица1[[#This Row],[Т9]]-Таблица1[[#This Row],[Т3]]</f>
        <v>647.0943819287204</v>
      </c>
      <c r="CO1091" s="14">
        <f>Таблица1[[#This Row],[Т9]]-Таблица1[[#This Row],[Т2]]</f>
        <v>44386.566344872408</v>
      </c>
      <c r="CP1091" s="14">
        <f>Таблица1[[#This Row],[Т9]]-Таблица1[[#This Row],[Т1]]</f>
        <v>845.59506501208671</v>
      </c>
      <c r="CQ1091" s="14">
        <f>Таблица1[[#This Row],[Т9]]-Таблица1[[#This Row],[угол обхв6]]</f>
        <v>46215.765910629096</v>
      </c>
      <c r="CR1091" s="14">
        <f>Таблица1[[#This Row],[Т9]]-Таблица1[[#This Row],[угол обхв5]]</f>
        <v>906.78715160073625</v>
      </c>
      <c r="CS1091" s="14">
        <f>Таблица1[[#This Row],[Т9]]-Таблица1[[#This Row],[угол обхв4]]</f>
        <v>59071.404282799711</v>
      </c>
      <c r="CT1091" s="14">
        <f>Таблица1[[#This Row],[Lкан_прям, мм]]+Таблица1[[#This Row],[Lкан_дуг, мм]]+Таблица1[[#This Row],[Lкан_леб,мм]]</f>
        <v>85045.326329871838</v>
      </c>
      <c r="CU1091" s="16">
        <f>Таблица1[[#This Row],[Lкан_леб,мм]]</f>
        <v>58164.617131198975</v>
      </c>
      <c r="CV1091" s="14">
        <f>2534431-(Таблица1[[#This Row],[Т23]]+Таблица1[[#This Row],[угол обхв3]])</f>
        <v>2449220.2908013272</v>
      </c>
      <c r="CW1091" s="50">
        <f>SUM(X1091:AC1091,AD1091:AI1091)-Таблица1[[#This Row],[lподв_min, мм]]</f>
        <v>22590.927553409852</v>
      </c>
      <c r="CX1091" s="17">
        <f>CW1530-Таблица1[[#This Row],[Суммарная длина каната]]</f>
        <v>-2425924.4982957216</v>
      </c>
    </row>
    <row r="1092" spans="1:102" x14ac:dyDescent="0.25">
      <c r="A1092" s="21">
        <v>1091</v>
      </c>
      <c r="B1092" s="10">
        <v>25.607755102040809</v>
      </c>
      <c r="C1092" s="10">
        <v>152.61591836734689</v>
      </c>
      <c r="D1092" s="11">
        <v>18214.882224654648</v>
      </c>
      <c r="E1092" s="11">
        <v>14884.042312145977</v>
      </c>
      <c r="F1092" s="11">
        <v>18080.032501310205</v>
      </c>
      <c r="G1092" s="11">
        <v>14923.241191134131</v>
      </c>
      <c r="H1092" s="11">
        <v>18622.881734654646</v>
      </c>
      <c r="I1092" s="11">
        <v>10541.146686860817</v>
      </c>
      <c r="J1092" s="11">
        <v>4342.8956252851613</v>
      </c>
      <c r="K1092" s="11">
        <v>25973.922047060503</v>
      </c>
      <c r="L1092" s="11">
        <v>906.78715161236335</v>
      </c>
      <c r="M1092" s="11">
        <v>58164.617131198975</v>
      </c>
      <c r="N1092" s="11">
        <v>9902.1869976964445</v>
      </c>
      <c r="O1092" s="11">
        <v>16295.798912354616</v>
      </c>
      <c r="P1092" s="43">
        <v>11587.805761271917</v>
      </c>
      <c r="Q1092" s="11">
        <v>16855.414308619147</v>
      </c>
      <c r="R1092" s="11">
        <v>16989.732034343488</v>
      </c>
      <c r="S1092" s="11">
        <v>15930.52213095785</v>
      </c>
      <c r="T1092" s="11">
        <v>18373.562286413115</v>
      </c>
      <c r="U1092" s="11">
        <v>15774.551513670773</v>
      </c>
      <c r="V1092" s="11">
        <v>18214.882224654648</v>
      </c>
      <c r="W1092" s="11">
        <v>14884.042312145977</v>
      </c>
      <c r="X1092" s="12">
        <v>0</v>
      </c>
      <c r="Y1092" s="12">
        <v>40.612349461683685</v>
      </c>
      <c r="Z1092" s="12">
        <v>199.96722696243253</v>
      </c>
      <c r="AA1092" s="44">
        <v>232.04019061955862</v>
      </c>
      <c r="AB1092" s="45">
        <v>47.253829333787664</v>
      </c>
      <c r="AC1092" s="12">
        <v>386.91355523490097</v>
      </c>
      <c r="AD1092" s="12">
        <v>12855.638372170613</v>
      </c>
      <c r="AE1092" s="12">
        <v>1776.0855857345405</v>
      </c>
      <c r="AF1092" s="12">
        <v>5480.5321821881471</v>
      </c>
      <c r="AG1092" s="44">
        <v>1128.4755203370632</v>
      </c>
      <c r="AH1092" s="45">
        <v>390.2947604055164</v>
      </c>
      <c r="AI1092" s="12">
        <v>4342.8956262246247</v>
      </c>
      <c r="AJ1092" s="12">
        <v>-24.069085256348753</v>
      </c>
      <c r="AK1092" s="12">
        <v>-18.365859226287782</v>
      </c>
      <c r="AL1092" s="12">
        <v>9.7157048567564015</v>
      </c>
      <c r="AM1092" s="44">
        <v>42.301301915363808</v>
      </c>
      <c r="AN1092" s="45">
        <v>35.665407340222828</v>
      </c>
      <c r="AO1092" s="12">
        <v>89.999999868070091</v>
      </c>
      <c r="AP1092" s="12">
        <v>-2002.107580485161</v>
      </c>
      <c r="AQ1092" s="12">
        <v>9773.6328990033344</v>
      </c>
      <c r="AR1092" s="12">
        <v>11656.659660116306</v>
      </c>
      <c r="AS1092" s="44">
        <v>17264.327996805023</v>
      </c>
      <c r="AT1092" s="45">
        <v>18135.67755802138</v>
      </c>
      <c r="AU1092" s="12">
        <v>18622.882224654648</v>
      </c>
      <c r="AV1092" s="12">
        <v>11425.308941940806</v>
      </c>
      <c r="AW1092" s="12">
        <v>16683.016995234539</v>
      </c>
      <c r="AX1092" s="12">
        <v>17257.562466160525</v>
      </c>
      <c r="AY1092" s="44">
        <v>16232.28537822269</v>
      </c>
      <c r="AZ1092" s="45">
        <v>15443.077750006147</v>
      </c>
      <c r="BA1092" s="12">
        <v>14884.042313085443</v>
      </c>
      <c r="BB1092" s="12">
        <v>9735.7891473695581</v>
      </c>
      <c r="BC1092" s="12">
        <v>11459.251662578807</v>
      </c>
      <c r="BD1092" s="12">
        <v>17058.585933187878</v>
      </c>
      <c r="BE1092" s="44">
        <v>18098.966323951579</v>
      </c>
      <c r="BF1092" s="45">
        <v>18452.766953046383</v>
      </c>
      <c r="BG1092" s="12">
        <v>18622.882234654648</v>
      </c>
      <c r="BH1092" s="12">
        <v>16668.325093188381</v>
      </c>
      <c r="BI1092" s="12">
        <v>17242.632391499068</v>
      </c>
      <c r="BJ1092" s="12">
        <v>16332.67028849923</v>
      </c>
      <c r="BK1092" s="44">
        <v>15472.788266405929</v>
      </c>
      <c r="BL1092" s="45">
        <v>15215.516075810603</v>
      </c>
      <c r="BM1092" s="12">
        <v>10541.146686860819</v>
      </c>
      <c r="BN1092" s="12">
        <v>0</v>
      </c>
      <c r="BO1092" s="12">
        <v>5.7032260300609714</v>
      </c>
      <c r="BP1092" s="12">
        <v>28.081564083044185</v>
      </c>
      <c r="BQ1092" s="48">
        <v>32.585597058607412</v>
      </c>
      <c r="BR1092" s="49">
        <v>6.6358945751409806</v>
      </c>
      <c r="BS1092" s="13">
        <v>54.334592527847263</v>
      </c>
      <c r="BT1092" s="12">
        <v>165.38286880102666</v>
      </c>
      <c r="BV1092" s="14">
        <f>Таблица1[[#This Row],[Lкан_леб,мм]]</f>
        <v>58164.617131198975</v>
      </c>
      <c r="BW1092" s="50">
        <f>Таблица1[[#This Row],[угол обхв4]]+Таблица1[[#This Row],[Lдуг 3,мм]]</f>
        <v>12855.638372170613</v>
      </c>
      <c r="BX1092" s="54">
        <f>Таблица1[[#This Row],[угол обхв5]]+Таблица1[[#This Row],[Y5, мм]]</f>
        <v>58205.229480660659</v>
      </c>
      <c r="BY1092" s="14">
        <f>Таблица1[[#This Row],[угол обхв6]]+Таблица1[[#This Row],[Lдуг 4,мм]]</f>
        <v>14631.723957905153</v>
      </c>
      <c r="BZ1092" s="14">
        <f>Таблица1[[#This Row],[Т1]]+Таблица1[[#This Row],[X6, мм]]</f>
        <v>58405.196707623094</v>
      </c>
      <c r="CA1092" s="14">
        <f>Таблица1[[#This Row],[Т2]]+Таблица1[[#This Row],[Lдуг 5,мм]]</f>
        <v>20112.256140093301</v>
      </c>
      <c r="CB1092" s="14">
        <f>Таблица1[[#This Row],[Т3]]+Таблица1[[#This Row],[Y6, мм]]</f>
        <v>58637.236898242656</v>
      </c>
      <c r="CC1092" s="14">
        <f>Таблица1[[#This Row],[Т4]]+Таблица1[[#This Row],[Lдуг 6,мм]]</f>
        <v>21240.731660430363</v>
      </c>
      <c r="CD1092" s="14">
        <f>Таблица1[[#This Row],[Т5]]+Таблица1[[#This Row],[Lдуг 1,мм]]</f>
        <v>58684.490727576442</v>
      </c>
      <c r="CE1092" s="14">
        <f>Таблица1[[#This Row],[Т6]]+Таблица1[[#This Row],[Lпрям1, мм]]</f>
        <v>21631.026420835879</v>
      </c>
      <c r="CF1092" s="15">
        <f>Таблица1[[#This Row],[Т7]]+Таблица1[[#This Row],[Lдуг 2,мм]]</f>
        <v>59071.404282811345</v>
      </c>
      <c r="CG1092" s="14">
        <f>Таблица1[[#This Row],[Т8]]+Таблица1[[#This Row],[Lпрям2, мм]]</f>
        <v>25973.922047060503</v>
      </c>
      <c r="CH1092" s="14">
        <f>Таблица1[[#This Row],[Т9]]-Таблица1[[#This Row],[Т9]]</f>
        <v>0</v>
      </c>
      <c r="CI1092" s="50">
        <f>Таблица1[[#This Row],[Т9]]-Таблица1[[#This Row],[Т8]]</f>
        <v>37440.377861975467</v>
      </c>
      <c r="CJ1092" s="54">
        <f>Таблица1[[#This Row],[Т9]]-Таблица1[[#This Row],[Т7]]</f>
        <v>386.91355523490347</v>
      </c>
      <c r="CK1092" s="14">
        <f>Таблица1[[#This Row],[Т9]]-Таблица1[[#This Row],[Т6]]</f>
        <v>37830.672622380982</v>
      </c>
      <c r="CL1092" s="14">
        <f>Таблица1[[#This Row],[Т9]]-Таблица1[[#This Row],[Т5]]</f>
        <v>434.16738456868916</v>
      </c>
      <c r="CM1092" s="14">
        <f>Таблица1[[#This Row],[Т9]]-Таблица1[[#This Row],[Т4]]</f>
        <v>38959.148142718041</v>
      </c>
      <c r="CN1092" s="14">
        <f>Таблица1[[#This Row],[Т9]]-Таблица1[[#This Row],[Т3]]</f>
        <v>666.20757518825121</v>
      </c>
      <c r="CO1092" s="14">
        <f>Таблица1[[#This Row],[Т9]]-Таблица1[[#This Row],[Т2]]</f>
        <v>44439.680324906192</v>
      </c>
      <c r="CP1092" s="14">
        <f>Таблица1[[#This Row],[Т9]]-Таблица1[[#This Row],[Т1]]</f>
        <v>866.17480215068645</v>
      </c>
      <c r="CQ1092" s="14">
        <f>Таблица1[[#This Row],[Т9]]-Таблица1[[#This Row],[угол обхв6]]</f>
        <v>46215.76591064073</v>
      </c>
      <c r="CR1092" s="14">
        <f>Таблица1[[#This Row],[Т9]]-Таблица1[[#This Row],[угол обхв5]]</f>
        <v>906.78715161237051</v>
      </c>
      <c r="CS1092" s="14">
        <f>Таблица1[[#This Row],[Т9]]-Таблица1[[#This Row],[угол обхв4]]</f>
        <v>59071.404282811345</v>
      </c>
      <c r="CT1092" s="14">
        <f>Таблица1[[#This Row],[Lкан_прям, мм]]+Таблица1[[#This Row],[Lкан_дуг, мм]]+Таблица1[[#This Row],[Lкан_леб,мм]]</f>
        <v>85045.326329871838</v>
      </c>
      <c r="CU1092" s="16">
        <f>Таблица1[[#This Row],[Lкан_леб,мм]]</f>
        <v>58164.617131198975</v>
      </c>
      <c r="CV1092" s="14">
        <f>2534431-(Таблица1[[#This Row],[Т23]]+Таблица1[[#This Row],[угол обхв3]])</f>
        <v>2449220.2908013272</v>
      </c>
      <c r="CW1092" s="50">
        <f>SUM(X1092:AC1092,AD1092:AI1092)-Таблица1[[#This Row],[lподв_min, мм]]</f>
        <v>22537.813573387706</v>
      </c>
      <c r="CX1092" s="17">
        <f>CW1531-Таблица1[[#This Row],[Суммарная длина каната]]</f>
        <v>-2425994.9081591275</v>
      </c>
    </row>
    <row r="1093" spans="1:102" x14ac:dyDescent="0.25">
      <c r="A1093" s="21">
        <v>1092</v>
      </c>
      <c r="B1093" s="10">
        <v>25.607755102040809</v>
      </c>
      <c r="C1093" s="10">
        <v>155.29999999999623</v>
      </c>
      <c r="D1093" s="11">
        <v>18219.404596752993</v>
      </c>
      <c r="E1093" s="11">
        <v>15264.374200233624</v>
      </c>
      <c r="F1093" s="11">
        <v>18082.867172280847</v>
      </c>
      <c r="G1093" s="11">
        <v>15297.215206894691</v>
      </c>
      <c r="H1093" s="11">
        <v>18627.404106752994</v>
      </c>
      <c r="I1093" s="11">
        <v>10868.766354596099</v>
      </c>
      <c r="J1093" s="11">
        <v>4395.6078456375244</v>
      </c>
      <c r="K1093" s="11">
        <v>25973.922047049236</v>
      </c>
      <c r="L1093" s="11">
        <v>906.78715162362914</v>
      </c>
      <c r="M1093" s="11">
        <v>58164.617131198975</v>
      </c>
      <c r="N1093" s="11">
        <v>9902.1869976964445</v>
      </c>
      <c r="O1093" s="11">
        <v>16295.798912354616</v>
      </c>
      <c r="P1093" s="43">
        <v>11507.281300547604</v>
      </c>
      <c r="Q1093" s="11">
        <v>16923.244555787933</v>
      </c>
      <c r="R1093" s="11">
        <v>16946.592959886631</v>
      </c>
      <c r="S1093" s="11">
        <v>16252.33347928189</v>
      </c>
      <c r="T1093" s="11">
        <v>18336.208981882133</v>
      </c>
      <c r="U1093" s="11">
        <v>16161.337262803429</v>
      </c>
      <c r="V1093" s="11">
        <v>18219.404596752993</v>
      </c>
      <c r="W1093" s="11">
        <v>15264.374200233624</v>
      </c>
      <c r="X1093" s="12">
        <v>0</v>
      </c>
      <c r="Y1093" s="12">
        <v>19.355540425681784</v>
      </c>
      <c r="Z1093" s="12">
        <v>202.11084275056371</v>
      </c>
      <c r="AA1093" s="44">
        <v>232.04019061955887</v>
      </c>
      <c r="AB1093" s="45">
        <v>47.253829333787486</v>
      </c>
      <c r="AC1093" s="12">
        <v>406.02674849403735</v>
      </c>
      <c r="AD1093" s="12">
        <v>12855.638372170613</v>
      </c>
      <c r="AE1093" s="12">
        <v>1723.3733653821778</v>
      </c>
      <c r="AF1093" s="12">
        <v>5480.5321821881471</v>
      </c>
      <c r="AG1093" s="44">
        <v>1128.475520337058</v>
      </c>
      <c r="AH1093" s="45">
        <v>390.29476040551521</v>
      </c>
      <c r="AI1093" s="12">
        <v>4395.607846565722</v>
      </c>
      <c r="AJ1093" s="12">
        <v>-24.069085256348753</v>
      </c>
      <c r="AK1093" s="12">
        <v>-21.350970607852638</v>
      </c>
      <c r="AL1093" s="12">
        <v>7.0316232241070455</v>
      </c>
      <c r="AM1093" s="44">
        <v>39.617220282714499</v>
      </c>
      <c r="AN1093" s="45">
        <v>32.981325707573539</v>
      </c>
      <c r="AO1093" s="12">
        <v>89.9999998696522</v>
      </c>
      <c r="AP1093" s="12">
        <v>-2002.107580485161</v>
      </c>
      <c r="AQ1093" s="12">
        <v>9753.6423888130284</v>
      </c>
      <c r="AR1093" s="12">
        <v>11557.227493748347</v>
      </c>
      <c r="AS1093" s="44">
        <v>17206.756419879181</v>
      </c>
      <c r="AT1093" s="45">
        <v>18114.107792616647</v>
      </c>
      <c r="AU1093" s="12">
        <v>18627.404596752996</v>
      </c>
      <c r="AV1093" s="12">
        <v>11425.308941940806</v>
      </c>
      <c r="AW1093" s="12">
        <v>16675.796937575371</v>
      </c>
      <c r="AX1093" s="12">
        <v>17328.17588056382</v>
      </c>
      <c r="AY1093" s="44">
        <v>16566.624704238468</v>
      </c>
      <c r="AZ1093" s="45">
        <v>15819.08726393293</v>
      </c>
      <c r="BA1093" s="12">
        <v>15264.374201161823</v>
      </c>
      <c r="BB1093" s="12">
        <v>9735.7891473695581</v>
      </c>
      <c r="BC1093" s="12">
        <v>11358.736691664188</v>
      </c>
      <c r="BD1093" s="12">
        <v>16996.539153087375</v>
      </c>
      <c r="BE1093" s="44">
        <v>18076.045521889588</v>
      </c>
      <c r="BF1093" s="45">
        <v>18441.505786018482</v>
      </c>
      <c r="BG1093" s="12">
        <v>18627.404606752993</v>
      </c>
      <c r="BH1093" s="12">
        <v>16668.325093188381</v>
      </c>
      <c r="BI1093" s="12">
        <v>17303.242581008686</v>
      </c>
      <c r="BJ1093" s="12">
        <v>16657.264804057777</v>
      </c>
      <c r="BK1093" s="44">
        <v>15847.046037846851</v>
      </c>
      <c r="BL1093" s="45">
        <v>15606.624199104121</v>
      </c>
      <c r="BM1093" s="12">
        <v>10868.7663545961</v>
      </c>
      <c r="BN1093" s="12">
        <v>0</v>
      </c>
      <c r="BO1093" s="12">
        <v>2.7181146484961154</v>
      </c>
      <c r="BP1093" s="12">
        <v>28.382593831959682</v>
      </c>
      <c r="BQ1093" s="48">
        <v>32.585597058607448</v>
      </c>
      <c r="BR1093" s="49">
        <v>6.6358945751409548</v>
      </c>
      <c r="BS1093" s="13">
        <v>57.018674162078661</v>
      </c>
      <c r="BT1093" s="12">
        <v>165.38286880102666</v>
      </c>
      <c r="BV1093" s="14">
        <f>Таблица1[[#This Row],[Lкан_леб,мм]]</f>
        <v>58164.617131198975</v>
      </c>
      <c r="BW1093" s="50">
        <f>Таблица1[[#This Row],[угол обхв4]]+Таблица1[[#This Row],[Lдуг 3,мм]]</f>
        <v>12855.638372170613</v>
      </c>
      <c r="BX1093" s="54">
        <f>Таблица1[[#This Row],[угол обхв5]]+Таблица1[[#This Row],[Y5, мм]]</f>
        <v>58183.972671624659</v>
      </c>
      <c r="BY1093" s="14">
        <f>Таблица1[[#This Row],[угол обхв6]]+Таблица1[[#This Row],[Lдуг 4,мм]]</f>
        <v>14579.011737552792</v>
      </c>
      <c r="BZ1093" s="14">
        <f>Таблица1[[#This Row],[Т1]]+Таблица1[[#This Row],[X6, мм]]</f>
        <v>58386.083514375219</v>
      </c>
      <c r="CA1093" s="14">
        <f>Таблица1[[#This Row],[Т2]]+Таблица1[[#This Row],[Lдуг 5,мм]]</f>
        <v>20059.54391974094</v>
      </c>
      <c r="CB1093" s="14">
        <f>Таблица1[[#This Row],[Т3]]+Таблица1[[#This Row],[Y6, мм]]</f>
        <v>58618.123704994781</v>
      </c>
      <c r="CC1093" s="14">
        <f>Таблица1[[#This Row],[Т4]]+Таблица1[[#This Row],[Lдуг 6,мм]]</f>
        <v>21188.019440077998</v>
      </c>
      <c r="CD1093" s="14">
        <f>Таблица1[[#This Row],[Т5]]+Таблица1[[#This Row],[Lдуг 1,мм]]</f>
        <v>58665.377534328567</v>
      </c>
      <c r="CE1093" s="14">
        <f>Таблица1[[#This Row],[Т6]]+Таблица1[[#This Row],[Lпрям1, мм]]</f>
        <v>21578.314200483514</v>
      </c>
      <c r="CF1093" s="15">
        <f>Таблица1[[#This Row],[Т7]]+Таблица1[[#This Row],[Lдуг 2,мм]]</f>
        <v>59071.404282822601</v>
      </c>
      <c r="CG1093" s="14">
        <f>Таблица1[[#This Row],[Т8]]+Таблица1[[#This Row],[Lпрям2, мм]]</f>
        <v>25973.922047049236</v>
      </c>
      <c r="CH1093" s="14">
        <f>Таблица1[[#This Row],[Т9]]-Таблица1[[#This Row],[Т9]]</f>
        <v>0</v>
      </c>
      <c r="CI1093" s="50">
        <f>Таблица1[[#This Row],[Т9]]-Таблица1[[#This Row],[Т8]]</f>
        <v>37493.090082339084</v>
      </c>
      <c r="CJ1093" s="54">
        <f>Таблица1[[#This Row],[Т9]]-Таблица1[[#This Row],[Т7]]</f>
        <v>406.02674849403411</v>
      </c>
      <c r="CK1093" s="14">
        <f>Таблица1[[#This Row],[Т9]]-Таблица1[[#This Row],[Т6]]</f>
        <v>37883.384842744606</v>
      </c>
      <c r="CL1093" s="14">
        <f>Таблица1[[#This Row],[Т9]]-Таблица1[[#This Row],[Т5]]</f>
        <v>453.2805778278198</v>
      </c>
      <c r="CM1093" s="14">
        <f>Таблица1[[#This Row],[Т9]]-Таблица1[[#This Row],[Т4]]</f>
        <v>39011.860363081665</v>
      </c>
      <c r="CN1093" s="14">
        <f>Таблица1[[#This Row],[Т9]]-Таблица1[[#This Row],[Т3]]</f>
        <v>685.32076844738185</v>
      </c>
      <c r="CO1093" s="14">
        <f>Таблица1[[#This Row],[Т9]]-Таблица1[[#This Row],[Т2]]</f>
        <v>44492.392545269809</v>
      </c>
      <c r="CP1093" s="14">
        <f>Таблица1[[#This Row],[Т9]]-Таблица1[[#This Row],[Т1]]</f>
        <v>887.4316111979424</v>
      </c>
      <c r="CQ1093" s="14">
        <f>Таблица1[[#This Row],[Т9]]-Таблица1[[#This Row],[угол обхв6]]</f>
        <v>46215.765910651986</v>
      </c>
      <c r="CR1093" s="14">
        <f>Таблица1[[#This Row],[Т9]]-Таблица1[[#This Row],[угол обхв5]]</f>
        <v>906.78715162362641</v>
      </c>
      <c r="CS1093" s="14">
        <f>Таблица1[[#This Row],[Т9]]-Таблица1[[#This Row],[угол обхв4]]</f>
        <v>59071.404282822601</v>
      </c>
      <c r="CT1093" s="14">
        <f>Таблица1[[#This Row],[Lкан_прям, мм]]+Таблица1[[#This Row],[Lкан_дуг, мм]]+Таблица1[[#This Row],[Lкан_леб,мм]]</f>
        <v>85045.326329871838</v>
      </c>
      <c r="CU1093" s="16">
        <f>Таблица1[[#This Row],[Lкан_леб,мм]]</f>
        <v>58164.617131198975</v>
      </c>
      <c r="CV1093" s="14">
        <f>2534431-(Таблица1[[#This Row],[Т23]]+Таблица1[[#This Row],[угол обхв3]])</f>
        <v>2449220.2908013272</v>
      </c>
      <c r="CW1093" s="50">
        <f>SUM(X1093:AC1093,AD1093:AI1093)-Таблица1[[#This Row],[lподв_min, мм]]</f>
        <v>22485.101353035338</v>
      </c>
      <c r="CX1093" s="17">
        <f>CW1532-Таблица1[[#This Row],[Суммарная длина каната]]</f>
        <v>-2426066.7086396646</v>
      </c>
    </row>
    <row r="1094" spans="1:102" x14ac:dyDescent="0.25">
      <c r="A1094" s="21">
        <v>1093</v>
      </c>
      <c r="B1094" s="10">
        <v>27.030408163265299</v>
      </c>
      <c r="C1094" s="10">
        <v>23.78</v>
      </c>
      <c r="D1094" s="11">
        <v>5429.4119268747954</v>
      </c>
      <c r="E1094" s="11">
        <v>8481.5507927334329</v>
      </c>
      <c r="F1094" s="11">
        <v>4931.5751733521529</v>
      </c>
      <c r="G1094" s="11">
        <v>9231.9157484996485</v>
      </c>
      <c r="H1094" s="11">
        <v>5021.4114368747951</v>
      </c>
      <c r="I1094" s="11">
        <v>6367.6920151999984</v>
      </c>
      <c r="J1094" s="11">
        <v>2113.8587775334345</v>
      </c>
      <c r="K1094" s="11">
        <v>24933.454507999522</v>
      </c>
      <c r="L1094" s="11">
        <v>1956.6182543099048</v>
      </c>
      <c r="M1094" s="11">
        <v>58155.253567562417</v>
      </c>
      <c r="N1094" s="11">
        <v>9751.0192199803587</v>
      </c>
      <c r="O1094" s="11">
        <v>16539.805807879475</v>
      </c>
      <c r="P1094" s="43">
        <v>10410.665648858927</v>
      </c>
      <c r="Q1094" s="11">
        <v>13214.611890714235</v>
      </c>
      <c r="R1094" s="11">
        <v>6394.0548899416181</v>
      </c>
      <c r="S1094" s="11">
        <v>9485.9296822993474</v>
      </c>
      <c r="T1094" s="11">
        <v>5429.4119268747954</v>
      </c>
      <c r="U1094" s="11">
        <v>8481.5507927334329</v>
      </c>
      <c r="V1094" s="11">
        <v>4818.5112597645111</v>
      </c>
      <c r="W1094" s="11">
        <v>9148.623783435507</v>
      </c>
      <c r="X1094" s="12">
        <v>0</v>
      </c>
      <c r="Y1094" s="12">
        <v>741.43141961923629</v>
      </c>
      <c r="Z1094" s="12">
        <v>415.50372493553806</v>
      </c>
      <c r="AA1094" s="44">
        <v>232.04019061955924</v>
      </c>
      <c r="AB1094" s="45">
        <v>567.64291913557111</v>
      </c>
      <c r="AC1094" s="12">
        <v>0</v>
      </c>
      <c r="AD1094" s="12">
        <v>12820.595699808153</v>
      </c>
      <c r="AE1094" s="12">
        <v>3389.9923300628498</v>
      </c>
      <c r="AF1094" s="12">
        <v>5480.5321821881507</v>
      </c>
      <c r="AG1094" s="44">
        <v>1128.4755203370601</v>
      </c>
      <c r="AH1094" s="45">
        <v>2113.8587756033116</v>
      </c>
      <c r="AI1094" s="12">
        <v>0</v>
      </c>
      <c r="AJ1094" s="12">
        <v>-25.340394918852546</v>
      </c>
      <c r="AK1094" s="12">
        <v>78.779436312949855</v>
      </c>
      <c r="AL1094" s="12">
        <v>137.12897016287877</v>
      </c>
      <c r="AM1094" s="44">
        <v>169.71456722148628</v>
      </c>
      <c r="AN1094" s="45">
        <v>89.999999728951721</v>
      </c>
      <c r="AO1094" s="12">
        <v>0</v>
      </c>
      <c r="AP1094" s="12">
        <v>-2010.6139563897559</v>
      </c>
      <c r="AQ1094" s="12">
        <v>10151.220455296507</v>
      </c>
      <c r="AR1094" s="12">
        <v>10688.248608042626</v>
      </c>
      <c r="AS1094" s="44">
        <v>6466.9041306364506</v>
      </c>
      <c r="AT1094" s="45">
        <v>5021.4119268747954</v>
      </c>
      <c r="AU1094" s="12">
        <v>0</v>
      </c>
      <c r="AV1094" s="12">
        <v>11421.395593521003</v>
      </c>
      <c r="AW1094" s="12">
        <v>16619.197062129737</v>
      </c>
      <c r="AX1094" s="12">
        <v>12915.593996984075</v>
      </c>
      <c r="AY1094" s="44">
        <v>9084.4860522213676</v>
      </c>
      <c r="AZ1094" s="45">
        <v>8481.5507908033123</v>
      </c>
      <c r="BA1094" s="12">
        <v>0</v>
      </c>
      <c r="BB1094" s="12">
        <v>9576.3971957931062</v>
      </c>
      <c r="BC1094" s="12">
        <v>10810.866884175075</v>
      </c>
      <c r="BD1094" s="12">
        <v>6671.6378491253154</v>
      </c>
      <c r="BE1094" s="44">
        <v>5356.5626861799628</v>
      </c>
      <c r="BF1094" s="45">
        <v>5021.4119368747952</v>
      </c>
      <c r="BG1094" s="12">
        <v>0</v>
      </c>
      <c r="BH1094" s="12">
        <v>16908.548467018267</v>
      </c>
      <c r="BI1094" s="12">
        <v>13294.003144964498</v>
      </c>
      <c r="BJ1094" s="12">
        <v>9186.9117885691867</v>
      </c>
      <c r="BK1094" s="44">
        <v>8882.9944228114127</v>
      </c>
      <c r="BL1094" s="45">
        <v>6367.6920152000012</v>
      </c>
      <c r="BM1094" s="12">
        <v>0</v>
      </c>
      <c r="BN1094" s="12">
        <v>0</v>
      </c>
      <c r="BO1094" s="12">
        <v>104.11983123180241</v>
      </c>
      <c r="BP1094" s="12">
        <v>58.34953384992891</v>
      </c>
      <c r="BQ1094" s="48">
        <v>32.585597058607497</v>
      </c>
      <c r="BR1094" s="49">
        <v>79.714567492534542</v>
      </c>
      <c r="BS1094" s="13">
        <v>0</v>
      </c>
      <c r="BT1094" s="12">
        <v>174.7464324375787</v>
      </c>
      <c r="BV1094" s="14">
        <f>Таблица1[[#This Row],[Lкан_леб,мм]]</f>
        <v>58155.253567562417</v>
      </c>
      <c r="BW1094" s="50">
        <f>Таблица1[[#This Row],[угол обхв4]]+Таблица1[[#This Row],[Lдуг 3,мм]]</f>
        <v>12820.595699808153</v>
      </c>
      <c r="BX1094" s="54">
        <f>Таблица1[[#This Row],[угол обхв5]]+Таблица1[[#This Row],[Y5, мм]]</f>
        <v>58896.684987181652</v>
      </c>
      <c r="BY1094" s="14">
        <f>Таблица1[[#This Row],[угол обхв6]]+Таблица1[[#This Row],[Lдуг 4,мм]]</f>
        <v>16210.588029871004</v>
      </c>
      <c r="BZ1094" s="14">
        <f>Таблица1[[#This Row],[Т1]]+Таблица1[[#This Row],[X6, мм]]</f>
        <v>59312.188712117189</v>
      </c>
      <c r="CA1094" s="14">
        <f>Таблица1[[#This Row],[Т2]]+Таблица1[[#This Row],[Lдуг 5,мм]]</f>
        <v>21691.120212059155</v>
      </c>
      <c r="CB1094" s="14">
        <f>Таблица1[[#This Row],[Т3]]+Таблица1[[#This Row],[Y6, мм]]</f>
        <v>59544.228902736751</v>
      </c>
      <c r="CC1094" s="14">
        <f>Таблица1[[#This Row],[Т4]]+Таблица1[[#This Row],[Lдуг 6,мм]]</f>
        <v>22819.595732396214</v>
      </c>
      <c r="CD1094" s="14">
        <f>Таблица1[[#This Row],[Т5]]+Таблица1[[#This Row],[Lдуг 1,мм]]</f>
        <v>60111.871821872322</v>
      </c>
      <c r="CE1094" s="14">
        <f>Таблица1[[#This Row],[Т6]]+Таблица1[[#This Row],[Lпрям1, мм]]</f>
        <v>24933.454507999526</v>
      </c>
      <c r="CF1094" s="15">
        <f>Таблица1[[#This Row],[Т7]]+Таблица1[[#This Row],[Lдуг 2,мм]]</f>
        <v>60111.871821872322</v>
      </c>
      <c r="CG1094" s="14">
        <f>Таблица1[[#This Row],[Т8]]+Таблица1[[#This Row],[Lпрям2, мм]]</f>
        <v>24933.454507999526</v>
      </c>
      <c r="CH1094" s="14">
        <f>Таблица1[[#This Row],[Т9]]-Таблица1[[#This Row],[Т9]]</f>
        <v>0</v>
      </c>
      <c r="CI1094" s="50">
        <f>Таблица1[[#This Row],[Т9]]-Таблица1[[#This Row],[Т8]]</f>
        <v>35178.417313872793</v>
      </c>
      <c r="CJ1094" s="54">
        <f>Таблица1[[#This Row],[Т9]]-Таблица1[[#This Row],[Т7]]</f>
        <v>0</v>
      </c>
      <c r="CK1094" s="14">
        <f>Таблица1[[#This Row],[Т9]]-Таблица1[[#This Row],[Т6]]</f>
        <v>37292.276089476109</v>
      </c>
      <c r="CL1094" s="14">
        <f>Таблица1[[#This Row],[Т9]]-Таблица1[[#This Row],[Т5]]</f>
        <v>567.64291913557099</v>
      </c>
      <c r="CM1094" s="14">
        <f>Таблица1[[#This Row],[Т9]]-Таблица1[[#This Row],[Т4]]</f>
        <v>38420.751609813167</v>
      </c>
      <c r="CN1094" s="14">
        <f>Таблица1[[#This Row],[Т9]]-Таблица1[[#This Row],[Т3]]</f>
        <v>799.68310975513305</v>
      </c>
      <c r="CO1094" s="14">
        <f>Таблица1[[#This Row],[Т9]]-Таблица1[[#This Row],[Т2]]</f>
        <v>43901.283792001319</v>
      </c>
      <c r="CP1094" s="14">
        <f>Таблица1[[#This Row],[Т9]]-Таблица1[[#This Row],[Т1]]</f>
        <v>1215.1868346906704</v>
      </c>
      <c r="CQ1094" s="14">
        <f>Таблица1[[#This Row],[Т9]]-Таблица1[[#This Row],[угол обхв6]]</f>
        <v>47291.27612206417</v>
      </c>
      <c r="CR1094" s="14">
        <f>Таблица1[[#This Row],[Т9]]-Таблица1[[#This Row],[угол обхв5]]</f>
        <v>1956.6182543099058</v>
      </c>
      <c r="CS1094" s="14">
        <f>Таблица1[[#This Row],[Т9]]-Таблица1[[#This Row],[угол обхв4]]</f>
        <v>60111.871821872322</v>
      </c>
      <c r="CT1094" s="14">
        <f>Таблица1[[#This Row],[Lкан_прям, мм]]+Таблица1[[#This Row],[Lкан_дуг, мм]]+Таблица1[[#This Row],[Lкан_леб,мм]]</f>
        <v>85045.326329871838</v>
      </c>
      <c r="CU1094" s="16">
        <f>Таблица1[[#This Row],[Lкан_леб,мм]]</f>
        <v>58155.253567562417</v>
      </c>
      <c r="CV1094" s="14">
        <f>2534431-(Таблица1[[#This Row],[Т23]]+Таблица1[[#This Row],[угол обхв3]])</f>
        <v>2449210.9272376904</v>
      </c>
      <c r="CW1094" s="50">
        <f>SUM(X1094:AC1094,AD1094:AI1094)-Таблица1[[#This Row],[lподв_min, мм]]</f>
        <v>24776.213984775997</v>
      </c>
      <c r="CX1094" s="17">
        <f>CW1533-Таблица1[[#This Row],[Суммарная длина каната]]</f>
        <v>-2425739.69483221</v>
      </c>
    </row>
    <row r="1095" spans="1:102" x14ac:dyDescent="0.25">
      <c r="A1095" s="21">
        <v>1094</v>
      </c>
      <c r="B1095" s="10">
        <v>27.030408163265299</v>
      </c>
      <c r="C1095" s="10">
        <v>26.464081632653066</v>
      </c>
      <c r="D1095" s="11">
        <v>5759.3201466419669</v>
      </c>
      <c r="E1095" s="11">
        <v>8276.2240978738319</v>
      </c>
      <c r="F1095" s="11">
        <v>5226.8907703887417</v>
      </c>
      <c r="G1095" s="11">
        <v>9002.4526839971022</v>
      </c>
      <c r="H1095" s="11">
        <v>5351.3196566419665</v>
      </c>
      <c r="I1095" s="11">
        <v>6123.4644318149021</v>
      </c>
      <c r="J1095" s="11">
        <v>2152.7596660589302</v>
      </c>
      <c r="K1095" s="11">
        <v>24971.680894530189</v>
      </c>
      <c r="L1095" s="11">
        <v>1918.3918677792321</v>
      </c>
      <c r="M1095" s="11">
        <v>58155.253567562417</v>
      </c>
      <c r="N1095" s="11">
        <v>9751.0192199803587</v>
      </c>
      <c r="O1095" s="11">
        <v>16539.805807879475</v>
      </c>
      <c r="P1095" s="43">
        <v>10513.464870218761</v>
      </c>
      <c r="Q1095" s="11">
        <v>13237.359446489805</v>
      </c>
      <c r="R1095" s="11">
        <v>6675.8708348593391</v>
      </c>
      <c r="S1095" s="11">
        <v>9324.6743045733492</v>
      </c>
      <c r="T1095" s="11">
        <v>5759.3201466419669</v>
      </c>
      <c r="U1095" s="11">
        <v>8276.2240978738319</v>
      </c>
      <c r="V1095" s="11">
        <v>5117.8513700700614</v>
      </c>
      <c r="W1095" s="11">
        <v>8913.9574345305773</v>
      </c>
      <c r="X1095" s="12">
        <v>0</v>
      </c>
      <c r="Y1095" s="12">
        <v>728.75829740350605</v>
      </c>
      <c r="Z1095" s="12">
        <v>409.0636539033714</v>
      </c>
      <c r="AA1095" s="44">
        <v>232.0401906195587</v>
      </c>
      <c r="AB1095" s="45">
        <v>548.52972585279576</v>
      </c>
      <c r="AC1095" s="12">
        <v>0</v>
      </c>
      <c r="AD1095" s="12">
        <v>12820.595699808153</v>
      </c>
      <c r="AE1095" s="12">
        <v>3389.3178280331454</v>
      </c>
      <c r="AF1095" s="12">
        <v>5480.5321821881489</v>
      </c>
      <c r="AG1095" s="44">
        <v>1128.4755203370603</v>
      </c>
      <c r="AH1095" s="45">
        <v>2152.7596641636865</v>
      </c>
      <c r="AI1095" s="12">
        <v>0</v>
      </c>
      <c r="AJ1095" s="12">
        <v>-25.340394918852546</v>
      </c>
      <c r="AK1095" s="12">
        <v>76.999739214384107</v>
      </c>
      <c r="AL1095" s="12">
        <v>134.44488853022574</v>
      </c>
      <c r="AM1095" s="44">
        <v>167.03048558883316</v>
      </c>
      <c r="AN1095" s="45">
        <v>89.99999973384962</v>
      </c>
      <c r="AO1095" s="12">
        <v>0</v>
      </c>
      <c r="AP1095" s="12">
        <v>-2010.6139563897559</v>
      </c>
      <c r="AQ1095" s="12">
        <v>10148.561788665602</v>
      </c>
      <c r="AR1095" s="12">
        <v>10804.745987605531</v>
      </c>
      <c r="AS1095" s="44">
        <v>6767.4393298030036</v>
      </c>
      <c r="AT1095" s="45">
        <v>5351.3201466419659</v>
      </c>
      <c r="AU1095" s="12">
        <v>0</v>
      </c>
      <c r="AV1095" s="12">
        <v>11421.395593521003</v>
      </c>
      <c r="AW1095" s="12">
        <v>16631.587647494613</v>
      </c>
      <c r="AX1095" s="12">
        <v>12951.668510942463</v>
      </c>
      <c r="AY1095" s="44">
        <v>8927.082540657455</v>
      </c>
      <c r="AZ1095" s="45">
        <v>8276.2240959785904</v>
      </c>
      <c r="BA1095" s="12">
        <v>0</v>
      </c>
      <c r="BB1095" s="12">
        <v>9576.3971957931062</v>
      </c>
      <c r="BC1095" s="12">
        <v>10911.007438904002</v>
      </c>
      <c r="BD1095" s="12">
        <v>6967.1519522461085</v>
      </c>
      <c r="BE1095" s="44">
        <v>5667.7516516983023</v>
      </c>
      <c r="BF1095" s="45">
        <v>5351.3201566419666</v>
      </c>
      <c r="BG1095" s="12">
        <v>0</v>
      </c>
      <c r="BH1095" s="12">
        <v>16908.548467018267</v>
      </c>
      <c r="BI1095" s="12">
        <v>13329.141286104943</v>
      </c>
      <c r="BJ1095" s="12">
        <v>9038.9833690260075</v>
      </c>
      <c r="BK1095" s="44">
        <v>8673.8158617897261</v>
      </c>
      <c r="BL1095" s="45">
        <v>6123.4644318149049</v>
      </c>
      <c r="BM1095" s="12">
        <v>0</v>
      </c>
      <c r="BN1095" s="12">
        <v>0</v>
      </c>
      <c r="BO1095" s="12">
        <v>102.34013413323666</v>
      </c>
      <c r="BP1095" s="12">
        <v>57.445149315841626</v>
      </c>
      <c r="BQ1095" s="48">
        <v>32.585597058607419</v>
      </c>
      <c r="BR1095" s="49">
        <v>77.030485854983539</v>
      </c>
      <c r="BS1095" s="13">
        <v>0</v>
      </c>
      <c r="BT1095" s="12">
        <v>174.7464324375787</v>
      </c>
      <c r="BV1095" s="14">
        <f>Таблица1[[#This Row],[Lкан_леб,мм]]</f>
        <v>58155.253567562417</v>
      </c>
      <c r="BW1095" s="50">
        <f>Таблица1[[#This Row],[угол обхв4]]+Таблица1[[#This Row],[Lдуг 3,мм]]</f>
        <v>12820.595699808153</v>
      </c>
      <c r="BX1095" s="54">
        <f>Таблица1[[#This Row],[угол обхв5]]+Таблица1[[#This Row],[Y5, мм]]</f>
        <v>58884.01186496592</v>
      </c>
      <c r="BY1095" s="14">
        <f>Таблица1[[#This Row],[угол обхв6]]+Таблица1[[#This Row],[Lдуг 4,мм]]</f>
        <v>16209.913527841298</v>
      </c>
      <c r="BZ1095" s="14">
        <f>Таблица1[[#This Row],[Т1]]+Таблица1[[#This Row],[X6, мм]]</f>
        <v>59293.075518869293</v>
      </c>
      <c r="CA1095" s="14">
        <f>Таблица1[[#This Row],[Т2]]+Таблица1[[#This Row],[Lдуг 5,мм]]</f>
        <v>21690.445710029446</v>
      </c>
      <c r="CB1095" s="14">
        <f>Таблица1[[#This Row],[Т3]]+Таблица1[[#This Row],[Y6, мм]]</f>
        <v>59525.115709488855</v>
      </c>
      <c r="CC1095" s="14">
        <f>Таблица1[[#This Row],[Т4]]+Таблица1[[#This Row],[Lдуг 6,мм]]</f>
        <v>22818.921230366504</v>
      </c>
      <c r="CD1095" s="14">
        <f>Таблица1[[#This Row],[Т5]]+Таблица1[[#This Row],[Lдуг 1,мм]]</f>
        <v>60073.645435341648</v>
      </c>
      <c r="CE1095" s="14">
        <f>Таблица1[[#This Row],[Т6]]+Таблица1[[#This Row],[Lпрям1, мм]]</f>
        <v>24971.680894530189</v>
      </c>
      <c r="CF1095" s="15">
        <f>Таблица1[[#This Row],[Т7]]+Таблица1[[#This Row],[Lдуг 2,мм]]</f>
        <v>60073.645435341648</v>
      </c>
      <c r="CG1095" s="14">
        <f>Таблица1[[#This Row],[Т8]]+Таблица1[[#This Row],[Lпрям2, мм]]</f>
        <v>24971.680894530189</v>
      </c>
      <c r="CH1095" s="14">
        <f>Таблица1[[#This Row],[Т9]]-Таблица1[[#This Row],[Т9]]</f>
        <v>0</v>
      </c>
      <c r="CI1095" s="50">
        <f>Таблица1[[#This Row],[Т9]]-Таблица1[[#This Row],[Т8]]</f>
        <v>35101.964540811459</v>
      </c>
      <c r="CJ1095" s="54">
        <f>Таблица1[[#This Row],[Т9]]-Таблица1[[#This Row],[Т7]]</f>
        <v>0</v>
      </c>
      <c r="CK1095" s="14">
        <f>Таблица1[[#This Row],[Т9]]-Таблица1[[#This Row],[Т6]]</f>
        <v>37254.724204975144</v>
      </c>
      <c r="CL1095" s="14">
        <f>Таблица1[[#This Row],[Т9]]-Таблица1[[#This Row],[Т5]]</f>
        <v>548.52972585279349</v>
      </c>
      <c r="CM1095" s="14">
        <f>Таблица1[[#This Row],[Т9]]-Таблица1[[#This Row],[Т4]]</f>
        <v>38383.199725312203</v>
      </c>
      <c r="CN1095" s="14">
        <f>Таблица1[[#This Row],[Т9]]-Таблица1[[#This Row],[Т3]]</f>
        <v>780.56991647235554</v>
      </c>
      <c r="CO1095" s="14">
        <f>Таблица1[[#This Row],[Т9]]-Таблица1[[#This Row],[Т2]]</f>
        <v>43863.731907500347</v>
      </c>
      <c r="CP1095" s="14">
        <f>Таблица1[[#This Row],[Т9]]-Таблица1[[#This Row],[Т1]]</f>
        <v>1189.6335703757286</v>
      </c>
      <c r="CQ1095" s="14">
        <f>Таблица1[[#This Row],[Т9]]-Таблица1[[#This Row],[угол обхв6]]</f>
        <v>47253.049735533496</v>
      </c>
      <c r="CR1095" s="14">
        <f>Таблица1[[#This Row],[Т9]]-Таблица1[[#This Row],[угол обхв5]]</f>
        <v>1918.3918677792317</v>
      </c>
      <c r="CS1095" s="14">
        <f>Таблица1[[#This Row],[Т9]]-Таблица1[[#This Row],[угол обхв4]]</f>
        <v>60073.645435341648</v>
      </c>
      <c r="CT1095" s="14">
        <f>Таблица1[[#This Row],[Lкан_прям, мм]]+Таблица1[[#This Row],[Lкан_дуг, мм]]+Таблица1[[#This Row],[Lкан_леб,мм]]</f>
        <v>85045.326329871838</v>
      </c>
      <c r="CU1095" s="16">
        <f>Таблица1[[#This Row],[Lкан_леб,мм]]</f>
        <v>58155.253567562417</v>
      </c>
      <c r="CV1095" s="14">
        <f>2534431-(Таблица1[[#This Row],[Т23]]+Таблица1[[#This Row],[угол обхв3]])</f>
        <v>2449210.9272376904</v>
      </c>
      <c r="CW1095" s="50">
        <f>SUM(X1095:AC1095,AD1095:AI1095)-Таблица1[[#This Row],[lподв_min, мм]]</f>
        <v>24737.313096250491</v>
      </c>
      <c r="CX1095" s="17">
        <f>CW1534-Таблица1[[#This Row],[Суммарная длина каната]]</f>
        <v>-2425775.9653064031</v>
      </c>
    </row>
    <row r="1096" spans="1:102" x14ac:dyDescent="0.25">
      <c r="A1096" s="21">
        <v>1095</v>
      </c>
      <c r="B1096" s="10">
        <v>27.030408163265299</v>
      </c>
      <c r="C1096" s="10">
        <v>29.148163265306128</v>
      </c>
      <c r="D1096" s="11">
        <v>6098.4816612822378</v>
      </c>
      <c r="E1096" s="11">
        <v>8086.5719107553296</v>
      </c>
      <c r="F1096" s="11">
        <v>5532.6278933880576</v>
      </c>
      <c r="G1096" s="11">
        <v>8787.0706711824696</v>
      </c>
      <c r="H1096" s="11">
        <v>5690.4811712822384</v>
      </c>
      <c r="I1096" s="11">
        <v>5893.2498153340302</v>
      </c>
      <c r="J1096" s="11">
        <v>2193.3220954212993</v>
      </c>
      <c r="K1096" s="11">
        <v>25009.907281061031</v>
      </c>
      <c r="L1096" s="11">
        <v>1880.1654812483876</v>
      </c>
      <c r="M1096" s="11">
        <v>58155.253567562417</v>
      </c>
      <c r="N1096" s="11">
        <v>9751.0192199803587</v>
      </c>
      <c r="O1096" s="11">
        <v>16539.805807879475</v>
      </c>
      <c r="P1096" s="43">
        <v>10615.08606932614</v>
      </c>
      <c r="Q1096" s="11">
        <v>13264.896023944693</v>
      </c>
      <c r="R1096" s="11">
        <v>6964.9290229371118</v>
      </c>
      <c r="S1096" s="11">
        <v>9176.792975256154</v>
      </c>
      <c r="T1096" s="11">
        <v>6098.4816612822378</v>
      </c>
      <c r="U1096" s="11">
        <v>8086.5719107553296</v>
      </c>
      <c r="V1096" s="11">
        <v>5427.8522553789198</v>
      </c>
      <c r="W1096" s="11">
        <v>8693.5663093602616</v>
      </c>
      <c r="X1096" s="12">
        <v>0</v>
      </c>
      <c r="Y1096" s="12">
        <v>716.08240498600367</v>
      </c>
      <c r="Z1096" s="12">
        <v>402.62635307297631</v>
      </c>
      <c r="AA1096" s="44">
        <v>232.04019061955887</v>
      </c>
      <c r="AB1096" s="45">
        <v>529.41653256984875</v>
      </c>
      <c r="AC1096" s="12">
        <v>0</v>
      </c>
      <c r="AD1096" s="12">
        <v>12820.595699808153</v>
      </c>
      <c r="AE1096" s="12">
        <v>3386.9817851665648</v>
      </c>
      <c r="AF1096" s="12">
        <v>5480.5321821881498</v>
      </c>
      <c r="AG1096" s="44">
        <v>1128.475520337061</v>
      </c>
      <c r="AH1096" s="45">
        <v>2193.3220935611048</v>
      </c>
      <c r="AI1096" s="12">
        <v>0</v>
      </c>
      <c r="AJ1096" s="12">
        <v>-25.340394918852546</v>
      </c>
      <c r="AK1096" s="12">
        <v>75.219653094078311</v>
      </c>
      <c r="AL1096" s="12">
        <v>131.76080689757262</v>
      </c>
      <c r="AM1096" s="44">
        <v>164.34640395618007</v>
      </c>
      <c r="AN1096" s="45">
        <v>89.999999738771706</v>
      </c>
      <c r="AO1096" s="12">
        <v>0</v>
      </c>
      <c r="AP1096" s="12">
        <v>-2010.6139563897559</v>
      </c>
      <c r="AQ1096" s="12">
        <v>10145.518888593038</v>
      </c>
      <c r="AR1096" s="12">
        <v>10919.426229810151</v>
      </c>
      <c r="AS1096" s="44">
        <v>7075.0158569145678</v>
      </c>
      <c r="AT1096" s="45">
        <v>5690.4816612822378</v>
      </c>
      <c r="AU1096" s="12">
        <v>0</v>
      </c>
      <c r="AV1096" s="12">
        <v>11421.395593521003</v>
      </c>
      <c r="AW1096" s="12">
        <v>16643.892365438489</v>
      </c>
      <c r="AX1096" s="12">
        <v>12993.158895976198</v>
      </c>
      <c r="AY1096" s="44">
        <v>8783.9254543476163</v>
      </c>
      <c r="AZ1096" s="45">
        <v>8086.5719088951382</v>
      </c>
      <c r="BA1096" s="12">
        <v>0</v>
      </c>
      <c r="BB1096" s="12">
        <v>9576.3971957931062</v>
      </c>
      <c r="BC1096" s="12">
        <v>11009.58573793882</v>
      </c>
      <c r="BD1096" s="12">
        <v>7269.2691834211219</v>
      </c>
      <c r="BE1096" s="44">
        <v>5988.3948273047827</v>
      </c>
      <c r="BF1096" s="45">
        <v>5690.4816712822376</v>
      </c>
      <c r="BG1096" s="12">
        <v>0</v>
      </c>
      <c r="BH1096" s="12">
        <v>16908.548467018267</v>
      </c>
      <c r="BI1096" s="12">
        <v>13368.982581503709</v>
      </c>
      <c r="BJ1096" s="12">
        <v>8905.0558472876583</v>
      </c>
      <c r="BK1096" s="44">
        <v>8479.4394316638663</v>
      </c>
      <c r="BL1096" s="45">
        <v>5893.249815334033</v>
      </c>
      <c r="BM1096" s="12">
        <v>0</v>
      </c>
      <c r="BN1096" s="12">
        <v>0</v>
      </c>
      <c r="BO1096" s="12">
        <v>100.56004801293085</v>
      </c>
      <c r="BP1096" s="12">
        <v>56.541153803494332</v>
      </c>
      <c r="BQ1096" s="48">
        <v>32.585597058607448</v>
      </c>
      <c r="BR1096" s="49">
        <v>74.346404217408377</v>
      </c>
      <c r="BS1096" s="13">
        <v>0</v>
      </c>
      <c r="BT1096" s="12">
        <v>174.7464324375787</v>
      </c>
      <c r="BV1096" s="14">
        <f>Таблица1[[#This Row],[Lкан_леб,мм]]</f>
        <v>58155.253567562417</v>
      </c>
      <c r="BW1096" s="50">
        <f>Таблица1[[#This Row],[угол обхв4]]+Таблица1[[#This Row],[Lдуг 3,мм]]</f>
        <v>12820.595699808153</v>
      </c>
      <c r="BX1096" s="54">
        <f>Таблица1[[#This Row],[угол обхв5]]+Таблица1[[#This Row],[Y5, мм]]</f>
        <v>58871.335972548419</v>
      </c>
      <c r="BY1096" s="14">
        <f>Таблица1[[#This Row],[угол обхв6]]+Таблица1[[#This Row],[Lдуг 4,мм]]</f>
        <v>16207.577484974718</v>
      </c>
      <c r="BZ1096" s="14">
        <f>Таблица1[[#This Row],[Т1]]+Таблица1[[#This Row],[X6, мм]]</f>
        <v>59273.962325621396</v>
      </c>
      <c r="CA1096" s="14">
        <f>Таблица1[[#This Row],[Т2]]+Таблица1[[#This Row],[Lдуг 5,мм]]</f>
        <v>21688.109667162869</v>
      </c>
      <c r="CB1096" s="14">
        <f>Таблица1[[#This Row],[Т3]]+Таблица1[[#This Row],[Y6, мм]]</f>
        <v>59506.002516240958</v>
      </c>
      <c r="CC1096" s="14">
        <f>Таблица1[[#This Row],[Т4]]+Таблица1[[#This Row],[Lдуг 6,мм]]</f>
        <v>22816.585187499932</v>
      </c>
      <c r="CD1096" s="14">
        <f>Таблица1[[#This Row],[Т5]]+Таблица1[[#This Row],[Lдуг 1,мм]]</f>
        <v>60035.419048810807</v>
      </c>
      <c r="CE1096" s="14">
        <f>Таблица1[[#This Row],[Т6]]+Таблица1[[#This Row],[Lпрям1, мм]]</f>
        <v>25009.907281061038</v>
      </c>
      <c r="CF1096" s="15">
        <f>Таблица1[[#This Row],[Т7]]+Таблица1[[#This Row],[Lдуг 2,мм]]</f>
        <v>60035.419048810807</v>
      </c>
      <c r="CG1096" s="14">
        <f>Таблица1[[#This Row],[Т8]]+Таблица1[[#This Row],[Lпрям2, мм]]</f>
        <v>25009.907281061038</v>
      </c>
      <c r="CH1096" s="14">
        <f>Таблица1[[#This Row],[Т9]]-Таблица1[[#This Row],[Т9]]</f>
        <v>0</v>
      </c>
      <c r="CI1096" s="50">
        <f>Таблица1[[#This Row],[Т9]]-Таблица1[[#This Row],[Т8]]</f>
        <v>35025.511767749769</v>
      </c>
      <c r="CJ1096" s="54">
        <f>Таблица1[[#This Row],[Т9]]-Таблица1[[#This Row],[Т7]]</f>
        <v>0</v>
      </c>
      <c r="CK1096" s="14">
        <f>Таблица1[[#This Row],[Т9]]-Таблица1[[#This Row],[Т6]]</f>
        <v>37218.833861310879</v>
      </c>
      <c r="CL1096" s="14">
        <f>Таблица1[[#This Row],[Т9]]-Таблица1[[#This Row],[Т5]]</f>
        <v>529.41653256984864</v>
      </c>
      <c r="CM1096" s="14">
        <f>Таблица1[[#This Row],[Т9]]-Таблица1[[#This Row],[Т4]]</f>
        <v>38347.309381647938</v>
      </c>
      <c r="CN1096" s="14">
        <f>Таблица1[[#This Row],[Т9]]-Таблица1[[#This Row],[Т3]]</f>
        <v>761.4567231894107</v>
      </c>
      <c r="CO1096" s="14">
        <f>Таблица1[[#This Row],[Т9]]-Таблица1[[#This Row],[Т2]]</f>
        <v>43827.841563836089</v>
      </c>
      <c r="CP1096" s="14">
        <f>Таблица1[[#This Row],[Т9]]-Таблица1[[#This Row],[Т1]]</f>
        <v>1164.0830762623882</v>
      </c>
      <c r="CQ1096" s="14">
        <f>Таблица1[[#This Row],[Т9]]-Таблица1[[#This Row],[угол обхв6]]</f>
        <v>47214.823349002654</v>
      </c>
      <c r="CR1096" s="14">
        <f>Таблица1[[#This Row],[Т9]]-Таблица1[[#This Row],[угол обхв5]]</f>
        <v>1880.1654812483903</v>
      </c>
      <c r="CS1096" s="14">
        <f>Таблица1[[#This Row],[Т9]]-Таблица1[[#This Row],[угол обхв4]]</f>
        <v>60035.419048810807</v>
      </c>
      <c r="CT1096" s="14">
        <f>Таблица1[[#This Row],[Lкан_прям, мм]]+Таблица1[[#This Row],[Lкан_дуг, мм]]+Таблица1[[#This Row],[Lкан_леб,мм]]</f>
        <v>85045.326329871838</v>
      </c>
      <c r="CU1096" s="16">
        <f>Таблица1[[#This Row],[Lкан_леб,мм]]</f>
        <v>58155.253567562417</v>
      </c>
      <c r="CV1096" s="14">
        <f>2534431-(Таблица1[[#This Row],[Т23]]+Таблица1[[#This Row],[угол обхв3]])</f>
        <v>2449210.9272376904</v>
      </c>
      <c r="CW1096" s="50">
        <f>SUM(X1096:AC1096,AD1096:AI1096)-Таблица1[[#This Row],[lподв_min, мм]]</f>
        <v>24696.750666888121</v>
      </c>
      <c r="CX1096" s="17">
        <f>CW1535-Таблица1[[#This Row],[Суммарная длина каната]]</f>
        <v>-2425813.5383235323</v>
      </c>
    </row>
    <row r="1097" spans="1:102" x14ac:dyDescent="0.25">
      <c r="A1097" s="21">
        <v>1096</v>
      </c>
      <c r="B1097" s="10">
        <v>27.030408163265299</v>
      </c>
      <c r="C1097" s="10">
        <v>31.832244897959189</v>
      </c>
      <c r="D1097" s="11">
        <v>6446.1522988105899</v>
      </c>
      <c r="E1097" s="11">
        <v>7913.0103571423806</v>
      </c>
      <c r="F1097" s="11">
        <v>5848.1157085676778</v>
      </c>
      <c r="G1097" s="11">
        <v>8586.242290973978</v>
      </c>
      <c r="H1097" s="11">
        <v>6038.1518088105904</v>
      </c>
      <c r="I1097" s="11">
        <v>5677.465982963733</v>
      </c>
      <c r="J1097" s="11">
        <v>2235.5443741786471</v>
      </c>
      <c r="K1097" s="11">
        <v>25048.133667591963</v>
      </c>
      <c r="L1097" s="11">
        <v>1841.9390947174595</v>
      </c>
      <c r="M1097" s="11">
        <v>58155.253567562417</v>
      </c>
      <c r="N1097" s="11">
        <v>9751.0192199803587</v>
      </c>
      <c r="O1097" s="11">
        <v>16539.805807879475</v>
      </c>
      <c r="P1097" s="43">
        <v>10715.306273803026</v>
      </c>
      <c r="Q1097" s="11">
        <v>13297.161203636771</v>
      </c>
      <c r="R1097" s="11">
        <v>7260.5952165143417</v>
      </c>
      <c r="S1097" s="11">
        <v>9042.6101684924888</v>
      </c>
      <c r="T1097" s="11">
        <v>6446.1522988105899</v>
      </c>
      <c r="U1097" s="11">
        <v>7913.0103571423806</v>
      </c>
      <c r="V1097" s="11">
        <v>5747.8337265651953</v>
      </c>
      <c r="W1097" s="11">
        <v>8487.9339795977085</v>
      </c>
      <c r="X1097" s="12">
        <v>0</v>
      </c>
      <c r="Y1097" s="12">
        <v>703.40067406809032</v>
      </c>
      <c r="Z1097" s="12">
        <v>396.19489074299275</v>
      </c>
      <c r="AA1097" s="44">
        <v>232.04019061955833</v>
      </c>
      <c r="AB1097" s="45">
        <v>510.30333928681813</v>
      </c>
      <c r="AC1097" s="12">
        <v>0</v>
      </c>
      <c r="AD1097" s="12">
        <v>12820.595699808153</v>
      </c>
      <c r="AE1097" s="12">
        <v>3382.9858929050088</v>
      </c>
      <c r="AF1097" s="12">
        <v>5480.532182188148</v>
      </c>
      <c r="AG1097" s="44">
        <v>1128.4755203370614</v>
      </c>
      <c r="AH1097" s="45">
        <v>2235.5443723535859</v>
      </c>
      <c r="AI1097" s="12">
        <v>0</v>
      </c>
      <c r="AJ1097" s="12">
        <v>-25.340394918852546</v>
      </c>
      <c r="AK1097" s="12">
        <v>73.438747068301339</v>
      </c>
      <c r="AL1097" s="12">
        <v>129.07672526491962</v>
      </c>
      <c r="AM1097" s="44">
        <v>161.66232232352698</v>
      </c>
      <c r="AN1097" s="45">
        <v>89.999999743705487</v>
      </c>
      <c r="AO1097" s="12">
        <v>0</v>
      </c>
      <c r="AP1097" s="12">
        <v>-2010.6139563897559</v>
      </c>
      <c r="AQ1097" s="12">
        <v>10142.093566848222</v>
      </c>
      <c r="AR1097" s="12">
        <v>11032.037708750246</v>
      </c>
      <c r="AS1097" s="44">
        <v>7388.9588422561364</v>
      </c>
      <c r="AT1097" s="45">
        <v>6038.1522988105899</v>
      </c>
      <c r="AU1097" s="12">
        <v>0</v>
      </c>
      <c r="AV1097" s="12">
        <v>11421.395593521003</v>
      </c>
      <c r="AW1097" s="12">
        <v>16656.102218924156</v>
      </c>
      <c r="AX1097" s="12">
        <v>13039.974115865485</v>
      </c>
      <c r="AY1097" s="44">
        <v>8655.3289017283714</v>
      </c>
      <c r="AZ1097" s="45">
        <v>7913.0103553173221</v>
      </c>
      <c r="BA1097" s="12">
        <v>0</v>
      </c>
      <c r="BB1097" s="12">
        <v>9576.3971957931062</v>
      </c>
      <c r="BC1097" s="12">
        <v>11106.38062067089</v>
      </c>
      <c r="BD1097" s="12">
        <v>7577.3266514615616</v>
      </c>
      <c r="BE1097" s="44">
        <v>6317.7886730687951</v>
      </c>
      <c r="BF1097" s="45">
        <v>6038.1523088105896</v>
      </c>
      <c r="BG1097" s="12">
        <v>0</v>
      </c>
      <c r="BH1097" s="12">
        <v>16908.548467018267</v>
      </c>
      <c r="BI1097" s="12">
        <v>13413.457614681456</v>
      </c>
      <c r="BJ1097" s="12">
        <v>8785.4230807212025</v>
      </c>
      <c r="BK1097" s="44">
        <v>8300.2916239064998</v>
      </c>
      <c r="BL1097" s="45">
        <v>5677.4659829637358</v>
      </c>
      <c r="BM1097" s="12">
        <v>0</v>
      </c>
      <c r="BN1097" s="12">
        <v>0</v>
      </c>
      <c r="BO1097" s="12">
        <v>98.779141987153878</v>
      </c>
      <c r="BP1097" s="12">
        <v>55.63797819661827</v>
      </c>
      <c r="BQ1097" s="48">
        <v>32.58559705860737</v>
      </c>
      <c r="BR1097" s="49">
        <v>71.662322579821492</v>
      </c>
      <c r="BS1097" s="13">
        <v>0</v>
      </c>
      <c r="BT1097" s="12">
        <v>174.7464324375787</v>
      </c>
      <c r="BV1097" s="14">
        <f>Таблица1[[#This Row],[Lкан_леб,мм]]</f>
        <v>58155.253567562417</v>
      </c>
      <c r="BW1097" s="50">
        <f>Таблица1[[#This Row],[угол обхв4]]+Таблица1[[#This Row],[Lдуг 3,мм]]</f>
        <v>12820.595699808153</v>
      </c>
      <c r="BX1097" s="54">
        <f>Таблица1[[#This Row],[угол обхв5]]+Таблица1[[#This Row],[Y5, мм]]</f>
        <v>58858.654241630509</v>
      </c>
      <c r="BY1097" s="14">
        <f>Таблица1[[#This Row],[угол обхв6]]+Таблица1[[#This Row],[Lдуг 4,мм]]</f>
        <v>16203.581592713163</v>
      </c>
      <c r="BZ1097" s="14">
        <f>Таблица1[[#This Row],[Т1]]+Таблица1[[#This Row],[X6, мм]]</f>
        <v>59254.8491323735</v>
      </c>
      <c r="CA1097" s="14">
        <f>Таблица1[[#This Row],[Т2]]+Таблица1[[#This Row],[Lдуг 5,мм]]</f>
        <v>21684.113774901311</v>
      </c>
      <c r="CB1097" s="14">
        <f>Таблица1[[#This Row],[Т3]]+Таблица1[[#This Row],[Y6, мм]]</f>
        <v>59486.889322993055</v>
      </c>
      <c r="CC1097" s="14">
        <f>Таблица1[[#This Row],[Т4]]+Таблица1[[#This Row],[Lдуг 6,мм]]</f>
        <v>22812.589295238373</v>
      </c>
      <c r="CD1097" s="14">
        <f>Таблица1[[#This Row],[Т5]]+Таблица1[[#This Row],[Lдуг 1,мм]]</f>
        <v>59997.192662279871</v>
      </c>
      <c r="CE1097" s="14">
        <f>Таблица1[[#This Row],[Т6]]+Таблица1[[#This Row],[Lпрям1, мм]]</f>
        <v>25048.133667591959</v>
      </c>
      <c r="CF1097" s="15">
        <f>Таблица1[[#This Row],[Т7]]+Таблица1[[#This Row],[Lдуг 2,мм]]</f>
        <v>59997.192662279871</v>
      </c>
      <c r="CG1097" s="14">
        <f>Таблица1[[#This Row],[Т8]]+Таблица1[[#This Row],[Lпрям2, мм]]</f>
        <v>25048.133667591959</v>
      </c>
      <c r="CH1097" s="14">
        <f>Таблица1[[#This Row],[Т9]]-Таблица1[[#This Row],[Т9]]</f>
        <v>0</v>
      </c>
      <c r="CI1097" s="50">
        <f>Таблица1[[#This Row],[Т9]]-Таблица1[[#This Row],[Т8]]</f>
        <v>34949.058994687912</v>
      </c>
      <c r="CJ1097" s="54">
        <f>Таблица1[[#This Row],[Т9]]-Таблица1[[#This Row],[Т7]]</f>
        <v>0</v>
      </c>
      <c r="CK1097" s="14">
        <f>Таблица1[[#This Row],[Т9]]-Таблица1[[#This Row],[Т6]]</f>
        <v>37184.603367041498</v>
      </c>
      <c r="CL1097" s="14">
        <f>Таблица1[[#This Row],[Т9]]-Таблица1[[#This Row],[Т5]]</f>
        <v>510.30333928681648</v>
      </c>
      <c r="CM1097" s="14">
        <f>Таблица1[[#This Row],[Т9]]-Таблица1[[#This Row],[Т4]]</f>
        <v>38313.078887378564</v>
      </c>
      <c r="CN1097" s="14">
        <f>Таблица1[[#This Row],[Т9]]-Таблица1[[#This Row],[Т3]]</f>
        <v>742.34352990637126</v>
      </c>
      <c r="CO1097" s="14">
        <f>Таблица1[[#This Row],[Т9]]-Таблица1[[#This Row],[Т2]]</f>
        <v>43793.611069566708</v>
      </c>
      <c r="CP1097" s="14">
        <f>Таблица1[[#This Row],[Т9]]-Таблица1[[#This Row],[Т1]]</f>
        <v>1138.5384206493618</v>
      </c>
      <c r="CQ1097" s="14">
        <f>Таблица1[[#This Row],[Т9]]-Таблица1[[#This Row],[угол обхв6]]</f>
        <v>47176.596962471718</v>
      </c>
      <c r="CR1097" s="14">
        <f>Таблица1[[#This Row],[Т9]]-Таблица1[[#This Row],[угол обхв5]]</f>
        <v>1841.9390947174543</v>
      </c>
      <c r="CS1097" s="14">
        <f>Таблица1[[#This Row],[Т9]]-Таблица1[[#This Row],[угол обхв4]]</f>
        <v>59997.192662279871</v>
      </c>
      <c r="CT1097" s="14">
        <f>Таблица1[[#This Row],[Lкан_прям, мм]]+Таблица1[[#This Row],[Lкан_дуг, мм]]+Таблица1[[#This Row],[Lкан_леб,мм]]</f>
        <v>85045.326329871838</v>
      </c>
      <c r="CU1097" s="16">
        <f>Таблица1[[#This Row],[Lкан_леб,мм]]</f>
        <v>58155.253567562417</v>
      </c>
      <c r="CV1097" s="14">
        <f>2534431-(Таблица1[[#This Row],[Т23]]+Таблица1[[#This Row],[угол обхв3]])</f>
        <v>2449210.9272376904</v>
      </c>
      <c r="CW1097" s="50">
        <f>SUM(X1097:AC1097,AD1097:AI1097)-Таблица1[[#This Row],[lподв_min, мм]]</f>
        <v>24654.52838813077</v>
      </c>
      <c r="CX1097" s="17">
        <f>CW1536-Таблица1[[#This Row],[Суммарная длина каната]]</f>
        <v>-2425852.3811998176</v>
      </c>
    </row>
    <row r="1098" spans="1:102" x14ac:dyDescent="0.25">
      <c r="A1098" s="21">
        <v>1097</v>
      </c>
      <c r="B1098" s="10">
        <v>27.030408163265299</v>
      </c>
      <c r="C1098" s="10">
        <v>34.516326530612247</v>
      </c>
      <c r="D1098" s="11">
        <v>6801.5692169312642</v>
      </c>
      <c r="E1098" s="11">
        <v>7755.9202575004456</v>
      </c>
      <c r="F1098" s="11">
        <v>6172.6619876424511</v>
      </c>
      <c r="G1098" s="11">
        <v>8400.4081914047711</v>
      </c>
      <c r="H1098" s="11">
        <v>6393.5687269312648</v>
      </c>
      <c r="I1098" s="11">
        <v>5476.4966510746544</v>
      </c>
      <c r="J1098" s="11">
        <v>2279.4236064257907</v>
      </c>
      <c r="K1098" s="11">
        <v>25086.360054122884</v>
      </c>
      <c r="L1098" s="11">
        <v>1803.712708186534</v>
      </c>
      <c r="M1098" s="11">
        <v>58155.253567562417</v>
      </c>
      <c r="N1098" s="11">
        <v>9751.0192199803587</v>
      </c>
      <c r="O1098" s="11">
        <v>16539.805807879475</v>
      </c>
      <c r="P1098" s="43">
        <v>10813.905585266832</v>
      </c>
      <c r="Q1098" s="11">
        <v>13334.084190850894</v>
      </c>
      <c r="R1098" s="11">
        <v>7562.2206789606098</v>
      </c>
      <c r="S1098" s="11">
        <v>8922.4203017836062</v>
      </c>
      <c r="T1098" s="11">
        <v>6801.5692169312642</v>
      </c>
      <c r="U1098" s="11">
        <v>7755.9202575004456</v>
      </c>
      <c r="V1098" s="11">
        <v>6077.0936955785019</v>
      </c>
      <c r="W1098" s="11">
        <v>8297.5116338725602</v>
      </c>
      <c r="X1098" s="12">
        <v>0</v>
      </c>
      <c r="Y1098" s="12">
        <v>690.71001474605282</v>
      </c>
      <c r="Z1098" s="12">
        <v>389.77235681713302</v>
      </c>
      <c r="AA1098" s="44">
        <v>232.04019061955907</v>
      </c>
      <c r="AB1098" s="45">
        <v>491.1901460037891</v>
      </c>
      <c r="AC1098" s="12">
        <v>0</v>
      </c>
      <c r="AD1098" s="12">
        <v>12820.595699808153</v>
      </c>
      <c r="AE1098" s="12">
        <v>3377.3330471536615</v>
      </c>
      <c r="AF1098" s="12">
        <v>5480.5321821881489</v>
      </c>
      <c r="AG1098" s="44">
        <v>1128.4755203370592</v>
      </c>
      <c r="AH1098" s="45">
        <v>2279.4236046358628</v>
      </c>
      <c r="AI1098" s="12">
        <v>0</v>
      </c>
      <c r="AJ1098" s="12">
        <v>-25.340394918852546</v>
      </c>
      <c r="AK1098" s="12">
        <v>71.65658721930356</v>
      </c>
      <c r="AL1098" s="12">
        <v>126.39264363226656</v>
      </c>
      <c r="AM1098" s="44">
        <v>158.97824069087403</v>
      </c>
      <c r="AN1098" s="45">
        <v>89.999999748639183</v>
      </c>
      <c r="AO1098" s="12">
        <v>0</v>
      </c>
      <c r="AP1098" s="12">
        <v>-2010.6139563897559</v>
      </c>
      <c r="AQ1098" s="12">
        <v>10138.287636060899</v>
      </c>
      <c r="AR1098" s="12">
        <v>11142.333337701049</v>
      </c>
      <c r="AS1098" s="44">
        <v>7708.5794471343479</v>
      </c>
      <c r="AT1098" s="45">
        <v>6393.5692169312642</v>
      </c>
      <c r="AU1098" s="12">
        <v>0</v>
      </c>
      <c r="AV1098" s="12">
        <v>11421.395593521003</v>
      </c>
      <c r="AW1098" s="12">
        <v>16668.208198458738</v>
      </c>
      <c r="AX1098" s="12">
        <v>13092.011450892409</v>
      </c>
      <c r="AY1098" s="44">
        <v>8541.5750432091208</v>
      </c>
      <c r="AZ1098" s="45">
        <v>7755.9202557105191</v>
      </c>
      <c r="BA1098" s="12">
        <v>0</v>
      </c>
      <c r="BB1098" s="12">
        <v>9576.3971957931062</v>
      </c>
      <c r="BC1098" s="12">
        <v>11201.174001347372</v>
      </c>
      <c r="BD1098" s="12">
        <v>7890.6484313948276</v>
      </c>
      <c r="BE1098" s="44">
        <v>6655.2104487575261</v>
      </c>
      <c r="BF1098" s="45">
        <v>6393.569226931264</v>
      </c>
      <c r="BG1098" s="12">
        <v>0</v>
      </c>
      <c r="BH1098" s="12">
        <v>16908.548467018267</v>
      </c>
      <c r="BI1098" s="12">
        <v>13462.486581430157</v>
      </c>
      <c r="BJ1098" s="12">
        <v>8680.3475618251232</v>
      </c>
      <c r="BK1098" s="44">
        <v>8136.7655160749309</v>
      </c>
      <c r="BL1098" s="45">
        <v>5476.4966510746563</v>
      </c>
      <c r="BM1098" s="12">
        <v>0</v>
      </c>
      <c r="BN1098" s="12">
        <v>0</v>
      </c>
      <c r="BO1098" s="12">
        <v>96.996982138156099</v>
      </c>
      <c r="BP1098" s="12">
        <v>54.736056412962995</v>
      </c>
      <c r="BQ1098" s="48">
        <v>32.585597058607476</v>
      </c>
      <c r="BR1098" s="49">
        <v>68.978240942234848</v>
      </c>
      <c r="BS1098" s="13">
        <v>0</v>
      </c>
      <c r="BT1098" s="12">
        <v>174.7464324375787</v>
      </c>
      <c r="BV1098" s="14">
        <f>Таблица1[[#This Row],[Lкан_леб,мм]]</f>
        <v>58155.253567562417</v>
      </c>
      <c r="BW1098" s="50">
        <f>Таблица1[[#This Row],[угол обхв4]]+Таблица1[[#This Row],[Lдуг 3,мм]]</f>
        <v>12820.595699808153</v>
      </c>
      <c r="BX1098" s="54">
        <f>Таблица1[[#This Row],[угол обхв5]]+Таблица1[[#This Row],[Y5, мм]]</f>
        <v>58845.963582308468</v>
      </c>
      <c r="BY1098" s="14">
        <f>Таблица1[[#This Row],[угол обхв6]]+Таблица1[[#This Row],[Lдуг 4,мм]]</f>
        <v>16197.928746961814</v>
      </c>
      <c r="BZ1098" s="14">
        <f>Таблица1[[#This Row],[Т1]]+Таблица1[[#This Row],[X6, мм]]</f>
        <v>59235.735939125603</v>
      </c>
      <c r="CA1098" s="14">
        <f>Таблица1[[#This Row],[Т2]]+Таблица1[[#This Row],[Lдуг 5,мм]]</f>
        <v>21678.460929149962</v>
      </c>
      <c r="CB1098" s="14">
        <f>Таблица1[[#This Row],[Т3]]+Таблица1[[#This Row],[Y6, мм]]</f>
        <v>59467.776129745165</v>
      </c>
      <c r="CC1098" s="14">
        <f>Таблица1[[#This Row],[Т4]]+Таблица1[[#This Row],[Lдуг 6,мм]]</f>
        <v>22806.936449487021</v>
      </c>
      <c r="CD1098" s="14">
        <f>Таблица1[[#This Row],[Т5]]+Таблица1[[#This Row],[Lдуг 1,мм]]</f>
        <v>59958.966275748957</v>
      </c>
      <c r="CE1098" s="14">
        <f>Таблица1[[#This Row],[Т6]]+Таблица1[[#This Row],[Lпрям1, мм]]</f>
        <v>25086.360054122884</v>
      </c>
      <c r="CF1098" s="15">
        <f>Таблица1[[#This Row],[Т7]]+Таблица1[[#This Row],[Lдуг 2,мм]]</f>
        <v>59958.966275748957</v>
      </c>
      <c r="CG1098" s="14">
        <f>Таблица1[[#This Row],[Т8]]+Таблица1[[#This Row],[Lпрям2, мм]]</f>
        <v>25086.360054122884</v>
      </c>
      <c r="CH1098" s="14">
        <f>Таблица1[[#This Row],[Т9]]-Таблица1[[#This Row],[Т9]]</f>
        <v>0</v>
      </c>
      <c r="CI1098" s="50">
        <f>Таблица1[[#This Row],[Т9]]-Таблица1[[#This Row],[Т8]]</f>
        <v>34872.606221626076</v>
      </c>
      <c r="CJ1098" s="54">
        <f>Таблица1[[#This Row],[Т9]]-Таблица1[[#This Row],[Т7]]</f>
        <v>0</v>
      </c>
      <c r="CK1098" s="14">
        <f>Таблица1[[#This Row],[Т9]]-Таблица1[[#This Row],[Т6]]</f>
        <v>37152.029826261933</v>
      </c>
      <c r="CL1098" s="14">
        <f>Таблица1[[#This Row],[Т9]]-Таблица1[[#This Row],[Т5]]</f>
        <v>491.1901460037916</v>
      </c>
      <c r="CM1098" s="14">
        <f>Таблица1[[#This Row],[Т9]]-Таблица1[[#This Row],[Т4]]</f>
        <v>38280.505346598991</v>
      </c>
      <c r="CN1098" s="14">
        <f>Таблица1[[#This Row],[Т9]]-Таблица1[[#This Row],[Т3]]</f>
        <v>723.23033662335365</v>
      </c>
      <c r="CO1098" s="14">
        <f>Таблица1[[#This Row],[Т9]]-Таблица1[[#This Row],[Т2]]</f>
        <v>43761.037528787143</v>
      </c>
      <c r="CP1098" s="14">
        <f>Таблица1[[#This Row],[Т9]]-Таблица1[[#This Row],[Т1]]</f>
        <v>1113.0026934404887</v>
      </c>
      <c r="CQ1098" s="14">
        <f>Таблица1[[#This Row],[Т9]]-Таблица1[[#This Row],[угол обхв6]]</f>
        <v>47138.370575940804</v>
      </c>
      <c r="CR1098" s="14">
        <f>Таблица1[[#This Row],[Т9]]-Таблица1[[#This Row],[угол обхв5]]</f>
        <v>1803.7127081865401</v>
      </c>
      <c r="CS1098" s="14">
        <f>Таблица1[[#This Row],[Т9]]-Таблица1[[#This Row],[угол обхв4]]</f>
        <v>59958.966275748957</v>
      </c>
      <c r="CT1098" s="14">
        <f>Таблица1[[#This Row],[Lкан_прям, мм]]+Таблица1[[#This Row],[Lкан_дуг, мм]]+Таблица1[[#This Row],[Lкан_леб,мм]]</f>
        <v>85045.326329871838</v>
      </c>
      <c r="CU1098" s="16">
        <f>Таблица1[[#This Row],[Lкан_леб,мм]]</f>
        <v>58155.253567562417</v>
      </c>
      <c r="CV1098" s="14">
        <f>2534431-(Таблица1[[#This Row],[Т23]]+Таблица1[[#This Row],[угол обхв3]])</f>
        <v>2449210.9272376904</v>
      </c>
      <c r="CW1098" s="50">
        <f>SUM(X1098:AC1098,AD1098:AI1098)-Таблица1[[#This Row],[lподв_min, мм]]</f>
        <v>24610.649155883631</v>
      </c>
      <c r="CX1098" s="17">
        <f>CW1537-Таблица1[[#This Row],[Суммарная длина каната]]</f>
        <v>-2425892.4594696555</v>
      </c>
    </row>
    <row r="1099" spans="1:102" x14ac:dyDescent="0.25">
      <c r="A1099" s="21">
        <v>1098</v>
      </c>
      <c r="B1099" s="10">
        <v>27.030408163265299</v>
      </c>
      <c r="C1099" s="10">
        <v>37.200408163265308</v>
      </c>
      <c r="D1099" s="11">
        <v>7163.9525768298681</v>
      </c>
      <c r="E1099" s="11">
        <v>7615.6462914179538</v>
      </c>
      <c r="F1099" s="11">
        <v>6505.554626678696</v>
      </c>
      <c r="G1099" s="11">
        <v>8229.9761207740867</v>
      </c>
      <c r="H1099" s="11">
        <v>6755.9520868298687</v>
      </c>
      <c r="I1099" s="11">
        <v>5290.690601687289</v>
      </c>
      <c r="J1099" s="11">
        <v>2324.9556897306647</v>
      </c>
      <c r="K1099" s="11">
        <v>25124.586440653737</v>
      </c>
      <c r="L1099" s="11">
        <v>1765.4863216556857</v>
      </c>
      <c r="M1099" s="11">
        <v>58155.253567562417</v>
      </c>
      <c r="N1099" s="11">
        <v>9751.0192199803587</v>
      </c>
      <c r="O1099" s="11">
        <v>16539.805807879475</v>
      </c>
      <c r="P1099" s="43">
        <v>10910.667661820951</v>
      </c>
      <c r="Q1099" s="11">
        <v>13375.583970933267</v>
      </c>
      <c r="R1099" s="11">
        <v>7869.1435981025697</v>
      </c>
      <c r="S1099" s="11">
        <v>8816.4870899905036</v>
      </c>
      <c r="T1099" s="11">
        <v>7163.9525768298681</v>
      </c>
      <c r="U1099" s="11">
        <v>7615.6462914179538</v>
      </c>
      <c r="V1099" s="11">
        <v>6414.909715931989</v>
      </c>
      <c r="W1099" s="11">
        <v>8122.7170877944754</v>
      </c>
      <c r="X1099" s="12">
        <v>0</v>
      </c>
      <c r="Y1099" s="12">
        <v>678.00730398227074</v>
      </c>
      <c r="Z1099" s="12">
        <v>383.36187433301797</v>
      </c>
      <c r="AA1099" s="44">
        <v>232.04019061955907</v>
      </c>
      <c r="AB1099" s="45">
        <v>472.07695272083782</v>
      </c>
      <c r="AC1099" s="12">
        <v>0</v>
      </c>
      <c r="AD1099" s="12">
        <v>12820.595699808153</v>
      </c>
      <c r="AE1099" s="12">
        <v>3370.0273503445856</v>
      </c>
      <c r="AF1099" s="12">
        <v>5480.5321821881498</v>
      </c>
      <c r="AG1099" s="44">
        <v>1128.4755203370598</v>
      </c>
      <c r="AH1099" s="45">
        <v>2324.9556879757911</v>
      </c>
      <c r="AI1099" s="12">
        <v>0</v>
      </c>
      <c r="AJ1099" s="12">
        <v>-25.340394918852546</v>
      </c>
      <c r="AK1099" s="12">
        <v>69.872734976313055</v>
      </c>
      <c r="AL1099" s="12">
        <v>123.70856199961348</v>
      </c>
      <c r="AM1099" s="44">
        <v>156.29415905822094</v>
      </c>
      <c r="AN1099" s="45">
        <v>89.999999753561838</v>
      </c>
      <c r="AO1099" s="12">
        <v>0</v>
      </c>
      <c r="AP1099" s="12">
        <v>-2010.6139563897559</v>
      </c>
      <c r="AQ1099" s="12">
        <v>10134.102909002066</v>
      </c>
      <c r="AR1099" s="12">
        <v>11250.071111265159</v>
      </c>
      <c r="AS1099" s="44">
        <v>8033.1763752944225</v>
      </c>
      <c r="AT1099" s="45">
        <v>6755.9525768298681</v>
      </c>
      <c r="AU1099" s="12">
        <v>0</v>
      </c>
      <c r="AV1099" s="12">
        <v>11421.395593521003</v>
      </c>
      <c r="AW1099" s="12">
        <v>16680.201275062431</v>
      </c>
      <c r="AX1099" s="12">
        <v>13149.156723223603</v>
      </c>
      <c r="AY1099" s="44">
        <v>8442.9134720693146</v>
      </c>
      <c r="AZ1099" s="45">
        <v>7615.6462896630819</v>
      </c>
      <c r="BA1099" s="12">
        <v>0</v>
      </c>
      <c r="BB1099" s="12">
        <v>9576.3971957931062</v>
      </c>
      <c r="BC1099" s="12">
        <v>11293.751350842658</v>
      </c>
      <c r="BD1099" s="12">
        <v>8208.5470475467755</v>
      </c>
      <c r="BE1099" s="44">
        <v>6999.9197996380153</v>
      </c>
      <c r="BF1099" s="45">
        <v>6755.9525868298679</v>
      </c>
      <c r="BG1099" s="12">
        <v>0</v>
      </c>
      <c r="BH1099" s="12">
        <v>16908.548467018267</v>
      </c>
      <c r="BI1099" s="12">
        <v>13515.979438116221</v>
      </c>
      <c r="BJ1099" s="12">
        <v>8590.0598422808398</v>
      </c>
      <c r="BK1099" s="44">
        <v>7989.2199093391446</v>
      </c>
      <c r="BL1099" s="45">
        <v>5290.6906016872908</v>
      </c>
      <c r="BM1099" s="12">
        <v>0</v>
      </c>
      <c r="BN1099" s="12">
        <v>0</v>
      </c>
      <c r="BO1099" s="12">
        <v>95.213129895165594</v>
      </c>
      <c r="BP1099" s="12">
        <v>53.835827023300425</v>
      </c>
      <c r="BQ1099" s="48">
        <v>32.585597058607476</v>
      </c>
      <c r="BR1099" s="49">
        <v>66.294159304659104</v>
      </c>
      <c r="BS1099" s="13">
        <v>0</v>
      </c>
      <c r="BT1099" s="12">
        <v>174.7464324375787</v>
      </c>
      <c r="BV1099" s="14">
        <f>Таблица1[[#This Row],[Lкан_леб,мм]]</f>
        <v>58155.253567562417</v>
      </c>
      <c r="BW1099" s="50">
        <f>Таблица1[[#This Row],[угол обхв4]]+Таблица1[[#This Row],[Lдуг 3,мм]]</f>
        <v>12820.595699808153</v>
      </c>
      <c r="BX1099" s="54">
        <f>Таблица1[[#This Row],[угол обхв5]]+Таблица1[[#This Row],[Y5, мм]]</f>
        <v>58833.260871544684</v>
      </c>
      <c r="BY1099" s="14">
        <f>Таблица1[[#This Row],[угол обхв6]]+Таблица1[[#This Row],[Lдуг 4,мм]]</f>
        <v>16190.623050152739</v>
      </c>
      <c r="BZ1099" s="14">
        <f>Таблица1[[#This Row],[Т1]]+Таблица1[[#This Row],[X6, мм]]</f>
        <v>59216.622745877699</v>
      </c>
      <c r="CA1099" s="14">
        <f>Таблица1[[#This Row],[Т2]]+Таблица1[[#This Row],[Lдуг 5,мм]]</f>
        <v>21671.155232340891</v>
      </c>
      <c r="CB1099" s="14">
        <f>Таблица1[[#This Row],[Т3]]+Таблица1[[#This Row],[Y6, мм]]</f>
        <v>59448.662936497261</v>
      </c>
      <c r="CC1099" s="14">
        <f>Таблица1[[#This Row],[Т4]]+Таблица1[[#This Row],[Lдуг 6,мм]]</f>
        <v>22799.630752677949</v>
      </c>
      <c r="CD1099" s="14">
        <f>Таблица1[[#This Row],[Т5]]+Таблица1[[#This Row],[Lдуг 1,мм]]</f>
        <v>59920.739889218101</v>
      </c>
      <c r="CE1099" s="14">
        <f>Таблица1[[#This Row],[Т6]]+Таблица1[[#This Row],[Lпрям1, мм]]</f>
        <v>25124.58644065374</v>
      </c>
      <c r="CF1099" s="15">
        <f>Таблица1[[#This Row],[Т7]]+Таблица1[[#This Row],[Lдуг 2,мм]]</f>
        <v>59920.739889218101</v>
      </c>
      <c r="CG1099" s="14">
        <f>Таблица1[[#This Row],[Т8]]+Таблица1[[#This Row],[Lпрям2, мм]]</f>
        <v>25124.58644065374</v>
      </c>
      <c r="CH1099" s="14">
        <f>Таблица1[[#This Row],[Т9]]-Таблица1[[#This Row],[Т9]]</f>
        <v>0</v>
      </c>
      <c r="CI1099" s="50">
        <f>Таблица1[[#This Row],[Т9]]-Таблица1[[#This Row],[Т8]]</f>
        <v>34796.153448564364</v>
      </c>
      <c r="CJ1099" s="54">
        <f>Таблица1[[#This Row],[Т9]]-Таблица1[[#This Row],[Т7]]</f>
        <v>0</v>
      </c>
      <c r="CK1099" s="14">
        <f>Таблица1[[#This Row],[Т9]]-Таблица1[[#This Row],[Т6]]</f>
        <v>37121.109136540152</v>
      </c>
      <c r="CL1099" s="14">
        <f>Таблица1[[#This Row],[Т9]]-Таблица1[[#This Row],[Т5]]</f>
        <v>472.07695272083947</v>
      </c>
      <c r="CM1099" s="14">
        <f>Таблица1[[#This Row],[Т9]]-Таблица1[[#This Row],[Т4]]</f>
        <v>38249.58465687721</v>
      </c>
      <c r="CN1099" s="14">
        <f>Таблица1[[#This Row],[Т9]]-Таблица1[[#This Row],[Т3]]</f>
        <v>704.11714334040153</v>
      </c>
      <c r="CO1099" s="14">
        <f>Таблица1[[#This Row],[Т9]]-Таблица1[[#This Row],[Т2]]</f>
        <v>43730.116839065362</v>
      </c>
      <c r="CP1099" s="14">
        <f>Таблица1[[#This Row],[Т9]]-Таблица1[[#This Row],[Т1]]</f>
        <v>1087.4790176734168</v>
      </c>
      <c r="CQ1099" s="14">
        <f>Таблица1[[#This Row],[Т9]]-Таблица1[[#This Row],[угол обхв6]]</f>
        <v>47100.144189409948</v>
      </c>
      <c r="CR1099" s="14">
        <f>Таблица1[[#This Row],[Т9]]-Таблица1[[#This Row],[угол обхв5]]</f>
        <v>1765.4863216556842</v>
      </c>
      <c r="CS1099" s="14">
        <f>Таблица1[[#This Row],[Т9]]-Таблица1[[#This Row],[угол обхв4]]</f>
        <v>59920.739889218101</v>
      </c>
      <c r="CT1099" s="14">
        <f>Таблица1[[#This Row],[Lкан_прям, мм]]+Таблица1[[#This Row],[Lкан_дуг, мм]]+Таблица1[[#This Row],[Lкан_леб,мм]]</f>
        <v>85045.326329871838</v>
      </c>
      <c r="CU1099" s="16">
        <f>Таблица1[[#This Row],[Lкан_леб,мм]]</f>
        <v>58155.253567562417</v>
      </c>
      <c r="CV1099" s="14">
        <f>2534431-(Таблица1[[#This Row],[Т23]]+Таблица1[[#This Row],[угол обхв3]])</f>
        <v>2449210.9272376904</v>
      </c>
      <c r="CW1099" s="50">
        <f>SUM(X1099:AC1099,AD1099:AI1099)-Таблица1[[#This Row],[lподв_min, мм]]</f>
        <v>24565.11707257876</v>
      </c>
      <c r="CX1099" s="17">
        <f>CW1538-Таблица1[[#This Row],[Суммарная длина каната]]</f>
        <v>-2425933.7367991344</v>
      </c>
    </row>
    <row r="1100" spans="1:102" x14ac:dyDescent="0.25">
      <c r="A1100" s="21">
        <v>1099</v>
      </c>
      <c r="B1100" s="10">
        <v>27.030408163265299</v>
      </c>
      <c r="C1100" s="10">
        <v>39.884489795918363</v>
      </c>
      <c r="D1100" s="11">
        <v>7532.5072542584185</v>
      </c>
      <c r="E1100" s="11">
        <v>7492.4962413268167</v>
      </c>
      <c r="F1100" s="11">
        <v>6846.0632085586249</v>
      </c>
      <c r="G1100" s="11">
        <v>8075.3200329854099</v>
      </c>
      <c r="H1100" s="11">
        <v>7124.5067642584181</v>
      </c>
      <c r="I1100" s="11">
        <v>5120.360929161393</v>
      </c>
      <c r="J1100" s="11">
        <v>2372.1353121654242</v>
      </c>
      <c r="K1100" s="11">
        <v>25162.81282718444</v>
      </c>
      <c r="L1100" s="11">
        <v>1727.2599351249883</v>
      </c>
      <c r="M1100" s="11">
        <v>58155.253567562417</v>
      </c>
      <c r="N1100" s="11">
        <v>9751.0192199803587</v>
      </c>
      <c r="O1100" s="11">
        <v>16539.805807879475</v>
      </c>
      <c r="P1100" s="43">
        <v>11005.380192741806</v>
      </c>
      <c r="Q1100" s="11">
        <v>13421.569487049939</v>
      </c>
      <c r="R1100" s="11">
        <v>8180.6905383405865</v>
      </c>
      <c r="S1100" s="11">
        <v>8725.0429667033659</v>
      </c>
      <c r="T1100" s="11">
        <v>7532.5072542584185</v>
      </c>
      <c r="U1100" s="11">
        <v>7492.4962413268167</v>
      </c>
      <c r="V1100" s="11">
        <v>6760.5405678598954</v>
      </c>
      <c r="W1100" s="11">
        <v>7963.9338672020585</v>
      </c>
      <c r="X1100" s="12">
        <v>0</v>
      </c>
      <c r="Y1100" s="12">
        <v>665.28937383393463</v>
      </c>
      <c r="Z1100" s="12">
        <v>376.966611233457</v>
      </c>
      <c r="AA1100" s="44">
        <v>232.04019061955887</v>
      </c>
      <c r="AB1100" s="45">
        <v>452.96375943803775</v>
      </c>
      <c r="AC1100" s="12">
        <v>0</v>
      </c>
      <c r="AD1100" s="12">
        <v>12820.595699808153</v>
      </c>
      <c r="AE1100" s="12">
        <v>3361.0741144056274</v>
      </c>
      <c r="AF1100" s="12">
        <v>5480.5321821881471</v>
      </c>
      <c r="AG1100" s="44">
        <v>1128.4755203370594</v>
      </c>
      <c r="AH1100" s="45">
        <v>2372.1353104454533</v>
      </c>
      <c r="AI1100" s="12">
        <v>0</v>
      </c>
      <c r="AJ1100" s="12">
        <v>-25.340394918852546</v>
      </c>
      <c r="AK1100" s="12">
        <v>68.086745462484998</v>
      </c>
      <c r="AL1100" s="12">
        <v>121.02448036696042</v>
      </c>
      <c r="AM1100" s="44">
        <v>153.61007742556788</v>
      </c>
      <c r="AN1100" s="45">
        <v>89.999999758463275</v>
      </c>
      <c r="AO1100" s="12">
        <v>0</v>
      </c>
      <c r="AP1100" s="12">
        <v>-2010.6139563897559</v>
      </c>
      <c r="AQ1100" s="12">
        <v>10129.541197060722</v>
      </c>
      <c r="AR1100" s="12">
        <v>11355.014636369206</v>
      </c>
      <c r="AS1100" s="44">
        <v>8362.0374116708736</v>
      </c>
      <c r="AT1100" s="45">
        <v>7124.5072542584185</v>
      </c>
      <c r="AU1100" s="12">
        <v>0</v>
      </c>
      <c r="AV1100" s="12">
        <v>11421.395593521003</v>
      </c>
      <c r="AW1100" s="12">
        <v>16692.072392746846</v>
      </c>
      <c r="AX1100" s="12">
        <v>13211.284547433808</v>
      </c>
      <c r="AY1100" s="44">
        <v>8359.5606668127584</v>
      </c>
      <c r="AZ1100" s="45">
        <v>7492.4962396068477</v>
      </c>
      <c r="BA1100" s="12">
        <v>0</v>
      </c>
      <c r="BB1100" s="12">
        <v>9576.3971957931062</v>
      </c>
      <c r="BC1100" s="12">
        <v>11383.902169822171</v>
      </c>
      <c r="BD1100" s="12">
        <v>8530.3249819679841</v>
      </c>
      <c r="BE1100" s="44">
        <v>7351.1603809281305</v>
      </c>
      <c r="BF1100" s="45">
        <v>7124.5072642584182</v>
      </c>
      <c r="BG1100" s="12">
        <v>0</v>
      </c>
      <c r="BH1100" s="12">
        <v>16908.548467018267</v>
      </c>
      <c r="BI1100" s="12">
        <v>13573.836071917311</v>
      </c>
      <c r="BJ1100" s="12">
        <v>8514.7580270872368</v>
      </c>
      <c r="BK1100" s="44">
        <v>7857.9785412174251</v>
      </c>
      <c r="BL1100" s="45">
        <v>5120.3609291613948</v>
      </c>
      <c r="BM1100" s="12">
        <v>0</v>
      </c>
      <c r="BN1100" s="12">
        <v>0</v>
      </c>
      <c r="BO1100" s="12">
        <v>93.427140381337537</v>
      </c>
      <c r="BP1100" s="12">
        <v>52.937734904475427</v>
      </c>
      <c r="BQ1100" s="48">
        <v>32.585597058607448</v>
      </c>
      <c r="BR1100" s="49">
        <v>63.610077667104591</v>
      </c>
      <c r="BS1100" s="13">
        <v>0</v>
      </c>
      <c r="BT1100" s="12">
        <v>174.7464324375787</v>
      </c>
      <c r="BV1100" s="14">
        <f>Таблица1[[#This Row],[Lкан_леб,мм]]</f>
        <v>58155.253567562417</v>
      </c>
      <c r="BW1100" s="50">
        <f>Таблица1[[#This Row],[угол обхв4]]+Таблица1[[#This Row],[Lдуг 3,мм]]</f>
        <v>12820.595699808153</v>
      </c>
      <c r="BX1100" s="54">
        <f>Таблица1[[#This Row],[угол обхв5]]+Таблица1[[#This Row],[Y5, мм]]</f>
        <v>58820.54294139635</v>
      </c>
      <c r="BY1100" s="14">
        <f>Таблица1[[#This Row],[угол обхв6]]+Таблица1[[#This Row],[Lдуг 4,мм]]</f>
        <v>16181.669814213779</v>
      </c>
      <c r="BZ1100" s="14">
        <f>Таблица1[[#This Row],[Т1]]+Таблица1[[#This Row],[X6, мм]]</f>
        <v>59197.50955262981</v>
      </c>
      <c r="CA1100" s="14">
        <f>Таблица1[[#This Row],[Т2]]+Таблица1[[#This Row],[Lдуг 5,мм]]</f>
        <v>21662.201996401927</v>
      </c>
      <c r="CB1100" s="14">
        <f>Таблица1[[#This Row],[Т3]]+Таблица1[[#This Row],[Y6, мм]]</f>
        <v>59429.549743249372</v>
      </c>
      <c r="CC1100" s="14">
        <f>Таблица1[[#This Row],[Т4]]+Таблица1[[#This Row],[Lдуг 6,мм]]</f>
        <v>22790.677516738986</v>
      </c>
      <c r="CD1100" s="14">
        <f>Таблица1[[#This Row],[Т5]]+Таблица1[[#This Row],[Lдуг 1,мм]]</f>
        <v>59882.513502687412</v>
      </c>
      <c r="CE1100" s="14">
        <f>Таблица1[[#This Row],[Т6]]+Таблица1[[#This Row],[Lпрям1, мм]]</f>
        <v>25162.81282718444</v>
      </c>
      <c r="CF1100" s="15">
        <f>Таблица1[[#This Row],[Т7]]+Таблица1[[#This Row],[Lдуг 2,мм]]</f>
        <v>59882.513502687412</v>
      </c>
      <c r="CG1100" s="14">
        <f>Таблица1[[#This Row],[Т8]]+Таблица1[[#This Row],[Lпрям2, мм]]</f>
        <v>25162.81282718444</v>
      </c>
      <c r="CH1100" s="14">
        <f>Таблица1[[#This Row],[Т9]]-Таблица1[[#This Row],[Т9]]</f>
        <v>0</v>
      </c>
      <c r="CI1100" s="50">
        <f>Таблица1[[#This Row],[Т9]]-Таблица1[[#This Row],[Т8]]</f>
        <v>34719.700675502972</v>
      </c>
      <c r="CJ1100" s="54">
        <f>Таблица1[[#This Row],[Т9]]-Таблица1[[#This Row],[Т7]]</f>
        <v>0</v>
      </c>
      <c r="CK1100" s="14">
        <f>Таблица1[[#This Row],[Т9]]-Таблица1[[#This Row],[Т6]]</f>
        <v>37091.835985948426</v>
      </c>
      <c r="CL1100" s="14">
        <f>Таблица1[[#This Row],[Т9]]-Таблица1[[#This Row],[Т5]]</f>
        <v>452.96375943804014</v>
      </c>
      <c r="CM1100" s="14">
        <f>Таблица1[[#This Row],[Т9]]-Таблица1[[#This Row],[Т4]]</f>
        <v>38220.311506285485</v>
      </c>
      <c r="CN1100" s="14">
        <f>Таблица1[[#This Row],[Т9]]-Таблица1[[#This Row],[Т3]]</f>
        <v>685.0039500576022</v>
      </c>
      <c r="CO1100" s="14">
        <f>Таблица1[[#This Row],[Т9]]-Таблица1[[#This Row],[Т2]]</f>
        <v>43700.843688473629</v>
      </c>
      <c r="CP1100" s="14">
        <f>Таблица1[[#This Row],[Т9]]-Таблица1[[#This Row],[Т1]]</f>
        <v>1061.970561291062</v>
      </c>
      <c r="CQ1100" s="14">
        <f>Таблица1[[#This Row],[Т9]]-Таблица1[[#This Row],[угол обхв6]]</f>
        <v>47061.917802879259</v>
      </c>
      <c r="CR1100" s="14">
        <f>Таблица1[[#This Row],[Т9]]-Таблица1[[#This Row],[угол обхв5]]</f>
        <v>1727.2599351249955</v>
      </c>
      <c r="CS1100" s="14">
        <f>Таблица1[[#This Row],[Т9]]-Таблица1[[#This Row],[угол обхв4]]</f>
        <v>59882.513502687412</v>
      </c>
      <c r="CT1100" s="14">
        <f>Таблица1[[#This Row],[Lкан_прям, мм]]+Таблица1[[#This Row],[Lкан_дуг, мм]]+Таблица1[[#This Row],[Lкан_леб,мм]]</f>
        <v>85045.326329871838</v>
      </c>
      <c r="CU1100" s="16">
        <f>Таблица1[[#This Row],[Lкан_леб,мм]]</f>
        <v>58155.253567562417</v>
      </c>
      <c r="CV1100" s="14">
        <f>2534431-(Таблица1[[#This Row],[Т23]]+Таблица1[[#This Row],[угол обхв3]])</f>
        <v>2449210.9272376904</v>
      </c>
      <c r="CW1100" s="50">
        <f>SUM(X1100:AC1100,AD1100:AI1100)-Таблица1[[#This Row],[lподв_min, мм]]</f>
        <v>24517.937450144003</v>
      </c>
      <c r="CX1100" s="17">
        <f>CW1539-Таблица1[[#This Row],[Суммарная длина каната]]</f>
        <v>-2425976.1748874541</v>
      </c>
    </row>
    <row r="1101" spans="1:102" x14ac:dyDescent="0.25">
      <c r="A1101" s="21">
        <v>1100</v>
      </c>
      <c r="B1101" s="10">
        <v>27.030408163265299</v>
      </c>
      <c r="C1101" s="10">
        <v>42.568571428571424</v>
      </c>
      <c r="D1101" s="11">
        <v>7906.4245841589727</v>
      </c>
      <c r="E1101" s="11">
        <v>7386.7403171809165</v>
      </c>
      <c r="F1101" s="11">
        <v>7193.4406056266662</v>
      </c>
      <c r="G1101" s="11">
        <v>7936.7792670346907</v>
      </c>
      <c r="H1101" s="11">
        <v>7498.4240941589733</v>
      </c>
      <c r="I1101" s="11">
        <v>4965.7843687985496</v>
      </c>
      <c r="J1101" s="11">
        <v>2420.9559483823664</v>
      </c>
      <c r="K1101" s="11">
        <v>25201.039213714914</v>
      </c>
      <c r="L1101" s="11">
        <v>1689.0335485945095</v>
      </c>
      <c r="M1101" s="11">
        <v>58155.253567562417</v>
      </c>
      <c r="N1101" s="11">
        <v>9751.0192199803587</v>
      </c>
      <c r="O1101" s="11">
        <v>16539.805807879475</v>
      </c>
      <c r="P1101" s="43">
        <v>11097.835364320888</v>
      </c>
      <c r="Q1101" s="11">
        <v>13471.939839979352</v>
      </c>
      <c r="R1101" s="11">
        <v>8496.1779182689461</v>
      </c>
      <c r="S1101" s="11">
        <v>8648.2885742468807</v>
      </c>
      <c r="T1101" s="11">
        <v>7906.4245841589727</v>
      </c>
      <c r="U1101" s="11">
        <v>7386.7403171809165</v>
      </c>
      <c r="V1101" s="11">
        <v>7113.2278846665367</v>
      </c>
      <c r="W1101" s="11">
        <v>7821.5103666488003</v>
      </c>
      <c r="X1101" s="12">
        <v>0</v>
      </c>
      <c r="Y1101" s="12">
        <v>652.55299935171411</v>
      </c>
      <c r="Z1101" s="12">
        <v>370.58979246778017</v>
      </c>
      <c r="AA1101" s="44">
        <v>232.04019061955924</v>
      </c>
      <c r="AB1101" s="45">
        <v>433.85056615545619</v>
      </c>
      <c r="AC1101" s="12">
        <v>0</v>
      </c>
      <c r="AD1101" s="12">
        <v>12820.595699808153</v>
      </c>
      <c r="AE1101" s="12">
        <v>3350.4798646844683</v>
      </c>
      <c r="AF1101" s="12">
        <v>5480.5321821881489</v>
      </c>
      <c r="AG1101" s="44">
        <v>1128.4755203370614</v>
      </c>
      <c r="AH1101" s="45">
        <v>2420.95594669708</v>
      </c>
      <c r="AI1101" s="12">
        <v>0</v>
      </c>
      <c r="AJ1101" s="12">
        <v>-25.340394918852546</v>
      </c>
      <c r="AK1101" s="12">
        <v>66.298165795501291</v>
      </c>
      <c r="AL1101" s="12">
        <v>118.34039873430734</v>
      </c>
      <c r="AM1101" s="44">
        <v>150.92599579291485</v>
      </c>
      <c r="AN1101" s="45">
        <v>89.999999763334074</v>
      </c>
      <c r="AO1101" s="12">
        <v>0</v>
      </c>
      <c r="AP1101" s="12">
        <v>-2010.6139563897559</v>
      </c>
      <c r="AQ1101" s="12">
        <v>10124.604307924508</v>
      </c>
      <c r="AR1101" s="12">
        <v>11456.933650946237</v>
      </c>
      <c r="AS1101" s="44">
        <v>8694.4409850957818</v>
      </c>
      <c r="AT1101" s="45">
        <v>7498.4245841589727</v>
      </c>
      <c r="AU1101" s="12">
        <v>0</v>
      </c>
      <c r="AV1101" s="12">
        <v>11421.395593521003</v>
      </c>
      <c r="AW1101" s="12">
        <v>16703.812460384066</v>
      </c>
      <c r="AX1101" s="12">
        <v>13278.258605620576</v>
      </c>
      <c r="AY1101" s="44">
        <v>8291.69951618085</v>
      </c>
      <c r="AZ1101" s="45">
        <v>7386.7403154956319</v>
      </c>
      <c r="BA1101" s="12">
        <v>0</v>
      </c>
      <c r="BB1101" s="12">
        <v>9576.3971957931062</v>
      </c>
      <c r="BC1101" s="12">
        <v>11471.420452265038</v>
      </c>
      <c r="BD1101" s="12">
        <v>8855.276204894295</v>
      </c>
      <c r="BE1101" s="44">
        <v>7708.1615173321388</v>
      </c>
      <c r="BF1101" s="45">
        <v>7498.4245941589725</v>
      </c>
      <c r="BG1101" s="12">
        <v>0</v>
      </c>
      <c r="BH1101" s="12">
        <v>16908.548467018267</v>
      </c>
      <c r="BI1101" s="12">
        <v>13635.946492483943</v>
      </c>
      <c r="BJ1101" s="12">
        <v>8454.6073398881035</v>
      </c>
      <c r="BK1101" s="44">
        <v>7743.3293752469463</v>
      </c>
      <c r="BL1101" s="45">
        <v>4965.7843687985514</v>
      </c>
      <c r="BM1101" s="12">
        <v>0</v>
      </c>
      <c r="BN1101" s="12">
        <v>0</v>
      </c>
      <c r="BO1101" s="12">
        <v>91.638560714353829</v>
      </c>
      <c r="BP1101" s="12">
        <v>52.042232938806059</v>
      </c>
      <c r="BQ1101" s="48">
        <v>32.585597058607497</v>
      </c>
      <c r="BR1101" s="49">
        <v>60.925996029580766</v>
      </c>
      <c r="BS1101" s="13">
        <v>0</v>
      </c>
      <c r="BT1101" s="12">
        <v>174.7464324375787</v>
      </c>
      <c r="BV1101" s="14">
        <f>Таблица1[[#This Row],[Lкан_леб,мм]]</f>
        <v>58155.253567562417</v>
      </c>
      <c r="BW1101" s="50">
        <f>Таблица1[[#This Row],[угол обхв4]]+Таблица1[[#This Row],[Lдуг 3,мм]]</f>
        <v>12820.595699808153</v>
      </c>
      <c r="BX1101" s="54">
        <f>Таблица1[[#This Row],[угол обхв5]]+Таблица1[[#This Row],[Y5, мм]]</f>
        <v>58807.806566914129</v>
      </c>
      <c r="BY1101" s="14">
        <f>Таблица1[[#This Row],[угол обхв6]]+Таблица1[[#This Row],[Lдуг 4,мм]]</f>
        <v>16171.075564492621</v>
      </c>
      <c r="BZ1101" s="14">
        <f>Таблица1[[#This Row],[Т1]]+Таблица1[[#This Row],[X6, мм]]</f>
        <v>59178.396359381906</v>
      </c>
      <c r="CA1101" s="14">
        <f>Таблица1[[#This Row],[Т2]]+Таблица1[[#This Row],[Lдуг 5,мм]]</f>
        <v>21651.607746680769</v>
      </c>
      <c r="CB1101" s="14">
        <f>Таблица1[[#This Row],[Т3]]+Таблица1[[#This Row],[Y6, мм]]</f>
        <v>59410.436550001468</v>
      </c>
      <c r="CC1101" s="14">
        <f>Таблица1[[#This Row],[Т4]]+Таблица1[[#This Row],[Lдуг 6,мм]]</f>
        <v>22780.083267017832</v>
      </c>
      <c r="CD1101" s="14">
        <f>Таблица1[[#This Row],[Т5]]+Таблица1[[#This Row],[Lдуг 1,мм]]</f>
        <v>59844.287116156927</v>
      </c>
      <c r="CE1101" s="14">
        <f>Таблица1[[#This Row],[Т6]]+Таблица1[[#This Row],[Lпрям1, мм]]</f>
        <v>25201.03921371491</v>
      </c>
      <c r="CF1101" s="15">
        <f>Таблица1[[#This Row],[Т7]]+Таблица1[[#This Row],[Lдуг 2,мм]]</f>
        <v>59844.287116156927</v>
      </c>
      <c r="CG1101" s="14">
        <f>Таблица1[[#This Row],[Т8]]+Таблица1[[#This Row],[Lпрям2, мм]]</f>
        <v>25201.03921371491</v>
      </c>
      <c r="CH1101" s="14">
        <f>Таблица1[[#This Row],[Т9]]-Таблица1[[#This Row],[Т9]]</f>
        <v>0</v>
      </c>
      <c r="CI1101" s="50">
        <f>Таблица1[[#This Row],[Т9]]-Таблица1[[#This Row],[Т8]]</f>
        <v>34643.247902442017</v>
      </c>
      <c r="CJ1101" s="54">
        <f>Таблица1[[#This Row],[Т9]]-Таблица1[[#This Row],[Т7]]</f>
        <v>0</v>
      </c>
      <c r="CK1101" s="14">
        <f>Таблица1[[#This Row],[Т9]]-Таблица1[[#This Row],[Т6]]</f>
        <v>37064.203849139099</v>
      </c>
      <c r="CL1101" s="14">
        <f>Таблица1[[#This Row],[Т9]]-Таблица1[[#This Row],[Т5]]</f>
        <v>433.85056615545909</v>
      </c>
      <c r="CM1101" s="14">
        <f>Таблица1[[#This Row],[Т9]]-Таблица1[[#This Row],[Т4]]</f>
        <v>38192.679369476158</v>
      </c>
      <c r="CN1101" s="14">
        <f>Таблица1[[#This Row],[Т9]]-Таблица1[[#This Row],[Т3]]</f>
        <v>665.89075677502115</v>
      </c>
      <c r="CO1101" s="14">
        <f>Таблица1[[#This Row],[Т9]]-Таблица1[[#This Row],[Т2]]</f>
        <v>43673.21155166431</v>
      </c>
      <c r="CP1101" s="14">
        <f>Таблица1[[#This Row],[Т9]]-Таблица1[[#This Row],[Т1]]</f>
        <v>1036.4805492427986</v>
      </c>
      <c r="CQ1101" s="14">
        <f>Таблица1[[#This Row],[Т9]]-Таблица1[[#This Row],[угол обхв6]]</f>
        <v>47023.691416348775</v>
      </c>
      <c r="CR1101" s="14">
        <f>Таблица1[[#This Row],[Т9]]-Таблица1[[#This Row],[угол обхв5]]</f>
        <v>1689.0335485945106</v>
      </c>
      <c r="CS1101" s="14">
        <f>Таблица1[[#This Row],[Т9]]-Таблица1[[#This Row],[угол обхв4]]</f>
        <v>59844.287116156927</v>
      </c>
      <c r="CT1101" s="14">
        <f>Таблица1[[#This Row],[Lкан_прям, мм]]+Таблица1[[#This Row],[Lкан_дуг, мм]]+Таблица1[[#This Row],[Lкан_леб,мм]]</f>
        <v>85045.326329871838</v>
      </c>
      <c r="CU1101" s="16">
        <f>Таблица1[[#This Row],[Lкан_леб,мм]]</f>
        <v>58155.253567562417</v>
      </c>
      <c r="CV1101" s="14">
        <f>2534431-(Таблица1[[#This Row],[Т23]]+Таблица1[[#This Row],[угол обхв3]])</f>
        <v>2449210.9272376904</v>
      </c>
      <c r="CW1101" s="50">
        <f>SUM(X1101:AC1101,AD1101:AI1101)-Таблица1[[#This Row],[lподв_min, мм]]</f>
        <v>24469.116813927056</v>
      </c>
      <c r="CX1101" s="17">
        <f>CW1540-Таблица1[[#This Row],[Суммарная длина каната]]</f>
        <v>-2426019.7333545191</v>
      </c>
    </row>
    <row r="1102" spans="1:102" x14ac:dyDescent="0.25">
      <c r="A1102" s="21">
        <v>1101</v>
      </c>
      <c r="B1102" s="10">
        <v>27.030408163265299</v>
      </c>
      <c r="C1102" s="10">
        <v>45.252653061224485</v>
      </c>
      <c r="D1102" s="11">
        <v>8284.8841349978429</v>
      </c>
      <c r="E1102" s="11">
        <v>7298.6105635743579</v>
      </c>
      <c r="F1102" s="11">
        <v>7546.9246190012627</v>
      </c>
      <c r="G1102" s="11">
        <v>7814.6578024489527</v>
      </c>
      <c r="H1102" s="11">
        <v>7876.8836449978435</v>
      </c>
      <c r="I1102" s="11">
        <v>4827.2007089054741</v>
      </c>
      <c r="J1102" s="11">
        <v>2471.4098546688838</v>
      </c>
      <c r="K1102" s="11">
        <v>25239.265600245108</v>
      </c>
      <c r="L1102" s="11">
        <v>1650.8071620643095</v>
      </c>
      <c r="M1102" s="11">
        <v>58155.253567562417</v>
      </c>
      <c r="N1102" s="11">
        <v>9751.0192199803587</v>
      </c>
      <c r="O1102" s="11">
        <v>16539.805807879475</v>
      </c>
      <c r="P1102" s="43">
        <v>11187.830315839659</v>
      </c>
      <c r="Q1102" s="11">
        <v>13526.584509500584</v>
      </c>
      <c r="R1102" s="11">
        <v>8814.9135105574951</v>
      </c>
      <c r="S1102" s="11">
        <v>8586.3923234404629</v>
      </c>
      <c r="T1102" s="11">
        <v>8284.8841349978429</v>
      </c>
      <c r="U1102" s="11">
        <v>7298.6105635743579</v>
      </c>
      <c r="V1102" s="11">
        <v>7472.1978166982544</v>
      </c>
      <c r="W1102" s="11">
        <v>7695.7590849724093</v>
      </c>
      <c r="X1102" s="12">
        <v>0</v>
      </c>
      <c r="Y1102" s="12">
        <v>639.79488605700158</v>
      </c>
      <c r="Z1102" s="12">
        <v>364.2347125145958</v>
      </c>
      <c r="AA1102" s="44">
        <v>232.0401906195585</v>
      </c>
      <c r="AB1102" s="45">
        <v>414.73737287315356</v>
      </c>
      <c r="AC1102" s="12">
        <v>0</v>
      </c>
      <c r="AD1102" s="12">
        <v>12820.595699808153</v>
      </c>
      <c r="AE1102" s="12">
        <v>3338.2523448937418</v>
      </c>
      <c r="AF1102" s="12">
        <v>5480.5321821881489</v>
      </c>
      <c r="AG1102" s="44">
        <v>1128.4755203370612</v>
      </c>
      <c r="AH1102" s="45">
        <v>2471.4098530180022</v>
      </c>
      <c r="AI1102" s="12">
        <v>0</v>
      </c>
      <c r="AJ1102" s="12">
        <v>-25.340394918852546</v>
      </c>
      <c r="AK1102" s="12">
        <v>64.50653332898959</v>
      </c>
      <c r="AL1102" s="12">
        <v>115.65631710165431</v>
      </c>
      <c r="AM1102" s="44">
        <v>148.2419141602617</v>
      </c>
      <c r="AN1102" s="45">
        <v>89.999999768165608</v>
      </c>
      <c r="AO1102" s="12">
        <v>0</v>
      </c>
      <c r="AP1102" s="12">
        <v>-2010.6139563897559</v>
      </c>
      <c r="AQ1102" s="12">
        <v>10119.294042469166</v>
      </c>
      <c r="AR1102" s="12">
        <v>11555.604529165743</v>
      </c>
      <c r="AS1102" s="44">
        <v>9029.6577515357349</v>
      </c>
      <c r="AT1102" s="45">
        <v>7876.8841349978438</v>
      </c>
      <c r="AU1102" s="12">
        <v>0</v>
      </c>
      <c r="AV1102" s="12">
        <v>11421.395593521003</v>
      </c>
      <c r="AW1102" s="12">
        <v>16715.412342839987</v>
      </c>
      <c r="AX1102" s="12">
        <v>13349.931946506496</v>
      </c>
      <c r="AY1102" s="44">
        <v>8239.4789178668543</v>
      </c>
      <c r="AZ1102" s="45">
        <v>7298.6105619234786</v>
      </c>
      <c r="BA1102" s="12">
        <v>0</v>
      </c>
      <c r="BB1102" s="12">
        <v>9576.3971957931062</v>
      </c>
      <c r="BC1102" s="12">
        <v>11556.105138328467</v>
      </c>
      <c r="BD1102" s="12">
        <v>9182.6877238835787</v>
      </c>
      <c r="BE1102" s="44">
        <v>8070.1398940196041</v>
      </c>
      <c r="BF1102" s="45">
        <v>7876.8841449978436</v>
      </c>
      <c r="BG1102" s="12">
        <v>0</v>
      </c>
      <c r="BH1102" s="12">
        <v>16908.548467018267</v>
      </c>
      <c r="BI1102" s="12">
        <v>13702.191044461097</v>
      </c>
      <c r="BJ1102" s="12">
        <v>8409.7397604463749</v>
      </c>
      <c r="BK1102" s="44">
        <v>7645.5239691479674</v>
      </c>
      <c r="BL1102" s="45">
        <v>4827.2007089054759</v>
      </c>
      <c r="BM1102" s="12">
        <v>0</v>
      </c>
      <c r="BN1102" s="12">
        <v>0</v>
      </c>
      <c r="BO1102" s="12">
        <v>89.846928247842143</v>
      </c>
      <c r="BP1102" s="12">
        <v>51.149783772664726</v>
      </c>
      <c r="BQ1102" s="48">
        <v>32.585597058607398</v>
      </c>
      <c r="BR1102" s="49">
        <v>58.241914392096113</v>
      </c>
      <c r="BS1102" s="13">
        <v>0</v>
      </c>
      <c r="BT1102" s="12">
        <v>174.7464324375787</v>
      </c>
      <c r="BV1102" s="14">
        <f>Таблица1[[#This Row],[Lкан_леб,мм]]</f>
        <v>58155.253567562417</v>
      </c>
      <c r="BW1102" s="50">
        <f>Таблица1[[#This Row],[угол обхв4]]+Таблица1[[#This Row],[Lдуг 3,мм]]</f>
        <v>12820.595699808153</v>
      </c>
      <c r="BX1102" s="54">
        <f>Таблица1[[#This Row],[угол обхв5]]+Таблица1[[#This Row],[Y5, мм]]</f>
        <v>58795.04845361942</v>
      </c>
      <c r="BY1102" s="14">
        <f>Таблица1[[#This Row],[угол обхв6]]+Таблица1[[#This Row],[Lдуг 4,мм]]</f>
        <v>16158.848044701896</v>
      </c>
      <c r="BZ1102" s="14">
        <f>Таблица1[[#This Row],[Т1]]+Таблица1[[#This Row],[X6, мм]]</f>
        <v>59159.283166134017</v>
      </c>
      <c r="CA1102" s="14">
        <f>Таблица1[[#This Row],[Т2]]+Таблица1[[#This Row],[Lдуг 5,мм]]</f>
        <v>21639.380226890044</v>
      </c>
      <c r="CB1102" s="14">
        <f>Таблица1[[#This Row],[Т3]]+Таблица1[[#This Row],[Y6, мм]]</f>
        <v>59391.323356753579</v>
      </c>
      <c r="CC1102" s="14">
        <f>Таблица1[[#This Row],[Т4]]+Таблица1[[#This Row],[Lдуг 6,мм]]</f>
        <v>22767.855747227106</v>
      </c>
      <c r="CD1102" s="14">
        <f>Таблица1[[#This Row],[Т5]]+Таблица1[[#This Row],[Lдуг 1,мм]]</f>
        <v>59806.060729626734</v>
      </c>
      <c r="CE1102" s="14">
        <f>Таблица1[[#This Row],[Т6]]+Таблица1[[#This Row],[Lпрям1, мм]]</f>
        <v>25239.265600245108</v>
      </c>
      <c r="CF1102" s="15">
        <f>Таблица1[[#This Row],[Т7]]+Таблица1[[#This Row],[Lдуг 2,мм]]</f>
        <v>59806.060729626734</v>
      </c>
      <c r="CG1102" s="14">
        <f>Таблица1[[#This Row],[Т8]]+Таблица1[[#This Row],[Lпрям2, мм]]</f>
        <v>25239.265600245108</v>
      </c>
      <c r="CH1102" s="14">
        <f>Таблица1[[#This Row],[Т9]]-Таблица1[[#This Row],[Т9]]</f>
        <v>0</v>
      </c>
      <c r="CI1102" s="50">
        <f>Таблица1[[#This Row],[Т9]]-Таблица1[[#This Row],[Т8]]</f>
        <v>34566.79512938163</v>
      </c>
      <c r="CJ1102" s="54">
        <f>Таблица1[[#This Row],[Т9]]-Таблица1[[#This Row],[Т7]]</f>
        <v>0</v>
      </c>
      <c r="CK1102" s="14">
        <f>Таблица1[[#This Row],[Т9]]-Таблица1[[#This Row],[Т6]]</f>
        <v>37038.204982399628</v>
      </c>
      <c r="CL1102" s="14">
        <f>Таблица1[[#This Row],[Т9]]-Таблица1[[#This Row],[Т5]]</f>
        <v>414.73737287315453</v>
      </c>
      <c r="CM1102" s="14">
        <f>Таблица1[[#This Row],[Т9]]-Таблица1[[#This Row],[Т4]]</f>
        <v>38166.680502736694</v>
      </c>
      <c r="CN1102" s="14">
        <f>Таблица1[[#This Row],[Т9]]-Таблица1[[#This Row],[Т3]]</f>
        <v>646.77756349271658</v>
      </c>
      <c r="CO1102" s="14">
        <f>Таблица1[[#This Row],[Т9]]-Таблица1[[#This Row],[Т2]]</f>
        <v>43647.212684924838</v>
      </c>
      <c r="CP1102" s="14">
        <f>Таблица1[[#This Row],[Т9]]-Таблица1[[#This Row],[Т1]]</f>
        <v>1011.0122760073136</v>
      </c>
      <c r="CQ1102" s="14">
        <f>Таблица1[[#This Row],[Т9]]-Таблица1[[#This Row],[угол обхв6]]</f>
        <v>46985.465029818581</v>
      </c>
      <c r="CR1102" s="14">
        <f>Таблица1[[#This Row],[Т9]]-Таблица1[[#This Row],[угол обхв5]]</f>
        <v>1650.8071620643168</v>
      </c>
      <c r="CS1102" s="14">
        <f>Таблица1[[#This Row],[Т9]]-Таблица1[[#This Row],[угол обхв4]]</f>
        <v>59806.060729626734</v>
      </c>
      <c r="CT1102" s="14">
        <f>Таблица1[[#This Row],[Lкан_прям, мм]]+Таблица1[[#This Row],[Lкан_дуг, мм]]+Таблица1[[#This Row],[Lкан_леб,мм]]</f>
        <v>85045.326329871838</v>
      </c>
      <c r="CU1102" s="16">
        <f>Таблица1[[#This Row],[Lкан_леб,мм]]</f>
        <v>58155.253567562417</v>
      </c>
      <c r="CV1102" s="14">
        <f>2534431-(Таблица1[[#This Row],[Т23]]+Таблица1[[#This Row],[угол обхв3]])</f>
        <v>2449210.9272376904</v>
      </c>
      <c r="CW1102" s="50">
        <f>SUM(X1102:AC1102,AD1102:AI1102)-Таблица1[[#This Row],[lподв_min, мм]]</f>
        <v>24418.662907640533</v>
      </c>
      <c r="CX1102" s="17">
        <f>CW1541-Таблица1[[#This Row],[Суммарная длина каната]]</f>
        <v>-2426064.3696127101</v>
      </c>
    </row>
    <row r="1103" spans="1:102" x14ac:dyDescent="0.25">
      <c r="A1103" s="21">
        <v>1102</v>
      </c>
      <c r="B1103" s="10">
        <v>27.030408163265299</v>
      </c>
      <c r="C1103" s="10">
        <v>47.936734693877547</v>
      </c>
      <c r="D1103" s="11">
        <v>8667.0555089172594</v>
      </c>
      <c r="E1103" s="11">
        <v>7228.3003506002906</v>
      </c>
      <c r="F1103" s="11">
        <v>7905.7396509552327</v>
      </c>
      <c r="G1103" s="11">
        <v>7709.2235923089256</v>
      </c>
      <c r="H1103" s="11">
        <v>8259.0550189172609</v>
      </c>
      <c r="I1103" s="11">
        <v>4704.8122877017695</v>
      </c>
      <c r="J1103" s="11">
        <v>2523.4880628985215</v>
      </c>
      <c r="K1103" s="11">
        <v>25277.49198677497</v>
      </c>
      <c r="L1103" s="11">
        <v>1612.5807755344454</v>
      </c>
      <c r="M1103" s="11">
        <v>58155.253567562417</v>
      </c>
      <c r="N1103" s="11">
        <v>9751.0192199803587</v>
      </c>
      <c r="O1103" s="11">
        <v>16539.805807879475</v>
      </c>
      <c r="P1103" s="43">
        <v>11275.167584676858</v>
      </c>
      <c r="Q1103" s="11">
        <v>13585.383596891546</v>
      </c>
      <c r="R1103" s="11">
        <v>9136.19796080378</v>
      </c>
      <c r="S1103" s="11">
        <v>8539.4900240792667</v>
      </c>
      <c r="T1103" s="11">
        <v>8667.0555089172594</v>
      </c>
      <c r="U1103" s="11">
        <v>7228.3003506002906</v>
      </c>
      <c r="V1103" s="11">
        <v>7836.6627292873482</v>
      </c>
      <c r="W1103" s="11">
        <v>7586.9559396247878</v>
      </c>
      <c r="X1103" s="12">
        <v>0</v>
      </c>
      <c r="Y1103" s="12">
        <v>627.01165690155494</v>
      </c>
      <c r="Z1103" s="12">
        <v>357.90474842214519</v>
      </c>
      <c r="AA1103" s="44">
        <v>232.04019061955876</v>
      </c>
      <c r="AB1103" s="45">
        <v>395.62417959118659</v>
      </c>
      <c r="AC1103" s="12">
        <v>0</v>
      </c>
      <c r="AD1103" s="12">
        <v>12820.595699808153</v>
      </c>
      <c r="AE1103" s="12">
        <v>3324.4005231598976</v>
      </c>
      <c r="AF1103" s="12">
        <v>5480.5321821881489</v>
      </c>
      <c r="AG1103" s="44">
        <v>1128.475520337061</v>
      </c>
      <c r="AH1103" s="45">
        <v>2523.4880612817096</v>
      </c>
      <c r="AI1103" s="12">
        <v>0</v>
      </c>
      <c r="AJ1103" s="12">
        <v>-25.340394918852546</v>
      </c>
      <c r="AK1103" s="12">
        <v>62.711373821255073</v>
      </c>
      <c r="AL1103" s="12">
        <v>112.97223546900122</v>
      </c>
      <c r="AM1103" s="44">
        <v>145.55783252760867</v>
      </c>
      <c r="AN1103" s="45">
        <v>89.999999772950048</v>
      </c>
      <c r="AO1103" s="12">
        <v>0</v>
      </c>
      <c r="AP1103" s="12">
        <v>-2010.6139563897559</v>
      </c>
      <c r="AQ1103" s="12">
        <v>10113.612190859005</v>
      </c>
      <c r="AR1103" s="12">
        <v>11650.810772102763</v>
      </c>
      <c r="AS1103" s="44">
        <v>9366.9521943836862</v>
      </c>
      <c r="AT1103" s="45">
        <v>8259.0555089172594</v>
      </c>
      <c r="AU1103" s="12">
        <v>0</v>
      </c>
      <c r="AV1103" s="12">
        <v>11421.395593521003</v>
      </c>
      <c r="AW1103" s="12">
        <v>16726.862851236299</v>
      </c>
      <c r="AX1103" s="12">
        <v>13426.147307872661</v>
      </c>
      <c r="AY1103" s="44">
        <v>8203.013451811672</v>
      </c>
      <c r="AZ1103" s="45">
        <v>7228.3003489834809</v>
      </c>
      <c r="BA1103" s="12">
        <v>0</v>
      </c>
      <c r="BB1103" s="12">
        <v>9576.3971957931062</v>
      </c>
      <c r="BC1103" s="12">
        <v>11637.760555555504</v>
      </c>
      <c r="BD1103" s="12">
        <v>9511.841148229687</v>
      </c>
      <c r="BE1103" s="44">
        <v>8436.3012753373532</v>
      </c>
      <c r="BF1103" s="45">
        <v>8259.055518917261</v>
      </c>
      <c r="BG1103" s="12">
        <v>0</v>
      </c>
      <c r="BH1103" s="12">
        <v>16908.548467018267</v>
      </c>
      <c r="BI1103" s="12">
        <v>13772.440640248371</v>
      </c>
      <c r="BJ1103" s="12">
        <v>8380.2537350603816</v>
      </c>
      <c r="BK1103" s="44">
        <v>7564.7769228678853</v>
      </c>
      <c r="BL1103" s="45">
        <v>4704.8122877017713</v>
      </c>
      <c r="BM1103" s="12">
        <v>0</v>
      </c>
      <c r="BN1103" s="12">
        <v>0</v>
      </c>
      <c r="BO1103" s="12">
        <v>88.051768740107619</v>
      </c>
      <c r="BP1103" s="12">
        <v>50.260861647746154</v>
      </c>
      <c r="BQ1103" s="48">
        <v>32.585597058607433</v>
      </c>
      <c r="BR1103" s="49">
        <v>55.557832754658612</v>
      </c>
      <c r="BS1103" s="13">
        <v>0</v>
      </c>
      <c r="BT1103" s="12">
        <v>174.7464324375787</v>
      </c>
      <c r="BV1103" s="14">
        <f>Таблица1[[#This Row],[Lкан_леб,мм]]</f>
        <v>58155.253567562417</v>
      </c>
      <c r="BW1103" s="50">
        <f>Таблица1[[#This Row],[угол обхв4]]+Таблица1[[#This Row],[Lдуг 3,мм]]</f>
        <v>12820.595699808153</v>
      </c>
      <c r="BX1103" s="54">
        <f>Таблица1[[#This Row],[угол обхв5]]+Таблица1[[#This Row],[Y5, мм]]</f>
        <v>58782.265224463968</v>
      </c>
      <c r="BY1103" s="14">
        <f>Таблица1[[#This Row],[угол обхв6]]+Таблица1[[#This Row],[Lдуг 4,мм]]</f>
        <v>16144.99622296805</v>
      </c>
      <c r="BZ1103" s="14">
        <f>Таблица1[[#This Row],[Т1]]+Таблица1[[#This Row],[X6, мм]]</f>
        <v>59140.169972886113</v>
      </c>
      <c r="CA1103" s="14">
        <f>Таблица1[[#This Row],[Т2]]+Таблица1[[#This Row],[Lдуг 5,мм]]</f>
        <v>21625.528405156198</v>
      </c>
      <c r="CB1103" s="14">
        <f>Таблица1[[#This Row],[Т3]]+Таблица1[[#This Row],[Y6, мм]]</f>
        <v>59372.210163505675</v>
      </c>
      <c r="CC1103" s="14">
        <f>Таблица1[[#This Row],[Т4]]+Таблица1[[#This Row],[Lдуг 6,мм]]</f>
        <v>22754.00392549326</v>
      </c>
      <c r="CD1103" s="14">
        <f>Таблица1[[#This Row],[Т5]]+Таблица1[[#This Row],[Lдуг 1,мм]]</f>
        <v>59767.83434309686</v>
      </c>
      <c r="CE1103" s="14">
        <f>Таблица1[[#This Row],[Т6]]+Таблица1[[#This Row],[Lпрям1, мм]]</f>
        <v>25277.49198677497</v>
      </c>
      <c r="CF1103" s="15">
        <f>Таблица1[[#This Row],[Т7]]+Таблица1[[#This Row],[Lдуг 2,мм]]</f>
        <v>59767.83434309686</v>
      </c>
      <c r="CG1103" s="14">
        <f>Таблица1[[#This Row],[Т8]]+Таблица1[[#This Row],[Lпрям2, мм]]</f>
        <v>25277.49198677497</v>
      </c>
      <c r="CH1103" s="14">
        <f>Таблица1[[#This Row],[Т9]]-Таблица1[[#This Row],[Т9]]</f>
        <v>0</v>
      </c>
      <c r="CI1103" s="50">
        <f>Таблица1[[#This Row],[Т9]]-Таблица1[[#This Row],[Т8]]</f>
        <v>34490.342356321889</v>
      </c>
      <c r="CJ1103" s="54">
        <f>Таблица1[[#This Row],[Т9]]-Таблица1[[#This Row],[Т7]]</f>
        <v>0</v>
      </c>
      <c r="CK1103" s="14">
        <f>Таблица1[[#This Row],[Т9]]-Таблица1[[#This Row],[Т6]]</f>
        <v>37013.830417603604</v>
      </c>
      <c r="CL1103" s="14">
        <f>Таблица1[[#This Row],[Т9]]-Таблица1[[#This Row],[Т5]]</f>
        <v>395.62417959118466</v>
      </c>
      <c r="CM1103" s="14">
        <f>Таблица1[[#This Row],[Т9]]-Таблица1[[#This Row],[Т4]]</f>
        <v>38142.305937940662</v>
      </c>
      <c r="CN1103" s="14">
        <f>Таблица1[[#This Row],[Т9]]-Таблица1[[#This Row],[Т3]]</f>
        <v>627.66437021074671</v>
      </c>
      <c r="CO1103" s="14">
        <f>Таблица1[[#This Row],[Т9]]-Таблица1[[#This Row],[Т2]]</f>
        <v>43622.838120128814</v>
      </c>
      <c r="CP1103" s="14">
        <f>Таблица1[[#This Row],[Т9]]-Таблица1[[#This Row],[Т1]]</f>
        <v>985.56911863289133</v>
      </c>
      <c r="CQ1103" s="14">
        <f>Таблица1[[#This Row],[Т9]]-Таблица1[[#This Row],[угол обхв6]]</f>
        <v>46947.238643288707</v>
      </c>
      <c r="CR1103" s="14">
        <f>Таблица1[[#This Row],[Т9]]-Таблица1[[#This Row],[угол обхв5]]</f>
        <v>1612.5807755344431</v>
      </c>
      <c r="CS1103" s="14">
        <f>Таблица1[[#This Row],[Т9]]-Таблица1[[#This Row],[угол обхв4]]</f>
        <v>59767.83434309686</v>
      </c>
      <c r="CT1103" s="14">
        <f>Таблица1[[#This Row],[Lкан_прям, мм]]+Таблица1[[#This Row],[Lкан_дуг, мм]]+Таблица1[[#This Row],[Lкан_леб,мм]]</f>
        <v>85045.326329871838</v>
      </c>
      <c r="CU1103" s="16">
        <f>Таблица1[[#This Row],[Lкан_леб,мм]]</f>
        <v>58155.253567562417</v>
      </c>
      <c r="CV1103" s="14">
        <f>2534431-(Таблица1[[#This Row],[Т23]]+Таблица1[[#This Row],[угол обхв3]])</f>
        <v>2449210.9272376904</v>
      </c>
      <c r="CW1103" s="50">
        <f>SUM(X1103:AC1103,AD1103:AI1103)-Таблица1[[#This Row],[lподв_min, мм]]</f>
        <v>24366.584699410894</v>
      </c>
      <c r="CX1103" s="17">
        <f>CW1542-Таблица1[[#This Row],[Суммарная длина каната]]</f>
        <v>-2426110.0387205342</v>
      </c>
    </row>
    <row r="1104" spans="1:102" x14ac:dyDescent="0.25">
      <c r="A1104" s="21">
        <v>1103</v>
      </c>
      <c r="B1104" s="10">
        <v>27.030408163265299</v>
      </c>
      <c r="C1104" s="10">
        <v>50.620816326530601</v>
      </c>
      <c r="D1104" s="11">
        <v>9052.1001637546542</v>
      </c>
      <c r="E1104" s="11">
        <v>7175.963949567511</v>
      </c>
      <c r="F1104" s="11">
        <v>8269.0984066952151</v>
      </c>
      <c r="G1104" s="11">
        <v>7620.7079753192156</v>
      </c>
      <c r="H1104" s="11">
        <v>8644.0996737546538</v>
      </c>
      <c r="I1104" s="11">
        <v>4598.7835762900722</v>
      </c>
      <c r="J1104" s="11">
        <v>2577.1803732774383</v>
      </c>
      <c r="K1104" s="11">
        <v>25315.718373304459</v>
      </c>
      <c r="L1104" s="11">
        <v>1574.3543890049673</v>
      </c>
      <c r="M1104" s="11">
        <v>58155.253567562417</v>
      </c>
      <c r="N1104" s="11">
        <v>9751.0192199803587</v>
      </c>
      <c r="O1104" s="11">
        <v>16539.805807879475</v>
      </c>
      <c r="P1104" s="43">
        <v>11359.655539571531</v>
      </c>
      <c r="Q1104" s="11">
        <v>13648.208088005014</v>
      </c>
      <c r="R1104" s="11">
        <v>9459.326322023031</v>
      </c>
      <c r="S1104" s="11">
        <v>8507.6845869468307</v>
      </c>
      <c r="T1104" s="11">
        <v>9052.1001637546542</v>
      </c>
      <c r="U1104" s="11">
        <v>7175.963949567511</v>
      </c>
      <c r="V1104" s="11">
        <v>8205.8229309424096</v>
      </c>
      <c r="W1104" s="11">
        <v>7495.339661267154</v>
      </c>
      <c r="X1104" s="12">
        <v>0</v>
      </c>
      <c r="Y1104" s="12">
        <v>614.19983860739956</v>
      </c>
      <c r="Z1104" s="12">
        <v>351.60337346840333</v>
      </c>
      <c r="AA1104" s="44">
        <v>232.04019061955896</v>
      </c>
      <c r="AB1104" s="45">
        <v>376.51098630960547</v>
      </c>
      <c r="AC1104" s="12">
        <v>0</v>
      </c>
      <c r="AD1104" s="12">
        <v>12820.595699808153</v>
      </c>
      <c r="AE1104" s="12">
        <v>3308.934599276784</v>
      </c>
      <c r="AF1104" s="12">
        <v>5480.5321821881489</v>
      </c>
      <c r="AG1104" s="44">
        <v>1128.4755203370619</v>
      </c>
      <c r="AH1104" s="45">
        <v>2577.1803716943109</v>
      </c>
      <c r="AI1104" s="12">
        <v>0</v>
      </c>
      <c r="AJ1104" s="12">
        <v>-25.340394918852546</v>
      </c>
      <c r="AK1104" s="12">
        <v>60.912199516981552</v>
      </c>
      <c r="AL1104" s="12">
        <v>110.28815383634817</v>
      </c>
      <c r="AM1104" s="44">
        <v>142.87375089495563</v>
      </c>
      <c r="AN1104" s="45">
        <v>89.999999777680344</v>
      </c>
      <c r="AO1104" s="12">
        <v>0</v>
      </c>
      <c r="AP1104" s="12">
        <v>-2010.6139563897559</v>
      </c>
      <c r="AQ1104" s="12">
        <v>10107.560527858321</v>
      </c>
      <c r="AR1104" s="12">
        <v>11742.34348276948</v>
      </c>
      <c r="AS1104" s="44">
        <v>9705.5842382943083</v>
      </c>
      <c r="AT1104" s="45">
        <v>8644.1001637546542</v>
      </c>
      <c r="AU1104" s="12">
        <v>0</v>
      </c>
      <c r="AV1104" s="12">
        <v>11421.395593521003</v>
      </c>
      <c r="AW1104" s="12">
        <v>16738.15473219386</v>
      </c>
      <c r="AX1104" s="12">
        <v>13506.737461615912</v>
      </c>
      <c r="AY1104" s="44">
        <v>8182.3831287980402</v>
      </c>
      <c r="AZ1104" s="45">
        <v>7175.9639479843854</v>
      </c>
      <c r="BA1104" s="12">
        <v>0</v>
      </c>
      <c r="BB1104" s="12">
        <v>9576.3971957931062</v>
      </c>
      <c r="BC1104" s="12">
        <v>11716.196847449493</v>
      </c>
      <c r="BD1104" s="12">
        <v>9842.0142652209779</v>
      </c>
      <c r="BE1104" s="44">
        <v>8805.8422474833751</v>
      </c>
      <c r="BF1104" s="45">
        <v>8644.100173754654</v>
      </c>
      <c r="BG1104" s="12">
        <v>0</v>
      </c>
      <c r="BH1104" s="12">
        <v>16908.548467018267</v>
      </c>
      <c r="BI1104" s="12">
        <v>13846.557012319399</v>
      </c>
      <c r="BJ1104" s="12">
        <v>8366.2139605577268</v>
      </c>
      <c r="BK1104" s="44">
        <v>7501.2654077163006</v>
      </c>
      <c r="BL1104" s="45">
        <v>4598.7835762900741</v>
      </c>
      <c r="BM1104" s="12">
        <v>0</v>
      </c>
      <c r="BN1104" s="12">
        <v>0</v>
      </c>
      <c r="BO1104" s="12">
        <v>86.252594435834098</v>
      </c>
      <c r="BP1104" s="12">
        <v>49.37595431936662</v>
      </c>
      <c r="BQ1104" s="48">
        <v>32.585597058607462</v>
      </c>
      <c r="BR1104" s="49">
        <v>52.873751117275283</v>
      </c>
      <c r="BS1104" s="13">
        <v>0</v>
      </c>
      <c r="BT1104" s="12">
        <v>174.7464324375787</v>
      </c>
      <c r="BV1104" s="14">
        <f>Таблица1[[#This Row],[Lкан_леб,мм]]</f>
        <v>58155.253567562417</v>
      </c>
      <c r="BW1104" s="50">
        <f>Таблица1[[#This Row],[угол обхв4]]+Таблица1[[#This Row],[Lдуг 3,мм]]</f>
        <v>12820.595699808153</v>
      </c>
      <c r="BX1104" s="54">
        <f>Таблица1[[#This Row],[угол обхв5]]+Таблица1[[#This Row],[Y5, мм]]</f>
        <v>58769.453406169814</v>
      </c>
      <c r="BY1104" s="14">
        <f>Таблица1[[#This Row],[угол обхв6]]+Таблица1[[#This Row],[Lдуг 4,мм]]</f>
        <v>16129.530299084938</v>
      </c>
      <c r="BZ1104" s="14">
        <f>Таблица1[[#This Row],[Т1]]+Таблица1[[#This Row],[X6, мм]]</f>
        <v>59121.056779638217</v>
      </c>
      <c r="CA1104" s="14">
        <f>Таблица1[[#This Row],[Т2]]+Таблица1[[#This Row],[Lдуг 5,мм]]</f>
        <v>21610.062481273086</v>
      </c>
      <c r="CB1104" s="14">
        <f>Таблица1[[#This Row],[Т3]]+Таблица1[[#This Row],[Y6, мм]]</f>
        <v>59353.096970257779</v>
      </c>
      <c r="CC1104" s="14">
        <f>Таблица1[[#This Row],[Т4]]+Таблица1[[#This Row],[Lдуг 6,мм]]</f>
        <v>22738.538001610148</v>
      </c>
      <c r="CD1104" s="14">
        <f>Таблица1[[#This Row],[Т5]]+Таблица1[[#This Row],[Lдуг 1,мм]]</f>
        <v>59729.607956567386</v>
      </c>
      <c r="CE1104" s="14">
        <f>Таблица1[[#This Row],[Т6]]+Таблица1[[#This Row],[Lпрям1, мм]]</f>
        <v>25315.718373304459</v>
      </c>
      <c r="CF1104" s="15">
        <f>Таблица1[[#This Row],[Т7]]+Таблица1[[#This Row],[Lдуг 2,мм]]</f>
        <v>59729.607956567386</v>
      </c>
      <c r="CG1104" s="14">
        <f>Таблица1[[#This Row],[Т8]]+Таблица1[[#This Row],[Lпрям2, мм]]</f>
        <v>25315.718373304459</v>
      </c>
      <c r="CH1104" s="14">
        <f>Таблица1[[#This Row],[Т9]]-Таблица1[[#This Row],[Т9]]</f>
        <v>0</v>
      </c>
      <c r="CI1104" s="50">
        <f>Таблица1[[#This Row],[Т9]]-Таблица1[[#This Row],[Т8]]</f>
        <v>34413.889583262928</v>
      </c>
      <c r="CJ1104" s="54">
        <f>Таблица1[[#This Row],[Т9]]-Таблица1[[#This Row],[Т7]]</f>
        <v>0</v>
      </c>
      <c r="CK1104" s="14">
        <f>Таблица1[[#This Row],[Т9]]-Таблица1[[#This Row],[Т6]]</f>
        <v>36991.069954957238</v>
      </c>
      <c r="CL1104" s="14">
        <f>Таблица1[[#This Row],[Т9]]-Таблица1[[#This Row],[Т5]]</f>
        <v>376.51098630960769</v>
      </c>
      <c r="CM1104" s="14">
        <f>Таблица1[[#This Row],[Т9]]-Таблица1[[#This Row],[Т4]]</f>
        <v>38119.545475294304</v>
      </c>
      <c r="CN1104" s="14">
        <f>Таблица1[[#This Row],[Т9]]-Таблица1[[#This Row],[Т3]]</f>
        <v>608.55117692916974</v>
      </c>
      <c r="CO1104" s="14">
        <f>Таблица1[[#This Row],[Т9]]-Таблица1[[#This Row],[Т2]]</f>
        <v>43600.077657482449</v>
      </c>
      <c r="CP1104" s="14">
        <f>Таблица1[[#This Row],[Т9]]-Таблица1[[#This Row],[Т1]]</f>
        <v>960.15455039757217</v>
      </c>
      <c r="CQ1104" s="14">
        <f>Таблица1[[#This Row],[Т9]]-Таблица1[[#This Row],[угол обхв6]]</f>
        <v>46909.012256759233</v>
      </c>
      <c r="CR1104" s="14">
        <f>Таблица1[[#This Row],[Т9]]-Таблица1[[#This Row],[угол обхв5]]</f>
        <v>1574.3543890049696</v>
      </c>
      <c r="CS1104" s="14">
        <f>Таблица1[[#This Row],[Т9]]-Таблица1[[#This Row],[угол обхв4]]</f>
        <v>59729.607956567386</v>
      </c>
      <c r="CT1104" s="14">
        <f>Таблица1[[#This Row],[Lкан_прям, мм]]+Таблица1[[#This Row],[Lкан_дуг, мм]]+Таблица1[[#This Row],[Lкан_леб,мм]]</f>
        <v>85045.326329871838</v>
      </c>
      <c r="CU1104" s="16">
        <f>Таблица1[[#This Row],[Lкан_леб,мм]]</f>
        <v>58155.253567562417</v>
      </c>
      <c r="CV1104" s="14">
        <f>2534431-(Таблица1[[#This Row],[Т23]]+Таблица1[[#This Row],[угол обхв3]])</f>
        <v>2449210.9272376904</v>
      </c>
      <c r="CW1104" s="50">
        <f>SUM(X1104:AC1104,AD1104:AI1104)-Таблица1[[#This Row],[lподв_min, мм]]</f>
        <v>24312.892389031986</v>
      </c>
      <c r="CX1104" s="17">
        <f>CW1543-Таблица1[[#This Row],[Суммарная длина каната]]</f>
        <v>-2426120.7191925598</v>
      </c>
    </row>
    <row r="1105" spans="1:102" x14ac:dyDescent="0.25">
      <c r="A1105" s="21">
        <v>1104</v>
      </c>
      <c r="B1105" s="10">
        <v>27.030408163265299</v>
      </c>
      <c r="C1105" s="10">
        <v>53.304897959183663</v>
      </c>
      <c r="D1105" s="11">
        <v>9439.1732529318015</v>
      </c>
      <c r="E1105" s="11">
        <v>7141.7161945057169</v>
      </c>
      <c r="F1105" s="11">
        <v>8636.2036218063004</v>
      </c>
      <c r="G1105" s="11">
        <v>7549.3051682159676</v>
      </c>
      <c r="H1105" s="11">
        <v>9031.1727629318029</v>
      </c>
      <c r="I1105" s="11">
        <v>4509.2408487403254</v>
      </c>
      <c r="J1105" s="11">
        <v>2632.4753457653919</v>
      </c>
      <c r="K1105" s="11">
        <v>25353.944759833506</v>
      </c>
      <c r="L1105" s="11">
        <v>1536.1280024759205</v>
      </c>
      <c r="M1105" s="11">
        <v>58155.253567562417</v>
      </c>
      <c r="N1105" s="11">
        <v>9751.0192199803587</v>
      </c>
      <c r="O1105" s="11">
        <v>16539.805807879475</v>
      </c>
      <c r="P1105" s="43">
        <v>11441.108801091201</v>
      </c>
      <c r="Q1105" s="11">
        <v>13714.920136345321</v>
      </c>
      <c r="R1105" s="11">
        <v>9783.5896014091577</v>
      </c>
      <c r="S1105" s="11">
        <v>8491.0457980131487</v>
      </c>
      <c r="T1105" s="11">
        <v>9439.1732529318015</v>
      </c>
      <c r="U1105" s="11">
        <v>7141.7161945057169</v>
      </c>
      <c r="V1105" s="11">
        <v>8578.8684279931877</v>
      </c>
      <c r="W1105" s="11">
        <v>7421.1112699586292</v>
      </c>
      <c r="X1105" s="12">
        <v>0</v>
      </c>
      <c r="Y1105" s="12">
        <v>601.35584727769367</v>
      </c>
      <c r="Z1105" s="12">
        <v>345.33417155021215</v>
      </c>
      <c r="AA1105" s="44">
        <v>232.04019061955941</v>
      </c>
      <c r="AB1105" s="45">
        <v>357.39779302845528</v>
      </c>
      <c r="AC1105" s="12">
        <v>0</v>
      </c>
      <c r="AD1105" s="12">
        <v>12820.595699808153</v>
      </c>
      <c r="AE1105" s="12">
        <v>3291.8660132846221</v>
      </c>
      <c r="AF1105" s="12">
        <v>5480.5321821881489</v>
      </c>
      <c r="AG1105" s="44">
        <v>1128.4755203370605</v>
      </c>
      <c r="AH1105" s="45">
        <v>2632.4753442155179</v>
      </c>
      <c r="AI1105" s="12">
        <v>0</v>
      </c>
      <c r="AJ1105" s="12">
        <v>-25.340394918852546</v>
      </c>
      <c r="AK1105" s="12">
        <v>59.108507126553185</v>
      </c>
      <c r="AL1105" s="12">
        <v>107.60407220369511</v>
      </c>
      <c r="AM1105" s="44">
        <v>140.18966926230263</v>
      </c>
      <c r="AN1105" s="45">
        <v>89.999999782350159</v>
      </c>
      <c r="AO1105" s="12">
        <v>0</v>
      </c>
      <c r="AP1105" s="12">
        <v>-2010.6139563897559</v>
      </c>
      <c r="AQ1105" s="12">
        <v>10101.140807351991</v>
      </c>
      <c r="AR1105" s="12">
        <v>11830.001824467001</v>
      </c>
      <c r="AS1105" s="44">
        <v>10044.810873021954</v>
      </c>
      <c r="AT1105" s="45">
        <v>9031.1732529318015</v>
      </c>
      <c r="AU1105" s="12">
        <v>0</v>
      </c>
      <c r="AV1105" s="12">
        <v>11421.395593521003</v>
      </c>
      <c r="AW1105" s="12">
        <v>16749.278655896513</v>
      </c>
      <c r="AX1105" s="12">
        <v>13591.525580672762</v>
      </c>
      <c r="AY1105" s="44">
        <v>8177.6332148946749</v>
      </c>
      <c r="AZ1105" s="45">
        <v>7141.7161929558442</v>
      </c>
      <c r="BA1105" s="12">
        <v>0</v>
      </c>
      <c r="BB1105" s="12">
        <v>9576.3971957931062</v>
      </c>
      <c r="BC1105" s="12">
        <v>11791.230388462833</v>
      </c>
      <c r="BD1105" s="12">
        <v>10172.482624784958</v>
      </c>
      <c r="BE1105" s="44">
        <v>9177.9519813190072</v>
      </c>
      <c r="BF1105" s="45">
        <v>9031.173262931803</v>
      </c>
      <c r="BG1105" s="12">
        <v>0</v>
      </c>
      <c r="BH1105" s="12">
        <v>16908.548467018267</v>
      </c>
      <c r="BI1105" s="12">
        <v>13924.392984362359</v>
      </c>
      <c r="BJ1105" s="12">
        <v>8367.6512423405893</v>
      </c>
      <c r="BK1105" s="44">
        <v>7455.1287776241907</v>
      </c>
      <c r="BL1105" s="45">
        <v>4509.2408487403272</v>
      </c>
      <c r="BM1105" s="12">
        <v>0</v>
      </c>
      <c r="BN1105" s="12">
        <v>0</v>
      </c>
      <c r="BO1105" s="12">
        <v>84.448902045405731</v>
      </c>
      <c r="BP1105" s="12">
        <v>48.495565077141919</v>
      </c>
      <c r="BQ1105" s="48">
        <v>32.585597058607526</v>
      </c>
      <c r="BR1105" s="49">
        <v>50.189669479952464</v>
      </c>
      <c r="BS1105" s="13">
        <v>0</v>
      </c>
      <c r="BT1105" s="12">
        <v>174.7464324375787</v>
      </c>
      <c r="BV1105" s="14">
        <f>Таблица1[[#This Row],[Lкан_леб,мм]]</f>
        <v>58155.253567562417</v>
      </c>
      <c r="BW1105" s="50">
        <f>Таблица1[[#This Row],[угол обхв4]]+Таблица1[[#This Row],[Lдуг 3,мм]]</f>
        <v>12820.595699808153</v>
      </c>
      <c r="BX1105" s="54">
        <f>Таблица1[[#This Row],[угол обхв5]]+Таблица1[[#This Row],[Y5, мм]]</f>
        <v>58756.60941484011</v>
      </c>
      <c r="BY1105" s="14">
        <f>Таблица1[[#This Row],[угол обхв6]]+Таблица1[[#This Row],[Lдуг 4,мм]]</f>
        <v>16112.461713092775</v>
      </c>
      <c r="BZ1105" s="14">
        <f>Таблица1[[#This Row],[Т1]]+Таблица1[[#This Row],[X6, мм]]</f>
        <v>59101.94358639032</v>
      </c>
      <c r="CA1105" s="14">
        <f>Таблица1[[#This Row],[Т2]]+Таблица1[[#This Row],[Lдуг 5,мм]]</f>
        <v>21592.993895280924</v>
      </c>
      <c r="CB1105" s="14">
        <f>Таблица1[[#This Row],[Т3]]+Таблица1[[#This Row],[Y6, мм]]</f>
        <v>59333.983777009882</v>
      </c>
      <c r="CC1105" s="14">
        <f>Таблица1[[#This Row],[Т4]]+Таблица1[[#This Row],[Lдуг 6,мм]]</f>
        <v>22721.469415617983</v>
      </c>
      <c r="CD1105" s="14">
        <f>Таблица1[[#This Row],[Т5]]+Таблица1[[#This Row],[Lдуг 1,мм]]</f>
        <v>59691.381570038335</v>
      </c>
      <c r="CE1105" s="14">
        <f>Таблица1[[#This Row],[Т6]]+Таблица1[[#This Row],[Lпрям1, мм]]</f>
        <v>25353.944759833503</v>
      </c>
      <c r="CF1105" s="15">
        <f>Таблица1[[#This Row],[Т7]]+Таблица1[[#This Row],[Lдуг 2,мм]]</f>
        <v>59691.381570038335</v>
      </c>
      <c r="CG1105" s="14">
        <f>Таблица1[[#This Row],[Т8]]+Таблица1[[#This Row],[Lпрям2, мм]]</f>
        <v>25353.944759833503</v>
      </c>
      <c r="CH1105" s="14">
        <f>Таблица1[[#This Row],[Т9]]-Таблица1[[#This Row],[Т9]]</f>
        <v>0</v>
      </c>
      <c r="CI1105" s="50">
        <f>Таблица1[[#This Row],[Т9]]-Таблица1[[#This Row],[Т8]]</f>
        <v>34337.436810204832</v>
      </c>
      <c r="CJ1105" s="54">
        <f>Таблица1[[#This Row],[Т9]]-Таблица1[[#This Row],[Т7]]</f>
        <v>0</v>
      </c>
      <c r="CK1105" s="14">
        <f>Таблица1[[#This Row],[Т9]]-Таблица1[[#This Row],[Т6]]</f>
        <v>36969.912154420352</v>
      </c>
      <c r="CL1105" s="14">
        <f>Таблица1[[#This Row],[Т9]]-Таблица1[[#This Row],[Т5]]</f>
        <v>357.39779302845272</v>
      </c>
      <c r="CM1105" s="14">
        <f>Таблица1[[#This Row],[Т9]]-Таблица1[[#This Row],[Т4]]</f>
        <v>38098.38767475741</v>
      </c>
      <c r="CN1105" s="14">
        <f>Таблица1[[#This Row],[Т9]]-Таблица1[[#This Row],[Т3]]</f>
        <v>589.43798364801478</v>
      </c>
      <c r="CO1105" s="14">
        <f>Таблица1[[#This Row],[Т9]]-Таблица1[[#This Row],[Т2]]</f>
        <v>43578.919856945562</v>
      </c>
      <c r="CP1105" s="14">
        <f>Таблица1[[#This Row],[Т9]]-Таблица1[[#This Row],[Т1]]</f>
        <v>934.77215519822494</v>
      </c>
      <c r="CQ1105" s="14">
        <f>Таблица1[[#This Row],[Т9]]-Таблица1[[#This Row],[угол обхв6]]</f>
        <v>46870.785870230182</v>
      </c>
      <c r="CR1105" s="14">
        <f>Таблица1[[#This Row],[Т9]]-Таблица1[[#This Row],[угол обхв5]]</f>
        <v>1536.128002475918</v>
      </c>
      <c r="CS1105" s="14">
        <f>Таблица1[[#This Row],[Т9]]-Таблица1[[#This Row],[угол обхв4]]</f>
        <v>59691.381570038335</v>
      </c>
      <c r="CT1105" s="14">
        <f>Таблица1[[#This Row],[Lкан_прям, мм]]+Таблица1[[#This Row],[Lкан_дуг, мм]]+Таблица1[[#This Row],[Lкан_леб,мм]]</f>
        <v>85045.326329871838</v>
      </c>
      <c r="CU1105" s="16">
        <f>Таблица1[[#This Row],[Lкан_леб,мм]]</f>
        <v>58155.253567562417</v>
      </c>
      <c r="CV1105" s="14">
        <f>2534431-(Таблица1[[#This Row],[Т23]]+Таблица1[[#This Row],[угол обхв3]])</f>
        <v>2449210.9272376904</v>
      </c>
      <c r="CW1105" s="50">
        <f>SUM(X1105:AC1105,AD1105:AI1105)-Таблица1[[#This Row],[lподв_min, мм]]</f>
        <v>24257.597416544028</v>
      </c>
      <c r="CX1105" s="17">
        <f>CW1544-Таблица1[[#This Row],[Суммарная длина каната]]</f>
        <v>-2426156.6932155243</v>
      </c>
    </row>
    <row r="1106" spans="1:102" x14ac:dyDescent="0.25">
      <c r="A1106" s="21">
        <v>1105</v>
      </c>
      <c r="B1106" s="10">
        <v>27.030408163265299</v>
      </c>
      <c r="C1106" s="10">
        <v>55.988979591836724</v>
      </c>
      <c r="D1106" s="11">
        <v>9827.425479176798</v>
      </c>
      <c r="E1106" s="11">
        <v>7125.6322302021745</v>
      </c>
      <c r="F1106" s="11">
        <v>9006.2498115714789</v>
      </c>
      <c r="G1106" s="11">
        <v>7495.171839625792</v>
      </c>
      <c r="H1106" s="11">
        <v>9419.4249891767977</v>
      </c>
      <c r="I1106" s="11">
        <v>4436.2719401731329</v>
      </c>
      <c r="J1106" s="11">
        <v>2689.3602900290412</v>
      </c>
      <c r="K1106" s="11">
        <v>25392.171146362081</v>
      </c>
      <c r="L1106" s="11">
        <v>1497.9016159473426</v>
      </c>
      <c r="M1106" s="11">
        <v>58155.253567562417</v>
      </c>
      <c r="N1106" s="11">
        <v>9751.0192199803587</v>
      </c>
      <c r="O1106" s="11">
        <v>16539.805807879475</v>
      </c>
      <c r="P1106" s="43">
        <v>11519.348648382536</v>
      </c>
      <c r="Q1106" s="11">
        <v>13785.373365524538</v>
      </c>
      <c r="R1106" s="11">
        <v>10108.276315972867</v>
      </c>
      <c r="S1106" s="11">
        <v>8489.6101653136429</v>
      </c>
      <c r="T1106" s="11">
        <v>9827.425479176798</v>
      </c>
      <c r="U1106" s="11">
        <v>7125.6322302021745</v>
      </c>
      <c r="V1106" s="11">
        <v>8954.9807018399533</v>
      </c>
      <c r="W1106" s="11">
        <v>7364.4336340876362</v>
      </c>
      <c r="X1106" s="12">
        <v>0</v>
      </c>
      <c r="Y1106" s="12">
        <v>588.47597316075007</v>
      </c>
      <c r="Z1106" s="12">
        <v>339.10085241925844</v>
      </c>
      <c r="AA1106" s="44">
        <v>232.04019061955896</v>
      </c>
      <c r="AB1106" s="45">
        <v>338.28459974777502</v>
      </c>
      <c r="AC1106" s="12">
        <v>0</v>
      </c>
      <c r="AD1106" s="12">
        <v>12820.595699808153</v>
      </c>
      <c r="AE1106" s="12">
        <v>3273.2074555167687</v>
      </c>
      <c r="AF1106" s="12">
        <v>5480.5321821881498</v>
      </c>
      <c r="AG1106" s="44">
        <v>1128.4755203370605</v>
      </c>
      <c r="AH1106" s="45">
        <v>2689.3602885119499</v>
      </c>
      <c r="AI1106" s="12">
        <v>0</v>
      </c>
      <c r="AJ1106" s="12">
        <v>-25.340394918852546</v>
      </c>
      <c r="AK1106" s="12">
        <v>57.299775686453557</v>
      </c>
      <c r="AL1106" s="12">
        <v>104.91999057104204</v>
      </c>
      <c r="AM1106" s="44">
        <v>137.50558762964951</v>
      </c>
      <c r="AN1106" s="45">
        <v>89.999999786953865</v>
      </c>
      <c r="AO1106" s="12">
        <v>0</v>
      </c>
      <c r="AP1106" s="12">
        <v>-2010.6139563897559</v>
      </c>
      <c r="AQ1106" s="12">
        <v>10094.354756072553</v>
      </c>
      <c r="AR1106" s="12">
        <v>11913.593461451652</v>
      </c>
      <c r="AS1106" s="44">
        <v>10383.887783698221</v>
      </c>
      <c r="AT1106" s="45">
        <v>9419.425479176798</v>
      </c>
      <c r="AU1106" s="12">
        <v>0</v>
      </c>
      <c r="AV1106" s="12">
        <v>11421.395593521003</v>
      </c>
      <c r="AW1106" s="12">
        <v>16760.225202798087</v>
      </c>
      <c r="AX1106" s="12">
        <v>13680.325627004868</v>
      </c>
      <c r="AY1106" s="44">
        <v>8188.7741321356398</v>
      </c>
      <c r="AZ1106" s="45">
        <v>7125.6322286850846</v>
      </c>
      <c r="BA1106" s="12">
        <v>0</v>
      </c>
      <c r="BB1106" s="12">
        <v>9576.3971957931062</v>
      </c>
      <c r="BC1106" s="12">
        <v>11862.684184474731</v>
      </c>
      <c r="BD1106" s="12">
        <v>10502.521129041983</v>
      </c>
      <c r="BE1106" s="44">
        <v>9551.8140114514445</v>
      </c>
      <c r="BF1106" s="45">
        <v>9419.4254891767996</v>
      </c>
      <c r="BG1106" s="12">
        <v>0</v>
      </c>
      <c r="BH1106" s="12">
        <v>16908.548467018267</v>
      </c>
      <c r="BI1106" s="12">
        <v>14005.792760443148</v>
      </c>
      <c r="BJ1106" s="12">
        <v>8384.5624267939711</v>
      </c>
      <c r="BK1106" s="44">
        <v>7426.4682633801776</v>
      </c>
      <c r="BL1106" s="45">
        <v>4436.2719401731347</v>
      </c>
      <c r="BM1106" s="12">
        <v>0</v>
      </c>
      <c r="BN1106" s="12">
        <v>0</v>
      </c>
      <c r="BO1106" s="12">
        <v>82.640170605306096</v>
      </c>
      <c r="BP1106" s="12">
        <v>47.620214884588485</v>
      </c>
      <c r="BQ1106" s="48">
        <v>32.585597058607462</v>
      </c>
      <c r="BR1106" s="49">
        <v>47.505587842695633</v>
      </c>
      <c r="BS1106" s="13">
        <v>0</v>
      </c>
      <c r="BT1106" s="12">
        <v>174.7464324375787</v>
      </c>
      <c r="BV1106" s="14">
        <f>Таблица1[[#This Row],[Lкан_леб,мм]]</f>
        <v>58155.253567562417</v>
      </c>
      <c r="BW1106" s="50">
        <f>Таблица1[[#This Row],[угол обхв4]]+Таблица1[[#This Row],[Lдуг 3,мм]]</f>
        <v>12820.595699808153</v>
      </c>
      <c r="BX1106" s="54">
        <f>Таблица1[[#This Row],[угол обхв5]]+Таблица1[[#This Row],[Y5, мм]]</f>
        <v>58743.729540723165</v>
      </c>
      <c r="BY1106" s="14">
        <f>Таблица1[[#This Row],[угол обхв6]]+Таблица1[[#This Row],[Lдуг 4,мм]]</f>
        <v>16093.803155324922</v>
      </c>
      <c r="BZ1106" s="14">
        <f>Таблица1[[#This Row],[Т1]]+Таблица1[[#This Row],[X6, мм]]</f>
        <v>59082.830393142423</v>
      </c>
      <c r="CA1106" s="14">
        <f>Таблица1[[#This Row],[Т2]]+Таблица1[[#This Row],[Lдуг 5,мм]]</f>
        <v>21574.335337513072</v>
      </c>
      <c r="CB1106" s="14">
        <f>Таблица1[[#This Row],[Т3]]+Таблица1[[#This Row],[Y6, мм]]</f>
        <v>59314.870583761985</v>
      </c>
      <c r="CC1106" s="14">
        <f>Таблица1[[#This Row],[Т4]]+Таблица1[[#This Row],[Lдуг 6,мм]]</f>
        <v>22702.810857850134</v>
      </c>
      <c r="CD1106" s="14">
        <f>Таблица1[[#This Row],[Т5]]+Таблица1[[#This Row],[Lдуг 1,мм]]</f>
        <v>59653.155183509763</v>
      </c>
      <c r="CE1106" s="14">
        <f>Таблица1[[#This Row],[Т6]]+Таблица1[[#This Row],[Lпрям1, мм]]</f>
        <v>25392.171146362085</v>
      </c>
      <c r="CF1106" s="15">
        <f>Таблица1[[#This Row],[Т7]]+Таблица1[[#This Row],[Lдуг 2,мм]]</f>
        <v>59653.155183509763</v>
      </c>
      <c r="CG1106" s="14">
        <f>Таблица1[[#This Row],[Т8]]+Таблица1[[#This Row],[Lпрям2, мм]]</f>
        <v>25392.171146362085</v>
      </c>
      <c r="CH1106" s="14">
        <f>Таблица1[[#This Row],[Т9]]-Таблица1[[#This Row],[Т9]]</f>
        <v>0</v>
      </c>
      <c r="CI1106" s="50">
        <f>Таблица1[[#This Row],[Т9]]-Таблица1[[#This Row],[Т8]]</f>
        <v>34260.984037147675</v>
      </c>
      <c r="CJ1106" s="54">
        <f>Таблица1[[#This Row],[Т9]]-Таблица1[[#This Row],[Т7]]</f>
        <v>0</v>
      </c>
      <c r="CK1106" s="14">
        <f>Таблица1[[#This Row],[Т9]]-Таблица1[[#This Row],[Т6]]</f>
        <v>36950.344325659629</v>
      </c>
      <c r="CL1106" s="14">
        <f>Таблица1[[#This Row],[Т9]]-Таблица1[[#This Row],[Т5]]</f>
        <v>338.28459974777797</v>
      </c>
      <c r="CM1106" s="14">
        <f>Таблица1[[#This Row],[Т9]]-Таблица1[[#This Row],[Т4]]</f>
        <v>38078.819845996695</v>
      </c>
      <c r="CN1106" s="14">
        <f>Таблица1[[#This Row],[Т9]]-Таблица1[[#This Row],[Т3]]</f>
        <v>570.32479036734003</v>
      </c>
      <c r="CO1106" s="14">
        <f>Таблица1[[#This Row],[Т9]]-Таблица1[[#This Row],[Т2]]</f>
        <v>43559.35202818484</v>
      </c>
      <c r="CP1106" s="14">
        <f>Таблица1[[#This Row],[Т9]]-Таблица1[[#This Row],[Т1]]</f>
        <v>909.42564278659847</v>
      </c>
      <c r="CQ1106" s="14">
        <f>Таблица1[[#This Row],[Т9]]-Таблица1[[#This Row],[угол обхв6]]</f>
        <v>46832.559483701611</v>
      </c>
      <c r="CR1106" s="14">
        <f>Таблица1[[#This Row],[Т9]]-Таблица1[[#This Row],[угол обхв5]]</f>
        <v>1497.9016159473467</v>
      </c>
      <c r="CS1106" s="14">
        <f>Таблица1[[#This Row],[Т9]]-Таблица1[[#This Row],[угол обхв4]]</f>
        <v>59653.155183509763</v>
      </c>
      <c r="CT1106" s="14">
        <f>Таблица1[[#This Row],[Lкан_прям, мм]]+Таблица1[[#This Row],[Lкан_дуг, мм]]+Таблица1[[#This Row],[Lкан_леб,мм]]</f>
        <v>85045.326329871838</v>
      </c>
      <c r="CU1106" s="16">
        <f>Таблица1[[#This Row],[Lкан_леб,мм]]</f>
        <v>58155.253567562417</v>
      </c>
      <c r="CV1106" s="14">
        <f>2534431-(Таблица1[[#This Row],[Т23]]+Таблица1[[#This Row],[угол обхв3]])</f>
        <v>2449210.9272376904</v>
      </c>
      <c r="CW1106" s="50">
        <f>SUM(X1106:AC1106,AD1106:AI1106)-Таблица1[[#This Row],[lподв_min, мм]]</f>
        <v>24200.712472280382</v>
      </c>
      <c r="CX1106" s="17">
        <f>CW1545-Таблица1[[#This Row],[Суммарная длина каната]]</f>
        <v>-2426193.959333966</v>
      </c>
    </row>
    <row r="1107" spans="1:102" x14ac:dyDescent="0.25">
      <c r="A1107" s="21">
        <v>1106</v>
      </c>
      <c r="B1107" s="10">
        <v>27.030408163265299</v>
      </c>
      <c r="C1107" s="10">
        <v>58.673061224489786</v>
      </c>
      <c r="D1107" s="11">
        <v>10216.004958011537</v>
      </c>
      <c r="E1107" s="11">
        <v>7127.7473473226182</v>
      </c>
      <c r="F1107" s="11">
        <v>9378.4250383277285</v>
      </c>
      <c r="G1107" s="11">
        <v>7458.4267663109513</v>
      </c>
      <c r="H1107" s="11">
        <v>9808.0044680115388</v>
      </c>
      <c r="I1107" s="11">
        <v>4379.926093561533</v>
      </c>
      <c r="J1107" s="11">
        <v>2747.8212537610852</v>
      </c>
      <c r="K1107" s="11">
        <v>25430.397532890151</v>
      </c>
      <c r="L1107" s="11">
        <v>1459.6752294192718</v>
      </c>
      <c r="M1107" s="11">
        <v>58155.253567562417</v>
      </c>
      <c r="N1107" s="11">
        <v>9751.0192199803587</v>
      </c>
      <c r="O1107" s="11">
        <v>16539.805807879475</v>
      </c>
      <c r="P1107" s="43">
        <v>11594.203411312134</v>
      </c>
      <c r="Q1107" s="11">
        <v>13859.413190434549</v>
      </c>
      <c r="R1107" s="11">
        <v>10432.674053643645</v>
      </c>
      <c r="S1107" s="11">
        <v>8503.380838844967</v>
      </c>
      <c r="T1107" s="11">
        <v>10216.004958011537</v>
      </c>
      <c r="U1107" s="11">
        <v>7127.7473473226182</v>
      </c>
      <c r="V1107" s="11">
        <v>9333.3345049079308</v>
      </c>
      <c r="W1107" s="11">
        <v>7325.4311130138676</v>
      </c>
      <c r="X1107" s="12">
        <v>0</v>
      </c>
      <c r="Y1107" s="12">
        <v>575.55636443948299</v>
      </c>
      <c r="Z1107" s="12">
        <v>332.90726789262851</v>
      </c>
      <c r="AA1107" s="44">
        <v>232.04019061955887</v>
      </c>
      <c r="AB1107" s="45">
        <v>319.17140646760134</v>
      </c>
      <c r="AC1107" s="12">
        <v>0</v>
      </c>
      <c r="AD1107" s="12">
        <v>12820.595699808153</v>
      </c>
      <c r="AE1107" s="12">
        <v>3252.9728782805173</v>
      </c>
      <c r="AF1107" s="12">
        <v>5480.5321821881489</v>
      </c>
      <c r="AG1107" s="44">
        <v>1128.4755203370601</v>
      </c>
      <c r="AH1107" s="45">
        <v>2747.8212522762701</v>
      </c>
      <c r="AI1107" s="12">
        <v>0</v>
      </c>
      <c r="AJ1107" s="12">
        <v>-25.340394918852546</v>
      </c>
      <c r="AK1107" s="12">
        <v>55.48546428280401</v>
      </c>
      <c r="AL1107" s="12">
        <v>102.235908938389</v>
      </c>
      <c r="AM1107" s="44">
        <v>134.82150599699645</v>
      </c>
      <c r="AN1107" s="45">
        <v>89.999999791486488</v>
      </c>
      <c r="AO1107" s="12">
        <v>0</v>
      </c>
      <c r="AP1107" s="12">
        <v>-2010.6139563897559</v>
      </c>
      <c r="AQ1107" s="12">
        <v>10087.204066530814</v>
      </c>
      <c r="AR1107" s="12">
        <v>11992.934980948872</v>
      </c>
      <c r="AS1107" s="44">
        <v>10722.070983972069</v>
      </c>
      <c r="AT1107" s="45">
        <v>9808.0049580115392</v>
      </c>
      <c r="AU1107" s="12">
        <v>0</v>
      </c>
      <c r="AV1107" s="12">
        <v>11421.395593521003</v>
      </c>
      <c r="AW1107" s="12">
        <v>16770.984848776021</v>
      </c>
      <c r="AX1107" s="12">
        <v>13772.942759794812</v>
      </c>
      <c r="AY1107" s="44">
        <v>8215.7814356528106</v>
      </c>
      <c r="AZ1107" s="45">
        <v>7127.7473458378045</v>
      </c>
      <c r="BA1107" s="12">
        <v>0</v>
      </c>
      <c r="BB1107" s="12">
        <v>9576.3971957931062</v>
      </c>
      <c r="BC1107" s="12">
        <v>11930.388257862589</v>
      </c>
      <c r="BD1107" s="12">
        <v>10831.405623280383</v>
      </c>
      <c r="BE1107" s="44">
        <v>9926.6080276831126</v>
      </c>
      <c r="BF1107" s="45">
        <v>9808.0049680115389</v>
      </c>
      <c r="BG1107" s="12">
        <v>0</v>
      </c>
      <c r="BH1107" s="12">
        <v>16908.548467018267</v>
      </c>
      <c r="BI1107" s="12">
        <v>14090.592231331093</v>
      </c>
      <c r="BJ1107" s="12">
        <v>8416.9104082052309</v>
      </c>
      <c r="BK1107" s="44">
        <v>7415.3467505147737</v>
      </c>
      <c r="BL1107" s="45">
        <v>4379.9260935615348</v>
      </c>
      <c r="BM1107" s="12">
        <v>0</v>
      </c>
      <c r="BN1107" s="12">
        <v>0</v>
      </c>
      <c r="BO1107" s="12">
        <v>80.825859201656556</v>
      </c>
      <c r="BP1107" s="12">
        <v>46.750444655584985</v>
      </c>
      <c r="BQ1107" s="48">
        <v>32.585597058607448</v>
      </c>
      <c r="BR1107" s="49">
        <v>44.821506205509962</v>
      </c>
      <c r="BS1107" s="13">
        <v>0</v>
      </c>
      <c r="BT1107" s="12">
        <v>174.7464324375787</v>
      </c>
      <c r="BV1107" s="14">
        <f>Таблица1[[#This Row],[Lкан_леб,мм]]</f>
        <v>58155.253567562417</v>
      </c>
      <c r="BW1107" s="50">
        <f>Таблица1[[#This Row],[угол обхв4]]+Таблица1[[#This Row],[Lдуг 3,мм]]</f>
        <v>12820.595699808153</v>
      </c>
      <c r="BX1107" s="54">
        <f>Таблица1[[#This Row],[угол обхв5]]+Таблица1[[#This Row],[Y5, мм]]</f>
        <v>58730.809932001903</v>
      </c>
      <c r="BY1107" s="14">
        <f>Таблица1[[#This Row],[угол обхв6]]+Таблица1[[#This Row],[Lдуг 4,мм]]</f>
        <v>16073.568578088671</v>
      </c>
      <c r="BZ1107" s="14">
        <f>Таблица1[[#This Row],[Т1]]+Таблица1[[#This Row],[X6, мм]]</f>
        <v>59063.717199894534</v>
      </c>
      <c r="CA1107" s="14">
        <f>Таблица1[[#This Row],[Т2]]+Таблица1[[#This Row],[Lдуг 5,мм]]</f>
        <v>21554.100760276819</v>
      </c>
      <c r="CB1107" s="14">
        <f>Таблица1[[#This Row],[Т3]]+Таблица1[[#This Row],[Y6, мм]]</f>
        <v>59295.757390514096</v>
      </c>
      <c r="CC1107" s="14">
        <f>Таблица1[[#This Row],[Т4]]+Таблица1[[#This Row],[Lдуг 6,мм]]</f>
        <v>22682.576280613877</v>
      </c>
      <c r="CD1107" s="14">
        <f>Таблица1[[#This Row],[Т5]]+Таблица1[[#This Row],[Lдуг 1,мм]]</f>
        <v>59614.928796981694</v>
      </c>
      <c r="CE1107" s="14">
        <f>Таблица1[[#This Row],[Т6]]+Таблица1[[#This Row],[Lпрям1, мм]]</f>
        <v>25430.397532890147</v>
      </c>
      <c r="CF1107" s="15">
        <f>Таблица1[[#This Row],[Т7]]+Таблица1[[#This Row],[Lдуг 2,мм]]</f>
        <v>59614.928796981694</v>
      </c>
      <c r="CG1107" s="14">
        <f>Таблица1[[#This Row],[Т8]]+Таблица1[[#This Row],[Lпрям2, мм]]</f>
        <v>25430.397532890147</v>
      </c>
      <c r="CH1107" s="14">
        <f>Таблица1[[#This Row],[Т9]]-Таблица1[[#This Row],[Т9]]</f>
        <v>0</v>
      </c>
      <c r="CI1107" s="50">
        <f>Таблица1[[#This Row],[Т9]]-Таблица1[[#This Row],[Т8]]</f>
        <v>34184.531264091551</v>
      </c>
      <c r="CJ1107" s="54">
        <f>Таблица1[[#This Row],[Т9]]-Таблица1[[#This Row],[Т7]]</f>
        <v>0</v>
      </c>
      <c r="CK1107" s="14">
        <f>Таблица1[[#This Row],[Т9]]-Таблица1[[#This Row],[Т6]]</f>
        <v>36932.352516367813</v>
      </c>
      <c r="CL1107" s="14">
        <f>Таблица1[[#This Row],[Т9]]-Таблица1[[#This Row],[Т5]]</f>
        <v>319.17140646759799</v>
      </c>
      <c r="CM1107" s="14">
        <f>Таблица1[[#This Row],[Т9]]-Таблица1[[#This Row],[Т4]]</f>
        <v>38060.828036704872</v>
      </c>
      <c r="CN1107" s="14">
        <f>Таблица1[[#This Row],[Т9]]-Таблица1[[#This Row],[Т3]]</f>
        <v>551.21159708716004</v>
      </c>
      <c r="CO1107" s="14">
        <f>Таблица1[[#This Row],[Т9]]-Таблица1[[#This Row],[Т2]]</f>
        <v>43541.360218893024</v>
      </c>
      <c r="CP1107" s="14">
        <f>Таблица1[[#This Row],[Т9]]-Таблица1[[#This Row],[Т1]]</f>
        <v>884.1188649797914</v>
      </c>
      <c r="CQ1107" s="14">
        <f>Таблица1[[#This Row],[Т9]]-Таблица1[[#This Row],[угол обхв6]]</f>
        <v>46794.333097173541</v>
      </c>
      <c r="CR1107" s="14">
        <f>Таблица1[[#This Row],[Т9]]-Таблица1[[#This Row],[угол обхв5]]</f>
        <v>1459.6752294192775</v>
      </c>
      <c r="CS1107" s="14">
        <f>Таблица1[[#This Row],[Т9]]-Таблица1[[#This Row],[угол обхв4]]</f>
        <v>59614.928796981694</v>
      </c>
      <c r="CT1107" s="14">
        <f>Таблица1[[#This Row],[Lкан_прям, мм]]+Таблица1[[#This Row],[Lкан_дуг, мм]]+Таблица1[[#This Row],[Lкан_леб,мм]]</f>
        <v>85045.326329871838</v>
      </c>
      <c r="CU1107" s="16">
        <f>Таблица1[[#This Row],[Lкан_леб,мм]]</f>
        <v>58155.253567562417</v>
      </c>
      <c r="CV1107" s="14">
        <f>2534431-(Таблица1[[#This Row],[Т23]]+Таблица1[[#This Row],[угол обхв3]])</f>
        <v>2449210.9272376904</v>
      </c>
      <c r="CW1107" s="50">
        <f>SUM(X1107:AC1107,AD1107:AI1107)-Таблица1[[#This Row],[lподв_min, мм]]</f>
        <v>24142.251508548332</v>
      </c>
      <c r="CX1107" s="17">
        <f>CW1546-Таблица1[[#This Row],[Суммарная длина каната]]</f>
        <v>-2426204.2829233482</v>
      </c>
    </row>
    <row r="1108" spans="1:102" x14ac:dyDescent="0.25">
      <c r="A1108" s="21">
        <v>1107</v>
      </c>
      <c r="B1108" s="10">
        <v>27.030408163265299</v>
      </c>
      <c r="C1108" s="10">
        <v>61.357142857142854</v>
      </c>
      <c r="D1108" s="11">
        <v>10604.059086915935</v>
      </c>
      <c r="E1108" s="11">
        <v>7148.0569049781534</v>
      </c>
      <c r="F1108" s="11">
        <v>9751.9126929808172</v>
      </c>
      <c r="G1108" s="11">
        <v>7439.1505725550596</v>
      </c>
      <c r="H1108" s="11">
        <v>10196.058596915937</v>
      </c>
      <c r="I1108" s="11">
        <v>4340.2138958055593</v>
      </c>
      <c r="J1108" s="11">
        <v>2807.8430091725932</v>
      </c>
      <c r="K1108" s="11">
        <v>25468.623919417689</v>
      </c>
      <c r="L1108" s="11">
        <v>1421.4488428917366</v>
      </c>
      <c r="M1108" s="11">
        <v>58155.253567562417</v>
      </c>
      <c r="N1108" s="11">
        <v>9751.0192199803587</v>
      </c>
      <c r="O1108" s="11">
        <v>16539.805807879475</v>
      </c>
      <c r="P1108" s="43">
        <v>11665.508847136891</v>
      </c>
      <c r="Q1108" s="11">
        <v>13936.877156430306</v>
      </c>
      <c r="R1108" s="11">
        <v>10756.071036410254</v>
      </c>
      <c r="S1108" s="11">
        <v>8532.327603653428</v>
      </c>
      <c r="T1108" s="11">
        <v>10604.059086915935</v>
      </c>
      <c r="U1108" s="11">
        <v>7148.0569049781534</v>
      </c>
      <c r="V1108" s="11">
        <v>9713.0996713660497</v>
      </c>
      <c r="W1108" s="11">
        <v>7304.1892842049119</v>
      </c>
      <c r="X1108" s="12">
        <v>0</v>
      </c>
      <c r="Y1108" s="12">
        <v>562.59300990700842</v>
      </c>
      <c r="Z1108" s="12">
        <v>326.75742917720601</v>
      </c>
      <c r="AA1108" s="44">
        <v>232.04019061955862</v>
      </c>
      <c r="AB1108" s="45">
        <v>300.05821318796376</v>
      </c>
      <c r="AC1108" s="12">
        <v>0</v>
      </c>
      <c r="AD1108" s="12">
        <v>12820.595699808153</v>
      </c>
      <c r="AE1108" s="12">
        <v>3231.1775093648071</v>
      </c>
      <c r="AF1108" s="12">
        <v>5480.5321821881498</v>
      </c>
      <c r="AG1108" s="44">
        <v>1128.4755203370601</v>
      </c>
      <c r="AH1108" s="45">
        <v>2807.8430077195185</v>
      </c>
      <c r="AI1108" s="12">
        <v>0</v>
      </c>
      <c r="AJ1108" s="12">
        <v>-25.340394918852546</v>
      </c>
      <c r="AK1108" s="12">
        <v>53.665009618483957</v>
      </c>
      <c r="AL1108" s="12">
        <v>99.551827305735927</v>
      </c>
      <c r="AM1108" s="44">
        <v>132.13742436434333</v>
      </c>
      <c r="AN1108" s="45">
        <v>89.999999795943779</v>
      </c>
      <c r="AO1108" s="12">
        <v>0</v>
      </c>
      <c r="AP1108" s="12">
        <v>-2010.6139563897559</v>
      </c>
      <c r="AQ1108" s="12">
        <v>10079.690389148045</v>
      </c>
      <c r="AR1108" s="12">
        <v>12067.852295588747</v>
      </c>
      <c r="AS1108" s="44">
        <v>11058.618448429112</v>
      </c>
      <c r="AT1108" s="45">
        <v>10196.059086915935</v>
      </c>
      <c r="AU1108" s="12">
        <v>0</v>
      </c>
      <c r="AV1108" s="12">
        <v>11421.395593521003</v>
      </c>
      <c r="AW1108" s="12">
        <v>16781.547948512729</v>
      </c>
      <c r="AX1108" s="12">
        <v>13869.173762956514</v>
      </c>
      <c r="AY1108" s="44">
        <v>8258.5958673116365</v>
      </c>
      <c r="AZ1108" s="45">
        <v>7148.0569035250801</v>
      </c>
      <c r="BA1108" s="12">
        <v>0</v>
      </c>
      <c r="BB1108" s="12">
        <v>9576.3971957931062</v>
      </c>
      <c r="BC1108" s="12">
        <v>11994.180016304577</v>
      </c>
      <c r="BD1108" s="12">
        <v>11158.414484862111</v>
      </c>
      <c r="BE1108" s="44">
        <v>10301.511674897078</v>
      </c>
      <c r="BF1108" s="45">
        <v>10196.059096915937</v>
      </c>
      <c r="BG1108" s="12">
        <v>0</v>
      </c>
      <c r="BH1108" s="12">
        <v>16908.548467018267</v>
      </c>
      <c r="BI1108" s="12">
        <v>14178.619297063557</v>
      </c>
      <c r="BJ1108" s="12">
        <v>8464.6242101796361</v>
      </c>
      <c r="BK1108" s="44">
        <v>7421.788641319944</v>
      </c>
      <c r="BL1108" s="45">
        <v>4340.2138958055612</v>
      </c>
      <c r="BM1108" s="12">
        <v>0</v>
      </c>
      <c r="BN1108" s="12">
        <v>0</v>
      </c>
      <c r="BO1108" s="12">
        <v>79.005404537336517</v>
      </c>
      <c r="BP1108" s="12">
        <v>45.886817687251977</v>
      </c>
      <c r="BQ1108" s="48">
        <v>32.585597058607412</v>
      </c>
      <c r="BR1108" s="49">
        <v>42.137424568399567</v>
      </c>
      <c r="BS1108" s="13">
        <v>0</v>
      </c>
      <c r="BT1108" s="12">
        <v>174.7464324375787</v>
      </c>
      <c r="BV1108" s="14">
        <f>Таблица1[[#This Row],[Lкан_леб,мм]]</f>
        <v>58155.253567562417</v>
      </c>
      <c r="BW1108" s="50">
        <f>Таблица1[[#This Row],[угол обхв4]]+Таблица1[[#This Row],[Lдуг 3,мм]]</f>
        <v>12820.595699808153</v>
      </c>
      <c r="BX1108" s="54">
        <f>Таблица1[[#This Row],[угол обхв5]]+Таблица1[[#This Row],[Y5, мм]]</f>
        <v>58717.846577469427</v>
      </c>
      <c r="BY1108" s="14">
        <f>Таблица1[[#This Row],[угол обхв6]]+Таблица1[[#This Row],[Lдуг 4,мм]]</f>
        <v>16051.773209172959</v>
      </c>
      <c r="BZ1108" s="14">
        <f>Таблица1[[#This Row],[Т1]]+Таблица1[[#This Row],[X6, мм]]</f>
        <v>59044.60400664663</v>
      </c>
      <c r="CA1108" s="14">
        <f>Таблица1[[#This Row],[Т2]]+Таблица1[[#This Row],[Lдуг 5,мм]]</f>
        <v>21532.305391361107</v>
      </c>
      <c r="CB1108" s="14">
        <f>Таблица1[[#This Row],[Т3]]+Таблица1[[#This Row],[Y6, мм]]</f>
        <v>59276.644197266192</v>
      </c>
      <c r="CC1108" s="14">
        <f>Таблица1[[#This Row],[Т4]]+Таблица1[[#This Row],[Lдуг 6,мм]]</f>
        <v>22660.780911698166</v>
      </c>
      <c r="CD1108" s="14">
        <f>Таблица1[[#This Row],[Т5]]+Таблица1[[#This Row],[Lдуг 1,мм]]</f>
        <v>59576.702410454156</v>
      </c>
      <c r="CE1108" s="14">
        <f>Таблица1[[#This Row],[Т6]]+Таблица1[[#This Row],[Lпрям1, мм]]</f>
        <v>25468.623919417685</v>
      </c>
      <c r="CF1108" s="15">
        <f>Таблица1[[#This Row],[Т7]]+Таблица1[[#This Row],[Lдуг 2,мм]]</f>
        <v>59576.702410454156</v>
      </c>
      <c r="CG1108" s="14">
        <f>Таблица1[[#This Row],[Т8]]+Таблица1[[#This Row],[Lпрям2, мм]]</f>
        <v>25468.623919417685</v>
      </c>
      <c r="CH1108" s="14">
        <f>Таблица1[[#This Row],[Т9]]-Таблица1[[#This Row],[Т9]]</f>
        <v>0</v>
      </c>
      <c r="CI1108" s="50">
        <f>Таблица1[[#This Row],[Т9]]-Таблица1[[#This Row],[Т8]]</f>
        <v>34108.078491036475</v>
      </c>
      <c r="CJ1108" s="54">
        <f>Таблица1[[#This Row],[Т9]]-Таблица1[[#This Row],[Т7]]</f>
        <v>0</v>
      </c>
      <c r="CK1108" s="14">
        <f>Таблица1[[#This Row],[Т9]]-Таблица1[[#This Row],[Т6]]</f>
        <v>36915.92149875599</v>
      </c>
      <c r="CL1108" s="14">
        <f>Таблица1[[#This Row],[Т9]]-Таблица1[[#This Row],[Т5]]</f>
        <v>300.0582131879637</v>
      </c>
      <c r="CM1108" s="14">
        <f>Таблица1[[#This Row],[Т9]]-Таблица1[[#This Row],[Т4]]</f>
        <v>38044.397019093049</v>
      </c>
      <c r="CN1108" s="14">
        <f>Таблица1[[#This Row],[Т9]]-Таблица1[[#This Row],[Т3]]</f>
        <v>532.09840380752576</v>
      </c>
      <c r="CO1108" s="14">
        <f>Таблица1[[#This Row],[Т9]]-Таблица1[[#This Row],[Т2]]</f>
        <v>43524.929201281193</v>
      </c>
      <c r="CP1108" s="14">
        <f>Таблица1[[#This Row],[Т9]]-Таблица1[[#This Row],[Т1]]</f>
        <v>858.8558329847292</v>
      </c>
      <c r="CQ1108" s="14">
        <f>Таблица1[[#This Row],[Т9]]-Таблица1[[#This Row],[угол обхв6]]</f>
        <v>46756.106710646003</v>
      </c>
      <c r="CR1108" s="14">
        <f>Таблица1[[#This Row],[Т9]]-Таблица1[[#This Row],[угол обхв5]]</f>
        <v>1421.4488428917393</v>
      </c>
      <c r="CS1108" s="14">
        <f>Таблица1[[#This Row],[Т9]]-Таблица1[[#This Row],[угол обхв4]]</f>
        <v>59576.702410454156</v>
      </c>
      <c r="CT1108" s="14">
        <f>Таблица1[[#This Row],[Lкан_прям, мм]]+Таблица1[[#This Row],[Lкан_дуг, мм]]+Таблица1[[#This Row],[Lкан_леб,мм]]</f>
        <v>85045.326329871838</v>
      </c>
      <c r="CU1108" s="16">
        <f>Таблица1[[#This Row],[Lкан_леб,мм]]</f>
        <v>58155.253567562417</v>
      </c>
      <c r="CV1108" s="14">
        <f>2534431-(Таблица1[[#This Row],[Т23]]+Таблица1[[#This Row],[угол обхв3]])</f>
        <v>2449210.9272376904</v>
      </c>
      <c r="CW1108" s="50">
        <f>SUM(X1108:AC1108,AD1108:AI1108)-Таблица1[[#This Row],[lподв_min, мм]]</f>
        <v>24082.229753136831</v>
      </c>
      <c r="CX1108" s="17">
        <f>CW1547-Таблица1[[#This Row],[Суммарная длина каната]]</f>
        <v>-2426252.7547396575</v>
      </c>
    </row>
    <row r="1109" spans="1:102" x14ac:dyDescent="0.25">
      <c r="A1109" s="21">
        <v>1108</v>
      </c>
      <c r="B1109" s="10">
        <v>27.030408163265299</v>
      </c>
      <c r="C1109" s="10">
        <v>64.041224489795923</v>
      </c>
      <c r="D1109" s="11">
        <v>10990.736416067601</v>
      </c>
      <c r="E1109" s="11">
        <v>7186.5163409080797</v>
      </c>
      <c r="F1109" s="11">
        <v>10125.893286769948</v>
      </c>
      <c r="G1109" s="11">
        <v>7437.3855532611415</v>
      </c>
      <c r="H1109" s="11">
        <v>10582.7359260676</v>
      </c>
      <c r="I1109" s="11">
        <v>4317.1073034724059</v>
      </c>
      <c r="J1109" s="11">
        <v>2869.4090374356733</v>
      </c>
      <c r="K1109" s="11">
        <v>25506.850305944652</v>
      </c>
      <c r="L1109" s="11">
        <v>1383.2224563647651</v>
      </c>
      <c r="M1109" s="11">
        <v>58155.253567562417</v>
      </c>
      <c r="N1109" s="11">
        <v>9751.0192199803587</v>
      </c>
      <c r="O1109" s="11">
        <v>16539.805807879475</v>
      </c>
      <c r="P1109" s="43">
        <v>11733.10850087761</v>
      </c>
      <c r="Q1109" s="11">
        <v>14017.595295780058</v>
      </c>
      <c r="R1109" s="11">
        <v>11077.757682070049</v>
      </c>
      <c r="S1109" s="11">
        <v>8576.386946131217</v>
      </c>
      <c r="T1109" s="11">
        <v>10990.736416067601</v>
      </c>
      <c r="U1109" s="11">
        <v>7186.5163409080797</v>
      </c>
      <c r="V1109" s="11">
        <v>10093.44293863715</v>
      </c>
      <c r="W1109" s="11">
        <v>7300.7547554662806</v>
      </c>
      <c r="X1109" s="12">
        <v>0</v>
      </c>
      <c r="Y1109" s="12">
        <v>549.58172037584029</v>
      </c>
      <c r="Z1109" s="12">
        <v>320.65552546047695</v>
      </c>
      <c r="AA1109" s="44">
        <v>232.04019061955844</v>
      </c>
      <c r="AB1109" s="45">
        <v>280.94501990888932</v>
      </c>
      <c r="AC1109" s="12">
        <v>0</v>
      </c>
      <c r="AD1109" s="12">
        <v>12820.595699808153</v>
      </c>
      <c r="AE1109" s="12">
        <v>3207.8378675975177</v>
      </c>
      <c r="AF1109" s="12">
        <v>5480.5321821881498</v>
      </c>
      <c r="AG1109" s="44">
        <v>1128.4755203370601</v>
      </c>
      <c r="AH1109" s="45">
        <v>2869.4090360137761</v>
      </c>
      <c r="AI1109" s="12">
        <v>0</v>
      </c>
      <c r="AJ1109" s="12">
        <v>-25.340394918852546</v>
      </c>
      <c r="AK1109" s="12">
        <v>51.837823402408759</v>
      </c>
      <c r="AL1109" s="12">
        <v>96.867745673082879</v>
      </c>
      <c r="AM1109" s="44">
        <v>129.45334273169027</v>
      </c>
      <c r="AN1109" s="45">
        <v>89.999999800322016</v>
      </c>
      <c r="AO1109" s="12">
        <v>0</v>
      </c>
      <c r="AP1109" s="12">
        <v>-2010.6139563897559</v>
      </c>
      <c r="AQ1109" s="12">
        <v>10071.815323589943</v>
      </c>
      <c r="AR1109" s="12">
        <v>12138.181025380214</v>
      </c>
      <c r="AS1109" s="44">
        <v>11392.7917407083</v>
      </c>
      <c r="AT1109" s="45">
        <v>10582.736416067601</v>
      </c>
      <c r="AU1109" s="12">
        <v>0</v>
      </c>
      <c r="AV1109" s="12">
        <v>11421.395593521003</v>
      </c>
      <c r="AW1109" s="12">
        <v>16791.904716859481</v>
      </c>
      <c r="AX1109" s="12">
        <v>13968.807491022248</v>
      </c>
      <c r="AY1109" s="44">
        <v>8317.1234857325144</v>
      </c>
      <c r="AZ1109" s="45">
        <v>7186.5163394861838</v>
      </c>
      <c r="BA1109" s="12">
        <v>0</v>
      </c>
      <c r="BB1109" s="12">
        <v>9576.3971957931062</v>
      </c>
      <c r="BC1109" s="12">
        <v>12053.904604487194</v>
      </c>
      <c r="BD1109" s="12">
        <v>11482.830206572653</v>
      </c>
      <c r="BE1109" s="44">
        <v>10675.702357429347</v>
      </c>
      <c r="BF1109" s="45">
        <v>10582.7364260676</v>
      </c>
      <c r="BG1109" s="12">
        <v>0</v>
      </c>
      <c r="BH1109" s="12">
        <v>16908.548467018267</v>
      </c>
      <c r="BI1109" s="12">
        <v>14269.694204760062</v>
      </c>
      <c r="BJ1109" s="12">
        <v>8527.5991413734082</v>
      </c>
      <c r="BK1109" s="44">
        <v>7445.7798013067822</v>
      </c>
      <c r="BL1109" s="45">
        <v>4317.1073034724077</v>
      </c>
      <c r="BM1109" s="12">
        <v>0</v>
      </c>
      <c r="BN1109" s="12">
        <v>0</v>
      </c>
      <c r="BO1109" s="12">
        <v>77.178218321261298</v>
      </c>
      <c r="BP1109" s="12">
        <v>45.02992227067412</v>
      </c>
      <c r="BQ1109" s="48">
        <v>32.585597058607384</v>
      </c>
      <c r="BR1109" s="49">
        <v>39.453342931368248</v>
      </c>
      <c r="BS1109" s="13">
        <v>0</v>
      </c>
      <c r="BT1109" s="12">
        <v>174.7464324375787</v>
      </c>
      <c r="BV1109" s="14">
        <f>Таблица1[[#This Row],[Lкан_леб,мм]]</f>
        <v>58155.253567562417</v>
      </c>
      <c r="BW1109" s="50">
        <f>Таблица1[[#This Row],[угол обхв4]]+Таблица1[[#This Row],[Lдуг 3,мм]]</f>
        <v>12820.595699808153</v>
      </c>
      <c r="BX1109" s="54">
        <f>Таблица1[[#This Row],[угол обхв5]]+Таблица1[[#This Row],[Y5, мм]]</f>
        <v>58704.835287938258</v>
      </c>
      <c r="BY1109" s="14">
        <f>Таблица1[[#This Row],[угол обхв6]]+Таблица1[[#This Row],[Lдуг 4,мм]]</f>
        <v>16028.433567405671</v>
      </c>
      <c r="BZ1109" s="14">
        <f>Таблица1[[#This Row],[Т1]]+Таблица1[[#This Row],[X6, мм]]</f>
        <v>59025.490813398734</v>
      </c>
      <c r="CA1109" s="14">
        <f>Таблица1[[#This Row],[Т2]]+Таблица1[[#This Row],[Lдуг 5,мм]]</f>
        <v>21508.965749593823</v>
      </c>
      <c r="CB1109" s="14">
        <f>Таблица1[[#This Row],[Т3]]+Таблица1[[#This Row],[Y6, мм]]</f>
        <v>59257.531004018296</v>
      </c>
      <c r="CC1109" s="14">
        <f>Таблица1[[#This Row],[Т4]]+Таблица1[[#This Row],[Lдуг 6,мм]]</f>
        <v>22637.441269930881</v>
      </c>
      <c r="CD1109" s="14">
        <f>Таблица1[[#This Row],[Т5]]+Таблица1[[#This Row],[Lдуг 1,мм]]</f>
        <v>59538.476023927185</v>
      </c>
      <c r="CE1109" s="14">
        <f>Таблица1[[#This Row],[Т6]]+Таблица1[[#This Row],[Lпрям1, мм]]</f>
        <v>25506.850305944659</v>
      </c>
      <c r="CF1109" s="15">
        <f>Таблица1[[#This Row],[Т7]]+Таблица1[[#This Row],[Lдуг 2,мм]]</f>
        <v>59538.476023927185</v>
      </c>
      <c r="CG1109" s="14">
        <f>Таблица1[[#This Row],[Т8]]+Таблица1[[#This Row],[Lпрям2, мм]]</f>
        <v>25506.850305944659</v>
      </c>
      <c r="CH1109" s="14">
        <f>Таблица1[[#This Row],[Т9]]-Таблица1[[#This Row],[Т9]]</f>
        <v>0</v>
      </c>
      <c r="CI1109" s="50">
        <f>Таблица1[[#This Row],[Т9]]-Таблица1[[#This Row],[Т8]]</f>
        <v>34031.625717982526</v>
      </c>
      <c r="CJ1109" s="54">
        <f>Таблица1[[#This Row],[Т9]]-Таблица1[[#This Row],[Т7]]</f>
        <v>0</v>
      </c>
      <c r="CK1109" s="14">
        <f>Таблица1[[#This Row],[Т9]]-Таблица1[[#This Row],[Т6]]</f>
        <v>36901.034753996304</v>
      </c>
      <c r="CL1109" s="14">
        <f>Таблица1[[#This Row],[Т9]]-Таблица1[[#This Row],[Т5]]</f>
        <v>280.94501990888966</v>
      </c>
      <c r="CM1109" s="14">
        <f>Таблица1[[#This Row],[Т9]]-Таблица1[[#This Row],[Т4]]</f>
        <v>38029.510274333363</v>
      </c>
      <c r="CN1109" s="14">
        <f>Таблица1[[#This Row],[Т9]]-Таблица1[[#This Row],[Т3]]</f>
        <v>512.98521052845172</v>
      </c>
      <c r="CO1109" s="14">
        <f>Таблица1[[#This Row],[Т9]]-Таблица1[[#This Row],[Т2]]</f>
        <v>43510.042456521514</v>
      </c>
      <c r="CP1109" s="14">
        <f>Таблица1[[#This Row],[Т9]]-Таблица1[[#This Row],[Т1]]</f>
        <v>833.64073598892719</v>
      </c>
      <c r="CQ1109" s="14">
        <f>Таблица1[[#This Row],[Т9]]-Таблица1[[#This Row],[угол обхв6]]</f>
        <v>46717.880324119033</v>
      </c>
      <c r="CR1109" s="14">
        <f>Таблица1[[#This Row],[Т9]]-Таблица1[[#This Row],[угол обхв5]]</f>
        <v>1383.2224563647687</v>
      </c>
      <c r="CS1109" s="14">
        <f>Таблица1[[#This Row],[Т9]]-Таблица1[[#This Row],[угол обхв4]]</f>
        <v>59538.476023927185</v>
      </c>
      <c r="CT1109" s="14">
        <f>Таблица1[[#This Row],[Lкан_прям, мм]]+Таблица1[[#This Row],[Lкан_дуг, мм]]+Таблица1[[#This Row],[Lкан_леб,мм]]</f>
        <v>85045.326329871838</v>
      </c>
      <c r="CU1109" s="16">
        <f>Таблица1[[#This Row],[Lкан_леб,мм]]</f>
        <v>58155.253567562417</v>
      </c>
      <c r="CV1109" s="14">
        <f>2534431-(Таблица1[[#This Row],[Т23]]+Таблица1[[#This Row],[угол обхв3]])</f>
        <v>2449210.9272376904</v>
      </c>
      <c r="CW1109" s="50">
        <f>SUM(X1109:AC1109,AD1109:AI1109)-Таблица1[[#This Row],[lподв_min, мм]]</f>
        <v>24020.663724873746</v>
      </c>
      <c r="CX1109" s="17">
        <f>CW1548-Таблица1[[#This Row],[Суммарная длина каната]]</f>
        <v>-2426302.052380689</v>
      </c>
    </row>
    <row r="1110" spans="1:102" x14ac:dyDescent="0.25">
      <c r="A1110" s="21">
        <v>1109</v>
      </c>
      <c r="B1110" s="10">
        <v>27.030408163265299</v>
      </c>
      <c r="C1110" s="10">
        <v>66.725306122448984</v>
      </c>
      <c r="D1110" s="11">
        <v>11375.188516552362</v>
      </c>
      <c r="E1110" s="11">
        <v>7243.0412692562713</v>
      </c>
      <c r="F1110" s="11">
        <v>10499.546249350835</v>
      </c>
      <c r="G1110" s="11">
        <v>7453.1355811501726</v>
      </c>
      <c r="H1110" s="11">
        <v>10967.188026552361</v>
      </c>
      <c r="I1110" s="11">
        <v>4310.5397584357679</v>
      </c>
      <c r="J1110" s="11">
        <v>2932.5015108205034</v>
      </c>
      <c r="K1110" s="11">
        <v>25545.076692471033</v>
      </c>
      <c r="L1110" s="11">
        <v>1344.9960698383798</v>
      </c>
      <c r="M1110" s="11">
        <v>58155.253567562417</v>
      </c>
      <c r="N1110" s="11">
        <v>9751.0192199803587</v>
      </c>
      <c r="O1110" s="11">
        <v>16539.805807879475</v>
      </c>
      <c r="P1110" s="43">
        <v>11796.854048605006</v>
      </c>
      <c r="Q1110" s="11">
        <v>14101.390500600412</v>
      </c>
      <c r="R1110" s="11">
        <v>11397.028161160306</v>
      </c>
      <c r="S1110" s="11">
        <v>8635.4621933749077</v>
      </c>
      <c r="T1110" s="11">
        <v>11375.188516552362</v>
      </c>
      <c r="U1110" s="11">
        <v>7243.0412692562713</v>
      </c>
      <c r="V1110" s="11">
        <v>10473.529775702897</v>
      </c>
      <c r="W1110" s="11">
        <v>7315.1350626767771</v>
      </c>
      <c r="X1110" s="12">
        <v>0</v>
      </c>
      <c r="Y1110" s="12">
        <v>536.51810865290827</v>
      </c>
      <c r="Z1110" s="12">
        <v>314.60594393551168</v>
      </c>
      <c r="AA1110" s="44">
        <v>232.04019061955907</v>
      </c>
      <c r="AB1110" s="45">
        <v>261.83182663040071</v>
      </c>
      <c r="AC1110" s="12">
        <v>0</v>
      </c>
      <c r="AD1110" s="12">
        <v>12820.595699808153</v>
      </c>
      <c r="AE1110" s="12">
        <v>3182.9717807084767</v>
      </c>
      <c r="AF1110" s="12">
        <v>5480.5321821881498</v>
      </c>
      <c r="AG1110" s="44">
        <v>1128.4755203370592</v>
      </c>
      <c r="AH1110" s="45">
        <v>2932.5015094291975</v>
      </c>
      <c r="AI1110" s="12">
        <v>0</v>
      </c>
      <c r="AJ1110" s="12">
        <v>-25.340394918852546</v>
      </c>
      <c r="AK1110" s="12">
        <v>50.003289537404754</v>
      </c>
      <c r="AL1110" s="12">
        <v>94.18366404042979</v>
      </c>
      <c r="AM1110" s="44">
        <v>126.76926109903727</v>
      </c>
      <c r="AN1110" s="45">
        <v>89.999999804618056</v>
      </c>
      <c r="AO1110" s="12">
        <v>0</v>
      </c>
      <c r="AP1110" s="12">
        <v>-2010.6139563897559</v>
      </c>
      <c r="AQ1110" s="12">
        <v>10063.580409306524</v>
      </c>
      <c r="AR1110" s="12">
        <v>12203.766858385756</v>
      </c>
      <c r="AS1110" s="44">
        <v>11723.857633743712</v>
      </c>
      <c r="AT1110" s="45">
        <v>10967.188516552362</v>
      </c>
      <c r="AU1110" s="12">
        <v>0</v>
      </c>
      <c r="AV1110" s="12">
        <v>11421.395593521003</v>
      </c>
      <c r="AW1110" s="12">
        <v>16802.045207907417</v>
      </c>
      <c r="AX1110" s="12">
        <v>14071.625332427946</v>
      </c>
      <c r="AY1110" s="44">
        <v>8391.2358724124624</v>
      </c>
      <c r="AZ1110" s="45">
        <v>7243.0412678649673</v>
      </c>
      <c r="BA1110" s="12">
        <v>0</v>
      </c>
      <c r="BB1110" s="12">
        <v>9576.3971957931062</v>
      </c>
      <c r="BC1110" s="12">
        <v>12109.415237931169</v>
      </c>
      <c r="BD1110" s="12">
        <v>11803.940970941054</v>
      </c>
      <c r="BE1110" s="44">
        <v>11048.359043968954</v>
      </c>
      <c r="BF1110" s="45">
        <v>10967.188526552363</v>
      </c>
      <c r="BG1110" s="12">
        <v>0</v>
      </c>
      <c r="BH1110" s="12">
        <v>16908.548467018267</v>
      </c>
      <c r="BI1110" s="12">
        <v>14363.629900628352</v>
      </c>
      <c r="BJ1110" s="12">
        <v>8605.6970252024421</v>
      </c>
      <c r="BK1110" s="44">
        <v>7487.2675902187175</v>
      </c>
      <c r="BL1110" s="45">
        <v>4310.5397584357697</v>
      </c>
      <c r="BM1110" s="12">
        <v>0</v>
      </c>
      <c r="BN1110" s="12">
        <v>0</v>
      </c>
      <c r="BO1110" s="12">
        <v>75.343684456257293</v>
      </c>
      <c r="BP1110" s="12">
        <v>44.180374503025035</v>
      </c>
      <c r="BQ1110" s="48">
        <v>32.585597058607476</v>
      </c>
      <c r="BR1110" s="49">
        <v>36.769261294419209</v>
      </c>
      <c r="BS1110" s="13">
        <v>0</v>
      </c>
      <c r="BT1110" s="12">
        <v>174.7464324375787</v>
      </c>
      <c r="BV1110" s="14">
        <f>Таблица1[[#This Row],[Lкан_леб,мм]]</f>
        <v>58155.253567562417</v>
      </c>
      <c r="BW1110" s="50">
        <f>Таблица1[[#This Row],[угол обхв4]]+Таблица1[[#This Row],[Lдуг 3,мм]]</f>
        <v>12820.595699808153</v>
      </c>
      <c r="BX1110" s="54">
        <f>Таблица1[[#This Row],[угол обхв5]]+Таблица1[[#This Row],[Y5, мм]]</f>
        <v>58691.771676215329</v>
      </c>
      <c r="BY1110" s="14">
        <f>Таблица1[[#This Row],[угол обхв6]]+Таблица1[[#This Row],[Lдуг 4,мм]]</f>
        <v>16003.567480516629</v>
      </c>
      <c r="BZ1110" s="14">
        <f>Таблица1[[#This Row],[Т1]]+Таблица1[[#This Row],[X6, мм]]</f>
        <v>59006.377620150837</v>
      </c>
      <c r="CA1110" s="14">
        <f>Таблица1[[#This Row],[Т2]]+Таблица1[[#This Row],[Lдуг 5,мм]]</f>
        <v>21484.099662704779</v>
      </c>
      <c r="CB1110" s="14">
        <f>Таблица1[[#This Row],[Т3]]+Таблица1[[#This Row],[Y6, мм]]</f>
        <v>59238.417810770399</v>
      </c>
      <c r="CC1110" s="14">
        <f>Таблица1[[#This Row],[Т4]]+Таблица1[[#This Row],[Lдуг 6,мм]]</f>
        <v>22612.575183041838</v>
      </c>
      <c r="CD1110" s="14">
        <f>Таблица1[[#This Row],[Т5]]+Таблица1[[#This Row],[Lдуг 1,мм]]</f>
        <v>59500.249637400797</v>
      </c>
      <c r="CE1110" s="14">
        <f>Таблица1[[#This Row],[Т6]]+Таблица1[[#This Row],[Lпрям1, мм]]</f>
        <v>25545.076692471033</v>
      </c>
      <c r="CF1110" s="15">
        <f>Таблица1[[#This Row],[Т7]]+Таблица1[[#This Row],[Lдуг 2,мм]]</f>
        <v>59500.249637400797</v>
      </c>
      <c r="CG1110" s="14">
        <f>Таблица1[[#This Row],[Т8]]+Таблица1[[#This Row],[Lпрям2, мм]]</f>
        <v>25545.076692471033</v>
      </c>
      <c r="CH1110" s="14">
        <f>Таблица1[[#This Row],[Т9]]-Таблица1[[#This Row],[Т9]]</f>
        <v>0</v>
      </c>
      <c r="CI1110" s="50">
        <f>Таблица1[[#This Row],[Т9]]-Таблица1[[#This Row],[Т8]]</f>
        <v>33955.172944929764</v>
      </c>
      <c r="CJ1110" s="54">
        <f>Таблица1[[#This Row],[Т9]]-Таблица1[[#This Row],[Т7]]</f>
        <v>0</v>
      </c>
      <c r="CK1110" s="14">
        <f>Таблица1[[#This Row],[Т9]]-Таблица1[[#This Row],[Т6]]</f>
        <v>36887.674454358959</v>
      </c>
      <c r="CL1110" s="14">
        <f>Таблица1[[#This Row],[Т9]]-Таблица1[[#This Row],[Т5]]</f>
        <v>261.8318266303977</v>
      </c>
      <c r="CM1110" s="14">
        <f>Таблица1[[#This Row],[Т9]]-Таблица1[[#This Row],[Т4]]</f>
        <v>38016.149974696018</v>
      </c>
      <c r="CN1110" s="14">
        <f>Таблица1[[#This Row],[Т9]]-Таблица1[[#This Row],[Т3]]</f>
        <v>493.87201724995975</v>
      </c>
      <c r="CO1110" s="14">
        <f>Таблица1[[#This Row],[Т9]]-Таблица1[[#This Row],[Т2]]</f>
        <v>43496.68215688417</v>
      </c>
      <c r="CP1110" s="14">
        <f>Таблица1[[#This Row],[Т9]]-Таблица1[[#This Row],[Т1]]</f>
        <v>808.4779611854683</v>
      </c>
      <c r="CQ1110" s="14">
        <f>Таблица1[[#This Row],[Т9]]-Таблица1[[#This Row],[угол обхв6]]</f>
        <v>46679.653937592644</v>
      </c>
      <c r="CR1110" s="14">
        <f>Таблица1[[#This Row],[Т9]]-Таблица1[[#This Row],[угол обхв5]]</f>
        <v>1344.9960698383802</v>
      </c>
      <c r="CS1110" s="14">
        <f>Таблица1[[#This Row],[Т9]]-Таблица1[[#This Row],[угол обхв4]]</f>
        <v>59500.249637400797</v>
      </c>
      <c r="CT1110" s="14">
        <f>Таблица1[[#This Row],[Lкан_прям, мм]]+Таблица1[[#This Row],[Lкан_дуг, мм]]+Таблица1[[#This Row],[Lкан_леб,мм]]</f>
        <v>85045.326329871838</v>
      </c>
      <c r="CU1110" s="16">
        <f>Таблица1[[#This Row],[Lкан_леб,мм]]</f>
        <v>58155.253567562417</v>
      </c>
      <c r="CV1110" s="14">
        <f>2534431-(Таблица1[[#This Row],[Т23]]+Таблица1[[#This Row],[угол обхв3]])</f>
        <v>2449210.9272376904</v>
      </c>
      <c r="CW1110" s="50">
        <f>SUM(X1110:AC1110,AD1110:AI1110)-Таблица1[[#This Row],[lподв_min, мм]]</f>
        <v>23957.571251488909</v>
      </c>
      <c r="CX1110" s="17">
        <f>CW1549-Таблица1[[#This Row],[Суммарная длина каната]]</f>
        <v>-2426352.1160980682</v>
      </c>
    </row>
    <row r="1111" spans="1:102" x14ac:dyDescent="0.25">
      <c r="A1111" s="21">
        <v>1110</v>
      </c>
      <c r="B1111" s="10">
        <v>27.030408163265299</v>
      </c>
      <c r="C1111" s="10">
        <v>69.409387755102046</v>
      </c>
      <c r="D1111" s="11">
        <v>11756.571841946432</v>
      </c>
      <c r="E1111" s="11">
        <v>7317.5076657265818</v>
      </c>
      <c r="F1111" s="11">
        <v>10872.051729251929</v>
      </c>
      <c r="G1111" s="11">
        <v>7486.3660982637375</v>
      </c>
      <c r="H1111" s="11">
        <v>11348.571351946432</v>
      </c>
      <c r="I1111" s="11">
        <v>4320.4063934939059</v>
      </c>
      <c r="J1111" s="11">
        <v>2997.1012722326759</v>
      </c>
      <c r="K1111" s="11">
        <v>25583.303078996825</v>
      </c>
      <c r="L1111" s="11">
        <v>1306.7696833125958</v>
      </c>
      <c r="M1111" s="11">
        <v>58155.253567562417</v>
      </c>
      <c r="N1111" s="11">
        <v>9751.0192199803587</v>
      </c>
      <c r="O1111" s="11">
        <v>16539.805807879475</v>
      </c>
      <c r="P1111" s="43">
        <v>11856.605622885016</v>
      </c>
      <c r="Q1111" s="11">
        <v>14188.078911457984</v>
      </c>
      <c r="R1111" s="11">
        <v>11713.181945655508</v>
      </c>
      <c r="S1111" s="11">
        <v>8709.4237253005304</v>
      </c>
      <c r="T1111" s="11">
        <v>11756.571841946432</v>
      </c>
      <c r="U1111" s="11">
        <v>7317.5076657265818</v>
      </c>
      <c r="V1111" s="11">
        <v>10852.526214191856</v>
      </c>
      <c r="W1111" s="11">
        <v>7347.2986532536315</v>
      </c>
      <c r="X1111" s="12">
        <v>0</v>
      </c>
      <c r="Y1111" s="12">
        <v>523.39756789522642</v>
      </c>
      <c r="Z1111" s="12">
        <v>308.6132914452964</v>
      </c>
      <c r="AA1111" s="44">
        <v>232.04019061955833</v>
      </c>
      <c r="AB1111" s="45">
        <v>242.71863335251459</v>
      </c>
      <c r="AC1111" s="12">
        <v>0</v>
      </c>
      <c r="AD1111" s="12">
        <v>12820.595699808153</v>
      </c>
      <c r="AE1111" s="12">
        <v>3156.5984057921009</v>
      </c>
      <c r="AF1111" s="12">
        <v>5480.5321821881489</v>
      </c>
      <c r="AG1111" s="44">
        <v>1128.4755203370607</v>
      </c>
      <c r="AH1111" s="45">
        <v>2997.1012708713588</v>
      </c>
      <c r="AI1111" s="12">
        <v>0</v>
      </c>
      <c r="AJ1111" s="12">
        <v>-25.340394918852546</v>
      </c>
      <c r="AK1111" s="12">
        <v>48.160761080677915</v>
      </c>
      <c r="AL1111" s="12">
        <v>91.499582407776728</v>
      </c>
      <c r="AM1111" s="44">
        <v>124.0851794663841</v>
      </c>
      <c r="AN1111" s="45">
        <v>89.99999980882933</v>
      </c>
      <c r="AO1111" s="12">
        <v>0</v>
      </c>
      <c r="AP1111" s="12">
        <v>-2010.6139563897559</v>
      </c>
      <c r="AQ1111" s="12">
        <v>10054.987115287964</v>
      </c>
      <c r="AR1111" s="12">
        <v>12264.465889305307</v>
      </c>
      <c r="AS1111" s="44">
        <v>12051.089718576319</v>
      </c>
      <c r="AT1111" s="45">
        <v>11348.571841946432</v>
      </c>
      <c r="AU1111" s="12">
        <v>0</v>
      </c>
      <c r="AV1111" s="12">
        <v>11421.395593521003</v>
      </c>
      <c r="AW1111" s="12">
        <v>16811.959291454947</v>
      </c>
      <c r="AX1111" s="12">
        <v>14177.401689180224</v>
      </c>
      <c r="AY1111" s="44">
        <v>8480.770413494869</v>
      </c>
      <c r="AZ1111" s="45">
        <v>7317.5076643652665</v>
      </c>
      <c r="BA1111" s="12">
        <v>0</v>
      </c>
      <c r="BB1111" s="12">
        <v>9576.3971957931062</v>
      </c>
      <c r="BC1111" s="12">
        <v>12160.573518192623</v>
      </c>
      <c r="BD1111" s="12">
        <v>12121.042212075799</v>
      </c>
      <c r="BE1111" s="44">
        <v>11418.664069025621</v>
      </c>
      <c r="BF1111" s="45">
        <v>11348.571851946434</v>
      </c>
      <c r="BG1111" s="12">
        <v>0</v>
      </c>
      <c r="BH1111" s="12">
        <v>16908.548467018267</v>
      </c>
      <c r="BI1111" s="12">
        <v>14460.232395033456</v>
      </c>
      <c r="BJ1111" s="12">
        <v>8698.7465030227704</v>
      </c>
      <c r="BK1111" s="44">
        <v>7546.1609775322431</v>
      </c>
      <c r="BL1111" s="45">
        <v>4320.4063934939077</v>
      </c>
      <c r="BM1111" s="12">
        <v>0</v>
      </c>
      <c r="BN1111" s="12">
        <v>0</v>
      </c>
      <c r="BO1111" s="12">
        <v>73.501155999530454</v>
      </c>
      <c r="BP1111" s="12">
        <v>43.33882132709882</v>
      </c>
      <c r="BQ1111" s="48">
        <v>32.58559705860737</v>
      </c>
      <c r="BR1111" s="49">
        <v>34.085179657554768</v>
      </c>
      <c r="BS1111" s="13">
        <v>0</v>
      </c>
      <c r="BT1111" s="12">
        <v>174.7464324375787</v>
      </c>
      <c r="BV1111" s="14">
        <f>Таблица1[[#This Row],[Lкан_леб,мм]]</f>
        <v>58155.253567562417</v>
      </c>
      <c r="BW1111" s="50">
        <f>Таблица1[[#This Row],[угол обхв4]]+Таблица1[[#This Row],[Lдуг 3,мм]]</f>
        <v>12820.595699808153</v>
      </c>
      <c r="BX1111" s="54">
        <f>Таблица1[[#This Row],[угол обхв5]]+Таблица1[[#This Row],[Y5, мм]]</f>
        <v>58678.651135457643</v>
      </c>
      <c r="BY1111" s="14">
        <f>Таблица1[[#This Row],[угол обхв6]]+Таблица1[[#This Row],[Lдуг 4,мм]]</f>
        <v>15977.194105600254</v>
      </c>
      <c r="BZ1111" s="14">
        <f>Таблица1[[#This Row],[Т1]]+Таблица1[[#This Row],[X6, мм]]</f>
        <v>58987.264426902941</v>
      </c>
      <c r="CA1111" s="14">
        <f>Таблица1[[#This Row],[Т2]]+Таблица1[[#This Row],[Lдуг 5,мм]]</f>
        <v>21457.726287788402</v>
      </c>
      <c r="CB1111" s="14">
        <f>Таблица1[[#This Row],[Т3]]+Таблица1[[#This Row],[Y6, мм]]</f>
        <v>59219.304617522495</v>
      </c>
      <c r="CC1111" s="14">
        <f>Таблица1[[#This Row],[Т4]]+Таблица1[[#This Row],[Lдуг 6,мм]]</f>
        <v>22586.201808125465</v>
      </c>
      <c r="CD1111" s="14">
        <f>Таблица1[[#This Row],[Т5]]+Таблица1[[#This Row],[Lдуг 1,мм]]</f>
        <v>59462.023250875012</v>
      </c>
      <c r="CE1111" s="14">
        <f>Таблица1[[#This Row],[Т6]]+Таблица1[[#This Row],[Lпрям1, мм]]</f>
        <v>25583.303078996825</v>
      </c>
      <c r="CF1111" s="15">
        <f>Таблица1[[#This Row],[Т7]]+Таблица1[[#This Row],[Lдуг 2,мм]]</f>
        <v>59462.023250875012</v>
      </c>
      <c r="CG1111" s="14">
        <f>Таблица1[[#This Row],[Т8]]+Таблица1[[#This Row],[Lпрям2, мм]]</f>
        <v>25583.303078996825</v>
      </c>
      <c r="CH1111" s="14">
        <f>Таблица1[[#This Row],[Т9]]-Таблица1[[#This Row],[Т9]]</f>
        <v>0</v>
      </c>
      <c r="CI1111" s="50">
        <f>Таблица1[[#This Row],[Т9]]-Таблица1[[#This Row],[Т8]]</f>
        <v>33878.720171878187</v>
      </c>
      <c r="CJ1111" s="54">
        <f>Таблица1[[#This Row],[Т9]]-Таблица1[[#This Row],[Т7]]</f>
        <v>0</v>
      </c>
      <c r="CK1111" s="14">
        <f>Таблица1[[#This Row],[Т9]]-Таблица1[[#This Row],[Т6]]</f>
        <v>36875.821442749548</v>
      </c>
      <c r="CL1111" s="14">
        <f>Таблица1[[#This Row],[Т9]]-Таблица1[[#This Row],[Т5]]</f>
        <v>242.71863335251692</v>
      </c>
      <c r="CM1111" s="14">
        <f>Таблица1[[#This Row],[Т9]]-Таблица1[[#This Row],[Т4]]</f>
        <v>38004.296963086614</v>
      </c>
      <c r="CN1111" s="14">
        <f>Таблица1[[#This Row],[Т9]]-Таблица1[[#This Row],[Т3]]</f>
        <v>474.7588239720717</v>
      </c>
      <c r="CO1111" s="14">
        <f>Таблица1[[#This Row],[Т9]]-Таблица1[[#This Row],[Т2]]</f>
        <v>43484.829145274758</v>
      </c>
      <c r="CP1111" s="14">
        <f>Таблица1[[#This Row],[Т9]]-Таблица1[[#This Row],[Т1]]</f>
        <v>783.37211541736906</v>
      </c>
      <c r="CQ1111" s="14">
        <f>Таблица1[[#This Row],[Т9]]-Таблица1[[#This Row],[угол обхв6]]</f>
        <v>46641.427551066859</v>
      </c>
      <c r="CR1111" s="14">
        <f>Таблица1[[#This Row],[Т9]]-Таблица1[[#This Row],[угол обхв5]]</f>
        <v>1306.7696833125956</v>
      </c>
      <c r="CS1111" s="14">
        <f>Таблица1[[#This Row],[Т9]]-Таблица1[[#This Row],[угол обхв4]]</f>
        <v>59462.023250875012</v>
      </c>
      <c r="CT1111" s="14">
        <f>Таблица1[[#This Row],[Lкан_прям, мм]]+Таблица1[[#This Row],[Lкан_дуг, мм]]+Таблица1[[#This Row],[Lкан_леб,мм]]</f>
        <v>85045.326329871838</v>
      </c>
      <c r="CU1111" s="16">
        <f>Таблица1[[#This Row],[Lкан_леб,мм]]</f>
        <v>58155.253567562417</v>
      </c>
      <c r="CV1111" s="14">
        <f>2534431-(Таблица1[[#This Row],[Т23]]+Таблица1[[#This Row],[угол обхв3]])</f>
        <v>2449210.9272376904</v>
      </c>
      <c r="CW1111" s="50">
        <f>SUM(X1111:AC1111,AD1111:AI1111)-Таблица1[[#This Row],[lподв_min, мм]]</f>
        <v>23892.971490076743</v>
      </c>
      <c r="CX1111" s="17">
        <f>CW1550-Таблица1[[#This Row],[Суммарная длина каната]]</f>
        <v>-2426402.8823526422</v>
      </c>
    </row>
    <row r="1112" spans="1:102" x14ac:dyDescent="0.25">
      <c r="A1112" s="21">
        <v>1111</v>
      </c>
      <c r="B1112" s="10">
        <v>27.030408163265299</v>
      </c>
      <c r="C1112" s="10">
        <v>72.093469387755121</v>
      </c>
      <c r="D1112" s="11">
        <v>12134.049579185656</v>
      </c>
      <c r="E1112" s="11">
        <v>7409.752139711044</v>
      </c>
      <c r="F1112" s="11">
        <v>11242.592392753331</v>
      </c>
      <c r="G1112" s="11">
        <v>7537.0041917894596</v>
      </c>
      <c r="H1112" s="11">
        <v>11726.049089185655</v>
      </c>
      <c r="I1112" s="11">
        <v>4346.5643278969019</v>
      </c>
      <c r="J1112" s="11">
        <v>3063.1878118141412</v>
      </c>
      <c r="K1112" s="11">
        <v>25621.529465521995</v>
      </c>
      <c r="L1112" s="11">
        <v>1268.5432967874324</v>
      </c>
      <c r="M1112" s="11">
        <v>58155.253567562417</v>
      </c>
      <c r="N1112" s="11">
        <v>9751.0192199803587</v>
      </c>
      <c r="O1112" s="11">
        <v>16539.805807879475</v>
      </c>
      <c r="P1112" s="43">
        <v>11912.232119669212</v>
      </c>
      <c r="Q1112" s="11">
        <v>14277.470320784993</v>
      </c>
      <c r="R1112" s="11">
        <v>12025.525346032462</v>
      </c>
      <c r="S1112" s="11">
        <v>8798.1092590497647</v>
      </c>
      <c r="T1112" s="11">
        <v>12134.049579185656</v>
      </c>
      <c r="U1112" s="11">
        <v>7409.752139711044</v>
      </c>
      <c r="V1112" s="11">
        <v>11229.600678233037</v>
      </c>
      <c r="W1112" s="11">
        <v>7397.1749553836798</v>
      </c>
      <c r="X1112" s="12">
        <v>0</v>
      </c>
      <c r="Y1112" s="12">
        <v>510.21524814129606</v>
      </c>
      <c r="Z1112" s="12">
        <v>302.68241795132957</v>
      </c>
      <c r="AA1112" s="44">
        <v>232.04019061955862</v>
      </c>
      <c r="AB1112" s="45">
        <v>223.60544007524805</v>
      </c>
      <c r="AC1112" s="12">
        <v>0</v>
      </c>
      <c r="AD1112" s="12">
        <v>12820.595699808153</v>
      </c>
      <c r="AE1112" s="12">
        <v>3128.7382527064365</v>
      </c>
      <c r="AF1112" s="12">
        <v>5480.5321821881489</v>
      </c>
      <c r="AG1112" s="44">
        <v>1128.4755203370612</v>
      </c>
      <c r="AH1112" s="45">
        <v>3063.1878104821935</v>
      </c>
      <c r="AI1112" s="12">
        <v>0</v>
      </c>
      <c r="AJ1112" s="12">
        <v>-25.340394918852546</v>
      </c>
      <c r="AK1112" s="12">
        <v>46.309556948099136</v>
      </c>
      <c r="AL1112" s="12">
        <v>88.815500775123667</v>
      </c>
      <c r="AM1112" s="44">
        <v>121.40109783373107</v>
      </c>
      <c r="AN1112" s="45">
        <v>89.999999812953746</v>
      </c>
      <c r="AO1112" s="12">
        <v>0</v>
      </c>
      <c r="AP1112" s="12">
        <v>-2010.6139563897559</v>
      </c>
      <c r="AQ1112" s="12">
        <v>10046.036829055232</v>
      </c>
      <c r="AR1112" s="12">
        <v>12320.144935226368</v>
      </c>
      <c r="AS1112" s="44">
        <v>12373.76999820582</v>
      </c>
      <c r="AT1112" s="45">
        <v>11726.049579185656</v>
      </c>
      <c r="AU1112" s="12">
        <v>0</v>
      </c>
      <c r="AV1112" s="12">
        <v>11421.395593521003</v>
      </c>
      <c r="AW1112" s="12">
        <v>16821.636626520278</v>
      </c>
      <c r="AX1112" s="12">
        <v>14285.904471852737</v>
      </c>
      <c r="AY1112" s="44">
        <v>8585.5306565690425</v>
      </c>
      <c r="AZ1112" s="45">
        <v>7409.7521383790972</v>
      </c>
      <c r="BA1112" s="12">
        <v>0</v>
      </c>
      <c r="BB1112" s="12">
        <v>9576.3971957931062</v>
      </c>
      <c r="BC1112" s="12">
        <v>12207.249728744086</v>
      </c>
      <c r="BD1112" s="12">
        <v>12433.438161589618</v>
      </c>
      <c r="BE1112" s="44">
        <v>11785.804927012297</v>
      </c>
      <c r="BF1112" s="45">
        <v>11726.049589185655</v>
      </c>
      <c r="BG1112" s="12">
        <v>0</v>
      </c>
      <c r="BH1112" s="12">
        <v>16908.548467018267</v>
      </c>
      <c r="BI1112" s="12">
        <v>14559.301139425796</v>
      </c>
      <c r="BJ1112" s="12">
        <v>8806.5434101175088</v>
      </c>
      <c r="BK1112" s="44">
        <v>7622.3307421917652</v>
      </c>
      <c r="BL1112" s="45">
        <v>4346.5643278969037</v>
      </c>
      <c r="BM1112" s="12">
        <v>0</v>
      </c>
      <c r="BN1112" s="12">
        <v>0</v>
      </c>
      <c r="BO1112" s="12">
        <v>71.649951866951682</v>
      </c>
      <c r="BP1112" s="12">
        <v>42.505943827024538</v>
      </c>
      <c r="BQ1112" s="48">
        <v>32.585597058607412</v>
      </c>
      <c r="BR1112" s="49">
        <v>31.40109802077734</v>
      </c>
      <c r="BS1112" s="13">
        <v>0</v>
      </c>
      <c r="BT1112" s="12">
        <v>174.7464324375787</v>
      </c>
      <c r="BV1112" s="14">
        <f>Таблица1[[#This Row],[Lкан_леб,мм]]</f>
        <v>58155.253567562417</v>
      </c>
      <c r="BW1112" s="50">
        <f>Таблица1[[#This Row],[угол обхв4]]+Таблица1[[#This Row],[Lдуг 3,мм]]</f>
        <v>12820.595699808153</v>
      </c>
      <c r="BX1112" s="54">
        <f>Таблица1[[#This Row],[угол обхв5]]+Таблица1[[#This Row],[Y5, мм]]</f>
        <v>58665.468815703716</v>
      </c>
      <c r="BY1112" s="14">
        <f>Таблица1[[#This Row],[угол обхв6]]+Таблица1[[#This Row],[Lдуг 4,мм]]</f>
        <v>15949.333952514589</v>
      </c>
      <c r="BZ1112" s="14">
        <f>Таблица1[[#This Row],[Т1]]+Таблица1[[#This Row],[X6, мм]]</f>
        <v>58968.151233655044</v>
      </c>
      <c r="CA1112" s="14">
        <f>Таблица1[[#This Row],[Т2]]+Таблица1[[#This Row],[Lдуг 5,мм]]</f>
        <v>21429.866134702737</v>
      </c>
      <c r="CB1112" s="14">
        <f>Таблица1[[#This Row],[Т3]]+Таблица1[[#This Row],[Y6, мм]]</f>
        <v>59200.191424274606</v>
      </c>
      <c r="CC1112" s="14">
        <f>Таблица1[[#This Row],[Т4]]+Таблица1[[#This Row],[Lдуг 6,мм]]</f>
        <v>22558.3416550398</v>
      </c>
      <c r="CD1112" s="14">
        <f>Таблица1[[#This Row],[Т5]]+Таблица1[[#This Row],[Lдуг 1,мм]]</f>
        <v>59423.796864349853</v>
      </c>
      <c r="CE1112" s="14">
        <f>Таблица1[[#This Row],[Т6]]+Таблица1[[#This Row],[Lпрям1, мм]]</f>
        <v>25621.529465521991</v>
      </c>
      <c r="CF1112" s="15">
        <f>Таблица1[[#This Row],[Т7]]+Таблица1[[#This Row],[Lдуг 2,мм]]</f>
        <v>59423.796864349853</v>
      </c>
      <c r="CG1112" s="14">
        <f>Таблица1[[#This Row],[Т8]]+Таблица1[[#This Row],[Lпрям2, мм]]</f>
        <v>25621.529465521991</v>
      </c>
      <c r="CH1112" s="14">
        <f>Таблица1[[#This Row],[Т9]]-Таблица1[[#This Row],[Т9]]</f>
        <v>0</v>
      </c>
      <c r="CI1112" s="50">
        <f>Таблица1[[#This Row],[Т9]]-Таблица1[[#This Row],[Т8]]</f>
        <v>33802.267398827862</v>
      </c>
      <c r="CJ1112" s="54">
        <f>Таблица1[[#This Row],[Т9]]-Таблица1[[#This Row],[Т7]]</f>
        <v>0</v>
      </c>
      <c r="CK1112" s="14">
        <f>Таблица1[[#This Row],[Т9]]-Таблица1[[#This Row],[Т6]]</f>
        <v>36865.45520931005</v>
      </c>
      <c r="CL1112" s="14">
        <f>Таблица1[[#This Row],[Т9]]-Таблица1[[#This Row],[Т5]]</f>
        <v>223.60544007524732</v>
      </c>
      <c r="CM1112" s="14">
        <f>Таблица1[[#This Row],[Т9]]-Таблица1[[#This Row],[Т4]]</f>
        <v>37993.930729647116</v>
      </c>
      <c r="CN1112" s="14">
        <f>Таблица1[[#This Row],[Т9]]-Таблица1[[#This Row],[Т3]]</f>
        <v>455.64563069480937</v>
      </c>
      <c r="CO1112" s="14">
        <f>Таблица1[[#This Row],[Т9]]-Таблица1[[#This Row],[Т2]]</f>
        <v>43474.46291183526</v>
      </c>
      <c r="CP1112" s="14">
        <f>Таблица1[[#This Row],[Т9]]-Таблица1[[#This Row],[Т1]]</f>
        <v>758.32804864613718</v>
      </c>
      <c r="CQ1112" s="14">
        <f>Таблица1[[#This Row],[Т9]]-Таблица1[[#This Row],[угол обхв6]]</f>
        <v>46603.201164541701</v>
      </c>
      <c r="CR1112" s="14">
        <f>Таблица1[[#This Row],[Т9]]-Таблица1[[#This Row],[угол обхв5]]</f>
        <v>1268.5432967874367</v>
      </c>
      <c r="CS1112" s="14">
        <f>Таблица1[[#This Row],[Т9]]-Таблица1[[#This Row],[угол обхв4]]</f>
        <v>59423.796864349853</v>
      </c>
      <c r="CT1112" s="14">
        <f>Таблица1[[#This Row],[Lкан_прям, мм]]+Таблица1[[#This Row],[Lкан_дуг, мм]]+Таблица1[[#This Row],[Lкан_леб,мм]]</f>
        <v>85045.326329871838</v>
      </c>
      <c r="CU1112" s="16">
        <f>Таблица1[[#This Row],[Lкан_леб,мм]]</f>
        <v>58155.253567562417</v>
      </c>
      <c r="CV1112" s="14">
        <f>2534431-(Таблица1[[#This Row],[Т23]]+Таблица1[[#This Row],[угол обхв3]])</f>
        <v>2449210.9272376904</v>
      </c>
      <c r="CW1112" s="50">
        <f>SUM(X1112:AC1112,AD1112:AI1112)-Таблица1[[#This Row],[lподв_min, мм]]</f>
        <v>23826.884950495289</v>
      </c>
      <c r="CX1112" s="17">
        <f>CW1551-Таблица1[[#This Row],[Суммарная длина каната]]</f>
        <v>-2426454.283441483</v>
      </c>
    </row>
    <row r="1113" spans="1:102" x14ac:dyDescent="0.25">
      <c r="A1113" s="21">
        <v>1112</v>
      </c>
      <c r="B1113" s="10">
        <v>27.030408163265299</v>
      </c>
      <c r="C1113" s="10">
        <v>74.777551020408183</v>
      </c>
      <c r="D1113" s="11">
        <v>12506.793484660731</v>
      </c>
      <c r="E1113" s="11">
        <v>7519.5722927937095</v>
      </c>
      <c r="F1113" s="11">
        <v>11610.35521724138</v>
      </c>
      <c r="G1113" s="11">
        <v>7604.938754042797</v>
      </c>
      <c r="H1113" s="11">
        <v>12098.792994660731</v>
      </c>
      <c r="I1113" s="11">
        <v>4388.8330525715428</v>
      </c>
      <c r="J1113" s="11">
        <v>3130.7392402221667</v>
      </c>
      <c r="K1113" s="11">
        <v>25659.755852046525</v>
      </c>
      <c r="L1113" s="11">
        <v>1230.3169102628995</v>
      </c>
      <c r="M1113" s="11">
        <v>58155.253567562417</v>
      </c>
      <c r="N1113" s="11">
        <v>9751.0192199803587</v>
      </c>
      <c r="O1113" s="11">
        <v>16539.805807879475</v>
      </c>
      <c r="P1113" s="43">
        <v>11963.611485957046</v>
      </c>
      <c r="Q1113" s="11">
        <v>14369.368590223603</v>
      </c>
      <c r="R1113" s="11">
        <v>12333.373033330681</v>
      </c>
      <c r="S1113" s="11">
        <v>8901.3242050632325</v>
      </c>
      <c r="T1113" s="11">
        <v>12506.793484660731</v>
      </c>
      <c r="U1113" s="11">
        <v>7519.5722927937095</v>
      </c>
      <c r="V1113" s="11">
        <v>11603.92580905992</v>
      </c>
      <c r="W1113" s="11">
        <v>7464.6545328686525</v>
      </c>
      <c r="X1113" s="12">
        <v>0</v>
      </c>
      <c r="Y1113" s="12">
        <v>496.96603079089738</v>
      </c>
      <c r="Z1113" s="12">
        <v>296.81844205383101</v>
      </c>
      <c r="AA1113" s="44">
        <v>232.04019061955896</v>
      </c>
      <c r="AB1113" s="45">
        <v>204.49224679861203</v>
      </c>
      <c r="AC1113" s="12">
        <v>0</v>
      </c>
      <c r="AD1113" s="12">
        <v>12820.595699808153</v>
      </c>
      <c r="AE1113" s="12">
        <v>3099.4132107942028</v>
      </c>
      <c r="AF1113" s="12">
        <v>5480.5321821881489</v>
      </c>
      <c r="AG1113" s="44">
        <v>1128.4755203370612</v>
      </c>
      <c r="AH1113" s="45">
        <v>3130.7392389189586</v>
      </c>
      <c r="AI1113" s="12">
        <v>0</v>
      </c>
      <c r="AJ1113" s="12">
        <v>-25.340394918852546</v>
      </c>
      <c r="AK1113" s="12">
        <v>44.448958330380137</v>
      </c>
      <c r="AL1113" s="12">
        <v>86.131419142470591</v>
      </c>
      <c r="AM1113" s="44">
        <v>118.71701620107805</v>
      </c>
      <c r="AN1113" s="45">
        <v>89.9999998169896</v>
      </c>
      <c r="AO1113" s="12">
        <v>0</v>
      </c>
      <c r="AP1113" s="12">
        <v>-2010.6139563897559</v>
      </c>
      <c r="AQ1113" s="12">
        <v>10036.73084491619</v>
      </c>
      <c r="AR1113" s="12">
        <v>12370.681827847586</v>
      </c>
      <c r="AS1113" s="44">
        <v>12691.190462985329</v>
      </c>
      <c r="AT1113" s="45">
        <v>12098.793484660731</v>
      </c>
      <c r="AU1113" s="12">
        <v>0</v>
      </c>
      <c r="AV1113" s="12">
        <v>11421.395593521003</v>
      </c>
      <c r="AW1113" s="12">
        <v>16831.066631500722</v>
      </c>
      <c r="AX1113" s="12">
        <v>14396.895608825693</v>
      </c>
      <c r="AY1113" s="44">
        <v>8705.2867417167035</v>
      </c>
      <c r="AZ1113" s="45">
        <v>7519.5722914905027</v>
      </c>
      <c r="BA1113" s="12">
        <v>0</v>
      </c>
      <c r="BB1113" s="12">
        <v>9576.3971957931062</v>
      </c>
      <c r="BC1113" s="12">
        <v>12249.323110892879</v>
      </c>
      <c r="BD1113" s="12">
        <v>12740.443375221221</v>
      </c>
      <c r="BE1113" s="44">
        <v>12148.976055006084</v>
      </c>
      <c r="BF1113" s="45">
        <v>12098.793494660733</v>
      </c>
      <c r="BG1113" s="12">
        <v>0</v>
      </c>
      <c r="BH1113" s="12">
        <v>16908.548467018267</v>
      </c>
      <c r="BI1113" s="12">
        <v>14660.629413844848</v>
      </c>
      <c r="BJ1113" s="12">
        <v>8928.8512236653223</v>
      </c>
      <c r="BK1113" s="44">
        <v>7715.6097561402376</v>
      </c>
      <c r="BL1113" s="45">
        <v>4388.8330525715446</v>
      </c>
      <c r="BM1113" s="12">
        <v>0</v>
      </c>
      <c r="BN1113" s="12">
        <v>0</v>
      </c>
      <c r="BO1113" s="12">
        <v>69.78935324923269</v>
      </c>
      <c r="BP1113" s="12">
        <v>41.682460812090447</v>
      </c>
      <c r="BQ1113" s="48">
        <v>32.585597058607462</v>
      </c>
      <c r="BR1113" s="49">
        <v>28.717016384088453</v>
      </c>
      <c r="BS1113" s="13">
        <v>0</v>
      </c>
      <c r="BT1113" s="12">
        <v>174.7464324375787</v>
      </c>
      <c r="BV1113" s="14">
        <f>Таблица1[[#This Row],[Lкан_леб,мм]]</f>
        <v>58155.253567562417</v>
      </c>
      <c r="BW1113" s="50">
        <f>Таблица1[[#This Row],[угол обхв4]]+Таблица1[[#This Row],[Lдуг 3,мм]]</f>
        <v>12820.595699808153</v>
      </c>
      <c r="BX1113" s="54">
        <f>Таблица1[[#This Row],[угол обхв5]]+Таблица1[[#This Row],[Y5, мм]]</f>
        <v>58652.219598353317</v>
      </c>
      <c r="BY1113" s="14">
        <f>Таблица1[[#This Row],[угол обхв6]]+Таблица1[[#This Row],[Lдуг 4,мм]]</f>
        <v>15920.008910602355</v>
      </c>
      <c r="BZ1113" s="14">
        <f>Таблица1[[#This Row],[Т1]]+Таблица1[[#This Row],[X6, мм]]</f>
        <v>58949.038040407147</v>
      </c>
      <c r="CA1113" s="14">
        <f>Таблица1[[#This Row],[Т2]]+Таблица1[[#This Row],[Lдуг 5,мм]]</f>
        <v>21400.541092790503</v>
      </c>
      <c r="CB1113" s="14">
        <f>Таблица1[[#This Row],[Т3]]+Таблица1[[#This Row],[Y6, мм]]</f>
        <v>59181.07823102671</v>
      </c>
      <c r="CC1113" s="14">
        <f>Таблица1[[#This Row],[Т4]]+Таблица1[[#This Row],[Lдуг 6,мм]]</f>
        <v>22529.016613127566</v>
      </c>
      <c r="CD1113" s="14">
        <f>Таблица1[[#This Row],[Т5]]+Таблица1[[#This Row],[Lдуг 1,мм]]</f>
        <v>59385.57047782532</v>
      </c>
      <c r="CE1113" s="14">
        <f>Таблица1[[#This Row],[Т6]]+Таблица1[[#This Row],[Lпрям1, мм]]</f>
        <v>25659.755852046525</v>
      </c>
      <c r="CF1113" s="15">
        <f>Таблица1[[#This Row],[Т7]]+Таблица1[[#This Row],[Lдуг 2,мм]]</f>
        <v>59385.57047782532</v>
      </c>
      <c r="CG1113" s="14">
        <f>Таблица1[[#This Row],[Т8]]+Таблица1[[#This Row],[Lпрям2, мм]]</f>
        <v>25659.755852046525</v>
      </c>
      <c r="CH1113" s="14">
        <f>Таблица1[[#This Row],[Т9]]-Таблица1[[#This Row],[Т9]]</f>
        <v>0</v>
      </c>
      <c r="CI1113" s="50">
        <f>Таблица1[[#This Row],[Т9]]-Таблица1[[#This Row],[Т8]]</f>
        <v>33725.814625778796</v>
      </c>
      <c r="CJ1113" s="54">
        <f>Таблица1[[#This Row],[Т9]]-Таблица1[[#This Row],[Т7]]</f>
        <v>0</v>
      </c>
      <c r="CK1113" s="14">
        <f>Таблица1[[#This Row],[Т9]]-Таблица1[[#This Row],[Т6]]</f>
        <v>36856.553864697751</v>
      </c>
      <c r="CL1113" s="14">
        <f>Таблица1[[#This Row],[Т9]]-Таблица1[[#This Row],[Т5]]</f>
        <v>204.49224679861072</v>
      </c>
      <c r="CM1113" s="14">
        <f>Таблица1[[#This Row],[Т9]]-Таблица1[[#This Row],[Т4]]</f>
        <v>37985.029385034817</v>
      </c>
      <c r="CN1113" s="14">
        <f>Таблица1[[#This Row],[Т9]]-Таблица1[[#This Row],[Т3]]</f>
        <v>436.53243741817278</v>
      </c>
      <c r="CO1113" s="14">
        <f>Таблица1[[#This Row],[Т9]]-Таблица1[[#This Row],[Т2]]</f>
        <v>43465.561567222961</v>
      </c>
      <c r="CP1113" s="14">
        <f>Таблица1[[#This Row],[Т9]]-Таблица1[[#This Row],[Т1]]</f>
        <v>733.35087947200373</v>
      </c>
      <c r="CQ1113" s="14">
        <f>Таблица1[[#This Row],[Т9]]-Таблица1[[#This Row],[угол обхв6]]</f>
        <v>46564.974778017167</v>
      </c>
      <c r="CR1113" s="14">
        <f>Таблица1[[#This Row],[Т9]]-Таблица1[[#This Row],[угол обхв5]]</f>
        <v>1230.3169102629035</v>
      </c>
      <c r="CS1113" s="14">
        <f>Таблица1[[#This Row],[Т9]]-Таблица1[[#This Row],[угол обхв4]]</f>
        <v>59385.57047782532</v>
      </c>
      <c r="CT1113" s="14">
        <f>Таблица1[[#This Row],[Lкан_прям, мм]]+Таблица1[[#This Row],[Lкан_дуг, мм]]+Таблица1[[#This Row],[Lкан_леб,мм]]</f>
        <v>85045.326329871838</v>
      </c>
      <c r="CU1113" s="16">
        <f>Таблица1[[#This Row],[Lкан_леб,мм]]</f>
        <v>58155.253567562417</v>
      </c>
      <c r="CV1113" s="14">
        <f>2534431-(Таблица1[[#This Row],[Т23]]+Таблица1[[#This Row],[угол обхв3]])</f>
        <v>2449210.9272376904</v>
      </c>
      <c r="CW1113" s="50">
        <f>SUM(X1113:AC1113,AD1113:AI1113)-Таблица1[[#This Row],[lподв_min, мм]]</f>
        <v>23759.333522087258</v>
      </c>
      <c r="CX1113" s="17">
        <f>CW1552-Таблица1[[#This Row],[Суммарная длина каната]]</f>
        <v>-2426506.2470714692</v>
      </c>
    </row>
    <row r="1114" spans="1:102" x14ac:dyDescent="0.25">
      <c r="A1114" s="21">
        <v>1113</v>
      </c>
      <c r="B1114" s="10">
        <v>27.030408163265299</v>
      </c>
      <c r="C1114" s="10">
        <v>77.461632653061244</v>
      </c>
      <c r="D1114" s="11">
        <v>12873.985701509764</v>
      </c>
      <c r="E1114" s="11">
        <v>7646.727162843601</v>
      </c>
      <c r="F1114" s="11">
        <v>11974.533275104004</v>
      </c>
      <c r="G1114" s="11">
        <v>7690.0207262542226</v>
      </c>
      <c r="H1114" s="11">
        <v>12465.985211509766</v>
      </c>
      <c r="I1114" s="11">
        <v>4446.9949046983693</v>
      </c>
      <c r="J1114" s="11">
        <v>3199.7322581452313</v>
      </c>
      <c r="K1114" s="11">
        <v>25697.982238570425</v>
      </c>
      <c r="L1114" s="11">
        <v>1192.0905237390052</v>
      </c>
      <c r="M1114" s="11">
        <v>58155.253567562417</v>
      </c>
      <c r="N1114" s="11">
        <v>9751.0192199803587</v>
      </c>
      <c r="O1114" s="11">
        <v>16539.805807879475</v>
      </c>
      <c r="P1114" s="43">
        <v>12010.630987598717</v>
      </c>
      <c r="Q1114" s="11">
        <v>14463.572080983338</v>
      </c>
      <c r="R1114" s="11">
        <v>12636.049542868441</v>
      </c>
      <c r="S1114" s="11">
        <v>9018.8420940396045</v>
      </c>
      <c r="T1114" s="11">
        <v>12873.985701509764</v>
      </c>
      <c r="U1114" s="11">
        <v>7646.727162843601</v>
      </c>
      <c r="V1114" s="11">
        <v>11974.68028036151</v>
      </c>
      <c r="W1114" s="11">
        <v>7549.5893252448532</v>
      </c>
      <c r="X1114" s="12">
        <v>0</v>
      </c>
      <c r="Y1114" s="12">
        <v>483.64450078059298</v>
      </c>
      <c r="Z1114" s="12">
        <v>291.02677881623822</v>
      </c>
      <c r="AA1114" s="44">
        <v>232.04019061955896</v>
      </c>
      <c r="AB1114" s="45">
        <v>185.37905352261495</v>
      </c>
      <c r="AC1114" s="12">
        <v>0</v>
      </c>
      <c r="AD1114" s="12">
        <v>12820.595699808153</v>
      </c>
      <c r="AE1114" s="12">
        <v>3068.6465793669358</v>
      </c>
      <c r="AF1114" s="12">
        <v>5480.532182188148</v>
      </c>
      <c r="AG1114" s="44">
        <v>1128.4755203370612</v>
      </c>
      <c r="AH1114" s="45">
        <v>3199.7322568701225</v>
      </c>
      <c r="AI1114" s="12">
        <v>0</v>
      </c>
      <c r="AJ1114" s="12">
        <v>-25.340394918852546</v>
      </c>
      <c r="AK1114" s="12">
        <v>42.578204785656354</v>
      </c>
      <c r="AL1114" s="12">
        <v>83.447337509817544</v>
      </c>
      <c r="AM1114" s="44">
        <v>116.03293456842499</v>
      </c>
      <c r="AN1114" s="45">
        <v>89.999999820935699</v>
      </c>
      <c r="AO1114" s="12">
        <v>0</v>
      </c>
      <c r="AP1114" s="12">
        <v>-2010.6139563897559</v>
      </c>
      <c r="AQ1114" s="12">
        <v>10027.070351534381</v>
      </c>
      <c r="AR1114" s="12">
        <v>12415.965681534612</v>
      </c>
      <c r="AS1114" s="44">
        <v>13002.654644102307</v>
      </c>
      <c r="AT1114" s="45">
        <v>12465.985701509766</v>
      </c>
      <c r="AU1114" s="12">
        <v>0</v>
      </c>
      <c r="AV1114" s="12">
        <v>11421.395593521003</v>
      </c>
      <c r="AW1114" s="12">
        <v>16840.238450526282</v>
      </c>
      <c r="AX1114" s="12">
        <v>14510.131568651224</v>
      </c>
      <c r="AY1114" s="44">
        <v>8839.7759058596275</v>
      </c>
      <c r="AZ1114" s="45">
        <v>7646.727161568494</v>
      </c>
      <c r="BA1114" s="12">
        <v>0</v>
      </c>
      <c r="BB1114" s="12">
        <v>9576.3971957931062</v>
      </c>
      <c r="BC1114" s="12">
        <v>12286.682119152742</v>
      </c>
      <c r="BD1114" s="12">
        <v>13041.384236804335</v>
      </c>
      <c r="BE1114" s="44">
        <v>12507.380600275899</v>
      </c>
      <c r="BF1114" s="45">
        <v>12465.985711509766</v>
      </c>
      <c r="BG1114" s="12">
        <v>0</v>
      </c>
      <c r="BH1114" s="12">
        <v>16908.548467018267</v>
      </c>
      <c r="BI1114" s="12">
        <v>14764.004723630143</v>
      </c>
      <c r="BJ1114" s="12">
        <v>9065.4015817074905</v>
      </c>
      <c r="BK1114" s="44">
        <v>7825.7933510235789</v>
      </c>
      <c r="BL1114" s="45">
        <v>4446.9949046983711</v>
      </c>
      <c r="BM1114" s="12">
        <v>0</v>
      </c>
      <c r="BN1114" s="12">
        <v>0</v>
      </c>
      <c r="BO1114" s="12">
        <v>67.918599704508893</v>
      </c>
      <c r="BP1114" s="12">
        <v>40.869132724161183</v>
      </c>
      <c r="BQ1114" s="48">
        <v>32.585597058607462</v>
      </c>
      <c r="BR1114" s="49">
        <v>26.0329347474893</v>
      </c>
      <c r="BS1114" s="13">
        <v>0</v>
      </c>
      <c r="BT1114" s="12">
        <v>174.7464324375787</v>
      </c>
      <c r="BV1114" s="14">
        <f>Таблица1[[#This Row],[Lкан_леб,мм]]</f>
        <v>58155.253567562417</v>
      </c>
      <c r="BW1114" s="50">
        <f>Таблица1[[#This Row],[угол обхв4]]+Таблица1[[#This Row],[Lдуг 3,мм]]</f>
        <v>12820.595699808153</v>
      </c>
      <c r="BX1114" s="54">
        <f>Таблица1[[#This Row],[угол обхв5]]+Таблица1[[#This Row],[Y5, мм]]</f>
        <v>58638.898068343013</v>
      </c>
      <c r="BY1114" s="14">
        <f>Таблица1[[#This Row],[угол обхв6]]+Таблица1[[#This Row],[Lдуг 4,мм]]</f>
        <v>15889.242279175089</v>
      </c>
      <c r="BZ1114" s="14">
        <f>Таблица1[[#This Row],[Т1]]+Таблица1[[#This Row],[X6, мм]]</f>
        <v>58929.924847159251</v>
      </c>
      <c r="CA1114" s="14">
        <f>Таблица1[[#This Row],[Т2]]+Таблица1[[#This Row],[Lдуг 5,мм]]</f>
        <v>21369.774461363239</v>
      </c>
      <c r="CB1114" s="14">
        <f>Таблица1[[#This Row],[Т3]]+Таблица1[[#This Row],[Y6, мм]]</f>
        <v>59161.965037778813</v>
      </c>
      <c r="CC1114" s="14">
        <f>Таблица1[[#This Row],[Т4]]+Таблица1[[#This Row],[Lдуг 6,мм]]</f>
        <v>22498.249981700301</v>
      </c>
      <c r="CD1114" s="14">
        <f>Таблица1[[#This Row],[Т5]]+Таблица1[[#This Row],[Lдуг 1,мм]]</f>
        <v>59347.344091301427</v>
      </c>
      <c r="CE1114" s="14">
        <f>Таблица1[[#This Row],[Т6]]+Таблица1[[#This Row],[Lпрям1, мм]]</f>
        <v>25697.982238570425</v>
      </c>
      <c r="CF1114" s="15">
        <f>Таблица1[[#This Row],[Т7]]+Таблица1[[#This Row],[Lдуг 2,мм]]</f>
        <v>59347.344091301427</v>
      </c>
      <c r="CG1114" s="14">
        <f>Таблица1[[#This Row],[Т8]]+Таблица1[[#This Row],[Lпрям2, мм]]</f>
        <v>25697.982238570425</v>
      </c>
      <c r="CH1114" s="14">
        <f>Таблица1[[#This Row],[Т9]]-Таблица1[[#This Row],[Т9]]</f>
        <v>0</v>
      </c>
      <c r="CI1114" s="50">
        <f>Таблица1[[#This Row],[Т9]]-Таблица1[[#This Row],[Т8]]</f>
        <v>33649.361852731003</v>
      </c>
      <c r="CJ1114" s="54">
        <f>Таблица1[[#This Row],[Т9]]-Таблица1[[#This Row],[Т7]]</f>
        <v>0</v>
      </c>
      <c r="CK1114" s="14">
        <f>Таблица1[[#This Row],[Т9]]-Таблица1[[#This Row],[Т6]]</f>
        <v>36849.094109601123</v>
      </c>
      <c r="CL1114" s="14">
        <f>Таблица1[[#This Row],[Т9]]-Таблица1[[#This Row],[Т5]]</f>
        <v>185.37905352261441</v>
      </c>
      <c r="CM1114" s="14">
        <f>Таблица1[[#This Row],[Т9]]-Таблица1[[#This Row],[Т4]]</f>
        <v>37977.569629938189</v>
      </c>
      <c r="CN1114" s="14">
        <f>Таблица1[[#This Row],[Т9]]-Таблица1[[#This Row],[Т3]]</f>
        <v>417.41924414217647</v>
      </c>
      <c r="CO1114" s="14">
        <f>Таблица1[[#This Row],[Т9]]-Таблица1[[#This Row],[Т2]]</f>
        <v>43458.101812126341</v>
      </c>
      <c r="CP1114" s="14">
        <f>Таблица1[[#This Row],[Т9]]-Таблица1[[#This Row],[Т1]]</f>
        <v>708.44602295841469</v>
      </c>
      <c r="CQ1114" s="14">
        <f>Таблица1[[#This Row],[Т9]]-Таблица1[[#This Row],[угол обхв6]]</f>
        <v>46526.748391493275</v>
      </c>
      <c r="CR1114" s="14">
        <f>Таблица1[[#This Row],[Т9]]-Таблица1[[#This Row],[угол обхв5]]</f>
        <v>1192.0905237390107</v>
      </c>
      <c r="CS1114" s="14">
        <f>Таблица1[[#This Row],[Т9]]-Таблица1[[#This Row],[угол обхв4]]</f>
        <v>59347.344091301427</v>
      </c>
      <c r="CT1114" s="14">
        <f>Таблица1[[#This Row],[Lкан_прям, мм]]+Таблица1[[#This Row],[Lкан_дуг, мм]]+Таблица1[[#This Row],[Lкан_леб,мм]]</f>
        <v>85045.326329871838</v>
      </c>
      <c r="CU1114" s="16">
        <f>Таблица1[[#This Row],[Lкан_леб,мм]]</f>
        <v>58155.253567562417</v>
      </c>
      <c r="CV1114" s="14">
        <f>2534431-(Таблица1[[#This Row],[Т23]]+Таблица1[[#This Row],[угол обхв3]])</f>
        <v>2449210.9272376904</v>
      </c>
      <c r="CW1114" s="50">
        <f>SUM(X1114:AC1114,AD1114:AI1114)-Таблица1[[#This Row],[lподв_min, мм]]</f>
        <v>23690.340504164196</v>
      </c>
      <c r="CX1114" s="17">
        <f>CW1553-Таблица1[[#This Row],[Суммарная длина каната]]</f>
        <v>-2426558.6958721313</v>
      </c>
    </row>
    <row r="1115" spans="1:102" x14ac:dyDescent="0.25">
      <c r="A1115" s="21">
        <v>1114</v>
      </c>
      <c r="B1115" s="10">
        <v>27.030408163265299</v>
      </c>
      <c r="C1115" s="10">
        <v>80.14571428571432</v>
      </c>
      <c r="D1115" s="11">
        <v>13234.820554120699</v>
      </c>
      <c r="E1115" s="11">
        <v>7790.9377527222914</v>
      </c>
      <c r="F1115" s="11">
        <v>12334.327504252731</v>
      </c>
      <c r="G1115" s="11">
        <v>7792.0634256268504</v>
      </c>
      <c r="H1115" s="11">
        <v>12826.820064120699</v>
      </c>
      <c r="I1115" s="11">
        <v>4520.7956311713742</v>
      </c>
      <c r="J1115" s="11">
        <v>3270.1421215509167</v>
      </c>
      <c r="K1115" s="11">
        <v>25736.208625093655</v>
      </c>
      <c r="L1115" s="11">
        <v>1153.864137215756</v>
      </c>
      <c r="M1115" s="11">
        <v>58155.253567562417</v>
      </c>
      <c r="N1115" s="11">
        <v>9751.0192199803587</v>
      </c>
      <c r="O1115" s="11">
        <v>16539.805807879475</v>
      </c>
      <c r="P1115" s="43">
        <v>12053.187456651045</v>
      </c>
      <c r="Q1115" s="11">
        <v>14559.874096267284</v>
      </c>
      <c r="R1115" s="11">
        <v>12932.890756315102</v>
      </c>
      <c r="S1115" s="11">
        <v>9150.4050738437199</v>
      </c>
      <c r="T1115" s="11">
        <v>13234.820554120699</v>
      </c>
      <c r="U1115" s="11">
        <v>7790.9377527222914</v>
      </c>
      <c r="V1115" s="11">
        <v>12341.050600397295</v>
      </c>
      <c r="W1115" s="11">
        <v>7651.7929726503562</v>
      </c>
      <c r="X1115" s="12">
        <v>0</v>
      </c>
      <c r="Y1115" s="12">
        <v>470.24491617369875</v>
      </c>
      <c r="Z1115" s="12">
        <v>285.31317017523531</v>
      </c>
      <c r="AA1115" s="44">
        <v>232.04019061955876</v>
      </c>
      <c r="AB1115" s="45">
        <v>166.26586024726319</v>
      </c>
      <c r="AC1115" s="12">
        <v>0</v>
      </c>
      <c r="AD1115" s="12">
        <v>12820.595699808153</v>
      </c>
      <c r="AE1115" s="12">
        <v>3036.463102457034</v>
      </c>
      <c r="AF1115" s="12">
        <v>5480.532182188148</v>
      </c>
      <c r="AG1115" s="44">
        <v>1128.4755203370598</v>
      </c>
      <c r="AH1115" s="45">
        <v>3270.1421203032623</v>
      </c>
      <c r="AI1115" s="12">
        <v>0</v>
      </c>
      <c r="AJ1115" s="12">
        <v>-25.340394918852546</v>
      </c>
      <c r="AK1115" s="12">
        <v>40.696489968981098</v>
      </c>
      <c r="AL1115" s="12">
        <v>80.763255877164468</v>
      </c>
      <c r="AM1115" s="44">
        <v>113.3488529357719</v>
      </c>
      <c r="AN1115" s="45">
        <v>89.999999824791146</v>
      </c>
      <c r="AO1115" s="12">
        <v>0</v>
      </c>
      <c r="AP1115" s="12">
        <v>-2010.6139563897559</v>
      </c>
      <c r="AQ1115" s="12">
        <v>10017.056418879338</v>
      </c>
      <c r="AR1115" s="12">
        <v>12455.897136620049</v>
      </c>
      <c r="AS1115" s="44">
        <v>13307.479141737149</v>
      </c>
      <c r="AT1115" s="45">
        <v>12826.820554120699</v>
      </c>
      <c r="AU1115" s="12">
        <v>0</v>
      </c>
      <c r="AV1115" s="12">
        <v>11421.395593521003</v>
      </c>
      <c r="AW1115" s="12">
        <v>16849.140915492535</v>
      </c>
      <c r="AX1115" s="12">
        <v>14625.363894398464</v>
      </c>
      <c r="AY1115" s="44">
        <v>8988.7030593018317</v>
      </c>
      <c r="AZ1115" s="45">
        <v>7790.9377514746384</v>
      </c>
      <c r="BA1115" s="12">
        <v>0</v>
      </c>
      <c r="BB1115" s="12">
        <v>9576.3971957931062</v>
      </c>
      <c r="BC1115" s="12">
        <v>12319.224655550024</v>
      </c>
      <c r="BD1115" s="12">
        <v>13335.600436284107</v>
      </c>
      <c r="BE1115" s="44">
        <v>12860.232168698652</v>
      </c>
      <c r="BF1115" s="45">
        <v>12826.820564120701</v>
      </c>
      <c r="BG1115" s="12">
        <v>0</v>
      </c>
      <c r="BH1115" s="12">
        <v>16908.548467018267</v>
      </c>
      <c r="BI1115" s="12">
        <v>14869.209203880346</v>
      </c>
      <c r="BJ1115" s="12">
        <v>9215.8948719749005</v>
      </c>
      <c r="BK1115" s="44">
        <v>7952.6397672641779</v>
      </c>
      <c r="BL1115" s="45">
        <v>4520.795631171376</v>
      </c>
      <c r="BM1115" s="12">
        <v>0</v>
      </c>
      <c r="BN1115" s="12">
        <v>0</v>
      </c>
      <c r="BO1115" s="12">
        <v>66.036884887833637</v>
      </c>
      <c r="BP1115" s="12">
        <v>40.066765908183378</v>
      </c>
      <c r="BQ1115" s="48">
        <v>32.585597058607433</v>
      </c>
      <c r="BR1115" s="49">
        <v>23.348853110980766</v>
      </c>
      <c r="BS1115" s="13">
        <v>0</v>
      </c>
      <c r="BT1115" s="12">
        <v>174.7464324375787</v>
      </c>
      <c r="BV1115" s="14">
        <f>Таблица1[[#This Row],[Lкан_леб,мм]]</f>
        <v>58155.253567562417</v>
      </c>
      <c r="BW1115" s="50">
        <f>Таблица1[[#This Row],[угол обхв4]]+Таблица1[[#This Row],[Lдуг 3,мм]]</f>
        <v>12820.595699808153</v>
      </c>
      <c r="BX1115" s="54">
        <f>Таблица1[[#This Row],[угол обхв5]]+Таблица1[[#This Row],[Y5, мм]]</f>
        <v>58625.498483736119</v>
      </c>
      <c r="BY1115" s="14">
        <f>Таблица1[[#This Row],[угол обхв6]]+Таблица1[[#This Row],[Lдуг 4,мм]]</f>
        <v>15857.058802265186</v>
      </c>
      <c r="BZ1115" s="14">
        <f>Таблица1[[#This Row],[Т1]]+Таблица1[[#This Row],[X6, мм]]</f>
        <v>58910.811653911354</v>
      </c>
      <c r="CA1115" s="14">
        <f>Таблица1[[#This Row],[Т2]]+Таблица1[[#This Row],[Lдуг 5,мм]]</f>
        <v>21337.590984453334</v>
      </c>
      <c r="CB1115" s="14">
        <f>Таблица1[[#This Row],[Т3]]+Таблица1[[#This Row],[Y6, мм]]</f>
        <v>59142.851844530916</v>
      </c>
      <c r="CC1115" s="14">
        <f>Таблица1[[#This Row],[Т4]]+Таблица1[[#This Row],[Lдуг 6,мм]]</f>
        <v>22466.066504790393</v>
      </c>
      <c r="CD1115" s="14">
        <f>Таблица1[[#This Row],[Т5]]+Таблица1[[#This Row],[Lдуг 1,мм]]</f>
        <v>59309.117704778182</v>
      </c>
      <c r="CE1115" s="14">
        <f>Таблица1[[#This Row],[Т6]]+Таблица1[[#This Row],[Lпрям1, мм]]</f>
        <v>25736.208625093655</v>
      </c>
      <c r="CF1115" s="15">
        <f>Таблица1[[#This Row],[Т7]]+Таблица1[[#This Row],[Lдуг 2,мм]]</f>
        <v>59309.117704778182</v>
      </c>
      <c r="CG1115" s="14">
        <f>Таблица1[[#This Row],[Т8]]+Таблица1[[#This Row],[Lпрям2, мм]]</f>
        <v>25736.208625093655</v>
      </c>
      <c r="CH1115" s="14">
        <f>Таблица1[[#This Row],[Т9]]-Таблица1[[#This Row],[Т9]]</f>
        <v>0</v>
      </c>
      <c r="CI1115" s="50">
        <f>Таблица1[[#This Row],[Т9]]-Таблица1[[#This Row],[Т8]]</f>
        <v>33572.909079684527</v>
      </c>
      <c r="CJ1115" s="54">
        <f>Таблица1[[#This Row],[Т9]]-Таблица1[[#This Row],[Т7]]</f>
        <v>0</v>
      </c>
      <c r="CK1115" s="14">
        <f>Таблица1[[#This Row],[Т9]]-Таблица1[[#This Row],[Т6]]</f>
        <v>36843.051199987793</v>
      </c>
      <c r="CL1115" s="14">
        <f>Таблица1[[#This Row],[Т9]]-Таблица1[[#This Row],[Т5]]</f>
        <v>166.26586024726566</v>
      </c>
      <c r="CM1115" s="14">
        <f>Таблица1[[#This Row],[Т9]]-Таблица1[[#This Row],[Т4]]</f>
        <v>37971.526720324851</v>
      </c>
      <c r="CN1115" s="14">
        <f>Таблица1[[#This Row],[Т9]]-Таблица1[[#This Row],[Т3]]</f>
        <v>398.30605086682772</v>
      </c>
      <c r="CO1115" s="14">
        <f>Таблица1[[#This Row],[Т9]]-Таблица1[[#This Row],[Т2]]</f>
        <v>43452.058902512996</v>
      </c>
      <c r="CP1115" s="14">
        <f>Таблица1[[#This Row],[Т9]]-Таблица1[[#This Row],[Т1]]</f>
        <v>683.61922104206315</v>
      </c>
      <c r="CQ1115" s="14">
        <f>Таблица1[[#This Row],[Т9]]-Таблица1[[#This Row],[угол обхв6]]</f>
        <v>46488.522004970029</v>
      </c>
      <c r="CR1115" s="14">
        <f>Таблица1[[#This Row],[Т9]]-Таблица1[[#This Row],[угол обхв5]]</f>
        <v>1153.8641372157654</v>
      </c>
      <c r="CS1115" s="14">
        <f>Таблица1[[#This Row],[Т9]]-Таблица1[[#This Row],[угол обхв4]]</f>
        <v>59309.117704778182</v>
      </c>
      <c r="CT1115" s="14">
        <f>Таблица1[[#This Row],[Lкан_прям, мм]]+Таблица1[[#This Row],[Lкан_дуг, мм]]+Таблица1[[#This Row],[Lкан_леб,мм]]</f>
        <v>85045.326329871823</v>
      </c>
      <c r="CU1115" s="16">
        <f>Таблица1[[#This Row],[Lкан_леб,мм]]</f>
        <v>58155.253567562417</v>
      </c>
      <c r="CV1115" s="14">
        <f>2534431-(Таблица1[[#This Row],[Т23]]+Таблица1[[#This Row],[угол обхв3]])</f>
        <v>2449210.9272376904</v>
      </c>
      <c r="CW1115" s="50">
        <f>SUM(X1115:AC1115,AD1115:AI1115)-Таблица1[[#This Row],[lподв_min, мм]]</f>
        <v>23619.930640758495</v>
      </c>
      <c r="CX1115" s="17">
        <f>CW1554-Таблица1[[#This Row],[Суммарная длина каната]]</f>
        <v>-2426611.5468397071</v>
      </c>
    </row>
    <row r="1116" spans="1:102" x14ac:dyDescent="0.25">
      <c r="A1116" s="21">
        <v>1115</v>
      </c>
      <c r="B1116" s="10">
        <v>27.030408163265299</v>
      </c>
      <c r="C1116" s="10">
        <v>82.829795918367381</v>
      </c>
      <c r="D1116" s="11">
        <v>13588.506315906228</v>
      </c>
      <c r="E1116" s="11">
        <v>7951.8876424460886</v>
      </c>
      <c r="F1116" s="11">
        <v>12688.948461386522</v>
      </c>
      <c r="G1116" s="11">
        <v>7910.842954946902</v>
      </c>
      <c r="H1116" s="11">
        <v>13180.505825906228</v>
      </c>
      <c r="I1116" s="11">
        <v>4609.9450403576457</v>
      </c>
      <c r="J1116" s="11">
        <v>3341.9426020884425</v>
      </c>
      <c r="K1116" s="11">
        <v>25774.43501161626</v>
      </c>
      <c r="L1116" s="11">
        <v>1115.6377506931565</v>
      </c>
      <c r="M1116" s="11">
        <v>58155.253567562417</v>
      </c>
      <c r="N1116" s="11">
        <v>9751.0192199803587</v>
      </c>
      <c r="O1116" s="11">
        <v>16539.805807879475</v>
      </c>
      <c r="P1116" s="43">
        <v>12091.187517743643</v>
      </c>
      <c r="Q1116" s="11">
        <v>14658.063334796308</v>
      </c>
      <c r="R1116" s="11">
        <v>13223.245358867809</v>
      </c>
      <c r="S1116" s="11">
        <v>9295.7244752734132</v>
      </c>
      <c r="T1116" s="11">
        <v>13588.506315906228</v>
      </c>
      <c r="U1116" s="11">
        <v>7951.8876424460886</v>
      </c>
      <c r="V1116" s="11">
        <v>12702.232896921918</v>
      </c>
      <c r="W1116" s="11">
        <v>7771.0412247269005</v>
      </c>
      <c r="X1116" s="12">
        <v>0</v>
      </c>
      <c r="Y1116" s="12">
        <v>456.76117485136092</v>
      </c>
      <c r="Z1116" s="12">
        <v>279.68371824967596</v>
      </c>
      <c r="AA1116" s="44">
        <v>232.04019061955896</v>
      </c>
      <c r="AB1116" s="45">
        <v>147.15266697256075</v>
      </c>
      <c r="AC1116" s="12">
        <v>0</v>
      </c>
      <c r="AD1116" s="12">
        <v>12820.595699808153</v>
      </c>
      <c r="AE1116" s="12">
        <v>3002.8890084153059</v>
      </c>
      <c r="AF1116" s="12">
        <v>5480.5321821881498</v>
      </c>
      <c r="AG1116" s="44">
        <v>1128.4755203370598</v>
      </c>
      <c r="AH1116" s="45">
        <v>3341.9426008675941</v>
      </c>
      <c r="AI1116" s="12">
        <v>0</v>
      </c>
      <c r="AJ1116" s="12">
        <v>-25.340394918852546</v>
      </c>
      <c r="AK1116" s="12">
        <v>38.802956954725936</v>
      </c>
      <c r="AL1116" s="12">
        <v>78.079174244511407</v>
      </c>
      <c r="AM1116" s="44">
        <v>110.66477130311887</v>
      </c>
      <c r="AN1116" s="45">
        <v>89.99999982855546</v>
      </c>
      <c r="AO1116" s="12">
        <v>0</v>
      </c>
      <c r="AP1116" s="12">
        <v>-2010.6139563897559</v>
      </c>
      <c r="AQ1116" s="12">
        <v>10006.689984656105</v>
      </c>
      <c r="AR1116" s="12">
        <v>12490.388577413696</v>
      </c>
      <c r="AS1116" s="44">
        <v>13604.995124546396</v>
      </c>
      <c r="AT1116" s="45">
        <v>13180.506315906228</v>
      </c>
      <c r="AU1116" s="12">
        <v>0</v>
      </c>
      <c r="AV1116" s="12">
        <v>11421.395593521003</v>
      </c>
      <c r="AW1116" s="12">
        <v>16857.762503185801</v>
      </c>
      <c r="AX1116" s="12">
        <v>14742.339748805842</v>
      </c>
      <c r="AY1116" s="44">
        <v>9151.7414332012886</v>
      </c>
      <c r="AZ1116" s="45">
        <v>7951.8876412252421</v>
      </c>
      <c r="BA1116" s="12">
        <v>0</v>
      </c>
      <c r="BB1116" s="12">
        <v>9576.3971957931062</v>
      </c>
      <c r="BC1116" s="12">
        <v>12346.858282419389</v>
      </c>
      <c r="BD1116" s="12">
        <v>13622.446418537862</v>
      </c>
      <c r="BE1116" s="44">
        <v>13206.756550227639</v>
      </c>
      <c r="BF1116" s="45">
        <v>13180.50632590623</v>
      </c>
      <c r="BG1116" s="12">
        <v>0</v>
      </c>
      <c r="BH1116" s="12">
        <v>16908.548467018267</v>
      </c>
      <c r="BI1116" s="12">
        <v>14976.020030102633</v>
      </c>
      <c r="BJ1116" s="12">
        <v>9380.0008892829464</v>
      </c>
      <c r="BK1116" s="44">
        <v>8095.8706845182123</v>
      </c>
      <c r="BL1116" s="45">
        <v>4609.9450403576475</v>
      </c>
      <c r="BM1116" s="12">
        <v>0</v>
      </c>
      <c r="BN1116" s="12">
        <v>0</v>
      </c>
      <c r="BO1116" s="12">
        <v>64.143351873578467</v>
      </c>
      <c r="BP1116" s="12">
        <v>39.276217289785471</v>
      </c>
      <c r="BQ1116" s="48">
        <v>32.585597058607462</v>
      </c>
      <c r="BR1116" s="49">
        <v>20.664771474563413</v>
      </c>
      <c r="BS1116" s="13">
        <v>0</v>
      </c>
      <c r="BT1116" s="12">
        <v>174.7464324375787</v>
      </c>
      <c r="BV1116" s="14">
        <f>Таблица1[[#This Row],[Lкан_леб,мм]]</f>
        <v>58155.253567562417</v>
      </c>
      <c r="BW1116" s="50">
        <f>Таблица1[[#This Row],[угол обхв4]]+Таблица1[[#This Row],[Lдуг 3,мм]]</f>
        <v>12820.595699808153</v>
      </c>
      <c r="BX1116" s="54">
        <f>Таблица1[[#This Row],[угол обхв5]]+Таблица1[[#This Row],[Y5, мм]]</f>
        <v>58612.014742413776</v>
      </c>
      <c r="BY1116" s="14">
        <f>Таблица1[[#This Row],[угол обхв6]]+Таблица1[[#This Row],[Lдуг 4,мм]]</f>
        <v>15823.484708223459</v>
      </c>
      <c r="BZ1116" s="14">
        <f>Таблица1[[#This Row],[Т1]]+Таблица1[[#This Row],[X6, мм]]</f>
        <v>58891.698460663451</v>
      </c>
      <c r="CA1116" s="14">
        <f>Таблица1[[#This Row],[Т2]]+Таблица1[[#This Row],[Lдуг 5,мм]]</f>
        <v>21304.016890411607</v>
      </c>
      <c r="CB1116" s="14">
        <f>Таблица1[[#This Row],[Т3]]+Таблица1[[#This Row],[Y6, мм]]</f>
        <v>59123.738651283013</v>
      </c>
      <c r="CC1116" s="14">
        <f>Таблица1[[#This Row],[Т4]]+Таблица1[[#This Row],[Lдуг 6,мм]]</f>
        <v>22432.492410748666</v>
      </c>
      <c r="CD1116" s="14">
        <f>Таблица1[[#This Row],[Т5]]+Таблица1[[#This Row],[Lдуг 1,мм]]</f>
        <v>59270.89131825557</v>
      </c>
      <c r="CE1116" s="14">
        <f>Таблица1[[#This Row],[Т6]]+Таблица1[[#This Row],[Lпрям1, мм]]</f>
        <v>25774.43501161626</v>
      </c>
      <c r="CF1116" s="15">
        <f>Таблица1[[#This Row],[Т7]]+Таблица1[[#This Row],[Lдуг 2,мм]]</f>
        <v>59270.89131825557</v>
      </c>
      <c r="CG1116" s="14">
        <f>Таблица1[[#This Row],[Т8]]+Таблица1[[#This Row],[Lпрям2, мм]]</f>
        <v>25774.43501161626</v>
      </c>
      <c r="CH1116" s="14">
        <f>Таблица1[[#This Row],[Т9]]-Таблица1[[#This Row],[Т9]]</f>
        <v>0</v>
      </c>
      <c r="CI1116" s="50">
        <f>Таблица1[[#This Row],[Т9]]-Таблица1[[#This Row],[Т8]]</f>
        <v>33496.456306639309</v>
      </c>
      <c r="CJ1116" s="54">
        <f>Таблица1[[#This Row],[Т9]]-Таблица1[[#This Row],[Т7]]</f>
        <v>0</v>
      </c>
      <c r="CK1116" s="14">
        <f>Таблица1[[#This Row],[Т9]]-Таблица1[[#This Row],[Т6]]</f>
        <v>36838.398907506904</v>
      </c>
      <c r="CL1116" s="14">
        <f>Таблица1[[#This Row],[Т9]]-Таблица1[[#This Row],[Т5]]</f>
        <v>147.1526669725572</v>
      </c>
      <c r="CM1116" s="14">
        <f>Таблица1[[#This Row],[Т9]]-Таблица1[[#This Row],[Т4]]</f>
        <v>37966.874427843963</v>
      </c>
      <c r="CN1116" s="14">
        <f>Таблица1[[#This Row],[Т9]]-Таблица1[[#This Row],[Т3]]</f>
        <v>379.19285759211925</v>
      </c>
      <c r="CO1116" s="14">
        <f>Таблица1[[#This Row],[Т9]]-Таблица1[[#This Row],[Т2]]</f>
        <v>43447.406610032107</v>
      </c>
      <c r="CP1116" s="14">
        <f>Таблица1[[#This Row],[Т9]]-Таблица1[[#This Row],[Т1]]</f>
        <v>658.87657584179397</v>
      </c>
      <c r="CQ1116" s="14">
        <f>Таблица1[[#This Row],[Т9]]-Таблица1[[#This Row],[угол обхв6]]</f>
        <v>46450.295618447417</v>
      </c>
      <c r="CR1116" s="14">
        <f>Таблица1[[#This Row],[Т9]]-Таблица1[[#This Row],[угол обхв5]]</f>
        <v>1115.6377506931531</v>
      </c>
      <c r="CS1116" s="14">
        <f>Таблица1[[#This Row],[Т9]]-Таблица1[[#This Row],[угол обхв4]]</f>
        <v>59270.89131825557</v>
      </c>
      <c r="CT1116" s="14">
        <f>Таблица1[[#This Row],[Lкан_прям, мм]]+Таблица1[[#This Row],[Lкан_дуг, мм]]+Таблица1[[#This Row],[Lкан_леб,мм]]</f>
        <v>85045.326329871838</v>
      </c>
      <c r="CU1116" s="16">
        <f>Таблица1[[#This Row],[Lкан_леб,мм]]</f>
        <v>58155.253567562417</v>
      </c>
      <c r="CV1116" s="14">
        <f>2534431-(Таблица1[[#This Row],[Т23]]+Таблица1[[#This Row],[угол обхв3]])</f>
        <v>2449210.9272376904</v>
      </c>
      <c r="CW1116" s="50">
        <f>SUM(X1116:AC1116,AD1116:AI1116)-Таблица1[[#This Row],[lподв_min, мм]]</f>
        <v>23548.130160220979</v>
      </c>
      <c r="CX1116" s="17">
        <f>CW1555-Таблица1[[#This Row],[Суммарная длина каната]]</f>
        <v>-2426664.7107037511</v>
      </c>
    </row>
    <row r="1117" spans="1:102" x14ac:dyDescent="0.25">
      <c r="A1117" s="21">
        <v>1116</v>
      </c>
      <c r="B1117" s="10">
        <v>27.030408163265299</v>
      </c>
      <c r="C1117" s="10">
        <v>85.513877551020443</v>
      </c>
      <c r="D1117" s="11">
        <v>13934.266946472444</v>
      </c>
      <c r="E1117" s="11">
        <v>8129.2236834596506</v>
      </c>
      <c r="F1117" s="11">
        <v>13037.618054150535</v>
      </c>
      <c r="G1117" s="11">
        <v>8046.0986938482756</v>
      </c>
      <c r="H1117" s="11">
        <v>13526.266456472445</v>
      </c>
      <c r="I1117" s="11">
        <v>4714.1177414754038</v>
      </c>
      <c r="J1117" s="11">
        <v>3415.1059419842477</v>
      </c>
      <c r="K1117" s="11">
        <v>25812.661398138218</v>
      </c>
      <c r="L1117" s="11">
        <v>1077.411364171207</v>
      </c>
      <c r="M1117" s="11">
        <v>58155.253567562417</v>
      </c>
      <c r="N1117" s="11">
        <v>9751.0192199803587</v>
      </c>
      <c r="O1117" s="11">
        <v>16539.805807879475</v>
      </c>
      <c r="P1117" s="43">
        <v>12124.547792958696</v>
      </c>
      <c r="Q1117" s="11">
        <v>14757.924354436242</v>
      </c>
      <c r="R1117" s="11">
        <v>13506.476268335289</v>
      </c>
      <c r="S1117" s="11">
        <v>9454.4814454436928</v>
      </c>
      <c r="T1117" s="11">
        <v>13934.266946472444</v>
      </c>
      <c r="U1117" s="11">
        <v>8129.2236834596506</v>
      </c>
      <c r="V1117" s="11">
        <v>13057.434681003248</v>
      </c>
      <c r="W1117" s="11">
        <v>7907.0724326593172</v>
      </c>
      <c r="X1117" s="12">
        <v>0</v>
      </c>
      <c r="Y1117" s="12">
        <v>443.18677795540663</v>
      </c>
      <c r="Z1117" s="12">
        <v>274.1449218977333</v>
      </c>
      <c r="AA1117" s="44">
        <v>232.04019061955862</v>
      </c>
      <c r="AB1117" s="45">
        <v>128.03947369850866</v>
      </c>
      <c r="AC1117" s="12">
        <v>0</v>
      </c>
      <c r="AD1117" s="12">
        <v>12820.595699808153</v>
      </c>
      <c r="AE1117" s="12">
        <v>2967.9520550153002</v>
      </c>
      <c r="AF1117" s="12">
        <v>5480.5321821881498</v>
      </c>
      <c r="AG1117" s="44">
        <v>1128.4755203370603</v>
      </c>
      <c r="AH1117" s="45">
        <v>3415.1059407895532</v>
      </c>
      <c r="AI1117" s="12">
        <v>0</v>
      </c>
      <c r="AJ1117" s="12">
        <v>-25.340394918852546</v>
      </c>
      <c r="AK1117" s="12">
        <v>36.89669310282968</v>
      </c>
      <c r="AL1117" s="12">
        <v>75.39509261185836</v>
      </c>
      <c r="AM1117" s="44">
        <v>107.98068967046578</v>
      </c>
      <c r="AN1117" s="45">
        <v>89.999999832228383</v>
      </c>
      <c r="AO1117" s="12">
        <v>0</v>
      </c>
      <c r="AP1117" s="12">
        <v>-2010.6139563897559</v>
      </c>
      <c r="AQ1117" s="12">
        <v>9995.971840349117</v>
      </c>
      <c r="AR1117" s="12">
        <v>12519.364324444701</v>
      </c>
      <c r="AS1117" s="44">
        <v>13894.549797180503</v>
      </c>
      <c r="AT1117" s="45">
        <v>13526.266946472444</v>
      </c>
      <c r="AU1117" s="12">
        <v>0</v>
      </c>
      <c r="AV1117" s="12">
        <v>11421.395593521003</v>
      </c>
      <c r="AW1117" s="12">
        <v>16866.091286830771</v>
      </c>
      <c r="AX1117" s="12">
        <v>14860.802469044545</v>
      </c>
      <c r="AY1117" s="44">
        <v>9328.5332965505004</v>
      </c>
      <c r="AZ1117" s="45">
        <v>8129.2236822649584</v>
      </c>
      <c r="BA1117" s="12">
        <v>0</v>
      </c>
      <c r="BB1117" s="12">
        <v>9576.3971957931062</v>
      </c>
      <c r="BC1117" s="12">
        <v>12369.500413327454</v>
      </c>
      <c r="BD1117" s="12">
        <v>13901.292799821294</v>
      </c>
      <c r="BE1117" s="44">
        <v>13546.19341762723</v>
      </c>
      <c r="BF1117" s="45">
        <v>13526.266956472446</v>
      </c>
      <c r="BG1117" s="12">
        <v>0</v>
      </c>
      <c r="BH1117" s="12">
        <v>16908.548467018267</v>
      </c>
      <c r="BI1117" s="12">
        <v>15084.209833387542</v>
      </c>
      <c r="BJ1117" s="12">
        <v>9557.3595600519966</v>
      </c>
      <c r="BK1117" s="44">
        <v>8255.1718323528457</v>
      </c>
      <c r="BL1117" s="45">
        <v>4714.1177414754056</v>
      </c>
      <c r="BM1117" s="12">
        <v>0</v>
      </c>
      <c r="BN1117" s="12">
        <v>0</v>
      </c>
      <c r="BO1117" s="12">
        <v>62.237088021682233</v>
      </c>
      <c r="BP1117" s="12">
        <v>38.49839950902868</v>
      </c>
      <c r="BQ1117" s="48">
        <v>32.585597058607412</v>
      </c>
      <c r="BR1117" s="49">
        <v>17.980689838237389</v>
      </c>
      <c r="BS1117" s="13">
        <v>0</v>
      </c>
      <c r="BT1117" s="12">
        <v>174.7464324375787</v>
      </c>
      <c r="BV1117" s="14">
        <f>Таблица1[[#This Row],[Lкан_леб,мм]]</f>
        <v>58155.253567562417</v>
      </c>
      <c r="BW1117" s="50">
        <f>Таблица1[[#This Row],[угол обхв4]]+Таблица1[[#This Row],[Lдуг 3,мм]]</f>
        <v>12820.595699808153</v>
      </c>
      <c r="BX1117" s="54">
        <f>Таблица1[[#This Row],[угол обхв5]]+Таблица1[[#This Row],[Y5, мм]]</f>
        <v>58598.440345517825</v>
      </c>
      <c r="BY1117" s="14">
        <f>Таблица1[[#This Row],[угол обхв6]]+Таблица1[[#This Row],[Lдуг 4,мм]]</f>
        <v>15788.547754823452</v>
      </c>
      <c r="BZ1117" s="14">
        <f>Таблица1[[#This Row],[Т1]]+Таблица1[[#This Row],[X6, мм]]</f>
        <v>58872.585267415561</v>
      </c>
      <c r="CA1117" s="14">
        <f>Таблица1[[#This Row],[Т2]]+Таблица1[[#This Row],[Lдуг 5,мм]]</f>
        <v>21269.0799370116</v>
      </c>
      <c r="CB1117" s="14">
        <f>Таблица1[[#This Row],[Т3]]+Таблица1[[#This Row],[Y6, мм]]</f>
        <v>59104.625458035123</v>
      </c>
      <c r="CC1117" s="14">
        <f>Таблица1[[#This Row],[Т4]]+Таблица1[[#This Row],[Lдуг 6,мм]]</f>
        <v>22397.555457348659</v>
      </c>
      <c r="CD1117" s="14">
        <f>Таблица1[[#This Row],[Т5]]+Таблица1[[#This Row],[Lдуг 1,мм]]</f>
        <v>59232.664931733634</v>
      </c>
      <c r="CE1117" s="14">
        <f>Таблица1[[#This Row],[Т6]]+Таблица1[[#This Row],[Lпрям1, мм]]</f>
        <v>25812.661398138211</v>
      </c>
      <c r="CF1117" s="15">
        <f>Таблица1[[#This Row],[Т7]]+Таблица1[[#This Row],[Lдуг 2,мм]]</f>
        <v>59232.664931733634</v>
      </c>
      <c r="CG1117" s="14">
        <f>Таблица1[[#This Row],[Т8]]+Таблица1[[#This Row],[Lпрям2, мм]]</f>
        <v>25812.661398138211</v>
      </c>
      <c r="CH1117" s="14">
        <f>Таблица1[[#This Row],[Т9]]-Таблица1[[#This Row],[Т9]]</f>
        <v>0</v>
      </c>
      <c r="CI1117" s="50">
        <f>Таблица1[[#This Row],[Т9]]-Таблица1[[#This Row],[Т8]]</f>
        <v>33420.003533595424</v>
      </c>
      <c r="CJ1117" s="54">
        <f>Таблица1[[#This Row],[Т9]]-Таблица1[[#This Row],[Т7]]</f>
        <v>0</v>
      </c>
      <c r="CK1117" s="14">
        <f>Таблица1[[#This Row],[Т9]]-Таблица1[[#This Row],[Т6]]</f>
        <v>36835.109474384975</v>
      </c>
      <c r="CL1117" s="14">
        <f>Таблица1[[#This Row],[Т9]]-Таблица1[[#This Row],[Т5]]</f>
        <v>128.03947369851085</v>
      </c>
      <c r="CM1117" s="14">
        <f>Таблица1[[#This Row],[Т9]]-Таблица1[[#This Row],[Т4]]</f>
        <v>37963.584994722034</v>
      </c>
      <c r="CN1117" s="14">
        <f>Таблица1[[#This Row],[Т9]]-Таблица1[[#This Row],[Т3]]</f>
        <v>360.0796643180729</v>
      </c>
      <c r="CO1117" s="14">
        <f>Таблица1[[#This Row],[Т9]]-Таблица1[[#This Row],[Т2]]</f>
        <v>43444.117176910178</v>
      </c>
      <c r="CP1117" s="14">
        <f>Таблица1[[#This Row],[Т9]]-Таблица1[[#This Row],[Т1]]</f>
        <v>634.22458621580881</v>
      </c>
      <c r="CQ1117" s="14">
        <f>Таблица1[[#This Row],[Т9]]-Таблица1[[#This Row],[угол обхв6]]</f>
        <v>46412.069231925481</v>
      </c>
      <c r="CR1117" s="14">
        <f>Таблица1[[#This Row],[Т9]]-Таблица1[[#This Row],[угол обхв5]]</f>
        <v>1077.4113641712174</v>
      </c>
      <c r="CS1117" s="14">
        <f>Таблица1[[#This Row],[Т9]]-Таблица1[[#This Row],[угол обхв4]]</f>
        <v>59232.664931733634</v>
      </c>
      <c r="CT1117" s="14">
        <f>Таблица1[[#This Row],[Lкан_прям, мм]]+Таблица1[[#This Row],[Lкан_дуг, мм]]+Таблица1[[#This Row],[Lкан_леб,мм]]</f>
        <v>85045.326329871838</v>
      </c>
      <c r="CU1117" s="16">
        <f>Таблица1[[#This Row],[Lкан_леб,мм]]</f>
        <v>58155.253567562417</v>
      </c>
      <c r="CV1117" s="14">
        <f>2534431-(Таблица1[[#This Row],[Т23]]+Таблица1[[#This Row],[угол обхв3]])</f>
        <v>2449210.9272376904</v>
      </c>
      <c r="CW1117" s="50">
        <f>SUM(X1117:AC1117,AD1117:AI1117)-Таблица1[[#This Row],[lподв_min, мм]]</f>
        <v>23474.966820325171</v>
      </c>
      <c r="CX1117" s="17">
        <f>CW1556-Таблица1[[#This Row],[Суммарная длина каната]]</f>
        <v>-2426718.0912072156</v>
      </c>
    </row>
    <row r="1118" spans="1:102" x14ac:dyDescent="0.25">
      <c r="A1118" s="21">
        <v>1117</v>
      </c>
      <c r="B1118" s="10">
        <v>27.030408163265299</v>
      </c>
      <c r="C1118" s="10">
        <v>88.197959183673518</v>
      </c>
      <c r="D1118" s="11">
        <v>14271.343794369581</v>
      </c>
      <c r="E1118" s="11">
        <v>8322.5567734976594</v>
      </c>
      <c r="F1118" s="11">
        <v>13379.57124838918</v>
      </c>
      <c r="G1118" s="11">
        <v>8197.5338706532948</v>
      </c>
      <c r="H1118" s="11">
        <v>13863.343304369582</v>
      </c>
      <c r="I1118" s="11">
        <v>4832.9539708242928</v>
      </c>
      <c r="J1118" s="11">
        <v>3489.6028026733666</v>
      </c>
      <c r="K1118" s="11">
        <v>25850.887784659513</v>
      </c>
      <c r="L1118" s="11">
        <v>1039.1849776499087</v>
      </c>
      <c r="M1118" s="11">
        <v>58155.253567562417</v>
      </c>
      <c r="N1118" s="11">
        <v>9751.0192199803587</v>
      </c>
      <c r="O1118" s="11">
        <v>16539.805807879475</v>
      </c>
      <c r="P1118" s="43">
        <v>12153.195084774799</v>
      </c>
      <c r="Q1118" s="11">
        <v>14859.238044910697</v>
      </c>
      <c r="R1118" s="11">
        <v>13781.962032993173</v>
      </c>
      <c r="S1118" s="11">
        <v>9626.3276473984843</v>
      </c>
      <c r="T1118" s="11">
        <v>14271.343794369581</v>
      </c>
      <c r="U1118" s="11">
        <v>8322.5567734976594</v>
      </c>
      <c r="V1118" s="11">
        <v>13405.876585863714</v>
      </c>
      <c r="W1118" s="11">
        <v>8059.5881232728461</v>
      </c>
      <c r="X1118" s="12">
        <v>0</v>
      </c>
      <c r="Y1118" s="12">
        <v>429.51478969349307</v>
      </c>
      <c r="Z1118" s="12">
        <v>268.7037169117495</v>
      </c>
      <c r="AA1118" s="44">
        <v>232.04019061955896</v>
      </c>
      <c r="AB1118" s="45">
        <v>108.92628042510711</v>
      </c>
      <c r="AC1118" s="12">
        <v>0</v>
      </c>
      <c r="AD1118" s="12">
        <v>12820.595699808153</v>
      </c>
      <c r="AE1118" s="12">
        <v>2931.681580821969</v>
      </c>
      <c r="AF1118" s="12">
        <v>5480.5321821881498</v>
      </c>
      <c r="AG1118" s="44">
        <v>1128.4755203370612</v>
      </c>
      <c r="AH1118" s="45">
        <v>3489.6028015041775</v>
      </c>
      <c r="AI1118" s="12">
        <v>0</v>
      </c>
      <c r="AJ1118" s="12">
        <v>-25.340394918852546</v>
      </c>
      <c r="AK1118" s="12">
        <v>34.976724414202117</v>
      </c>
      <c r="AL1118" s="12">
        <v>72.71101097920527</v>
      </c>
      <c r="AM1118" s="44">
        <v>105.29660803781273</v>
      </c>
      <c r="AN1118" s="45">
        <v>89.999999835810002</v>
      </c>
      <c r="AO1118" s="12">
        <v>0</v>
      </c>
      <c r="AP1118" s="12">
        <v>-2010.6139563897559</v>
      </c>
      <c r="AQ1118" s="12">
        <v>9984.9026170643665</v>
      </c>
      <c r="AR1118" s="12">
        <v>12542.760800513841</v>
      </c>
      <c r="AS1118" s="44">
        <v>14175.507832616206</v>
      </c>
      <c r="AT1118" s="45">
        <v>13863.343794369583</v>
      </c>
      <c r="AU1118" s="12">
        <v>0</v>
      </c>
      <c r="AV1118" s="12">
        <v>11421.395593521003</v>
      </c>
      <c r="AW1118" s="12">
        <v>16874.114881295744</v>
      </c>
      <c r="AX1118" s="12">
        <v>14980.492129875813</v>
      </c>
      <c r="AY1118" s="44">
        <v>9518.6907410927633</v>
      </c>
      <c r="AZ1118" s="45">
        <v>8322.5567723284712</v>
      </c>
      <c r="BA1118" s="12">
        <v>0</v>
      </c>
      <c r="BB1118" s="12">
        <v>9576.3971957931062</v>
      </c>
      <c r="BC1118" s="12">
        <v>12387.078481858807</v>
      </c>
      <c r="BD1118" s="12">
        <v>14171.527748732215</v>
      </c>
      <c r="BE1118" s="44">
        <v>13877.797994746546</v>
      </c>
      <c r="BF1118" s="45">
        <v>13863.343804369582</v>
      </c>
      <c r="BG1118" s="12">
        <v>0</v>
      </c>
      <c r="BH1118" s="12">
        <v>16908.548467018267</v>
      </c>
      <c r="BI1118" s="12">
        <v>15193.547118326964</v>
      </c>
      <c r="BJ1118" s="12">
        <v>9747.5817323636002</v>
      </c>
      <c r="BK1118" s="44">
        <v>8430.1936798033803</v>
      </c>
      <c r="BL1118" s="45">
        <v>4832.9539708242946</v>
      </c>
      <c r="BM1118" s="12">
        <v>0</v>
      </c>
      <c r="BN1118" s="12">
        <v>0</v>
      </c>
      <c r="BO1118" s="12">
        <v>60.317119333054663</v>
      </c>
      <c r="BP1118" s="12">
        <v>37.734286565003153</v>
      </c>
      <c r="BQ1118" s="48">
        <v>32.585597058607462</v>
      </c>
      <c r="BR1118" s="49">
        <v>15.296608202002727</v>
      </c>
      <c r="BS1118" s="13">
        <v>0</v>
      </c>
      <c r="BT1118" s="12">
        <v>174.7464324375787</v>
      </c>
      <c r="BV1118" s="14">
        <f>Таблица1[[#This Row],[Lкан_леб,мм]]</f>
        <v>58155.253567562417</v>
      </c>
      <c r="BW1118" s="50">
        <f>Таблица1[[#This Row],[угол обхв4]]+Таблица1[[#This Row],[Lдуг 3,мм]]</f>
        <v>12820.595699808153</v>
      </c>
      <c r="BX1118" s="54">
        <f>Таблица1[[#This Row],[угол обхв5]]+Таблица1[[#This Row],[Y5, мм]]</f>
        <v>58584.768357255911</v>
      </c>
      <c r="BY1118" s="14">
        <f>Таблица1[[#This Row],[угол обхв6]]+Таблица1[[#This Row],[Lдуг 4,мм]]</f>
        <v>15752.277280630122</v>
      </c>
      <c r="BZ1118" s="14">
        <f>Таблица1[[#This Row],[Т1]]+Таблица1[[#This Row],[X6, мм]]</f>
        <v>58853.472074167657</v>
      </c>
      <c r="CA1118" s="14">
        <f>Таблица1[[#This Row],[Т2]]+Таблица1[[#This Row],[Lдуг 5,мм]]</f>
        <v>21232.809462818273</v>
      </c>
      <c r="CB1118" s="14">
        <f>Таблица1[[#This Row],[Т3]]+Таблица1[[#This Row],[Y6, мм]]</f>
        <v>59085.512264787219</v>
      </c>
      <c r="CC1118" s="14">
        <f>Таблица1[[#This Row],[Т4]]+Таблица1[[#This Row],[Lдуг 6,мм]]</f>
        <v>22361.284983155336</v>
      </c>
      <c r="CD1118" s="14">
        <f>Таблица1[[#This Row],[Т5]]+Таблица1[[#This Row],[Lдуг 1,мм]]</f>
        <v>59194.438545212324</v>
      </c>
      <c r="CE1118" s="14">
        <f>Таблица1[[#This Row],[Т6]]+Таблица1[[#This Row],[Lпрям1, мм]]</f>
        <v>25850.887784659513</v>
      </c>
      <c r="CF1118" s="15">
        <f>Таблица1[[#This Row],[Т7]]+Таблица1[[#This Row],[Lдуг 2,мм]]</f>
        <v>59194.438545212324</v>
      </c>
      <c r="CG1118" s="14">
        <f>Таблица1[[#This Row],[Т8]]+Таблица1[[#This Row],[Lпрям2, мм]]</f>
        <v>25850.887784659513</v>
      </c>
      <c r="CH1118" s="14">
        <f>Таблица1[[#This Row],[Т9]]-Таблица1[[#This Row],[Т9]]</f>
        <v>0</v>
      </c>
      <c r="CI1118" s="50">
        <f>Таблица1[[#This Row],[Т9]]-Таблица1[[#This Row],[Т8]]</f>
        <v>33343.550760552811</v>
      </c>
      <c r="CJ1118" s="54">
        <f>Таблица1[[#This Row],[Т9]]-Таблица1[[#This Row],[Т7]]</f>
        <v>0</v>
      </c>
      <c r="CK1118" s="14">
        <f>Таблица1[[#This Row],[Т9]]-Таблица1[[#This Row],[Т6]]</f>
        <v>36833.153562056992</v>
      </c>
      <c r="CL1118" s="14">
        <f>Таблица1[[#This Row],[Т9]]-Таблица1[[#This Row],[Т5]]</f>
        <v>108.92628042510478</v>
      </c>
      <c r="CM1118" s="14">
        <f>Таблица1[[#This Row],[Т9]]-Таблица1[[#This Row],[Т4]]</f>
        <v>37961.629082394051</v>
      </c>
      <c r="CN1118" s="14">
        <f>Таблица1[[#This Row],[Т9]]-Таблица1[[#This Row],[Т3]]</f>
        <v>340.96647104466683</v>
      </c>
      <c r="CO1118" s="14">
        <f>Таблица1[[#This Row],[Т9]]-Таблица1[[#This Row],[Т2]]</f>
        <v>43442.161264582202</v>
      </c>
      <c r="CP1118" s="14">
        <f>Таблица1[[#This Row],[Т9]]-Таблица1[[#This Row],[Т1]]</f>
        <v>609.67018795641343</v>
      </c>
      <c r="CQ1118" s="14">
        <f>Таблица1[[#This Row],[Т9]]-Таблица1[[#This Row],[угол обхв6]]</f>
        <v>46373.842845404171</v>
      </c>
      <c r="CR1118" s="14">
        <f>Таблица1[[#This Row],[Т9]]-Таблица1[[#This Row],[угол обхв5]]</f>
        <v>1039.1849776499075</v>
      </c>
      <c r="CS1118" s="14">
        <f>Таблица1[[#This Row],[Т9]]-Таблица1[[#This Row],[угол обхв4]]</f>
        <v>59194.438545212324</v>
      </c>
      <c r="CT1118" s="14">
        <f>Таблица1[[#This Row],[Lкан_прям, мм]]+Таблица1[[#This Row],[Lкан_дуг, мм]]+Таблица1[[#This Row],[Lкан_леб,мм]]</f>
        <v>85045.326329871838</v>
      </c>
      <c r="CU1118" s="16">
        <f>Таблица1[[#This Row],[Lкан_леб,мм]]</f>
        <v>58155.253567562417</v>
      </c>
      <c r="CV1118" s="14">
        <f>2534431-(Таблица1[[#This Row],[Т23]]+Таблица1[[#This Row],[угол обхв3]])</f>
        <v>2449210.9272376904</v>
      </c>
      <c r="CW1118" s="50">
        <f>SUM(X1118:AC1118,AD1118:AI1118)-Таблица1[[#This Row],[lподв_min, мм]]</f>
        <v>23400.469959636055</v>
      </c>
      <c r="CX1118" s="17">
        <f>CW1557-Таблица1[[#This Row],[Суммарная длина каната]]</f>
        <v>-2426771.5842908858</v>
      </c>
    </row>
    <row r="1119" spans="1:102" x14ac:dyDescent="0.25">
      <c r="A1119" s="21">
        <v>1118</v>
      </c>
      <c r="B1119" s="10">
        <v>27.030408163265299</v>
      </c>
      <c r="C1119" s="10">
        <v>90.88204081632658</v>
      </c>
      <c r="D1119" s="11">
        <v>14598.997261688752</v>
      </c>
      <c r="E1119" s="11">
        <v>8531.4627103344119</v>
      </c>
      <c r="F1119" s="11">
        <v>13714.057746747496</v>
      </c>
      <c r="G1119" s="11">
        <v>8364.816213534943</v>
      </c>
      <c r="H1119" s="11">
        <v>14190.996771688751</v>
      </c>
      <c r="I1119" s="11">
        <v>4966.0605040361224</v>
      </c>
      <c r="J1119" s="11">
        <v>3565.4022062982885</v>
      </c>
      <c r="K1119" s="11">
        <v>25889.114171180157</v>
      </c>
      <c r="L1119" s="11">
        <v>1000.9585911292567</v>
      </c>
      <c r="M1119" s="11">
        <v>58155.253567562417</v>
      </c>
      <c r="N1119" s="11">
        <v>9751.0192199803587</v>
      </c>
      <c r="O1119" s="11">
        <v>16539.805807879475</v>
      </c>
      <c r="P1119" s="43">
        <v>12177.066536673463</v>
      </c>
      <c r="Q1119" s="11">
        <v>14961.782108562382</v>
      </c>
      <c r="R1119" s="11">
        <v>14049.098195143633</v>
      </c>
      <c r="S1119" s="11">
        <v>9810.8860244149419</v>
      </c>
      <c r="T1119" s="11">
        <v>14598.997261688752</v>
      </c>
      <c r="U1119" s="11">
        <v>8531.4627103344119</v>
      </c>
      <c r="V1119" s="11">
        <v>13746.794076929644</v>
      </c>
      <c r="W1119" s="11">
        <v>8228.2536539287121</v>
      </c>
      <c r="X1119" s="12">
        <v>0</v>
      </c>
      <c r="Y1119" s="12">
        <v>415.7377930724881</v>
      </c>
      <c r="Z1119" s="12">
        <v>263.36752028485722</v>
      </c>
      <c r="AA1119" s="44">
        <v>232.04019061955862</v>
      </c>
      <c r="AB1119" s="45">
        <v>89.813087152352793</v>
      </c>
      <c r="AC1119" s="12">
        <v>0</v>
      </c>
      <c r="AD1119" s="12">
        <v>12820.595699808153</v>
      </c>
      <c r="AE1119" s="12">
        <v>2894.1085636928365</v>
      </c>
      <c r="AF1119" s="12">
        <v>5480.5321821881489</v>
      </c>
      <c r="AG1119" s="44">
        <v>1128.4755203370619</v>
      </c>
      <c r="AH1119" s="45">
        <v>3565.4022051539555</v>
      </c>
      <c r="AI1119" s="12">
        <v>0</v>
      </c>
      <c r="AJ1119" s="12">
        <v>-25.340394918852546</v>
      </c>
      <c r="AK1119" s="12">
        <v>33.042009314325689</v>
      </c>
      <c r="AL1119" s="12">
        <v>70.026929346552194</v>
      </c>
      <c r="AM1119" s="44">
        <v>102.6125264051596</v>
      </c>
      <c r="AN1119" s="45">
        <v>89.999999839300656</v>
      </c>
      <c r="AO1119" s="12">
        <v>0</v>
      </c>
      <c r="AP1119" s="12">
        <v>-2010.6139563897559</v>
      </c>
      <c r="AQ1119" s="12">
        <v>9973.4827714166786</v>
      </c>
      <c r="AR1119" s="12">
        <v>12560.526670191572</v>
      </c>
      <c r="AS1119" s="44">
        <v>14447.252766160687</v>
      </c>
      <c r="AT1119" s="45">
        <v>14190.997261688752</v>
      </c>
      <c r="AU1119" s="12">
        <v>0</v>
      </c>
      <c r="AV1119" s="12">
        <v>11421.395593521003</v>
      </c>
      <c r="AW1119" s="12">
        <v>16881.820381081172</v>
      </c>
      <c r="AX1119" s="12">
        <v>15101.146113966484</v>
      </c>
      <c r="AY1119" s="44">
        <v>9721.7965324519446</v>
      </c>
      <c r="AZ1119" s="45">
        <v>8531.4627091900802</v>
      </c>
      <c r="BA1119" s="12">
        <v>0</v>
      </c>
      <c r="BB1119" s="12">
        <v>9576.3971957931062</v>
      </c>
      <c r="BC1119" s="12">
        <v>12399.530088109783</v>
      </c>
      <c r="BD1119" s="12">
        <v>14432.558328661742</v>
      </c>
      <c r="BE1119" s="44">
        <v>14200.842690671698</v>
      </c>
      <c r="BF1119" s="45">
        <v>14190.997271688753</v>
      </c>
      <c r="BG1119" s="12">
        <v>0</v>
      </c>
      <c r="BH1119" s="12">
        <v>16908.548467018267</v>
      </c>
      <c r="BI1119" s="12">
        <v>15303.796681764079</v>
      </c>
      <c r="BJ1119" s="12">
        <v>9950.2500298190462</v>
      </c>
      <c r="BK1119" s="44">
        <v>8620.5522022974092</v>
      </c>
      <c r="BL1119" s="45">
        <v>4966.0605040361243</v>
      </c>
      <c r="BM1119" s="12">
        <v>0</v>
      </c>
      <c r="BN1119" s="12">
        <v>0</v>
      </c>
      <c r="BO1119" s="12">
        <v>58.382404233178242</v>
      </c>
      <c r="BP1119" s="12">
        <v>36.984920032226512</v>
      </c>
      <c r="BQ1119" s="48">
        <v>32.585597058607412</v>
      </c>
      <c r="BR1119" s="49">
        <v>12.612526565858952</v>
      </c>
      <c r="BS1119" s="13">
        <v>0</v>
      </c>
      <c r="BT1119" s="12">
        <v>174.7464324375787</v>
      </c>
      <c r="BV1119" s="14">
        <f>Таблица1[[#This Row],[Lкан_леб,мм]]</f>
        <v>58155.253567562417</v>
      </c>
      <c r="BW1119" s="50">
        <f>Таблица1[[#This Row],[угол обхв4]]+Таблица1[[#This Row],[Lдуг 3,мм]]</f>
        <v>12820.595699808153</v>
      </c>
      <c r="BX1119" s="54">
        <f>Таблица1[[#This Row],[угол обхв5]]+Таблица1[[#This Row],[Y5, мм]]</f>
        <v>58570.991360634907</v>
      </c>
      <c r="BY1119" s="14">
        <f>Таблица1[[#This Row],[угол обхв6]]+Таблица1[[#This Row],[Lдуг 4,мм]]</f>
        <v>15714.704263500989</v>
      </c>
      <c r="BZ1119" s="14">
        <f>Таблица1[[#This Row],[Т1]]+Таблица1[[#This Row],[X6, мм]]</f>
        <v>58834.358880919768</v>
      </c>
      <c r="CA1119" s="14">
        <f>Таблица1[[#This Row],[Т2]]+Таблица1[[#This Row],[Lдуг 5,мм]]</f>
        <v>21195.236445689137</v>
      </c>
      <c r="CB1119" s="14">
        <f>Таблица1[[#This Row],[Т3]]+Таблица1[[#This Row],[Y6, мм]]</f>
        <v>59066.39907153933</v>
      </c>
      <c r="CC1119" s="14">
        <f>Таблица1[[#This Row],[Т4]]+Таблица1[[#This Row],[Lдуг 6,мм]]</f>
        <v>22323.7119660262</v>
      </c>
      <c r="CD1119" s="14">
        <f>Таблица1[[#This Row],[Т5]]+Таблица1[[#This Row],[Lдуг 1,мм]]</f>
        <v>59156.212158691684</v>
      </c>
      <c r="CE1119" s="14">
        <f>Таблица1[[#This Row],[Т6]]+Таблица1[[#This Row],[Lпрям1, мм]]</f>
        <v>25889.114171180154</v>
      </c>
      <c r="CF1119" s="15">
        <f>Таблица1[[#This Row],[Т7]]+Таблица1[[#This Row],[Lдуг 2,мм]]</f>
        <v>59156.212158691684</v>
      </c>
      <c r="CG1119" s="14">
        <f>Таблица1[[#This Row],[Т8]]+Таблица1[[#This Row],[Lпрям2, мм]]</f>
        <v>25889.114171180154</v>
      </c>
      <c r="CH1119" s="14">
        <f>Таблица1[[#This Row],[Т9]]-Таблица1[[#This Row],[Т9]]</f>
        <v>0</v>
      </c>
      <c r="CI1119" s="50">
        <f>Таблица1[[#This Row],[Т9]]-Таблица1[[#This Row],[Т8]]</f>
        <v>33267.09798751153</v>
      </c>
      <c r="CJ1119" s="54">
        <f>Таблица1[[#This Row],[Т9]]-Таблица1[[#This Row],[Т7]]</f>
        <v>0</v>
      </c>
      <c r="CK1119" s="14">
        <f>Таблица1[[#This Row],[Т9]]-Таблица1[[#This Row],[Т6]]</f>
        <v>36832.50019266548</v>
      </c>
      <c r="CL1119" s="14">
        <f>Таблица1[[#This Row],[Т9]]-Таблица1[[#This Row],[Т5]]</f>
        <v>89.813087152353546</v>
      </c>
      <c r="CM1119" s="14">
        <f>Таблица1[[#This Row],[Т9]]-Таблица1[[#This Row],[Т4]]</f>
        <v>37960.975713002546</v>
      </c>
      <c r="CN1119" s="14">
        <f>Таблица1[[#This Row],[Т9]]-Таблица1[[#This Row],[Т3]]</f>
        <v>321.8532777719156</v>
      </c>
      <c r="CO1119" s="14">
        <f>Таблица1[[#This Row],[Т9]]-Таблица1[[#This Row],[Т2]]</f>
        <v>43441.507895190691</v>
      </c>
      <c r="CP1119" s="14">
        <f>Таблица1[[#This Row],[Т9]]-Таблица1[[#This Row],[Т1]]</f>
        <v>585.2207980567764</v>
      </c>
      <c r="CQ1119" s="14">
        <f>Таблица1[[#This Row],[Т9]]-Таблица1[[#This Row],[угол обхв6]]</f>
        <v>46335.616458883531</v>
      </c>
      <c r="CR1119" s="14">
        <f>Таблица1[[#This Row],[Т9]]-Таблица1[[#This Row],[угол обхв5]]</f>
        <v>1000.958591129267</v>
      </c>
      <c r="CS1119" s="14">
        <f>Таблица1[[#This Row],[Т9]]-Таблица1[[#This Row],[угол обхв4]]</f>
        <v>59156.212158691684</v>
      </c>
      <c r="CT1119" s="14">
        <f>Таблица1[[#This Row],[Lкан_прям, мм]]+Таблица1[[#This Row],[Lкан_дуг, мм]]+Таблица1[[#This Row],[Lкан_леб,мм]]</f>
        <v>85045.326329871838</v>
      </c>
      <c r="CU1119" s="16">
        <f>Таблица1[[#This Row],[Lкан_леб,мм]]</f>
        <v>58155.253567562417</v>
      </c>
      <c r="CV1119" s="14">
        <f>2534431-(Таблица1[[#This Row],[Т23]]+Таблица1[[#This Row],[угол обхв3]])</f>
        <v>2449210.9272376904</v>
      </c>
      <c r="CW1119" s="50">
        <f>SUM(X1119:AC1119,AD1119:AI1119)-Таблица1[[#This Row],[lподв_min, мм]]</f>
        <v>23324.670556011122</v>
      </c>
      <c r="CX1119" s="17">
        <f>CW1558-Таблица1[[#This Row],[Суммарная длина каната]]</f>
        <v>-2426825.0771736302</v>
      </c>
    </row>
    <row r="1120" spans="1:102" x14ac:dyDescent="0.25">
      <c r="A1120" s="21">
        <v>1119</v>
      </c>
      <c r="B1120" s="10">
        <v>27.030408163265299</v>
      </c>
      <c r="C1120" s="10">
        <v>93.566122448979641</v>
      </c>
      <c r="D1120" s="11">
        <v>14916.508426852331</v>
      </c>
      <c r="E1120" s="11">
        <v>8755.4831225480684</v>
      </c>
      <c r="F1120" s="11">
        <v>14040.343634937743</v>
      </c>
      <c r="G1120" s="11">
        <v>8547.5786795718159</v>
      </c>
      <c r="H1120" s="11">
        <v>14508.507936852333</v>
      </c>
      <c r="I1120" s="11">
        <v>5113.011653468795</v>
      </c>
      <c r="J1120" s="11">
        <v>3642.4714690792744</v>
      </c>
      <c r="K1120" s="11">
        <v>25927.340557700169</v>
      </c>
      <c r="L1120" s="11">
        <v>962.7322046092512</v>
      </c>
      <c r="M1120" s="11">
        <v>58155.253567562417</v>
      </c>
      <c r="N1120" s="11">
        <v>9751.0192199803587</v>
      </c>
      <c r="O1120" s="11">
        <v>16539.805807879475</v>
      </c>
      <c r="P1120" s="43">
        <v>12196.109771055881</v>
      </c>
      <c r="Q1120" s="11">
        <v>15065.331548107977</v>
      </c>
      <c r="R1120" s="11">
        <v>14307.298617387596</v>
      </c>
      <c r="S1120" s="11">
        <v>10007.751627323278</v>
      </c>
      <c r="T1120" s="11">
        <v>14916.508426852331</v>
      </c>
      <c r="U1120" s="11">
        <v>8755.4831225480684</v>
      </c>
      <c r="V1120" s="11">
        <v>14079.43912933647</v>
      </c>
      <c r="W1120" s="11">
        <v>8412.698946781009</v>
      </c>
      <c r="X1120" s="12">
        <v>0</v>
      </c>
      <c r="Y1120" s="12">
        <v>401.84784107679212</v>
      </c>
      <c r="Z1120" s="12">
        <v>258.14427903265607</v>
      </c>
      <c r="AA1120" s="44">
        <v>232.04019061955913</v>
      </c>
      <c r="AB1120" s="45">
        <v>70.699893880243948</v>
      </c>
      <c r="AC1120" s="12">
        <v>0</v>
      </c>
      <c r="AD1120" s="12">
        <v>12820.595699808153</v>
      </c>
      <c r="AE1120" s="12">
        <v>2855.2656874076542</v>
      </c>
      <c r="AF1120" s="12">
        <v>5480.5321821881498</v>
      </c>
      <c r="AG1120" s="44">
        <v>1128.475520337058</v>
      </c>
      <c r="AH1120" s="45">
        <v>3642.4714679591534</v>
      </c>
      <c r="AI1120" s="12">
        <v>0</v>
      </c>
      <c r="AJ1120" s="12">
        <v>-25.340394918852546</v>
      </c>
      <c r="AK1120" s="12">
        <v>31.091431797186733</v>
      </c>
      <c r="AL1120" s="12">
        <v>67.342847713899147</v>
      </c>
      <c r="AM1120" s="44">
        <v>99.928444772506623</v>
      </c>
      <c r="AN1120" s="45">
        <v>89.999999842700802</v>
      </c>
      <c r="AO1120" s="12">
        <v>0</v>
      </c>
      <c r="AP1120" s="12">
        <v>-2010.6139563897559</v>
      </c>
      <c r="AQ1120" s="12">
        <v>9961.7125717899271</v>
      </c>
      <c r="AR1120" s="12">
        <v>12572.622952455773</v>
      </c>
      <c r="AS1120" s="44">
        <v>14709.188348068959</v>
      </c>
      <c r="AT1120" s="45">
        <v>14508.508426852331</v>
      </c>
      <c r="AU1120" s="12">
        <v>0</v>
      </c>
      <c r="AV1120" s="12">
        <v>11421.395593521003</v>
      </c>
      <c r="AW1120" s="12">
        <v>16889.194290092681</v>
      </c>
      <c r="AX1120" s="12">
        <v>15222.499688111388</v>
      </c>
      <c r="AY1120" s="44">
        <v>9937.4050256081882</v>
      </c>
      <c r="AZ1120" s="45">
        <v>8755.4831214279493</v>
      </c>
      <c r="BA1120" s="12">
        <v>0</v>
      </c>
      <c r="BB1120" s="12">
        <v>9576.3971957931062</v>
      </c>
      <c r="BC1120" s="12">
        <v>12406.803122865449</v>
      </c>
      <c r="BD1120" s="12">
        <v>14683.81179878749</v>
      </c>
      <c r="BE1120" s="44">
        <v>14514.618696170968</v>
      </c>
      <c r="BF1120" s="45">
        <v>14508.508436852333</v>
      </c>
      <c r="BG1120" s="12">
        <v>0</v>
      </c>
      <c r="BH1120" s="12">
        <v>16908.548467018267</v>
      </c>
      <c r="BI1120" s="12">
        <v>15414.720030321185</v>
      </c>
      <c r="BJ1120" s="12">
        <v>10164.919767326688</v>
      </c>
      <c r="BK1120" s="44">
        <v>8825.8297242631597</v>
      </c>
      <c r="BL1120" s="45">
        <v>5113.0116534687968</v>
      </c>
      <c r="BM1120" s="12">
        <v>0</v>
      </c>
      <c r="BN1120" s="12">
        <v>0</v>
      </c>
      <c r="BO1120" s="12">
        <v>56.431826716039282</v>
      </c>
      <c r="BP1120" s="12">
        <v>36.251415916712411</v>
      </c>
      <c r="BQ1120" s="48">
        <v>32.585597058607483</v>
      </c>
      <c r="BR1120" s="49">
        <v>9.9284449298058224</v>
      </c>
      <c r="BS1120" s="13">
        <v>0</v>
      </c>
      <c r="BT1120" s="12">
        <v>174.7464324375787</v>
      </c>
      <c r="BV1120" s="14">
        <f>Таблица1[[#This Row],[Lкан_леб,мм]]</f>
        <v>58155.253567562417</v>
      </c>
      <c r="BW1120" s="50">
        <f>Таблица1[[#This Row],[угол обхв4]]+Таблица1[[#This Row],[Lдуг 3,мм]]</f>
        <v>12820.595699808153</v>
      </c>
      <c r="BX1120" s="54">
        <f>Таблица1[[#This Row],[угол обхв5]]+Таблица1[[#This Row],[Y5, мм]]</f>
        <v>58557.10140863921</v>
      </c>
      <c r="BY1120" s="14">
        <f>Таблица1[[#This Row],[угол обхв6]]+Таблица1[[#This Row],[Lдуг 4,мм]]</f>
        <v>15675.861387215808</v>
      </c>
      <c r="BZ1120" s="14">
        <f>Таблица1[[#This Row],[Т1]]+Таблица1[[#This Row],[X6, мм]]</f>
        <v>58815.245687671864</v>
      </c>
      <c r="CA1120" s="14">
        <f>Таблица1[[#This Row],[Т2]]+Таблица1[[#This Row],[Lдуг 5,мм]]</f>
        <v>21156.393569403957</v>
      </c>
      <c r="CB1120" s="14">
        <f>Таблица1[[#This Row],[Т3]]+Таблица1[[#This Row],[Y6, мм]]</f>
        <v>59047.285878291426</v>
      </c>
      <c r="CC1120" s="14">
        <f>Таблица1[[#This Row],[Т4]]+Таблица1[[#This Row],[Lдуг 6,мм]]</f>
        <v>22284.869089741016</v>
      </c>
      <c r="CD1120" s="14">
        <f>Таблица1[[#This Row],[Т5]]+Таблица1[[#This Row],[Lдуг 1,мм]]</f>
        <v>59117.985772171669</v>
      </c>
      <c r="CE1120" s="14">
        <f>Таблица1[[#This Row],[Т6]]+Таблица1[[#This Row],[Lпрям1, мм]]</f>
        <v>25927.340557700169</v>
      </c>
      <c r="CF1120" s="15">
        <f>Таблица1[[#This Row],[Т7]]+Таблица1[[#This Row],[Lдуг 2,мм]]</f>
        <v>59117.985772171669</v>
      </c>
      <c r="CG1120" s="14">
        <f>Таблица1[[#This Row],[Т8]]+Таблица1[[#This Row],[Lпрям2, мм]]</f>
        <v>25927.340557700169</v>
      </c>
      <c r="CH1120" s="14">
        <f>Таблица1[[#This Row],[Т9]]-Таблица1[[#This Row],[Т9]]</f>
        <v>0</v>
      </c>
      <c r="CI1120" s="50">
        <f>Таблица1[[#This Row],[Т9]]-Таблица1[[#This Row],[Т8]]</f>
        <v>33190.6452144715</v>
      </c>
      <c r="CJ1120" s="54">
        <f>Таблица1[[#This Row],[Т9]]-Таблица1[[#This Row],[Т7]]</f>
        <v>0</v>
      </c>
      <c r="CK1120" s="14">
        <f>Таблица1[[#This Row],[Т9]]-Таблица1[[#This Row],[Т6]]</f>
        <v>36833.116682430657</v>
      </c>
      <c r="CL1120" s="14">
        <f>Таблица1[[#This Row],[Т9]]-Таблица1[[#This Row],[Т5]]</f>
        <v>70.699893880242598</v>
      </c>
      <c r="CM1120" s="14">
        <f>Таблица1[[#This Row],[Т9]]-Таблица1[[#This Row],[Т4]]</f>
        <v>37961.592202767715</v>
      </c>
      <c r="CN1120" s="14">
        <f>Таблица1[[#This Row],[Т9]]-Таблица1[[#This Row],[Т3]]</f>
        <v>302.74008449980465</v>
      </c>
      <c r="CO1120" s="14">
        <f>Таблица1[[#This Row],[Т9]]-Таблица1[[#This Row],[Т2]]</f>
        <v>43442.12438495586</v>
      </c>
      <c r="CP1120" s="14">
        <f>Таблица1[[#This Row],[Т9]]-Таблица1[[#This Row],[Т1]]</f>
        <v>560.88436353245925</v>
      </c>
      <c r="CQ1120" s="14">
        <f>Таблица1[[#This Row],[Т9]]-Таблица1[[#This Row],[угол обхв6]]</f>
        <v>46297.390072363516</v>
      </c>
      <c r="CR1120" s="14">
        <f>Таблица1[[#This Row],[Т9]]-Таблица1[[#This Row],[угол обхв5]]</f>
        <v>962.73220460925222</v>
      </c>
      <c r="CS1120" s="14">
        <f>Таблица1[[#This Row],[Т9]]-Таблица1[[#This Row],[угол обхв4]]</f>
        <v>59117.985772171669</v>
      </c>
      <c r="CT1120" s="14">
        <f>Таблица1[[#This Row],[Lкан_прям, мм]]+Таблица1[[#This Row],[Lкан_дуг, мм]]+Таблица1[[#This Row],[Lкан_леб,мм]]</f>
        <v>85045.326329871838</v>
      </c>
      <c r="CU1120" s="16">
        <f>Таблица1[[#This Row],[Lкан_леб,мм]]</f>
        <v>58155.253567562417</v>
      </c>
      <c r="CV1120" s="14">
        <f>2534431-(Таблица1[[#This Row],[Т23]]+Таблица1[[#This Row],[угол обхв3]])</f>
        <v>2449210.9272376904</v>
      </c>
      <c r="CW1120" s="50">
        <f>SUM(X1120:AC1120,AD1120:AI1120)-Таблица1[[#This Row],[lподв_min, мм]]</f>
        <v>23247.601293230142</v>
      </c>
      <c r="CX1120" s="17">
        <f>CW1559-Таблица1[[#This Row],[Суммарная длина каната]]</f>
        <v>-2426878.4473214685</v>
      </c>
    </row>
    <row r="1121" spans="1:102" x14ac:dyDescent="0.25">
      <c r="A1121" s="21">
        <v>1120</v>
      </c>
      <c r="B1121" s="10">
        <v>27.030408163265299</v>
      </c>
      <c r="C1121" s="10">
        <v>96.250204081632717</v>
      </c>
      <c r="D1121" s="11">
        <v>15223.180622037347</v>
      </c>
      <c r="E1121" s="11">
        <v>8994.1264752573352</v>
      </c>
      <c r="F1121" s="11">
        <v>14357.712992059074</v>
      </c>
      <c r="G1121" s="11">
        <v>8745.4202600961671</v>
      </c>
      <c r="H1121" s="11">
        <v>14815.180132037347</v>
      </c>
      <c r="I1121" s="11">
        <v>5273.3503498441742</v>
      </c>
      <c r="J1121" s="11">
        <v>3720.7761254131606</v>
      </c>
      <c r="K1121" s="11">
        <v>25965.566944219539</v>
      </c>
      <c r="L1121" s="11">
        <v>924.50581808988261</v>
      </c>
      <c r="M1121" s="11">
        <v>58155.253567562417</v>
      </c>
      <c r="N1121" s="11">
        <v>9751.0192199803587</v>
      </c>
      <c r="O1121" s="11">
        <v>16539.805807879475</v>
      </c>
      <c r="P1121" s="43">
        <v>12210.283004167351</v>
      </c>
      <c r="Q1121" s="11">
        <v>15169.659160316438</v>
      </c>
      <c r="R1121" s="11">
        <v>14555.996768699406</v>
      </c>
      <c r="S1121" s="11">
        <v>10216.492503026897</v>
      </c>
      <c r="T1121" s="11">
        <v>15223.180622037347</v>
      </c>
      <c r="U1121" s="11">
        <v>8994.1264752573352</v>
      </c>
      <c r="V1121" s="11">
        <v>14403.08186920916</v>
      </c>
      <c r="W1121" s="11">
        <v>8612.5193007838261</v>
      </c>
      <c r="X1121" s="12">
        <v>0</v>
      </c>
      <c r="Y1121" s="12">
        <v>387.83640275434686</v>
      </c>
      <c r="Z1121" s="12">
        <v>253.04252410720417</v>
      </c>
      <c r="AA1121" s="44">
        <v>232.0401906195585</v>
      </c>
      <c r="AB1121" s="45">
        <v>51.586700608772965</v>
      </c>
      <c r="AC1121" s="12">
        <v>0</v>
      </c>
      <c r="AD1121" s="12">
        <v>12820.595699808153</v>
      </c>
      <c r="AE1121" s="12">
        <v>2815.1874175695584</v>
      </c>
      <c r="AF1121" s="12">
        <v>5480.5321821881489</v>
      </c>
      <c r="AG1121" s="44">
        <v>1128.4755203370619</v>
      </c>
      <c r="AH1121" s="45">
        <v>3720.7761243166137</v>
      </c>
      <c r="AI1121" s="12">
        <v>0</v>
      </c>
      <c r="AJ1121" s="12">
        <v>-25.340394918852546</v>
      </c>
      <c r="AK1121" s="12">
        <v>29.123793854088756</v>
      </c>
      <c r="AL1121" s="12">
        <v>64.658766081246071</v>
      </c>
      <c r="AM1121" s="44">
        <v>97.244363139853476</v>
      </c>
      <c r="AN1121" s="45">
        <v>89.999999846011207</v>
      </c>
      <c r="AO1121" s="12">
        <v>0</v>
      </c>
      <c r="AP1121" s="12">
        <v>-2010.6139563897559</v>
      </c>
      <c r="AQ1121" s="12">
        <v>9949.5920854019932</v>
      </c>
      <c r="AR1121" s="12">
        <v>12579.023106222052</v>
      </c>
      <c r="AS1121" s="44">
        <v>14960.739851806555</v>
      </c>
      <c r="AT1121" s="45">
        <v>14815.180622037347</v>
      </c>
      <c r="AU1121" s="12">
        <v>0</v>
      </c>
      <c r="AV1121" s="12">
        <v>11421.395593521003</v>
      </c>
      <c r="AW1121" s="12">
        <v>16896.222442056729</v>
      </c>
      <c r="AX1121" s="12">
        <v>15344.286584098296</v>
      </c>
      <c r="AY1121" s="44">
        <v>10165.043142710945</v>
      </c>
      <c r="AZ1121" s="45">
        <v>8994.1264741607902</v>
      </c>
      <c r="BA1121" s="12">
        <v>0</v>
      </c>
      <c r="BB1121" s="12">
        <v>9576.3971957931062</v>
      </c>
      <c r="BC1121" s="12">
        <v>12408.855869588986</v>
      </c>
      <c r="BD1121" s="12">
        <v>14924.736870754108</v>
      </c>
      <c r="BE1121" s="44">
        <v>14818.437538930199</v>
      </c>
      <c r="BF1121" s="45">
        <v>14815.180632037349</v>
      </c>
      <c r="BG1121" s="12">
        <v>0</v>
      </c>
      <c r="BH1121" s="12">
        <v>16908.548467018267</v>
      </c>
      <c r="BI1121" s="12">
        <v>15526.07579449369</v>
      </c>
      <c r="BJ1121" s="12">
        <v>10391.119926808753</v>
      </c>
      <c r="BK1121" s="44">
        <v>9045.5758355732869</v>
      </c>
      <c r="BL1121" s="45">
        <v>5273.350349844176</v>
      </c>
      <c r="BM1121" s="12">
        <v>0</v>
      </c>
      <c r="BN1121" s="12">
        <v>0</v>
      </c>
      <c r="BO1121" s="12">
        <v>54.464188772941306</v>
      </c>
      <c r="BP1121" s="12">
        <v>35.534972227157319</v>
      </c>
      <c r="BQ1121" s="48">
        <v>32.585597058607398</v>
      </c>
      <c r="BR1121" s="49">
        <v>7.2443632938422695</v>
      </c>
      <c r="BS1121" s="13">
        <v>0</v>
      </c>
      <c r="BT1121" s="12">
        <v>174.7464324375787</v>
      </c>
      <c r="BV1121" s="14">
        <f>Таблица1[[#This Row],[Lкан_леб,мм]]</f>
        <v>58155.253567562417</v>
      </c>
      <c r="BW1121" s="50">
        <f>Таблица1[[#This Row],[угол обхв4]]+Таблица1[[#This Row],[Lдуг 3,мм]]</f>
        <v>12820.595699808153</v>
      </c>
      <c r="BX1121" s="54">
        <f>Таблица1[[#This Row],[угол обхв5]]+Таблица1[[#This Row],[Y5, мм]]</f>
        <v>58543.089970316767</v>
      </c>
      <c r="BY1121" s="14">
        <f>Таблица1[[#This Row],[угол обхв6]]+Таблица1[[#This Row],[Lдуг 4,мм]]</f>
        <v>15635.783117377712</v>
      </c>
      <c r="BZ1121" s="14">
        <f>Таблица1[[#This Row],[Т1]]+Таблица1[[#This Row],[X6, мм]]</f>
        <v>58796.132494423968</v>
      </c>
      <c r="CA1121" s="14">
        <f>Таблица1[[#This Row],[Т2]]+Таблица1[[#This Row],[Lдуг 5,мм]]</f>
        <v>21116.31529956586</v>
      </c>
      <c r="CB1121" s="14">
        <f>Таблица1[[#This Row],[Т3]]+Таблица1[[#This Row],[Y6, мм]]</f>
        <v>59028.17268504353</v>
      </c>
      <c r="CC1121" s="14">
        <f>Таблица1[[#This Row],[Т4]]+Таблица1[[#This Row],[Lдуг 6,мм]]</f>
        <v>22244.790819902923</v>
      </c>
      <c r="CD1121" s="14">
        <f>Таблица1[[#This Row],[Т5]]+Таблица1[[#This Row],[Lдуг 1,мм]]</f>
        <v>59079.759385652302</v>
      </c>
      <c r="CE1121" s="14">
        <f>Таблица1[[#This Row],[Т6]]+Таблица1[[#This Row],[Lпрям1, мм]]</f>
        <v>25965.566944219536</v>
      </c>
      <c r="CF1121" s="15">
        <f>Таблица1[[#This Row],[Т7]]+Таблица1[[#This Row],[Lдуг 2,мм]]</f>
        <v>59079.759385652302</v>
      </c>
      <c r="CG1121" s="14">
        <f>Таблица1[[#This Row],[Т8]]+Таблица1[[#This Row],[Lпрям2, мм]]</f>
        <v>25965.566944219536</v>
      </c>
      <c r="CH1121" s="14">
        <f>Таблица1[[#This Row],[Т9]]-Таблица1[[#This Row],[Т9]]</f>
        <v>0</v>
      </c>
      <c r="CI1121" s="50">
        <f>Таблица1[[#This Row],[Т9]]-Таблица1[[#This Row],[Т8]]</f>
        <v>33114.192441432766</v>
      </c>
      <c r="CJ1121" s="54">
        <f>Таблица1[[#This Row],[Т9]]-Таблица1[[#This Row],[Т7]]</f>
        <v>0</v>
      </c>
      <c r="CK1121" s="14">
        <f>Таблица1[[#This Row],[Т9]]-Таблица1[[#This Row],[Т6]]</f>
        <v>36834.968565749383</v>
      </c>
      <c r="CL1121" s="14">
        <f>Таблица1[[#This Row],[Т9]]-Таблица1[[#This Row],[Т5]]</f>
        <v>51.586700608771935</v>
      </c>
      <c r="CM1121" s="14">
        <f>Таблица1[[#This Row],[Т9]]-Таблица1[[#This Row],[Т4]]</f>
        <v>37963.444086086442</v>
      </c>
      <c r="CN1121" s="14">
        <f>Таблица1[[#This Row],[Т9]]-Таблица1[[#This Row],[Т3]]</f>
        <v>283.62689122833399</v>
      </c>
      <c r="CO1121" s="14">
        <f>Таблица1[[#This Row],[Т9]]-Таблица1[[#This Row],[Т2]]</f>
        <v>43443.976268274593</v>
      </c>
      <c r="CP1121" s="14">
        <f>Таблица1[[#This Row],[Т9]]-Таблица1[[#This Row],[Т1]]</f>
        <v>536.66941533553472</v>
      </c>
      <c r="CQ1121" s="14">
        <f>Таблица1[[#This Row],[Т9]]-Таблица1[[#This Row],[угол обхв6]]</f>
        <v>46259.163685844149</v>
      </c>
      <c r="CR1121" s="14">
        <f>Таблица1[[#This Row],[Т9]]-Таблица1[[#This Row],[угол обхв5]]</f>
        <v>924.505818089885</v>
      </c>
      <c r="CS1121" s="14">
        <f>Таблица1[[#This Row],[Т9]]-Таблица1[[#This Row],[угол обхв4]]</f>
        <v>59079.759385652302</v>
      </c>
      <c r="CT1121" s="14">
        <f>Таблица1[[#This Row],[Lкан_прям, мм]]+Таблица1[[#This Row],[Lкан_дуг, мм]]+Таблица1[[#This Row],[Lкан_леб,мм]]</f>
        <v>85045.326329871838</v>
      </c>
      <c r="CU1121" s="16">
        <f>Таблица1[[#This Row],[Lкан_леб,мм]]</f>
        <v>58155.253567562417</v>
      </c>
      <c r="CV1121" s="14">
        <f>2534431-(Таблица1[[#This Row],[Т23]]+Таблица1[[#This Row],[угол обхв3]])</f>
        <v>2449210.9272376904</v>
      </c>
      <c r="CW1121" s="50">
        <f>SUM(X1121:AC1121,AD1121:AI1121)-Таблица1[[#This Row],[lподв_min, мм]]</f>
        <v>23169.296636896255</v>
      </c>
      <c r="CX1121" s="17">
        <f>CW1560-Таблица1[[#This Row],[Суммарная длина каната]]</f>
        <v>-2426931.5613014908</v>
      </c>
    </row>
    <row r="1122" spans="1:102" x14ac:dyDescent="0.25">
      <c r="A1122" s="21">
        <v>1121</v>
      </c>
      <c r="B1122" s="10">
        <v>27.030408163265299</v>
      </c>
      <c r="C1122" s="10">
        <v>98.934285714285778</v>
      </c>
      <c r="D1122" s="11">
        <v>14717.012175116559</v>
      </c>
      <c r="E1122" s="11">
        <v>8827.2762796669303</v>
      </c>
      <c r="F1122" s="11">
        <v>14665.469461436927</v>
      </c>
      <c r="G1122" s="11">
        <v>8957.9068605679549</v>
      </c>
      <c r="H1122" s="11">
        <v>15125.01168511656</v>
      </c>
      <c r="I1122" s="11">
        <v>5446.8518448235527</v>
      </c>
      <c r="J1122" s="11">
        <v>3380.4244348433776</v>
      </c>
      <c r="K1122" s="11">
        <v>25974.232686879914</v>
      </c>
      <c r="L1122" s="11">
        <v>915.84007542950553</v>
      </c>
      <c r="M1122" s="11">
        <v>58155.253567562417</v>
      </c>
      <c r="N1122" s="11">
        <v>9751.0192199803587</v>
      </c>
      <c r="O1122" s="11">
        <v>16539.805807879475</v>
      </c>
      <c r="P1122" s="43">
        <v>12219.555137777199</v>
      </c>
      <c r="Q1122" s="11">
        <v>15274.536034527448</v>
      </c>
      <c r="R1122" s="11">
        <v>14794.646967482118</v>
      </c>
      <c r="S1122" s="11">
        <v>10436.650642273205</v>
      </c>
      <c r="T1122" s="11">
        <v>15518.340961770678</v>
      </c>
      <c r="U1122" s="11">
        <v>9246.8691486237767</v>
      </c>
      <c r="V1122" s="11">
        <v>14717.012175116559</v>
      </c>
      <c r="W1122" s="11">
        <v>8827.2762796669303</v>
      </c>
      <c r="X1122" s="12">
        <v>0</v>
      </c>
      <c r="Y1122" s="12">
        <v>373.69430361450964</v>
      </c>
      <c r="Z1122" s="12">
        <v>248.07142999914413</v>
      </c>
      <c r="AA1122" s="44">
        <v>232.04019061955907</v>
      </c>
      <c r="AB1122" s="45">
        <v>47.253829333786406</v>
      </c>
      <c r="AC1122" s="12">
        <v>14.780321862506362</v>
      </c>
      <c r="AD1122" s="12">
        <v>12820.595699808153</v>
      </c>
      <c r="AE1122" s="12">
        <v>2773.9100880907058</v>
      </c>
      <c r="AF1122" s="12">
        <v>5480.5321821881498</v>
      </c>
      <c r="AG1122" s="44">
        <v>1128.4755203370614</v>
      </c>
      <c r="AH1122" s="45">
        <v>390.29476040551617</v>
      </c>
      <c r="AI1122" s="12">
        <v>3380.4244360503253</v>
      </c>
      <c r="AJ1122" s="12">
        <v>-25.340394918852546</v>
      </c>
      <c r="AK1122" s="12">
        <v>27.137807103676348</v>
      </c>
      <c r="AL1122" s="12">
        <v>61.97468444859301</v>
      </c>
      <c r="AM1122" s="44">
        <v>94.560281507200486</v>
      </c>
      <c r="AN1122" s="45">
        <v>87.924386932059676</v>
      </c>
      <c r="AO1122" s="12">
        <v>89.999999830507122</v>
      </c>
      <c r="AP1122" s="12">
        <v>-2010.6139563897559</v>
      </c>
      <c r="AQ1122" s="12">
        <v>9937.1211667391854</v>
      </c>
      <c r="AR1122" s="12">
        <v>12579.713088578912</v>
      </c>
      <c r="AS1122" s="44">
        <v>15201.35533508701</v>
      </c>
      <c r="AT1122" s="45">
        <v>15110.608650569811</v>
      </c>
      <c r="AU1122" s="12">
        <v>15125.012175116559</v>
      </c>
      <c r="AV1122" s="12">
        <v>11421.395593521003</v>
      </c>
      <c r="AW1122" s="12">
        <v>16902.889910275291</v>
      </c>
      <c r="AX1122" s="12">
        <v>15466.239582940902</v>
      </c>
      <c r="AY1122" s="44">
        <v>10404.211411083746</v>
      </c>
      <c r="AZ1122" s="45">
        <v>9232.0920581523751</v>
      </c>
      <c r="BA1122" s="12">
        <v>8827.2762808738808</v>
      </c>
      <c r="BB1122" s="12">
        <v>9576.3971957931062</v>
      </c>
      <c r="BC1122" s="12">
        <v>12405.657084536026</v>
      </c>
      <c r="BD1122" s="12">
        <v>15154.804918283831</v>
      </c>
      <c r="BE1122" s="44">
        <v>15111.632594165787</v>
      </c>
      <c r="BF1122" s="45">
        <v>15124.744486317426</v>
      </c>
      <c r="BG1122" s="12">
        <v>15125.012185116562</v>
      </c>
      <c r="BH1122" s="12">
        <v>16908.548467018267</v>
      </c>
      <c r="BI1122" s="12">
        <v>15637.620136923262</v>
      </c>
      <c r="BJ1122" s="12">
        <v>10628.354190686661</v>
      </c>
      <c r="BK1122" s="44">
        <v>9279.3083798132357</v>
      </c>
      <c r="BL1122" s="45">
        <v>8842.053370138332</v>
      </c>
      <c r="BM1122" s="12">
        <v>5446.8518448235545</v>
      </c>
      <c r="BN1122" s="12">
        <v>0</v>
      </c>
      <c r="BO1122" s="12">
        <v>52.47820202252889</v>
      </c>
      <c r="BP1122" s="12">
        <v>34.836877344916665</v>
      </c>
      <c r="BQ1122" s="48">
        <v>32.585597058607476</v>
      </c>
      <c r="BR1122" s="49">
        <v>6.6358945751408021</v>
      </c>
      <c r="BS1122" s="13">
        <v>2.0756128984474382</v>
      </c>
      <c r="BT1122" s="12">
        <v>174.7464324375787</v>
      </c>
      <c r="BV1122" s="14">
        <f>Таблица1[[#This Row],[Lкан_леб,мм]]</f>
        <v>58155.253567562417</v>
      </c>
      <c r="BW1122" s="50">
        <f>Таблица1[[#This Row],[угол обхв4]]+Таблица1[[#This Row],[Lдуг 3,мм]]</f>
        <v>12820.595699808153</v>
      </c>
      <c r="BX1122" s="54">
        <f>Таблица1[[#This Row],[угол обхв5]]+Таблица1[[#This Row],[Y5, мм]]</f>
        <v>58528.947871176926</v>
      </c>
      <c r="BY1122" s="14">
        <f>Таблица1[[#This Row],[угол обхв6]]+Таблица1[[#This Row],[Lдуг 4,мм]]</f>
        <v>15594.505787898859</v>
      </c>
      <c r="BZ1122" s="14">
        <f>Таблица1[[#This Row],[Т1]]+Таблица1[[#This Row],[X6, мм]]</f>
        <v>58777.019301176071</v>
      </c>
      <c r="CA1122" s="14">
        <f>Таблица1[[#This Row],[Т2]]+Таблица1[[#This Row],[Lдуг 5,мм]]</f>
        <v>21075.037970087011</v>
      </c>
      <c r="CB1122" s="14">
        <f>Таблица1[[#This Row],[Т3]]+Таблица1[[#This Row],[Y6, мм]]</f>
        <v>59009.059491795633</v>
      </c>
      <c r="CC1122" s="14">
        <f>Таблица1[[#This Row],[Т4]]+Таблица1[[#This Row],[Lдуг 6,мм]]</f>
        <v>22203.513490424073</v>
      </c>
      <c r="CD1122" s="14">
        <f>Таблица1[[#This Row],[Т5]]+Таблица1[[#This Row],[Lдуг 1,мм]]</f>
        <v>59056.313321129419</v>
      </c>
      <c r="CE1122" s="14">
        <f>Таблица1[[#This Row],[Т6]]+Таблица1[[#This Row],[Lпрям1, мм]]</f>
        <v>22593.808250829588</v>
      </c>
      <c r="CF1122" s="15">
        <f>Таблица1[[#This Row],[Т7]]+Таблица1[[#This Row],[Lдуг 2,мм]]</f>
        <v>59071.093642991924</v>
      </c>
      <c r="CG1122" s="14">
        <f>Таблица1[[#This Row],[Т8]]+Таблица1[[#This Row],[Lпрям2, мм]]</f>
        <v>25974.232686879914</v>
      </c>
      <c r="CH1122" s="14">
        <f>Таблица1[[#This Row],[Т9]]-Таблица1[[#This Row],[Т9]]</f>
        <v>0</v>
      </c>
      <c r="CI1122" s="50">
        <f>Таблица1[[#This Row],[Т9]]-Таблица1[[#This Row],[Т8]]</f>
        <v>36477.285392162332</v>
      </c>
      <c r="CJ1122" s="54">
        <f>Таблица1[[#This Row],[Т9]]-Таблица1[[#This Row],[Т7]]</f>
        <v>14.780321862504934</v>
      </c>
      <c r="CK1122" s="14">
        <f>Таблица1[[#This Row],[Т9]]-Таблица1[[#This Row],[Т6]]</f>
        <v>36867.580152567854</v>
      </c>
      <c r="CL1122" s="14">
        <f>Таблица1[[#This Row],[Т9]]-Таблица1[[#This Row],[Т5]]</f>
        <v>62.034151196290622</v>
      </c>
      <c r="CM1122" s="14">
        <f>Таблица1[[#This Row],[Т9]]-Таблица1[[#This Row],[Т4]]</f>
        <v>37996.055672904913</v>
      </c>
      <c r="CN1122" s="14">
        <f>Таблица1[[#This Row],[Т9]]-Таблица1[[#This Row],[Т3]]</f>
        <v>294.07434181585268</v>
      </c>
      <c r="CO1122" s="14">
        <f>Таблица1[[#This Row],[Т9]]-Таблица1[[#This Row],[Т2]]</f>
        <v>43476.587855093065</v>
      </c>
      <c r="CP1122" s="14">
        <f>Таблица1[[#This Row],[Т9]]-Таблица1[[#This Row],[Т1]]</f>
        <v>542.14577181499772</v>
      </c>
      <c r="CQ1122" s="14">
        <f>Таблица1[[#This Row],[Т9]]-Таблица1[[#This Row],[угол обхв6]]</f>
        <v>46250.497943183771</v>
      </c>
      <c r="CR1122" s="14">
        <f>Таблица1[[#This Row],[Т9]]-Таблица1[[#This Row],[угол обхв5]]</f>
        <v>915.84007542950712</v>
      </c>
      <c r="CS1122" s="14">
        <f>Таблица1[[#This Row],[Т9]]-Таблица1[[#This Row],[угол обхв4]]</f>
        <v>59071.093642991924</v>
      </c>
      <c r="CT1122" s="14">
        <f>Таблица1[[#This Row],[Lкан_прям, мм]]+Таблица1[[#This Row],[Lкан_дуг, мм]]+Таблица1[[#This Row],[Lкан_леб,мм]]</f>
        <v>85045.326329871838</v>
      </c>
      <c r="CU1122" s="16">
        <f>Таблица1[[#This Row],[Lкан_леб,мм]]</f>
        <v>58155.253567562417</v>
      </c>
      <c r="CV1122" s="14">
        <f>2534431-(Таблица1[[#This Row],[Т23]]+Таблица1[[#This Row],[угол обхв3]])</f>
        <v>2449210.9272376904</v>
      </c>
      <c r="CW1122" s="50">
        <f>SUM(X1122:AC1122,AD1122:AI1122)-Таблица1[[#This Row],[lподв_min, мм]]</f>
        <v>23509.648327466035</v>
      </c>
      <c r="CX1122" s="17">
        <f>CW1561-Таблица1[[#This Row],[Суммарная длина каната]]</f>
        <v>-2426984.2735218429</v>
      </c>
    </row>
    <row r="1123" spans="1:102" x14ac:dyDescent="0.25">
      <c r="A1123" s="21">
        <v>1122</v>
      </c>
      <c r="B1123" s="10">
        <v>27.030408163265299</v>
      </c>
      <c r="C1123" s="10">
        <v>101.61836734693884</v>
      </c>
      <c r="D1123" s="11">
        <v>15020.541236185918</v>
      </c>
      <c r="E1123" s="11">
        <v>9056.4986739316828</v>
      </c>
      <c r="F1123" s="11">
        <v>14962.937778535583</v>
      </c>
      <c r="G1123" s="11">
        <v>9184.57225304434</v>
      </c>
      <c r="H1123" s="11">
        <v>15428.540746185919</v>
      </c>
      <c r="I1123" s="11">
        <v>5633.636150768777</v>
      </c>
      <c r="J1123" s="11">
        <v>3422.8625231629062</v>
      </c>
      <c r="K1123" s="11">
        <v>25974.232686864951</v>
      </c>
      <c r="L1123" s="11">
        <v>915.84007544446945</v>
      </c>
      <c r="M1123" s="11">
        <v>58155.253567562417</v>
      </c>
      <c r="N1123" s="11">
        <v>9751.0192199803587</v>
      </c>
      <c r="O1123" s="11">
        <v>16539.805807879475</v>
      </c>
      <c r="P1123" s="43">
        <v>12223.905827413024</v>
      </c>
      <c r="Q1123" s="11">
        <v>15379.73205491626</v>
      </c>
      <c r="R1123" s="11">
        <v>15022.725578875974</v>
      </c>
      <c r="S1123" s="11">
        <v>10667.742984595654</v>
      </c>
      <c r="T1123" s="11">
        <v>15801.341819342237</v>
      </c>
      <c r="U1123" s="11">
        <v>9513.1565867534719</v>
      </c>
      <c r="V1123" s="11">
        <v>15020.541236185918</v>
      </c>
      <c r="W1123" s="11">
        <v>9056.4986739316828</v>
      </c>
      <c r="X1123" s="12">
        <v>0</v>
      </c>
      <c r="Y1123" s="12">
        <v>359.41165967917993</v>
      </c>
      <c r="Z1123" s="12">
        <v>243.24088068657662</v>
      </c>
      <c r="AA1123" s="44">
        <v>232.04019061955896</v>
      </c>
      <c r="AB1123" s="45">
        <v>47.253829333786214</v>
      </c>
      <c r="AC1123" s="12">
        <v>33.893515125367806</v>
      </c>
      <c r="AD1123" s="12">
        <v>12820.595699808153</v>
      </c>
      <c r="AE1123" s="12">
        <v>2731.4719997711832</v>
      </c>
      <c r="AF1123" s="12">
        <v>5480.5321821881489</v>
      </c>
      <c r="AG1123" s="44">
        <v>1128.4755203370603</v>
      </c>
      <c r="AH1123" s="45">
        <v>390.29476040551663</v>
      </c>
      <c r="AI1123" s="12">
        <v>3422.8625243548895</v>
      </c>
      <c r="AJ1123" s="12">
        <v>-25.340394918852546</v>
      </c>
      <c r="AK1123" s="12">
        <v>25.132083530679989</v>
      </c>
      <c r="AL1123" s="12">
        <v>59.290602815939934</v>
      </c>
      <c r="AM1123" s="44">
        <v>91.876199874547396</v>
      </c>
      <c r="AN1123" s="45">
        <v>85.240305299406614</v>
      </c>
      <c r="AO1123" s="12">
        <v>89.999999832608566</v>
      </c>
      <c r="AP1123" s="12">
        <v>-2010.6139563897559</v>
      </c>
      <c r="AQ1123" s="12">
        <v>9924.2994480949583</v>
      </c>
      <c r="AR1123" s="12">
        <v>12574.691385600045</v>
      </c>
      <c r="AS1123" s="44">
        <v>15430.506850917262</v>
      </c>
      <c r="AT1123" s="45">
        <v>15394.748816842477</v>
      </c>
      <c r="AU1123" s="12">
        <v>15428.541236185918</v>
      </c>
      <c r="AV1123" s="12">
        <v>11421.395593521003</v>
      </c>
      <c r="AW1123" s="12">
        <v>16909.180905232493</v>
      </c>
      <c r="AX1123" s="12">
        <v>15588.091101197961</v>
      </c>
      <c r="AY1123" s="44">
        <v>10654.385059143311</v>
      </c>
      <c r="AZ1123" s="45">
        <v>9479.3020402607199</v>
      </c>
      <c r="BA1123" s="12">
        <v>9056.4986751236684</v>
      </c>
      <c r="BB1123" s="12">
        <v>9576.3971957931062</v>
      </c>
      <c r="BC1123" s="12">
        <v>12397.186055527623</v>
      </c>
      <c r="BD1123" s="12">
        <v>15373.511137062997</v>
      </c>
      <c r="BE1123" s="44">
        <v>15393.560547300949</v>
      </c>
      <c r="BF1123" s="45">
        <v>15427.134238685678</v>
      </c>
      <c r="BG1123" s="12">
        <v>15428.54124618592</v>
      </c>
      <c r="BH1123" s="12">
        <v>16908.548467018267</v>
      </c>
      <c r="BI1123" s="12">
        <v>15749.10715226928</v>
      </c>
      <c r="BJ1123" s="12">
        <v>10876.102030877353</v>
      </c>
      <c r="BK1123" s="44">
        <v>9526.5145122058148</v>
      </c>
      <c r="BL1123" s="45">
        <v>9090.3532204244366</v>
      </c>
      <c r="BM1123" s="12">
        <v>5633.6361507687789</v>
      </c>
      <c r="BN1123" s="12">
        <v>0</v>
      </c>
      <c r="BO1123" s="12">
        <v>50.472478449532538</v>
      </c>
      <c r="BP1123" s="12">
        <v>34.158519285259942</v>
      </c>
      <c r="BQ1123" s="48">
        <v>32.585597058607462</v>
      </c>
      <c r="BR1123" s="49">
        <v>6.6358945751407772</v>
      </c>
      <c r="BS1123" s="13">
        <v>4.7596945332019471</v>
      </c>
      <c r="BT1123" s="12">
        <v>174.7464324375787</v>
      </c>
      <c r="BV1123" s="14">
        <f>Таблица1[[#This Row],[Lкан_леб,мм]]</f>
        <v>58155.253567562417</v>
      </c>
      <c r="BW1123" s="50">
        <f>Таблица1[[#This Row],[угол обхв4]]+Таблица1[[#This Row],[Lдуг 3,мм]]</f>
        <v>12820.595699808153</v>
      </c>
      <c r="BX1123" s="54">
        <f>Таблица1[[#This Row],[угол обхв5]]+Таблица1[[#This Row],[Y5, мм]]</f>
        <v>58514.665227241596</v>
      </c>
      <c r="BY1123" s="14">
        <f>Таблица1[[#This Row],[угол обхв6]]+Таблица1[[#This Row],[Lдуг 4,мм]]</f>
        <v>15552.067699579336</v>
      </c>
      <c r="BZ1123" s="14">
        <f>Таблица1[[#This Row],[Т1]]+Таблица1[[#This Row],[X6, мм]]</f>
        <v>58757.906107928175</v>
      </c>
      <c r="CA1123" s="14">
        <f>Таблица1[[#This Row],[Т2]]+Таблица1[[#This Row],[Lдуг 5,мм]]</f>
        <v>21032.599881767484</v>
      </c>
      <c r="CB1123" s="14">
        <f>Таблица1[[#This Row],[Т3]]+Таблица1[[#This Row],[Y6, мм]]</f>
        <v>58989.946298547737</v>
      </c>
      <c r="CC1123" s="14">
        <f>Таблица1[[#This Row],[Т4]]+Таблица1[[#This Row],[Lдуг 6,мм]]</f>
        <v>22161.075402104543</v>
      </c>
      <c r="CD1123" s="14">
        <f>Таблица1[[#This Row],[Т5]]+Таблица1[[#This Row],[Lдуг 1,мм]]</f>
        <v>59037.200127881522</v>
      </c>
      <c r="CE1123" s="14">
        <f>Таблица1[[#This Row],[Т6]]+Таблица1[[#This Row],[Lпрям1, мм]]</f>
        <v>22551.370162510058</v>
      </c>
      <c r="CF1123" s="15">
        <f>Таблица1[[#This Row],[Т7]]+Таблица1[[#This Row],[Lдуг 2,мм]]</f>
        <v>59071.09364300689</v>
      </c>
      <c r="CG1123" s="14">
        <f>Таблица1[[#This Row],[Т8]]+Таблица1[[#This Row],[Lпрям2, мм]]</f>
        <v>25974.232686864947</v>
      </c>
      <c r="CH1123" s="14">
        <f>Таблица1[[#This Row],[Т9]]-Таблица1[[#This Row],[Т9]]</f>
        <v>0</v>
      </c>
      <c r="CI1123" s="50">
        <f>Таблица1[[#This Row],[Т9]]-Таблица1[[#This Row],[Т8]]</f>
        <v>36519.723480496832</v>
      </c>
      <c r="CJ1123" s="54">
        <f>Таблица1[[#This Row],[Т9]]-Таблица1[[#This Row],[Т7]]</f>
        <v>33.89351512536814</v>
      </c>
      <c r="CK1123" s="14">
        <f>Таблица1[[#This Row],[Т9]]-Таблица1[[#This Row],[Т6]]</f>
        <v>36910.018240902347</v>
      </c>
      <c r="CL1123" s="14">
        <f>Таблица1[[#This Row],[Т9]]-Таблица1[[#This Row],[Т5]]</f>
        <v>81.147344459153828</v>
      </c>
      <c r="CM1123" s="14">
        <f>Таблица1[[#This Row],[Т9]]-Таблица1[[#This Row],[Т4]]</f>
        <v>38038.493761239406</v>
      </c>
      <c r="CN1123" s="14">
        <f>Таблица1[[#This Row],[Т9]]-Таблица1[[#This Row],[Т3]]</f>
        <v>313.18753507871588</v>
      </c>
      <c r="CO1123" s="14">
        <f>Таблица1[[#This Row],[Т9]]-Таблица1[[#This Row],[Т2]]</f>
        <v>43519.02594342755</v>
      </c>
      <c r="CP1123" s="14">
        <f>Таблица1[[#This Row],[Т9]]-Таблица1[[#This Row],[Т1]]</f>
        <v>556.42841576529463</v>
      </c>
      <c r="CQ1123" s="14">
        <f>Таблица1[[#This Row],[Т9]]-Таблица1[[#This Row],[угол обхв6]]</f>
        <v>46250.497943198738</v>
      </c>
      <c r="CR1123" s="14">
        <f>Таблица1[[#This Row],[Т9]]-Таблица1[[#This Row],[угол обхв5]]</f>
        <v>915.84007544447377</v>
      </c>
      <c r="CS1123" s="14">
        <f>Таблица1[[#This Row],[Т9]]-Таблица1[[#This Row],[угол обхв4]]</f>
        <v>59071.09364300689</v>
      </c>
      <c r="CT1123" s="14">
        <f>Таблица1[[#This Row],[Lкан_прям, мм]]+Таблица1[[#This Row],[Lкан_дуг, мм]]+Таблица1[[#This Row],[Lкан_леб,мм]]</f>
        <v>85045.326329871838</v>
      </c>
      <c r="CU1123" s="16">
        <f>Таблица1[[#This Row],[Lкан_леб,мм]]</f>
        <v>58155.253567562417</v>
      </c>
      <c r="CV1123" s="14">
        <f>2534431-(Таблица1[[#This Row],[Т23]]+Таблица1[[#This Row],[угол обхв3]])</f>
        <v>2449210.9272376904</v>
      </c>
      <c r="CW1123" s="50">
        <f>SUM(X1123:AC1123,AD1123:AI1123)-Таблица1[[#This Row],[lподв_min, мм]]</f>
        <v>23467.210239146512</v>
      </c>
      <c r="CX1123" s="17">
        <f>CW1562-Таблица1[[#This Row],[Суммарная длина каната]]</f>
        <v>-2424881.3754928377</v>
      </c>
    </row>
    <row r="1124" spans="1:102" x14ac:dyDescent="0.25">
      <c r="A1124" s="21">
        <v>1123</v>
      </c>
      <c r="B1124" s="10">
        <v>27.030408163265299</v>
      </c>
      <c r="C1124" s="10">
        <v>104.3024489795919</v>
      </c>
      <c r="D1124" s="11">
        <v>15313.003063458771</v>
      </c>
      <c r="E1124" s="11">
        <v>9299.6835347563956</v>
      </c>
      <c r="F1124" s="11">
        <v>15249.465252591321</v>
      </c>
      <c r="G1124" s="11">
        <v>9424.9190991547403</v>
      </c>
      <c r="H1124" s="11">
        <v>15721.002573458773</v>
      </c>
      <c r="I1124" s="11">
        <v>5833.262544528292</v>
      </c>
      <c r="J1124" s="11">
        <v>3466.4209902281032</v>
      </c>
      <c r="K1124" s="11">
        <v>25974.23268684998</v>
      </c>
      <c r="L1124" s="11">
        <v>915.84007545944871</v>
      </c>
      <c r="M1124" s="11">
        <v>58155.253567562417</v>
      </c>
      <c r="N1124" s="11">
        <v>9751.0192199803587</v>
      </c>
      <c r="O1124" s="11">
        <v>16539.805807879475</v>
      </c>
      <c r="P1124" s="43">
        <v>12223.32552699957</v>
      </c>
      <c r="Q1124" s="11">
        <v>15485.016405402839</v>
      </c>
      <c r="R1124" s="11">
        <v>15239.732163692997</v>
      </c>
      <c r="S1124" s="11">
        <v>10909.262478221894</v>
      </c>
      <c r="T1124" s="11">
        <v>16071.562247796513</v>
      </c>
      <c r="U1124" s="11">
        <v>9792.4045144770262</v>
      </c>
      <c r="V1124" s="11">
        <v>15313.003063458771</v>
      </c>
      <c r="W1124" s="11">
        <v>9299.6835347563956</v>
      </c>
      <c r="X1124" s="12">
        <v>0</v>
      </c>
      <c r="Y1124" s="12">
        <v>344.97780446244229</v>
      </c>
      <c r="Z1124" s="12">
        <v>238.56154265541713</v>
      </c>
      <c r="AA1124" s="44">
        <v>232.04019061955921</v>
      </c>
      <c r="AB1124" s="45">
        <v>47.253829333786669</v>
      </c>
      <c r="AC1124" s="12">
        <v>53.006708388243382</v>
      </c>
      <c r="AD1124" s="12">
        <v>12820.595699808153</v>
      </c>
      <c r="AE1124" s="12">
        <v>2687.9135327059885</v>
      </c>
      <c r="AF1124" s="12">
        <v>5480.5321821881498</v>
      </c>
      <c r="AG1124" s="44">
        <v>1128.4755203370607</v>
      </c>
      <c r="AH1124" s="45">
        <v>390.29476040551873</v>
      </c>
      <c r="AI1124" s="12">
        <v>3466.4209914051085</v>
      </c>
      <c r="AJ1124" s="12">
        <v>-25.340394918852546</v>
      </c>
      <c r="AK1124" s="12">
        <v>23.105125231606571</v>
      </c>
      <c r="AL1124" s="12">
        <v>56.606521183286873</v>
      </c>
      <c r="AM1124" s="44">
        <v>89.192118241894363</v>
      </c>
      <c r="AN1124" s="45">
        <v>82.556223666753525</v>
      </c>
      <c r="AO1124" s="12">
        <v>89.999999834711971</v>
      </c>
      <c r="AP1124" s="12">
        <v>-2010.6139563897559</v>
      </c>
      <c r="AQ1124" s="12">
        <v>9911.1263331646205</v>
      </c>
      <c r="AR1124" s="12">
        <v>12563.969015666113</v>
      </c>
      <c r="AS1124" s="44">
        <v>15647.69160599369</v>
      </c>
      <c r="AT1124" s="45">
        <v>15667.000680930611</v>
      </c>
      <c r="AU1124" s="12">
        <v>15721.003063458769</v>
      </c>
      <c r="AV1124" s="12">
        <v>11421.395593521003</v>
      </c>
      <c r="AW1124" s="12">
        <v>16915.078658360031</v>
      </c>
      <c r="AX1124" s="12">
        <v>15709.573778092066</v>
      </c>
      <c r="AY1124" s="44">
        <v>10915.015167828249</v>
      </c>
      <c r="AZ1124" s="45">
        <v>9739.5467939907412</v>
      </c>
      <c r="BA1124" s="12">
        <v>9299.6835359334018</v>
      </c>
      <c r="BB1124" s="12">
        <v>9576.3971957931062</v>
      </c>
      <c r="BC1124" s="12">
        <v>12383.432640183832</v>
      </c>
      <c r="BD1124" s="12">
        <v>15580.375652359538</v>
      </c>
      <c r="BE1124" s="44">
        <v>15663.602805495821</v>
      </c>
      <c r="BF1124" s="45">
        <v>15717.564630324674</v>
      </c>
      <c r="BG1124" s="12">
        <v>15721.003073458773</v>
      </c>
      <c r="BH1124" s="12">
        <v>16908.548467018267</v>
      </c>
      <c r="BI1124" s="12">
        <v>15860.289255883396</v>
      </c>
      <c r="BJ1124" s="12">
        <v>11133.819850911121</v>
      </c>
      <c r="BK1124" s="44">
        <v>9786.6518248706707</v>
      </c>
      <c r="BL1124" s="45">
        <v>9352.5412552426806</v>
      </c>
      <c r="BM1124" s="12">
        <v>5833.2625445282938</v>
      </c>
      <c r="BN1124" s="12">
        <v>0</v>
      </c>
      <c r="BO1124" s="12">
        <v>48.445520150459117</v>
      </c>
      <c r="BP1124" s="12">
        <v>33.501395951680301</v>
      </c>
      <c r="BQ1124" s="48">
        <v>32.58559705860749</v>
      </c>
      <c r="BR1124" s="49">
        <v>6.6358945751408402</v>
      </c>
      <c r="BS1124" s="13">
        <v>7.4437761679584415</v>
      </c>
      <c r="BT1124" s="12">
        <v>174.7464324375787</v>
      </c>
      <c r="BV1124" s="14">
        <f>Таблица1[[#This Row],[Lкан_леб,мм]]</f>
        <v>58155.253567562417</v>
      </c>
      <c r="BW1124" s="50">
        <f>Таблица1[[#This Row],[угол обхв4]]+Таблица1[[#This Row],[Lдуг 3,мм]]</f>
        <v>12820.595699808153</v>
      </c>
      <c r="BX1124" s="54">
        <f>Таблица1[[#This Row],[угол обхв5]]+Таблица1[[#This Row],[Y5, мм]]</f>
        <v>58500.231372024857</v>
      </c>
      <c r="BY1124" s="14">
        <f>Таблица1[[#This Row],[угол обхв6]]+Таблица1[[#This Row],[Lдуг 4,мм]]</f>
        <v>15508.509232514141</v>
      </c>
      <c r="BZ1124" s="14">
        <f>Таблица1[[#This Row],[Т1]]+Таблица1[[#This Row],[X6, мм]]</f>
        <v>58738.792914680271</v>
      </c>
      <c r="CA1124" s="14">
        <f>Таблица1[[#This Row],[Т2]]+Таблица1[[#This Row],[Lдуг 5,мм]]</f>
        <v>20989.041414702289</v>
      </c>
      <c r="CB1124" s="14">
        <f>Таблица1[[#This Row],[Т3]]+Таблица1[[#This Row],[Y6, мм]]</f>
        <v>58970.833105299833</v>
      </c>
      <c r="CC1124" s="14">
        <f>Таблица1[[#This Row],[Т4]]+Таблица1[[#This Row],[Lдуг 6,мм]]</f>
        <v>22117.516935039352</v>
      </c>
      <c r="CD1124" s="14">
        <f>Таблица1[[#This Row],[Т5]]+Таблица1[[#This Row],[Lдуг 1,мм]]</f>
        <v>59018.086934633619</v>
      </c>
      <c r="CE1124" s="14">
        <f>Таблица1[[#This Row],[Т6]]+Таблица1[[#This Row],[Lпрям1, мм]]</f>
        <v>22507.811695444871</v>
      </c>
      <c r="CF1124" s="15">
        <f>Таблица1[[#This Row],[Т7]]+Таблица1[[#This Row],[Lдуг 2,мм]]</f>
        <v>59071.093643021864</v>
      </c>
      <c r="CG1124" s="14">
        <f>Таблица1[[#This Row],[Т8]]+Таблица1[[#This Row],[Lпрям2, мм]]</f>
        <v>25974.23268684998</v>
      </c>
      <c r="CH1124" s="14">
        <f>Таблица1[[#This Row],[Т9]]-Таблица1[[#This Row],[Т9]]</f>
        <v>0</v>
      </c>
      <c r="CI1124" s="50">
        <f>Таблица1[[#This Row],[Т9]]-Таблица1[[#This Row],[Т8]]</f>
        <v>36563.281947576994</v>
      </c>
      <c r="CJ1124" s="54">
        <f>Таблица1[[#This Row],[Т9]]-Таблица1[[#This Row],[Т7]]</f>
        <v>53.006708388245897</v>
      </c>
      <c r="CK1124" s="14">
        <f>Таблица1[[#This Row],[Т9]]-Таблица1[[#This Row],[Т6]]</f>
        <v>36953.576707982516</v>
      </c>
      <c r="CL1124" s="14">
        <f>Таблица1[[#This Row],[Т9]]-Таблица1[[#This Row],[Т5]]</f>
        <v>100.26053772203159</v>
      </c>
      <c r="CM1124" s="14">
        <f>Таблица1[[#This Row],[Т9]]-Таблица1[[#This Row],[Т4]]</f>
        <v>38082.052228319575</v>
      </c>
      <c r="CN1124" s="14">
        <f>Таблица1[[#This Row],[Т9]]-Таблица1[[#This Row],[Т3]]</f>
        <v>332.30072834159364</v>
      </c>
      <c r="CO1124" s="14">
        <f>Таблица1[[#This Row],[Т9]]-Таблица1[[#This Row],[Т2]]</f>
        <v>43562.584410507727</v>
      </c>
      <c r="CP1124" s="14">
        <f>Таблица1[[#This Row],[Т9]]-Таблица1[[#This Row],[Т1]]</f>
        <v>570.86227099700773</v>
      </c>
      <c r="CQ1124" s="14">
        <f>Таблица1[[#This Row],[Т9]]-Таблица1[[#This Row],[угол обхв6]]</f>
        <v>46250.497943213712</v>
      </c>
      <c r="CR1124" s="14">
        <f>Таблица1[[#This Row],[Т9]]-Таблица1[[#This Row],[угол обхв5]]</f>
        <v>915.84007545944769</v>
      </c>
      <c r="CS1124" s="14">
        <f>Таблица1[[#This Row],[Т9]]-Таблица1[[#This Row],[угол обхв4]]</f>
        <v>59071.093643021864</v>
      </c>
      <c r="CT1124" s="14">
        <f>Таблица1[[#This Row],[Lкан_прям, мм]]+Таблица1[[#This Row],[Lкан_дуг, мм]]+Таблица1[[#This Row],[Lкан_леб,мм]]</f>
        <v>85045.326329871838</v>
      </c>
      <c r="CU1124" s="16">
        <f>Таблица1[[#This Row],[Lкан_леб,мм]]</f>
        <v>58155.253567562417</v>
      </c>
      <c r="CV1124" s="14">
        <f>2534431-(Таблица1[[#This Row],[Т23]]+Таблица1[[#This Row],[угол обхв3]])</f>
        <v>2449210.9272376904</v>
      </c>
      <c r="CW1124" s="50">
        <f>SUM(X1124:AC1124,AD1124:AI1124)-Таблица1[[#This Row],[lподв_min, мм]]</f>
        <v>23423.651772081332</v>
      </c>
      <c r="CX1124" s="17">
        <f>CW1563-Таблица1[[#This Row],[Суммарная длина каната]]</f>
        <v>-2424920.2763813632</v>
      </c>
    </row>
    <row r="1125" spans="1:102" x14ac:dyDescent="0.25">
      <c r="A1125" s="21">
        <v>1124</v>
      </c>
      <c r="B1125" s="10">
        <v>27.030408163265299</v>
      </c>
      <c r="C1125" s="10">
        <v>106.98653061224498</v>
      </c>
      <c r="D1125" s="11">
        <v>15593.755951172092</v>
      </c>
      <c r="E1125" s="11">
        <v>9556.2972775426024</v>
      </c>
      <c r="F1125" s="11">
        <v>15524.423198715307</v>
      </c>
      <c r="G1125" s="11">
        <v>9678.4200413369344</v>
      </c>
      <c r="H1125" s="11">
        <v>16001.755461172092</v>
      </c>
      <c r="I1125" s="11">
        <v>6045.240029123569</v>
      </c>
      <c r="J1125" s="11">
        <v>3511.0572484190338</v>
      </c>
      <c r="K1125" s="11">
        <v>25974.232686835003</v>
      </c>
      <c r="L1125" s="11">
        <v>915.8400754744157</v>
      </c>
      <c r="M1125" s="11">
        <v>58155.253567562417</v>
      </c>
      <c r="N1125" s="11">
        <v>9751.0192199803587</v>
      </c>
      <c r="O1125" s="11">
        <v>16539.805807879475</v>
      </c>
      <c r="P1125" s="43">
        <v>12217.815509804272</v>
      </c>
      <c r="Q1125" s="11">
        <v>15590.158076097474</v>
      </c>
      <c r="R1125" s="11">
        <v>15445.190576456729</v>
      </c>
      <c r="S1125" s="11">
        <v>11160.679192622576</v>
      </c>
      <c r="T1125" s="11">
        <v>16328.40934238473</v>
      </c>
      <c r="U1125" s="11">
        <v>10084.000219338237</v>
      </c>
      <c r="V1125" s="11">
        <v>15593.755951172092</v>
      </c>
      <c r="W1125" s="11">
        <v>9556.2972775426024</v>
      </c>
      <c r="X1125" s="12">
        <v>0</v>
      </c>
      <c r="Y1125" s="12">
        <v>330.3812080859733</v>
      </c>
      <c r="Z1125" s="12">
        <v>234.04494578398902</v>
      </c>
      <c r="AA1125" s="44">
        <v>232.0401906195591</v>
      </c>
      <c r="AB1125" s="45">
        <v>47.253829333788303</v>
      </c>
      <c r="AC1125" s="12">
        <v>72.11990165110592</v>
      </c>
      <c r="AD1125" s="12">
        <v>12820.595699808153</v>
      </c>
      <c r="AE1125" s="12">
        <v>2643.2772745150528</v>
      </c>
      <c r="AF1125" s="12">
        <v>5480.532182188148</v>
      </c>
      <c r="AG1125" s="44">
        <v>1128.4755203370594</v>
      </c>
      <c r="AH1125" s="45">
        <v>390.29476040551498</v>
      </c>
      <c r="AI1125" s="12">
        <v>3511.0572495810748</v>
      </c>
      <c r="AJ1125" s="12">
        <v>-25.340394918852546</v>
      </c>
      <c r="AK1125" s="12">
        <v>21.055313056048664</v>
      </c>
      <c r="AL1125" s="12">
        <v>53.922439550633804</v>
      </c>
      <c r="AM1125" s="44">
        <v>86.508036609241287</v>
      </c>
      <c r="AN1125" s="45">
        <v>79.872142034100222</v>
      </c>
      <c r="AO1125" s="12">
        <v>89.999999836813316</v>
      </c>
      <c r="AP1125" s="12">
        <v>-2010.6139563897559</v>
      </c>
      <c r="AQ1125" s="12">
        <v>9897.6009949241707</v>
      </c>
      <c r="AR1125" s="12">
        <v>12547.56950528874</v>
      </c>
      <c r="AS1125" s="44">
        <v>15852.433063907176</v>
      </c>
      <c r="AT1125" s="45">
        <v>15926.766880806465</v>
      </c>
      <c r="AU1125" s="12">
        <v>16001.755951172094</v>
      </c>
      <c r="AV1125" s="12">
        <v>11421.395593521003</v>
      </c>
      <c r="AW1125" s="12">
        <v>16920.56529003891</v>
      </c>
      <c r="AX1125" s="12">
        <v>15830.421062139912</v>
      </c>
      <c r="AY1125" s="44">
        <v>11185.529875011045</v>
      </c>
      <c r="AZ1125" s="45">
        <v>10012.255302742344</v>
      </c>
      <c r="BA1125" s="12">
        <v>9556.2972787046456</v>
      </c>
      <c r="BB1125" s="12">
        <v>9576.3971957931062</v>
      </c>
      <c r="BC1125" s="12">
        <v>12364.397284748084</v>
      </c>
      <c r="BD1125" s="12">
        <v>15774.944571941198</v>
      </c>
      <c r="BE1125" s="44">
        <v>15921.166854934285</v>
      </c>
      <c r="BF1125" s="45">
        <v>15995.398412750357</v>
      </c>
      <c r="BG1125" s="12">
        <v>16001.75596117209</v>
      </c>
      <c r="BH1125" s="12">
        <v>16908.548467018267</v>
      </c>
      <c r="BI1125" s="12">
        <v>15970.91755825691</v>
      </c>
      <c r="BJ1125" s="12">
        <v>11400.942178665015</v>
      </c>
      <c r="BK1125" s="44">
        <v>10059.149536949768</v>
      </c>
      <c r="BL1125" s="45">
        <v>9628.0421941384957</v>
      </c>
      <c r="BM1125" s="12">
        <v>6045.2400291235708</v>
      </c>
      <c r="BN1125" s="12">
        <v>0</v>
      </c>
      <c r="BO1125" s="12">
        <v>46.395707974901214</v>
      </c>
      <c r="BP1125" s="12">
        <v>32.867126494585143</v>
      </c>
      <c r="BQ1125" s="48">
        <v>32.585597058607476</v>
      </c>
      <c r="BR1125" s="49">
        <v>6.6358945751410694</v>
      </c>
      <c r="BS1125" s="13">
        <v>10.127857802713104</v>
      </c>
      <c r="BT1125" s="12">
        <v>174.7464324375787</v>
      </c>
      <c r="BV1125" s="14">
        <f>Таблица1[[#This Row],[Lкан_леб,мм]]</f>
        <v>58155.253567562417</v>
      </c>
      <c r="BW1125" s="50">
        <f>Таблица1[[#This Row],[угол обхв4]]+Таблица1[[#This Row],[Lдуг 3,мм]]</f>
        <v>12820.595699808153</v>
      </c>
      <c r="BX1125" s="54">
        <f>Таблица1[[#This Row],[угол обхв5]]+Таблица1[[#This Row],[Y5, мм]]</f>
        <v>58485.634775648388</v>
      </c>
      <c r="BY1125" s="14">
        <f>Таблица1[[#This Row],[угол обхв6]]+Таблица1[[#This Row],[Lдуг 4,мм]]</f>
        <v>15463.872974323205</v>
      </c>
      <c r="BZ1125" s="14">
        <f>Таблица1[[#This Row],[Т1]]+Таблица1[[#This Row],[X6, мм]]</f>
        <v>58719.679721432374</v>
      </c>
      <c r="CA1125" s="14">
        <f>Таблица1[[#This Row],[Т2]]+Таблица1[[#This Row],[Lдуг 5,мм]]</f>
        <v>20944.405156511355</v>
      </c>
      <c r="CB1125" s="14">
        <f>Таблица1[[#This Row],[Т3]]+Таблица1[[#This Row],[Y6, мм]]</f>
        <v>58951.719912051936</v>
      </c>
      <c r="CC1125" s="14">
        <f>Таблица1[[#This Row],[Т4]]+Таблица1[[#This Row],[Lдуг 6,мм]]</f>
        <v>22072.880676848414</v>
      </c>
      <c r="CD1125" s="14">
        <f>Таблица1[[#This Row],[Т5]]+Таблица1[[#This Row],[Lдуг 1,мм]]</f>
        <v>58998.973741385722</v>
      </c>
      <c r="CE1125" s="14">
        <f>Таблица1[[#This Row],[Т6]]+Таблица1[[#This Row],[Lпрям1, мм]]</f>
        <v>22463.175437253929</v>
      </c>
      <c r="CF1125" s="15">
        <f>Таблица1[[#This Row],[Т7]]+Таблица1[[#This Row],[Lдуг 2,мм]]</f>
        <v>59071.093643036831</v>
      </c>
      <c r="CG1125" s="14">
        <f>Таблица1[[#This Row],[Т8]]+Таблица1[[#This Row],[Lпрям2, мм]]</f>
        <v>25974.232686835003</v>
      </c>
      <c r="CH1125" s="14">
        <f>Таблица1[[#This Row],[Т9]]-Таблица1[[#This Row],[Т9]]</f>
        <v>0</v>
      </c>
      <c r="CI1125" s="50">
        <f>Таблица1[[#This Row],[Т9]]-Таблица1[[#This Row],[Т8]]</f>
        <v>36607.918205782902</v>
      </c>
      <c r="CJ1125" s="54">
        <f>Таблица1[[#This Row],[Т9]]-Таблица1[[#This Row],[Т7]]</f>
        <v>72.119901651109103</v>
      </c>
      <c r="CK1125" s="14">
        <f>Таблица1[[#This Row],[Т9]]-Таблица1[[#This Row],[Т6]]</f>
        <v>36998.212966188417</v>
      </c>
      <c r="CL1125" s="14">
        <f>Таблица1[[#This Row],[Т9]]-Таблица1[[#This Row],[Т5]]</f>
        <v>119.37373098489479</v>
      </c>
      <c r="CM1125" s="14">
        <f>Таблица1[[#This Row],[Т9]]-Таблица1[[#This Row],[Т4]]</f>
        <v>38126.688486525476</v>
      </c>
      <c r="CN1125" s="14">
        <f>Таблица1[[#This Row],[Т9]]-Таблица1[[#This Row],[Т3]]</f>
        <v>351.41392160445685</v>
      </c>
      <c r="CO1125" s="14">
        <f>Таблица1[[#This Row],[Т9]]-Таблица1[[#This Row],[Т2]]</f>
        <v>43607.220668713628</v>
      </c>
      <c r="CP1125" s="14">
        <f>Таблица1[[#This Row],[Т9]]-Таблица1[[#This Row],[Т1]]</f>
        <v>585.45886738844274</v>
      </c>
      <c r="CQ1125" s="14">
        <f>Таблица1[[#This Row],[Т9]]-Таблица1[[#This Row],[угол обхв6]]</f>
        <v>46250.497943228678</v>
      </c>
      <c r="CR1125" s="14">
        <f>Таблица1[[#This Row],[Т9]]-Таблица1[[#This Row],[угол обхв5]]</f>
        <v>915.84007547441433</v>
      </c>
      <c r="CS1125" s="14">
        <f>Таблица1[[#This Row],[Т9]]-Таблица1[[#This Row],[угол обхв4]]</f>
        <v>59071.093643036831</v>
      </c>
      <c r="CT1125" s="14">
        <f>Таблица1[[#This Row],[Lкан_прям, мм]]+Таблица1[[#This Row],[Lкан_дуг, мм]]+Таблица1[[#This Row],[Lкан_леб,мм]]</f>
        <v>85045.326329871838</v>
      </c>
      <c r="CU1125" s="16">
        <f>Таблица1[[#This Row],[Lкан_леб,мм]]</f>
        <v>58155.253567562417</v>
      </c>
      <c r="CV1125" s="14">
        <f>2534431-(Таблица1[[#This Row],[Т23]]+Таблица1[[#This Row],[угол обхв3]])</f>
        <v>2449210.9272376904</v>
      </c>
      <c r="CW1125" s="50">
        <f>SUM(X1125:AC1125,AD1125:AI1125)-Таблица1[[#This Row],[lподв_min, мм]]</f>
        <v>23379.015513890383</v>
      </c>
      <c r="CX1125" s="17">
        <f>CW1564-Таблица1[[#This Row],[Суммарная длина каната]]</f>
        <v>-2424960.8388107256</v>
      </c>
    </row>
    <row r="1126" spans="1:102" x14ac:dyDescent="0.25">
      <c r="A1126" s="21">
        <v>1125</v>
      </c>
      <c r="B1126" s="10">
        <v>27.030408163265299</v>
      </c>
      <c r="C1126" s="10">
        <v>109.67061224489804</v>
      </c>
      <c r="D1126" s="11">
        <v>15862.183884758389</v>
      </c>
      <c r="E1126" s="11">
        <v>9825.776852680865</v>
      </c>
      <c r="F1126" s="11">
        <v>15787.208317323915</v>
      </c>
      <c r="G1126" s="11">
        <v>9944.5188599397916</v>
      </c>
      <c r="H1126" s="11">
        <v>16270.183394758391</v>
      </c>
      <c r="I1126" s="11">
        <v>6269.0504964375414</v>
      </c>
      <c r="J1126" s="11">
        <v>3556.7263562433241</v>
      </c>
      <c r="K1126" s="11">
        <v>25974.232686820083</v>
      </c>
      <c r="L1126" s="11">
        <v>915.84007548933641</v>
      </c>
      <c r="M1126" s="11">
        <v>58155.253567562417</v>
      </c>
      <c r="N1126" s="11">
        <v>9751.0192199803587</v>
      </c>
      <c r="O1126" s="11">
        <v>16539.805807879475</v>
      </c>
      <c r="P1126" s="43">
        <v>12207.387865643501</v>
      </c>
      <c r="Q1126" s="11">
        <v>15694.926370171619</v>
      </c>
      <c r="R1126" s="11">
        <v>15638.650010137881</v>
      </c>
      <c r="S1126" s="11">
        <v>11421.441481259548</v>
      </c>
      <c r="T1126" s="11">
        <v>16571.319541488083</v>
      </c>
      <c r="U1126" s="11">
        <v>10387.303895978464</v>
      </c>
      <c r="V1126" s="11">
        <v>15862.183884758389</v>
      </c>
      <c r="W1126" s="11">
        <v>9825.776852680865</v>
      </c>
      <c r="X1126" s="12">
        <v>0</v>
      </c>
      <c r="Y1126" s="12">
        <v>315.60938767005536</v>
      </c>
      <c r="Z1126" s="12">
        <v>229.70357295200981</v>
      </c>
      <c r="AA1126" s="44">
        <v>232.04019061955947</v>
      </c>
      <c r="AB1126" s="45">
        <v>47.253829333788389</v>
      </c>
      <c r="AC1126" s="12">
        <v>91.233094913923409</v>
      </c>
      <c r="AD1126" s="12">
        <v>12820.595699808153</v>
      </c>
      <c r="AE1126" s="12">
        <v>2597.6081666907567</v>
      </c>
      <c r="AF1126" s="12">
        <v>5480.5321821881489</v>
      </c>
      <c r="AG1126" s="44">
        <v>1128.4755203370607</v>
      </c>
      <c r="AH1126" s="45">
        <v>390.29476040551566</v>
      </c>
      <c r="AI1126" s="12">
        <v>3556.7263573904456</v>
      </c>
      <c r="AJ1126" s="12">
        <v>-25.340394918852546</v>
      </c>
      <c r="AK1126" s="12">
        <v>18.980894022820035</v>
      </c>
      <c r="AL1126" s="12">
        <v>51.238357917980757</v>
      </c>
      <c r="AM1126" s="44">
        <v>83.823954976588283</v>
      </c>
      <c r="AN1126" s="45">
        <v>77.188060401447203</v>
      </c>
      <c r="AO1126" s="12">
        <v>89.99999983890865</v>
      </c>
      <c r="AP1126" s="12">
        <v>-2010.6139563897559</v>
      </c>
      <c r="AQ1126" s="12">
        <v>9883.7223793733137</v>
      </c>
      <c r="AR1126" s="12">
        <v>12525.528837489775</v>
      </c>
      <c r="AS1126" s="44">
        <v>16044.28199073649</v>
      </c>
      <c r="AT1126" s="45">
        <v>16173.47744988993</v>
      </c>
      <c r="AU1126" s="12">
        <v>16270.183884758388</v>
      </c>
      <c r="AV1126" s="12">
        <v>11421.395593521003</v>
      </c>
      <c r="AW1126" s="12">
        <v>16925.621659662585</v>
      </c>
      <c r="AX1126" s="12">
        <v>15950.367796006796</v>
      </c>
      <c r="AY1126" s="44">
        <v>11465.335630250587</v>
      </c>
      <c r="AZ1126" s="45">
        <v>10296.829202539873</v>
      </c>
      <c r="BA1126" s="12">
        <v>9825.7768538279888</v>
      </c>
      <c r="BB1126" s="12">
        <v>9576.3971957931062</v>
      </c>
      <c r="BC1126" s="12">
        <v>12340.091025036456</v>
      </c>
      <c r="BD1126" s="12">
        <v>15956.790981984155</v>
      </c>
      <c r="BE1126" s="44">
        <v>16165.687560889473</v>
      </c>
      <c r="BF1126" s="45">
        <v>16260.025976356541</v>
      </c>
      <c r="BG1126" s="12">
        <v>16270.183894758389</v>
      </c>
      <c r="BH1126" s="12">
        <v>16908.548467018267</v>
      </c>
      <c r="BI1126" s="12">
        <v>16080.742221954732</v>
      </c>
      <c r="BJ1126" s="12">
        <v>11676.882907094723</v>
      </c>
      <c r="BK1126" s="44">
        <v>10343.409746987423</v>
      </c>
      <c r="BL1126" s="45">
        <v>9916.2515461194562</v>
      </c>
      <c r="BM1126" s="12">
        <v>6269.0504964375432</v>
      </c>
      <c r="BN1126" s="12">
        <v>0</v>
      </c>
      <c r="BO1126" s="12">
        <v>44.321288941672584</v>
      </c>
      <c r="BP1126" s="12">
        <v>32.257463895160718</v>
      </c>
      <c r="BQ1126" s="48">
        <v>32.585597058607533</v>
      </c>
      <c r="BR1126" s="49">
        <v>6.6358945751410818</v>
      </c>
      <c r="BS1126" s="13">
        <v>12.811939437461442</v>
      </c>
      <c r="BT1126" s="12">
        <v>174.7464324375787</v>
      </c>
      <c r="BV1126" s="14">
        <f>Таблица1[[#This Row],[Lкан_леб,мм]]</f>
        <v>58155.253567562417</v>
      </c>
      <c r="BW1126" s="50">
        <f>Таблица1[[#This Row],[угол обхв4]]+Таблица1[[#This Row],[Lдуг 3,мм]]</f>
        <v>12820.595699808153</v>
      </c>
      <c r="BX1126" s="54">
        <f>Таблица1[[#This Row],[угол обхв5]]+Таблица1[[#This Row],[Y5, мм]]</f>
        <v>58470.862955232471</v>
      </c>
      <c r="BY1126" s="14">
        <f>Таблица1[[#This Row],[угол обхв6]]+Таблица1[[#This Row],[Lдуг 4,мм]]</f>
        <v>15418.203866498909</v>
      </c>
      <c r="BZ1126" s="14">
        <f>Таблица1[[#This Row],[Т1]]+Таблица1[[#This Row],[X6, мм]]</f>
        <v>58700.566528184478</v>
      </c>
      <c r="CA1126" s="14">
        <f>Таблица1[[#This Row],[Т2]]+Таблица1[[#This Row],[Lдуг 5,мм]]</f>
        <v>20898.736048687057</v>
      </c>
      <c r="CB1126" s="14">
        <f>Таблица1[[#This Row],[Т3]]+Таблица1[[#This Row],[Y6, мм]]</f>
        <v>58932.60671880404</v>
      </c>
      <c r="CC1126" s="14">
        <f>Таблица1[[#This Row],[Т4]]+Таблица1[[#This Row],[Lдуг 6,мм]]</f>
        <v>22027.211569024119</v>
      </c>
      <c r="CD1126" s="14">
        <f>Таблица1[[#This Row],[Т5]]+Таблица1[[#This Row],[Lдуг 1,мм]]</f>
        <v>58979.860548137825</v>
      </c>
      <c r="CE1126" s="14">
        <f>Таблица1[[#This Row],[Т6]]+Таблица1[[#This Row],[Lпрям1, мм]]</f>
        <v>22417.506329429634</v>
      </c>
      <c r="CF1126" s="15">
        <f>Таблица1[[#This Row],[Т7]]+Таблица1[[#This Row],[Lдуг 2,мм]]</f>
        <v>59071.093643051747</v>
      </c>
      <c r="CG1126" s="14">
        <f>Таблица1[[#This Row],[Т8]]+Таблица1[[#This Row],[Lпрям2, мм]]</f>
        <v>25974.23268682008</v>
      </c>
      <c r="CH1126" s="14">
        <f>Таблица1[[#This Row],[Т9]]-Таблица1[[#This Row],[Т9]]</f>
        <v>0</v>
      </c>
      <c r="CI1126" s="50">
        <f>Таблица1[[#This Row],[Т9]]-Таблица1[[#This Row],[Т8]]</f>
        <v>36653.587313622113</v>
      </c>
      <c r="CJ1126" s="54">
        <f>Таблица1[[#This Row],[Т9]]-Таблица1[[#This Row],[Т7]]</f>
        <v>91.233094913921377</v>
      </c>
      <c r="CK1126" s="14">
        <f>Таблица1[[#This Row],[Т9]]-Таблица1[[#This Row],[Т6]]</f>
        <v>37043.882074027628</v>
      </c>
      <c r="CL1126" s="14">
        <f>Таблица1[[#This Row],[Т9]]-Таблица1[[#This Row],[Т5]]</f>
        <v>138.48692424770707</v>
      </c>
      <c r="CM1126" s="14">
        <f>Таблица1[[#This Row],[Т9]]-Таблица1[[#This Row],[Т4]]</f>
        <v>38172.357594364687</v>
      </c>
      <c r="CN1126" s="14">
        <f>Таблица1[[#This Row],[Т9]]-Таблица1[[#This Row],[Т3]]</f>
        <v>370.52711486726912</v>
      </c>
      <c r="CO1126" s="14">
        <f>Таблица1[[#This Row],[Т9]]-Таблица1[[#This Row],[Т2]]</f>
        <v>43652.889776552838</v>
      </c>
      <c r="CP1126" s="14">
        <f>Таблица1[[#This Row],[Т9]]-Таблица1[[#This Row],[Т1]]</f>
        <v>600.23068781927577</v>
      </c>
      <c r="CQ1126" s="14">
        <f>Таблица1[[#This Row],[Т9]]-Таблица1[[#This Row],[угол обхв6]]</f>
        <v>46250.497943243594</v>
      </c>
      <c r="CR1126" s="14">
        <f>Таблица1[[#This Row],[Т9]]-Таблица1[[#This Row],[угол обхв5]]</f>
        <v>915.84007548933005</v>
      </c>
      <c r="CS1126" s="14">
        <f>Таблица1[[#This Row],[Т9]]-Таблица1[[#This Row],[угол обхв4]]</f>
        <v>59071.093643051747</v>
      </c>
      <c r="CT1126" s="14">
        <f>Таблица1[[#This Row],[Lкан_прям, мм]]+Таблица1[[#This Row],[Lкан_дуг, мм]]+Таблица1[[#This Row],[Lкан_леб,мм]]</f>
        <v>85045.326329871838</v>
      </c>
      <c r="CU1126" s="16">
        <f>Таблица1[[#This Row],[Lкан_леб,мм]]</f>
        <v>58155.253567562417</v>
      </c>
      <c r="CV1126" s="14">
        <f>2534431-(Таблица1[[#This Row],[Т23]]+Таблица1[[#This Row],[угол обхв3]])</f>
        <v>2449210.9272376904</v>
      </c>
      <c r="CW1126" s="50">
        <f>SUM(X1126:AC1126,AD1126:AI1126)-Таблица1[[#This Row],[lподв_min, мм]]</f>
        <v>23333.346406066092</v>
      </c>
      <c r="CX1126" s="17">
        <f>CW1565-Таблица1[[#This Row],[Суммарная длина каната]]</f>
        <v>-2425003.0610894831</v>
      </c>
    </row>
    <row r="1127" spans="1:102" x14ac:dyDescent="0.25">
      <c r="A1127" s="21">
        <v>1126</v>
      </c>
      <c r="B1127" s="10">
        <v>27.030408163265299</v>
      </c>
      <c r="C1127" s="10">
        <v>110.29000000000343</v>
      </c>
      <c r="D1127" s="11">
        <v>15922.31422699731</v>
      </c>
      <c r="E1127" s="11">
        <v>9889.7280365672177</v>
      </c>
      <c r="F1127" s="11">
        <v>15846.059422154598</v>
      </c>
      <c r="G1127" s="11">
        <v>10007.652608808969</v>
      </c>
      <c r="H1127" s="11">
        <v>16330.313736997312</v>
      </c>
      <c r="I1127" s="11">
        <v>6322.3212082984019</v>
      </c>
      <c r="J1127" s="11">
        <v>3567.4068282688163</v>
      </c>
      <c r="K1127" s="11">
        <v>25974.232686816649</v>
      </c>
      <c r="L1127" s="11">
        <v>915.84007549276851</v>
      </c>
      <c r="M1127" s="11">
        <v>58155.253567562417</v>
      </c>
      <c r="N1127" s="11">
        <v>9751.0192199803587</v>
      </c>
      <c r="O1127" s="11">
        <v>16539.805807879475</v>
      </c>
      <c r="P1127" s="43">
        <v>12204.285404457172</v>
      </c>
      <c r="Q1127" s="11">
        <v>15719.025736527376</v>
      </c>
      <c r="R1127" s="11">
        <v>15681.544047563139</v>
      </c>
      <c r="S1127" s="11">
        <v>11482.882994722651</v>
      </c>
      <c r="T1127" s="11">
        <v>16625.338259164746</v>
      </c>
      <c r="U1127" s="11">
        <v>10458.888128452658</v>
      </c>
      <c r="V1127" s="11">
        <v>15922.31422699731</v>
      </c>
      <c r="W1127" s="11">
        <v>9889.7280365672177</v>
      </c>
      <c r="X1127" s="12">
        <v>0</v>
      </c>
      <c r="Y1127" s="12">
        <v>312.17430281666049</v>
      </c>
      <c r="Z1127" s="12">
        <v>228.72803269076948</v>
      </c>
      <c r="AA1127" s="44">
        <v>232.0401906195591</v>
      </c>
      <c r="AB1127" s="45">
        <v>47.253829333787124</v>
      </c>
      <c r="AC1127" s="12">
        <v>95.643720031992274</v>
      </c>
      <c r="AD1127" s="12">
        <v>12820.595699808153</v>
      </c>
      <c r="AE1127" s="12">
        <v>2586.9276946652726</v>
      </c>
      <c r="AF1127" s="12">
        <v>5480.5321821881489</v>
      </c>
      <c r="AG1127" s="44">
        <v>1128.4755203370601</v>
      </c>
      <c r="AH1127" s="45">
        <v>390.29476040551469</v>
      </c>
      <c r="AI1127" s="12">
        <v>3567.4068294125022</v>
      </c>
      <c r="AJ1127" s="12">
        <v>-25.340394918852546</v>
      </c>
      <c r="AK1127" s="12">
        <v>18.4985021983866</v>
      </c>
      <c r="AL1127" s="12">
        <v>50.618970162875364</v>
      </c>
      <c r="AM1127" s="44">
        <v>83.204567221482847</v>
      </c>
      <c r="AN1127" s="45">
        <v>76.568672646341938</v>
      </c>
      <c r="AO1127" s="12">
        <v>89.999999839390966</v>
      </c>
      <c r="AP1127" s="12">
        <v>-2010.6139563897559</v>
      </c>
      <c r="AQ1127" s="12">
        <v>9880.4694051564802</v>
      </c>
      <c r="AR1127" s="12">
        <v>12519.646428022274</v>
      </c>
      <c r="AS1127" s="44">
        <v>16086.677824426899</v>
      </c>
      <c r="AT1127" s="45">
        <v>16228.497458573045</v>
      </c>
      <c r="AU1127" s="12">
        <v>16330.314226997312</v>
      </c>
      <c r="AV1127" s="12">
        <v>11421.395593521003</v>
      </c>
      <c r="AW1127" s="12">
        <v>16926.725243366851</v>
      </c>
      <c r="AX1127" s="12">
        <v>15977.89138665495</v>
      </c>
      <c r="AY1127" s="44">
        <v>11531.159519495073</v>
      </c>
      <c r="AZ1127" s="45">
        <v>10364.117990826202</v>
      </c>
      <c r="BA1127" s="12">
        <v>9889.7280377109055</v>
      </c>
      <c r="BB1127" s="12">
        <v>9576.3971957931062</v>
      </c>
      <c r="BC1127" s="12">
        <v>12333.735589633294</v>
      </c>
      <c r="BD1127" s="12">
        <v>15996.90507112824</v>
      </c>
      <c r="BE1127" s="44">
        <v>16220.204482300982</v>
      </c>
      <c r="BF1127" s="45">
        <v>16319.155027589011</v>
      </c>
      <c r="BG1127" s="12">
        <v>16330.31423699731</v>
      </c>
      <c r="BH1127" s="12">
        <v>16908.548467018267</v>
      </c>
      <c r="BI1127" s="12">
        <v>16105.945172014748</v>
      </c>
      <c r="BJ1127" s="12">
        <v>11741.748644850226</v>
      </c>
      <c r="BK1127" s="44">
        <v>10410.611603680236</v>
      </c>
      <c r="BL1127" s="45">
        <v>9984.4981741936754</v>
      </c>
      <c r="BM1127" s="12">
        <v>6322.3212082984037</v>
      </c>
      <c r="BN1127" s="12">
        <v>0</v>
      </c>
      <c r="BO1127" s="12">
        <v>43.838897117239149</v>
      </c>
      <c r="BP1127" s="12">
        <v>32.120467964488761</v>
      </c>
      <c r="BQ1127" s="48">
        <v>32.585597058607476</v>
      </c>
      <c r="BR1127" s="49">
        <v>6.6358945751409042</v>
      </c>
      <c r="BS1127" s="13">
        <v>13.431327193049031</v>
      </c>
      <c r="BT1127" s="12">
        <v>174.7464324375787</v>
      </c>
      <c r="BV1127" s="14">
        <f>Таблица1[[#This Row],[Lкан_леб,мм]]</f>
        <v>58155.253567562417</v>
      </c>
      <c r="BW1127" s="50">
        <f>Таблица1[[#This Row],[угол обхв4]]+Таблица1[[#This Row],[Lдуг 3,мм]]</f>
        <v>12820.595699808153</v>
      </c>
      <c r="BX1127" s="54">
        <f>Таблица1[[#This Row],[угол обхв5]]+Таблица1[[#This Row],[Y5, мм]]</f>
        <v>58467.427870379077</v>
      </c>
      <c r="BY1127" s="14">
        <f>Таблица1[[#This Row],[угол обхв6]]+Таблица1[[#This Row],[Lдуг 4,мм]]</f>
        <v>15407.523394473425</v>
      </c>
      <c r="BZ1127" s="14">
        <f>Таблица1[[#This Row],[Т1]]+Таблица1[[#This Row],[X6, мм]]</f>
        <v>58696.155903069848</v>
      </c>
      <c r="CA1127" s="14">
        <f>Таблица1[[#This Row],[Т2]]+Таблица1[[#This Row],[Lдуг 5,мм]]</f>
        <v>20888.055576661573</v>
      </c>
      <c r="CB1127" s="14">
        <f>Таблица1[[#This Row],[Т3]]+Таблица1[[#This Row],[Y6, мм]]</f>
        <v>58928.19609368941</v>
      </c>
      <c r="CC1127" s="14">
        <f>Таблица1[[#This Row],[Т4]]+Таблица1[[#This Row],[Lдуг 6,мм]]</f>
        <v>22016.531096998631</v>
      </c>
      <c r="CD1127" s="14">
        <f>Таблица1[[#This Row],[Т5]]+Таблица1[[#This Row],[Lдуг 1,мм]]</f>
        <v>58975.449923023196</v>
      </c>
      <c r="CE1127" s="14">
        <f>Таблица1[[#This Row],[Т6]]+Таблица1[[#This Row],[Lпрям1, мм]]</f>
        <v>22406.825857404147</v>
      </c>
      <c r="CF1127" s="15">
        <f>Таблица1[[#This Row],[Т7]]+Таблица1[[#This Row],[Lдуг 2,мм]]</f>
        <v>59071.093643055188</v>
      </c>
      <c r="CG1127" s="14">
        <f>Таблица1[[#This Row],[Т8]]+Таблица1[[#This Row],[Lпрям2, мм]]</f>
        <v>25974.232686816649</v>
      </c>
      <c r="CH1127" s="14">
        <f>Таблица1[[#This Row],[Т9]]-Таблица1[[#This Row],[Т9]]</f>
        <v>0</v>
      </c>
      <c r="CI1127" s="50">
        <f>Таблица1[[#This Row],[Т9]]-Таблица1[[#This Row],[Т8]]</f>
        <v>36664.267785651042</v>
      </c>
      <c r="CJ1127" s="54">
        <f>Таблица1[[#This Row],[Т9]]-Таблица1[[#This Row],[Т7]]</f>
        <v>95.643720031992416</v>
      </c>
      <c r="CK1127" s="14">
        <f>Таблица1[[#This Row],[Т9]]-Таблица1[[#This Row],[Т6]]</f>
        <v>37054.562546056557</v>
      </c>
      <c r="CL1127" s="14">
        <f>Таблица1[[#This Row],[Т9]]-Таблица1[[#This Row],[Т5]]</f>
        <v>142.8975493657781</v>
      </c>
      <c r="CM1127" s="14">
        <f>Таблица1[[#This Row],[Т9]]-Таблица1[[#This Row],[Т4]]</f>
        <v>38183.038066393616</v>
      </c>
      <c r="CN1127" s="14">
        <f>Таблица1[[#This Row],[Т9]]-Таблица1[[#This Row],[Т3]]</f>
        <v>374.93773998534016</v>
      </c>
      <c r="CO1127" s="14">
        <f>Таблица1[[#This Row],[Т9]]-Таблица1[[#This Row],[Т2]]</f>
        <v>43663.57024858176</v>
      </c>
      <c r="CP1127" s="14">
        <f>Таблица1[[#This Row],[Т9]]-Таблица1[[#This Row],[Т1]]</f>
        <v>603.66577267611137</v>
      </c>
      <c r="CQ1127" s="14">
        <f>Таблица1[[#This Row],[Т9]]-Таблица1[[#This Row],[угол обхв6]]</f>
        <v>46250.497943247035</v>
      </c>
      <c r="CR1127" s="14">
        <f>Таблица1[[#This Row],[Т9]]-Таблица1[[#This Row],[угол обхв5]]</f>
        <v>915.84007549277158</v>
      </c>
      <c r="CS1127" s="14">
        <f>Таблица1[[#This Row],[Т9]]-Таблица1[[#This Row],[угол обхв4]]</f>
        <v>59071.093643055188</v>
      </c>
      <c r="CT1127" s="14">
        <f>Таблица1[[#This Row],[Lкан_прям, мм]]+Таблица1[[#This Row],[Lкан_дуг, мм]]+Таблица1[[#This Row],[Lкан_леб,мм]]</f>
        <v>85045.326329871838</v>
      </c>
      <c r="CU1127" s="16">
        <f>Таблица1[[#This Row],[Lкан_леб,мм]]</f>
        <v>58155.253567562417</v>
      </c>
      <c r="CV1127" s="14">
        <f>2534431-(Таблица1[[#This Row],[Т23]]+Таблица1[[#This Row],[угол обхв3]])</f>
        <v>2449210.9272376904</v>
      </c>
      <c r="CW1127" s="50">
        <f>SUM(X1127:AC1127,AD1127:AI1127)-Таблица1[[#This Row],[lподв_min, мм]]</f>
        <v>23322.6659340406</v>
      </c>
      <c r="CX1127" s="17">
        <f>CW1566-Таблица1[[#This Row],[Суммарная длина каната]]</f>
        <v>-2425046.9403217304</v>
      </c>
    </row>
    <row r="1128" spans="1:102" x14ac:dyDescent="0.25">
      <c r="A1128" s="21">
        <v>1127</v>
      </c>
      <c r="B1128" s="10">
        <v>27.030408163265299</v>
      </c>
      <c r="C1128" s="10">
        <v>112.3546938775511</v>
      </c>
      <c r="D1128" s="11">
        <v>16117.697892475455</v>
      </c>
      <c r="E1128" s="11">
        <v>10107.530980967351</v>
      </c>
      <c r="F1128" s="11">
        <v>16037.24401786986</v>
      </c>
      <c r="G1128" s="11">
        <v>10222.631693653881</v>
      </c>
      <c r="H1128" s="11">
        <v>16525.697402475453</v>
      </c>
      <c r="I1128" s="11">
        <v>6504.1501297340465</v>
      </c>
      <c r="J1128" s="11">
        <v>3603.3808512333039</v>
      </c>
      <c r="K1128" s="11">
        <v>25974.232686805233</v>
      </c>
      <c r="L1128" s="11">
        <v>915.84007550418426</v>
      </c>
      <c r="M1128" s="11">
        <v>58155.253567562417</v>
      </c>
      <c r="N1128" s="11">
        <v>9751.0192199803587</v>
      </c>
      <c r="O1128" s="11">
        <v>16539.805807879475</v>
      </c>
      <c r="P1128" s="43">
        <v>12192.065474355681</v>
      </c>
      <c r="Q1128" s="11">
        <v>15799.091410041885</v>
      </c>
      <c r="R1128" s="11">
        <v>15819.685985293565</v>
      </c>
      <c r="S1128" s="11">
        <v>11690.977191982367</v>
      </c>
      <c r="T1128" s="11">
        <v>16799.759863157731</v>
      </c>
      <c r="U1128" s="11">
        <v>10701.650049967</v>
      </c>
      <c r="V1128" s="11">
        <v>16117.697892475455</v>
      </c>
      <c r="W1128" s="11">
        <v>10107.530980967351</v>
      </c>
      <c r="X1128" s="12">
        <v>0</v>
      </c>
      <c r="Y1128" s="12">
        <v>300.64880807693055</v>
      </c>
      <c r="Z1128" s="12">
        <v>225.55095929723723</v>
      </c>
      <c r="AA1128" s="44">
        <v>232.0401906195587</v>
      </c>
      <c r="AB1128" s="45">
        <v>47.253829333786044</v>
      </c>
      <c r="AC1128" s="12">
        <v>110.34628817667162</v>
      </c>
      <c r="AD1128" s="12">
        <v>12820.595699808153</v>
      </c>
      <c r="AE1128" s="12">
        <v>2550.9536717007804</v>
      </c>
      <c r="AF1128" s="12">
        <v>5480.5321821881489</v>
      </c>
      <c r="AG1128" s="44">
        <v>1128.4755203370594</v>
      </c>
      <c r="AH1128" s="45">
        <v>390.29476040552078</v>
      </c>
      <c r="AI1128" s="12">
        <v>3603.3808523655716</v>
      </c>
      <c r="AJ1128" s="12">
        <v>-25.340394918852546</v>
      </c>
      <c r="AK1128" s="12">
        <v>16.879967381262198</v>
      </c>
      <c r="AL1128" s="12">
        <v>48.554276285327667</v>
      </c>
      <c r="AM1128" s="44">
        <v>81.139873343935093</v>
      </c>
      <c r="AN1128" s="45">
        <v>74.50397876879434</v>
      </c>
      <c r="AO1128" s="12">
        <v>89.999999840994391</v>
      </c>
      <c r="AP1128" s="12">
        <v>-2010.6139563897559</v>
      </c>
      <c r="AQ1128" s="12">
        <v>9869.4892171701722</v>
      </c>
      <c r="AR1128" s="12">
        <v>12497.895372849058</v>
      </c>
      <c r="AS1128" s="44">
        <v>16222.817440735913</v>
      </c>
      <c r="AT1128" s="45">
        <v>16406.591067641995</v>
      </c>
      <c r="AU1128" s="12">
        <v>16525.697892475455</v>
      </c>
      <c r="AV1128" s="12">
        <v>11421.395593521003</v>
      </c>
      <c r="AW1128" s="12">
        <v>16930.227195313419</v>
      </c>
      <c r="AX1128" s="12">
        <v>16069.150798302193</v>
      </c>
      <c r="AY1128" s="44">
        <v>11753.818497132206</v>
      </c>
      <c r="AZ1128" s="45">
        <v>10592.644094933768</v>
      </c>
      <c r="BA1128" s="12">
        <v>10107.530982099619</v>
      </c>
      <c r="BB1128" s="12">
        <v>9576.3971957931062</v>
      </c>
      <c r="BC1128" s="12">
        <v>12310.535471545496</v>
      </c>
      <c r="BD1128" s="12">
        <v>16125.515883786942</v>
      </c>
      <c r="BE1128" s="44">
        <v>16396.628407715387</v>
      </c>
      <c r="BF1128" s="45">
        <v>16510.866687991191</v>
      </c>
      <c r="BG1128" s="12">
        <v>16525.697902475455</v>
      </c>
      <c r="BH1128" s="12">
        <v>16908.548467018267</v>
      </c>
      <c r="BI1128" s="12">
        <v>16189.512797475827</v>
      </c>
      <c r="BJ1128" s="12">
        <v>11961.036580242675</v>
      </c>
      <c r="BK1128" s="44">
        <v>10638.808744817161</v>
      </c>
      <c r="BL1128" s="45">
        <v>10216.536936000581</v>
      </c>
      <c r="BM1128" s="12">
        <v>6504.1501297340483</v>
      </c>
      <c r="BN1128" s="12">
        <v>0</v>
      </c>
      <c r="BO1128" s="12">
        <v>42.220362300114751</v>
      </c>
      <c r="BP1128" s="12">
        <v>31.674308904065466</v>
      </c>
      <c r="BQ1128" s="48">
        <v>32.585597058607419</v>
      </c>
      <c r="BR1128" s="49">
        <v>6.6358945751407514</v>
      </c>
      <c r="BS1128" s="13">
        <v>15.496021072200049</v>
      </c>
      <c r="BT1128" s="12">
        <v>174.7464324375787</v>
      </c>
      <c r="BV1128" s="14">
        <f>Таблица1[[#This Row],[Lкан_леб,мм]]</f>
        <v>58155.253567562417</v>
      </c>
      <c r="BW1128" s="50">
        <f>Таблица1[[#This Row],[угол обхв4]]+Таблица1[[#This Row],[Lдуг 3,мм]]</f>
        <v>12820.595699808153</v>
      </c>
      <c r="BX1128" s="54">
        <f>Таблица1[[#This Row],[угол обхв5]]+Таблица1[[#This Row],[Y5, мм]]</f>
        <v>58455.902375639351</v>
      </c>
      <c r="BY1128" s="14">
        <f>Таблица1[[#This Row],[угол обхв6]]+Таблица1[[#This Row],[Lдуг 4,мм]]</f>
        <v>15371.549371508932</v>
      </c>
      <c r="BZ1128" s="14">
        <f>Таблица1[[#This Row],[Т1]]+Таблица1[[#This Row],[X6, мм]]</f>
        <v>58681.453334936588</v>
      </c>
      <c r="CA1128" s="14">
        <f>Таблица1[[#This Row],[Т2]]+Таблица1[[#This Row],[Lдуг 5,мм]]</f>
        <v>20852.08155369708</v>
      </c>
      <c r="CB1128" s="14">
        <f>Таблица1[[#This Row],[Т3]]+Таблица1[[#This Row],[Y6, мм]]</f>
        <v>58913.49352555615</v>
      </c>
      <c r="CC1128" s="14">
        <f>Таблица1[[#This Row],[Т4]]+Таблица1[[#This Row],[Lдуг 6,мм]]</f>
        <v>21980.557074034139</v>
      </c>
      <c r="CD1128" s="14">
        <f>Таблица1[[#This Row],[Т5]]+Таблица1[[#This Row],[Lдуг 1,мм]]</f>
        <v>58960.747354889936</v>
      </c>
      <c r="CE1128" s="14">
        <f>Таблица1[[#This Row],[Т6]]+Таблица1[[#This Row],[Lпрям1, мм]]</f>
        <v>22370.851834439662</v>
      </c>
      <c r="CF1128" s="15">
        <f>Таблица1[[#This Row],[Т7]]+Таблица1[[#This Row],[Lдуг 2,мм]]</f>
        <v>59071.093643066604</v>
      </c>
      <c r="CG1128" s="14">
        <f>Таблица1[[#This Row],[Т8]]+Таблица1[[#This Row],[Lпрям2, мм]]</f>
        <v>25974.232686805233</v>
      </c>
      <c r="CH1128" s="14">
        <f>Таблица1[[#This Row],[Т9]]-Таблица1[[#This Row],[Т9]]</f>
        <v>0</v>
      </c>
      <c r="CI1128" s="50">
        <f>Таблица1[[#This Row],[Т9]]-Таблица1[[#This Row],[Т8]]</f>
        <v>36700.241808626946</v>
      </c>
      <c r="CJ1128" s="54">
        <f>Таблица1[[#This Row],[Т9]]-Таблица1[[#This Row],[Т7]]</f>
        <v>110.34628817666817</v>
      </c>
      <c r="CK1128" s="14">
        <f>Таблица1[[#This Row],[Т9]]-Таблица1[[#This Row],[Т6]]</f>
        <v>37090.536569032469</v>
      </c>
      <c r="CL1128" s="14">
        <f>Таблица1[[#This Row],[Т9]]-Таблица1[[#This Row],[Т5]]</f>
        <v>157.60011751045386</v>
      </c>
      <c r="CM1128" s="14">
        <f>Таблица1[[#This Row],[Т9]]-Таблица1[[#This Row],[Т4]]</f>
        <v>38219.012089369528</v>
      </c>
      <c r="CN1128" s="14">
        <f>Таблица1[[#This Row],[Т9]]-Таблица1[[#This Row],[Т3]]</f>
        <v>389.64030813001591</v>
      </c>
      <c r="CO1128" s="14">
        <f>Таблица1[[#This Row],[Т9]]-Таблица1[[#This Row],[Т2]]</f>
        <v>43699.544271557672</v>
      </c>
      <c r="CP1128" s="14">
        <f>Таблица1[[#This Row],[Т9]]-Таблица1[[#This Row],[Т1]]</f>
        <v>615.19126742725348</v>
      </c>
      <c r="CQ1128" s="14">
        <f>Таблица1[[#This Row],[Т9]]-Таблица1[[#This Row],[угол обхв6]]</f>
        <v>46250.497943258451</v>
      </c>
      <c r="CR1128" s="14">
        <f>Таблица1[[#This Row],[Т9]]-Таблица1[[#This Row],[угол обхв5]]</f>
        <v>915.84007550418755</v>
      </c>
      <c r="CS1128" s="14">
        <f>Таблица1[[#This Row],[Т9]]-Таблица1[[#This Row],[угол обхв4]]</f>
        <v>59071.093643066604</v>
      </c>
      <c r="CT1128" s="14">
        <f>Таблица1[[#This Row],[Lкан_прям, мм]]+Таблица1[[#This Row],[Lкан_дуг, мм]]+Таблица1[[#This Row],[Lкан_леб,мм]]</f>
        <v>85045.326329871838</v>
      </c>
      <c r="CU1128" s="16">
        <f>Таблица1[[#This Row],[Lкан_леб,мм]]</f>
        <v>58155.253567562417</v>
      </c>
      <c r="CV1128" s="14">
        <f>2534431-(Таблица1[[#This Row],[Т23]]+Таблица1[[#This Row],[угол обхв3]])</f>
        <v>2449210.9272376904</v>
      </c>
      <c r="CW1128" s="50">
        <f>SUM(X1128:AC1128,AD1128:AI1128)-Таблица1[[#This Row],[lподв_min, мм]]</f>
        <v>23286.691911076112</v>
      </c>
      <c r="CX1128" s="17">
        <f>CW1567-Таблица1[[#This Row],[Суммарная длина каната]]</f>
        <v>-2425092.472405035</v>
      </c>
    </row>
    <row r="1129" spans="1:102" x14ac:dyDescent="0.25">
      <c r="A1129" s="21">
        <v>1128</v>
      </c>
      <c r="B1129" s="10">
        <v>27.030408163265299</v>
      </c>
      <c r="C1129" s="10">
        <v>114.46082839365614</v>
      </c>
      <c r="D1129" s="11">
        <v>16308.785922468207</v>
      </c>
      <c r="E1129" s="11">
        <v>10336.810393860105</v>
      </c>
      <c r="F1129" s="11">
        <v>16224.156365062043</v>
      </c>
      <c r="G1129" s="11">
        <v>10448.876615413421</v>
      </c>
      <c r="H1129" s="11">
        <v>16716.785432468205</v>
      </c>
      <c r="I1129" s="11">
        <v>6696.1634241850952</v>
      </c>
      <c r="J1129" s="11">
        <v>3640.64696967501</v>
      </c>
      <c r="K1129" s="11">
        <v>25974.232686793639</v>
      </c>
      <c r="L1129" s="11">
        <v>915.84007551578395</v>
      </c>
      <c r="M1129" s="11">
        <v>58155.253567562417</v>
      </c>
      <c r="N1129" s="11">
        <v>9751.0192199803587</v>
      </c>
      <c r="O1129" s="11">
        <v>16539.805807879475</v>
      </c>
      <c r="P1129" s="43">
        <v>12176.636554462995</v>
      </c>
      <c r="Q1129" s="11">
        <v>15880.256217577886</v>
      </c>
      <c r="R1129" s="11">
        <v>15952.78256970087</v>
      </c>
      <c r="S1129" s="11">
        <v>11908.234783647413</v>
      </c>
      <c r="T1129" s="11">
        <v>16968.552842111825</v>
      </c>
      <c r="U1129" s="11">
        <v>10955.594372114199</v>
      </c>
      <c r="V1129" s="11">
        <v>16308.785922468207</v>
      </c>
      <c r="W1129" s="11">
        <v>10336.810393860105</v>
      </c>
      <c r="X1129" s="12">
        <v>0</v>
      </c>
      <c r="Y1129" s="12">
        <v>288.7679228925868</v>
      </c>
      <c r="Z1129" s="12">
        <v>222.43417990884168</v>
      </c>
      <c r="AA1129" s="44">
        <v>232.04019061955913</v>
      </c>
      <c r="AB1129" s="45">
        <v>47.253829333790925</v>
      </c>
      <c r="AC1129" s="12">
        <v>125.34395276100537</v>
      </c>
      <c r="AD1129" s="12">
        <v>12820.595699808153</v>
      </c>
      <c r="AE1129" s="12">
        <v>2513.6875532590843</v>
      </c>
      <c r="AF1129" s="12">
        <v>5480.5321821881453</v>
      </c>
      <c r="AG1129" s="44">
        <v>1128.4755203370603</v>
      </c>
      <c r="AH1129" s="45">
        <v>390.29476040551111</v>
      </c>
      <c r="AI1129" s="12">
        <v>3640.6469707956885</v>
      </c>
      <c r="AJ1129" s="12">
        <v>-25.340394918852546</v>
      </c>
      <c r="AK1129" s="12">
        <v>15.211524788266102</v>
      </c>
      <c r="AL1129" s="12">
        <v>46.448141769222673</v>
      </c>
      <c r="AM1129" s="44">
        <v>79.033738827830163</v>
      </c>
      <c r="AN1129" s="45">
        <v>72.397844252688714</v>
      </c>
      <c r="AO1129" s="12">
        <v>89.999999842621975</v>
      </c>
      <c r="AP1129" s="12">
        <v>-2010.6139563897559</v>
      </c>
      <c r="AQ1129" s="12">
        <v>9858.0715990615026</v>
      </c>
      <c r="AR1129" s="12">
        <v>12472.334981398717</v>
      </c>
      <c r="AS1129" s="44">
        <v>16353.33223340428</v>
      </c>
      <c r="AT1129" s="45">
        <v>16579.655691594002</v>
      </c>
      <c r="AU1129" s="12">
        <v>16716.785922468207</v>
      </c>
      <c r="AV1129" s="12">
        <v>11421.395593521003</v>
      </c>
      <c r="AW1129" s="12">
        <v>16933.511012484476</v>
      </c>
      <c r="AX1129" s="12">
        <v>16161.372635290796</v>
      </c>
      <c r="AY1129" s="44">
        <v>11985.849002106957</v>
      </c>
      <c r="AZ1129" s="45">
        <v>10832.212824388795</v>
      </c>
      <c r="BA1129" s="12">
        <v>10336.810394980785</v>
      </c>
      <c r="BB1129" s="12">
        <v>9576.3971957931062</v>
      </c>
      <c r="BC1129" s="12">
        <v>12283.688933544139</v>
      </c>
      <c r="BD1129" s="12">
        <v>16248.48099663659</v>
      </c>
      <c r="BE1129" s="44">
        <v>16568.003178408417</v>
      </c>
      <c r="BF1129" s="45">
        <v>16697.68307298603</v>
      </c>
      <c r="BG1129" s="12">
        <v>16716.785932468207</v>
      </c>
      <c r="BH1129" s="12">
        <v>16908.548467018267</v>
      </c>
      <c r="BI1129" s="12">
        <v>16273.961422182889</v>
      </c>
      <c r="BJ1129" s="12">
        <v>12189.351201360323</v>
      </c>
      <c r="BK1129" s="44">
        <v>10877.980153654657</v>
      </c>
      <c r="BL1129" s="45">
        <v>10460.19194158551</v>
      </c>
      <c r="BM1129" s="12">
        <v>6696.163424185097</v>
      </c>
      <c r="BN1129" s="12">
        <v>0</v>
      </c>
      <c r="BO1129" s="12">
        <v>40.55191970711865</v>
      </c>
      <c r="BP1129" s="12">
        <v>31.236616980956565</v>
      </c>
      <c r="BQ1129" s="48">
        <v>32.585597058607483</v>
      </c>
      <c r="BR1129" s="49">
        <v>6.635894575141438</v>
      </c>
      <c r="BS1129" s="13">
        <v>17.602155589933261</v>
      </c>
      <c r="BT1129" s="12">
        <v>174.7464324375787</v>
      </c>
      <c r="BV1129" s="14">
        <f>Таблица1[[#This Row],[Lкан_леб,мм]]</f>
        <v>58155.253567562417</v>
      </c>
      <c r="BW1129" s="50">
        <f>Таблица1[[#This Row],[угол обхв4]]+Таблица1[[#This Row],[Lдуг 3,мм]]</f>
        <v>12820.595699808153</v>
      </c>
      <c r="BX1129" s="54">
        <f>Таблица1[[#This Row],[угол обхв5]]+Таблица1[[#This Row],[Y5, мм]]</f>
        <v>58444.021490455001</v>
      </c>
      <c r="BY1129" s="14">
        <f>Таблица1[[#This Row],[угол обхв6]]+Таблица1[[#This Row],[Lдуг 4,мм]]</f>
        <v>15334.283253067237</v>
      </c>
      <c r="BZ1129" s="14">
        <f>Таблица1[[#This Row],[Т1]]+Таблица1[[#This Row],[X6, мм]]</f>
        <v>58666.455670363845</v>
      </c>
      <c r="CA1129" s="14">
        <f>Таблица1[[#This Row],[Т2]]+Таблица1[[#This Row],[Lдуг 5,мм]]</f>
        <v>20814.815435255383</v>
      </c>
      <c r="CB1129" s="14">
        <f>Таблица1[[#This Row],[Т3]]+Таблица1[[#This Row],[Y6, мм]]</f>
        <v>58898.495860983407</v>
      </c>
      <c r="CC1129" s="14">
        <f>Таблица1[[#This Row],[Т4]]+Таблица1[[#This Row],[Lдуг 6,мм]]</f>
        <v>21943.290955592442</v>
      </c>
      <c r="CD1129" s="14">
        <f>Таблица1[[#This Row],[Т5]]+Таблица1[[#This Row],[Lдуг 1,мм]]</f>
        <v>58945.7496903172</v>
      </c>
      <c r="CE1129" s="14">
        <f>Таблица1[[#This Row],[Т6]]+Таблица1[[#This Row],[Lпрям1, мм]]</f>
        <v>22333.585715997953</v>
      </c>
      <c r="CF1129" s="15">
        <f>Таблица1[[#This Row],[Т7]]+Таблица1[[#This Row],[Lдуг 2,мм]]</f>
        <v>59071.093643078202</v>
      </c>
      <c r="CG1129" s="14">
        <f>Таблица1[[#This Row],[Т8]]+Таблица1[[#This Row],[Lпрям2, мм]]</f>
        <v>25974.232686793643</v>
      </c>
      <c r="CH1129" s="14">
        <f>Таблица1[[#This Row],[Т9]]-Таблица1[[#This Row],[Т9]]</f>
        <v>0</v>
      </c>
      <c r="CI1129" s="50">
        <f>Таблица1[[#This Row],[Т9]]-Таблица1[[#This Row],[Т8]]</f>
        <v>36737.507927080253</v>
      </c>
      <c r="CJ1129" s="54">
        <f>Таблица1[[#This Row],[Т9]]-Таблица1[[#This Row],[Т7]]</f>
        <v>125.34395276100258</v>
      </c>
      <c r="CK1129" s="14">
        <f>Таблица1[[#This Row],[Т9]]-Таблица1[[#This Row],[Т6]]</f>
        <v>37127.802687485761</v>
      </c>
      <c r="CL1129" s="14">
        <f>Таблица1[[#This Row],[Т9]]-Таблица1[[#This Row],[Т5]]</f>
        <v>172.59778209479555</v>
      </c>
      <c r="CM1129" s="14">
        <f>Таблица1[[#This Row],[Т9]]-Таблица1[[#This Row],[Т4]]</f>
        <v>38256.278207822819</v>
      </c>
      <c r="CN1129" s="14">
        <f>Таблица1[[#This Row],[Т9]]-Таблица1[[#This Row],[Т3]]</f>
        <v>404.6379727143576</v>
      </c>
      <c r="CO1129" s="14">
        <f>Таблица1[[#This Row],[Т9]]-Таблица1[[#This Row],[Т2]]</f>
        <v>43736.810390010964</v>
      </c>
      <c r="CP1129" s="14">
        <f>Таблица1[[#This Row],[Т9]]-Таблица1[[#This Row],[Т1]]</f>
        <v>627.07215262320096</v>
      </c>
      <c r="CQ1129" s="14">
        <f>Таблица1[[#This Row],[Т9]]-Таблица1[[#This Row],[угол обхв6]]</f>
        <v>46250.497943270049</v>
      </c>
      <c r="CR1129" s="14">
        <f>Таблица1[[#This Row],[Т9]]-Таблица1[[#This Row],[угол обхв5]]</f>
        <v>915.84007551578543</v>
      </c>
      <c r="CS1129" s="14">
        <f>Таблица1[[#This Row],[Т9]]-Таблица1[[#This Row],[угол обхв4]]</f>
        <v>59071.093643078202</v>
      </c>
      <c r="CT1129" s="14">
        <f>Таблица1[[#This Row],[Lкан_прям, мм]]+Таблица1[[#This Row],[Lкан_дуг, мм]]+Таблица1[[#This Row],[Lкан_леб,мм]]</f>
        <v>85045.326329871838</v>
      </c>
      <c r="CU1129" s="16">
        <f>Таблица1[[#This Row],[Lкан_леб,мм]]</f>
        <v>58155.253567562417</v>
      </c>
      <c r="CV1129" s="14">
        <f>2534431-(Таблица1[[#This Row],[Т23]]+Таблица1[[#This Row],[угол обхв3]])</f>
        <v>2449210.9272376904</v>
      </c>
      <c r="CW1129" s="50">
        <f>SUM(X1129:AC1129,AD1129:AI1129)-Таблица1[[#This Row],[lподв_min, мм]]</f>
        <v>23249.425792634414</v>
      </c>
      <c r="CX1129" s="17">
        <f>CW1568-Таблица1[[#This Row],[Суммарная длина каната]]</f>
        <v>-2425139.6520274701</v>
      </c>
    </row>
    <row r="1130" spans="1:102" x14ac:dyDescent="0.25">
      <c r="A1130" s="21">
        <v>1129</v>
      </c>
      <c r="B1130" s="10">
        <v>27.030408163265299</v>
      </c>
      <c r="C1130" s="10">
        <v>115.03877551020416</v>
      </c>
      <c r="D1130" s="11">
        <v>16359.737337699979</v>
      </c>
      <c r="E1130" s="11">
        <v>10400.941450960354</v>
      </c>
      <c r="F1130" s="11">
        <v>16273.981683969583</v>
      </c>
      <c r="G1130" s="11">
        <v>10512.148320592012</v>
      </c>
      <c r="H1130" s="11">
        <v>16767.73684769998</v>
      </c>
      <c r="I1130" s="11">
        <v>6749.9708919031709</v>
      </c>
      <c r="J1130" s="11">
        <v>3650.9705590571834</v>
      </c>
      <c r="K1130" s="11">
        <v>25974.23268679047</v>
      </c>
      <c r="L1130" s="11">
        <v>915.84007551894774</v>
      </c>
      <c r="M1130" s="11">
        <v>58155.253567562417</v>
      </c>
      <c r="N1130" s="11">
        <v>9751.0192199803587</v>
      </c>
      <c r="O1130" s="11">
        <v>16539.805807879475</v>
      </c>
      <c r="P1130" s="43">
        <v>12171.881955599434</v>
      </c>
      <c r="Q1130" s="11">
        <v>15902.424641756408</v>
      </c>
      <c r="R1130" s="11">
        <v>15987.901281439808</v>
      </c>
      <c r="S1130" s="11">
        <v>11968.694922417168</v>
      </c>
      <c r="T1130" s="11">
        <v>17013.229074558287</v>
      </c>
      <c r="U1130" s="11">
        <v>11026.348957997097</v>
      </c>
      <c r="V1130" s="11">
        <v>16359.737337699979</v>
      </c>
      <c r="W1130" s="11">
        <v>10400.941450960354</v>
      </c>
      <c r="X1130" s="12">
        <v>0</v>
      </c>
      <c r="Y1130" s="12">
        <v>285.48477203013351</v>
      </c>
      <c r="Z1130" s="12">
        <v>221.60180209613711</v>
      </c>
      <c r="AA1130" s="44">
        <v>232.04019061955941</v>
      </c>
      <c r="AB1130" s="45">
        <v>47.253829333788389</v>
      </c>
      <c r="AC1130" s="12">
        <v>129.45948143932929</v>
      </c>
      <c r="AD1130" s="12">
        <v>12820.595699808153</v>
      </c>
      <c r="AE1130" s="12">
        <v>2503.3639638769027</v>
      </c>
      <c r="AF1130" s="12">
        <v>5480.5321821881498</v>
      </c>
      <c r="AG1130" s="44">
        <v>1128.4755203370601</v>
      </c>
      <c r="AH1130" s="45">
        <v>390.29476040551725</v>
      </c>
      <c r="AI1130" s="12">
        <v>3650.9705601746932</v>
      </c>
      <c r="AJ1130" s="12">
        <v>-25.340394918852546</v>
      </c>
      <c r="AK1130" s="12">
        <v>14.750469180610931</v>
      </c>
      <c r="AL1130" s="12">
        <v>45.870194652674606</v>
      </c>
      <c r="AM1130" s="44">
        <v>78.455791711282131</v>
      </c>
      <c r="AN1130" s="45">
        <v>71.819897136141051</v>
      </c>
      <c r="AO1130" s="12">
        <v>89.999999843066988</v>
      </c>
      <c r="AP1130" s="12">
        <v>-2010.6139563897559</v>
      </c>
      <c r="AQ1130" s="12">
        <v>9854.9000457534821</v>
      </c>
      <c r="AR1130" s="12">
        <v>12464.729743393944</v>
      </c>
      <c r="AS1130" s="44">
        <v>16387.647679954243</v>
      </c>
      <c r="AT1130" s="45">
        <v>16625.596247304376</v>
      </c>
      <c r="AU1130" s="12">
        <v>16767.737337699979</v>
      </c>
      <c r="AV1130" s="12">
        <v>11421.395593521003</v>
      </c>
      <c r="AW1130" s="12">
        <v>16934.359700315847</v>
      </c>
      <c r="AX1130" s="12">
        <v>16186.50944103976</v>
      </c>
      <c r="AY1130" s="44">
        <v>12050.345500337578</v>
      </c>
      <c r="AZ1130" s="45">
        <v>10899.050917025757</v>
      </c>
      <c r="BA1130" s="12">
        <v>10400.941452077866</v>
      </c>
      <c r="BB1130" s="12">
        <v>9576.3971957931062</v>
      </c>
      <c r="BC1130" s="12">
        <v>12275.762781372558</v>
      </c>
      <c r="BD1130" s="12">
        <v>16280.749069234318</v>
      </c>
      <c r="BE1130" s="44">
        <v>16613.482676043848</v>
      </c>
      <c r="BF1130" s="45">
        <v>16747.370164953889</v>
      </c>
      <c r="BG1130" s="12">
        <v>16767.737347699978</v>
      </c>
      <c r="BH1130" s="12">
        <v>16908.548467018267</v>
      </c>
      <c r="BI1130" s="12">
        <v>16296.978534192782</v>
      </c>
      <c r="BJ1130" s="12">
        <v>12252.779721700519</v>
      </c>
      <c r="BK1130" s="44">
        <v>10944.698380076685</v>
      </c>
      <c r="BL1130" s="45">
        <v>10528.239491931694</v>
      </c>
      <c r="BM1130" s="12">
        <v>6749.9708919031727</v>
      </c>
      <c r="BN1130" s="12">
        <v>0</v>
      </c>
      <c r="BO1130" s="12">
        <v>40.090864099463481</v>
      </c>
      <c r="BP1130" s="12">
        <v>31.119725472063667</v>
      </c>
      <c r="BQ1130" s="48">
        <v>32.585597058607526</v>
      </c>
      <c r="BR1130" s="49">
        <v>6.6358945751410818</v>
      </c>
      <c r="BS1130" s="13">
        <v>18.180102706925947</v>
      </c>
      <c r="BT1130" s="12">
        <v>174.7464324375787</v>
      </c>
      <c r="BV1130" s="14">
        <f>Таблица1[[#This Row],[Lкан_леб,мм]]</f>
        <v>58155.253567562417</v>
      </c>
      <c r="BW1130" s="50">
        <f>Таблица1[[#This Row],[угол обхв4]]+Таблица1[[#This Row],[Lдуг 3,мм]]</f>
        <v>12820.595699808153</v>
      </c>
      <c r="BX1130" s="54">
        <f>Таблица1[[#This Row],[угол обхв5]]+Таблица1[[#This Row],[Y5, мм]]</f>
        <v>58440.73833959255</v>
      </c>
      <c r="BY1130" s="14">
        <f>Таблица1[[#This Row],[угол обхв6]]+Таблица1[[#This Row],[Lдуг 4,мм]]</f>
        <v>15323.959663685055</v>
      </c>
      <c r="BZ1130" s="14">
        <f>Таблица1[[#This Row],[Т1]]+Таблица1[[#This Row],[X6, мм]]</f>
        <v>58662.340141688685</v>
      </c>
      <c r="CA1130" s="14">
        <f>Таблица1[[#This Row],[Т2]]+Таблица1[[#This Row],[Lдуг 5,мм]]</f>
        <v>20804.491845873206</v>
      </c>
      <c r="CB1130" s="14">
        <f>Таблица1[[#This Row],[Т3]]+Таблица1[[#This Row],[Y6, мм]]</f>
        <v>58894.380332308247</v>
      </c>
      <c r="CC1130" s="14">
        <f>Таблица1[[#This Row],[Т4]]+Таблица1[[#This Row],[Lдуг 6,мм]]</f>
        <v>21932.967366210265</v>
      </c>
      <c r="CD1130" s="14">
        <f>Таблица1[[#This Row],[Т5]]+Таблица1[[#This Row],[Lдуг 1,мм]]</f>
        <v>58941.634161642032</v>
      </c>
      <c r="CE1130" s="14">
        <f>Таблица1[[#This Row],[Т6]]+Таблица1[[#This Row],[Lпрям1, мм]]</f>
        <v>22323.262126615784</v>
      </c>
      <c r="CF1130" s="15">
        <f>Таблица1[[#This Row],[Т7]]+Таблица1[[#This Row],[Lдуг 2,мм]]</f>
        <v>59071.09364308136</v>
      </c>
      <c r="CG1130" s="14">
        <f>Таблица1[[#This Row],[Т8]]+Таблица1[[#This Row],[Lпрям2, мм]]</f>
        <v>25974.232686790478</v>
      </c>
      <c r="CH1130" s="14">
        <f>Таблица1[[#This Row],[Т9]]-Таблица1[[#This Row],[Т9]]</f>
        <v>0</v>
      </c>
      <c r="CI1130" s="50">
        <f>Таблица1[[#This Row],[Т9]]-Таблица1[[#This Row],[Т8]]</f>
        <v>36747.83151646558</v>
      </c>
      <c r="CJ1130" s="54">
        <f>Таблица1[[#This Row],[Т9]]-Таблица1[[#This Row],[Т7]]</f>
        <v>129.45948143932765</v>
      </c>
      <c r="CK1130" s="14">
        <f>Таблица1[[#This Row],[Т9]]-Таблица1[[#This Row],[Т6]]</f>
        <v>37138.126276871095</v>
      </c>
      <c r="CL1130" s="14">
        <f>Таблица1[[#This Row],[Т9]]-Таблица1[[#This Row],[Т5]]</f>
        <v>176.71331077311334</v>
      </c>
      <c r="CM1130" s="14">
        <f>Таблица1[[#This Row],[Т9]]-Таблица1[[#This Row],[Т4]]</f>
        <v>38266.601797208154</v>
      </c>
      <c r="CN1130" s="14">
        <f>Таблица1[[#This Row],[Т9]]-Таблица1[[#This Row],[Т3]]</f>
        <v>408.75350139267539</v>
      </c>
      <c r="CO1130" s="14">
        <f>Таблица1[[#This Row],[Т9]]-Таблица1[[#This Row],[Т2]]</f>
        <v>43747.133979396305</v>
      </c>
      <c r="CP1130" s="14">
        <f>Таблица1[[#This Row],[Т9]]-Таблица1[[#This Row],[Т1]]</f>
        <v>630.35530348881002</v>
      </c>
      <c r="CQ1130" s="14">
        <f>Таблица1[[#This Row],[Т9]]-Таблица1[[#This Row],[угол обхв6]]</f>
        <v>46250.497943273207</v>
      </c>
      <c r="CR1130" s="14">
        <f>Таблица1[[#This Row],[Т9]]-Таблица1[[#This Row],[угол обхв5]]</f>
        <v>915.84007551894319</v>
      </c>
      <c r="CS1130" s="14">
        <f>Таблица1[[#This Row],[Т9]]-Таблица1[[#This Row],[угол обхв4]]</f>
        <v>59071.09364308136</v>
      </c>
      <c r="CT1130" s="14">
        <f>Таблица1[[#This Row],[Lкан_прям, мм]]+Таблица1[[#This Row],[Lкан_дуг, мм]]+Таблица1[[#This Row],[Lкан_леб,мм]]</f>
        <v>85045.326329871838</v>
      </c>
      <c r="CU1130" s="16">
        <f>Таблица1[[#This Row],[Lкан_леб,мм]]</f>
        <v>58155.253567562417</v>
      </c>
      <c r="CV1130" s="14">
        <f>2534431-(Таблица1[[#This Row],[Т23]]+Таблица1[[#This Row],[угол обхв3]])</f>
        <v>2449210.9272376904</v>
      </c>
      <c r="CW1130" s="50">
        <f>SUM(X1130:AC1130,AD1130:AI1130)-Таблица1[[#This Row],[lподв_min, мм]]</f>
        <v>23239.102203252238</v>
      </c>
      <c r="CX1130" s="17">
        <f>CW1569-Таблица1[[#This Row],[Суммарная длина каната]]</f>
        <v>-2425188.4726636866</v>
      </c>
    </row>
    <row r="1131" spans="1:102" x14ac:dyDescent="0.25">
      <c r="A1131" s="21">
        <v>1130</v>
      </c>
      <c r="B1131" s="10">
        <v>27.030408163265299</v>
      </c>
      <c r="C1131" s="10">
        <v>117.72285714285721</v>
      </c>
      <c r="D1131" s="11">
        <v>16587.771149049659</v>
      </c>
      <c r="E1131" s="11">
        <v>10705.364475430333</v>
      </c>
      <c r="F1131" s="11">
        <v>16496.90187715114</v>
      </c>
      <c r="G1131" s="11">
        <v>10812.433497208965</v>
      </c>
      <c r="H1131" s="11">
        <v>16995.770659049656</v>
      </c>
      <c r="I1131" s="11">
        <v>7005.9221000636599</v>
      </c>
      <c r="J1131" s="11">
        <v>3699.4423753666733</v>
      </c>
      <c r="K1131" s="11">
        <v>25974.232686775831</v>
      </c>
      <c r="L1131" s="11">
        <v>915.84007553358754</v>
      </c>
      <c r="M1131" s="11">
        <v>58155.253567562417</v>
      </c>
      <c r="N1131" s="11">
        <v>9751.0192199803587</v>
      </c>
      <c r="O1131" s="11">
        <v>16539.805807879475</v>
      </c>
      <c r="P1131" s="43">
        <v>12146.881595086936</v>
      </c>
      <c r="Q1131" s="11">
        <v>16004.699336477028</v>
      </c>
      <c r="R1131" s="11">
        <v>16142.926808613751</v>
      </c>
      <c r="S1131" s="11">
        <v>12253.985317593495</v>
      </c>
      <c r="T1131" s="11">
        <v>17211.258791748973</v>
      </c>
      <c r="U1131" s="11">
        <v>11360.688181243917</v>
      </c>
      <c r="V1131" s="11">
        <v>16587.771149049659</v>
      </c>
      <c r="W1131" s="11">
        <v>10705.364475430333</v>
      </c>
      <c r="X1131" s="12">
        <v>0</v>
      </c>
      <c r="Y1131" s="12">
        <v>270.10129859852452</v>
      </c>
      <c r="Z1131" s="12">
        <v>217.872082279849</v>
      </c>
      <c r="AA1131" s="44">
        <v>232.04019061955975</v>
      </c>
      <c r="AB1131" s="45">
        <v>47.253829333787216</v>
      </c>
      <c r="AC1131" s="12">
        <v>148.57267470186704</v>
      </c>
      <c r="AD1131" s="12">
        <v>12820.595699808153</v>
      </c>
      <c r="AE1131" s="12">
        <v>2454.892147567406</v>
      </c>
      <c r="AF1131" s="12">
        <v>5480.5321821881525</v>
      </c>
      <c r="AG1131" s="44">
        <v>1128.4755203370573</v>
      </c>
      <c r="AH1131" s="45">
        <v>390.29476040551737</v>
      </c>
      <c r="AI1131" s="12">
        <v>3699.4423764695402</v>
      </c>
      <c r="AJ1131" s="12">
        <v>-25.340394918852546</v>
      </c>
      <c r="AK1131" s="12">
        <v>12.590155205407928</v>
      </c>
      <c r="AL1131" s="12">
        <v>43.186113020021558</v>
      </c>
      <c r="AM1131" s="44">
        <v>75.771710078629127</v>
      </c>
      <c r="AN1131" s="45">
        <v>69.135815503488203</v>
      </c>
      <c r="AO1131" s="12">
        <v>89.999999845123199</v>
      </c>
      <c r="AP1131" s="12">
        <v>-2010.6139563897559</v>
      </c>
      <c r="AQ1131" s="12">
        <v>9839.9532452688181</v>
      </c>
      <c r="AR1131" s="12">
        <v>12426.104719563416</v>
      </c>
      <c r="AS1131" s="44">
        <v>16538.411045758752</v>
      </c>
      <c r="AT1131" s="45">
        <v>16830.012458179328</v>
      </c>
      <c r="AU1131" s="12">
        <v>16995.771149049659</v>
      </c>
      <c r="AV1131" s="12">
        <v>11421.395593521003</v>
      </c>
      <c r="AW1131" s="12">
        <v>16937.995133635442</v>
      </c>
      <c r="AX1131" s="12">
        <v>16302.186221494825</v>
      </c>
      <c r="AY1131" s="44">
        <v>12354.266014488938</v>
      </c>
      <c r="AZ1131" s="45">
        <v>11215.377365611692</v>
      </c>
      <c r="BA1131" s="12">
        <v>10705.364476533201</v>
      </c>
      <c r="BB1131" s="12">
        <v>9576.3971957931062</v>
      </c>
      <c r="BC1131" s="12">
        <v>12235.815620375395</v>
      </c>
      <c r="BD1131" s="12">
        <v>16422.14993309023</v>
      </c>
      <c r="BE1131" s="44">
        <v>16815.774554603973</v>
      </c>
      <c r="BF1131" s="45">
        <v>16969.017482619303</v>
      </c>
      <c r="BG1131" s="12">
        <v>16995.771159049655</v>
      </c>
      <c r="BH1131" s="12">
        <v>16908.548467018267</v>
      </c>
      <c r="BI1131" s="12">
        <v>16402.888662232996</v>
      </c>
      <c r="BJ1131" s="12">
        <v>12551.472202611292</v>
      </c>
      <c r="BK1131" s="44">
        <v>11260.407484348472</v>
      </c>
      <c r="BL1131" s="45">
        <v>10850.675291062558</v>
      </c>
      <c r="BM1131" s="12">
        <v>7005.9221000636608</v>
      </c>
      <c r="BN1131" s="12">
        <v>0</v>
      </c>
      <c r="BO1131" s="12">
        <v>37.930550124260471</v>
      </c>
      <c r="BP1131" s="12">
        <v>30.595957814613623</v>
      </c>
      <c r="BQ1131" s="48">
        <v>32.585597058607568</v>
      </c>
      <c r="BR1131" s="49">
        <v>6.6358945751409166</v>
      </c>
      <c r="BS1131" s="13">
        <v>20.864184341634999</v>
      </c>
      <c r="BT1131" s="12">
        <v>174.7464324375787</v>
      </c>
      <c r="BV1131" s="14">
        <f>Таблица1[[#This Row],[Lкан_леб,мм]]</f>
        <v>58155.253567562417</v>
      </c>
      <c r="BW1131" s="50">
        <f>Таблица1[[#This Row],[угол обхв4]]+Таблица1[[#This Row],[Lдуг 3,мм]]</f>
        <v>12820.595699808153</v>
      </c>
      <c r="BX1131" s="54">
        <f>Таблица1[[#This Row],[угол обхв5]]+Таблица1[[#This Row],[Y5, мм]]</f>
        <v>58425.354866160938</v>
      </c>
      <c r="BY1131" s="14">
        <f>Таблица1[[#This Row],[угол обхв6]]+Таблица1[[#This Row],[Lдуг 4,мм]]</f>
        <v>15275.48784737556</v>
      </c>
      <c r="BZ1131" s="14">
        <f>Таблица1[[#This Row],[Т1]]+Таблица1[[#This Row],[X6, мм]]</f>
        <v>58643.226948440788</v>
      </c>
      <c r="CA1131" s="14">
        <f>Таблица1[[#This Row],[Т2]]+Таблица1[[#This Row],[Lдуг 5,мм]]</f>
        <v>20756.020029563711</v>
      </c>
      <c r="CB1131" s="14">
        <f>Таблица1[[#This Row],[Т3]]+Таблица1[[#This Row],[Y6, мм]]</f>
        <v>58875.26713906035</v>
      </c>
      <c r="CC1131" s="14">
        <f>Таблица1[[#This Row],[Т4]]+Таблица1[[#This Row],[Lдуг 6,мм]]</f>
        <v>21884.49554990077</v>
      </c>
      <c r="CD1131" s="14">
        <f>Таблица1[[#This Row],[Т5]]+Таблица1[[#This Row],[Lдуг 1,мм]]</f>
        <v>58922.520968394136</v>
      </c>
      <c r="CE1131" s="14">
        <f>Таблица1[[#This Row],[Т6]]+Таблица1[[#This Row],[Lпрям1, мм]]</f>
        <v>22274.790310306289</v>
      </c>
      <c r="CF1131" s="15">
        <f>Таблица1[[#This Row],[Т7]]+Таблица1[[#This Row],[Lдуг 2,мм]]</f>
        <v>59071.093643095999</v>
      </c>
      <c r="CG1131" s="14">
        <f>Таблица1[[#This Row],[Т8]]+Таблица1[[#This Row],[Lпрям2, мм]]</f>
        <v>25974.232686775831</v>
      </c>
      <c r="CH1131" s="14">
        <f>Таблица1[[#This Row],[Т9]]-Таблица1[[#This Row],[Т9]]</f>
        <v>0</v>
      </c>
      <c r="CI1131" s="50">
        <f>Таблица1[[#This Row],[Т9]]-Таблица1[[#This Row],[Т8]]</f>
        <v>36796.303332789714</v>
      </c>
      <c r="CJ1131" s="54">
        <f>Таблица1[[#This Row],[Т9]]-Таблица1[[#This Row],[Т7]]</f>
        <v>148.57267470186343</v>
      </c>
      <c r="CK1131" s="14">
        <f>Таблица1[[#This Row],[Т9]]-Таблица1[[#This Row],[Т6]]</f>
        <v>37186.598093195229</v>
      </c>
      <c r="CL1131" s="14">
        <f>Таблица1[[#This Row],[Т9]]-Таблица1[[#This Row],[Т5]]</f>
        <v>195.82650403564912</v>
      </c>
      <c r="CM1131" s="14">
        <f>Таблица1[[#This Row],[Т9]]-Таблица1[[#This Row],[Т4]]</f>
        <v>38315.073613532288</v>
      </c>
      <c r="CN1131" s="14">
        <f>Таблица1[[#This Row],[Т9]]-Таблица1[[#This Row],[Т3]]</f>
        <v>427.86669465521118</v>
      </c>
      <c r="CO1131" s="14">
        <f>Таблица1[[#This Row],[Т9]]-Таблица1[[#This Row],[Т2]]</f>
        <v>43795.605795720439</v>
      </c>
      <c r="CP1131" s="14">
        <f>Таблица1[[#This Row],[Т9]]-Таблица1[[#This Row],[Т1]]</f>
        <v>645.73877693506074</v>
      </c>
      <c r="CQ1131" s="14">
        <f>Таблица1[[#This Row],[Т9]]-Таблица1[[#This Row],[угол обхв6]]</f>
        <v>46250.497943287846</v>
      </c>
      <c r="CR1131" s="14">
        <f>Таблица1[[#This Row],[Т9]]-Таблица1[[#This Row],[угол обхв5]]</f>
        <v>915.84007553358242</v>
      </c>
      <c r="CS1131" s="14">
        <f>Таблица1[[#This Row],[Т9]]-Таблица1[[#This Row],[угол обхв4]]</f>
        <v>59071.093643095999</v>
      </c>
      <c r="CT1131" s="14">
        <f>Таблица1[[#This Row],[Lкан_прям, мм]]+Таблица1[[#This Row],[Lкан_дуг, мм]]+Таблица1[[#This Row],[Lкан_леб,мм]]</f>
        <v>85045.326329871838</v>
      </c>
      <c r="CU1131" s="16">
        <f>Таблица1[[#This Row],[Lкан_леб,мм]]</f>
        <v>58155.253567562417</v>
      </c>
      <c r="CV1131" s="14">
        <f>2534431-(Таблица1[[#This Row],[Т23]]+Таблица1[[#This Row],[угол обхв3]])</f>
        <v>2449210.9272376904</v>
      </c>
      <c r="CW1131" s="50">
        <f>SUM(X1131:AC1131,AD1131:AI1131)-Таблица1[[#This Row],[lподв_min, мм]]</f>
        <v>23190.630386942739</v>
      </c>
      <c r="CX1131" s="17">
        <f>CW1570-Таблица1[[#This Row],[Суммарная длина каната]]</f>
        <v>-2425238.9265699731</v>
      </c>
    </row>
    <row r="1132" spans="1:102" x14ac:dyDescent="0.25">
      <c r="A1132" s="21">
        <v>1131</v>
      </c>
      <c r="B1132" s="10">
        <v>27.030408163265299</v>
      </c>
      <c r="C1132" s="10">
        <v>120.40693877551027</v>
      </c>
      <c r="D1132" s="11">
        <v>16801.298985634628</v>
      </c>
      <c r="E1132" s="11">
        <v>11020.132103927057</v>
      </c>
      <c r="F1132" s="11">
        <v>16705.515476581244</v>
      </c>
      <c r="G1132" s="11">
        <v>11122.8283521225</v>
      </c>
      <c r="H1132" s="11">
        <v>17209.298495634626</v>
      </c>
      <c r="I1132" s="11">
        <v>7271.392087529025</v>
      </c>
      <c r="J1132" s="11">
        <v>3748.7400163980319</v>
      </c>
      <c r="K1132" s="11">
        <v>25974.232686761337</v>
      </c>
      <c r="L1132" s="11">
        <v>915.84007554808488</v>
      </c>
      <c r="M1132" s="11">
        <v>58155.253567562417</v>
      </c>
      <c r="N1132" s="11">
        <v>9751.0192199803587</v>
      </c>
      <c r="O1132" s="11">
        <v>16539.805807879475</v>
      </c>
      <c r="P1132" s="43">
        <v>12117.119247414314</v>
      </c>
      <c r="Q1132" s="11">
        <v>16105.691087956862</v>
      </c>
      <c r="R1132" s="11">
        <v>16284.422417213189</v>
      </c>
      <c r="S1132" s="11">
        <v>12546.222406961864</v>
      </c>
      <c r="T1132" s="11">
        <v>17393.414507389272</v>
      </c>
      <c r="U1132" s="11">
        <v>11703.934128563738</v>
      </c>
      <c r="V1132" s="11">
        <v>16801.298985634628</v>
      </c>
      <c r="W1132" s="11">
        <v>11020.132103927057</v>
      </c>
      <c r="X1132" s="12">
        <v>0</v>
      </c>
      <c r="Y1132" s="12">
        <v>254.48098902900406</v>
      </c>
      <c r="Z1132" s="12">
        <v>214.37919860147267</v>
      </c>
      <c r="AA1132" s="44">
        <v>232.04019061955873</v>
      </c>
      <c r="AB1132" s="45">
        <v>47.253829333784218</v>
      </c>
      <c r="AC1132" s="12">
        <v>167.68586796426521</v>
      </c>
      <c r="AD1132" s="12">
        <v>12820.595699808153</v>
      </c>
      <c r="AE1132" s="12">
        <v>2405.5945065360556</v>
      </c>
      <c r="AF1132" s="12">
        <v>5480.5321821881535</v>
      </c>
      <c r="AG1132" s="44">
        <v>1128.4755203370598</v>
      </c>
      <c r="AH1132" s="45">
        <v>390.29476040552157</v>
      </c>
      <c r="AI1132" s="12">
        <v>3748.7400174863951</v>
      </c>
      <c r="AJ1132" s="12">
        <v>-25.340394918852546</v>
      </c>
      <c r="AK1132" s="12">
        <v>10.3965821342772</v>
      </c>
      <c r="AL1132" s="12">
        <v>40.502031387368525</v>
      </c>
      <c r="AM1132" s="44">
        <v>73.087628445975952</v>
      </c>
      <c r="AN1132" s="45">
        <v>66.451733870835454</v>
      </c>
      <c r="AO1132" s="12">
        <v>89.999999847159913</v>
      </c>
      <c r="AP1132" s="12">
        <v>-2010.6139563897559</v>
      </c>
      <c r="AQ1132" s="12">
        <v>9824.6470925279518</v>
      </c>
      <c r="AR1132" s="12">
        <v>12382.105050538661</v>
      </c>
      <c r="AS1132" s="44">
        <v>16674.776740377998</v>
      </c>
      <c r="AT1132" s="45">
        <v>17019.391179987135</v>
      </c>
      <c r="AU1132" s="12">
        <v>17209.298985634628</v>
      </c>
      <c r="AV1132" s="12">
        <v>11421.395593521003</v>
      </c>
      <c r="AW1132" s="12">
        <v>16941.107360809583</v>
      </c>
      <c r="AX1132" s="12">
        <v>16415.927327204547</v>
      </c>
      <c r="AY1132" s="44">
        <v>12664.913191720187</v>
      </c>
      <c r="AZ1132" s="45">
        <v>11540.929372317081</v>
      </c>
      <c r="BA1132" s="12">
        <v>11020.132105015422</v>
      </c>
      <c r="BB1132" s="12">
        <v>9576.3971957931062</v>
      </c>
      <c r="BC1132" s="12">
        <v>12190.747119961907</v>
      </c>
      <c r="BD1132" s="12">
        <v>16549.408220337536</v>
      </c>
      <c r="BE1132" s="44">
        <v>17003.060184224465</v>
      </c>
      <c r="BF1132" s="45">
        <v>17175.322313036766</v>
      </c>
      <c r="BG1132" s="12">
        <v>17209.298995634625</v>
      </c>
      <c r="BH1132" s="12">
        <v>16908.548467018267</v>
      </c>
      <c r="BI1132" s="12">
        <v>16506.992640886969</v>
      </c>
      <c r="BJ1132" s="12">
        <v>12856.458646209547</v>
      </c>
      <c r="BK1132" s="44">
        <v>11585.243343805418</v>
      </c>
      <c r="BL1132" s="45">
        <v>11183.136860173714</v>
      </c>
      <c r="BM1132" s="12">
        <v>7271.3920875290269</v>
      </c>
      <c r="BN1132" s="12">
        <v>0</v>
      </c>
      <c r="BO1132" s="12">
        <v>35.736977053129749</v>
      </c>
      <c r="BP1132" s="12">
        <v>30.105449253091333</v>
      </c>
      <c r="BQ1132" s="48">
        <v>32.585597058607426</v>
      </c>
      <c r="BR1132" s="49">
        <v>6.6358945751404965</v>
      </c>
      <c r="BS1132" s="13">
        <v>23.548265976324444</v>
      </c>
      <c r="BT1132" s="12">
        <v>174.7464324375787</v>
      </c>
      <c r="BV1132" s="14">
        <f>Таблица1[[#This Row],[Lкан_леб,мм]]</f>
        <v>58155.253567562417</v>
      </c>
      <c r="BW1132" s="50">
        <f>Таблица1[[#This Row],[угол обхв4]]+Таблица1[[#This Row],[Lдуг 3,мм]]</f>
        <v>12820.595699808153</v>
      </c>
      <c r="BX1132" s="54">
        <f>Таблица1[[#This Row],[угол обхв5]]+Таблица1[[#This Row],[Y5, мм]]</f>
        <v>58409.734556591422</v>
      </c>
      <c r="BY1132" s="14">
        <f>Таблица1[[#This Row],[угол обхв6]]+Таблица1[[#This Row],[Lдуг 4,мм]]</f>
        <v>15226.190206344208</v>
      </c>
      <c r="BZ1132" s="14">
        <f>Таблица1[[#This Row],[Т1]]+Таблица1[[#This Row],[X6, мм]]</f>
        <v>58624.113755192891</v>
      </c>
      <c r="CA1132" s="14">
        <f>Таблица1[[#This Row],[Т2]]+Таблица1[[#This Row],[Lдуг 5,мм]]</f>
        <v>20706.722388532362</v>
      </c>
      <c r="CB1132" s="14">
        <f>Таблица1[[#This Row],[Т3]]+Таблица1[[#This Row],[Y6, мм]]</f>
        <v>58856.153945812453</v>
      </c>
      <c r="CC1132" s="14">
        <f>Таблица1[[#This Row],[Т4]]+Таблица1[[#This Row],[Lдуг 6,мм]]</f>
        <v>21835.197908869421</v>
      </c>
      <c r="CD1132" s="14">
        <f>Таблица1[[#This Row],[Т5]]+Таблица1[[#This Row],[Lдуг 1,мм]]</f>
        <v>58903.407775146239</v>
      </c>
      <c r="CE1132" s="14">
        <f>Таблица1[[#This Row],[Т6]]+Таблица1[[#This Row],[Lпрям1, мм]]</f>
        <v>22225.492669274943</v>
      </c>
      <c r="CF1132" s="15">
        <f>Таблица1[[#This Row],[Т7]]+Таблица1[[#This Row],[Lдуг 2,мм]]</f>
        <v>59071.093643110507</v>
      </c>
      <c r="CG1132" s="14">
        <f>Таблица1[[#This Row],[Т8]]+Таблица1[[#This Row],[Lпрям2, мм]]</f>
        <v>25974.232686761337</v>
      </c>
      <c r="CH1132" s="14">
        <f>Таблица1[[#This Row],[Т9]]-Таблица1[[#This Row],[Т9]]</f>
        <v>0</v>
      </c>
      <c r="CI1132" s="50">
        <f>Таблица1[[#This Row],[Т9]]-Таблица1[[#This Row],[Т8]]</f>
        <v>36845.600973835564</v>
      </c>
      <c r="CJ1132" s="54">
        <f>Таблица1[[#This Row],[Т9]]-Таблица1[[#This Row],[Т7]]</f>
        <v>167.68586796426825</v>
      </c>
      <c r="CK1132" s="14">
        <f>Таблица1[[#This Row],[Т9]]-Таблица1[[#This Row],[Т6]]</f>
        <v>37235.895734241087</v>
      </c>
      <c r="CL1132" s="14">
        <f>Таблица1[[#This Row],[Т9]]-Таблица1[[#This Row],[Т5]]</f>
        <v>214.93969729805394</v>
      </c>
      <c r="CM1132" s="14">
        <f>Таблица1[[#This Row],[Т9]]-Таблица1[[#This Row],[Т4]]</f>
        <v>38364.371254578145</v>
      </c>
      <c r="CN1132" s="14">
        <f>Таблица1[[#This Row],[Т9]]-Таблица1[[#This Row],[Т3]]</f>
        <v>446.979887917616</v>
      </c>
      <c r="CO1132" s="14">
        <f>Таблица1[[#This Row],[Т9]]-Таблица1[[#This Row],[Т2]]</f>
        <v>43844.903436766297</v>
      </c>
      <c r="CP1132" s="14">
        <f>Таблица1[[#This Row],[Т9]]-Таблица1[[#This Row],[Т1]]</f>
        <v>661.35908651908539</v>
      </c>
      <c r="CQ1132" s="14">
        <f>Таблица1[[#This Row],[Т9]]-Таблица1[[#This Row],[угол обхв6]]</f>
        <v>46250.497943302355</v>
      </c>
      <c r="CR1132" s="14">
        <f>Таблица1[[#This Row],[Т9]]-Таблица1[[#This Row],[угол обхв5]]</f>
        <v>915.84007554809068</v>
      </c>
      <c r="CS1132" s="14">
        <f>Таблица1[[#This Row],[Т9]]-Таблица1[[#This Row],[угол обхв4]]</f>
        <v>59071.093643110507</v>
      </c>
      <c r="CT1132" s="14">
        <f>Таблица1[[#This Row],[Lкан_прям, мм]]+Таблица1[[#This Row],[Lкан_дуг, мм]]+Таблица1[[#This Row],[Lкан_леб,мм]]</f>
        <v>85045.326329871838</v>
      </c>
      <c r="CU1132" s="16">
        <f>Таблица1[[#This Row],[Lкан_леб,мм]]</f>
        <v>58155.253567562417</v>
      </c>
      <c r="CV1132" s="14">
        <f>2534431-(Таблица1[[#This Row],[Т23]]+Таблица1[[#This Row],[угол обхв3]])</f>
        <v>2449210.9272376904</v>
      </c>
      <c r="CW1132" s="50">
        <f>SUM(X1132:AC1132,AD1132:AI1132)-Таблица1[[#This Row],[lподв_min, мм]]</f>
        <v>23141.33274591139</v>
      </c>
      <c r="CX1132" s="17">
        <f>CW1571-Таблица1[[#This Row],[Суммарная длина каната]]</f>
        <v>-2425291.0047782031</v>
      </c>
    </row>
    <row r="1133" spans="1:102" x14ac:dyDescent="0.25">
      <c r="A1133" s="21">
        <v>1132</v>
      </c>
      <c r="B1133" s="10">
        <v>27.030408163265299</v>
      </c>
      <c r="C1133" s="10">
        <v>123.09102040816332</v>
      </c>
      <c r="D1133" s="11">
        <v>16999.852334881536</v>
      </c>
      <c r="E1133" s="11">
        <v>11344.553688364569</v>
      </c>
      <c r="F1133" s="11">
        <v>16899.364752270823</v>
      </c>
      <c r="G1133" s="11">
        <v>11442.651831777455</v>
      </c>
      <c r="H1133" s="11">
        <v>17407.851844881538</v>
      </c>
      <c r="I1133" s="11">
        <v>7545.7499545875799</v>
      </c>
      <c r="J1133" s="11">
        <v>3798.8037337769897</v>
      </c>
      <c r="K1133" s="11">
        <v>25974.232686746978</v>
      </c>
      <c r="L1133" s="11">
        <v>915.84007556243739</v>
      </c>
      <c r="M1133" s="11">
        <v>58155.253567562417</v>
      </c>
      <c r="N1133" s="11">
        <v>9751.0192199803587</v>
      </c>
      <c r="O1133" s="11">
        <v>16539.805807879475</v>
      </c>
      <c r="P1133" s="43">
        <v>12082.660215702324</v>
      </c>
      <c r="Q1133" s="11">
        <v>16205.17830492177</v>
      </c>
      <c r="R1133" s="11">
        <v>16412.077644336598</v>
      </c>
      <c r="S1133" s="11">
        <v>12844.764977868419</v>
      </c>
      <c r="T1133" s="11">
        <v>17559.296544114153</v>
      </c>
      <c r="U1133" s="11">
        <v>12055.33366610458</v>
      </c>
      <c r="V1133" s="11">
        <v>16999.852334881536</v>
      </c>
      <c r="W1133" s="11">
        <v>11344.553688364569</v>
      </c>
      <c r="X1133" s="12">
        <v>0</v>
      </c>
      <c r="Y1133" s="12">
        <v>238.60487895416676</v>
      </c>
      <c r="Z1133" s="12">
        <v>211.14211542841272</v>
      </c>
      <c r="AA1133" s="44">
        <v>232.04019061955862</v>
      </c>
      <c r="AB1133" s="45">
        <v>47.253829333788843</v>
      </c>
      <c r="AC1133" s="12">
        <v>186.79906122651053</v>
      </c>
      <c r="AD1133" s="12">
        <v>12820.595699808153</v>
      </c>
      <c r="AE1133" s="12">
        <v>2355.530789157091</v>
      </c>
      <c r="AF1133" s="12">
        <v>5480.5321821881462</v>
      </c>
      <c r="AG1133" s="44">
        <v>1128.475520337061</v>
      </c>
      <c r="AH1133" s="45">
        <v>390.29476040551413</v>
      </c>
      <c r="AI1133" s="12">
        <v>3798.8037348510115</v>
      </c>
      <c r="AJ1133" s="12">
        <v>-25.340394918852546</v>
      </c>
      <c r="AK1133" s="12">
        <v>8.1670867853230327</v>
      </c>
      <c r="AL1133" s="12">
        <v>37.817949754715464</v>
      </c>
      <c r="AM1133" s="44">
        <v>70.403546813322876</v>
      </c>
      <c r="AN1133" s="45">
        <v>63.767652238181732</v>
      </c>
      <c r="AO1133" s="12">
        <v>89.999999849174159</v>
      </c>
      <c r="AP1133" s="12">
        <v>-2010.6139563897559</v>
      </c>
      <c r="AQ1133" s="12">
        <v>9808.9798383833113</v>
      </c>
      <c r="AR1133" s="12">
        <v>12332.827278290462</v>
      </c>
      <c r="AS1133" s="44">
        <v>16796.445556722516</v>
      </c>
      <c r="AT1133" s="45">
        <v>17193.316886987861</v>
      </c>
      <c r="AU1133" s="12">
        <v>17407.85233488154</v>
      </c>
      <c r="AV1133" s="12">
        <v>11421.395593521003</v>
      </c>
      <c r="AW1133" s="12">
        <v>16943.667871849768</v>
      </c>
      <c r="AX1133" s="12">
        <v>16527.483192871088</v>
      </c>
      <c r="AY1133" s="44">
        <v>12981.60542484259</v>
      </c>
      <c r="AZ1133" s="45">
        <v>11874.992626488738</v>
      </c>
      <c r="BA1133" s="12">
        <v>11344.553689438593</v>
      </c>
      <c r="BB1133" s="12">
        <v>9576.3971957931062</v>
      </c>
      <c r="BC1133" s="12">
        <v>12140.620834105277</v>
      </c>
      <c r="BD1133" s="12">
        <v>16662.244706924736</v>
      </c>
      <c r="BE1133" s="44">
        <v>17174.928631728235</v>
      </c>
      <c r="BF1133" s="45">
        <v>17365.831992007832</v>
      </c>
      <c r="BG1133" s="12">
        <v>17407.852344881536</v>
      </c>
      <c r="BH1133" s="12">
        <v>16908.548467018267</v>
      </c>
      <c r="BI1133" s="12">
        <v>16609.040368892063</v>
      </c>
      <c r="BJ1133" s="12">
        <v>13167.069865817737</v>
      </c>
      <c r="BK1133" s="44">
        <v>11918.493219130409</v>
      </c>
      <c r="BL1133" s="45">
        <v>11524.894727980411</v>
      </c>
      <c r="BM1133" s="12">
        <v>7545.7499545875808</v>
      </c>
      <c r="BN1133" s="12">
        <v>0</v>
      </c>
      <c r="BO1133" s="12">
        <v>33.507481704175582</v>
      </c>
      <c r="BP1133" s="12">
        <v>29.650862969392431</v>
      </c>
      <c r="BQ1133" s="48">
        <v>32.585597058607412</v>
      </c>
      <c r="BR1133" s="49">
        <v>6.6358945751411458</v>
      </c>
      <c r="BS1133" s="13">
        <v>26.232347610992431</v>
      </c>
      <c r="BT1133" s="12">
        <v>174.7464324375787</v>
      </c>
      <c r="BV1133" s="14">
        <f>Таблица1[[#This Row],[Lкан_леб,мм]]</f>
        <v>58155.253567562417</v>
      </c>
      <c r="BW1133" s="50">
        <f>Таблица1[[#This Row],[угол обхв4]]+Таблица1[[#This Row],[Lдуг 3,мм]]</f>
        <v>12820.595699808153</v>
      </c>
      <c r="BX1133" s="54">
        <f>Таблица1[[#This Row],[угол обхв5]]+Таблица1[[#This Row],[Y5, мм]]</f>
        <v>58393.858446516584</v>
      </c>
      <c r="BY1133" s="14">
        <f>Таблица1[[#This Row],[угол обхв6]]+Таблица1[[#This Row],[Lдуг 4,мм]]</f>
        <v>15176.126488965245</v>
      </c>
      <c r="BZ1133" s="14">
        <f>Таблица1[[#This Row],[Т1]]+Таблица1[[#This Row],[X6, мм]]</f>
        <v>58605.000561944995</v>
      </c>
      <c r="CA1133" s="14">
        <f>Таблица1[[#This Row],[Т2]]+Таблица1[[#This Row],[Lдуг 5,мм]]</f>
        <v>20656.658671153389</v>
      </c>
      <c r="CB1133" s="14">
        <f>Таблица1[[#This Row],[Т3]]+Таблица1[[#This Row],[Y6, мм]]</f>
        <v>58837.040752564557</v>
      </c>
      <c r="CC1133" s="14">
        <f>Таблица1[[#This Row],[Т4]]+Таблица1[[#This Row],[Lдуг 6,мм]]</f>
        <v>21785.134191490451</v>
      </c>
      <c r="CD1133" s="14">
        <f>Таблица1[[#This Row],[Т5]]+Таблица1[[#This Row],[Lдуг 1,мм]]</f>
        <v>58884.294581898343</v>
      </c>
      <c r="CE1133" s="14">
        <f>Таблица1[[#This Row],[Т6]]+Таблица1[[#This Row],[Lпрям1, мм]]</f>
        <v>22175.428951895967</v>
      </c>
      <c r="CF1133" s="15">
        <f>Таблица1[[#This Row],[Т7]]+Таблица1[[#This Row],[Lдуг 2,мм]]</f>
        <v>59071.093643124856</v>
      </c>
      <c r="CG1133" s="14">
        <f>Таблица1[[#This Row],[Т8]]+Таблица1[[#This Row],[Lпрям2, мм]]</f>
        <v>25974.232686746978</v>
      </c>
      <c r="CH1133" s="14">
        <f>Таблица1[[#This Row],[Т9]]-Таблица1[[#This Row],[Т9]]</f>
        <v>0</v>
      </c>
      <c r="CI1133" s="50">
        <f>Таблица1[[#This Row],[Т9]]-Таблица1[[#This Row],[Т8]]</f>
        <v>36895.664691228885</v>
      </c>
      <c r="CJ1133" s="54">
        <f>Таблица1[[#This Row],[Т9]]-Таблица1[[#This Row],[Т7]]</f>
        <v>186.799061226513</v>
      </c>
      <c r="CK1133" s="14">
        <f>Таблица1[[#This Row],[Т9]]-Таблица1[[#This Row],[Т6]]</f>
        <v>37285.959451634408</v>
      </c>
      <c r="CL1133" s="14">
        <f>Таблица1[[#This Row],[Т9]]-Таблица1[[#This Row],[Т5]]</f>
        <v>234.05289056029869</v>
      </c>
      <c r="CM1133" s="14">
        <f>Таблица1[[#This Row],[Т9]]-Таблица1[[#This Row],[Т4]]</f>
        <v>38414.434971971466</v>
      </c>
      <c r="CN1133" s="14">
        <f>Таблица1[[#This Row],[Т9]]-Таблица1[[#This Row],[Т3]]</f>
        <v>466.09308117986075</v>
      </c>
      <c r="CO1133" s="14">
        <f>Таблица1[[#This Row],[Т9]]-Таблица1[[#This Row],[Т2]]</f>
        <v>43894.967154159611</v>
      </c>
      <c r="CP1133" s="14">
        <f>Таблица1[[#This Row],[Т9]]-Таблица1[[#This Row],[Т1]]</f>
        <v>677.23519660827151</v>
      </c>
      <c r="CQ1133" s="14">
        <f>Таблица1[[#This Row],[Т9]]-Таблица1[[#This Row],[угол обхв6]]</f>
        <v>46250.497943316703</v>
      </c>
      <c r="CR1133" s="14">
        <f>Таблица1[[#This Row],[Т9]]-Таблица1[[#This Row],[угол обхв5]]</f>
        <v>915.84007556243887</v>
      </c>
      <c r="CS1133" s="14">
        <f>Таблица1[[#This Row],[Т9]]-Таблица1[[#This Row],[угол обхв4]]</f>
        <v>59071.093643124856</v>
      </c>
      <c r="CT1133" s="14">
        <f>Таблица1[[#This Row],[Lкан_прям, мм]]+Таблица1[[#This Row],[Lкан_дуг, мм]]+Таблица1[[#This Row],[Lкан_леб,мм]]</f>
        <v>85045.326329871838</v>
      </c>
      <c r="CU1133" s="16">
        <f>Таблица1[[#This Row],[Lкан_леб,мм]]</f>
        <v>58155.253567562417</v>
      </c>
      <c r="CV1133" s="14">
        <f>2534431-(Таблица1[[#This Row],[Т23]]+Таблица1[[#This Row],[угол обхв3]])</f>
        <v>2449210.9272376904</v>
      </c>
      <c r="CW1133" s="50">
        <f>SUM(X1133:AC1133,AD1133:AI1133)-Таблица1[[#This Row],[lподв_min, мм]]</f>
        <v>23091.269028532428</v>
      </c>
      <c r="CX1133" s="17">
        <f>CW1572-Таблица1[[#This Row],[Суммарная длина каната]]</f>
        <v>-2425344.697088582</v>
      </c>
    </row>
    <row r="1134" spans="1:102" x14ac:dyDescent="0.25">
      <c r="A1134" s="21">
        <v>1133</v>
      </c>
      <c r="B1134" s="10">
        <v>27.030408163265299</v>
      </c>
      <c r="C1134" s="10">
        <v>125.77510204081636</v>
      </c>
      <c r="D1134" s="11">
        <v>17182.995540521428</v>
      </c>
      <c r="E1134" s="11">
        <v>11677.917398408203</v>
      </c>
      <c r="F1134" s="11">
        <v>17078.024369404291</v>
      </c>
      <c r="G1134" s="11">
        <v>11771.202194780908</v>
      </c>
      <c r="H1134" s="11">
        <v>17590.995050521429</v>
      </c>
      <c r="I1134" s="11">
        <v>7828.3474100567955</v>
      </c>
      <c r="J1134" s="11">
        <v>3849.5699883514076</v>
      </c>
      <c r="K1134" s="11">
        <v>25974.232686732819</v>
      </c>
      <c r="L1134" s="11">
        <v>915.84007557659822</v>
      </c>
      <c r="M1134" s="11">
        <v>58155.253567562417</v>
      </c>
      <c r="N1134" s="11">
        <v>9751.0192199803587</v>
      </c>
      <c r="O1134" s="11">
        <v>16539.805807879475</v>
      </c>
      <c r="P1134" s="43">
        <v>12043.580108311362</v>
      </c>
      <c r="Q1134" s="11">
        <v>16302.942697275334</v>
      </c>
      <c r="R1134" s="11">
        <v>16525.612394985976</v>
      </c>
      <c r="S1134" s="11">
        <v>13148.957982473074</v>
      </c>
      <c r="T1134" s="11">
        <v>17708.540931487059</v>
      </c>
      <c r="U1134" s="11">
        <v>12414.115769796499</v>
      </c>
      <c r="V1134" s="11">
        <v>17182.995540521428</v>
      </c>
      <c r="W1134" s="11">
        <v>11677.917398408203</v>
      </c>
      <c r="X1134" s="12">
        <v>0</v>
      </c>
      <c r="Y1134" s="12">
        <v>222.45227611432634</v>
      </c>
      <c r="Z1134" s="12">
        <v>208.18152502035593</v>
      </c>
      <c r="AA1134" s="44">
        <v>232.04019061955862</v>
      </c>
      <c r="AB1134" s="45">
        <v>47.253829333787387</v>
      </c>
      <c r="AC1134" s="12">
        <v>205.91225448856986</v>
      </c>
      <c r="AD1134" s="12">
        <v>12820.595699808153</v>
      </c>
      <c r="AE1134" s="12">
        <v>2304.7645345826782</v>
      </c>
      <c r="AF1134" s="12">
        <v>5480.5321821881471</v>
      </c>
      <c r="AG1134" s="44">
        <v>1128.4755203370603</v>
      </c>
      <c r="AH1134" s="45">
        <v>390.29476040551367</v>
      </c>
      <c r="AI1134" s="12">
        <v>3849.5699894112645</v>
      </c>
      <c r="AJ1134" s="12">
        <v>-25.340394918852546</v>
      </c>
      <c r="AK1134" s="12">
        <v>5.8987633272988065</v>
      </c>
      <c r="AL1134" s="12">
        <v>35.133868122062395</v>
      </c>
      <c r="AM1134" s="44">
        <v>67.719465180669815</v>
      </c>
      <c r="AN1134" s="45">
        <v>61.08357060552887</v>
      </c>
      <c r="AO1134" s="12">
        <v>89.999999851163167</v>
      </c>
      <c r="AP1134" s="12">
        <v>-2010.6139563897559</v>
      </c>
      <c r="AQ1134" s="12">
        <v>9792.949815351998</v>
      </c>
      <c r="AR1134" s="12">
        <v>12278.37952575143</v>
      </c>
      <c r="AS1134" s="44">
        <v>16903.150534890723</v>
      </c>
      <c r="AT1134" s="45">
        <v>17351.407959708085</v>
      </c>
      <c r="AU1134" s="12">
        <v>17590.995540521428</v>
      </c>
      <c r="AV1134" s="12">
        <v>11421.395593521003</v>
      </c>
      <c r="AW1134" s="12">
        <v>16945.645462388224</v>
      </c>
      <c r="AX1134" s="12">
        <v>16636.609047945887</v>
      </c>
      <c r="AY1134" s="44">
        <v>13303.647842894707</v>
      </c>
      <c r="AZ1134" s="45">
        <v>12216.834142501106</v>
      </c>
      <c r="BA1134" s="12">
        <v>11677.91739946806</v>
      </c>
      <c r="BB1134" s="12">
        <v>9576.3971957931062</v>
      </c>
      <c r="BC1134" s="12">
        <v>12085.510703683001</v>
      </c>
      <c r="BD1134" s="12">
        <v>16760.411812426046</v>
      </c>
      <c r="BE1134" s="44">
        <v>17331.002791582312</v>
      </c>
      <c r="BF1134" s="45">
        <v>17540.128512300402</v>
      </c>
      <c r="BG1134" s="12">
        <v>17590.995550521428</v>
      </c>
      <c r="BH1134" s="12">
        <v>16908.548467018267</v>
      </c>
      <c r="BI1134" s="12">
        <v>16708.782351784084</v>
      </c>
      <c r="BJ1134" s="12">
        <v>13482.624333143627</v>
      </c>
      <c r="BK1134" s="44">
        <v>12259.425909374868</v>
      </c>
      <c r="BL1134" s="45">
        <v>11875.199025703596</v>
      </c>
      <c r="BM1134" s="12">
        <v>7828.3474100567964</v>
      </c>
      <c r="BN1134" s="12">
        <v>0</v>
      </c>
      <c r="BO1134" s="12">
        <v>31.239158246151352</v>
      </c>
      <c r="BP1134" s="12">
        <v>29.235104794763593</v>
      </c>
      <c r="BQ1134" s="48">
        <v>32.585597058607412</v>
      </c>
      <c r="BR1134" s="49">
        <v>6.6358945751409424</v>
      </c>
      <c r="BS1134" s="13">
        <v>28.916429245634298</v>
      </c>
      <c r="BT1134" s="12">
        <v>174.7464324375787</v>
      </c>
      <c r="BV1134" s="14">
        <f>Таблица1[[#This Row],[Lкан_леб,мм]]</f>
        <v>58155.253567562417</v>
      </c>
      <c r="BW1134" s="50">
        <f>Таблица1[[#This Row],[угол обхв4]]+Таблица1[[#This Row],[Lдуг 3,мм]]</f>
        <v>12820.595699808153</v>
      </c>
      <c r="BX1134" s="54">
        <f>Таблица1[[#This Row],[угол обхв5]]+Таблица1[[#This Row],[Y5, мм]]</f>
        <v>58377.70584367674</v>
      </c>
      <c r="BY1134" s="14">
        <f>Таблица1[[#This Row],[угол обхв6]]+Таблица1[[#This Row],[Lдуг 4,мм]]</f>
        <v>15125.360234390831</v>
      </c>
      <c r="BZ1134" s="14">
        <f>Таблица1[[#This Row],[Т1]]+Таблица1[[#This Row],[X6, мм]]</f>
        <v>58585.887368697098</v>
      </c>
      <c r="CA1134" s="14">
        <f>Таблица1[[#This Row],[Т2]]+Таблица1[[#This Row],[Lдуг 5,мм]]</f>
        <v>20605.892416578979</v>
      </c>
      <c r="CB1134" s="14">
        <f>Таблица1[[#This Row],[Т3]]+Таблица1[[#This Row],[Y6, мм]]</f>
        <v>58817.92755931666</v>
      </c>
      <c r="CC1134" s="14">
        <f>Таблица1[[#This Row],[Т4]]+Таблица1[[#This Row],[Lдуг 6,мм]]</f>
        <v>21734.367936916038</v>
      </c>
      <c r="CD1134" s="14">
        <f>Таблица1[[#This Row],[Т5]]+Таблица1[[#This Row],[Lдуг 1,мм]]</f>
        <v>58865.181388650446</v>
      </c>
      <c r="CE1134" s="14">
        <f>Таблица1[[#This Row],[Т6]]+Таблица1[[#This Row],[Lпрям1, мм]]</f>
        <v>22124.662697321553</v>
      </c>
      <c r="CF1134" s="15">
        <f>Таблица1[[#This Row],[Т7]]+Таблица1[[#This Row],[Lдуг 2,мм]]</f>
        <v>59071.093643139015</v>
      </c>
      <c r="CG1134" s="14">
        <f>Таблица1[[#This Row],[Т8]]+Таблица1[[#This Row],[Lпрям2, мм]]</f>
        <v>25974.232686732819</v>
      </c>
      <c r="CH1134" s="14">
        <f>Таблица1[[#This Row],[Т9]]-Таблица1[[#This Row],[Т9]]</f>
        <v>0</v>
      </c>
      <c r="CI1134" s="50">
        <f>Таблица1[[#This Row],[Т9]]-Таблица1[[#This Row],[Т8]]</f>
        <v>36946.430945817461</v>
      </c>
      <c r="CJ1134" s="54">
        <f>Таблица1[[#This Row],[Т9]]-Таблица1[[#This Row],[Т7]]</f>
        <v>205.91225448856858</v>
      </c>
      <c r="CK1134" s="14">
        <f>Таблица1[[#This Row],[Т9]]-Таблица1[[#This Row],[Т6]]</f>
        <v>37336.725706222976</v>
      </c>
      <c r="CL1134" s="14">
        <f>Таблица1[[#This Row],[Т9]]-Таблица1[[#This Row],[Т5]]</f>
        <v>253.16608382235427</v>
      </c>
      <c r="CM1134" s="14">
        <f>Таблица1[[#This Row],[Т9]]-Таблица1[[#This Row],[Т4]]</f>
        <v>38465.201226560035</v>
      </c>
      <c r="CN1134" s="14">
        <f>Таблица1[[#This Row],[Т9]]-Таблица1[[#This Row],[Т3]]</f>
        <v>485.20627444191632</v>
      </c>
      <c r="CO1134" s="14">
        <f>Таблица1[[#This Row],[Т9]]-Таблица1[[#This Row],[Т2]]</f>
        <v>43945.733408748187</v>
      </c>
      <c r="CP1134" s="14">
        <f>Таблица1[[#This Row],[Т9]]-Таблица1[[#This Row],[Т1]]</f>
        <v>693.38779946227442</v>
      </c>
      <c r="CQ1134" s="14">
        <f>Таблица1[[#This Row],[Т9]]-Таблица1[[#This Row],[угол обхв6]]</f>
        <v>46250.497943330862</v>
      </c>
      <c r="CR1134" s="14">
        <f>Таблица1[[#This Row],[Т9]]-Таблица1[[#This Row],[угол обхв5]]</f>
        <v>915.84007557659788</v>
      </c>
      <c r="CS1134" s="14">
        <f>Таблица1[[#This Row],[Т9]]-Таблица1[[#This Row],[угол обхв4]]</f>
        <v>59071.093643139015</v>
      </c>
      <c r="CT1134" s="14">
        <f>Таблица1[[#This Row],[Lкан_прям, мм]]+Таблица1[[#This Row],[Lкан_дуг, мм]]+Таблица1[[#This Row],[Lкан_леб,мм]]</f>
        <v>85045.326329871838</v>
      </c>
      <c r="CU1134" s="16">
        <f>Таблица1[[#This Row],[Lкан_леб,мм]]</f>
        <v>58155.253567562417</v>
      </c>
      <c r="CV1134" s="14">
        <f>2534431-(Таблица1[[#This Row],[Т23]]+Таблица1[[#This Row],[угол обхв3]])</f>
        <v>2449210.9272376904</v>
      </c>
      <c r="CW1134" s="50">
        <f>SUM(X1134:AC1134,AD1134:AI1134)-Таблица1[[#This Row],[lподв_min, мм]]</f>
        <v>23040.502773958011</v>
      </c>
      <c r="CX1134" s="17">
        <f>CW1573-Таблица1[[#This Row],[Суммарная длина каната]]</f>
        <v>-2425399.9920610697</v>
      </c>
    </row>
    <row r="1135" spans="1:102" x14ac:dyDescent="0.25">
      <c r="A1135" s="21">
        <v>1134</v>
      </c>
      <c r="B1135" s="10">
        <v>27.030408163265299</v>
      </c>
      <c r="C1135" s="10">
        <v>128.45918367346943</v>
      </c>
      <c r="D1135" s="11">
        <v>17350.326758485917</v>
      </c>
      <c r="E1135" s="11">
        <v>12019.491783338675</v>
      </c>
      <c r="F1135" s="11">
        <v>17241.102321588871</v>
      </c>
      <c r="G1135" s="11">
        <v>12107.758551629597</v>
      </c>
      <c r="H1135" s="11">
        <v>17758.326268485915</v>
      </c>
      <c r="I1135" s="11">
        <v>8118.5207061465353</v>
      </c>
      <c r="J1135" s="11">
        <v>3900.9710771921409</v>
      </c>
      <c r="K1135" s="11">
        <v>25974.232686718868</v>
      </c>
      <c r="L1135" s="11">
        <v>915.84007559055885</v>
      </c>
      <c r="M1135" s="11">
        <v>58155.253567562417</v>
      </c>
      <c r="N1135" s="11">
        <v>9751.0192199803587</v>
      </c>
      <c r="O1135" s="11">
        <v>16539.805807879475</v>
      </c>
      <c r="P1135" s="43">
        <v>11999.964672945209</v>
      </c>
      <c r="Q1135" s="11">
        <v>16398.769755060552</v>
      </c>
      <c r="R1135" s="11">
        <v>16624.777556637906</v>
      </c>
      <c r="S1135" s="11">
        <v>13458.133975024195</v>
      </c>
      <c r="T1135" s="11">
        <v>17840.820204606436</v>
      </c>
      <c r="U1135" s="11">
        <v>12779.493217095755</v>
      </c>
      <c r="V1135" s="11">
        <v>17350.326758485917</v>
      </c>
      <c r="W1135" s="11">
        <v>12019.491783338675</v>
      </c>
      <c r="X1135" s="12">
        <v>0</v>
      </c>
      <c r="Y1135" s="12">
        <v>206.00058295055871</v>
      </c>
      <c r="Z1135" s="12">
        <v>205.52002493622641</v>
      </c>
      <c r="AA1135" s="44">
        <v>232.04019061955859</v>
      </c>
      <c r="AB1135" s="45">
        <v>47.253829333785042</v>
      </c>
      <c r="AC1135" s="12">
        <v>225.02544775043006</v>
      </c>
      <c r="AD1135" s="12">
        <v>12820.595699808153</v>
      </c>
      <c r="AE1135" s="12">
        <v>2253.3634457419466</v>
      </c>
      <c r="AF1135" s="12">
        <v>5480.5321821881498</v>
      </c>
      <c r="AG1135" s="44">
        <v>1128.4755203370644</v>
      </c>
      <c r="AH1135" s="45">
        <v>390.29476040551697</v>
      </c>
      <c r="AI1135" s="12">
        <v>3900.971078238033</v>
      </c>
      <c r="AJ1135" s="12">
        <v>-25.340394918852546</v>
      </c>
      <c r="AK1135" s="12">
        <v>3.5884383662004824</v>
      </c>
      <c r="AL1135" s="12">
        <v>32.449786489409334</v>
      </c>
      <c r="AM1135" s="44">
        <v>65.035383548016739</v>
      </c>
      <c r="AN1135" s="45">
        <v>58.399488972876121</v>
      </c>
      <c r="AO1135" s="12">
        <v>89.999999853124322</v>
      </c>
      <c r="AP1135" s="12">
        <v>-2010.6139563897559</v>
      </c>
      <c r="AQ1135" s="12">
        <v>9776.5555841469359</v>
      </c>
      <c r="AR1135" s="12">
        <v>12218.881259577825</v>
      </c>
      <c r="AS1135" s="44">
        <v>16994.657547919542</v>
      </c>
      <c r="AT1135" s="45">
        <v>17493.317522272093</v>
      </c>
      <c r="AU1135" s="12">
        <v>17758.326758485917</v>
      </c>
      <c r="AV1135" s="12">
        <v>11421.395593521003</v>
      </c>
      <c r="AW1135" s="12">
        <v>16947.005874315066</v>
      </c>
      <c r="AX1135" s="12">
        <v>16743.065453693463</v>
      </c>
      <c r="AY1135" s="44">
        <v>13630.333835795038</v>
      </c>
      <c r="AZ1135" s="45">
        <v>12565.703868038243</v>
      </c>
      <c r="BA1135" s="12">
        <v>12019.491784384571</v>
      </c>
      <c r="BB1135" s="12">
        <v>9576.3971957931062</v>
      </c>
      <c r="BC1135" s="12">
        <v>12025.501037111786</v>
      </c>
      <c r="BD1135" s="12">
        <v>16843.694143270521</v>
      </c>
      <c r="BE1135" s="44">
        <v>17470.9402133248</v>
      </c>
      <c r="BF1135" s="45">
        <v>17697.82944082026</v>
      </c>
      <c r="BG1135" s="12">
        <v>17758.326768485917</v>
      </c>
      <c r="BH1135" s="12">
        <v>16908.548467018267</v>
      </c>
      <c r="BI1135" s="12">
        <v>16805.969821496146</v>
      </c>
      <c r="BJ1135" s="12">
        <v>13802.429673657105</v>
      </c>
      <c r="BK1135" s="44">
        <v>12607.293356324912</v>
      </c>
      <c r="BL1135" s="45">
        <v>12233.281132396189</v>
      </c>
      <c r="BM1135" s="12">
        <v>8118.5207061465371</v>
      </c>
      <c r="BN1135" s="12">
        <v>0</v>
      </c>
      <c r="BO1135" s="12">
        <v>28.928833285053031</v>
      </c>
      <c r="BP1135" s="12">
        <v>28.861348123208845</v>
      </c>
      <c r="BQ1135" s="48">
        <v>32.585597058607405</v>
      </c>
      <c r="BR1135" s="49">
        <v>6.6358945751406111</v>
      </c>
      <c r="BS1135" s="13">
        <v>31.600510880248201</v>
      </c>
      <c r="BT1135" s="12">
        <v>174.7464324375787</v>
      </c>
      <c r="BV1135" s="14">
        <f>Таблица1[[#This Row],[Lкан_леб,мм]]</f>
        <v>58155.253567562417</v>
      </c>
      <c r="BW1135" s="50">
        <f>Таблица1[[#This Row],[угол обхв4]]+Таблица1[[#This Row],[Lдуг 3,мм]]</f>
        <v>12820.595699808153</v>
      </c>
      <c r="BX1135" s="54">
        <f>Таблица1[[#This Row],[угол обхв5]]+Таблица1[[#This Row],[Y5, мм]]</f>
        <v>58361.254150512978</v>
      </c>
      <c r="BY1135" s="14">
        <f>Таблица1[[#This Row],[угол обхв6]]+Таблица1[[#This Row],[Lдуг 4,мм]]</f>
        <v>15073.959145550099</v>
      </c>
      <c r="BZ1135" s="14">
        <f>Таблица1[[#This Row],[Т1]]+Таблица1[[#This Row],[X6, мм]]</f>
        <v>58566.774175449202</v>
      </c>
      <c r="CA1135" s="14">
        <f>Таблица1[[#This Row],[Т2]]+Таблица1[[#This Row],[Lдуг 5,мм]]</f>
        <v>20554.491327738251</v>
      </c>
      <c r="CB1135" s="14">
        <f>Таблица1[[#This Row],[Т3]]+Таблица1[[#This Row],[Y6, мм]]</f>
        <v>58798.814366068764</v>
      </c>
      <c r="CC1135" s="14">
        <f>Таблица1[[#This Row],[Т4]]+Таблица1[[#This Row],[Lдуг 6,мм]]</f>
        <v>21682.966848075317</v>
      </c>
      <c r="CD1135" s="14">
        <f>Таблица1[[#This Row],[Т5]]+Таблица1[[#This Row],[Lдуг 1,мм]]</f>
        <v>58846.068195402549</v>
      </c>
      <c r="CE1135" s="14">
        <f>Таблица1[[#This Row],[Т6]]+Таблица1[[#This Row],[Lпрям1, мм]]</f>
        <v>22073.261608480832</v>
      </c>
      <c r="CF1135" s="15">
        <f>Таблица1[[#This Row],[Т7]]+Таблица1[[#This Row],[Lдуг 2,мм]]</f>
        <v>59071.093643152977</v>
      </c>
      <c r="CG1135" s="14">
        <f>Таблица1[[#This Row],[Т8]]+Таблица1[[#This Row],[Lпрям2, мм]]</f>
        <v>25974.232686718864</v>
      </c>
      <c r="CH1135" s="14">
        <f>Таблица1[[#This Row],[Т9]]-Таблица1[[#This Row],[Т9]]</f>
        <v>0</v>
      </c>
      <c r="CI1135" s="50">
        <f>Таблица1[[#This Row],[Т9]]-Таблица1[[#This Row],[Т8]]</f>
        <v>36997.832034672145</v>
      </c>
      <c r="CJ1135" s="54">
        <f>Таблица1[[#This Row],[Т9]]-Таблица1[[#This Row],[Т7]]</f>
        <v>225.0254477504277</v>
      </c>
      <c r="CK1135" s="14">
        <f>Таблица1[[#This Row],[Т9]]-Таблица1[[#This Row],[Т6]]</f>
        <v>37388.12679507766</v>
      </c>
      <c r="CL1135" s="14">
        <f>Таблица1[[#This Row],[Т9]]-Таблица1[[#This Row],[Т5]]</f>
        <v>272.27927708421339</v>
      </c>
      <c r="CM1135" s="14">
        <f>Таблица1[[#This Row],[Т9]]-Таблица1[[#This Row],[Т4]]</f>
        <v>38516.602315414726</v>
      </c>
      <c r="CN1135" s="14">
        <f>Таблица1[[#This Row],[Т9]]-Таблица1[[#This Row],[Т3]]</f>
        <v>504.31946770377544</v>
      </c>
      <c r="CO1135" s="14">
        <f>Таблица1[[#This Row],[Т9]]-Таблица1[[#This Row],[Т2]]</f>
        <v>43997.134497602878</v>
      </c>
      <c r="CP1135" s="14">
        <f>Таблица1[[#This Row],[Т9]]-Таблица1[[#This Row],[Т1]]</f>
        <v>709.83949263999966</v>
      </c>
      <c r="CQ1135" s="14">
        <f>Таблица1[[#This Row],[Т9]]-Таблица1[[#This Row],[угол обхв6]]</f>
        <v>46250.497943344824</v>
      </c>
      <c r="CR1135" s="14">
        <f>Таблица1[[#This Row],[Т9]]-Таблица1[[#This Row],[угол обхв5]]</f>
        <v>915.84007559056045</v>
      </c>
      <c r="CS1135" s="14">
        <f>Таблица1[[#This Row],[Т9]]-Таблица1[[#This Row],[угол обхв4]]</f>
        <v>59071.093643152977</v>
      </c>
      <c r="CT1135" s="14">
        <f>Таблица1[[#This Row],[Lкан_прям, мм]]+Таблица1[[#This Row],[Lкан_дуг, мм]]+Таблица1[[#This Row],[Lкан_леб,мм]]</f>
        <v>85045.326329871838</v>
      </c>
      <c r="CU1135" s="16">
        <f>Таблица1[[#This Row],[Lкан_леб,мм]]</f>
        <v>58155.253567562417</v>
      </c>
      <c r="CV1135" s="14">
        <f>2534431-(Таблица1[[#This Row],[Т23]]+Таблица1[[#This Row],[угол обхв3]])</f>
        <v>2449210.9272376904</v>
      </c>
      <c r="CW1135" s="50">
        <f>SUM(X1135:AC1135,AD1135:AI1135)-Таблица1[[#This Row],[lподв_min, мм]]</f>
        <v>22989.101685117279</v>
      </c>
      <c r="CX1135" s="17">
        <f>CW1574-Таблица1[[#This Row],[Суммарная длина каната]]</f>
        <v>-2425456.8770053335</v>
      </c>
    </row>
    <row r="1136" spans="1:102" x14ac:dyDescent="0.25">
      <c r="A1136" s="21">
        <v>1135</v>
      </c>
      <c r="B1136" s="10">
        <v>27.030408163265299</v>
      </c>
      <c r="C1136" s="10">
        <v>131.14326530612249</v>
      </c>
      <c r="D1136" s="11">
        <v>17501.478838614228</v>
      </c>
      <c r="E1136" s="11">
        <v>12368.527376966309</v>
      </c>
      <c r="F1136" s="11">
        <v>17388.240790976273</v>
      </c>
      <c r="G1136" s="11">
        <v>12451.582446451221</v>
      </c>
      <c r="H1136" s="11">
        <v>17909.47834861423</v>
      </c>
      <c r="I1136" s="11">
        <v>8415.5926697879804</v>
      </c>
      <c r="J1136" s="11">
        <v>3952.9347071783291</v>
      </c>
      <c r="K1136" s="11">
        <v>25974.232686705109</v>
      </c>
      <c r="L1136" s="11">
        <v>915.84007560431075</v>
      </c>
      <c r="M1136" s="11">
        <v>58155.253567562417</v>
      </c>
      <c r="N1136" s="11">
        <v>9751.0192199803587</v>
      </c>
      <c r="O1136" s="11">
        <v>16539.805807879475</v>
      </c>
      <c r="P1136" s="43">
        <v>11951.909608507523</v>
      </c>
      <c r="Q1136" s="11">
        <v>16492.449219127342</v>
      </c>
      <c r="R1136" s="11">
        <v>16709.355545834333</v>
      </c>
      <c r="S1136" s="11">
        <v>13771.61457633616</v>
      </c>
      <c r="T1136" s="11">
        <v>17955.844122613555</v>
      </c>
      <c r="U1136" s="11">
        <v>13150.664314270904</v>
      </c>
      <c r="V1136" s="11">
        <v>17501.478838614228</v>
      </c>
      <c r="W1136" s="11">
        <v>12368.527376966309</v>
      </c>
      <c r="X1136" s="12">
        <v>0</v>
      </c>
      <c r="Y1136" s="12">
        <v>189.22510379248894</v>
      </c>
      <c r="Z1136" s="12">
        <v>203.18231084639925</v>
      </c>
      <c r="AA1136" s="44">
        <v>232.04019061955873</v>
      </c>
      <c r="AB1136" s="45">
        <v>47.253829333786669</v>
      </c>
      <c r="AC1136" s="12">
        <v>244.13864101207727</v>
      </c>
      <c r="AD1136" s="12">
        <v>12820.595699808153</v>
      </c>
      <c r="AE1136" s="12">
        <v>2201.3998157557608</v>
      </c>
      <c r="AF1136" s="12">
        <v>5480.5321821881471</v>
      </c>
      <c r="AG1136" s="44">
        <v>1128.4755203370592</v>
      </c>
      <c r="AH1136" s="45">
        <v>390.29476040551327</v>
      </c>
      <c r="AI1136" s="12">
        <v>3952.9347082104723</v>
      </c>
      <c r="AJ1136" s="12">
        <v>-25.340394918852546</v>
      </c>
      <c r="AK1136" s="12">
        <v>1.2326438684870735</v>
      </c>
      <c r="AL1136" s="12">
        <v>29.765704856756305</v>
      </c>
      <c r="AM1136" s="44">
        <v>62.351301915363734</v>
      </c>
      <c r="AN1136" s="45">
        <v>55.715407340222889</v>
      </c>
      <c r="AO1136" s="12">
        <v>89.99999985505508</v>
      </c>
      <c r="AP1136" s="12">
        <v>-2010.6139563897559</v>
      </c>
      <c r="AQ1136" s="12">
        <v>9759.7961300502993</v>
      </c>
      <c r="AR1136" s="12">
        <v>12154.463028021537</v>
      </c>
      <c r="AS1136" s="44">
        <v>17070.765815494604</v>
      </c>
      <c r="AT1136" s="45">
        <v>17618.734203500342</v>
      </c>
      <c r="AU1136" s="12">
        <v>17909.478838614232</v>
      </c>
      <c r="AV1136" s="12">
        <v>11421.395593521003</v>
      </c>
      <c r="AW1136" s="12">
        <v>16947.711392359051</v>
      </c>
      <c r="AX1136" s="12">
        <v>16846.618828556468</v>
      </c>
      <c r="AY1136" s="44">
        <v>13960.946604752095</v>
      </c>
      <c r="AZ1136" s="45">
        <v>12920.836329822791</v>
      </c>
      <c r="BA1136" s="12">
        <v>12368.527377998455</v>
      </c>
      <c r="BB1136" s="12">
        <v>9576.3971957931062</v>
      </c>
      <c r="BC1136" s="12">
        <v>11960.686518577464</v>
      </c>
      <c r="BD1136" s="12">
        <v>16911.908965348346</v>
      </c>
      <c r="BE1136" s="44">
        <v>17594.433852953287</v>
      </c>
      <c r="BF1136" s="45">
        <v>17838.588757727444</v>
      </c>
      <c r="BG1136" s="12">
        <v>17909.478848614228</v>
      </c>
      <c r="BH1136" s="12">
        <v>16908.548467018267</v>
      </c>
      <c r="BI1136" s="12">
        <v>16900.354803606915</v>
      </c>
      <c r="BJ1136" s="12">
        <v>14125.784185765287</v>
      </c>
      <c r="BK1136" s="44">
        <v>12961.332285854969</v>
      </c>
      <c r="BL1136" s="45">
        <v>12598.355361414422</v>
      </c>
      <c r="BM1136" s="12">
        <v>8415.5926697879822</v>
      </c>
      <c r="BN1136" s="12">
        <v>0</v>
      </c>
      <c r="BO1136" s="12">
        <v>26.57303878733962</v>
      </c>
      <c r="BP1136" s="12">
        <v>28.533060988269231</v>
      </c>
      <c r="BQ1136" s="48">
        <v>32.585597058607426</v>
      </c>
      <c r="BR1136" s="49">
        <v>6.6358945751408402</v>
      </c>
      <c r="BS1136" s="13">
        <v>34.284592514832191</v>
      </c>
      <c r="BT1136" s="12">
        <v>174.7464324375787</v>
      </c>
      <c r="BV1136" s="14">
        <f>Таблица1[[#This Row],[Lкан_леб,мм]]</f>
        <v>58155.253567562417</v>
      </c>
      <c r="BW1136" s="50">
        <f>Таблица1[[#This Row],[угол обхв4]]+Таблица1[[#This Row],[Lдуг 3,мм]]</f>
        <v>12820.595699808153</v>
      </c>
      <c r="BX1136" s="54">
        <f>Таблица1[[#This Row],[угол обхв5]]+Таблица1[[#This Row],[Y5, мм]]</f>
        <v>58344.478671354904</v>
      </c>
      <c r="BY1136" s="14">
        <f>Таблица1[[#This Row],[угол обхв6]]+Таблица1[[#This Row],[Lдуг 4,мм]]</f>
        <v>15021.995515563915</v>
      </c>
      <c r="BZ1136" s="14">
        <f>Таблица1[[#This Row],[Т1]]+Таблица1[[#This Row],[X6, мм]]</f>
        <v>58547.660982201305</v>
      </c>
      <c r="CA1136" s="14">
        <f>Таблица1[[#This Row],[Т2]]+Таблица1[[#This Row],[Lдуг 5,мм]]</f>
        <v>20502.527697752063</v>
      </c>
      <c r="CB1136" s="14">
        <f>Таблица1[[#This Row],[Т3]]+Таблица1[[#This Row],[Y6, мм]]</f>
        <v>58779.701172820867</v>
      </c>
      <c r="CC1136" s="14">
        <f>Таблица1[[#This Row],[Т4]]+Таблица1[[#This Row],[Lдуг 6,мм]]</f>
        <v>21631.003218089121</v>
      </c>
      <c r="CD1136" s="14">
        <f>Таблица1[[#This Row],[Т5]]+Таблица1[[#This Row],[Lдуг 1,мм]]</f>
        <v>58826.955002154653</v>
      </c>
      <c r="CE1136" s="14">
        <f>Таблица1[[#This Row],[Т6]]+Таблица1[[#This Row],[Lпрям1, мм]]</f>
        <v>22021.297978494633</v>
      </c>
      <c r="CF1136" s="15">
        <f>Таблица1[[#This Row],[Т7]]+Таблица1[[#This Row],[Lдуг 2,мм]]</f>
        <v>59071.093643166729</v>
      </c>
      <c r="CG1136" s="14">
        <f>Таблица1[[#This Row],[Т8]]+Таблица1[[#This Row],[Lпрям2, мм]]</f>
        <v>25974.232686705105</v>
      </c>
      <c r="CH1136" s="14">
        <f>Таблица1[[#This Row],[Т9]]-Таблица1[[#This Row],[Т9]]</f>
        <v>0</v>
      </c>
      <c r="CI1136" s="50">
        <f>Таблица1[[#This Row],[Т9]]-Таблица1[[#This Row],[Т8]]</f>
        <v>37049.7956646721</v>
      </c>
      <c r="CJ1136" s="54">
        <f>Таблица1[[#This Row],[Т9]]-Таблица1[[#This Row],[Т7]]</f>
        <v>244.13864101207582</v>
      </c>
      <c r="CK1136" s="14">
        <f>Таблица1[[#This Row],[Т9]]-Таблица1[[#This Row],[Т6]]</f>
        <v>37440.090425077608</v>
      </c>
      <c r="CL1136" s="14">
        <f>Таблица1[[#This Row],[Т9]]-Таблица1[[#This Row],[Т5]]</f>
        <v>291.39247034586151</v>
      </c>
      <c r="CM1136" s="14">
        <f>Таблица1[[#This Row],[Т9]]-Таблица1[[#This Row],[Т4]]</f>
        <v>38568.565945414666</v>
      </c>
      <c r="CN1136" s="14">
        <f>Таблица1[[#This Row],[Т9]]-Таблица1[[#This Row],[Т3]]</f>
        <v>523.43266096542357</v>
      </c>
      <c r="CO1136" s="14">
        <f>Таблица1[[#This Row],[Т9]]-Таблица1[[#This Row],[Т2]]</f>
        <v>44049.098127602818</v>
      </c>
      <c r="CP1136" s="14">
        <f>Таблица1[[#This Row],[Т9]]-Таблица1[[#This Row],[Т1]]</f>
        <v>726.61497181182494</v>
      </c>
      <c r="CQ1136" s="14">
        <f>Таблица1[[#This Row],[Т9]]-Таблица1[[#This Row],[угол обхв6]]</f>
        <v>46250.497943358576</v>
      </c>
      <c r="CR1136" s="14">
        <f>Таблица1[[#This Row],[Т9]]-Таблица1[[#This Row],[угол обхв5]]</f>
        <v>915.84007560431201</v>
      </c>
      <c r="CS1136" s="14">
        <f>Таблица1[[#This Row],[Т9]]-Таблица1[[#This Row],[угол обхв4]]</f>
        <v>59071.093643166729</v>
      </c>
      <c r="CT1136" s="14">
        <f>Таблица1[[#This Row],[Lкан_прям, мм]]+Таблица1[[#This Row],[Lкан_дуг, мм]]+Таблица1[[#This Row],[Lкан_леб,мм]]</f>
        <v>85045.326329871838</v>
      </c>
      <c r="CU1136" s="16">
        <f>Таблица1[[#This Row],[Lкан_леб,мм]]</f>
        <v>58155.253567562417</v>
      </c>
      <c r="CV1136" s="14">
        <f>2534431-(Таблица1[[#This Row],[Т23]]+Таблица1[[#This Row],[угол обхв3]])</f>
        <v>2449210.9272376904</v>
      </c>
      <c r="CW1136" s="50">
        <f>SUM(X1136:AC1136,AD1136:AI1136)-Таблица1[[#This Row],[lподв_min, мм]]</f>
        <v>22937.138055131083</v>
      </c>
      <c r="CX1136" s="17">
        <f>CW1575-Таблица1[[#This Row],[Суммарная длина каната]]</f>
        <v>-2425515.3379690656</v>
      </c>
    </row>
    <row r="1137" spans="1:102" x14ac:dyDescent="0.25">
      <c r="A1137" s="21">
        <v>1136</v>
      </c>
      <c r="B1137" s="10">
        <v>27.030408163265299</v>
      </c>
      <c r="C1137" s="10">
        <v>133.82734693877552</v>
      </c>
      <c r="D1137" s="11">
        <v>17636.120130236548</v>
      </c>
      <c r="E1137" s="11">
        <v>12724.258342073908</v>
      </c>
      <c r="F1137" s="11">
        <v>17519.116933369532</v>
      </c>
      <c r="G1137" s="11">
        <v>12801.91947728901</v>
      </c>
      <c r="H1137" s="11">
        <v>18044.119640236549</v>
      </c>
      <c r="I1137" s="11">
        <v>8718.8748342337458</v>
      </c>
      <c r="J1137" s="11">
        <v>4005.383507840163</v>
      </c>
      <c r="K1137" s="11">
        <v>25974.232686691601</v>
      </c>
      <c r="L1137" s="11">
        <v>915.8400756178288</v>
      </c>
      <c r="M1137" s="11">
        <v>58155.253567562417</v>
      </c>
      <c r="N1137" s="11">
        <v>9751.0192199803587</v>
      </c>
      <c r="O1137" s="11">
        <v>16539.805807879475</v>
      </c>
      <c r="P1137" s="43">
        <v>11899.520355123874</v>
      </c>
      <c r="Q1137" s="11">
        <v>16583.7755424731</v>
      </c>
      <c r="R1137" s="11">
        <v>16779.160785593824</v>
      </c>
      <c r="S1137" s="11">
        <v>14088.71196225655</v>
      </c>
      <c r="T1137" s="11">
        <v>18053.360305525162</v>
      </c>
      <c r="U1137" s="11">
        <v>13526.814655440843</v>
      </c>
      <c r="V1137" s="11">
        <v>17636.120130236548</v>
      </c>
      <c r="W1137" s="11">
        <v>12724.258342073908</v>
      </c>
      <c r="X1137" s="12">
        <v>0</v>
      </c>
      <c r="Y1137" s="12">
        <v>172.09883694422675</v>
      </c>
      <c r="Z1137" s="12">
        <v>201.19538444676422</v>
      </c>
      <c r="AA1137" s="44">
        <v>232.0401906195587</v>
      </c>
      <c r="AB1137" s="45">
        <v>47.253829333787856</v>
      </c>
      <c r="AC1137" s="12">
        <v>263.25183427349123</v>
      </c>
      <c r="AD1137" s="12">
        <v>12820.595699808153</v>
      </c>
      <c r="AE1137" s="12">
        <v>2148.9510150939245</v>
      </c>
      <c r="AF1137" s="12">
        <v>5480.5321821881489</v>
      </c>
      <c r="AG1137" s="44">
        <v>1128.4755203370612</v>
      </c>
      <c r="AH1137" s="45">
        <v>390.29476040551674</v>
      </c>
      <c r="AI1137" s="12">
        <v>4005.3835088587898</v>
      </c>
      <c r="AJ1137" s="12">
        <v>-25.340394918852546</v>
      </c>
      <c r="AK1137" s="12">
        <v>-1.1724120364645025</v>
      </c>
      <c r="AL1137" s="12">
        <v>27.081623224103229</v>
      </c>
      <c r="AM1137" s="44">
        <v>59.667220282710652</v>
      </c>
      <c r="AN1137" s="45">
        <v>53.03132570756965</v>
      </c>
      <c r="AO1137" s="12">
        <v>89.999999856953082</v>
      </c>
      <c r="AP1137" s="12">
        <v>-2010.6139563897559</v>
      </c>
      <c r="AQ1137" s="12">
        <v>9742.6711228910372</v>
      </c>
      <c r="AR1137" s="12">
        <v>12085.266174487335</v>
      </c>
      <c r="AS1137" s="44">
        <v>17131.308344492838</v>
      </c>
      <c r="AT1137" s="45">
        <v>17727.382820105246</v>
      </c>
      <c r="AU1137" s="12">
        <v>18044.120130236548</v>
      </c>
      <c r="AV1137" s="12">
        <v>11421.395593521003</v>
      </c>
      <c r="AW1137" s="12">
        <v>16947.720393638538</v>
      </c>
      <c r="AX1137" s="12">
        <v>16947.041960669165</v>
      </c>
      <c r="AY1137" s="44">
        <v>14294.760735030055</v>
      </c>
      <c r="AZ1137" s="45">
        <v>13281.452313180855</v>
      </c>
      <c r="BA1137" s="12">
        <v>12724.258343092539</v>
      </c>
      <c r="BB1137" s="12">
        <v>9576.3971957931062</v>
      </c>
      <c r="BC1137" s="12">
        <v>11891.172258034552</v>
      </c>
      <c r="BD1137" s="12">
        <v>16964.906604957287</v>
      </c>
      <c r="BE1137" s="44">
        <v>17701.212746626152</v>
      </c>
      <c r="BF1137" s="45">
        <v>17962.097615656468</v>
      </c>
      <c r="BG1137" s="12">
        <v>18044.120140236548</v>
      </c>
      <c r="BH1137" s="12">
        <v>16908.548467018267</v>
      </c>
      <c r="BI1137" s="12">
        <v>16991.690128232163</v>
      </c>
      <c r="BJ1137" s="12">
        <v>14451.978380452612</v>
      </c>
      <c r="BK1137" s="44">
        <v>13320.765882667338</v>
      </c>
      <c r="BL1137" s="45">
        <v>12969.620684333897</v>
      </c>
      <c r="BM1137" s="12">
        <v>8718.8748342337476</v>
      </c>
      <c r="BN1137" s="12">
        <v>0</v>
      </c>
      <c r="BO1137" s="12">
        <v>24.167982882388046</v>
      </c>
      <c r="BP1137" s="12">
        <v>28.254035260567729</v>
      </c>
      <c r="BQ1137" s="48">
        <v>32.585597058607419</v>
      </c>
      <c r="BR1137" s="49">
        <v>6.6358945751410054</v>
      </c>
      <c r="BS1137" s="13">
        <v>36.968674149383439</v>
      </c>
      <c r="BT1137" s="12">
        <v>174.7464324375787</v>
      </c>
      <c r="BV1137" s="14">
        <f>Таблица1[[#This Row],[Lкан_леб,мм]]</f>
        <v>58155.253567562417</v>
      </c>
      <c r="BW1137" s="50">
        <f>Таблица1[[#This Row],[угол обхв4]]+Таблица1[[#This Row],[Lдуг 3,мм]]</f>
        <v>12820.595699808153</v>
      </c>
      <c r="BX1137" s="54">
        <f>Таблица1[[#This Row],[угол обхв5]]+Таблица1[[#This Row],[Y5, мм]]</f>
        <v>58327.352404506644</v>
      </c>
      <c r="BY1137" s="14">
        <f>Таблица1[[#This Row],[угол обхв6]]+Таблица1[[#This Row],[Lдуг 4,мм]]</f>
        <v>14969.546714902077</v>
      </c>
      <c r="BZ1137" s="14">
        <f>Таблица1[[#This Row],[Т1]]+Таблица1[[#This Row],[X6, мм]]</f>
        <v>58528.547788953409</v>
      </c>
      <c r="CA1137" s="14">
        <f>Таблица1[[#This Row],[Т2]]+Таблица1[[#This Row],[Lдуг 5,мм]]</f>
        <v>20450.078897090225</v>
      </c>
      <c r="CB1137" s="14">
        <f>Таблица1[[#This Row],[Т3]]+Таблица1[[#This Row],[Y6, мм]]</f>
        <v>58760.587979572971</v>
      </c>
      <c r="CC1137" s="14">
        <f>Таблица1[[#This Row],[Т4]]+Таблица1[[#This Row],[Lдуг 6,мм]]</f>
        <v>21578.554417427287</v>
      </c>
      <c r="CD1137" s="14">
        <f>Таблица1[[#This Row],[Т5]]+Таблица1[[#This Row],[Lдуг 1,мм]]</f>
        <v>58807.841808906756</v>
      </c>
      <c r="CE1137" s="14">
        <f>Таблица1[[#This Row],[Т6]]+Таблица1[[#This Row],[Lпрям1, мм]]</f>
        <v>21968.849177832803</v>
      </c>
      <c r="CF1137" s="15">
        <f>Таблица1[[#This Row],[Т7]]+Таблица1[[#This Row],[Lдуг 2,мм]]</f>
        <v>59071.093643180247</v>
      </c>
      <c r="CG1137" s="14">
        <f>Таблица1[[#This Row],[Т8]]+Таблица1[[#This Row],[Lпрям2, мм]]</f>
        <v>25974.232686691594</v>
      </c>
      <c r="CH1137" s="14">
        <f>Таблица1[[#This Row],[Т9]]-Таблица1[[#This Row],[Т9]]</f>
        <v>0</v>
      </c>
      <c r="CI1137" s="50">
        <f>Таблица1[[#This Row],[Т9]]-Таблица1[[#This Row],[Т8]]</f>
        <v>37102.244465347445</v>
      </c>
      <c r="CJ1137" s="54">
        <f>Таблица1[[#This Row],[Т9]]-Таблица1[[#This Row],[Т7]]</f>
        <v>263.25183427349111</v>
      </c>
      <c r="CK1137" s="14">
        <f>Таблица1[[#This Row],[Т9]]-Таблица1[[#This Row],[Т6]]</f>
        <v>37492.53922575296</v>
      </c>
      <c r="CL1137" s="14">
        <f>Таблица1[[#This Row],[Т9]]-Таблица1[[#This Row],[Т5]]</f>
        <v>310.5056636072768</v>
      </c>
      <c r="CM1137" s="14">
        <f>Таблица1[[#This Row],[Т9]]-Таблица1[[#This Row],[Т4]]</f>
        <v>38621.014746090019</v>
      </c>
      <c r="CN1137" s="14">
        <f>Таблица1[[#This Row],[Т9]]-Таблица1[[#This Row],[Т3]]</f>
        <v>542.54585422683886</v>
      </c>
      <c r="CO1137" s="14">
        <f>Таблица1[[#This Row],[Т9]]-Таблица1[[#This Row],[Т2]]</f>
        <v>44101.546928278171</v>
      </c>
      <c r="CP1137" s="14">
        <f>Таблица1[[#This Row],[Т9]]-Таблица1[[#This Row],[Т1]]</f>
        <v>743.74123867360322</v>
      </c>
      <c r="CQ1137" s="14">
        <f>Таблица1[[#This Row],[Т9]]-Таблица1[[#This Row],[угол обхв6]]</f>
        <v>46250.497943372095</v>
      </c>
      <c r="CR1137" s="14">
        <f>Таблица1[[#This Row],[Т9]]-Таблица1[[#This Row],[угол обхв5]]</f>
        <v>915.84007561783073</v>
      </c>
      <c r="CS1137" s="14">
        <f>Таблица1[[#This Row],[Т9]]-Таблица1[[#This Row],[угол обхв4]]</f>
        <v>59071.093643180247</v>
      </c>
      <c r="CT1137" s="14">
        <f>Таблица1[[#This Row],[Lкан_прям, мм]]+Таблица1[[#This Row],[Lкан_дуг, мм]]+Таблица1[[#This Row],[Lкан_леб,мм]]</f>
        <v>85045.326329871838</v>
      </c>
      <c r="CU1137" s="16">
        <f>Таблица1[[#This Row],[Lкан_леб,мм]]</f>
        <v>58155.253567562417</v>
      </c>
      <c r="CV1137" s="14">
        <f>2534431-(Таблица1[[#This Row],[Т23]]+Таблица1[[#This Row],[угол обхв3]])</f>
        <v>2449210.9272376904</v>
      </c>
      <c r="CW1137" s="50">
        <f>SUM(X1137:AC1137,AD1137:AI1137)-Таблица1[[#This Row],[lподв_min, мм]]</f>
        <v>22884.68925446926</v>
      </c>
      <c r="CX1137" s="17">
        <f>CW1576-Таблица1[[#This Row],[Суммарная длина каната]]</f>
        <v>-2425575.3597244769</v>
      </c>
    </row>
    <row r="1138" spans="1:102" x14ac:dyDescent="0.25">
      <c r="A1138" s="21">
        <v>1137</v>
      </c>
      <c r="B1138" s="10">
        <v>27.030408163265299</v>
      </c>
      <c r="C1138" s="10">
        <v>136.51142857142858</v>
      </c>
      <c r="D1138" s="11">
        <v>17753.955209866042</v>
      </c>
      <c r="E1138" s="11">
        <v>13085.90415078019</v>
      </c>
      <c r="F1138" s="11">
        <v>17633.443586592301</v>
      </c>
      <c r="G1138" s="11">
        <v>13158.000951374446</v>
      </c>
      <c r="H1138" s="11">
        <v>18161.95471986604</v>
      </c>
      <c r="I1138" s="11">
        <v>9027.6696753642173</v>
      </c>
      <c r="J1138" s="11">
        <v>4058.2344754159735</v>
      </c>
      <c r="K1138" s="11">
        <v>25974.232686678326</v>
      </c>
      <c r="L1138" s="11">
        <v>915.84007563109299</v>
      </c>
      <c r="M1138" s="11">
        <v>58155.253567562417</v>
      </c>
      <c r="N1138" s="11">
        <v>9751.0192199803587</v>
      </c>
      <c r="O1138" s="11">
        <v>16539.805807879475</v>
      </c>
      <c r="P1138" s="43">
        <v>11842.911862790066</v>
      </c>
      <c r="Q1138" s="11">
        <v>16672.548341244146</v>
      </c>
      <c r="R1138" s="11">
        <v>16834.040112595671</v>
      </c>
      <c r="S1138" s="11">
        <v>14408.730372857015</v>
      </c>
      <c r="T1138" s="11">
        <v>18133.15478799355</v>
      </c>
      <c r="U1138" s="11">
        <v>13907.118909505287</v>
      </c>
      <c r="V1138" s="11">
        <v>17753.955209866042</v>
      </c>
      <c r="W1138" s="11">
        <v>13085.90415078019</v>
      </c>
      <c r="X1138" s="12">
        <v>0</v>
      </c>
      <c r="Y1138" s="12">
        <v>154.59225284901999</v>
      </c>
      <c r="Z1138" s="12">
        <v>199.58877529407403</v>
      </c>
      <c r="AA1138" s="44">
        <v>232.04019061955847</v>
      </c>
      <c r="AB1138" s="45">
        <v>47.253829333787124</v>
      </c>
      <c r="AC1138" s="12">
        <v>282.36502753465339</v>
      </c>
      <c r="AD1138" s="12">
        <v>12820.595699808153</v>
      </c>
      <c r="AE1138" s="12">
        <v>2096.1000475181168</v>
      </c>
      <c r="AF1138" s="12">
        <v>5480.5321821881462</v>
      </c>
      <c r="AG1138" s="44">
        <v>1128.4755203370617</v>
      </c>
      <c r="AH1138" s="45">
        <v>390.2947604055143</v>
      </c>
      <c r="AI1138" s="12">
        <v>4058.2344764213349</v>
      </c>
      <c r="AJ1138" s="12">
        <v>-25.340394918852546</v>
      </c>
      <c r="AK1138" s="12">
        <v>-3.630876208881662</v>
      </c>
      <c r="AL1138" s="12">
        <v>24.397541591450196</v>
      </c>
      <c r="AM1138" s="44">
        <v>56.98313865005759</v>
      </c>
      <c r="AN1138" s="45">
        <v>50.347244074916681</v>
      </c>
      <c r="AO1138" s="12">
        <v>89.999999858815997</v>
      </c>
      <c r="AP1138" s="12">
        <v>-2010.6139563897559</v>
      </c>
      <c r="AQ1138" s="12">
        <v>9725.1812578673798</v>
      </c>
      <c r="AR1138" s="12">
        <v>12011.442527403949</v>
      </c>
      <c r="AS1138" s="44">
        <v>17176.15229539077</v>
      </c>
      <c r="AT1138" s="45">
        <v>17819.024980485166</v>
      </c>
      <c r="AU1138" s="12">
        <v>18161.955209866042</v>
      </c>
      <c r="AV1138" s="12">
        <v>11421.395593521003</v>
      </c>
      <c r="AW1138" s="12">
        <v>16946.986848344091</v>
      </c>
      <c r="AX1138" s="12">
        <v>17044.11450639485</v>
      </c>
      <c r="AY1138" s="44">
        <v>14631.043787619081</v>
      </c>
      <c r="AZ1138" s="45">
        <v>13646.760571757586</v>
      </c>
      <c r="BA1138" s="12">
        <v>13085.904151785553</v>
      </c>
      <c r="BB1138" s="12">
        <v>9576.3971957931062</v>
      </c>
      <c r="BC1138" s="12">
        <v>11817.073900677087</v>
      </c>
      <c r="BD1138" s="12">
        <v>17002.570777209552</v>
      </c>
      <c r="BE1138" s="44">
        <v>17791.042605198447</v>
      </c>
      <c r="BF1138" s="45">
        <v>18068.085017374426</v>
      </c>
      <c r="BG1138" s="12">
        <v>18161.955219866042</v>
      </c>
      <c r="BH1138" s="12">
        <v>16908.548467018267</v>
      </c>
      <c r="BI1138" s="12">
        <v>17079.729381708763</v>
      </c>
      <c r="BJ1138" s="12">
        <v>14780.296538007722</v>
      </c>
      <c r="BK1138" s="44">
        <v>13684.805494743221</v>
      </c>
      <c r="BL1138" s="45">
        <v>13346.262488527893</v>
      </c>
      <c r="BM1138" s="12">
        <v>9027.6696753642191</v>
      </c>
      <c r="BN1138" s="12">
        <v>0</v>
      </c>
      <c r="BO1138" s="12">
        <v>21.709518709970883</v>
      </c>
      <c r="BP1138" s="12">
        <v>28.028417800331859</v>
      </c>
      <c r="BQ1138" s="48">
        <v>32.585597058607391</v>
      </c>
      <c r="BR1138" s="49">
        <v>6.6358945751409042</v>
      </c>
      <c r="BS1138" s="13">
        <v>39.652755783899316</v>
      </c>
      <c r="BT1138" s="12">
        <v>174.7464324375787</v>
      </c>
      <c r="BV1138" s="14">
        <f>Таблица1[[#This Row],[Lкан_леб,мм]]</f>
        <v>58155.253567562417</v>
      </c>
      <c r="BW1138" s="50">
        <f>Таблица1[[#This Row],[угол обхв4]]+Таблица1[[#This Row],[Lдуг 3,мм]]</f>
        <v>12820.595699808153</v>
      </c>
      <c r="BX1138" s="54">
        <f>Таблица1[[#This Row],[угол обхв5]]+Таблица1[[#This Row],[Y5, мм]]</f>
        <v>58309.845820411436</v>
      </c>
      <c r="BY1138" s="14">
        <f>Таблица1[[#This Row],[угол обхв6]]+Таблица1[[#This Row],[Lдуг 4,мм]]</f>
        <v>14916.69574732627</v>
      </c>
      <c r="BZ1138" s="14">
        <f>Таблица1[[#This Row],[Т1]]+Таблица1[[#This Row],[X6, мм]]</f>
        <v>58509.434595705512</v>
      </c>
      <c r="CA1138" s="14">
        <f>Таблица1[[#This Row],[Т2]]+Таблица1[[#This Row],[Lдуг 5,мм]]</f>
        <v>20397.227929514418</v>
      </c>
      <c r="CB1138" s="14">
        <f>Таблица1[[#This Row],[Т3]]+Таблица1[[#This Row],[Y6, мм]]</f>
        <v>58741.474786325074</v>
      </c>
      <c r="CC1138" s="14">
        <f>Таблица1[[#This Row],[Т4]]+Таблица1[[#This Row],[Lдуг 6,мм]]</f>
        <v>21525.70344985148</v>
      </c>
      <c r="CD1138" s="14">
        <f>Таблица1[[#This Row],[Т5]]+Таблица1[[#This Row],[Lдуг 1,мм]]</f>
        <v>58788.72861565886</v>
      </c>
      <c r="CE1138" s="14">
        <f>Таблица1[[#This Row],[Т6]]+Таблица1[[#This Row],[Lпрям1, мм]]</f>
        <v>21915.998210256996</v>
      </c>
      <c r="CF1138" s="15">
        <f>Таблица1[[#This Row],[Т7]]+Таблица1[[#This Row],[Lдуг 2,мм]]</f>
        <v>59071.093643193512</v>
      </c>
      <c r="CG1138" s="14">
        <f>Таблица1[[#This Row],[Т8]]+Таблица1[[#This Row],[Lпрям2, мм]]</f>
        <v>25974.23268667833</v>
      </c>
      <c r="CH1138" s="14">
        <f>Таблица1[[#This Row],[Т9]]-Таблица1[[#This Row],[Т9]]</f>
        <v>0</v>
      </c>
      <c r="CI1138" s="50">
        <f>Таблица1[[#This Row],[Т9]]-Таблица1[[#This Row],[Т8]]</f>
        <v>37155.09543293652</v>
      </c>
      <c r="CJ1138" s="54">
        <f>Таблица1[[#This Row],[Т9]]-Таблица1[[#This Row],[Т7]]</f>
        <v>282.36502753465174</v>
      </c>
      <c r="CK1138" s="14">
        <f>Таблица1[[#This Row],[Т9]]-Таблица1[[#This Row],[Т6]]</f>
        <v>37545.390193342027</v>
      </c>
      <c r="CL1138" s="14">
        <f>Таблица1[[#This Row],[Т9]]-Таблица1[[#This Row],[Т5]]</f>
        <v>329.61885686843743</v>
      </c>
      <c r="CM1138" s="14">
        <f>Таблица1[[#This Row],[Т9]]-Таблица1[[#This Row],[Т4]]</f>
        <v>38673.865713679093</v>
      </c>
      <c r="CN1138" s="14">
        <f>Таблица1[[#This Row],[Т9]]-Таблица1[[#This Row],[Т3]]</f>
        <v>561.65904748799949</v>
      </c>
      <c r="CO1138" s="14">
        <f>Таблица1[[#This Row],[Т9]]-Таблица1[[#This Row],[Т2]]</f>
        <v>44154.397895867238</v>
      </c>
      <c r="CP1138" s="14">
        <f>Таблица1[[#This Row],[Т9]]-Таблица1[[#This Row],[Т1]]</f>
        <v>761.24782278207567</v>
      </c>
      <c r="CQ1138" s="14">
        <f>Таблица1[[#This Row],[Т9]]-Таблица1[[#This Row],[угол обхв6]]</f>
        <v>46250.497943385359</v>
      </c>
      <c r="CR1138" s="14">
        <f>Таблица1[[#This Row],[Т9]]-Таблица1[[#This Row],[угол обхв5]]</f>
        <v>915.84007563109481</v>
      </c>
      <c r="CS1138" s="14">
        <f>Таблица1[[#This Row],[Т9]]-Таблица1[[#This Row],[угол обхв4]]</f>
        <v>59071.093643193512</v>
      </c>
      <c r="CT1138" s="14">
        <f>Таблица1[[#This Row],[Lкан_прям, мм]]+Таблица1[[#This Row],[Lкан_дуг, мм]]+Таблица1[[#This Row],[Lкан_леб,мм]]</f>
        <v>85045.326329871838</v>
      </c>
      <c r="CU1138" s="16">
        <f>Таблица1[[#This Row],[Lкан_леб,мм]]</f>
        <v>58155.253567562417</v>
      </c>
      <c r="CV1138" s="14">
        <f>2534431-(Таблица1[[#This Row],[Т23]]+Таблица1[[#This Row],[угол обхв3]])</f>
        <v>2449210.9272376904</v>
      </c>
      <c r="CW1138" s="50">
        <f>SUM(X1138:AC1138,AD1138:AI1138)-Таблица1[[#This Row],[lподв_min, мм]]</f>
        <v>22831.838286893446</v>
      </c>
      <c r="CX1138" s="17">
        <f>CW1577-Таблица1[[#This Row],[Суммарная длина каната]]</f>
        <v>-2425636.9257527404</v>
      </c>
    </row>
    <row r="1139" spans="1:102" x14ac:dyDescent="0.25">
      <c r="A1139" s="21">
        <v>1138</v>
      </c>
      <c r="B1139" s="10">
        <v>27.030408163265299</v>
      </c>
      <c r="C1139" s="10">
        <v>139.19551020408164</v>
      </c>
      <c r="D1139" s="11">
        <v>17854.725529402982</v>
      </c>
      <c r="E1139" s="11">
        <v>13452.671297136747</v>
      </c>
      <c r="F1139" s="11">
        <v>17730.96990056639</v>
      </c>
      <c r="G1139" s="11">
        <v>13519.045571756202</v>
      </c>
      <c r="H1139" s="11">
        <v>18262.725039402983</v>
      </c>
      <c r="I1139" s="11">
        <v>9341.272957676596</v>
      </c>
      <c r="J1139" s="11">
        <v>4111.3983394601519</v>
      </c>
      <c r="K1139" s="11">
        <v>25974.232686665331</v>
      </c>
      <c r="L1139" s="11">
        <v>915.84007564408898</v>
      </c>
      <c r="M1139" s="11">
        <v>58155.253567562417</v>
      </c>
      <c r="N1139" s="11">
        <v>9751.0192199803587</v>
      </c>
      <c r="O1139" s="11">
        <v>16539.805807879475</v>
      </c>
      <c r="P1139" s="43">
        <v>11782.20833915434</v>
      </c>
      <c r="Q1139" s="11">
        <v>16758.572834408347</v>
      </c>
      <c r="R1139" s="11">
        <v>16873.873113243557</v>
      </c>
      <c r="S1139" s="11">
        <v>14730.967639036469</v>
      </c>
      <c r="T1139" s="11">
        <v>18195.052488779107</v>
      </c>
      <c r="U1139" s="11">
        <v>14290.742631046818</v>
      </c>
      <c r="V1139" s="11">
        <v>17854.725529402982</v>
      </c>
      <c r="W1139" s="11">
        <v>13452.671297136747</v>
      </c>
      <c r="X1139" s="12">
        <v>0</v>
      </c>
      <c r="Y1139" s="12">
        <v>136.67306080177775</v>
      </c>
      <c r="Z1139" s="12">
        <v>198.3947740934191</v>
      </c>
      <c r="AA1139" s="44">
        <v>232.04019061955913</v>
      </c>
      <c r="AB1139" s="45">
        <v>47.253829333784957</v>
      </c>
      <c r="AC1139" s="12">
        <v>301.47822079554794</v>
      </c>
      <c r="AD1139" s="12">
        <v>12820.595699808153</v>
      </c>
      <c r="AE1139" s="12">
        <v>2042.9361834739384</v>
      </c>
      <c r="AF1139" s="12">
        <v>5480.5321821881507</v>
      </c>
      <c r="AG1139" s="44">
        <v>1128.4755203370596</v>
      </c>
      <c r="AH1139" s="45">
        <v>390.29476040551884</v>
      </c>
      <c r="AI1139" s="12">
        <v>4111.3983404525134</v>
      </c>
      <c r="AJ1139" s="12">
        <v>-25.340394918852546</v>
      </c>
      <c r="AK1139" s="12">
        <v>-6.1472832593506963</v>
      </c>
      <c r="AL1139" s="12">
        <v>21.713459958797142</v>
      </c>
      <c r="AM1139" s="44">
        <v>54.299057017404621</v>
      </c>
      <c r="AN1139" s="45">
        <v>47.663162442264024</v>
      </c>
      <c r="AO1139" s="12">
        <v>89.999999860641623</v>
      </c>
      <c r="AP1139" s="12">
        <v>-2010.6139563897559</v>
      </c>
      <c r="AQ1139" s="12">
        <v>9707.3286986876155</v>
      </c>
      <c r="AR1139" s="12">
        <v>11933.154067089366</v>
      </c>
      <c r="AS1139" s="44">
        <v>17205.199273734699</v>
      </c>
      <c r="AT1139" s="45">
        <v>17893.45960779189</v>
      </c>
      <c r="AU1139" s="12">
        <v>18262.725529402986</v>
      </c>
      <c r="AV1139" s="12">
        <v>11421.395593521003</v>
      </c>
      <c r="AW1139" s="12">
        <v>16945.459771682574</v>
      </c>
      <c r="AX1139" s="12">
        <v>17137.623473793334</v>
      </c>
      <c r="AY1139" s="44">
        <v>14969.057906318018</v>
      </c>
      <c r="AZ1139" s="45">
        <v>14015.959563632123</v>
      </c>
      <c r="BA1139" s="12">
        <v>13452.671298129111</v>
      </c>
      <c r="BB1139" s="12">
        <v>9576.3971957931062</v>
      </c>
      <c r="BC1139" s="12">
        <v>11738.517817861599</v>
      </c>
      <c r="BD1139" s="12">
        <v>17024.818841178581</v>
      </c>
      <c r="BE1139" s="44">
        <v>17863.726328287968</v>
      </c>
      <c r="BF1139" s="45">
        <v>18156.318410390202</v>
      </c>
      <c r="BG1139" s="12">
        <v>18262.725539402982</v>
      </c>
      <c r="BH1139" s="12">
        <v>16908.548467018267</v>
      </c>
      <c r="BI1139" s="12">
        <v>17164.226798211446</v>
      </c>
      <c r="BJ1139" s="12">
        <v>15110.018278421452</v>
      </c>
      <c r="BK1139" s="44">
        <v>14052.65236376527</v>
      </c>
      <c r="BL1139" s="45">
        <v>13727.454364551442</v>
      </c>
      <c r="BM1139" s="12">
        <v>9341.2729576765978</v>
      </c>
      <c r="BN1139" s="12">
        <v>0</v>
      </c>
      <c r="BO1139" s="12">
        <v>19.193111659501849</v>
      </c>
      <c r="BP1139" s="12">
        <v>27.860743218147835</v>
      </c>
      <c r="BQ1139" s="48">
        <v>32.585597058607483</v>
      </c>
      <c r="BR1139" s="49">
        <v>6.6358945751405987</v>
      </c>
      <c r="BS1139" s="13">
        <v>42.336837418377606</v>
      </c>
      <c r="BT1139" s="12">
        <v>174.7464324375787</v>
      </c>
      <c r="BV1139" s="14">
        <f>Таблица1[[#This Row],[Lкан_леб,мм]]</f>
        <v>58155.253567562417</v>
      </c>
      <c r="BW1139" s="50">
        <f>Таблица1[[#This Row],[угол обхв4]]+Таблица1[[#This Row],[Lдуг 3,мм]]</f>
        <v>12820.595699808153</v>
      </c>
      <c r="BX1139" s="54">
        <f>Таблица1[[#This Row],[угол обхв5]]+Таблица1[[#This Row],[Y5, мм]]</f>
        <v>58291.926628364192</v>
      </c>
      <c r="BY1139" s="14">
        <f>Таблица1[[#This Row],[угол обхв6]]+Таблица1[[#This Row],[Lдуг 4,мм]]</f>
        <v>14863.531883282092</v>
      </c>
      <c r="BZ1139" s="14">
        <f>Таблица1[[#This Row],[Т1]]+Таблица1[[#This Row],[X6, мм]]</f>
        <v>58490.321402457608</v>
      </c>
      <c r="CA1139" s="14">
        <f>Таблица1[[#This Row],[Т2]]+Таблица1[[#This Row],[Lдуг 5,мм]]</f>
        <v>20344.064065470244</v>
      </c>
      <c r="CB1139" s="14">
        <f>Таблица1[[#This Row],[Т3]]+Таблица1[[#This Row],[Y6, мм]]</f>
        <v>58722.36159307717</v>
      </c>
      <c r="CC1139" s="14">
        <f>Таблица1[[#This Row],[Т4]]+Таблица1[[#This Row],[Lдуг 6,мм]]</f>
        <v>21472.539585807303</v>
      </c>
      <c r="CD1139" s="14">
        <f>Таблица1[[#This Row],[Т5]]+Таблица1[[#This Row],[Lдуг 1,мм]]</f>
        <v>58769.615422410956</v>
      </c>
      <c r="CE1139" s="14">
        <f>Таблица1[[#This Row],[Т6]]+Таблица1[[#This Row],[Lпрям1, мм]]</f>
        <v>21862.834346212821</v>
      </c>
      <c r="CF1139" s="15">
        <f>Таблица1[[#This Row],[Т7]]+Таблица1[[#This Row],[Lдуг 2,мм]]</f>
        <v>59071.093643206506</v>
      </c>
      <c r="CG1139" s="14">
        <f>Таблица1[[#This Row],[Т8]]+Таблица1[[#This Row],[Lпрям2, мм]]</f>
        <v>25974.232686665335</v>
      </c>
      <c r="CH1139" s="14">
        <f>Таблица1[[#This Row],[Т9]]-Таблица1[[#This Row],[Т9]]</f>
        <v>0</v>
      </c>
      <c r="CI1139" s="50">
        <f>Таблица1[[#This Row],[Т9]]-Таблица1[[#This Row],[Т8]]</f>
        <v>37208.259296993681</v>
      </c>
      <c r="CJ1139" s="54">
        <f>Таблица1[[#This Row],[Т9]]-Таблица1[[#This Row],[Т7]]</f>
        <v>301.47822079555044</v>
      </c>
      <c r="CK1139" s="14">
        <f>Таблица1[[#This Row],[Т9]]-Таблица1[[#This Row],[Т6]]</f>
        <v>37598.554057399204</v>
      </c>
      <c r="CL1139" s="14">
        <f>Таблица1[[#This Row],[Т9]]-Таблица1[[#This Row],[Т5]]</f>
        <v>348.73205012933613</v>
      </c>
      <c r="CM1139" s="14">
        <f>Таблица1[[#This Row],[Т9]]-Таблица1[[#This Row],[Т4]]</f>
        <v>38727.029577736263</v>
      </c>
      <c r="CN1139" s="14">
        <f>Таблица1[[#This Row],[Т9]]-Таблица1[[#This Row],[Т3]]</f>
        <v>580.77224074889818</v>
      </c>
      <c r="CO1139" s="14">
        <f>Таблица1[[#This Row],[Т9]]-Таблица1[[#This Row],[Т2]]</f>
        <v>44207.561759924414</v>
      </c>
      <c r="CP1139" s="14">
        <f>Таблица1[[#This Row],[Т9]]-Таблица1[[#This Row],[Т1]]</f>
        <v>779.16701484231453</v>
      </c>
      <c r="CQ1139" s="14">
        <f>Таблица1[[#This Row],[Т9]]-Таблица1[[#This Row],[угол обхв6]]</f>
        <v>46250.497943398354</v>
      </c>
      <c r="CR1139" s="14">
        <f>Таблица1[[#This Row],[Т9]]-Таблица1[[#This Row],[угол обхв5]]</f>
        <v>915.84007564408967</v>
      </c>
      <c r="CS1139" s="14">
        <f>Таблица1[[#This Row],[Т9]]-Таблица1[[#This Row],[угол обхв4]]</f>
        <v>59071.093643206506</v>
      </c>
      <c r="CT1139" s="14">
        <f>Таблица1[[#This Row],[Lкан_прям, мм]]+Таблица1[[#This Row],[Lкан_дуг, мм]]+Таблица1[[#This Row],[Lкан_леб,мм]]</f>
        <v>85045.326329871838</v>
      </c>
      <c r="CU1139" s="16">
        <f>Таблица1[[#This Row],[Lкан_леб,мм]]</f>
        <v>58155.253567562417</v>
      </c>
      <c r="CV1139" s="14">
        <f>2534431-(Таблица1[[#This Row],[Т23]]+Таблица1[[#This Row],[угол обхв3]])</f>
        <v>2449210.9272376904</v>
      </c>
      <c r="CW1139" s="50">
        <f>SUM(X1139:AC1139,AD1139:AI1139)-Таблица1[[#This Row],[lподв_min, мм]]</f>
        <v>22778.674422849272</v>
      </c>
      <c r="CX1139" s="17">
        <f>CW1578-Таблица1[[#This Row],[Суммарная длина каната]]</f>
        <v>-2425700.0182261248</v>
      </c>
    </row>
    <row r="1140" spans="1:102" x14ac:dyDescent="0.25">
      <c r="A1140" s="21">
        <v>1139</v>
      </c>
      <c r="B1140" s="10">
        <v>27.030408163265299</v>
      </c>
      <c r="C1140" s="10">
        <v>141.87959183673468</v>
      </c>
      <c r="D1140" s="11">
        <v>17938.20998342862</v>
      </c>
      <c r="E1140" s="11">
        <v>13823.755038200881</v>
      </c>
      <c r="F1140" s="11">
        <v>17811.481887714992</v>
      </c>
      <c r="G1140" s="11">
        <v>13884.261151584557</v>
      </c>
      <c r="H1140" s="11">
        <v>18346.209493428621</v>
      </c>
      <c r="I1140" s="11">
        <v>9658.9761952762874</v>
      </c>
      <c r="J1140" s="11">
        <v>4164.778842924592</v>
      </c>
      <c r="K1140" s="11">
        <v>25974.232686652609</v>
      </c>
      <c r="L1140" s="11">
        <v>915.84007565681634</v>
      </c>
      <c r="M1140" s="11">
        <v>58155.253567562417</v>
      </c>
      <c r="N1140" s="11">
        <v>9751.0192199803587</v>
      </c>
      <c r="O1140" s="11">
        <v>16539.805807879475</v>
      </c>
      <c r="P1140" s="43">
        <v>11717.542976986906</v>
      </c>
      <c r="Q1140" s="11">
        <v>16841.660271134398</v>
      </c>
      <c r="R1140" s="11">
        <v>16898.572387871296</v>
      </c>
      <c r="S1140" s="11">
        <v>15054.71672318697</v>
      </c>
      <c r="T1140" s="11">
        <v>18238.917594905204</v>
      </c>
      <c r="U1140" s="11">
        <v>14676.844091231131</v>
      </c>
      <c r="V1140" s="11">
        <v>17938.20998342862</v>
      </c>
      <c r="W1140" s="11">
        <v>13823.755038200881</v>
      </c>
      <c r="X1140" s="12">
        <v>0</v>
      </c>
      <c r="Y1140" s="12">
        <v>118.30596852908587</v>
      </c>
      <c r="Z1140" s="12">
        <v>197.64867311821396</v>
      </c>
      <c r="AA1140" s="44">
        <v>232.04019061955941</v>
      </c>
      <c r="AB1140" s="45">
        <v>47.25382933378912</v>
      </c>
      <c r="AC1140" s="12">
        <v>320.59141405616811</v>
      </c>
      <c r="AD1140" s="12">
        <v>12820.595699808153</v>
      </c>
      <c r="AE1140" s="12">
        <v>1989.5556800094994</v>
      </c>
      <c r="AF1140" s="12">
        <v>5480.5321821881489</v>
      </c>
      <c r="AG1140" s="44">
        <v>1128.4755203370596</v>
      </c>
      <c r="AH1140" s="45">
        <v>390.29476040551498</v>
      </c>
      <c r="AI1140" s="12">
        <v>4164.7788439042333</v>
      </c>
      <c r="AJ1140" s="12">
        <v>-25.340394918852546</v>
      </c>
      <c r="AK1140" s="12">
        <v>-8.7265893111952959</v>
      </c>
      <c r="AL1140" s="12">
        <v>19.029378326144087</v>
      </c>
      <c r="AM1140" s="44">
        <v>51.61497538475161</v>
      </c>
      <c r="AN1140" s="45">
        <v>44.979080809610423</v>
      </c>
      <c r="AO1140" s="12">
        <v>89.999999862427799</v>
      </c>
      <c r="AP1140" s="12">
        <v>-2010.6139563897559</v>
      </c>
      <c r="AQ1140" s="12">
        <v>9689.1176495717245</v>
      </c>
      <c r="AR1140" s="12">
        <v>11850.57257034137</v>
      </c>
      <c r="AS1140" s="44">
        <v>17218.385546033041</v>
      </c>
      <c r="AT1140" s="45">
        <v>17950.523381123818</v>
      </c>
      <c r="AU1140" s="12">
        <v>18346.20998342862</v>
      </c>
      <c r="AV1140" s="12">
        <v>11421.395593521003</v>
      </c>
      <c r="AW1140" s="12">
        <v>16943.082630398378</v>
      </c>
      <c r="AX1140" s="12">
        <v>17227.363689957649</v>
      </c>
      <c r="AY1140" s="44">
        <v>15308.061436703181</v>
      </c>
      <c r="AZ1140" s="45">
        <v>14388.239210022552</v>
      </c>
      <c r="BA1140" s="12">
        <v>13823.755039180523</v>
      </c>
      <c r="BB1140" s="12">
        <v>9576.3971957931062</v>
      </c>
      <c r="BC1140" s="12">
        <v>11655.64140657827</v>
      </c>
      <c r="BD1140" s="12">
        <v>17031.601981225762</v>
      </c>
      <c r="BE1140" s="44">
        <v>17919.104436743459</v>
      </c>
      <c r="BF1140" s="45">
        <v>18226.604197210003</v>
      </c>
      <c r="BG1140" s="12">
        <v>18346.20999342862</v>
      </c>
      <c r="BH1140" s="12">
        <v>16908.548467018267</v>
      </c>
      <c r="BI1140" s="12">
        <v>17244.937093653301</v>
      </c>
      <c r="BJ1140" s="12">
        <v>15440.420142010224</v>
      </c>
      <c r="BK1140" s="44">
        <v>14423.499377714918</v>
      </c>
      <c r="BL1140" s="45">
        <v>14112.359919409459</v>
      </c>
      <c r="BM1140" s="12">
        <v>9658.9761952762892</v>
      </c>
      <c r="BN1140" s="12">
        <v>0</v>
      </c>
      <c r="BO1140" s="12">
        <v>16.613805607657252</v>
      </c>
      <c r="BP1140" s="12">
        <v>27.755967637339385</v>
      </c>
      <c r="BQ1140" s="48">
        <v>32.585597058607526</v>
      </c>
      <c r="BR1140" s="49">
        <v>6.635894575141184</v>
      </c>
      <c r="BS1140" s="13">
        <v>45.020919052817376</v>
      </c>
      <c r="BT1140" s="12">
        <v>174.7464324375787</v>
      </c>
      <c r="BV1140" s="14">
        <f>Таблица1[[#This Row],[Lкан_леб,мм]]</f>
        <v>58155.253567562417</v>
      </c>
      <c r="BW1140" s="50">
        <f>Таблица1[[#This Row],[угол обхв4]]+Таблица1[[#This Row],[Lдуг 3,мм]]</f>
        <v>12820.595699808153</v>
      </c>
      <c r="BX1140" s="54">
        <f>Таблица1[[#This Row],[угол обхв5]]+Таблица1[[#This Row],[Y5, мм]]</f>
        <v>58273.559536091503</v>
      </c>
      <c r="BY1140" s="14">
        <f>Таблица1[[#This Row],[угол обхв6]]+Таблица1[[#This Row],[Lдуг 4,мм]]</f>
        <v>14810.151379817653</v>
      </c>
      <c r="BZ1140" s="14">
        <f>Таблица1[[#This Row],[Т1]]+Таблица1[[#This Row],[X6, мм]]</f>
        <v>58471.208209209719</v>
      </c>
      <c r="CA1140" s="14">
        <f>Таблица1[[#This Row],[Т2]]+Таблица1[[#This Row],[Lдуг 5,мм]]</f>
        <v>20290.683562005801</v>
      </c>
      <c r="CB1140" s="14">
        <f>Таблица1[[#This Row],[Т3]]+Таблица1[[#This Row],[Y6, мм]]</f>
        <v>58703.248399829281</v>
      </c>
      <c r="CC1140" s="14">
        <f>Таблица1[[#This Row],[Т4]]+Таблица1[[#This Row],[Lдуг 6,мм]]</f>
        <v>21419.15908234286</v>
      </c>
      <c r="CD1140" s="14">
        <f>Таблица1[[#This Row],[Т5]]+Таблица1[[#This Row],[Lдуг 1,мм]]</f>
        <v>58750.502229163067</v>
      </c>
      <c r="CE1140" s="14">
        <f>Таблица1[[#This Row],[Т6]]+Таблица1[[#This Row],[Lпрям1, мм]]</f>
        <v>21809.453842748375</v>
      </c>
      <c r="CF1140" s="15">
        <f>Таблица1[[#This Row],[Т7]]+Таблица1[[#This Row],[Lдуг 2,мм]]</f>
        <v>59071.093643219232</v>
      </c>
      <c r="CG1140" s="14">
        <f>Таблица1[[#This Row],[Т8]]+Таблица1[[#This Row],[Lпрям2, мм]]</f>
        <v>25974.232686652609</v>
      </c>
      <c r="CH1140" s="14">
        <f>Таблица1[[#This Row],[Т9]]-Таблица1[[#This Row],[Т9]]</f>
        <v>0</v>
      </c>
      <c r="CI1140" s="50">
        <f>Таблица1[[#This Row],[Т9]]-Таблица1[[#This Row],[Т8]]</f>
        <v>37261.639800470861</v>
      </c>
      <c r="CJ1140" s="54">
        <f>Таблица1[[#This Row],[Т9]]-Таблица1[[#This Row],[Т7]]</f>
        <v>320.59141405616538</v>
      </c>
      <c r="CK1140" s="14">
        <f>Таблица1[[#This Row],[Т9]]-Таблица1[[#This Row],[Т6]]</f>
        <v>37651.934560876369</v>
      </c>
      <c r="CL1140" s="14">
        <f>Таблица1[[#This Row],[Т9]]-Таблица1[[#This Row],[Т5]]</f>
        <v>367.84524338995107</v>
      </c>
      <c r="CM1140" s="14">
        <f>Таблица1[[#This Row],[Т9]]-Таблица1[[#This Row],[Т4]]</f>
        <v>38780.410081213427</v>
      </c>
      <c r="CN1140" s="14">
        <f>Таблица1[[#This Row],[Т9]]-Таблица1[[#This Row],[Т3]]</f>
        <v>599.88543400951312</v>
      </c>
      <c r="CO1140" s="14">
        <f>Таблица1[[#This Row],[Т9]]-Таблица1[[#This Row],[Т2]]</f>
        <v>44260.942263401579</v>
      </c>
      <c r="CP1140" s="14">
        <f>Таблица1[[#This Row],[Т9]]-Таблица1[[#This Row],[Т1]]</f>
        <v>797.53410712772893</v>
      </c>
      <c r="CQ1140" s="14">
        <f>Таблица1[[#This Row],[Т9]]-Таблица1[[#This Row],[угол обхв6]]</f>
        <v>46250.497943411079</v>
      </c>
      <c r="CR1140" s="14">
        <f>Таблица1[[#This Row],[Т9]]-Таблица1[[#This Row],[угол обхв5]]</f>
        <v>915.84007565681532</v>
      </c>
      <c r="CS1140" s="14">
        <f>Таблица1[[#This Row],[Т9]]-Таблица1[[#This Row],[угол обхв4]]</f>
        <v>59071.093643219232</v>
      </c>
      <c r="CT1140" s="14">
        <f>Таблица1[[#This Row],[Lкан_прям, мм]]+Таблица1[[#This Row],[Lкан_дуг, мм]]+Таблица1[[#This Row],[Lкан_леб,мм]]</f>
        <v>85045.326329871838</v>
      </c>
      <c r="CU1140" s="16">
        <f>Таблица1[[#This Row],[Lкан_леб,мм]]</f>
        <v>58155.253567562417</v>
      </c>
      <c r="CV1140" s="14">
        <f>2534431-(Таблица1[[#This Row],[Т23]]+Таблица1[[#This Row],[угол обхв3]])</f>
        <v>2449210.9272376904</v>
      </c>
      <c r="CW1140" s="50">
        <f>SUM(X1140:AC1140,AD1140:AI1140)-Таблица1[[#This Row],[lподв_min, мм]]</f>
        <v>22725.293919384836</v>
      </c>
      <c r="CX1140" s="17">
        <f>CW1579-Таблица1[[#This Row],[Суммарная длина каната]]</f>
        <v>-2425764.6179875373</v>
      </c>
    </row>
    <row r="1141" spans="1:102" x14ac:dyDescent="0.25">
      <c r="A1141" s="21">
        <v>1140</v>
      </c>
      <c r="B1141" s="10">
        <v>27.030408163265299</v>
      </c>
      <c r="C1141" s="10">
        <v>144.56367346938774</v>
      </c>
      <c r="D1141" s="11">
        <v>18004.225394344103</v>
      </c>
      <c r="E1141" s="11">
        <v>14198.341159764093</v>
      </c>
      <c r="F1141" s="11">
        <v>17874.802892484026</v>
      </c>
      <c r="G1141" s="11">
        <v>14252.846352289927</v>
      </c>
      <c r="H1141" s="11">
        <v>18412.224904344104</v>
      </c>
      <c r="I1141" s="11">
        <v>9980.0692331692098</v>
      </c>
      <c r="J1141" s="11">
        <v>4218.2719265948836</v>
      </c>
      <c r="K1141" s="11">
        <v>25974.232686640185</v>
      </c>
      <c r="L1141" s="11">
        <v>915.84007566923378</v>
      </c>
      <c r="M1141" s="11">
        <v>58155.253567562417</v>
      </c>
      <c r="N1141" s="11">
        <v>9751.0192199803587</v>
      </c>
      <c r="O1141" s="11">
        <v>16539.805807879475</v>
      </c>
      <c r="P1141" s="43">
        <v>11649.05766193471</v>
      </c>
      <c r="Q1141" s="11">
        <v>16921.628344939836</v>
      </c>
      <c r="R1141" s="11">
        <v>16908.083742511022</v>
      </c>
      <c r="S1141" s="11">
        <v>15379.267270541832</v>
      </c>
      <c r="T1141" s="11">
        <v>18264.653859652532</v>
      </c>
      <c r="U1141" s="11">
        <v>15064.576124688218</v>
      </c>
      <c r="V1141" s="11">
        <v>18004.225394344103</v>
      </c>
      <c r="W1141" s="11">
        <v>14198.341159764093</v>
      </c>
      <c r="X1141" s="12">
        <v>0</v>
      </c>
      <c r="Y1141" s="12">
        <v>99.452441564543733</v>
      </c>
      <c r="Z1141" s="12">
        <v>197.38900683485898</v>
      </c>
      <c r="AA1141" s="44">
        <v>232.04019061955896</v>
      </c>
      <c r="AB1141" s="45">
        <v>47.253829333786214</v>
      </c>
      <c r="AC1141" s="12">
        <v>339.70460731648586</v>
      </c>
      <c r="AD1141" s="12">
        <v>12820.595699808153</v>
      </c>
      <c r="AE1141" s="12">
        <v>1936.0625963392079</v>
      </c>
      <c r="AF1141" s="12">
        <v>5480.5321821881489</v>
      </c>
      <c r="AG1141" s="44">
        <v>1128.475520337056</v>
      </c>
      <c r="AH1141" s="45">
        <v>390.29476040551697</v>
      </c>
      <c r="AI1141" s="12">
        <v>4218.271927562103</v>
      </c>
      <c r="AJ1141" s="12">
        <v>-25.340394918852546</v>
      </c>
      <c r="AK1141" s="12">
        <v>-11.374205791598131</v>
      </c>
      <c r="AL1141" s="12">
        <v>16.345296693491033</v>
      </c>
      <c r="AM1141" s="44">
        <v>48.930893752098491</v>
      </c>
      <c r="AN1141" s="45">
        <v>42.294999176957717</v>
      </c>
      <c r="AO1141" s="12">
        <v>89.999999864172381</v>
      </c>
      <c r="AP1141" s="12">
        <v>-2010.6139563897559</v>
      </c>
      <c r="AQ1141" s="12">
        <v>9670.5550885957691</v>
      </c>
      <c r="AR1141" s="12">
        <v>11763.879233533098</v>
      </c>
      <c r="AS1141" s="44">
        <v>17215.682179597374</v>
      </c>
      <c r="AT1141" s="45">
        <v>17990.091093876901</v>
      </c>
      <c r="AU1141" s="12">
        <v>18412.225394344106</v>
      </c>
      <c r="AV1141" s="12">
        <v>11421.395593521003</v>
      </c>
      <c r="AW1141" s="12">
        <v>16939.792712115752</v>
      </c>
      <c r="AX1141" s="12">
        <v>17313.138251194679</v>
      </c>
      <c r="AY1141" s="44">
        <v>15647.31055343106</v>
      </c>
      <c r="AZ1141" s="45">
        <v>14762.782672722084</v>
      </c>
      <c r="BA1141" s="12">
        <v>14198.341160731316</v>
      </c>
      <c r="BB1141" s="12">
        <v>9576.3971957931062</v>
      </c>
      <c r="BC1141" s="12">
        <v>11568.593530550121</v>
      </c>
      <c r="BD1141" s="12">
        <v>17022.905314109408</v>
      </c>
      <c r="BE1141" s="44">
        <v>17957.05542256618</v>
      </c>
      <c r="BF1141" s="45">
        <v>18278.788160119733</v>
      </c>
      <c r="BG1141" s="12">
        <v>18412.225404344103</v>
      </c>
      <c r="BH1141" s="12">
        <v>16908.548467018267</v>
      </c>
      <c r="BI1141" s="12">
        <v>17321.615249176117</v>
      </c>
      <c r="BJ1141" s="12">
        <v>15770.777176796675</v>
      </c>
      <c r="BK1141" s="44">
        <v>14796.532841798989</v>
      </c>
      <c r="BL1141" s="45">
        <v>14500.134611730227</v>
      </c>
      <c r="BM1141" s="12">
        <v>9980.0692331692117</v>
      </c>
      <c r="BN1141" s="12">
        <v>0</v>
      </c>
      <c r="BO1141" s="12">
        <v>13.966189127254415</v>
      </c>
      <c r="BP1141" s="12">
        <v>27.719502485089162</v>
      </c>
      <c r="BQ1141" s="48">
        <v>32.585597058607462</v>
      </c>
      <c r="BR1141" s="49">
        <v>6.6358945751407772</v>
      </c>
      <c r="BS1141" s="13">
        <v>47.705000687214671</v>
      </c>
      <c r="BT1141" s="12">
        <v>174.7464324375787</v>
      </c>
      <c r="BV1141" s="14">
        <f>Таблица1[[#This Row],[Lкан_леб,мм]]</f>
        <v>58155.253567562417</v>
      </c>
      <c r="BW1141" s="50">
        <f>Таблица1[[#This Row],[угол обхв4]]+Таблица1[[#This Row],[Lдуг 3,мм]]</f>
        <v>12820.595699808153</v>
      </c>
      <c r="BX1141" s="54">
        <f>Таблица1[[#This Row],[угол обхв5]]+Таблица1[[#This Row],[Y5, мм]]</f>
        <v>58254.70600912696</v>
      </c>
      <c r="BY1141" s="14">
        <f>Таблица1[[#This Row],[угол обхв6]]+Таблица1[[#This Row],[Lдуг 4,мм]]</f>
        <v>14756.658296147361</v>
      </c>
      <c r="BZ1141" s="14">
        <f>Таблица1[[#This Row],[Т1]]+Таблица1[[#This Row],[X6, мм]]</f>
        <v>58452.095015961815</v>
      </c>
      <c r="CA1141" s="14">
        <f>Таблица1[[#This Row],[Т2]]+Таблица1[[#This Row],[Lдуг 5,мм]]</f>
        <v>20237.190478335509</v>
      </c>
      <c r="CB1141" s="14">
        <f>Таблица1[[#This Row],[Т3]]+Таблица1[[#This Row],[Y6, мм]]</f>
        <v>58684.135206581377</v>
      </c>
      <c r="CC1141" s="14">
        <f>Таблица1[[#This Row],[Т4]]+Таблица1[[#This Row],[Lдуг 6,мм]]</f>
        <v>21365.665998672564</v>
      </c>
      <c r="CD1141" s="14">
        <f>Таблица1[[#This Row],[Т5]]+Таблица1[[#This Row],[Lдуг 1,мм]]</f>
        <v>58731.389035915163</v>
      </c>
      <c r="CE1141" s="14">
        <f>Таблица1[[#This Row],[Т6]]+Таблица1[[#This Row],[Lпрям1, мм]]</f>
        <v>21755.96075907808</v>
      </c>
      <c r="CF1141" s="15">
        <f>Таблица1[[#This Row],[Т7]]+Таблица1[[#This Row],[Lдуг 2,мм]]</f>
        <v>59071.093643231652</v>
      </c>
      <c r="CG1141" s="14">
        <f>Таблица1[[#This Row],[Т8]]+Таблица1[[#This Row],[Lпрям2, мм]]</f>
        <v>25974.232686640182</v>
      </c>
      <c r="CH1141" s="14">
        <f>Таблица1[[#This Row],[Т9]]-Таблица1[[#This Row],[Т9]]</f>
        <v>0</v>
      </c>
      <c r="CI1141" s="50">
        <f>Таблица1[[#This Row],[Т9]]-Таблица1[[#This Row],[Т8]]</f>
        <v>37315.132884153572</v>
      </c>
      <c r="CJ1141" s="54">
        <f>Таблица1[[#This Row],[Т9]]-Таблица1[[#This Row],[Т7]]</f>
        <v>339.70460731648927</v>
      </c>
      <c r="CK1141" s="14">
        <f>Таблица1[[#This Row],[Т9]]-Таблица1[[#This Row],[Т6]]</f>
        <v>37705.427644559088</v>
      </c>
      <c r="CL1141" s="14">
        <f>Таблица1[[#This Row],[Т9]]-Таблица1[[#This Row],[Т5]]</f>
        <v>386.95843665027496</v>
      </c>
      <c r="CM1141" s="14">
        <f>Таблица1[[#This Row],[Т9]]-Таблица1[[#This Row],[Т4]]</f>
        <v>38833.903164896139</v>
      </c>
      <c r="CN1141" s="14">
        <f>Таблица1[[#This Row],[Т9]]-Таблица1[[#This Row],[Т3]]</f>
        <v>618.99862726983702</v>
      </c>
      <c r="CO1141" s="14">
        <f>Таблица1[[#This Row],[Т9]]-Таблица1[[#This Row],[Т2]]</f>
        <v>44314.435347084291</v>
      </c>
      <c r="CP1141" s="14">
        <f>Таблица1[[#This Row],[Т9]]-Таблица1[[#This Row],[Т1]]</f>
        <v>816.38763410469255</v>
      </c>
      <c r="CQ1141" s="14">
        <f>Таблица1[[#This Row],[Т9]]-Таблица1[[#This Row],[угол обхв6]]</f>
        <v>46250.497943423499</v>
      </c>
      <c r="CR1141" s="14">
        <f>Таблица1[[#This Row],[Т9]]-Таблица1[[#This Row],[угол обхв5]]</f>
        <v>915.84007566923538</v>
      </c>
      <c r="CS1141" s="14">
        <f>Таблица1[[#This Row],[Т9]]-Таблица1[[#This Row],[угол обхв4]]</f>
        <v>59071.093643231652</v>
      </c>
      <c r="CT1141" s="14">
        <f>Таблица1[[#This Row],[Lкан_прям, мм]]+Таблица1[[#This Row],[Lкан_дуг, мм]]+Таблица1[[#This Row],[Lкан_леб,мм]]</f>
        <v>85045.326329871838</v>
      </c>
      <c r="CU1141" s="16">
        <f>Таблица1[[#This Row],[Lкан_леб,мм]]</f>
        <v>58155.253567562417</v>
      </c>
      <c r="CV1141" s="14">
        <f>2534431-(Таблица1[[#This Row],[Т23]]+Таблица1[[#This Row],[угол обхв3]])</f>
        <v>2449210.9272376904</v>
      </c>
      <c r="CW1141" s="50">
        <f>SUM(X1141:AC1141,AD1141:AI1141)-Таблица1[[#This Row],[lподв_min, мм]]</f>
        <v>22671.800835714534</v>
      </c>
      <c r="CX1141" s="17">
        <f>CW1580-Таблица1[[#This Row],[Суммарная длина каната]]</f>
        <v>-2425830.7045271187</v>
      </c>
    </row>
    <row r="1142" spans="1:102" x14ac:dyDescent="0.25">
      <c r="A1142" s="21">
        <v>1141</v>
      </c>
      <c r="B1142" s="10">
        <v>27.030408163265299</v>
      </c>
      <c r="C1142" s="10">
        <v>147.2477551020408</v>
      </c>
      <c r="D1142" s="11">
        <v>18052.62691429006</v>
      </c>
      <c r="E1142" s="11">
        <v>14575.607762861999</v>
      </c>
      <c r="F1142" s="11">
        <v>17920.793978951289</v>
      </c>
      <c r="G1142" s="11">
        <v>14623.992441841654</v>
      </c>
      <c r="H1142" s="11">
        <v>18460.626424290058</v>
      </c>
      <c r="I1142" s="11">
        <v>10303.842953522764</v>
      </c>
      <c r="J1142" s="11">
        <v>4271.7648093392345</v>
      </c>
      <c r="K1142" s="11">
        <v>25974.232686628071</v>
      </c>
      <c r="L1142" s="11">
        <v>915.8400756813495</v>
      </c>
      <c r="M1142" s="11">
        <v>58155.253567562417</v>
      </c>
      <c r="N1142" s="11">
        <v>9751.0192199803587</v>
      </c>
      <c r="O1142" s="11">
        <v>16539.805807879475</v>
      </c>
      <c r="P1142" s="43">
        <v>11576.902661202752</v>
      </c>
      <c r="Q1142" s="11">
        <v>16998.301593699241</v>
      </c>
      <c r="R1142" s="11">
        <v>16902.386307802983</v>
      </c>
      <c r="S1142" s="11">
        <v>15703.907167802121</v>
      </c>
      <c r="T1142" s="11">
        <v>18272.20481373907</v>
      </c>
      <c r="U1142" s="11">
        <v>15453.087988322128</v>
      </c>
      <c r="V1142" s="11">
        <v>18052.62691429006</v>
      </c>
      <c r="W1142" s="11">
        <v>14575.607762861999</v>
      </c>
      <c r="X1142" s="12">
        <v>0</v>
      </c>
      <c r="Y1142" s="12">
        <v>80.07047296221954</v>
      </c>
      <c r="Z1142" s="12">
        <v>197.65778218928608</v>
      </c>
      <c r="AA1142" s="44">
        <v>232.04019061955921</v>
      </c>
      <c r="AB1142" s="45">
        <v>47.253829333788119</v>
      </c>
      <c r="AC1142" s="12">
        <v>358.81780057649661</v>
      </c>
      <c r="AD1142" s="12">
        <v>12820.595699808153</v>
      </c>
      <c r="AE1142" s="12">
        <v>1882.5697135948549</v>
      </c>
      <c r="AF1142" s="12">
        <v>5480.5321821881489</v>
      </c>
      <c r="AG1142" s="44">
        <v>1128.4755203370582</v>
      </c>
      <c r="AH1142" s="45">
        <v>390.29476040551572</v>
      </c>
      <c r="AI1142" s="12">
        <v>4271.7648102943413</v>
      </c>
      <c r="AJ1142" s="12">
        <v>-25.340394918852546</v>
      </c>
      <c r="AK1142" s="12">
        <v>-14.096031770932079</v>
      </c>
      <c r="AL1142" s="12">
        <v>13.661215060837984</v>
      </c>
      <c r="AM1142" s="44">
        <v>46.24681211944548</v>
      </c>
      <c r="AN1142" s="45">
        <v>39.610917544304435</v>
      </c>
      <c r="AO1142" s="12">
        <v>89.999999865873278</v>
      </c>
      <c r="AP1142" s="12">
        <v>-2010.6139563897559</v>
      </c>
      <c r="AQ1142" s="12">
        <v>9651.6517016018479</v>
      </c>
      <c r="AR1142" s="12">
        <v>11673.264275040621</v>
      </c>
      <c r="AS1142" s="44">
        <v>17197.095106025117</v>
      </c>
      <c r="AT1142" s="45">
        <v>18012.07592846698</v>
      </c>
      <c r="AU1142" s="12">
        <v>18460.62691429006</v>
      </c>
      <c r="AV1142" s="12">
        <v>11421.395593521003</v>
      </c>
      <c r="AW1142" s="12">
        <v>16935.520473126162</v>
      </c>
      <c r="AX1142" s="12">
        <v>17394.758955061799</v>
      </c>
      <c r="AY1142" s="44">
        <v>15986.060892304322</v>
      </c>
      <c r="AZ1142" s="45">
        <v>15138.768146366356</v>
      </c>
      <c r="BA1142" s="12">
        <v>14575.607763817106</v>
      </c>
      <c r="BB1142" s="12">
        <v>9576.3971957931062</v>
      </c>
      <c r="BC1142" s="12">
        <v>11477.535142824241</v>
      </c>
      <c r="BD1142" s="12">
        <v>16998.74792164085</v>
      </c>
      <c r="BE1142" s="44">
        <v>17977.496015516932</v>
      </c>
      <c r="BF1142" s="45">
        <v>18312.755799562146</v>
      </c>
      <c r="BG1142" s="12">
        <v>18460.626924290056</v>
      </c>
      <c r="BH1142" s="12">
        <v>16908.548467018267</v>
      </c>
      <c r="BI1142" s="12">
        <v>17394.016258945929</v>
      </c>
      <c r="BJ1142" s="12">
        <v>16100.364529164679</v>
      </c>
      <c r="BK1142" s="44">
        <v>15170.934263819927</v>
      </c>
      <c r="BL1142" s="45">
        <v>14889.927604817771</v>
      </c>
      <c r="BM1142" s="12">
        <v>10303.842953522766</v>
      </c>
      <c r="BN1142" s="12">
        <v>0</v>
      </c>
      <c r="BO1142" s="12">
        <v>11.244363147920469</v>
      </c>
      <c r="BP1142" s="12">
        <v>27.757246831770065</v>
      </c>
      <c r="BQ1142" s="48">
        <v>32.58559705860749</v>
      </c>
      <c r="BR1142" s="49">
        <v>6.6358945751410436</v>
      </c>
      <c r="BS1142" s="13">
        <v>50.38908232156885</v>
      </c>
      <c r="BT1142" s="12">
        <v>174.7464324375787</v>
      </c>
      <c r="BV1142" s="14">
        <f>Таблица1[[#This Row],[Lкан_леб,мм]]</f>
        <v>58155.253567562417</v>
      </c>
      <c r="BW1142" s="50">
        <f>Таблица1[[#This Row],[угол обхв4]]+Таблица1[[#This Row],[Lдуг 3,мм]]</f>
        <v>12820.595699808153</v>
      </c>
      <c r="BX1142" s="54">
        <f>Таблица1[[#This Row],[угол обхв5]]+Таблица1[[#This Row],[Y5, мм]]</f>
        <v>58235.32404052464</v>
      </c>
      <c r="BY1142" s="14">
        <f>Таблица1[[#This Row],[угол обхв6]]+Таблица1[[#This Row],[Lдуг 4,мм]]</f>
        <v>14703.165413403007</v>
      </c>
      <c r="BZ1142" s="14">
        <f>Таблица1[[#This Row],[Т1]]+Таблица1[[#This Row],[X6, мм]]</f>
        <v>58432.981822713926</v>
      </c>
      <c r="CA1142" s="14">
        <f>Таблица1[[#This Row],[Т2]]+Таблица1[[#This Row],[Lдуг 5,мм]]</f>
        <v>20183.697595591155</v>
      </c>
      <c r="CB1142" s="14">
        <f>Таблица1[[#This Row],[Т3]]+Таблица1[[#This Row],[Y6, мм]]</f>
        <v>58665.022013333488</v>
      </c>
      <c r="CC1142" s="14">
        <f>Таблица1[[#This Row],[Т4]]+Таблица1[[#This Row],[Lдуг 6,мм]]</f>
        <v>21312.173115928214</v>
      </c>
      <c r="CD1142" s="14">
        <f>Таблица1[[#This Row],[Т5]]+Таблица1[[#This Row],[Lдуг 1,мм]]</f>
        <v>58712.275842667274</v>
      </c>
      <c r="CE1142" s="14">
        <f>Таблица1[[#This Row],[Т6]]+Таблица1[[#This Row],[Lпрям1, мм]]</f>
        <v>21702.467876333729</v>
      </c>
      <c r="CF1142" s="15">
        <f>Таблица1[[#This Row],[Т7]]+Таблица1[[#This Row],[Lдуг 2,мм]]</f>
        <v>59071.093643243767</v>
      </c>
      <c r="CG1142" s="14">
        <f>Таблица1[[#This Row],[Т8]]+Таблица1[[#This Row],[Lпрям2, мм]]</f>
        <v>25974.232686628071</v>
      </c>
      <c r="CH1142" s="14">
        <f>Таблица1[[#This Row],[Т9]]-Таблица1[[#This Row],[Т9]]</f>
        <v>0</v>
      </c>
      <c r="CI1142" s="50">
        <f>Таблица1[[#This Row],[Т9]]-Таблица1[[#This Row],[Т8]]</f>
        <v>37368.625766910038</v>
      </c>
      <c r="CJ1142" s="54">
        <f>Таблица1[[#This Row],[Т9]]-Таблица1[[#This Row],[Т7]]</f>
        <v>358.81780057649303</v>
      </c>
      <c r="CK1142" s="14">
        <f>Таблица1[[#This Row],[Т9]]-Таблица1[[#This Row],[Т6]]</f>
        <v>37758.920527315553</v>
      </c>
      <c r="CL1142" s="14">
        <f>Таблица1[[#This Row],[Т9]]-Таблица1[[#This Row],[Т5]]</f>
        <v>406.07162991027872</v>
      </c>
      <c r="CM1142" s="14">
        <f>Таблица1[[#This Row],[Т9]]-Таблица1[[#This Row],[Т4]]</f>
        <v>38887.396047652612</v>
      </c>
      <c r="CN1142" s="14">
        <f>Таблица1[[#This Row],[Т9]]-Таблица1[[#This Row],[Т3]]</f>
        <v>638.11182052984077</v>
      </c>
      <c r="CO1142" s="14">
        <f>Таблица1[[#This Row],[Т9]]-Таблица1[[#This Row],[Т2]]</f>
        <v>44367.928229840763</v>
      </c>
      <c r="CP1142" s="14">
        <f>Таблица1[[#This Row],[Т9]]-Таблица1[[#This Row],[Т1]]</f>
        <v>835.76960271912685</v>
      </c>
      <c r="CQ1142" s="14">
        <f>Таблица1[[#This Row],[Т9]]-Таблица1[[#This Row],[угол обхв6]]</f>
        <v>46250.497943435614</v>
      </c>
      <c r="CR1142" s="14">
        <f>Таблица1[[#This Row],[Т9]]-Таблица1[[#This Row],[угол обхв5]]</f>
        <v>915.84007568134984</v>
      </c>
      <c r="CS1142" s="14">
        <f>Таблица1[[#This Row],[Т9]]-Таблица1[[#This Row],[угол обхв4]]</f>
        <v>59071.093643243767</v>
      </c>
      <c r="CT1142" s="14">
        <f>Таблица1[[#This Row],[Lкан_прям, мм]]+Таблица1[[#This Row],[Lкан_дуг, мм]]+Таблица1[[#This Row],[Lкан_леб,мм]]</f>
        <v>85045.326329871838</v>
      </c>
      <c r="CU1142" s="16">
        <f>Таблица1[[#This Row],[Lкан_леб,мм]]</f>
        <v>58155.253567562417</v>
      </c>
      <c r="CV1142" s="14">
        <f>2534431-(Таблица1[[#This Row],[Т23]]+Таблица1[[#This Row],[угол обхв3]])</f>
        <v>2449210.9272376904</v>
      </c>
      <c r="CW1142" s="50">
        <f>SUM(X1142:AC1142,AD1142:AI1142)-Таблица1[[#This Row],[lподв_min, мм]]</f>
        <v>22618.307952970186</v>
      </c>
      <c r="CX1142" s="17">
        <f>CW1581-Таблица1[[#This Row],[Суммарная длина каната]]</f>
        <v>-2425898.2559555266</v>
      </c>
    </row>
    <row r="1143" spans="1:102" x14ac:dyDescent="0.25">
      <c r="A1143" s="21">
        <v>1142</v>
      </c>
      <c r="B1143" s="10">
        <v>27.030408163265299</v>
      </c>
      <c r="C1143" s="10">
        <v>149.93183673469386</v>
      </c>
      <c r="D1143" s="11">
        <v>18083.308342964785</v>
      </c>
      <c r="E1143" s="11">
        <v>14954.727067145739</v>
      </c>
      <c r="F1143" s="11">
        <v>17949.354235673021</v>
      </c>
      <c r="G1143" s="11">
        <v>14996.885069229173</v>
      </c>
      <c r="H1143" s="11">
        <v>18491.307852964783</v>
      </c>
      <c r="I1143" s="11">
        <v>10629.592109968336</v>
      </c>
      <c r="J1143" s="11">
        <v>4325.1349571774026</v>
      </c>
      <c r="K1143" s="11">
        <v>25974.232686616295</v>
      </c>
      <c r="L1143" s="11">
        <v>915.84007569313201</v>
      </c>
      <c r="M1143" s="11">
        <v>58155.253567562417</v>
      </c>
      <c r="N1143" s="11">
        <v>9751.0192199803587</v>
      </c>
      <c r="O1143" s="11">
        <v>16539.805807879475</v>
      </c>
      <c r="P1143" s="43">
        <v>11501.236293844944</v>
      </c>
      <c r="Q1143" s="11">
        <v>17071.511784634822</v>
      </c>
      <c r="R1143" s="11">
        <v>16881.49258478609</v>
      </c>
      <c r="S1143" s="11">
        <v>16027.924105621607</v>
      </c>
      <c r="T1143" s="11">
        <v>18261.55388922225</v>
      </c>
      <c r="U1143" s="11">
        <v>15841.527227970813</v>
      </c>
      <c r="V1143" s="11">
        <v>18083.308342964785</v>
      </c>
      <c r="W1143" s="11">
        <v>14954.727067145739</v>
      </c>
      <c r="X1143" s="12">
        <v>0</v>
      </c>
      <c r="Y1143" s="12">
        <v>60.114378820245406</v>
      </c>
      <c r="Z1143" s="12">
        <v>198.5006830833631</v>
      </c>
      <c r="AA1143" s="44">
        <v>232.04019061955825</v>
      </c>
      <c r="AB1143" s="45">
        <v>47.253829333786577</v>
      </c>
      <c r="AC1143" s="12">
        <v>377.93099383617869</v>
      </c>
      <c r="AD1143" s="12">
        <v>12820.595699808153</v>
      </c>
      <c r="AE1143" s="12">
        <v>1829.1995657566929</v>
      </c>
      <c r="AF1143" s="12">
        <v>5480.5321821881462</v>
      </c>
      <c r="AG1143" s="44">
        <v>1128.4755203370642</v>
      </c>
      <c r="AH1143" s="45">
        <v>390.29476040551395</v>
      </c>
      <c r="AI1143" s="12">
        <v>4325.1349581207241</v>
      </c>
      <c r="AJ1143" s="12">
        <v>-25.340394918852546</v>
      </c>
      <c r="AK1143" s="12">
        <v>-16.898482677551844</v>
      </c>
      <c r="AL1143" s="12">
        <v>10.977133428184926</v>
      </c>
      <c r="AM1143" s="44">
        <v>43.562730486792283</v>
      </c>
      <c r="AN1143" s="45">
        <v>36.926835911651459</v>
      </c>
      <c r="AO1143" s="12">
        <v>89.999999867528345</v>
      </c>
      <c r="AP1143" s="12">
        <v>-2010.6139563897559</v>
      </c>
      <c r="AQ1143" s="12">
        <v>9632.4230631818846</v>
      </c>
      <c r="AR1143" s="12">
        <v>11578.926517874866</v>
      </c>
      <c r="AS1143" s="44">
        <v>17162.665108184719</v>
      </c>
      <c r="AT1143" s="45">
        <v>18016.429646820772</v>
      </c>
      <c r="AU1143" s="12">
        <v>18491.308342964785</v>
      </c>
      <c r="AV1143" s="12">
        <v>11421.395593521003</v>
      </c>
      <c r="AW1143" s="12">
        <v>16930.188891007612</v>
      </c>
      <c r="AX1143" s="12">
        <v>17472.046713311687</v>
      </c>
      <c r="AY1143" s="44">
        <v>16323.569183520171</v>
      </c>
      <c r="AZ1143" s="45">
        <v>15515.370661599538</v>
      </c>
      <c r="BA1143" s="12">
        <v>14954.727068089063</v>
      </c>
      <c r="BB1143" s="12">
        <v>9576.3971957931062</v>
      </c>
      <c r="BC1143" s="12">
        <v>11382.64013704647</v>
      </c>
      <c r="BD1143" s="12">
        <v>16959.182808816015</v>
      </c>
      <c r="BE1143" s="44">
        <v>17980.381365823625</v>
      </c>
      <c r="BF1143" s="45">
        <v>18328.432585366263</v>
      </c>
      <c r="BG1143" s="12">
        <v>18491.308352964781</v>
      </c>
      <c r="BH1143" s="12">
        <v>16908.548467018267</v>
      </c>
      <c r="BI1143" s="12">
        <v>17461.89486776296</v>
      </c>
      <c r="BJ1143" s="12">
        <v>16428.459034298474</v>
      </c>
      <c r="BK1143" s="44">
        <v>15545.882150072248</v>
      </c>
      <c r="BL1143" s="45">
        <v>15280.883633517014</v>
      </c>
      <c r="BM1143" s="12">
        <v>10629.592109968338</v>
      </c>
      <c r="BN1143" s="12">
        <v>0</v>
      </c>
      <c r="BO1143" s="12">
        <v>8.4419122413007024</v>
      </c>
      <c r="BP1143" s="12">
        <v>27.875616105736771</v>
      </c>
      <c r="BQ1143" s="48">
        <v>32.585597058607355</v>
      </c>
      <c r="BR1143" s="49">
        <v>6.6358945751408278</v>
      </c>
      <c r="BS1143" s="13">
        <v>53.073163955876886</v>
      </c>
      <c r="BT1143" s="12">
        <v>174.7464324375787</v>
      </c>
      <c r="BV1143" s="14">
        <f>Таблица1[[#This Row],[Lкан_леб,мм]]</f>
        <v>58155.253567562417</v>
      </c>
      <c r="BW1143" s="50">
        <f>Таблица1[[#This Row],[угол обхв4]]+Таблица1[[#This Row],[Lдуг 3,мм]]</f>
        <v>12820.595699808153</v>
      </c>
      <c r="BX1143" s="54">
        <f>Таблица1[[#This Row],[угол обхв5]]+Таблица1[[#This Row],[Y5, мм]]</f>
        <v>58215.367946382663</v>
      </c>
      <c r="BY1143" s="14">
        <f>Таблица1[[#This Row],[угол обхв6]]+Таблица1[[#This Row],[Lдуг 4,мм]]</f>
        <v>14649.795265564846</v>
      </c>
      <c r="BZ1143" s="14">
        <f>Таблица1[[#This Row],[Т1]]+Таблица1[[#This Row],[X6, мм]]</f>
        <v>58413.868629466029</v>
      </c>
      <c r="CA1143" s="14">
        <f>Таблица1[[#This Row],[Т2]]+Таблица1[[#This Row],[Lдуг 5,мм]]</f>
        <v>20130.327447752992</v>
      </c>
      <c r="CB1143" s="14">
        <f>Таблица1[[#This Row],[Т3]]+Таблица1[[#This Row],[Y6, мм]]</f>
        <v>58645.908820085584</v>
      </c>
      <c r="CC1143" s="14">
        <f>Таблица1[[#This Row],[Т4]]+Таблица1[[#This Row],[Lдуг 6,мм]]</f>
        <v>21258.802968090058</v>
      </c>
      <c r="CD1143" s="14">
        <f>Таблица1[[#This Row],[Т5]]+Таблица1[[#This Row],[Lдуг 1,мм]]</f>
        <v>58693.16264941937</v>
      </c>
      <c r="CE1143" s="14">
        <f>Таблица1[[#This Row],[Т6]]+Таблица1[[#This Row],[Lпрям1, мм]]</f>
        <v>21649.097728495573</v>
      </c>
      <c r="CF1143" s="15">
        <f>Таблица1[[#This Row],[Т7]]+Таблица1[[#This Row],[Lдуг 2,мм]]</f>
        <v>59071.093643255546</v>
      </c>
      <c r="CG1143" s="14">
        <f>Таблица1[[#This Row],[Т8]]+Таблица1[[#This Row],[Lпрям2, мм]]</f>
        <v>25974.232686616298</v>
      </c>
      <c r="CH1143" s="14">
        <f>Таблица1[[#This Row],[Т9]]-Таблица1[[#This Row],[Т9]]</f>
        <v>0</v>
      </c>
      <c r="CI1143" s="50">
        <f>Таблица1[[#This Row],[Т9]]-Таблица1[[#This Row],[Т8]]</f>
        <v>37421.995914759973</v>
      </c>
      <c r="CJ1143" s="54">
        <f>Таблица1[[#This Row],[Т9]]-Таблица1[[#This Row],[Т7]]</f>
        <v>377.93099383617664</v>
      </c>
      <c r="CK1143" s="14">
        <f>Таблица1[[#This Row],[Т9]]-Таблица1[[#This Row],[Т6]]</f>
        <v>37812.290675165488</v>
      </c>
      <c r="CL1143" s="14">
        <f>Таблица1[[#This Row],[Т9]]-Таблица1[[#This Row],[Т5]]</f>
        <v>425.18482316996233</v>
      </c>
      <c r="CM1143" s="14">
        <f>Таблица1[[#This Row],[Т9]]-Таблица1[[#This Row],[Т4]]</f>
        <v>38940.766195502554</v>
      </c>
      <c r="CN1143" s="14">
        <f>Таблица1[[#This Row],[Т9]]-Таблица1[[#This Row],[Т3]]</f>
        <v>657.22501378951711</v>
      </c>
      <c r="CO1143" s="14">
        <f>Таблица1[[#This Row],[Т9]]-Таблица1[[#This Row],[Т2]]</f>
        <v>44421.298377690699</v>
      </c>
      <c r="CP1143" s="14">
        <f>Таблица1[[#This Row],[Т9]]-Таблица1[[#This Row],[Т1]]</f>
        <v>855.72569687288342</v>
      </c>
      <c r="CQ1143" s="14">
        <f>Таблица1[[#This Row],[Т9]]-Таблица1[[#This Row],[угол обхв6]]</f>
        <v>46250.497943447393</v>
      </c>
      <c r="CR1143" s="14">
        <f>Таблица1[[#This Row],[Т9]]-Таблица1[[#This Row],[угол обхв5]]</f>
        <v>915.84007569312962</v>
      </c>
      <c r="CS1143" s="14">
        <f>Таблица1[[#This Row],[Т9]]-Таблица1[[#This Row],[угол обхв4]]</f>
        <v>59071.093643255546</v>
      </c>
      <c r="CT1143" s="14">
        <f>Таблица1[[#This Row],[Lкан_прям, мм]]+Таблица1[[#This Row],[Lкан_дуг, мм]]+Таблица1[[#This Row],[Lкан_леб,мм]]</f>
        <v>85045.326329871838</v>
      </c>
      <c r="CU1143" s="16">
        <f>Таблица1[[#This Row],[Lкан_леб,мм]]</f>
        <v>58155.253567562417</v>
      </c>
      <c r="CV1143" s="14">
        <f>2534431-(Таблица1[[#This Row],[Т23]]+Таблица1[[#This Row],[угол обхв3]])</f>
        <v>2449210.9272376904</v>
      </c>
      <c r="CW1143" s="50">
        <f>SUM(X1143:AC1143,AD1143:AI1143)-Таблица1[[#This Row],[lподв_min, мм]]</f>
        <v>22564.937805132024</v>
      </c>
      <c r="CX1143" s="17">
        <f>CW1582-Таблица1[[#This Row],[Суммарная длина каната]]</f>
        <v>-2425967.2489734497</v>
      </c>
    </row>
    <row r="1144" spans="1:102" x14ac:dyDescent="0.25">
      <c r="A1144" s="21">
        <v>1143</v>
      </c>
      <c r="B1144" s="10">
        <v>27.030408163265299</v>
      </c>
      <c r="C1144" s="10">
        <v>152.61591836734689</v>
      </c>
      <c r="D1144" s="11">
        <v>18096.202360643929</v>
      </c>
      <c r="E1144" s="11">
        <v>15334.867227158069</v>
      </c>
      <c r="F1144" s="11">
        <v>17960.42099709898</v>
      </c>
      <c r="G1144" s="11">
        <v>15370.706051272073</v>
      </c>
      <c r="H1144" s="11">
        <v>18504.201870643927</v>
      </c>
      <c r="I1144" s="11">
        <v>10956.618289958529</v>
      </c>
      <c r="J1144" s="11">
        <v>4378.2489371995398</v>
      </c>
      <c r="K1144" s="11">
        <v>25974.232686604842</v>
      </c>
      <c r="L1144" s="11">
        <v>915.84007570458061</v>
      </c>
      <c r="M1144" s="11">
        <v>58155.253567562417</v>
      </c>
      <c r="N1144" s="11">
        <v>9751.0192199803587</v>
      </c>
      <c r="O1144" s="11">
        <v>16539.805807879475</v>
      </c>
      <c r="P1144" s="43">
        <v>11422.224583388035</v>
      </c>
      <c r="Q1144" s="11">
        <v>17141.09828344475</v>
      </c>
      <c r="R1144" s="11">
        <v>16845.448417468782</v>
      </c>
      <c r="S1144" s="11">
        <v>16350.607141521894</v>
      </c>
      <c r="T1144" s="11">
        <v>18232.724455851596</v>
      </c>
      <c r="U1144" s="11">
        <v>16229.041548820298</v>
      </c>
      <c r="V1144" s="11">
        <v>18096.202360643929</v>
      </c>
      <c r="W1144" s="11">
        <v>15334.867227158069</v>
      </c>
      <c r="X1144" s="12">
        <v>0</v>
      </c>
      <c r="Y1144" s="12">
        <v>39.534641693279561</v>
      </c>
      <c r="Z1144" s="12">
        <v>199.96722696243185</v>
      </c>
      <c r="AA1144" s="44">
        <v>232.04019061955935</v>
      </c>
      <c r="AB1144" s="45">
        <v>47.253829333788936</v>
      </c>
      <c r="AC1144" s="12">
        <v>397.04418709552084</v>
      </c>
      <c r="AD1144" s="12">
        <v>12820.595699808153</v>
      </c>
      <c r="AE1144" s="12">
        <v>1776.0855857345391</v>
      </c>
      <c r="AF1144" s="12">
        <v>5480.5321821881516</v>
      </c>
      <c r="AG1144" s="44">
        <v>1128.4755203370614</v>
      </c>
      <c r="AH1144" s="45">
        <v>390.2947604055172</v>
      </c>
      <c r="AI1144" s="12">
        <v>4378.2489381314172</v>
      </c>
      <c r="AJ1144" s="12">
        <v>-25.340394918852546</v>
      </c>
      <c r="AK1144" s="12">
        <v>-19.788512287512209</v>
      </c>
      <c r="AL1144" s="12">
        <v>8.2930517955318734</v>
      </c>
      <c r="AM1144" s="44">
        <v>40.878648854139385</v>
      </c>
      <c r="AN1144" s="45">
        <v>34.242754278998227</v>
      </c>
      <c r="AO1144" s="12">
        <v>89.999999869135408</v>
      </c>
      <c r="AP1144" s="12">
        <v>-2010.6139563897559</v>
      </c>
      <c r="AQ1144" s="12">
        <v>9612.8911184963454</v>
      </c>
      <c r="AR1144" s="12">
        <v>11481.072953433688</v>
      </c>
      <c r="AS1144" s="44">
        <v>17112.467730731856</v>
      </c>
      <c r="AT1144" s="45">
        <v>18003.14269621755</v>
      </c>
      <c r="AU1144" s="12">
        <v>18504.202360643929</v>
      </c>
      <c r="AV1144" s="12">
        <v>11421.395593521003</v>
      </c>
      <c r="AW1144" s="12">
        <v>16923.712863793302</v>
      </c>
      <c r="AX1144" s="12">
        <v>17544.831944839203</v>
      </c>
      <c r="AY1144" s="44">
        <v>16659.094882517413</v>
      </c>
      <c r="AZ1144" s="45">
        <v>15891.763895182621</v>
      </c>
      <c r="BA1144" s="12">
        <v>15334.867228089948</v>
      </c>
      <c r="BB1144" s="12">
        <v>9576.3971957931062</v>
      </c>
      <c r="BC1144" s="12">
        <v>11284.096481904022</v>
      </c>
      <c r="BD1144" s="12">
        <v>16904.296787514439</v>
      </c>
      <c r="BE1144" s="44">
        <v>17965.705142588522</v>
      </c>
      <c r="BF1144" s="45">
        <v>18325.784120277971</v>
      </c>
      <c r="BG1144" s="12">
        <v>18504.202370643929</v>
      </c>
      <c r="BH1144" s="12">
        <v>16908.548467018267</v>
      </c>
      <c r="BI1144" s="12">
        <v>17525.005339358577</v>
      </c>
      <c r="BJ1144" s="12">
        <v>16754.340802916344</v>
      </c>
      <c r="BK1144" s="44">
        <v>15920.553807824783</v>
      </c>
      <c r="BL1144" s="45">
        <v>15672.144880795744</v>
      </c>
      <c r="BM1144" s="12">
        <v>10956.618289958531</v>
      </c>
      <c r="BN1144" s="12">
        <v>0</v>
      </c>
      <c r="BO1144" s="12">
        <v>5.5518826313403364</v>
      </c>
      <c r="BP1144" s="12">
        <v>28.081564083044082</v>
      </c>
      <c r="BQ1144" s="48">
        <v>32.585597058607512</v>
      </c>
      <c r="BR1144" s="49">
        <v>6.6358945751411582</v>
      </c>
      <c r="BS1144" s="13">
        <v>55.757245590137174</v>
      </c>
      <c r="BT1144" s="12">
        <v>174.7464324375787</v>
      </c>
      <c r="BV1144" s="14">
        <f>Таблица1[[#This Row],[Lкан_леб,мм]]</f>
        <v>58155.253567562417</v>
      </c>
      <c r="BW1144" s="50">
        <f>Таблица1[[#This Row],[угол обхв4]]+Таблица1[[#This Row],[Lдуг 3,мм]]</f>
        <v>12820.595699808153</v>
      </c>
      <c r="BX1144" s="54">
        <f>Таблица1[[#This Row],[угол обхв5]]+Таблица1[[#This Row],[Y5, мм]]</f>
        <v>58194.788209255697</v>
      </c>
      <c r="BY1144" s="14">
        <f>Таблица1[[#This Row],[угол обхв6]]+Таблица1[[#This Row],[Lдуг 4,мм]]</f>
        <v>14596.681285542692</v>
      </c>
      <c r="BZ1144" s="14">
        <f>Таблица1[[#This Row],[Т1]]+Таблица1[[#This Row],[X6, мм]]</f>
        <v>58394.755436218133</v>
      </c>
      <c r="CA1144" s="14">
        <f>Таблица1[[#This Row],[Т2]]+Таблица1[[#This Row],[Lдуг 5,мм]]</f>
        <v>20077.213467730842</v>
      </c>
      <c r="CB1144" s="14">
        <f>Таблица1[[#This Row],[Т3]]+Таблица1[[#This Row],[Y6, мм]]</f>
        <v>58626.795626837695</v>
      </c>
      <c r="CC1144" s="14">
        <f>Таблица1[[#This Row],[Т4]]+Таблица1[[#This Row],[Lдуг 6,мм]]</f>
        <v>21205.688988067905</v>
      </c>
      <c r="CD1144" s="14">
        <f>Таблица1[[#This Row],[Т5]]+Таблица1[[#This Row],[Lдуг 1,мм]]</f>
        <v>58674.04945617148</v>
      </c>
      <c r="CE1144" s="14">
        <f>Таблица1[[#This Row],[Т6]]+Таблица1[[#This Row],[Lпрям1, мм]]</f>
        <v>21595.983748473423</v>
      </c>
      <c r="CF1144" s="15">
        <f>Таблица1[[#This Row],[Т7]]+Таблица1[[#This Row],[Lдуг 2,мм]]</f>
        <v>59071.093643266999</v>
      </c>
      <c r="CG1144" s="14">
        <f>Таблица1[[#This Row],[Т8]]+Таблица1[[#This Row],[Lпрям2, мм]]</f>
        <v>25974.232686604839</v>
      </c>
      <c r="CH1144" s="14">
        <f>Таблица1[[#This Row],[Т9]]-Таблица1[[#This Row],[Т9]]</f>
        <v>0</v>
      </c>
      <c r="CI1144" s="50">
        <f>Таблица1[[#This Row],[Т9]]-Таблица1[[#This Row],[Т8]]</f>
        <v>37475.109894793575</v>
      </c>
      <c r="CJ1144" s="54">
        <f>Таблица1[[#This Row],[Т9]]-Таблица1[[#This Row],[Т7]]</f>
        <v>397.04418709551828</v>
      </c>
      <c r="CK1144" s="14">
        <f>Таблица1[[#This Row],[Т9]]-Таблица1[[#This Row],[Т6]]</f>
        <v>37865.40465519909</v>
      </c>
      <c r="CL1144" s="14">
        <f>Таблица1[[#This Row],[Т9]]-Таблица1[[#This Row],[Т5]]</f>
        <v>444.29801642930397</v>
      </c>
      <c r="CM1144" s="14">
        <f>Таблица1[[#This Row],[Т9]]-Таблица1[[#This Row],[Т4]]</f>
        <v>38993.880175536156</v>
      </c>
      <c r="CN1144" s="14">
        <f>Таблица1[[#This Row],[Т9]]-Таблица1[[#This Row],[Т3]]</f>
        <v>676.33820704886602</v>
      </c>
      <c r="CO1144" s="14">
        <f>Таблица1[[#This Row],[Т9]]-Таблица1[[#This Row],[Т2]]</f>
        <v>44474.412357724308</v>
      </c>
      <c r="CP1144" s="14">
        <f>Таблица1[[#This Row],[Т9]]-Таблица1[[#This Row],[Т1]]</f>
        <v>876.30543401130126</v>
      </c>
      <c r="CQ1144" s="14">
        <f>Таблица1[[#This Row],[Т9]]-Таблица1[[#This Row],[угол обхв6]]</f>
        <v>46250.497943458846</v>
      </c>
      <c r="CR1144" s="14">
        <f>Таблица1[[#This Row],[Т9]]-Таблица1[[#This Row],[угол обхв5]]</f>
        <v>915.84007570458198</v>
      </c>
      <c r="CS1144" s="14">
        <f>Таблица1[[#This Row],[Т9]]-Таблица1[[#This Row],[угол обхв4]]</f>
        <v>59071.093643266999</v>
      </c>
      <c r="CT1144" s="14">
        <f>Таблица1[[#This Row],[Lкан_прям, мм]]+Таблица1[[#This Row],[Lкан_дуг, мм]]+Таблица1[[#This Row],[Lкан_леб,мм]]</f>
        <v>85045.326329871838</v>
      </c>
      <c r="CU1144" s="16">
        <f>Таблица1[[#This Row],[Lкан_леб,мм]]</f>
        <v>58155.253567562417</v>
      </c>
      <c r="CV1144" s="14">
        <f>2534431-(Таблица1[[#This Row],[Т23]]+Таблица1[[#This Row],[угол обхв3]])</f>
        <v>2449210.9272376904</v>
      </c>
      <c r="CW1144" s="50">
        <f>SUM(X1144:AC1144,AD1144:AI1144)-Таблица1[[#This Row],[lподв_min, мм]]</f>
        <v>22511.823825109881</v>
      </c>
      <c r="CX1144" s="17">
        <f>CW1583-Таблица1[[#This Row],[Суммарная длина каната]]</f>
        <v>-2426037.6588368556</v>
      </c>
    </row>
    <row r="1145" spans="1:102" x14ac:dyDescent="0.25">
      <c r="A1145" s="21">
        <v>1144</v>
      </c>
      <c r="B1145" s="10">
        <v>27.030408163265299</v>
      </c>
      <c r="C1145" s="10">
        <v>155.29999999999623</v>
      </c>
      <c r="D1145" s="11">
        <v>18091.280675890186</v>
      </c>
      <c r="E1145" s="11">
        <v>15715.194157528371</v>
      </c>
      <c r="F1145" s="11">
        <v>17953.9699810702</v>
      </c>
      <c r="G1145" s="11">
        <v>15744.635167838018</v>
      </c>
      <c r="H1145" s="11">
        <v>18499.280185890184</v>
      </c>
      <c r="I1145" s="11">
        <v>11284.232999976455</v>
      </c>
      <c r="J1145" s="11">
        <v>4430.9611575519166</v>
      </c>
      <c r="K1145" s="11">
        <v>25974.232686593768</v>
      </c>
      <c r="L1145" s="11">
        <v>915.84007571565655</v>
      </c>
      <c r="M1145" s="11">
        <v>58155.253567562417</v>
      </c>
      <c r="N1145" s="11">
        <v>9751.0192199803587</v>
      </c>
      <c r="O1145" s="11">
        <v>16539.805807879475</v>
      </c>
      <c r="P1145" s="43">
        <v>11340.040893550813</v>
      </c>
      <c r="Q1145" s="11">
        <v>17206.908406759172</v>
      </c>
      <c r="R1145" s="11">
        <v>16794.332892240309</v>
      </c>
      <c r="S1145" s="11">
        <v>16671.248259807977</v>
      </c>
      <c r="T1145" s="11">
        <v>18185.77976979196</v>
      </c>
      <c r="U1145" s="11">
        <v>16614.780685468704</v>
      </c>
      <c r="V1145" s="11">
        <v>18091.280675890186</v>
      </c>
      <c r="W1145" s="11">
        <v>15715.194157528371</v>
      </c>
      <c r="X1145" s="12">
        <v>0</v>
      </c>
      <c r="Y1145" s="12">
        <v>18.277832657277497</v>
      </c>
      <c r="Z1145" s="12">
        <v>202.11084275056305</v>
      </c>
      <c r="AA1145" s="44">
        <v>232.04019061955887</v>
      </c>
      <c r="AB1145" s="45">
        <v>47.253829333783997</v>
      </c>
      <c r="AC1145" s="12">
        <v>416.1573803544731</v>
      </c>
      <c r="AD1145" s="12">
        <v>12820.595699808153</v>
      </c>
      <c r="AE1145" s="12">
        <v>1723.3733653821789</v>
      </c>
      <c r="AF1145" s="12">
        <v>5480.5321821881535</v>
      </c>
      <c r="AG1145" s="44">
        <v>1128.4755203370605</v>
      </c>
      <c r="AH1145" s="45">
        <v>390.29476040551737</v>
      </c>
      <c r="AI1145" s="12">
        <v>4430.9611584727081</v>
      </c>
      <c r="AJ1145" s="12">
        <v>-25.340394918852546</v>
      </c>
      <c r="AK1145" s="12">
        <v>-22.773623669077089</v>
      </c>
      <c r="AL1145" s="12">
        <v>5.6089701628825015</v>
      </c>
      <c r="AM1145" s="44">
        <v>38.194567221489947</v>
      </c>
      <c r="AN1145" s="45">
        <v>31.558672646349486</v>
      </c>
      <c r="AO1145" s="12">
        <v>89.999999870692207</v>
      </c>
      <c r="AP1145" s="12">
        <v>-2010.6139563897559</v>
      </c>
      <c r="AQ1145" s="12">
        <v>9593.0860258100056</v>
      </c>
      <c r="AR1145" s="12">
        <v>11379.918287331362</v>
      </c>
      <c r="AS1145" s="44">
        <v>17046.613114353018</v>
      </c>
      <c r="AT1145" s="45">
        <v>17972.244230249333</v>
      </c>
      <c r="AU1145" s="12">
        <v>18499.280675890186</v>
      </c>
      <c r="AV1145" s="12">
        <v>11421.395593521003</v>
      </c>
      <c r="AW1145" s="12">
        <v>16915.998718736591</v>
      </c>
      <c r="AX1145" s="12">
        <v>17612.954947768045</v>
      </c>
      <c r="AY1145" s="44">
        <v>16991.901794843474</v>
      </c>
      <c r="AZ1145" s="45">
        <v>16267.121983071887</v>
      </c>
      <c r="BA1145" s="12">
        <v>15715.194158449165</v>
      </c>
      <c r="BB1145" s="12">
        <v>9576.3971957931062</v>
      </c>
      <c r="BC1145" s="12">
        <v>11182.107699380462</v>
      </c>
      <c r="BD1145" s="12">
        <v>16834.210286020858</v>
      </c>
      <c r="BE1145" s="44">
        <v>17933.49954767925</v>
      </c>
      <c r="BF1145" s="45">
        <v>18304.816215432813</v>
      </c>
      <c r="BG1145" s="12">
        <v>18499.280685890182</v>
      </c>
      <c r="BH1145" s="12">
        <v>16908.548467018267</v>
      </c>
      <c r="BI1145" s="12">
        <v>17583.101317616289</v>
      </c>
      <c r="BJ1145" s="12">
        <v>17077.29480081685</v>
      </c>
      <c r="BK1145" s="44">
        <v>16294.127150433209</v>
      </c>
      <c r="BL1145" s="45">
        <v>16062.852859925189</v>
      </c>
      <c r="BM1145" s="12">
        <v>11284.232999976457</v>
      </c>
      <c r="BN1145" s="12">
        <v>0</v>
      </c>
      <c r="BO1145" s="12">
        <v>2.5667712497754587</v>
      </c>
      <c r="BP1145" s="12">
        <v>28.382593831959589</v>
      </c>
      <c r="BQ1145" s="48">
        <v>32.585597058607448</v>
      </c>
      <c r="BR1145" s="49">
        <v>6.6358945751404654</v>
      </c>
      <c r="BS1145" s="13">
        <v>58.441327224342722</v>
      </c>
      <c r="BT1145" s="12">
        <v>174.7464324375787</v>
      </c>
      <c r="BV1145" s="14">
        <f>Таблица1[[#This Row],[Lкан_леб,мм]]</f>
        <v>58155.253567562417</v>
      </c>
      <c r="BW1145" s="50">
        <f>Таблица1[[#This Row],[угол обхв4]]+Таблица1[[#This Row],[Lдуг 3,мм]]</f>
        <v>12820.595699808153</v>
      </c>
      <c r="BX1145" s="54">
        <f>Таблица1[[#This Row],[угол обхв5]]+Таблица1[[#This Row],[Y5, мм]]</f>
        <v>58173.531400219697</v>
      </c>
      <c r="BY1145" s="14">
        <f>Таблица1[[#This Row],[угол обхв6]]+Таблица1[[#This Row],[Lдуг 4,мм]]</f>
        <v>14543.969065190331</v>
      </c>
      <c r="BZ1145" s="14">
        <f>Таблица1[[#This Row],[Т1]]+Таблица1[[#This Row],[X6, мм]]</f>
        <v>58375.642242970258</v>
      </c>
      <c r="CA1145" s="14">
        <f>Таблица1[[#This Row],[Т2]]+Таблица1[[#This Row],[Lдуг 5,мм]]</f>
        <v>20024.501247378485</v>
      </c>
      <c r="CB1145" s="14">
        <f>Таблица1[[#This Row],[Т3]]+Таблица1[[#This Row],[Y6, мм]]</f>
        <v>58607.68243358982</v>
      </c>
      <c r="CC1145" s="14">
        <f>Таблица1[[#This Row],[Т4]]+Таблица1[[#This Row],[Lдуг 6,мм]]</f>
        <v>21152.976767715547</v>
      </c>
      <c r="CD1145" s="14">
        <f>Таблица1[[#This Row],[Т5]]+Таблица1[[#This Row],[Lдуг 1,мм]]</f>
        <v>58654.936262923606</v>
      </c>
      <c r="CE1145" s="14">
        <f>Таблица1[[#This Row],[Т6]]+Таблица1[[#This Row],[Lпрям1, мм]]</f>
        <v>21543.271528121066</v>
      </c>
      <c r="CF1145" s="15">
        <f>Таблица1[[#This Row],[Т7]]+Таблица1[[#This Row],[Lдуг 2,мм]]</f>
        <v>59071.09364327808</v>
      </c>
      <c r="CG1145" s="14">
        <f>Таблица1[[#This Row],[Т8]]+Таблица1[[#This Row],[Lпрям2, мм]]</f>
        <v>25974.232686593772</v>
      </c>
      <c r="CH1145" s="14">
        <f>Таблица1[[#This Row],[Т9]]-Таблица1[[#This Row],[Т9]]</f>
        <v>0</v>
      </c>
      <c r="CI1145" s="50">
        <f>Таблица1[[#This Row],[Т9]]-Таблица1[[#This Row],[Т8]]</f>
        <v>37527.822115157018</v>
      </c>
      <c r="CJ1145" s="54">
        <f>Таблица1[[#This Row],[Т9]]-Таблица1[[#This Row],[Т7]]</f>
        <v>416.1573803544743</v>
      </c>
      <c r="CK1145" s="14">
        <f>Таблица1[[#This Row],[Т9]]-Таблица1[[#This Row],[Т6]]</f>
        <v>37918.116875562533</v>
      </c>
      <c r="CL1145" s="14">
        <f>Таблица1[[#This Row],[Т9]]-Таблица1[[#This Row],[Т5]]</f>
        <v>463.41120968825999</v>
      </c>
      <c r="CM1145" s="14">
        <f>Таблица1[[#This Row],[Т9]]-Таблица1[[#This Row],[Т4]]</f>
        <v>39046.592395899599</v>
      </c>
      <c r="CN1145" s="14">
        <f>Таблица1[[#This Row],[Т9]]-Таблица1[[#This Row],[Т3]]</f>
        <v>695.45140030782204</v>
      </c>
      <c r="CO1145" s="14">
        <f>Таблица1[[#This Row],[Т9]]-Таблица1[[#This Row],[Т2]]</f>
        <v>44527.124578087751</v>
      </c>
      <c r="CP1145" s="14">
        <f>Таблица1[[#This Row],[Т9]]-Таблица1[[#This Row],[Т1]]</f>
        <v>897.56224305838259</v>
      </c>
      <c r="CQ1145" s="14">
        <f>Таблица1[[#This Row],[Т9]]-Таблица1[[#This Row],[угол обхв6]]</f>
        <v>46250.497943469927</v>
      </c>
      <c r="CR1145" s="14">
        <f>Таблица1[[#This Row],[Т9]]-Таблица1[[#This Row],[угол обхв5]]</f>
        <v>915.84007571566326</v>
      </c>
      <c r="CS1145" s="14">
        <f>Таблица1[[#This Row],[Т9]]-Таблица1[[#This Row],[угол обхв4]]</f>
        <v>59071.09364327808</v>
      </c>
      <c r="CT1145" s="14">
        <f>Таблица1[[#This Row],[Lкан_прям, мм]]+Таблица1[[#This Row],[Lкан_дуг, мм]]+Таблица1[[#This Row],[Lкан_леб,мм]]</f>
        <v>85045.326329871838</v>
      </c>
      <c r="CU1145" s="16">
        <f>Таблица1[[#This Row],[Lкан_леб,мм]]</f>
        <v>58155.253567562417</v>
      </c>
      <c r="CV1145" s="14">
        <f>2534431-(Таблица1[[#This Row],[Т23]]+Таблица1[[#This Row],[угол обхв3]])</f>
        <v>2449210.9272376904</v>
      </c>
      <c r="CW1145" s="50">
        <f>SUM(X1145:AC1145,AD1145:AI1145)-Таблица1[[#This Row],[lподв_min, мм]]</f>
        <v>22459.111604757512</v>
      </c>
      <c r="CX1145" s="17">
        <f>CW1584-Таблица1[[#This Row],[Суммарная длина каната]]</f>
        <v>-2426109.4593173931</v>
      </c>
    </row>
    <row r="1146" spans="1:102" x14ac:dyDescent="0.25">
      <c r="A1146" s="21">
        <v>1145</v>
      </c>
      <c r="B1146" s="10">
        <v>28.45306122448979</v>
      </c>
      <c r="C1146" s="10">
        <v>23.78</v>
      </c>
      <c r="D1146" s="11">
        <v>5473.6305617993849</v>
      </c>
      <c r="E1146" s="11">
        <v>8616.9189112974236</v>
      </c>
      <c r="F1146" s="11">
        <v>4957.3176330692022</v>
      </c>
      <c r="G1146" s="11">
        <v>9354.6925619695394</v>
      </c>
      <c r="H1146" s="11">
        <v>5065.6300717993845</v>
      </c>
      <c r="I1146" s="11">
        <v>6446.7009034566127</v>
      </c>
      <c r="J1146" s="11">
        <v>2170.218007840811</v>
      </c>
      <c r="K1146" s="11">
        <v>24954.027168493012</v>
      </c>
      <c r="L1146" s="11">
        <v>1945.4319811838441</v>
      </c>
      <c r="M1146" s="11">
        <v>58145.867180194982</v>
      </c>
      <c r="N1146" s="11">
        <v>9593.8399756425406</v>
      </c>
      <c r="O1146" s="11">
        <v>16779.984381513117</v>
      </c>
      <c r="P1146" s="43">
        <v>10335.839084692499</v>
      </c>
      <c r="Q1146" s="11">
        <v>13472.192773800498</v>
      </c>
      <c r="R1146" s="11">
        <v>6413.0400302063163</v>
      </c>
      <c r="S1146" s="11">
        <v>9644.9378073627649</v>
      </c>
      <c r="T1146" s="11">
        <v>5473.6305617993849</v>
      </c>
      <c r="U1146" s="11">
        <v>8616.9189112974236</v>
      </c>
      <c r="V1146" s="11">
        <v>4846.3564965451287</v>
      </c>
      <c r="W1146" s="11">
        <v>9268.6191852419724</v>
      </c>
      <c r="X1146" s="12">
        <v>0</v>
      </c>
      <c r="Y1146" s="12">
        <v>740.37577839633286</v>
      </c>
      <c r="Z1146" s="12">
        <v>415.503724935538</v>
      </c>
      <c r="AA1146" s="44">
        <v>232.04019061955924</v>
      </c>
      <c r="AB1146" s="45">
        <v>557.512287232414</v>
      </c>
      <c r="AC1146" s="12">
        <v>0</v>
      </c>
      <c r="AD1146" s="12">
        <v>12784.809129944142</v>
      </c>
      <c r="AE1146" s="12">
        <v>3389.9923300628511</v>
      </c>
      <c r="AF1146" s="12">
        <v>5480.5321821881489</v>
      </c>
      <c r="AG1146" s="44">
        <v>1128.4755203370605</v>
      </c>
      <c r="AH1146" s="45">
        <v>2170.2180059608131</v>
      </c>
      <c r="AI1146" s="12">
        <v>0</v>
      </c>
      <c r="AJ1146" s="12">
        <v>-26.614803404703494</v>
      </c>
      <c r="AK1146" s="12">
        <v>77.356783251725389</v>
      </c>
      <c r="AL1146" s="12">
        <v>135.70631710165429</v>
      </c>
      <c r="AM1146" s="44">
        <v>168.2919141602618</v>
      </c>
      <c r="AN1146" s="45">
        <v>89.999999735990684</v>
      </c>
      <c r="AO1146" s="12">
        <v>0</v>
      </c>
      <c r="AP1146" s="12">
        <v>-2019.0518196129781</v>
      </c>
      <c r="AQ1146" s="12">
        <v>9991.9467689761186</v>
      </c>
      <c r="AR1146" s="12">
        <v>10620.760324892779</v>
      </c>
      <c r="AS1146" s="44">
        <v>6495.8336283686103</v>
      </c>
      <c r="AT1146" s="45">
        <v>5065.6305617993839</v>
      </c>
      <c r="AU1146" s="12">
        <v>0</v>
      </c>
      <c r="AV1146" s="12">
        <v>11417.284255570017</v>
      </c>
      <c r="AW1146" s="12">
        <v>16869.287131200097</v>
      </c>
      <c r="AX1146" s="12">
        <v>13180.158722904487</v>
      </c>
      <c r="AY1146" s="44">
        <v>9245.4265808580021</v>
      </c>
      <c r="AZ1146" s="45">
        <v>8616.9189094174289</v>
      </c>
      <c r="BA1146" s="12">
        <v>0</v>
      </c>
      <c r="BB1146" s="12">
        <v>9411.060017343736</v>
      </c>
      <c r="BC1146" s="12">
        <v>10733.945878026079</v>
      </c>
      <c r="BD1146" s="12">
        <v>6697.9612704065958</v>
      </c>
      <c r="BE1146" s="44">
        <v>5390.8369636370899</v>
      </c>
      <c r="BF1146" s="45">
        <v>5065.6305717993846</v>
      </c>
      <c r="BG1146" s="12">
        <v>0</v>
      </c>
      <c r="BH1146" s="12">
        <v>17144.752097798821</v>
      </c>
      <c r="BI1146" s="12">
        <v>13561.495523487478</v>
      </c>
      <c r="BJ1146" s="12">
        <v>9352.9037564667542</v>
      </c>
      <c r="BK1146" s="44">
        <v>9016.4301378021864</v>
      </c>
      <c r="BL1146" s="45">
        <v>6446.7009034566154</v>
      </c>
      <c r="BM1146" s="12">
        <v>0</v>
      </c>
      <c r="BN1146" s="12">
        <v>0</v>
      </c>
      <c r="BO1146" s="12">
        <v>103.97158665642888</v>
      </c>
      <c r="BP1146" s="12">
        <v>58.349533849928896</v>
      </c>
      <c r="BQ1146" s="48">
        <v>32.585597058607497</v>
      </c>
      <c r="BR1146" s="49">
        <v>78.291914424271113</v>
      </c>
      <c r="BS1146" s="13">
        <v>0</v>
      </c>
      <c r="BT1146" s="12">
        <v>184.13281980501654</v>
      </c>
      <c r="BV1146" s="14">
        <f>Таблица1[[#This Row],[Lкан_леб,мм]]</f>
        <v>58145.867180194982</v>
      </c>
      <c r="BW1146" s="50">
        <f>Таблица1[[#This Row],[угол обхв4]]+Таблица1[[#This Row],[Lдуг 3,мм]]</f>
        <v>12784.809129944142</v>
      </c>
      <c r="BX1146" s="54">
        <f>Таблица1[[#This Row],[угол обхв5]]+Таблица1[[#This Row],[Y5, мм]]</f>
        <v>58886.242958591312</v>
      </c>
      <c r="BY1146" s="14">
        <f>Таблица1[[#This Row],[угол обхв6]]+Таблица1[[#This Row],[Lдуг 4,мм]]</f>
        <v>16174.801460006993</v>
      </c>
      <c r="BZ1146" s="14">
        <f>Таблица1[[#This Row],[Т1]]+Таблица1[[#This Row],[X6, мм]]</f>
        <v>59301.74668352685</v>
      </c>
      <c r="CA1146" s="14">
        <f>Таблица1[[#This Row],[Т2]]+Таблица1[[#This Row],[Lдуг 5,мм]]</f>
        <v>21655.333642195143</v>
      </c>
      <c r="CB1146" s="14">
        <f>Таблица1[[#This Row],[Т3]]+Таблица1[[#This Row],[Y6, мм]]</f>
        <v>59533.786874146412</v>
      </c>
      <c r="CC1146" s="14">
        <f>Таблица1[[#This Row],[Т4]]+Таблица1[[#This Row],[Lдуг 6,мм]]</f>
        <v>22783.809162532205</v>
      </c>
      <c r="CD1146" s="14">
        <f>Таблица1[[#This Row],[Т5]]+Таблица1[[#This Row],[Lдуг 1,мм]]</f>
        <v>60091.299161378825</v>
      </c>
      <c r="CE1146" s="14">
        <f>Таблица1[[#This Row],[Т6]]+Таблица1[[#This Row],[Lпрям1, мм]]</f>
        <v>24954.027168493019</v>
      </c>
      <c r="CF1146" s="15">
        <f>Таблица1[[#This Row],[Т7]]+Таблица1[[#This Row],[Lдуг 2,мм]]</f>
        <v>60091.299161378825</v>
      </c>
      <c r="CG1146" s="14">
        <f>Таблица1[[#This Row],[Т8]]+Таблица1[[#This Row],[Lпрям2, мм]]</f>
        <v>24954.027168493019</v>
      </c>
      <c r="CH1146" s="14">
        <f>Таблица1[[#This Row],[Т9]]-Таблица1[[#This Row],[Т9]]</f>
        <v>0</v>
      </c>
      <c r="CI1146" s="50">
        <f>Таблица1[[#This Row],[Т9]]-Таблица1[[#This Row],[Т8]]</f>
        <v>35137.271992885806</v>
      </c>
      <c r="CJ1146" s="54">
        <f>Таблица1[[#This Row],[Т9]]-Таблица1[[#This Row],[Т7]]</f>
        <v>0</v>
      </c>
      <c r="CK1146" s="14">
        <f>Таблица1[[#This Row],[Т9]]-Таблица1[[#This Row],[Т6]]</f>
        <v>37307.48999884662</v>
      </c>
      <c r="CL1146" s="14">
        <f>Таблица1[[#This Row],[Т9]]-Таблица1[[#This Row],[Т5]]</f>
        <v>557.51228723241366</v>
      </c>
      <c r="CM1146" s="14">
        <f>Таблица1[[#This Row],[Т9]]-Таблица1[[#This Row],[Т4]]</f>
        <v>38435.965519183679</v>
      </c>
      <c r="CN1146" s="14">
        <f>Таблица1[[#This Row],[Т9]]-Таблица1[[#This Row],[Т3]]</f>
        <v>789.55247785197571</v>
      </c>
      <c r="CO1146" s="14">
        <f>Таблица1[[#This Row],[Т9]]-Таблица1[[#This Row],[Т2]]</f>
        <v>43916.497701371831</v>
      </c>
      <c r="CP1146" s="14">
        <f>Таблица1[[#This Row],[Т9]]-Таблица1[[#This Row],[Т1]]</f>
        <v>1205.056202787513</v>
      </c>
      <c r="CQ1146" s="14">
        <f>Таблица1[[#This Row],[Т9]]-Таблица1[[#This Row],[угол обхв6]]</f>
        <v>47306.490031434681</v>
      </c>
      <c r="CR1146" s="14">
        <f>Таблица1[[#This Row],[Т9]]-Таблица1[[#This Row],[угол обхв5]]</f>
        <v>1945.4319811838432</v>
      </c>
      <c r="CS1146" s="14">
        <f>Таблица1[[#This Row],[Т9]]-Таблица1[[#This Row],[угол обхв4]]</f>
        <v>60091.299161378825</v>
      </c>
      <c r="CT1146" s="14">
        <f>Таблица1[[#This Row],[Lкан_прям, мм]]+Таблица1[[#This Row],[Lкан_дуг, мм]]+Таблица1[[#This Row],[Lкан_леб,мм]]</f>
        <v>85045.326329871838</v>
      </c>
      <c r="CU1146" s="16">
        <f>Таблица1[[#This Row],[Lкан_леб,мм]]</f>
        <v>58145.867180194982</v>
      </c>
      <c r="CV1146" s="14">
        <f>2534431-(Таблица1[[#This Row],[Т23]]+Таблица1[[#This Row],[угол обхв3]])</f>
        <v>2449201.5408503232</v>
      </c>
      <c r="CW1146" s="50">
        <f>SUM(X1146:AC1146,AD1146:AI1146)-Таблица1[[#This Row],[lподв_min, мм]]</f>
        <v>24729.24114183605</v>
      </c>
      <c r="CX1146" s="17">
        <f>CW1585-Таблица1[[#This Row],[Суммарная длина каната]]</f>
        <v>-2425762.1614225013</v>
      </c>
    </row>
    <row r="1147" spans="1:102" x14ac:dyDescent="0.25">
      <c r="A1147" s="21">
        <v>1146</v>
      </c>
      <c r="B1147" s="10">
        <v>28.45306122448979</v>
      </c>
      <c r="C1147" s="10">
        <v>26.464081632653066</v>
      </c>
      <c r="D1147" s="11">
        <v>5808.5348218589597</v>
      </c>
      <c r="E1147" s="11">
        <v>8419.8462808134736</v>
      </c>
      <c r="F1147" s="11">
        <v>5258.2391775057458</v>
      </c>
      <c r="G1147" s="11">
        <v>9132.6321559582339</v>
      </c>
      <c r="H1147" s="11">
        <v>5400.5343318589594</v>
      </c>
      <c r="I1147" s="11">
        <v>6210.7273844471738</v>
      </c>
      <c r="J1147" s="11">
        <v>2209.1188963662994</v>
      </c>
      <c r="K1147" s="11">
        <v>24992.253555021911</v>
      </c>
      <c r="L1147" s="11">
        <v>1907.2055946549428</v>
      </c>
      <c r="M1147" s="11">
        <v>58145.867180194982</v>
      </c>
      <c r="N1147" s="11">
        <v>9593.8399756425406</v>
      </c>
      <c r="O1147" s="11">
        <v>16779.984381513117</v>
      </c>
      <c r="P1147" s="43">
        <v>10438.041855066498</v>
      </c>
      <c r="Q1147" s="11">
        <v>13497.485558025071</v>
      </c>
      <c r="R1147" s="11">
        <v>6698.7726622850978</v>
      </c>
      <c r="S1147" s="11">
        <v>9490.7289015863607</v>
      </c>
      <c r="T1147" s="11">
        <v>5808.5348218589597</v>
      </c>
      <c r="U1147" s="11">
        <v>8419.8462808134736</v>
      </c>
      <c r="V1147" s="11">
        <v>5151.4304978745795</v>
      </c>
      <c r="W1147" s="11">
        <v>9041.4570170471961</v>
      </c>
      <c r="X1147" s="12">
        <v>0</v>
      </c>
      <c r="Y1147" s="12">
        <v>727.70265618060239</v>
      </c>
      <c r="Z1147" s="12">
        <v>409.0636539033714</v>
      </c>
      <c r="AA1147" s="44">
        <v>232.0401906195585</v>
      </c>
      <c r="AB1147" s="45">
        <v>538.3990939514108</v>
      </c>
      <c r="AC1147" s="12">
        <v>0</v>
      </c>
      <c r="AD1147" s="12">
        <v>12784.809129944142</v>
      </c>
      <c r="AE1147" s="12">
        <v>3389.3178280331495</v>
      </c>
      <c r="AF1147" s="12">
        <v>5480.5321821881489</v>
      </c>
      <c r="AG1147" s="44">
        <v>1128.4755203370612</v>
      </c>
      <c r="AH1147" s="45">
        <v>2209.1188945194062</v>
      </c>
      <c r="AI1147" s="12">
        <v>0</v>
      </c>
      <c r="AJ1147" s="12">
        <v>-26.614803404703494</v>
      </c>
      <c r="AK1147" s="12">
        <v>75.577086153159613</v>
      </c>
      <c r="AL1147" s="12">
        <v>133.02223546900123</v>
      </c>
      <c r="AM1147" s="44">
        <v>165.60783252760862</v>
      </c>
      <c r="AN1147" s="45">
        <v>89.99999974063968</v>
      </c>
      <c r="AO1147" s="12">
        <v>0</v>
      </c>
      <c r="AP1147" s="12">
        <v>-2019.0518196129781</v>
      </c>
      <c r="AQ1147" s="12">
        <v>9988.9812954993158</v>
      </c>
      <c r="AR1147" s="12">
        <v>10736.326156934114</v>
      </c>
      <c r="AS1147" s="44">
        <v>6800.1841125887977</v>
      </c>
      <c r="AT1147" s="45">
        <v>5400.5348218589588</v>
      </c>
      <c r="AU1147" s="12">
        <v>0</v>
      </c>
      <c r="AV1147" s="12">
        <v>11417.284255570017</v>
      </c>
      <c r="AW1147" s="12">
        <v>16881.607889334115</v>
      </c>
      <c r="AX1147" s="12">
        <v>13219.114447348427</v>
      </c>
      <c r="AY1147" s="44">
        <v>9095.5331048636453</v>
      </c>
      <c r="AZ1147" s="45">
        <v>8419.8462789665828</v>
      </c>
      <c r="BA1147" s="12">
        <v>0</v>
      </c>
      <c r="BB1147" s="12">
        <v>9411.060017343736</v>
      </c>
      <c r="BC1147" s="12">
        <v>10833.183174923273</v>
      </c>
      <c r="BD1147" s="12">
        <v>6997.0569641527136</v>
      </c>
      <c r="BE1147" s="44">
        <v>5707.1233715552598</v>
      </c>
      <c r="BF1147" s="45">
        <v>5400.5348318589586</v>
      </c>
      <c r="BG1147" s="12">
        <v>0</v>
      </c>
      <c r="BH1147" s="12">
        <v>17144.752097798821</v>
      </c>
      <c r="BI1147" s="12">
        <v>13599.109065846071</v>
      </c>
      <c r="BJ1147" s="12">
        <v>9212.3577909097148</v>
      </c>
      <c r="BK1147" s="44">
        <v>8815.0420775361872</v>
      </c>
      <c r="BL1147" s="45">
        <v>6210.7273844471765</v>
      </c>
      <c r="BM1147" s="12">
        <v>0</v>
      </c>
      <c r="BN1147" s="12">
        <v>0</v>
      </c>
      <c r="BO1147" s="12">
        <v>102.19188955786309</v>
      </c>
      <c r="BP1147" s="12">
        <v>57.445149315841626</v>
      </c>
      <c r="BQ1147" s="48">
        <v>32.585597058607398</v>
      </c>
      <c r="BR1147" s="49">
        <v>75.607832786968956</v>
      </c>
      <c r="BS1147" s="13">
        <v>0</v>
      </c>
      <c r="BT1147" s="12">
        <v>184.13281980501654</v>
      </c>
      <c r="BV1147" s="14">
        <f>Таблица1[[#This Row],[Lкан_леб,мм]]</f>
        <v>58145.867180194982</v>
      </c>
      <c r="BW1147" s="50">
        <f>Таблица1[[#This Row],[угол обхв4]]+Таблица1[[#This Row],[Lдуг 3,мм]]</f>
        <v>12784.809129944142</v>
      </c>
      <c r="BX1147" s="54">
        <f>Таблица1[[#This Row],[угол обхв5]]+Таблица1[[#This Row],[Y5, мм]]</f>
        <v>58873.569836375587</v>
      </c>
      <c r="BY1147" s="14">
        <f>Таблица1[[#This Row],[угол обхв6]]+Таблица1[[#This Row],[Lдуг 4,мм]]</f>
        <v>16174.126957977292</v>
      </c>
      <c r="BZ1147" s="14">
        <f>Таблица1[[#This Row],[Т1]]+Таблица1[[#This Row],[X6, мм]]</f>
        <v>59282.63349027896</v>
      </c>
      <c r="CA1147" s="14">
        <f>Таблица1[[#This Row],[Т2]]+Таблица1[[#This Row],[Lдуг 5,мм]]</f>
        <v>21654.65914016544</v>
      </c>
      <c r="CB1147" s="14">
        <f>Таблица1[[#This Row],[Т3]]+Таблица1[[#This Row],[Y6, мм]]</f>
        <v>59514.673680898522</v>
      </c>
      <c r="CC1147" s="14">
        <f>Таблица1[[#This Row],[Т4]]+Таблица1[[#This Row],[Lдуг 6,мм]]</f>
        <v>22783.134660502503</v>
      </c>
      <c r="CD1147" s="14">
        <f>Таблица1[[#This Row],[Т5]]+Таблица1[[#This Row],[Lдуг 1,мм]]</f>
        <v>60053.072774849934</v>
      </c>
      <c r="CE1147" s="14">
        <f>Таблица1[[#This Row],[Т6]]+Таблица1[[#This Row],[Lпрям1, мм]]</f>
        <v>24992.253555021911</v>
      </c>
      <c r="CF1147" s="15">
        <f>Таблица1[[#This Row],[Т7]]+Таблица1[[#This Row],[Lдуг 2,мм]]</f>
        <v>60053.072774849934</v>
      </c>
      <c r="CG1147" s="14">
        <f>Таблица1[[#This Row],[Т8]]+Таблица1[[#This Row],[Lпрям2, мм]]</f>
        <v>24992.253555021911</v>
      </c>
      <c r="CH1147" s="14">
        <f>Таблица1[[#This Row],[Т9]]-Таблица1[[#This Row],[Т9]]</f>
        <v>0</v>
      </c>
      <c r="CI1147" s="50">
        <f>Таблица1[[#This Row],[Т9]]-Таблица1[[#This Row],[Т8]]</f>
        <v>35060.819219828023</v>
      </c>
      <c r="CJ1147" s="54">
        <f>Таблица1[[#This Row],[Т9]]-Таблица1[[#This Row],[Т7]]</f>
        <v>0</v>
      </c>
      <c r="CK1147" s="14">
        <f>Таблица1[[#This Row],[Т9]]-Таблица1[[#This Row],[Т6]]</f>
        <v>37269.938114347431</v>
      </c>
      <c r="CL1147" s="14">
        <f>Таблица1[[#This Row],[Т9]]-Таблица1[[#This Row],[Т5]]</f>
        <v>538.39909395141149</v>
      </c>
      <c r="CM1147" s="14">
        <f>Таблица1[[#This Row],[Т9]]-Таблица1[[#This Row],[Т4]]</f>
        <v>38398.41363468449</v>
      </c>
      <c r="CN1147" s="14">
        <f>Таблица1[[#This Row],[Т9]]-Таблица1[[#This Row],[Т3]]</f>
        <v>770.43928457097354</v>
      </c>
      <c r="CO1147" s="14">
        <f>Таблица1[[#This Row],[Т9]]-Таблица1[[#This Row],[Т2]]</f>
        <v>43878.945816872641</v>
      </c>
      <c r="CP1147" s="14">
        <f>Таблица1[[#This Row],[Т9]]-Таблица1[[#This Row],[Т1]]</f>
        <v>1179.5029384743466</v>
      </c>
      <c r="CQ1147" s="14">
        <f>Таблица1[[#This Row],[Т9]]-Таблица1[[#This Row],[угол обхв6]]</f>
        <v>47268.26364490579</v>
      </c>
      <c r="CR1147" s="14">
        <f>Таблица1[[#This Row],[Т9]]-Таблица1[[#This Row],[угол обхв5]]</f>
        <v>1907.2055946549517</v>
      </c>
      <c r="CS1147" s="14">
        <f>Таблица1[[#This Row],[Т9]]-Таблица1[[#This Row],[угол обхв4]]</f>
        <v>60053.072774849934</v>
      </c>
      <c r="CT1147" s="14">
        <f>Таблица1[[#This Row],[Lкан_прям, мм]]+Таблица1[[#This Row],[Lкан_дуг, мм]]+Таблица1[[#This Row],[Lкан_леб,мм]]</f>
        <v>85045.326329871838</v>
      </c>
      <c r="CU1147" s="16">
        <f>Таблица1[[#This Row],[Lкан_леб,мм]]</f>
        <v>58145.867180194982</v>
      </c>
      <c r="CV1147" s="14">
        <f>2534431-(Таблица1[[#This Row],[Т23]]+Таблица1[[#This Row],[угол обхв3]])</f>
        <v>2449201.5408503232</v>
      </c>
      <c r="CW1147" s="50">
        <f>SUM(X1147:AC1147,AD1147:AI1147)-Таблица1[[#This Row],[lподв_min, мм]]</f>
        <v>24690.340253310547</v>
      </c>
      <c r="CX1147" s="17">
        <f>CW1586-Таблица1[[#This Row],[Суммарная длина каната]]</f>
        <v>-2425798.4318966949</v>
      </c>
    </row>
    <row r="1148" spans="1:102" x14ac:dyDescent="0.25">
      <c r="A1148" s="21">
        <v>1147</v>
      </c>
      <c r="B1148" s="10">
        <v>28.45306122448979</v>
      </c>
      <c r="C1148" s="10">
        <v>29.148163265306128</v>
      </c>
      <c r="D1148" s="11">
        <v>6152.3003667573312</v>
      </c>
      <c r="E1148" s="11">
        <v>8238.6730619519749</v>
      </c>
      <c r="F1148" s="11">
        <v>5569.2294391822488</v>
      </c>
      <c r="G1148" s="11">
        <v>8924.9072008701223</v>
      </c>
      <c r="H1148" s="11">
        <v>5744.2998767573317</v>
      </c>
      <c r="I1148" s="11">
        <v>5988.9917362232954</v>
      </c>
      <c r="J1148" s="11">
        <v>2249.6813257286794</v>
      </c>
      <c r="K1148" s="11">
        <v>25030.47994155101</v>
      </c>
      <c r="L1148" s="11">
        <v>1868.9792081258486</v>
      </c>
      <c r="M1148" s="11">
        <v>58145.867180194982</v>
      </c>
      <c r="N1148" s="11">
        <v>9593.8399756425406</v>
      </c>
      <c r="O1148" s="11">
        <v>16779.984381513117</v>
      </c>
      <c r="P1148" s="43">
        <v>10538.948067216825</v>
      </c>
      <c r="Q1148" s="11">
        <v>13527.536640458553</v>
      </c>
      <c r="R1148" s="11">
        <v>6991.4132618826143</v>
      </c>
      <c r="S1148" s="11">
        <v>9350.0697279693177</v>
      </c>
      <c r="T1148" s="11">
        <v>6152.3003667573312</v>
      </c>
      <c r="U1148" s="11">
        <v>8238.6730619519749</v>
      </c>
      <c r="V1148" s="11">
        <v>5466.8075709438572</v>
      </c>
      <c r="W1148" s="11">
        <v>8828.8303519076508</v>
      </c>
      <c r="X1148" s="12">
        <v>0</v>
      </c>
      <c r="Y1148" s="12">
        <v>715.02676376310012</v>
      </c>
      <c r="Z1148" s="12">
        <v>402.62635307297643</v>
      </c>
      <c r="AA1148" s="44">
        <v>232.04019061955833</v>
      </c>
      <c r="AB1148" s="45">
        <v>519.28590067021366</v>
      </c>
      <c r="AC1148" s="12">
        <v>0</v>
      </c>
      <c r="AD1148" s="12">
        <v>12784.809129944142</v>
      </c>
      <c r="AE1148" s="12">
        <v>3386.9817851665694</v>
      </c>
      <c r="AF1148" s="12">
        <v>5480.5321821881471</v>
      </c>
      <c r="AG1148" s="44">
        <v>1128.4755203370612</v>
      </c>
      <c r="AH1148" s="45">
        <v>2249.6813239150874</v>
      </c>
      <c r="AI1148" s="12">
        <v>0</v>
      </c>
      <c r="AJ1148" s="12">
        <v>-26.614803404703494</v>
      </c>
      <c r="AK1148" s="12">
        <v>73.79700003285383</v>
      </c>
      <c r="AL1148" s="12">
        <v>130.33815383634817</v>
      </c>
      <c r="AM1148" s="44">
        <v>162.92375089495556</v>
      </c>
      <c r="AN1148" s="45">
        <v>89.999999745316032</v>
      </c>
      <c r="AO1148" s="12">
        <v>0</v>
      </c>
      <c r="AP1148" s="12">
        <v>-2019.0518196129781</v>
      </c>
      <c r="AQ1148" s="12">
        <v>9985.6338388873646</v>
      </c>
      <c r="AR1148" s="12">
        <v>10849.940949593278</v>
      </c>
      <c r="AS1148" s="44">
        <v>7111.2200521704781</v>
      </c>
      <c r="AT1148" s="45">
        <v>5744.3003667573312</v>
      </c>
      <c r="AU1148" s="12">
        <v>0</v>
      </c>
      <c r="AV1148" s="12">
        <v>11417.284255570017</v>
      </c>
      <c r="AW1148" s="12">
        <v>16893.833266987222</v>
      </c>
      <c r="AX1148" s="12">
        <v>13263.439258587423</v>
      </c>
      <c r="AY1148" s="44">
        <v>8960.0564807572264</v>
      </c>
      <c r="AZ1148" s="45">
        <v>8238.6730601383842</v>
      </c>
      <c r="BA1148" s="12">
        <v>0</v>
      </c>
      <c r="BB1148" s="12">
        <v>9411.060017343736</v>
      </c>
      <c r="BC1148" s="12">
        <v>10930.741930461651</v>
      </c>
      <c r="BD1148" s="12">
        <v>7302.4061442590682</v>
      </c>
      <c r="BE1148" s="44">
        <v>6032.4935764694683</v>
      </c>
      <c r="BF1148" s="45">
        <v>5744.3003767573309</v>
      </c>
      <c r="BG1148" s="12">
        <v>0</v>
      </c>
      <c r="BH1148" s="12">
        <v>17144.752097798821</v>
      </c>
      <c r="BI1148" s="12">
        <v>13641.385525932659</v>
      </c>
      <c r="BJ1148" s="12">
        <v>9085.9723460981877</v>
      </c>
      <c r="BK1148" s="44">
        <v>8628.6863091640662</v>
      </c>
      <c r="BL1148" s="45">
        <v>5988.9917362232973</v>
      </c>
      <c r="BM1148" s="12">
        <v>0</v>
      </c>
      <c r="BN1148" s="12">
        <v>0</v>
      </c>
      <c r="BO1148" s="12">
        <v>100.41180343755732</v>
      </c>
      <c r="BP1148" s="12">
        <v>56.541153803494353</v>
      </c>
      <c r="BQ1148" s="48">
        <v>32.58559705860737</v>
      </c>
      <c r="BR1148" s="49">
        <v>72.923751149639529</v>
      </c>
      <c r="BS1148" s="13">
        <v>0</v>
      </c>
      <c r="BT1148" s="12">
        <v>184.13281980501654</v>
      </c>
      <c r="BV1148" s="14">
        <f>Таблица1[[#This Row],[Lкан_леб,мм]]</f>
        <v>58145.867180194982</v>
      </c>
      <c r="BW1148" s="50">
        <f>Таблица1[[#This Row],[угол обхв4]]+Таблица1[[#This Row],[Lдуг 3,мм]]</f>
        <v>12784.809129944142</v>
      </c>
      <c r="BX1148" s="54">
        <f>Таблица1[[#This Row],[угол обхв5]]+Таблица1[[#This Row],[Y5, мм]]</f>
        <v>58860.893943958079</v>
      </c>
      <c r="BY1148" s="14">
        <f>Таблица1[[#This Row],[угол обхв6]]+Таблица1[[#This Row],[Lдуг 4,мм]]</f>
        <v>16171.790915110712</v>
      </c>
      <c r="BZ1148" s="14">
        <f>Таблица1[[#This Row],[Т1]]+Таблица1[[#This Row],[X6, мм]]</f>
        <v>59263.520297031057</v>
      </c>
      <c r="CA1148" s="14">
        <f>Таблица1[[#This Row],[Т2]]+Таблица1[[#This Row],[Lдуг 5,мм]]</f>
        <v>21652.32309729886</v>
      </c>
      <c r="CB1148" s="14">
        <f>Таблица1[[#This Row],[Т3]]+Таблица1[[#This Row],[Y6, мм]]</f>
        <v>59495.560487650611</v>
      </c>
      <c r="CC1148" s="14">
        <f>Таблица1[[#This Row],[Т4]]+Таблица1[[#This Row],[Lдуг 6,мм]]</f>
        <v>22780.798617635923</v>
      </c>
      <c r="CD1148" s="14">
        <f>Таблица1[[#This Row],[Т5]]+Таблица1[[#This Row],[Lдуг 1,мм]]</f>
        <v>60014.846388320824</v>
      </c>
      <c r="CE1148" s="14">
        <f>Таблица1[[#This Row],[Т6]]+Таблица1[[#This Row],[Lпрям1, мм]]</f>
        <v>25030.47994155101</v>
      </c>
      <c r="CF1148" s="15">
        <f>Таблица1[[#This Row],[Т7]]+Таблица1[[#This Row],[Lдуг 2,мм]]</f>
        <v>60014.846388320824</v>
      </c>
      <c r="CG1148" s="14">
        <f>Таблица1[[#This Row],[Т8]]+Таблица1[[#This Row],[Lпрям2, мм]]</f>
        <v>25030.47994155101</v>
      </c>
      <c r="CH1148" s="14">
        <f>Таблица1[[#This Row],[Т9]]-Таблица1[[#This Row],[Т9]]</f>
        <v>0</v>
      </c>
      <c r="CI1148" s="50">
        <f>Таблица1[[#This Row],[Т9]]-Таблица1[[#This Row],[Т8]]</f>
        <v>34984.366446769811</v>
      </c>
      <c r="CJ1148" s="54">
        <f>Таблица1[[#This Row],[Т9]]-Таблица1[[#This Row],[Т7]]</f>
        <v>0</v>
      </c>
      <c r="CK1148" s="14">
        <f>Таблица1[[#This Row],[Т9]]-Таблица1[[#This Row],[Т6]]</f>
        <v>37234.047770684905</v>
      </c>
      <c r="CL1148" s="14">
        <f>Таблица1[[#This Row],[Т9]]-Таблица1[[#This Row],[Т5]]</f>
        <v>519.28590067021287</v>
      </c>
      <c r="CM1148" s="14">
        <f>Таблица1[[#This Row],[Т9]]-Таблица1[[#This Row],[Т4]]</f>
        <v>38362.523291021964</v>
      </c>
      <c r="CN1148" s="14">
        <f>Таблица1[[#This Row],[Т9]]-Таблица1[[#This Row],[Т3]]</f>
        <v>751.32609128976765</v>
      </c>
      <c r="CO1148" s="14">
        <f>Таблица1[[#This Row],[Т9]]-Таблица1[[#This Row],[Т2]]</f>
        <v>43843.055473210115</v>
      </c>
      <c r="CP1148" s="14">
        <f>Таблица1[[#This Row],[Т9]]-Таблица1[[#This Row],[Т1]]</f>
        <v>1153.9524443627452</v>
      </c>
      <c r="CQ1148" s="14">
        <f>Таблица1[[#This Row],[Т9]]-Таблица1[[#This Row],[угол обхв6]]</f>
        <v>47230.03725837668</v>
      </c>
      <c r="CR1148" s="14">
        <f>Таблица1[[#This Row],[Т9]]-Таблица1[[#This Row],[угол обхв5]]</f>
        <v>1868.979208125842</v>
      </c>
      <c r="CS1148" s="14">
        <f>Таблица1[[#This Row],[Т9]]-Таблица1[[#This Row],[угол обхв4]]</f>
        <v>60014.846388320824</v>
      </c>
      <c r="CT1148" s="14">
        <f>Таблица1[[#This Row],[Lкан_прям, мм]]+Таблица1[[#This Row],[Lкан_дуг, мм]]+Таблица1[[#This Row],[Lкан_леб,мм]]</f>
        <v>85045.326329871838</v>
      </c>
      <c r="CU1148" s="16">
        <f>Таблица1[[#This Row],[Lкан_леб,мм]]</f>
        <v>58145.867180194982</v>
      </c>
      <c r="CV1148" s="14">
        <f>2534431-(Таблица1[[#This Row],[Т23]]+Таблица1[[#This Row],[угол обхв3]])</f>
        <v>2449201.5408503232</v>
      </c>
      <c r="CW1148" s="50">
        <f>SUM(X1148:AC1148,AD1148:AI1148)-Таблица1[[#This Row],[lподв_min, мм]]</f>
        <v>24649.777823948178</v>
      </c>
      <c r="CX1148" s="17">
        <f>CW1587-Таблица1[[#This Row],[Суммарная длина каната]]</f>
        <v>-2425836.0049138237</v>
      </c>
    </row>
    <row r="1149" spans="1:102" x14ac:dyDescent="0.25">
      <c r="A1149" s="21">
        <v>1148</v>
      </c>
      <c r="B1149" s="10">
        <v>28.45306122448979</v>
      </c>
      <c r="C1149" s="10">
        <v>31.832244897959189</v>
      </c>
      <c r="D1149" s="11">
        <v>6504.1729225663521</v>
      </c>
      <c r="E1149" s="11">
        <v>8073.7967763304714</v>
      </c>
      <c r="F1149" s="11">
        <v>5889.6060581304946</v>
      </c>
      <c r="G1149" s="11">
        <v>8731.9734768733269</v>
      </c>
      <c r="H1149" s="11">
        <v>6096.1724325663517</v>
      </c>
      <c r="I1149" s="11">
        <v>5781.8931718444519</v>
      </c>
      <c r="J1149" s="11">
        <v>2291.90360448602</v>
      </c>
      <c r="K1149" s="11">
        <v>25068.706328080203</v>
      </c>
      <c r="L1149" s="11">
        <v>1830.7528215966445</v>
      </c>
      <c r="M1149" s="11">
        <v>58145.867180194982</v>
      </c>
      <c r="N1149" s="11">
        <v>9593.8399756425406</v>
      </c>
      <c r="O1149" s="11">
        <v>16779.984381513117</v>
      </c>
      <c r="P1149" s="43">
        <v>10638.336317555651</v>
      </c>
      <c r="Q1149" s="11">
        <v>13562.280084452173</v>
      </c>
      <c r="R1149" s="11">
        <v>7290.3197309821517</v>
      </c>
      <c r="S1149" s="11">
        <v>9223.2689141475021</v>
      </c>
      <c r="T1149" s="11">
        <v>6504.1729225663521</v>
      </c>
      <c r="U1149" s="11">
        <v>8073.7967763304714</v>
      </c>
      <c r="V1149" s="11">
        <v>5791.7957304528591</v>
      </c>
      <c r="W1149" s="11">
        <v>8631.2057250893668</v>
      </c>
      <c r="X1149" s="12">
        <v>0</v>
      </c>
      <c r="Y1149" s="12">
        <v>702.34503284518667</v>
      </c>
      <c r="Z1149" s="12">
        <v>396.19489074299247</v>
      </c>
      <c r="AA1149" s="44">
        <v>232.04019061955907</v>
      </c>
      <c r="AB1149" s="45">
        <v>500.1727073889063</v>
      </c>
      <c r="AC1149" s="12">
        <v>0</v>
      </c>
      <c r="AD1149" s="12">
        <v>12784.809129944142</v>
      </c>
      <c r="AE1149" s="12">
        <v>3382.9858929050133</v>
      </c>
      <c r="AF1149" s="12">
        <v>5480.5321821881489</v>
      </c>
      <c r="AG1149" s="44">
        <v>1128.4755203370617</v>
      </c>
      <c r="AH1149" s="45">
        <v>2291.9036027058387</v>
      </c>
      <c r="AI1149" s="12">
        <v>0</v>
      </c>
      <c r="AJ1149" s="12">
        <v>-26.614803404703494</v>
      </c>
      <c r="AK1149" s="12">
        <v>72.016094007076845</v>
      </c>
      <c r="AL1149" s="12">
        <v>127.65407220369508</v>
      </c>
      <c r="AM1149" s="44">
        <v>160.23966926230256</v>
      </c>
      <c r="AN1149" s="45">
        <v>89.999999750007902</v>
      </c>
      <c r="AO1149" s="12">
        <v>0</v>
      </c>
      <c r="AP1149" s="12">
        <v>-2019.0518196129781</v>
      </c>
      <c r="AQ1149" s="12">
        <v>9981.9064337244927</v>
      </c>
      <c r="AR1149" s="12">
        <v>10961.355414722506</v>
      </c>
      <c r="AS1149" s="44">
        <v>7428.2589869211588</v>
      </c>
      <c r="AT1149" s="45">
        <v>6096.1729225663512</v>
      </c>
      <c r="AU1149" s="12">
        <v>0</v>
      </c>
      <c r="AV1149" s="12">
        <v>11417.284255570017</v>
      </c>
      <c r="AW1149" s="12">
        <v>16905.954314877104</v>
      </c>
      <c r="AX1149" s="12">
        <v>13313.035901239185</v>
      </c>
      <c r="AY1149" s="44">
        <v>8839.2939648721713</v>
      </c>
      <c r="AZ1149" s="45">
        <v>8073.796774550292</v>
      </c>
      <c r="BA1149" s="12">
        <v>0</v>
      </c>
      <c r="BB1149" s="12">
        <v>9411.060017343736</v>
      </c>
      <c r="BC1149" s="12">
        <v>11026.402775637607</v>
      </c>
      <c r="BD1149" s="12">
        <v>7613.3388281490061</v>
      </c>
      <c r="BE1149" s="44">
        <v>6366.233666627345</v>
      </c>
      <c r="BF1149" s="45">
        <v>6096.1729325663509</v>
      </c>
      <c r="BG1149" s="12">
        <v>0</v>
      </c>
      <c r="BH1149" s="12">
        <v>17144.752097798821</v>
      </c>
      <c r="BI1149" s="12">
        <v>13688.250017816161</v>
      </c>
      <c r="BJ1149" s="12">
        <v>8974.0247309345123</v>
      </c>
      <c r="BK1149" s="44">
        <v>8457.7717256058022</v>
      </c>
      <c r="BL1149" s="45">
        <v>5781.8931718444537</v>
      </c>
      <c r="BM1149" s="12">
        <v>0</v>
      </c>
      <c r="BN1149" s="12">
        <v>0</v>
      </c>
      <c r="BO1149" s="12">
        <v>98.630897411780339</v>
      </c>
      <c r="BP1149" s="12">
        <v>55.637978196618235</v>
      </c>
      <c r="BQ1149" s="48">
        <v>32.585597058607476</v>
      </c>
      <c r="BR1149" s="49">
        <v>70.239669512294654</v>
      </c>
      <c r="BS1149" s="13">
        <v>0</v>
      </c>
      <c r="BT1149" s="12">
        <v>184.13281980501654</v>
      </c>
      <c r="BV1149" s="14">
        <f>Таблица1[[#This Row],[Lкан_леб,мм]]</f>
        <v>58145.867180194982</v>
      </c>
      <c r="BW1149" s="50">
        <f>Таблица1[[#This Row],[угол обхв4]]+Таблица1[[#This Row],[Lдуг 3,мм]]</f>
        <v>12784.809129944142</v>
      </c>
      <c r="BX1149" s="54">
        <f>Таблица1[[#This Row],[угол обхв5]]+Таблица1[[#This Row],[Y5, мм]]</f>
        <v>58848.212213040169</v>
      </c>
      <c r="BY1149" s="14">
        <f>Таблица1[[#This Row],[угол обхв6]]+Таблица1[[#This Row],[Lдуг 4,мм]]</f>
        <v>16167.795022849155</v>
      </c>
      <c r="BZ1149" s="14">
        <f>Таблица1[[#This Row],[Т1]]+Таблица1[[#This Row],[X6, мм]]</f>
        <v>59244.40710378316</v>
      </c>
      <c r="CA1149" s="14">
        <f>Таблица1[[#This Row],[Т2]]+Таблица1[[#This Row],[Lдуг 5,мм]]</f>
        <v>21648.327205037305</v>
      </c>
      <c r="CB1149" s="14">
        <f>Таблица1[[#This Row],[Т3]]+Таблица1[[#This Row],[Y6, мм]]</f>
        <v>59476.447294402722</v>
      </c>
      <c r="CC1149" s="14">
        <f>Таблица1[[#This Row],[Т4]]+Таблица1[[#This Row],[Lдуг 6,мм]]</f>
        <v>22776.802725374368</v>
      </c>
      <c r="CD1149" s="14">
        <f>Таблица1[[#This Row],[Т5]]+Таблица1[[#This Row],[Lдуг 1,мм]]</f>
        <v>59976.620001791627</v>
      </c>
      <c r="CE1149" s="14">
        <f>Таблица1[[#This Row],[Т6]]+Таблица1[[#This Row],[Lпрям1, мм]]</f>
        <v>25068.706328080207</v>
      </c>
      <c r="CF1149" s="15">
        <f>Таблица1[[#This Row],[Т7]]+Таблица1[[#This Row],[Lдуг 2,мм]]</f>
        <v>59976.620001791627</v>
      </c>
      <c r="CG1149" s="14">
        <f>Таблица1[[#This Row],[Т8]]+Таблица1[[#This Row],[Lпрям2, мм]]</f>
        <v>25068.706328080207</v>
      </c>
      <c r="CH1149" s="14">
        <f>Таблица1[[#This Row],[Т9]]-Таблица1[[#This Row],[Т9]]</f>
        <v>0</v>
      </c>
      <c r="CI1149" s="50">
        <f>Таблица1[[#This Row],[Т9]]-Таблица1[[#This Row],[Т8]]</f>
        <v>34907.913673711417</v>
      </c>
      <c r="CJ1149" s="54">
        <f>Таблица1[[#This Row],[Т9]]-Таблица1[[#This Row],[Т7]]</f>
        <v>0</v>
      </c>
      <c r="CK1149" s="14">
        <f>Таблица1[[#This Row],[Т9]]-Таблица1[[#This Row],[Т6]]</f>
        <v>37199.817276417263</v>
      </c>
      <c r="CL1149" s="14">
        <f>Таблица1[[#This Row],[Т9]]-Таблица1[[#This Row],[Т5]]</f>
        <v>500.17270738890511</v>
      </c>
      <c r="CM1149" s="14">
        <f>Таблица1[[#This Row],[Т9]]-Таблица1[[#This Row],[Т4]]</f>
        <v>38328.292796754322</v>
      </c>
      <c r="CN1149" s="14">
        <f>Таблица1[[#This Row],[Т9]]-Таблица1[[#This Row],[Т3]]</f>
        <v>732.21289800846716</v>
      </c>
      <c r="CO1149" s="14">
        <f>Таблица1[[#This Row],[Т9]]-Таблица1[[#This Row],[Т2]]</f>
        <v>43808.824978942474</v>
      </c>
      <c r="CP1149" s="14">
        <f>Таблица1[[#This Row],[Т9]]-Таблица1[[#This Row],[Т1]]</f>
        <v>1128.4077887514577</v>
      </c>
      <c r="CQ1149" s="14">
        <f>Таблица1[[#This Row],[Т9]]-Таблица1[[#This Row],[угол обхв6]]</f>
        <v>47191.810871847483</v>
      </c>
      <c r="CR1149" s="14">
        <f>Таблица1[[#This Row],[Т9]]-Таблица1[[#This Row],[угол обхв5]]</f>
        <v>1830.7528215966449</v>
      </c>
      <c r="CS1149" s="14">
        <f>Таблица1[[#This Row],[Т9]]-Таблица1[[#This Row],[угол обхв4]]</f>
        <v>59976.620001791627</v>
      </c>
      <c r="CT1149" s="14">
        <f>Таблица1[[#This Row],[Lкан_прям, мм]]+Таблица1[[#This Row],[Lкан_дуг, мм]]+Таблица1[[#This Row],[Lкан_леб,мм]]</f>
        <v>85045.326329871838</v>
      </c>
      <c r="CU1149" s="16">
        <f>Таблица1[[#This Row],[Lкан_леб,мм]]</f>
        <v>58145.867180194982</v>
      </c>
      <c r="CV1149" s="14">
        <f>2534431-(Таблица1[[#This Row],[Т23]]+Таблица1[[#This Row],[угол обхв3]])</f>
        <v>2449201.5408503232</v>
      </c>
      <c r="CW1149" s="50">
        <f>SUM(X1149:AC1149,AD1149:AI1149)-Таблица1[[#This Row],[lподв_min, мм]]</f>
        <v>24607.555545190829</v>
      </c>
      <c r="CX1149" s="17">
        <f>CW1588-Таблица1[[#This Row],[Суммарная длина каната]]</f>
        <v>-2425874.847790109</v>
      </c>
    </row>
    <row r="1150" spans="1:102" x14ac:dyDescent="0.25">
      <c r="A1150" s="21">
        <v>1149</v>
      </c>
      <c r="B1150" s="10">
        <v>28.45306122448979</v>
      </c>
      <c r="C1150" s="10">
        <v>34.516326530612247</v>
      </c>
      <c r="D1150" s="11">
        <v>6863.3804273419955</v>
      </c>
      <c r="E1150" s="11">
        <v>7925.5791876145322</v>
      </c>
      <c r="F1150" s="11">
        <v>6218.6660792857529</v>
      </c>
      <c r="G1150" s="11">
        <v>8554.2543099236736</v>
      </c>
      <c r="H1150" s="11">
        <v>6455.3799373419961</v>
      </c>
      <c r="I1150" s="11">
        <v>5589.79635088136</v>
      </c>
      <c r="J1150" s="11">
        <v>2335.7828367331726</v>
      </c>
      <c r="K1150" s="11">
        <v>25106.932714609447</v>
      </c>
      <c r="L1150" s="11">
        <v>1792.5264350674081</v>
      </c>
      <c r="M1150" s="11">
        <v>58145.867180194982</v>
      </c>
      <c r="N1150" s="11">
        <v>9593.8399756425406</v>
      </c>
      <c r="O1150" s="11">
        <v>16779.984381513117</v>
      </c>
      <c r="P1150" s="43">
        <v>10735.988533134396</v>
      </c>
      <c r="Q1150" s="11">
        <v>13601.639657601703</v>
      </c>
      <c r="R1150" s="11">
        <v>7594.836223295596</v>
      </c>
      <c r="S1150" s="11">
        <v>9110.6046804060952</v>
      </c>
      <c r="T1150" s="11">
        <v>6863.3804273419955</v>
      </c>
      <c r="U1150" s="11">
        <v>7925.5791876145322</v>
      </c>
      <c r="V1150" s="11">
        <v>6125.6819029149656</v>
      </c>
      <c r="W1150" s="11">
        <v>8449.0167551029426</v>
      </c>
      <c r="X1150" s="12">
        <v>0</v>
      </c>
      <c r="Y1150" s="12">
        <v>689.6543735231495</v>
      </c>
      <c r="Z1150" s="12">
        <v>389.77235681713285</v>
      </c>
      <c r="AA1150" s="44">
        <v>232.0401906195587</v>
      </c>
      <c r="AB1150" s="45">
        <v>481.05951410756711</v>
      </c>
      <c r="AC1150" s="12">
        <v>0</v>
      </c>
      <c r="AD1150" s="12">
        <v>12784.809129944142</v>
      </c>
      <c r="AE1150" s="12">
        <v>3377.3330471536628</v>
      </c>
      <c r="AF1150" s="12">
        <v>5480.532182188148</v>
      </c>
      <c r="AG1150" s="44">
        <v>1128.475520337061</v>
      </c>
      <c r="AH1150" s="45">
        <v>2335.782834986433</v>
      </c>
      <c r="AI1150" s="12">
        <v>0</v>
      </c>
      <c r="AJ1150" s="12">
        <v>-26.614803404703494</v>
      </c>
      <c r="AK1150" s="12">
        <v>70.23393415807908</v>
      </c>
      <c r="AL1150" s="12">
        <v>124.96999057104205</v>
      </c>
      <c r="AM1150" s="44">
        <v>157.55558762964947</v>
      </c>
      <c r="AN1150" s="45">
        <v>89.999999754704177</v>
      </c>
      <c r="AO1150" s="12">
        <v>0</v>
      </c>
      <c r="AP1150" s="12">
        <v>-2019.0518196129781</v>
      </c>
      <c r="AQ1150" s="12">
        <v>9977.8011157642522</v>
      </c>
      <c r="AR1150" s="12">
        <v>11070.32509202752</v>
      </c>
      <c r="AS1150" s="44">
        <v>7750.6052851632476</v>
      </c>
      <c r="AT1150" s="45">
        <v>6455.3804273419955</v>
      </c>
      <c r="AU1150" s="12">
        <v>0</v>
      </c>
      <c r="AV1150" s="12">
        <v>11417.284255570017</v>
      </c>
      <c r="AW1150" s="12">
        <v>16917.962071290975</v>
      </c>
      <c r="AX1150" s="12">
        <v>13367.7955527209</v>
      </c>
      <c r="AY1150" s="44">
        <v>8733.5105285489335</v>
      </c>
      <c r="AZ1150" s="45">
        <v>7925.5791858677949</v>
      </c>
      <c r="BA1150" s="12">
        <v>0</v>
      </c>
      <c r="BB1150" s="12">
        <v>9411.060017343736</v>
      </c>
      <c r="BC1150" s="12">
        <v>11119.949673256109</v>
      </c>
      <c r="BD1150" s="12">
        <v>7929.1727821887198</v>
      </c>
      <c r="BE1150" s="44">
        <v>6707.611365474344</v>
      </c>
      <c r="BF1150" s="45">
        <v>6455.3804373419953</v>
      </c>
      <c r="BG1150" s="12">
        <v>0</v>
      </c>
      <c r="BH1150" s="12">
        <v>17144.752097798821</v>
      </c>
      <c r="BI1150" s="12">
        <v>13739.617347379562</v>
      </c>
      <c r="BJ1150" s="12">
        <v>8876.7605755252898</v>
      </c>
      <c r="BK1150" s="44">
        <v>8302.6733394716939</v>
      </c>
      <c r="BL1150" s="45">
        <v>5589.7963508813618</v>
      </c>
      <c r="BM1150" s="12">
        <v>0</v>
      </c>
      <c r="BN1150" s="12">
        <v>0</v>
      </c>
      <c r="BO1150" s="12">
        <v>96.848737562782574</v>
      </c>
      <c r="BP1150" s="12">
        <v>54.736056412962974</v>
      </c>
      <c r="BQ1150" s="48">
        <v>32.585597058607419</v>
      </c>
      <c r="BR1150" s="49">
        <v>67.555587874945303</v>
      </c>
      <c r="BS1150" s="13">
        <v>0</v>
      </c>
      <c r="BT1150" s="12">
        <v>184.13281980501654</v>
      </c>
      <c r="BV1150" s="14">
        <f>Таблица1[[#This Row],[Lкан_леб,мм]]</f>
        <v>58145.867180194982</v>
      </c>
      <c r="BW1150" s="50">
        <f>Таблица1[[#This Row],[угол обхв4]]+Таблица1[[#This Row],[Lдуг 3,мм]]</f>
        <v>12784.809129944142</v>
      </c>
      <c r="BX1150" s="54">
        <f>Таблица1[[#This Row],[угол обхв5]]+Таблица1[[#This Row],[Y5, мм]]</f>
        <v>58835.521553718128</v>
      </c>
      <c r="BY1150" s="14">
        <f>Таблица1[[#This Row],[угол обхв6]]+Таблица1[[#This Row],[Lдуг 4,мм]]</f>
        <v>16162.142177097805</v>
      </c>
      <c r="BZ1150" s="14">
        <f>Таблица1[[#This Row],[Т1]]+Таблица1[[#This Row],[X6, мм]]</f>
        <v>59225.293910535263</v>
      </c>
      <c r="CA1150" s="14">
        <f>Таблица1[[#This Row],[Т2]]+Таблица1[[#This Row],[Lдуг 5,мм]]</f>
        <v>21642.674359285953</v>
      </c>
      <c r="CB1150" s="14">
        <f>Таблица1[[#This Row],[Т3]]+Таблица1[[#This Row],[Y6, мм]]</f>
        <v>59457.334101154825</v>
      </c>
      <c r="CC1150" s="14">
        <f>Таблица1[[#This Row],[Т4]]+Таблица1[[#This Row],[Lдуг 6,мм]]</f>
        <v>22771.149879623015</v>
      </c>
      <c r="CD1150" s="14">
        <f>Таблица1[[#This Row],[Т5]]+Таблица1[[#This Row],[Lдуг 1,мм]]</f>
        <v>59938.393615262394</v>
      </c>
      <c r="CE1150" s="14">
        <f>Таблица1[[#This Row],[Т6]]+Таблица1[[#This Row],[Lпрям1, мм]]</f>
        <v>25106.932714609447</v>
      </c>
      <c r="CF1150" s="15">
        <f>Таблица1[[#This Row],[Т7]]+Таблица1[[#This Row],[Lдуг 2,мм]]</f>
        <v>59938.393615262394</v>
      </c>
      <c r="CG1150" s="14">
        <f>Таблица1[[#This Row],[Т8]]+Таблица1[[#This Row],[Lпрям2, мм]]</f>
        <v>25106.932714609447</v>
      </c>
      <c r="CH1150" s="14">
        <f>Таблица1[[#This Row],[Т9]]-Таблица1[[#This Row],[Т9]]</f>
        <v>0</v>
      </c>
      <c r="CI1150" s="50">
        <f>Таблица1[[#This Row],[Т9]]-Таблица1[[#This Row],[Т8]]</f>
        <v>34831.46090065295</v>
      </c>
      <c r="CJ1150" s="54">
        <f>Таблица1[[#This Row],[Т9]]-Таблица1[[#This Row],[Т7]]</f>
        <v>0</v>
      </c>
      <c r="CK1150" s="14">
        <f>Таблица1[[#This Row],[Т9]]-Таблица1[[#This Row],[Т6]]</f>
        <v>37167.243735639378</v>
      </c>
      <c r="CL1150" s="14">
        <f>Таблица1[[#This Row],[Т9]]-Таблица1[[#This Row],[Т5]]</f>
        <v>481.05951410756825</v>
      </c>
      <c r="CM1150" s="14">
        <f>Таблица1[[#This Row],[Т9]]-Таблица1[[#This Row],[Т4]]</f>
        <v>38295.719255976437</v>
      </c>
      <c r="CN1150" s="14">
        <f>Таблица1[[#This Row],[Т9]]-Таблица1[[#This Row],[Т3]]</f>
        <v>713.0997047271303</v>
      </c>
      <c r="CO1150" s="14">
        <f>Таблица1[[#This Row],[Т9]]-Таблица1[[#This Row],[Т2]]</f>
        <v>43776.251438164589</v>
      </c>
      <c r="CP1150" s="14">
        <f>Таблица1[[#This Row],[Т9]]-Таблица1[[#This Row],[Т1]]</f>
        <v>1102.8720615442653</v>
      </c>
      <c r="CQ1150" s="14">
        <f>Таблица1[[#This Row],[Т9]]-Таблица1[[#This Row],[угол обхв6]]</f>
        <v>47153.58448531825</v>
      </c>
      <c r="CR1150" s="14">
        <f>Таблица1[[#This Row],[Т9]]-Таблица1[[#This Row],[угол обхв5]]</f>
        <v>1792.5264350674115</v>
      </c>
      <c r="CS1150" s="14">
        <f>Таблица1[[#This Row],[Т9]]-Таблица1[[#This Row],[угол обхв4]]</f>
        <v>59938.393615262394</v>
      </c>
      <c r="CT1150" s="14">
        <f>Таблица1[[#This Row],[Lкан_прям, мм]]+Таблица1[[#This Row],[Lкан_дуг, мм]]+Таблица1[[#This Row],[Lкан_леб,мм]]</f>
        <v>85045.326329871838</v>
      </c>
      <c r="CU1150" s="16">
        <f>Таблица1[[#This Row],[Lкан_леб,мм]]</f>
        <v>58145.867180194982</v>
      </c>
      <c r="CV1150" s="14">
        <f>2534431-(Таблица1[[#This Row],[Т23]]+Таблица1[[#This Row],[угол обхв3]])</f>
        <v>2449201.5408503232</v>
      </c>
      <c r="CW1150" s="50">
        <f>SUM(X1150:AC1150,AD1150:AI1150)-Таблица1[[#This Row],[lподв_min, мм]]</f>
        <v>24563.676312943684</v>
      </c>
      <c r="CX1150" s="17">
        <f>CW1589-Таблица1[[#This Row],[Суммарная длина каната]]</f>
        <v>-2425914.9260599473</v>
      </c>
    </row>
    <row r="1151" spans="1:102" x14ac:dyDescent="0.25">
      <c r="A1151" s="21">
        <v>1150</v>
      </c>
      <c r="B1151" s="10">
        <v>28.45306122448979</v>
      </c>
      <c r="C1151" s="10">
        <v>37.200408163265308</v>
      </c>
      <c r="D1151" s="11">
        <v>7229.1347251458055</v>
      </c>
      <c r="E1151" s="11">
        <v>7794.3455077531726</v>
      </c>
      <c r="F1151" s="11">
        <v>6555.687494877212</v>
      </c>
      <c r="G1151" s="11">
        <v>8392.1396429230972</v>
      </c>
      <c r="H1151" s="11">
        <v>6821.1342351458052</v>
      </c>
      <c r="I1151" s="11">
        <v>5413.0305877151241</v>
      </c>
      <c r="J1151" s="11">
        <v>2381.3149200380481</v>
      </c>
      <c r="K1151" s="11">
        <v>25145.159101138644</v>
      </c>
      <c r="L1151" s="11">
        <v>1754.3000485382163</v>
      </c>
      <c r="M1151" s="11">
        <v>58145.867180194982</v>
      </c>
      <c r="N1151" s="11">
        <v>9593.8399756425406</v>
      </c>
      <c r="O1151" s="11">
        <v>16779.984381513117</v>
      </c>
      <c r="P1151" s="43">
        <v>10831.690450128977</v>
      </c>
      <c r="Q1151" s="11">
        <v>13645.528999012951</v>
      </c>
      <c r="R1151" s="11">
        <v>7904.2945832900523</v>
      </c>
      <c r="S1151" s="11">
        <v>9012.3242292219165</v>
      </c>
      <c r="T1151" s="11">
        <v>7229.1347251458055</v>
      </c>
      <c r="U1151" s="11">
        <v>7794.3455077531726</v>
      </c>
      <c r="V1151" s="11">
        <v>6467.7334912488368</v>
      </c>
      <c r="W1151" s="11">
        <v>8282.6631922784964</v>
      </c>
      <c r="X1151" s="12">
        <v>0</v>
      </c>
      <c r="Y1151" s="12">
        <v>676.95166275936697</v>
      </c>
      <c r="Z1151" s="12">
        <v>383.36187433301797</v>
      </c>
      <c r="AA1151" s="44">
        <v>232.04019061955924</v>
      </c>
      <c r="AB1151" s="45">
        <v>461.94632082627186</v>
      </c>
      <c r="AC1151" s="12">
        <v>0</v>
      </c>
      <c r="AD1151" s="12">
        <v>12784.809129944142</v>
      </c>
      <c r="AE1151" s="12">
        <v>3370.0273503445869</v>
      </c>
      <c r="AF1151" s="12">
        <v>5480.5321821881498</v>
      </c>
      <c r="AG1151" s="44">
        <v>1128.4755203370592</v>
      </c>
      <c r="AH1151" s="45">
        <v>2381.3149183247074</v>
      </c>
      <c r="AI1151" s="12">
        <v>0</v>
      </c>
      <c r="AJ1151" s="12">
        <v>-26.614803404703494</v>
      </c>
      <c r="AK1151" s="12">
        <v>68.450081915088546</v>
      </c>
      <c r="AL1151" s="12">
        <v>122.28590893838897</v>
      </c>
      <c r="AM1151" s="44">
        <v>154.87150599699646</v>
      </c>
      <c r="AN1151" s="45">
        <v>89.999999759394356</v>
      </c>
      <c r="AO1151" s="12">
        <v>0</v>
      </c>
      <c r="AP1151" s="12">
        <v>-2019.0518196129781</v>
      </c>
      <c r="AQ1151" s="12">
        <v>9973.3199213852058</v>
      </c>
      <c r="AR1151" s="12">
        <v>11176.610885450644</v>
      </c>
      <c r="AS1151" s="44">
        <v>8077.5516700558646</v>
      </c>
      <c r="AT1151" s="45">
        <v>6821.1347251458055</v>
      </c>
      <c r="AU1151" s="12">
        <v>0</v>
      </c>
      <c r="AV1151" s="12">
        <v>11417.284255570017</v>
      </c>
      <c r="AW1151" s="12">
        <v>16929.847555038643</v>
      </c>
      <c r="AX1151" s="12">
        <v>13427.598062022555</v>
      </c>
      <c r="AY1151" s="44">
        <v>8642.9382767475108</v>
      </c>
      <c r="AZ1151" s="45">
        <v>7794.3455060398337</v>
      </c>
      <c r="BA1151" s="12">
        <v>0</v>
      </c>
      <c r="BB1151" s="12">
        <v>9411.060017343736</v>
      </c>
      <c r="BC1151" s="12">
        <v>11211.170395871644</v>
      </c>
      <c r="BD1151" s="12">
        <v>8249.2150186117196</v>
      </c>
      <c r="BE1151" s="44">
        <v>7055.8776383799941</v>
      </c>
      <c r="BF1151" s="45">
        <v>6821.1347351458053</v>
      </c>
      <c r="BG1151" s="12">
        <v>0</v>
      </c>
      <c r="BH1151" s="12">
        <v>17144.752097798821</v>
      </c>
      <c r="BI1151" s="12">
        <v>13795.392172538479</v>
      </c>
      <c r="BJ1151" s="12">
        <v>8794.3932922315216</v>
      </c>
      <c r="BK1151" s="44">
        <v>8163.7314602275792</v>
      </c>
      <c r="BL1151" s="45">
        <v>5413.0305877151259</v>
      </c>
      <c r="BM1151" s="12">
        <v>0</v>
      </c>
      <c r="BN1151" s="12">
        <v>0</v>
      </c>
      <c r="BO1151" s="12">
        <v>95.06488531979204</v>
      </c>
      <c r="BP1151" s="12">
        <v>53.835827023300425</v>
      </c>
      <c r="BQ1151" s="48">
        <v>32.585597058607497</v>
      </c>
      <c r="BR1151" s="49">
        <v>64.871506237602119</v>
      </c>
      <c r="BS1151" s="13">
        <v>0</v>
      </c>
      <c r="BT1151" s="12">
        <v>184.13281980501654</v>
      </c>
      <c r="BV1151" s="14">
        <f>Таблица1[[#This Row],[Lкан_леб,мм]]</f>
        <v>58145.867180194982</v>
      </c>
      <c r="BW1151" s="50">
        <f>Таблица1[[#This Row],[угол обхв4]]+Таблица1[[#This Row],[Lдуг 3,мм]]</f>
        <v>12784.809129944142</v>
      </c>
      <c r="BX1151" s="54">
        <f>Таблица1[[#This Row],[угол обхв5]]+Таблица1[[#This Row],[Y5, мм]]</f>
        <v>58822.818842954352</v>
      </c>
      <c r="BY1151" s="14">
        <f>Таблица1[[#This Row],[угол обхв6]]+Таблица1[[#This Row],[Lдуг 4,мм]]</f>
        <v>16154.83648028873</v>
      </c>
      <c r="BZ1151" s="14">
        <f>Таблица1[[#This Row],[Т1]]+Таблица1[[#This Row],[X6, мм]]</f>
        <v>59206.180717287367</v>
      </c>
      <c r="CA1151" s="14">
        <f>Таблица1[[#This Row],[Т2]]+Таблица1[[#This Row],[Lдуг 5,мм]]</f>
        <v>21635.368662476882</v>
      </c>
      <c r="CB1151" s="14">
        <f>Таблица1[[#This Row],[Т3]]+Таблица1[[#This Row],[Y6, мм]]</f>
        <v>59438.220907906929</v>
      </c>
      <c r="CC1151" s="14">
        <f>Таблица1[[#This Row],[Т4]]+Таблица1[[#This Row],[Lдуг 6,мм]]</f>
        <v>22763.84418281394</v>
      </c>
      <c r="CD1151" s="14">
        <f>Таблица1[[#This Row],[Т5]]+Таблица1[[#This Row],[Lдуг 1,мм]]</f>
        <v>59900.167228733204</v>
      </c>
      <c r="CE1151" s="14">
        <f>Таблица1[[#This Row],[Т6]]+Таблица1[[#This Row],[Lпрям1, мм]]</f>
        <v>25145.159101138648</v>
      </c>
      <c r="CF1151" s="15">
        <f>Таблица1[[#This Row],[Т7]]+Таблица1[[#This Row],[Lдуг 2,мм]]</f>
        <v>59900.167228733204</v>
      </c>
      <c r="CG1151" s="14">
        <f>Таблица1[[#This Row],[Т8]]+Таблица1[[#This Row],[Lпрям2, мм]]</f>
        <v>25145.159101138648</v>
      </c>
      <c r="CH1151" s="14">
        <f>Таблица1[[#This Row],[Т9]]-Таблица1[[#This Row],[Т9]]</f>
        <v>0</v>
      </c>
      <c r="CI1151" s="50">
        <f>Таблица1[[#This Row],[Т9]]-Таблица1[[#This Row],[Т8]]</f>
        <v>34755.008127594556</v>
      </c>
      <c r="CJ1151" s="54">
        <f>Таблица1[[#This Row],[Т9]]-Таблица1[[#This Row],[Т7]]</f>
        <v>0</v>
      </c>
      <c r="CK1151" s="14">
        <f>Таблица1[[#This Row],[Т9]]-Таблица1[[#This Row],[Т6]]</f>
        <v>37136.323045919264</v>
      </c>
      <c r="CL1151" s="14">
        <f>Таблица1[[#This Row],[Т9]]-Таблица1[[#This Row],[Т5]]</f>
        <v>461.94632082627504</v>
      </c>
      <c r="CM1151" s="14">
        <f>Таблица1[[#This Row],[Т9]]-Таблица1[[#This Row],[Т4]]</f>
        <v>38264.798566256322</v>
      </c>
      <c r="CN1151" s="14">
        <f>Таблица1[[#This Row],[Т9]]-Таблица1[[#This Row],[Т3]]</f>
        <v>693.9865114458371</v>
      </c>
      <c r="CO1151" s="14">
        <f>Таблица1[[#This Row],[Т9]]-Таблица1[[#This Row],[Т2]]</f>
        <v>43745.330748444474</v>
      </c>
      <c r="CP1151" s="14">
        <f>Таблица1[[#This Row],[Т9]]-Таблица1[[#This Row],[Т1]]</f>
        <v>1077.3483857788524</v>
      </c>
      <c r="CQ1151" s="14">
        <f>Таблица1[[#This Row],[Т9]]-Таблица1[[#This Row],[угол обхв6]]</f>
        <v>47115.35809878906</v>
      </c>
      <c r="CR1151" s="14">
        <f>Таблица1[[#This Row],[Т9]]-Таблица1[[#This Row],[угол обхв5]]</f>
        <v>1754.3000485382217</v>
      </c>
      <c r="CS1151" s="14">
        <f>Таблица1[[#This Row],[Т9]]-Таблица1[[#This Row],[угол обхв4]]</f>
        <v>59900.167228733204</v>
      </c>
      <c r="CT1151" s="14">
        <f>Таблица1[[#This Row],[Lкан_прям, мм]]+Таблица1[[#This Row],[Lкан_дуг, мм]]+Таблица1[[#This Row],[Lкан_леб,мм]]</f>
        <v>85045.326329871838</v>
      </c>
      <c r="CU1151" s="16">
        <f>Таблица1[[#This Row],[Lкан_леб,мм]]</f>
        <v>58145.867180194982</v>
      </c>
      <c r="CV1151" s="14">
        <f>2534431-(Таблица1[[#This Row],[Т23]]+Таблица1[[#This Row],[угол обхв3]])</f>
        <v>2449201.5408503232</v>
      </c>
      <c r="CW1151" s="50">
        <f>SUM(X1151:AC1151,AD1151:AI1151)-Таблица1[[#This Row],[lподв_min, мм]]</f>
        <v>24518.144229638816</v>
      </c>
      <c r="CX1151" s="17">
        <f>CW1590-Таблица1[[#This Row],[Суммарная длина каната]]</f>
        <v>-2425956.2033894258</v>
      </c>
    </row>
    <row r="1152" spans="1:102" x14ac:dyDescent="0.25">
      <c r="A1152" s="21">
        <v>1151</v>
      </c>
      <c r="B1152" s="10">
        <v>28.45306122448979</v>
      </c>
      <c r="C1152" s="10">
        <v>39.884489795918363</v>
      </c>
      <c r="D1152" s="11">
        <v>7600.6332953789652</v>
      </c>
      <c r="E1152" s="11">
        <v>7680.3836834143622</v>
      </c>
      <c r="F1152" s="11">
        <v>6899.9308286228998</v>
      </c>
      <c r="G1152" s="11">
        <v>8245.9851801255754</v>
      </c>
      <c r="H1152" s="11">
        <v>7192.6328053789648</v>
      </c>
      <c r="I1152" s="11">
        <v>5251.8891409415637</v>
      </c>
      <c r="J1152" s="11">
        <v>2428.4945424727989</v>
      </c>
      <c r="K1152" s="11">
        <v>25183.385487667721</v>
      </c>
      <c r="L1152" s="11">
        <v>1716.073662009135</v>
      </c>
      <c r="M1152" s="11">
        <v>58145.867180194982</v>
      </c>
      <c r="N1152" s="11">
        <v>9593.8399756425406</v>
      </c>
      <c r="O1152" s="11">
        <v>16779.984381513117</v>
      </c>
      <c r="P1152" s="43">
        <v>10925.232083967252</v>
      </c>
      <c r="Q1152" s="11">
        <v>13693.851808790705</v>
      </c>
      <c r="R1152" s="11">
        <v>8218.0158122227494</v>
      </c>
      <c r="S1152" s="11">
        <v>8928.6432028635973</v>
      </c>
      <c r="T1152" s="11">
        <v>7600.6332953789652</v>
      </c>
      <c r="U1152" s="11">
        <v>7680.3836834143622</v>
      </c>
      <c r="V1152" s="11">
        <v>6817.1999822078897</v>
      </c>
      <c r="W1152" s="11">
        <v>8132.510041652622</v>
      </c>
      <c r="X1152" s="12">
        <v>0</v>
      </c>
      <c r="Y1152" s="12">
        <v>664.23373261103086</v>
      </c>
      <c r="Z1152" s="12">
        <v>376.96661123345717</v>
      </c>
      <c r="AA1152" s="44">
        <v>232.0401906195587</v>
      </c>
      <c r="AB1152" s="45">
        <v>442.83312754508836</v>
      </c>
      <c r="AC1152" s="12">
        <v>0</v>
      </c>
      <c r="AD1152" s="12">
        <v>12784.809129944142</v>
      </c>
      <c r="AE1152" s="12">
        <v>3361.0741144056269</v>
      </c>
      <c r="AF1152" s="12">
        <v>5480.532182188148</v>
      </c>
      <c r="AG1152" s="44">
        <v>1128.4755203370598</v>
      </c>
      <c r="AH1152" s="45">
        <v>2428.4945407927435</v>
      </c>
      <c r="AI1152" s="12">
        <v>0</v>
      </c>
      <c r="AJ1152" s="12">
        <v>-26.614803404703494</v>
      </c>
      <c r="AK1152" s="12">
        <v>66.66409240126049</v>
      </c>
      <c r="AL1152" s="12">
        <v>119.60182730573594</v>
      </c>
      <c r="AM1152" s="44">
        <v>152.18742436434337</v>
      </c>
      <c r="AN1152" s="45">
        <v>89.999999764068747</v>
      </c>
      <c r="AO1152" s="12">
        <v>0</v>
      </c>
      <c r="AP1152" s="12">
        <v>-2019.0518196129781</v>
      </c>
      <c r="AQ1152" s="12">
        <v>9968.4648862549057</v>
      </c>
      <c r="AR1152" s="12">
        <v>11279.979587783937</v>
      </c>
      <c r="AS1152" s="44">
        <v>8408.3807714678551</v>
      </c>
      <c r="AT1152" s="45">
        <v>7192.6332953789642</v>
      </c>
      <c r="AU1152" s="12">
        <v>0</v>
      </c>
      <c r="AV1152" s="12">
        <v>11417.284255570017</v>
      </c>
      <c r="AW1152" s="12">
        <v>16941.601757895351</v>
      </c>
      <c r="AX1152" s="12">
        <v>13492.312213336536</v>
      </c>
      <c r="AY1152" s="44">
        <v>8567.7759387738643</v>
      </c>
      <c r="AZ1152" s="45">
        <v>7680.383681734309</v>
      </c>
      <c r="BA1152" s="12">
        <v>0</v>
      </c>
      <c r="BB1152" s="12">
        <v>9411.060017343736</v>
      </c>
      <c r="BC1152" s="12">
        <v>11299.856994579617</v>
      </c>
      <c r="BD1152" s="12">
        <v>8572.7633160394344</v>
      </c>
      <c r="BE1152" s="44">
        <v>7410.2683361338568</v>
      </c>
      <c r="BF1152" s="45">
        <v>7192.6333053789649</v>
      </c>
      <c r="BG1152" s="12">
        <v>0</v>
      </c>
      <c r="BH1152" s="12">
        <v>17144.752097798821</v>
      </c>
      <c r="BI1152" s="12">
        <v>13855.46918517294</v>
      </c>
      <c r="BJ1152" s="12">
        <v>8727.1036074094263</v>
      </c>
      <c r="BK1152" s="44">
        <v>8041.2509475040943</v>
      </c>
      <c r="BL1152" s="45">
        <v>5251.8891409415655</v>
      </c>
      <c r="BM1152" s="12">
        <v>0</v>
      </c>
      <c r="BN1152" s="12">
        <v>0</v>
      </c>
      <c r="BO1152" s="12">
        <v>93.278895805963984</v>
      </c>
      <c r="BP1152" s="12">
        <v>52.937734904475448</v>
      </c>
      <c r="BQ1152" s="48">
        <v>32.585597058607419</v>
      </c>
      <c r="BR1152" s="49">
        <v>62.187424600274625</v>
      </c>
      <c r="BS1152" s="13">
        <v>0</v>
      </c>
      <c r="BT1152" s="12">
        <v>184.13281980501654</v>
      </c>
      <c r="BV1152" s="14">
        <f>Таблица1[[#This Row],[Lкан_леб,мм]]</f>
        <v>58145.867180194982</v>
      </c>
      <c r="BW1152" s="50">
        <f>Таблица1[[#This Row],[угол обхв4]]+Таблица1[[#This Row],[Lдуг 3,мм]]</f>
        <v>12784.809129944142</v>
      </c>
      <c r="BX1152" s="54">
        <f>Таблица1[[#This Row],[угол обхв5]]+Таблица1[[#This Row],[Y5, мм]]</f>
        <v>58810.10091280601</v>
      </c>
      <c r="BY1152" s="14">
        <f>Таблица1[[#This Row],[угол обхв6]]+Таблица1[[#This Row],[Lдуг 4,мм]]</f>
        <v>16145.883244349769</v>
      </c>
      <c r="BZ1152" s="14">
        <f>Таблица1[[#This Row],[Т1]]+Таблица1[[#This Row],[X6, мм]]</f>
        <v>59187.06752403947</v>
      </c>
      <c r="CA1152" s="14">
        <f>Таблица1[[#This Row],[Т2]]+Таблица1[[#This Row],[Lдуг 5,мм]]</f>
        <v>21626.415426537918</v>
      </c>
      <c r="CB1152" s="14">
        <f>Таблица1[[#This Row],[Т3]]+Таблица1[[#This Row],[Y6, мм]]</f>
        <v>59419.107714659032</v>
      </c>
      <c r="CC1152" s="14">
        <f>Таблица1[[#This Row],[Т4]]+Таблица1[[#This Row],[Lдуг 6,мм]]</f>
        <v>22754.890946874977</v>
      </c>
      <c r="CD1152" s="14">
        <f>Таблица1[[#This Row],[Т5]]+Таблица1[[#This Row],[Lдуг 1,мм]]</f>
        <v>59861.940842204123</v>
      </c>
      <c r="CE1152" s="14">
        <f>Таблица1[[#This Row],[Т6]]+Таблица1[[#This Row],[Lпрям1, мм]]</f>
        <v>25183.385487667721</v>
      </c>
      <c r="CF1152" s="15">
        <f>Таблица1[[#This Row],[Т7]]+Таблица1[[#This Row],[Lдуг 2,мм]]</f>
        <v>59861.940842204123</v>
      </c>
      <c r="CG1152" s="14">
        <f>Таблица1[[#This Row],[Т8]]+Таблица1[[#This Row],[Lпрям2, мм]]</f>
        <v>25183.385487667721</v>
      </c>
      <c r="CH1152" s="14">
        <f>Таблица1[[#This Row],[Т9]]-Таблица1[[#This Row],[Т9]]</f>
        <v>0</v>
      </c>
      <c r="CI1152" s="50">
        <f>Таблица1[[#This Row],[Т9]]-Таблица1[[#This Row],[Т8]]</f>
        <v>34678.555354536402</v>
      </c>
      <c r="CJ1152" s="54">
        <f>Таблица1[[#This Row],[Т9]]-Таблица1[[#This Row],[Т7]]</f>
        <v>0</v>
      </c>
      <c r="CK1152" s="14">
        <f>Таблица1[[#This Row],[Т9]]-Таблица1[[#This Row],[Т6]]</f>
        <v>37107.049895329146</v>
      </c>
      <c r="CL1152" s="14">
        <f>Таблица1[[#This Row],[Т9]]-Таблица1[[#This Row],[Т5]]</f>
        <v>442.83312754509097</v>
      </c>
      <c r="CM1152" s="14">
        <f>Таблица1[[#This Row],[Т9]]-Таблица1[[#This Row],[Т4]]</f>
        <v>38235.525415666205</v>
      </c>
      <c r="CN1152" s="14">
        <f>Таблица1[[#This Row],[Т9]]-Таблица1[[#This Row],[Т3]]</f>
        <v>674.87331816465303</v>
      </c>
      <c r="CO1152" s="14">
        <f>Таблица1[[#This Row],[Т9]]-Таблица1[[#This Row],[Т2]]</f>
        <v>43716.057597854357</v>
      </c>
      <c r="CP1152" s="14">
        <f>Таблица1[[#This Row],[Т9]]-Таблица1[[#This Row],[Т1]]</f>
        <v>1051.8399293981129</v>
      </c>
      <c r="CQ1152" s="14">
        <f>Таблица1[[#This Row],[Т9]]-Таблица1[[#This Row],[угол обхв6]]</f>
        <v>47077.131712259979</v>
      </c>
      <c r="CR1152" s="14">
        <f>Таблица1[[#This Row],[Т9]]-Таблица1[[#This Row],[угол обхв5]]</f>
        <v>1716.0736620091411</v>
      </c>
      <c r="CS1152" s="14">
        <f>Таблица1[[#This Row],[Т9]]-Таблица1[[#This Row],[угол обхв4]]</f>
        <v>59861.940842204123</v>
      </c>
      <c r="CT1152" s="14">
        <f>Таблица1[[#This Row],[Lкан_прям, мм]]+Таблица1[[#This Row],[Lкан_дуг, мм]]+Таблица1[[#This Row],[Lкан_леб,мм]]</f>
        <v>85045.326329871838</v>
      </c>
      <c r="CU1152" s="16">
        <f>Таблица1[[#This Row],[Lкан_леб,мм]]</f>
        <v>58145.867180194982</v>
      </c>
      <c r="CV1152" s="14">
        <f>2534431-(Таблица1[[#This Row],[Т23]]+Таблица1[[#This Row],[угол обхв3]])</f>
        <v>2449201.5408503232</v>
      </c>
      <c r="CW1152" s="50">
        <f>SUM(X1152:AC1152,AD1152:AI1152)-Таблица1[[#This Row],[lподв_min, мм]]</f>
        <v>24470.964607204056</v>
      </c>
      <c r="CX1152" s="17">
        <f>CW1591-Таблица1[[#This Row],[Суммарная длина каната]]</f>
        <v>-2425998.6414777455</v>
      </c>
    </row>
    <row r="1153" spans="1:102" x14ac:dyDescent="0.25">
      <c r="A1153" s="21">
        <v>1152</v>
      </c>
      <c r="B1153" s="10">
        <v>28.45306122448979</v>
      </c>
      <c r="C1153" s="10">
        <v>42.568571428571424</v>
      </c>
      <c r="D1153" s="11">
        <v>7977.061013634644</v>
      </c>
      <c r="E1153" s="11">
        <v>7583.9437641861932</v>
      </c>
      <c r="F1153" s="11">
        <v>7250.6407582532102</v>
      </c>
      <c r="G1153" s="11">
        <v>8116.1116066678414</v>
      </c>
      <c r="H1153" s="11">
        <v>7569.0605236346446</v>
      </c>
      <c r="I1153" s="11">
        <v>5106.6285854964362</v>
      </c>
      <c r="J1153" s="11">
        <v>2477.315178689757</v>
      </c>
      <c r="K1153" s="11">
        <v>25221.611874196627</v>
      </c>
      <c r="L1153" s="11">
        <v>1677.8472754802319</v>
      </c>
      <c r="M1153" s="11">
        <v>58145.867180194982</v>
      </c>
      <c r="N1153" s="11">
        <v>9593.8399756425406</v>
      </c>
      <c r="O1153" s="11">
        <v>16779.984381513117</v>
      </c>
      <c r="P1153" s="43">
        <v>11016.408190067123</v>
      </c>
      <c r="Q1153" s="11">
        <v>13746.502059335369</v>
      </c>
      <c r="R1153" s="11">
        <v>8535.3115579676378</v>
      </c>
      <c r="S1153" s="11">
        <v>8859.74521023958</v>
      </c>
      <c r="T1153" s="11">
        <v>7977.061013634644</v>
      </c>
      <c r="U1153" s="11">
        <v>7583.9437641861932</v>
      </c>
      <c r="V1153" s="11">
        <v>7173.3145931206027</v>
      </c>
      <c r="W1153" s="11">
        <v>7998.8867620917672</v>
      </c>
      <c r="X1153" s="12">
        <v>0</v>
      </c>
      <c r="Y1153" s="12">
        <v>651.49735812881033</v>
      </c>
      <c r="Z1153" s="12">
        <v>370.5897924677804</v>
      </c>
      <c r="AA1153" s="44">
        <v>232.04019061955887</v>
      </c>
      <c r="AB1153" s="45">
        <v>423.71993426408244</v>
      </c>
      <c r="AC1153" s="12">
        <v>0</v>
      </c>
      <c r="AD1153" s="12">
        <v>12784.809129944142</v>
      </c>
      <c r="AE1153" s="12">
        <v>3350.4798646844665</v>
      </c>
      <c r="AF1153" s="12">
        <v>5480.5321821881498</v>
      </c>
      <c r="AG1153" s="44">
        <v>1128.4755203370603</v>
      </c>
      <c r="AH1153" s="45">
        <v>2477.3151770428112</v>
      </c>
      <c r="AI1153" s="12">
        <v>0</v>
      </c>
      <c r="AJ1153" s="12">
        <v>-26.614803404703494</v>
      </c>
      <c r="AK1153" s="12">
        <v>64.875512734276782</v>
      </c>
      <c r="AL1153" s="12">
        <v>116.91774567308286</v>
      </c>
      <c r="AM1153" s="44">
        <v>149.50334273169031</v>
      </c>
      <c r="AN1153" s="45">
        <v>89.99999976871824</v>
      </c>
      <c r="AO1153" s="12">
        <v>0</v>
      </c>
      <c r="AP1153" s="12">
        <v>-2019.0518196129781</v>
      </c>
      <c r="AQ1153" s="12">
        <v>9963.2380432131031</v>
      </c>
      <c r="AR1153" s="12">
        <v>11380.204392361304</v>
      </c>
      <c r="AS1153" s="44">
        <v>8742.366699997061</v>
      </c>
      <c r="AT1153" s="45">
        <v>7569.061013634644</v>
      </c>
      <c r="AU1153" s="12">
        <v>0</v>
      </c>
      <c r="AV1153" s="12">
        <v>11417.284255570017</v>
      </c>
      <c r="AW1153" s="12">
        <v>16953.215636415731</v>
      </c>
      <c r="AX1153" s="12">
        <v>13561.796013965077</v>
      </c>
      <c r="AY1153" s="44">
        <v>8508.1884322375427</v>
      </c>
      <c r="AZ1153" s="45">
        <v>7583.9437625392493</v>
      </c>
      <c r="BA1153" s="12">
        <v>0</v>
      </c>
      <c r="BB1153" s="12">
        <v>9411.060017343736</v>
      </c>
      <c r="BC1153" s="12">
        <v>11385.806257637685</v>
      </c>
      <c r="BD1153" s="12">
        <v>8899.1077602618188</v>
      </c>
      <c r="BE1153" s="44">
        <v>7770.0058716052199</v>
      </c>
      <c r="BF1153" s="45">
        <v>7569.0610236346438</v>
      </c>
      <c r="BG1153" s="12">
        <v>0</v>
      </c>
      <c r="BH1153" s="12">
        <v>17144.752097798821</v>
      </c>
      <c r="BI1153" s="12">
        <v>13919.733314237983</v>
      </c>
      <c r="BJ1153" s="12">
        <v>8675.0391648692876</v>
      </c>
      <c r="BK1153" s="44">
        <v>7935.5005421882324</v>
      </c>
      <c r="BL1153" s="45">
        <v>5106.6285854964381</v>
      </c>
      <c r="BM1153" s="12">
        <v>0</v>
      </c>
      <c r="BN1153" s="12">
        <v>0</v>
      </c>
      <c r="BO1153" s="12">
        <v>91.490316138980276</v>
      </c>
      <c r="BP1153" s="12">
        <v>52.04223293880608</v>
      </c>
      <c r="BQ1153" s="48">
        <v>32.585597058607448</v>
      </c>
      <c r="BR1153" s="49">
        <v>59.50334296297207</v>
      </c>
      <c r="BS1153" s="13">
        <v>0</v>
      </c>
      <c r="BT1153" s="12">
        <v>184.13281980501654</v>
      </c>
      <c r="BV1153" s="14">
        <f>Таблица1[[#This Row],[Lкан_леб,мм]]</f>
        <v>58145.867180194982</v>
      </c>
      <c r="BW1153" s="50">
        <f>Таблица1[[#This Row],[угол обхв4]]+Таблица1[[#This Row],[Lдуг 3,мм]]</f>
        <v>12784.809129944142</v>
      </c>
      <c r="BX1153" s="54">
        <f>Таблица1[[#This Row],[угол обхв5]]+Таблица1[[#This Row],[Y5, мм]]</f>
        <v>58797.364538323789</v>
      </c>
      <c r="BY1153" s="14">
        <f>Таблица1[[#This Row],[угол обхв6]]+Таблица1[[#This Row],[Lдуг 4,мм]]</f>
        <v>16135.288994628609</v>
      </c>
      <c r="BZ1153" s="14">
        <f>Таблица1[[#This Row],[Т1]]+Таблица1[[#This Row],[X6, мм]]</f>
        <v>59167.954330791566</v>
      </c>
      <c r="CA1153" s="14">
        <f>Таблица1[[#This Row],[Т2]]+Таблица1[[#This Row],[Lдуг 5,мм]]</f>
        <v>21615.82117681676</v>
      </c>
      <c r="CB1153" s="14">
        <f>Таблица1[[#This Row],[Т3]]+Таблица1[[#This Row],[Y6, мм]]</f>
        <v>59399.994521411129</v>
      </c>
      <c r="CC1153" s="14">
        <f>Таблица1[[#This Row],[Т4]]+Таблица1[[#This Row],[Lдуг 6,мм]]</f>
        <v>22744.296697153819</v>
      </c>
      <c r="CD1153" s="14">
        <f>Таблица1[[#This Row],[Т5]]+Таблица1[[#This Row],[Lдуг 1,мм]]</f>
        <v>59823.71445567521</v>
      </c>
      <c r="CE1153" s="14">
        <f>Таблица1[[#This Row],[Т6]]+Таблица1[[#This Row],[Lпрям1, мм]]</f>
        <v>25221.611874196631</v>
      </c>
      <c r="CF1153" s="15">
        <f>Таблица1[[#This Row],[Т7]]+Таблица1[[#This Row],[Lдуг 2,мм]]</f>
        <v>59823.71445567521</v>
      </c>
      <c r="CG1153" s="14">
        <f>Таблица1[[#This Row],[Т8]]+Таблица1[[#This Row],[Lпрям2, мм]]</f>
        <v>25221.611874196631</v>
      </c>
      <c r="CH1153" s="14">
        <f>Таблица1[[#This Row],[Т9]]-Таблица1[[#This Row],[Т9]]</f>
        <v>0</v>
      </c>
      <c r="CI1153" s="50">
        <f>Таблица1[[#This Row],[Т9]]-Таблица1[[#This Row],[Т8]]</f>
        <v>34602.102581478583</v>
      </c>
      <c r="CJ1153" s="54">
        <f>Таблица1[[#This Row],[Т9]]-Таблица1[[#This Row],[Т7]]</f>
        <v>0</v>
      </c>
      <c r="CK1153" s="14">
        <f>Таблица1[[#This Row],[Т9]]-Таблица1[[#This Row],[Т6]]</f>
        <v>37079.417758521391</v>
      </c>
      <c r="CL1153" s="14">
        <f>Таблица1[[#This Row],[Т9]]-Таблица1[[#This Row],[Т5]]</f>
        <v>423.71993426408153</v>
      </c>
      <c r="CM1153" s="14">
        <f>Таблица1[[#This Row],[Т9]]-Таблица1[[#This Row],[Т4]]</f>
        <v>38207.89327885845</v>
      </c>
      <c r="CN1153" s="14">
        <f>Таблица1[[#This Row],[Т9]]-Таблица1[[#This Row],[Т3]]</f>
        <v>655.76012488364358</v>
      </c>
      <c r="CO1153" s="14">
        <f>Таблица1[[#This Row],[Т9]]-Таблица1[[#This Row],[Т2]]</f>
        <v>43688.425461046601</v>
      </c>
      <c r="CP1153" s="14">
        <f>Таблица1[[#This Row],[Т9]]-Таблица1[[#This Row],[Т1]]</f>
        <v>1026.349917351421</v>
      </c>
      <c r="CQ1153" s="14">
        <f>Таблица1[[#This Row],[Т9]]-Таблица1[[#This Row],[угол обхв6]]</f>
        <v>47038.905325731066</v>
      </c>
      <c r="CR1153" s="14">
        <f>Таблица1[[#This Row],[Т9]]-Таблица1[[#This Row],[угол обхв5]]</f>
        <v>1677.8472754802278</v>
      </c>
      <c r="CS1153" s="14">
        <f>Таблица1[[#This Row],[Т9]]-Таблица1[[#This Row],[угол обхв4]]</f>
        <v>59823.71445567521</v>
      </c>
      <c r="CT1153" s="14">
        <f>Таблица1[[#This Row],[Lкан_прям, мм]]+Таблица1[[#This Row],[Lкан_дуг, мм]]+Таблица1[[#This Row],[Lкан_леб,мм]]</f>
        <v>85045.326329871838</v>
      </c>
      <c r="CU1153" s="16">
        <f>Таблица1[[#This Row],[Lкан_леб,мм]]</f>
        <v>58145.867180194982</v>
      </c>
      <c r="CV1153" s="14">
        <f>2534431-(Таблица1[[#This Row],[Т23]]+Таблица1[[#This Row],[угол обхв3]])</f>
        <v>2449201.5408503232</v>
      </c>
      <c r="CW1153" s="50">
        <f>SUM(X1153:AC1153,AD1153:AI1153)-Таблица1[[#This Row],[lподв_min, мм]]</f>
        <v>24422.143970987101</v>
      </c>
      <c r="CX1153" s="17">
        <f>CW1592-Таблица1[[#This Row],[Суммарная длина каната]]</f>
        <v>-2426042.1999448105</v>
      </c>
    </row>
    <row r="1154" spans="1:102" x14ac:dyDescent="0.25">
      <c r="A1154" s="21">
        <v>1153</v>
      </c>
      <c r="B1154" s="10">
        <v>28.45306122448979</v>
      </c>
      <c r="C1154" s="10">
        <v>45.252653061224485</v>
      </c>
      <c r="D1154" s="11">
        <v>8357.5919402050113</v>
      </c>
      <c r="E1154" s="11">
        <v>7505.2373539300415</v>
      </c>
      <c r="F1154" s="11">
        <v>7607.0477728029182</v>
      </c>
      <c r="G1154" s="11">
        <v>8002.8038849374016</v>
      </c>
      <c r="H1154" s="11">
        <v>7949.5914502050118</v>
      </c>
      <c r="I1154" s="11">
        <v>4977.4682689537767</v>
      </c>
      <c r="J1154" s="11">
        <v>2527.7690849762653</v>
      </c>
      <c r="K1154" s="11">
        <v>25259.838260725286</v>
      </c>
      <c r="L1154" s="11">
        <v>1639.6208889515651</v>
      </c>
      <c r="M1154" s="11">
        <v>58145.867180194982</v>
      </c>
      <c r="N1154" s="11">
        <v>9593.8399756425406</v>
      </c>
      <c r="O1154" s="11">
        <v>16779.984381513117</v>
      </c>
      <c r="P1154" s="43">
        <v>11105.018714174399</v>
      </c>
      <c r="Q1154" s="11">
        <v>13803.364227983642</v>
      </c>
      <c r="R1154" s="11">
        <v>8855.4856253647285</v>
      </c>
      <c r="S1154" s="11">
        <v>8805.7814240322732</v>
      </c>
      <c r="T1154" s="11">
        <v>8357.5919402050113</v>
      </c>
      <c r="U1154" s="11">
        <v>7505.2373539300415</v>
      </c>
      <c r="V1154" s="11">
        <v>7535.2959543284005</v>
      </c>
      <c r="W1154" s="11">
        <v>7882.0865434093512</v>
      </c>
      <c r="X1154" s="12">
        <v>0</v>
      </c>
      <c r="Y1154" s="12">
        <v>638.73924483409803</v>
      </c>
      <c r="Z1154" s="12">
        <v>364.23471251459557</v>
      </c>
      <c r="AA1154" s="44">
        <v>232.04019061955896</v>
      </c>
      <c r="AB1154" s="45">
        <v>404.60674098331253</v>
      </c>
      <c r="AC1154" s="12">
        <v>0</v>
      </c>
      <c r="AD1154" s="12">
        <v>12784.809129944142</v>
      </c>
      <c r="AE1154" s="12">
        <v>3338.2523448937409</v>
      </c>
      <c r="AF1154" s="12">
        <v>5480.5321821881498</v>
      </c>
      <c r="AG1154" s="44">
        <v>1128.4755203370607</v>
      </c>
      <c r="AH1154" s="45">
        <v>2527.7690833621919</v>
      </c>
      <c r="AI1154" s="12">
        <v>0</v>
      </c>
      <c r="AJ1154" s="12">
        <v>-26.614803404703494</v>
      </c>
      <c r="AK1154" s="12">
        <v>63.083880267765103</v>
      </c>
      <c r="AL1154" s="12">
        <v>114.2336640404298</v>
      </c>
      <c r="AM1154" s="44">
        <v>146.81926109903725</v>
      </c>
      <c r="AN1154" s="45">
        <v>89.999999773334608</v>
      </c>
      <c r="AO1154" s="12">
        <v>0</v>
      </c>
      <c r="AP1154" s="12">
        <v>-2019.0518196129781</v>
      </c>
      <c r="AQ1154" s="12">
        <v>9957.641419382313</v>
      </c>
      <c r="AR1154" s="12">
        <v>11477.065390706835</v>
      </c>
      <c r="AS1154" s="44">
        <v>9078.7766396821389</v>
      </c>
      <c r="AT1154" s="45">
        <v>7949.5919402050113</v>
      </c>
      <c r="AU1154" s="12">
        <v>0</v>
      </c>
      <c r="AV1154" s="12">
        <v>11417.284255570017</v>
      </c>
      <c r="AW1154" s="12">
        <v>16964.680102992679</v>
      </c>
      <c r="AX1154" s="12">
        <v>13635.897005873854</v>
      </c>
      <c r="AY1154" s="44">
        <v>8464.306501197374</v>
      </c>
      <c r="AZ1154" s="45">
        <v>7505.2373523159704</v>
      </c>
      <c r="BA1154" s="12">
        <v>0</v>
      </c>
      <c r="BB1154" s="12">
        <v>9411.060017343736</v>
      </c>
      <c r="BC1154" s="12">
        <v>11468.820157914171</v>
      </c>
      <c r="BD1154" s="12">
        <v>9227.5323018971649</v>
      </c>
      <c r="BE1154" s="44">
        <v>8134.3009258876009</v>
      </c>
      <c r="BF1154" s="45">
        <v>7949.591950205011</v>
      </c>
      <c r="BG1154" s="12">
        <v>0</v>
      </c>
      <c r="BH1154" s="12">
        <v>17144.752097798821</v>
      </c>
      <c r="BI1154" s="12">
        <v>13988.059949463208</v>
      </c>
      <c r="BJ1154" s="12">
        <v>8638.3142019224852</v>
      </c>
      <c r="BK1154" s="44">
        <v>7846.7122767649425</v>
      </c>
      <c r="BL1154" s="45">
        <v>4977.4682689537785</v>
      </c>
      <c r="BM1154" s="12">
        <v>0</v>
      </c>
      <c r="BN1154" s="12">
        <v>0</v>
      </c>
      <c r="BO1154" s="12">
        <v>89.69868367246859</v>
      </c>
      <c r="BP1154" s="12">
        <v>51.149783772664698</v>
      </c>
      <c r="BQ1154" s="48">
        <v>32.585597058607462</v>
      </c>
      <c r="BR1154" s="49">
        <v>56.819261325702662</v>
      </c>
      <c r="BS1154" s="13">
        <v>0</v>
      </c>
      <c r="BT1154" s="12">
        <v>184.13281980501654</v>
      </c>
      <c r="BV1154" s="14">
        <f>Таблица1[[#This Row],[Lкан_леб,мм]]</f>
        <v>58145.867180194982</v>
      </c>
      <c r="BW1154" s="50">
        <f>Таблица1[[#This Row],[угол обхв4]]+Таблица1[[#This Row],[Lдуг 3,мм]]</f>
        <v>12784.809129944142</v>
      </c>
      <c r="BX1154" s="54">
        <f>Таблица1[[#This Row],[угол обхв5]]+Таблица1[[#This Row],[Y5, мм]]</f>
        <v>58784.60642502908</v>
      </c>
      <c r="BY1154" s="14">
        <f>Таблица1[[#This Row],[угол обхв6]]+Таблица1[[#This Row],[Lдуг 4,мм]]</f>
        <v>16123.061474837883</v>
      </c>
      <c r="BZ1154" s="14">
        <f>Таблица1[[#This Row],[Т1]]+Таблица1[[#This Row],[X6, мм]]</f>
        <v>59148.841137543677</v>
      </c>
      <c r="CA1154" s="14">
        <f>Таблица1[[#This Row],[Т2]]+Таблица1[[#This Row],[Lдуг 5,мм]]</f>
        <v>21603.593657026031</v>
      </c>
      <c r="CB1154" s="14">
        <f>Таблица1[[#This Row],[Т3]]+Таблица1[[#This Row],[Y6, мм]]</f>
        <v>59380.881328163239</v>
      </c>
      <c r="CC1154" s="14">
        <f>Таблица1[[#This Row],[Т4]]+Таблица1[[#This Row],[Lдуг 6,мм]]</f>
        <v>22732.069177363093</v>
      </c>
      <c r="CD1154" s="14">
        <f>Таблица1[[#This Row],[Т5]]+Таблица1[[#This Row],[Lдуг 1,мм]]</f>
        <v>59785.488069146551</v>
      </c>
      <c r="CE1154" s="14">
        <f>Таблица1[[#This Row],[Т6]]+Таблица1[[#This Row],[Lпрям1, мм]]</f>
        <v>25259.838260725286</v>
      </c>
      <c r="CF1154" s="15">
        <f>Таблица1[[#This Row],[Т7]]+Таблица1[[#This Row],[Lдуг 2,мм]]</f>
        <v>59785.488069146551</v>
      </c>
      <c r="CG1154" s="14">
        <f>Таблица1[[#This Row],[Т8]]+Таблица1[[#This Row],[Lпрям2, мм]]</f>
        <v>25259.838260725286</v>
      </c>
      <c r="CH1154" s="14">
        <f>Таблица1[[#This Row],[Т9]]-Таблица1[[#This Row],[Т9]]</f>
        <v>0</v>
      </c>
      <c r="CI1154" s="50">
        <f>Таблица1[[#This Row],[Т9]]-Таблица1[[#This Row],[Т8]]</f>
        <v>34525.649808421265</v>
      </c>
      <c r="CJ1154" s="54">
        <f>Таблица1[[#This Row],[Т9]]-Таблица1[[#This Row],[Т7]]</f>
        <v>0</v>
      </c>
      <c r="CK1154" s="14">
        <f>Таблица1[[#This Row],[Т9]]-Таблица1[[#This Row],[Т6]]</f>
        <v>37053.418891783454</v>
      </c>
      <c r="CL1154" s="14">
        <f>Таблица1[[#This Row],[Т9]]-Таблица1[[#This Row],[Т5]]</f>
        <v>404.60674098331219</v>
      </c>
      <c r="CM1154" s="14">
        <f>Таблица1[[#This Row],[Т9]]-Таблица1[[#This Row],[Т4]]</f>
        <v>38181.89441212052</v>
      </c>
      <c r="CN1154" s="14">
        <f>Таблица1[[#This Row],[Т9]]-Таблица1[[#This Row],[Т3]]</f>
        <v>636.64693160287425</v>
      </c>
      <c r="CO1154" s="14">
        <f>Таблица1[[#This Row],[Т9]]-Таблица1[[#This Row],[Т2]]</f>
        <v>43662.426594308665</v>
      </c>
      <c r="CP1154" s="14">
        <f>Таблица1[[#This Row],[Т9]]-Таблица1[[#This Row],[Т1]]</f>
        <v>1000.8816441174713</v>
      </c>
      <c r="CQ1154" s="14">
        <f>Таблица1[[#This Row],[Т9]]-Таблица1[[#This Row],[угол обхв6]]</f>
        <v>47000.678939202407</v>
      </c>
      <c r="CR1154" s="14">
        <f>Таблица1[[#This Row],[Т9]]-Таблица1[[#This Row],[угол обхв5]]</f>
        <v>1639.6208889515692</v>
      </c>
      <c r="CS1154" s="14">
        <f>Таблица1[[#This Row],[Т9]]-Таблица1[[#This Row],[угол обхв4]]</f>
        <v>59785.488069146551</v>
      </c>
      <c r="CT1154" s="14">
        <f>Таблица1[[#This Row],[Lкан_прям, мм]]+Таблица1[[#This Row],[Lкан_дуг, мм]]+Таблица1[[#This Row],[Lкан_леб,мм]]</f>
        <v>85045.326329871838</v>
      </c>
      <c r="CU1154" s="16">
        <f>Таблица1[[#This Row],[Lкан_леб,мм]]</f>
        <v>58145.867180194982</v>
      </c>
      <c r="CV1154" s="14">
        <f>2534431-(Таблица1[[#This Row],[Т23]]+Таблица1[[#This Row],[угол обхв3]])</f>
        <v>2449201.5408503232</v>
      </c>
      <c r="CW1154" s="50">
        <f>SUM(X1154:AC1154,AD1154:AI1154)-Таблица1[[#This Row],[lподв_min, мм]]</f>
        <v>24371.69006470059</v>
      </c>
      <c r="CX1154" s="17">
        <f>CW1593-Таблица1[[#This Row],[Суммарная длина каната]]</f>
        <v>-2426086.8362030014</v>
      </c>
    </row>
    <row r="1155" spans="1:102" x14ac:dyDescent="0.25">
      <c r="A1155" s="21">
        <v>1154</v>
      </c>
      <c r="B1155" s="10">
        <v>28.45306122448979</v>
      </c>
      <c r="C1155" s="10">
        <v>47.936734693877547</v>
      </c>
      <c r="D1155" s="11">
        <v>8741.3911323186712</v>
      </c>
      <c r="E1155" s="11">
        <v>7444.4371464894766</v>
      </c>
      <c r="F1155" s="11">
        <v>7968.3698610353667</v>
      </c>
      <c r="G1155" s="11">
        <v>7906.3106293216733</v>
      </c>
      <c r="H1155" s="11">
        <v>8333.3906423186727</v>
      </c>
      <c r="I1155" s="11">
        <v>4864.5898532835718</v>
      </c>
      <c r="J1155" s="11">
        <v>2579.8472932059049</v>
      </c>
      <c r="K1155" s="11">
        <v>25298.064647253672</v>
      </c>
      <c r="L1155" s="11">
        <v>1601.394502423188</v>
      </c>
      <c r="M1155" s="11">
        <v>58145.867180194982</v>
      </c>
      <c r="N1155" s="11">
        <v>9593.8399756425406</v>
      </c>
      <c r="O1155" s="11">
        <v>16779.984381513117</v>
      </c>
      <c r="P1155" s="43">
        <v>11190.869231312272</v>
      </c>
      <c r="Q1155" s="11">
        <v>13864.313550482835</v>
      </c>
      <c r="R1155" s="11">
        <v>9177.8355037782294</v>
      </c>
      <c r="S1155" s="11">
        <v>8766.8702490021424</v>
      </c>
      <c r="T1155" s="11">
        <v>8741.3911323186712</v>
      </c>
      <c r="U1155" s="11">
        <v>7444.4371464894766</v>
      </c>
      <c r="V1155" s="11">
        <v>7902.3498236296191</v>
      </c>
      <c r="W1155" s="11">
        <v>7782.3656630626774</v>
      </c>
      <c r="X1155" s="12">
        <v>0</v>
      </c>
      <c r="Y1155" s="12">
        <v>625.95601567865106</v>
      </c>
      <c r="Z1155" s="12">
        <v>357.90474842214536</v>
      </c>
      <c r="AA1155" s="44">
        <v>232.04019061955862</v>
      </c>
      <c r="AB1155" s="45">
        <v>385.49354770283259</v>
      </c>
      <c r="AC1155" s="12">
        <v>0</v>
      </c>
      <c r="AD1155" s="12">
        <v>12784.809129944142</v>
      </c>
      <c r="AE1155" s="12">
        <v>3324.4005231599017</v>
      </c>
      <c r="AF1155" s="12">
        <v>5480.532182188148</v>
      </c>
      <c r="AG1155" s="44">
        <v>1128.4755203370619</v>
      </c>
      <c r="AH1155" s="45">
        <v>2579.8472916244145</v>
      </c>
      <c r="AI1155" s="12">
        <v>0</v>
      </c>
      <c r="AJ1155" s="12">
        <v>-26.614803404703494</v>
      </c>
      <c r="AK1155" s="12">
        <v>61.288720760030571</v>
      </c>
      <c r="AL1155" s="12">
        <v>111.54958240777675</v>
      </c>
      <c r="AM1155" s="44">
        <v>144.13517946638416</v>
      </c>
      <c r="AN1155" s="45">
        <v>89.99999977791019</v>
      </c>
      <c r="AO1155" s="12">
        <v>0</v>
      </c>
      <c r="AP1155" s="12">
        <v>-2019.0518196129781</v>
      </c>
      <c r="AQ1155" s="12">
        <v>9951.6770325112539</v>
      </c>
      <c r="AR1155" s="12">
        <v>11570.350055047487</v>
      </c>
      <c r="AS1155" s="44">
        <v>9416.8724559123293</v>
      </c>
      <c r="AT1155" s="45">
        <v>8333.3911323186712</v>
      </c>
      <c r="AU1155" s="12">
        <v>0</v>
      </c>
      <c r="AV1155" s="12">
        <v>11417.284255570017</v>
      </c>
      <c r="AW1155" s="12">
        <v>16975.986016025527</v>
      </c>
      <c r="AX1155" s="12">
        <v>13714.452600208117</v>
      </c>
      <c r="AY1155" s="44">
        <v>8436.226429289085</v>
      </c>
      <c r="AZ1155" s="45">
        <v>7444.4371449079881</v>
      </c>
      <c r="BA1155" s="12">
        <v>0</v>
      </c>
      <c r="BB1155" s="12">
        <v>9411.060017343736</v>
      </c>
      <c r="BC1155" s="12">
        <v>11548.706288180985</v>
      </c>
      <c r="BD1155" s="12">
        <v>9557.3163275134448</v>
      </c>
      <c r="BE1155" s="44">
        <v>8502.3541801845713</v>
      </c>
      <c r="BF1155" s="45">
        <v>8333.3911423186728</v>
      </c>
      <c r="BG1155" s="12">
        <v>0</v>
      </c>
      <c r="BH1155" s="12">
        <v>17144.752097798821</v>
      </c>
      <c r="BI1155" s="12">
        <v>14060.315184995245</v>
      </c>
      <c r="BJ1155" s="12">
        <v>8617.0092987274238</v>
      </c>
      <c r="BK1155" s="44">
        <v>7775.080966202534</v>
      </c>
      <c r="BL1155" s="45">
        <v>4864.5898532835736</v>
      </c>
      <c r="BM1155" s="12">
        <v>0</v>
      </c>
      <c r="BN1155" s="12">
        <v>0</v>
      </c>
      <c r="BO1155" s="12">
        <v>87.903524164734065</v>
      </c>
      <c r="BP1155" s="12">
        <v>50.260861647746182</v>
      </c>
      <c r="BQ1155" s="48">
        <v>32.585597058607412</v>
      </c>
      <c r="BR1155" s="49">
        <v>54.135179688473968</v>
      </c>
      <c r="BS1155" s="13">
        <v>0</v>
      </c>
      <c r="BT1155" s="12">
        <v>184.13281980501654</v>
      </c>
      <c r="BV1155" s="14">
        <f>Таблица1[[#This Row],[Lкан_леб,мм]]</f>
        <v>58145.867180194982</v>
      </c>
      <c r="BW1155" s="50">
        <f>Таблица1[[#This Row],[угол обхв4]]+Таблица1[[#This Row],[Lдуг 3,мм]]</f>
        <v>12784.809129944142</v>
      </c>
      <c r="BX1155" s="54">
        <f>Таблица1[[#This Row],[угол обхв5]]+Таблица1[[#This Row],[Y5, мм]]</f>
        <v>58771.823195873636</v>
      </c>
      <c r="BY1155" s="14">
        <f>Таблица1[[#This Row],[угол обхв6]]+Таблица1[[#This Row],[Lдуг 4,мм]]</f>
        <v>16109.209653104044</v>
      </c>
      <c r="BZ1155" s="14">
        <f>Таблица1[[#This Row],[Т1]]+Таблица1[[#This Row],[X6, мм]]</f>
        <v>59129.727944295781</v>
      </c>
      <c r="CA1155" s="14">
        <f>Таблица1[[#This Row],[Т2]]+Таблица1[[#This Row],[Lдуг 5,мм]]</f>
        <v>21589.741835292192</v>
      </c>
      <c r="CB1155" s="14">
        <f>Таблица1[[#This Row],[Т3]]+Таблица1[[#This Row],[Y6, мм]]</f>
        <v>59361.768134915343</v>
      </c>
      <c r="CC1155" s="14">
        <f>Таблица1[[#This Row],[Т4]]+Таблица1[[#This Row],[Lдуг 6,мм]]</f>
        <v>22718.217355629255</v>
      </c>
      <c r="CD1155" s="14">
        <f>Таблица1[[#This Row],[Т5]]+Таблица1[[#This Row],[Lдуг 1,мм]]</f>
        <v>59747.261682618177</v>
      </c>
      <c r="CE1155" s="14">
        <f>Таблица1[[#This Row],[Т6]]+Таблица1[[#This Row],[Lпрям1, мм]]</f>
        <v>25298.064647253668</v>
      </c>
      <c r="CF1155" s="15">
        <f>Таблица1[[#This Row],[Т7]]+Таблица1[[#This Row],[Lдуг 2,мм]]</f>
        <v>59747.261682618177</v>
      </c>
      <c r="CG1155" s="14">
        <f>Таблица1[[#This Row],[Т8]]+Таблица1[[#This Row],[Lпрям2, мм]]</f>
        <v>25298.064647253668</v>
      </c>
      <c r="CH1155" s="14">
        <f>Таблица1[[#This Row],[Т9]]-Таблица1[[#This Row],[Т9]]</f>
        <v>0</v>
      </c>
      <c r="CI1155" s="50">
        <f>Таблица1[[#This Row],[Т9]]-Таблица1[[#This Row],[Т8]]</f>
        <v>34449.197035364508</v>
      </c>
      <c r="CJ1155" s="54">
        <f>Таблица1[[#This Row],[Т9]]-Таблица1[[#This Row],[Т7]]</f>
        <v>0</v>
      </c>
      <c r="CK1155" s="14">
        <f>Таблица1[[#This Row],[Т9]]-Таблица1[[#This Row],[Т6]]</f>
        <v>37029.044326988922</v>
      </c>
      <c r="CL1155" s="14">
        <f>Таблица1[[#This Row],[Т9]]-Таблица1[[#This Row],[Т5]]</f>
        <v>385.49354770283389</v>
      </c>
      <c r="CM1155" s="14">
        <f>Таблица1[[#This Row],[Т9]]-Таблица1[[#This Row],[Т4]]</f>
        <v>38157.519847325981</v>
      </c>
      <c r="CN1155" s="14">
        <f>Таблица1[[#This Row],[Т9]]-Таблица1[[#This Row],[Т3]]</f>
        <v>617.53373832239595</v>
      </c>
      <c r="CO1155" s="14">
        <f>Таблица1[[#This Row],[Т9]]-Таблица1[[#This Row],[Т2]]</f>
        <v>43638.052029514132</v>
      </c>
      <c r="CP1155" s="14">
        <f>Таблица1[[#This Row],[Т9]]-Таблица1[[#This Row],[Т1]]</f>
        <v>975.43848674454057</v>
      </c>
      <c r="CQ1155" s="14">
        <f>Таблица1[[#This Row],[Т9]]-Таблица1[[#This Row],[угол обхв6]]</f>
        <v>46962.452552674033</v>
      </c>
      <c r="CR1155" s="14">
        <f>Таблица1[[#This Row],[Т9]]-Таблица1[[#This Row],[угол обхв5]]</f>
        <v>1601.3945024231944</v>
      </c>
      <c r="CS1155" s="14">
        <f>Таблица1[[#This Row],[Т9]]-Таблица1[[#This Row],[угол обхв4]]</f>
        <v>59747.261682618177</v>
      </c>
      <c r="CT1155" s="14">
        <f>Таблица1[[#This Row],[Lкан_прям, мм]]+Таблица1[[#This Row],[Lкан_дуг, мм]]+Таблица1[[#This Row],[Lкан_леб,мм]]</f>
        <v>85045.326329871838</v>
      </c>
      <c r="CU1155" s="16">
        <f>Таблица1[[#This Row],[Lкан_леб,мм]]</f>
        <v>58145.867180194982</v>
      </c>
      <c r="CV1155" s="14">
        <f>2534431-(Таблица1[[#This Row],[Т23]]+Таблица1[[#This Row],[угол обхв3]])</f>
        <v>2449201.5408503232</v>
      </c>
      <c r="CW1155" s="50">
        <f>SUM(X1155:AC1155,AD1155:AI1155)-Таблица1[[#This Row],[lподв_min, мм]]</f>
        <v>24319.61185647095</v>
      </c>
      <c r="CX1155" s="17">
        <f>CW1594-Таблица1[[#This Row],[Суммарная длина каната]]</f>
        <v>-2426132.505310826</v>
      </c>
    </row>
    <row r="1156" spans="1:102" x14ac:dyDescent="0.25">
      <c r="A1156" s="21">
        <v>1155</v>
      </c>
      <c r="B1156" s="10">
        <v>28.45306122448979</v>
      </c>
      <c r="C1156" s="10">
        <v>50.620816326530601</v>
      </c>
      <c r="D1156" s="11">
        <v>9127.6164761321706</v>
      </c>
      <c r="E1156" s="11">
        <v>7401.676546773685</v>
      </c>
      <c r="F1156" s="11">
        <v>8333.814227294135</v>
      </c>
      <c r="G1156" s="11">
        <v>7826.843560710181</v>
      </c>
      <c r="H1156" s="11">
        <v>8719.6159861321721</v>
      </c>
      <c r="I1156" s="11">
        <v>4768.1369431888725</v>
      </c>
      <c r="J1156" s="11">
        <v>2633.5396035848121</v>
      </c>
      <c r="K1156" s="11">
        <v>25336.291033781705</v>
      </c>
      <c r="L1156" s="11">
        <v>1563.1681158951508</v>
      </c>
      <c r="M1156" s="11">
        <v>58145.867180194982</v>
      </c>
      <c r="N1156" s="11">
        <v>9593.8399756425406</v>
      </c>
      <c r="O1156" s="11">
        <v>16779.984381513117</v>
      </c>
      <c r="P1156" s="43">
        <v>11273.771372379308</v>
      </c>
      <c r="Q1156" s="11">
        <v>13929.216294742628</v>
      </c>
      <c r="R1156" s="11">
        <v>9501.6539085118111</v>
      </c>
      <c r="S1156" s="11">
        <v>8743.097062189654</v>
      </c>
      <c r="T1156" s="11">
        <v>9127.6164761321706</v>
      </c>
      <c r="U1156" s="11">
        <v>7401.676546773685</v>
      </c>
      <c r="V1156" s="11">
        <v>8273.6708289677717</v>
      </c>
      <c r="W1156" s="11">
        <v>7699.9429238411867</v>
      </c>
      <c r="X1156" s="12">
        <v>0</v>
      </c>
      <c r="Y1156" s="12">
        <v>613.1441973844959</v>
      </c>
      <c r="Z1156" s="12">
        <v>351.60337346840356</v>
      </c>
      <c r="AA1156" s="44">
        <v>232.04019061955887</v>
      </c>
      <c r="AB1156" s="45">
        <v>366.38035442269279</v>
      </c>
      <c r="AC1156" s="12">
        <v>0</v>
      </c>
      <c r="AD1156" s="12">
        <v>12784.809129944142</v>
      </c>
      <c r="AE1156" s="12">
        <v>3308.9345992767867</v>
      </c>
      <c r="AF1156" s="12">
        <v>5480.5321821881507</v>
      </c>
      <c r="AG1156" s="44">
        <v>1128.4755203370596</v>
      </c>
      <c r="AH1156" s="45">
        <v>2633.5396020355643</v>
      </c>
      <c r="AI1156" s="12">
        <v>0</v>
      </c>
      <c r="AJ1156" s="12">
        <v>-26.614803404703494</v>
      </c>
      <c r="AK1156" s="12">
        <v>59.489546455757058</v>
      </c>
      <c r="AL1156" s="12">
        <v>108.86550077512371</v>
      </c>
      <c r="AM1156" s="44">
        <v>141.45109783373115</v>
      </c>
      <c r="AN1156" s="45">
        <v>89.99999978243811</v>
      </c>
      <c r="AO1156" s="12">
        <v>0</v>
      </c>
      <c r="AP1156" s="12">
        <v>-2019.0518196129781</v>
      </c>
      <c r="AQ1156" s="12">
        <v>9945.3468865547638</v>
      </c>
      <c r="AR1156" s="12">
        <v>11659.853704631358</v>
      </c>
      <c r="AS1156" s="44">
        <v>9755.9123150071246</v>
      </c>
      <c r="AT1156" s="45">
        <v>8719.6164761321725</v>
      </c>
      <c r="AU1156" s="12">
        <v>0</v>
      </c>
      <c r="AV1156" s="12">
        <v>11417.284255570017</v>
      </c>
      <c r="AW1156" s="12">
        <v>16987.124169050294</v>
      </c>
      <c r="AX1156" s="12">
        <v>13797.29043403739</v>
      </c>
      <c r="AY1156" s="44">
        <v>8424.0098284643555</v>
      </c>
      <c r="AZ1156" s="45">
        <v>7401.676545224439</v>
      </c>
      <c r="BA1156" s="12">
        <v>0</v>
      </c>
      <c r="BB1156" s="12">
        <v>9411.060017343736</v>
      </c>
      <c r="BC1156" s="12">
        <v>11625.278283291533</v>
      </c>
      <c r="BD1156" s="12">
        <v>9887.7362407638611</v>
      </c>
      <c r="BE1156" s="44">
        <v>8873.3580696368572</v>
      </c>
      <c r="BF1156" s="45">
        <v>8719.6164861321722</v>
      </c>
      <c r="BG1156" s="12">
        <v>0</v>
      </c>
      <c r="BH1156" s="12">
        <v>17144.752097798821</v>
      </c>
      <c r="BI1156" s="12">
        <v>14136.356082279803</v>
      </c>
      <c r="BJ1156" s="12">
        <v>8611.1712014844161</v>
      </c>
      <c r="BK1156" s="44">
        <v>7720.7637804989836</v>
      </c>
      <c r="BL1156" s="45">
        <v>4768.1369431888743</v>
      </c>
      <c r="BM1156" s="12">
        <v>0</v>
      </c>
      <c r="BN1156" s="12">
        <v>0</v>
      </c>
      <c r="BO1156" s="12">
        <v>86.104349860460559</v>
      </c>
      <c r="BP1156" s="12">
        <v>49.375954319366649</v>
      </c>
      <c r="BQ1156" s="48">
        <v>32.585597058607448</v>
      </c>
      <c r="BR1156" s="49">
        <v>51.451098051293044</v>
      </c>
      <c r="BS1156" s="13">
        <v>0</v>
      </c>
      <c r="BT1156" s="12">
        <v>184.13281980501654</v>
      </c>
      <c r="BV1156" s="14">
        <f>Таблица1[[#This Row],[Lкан_леб,мм]]</f>
        <v>58145.867180194982</v>
      </c>
      <c r="BW1156" s="50">
        <f>Таблица1[[#This Row],[угол обхв4]]+Таблица1[[#This Row],[Lдуг 3,мм]]</f>
        <v>12784.809129944142</v>
      </c>
      <c r="BX1156" s="54">
        <f>Таблица1[[#This Row],[угол обхв5]]+Таблица1[[#This Row],[Y5, мм]]</f>
        <v>58759.011377579482</v>
      </c>
      <c r="BY1156" s="14">
        <f>Таблица1[[#This Row],[угол обхв6]]+Таблица1[[#This Row],[Lдуг 4,мм]]</f>
        <v>16093.743729220929</v>
      </c>
      <c r="BZ1156" s="14">
        <f>Таблица1[[#This Row],[Т1]]+Таблица1[[#This Row],[X6, мм]]</f>
        <v>59110.614751047884</v>
      </c>
      <c r="CA1156" s="14">
        <f>Таблица1[[#This Row],[Т2]]+Таблица1[[#This Row],[Lдуг 5,мм]]</f>
        <v>21574.27591140908</v>
      </c>
      <c r="CB1156" s="14">
        <f>Таблица1[[#This Row],[Т3]]+Таблица1[[#This Row],[Y6, мм]]</f>
        <v>59342.654941667446</v>
      </c>
      <c r="CC1156" s="14">
        <f>Таблица1[[#This Row],[Т4]]+Таблица1[[#This Row],[Lдуг 6,мм]]</f>
        <v>22702.751431746139</v>
      </c>
      <c r="CD1156" s="14">
        <f>Таблица1[[#This Row],[Т5]]+Таблица1[[#This Row],[Lдуг 1,мм]]</f>
        <v>59709.035296090136</v>
      </c>
      <c r="CE1156" s="14">
        <f>Таблица1[[#This Row],[Т6]]+Таблица1[[#This Row],[Lпрям1, мм]]</f>
        <v>25336.291033781705</v>
      </c>
      <c r="CF1156" s="15">
        <f>Таблица1[[#This Row],[Т7]]+Таблица1[[#This Row],[Lдуг 2,мм]]</f>
        <v>59709.035296090136</v>
      </c>
      <c r="CG1156" s="14">
        <f>Таблица1[[#This Row],[Т8]]+Таблица1[[#This Row],[Lпрям2, мм]]</f>
        <v>25336.291033781705</v>
      </c>
      <c r="CH1156" s="14">
        <f>Таблица1[[#This Row],[Т9]]-Таблица1[[#This Row],[Т9]]</f>
        <v>0</v>
      </c>
      <c r="CI1156" s="50">
        <f>Таблица1[[#This Row],[Т9]]-Таблица1[[#This Row],[Т8]]</f>
        <v>34372.744262308435</v>
      </c>
      <c r="CJ1156" s="54">
        <f>Таблица1[[#This Row],[Т9]]-Таблица1[[#This Row],[Т7]]</f>
        <v>0</v>
      </c>
      <c r="CK1156" s="14">
        <f>Таблица1[[#This Row],[Т9]]-Таблица1[[#This Row],[Т6]]</f>
        <v>37006.283864343997</v>
      </c>
      <c r="CL1156" s="14">
        <f>Таблица1[[#This Row],[Т9]]-Таблица1[[#This Row],[Т5]]</f>
        <v>366.38035442269029</v>
      </c>
      <c r="CM1156" s="14">
        <f>Таблица1[[#This Row],[Т9]]-Таблица1[[#This Row],[Т4]]</f>
        <v>38134.759384681056</v>
      </c>
      <c r="CN1156" s="14">
        <f>Таблица1[[#This Row],[Т9]]-Таблица1[[#This Row],[Т3]]</f>
        <v>598.42054504225234</v>
      </c>
      <c r="CO1156" s="14">
        <f>Таблица1[[#This Row],[Т9]]-Таблица1[[#This Row],[Т2]]</f>
        <v>43615.291566869208</v>
      </c>
      <c r="CP1156" s="14">
        <f>Таблица1[[#This Row],[Т9]]-Таблица1[[#This Row],[Т1]]</f>
        <v>950.02391851065477</v>
      </c>
      <c r="CQ1156" s="14">
        <f>Таблица1[[#This Row],[Т9]]-Таблица1[[#This Row],[угол обхв6]]</f>
        <v>46924.226166145992</v>
      </c>
      <c r="CR1156" s="14">
        <f>Таблица1[[#This Row],[Т9]]-Таблица1[[#This Row],[угол обхв5]]</f>
        <v>1563.1681158951542</v>
      </c>
      <c r="CS1156" s="14">
        <f>Таблица1[[#This Row],[Т9]]-Таблица1[[#This Row],[угол обхв4]]</f>
        <v>59709.035296090136</v>
      </c>
      <c r="CT1156" s="14">
        <f>Таблица1[[#This Row],[Lкан_прям, мм]]+Таблица1[[#This Row],[Lкан_дуг, мм]]+Таблица1[[#This Row],[Lкан_леб,мм]]</f>
        <v>85045.326329871838</v>
      </c>
      <c r="CU1156" s="16">
        <f>Таблица1[[#This Row],[Lкан_леб,мм]]</f>
        <v>58145.867180194982</v>
      </c>
      <c r="CV1156" s="14">
        <f>2534431-(Таблица1[[#This Row],[Т23]]+Таблица1[[#This Row],[угол обхв3]])</f>
        <v>2449201.5408503232</v>
      </c>
      <c r="CW1156" s="50">
        <f>SUM(X1156:AC1156,AD1156:AI1156)-Таблица1[[#This Row],[lподв_min, мм]]</f>
        <v>24265.919546092042</v>
      </c>
      <c r="CX1156" s="17">
        <f>CW1595-Таблица1[[#This Row],[Суммарная длина каната]]</f>
        <v>-2426143.1857828512</v>
      </c>
    </row>
    <row r="1157" spans="1:102" x14ac:dyDescent="0.25">
      <c r="A1157" s="21">
        <v>1156</v>
      </c>
      <c r="B1157" s="10">
        <v>28.45306122448979</v>
      </c>
      <c r="C1157" s="10">
        <v>53.304897959183663</v>
      </c>
      <c r="D1157" s="11">
        <v>9515.4205344559741</v>
      </c>
      <c r="E1157" s="11">
        <v>7377.0493780467968</v>
      </c>
      <c r="F1157" s="11">
        <v>8702.5790310173979</v>
      </c>
      <c r="G1157" s="11">
        <v>7764.577041946699</v>
      </c>
      <c r="H1157" s="11">
        <v>9107.4200444559738</v>
      </c>
      <c r="I1157" s="11">
        <v>4688.2148019740307</v>
      </c>
      <c r="J1157" s="11">
        <v>2688.8345760727661</v>
      </c>
      <c r="K1157" s="11">
        <v>25374.517420309356</v>
      </c>
      <c r="L1157" s="11">
        <v>1524.9417293674971</v>
      </c>
      <c r="M1157" s="11">
        <v>58145.867180194982</v>
      </c>
      <c r="N1157" s="11">
        <v>9593.8399756425406</v>
      </c>
      <c r="O1157" s="11">
        <v>16779.984381513117</v>
      </c>
      <c r="P1157" s="43">
        <v>11353.543237459933</v>
      </c>
      <c r="Q1157" s="11">
        <v>13997.930054263627</v>
      </c>
      <c r="R1157" s="11">
        <v>9826.2303326988877</v>
      </c>
      <c r="S1157" s="11">
        <v>8734.5140255850674</v>
      </c>
      <c r="T1157" s="11">
        <v>9515.4205344559741</v>
      </c>
      <c r="U1157" s="11">
        <v>7377.0493780467968</v>
      </c>
      <c r="V1157" s="11">
        <v>8648.444235540439</v>
      </c>
      <c r="W1157" s="11">
        <v>7634.9991737798409</v>
      </c>
      <c r="X1157" s="12">
        <v>0</v>
      </c>
      <c r="Y1157" s="12">
        <v>600.30020605479001</v>
      </c>
      <c r="Z1157" s="12">
        <v>345.33417155021232</v>
      </c>
      <c r="AA1157" s="44">
        <v>232.04019061955876</v>
      </c>
      <c r="AB1157" s="45">
        <v>347.26716114293578</v>
      </c>
      <c r="AC1157" s="12">
        <v>0</v>
      </c>
      <c r="AD1157" s="12">
        <v>12784.809129944142</v>
      </c>
      <c r="AE1157" s="12">
        <v>3291.8660132846226</v>
      </c>
      <c r="AF1157" s="12">
        <v>5480.5321821881489</v>
      </c>
      <c r="AG1157" s="44">
        <v>1128.4755203370623</v>
      </c>
      <c r="AH1157" s="45">
        <v>2688.8345745553784</v>
      </c>
      <c r="AI1157" s="12">
        <v>0</v>
      </c>
      <c r="AJ1157" s="12">
        <v>-26.614803404703494</v>
      </c>
      <c r="AK1157" s="12">
        <v>57.685854065328698</v>
      </c>
      <c r="AL1157" s="12">
        <v>106.18141914247065</v>
      </c>
      <c r="AM1157" s="44">
        <v>138.76701620107806</v>
      </c>
      <c r="AN1157" s="45">
        <v>89.999999786912198</v>
      </c>
      <c r="AO1157" s="12">
        <v>0</v>
      </c>
      <c r="AP1157" s="12">
        <v>-2019.0518196129781</v>
      </c>
      <c r="AQ1157" s="12">
        <v>9938.6529664924346</v>
      </c>
      <c r="AR1157" s="12">
        <v>11745.379954828401</v>
      </c>
      <c r="AS1157" s="44">
        <v>10095.152311912305</v>
      </c>
      <c r="AT1157" s="45">
        <v>9107.4205344559741</v>
      </c>
      <c r="AU1157" s="12">
        <v>0</v>
      </c>
      <c r="AV1157" s="12">
        <v>11417.284255570017</v>
      </c>
      <c r="AW1157" s="12">
        <v>16998.085278671177</v>
      </c>
      <c r="AX1157" s="12">
        <v>13884.228748545956</v>
      </c>
      <c r="AY1157" s="44">
        <v>8427.6835038048193</v>
      </c>
      <c r="AZ1157" s="45">
        <v>7377.0493765294104</v>
      </c>
      <c r="BA1157" s="12">
        <v>0</v>
      </c>
      <c r="BB1157" s="12">
        <v>9411.060017343736</v>
      </c>
      <c r="BC1157" s="12">
        <v>11698.356228309827</v>
      </c>
      <c r="BD1157" s="12">
        <v>10218.067050067355</v>
      </c>
      <c r="BE1157" s="44">
        <v>9246.4985552425569</v>
      </c>
      <c r="BF1157" s="45">
        <v>9107.4205444559739</v>
      </c>
      <c r="BG1157" s="12">
        <v>0</v>
      </c>
      <c r="BH1157" s="12">
        <v>17144.752097798821</v>
      </c>
      <c r="BI1157" s="12">
        <v>14216.030951421684</v>
      </c>
      <c r="BJ1157" s="12">
        <v>8620.8127198673974</v>
      </c>
      <c r="BK1157" s="44">
        <v>7683.879899827044</v>
      </c>
      <c r="BL1157" s="45">
        <v>4688.2148019740325</v>
      </c>
      <c r="BM1157" s="12">
        <v>0</v>
      </c>
      <c r="BN1157" s="12">
        <v>0</v>
      </c>
      <c r="BO1157" s="12">
        <v>84.300657470032192</v>
      </c>
      <c r="BP1157" s="12">
        <v>48.49556507714194</v>
      </c>
      <c r="BQ1157" s="48">
        <v>32.585597058607433</v>
      </c>
      <c r="BR1157" s="49">
        <v>48.76701641416588</v>
      </c>
      <c r="BS1157" s="13">
        <v>0</v>
      </c>
      <c r="BT1157" s="12">
        <v>184.13281980501654</v>
      </c>
      <c r="BV1157" s="14">
        <f>Таблица1[[#This Row],[Lкан_леб,мм]]</f>
        <v>58145.867180194982</v>
      </c>
      <c r="BW1157" s="50">
        <f>Таблица1[[#This Row],[угол обхв4]]+Таблица1[[#This Row],[Lдуг 3,мм]]</f>
        <v>12784.809129944142</v>
      </c>
      <c r="BX1157" s="54">
        <f>Таблица1[[#This Row],[угол обхв5]]+Таблица1[[#This Row],[Y5, мм]]</f>
        <v>58746.16738624977</v>
      </c>
      <c r="BY1157" s="14">
        <f>Таблица1[[#This Row],[угол обхв6]]+Таблица1[[#This Row],[Lдуг 4,мм]]</f>
        <v>16076.675143228764</v>
      </c>
      <c r="BZ1157" s="14">
        <f>Таблица1[[#This Row],[Т1]]+Таблица1[[#This Row],[X6, мм]]</f>
        <v>59091.50155779998</v>
      </c>
      <c r="CA1157" s="14">
        <f>Таблица1[[#This Row],[Т2]]+Таблица1[[#This Row],[Lдуг 5,мм]]</f>
        <v>21557.207325416912</v>
      </c>
      <c r="CB1157" s="14">
        <f>Таблица1[[#This Row],[Т3]]+Таблица1[[#This Row],[Y6, мм]]</f>
        <v>59323.541748419542</v>
      </c>
      <c r="CC1157" s="14">
        <f>Таблица1[[#This Row],[Т4]]+Таблица1[[#This Row],[Lдуг 6,мм]]</f>
        <v>22685.682845753974</v>
      </c>
      <c r="CD1157" s="14">
        <f>Таблица1[[#This Row],[Т5]]+Таблица1[[#This Row],[Lдуг 1,мм]]</f>
        <v>59670.808909562475</v>
      </c>
      <c r="CE1157" s="14">
        <f>Таблица1[[#This Row],[Т6]]+Таблица1[[#This Row],[Lпрям1, мм]]</f>
        <v>25374.517420309352</v>
      </c>
      <c r="CF1157" s="15">
        <f>Таблица1[[#This Row],[Т7]]+Таблица1[[#This Row],[Lдуг 2,мм]]</f>
        <v>59670.808909562475</v>
      </c>
      <c r="CG1157" s="14">
        <f>Таблица1[[#This Row],[Т8]]+Таблица1[[#This Row],[Lпрям2, мм]]</f>
        <v>25374.517420309352</v>
      </c>
      <c r="CH1157" s="14">
        <f>Таблица1[[#This Row],[Т9]]-Таблица1[[#This Row],[Т9]]</f>
        <v>0</v>
      </c>
      <c r="CI1157" s="50">
        <f>Таблица1[[#This Row],[Т9]]-Таблица1[[#This Row],[Т8]]</f>
        <v>34296.291489253126</v>
      </c>
      <c r="CJ1157" s="54">
        <f>Таблица1[[#This Row],[Т9]]-Таблица1[[#This Row],[Т7]]</f>
        <v>0</v>
      </c>
      <c r="CK1157" s="14">
        <f>Таблица1[[#This Row],[Т9]]-Таблица1[[#This Row],[Т6]]</f>
        <v>36985.1260638085</v>
      </c>
      <c r="CL1157" s="14">
        <f>Таблица1[[#This Row],[Т9]]-Таблица1[[#This Row],[Т5]]</f>
        <v>347.26716114293231</v>
      </c>
      <c r="CM1157" s="14">
        <f>Таблица1[[#This Row],[Т9]]-Таблица1[[#This Row],[Т4]]</f>
        <v>38113.601584145566</v>
      </c>
      <c r="CN1157" s="14">
        <f>Таблица1[[#This Row],[Т9]]-Таблица1[[#This Row],[Т3]]</f>
        <v>579.30735176249436</v>
      </c>
      <c r="CO1157" s="14">
        <f>Таблица1[[#This Row],[Т9]]-Таблица1[[#This Row],[Т2]]</f>
        <v>43594.133766333711</v>
      </c>
      <c r="CP1157" s="14">
        <f>Таблица1[[#This Row],[Т9]]-Таблица1[[#This Row],[Т1]]</f>
        <v>924.64152331270452</v>
      </c>
      <c r="CQ1157" s="14">
        <f>Таблица1[[#This Row],[Т9]]-Таблица1[[#This Row],[угол обхв6]]</f>
        <v>46885.999779618331</v>
      </c>
      <c r="CR1157" s="14">
        <f>Таблица1[[#This Row],[Т9]]-Таблица1[[#This Row],[угол обхв5]]</f>
        <v>1524.9417293674924</v>
      </c>
      <c r="CS1157" s="14">
        <f>Таблица1[[#This Row],[Т9]]-Таблица1[[#This Row],[угол обхв4]]</f>
        <v>59670.808909562475</v>
      </c>
      <c r="CT1157" s="14">
        <f>Таблица1[[#This Row],[Lкан_прям, мм]]+Таблица1[[#This Row],[Lкан_дуг, мм]]+Таблица1[[#This Row],[Lкан_леб,мм]]</f>
        <v>85045.326329871838</v>
      </c>
      <c r="CU1157" s="16">
        <f>Таблица1[[#This Row],[Lкан_леб,мм]]</f>
        <v>58145.867180194982</v>
      </c>
      <c r="CV1157" s="14">
        <f>2534431-(Таблица1[[#This Row],[Т23]]+Таблица1[[#This Row],[угол обхв3]])</f>
        <v>2449201.5408503232</v>
      </c>
      <c r="CW1157" s="50">
        <f>SUM(X1157:AC1157,AD1157:AI1157)-Таблица1[[#This Row],[lподв_min, мм]]</f>
        <v>24210.62457360408</v>
      </c>
      <c r="CX1157" s="17">
        <f>CW1596-Таблица1[[#This Row],[Суммарная длина каната]]</f>
        <v>-2426179.1598058161</v>
      </c>
    </row>
    <row r="1158" spans="1:102" x14ac:dyDescent="0.25">
      <c r="A1158" s="21">
        <v>1157</v>
      </c>
      <c r="B1158" s="10">
        <v>28.45306122448979</v>
      </c>
      <c r="C1158" s="10">
        <v>55.988979591836724</v>
      </c>
      <c r="D1158" s="11">
        <v>9903.9524061606044</v>
      </c>
      <c r="E1158" s="11">
        <v>7370.6096760653627</v>
      </c>
      <c r="F1158" s="11">
        <v>9073.8551460981344</v>
      </c>
      <c r="G1158" s="11">
        <v>7719.6476952506382</v>
      </c>
      <c r="H1158" s="11">
        <v>9495.951916160604</v>
      </c>
      <c r="I1158" s="11">
        <v>4624.8901557289464</v>
      </c>
      <c r="J1158" s="11">
        <v>2745.7195203364158</v>
      </c>
      <c r="K1158" s="11">
        <v>25412.743806836588</v>
      </c>
      <c r="L1158" s="11">
        <v>1486.7153428402662</v>
      </c>
      <c r="M1158" s="11">
        <v>58145.867180194982</v>
      </c>
      <c r="N1158" s="11">
        <v>9593.8399756425406</v>
      </c>
      <c r="O1158" s="11">
        <v>16779.984381513117</v>
      </c>
      <c r="P1158" s="43">
        <v>11430.009794940524</v>
      </c>
      <c r="Q1158" s="11">
        <v>14070.304060598901</v>
      </c>
      <c r="R1158" s="11">
        <v>10150.852606262812</v>
      </c>
      <c r="S1158" s="11">
        <v>8741.1399716770611</v>
      </c>
      <c r="T1158" s="11">
        <v>9903.9524061606044</v>
      </c>
      <c r="U1158" s="11">
        <v>7370.6096760653627</v>
      </c>
      <c r="V1158" s="11">
        <v>9025.8477334514118</v>
      </c>
      <c r="W1158" s="11">
        <v>7587.6769093510029</v>
      </c>
      <c r="X1158" s="12">
        <v>0</v>
      </c>
      <c r="Y1158" s="12">
        <v>587.42033193784641</v>
      </c>
      <c r="Z1158" s="12">
        <v>339.10085241925867</v>
      </c>
      <c r="AA1158" s="44">
        <v>232.04019061955907</v>
      </c>
      <c r="AB1158" s="45">
        <v>328.15396786360219</v>
      </c>
      <c r="AC1158" s="12">
        <v>0</v>
      </c>
      <c r="AD1158" s="12">
        <v>12784.809129944142</v>
      </c>
      <c r="AE1158" s="12">
        <v>3273.2074555167692</v>
      </c>
      <c r="AF1158" s="12">
        <v>5480.5321821881498</v>
      </c>
      <c r="AG1158" s="44">
        <v>1128.4755203370612</v>
      </c>
      <c r="AH1158" s="45">
        <v>2745.7195188504652</v>
      </c>
      <c r="AI1158" s="12">
        <v>0</v>
      </c>
      <c r="AJ1158" s="12">
        <v>-26.614803404703494</v>
      </c>
      <c r="AK1158" s="12">
        <v>55.877122625229056</v>
      </c>
      <c r="AL1158" s="12">
        <v>103.49733750981757</v>
      </c>
      <c r="AM1158" s="44">
        <v>136.08293456842506</v>
      </c>
      <c r="AN1158" s="45">
        <v>89.999999791326886</v>
      </c>
      <c r="AO1158" s="12">
        <v>0</v>
      </c>
      <c r="AP1158" s="12">
        <v>-2019.0518196129781</v>
      </c>
      <c r="AQ1158" s="12">
        <v>9931.597232387654</v>
      </c>
      <c r="AR1158" s="12">
        <v>11826.74114802821</v>
      </c>
      <c r="AS1158" s="44">
        <v>10433.84810244081</v>
      </c>
      <c r="AT1158" s="45">
        <v>9495.9524061606044</v>
      </c>
      <c r="AU1158" s="12">
        <v>0</v>
      </c>
      <c r="AV1158" s="12">
        <v>11417.284255570017</v>
      </c>
      <c r="AW1158" s="12">
        <v>17008.859971115886</v>
      </c>
      <c r="AX1158" s="12">
        <v>13975.076787839389</v>
      </c>
      <c r="AY1158" s="44">
        <v>8447.2393947076253</v>
      </c>
      <c r="AZ1158" s="45">
        <v>7370.6096745794139</v>
      </c>
      <c r="BA1158" s="12">
        <v>0</v>
      </c>
      <c r="BB1158" s="12">
        <v>9411.060017343736</v>
      </c>
      <c r="BC1158" s="12">
        <v>11767.767051685638</v>
      </c>
      <c r="BD1158" s="12">
        <v>10547.583959350497</v>
      </c>
      <c r="BE1158" s="44">
        <v>9620.956909982604</v>
      </c>
      <c r="BF1158" s="45">
        <v>9495.9524161606059</v>
      </c>
      <c r="BG1158" s="12">
        <v>0</v>
      </c>
      <c r="BH1158" s="12">
        <v>17144.752097798821</v>
      </c>
      <c r="BI1158" s="12">
        <v>14299.17965020167</v>
      </c>
      <c r="BJ1158" s="12">
        <v>8645.9126989175511</v>
      </c>
      <c r="BK1158" s="44">
        <v>7664.5102530348004</v>
      </c>
      <c r="BL1158" s="45">
        <v>4624.8901557289482</v>
      </c>
      <c r="BM1158" s="12">
        <v>0</v>
      </c>
      <c r="BN1158" s="12">
        <v>0</v>
      </c>
      <c r="BO1158" s="12">
        <v>82.491926029932543</v>
      </c>
      <c r="BP1158" s="12">
        <v>47.62021488458852</v>
      </c>
      <c r="BQ1158" s="48">
        <v>32.585597058607476</v>
      </c>
      <c r="BR1158" s="49">
        <v>46.082934777098167</v>
      </c>
      <c r="BS1158" s="13">
        <v>0</v>
      </c>
      <c r="BT1158" s="12">
        <v>184.13281980501654</v>
      </c>
      <c r="BV1158" s="14">
        <f>Таблица1[[#This Row],[Lкан_леб,мм]]</f>
        <v>58145.867180194982</v>
      </c>
      <c r="BW1158" s="50">
        <f>Таблица1[[#This Row],[угол обхв4]]+Таблица1[[#This Row],[Lдуг 3,мм]]</f>
        <v>12784.809129944142</v>
      </c>
      <c r="BX1158" s="54">
        <f>Таблица1[[#This Row],[угол обхв5]]+Таблица1[[#This Row],[Y5, мм]]</f>
        <v>58733.287512132825</v>
      </c>
      <c r="BY1158" s="14">
        <f>Таблица1[[#This Row],[угол обхв6]]+Таблица1[[#This Row],[Lдуг 4,мм]]</f>
        <v>16058.016585460911</v>
      </c>
      <c r="BZ1158" s="14">
        <f>Таблица1[[#This Row],[Т1]]+Таблица1[[#This Row],[X6, мм]]</f>
        <v>59072.388364552084</v>
      </c>
      <c r="CA1158" s="14">
        <f>Таблица1[[#This Row],[Т2]]+Таблица1[[#This Row],[Lдуг 5,мм]]</f>
        <v>21538.548767649059</v>
      </c>
      <c r="CB1158" s="14">
        <f>Таблица1[[#This Row],[Т3]]+Таблица1[[#This Row],[Y6, мм]]</f>
        <v>59304.428555171646</v>
      </c>
      <c r="CC1158" s="14">
        <f>Таблица1[[#This Row],[Т4]]+Таблица1[[#This Row],[Lдуг 6,мм]]</f>
        <v>22667.024287986122</v>
      </c>
      <c r="CD1158" s="14">
        <f>Таблица1[[#This Row],[Т5]]+Таблица1[[#This Row],[Lдуг 1,мм]]</f>
        <v>59632.582523035249</v>
      </c>
      <c r="CE1158" s="14">
        <f>Таблица1[[#This Row],[Т6]]+Таблица1[[#This Row],[Lпрям1, мм]]</f>
        <v>25412.743806836588</v>
      </c>
      <c r="CF1158" s="15">
        <f>Таблица1[[#This Row],[Т7]]+Таблица1[[#This Row],[Lдуг 2,мм]]</f>
        <v>59632.582523035249</v>
      </c>
      <c r="CG1158" s="14">
        <f>Таблица1[[#This Row],[Т8]]+Таблица1[[#This Row],[Lпрям2, мм]]</f>
        <v>25412.743806836588</v>
      </c>
      <c r="CH1158" s="14">
        <f>Таблица1[[#This Row],[Т9]]-Таблица1[[#This Row],[Т9]]</f>
        <v>0</v>
      </c>
      <c r="CI1158" s="50">
        <f>Таблица1[[#This Row],[Т9]]-Таблица1[[#This Row],[Т8]]</f>
        <v>34219.838716198661</v>
      </c>
      <c r="CJ1158" s="54">
        <f>Таблица1[[#This Row],[Т9]]-Таблица1[[#This Row],[Т7]]</f>
        <v>0</v>
      </c>
      <c r="CK1158" s="14">
        <f>Таблица1[[#This Row],[Т9]]-Таблица1[[#This Row],[Т6]]</f>
        <v>36965.558235049131</v>
      </c>
      <c r="CL1158" s="14">
        <f>Таблица1[[#This Row],[Т9]]-Таблица1[[#This Row],[Т5]]</f>
        <v>328.15396786360361</v>
      </c>
      <c r="CM1158" s="14">
        <f>Таблица1[[#This Row],[Т9]]-Таблица1[[#This Row],[Т4]]</f>
        <v>38094.03375538619</v>
      </c>
      <c r="CN1158" s="14">
        <f>Таблица1[[#This Row],[Т9]]-Таблица1[[#This Row],[Т3]]</f>
        <v>560.19415848316567</v>
      </c>
      <c r="CO1158" s="14">
        <f>Таблица1[[#This Row],[Т9]]-Таблица1[[#This Row],[Т2]]</f>
        <v>43574.565937574342</v>
      </c>
      <c r="CP1158" s="14">
        <f>Таблица1[[#This Row],[Т9]]-Таблица1[[#This Row],[Т1]]</f>
        <v>899.29501090242411</v>
      </c>
      <c r="CQ1158" s="14">
        <f>Таблица1[[#This Row],[Т9]]-Таблица1[[#This Row],[угол обхв6]]</f>
        <v>46847.773393091105</v>
      </c>
      <c r="CR1158" s="14">
        <f>Таблица1[[#This Row],[Т9]]-Таблица1[[#This Row],[угол обхв5]]</f>
        <v>1486.7153428402671</v>
      </c>
      <c r="CS1158" s="14">
        <f>Таблица1[[#This Row],[Т9]]-Таблица1[[#This Row],[угол обхв4]]</f>
        <v>59632.582523035249</v>
      </c>
      <c r="CT1158" s="14">
        <f>Таблица1[[#This Row],[Lкан_прям, мм]]+Таблица1[[#This Row],[Lкан_дуг, мм]]+Таблица1[[#This Row],[Lкан_леб,мм]]</f>
        <v>85045.326329871838</v>
      </c>
      <c r="CU1158" s="16">
        <f>Таблица1[[#This Row],[Lкан_леб,мм]]</f>
        <v>58145.867180194982</v>
      </c>
      <c r="CV1158" s="14">
        <f>2534431-(Таблица1[[#This Row],[Т23]]+Таблица1[[#This Row],[угол обхв3]])</f>
        <v>2449201.5408503232</v>
      </c>
      <c r="CW1158" s="50">
        <f>SUM(X1158:AC1158,AD1158:AI1158)-Таблица1[[#This Row],[lподв_min, мм]]</f>
        <v>24153.739629340438</v>
      </c>
      <c r="CX1158" s="17">
        <f>CW1597-Таблица1[[#This Row],[Суммарная длина каната]]</f>
        <v>-2426216.4259242574</v>
      </c>
    </row>
    <row r="1159" spans="1:102" x14ac:dyDescent="0.25">
      <c r="A1159" s="21">
        <v>1158</v>
      </c>
      <c r="B1159" s="10">
        <v>28.45306122448979</v>
      </c>
      <c r="C1159" s="10">
        <v>58.673061224489786</v>
      </c>
      <c r="D1159" s="11">
        <v>10292.359593183261</v>
      </c>
      <c r="E1159" s="11">
        <v>7382.3715705156819</v>
      </c>
      <c r="F1159" s="11">
        <v>9446.8279362299781</v>
      </c>
      <c r="G1159" s="11">
        <v>7692.1541024470944</v>
      </c>
      <c r="H1159" s="11">
        <v>9884.3591031832602</v>
      </c>
      <c r="I1159" s="11">
        <v>4578.1910864472284</v>
      </c>
      <c r="J1159" s="11">
        <v>2804.1804840684536</v>
      </c>
      <c r="K1159" s="11">
        <v>25450.970193363355</v>
      </c>
      <c r="L1159" s="11">
        <v>1448.4889563134925</v>
      </c>
      <c r="M1159" s="11">
        <v>58145.867180194982</v>
      </c>
      <c r="N1159" s="11">
        <v>9593.8399756425406</v>
      </c>
      <c r="O1159" s="11">
        <v>16779.984381513117</v>
      </c>
      <c r="P1159" s="43">
        <v>11503.003265555419</v>
      </c>
      <c r="Q1159" s="11">
        <v>14146.179514162903</v>
      </c>
      <c r="R1159" s="11">
        <v>10474.808458526422</v>
      </c>
      <c r="S1159" s="11">
        <v>8762.9603621314163</v>
      </c>
      <c r="T1159" s="11">
        <v>10292.359593183261</v>
      </c>
      <c r="U1159" s="11">
        <v>7382.3715705156819</v>
      </c>
      <c r="V1159" s="11">
        <v>9405.0532419837818</v>
      </c>
      <c r="W1159" s="11">
        <v>7558.0799628054883</v>
      </c>
      <c r="X1159" s="12">
        <v>0</v>
      </c>
      <c r="Y1159" s="12">
        <v>574.50072321657967</v>
      </c>
      <c r="Z1159" s="12">
        <v>332.90726789262834</v>
      </c>
      <c r="AA1159" s="44">
        <v>232.04019061955876</v>
      </c>
      <c r="AB1159" s="45">
        <v>309.04077458472591</v>
      </c>
      <c r="AC1159" s="12">
        <v>0</v>
      </c>
      <c r="AD1159" s="12">
        <v>12784.809129944142</v>
      </c>
      <c r="AE1159" s="12">
        <v>3252.9728782805209</v>
      </c>
      <c r="AF1159" s="12">
        <v>5480.532182188148</v>
      </c>
      <c r="AG1159" s="44">
        <v>1128.4755203370619</v>
      </c>
      <c r="AH1159" s="45">
        <v>2804.1804826134812</v>
      </c>
      <c r="AI1159" s="12">
        <v>0</v>
      </c>
      <c r="AJ1159" s="12">
        <v>-26.614803404703494</v>
      </c>
      <c r="AK1159" s="12">
        <v>54.062811221579544</v>
      </c>
      <c r="AL1159" s="12">
        <v>100.81325587716451</v>
      </c>
      <c r="AM1159" s="44">
        <v>133.39885293577194</v>
      </c>
      <c r="AN1159" s="45">
        <v>89.999999795677255</v>
      </c>
      <c r="AO1159" s="12">
        <v>0</v>
      </c>
      <c r="AP1159" s="12">
        <v>-2019.0518196129781</v>
      </c>
      <c r="AQ1159" s="12">
        <v>9924.1816126889898</v>
      </c>
      <c r="AR1159" s="12">
        <v>11903.758765389366</v>
      </c>
      <c r="AS1159" s="44">
        <v>10771.256536477216</v>
      </c>
      <c r="AT1159" s="45">
        <v>9884.3595931832606</v>
      </c>
      <c r="AU1159" s="12">
        <v>0</v>
      </c>
      <c r="AV1159" s="12">
        <v>11417.284255570017</v>
      </c>
      <c r="AW1159" s="12">
        <v>17019.438767218355</v>
      </c>
      <c r="AX1159" s="12">
        <v>14069.635217492001</v>
      </c>
      <c r="AY1159" s="44">
        <v>8482.6345925716396</v>
      </c>
      <c r="AZ1159" s="45">
        <v>7382.3715690607114</v>
      </c>
      <c r="BA1159" s="12">
        <v>0</v>
      </c>
      <c r="BB1159" s="12">
        <v>9411.060017343736</v>
      </c>
      <c r="BC1159" s="12">
        <v>11833.34490260187</v>
      </c>
      <c r="BD1159" s="12">
        <v>10875.56395836037</v>
      </c>
      <c r="BE1159" s="44">
        <v>9995.9115152324684</v>
      </c>
      <c r="BF1159" s="45">
        <v>9884.3596031832622</v>
      </c>
      <c r="BG1159" s="12">
        <v>0</v>
      </c>
      <c r="BH1159" s="12">
        <v>17144.752097798821</v>
      </c>
      <c r="BI1159" s="12">
        <v>14385.633899868137</v>
      </c>
      <c r="BJ1159" s="12">
        <v>8686.4160654605148</v>
      </c>
      <c r="BK1159" s="44">
        <v>7662.6973400754587</v>
      </c>
      <c r="BL1159" s="45">
        <v>4578.1910864472302</v>
      </c>
      <c r="BM1159" s="12">
        <v>0</v>
      </c>
      <c r="BN1159" s="12">
        <v>0</v>
      </c>
      <c r="BO1159" s="12">
        <v>80.677614626283045</v>
      </c>
      <c r="BP1159" s="12">
        <v>46.750444655584964</v>
      </c>
      <c r="BQ1159" s="48">
        <v>32.585597058607433</v>
      </c>
      <c r="BR1159" s="49">
        <v>43.398853140094687</v>
      </c>
      <c r="BS1159" s="13">
        <v>0</v>
      </c>
      <c r="BT1159" s="12">
        <v>184.13281980501654</v>
      </c>
      <c r="BV1159" s="14">
        <f>Таблица1[[#This Row],[Lкан_леб,мм]]</f>
        <v>58145.867180194982</v>
      </c>
      <c r="BW1159" s="50">
        <f>Таблица1[[#This Row],[угол обхв4]]+Таблица1[[#This Row],[Lдуг 3,мм]]</f>
        <v>12784.809129944142</v>
      </c>
      <c r="BX1159" s="54">
        <f>Таблица1[[#This Row],[угол обхв5]]+Таблица1[[#This Row],[Y5, мм]]</f>
        <v>58720.367903411563</v>
      </c>
      <c r="BY1159" s="14">
        <f>Таблица1[[#This Row],[угол обхв6]]+Таблица1[[#This Row],[Lдуг 4,мм]]</f>
        <v>16037.782008224664</v>
      </c>
      <c r="BZ1159" s="14">
        <f>Таблица1[[#This Row],[Т1]]+Таблица1[[#This Row],[X6, мм]]</f>
        <v>59053.275171304194</v>
      </c>
      <c r="CA1159" s="14">
        <f>Таблица1[[#This Row],[Т2]]+Таблица1[[#This Row],[Lдуг 5,мм]]</f>
        <v>21518.314190412813</v>
      </c>
      <c r="CB1159" s="14">
        <f>Таблица1[[#This Row],[Т3]]+Таблица1[[#This Row],[Y6, мм]]</f>
        <v>59285.315361923756</v>
      </c>
      <c r="CC1159" s="14">
        <f>Таблица1[[#This Row],[Т4]]+Таблица1[[#This Row],[Lдуг 6,мм]]</f>
        <v>22646.789710749876</v>
      </c>
      <c r="CD1159" s="14">
        <f>Таблица1[[#This Row],[Т5]]+Таблица1[[#This Row],[Lдуг 1,мм]]</f>
        <v>59594.356136508482</v>
      </c>
      <c r="CE1159" s="14">
        <f>Таблица1[[#This Row],[Т6]]+Таблица1[[#This Row],[Lпрям1, мм]]</f>
        <v>25450.970193363355</v>
      </c>
      <c r="CF1159" s="15">
        <f>Таблица1[[#This Row],[Т7]]+Таблица1[[#This Row],[Lдуг 2,мм]]</f>
        <v>59594.356136508482</v>
      </c>
      <c r="CG1159" s="14">
        <f>Таблица1[[#This Row],[Т8]]+Таблица1[[#This Row],[Lпрям2, мм]]</f>
        <v>25450.970193363355</v>
      </c>
      <c r="CH1159" s="14">
        <f>Таблица1[[#This Row],[Т9]]-Таблица1[[#This Row],[Т9]]</f>
        <v>0</v>
      </c>
      <c r="CI1159" s="50">
        <f>Таблица1[[#This Row],[Т9]]-Таблица1[[#This Row],[Т8]]</f>
        <v>34143.385943145127</v>
      </c>
      <c r="CJ1159" s="54">
        <f>Таблица1[[#This Row],[Т9]]-Таблица1[[#This Row],[Т7]]</f>
        <v>0</v>
      </c>
      <c r="CK1159" s="14">
        <f>Таблица1[[#This Row],[Т9]]-Таблица1[[#This Row],[Т6]]</f>
        <v>36947.566425758603</v>
      </c>
      <c r="CL1159" s="14">
        <f>Таблица1[[#This Row],[Т9]]-Таблица1[[#This Row],[Т5]]</f>
        <v>309.04077458472602</v>
      </c>
      <c r="CM1159" s="14">
        <f>Таблица1[[#This Row],[Т9]]-Таблица1[[#This Row],[Т4]]</f>
        <v>38076.041946095669</v>
      </c>
      <c r="CN1159" s="14">
        <f>Таблица1[[#This Row],[Т9]]-Таблица1[[#This Row],[Т3]]</f>
        <v>541.08096520428808</v>
      </c>
      <c r="CO1159" s="14">
        <f>Таблица1[[#This Row],[Т9]]-Таблица1[[#This Row],[Т2]]</f>
        <v>43556.574128283821</v>
      </c>
      <c r="CP1159" s="14">
        <f>Таблица1[[#This Row],[Т9]]-Таблица1[[#This Row],[Т1]]</f>
        <v>873.98823309691943</v>
      </c>
      <c r="CQ1159" s="14">
        <f>Таблица1[[#This Row],[Т9]]-Таблица1[[#This Row],[угол обхв6]]</f>
        <v>46809.547006564339</v>
      </c>
      <c r="CR1159" s="14">
        <f>Таблица1[[#This Row],[Т9]]-Таблица1[[#This Row],[угол обхв5]]</f>
        <v>1448.4889563135002</v>
      </c>
      <c r="CS1159" s="14">
        <f>Таблица1[[#This Row],[Т9]]-Таблица1[[#This Row],[угол обхв4]]</f>
        <v>59594.356136508482</v>
      </c>
      <c r="CT1159" s="14">
        <f>Таблица1[[#This Row],[Lкан_прям, мм]]+Таблица1[[#This Row],[Lкан_дуг, мм]]+Таблица1[[#This Row],[Lкан_леб,мм]]</f>
        <v>85045.326329871838</v>
      </c>
      <c r="CU1159" s="16">
        <f>Таблица1[[#This Row],[Lкан_леб,мм]]</f>
        <v>58145.867180194982</v>
      </c>
      <c r="CV1159" s="14">
        <f>2534431-(Таблица1[[#This Row],[Т23]]+Таблица1[[#This Row],[угол обхв3]])</f>
        <v>2449201.5408503232</v>
      </c>
      <c r="CW1159" s="50">
        <f>SUM(X1159:AC1159,AD1159:AI1159)-Таблица1[[#This Row],[lподв_min, мм]]</f>
        <v>24095.278665608395</v>
      </c>
      <c r="CX1159" s="17">
        <f>CW1598-Таблица1[[#This Row],[Суммарная длина каната]]</f>
        <v>-2426226.7495136396</v>
      </c>
    </row>
    <row r="1160" spans="1:102" x14ac:dyDescent="0.25">
      <c r="A1160" s="21">
        <v>1159</v>
      </c>
      <c r="B1160" s="10">
        <v>28.45306122448979</v>
      </c>
      <c r="C1160" s="10">
        <v>61.357142857142854</v>
      </c>
      <c r="D1160" s="11">
        <v>10679.789871038307</v>
      </c>
      <c r="E1160" s="11">
        <v>7412.3092540111184</v>
      </c>
      <c r="F1160" s="11">
        <v>9820.6790423432558</v>
      </c>
      <c r="G1160" s="11">
        <v>7682.1565886633289</v>
      </c>
      <c r="H1160" s="11">
        <v>10271.789381038308</v>
      </c>
      <c r="I1160" s="11">
        <v>4548.1070145311396</v>
      </c>
      <c r="J1160" s="11">
        <v>2864.2022394799787</v>
      </c>
      <c r="K1160" s="11">
        <v>25489.196579889656</v>
      </c>
      <c r="L1160" s="11">
        <v>1410.2625697872074</v>
      </c>
      <c r="M1160" s="11">
        <v>58145.867180194982</v>
      </c>
      <c r="N1160" s="11">
        <v>9593.8399756425406</v>
      </c>
      <c r="O1160" s="11">
        <v>16779.984381513117</v>
      </c>
      <c r="P1160" s="43">
        <v>11572.363490520156</v>
      </c>
      <c r="Q1160" s="11">
        <v>14225.389932661934</v>
      </c>
      <c r="R1160" s="11">
        <v>10797.387081042334</v>
      </c>
      <c r="S1160" s="11">
        <v>8799.9273196903141</v>
      </c>
      <c r="T1160" s="11">
        <v>10679.789871038307</v>
      </c>
      <c r="U1160" s="11">
        <v>7412.3092540111184</v>
      </c>
      <c r="V1160" s="11">
        <v>9785.2287265350569</v>
      </c>
      <c r="W1160" s="11">
        <v>7546.2732743488068</v>
      </c>
      <c r="X1160" s="12">
        <v>0</v>
      </c>
      <c r="Y1160" s="12">
        <v>561.53736868410488</v>
      </c>
      <c r="Z1160" s="12">
        <v>326.75742917720601</v>
      </c>
      <c r="AA1160" s="44">
        <v>232.04019061955844</v>
      </c>
      <c r="AB1160" s="45">
        <v>289.92758130633831</v>
      </c>
      <c r="AC1160" s="12">
        <v>0</v>
      </c>
      <c r="AD1160" s="12">
        <v>12784.809129944142</v>
      </c>
      <c r="AE1160" s="12">
        <v>3231.1775093648062</v>
      </c>
      <c r="AF1160" s="12">
        <v>5480.5321821881489</v>
      </c>
      <c r="AG1160" s="44">
        <v>1128.4755203370607</v>
      </c>
      <c r="AH1160" s="45">
        <v>2864.2022380554959</v>
      </c>
      <c r="AI1160" s="12">
        <v>0</v>
      </c>
      <c r="AJ1160" s="12">
        <v>-26.614803404703494</v>
      </c>
      <c r="AK1160" s="12">
        <v>52.242356557259477</v>
      </c>
      <c r="AL1160" s="12">
        <v>98.129174244511461</v>
      </c>
      <c r="AM1160" s="44">
        <v>130.71477130311885</v>
      </c>
      <c r="AN1160" s="45">
        <v>89.999999799959014</v>
      </c>
      <c r="AO1160" s="12">
        <v>0</v>
      </c>
      <c r="AP1160" s="12">
        <v>-2019.0518196129781</v>
      </c>
      <c r="AQ1160" s="12">
        <v>9916.4079967774032</v>
      </c>
      <c r="AR1160" s="12">
        <v>11976.263818536956</v>
      </c>
      <c r="AS1160" s="44">
        <v>11106.637288562173</v>
      </c>
      <c r="AT1160" s="45">
        <v>10271.789871038309</v>
      </c>
      <c r="AU1160" s="12">
        <v>0</v>
      </c>
      <c r="AV1160" s="12">
        <v>11417.284255570017</v>
      </c>
      <c r="AW1160" s="12">
        <v>17029.812065609854</v>
      </c>
      <c r="AX1160" s="12">
        <v>14167.696561916922</v>
      </c>
      <c r="AY1160" s="44">
        <v>8533.7914349454422</v>
      </c>
      <c r="AZ1160" s="45">
        <v>7412.3092525866368</v>
      </c>
      <c r="BA1160" s="12">
        <v>0</v>
      </c>
      <c r="BB1160" s="12">
        <v>9411.060017343736</v>
      </c>
      <c r="BC1160" s="12">
        <v>11894.931511655021</v>
      </c>
      <c r="BD1160" s="12">
        <v>11201.287409059134</v>
      </c>
      <c r="BE1160" s="44">
        <v>10370.539663518468</v>
      </c>
      <c r="BF1160" s="45">
        <v>10271.789881038309</v>
      </c>
      <c r="BG1160" s="12">
        <v>0</v>
      </c>
      <c r="BH1160" s="12">
        <v>17144.752097798821</v>
      </c>
      <c r="BI1160" s="12">
        <v>14475.217616758671</v>
      </c>
      <c r="BJ1160" s="12">
        <v>8742.2339489453007</v>
      </c>
      <c r="BK1160" s="44">
        <v>7678.4451387559893</v>
      </c>
      <c r="BL1160" s="45">
        <v>4548.1070145311414</v>
      </c>
      <c r="BM1160" s="12">
        <v>0</v>
      </c>
      <c r="BN1160" s="12">
        <v>0</v>
      </c>
      <c r="BO1160" s="12">
        <v>78.857159961962964</v>
      </c>
      <c r="BP1160" s="12">
        <v>45.886817687251984</v>
      </c>
      <c r="BQ1160" s="48">
        <v>32.585597058607384</v>
      </c>
      <c r="BR1160" s="49">
        <v>40.714771503159831</v>
      </c>
      <c r="BS1160" s="13">
        <v>0</v>
      </c>
      <c r="BT1160" s="12">
        <v>184.13281980501654</v>
      </c>
      <c r="BV1160" s="14">
        <f>Таблица1[[#This Row],[Lкан_леб,мм]]</f>
        <v>58145.867180194982</v>
      </c>
      <c r="BW1160" s="50">
        <f>Таблица1[[#This Row],[угол обхв4]]+Таблица1[[#This Row],[Lдуг 3,мм]]</f>
        <v>12784.809129944142</v>
      </c>
      <c r="BX1160" s="54">
        <f>Таблица1[[#This Row],[угол обхв5]]+Таблица1[[#This Row],[Y5, мм]]</f>
        <v>58707.404548879087</v>
      </c>
      <c r="BY1160" s="14">
        <f>Таблица1[[#This Row],[угол обхв6]]+Таблица1[[#This Row],[Lдуг 4,мм]]</f>
        <v>16015.986639308949</v>
      </c>
      <c r="BZ1160" s="14">
        <f>Таблица1[[#This Row],[Т1]]+Таблица1[[#This Row],[X6, мм]]</f>
        <v>59034.161978056291</v>
      </c>
      <c r="CA1160" s="14">
        <f>Таблица1[[#This Row],[Т2]]+Таблица1[[#This Row],[Lдуг 5,мм]]</f>
        <v>21496.518821497099</v>
      </c>
      <c r="CB1160" s="14">
        <f>Таблица1[[#This Row],[Т3]]+Таблица1[[#This Row],[Y6, мм]]</f>
        <v>59266.202168675853</v>
      </c>
      <c r="CC1160" s="14">
        <f>Таблица1[[#This Row],[Т4]]+Таблица1[[#This Row],[Lдуг 6,мм]]</f>
        <v>22624.994341834161</v>
      </c>
      <c r="CD1160" s="14">
        <f>Таблица1[[#This Row],[Т5]]+Таблица1[[#This Row],[Lдуг 1,мм]]</f>
        <v>59556.129749982189</v>
      </c>
      <c r="CE1160" s="14">
        <f>Таблица1[[#This Row],[Т6]]+Таблица1[[#This Row],[Lпрям1, мм]]</f>
        <v>25489.196579889656</v>
      </c>
      <c r="CF1160" s="15">
        <f>Таблица1[[#This Row],[Т7]]+Таблица1[[#This Row],[Lдуг 2,мм]]</f>
        <v>59556.129749982189</v>
      </c>
      <c r="CG1160" s="14">
        <f>Таблица1[[#This Row],[Т8]]+Таблица1[[#This Row],[Lпрям2, мм]]</f>
        <v>25489.196579889656</v>
      </c>
      <c r="CH1160" s="14">
        <f>Таблица1[[#This Row],[Т9]]-Таблица1[[#This Row],[Т9]]</f>
        <v>0</v>
      </c>
      <c r="CI1160" s="50">
        <f>Таблица1[[#This Row],[Т9]]-Таблица1[[#This Row],[Т8]]</f>
        <v>34066.933170092532</v>
      </c>
      <c r="CJ1160" s="54">
        <f>Таблица1[[#This Row],[Т9]]-Таблица1[[#This Row],[Т7]]</f>
        <v>0</v>
      </c>
      <c r="CK1160" s="14">
        <f>Таблица1[[#This Row],[Т9]]-Таблица1[[#This Row],[Т6]]</f>
        <v>36931.135408148024</v>
      </c>
      <c r="CL1160" s="14">
        <f>Таблица1[[#This Row],[Т9]]-Таблица1[[#This Row],[Т5]]</f>
        <v>289.92758130633592</v>
      </c>
      <c r="CM1160" s="14">
        <f>Таблица1[[#This Row],[Т9]]-Таблица1[[#This Row],[Т4]]</f>
        <v>38059.61092848509</v>
      </c>
      <c r="CN1160" s="14">
        <f>Таблица1[[#This Row],[Т9]]-Таблица1[[#This Row],[Т3]]</f>
        <v>521.96777192589798</v>
      </c>
      <c r="CO1160" s="14">
        <f>Таблица1[[#This Row],[Т9]]-Таблица1[[#This Row],[Т2]]</f>
        <v>43540.143110673242</v>
      </c>
      <c r="CP1160" s="14">
        <f>Таблица1[[#This Row],[Т9]]-Таблица1[[#This Row],[Т1]]</f>
        <v>848.72520110310143</v>
      </c>
      <c r="CQ1160" s="14">
        <f>Таблица1[[#This Row],[Т9]]-Таблица1[[#This Row],[угол обхв6]]</f>
        <v>46771.320620038045</v>
      </c>
      <c r="CR1160" s="14">
        <f>Таблица1[[#This Row],[Т9]]-Таблица1[[#This Row],[угол обхв5]]</f>
        <v>1410.2625697872063</v>
      </c>
      <c r="CS1160" s="14">
        <f>Таблица1[[#This Row],[Т9]]-Таблица1[[#This Row],[угол обхв4]]</f>
        <v>59556.129749982189</v>
      </c>
      <c r="CT1160" s="14">
        <f>Таблица1[[#This Row],[Lкан_прям, мм]]+Таблица1[[#This Row],[Lкан_дуг, мм]]+Таблица1[[#This Row],[Lкан_леб,мм]]</f>
        <v>85045.326329871838</v>
      </c>
      <c r="CU1160" s="16">
        <f>Таблица1[[#This Row],[Lкан_леб,мм]]</f>
        <v>58145.867180194982</v>
      </c>
      <c r="CV1160" s="14">
        <f>2534431-(Таблица1[[#This Row],[Т23]]+Таблица1[[#This Row],[угол обхв3]])</f>
        <v>2449201.5408503232</v>
      </c>
      <c r="CW1160" s="50">
        <f>SUM(X1160:AC1160,AD1160:AI1160)-Таблица1[[#This Row],[lподв_min, мм]]</f>
        <v>24035.256910196884</v>
      </c>
      <c r="CX1160" s="17">
        <f>CW1599-Таблица1[[#This Row],[Суммарная длина каната]]</f>
        <v>-2426275.2213299493</v>
      </c>
    </row>
    <row r="1161" spans="1:102" x14ac:dyDescent="0.25">
      <c r="A1161" s="21">
        <v>1160</v>
      </c>
      <c r="B1161" s="10">
        <v>28.45306122448979</v>
      </c>
      <c r="C1161" s="10">
        <v>64.041224489795923</v>
      </c>
      <c r="D1161" s="11">
        <v>11065.39315872752</v>
      </c>
      <c r="E1161" s="11">
        <v>7460.3570387174341</v>
      </c>
      <c r="F1161" s="11">
        <v>10194.588178209355</v>
      </c>
      <c r="G1161" s="11">
        <v>7689.6770899662461</v>
      </c>
      <c r="H1161" s="11">
        <v>10657.392668727522</v>
      </c>
      <c r="I1161" s="11">
        <v>4534.5887709743702</v>
      </c>
      <c r="J1161" s="11">
        <v>2925.7682677430639</v>
      </c>
      <c r="K1161" s="11">
        <v>25527.422966415423</v>
      </c>
      <c r="L1161" s="11">
        <v>1372.0361832614383</v>
      </c>
      <c r="M1161" s="11">
        <v>58145.867180194982</v>
      </c>
      <c r="N1161" s="11">
        <v>9593.8399756425406</v>
      </c>
      <c r="O1161" s="11">
        <v>16779.984381513117</v>
      </c>
      <c r="P1161" s="43">
        <v>11637.938282944229</v>
      </c>
      <c r="Q1161" s="11">
        <v>14307.761516381628</v>
      </c>
      <c r="R1161" s="11">
        <v>11117.880687214842</v>
      </c>
      <c r="S1161" s="11">
        <v>8851.9597332223311</v>
      </c>
      <c r="T1161" s="11">
        <v>11065.39315872752</v>
      </c>
      <c r="U1161" s="11">
        <v>7460.3570387174341</v>
      </c>
      <c r="V1161" s="11">
        <v>10165.540024227734</v>
      </c>
      <c r="W1161" s="11">
        <v>7552.2827496524615</v>
      </c>
      <c r="X1161" s="12">
        <v>0</v>
      </c>
      <c r="Y1161" s="12">
        <v>548.52607915293709</v>
      </c>
      <c r="Z1161" s="12">
        <v>320.65552546047661</v>
      </c>
      <c r="AA1161" s="44">
        <v>232.04019061955844</v>
      </c>
      <c r="AB1161" s="45">
        <v>270.81438802846617</v>
      </c>
      <c r="AC1161" s="12">
        <v>0</v>
      </c>
      <c r="AD1161" s="12">
        <v>12784.809129944142</v>
      </c>
      <c r="AE1161" s="12">
        <v>3207.8378675975173</v>
      </c>
      <c r="AF1161" s="12">
        <v>5480.5321821881489</v>
      </c>
      <c r="AG1161" s="44">
        <v>1128.4755203370603</v>
      </c>
      <c r="AH1161" s="45">
        <v>2925.7682663485562</v>
      </c>
      <c r="AI1161" s="12">
        <v>0</v>
      </c>
      <c r="AJ1161" s="12">
        <v>-26.614803404703494</v>
      </c>
      <c r="AK1161" s="12">
        <v>50.415170341184307</v>
      </c>
      <c r="AL1161" s="12">
        <v>95.445092611858371</v>
      </c>
      <c r="AM1161" s="44">
        <v>128.03068967046576</v>
      </c>
      <c r="AN1161" s="45">
        <v>89.999999804168411</v>
      </c>
      <c r="AO1161" s="12">
        <v>0</v>
      </c>
      <c r="AP1161" s="12">
        <v>-2019.0518196129781</v>
      </c>
      <c r="AQ1161" s="12">
        <v>9908.2782267655875</v>
      </c>
      <c r="AR1161" s="12">
        <v>12044.097220348784</v>
      </c>
      <c r="AS1161" s="44">
        <v>11439.254482279171</v>
      </c>
      <c r="AT1161" s="45">
        <v>10657.39315872752</v>
      </c>
      <c r="AU1161" s="12">
        <v>0</v>
      </c>
      <c r="AV1161" s="12">
        <v>11417.284255570017</v>
      </c>
      <c r="AW1161" s="12">
        <v>17039.970123873503</v>
      </c>
      <c r="AX1161" s="12">
        <v>14269.045659599107</v>
      </c>
      <c r="AY1161" s="44">
        <v>8600.5976759305649</v>
      </c>
      <c r="AZ1161" s="45">
        <v>7460.3570373229277</v>
      </c>
      <c r="BA1161" s="12">
        <v>0</v>
      </c>
      <c r="BB1161" s="12">
        <v>9411.060017343736</v>
      </c>
      <c r="BC1161" s="12">
        <v>11952.376534067276</v>
      </c>
      <c r="BD1161" s="12">
        <v>11524.039624619394</v>
      </c>
      <c r="BE1161" s="44">
        <v>10744.01936366319</v>
      </c>
      <c r="BF1161" s="45">
        <v>10657.393168727522</v>
      </c>
      <c r="BG1161" s="12">
        <v>0</v>
      </c>
      <c r="BH1161" s="12">
        <v>17144.752097798821</v>
      </c>
      <c r="BI1161" s="12">
        <v>14567.747258742011</v>
      </c>
      <c r="BJ1161" s="12">
        <v>8813.2438764398103</v>
      </c>
      <c r="BK1161" s="44">
        <v>7711.7190960092012</v>
      </c>
      <c r="BL1161" s="45">
        <v>4534.588770974372</v>
      </c>
      <c r="BM1161" s="12">
        <v>0</v>
      </c>
      <c r="BN1161" s="12">
        <v>0</v>
      </c>
      <c r="BO1161" s="12">
        <v>77.029973745887801</v>
      </c>
      <c r="BP1161" s="12">
        <v>45.029922270674071</v>
      </c>
      <c r="BQ1161" s="48">
        <v>32.585597058607384</v>
      </c>
      <c r="BR1161" s="49">
        <v>38.030689866297351</v>
      </c>
      <c r="BS1161" s="13">
        <v>0</v>
      </c>
      <c r="BT1161" s="12">
        <v>184.13281980501654</v>
      </c>
      <c r="BV1161" s="14">
        <f>Таблица1[[#This Row],[Lкан_леб,мм]]</f>
        <v>58145.867180194982</v>
      </c>
      <c r="BW1161" s="50">
        <f>Таблица1[[#This Row],[угол обхв4]]+Таблица1[[#This Row],[Lдуг 3,мм]]</f>
        <v>12784.809129944142</v>
      </c>
      <c r="BX1161" s="54">
        <f>Таблица1[[#This Row],[угол обхв5]]+Таблица1[[#This Row],[Y5, мм]]</f>
        <v>58694.393259347919</v>
      </c>
      <c r="BY1161" s="14">
        <f>Таблица1[[#This Row],[угол обхв6]]+Таблица1[[#This Row],[Lдуг 4,мм]]</f>
        <v>15992.646997541658</v>
      </c>
      <c r="BZ1161" s="14">
        <f>Таблица1[[#This Row],[Т1]]+Таблица1[[#This Row],[X6, мм]]</f>
        <v>59015.048784808394</v>
      </c>
      <c r="CA1161" s="14">
        <f>Таблица1[[#This Row],[Т2]]+Таблица1[[#This Row],[Lдуг 5,мм]]</f>
        <v>21473.179179729806</v>
      </c>
      <c r="CB1161" s="14">
        <f>Таблица1[[#This Row],[Т3]]+Таблица1[[#This Row],[Y6, мм]]</f>
        <v>59247.088975427956</v>
      </c>
      <c r="CC1161" s="14">
        <f>Таблица1[[#This Row],[Т4]]+Таблица1[[#This Row],[Lдуг 6,мм]]</f>
        <v>22601.654700066865</v>
      </c>
      <c r="CD1161" s="14">
        <f>Таблица1[[#This Row],[Т5]]+Таблица1[[#This Row],[Lдуг 1,мм]]</f>
        <v>59517.903363456426</v>
      </c>
      <c r="CE1161" s="14">
        <f>Таблица1[[#This Row],[Т6]]+Таблица1[[#This Row],[Lпрям1, мм]]</f>
        <v>25527.422966415423</v>
      </c>
      <c r="CF1161" s="15">
        <f>Таблица1[[#This Row],[Т7]]+Таблица1[[#This Row],[Lдуг 2,мм]]</f>
        <v>59517.903363456426</v>
      </c>
      <c r="CG1161" s="14">
        <f>Таблица1[[#This Row],[Т8]]+Таблица1[[#This Row],[Lпрям2, мм]]</f>
        <v>25527.422966415423</v>
      </c>
      <c r="CH1161" s="14">
        <f>Таблица1[[#This Row],[Т9]]-Таблица1[[#This Row],[Т9]]</f>
        <v>0</v>
      </c>
      <c r="CI1161" s="50">
        <f>Таблица1[[#This Row],[Т9]]-Таблица1[[#This Row],[Т8]]</f>
        <v>33990.480397040999</v>
      </c>
      <c r="CJ1161" s="54">
        <f>Таблица1[[#This Row],[Т9]]-Таблица1[[#This Row],[Т7]]</f>
        <v>0</v>
      </c>
      <c r="CK1161" s="14">
        <f>Таблица1[[#This Row],[Т9]]-Таблица1[[#This Row],[Т6]]</f>
        <v>36916.248663389561</v>
      </c>
      <c r="CL1161" s="14">
        <f>Таблица1[[#This Row],[Т9]]-Таблица1[[#This Row],[Т5]]</f>
        <v>270.81438802846969</v>
      </c>
      <c r="CM1161" s="14">
        <f>Таблица1[[#This Row],[Т9]]-Таблица1[[#This Row],[Т4]]</f>
        <v>38044.724183726619</v>
      </c>
      <c r="CN1161" s="14">
        <f>Таблица1[[#This Row],[Т9]]-Таблица1[[#This Row],[Т3]]</f>
        <v>502.85457864803175</v>
      </c>
      <c r="CO1161" s="14">
        <f>Таблица1[[#This Row],[Т9]]-Таблица1[[#This Row],[Т2]]</f>
        <v>43525.256365914771</v>
      </c>
      <c r="CP1161" s="14">
        <f>Таблица1[[#This Row],[Т9]]-Таблица1[[#This Row],[Т1]]</f>
        <v>823.51010410850722</v>
      </c>
      <c r="CQ1161" s="14">
        <f>Таблица1[[#This Row],[Т9]]-Таблица1[[#This Row],[угол обхв6]]</f>
        <v>46733.094233512282</v>
      </c>
      <c r="CR1161" s="14">
        <f>Таблица1[[#This Row],[Т9]]-Таблица1[[#This Row],[угол обхв5]]</f>
        <v>1372.0361832614435</v>
      </c>
      <c r="CS1161" s="14">
        <f>Таблица1[[#This Row],[Т9]]-Таблица1[[#This Row],[угол обхв4]]</f>
        <v>59517.903363456426</v>
      </c>
      <c r="CT1161" s="14">
        <f>Таблица1[[#This Row],[Lкан_прям, мм]]+Таблица1[[#This Row],[Lкан_дуг, мм]]+Таблица1[[#This Row],[Lкан_леб,мм]]</f>
        <v>85045.326329871838</v>
      </c>
      <c r="CU1161" s="16">
        <f>Таблица1[[#This Row],[Lкан_леб,мм]]</f>
        <v>58145.867180194982</v>
      </c>
      <c r="CV1161" s="14">
        <f>2534431-(Таблица1[[#This Row],[Т23]]+Таблица1[[#This Row],[угол обхв3]])</f>
        <v>2449201.5408503232</v>
      </c>
      <c r="CW1161" s="50">
        <f>SUM(X1161:AC1161,AD1161:AI1161)-Таблица1[[#This Row],[lподв_min, мм]]</f>
        <v>23973.690881933799</v>
      </c>
      <c r="CX1161" s="17">
        <f>CW1600-Таблица1[[#This Row],[Суммарная длина каната]]</f>
        <v>-2426324.5189709808</v>
      </c>
    </row>
    <row r="1162" spans="1:102" x14ac:dyDescent="0.25">
      <c r="A1162" s="21">
        <v>1161</v>
      </c>
      <c r="B1162" s="10">
        <v>28.45306122448979</v>
      </c>
      <c r="C1162" s="10">
        <v>66.725306122448984</v>
      </c>
      <c r="D1162" s="11">
        <v>11448.323383947163</v>
      </c>
      <c r="E1162" s="11">
        <v>7526.4095004818946</v>
      </c>
      <c r="F1162" s="11">
        <v>10567.734930273544</v>
      </c>
      <c r="G1162" s="11">
        <v>7714.6991052313369</v>
      </c>
      <c r="H1162" s="11">
        <v>11040.322893947165</v>
      </c>
      <c r="I1162" s="11">
        <v>4537.5487593540065</v>
      </c>
      <c r="J1162" s="11">
        <v>2988.8607411278886</v>
      </c>
      <c r="K1162" s="11">
        <v>25565.649352940651</v>
      </c>
      <c r="L1162" s="11">
        <v>1333.8097967362078</v>
      </c>
      <c r="M1162" s="11">
        <v>58145.867180194982</v>
      </c>
      <c r="N1162" s="11">
        <v>9593.8399756425406</v>
      </c>
      <c r="O1162" s="11">
        <v>16779.984381513117</v>
      </c>
      <c r="P1162" s="43">
        <v>11699.583761752285</v>
      </c>
      <c r="Q1162" s="11">
        <v>14393.113529529981</v>
      </c>
      <c r="R1162" s="11">
        <v>11435.586065291443</v>
      </c>
      <c r="S1162" s="11">
        <v>8918.9434356926176</v>
      </c>
      <c r="T1162" s="11">
        <v>11448.323383947163</v>
      </c>
      <c r="U1162" s="11">
        <v>7526.4095004818946</v>
      </c>
      <c r="V1162" s="11">
        <v>10545.152674189594</v>
      </c>
      <c r="W1162" s="11">
        <v>7576.0952030129683</v>
      </c>
      <c r="X1162" s="12">
        <v>0</v>
      </c>
      <c r="Y1162" s="12">
        <v>535.46246743000472</v>
      </c>
      <c r="Z1162" s="12">
        <v>314.60594393551173</v>
      </c>
      <c r="AA1162" s="44">
        <v>232.04019061955887</v>
      </c>
      <c r="AB1162" s="45">
        <v>251.70119475113245</v>
      </c>
      <c r="AC1162" s="12">
        <v>0</v>
      </c>
      <c r="AD1162" s="12">
        <v>12784.809129944142</v>
      </c>
      <c r="AE1162" s="12">
        <v>3182.9717807084789</v>
      </c>
      <c r="AF1162" s="12">
        <v>5480.5321821881489</v>
      </c>
      <c r="AG1162" s="44">
        <v>1128.4755203370605</v>
      </c>
      <c r="AH1162" s="45">
        <v>2988.860739762818</v>
      </c>
      <c r="AI1162" s="12">
        <v>0</v>
      </c>
      <c r="AJ1162" s="12">
        <v>-26.614803404703494</v>
      </c>
      <c r="AK1162" s="12">
        <v>48.58063647618026</v>
      </c>
      <c r="AL1162" s="12">
        <v>92.761010979205309</v>
      </c>
      <c r="AM1162" s="44">
        <v>125.34660803781276</v>
      </c>
      <c r="AN1162" s="45">
        <v>89.999999808302263</v>
      </c>
      <c r="AO1162" s="12">
        <v>0</v>
      </c>
      <c r="AP1162" s="12">
        <v>-2019.0518196129781</v>
      </c>
      <c r="AQ1162" s="12">
        <v>9899.7940885603603</v>
      </c>
      <c r="AR1162" s="12">
        <v>12107.110134016722</v>
      </c>
      <c r="AS1162" s="44">
        <v>11768.378304879368</v>
      </c>
      <c r="AT1162" s="45">
        <v>11040.323383947165</v>
      </c>
      <c r="AU1162" s="12">
        <v>0</v>
      </c>
      <c r="AV1162" s="12">
        <v>11417.284255570017</v>
      </c>
      <c r="AW1162" s="12">
        <v>17049.903037386826</v>
      </c>
      <c r="AX1162" s="12">
        <v>14373.460135192459</v>
      </c>
      <c r="AY1162" s="44">
        <v>8682.9067324660791</v>
      </c>
      <c r="AZ1162" s="45">
        <v>7526.4094991168258</v>
      </c>
      <c r="BA1162" s="12">
        <v>0</v>
      </c>
      <c r="BB1162" s="12">
        <v>9411.060017343736</v>
      </c>
      <c r="BC1162" s="12">
        <v>12005.537874670104</v>
      </c>
      <c r="BD1162" s="12">
        <v>11843.112437555883</v>
      </c>
      <c r="BE1162" s="44">
        <v>11115.53114435924</v>
      </c>
      <c r="BF1162" s="45">
        <v>11040.323393947165</v>
      </c>
      <c r="BG1162" s="12">
        <v>0</v>
      </c>
      <c r="BH1162" s="12">
        <v>17144.752097798821</v>
      </c>
      <c r="BI1162" s="12">
        <v>14663.03218540369</v>
      </c>
      <c r="BJ1162" s="12">
        <v>8899.290041355096</v>
      </c>
      <c r="BK1162" s="44">
        <v>7762.446203708434</v>
      </c>
      <c r="BL1162" s="45">
        <v>4537.5487593540083</v>
      </c>
      <c r="BM1162" s="12">
        <v>0</v>
      </c>
      <c r="BN1162" s="12">
        <v>0</v>
      </c>
      <c r="BO1162" s="12">
        <v>75.195439880883768</v>
      </c>
      <c r="BP1162" s="12">
        <v>44.18037450302505</v>
      </c>
      <c r="BQ1162" s="48">
        <v>32.585597058607448</v>
      </c>
      <c r="BR1162" s="49">
        <v>35.346608229510494</v>
      </c>
      <c r="BS1162" s="13">
        <v>0</v>
      </c>
      <c r="BT1162" s="12">
        <v>184.13281980501654</v>
      </c>
      <c r="BV1162" s="14">
        <f>Таблица1[[#This Row],[Lкан_леб,мм]]</f>
        <v>58145.867180194982</v>
      </c>
      <c r="BW1162" s="50">
        <f>Таблица1[[#This Row],[угол обхв4]]+Таблица1[[#This Row],[Lдуг 3,мм]]</f>
        <v>12784.809129944142</v>
      </c>
      <c r="BX1162" s="54">
        <f>Таблица1[[#This Row],[угол обхв5]]+Таблица1[[#This Row],[Y5, мм]]</f>
        <v>58681.329647624989</v>
      </c>
      <c r="BY1162" s="14">
        <f>Таблица1[[#This Row],[угол обхв6]]+Таблица1[[#This Row],[Lдуг 4,мм]]</f>
        <v>15967.780910652622</v>
      </c>
      <c r="BZ1162" s="14">
        <f>Таблица1[[#This Row],[Т1]]+Таблица1[[#This Row],[X6, мм]]</f>
        <v>58995.935591560497</v>
      </c>
      <c r="CA1162" s="14">
        <f>Таблица1[[#This Row],[Т2]]+Таблица1[[#This Row],[Lдуг 5,мм]]</f>
        <v>21448.31309284077</v>
      </c>
      <c r="CB1162" s="14">
        <f>Таблица1[[#This Row],[Т3]]+Таблица1[[#This Row],[Y6, мм]]</f>
        <v>59227.975782180059</v>
      </c>
      <c r="CC1162" s="14">
        <f>Таблица1[[#This Row],[Т4]]+Таблица1[[#This Row],[Lдуг 6,мм]]</f>
        <v>22576.788613177829</v>
      </c>
      <c r="CD1162" s="14">
        <f>Таблица1[[#This Row],[Т5]]+Таблица1[[#This Row],[Lдуг 1,мм]]</f>
        <v>59479.676976931194</v>
      </c>
      <c r="CE1162" s="14">
        <f>Таблица1[[#This Row],[Т6]]+Таблица1[[#This Row],[Lпрям1, мм]]</f>
        <v>25565.649352940647</v>
      </c>
      <c r="CF1162" s="15">
        <f>Таблица1[[#This Row],[Т7]]+Таблица1[[#This Row],[Lдуг 2,мм]]</f>
        <v>59479.676976931194</v>
      </c>
      <c r="CG1162" s="14">
        <f>Таблица1[[#This Row],[Т8]]+Таблица1[[#This Row],[Lпрям2, мм]]</f>
        <v>25565.649352940647</v>
      </c>
      <c r="CH1162" s="14">
        <f>Таблица1[[#This Row],[Т9]]-Таблица1[[#This Row],[Т9]]</f>
        <v>0</v>
      </c>
      <c r="CI1162" s="50">
        <f>Таблица1[[#This Row],[Т9]]-Таблица1[[#This Row],[Т8]]</f>
        <v>33914.027623990551</v>
      </c>
      <c r="CJ1162" s="54">
        <f>Таблица1[[#This Row],[Т9]]-Таблица1[[#This Row],[Т7]]</f>
        <v>0</v>
      </c>
      <c r="CK1162" s="14">
        <f>Таблица1[[#This Row],[Т9]]-Таблица1[[#This Row],[Т6]]</f>
        <v>36902.888363753365</v>
      </c>
      <c r="CL1162" s="14">
        <f>Таблица1[[#This Row],[Т9]]-Таблица1[[#This Row],[Т5]]</f>
        <v>251.70119475113461</v>
      </c>
      <c r="CM1162" s="14">
        <f>Таблица1[[#This Row],[Т9]]-Таблица1[[#This Row],[Т4]]</f>
        <v>38031.363884090424</v>
      </c>
      <c r="CN1162" s="14">
        <f>Таблица1[[#This Row],[Т9]]-Таблица1[[#This Row],[Т3]]</f>
        <v>483.74138537069666</v>
      </c>
      <c r="CO1162" s="14">
        <f>Таблица1[[#This Row],[Т9]]-Таблица1[[#This Row],[Т2]]</f>
        <v>43511.896066278568</v>
      </c>
      <c r="CP1162" s="14">
        <f>Таблица1[[#This Row],[Т9]]-Таблица1[[#This Row],[Т1]]</f>
        <v>798.34732930620521</v>
      </c>
      <c r="CQ1162" s="14">
        <f>Таблица1[[#This Row],[Т9]]-Таблица1[[#This Row],[угол обхв6]]</f>
        <v>46694.86784698705</v>
      </c>
      <c r="CR1162" s="14">
        <f>Таблица1[[#This Row],[Т9]]-Таблица1[[#This Row],[угол обхв5]]</f>
        <v>1333.8097967362119</v>
      </c>
      <c r="CS1162" s="14">
        <f>Таблица1[[#This Row],[Т9]]-Таблица1[[#This Row],[угол обхв4]]</f>
        <v>59479.676976931194</v>
      </c>
      <c r="CT1162" s="14">
        <f>Таблица1[[#This Row],[Lкан_прям, мм]]+Таблица1[[#This Row],[Lкан_дуг, мм]]+Таблица1[[#This Row],[Lкан_леб,мм]]</f>
        <v>85045.326329871838</v>
      </c>
      <c r="CU1162" s="16">
        <f>Таблица1[[#This Row],[Lкан_леб,мм]]</f>
        <v>58145.867180194982</v>
      </c>
      <c r="CV1162" s="14">
        <f>2534431-(Таблица1[[#This Row],[Т23]]+Таблица1[[#This Row],[угол обхв3]])</f>
        <v>2449201.5408503232</v>
      </c>
      <c r="CW1162" s="50">
        <f>SUM(X1162:AC1162,AD1162:AI1162)-Таблица1[[#This Row],[lподв_min, мм]]</f>
        <v>23910.598408548969</v>
      </c>
      <c r="CX1162" s="17">
        <f>CW1601-Таблица1[[#This Row],[Суммарная длина каната]]</f>
        <v>-2426374.5826883595</v>
      </c>
    </row>
    <row r="1163" spans="1:102" x14ac:dyDescent="0.25">
      <c r="A1163" s="21">
        <v>1162</v>
      </c>
      <c r="B1163" s="10">
        <v>28.45306122448979</v>
      </c>
      <c r="C1163" s="10">
        <v>69.409387755102046</v>
      </c>
      <c r="D1163" s="11">
        <v>11827.740339499422</v>
      </c>
      <c r="E1163" s="11">
        <v>7610.3217101499122</v>
      </c>
      <c r="F1163" s="11">
        <v>10939.300557767194</v>
      </c>
      <c r="G1163" s="11">
        <v>7757.1677323486447</v>
      </c>
      <c r="H1163" s="11">
        <v>11419.739849499423</v>
      </c>
      <c r="I1163" s="11">
        <v>4556.8612076098516</v>
      </c>
      <c r="J1163" s="11">
        <v>3053.4605025400606</v>
      </c>
      <c r="K1163" s="11">
        <v>25603.875739465322</v>
      </c>
      <c r="L1163" s="11">
        <v>1295.5834102115334</v>
      </c>
      <c r="M1163" s="11">
        <v>58145.867180194982</v>
      </c>
      <c r="N1163" s="11">
        <v>9593.8399756425406</v>
      </c>
      <c r="O1163" s="11">
        <v>16779.984381513117</v>
      </c>
      <c r="P1163" s="43">
        <v>11757.164667381097</v>
      </c>
      <c r="Q1163" s="11">
        <v>14481.258696799188</v>
      </c>
      <c r="R1163" s="11">
        <v>11749.806121316467</v>
      </c>
      <c r="S1163" s="11">
        <v>9000.7314546627331</v>
      </c>
      <c r="T1163" s="11">
        <v>11827.740339499422</v>
      </c>
      <c r="U1163" s="11">
        <v>7610.3217101499122</v>
      </c>
      <c r="V1163" s="11">
        <v>10923.233748487883</v>
      </c>
      <c r="W1163" s="11">
        <v>7617.6583862832922</v>
      </c>
      <c r="X1163" s="12">
        <v>0</v>
      </c>
      <c r="Y1163" s="12">
        <v>522.34192667232276</v>
      </c>
      <c r="Z1163" s="12">
        <v>308.61329144529623</v>
      </c>
      <c r="AA1163" s="44">
        <v>232.04019061955887</v>
      </c>
      <c r="AB1163" s="45">
        <v>232.58800147435551</v>
      </c>
      <c r="AC1163" s="12">
        <v>0</v>
      </c>
      <c r="AD1163" s="12">
        <v>12784.809129944142</v>
      </c>
      <c r="AE1163" s="12">
        <v>3156.5984057921019</v>
      </c>
      <c r="AF1163" s="12">
        <v>5480.5321821881498</v>
      </c>
      <c r="AG1163" s="44">
        <v>1128.4755203370612</v>
      </c>
      <c r="AH1163" s="45">
        <v>3053.4605012038696</v>
      </c>
      <c r="AI1163" s="12">
        <v>0</v>
      </c>
      <c r="AJ1163" s="12">
        <v>-26.614803404703494</v>
      </c>
      <c r="AK1163" s="12">
        <v>46.738108019453435</v>
      </c>
      <c r="AL1163" s="12">
        <v>90.076929346552234</v>
      </c>
      <c r="AM1163" s="44">
        <v>122.66252640515968</v>
      </c>
      <c r="AN1163" s="45">
        <v>89.999999812357871</v>
      </c>
      <c r="AO1163" s="12">
        <v>0</v>
      </c>
      <c r="AP1163" s="12">
        <v>-2019.0518196129781</v>
      </c>
      <c r="AQ1163" s="12">
        <v>9890.9573022059521</v>
      </c>
      <c r="AR1163" s="12">
        <v>12165.164299617343</v>
      </c>
      <c r="AS1163" s="44">
        <v>12093.286608601868</v>
      </c>
      <c r="AT1163" s="45">
        <v>11419.740339499423</v>
      </c>
      <c r="AU1163" s="12">
        <v>0</v>
      </c>
      <c r="AV1163" s="12">
        <v>11417.284255570017</v>
      </c>
      <c r="AW1163" s="12">
        <v>17059.600715542103</v>
      </c>
      <c r="AX1163" s="12">
        <v>14480.710887445177</v>
      </c>
      <c r="AY1163" s="44">
        <v>8780.5380059541421</v>
      </c>
      <c r="AZ1163" s="45">
        <v>7610.3217088137226</v>
      </c>
      <c r="BA1163" s="12">
        <v>0</v>
      </c>
      <c r="BB1163" s="12">
        <v>9411.060017343736</v>
      </c>
      <c r="BC1163" s="12">
        <v>12054.281993944511</v>
      </c>
      <c r="BD1163" s="12">
        <v>12157.805753552713</v>
      </c>
      <c r="BE1163" s="44">
        <v>11484.259852214022</v>
      </c>
      <c r="BF1163" s="45">
        <v>11419.740349499423</v>
      </c>
      <c r="BG1163" s="12">
        <v>0</v>
      </c>
      <c r="BH1163" s="12">
        <v>17144.752097798821</v>
      </c>
      <c r="BI1163" s="12">
        <v>14760.875030828176</v>
      </c>
      <c r="BJ1163" s="12">
        <v>9000.1836453087217</v>
      </c>
      <c r="BK1163" s="44">
        <v>7830.5151588585049</v>
      </c>
      <c r="BL1163" s="45">
        <v>4556.8612076098534</v>
      </c>
      <c r="BM1163" s="12">
        <v>0</v>
      </c>
      <c r="BN1163" s="12">
        <v>0</v>
      </c>
      <c r="BO1163" s="12">
        <v>73.352911424156929</v>
      </c>
      <c r="BP1163" s="12">
        <v>43.338821327098799</v>
      </c>
      <c r="BQ1163" s="48">
        <v>32.585597058607448</v>
      </c>
      <c r="BR1163" s="49">
        <v>32.662526592801811</v>
      </c>
      <c r="BS1163" s="13">
        <v>0</v>
      </c>
      <c r="BT1163" s="12">
        <v>184.13281980501654</v>
      </c>
      <c r="BV1163" s="14">
        <f>Таблица1[[#This Row],[Lкан_леб,мм]]</f>
        <v>58145.867180194982</v>
      </c>
      <c r="BW1163" s="50">
        <f>Таблица1[[#This Row],[угол обхв4]]+Таблица1[[#This Row],[Lдуг 3,мм]]</f>
        <v>12784.809129944142</v>
      </c>
      <c r="BX1163" s="54">
        <f>Таблица1[[#This Row],[угол обхв5]]+Таблица1[[#This Row],[Y5, мм]]</f>
        <v>58668.209106867303</v>
      </c>
      <c r="BY1163" s="14">
        <f>Таблица1[[#This Row],[угол обхв6]]+Таблица1[[#This Row],[Lдуг 4,мм]]</f>
        <v>15941.407535736244</v>
      </c>
      <c r="BZ1163" s="14">
        <f>Таблица1[[#This Row],[Т1]]+Таблица1[[#This Row],[X6, мм]]</f>
        <v>58976.822398312601</v>
      </c>
      <c r="CA1163" s="14">
        <f>Таблица1[[#This Row],[Т2]]+Таблица1[[#This Row],[Lдуг 5,мм]]</f>
        <v>21421.939717924393</v>
      </c>
      <c r="CB1163" s="14">
        <f>Таблица1[[#This Row],[Т3]]+Таблица1[[#This Row],[Y6, мм]]</f>
        <v>59208.862588932163</v>
      </c>
      <c r="CC1163" s="14">
        <f>Таблица1[[#This Row],[Т4]]+Таблица1[[#This Row],[Lдуг 6,мм]]</f>
        <v>22550.415238261456</v>
      </c>
      <c r="CD1163" s="14">
        <f>Таблица1[[#This Row],[Т5]]+Таблица1[[#This Row],[Lдуг 1,мм]]</f>
        <v>59441.450590406515</v>
      </c>
      <c r="CE1163" s="14">
        <f>Таблица1[[#This Row],[Т6]]+Таблица1[[#This Row],[Lпрям1, мм]]</f>
        <v>25603.875739465326</v>
      </c>
      <c r="CF1163" s="15">
        <f>Таблица1[[#This Row],[Т7]]+Таблица1[[#This Row],[Lдуг 2,мм]]</f>
        <v>59441.450590406515</v>
      </c>
      <c r="CG1163" s="14">
        <f>Таблица1[[#This Row],[Т8]]+Таблица1[[#This Row],[Lпрям2, мм]]</f>
        <v>25603.875739465326</v>
      </c>
      <c r="CH1163" s="14">
        <f>Таблица1[[#This Row],[Т9]]-Таблица1[[#This Row],[Т9]]</f>
        <v>0</v>
      </c>
      <c r="CI1163" s="50">
        <f>Таблица1[[#This Row],[Т9]]-Таблица1[[#This Row],[Т8]]</f>
        <v>33837.574850941193</v>
      </c>
      <c r="CJ1163" s="54">
        <f>Таблица1[[#This Row],[Т9]]-Таблица1[[#This Row],[Т7]]</f>
        <v>0</v>
      </c>
      <c r="CK1163" s="14">
        <f>Таблица1[[#This Row],[Т9]]-Таблица1[[#This Row],[Т6]]</f>
        <v>36891.03535214506</v>
      </c>
      <c r="CL1163" s="14">
        <f>Таблица1[[#This Row],[Т9]]-Таблица1[[#This Row],[Т5]]</f>
        <v>232.5880014743525</v>
      </c>
      <c r="CM1163" s="14">
        <f>Таблица1[[#This Row],[Т9]]-Таблица1[[#This Row],[Т4]]</f>
        <v>38019.510872482118</v>
      </c>
      <c r="CN1163" s="14">
        <f>Таблица1[[#This Row],[Т9]]-Таблица1[[#This Row],[Т3]]</f>
        <v>464.62819209391455</v>
      </c>
      <c r="CO1163" s="14">
        <f>Таблица1[[#This Row],[Т9]]-Таблица1[[#This Row],[Т2]]</f>
        <v>43500.04305467027</v>
      </c>
      <c r="CP1163" s="14">
        <f>Таблица1[[#This Row],[Т9]]-Таблица1[[#This Row],[Т1]]</f>
        <v>773.24148353921191</v>
      </c>
      <c r="CQ1163" s="14">
        <f>Таблица1[[#This Row],[Т9]]-Таблица1[[#This Row],[угол обхв6]]</f>
        <v>46656.641460462371</v>
      </c>
      <c r="CR1163" s="14">
        <f>Таблица1[[#This Row],[Т9]]-Таблица1[[#This Row],[угол обхв5]]</f>
        <v>1295.5834102115332</v>
      </c>
      <c r="CS1163" s="14">
        <f>Таблица1[[#This Row],[Т9]]-Таблица1[[#This Row],[угол обхв4]]</f>
        <v>59441.450590406515</v>
      </c>
      <c r="CT1163" s="14">
        <f>Таблица1[[#This Row],[Lкан_прям, мм]]+Таблица1[[#This Row],[Lкан_дуг, мм]]+Таблица1[[#This Row],[Lкан_леб,мм]]</f>
        <v>85045.326329871838</v>
      </c>
      <c r="CU1163" s="16">
        <f>Таблица1[[#This Row],[Lкан_леб,мм]]</f>
        <v>58145.867180194982</v>
      </c>
      <c r="CV1163" s="14">
        <f>2534431-(Таблица1[[#This Row],[Т23]]+Таблица1[[#This Row],[угол обхв3]])</f>
        <v>2449201.5408503232</v>
      </c>
      <c r="CW1163" s="50">
        <f>SUM(X1163:AC1163,AD1163:AI1163)-Таблица1[[#This Row],[lподв_min, мм]]</f>
        <v>23845.998647136803</v>
      </c>
      <c r="CX1163" s="17">
        <f>CW1602-Таблица1[[#This Row],[Суммарная длина каната]]</f>
        <v>-2426425.3489429341</v>
      </c>
    </row>
    <row r="1164" spans="1:102" x14ac:dyDescent="0.25">
      <c r="A1164" s="21">
        <v>1163</v>
      </c>
      <c r="B1164" s="10">
        <v>28.45306122448979</v>
      </c>
      <c r="C1164" s="10">
        <v>72.093469387755121</v>
      </c>
      <c r="D1164" s="11">
        <v>12202.811526834859</v>
      </c>
      <c r="E1164" s="11">
        <v>7711.9095515616618</v>
      </c>
      <c r="F1164" s="11">
        <v>11308.46978914964</v>
      </c>
      <c r="G1164" s="11">
        <v>7816.9897886863619</v>
      </c>
      <c r="H1164" s="11">
        <v>11794.811036834859</v>
      </c>
      <c r="I1164" s="11">
        <v>4592.3625094401505</v>
      </c>
      <c r="J1164" s="11">
        <v>3119.5470421215105</v>
      </c>
      <c r="K1164" s="11">
        <v>25642.102125989419</v>
      </c>
      <c r="L1164" s="11">
        <v>1257.3570236874325</v>
      </c>
      <c r="M1164" s="11">
        <v>58145.867180194982</v>
      </c>
      <c r="N1164" s="11">
        <v>9593.8399756425406</v>
      </c>
      <c r="O1164" s="11">
        <v>16779.984381513117</v>
      </c>
      <c r="P1164" s="43">
        <v>11810.554658559651</v>
      </c>
      <c r="Q1164" s="11">
        <v>14572.003614276175</v>
      </c>
      <c r="R1164" s="11">
        <v>12059.851408661298</v>
      </c>
      <c r="S1164" s="11">
        <v>9097.144334770559</v>
      </c>
      <c r="T1164" s="11">
        <v>12202.811526834859</v>
      </c>
      <c r="U1164" s="11">
        <v>7711.9095515616618</v>
      </c>
      <c r="V1164" s="11">
        <v>11298.953679699967</v>
      </c>
      <c r="W1164" s="11">
        <v>7676.8811035132367</v>
      </c>
      <c r="X1164" s="12">
        <v>0</v>
      </c>
      <c r="Y1164" s="12">
        <v>509.15960691839257</v>
      </c>
      <c r="Z1164" s="12">
        <v>302.68241795132951</v>
      </c>
      <c r="AA1164" s="44">
        <v>232.04019061955887</v>
      </c>
      <c r="AB1164" s="45">
        <v>213.47480819815166</v>
      </c>
      <c r="AC1164" s="12">
        <v>0</v>
      </c>
      <c r="AD1164" s="12">
        <v>12784.809129944142</v>
      </c>
      <c r="AE1164" s="12">
        <v>3128.7382527064392</v>
      </c>
      <c r="AF1164" s="12">
        <v>5480.532182188148</v>
      </c>
      <c r="AG1164" s="44">
        <v>1128.4755203370619</v>
      </c>
      <c r="AH1164" s="45">
        <v>3119.5470408136262</v>
      </c>
      <c r="AI1164" s="12">
        <v>0</v>
      </c>
      <c r="AJ1164" s="12">
        <v>-26.614803404703494</v>
      </c>
      <c r="AK1164" s="12">
        <v>44.886903886874656</v>
      </c>
      <c r="AL1164" s="12">
        <v>87.392847713899187</v>
      </c>
      <c r="AM1164" s="44">
        <v>119.97844477250663</v>
      </c>
      <c r="AN1164" s="45">
        <v>89.999999816333002</v>
      </c>
      <c r="AO1164" s="12">
        <v>0</v>
      </c>
      <c r="AP1164" s="12">
        <v>-2019.0518196129781</v>
      </c>
      <c r="AQ1164" s="12">
        <v>9881.7695115356146</v>
      </c>
      <c r="AR1164" s="12">
        <v>12218.132337475214</v>
      </c>
      <c r="AS1164" s="44">
        <v>12413.266495175809</v>
      </c>
      <c r="AT1164" s="45">
        <v>11794.811526834859</v>
      </c>
      <c r="AU1164" s="12">
        <v>0</v>
      </c>
      <c r="AV1164" s="12">
        <v>11417.284255570017</v>
      </c>
      <c r="AW1164" s="12">
        <v>17069.052854993708</v>
      </c>
      <c r="AX1164" s="12">
        <v>14590.562591882774</v>
      </c>
      <c r="AY1164" s="44">
        <v>8893.2772785208035</v>
      </c>
      <c r="AZ1164" s="45">
        <v>7711.9095502537784</v>
      </c>
      <c r="BA1164" s="12">
        <v>0</v>
      </c>
      <c r="BB1164" s="12">
        <v>9411.060017343736</v>
      </c>
      <c r="BC1164" s="12">
        <v>12098.484194452725</v>
      </c>
      <c r="BD1164" s="12">
        <v>12467.429087576862</v>
      </c>
      <c r="BE1164" s="44">
        <v>11849.396440320348</v>
      </c>
      <c r="BF1164" s="45">
        <v>11794.811536834861</v>
      </c>
      <c r="BG1164" s="12">
        <v>0</v>
      </c>
      <c r="BH1164" s="12">
        <v>17144.752097798821</v>
      </c>
      <c r="BI1164" s="12">
        <v>14861.072087756766</v>
      </c>
      <c r="BJ1164" s="12">
        <v>9115.703312377158</v>
      </c>
      <c r="BK1164" s="44">
        <v>7915.7766078114173</v>
      </c>
      <c r="BL1164" s="45">
        <v>4592.3625094401523</v>
      </c>
      <c r="BM1164" s="12">
        <v>0</v>
      </c>
      <c r="BN1164" s="12">
        <v>0</v>
      </c>
      <c r="BO1164" s="12">
        <v>71.501707291578157</v>
      </c>
      <c r="BP1164" s="12">
        <v>42.505943827024524</v>
      </c>
      <c r="BQ1164" s="48">
        <v>32.585597058607448</v>
      </c>
      <c r="BR1164" s="49">
        <v>29.978444956173625</v>
      </c>
      <c r="BS1164" s="13">
        <v>0</v>
      </c>
      <c r="BT1164" s="12">
        <v>184.13281980501654</v>
      </c>
      <c r="BV1164" s="14">
        <f>Таблица1[[#This Row],[Lкан_леб,мм]]</f>
        <v>58145.867180194982</v>
      </c>
      <c r="BW1164" s="50">
        <f>Таблица1[[#This Row],[угол обхв4]]+Таблица1[[#This Row],[Lдуг 3,мм]]</f>
        <v>12784.809129944142</v>
      </c>
      <c r="BX1164" s="54">
        <f>Таблица1[[#This Row],[угол обхв5]]+Таблица1[[#This Row],[Y5, мм]]</f>
        <v>58655.026787113376</v>
      </c>
      <c r="BY1164" s="14">
        <f>Таблица1[[#This Row],[угол обхв6]]+Таблица1[[#This Row],[Lдуг 4,мм]]</f>
        <v>15913.54738265058</v>
      </c>
      <c r="BZ1164" s="14">
        <f>Таблица1[[#This Row],[Т1]]+Таблица1[[#This Row],[X6, мм]]</f>
        <v>58957.709205064704</v>
      </c>
      <c r="CA1164" s="14">
        <f>Таблица1[[#This Row],[Т2]]+Таблица1[[#This Row],[Lдуг 5,мм]]</f>
        <v>21394.079564838728</v>
      </c>
      <c r="CB1164" s="14">
        <f>Таблица1[[#This Row],[Т3]]+Таблица1[[#This Row],[Y6, мм]]</f>
        <v>59189.749395684266</v>
      </c>
      <c r="CC1164" s="14">
        <f>Таблица1[[#This Row],[Т4]]+Таблица1[[#This Row],[Lдуг 6,мм]]</f>
        <v>22522.555085175791</v>
      </c>
      <c r="CD1164" s="14">
        <f>Таблица1[[#This Row],[Т5]]+Таблица1[[#This Row],[Lдуг 1,мм]]</f>
        <v>59403.224203882419</v>
      </c>
      <c r="CE1164" s="14">
        <f>Таблица1[[#This Row],[Т6]]+Таблица1[[#This Row],[Lпрям1, мм]]</f>
        <v>25642.102125989419</v>
      </c>
      <c r="CF1164" s="15">
        <f>Таблица1[[#This Row],[Т7]]+Таблица1[[#This Row],[Lдуг 2,мм]]</f>
        <v>59403.224203882419</v>
      </c>
      <c r="CG1164" s="14">
        <f>Таблица1[[#This Row],[Т8]]+Таблица1[[#This Row],[Lпрям2, мм]]</f>
        <v>25642.102125989419</v>
      </c>
      <c r="CH1164" s="14">
        <f>Таблица1[[#This Row],[Т9]]-Таблица1[[#This Row],[Т9]]</f>
        <v>0</v>
      </c>
      <c r="CI1164" s="50">
        <f>Таблица1[[#This Row],[Т9]]-Таблица1[[#This Row],[Т8]]</f>
        <v>33761.122077893</v>
      </c>
      <c r="CJ1164" s="54">
        <f>Таблица1[[#This Row],[Т9]]-Таблица1[[#This Row],[Т7]]</f>
        <v>0</v>
      </c>
      <c r="CK1164" s="14">
        <f>Таблица1[[#This Row],[Т9]]-Таблица1[[#This Row],[Т6]]</f>
        <v>36880.669118706632</v>
      </c>
      <c r="CL1164" s="14">
        <f>Таблица1[[#This Row],[Т9]]-Таблица1[[#This Row],[Т5]]</f>
        <v>213.47480819815246</v>
      </c>
      <c r="CM1164" s="14">
        <f>Таблица1[[#This Row],[Т9]]-Таблица1[[#This Row],[Т4]]</f>
        <v>38009.14463904369</v>
      </c>
      <c r="CN1164" s="14">
        <f>Таблица1[[#This Row],[Т9]]-Таблица1[[#This Row],[Т3]]</f>
        <v>445.51499881771451</v>
      </c>
      <c r="CO1164" s="14">
        <f>Таблица1[[#This Row],[Т9]]-Таблица1[[#This Row],[Т2]]</f>
        <v>43489.676821231842</v>
      </c>
      <c r="CP1164" s="14">
        <f>Таблица1[[#This Row],[Т9]]-Таблица1[[#This Row],[Т1]]</f>
        <v>748.19741676904232</v>
      </c>
      <c r="CQ1164" s="14">
        <f>Таблица1[[#This Row],[Т9]]-Таблица1[[#This Row],[угол обхв6]]</f>
        <v>46618.415073938275</v>
      </c>
      <c r="CR1164" s="14">
        <f>Таблица1[[#This Row],[Т9]]-Таблица1[[#This Row],[угол обхв5]]</f>
        <v>1257.3570236874366</v>
      </c>
      <c r="CS1164" s="14">
        <f>Таблица1[[#This Row],[Т9]]-Таблица1[[#This Row],[угол обхв4]]</f>
        <v>59403.224203882419</v>
      </c>
      <c r="CT1164" s="14">
        <f>Таблица1[[#This Row],[Lкан_прям, мм]]+Таблица1[[#This Row],[Lкан_дуг, мм]]+Таблица1[[#This Row],[Lкан_леб,мм]]</f>
        <v>85045.326329871838</v>
      </c>
      <c r="CU1164" s="16">
        <f>Таблица1[[#This Row],[Lкан_леб,мм]]</f>
        <v>58145.867180194982</v>
      </c>
      <c r="CV1164" s="14">
        <f>2534431-(Таблица1[[#This Row],[Т23]]+Таблица1[[#This Row],[угол обхв3]])</f>
        <v>2449201.5408503232</v>
      </c>
      <c r="CW1164" s="50">
        <f>SUM(X1164:AC1164,AD1164:AI1164)-Таблица1[[#This Row],[lподв_min, мм]]</f>
        <v>23779.912107555338</v>
      </c>
      <c r="CX1164" s="17">
        <f>CW1603-Таблица1[[#This Row],[Суммарная длина каната]]</f>
        <v>-2426476.7500317749</v>
      </c>
    </row>
    <row r="1165" spans="1:102" x14ac:dyDescent="0.25">
      <c r="A1165" s="21">
        <v>1164</v>
      </c>
      <c r="B1165" s="10">
        <v>28.45306122448979</v>
      </c>
      <c r="C1165" s="10">
        <v>74.777551020408183</v>
      </c>
      <c r="D1165" s="11">
        <v>12572.713982680954</v>
      </c>
      <c r="E1165" s="11">
        <v>7830.9501255309624</v>
      </c>
      <c r="F1165" s="11">
        <v>11674.432610938027</v>
      </c>
      <c r="G1165" s="11">
        <v>7894.0340155476979</v>
      </c>
      <c r="H1165" s="11">
        <v>12164.713492680956</v>
      </c>
      <c r="I1165" s="11">
        <v>4643.8516550014174</v>
      </c>
      <c r="J1165" s="11">
        <v>3187.098470529545</v>
      </c>
      <c r="K1165" s="11">
        <v>25680.328512512937</v>
      </c>
      <c r="L1165" s="11">
        <v>1219.1306371639166</v>
      </c>
      <c r="M1165" s="11">
        <v>58145.867180194982</v>
      </c>
      <c r="N1165" s="11">
        <v>9593.8399756425406</v>
      </c>
      <c r="O1165" s="11">
        <v>16779.984381513117</v>
      </c>
      <c r="P1165" s="43">
        <v>11859.6365895211</v>
      </c>
      <c r="Q1165" s="11">
        <v>14665.149173800215</v>
      </c>
      <c r="R1165" s="11">
        <v>12365.041640775227</v>
      </c>
      <c r="S1165" s="11">
        <v>9207.970531482666</v>
      </c>
      <c r="T1165" s="11">
        <v>12572.713982680954</v>
      </c>
      <c r="U1165" s="11">
        <v>7830.9501255309624</v>
      </c>
      <c r="V1165" s="11">
        <v>11671.488081110521</v>
      </c>
      <c r="W1165" s="11">
        <v>7753.6334110472371</v>
      </c>
      <c r="X1165" s="12">
        <v>0</v>
      </c>
      <c r="Y1165" s="12">
        <v>495.91038956799395</v>
      </c>
      <c r="Z1165" s="12">
        <v>296.81844205383084</v>
      </c>
      <c r="AA1165" s="44">
        <v>232.0401906195585</v>
      </c>
      <c r="AB1165" s="45">
        <v>194.36161492253314</v>
      </c>
      <c r="AC1165" s="12">
        <v>0</v>
      </c>
      <c r="AD1165" s="12">
        <v>12784.809129944142</v>
      </c>
      <c r="AE1165" s="12">
        <v>3099.4132107942019</v>
      </c>
      <c r="AF1165" s="12">
        <v>5480.5321821881489</v>
      </c>
      <c r="AG1165" s="44">
        <v>1128.4755203370626</v>
      </c>
      <c r="AH1165" s="45">
        <v>3187.0984692493812</v>
      </c>
      <c r="AI1165" s="12">
        <v>0</v>
      </c>
      <c r="AJ1165" s="12">
        <v>-26.614803404703494</v>
      </c>
      <c r="AK1165" s="12">
        <v>43.026305269155678</v>
      </c>
      <c r="AL1165" s="12">
        <v>84.708766081246097</v>
      </c>
      <c r="AM1165" s="44">
        <v>117.2943631398535</v>
      </c>
      <c r="AN1165" s="45">
        <v>89.999999820225881</v>
      </c>
      <c r="AO1165" s="12">
        <v>0</v>
      </c>
      <c r="AP1165" s="12">
        <v>-2019.0518196129781</v>
      </c>
      <c r="AQ1165" s="12">
        <v>9872.2322731722288</v>
      </c>
      <c r="AR1165" s="12">
        <v>12265.8980276533</v>
      </c>
      <c r="AS1165" s="44">
        <v>12727.615880027684</v>
      </c>
      <c r="AT1165" s="45">
        <v>12164.713982680956</v>
      </c>
      <c r="AU1165" s="12">
        <v>0</v>
      </c>
      <c r="AV1165" s="12">
        <v>11417.284255570017</v>
      </c>
      <c r="AW1165" s="12">
        <v>17078.248909535039</v>
      </c>
      <c r="AX1165" s="12">
        <v>14702.774217145796</v>
      </c>
      <c r="AY1165" s="44">
        <v>9020.877183042634</v>
      </c>
      <c r="AZ1165" s="45">
        <v>7830.9501242508004</v>
      </c>
      <c r="BA1165" s="12">
        <v>0</v>
      </c>
      <c r="BB1165" s="12">
        <v>9411.060017343736</v>
      </c>
      <c r="BC1165" s="12">
        <v>12138.028887050788</v>
      </c>
      <c r="BD1165" s="12">
        <v>12771.303078907427</v>
      </c>
      <c r="BE1165" s="44">
        <v>12210.139743428499</v>
      </c>
      <c r="BF1165" s="45">
        <v>12164.713992680956</v>
      </c>
      <c r="BG1165" s="12">
        <v>0</v>
      </c>
      <c r="BH1165" s="12">
        <v>17144.752097798821</v>
      </c>
      <c r="BI1165" s="12">
        <v>14963.413701822139</v>
      </c>
      <c r="BJ1165" s="12">
        <v>9245.5955748282468</v>
      </c>
      <c r="BK1165" s="44">
        <v>8018.0434739709926</v>
      </c>
      <c r="BL1165" s="45">
        <v>4643.8516550014192</v>
      </c>
      <c r="BM1165" s="12">
        <v>0</v>
      </c>
      <c r="BN1165" s="12">
        <v>0</v>
      </c>
      <c r="BO1165" s="12">
        <v>69.641108673859165</v>
      </c>
      <c r="BP1165" s="12">
        <v>41.682460812090426</v>
      </c>
      <c r="BQ1165" s="48">
        <v>32.585597058607398</v>
      </c>
      <c r="BR1165" s="49">
        <v>27.294363319627625</v>
      </c>
      <c r="BS1165" s="13">
        <v>0</v>
      </c>
      <c r="BT1165" s="12">
        <v>184.13281980501654</v>
      </c>
      <c r="BV1165" s="14">
        <f>Таблица1[[#This Row],[Lкан_леб,мм]]</f>
        <v>58145.867180194982</v>
      </c>
      <c r="BW1165" s="50">
        <f>Таблица1[[#This Row],[угол обхв4]]+Таблица1[[#This Row],[Lдуг 3,мм]]</f>
        <v>12784.809129944142</v>
      </c>
      <c r="BX1165" s="54">
        <f>Таблица1[[#This Row],[угол обхв5]]+Таблица1[[#This Row],[Y5, мм]]</f>
        <v>58641.777569762977</v>
      </c>
      <c r="BY1165" s="14">
        <f>Таблица1[[#This Row],[угол обхв6]]+Таблица1[[#This Row],[Lдуг 4,мм]]</f>
        <v>15884.222340738344</v>
      </c>
      <c r="BZ1165" s="14">
        <f>Таблица1[[#This Row],[Т1]]+Таблица1[[#This Row],[X6, мм]]</f>
        <v>58938.596011816808</v>
      </c>
      <c r="CA1165" s="14">
        <f>Таблица1[[#This Row],[Т2]]+Таблица1[[#This Row],[Lдуг 5,мм]]</f>
        <v>21364.754522926494</v>
      </c>
      <c r="CB1165" s="14">
        <f>Таблица1[[#This Row],[Т3]]+Таблица1[[#This Row],[Y6, мм]]</f>
        <v>59170.63620243637</v>
      </c>
      <c r="CC1165" s="14">
        <f>Таблица1[[#This Row],[Т4]]+Таблица1[[#This Row],[Lдуг 6,мм]]</f>
        <v>22493.230043263557</v>
      </c>
      <c r="CD1165" s="14">
        <f>Таблица1[[#This Row],[Т5]]+Таблица1[[#This Row],[Lдуг 1,мм]]</f>
        <v>59364.997817358904</v>
      </c>
      <c r="CE1165" s="14">
        <f>Таблица1[[#This Row],[Т6]]+Таблица1[[#This Row],[Lпрям1, мм]]</f>
        <v>25680.328512512937</v>
      </c>
      <c r="CF1165" s="15">
        <f>Таблица1[[#This Row],[Т7]]+Таблица1[[#This Row],[Lдуг 2,мм]]</f>
        <v>59364.997817358904</v>
      </c>
      <c r="CG1165" s="14">
        <f>Таблица1[[#This Row],[Т8]]+Таблица1[[#This Row],[Lпрям2, мм]]</f>
        <v>25680.328512512937</v>
      </c>
      <c r="CH1165" s="14">
        <f>Таблица1[[#This Row],[Т9]]-Таблица1[[#This Row],[Т9]]</f>
        <v>0</v>
      </c>
      <c r="CI1165" s="50">
        <f>Таблица1[[#This Row],[Т9]]-Таблица1[[#This Row],[Т8]]</f>
        <v>33684.669304845971</v>
      </c>
      <c r="CJ1165" s="54">
        <f>Таблица1[[#This Row],[Т9]]-Таблица1[[#This Row],[Т7]]</f>
        <v>0</v>
      </c>
      <c r="CK1165" s="14">
        <f>Таблица1[[#This Row],[Т9]]-Таблица1[[#This Row],[Т6]]</f>
        <v>36871.767774095351</v>
      </c>
      <c r="CL1165" s="14">
        <f>Таблица1[[#This Row],[Т9]]-Таблица1[[#This Row],[Т5]]</f>
        <v>194.3616149225345</v>
      </c>
      <c r="CM1165" s="14">
        <f>Таблица1[[#This Row],[Т9]]-Таблица1[[#This Row],[Т4]]</f>
        <v>38000.24329443241</v>
      </c>
      <c r="CN1165" s="14">
        <f>Таблица1[[#This Row],[Т9]]-Таблица1[[#This Row],[Т3]]</f>
        <v>426.40180554209655</v>
      </c>
      <c r="CO1165" s="14">
        <f>Таблица1[[#This Row],[Т9]]-Таблица1[[#This Row],[Т2]]</f>
        <v>43480.775476620562</v>
      </c>
      <c r="CP1165" s="14">
        <f>Таблица1[[#This Row],[Т9]]-Таблица1[[#This Row],[Т1]]</f>
        <v>723.2202475959275</v>
      </c>
      <c r="CQ1165" s="14">
        <f>Таблица1[[#This Row],[Т9]]-Таблица1[[#This Row],[угол обхв6]]</f>
        <v>46580.18868741476</v>
      </c>
      <c r="CR1165" s="14">
        <f>Таблица1[[#This Row],[Т9]]-Таблица1[[#This Row],[угол обхв5]]</f>
        <v>1219.1306371639221</v>
      </c>
      <c r="CS1165" s="14">
        <f>Таблица1[[#This Row],[Т9]]-Таблица1[[#This Row],[угол обхв4]]</f>
        <v>59364.997817358904</v>
      </c>
      <c r="CT1165" s="14">
        <f>Таблица1[[#This Row],[Lкан_прям, мм]]+Таблица1[[#This Row],[Lкан_дуг, мм]]+Таблица1[[#This Row],[Lкан_леб,мм]]</f>
        <v>85045.326329871838</v>
      </c>
      <c r="CU1165" s="16">
        <f>Таблица1[[#This Row],[Lкан_леб,мм]]</f>
        <v>58145.867180194982</v>
      </c>
      <c r="CV1165" s="14">
        <f>2534431-(Таблица1[[#This Row],[Т23]]+Таблица1[[#This Row],[угол обхв3]])</f>
        <v>2449201.5408503232</v>
      </c>
      <c r="CW1165" s="50">
        <f>SUM(X1165:AC1165,AD1165:AI1165)-Таблица1[[#This Row],[lподв_min, мм]]</f>
        <v>23712.360679147307</v>
      </c>
      <c r="CX1165" s="17">
        <f>CW1604-Таблица1[[#This Row],[Суммарная длина каната]]</f>
        <v>-2426528.713661761</v>
      </c>
    </row>
    <row r="1166" spans="1:102" x14ac:dyDescent="0.25">
      <c r="A1166" s="21">
        <v>1165</v>
      </c>
      <c r="B1166" s="10">
        <v>28.45306122448979</v>
      </c>
      <c r="C1166" s="10">
        <v>77.461632653061244</v>
      </c>
      <c r="D1166" s="11">
        <v>12936.636084748779</v>
      </c>
      <c r="E1166" s="11">
        <v>7967.1822389200206</v>
      </c>
      <c r="F1166" s="11">
        <v>12036.386045000176</v>
      </c>
      <c r="G1166" s="11">
        <v>7988.1313661724453</v>
      </c>
      <c r="H1166" s="11">
        <v>12528.635594748781</v>
      </c>
      <c r="I1166" s="11">
        <v>4711.0907504674005</v>
      </c>
      <c r="J1166" s="11">
        <v>3256.0914884526201</v>
      </c>
      <c r="K1166" s="11">
        <v>25718.554899035866</v>
      </c>
      <c r="L1166" s="11">
        <v>1180.9042506409969</v>
      </c>
      <c r="M1166" s="11">
        <v>58145.867180194982</v>
      </c>
      <c r="N1166" s="11">
        <v>9593.8399756425406</v>
      </c>
      <c r="O1166" s="11">
        <v>16779.984381513117</v>
      </c>
      <c r="P1166" s="43">
        <v>11904.302767038433</v>
      </c>
      <c r="Q1166" s="11">
        <v>14760.490999836542</v>
      </c>
      <c r="R1166" s="11">
        <v>12664.707183837685</v>
      </c>
      <c r="S1166" s="11">
        <v>9332.9668752552243</v>
      </c>
      <c r="T1166" s="11">
        <v>12936.636084748779</v>
      </c>
      <c r="U1166" s="11">
        <v>7967.1822389200206</v>
      </c>
      <c r="V1166" s="11">
        <v>12040.019555541447</v>
      </c>
      <c r="W1166" s="11">
        <v>7847.7469026405206</v>
      </c>
      <c r="X1166" s="12">
        <v>0</v>
      </c>
      <c r="Y1166" s="12">
        <v>482.58885955768949</v>
      </c>
      <c r="Z1166" s="12">
        <v>291.02677881623822</v>
      </c>
      <c r="AA1166" s="44">
        <v>232.0401906195585</v>
      </c>
      <c r="AB1166" s="45">
        <v>175.24842164751081</v>
      </c>
      <c r="AC1166" s="12">
        <v>0</v>
      </c>
      <c r="AD1166" s="12">
        <v>12784.809129944142</v>
      </c>
      <c r="AE1166" s="12">
        <v>3068.6465793669331</v>
      </c>
      <c r="AF1166" s="12">
        <v>5480.5321821881498</v>
      </c>
      <c r="AG1166" s="44">
        <v>1128.4755203370585</v>
      </c>
      <c r="AH1166" s="45">
        <v>3256.0914871995824</v>
      </c>
      <c r="AI1166" s="12">
        <v>0</v>
      </c>
      <c r="AJ1166" s="12">
        <v>-26.614803404703494</v>
      </c>
      <c r="AK1166" s="12">
        <v>41.155551724431866</v>
      </c>
      <c r="AL1166" s="12">
        <v>82.02468444859305</v>
      </c>
      <c r="AM1166" s="44">
        <v>114.61028150720044</v>
      </c>
      <c r="AN1166" s="45">
        <v>89.9999998240351</v>
      </c>
      <c r="AO1166" s="12">
        <v>0</v>
      </c>
      <c r="AP1166" s="12">
        <v>-2019.0518196129781</v>
      </c>
      <c r="AQ1166" s="12">
        <v>9862.3470449362685</v>
      </c>
      <c r="AR1166" s="12">
        <v>12308.356564957205</v>
      </c>
      <c r="AS1166" s="44">
        <v>13035.645032761749</v>
      </c>
      <c r="AT1166" s="45">
        <v>12528.636084748781</v>
      </c>
      <c r="AU1166" s="12">
        <v>0</v>
      </c>
      <c r="AV1166" s="12">
        <v>11417.284255570017</v>
      </c>
      <c r="AW1166" s="12">
        <v>17087.178056153873</v>
      </c>
      <c r="AX1166" s="12">
        <v>14817.099553849306</v>
      </c>
      <c r="AY1166" s="44">
        <v>9163.0577459078359</v>
      </c>
      <c r="AZ1166" s="45">
        <v>7967.1822376669852</v>
      </c>
      <c r="BA1166" s="12">
        <v>0</v>
      </c>
      <c r="BB1166" s="12">
        <v>9411.060017343736</v>
      </c>
      <c r="BC1166" s="12">
        <v>12172.809836332162</v>
      </c>
      <c r="BD1166" s="12">
        <v>13068.760981756457</v>
      </c>
      <c r="BE1166" s="44">
        <v>12565.698235824715</v>
      </c>
      <c r="BF1166" s="45">
        <v>12528.636094748781</v>
      </c>
      <c r="BG1166" s="12">
        <v>0</v>
      </c>
      <c r="BH1166" s="12">
        <v>17144.752097798821</v>
      </c>
      <c r="BI1166" s="12">
        <v>15067.684674477301</v>
      </c>
      <c r="BJ1166" s="12">
        <v>9389.5754292679885</v>
      </c>
      <c r="BK1166" s="44">
        <v>8137.0913682674091</v>
      </c>
      <c r="BL1166" s="45">
        <v>4711.0907504674024</v>
      </c>
      <c r="BM1166" s="12">
        <v>0</v>
      </c>
      <c r="BN1166" s="12">
        <v>0</v>
      </c>
      <c r="BO1166" s="12">
        <v>67.770355129135368</v>
      </c>
      <c r="BP1166" s="12">
        <v>40.869132724161183</v>
      </c>
      <c r="BQ1166" s="48">
        <v>32.585597058607398</v>
      </c>
      <c r="BR1166" s="49">
        <v>24.610281683165347</v>
      </c>
      <c r="BS1166" s="13">
        <v>0</v>
      </c>
      <c r="BT1166" s="12">
        <v>184.13281980501654</v>
      </c>
      <c r="BV1166" s="14">
        <f>Таблица1[[#This Row],[Lкан_леб,мм]]</f>
        <v>58145.867180194982</v>
      </c>
      <c r="BW1166" s="50">
        <f>Таблица1[[#This Row],[угол обхв4]]+Таблица1[[#This Row],[Lдуг 3,мм]]</f>
        <v>12784.809129944142</v>
      </c>
      <c r="BX1166" s="54">
        <f>Таблица1[[#This Row],[угол обхв5]]+Таблица1[[#This Row],[Y5, мм]]</f>
        <v>58628.456039752673</v>
      </c>
      <c r="BY1166" s="14">
        <f>Таблица1[[#This Row],[угол обхв6]]+Таблица1[[#This Row],[Lдуг 4,мм]]</f>
        <v>15853.455709311074</v>
      </c>
      <c r="BZ1166" s="14">
        <f>Таблица1[[#This Row],[Т1]]+Таблица1[[#This Row],[X6, мм]]</f>
        <v>58919.482818568911</v>
      </c>
      <c r="CA1166" s="14">
        <f>Таблица1[[#This Row],[Т2]]+Таблица1[[#This Row],[Lдуг 5,мм]]</f>
        <v>21333.987891499222</v>
      </c>
      <c r="CB1166" s="14">
        <f>Таблица1[[#This Row],[Т3]]+Таблица1[[#This Row],[Y6, мм]]</f>
        <v>59151.523009188473</v>
      </c>
      <c r="CC1166" s="14">
        <f>Таблица1[[#This Row],[Т4]]+Таблица1[[#This Row],[Lдуг 6,мм]]</f>
        <v>22462.463411836281</v>
      </c>
      <c r="CD1166" s="14">
        <f>Таблица1[[#This Row],[Т5]]+Таблица1[[#This Row],[Lдуг 1,мм]]</f>
        <v>59326.771430835986</v>
      </c>
      <c r="CE1166" s="14">
        <f>Таблица1[[#This Row],[Т6]]+Таблица1[[#This Row],[Lпрям1, мм]]</f>
        <v>25718.554899035862</v>
      </c>
      <c r="CF1166" s="15">
        <f>Таблица1[[#This Row],[Т7]]+Таблица1[[#This Row],[Lдуг 2,мм]]</f>
        <v>59326.771430835986</v>
      </c>
      <c r="CG1166" s="14">
        <f>Таблица1[[#This Row],[Т8]]+Таблица1[[#This Row],[Lпрям2, мм]]</f>
        <v>25718.554899035862</v>
      </c>
      <c r="CH1166" s="14">
        <f>Таблица1[[#This Row],[Т9]]-Таблица1[[#This Row],[Т9]]</f>
        <v>0</v>
      </c>
      <c r="CI1166" s="50">
        <f>Таблица1[[#This Row],[Т9]]-Таблица1[[#This Row],[Т8]]</f>
        <v>33608.216531800121</v>
      </c>
      <c r="CJ1166" s="54">
        <f>Таблица1[[#This Row],[Т9]]-Таблица1[[#This Row],[Т7]]</f>
        <v>0</v>
      </c>
      <c r="CK1166" s="14">
        <f>Таблица1[[#This Row],[Т9]]-Таблица1[[#This Row],[Т6]]</f>
        <v>36864.308018999705</v>
      </c>
      <c r="CL1166" s="14">
        <f>Таблица1[[#This Row],[Т9]]-Таблица1[[#This Row],[Т5]]</f>
        <v>175.24842164751317</v>
      </c>
      <c r="CM1166" s="14">
        <f>Таблица1[[#This Row],[Т9]]-Таблица1[[#This Row],[Т4]]</f>
        <v>37992.783539336764</v>
      </c>
      <c r="CN1166" s="14">
        <f>Таблица1[[#This Row],[Т9]]-Таблица1[[#This Row],[Т3]]</f>
        <v>407.28861226707522</v>
      </c>
      <c r="CO1166" s="14">
        <f>Таблица1[[#This Row],[Т9]]-Таблица1[[#This Row],[Т2]]</f>
        <v>43473.315721524908</v>
      </c>
      <c r="CP1166" s="14">
        <f>Таблица1[[#This Row],[Т9]]-Таблица1[[#This Row],[Т1]]</f>
        <v>698.31539108331344</v>
      </c>
      <c r="CQ1166" s="14">
        <f>Таблица1[[#This Row],[Т9]]-Таблица1[[#This Row],[угол обхв6]]</f>
        <v>46541.962300891842</v>
      </c>
      <c r="CR1166" s="14">
        <f>Таблица1[[#This Row],[Т9]]-Таблица1[[#This Row],[угол обхв5]]</f>
        <v>1180.9042506410042</v>
      </c>
      <c r="CS1166" s="14">
        <f>Таблица1[[#This Row],[Т9]]-Таблица1[[#This Row],[угол обхв4]]</f>
        <v>59326.771430835986</v>
      </c>
      <c r="CT1166" s="14">
        <f>Таблица1[[#This Row],[Lкан_прям, мм]]+Таблица1[[#This Row],[Lкан_дуг, мм]]+Таблица1[[#This Row],[Lкан_леб,мм]]</f>
        <v>85045.326329871838</v>
      </c>
      <c r="CU1166" s="16">
        <f>Таблица1[[#This Row],[Lкан_леб,мм]]</f>
        <v>58145.867180194982</v>
      </c>
      <c r="CV1166" s="14">
        <f>2534431-(Таблица1[[#This Row],[Т23]]+Таблица1[[#This Row],[угол обхв3]])</f>
        <v>2449201.5408503232</v>
      </c>
      <c r="CW1166" s="50">
        <f>SUM(X1166:AC1166,AD1166:AI1166)-Таблица1[[#This Row],[lподв_min, мм]]</f>
        <v>23643.367661224238</v>
      </c>
      <c r="CX1166" s="17">
        <f>CW1605-Таблица1[[#This Row],[Суммарная длина каната]]</f>
        <v>-2426581.1624624226</v>
      </c>
    </row>
    <row r="1167" spans="1:102" x14ac:dyDescent="0.25">
      <c r="A1167" s="21">
        <v>1166</v>
      </c>
      <c r="B1167" s="10">
        <v>28.45306122448979</v>
      </c>
      <c r="C1167" s="10">
        <v>80.14571428571432</v>
      </c>
      <c r="D1167" s="11">
        <v>13293.779332555829</v>
      </c>
      <c r="E1167" s="11">
        <v>8120.3069777369237</v>
      </c>
      <c r="F1167" s="11">
        <v>12393.535910410828</v>
      </c>
      <c r="G1167" s="11">
        <v>8099.0753766512962</v>
      </c>
      <c r="H1167" s="11">
        <v>12885.77884255583</v>
      </c>
      <c r="I1167" s="11">
        <v>4793.8056258786237</v>
      </c>
      <c r="J1167" s="11">
        <v>3326.5013518583</v>
      </c>
      <c r="K1167" s="11">
        <v>25756.781285558172</v>
      </c>
      <c r="L1167" s="11">
        <v>1142.6778641186818</v>
      </c>
      <c r="M1167" s="11">
        <v>58145.867180194982</v>
      </c>
      <c r="N1167" s="11">
        <v>9593.8399756425406</v>
      </c>
      <c r="O1167" s="11">
        <v>16779.984381513117</v>
      </c>
      <c r="P1167" s="43">
        <v>11944.455186719779</v>
      </c>
      <c r="Q1167" s="11">
        <v>14857.819897907379</v>
      </c>
      <c r="R1167" s="11">
        <v>12958.190526036757</v>
      </c>
      <c r="S1167" s="11">
        <v>9471.8591050849991</v>
      </c>
      <c r="T1167" s="11">
        <v>13293.779332555829</v>
      </c>
      <c r="U1167" s="11">
        <v>8120.3069777369237</v>
      </c>
      <c r="V1167" s="11">
        <v>12403.739488845713</v>
      </c>
      <c r="W1167" s="11">
        <v>7959.0150789680365</v>
      </c>
      <c r="X1167" s="12">
        <v>0</v>
      </c>
      <c r="Y1167" s="12">
        <v>469.18927495079549</v>
      </c>
      <c r="Z1167" s="12">
        <v>285.31317017523497</v>
      </c>
      <c r="AA1167" s="44">
        <v>232.04019061955924</v>
      </c>
      <c r="AB1167" s="45">
        <v>156.13522837309208</v>
      </c>
      <c r="AC1167" s="12">
        <v>0</v>
      </c>
      <c r="AD1167" s="12">
        <v>12784.809129944142</v>
      </c>
      <c r="AE1167" s="12">
        <v>3036.463102457034</v>
      </c>
      <c r="AF1167" s="12">
        <v>5480.5321821881498</v>
      </c>
      <c r="AG1167" s="44">
        <v>1128.4755203370626</v>
      </c>
      <c r="AH1167" s="45">
        <v>3326.5013506317841</v>
      </c>
      <c r="AI1167" s="12">
        <v>0</v>
      </c>
      <c r="AJ1167" s="12">
        <v>-26.614803404703494</v>
      </c>
      <c r="AK1167" s="12">
        <v>39.273836907756639</v>
      </c>
      <c r="AL1167" s="12">
        <v>79.340602815939974</v>
      </c>
      <c r="AM1167" s="44">
        <v>111.92619987454746</v>
      </c>
      <c r="AN1167" s="45">
        <v>89.999999827759623</v>
      </c>
      <c r="AO1167" s="12">
        <v>0</v>
      </c>
      <c r="AP1167" s="12">
        <v>-2019.0518196129781</v>
      </c>
      <c r="AQ1167" s="12">
        <v>9852.1151737427735</v>
      </c>
      <c r="AR1167" s="12">
        <v>12345.4147888937</v>
      </c>
      <c r="AS1167" s="44">
        <v>13336.678090533498</v>
      </c>
      <c r="AT1167" s="45">
        <v>12885.779332555829</v>
      </c>
      <c r="AU1167" s="12">
        <v>0</v>
      </c>
      <c r="AV1167" s="12">
        <v>11417.284255570017</v>
      </c>
      <c r="AW1167" s="12">
        <v>17095.829156752923</v>
      </c>
      <c r="AX1167" s="12">
        <v>14933.28775480375</v>
      </c>
      <c r="AY1167" s="44">
        <v>9319.5070013209697</v>
      </c>
      <c r="AZ1167" s="45">
        <v>8120.3069765104092</v>
      </c>
      <c r="BA1167" s="12">
        <v>0</v>
      </c>
      <c r="BB1167" s="12">
        <v>9411.060017343736</v>
      </c>
      <c r="BC1167" s="12">
        <v>12202.730384820014</v>
      </c>
      <c r="BD1167" s="12">
        <v>13359.150128210678</v>
      </c>
      <c r="BE1167" s="44">
        <v>12915.291768059087</v>
      </c>
      <c r="BF1167" s="45">
        <v>12885.77934255583</v>
      </c>
      <c r="BG1167" s="12">
        <v>0</v>
      </c>
      <c r="BH1167" s="12">
        <v>17144.752097798821</v>
      </c>
      <c r="BI1167" s="12">
        <v>15173.664673147188</v>
      </c>
      <c r="BJ1167" s="12">
        <v>9547.3269619813691</v>
      </c>
      <c r="BK1167" s="44">
        <v>8272.6590815009531</v>
      </c>
      <c r="BL1167" s="45">
        <v>4793.8056258786255</v>
      </c>
      <c r="BM1167" s="12">
        <v>0</v>
      </c>
      <c r="BN1167" s="12">
        <v>0</v>
      </c>
      <c r="BO1167" s="12">
        <v>65.88864031246014</v>
      </c>
      <c r="BP1167" s="12">
        <v>40.066765908183335</v>
      </c>
      <c r="BQ1167" s="48">
        <v>32.585597058607497</v>
      </c>
      <c r="BR1167" s="49">
        <v>21.926200046787837</v>
      </c>
      <c r="BS1167" s="13">
        <v>0</v>
      </c>
      <c r="BT1167" s="12">
        <v>184.13281980501654</v>
      </c>
      <c r="BV1167" s="14">
        <f>Таблица1[[#This Row],[Lкан_леб,мм]]</f>
        <v>58145.867180194982</v>
      </c>
      <c r="BW1167" s="50">
        <f>Таблица1[[#This Row],[угол обхв4]]+Таблица1[[#This Row],[Lдуг 3,мм]]</f>
        <v>12784.809129944142</v>
      </c>
      <c r="BX1167" s="54">
        <f>Таблица1[[#This Row],[угол обхв5]]+Таблица1[[#This Row],[Y5, мм]]</f>
        <v>58615.056455145779</v>
      </c>
      <c r="BY1167" s="14">
        <f>Таблица1[[#This Row],[угол обхв6]]+Таблица1[[#This Row],[Lдуг 4,мм]]</f>
        <v>15821.272232401176</v>
      </c>
      <c r="BZ1167" s="14">
        <f>Таблица1[[#This Row],[Т1]]+Таблица1[[#This Row],[X6, мм]]</f>
        <v>58900.369625321015</v>
      </c>
      <c r="CA1167" s="14">
        <f>Таблица1[[#This Row],[Т2]]+Таблица1[[#This Row],[Lдуг 5,мм]]</f>
        <v>21301.804414589325</v>
      </c>
      <c r="CB1167" s="14">
        <f>Таблица1[[#This Row],[Т3]]+Таблица1[[#This Row],[Y6, мм]]</f>
        <v>59132.409815940577</v>
      </c>
      <c r="CC1167" s="14">
        <f>Таблица1[[#This Row],[Т4]]+Таблица1[[#This Row],[Lдуг 6,мм]]</f>
        <v>22430.279934926388</v>
      </c>
      <c r="CD1167" s="14">
        <f>Таблица1[[#This Row],[Т5]]+Таблица1[[#This Row],[Lдуг 1,мм]]</f>
        <v>59288.545044313665</v>
      </c>
      <c r="CE1167" s="14">
        <f>Таблица1[[#This Row],[Т6]]+Таблица1[[#This Row],[Lпрям1, мм]]</f>
        <v>25756.781285558172</v>
      </c>
      <c r="CF1167" s="15">
        <f>Таблица1[[#This Row],[Т7]]+Таблица1[[#This Row],[Lдуг 2,мм]]</f>
        <v>59288.545044313665</v>
      </c>
      <c r="CG1167" s="14">
        <f>Таблица1[[#This Row],[Т8]]+Таблица1[[#This Row],[Lпрям2, мм]]</f>
        <v>25756.781285558172</v>
      </c>
      <c r="CH1167" s="14">
        <f>Таблица1[[#This Row],[Т9]]-Таблица1[[#This Row],[Т9]]</f>
        <v>0</v>
      </c>
      <c r="CI1167" s="50">
        <f>Таблица1[[#This Row],[Т9]]-Таблица1[[#This Row],[Т8]]</f>
        <v>33531.763758755493</v>
      </c>
      <c r="CJ1167" s="54">
        <f>Таблица1[[#This Row],[Т9]]-Таблица1[[#This Row],[Т7]]</f>
        <v>0</v>
      </c>
      <c r="CK1167" s="14">
        <f>Таблица1[[#This Row],[Т9]]-Таблица1[[#This Row],[Т6]]</f>
        <v>36858.265109387277</v>
      </c>
      <c r="CL1167" s="14">
        <f>Таблица1[[#This Row],[Т9]]-Таблица1[[#This Row],[Т5]]</f>
        <v>156.13522837308847</v>
      </c>
      <c r="CM1167" s="14">
        <f>Таблица1[[#This Row],[Т9]]-Таблица1[[#This Row],[Т4]]</f>
        <v>37986.740629724343</v>
      </c>
      <c r="CN1167" s="14">
        <f>Таблица1[[#This Row],[Т9]]-Таблица1[[#This Row],[Т3]]</f>
        <v>388.17541899265052</v>
      </c>
      <c r="CO1167" s="14">
        <f>Таблица1[[#This Row],[Т9]]-Таблица1[[#This Row],[Т2]]</f>
        <v>43467.272811912488</v>
      </c>
      <c r="CP1167" s="14">
        <f>Таблица1[[#This Row],[Т9]]-Таблица1[[#This Row],[Т1]]</f>
        <v>673.48858916788595</v>
      </c>
      <c r="CQ1167" s="14">
        <f>Таблица1[[#This Row],[Т9]]-Таблица1[[#This Row],[угол обхв6]]</f>
        <v>46503.735914369521</v>
      </c>
      <c r="CR1167" s="14">
        <f>Таблица1[[#This Row],[Т9]]-Таблица1[[#This Row],[угол обхв5]]</f>
        <v>1142.6778641186829</v>
      </c>
      <c r="CS1167" s="14">
        <f>Таблица1[[#This Row],[Т9]]-Таблица1[[#This Row],[угол обхв4]]</f>
        <v>59288.545044313665</v>
      </c>
      <c r="CT1167" s="14">
        <f>Таблица1[[#This Row],[Lкан_прям, мм]]+Таблица1[[#This Row],[Lкан_дуг, мм]]+Таблица1[[#This Row],[Lкан_леб,мм]]</f>
        <v>85045.326329871838</v>
      </c>
      <c r="CU1167" s="16">
        <f>Таблица1[[#This Row],[Lкан_леб,мм]]</f>
        <v>58145.867180194982</v>
      </c>
      <c r="CV1167" s="14">
        <f>2534431-(Таблица1[[#This Row],[Т23]]+Таблица1[[#This Row],[угол обхв3]])</f>
        <v>2449201.5408503232</v>
      </c>
      <c r="CW1167" s="50">
        <f>SUM(X1167:AC1167,AD1167:AI1167)-Таблица1[[#This Row],[lподв_min, мм]]</f>
        <v>23572.957797818552</v>
      </c>
      <c r="CX1167" s="17">
        <f>CW1606-Таблица1[[#This Row],[Суммарная длина каната]]</f>
        <v>-2426634.0134299984</v>
      </c>
    </row>
    <row r="1168" spans="1:102" x14ac:dyDescent="0.25">
      <c r="A1168" s="21">
        <v>1167</v>
      </c>
      <c r="B1168" s="10">
        <v>28.45306122448979</v>
      </c>
      <c r="C1168" s="10">
        <v>82.829795918367381</v>
      </c>
      <c r="D1168" s="11">
        <v>13643.360099457621</v>
      </c>
      <c r="E1168" s="11">
        <v>8289.9883629984452</v>
      </c>
      <c r="F1168" s="11">
        <v>12745.098566005474</v>
      </c>
      <c r="G1168" s="11">
        <v>8226.6226189390891</v>
      </c>
      <c r="H1168" s="11">
        <v>13235.359609457622</v>
      </c>
      <c r="I1168" s="11">
        <v>4891.686530602612</v>
      </c>
      <c r="J1168" s="11">
        <v>3398.3018323958322</v>
      </c>
      <c r="K1168" s="11">
        <v>25795.007672079886</v>
      </c>
      <c r="L1168" s="11">
        <v>1104.4514775969731</v>
      </c>
      <c r="M1168" s="11">
        <v>58145.867180194982</v>
      </c>
      <c r="N1168" s="11">
        <v>9593.8399756425406</v>
      </c>
      <c r="O1168" s="11">
        <v>16779.984381513117</v>
      </c>
      <c r="P1168" s="43">
        <v>11980.005748044985</v>
      </c>
      <c r="Q1168" s="11">
        <v>14956.922313596473</v>
      </c>
      <c r="R1168" s="11">
        <v>13244.847720250187</v>
      </c>
      <c r="S1168" s="11">
        <v>9624.3424702797256</v>
      </c>
      <c r="T1168" s="11">
        <v>13643.360099457621</v>
      </c>
      <c r="U1168" s="11">
        <v>8289.9883629984452</v>
      </c>
      <c r="V1168" s="11">
        <v>12761.849824129855</v>
      </c>
      <c r="W1168" s="11">
        <v>8087.1938007154149</v>
      </c>
      <c r="X1168" s="12">
        <v>0</v>
      </c>
      <c r="Y1168" s="12">
        <v>455.70553362845726</v>
      </c>
      <c r="Z1168" s="12">
        <v>279.68371824967596</v>
      </c>
      <c r="AA1168" s="44">
        <v>232.04019061955907</v>
      </c>
      <c r="AB1168" s="45">
        <v>137.02203509928069</v>
      </c>
      <c r="AC1168" s="12">
        <v>0</v>
      </c>
      <c r="AD1168" s="12">
        <v>12784.809129944142</v>
      </c>
      <c r="AE1168" s="12">
        <v>3002.8890084153049</v>
      </c>
      <c r="AF1168" s="12">
        <v>5480.5321821881507</v>
      </c>
      <c r="AG1168" s="44">
        <v>1128.4755203370587</v>
      </c>
      <c r="AH1168" s="45">
        <v>3398.3018311952301</v>
      </c>
      <c r="AI1168" s="12">
        <v>0</v>
      </c>
      <c r="AJ1168" s="12">
        <v>-26.614803404703494</v>
      </c>
      <c r="AK1168" s="12">
        <v>37.380303893501434</v>
      </c>
      <c r="AL1168" s="12">
        <v>76.656521183286912</v>
      </c>
      <c r="AM1168" s="44">
        <v>109.24211824189439</v>
      </c>
      <c r="AN1168" s="45">
        <v>89.999999831398767</v>
      </c>
      <c r="AO1168" s="12">
        <v>0</v>
      </c>
      <c r="AP1168" s="12">
        <v>-2019.0518196129781</v>
      </c>
      <c r="AQ1168" s="12">
        <v>9841.5378830995051</v>
      </c>
      <c r="AR1168" s="12">
        <v>12376.991388079045</v>
      </c>
      <c r="AS1168" s="44">
        <v>13630.054540995601</v>
      </c>
      <c r="AT1168" s="45">
        <v>13235.360099457623</v>
      </c>
      <c r="AU1168" s="12">
        <v>0</v>
      </c>
      <c r="AV1168" s="12">
        <v>11417.284255570017</v>
      </c>
      <c r="AW1168" s="12">
        <v>17104.190714951314</v>
      </c>
      <c r="AX1168" s="12">
        <v>15051.083885411874</v>
      </c>
      <c r="AY1168" s="44">
        <v>9489.8816758033827</v>
      </c>
      <c r="AZ1168" s="45">
        <v>8289.9883617978448</v>
      </c>
      <c r="BA1168" s="12">
        <v>0</v>
      </c>
      <c r="BB1168" s="12">
        <v>9411.060017343736</v>
      </c>
      <c r="BC1168" s="12">
        <v>12227.703655501949</v>
      </c>
      <c r="BD1168" s="12">
        <v>13641.833360284249</v>
      </c>
      <c r="BE1168" s="44">
        <v>13258.153278712207</v>
      </c>
      <c r="BF1168" s="45">
        <v>13235.360109457622</v>
      </c>
      <c r="BG1168" s="12">
        <v>0</v>
      </c>
      <c r="BH1168" s="12">
        <v>17144.752097798821</v>
      </c>
      <c r="BI1168" s="12">
        <v>15281.128647034673</v>
      </c>
      <c r="BJ1168" s="12">
        <v>9718.5040420951264</v>
      </c>
      <c r="BK1168" s="44">
        <v>8424.4491574747881</v>
      </c>
      <c r="BL1168" s="45">
        <v>4891.6865306026139</v>
      </c>
      <c r="BM1168" s="12">
        <v>0</v>
      </c>
      <c r="BN1168" s="12">
        <v>0</v>
      </c>
      <c r="BO1168" s="12">
        <v>63.995107298204928</v>
      </c>
      <c r="BP1168" s="12">
        <v>39.276217289785478</v>
      </c>
      <c r="BQ1168" s="48">
        <v>32.585597058607476</v>
      </c>
      <c r="BR1168" s="49">
        <v>19.242118410495621</v>
      </c>
      <c r="BS1168" s="13">
        <v>0</v>
      </c>
      <c r="BT1168" s="12">
        <v>184.13281980501654</v>
      </c>
      <c r="BV1168" s="14">
        <f>Таблица1[[#This Row],[Lкан_леб,мм]]</f>
        <v>58145.867180194982</v>
      </c>
      <c r="BW1168" s="50">
        <f>Таблица1[[#This Row],[угол обхв4]]+Таблица1[[#This Row],[Lдуг 3,мм]]</f>
        <v>12784.809129944142</v>
      </c>
      <c r="BX1168" s="54">
        <f>Таблица1[[#This Row],[угол обхв5]]+Таблица1[[#This Row],[Y5, мм]]</f>
        <v>58601.572713823436</v>
      </c>
      <c r="BY1168" s="14">
        <f>Таблица1[[#This Row],[угол обхв6]]+Таблица1[[#This Row],[Lдуг 4,мм]]</f>
        <v>15787.698138359447</v>
      </c>
      <c r="BZ1168" s="14">
        <f>Таблица1[[#This Row],[Т1]]+Таблица1[[#This Row],[X6, мм]]</f>
        <v>58881.256432073111</v>
      </c>
      <c r="CA1168" s="14">
        <f>Таблица1[[#This Row],[Т2]]+Таблица1[[#This Row],[Lдуг 5,мм]]</f>
        <v>21268.230320547598</v>
      </c>
      <c r="CB1168" s="14">
        <f>Таблица1[[#This Row],[Т3]]+Таблица1[[#This Row],[Y6, мм]]</f>
        <v>59113.296622692673</v>
      </c>
      <c r="CC1168" s="14">
        <f>Таблица1[[#This Row],[Т4]]+Таблица1[[#This Row],[Lдуг 6,мм]]</f>
        <v>22396.705840884657</v>
      </c>
      <c r="CD1168" s="14">
        <f>Таблица1[[#This Row],[Т5]]+Таблица1[[#This Row],[Lдуг 1,мм]]</f>
        <v>59250.318657791955</v>
      </c>
      <c r="CE1168" s="14">
        <f>Таблица1[[#This Row],[Т6]]+Таблица1[[#This Row],[Lпрям1, мм]]</f>
        <v>25795.007672079886</v>
      </c>
      <c r="CF1168" s="15">
        <f>Таблица1[[#This Row],[Т7]]+Таблица1[[#This Row],[Lдуг 2,мм]]</f>
        <v>59250.318657791955</v>
      </c>
      <c r="CG1168" s="14">
        <f>Таблица1[[#This Row],[Т8]]+Таблица1[[#This Row],[Lпрям2, мм]]</f>
        <v>25795.007672079886</v>
      </c>
      <c r="CH1168" s="14">
        <f>Таблица1[[#This Row],[Т9]]-Таблица1[[#This Row],[Т9]]</f>
        <v>0</v>
      </c>
      <c r="CI1168" s="50">
        <f>Таблица1[[#This Row],[Т9]]-Таблица1[[#This Row],[Т8]]</f>
        <v>33455.310985712073</v>
      </c>
      <c r="CJ1168" s="54">
        <f>Таблица1[[#This Row],[Т9]]-Таблица1[[#This Row],[Т7]]</f>
        <v>0</v>
      </c>
      <c r="CK1168" s="14">
        <f>Таблица1[[#This Row],[Т9]]-Таблица1[[#This Row],[Т6]]</f>
        <v>36853.612816907298</v>
      </c>
      <c r="CL1168" s="14">
        <f>Таблица1[[#This Row],[Т9]]-Таблица1[[#This Row],[Т5]]</f>
        <v>137.02203509928222</v>
      </c>
      <c r="CM1168" s="14">
        <f>Таблица1[[#This Row],[Т9]]-Таблица1[[#This Row],[Т4]]</f>
        <v>37982.088337244357</v>
      </c>
      <c r="CN1168" s="14">
        <f>Таблица1[[#This Row],[Т9]]-Таблица1[[#This Row],[Т3]]</f>
        <v>369.06222571884427</v>
      </c>
      <c r="CO1168" s="14">
        <f>Таблица1[[#This Row],[Т9]]-Таблица1[[#This Row],[Т2]]</f>
        <v>43462.620519432508</v>
      </c>
      <c r="CP1168" s="14">
        <f>Таблица1[[#This Row],[Т9]]-Таблица1[[#This Row],[Т1]]</f>
        <v>648.74594396851899</v>
      </c>
      <c r="CQ1168" s="14">
        <f>Таблица1[[#This Row],[Т9]]-Таблица1[[#This Row],[угол обхв6]]</f>
        <v>46465.509527847811</v>
      </c>
      <c r="CR1168" s="14">
        <f>Таблица1[[#This Row],[Т9]]-Таблица1[[#This Row],[угол обхв5]]</f>
        <v>1104.4514775969728</v>
      </c>
      <c r="CS1168" s="14">
        <f>Таблица1[[#This Row],[Т9]]-Таблица1[[#This Row],[угол обхв4]]</f>
        <v>59250.318657791955</v>
      </c>
      <c r="CT1168" s="14">
        <f>Таблица1[[#This Row],[Lкан_прям, мм]]+Таблица1[[#This Row],[Lкан_дуг, мм]]+Таблица1[[#This Row],[Lкан_леб,мм]]</f>
        <v>85045.326329871838</v>
      </c>
      <c r="CU1168" s="16">
        <f>Таблица1[[#This Row],[Lкан_леб,мм]]</f>
        <v>58145.867180194982</v>
      </c>
      <c r="CV1168" s="14">
        <f>2534431-(Таблица1[[#This Row],[Т23]]+Таблица1[[#This Row],[угол обхв3]])</f>
        <v>2449201.5408503232</v>
      </c>
      <c r="CW1168" s="50">
        <f>SUM(X1168:AC1168,AD1168:AI1168)-Таблица1[[#This Row],[lподв_min, мм]]</f>
        <v>23501.157317281028</v>
      </c>
      <c r="CX1168" s="17">
        <f>CW1607-Таблица1[[#This Row],[Суммарная длина каната]]</f>
        <v>-2426687.1772940429</v>
      </c>
    </row>
    <row r="1169" spans="1:102" x14ac:dyDescent="0.25">
      <c r="A1169" s="21">
        <v>1168</v>
      </c>
      <c r="B1169" s="10">
        <v>28.45306122448979</v>
      </c>
      <c r="C1169" s="10">
        <v>85.513877551020443</v>
      </c>
      <c r="D1169" s="11">
        <v>13984.611352043823</v>
      </c>
      <c r="E1169" s="11">
        <v>8475.8540879190496</v>
      </c>
      <c r="F1169" s="11">
        <v>13090.302629808331</v>
      </c>
      <c r="G1169" s="11">
        <v>8370.4932349729825</v>
      </c>
      <c r="H1169" s="11">
        <v>13576.610862043823</v>
      </c>
      <c r="I1169" s="11">
        <v>5004.3889156274263</v>
      </c>
      <c r="J1169" s="11">
        <v>3471.4651722916237</v>
      </c>
      <c r="K1169" s="11">
        <v>25833.234058600978</v>
      </c>
      <c r="L1169" s="11">
        <v>1066.2250910758744</v>
      </c>
      <c r="M1169" s="11">
        <v>58145.867180194982</v>
      </c>
      <c r="N1169" s="11">
        <v>9593.8399756425406</v>
      </c>
      <c r="O1169" s="11">
        <v>16779.984381513117</v>
      </c>
      <c r="P1169" s="43">
        <v>12010.876447671546</v>
      </c>
      <c r="Q1169" s="11">
        <v>15057.580801119968</v>
      </c>
      <c r="R1169" s="11">
        <v>13524.049796963365</v>
      </c>
      <c r="S1169" s="11">
        <v>9790.0823991275211</v>
      </c>
      <c r="T1169" s="11">
        <v>13984.611352043823</v>
      </c>
      <c r="U1169" s="11">
        <v>8475.8540879190496</v>
      </c>
      <c r="V1169" s="11">
        <v>13113.564812812268</v>
      </c>
      <c r="W1169" s="11">
        <v>8232.0018242577644</v>
      </c>
      <c r="X1169" s="12">
        <v>0</v>
      </c>
      <c r="Y1169" s="12">
        <v>442.13113673250308</v>
      </c>
      <c r="Z1169" s="12">
        <v>274.14492189773313</v>
      </c>
      <c r="AA1169" s="44">
        <v>232.0401906195585</v>
      </c>
      <c r="AB1169" s="45">
        <v>117.90884182607964</v>
      </c>
      <c r="AC1169" s="12">
        <v>0</v>
      </c>
      <c r="AD1169" s="12">
        <v>12784.809129944142</v>
      </c>
      <c r="AE1169" s="12">
        <v>2967.952055015302</v>
      </c>
      <c r="AF1169" s="12">
        <v>5480.5321821881489</v>
      </c>
      <c r="AG1169" s="44">
        <v>1128.4755203370621</v>
      </c>
      <c r="AH1169" s="45">
        <v>3471.4651711163256</v>
      </c>
      <c r="AI1169" s="12">
        <v>0</v>
      </c>
      <c r="AJ1169" s="12">
        <v>-26.614803404703494</v>
      </c>
      <c r="AK1169" s="12">
        <v>35.474040041605207</v>
      </c>
      <c r="AL1169" s="12">
        <v>73.972439550633865</v>
      </c>
      <c r="AM1169" s="44">
        <v>106.55803660924126</v>
      </c>
      <c r="AN1169" s="45">
        <v>89.999999834952149</v>
      </c>
      <c r="AO1169" s="12">
        <v>0</v>
      </c>
      <c r="AP1169" s="12">
        <v>-2019.0518196129781</v>
      </c>
      <c r="AQ1169" s="12">
        <v>9830.6162603580888</v>
      </c>
      <c r="AR1169" s="12">
        <v>12403.017078648527</v>
      </c>
      <c r="AS1169" s="44">
        <v>13915.130671562545</v>
      </c>
      <c r="AT1169" s="45">
        <v>13576.611352043823</v>
      </c>
      <c r="AU1169" s="12">
        <v>0</v>
      </c>
      <c r="AV1169" s="12">
        <v>11417.284255570017</v>
      </c>
      <c r="AW1169" s="12">
        <v>17112.250827300679</v>
      </c>
      <c r="AX1169" s="12">
        <v>15170.229483034023</v>
      </c>
      <c r="AY1169" s="44">
        <v>9673.8079413874802</v>
      </c>
      <c r="AZ1169" s="45">
        <v>8475.8540867437532</v>
      </c>
      <c r="BA1169" s="12">
        <v>0</v>
      </c>
      <c r="BB1169" s="12">
        <v>9411.060017343736</v>
      </c>
      <c r="BC1169" s="12">
        <v>12247.652732387096</v>
      </c>
      <c r="BD1169" s="12">
        <v>13916.190427940348</v>
      </c>
      <c r="BE1169" s="44">
        <v>13593.530477444643</v>
      </c>
      <c r="BF1169" s="45">
        <v>13576.611362043825</v>
      </c>
      <c r="BG1169" s="12">
        <v>0</v>
      </c>
      <c r="BH1169" s="12">
        <v>17144.752097798821</v>
      </c>
      <c r="BI1169" s="12">
        <v>15389.847246907533</v>
      </c>
      <c r="BJ1169" s="12">
        <v>9902.7310810415784</v>
      </c>
      <c r="BK1169" s="44">
        <v>8592.1285456590922</v>
      </c>
      <c r="BL1169" s="45">
        <v>5004.3889156274272</v>
      </c>
      <c r="BM1169" s="12">
        <v>0</v>
      </c>
      <c r="BN1169" s="12">
        <v>0</v>
      </c>
      <c r="BO1169" s="12">
        <v>62.088843446308701</v>
      </c>
      <c r="BP1169" s="12">
        <v>38.498399509028658</v>
      </c>
      <c r="BQ1169" s="48">
        <v>32.585597058607398</v>
      </c>
      <c r="BR1169" s="49">
        <v>16.558036774289111</v>
      </c>
      <c r="BS1169" s="13">
        <v>0</v>
      </c>
      <c r="BT1169" s="12">
        <v>184.13281980501654</v>
      </c>
      <c r="BV1169" s="14">
        <f>Таблица1[[#This Row],[Lкан_леб,мм]]</f>
        <v>58145.867180194982</v>
      </c>
      <c r="BW1169" s="50">
        <f>Таблица1[[#This Row],[угол обхв4]]+Таблица1[[#This Row],[Lдуг 3,мм]]</f>
        <v>12784.809129944142</v>
      </c>
      <c r="BX1169" s="54">
        <f>Таблица1[[#This Row],[угол обхв5]]+Таблица1[[#This Row],[Y5, мм]]</f>
        <v>58587.998316927486</v>
      </c>
      <c r="BY1169" s="14">
        <f>Таблица1[[#This Row],[угол обхв6]]+Таблица1[[#This Row],[Lдуг 4,мм]]</f>
        <v>15752.761184959443</v>
      </c>
      <c r="BZ1169" s="14">
        <f>Таблица1[[#This Row],[Т1]]+Таблица1[[#This Row],[X6, мм]]</f>
        <v>58862.143238825221</v>
      </c>
      <c r="CA1169" s="14">
        <f>Таблица1[[#This Row],[Т2]]+Таблица1[[#This Row],[Lдуг 5,мм]]</f>
        <v>21233.293367147591</v>
      </c>
      <c r="CB1169" s="14">
        <f>Таблица1[[#This Row],[Т3]]+Таблица1[[#This Row],[Y6, мм]]</f>
        <v>59094.183429444784</v>
      </c>
      <c r="CC1169" s="14">
        <f>Таблица1[[#This Row],[Т4]]+Таблица1[[#This Row],[Lдуг 6,мм]]</f>
        <v>22361.768887484654</v>
      </c>
      <c r="CD1169" s="14">
        <f>Таблица1[[#This Row],[Т5]]+Таблица1[[#This Row],[Lдуг 1,мм]]</f>
        <v>59212.092271270863</v>
      </c>
      <c r="CE1169" s="14">
        <f>Таблица1[[#This Row],[Т6]]+Таблица1[[#This Row],[Lпрям1, мм]]</f>
        <v>25833.234058600978</v>
      </c>
      <c r="CF1169" s="15">
        <f>Таблица1[[#This Row],[Т7]]+Таблица1[[#This Row],[Lдуг 2,мм]]</f>
        <v>59212.092271270863</v>
      </c>
      <c r="CG1169" s="14">
        <f>Таблица1[[#This Row],[Т8]]+Таблица1[[#This Row],[Lпрям2, мм]]</f>
        <v>25833.234058600978</v>
      </c>
      <c r="CH1169" s="14">
        <f>Таблица1[[#This Row],[Т9]]-Таблица1[[#This Row],[Т9]]</f>
        <v>0</v>
      </c>
      <c r="CI1169" s="50">
        <f>Таблица1[[#This Row],[Т9]]-Таблица1[[#This Row],[Т8]]</f>
        <v>33378.858212669889</v>
      </c>
      <c r="CJ1169" s="54">
        <f>Таблица1[[#This Row],[Т9]]-Таблица1[[#This Row],[Т7]]</f>
        <v>0</v>
      </c>
      <c r="CK1169" s="14">
        <f>Таблица1[[#This Row],[Т9]]-Таблица1[[#This Row],[Т6]]</f>
        <v>36850.323383786206</v>
      </c>
      <c r="CL1169" s="14">
        <f>Таблица1[[#This Row],[Т9]]-Таблица1[[#This Row],[Т5]]</f>
        <v>117.90884182607988</v>
      </c>
      <c r="CM1169" s="14">
        <f>Таблица1[[#This Row],[Т9]]-Таблица1[[#This Row],[Т4]]</f>
        <v>37978.798904123272</v>
      </c>
      <c r="CN1169" s="14">
        <f>Таблица1[[#This Row],[Т9]]-Таблица1[[#This Row],[Т3]]</f>
        <v>349.94903244564193</v>
      </c>
      <c r="CO1169" s="14">
        <f>Таблица1[[#This Row],[Т9]]-Таблица1[[#This Row],[Т2]]</f>
        <v>43459.331086311417</v>
      </c>
      <c r="CP1169" s="14">
        <f>Таблица1[[#This Row],[Т9]]-Таблица1[[#This Row],[Т1]]</f>
        <v>624.09395434337785</v>
      </c>
      <c r="CQ1169" s="14">
        <f>Таблица1[[#This Row],[Т9]]-Таблица1[[#This Row],[угол обхв6]]</f>
        <v>46427.283141326719</v>
      </c>
      <c r="CR1169" s="14">
        <f>Таблица1[[#This Row],[Т9]]-Таблица1[[#This Row],[угол обхв5]]</f>
        <v>1066.2250910758812</v>
      </c>
      <c r="CS1169" s="14">
        <f>Таблица1[[#This Row],[Т9]]-Таблица1[[#This Row],[угол обхв4]]</f>
        <v>59212.092271270863</v>
      </c>
      <c r="CT1169" s="14">
        <f>Таблица1[[#This Row],[Lкан_прям, мм]]+Таблица1[[#This Row],[Lкан_дуг, мм]]+Таблица1[[#This Row],[Lкан_леб,мм]]</f>
        <v>85045.326329871838</v>
      </c>
      <c r="CU1169" s="16">
        <f>Таблица1[[#This Row],[Lкан_леб,мм]]</f>
        <v>58145.867180194982</v>
      </c>
      <c r="CV1169" s="14">
        <f>2534431-(Таблица1[[#This Row],[Т23]]+Таблица1[[#This Row],[угол обхв3]])</f>
        <v>2449201.5408503232</v>
      </c>
      <c r="CW1169" s="50">
        <f>SUM(X1169:AC1169,AD1169:AI1169)-Таблица1[[#This Row],[lподв_min, мм]]</f>
        <v>23427.993977385227</v>
      </c>
      <c r="CX1169" s="17">
        <f>CW1608-Таблица1[[#This Row],[Суммарная длина каната]]</f>
        <v>-2426740.5577975074</v>
      </c>
    </row>
    <row r="1170" spans="1:102" x14ac:dyDescent="0.25">
      <c r="A1170" s="21">
        <v>1169</v>
      </c>
      <c r="B1170" s="10">
        <v>28.45306122448979</v>
      </c>
      <c r="C1170" s="10">
        <v>88.197959183673518</v>
      </c>
      <c r="D1170" s="11">
        <v>14316.784333126296</v>
      </c>
      <c r="E1170" s="11">
        <v>8677.4963348086785</v>
      </c>
      <c r="F1170" s="11">
        <v>13428.390671561821</v>
      </c>
      <c r="G1170" s="11">
        <v>8530.3715507236539</v>
      </c>
      <c r="H1170" s="11">
        <v>13908.783843126297</v>
      </c>
      <c r="I1170" s="11">
        <v>5131.53430182793</v>
      </c>
      <c r="J1170" s="11">
        <v>3545.9620329807481</v>
      </c>
      <c r="K1170" s="11">
        <v>25871.460445121458</v>
      </c>
      <c r="L1170" s="11">
        <v>1027.9987045553892</v>
      </c>
      <c r="M1170" s="11">
        <v>58145.867180194982</v>
      </c>
      <c r="N1170" s="11">
        <v>9593.8399756425406</v>
      </c>
      <c r="O1170" s="11">
        <v>16779.984381513117</v>
      </c>
      <c r="P1170" s="43">
        <v>12036.999550585824</v>
      </c>
      <c r="Q1170" s="11">
        <v>15159.574500435567</v>
      </c>
      <c r="R1170" s="11">
        <v>13795.184144324188</v>
      </c>
      <c r="S1170" s="11">
        <v>9968.7152329981382</v>
      </c>
      <c r="T1170" s="11">
        <v>14316.784333126296</v>
      </c>
      <c r="U1170" s="11">
        <v>8677.4963348086785</v>
      </c>
      <c r="V1170" s="11">
        <v>13458.112738675196</v>
      </c>
      <c r="W1170" s="11">
        <v>8393.1214187510104</v>
      </c>
      <c r="X1170" s="12">
        <v>0</v>
      </c>
      <c r="Y1170" s="12">
        <v>428.45914847058953</v>
      </c>
      <c r="Z1170" s="12">
        <v>268.70371691174932</v>
      </c>
      <c r="AA1170" s="44">
        <v>232.04019061955913</v>
      </c>
      <c r="AB1170" s="45">
        <v>98.795648553491091</v>
      </c>
      <c r="AC1170" s="12">
        <v>0</v>
      </c>
      <c r="AD1170" s="12">
        <v>12784.809129944142</v>
      </c>
      <c r="AE1170" s="12">
        <v>2931.6815808219699</v>
      </c>
      <c r="AF1170" s="12">
        <v>5480.5321821881489</v>
      </c>
      <c r="AG1170" s="44">
        <v>1128.4755203370603</v>
      </c>
      <c r="AH1170" s="45">
        <v>3545.9620318301413</v>
      </c>
      <c r="AI1170" s="12">
        <v>0</v>
      </c>
      <c r="AJ1170" s="12">
        <v>-26.614803404703494</v>
      </c>
      <c r="AK1170" s="12">
        <v>33.554071352977637</v>
      </c>
      <c r="AL1170" s="12">
        <v>71.288357917980775</v>
      </c>
      <c r="AM1170" s="44">
        <v>103.87395497658825</v>
      </c>
      <c r="AN1170" s="45">
        <v>89.99999983841964</v>
      </c>
      <c r="AO1170" s="12">
        <v>0</v>
      </c>
      <c r="AP1170" s="12">
        <v>-2019.0518196129781</v>
      </c>
      <c r="AQ1170" s="12">
        <v>9819.3512439209571</v>
      </c>
      <c r="AR1170" s="12">
        <v>12423.43475627581</v>
      </c>
      <c r="AS1170" s="44">
        <v>14191.280981814009</v>
      </c>
      <c r="AT1170" s="45">
        <v>13908.784333126297</v>
      </c>
      <c r="AU1170" s="12">
        <v>0</v>
      </c>
      <c r="AV1170" s="12">
        <v>11417.284255570017</v>
      </c>
      <c r="AW1170" s="12">
        <v>17119.997128155737</v>
      </c>
      <c r="AX1170" s="12">
        <v>15290.463124094529</v>
      </c>
      <c r="AY1170" s="44">
        <v>9870.8822358521684</v>
      </c>
      <c r="AZ1170" s="45">
        <v>8677.4963336580731</v>
      </c>
      <c r="BA1170" s="12">
        <v>0</v>
      </c>
      <c r="BB1170" s="12">
        <v>9411.060017343736</v>
      </c>
      <c r="BC1170" s="12">
        <v>12262.510818864241</v>
      </c>
      <c r="BD1170" s="12">
        <v>14181.619350014174</v>
      </c>
      <c r="BE1170" s="44">
        <v>13920.687495636477</v>
      </c>
      <c r="BF1170" s="45">
        <v>13908.784343126297</v>
      </c>
      <c r="BG1170" s="12">
        <v>0</v>
      </c>
      <c r="BH1170" s="12">
        <v>17144.752097798821</v>
      </c>
      <c r="BI1170" s="12">
        <v>15499.587247078189</v>
      </c>
      <c r="BJ1170" s="12">
        <v>10099.603856657099</v>
      </c>
      <c r="BK1170" s="44">
        <v>8775.3293319546483</v>
      </c>
      <c r="BL1170" s="45">
        <v>5131.5343018279318</v>
      </c>
      <c r="BM1170" s="12">
        <v>0</v>
      </c>
      <c r="BN1170" s="12">
        <v>0</v>
      </c>
      <c r="BO1170" s="12">
        <v>60.168874757681138</v>
      </c>
      <c r="BP1170" s="12">
        <v>37.734286565003138</v>
      </c>
      <c r="BQ1170" s="48">
        <v>32.585597058607483</v>
      </c>
      <c r="BR1170" s="49">
        <v>13.873955138168618</v>
      </c>
      <c r="BS1170" s="13">
        <v>0</v>
      </c>
      <c r="BT1170" s="12">
        <v>184.13281980501654</v>
      </c>
      <c r="BV1170" s="14">
        <f>Таблица1[[#This Row],[Lкан_леб,мм]]</f>
        <v>58145.867180194982</v>
      </c>
      <c r="BW1170" s="50">
        <f>Таблица1[[#This Row],[угол обхв4]]+Таблица1[[#This Row],[Lдуг 3,мм]]</f>
        <v>12784.809129944142</v>
      </c>
      <c r="BX1170" s="54">
        <f>Таблица1[[#This Row],[угол обхв5]]+Таблица1[[#This Row],[Y5, мм]]</f>
        <v>58574.326328665571</v>
      </c>
      <c r="BY1170" s="14">
        <f>Таблица1[[#This Row],[угол обхв6]]+Таблица1[[#This Row],[Lдуг 4,мм]]</f>
        <v>15716.490710766113</v>
      </c>
      <c r="BZ1170" s="14">
        <f>Таблица1[[#This Row],[Т1]]+Таблица1[[#This Row],[X6, мм]]</f>
        <v>58843.030045577318</v>
      </c>
      <c r="CA1170" s="14">
        <f>Таблица1[[#This Row],[Т2]]+Таблица1[[#This Row],[Lдуг 5,мм]]</f>
        <v>21197.022892954261</v>
      </c>
      <c r="CB1170" s="14">
        <f>Таблица1[[#This Row],[Т3]]+Таблица1[[#This Row],[Y6, мм]]</f>
        <v>59075.07023619688</v>
      </c>
      <c r="CC1170" s="14">
        <f>Таблица1[[#This Row],[Т4]]+Таблица1[[#This Row],[Lдуг 6,мм]]</f>
        <v>22325.49841329132</v>
      </c>
      <c r="CD1170" s="14">
        <f>Таблица1[[#This Row],[Т5]]+Таблица1[[#This Row],[Lдуг 1,мм]]</f>
        <v>59173.865884750368</v>
      </c>
      <c r="CE1170" s="14">
        <f>Таблица1[[#This Row],[Т6]]+Таблица1[[#This Row],[Lпрям1, мм]]</f>
        <v>25871.460445121462</v>
      </c>
      <c r="CF1170" s="15">
        <f>Таблица1[[#This Row],[Т7]]+Таблица1[[#This Row],[Lдуг 2,мм]]</f>
        <v>59173.865884750368</v>
      </c>
      <c r="CG1170" s="14">
        <f>Таблица1[[#This Row],[Т8]]+Таблица1[[#This Row],[Lпрям2, мм]]</f>
        <v>25871.460445121462</v>
      </c>
      <c r="CH1170" s="14">
        <f>Таблица1[[#This Row],[Т9]]-Таблица1[[#This Row],[Т9]]</f>
        <v>0</v>
      </c>
      <c r="CI1170" s="50">
        <f>Таблица1[[#This Row],[Т9]]-Таблица1[[#This Row],[Т8]]</f>
        <v>33302.405439628907</v>
      </c>
      <c r="CJ1170" s="54">
        <f>Таблица1[[#This Row],[Т9]]-Таблица1[[#This Row],[Т7]]</f>
        <v>0</v>
      </c>
      <c r="CK1170" s="14">
        <f>Таблица1[[#This Row],[Т9]]-Таблица1[[#This Row],[Т6]]</f>
        <v>36848.367471459045</v>
      </c>
      <c r="CL1170" s="14">
        <f>Таблица1[[#This Row],[Т9]]-Таблица1[[#This Row],[Т5]]</f>
        <v>98.795648553488718</v>
      </c>
      <c r="CM1170" s="14">
        <f>Таблица1[[#This Row],[Т9]]-Таблица1[[#This Row],[Т4]]</f>
        <v>37976.842991796104</v>
      </c>
      <c r="CN1170" s="14">
        <f>Таблица1[[#This Row],[Т9]]-Таблица1[[#This Row],[Т3]]</f>
        <v>330.83583917305077</v>
      </c>
      <c r="CO1170" s="14">
        <f>Таблица1[[#This Row],[Т9]]-Таблица1[[#This Row],[Т2]]</f>
        <v>43457.375173984256</v>
      </c>
      <c r="CP1170" s="14">
        <f>Таблица1[[#This Row],[Т9]]-Таблица1[[#This Row],[Т1]]</f>
        <v>599.53955608479737</v>
      </c>
      <c r="CQ1170" s="14">
        <f>Таблица1[[#This Row],[Т9]]-Таблица1[[#This Row],[угол обхв6]]</f>
        <v>46389.056754806224</v>
      </c>
      <c r="CR1170" s="14">
        <f>Таблица1[[#This Row],[Т9]]-Таблица1[[#This Row],[угол обхв5]]</f>
        <v>1027.9987045553862</v>
      </c>
      <c r="CS1170" s="14">
        <f>Таблица1[[#This Row],[Т9]]-Таблица1[[#This Row],[угол обхв4]]</f>
        <v>59173.865884750368</v>
      </c>
      <c r="CT1170" s="14">
        <f>Таблица1[[#This Row],[Lкан_прям, мм]]+Таблица1[[#This Row],[Lкан_дуг, мм]]+Таблица1[[#This Row],[Lкан_леб,мм]]</f>
        <v>85045.326329871838</v>
      </c>
      <c r="CU1170" s="16">
        <f>Таблица1[[#This Row],[Lкан_леб,мм]]</f>
        <v>58145.867180194982</v>
      </c>
      <c r="CV1170" s="14">
        <f>2534431-(Таблица1[[#This Row],[Т23]]+Таблица1[[#This Row],[угол обхв3]])</f>
        <v>2449201.5408503232</v>
      </c>
      <c r="CW1170" s="50">
        <f>SUM(X1170:AC1170,AD1170:AI1170)-Таблица1[[#This Row],[lподв_min, мм]]</f>
        <v>23353.4971166961</v>
      </c>
      <c r="CX1170" s="17">
        <f>CW1609-Таблица1[[#This Row],[Суммарная длина каната]]</f>
        <v>-2426794.0508811777</v>
      </c>
    </row>
    <row r="1171" spans="1:102" x14ac:dyDescent="0.25">
      <c r="A1171" s="21">
        <v>1170</v>
      </c>
      <c r="B1171" s="10">
        <v>28.45306122448979</v>
      </c>
      <c r="C1171" s="10">
        <v>90.88204081632658</v>
      </c>
      <c r="D1171" s="11">
        <v>14639.150204626336</v>
      </c>
      <c r="E1171" s="11">
        <v>8894.4726698867926</v>
      </c>
      <c r="F1171" s="11">
        <v>13758.620874643826</v>
      </c>
      <c r="G1171" s="11">
        <v>8705.9067688321447</v>
      </c>
      <c r="H1171" s="11">
        <v>14231.149714626337</v>
      </c>
      <c r="I1171" s="11">
        <v>5272.7112332811184</v>
      </c>
      <c r="J1171" s="11">
        <v>3621.7614366056755</v>
      </c>
      <c r="K1171" s="11">
        <v>25909.686831641342</v>
      </c>
      <c r="L1171" s="11">
        <v>989.77231803551319</v>
      </c>
      <c r="M1171" s="11">
        <v>58145.867180194982</v>
      </c>
      <c r="N1171" s="11">
        <v>9593.8399756425406</v>
      </c>
      <c r="O1171" s="11">
        <v>16779.984381513117</v>
      </c>
      <c r="P1171" s="43">
        <v>12058.317738723974</v>
      </c>
      <c r="Q1171" s="11">
        <v>15262.679621843077</v>
      </c>
      <c r="R1171" s="11">
        <v>14057.655852306681</v>
      </c>
      <c r="S1171" s="11">
        <v>10159.849024265342</v>
      </c>
      <c r="T1171" s="11">
        <v>14639.150204626336</v>
      </c>
      <c r="U1171" s="11">
        <v>8894.4726698867926</v>
      </c>
      <c r="V1171" s="11">
        <v>13794.737611127561</v>
      </c>
      <c r="W1171" s="11">
        <v>8570.1990632817069</v>
      </c>
      <c r="X1171" s="12">
        <v>0</v>
      </c>
      <c r="Y1171" s="12">
        <v>414.68215184958467</v>
      </c>
      <c r="Z1171" s="12">
        <v>263.36752028485711</v>
      </c>
      <c r="AA1171" s="44">
        <v>232.0401906195587</v>
      </c>
      <c r="AB1171" s="45">
        <v>79.682455281512702</v>
      </c>
      <c r="AC1171" s="12">
        <v>0</v>
      </c>
      <c r="AD1171" s="12">
        <v>12784.809129944142</v>
      </c>
      <c r="AE1171" s="12">
        <v>2894.1085636928383</v>
      </c>
      <c r="AF1171" s="12">
        <v>5480.5321821881489</v>
      </c>
      <c r="AG1171" s="44">
        <v>1128.4755203370621</v>
      </c>
      <c r="AH1171" s="45">
        <v>3621.7614354791508</v>
      </c>
      <c r="AI1171" s="12">
        <v>0</v>
      </c>
      <c r="AJ1171" s="12">
        <v>-26.614803404703494</v>
      </c>
      <c r="AK1171" s="12">
        <v>31.619356253101223</v>
      </c>
      <c r="AL1171" s="12">
        <v>68.604276285327714</v>
      </c>
      <c r="AM1171" s="44">
        <v>101.18987334393515</v>
      </c>
      <c r="AN1171" s="45">
        <v>89.999999841801326</v>
      </c>
      <c r="AO1171" s="12">
        <v>0</v>
      </c>
      <c r="AP1171" s="12">
        <v>-2019.0518196129781</v>
      </c>
      <c r="AQ1171" s="12">
        <v>9807.743610672549</v>
      </c>
      <c r="AR1171" s="12">
        <v>12438.19962146852</v>
      </c>
      <c r="AS1171" s="44">
        <v>14457.899555937984</v>
      </c>
      <c r="AT1171" s="45">
        <v>14231.150204626336</v>
      </c>
      <c r="AU1171" s="12">
        <v>0</v>
      </c>
      <c r="AV1171" s="12">
        <v>11417.284255570017</v>
      </c>
      <c r="AW1171" s="12">
        <v>17127.41672733162</v>
      </c>
      <c r="AX1171" s="12">
        <v>15411.520997684804</v>
      </c>
      <c r="AY1171" s="44">
        <v>10080.672148199803</v>
      </c>
      <c r="AZ1171" s="45">
        <v>8894.4726687602706</v>
      </c>
      <c r="BA1171" s="12">
        <v>0</v>
      </c>
      <c r="BB1171" s="12">
        <v>9411.060017343736</v>
      </c>
      <c r="BC1171" s="12">
        <v>12272.221373753982</v>
      </c>
      <c r="BD1171" s="12">
        <v>14437.53773505123</v>
      </c>
      <c r="BE1171" s="44">
        <v>14238.906500995034</v>
      </c>
      <c r="BF1171" s="45">
        <v>14231.150214626337</v>
      </c>
      <c r="BG1171" s="12">
        <v>0</v>
      </c>
      <c r="BH1171" s="12">
        <v>17144.752097798821</v>
      </c>
      <c r="BI1171" s="12">
        <v>15610.11196766158</v>
      </c>
      <c r="BJ1171" s="12">
        <v>10308.690400107069</v>
      </c>
      <c r="BK1171" s="44">
        <v>8973.6495459523339</v>
      </c>
      <c r="BL1171" s="45">
        <v>5272.7112332811193</v>
      </c>
      <c r="BM1171" s="12">
        <v>0</v>
      </c>
      <c r="BN1171" s="12">
        <v>0</v>
      </c>
      <c r="BO1171" s="12">
        <v>58.234159657804724</v>
      </c>
      <c r="BP1171" s="12">
        <v>36.984920032226498</v>
      </c>
      <c r="BQ1171" s="48">
        <v>32.585597058607419</v>
      </c>
      <c r="BR1171" s="49">
        <v>11.189873502133809</v>
      </c>
      <c r="BS1171" s="13">
        <v>0</v>
      </c>
      <c r="BT1171" s="12">
        <v>184.13281980501654</v>
      </c>
      <c r="BV1171" s="14">
        <f>Таблица1[[#This Row],[Lкан_леб,мм]]</f>
        <v>58145.867180194982</v>
      </c>
      <c r="BW1171" s="50">
        <f>Таблица1[[#This Row],[угол обхв4]]+Таблица1[[#This Row],[Lдуг 3,мм]]</f>
        <v>12784.809129944142</v>
      </c>
      <c r="BX1171" s="54">
        <f>Таблица1[[#This Row],[угол обхв5]]+Таблица1[[#This Row],[Y5, мм]]</f>
        <v>58560.549332044568</v>
      </c>
      <c r="BY1171" s="14">
        <f>Таблица1[[#This Row],[угол обхв6]]+Таблица1[[#This Row],[Lдуг 4,мм]]</f>
        <v>15678.91769363698</v>
      </c>
      <c r="BZ1171" s="14">
        <f>Таблица1[[#This Row],[Т1]]+Таблица1[[#This Row],[X6, мм]]</f>
        <v>58823.916852329421</v>
      </c>
      <c r="CA1171" s="14">
        <f>Таблица1[[#This Row],[Т2]]+Таблица1[[#This Row],[Lдуг 5,мм]]</f>
        <v>21159.449875825128</v>
      </c>
      <c r="CB1171" s="14">
        <f>Таблица1[[#This Row],[Т3]]+Таблица1[[#This Row],[Y6, мм]]</f>
        <v>59055.957042948983</v>
      </c>
      <c r="CC1171" s="14">
        <f>Таблица1[[#This Row],[Т4]]+Таблица1[[#This Row],[Lдуг 6,мм]]</f>
        <v>22287.925396162191</v>
      </c>
      <c r="CD1171" s="14">
        <f>Таблица1[[#This Row],[Т5]]+Таблица1[[#This Row],[Lдуг 1,мм]]</f>
        <v>59135.639498230499</v>
      </c>
      <c r="CE1171" s="14">
        <f>Таблица1[[#This Row],[Т6]]+Таблица1[[#This Row],[Lпрям1, мм]]</f>
        <v>25909.686831641342</v>
      </c>
      <c r="CF1171" s="15">
        <f>Таблица1[[#This Row],[Т7]]+Таблица1[[#This Row],[Lдуг 2,мм]]</f>
        <v>59135.639498230499</v>
      </c>
      <c r="CG1171" s="14">
        <f>Таблица1[[#This Row],[Т8]]+Таблица1[[#This Row],[Lпрям2, мм]]</f>
        <v>25909.686831641342</v>
      </c>
      <c r="CH1171" s="14">
        <f>Таблица1[[#This Row],[Т9]]-Таблица1[[#This Row],[Т9]]</f>
        <v>0</v>
      </c>
      <c r="CI1171" s="50">
        <f>Таблица1[[#This Row],[Т9]]-Таблица1[[#This Row],[Т8]]</f>
        <v>33225.952666589161</v>
      </c>
      <c r="CJ1171" s="54">
        <f>Таблица1[[#This Row],[Т9]]-Таблица1[[#This Row],[Т7]]</f>
        <v>0</v>
      </c>
      <c r="CK1171" s="14">
        <f>Таблица1[[#This Row],[Т9]]-Таблица1[[#This Row],[Т6]]</f>
        <v>36847.714102068305</v>
      </c>
      <c r="CL1171" s="14">
        <f>Таблица1[[#This Row],[Т9]]-Таблица1[[#This Row],[Т5]]</f>
        <v>79.682455281516013</v>
      </c>
      <c r="CM1171" s="14">
        <f>Таблица1[[#This Row],[Т9]]-Таблица1[[#This Row],[Т4]]</f>
        <v>37976.189622405371</v>
      </c>
      <c r="CN1171" s="14">
        <f>Таблица1[[#This Row],[Т9]]-Таблица1[[#This Row],[Т3]]</f>
        <v>311.72264590107807</v>
      </c>
      <c r="CO1171" s="14">
        <f>Таблица1[[#This Row],[Т9]]-Таблица1[[#This Row],[Т2]]</f>
        <v>43456.721804593515</v>
      </c>
      <c r="CP1171" s="14">
        <f>Таблица1[[#This Row],[Т9]]-Таблица1[[#This Row],[Т1]]</f>
        <v>575.09016618593159</v>
      </c>
      <c r="CQ1171" s="14">
        <f>Таблица1[[#This Row],[Т9]]-Таблица1[[#This Row],[угол обхв6]]</f>
        <v>46350.830368286355</v>
      </c>
      <c r="CR1171" s="14">
        <f>Таблица1[[#This Row],[Т9]]-Таблица1[[#This Row],[угол обхв5]]</f>
        <v>989.77231803551695</v>
      </c>
      <c r="CS1171" s="14">
        <f>Таблица1[[#This Row],[Т9]]-Таблица1[[#This Row],[угол обхв4]]</f>
        <v>59135.639498230499</v>
      </c>
      <c r="CT1171" s="14">
        <f>Таблица1[[#This Row],[Lкан_прям, мм]]+Таблица1[[#This Row],[Lкан_дуг, мм]]+Таблица1[[#This Row],[Lкан_леб,мм]]</f>
        <v>85045.326329871838</v>
      </c>
      <c r="CU1171" s="16">
        <f>Таблица1[[#This Row],[Lкан_леб,мм]]</f>
        <v>58145.867180194982</v>
      </c>
      <c r="CV1171" s="14">
        <f>2534431-(Таблица1[[#This Row],[Т23]]+Таблица1[[#This Row],[угол обхв3]])</f>
        <v>2449201.5408503232</v>
      </c>
      <c r="CW1171" s="50">
        <f>SUM(X1171:AC1171,AD1171:AI1171)-Таблица1[[#This Row],[lподв_min, мм]]</f>
        <v>23277.697713071178</v>
      </c>
      <c r="CX1171" s="17">
        <f>CW1610-Таблица1[[#This Row],[Суммарная длина каната]]</f>
        <v>-2426847.5437639216</v>
      </c>
    </row>
    <row r="1172" spans="1:102" x14ac:dyDescent="0.25">
      <c r="A1172" s="21">
        <v>1171</v>
      </c>
      <c r="B1172" s="10">
        <v>28.45306122448979</v>
      </c>
      <c r="C1172" s="10">
        <v>93.566122448979641</v>
      </c>
      <c r="D1172" s="11">
        <v>14951.001646756353</v>
      </c>
      <c r="E1172" s="11">
        <v>9126.3070140494819</v>
      </c>
      <c r="F1172" s="11">
        <v>14080.26866372628</v>
      </c>
      <c r="G1172" s="11">
        <v>8896.7137383126901</v>
      </c>
      <c r="H1172" s="11">
        <v>14543.001156756354</v>
      </c>
      <c r="I1172" s="11">
        <v>5427.4763146628293</v>
      </c>
      <c r="J1172" s="11">
        <v>3698.8306993866527</v>
      </c>
      <c r="K1172" s="11">
        <v>25947.9132181606</v>
      </c>
      <c r="L1172" s="11">
        <v>951.54593151624681</v>
      </c>
      <c r="M1172" s="11">
        <v>58145.867180194982</v>
      </c>
      <c r="N1172" s="11">
        <v>9593.8399756425406</v>
      </c>
      <c r="O1172" s="11">
        <v>16779.984381513117</v>
      </c>
      <c r="P1172" s="43">
        <v>12074.784236736494</v>
      </c>
      <c r="Q1172" s="11">
        <v>15366.66993701307</v>
      </c>
      <c r="R1172" s="11">
        <v>14310.889018034177</v>
      </c>
      <c r="S1172" s="11">
        <v>10363.064396299687</v>
      </c>
      <c r="T1172" s="11">
        <v>14951.001646756353</v>
      </c>
      <c r="U1172" s="11">
        <v>9126.3070140494819</v>
      </c>
      <c r="V1172" s="11">
        <v>14122.700823963398</v>
      </c>
      <c r="W1172" s="11">
        <v>8762.8462225457533</v>
      </c>
      <c r="X1172" s="12">
        <v>0</v>
      </c>
      <c r="Y1172" s="12">
        <v>400.79219985388863</v>
      </c>
      <c r="Z1172" s="12">
        <v>258.14427903265573</v>
      </c>
      <c r="AA1172" s="44">
        <v>232.04019061955907</v>
      </c>
      <c r="AB1172" s="45">
        <v>60.569262010143369</v>
      </c>
      <c r="AC1172" s="12">
        <v>0</v>
      </c>
      <c r="AD1172" s="12">
        <v>12784.809129944142</v>
      </c>
      <c r="AE1172" s="12">
        <v>2855.2656874076542</v>
      </c>
      <c r="AF1172" s="12">
        <v>5480.5321821881498</v>
      </c>
      <c r="AG1172" s="44">
        <v>1128.4755203370603</v>
      </c>
      <c r="AH1172" s="45">
        <v>3698.8306982835988</v>
      </c>
      <c r="AI1172" s="12">
        <v>0</v>
      </c>
      <c r="AJ1172" s="12">
        <v>-26.614803404703494</v>
      </c>
      <c r="AK1172" s="12">
        <v>29.668778735962263</v>
      </c>
      <c r="AL1172" s="12">
        <v>65.920194652674624</v>
      </c>
      <c r="AM1172" s="44">
        <v>98.5057917112821</v>
      </c>
      <c r="AN1172" s="45">
        <v>89.999999845097577</v>
      </c>
      <c r="AO1172" s="12">
        <v>0</v>
      </c>
      <c r="AP1172" s="12">
        <v>-2019.0518196129781</v>
      </c>
      <c r="AQ1172" s="12">
        <v>9795.7939639873366</v>
      </c>
      <c r="AR1172" s="12">
        <v>12447.279277865144</v>
      </c>
      <c r="AS1172" s="44">
        <v>14714.401392202319</v>
      </c>
      <c r="AT1172" s="45">
        <v>14543.001646756353</v>
      </c>
      <c r="AU1172" s="12">
        <v>0</v>
      </c>
      <c r="AV1172" s="12">
        <v>11417.284255570017</v>
      </c>
      <c r="AW1172" s="12">
        <v>17134.496139557374</v>
      </c>
      <c r="AX1172" s="12">
        <v>15533.137484404644</v>
      </c>
      <c r="AY1172" s="44">
        <v>10302.717367431738</v>
      </c>
      <c r="AZ1172" s="45">
        <v>9126.3070129464304</v>
      </c>
      <c r="BA1172" s="12">
        <v>0</v>
      </c>
      <c r="BB1172" s="12">
        <v>9411.060017343736</v>
      </c>
      <c r="BC1172" s="12">
        <v>12276.73822508129</v>
      </c>
      <c r="BD1172" s="12">
        <v>14683.384059162825</v>
      </c>
      <c r="BE1172" s="44">
        <v>14547.489272588209</v>
      </c>
      <c r="BF1172" s="45">
        <v>14543.001656756354</v>
      </c>
      <c r="BG1172" s="12">
        <v>0</v>
      </c>
      <c r="BH1172" s="12">
        <v>17144.752097798821</v>
      </c>
      <c r="BI1172" s="12">
        <v>15721.181695057327</v>
      </c>
      <c r="BJ1172" s="12">
        <v>10529.531943691261</v>
      </c>
      <c r="BK1172" s="44">
        <v>9186.6540429174311</v>
      </c>
      <c r="BL1172" s="45">
        <v>5427.4763146628311</v>
      </c>
      <c r="BM1172" s="12">
        <v>0</v>
      </c>
      <c r="BN1172" s="12">
        <v>0</v>
      </c>
      <c r="BO1172" s="12">
        <v>56.283582140665757</v>
      </c>
      <c r="BP1172" s="12">
        <v>36.251415916712361</v>
      </c>
      <c r="BQ1172" s="48">
        <v>32.585597058607476</v>
      </c>
      <c r="BR1172" s="49">
        <v>8.5057918661845306</v>
      </c>
      <c r="BS1172" s="13">
        <v>0</v>
      </c>
      <c r="BT1172" s="12">
        <v>184.13281980501654</v>
      </c>
      <c r="BV1172" s="14">
        <f>Таблица1[[#This Row],[Lкан_леб,мм]]</f>
        <v>58145.867180194982</v>
      </c>
      <c r="BW1172" s="50">
        <f>Таблица1[[#This Row],[угол обхв4]]+Таблица1[[#This Row],[Lдуг 3,мм]]</f>
        <v>12784.809129944142</v>
      </c>
      <c r="BX1172" s="54">
        <f>Таблица1[[#This Row],[угол обхв5]]+Таблица1[[#This Row],[Y5, мм]]</f>
        <v>58546.65938004887</v>
      </c>
      <c r="BY1172" s="14">
        <f>Таблица1[[#This Row],[угол обхв6]]+Таблица1[[#This Row],[Lдуг 4,мм]]</f>
        <v>15640.074817351797</v>
      </c>
      <c r="BZ1172" s="14">
        <f>Таблица1[[#This Row],[Т1]]+Таблица1[[#This Row],[X6, мм]]</f>
        <v>58804.803659081525</v>
      </c>
      <c r="CA1172" s="14">
        <f>Таблица1[[#This Row],[Т2]]+Таблица1[[#This Row],[Lдуг 5,мм]]</f>
        <v>21120.606999539945</v>
      </c>
      <c r="CB1172" s="14">
        <f>Таблица1[[#This Row],[Т3]]+Таблица1[[#This Row],[Y6, мм]]</f>
        <v>59036.843849701087</v>
      </c>
      <c r="CC1172" s="14">
        <f>Таблица1[[#This Row],[Т4]]+Таблица1[[#This Row],[Lдуг 6,мм]]</f>
        <v>22249.082519877004</v>
      </c>
      <c r="CD1172" s="14">
        <f>Таблица1[[#This Row],[Т5]]+Таблица1[[#This Row],[Lдуг 1,мм]]</f>
        <v>59097.413111711227</v>
      </c>
      <c r="CE1172" s="14">
        <f>Таблица1[[#This Row],[Т6]]+Таблица1[[#This Row],[Lпрям1, мм]]</f>
        <v>25947.913218160604</v>
      </c>
      <c r="CF1172" s="15">
        <f>Таблица1[[#This Row],[Т7]]+Таблица1[[#This Row],[Lдуг 2,мм]]</f>
        <v>59097.413111711227</v>
      </c>
      <c r="CG1172" s="14">
        <f>Таблица1[[#This Row],[Т8]]+Таблица1[[#This Row],[Lпрям2, мм]]</f>
        <v>25947.913218160604</v>
      </c>
      <c r="CH1172" s="14">
        <f>Таблица1[[#This Row],[Т9]]-Таблица1[[#This Row],[Т9]]</f>
        <v>0</v>
      </c>
      <c r="CI1172" s="50">
        <f>Таблица1[[#This Row],[Т9]]-Таблица1[[#This Row],[Т8]]</f>
        <v>33149.499893550623</v>
      </c>
      <c r="CJ1172" s="54">
        <f>Таблица1[[#This Row],[Т9]]-Таблица1[[#This Row],[Т7]]</f>
        <v>0</v>
      </c>
      <c r="CK1172" s="14">
        <f>Таблица1[[#This Row],[Т9]]-Таблица1[[#This Row],[Т6]]</f>
        <v>36848.330591834223</v>
      </c>
      <c r="CL1172" s="14">
        <f>Таблица1[[#This Row],[Т9]]-Таблица1[[#This Row],[Т5]]</f>
        <v>60.569262010139937</v>
      </c>
      <c r="CM1172" s="14">
        <f>Таблица1[[#This Row],[Т9]]-Таблица1[[#This Row],[Т4]]</f>
        <v>37976.806112171282</v>
      </c>
      <c r="CN1172" s="14">
        <f>Таблица1[[#This Row],[Т9]]-Таблица1[[#This Row],[Т3]]</f>
        <v>292.60945262970199</v>
      </c>
      <c r="CO1172" s="14">
        <f>Таблица1[[#This Row],[Т9]]-Таблица1[[#This Row],[Т2]]</f>
        <v>43457.338294359433</v>
      </c>
      <c r="CP1172" s="14">
        <f>Таблица1[[#This Row],[Т9]]-Таблица1[[#This Row],[Т1]]</f>
        <v>550.75373166235659</v>
      </c>
      <c r="CQ1172" s="14">
        <f>Таблица1[[#This Row],[Т9]]-Таблица1[[#This Row],[угол обхв6]]</f>
        <v>46312.603981767083</v>
      </c>
      <c r="CR1172" s="14">
        <f>Таблица1[[#This Row],[Т9]]-Таблица1[[#This Row],[угол обхв5]]</f>
        <v>951.54593151624431</v>
      </c>
      <c r="CS1172" s="14">
        <f>Таблица1[[#This Row],[Т9]]-Таблица1[[#This Row],[угол обхв4]]</f>
        <v>59097.413111711227</v>
      </c>
      <c r="CT1172" s="14">
        <f>Таблица1[[#This Row],[Lкан_прям, мм]]+Таблица1[[#This Row],[Lкан_дуг, мм]]+Таблица1[[#This Row],[Lкан_леб,мм]]</f>
        <v>85045.326329871838</v>
      </c>
      <c r="CU1172" s="16">
        <f>Таблица1[[#This Row],[Lкан_леб,мм]]</f>
        <v>58145.867180194982</v>
      </c>
      <c r="CV1172" s="14">
        <f>2534431-(Таблица1[[#This Row],[Т23]]+Таблица1[[#This Row],[угол обхв3]])</f>
        <v>2449201.5408503232</v>
      </c>
      <c r="CW1172" s="50">
        <f>SUM(X1172:AC1172,AD1172:AI1172)-Таблица1[[#This Row],[lподв_min, мм]]</f>
        <v>23200.628450290194</v>
      </c>
      <c r="CX1172" s="17">
        <f>CW1611-Таблица1[[#This Row],[Суммарная длина каната]]</f>
        <v>-2426900.9139117599</v>
      </c>
    </row>
    <row r="1173" spans="1:102" x14ac:dyDescent="0.25">
      <c r="A1173" s="21">
        <v>1172</v>
      </c>
      <c r="B1173" s="10">
        <v>28.45306122448979</v>
      </c>
      <c r="C1173" s="10">
        <v>96.250204081632717</v>
      </c>
      <c r="D1173" s="11">
        <v>14441.282775976282</v>
      </c>
      <c r="E1173" s="11">
        <v>8970.6401993539657</v>
      </c>
      <c r="F1173" s="11">
        <v>14392.628294603699</v>
      </c>
      <c r="G1173" s="11">
        <v>9102.3737996325763</v>
      </c>
      <c r="H1173" s="11">
        <v>14849.282285976284</v>
      </c>
      <c r="I1173" s="11">
        <v>5595.3951273881221</v>
      </c>
      <c r="J1173" s="11">
        <v>3375.2450719658436</v>
      </c>
      <c r="K1173" s="11">
        <v>25974.544083619065</v>
      </c>
      <c r="L1173" s="11">
        <v>924.91506605778636</v>
      </c>
      <c r="M1173" s="11">
        <v>58145.867180194982</v>
      </c>
      <c r="N1173" s="11">
        <v>9593.8399756425406</v>
      </c>
      <c r="O1173" s="11">
        <v>16779.984381513117</v>
      </c>
      <c r="P1173" s="43">
        <v>12086.362914620475</v>
      </c>
      <c r="Q1173" s="11">
        <v>15471.317275366273</v>
      </c>
      <c r="R1173" s="11">
        <v>14554.328009397839</v>
      </c>
      <c r="S1173" s="11">
        <v>10577.915463644642</v>
      </c>
      <c r="T1173" s="11">
        <v>15251.654409987124</v>
      </c>
      <c r="U1173" s="11">
        <v>9372.4906874594217</v>
      </c>
      <c r="V1173" s="11">
        <v>14441.282775976282</v>
      </c>
      <c r="W1173" s="11">
        <v>8970.6401993539657</v>
      </c>
      <c r="X1173" s="12">
        <v>0</v>
      </c>
      <c r="Y1173" s="12">
        <v>386.78076153144377</v>
      </c>
      <c r="Z1173" s="12">
        <v>253.04252410720369</v>
      </c>
      <c r="AA1173" s="44">
        <v>232.04019061955913</v>
      </c>
      <c r="AB1173" s="45">
        <v>47.253829333788026</v>
      </c>
      <c r="AC1173" s="12">
        <v>5.7977604657916846</v>
      </c>
      <c r="AD1173" s="12">
        <v>12784.809129944142</v>
      </c>
      <c r="AE1173" s="12">
        <v>2815.1874175695571</v>
      </c>
      <c r="AF1173" s="12">
        <v>5480.532182188148</v>
      </c>
      <c r="AG1173" s="44">
        <v>1128.4755203370598</v>
      </c>
      <c r="AH1173" s="45">
        <v>390.2947604055156</v>
      </c>
      <c r="AI1173" s="12">
        <v>3375.2450731746435</v>
      </c>
      <c r="AJ1173" s="12">
        <v>-26.614803404703494</v>
      </c>
      <c r="AK1173" s="12">
        <v>27.701140792864333</v>
      </c>
      <c r="AL1173" s="12">
        <v>63.236113020021584</v>
      </c>
      <c r="AM1173" s="44">
        <v>95.821710078629067</v>
      </c>
      <c r="AN1173" s="45">
        <v>89.185815503488044</v>
      </c>
      <c r="AO1173" s="12">
        <v>89.99999983024702</v>
      </c>
      <c r="AP1173" s="12">
        <v>-2019.0518196129781</v>
      </c>
      <c r="AQ1173" s="12">
        <v>9783.5027227746214</v>
      </c>
      <c r="AR1173" s="12">
        <v>12450.653803317584</v>
      </c>
      <c r="AS1173" s="44">
        <v>14960.223686537514</v>
      </c>
      <c r="AT1173" s="45">
        <v>14843.695602970947</v>
      </c>
      <c r="AU1173" s="12">
        <v>14849.28277597628</v>
      </c>
      <c r="AV1173" s="12">
        <v>11417.284255570017</v>
      </c>
      <c r="AW1173" s="12">
        <v>17141.221204595025</v>
      </c>
      <c r="AX1173" s="12">
        <v>15655.045739171614</v>
      </c>
      <c r="AY1173" s="44">
        <v>10536.530692540704</v>
      </c>
      <c r="AZ1173" s="45">
        <v>9366.6931209063241</v>
      </c>
      <c r="BA1173" s="12">
        <v>8970.6402005627679</v>
      </c>
      <c r="BB1173" s="12">
        <v>9411.060017343736</v>
      </c>
      <c r="BC1173" s="12">
        <v>12276.025661752556</v>
      </c>
      <c r="BD1173" s="12">
        <v>14918.618898094948</v>
      </c>
      <c r="BE1173" s="44">
        <v>14845.758732847449</v>
      </c>
      <c r="BF1173" s="45">
        <v>14849.241582992459</v>
      </c>
      <c r="BG1173" s="12">
        <v>14849.282785976284</v>
      </c>
      <c r="BH1173" s="12">
        <v>17144.752097798821</v>
      </c>
      <c r="BI1173" s="12">
        <v>15832.554098448185</v>
      </c>
      <c r="BJ1173" s="12">
        <v>10761.643927449983</v>
      </c>
      <c r="BK1173" s="44">
        <v>9413.8754585633578</v>
      </c>
      <c r="BL1173" s="45">
        <v>8976.4377659070633</v>
      </c>
      <c r="BM1173" s="12">
        <v>5595.3951273881239</v>
      </c>
      <c r="BN1173" s="12">
        <v>0</v>
      </c>
      <c r="BO1173" s="12">
        <v>54.315944197567831</v>
      </c>
      <c r="BP1173" s="12">
        <v>35.534972227157255</v>
      </c>
      <c r="BQ1173" s="48">
        <v>32.585597058607483</v>
      </c>
      <c r="BR1173" s="49">
        <v>6.6358945751410312</v>
      </c>
      <c r="BS1173" s="13">
        <v>0.81418432675898489</v>
      </c>
      <c r="BT1173" s="12">
        <v>184.13281980501654</v>
      </c>
      <c r="BV1173" s="14">
        <f>Таблица1[[#This Row],[Lкан_леб,мм]]</f>
        <v>58145.867180194982</v>
      </c>
      <c r="BW1173" s="50">
        <f>Таблица1[[#This Row],[угол обхв4]]+Таблица1[[#This Row],[Lдуг 3,мм]]</f>
        <v>12784.809129944142</v>
      </c>
      <c r="BX1173" s="54">
        <f>Таблица1[[#This Row],[угол обхв5]]+Таблица1[[#This Row],[Y5, мм]]</f>
        <v>58532.647941726427</v>
      </c>
      <c r="BY1173" s="14">
        <f>Таблица1[[#This Row],[угол обхв6]]+Таблица1[[#This Row],[Lдуг 4,мм]]</f>
        <v>15599.9965475137</v>
      </c>
      <c r="BZ1173" s="14">
        <f>Таблица1[[#This Row],[Т1]]+Таблица1[[#This Row],[X6, мм]]</f>
        <v>58785.690465833628</v>
      </c>
      <c r="CA1173" s="14">
        <f>Таблица1[[#This Row],[Т2]]+Таблица1[[#This Row],[Lдуг 5,мм]]</f>
        <v>21080.528729701848</v>
      </c>
      <c r="CB1173" s="14">
        <f>Таблица1[[#This Row],[Т3]]+Таблица1[[#This Row],[Y6, мм]]</f>
        <v>59017.73065645319</v>
      </c>
      <c r="CC1173" s="14">
        <f>Таблица1[[#This Row],[Т4]]+Таблица1[[#This Row],[Lдуг 6,мм]]</f>
        <v>22209.004250038906</v>
      </c>
      <c r="CD1173" s="14">
        <f>Таблица1[[#This Row],[Т5]]+Таблица1[[#This Row],[Lдуг 1,мм]]</f>
        <v>59064.984485786976</v>
      </c>
      <c r="CE1173" s="14">
        <f>Таблица1[[#This Row],[Т6]]+Таблица1[[#This Row],[Lпрям1, мм]]</f>
        <v>22599.299010444422</v>
      </c>
      <c r="CF1173" s="15">
        <f>Таблица1[[#This Row],[Т7]]+Таблица1[[#This Row],[Lдуг 2,мм]]</f>
        <v>59070.782246252769</v>
      </c>
      <c r="CG1173" s="14">
        <f>Таблица1[[#This Row],[Т8]]+Таблица1[[#This Row],[Lпрям2, мм]]</f>
        <v>25974.544083619065</v>
      </c>
      <c r="CH1173" s="14">
        <f>Таблица1[[#This Row],[Т9]]-Таблица1[[#This Row],[Т9]]</f>
        <v>0</v>
      </c>
      <c r="CI1173" s="50">
        <f>Таблица1[[#This Row],[Т9]]-Таблица1[[#This Row],[Т8]]</f>
        <v>36471.483235808351</v>
      </c>
      <c r="CJ1173" s="54">
        <f>Таблица1[[#This Row],[Т9]]-Таблица1[[#This Row],[Т7]]</f>
        <v>5.7977604657935444</v>
      </c>
      <c r="CK1173" s="14">
        <f>Таблица1[[#This Row],[Т9]]-Таблица1[[#This Row],[Т6]]</f>
        <v>36861.777996213859</v>
      </c>
      <c r="CL1173" s="14">
        <f>Таблица1[[#This Row],[Т9]]-Таблица1[[#This Row],[Т5]]</f>
        <v>53.051589799579233</v>
      </c>
      <c r="CM1173" s="14">
        <f>Таблица1[[#This Row],[Т9]]-Таблица1[[#This Row],[Т4]]</f>
        <v>37990.253516550918</v>
      </c>
      <c r="CN1173" s="14">
        <f>Таблица1[[#This Row],[Т9]]-Таблица1[[#This Row],[Т3]]</f>
        <v>285.09178041914129</v>
      </c>
      <c r="CO1173" s="14">
        <f>Таблица1[[#This Row],[Т9]]-Таблица1[[#This Row],[Т2]]</f>
        <v>43470.78569873907</v>
      </c>
      <c r="CP1173" s="14">
        <f>Таблица1[[#This Row],[Т9]]-Таблица1[[#This Row],[Т1]]</f>
        <v>538.13430452634202</v>
      </c>
      <c r="CQ1173" s="14">
        <f>Таблица1[[#This Row],[Т9]]-Таблица1[[#This Row],[угол обхв6]]</f>
        <v>46285.973116308625</v>
      </c>
      <c r="CR1173" s="14">
        <f>Таблица1[[#This Row],[Т9]]-Таблица1[[#This Row],[угол обхв5]]</f>
        <v>924.91506605778704</v>
      </c>
      <c r="CS1173" s="14">
        <f>Таблица1[[#This Row],[Т9]]-Таблица1[[#This Row],[угол обхв4]]</f>
        <v>59070.782246252769</v>
      </c>
      <c r="CT1173" s="14">
        <f>Таблица1[[#This Row],[Lкан_прям, мм]]+Таблица1[[#This Row],[Lкан_дуг, мм]]+Таблица1[[#This Row],[Lкан_леб,мм]]</f>
        <v>85045.326329871838</v>
      </c>
      <c r="CU1173" s="16">
        <f>Таблица1[[#This Row],[Lкан_леб,мм]]</f>
        <v>58145.867180194982</v>
      </c>
      <c r="CV1173" s="14">
        <f>2534431-(Таблица1[[#This Row],[Т23]]+Таблица1[[#This Row],[угол обхв3]])</f>
        <v>2449201.5408503232</v>
      </c>
      <c r="CW1173" s="50">
        <f>SUM(X1173:AC1173,AD1173:AI1173)-Таблица1[[#This Row],[lподв_min, мм]]</f>
        <v>23524.214077711007</v>
      </c>
      <c r="CX1173" s="17">
        <f>CW1612-Таблица1[[#This Row],[Суммарная длина каната]]</f>
        <v>-2426954.0278917821</v>
      </c>
    </row>
    <row r="1174" spans="1:102" x14ac:dyDescent="0.25">
      <c r="A1174" s="21">
        <v>1173</v>
      </c>
      <c r="B1174" s="10">
        <v>28.45306122448979</v>
      </c>
      <c r="C1174" s="10">
        <v>98.934285714285778</v>
      </c>
      <c r="D1174" s="11">
        <v>14749.784449873905</v>
      </c>
      <c r="E1174" s="11">
        <v>9193.1250620940555</v>
      </c>
      <c r="F1174" s="11">
        <v>14695.014402703422</v>
      </c>
      <c r="G1174" s="11">
        <v>9322.4357033148899</v>
      </c>
      <c r="H1174" s="11">
        <v>15157.783959873906</v>
      </c>
      <c r="I1174" s="11">
        <v>5776.6026606493569</v>
      </c>
      <c r="J1174" s="11">
        <v>3416.5224014446994</v>
      </c>
      <c r="K1174" s="11">
        <v>25974.544083604465</v>
      </c>
      <c r="L1174" s="11">
        <v>924.91506607238534</v>
      </c>
      <c r="M1174" s="11">
        <v>58145.867180194982</v>
      </c>
      <c r="N1174" s="11">
        <v>9593.8399756425406</v>
      </c>
      <c r="O1174" s="11">
        <v>16779.984381513117</v>
      </c>
      <c r="P1174" s="43">
        <v>12093.028366994311</v>
      </c>
      <c r="Q1174" s="11">
        <v>15576.392024714551</v>
      </c>
      <c r="R1174" s="11">
        <v>14787.438684198129</v>
      </c>
      <c r="S1174" s="11">
        <v>10803.93081035716</v>
      </c>
      <c r="T1174" s="11">
        <v>15540.448816395447</v>
      </c>
      <c r="U1174" s="11">
        <v>9632.4835256669012</v>
      </c>
      <c r="V1174" s="11">
        <v>14749.784449873905</v>
      </c>
      <c r="W1174" s="11">
        <v>9193.1250620940555</v>
      </c>
      <c r="X1174" s="12">
        <v>0</v>
      </c>
      <c r="Y1174" s="12">
        <v>372.63866239160603</v>
      </c>
      <c r="Z1174" s="12">
        <v>248.0714299991441</v>
      </c>
      <c r="AA1174" s="44">
        <v>232.04019061955876</v>
      </c>
      <c r="AB1174" s="45">
        <v>47.253829333785404</v>
      </c>
      <c r="AC1174" s="12">
        <v>24.910953728291116</v>
      </c>
      <c r="AD1174" s="12">
        <v>12784.809129944142</v>
      </c>
      <c r="AE1174" s="12">
        <v>2773.9100880907044</v>
      </c>
      <c r="AF1174" s="12">
        <v>5480.5321821881489</v>
      </c>
      <c r="AG1174" s="44">
        <v>1128.4755203370612</v>
      </c>
      <c r="AH1174" s="45">
        <v>390.29476040551771</v>
      </c>
      <c r="AI1174" s="12">
        <v>3416.5224026388942</v>
      </c>
      <c r="AJ1174" s="12">
        <v>-26.614803404703494</v>
      </c>
      <c r="AK1174" s="12">
        <v>25.71515404245185</v>
      </c>
      <c r="AL1174" s="12">
        <v>60.552031387368508</v>
      </c>
      <c r="AM1174" s="44">
        <v>93.137628445975949</v>
      </c>
      <c r="AN1174" s="45">
        <v>86.501733870835281</v>
      </c>
      <c r="AO1174" s="12">
        <v>89.999999832297931</v>
      </c>
      <c r="AP1174" s="12">
        <v>-2019.0518196129781</v>
      </c>
      <c r="AQ1174" s="12">
        <v>9770.8701121571012</v>
      </c>
      <c r="AR1174" s="12">
        <v>12448.315793603379</v>
      </c>
      <c r="AS1174" s="44">
        <v>15194.827067414559</v>
      </c>
      <c r="AT1174" s="45">
        <v>15133.209065071931</v>
      </c>
      <c r="AU1174" s="12">
        <v>15157.784449873905</v>
      </c>
      <c r="AV1174" s="12">
        <v>11417.284255570017</v>
      </c>
      <c r="AW1174" s="12">
        <v>17147.576996734962</v>
      </c>
      <c r="AX1174" s="12">
        <v>15776.978276719779</v>
      </c>
      <c r="AY1174" s="44">
        <v>10781.599101503985</v>
      </c>
      <c r="AZ1174" s="45">
        <v>9607.5880453148093</v>
      </c>
      <c r="BA1174" s="12">
        <v>9193.1250632882529</v>
      </c>
      <c r="BB1174" s="12">
        <v>9411.060017343736</v>
      </c>
      <c r="BC1174" s="12">
        <v>12270.058503508872</v>
      </c>
      <c r="BD1174" s="12">
        <v>15142.726110807198</v>
      </c>
      <c r="BE1174" s="44">
        <v>15133.060433179016</v>
      </c>
      <c r="BF1174" s="45">
        <v>15157.024201197421</v>
      </c>
      <c r="BG1174" s="12">
        <v>15157.784459873907</v>
      </c>
      <c r="BH1174" s="12">
        <v>17144.752097798821</v>
      </c>
      <c r="BI1174" s="12">
        <v>15943.984639936396</v>
      </c>
      <c r="BJ1174" s="12">
        <v>11004.517062362389</v>
      </c>
      <c r="BK1174" s="44">
        <v>9654.815234520076</v>
      </c>
      <c r="BL1174" s="45">
        <v>9218.0205424461474</v>
      </c>
      <c r="BM1174" s="12">
        <v>5776.6026606493588</v>
      </c>
      <c r="BN1174" s="12">
        <v>0</v>
      </c>
      <c r="BO1174" s="12">
        <v>52.329957447155351</v>
      </c>
      <c r="BP1174" s="12">
        <v>34.836877344916658</v>
      </c>
      <c r="BQ1174" s="48">
        <v>32.585597058607433</v>
      </c>
      <c r="BR1174" s="49">
        <v>6.6358945751406626</v>
      </c>
      <c r="BS1174" s="13">
        <v>3.4982659614626561</v>
      </c>
      <c r="BT1174" s="12">
        <v>184.13281980501654</v>
      </c>
      <c r="BV1174" s="14">
        <f>Таблица1[[#This Row],[Lкан_леб,мм]]</f>
        <v>58145.867180194982</v>
      </c>
      <c r="BW1174" s="50">
        <f>Таблица1[[#This Row],[угол обхв4]]+Таблица1[[#This Row],[Lдуг 3,мм]]</f>
        <v>12784.809129944142</v>
      </c>
      <c r="BX1174" s="54">
        <f>Таблица1[[#This Row],[угол обхв5]]+Таблица1[[#This Row],[Y5, мм]]</f>
        <v>58518.505842586586</v>
      </c>
      <c r="BY1174" s="14">
        <f>Таблица1[[#This Row],[угол обхв6]]+Таблица1[[#This Row],[Lдуг 4,мм]]</f>
        <v>15558.719218034847</v>
      </c>
      <c r="BZ1174" s="14">
        <f>Таблица1[[#This Row],[Т1]]+Таблица1[[#This Row],[X6, мм]]</f>
        <v>58766.577272585731</v>
      </c>
      <c r="CA1174" s="14">
        <f>Таблица1[[#This Row],[Т2]]+Таблица1[[#This Row],[Lдуг 5,мм]]</f>
        <v>21039.251400222995</v>
      </c>
      <c r="CB1174" s="14">
        <f>Таблица1[[#This Row],[Т3]]+Таблица1[[#This Row],[Y6, мм]]</f>
        <v>58998.617463205293</v>
      </c>
      <c r="CC1174" s="14">
        <f>Таблица1[[#This Row],[Т4]]+Таблица1[[#This Row],[Lдуг 6,мм]]</f>
        <v>22167.726920560057</v>
      </c>
      <c r="CD1174" s="14">
        <f>Таблица1[[#This Row],[Т5]]+Таблица1[[#This Row],[Lдуг 1,мм]]</f>
        <v>59045.871292539079</v>
      </c>
      <c r="CE1174" s="14">
        <f>Таблица1[[#This Row],[Т6]]+Таблица1[[#This Row],[Lпрям1, мм]]</f>
        <v>22558.021680965576</v>
      </c>
      <c r="CF1174" s="15">
        <f>Таблица1[[#This Row],[Т7]]+Таблица1[[#This Row],[Lдуг 2,мм]]</f>
        <v>59070.782246267372</v>
      </c>
      <c r="CG1174" s="14">
        <f>Таблица1[[#This Row],[Т8]]+Таблица1[[#This Row],[Lпрям2, мм]]</f>
        <v>25974.544083604469</v>
      </c>
      <c r="CH1174" s="14">
        <f>Таблица1[[#This Row],[Т9]]-Таблица1[[#This Row],[Т9]]</f>
        <v>0</v>
      </c>
      <c r="CI1174" s="50">
        <f>Таблица1[[#This Row],[Т9]]-Таблица1[[#This Row],[Т8]]</f>
        <v>36512.760565301796</v>
      </c>
      <c r="CJ1174" s="54">
        <f>Таблица1[[#This Row],[Т9]]-Таблица1[[#This Row],[Т7]]</f>
        <v>24.910953728292952</v>
      </c>
      <c r="CK1174" s="14">
        <f>Таблица1[[#This Row],[Т9]]-Таблица1[[#This Row],[Т6]]</f>
        <v>36903.055325707319</v>
      </c>
      <c r="CL1174" s="14">
        <f>Таблица1[[#This Row],[Т9]]-Таблица1[[#This Row],[Т5]]</f>
        <v>72.164783062078641</v>
      </c>
      <c r="CM1174" s="14">
        <f>Таблица1[[#This Row],[Т9]]-Таблица1[[#This Row],[Т4]]</f>
        <v>38031.530846044378</v>
      </c>
      <c r="CN1174" s="14">
        <f>Таблица1[[#This Row],[Т9]]-Таблица1[[#This Row],[Т3]]</f>
        <v>304.20497368164069</v>
      </c>
      <c r="CO1174" s="14">
        <f>Таблица1[[#This Row],[Т9]]-Таблица1[[#This Row],[Т2]]</f>
        <v>43512.063028232529</v>
      </c>
      <c r="CP1174" s="14">
        <f>Таблица1[[#This Row],[Т9]]-Таблица1[[#This Row],[Т1]]</f>
        <v>552.27640368078573</v>
      </c>
      <c r="CQ1174" s="14">
        <f>Таблица1[[#This Row],[Т9]]-Таблица1[[#This Row],[угол обхв6]]</f>
        <v>46285.973116323228</v>
      </c>
      <c r="CR1174" s="14">
        <f>Таблица1[[#This Row],[Т9]]-Таблица1[[#This Row],[угол обхв5]]</f>
        <v>924.91506607238989</v>
      </c>
      <c r="CS1174" s="14">
        <f>Таблица1[[#This Row],[Т9]]-Таблица1[[#This Row],[угол обхв4]]</f>
        <v>59070.782246267372</v>
      </c>
      <c r="CT1174" s="14">
        <f>Таблица1[[#This Row],[Lкан_прям, мм]]+Таблица1[[#This Row],[Lкан_дуг, мм]]+Таблица1[[#This Row],[Lкан_леб,мм]]</f>
        <v>85045.326329871838</v>
      </c>
      <c r="CU1174" s="16">
        <f>Таблица1[[#This Row],[Lкан_леб,мм]]</f>
        <v>58145.867180194982</v>
      </c>
      <c r="CV1174" s="14">
        <f>2534431-(Таблица1[[#This Row],[Т23]]+Таблица1[[#This Row],[угол обхв3]])</f>
        <v>2449201.5408503232</v>
      </c>
      <c r="CW1174" s="50">
        <f>SUM(X1174:AC1174,AD1174:AI1174)-Таблица1[[#This Row],[lподв_min, мм]]</f>
        <v>23482.936748232154</v>
      </c>
      <c r="CX1174" s="17">
        <f>CW1613-Таблица1[[#This Row],[Суммарная длина каната]]</f>
        <v>-2427006.7401121347</v>
      </c>
    </row>
    <row r="1175" spans="1:102" x14ac:dyDescent="0.25">
      <c r="A1175" s="21">
        <v>1174</v>
      </c>
      <c r="B1175" s="10">
        <v>28.45306122448979</v>
      </c>
      <c r="C1175" s="10">
        <v>101.61836734693884</v>
      </c>
      <c r="D1175" s="11">
        <v>15047.528946028402</v>
      </c>
      <c r="E1175" s="11">
        <v>9429.8126451139851</v>
      </c>
      <c r="F1175" s="11">
        <v>14986.763506879755</v>
      </c>
      <c r="G1175" s="11">
        <v>9556.4166000485438</v>
      </c>
      <c r="H1175" s="11">
        <v>15455.528456028404</v>
      </c>
      <c r="I1175" s="11">
        <v>5970.8521553497712</v>
      </c>
      <c r="J1175" s="11">
        <v>3458.9604897642143</v>
      </c>
      <c r="K1175" s="11">
        <v>25974.544083589812</v>
      </c>
      <c r="L1175" s="11">
        <v>924.91506608703969</v>
      </c>
      <c r="M1175" s="11">
        <v>58145.867180194982</v>
      </c>
      <c r="N1175" s="11">
        <v>9593.8399756425406</v>
      </c>
      <c r="O1175" s="11">
        <v>16779.984381513117</v>
      </c>
      <c r="P1175" s="43">
        <v>12094.76596884098</v>
      </c>
      <c r="Q1175" s="11">
        <v>15681.663635064982</v>
      </c>
      <c r="R1175" s="11">
        <v>15009.709562134041</v>
      </c>
      <c r="S1175" s="11">
        <v>11040.614524366008</v>
      </c>
      <c r="T1175" s="11">
        <v>15816.751207097848</v>
      </c>
      <c r="U1175" s="11">
        <v>9905.7150648128227</v>
      </c>
      <c r="V1175" s="11">
        <v>15047.528946028402</v>
      </c>
      <c r="W1175" s="11">
        <v>9429.8126451139851</v>
      </c>
      <c r="X1175" s="12">
        <v>0</v>
      </c>
      <c r="Y1175" s="12">
        <v>358.35601845627644</v>
      </c>
      <c r="Z1175" s="12">
        <v>243.24088068657662</v>
      </c>
      <c r="AA1175" s="44">
        <v>232.04019061955896</v>
      </c>
      <c r="AB1175" s="45">
        <v>47.253829333786769</v>
      </c>
      <c r="AC1175" s="12">
        <v>44.024146990840919</v>
      </c>
      <c r="AD1175" s="12">
        <v>12784.809129944142</v>
      </c>
      <c r="AE1175" s="12">
        <v>2731.4719997711854</v>
      </c>
      <c r="AF1175" s="12">
        <v>5480.5321821881489</v>
      </c>
      <c r="AG1175" s="44">
        <v>1128.4755203370592</v>
      </c>
      <c r="AH1175" s="45">
        <v>390.29476040551708</v>
      </c>
      <c r="AI1175" s="12">
        <v>3458.960490943758</v>
      </c>
      <c r="AJ1175" s="12">
        <v>-26.614803404703494</v>
      </c>
      <c r="AK1175" s="12">
        <v>23.709430469455512</v>
      </c>
      <c r="AL1175" s="12">
        <v>57.867949754715454</v>
      </c>
      <c r="AM1175" s="44">
        <v>90.453546813322916</v>
      </c>
      <c r="AN1175" s="45">
        <v>83.817652238182063</v>
      </c>
      <c r="AO1175" s="12">
        <v>89.999999834355464</v>
      </c>
      <c r="AP1175" s="12">
        <v>-2019.0518196129781</v>
      </c>
      <c r="AQ1175" s="12">
        <v>9757.896156554656</v>
      </c>
      <c r="AR1175" s="12">
        <v>12440.270378671699</v>
      </c>
      <c r="AS1175" s="44">
        <v>15417.696779308122</v>
      </c>
      <c r="AT1175" s="45">
        <v>15411.124057465104</v>
      </c>
      <c r="AU1175" s="12">
        <v>15455.528946028402</v>
      </c>
      <c r="AV1175" s="12">
        <v>11417.284255570017</v>
      </c>
      <c r="AW1175" s="12">
        <v>17153.547722199179</v>
      </c>
      <c r="AX1175" s="12">
        <v>15898.667558503075</v>
      </c>
      <c r="AY1175" s="44">
        <v>11037.384876931805</v>
      </c>
      <c r="AZ1175" s="45">
        <v>9861.7762951348304</v>
      </c>
      <c r="BA1175" s="12">
        <v>9429.8126462935306</v>
      </c>
      <c r="BB1175" s="12">
        <v>9411.060017343736</v>
      </c>
      <c r="BC1175" s="12">
        <v>12258.822149753098</v>
      </c>
      <c r="BD1175" s="12">
        <v>15355.21397196476</v>
      </c>
      <c r="BE1175" s="44">
        <v>15408.763989923766</v>
      </c>
      <c r="BF1175" s="45">
        <v>15453.156095661147</v>
      </c>
      <c r="BG1175" s="12">
        <v>15455.528956028404</v>
      </c>
      <c r="BH1175" s="12">
        <v>17144.752097798821</v>
      </c>
      <c r="BI1175" s="12">
        <v>16055.226975751044</v>
      </c>
      <c r="BJ1175" s="12">
        <v>11257.618447804101</v>
      </c>
      <c r="BK1175" s="44">
        <v>9908.9447122470265</v>
      </c>
      <c r="BL1175" s="45">
        <v>9473.7514147919774</v>
      </c>
      <c r="BM1175" s="12">
        <v>5970.8521553497731</v>
      </c>
      <c r="BN1175" s="12">
        <v>0</v>
      </c>
      <c r="BO1175" s="12">
        <v>50.324233874159013</v>
      </c>
      <c r="BP1175" s="12">
        <v>34.158519285259942</v>
      </c>
      <c r="BQ1175" s="48">
        <v>32.585597058607462</v>
      </c>
      <c r="BR1175" s="49">
        <v>6.6358945751408536</v>
      </c>
      <c r="BS1175" s="13">
        <v>6.1823475961734005</v>
      </c>
      <c r="BT1175" s="12">
        <v>184.13281980501654</v>
      </c>
      <c r="BV1175" s="14">
        <f>Таблица1[[#This Row],[Lкан_леб,мм]]</f>
        <v>58145.867180194982</v>
      </c>
      <c r="BW1175" s="50">
        <f>Таблица1[[#This Row],[угол обхв4]]+Таблица1[[#This Row],[Lдуг 3,мм]]</f>
        <v>12784.809129944142</v>
      </c>
      <c r="BX1175" s="54">
        <f>Таблица1[[#This Row],[угол обхв5]]+Таблица1[[#This Row],[Y5, мм]]</f>
        <v>58504.223198651256</v>
      </c>
      <c r="BY1175" s="14">
        <f>Таблица1[[#This Row],[угол обхв6]]+Таблица1[[#This Row],[Lдуг 4,мм]]</f>
        <v>15516.281129715328</v>
      </c>
      <c r="BZ1175" s="14">
        <f>Таблица1[[#This Row],[Т1]]+Таблица1[[#This Row],[X6, мм]]</f>
        <v>58747.464079337835</v>
      </c>
      <c r="CA1175" s="14">
        <f>Таблица1[[#This Row],[Т2]]+Таблица1[[#This Row],[Lдуг 5,мм]]</f>
        <v>20996.813311903476</v>
      </c>
      <c r="CB1175" s="14">
        <f>Таблица1[[#This Row],[Т3]]+Таблица1[[#This Row],[Y6, мм]]</f>
        <v>58979.504269957397</v>
      </c>
      <c r="CC1175" s="14">
        <f>Таблица1[[#This Row],[Т4]]+Таблица1[[#This Row],[Lдуг 6,мм]]</f>
        <v>22125.288832240534</v>
      </c>
      <c r="CD1175" s="14">
        <f>Таблица1[[#This Row],[Т5]]+Таблица1[[#This Row],[Lдуг 1,мм]]</f>
        <v>59026.758099291183</v>
      </c>
      <c r="CE1175" s="14">
        <f>Таблица1[[#This Row],[Т6]]+Таблица1[[#This Row],[Lпрям1, мм]]</f>
        <v>22515.58359264605</v>
      </c>
      <c r="CF1175" s="15">
        <f>Таблица1[[#This Row],[Т7]]+Таблица1[[#This Row],[Lдуг 2,мм]]</f>
        <v>59070.782246282026</v>
      </c>
      <c r="CG1175" s="14">
        <f>Таблица1[[#This Row],[Т8]]+Таблица1[[#This Row],[Lпрям2, мм]]</f>
        <v>25974.544083589808</v>
      </c>
      <c r="CH1175" s="14">
        <f>Таблица1[[#This Row],[Т9]]-Таблица1[[#This Row],[Т9]]</f>
        <v>0</v>
      </c>
      <c r="CI1175" s="50">
        <f>Таблица1[[#This Row],[Т9]]-Таблица1[[#This Row],[Т8]]</f>
        <v>36555.198653635976</v>
      </c>
      <c r="CJ1175" s="54">
        <f>Таблица1[[#This Row],[Т9]]-Таблица1[[#This Row],[Т7]]</f>
        <v>44.024146990843292</v>
      </c>
      <c r="CK1175" s="14">
        <f>Таблица1[[#This Row],[Т9]]-Таблица1[[#This Row],[Т6]]</f>
        <v>36945.493414041492</v>
      </c>
      <c r="CL1175" s="14">
        <f>Таблица1[[#This Row],[Т9]]-Таблица1[[#This Row],[Т5]]</f>
        <v>91.27797632462898</v>
      </c>
      <c r="CM1175" s="14">
        <f>Таблица1[[#This Row],[Т9]]-Таблица1[[#This Row],[Т4]]</f>
        <v>38073.96893437855</v>
      </c>
      <c r="CN1175" s="14">
        <f>Таблица1[[#This Row],[Т9]]-Таблица1[[#This Row],[Т3]]</f>
        <v>323.31816694419103</v>
      </c>
      <c r="CO1175" s="14">
        <f>Таблица1[[#This Row],[Т9]]-Таблица1[[#This Row],[Т2]]</f>
        <v>43554.501116566695</v>
      </c>
      <c r="CP1175" s="14">
        <f>Таблица1[[#This Row],[Т9]]-Таблица1[[#This Row],[Т1]]</f>
        <v>566.55904763076978</v>
      </c>
      <c r="CQ1175" s="14">
        <f>Таблица1[[#This Row],[Т9]]-Таблица1[[#This Row],[угол обхв6]]</f>
        <v>46285.973116337882</v>
      </c>
      <c r="CR1175" s="14">
        <f>Таблица1[[#This Row],[Т9]]-Таблица1[[#This Row],[угол обхв5]]</f>
        <v>924.91506608704367</v>
      </c>
      <c r="CS1175" s="14">
        <f>Таблица1[[#This Row],[Т9]]-Таблица1[[#This Row],[угол обхв4]]</f>
        <v>59070.782246282026</v>
      </c>
      <c r="CT1175" s="14">
        <f>Таблица1[[#This Row],[Lкан_прям, мм]]+Таблица1[[#This Row],[Lкан_дуг, мм]]+Таблица1[[#This Row],[Lкан_леб,мм]]</f>
        <v>85045.326329871838</v>
      </c>
      <c r="CU1175" s="16">
        <f>Таблица1[[#This Row],[Lкан_леб,мм]]</f>
        <v>58145.867180194982</v>
      </c>
      <c r="CV1175" s="14">
        <f>2534431-(Таблица1[[#This Row],[Т23]]+Таблица1[[#This Row],[угол обхв3]])</f>
        <v>2449201.5408503232</v>
      </c>
      <c r="CW1175" s="50">
        <f>SUM(X1175:AC1175,AD1175:AI1175)-Таблица1[[#This Row],[lподв_min, мм]]</f>
        <v>23440.498659912639</v>
      </c>
      <c r="CX1175" s="17">
        <f>CW1614-Таблица1[[#This Row],[Суммарная длина каната]]</f>
        <v>-2424924.6600785055</v>
      </c>
    </row>
    <row r="1176" spans="1:102" x14ac:dyDescent="0.25">
      <c r="A1176" s="21">
        <v>1175</v>
      </c>
      <c r="B1176" s="10">
        <v>28.45306122448979</v>
      </c>
      <c r="C1176" s="10">
        <v>104.3024489795919</v>
      </c>
      <c r="D1176" s="11">
        <v>15333.862967697174</v>
      </c>
      <c r="E1176" s="11">
        <v>9680.1836198317014</v>
      </c>
      <c r="F1176" s="11">
        <v>15267.235465192627</v>
      </c>
      <c r="G1176" s="11">
        <v>9803.8031001331765</v>
      </c>
      <c r="H1176" s="11">
        <v>15741.862477697174</v>
      </c>
      <c r="I1176" s="11">
        <v>6177.6646630022815</v>
      </c>
      <c r="J1176" s="11">
        <v>3502.5189568294204</v>
      </c>
      <c r="K1176" s="11">
        <v>25974.544083575154</v>
      </c>
      <c r="L1176" s="11">
        <v>924.91506610170495</v>
      </c>
      <c r="M1176" s="11">
        <v>58145.867180194982</v>
      </c>
      <c r="N1176" s="11">
        <v>9593.8399756425406</v>
      </c>
      <c r="O1176" s="11">
        <v>16779.984381513117</v>
      </c>
      <c r="P1176" s="43">
        <v>12091.571907597563</v>
      </c>
      <c r="Q1176" s="11">
        <v>15786.901124481656</v>
      </c>
      <c r="R1176" s="11">
        <v>15220.652947068771</v>
      </c>
      <c r="S1176" s="11">
        <v>11287.447285578339</v>
      </c>
      <c r="T1176" s="11">
        <v>16079.955332594682</v>
      </c>
      <c r="U1176" s="11">
        <v>10191.585793313245</v>
      </c>
      <c r="V1176" s="11">
        <v>15333.862967697174</v>
      </c>
      <c r="W1176" s="11">
        <v>9680.1836198317014</v>
      </c>
      <c r="X1176" s="12">
        <v>0</v>
      </c>
      <c r="Y1176" s="12">
        <v>343.92216323953858</v>
      </c>
      <c r="Z1176" s="12">
        <v>238.56154265541727</v>
      </c>
      <c r="AA1176" s="44">
        <v>232.04019061955839</v>
      </c>
      <c r="AB1176" s="45">
        <v>47.253829333784687</v>
      </c>
      <c r="AC1176" s="12">
        <v>63.137340253406116</v>
      </c>
      <c r="AD1176" s="12">
        <v>12784.809129944142</v>
      </c>
      <c r="AE1176" s="12">
        <v>2687.9135327059889</v>
      </c>
      <c r="AF1176" s="12">
        <v>5480.5321821881471</v>
      </c>
      <c r="AG1176" s="44">
        <v>1128.4755203370617</v>
      </c>
      <c r="AH1176" s="45">
        <v>390.29476040552117</v>
      </c>
      <c r="AI1176" s="12">
        <v>3502.5189579942949</v>
      </c>
      <c r="AJ1176" s="12">
        <v>-26.614803404703494</v>
      </c>
      <c r="AK1176" s="12">
        <v>21.682472170382063</v>
      </c>
      <c r="AL1176" s="12">
        <v>55.183868122062385</v>
      </c>
      <c r="AM1176" s="44">
        <v>87.769465180669755</v>
      </c>
      <c r="AN1176" s="45">
        <v>81.133570605529201</v>
      </c>
      <c r="AO1176" s="12">
        <v>89.999999836415512</v>
      </c>
      <c r="AP1176" s="12">
        <v>-2019.0518196129781</v>
      </c>
      <c r="AQ1176" s="12">
        <v>9744.5806761668355</v>
      </c>
      <c r="AR1176" s="12">
        <v>12426.535211387452</v>
      </c>
      <c r="AS1176" s="44">
        <v>15628.343812148551</v>
      </c>
      <c r="AT1176" s="45">
        <v>15676.830792357265</v>
      </c>
      <c r="AU1176" s="12">
        <v>15741.862967697172</v>
      </c>
      <c r="AV1176" s="12">
        <v>11417.284255570017</v>
      </c>
      <c r="AW1176" s="12">
        <v>17159.116602783539</v>
      </c>
      <c r="AX1176" s="12">
        <v>16019.846579715626</v>
      </c>
      <c r="AY1176" s="44">
        <v>11303.326785901147</v>
      </c>
      <c r="AZ1176" s="45">
        <v>10128.700142657704</v>
      </c>
      <c r="BA1176" s="12">
        <v>9680.1836209965786</v>
      </c>
      <c r="BB1176" s="12">
        <v>9411.060017343736</v>
      </c>
      <c r="BC1176" s="12">
        <v>12242.312608121858</v>
      </c>
      <c r="BD1176" s="12">
        <v>15555.61625085866</v>
      </c>
      <c r="BE1176" s="44">
        <v>15672.264467514902</v>
      </c>
      <c r="BF1176" s="45">
        <v>15736.987507934591</v>
      </c>
      <c r="BG1176" s="12">
        <v>15741.862977697174</v>
      </c>
      <c r="BH1176" s="12">
        <v>17144.752097798821</v>
      </c>
      <c r="BI1176" s="12">
        <v>16166.033345752076</v>
      </c>
      <c r="BJ1176" s="12">
        <v>11520.392740812313</v>
      </c>
      <c r="BK1176" s="44">
        <v>10175.706292990437</v>
      </c>
      <c r="BL1176" s="45">
        <v>9743.0692704872417</v>
      </c>
      <c r="BM1176" s="12">
        <v>6177.6646630022833</v>
      </c>
      <c r="BN1176" s="12">
        <v>0</v>
      </c>
      <c r="BO1176" s="12">
        <v>48.297275575085557</v>
      </c>
      <c r="BP1176" s="12">
        <v>33.501395951680323</v>
      </c>
      <c r="BQ1176" s="48">
        <v>32.585597058607377</v>
      </c>
      <c r="BR1176" s="49">
        <v>6.6358945751405605</v>
      </c>
      <c r="BS1176" s="13">
        <v>8.8664292308863075</v>
      </c>
      <c r="BT1176" s="12">
        <v>184.13281980501654</v>
      </c>
      <c r="BV1176" s="14">
        <f>Таблица1[[#This Row],[Lкан_леб,мм]]</f>
        <v>58145.867180194982</v>
      </c>
      <c r="BW1176" s="50">
        <f>Таблица1[[#This Row],[угол обхв4]]+Таблица1[[#This Row],[Lдуг 3,мм]]</f>
        <v>12784.809129944142</v>
      </c>
      <c r="BX1176" s="54">
        <f>Таблица1[[#This Row],[угол обхв5]]+Таблица1[[#This Row],[Y5, мм]]</f>
        <v>58489.789343434524</v>
      </c>
      <c r="BY1176" s="14">
        <f>Таблица1[[#This Row],[угол обхв6]]+Таблица1[[#This Row],[Lдуг 4,мм]]</f>
        <v>15472.722662650131</v>
      </c>
      <c r="BZ1176" s="14">
        <f>Таблица1[[#This Row],[Т1]]+Таблица1[[#This Row],[X6, мм]]</f>
        <v>58728.350886089938</v>
      </c>
      <c r="CA1176" s="14">
        <f>Таблица1[[#This Row],[Т2]]+Таблица1[[#This Row],[Lдуг 5,мм]]</f>
        <v>20953.254844838277</v>
      </c>
      <c r="CB1176" s="14">
        <f>Таблица1[[#This Row],[Т3]]+Таблица1[[#This Row],[Y6, мм]]</f>
        <v>58960.391076709493</v>
      </c>
      <c r="CC1176" s="14">
        <f>Таблица1[[#This Row],[Т4]]+Таблица1[[#This Row],[Lдуг 6,мм]]</f>
        <v>22081.730365175339</v>
      </c>
      <c r="CD1176" s="14">
        <f>Таблица1[[#This Row],[Т5]]+Таблица1[[#This Row],[Lдуг 1,мм]]</f>
        <v>59007.644906043279</v>
      </c>
      <c r="CE1176" s="14">
        <f>Таблица1[[#This Row],[Т6]]+Таблица1[[#This Row],[Lпрям1, мм]]</f>
        <v>22472.025125580862</v>
      </c>
      <c r="CF1176" s="15">
        <f>Таблица1[[#This Row],[Т7]]+Таблица1[[#This Row],[Lдуг 2,мм]]</f>
        <v>59070.782246296687</v>
      </c>
      <c r="CG1176" s="14">
        <f>Таблица1[[#This Row],[Т8]]+Таблица1[[#This Row],[Lпрям2, мм]]</f>
        <v>25974.544083575158</v>
      </c>
      <c r="CH1176" s="14">
        <f>Таблица1[[#This Row],[Т9]]-Таблица1[[#This Row],[Т9]]</f>
        <v>0</v>
      </c>
      <c r="CI1176" s="50">
        <f>Таблица1[[#This Row],[Т9]]-Таблица1[[#This Row],[Т8]]</f>
        <v>36598.757120715825</v>
      </c>
      <c r="CJ1176" s="54">
        <f>Таблица1[[#This Row],[Т9]]-Таблица1[[#This Row],[Т7]]</f>
        <v>63.137340253408183</v>
      </c>
      <c r="CK1176" s="14">
        <f>Таблица1[[#This Row],[Т9]]-Таблица1[[#This Row],[Т6]]</f>
        <v>36989.051881121348</v>
      </c>
      <c r="CL1176" s="14">
        <f>Таблица1[[#This Row],[Т9]]-Таблица1[[#This Row],[Т5]]</f>
        <v>110.39116958719387</v>
      </c>
      <c r="CM1176" s="14">
        <f>Таблица1[[#This Row],[Т9]]-Таблица1[[#This Row],[Т4]]</f>
        <v>38117.527401458414</v>
      </c>
      <c r="CN1176" s="14">
        <f>Таблица1[[#This Row],[Т9]]-Таблица1[[#This Row],[Т3]]</f>
        <v>342.43136020674865</v>
      </c>
      <c r="CO1176" s="14">
        <f>Таблица1[[#This Row],[Т9]]-Таблица1[[#This Row],[Т2]]</f>
        <v>43598.059583646558</v>
      </c>
      <c r="CP1176" s="14">
        <f>Таблица1[[#This Row],[Т9]]-Таблица1[[#This Row],[Т1]]</f>
        <v>580.99290286216274</v>
      </c>
      <c r="CQ1176" s="14">
        <f>Таблица1[[#This Row],[Т9]]-Таблица1[[#This Row],[угол обхв6]]</f>
        <v>46285.973116352543</v>
      </c>
      <c r="CR1176" s="14">
        <f>Таблица1[[#This Row],[Т9]]-Таблица1[[#This Row],[угол обхв5]]</f>
        <v>924.91506610170472</v>
      </c>
      <c r="CS1176" s="14">
        <f>Таблица1[[#This Row],[Т9]]-Таблица1[[#This Row],[угол обхв4]]</f>
        <v>59070.782246296687</v>
      </c>
      <c r="CT1176" s="14">
        <f>Таблица1[[#This Row],[Lкан_прям, мм]]+Таблица1[[#This Row],[Lкан_дуг, мм]]+Таблица1[[#This Row],[Lкан_леб,мм]]</f>
        <v>85045.326329871838</v>
      </c>
      <c r="CU1176" s="16">
        <f>Таблица1[[#This Row],[Lкан_леб,мм]]</f>
        <v>58145.867180194982</v>
      </c>
      <c r="CV1176" s="14">
        <f>2534431-(Таблица1[[#This Row],[Т23]]+Таблица1[[#This Row],[угол обхв3]])</f>
        <v>2449201.5408503232</v>
      </c>
      <c r="CW1176" s="50">
        <f>SUM(X1176:AC1176,AD1176:AI1176)-Таблица1[[#This Row],[lподв_min, мм]]</f>
        <v>23396.940192847447</v>
      </c>
      <c r="CX1176" s="17">
        <f>CW1615-Таблица1[[#This Row],[Суммарная длина каната]]</f>
        <v>-2424963.5609670309</v>
      </c>
    </row>
    <row r="1177" spans="1:102" x14ac:dyDescent="0.25">
      <c r="A1177" s="21">
        <v>1176</v>
      </c>
      <c r="B1177" s="10">
        <v>28.45306122448979</v>
      </c>
      <c r="C1177" s="10">
        <v>106.98653061224498</v>
      </c>
      <c r="D1177" s="11">
        <v>15608.15825445536</v>
      </c>
      <c r="E1177" s="11">
        <v>9943.6886342210964</v>
      </c>
      <c r="F1177" s="11">
        <v>15535.814879476409</v>
      </c>
      <c r="G1177" s="11">
        <v>10064.052399934268</v>
      </c>
      <c r="H1177" s="11">
        <v>16016.15776445536</v>
      </c>
      <c r="I1177" s="11">
        <v>6396.5334192007404</v>
      </c>
      <c r="J1177" s="11">
        <v>3547.1552150203561</v>
      </c>
      <c r="K1177" s="11">
        <v>25974.54408356049</v>
      </c>
      <c r="L1177" s="11">
        <v>924.91506611636999</v>
      </c>
      <c r="M1177" s="11">
        <v>58145.867180194982</v>
      </c>
      <c r="N1177" s="11">
        <v>9593.8399756425406</v>
      </c>
      <c r="O1177" s="11">
        <v>16779.984381513117</v>
      </c>
      <c r="P1177" s="43">
        <v>12083.453191520575</v>
      </c>
      <c r="Q1177" s="11">
        <v>15891.873585895171</v>
      </c>
      <c r="R1177" s="11">
        <v>15419.805997109244</v>
      </c>
      <c r="S1177" s="11">
        <v>11543.887505347004</v>
      </c>
      <c r="T1177" s="11">
        <v>16329.48368297376</v>
      </c>
      <c r="U1177" s="11">
        <v>10489.468467279032</v>
      </c>
      <c r="V1177" s="11">
        <v>15608.15825445536</v>
      </c>
      <c r="W1177" s="11">
        <v>9943.6886342210964</v>
      </c>
      <c r="X1177" s="12">
        <v>0</v>
      </c>
      <c r="Y1177" s="12">
        <v>329.32556686307015</v>
      </c>
      <c r="Z1177" s="12">
        <v>234.04494578398851</v>
      </c>
      <c r="AA1177" s="44">
        <v>232.04019061955896</v>
      </c>
      <c r="AB1177" s="45">
        <v>47.253829333787941</v>
      </c>
      <c r="AC1177" s="12">
        <v>82.25053351596442</v>
      </c>
      <c r="AD1177" s="12">
        <v>12784.809129944142</v>
      </c>
      <c r="AE1177" s="12">
        <v>2643.2772745150501</v>
      </c>
      <c r="AF1177" s="12">
        <v>5480.5321821881498</v>
      </c>
      <c r="AG1177" s="44">
        <v>1128.4755203370607</v>
      </c>
      <c r="AH1177" s="45">
        <v>390.29476040551287</v>
      </c>
      <c r="AI1177" s="12">
        <v>3547.1552161705722</v>
      </c>
      <c r="AJ1177" s="12">
        <v>-26.614803404703494</v>
      </c>
      <c r="AK1177" s="12">
        <v>19.632659994824234</v>
      </c>
      <c r="AL1177" s="12">
        <v>52.49978648940931</v>
      </c>
      <c r="AM1177" s="44">
        <v>85.085383548016765</v>
      </c>
      <c r="AN1177" s="45">
        <v>78.449488972875756</v>
      </c>
      <c r="AO1177" s="12">
        <v>89.999999838473997</v>
      </c>
      <c r="AP1177" s="12">
        <v>-2019.0518196129781</v>
      </c>
      <c r="AQ1177" s="12">
        <v>9730.9232881295375</v>
      </c>
      <c r="AR1177" s="12">
        <v>12407.140428798211</v>
      </c>
      <c r="AS1177" s="44">
        <v>15826.305974284369</v>
      </c>
      <c r="AT1177" s="45">
        <v>15929.746268730301</v>
      </c>
      <c r="AU1177" s="12">
        <v>16016.158254455362</v>
      </c>
      <c r="AV1177" s="12">
        <v>11417.284255570017</v>
      </c>
      <c r="AW1177" s="12">
        <v>17164.265743847529</v>
      </c>
      <c r="AX1177" s="12">
        <v>16140.2494551409</v>
      </c>
      <c r="AY1177" s="44">
        <v>11578.841311386179</v>
      </c>
      <c r="AZ1177" s="45">
        <v>10407.773916334952</v>
      </c>
      <c r="BA1177" s="12">
        <v>9943.6886353713144</v>
      </c>
      <c r="BB1177" s="12">
        <v>9411.060017343736</v>
      </c>
      <c r="BC1177" s="12">
        <v>12220.536504007572</v>
      </c>
      <c r="BD1177" s="12">
        <v>15743.49323438688</v>
      </c>
      <c r="BE1177" s="44">
        <v>15922.983705798635</v>
      </c>
      <c r="BF1177" s="45">
        <v>16007.895668698819</v>
      </c>
      <c r="BG1177" s="12">
        <v>16016.15826445536</v>
      </c>
      <c r="BH1177" s="12">
        <v>17144.752097798821</v>
      </c>
      <c r="BI1177" s="12">
        <v>16276.154948229585</v>
      </c>
      <c r="BJ1177" s="12">
        <v>11792.263374592732</v>
      </c>
      <c r="BK1177" s="44">
        <v>10454.514661239855</v>
      </c>
      <c r="BL1177" s="45">
        <v>10025.383185165176</v>
      </c>
      <c r="BM1177" s="12">
        <v>6396.5334192007422</v>
      </c>
      <c r="BN1177" s="12">
        <v>0</v>
      </c>
      <c r="BO1177" s="12">
        <v>46.247463399527732</v>
      </c>
      <c r="BP1177" s="12">
        <v>32.867126494585079</v>
      </c>
      <c r="BQ1177" s="48">
        <v>32.585597058607462</v>
      </c>
      <c r="BR1177" s="49">
        <v>6.6358945751410188</v>
      </c>
      <c r="BS1177" s="13">
        <v>11.550510865598248</v>
      </c>
      <c r="BT1177" s="12">
        <v>184.13281980501654</v>
      </c>
      <c r="BV1177" s="14">
        <f>Таблица1[[#This Row],[Lкан_леб,мм]]</f>
        <v>58145.867180194982</v>
      </c>
      <c r="BW1177" s="50">
        <f>Таблица1[[#This Row],[угол обхв4]]+Таблица1[[#This Row],[Lдуг 3,мм]]</f>
        <v>12784.809129944142</v>
      </c>
      <c r="BX1177" s="54">
        <f>Таблица1[[#This Row],[угол обхв5]]+Таблица1[[#This Row],[Y5, мм]]</f>
        <v>58475.192747058056</v>
      </c>
      <c r="BY1177" s="14">
        <f>Таблица1[[#This Row],[угол обхв6]]+Таблица1[[#This Row],[Lдуг 4,мм]]</f>
        <v>15428.086404459193</v>
      </c>
      <c r="BZ1177" s="14">
        <f>Таблица1[[#This Row],[Т1]]+Таблица1[[#This Row],[X6, мм]]</f>
        <v>58709.237692842042</v>
      </c>
      <c r="CA1177" s="14">
        <f>Таблица1[[#This Row],[Т2]]+Таблица1[[#This Row],[Lдуг 5,мм]]</f>
        <v>20908.618586647342</v>
      </c>
      <c r="CB1177" s="14">
        <f>Таблица1[[#This Row],[Т3]]+Таблица1[[#This Row],[Y6, мм]]</f>
        <v>58941.277883461604</v>
      </c>
      <c r="CC1177" s="14">
        <f>Таблица1[[#This Row],[Т4]]+Таблица1[[#This Row],[Lдуг 6,мм]]</f>
        <v>22037.094106984405</v>
      </c>
      <c r="CD1177" s="14">
        <f>Таблица1[[#This Row],[Т5]]+Таблица1[[#This Row],[Lдуг 1,мм]]</f>
        <v>58988.531712795389</v>
      </c>
      <c r="CE1177" s="14">
        <f>Таблица1[[#This Row],[Т6]]+Таблица1[[#This Row],[Lпрям1, мм]]</f>
        <v>22427.388867389916</v>
      </c>
      <c r="CF1177" s="15">
        <f>Таблица1[[#This Row],[Т7]]+Таблица1[[#This Row],[Lдуг 2,мм]]</f>
        <v>59070.782246311355</v>
      </c>
      <c r="CG1177" s="14">
        <f>Таблица1[[#This Row],[Т8]]+Таблица1[[#This Row],[Lпрям2, мм]]</f>
        <v>25974.54408356049</v>
      </c>
      <c r="CH1177" s="14">
        <f>Таблица1[[#This Row],[Т9]]-Таблица1[[#This Row],[Т9]]</f>
        <v>0</v>
      </c>
      <c r="CI1177" s="50">
        <f>Таблица1[[#This Row],[Т9]]-Таблица1[[#This Row],[Т8]]</f>
        <v>36643.393378921435</v>
      </c>
      <c r="CJ1177" s="54">
        <f>Таблица1[[#This Row],[Т9]]-Таблица1[[#This Row],[Т7]]</f>
        <v>82.250533515965799</v>
      </c>
      <c r="CK1177" s="14">
        <f>Таблица1[[#This Row],[Т9]]-Таблица1[[#This Row],[Т6]]</f>
        <v>37033.68813932695</v>
      </c>
      <c r="CL1177" s="14">
        <f>Таблица1[[#This Row],[Т9]]-Таблица1[[#This Row],[Т5]]</f>
        <v>129.50436284975149</v>
      </c>
      <c r="CM1177" s="14">
        <f>Таблица1[[#This Row],[Т9]]-Таблица1[[#This Row],[Т4]]</f>
        <v>38162.163659664016</v>
      </c>
      <c r="CN1177" s="14">
        <f>Таблица1[[#This Row],[Т9]]-Таблица1[[#This Row],[Т3]]</f>
        <v>361.54455346931354</v>
      </c>
      <c r="CO1177" s="14">
        <f>Таблица1[[#This Row],[Т9]]-Таблица1[[#This Row],[Т2]]</f>
        <v>43642.695841852161</v>
      </c>
      <c r="CP1177" s="14">
        <f>Таблица1[[#This Row],[Т9]]-Таблица1[[#This Row],[Т1]]</f>
        <v>595.58949925329944</v>
      </c>
      <c r="CQ1177" s="14">
        <f>Таблица1[[#This Row],[Т9]]-Таблица1[[#This Row],[угол обхв6]]</f>
        <v>46285.973116367211</v>
      </c>
      <c r="CR1177" s="14">
        <f>Таблица1[[#This Row],[Т9]]-Таблица1[[#This Row],[угол обхв5]]</f>
        <v>924.91506611637305</v>
      </c>
      <c r="CS1177" s="14">
        <f>Таблица1[[#This Row],[Т9]]-Таблица1[[#This Row],[угол обхв4]]</f>
        <v>59070.782246311355</v>
      </c>
      <c r="CT1177" s="14">
        <f>Таблица1[[#This Row],[Lкан_прям, мм]]+Таблица1[[#This Row],[Lкан_дуг, мм]]+Таблица1[[#This Row],[Lкан_леб,мм]]</f>
        <v>85045.326329871838</v>
      </c>
      <c r="CU1177" s="16">
        <f>Таблица1[[#This Row],[Lкан_леб,мм]]</f>
        <v>58145.867180194982</v>
      </c>
      <c r="CV1177" s="14">
        <f>2534431-(Таблица1[[#This Row],[Т23]]+Таблица1[[#This Row],[угол обхв3]])</f>
        <v>2449201.5408503232</v>
      </c>
      <c r="CW1177" s="50">
        <f>SUM(X1177:AC1177,AD1177:AI1177)-Таблица1[[#This Row],[lподв_min, мм]]</f>
        <v>23352.303934656502</v>
      </c>
      <c r="CX1177" s="17">
        <f>CW1616-Таблица1[[#This Row],[Суммарная длина каната]]</f>
        <v>-2425004.1233963934</v>
      </c>
    </row>
    <row r="1178" spans="1:102" x14ac:dyDescent="0.25">
      <c r="A1178" s="21">
        <v>1177</v>
      </c>
      <c r="B1178" s="10">
        <v>28.45306122448979</v>
      </c>
      <c r="C1178" s="10">
        <v>109.67061224489804</v>
      </c>
      <c r="D1178" s="11">
        <v>15869.812960694853</v>
      </c>
      <c r="E1178" s="11">
        <v>10219.749518173963</v>
      </c>
      <c r="F1178" s="11">
        <v>15791.912445617187</v>
      </c>
      <c r="G1178" s="11">
        <v>10336.593472876952</v>
      </c>
      <c r="H1178" s="11">
        <v>16277.812470694855</v>
      </c>
      <c r="I1178" s="11">
        <v>6626.9251953293178</v>
      </c>
      <c r="J1178" s="11">
        <v>3592.8243228446445</v>
      </c>
      <c r="K1178" s="11">
        <v>25974.544083545861</v>
      </c>
      <c r="L1178" s="11">
        <v>924.91506613099148</v>
      </c>
      <c r="M1178" s="11">
        <v>58145.867180194982</v>
      </c>
      <c r="N1178" s="11">
        <v>9593.8399756425406</v>
      </c>
      <c r="O1178" s="11">
        <v>16779.984381513117</v>
      </c>
      <c r="P1178" s="43">
        <v>12070.427634308799</v>
      </c>
      <c r="Q1178" s="11">
        <v>15996.350693747914</v>
      </c>
      <c r="R1178" s="11">
        <v>15606.731740151696</v>
      </c>
      <c r="S1178" s="11">
        <v>11809.372514798482</v>
      </c>
      <c r="T1178" s="11">
        <v>16564.788755055026</v>
      </c>
      <c r="U1178" s="11">
        <v>10798.709486784439</v>
      </c>
      <c r="V1178" s="11">
        <v>15869.812960694853</v>
      </c>
      <c r="W1178" s="11">
        <v>10219.749518173963</v>
      </c>
      <c r="X1178" s="12">
        <v>0</v>
      </c>
      <c r="Y1178" s="12">
        <v>314.5537464471517</v>
      </c>
      <c r="Z1178" s="12">
        <v>229.70357295200972</v>
      </c>
      <c r="AA1178" s="44">
        <v>232.04019061955927</v>
      </c>
      <c r="AB1178" s="45">
        <v>47.253829333788481</v>
      </c>
      <c r="AC1178" s="12">
        <v>101.36372677848225</v>
      </c>
      <c r="AD1178" s="12">
        <v>12784.809129944142</v>
      </c>
      <c r="AE1178" s="12">
        <v>2597.6081666907571</v>
      </c>
      <c r="AF1178" s="12">
        <v>5480.5321821881516</v>
      </c>
      <c r="AG1178" s="44">
        <v>1128.4755203370596</v>
      </c>
      <c r="AH1178" s="45">
        <v>390.29476040551356</v>
      </c>
      <c r="AI1178" s="12">
        <v>3592.8243239802391</v>
      </c>
      <c r="AJ1178" s="12">
        <v>-26.614803404703494</v>
      </c>
      <c r="AK1178" s="12">
        <v>17.558240961595544</v>
      </c>
      <c r="AL1178" s="12">
        <v>49.815704856756248</v>
      </c>
      <c r="AM1178" s="44">
        <v>82.40130191536376</v>
      </c>
      <c r="AN1178" s="45">
        <v>75.765407340222666</v>
      </c>
      <c r="AO1178" s="12">
        <v>89.999999840527167</v>
      </c>
      <c r="AP1178" s="12">
        <v>-2019.0518196129781</v>
      </c>
      <c r="AQ1178" s="12">
        <v>9716.9234139793989</v>
      </c>
      <c r="AR1178" s="12">
        <v>12382.128586008954</v>
      </c>
      <c r="AS1178" s="44">
        <v>16011.148906601133</v>
      </c>
      <c r="AT1178" s="45">
        <v>16169.315551534197</v>
      </c>
      <c r="AU1178" s="12">
        <v>16277.812960694851</v>
      </c>
      <c r="AV1178" s="12">
        <v>11417.284255570017</v>
      </c>
      <c r="AW1178" s="12">
        <v>17168.975984516546</v>
      </c>
      <c r="AX1178" s="12">
        <v>16259.612002544362</v>
      </c>
      <c r="AY1178" s="44">
        <v>11863.323932583455</v>
      </c>
      <c r="AZ1178" s="45">
        <v>10698.385285830871</v>
      </c>
      <c r="BA1178" s="12">
        <v>10219.749519309558</v>
      </c>
      <c r="BB1178" s="12">
        <v>9411.060017343736</v>
      </c>
      <c r="BC1178" s="12">
        <v>12193.511072645659</v>
      </c>
      <c r="BD1178" s="12">
        <v>15918.432691851849</v>
      </c>
      <c r="BE1178" s="44">
        <v>16160.371588605589</v>
      </c>
      <c r="BF1178" s="45">
        <v>16265.286164215684</v>
      </c>
      <c r="BG1178" s="12">
        <v>16277.812970694853</v>
      </c>
      <c r="BH1178" s="12">
        <v>17144.752097798821</v>
      </c>
      <c r="BI1178" s="12">
        <v>16385.342296751343</v>
      </c>
      <c r="BJ1178" s="12">
        <v>12072.63382359493</v>
      </c>
      <c r="BK1178" s="44">
        <v>10744.758068999467</v>
      </c>
      <c r="BL1178" s="45">
        <v>10320.073719127529</v>
      </c>
      <c r="BM1178" s="12">
        <v>6626.9251953293196</v>
      </c>
      <c r="BN1178" s="12">
        <v>0</v>
      </c>
      <c r="BO1178" s="12">
        <v>44.173044366299038</v>
      </c>
      <c r="BP1178" s="12">
        <v>32.257463895160704</v>
      </c>
      <c r="BQ1178" s="48">
        <v>32.585597058607505</v>
      </c>
      <c r="BR1178" s="49">
        <v>6.6358945751410952</v>
      </c>
      <c r="BS1178" s="13">
        <v>14.234592500304503</v>
      </c>
      <c r="BT1178" s="12">
        <v>184.13281980501654</v>
      </c>
      <c r="BV1178" s="14">
        <f>Таблица1[[#This Row],[Lкан_леб,мм]]</f>
        <v>58145.867180194982</v>
      </c>
      <c r="BW1178" s="50">
        <f>Таблица1[[#This Row],[угол обхв4]]+Таблица1[[#This Row],[Lдуг 3,мм]]</f>
        <v>12784.809129944142</v>
      </c>
      <c r="BX1178" s="54">
        <f>Таблица1[[#This Row],[угол обхв5]]+Таблица1[[#This Row],[Y5, мм]]</f>
        <v>58460.420926642131</v>
      </c>
      <c r="BY1178" s="14">
        <f>Таблица1[[#This Row],[угол обхв6]]+Таблица1[[#This Row],[Lдуг 4,мм]]</f>
        <v>15382.4172966349</v>
      </c>
      <c r="BZ1178" s="14">
        <f>Таблица1[[#This Row],[Т1]]+Таблица1[[#This Row],[X6, мм]]</f>
        <v>58690.124499594138</v>
      </c>
      <c r="CA1178" s="14">
        <f>Таблица1[[#This Row],[Т2]]+Таблица1[[#This Row],[Lдуг 5,мм]]</f>
        <v>20862.949478823051</v>
      </c>
      <c r="CB1178" s="14">
        <f>Таблица1[[#This Row],[Т3]]+Таблица1[[#This Row],[Y6, мм]]</f>
        <v>58922.1646902137</v>
      </c>
      <c r="CC1178" s="14">
        <f>Таблица1[[#This Row],[Т4]]+Таблица1[[#This Row],[Lдуг 6,мм]]</f>
        <v>21991.42499916011</v>
      </c>
      <c r="CD1178" s="14">
        <f>Таблица1[[#This Row],[Т5]]+Таблица1[[#This Row],[Lдуг 1,мм]]</f>
        <v>58969.418519547486</v>
      </c>
      <c r="CE1178" s="14">
        <f>Таблица1[[#This Row],[Т6]]+Таблица1[[#This Row],[Lпрям1, мм]]</f>
        <v>22381.719759565625</v>
      </c>
      <c r="CF1178" s="15">
        <f>Таблица1[[#This Row],[Т7]]+Таблица1[[#This Row],[Lдуг 2,мм]]</f>
        <v>59070.782246325965</v>
      </c>
      <c r="CG1178" s="14">
        <f>Таблица1[[#This Row],[Т8]]+Таблица1[[#This Row],[Lпрям2, мм]]</f>
        <v>25974.544083545865</v>
      </c>
      <c r="CH1178" s="14">
        <f>Таблица1[[#This Row],[Т9]]-Таблица1[[#This Row],[Т9]]</f>
        <v>0</v>
      </c>
      <c r="CI1178" s="50">
        <f>Таблица1[[#This Row],[Т9]]-Таблица1[[#This Row],[Т8]]</f>
        <v>36689.06248676034</v>
      </c>
      <c r="CJ1178" s="54">
        <f>Таблица1[[#This Row],[Т9]]-Таблица1[[#This Row],[Т7]]</f>
        <v>101.36372677847976</v>
      </c>
      <c r="CK1178" s="14">
        <f>Таблица1[[#This Row],[Т9]]-Таблица1[[#This Row],[Т6]]</f>
        <v>37079.357247165855</v>
      </c>
      <c r="CL1178" s="14">
        <f>Таблица1[[#This Row],[Т9]]-Таблица1[[#This Row],[Т5]]</f>
        <v>148.61755611226545</v>
      </c>
      <c r="CM1178" s="14">
        <f>Таблица1[[#This Row],[Т9]]-Таблица1[[#This Row],[Т4]]</f>
        <v>38207.832767502914</v>
      </c>
      <c r="CN1178" s="14">
        <f>Таблица1[[#This Row],[Т9]]-Таблица1[[#This Row],[Т3]]</f>
        <v>380.6577467318275</v>
      </c>
      <c r="CO1178" s="14">
        <f>Таблица1[[#This Row],[Т9]]-Таблица1[[#This Row],[Т2]]</f>
        <v>43688.364949691066</v>
      </c>
      <c r="CP1178" s="14">
        <f>Таблица1[[#This Row],[Т9]]-Таблица1[[#This Row],[Т1]]</f>
        <v>610.36131968383415</v>
      </c>
      <c r="CQ1178" s="14">
        <f>Таблица1[[#This Row],[Т9]]-Таблица1[[#This Row],[угол обхв6]]</f>
        <v>46285.973116381821</v>
      </c>
      <c r="CR1178" s="14">
        <f>Таблица1[[#This Row],[Т9]]-Таблица1[[#This Row],[угол обхв5]]</f>
        <v>924.91506613098318</v>
      </c>
      <c r="CS1178" s="14">
        <f>Таблица1[[#This Row],[Т9]]-Таблица1[[#This Row],[угол обхв4]]</f>
        <v>59070.782246325965</v>
      </c>
      <c r="CT1178" s="14">
        <f>Таблица1[[#This Row],[Lкан_прям, мм]]+Таблица1[[#This Row],[Lкан_дуг, мм]]+Таблица1[[#This Row],[Lкан_леб,мм]]</f>
        <v>85045.326329871838</v>
      </c>
      <c r="CU1178" s="16">
        <f>Таблица1[[#This Row],[Lкан_леб,мм]]</f>
        <v>58145.867180194982</v>
      </c>
      <c r="CV1178" s="14">
        <f>2534431-(Таблица1[[#This Row],[Т23]]+Таблица1[[#This Row],[угол обхв3]])</f>
        <v>2449201.5408503232</v>
      </c>
      <c r="CW1178" s="50">
        <f>SUM(X1178:AC1178,AD1178:AI1178)-Таблица1[[#This Row],[lподв_min, мм]]</f>
        <v>23306.634826832211</v>
      </c>
      <c r="CX1178" s="17">
        <f>CW1617-Таблица1[[#This Row],[Суммарная длина каната]]</f>
        <v>-2425046.3456751509</v>
      </c>
    </row>
    <row r="1179" spans="1:102" x14ac:dyDescent="0.25">
      <c r="A1179" s="21">
        <v>1178</v>
      </c>
      <c r="B1179" s="10">
        <v>28.45306122448979</v>
      </c>
      <c r="C1179" s="10">
        <v>110.29000000000343</v>
      </c>
      <c r="D1179" s="11">
        <v>15928.337024409864</v>
      </c>
      <c r="E1179" s="11">
        <v>10285.173871013843</v>
      </c>
      <c r="F1179" s="11">
        <v>15849.177961056099</v>
      </c>
      <c r="G1179" s="11">
        <v>10401.168882496901</v>
      </c>
      <c r="H1179" s="11">
        <v>16336.336534409866</v>
      </c>
      <c r="I1179" s="11">
        <v>6681.6690761437158</v>
      </c>
      <c r="J1179" s="11">
        <v>3603.504794870129</v>
      </c>
      <c r="K1179" s="11">
        <v>25974.5440835425</v>
      </c>
      <c r="L1179" s="11">
        <v>924.91506613435217</v>
      </c>
      <c r="M1179" s="11">
        <v>58145.867180194982</v>
      </c>
      <c r="N1179" s="11">
        <v>9593.8399756425406</v>
      </c>
      <c r="O1179" s="11">
        <v>16779.984381513117</v>
      </c>
      <c r="P1179" s="43">
        <v>12066.727804150023</v>
      </c>
      <c r="Q1179" s="11">
        <v>16020.365605385432</v>
      </c>
      <c r="R1179" s="11">
        <v>15648.087120775073</v>
      </c>
      <c r="S1179" s="11">
        <v>11871.860037687231</v>
      </c>
      <c r="T1179" s="11">
        <v>16617.013569134851</v>
      </c>
      <c r="U1179" s="11">
        <v>10871.612799416158</v>
      </c>
      <c r="V1179" s="11">
        <v>15928.337024409864</v>
      </c>
      <c r="W1179" s="11">
        <v>10285.173871013843</v>
      </c>
      <c r="X1179" s="12">
        <v>0</v>
      </c>
      <c r="Y1179" s="12">
        <v>311.11866159375688</v>
      </c>
      <c r="Z1179" s="12">
        <v>228.72803269076934</v>
      </c>
      <c r="AA1179" s="44">
        <v>232.04019061955887</v>
      </c>
      <c r="AB1179" s="45">
        <v>47.253829333785859</v>
      </c>
      <c r="AC1179" s="12">
        <v>105.77435189648108</v>
      </c>
      <c r="AD1179" s="12">
        <v>12784.809129944142</v>
      </c>
      <c r="AE1179" s="12">
        <v>2586.9276946652717</v>
      </c>
      <c r="AF1179" s="12">
        <v>5480.5321821881535</v>
      </c>
      <c r="AG1179" s="44">
        <v>1128.4755203370601</v>
      </c>
      <c r="AH1179" s="45">
        <v>390.29476040551646</v>
      </c>
      <c r="AI1179" s="12">
        <v>3603.5047960023571</v>
      </c>
      <c r="AJ1179" s="12">
        <v>-26.614803404703494</v>
      </c>
      <c r="AK1179" s="12">
        <v>17.075849137162116</v>
      </c>
      <c r="AL1179" s="12">
        <v>49.196317101650855</v>
      </c>
      <c r="AM1179" s="44">
        <v>81.781914160258296</v>
      </c>
      <c r="AN1179" s="45">
        <v>75.146019585117571</v>
      </c>
      <c r="AO1179" s="12">
        <v>89.999999840999834</v>
      </c>
      <c r="AP1179" s="12">
        <v>-2019.0518196129781</v>
      </c>
      <c r="AQ1179" s="12">
        <v>9713.644043339993</v>
      </c>
      <c r="AR1179" s="12">
        <v>12375.564649798302</v>
      </c>
      <c r="AS1179" s="44">
        <v>16051.897433937711</v>
      </c>
      <c r="AT1179" s="45">
        <v>16222.647992808777</v>
      </c>
      <c r="AU1179" s="12">
        <v>16336.337024409864</v>
      </c>
      <c r="AV1179" s="12">
        <v>11417.284255570017</v>
      </c>
      <c r="AW1179" s="12">
        <v>17169.998465057732</v>
      </c>
      <c r="AX1179" s="12">
        <v>16286.98106399581</v>
      </c>
      <c r="AY1179" s="44">
        <v>11930.180111276792</v>
      </c>
      <c r="AZ1179" s="45">
        <v>10767.019337818394</v>
      </c>
      <c r="BA1179" s="12">
        <v>10285.173872146075</v>
      </c>
      <c r="BB1179" s="12">
        <v>9411.060017343736</v>
      </c>
      <c r="BC1179" s="12">
        <v>12186.531871847475</v>
      </c>
      <c r="BD1179" s="12">
        <v>15956.923966423352</v>
      </c>
      <c r="BE1179" s="44">
        <v>16213.203255972214</v>
      </c>
      <c r="BF1179" s="45">
        <v>16322.70260073594</v>
      </c>
      <c r="BG1179" s="12">
        <v>16336.337034409866</v>
      </c>
      <c r="BH1179" s="12">
        <v>17144.752097798821</v>
      </c>
      <c r="BI1179" s="12">
        <v>16410.379688930047</v>
      </c>
      <c r="BJ1179" s="12">
        <v>12138.475496297608</v>
      </c>
      <c r="BK1179" s="44">
        <v>10813.292725826597</v>
      </c>
      <c r="BL1179" s="45">
        <v>10389.767332611607</v>
      </c>
      <c r="BM1179" s="12">
        <v>6681.6690761437176</v>
      </c>
      <c r="BN1179" s="12">
        <v>0</v>
      </c>
      <c r="BO1179" s="12">
        <v>43.69065254186561</v>
      </c>
      <c r="BP1179" s="12">
        <v>32.120467964488739</v>
      </c>
      <c r="BQ1179" s="48">
        <v>32.585597058607448</v>
      </c>
      <c r="BR1179" s="49">
        <v>6.6358945751407257</v>
      </c>
      <c r="BS1179" s="13">
        <v>14.853980255882258</v>
      </c>
      <c r="BT1179" s="12">
        <v>184.13281980501654</v>
      </c>
      <c r="BV1179" s="14">
        <f>Таблица1[[#This Row],[Lкан_леб,мм]]</f>
        <v>58145.867180194982</v>
      </c>
      <c r="BW1179" s="50">
        <f>Таблица1[[#This Row],[угол обхв4]]+Таблица1[[#This Row],[Lдуг 3,мм]]</f>
        <v>12784.809129944142</v>
      </c>
      <c r="BX1179" s="54">
        <f>Таблица1[[#This Row],[угол обхв5]]+Таблица1[[#This Row],[Y5, мм]]</f>
        <v>58456.985841788737</v>
      </c>
      <c r="BY1179" s="14">
        <f>Таблица1[[#This Row],[угол обхв6]]+Таблица1[[#This Row],[Lдуг 4,мм]]</f>
        <v>15371.736824609414</v>
      </c>
      <c r="BZ1179" s="14">
        <f>Таблица1[[#This Row],[Т1]]+Таблица1[[#This Row],[X6, мм]]</f>
        <v>58685.713874479508</v>
      </c>
      <c r="CA1179" s="14">
        <f>Таблица1[[#This Row],[Т2]]+Таблица1[[#This Row],[Lдуг 5,мм]]</f>
        <v>20852.269006797567</v>
      </c>
      <c r="CB1179" s="14">
        <f>Таблица1[[#This Row],[Т3]]+Таблица1[[#This Row],[Y6, мм]]</f>
        <v>58917.75406509907</v>
      </c>
      <c r="CC1179" s="14">
        <f>Таблица1[[#This Row],[Т4]]+Таблица1[[#This Row],[Lдуг 6,мм]]</f>
        <v>21980.744527134626</v>
      </c>
      <c r="CD1179" s="14">
        <f>Таблица1[[#This Row],[Т5]]+Таблица1[[#This Row],[Lдуг 1,мм]]</f>
        <v>58965.007894432856</v>
      </c>
      <c r="CE1179" s="14">
        <f>Таблица1[[#This Row],[Т6]]+Таблица1[[#This Row],[Lпрям1, мм]]</f>
        <v>22371.039287540141</v>
      </c>
      <c r="CF1179" s="15">
        <f>Таблица1[[#This Row],[Т7]]+Таблица1[[#This Row],[Lдуг 2,мм]]</f>
        <v>59070.782246329334</v>
      </c>
      <c r="CG1179" s="14">
        <f>Таблица1[[#This Row],[Т8]]+Таблица1[[#This Row],[Lпрям2, мм]]</f>
        <v>25974.5440835425</v>
      </c>
      <c r="CH1179" s="14">
        <f>Таблица1[[#This Row],[Т9]]-Таблица1[[#This Row],[Т9]]</f>
        <v>0</v>
      </c>
      <c r="CI1179" s="50">
        <f>Таблица1[[#This Row],[Т9]]-Таблица1[[#This Row],[Т8]]</f>
        <v>36699.742958789197</v>
      </c>
      <c r="CJ1179" s="54">
        <f>Таблица1[[#This Row],[Т9]]-Таблица1[[#This Row],[Т7]]</f>
        <v>105.77435189647804</v>
      </c>
      <c r="CK1179" s="14">
        <f>Таблица1[[#This Row],[Т9]]-Таблица1[[#This Row],[Т6]]</f>
        <v>37090.037719194705</v>
      </c>
      <c r="CL1179" s="14">
        <f>Таблица1[[#This Row],[Т9]]-Таблица1[[#This Row],[Т5]]</f>
        <v>153.02818123026373</v>
      </c>
      <c r="CM1179" s="14">
        <f>Таблица1[[#This Row],[Т9]]-Таблица1[[#This Row],[Т4]]</f>
        <v>38218.513239531763</v>
      </c>
      <c r="CN1179" s="14">
        <f>Таблица1[[#This Row],[Т9]]-Таблица1[[#This Row],[Т3]]</f>
        <v>385.06837184982578</v>
      </c>
      <c r="CO1179" s="14">
        <f>Таблица1[[#This Row],[Т9]]-Таблица1[[#This Row],[Т2]]</f>
        <v>43699.045421719922</v>
      </c>
      <c r="CP1179" s="14">
        <f>Таблица1[[#This Row],[Т9]]-Таблица1[[#This Row],[Т1]]</f>
        <v>613.796404540597</v>
      </c>
      <c r="CQ1179" s="14">
        <f>Таблица1[[#This Row],[Т9]]-Таблица1[[#This Row],[угол обхв6]]</f>
        <v>46285.97311638519</v>
      </c>
      <c r="CR1179" s="14">
        <f>Таблица1[[#This Row],[Т9]]-Таблица1[[#This Row],[угол обхв5]]</f>
        <v>924.91506613435195</v>
      </c>
      <c r="CS1179" s="14">
        <f>Таблица1[[#This Row],[Т9]]-Таблица1[[#This Row],[угол обхв4]]</f>
        <v>59070.782246329334</v>
      </c>
      <c r="CT1179" s="14">
        <f>Таблица1[[#This Row],[Lкан_прям, мм]]+Таблица1[[#This Row],[Lкан_дуг, мм]]+Таблица1[[#This Row],[Lкан_леб,мм]]</f>
        <v>85045.326329871838</v>
      </c>
      <c r="CU1179" s="16">
        <f>Таблица1[[#This Row],[Lкан_леб,мм]]</f>
        <v>58145.867180194982</v>
      </c>
      <c r="CV1179" s="14">
        <f>2534431-(Таблица1[[#This Row],[Т23]]+Таблица1[[#This Row],[угол обхв3]])</f>
        <v>2449201.5408503232</v>
      </c>
      <c r="CW1179" s="50">
        <f>SUM(X1179:AC1179,AD1179:AI1179)-Таблица1[[#This Row],[lподв_min, мм]]</f>
        <v>23295.954354806723</v>
      </c>
      <c r="CX1179" s="17">
        <f>CW1618-Таблица1[[#This Row],[Суммарная длина каната]]</f>
        <v>-2425090.2249073978</v>
      </c>
    </row>
    <row r="1180" spans="1:102" x14ac:dyDescent="0.25">
      <c r="A1180" s="21">
        <v>1179</v>
      </c>
      <c r="B1180" s="10">
        <v>28.45306122448979</v>
      </c>
      <c r="C1180" s="10">
        <v>112.3546938775511</v>
      </c>
      <c r="D1180" s="11">
        <v>16118.252976165144</v>
      </c>
      <c r="E1180" s="11">
        <v>10507.760552093207</v>
      </c>
      <c r="F1180" s="11">
        <v>16034.96624657565</v>
      </c>
      <c r="G1180" s="11">
        <v>10620.828322365227</v>
      </c>
      <c r="H1180" s="11">
        <v>16526.252486165144</v>
      </c>
      <c r="I1180" s="11">
        <v>6868.2817342585795</v>
      </c>
      <c r="J1180" s="11">
        <v>3639.4788178346262</v>
      </c>
      <c r="K1180" s="11">
        <v>25974.544083531309</v>
      </c>
      <c r="L1180" s="11">
        <v>924.91506614554851</v>
      </c>
      <c r="M1180" s="11">
        <v>58145.867180194982</v>
      </c>
      <c r="N1180" s="11">
        <v>9593.8399756425406</v>
      </c>
      <c r="O1180" s="11">
        <v>16779.984381513117</v>
      </c>
      <c r="P1180" s="43">
        <v>12052.523816017303</v>
      </c>
      <c r="Q1180" s="11">
        <v>16100.103209363371</v>
      </c>
      <c r="R1180" s="11">
        <v>15781.020032664952</v>
      </c>
      <c r="S1180" s="11">
        <v>12083.319799414041</v>
      </c>
      <c r="T1180" s="11">
        <v>16785.354253695852</v>
      </c>
      <c r="U1180" s="11">
        <v>11118.630329964803</v>
      </c>
      <c r="V1180" s="11">
        <v>16118.252976165144</v>
      </c>
      <c r="W1180" s="11">
        <v>10507.760552093207</v>
      </c>
      <c r="X1180" s="12">
        <v>0</v>
      </c>
      <c r="Y1180" s="12">
        <v>299.593166854027</v>
      </c>
      <c r="Z1180" s="12">
        <v>225.55095929723743</v>
      </c>
      <c r="AA1180" s="44">
        <v>232.04019061955887</v>
      </c>
      <c r="AB1180" s="45">
        <v>47.253829333788303</v>
      </c>
      <c r="AC1180" s="12">
        <v>120.47692004093702</v>
      </c>
      <c r="AD1180" s="12">
        <v>12784.809129944142</v>
      </c>
      <c r="AE1180" s="12">
        <v>2550.9536717007818</v>
      </c>
      <c r="AF1180" s="12">
        <v>5480.5321821881489</v>
      </c>
      <c r="AG1180" s="44">
        <v>1128.4755203370596</v>
      </c>
      <c r="AH1180" s="45">
        <v>390.29476040551492</v>
      </c>
      <c r="AI1180" s="12">
        <v>3639.4788189556634</v>
      </c>
      <c r="AJ1180" s="12">
        <v>-26.614803404703494</v>
      </c>
      <c r="AK1180" s="12">
        <v>15.457314320037716</v>
      </c>
      <c r="AL1180" s="12">
        <v>47.131623224103208</v>
      </c>
      <c r="AM1180" s="44">
        <v>79.717220282710656</v>
      </c>
      <c r="AN1180" s="45">
        <v>73.081325707569576</v>
      </c>
      <c r="AO1180" s="12">
        <v>89.999999842571484</v>
      </c>
      <c r="AP1180" s="12">
        <v>-2019.0518196129781</v>
      </c>
      <c r="AQ1180" s="12">
        <v>9702.5802955136369</v>
      </c>
      <c r="AR1180" s="12">
        <v>12351.554562809672</v>
      </c>
      <c r="AS1180" s="44">
        <v>16182.467035571417</v>
      </c>
      <c r="AT1180" s="45">
        <v>16395.012989298957</v>
      </c>
      <c r="AU1180" s="12">
        <v>16526.252976165146</v>
      </c>
      <c r="AV1180" s="12">
        <v>11417.284255570017</v>
      </c>
      <c r="AW1180" s="12">
        <v>17173.226727699701</v>
      </c>
      <c r="AX1180" s="12">
        <v>16377.672322329492</v>
      </c>
      <c r="AY1180" s="44">
        <v>12156.150451322543</v>
      </c>
      <c r="AZ1180" s="45">
        <v>10999.89660556843</v>
      </c>
      <c r="BA1180" s="12">
        <v>10507.760553214244</v>
      </c>
      <c r="BB1180" s="12">
        <v>9411.060017343736</v>
      </c>
      <c r="BC1180" s="12">
        <v>12161.264135888399</v>
      </c>
      <c r="BD1180" s="12">
        <v>16080.05077945732</v>
      </c>
      <c r="BE1180" s="44">
        <v>16383.907250789387</v>
      </c>
      <c r="BF1180" s="45">
        <v>16508.594240562041</v>
      </c>
      <c r="BG1180" s="12">
        <v>16526.252986165142</v>
      </c>
      <c r="BH1180" s="12">
        <v>17144.752097798821</v>
      </c>
      <c r="BI1180" s="12">
        <v>16493.345555549957</v>
      </c>
      <c r="BJ1180" s="12">
        <v>12360.888912380162</v>
      </c>
      <c r="BK1180" s="44">
        <v>11045.799678056303</v>
      </c>
      <c r="BL1180" s="45">
        <v>10626.494276489579</v>
      </c>
      <c r="BM1180" s="12">
        <v>6868.2817342585813</v>
      </c>
      <c r="BN1180" s="12">
        <v>0</v>
      </c>
      <c r="BO1180" s="12">
        <v>42.072117724741211</v>
      </c>
      <c r="BP1180" s="12">
        <v>31.674308904065494</v>
      </c>
      <c r="BQ1180" s="48">
        <v>32.585597058607448</v>
      </c>
      <c r="BR1180" s="49">
        <v>6.6358945751410694</v>
      </c>
      <c r="BS1180" s="13">
        <v>16.918674135001901</v>
      </c>
      <c r="BT1180" s="12">
        <v>184.13281980501654</v>
      </c>
      <c r="BV1180" s="14">
        <f>Таблица1[[#This Row],[Lкан_леб,мм]]</f>
        <v>58145.867180194982</v>
      </c>
      <c r="BW1180" s="50">
        <f>Таблица1[[#This Row],[угол обхв4]]+Таблица1[[#This Row],[Lдуг 3,мм]]</f>
        <v>12784.809129944142</v>
      </c>
      <c r="BX1180" s="54">
        <f>Таблица1[[#This Row],[угол обхв5]]+Таблица1[[#This Row],[Y5, мм]]</f>
        <v>58445.460347049011</v>
      </c>
      <c r="BY1180" s="14">
        <f>Таблица1[[#This Row],[угол обхв6]]+Таблица1[[#This Row],[Lдуг 4,мм]]</f>
        <v>15335.762801644923</v>
      </c>
      <c r="BZ1180" s="14">
        <f>Таблица1[[#This Row],[Т1]]+Таблица1[[#This Row],[X6, мм]]</f>
        <v>58671.011306346249</v>
      </c>
      <c r="CA1180" s="14">
        <f>Таблица1[[#This Row],[Т2]]+Таблица1[[#This Row],[Lдуг 5,мм]]</f>
        <v>20816.294983833071</v>
      </c>
      <c r="CB1180" s="14">
        <f>Таблица1[[#This Row],[Т3]]+Таблица1[[#This Row],[Y6, мм]]</f>
        <v>58903.051496965811</v>
      </c>
      <c r="CC1180" s="14">
        <f>Таблица1[[#This Row],[Т4]]+Таблица1[[#This Row],[Lдуг 6,мм]]</f>
        <v>21944.77050417013</v>
      </c>
      <c r="CD1180" s="14">
        <f>Таблица1[[#This Row],[Т5]]+Таблица1[[#This Row],[Lдуг 1,мм]]</f>
        <v>58950.305326299596</v>
      </c>
      <c r="CE1180" s="14">
        <f>Таблица1[[#This Row],[Т6]]+Таблица1[[#This Row],[Lпрям1, мм]]</f>
        <v>22335.065264575645</v>
      </c>
      <c r="CF1180" s="15">
        <f>Таблица1[[#This Row],[Т7]]+Таблица1[[#This Row],[Lдуг 2,мм]]</f>
        <v>59070.782246340532</v>
      </c>
      <c r="CG1180" s="14">
        <f>Таблица1[[#This Row],[Т8]]+Таблица1[[#This Row],[Lпрям2, мм]]</f>
        <v>25974.544083531309</v>
      </c>
      <c r="CH1180" s="14">
        <f>Таблица1[[#This Row],[Т9]]-Таблица1[[#This Row],[Т9]]</f>
        <v>0</v>
      </c>
      <c r="CI1180" s="50">
        <f>Таблица1[[#This Row],[Т9]]-Таблица1[[#This Row],[Т8]]</f>
        <v>36735.716981764883</v>
      </c>
      <c r="CJ1180" s="54">
        <f>Таблица1[[#This Row],[Т9]]-Таблица1[[#This Row],[Т7]]</f>
        <v>120.47692004093551</v>
      </c>
      <c r="CK1180" s="14">
        <f>Таблица1[[#This Row],[Т9]]-Таблица1[[#This Row],[Т6]]</f>
        <v>37126.011742170405</v>
      </c>
      <c r="CL1180" s="14">
        <f>Таблица1[[#This Row],[Т9]]-Таблица1[[#This Row],[Т5]]</f>
        <v>167.7307493747212</v>
      </c>
      <c r="CM1180" s="14">
        <f>Таблица1[[#This Row],[Т9]]-Таблица1[[#This Row],[Т4]]</f>
        <v>38254.487262507464</v>
      </c>
      <c r="CN1180" s="14">
        <f>Таблица1[[#This Row],[Т9]]-Таблица1[[#This Row],[Т3]]</f>
        <v>399.77093999428325</v>
      </c>
      <c r="CO1180" s="14">
        <f>Таблица1[[#This Row],[Т9]]-Таблица1[[#This Row],[Т2]]</f>
        <v>43735.019444695608</v>
      </c>
      <c r="CP1180" s="14">
        <f>Таблица1[[#This Row],[Т9]]-Таблица1[[#This Row],[Т1]]</f>
        <v>625.32189929152082</v>
      </c>
      <c r="CQ1180" s="14">
        <f>Таблица1[[#This Row],[Т9]]-Таблица1[[#This Row],[угол обхв6]]</f>
        <v>46285.973116396388</v>
      </c>
      <c r="CR1180" s="14">
        <f>Таблица1[[#This Row],[Т9]]-Таблица1[[#This Row],[угол обхв5]]</f>
        <v>924.91506614554964</v>
      </c>
      <c r="CS1180" s="14">
        <f>Таблица1[[#This Row],[Т9]]-Таблица1[[#This Row],[угол обхв4]]</f>
        <v>59070.782246340532</v>
      </c>
      <c r="CT1180" s="14">
        <f>Таблица1[[#This Row],[Lкан_прям, мм]]+Таблица1[[#This Row],[Lкан_дуг, мм]]+Таблица1[[#This Row],[Lкан_леб,мм]]</f>
        <v>85045.326329871838</v>
      </c>
      <c r="CU1180" s="16">
        <f>Таблица1[[#This Row],[Lкан_леб,мм]]</f>
        <v>58145.867180194982</v>
      </c>
      <c r="CV1180" s="14">
        <f>2534431-(Таблица1[[#This Row],[Т23]]+Таблица1[[#This Row],[угол обхв3]])</f>
        <v>2449201.5408503232</v>
      </c>
      <c r="CW1180" s="50">
        <f>SUM(X1180:AC1180,AD1180:AI1180)-Таблица1[[#This Row],[lподв_min, мм]]</f>
        <v>23259.980331842235</v>
      </c>
      <c r="CX1180" s="17">
        <f>CW1619-Таблица1[[#This Row],[Суммарная длина каната]]</f>
        <v>-2425135.7569907028</v>
      </c>
    </row>
    <row r="1181" spans="1:102" x14ac:dyDescent="0.25">
      <c r="A1181" s="21">
        <v>1180</v>
      </c>
      <c r="B1181" s="10">
        <v>28.45306122448979</v>
      </c>
      <c r="C1181" s="10">
        <v>114.46082839365614</v>
      </c>
      <c r="D1181" s="11">
        <v>16303.589685353189</v>
      </c>
      <c r="E1181" s="11">
        <v>10741.713514481598</v>
      </c>
      <c r="F1181" s="11">
        <v>16216.203898721784</v>
      </c>
      <c r="G1181" s="11">
        <v>10851.644057529518</v>
      </c>
      <c r="H1181" s="11">
        <v>16711.589195353186</v>
      </c>
      <c r="I1181" s="11">
        <v>7064.9685782052757</v>
      </c>
      <c r="J1181" s="11">
        <v>3676.7449362763232</v>
      </c>
      <c r="K1181" s="11">
        <v>25974.544083519952</v>
      </c>
      <c r="L1181" s="11">
        <v>924.91506615690901</v>
      </c>
      <c r="M1181" s="11">
        <v>58145.867180194982</v>
      </c>
      <c r="N1181" s="11">
        <v>9593.8399756425406</v>
      </c>
      <c r="O1181" s="11">
        <v>16779.984381513117</v>
      </c>
      <c r="P1181" s="43">
        <v>12035.084538586876</v>
      </c>
      <c r="Q1181" s="11">
        <v>16180.859937591524</v>
      </c>
      <c r="R1181" s="11">
        <v>15908.681642930991</v>
      </c>
      <c r="S1181" s="11">
        <v>12303.814867797149</v>
      </c>
      <c r="T1181" s="11">
        <v>16947.79041797647</v>
      </c>
      <c r="U1181" s="11">
        <v>11376.687069905467</v>
      </c>
      <c r="V1181" s="11">
        <v>16303.589685353189</v>
      </c>
      <c r="W1181" s="11">
        <v>10741.713514481598</v>
      </c>
      <c r="X1181" s="12">
        <v>0</v>
      </c>
      <c r="Y1181" s="12">
        <v>287.71228166968319</v>
      </c>
      <c r="Z1181" s="12">
        <v>222.43417990884143</v>
      </c>
      <c r="AA1181" s="44">
        <v>232.04019061955961</v>
      </c>
      <c r="AB1181" s="45">
        <v>47.253829333787309</v>
      </c>
      <c r="AC1181" s="12">
        <v>135.47458462503749</v>
      </c>
      <c r="AD1181" s="12">
        <v>12784.809129944142</v>
      </c>
      <c r="AE1181" s="12">
        <v>2513.6875532590839</v>
      </c>
      <c r="AF1181" s="12">
        <v>5480.5321821881489</v>
      </c>
      <c r="AG1181" s="44">
        <v>1128.4755203370589</v>
      </c>
      <c r="AH1181" s="45">
        <v>390.29476040551918</v>
      </c>
      <c r="AI1181" s="12">
        <v>3676.744937385999</v>
      </c>
      <c r="AJ1181" s="12">
        <v>-26.614803404703494</v>
      </c>
      <c r="AK1181" s="12">
        <v>13.788871727041613</v>
      </c>
      <c r="AL1181" s="12">
        <v>45.025488707998143</v>
      </c>
      <c r="AM1181" s="44">
        <v>77.611085766605697</v>
      </c>
      <c r="AN1181" s="45">
        <v>70.975191191464759</v>
      </c>
      <c r="AO1181" s="12">
        <v>89.999999844167121</v>
      </c>
      <c r="AP1181" s="12">
        <v>-2019.0518196129781</v>
      </c>
      <c r="AQ1181" s="12">
        <v>9691.0846681275234</v>
      </c>
      <c r="AR1181" s="12">
        <v>12323.712419218085</v>
      </c>
      <c r="AS1181" s="44">
        <v>16307.180876478857</v>
      </c>
      <c r="AT1181" s="45">
        <v>16562.076390853752</v>
      </c>
      <c r="AU1181" s="12">
        <v>16711.589685353189</v>
      </c>
      <c r="AV1181" s="12">
        <v>11417.284255570017</v>
      </c>
      <c r="AW1181" s="12">
        <v>17176.226062540616</v>
      </c>
      <c r="AX1181" s="12">
        <v>16469.231133313871</v>
      </c>
      <c r="AY1181" s="44">
        <v>12391.349780042294</v>
      </c>
      <c r="AZ1181" s="45">
        <v>11243.68823802798</v>
      </c>
      <c r="BA1181" s="12">
        <v>10741.713515591277</v>
      </c>
      <c r="BB1181" s="12">
        <v>9411.060017343736</v>
      </c>
      <c r="BC1181" s="12">
        <v>12132.329231071859</v>
      </c>
      <c r="BD1181" s="12">
        <v>16197.3095235622</v>
      </c>
      <c r="BE1181" s="44">
        <v>16549.291184428606</v>
      </c>
      <c r="BF1181" s="45">
        <v>16689.303712475903</v>
      </c>
      <c r="BG1181" s="12">
        <v>16711.589695353185</v>
      </c>
      <c r="BH1181" s="12">
        <v>17144.752097798821</v>
      </c>
      <c r="BI1181" s="12">
        <v>16577.101618619025</v>
      </c>
      <c r="BJ1181" s="12">
        <v>12592.186063519495</v>
      </c>
      <c r="BK1181" s="44">
        <v>11289.152157660321</v>
      </c>
      <c r="BL1181" s="45">
        <v>10874.712346359085</v>
      </c>
      <c r="BM1181" s="12">
        <v>7064.9685782052775</v>
      </c>
      <c r="BN1181" s="12">
        <v>0</v>
      </c>
      <c r="BO1181" s="12">
        <v>40.403675131745111</v>
      </c>
      <c r="BP1181" s="12">
        <v>31.236616980956526</v>
      </c>
      <c r="BQ1181" s="48">
        <v>32.585597058607547</v>
      </c>
      <c r="BR1181" s="49">
        <v>6.6358945751409291</v>
      </c>
      <c r="BS1181" s="13">
        <v>19.024808652702355</v>
      </c>
      <c r="BT1181" s="12">
        <v>184.13281980501654</v>
      </c>
      <c r="BV1181" s="14">
        <f>Таблица1[[#This Row],[Lкан_леб,мм]]</f>
        <v>58145.867180194982</v>
      </c>
      <c r="BW1181" s="50">
        <f>Таблица1[[#This Row],[угол обхв4]]+Таблица1[[#This Row],[Lдуг 3,мм]]</f>
        <v>12784.809129944142</v>
      </c>
      <c r="BX1181" s="54">
        <f>Таблица1[[#This Row],[угол обхв5]]+Таблица1[[#This Row],[Y5, мм]]</f>
        <v>58433.579461864669</v>
      </c>
      <c r="BY1181" s="14">
        <f>Таблица1[[#This Row],[угол обхв6]]+Таблица1[[#This Row],[Lдуг 4,мм]]</f>
        <v>15298.496683203226</v>
      </c>
      <c r="BZ1181" s="14">
        <f>Таблица1[[#This Row],[Т1]]+Таблица1[[#This Row],[X6, мм]]</f>
        <v>58656.013641773512</v>
      </c>
      <c r="CA1181" s="14">
        <f>Таблица1[[#This Row],[Т2]]+Таблица1[[#This Row],[Lдуг 5,мм]]</f>
        <v>20779.028865391374</v>
      </c>
      <c r="CB1181" s="14">
        <f>Таблица1[[#This Row],[Т3]]+Таблица1[[#This Row],[Y6, мм]]</f>
        <v>58888.053832393074</v>
      </c>
      <c r="CC1181" s="14">
        <f>Таблица1[[#This Row],[Т4]]+Таблица1[[#This Row],[Lдуг 6,мм]]</f>
        <v>21907.504385728433</v>
      </c>
      <c r="CD1181" s="14">
        <f>Таблица1[[#This Row],[Т5]]+Таблица1[[#This Row],[Lдуг 1,мм]]</f>
        <v>58935.30766172686</v>
      </c>
      <c r="CE1181" s="14">
        <f>Таблица1[[#This Row],[Т6]]+Таблица1[[#This Row],[Lпрям1, мм]]</f>
        <v>22297.799146133952</v>
      </c>
      <c r="CF1181" s="15">
        <f>Таблица1[[#This Row],[Т7]]+Таблица1[[#This Row],[Lдуг 2,мм]]</f>
        <v>59070.782246351897</v>
      </c>
      <c r="CG1181" s="14">
        <f>Таблица1[[#This Row],[Т8]]+Таблица1[[#This Row],[Lпрям2, мм]]</f>
        <v>25974.544083519952</v>
      </c>
      <c r="CH1181" s="14">
        <f>Таблица1[[#This Row],[Т9]]-Таблица1[[#This Row],[Т9]]</f>
        <v>0</v>
      </c>
      <c r="CI1181" s="50">
        <f>Таблица1[[#This Row],[Т9]]-Таблица1[[#This Row],[Т8]]</f>
        <v>36772.983100217942</v>
      </c>
      <c r="CJ1181" s="54">
        <f>Таблица1[[#This Row],[Т9]]-Таблица1[[#This Row],[Т7]]</f>
        <v>135.4745846250371</v>
      </c>
      <c r="CK1181" s="14">
        <f>Таблица1[[#This Row],[Т9]]-Таблица1[[#This Row],[Т6]]</f>
        <v>37163.277860623464</v>
      </c>
      <c r="CL1181" s="14">
        <f>Таблица1[[#This Row],[Т9]]-Таблица1[[#This Row],[Т5]]</f>
        <v>182.72841395882278</v>
      </c>
      <c r="CM1181" s="14">
        <f>Таблица1[[#This Row],[Т9]]-Таблица1[[#This Row],[Т4]]</f>
        <v>38291.753380960523</v>
      </c>
      <c r="CN1181" s="14">
        <f>Таблица1[[#This Row],[Т9]]-Таблица1[[#This Row],[Т3]]</f>
        <v>414.76860457838484</v>
      </c>
      <c r="CO1181" s="14">
        <f>Таблица1[[#This Row],[Т9]]-Таблица1[[#This Row],[Т2]]</f>
        <v>43772.285563148675</v>
      </c>
      <c r="CP1181" s="14">
        <f>Таблица1[[#This Row],[Т9]]-Таблица1[[#This Row],[Т1]]</f>
        <v>637.2027844872282</v>
      </c>
      <c r="CQ1181" s="14">
        <f>Таблица1[[#This Row],[Т9]]-Таблица1[[#This Row],[угол обхв6]]</f>
        <v>46285.973116407753</v>
      </c>
      <c r="CR1181" s="14">
        <f>Таблица1[[#This Row],[Т9]]-Таблица1[[#This Row],[угол обхв5]]</f>
        <v>924.91506615691469</v>
      </c>
      <c r="CS1181" s="14">
        <f>Таблица1[[#This Row],[Т9]]-Таблица1[[#This Row],[угол обхв4]]</f>
        <v>59070.782246351897</v>
      </c>
      <c r="CT1181" s="14">
        <f>Таблица1[[#This Row],[Lкан_прям, мм]]+Таблица1[[#This Row],[Lкан_дуг, мм]]+Таблица1[[#This Row],[Lкан_леб,мм]]</f>
        <v>85045.326329871838</v>
      </c>
      <c r="CU1181" s="16">
        <f>Таблица1[[#This Row],[Lкан_леб,мм]]</f>
        <v>58145.867180194982</v>
      </c>
      <c r="CV1181" s="14">
        <f>2534431-(Таблица1[[#This Row],[Т23]]+Таблица1[[#This Row],[угол обхв3]])</f>
        <v>2449201.5408503232</v>
      </c>
      <c r="CW1181" s="50">
        <f>SUM(X1181:AC1181,AD1181:AI1181)-Таблица1[[#This Row],[lподв_min, мм]]</f>
        <v>23222.714213400541</v>
      </c>
      <c r="CX1181" s="17">
        <f>CW1620-Таблица1[[#This Row],[Суммарная длина каната]]</f>
        <v>-2425182.9366131374</v>
      </c>
    </row>
    <row r="1182" spans="1:102" x14ac:dyDescent="0.25">
      <c r="A1182" s="21">
        <v>1181</v>
      </c>
      <c r="B1182" s="10">
        <v>28.45306122448979</v>
      </c>
      <c r="C1182" s="10">
        <v>115.03877551020416</v>
      </c>
      <c r="D1182" s="11">
        <v>16352.933185658614</v>
      </c>
      <c r="E1182" s="11">
        <v>10807.089795933847</v>
      </c>
      <c r="F1182" s="11">
        <v>16264.442985318623</v>
      </c>
      <c r="G1182" s="11">
        <v>10916.133293877503</v>
      </c>
      <c r="H1182" s="11">
        <v>16760.932695658612</v>
      </c>
      <c r="I1182" s="11">
        <v>7120.0212702753515</v>
      </c>
      <c r="J1182" s="11">
        <v>3687.0685256584961</v>
      </c>
      <c r="K1182" s="11">
        <v>25974.544083516837</v>
      </c>
      <c r="L1182" s="11">
        <v>924.91506616001675</v>
      </c>
      <c r="M1182" s="11">
        <v>58145.867180194982</v>
      </c>
      <c r="N1182" s="11">
        <v>9593.8399756425406</v>
      </c>
      <c r="O1182" s="11">
        <v>16779.984381513117</v>
      </c>
      <c r="P1182" s="43">
        <v>12029.781020348455</v>
      </c>
      <c r="Q1182" s="11">
        <v>16202.90348393069</v>
      </c>
      <c r="R1182" s="11">
        <v>15942.288459607786</v>
      </c>
      <c r="S1182" s="11">
        <v>12365.128277155232</v>
      </c>
      <c r="T1182" s="11">
        <v>16990.696224621166</v>
      </c>
      <c r="U1182" s="11">
        <v>11448.529041796812</v>
      </c>
      <c r="V1182" s="11">
        <v>16352.933185658614</v>
      </c>
      <c r="W1182" s="11">
        <v>10807.089795933847</v>
      </c>
      <c r="X1182" s="12">
        <v>0</v>
      </c>
      <c r="Y1182" s="12">
        <v>284.42913080722991</v>
      </c>
      <c r="Z1182" s="12">
        <v>221.60180209613748</v>
      </c>
      <c r="AA1182" s="44">
        <v>232.04019061955955</v>
      </c>
      <c r="AB1182" s="45">
        <v>47.253829333787664</v>
      </c>
      <c r="AC1182" s="12">
        <v>139.59011330330216</v>
      </c>
      <c r="AD1182" s="12">
        <v>12784.809129944142</v>
      </c>
      <c r="AE1182" s="12">
        <v>2503.3639638769037</v>
      </c>
      <c r="AF1182" s="12">
        <v>5480.5321821881507</v>
      </c>
      <c r="AG1182" s="44">
        <v>1128.4755203370605</v>
      </c>
      <c r="AH1182" s="45">
        <v>390.29476040551725</v>
      </c>
      <c r="AI1182" s="12">
        <v>3687.0685267650651</v>
      </c>
      <c r="AJ1182" s="12">
        <v>-26.614803404703494</v>
      </c>
      <c r="AK1182" s="12">
        <v>13.327816119386442</v>
      </c>
      <c r="AL1182" s="12">
        <v>44.447541591450161</v>
      </c>
      <c r="AM1182" s="44">
        <v>77.033138650057694</v>
      </c>
      <c r="AN1182" s="45">
        <v>70.397244074916728</v>
      </c>
      <c r="AO1182" s="12">
        <v>89.999999844603437</v>
      </c>
      <c r="AP1182" s="12">
        <v>-2019.0518196129781</v>
      </c>
      <c r="AQ1182" s="12">
        <v>9687.8930217081997</v>
      </c>
      <c r="AR1182" s="12">
        <v>12315.485443260763</v>
      </c>
      <c r="AS1182" s="44">
        <v>16339.884463144876</v>
      </c>
      <c r="AT1182" s="45">
        <v>16606.343367493977</v>
      </c>
      <c r="AU1182" s="12">
        <v>16760.933185658614</v>
      </c>
      <c r="AV1182" s="12">
        <v>11417.284255570017</v>
      </c>
      <c r="AW1182" s="12">
        <v>17176.995747251898</v>
      </c>
      <c r="AX1182" s="12">
        <v>16494.171372185381</v>
      </c>
      <c r="AY1182" s="44">
        <v>12456.678361651824</v>
      </c>
      <c r="AZ1182" s="45">
        <v>11311.646313820762</v>
      </c>
      <c r="BA1182" s="12">
        <v>10807.089797040418</v>
      </c>
      <c r="BB1182" s="12">
        <v>9411.060017343736</v>
      </c>
      <c r="BC1182" s="12">
        <v>12123.834066414116</v>
      </c>
      <c r="BD1182" s="12">
        <v>16227.992882520091</v>
      </c>
      <c r="BE1182" s="44">
        <v>16593.100221084074</v>
      </c>
      <c r="BF1182" s="45">
        <v>16737.286042785803</v>
      </c>
      <c r="BG1182" s="12">
        <v>16760.933195658614</v>
      </c>
      <c r="BH1182" s="12">
        <v>17144.752097798821</v>
      </c>
      <c r="BI1182" s="12">
        <v>16599.914849669469</v>
      </c>
      <c r="BJ1182" s="12">
        <v>12656.39616540992</v>
      </c>
      <c r="BK1182" s="44">
        <v>11356.97895730022</v>
      </c>
      <c r="BL1182" s="45">
        <v>10943.972523909897</v>
      </c>
      <c r="BM1182" s="12">
        <v>7120.0212702753533</v>
      </c>
      <c r="BN1182" s="12">
        <v>0</v>
      </c>
      <c r="BO1182" s="12">
        <v>39.942619524089942</v>
      </c>
      <c r="BP1182" s="12">
        <v>31.11972547206372</v>
      </c>
      <c r="BQ1182" s="48">
        <v>32.58559705860754</v>
      </c>
      <c r="BR1182" s="49">
        <v>6.6358945751409806</v>
      </c>
      <c r="BS1182" s="13">
        <v>19.60275576968672</v>
      </c>
      <c r="BT1182" s="12">
        <v>184.13281980501654</v>
      </c>
      <c r="BV1182" s="14">
        <f>Таблица1[[#This Row],[Lкан_леб,мм]]</f>
        <v>58145.867180194982</v>
      </c>
      <c r="BW1182" s="50">
        <f>Таблица1[[#This Row],[угол обхв4]]+Таблица1[[#This Row],[Lдуг 3,мм]]</f>
        <v>12784.809129944142</v>
      </c>
      <c r="BX1182" s="54">
        <f>Таблица1[[#This Row],[угол обхв5]]+Таблица1[[#This Row],[Y5, мм]]</f>
        <v>58430.29631100221</v>
      </c>
      <c r="BY1182" s="14">
        <f>Таблица1[[#This Row],[угол обхв6]]+Таблица1[[#This Row],[Lдуг 4,мм]]</f>
        <v>15288.173093821046</v>
      </c>
      <c r="BZ1182" s="14">
        <f>Таблица1[[#This Row],[Т1]]+Таблица1[[#This Row],[X6, мм]]</f>
        <v>58651.898113098345</v>
      </c>
      <c r="CA1182" s="14">
        <f>Таблица1[[#This Row],[Т2]]+Таблица1[[#This Row],[Lдуг 5,мм]]</f>
        <v>20768.705276009197</v>
      </c>
      <c r="CB1182" s="14">
        <f>Таблица1[[#This Row],[Т3]]+Таблица1[[#This Row],[Y6, мм]]</f>
        <v>58883.938303717907</v>
      </c>
      <c r="CC1182" s="14">
        <f>Таблица1[[#This Row],[Т4]]+Таблица1[[#This Row],[Lдуг 6,мм]]</f>
        <v>21897.180796346256</v>
      </c>
      <c r="CD1182" s="14">
        <f>Таблица1[[#This Row],[Т5]]+Таблица1[[#This Row],[Lдуг 1,мм]]</f>
        <v>58931.192133051693</v>
      </c>
      <c r="CE1182" s="14">
        <f>Таблица1[[#This Row],[Т6]]+Таблица1[[#This Row],[Lпрям1, мм]]</f>
        <v>22287.475556751775</v>
      </c>
      <c r="CF1182" s="15">
        <f>Таблица1[[#This Row],[Т7]]+Таблица1[[#This Row],[Lдуг 2,мм]]</f>
        <v>59070.782246354996</v>
      </c>
      <c r="CG1182" s="14">
        <f>Таблица1[[#This Row],[Т8]]+Таблица1[[#This Row],[Lпрям2, мм]]</f>
        <v>25974.544083516841</v>
      </c>
      <c r="CH1182" s="14">
        <f>Таблица1[[#This Row],[Т9]]-Таблица1[[#This Row],[Т9]]</f>
        <v>0</v>
      </c>
      <c r="CI1182" s="50">
        <f>Таблица1[[#This Row],[Т9]]-Таблица1[[#This Row],[Т8]]</f>
        <v>36783.306689603225</v>
      </c>
      <c r="CJ1182" s="54">
        <f>Таблица1[[#This Row],[Т9]]-Таблица1[[#This Row],[Т7]]</f>
        <v>139.59011330330395</v>
      </c>
      <c r="CK1182" s="14">
        <f>Таблица1[[#This Row],[Т9]]-Таблица1[[#This Row],[Т6]]</f>
        <v>37173.60145000874</v>
      </c>
      <c r="CL1182" s="14">
        <f>Таблица1[[#This Row],[Т9]]-Таблица1[[#This Row],[Т5]]</f>
        <v>186.84394263708964</v>
      </c>
      <c r="CM1182" s="14">
        <f>Таблица1[[#This Row],[Т9]]-Таблица1[[#This Row],[Т4]]</f>
        <v>38302.076970345799</v>
      </c>
      <c r="CN1182" s="14">
        <f>Таблица1[[#This Row],[Т9]]-Таблица1[[#This Row],[Т3]]</f>
        <v>418.88413325665169</v>
      </c>
      <c r="CO1182" s="14">
        <f>Таблица1[[#This Row],[Т9]]-Таблица1[[#This Row],[Т2]]</f>
        <v>43782.609152533951</v>
      </c>
      <c r="CP1182" s="14">
        <f>Таблица1[[#This Row],[Т9]]-Таблица1[[#This Row],[Т1]]</f>
        <v>640.48593535278633</v>
      </c>
      <c r="CQ1182" s="14">
        <f>Таблица1[[#This Row],[Т9]]-Таблица1[[#This Row],[угол обхв6]]</f>
        <v>46285.973116410853</v>
      </c>
      <c r="CR1182" s="14">
        <f>Таблица1[[#This Row],[Т9]]-Таблица1[[#This Row],[угол обхв5]]</f>
        <v>924.91506616001425</v>
      </c>
      <c r="CS1182" s="14">
        <f>Таблица1[[#This Row],[Т9]]-Таблица1[[#This Row],[угол обхв4]]</f>
        <v>59070.782246354996</v>
      </c>
      <c r="CT1182" s="14">
        <f>Таблица1[[#This Row],[Lкан_прям, мм]]+Таблица1[[#This Row],[Lкан_дуг, мм]]+Таблица1[[#This Row],[Lкан_леб,мм]]</f>
        <v>85045.326329871838</v>
      </c>
      <c r="CU1182" s="16">
        <f>Таблица1[[#This Row],[Lкан_леб,мм]]</f>
        <v>58145.867180194982</v>
      </c>
      <c r="CV1182" s="14">
        <f>2534431-(Таблица1[[#This Row],[Т23]]+Таблица1[[#This Row],[угол обхв3]])</f>
        <v>2449201.5408503232</v>
      </c>
      <c r="CW1182" s="50">
        <f>SUM(X1182:AC1182,AD1182:AI1182)-Таблица1[[#This Row],[lподв_min, мм]]</f>
        <v>23212.390624018361</v>
      </c>
      <c r="CX1182" s="17">
        <f>CW1621-Таблица1[[#This Row],[Суммарная длина каната]]</f>
        <v>-2425231.7572493544</v>
      </c>
    </row>
    <row r="1183" spans="1:102" x14ac:dyDescent="0.25">
      <c r="A1183" s="21">
        <v>1182</v>
      </c>
      <c r="B1183" s="10">
        <v>28.45306122448979</v>
      </c>
      <c r="C1183" s="10">
        <v>117.72285714285721</v>
      </c>
      <c r="D1183" s="11">
        <v>16573.33866507627</v>
      </c>
      <c r="E1183" s="11">
        <v>11117.080475775656</v>
      </c>
      <c r="F1183" s="11">
        <v>16479.83915495393</v>
      </c>
      <c r="G1183" s="11">
        <v>11221.860443359552</v>
      </c>
      <c r="H1183" s="11">
        <v>16981.338175076271</v>
      </c>
      <c r="I1183" s="11">
        <v>7381.5401338076599</v>
      </c>
      <c r="J1183" s="11">
        <v>3735.5403419679965</v>
      </c>
      <c r="K1183" s="11">
        <v>25974.544083502475</v>
      </c>
      <c r="L1183" s="11">
        <v>924.91506617438029</v>
      </c>
      <c r="M1183" s="11">
        <v>58145.867180194982</v>
      </c>
      <c r="N1183" s="11">
        <v>9593.8399756425406</v>
      </c>
      <c r="O1183" s="11">
        <v>16779.984381513117</v>
      </c>
      <c r="P1183" s="43">
        <v>12002.249148457511</v>
      </c>
      <c r="Q1183" s="11">
        <v>16304.525958000806</v>
      </c>
      <c r="R1183" s="11">
        <v>16090.183173505715</v>
      </c>
      <c r="S1183" s="11">
        <v>12654.179617329386</v>
      </c>
      <c r="T1183" s="11">
        <v>17180.364116292803</v>
      </c>
      <c r="U1183" s="11">
        <v>11787.68177429465</v>
      </c>
      <c r="V1183" s="11">
        <v>16573.33866507627</v>
      </c>
      <c r="W1183" s="11">
        <v>11117.080475775656</v>
      </c>
      <c r="X1183" s="12">
        <v>0</v>
      </c>
      <c r="Y1183" s="12">
        <v>269.04565737562143</v>
      </c>
      <c r="Z1183" s="12">
        <v>217.87208227984863</v>
      </c>
      <c r="AA1183" s="44">
        <v>232.04019061955927</v>
      </c>
      <c r="AB1183" s="45">
        <v>47.253829333790115</v>
      </c>
      <c r="AC1183" s="12">
        <v>158.70330656556101</v>
      </c>
      <c r="AD1183" s="12">
        <v>12784.809129944142</v>
      </c>
      <c r="AE1183" s="12">
        <v>2454.892147567406</v>
      </c>
      <c r="AF1183" s="12">
        <v>5480.5321821881507</v>
      </c>
      <c r="AG1183" s="44">
        <v>1128.475520337058</v>
      </c>
      <c r="AH1183" s="45">
        <v>390.29476040551407</v>
      </c>
      <c r="AI1183" s="12">
        <v>3735.5403430602055</v>
      </c>
      <c r="AJ1183" s="12">
        <v>-26.614803404703494</v>
      </c>
      <c r="AK1183" s="12">
        <v>11.167502144183496</v>
      </c>
      <c r="AL1183" s="12">
        <v>41.763459958797064</v>
      </c>
      <c r="AM1183" s="44">
        <v>74.349057017404576</v>
      </c>
      <c r="AN1183" s="45">
        <v>67.713162442263254</v>
      </c>
      <c r="AO1183" s="12">
        <v>89.999999846619843</v>
      </c>
      <c r="AP1183" s="12">
        <v>-2019.0518196129781</v>
      </c>
      <c r="AQ1183" s="12">
        <v>9672.8605700850494</v>
      </c>
      <c r="AR1183" s="12">
        <v>12274.000368500399</v>
      </c>
      <c r="AS1183" s="44">
        <v>16483.055791525789</v>
      </c>
      <c r="AT1183" s="45">
        <v>16802.842995104071</v>
      </c>
      <c r="AU1183" s="12">
        <v>16981.338665076273</v>
      </c>
      <c r="AV1183" s="12">
        <v>11417.284255570017</v>
      </c>
      <c r="AW1183" s="12">
        <v>17180.25896933247</v>
      </c>
      <c r="AX1183" s="12">
        <v>16608.853535464961</v>
      </c>
      <c r="AY1183" s="44">
        <v>12764.248259594353</v>
      </c>
      <c r="AZ1183" s="45">
        <v>11632.950384278261</v>
      </c>
      <c r="BA1183" s="12">
        <v>11117.080476867868</v>
      </c>
      <c r="BB1183" s="12">
        <v>9411.060017343736</v>
      </c>
      <c r="BC1183" s="12">
        <v>12081.269742900022</v>
      </c>
      <c r="BD1183" s="12">
        <v>16361.934393548601</v>
      </c>
      <c r="BE1183" s="44">
        <v>16787.491498272728</v>
      </c>
      <c r="BF1183" s="45">
        <v>16950.859786265002</v>
      </c>
      <c r="BG1183" s="12">
        <v>16981.338675076269</v>
      </c>
      <c r="BH1183" s="12">
        <v>17144.752097798821</v>
      </c>
      <c r="BI1183" s="12">
        <v>16704.800545820159</v>
      </c>
      <c r="BJ1183" s="12">
        <v>12958.507194793543</v>
      </c>
      <c r="BK1183" s="44">
        <v>11677.613132029684</v>
      </c>
      <c r="BL1183" s="45">
        <v>11271.811865792046</v>
      </c>
      <c r="BM1183" s="12">
        <v>7381.5401338076617</v>
      </c>
      <c r="BN1183" s="12">
        <v>0</v>
      </c>
      <c r="BO1183" s="12">
        <v>37.782305548886995</v>
      </c>
      <c r="BP1183" s="12">
        <v>30.595957814613573</v>
      </c>
      <c r="BQ1183" s="48">
        <v>32.585597058607505</v>
      </c>
      <c r="BR1183" s="49">
        <v>6.6358945751413243</v>
      </c>
      <c r="BS1183" s="13">
        <v>22.2868374043566</v>
      </c>
      <c r="BT1183" s="12">
        <v>184.13281980501654</v>
      </c>
      <c r="BV1183" s="14">
        <f>Таблица1[[#This Row],[Lкан_леб,мм]]</f>
        <v>58145.867180194982</v>
      </c>
      <c r="BW1183" s="50">
        <f>Таблица1[[#This Row],[угол обхв4]]+Таблица1[[#This Row],[Lдуг 3,мм]]</f>
        <v>12784.809129944142</v>
      </c>
      <c r="BX1183" s="54">
        <f>Таблица1[[#This Row],[угол обхв5]]+Таблица1[[#This Row],[Y5, мм]]</f>
        <v>58414.912837570606</v>
      </c>
      <c r="BY1183" s="14">
        <f>Таблица1[[#This Row],[угол обхв6]]+Таблица1[[#This Row],[Lдуг 4,мм]]</f>
        <v>15239.701277511547</v>
      </c>
      <c r="BZ1183" s="14">
        <f>Таблица1[[#This Row],[Т1]]+Таблица1[[#This Row],[X6, мм]]</f>
        <v>58632.784919850455</v>
      </c>
      <c r="CA1183" s="14">
        <f>Таблица1[[#This Row],[Т2]]+Таблица1[[#This Row],[Lдуг 5,мм]]</f>
        <v>20720.233459699699</v>
      </c>
      <c r="CB1183" s="14">
        <f>Таблица1[[#This Row],[Т3]]+Таблица1[[#This Row],[Y6, мм]]</f>
        <v>58864.825110470018</v>
      </c>
      <c r="CC1183" s="14">
        <f>Таблица1[[#This Row],[Т4]]+Таблица1[[#This Row],[Lдуг 6,мм]]</f>
        <v>21848.708980036758</v>
      </c>
      <c r="CD1183" s="14">
        <f>Таблица1[[#This Row],[Т5]]+Таблица1[[#This Row],[Lдуг 1,мм]]</f>
        <v>58912.07893980381</v>
      </c>
      <c r="CE1183" s="14">
        <f>Таблица1[[#This Row],[Т6]]+Таблица1[[#This Row],[Lпрям1, мм]]</f>
        <v>22239.003740442273</v>
      </c>
      <c r="CF1183" s="15">
        <f>Таблица1[[#This Row],[Т7]]+Таблица1[[#This Row],[Lдуг 2,мм]]</f>
        <v>59070.782246369374</v>
      </c>
      <c r="CG1183" s="14">
        <f>Таблица1[[#This Row],[Т8]]+Таблица1[[#This Row],[Lпрям2, мм]]</f>
        <v>25974.544083502478</v>
      </c>
      <c r="CH1183" s="14">
        <f>Таблица1[[#This Row],[Т9]]-Таблица1[[#This Row],[Т9]]</f>
        <v>0</v>
      </c>
      <c r="CI1183" s="50">
        <f>Таблица1[[#This Row],[Т9]]-Таблица1[[#This Row],[Т8]]</f>
        <v>36831.778505927097</v>
      </c>
      <c r="CJ1183" s="54">
        <f>Таблица1[[#This Row],[Т9]]-Таблица1[[#This Row],[Т7]]</f>
        <v>158.70330656556325</v>
      </c>
      <c r="CK1183" s="14">
        <f>Таблица1[[#This Row],[Т9]]-Таблица1[[#This Row],[Т6]]</f>
        <v>37222.07326633262</v>
      </c>
      <c r="CL1183" s="14">
        <f>Таблица1[[#This Row],[Т9]]-Таблица1[[#This Row],[Т5]]</f>
        <v>205.95713589935622</v>
      </c>
      <c r="CM1183" s="14">
        <f>Таблица1[[#This Row],[Т9]]-Таблица1[[#This Row],[Т4]]</f>
        <v>38350.548786669679</v>
      </c>
      <c r="CN1183" s="14">
        <f>Таблица1[[#This Row],[Т9]]-Таблица1[[#This Row],[Т3]]</f>
        <v>437.99732651891827</v>
      </c>
      <c r="CO1183" s="14">
        <f>Таблица1[[#This Row],[Т9]]-Таблица1[[#This Row],[Т2]]</f>
        <v>43831.08096885783</v>
      </c>
      <c r="CP1183" s="14">
        <f>Таблица1[[#This Row],[Т9]]-Таблица1[[#This Row],[Т1]]</f>
        <v>655.86940879876784</v>
      </c>
      <c r="CQ1183" s="14">
        <f>Таблица1[[#This Row],[Т9]]-Таблица1[[#This Row],[угол обхв6]]</f>
        <v>46285.97311642523</v>
      </c>
      <c r="CR1183" s="14">
        <f>Таблица1[[#This Row],[Т9]]-Таблица1[[#This Row],[угол обхв5]]</f>
        <v>924.91506617439154</v>
      </c>
      <c r="CS1183" s="14">
        <f>Таблица1[[#This Row],[Т9]]-Таблица1[[#This Row],[угол обхв4]]</f>
        <v>59070.782246369374</v>
      </c>
      <c r="CT1183" s="14">
        <f>Таблица1[[#This Row],[Lкан_прям, мм]]+Таблица1[[#This Row],[Lкан_дуг, мм]]+Таблица1[[#This Row],[Lкан_леб,мм]]</f>
        <v>85045.326329871838</v>
      </c>
      <c r="CU1183" s="16">
        <f>Таблица1[[#This Row],[Lкан_леб,мм]]</f>
        <v>58145.867180194982</v>
      </c>
      <c r="CV1183" s="14">
        <f>2534431-(Таблица1[[#This Row],[Т23]]+Таблица1[[#This Row],[угол обхв3]])</f>
        <v>2449201.5408503232</v>
      </c>
      <c r="CW1183" s="50">
        <f>SUM(X1183:AC1183,AD1183:AI1183)-Таблица1[[#This Row],[lподв_min, мм]]</f>
        <v>23163.918807708862</v>
      </c>
      <c r="CX1183" s="17">
        <f>CW1622-Таблица1[[#This Row],[Суммарная длина каната]]</f>
        <v>-2425282.2111556409</v>
      </c>
    </row>
    <row r="1184" spans="1:102" x14ac:dyDescent="0.25">
      <c r="A1184" s="21">
        <v>1183</v>
      </c>
      <c r="B1184" s="10">
        <v>28.45306122448979</v>
      </c>
      <c r="C1184" s="10">
        <v>120.40693877551027</v>
      </c>
      <c r="D1184" s="11">
        <v>16778.985811249557</v>
      </c>
      <c r="E1184" s="11">
        <v>11437.052424885092</v>
      </c>
      <c r="F1184" s="11">
        <v>16680.682143501119</v>
      </c>
      <c r="G1184" s="11">
        <v>11537.338958912371</v>
      </c>
      <c r="H1184" s="11">
        <v>17186.985321249558</v>
      </c>
      <c r="I1184" s="11">
        <v>7652.2144418857524</v>
      </c>
      <c r="J1184" s="11">
        <v>3784.8379829993391</v>
      </c>
      <c r="K1184" s="11">
        <v>25974.544083488254</v>
      </c>
      <c r="L1184" s="11">
        <v>924.91506618859887</v>
      </c>
      <c r="M1184" s="11">
        <v>58145.867180194982</v>
      </c>
      <c r="N1184" s="11">
        <v>9593.8399756425406</v>
      </c>
      <c r="O1184" s="11">
        <v>16779.984381513117</v>
      </c>
      <c r="P1184" s="43">
        <v>11969.988609461878</v>
      </c>
      <c r="Q1184" s="11">
        <v>16404.747656398216</v>
      </c>
      <c r="R1184" s="11">
        <v>16224.379670846203</v>
      </c>
      <c r="S1184" s="11">
        <v>12949.839597301258</v>
      </c>
      <c r="T1184" s="11">
        <v>17353.941768488126</v>
      </c>
      <c r="U1184" s="11">
        <v>12135.344374742657</v>
      </c>
      <c r="V1184" s="11">
        <v>16778.985811249557</v>
      </c>
      <c r="W1184" s="11">
        <v>11437.052424885092</v>
      </c>
      <c r="X1184" s="12">
        <v>0</v>
      </c>
      <c r="Y1184" s="12">
        <v>253.42534780610086</v>
      </c>
      <c r="Z1184" s="12">
        <v>214.37919860147215</v>
      </c>
      <c r="AA1184" s="44">
        <v>232.0401906195585</v>
      </c>
      <c r="AB1184" s="45">
        <v>47.253829333786307</v>
      </c>
      <c r="AC1184" s="12">
        <v>177.81649982768101</v>
      </c>
      <c r="AD1184" s="12">
        <v>12784.809129944142</v>
      </c>
      <c r="AE1184" s="12">
        <v>2405.5945065360575</v>
      </c>
      <c r="AF1184" s="12">
        <v>5480.5321821881489</v>
      </c>
      <c r="AG1184" s="44">
        <v>1128.475520337063</v>
      </c>
      <c r="AH1184" s="45">
        <v>390.29476040551992</v>
      </c>
      <c r="AI1184" s="12">
        <v>3784.8379840773241</v>
      </c>
      <c r="AJ1184" s="12">
        <v>-26.614803404703494</v>
      </c>
      <c r="AK1184" s="12">
        <v>8.9739290730527692</v>
      </c>
      <c r="AL1184" s="12">
        <v>39.079378326144031</v>
      </c>
      <c r="AM1184" s="44">
        <v>71.664975384751429</v>
      </c>
      <c r="AN1184" s="45">
        <v>65.029080809610633</v>
      </c>
      <c r="AO1184" s="12">
        <v>89.999999848617634</v>
      </c>
      <c r="AP1184" s="12">
        <v>-2019.0518196129781</v>
      </c>
      <c r="AQ1184" s="12">
        <v>9657.4818668386306</v>
      </c>
      <c r="AR1184" s="12">
        <v>12227.190363096826</v>
      </c>
      <c r="AS1184" s="44">
        <v>16611.666881028359</v>
      </c>
      <c r="AT1184" s="45">
        <v>16984.080722038139</v>
      </c>
      <c r="AU1184" s="12">
        <v>17186.98581124956</v>
      </c>
      <c r="AV1184" s="12">
        <v>11417.284255570017</v>
      </c>
      <c r="AW1184" s="12">
        <v>17182.990224752371</v>
      </c>
      <c r="AX1184" s="12">
        <v>16721.467182046872</v>
      </c>
      <c r="AY1184" s="44">
        <v>13078.185289980533</v>
      </c>
      <c r="AZ1184" s="45">
        <v>11963.103826906439</v>
      </c>
      <c r="BA1184" s="12">
        <v>11437.052425963078</v>
      </c>
      <c r="BB1184" s="12">
        <v>9411.060017343736</v>
      </c>
      <c r="BC1184" s="12">
        <v>12033.630500657968</v>
      </c>
      <c r="BD1184" s="12">
        <v>16481.581424481152</v>
      </c>
      <c r="BE1184" s="44">
        <v>16966.654558305971</v>
      </c>
      <c r="BF1184" s="45">
        <v>17148.846857699544</v>
      </c>
      <c r="BG1184" s="12">
        <v>17186.985821249556</v>
      </c>
      <c r="BH1184" s="12">
        <v>17144.752097798821</v>
      </c>
      <c r="BI1184" s="12">
        <v>16807.753499637474</v>
      </c>
      <c r="BJ1184" s="12">
        <v>13266.55912294991</v>
      </c>
      <c r="BK1184" s="44">
        <v>12006.998682063382</v>
      </c>
      <c r="BL1184" s="45">
        <v>11609.29297272131</v>
      </c>
      <c r="BM1184" s="12">
        <v>7652.2144418857533</v>
      </c>
      <c r="BN1184" s="12">
        <v>0</v>
      </c>
      <c r="BO1184" s="12">
        <v>35.58873247775626</v>
      </c>
      <c r="BP1184" s="12">
        <v>30.105449253091262</v>
      </c>
      <c r="BQ1184" s="48">
        <v>32.585597058607398</v>
      </c>
      <c r="BR1184" s="49">
        <v>6.6358945751407896</v>
      </c>
      <c r="BS1184" s="13">
        <v>24.97091903900699</v>
      </c>
      <c r="BT1184" s="12">
        <v>184.13281980501654</v>
      </c>
      <c r="BV1184" s="14">
        <f>Таблица1[[#This Row],[Lкан_леб,мм]]</f>
        <v>58145.867180194982</v>
      </c>
      <c r="BW1184" s="50">
        <f>Таблица1[[#This Row],[угол обхв4]]+Таблица1[[#This Row],[Lдуг 3,мм]]</f>
        <v>12784.809129944142</v>
      </c>
      <c r="BX1184" s="54">
        <f>Таблица1[[#This Row],[угол обхв5]]+Таблица1[[#This Row],[Y5, мм]]</f>
        <v>58399.292528001082</v>
      </c>
      <c r="BY1184" s="14">
        <f>Таблица1[[#This Row],[угол обхв6]]+Таблица1[[#This Row],[Lдуг 4,мм]]</f>
        <v>15190.4036364802</v>
      </c>
      <c r="BZ1184" s="14">
        <f>Таблица1[[#This Row],[Т1]]+Таблица1[[#This Row],[X6, мм]]</f>
        <v>58613.671726602552</v>
      </c>
      <c r="CA1184" s="14">
        <f>Таблица1[[#This Row],[Т2]]+Таблица1[[#This Row],[Lдуг 5,мм]]</f>
        <v>20670.935818668349</v>
      </c>
      <c r="CB1184" s="14">
        <f>Таблица1[[#This Row],[Т3]]+Таблица1[[#This Row],[Y6, мм]]</f>
        <v>58845.711917222114</v>
      </c>
      <c r="CC1184" s="14">
        <f>Таблица1[[#This Row],[Т4]]+Таблица1[[#This Row],[Lдуг 6,мм]]</f>
        <v>21799.411339005412</v>
      </c>
      <c r="CD1184" s="14">
        <f>Таблица1[[#This Row],[Т5]]+Таблица1[[#This Row],[Lдуг 1,мм]]</f>
        <v>58892.965746555899</v>
      </c>
      <c r="CE1184" s="14">
        <f>Таблица1[[#This Row],[Т6]]+Таблица1[[#This Row],[Lпрям1, мм]]</f>
        <v>22189.706099410931</v>
      </c>
      <c r="CF1184" s="15">
        <f>Таблица1[[#This Row],[Т7]]+Таблица1[[#This Row],[Lдуг 2,мм]]</f>
        <v>59070.782246383584</v>
      </c>
      <c r="CG1184" s="14">
        <f>Таблица1[[#This Row],[Т8]]+Таблица1[[#This Row],[Lпрям2, мм]]</f>
        <v>25974.544083488254</v>
      </c>
      <c r="CH1184" s="14">
        <f>Таблица1[[#This Row],[Т9]]-Таблица1[[#This Row],[Т9]]</f>
        <v>0</v>
      </c>
      <c r="CI1184" s="50">
        <f>Таблица1[[#This Row],[Т9]]-Таблица1[[#This Row],[Т8]]</f>
        <v>36881.076146972657</v>
      </c>
      <c r="CJ1184" s="54">
        <f>Таблица1[[#This Row],[Т9]]-Таблица1[[#This Row],[Т7]]</f>
        <v>177.81649982768431</v>
      </c>
      <c r="CK1184" s="14">
        <f>Таблица1[[#This Row],[Т9]]-Таблица1[[#This Row],[Т6]]</f>
        <v>37271.370907378172</v>
      </c>
      <c r="CL1184" s="14">
        <f>Таблица1[[#This Row],[Т9]]-Таблица1[[#This Row],[Т5]]</f>
        <v>225.07032916147</v>
      </c>
      <c r="CM1184" s="14">
        <f>Таблица1[[#This Row],[Т9]]-Таблица1[[#This Row],[Т4]]</f>
        <v>38399.846427715238</v>
      </c>
      <c r="CN1184" s="14">
        <f>Таблица1[[#This Row],[Т9]]-Таблица1[[#This Row],[Т3]]</f>
        <v>457.11051978103205</v>
      </c>
      <c r="CO1184" s="14">
        <f>Таблица1[[#This Row],[Т9]]-Таблица1[[#This Row],[Т2]]</f>
        <v>43880.378609903382</v>
      </c>
      <c r="CP1184" s="14">
        <f>Таблица1[[#This Row],[Т9]]-Таблица1[[#This Row],[Т1]]</f>
        <v>671.48971838250145</v>
      </c>
      <c r="CQ1184" s="14">
        <f>Таблица1[[#This Row],[Т9]]-Таблица1[[#This Row],[угол обхв6]]</f>
        <v>46285.97311643944</v>
      </c>
      <c r="CR1184" s="14">
        <f>Таблица1[[#This Row],[Т9]]-Таблица1[[#This Row],[угол обхв5]]</f>
        <v>924.91506618860149</v>
      </c>
      <c r="CS1184" s="14">
        <f>Таблица1[[#This Row],[Т9]]-Таблица1[[#This Row],[угол обхв4]]</f>
        <v>59070.782246383584</v>
      </c>
      <c r="CT1184" s="14">
        <f>Таблица1[[#This Row],[Lкан_прям, мм]]+Таблица1[[#This Row],[Lкан_дуг, мм]]+Таблица1[[#This Row],[Lкан_леб,мм]]</f>
        <v>85045.326329871838</v>
      </c>
      <c r="CU1184" s="16">
        <f>Таблица1[[#This Row],[Lкан_леб,мм]]</f>
        <v>58145.867180194982</v>
      </c>
      <c r="CV1184" s="14">
        <f>2534431-(Таблица1[[#This Row],[Т23]]+Таблица1[[#This Row],[угол обхв3]])</f>
        <v>2449201.5408503232</v>
      </c>
      <c r="CW1184" s="50">
        <f>SUM(X1184:AC1184,AD1184:AI1184)-Таблица1[[#This Row],[lподв_min, мм]]</f>
        <v>23114.621166677513</v>
      </c>
      <c r="CX1184" s="17">
        <f>CW1623-Таблица1[[#This Row],[Суммарная длина каната]]</f>
        <v>-2425334.2893638709</v>
      </c>
    </row>
    <row r="1185" spans="1:102" x14ac:dyDescent="0.25">
      <c r="A1185" s="21">
        <v>1184</v>
      </c>
      <c r="B1185" s="10">
        <v>28.45306122448979</v>
      </c>
      <c r="C1185" s="10">
        <v>123.09102040816332</v>
      </c>
      <c r="D1185" s="11">
        <v>16969.423403039375</v>
      </c>
      <c r="E1185" s="11">
        <v>11766.303576104652</v>
      </c>
      <c r="F1185" s="11">
        <v>16866.531270874133</v>
      </c>
      <c r="G1185" s="11">
        <v>11861.876632655601</v>
      </c>
      <c r="H1185" s="11">
        <v>17377.422913039376</v>
      </c>
      <c r="I1185" s="11">
        <v>7931.4018757263448</v>
      </c>
      <c r="J1185" s="11">
        <v>3834.9017003783074</v>
      </c>
      <c r="K1185" s="11">
        <v>25974.544083474182</v>
      </c>
      <c r="L1185" s="11">
        <v>924.91506620267455</v>
      </c>
      <c r="M1185" s="11">
        <v>58145.867180194982</v>
      </c>
      <c r="N1185" s="11">
        <v>9593.8399756425406</v>
      </c>
      <c r="O1185" s="11">
        <v>16779.984381513117</v>
      </c>
      <c r="P1185" s="43">
        <v>11933.070187894302</v>
      </c>
      <c r="Q1185" s="11">
        <v>16503.348677462451</v>
      </c>
      <c r="R1185" s="11">
        <v>16344.583504088796</v>
      </c>
      <c r="S1185" s="11">
        <v>13251.459494074019</v>
      </c>
      <c r="T1185" s="11">
        <v>17511.048325418931</v>
      </c>
      <c r="U1185" s="11">
        <v>12490.754018479656</v>
      </c>
      <c r="V1185" s="11">
        <v>16969.423403039375</v>
      </c>
      <c r="W1185" s="11">
        <v>11766.303576104652</v>
      </c>
      <c r="X1185" s="12">
        <v>0</v>
      </c>
      <c r="Y1185" s="12">
        <v>237.54923773126339</v>
      </c>
      <c r="Z1185" s="12">
        <v>211.14211542841235</v>
      </c>
      <c r="AA1185" s="44">
        <v>232.04019061955955</v>
      </c>
      <c r="AB1185" s="45">
        <v>47.253829333787756</v>
      </c>
      <c r="AC1185" s="12">
        <v>196.92969308965144</v>
      </c>
      <c r="AD1185" s="12">
        <v>12784.809129944142</v>
      </c>
      <c r="AE1185" s="12">
        <v>2355.530789157091</v>
      </c>
      <c r="AF1185" s="12">
        <v>5480.5321821881507</v>
      </c>
      <c r="AG1185" s="44">
        <v>1128.4755203370578</v>
      </c>
      <c r="AH1185" s="45">
        <v>390.29476040551828</v>
      </c>
      <c r="AI1185" s="12">
        <v>3834.9017014422202</v>
      </c>
      <c r="AJ1185" s="12">
        <v>-26.614803404703494</v>
      </c>
      <c r="AK1185" s="12">
        <v>6.7444337240985677</v>
      </c>
      <c r="AL1185" s="12">
        <v>36.395296693490948</v>
      </c>
      <c r="AM1185" s="44">
        <v>68.980893752098495</v>
      </c>
      <c r="AN1185" s="45">
        <v>62.344999176957501</v>
      </c>
      <c r="AO1185" s="12">
        <v>89.999999850593881</v>
      </c>
      <c r="AP1185" s="12">
        <v>-2019.0518196129781</v>
      </c>
      <c r="AQ1185" s="12">
        <v>9641.7558711902511</v>
      </c>
      <c r="AR1185" s="12">
        <v>12175.158135326581</v>
      </c>
      <c r="AS1185" s="44">
        <v>16725.435539347054</v>
      </c>
      <c r="AT1185" s="45">
        <v>17149.658885138106</v>
      </c>
      <c r="AU1185" s="12">
        <v>17377.423403039375</v>
      </c>
      <c r="AV1185" s="12">
        <v>11417.284255570017</v>
      </c>
      <c r="AW1185" s="12">
        <v>17185.160968884429</v>
      </c>
      <c r="AX1185" s="12">
        <v>16831.765220450205</v>
      </c>
      <c r="AY1185" s="44">
        <v>13397.800627183075</v>
      </c>
      <c r="AZ1185" s="45">
        <v>12301.382234801335</v>
      </c>
      <c r="BA1185" s="12">
        <v>11766.303577168566</v>
      </c>
      <c r="BB1185" s="12">
        <v>9411.060017343736</v>
      </c>
      <c r="BC1185" s="12">
        <v>11980.986083442014</v>
      </c>
      <c r="BD1185" s="12">
        <v>16586.671451521073</v>
      </c>
      <c r="BE1185" s="44">
        <v>17130.196290160675</v>
      </c>
      <c r="BF1185" s="45">
        <v>17330.812843320204</v>
      </c>
      <c r="BG1185" s="12">
        <v>17377.423413039374</v>
      </c>
      <c r="BH1185" s="12">
        <v>17144.752097798821</v>
      </c>
      <c r="BI1185" s="12">
        <v>16908.525264833763</v>
      </c>
      <c r="BJ1185" s="12">
        <v>13579.876037061771</v>
      </c>
      <c r="BK1185" s="44">
        <v>12344.412885370601</v>
      </c>
      <c r="BL1185" s="45">
        <v>11955.675359782974</v>
      </c>
      <c r="BM1185" s="12">
        <v>7931.4018757263457</v>
      </c>
      <c r="BN1185" s="12">
        <v>0</v>
      </c>
      <c r="BO1185" s="12">
        <v>33.359237128802064</v>
      </c>
      <c r="BP1185" s="12">
        <v>29.650862969392382</v>
      </c>
      <c r="BQ1185" s="48">
        <v>32.58559705860754</v>
      </c>
      <c r="BR1185" s="49">
        <v>6.635894575140993</v>
      </c>
      <c r="BS1185" s="13">
        <v>27.655000673636376</v>
      </c>
      <c r="BT1185" s="12">
        <v>184.13281980501654</v>
      </c>
      <c r="BV1185" s="14">
        <f>Таблица1[[#This Row],[Lкан_леб,мм]]</f>
        <v>58145.867180194982</v>
      </c>
      <c r="BW1185" s="50">
        <f>Таблица1[[#This Row],[угол обхв4]]+Таблица1[[#This Row],[Lдуг 3,мм]]</f>
        <v>12784.809129944142</v>
      </c>
      <c r="BX1185" s="54">
        <f>Таблица1[[#This Row],[угол обхв5]]+Таблица1[[#This Row],[Y5, мм]]</f>
        <v>58383.416417926244</v>
      </c>
      <c r="BY1185" s="14">
        <f>Таблица1[[#This Row],[угол обхв6]]+Таблица1[[#This Row],[Lдуг 4,мм]]</f>
        <v>15140.339919101232</v>
      </c>
      <c r="BZ1185" s="14">
        <f>Таблица1[[#This Row],[Т1]]+Таблица1[[#This Row],[X6, мм]]</f>
        <v>58594.558533354655</v>
      </c>
      <c r="CA1185" s="14">
        <f>Таблица1[[#This Row],[Т2]]+Таблица1[[#This Row],[Lдуг 5,мм]]</f>
        <v>20620.872101289384</v>
      </c>
      <c r="CB1185" s="14">
        <f>Таблица1[[#This Row],[Т3]]+Таблица1[[#This Row],[Y6, мм]]</f>
        <v>58826.598723974217</v>
      </c>
      <c r="CC1185" s="14">
        <f>Таблица1[[#This Row],[Т4]]+Таблица1[[#This Row],[Lдуг 6,мм]]</f>
        <v>21749.347621626443</v>
      </c>
      <c r="CD1185" s="14">
        <f>Таблица1[[#This Row],[Т5]]+Таблица1[[#This Row],[Lдуг 1,мм]]</f>
        <v>58873.852553308003</v>
      </c>
      <c r="CE1185" s="14">
        <f>Таблица1[[#This Row],[Т6]]+Таблица1[[#This Row],[Lпрям1, мм]]</f>
        <v>22139.642382031961</v>
      </c>
      <c r="CF1185" s="15">
        <f>Таблица1[[#This Row],[Т7]]+Таблица1[[#This Row],[Lдуг 2,мм]]</f>
        <v>59070.782246397655</v>
      </c>
      <c r="CG1185" s="14">
        <f>Таблица1[[#This Row],[Т8]]+Таблица1[[#This Row],[Lпрям2, мм]]</f>
        <v>25974.544083474182</v>
      </c>
      <c r="CH1185" s="14">
        <f>Таблица1[[#This Row],[Т9]]-Таблица1[[#This Row],[Т9]]</f>
        <v>0</v>
      </c>
      <c r="CI1185" s="50">
        <f>Таблица1[[#This Row],[Т9]]-Таблица1[[#This Row],[Т8]]</f>
        <v>36931.139864365694</v>
      </c>
      <c r="CJ1185" s="54">
        <f>Таблица1[[#This Row],[Т9]]-Таблица1[[#This Row],[Т7]]</f>
        <v>196.92969308965257</v>
      </c>
      <c r="CK1185" s="14">
        <f>Таблица1[[#This Row],[Т9]]-Таблица1[[#This Row],[Т6]]</f>
        <v>37321.434624771209</v>
      </c>
      <c r="CL1185" s="14">
        <f>Таблица1[[#This Row],[Т9]]-Таблица1[[#This Row],[Т5]]</f>
        <v>244.18352242343826</v>
      </c>
      <c r="CM1185" s="14">
        <f>Таблица1[[#This Row],[Т9]]-Таблица1[[#This Row],[Т4]]</f>
        <v>38449.910145108268</v>
      </c>
      <c r="CN1185" s="14">
        <f>Таблица1[[#This Row],[Т9]]-Таблица1[[#This Row],[Т3]]</f>
        <v>476.22371304300032</v>
      </c>
      <c r="CO1185" s="14">
        <f>Таблица1[[#This Row],[Т9]]-Таблица1[[#This Row],[Т2]]</f>
        <v>43930.44232729642</v>
      </c>
      <c r="CP1185" s="14">
        <f>Таблица1[[#This Row],[Т9]]-Таблица1[[#This Row],[Т1]]</f>
        <v>687.36582847141108</v>
      </c>
      <c r="CQ1185" s="14">
        <f>Таблица1[[#This Row],[Т9]]-Таблица1[[#This Row],[угол обхв6]]</f>
        <v>46285.973116453511</v>
      </c>
      <c r="CR1185" s="14">
        <f>Таблица1[[#This Row],[Т9]]-Таблица1[[#This Row],[угол обхв5]]</f>
        <v>924.91506620267319</v>
      </c>
      <c r="CS1185" s="14">
        <f>Таблица1[[#This Row],[Т9]]-Таблица1[[#This Row],[угол обхв4]]</f>
        <v>59070.782246397655</v>
      </c>
      <c r="CT1185" s="14">
        <f>Таблица1[[#This Row],[Lкан_прям, мм]]+Таблица1[[#This Row],[Lкан_дуг, мм]]+Таблица1[[#This Row],[Lкан_леб,мм]]</f>
        <v>85045.326329871838</v>
      </c>
      <c r="CU1185" s="16">
        <f>Таблица1[[#This Row],[Lкан_леб,мм]]</f>
        <v>58145.867180194982</v>
      </c>
      <c r="CV1185" s="14">
        <f>2534431-(Таблица1[[#This Row],[Т23]]+Таблица1[[#This Row],[угол обхв3]])</f>
        <v>2449201.5408503232</v>
      </c>
      <c r="CW1185" s="50">
        <f>SUM(X1185:AC1185,AD1185:AI1185)-Таблица1[[#This Row],[lподв_min, мм]]</f>
        <v>23064.557449298551</v>
      </c>
      <c r="CX1185" s="17">
        <f>CW1624-Таблица1[[#This Row],[Суммарная длина каната]]</f>
        <v>-2425387.9816742497</v>
      </c>
    </row>
    <row r="1186" spans="1:102" x14ac:dyDescent="0.25">
      <c r="A1186" s="21">
        <v>1185</v>
      </c>
      <c r="B1186" s="10">
        <v>28.45306122448979</v>
      </c>
      <c r="C1186" s="10">
        <v>125.77510204081636</v>
      </c>
      <c r="D1186" s="11">
        <v>17144.233591383869</v>
      </c>
      <c r="E1186" s="11">
        <v>12104.111502295071</v>
      </c>
      <c r="F1186" s="11">
        <v>17036.978755800439</v>
      </c>
      <c r="G1186" s="11">
        <v>12194.761379536971</v>
      </c>
      <c r="H1186" s="11">
        <v>17552.23310138387</v>
      </c>
      <c r="I1186" s="11">
        <v>8218.4435473423546</v>
      </c>
      <c r="J1186" s="11">
        <v>3885.6679549527157</v>
      </c>
      <c r="K1186" s="11">
        <v>25974.544083460281</v>
      </c>
      <c r="L1186" s="11">
        <v>924.91506621656868</v>
      </c>
      <c r="M1186" s="11">
        <v>58145.867180194982</v>
      </c>
      <c r="N1186" s="11">
        <v>9593.8399756425406</v>
      </c>
      <c r="O1186" s="11">
        <v>16779.984381513117</v>
      </c>
      <c r="P1186" s="43">
        <v>11891.574888390856</v>
      </c>
      <c r="Q1186" s="11">
        <v>16600.112675545781</v>
      </c>
      <c r="R1186" s="11">
        <v>16450.530927727777</v>
      </c>
      <c r="S1186" s="11">
        <v>13558.377507686258</v>
      </c>
      <c r="T1186" s="11">
        <v>17651.339071386992</v>
      </c>
      <c r="U1186" s="11">
        <v>12853.130882652351</v>
      </c>
      <c r="V1186" s="11">
        <v>17144.233591383869</v>
      </c>
      <c r="W1186" s="11">
        <v>12104.111502295071</v>
      </c>
      <c r="X1186" s="12">
        <v>0</v>
      </c>
      <c r="Y1186" s="12">
        <v>221.39663489142259</v>
      </c>
      <c r="Z1186" s="12">
        <v>208.18152502035653</v>
      </c>
      <c r="AA1186" s="44">
        <v>232.04019061955776</v>
      </c>
      <c r="AB1186" s="45">
        <v>47.253829333784857</v>
      </c>
      <c r="AC1186" s="12">
        <v>216.04288635144698</v>
      </c>
      <c r="AD1186" s="12">
        <v>12784.809129944142</v>
      </c>
      <c r="AE1186" s="12">
        <v>2304.7645345826791</v>
      </c>
      <c r="AF1186" s="12">
        <v>5480.5321821881498</v>
      </c>
      <c r="AG1186" s="44">
        <v>1128.4755203370623</v>
      </c>
      <c r="AH1186" s="45">
        <v>390.29476040552004</v>
      </c>
      <c r="AI1186" s="12">
        <v>3885.6679560027255</v>
      </c>
      <c r="AJ1186" s="12">
        <v>-26.614803404703494</v>
      </c>
      <c r="AK1186" s="12">
        <v>4.4761102660742953</v>
      </c>
      <c r="AL1186" s="12">
        <v>33.711215060837972</v>
      </c>
      <c r="AM1186" s="44">
        <v>66.296812119445264</v>
      </c>
      <c r="AN1186" s="45">
        <v>59.660917544304674</v>
      </c>
      <c r="AO1186" s="12">
        <v>89.999999852545869</v>
      </c>
      <c r="AP1186" s="12">
        <v>-2019.0518196129781</v>
      </c>
      <c r="AQ1186" s="12">
        <v>9625.6816908952278</v>
      </c>
      <c r="AR1186" s="12">
        <v>12118.017851816936</v>
      </c>
      <c r="AS1186" s="44">
        <v>16824.112140729405</v>
      </c>
      <c r="AT1186" s="45">
        <v>17299.214180712381</v>
      </c>
      <c r="AU1186" s="12">
        <v>17552.233591383872</v>
      </c>
      <c r="AV1186" s="12">
        <v>11417.284255570017</v>
      </c>
      <c r="AW1186" s="12">
        <v>17186.739965580215</v>
      </c>
      <c r="AX1186" s="12">
        <v>16939.505639990854</v>
      </c>
      <c r="AY1186" s="44">
        <v>13722.392986505285</v>
      </c>
      <c r="AZ1186" s="45">
        <v>12647.043373648548</v>
      </c>
      <c r="BA1186" s="12">
        <v>12104.111503345082</v>
      </c>
      <c r="BB1186" s="12">
        <v>9411.060017343736</v>
      </c>
      <c r="BC1186" s="12">
        <v>11923.416603643544</v>
      </c>
      <c r="BD1186" s="12">
        <v>16676.973891153859</v>
      </c>
      <c r="BE1186" s="44">
        <v>17277.757858385368</v>
      </c>
      <c r="BF1186" s="45">
        <v>17496.358482058484</v>
      </c>
      <c r="BG1186" s="12">
        <v>17552.233601383869</v>
      </c>
      <c r="BH1186" s="12">
        <v>17144.752097798821</v>
      </c>
      <c r="BI1186" s="12">
        <v>17006.868259612878</v>
      </c>
      <c r="BJ1186" s="12">
        <v>13897.770472131333</v>
      </c>
      <c r="BK1186" s="44">
        <v>12689.115403833324</v>
      </c>
      <c r="BL1186" s="45">
        <v>12310.199011298873</v>
      </c>
      <c r="BM1186" s="12">
        <v>8218.4435473423564</v>
      </c>
      <c r="BN1186" s="12">
        <v>0</v>
      </c>
      <c r="BO1186" s="12">
        <v>31.090913670777788</v>
      </c>
      <c r="BP1186" s="12">
        <v>29.235104794763675</v>
      </c>
      <c r="BQ1186" s="48">
        <v>32.585597058607291</v>
      </c>
      <c r="BR1186" s="49">
        <v>6.6358945751405862</v>
      </c>
      <c r="BS1186" s="13">
        <v>30.339082308241196</v>
      </c>
      <c r="BT1186" s="12">
        <v>184.13281980501654</v>
      </c>
      <c r="BV1186" s="14">
        <f>Таблица1[[#This Row],[Lкан_леб,мм]]</f>
        <v>58145.867180194982</v>
      </c>
      <c r="BW1186" s="50">
        <f>Таблица1[[#This Row],[угол обхв4]]+Таблица1[[#This Row],[Lдуг 3,мм]]</f>
        <v>12784.809129944142</v>
      </c>
      <c r="BX1186" s="54">
        <f>Таблица1[[#This Row],[угол обхв5]]+Таблица1[[#This Row],[Y5, мм]]</f>
        <v>58367.263815086408</v>
      </c>
      <c r="BY1186" s="14">
        <f>Таблица1[[#This Row],[угол обхв6]]+Таблица1[[#This Row],[Lдуг 4,мм]]</f>
        <v>15089.573664526821</v>
      </c>
      <c r="BZ1186" s="14">
        <f>Таблица1[[#This Row],[Т1]]+Таблица1[[#This Row],[X6, мм]]</f>
        <v>58575.445340106766</v>
      </c>
      <c r="CA1186" s="14">
        <f>Таблица1[[#This Row],[Т2]]+Таблица1[[#This Row],[Lдуг 5,мм]]</f>
        <v>20570.105846714971</v>
      </c>
      <c r="CB1186" s="14">
        <f>Таблица1[[#This Row],[Т3]]+Таблица1[[#This Row],[Y6, мм]]</f>
        <v>58807.485530726321</v>
      </c>
      <c r="CC1186" s="14">
        <f>Таблица1[[#This Row],[Т4]]+Таблица1[[#This Row],[Lдуг 6,мм]]</f>
        <v>21698.581367052033</v>
      </c>
      <c r="CD1186" s="14">
        <f>Таблица1[[#This Row],[Т5]]+Таблица1[[#This Row],[Lдуг 1,мм]]</f>
        <v>58854.739360060106</v>
      </c>
      <c r="CE1186" s="14">
        <f>Таблица1[[#This Row],[Т6]]+Таблица1[[#This Row],[Lпрям1, мм]]</f>
        <v>22088.876127457552</v>
      </c>
      <c r="CF1186" s="15">
        <f>Таблица1[[#This Row],[Т7]]+Таблица1[[#This Row],[Lдуг 2,мм]]</f>
        <v>59070.782246411552</v>
      </c>
      <c r="CG1186" s="14">
        <f>Таблица1[[#This Row],[Т8]]+Таблица1[[#This Row],[Lпрям2, мм]]</f>
        <v>25974.544083460278</v>
      </c>
      <c r="CH1186" s="14">
        <f>Таблица1[[#This Row],[Т9]]-Таблица1[[#This Row],[Т9]]</f>
        <v>0</v>
      </c>
      <c r="CI1186" s="50">
        <f>Таблица1[[#This Row],[Т9]]-Таблица1[[#This Row],[Т8]]</f>
        <v>36981.906118954001</v>
      </c>
      <c r="CJ1186" s="54">
        <f>Таблица1[[#This Row],[Т9]]-Таблица1[[#This Row],[Т7]]</f>
        <v>216.04288635144621</v>
      </c>
      <c r="CK1186" s="14">
        <f>Таблица1[[#This Row],[Т9]]-Таблица1[[#This Row],[Т6]]</f>
        <v>37372.200879359516</v>
      </c>
      <c r="CL1186" s="14">
        <f>Таблица1[[#This Row],[Т9]]-Таблица1[[#This Row],[Т5]]</f>
        <v>263.2967156852319</v>
      </c>
      <c r="CM1186" s="14">
        <f>Таблица1[[#This Row],[Т9]]-Таблица1[[#This Row],[Т4]]</f>
        <v>38500.676399696582</v>
      </c>
      <c r="CN1186" s="14">
        <f>Таблица1[[#This Row],[Т9]]-Таблица1[[#This Row],[Т3]]</f>
        <v>495.33690630478668</v>
      </c>
      <c r="CO1186" s="14">
        <f>Таблица1[[#This Row],[Т9]]-Таблица1[[#This Row],[Т2]]</f>
        <v>43981.208581884734</v>
      </c>
      <c r="CP1186" s="14">
        <f>Таблица1[[#This Row],[Т9]]-Таблица1[[#This Row],[Т1]]</f>
        <v>703.51843132514477</v>
      </c>
      <c r="CQ1186" s="14">
        <f>Таблица1[[#This Row],[Т9]]-Таблица1[[#This Row],[угол обхв6]]</f>
        <v>46285.973116467409</v>
      </c>
      <c r="CR1186" s="14">
        <f>Таблица1[[#This Row],[Т9]]-Таблица1[[#This Row],[угол обхв5]]</f>
        <v>924.91506621657027</v>
      </c>
      <c r="CS1186" s="14">
        <f>Таблица1[[#This Row],[Т9]]-Таблица1[[#This Row],[угол обхв4]]</f>
        <v>59070.782246411552</v>
      </c>
      <c r="CT1186" s="14">
        <f>Таблица1[[#This Row],[Lкан_прям, мм]]+Таблица1[[#This Row],[Lкан_дуг, мм]]+Таблица1[[#This Row],[Lкан_леб,мм]]</f>
        <v>85045.326329871838</v>
      </c>
      <c r="CU1186" s="16">
        <f>Таблица1[[#This Row],[Lкан_леб,мм]]</f>
        <v>58145.867180194982</v>
      </c>
      <c r="CV1186" s="14">
        <f>2534431-(Таблица1[[#This Row],[Т23]]+Таблица1[[#This Row],[угол обхв3]])</f>
        <v>2449201.5408503232</v>
      </c>
      <c r="CW1186" s="50">
        <f>SUM(X1186:AC1186,AD1186:AI1186)-Таблица1[[#This Row],[lподв_min, мм]]</f>
        <v>23013.791194724134</v>
      </c>
      <c r="CX1186" s="17">
        <f>CW1625-Таблица1[[#This Row],[Суммарная длина каната]]</f>
        <v>-2425443.2766467375</v>
      </c>
    </row>
    <row r="1187" spans="1:102" x14ac:dyDescent="0.25">
      <c r="A1187" s="21">
        <v>1186</v>
      </c>
      <c r="B1187" s="10">
        <v>28.45306122448979</v>
      </c>
      <c r="C1187" s="10">
        <v>128.45918367346943</v>
      </c>
      <c r="D1187" s="11">
        <v>17303.032816122941</v>
      </c>
      <c r="E1187" s="11">
        <v>12449.735001450412</v>
      </c>
      <c r="F1187" s="11">
        <v>17191.650610555254</v>
      </c>
      <c r="G1187" s="11">
        <v>12535.262799755277</v>
      </c>
      <c r="H1187" s="11">
        <v>17711.032326122939</v>
      </c>
      <c r="I1187" s="11">
        <v>8512.6659576569582</v>
      </c>
      <c r="J1187" s="11">
        <v>3937.0690437934536</v>
      </c>
      <c r="K1187" s="11">
        <v>25974.544083446573</v>
      </c>
      <c r="L1187" s="11">
        <v>924.91506623028386</v>
      </c>
      <c r="M1187" s="11">
        <v>58145.867180194982</v>
      </c>
      <c r="N1187" s="11">
        <v>9593.8399756425406</v>
      </c>
      <c r="O1187" s="11">
        <v>16779.984381513117</v>
      </c>
      <c r="P1187" s="43">
        <v>11845.593757954419</v>
      </c>
      <c r="Q1187" s="11">
        <v>16694.827335708491</v>
      </c>
      <c r="R1187" s="11">
        <v>16541.989476990038</v>
      </c>
      <c r="S1187" s="11">
        <v>13869.920213301826</v>
      </c>
      <c r="T1187" s="11">
        <v>17774.506187142779</v>
      </c>
      <c r="U1187" s="11">
        <v>13221.679857265377</v>
      </c>
      <c r="V1187" s="11">
        <v>17303.032816122941</v>
      </c>
      <c r="W1187" s="11">
        <v>12449.735001450412</v>
      </c>
      <c r="X1187" s="12">
        <v>0</v>
      </c>
      <c r="Y1187" s="12">
        <v>204.94494172765491</v>
      </c>
      <c r="Z1187" s="12">
        <v>205.52002493622689</v>
      </c>
      <c r="AA1187" s="44">
        <v>232.04019061955901</v>
      </c>
      <c r="AB1187" s="45">
        <v>47.253829333788119</v>
      </c>
      <c r="AC1187" s="12">
        <v>235.15607961305494</v>
      </c>
      <c r="AD1187" s="12">
        <v>12784.809129944142</v>
      </c>
      <c r="AE1187" s="12">
        <v>2253.3634457419471</v>
      </c>
      <c r="AF1187" s="12">
        <v>5480.5321821881507</v>
      </c>
      <c r="AG1187" s="44">
        <v>1128.475520337061</v>
      </c>
      <c r="AH1187" s="45">
        <v>390.29476040551629</v>
      </c>
      <c r="AI1187" s="12">
        <v>3937.0690448297551</v>
      </c>
      <c r="AJ1187" s="12">
        <v>-26.614803404703494</v>
      </c>
      <c r="AK1187" s="12">
        <v>2.1657853049759646</v>
      </c>
      <c r="AL1187" s="12">
        <v>31.027133428184879</v>
      </c>
      <c r="AM1187" s="44">
        <v>63.612730486792344</v>
      </c>
      <c r="AN1187" s="45">
        <v>56.9768359116513</v>
      </c>
      <c r="AO1187" s="12">
        <v>89.999999854470985</v>
      </c>
      <c r="AP1187" s="12">
        <v>-2019.0518196129781</v>
      </c>
      <c r="AQ1187" s="12">
        <v>9609.2587376509236</v>
      </c>
      <c r="AR1187" s="12">
        <v>12055.894887046912</v>
      </c>
      <c r="AS1187" s="44">
        <v>16907.48017369298</v>
      </c>
      <c r="AT1187" s="45">
        <v>17432.418461679503</v>
      </c>
      <c r="AU1187" s="12">
        <v>17711.032816122941</v>
      </c>
      <c r="AV1187" s="12">
        <v>11417.284255570017</v>
      </c>
      <c r="AW1187" s="12">
        <v>17187.69293155607</v>
      </c>
      <c r="AX1187" s="12">
        <v>17044.452041789773</v>
      </c>
      <c r="AY1187" s="44">
        <v>14051.250162906405</v>
      </c>
      <c r="AZ1187" s="45">
        <v>12999.328810298282</v>
      </c>
      <c r="BA1187" s="12">
        <v>12449.735002486716</v>
      </c>
      <c r="BB1187" s="12">
        <v>9411.060017343736</v>
      </c>
      <c r="BC1187" s="12">
        <v>11861.012519962802</v>
      </c>
      <c r="BD1187" s="12">
        <v>16752.290606082533</v>
      </c>
      <c r="BE1187" s="44">
        <v>17409.015490439837</v>
      </c>
      <c r="BF1187" s="45">
        <v>17645.120541586217</v>
      </c>
      <c r="BG1187" s="12">
        <v>17711.032826122937</v>
      </c>
      <c r="BH1187" s="12">
        <v>17144.752097798821</v>
      </c>
      <c r="BI1187" s="12">
        <v>17102.535885751447</v>
      </c>
      <c r="BJ1187" s="12">
        <v>14219.544919383106</v>
      </c>
      <c r="BK1187" s="44">
        <v>13040.349907660799</v>
      </c>
      <c r="BL1187" s="45">
        <v>12672.086048417506</v>
      </c>
      <c r="BM1187" s="12">
        <v>8512.66595765696</v>
      </c>
      <c r="BN1187" s="12">
        <v>0</v>
      </c>
      <c r="BO1187" s="12">
        <v>28.780588709679463</v>
      </c>
      <c r="BP1187" s="12">
        <v>28.861348123208916</v>
      </c>
      <c r="BQ1187" s="48">
        <v>32.585597058607469</v>
      </c>
      <c r="BR1187" s="49">
        <v>6.6358945751410436</v>
      </c>
      <c r="BS1187" s="13">
        <v>33.023163942819679</v>
      </c>
      <c r="BT1187" s="12">
        <v>184.13281980501654</v>
      </c>
      <c r="BV1187" s="14">
        <f>Таблица1[[#This Row],[Lкан_леб,мм]]</f>
        <v>58145.867180194982</v>
      </c>
      <c r="BW1187" s="50">
        <f>Таблица1[[#This Row],[угол обхв4]]+Таблица1[[#This Row],[Lдуг 3,мм]]</f>
        <v>12784.809129944142</v>
      </c>
      <c r="BX1187" s="54">
        <f>Таблица1[[#This Row],[угол обхв5]]+Таблица1[[#This Row],[Y5, мм]]</f>
        <v>58350.812121922638</v>
      </c>
      <c r="BY1187" s="14">
        <f>Таблица1[[#This Row],[угол обхв6]]+Таблица1[[#This Row],[Lдуг 4,мм]]</f>
        <v>15038.172575686089</v>
      </c>
      <c r="BZ1187" s="14">
        <f>Таблица1[[#This Row],[Т1]]+Таблица1[[#This Row],[X6, мм]]</f>
        <v>58556.332146858862</v>
      </c>
      <c r="CA1187" s="14">
        <f>Таблица1[[#This Row],[Т2]]+Таблица1[[#This Row],[Lдуг 5,мм]]</f>
        <v>20518.704757874239</v>
      </c>
      <c r="CB1187" s="14">
        <f>Таблица1[[#This Row],[Т3]]+Таблица1[[#This Row],[Y6, мм]]</f>
        <v>58788.372337478424</v>
      </c>
      <c r="CC1187" s="14">
        <f>Таблица1[[#This Row],[Т4]]+Таблица1[[#This Row],[Lдуг 6,мм]]</f>
        <v>21647.180278211301</v>
      </c>
      <c r="CD1187" s="14">
        <f>Таблица1[[#This Row],[Т5]]+Таблица1[[#This Row],[Lдуг 1,мм]]</f>
        <v>58835.62616681221</v>
      </c>
      <c r="CE1187" s="14">
        <f>Таблица1[[#This Row],[Т6]]+Таблица1[[#This Row],[Lпрям1, мм]]</f>
        <v>22037.475038616816</v>
      </c>
      <c r="CF1187" s="15">
        <f>Таблица1[[#This Row],[Т7]]+Таблица1[[#This Row],[Lдуг 2,мм]]</f>
        <v>59070.782246425268</v>
      </c>
      <c r="CG1187" s="14">
        <f>Таблица1[[#This Row],[Т8]]+Таблица1[[#This Row],[Lпрям2, мм]]</f>
        <v>25974.54408344657</v>
      </c>
      <c r="CH1187" s="14">
        <f>Таблица1[[#This Row],[Т9]]-Таблица1[[#This Row],[Т9]]</f>
        <v>0</v>
      </c>
      <c r="CI1187" s="50">
        <f>Таблица1[[#This Row],[Т9]]-Таблица1[[#This Row],[Т8]]</f>
        <v>37033.307207808451</v>
      </c>
      <c r="CJ1187" s="54">
        <f>Таблица1[[#This Row],[Т9]]-Таблица1[[#This Row],[Т7]]</f>
        <v>235.15607961305795</v>
      </c>
      <c r="CK1187" s="14">
        <f>Таблица1[[#This Row],[Т9]]-Таблица1[[#This Row],[Т6]]</f>
        <v>37423.601968213967</v>
      </c>
      <c r="CL1187" s="14">
        <f>Таблица1[[#This Row],[Т9]]-Таблица1[[#This Row],[Т5]]</f>
        <v>282.40990894684364</v>
      </c>
      <c r="CM1187" s="14">
        <f>Таблица1[[#This Row],[Т9]]-Таблица1[[#This Row],[Т4]]</f>
        <v>38552.077488551033</v>
      </c>
      <c r="CN1187" s="14">
        <f>Таблица1[[#This Row],[Т9]]-Таблица1[[#This Row],[Т3]]</f>
        <v>514.4500995664057</v>
      </c>
      <c r="CO1187" s="14">
        <f>Таблица1[[#This Row],[Т9]]-Таблица1[[#This Row],[Т2]]</f>
        <v>44032.609670739177</v>
      </c>
      <c r="CP1187" s="14">
        <f>Таблица1[[#This Row],[Т9]]-Таблица1[[#This Row],[Т1]]</f>
        <v>719.97012450262991</v>
      </c>
      <c r="CQ1187" s="14">
        <f>Таблица1[[#This Row],[Т9]]-Таблица1[[#This Row],[угол обхв6]]</f>
        <v>46285.973116481124</v>
      </c>
      <c r="CR1187" s="14">
        <f>Таблица1[[#This Row],[Т9]]-Таблица1[[#This Row],[угол обхв5]]</f>
        <v>924.91506623028545</v>
      </c>
      <c r="CS1187" s="14">
        <f>Таблица1[[#This Row],[Т9]]-Таблица1[[#This Row],[угол обхв4]]</f>
        <v>59070.782246425268</v>
      </c>
      <c r="CT1187" s="14">
        <f>Таблица1[[#This Row],[Lкан_прям, мм]]+Таблица1[[#This Row],[Lкан_дуг, мм]]+Таблица1[[#This Row],[Lкан_леб,мм]]</f>
        <v>85045.326329871838</v>
      </c>
      <c r="CU1187" s="16">
        <f>Таблица1[[#This Row],[Lкан_леб,мм]]</f>
        <v>58145.867180194982</v>
      </c>
      <c r="CV1187" s="14">
        <f>2534431-(Таблица1[[#This Row],[Т23]]+Таблица1[[#This Row],[угол обхв3]])</f>
        <v>2449201.5408503232</v>
      </c>
      <c r="CW1187" s="50">
        <f>SUM(X1187:AC1187,AD1187:AI1187)-Таблица1[[#This Row],[lподв_min, мм]]</f>
        <v>22962.390105883402</v>
      </c>
      <c r="CX1187" s="17">
        <f>CW1626-Таблица1[[#This Row],[Суммарная длина каната]]</f>
        <v>-2425500.1615910013</v>
      </c>
    </row>
    <row r="1188" spans="1:102" x14ac:dyDescent="0.25">
      <c r="A1188" s="21">
        <v>1187</v>
      </c>
      <c r="B1188" s="10">
        <v>28.45306122448979</v>
      </c>
      <c r="C1188" s="10">
        <v>131.14326530612249</v>
      </c>
      <c r="D1188" s="11">
        <v>17445.472647587543</v>
      </c>
      <c r="E1188" s="11">
        <v>12802.415723008091</v>
      </c>
      <c r="F1188" s="11">
        <v>17330.207461547488</v>
      </c>
      <c r="G1188" s="11">
        <v>12882.633781368731</v>
      </c>
      <c r="H1188" s="11">
        <v>17853.472157587541</v>
      </c>
      <c r="I1188" s="11">
        <v>8813.3830492284487</v>
      </c>
      <c r="J1188" s="11">
        <v>3989.0326737796418</v>
      </c>
      <c r="K1188" s="11">
        <v>25974.544083433069</v>
      </c>
      <c r="L1188" s="11">
        <v>924.91506624377996</v>
      </c>
      <c r="M1188" s="11">
        <v>58145.867180194982</v>
      </c>
      <c r="N1188" s="11">
        <v>9593.8399756425406</v>
      </c>
      <c r="O1188" s="11">
        <v>16779.984381513117</v>
      </c>
      <c r="P1188" s="43">
        <v>11795.2276861837</v>
      </c>
      <c r="Q1188" s="11">
        <v>16787.284839570199</v>
      </c>
      <c r="R1188" s="11">
        <v>16618.758477898082</v>
      </c>
      <c r="S1188" s="11">
        <v>14185.404038806408</v>
      </c>
      <c r="T1188" s="11">
        <v>17880.279425287739</v>
      </c>
      <c r="U1188" s="11">
        <v>13595.592289773635</v>
      </c>
      <c r="V1188" s="11">
        <v>17445.472647587543</v>
      </c>
      <c r="W1188" s="11">
        <v>12802.415723008091</v>
      </c>
      <c r="X1188" s="12">
        <v>0</v>
      </c>
      <c r="Y1188" s="12">
        <v>188.16946256958559</v>
      </c>
      <c r="Z1188" s="12">
        <v>203.18231084639902</v>
      </c>
      <c r="AA1188" s="44">
        <v>232.04019061955961</v>
      </c>
      <c r="AB1188" s="45">
        <v>47.253829333786307</v>
      </c>
      <c r="AC1188" s="12">
        <v>254.2692728744494</v>
      </c>
      <c r="AD1188" s="12">
        <v>12784.809129944142</v>
      </c>
      <c r="AE1188" s="12">
        <v>2201.3998157557608</v>
      </c>
      <c r="AF1188" s="12">
        <v>5480.5321821881489</v>
      </c>
      <c r="AG1188" s="44">
        <v>1128.4755203370567</v>
      </c>
      <c r="AH1188" s="45">
        <v>390.29476040551981</v>
      </c>
      <c r="AI1188" s="12">
        <v>3989.0326748024449</v>
      </c>
      <c r="AJ1188" s="12">
        <v>-26.614803404703494</v>
      </c>
      <c r="AK1188" s="12">
        <v>-0.19000919273738723</v>
      </c>
      <c r="AL1188" s="12">
        <v>28.34305179553181</v>
      </c>
      <c r="AM1188" s="44">
        <v>60.928648854139354</v>
      </c>
      <c r="AN1188" s="45">
        <v>54.292754278998565</v>
      </c>
      <c r="AO1188" s="12">
        <v>89.999999856366742</v>
      </c>
      <c r="AP1188" s="12">
        <v>-2019.0518196129781</v>
      </c>
      <c r="AQ1188" s="12">
        <v>9592.4869334255054</v>
      </c>
      <c r="AR1188" s="12">
        <v>11988.925548256611</v>
      </c>
      <c r="AS1188" s="44">
        <v>16975.356716084461</v>
      </c>
      <c r="AT1188" s="45">
        <v>17548.979457572743</v>
      </c>
      <c r="AU1188" s="12">
        <v>17853.472647587543</v>
      </c>
      <c r="AV1188" s="12">
        <v>11417.284255570017</v>
      </c>
      <c r="AW1188" s="12">
        <v>17187.982137973562</v>
      </c>
      <c r="AX1188" s="12">
        <v>17146.374157468104</v>
      </c>
      <c r="AY1188" s="44">
        <v>14383.650593687877</v>
      </c>
      <c r="AZ1188" s="45">
        <v>13357.465576883118</v>
      </c>
      <c r="BA1188" s="12">
        <v>12802.415724030896</v>
      </c>
      <c r="BB1188" s="12">
        <v>9411.060017343736</v>
      </c>
      <c r="BC1188" s="12">
        <v>11793.874643966665</v>
      </c>
      <c r="BD1188" s="12">
        <v>16812.456339970991</v>
      </c>
      <c r="BE1188" s="44">
        <v>17523.68118710136</v>
      </c>
      <c r="BF1188" s="45">
        <v>17776.77261530254</v>
      </c>
      <c r="BG1188" s="12">
        <v>17853.472657587543</v>
      </c>
      <c r="BH1188" s="12">
        <v>17144.752097798821</v>
      </c>
      <c r="BI1188" s="12">
        <v>17195.282596030644</v>
      </c>
      <c r="BJ1188" s="12">
        <v>14544.493356704314</v>
      </c>
      <c r="BK1188" s="44">
        <v>13397.345734892164</v>
      </c>
      <c r="BL1188" s="45">
        <v>13040.542435898606</v>
      </c>
      <c r="BM1188" s="12">
        <v>8813.3830492284505</v>
      </c>
      <c r="BN1188" s="12">
        <v>0</v>
      </c>
      <c r="BO1188" s="12">
        <v>26.424794211966109</v>
      </c>
      <c r="BP1188" s="12">
        <v>28.533060988269199</v>
      </c>
      <c r="BQ1188" s="48">
        <v>32.585597058607547</v>
      </c>
      <c r="BR1188" s="49">
        <v>6.6358945751407896</v>
      </c>
      <c r="BS1188" s="13">
        <v>35.707245577368177</v>
      </c>
      <c r="BT1188" s="12">
        <v>184.13281980501654</v>
      </c>
      <c r="BV1188" s="14">
        <f>Таблица1[[#This Row],[Lкан_леб,мм]]</f>
        <v>58145.867180194982</v>
      </c>
      <c r="BW1188" s="50">
        <f>Таблица1[[#This Row],[угол обхв4]]+Таблица1[[#This Row],[Lдуг 3,мм]]</f>
        <v>12784.809129944142</v>
      </c>
      <c r="BX1188" s="54">
        <f>Таблица1[[#This Row],[угол обхв5]]+Таблица1[[#This Row],[Y5, мм]]</f>
        <v>58334.036642764571</v>
      </c>
      <c r="BY1188" s="14">
        <f>Таблица1[[#This Row],[угол обхв6]]+Таблица1[[#This Row],[Lдуг 4,мм]]</f>
        <v>14986.208945699902</v>
      </c>
      <c r="BZ1188" s="14">
        <f>Таблица1[[#This Row],[Т1]]+Таблица1[[#This Row],[X6, мм]]</f>
        <v>58537.218953610973</v>
      </c>
      <c r="CA1188" s="14">
        <f>Таблица1[[#This Row],[Т2]]+Таблица1[[#This Row],[Lдуг 5,мм]]</f>
        <v>20466.74112788805</v>
      </c>
      <c r="CB1188" s="14">
        <f>Таблица1[[#This Row],[Т3]]+Таблица1[[#This Row],[Y6, мм]]</f>
        <v>58769.259144230535</v>
      </c>
      <c r="CC1188" s="14">
        <f>Таблица1[[#This Row],[Т4]]+Таблица1[[#This Row],[Lдуг 6,мм]]</f>
        <v>21595.216648225105</v>
      </c>
      <c r="CD1188" s="14">
        <f>Таблица1[[#This Row],[Т5]]+Таблица1[[#This Row],[Lдуг 1,мм]]</f>
        <v>58816.51297356432</v>
      </c>
      <c r="CE1188" s="14">
        <f>Таблица1[[#This Row],[Т6]]+Таблица1[[#This Row],[Lпрям1, мм]]</f>
        <v>21985.511408630624</v>
      </c>
      <c r="CF1188" s="15">
        <f>Таблица1[[#This Row],[Т7]]+Таблица1[[#This Row],[Lдуг 2,мм]]</f>
        <v>59070.782246438772</v>
      </c>
      <c r="CG1188" s="14">
        <f>Таблица1[[#This Row],[Т8]]+Таблица1[[#This Row],[Lпрям2, мм]]</f>
        <v>25974.544083433069</v>
      </c>
      <c r="CH1188" s="14">
        <f>Таблица1[[#This Row],[Т9]]-Таблица1[[#This Row],[Т9]]</f>
        <v>0</v>
      </c>
      <c r="CI1188" s="50">
        <f>Таблица1[[#This Row],[Т9]]-Таблица1[[#This Row],[Т8]]</f>
        <v>37085.270837808144</v>
      </c>
      <c r="CJ1188" s="54">
        <f>Таблица1[[#This Row],[Т9]]-Таблица1[[#This Row],[Т7]]</f>
        <v>254.26927287445142</v>
      </c>
      <c r="CK1188" s="14">
        <f>Таблица1[[#This Row],[Т9]]-Таблица1[[#This Row],[Т6]]</f>
        <v>37475.565598213667</v>
      </c>
      <c r="CL1188" s="14">
        <f>Таблица1[[#This Row],[Т9]]-Таблица1[[#This Row],[Т5]]</f>
        <v>301.52310220823711</v>
      </c>
      <c r="CM1188" s="14">
        <f>Таблица1[[#This Row],[Т9]]-Таблица1[[#This Row],[Т4]]</f>
        <v>38604.041118550726</v>
      </c>
      <c r="CN1188" s="14">
        <f>Таблица1[[#This Row],[Т9]]-Таблица1[[#This Row],[Т3]]</f>
        <v>533.56329282779916</v>
      </c>
      <c r="CO1188" s="14">
        <f>Таблица1[[#This Row],[Т9]]-Таблица1[[#This Row],[Т2]]</f>
        <v>44084.57330073887</v>
      </c>
      <c r="CP1188" s="14">
        <f>Таблица1[[#This Row],[Т9]]-Таблица1[[#This Row],[Т1]]</f>
        <v>736.74560367420054</v>
      </c>
      <c r="CQ1188" s="14">
        <f>Таблица1[[#This Row],[Т9]]-Таблица1[[#This Row],[угол обхв6]]</f>
        <v>46285.973116494628</v>
      </c>
      <c r="CR1188" s="14">
        <f>Таблица1[[#This Row],[Т9]]-Таблица1[[#This Row],[угол обхв5]]</f>
        <v>924.91506624378962</v>
      </c>
      <c r="CS1188" s="14">
        <f>Таблица1[[#This Row],[Т9]]-Таблица1[[#This Row],[угол обхв4]]</f>
        <v>59070.782246438772</v>
      </c>
      <c r="CT1188" s="14">
        <f>Таблица1[[#This Row],[Lкан_прям, мм]]+Таблица1[[#This Row],[Lкан_дуг, мм]]+Таблица1[[#This Row],[Lкан_леб,мм]]</f>
        <v>85045.326329871838</v>
      </c>
      <c r="CU1188" s="16">
        <f>Таблица1[[#This Row],[Lкан_леб,мм]]</f>
        <v>58145.867180194982</v>
      </c>
      <c r="CV1188" s="14">
        <f>2534431-(Таблица1[[#This Row],[Т23]]+Таблица1[[#This Row],[угол обхв3]])</f>
        <v>2449201.5408503232</v>
      </c>
      <c r="CW1188" s="50">
        <f>SUM(X1188:AC1188,AD1188:AI1188)-Таблица1[[#This Row],[lподв_min, мм]]</f>
        <v>22910.426475897209</v>
      </c>
      <c r="CX1188" s="17">
        <f>CW1627-Таблица1[[#This Row],[Суммарная длина каната]]</f>
        <v>-2425558.6225547334</v>
      </c>
    </row>
    <row r="1189" spans="1:102" x14ac:dyDescent="0.25">
      <c r="A1189" s="21">
        <v>1188</v>
      </c>
      <c r="B1189" s="10">
        <v>28.45306122448979</v>
      </c>
      <c r="C1189" s="10">
        <v>133.82734693877552</v>
      </c>
      <c r="D1189" s="11">
        <v>17571.240551107479</v>
      </c>
      <c r="E1189" s="11">
        <v>13161.379831785431</v>
      </c>
      <c r="F1189" s="11">
        <v>17452.345293957096</v>
      </c>
      <c r="G1189" s="11">
        <v>13236.112139572257</v>
      </c>
      <c r="H1189" s="11">
        <v>17979.240061107477</v>
      </c>
      <c r="I1189" s="11">
        <v>9119.8983573439527</v>
      </c>
      <c r="J1189" s="11">
        <v>4041.4814744414789</v>
      </c>
      <c r="K1189" s="11">
        <v>25974.544083419798</v>
      </c>
      <c r="L1189" s="11">
        <v>924.9150662570587</v>
      </c>
      <c r="M1189" s="11">
        <v>58145.867180194982</v>
      </c>
      <c r="N1189" s="11">
        <v>9593.8399756425406</v>
      </c>
      <c r="O1189" s="11">
        <v>16779.984381513117</v>
      </c>
      <c r="P1189" s="43">
        <v>11740.587183906106</v>
      </c>
      <c r="Q1189" s="11">
        <v>16877.282321294984</v>
      </c>
      <c r="R1189" s="11">
        <v>16680.669487579333</v>
      </c>
      <c r="S1189" s="11">
        <v>14504.1367646688</v>
      </c>
      <c r="T1189" s="11">
        <v>17968.426703238223</v>
      </c>
      <c r="U1189" s="11">
        <v>13974.047759389057</v>
      </c>
      <c r="V1189" s="11">
        <v>17571.240551107479</v>
      </c>
      <c r="W1189" s="11">
        <v>13161.379831785431</v>
      </c>
      <c r="X1189" s="12">
        <v>0</v>
      </c>
      <c r="Y1189" s="12">
        <v>171.043195721323</v>
      </c>
      <c r="Z1189" s="12">
        <v>201.19538444676465</v>
      </c>
      <c r="AA1189" s="44">
        <v>232.04019061955896</v>
      </c>
      <c r="AB1189" s="45">
        <v>47.253829333788936</v>
      </c>
      <c r="AC1189" s="12">
        <v>273.38246613562308</v>
      </c>
      <c r="AD1189" s="12">
        <v>12784.809129944142</v>
      </c>
      <c r="AE1189" s="12">
        <v>2148.951015093925</v>
      </c>
      <c r="AF1189" s="12">
        <v>5480.5321821881471</v>
      </c>
      <c r="AG1189" s="44">
        <v>1128.4755203370605</v>
      </c>
      <c r="AH1189" s="45">
        <v>390.29476040551236</v>
      </c>
      <c r="AI1189" s="12">
        <v>4041.4814754510076</v>
      </c>
      <c r="AJ1189" s="12">
        <v>-26.614803404703494</v>
      </c>
      <c r="AK1189" s="12">
        <v>-2.5950650976890128</v>
      </c>
      <c r="AL1189" s="12">
        <v>25.658970162878784</v>
      </c>
      <c r="AM1189" s="44">
        <v>58.244567221486243</v>
      </c>
      <c r="AN1189" s="45">
        <v>51.608672646345084</v>
      </c>
      <c r="AO1189" s="12">
        <v>89.999999858230751</v>
      </c>
      <c r="AP1189" s="12">
        <v>-2019.0518196129781</v>
      </c>
      <c r="AQ1189" s="12">
        <v>9575.3669815388257</v>
      </c>
      <c r="AR1189" s="12">
        <v>11917.256776368367</v>
      </c>
      <c r="AS1189" s="44">
        <v>17027.592836438725</v>
      </c>
      <c r="AT1189" s="45">
        <v>17648.641415826005</v>
      </c>
      <c r="AU1189" s="12">
        <v>17979.240551107479</v>
      </c>
      <c r="AV1189" s="12">
        <v>11417.284255570017</v>
      </c>
      <c r="AW1189" s="12">
        <v>17187.565966583938</v>
      </c>
      <c r="AX1189" s="12">
        <v>17245.048354391052</v>
      </c>
      <c r="AY1189" s="44">
        <v>14718.864941711743</v>
      </c>
      <c r="AZ1189" s="45">
        <v>13720.667866827145</v>
      </c>
      <c r="BA1189" s="12">
        <v>13161.379832794963</v>
      </c>
      <c r="BB1189" s="12">
        <v>9411.060017343736</v>
      </c>
      <c r="BC1189" s="12">
        <v>11722.114189802393</v>
      </c>
      <c r="BD1189" s="12">
        <v>16857.339080041595</v>
      </c>
      <c r="BE1189" s="44">
        <v>17621.50335437883</v>
      </c>
      <c r="BF1189" s="45">
        <v>17891.025838519694</v>
      </c>
      <c r="BG1189" s="12">
        <v>17979.240561107476</v>
      </c>
      <c r="BH1189" s="12">
        <v>17144.752097798821</v>
      </c>
      <c r="BI1189" s="12">
        <v>17284.863906365808</v>
      </c>
      <c r="BJ1189" s="12">
        <v>14871.902797764869</v>
      </c>
      <c r="BK1189" s="44">
        <v>13759.319582346114</v>
      </c>
      <c r="BL1189" s="45">
        <v>13414.759724347343</v>
      </c>
      <c r="BM1189" s="12">
        <v>9119.8983573439546</v>
      </c>
      <c r="BN1189" s="12">
        <v>0</v>
      </c>
      <c r="BO1189" s="12">
        <v>24.019738307014482</v>
      </c>
      <c r="BP1189" s="12">
        <v>28.254035260567797</v>
      </c>
      <c r="BQ1189" s="48">
        <v>32.585597058607462</v>
      </c>
      <c r="BR1189" s="49">
        <v>6.6358945751411582</v>
      </c>
      <c r="BS1189" s="13">
        <v>38.391327211885674</v>
      </c>
      <c r="BT1189" s="12">
        <v>184.13281980501654</v>
      </c>
      <c r="BV1189" s="14">
        <f>Таблица1[[#This Row],[Lкан_леб,мм]]</f>
        <v>58145.867180194982</v>
      </c>
      <c r="BW1189" s="50">
        <f>Таблица1[[#This Row],[угол обхв4]]+Таблица1[[#This Row],[Lдуг 3,мм]]</f>
        <v>12784.809129944142</v>
      </c>
      <c r="BX1189" s="54">
        <f>Таблица1[[#This Row],[угол обхв5]]+Таблица1[[#This Row],[Y5, мм]]</f>
        <v>58316.910375916304</v>
      </c>
      <c r="BY1189" s="14">
        <f>Таблица1[[#This Row],[угол обхв6]]+Таблица1[[#This Row],[Lдуг 4,мм]]</f>
        <v>14933.760145038068</v>
      </c>
      <c r="BZ1189" s="14">
        <f>Таблица1[[#This Row],[Т1]]+Таблица1[[#This Row],[X6, мм]]</f>
        <v>58518.105760363069</v>
      </c>
      <c r="CA1189" s="14">
        <f>Таблица1[[#This Row],[Т2]]+Таблица1[[#This Row],[Lдуг 5,мм]]</f>
        <v>20414.292327226216</v>
      </c>
      <c r="CB1189" s="14">
        <f>Таблица1[[#This Row],[Т3]]+Таблица1[[#This Row],[Y6, мм]]</f>
        <v>58750.145950982631</v>
      </c>
      <c r="CC1189" s="14">
        <f>Таблица1[[#This Row],[Т4]]+Таблица1[[#This Row],[Lдуг 6,мм]]</f>
        <v>21542.767847563278</v>
      </c>
      <c r="CD1189" s="14">
        <f>Таблица1[[#This Row],[Т5]]+Таблица1[[#This Row],[Lдуг 1,мм]]</f>
        <v>58797.399780316417</v>
      </c>
      <c r="CE1189" s="14">
        <f>Таблица1[[#This Row],[Т6]]+Таблица1[[#This Row],[Lпрям1, мм]]</f>
        <v>21933.06260796879</v>
      </c>
      <c r="CF1189" s="15">
        <f>Таблица1[[#This Row],[Т7]]+Таблица1[[#This Row],[Lдуг 2,мм]]</f>
        <v>59070.782246452043</v>
      </c>
      <c r="CG1189" s="14">
        <f>Таблица1[[#This Row],[Т8]]+Таблица1[[#This Row],[Lпрям2, мм]]</f>
        <v>25974.544083419798</v>
      </c>
      <c r="CH1189" s="14">
        <f>Таблица1[[#This Row],[Т9]]-Таблица1[[#This Row],[Т9]]</f>
        <v>0</v>
      </c>
      <c r="CI1189" s="50">
        <f>Таблица1[[#This Row],[Т9]]-Таблица1[[#This Row],[Т8]]</f>
        <v>37137.71963848325</v>
      </c>
      <c r="CJ1189" s="54">
        <f>Таблица1[[#This Row],[Т9]]-Таблица1[[#This Row],[Т7]]</f>
        <v>273.3824661356266</v>
      </c>
      <c r="CK1189" s="14">
        <f>Таблица1[[#This Row],[Т9]]-Таблица1[[#This Row],[Т6]]</f>
        <v>37528.014398888765</v>
      </c>
      <c r="CL1189" s="14">
        <f>Таблица1[[#This Row],[Т9]]-Таблица1[[#This Row],[Т5]]</f>
        <v>320.63629546941229</v>
      </c>
      <c r="CM1189" s="14">
        <f>Таблица1[[#This Row],[Т9]]-Таблица1[[#This Row],[Т4]]</f>
        <v>38656.489919225831</v>
      </c>
      <c r="CN1189" s="14">
        <f>Таблица1[[#This Row],[Т9]]-Таблица1[[#This Row],[Т3]]</f>
        <v>552.67648608897434</v>
      </c>
      <c r="CO1189" s="14">
        <f>Таблица1[[#This Row],[Т9]]-Таблица1[[#This Row],[Т2]]</f>
        <v>44137.022101413975</v>
      </c>
      <c r="CP1189" s="14">
        <f>Таблица1[[#This Row],[Т9]]-Таблица1[[#This Row],[Т1]]</f>
        <v>753.87187053573871</v>
      </c>
      <c r="CQ1189" s="14">
        <f>Таблица1[[#This Row],[Т9]]-Таблица1[[#This Row],[угол обхв6]]</f>
        <v>46285.973116507899</v>
      </c>
      <c r="CR1189" s="14">
        <f>Таблица1[[#This Row],[Т9]]-Таблица1[[#This Row],[угол обхв5]]</f>
        <v>924.91506625706097</v>
      </c>
      <c r="CS1189" s="14">
        <f>Таблица1[[#This Row],[Т9]]-Таблица1[[#This Row],[угол обхв4]]</f>
        <v>59070.782246452043</v>
      </c>
      <c r="CT1189" s="14">
        <f>Таблица1[[#This Row],[Lкан_прям, мм]]+Таблица1[[#This Row],[Lкан_дуг, мм]]+Таблица1[[#This Row],[Lкан_леб,мм]]</f>
        <v>85045.326329871838</v>
      </c>
      <c r="CU1189" s="16">
        <f>Таблица1[[#This Row],[Lкан_леб,мм]]</f>
        <v>58145.867180194982</v>
      </c>
      <c r="CV1189" s="14">
        <f>2534431-(Таблица1[[#This Row],[Т23]]+Таблица1[[#This Row],[угол обхв3]])</f>
        <v>2449201.5408503232</v>
      </c>
      <c r="CW1189" s="50">
        <f>SUM(X1189:AC1189,AD1189:AI1189)-Таблица1[[#This Row],[lподв_min, мм]]</f>
        <v>22857.977675235372</v>
      </c>
      <c r="CX1189" s="17">
        <f>CW1628-Таблица1[[#This Row],[Суммарная длина каната]]</f>
        <v>-2425618.6443101447</v>
      </c>
    </row>
    <row r="1190" spans="1:102" x14ac:dyDescent="0.25">
      <c r="A1190" s="21">
        <v>1189</v>
      </c>
      <c r="B1190" s="10">
        <v>28.45306122448979</v>
      </c>
      <c r="C1190" s="10">
        <v>136.51142857142858</v>
      </c>
      <c r="D1190" s="11">
        <v>17680.060572759983</v>
      </c>
      <c r="E1190" s="11">
        <v>13525.839705891838</v>
      </c>
      <c r="F1190" s="11">
        <v>17557.796118789855</v>
      </c>
      <c r="G1190" s="11">
        <v>13594.922289046974</v>
      </c>
      <c r="H1190" s="11">
        <v>18088.060082759985</v>
      </c>
      <c r="I1190" s="11">
        <v>9431.5072638745605</v>
      </c>
      <c r="J1190" s="11">
        <v>4094.3324420172776</v>
      </c>
      <c r="K1190" s="11">
        <v>25974.544083406763</v>
      </c>
      <c r="L1190" s="11">
        <v>924.91506627008107</v>
      </c>
      <c r="M1190" s="11">
        <v>58145.867180194982</v>
      </c>
      <c r="N1190" s="11">
        <v>9593.8399756425406</v>
      </c>
      <c r="O1190" s="11">
        <v>16779.984381513117</v>
      </c>
      <c r="P1190" s="43">
        <v>11681.792140700161</v>
      </c>
      <c r="Q1190" s="11">
        <v>16964.622312709922</v>
      </c>
      <c r="R1190" s="11">
        <v>16727.586663855425</v>
      </c>
      <c r="S1190" s="11">
        <v>14825.41904277592</v>
      </c>
      <c r="T1190" s="11">
        <v>18038.754612450004</v>
      </c>
      <c r="U1190" s="11">
        <v>14356.215877208704</v>
      </c>
      <c r="V1190" s="11">
        <v>17680.060572759983</v>
      </c>
      <c r="W1190" s="11">
        <v>13525.839705891838</v>
      </c>
      <c r="X1190" s="12">
        <v>0</v>
      </c>
      <c r="Y1190" s="12">
        <v>153.53661162611672</v>
      </c>
      <c r="Z1190" s="12">
        <v>199.58877529407371</v>
      </c>
      <c r="AA1190" s="44">
        <v>232.04019061955833</v>
      </c>
      <c r="AB1190" s="45">
        <v>47.253829333784495</v>
      </c>
      <c r="AC1190" s="12">
        <v>292.49565939654781</v>
      </c>
      <c r="AD1190" s="12">
        <v>12784.809129944142</v>
      </c>
      <c r="AE1190" s="12">
        <v>2096.1000475181158</v>
      </c>
      <c r="AF1190" s="12">
        <v>5480.5321821881498</v>
      </c>
      <c r="AG1190" s="44">
        <v>1128.4755203370635</v>
      </c>
      <c r="AH1190" s="45">
        <v>390.29476040552078</v>
      </c>
      <c r="AI1190" s="12">
        <v>4094.3324430137745</v>
      </c>
      <c r="AJ1190" s="12">
        <v>-26.614803404703494</v>
      </c>
      <c r="AK1190" s="12">
        <v>-5.0535292701061012</v>
      </c>
      <c r="AL1190" s="12">
        <v>22.974888530225712</v>
      </c>
      <c r="AM1190" s="44">
        <v>55.560485588833082</v>
      </c>
      <c r="AN1190" s="45">
        <v>48.924591013692549</v>
      </c>
      <c r="AO1190" s="12">
        <v>89.999999860060754</v>
      </c>
      <c r="AP1190" s="12">
        <v>-2019.0518196129781</v>
      </c>
      <c r="AQ1190" s="12">
        <v>9557.9007197766314</v>
      </c>
      <c r="AR1190" s="12">
        <v>11841.045823576011</v>
      </c>
      <c r="AS1190" s="44">
        <v>17064.073920757153</v>
      </c>
      <c r="AT1190" s="45">
        <v>17731.185662933887</v>
      </c>
      <c r="AU1190" s="12">
        <v>18088.060572759987</v>
      </c>
      <c r="AV1190" s="12">
        <v>11417.284255570017</v>
      </c>
      <c r="AW1190" s="12">
        <v>17186.398419026347</v>
      </c>
      <c r="AX1190" s="12">
        <v>17340.258126351913</v>
      </c>
      <c r="AY1190" s="44">
        <v>15056.157695677321</v>
      </c>
      <c r="AZ1190" s="45">
        <v>14088.138759025233</v>
      </c>
      <c r="BA1190" s="12">
        <v>13525.839706888337</v>
      </c>
      <c r="BB1190" s="12">
        <v>9411.060017343736</v>
      </c>
      <c r="BC1190" s="12">
        <v>11645.852884834254</v>
      </c>
      <c r="BD1190" s="12">
        <v>16886.840346731275</v>
      </c>
      <c r="BE1190" s="44">
        <v>17702.267355548276</v>
      </c>
      <c r="BF1190" s="45">
        <v>17987.629522276096</v>
      </c>
      <c r="BG1190" s="12">
        <v>18088.060582759983</v>
      </c>
      <c r="BH1190" s="12">
        <v>17144.752097798821</v>
      </c>
      <c r="BI1190" s="12">
        <v>17371.036350223152</v>
      </c>
      <c r="BJ1190" s="12">
        <v>15201.05485641791</v>
      </c>
      <c r="BK1190" s="44">
        <v>14125.477224307306</v>
      </c>
      <c r="BL1190" s="45">
        <v>13793.91682407531</v>
      </c>
      <c r="BM1190" s="12">
        <v>9431.5072638745623</v>
      </c>
      <c r="BN1190" s="12">
        <v>0</v>
      </c>
      <c r="BO1190" s="12">
        <v>21.561274134597394</v>
      </c>
      <c r="BP1190" s="12">
        <v>28.028417800331813</v>
      </c>
      <c r="BQ1190" s="48">
        <v>32.58559705860737</v>
      </c>
      <c r="BR1190" s="49">
        <v>6.6358945751405347</v>
      </c>
      <c r="BS1190" s="13">
        <v>41.075408846368205</v>
      </c>
      <c r="BT1190" s="12">
        <v>184.13281980501654</v>
      </c>
      <c r="BV1190" s="14">
        <f>Таблица1[[#This Row],[Lкан_леб,мм]]</f>
        <v>58145.867180194982</v>
      </c>
      <c r="BW1190" s="50">
        <f>Таблица1[[#This Row],[угол обхв4]]+Таблица1[[#This Row],[Lдуг 3,мм]]</f>
        <v>12784.809129944142</v>
      </c>
      <c r="BX1190" s="54">
        <f>Таблица1[[#This Row],[угол обхв5]]+Таблица1[[#This Row],[Y5, мм]]</f>
        <v>58299.403791821096</v>
      </c>
      <c r="BY1190" s="14">
        <f>Таблица1[[#This Row],[угол обхв6]]+Таблица1[[#This Row],[Lдуг 4,мм]]</f>
        <v>14880.909177462258</v>
      </c>
      <c r="BZ1190" s="14">
        <f>Таблица1[[#This Row],[Т1]]+Таблица1[[#This Row],[X6, мм]]</f>
        <v>58498.992567115172</v>
      </c>
      <c r="CA1190" s="14">
        <f>Таблица1[[#This Row],[Т2]]+Таблица1[[#This Row],[Lдуг 5,мм]]</f>
        <v>20361.441359650409</v>
      </c>
      <c r="CB1190" s="14">
        <f>Таблица1[[#This Row],[Т3]]+Таблица1[[#This Row],[Y6, мм]]</f>
        <v>58731.032757734727</v>
      </c>
      <c r="CC1190" s="14">
        <f>Таблица1[[#This Row],[Т4]]+Таблица1[[#This Row],[Lдуг 6,мм]]</f>
        <v>21489.916879987471</v>
      </c>
      <c r="CD1190" s="14">
        <f>Таблица1[[#This Row],[Т5]]+Таблица1[[#This Row],[Lдуг 1,мм]]</f>
        <v>58778.286587068513</v>
      </c>
      <c r="CE1190" s="14">
        <f>Таблица1[[#This Row],[Т6]]+Таблица1[[#This Row],[Lпрям1, мм]]</f>
        <v>21880.211640392994</v>
      </c>
      <c r="CF1190" s="15">
        <f>Таблица1[[#This Row],[Т7]]+Таблица1[[#This Row],[Lдуг 2,мм]]</f>
        <v>59070.78224646506</v>
      </c>
      <c r="CG1190" s="14">
        <f>Таблица1[[#This Row],[Т8]]+Таблица1[[#This Row],[Lпрям2, мм]]</f>
        <v>25974.54408340677</v>
      </c>
      <c r="CH1190" s="14">
        <f>Таблица1[[#This Row],[Т9]]-Таблица1[[#This Row],[Т9]]</f>
        <v>0</v>
      </c>
      <c r="CI1190" s="50">
        <f>Таблица1[[#This Row],[Т9]]-Таблица1[[#This Row],[Т8]]</f>
        <v>37190.570606072069</v>
      </c>
      <c r="CJ1190" s="54">
        <f>Таблица1[[#This Row],[Т9]]-Таблица1[[#This Row],[Т7]]</f>
        <v>292.49565939654713</v>
      </c>
      <c r="CK1190" s="14">
        <f>Таблица1[[#This Row],[Т9]]-Таблица1[[#This Row],[Т6]]</f>
        <v>37580.865366477592</v>
      </c>
      <c r="CL1190" s="14">
        <f>Таблица1[[#This Row],[Т9]]-Таблица1[[#This Row],[Т5]]</f>
        <v>339.74948873033281</v>
      </c>
      <c r="CM1190" s="14">
        <f>Таблица1[[#This Row],[Т9]]-Таблица1[[#This Row],[Т4]]</f>
        <v>38709.340886814651</v>
      </c>
      <c r="CN1190" s="14">
        <f>Таблица1[[#This Row],[Т9]]-Таблица1[[#This Row],[Т3]]</f>
        <v>571.78967934988759</v>
      </c>
      <c r="CO1190" s="14">
        <f>Таблица1[[#This Row],[Т9]]-Таблица1[[#This Row],[Т2]]</f>
        <v>44189.873069002802</v>
      </c>
      <c r="CP1190" s="14">
        <f>Таблица1[[#This Row],[Т9]]-Таблица1[[#This Row],[Т1]]</f>
        <v>771.37845464396378</v>
      </c>
      <c r="CQ1190" s="14">
        <f>Таблица1[[#This Row],[Т9]]-Таблица1[[#This Row],[угол обхв6]]</f>
        <v>46285.973116520916</v>
      </c>
      <c r="CR1190" s="14">
        <f>Таблица1[[#This Row],[Т9]]-Таблица1[[#This Row],[угол обхв5]]</f>
        <v>924.91506627007766</v>
      </c>
      <c r="CS1190" s="14">
        <f>Таблица1[[#This Row],[Т9]]-Таблица1[[#This Row],[угол обхв4]]</f>
        <v>59070.78224646506</v>
      </c>
      <c r="CT1190" s="14">
        <f>Таблица1[[#This Row],[Lкан_прям, мм]]+Таблица1[[#This Row],[Lкан_дуг, мм]]+Таблица1[[#This Row],[Lкан_леб,мм]]</f>
        <v>85045.326329871823</v>
      </c>
      <c r="CU1190" s="16">
        <f>Таблица1[[#This Row],[Lкан_леб,мм]]</f>
        <v>58145.867180194982</v>
      </c>
      <c r="CV1190" s="14">
        <f>2534431-(Таблица1[[#This Row],[Т23]]+Таблица1[[#This Row],[угол обхв3]])</f>
        <v>2449201.5408503232</v>
      </c>
      <c r="CW1190" s="50">
        <f>SUM(X1190:AC1190,AD1190:AI1190)-Таблица1[[#This Row],[lподв_min, мм]]</f>
        <v>22805.126707659569</v>
      </c>
      <c r="CX1190" s="17">
        <f>CW1629-Таблица1[[#This Row],[Суммарная длина каната]]</f>
        <v>-2425680.2103384077</v>
      </c>
    </row>
    <row r="1191" spans="1:102" x14ac:dyDescent="0.25">
      <c r="A1191" s="21">
        <v>1190</v>
      </c>
      <c r="B1191" s="10">
        <v>28.45306122448979</v>
      </c>
      <c r="C1191" s="10">
        <v>139.19551020408164</v>
      </c>
      <c r="D1191" s="11">
        <v>17771.693944854665</v>
      </c>
      <c r="E1191" s="11">
        <v>13894.995664891105</v>
      </c>
      <c r="F1191" s="11">
        <v>17646.328560885995</v>
      </c>
      <c r="G1191" s="11">
        <v>13958.27694571243</v>
      </c>
      <c r="H1191" s="11">
        <v>18179.693454854663</v>
      </c>
      <c r="I1191" s="11">
        <v>9747.4993588296438</v>
      </c>
      <c r="J1191" s="11">
        <v>4147.4963060614609</v>
      </c>
      <c r="K1191" s="11">
        <v>25974.544083393997</v>
      </c>
      <c r="L1191" s="11">
        <v>924.91506628285424</v>
      </c>
      <c r="M1191" s="11">
        <v>58145.867180194982</v>
      </c>
      <c r="N1191" s="11">
        <v>9593.8399756425406</v>
      </c>
      <c r="O1191" s="11">
        <v>16779.984381513117</v>
      </c>
      <c r="P1191" s="43">
        <v>11618.971561839531</v>
      </c>
      <c r="Q1191" s="11">
        <v>17049.113176580318</v>
      </c>
      <c r="R1191" s="11">
        <v>16759.407063300605</v>
      </c>
      <c r="S1191" s="11">
        <v>15148.545930909009</v>
      </c>
      <c r="T1191" s="11">
        <v>18091.108842786041</v>
      </c>
      <c r="U1191" s="11">
        <v>14741.258108214386</v>
      </c>
      <c r="V1191" s="11">
        <v>17771.693944854665</v>
      </c>
      <c r="W1191" s="11">
        <v>13894.995664891105</v>
      </c>
      <c r="X1191" s="12">
        <v>0</v>
      </c>
      <c r="Y1191" s="12">
        <v>135.61741957887486</v>
      </c>
      <c r="Z1191" s="12">
        <v>198.39477409341845</v>
      </c>
      <c r="AA1191" s="44">
        <v>232.04019061955893</v>
      </c>
      <c r="AB1191" s="45">
        <v>47.253829333784275</v>
      </c>
      <c r="AC1191" s="12">
        <v>311.60885265721765</v>
      </c>
      <c r="AD1191" s="12">
        <v>12784.809129944142</v>
      </c>
      <c r="AE1191" s="12">
        <v>2042.9361834739395</v>
      </c>
      <c r="AF1191" s="12">
        <v>5480.5321821881498</v>
      </c>
      <c r="AG1191" s="44">
        <v>1128.4755203370612</v>
      </c>
      <c r="AH1191" s="45">
        <v>390.29476040552112</v>
      </c>
      <c r="AI1191" s="12">
        <v>4147.496307045184</v>
      </c>
      <c r="AJ1191" s="12">
        <v>-26.614803404703494</v>
      </c>
      <c r="AK1191" s="12">
        <v>-7.5699363205750965</v>
      </c>
      <c r="AL1191" s="12">
        <v>20.290806897572647</v>
      </c>
      <c r="AM1191" s="44">
        <v>52.876403956180106</v>
      </c>
      <c r="AN1191" s="45">
        <v>46.240509381039601</v>
      </c>
      <c r="AO1191" s="12">
        <v>89.999999861854548</v>
      </c>
      <c r="AP1191" s="12">
        <v>-2019.0518196129781</v>
      </c>
      <c r="AQ1191" s="12">
        <v>9540.0915770015708</v>
      </c>
      <c r="AR1191" s="12">
        <v>11760.459908309618</v>
      </c>
      <c r="AS1191" s="44">
        <v>17084.719923988163</v>
      </c>
      <c r="AT1191" s="45">
        <v>17796.43108425464</v>
      </c>
      <c r="AU1191" s="12">
        <v>18179.693944854665</v>
      </c>
      <c r="AV1191" s="12">
        <v>11417.284255570017</v>
      </c>
      <c r="AW1191" s="12">
        <v>17184.428579942927</v>
      </c>
      <c r="AX1191" s="12">
        <v>17431.794568619651</v>
      </c>
      <c r="AY1191" s="44">
        <v>15394.788783944945</v>
      </c>
      <c r="AZ1191" s="45">
        <v>14459.071966409178</v>
      </c>
      <c r="BA1191" s="12">
        <v>13894.995665874831</v>
      </c>
      <c r="BB1191" s="12">
        <v>9411.060017343736</v>
      </c>
      <c r="BC1191" s="12">
        <v>11565.223163198561</v>
      </c>
      <c r="BD1191" s="12">
        <v>16900.895409770692</v>
      </c>
      <c r="BE1191" s="44">
        <v>17765.795982098483</v>
      </c>
      <c r="BF1191" s="45">
        <v>18066.371703386067</v>
      </c>
      <c r="BG1191" s="12">
        <v>18179.693954854662</v>
      </c>
      <c r="BH1191" s="12">
        <v>17144.752097798821</v>
      </c>
      <c r="BI1191" s="12">
        <v>17453.557375010132</v>
      </c>
      <c r="BJ1191" s="12">
        <v>15531.227322948342</v>
      </c>
      <c r="BK1191" s="44">
        <v>14495.01525517845</v>
      </c>
      <c r="BL1191" s="45">
        <v>14177.181806696313</v>
      </c>
      <c r="BM1191" s="12">
        <v>9747.4993588296456</v>
      </c>
      <c r="BN1191" s="12">
        <v>0</v>
      </c>
      <c r="BO1191" s="12">
        <v>19.044867084128402</v>
      </c>
      <c r="BP1191" s="12">
        <v>27.860743218147746</v>
      </c>
      <c r="BQ1191" s="48">
        <v>32.585597058607455</v>
      </c>
      <c r="BR1191" s="49">
        <v>6.6358945751405036</v>
      </c>
      <c r="BS1191" s="13">
        <v>43.759490480814954</v>
      </c>
      <c r="BT1191" s="12">
        <v>184.13281980501654</v>
      </c>
      <c r="BV1191" s="14">
        <f>Таблица1[[#This Row],[Lкан_леб,мм]]</f>
        <v>58145.867180194982</v>
      </c>
      <c r="BW1191" s="50">
        <f>Таблица1[[#This Row],[угол обхв4]]+Таблица1[[#This Row],[Lдуг 3,мм]]</f>
        <v>12784.809129944142</v>
      </c>
      <c r="BX1191" s="54">
        <f>Таблица1[[#This Row],[угол обхв5]]+Таблица1[[#This Row],[Y5, мм]]</f>
        <v>58281.484599773859</v>
      </c>
      <c r="BY1191" s="14">
        <f>Таблица1[[#This Row],[угол обхв6]]+Таблица1[[#This Row],[Lдуг 4,мм]]</f>
        <v>14827.745313418081</v>
      </c>
      <c r="BZ1191" s="14">
        <f>Таблица1[[#This Row],[Т1]]+Таблица1[[#This Row],[X6, мм]]</f>
        <v>58479.879373867276</v>
      </c>
      <c r="CA1191" s="14">
        <f>Таблица1[[#This Row],[Т2]]+Таблица1[[#This Row],[Lдуг 5,мм]]</f>
        <v>20308.277495606231</v>
      </c>
      <c r="CB1191" s="14">
        <f>Таблица1[[#This Row],[Т3]]+Таблица1[[#This Row],[Y6, мм]]</f>
        <v>58711.919564486838</v>
      </c>
      <c r="CC1191" s="14">
        <f>Таблица1[[#This Row],[Т4]]+Таблица1[[#This Row],[Lдуг 6,мм]]</f>
        <v>21436.753015943294</v>
      </c>
      <c r="CD1191" s="14">
        <f>Таблица1[[#This Row],[Т5]]+Таблица1[[#This Row],[Lдуг 1,мм]]</f>
        <v>58759.173393820623</v>
      </c>
      <c r="CE1191" s="14">
        <f>Таблица1[[#This Row],[Т6]]+Таблица1[[#This Row],[Lпрям1, мм]]</f>
        <v>21827.047776348816</v>
      </c>
      <c r="CF1191" s="15">
        <f>Таблица1[[#This Row],[Т7]]+Таблица1[[#This Row],[Lдуг 2,мм]]</f>
        <v>59070.782246477844</v>
      </c>
      <c r="CG1191" s="14">
        <f>Таблица1[[#This Row],[Т8]]+Таблица1[[#This Row],[Lпрям2, мм]]</f>
        <v>25974.544083394001</v>
      </c>
      <c r="CH1191" s="14">
        <f>Таблица1[[#This Row],[Т9]]-Таблица1[[#This Row],[Т9]]</f>
        <v>0</v>
      </c>
      <c r="CI1191" s="50">
        <f>Таблица1[[#This Row],[Т9]]-Таблица1[[#This Row],[Т8]]</f>
        <v>37243.734470129028</v>
      </c>
      <c r="CJ1191" s="54">
        <f>Таблица1[[#This Row],[Т9]]-Таблица1[[#This Row],[Т7]]</f>
        <v>311.60885265722027</v>
      </c>
      <c r="CK1191" s="14">
        <f>Таблица1[[#This Row],[Т9]]-Таблица1[[#This Row],[Т6]]</f>
        <v>37634.02923053455</v>
      </c>
      <c r="CL1191" s="14">
        <f>Таблица1[[#This Row],[Т9]]-Таблица1[[#This Row],[Т5]]</f>
        <v>358.86268199100596</v>
      </c>
      <c r="CM1191" s="14">
        <f>Таблица1[[#This Row],[Т9]]-Таблица1[[#This Row],[Т4]]</f>
        <v>38762.504750871609</v>
      </c>
      <c r="CN1191" s="14">
        <f>Таблица1[[#This Row],[Т9]]-Таблица1[[#This Row],[Т3]]</f>
        <v>590.90287261056801</v>
      </c>
      <c r="CO1191" s="14">
        <f>Таблица1[[#This Row],[Т9]]-Таблица1[[#This Row],[Т2]]</f>
        <v>44243.03693305976</v>
      </c>
      <c r="CP1191" s="14">
        <f>Таблица1[[#This Row],[Т9]]-Таблица1[[#This Row],[Т1]]</f>
        <v>789.29764670398436</v>
      </c>
      <c r="CQ1191" s="14">
        <f>Таблица1[[#This Row],[Т9]]-Таблица1[[#This Row],[угол обхв6]]</f>
        <v>46285.9731165337</v>
      </c>
      <c r="CR1191" s="14">
        <f>Таблица1[[#This Row],[Т9]]-Таблица1[[#This Row],[угол обхв5]]</f>
        <v>924.91506628286152</v>
      </c>
      <c r="CS1191" s="14">
        <f>Таблица1[[#This Row],[Т9]]-Таблица1[[#This Row],[угол обхв4]]</f>
        <v>59070.782246477844</v>
      </c>
      <c r="CT1191" s="14">
        <f>Таблица1[[#This Row],[Lкан_прям, мм]]+Таблица1[[#This Row],[Lкан_дуг, мм]]+Таблица1[[#This Row],[Lкан_леб,мм]]</f>
        <v>85045.326329871838</v>
      </c>
      <c r="CU1191" s="16">
        <f>Таблица1[[#This Row],[Lкан_леб,мм]]</f>
        <v>58145.867180194982</v>
      </c>
      <c r="CV1191" s="14">
        <f>2534431-(Таблица1[[#This Row],[Т23]]+Таблица1[[#This Row],[угол обхв3]])</f>
        <v>2449201.5408503232</v>
      </c>
      <c r="CW1191" s="50">
        <f>SUM(X1191:AC1191,AD1191:AI1191)-Таблица1[[#This Row],[lподв_min, мм]]</f>
        <v>22751.962843615394</v>
      </c>
      <c r="CX1191" s="17">
        <f>CW1630-Таблица1[[#This Row],[Суммарная длина каната]]</f>
        <v>-2425743.3028117926</v>
      </c>
    </row>
    <row r="1192" spans="1:102" x14ac:dyDescent="0.25">
      <c r="A1192" s="21">
        <v>1191</v>
      </c>
      <c r="B1192" s="10">
        <v>28.45306122448979</v>
      </c>
      <c r="C1192" s="10">
        <v>141.87959183673468</v>
      </c>
      <c r="D1192" s="11">
        <v>17845.939609826131</v>
      </c>
      <c r="E1192" s="11">
        <v>14268.037724422004</v>
      </c>
      <c r="F1192" s="11">
        <v>17717.748366592517</v>
      </c>
      <c r="G1192" s="11">
        <v>14325.378854147704</v>
      </c>
      <c r="H1192" s="11">
        <v>18253.939119826133</v>
      </c>
      <c r="I1192" s="11">
        <v>10067.160914896096</v>
      </c>
      <c r="J1192" s="11">
        <v>4200.8768095259084</v>
      </c>
      <c r="K1192" s="11">
        <v>25974.544083381501</v>
      </c>
      <c r="L1192" s="11">
        <v>924.91506629535331</v>
      </c>
      <c r="M1192" s="11">
        <v>58145.867180194982</v>
      </c>
      <c r="N1192" s="11">
        <v>9593.8399756425406</v>
      </c>
      <c r="O1192" s="11">
        <v>16779.984381513117</v>
      </c>
      <c r="P1192" s="43">
        <v>11552.263285235802</v>
      </c>
      <c r="Q1192" s="11">
        <v>17130.569527090956</v>
      </c>
      <c r="R1192" s="11">
        <v>16776.060867115277</v>
      </c>
      <c r="S1192" s="11">
        <v>15472.808439494145</v>
      </c>
      <c r="T1192" s="11">
        <v>18125.374521096437</v>
      </c>
      <c r="U1192" s="11">
        <v>15128.329611146131</v>
      </c>
      <c r="V1192" s="11">
        <v>17845.939609826131</v>
      </c>
      <c r="W1192" s="11">
        <v>14268.037724422004</v>
      </c>
      <c r="X1192" s="12">
        <v>0</v>
      </c>
      <c r="Y1192" s="12">
        <v>117.25032730618291</v>
      </c>
      <c r="Z1192" s="12">
        <v>197.64867311821342</v>
      </c>
      <c r="AA1192" s="44">
        <v>232.04019061955782</v>
      </c>
      <c r="AB1192" s="45">
        <v>47.25382933378382</v>
      </c>
      <c r="AC1192" s="12">
        <v>330.72204591761533</v>
      </c>
      <c r="AD1192" s="12">
        <v>12784.809129944142</v>
      </c>
      <c r="AE1192" s="12">
        <v>1989.5556800094998</v>
      </c>
      <c r="AF1192" s="12">
        <v>5480.5321821881489</v>
      </c>
      <c r="AG1192" s="44">
        <v>1128.4755203370644</v>
      </c>
      <c r="AH1192" s="45">
        <v>390.29476040551532</v>
      </c>
      <c r="AI1192" s="12">
        <v>4200.8768104971332</v>
      </c>
      <c r="AJ1192" s="12">
        <v>-26.614803404703494</v>
      </c>
      <c r="AK1192" s="12">
        <v>-10.149242372419689</v>
      </c>
      <c r="AL1192" s="12">
        <v>17.606725264919621</v>
      </c>
      <c r="AM1192" s="44">
        <v>50.192322323526923</v>
      </c>
      <c r="AN1192" s="45">
        <v>43.556427748386483</v>
      </c>
      <c r="AO1192" s="12">
        <v>89.999999863609958</v>
      </c>
      <c r="AP1192" s="12">
        <v>-2019.0518196129781</v>
      </c>
      <c r="AQ1192" s="12">
        <v>9521.9451597130483</v>
      </c>
      <c r="AR1192" s="12">
        <v>11675.675848332816</v>
      </c>
      <c r="AS1192" s="44">
        <v>17089.485545658248</v>
      </c>
      <c r="AT1192" s="45">
        <v>17844.234521403232</v>
      </c>
      <c r="AU1192" s="12">
        <v>18253.939609826131</v>
      </c>
      <c r="AV1192" s="12">
        <v>11417.284255570017</v>
      </c>
      <c r="AW1192" s="12">
        <v>17181.600037884309</v>
      </c>
      <c r="AX1192" s="12">
        <v>17519.456836307683</v>
      </c>
      <c r="AY1192" s="44">
        <v>15734.015198365798</v>
      </c>
      <c r="AZ1192" s="45">
        <v>14832.653605064295</v>
      </c>
      <c r="BA1192" s="12">
        <v>14268.037725393231</v>
      </c>
      <c r="BB1192" s="12">
        <v>9411.060017343736</v>
      </c>
      <c r="BC1192" s="12">
        <v>11480.368469306311</v>
      </c>
      <c r="BD1192" s="12">
        <v>16899.473430212289</v>
      </c>
      <c r="BE1192" s="44">
        <v>17811.949842553462</v>
      </c>
      <c r="BF1192" s="45">
        <v>18127.079609519333</v>
      </c>
      <c r="BG1192" s="12">
        <v>18253.939619826131</v>
      </c>
      <c r="BH1192" s="12">
        <v>17144.752097798821</v>
      </c>
      <c r="BI1192" s="12">
        <v>17532.185183462145</v>
      </c>
      <c r="BJ1192" s="12">
        <v>15861.695748710872</v>
      </c>
      <c r="BK1192" s="44">
        <v>14867.122852274479</v>
      </c>
      <c r="BL1192" s="45">
        <v>14563.71373050384</v>
      </c>
      <c r="BM1192" s="12">
        <v>10067.160914896098</v>
      </c>
      <c r="BN1192" s="12">
        <v>0</v>
      </c>
      <c r="BO1192" s="12">
        <v>16.465561032283805</v>
      </c>
      <c r="BP1192" s="12">
        <v>27.755967637339307</v>
      </c>
      <c r="BQ1192" s="48">
        <v>32.585597058607298</v>
      </c>
      <c r="BR1192" s="49">
        <v>6.6358945751404397</v>
      </c>
      <c r="BS1192" s="13">
        <v>46.443572115223468</v>
      </c>
      <c r="BT1192" s="12">
        <v>184.13281980501654</v>
      </c>
      <c r="BV1192" s="14">
        <f>Таблица1[[#This Row],[Lкан_леб,мм]]</f>
        <v>58145.867180194982</v>
      </c>
      <c r="BW1192" s="50">
        <f>Таблица1[[#This Row],[угол обхв4]]+Таблица1[[#This Row],[Lдуг 3,мм]]</f>
        <v>12784.809129944142</v>
      </c>
      <c r="BX1192" s="54">
        <f>Таблица1[[#This Row],[угол обхв5]]+Таблица1[[#This Row],[Y5, мм]]</f>
        <v>58263.117507501163</v>
      </c>
      <c r="BY1192" s="14">
        <f>Таблица1[[#This Row],[угол обхв6]]+Таблица1[[#This Row],[Lдуг 4,мм]]</f>
        <v>14774.364809953642</v>
      </c>
      <c r="BZ1192" s="14">
        <f>Таблица1[[#This Row],[Т1]]+Таблица1[[#This Row],[X6, мм]]</f>
        <v>58460.766180619379</v>
      </c>
      <c r="CA1192" s="14">
        <f>Таблица1[[#This Row],[Т2]]+Таблица1[[#This Row],[Lдуг 5,мм]]</f>
        <v>20254.896992141792</v>
      </c>
      <c r="CB1192" s="14">
        <f>Таблица1[[#This Row],[Т3]]+Таблица1[[#This Row],[Y6, мм]]</f>
        <v>58692.806371238934</v>
      </c>
      <c r="CC1192" s="14">
        <f>Таблица1[[#This Row],[Т4]]+Таблица1[[#This Row],[Lдуг 6,мм]]</f>
        <v>21383.372512478858</v>
      </c>
      <c r="CD1192" s="14">
        <f>Таблица1[[#This Row],[Т5]]+Таблица1[[#This Row],[Lдуг 1,мм]]</f>
        <v>58740.06020057272</v>
      </c>
      <c r="CE1192" s="14">
        <f>Таблица1[[#This Row],[Т6]]+Таблица1[[#This Row],[Lпрям1, мм]]</f>
        <v>21773.667272884373</v>
      </c>
      <c r="CF1192" s="15">
        <f>Таблица1[[#This Row],[Т7]]+Таблица1[[#This Row],[Lдуг 2,мм]]</f>
        <v>59070.782246490337</v>
      </c>
      <c r="CG1192" s="14">
        <f>Таблица1[[#This Row],[Т8]]+Таблица1[[#This Row],[Lпрям2, мм]]</f>
        <v>25974.544083381508</v>
      </c>
      <c r="CH1192" s="14">
        <f>Таблица1[[#This Row],[Т9]]-Таблица1[[#This Row],[Т9]]</f>
        <v>0</v>
      </c>
      <c r="CI1192" s="50">
        <f>Таблица1[[#This Row],[Т9]]-Таблица1[[#This Row],[Т8]]</f>
        <v>37297.11497360596</v>
      </c>
      <c r="CJ1192" s="54">
        <f>Таблица1[[#This Row],[Т9]]-Таблица1[[#This Row],[Т7]]</f>
        <v>330.72204591761692</v>
      </c>
      <c r="CK1192" s="14">
        <f>Таблица1[[#This Row],[Т9]]-Таблица1[[#This Row],[Т6]]</f>
        <v>37687.409734011482</v>
      </c>
      <c r="CL1192" s="14">
        <f>Таблица1[[#This Row],[Т9]]-Таблица1[[#This Row],[Т5]]</f>
        <v>377.97587525140261</v>
      </c>
      <c r="CM1192" s="14">
        <f>Таблица1[[#This Row],[Т9]]-Таблица1[[#This Row],[Т4]]</f>
        <v>38815.885254348541</v>
      </c>
      <c r="CN1192" s="14">
        <f>Таблица1[[#This Row],[Т9]]-Таблица1[[#This Row],[Т3]]</f>
        <v>610.01606587095739</v>
      </c>
      <c r="CO1192" s="14">
        <f>Таблица1[[#This Row],[Т9]]-Таблица1[[#This Row],[Т2]]</f>
        <v>44296.417436536693</v>
      </c>
      <c r="CP1192" s="14">
        <f>Таблица1[[#This Row],[Т9]]-Таблица1[[#This Row],[Т1]]</f>
        <v>807.6647389891732</v>
      </c>
      <c r="CQ1192" s="14">
        <f>Таблица1[[#This Row],[Т9]]-Таблица1[[#This Row],[угол обхв6]]</f>
        <v>46285.973116546193</v>
      </c>
      <c r="CR1192" s="14">
        <f>Таблица1[[#This Row],[Т9]]-Таблица1[[#This Row],[угол обхв5]]</f>
        <v>924.91506629535434</v>
      </c>
      <c r="CS1192" s="14">
        <f>Таблица1[[#This Row],[Т9]]-Таблица1[[#This Row],[угол обхв4]]</f>
        <v>59070.782246490337</v>
      </c>
      <c r="CT1192" s="14">
        <f>Таблица1[[#This Row],[Lкан_прям, мм]]+Таблица1[[#This Row],[Lкан_дуг, мм]]+Таблица1[[#This Row],[Lкан_леб,мм]]</f>
        <v>85045.326329871838</v>
      </c>
      <c r="CU1192" s="16">
        <f>Таблица1[[#This Row],[Lкан_леб,мм]]</f>
        <v>58145.867180194982</v>
      </c>
      <c r="CV1192" s="14">
        <f>2534431-(Таблица1[[#This Row],[Т23]]+Таблица1[[#This Row],[угол обхв3]])</f>
        <v>2449201.5408503232</v>
      </c>
      <c r="CW1192" s="50">
        <f>SUM(X1192:AC1192,AD1192:AI1192)-Таблица1[[#This Row],[lподв_min, мм]]</f>
        <v>22698.582340150948</v>
      </c>
      <c r="CX1192" s="17">
        <f>CW1631-Таблица1[[#This Row],[Суммарная длина каната]]</f>
        <v>-2425807.9025732046</v>
      </c>
    </row>
    <row r="1193" spans="1:102" x14ac:dyDescent="0.25">
      <c r="A1193" s="21">
        <v>1192</v>
      </c>
      <c r="B1193" s="10">
        <v>28.45306122448979</v>
      </c>
      <c r="C1193" s="10">
        <v>144.56367346938774</v>
      </c>
      <c r="D1193" s="11">
        <v>17902.634661384924</v>
      </c>
      <c r="E1193" s="11">
        <v>14644.14737342726</v>
      </c>
      <c r="F1193" s="11">
        <v>17771.898829985294</v>
      </c>
      <c r="G1193" s="11">
        <v>14695.422536891141</v>
      </c>
      <c r="H1193" s="11">
        <v>18310.634171384922</v>
      </c>
      <c r="I1193" s="11">
        <v>10389.777480231061</v>
      </c>
      <c r="J1193" s="11">
        <v>4254.3698931961999</v>
      </c>
      <c r="K1193" s="11">
        <v>25974.544083369288</v>
      </c>
      <c r="L1193" s="11">
        <v>924.91506630757033</v>
      </c>
      <c r="M1193" s="11">
        <v>58145.867180194982</v>
      </c>
      <c r="N1193" s="11">
        <v>9593.8399756425406</v>
      </c>
      <c r="O1193" s="11">
        <v>16779.984381513117</v>
      </c>
      <c r="P1193" s="43">
        <v>11481.813679001145</v>
      </c>
      <c r="Q1193" s="11">
        <v>17208.812636610786</v>
      </c>
      <c r="R1193" s="11">
        <v>16777.511534319092</v>
      </c>
      <c r="S1193" s="11">
        <v>15797.495087233297</v>
      </c>
      <c r="T1193" s="11">
        <v>18141.476463267583</v>
      </c>
      <c r="U1193" s="11">
        <v>15516.5810922125</v>
      </c>
      <c r="V1193" s="11">
        <v>17902.634661384924</v>
      </c>
      <c r="W1193" s="11">
        <v>14644.14737342726</v>
      </c>
      <c r="X1193" s="12">
        <v>0</v>
      </c>
      <c r="Y1193" s="12">
        <v>98.396800341640585</v>
      </c>
      <c r="Z1193" s="12">
        <v>197.38900683485861</v>
      </c>
      <c r="AA1193" s="44">
        <v>232.04019061955862</v>
      </c>
      <c r="AB1193" s="45">
        <v>47.253829333786406</v>
      </c>
      <c r="AC1193" s="12">
        <v>349.83523917772618</v>
      </c>
      <c r="AD1193" s="12">
        <v>12784.809129944142</v>
      </c>
      <c r="AE1193" s="12">
        <v>1936.0625963392094</v>
      </c>
      <c r="AF1193" s="12">
        <v>5480.5321821881471</v>
      </c>
      <c r="AG1193" s="44">
        <v>1128.4755203370628</v>
      </c>
      <c r="AH1193" s="45">
        <v>390.29476040551572</v>
      </c>
      <c r="AI1193" s="12">
        <v>4254.3698941552129</v>
      </c>
      <c r="AJ1193" s="12">
        <v>-26.614803404703494</v>
      </c>
      <c r="AK1193" s="12">
        <v>-12.79685885282256</v>
      </c>
      <c r="AL1193" s="12">
        <v>14.922643632266551</v>
      </c>
      <c r="AM1193" s="44">
        <v>47.508240690873961</v>
      </c>
      <c r="AN1193" s="45">
        <v>40.872346115733158</v>
      </c>
      <c r="AO1193" s="12">
        <v>89.999999865324881</v>
      </c>
      <c r="AP1193" s="12">
        <v>-2019.0518196129781</v>
      </c>
      <c r="AQ1193" s="12">
        <v>9503.4700008231957</v>
      </c>
      <c r="AR1193" s="12">
        <v>11586.879672777704</v>
      </c>
      <c r="AS1193" s="44">
        <v>17078.360329268125</v>
      </c>
      <c r="AT1193" s="45">
        <v>17874.491086362668</v>
      </c>
      <c r="AU1193" s="12">
        <v>18310.634661384924</v>
      </c>
      <c r="AV1193" s="12">
        <v>11417.284255570017</v>
      </c>
      <c r="AW1193" s="12">
        <v>17177.850273053409</v>
      </c>
      <c r="AX1193" s="12">
        <v>17603.052585058103</v>
      </c>
      <c r="AY1193" s="44">
        <v>16073.092624554871</v>
      </c>
      <c r="AZ1193" s="45">
        <v>15208.063980014587</v>
      </c>
      <c r="BA1193" s="12">
        <v>14644.147374386275</v>
      </c>
      <c r="BB1193" s="12">
        <v>9411.060017343736</v>
      </c>
      <c r="BC1193" s="12">
        <v>11391.443704181802</v>
      </c>
      <c r="BD1193" s="12">
        <v>16882.577528095651</v>
      </c>
      <c r="BE1193" s="44">
        <v>17840.62766831855</v>
      </c>
      <c r="BF1193" s="45">
        <v>18169.620038289839</v>
      </c>
      <c r="BG1193" s="12">
        <v>18310.63467138492</v>
      </c>
      <c r="BH1193" s="12">
        <v>17144.752097798821</v>
      </c>
      <c r="BI1193" s="12">
        <v>17606.678528151078</v>
      </c>
      <c r="BJ1193" s="12">
        <v>16191.735035680615</v>
      </c>
      <c r="BK1193" s="44">
        <v>15240.983554890929</v>
      </c>
      <c r="BL1193" s="45">
        <v>14952.664485625173</v>
      </c>
      <c r="BM1193" s="12">
        <v>10389.777480231061</v>
      </c>
      <c r="BN1193" s="12">
        <v>0</v>
      </c>
      <c r="BO1193" s="12">
        <v>13.817944551880936</v>
      </c>
      <c r="BP1193" s="12">
        <v>27.719502485089112</v>
      </c>
      <c r="BQ1193" s="48">
        <v>32.585597058607412</v>
      </c>
      <c r="BR1193" s="49">
        <v>6.6358945751408021</v>
      </c>
      <c r="BS1193" s="13">
        <v>49.127653749591715</v>
      </c>
      <c r="BT1193" s="12">
        <v>184.13281980501654</v>
      </c>
      <c r="BV1193" s="14">
        <f>Таблица1[[#This Row],[Lкан_леб,мм]]</f>
        <v>58145.867180194982</v>
      </c>
      <c r="BW1193" s="50">
        <f>Таблица1[[#This Row],[угол обхв4]]+Таблица1[[#This Row],[Lдуг 3,мм]]</f>
        <v>12784.809129944142</v>
      </c>
      <c r="BX1193" s="54">
        <f>Таблица1[[#This Row],[угол обхв5]]+Таблица1[[#This Row],[Y5, мм]]</f>
        <v>58244.26398053662</v>
      </c>
      <c r="BY1193" s="14">
        <f>Таблица1[[#This Row],[угол обхв6]]+Таблица1[[#This Row],[Lдуг 4,мм]]</f>
        <v>14720.871726283352</v>
      </c>
      <c r="BZ1193" s="14">
        <f>Таблица1[[#This Row],[Т1]]+Таблица1[[#This Row],[X6, мм]]</f>
        <v>58441.652987371475</v>
      </c>
      <c r="CA1193" s="14">
        <f>Таблица1[[#This Row],[Т2]]+Таблица1[[#This Row],[Lдуг 5,мм]]</f>
        <v>20201.4039084715</v>
      </c>
      <c r="CB1193" s="14">
        <f>Таблица1[[#This Row],[Т3]]+Таблица1[[#This Row],[Y6, мм]]</f>
        <v>58673.693177991037</v>
      </c>
      <c r="CC1193" s="14">
        <f>Таблица1[[#This Row],[Т4]]+Таблица1[[#This Row],[Lдуг 6,мм]]</f>
        <v>21329.879428808563</v>
      </c>
      <c r="CD1193" s="14">
        <f>Таблица1[[#This Row],[Т5]]+Таблица1[[#This Row],[Lдуг 1,мм]]</f>
        <v>58720.947007324823</v>
      </c>
      <c r="CE1193" s="14">
        <f>Таблица1[[#This Row],[Т6]]+Таблица1[[#This Row],[Lпрям1, мм]]</f>
        <v>21720.174189214078</v>
      </c>
      <c r="CF1193" s="15">
        <f>Таблица1[[#This Row],[Т7]]+Таблица1[[#This Row],[Lдуг 2,мм]]</f>
        <v>59070.782246502553</v>
      </c>
      <c r="CG1193" s="14">
        <f>Таблица1[[#This Row],[Т8]]+Таблица1[[#This Row],[Lпрям2, мм]]</f>
        <v>25974.544083369292</v>
      </c>
      <c r="CH1193" s="14">
        <f>Таблица1[[#This Row],[Т9]]-Таблица1[[#This Row],[Т9]]</f>
        <v>0</v>
      </c>
      <c r="CI1193" s="50">
        <f>Таблица1[[#This Row],[Т9]]-Таблица1[[#This Row],[Т8]]</f>
        <v>37350.608057288475</v>
      </c>
      <c r="CJ1193" s="54">
        <f>Таблица1[[#This Row],[Т9]]-Таблица1[[#This Row],[Т7]]</f>
        <v>349.83523917772982</v>
      </c>
      <c r="CK1193" s="14">
        <f>Таблица1[[#This Row],[Т9]]-Таблица1[[#This Row],[Т6]]</f>
        <v>37740.90281769399</v>
      </c>
      <c r="CL1193" s="14">
        <f>Таблица1[[#This Row],[Т9]]-Таблица1[[#This Row],[Т5]]</f>
        <v>397.08906851151551</v>
      </c>
      <c r="CM1193" s="14">
        <f>Таблица1[[#This Row],[Т9]]-Таблица1[[#This Row],[Т4]]</f>
        <v>38869.378338031049</v>
      </c>
      <c r="CN1193" s="14">
        <f>Таблица1[[#This Row],[Т9]]-Таблица1[[#This Row],[Т3]]</f>
        <v>629.12925913107756</v>
      </c>
      <c r="CO1193" s="14">
        <f>Таблица1[[#This Row],[Т9]]-Таблица1[[#This Row],[Т2]]</f>
        <v>44349.9105202192</v>
      </c>
      <c r="CP1193" s="14">
        <f>Таблица1[[#This Row],[Т9]]-Таблица1[[#This Row],[Т1]]</f>
        <v>826.5182659659331</v>
      </c>
      <c r="CQ1193" s="14">
        <f>Таблица1[[#This Row],[Т9]]-Таблица1[[#This Row],[угол обхв6]]</f>
        <v>46285.973116558409</v>
      </c>
      <c r="CR1193" s="14">
        <f>Таблица1[[#This Row],[Т9]]-Таблица1[[#This Row],[угол обхв5]]</f>
        <v>924.91506630757067</v>
      </c>
      <c r="CS1193" s="14">
        <f>Таблица1[[#This Row],[Т9]]-Таблица1[[#This Row],[угол обхв4]]</f>
        <v>59070.782246502553</v>
      </c>
      <c r="CT1193" s="14">
        <f>Таблица1[[#This Row],[Lкан_прям, мм]]+Таблица1[[#This Row],[Lкан_дуг, мм]]+Таблица1[[#This Row],[Lкан_леб,мм]]</f>
        <v>85045.326329871838</v>
      </c>
      <c r="CU1193" s="16">
        <f>Таблица1[[#This Row],[Lкан_леб,мм]]</f>
        <v>58145.867180194982</v>
      </c>
      <c r="CV1193" s="14">
        <f>2534431-(Таблица1[[#This Row],[Т23]]+Таблица1[[#This Row],[угол обхв3]])</f>
        <v>2449201.5408503232</v>
      </c>
      <c r="CW1193" s="50">
        <f>SUM(X1193:AC1193,AD1193:AI1193)-Таблица1[[#This Row],[lподв_min, мм]]</f>
        <v>22645.089256480664</v>
      </c>
      <c r="CX1193" s="17">
        <f>CW1632-Таблица1[[#This Row],[Суммарная длина каната]]</f>
        <v>-2425873.9891127865</v>
      </c>
    </row>
    <row r="1194" spans="1:102" x14ac:dyDescent="0.25">
      <c r="A1194" s="21">
        <v>1193</v>
      </c>
      <c r="B1194" s="10">
        <v>28.45306122448979</v>
      </c>
      <c r="C1194" s="10">
        <v>147.2477551020408</v>
      </c>
      <c r="D1194" s="11">
        <v>17941.654701958672</v>
      </c>
      <c r="E1194" s="11">
        <v>15022.499370091389</v>
      </c>
      <c r="F1194" s="11">
        <v>17808.661136705698</v>
      </c>
      <c r="G1194" s="11">
        <v>15067.596061780503</v>
      </c>
      <c r="H1194" s="11">
        <v>18349.65421195867</v>
      </c>
      <c r="I1194" s="11">
        <v>10714.636594150845</v>
      </c>
      <c r="J1194" s="11">
        <v>4307.8627759405454</v>
      </c>
      <c r="K1194" s="11">
        <v>25974.544083357374</v>
      </c>
      <c r="L1194" s="11">
        <v>924.91506631948221</v>
      </c>
      <c r="M1194" s="11">
        <v>58145.867180194982</v>
      </c>
      <c r="N1194" s="11">
        <v>9593.8399756425406</v>
      </c>
      <c r="O1194" s="11">
        <v>16779.984381513117</v>
      </c>
      <c r="P1194" s="43">
        <v>11407.777320294379</v>
      </c>
      <c r="Q1194" s="11">
        <v>17283.670827848578</v>
      </c>
      <c r="R1194" s="11">
        <v>16763.755881927409</v>
      </c>
      <c r="S1194" s="11">
        <v>16121.893462202568</v>
      </c>
      <c r="T1194" s="11">
        <v>18139.379339187573</v>
      </c>
      <c r="U1194" s="11">
        <v>15905.160668570426</v>
      </c>
      <c r="V1194" s="11">
        <v>17941.654701958672</v>
      </c>
      <c r="W1194" s="11">
        <v>15022.499370091389</v>
      </c>
      <c r="X1194" s="12">
        <v>0</v>
      </c>
      <c r="Y1194" s="12">
        <v>79.014831739316676</v>
      </c>
      <c r="Z1194" s="12">
        <v>197.65778218928517</v>
      </c>
      <c r="AA1194" s="44">
        <v>232.04019061955955</v>
      </c>
      <c r="AB1194" s="45">
        <v>47.253829333787941</v>
      </c>
      <c r="AC1194" s="12">
        <v>368.94843243753274</v>
      </c>
      <c r="AD1194" s="12">
        <v>12784.809129944142</v>
      </c>
      <c r="AE1194" s="12">
        <v>1882.5697135948535</v>
      </c>
      <c r="AF1194" s="12">
        <v>5480.5321821881516</v>
      </c>
      <c r="AG1194" s="44">
        <v>1128.4755203370614</v>
      </c>
      <c r="AH1194" s="45">
        <v>390.29476040551799</v>
      </c>
      <c r="AI1194" s="12">
        <v>4307.8627768876495</v>
      </c>
      <c r="AJ1194" s="12">
        <v>-26.614803404703494</v>
      </c>
      <c r="AK1194" s="12">
        <v>-15.518684832156467</v>
      </c>
      <c r="AL1194" s="12">
        <v>12.238561999613468</v>
      </c>
      <c r="AM1194" s="44">
        <v>44.824159058221014</v>
      </c>
      <c r="AN1194" s="45">
        <v>38.188264483079998</v>
      </c>
      <c r="AO1194" s="12">
        <v>89.999999866997214</v>
      </c>
      <c r="AP1194" s="12">
        <v>-2019.0518196129781</v>
      </c>
      <c r="AQ1194" s="12">
        <v>9484.6785094716815</v>
      </c>
      <c r="AR1194" s="12">
        <v>11494.266213968627</v>
      </c>
      <c r="AS1194" s="44">
        <v>17051.368685235855</v>
      </c>
      <c r="AT1194" s="45">
        <v>17887.134391624237</v>
      </c>
      <c r="AU1194" s="12">
        <v>18349.654701958672</v>
      </c>
      <c r="AV1194" s="12">
        <v>11417.284255570017</v>
      </c>
      <c r="AW1194" s="12">
        <v>17173.11002848038</v>
      </c>
      <c r="AX1194" s="12">
        <v>17682.398393074513</v>
      </c>
      <c r="AY1194" s="44">
        <v>16411.277075030001</v>
      </c>
      <c r="AZ1194" s="45">
        <v>15584.479383758278</v>
      </c>
      <c r="BA1194" s="12">
        <v>15022.499371038495</v>
      </c>
      <c r="BB1194" s="12">
        <v>9411.060017343736</v>
      </c>
      <c r="BC1194" s="12">
        <v>11298.61585412352</v>
      </c>
      <c r="BD1194" s="12">
        <v>16850.244775601659</v>
      </c>
      <c r="BE1194" s="44">
        <v>17851.766535879127</v>
      </c>
      <c r="BF1194" s="45">
        <v>18193.899649522009</v>
      </c>
      <c r="BG1194" s="12">
        <v>18349.654711958672</v>
      </c>
      <c r="BH1194" s="12">
        <v>17144.752097798821</v>
      </c>
      <c r="BI1194" s="12">
        <v>17676.796474815841</v>
      </c>
      <c r="BJ1194" s="12">
        <v>16520.621027428504</v>
      </c>
      <c r="BK1194" s="44">
        <v>15615.777055742994</v>
      </c>
      <c r="BL1194" s="45">
        <v>15343.180654903537</v>
      </c>
      <c r="BM1194" s="12">
        <v>10714.636594150847</v>
      </c>
      <c r="BN1194" s="12">
        <v>0</v>
      </c>
      <c r="BO1194" s="12">
        <v>11.096118572547029</v>
      </c>
      <c r="BP1194" s="12">
        <v>27.757246831769937</v>
      </c>
      <c r="BQ1194" s="48">
        <v>32.58559705860754</v>
      </c>
      <c r="BR1194" s="49">
        <v>6.6358945751410188</v>
      </c>
      <c r="BS1194" s="13">
        <v>51.811735383917224</v>
      </c>
      <c r="BT1194" s="12">
        <v>184.13281980501654</v>
      </c>
      <c r="BV1194" s="14">
        <f>Таблица1[[#This Row],[Lкан_леб,мм]]</f>
        <v>58145.867180194982</v>
      </c>
      <c r="BW1194" s="50">
        <f>Таблица1[[#This Row],[угол обхв4]]+Таблица1[[#This Row],[Lдуг 3,мм]]</f>
        <v>12784.809129944142</v>
      </c>
      <c r="BX1194" s="54">
        <f>Таблица1[[#This Row],[угол обхв5]]+Таблица1[[#This Row],[Y5, мм]]</f>
        <v>58224.8820119343</v>
      </c>
      <c r="BY1194" s="14">
        <f>Таблица1[[#This Row],[угол обхв6]]+Таблица1[[#This Row],[Lдуг 4,мм]]</f>
        <v>14667.378843538996</v>
      </c>
      <c r="BZ1194" s="14">
        <f>Таблица1[[#This Row],[Т1]]+Таблица1[[#This Row],[X6, мм]]</f>
        <v>58422.539794123586</v>
      </c>
      <c r="CA1194" s="14">
        <f>Таблица1[[#This Row],[Т2]]+Таблица1[[#This Row],[Lдуг 5,мм]]</f>
        <v>20147.911025727146</v>
      </c>
      <c r="CB1194" s="14">
        <f>Таблица1[[#This Row],[Т3]]+Таблица1[[#This Row],[Y6, мм]]</f>
        <v>58654.579984743148</v>
      </c>
      <c r="CC1194" s="14">
        <f>Таблица1[[#This Row],[Т4]]+Таблица1[[#This Row],[Lдуг 6,мм]]</f>
        <v>21276.386546064208</v>
      </c>
      <c r="CD1194" s="14">
        <f>Таблица1[[#This Row],[Т5]]+Таблица1[[#This Row],[Lдуг 1,мм]]</f>
        <v>58701.833814076934</v>
      </c>
      <c r="CE1194" s="14">
        <f>Таблица1[[#This Row],[Т6]]+Таблица1[[#This Row],[Lпрям1, мм]]</f>
        <v>21666.681306469727</v>
      </c>
      <c r="CF1194" s="15">
        <f>Таблица1[[#This Row],[Т7]]+Таблица1[[#This Row],[Lдуг 2,мм]]</f>
        <v>59070.782246514464</v>
      </c>
      <c r="CG1194" s="14">
        <f>Таблица1[[#This Row],[Т8]]+Таблица1[[#This Row],[Lпрям2, мм]]</f>
        <v>25974.544083357378</v>
      </c>
      <c r="CH1194" s="14">
        <f>Таблица1[[#This Row],[Т9]]-Таблица1[[#This Row],[Т9]]</f>
        <v>0</v>
      </c>
      <c r="CI1194" s="50">
        <f>Таблица1[[#This Row],[Т9]]-Таблица1[[#This Row],[Т8]]</f>
        <v>37404.100940044736</v>
      </c>
      <c r="CJ1194" s="54">
        <f>Таблица1[[#This Row],[Т9]]-Таблица1[[#This Row],[Т7]]</f>
        <v>368.94843243752985</v>
      </c>
      <c r="CK1194" s="14">
        <f>Таблица1[[#This Row],[Т9]]-Таблица1[[#This Row],[Т6]]</f>
        <v>37794.395700450259</v>
      </c>
      <c r="CL1194" s="14">
        <f>Таблица1[[#This Row],[Т9]]-Таблица1[[#This Row],[Т5]]</f>
        <v>416.20226177131553</v>
      </c>
      <c r="CM1194" s="14">
        <f>Таблица1[[#This Row],[Т9]]-Таблица1[[#This Row],[Т4]]</f>
        <v>38922.871220787318</v>
      </c>
      <c r="CN1194" s="14">
        <f>Таблица1[[#This Row],[Т9]]-Таблица1[[#This Row],[Т3]]</f>
        <v>648.24245239087759</v>
      </c>
      <c r="CO1194" s="14">
        <f>Таблица1[[#This Row],[Т9]]-Таблица1[[#This Row],[Т2]]</f>
        <v>44403.403402975469</v>
      </c>
      <c r="CP1194" s="14">
        <f>Таблица1[[#This Row],[Т9]]-Таблица1[[#This Row],[Т1]]</f>
        <v>845.90023458016367</v>
      </c>
      <c r="CQ1194" s="14">
        <f>Таблица1[[#This Row],[Т9]]-Таблица1[[#This Row],[угол обхв6]]</f>
        <v>46285.97311657032</v>
      </c>
      <c r="CR1194" s="14">
        <f>Таблица1[[#This Row],[Т9]]-Таблица1[[#This Row],[угол обхв5]]</f>
        <v>924.91506631948141</v>
      </c>
      <c r="CS1194" s="14">
        <f>Таблица1[[#This Row],[Т9]]-Таблица1[[#This Row],[угол обхв4]]</f>
        <v>59070.782246514464</v>
      </c>
      <c r="CT1194" s="14">
        <f>Таблица1[[#This Row],[Lкан_прям, мм]]+Таблица1[[#This Row],[Lкан_дуг, мм]]+Таблица1[[#This Row],[Lкан_леб,мм]]</f>
        <v>85045.326329871838</v>
      </c>
      <c r="CU1194" s="16">
        <f>Таблица1[[#This Row],[Lкан_леб,мм]]</f>
        <v>58145.867180194982</v>
      </c>
      <c r="CV1194" s="14">
        <f>2534431-(Таблица1[[#This Row],[Т23]]+Таблица1[[#This Row],[угол обхв3]])</f>
        <v>2449201.5408503232</v>
      </c>
      <c r="CW1194" s="50">
        <f>SUM(X1194:AC1194,AD1194:AI1194)-Таблица1[[#This Row],[lподв_min, мм]]</f>
        <v>22591.596373736313</v>
      </c>
      <c r="CX1194" s="17">
        <f>CW1633-Таблица1[[#This Row],[Суммарная длина каната]]</f>
        <v>-2425941.5405411944</v>
      </c>
    </row>
    <row r="1195" spans="1:102" x14ac:dyDescent="0.25">
      <c r="A1195" s="21">
        <v>1194</v>
      </c>
      <c r="B1195" s="10">
        <v>28.45306122448979</v>
      </c>
      <c r="C1195" s="10">
        <v>149.93183673469386</v>
      </c>
      <c r="D1195" s="11">
        <v>17962.914115639338</v>
      </c>
      <c r="E1195" s="11">
        <v>15402.26355254685</v>
      </c>
      <c r="F1195" s="11">
        <v>17827.954624657403</v>
      </c>
      <c r="G1195" s="11">
        <v>15441.082823455714</v>
      </c>
      <c r="H1195" s="11">
        <v>18370.913625639339</v>
      </c>
      <c r="I1195" s="11">
        <v>11041.030628768131</v>
      </c>
      <c r="J1195" s="11">
        <v>4361.2329237787208</v>
      </c>
      <c r="K1195" s="11">
        <v>25974.544083345794</v>
      </c>
      <c r="L1195" s="11">
        <v>924.9150663310686</v>
      </c>
      <c r="M1195" s="11">
        <v>58145.867180194982</v>
      </c>
      <c r="N1195" s="11">
        <v>9593.8399756425406</v>
      </c>
      <c r="O1195" s="11">
        <v>16779.984381513117</v>
      </c>
      <c r="P1195" s="43">
        <v>11330.316656155172</v>
      </c>
      <c r="Q1195" s="11">
        <v>17354.979850539006</v>
      </c>
      <c r="R1195" s="11">
        <v>16734.824091935243</v>
      </c>
      <c r="S1195" s="11">
        <v>16445.291784992391</v>
      </c>
      <c r="T1195" s="11">
        <v>18119.087750265833</v>
      </c>
      <c r="U1195" s="11">
        <v>16293.215737485834</v>
      </c>
      <c r="V1195" s="11">
        <v>17962.914115639338</v>
      </c>
      <c r="W1195" s="11">
        <v>15402.26355254685</v>
      </c>
      <c r="X1195" s="12">
        <v>0</v>
      </c>
      <c r="Y1195" s="12">
        <v>59.058737597341896</v>
      </c>
      <c r="Z1195" s="12">
        <v>198.5006830833631</v>
      </c>
      <c r="AA1195" s="44">
        <v>232.04019061955881</v>
      </c>
      <c r="AB1195" s="45">
        <v>47.253829333786086</v>
      </c>
      <c r="AC1195" s="12">
        <v>388.06162569701854</v>
      </c>
      <c r="AD1195" s="12">
        <v>12784.809129944142</v>
      </c>
      <c r="AE1195" s="12">
        <v>1829.1995657566931</v>
      </c>
      <c r="AF1195" s="12">
        <v>5480.5321821881507</v>
      </c>
      <c r="AG1195" s="44">
        <v>1128.4755203370603</v>
      </c>
      <c r="AH1195" s="45">
        <v>390.29476040551356</v>
      </c>
      <c r="AI1195" s="12">
        <v>4361.2329247142334</v>
      </c>
      <c r="AJ1195" s="12">
        <v>-26.614803404703494</v>
      </c>
      <c r="AK1195" s="12">
        <v>-18.321135738776324</v>
      </c>
      <c r="AL1195" s="12">
        <v>9.5544803669604494</v>
      </c>
      <c r="AM1195" s="44">
        <v>42.140077425567888</v>
      </c>
      <c r="AN1195" s="45">
        <v>35.504182850427135</v>
      </c>
      <c r="AO1195" s="12">
        <v>89.999999868624826</v>
      </c>
      <c r="AP1195" s="12">
        <v>-2019.0518196129781</v>
      </c>
      <c r="AQ1195" s="12">
        <v>9465.5881677182824</v>
      </c>
      <c r="AR1195" s="12">
        <v>11398.038679930396</v>
      </c>
      <c r="AS1195" s="44">
        <v>17008.569837336694</v>
      </c>
      <c r="AT1195" s="45">
        <v>17882.136695851837</v>
      </c>
      <c r="AU1195" s="12">
        <v>18370.914115639342</v>
      </c>
      <c r="AV1195" s="12">
        <v>11417.284255570017</v>
      </c>
      <c r="AW1195" s="12">
        <v>17167.302692162331</v>
      </c>
      <c r="AX1195" s="12">
        <v>17757.320163577344</v>
      </c>
      <c r="AY1195" s="44">
        <v>16747.826521633666</v>
      </c>
      <c r="AZ1195" s="45">
        <v>15961.07390360745</v>
      </c>
      <c r="BA1195" s="12">
        <v>15402.263553482366</v>
      </c>
      <c r="BB1195" s="12">
        <v>9411.060017343736</v>
      </c>
      <c r="BC1195" s="12">
        <v>11202.064848230915</v>
      </c>
      <c r="BD1195" s="12">
        <v>16802.546115710466</v>
      </c>
      <c r="BE1195" s="44">
        <v>17845.342004864386</v>
      </c>
      <c r="BF1195" s="45">
        <v>18199.865170053334</v>
      </c>
      <c r="BG1195" s="12">
        <v>18370.914125639338</v>
      </c>
      <c r="BH1195" s="12">
        <v>17144.752097798821</v>
      </c>
      <c r="BI1195" s="12">
        <v>17742.298161188221</v>
      </c>
      <c r="BJ1195" s="12">
        <v>16847.632098030728</v>
      </c>
      <c r="BK1195" s="44">
        <v>15990.681000844559</v>
      </c>
      <c r="BL1195" s="45">
        <v>15734.405386425233</v>
      </c>
      <c r="BM1195" s="12">
        <v>11041.030628768132</v>
      </c>
      <c r="BN1195" s="12">
        <v>0</v>
      </c>
      <c r="BO1195" s="12">
        <v>8.2936676659271722</v>
      </c>
      <c r="BP1195" s="12">
        <v>27.875616105736771</v>
      </c>
      <c r="BQ1195" s="48">
        <v>32.585597058607441</v>
      </c>
      <c r="BR1195" s="49">
        <v>6.6358945751407576</v>
      </c>
      <c r="BS1195" s="13">
        <v>54.495817018197691</v>
      </c>
      <c r="BT1195" s="12">
        <v>184.13281980501654</v>
      </c>
      <c r="BV1195" s="14">
        <f>Таблица1[[#This Row],[Lкан_леб,мм]]</f>
        <v>58145.867180194982</v>
      </c>
      <c r="BW1195" s="50">
        <f>Таблица1[[#This Row],[угол обхв4]]+Таблица1[[#This Row],[Lдуг 3,мм]]</f>
        <v>12784.809129944142</v>
      </c>
      <c r="BX1195" s="54">
        <f>Таблица1[[#This Row],[угол обхв5]]+Таблица1[[#This Row],[Y5, мм]]</f>
        <v>58204.925917792323</v>
      </c>
      <c r="BY1195" s="14">
        <f>Таблица1[[#This Row],[угол обхв6]]+Таблица1[[#This Row],[Lдуг 4,мм]]</f>
        <v>14614.008695700835</v>
      </c>
      <c r="BZ1195" s="14">
        <f>Таблица1[[#This Row],[Т1]]+Таблица1[[#This Row],[X6, мм]]</f>
        <v>58403.426600875689</v>
      </c>
      <c r="CA1195" s="14">
        <f>Таблица1[[#This Row],[Т2]]+Таблица1[[#This Row],[Lдуг 5,мм]]</f>
        <v>20094.540877888987</v>
      </c>
      <c r="CB1195" s="14">
        <f>Таблица1[[#This Row],[Т3]]+Таблица1[[#This Row],[Y6, мм]]</f>
        <v>58635.466791495252</v>
      </c>
      <c r="CC1195" s="14">
        <f>Таблица1[[#This Row],[Т4]]+Таблица1[[#This Row],[Lдуг 6,мм]]</f>
        <v>21223.016398226046</v>
      </c>
      <c r="CD1195" s="14">
        <f>Таблица1[[#This Row],[Т5]]+Таблица1[[#This Row],[Lдуг 1,мм]]</f>
        <v>58682.720620829037</v>
      </c>
      <c r="CE1195" s="14">
        <f>Таблица1[[#This Row],[Т6]]+Таблица1[[#This Row],[Lпрям1, мм]]</f>
        <v>21613.311158631561</v>
      </c>
      <c r="CF1195" s="15">
        <f>Таблица1[[#This Row],[Т7]]+Таблица1[[#This Row],[Lдуг 2,мм]]</f>
        <v>59070.782246526054</v>
      </c>
      <c r="CG1195" s="14">
        <f>Таблица1[[#This Row],[Т8]]+Таблица1[[#This Row],[Lпрям2, мм]]</f>
        <v>25974.544083345794</v>
      </c>
      <c r="CH1195" s="14">
        <f>Таблица1[[#This Row],[Т9]]-Таблица1[[#This Row],[Т9]]</f>
        <v>0</v>
      </c>
      <c r="CI1195" s="50">
        <f>Таблица1[[#This Row],[Т9]]-Таблица1[[#This Row],[Т8]]</f>
        <v>37457.47108789449</v>
      </c>
      <c r="CJ1195" s="54">
        <f>Таблица1[[#This Row],[Т9]]-Таблица1[[#This Row],[Т7]]</f>
        <v>388.06162569701701</v>
      </c>
      <c r="CK1195" s="14">
        <f>Таблица1[[#This Row],[Т9]]-Таблица1[[#This Row],[Т6]]</f>
        <v>37847.765848300012</v>
      </c>
      <c r="CL1195" s="14">
        <f>Таблица1[[#This Row],[Т9]]-Таблица1[[#This Row],[Т5]]</f>
        <v>435.3154550308027</v>
      </c>
      <c r="CM1195" s="14">
        <f>Таблица1[[#This Row],[Т9]]-Таблица1[[#This Row],[Т4]]</f>
        <v>38976.241368637071</v>
      </c>
      <c r="CN1195" s="14">
        <f>Таблица1[[#This Row],[Т9]]-Таблица1[[#This Row],[Т3]]</f>
        <v>667.35564565036475</v>
      </c>
      <c r="CO1195" s="14">
        <f>Таблица1[[#This Row],[Т9]]-Таблица1[[#This Row],[Т2]]</f>
        <v>44456.773550825223</v>
      </c>
      <c r="CP1195" s="14">
        <f>Таблица1[[#This Row],[Т9]]-Таблица1[[#This Row],[Т1]]</f>
        <v>865.85632873373106</v>
      </c>
      <c r="CQ1195" s="14">
        <f>Таблица1[[#This Row],[Т9]]-Таблица1[[#This Row],[угол обхв6]]</f>
        <v>46285.97311658191</v>
      </c>
      <c r="CR1195" s="14">
        <f>Таблица1[[#This Row],[Т9]]-Таблица1[[#This Row],[угол обхв5]]</f>
        <v>924.91506633107201</v>
      </c>
      <c r="CS1195" s="14">
        <f>Таблица1[[#This Row],[Т9]]-Таблица1[[#This Row],[угол обхв4]]</f>
        <v>59070.782246526054</v>
      </c>
      <c r="CT1195" s="14">
        <f>Таблица1[[#This Row],[Lкан_прям, мм]]+Таблица1[[#This Row],[Lкан_дуг, мм]]+Таблица1[[#This Row],[Lкан_леб,мм]]</f>
        <v>85045.326329871838</v>
      </c>
      <c r="CU1195" s="16">
        <f>Таблица1[[#This Row],[Lкан_леб,мм]]</f>
        <v>58145.867180194982</v>
      </c>
      <c r="CV1195" s="14">
        <f>2534431-(Таблица1[[#This Row],[Т23]]+Таблица1[[#This Row],[угол обхв3]])</f>
        <v>2449201.5408503232</v>
      </c>
      <c r="CW1195" s="50">
        <f>SUM(X1195:AC1195,AD1195:AI1195)-Таблица1[[#This Row],[lподв_min, мм]]</f>
        <v>22538.226225898143</v>
      </c>
      <c r="CX1195" s="17">
        <f>CW1634-Таблица1[[#This Row],[Суммарная длина каната]]</f>
        <v>-2426010.5335591175</v>
      </c>
    </row>
    <row r="1196" spans="1:102" x14ac:dyDescent="0.25">
      <c r="A1196" s="21">
        <v>1195</v>
      </c>
      <c r="B1196" s="10">
        <v>28.45306122448979</v>
      </c>
      <c r="C1196" s="10">
        <v>152.61591836734689</v>
      </c>
      <c r="D1196" s="11">
        <v>17966.366256037531</v>
      </c>
      <c r="E1196" s="11">
        <v>15782.606660375535</v>
      </c>
      <c r="F1196" s="11">
        <v>17829.736960991275</v>
      </c>
      <c r="G1196" s="11">
        <v>15815.063335115308</v>
      </c>
      <c r="H1196" s="11">
        <v>18374.365766037532</v>
      </c>
      <c r="I1196" s="11">
        <v>11368.259756574675</v>
      </c>
      <c r="J1196" s="11">
        <v>4414.3469038008598</v>
      </c>
      <c r="K1196" s="11">
        <v>25974.544083334531</v>
      </c>
      <c r="L1196" s="11">
        <v>924.91506634232178</v>
      </c>
      <c r="M1196" s="11">
        <v>58145.867180194982</v>
      </c>
      <c r="N1196" s="11">
        <v>9593.8399756425406</v>
      </c>
      <c r="O1196" s="11">
        <v>16779.984381513117</v>
      </c>
      <c r="P1196" s="43">
        <v>11249.601647070505</v>
      </c>
      <c r="Q1196" s="11">
        <v>17422.583241832734</v>
      </c>
      <c r="R1196" s="11">
        <v>16690.779645093386</v>
      </c>
      <c r="S1196" s="11">
        <v>16766.980470459908</v>
      </c>
      <c r="T1196" s="11">
        <v>18080.646219336919</v>
      </c>
      <c r="U1196" s="11">
        <v>16679.894847073818</v>
      </c>
      <c r="V1196" s="11">
        <v>17966.366256037531</v>
      </c>
      <c r="W1196" s="11">
        <v>15782.606660375535</v>
      </c>
      <c r="X1196" s="12">
        <v>0</v>
      </c>
      <c r="Y1196" s="12">
        <v>38.479000470376675</v>
      </c>
      <c r="Z1196" s="12">
        <v>199.96722696243108</v>
      </c>
      <c r="AA1196" s="44">
        <v>232.04019061955844</v>
      </c>
      <c r="AB1196" s="45">
        <v>47.253829333784594</v>
      </c>
      <c r="AC1196" s="12">
        <v>407.17481895617095</v>
      </c>
      <c r="AD1196" s="12">
        <v>12784.809129944142</v>
      </c>
      <c r="AE1196" s="12">
        <v>1776.0855857345387</v>
      </c>
      <c r="AF1196" s="12">
        <v>5480.532182188148</v>
      </c>
      <c r="AG1196" s="44">
        <v>1128.475520337061</v>
      </c>
      <c r="AH1196" s="45">
        <v>390.29476040552271</v>
      </c>
      <c r="AI1196" s="12">
        <v>4414.3469047251183</v>
      </c>
      <c r="AJ1196" s="12">
        <v>-26.614803404703494</v>
      </c>
      <c r="AK1196" s="12">
        <v>-21.2111653487366</v>
      </c>
      <c r="AL1196" s="12">
        <v>6.870398734307372</v>
      </c>
      <c r="AM1196" s="44">
        <v>39.455995792914756</v>
      </c>
      <c r="AN1196" s="45">
        <v>32.820101217774209</v>
      </c>
      <c r="AO1196" s="12">
        <v>89.999999870205542</v>
      </c>
      <c r="AP1196" s="12">
        <v>-2019.0518196129781</v>
      </c>
      <c r="AQ1196" s="12">
        <v>9446.2230268219282</v>
      </c>
      <c r="AR1196" s="12">
        <v>11298.408208518944</v>
      </c>
      <c r="AS1196" s="44">
        <v>16950.057692757102</v>
      </c>
      <c r="AT1196" s="45">
        <v>17859.508964750654</v>
      </c>
      <c r="AU1196" s="12">
        <v>18374.366256037531</v>
      </c>
      <c r="AV1196" s="12">
        <v>11417.284255570017</v>
      </c>
      <c r="AW1196" s="12">
        <v>17160.343733206872</v>
      </c>
      <c r="AX1196" s="12">
        <v>17827.653506798677</v>
      </c>
      <c r="AY1196" s="44">
        <v>17082.002523655698</v>
      </c>
      <c r="AZ1196" s="45">
        <v>16337.021233866199</v>
      </c>
      <c r="BA1196" s="12">
        <v>15782.606661299795</v>
      </c>
      <c r="BB1196" s="12">
        <v>9411.060017343736</v>
      </c>
      <c r="BC1196" s="12">
        <v>11101.984698249893</v>
      </c>
      <c r="BD1196" s="12">
        <v>16739.586206541822</v>
      </c>
      <c r="BE1196" s="44">
        <v>17821.368171673203</v>
      </c>
      <c r="BF1196" s="45">
        <v>18187.503510623799</v>
      </c>
      <c r="BG1196" s="12">
        <v>18374.36626603753</v>
      </c>
      <c r="BH1196" s="12">
        <v>17144.752097798821</v>
      </c>
      <c r="BI1196" s="12">
        <v>17802.942593526488</v>
      </c>
      <c r="BJ1196" s="12">
        <v>17172.050735425852</v>
      </c>
      <c r="BK1196" s="44">
        <v>16364.872793878028</v>
      </c>
      <c r="BL1196" s="45">
        <v>16125.480273583154</v>
      </c>
      <c r="BM1196" s="12">
        <v>11368.259756574676</v>
      </c>
      <c r="BN1196" s="12">
        <v>0</v>
      </c>
      <c r="BO1196" s="12">
        <v>5.4036380559668942</v>
      </c>
      <c r="BP1196" s="12">
        <v>28.081564083043975</v>
      </c>
      <c r="BQ1196" s="48">
        <v>32.585597058607384</v>
      </c>
      <c r="BR1196" s="49">
        <v>6.635894575140548</v>
      </c>
      <c r="BS1196" s="13">
        <v>57.179898652431341</v>
      </c>
      <c r="BT1196" s="12">
        <v>184.13281980501654</v>
      </c>
      <c r="BV1196" s="14">
        <f>Таблица1[[#This Row],[Lкан_леб,мм]]</f>
        <v>58145.867180194982</v>
      </c>
      <c r="BW1196" s="50">
        <f>Таблица1[[#This Row],[угол обхв4]]+Таблица1[[#This Row],[Lдуг 3,мм]]</f>
        <v>12784.809129944142</v>
      </c>
      <c r="BX1196" s="54">
        <f>Таблица1[[#This Row],[угол обхв5]]+Таблица1[[#This Row],[Y5, мм]]</f>
        <v>58184.346180665358</v>
      </c>
      <c r="BY1196" s="14">
        <f>Таблица1[[#This Row],[угол обхв6]]+Таблица1[[#This Row],[Lдуг 4,мм]]</f>
        <v>14560.894715678682</v>
      </c>
      <c r="BZ1196" s="14">
        <f>Таблица1[[#This Row],[Т1]]+Таблица1[[#This Row],[X6, мм]]</f>
        <v>58384.313407627786</v>
      </c>
      <c r="CA1196" s="14">
        <f>Таблица1[[#This Row],[Т2]]+Таблица1[[#This Row],[Lдуг 5,мм]]</f>
        <v>20041.42689786683</v>
      </c>
      <c r="CB1196" s="14">
        <f>Таблица1[[#This Row],[Т3]]+Таблица1[[#This Row],[Y6, мм]]</f>
        <v>58616.353598247348</v>
      </c>
      <c r="CC1196" s="14">
        <f>Таблица1[[#This Row],[Т4]]+Таблица1[[#This Row],[Lдуг 6,мм]]</f>
        <v>21169.902418203892</v>
      </c>
      <c r="CD1196" s="14">
        <f>Таблица1[[#This Row],[Т5]]+Таблица1[[#This Row],[Lдуг 1,мм]]</f>
        <v>58663.607427581133</v>
      </c>
      <c r="CE1196" s="14">
        <f>Таблица1[[#This Row],[Т6]]+Таблица1[[#This Row],[Lпрям1, мм]]</f>
        <v>21560.197178609415</v>
      </c>
      <c r="CF1196" s="15">
        <f>Таблица1[[#This Row],[Т7]]+Таблица1[[#This Row],[Lдуг 2,мм]]</f>
        <v>59070.782246537303</v>
      </c>
      <c r="CG1196" s="14">
        <f>Таблица1[[#This Row],[Т8]]+Таблица1[[#This Row],[Lпрям2, мм]]</f>
        <v>25974.544083334535</v>
      </c>
      <c r="CH1196" s="14">
        <f>Таблица1[[#This Row],[Т9]]-Таблица1[[#This Row],[Т9]]</f>
        <v>0</v>
      </c>
      <c r="CI1196" s="50">
        <f>Таблица1[[#This Row],[Т9]]-Таблица1[[#This Row],[Т8]]</f>
        <v>37510.585067927888</v>
      </c>
      <c r="CJ1196" s="54">
        <f>Таблица1[[#This Row],[Т9]]-Таблица1[[#This Row],[Т7]]</f>
        <v>407.17481895616947</v>
      </c>
      <c r="CK1196" s="14">
        <f>Таблица1[[#This Row],[Т9]]-Таблица1[[#This Row],[Т6]]</f>
        <v>37900.879828333411</v>
      </c>
      <c r="CL1196" s="14">
        <f>Таблица1[[#This Row],[Т9]]-Таблица1[[#This Row],[Т5]]</f>
        <v>454.42864828995516</v>
      </c>
      <c r="CM1196" s="14">
        <f>Таблица1[[#This Row],[Т9]]-Таблица1[[#This Row],[Т4]]</f>
        <v>39029.355348670477</v>
      </c>
      <c r="CN1196" s="14">
        <f>Таблица1[[#This Row],[Т9]]-Таблица1[[#This Row],[Т3]]</f>
        <v>686.46883890951722</v>
      </c>
      <c r="CO1196" s="14">
        <f>Таблица1[[#This Row],[Т9]]-Таблица1[[#This Row],[Т2]]</f>
        <v>44509.887530858621</v>
      </c>
      <c r="CP1196" s="14">
        <f>Таблица1[[#This Row],[Т9]]-Таблица1[[#This Row],[Т1]]</f>
        <v>886.43606587194517</v>
      </c>
      <c r="CQ1196" s="14">
        <f>Таблица1[[#This Row],[Т9]]-Таблица1[[#This Row],[угол обхв6]]</f>
        <v>46285.973116593159</v>
      </c>
      <c r="CR1196" s="14">
        <f>Таблица1[[#This Row],[Т9]]-Таблица1[[#This Row],[угол обхв5]]</f>
        <v>924.91506634232064</v>
      </c>
      <c r="CS1196" s="14">
        <f>Таблица1[[#This Row],[Т9]]-Таблица1[[#This Row],[угол обхв4]]</f>
        <v>59070.782246537303</v>
      </c>
      <c r="CT1196" s="14">
        <f>Таблица1[[#This Row],[Lкан_прям, мм]]+Таблица1[[#This Row],[Lкан_дуг, мм]]+Таблица1[[#This Row],[Lкан_леб,мм]]</f>
        <v>85045.326329871838</v>
      </c>
      <c r="CU1196" s="16">
        <f>Таблица1[[#This Row],[Lкан_леб,мм]]</f>
        <v>58145.867180194982</v>
      </c>
      <c r="CV1196" s="14">
        <f>2534431-(Таблица1[[#This Row],[Т23]]+Таблица1[[#This Row],[угол обхв3]])</f>
        <v>2449201.5408503232</v>
      </c>
      <c r="CW1196" s="50">
        <f>SUM(X1196:AC1196,AD1196:AI1196)-Таблица1[[#This Row],[lподв_min, мм]]</f>
        <v>22485.112245875996</v>
      </c>
      <c r="CX1196" s="17">
        <f>CW1635-Таблица1[[#This Row],[Суммарная длина каната]]</f>
        <v>-2426080.9434225229</v>
      </c>
    </row>
    <row r="1197" spans="1:102" x14ac:dyDescent="0.25">
      <c r="A1197" s="21">
        <v>1196</v>
      </c>
      <c r="B1197" s="10">
        <v>28.45306122448979</v>
      </c>
      <c r="C1197" s="10">
        <v>155.29999999999623</v>
      </c>
      <c r="D1197" s="11">
        <v>17952.003548631819</v>
      </c>
      <c r="E1197" s="11">
        <v>16162.694162908423</v>
      </c>
      <c r="F1197" s="11">
        <v>17814.004234990167</v>
      </c>
      <c r="G1197" s="11">
        <v>16188.717026594684</v>
      </c>
      <c r="H1197" s="11">
        <v>18360.003058631817</v>
      </c>
      <c r="I1197" s="11">
        <v>11695.635038755201</v>
      </c>
      <c r="J1197" s="11">
        <v>4467.059124153222</v>
      </c>
      <c r="K1197" s="11">
        <v>25974.544083323621</v>
      </c>
      <c r="L1197" s="11">
        <v>924.91506635323321</v>
      </c>
      <c r="M1197" s="11">
        <v>58145.867180194982</v>
      </c>
      <c r="N1197" s="11">
        <v>9593.8399756425406</v>
      </c>
      <c r="O1197" s="11">
        <v>16779.984381513117</v>
      </c>
      <c r="P1197" s="43">
        <v>11165.809394055612</v>
      </c>
      <c r="Q1197" s="11">
        <v>17486.33266959964</v>
      </c>
      <c r="R1197" s="11">
        <v>16631.719181622062</v>
      </c>
      <c r="S1197" s="11">
        <v>17086.253684666306</v>
      </c>
      <c r="T1197" s="11">
        <v>18024.13909297076</v>
      </c>
      <c r="U1197" s="11">
        <v>17064.349564513119</v>
      </c>
      <c r="V1197" s="11">
        <v>17952.003548631819</v>
      </c>
      <c r="W1197" s="11">
        <v>16162.694162908423</v>
      </c>
      <c r="X1197" s="12">
        <v>0</v>
      </c>
      <c r="Y1197" s="12">
        <v>17.222191434374224</v>
      </c>
      <c r="Z1197" s="12">
        <v>202.11084275056297</v>
      </c>
      <c r="AA1197" s="44">
        <v>232.04019061955873</v>
      </c>
      <c r="AB1197" s="45">
        <v>47.253829333787081</v>
      </c>
      <c r="AC1197" s="12">
        <v>426.28801221495019</v>
      </c>
      <c r="AD1197" s="12">
        <v>12784.809129944142</v>
      </c>
      <c r="AE1197" s="12">
        <v>1723.3733653821782</v>
      </c>
      <c r="AF1197" s="12">
        <v>5480.5321821881507</v>
      </c>
      <c r="AG1197" s="44">
        <v>1128.475520337056</v>
      </c>
      <c r="AH1197" s="45">
        <v>390.29476040552237</v>
      </c>
      <c r="AI1197" s="12">
        <v>4467.059125066573</v>
      </c>
      <c r="AJ1197" s="12">
        <v>-26.614803404703494</v>
      </c>
      <c r="AK1197" s="12">
        <v>-24.196276730301534</v>
      </c>
      <c r="AL1197" s="12">
        <v>4.1863171016580436</v>
      </c>
      <c r="AM1197" s="44">
        <v>36.771914160265474</v>
      </c>
      <c r="AN1197" s="45">
        <v>30.136019585124576</v>
      </c>
      <c r="AO1197" s="12">
        <v>89.999999871737145</v>
      </c>
      <c r="AP1197" s="12">
        <v>-2019.0518196129781</v>
      </c>
      <c r="AQ1197" s="12">
        <v>9426.6155614046002</v>
      </c>
      <c r="AR1197" s="12">
        <v>11195.5934041529</v>
      </c>
      <c r="AS1197" s="44">
        <v>16875.960636048221</v>
      </c>
      <c r="AT1197" s="45">
        <v>17819.300847006838</v>
      </c>
      <c r="AU1197" s="12">
        <v>18360.003548631819</v>
      </c>
      <c r="AV1197" s="12">
        <v>11417.284255570017</v>
      </c>
      <c r="AW1197" s="12">
        <v>17152.140256493989</v>
      </c>
      <c r="AX1197" s="12">
        <v>17893.244100678352</v>
      </c>
      <c r="AY1197" s="44">
        <v>17413.071848084121</v>
      </c>
      <c r="AZ1197" s="45">
        <v>16711.496488870544</v>
      </c>
      <c r="BA1197" s="12">
        <v>16162.694163821776</v>
      </c>
      <c r="BB1197" s="12">
        <v>9411.060017343736</v>
      </c>
      <c r="BC1197" s="12">
        <v>10998.584979817673</v>
      </c>
      <c r="BD1197" s="12">
        <v>16661.503191719352</v>
      </c>
      <c r="BE1197" s="44">
        <v>17779.8976385446</v>
      </c>
      <c r="BF1197" s="45">
        <v>18156.841794595737</v>
      </c>
      <c r="BG1197" s="12">
        <v>18360.003558631815</v>
      </c>
      <c r="BH1197" s="12">
        <v>17144.752097798821</v>
      </c>
      <c r="BI1197" s="12">
        <v>17858.488544580512</v>
      </c>
      <c r="BJ1197" s="12">
        <v>17493.165115745018</v>
      </c>
      <c r="BK1197" s="44">
        <v>16737.531401095304</v>
      </c>
      <c r="BL1197" s="45">
        <v>16515.547238550997</v>
      </c>
      <c r="BM1197" s="12">
        <v>11695.635038755203</v>
      </c>
      <c r="BN1197" s="12">
        <v>0</v>
      </c>
      <c r="BO1197" s="12">
        <v>2.4185266744019622</v>
      </c>
      <c r="BP1197" s="12">
        <v>28.382593831959579</v>
      </c>
      <c r="BQ1197" s="48">
        <v>32.585597058607426</v>
      </c>
      <c r="BR1197" s="49">
        <v>6.635894575140898</v>
      </c>
      <c r="BS1197" s="13">
        <v>59.863980286612573</v>
      </c>
      <c r="BT1197" s="12">
        <v>184.13281980501654</v>
      </c>
      <c r="BV1197" s="14">
        <f>Таблица1[[#This Row],[Lкан_леб,мм]]</f>
        <v>58145.867180194982</v>
      </c>
      <c r="BW1197" s="50">
        <f>Таблица1[[#This Row],[угол обхв4]]+Таблица1[[#This Row],[Lдуг 3,мм]]</f>
        <v>12784.809129944142</v>
      </c>
      <c r="BX1197" s="54">
        <f>Таблица1[[#This Row],[угол обхв5]]+Таблица1[[#This Row],[Y5, мм]]</f>
        <v>58163.089371629358</v>
      </c>
      <c r="BY1197" s="14">
        <f>Таблица1[[#This Row],[угол обхв6]]+Таблица1[[#This Row],[Lдуг 4,мм]]</f>
        <v>14508.18249532632</v>
      </c>
      <c r="BZ1197" s="14">
        <f>Таблица1[[#This Row],[Т1]]+Таблица1[[#This Row],[X6, мм]]</f>
        <v>58365.200214379918</v>
      </c>
      <c r="CA1197" s="14">
        <f>Таблица1[[#This Row],[Т2]]+Таблица1[[#This Row],[Lдуг 5,мм]]</f>
        <v>19988.714677514472</v>
      </c>
      <c r="CB1197" s="14">
        <f>Таблица1[[#This Row],[Т3]]+Таблица1[[#This Row],[Y6, мм]]</f>
        <v>58597.24040499948</v>
      </c>
      <c r="CC1197" s="14">
        <f>Таблица1[[#This Row],[Т4]]+Таблица1[[#This Row],[Lдуг 6,мм]]</f>
        <v>21117.190197851527</v>
      </c>
      <c r="CD1197" s="14">
        <f>Таблица1[[#This Row],[Т5]]+Таблица1[[#This Row],[Lдуг 1,мм]]</f>
        <v>58644.494234333266</v>
      </c>
      <c r="CE1197" s="14">
        <f>Таблица1[[#This Row],[Т6]]+Таблица1[[#This Row],[Lпрям1, мм]]</f>
        <v>21507.48495825705</v>
      </c>
      <c r="CF1197" s="15">
        <f>Таблица1[[#This Row],[Т7]]+Таблица1[[#This Row],[Lдуг 2,мм]]</f>
        <v>59070.782246548217</v>
      </c>
      <c r="CG1197" s="14">
        <f>Таблица1[[#This Row],[Т8]]+Таблица1[[#This Row],[Lпрям2, мм]]</f>
        <v>25974.544083323621</v>
      </c>
      <c r="CH1197" s="14">
        <f>Таблица1[[#This Row],[Т9]]-Таблица1[[#This Row],[Т9]]</f>
        <v>0</v>
      </c>
      <c r="CI1197" s="50">
        <f>Таблица1[[#This Row],[Т9]]-Таблица1[[#This Row],[Т8]]</f>
        <v>37563.297288291171</v>
      </c>
      <c r="CJ1197" s="54">
        <f>Таблица1[[#This Row],[Т9]]-Таблица1[[#This Row],[Т7]]</f>
        <v>426.28801221495087</v>
      </c>
      <c r="CK1197" s="14">
        <f>Таблица1[[#This Row],[Т9]]-Таблица1[[#This Row],[Т6]]</f>
        <v>37953.592048696693</v>
      </c>
      <c r="CL1197" s="14">
        <f>Таблица1[[#This Row],[Т9]]-Таблица1[[#This Row],[Т5]]</f>
        <v>473.54184154873656</v>
      </c>
      <c r="CM1197" s="14">
        <f>Таблица1[[#This Row],[Т9]]-Таблица1[[#This Row],[Т4]]</f>
        <v>39082.067569033745</v>
      </c>
      <c r="CN1197" s="14">
        <f>Таблица1[[#This Row],[Т9]]-Таблица1[[#This Row],[Т3]]</f>
        <v>705.58203216829861</v>
      </c>
      <c r="CO1197" s="14">
        <f>Таблица1[[#This Row],[Т9]]-Таблица1[[#This Row],[Т2]]</f>
        <v>44562.599751221896</v>
      </c>
      <c r="CP1197" s="14">
        <f>Таблица1[[#This Row],[Т9]]-Таблица1[[#This Row],[Т1]]</f>
        <v>907.69287491885916</v>
      </c>
      <c r="CQ1197" s="14">
        <f>Таблица1[[#This Row],[Т9]]-Таблица1[[#This Row],[угол обхв6]]</f>
        <v>46285.973116604073</v>
      </c>
      <c r="CR1197" s="14">
        <f>Таблица1[[#This Row],[Т9]]-Таблица1[[#This Row],[угол обхв5]]</f>
        <v>924.91506635323458</v>
      </c>
      <c r="CS1197" s="14">
        <f>Таблица1[[#This Row],[Т9]]-Таблица1[[#This Row],[угол обхв4]]</f>
        <v>59070.782246548217</v>
      </c>
      <c r="CT1197" s="14">
        <f>Таблица1[[#This Row],[Lкан_прям, мм]]+Таблица1[[#This Row],[Lкан_дуг, мм]]+Таблица1[[#This Row],[Lкан_леб,мм]]</f>
        <v>85045.326329871838</v>
      </c>
      <c r="CU1197" s="16">
        <f>Таблица1[[#This Row],[Lкан_леб,мм]]</f>
        <v>58145.867180194982</v>
      </c>
      <c r="CV1197" s="14">
        <f>2534431-(Таблица1[[#This Row],[Т23]]+Таблица1[[#This Row],[угол обхв3]])</f>
        <v>2449201.5408503232</v>
      </c>
      <c r="CW1197" s="50">
        <f>SUM(X1197:AC1197,AD1197:AI1197)-Таблица1[[#This Row],[lподв_min, мм]]</f>
        <v>22432.400025523631</v>
      </c>
      <c r="CX1197" s="17">
        <f>CW1636-Таблица1[[#This Row],[Суммарная длина каната]]</f>
        <v>-2425759.6341784303</v>
      </c>
    </row>
    <row r="1198" spans="1:102" x14ac:dyDescent="0.25">
      <c r="A1198" s="21">
        <v>1197</v>
      </c>
      <c r="B1198" s="10">
        <v>29.875714285714281</v>
      </c>
      <c r="C1198" s="10">
        <v>23.78</v>
      </c>
      <c r="D1198" s="11">
        <v>5514.4747240991546</v>
      </c>
      <c r="E1198" s="11">
        <v>8753.3431379002468</v>
      </c>
      <c r="F1198" s="11">
        <v>4980.0039251372928</v>
      </c>
      <c r="G1198" s="11">
        <v>9478.0706488014603</v>
      </c>
      <c r="H1198" s="11">
        <v>5106.4742340991543</v>
      </c>
      <c r="I1198" s="11">
        <v>6526.0371145106219</v>
      </c>
      <c r="J1198" s="11">
        <v>2227.3060233896249</v>
      </c>
      <c r="K1198" s="11">
        <v>24974.600608448789</v>
      </c>
      <c r="L1198" s="11">
        <v>1934.2684238738243</v>
      </c>
      <c r="M1198" s="11">
        <v>58136.457297549226</v>
      </c>
      <c r="N1198" s="11">
        <v>9430.7461650951063</v>
      </c>
      <c r="O1198" s="11">
        <v>17016.186564069536</v>
      </c>
      <c r="P1198" s="43">
        <v>10254.640514660483</v>
      </c>
      <c r="Q1198" s="11">
        <v>13727.83650687684</v>
      </c>
      <c r="R1198" s="11">
        <v>6428.0715554472245</v>
      </c>
      <c r="S1198" s="11">
        <v>9804.3682706876443</v>
      </c>
      <c r="T1198" s="11">
        <v>5514.4747240991546</v>
      </c>
      <c r="U1198" s="11">
        <v>8753.3431379002468</v>
      </c>
      <c r="V1198" s="11">
        <v>4871.2139727995173</v>
      </c>
      <c r="W1198" s="11">
        <v>9389.2689243230234</v>
      </c>
      <c r="X1198" s="12">
        <v>0</v>
      </c>
      <c r="Y1198" s="12">
        <v>739.34285298753286</v>
      </c>
      <c r="Z1198" s="12">
        <v>415.50372493553823</v>
      </c>
      <c r="AA1198" s="44">
        <v>232.0401906195587</v>
      </c>
      <c r="AB1198" s="45">
        <v>547.38165533119445</v>
      </c>
      <c r="AC1198" s="12">
        <v>0</v>
      </c>
      <c r="AD1198" s="12">
        <v>12748.294554302918</v>
      </c>
      <c r="AE1198" s="12">
        <v>3389.9923300628484</v>
      </c>
      <c r="AF1198" s="12">
        <v>5480.5321821881498</v>
      </c>
      <c r="AG1198" s="44">
        <v>1128.475520337061</v>
      </c>
      <c r="AH1198" s="45">
        <v>2227.306021557813</v>
      </c>
      <c r="AI1198" s="12">
        <v>0</v>
      </c>
      <c r="AJ1198" s="12">
        <v>-27.89240189123176</v>
      </c>
      <c r="AK1198" s="12">
        <v>75.934130190500895</v>
      </c>
      <c r="AL1198" s="12">
        <v>134.28366404042981</v>
      </c>
      <c r="AM1198" s="44">
        <v>166.86926109903723</v>
      </c>
      <c r="AN1198" s="45">
        <v>89.999999742757481</v>
      </c>
      <c r="AO1198" s="12">
        <v>0</v>
      </c>
      <c r="AP1198" s="12">
        <v>-2027.4169223507167</v>
      </c>
      <c r="AQ1198" s="12">
        <v>9826.513085107501</v>
      </c>
      <c r="AR1198" s="12">
        <v>10546.724383005923</v>
      </c>
      <c r="AS1198" s="44">
        <v>6520.7584691355569</v>
      </c>
      <c r="AT1198" s="45">
        <v>5106.4747240991546</v>
      </c>
      <c r="AU1198" s="12">
        <v>0</v>
      </c>
      <c r="AV1198" s="12">
        <v>11412.975279032768</v>
      </c>
      <c r="AW1198" s="12">
        <v>17115.345754384409</v>
      </c>
      <c r="AX1198" s="12">
        <v>13442.966336707404</v>
      </c>
      <c r="AY1198" s="44">
        <v>9407.0357449224721</v>
      </c>
      <c r="AZ1198" s="45">
        <v>8753.3431360684372</v>
      </c>
      <c r="BA1198" s="12">
        <v>0</v>
      </c>
      <c r="BB1198" s="12">
        <v>9239.8786193152664</v>
      </c>
      <c r="BC1198" s="12">
        <v>10650.407434672878</v>
      </c>
      <c r="BD1198" s="12">
        <v>6720.1554237926639</v>
      </c>
      <c r="BE1198" s="44">
        <v>5421.7878104108222</v>
      </c>
      <c r="BF1198" s="45">
        <v>5106.4747340991544</v>
      </c>
      <c r="BG1198" s="12">
        <v>0</v>
      </c>
      <c r="BH1198" s="12">
        <v>17376.788255646239</v>
      </c>
      <c r="BI1198" s="12">
        <v>13826.995697191718</v>
      </c>
      <c r="BJ1198" s="12">
        <v>9519.498100518209</v>
      </c>
      <c r="BK1198" s="44">
        <v>9150.6756636654191</v>
      </c>
      <c r="BL1198" s="45">
        <v>6526.0371145106246</v>
      </c>
      <c r="BM1198" s="12">
        <v>0</v>
      </c>
      <c r="BN1198" s="12">
        <v>0</v>
      </c>
      <c r="BO1198" s="12">
        <v>103.82653208173265</v>
      </c>
      <c r="BP1198" s="12">
        <v>58.349533849928925</v>
      </c>
      <c r="BQ1198" s="48">
        <v>32.585597058607419</v>
      </c>
      <c r="BR1198" s="49">
        <v>76.86926135627975</v>
      </c>
      <c r="BS1198" s="13">
        <v>0</v>
      </c>
      <c r="BT1198" s="12">
        <v>193.54270245076748</v>
      </c>
      <c r="BV1198" s="14">
        <f>Таблица1[[#This Row],[Lкан_леб,мм]]</f>
        <v>58136.457297549226</v>
      </c>
      <c r="BW1198" s="50">
        <f>Таблица1[[#This Row],[угол обхв4]]+Таблица1[[#This Row],[Lдуг 3,мм]]</f>
        <v>12748.294554302918</v>
      </c>
      <c r="BX1198" s="54">
        <f>Таблица1[[#This Row],[угол обхв5]]+Таблица1[[#This Row],[Y5, мм]]</f>
        <v>58875.800150536757</v>
      </c>
      <c r="BY1198" s="14">
        <f>Таблица1[[#This Row],[угол обхв6]]+Таблица1[[#This Row],[Lдуг 4,мм]]</f>
        <v>16138.286884365767</v>
      </c>
      <c r="BZ1198" s="14">
        <f>Таблица1[[#This Row],[Т1]]+Таблица1[[#This Row],[X6, мм]]</f>
        <v>59291.303875472295</v>
      </c>
      <c r="CA1198" s="14">
        <f>Таблица1[[#This Row],[Т2]]+Таблица1[[#This Row],[Lдуг 5,мм]]</f>
        <v>21618.819066553915</v>
      </c>
      <c r="CB1198" s="14">
        <f>Таблица1[[#This Row],[Т3]]+Таблица1[[#This Row],[Y6, мм]]</f>
        <v>59523.344066091857</v>
      </c>
      <c r="CC1198" s="14">
        <f>Таблица1[[#This Row],[Т4]]+Таблица1[[#This Row],[Lдуг 6,мм]]</f>
        <v>22747.294586890977</v>
      </c>
      <c r="CD1198" s="14">
        <f>Таблица1[[#This Row],[Т5]]+Таблица1[[#This Row],[Lдуг 1,мм]]</f>
        <v>60070.725721423049</v>
      </c>
      <c r="CE1198" s="14">
        <f>Таблица1[[#This Row],[Т6]]+Таблица1[[#This Row],[Lпрям1, мм]]</f>
        <v>24974.600608448789</v>
      </c>
      <c r="CF1198" s="15">
        <f>Таблица1[[#This Row],[Т7]]+Таблица1[[#This Row],[Lдуг 2,мм]]</f>
        <v>60070.725721423049</v>
      </c>
      <c r="CG1198" s="14">
        <f>Таблица1[[#This Row],[Т8]]+Таблица1[[#This Row],[Lпрям2, мм]]</f>
        <v>24974.600608448789</v>
      </c>
      <c r="CH1198" s="14">
        <f>Таблица1[[#This Row],[Т9]]-Таблица1[[#This Row],[Т9]]</f>
        <v>0</v>
      </c>
      <c r="CI1198" s="50">
        <f>Таблица1[[#This Row],[Т9]]-Таблица1[[#This Row],[Т8]]</f>
        <v>35096.12511297426</v>
      </c>
      <c r="CJ1198" s="54">
        <f>Таблица1[[#This Row],[Т9]]-Таблица1[[#This Row],[Т7]]</f>
        <v>0</v>
      </c>
      <c r="CK1198" s="14">
        <f>Таблица1[[#This Row],[Т9]]-Таблица1[[#This Row],[Т6]]</f>
        <v>37323.431134532075</v>
      </c>
      <c r="CL1198" s="14">
        <f>Таблица1[[#This Row],[Т9]]-Таблица1[[#This Row],[Т5]]</f>
        <v>547.38165533119172</v>
      </c>
      <c r="CM1198" s="14">
        <f>Таблица1[[#This Row],[Т9]]-Таблица1[[#This Row],[Т4]]</f>
        <v>38451.906654869133</v>
      </c>
      <c r="CN1198" s="14">
        <f>Таблица1[[#This Row],[Т9]]-Таблица1[[#This Row],[Т3]]</f>
        <v>779.42184595075378</v>
      </c>
      <c r="CO1198" s="14">
        <f>Таблица1[[#This Row],[Т9]]-Таблица1[[#This Row],[Т2]]</f>
        <v>43932.438837057285</v>
      </c>
      <c r="CP1198" s="14">
        <f>Таблица1[[#This Row],[Т9]]-Таблица1[[#This Row],[Т1]]</f>
        <v>1194.9255708862911</v>
      </c>
      <c r="CQ1198" s="14">
        <f>Таблица1[[#This Row],[Т9]]-Таблица1[[#This Row],[угол обхв6]]</f>
        <v>47322.431167120129</v>
      </c>
      <c r="CR1198" s="14">
        <f>Таблица1[[#This Row],[Т9]]-Таблица1[[#This Row],[угол обхв5]]</f>
        <v>1934.268423873822</v>
      </c>
      <c r="CS1198" s="14">
        <f>Таблица1[[#This Row],[Т9]]-Таблица1[[#This Row],[угол обхв4]]</f>
        <v>60070.725721423049</v>
      </c>
      <c r="CT1198" s="14">
        <f>Таблица1[[#This Row],[Lкан_прям, мм]]+Таблица1[[#This Row],[Lкан_дуг, мм]]+Таблица1[[#This Row],[Lкан_леб,мм]]</f>
        <v>85045.326329871838</v>
      </c>
      <c r="CU1198" s="16">
        <f>Таблица1[[#This Row],[Lкан_леб,мм]]</f>
        <v>58136.457297549226</v>
      </c>
      <c r="CV1198" s="14">
        <f>2534431-(Таблица1[[#This Row],[Т23]]+Таблица1[[#This Row],[угол обхв3]])</f>
        <v>2449192.1309676776</v>
      </c>
      <c r="CW1198" s="50">
        <f>SUM(X1198:AC1198,AD1198:AI1198)-Таблица1[[#This Row],[lподв_min, мм]]</f>
        <v>24681.563008932986</v>
      </c>
      <c r="CX1198" s="17">
        <f>CW1637-Таблица1[[#This Row],[Суммарная длина каната]]</f>
        <v>-2425785.1612491845</v>
      </c>
    </row>
    <row r="1199" spans="1:102" x14ac:dyDescent="0.25">
      <c r="A1199" s="21">
        <v>1198</v>
      </c>
      <c r="B1199" s="10">
        <v>29.875714285714281</v>
      </c>
      <c r="C1199" s="10">
        <v>26.464081632653066</v>
      </c>
      <c r="D1199" s="11">
        <v>5854.1685572362239</v>
      </c>
      <c r="E1199" s="11">
        <v>8564.6460663263697</v>
      </c>
      <c r="F1199" s="11">
        <v>5286.3458999750665</v>
      </c>
      <c r="G1199" s="11">
        <v>9263.549800685314</v>
      </c>
      <c r="H1199" s="11">
        <v>5446.1680672362236</v>
      </c>
      <c r="I1199" s="11">
        <v>6298.4391544112568</v>
      </c>
      <c r="J1199" s="11">
        <v>2266.2069119151129</v>
      </c>
      <c r="K1199" s="11">
        <v>25012.826994976022</v>
      </c>
      <c r="L1199" s="11">
        <v>1896.0420373465854</v>
      </c>
      <c r="M1199" s="11">
        <v>58136.457297549226</v>
      </c>
      <c r="N1199" s="11">
        <v>9430.7461650951063</v>
      </c>
      <c r="O1199" s="11">
        <v>17016.186564069536</v>
      </c>
      <c r="P1199" s="43">
        <v>10356.183826425657</v>
      </c>
      <c r="Q1199" s="11">
        <v>13755.65892664421</v>
      </c>
      <c r="R1199" s="11">
        <v>6717.5447215956028</v>
      </c>
      <c r="S1199" s="11">
        <v>9657.3009060704153</v>
      </c>
      <c r="T1199" s="11">
        <v>5854.1685572362239</v>
      </c>
      <c r="U1199" s="11">
        <v>8564.6460663263697</v>
      </c>
      <c r="V1199" s="11">
        <v>5181.8337881801108</v>
      </c>
      <c r="W1199" s="11">
        <v>9169.7509814594923</v>
      </c>
      <c r="X1199" s="12">
        <v>0</v>
      </c>
      <c r="Y1199" s="12">
        <v>726.66973077180239</v>
      </c>
      <c r="Z1199" s="12">
        <v>409.06365390337157</v>
      </c>
      <c r="AA1199" s="44">
        <v>232.0401906195585</v>
      </c>
      <c r="AB1199" s="45">
        <v>528.26846205185279</v>
      </c>
      <c r="AC1199" s="12">
        <v>0</v>
      </c>
      <c r="AD1199" s="12">
        <v>12748.294554302918</v>
      </c>
      <c r="AE1199" s="12">
        <v>3389.3178280331485</v>
      </c>
      <c r="AF1199" s="12">
        <v>5480.5321821881498</v>
      </c>
      <c r="AG1199" s="44">
        <v>1128.4755203370619</v>
      </c>
      <c r="AH1199" s="45">
        <v>2266.2069101147467</v>
      </c>
      <c r="AI1199" s="12">
        <v>0</v>
      </c>
      <c r="AJ1199" s="12">
        <v>-27.89240189123176</v>
      </c>
      <c r="AK1199" s="12">
        <v>74.154433091935104</v>
      </c>
      <c r="AL1199" s="12">
        <v>131.59958240777675</v>
      </c>
      <c r="AM1199" s="44">
        <v>164.18517946638414</v>
      </c>
      <c r="AN1199" s="45">
        <v>89.999999747173234</v>
      </c>
      <c r="AO1199" s="12">
        <v>0</v>
      </c>
      <c r="AP1199" s="12">
        <v>-2027.4169223507167</v>
      </c>
      <c r="AQ1199" s="12">
        <v>9823.2426329880327</v>
      </c>
      <c r="AR1199" s="12">
        <v>10661.287421625511</v>
      </c>
      <c r="AS1199" s="44">
        <v>6828.736607482193</v>
      </c>
      <c r="AT1199" s="45">
        <v>5446.168557236223</v>
      </c>
      <c r="AU1199" s="12">
        <v>0</v>
      </c>
      <c r="AV1199" s="12">
        <v>11412.975279032768</v>
      </c>
      <c r="AW1199" s="12">
        <v>17127.589089586589</v>
      </c>
      <c r="AX1199" s="12">
        <v>13484.779255579504</v>
      </c>
      <c r="AY1199" s="44">
        <v>9264.7447132610505</v>
      </c>
      <c r="AZ1199" s="45">
        <v>8564.6460645260049</v>
      </c>
      <c r="BA1199" s="12">
        <v>0</v>
      </c>
      <c r="BB1199" s="12">
        <v>9239.8786193152664</v>
      </c>
      <c r="BC1199" s="12">
        <v>10748.680294318581</v>
      </c>
      <c r="BD1199" s="12">
        <v>7022.6483167954575</v>
      </c>
      <c r="BE1199" s="44">
        <v>5742.9766713496329</v>
      </c>
      <c r="BF1199" s="45">
        <v>5446.1685672362237</v>
      </c>
      <c r="BG1199" s="12">
        <v>0</v>
      </c>
      <c r="BH1199" s="12">
        <v>17376.788255646239</v>
      </c>
      <c r="BI1199" s="12">
        <v>13867.061452161262</v>
      </c>
      <c r="BJ1199" s="12">
        <v>9386.4212350057096</v>
      </c>
      <c r="BK1199" s="44">
        <v>8957.2022591357363</v>
      </c>
      <c r="BL1199" s="45">
        <v>6298.4391544112586</v>
      </c>
      <c r="BM1199" s="12">
        <v>0</v>
      </c>
      <c r="BN1199" s="12">
        <v>0</v>
      </c>
      <c r="BO1199" s="12">
        <v>102.04683498316686</v>
      </c>
      <c r="BP1199" s="12">
        <v>57.445149315841654</v>
      </c>
      <c r="BQ1199" s="48">
        <v>32.585597058607398</v>
      </c>
      <c r="BR1199" s="49">
        <v>74.185179719210922</v>
      </c>
      <c r="BS1199" s="13">
        <v>0</v>
      </c>
      <c r="BT1199" s="12">
        <v>193.54270245076748</v>
      </c>
      <c r="BV1199" s="14">
        <f>Таблица1[[#This Row],[Lкан_леб,мм]]</f>
        <v>58136.457297549226</v>
      </c>
      <c r="BW1199" s="50">
        <f>Таблица1[[#This Row],[угол обхв4]]+Таблица1[[#This Row],[Lдуг 3,мм]]</f>
        <v>12748.294554302918</v>
      </c>
      <c r="BX1199" s="54">
        <f>Таблица1[[#This Row],[угол обхв5]]+Таблица1[[#This Row],[Y5, мм]]</f>
        <v>58863.127028321032</v>
      </c>
      <c r="BY1199" s="14">
        <f>Таблица1[[#This Row],[угол обхв6]]+Таблица1[[#This Row],[Lдуг 4,мм]]</f>
        <v>16137.612382336067</v>
      </c>
      <c r="BZ1199" s="14">
        <f>Таблица1[[#This Row],[Т1]]+Таблица1[[#This Row],[X6, мм]]</f>
        <v>59272.190682224405</v>
      </c>
      <c r="CA1199" s="14">
        <f>Таблица1[[#This Row],[Т2]]+Таблица1[[#This Row],[Lдуг 5,мм]]</f>
        <v>21618.144564524217</v>
      </c>
      <c r="CB1199" s="14">
        <f>Таблица1[[#This Row],[Т3]]+Таблица1[[#This Row],[Y6, мм]]</f>
        <v>59504.230872843968</v>
      </c>
      <c r="CC1199" s="14">
        <f>Таблица1[[#This Row],[Т4]]+Таблица1[[#This Row],[Lдуг 6,мм]]</f>
        <v>22746.620084861279</v>
      </c>
      <c r="CD1199" s="14">
        <f>Таблица1[[#This Row],[Т5]]+Таблица1[[#This Row],[Lдуг 1,мм]]</f>
        <v>60032.499334895823</v>
      </c>
      <c r="CE1199" s="14">
        <f>Таблица1[[#This Row],[Т6]]+Таблица1[[#This Row],[Lпрям1, мм]]</f>
        <v>25012.826994976025</v>
      </c>
      <c r="CF1199" s="15">
        <f>Таблица1[[#This Row],[Т7]]+Таблица1[[#This Row],[Lдуг 2,мм]]</f>
        <v>60032.499334895823</v>
      </c>
      <c r="CG1199" s="14">
        <f>Таблица1[[#This Row],[Т8]]+Таблица1[[#This Row],[Lпрям2, мм]]</f>
        <v>25012.826994976025</v>
      </c>
      <c r="CH1199" s="14">
        <f>Таблица1[[#This Row],[Т9]]-Таблица1[[#This Row],[Т9]]</f>
        <v>0</v>
      </c>
      <c r="CI1199" s="50">
        <f>Таблица1[[#This Row],[Т9]]-Таблица1[[#This Row],[Т8]]</f>
        <v>35019.672339919794</v>
      </c>
      <c r="CJ1199" s="54">
        <f>Таблица1[[#This Row],[Т9]]-Таблица1[[#This Row],[Т7]]</f>
        <v>0</v>
      </c>
      <c r="CK1199" s="14">
        <f>Таблица1[[#This Row],[Т9]]-Таблица1[[#This Row],[Т6]]</f>
        <v>37285.879250034544</v>
      </c>
      <c r="CL1199" s="14">
        <f>Таблица1[[#This Row],[Т9]]-Таблица1[[#This Row],[Т5]]</f>
        <v>528.26846205185575</v>
      </c>
      <c r="CM1199" s="14">
        <f>Таблица1[[#This Row],[Т9]]-Таблица1[[#This Row],[Т4]]</f>
        <v>38414.354770371603</v>
      </c>
      <c r="CN1199" s="14">
        <f>Таблица1[[#This Row],[Т9]]-Таблица1[[#This Row],[Т3]]</f>
        <v>760.3086526714178</v>
      </c>
      <c r="CO1199" s="14">
        <f>Таблица1[[#This Row],[Т9]]-Таблица1[[#This Row],[Т2]]</f>
        <v>43894.886952559755</v>
      </c>
      <c r="CP1199" s="14">
        <f>Таблица1[[#This Row],[Т9]]-Таблица1[[#This Row],[Т1]]</f>
        <v>1169.3723065747909</v>
      </c>
      <c r="CQ1199" s="14">
        <f>Таблица1[[#This Row],[Т9]]-Таблица1[[#This Row],[угол обхв6]]</f>
        <v>47284.204780592903</v>
      </c>
      <c r="CR1199" s="14">
        <f>Таблица1[[#This Row],[Т9]]-Таблица1[[#This Row],[угол обхв5]]</f>
        <v>1896.0420373465968</v>
      </c>
      <c r="CS1199" s="14">
        <f>Таблица1[[#This Row],[Т9]]-Таблица1[[#This Row],[угол обхв4]]</f>
        <v>60032.499334895823</v>
      </c>
      <c r="CT1199" s="14">
        <f>Таблица1[[#This Row],[Lкан_прям, мм]]+Таблица1[[#This Row],[Lкан_дуг, мм]]+Таблица1[[#This Row],[Lкан_леб,мм]]</f>
        <v>85045.326329871838</v>
      </c>
      <c r="CU1199" s="16">
        <f>Таблица1[[#This Row],[Lкан_леб,мм]]</f>
        <v>58136.457297549226</v>
      </c>
      <c r="CV1199" s="14">
        <f>2534431-(Таблица1[[#This Row],[Т23]]+Таблица1[[#This Row],[угол обхв3]])</f>
        <v>2449192.1309676776</v>
      </c>
      <c r="CW1199" s="50">
        <f>SUM(X1199:AC1199,AD1199:AI1199)-Таблица1[[#This Row],[lподв_min, мм]]</f>
        <v>24642.662120407498</v>
      </c>
      <c r="CX1199" s="17">
        <f>CW1638-Таблица1[[#This Row],[Суммарная длина каната]]</f>
        <v>-2425821.4317233781</v>
      </c>
    </row>
    <row r="1200" spans="1:102" x14ac:dyDescent="0.25">
      <c r="A1200" s="21">
        <v>1199</v>
      </c>
      <c r="B1200" s="10">
        <v>29.875714285714281</v>
      </c>
      <c r="C1200" s="10">
        <v>29.148163265306128</v>
      </c>
      <c r="D1200" s="11">
        <v>6202.3262022290719</v>
      </c>
      <c r="E1200" s="11">
        <v>8392.0635083289035</v>
      </c>
      <c r="F1200" s="11">
        <v>5602.3975760037902</v>
      </c>
      <c r="G1200" s="11">
        <v>9063.6099649761309</v>
      </c>
      <c r="H1200" s="11">
        <v>5794.3257122290715</v>
      </c>
      <c r="I1200" s="11">
        <v>6085.2941670514128</v>
      </c>
      <c r="J1200" s="11">
        <v>2306.7693412774897</v>
      </c>
      <c r="K1200" s="11">
        <v>25051.05338150348</v>
      </c>
      <c r="L1200" s="11">
        <v>1857.8156508191332</v>
      </c>
      <c r="M1200" s="11">
        <v>58136.457297549226</v>
      </c>
      <c r="N1200" s="11">
        <v>9430.7461650951063</v>
      </c>
      <c r="O1200" s="11">
        <v>17016.186564069536</v>
      </c>
      <c r="P1200" s="43">
        <v>10456.312843319207</v>
      </c>
      <c r="Q1200" s="11">
        <v>13788.205987677151</v>
      </c>
      <c r="R1200" s="11">
        <v>7013.5873208854537</v>
      </c>
      <c r="S1200" s="11">
        <v>9523.9506040042615</v>
      </c>
      <c r="T1200" s="11">
        <v>6202.3262022290719</v>
      </c>
      <c r="U1200" s="11">
        <v>8392.0635083289035</v>
      </c>
      <c r="V1200" s="11">
        <v>5502.3926202321418</v>
      </c>
      <c r="W1200" s="11">
        <v>8965.0198598889037</v>
      </c>
      <c r="X1200" s="12">
        <v>0</v>
      </c>
      <c r="Y1200" s="12">
        <v>713.99383835430001</v>
      </c>
      <c r="Z1200" s="12">
        <v>402.6263530729766</v>
      </c>
      <c r="AA1200" s="44">
        <v>232.0401906195585</v>
      </c>
      <c r="AB1200" s="45">
        <v>509.15526877229786</v>
      </c>
      <c r="AC1200" s="12">
        <v>0</v>
      </c>
      <c r="AD1200" s="12">
        <v>12748.294554302918</v>
      </c>
      <c r="AE1200" s="12">
        <v>3386.9817851665689</v>
      </c>
      <c r="AF1200" s="12">
        <v>5480.5321821881489</v>
      </c>
      <c r="AG1200" s="44">
        <v>1128.4755203370607</v>
      </c>
      <c r="AH1200" s="45">
        <v>2306.7693395087804</v>
      </c>
      <c r="AI1200" s="12">
        <v>0</v>
      </c>
      <c r="AJ1200" s="12">
        <v>-27.89240189123176</v>
      </c>
      <c r="AK1200" s="12">
        <v>72.374346971629308</v>
      </c>
      <c r="AL1200" s="12">
        <v>128.91550077512369</v>
      </c>
      <c r="AM1200" s="44">
        <v>161.50109783373108</v>
      </c>
      <c r="AN1200" s="45">
        <v>89.999999751618958</v>
      </c>
      <c r="AO1200" s="12">
        <v>0</v>
      </c>
      <c r="AP1200" s="12">
        <v>-2027.4169223507167</v>
      </c>
      <c r="AQ1200" s="12">
        <v>9819.5926835310838</v>
      </c>
      <c r="AR1200" s="12">
        <v>10773.76672164748</v>
      </c>
      <c r="AS1200" s="44">
        <v>7143.0402070487644</v>
      </c>
      <c r="AT1200" s="45">
        <v>5794.3262022290719</v>
      </c>
      <c r="AU1200" s="12">
        <v>0</v>
      </c>
      <c r="AV1200" s="12">
        <v>11412.975279032768</v>
      </c>
      <c r="AW1200" s="12">
        <v>17139.72759004965</v>
      </c>
      <c r="AX1200" s="12">
        <v>13531.911166944585</v>
      </c>
      <c r="AY1200" s="44">
        <v>9137.0320721865301</v>
      </c>
      <c r="AZ1200" s="45">
        <v>8392.0635065601946</v>
      </c>
      <c r="BA1200" s="12">
        <v>0</v>
      </c>
      <c r="BB1200" s="12">
        <v>9239.8786193152664</v>
      </c>
      <c r="BC1200" s="12">
        <v>10845.159361755184</v>
      </c>
      <c r="BD1200" s="12">
        <v>7331.041199213726</v>
      </c>
      <c r="BE1200" s="44">
        <v>6072.8733160657603</v>
      </c>
      <c r="BF1200" s="45">
        <v>5794.3262122290716</v>
      </c>
      <c r="BG1200" s="12">
        <v>0</v>
      </c>
      <c r="BH1200" s="12">
        <v>17376.788255646239</v>
      </c>
      <c r="BI1200" s="12">
        <v>13911.747013657265</v>
      </c>
      <c r="BJ1200" s="12">
        <v>9267.6557832716935</v>
      </c>
      <c r="BK1200" s="44">
        <v>8778.9820401466332</v>
      </c>
      <c r="BL1200" s="45">
        <v>6085.2941670514147</v>
      </c>
      <c r="BM1200" s="12">
        <v>0</v>
      </c>
      <c r="BN1200" s="12">
        <v>0</v>
      </c>
      <c r="BO1200" s="12">
        <v>100.26674886286108</v>
      </c>
      <c r="BP1200" s="12">
        <v>56.541153803494367</v>
      </c>
      <c r="BQ1200" s="48">
        <v>32.585597058607398</v>
      </c>
      <c r="BR1200" s="49">
        <v>71.501098082112122</v>
      </c>
      <c r="BS1200" s="13">
        <v>0</v>
      </c>
      <c r="BT1200" s="12">
        <v>193.54270245076748</v>
      </c>
      <c r="BV1200" s="14">
        <f>Таблица1[[#This Row],[Lкан_леб,мм]]</f>
        <v>58136.457297549226</v>
      </c>
      <c r="BW1200" s="50">
        <f>Таблица1[[#This Row],[угол обхв4]]+Таблица1[[#This Row],[Lдуг 3,мм]]</f>
        <v>12748.294554302918</v>
      </c>
      <c r="BX1200" s="54">
        <f>Таблица1[[#This Row],[угол обхв5]]+Таблица1[[#This Row],[Y5, мм]]</f>
        <v>58850.451135903524</v>
      </c>
      <c r="BY1200" s="14">
        <f>Таблица1[[#This Row],[угол обхв6]]+Таблица1[[#This Row],[Lдуг 4,мм]]</f>
        <v>16135.276339469487</v>
      </c>
      <c r="BZ1200" s="14">
        <f>Таблица1[[#This Row],[Т1]]+Таблица1[[#This Row],[X6, мм]]</f>
        <v>59253.077488976502</v>
      </c>
      <c r="CA1200" s="14">
        <f>Таблица1[[#This Row],[Т2]]+Таблица1[[#This Row],[Lдуг 5,мм]]</f>
        <v>21615.808521657636</v>
      </c>
      <c r="CB1200" s="14">
        <f>Таблица1[[#This Row],[Т3]]+Таблица1[[#This Row],[Y6, мм]]</f>
        <v>59485.117679596064</v>
      </c>
      <c r="CC1200" s="14">
        <f>Таблица1[[#This Row],[Т4]]+Таблица1[[#This Row],[Lдуг 6,мм]]</f>
        <v>22744.284041994699</v>
      </c>
      <c r="CD1200" s="14">
        <f>Таблица1[[#This Row],[Т5]]+Таблица1[[#This Row],[Lдуг 1,мм]]</f>
        <v>59994.272948368365</v>
      </c>
      <c r="CE1200" s="14">
        <f>Таблица1[[#This Row],[Т6]]+Таблица1[[#This Row],[Lпрям1, мм]]</f>
        <v>25051.05338150348</v>
      </c>
      <c r="CF1200" s="15">
        <f>Таблица1[[#This Row],[Т7]]+Таблица1[[#This Row],[Lдуг 2,мм]]</f>
        <v>59994.272948368365</v>
      </c>
      <c r="CG1200" s="14">
        <f>Таблица1[[#This Row],[Т8]]+Таблица1[[#This Row],[Lпрям2, мм]]</f>
        <v>25051.05338150348</v>
      </c>
      <c r="CH1200" s="14">
        <f>Таблица1[[#This Row],[Т9]]-Таблица1[[#This Row],[Т9]]</f>
        <v>0</v>
      </c>
      <c r="CI1200" s="50">
        <f>Таблица1[[#This Row],[Т9]]-Таблица1[[#This Row],[Т8]]</f>
        <v>34943.219566864886</v>
      </c>
      <c r="CJ1200" s="54">
        <f>Таблица1[[#This Row],[Т9]]-Таблица1[[#This Row],[Т7]]</f>
        <v>0</v>
      </c>
      <c r="CK1200" s="14">
        <f>Таблица1[[#This Row],[Т9]]-Таблица1[[#This Row],[Т6]]</f>
        <v>37249.988906373663</v>
      </c>
      <c r="CL1200" s="14">
        <f>Таблица1[[#This Row],[Т9]]-Таблица1[[#This Row],[Т5]]</f>
        <v>509.1552687723015</v>
      </c>
      <c r="CM1200" s="14">
        <f>Таблица1[[#This Row],[Т9]]-Таблица1[[#This Row],[Т4]]</f>
        <v>38378.464426710729</v>
      </c>
      <c r="CN1200" s="14">
        <f>Таблица1[[#This Row],[Т9]]-Таблица1[[#This Row],[Т3]]</f>
        <v>741.19545939186355</v>
      </c>
      <c r="CO1200" s="14">
        <f>Таблица1[[#This Row],[Т9]]-Таблица1[[#This Row],[Т2]]</f>
        <v>43858.99660889888</v>
      </c>
      <c r="CP1200" s="14">
        <f>Таблица1[[#This Row],[Т9]]-Таблица1[[#This Row],[Т1]]</f>
        <v>1143.8218124648411</v>
      </c>
      <c r="CQ1200" s="14">
        <f>Таблица1[[#This Row],[Т9]]-Таблица1[[#This Row],[угол обхв6]]</f>
        <v>47245.978394065445</v>
      </c>
      <c r="CR1200" s="14">
        <f>Таблица1[[#This Row],[Т9]]-Таблица1[[#This Row],[угол обхв5]]</f>
        <v>1857.8156508191387</v>
      </c>
      <c r="CS1200" s="14">
        <f>Таблица1[[#This Row],[Т9]]-Таблица1[[#This Row],[угол обхв4]]</f>
        <v>59994.272948368365</v>
      </c>
      <c r="CT1200" s="14">
        <f>Таблица1[[#This Row],[Lкан_прям, мм]]+Таблица1[[#This Row],[Lкан_дуг, мм]]+Таблица1[[#This Row],[Lкан_леб,мм]]</f>
        <v>85045.326329871838</v>
      </c>
      <c r="CU1200" s="16">
        <f>Таблица1[[#This Row],[Lкан_леб,мм]]</f>
        <v>58136.457297549226</v>
      </c>
      <c r="CV1200" s="14">
        <f>2534431-(Таблица1[[#This Row],[Т23]]+Таблица1[[#This Row],[угол обхв3]])</f>
        <v>2449192.1309676776</v>
      </c>
      <c r="CW1200" s="50">
        <f>SUM(X1200:AC1200,AD1200:AI1200)-Таблица1[[#This Row],[lподв_min, мм]]</f>
        <v>24602.099691045121</v>
      </c>
      <c r="CX1200" s="17">
        <f>CW1639-Таблица1[[#This Row],[Суммарная длина каната]]</f>
        <v>-2425859.0047405073</v>
      </c>
    </row>
    <row r="1201" spans="1:102" x14ac:dyDescent="0.25">
      <c r="A1201" s="21">
        <v>1200</v>
      </c>
      <c r="B1201" s="10">
        <v>29.875714285714281</v>
      </c>
      <c r="C1201" s="10">
        <v>31.832244897959189</v>
      </c>
      <c r="D1201" s="11">
        <v>6558.1837482134306</v>
      </c>
      <c r="E1201" s="11">
        <v>8235.974136307932</v>
      </c>
      <c r="F1201" s="11">
        <v>5927.4654877417752</v>
      </c>
      <c r="G1201" s="11">
        <v>8878.6898401051931</v>
      </c>
      <c r="H1201" s="11">
        <v>6150.1832582134302</v>
      </c>
      <c r="I1201" s="11">
        <v>5886.9825162730876</v>
      </c>
      <c r="J1201" s="11">
        <v>2348.9916200348448</v>
      </c>
      <c r="K1201" s="11">
        <v>25089.279768031069</v>
      </c>
      <c r="L1201" s="11">
        <v>1819.5892642915478</v>
      </c>
      <c r="M1201" s="11">
        <v>58136.457297549226</v>
      </c>
      <c r="N1201" s="11">
        <v>9430.7461650951063</v>
      </c>
      <c r="O1201" s="11">
        <v>17016.186564069536</v>
      </c>
      <c r="P1201" s="43">
        <v>10554.807867037984</v>
      </c>
      <c r="Q1201" s="11">
        <v>13825.406276769954</v>
      </c>
      <c r="R1201" s="11">
        <v>7315.5497907949239</v>
      </c>
      <c r="S1201" s="11">
        <v>9404.6099553484273</v>
      </c>
      <c r="T1201" s="11">
        <v>6558.1837482134306</v>
      </c>
      <c r="U1201" s="11">
        <v>8235.974136307932</v>
      </c>
      <c r="V1201" s="11">
        <v>5832.1871140875974</v>
      </c>
      <c r="W1201" s="11">
        <v>8775.5247708529769</v>
      </c>
      <c r="X1201" s="12">
        <v>0</v>
      </c>
      <c r="Y1201" s="12">
        <v>701.3121074363869</v>
      </c>
      <c r="Z1201" s="12">
        <v>396.1948907429927</v>
      </c>
      <c r="AA1201" s="44">
        <v>232.04019061955887</v>
      </c>
      <c r="AB1201" s="45">
        <v>490.04207549260923</v>
      </c>
      <c r="AC1201" s="12">
        <v>0</v>
      </c>
      <c r="AD1201" s="12">
        <v>12748.294554302918</v>
      </c>
      <c r="AE1201" s="12">
        <v>3382.9858929050101</v>
      </c>
      <c r="AF1201" s="12">
        <v>5480.5321821881498</v>
      </c>
      <c r="AG1201" s="44">
        <v>1128.4755203370607</v>
      </c>
      <c r="AH1201" s="45">
        <v>2348.9916182979282</v>
      </c>
      <c r="AI1201" s="12">
        <v>0</v>
      </c>
      <c r="AJ1201" s="12">
        <v>-27.89240189123176</v>
      </c>
      <c r="AK1201" s="12">
        <v>70.593440945852365</v>
      </c>
      <c r="AL1201" s="12">
        <v>126.23141914247063</v>
      </c>
      <c r="AM1201" s="44">
        <v>158.81701620107808</v>
      </c>
      <c r="AN1201" s="45">
        <v>89.999999756083511</v>
      </c>
      <c r="AO1201" s="12">
        <v>0</v>
      </c>
      <c r="AP1201" s="12">
        <v>-2027.4169223507167</v>
      </c>
      <c r="AQ1201" s="12">
        <v>9815.565492881402</v>
      </c>
      <c r="AR1201" s="12">
        <v>10883.915486367729</v>
      </c>
      <c r="AS1201" s="44">
        <v>7462.9796378994079</v>
      </c>
      <c r="AT1201" s="45">
        <v>6150.1837482134297</v>
      </c>
      <c r="AU1201" s="12">
        <v>0</v>
      </c>
      <c r="AV1201" s="12">
        <v>11412.975279032768</v>
      </c>
      <c r="AW1201" s="12">
        <v>17151.75235976337</v>
      </c>
      <c r="AX1201" s="12">
        <v>13584.258656215428</v>
      </c>
      <c r="AY1201" s="44">
        <v>9024.1780426718633</v>
      </c>
      <c r="AZ1201" s="45">
        <v>8235.9741345710172</v>
      </c>
      <c r="BA1201" s="12">
        <v>0</v>
      </c>
      <c r="BB1201" s="12">
        <v>9239.8786193152664</v>
      </c>
      <c r="BC1201" s="12">
        <v>10939.627194824281</v>
      </c>
      <c r="BD1201" s="12">
        <v>7644.6574101246661</v>
      </c>
      <c r="BE1201" s="44">
        <v>6410.7539011089466</v>
      </c>
      <c r="BF1201" s="45">
        <v>6150.1837582134294</v>
      </c>
      <c r="BG1201" s="12">
        <v>0</v>
      </c>
      <c r="BH1201" s="12">
        <v>17376.788255646239</v>
      </c>
      <c r="BI1201" s="12">
        <v>13960.972072463792</v>
      </c>
      <c r="BJ1201" s="12">
        <v>9163.4623347939014</v>
      </c>
      <c r="BK1201" s="44">
        <v>8616.406048984496</v>
      </c>
      <c r="BL1201" s="45">
        <v>5886.9825162730895</v>
      </c>
      <c r="BM1201" s="12">
        <v>0</v>
      </c>
      <c r="BN1201" s="12">
        <v>0</v>
      </c>
      <c r="BO1201" s="12">
        <v>98.485842837084135</v>
      </c>
      <c r="BP1201" s="12">
        <v>55.637978196618256</v>
      </c>
      <c r="BQ1201" s="48">
        <v>32.585597058607448</v>
      </c>
      <c r="BR1201" s="49">
        <v>68.817016444994564</v>
      </c>
      <c r="BS1201" s="13">
        <v>0</v>
      </c>
      <c r="BT1201" s="12">
        <v>193.54270245076748</v>
      </c>
      <c r="BV1201" s="14">
        <f>Таблица1[[#This Row],[Lкан_леб,мм]]</f>
        <v>58136.457297549226</v>
      </c>
      <c r="BW1201" s="50">
        <f>Таблица1[[#This Row],[угол обхв4]]+Таблица1[[#This Row],[Lдуг 3,мм]]</f>
        <v>12748.294554302918</v>
      </c>
      <c r="BX1201" s="54">
        <f>Таблица1[[#This Row],[угол обхв5]]+Таблица1[[#This Row],[Y5, мм]]</f>
        <v>58837.769404985615</v>
      </c>
      <c r="BY1201" s="14">
        <f>Таблица1[[#This Row],[угол обхв6]]+Таблица1[[#This Row],[Lдуг 4,мм]]</f>
        <v>16131.280447207928</v>
      </c>
      <c r="BZ1201" s="14">
        <f>Таблица1[[#This Row],[Т1]]+Таблица1[[#This Row],[X6, мм]]</f>
        <v>59233.964295728605</v>
      </c>
      <c r="CA1201" s="14">
        <f>Таблица1[[#This Row],[Т2]]+Таблица1[[#This Row],[Lдуг 5,мм]]</f>
        <v>21611.812629396078</v>
      </c>
      <c r="CB1201" s="14">
        <f>Таблица1[[#This Row],[Т3]]+Таблица1[[#This Row],[Y6, мм]]</f>
        <v>59466.004486348167</v>
      </c>
      <c r="CC1201" s="14">
        <f>Таблица1[[#This Row],[Т4]]+Таблица1[[#This Row],[Lдуг 6,мм]]</f>
        <v>22740.28814973314</v>
      </c>
      <c r="CD1201" s="14">
        <f>Таблица1[[#This Row],[Т5]]+Таблица1[[#This Row],[Lдуг 1,мм]]</f>
        <v>59956.046561840776</v>
      </c>
      <c r="CE1201" s="14">
        <f>Таблица1[[#This Row],[Т6]]+Таблица1[[#This Row],[Lпрям1, мм]]</f>
        <v>25089.279768031069</v>
      </c>
      <c r="CF1201" s="15">
        <f>Таблица1[[#This Row],[Т7]]+Таблица1[[#This Row],[Lдуг 2,мм]]</f>
        <v>59956.046561840776</v>
      </c>
      <c r="CG1201" s="14">
        <f>Таблица1[[#This Row],[Т8]]+Таблица1[[#This Row],[Lпрям2, мм]]</f>
        <v>25089.279768031069</v>
      </c>
      <c r="CH1201" s="14">
        <f>Таблица1[[#This Row],[Т9]]-Таблица1[[#This Row],[Т9]]</f>
        <v>0</v>
      </c>
      <c r="CI1201" s="50">
        <f>Таблица1[[#This Row],[Т9]]-Таблица1[[#This Row],[Т8]]</f>
        <v>34866.766793809707</v>
      </c>
      <c r="CJ1201" s="54">
        <f>Таблица1[[#This Row],[Т9]]-Таблица1[[#This Row],[Т7]]</f>
        <v>0</v>
      </c>
      <c r="CK1201" s="14">
        <f>Таблица1[[#This Row],[Т9]]-Таблица1[[#This Row],[Т6]]</f>
        <v>37215.758412107636</v>
      </c>
      <c r="CL1201" s="14">
        <f>Таблица1[[#This Row],[Т9]]-Таблица1[[#This Row],[Т5]]</f>
        <v>490.042075492609</v>
      </c>
      <c r="CM1201" s="14">
        <f>Таблица1[[#This Row],[Т9]]-Таблица1[[#This Row],[Т4]]</f>
        <v>38344.233932444695</v>
      </c>
      <c r="CN1201" s="14">
        <f>Таблица1[[#This Row],[Т9]]-Таблица1[[#This Row],[Т3]]</f>
        <v>722.08226611217106</v>
      </c>
      <c r="CO1201" s="14">
        <f>Таблица1[[#This Row],[Т9]]-Таблица1[[#This Row],[Т2]]</f>
        <v>43824.766114632846</v>
      </c>
      <c r="CP1201" s="14">
        <f>Таблица1[[#This Row],[Т9]]-Таблица1[[#This Row],[Т1]]</f>
        <v>1118.2771568551616</v>
      </c>
      <c r="CQ1201" s="14">
        <f>Таблица1[[#This Row],[Т9]]-Таблица1[[#This Row],[угол обхв6]]</f>
        <v>47207.752007537856</v>
      </c>
      <c r="CR1201" s="14">
        <f>Таблица1[[#This Row],[Т9]]-Таблица1[[#This Row],[угол обхв5]]</f>
        <v>1819.5892642915496</v>
      </c>
      <c r="CS1201" s="14">
        <f>Таблица1[[#This Row],[Т9]]-Таблица1[[#This Row],[угол обхв4]]</f>
        <v>59956.046561840776</v>
      </c>
      <c r="CT1201" s="14">
        <f>Таблица1[[#This Row],[Lкан_прям, мм]]+Таблица1[[#This Row],[Lкан_дуг, мм]]+Таблица1[[#This Row],[Lкан_леб,мм]]</f>
        <v>85045.326329871838</v>
      </c>
      <c r="CU1201" s="16">
        <f>Таблица1[[#This Row],[Lкан_леб,мм]]</f>
        <v>58136.457297549226</v>
      </c>
      <c r="CV1201" s="14">
        <f>2534431-(Таблица1[[#This Row],[Т23]]+Таблица1[[#This Row],[угол обхв3]])</f>
        <v>2449192.1309676776</v>
      </c>
      <c r="CW1201" s="50">
        <f>SUM(X1201:AC1201,AD1201:AI1201)-Таблица1[[#This Row],[lподв_min, мм]]</f>
        <v>24559.877412287769</v>
      </c>
      <c r="CX1201" s="17">
        <f>CW1640-Таблица1[[#This Row],[Суммарная длина каната]]</f>
        <v>-2425897.8476167922</v>
      </c>
    </row>
    <row r="1202" spans="1:102" x14ac:dyDescent="0.25">
      <c r="A1202" s="21">
        <v>1201</v>
      </c>
      <c r="B1202" s="10">
        <v>29.875714285714281</v>
      </c>
      <c r="C1202" s="10">
        <v>34.516326530612247</v>
      </c>
      <c r="D1202" s="11">
        <v>6920.9603895703112</v>
      </c>
      <c r="E1202" s="11">
        <v>8096.7204341031684</v>
      </c>
      <c r="F1202" s="11">
        <v>6260.8363867138887</v>
      </c>
      <c r="G1202" s="11">
        <v>8709.1951689721373</v>
      </c>
      <c r="H1202" s="11">
        <v>6512.9598995703109</v>
      </c>
      <c r="I1202" s="11">
        <v>5703.8495818211813</v>
      </c>
      <c r="J1202" s="11">
        <v>2392.8708522819875</v>
      </c>
      <c r="K1202" s="11">
        <v>25127.506154558709</v>
      </c>
      <c r="L1202" s="11">
        <v>1781.3628777639028</v>
      </c>
      <c r="M1202" s="11">
        <v>58136.457297549226</v>
      </c>
      <c r="N1202" s="11">
        <v>9430.7461650951063</v>
      </c>
      <c r="O1202" s="11">
        <v>17016.186564069536</v>
      </c>
      <c r="P1202" s="43">
        <v>10651.452784508572</v>
      </c>
      <c r="Q1202" s="11">
        <v>13867.178170826292</v>
      </c>
      <c r="R1202" s="11">
        <v>7622.7695797050037</v>
      </c>
      <c r="S1202" s="11">
        <v>9299.5408116502422</v>
      </c>
      <c r="T1202" s="11">
        <v>6920.9603895703112</v>
      </c>
      <c r="U1202" s="11">
        <v>8096.7204341031684</v>
      </c>
      <c r="V1202" s="11">
        <v>6170.4936504307707</v>
      </c>
      <c r="W1202" s="11">
        <v>8601.6814954190522</v>
      </c>
      <c r="X1202" s="12">
        <v>0</v>
      </c>
      <c r="Y1202" s="12">
        <v>688.6214481143495</v>
      </c>
      <c r="Z1202" s="12">
        <v>389.77235681713296</v>
      </c>
      <c r="AA1202" s="44">
        <v>232.04019061955887</v>
      </c>
      <c r="AB1202" s="45">
        <v>470.92888221286142</v>
      </c>
      <c r="AC1202" s="12">
        <v>0</v>
      </c>
      <c r="AD1202" s="12">
        <v>12748.294554302918</v>
      </c>
      <c r="AE1202" s="12">
        <v>3377.3330471536619</v>
      </c>
      <c r="AF1202" s="12">
        <v>5480.5321821881471</v>
      </c>
      <c r="AG1202" s="44">
        <v>1128.4755203370605</v>
      </c>
      <c r="AH1202" s="45">
        <v>2392.8708505769209</v>
      </c>
      <c r="AI1202" s="12">
        <v>0</v>
      </c>
      <c r="AJ1202" s="12">
        <v>-27.89240189123176</v>
      </c>
      <c r="AK1202" s="12">
        <v>68.811281096854586</v>
      </c>
      <c r="AL1202" s="12">
        <v>123.54733750981758</v>
      </c>
      <c r="AM1202" s="44">
        <v>156.13293456842501</v>
      </c>
      <c r="AN1202" s="45">
        <v>89.999999760556321</v>
      </c>
      <c r="AO1202" s="12">
        <v>0</v>
      </c>
      <c r="AP1202" s="12">
        <v>-2027.4169223507167</v>
      </c>
      <c r="AQ1202" s="12">
        <v>9811.1633186613017</v>
      </c>
      <c r="AR1202" s="12">
        <v>10991.492032631329</v>
      </c>
      <c r="AS1202" s="44">
        <v>7787.8529042266327</v>
      </c>
      <c r="AT1202" s="45">
        <v>6512.9603895703103</v>
      </c>
      <c r="AU1202" s="12">
        <v>0</v>
      </c>
      <c r="AV1202" s="12">
        <v>11412.975279032768</v>
      </c>
      <c r="AW1202" s="12">
        <v>17163.654490319936</v>
      </c>
      <c r="AX1202" s="12">
        <v>13641.706865033049</v>
      </c>
      <c r="AY1202" s="44">
        <v>8926.4302436346934</v>
      </c>
      <c r="AZ1202" s="45">
        <v>8096.7204323981041</v>
      </c>
      <c r="BA1202" s="12">
        <v>0</v>
      </c>
      <c r="BB1202" s="12">
        <v>9239.8786193152664</v>
      </c>
      <c r="BC1202" s="12">
        <v>11031.869938074768</v>
      </c>
      <c r="BD1202" s="12">
        <v>7962.808827827761</v>
      </c>
      <c r="BE1202" s="44">
        <v>6755.8770650486822</v>
      </c>
      <c r="BF1202" s="45">
        <v>6512.960399570311</v>
      </c>
      <c r="BG1202" s="12">
        <v>0</v>
      </c>
      <c r="BH1202" s="12">
        <v>17376.788255646239</v>
      </c>
      <c r="BI1202" s="12">
        <v>14014.646097076693</v>
      </c>
      <c r="BJ1202" s="12">
        <v>9074.0695058569981</v>
      </c>
      <c r="BK1202" s="44">
        <v>8469.831002118719</v>
      </c>
      <c r="BL1202" s="45">
        <v>5703.8495818211832</v>
      </c>
      <c r="BM1202" s="12">
        <v>0</v>
      </c>
      <c r="BN1202" s="12">
        <v>0</v>
      </c>
      <c r="BO1202" s="12">
        <v>96.703682988086356</v>
      </c>
      <c r="BP1202" s="12">
        <v>54.736056412962988</v>
      </c>
      <c r="BQ1202" s="48">
        <v>32.585597058607448</v>
      </c>
      <c r="BR1202" s="49">
        <v>66.132934807868693</v>
      </c>
      <c r="BS1202" s="13">
        <v>0</v>
      </c>
      <c r="BT1202" s="12">
        <v>193.54270245076748</v>
      </c>
      <c r="BV1202" s="14">
        <f>Таблица1[[#This Row],[Lкан_леб,мм]]</f>
        <v>58136.457297549226</v>
      </c>
      <c r="BW1202" s="50">
        <f>Таблица1[[#This Row],[угол обхв4]]+Таблица1[[#This Row],[Lдуг 3,мм]]</f>
        <v>12748.294554302918</v>
      </c>
      <c r="BX1202" s="54">
        <f>Таблица1[[#This Row],[угол обхв5]]+Таблица1[[#This Row],[Y5, мм]]</f>
        <v>58825.078745663573</v>
      </c>
      <c r="BY1202" s="14">
        <f>Таблица1[[#This Row],[угол обхв6]]+Таблица1[[#This Row],[Lдуг 4,мм]]</f>
        <v>16125.627601456581</v>
      </c>
      <c r="BZ1202" s="14">
        <f>Таблица1[[#This Row],[Т1]]+Таблица1[[#This Row],[X6, мм]]</f>
        <v>59214.851102480709</v>
      </c>
      <c r="CA1202" s="14">
        <f>Таблица1[[#This Row],[Т2]]+Таблица1[[#This Row],[Lдуг 5,мм]]</f>
        <v>21606.159783644729</v>
      </c>
      <c r="CB1202" s="14">
        <f>Таблица1[[#This Row],[Т3]]+Таблица1[[#This Row],[Y6, мм]]</f>
        <v>59446.891293100271</v>
      </c>
      <c r="CC1202" s="14">
        <f>Таблица1[[#This Row],[Т4]]+Таблица1[[#This Row],[Lдуг 6,мм]]</f>
        <v>22734.635303981791</v>
      </c>
      <c r="CD1202" s="14">
        <f>Таблица1[[#This Row],[Т5]]+Таблица1[[#This Row],[Lдуг 1,мм]]</f>
        <v>59917.820175313129</v>
      </c>
      <c r="CE1202" s="14">
        <f>Таблица1[[#This Row],[Т6]]+Таблица1[[#This Row],[Lпрям1, мм]]</f>
        <v>25127.506154558712</v>
      </c>
      <c r="CF1202" s="15">
        <f>Таблица1[[#This Row],[Т7]]+Таблица1[[#This Row],[Lдуг 2,мм]]</f>
        <v>59917.820175313129</v>
      </c>
      <c r="CG1202" s="14">
        <f>Таблица1[[#This Row],[Т8]]+Таблица1[[#This Row],[Lпрям2, мм]]</f>
        <v>25127.506154558712</v>
      </c>
      <c r="CH1202" s="14">
        <f>Таблица1[[#This Row],[Т9]]-Таблица1[[#This Row],[Т9]]</f>
        <v>0</v>
      </c>
      <c r="CI1202" s="50">
        <f>Таблица1[[#This Row],[Т9]]-Таблица1[[#This Row],[Т8]]</f>
        <v>34790.31402075442</v>
      </c>
      <c r="CJ1202" s="54">
        <f>Таблица1[[#This Row],[Т9]]-Таблица1[[#This Row],[Т7]]</f>
        <v>0</v>
      </c>
      <c r="CK1202" s="14">
        <f>Таблица1[[#This Row],[Т9]]-Таблица1[[#This Row],[Т6]]</f>
        <v>37183.184871331337</v>
      </c>
      <c r="CL1202" s="14">
        <f>Таблица1[[#This Row],[Т9]]-Таблица1[[#This Row],[Т5]]</f>
        <v>470.9288822128583</v>
      </c>
      <c r="CM1202" s="14">
        <f>Таблица1[[#This Row],[Т9]]-Таблица1[[#This Row],[Т4]]</f>
        <v>38311.660391668396</v>
      </c>
      <c r="CN1202" s="14">
        <f>Таблица1[[#This Row],[Т9]]-Таблица1[[#This Row],[Т3]]</f>
        <v>702.96907283242035</v>
      </c>
      <c r="CO1202" s="14">
        <f>Таблица1[[#This Row],[Т9]]-Таблица1[[#This Row],[Т2]]</f>
        <v>43792.192573856548</v>
      </c>
      <c r="CP1202" s="14">
        <f>Таблица1[[#This Row],[Т9]]-Таблица1[[#This Row],[Т1]]</f>
        <v>1092.7414296495554</v>
      </c>
      <c r="CQ1202" s="14">
        <f>Таблица1[[#This Row],[Т9]]-Таблица1[[#This Row],[угол обхв6]]</f>
        <v>47169.525621010209</v>
      </c>
      <c r="CR1202" s="14">
        <f>Таблица1[[#This Row],[Т9]]-Таблица1[[#This Row],[угол обхв5]]</f>
        <v>1781.3628777639024</v>
      </c>
      <c r="CS1202" s="14">
        <f>Таблица1[[#This Row],[Т9]]-Таблица1[[#This Row],[угол обхв4]]</f>
        <v>59917.820175313129</v>
      </c>
      <c r="CT1202" s="14">
        <f>Таблица1[[#This Row],[Lкан_прям, мм]]+Таблица1[[#This Row],[Lкан_дуг, мм]]+Таблица1[[#This Row],[Lкан_леб,мм]]</f>
        <v>85045.326329871838</v>
      </c>
      <c r="CU1202" s="16">
        <f>Таблица1[[#This Row],[Lкан_леб,мм]]</f>
        <v>58136.457297549226</v>
      </c>
      <c r="CV1202" s="14">
        <f>2534431-(Таблица1[[#This Row],[Т23]]+Таблица1[[#This Row],[угол обхв3]])</f>
        <v>2449192.1309676776</v>
      </c>
      <c r="CW1202" s="50">
        <f>SUM(X1202:AC1202,AD1202:AI1202)-Таблица1[[#This Row],[lподв_min, мм]]</f>
        <v>24515.998180040628</v>
      </c>
      <c r="CX1202" s="17">
        <f>CW1641-Таблица1[[#This Row],[Суммарная длина каната]]</f>
        <v>-2425937.9258866305</v>
      </c>
    </row>
    <row r="1203" spans="1:102" x14ac:dyDescent="0.25">
      <c r="A1203" s="21">
        <v>1202</v>
      </c>
      <c r="B1203" s="10">
        <v>29.875714285714281</v>
      </c>
      <c r="C1203" s="10">
        <v>37.200408163265308</v>
      </c>
      <c r="D1203" s="11">
        <v>7289.8601391323537</v>
      </c>
      <c r="E1203" s="11">
        <v>7974.6079455322788</v>
      </c>
      <c r="F1203" s="11">
        <v>6601.7788064272472</v>
      </c>
      <c r="G1203" s="11">
        <v>8555.4978486832661</v>
      </c>
      <c r="H1203" s="11">
        <v>6881.8596491323533</v>
      </c>
      <c r="I1203" s="11">
        <v>5536.2050099454245</v>
      </c>
      <c r="J1203" s="11">
        <v>2438.4029355868543</v>
      </c>
      <c r="K1203" s="11">
        <v>25165.732541086338</v>
      </c>
      <c r="L1203" s="11">
        <v>1743.1364912362699</v>
      </c>
      <c r="M1203" s="11">
        <v>58136.457297549226</v>
      </c>
      <c r="N1203" s="11">
        <v>9430.7461650951063</v>
      </c>
      <c r="O1203" s="11">
        <v>17016.186564069536</v>
      </c>
      <c r="P1203" s="43">
        <v>10746.035542072254</v>
      </c>
      <c r="Q1203" s="11">
        <v>13913.430015952745</v>
      </c>
      <c r="R1203" s="11">
        <v>7934.5726006386021</v>
      </c>
      <c r="S1203" s="11">
        <v>9208.9737106029697</v>
      </c>
      <c r="T1203" s="11">
        <v>7289.8601391323537</v>
      </c>
      <c r="U1203" s="11">
        <v>7974.6079455322788</v>
      </c>
      <c r="V1203" s="11">
        <v>6516.5699332291624</v>
      </c>
      <c r="W1203" s="11">
        <v>8443.8714721931519</v>
      </c>
      <c r="X1203" s="12">
        <v>0</v>
      </c>
      <c r="Y1203" s="12">
        <v>675.91873735056697</v>
      </c>
      <c r="Z1203" s="12">
        <v>383.36187433301825</v>
      </c>
      <c r="AA1203" s="44">
        <v>232.04019061955887</v>
      </c>
      <c r="AB1203" s="45">
        <v>451.81568893312567</v>
      </c>
      <c r="AC1203" s="12">
        <v>0</v>
      </c>
      <c r="AD1203" s="12">
        <v>12748.294554302918</v>
      </c>
      <c r="AE1203" s="12">
        <v>3370.0273503445878</v>
      </c>
      <c r="AF1203" s="12">
        <v>5480.5321821881489</v>
      </c>
      <c r="AG1203" s="44">
        <v>1128.4755203370601</v>
      </c>
      <c r="AH1203" s="45">
        <v>2438.4029339136264</v>
      </c>
      <c r="AI1203" s="12">
        <v>0</v>
      </c>
      <c r="AJ1203" s="12">
        <v>-27.89240189123176</v>
      </c>
      <c r="AK1203" s="12">
        <v>67.027428853864038</v>
      </c>
      <c r="AL1203" s="12">
        <v>120.86325587716449</v>
      </c>
      <c r="AM1203" s="44">
        <v>153.44885293577195</v>
      </c>
      <c r="AN1203" s="45">
        <v>89.999999765027439</v>
      </c>
      <c r="AO1203" s="12">
        <v>0</v>
      </c>
      <c r="AP1203" s="12">
        <v>-2027.4169223507167</v>
      </c>
      <c r="AQ1203" s="12">
        <v>9806.3884196015006</v>
      </c>
      <c r="AR1203" s="12">
        <v>11096.260321122152</v>
      </c>
      <c r="AS1203" s="44">
        <v>8116.9471846369579</v>
      </c>
      <c r="AT1203" s="45">
        <v>6881.8601391323527</v>
      </c>
      <c r="AU1203" s="12">
        <v>0</v>
      </c>
      <c r="AV1203" s="12">
        <v>11412.975279032768</v>
      </c>
      <c r="AW1203" s="12">
        <v>17175.425053855623</v>
      </c>
      <c r="AX1203" s="12">
        <v>13704.129743283431</v>
      </c>
      <c r="AY1203" s="44">
        <v>8844.0031486237513</v>
      </c>
      <c r="AZ1203" s="45">
        <v>7974.6079438590532</v>
      </c>
      <c r="BA1203" s="12">
        <v>0</v>
      </c>
      <c r="BB1203" s="12">
        <v>9239.8786193152664</v>
      </c>
      <c r="BC1203" s="12">
        <v>11121.677796578646</v>
      </c>
      <c r="BD1203" s="12">
        <v>8284.7973796885017</v>
      </c>
      <c r="BE1203" s="44">
        <v>7107.4855551339979</v>
      </c>
      <c r="BF1203" s="45">
        <v>6881.8601491323534</v>
      </c>
      <c r="BG1203" s="12">
        <v>0</v>
      </c>
      <c r="BH1203" s="12">
        <v>17376.788255646239</v>
      </c>
      <c r="BI1203" s="12">
        <v>14072.668505738829</v>
      </c>
      <c r="BJ1203" s="12">
        <v>8999.6734379336576</v>
      </c>
      <c r="BK1203" s="44">
        <v>8339.5785075114964</v>
      </c>
      <c r="BL1203" s="45">
        <v>5536.2050099454264</v>
      </c>
      <c r="BM1203" s="12">
        <v>0</v>
      </c>
      <c r="BN1203" s="12">
        <v>0</v>
      </c>
      <c r="BO1203" s="12">
        <v>94.919830745095794</v>
      </c>
      <c r="BP1203" s="12">
        <v>53.83582702330046</v>
      </c>
      <c r="BQ1203" s="48">
        <v>32.585597058607448</v>
      </c>
      <c r="BR1203" s="49">
        <v>63.448853170744506</v>
      </c>
      <c r="BS1203" s="13">
        <v>0</v>
      </c>
      <c r="BT1203" s="12">
        <v>193.54270245076748</v>
      </c>
      <c r="BV1203" s="14">
        <f>Таблица1[[#This Row],[Lкан_леб,мм]]</f>
        <v>58136.457297549226</v>
      </c>
      <c r="BW1203" s="50">
        <f>Таблица1[[#This Row],[угол обхв4]]+Таблица1[[#This Row],[Lдуг 3,мм]]</f>
        <v>12748.294554302918</v>
      </c>
      <c r="BX1203" s="54">
        <f>Таблица1[[#This Row],[угол обхв5]]+Таблица1[[#This Row],[Y5, мм]]</f>
        <v>58812.376034899797</v>
      </c>
      <c r="BY1203" s="14">
        <f>Таблица1[[#This Row],[угол обхв6]]+Таблица1[[#This Row],[Lдуг 4,мм]]</f>
        <v>16118.321904647506</v>
      </c>
      <c r="BZ1203" s="14">
        <f>Таблица1[[#This Row],[Т1]]+Таблица1[[#This Row],[X6, мм]]</f>
        <v>59195.737909232812</v>
      </c>
      <c r="CA1203" s="14">
        <f>Таблица1[[#This Row],[Т2]]+Таблица1[[#This Row],[Lдуг 5,мм]]</f>
        <v>21598.854086835654</v>
      </c>
      <c r="CB1203" s="14">
        <f>Таблица1[[#This Row],[Т3]]+Таблица1[[#This Row],[Y6, мм]]</f>
        <v>59427.778099852374</v>
      </c>
      <c r="CC1203" s="14">
        <f>Таблица1[[#This Row],[Т4]]+Таблица1[[#This Row],[Lдуг 6,мм]]</f>
        <v>22727.329607172713</v>
      </c>
      <c r="CD1203" s="14">
        <f>Таблица1[[#This Row],[Т5]]+Таблица1[[#This Row],[Lдуг 1,мм]]</f>
        <v>59879.593788785496</v>
      </c>
      <c r="CE1203" s="14">
        <f>Таблица1[[#This Row],[Т6]]+Таблица1[[#This Row],[Lпрям1, мм]]</f>
        <v>25165.732541086338</v>
      </c>
      <c r="CF1203" s="15">
        <f>Таблица1[[#This Row],[Т7]]+Таблица1[[#This Row],[Lдуг 2,мм]]</f>
        <v>59879.593788785496</v>
      </c>
      <c r="CG1203" s="14">
        <f>Таблица1[[#This Row],[Т8]]+Таблица1[[#This Row],[Lпрям2, мм]]</f>
        <v>25165.732541086338</v>
      </c>
      <c r="CH1203" s="14">
        <f>Таблица1[[#This Row],[Т9]]-Таблица1[[#This Row],[Т9]]</f>
        <v>0</v>
      </c>
      <c r="CI1203" s="50">
        <f>Таблица1[[#This Row],[Т9]]-Таблица1[[#This Row],[Т8]]</f>
        <v>34713.861247699155</v>
      </c>
      <c r="CJ1203" s="54">
        <f>Таблица1[[#This Row],[Т9]]-Таблица1[[#This Row],[Т7]]</f>
        <v>0</v>
      </c>
      <c r="CK1203" s="14">
        <f>Таблица1[[#This Row],[Т9]]-Таблица1[[#This Row],[Т6]]</f>
        <v>37152.264181612787</v>
      </c>
      <c r="CL1203" s="14">
        <f>Таблица1[[#This Row],[Т9]]-Таблица1[[#This Row],[Т5]]</f>
        <v>451.81568893312215</v>
      </c>
      <c r="CM1203" s="14">
        <f>Таблица1[[#This Row],[Т9]]-Таблица1[[#This Row],[Т4]]</f>
        <v>38280.739701949846</v>
      </c>
      <c r="CN1203" s="14">
        <f>Таблица1[[#This Row],[Т9]]-Таблица1[[#This Row],[Т3]]</f>
        <v>683.8558795526842</v>
      </c>
      <c r="CO1203" s="14">
        <f>Таблица1[[#This Row],[Т9]]-Таблица1[[#This Row],[Т2]]</f>
        <v>43761.27188413799</v>
      </c>
      <c r="CP1203" s="14">
        <f>Таблица1[[#This Row],[Т9]]-Таблица1[[#This Row],[Т1]]</f>
        <v>1067.2177538856995</v>
      </c>
      <c r="CQ1203" s="14">
        <f>Таблица1[[#This Row],[Т9]]-Таблица1[[#This Row],[угол обхв6]]</f>
        <v>47131.299234482576</v>
      </c>
      <c r="CR1203" s="14">
        <f>Таблица1[[#This Row],[Т9]]-Таблица1[[#This Row],[угол обхв5]]</f>
        <v>1743.1364912362696</v>
      </c>
      <c r="CS1203" s="14">
        <f>Таблица1[[#This Row],[Т9]]-Таблица1[[#This Row],[угол обхв4]]</f>
        <v>59879.593788785496</v>
      </c>
      <c r="CT1203" s="14">
        <f>Таблица1[[#This Row],[Lкан_прям, мм]]+Таблица1[[#This Row],[Lкан_дуг, мм]]+Таблица1[[#This Row],[Lкан_леб,мм]]</f>
        <v>85045.326329871838</v>
      </c>
      <c r="CU1203" s="16">
        <f>Таблица1[[#This Row],[Lкан_леб,мм]]</f>
        <v>58136.457297549226</v>
      </c>
      <c r="CV1203" s="14">
        <f>2534431-(Таблица1[[#This Row],[Т23]]+Таблица1[[#This Row],[угол обхв3]])</f>
        <v>2449192.1309676776</v>
      </c>
      <c r="CW1203" s="50">
        <f>SUM(X1203:AC1203,AD1203:AI1203)-Таблица1[[#This Row],[lподв_min, мм]]</f>
        <v>24470.466096735752</v>
      </c>
      <c r="CX1203" s="17">
        <f>CW1642-Таблица1[[#This Row],[Суммарная длина каната]]</f>
        <v>-2425979.2032161094</v>
      </c>
    </row>
    <row r="1204" spans="1:102" x14ac:dyDescent="0.25">
      <c r="A1204" s="21">
        <v>1203</v>
      </c>
      <c r="B1204" s="10">
        <v>29.875714285714281</v>
      </c>
      <c r="C1204" s="10">
        <v>39.884489795918363</v>
      </c>
      <c r="D1204" s="11">
        <v>7664.0735747008312</v>
      </c>
      <c r="E1204" s="11">
        <v>7869.9046039812565</v>
      </c>
      <c r="F1204" s="11">
        <v>6949.5446673200422</v>
      </c>
      <c r="G1204" s="11">
        <v>8417.935114552718</v>
      </c>
      <c r="H1204" s="11">
        <v>7256.0730847008308</v>
      </c>
      <c r="I1204" s="11">
        <v>5384.3220459596523</v>
      </c>
      <c r="J1204" s="11">
        <v>2485.5825580216047</v>
      </c>
      <c r="K1204" s="11">
        <v>25203.95892761389</v>
      </c>
      <c r="L1204" s="11">
        <v>1704.9101047087165</v>
      </c>
      <c r="M1204" s="11">
        <v>58136.457297549226</v>
      </c>
      <c r="N1204" s="11">
        <v>9430.7461650951063</v>
      </c>
      <c r="O1204" s="11">
        <v>17016.186564069536</v>
      </c>
      <c r="P1204" s="43">
        <v>10838.348610763009</v>
      </c>
      <c r="Q1204" s="11">
        <v>13964.060328561362</v>
      </c>
      <c r="R1204" s="11">
        <v>8250.2747103099809</v>
      </c>
      <c r="S1204" s="11">
        <v>9133.1073702110261</v>
      </c>
      <c r="T1204" s="11">
        <v>7664.0735747008312</v>
      </c>
      <c r="U1204" s="11">
        <v>7869.9046039812565</v>
      </c>
      <c r="V1204" s="11">
        <v>6869.656618443958</v>
      </c>
      <c r="W1204" s="11">
        <v>8302.4409603856238</v>
      </c>
      <c r="X1204" s="12">
        <v>0</v>
      </c>
      <c r="Y1204" s="12">
        <v>663.20080720223109</v>
      </c>
      <c r="Z1204" s="12">
        <v>376.96661123345689</v>
      </c>
      <c r="AA1204" s="44">
        <v>232.04019061955941</v>
      </c>
      <c r="AB1204" s="45">
        <v>432.70249565346899</v>
      </c>
      <c r="AC1204" s="12">
        <v>0</v>
      </c>
      <c r="AD1204" s="12">
        <v>12748.294554302918</v>
      </c>
      <c r="AE1204" s="12">
        <v>3361.0741144056237</v>
      </c>
      <c r="AF1204" s="12">
        <v>5480.5321821881489</v>
      </c>
      <c r="AG1204" s="44">
        <v>1128.4755203370605</v>
      </c>
      <c r="AH1204" s="45">
        <v>2485.5825563801363</v>
      </c>
      <c r="AI1204" s="12">
        <v>0</v>
      </c>
      <c r="AJ1204" s="12">
        <v>-27.89240189123176</v>
      </c>
      <c r="AK1204" s="12">
        <v>65.24143934003601</v>
      </c>
      <c r="AL1204" s="12">
        <v>118.17917424451142</v>
      </c>
      <c r="AM1204" s="44">
        <v>150.76477130311895</v>
      </c>
      <c r="AN1204" s="45">
        <v>89.999999769487516</v>
      </c>
      <c r="AO1204" s="12">
        <v>0</v>
      </c>
      <c r="AP1204" s="12">
        <v>-2027.4169223507167</v>
      </c>
      <c r="AQ1204" s="12">
        <v>9801.2430543931132</v>
      </c>
      <c r="AR1204" s="12">
        <v>11197.990474269043</v>
      </c>
      <c r="AS1204" s="44">
        <v>8449.5403961895463</v>
      </c>
      <c r="AT1204" s="45">
        <v>7256.0735747008302</v>
      </c>
      <c r="AU1204" s="12">
        <v>0</v>
      </c>
      <c r="AV1204" s="12">
        <v>11412.975279032768</v>
      </c>
      <c r="AW1204" s="12">
        <v>17187.055095462827</v>
      </c>
      <c r="AX1204" s="12">
        <v>13771.390325670647</v>
      </c>
      <c r="AY1204" s="44">
        <v>8777.0776152312683</v>
      </c>
      <c r="AZ1204" s="45">
        <v>7869.9046023397905</v>
      </c>
      <c r="BA1204" s="12">
        <v>0</v>
      </c>
      <c r="BB1204" s="12">
        <v>9239.8786193152664</v>
      </c>
      <c r="BC1204" s="12">
        <v>11208.845500061016</v>
      </c>
      <c r="BD1204" s="12">
        <v>8609.9165738160154</v>
      </c>
      <c r="BE1204" s="44">
        <v>7464.8078888212658</v>
      </c>
      <c r="BF1204" s="45">
        <v>7256.0735847008309</v>
      </c>
      <c r="BG1204" s="12">
        <v>0</v>
      </c>
      <c r="BH1204" s="12">
        <v>17376.788255646239</v>
      </c>
      <c r="BI1204" s="12">
        <v>14134.928859954654</v>
      </c>
      <c r="BJ1204" s="12">
        <v>8940.4373673203136</v>
      </c>
      <c r="BK1204" s="44">
        <v>8225.9343589610144</v>
      </c>
      <c r="BL1204" s="45">
        <v>5384.3220459596541</v>
      </c>
      <c r="BM1204" s="12">
        <v>0</v>
      </c>
      <c r="BN1204" s="12">
        <v>0</v>
      </c>
      <c r="BO1204" s="12">
        <v>93.133841231267766</v>
      </c>
      <c r="BP1204" s="12">
        <v>52.937734904475413</v>
      </c>
      <c r="BQ1204" s="48">
        <v>32.585597058607526</v>
      </c>
      <c r="BR1204" s="49">
        <v>60.764771533631425</v>
      </c>
      <c r="BS1204" s="13">
        <v>0</v>
      </c>
      <c r="BT1204" s="12">
        <v>193.54270245076748</v>
      </c>
      <c r="BV1204" s="14">
        <f>Таблица1[[#This Row],[Lкан_леб,мм]]</f>
        <v>58136.457297549226</v>
      </c>
      <c r="BW1204" s="50">
        <f>Таблица1[[#This Row],[угол обхв4]]+Таблица1[[#This Row],[Lдуг 3,мм]]</f>
        <v>12748.294554302918</v>
      </c>
      <c r="BX1204" s="54">
        <f>Таблица1[[#This Row],[угол обхв5]]+Таблица1[[#This Row],[Y5, мм]]</f>
        <v>58799.658104751456</v>
      </c>
      <c r="BY1204" s="14">
        <f>Таблица1[[#This Row],[угол обхв6]]+Таблица1[[#This Row],[Lдуг 4,мм]]</f>
        <v>16109.368668708543</v>
      </c>
      <c r="BZ1204" s="14">
        <f>Таблица1[[#This Row],[Т1]]+Таблица1[[#This Row],[X6, мм]]</f>
        <v>59176.624715984915</v>
      </c>
      <c r="CA1204" s="14">
        <f>Таблица1[[#This Row],[Т2]]+Таблица1[[#This Row],[Lдуг 5,мм]]</f>
        <v>21589.900850896691</v>
      </c>
      <c r="CB1204" s="14">
        <f>Таблица1[[#This Row],[Т3]]+Таблица1[[#This Row],[Y6, мм]]</f>
        <v>59408.664906604477</v>
      </c>
      <c r="CC1204" s="14">
        <f>Таблица1[[#This Row],[Т4]]+Таблица1[[#This Row],[Lдуг 6,мм]]</f>
        <v>22718.376371233753</v>
      </c>
      <c r="CD1204" s="14">
        <f>Таблица1[[#This Row],[Т5]]+Таблица1[[#This Row],[Lдуг 1,мм]]</f>
        <v>59841.367402257943</v>
      </c>
      <c r="CE1204" s="14">
        <f>Таблица1[[#This Row],[Т6]]+Таблица1[[#This Row],[Lпрям1, мм]]</f>
        <v>25203.95892761389</v>
      </c>
      <c r="CF1204" s="15">
        <f>Таблица1[[#This Row],[Т7]]+Таблица1[[#This Row],[Lдуг 2,мм]]</f>
        <v>59841.367402257943</v>
      </c>
      <c r="CG1204" s="14">
        <f>Таблица1[[#This Row],[Т8]]+Таблица1[[#This Row],[Lпрям2, мм]]</f>
        <v>25203.95892761389</v>
      </c>
      <c r="CH1204" s="14">
        <f>Таблица1[[#This Row],[Т9]]-Таблица1[[#This Row],[Т9]]</f>
        <v>0</v>
      </c>
      <c r="CI1204" s="50">
        <f>Таблица1[[#This Row],[Т9]]-Таблица1[[#This Row],[Т8]]</f>
        <v>34637.408474644049</v>
      </c>
      <c r="CJ1204" s="54">
        <f>Таблица1[[#This Row],[Т9]]-Таблица1[[#This Row],[Т7]]</f>
        <v>0</v>
      </c>
      <c r="CK1204" s="14">
        <f>Таблица1[[#This Row],[Т9]]-Таблица1[[#This Row],[Т6]]</f>
        <v>37122.99103102419</v>
      </c>
      <c r="CL1204" s="14">
        <f>Таблица1[[#This Row],[Т9]]-Таблица1[[#This Row],[Т5]]</f>
        <v>432.70249565346603</v>
      </c>
      <c r="CM1204" s="14">
        <f>Таблица1[[#This Row],[Т9]]-Таблица1[[#This Row],[Т4]]</f>
        <v>38251.466551361256</v>
      </c>
      <c r="CN1204" s="14">
        <f>Таблица1[[#This Row],[Т9]]-Таблица1[[#This Row],[Т3]]</f>
        <v>664.74268627302808</v>
      </c>
      <c r="CO1204" s="14">
        <f>Таблица1[[#This Row],[Т9]]-Таблица1[[#This Row],[Т2]]</f>
        <v>43731.998733549401</v>
      </c>
      <c r="CP1204" s="14">
        <f>Таблица1[[#This Row],[Т9]]-Таблица1[[#This Row],[Т1]]</f>
        <v>1041.7092975064879</v>
      </c>
      <c r="CQ1204" s="14">
        <f>Таблица1[[#This Row],[Т9]]-Таблица1[[#This Row],[угол обхв6]]</f>
        <v>47093.072847955023</v>
      </c>
      <c r="CR1204" s="14">
        <f>Таблица1[[#This Row],[Т9]]-Таблица1[[#This Row],[угол обхв5]]</f>
        <v>1704.910104708717</v>
      </c>
      <c r="CS1204" s="14">
        <f>Таблица1[[#This Row],[Т9]]-Таблица1[[#This Row],[угол обхв4]]</f>
        <v>59841.367402257943</v>
      </c>
      <c r="CT1204" s="14">
        <f>Таблица1[[#This Row],[Lкан_прям, мм]]+Таблица1[[#This Row],[Lкан_дуг, мм]]+Таблица1[[#This Row],[Lкан_леб,мм]]</f>
        <v>85045.326329871838</v>
      </c>
      <c r="CU1204" s="16">
        <f>Таблица1[[#This Row],[Lкан_леб,мм]]</f>
        <v>58136.457297549226</v>
      </c>
      <c r="CV1204" s="14">
        <f>2534431-(Таблица1[[#This Row],[Т23]]+Таблица1[[#This Row],[угол обхв3]])</f>
        <v>2449192.1309676776</v>
      </c>
      <c r="CW1204" s="50">
        <f>SUM(X1204:AC1204,AD1204:AI1204)-Таблица1[[#This Row],[lподв_min, мм]]</f>
        <v>24423.286474301003</v>
      </c>
      <c r="CX1204" s="17">
        <f>CW1643-Таблица1[[#This Row],[Суммарная длина каната]]</f>
        <v>-2426021.6413044287</v>
      </c>
    </row>
    <row r="1205" spans="1:102" x14ac:dyDescent="0.25">
      <c r="A1205" s="21">
        <v>1204</v>
      </c>
      <c r="B1205" s="10">
        <v>29.875714285714281</v>
      </c>
      <c r="C1205" s="10">
        <v>42.568571428571424</v>
      </c>
      <c r="D1205" s="11">
        <v>8042.7796150411514</v>
      </c>
      <c r="E1205" s="11">
        <v>7782.8401445177806</v>
      </c>
      <c r="F1205" s="11">
        <v>7303.3709181619597</v>
      </c>
      <c r="G1205" s="11">
        <v>8296.808800156834</v>
      </c>
      <c r="H1205" s="11">
        <v>7634.7791250411519</v>
      </c>
      <c r="I1205" s="11">
        <v>5248.4369502792142</v>
      </c>
      <c r="J1205" s="11">
        <v>2534.4031942385668</v>
      </c>
      <c r="K1205" s="11">
        <v>25242.185314141312</v>
      </c>
      <c r="L1205" s="11">
        <v>1666.6837181813005</v>
      </c>
      <c r="M1205" s="11">
        <v>58136.457297549226</v>
      </c>
      <c r="N1205" s="11">
        <v>9430.7461650951063</v>
      </c>
      <c r="O1205" s="11">
        <v>17016.186564069536</v>
      </c>
      <c r="P1205" s="43">
        <v>10928.189441657678</v>
      </c>
      <c r="Q1205" s="11">
        <v>14018.958018040121</v>
      </c>
      <c r="R1205" s="11">
        <v>8569.1832102392473</v>
      </c>
      <c r="S1205" s="11">
        <v>9072.1082527724302</v>
      </c>
      <c r="T1205" s="11">
        <v>8042.7796150411514</v>
      </c>
      <c r="U1205" s="11">
        <v>7782.8401445177806</v>
      </c>
      <c r="V1205" s="11">
        <v>7228.9789801464276</v>
      </c>
      <c r="W1205" s="11">
        <v>8177.7002800657283</v>
      </c>
      <c r="X1205" s="12">
        <v>0</v>
      </c>
      <c r="Y1205" s="12">
        <v>650.46443272001045</v>
      </c>
      <c r="Z1205" s="12">
        <v>370.58979246778057</v>
      </c>
      <c r="AA1205" s="44">
        <v>232.04019061955833</v>
      </c>
      <c r="AB1205" s="45">
        <v>413.58930237395106</v>
      </c>
      <c r="AC1205" s="12">
        <v>0</v>
      </c>
      <c r="AD1205" s="12">
        <v>12748.294554302918</v>
      </c>
      <c r="AE1205" s="12">
        <v>3350.4798646844652</v>
      </c>
      <c r="AF1205" s="12">
        <v>5480.5321821881498</v>
      </c>
      <c r="AG1205" s="44">
        <v>1128.4755203370614</v>
      </c>
      <c r="AH1205" s="45">
        <v>2534.4031926287184</v>
      </c>
      <c r="AI1205" s="12">
        <v>0</v>
      </c>
      <c r="AJ1205" s="12">
        <v>-27.89240189123176</v>
      </c>
      <c r="AK1205" s="12">
        <v>63.452859673052281</v>
      </c>
      <c r="AL1205" s="12">
        <v>115.4950926118584</v>
      </c>
      <c r="AM1205" s="44">
        <v>148.08068967046577</v>
      </c>
      <c r="AN1205" s="45">
        <v>89.999999773927925</v>
      </c>
      <c r="AO1205" s="12">
        <v>0</v>
      </c>
      <c r="AP1205" s="12">
        <v>-2027.4169223507167</v>
      </c>
      <c r="AQ1205" s="12">
        <v>9795.7294797747691</v>
      </c>
      <c r="AR1205" s="12">
        <v>11296.45928063222</v>
      </c>
      <c r="AS1205" s="44">
        <v>8784.9027787560772</v>
      </c>
      <c r="AT1205" s="45">
        <v>7634.7796150411514</v>
      </c>
      <c r="AU1205" s="12">
        <v>0</v>
      </c>
      <c r="AV1205" s="12">
        <v>11412.975279032768</v>
      </c>
      <c r="AW1205" s="12">
        <v>17198.535624954002</v>
      </c>
      <c r="AX1205" s="12">
        <v>13843.341032239585</v>
      </c>
      <c r="AY1205" s="44">
        <v>8725.8004882638743</v>
      </c>
      <c r="AZ1205" s="45">
        <v>7782.840142907934</v>
      </c>
      <c r="BA1205" s="12">
        <v>0</v>
      </c>
      <c r="BB1205" s="12">
        <v>9239.8786193152664</v>
      </c>
      <c r="BC1205" s="12">
        <v>11293.172756337341</v>
      </c>
      <c r="BD1205" s="12">
        <v>8937.4530492137874</v>
      </c>
      <c r="BE1205" s="44">
        <v>7827.0600465243215</v>
      </c>
      <c r="BF1205" s="45">
        <v>7634.7796250411511</v>
      </c>
      <c r="BG1205" s="12">
        <v>0</v>
      </c>
      <c r="BH1205" s="12">
        <v>17376.788255646239</v>
      </c>
      <c r="BI1205" s="12">
        <v>14201.307078924588</v>
      </c>
      <c r="BJ1205" s="12">
        <v>8896.4912669718942</v>
      </c>
      <c r="BK1205" s="44">
        <v>8129.1479090263365</v>
      </c>
      <c r="BL1205" s="45">
        <v>5248.436950279216</v>
      </c>
      <c r="BM1205" s="12">
        <v>0</v>
      </c>
      <c r="BN1205" s="12">
        <v>0</v>
      </c>
      <c r="BO1205" s="12">
        <v>91.345261564284044</v>
      </c>
      <c r="BP1205" s="12">
        <v>52.042232938806109</v>
      </c>
      <c r="BQ1205" s="48">
        <v>32.58559705860737</v>
      </c>
      <c r="BR1205" s="49">
        <v>58.080689896537834</v>
      </c>
      <c r="BS1205" s="13">
        <v>0</v>
      </c>
      <c r="BT1205" s="12">
        <v>193.54270245076748</v>
      </c>
      <c r="BV1205" s="14">
        <f>Таблица1[[#This Row],[Lкан_леб,мм]]</f>
        <v>58136.457297549226</v>
      </c>
      <c r="BW1205" s="50">
        <f>Таблица1[[#This Row],[угол обхв4]]+Таблица1[[#This Row],[Lдуг 3,мм]]</f>
        <v>12748.294554302918</v>
      </c>
      <c r="BX1205" s="54">
        <f>Таблица1[[#This Row],[угол обхв5]]+Таблица1[[#This Row],[Y5, мм]]</f>
        <v>58786.921730269234</v>
      </c>
      <c r="BY1205" s="14">
        <f>Таблица1[[#This Row],[угол обхв6]]+Таблица1[[#This Row],[Lдуг 4,мм]]</f>
        <v>16098.774418987383</v>
      </c>
      <c r="BZ1205" s="14">
        <f>Таблица1[[#This Row],[Т1]]+Таблица1[[#This Row],[X6, мм]]</f>
        <v>59157.511522737012</v>
      </c>
      <c r="CA1205" s="14">
        <f>Таблица1[[#This Row],[Т2]]+Таблица1[[#This Row],[Lдуг 5,мм]]</f>
        <v>21579.306601175533</v>
      </c>
      <c r="CB1205" s="14">
        <f>Таблица1[[#This Row],[Т3]]+Таблица1[[#This Row],[Y6, мм]]</f>
        <v>59389.551713356566</v>
      </c>
      <c r="CC1205" s="14">
        <f>Таблица1[[#This Row],[Т4]]+Таблица1[[#This Row],[Lдуг 6,мм]]</f>
        <v>22707.782121512595</v>
      </c>
      <c r="CD1205" s="14">
        <f>Таблица1[[#This Row],[Т5]]+Таблица1[[#This Row],[Lдуг 1,мм]]</f>
        <v>59803.141015730514</v>
      </c>
      <c r="CE1205" s="14">
        <f>Таблица1[[#This Row],[Т6]]+Таблица1[[#This Row],[Lпрям1, мм]]</f>
        <v>25242.185314141312</v>
      </c>
      <c r="CF1205" s="15">
        <f>Таблица1[[#This Row],[Т7]]+Таблица1[[#This Row],[Lдуг 2,мм]]</f>
        <v>59803.141015730514</v>
      </c>
      <c r="CG1205" s="14">
        <f>Таблица1[[#This Row],[Т8]]+Таблица1[[#This Row],[Lпрям2, мм]]</f>
        <v>25242.185314141312</v>
      </c>
      <c r="CH1205" s="14">
        <f>Таблица1[[#This Row],[Т9]]-Таблица1[[#This Row],[Т9]]</f>
        <v>0</v>
      </c>
      <c r="CI1205" s="50">
        <f>Таблица1[[#This Row],[Т9]]-Таблица1[[#This Row],[Т8]]</f>
        <v>34560.955701589206</v>
      </c>
      <c r="CJ1205" s="54">
        <f>Таблица1[[#This Row],[Т9]]-Таблица1[[#This Row],[Т7]]</f>
        <v>0</v>
      </c>
      <c r="CK1205" s="14">
        <f>Таблица1[[#This Row],[Т9]]-Таблица1[[#This Row],[Т6]]</f>
        <v>37095.358894217919</v>
      </c>
      <c r="CL1205" s="14">
        <f>Таблица1[[#This Row],[Т9]]-Таблица1[[#This Row],[Т5]]</f>
        <v>413.58930237394816</v>
      </c>
      <c r="CM1205" s="14">
        <f>Таблица1[[#This Row],[Т9]]-Таблица1[[#This Row],[Т4]]</f>
        <v>38223.834414554978</v>
      </c>
      <c r="CN1205" s="14">
        <f>Таблица1[[#This Row],[Т9]]-Таблица1[[#This Row],[Т3]]</f>
        <v>645.62949299350294</v>
      </c>
      <c r="CO1205" s="14">
        <f>Таблица1[[#This Row],[Т9]]-Таблица1[[#This Row],[Т2]]</f>
        <v>43704.36659674313</v>
      </c>
      <c r="CP1205" s="14">
        <f>Таблица1[[#This Row],[Т9]]-Таблица1[[#This Row],[Т1]]</f>
        <v>1016.2192854612804</v>
      </c>
      <c r="CQ1205" s="14">
        <f>Таблица1[[#This Row],[Т9]]-Таблица1[[#This Row],[угол обхв6]]</f>
        <v>47054.846461427594</v>
      </c>
      <c r="CR1205" s="14">
        <f>Таблица1[[#This Row],[Т9]]-Таблица1[[#This Row],[угол обхв5]]</f>
        <v>1666.683718181288</v>
      </c>
      <c r="CS1205" s="14">
        <f>Таблица1[[#This Row],[Т9]]-Таблица1[[#This Row],[угол обхв4]]</f>
        <v>59803.141015730514</v>
      </c>
      <c r="CT1205" s="14">
        <f>Таблица1[[#This Row],[Lкан_прям, мм]]+Таблица1[[#This Row],[Lкан_дуг, мм]]+Таблица1[[#This Row],[Lкан_леб,мм]]</f>
        <v>85045.326329871838</v>
      </c>
      <c r="CU1205" s="16">
        <f>Таблица1[[#This Row],[Lкан_леб,мм]]</f>
        <v>58136.457297549226</v>
      </c>
      <c r="CV1205" s="14">
        <f>2534431-(Таблица1[[#This Row],[Т23]]+Таблица1[[#This Row],[угол обхв3]])</f>
        <v>2449192.1309676776</v>
      </c>
      <c r="CW1205" s="50">
        <f>SUM(X1205:AC1205,AD1205:AI1205)-Таблица1[[#This Row],[lподв_min, мм]]</f>
        <v>24374.465838084045</v>
      </c>
      <c r="CX1205" s="17">
        <f>CW1644-Таблица1[[#This Row],[Суммарная длина каната]]</f>
        <v>-2426065.1997714941</v>
      </c>
    </row>
    <row r="1206" spans="1:102" x14ac:dyDescent="0.25">
      <c r="A1206" s="21">
        <v>1205</v>
      </c>
      <c r="B1206" s="10">
        <v>29.875714285714281</v>
      </c>
      <c r="C1206" s="10">
        <v>45.252653061224485</v>
      </c>
      <c r="D1206" s="11">
        <v>8425.1473214600628</v>
      </c>
      <c r="E1206" s="11">
        <v>7713.6055998175152</v>
      </c>
      <c r="F1206" s="11">
        <v>7662.4812103047207</v>
      </c>
      <c r="G1206" s="11">
        <v>8192.3846750653665</v>
      </c>
      <c r="H1206" s="11">
        <v>8017.1468314600634</v>
      </c>
      <c r="I1206" s="11">
        <v>5128.7484992924446</v>
      </c>
      <c r="J1206" s="11">
        <v>2584.8571005250706</v>
      </c>
      <c r="K1206" s="11">
        <v>25280.411700668519</v>
      </c>
      <c r="L1206" s="11">
        <v>1628.4573316540841</v>
      </c>
      <c r="M1206" s="11">
        <v>58136.457297549226</v>
      </c>
      <c r="N1206" s="11">
        <v>9430.7461650951063</v>
      </c>
      <c r="O1206" s="11">
        <v>17016.186564069536</v>
      </c>
      <c r="P1206" s="43">
        <v>11015.360910299098</v>
      </c>
      <c r="Q1206" s="11">
        <v>14078.002630502637</v>
      </c>
      <c r="R1206" s="11">
        <v>8890.5983666382672</v>
      </c>
      <c r="S1206" s="11">
        <v>9026.1101996351772</v>
      </c>
      <c r="T1206" s="11">
        <v>8425.1473214600628</v>
      </c>
      <c r="U1206" s="11">
        <v>7713.6055998175152</v>
      </c>
      <c r="V1206" s="11">
        <v>7593.7486103845313</v>
      </c>
      <c r="W1206" s="11">
        <v>8069.9231312721759</v>
      </c>
      <c r="X1206" s="12">
        <v>0</v>
      </c>
      <c r="Y1206" s="12">
        <v>637.70631942529826</v>
      </c>
      <c r="Z1206" s="12">
        <v>364.23471251459551</v>
      </c>
      <c r="AA1206" s="44">
        <v>232.04019061955862</v>
      </c>
      <c r="AB1206" s="45">
        <v>394.47610909463174</v>
      </c>
      <c r="AC1206" s="12">
        <v>0</v>
      </c>
      <c r="AD1206" s="12">
        <v>12748.294554302918</v>
      </c>
      <c r="AE1206" s="12">
        <v>3338.2523448937436</v>
      </c>
      <c r="AF1206" s="12">
        <v>5480.5321821881471</v>
      </c>
      <c r="AG1206" s="44">
        <v>1128.4755203370635</v>
      </c>
      <c r="AH1206" s="45">
        <v>2584.8570989466448</v>
      </c>
      <c r="AI1206" s="12">
        <v>0</v>
      </c>
      <c r="AJ1206" s="12">
        <v>-27.89240189123176</v>
      </c>
      <c r="AK1206" s="12">
        <v>61.661227206540637</v>
      </c>
      <c r="AL1206" s="12">
        <v>112.81101097920532</v>
      </c>
      <c r="AM1206" s="44">
        <v>145.39660803781274</v>
      </c>
      <c r="AN1206" s="45">
        <v>89.999999778340609</v>
      </c>
      <c r="AO1206" s="12">
        <v>0</v>
      </c>
      <c r="AP1206" s="12">
        <v>-2027.4169223507167</v>
      </c>
      <c r="AQ1206" s="12">
        <v>9789.8499478660433</v>
      </c>
      <c r="AR1206" s="12">
        <v>11391.450684663123</v>
      </c>
      <c r="AS1206" s="44">
        <v>9122.2984962255559</v>
      </c>
      <c r="AT1206" s="45">
        <v>8017.1473214600637</v>
      </c>
      <c r="AU1206" s="12">
        <v>0</v>
      </c>
      <c r="AV1206" s="12">
        <v>11412.975279032768</v>
      </c>
      <c r="AW1206" s="12">
        <v>17209.857607851522</v>
      </c>
      <c r="AX1206" s="12">
        <v>13919.823992188811</v>
      </c>
      <c r="AY1206" s="44">
        <v>8690.2842775427416</v>
      </c>
      <c r="AZ1206" s="45">
        <v>7713.6055982390917</v>
      </c>
      <c r="BA1206" s="12">
        <v>0</v>
      </c>
      <c r="BB1206" s="12">
        <v>9239.8786193152664</v>
      </c>
      <c r="BC1206" s="12">
        <v>11374.464693070035</v>
      </c>
      <c r="BD1206" s="12">
        <v>9266.6881410022925</v>
      </c>
      <c r="BE1206" s="44">
        <v>8193.4471918727741</v>
      </c>
      <c r="BF1206" s="45">
        <v>8017.1473314600644</v>
      </c>
      <c r="BG1206" s="12">
        <v>0</v>
      </c>
      <c r="BH1206" s="12">
        <v>17376.788255646239</v>
      </c>
      <c r="BI1206" s="12">
        <v>14271.673674284621</v>
      </c>
      <c r="BJ1206" s="12">
        <v>8867.9315613213512</v>
      </c>
      <c r="BK1206" s="44">
        <v>8049.4315219099499</v>
      </c>
      <c r="BL1206" s="45">
        <v>5128.7484992924465</v>
      </c>
      <c r="BM1206" s="12">
        <v>0</v>
      </c>
      <c r="BN1206" s="12">
        <v>0</v>
      </c>
      <c r="BO1206" s="12">
        <v>89.553629097772401</v>
      </c>
      <c r="BP1206" s="12">
        <v>51.149783772664684</v>
      </c>
      <c r="BQ1206" s="48">
        <v>32.585597058607412</v>
      </c>
      <c r="BR1206" s="49">
        <v>55.396608259472131</v>
      </c>
      <c r="BS1206" s="13">
        <v>0</v>
      </c>
      <c r="BT1206" s="12">
        <v>193.54270245076748</v>
      </c>
      <c r="BV1206" s="14">
        <f>Таблица1[[#This Row],[Lкан_леб,мм]]</f>
        <v>58136.457297549226</v>
      </c>
      <c r="BW1206" s="50">
        <f>Таблица1[[#This Row],[угол обхв4]]+Таблица1[[#This Row],[Lдуг 3,мм]]</f>
        <v>12748.294554302918</v>
      </c>
      <c r="BX1206" s="54">
        <f>Таблица1[[#This Row],[угол обхв5]]+Таблица1[[#This Row],[Y5, мм]]</f>
        <v>58774.163616974525</v>
      </c>
      <c r="BY1206" s="14">
        <f>Таблица1[[#This Row],[угол обхв6]]+Таблица1[[#This Row],[Lдуг 4,мм]]</f>
        <v>16086.546899196663</v>
      </c>
      <c r="BZ1206" s="14">
        <f>Таблица1[[#This Row],[Т1]]+Таблица1[[#This Row],[X6, мм]]</f>
        <v>59138.398329489122</v>
      </c>
      <c r="CA1206" s="14">
        <f>Таблица1[[#This Row],[Т2]]+Таблица1[[#This Row],[Lдуг 5,мм]]</f>
        <v>21567.079081384811</v>
      </c>
      <c r="CB1206" s="14">
        <f>Таблица1[[#This Row],[Т3]]+Таблица1[[#This Row],[Y6, мм]]</f>
        <v>59370.438520108684</v>
      </c>
      <c r="CC1206" s="14">
        <f>Таблица1[[#This Row],[Т4]]+Таблица1[[#This Row],[Lдуг 6,мм]]</f>
        <v>22695.554601721873</v>
      </c>
      <c r="CD1206" s="14">
        <f>Таблица1[[#This Row],[Т5]]+Таблица1[[#This Row],[Lдуг 1,мм]]</f>
        <v>59764.914629203318</v>
      </c>
      <c r="CE1206" s="14">
        <f>Таблица1[[#This Row],[Т6]]+Таблица1[[#This Row],[Lпрям1, мм]]</f>
        <v>25280.411700668519</v>
      </c>
      <c r="CF1206" s="15">
        <f>Таблица1[[#This Row],[Т7]]+Таблица1[[#This Row],[Lдуг 2,мм]]</f>
        <v>59764.914629203318</v>
      </c>
      <c r="CG1206" s="14">
        <f>Таблица1[[#This Row],[Т8]]+Таблица1[[#This Row],[Lпрям2, мм]]</f>
        <v>25280.411700668519</v>
      </c>
      <c r="CH1206" s="14">
        <f>Таблица1[[#This Row],[Т9]]-Таблица1[[#This Row],[Т9]]</f>
        <v>0</v>
      </c>
      <c r="CI1206" s="50">
        <f>Таблица1[[#This Row],[Т9]]-Таблица1[[#This Row],[Т8]]</f>
        <v>34484.502928534799</v>
      </c>
      <c r="CJ1206" s="54">
        <f>Таблица1[[#This Row],[Т9]]-Таблица1[[#This Row],[Т7]]</f>
        <v>0</v>
      </c>
      <c r="CK1206" s="14">
        <f>Таблица1[[#This Row],[Т9]]-Таблица1[[#This Row],[Т6]]</f>
        <v>37069.360027481445</v>
      </c>
      <c r="CL1206" s="14">
        <f>Таблица1[[#This Row],[Т9]]-Таблица1[[#This Row],[Т5]]</f>
        <v>394.47610909463401</v>
      </c>
      <c r="CM1206" s="14">
        <f>Таблица1[[#This Row],[Т9]]-Таблица1[[#This Row],[Т4]]</f>
        <v>38197.835547818511</v>
      </c>
      <c r="CN1206" s="14">
        <f>Таблица1[[#This Row],[Т9]]-Таблица1[[#This Row],[Т3]]</f>
        <v>626.51629971419607</v>
      </c>
      <c r="CO1206" s="14">
        <f>Таблица1[[#This Row],[Т9]]-Таблица1[[#This Row],[Т2]]</f>
        <v>43678.367730006656</v>
      </c>
      <c r="CP1206" s="14">
        <f>Таблица1[[#This Row],[Т9]]-Таблица1[[#This Row],[Т1]]</f>
        <v>990.75101222879312</v>
      </c>
      <c r="CQ1206" s="14">
        <f>Таблица1[[#This Row],[Т9]]-Таблица1[[#This Row],[угол обхв6]]</f>
        <v>47016.620074900398</v>
      </c>
      <c r="CR1206" s="14">
        <f>Таблица1[[#This Row],[Т9]]-Таблица1[[#This Row],[угол обхв5]]</f>
        <v>1628.4573316540918</v>
      </c>
      <c r="CS1206" s="14">
        <f>Таблица1[[#This Row],[Т9]]-Таблица1[[#This Row],[угол обхв4]]</f>
        <v>59764.914629203318</v>
      </c>
      <c r="CT1206" s="14">
        <f>Таблица1[[#This Row],[Lкан_прям, мм]]+Таблица1[[#This Row],[Lкан_дуг, мм]]+Таблица1[[#This Row],[Lкан_леб,мм]]</f>
        <v>85045.326329871838</v>
      </c>
      <c r="CU1206" s="16">
        <f>Таблица1[[#This Row],[Lкан_леб,мм]]</f>
        <v>58136.457297549226</v>
      </c>
      <c r="CV1206" s="14">
        <f>2534431-(Таблица1[[#This Row],[Т23]]+Таблица1[[#This Row],[угол обхв3]])</f>
        <v>2449192.1309676776</v>
      </c>
      <c r="CW1206" s="50">
        <f>SUM(X1206:AC1206,AD1206:AI1206)-Таблица1[[#This Row],[lподв_min, мм]]</f>
        <v>24324.011931797533</v>
      </c>
      <c r="CX1206" s="17">
        <f>CW1645-Таблица1[[#This Row],[Суммарная длина каната]]</f>
        <v>-2426109.8360296851</v>
      </c>
    </row>
    <row r="1207" spans="1:102" x14ac:dyDescent="0.25">
      <c r="A1207" s="21">
        <v>1206</v>
      </c>
      <c r="B1207" s="10">
        <v>29.875714285714281</v>
      </c>
      <c r="C1207" s="10">
        <v>47.936734693877547</v>
      </c>
      <c r="D1207" s="11">
        <v>8810.3377210116141</v>
      </c>
      <c r="E1207" s="11">
        <v>7662.3528810093303</v>
      </c>
      <c r="F1207" s="11">
        <v>8026.0876011091786</v>
      </c>
      <c r="G1207" s="11">
        <v>8104.8918617025765</v>
      </c>
      <c r="H1207" s="11">
        <v>8402.3372310116138</v>
      </c>
      <c r="I1207" s="11">
        <v>5025.4175722546133</v>
      </c>
      <c r="J1207" s="11">
        <v>2636.935308754717</v>
      </c>
      <c r="K1207" s="11">
        <v>25318.638087195493</v>
      </c>
      <c r="L1207" s="11">
        <v>1590.2309451271169</v>
      </c>
      <c r="M1207" s="11">
        <v>58136.457297549226</v>
      </c>
      <c r="N1207" s="11">
        <v>9430.7461650951063</v>
      </c>
      <c r="O1207" s="11">
        <v>17016.186564069536</v>
      </c>
      <c r="P1207" s="43">
        <v>11099.671749217187</v>
      </c>
      <c r="Q1207" s="11">
        <v>14141.06461308231</v>
      </c>
      <c r="R1207" s="11">
        <v>9213.8149457330801</v>
      </c>
      <c r="S1207" s="11">
        <v>8995.2141375289521</v>
      </c>
      <c r="T1207" s="11">
        <v>8810.3377210116141</v>
      </c>
      <c r="U1207" s="11">
        <v>7662.3528810093303</v>
      </c>
      <c r="V1207" s="11">
        <v>7963.1651490699642</v>
      </c>
      <c r="W1207" s="11">
        <v>7979.3459934735783</v>
      </c>
      <c r="X1207" s="12">
        <v>0</v>
      </c>
      <c r="Y1207" s="12">
        <v>624.92309026985129</v>
      </c>
      <c r="Z1207" s="12">
        <v>357.90474842214519</v>
      </c>
      <c r="AA1207" s="44">
        <v>232.04019061955907</v>
      </c>
      <c r="AB1207" s="45">
        <v>375.36291581556162</v>
      </c>
      <c r="AC1207" s="12">
        <v>0</v>
      </c>
      <c r="AD1207" s="12">
        <v>12748.294554302918</v>
      </c>
      <c r="AE1207" s="12">
        <v>3324.4005231598994</v>
      </c>
      <c r="AF1207" s="12">
        <v>5480.5321821881498</v>
      </c>
      <c r="AG1207" s="44">
        <v>1128.4755203370612</v>
      </c>
      <c r="AH1207" s="45">
        <v>2636.9353072074641</v>
      </c>
      <c r="AI1207" s="12">
        <v>0</v>
      </c>
      <c r="AJ1207" s="12">
        <v>-27.89240189123176</v>
      </c>
      <c r="AK1207" s="12">
        <v>59.866067698806077</v>
      </c>
      <c r="AL1207" s="12">
        <v>110.12692934655223</v>
      </c>
      <c r="AM1207" s="44">
        <v>142.71252640515971</v>
      </c>
      <c r="AN1207" s="45">
        <v>89.999999782718277</v>
      </c>
      <c r="AO1207" s="12">
        <v>0</v>
      </c>
      <c r="AP1207" s="12">
        <v>-2027.4169223507167</v>
      </c>
      <c r="AQ1207" s="12">
        <v>9783.6067027561294</v>
      </c>
      <c r="AR1207" s="12">
        <v>11482.756260763203</v>
      </c>
      <c r="AS1207" s="44">
        <v>9460.9872510407185</v>
      </c>
      <c r="AT1207" s="45">
        <v>8402.3377210116141</v>
      </c>
      <c r="AU1207" s="12">
        <v>0</v>
      </c>
      <c r="AV1207" s="12">
        <v>11412.975279032768</v>
      </c>
      <c r="AW1207" s="12">
        <v>17221.011955468097</v>
      </c>
      <c r="AX1207" s="12">
        <v>14000.671390263151</v>
      </c>
      <c r="AY1207" s="44">
        <v>8670.6069110399112</v>
      </c>
      <c r="AZ1207" s="45">
        <v>7662.3528794620797</v>
      </c>
      <c r="BA1207" s="12">
        <v>0</v>
      </c>
      <c r="BB1207" s="12">
        <v>9239.8786193152664</v>
      </c>
      <c r="BC1207" s="12">
        <v>11452.53228687821</v>
      </c>
      <c r="BD1207" s="12">
        <v>9596.8994572790962</v>
      </c>
      <c r="BE1207" s="44">
        <v>8563.1654157039757</v>
      </c>
      <c r="BF1207" s="45">
        <v>8402.3377310116157</v>
      </c>
      <c r="BG1207" s="12">
        <v>0</v>
      </c>
      <c r="BH1207" s="12">
        <v>17376.788255646239</v>
      </c>
      <c r="BI1207" s="12">
        <v>14345.890004480871</v>
      </c>
      <c r="BJ1207" s="12">
        <v>8854.8209147097932</v>
      </c>
      <c r="BK1207" s="44">
        <v>7986.9601074983721</v>
      </c>
      <c r="BL1207" s="45">
        <v>5025.4175722546152</v>
      </c>
      <c r="BM1207" s="12">
        <v>0</v>
      </c>
      <c r="BN1207" s="12">
        <v>0</v>
      </c>
      <c r="BO1207" s="12">
        <v>87.758469590037848</v>
      </c>
      <c r="BP1207" s="12">
        <v>50.260861647746154</v>
      </c>
      <c r="BQ1207" s="48">
        <v>32.585597058607476</v>
      </c>
      <c r="BR1207" s="49">
        <v>52.712526622441423</v>
      </c>
      <c r="BS1207" s="13">
        <v>0</v>
      </c>
      <c r="BT1207" s="12">
        <v>193.54270245076748</v>
      </c>
      <c r="BV1207" s="14">
        <f>Таблица1[[#This Row],[Lкан_леб,мм]]</f>
        <v>58136.457297549226</v>
      </c>
      <c r="BW1207" s="50">
        <f>Таблица1[[#This Row],[угол обхв4]]+Таблица1[[#This Row],[Lдуг 3,мм]]</f>
        <v>12748.294554302918</v>
      </c>
      <c r="BX1207" s="54">
        <f>Таблица1[[#This Row],[угол обхв5]]+Таблица1[[#This Row],[Y5, мм]]</f>
        <v>58761.380387819081</v>
      </c>
      <c r="BY1207" s="14">
        <f>Таблица1[[#This Row],[угол обхв6]]+Таблица1[[#This Row],[Lдуг 4,мм]]</f>
        <v>16072.695077462817</v>
      </c>
      <c r="BZ1207" s="14">
        <f>Таблица1[[#This Row],[Т1]]+Таблица1[[#This Row],[X6, мм]]</f>
        <v>59119.285136241226</v>
      </c>
      <c r="CA1207" s="14">
        <f>Таблица1[[#This Row],[Т2]]+Таблица1[[#This Row],[Lдуг 5,мм]]</f>
        <v>21553.227259650965</v>
      </c>
      <c r="CB1207" s="14">
        <f>Таблица1[[#This Row],[Т3]]+Таблица1[[#This Row],[Y6, мм]]</f>
        <v>59351.325326860788</v>
      </c>
      <c r="CC1207" s="14">
        <f>Таблица1[[#This Row],[Т4]]+Таблица1[[#This Row],[Lдуг 6,мм]]</f>
        <v>22681.702779988027</v>
      </c>
      <c r="CD1207" s="14">
        <f>Таблица1[[#This Row],[Т5]]+Таблица1[[#This Row],[Lдуг 1,мм]]</f>
        <v>59726.688242676348</v>
      </c>
      <c r="CE1207" s="14">
        <f>Таблица1[[#This Row],[Т6]]+Таблица1[[#This Row],[Lпрям1, мм]]</f>
        <v>25318.63808719549</v>
      </c>
      <c r="CF1207" s="15">
        <f>Таблица1[[#This Row],[Т7]]+Таблица1[[#This Row],[Lдуг 2,мм]]</f>
        <v>59726.688242676348</v>
      </c>
      <c r="CG1207" s="14">
        <f>Таблица1[[#This Row],[Т8]]+Таблица1[[#This Row],[Lпрям2, мм]]</f>
        <v>25318.63808719549</v>
      </c>
      <c r="CH1207" s="14">
        <f>Таблица1[[#This Row],[Т9]]-Таблица1[[#This Row],[Т9]]</f>
        <v>0</v>
      </c>
      <c r="CI1207" s="50">
        <f>Таблица1[[#This Row],[Т9]]-Таблица1[[#This Row],[Т8]]</f>
        <v>34408.050155480858</v>
      </c>
      <c r="CJ1207" s="54">
        <f>Таблица1[[#This Row],[Т9]]-Таблица1[[#This Row],[Т7]]</f>
        <v>0</v>
      </c>
      <c r="CK1207" s="14">
        <f>Таблица1[[#This Row],[Т9]]-Таблица1[[#This Row],[Т6]]</f>
        <v>37044.985462688317</v>
      </c>
      <c r="CL1207" s="14">
        <f>Таблица1[[#This Row],[Т9]]-Таблица1[[#This Row],[Т5]]</f>
        <v>375.36291581555997</v>
      </c>
      <c r="CM1207" s="14">
        <f>Таблица1[[#This Row],[Т9]]-Таблица1[[#This Row],[Т4]]</f>
        <v>38173.460983025383</v>
      </c>
      <c r="CN1207" s="14">
        <f>Таблица1[[#This Row],[Т9]]-Таблица1[[#This Row],[Т3]]</f>
        <v>607.40310643512203</v>
      </c>
      <c r="CO1207" s="14">
        <f>Таблица1[[#This Row],[Т9]]-Таблица1[[#This Row],[Т2]]</f>
        <v>43653.993165213527</v>
      </c>
      <c r="CP1207" s="14">
        <f>Таблица1[[#This Row],[Т9]]-Таблица1[[#This Row],[Т1]]</f>
        <v>965.30785485726665</v>
      </c>
      <c r="CQ1207" s="14">
        <f>Таблица1[[#This Row],[Т9]]-Таблица1[[#This Row],[угол обхв6]]</f>
        <v>46978.393688373428</v>
      </c>
      <c r="CR1207" s="14">
        <f>Таблица1[[#This Row],[Т9]]-Таблица1[[#This Row],[угол обхв5]]</f>
        <v>1590.2309451271212</v>
      </c>
      <c r="CS1207" s="14">
        <f>Таблица1[[#This Row],[Т9]]-Таблица1[[#This Row],[угол обхв4]]</f>
        <v>59726.688242676348</v>
      </c>
      <c r="CT1207" s="14">
        <f>Таблица1[[#This Row],[Lкан_прям, мм]]+Таблица1[[#This Row],[Lкан_дуг, мм]]+Таблица1[[#This Row],[Lкан_леб,мм]]</f>
        <v>85045.326329871838</v>
      </c>
      <c r="CU1207" s="16">
        <f>Таблица1[[#This Row],[Lкан_леб,мм]]</f>
        <v>58136.457297549226</v>
      </c>
      <c r="CV1207" s="14">
        <f>2534431-(Таблица1[[#This Row],[Т23]]+Таблица1[[#This Row],[угол обхв3]])</f>
        <v>2449192.1309676776</v>
      </c>
      <c r="CW1207" s="50">
        <f>SUM(X1207:AC1207,AD1207:AI1207)-Таблица1[[#This Row],[lподв_min, мм]]</f>
        <v>24271.933723567894</v>
      </c>
      <c r="CX1207" s="17">
        <f>CW1646-Таблица1[[#This Row],[Суммарная длина каната]]</f>
        <v>-2426155.5051375092</v>
      </c>
    </row>
    <row r="1208" spans="1:102" x14ac:dyDescent="0.25">
      <c r="A1208" s="21">
        <v>1207</v>
      </c>
      <c r="B1208" s="10">
        <v>29.875714285714281</v>
      </c>
      <c r="C1208" s="10">
        <v>50.620816326530601</v>
      </c>
      <c r="D1208" s="11">
        <v>9197.5056473314871</v>
      </c>
      <c r="E1208" s="11">
        <v>7629.1944443591938</v>
      </c>
      <c r="F1208" s="11">
        <v>8393.39228281139</v>
      </c>
      <c r="G1208" s="11">
        <v>8034.5223326177866</v>
      </c>
      <c r="H1208" s="11">
        <v>8789.5051573314886</v>
      </c>
      <c r="I1208" s="11">
        <v>4938.56682522556</v>
      </c>
      <c r="J1208" s="11">
        <v>2690.6276191336333</v>
      </c>
      <c r="K1208" s="11">
        <v>25356.864473722173</v>
      </c>
      <c r="L1208" s="11">
        <v>1552.0045586004471</v>
      </c>
      <c r="M1208" s="11">
        <v>58136.457297549226</v>
      </c>
      <c r="N1208" s="11">
        <v>9430.7461650951063</v>
      </c>
      <c r="O1208" s="11">
        <v>17016.186564069536</v>
      </c>
      <c r="P1208" s="43">
        <v>11180.936967598871</v>
      </c>
      <c r="Q1208" s="11">
        <v>14208.005598191046</v>
      </c>
      <c r="R1208" s="11">
        <v>9538.1237611541437</v>
      </c>
      <c r="S1208" s="11">
        <v>8979.4878571165445</v>
      </c>
      <c r="T1208" s="11">
        <v>9197.5056473314871</v>
      </c>
      <c r="U1208" s="11">
        <v>7629.1944443591938</v>
      </c>
      <c r="V1208" s="11">
        <v>8336.4180400900041</v>
      </c>
      <c r="W1208" s="11">
        <v>7906.1676066965156</v>
      </c>
      <c r="X1208" s="12">
        <v>0</v>
      </c>
      <c r="Y1208" s="12">
        <v>612.1112719756959</v>
      </c>
      <c r="Z1208" s="12">
        <v>351.6033734684035</v>
      </c>
      <c r="AA1208" s="44">
        <v>232.04019061955896</v>
      </c>
      <c r="AB1208" s="45">
        <v>356.24972253678868</v>
      </c>
      <c r="AC1208" s="12">
        <v>0</v>
      </c>
      <c r="AD1208" s="12">
        <v>12748.294554302918</v>
      </c>
      <c r="AE1208" s="12">
        <v>3308.9345992767858</v>
      </c>
      <c r="AF1208" s="12">
        <v>5480.5321821881498</v>
      </c>
      <c r="AG1208" s="44">
        <v>1128.4755203370605</v>
      </c>
      <c r="AH1208" s="45">
        <v>2690.6276176172569</v>
      </c>
      <c r="AI1208" s="12">
        <v>0</v>
      </c>
      <c r="AJ1208" s="12">
        <v>-27.89240189123176</v>
      </c>
      <c r="AK1208" s="12">
        <v>58.066893394532556</v>
      </c>
      <c r="AL1208" s="12">
        <v>107.4428477138992</v>
      </c>
      <c r="AM1208" s="44">
        <v>140.02844477250665</v>
      </c>
      <c r="AN1208" s="45">
        <v>89.999999787054207</v>
      </c>
      <c r="AO1208" s="12">
        <v>0</v>
      </c>
      <c r="AP1208" s="12">
        <v>-2027.4169223507167</v>
      </c>
      <c r="AQ1208" s="12">
        <v>9777.0019763549717</v>
      </c>
      <c r="AR1208" s="12">
        <v>11570.175670601375</v>
      </c>
      <c r="AS1208" s="44">
        <v>9800.2259085235619</v>
      </c>
      <c r="AT1208" s="45">
        <v>8789.5056473314871</v>
      </c>
      <c r="AU1208" s="12">
        <v>0</v>
      </c>
      <c r="AV1208" s="12">
        <v>11412.975279032768</v>
      </c>
      <c r="AW1208" s="12">
        <v>17231.989513930683</v>
      </c>
      <c r="AX1208" s="12">
        <v>14085.705834965893</v>
      </c>
      <c r="AY1208" s="44">
        <v>8666.8115638924828</v>
      </c>
      <c r="AZ1208" s="45">
        <v>7629.1944428428196</v>
      </c>
      <c r="BA1208" s="12">
        <v>0</v>
      </c>
      <c r="BB1208" s="12">
        <v>9239.8786193152664</v>
      </c>
      <c r="BC1208" s="12">
        <v>11527.192778858736</v>
      </c>
      <c r="BD1208" s="12">
        <v>9927.3624641566475</v>
      </c>
      <c r="BE1208" s="44">
        <v>8935.4034999620708</v>
      </c>
      <c r="BF1208" s="45">
        <v>8789.5056573314887</v>
      </c>
      <c r="BG1208" s="12">
        <v>0</v>
      </c>
      <c r="BH1208" s="12">
        <v>17376.788255646239</v>
      </c>
      <c r="BI1208" s="12">
        <v>14423.808548052191</v>
      </c>
      <c r="BJ1208" s="12">
        <v>8857.188093891391</v>
      </c>
      <c r="BK1208" s="44">
        <v>7941.8707375832573</v>
      </c>
      <c r="BL1208" s="45">
        <v>4938.5668252255618</v>
      </c>
      <c r="BM1208" s="12">
        <v>0</v>
      </c>
      <c r="BN1208" s="12">
        <v>0</v>
      </c>
      <c r="BO1208" s="12">
        <v>85.959295285764327</v>
      </c>
      <c r="BP1208" s="12">
        <v>49.375954319366635</v>
      </c>
      <c r="BQ1208" s="48">
        <v>32.585597058607462</v>
      </c>
      <c r="BR1208" s="49">
        <v>50.028444985452445</v>
      </c>
      <c r="BS1208" s="13">
        <v>0</v>
      </c>
      <c r="BT1208" s="12">
        <v>193.54270245076748</v>
      </c>
      <c r="BV1208" s="14">
        <f>Таблица1[[#This Row],[Lкан_леб,мм]]</f>
        <v>58136.457297549226</v>
      </c>
      <c r="BW1208" s="50">
        <f>Таблица1[[#This Row],[угол обхв4]]+Таблица1[[#This Row],[Lдуг 3,мм]]</f>
        <v>12748.294554302918</v>
      </c>
      <c r="BX1208" s="54">
        <f>Таблица1[[#This Row],[угол обхв5]]+Таблица1[[#This Row],[Y5, мм]]</f>
        <v>58748.568569524919</v>
      </c>
      <c r="BY1208" s="14">
        <f>Таблица1[[#This Row],[угол обхв6]]+Таблица1[[#This Row],[Lдуг 4,мм]]</f>
        <v>16057.229153579705</v>
      </c>
      <c r="BZ1208" s="14">
        <f>Таблица1[[#This Row],[Т1]]+Таблица1[[#This Row],[X6, мм]]</f>
        <v>59100.171942993322</v>
      </c>
      <c r="CA1208" s="14">
        <f>Таблица1[[#This Row],[Т2]]+Таблица1[[#This Row],[Lдуг 5,мм]]</f>
        <v>21537.761335767857</v>
      </c>
      <c r="CB1208" s="14">
        <f>Таблица1[[#This Row],[Т3]]+Таблица1[[#This Row],[Y6, мм]]</f>
        <v>59332.212133612884</v>
      </c>
      <c r="CC1208" s="14">
        <f>Таблица1[[#This Row],[Т4]]+Таблица1[[#This Row],[Lдуг 6,мм]]</f>
        <v>22666.236856104915</v>
      </c>
      <c r="CD1208" s="14">
        <f>Таблица1[[#This Row],[Т5]]+Таблица1[[#This Row],[Lдуг 1,мм]]</f>
        <v>59688.461856149675</v>
      </c>
      <c r="CE1208" s="14">
        <f>Таблица1[[#This Row],[Т6]]+Таблица1[[#This Row],[Lпрям1, мм]]</f>
        <v>25356.864473722173</v>
      </c>
      <c r="CF1208" s="15">
        <f>Таблица1[[#This Row],[Т7]]+Таблица1[[#This Row],[Lдуг 2,мм]]</f>
        <v>59688.461856149675</v>
      </c>
      <c r="CG1208" s="14">
        <f>Таблица1[[#This Row],[Т8]]+Таблица1[[#This Row],[Lпрям2, мм]]</f>
        <v>25356.864473722173</v>
      </c>
      <c r="CH1208" s="14">
        <f>Таблица1[[#This Row],[Т9]]-Таблица1[[#This Row],[Т9]]</f>
        <v>0</v>
      </c>
      <c r="CI1208" s="50">
        <f>Таблица1[[#This Row],[Т9]]-Таблица1[[#This Row],[Т8]]</f>
        <v>34331.597382427499</v>
      </c>
      <c r="CJ1208" s="54">
        <f>Таблица1[[#This Row],[Т9]]-Таблица1[[#This Row],[Т7]]</f>
        <v>0</v>
      </c>
      <c r="CK1208" s="14">
        <f>Таблица1[[#This Row],[Т9]]-Таблица1[[#This Row],[Т6]]</f>
        <v>37022.22500004476</v>
      </c>
      <c r="CL1208" s="14">
        <f>Таблица1[[#This Row],[Т9]]-Таблица1[[#This Row],[Т5]]</f>
        <v>356.24972253679152</v>
      </c>
      <c r="CM1208" s="14">
        <f>Таблица1[[#This Row],[Т9]]-Таблица1[[#This Row],[Т4]]</f>
        <v>38150.700520381819</v>
      </c>
      <c r="CN1208" s="14">
        <f>Таблица1[[#This Row],[Т9]]-Таблица1[[#This Row],[Т3]]</f>
        <v>588.28991315635358</v>
      </c>
      <c r="CO1208" s="14">
        <f>Таблица1[[#This Row],[Т9]]-Таблица1[[#This Row],[Т2]]</f>
        <v>43631.232702569971</v>
      </c>
      <c r="CP1208" s="14">
        <f>Таблица1[[#This Row],[Т9]]-Таблица1[[#This Row],[Т1]]</f>
        <v>939.893286624756</v>
      </c>
      <c r="CQ1208" s="14">
        <f>Таблица1[[#This Row],[Т9]]-Таблица1[[#This Row],[угол обхв6]]</f>
        <v>46940.167301846755</v>
      </c>
      <c r="CR1208" s="14">
        <f>Таблица1[[#This Row],[Т9]]-Таблица1[[#This Row],[угол обхв5]]</f>
        <v>1552.0045586004489</v>
      </c>
      <c r="CS1208" s="14">
        <f>Таблица1[[#This Row],[Т9]]-Таблица1[[#This Row],[угол обхв4]]</f>
        <v>59688.461856149675</v>
      </c>
      <c r="CT1208" s="14">
        <f>Таблица1[[#This Row],[Lкан_прям, мм]]+Таблица1[[#This Row],[Lкан_дуг, мм]]+Таблица1[[#This Row],[Lкан_леб,мм]]</f>
        <v>85045.326329871838</v>
      </c>
      <c r="CU1208" s="16">
        <f>Таблица1[[#This Row],[Lкан_леб,мм]]</f>
        <v>58136.457297549226</v>
      </c>
      <c r="CV1208" s="14">
        <f>2534431-(Таблица1[[#This Row],[Т23]]+Таблица1[[#This Row],[угол обхв3]])</f>
        <v>2449192.1309676776</v>
      </c>
      <c r="CW1208" s="50">
        <f>SUM(X1208:AC1208,AD1208:AI1208)-Таблица1[[#This Row],[lподв_min, мм]]</f>
        <v>24218.241413188982</v>
      </c>
      <c r="CX1208" s="17">
        <f>CW1647-Таблица1[[#This Row],[Суммарная длина каната]]</f>
        <v>-2426166.1856095348</v>
      </c>
    </row>
    <row r="1209" spans="1:102" x14ac:dyDescent="0.25">
      <c r="A1209" s="21">
        <v>1208</v>
      </c>
      <c r="B1209" s="10">
        <v>29.875714285714281</v>
      </c>
      <c r="C1209" s="10">
        <v>53.304897959183663</v>
      </c>
      <c r="D1209" s="11">
        <v>9585.801595060655</v>
      </c>
      <c r="E1209" s="11">
        <v>7614.2030445239725</v>
      </c>
      <c r="F1209" s="11">
        <v>8763.5893330342933</v>
      </c>
      <c r="G1209" s="11">
        <v>7981.4304892683622</v>
      </c>
      <c r="H1209" s="11">
        <v>9177.8011050606565</v>
      </c>
      <c r="I1209" s="11">
        <v>4868.2804529023852</v>
      </c>
      <c r="J1209" s="11">
        <v>2745.9225916215873</v>
      </c>
      <c r="K1209" s="11">
        <v>25395.090860248485</v>
      </c>
      <c r="L1209" s="11">
        <v>1513.778172074117</v>
      </c>
      <c r="M1209" s="11">
        <v>58136.457297549226</v>
      </c>
      <c r="N1209" s="11">
        <v>9430.7461650951063</v>
      </c>
      <c r="O1209" s="11">
        <v>17016.186564069536</v>
      </c>
      <c r="P1209" s="43">
        <v>11258.978257186092</v>
      </c>
      <c r="Q1209" s="11">
        <v>14278.678707118801</v>
      </c>
      <c r="R1209" s="11">
        <v>9862.8132299991794</v>
      </c>
      <c r="S1209" s="11">
        <v>8978.9658642507875</v>
      </c>
      <c r="T1209" s="11">
        <v>9585.801595060655</v>
      </c>
      <c r="U1209" s="11">
        <v>7614.2030445239725</v>
      </c>
      <c r="V1209" s="11">
        <v>8712.6883097909977</v>
      </c>
      <c r="W1209" s="11">
        <v>7850.5485354596512</v>
      </c>
      <c r="X1209" s="12">
        <v>0</v>
      </c>
      <c r="Y1209" s="12">
        <v>599.26728064599013</v>
      </c>
      <c r="Z1209" s="12">
        <v>345.33417155021232</v>
      </c>
      <c r="AA1209" s="44">
        <v>232.0401906195585</v>
      </c>
      <c r="AB1209" s="45">
        <v>337.13652925835578</v>
      </c>
      <c r="AC1209" s="12">
        <v>0</v>
      </c>
      <c r="AD1209" s="12">
        <v>12748.294554302918</v>
      </c>
      <c r="AE1209" s="12">
        <v>3291.8660132846185</v>
      </c>
      <c r="AF1209" s="12">
        <v>5480.5321821881498</v>
      </c>
      <c r="AG1209" s="44">
        <v>1128.4755203370594</v>
      </c>
      <c r="AH1209" s="45">
        <v>2745.9225901357458</v>
      </c>
      <c r="AI1209" s="12">
        <v>0</v>
      </c>
      <c r="AJ1209" s="12">
        <v>-27.89240189123176</v>
      </c>
      <c r="AK1209" s="12">
        <v>56.263201004104204</v>
      </c>
      <c r="AL1209" s="12">
        <v>104.75876608124615</v>
      </c>
      <c r="AM1209" s="44">
        <v>137.34436313985356</v>
      </c>
      <c r="AN1209" s="45">
        <v>89.999999791342319</v>
      </c>
      <c r="AO1209" s="12">
        <v>0</v>
      </c>
      <c r="AP1209" s="12">
        <v>-2027.4169223507167</v>
      </c>
      <c r="AQ1209" s="12">
        <v>9770.0379835131516</v>
      </c>
      <c r="AR1209" s="12">
        <v>11653.517102686828</v>
      </c>
      <c r="AS1209" s="44">
        <v>10139.270127425931</v>
      </c>
      <c r="AT1209" s="45">
        <v>9177.801595060655</v>
      </c>
      <c r="AU1209" s="12">
        <v>0</v>
      </c>
      <c r="AV1209" s="12">
        <v>11412.975279032768</v>
      </c>
      <c r="AW1209" s="12">
        <v>17242.781051986996</v>
      </c>
      <c r="AX1209" s="12">
        <v>14174.740747782738</v>
      </c>
      <c r="AY1209" s="44">
        <v>8678.9065636697615</v>
      </c>
      <c r="AZ1209" s="45">
        <v>7614.2030430381328</v>
      </c>
      <c r="BA1209" s="12">
        <v>0</v>
      </c>
      <c r="BB1209" s="12">
        <v>9239.8786193152664</v>
      </c>
      <c r="BC1209" s="12">
        <v>11598.270075604138</v>
      </c>
      <c r="BD1209" s="12">
        <v>10257.352075499917</v>
      </c>
      <c r="BE1209" s="44">
        <v>9309.3446976339037</v>
      </c>
      <c r="BF1209" s="45">
        <v>9177.8016050606566</v>
      </c>
      <c r="BG1209" s="12">
        <v>0</v>
      </c>
      <c r="BH1209" s="12">
        <v>17376.788255646239</v>
      </c>
      <c r="BI1209" s="12">
        <v>14505.273195036263</v>
      </c>
      <c r="BJ1209" s="12">
        <v>8875.027904914723</v>
      </c>
      <c r="BK1209" s="44">
        <v>7914.2623451049985</v>
      </c>
      <c r="BL1209" s="45">
        <v>4868.280452902387</v>
      </c>
      <c r="BM1209" s="12">
        <v>0</v>
      </c>
      <c r="BN1209" s="12">
        <v>0</v>
      </c>
      <c r="BO1209" s="12">
        <v>84.15560289533596</v>
      </c>
      <c r="BP1209" s="12">
        <v>48.495565077141947</v>
      </c>
      <c r="BQ1209" s="48">
        <v>32.585597058607398</v>
      </c>
      <c r="BR1209" s="49">
        <v>47.34436334851123</v>
      </c>
      <c r="BS1209" s="13">
        <v>0</v>
      </c>
      <c r="BT1209" s="12">
        <v>193.54270245076748</v>
      </c>
      <c r="BV1209" s="14">
        <f>Таблица1[[#This Row],[Lкан_леб,мм]]</f>
        <v>58136.457297549226</v>
      </c>
      <c r="BW1209" s="50">
        <f>Таблица1[[#This Row],[угол обхв4]]+Таблица1[[#This Row],[Lдуг 3,мм]]</f>
        <v>12748.294554302918</v>
      </c>
      <c r="BX1209" s="54">
        <f>Таблица1[[#This Row],[угол обхв5]]+Таблица1[[#This Row],[Y5, мм]]</f>
        <v>58735.724578195215</v>
      </c>
      <c r="BY1209" s="14">
        <f>Таблица1[[#This Row],[угол обхв6]]+Таблица1[[#This Row],[Lдуг 4,мм]]</f>
        <v>16040.160567587536</v>
      </c>
      <c r="BZ1209" s="14">
        <f>Таблица1[[#This Row],[Т1]]+Таблица1[[#This Row],[X6, мм]]</f>
        <v>59081.058749745425</v>
      </c>
      <c r="CA1209" s="14">
        <f>Таблица1[[#This Row],[Т2]]+Таблица1[[#This Row],[Lдуг 5,мм]]</f>
        <v>21520.692749775684</v>
      </c>
      <c r="CB1209" s="14">
        <f>Таблица1[[#This Row],[Т3]]+Таблица1[[#This Row],[Y6, мм]]</f>
        <v>59313.098940364987</v>
      </c>
      <c r="CC1209" s="14">
        <f>Таблица1[[#This Row],[Т4]]+Таблица1[[#This Row],[Lдуг 6,мм]]</f>
        <v>22649.168270112743</v>
      </c>
      <c r="CD1209" s="14">
        <f>Таблица1[[#This Row],[Т5]]+Таблица1[[#This Row],[Lдуг 1,мм]]</f>
        <v>59650.235469623345</v>
      </c>
      <c r="CE1209" s="14">
        <f>Таблица1[[#This Row],[Т6]]+Таблица1[[#This Row],[Lпрям1, мм]]</f>
        <v>25395.090860248489</v>
      </c>
      <c r="CF1209" s="15">
        <f>Таблица1[[#This Row],[Т7]]+Таблица1[[#This Row],[Lдуг 2,мм]]</f>
        <v>59650.235469623345</v>
      </c>
      <c r="CG1209" s="14">
        <f>Таблица1[[#This Row],[Т8]]+Таблица1[[#This Row],[Lпрям2, мм]]</f>
        <v>25395.090860248489</v>
      </c>
      <c r="CH1209" s="14">
        <f>Таблица1[[#This Row],[Т9]]-Таблица1[[#This Row],[Т9]]</f>
        <v>0</v>
      </c>
      <c r="CI1209" s="50">
        <f>Таблица1[[#This Row],[Т9]]-Таблица1[[#This Row],[Т8]]</f>
        <v>34255.144609374853</v>
      </c>
      <c r="CJ1209" s="54">
        <f>Таблица1[[#This Row],[Т9]]-Таблица1[[#This Row],[Т7]]</f>
        <v>0</v>
      </c>
      <c r="CK1209" s="14">
        <f>Таблица1[[#This Row],[Т9]]-Таблица1[[#This Row],[Т6]]</f>
        <v>37001.067199510602</v>
      </c>
      <c r="CL1209" s="14">
        <f>Таблица1[[#This Row],[Т9]]-Таблица1[[#This Row],[Т5]]</f>
        <v>337.13652925835777</v>
      </c>
      <c r="CM1209" s="14">
        <f>Таблица1[[#This Row],[Т9]]-Таблица1[[#This Row],[Т4]]</f>
        <v>38129.542719847661</v>
      </c>
      <c r="CN1209" s="14">
        <f>Таблица1[[#This Row],[Т9]]-Таблица1[[#This Row],[Т3]]</f>
        <v>569.17671987791982</v>
      </c>
      <c r="CO1209" s="14">
        <f>Таблица1[[#This Row],[Т9]]-Таблица1[[#This Row],[Т2]]</f>
        <v>43610.074902035805</v>
      </c>
      <c r="CP1209" s="14">
        <f>Таблица1[[#This Row],[Т9]]-Таблица1[[#This Row],[Т1]]</f>
        <v>914.51089142812998</v>
      </c>
      <c r="CQ1209" s="14">
        <f>Таблица1[[#This Row],[Т9]]-Таблица1[[#This Row],[угол обхв6]]</f>
        <v>46901.940915320425</v>
      </c>
      <c r="CR1209" s="14">
        <f>Таблица1[[#This Row],[Т9]]-Таблица1[[#This Row],[угол обхв5]]</f>
        <v>1513.7781720741186</v>
      </c>
      <c r="CS1209" s="14">
        <f>Таблица1[[#This Row],[Т9]]-Таблица1[[#This Row],[угол обхв4]]</f>
        <v>59650.235469623345</v>
      </c>
      <c r="CT1209" s="14">
        <f>Таблица1[[#This Row],[Lкан_прям, мм]]+Таблица1[[#This Row],[Lкан_дуг, мм]]+Таблица1[[#This Row],[Lкан_леб,мм]]</f>
        <v>85045.326329871838</v>
      </c>
      <c r="CU1209" s="16">
        <f>Таблица1[[#This Row],[Lкан_леб,мм]]</f>
        <v>58136.457297549226</v>
      </c>
      <c r="CV1209" s="14">
        <f>2534431-(Таблица1[[#This Row],[Т23]]+Таблица1[[#This Row],[угол обхв3]])</f>
        <v>2449192.1309676776</v>
      </c>
      <c r="CW1209" s="50">
        <f>SUM(X1209:AC1209,AD1209:AI1209)-Таблица1[[#This Row],[lподв_min, мм]]</f>
        <v>24162.94644070102</v>
      </c>
      <c r="CX1209" s="17">
        <f>CW1648-Таблица1[[#This Row],[Суммарная длина каната]]</f>
        <v>-2426202.1596324993</v>
      </c>
    </row>
    <row r="1210" spans="1:102" x14ac:dyDescent="0.25">
      <c r="A1210" s="21">
        <v>1209</v>
      </c>
      <c r="B1210" s="10">
        <v>29.875714285714281</v>
      </c>
      <c r="C1210" s="10">
        <v>55.988979591836724</v>
      </c>
      <c r="D1210" s="11">
        <v>9974.3735837894255</v>
      </c>
      <c r="E1210" s="11">
        <v>7617.4115749166622</v>
      </c>
      <c r="F1210" s="11">
        <v>9135.8664831040569</v>
      </c>
      <c r="G1210" s="11">
        <v>7945.7328232394257</v>
      </c>
      <c r="H1210" s="11">
        <v>9566.373093789427</v>
      </c>
      <c r="I1210" s="11">
        <v>4814.6040390314265</v>
      </c>
      <c r="J1210" s="11">
        <v>2802.8075358852361</v>
      </c>
      <c r="K1210" s="11">
        <v>25433.317246774448</v>
      </c>
      <c r="L1210" s="11">
        <v>1475.5517855481667</v>
      </c>
      <c r="M1210" s="11">
        <v>58136.457297549226</v>
      </c>
      <c r="N1210" s="11">
        <v>9430.7461650951063</v>
      </c>
      <c r="O1210" s="11">
        <v>17016.186564069536</v>
      </c>
      <c r="P1210" s="43">
        <v>11333.624383511264</v>
      </c>
      <c r="Q1210" s="11">
        <v>14352.928872307824</v>
      </c>
      <c r="R1210" s="11">
        <v>10187.170934154359</v>
      </c>
      <c r="S1210" s="11">
        <v>8993.649304263472</v>
      </c>
      <c r="T1210" s="11">
        <v>9974.3735837894255</v>
      </c>
      <c r="U1210" s="11">
        <v>7617.4115749166622</v>
      </c>
      <c r="V1210" s="11">
        <v>9091.1503639312104</v>
      </c>
      <c r="W1210" s="11">
        <v>7812.6108164707475</v>
      </c>
      <c r="X1210" s="12">
        <v>0</v>
      </c>
      <c r="Y1210" s="12">
        <v>586.38740652904664</v>
      </c>
      <c r="Z1210" s="12">
        <v>339.10085241925867</v>
      </c>
      <c r="AA1210" s="44">
        <v>232.04019061955876</v>
      </c>
      <c r="AB1210" s="45">
        <v>318.0233359803027</v>
      </c>
      <c r="AC1210" s="12">
        <v>0</v>
      </c>
      <c r="AD1210" s="12">
        <v>12748.294554302918</v>
      </c>
      <c r="AE1210" s="12">
        <v>3273.2074555167696</v>
      </c>
      <c r="AF1210" s="12">
        <v>5480.5321821881489</v>
      </c>
      <c r="AG1210" s="44">
        <v>1128.4755203370605</v>
      </c>
      <c r="AH1210" s="45">
        <v>2802.8075344295507</v>
      </c>
      <c r="AI1210" s="12">
        <v>0</v>
      </c>
      <c r="AJ1210" s="12">
        <v>-27.89240189123176</v>
      </c>
      <c r="AK1210" s="12">
        <v>54.454469564004562</v>
      </c>
      <c r="AL1210" s="12">
        <v>102.07468444859309</v>
      </c>
      <c r="AM1210" s="44">
        <v>134.66028150720052</v>
      </c>
      <c r="AN1210" s="45">
        <v>89.999999795577168</v>
      </c>
      <c r="AO1210" s="12">
        <v>0</v>
      </c>
      <c r="AP1210" s="12">
        <v>-2027.4169223507167</v>
      </c>
      <c r="AQ1210" s="12">
        <v>9762.716916416528</v>
      </c>
      <c r="AR1210" s="12">
        <v>11732.597693232636</v>
      </c>
      <c r="AS1210" s="44">
        <v>10477.375993127518</v>
      </c>
      <c r="AT1210" s="45">
        <v>9566.3735837894255</v>
      </c>
      <c r="AU1210" s="12">
        <v>0</v>
      </c>
      <c r="AV1210" s="12">
        <v>11412.975279032768</v>
      </c>
      <c r="AW1210" s="12">
        <v>17253.377247417535</v>
      </c>
      <c r="AX1210" s="12">
        <v>14267.580772563455</v>
      </c>
      <c r="AY1210" s="44">
        <v>8706.8653721013234</v>
      </c>
      <c r="AZ1210" s="45">
        <v>7617.4115734609786</v>
      </c>
      <c r="BA1210" s="12">
        <v>0</v>
      </c>
      <c r="BB1210" s="12">
        <v>9239.8786193152664</v>
      </c>
      <c r="BC1210" s="12">
        <v>11665.595134832685</v>
      </c>
      <c r="BD1210" s="12">
        <v>10586.144243875731</v>
      </c>
      <c r="BE1210" s="44">
        <v>9684.1685248162667</v>
      </c>
      <c r="BF1210" s="45">
        <v>9566.3735937894271</v>
      </c>
      <c r="BG1210" s="12">
        <v>0</v>
      </c>
      <c r="BH1210" s="12">
        <v>17376.788255646239</v>
      </c>
      <c r="BI1210" s="12">
        <v>14590.119555655825</v>
      </c>
      <c r="BJ1210" s="12">
        <v>8908.3012045191026</v>
      </c>
      <c r="BK1210" s="44">
        <v>7904.1955070788126</v>
      </c>
      <c r="BL1210" s="45">
        <v>4814.6040390314274</v>
      </c>
      <c r="BM1210" s="12">
        <v>0</v>
      </c>
      <c r="BN1210" s="12">
        <v>0</v>
      </c>
      <c r="BO1210" s="12">
        <v>82.346871455236325</v>
      </c>
      <c r="BP1210" s="12">
        <v>47.62021488458852</v>
      </c>
      <c r="BQ1210" s="48">
        <v>32.585597058607433</v>
      </c>
      <c r="BR1210" s="49">
        <v>44.660281711623348</v>
      </c>
      <c r="BS1210" s="13">
        <v>0</v>
      </c>
      <c r="BT1210" s="12">
        <v>193.54270245076748</v>
      </c>
      <c r="BV1210" s="14">
        <f>Таблица1[[#This Row],[Lкан_леб,мм]]</f>
        <v>58136.457297549226</v>
      </c>
      <c r="BW1210" s="50">
        <f>Таблица1[[#This Row],[угол обхв4]]+Таблица1[[#This Row],[Lдуг 3,мм]]</f>
        <v>12748.294554302918</v>
      </c>
      <c r="BX1210" s="54">
        <f>Таблица1[[#This Row],[угол обхв5]]+Таблица1[[#This Row],[Y5, мм]]</f>
        <v>58722.84470407827</v>
      </c>
      <c r="BY1210" s="14">
        <f>Таблица1[[#This Row],[угол обхв6]]+Таблица1[[#This Row],[Lдуг 4,мм]]</f>
        <v>16021.502009819687</v>
      </c>
      <c r="BZ1210" s="14">
        <f>Таблица1[[#This Row],[Т1]]+Таблица1[[#This Row],[X6, мм]]</f>
        <v>59061.945556497529</v>
      </c>
      <c r="CA1210" s="14">
        <f>Таблица1[[#This Row],[Т2]]+Таблица1[[#This Row],[Lдуг 5,мм]]</f>
        <v>21502.034192007835</v>
      </c>
      <c r="CB1210" s="14">
        <f>Таблица1[[#This Row],[Т3]]+Таблица1[[#This Row],[Y6, мм]]</f>
        <v>59293.985747117091</v>
      </c>
      <c r="CC1210" s="14">
        <f>Таблица1[[#This Row],[Т4]]+Таблица1[[#This Row],[Lдуг 6,мм]]</f>
        <v>22630.509712344894</v>
      </c>
      <c r="CD1210" s="14">
        <f>Таблица1[[#This Row],[Т5]]+Таблица1[[#This Row],[Lдуг 1,мм]]</f>
        <v>59612.009083097393</v>
      </c>
      <c r="CE1210" s="14">
        <f>Таблица1[[#This Row],[Т6]]+Таблица1[[#This Row],[Lпрям1, мм]]</f>
        <v>25433.317246774444</v>
      </c>
      <c r="CF1210" s="15">
        <f>Таблица1[[#This Row],[Т7]]+Таблица1[[#This Row],[Lдуг 2,мм]]</f>
        <v>59612.009083097393</v>
      </c>
      <c r="CG1210" s="14">
        <f>Таблица1[[#This Row],[Т8]]+Таблица1[[#This Row],[Lпрям2, мм]]</f>
        <v>25433.317246774444</v>
      </c>
      <c r="CH1210" s="14">
        <f>Таблица1[[#This Row],[Т9]]-Таблица1[[#This Row],[Т9]]</f>
        <v>0</v>
      </c>
      <c r="CI1210" s="50">
        <f>Таблица1[[#This Row],[Т9]]-Таблица1[[#This Row],[Т8]]</f>
        <v>34178.691836322949</v>
      </c>
      <c r="CJ1210" s="54">
        <f>Таблица1[[#This Row],[Т9]]-Таблица1[[#This Row],[Т7]]</f>
        <v>0</v>
      </c>
      <c r="CK1210" s="14">
        <f>Таблица1[[#This Row],[Т9]]-Таблица1[[#This Row],[Т6]]</f>
        <v>36981.499370752499</v>
      </c>
      <c r="CL1210" s="14">
        <f>Таблица1[[#This Row],[Т9]]-Таблица1[[#This Row],[Т5]]</f>
        <v>318.02333598030236</v>
      </c>
      <c r="CM1210" s="14">
        <f>Таблица1[[#This Row],[Т9]]-Таблица1[[#This Row],[Т4]]</f>
        <v>38109.974891089558</v>
      </c>
      <c r="CN1210" s="14">
        <f>Таблица1[[#This Row],[Т9]]-Таблица1[[#This Row],[Т3]]</f>
        <v>550.06352659986442</v>
      </c>
      <c r="CO1210" s="14">
        <f>Таблица1[[#This Row],[Т9]]-Таблица1[[#This Row],[Т2]]</f>
        <v>43590.507073277709</v>
      </c>
      <c r="CP1210" s="14">
        <f>Таблица1[[#This Row],[Т9]]-Таблица1[[#This Row],[Т1]]</f>
        <v>889.16437901912286</v>
      </c>
      <c r="CQ1210" s="14">
        <f>Таблица1[[#This Row],[Т9]]-Таблица1[[#This Row],[угол обхв6]]</f>
        <v>46863.714528794473</v>
      </c>
      <c r="CR1210" s="14">
        <f>Таблица1[[#This Row],[Т9]]-Таблица1[[#This Row],[угол обхв5]]</f>
        <v>1475.5517855481667</v>
      </c>
      <c r="CS1210" s="14">
        <f>Таблица1[[#This Row],[Т9]]-Таблица1[[#This Row],[угол обхв4]]</f>
        <v>59612.009083097393</v>
      </c>
      <c r="CT1210" s="14">
        <f>Таблица1[[#This Row],[Lкан_прям, мм]]+Таблица1[[#This Row],[Lкан_дуг, мм]]+Таблица1[[#This Row],[Lкан_леб,мм]]</f>
        <v>85045.326329871838</v>
      </c>
      <c r="CU1210" s="16">
        <f>Таблица1[[#This Row],[Lкан_леб,мм]]</f>
        <v>58136.457297549226</v>
      </c>
      <c r="CV1210" s="14">
        <f>2534431-(Таблица1[[#This Row],[Т23]]+Таблица1[[#This Row],[угол обхв3]])</f>
        <v>2449192.1309676776</v>
      </c>
      <c r="CW1210" s="50">
        <f>SUM(X1210:AC1210,AD1210:AI1210)-Таблица1[[#This Row],[lподв_min, мм]]</f>
        <v>24106.061496437374</v>
      </c>
      <c r="CX1210" s="17">
        <f>CW1649-Таблица1[[#This Row],[Суммарная длина каната]]</f>
        <v>-2426239.425750941</v>
      </c>
    </row>
    <row r="1211" spans="1:102" x14ac:dyDescent="0.25">
      <c r="A1211" s="21">
        <v>1210</v>
      </c>
      <c r="B1211" s="10">
        <v>29.875714285714281</v>
      </c>
      <c r="C1211" s="10">
        <v>58.673061224489786</v>
      </c>
      <c r="D1211" s="11">
        <v>10362.36902743214</v>
      </c>
      <c r="E1211" s="11">
        <v>7638.8129955332324</v>
      </c>
      <c r="F1211" s="11">
        <v>9509.4069002911874</v>
      </c>
      <c r="G1211" s="11">
        <v>7927.5076606435896</v>
      </c>
      <c r="H1211" s="11">
        <v>9954.3685374321394</v>
      </c>
      <c r="I1211" s="11">
        <v>4777.5444959159549</v>
      </c>
      <c r="J1211" s="11">
        <v>2861.268499617277</v>
      </c>
      <c r="K1211" s="11">
        <v>25471.543633299978</v>
      </c>
      <c r="L1211" s="11">
        <v>1437.3253990226308</v>
      </c>
      <c r="M1211" s="11">
        <v>58136.457297549226</v>
      </c>
      <c r="N1211" s="11">
        <v>9430.7461650951063</v>
      </c>
      <c r="O1211" s="11">
        <v>17016.186564069536</v>
      </c>
      <c r="P1211" s="43">
        <v>11404.711561611755</v>
      </c>
      <c r="Q1211" s="11">
        <v>14430.593177594488</v>
      </c>
      <c r="R1211" s="11">
        <v>10510.485183448076</v>
      </c>
      <c r="S1211" s="11">
        <v>9023.5059594523318</v>
      </c>
      <c r="T1211" s="11">
        <v>10362.36902743214</v>
      </c>
      <c r="U1211" s="11">
        <v>7638.8129955332324</v>
      </c>
      <c r="V1211" s="11">
        <v>9470.9737991602506</v>
      </c>
      <c r="W1211" s="11">
        <v>7792.4376908595586</v>
      </c>
      <c r="X1211" s="12">
        <v>0</v>
      </c>
      <c r="Y1211" s="12">
        <v>573.46779780777945</v>
      </c>
      <c r="Z1211" s="12">
        <v>332.90726789262834</v>
      </c>
      <c r="AA1211" s="44">
        <v>232.04019061955941</v>
      </c>
      <c r="AB1211" s="45">
        <v>298.91014270266373</v>
      </c>
      <c r="AC1211" s="12">
        <v>0</v>
      </c>
      <c r="AD1211" s="12">
        <v>12748.294554302918</v>
      </c>
      <c r="AE1211" s="12">
        <v>3252.9728782805182</v>
      </c>
      <c r="AF1211" s="12">
        <v>5480.5321821881498</v>
      </c>
      <c r="AG1211" s="44">
        <v>1128.4755203370605</v>
      </c>
      <c r="AH1211" s="45">
        <v>2861.2684981913344</v>
      </c>
      <c r="AI1211" s="12">
        <v>0</v>
      </c>
      <c r="AJ1211" s="12">
        <v>-27.89240189123176</v>
      </c>
      <c r="AK1211" s="12">
        <v>52.640158160355035</v>
      </c>
      <c r="AL1211" s="12">
        <v>99.390602815939999</v>
      </c>
      <c r="AM1211" s="44">
        <v>131.97619987454752</v>
      </c>
      <c r="AN1211" s="45">
        <v>89.999999799753908</v>
      </c>
      <c r="AO1211" s="12">
        <v>0</v>
      </c>
      <c r="AP1211" s="12">
        <v>-2027.4169223507167</v>
      </c>
      <c r="AQ1211" s="12">
        <v>9755.0409382625476</v>
      </c>
      <c r="AR1211" s="12">
        <v>11807.243927386715</v>
      </c>
      <c r="AS1211" s="44">
        <v>10813.80164989775</v>
      </c>
      <c r="AT1211" s="45">
        <v>9954.3690274321398</v>
      </c>
      <c r="AU1211" s="12">
        <v>0</v>
      </c>
      <c r="AV1211" s="12">
        <v>11412.975279032768</v>
      </c>
      <c r="AW1211" s="12">
        <v>17263.768671856586</v>
      </c>
      <c r="AX1211" s="12">
        <v>14364.022204163015</v>
      </c>
      <c r="AY1211" s="44">
        <v>8750.6266433060155</v>
      </c>
      <c r="AZ1211" s="45">
        <v>7638.8129941072912</v>
      </c>
      <c r="BA1211" s="12">
        <v>0</v>
      </c>
      <c r="BB1211" s="12">
        <v>9239.8786193152664</v>
      </c>
      <c r="BC1211" s="12">
        <v>11729.006334779197</v>
      </c>
      <c r="BD1211" s="12">
        <v>10913.017549223036</v>
      </c>
      <c r="BE1211" s="44">
        <v>10059.052560982464</v>
      </c>
      <c r="BF1211" s="45">
        <v>9954.3690374321413</v>
      </c>
      <c r="BG1211" s="12">
        <v>0</v>
      </c>
      <c r="BH1211" s="12">
        <v>17376.788255646239</v>
      </c>
      <c r="BI1211" s="12">
        <v>14678.175285381536</v>
      </c>
      <c r="BJ1211" s="12">
        <v>8956.9349860208604</v>
      </c>
      <c r="BK1211" s="44">
        <v>7911.6923116795506</v>
      </c>
      <c r="BL1211" s="45">
        <v>4777.5444959159568</v>
      </c>
      <c r="BM1211" s="12">
        <v>0</v>
      </c>
      <c r="BN1211" s="12">
        <v>0</v>
      </c>
      <c r="BO1211" s="12">
        <v>80.532560051586785</v>
      </c>
      <c r="BP1211" s="12">
        <v>46.750444655584964</v>
      </c>
      <c r="BQ1211" s="48">
        <v>32.585597058607526</v>
      </c>
      <c r="BR1211" s="49">
        <v>41.976200074793617</v>
      </c>
      <c r="BS1211" s="13">
        <v>0</v>
      </c>
      <c r="BT1211" s="12">
        <v>193.54270245076748</v>
      </c>
      <c r="BV1211" s="14">
        <f>Таблица1[[#This Row],[Lкан_леб,мм]]</f>
        <v>58136.457297549226</v>
      </c>
      <c r="BW1211" s="50">
        <f>Таблица1[[#This Row],[угол обхв4]]+Таблица1[[#This Row],[Lдуг 3,мм]]</f>
        <v>12748.294554302918</v>
      </c>
      <c r="BX1211" s="54">
        <f>Таблица1[[#This Row],[угол обхв5]]+Таблица1[[#This Row],[Y5, мм]]</f>
        <v>58709.925095357008</v>
      </c>
      <c r="BY1211" s="14">
        <f>Таблица1[[#This Row],[угол обхв6]]+Таблица1[[#This Row],[Lдуг 4,мм]]</f>
        <v>16001.267432583436</v>
      </c>
      <c r="BZ1211" s="14">
        <f>Таблица1[[#This Row],[Т1]]+Таблица1[[#This Row],[X6, мм]]</f>
        <v>59042.832363249639</v>
      </c>
      <c r="CA1211" s="14">
        <f>Таблица1[[#This Row],[Т2]]+Таблица1[[#This Row],[Lдуг 5,мм]]</f>
        <v>21481.799614771586</v>
      </c>
      <c r="CB1211" s="14">
        <f>Таблица1[[#This Row],[Т3]]+Таблица1[[#This Row],[Y6, мм]]</f>
        <v>59274.872553869202</v>
      </c>
      <c r="CC1211" s="14">
        <f>Таблица1[[#This Row],[Т4]]+Таблица1[[#This Row],[Lдуг 6,мм]]</f>
        <v>22610.275135108648</v>
      </c>
      <c r="CD1211" s="14">
        <f>Таблица1[[#This Row],[Т5]]+Таблица1[[#This Row],[Lдуг 1,мм]]</f>
        <v>59573.782696571863</v>
      </c>
      <c r="CE1211" s="14">
        <f>Таблица1[[#This Row],[Т6]]+Таблица1[[#This Row],[Lпрям1, мм]]</f>
        <v>25471.543633299982</v>
      </c>
      <c r="CF1211" s="15">
        <f>Таблица1[[#This Row],[Т7]]+Таблица1[[#This Row],[Lдуг 2,мм]]</f>
        <v>59573.782696571863</v>
      </c>
      <c r="CG1211" s="14">
        <f>Таблица1[[#This Row],[Т8]]+Таблица1[[#This Row],[Lпрям2, мм]]</f>
        <v>25471.543633299982</v>
      </c>
      <c r="CH1211" s="14">
        <f>Таблица1[[#This Row],[Т9]]-Таблица1[[#This Row],[Т9]]</f>
        <v>0</v>
      </c>
      <c r="CI1211" s="50">
        <f>Таблица1[[#This Row],[Т9]]-Таблица1[[#This Row],[Т8]]</f>
        <v>34102.239063271882</v>
      </c>
      <c r="CJ1211" s="54">
        <f>Таблица1[[#This Row],[Т9]]-Таблица1[[#This Row],[Т7]]</f>
        <v>0</v>
      </c>
      <c r="CK1211" s="14">
        <f>Таблица1[[#This Row],[Т9]]-Таблица1[[#This Row],[Т6]]</f>
        <v>36963.507561463215</v>
      </c>
      <c r="CL1211" s="14">
        <f>Таблица1[[#This Row],[Т9]]-Таблица1[[#This Row],[Т5]]</f>
        <v>298.91014270266169</v>
      </c>
      <c r="CM1211" s="14">
        <f>Таблица1[[#This Row],[Т9]]-Таблица1[[#This Row],[Т4]]</f>
        <v>38091.983081800281</v>
      </c>
      <c r="CN1211" s="14">
        <f>Таблица1[[#This Row],[Т9]]-Таблица1[[#This Row],[Т3]]</f>
        <v>530.95033332222374</v>
      </c>
      <c r="CO1211" s="14">
        <f>Таблица1[[#This Row],[Т9]]-Таблица1[[#This Row],[Т2]]</f>
        <v>43572.515263988425</v>
      </c>
      <c r="CP1211" s="14">
        <f>Таблица1[[#This Row],[Т9]]-Таблица1[[#This Row],[Т1]]</f>
        <v>863.85760121485509</v>
      </c>
      <c r="CQ1211" s="14">
        <f>Таблица1[[#This Row],[Т9]]-Таблица1[[#This Row],[угол обхв6]]</f>
        <v>46825.488142268943</v>
      </c>
      <c r="CR1211" s="14">
        <f>Таблица1[[#This Row],[Т9]]-Таблица1[[#This Row],[угол обхв5]]</f>
        <v>1437.3253990226367</v>
      </c>
      <c r="CS1211" s="14">
        <f>Таблица1[[#This Row],[Т9]]-Таблица1[[#This Row],[угол обхв4]]</f>
        <v>59573.782696571863</v>
      </c>
      <c r="CT1211" s="14">
        <f>Таблица1[[#This Row],[Lкан_прям, мм]]+Таблица1[[#This Row],[Lкан_дуг, мм]]+Таблица1[[#This Row],[Lкан_леб,мм]]</f>
        <v>85045.326329871838</v>
      </c>
      <c r="CU1211" s="16">
        <f>Таблица1[[#This Row],[Lкан_леб,мм]]</f>
        <v>58136.457297549226</v>
      </c>
      <c r="CV1211" s="14">
        <f>2534431-(Таблица1[[#This Row],[Т23]]+Таблица1[[#This Row],[угол обхв3]])</f>
        <v>2449192.1309676776</v>
      </c>
      <c r="CW1211" s="50">
        <f>SUM(X1211:AC1211,AD1211:AI1211)-Таблица1[[#This Row],[lподв_min, мм]]</f>
        <v>24047.600532705335</v>
      </c>
      <c r="CX1211" s="17">
        <f>CW1650-Таблица1[[#This Row],[Суммарная длина каната]]</f>
        <v>-2426249.7493403233</v>
      </c>
    </row>
    <row r="1212" spans="1:102" x14ac:dyDescent="0.25">
      <c r="A1212" s="21">
        <v>1211</v>
      </c>
      <c r="B1212" s="10">
        <v>29.875714285714281</v>
      </c>
      <c r="C1212" s="10">
        <v>61.357142857142854</v>
      </c>
      <c r="D1212" s="11">
        <v>10748.936604930805</v>
      </c>
      <c r="E1212" s="11">
        <v>7678.3603483994557</v>
      </c>
      <c r="F1212" s="11">
        <v>9883.3909800658548</v>
      </c>
      <c r="G1212" s="11">
        <v>7926.7949902615401</v>
      </c>
      <c r="H1212" s="11">
        <v>10340.936114930806</v>
      </c>
      <c r="I1212" s="11">
        <v>4757.0700933706639</v>
      </c>
      <c r="J1212" s="11">
        <v>2921.2902550287918</v>
      </c>
      <c r="K1212" s="11">
        <v>25509.770019825079</v>
      </c>
      <c r="L1212" s="11">
        <v>1399.0990124975383</v>
      </c>
      <c r="M1212" s="11">
        <v>58136.457297549226</v>
      </c>
      <c r="N1212" s="11">
        <v>9430.7461650951063</v>
      </c>
      <c r="O1212" s="11">
        <v>17016.186564069536</v>
      </c>
      <c r="P1212" s="43">
        <v>11472.08381539903</v>
      </c>
      <c r="Q1212" s="11">
        <v>14511.501215672135</v>
      </c>
      <c r="R1212" s="11">
        <v>10832.046577207502</v>
      </c>
      <c r="S1212" s="11">
        <v>9068.4703197715644</v>
      </c>
      <c r="T1212" s="11">
        <v>10748.936604930805</v>
      </c>
      <c r="U1212" s="11">
        <v>7678.3603483994557</v>
      </c>
      <c r="V1212" s="11">
        <v>9851.3252250503974</v>
      </c>
      <c r="W1212" s="11">
        <v>7790.0734215341126</v>
      </c>
      <c r="X1212" s="12">
        <v>0</v>
      </c>
      <c r="Y1212" s="12">
        <v>560.50444327530477</v>
      </c>
      <c r="Z1212" s="12">
        <v>326.75742917720612</v>
      </c>
      <c r="AA1212" s="44">
        <v>232.04019061955896</v>
      </c>
      <c r="AB1212" s="45">
        <v>279.79694942546837</v>
      </c>
      <c r="AC1212" s="12">
        <v>0</v>
      </c>
      <c r="AD1212" s="12">
        <v>12748.294554302918</v>
      </c>
      <c r="AE1212" s="12">
        <v>3231.1775093648057</v>
      </c>
      <c r="AF1212" s="12">
        <v>5480.5321821881489</v>
      </c>
      <c r="AG1212" s="44">
        <v>1128.4755203370614</v>
      </c>
      <c r="AH1212" s="45">
        <v>2921.2902536321471</v>
      </c>
      <c r="AI1212" s="12">
        <v>0</v>
      </c>
      <c r="AJ1212" s="12">
        <v>-27.89240189123176</v>
      </c>
      <c r="AK1212" s="12">
        <v>50.819703496034961</v>
      </c>
      <c r="AL1212" s="12">
        <v>96.706521183286952</v>
      </c>
      <c r="AM1212" s="44">
        <v>129.2921182418944</v>
      </c>
      <c r="AN1212" s="45">
        <v>89.999999803868235</v>
      </c>
      <c r="AO1212" s="12">
        <v>0</v>
      </c>
      <c r="AP1212" s="12">
        <v>-2027.4169223507167</v>
      </c>
      <c r="AQ1212" s="12">
        <v>9747.0121762270755</v>
      </c>
      <c r="AR1212" s="12">
        <v>11877.292019949846</v>
      </c>
      <c r="AS1212" s="44">
        <v>11147.808928640188</v>
      </c>
      <c r="AT1212" s="45">
        <v>10340.936604930805</v>
      </c>
      <c r="AU1212" s="12">
        <v>0</v>
      </c>
      <c r="AV1212" s="12">
        <v>11412.975279032768</v>
      </c>
      <c r="AW1212" s="12">
        <v>17273.945773803491</v>
      </c>
      <c r="AX1212" s="12">
        <v>14463.853435401665</v>
      </c>
      <c r="AY1212" s="44">
        <v>8810.0943583941535</v>
      </c>
      <c r="AZ1212" s="45">
        <v>7678.3603470028129</v>
      </c>
      <c r="BA1212" s="12">
        <v>0</v>
      </c>
      <c r="BB1212" s="12">
        <v>9239.8786193152664</v>
      </c>
      <c r="BC1212" s="12">
        <v>11788.349826530999</v>
      </c>
      <c r="BD1212" s="12">
        <v>11237.25478175832</v>
      </c>
      <c r="BE1212" s="44">
        <v>10433.174253498119</v>
      </c>
      <c r="BF1212" s="45">
        <v>10340.936614930806</v>
      </c>
      <c r="BG1212" s="12">
        <v>0</v>
      </c>
      <c r="BH1212" s="12">
        <v>17376.788255646239</v>
      </c>
      <c r="BI1212" s="12">
        <v>14769.26042540609</v>
      </c>
      <c r="BJ1212" s="12">
        <v>9020.8225395010959</v>
      </c>
      <c r="BK1212" s="44">
        <v>7936.7363097768675</v>
      </c>
      <c r="BL1212" s="45">
        <v>4757.0700933706657</v>
      </c>
      <c r="BM1212" s="12">
        <v>0</v>
      </c>
      <c r="BN1212" s="12">
        <v>0</v>
      </c>
      <c r="BO1212" s="12">
        <v>78.712105387266718</v>
      </c>
      <c r="BP1212" s="12">
        <v>45.886817687251998</v>
      </c>
      <c r="BQ1212" s="48">
        <v>32.585597058607462</v>
      </c>
      <c r="BR1212" s="49">
        <v>39.292118438026186</v>
      </c>
      <c r="BS1212" s="13">
        <v>0</v>
      </c>
      <c r="BT1212" s="12">
        <v>193.54270245076748</v>
      </c>
      <c r="BV1212" s="14">
        <f>Таблица1[[#This Row],[Lкан_леб,мм]]</f>
        <v>58136.457297549226</v>
      </c>
      <c r="BW1212" s="50">
        <f>Таблица1[[#This Row],[угол обхв4]]+Таблица1[[#This Row],[Lдуг 3,мм]]</f>
        <v>12748.294554302918</v>
      </c>
      <c r="BX1212" s="54">
        <f>Таблица1[[#This Row],[угол обхв5]]+Таблица1[[#This Row],[Y5, мм]]</f>
        <v>58696.961740824532</v>
      </c>
      <c r="BY1212" s="14">
        <f>Таблица1[[#This Row],[угол обхв6]]+Таблица1[[#This Row],[Lдуг 4,мм]]</f>
        <v>15979.472063667723</v>
      </c>
      <c r="BZ1212" s="14">
        <f>Таблица1[[#This Row],[Т1]]+Таблица1[[#This Row],[X6, мм]]</f>
        <v>59023.719170001736</v>
      </c>
      <c r="CA1212" s="14">
        <f>Таблица1[[#This Row],[Т2]]+Таблица1[[#This Row],[Lдуг 5,мм]]</f>
        <v>21460.004245855871</v>
      </c>
      <c r="CB1212" s="14">
        <f>Таблица1[[#This Row],[Т3]]+Таблица1[[#This Row],[Y6, мм]]</f>
        <v>59255.759360621298</v>
      </c>
      <c r="CC1212" s="14">
        <f>Таблица1[[#This Row],[Т4]]+Таблица1[[#This Row],[Lдуг 6,мм]]</f>
        <v>22588.479766192933</v>
      </c>
      <c r="CD1212" s="14">
        <f>Таблица1[[#This Row],[Т5]]+Таблица1[[#This Row],[Lдуг 1,мм]]</f>
        <v>59535.556310046763</v>
      </c>
      <c r="CE1212" s="14">
        <f>Таблица1[[#This Row],[Т6]]+Таблица1[[#This Row],[Lпрям1, мм]]</f>
        <v>25509.770019825082</v>
      </c>
      <c r="CF1212" s="15">
        <f>Таблица1[[#This Row],[Т7]]+Таблица1[[#This Row],[Lдуг 2,мм]]</f>
        <v>59535.556310046763</v>
      </c>
      <c r="CG1212" s="14">
        <f>Таблица1[[#This Row],[Т8]]+Таблица1[[#This Row],[Lпрям2, мм]]</f>
        <v>25509.770019825082</v>
      </c>
      <c r="CH1212" s="14">
        <f>Таблица1[[#This Row],[Т9]]-Таблица1[[#This Row],[Т9]]</f>
        <v>0</v>
      </c>
      <c r="CI1212" s="50">
        <f>Таблица1[[#This Row],[Т9]]-Таблица1[[#This Row],[Т8]]</f>
        <v>34025.78629022168</v>
      </c>
      <c r="CJ1212" s="54">
        <f>Таблица1[[#This Row],[Т9]]-Таблица1[[#This Row],[Т7]]</f>
        <v>0</v>
      </c>
      <c r="CK1212" s="14">
        <f>Таблица1[[#This Row],[Т9]]-Таблица1[[#This Row],[Т6]]</f>
        <v>36947.076543853829</v>
      </c>
      <c r="CL1212" s="14">
        <f>Таблица1[[#This Row],[Т9]]-Таблица1[[#This Row],[Т5]]</f>
        <v>279.79694942546485</v>
      </c>
      <c r="CM1212" s="14">
        <f>Таблица1[[#This Row],[Т9]]-Таблица1[[#This Row],[Т4]]</f>
        <v>38075.552064190895</v>
      </c>
      <c r="CN1212" s="14">
        <f>Таблица1[[#This Row],[Т9]]-Таблица1[[#This Row],[Т3]]</f>
        <v>511.8371400450269</v>
      </c>
      <c r="CO1212" s="14">
        <f>Таблица1[[#This Row],[Т9]]-Таблица1[[#This Row],[Т2]]</f>
        <v>43556.08424637904</v>
      </c>
      <c r="CP1212" s="14">
        <f>Таблица1[[#This Row],[Т9]]-Таблица1[[#This Row],[Т1]]</f>
        <v>838.59456922223035</v>
      </c>
      <c r="CQ1212" s="14">
        <f>Таблица1[[#This Row],[Т9]]-Таблица1[[#This Row],[угол обхв6]]</f>
        <v>46787.261755743843</v>
      </c>
      <c r="CR1212" s="14">
        <f>Таблица1[[#This Row],[Т9]]-Таблица1[[#This Row],[угол обхв5]]</f>
        <v>1399.099012497536</v>
      </c>
      <c r="CS1212" s="14">
        <f>Таблица1[[#This Row],[Т9]]-Таблица1[[#This Row],[угол обхв4]]</f>
        <v>59535.556310046763</v>
      </c>
      <c r="CT1212" s="14">
        <f>Таблица1[[#This Row],[Lкан_прям, мм]]+Таблица1[[#This Row],[Lкан_дуг, мм]]+Таблица1[[#This Row],[Lкан_леб,мм]]</f>
        <v>85045.326329871838</v>
      </c>
      <c r="CU1212" s="16">
        <f>Таблица1[[#This Row],[Lкан_леб,мм]]</f>
        <v>58136.457297549226</v>
      </c>
      <c r="CV1212" s="14">
        <f>2534431-(Таблица1[[#This Row],[Т23]]+Таблица1[[#This Row],[угол обхв3]])</f>
        <v>2449192.1309676776</v>
      </c>
      <c r="CW1212" s="50">
        <f>SUM(X1212:AC1212,AD1212:AI1212)-Таблица1[[#This Row],[lподв_min, мм]]</f>
        <v>23987.578777293827</v>
      </c>
      <c r="CX1212" s="17">
        <f>CW1651-Таблица1[[#This Row],[Суммарная длина каната]]</f>
        <v>-2426298.2211566325</v>
      </c>
    </row>
    <row r="1213" spans="1:102" x14ac:dyDescent="0.25">
      <c r="A1213" s="21">
        <v>1212</v>
      </c>
      <c r="B1213" s="10">
        <v>29.875714285714281</v>
      </c>
      <c r="C1213" s="10">
        <v>64.041224489795923</v>
      </c>
      <c r="D1213" s="11">
        <v>11133.228128183086</v>
      </c>
      <c r="E1213" s="11">
        <v>7735.9668606038604</v>
      </c>
      <c r="F1213" s="11">
        <v>10256.998144434994</v>
      </c>
      <c r="G1213" s="11">
        <v>7943.5963758005664</v>
      </c>
      <c r="H1213" s="11">
        <v>10725.227638183087</v>
      </c>
      <c r="I1213" s="11">
        <v>4753.1105773119834</v>
      </c>
      <c r="J1213" s="11">
        <v>2982.8562832918769</v>
      </c>
      <c r="K1213" s="11">
        <v>25547.996406349699</v>
      </c>
      <c r="L1213" s="11">
        <v>1360.8726259729171</v>
      </c>
      <c r="M1213" s="11">
        <v>58136.457297549226</v>
      </c>
      <c r="N1213" s="11">
        <v>9430.7461650951063</v>
      </c>
      <c r="O1213" s="11">
        <v>17016.186564069536</v>
      </c>
      <c r="P1213" s="43">
        <v>11535.593319893918</v>
      </c>
      <c r="Q1213" s="11">
        <v>14595.475461990662</v>
      </c>
      <c r="R1213" s="11">
        <v>11151.149560791664</v>
      </c>
      <c r="S1213" s="11">
        <v>9128.4437265708511</v>
      </c>
      <c r="T1213" s="11">
        <v>11133.228128183086</v>
      </c>
      <c r="U1213" s="11">
        <v>7735.9668606038604</v>
      </c>
      <c r="V1213" s="11">
        <v>10231.370092682069</v>
      </c>
      <c r="W1213" s="11">
        <v>7805.5231960611636</v>
      </c>
      <c r="X1213" s="12">
        <v>0</v>
      </c>
      <c r="Y1213" s="12">
        <v>547.49315374413698</v>
      </c>
      <c r="Z1213" s="12">
        <v>320.65552546047661</v>
      </c>
      <c r="AA1213" s="44">
        <v>232.04019061955907</v>
      </c>
      <c r="AB1213" s="45">
        <v>260.68375614874452</v>
      </c>
      <c r="AC1213" s="12">
        <v>0</v>
      </c>
      <c r="AD1213" s="12">
        <v>12748.294554302918</v>
      </c>
      <c r="AE1213" s="12">
        <v>3207.8378675975146</v>
      </c>
      <c r="AF1213" s="12">
        <v>5480.5321821881489</v>
      </c>
      <c r="AG1213" s="44">
        <v>1128.4755203370603</v>
      </c>
      <c r="AH1213" s="45">
        <v>2982.8562819240583</v>
      </c>
      <c r="AI1213" s="12">
        <v>0</v>
      </c>
      <c r="AJ1213" s="12">
        <v>-27.89240189123176</v>
      </c>
      <c r="AK1213" s="12">
        <v>48.992517279959792</v>
      </c>
      <c r="AL1213" s="12">
        <v>94.022439550633862</v>
      </c>
      <c r="AM1213" s="44">
        <v>126.60803660924134</v>
      </c>
      <c r="AN1213" s="45">
        <v>89.999999807916382</v>
      </c>
      <c r="AO1213" s="12">
        <v>0</v>
      </c>
      <c r="AP1213" s="12">
        <v>-2027.4169223507167</v>
      </c>
      <c r="AQ1213" s="12">
        <v>9738.6327137341359</v>
      </c>
      <c r="AR1213" s="12">
        <v>11942.588274745312</v>
      </c>
      <c r="AS1213" s="44">
        <v>11478.664966547874</v>
      </c>
      <c r="AT1213" s="45">
        <v>10725.228128183087</v>
      </c>
      <c r="AU1213" s="12">
        <v>0</v>
      </c>
      <c r="AV1213" s="12">
        <v>11412.975279032768</v>
      </c>
      <c r="AW1213" s="12">
        <v>17283.898859579374</v>
      </c>
      <c r="AX1213" s="12">
        <v>14566.855421363312</v>
      </c>
      <c r="AY1213" s="44">
        <v>8885.1380361475822</v>
      </c>
      <c r="AZ1213" s="45">
        <v>7735.9668592360431</v>
      </c>
      <c r="BA1213" s="12">
        <v>0</v>
      </c>
      <c r="BB1213" s="12">
        <v>9239.8786193152664</v>
      </c>
      <c r="BC1213" s="12">
        <v>11843.479868532946</v>
      </c>
      <c r="BD1213" s="12">
        <v>11558.14451564306</v>
      </c>
      <c r="BE1213" s="44">
        <v>10805.712722426875</v>
      </c>
      <c r="BF1213" s="45">
        <v>10725.228138183087</v>
      </c>
      <c r="BG1213" s="12">
        <v>0</v>
      </c>
      <c r="BH1213" s="12">
        <v>17376.788255646239</v>
      </c>
      <c r="BI1213" s="12">
        <v>14863.1877575005</v>
      </c>
      <c r="BJ1213" s="12">
        <v>9099.8236859435037</v>
      </c>
      <c r="BK1213" s="44">
        <v>7979.2725510271312</v>
      </c>
      <c r="BL1213" s="45">
        <v>4753.1105773119853</v>
      </c>
      <c r="BM1213" s="12">
        <v>0</v>
      </c>
      <c r="BN1213" s="12">
        <v>0</v>
      </c>
      <c r="BO1213" s="12">
        <v>76.884919171191541</v>
      </c>
      <c r="BP1213" s="12">
        <v>45.029922270674071</v>
      </c>
      <c r="BQ1213" s="48">
        <v>32.585597058607476</v>
      </c>
      <c r="BR1213" s="49">
        <v>36.608036801324957</v>
      </c>
      <c r="BS1213" s="13">
        <v>0</v>
      </c>
      <c r="BT1213" s="12">
        <v>193.54270245076748</v>
      </c>
      <c r="BV1213" s="14">
        <f>Таблица1[[#This Row],[Lкан_леб,мм]]</f>
        <v>58136.457297549226</v>
      </c>
      <c r="BW1213" s="50">
        <f>Таблица1[[#This Row],[угол обхв4]]+Таблица1[[#This Row],[Lдуг 3,мм]]</f>
        <v>12748.294554302918</v>
      </c>
      <c r="BX1213" s="54">
        <f>Таблица1[[#This Row],[угол обхв5]]+Таблица1[[#This Row],[Y5, мм]]</f>
        <v>58683.950451293364</v>
      </c>
      <c r="BY1213" s="14">
        <f>Таблица1[[#This Row],[угол обхв6]]+Таблица1[[#This Row],[Lдуг 4,мм]]</f>
        <v>15956.132421900433</v>
      </c>
      <c r="BZ1213" s="14">
        <f>Таблица1[[#This Row],[Т1]]+Таблица1[[#This Row],[X6, мм]]</f>
        <v>59004.605976753839</v>
      </c>
      <c r="CA1213" s="14">
        <f>Таблица1[[#This Row],[Т2]]+Таблица1[[#This Row],[Lдуг 5,мм]]</f>
        <v>21436.664604088583</v>
      </c>
      <c r="CB1213" s="14">
        <f>Таблица1[[#This Row],[Т3]]+Таблица1[[#This Row],[Y6, мм]]</f>
        <v>59236.646167373401</v>
      </c>
      <c r="CC1213" s="14">
        <f>Таблица1[[#This Row],[Т4]]+Таблица1[[#This Row],[Lдуг 6,мм]]</f>
        <v>22565.140124425641</v>
      </c>
      <c r="CD1213" s="14">
        <f>Таблица1[[#This Row],[Т5]]+Таблица1[[#This Row],[Lдуг 1,мм]]</f>
        <v>59497.329923522142</v>
      </c>
      <c r="CE1213" s="14">
        <f>Таблица1[[#This Row],[Т6]]+Таблица1[[#This Row],[Lпрям1, мм]]</f>
        <v>25547.996406349699</v>
      </c>
      <c r="CF1213" s="15">
        <f>Таблица1[[#This Row],[Т7]]+Таблица1[[#This Row],[Lдуг 2,мм]]</f>
        <v>59497.329923522142</v>
      </c>
      <c r="CG1213" s="14">
        <f>Таблица1[[#This Row],[Т8]]+Таблица1[[#This Row],[Lпрям2, мм]]</f>
        <v>25547.996406349699</v>
      </c>
      <c r="CH1213" s="14">
        <f>Таблица1[[#This Row],[Т9]]-Таблица1[[#This Row],[Т9]]</f>
        <v>0</v>
      </c>
      <c r="CI1213" s="50">
        <f>Таблица1[[#This Row],[Т9]]-Таблица1[[#This Row],[Т8]]</f>
        <v>33949.333517172447</v>
      </c>
      <c r="CJ1213" s="54">
        <f>Таблица1[[#This Row],[Т9]]-Таблица1[[#This Row],[Т7]]</f>
        <v>0</v>
      </c>
      <c r="CK1213" s="14">
        <f>Таблица1[[#This Row],[Т9]]-Таблица1[[#This Row],[Т6]]</f>
        <v>36932.189799096501</v>
      </c>
      <c r="CL1213" s="14">
        <f>Таблица1[[#This Row],[Т9]]-Таблица1[[#This Row],[Т5]]</f>
        <v>260.68375614874094</v>
      </c>
      <c r="CM1213" s="14">
        <f>Таблица1[[#This Row],[Т9]]-Таблица1[[#This Row],[Т4]]</f>
        <v>38060.665319433559</v>
      </c>
      <c r="CN1213" s="14">
        <f>Таблица1[[#This Row],[Т9]]-Таблица1[[#This Row],[Т3]]</f>
        <v>492.72394676830299</v>
      </c>
      <c r="CO1213" s="14">
        <f>Таблица1[[#This Row],[Т9]]-Таблица1[[#This Row],[Т2]]</f>
        <v>43541.197501621711</v>
      </c>
      <c r="CP1213" s="14">
        <f>Таблица1[[#This Row],[Т9]]-Таблица1[[#This Row],[Т1]]</f>
        <v>813.37947222877847</v>
      </c>
      <c r="CQ1213" s="14">
        <f>Таблица1[[#This Row],[Т9]]-Таблица1[[#This Row],[угол обхв6]]</f>
        <v>46749.035369219222</v>
      </c>
      <c r="CR1213" s="14">
        <f>Таблица1[[#This Row],[Т9]]-Таблица1[[#This Row],[угол обхв5]]</f>
        <v>1360.8726259729156</v>
      </c>
      <c r="CS1213" s="14">
        <f>Таблица1[[#This Row],[Т9]]-Таблица1[[#This Row],[угол обхв4]]</f>
        <v>59497.329923522142</v>
      </c>
      <c r="CT1213" s="14">
        <f>Таблица1[[#This Row],[Lкан_прям, мм]]+Таблица1[[#This Row],[Lкан_дуг, мм]]+Таблица1[[#This Row],[Lкан_леб,мм]]</f>
        <v>85045.326329871838</v>
      </c>
      <c r="CU1213" s="16">
        <f>Таблица1[[#This Row],[Lкан_леб,мм]]</f>
        <v>58136.457297549226</v>
      </c>
      <c r="CV1213" s="14">
        <f>2534431-(Таблица1[[#This Row],[Т23]]+Таблица1[[#This Row],[угол обхв3]])</f>
        <v>2449192.1309676776</v>
      </c>
      <c r="CW1213" s="50">
        <f>SUM(X1213:AC1213,AD1213:AI1213)-Таблица1[[#This Row],[lподв_min, мм]]</f>
        <v>23926.012749030739</v>
      </c>
      <c r="CX1213" s="17">
        <f>CW1652-Таблица1[[#This Row],[Суммарная длина каната]]</f>
        <v>-2426347.518797664</v>
      </c>
    </row>
    <row r="1214" spans="1:102" x14ac:dyDescent="0.25">
      <c r="A1214" s="21">
        <v>1213</v>
      </c>
      <c r="B1214" s="10">
        <v>29.875714285714281</v>
      </c>
      <c r="C1214" s="10">
        <v>66.725306122448984</v>
      </c>
      <c r="D1214" s="11">
        <v>11514.400403096075</v>
      </c>
      <c r="E1214" s="11">
        <v>7811.5061346907023</v>
      </c>
      <c r="F1214" s="11">
        <v>10629.408642415297</v>
      </c>
      <c r="G1214" s="11">
        <v>7977.8749524635514</v>
      </c>
      <c r="H1214" s="11">
        <v>11106.399913096076</v>
      </c>
      <c r="I1214" s="11">
        <v>4765.5573780139966</v>
      </c>
      <c r="J1214" s="11">
        <v>3045.9487566767061</v>
      </c>
      <c r="K1214" s="11">
        <v>25586.222792873821</v>
      </c>
      <c r="L1214" s="11">
        <v>1322.6462394487903</v>
      </c>
      <c r="M1214" s="11">
        <v>58136.457297549226</v>
      </c>
      <c r="N1214" s="11">
        <v>9430.7461650951063</v>
      </c>
      <c r="O1214" s="11">
        <v>17016.186564069536</v>
      </c>
      <c r="P1214" s="43">
        <v>11595.100725577131</v>
      </c>
      <c r="Q1214" s="11">
        <v>14682.331664272388</v>
      </c>
      <c r="R1214" s="11">
        <v>11467.093973685667</v>
      </c>
      <c r="S1214" s="11">
        <v>9203.2945890674582</v>
      </c>
      <c r="T1214" s="11">
        <v>11514.400403096075</v>
      </c>
      <c r="U1214" s="11">
        <v>7811.5061346907023</v>
      </c>
      <c r="V1214" s="11">
        <v>10610.274525771156</v>
      </c>
      <c r="W1214" s="11">
        <v>7838.7531152838756</v>
      </c>
      <c r="X1214" s="12">
        <v>0</v>
      </c>
      <c r="Y1214" s="12">
        <v>534.42954202120484</v>
      </c>
      <c r="Z1214" s="12">
        <v>314.60594393551185</v>
      </c>
      <c r="AA1214" s="44">
        <v>232.04019061955887</v>
      </c>
      <c r="AB1214" s="45">
        <v>241.57056287251496</v>
      </c>
      <c r="AC1214" s="12">
        <v>0</v>
      </c>
      <c r="AD1214" s="12">
        <v>12748.294554302918</v>
      </c>
      <c r="AE1214" s="12">
        <v>3182.971780708478</v>
      </c>
      <c r="AF1214" s="12">
        <v>5480.5321821881489</v>
      </c>
      <c r="AG1214" s="44">
        <v>1128.4755203370603</v>
      </c>
      <c r="AH1214" s="45">
        <v>3045.9487553372205</v>
      </c>
      <c r="AI1214" s="12">
        <v>0</v>
      </c>
      <c r="AJ1214" s="12">
        <v>-27.89240189123176</v>
      </c>
      <c r="AK1214" s="12">
        <v>47.15798341495578</v>
      </c>
      <c r="AL1214" s="12">
        <v>91.338357917980829</v>
      </c>
      <c r="AM1214" s="44">
        <v>123.92395497658828</v>
      </c>
      <c r="AN1214" s="45">
        <v>89.999999811895123</v>
      </c>
      <c r="AO1214" s="12">
        <v>0</v>
      </c>
      <c r="AP1214" s="12">
        <v>-2027.4169223507167</v>
      </c>
      <c r="AQ1214" s="12">
        <v>9729.9045820463525</v>
      </c>
      <c r="AR1214" s="12">
        <v>12002.989421851711</v>
      </c>
      <c r="AS1214" s="44">
        <v>11805.643815115871</v>
      </c>
      <c r="AT1214" s="45">
        <v>11106.400403096077</v>
      </c>
      <c r="AU1214" s="12">
        <v>0</v>
      </c>
      <c r="AV1214" s="12">
        <v>11412.975279032768</v>
      </c>
      <c r="AW1214" s="12">
        <v>17293.618071954319</v>
      </c>
      <c r="AX1214" s="12">
        <v>14672.802160013392</v>
      </c>
      <c r="AY1214" s="44">
        <v>8975.5930193153272</v>
      </c>
      <c r="AZ1214" s="45">
        <v>7811.5061333512185</v>
      </c>
      <c r="BA1214" s="12">
        <v>0</v>
      </c>
      <c r="BB1214" s="12">
        <v>9239.8786193152664</v>
      </c>
      <c r="BC1214" s="12">
        <v>11894.259142528377</v>
      </c>
      <c r="BD1214" s="12">
        <v>11874.982669960247</v>
      </c>
      <c r="BE1214" s="44">
        <v>11175.850561665871</v>
      </c>
      <c r="BF1214" s="45">
        <v>11106.400413096077</v>
      </c>
      <c r="BG1214" s="12">
        <v>0</v>
      </c>
      <c r="BH1214" s="12">
        <v>17376.788255646239</v>
      </c>
      <c r="BI1214" s="12">
        <v>14959.763172157171</v>
      </c>
      <c r="BJ1214" s="12">
        <v>9193.7650848084631</v>
      </c>
      <c r="BK1214" s="44">
        <v>8039.2077044428324</v>
      </c>
      <c r="BL1214" s="45">
        <v>4765.5573780139985</v>
      </c>
      <c r="BM1214" s="12">
        <v>0</v>
      </c>
      <c r="BN1214" s="12">
        <v>0</v>
      </c>
      <c r="BO1214" s="12">
        <v>75.050385306187536</v>
      </c>
      <c r="BP1214" s="12">
        <v>44.180374503025057</v>
      </c>
      <c r="BQ1214" s="48">
        <v>32.585597058607448</v>
      </c>
      <c r="BR1214" s="49">
        <v>33.923955164693162</v>
      </c>
      <c r="BS1214" s="13">
        <v>0</v>
      </c>
      <c r="BT1214" s="12">
        <v>193.54270245076748</v>
      </c>
      <c r="BV1214" s="14">
        <f>Таблица1[[#This Row],[Lкан_леб,мм]]</f>
        <v>58136.457297549226</v>
      </c>
      <c r="BW1214" s="50">
        <f>Таблица1[[#This Row],[угол обхв4]]+Таблица1[[#This Row],[Lдуг 3,мм]]</f>
        <v>12748.294554302918</v>
      </c>
      <c r="BX1214" s="54">
        <f>Таблица1[[#This Row],[угол обхв5]]+Таблица1[[#This Row],[Y5, мм]]</f>
        <v>58670.886839570434</v>
      </c>
      <c r="BY1214" s="14">
        <f>Таблица1[[#This Row],[угол обхв6]]+Таблица1[[#This Row],[Lдуг 4,мм]]</f>
        <v>15931.266335011396</v>
      </c>
      <c r="BZ1214" s="14">
        <f>Таблица1[[#This Row],[Т1]]+Таблица1[[#This Row],[X6, мм]]</f>
        <v>58985.492783505942</v>
      </c>
      <c r="CA1214" s="14">
        <f>Таблица1[[#This Row],[Т2]]+Таблица1[[#This Row],[Lдуг 5,мм]]</f>
        <v>21411.798517199546</v>
      </c>
      <c r="CB1214" s="14">
        <f>Таблица1[[#This Row],[Т3]]+Таблица1[[#This Row],[Y6, мм]]</f>
        <v>59217.532974125505</v>
      </c>
      <c r="CC1214" s="14">
        <f>Таблица1[[#This Row],[Т4]]+Таблица1[[#This Row],[Lдуг 6,мм]]</f>
        <v>22540.274037536605</v>
      </c>
      <c r="CD1214" s="14">
        <f>Таблица1[[#This Row],[Т5]]+Таблица1[[#This Row],[Lдуг 1,мм]]</f>
        <v>59459.103536998016</v>
      </c>
      <c r="CE1214" s="14">
        <f>Таблица1[[#This Row],[Т6]]+Таблица1[[#This Row],[Lпрям1, мм]]</f>
        <v>25586.222792873825</v>
      </c>
      <c r="CF1214" s="15">
        <f>Таблица1[[#This Row],[Т7]]+Таблица1[[#This Row],[Lдуг 2,мм]]</f>
        <v>59459.103536998016</v>
      </c>
      <c r="CG1214" s="14">
        <f>Таблица1[[#This Row],[Т8]]+Таблица1[[#This Row],[Lпрям2, мм]]</f>
        <v>25586.222792873825</v>
      </c>
      <c r="CH1214" s="14">
        <f>Таблица1[[#This Row],[Т9]]-Таблица1[[#This Row],[Т9]]</f>
        <v>0</v>
      </c>
      <c r="CI1214" s="50">
        <f>Таблица1[[#This Row],[Т9]]-Таблица1[[#This Row],[Т8]]</f>
        <v>33872.880744124195</v>
      </c>
      <c r="CJ1214" s="54">
        <f>Таблица1[[#This Row],[Т9]]-Таблица1[[#This Row],[Т7]]</f>
        <v>0</v>
      </c>
      <c r="CK1214" s="14">
        <f>Таблица1[[#This Row],[Т9]]-Таблица1[[#This Row],[Т6]]</f>
        <v>36918.829499461412</v>
      </c>
      <c r="CL1214" s="14">
        <f>Таблица1[[#This Row],[Т9]]-Таблица1[[#This Row],[Т5]]</f>
        <v>241.5705628725118</v>
      </c>
      <c r="CM1214" s="14">
        <f>Таблица1[[#This Row],[Т9]]-Таблица1[[#This Row],[Т4]]</f>
        <v>38047.30501979847</v>
      </c>
      <c r="CN1214" s="14">
        <f>Таблица1[[#This Row],[Т9]]-Таблица1[[#This Row],[Т3]]</f>
        <v>473.61075349207385</v>
      </c>
      <c r="CO1214" s="14">
        <f>Таблица1[[#This Row],[Т9]]-Таблица1[[#This Row],[Т2]]</f>
        <v>43527.837201986622</v>
      </c>
      <c r="CP1214" s="14">
        <f>Таблица1[[#This Row],[Т9]]-Таблица1[[#This Row],[Т1]]</f>
        <v>788.2166974275824</v>
      </c>
      <c r="CQ1214" s="14">
        <f>Таблица1[[#This Row],[Т9]]-Таблица1[[#This Row],[угол обхв6]]</f>
        <v>46710.808982695096</v>
      </c>
      <c r="CR1214" s="14">
        <f>Таблица1[[#This Row],[Т9]]-Таблица1[[#This Row],[угол обхв5]]</f>
        <v>1322.6462394487899</v>
      </c>
      <c r="CS1214" s="14">
        <f>Таблица1[[#This Row],[Т9]]-Таблица1[[#This Row],[угол обхв4]]</f>
        <v>59459.103536998016</v>
      </c>
      <c r="CT1214" s="14">
        <f>Таблица1[[#This Row],[Lкан_прям, мм]]+Таблица1[[#This Row],[Lкан_дуг, мм]]+Таблица1[[#This Row],[Lкан_леб,мм]]</f>
        <v>85045.326329871838</v>
      </c>
      <c r="CU1214" s="16">
        <f>Таблица1[[#This Row],[Lкан_леб,мм]]</f>
        <v>58136.457297549226</v>
      </c>
      <c r="CV1214" s="14">
        <f>2534431-(Таблица1[[#This Row],[Т23]]+Таблица1[[#This Row],[угол обхв3]])</f>
        <v>2449192.1309676776</v>
      </c>
      <c r="CW1214" s="50">
        <f>SUM(X1214:AC1214,AD1214:AI1214)-Таблица1[[#This Row],[lподв_min, мм]]</f>
        <v>23862.920275645905</v>
      </c>
      <c r="CX1214" s="17">
        <f>CW1653-Таблица1[[#This Row],[Суммарная длина каната]]</f>
        <v>-2426397.5825150427</v>
      </c>
    </row>
    <row r="1215" spans="1:102" x14ac:dyDescent="0.25">
      <c r="A1215" s="21">
        <v>1214</v>
      </c>
      <c r="B1215" s="10">
        <v>29.875714285714281</v>
      </c>
      <c r="C1215" s="10">
        <v>69.409387755102046</v>
      </c>
      <c r="D1215" s="11">
        <v>11891.617079682506</v>
      </c>
      <c r="E1215" s="11">
        <v>7904.8124259952219</v>
      </c>
      <c r="F1215" s="11">
        <v>10999.805348691665</v>
      </c>
      <c r="G1215" s="11">
        <v>8029.5555078359439</v>
      </c>
      <c r="H1215" s="11">
        <v>11483.616589682506</v>
      </c>
      <c r="I1215" s="11">
        <v>4794.2639079063447</v>
      </c>
      <c r="J1215" s="11">
        <v>3110.5485180888772</v>
      </c>
      <c r="K1215" s="11">
        <v>25624.449179397438</v>
      </c>
      <c r="L1215" s="11">
        <v>1284.4198529251773</v>
      </c>
      <c r="M1215" s="11">
        <v>58136.457297549226</v>
      </c>
      <c r="N1215" s="11">
        <v>9430.7461650951063</v>
      </c>
      <c r="O1215" s="11">
        <v>17016.186564069536</v>
      </c>
      <c r="P1215" s="43">
        <v>11650.475464143306</v>
      </c>
      <c r="Q1215" s="11">
        <v>14771.879246789609</v>
      </c>
      <c r="R1215" s="11">
        <v>11779.186585759488</v>
      </c>
      <c r="S1215" s="11">
        <v>9292.8586730764309</v>
      </c>
      <c r="T1215" s="11">
        <v>11891.617079682506</v>
      </c>
      <c r="U1215" s="11">
        <v>7904.8124259952219</v>
      </c>
      <c r="V1215" s="11">
        <v>10987.207150320524</v>
      </c>
      <c r="W1215" s="11">
        <v>7889.6902677017297</v>
      </c>
      <c r="X1215" s="12">
        <v>0</v>
      </c>
      <c r="Y1215" s="12">
        <v>521.30900126352287</v>
      </c>
      <c r="Z1215" s="12">
        <v>308.61329144529623</v>
      </c>
      <c r="AA1215" s="44">
        <v>232.04019061955887</v>
      </c>
      <c r="AB1215" s="45">
        <v>222.45736959679928</v>
      </c>
      <c r="AC1215" s="12">
        <v>0</v>
      </c>
      <c r="AD1215" s="12">
        <v>12748.294554302918</v>
      </c>
      <c r="AE1215" s="12">
        <v>3156.5984057921019</v>
      </c>
      <c r="AF1215" s="12">
        <v>5480.5321821881471</v>
      </c>
      <c r="AG1215" s="44">
        <v>1128.4755203370619</v>
      </c>
      <c r="AH1215" s="45">
        <v>3110.548516777209</v>
      </c>
      <c r="AI1215" s="12">
        <v>0</v>
      </c>
      <c r="AJ1215" s="12">
        <v>-27.89240189123176</v>
      </c>
      <c r="AK1215" s="12">
        <v>45.315454958228933</v>
      </c>
      <c r="AL1215" s="12">
        <v>88.654276285327725</v>
      </c>
      <c r="AM1215" s="44">
        <v>121.23987334393517</v>
      </c>
      <c r="AN1215" s="45">
        <v>89.999999815801658</v>
      </c>
      <c r="AO1215" s="12">
        <v>0</v>
      </c>
      <c r="AP1215" s="12">
        <v>-2027.4169223507167</v>
      </c>
      <c r="AQ1215" s="12">
        <v>9720.8297512015979</v>
      </c>
      <c r="AR1215" s="12">
        <v>12058.362931958971</v>
      </c>
      <c r="AS1215" s="44">
        <v>12128.028032982791</v>
      </c>
      <c r="AT1215" s="45">
        <v>11483.617079682506</v>
      </c>
      <c r="AU1215" s="12">
        <v>0</v>
      </c>
      <c r="AV1215" s="12">
        <v>11412.975279032768</v>
      </c>
      <c r="AW1215" s="12">
        <v>17303.09336613529</v>
      </c>
      <c r="AX1215" s="12">
        <v>14781.461188081747</v>
      </c>
      <c r="AY1215" s="44">
        <v>9081.2608358966736</v>
      </c>
      <c r="AZ1215" s="45">
        <v>7904.812424683555</v>
      </c>
      <c r="BA1215" s="12">
        <v>0</v>
      </c>
      <c r="BB1215" s="12">
        <v>9239.8786193152664</v>
      </c>
      <c r="BC1215" s="12">
        <v>11940.5590502498</v>
      </c>
      <c r="BD1215" s="12">
        <v>12187.074053575152</v>
      </c>
      <c r="BE1215" s="44">
        <v>11542.775632459201</v>
      </c>
      <c r="BF1215" s="45">
        <v>11483.617089682508</v>
      </c>
      <c r="BG1215" s="12">
        <v>0</v>
      </c>
      <c r="BH1215" s="12">
        <v>17376.788255646239</v>
      </c>
      <c r="BI1215" s="12">
        <v>15058.786048855362</v>
      </c>
      <c r="BJ1215" s="12">
        <v>9302.4406143685683</v>
      </c>
      <c r="BK1215" s="44">
        <v>8116.4102631749802</v>
      </c>
      <c r="BL1215" s="45">
        <v>4794.2639079063465</v>
      </c>
      <c r="BM1215" s="12">
        <v>0</v>
      </c>
      <c r="BN1215" s="12">
        <v>0</v>
      </c>
      <c r="BO1215" s="12">
        <v>73.207856849460697</v>
      </c>
      <c r="BP1215" s="12">
        <v>43.338821327098799</v>
      </c>
      <c r="BQ1215" s="48">
        <v>32.585597058607448</v>
      </c>
      <c r="BR1215" s="49">
        <v>31.239873528133518</v>
      </c>
      <c r="BS1215" s="13">
        <v>0</v>
      </c>
      <c r="BT1215" s="12">
        <v>193.54270245076748</v>
      </c>
      <c r="BV1215" s="14">
        <f>Таблица1[[#This Row],[Lкан_леб,мм]]</f>
        <v>58136.457297549226</v>
      </c>
      <c r="BW1215" s="50">
        <f>Таблица1[[#This Row],[угол обхв4]]+Таблица1[[#This Row],[Lдуг 3,мм]]</f>
        <v>12748.294554302918</v>
      </c>
      <c r="BX1215" s="54">
        <f>Таблица1[[#This Row],[угол обхв5]]+Таблица1[[#This Row],[Y5, мм]]</f>
        <v>58657.766298812749</v>
      </c>
      <c r="BY1215" s="14">
        <f>Таблица1[[#This Row],[угол обхв6]]+Таблица1[[#This Row],[Lдуг 4,мм]]</f>
        <v>15904.89296009502</v>
      </c>
      <c r="BZ1215" s="14">
        <f>Таблица1[[#This Row],[Т1]]+Таблица1[[#This Row],[X6, мм]]</f>
        <v>58966.379590258046</v>
      </c>
      <c r="CA1215" s="14">
        <f>Таблица1[[#This Row],[Т2]]+Таблица1[[#This Row],[Lдуг 5,мм]]</f>
        <v>21385.425142283166</v>
      </c>
      <c r="CB1215" s="14">
        <f>Таблица1[[#This Row],[Т3]]+Таблица1[[#This Row],[Y6, мм]]</f>
        <v>59198.419780877608</v>
      </c>
      <c r="CC1215" s="14">
        <f>Таблица1[[#This Row],[Т4]]+Таблица1[[#This Row],[Lдуг 6,мм]]</f>
        <v>22513.900662620228</v>
      </c>
      <c r="CD1215" s="14">
        <f>Таблица1[[#This Row],[Т5]]+Таблица1[[#This Row],[Lдуг 1,мм]]</f>
        <v>59420.877150474407</v>
      </c>
      <c r="CE1215" s="14">
        <f>Таблица1[[#This Row],[Т6]]+Таблица1[[#This Row],[Lпрям1, мм]]</f>
        <v>25624.449179397438</v>
      </c>
      <c r="CF1215" s="15">
        <f>Таблица1[[#This Row],[Т7]]+Таблица1[[#This Row],[Lдуг 2,мм]]</f>
        <v>59420.877150474407</v>
      </c>
      <c r="CG1215" s="14">
        <f>Таблица1[[#This Row],[Т8]]+Таблица1[[#This Row],[Lпрям2, мм]]</f>
        <v>25624.449179397438</v>
      </c>
      <c r="CH1215" s="14">
        <f>Таблица1[[#This Row],[Т9]]-Таблица1[[#This Row],[Т9]]</f>
        <v>0</v>
      </c>
      <c r="CI1215" s="50">
        <f>Таблица1[[#This Row],[Т9]]-Таблица1[[#This Row],[Т8]]</f>
        <v>33796.42797107697</v>
      </c>
      <c r="CJ1215" s="54">
        <f>Таблица1[[#This Row],[Т9]]-Таблица1[[#This Row],[Т7]]</f>
        <v>0</v>
      </c>
      <c r="CK1215" s="14">
        <f>Таблица1[[#This Row],[Т9]]-Таблица1[[#This Row],[Т6]]</f>
        <v>36906.976487854176</v>
      </c>
      <c r="CL1215" s="14">
        <f>Таблица1[[#This Row],[Т9]]-Таблица1[[#This Row],[Т5]]</f>
        <v>222.45736959679925</v>
      </c>
      <c r="CM1215" s="14">
        <f>Таблица1[[#This Row],[Т9]]-Таблица1[[#This Row],[Т4]]</f>
        <v>38035.452008191241</v>
      </c>
      <c r="CN1215" s="14">
        <f>Таблица1[[#This Row],[Т9]]-Таблица1[[#This Row],[Т3]]</f>
        <v>454.49756021636131</v>
      </c>
      <c r="CO1215" s="14">
        <f>Таблица1[[#This Row],[Т9]]-Таблица1[[#This Row],[Т2]]</f>
        <v>43515.984190379386</v>
      </c>
      <c r="CP1215" s="14">
        <f>Таблица1[[#This Row],[Т9]]-Таблица1[[#This Row],[Т1]]</f>
        <v>763.11085166165867</v>
      </c>
      <c r="CQ1215" s="14">
        <f>Таблица1[[#This Row],[Т9]]-Таблица1[[#This Row],[угол обхв6]]</f>
        <v>46672.582596171487</v>
      </c>
      <c r="CR1215" s="14">
        <f>Таблица1[[#This Row],[Т9]]-Таблица1[[#This Row],[угол обхв5]]</f>
        <v>1284.4198529251807</v>
      </c>
      <c r="CS1215" s="14">
        <f>Таблица1[[#This Row],[Т9]]-Таблица1[[#This Row],[угол обхв4]]</f>
        <v>59420.877150474407</v>
      </c>
      <c r="CT1215" s="14">
        <f>Таблица1[[#This Row],[Lкан_прям, мм]]+Таблица1[[#This Row],[Lкан_дуг, мм]]+Таблица1[[#This Row],[Lкан_леб,мм]]</f>
        <v>85045.326329871838</v>
      </c>
      <c r="CU1215" s="16">
        <f>Таблица1[[#This Row],[Lкан_леб,мм]]</f>
        <v>58136.457297549226</v>
      </c>
      <c r="CV1215" s="14">
        <f>2534431-(Таблица1[[#This Row],[Т23]]+Таблица1[[#This Row],[угол обхв3]])</f>
        <v>2449192.1309676776</v>
      </c>
      <c r="CW1215" s="50">
        <f>SUM(X1215:AC1215,AD1215:AI1215)-Таблица1[[#This Row],[lподв_min, мм]]</f>
        <v>23798.320514233739</v>
      </c>
      <c r="CX1215" s="17">
        <f>CW1654-Таблица1[[#This Row],[Суммарная длина каната]]</f>
        <v>-2426448.3487696173</v>
      </c>
    </row>
    <row r="1216" spans="1:102" x14ac:dyDescent="0.25">
      <c r="A1216" s="21">
        <v>1215</v>
      </c>
      <c r="B1216" s="10">
        <v>29.875714285714281</v>
      </c>
      <c r="C1216" s="10">
        <v>72.093469387755121</v>
      </c>
      <c r="D1216" s="11">
        <v>12264.050487139873</v>
      </c>
      <c r="E1216" s="11">
        <v>8015.6810063126613</v>
      </c>
      <c r="F1216" s="11">
        <v>11367.375556514489</v>
      </c>
      <c r="G1216" s="11">
        <v>8098.5246469132444</v>
      </c>
      <c r="H1216" s="11">
        <v>11856.049997139875</v>
      </c>
      <c r="I1216" s="11">
        <v>4839.0459486423333</v>
      </c>
      <c r="J1216" s="11">
        <v>3176.635057670328</v>
      </c>
      <c r="K1216" s="11">
        <v>25662.675565920512</v>
      </c>
      <c r="L1216" s="11">
        <v>1246.193466402096</v>
      </c>
      <c r="M1216" s="11">
        <v>58136.457297549226</v>
      </c>
      <c r="N1216" s="11">
        <v>9430.7461650951063</v>
      </c>
      <c r="O1216" s="11">
        <v>17016.186564069536</v>
      </c>
      <c r="P1216" s="43">
        <v>11701.59603498775</v>
      </c>
      <c r="Q1216" s="11">
        <v>14863.92172851674</v>
      </c>
      <c r="R1216" s="11">
        <v>12086.742618320337</v>
      </c>
      <c r="S1216" s="11">
        <v>9396.9394613653967</v>
      </c>
      <c r="T1216" s="11">
        <v>12264.050487139873</v>
      </c>
      <c r="U1216" s="11">
        <v>8015.6810063126613</v>
      </c>
      <c r="V1216" s="11">
        <v>11361.340918781072</v>
      </c>
      <c r="W1216" s="11">
        <v>7958.2228894494601</v>
      </c>
      <c r="X1216" s="12">
        <v>0</v>
      </c>
      <c r="Y1216" s="12">
        <v>508.12668150959274</v>
      </c>
      <c r="Z1216" s="12">
        <v>302.68241795132968</v>
      </c>
      <c r="AA1216" s="44">
        <v>232.04019061955896</v>
      </c>
      <c r="AB1216" s="45">
        <v>203.3441763216147</v>
      </c>
      <c r="AC1216" s="12">
        <v>0</v>
      </c>
      <c r="AD1216" s="12">
        <v>12748.294554302918</v>
      </c>
      <c r="AE1216" s="12">
        <v>3128.7382527064383</v>
      </c>
      <c r="AF1216" s="12">
        <v>5480.5321821881489</v>
      </c>
      <c r="AG1216" s="44">
        <v>1128.4755203370585</v>
      </c>
      <c r="AH1216" s="45">
        <v>3176.6350563859473</v>
      </c>
      <c r="AI1216" s="12">
        <v>0</v>
      </c>
      <c r="AJ1216" s="12">
        <v>-27.89240189123176</v>
      </c>
      <c r="AK1216" s="12">
        <v>43.464250825650169</v>
      </c>
      <c r="AL1216" s="12">
        <v>85.970194652674721</v>
      </c>
      <c r="AM1216" s="44">
        <v>118.55579171128218</v>
      </c>
      <c r="AN1216" s="45">
        <v>89.999999819633715</v>
      </c>
      <c r="AO1216" s="12">
        <v>0</v>
      </c>
      <c r="AP1216" s="12">
        <v>-2027.4169223507167</v>
      </c>
      <c r="AQ1216" s="12">
        <v>9711.4101203319951</v>
      </c>
      <c r="AR1216" s="12">
        <v>12108.587307157817</v>
      </c>
      <c r="AS1216" s="44">
        <v>12445.110260106307</v>
      </c>
      <c r="AT1216" s="45">
        <v>11856.050487139875</v>
      </c>
      <c r="AU1216" s="12">
        <v>0</v>
      </c>
      <c r="AV1216" s="12">
        <v>11412.975279032768</v>
      </c>
      <c r="AW1216" s="12">
        <v>17312.314482764792</v>
      </c>
      <c r="AX1216" s="12">
        <v>14892.594091122401</v>
      </c>
      <c r="AY1216" s="44">
        <v>9201.9096346189162</v>
      </c>
      <c r="AZ1216" s="45">
        <v>8015.681005028282</v>
      </c>
      <c r="BA1216" s="12">
        <v>0</v>
      </c>
      <c r="BB1216" s="12">
        <v>9239.8786193152664</v>
      </c>
      <c r="BC1216" s="12">
        <v>11982.259990224638</v>
      </c>
      <c r="BD1216" s="12">
        <v>12493.733890490403</v>
      </c>
      <c r="BE1216" s="44">
        <v>11905.682845353902</v>
      </c>
      <c r="BF1216" s="45">
        <v>11856.050497139875</v>
      </c>
      <c r="BG1216" s="12">
        <v>0</v>
      </c>
      <c r="BH1216" s="12">
        <v>17376.788255646239</v>
      </c>
      <c r="BI1216" s="12">
        <v>15160.049647211998</v>
      </c>
      <c r="BJ1216" s="12">
        <v>9425.6118239710577</v>
      </c>
      <c r="BK1216" s="44">
        <v>8210.7108330591418</v>
      </c>
      <c r="BL1216" s="45">
        <v>4839.0459486423351</v>
      </c>
      <c r="BM1216" s="12">
        <v>0</v>
      </c>
      <c r="BN1216" s="12">
        <v>0</v>
      </c>
      <c r="BO1216" s="12">
        <v>71.356652716881925</v>
      </c>
      <c r="BP1216" s="12">
        <v>42.505943827024545</v>
      </c>
      <c r="BQ1216" s="48">
        <v>32.585597058607462</v>
      </c>
      <c r="BR1216" s="49">
        <v>28.555791891648457</v>
      </c>
      <c r="BS1216" s="13">
        <v>0</v>
      </c>
      <c r="BT1216" s="12">
        <v>193.54270245076748</v>
      </c>
      <c r="BV1216" s="14">
        <f>Таблица1[[#This Row],[Lкан_леб,мм]]</f>
        <v>58136.457297549226</v>
      </c>
      <c r="BW1216" s="50">
        <f>Таблица1[[#This Row],[угол обхв4]]+Таблица1[[#This Row],[Lдуг 3,мм]]</f>
        <v>12748.294554302918</v>
      </c>
      <c r="BX1216" s="54">
        <f>Таблица1[[#This Row],[угол обхв5]]+Таблица1[[#This Row],[Y5, мм]]</f>
        <v>58644.583979058822</v>
      </c>
      <c r="BY1216" s="14">
        <f>Таблица1[[#This Row],[угол обхв6]]+Таблица1[[#This Row],[Lдуг 4,мм]]</f>
        <v>15877.032807009356</v>
      </c>
      <c r="BZ1216" s="14">
        <f>Таблица1[[#This Row],[Т1]]+Таблица1[[#This Row],[X6, мм]]</f>
        <v>58947.266397010149</v>
      </c>
      <c r="CA1216" s="14">
        <f>Таблица1[[#This Row],[Т2]]+Таблица1[[#This Row],[Lдуг 5,мм]]</f>
        <v>21357.564989197504</v>
      </c>
      <c r="CB1216" s="14">
        <f>Таблица1[[#This Row],[Т3]]+Таблица1[[#This Row],[Y6, мм]]</f>
        <v>59179.306587629711</v>
      </c>
      <c r="CC1216" s="14">
        <f>Таблица1[[#This Row],[Т4]]+Таблица1[[#This Row],[Lдуг 6,мм]]</f>
        <v>22486.040509534563</v>
      </c>
      <c r="CD1216" s="14">
        <f>Таблица1[[#This Row],[Т5]]+Таблица1[[#This Row],[Lдуг 1,мм]]</f>
        <v>59382.650763951329</v>
      </c>
      <c r="CE1216" s="14">
        <f>Таблица1[[#This Row],[Т6]]+Таблица1[[#This Row],[Lпрям1, мм]]</f>
        <v>25662.675565920512</v>
      </c>
      <c r="CF1216" s="15">
        <f>Таблица1[[#This Row],[Т7]]+Таблица1[[#This Row],[Lдуг 2,мм]]</f>
        <v>59382.650763951329</v>
      </c>
      <c r="CG1216" s="14">
        <f>Таблица1[[#This Row],[Т8]]+Таблица1[[#This Row],[Lпрям2, мм]]</f>
        <v>25662.675565920512</v>
      </c>
      <c r="CH1216" s="14">
        <f>Таблица1[[#This Row],[Т9]]-Таблица1[[#This Row],[Т9]]</f>
        <v>0</v>
      </c>
      <c r="CI1216" s="50">
        <f>Таблица1[[#This Row],[Т9]]-Таблица1[[#This Row],[Т8]]</f>
        <v>33719.975198030821</v>
      </c>
      <c r="CJ1216" s="54">
        <f>Таблица1[[#This Row],[Т9]]-Таблица1[[#This Row],[Т7]]</f>
        <v>0</v>
      </c>
      <c r="CK1216" s="14">
        <f>Таблица1[[#This Row],[Т9]]-Таблица1[[#This Row],[Т6]]</f>
        <v>36896.610254416766</v>
      </c>
      <c r="CL1216" s="14">
        <f>Таблица1[[#This Row],[Т9]]-Таблица1[[#This Row],[Т5]]</f>
        <v>203.34417632161785</v>
      </c>
      <c r="CM1216" s="14">
        <f>Таблица1[[#This Row],[Т9]]-Таблица1[[#This Row],[Т4]]</f>
        <v>38025.085774753825</v>
      </c>
      <c r="CN1216" s="14">
        <f>Таблица1[[#This Row],[Т9]]-Таблица1[[#This Row],[Т3]]</f>
        <v>435.38436694117991</v>
      </c>
      <c r="CO1216" s="14">
        <f>Таблица1[[#This Row],[Т9]]-Таблица1[[#This Row],[Т2]]</f>
        <v>43505.617956941976</v>
      </c>
      <c r="CP1216" s="14">
        <f>Таблица1[[#This Row],[Т9]]-Таблица1[[#This Row],[Т1]]</f>
        <v>738.06678489250771</v>
      </c>
      <c r="CQ1216" s="14">
        <f>Таблица1[[#This Row],[Т9]]-Таблица1[[#This Row],[угол обхв6]]</f>
        <v>46634.356209648409</v>
      </c>
      <c r="CR1216" s="14">
        <f>Таблица1[[#This Row],[Т9]]-Таблица1[[#This Row],[угол обхв5]]</f>
        <v>1246.1934664021028</v>
      </c>
      <c r="CS1216" s="14">
        <f>Таблица1[[#This Row],[Т9]]-Таблица1[[#This Row],[угол обхв4]]</f>
        <v>59382.650763951329</v>
      </c>
      <c r="CT1216" s="14">
        <f>Таблица1[[#This Row],[Lкан_прям, мм]]+Таблица1[[#This Row],[Lкан_дуг, мм]]+Таблица1[[#This Row],[Lкан_леб,мм]]</f>
        <v>85045.326329871838</v>
      </c>
      <c r="CU1216" s="16">
        <f>Таблица1[[#This Row],[Lкан_леб,мм]]</f>
        <v>58136.457297549226</v>
      </c>
      <c r="CV1216" s="14">
        <f>2534431-(Таблица1[[#This Row],[Т23]]+Таблица1[[#This Row],[угол обхв3]])</f>
        <v>2449192.1309676776</v>
      </c>
      <c r="CW1216" s="50">
        <f>SUM(X1216:AC1216,AD1216:AI1216)-Таблица1[[#This Row],[lподв_min, мм]]</f>
        <v>23732.233974652278</v>
      </c>
      <c r="CX1216" s="17">
        <f>CW1655-Таблица1[[#This Row],[Суммарная длина каната]]</f>
        <v>-2426499.7498584581</v>
      </c>
    </row>
    <row r="1217" spans="1:102" x14ac:dyDescent="0.25">
      <c r="A1217" s="21">
        <v>1216</v>
      </c>
      <c r="B1217" s="10">
        <v>29.875714285714281</v>
      </c>
      <c r="C1217" s="10">
        <v>74.777551020408183</v>
      </c>
      <c r="D1217" s="11">
        <v>12630.883449886207</v>
      </c>
      <c r="E1217" s="11">
        <v>8143.8686131031127</v>
      </c>
      <c r="F1217" s="11">
        <v>11731.312760901988</v>
      </c>
      <c r="G1217" s="11">
        <v>8184.6310409069074</v>
      </c>
      <c r="H1217" s="11">
        <v>12222.882959886208</v>
      </c>
      <c r="I1217" s="11">
        <v>4899.6821270247483</v>
      </c>
      <c r="J1217" s="11">
        <v>3244.1864860783644</v>
      </c>
      <c r="K1217" s="11">
        <v>25700.901952443062</v>
      </c>
      <c r="L1217" s="11">
        <v>1207.9670798795566</v>
      </c>
      <c r="M1217" s="11">
        <v>58136.457297549226</v>
      </c>
      <c r="N1217" s="11">
        <v>9430.7461650951063</v>
      </c>
      <c r="O1217" s="11">
        <v>17016.186564069536</v>
      </c>
      <c r="P1217" s="43">
        <v>11748.350271797246</v>
      </c>
      <c r="Q1217" s="11">
        <v>14958.257154239596</v>
      </c>
      <c r="R1217" s="11">
        <v>12389.087246621386</v>
      </c>
      <c r="S1217" s="11">
        <v>9515.3085848432966</v>
      </c>
      <c r="T1217" s="11">
        <v>12630.883449886207</v>
      </c>
      <c r="U1217" s="11">
        <v>8143.8686131031127</v>
      </c>
      <c r="V1217" s="11">
        <v>11731.854924719986</v>
      </c>
      <c r="W1217" s="11">
        <v>8044.2006095239831</v>
      </c>
      <c r="X1217" s="12">
        <v>0</v>
      </c>
      <c r="Y1217" s="12">
        <v>494.87746415919378</v>
      </c>
      <c r="Z1217" s="12">
        <v>296.81844205383106</v>
      </c>
      <c r="AA1217" s="44">
        <v>232.04019061955862</v>
      </c>
      <c r="AB1217" s="45">
        <v>184.23098304697319</v>
      </c>
      <c r="AC1217" s="12">
        <v>0</v>
      </c>
      <c r="AD1217" s="12">
        <v>12748.294554302918</v>
      </c>
      <c r="AE1217" s="12">
        <v>3099.4132107942019</v>
      </c>
      <c r="AF1217" s="12">
        <v>5480.5321821881507</v>
      </c>
      <c r="AG1217" s="44">
        <v>1128.4755203370614</v>
      </c>
      <c r="AH1217" s="45">
        <v>3244.1864848207283</v>
      </c>
      <c r="AI1217" s="12">
        <v>0</v>
      </c>
      <c r="AJ1217" s="12">
        <v>-27.89240189123176</v>
      </c>
      <c r="AK1217" s="12">
        <v>41.603652207931155</v>
      </c>
      <c r="AL1217" s="12">
        <v>83.286113020021617</v>
      </c>
      <c r="AM1217" s="44">
        <v>115.87171007862902</v>
      </c>
      <c r="AN1217" s="45">
        <v>89.999999823389359</v>
      </c>
      <c r="AO1217" s="12">
        <v>0</v>
      </c>
      <c r="AP1217" s="12">
        <v>-2027.4169223507167</v>
      </c>
      <c r="AQ1217" s="12">
        <v>9701.6475074157916</v>
      </c>
      <c r="AR1217" s="12">
        <v>12153.552347524688</v>
      </c>
      <c r="AS1217" s="44">
        <v>12756.194769818794</v>
      </c>
      <c r="AT1217" s="45">
        <v>12222.883449886207</v>
      </c>
      <c r="AU1217" s="12">
        <v>0</v>
      </c>
      <c r="AV1217" s="12">
        <v>11412.975279032768</v>
      </c>
      <c r="AW1217" s="12">
        <v>17321.270917534031</v>
      </c>
      <c r="AX1217" s="12">
        <v>15005.957026631164</v>
      </c>
      <c r="AY1217" s="44">
        <v>9337.2746936543863</v>
      </c>
      <c r="AZ1217" s="45">
        <v>8143.8686118454789</v>
      </c>
      <c r="BA1217" s="12">
        <v>0</v>
      </c>
      <c r="BB1217" s="12">
        <v>9239.8786193152664</v>
      </c>
      <c r="BC1217" s="12">
        <v>12019.251614117931</v>
      </c>
      <c r="BD1217" s="12">
        <v>12794.28932234883</v>
      </c>
      <c r="BE1217" s="44">
        <v>12263.775926688799</v>
      </c>
      <c r="BF1217" s="45">
        <v>12222.883459886209</v>
      </c>
      <c r="BG1217" s="12">
        <v>0</v>
      </c>
      <c r="BH1217" s="12">
        <v>17376.788255646239</v>
      </c>
      <c r="BI1217" s="12">
        <v>15263.341507704094</v>
      </c>
      <c r="BJ1217" s="12">
        <v>9563.0084572348624</v>
      </c>
      <c r="BK1217" s="44">
        <v>8321.9025042920221</v>
      </c>
      <c r="BL1217" s="45">
        <v>4899.6821270247501</v>
      </c>
      <c r="BM1217" s="12">
        <v>0</v>
      </c>
      <c r="BN1217" s="12">
        <v>0</v>
      </c>
      <c r="BO1217" s="12">
        <v>69.496054099162905</v>
      </c>
      <c r="BP1217" s="12">
        <v>41.682460812090454</v>
      </c>
      <c r="BQ1217" s="48">
        <v>32.585597058607412</v>
      </c>
      <c r="BR1217" s="49">
        <v>25.871710255239666</v>
      </c>
      <c r="BS1217" s="13">
        <v>0</v>
      </c>
      <c r="BT1217" s="12">
        <v>193.54270245076748</v>
      </c>
      <c r="BV1217" s="14">
        <f>Таблица1[[#This Row],[Lкан_леб,мм]]</f>
        <v>58136.457297549226</v>
      </c>
      <c r="BW1217" s="50">
        <f>Таблица1[[#This Row],[угол обхв4]]+Таблица1[[#This Row],[Lдуг 3,мм]]</f>
        <v>12748.294554302918</v>
      </c>
      <c r="BX1217" s="54">
        <f>Таблица1[[#This Row],[угол обхв5]]+Таблица1[[#This Row],[Y5, мм]]</f>
        <v>58631.334761708422</v>
      </c>
      <c r="BY1217" s="14">
        <f>Таблица1[[#This Row],[угол обхв6]]+Таблица1[[#This Row],[Lдуг 4,мм]]</f>
        <v>15847.707765097121</v>
      </c>
      <c r="BZ1217" s="14">
        <f>Таблица1[[#This Row],[Т1]]+Таблица1[[#This Row],[X6, мм]]</f>
        <v>58928.153203762253</v>
      </c>
      <c r="CA1217" s="14">
        <f>Таблица1[[#This Row],[Т2]]+Таблица1[[#This Row],[Lдуг 5,мм]]</f>
        <v>21328.23994728527</v>
      </c>
      <c r="CB1217" s="14">
        <f>Таблица1[[#This Row],[Т3]]+Таблица1[[#This Row],[Y6, мм]]</f>
        <v>59160.193394381815</v>
      </c>
      <c r="CC1217" s="14">
        <f>Таблица1[[#This Row],[Т4]]+Таблица1[[#This Row],[Lдуг 6,мм]]</f>
        <v>22456.715467622333</v>
      </c>
      <c r="CD1217" s="14">
        <f>Таблица1[[#This Row],[Т5]]+Таблица1[[#This Row],[Lдуг 1,мм]]</f>
        <v>59344.42437742879</v>
      </c>
      <c r="CE1217" s="14">
        <f>Таблица1[[#This Row],[Т6]]+Таблица1[[#This Row],[Lпрям1, мм]]</f>
        <v>25700.901952443062</v>
      </c>
      <c r="CF1217" s="15">
        <f>Таблица1[[#This Row],[Т7]]+Таблица1[[#This Row],[Lдуг 2,мм]]</f>
        <v>59344.42437742879</v>
      </c>
      <c r="CG1217" s="14">
        <f>Таблица1[[#This Row],[Т8]]+Таблица1[[#This Row],[Lпрям2, мм]]</f>
        <v>25700.901952443062</v>
      </c>
      <c r="CH1217" s="14">
        <f>Таблица1[[#This Row],[Т9]]-Таблица1[[#This Row],[Т9]]</f>
        <v>0</v>
      </c>
      <c r="CI1217" s="50">
        <f>Таблица1[[#This Row],[Т9]]-Таблица1[[#This Row],[Т8]]</f>
        <v>33643.522424985727</v>
      </c>
      <c r="CJ1217" s="54">
        <f>Таблица1[[#This Row],[Т9]]-Таблица1[[#This Row],[Т7]]</f>
        <v>0</v>
      </c>
      <c r="CK1217" s="14">
        <f>Таблица1[[#This Row],[Т9]]-Таблица1[[#This Row],[Т6]]</f>
        <v>36887.708909806461</v>
      </c>
      <c r="CL1217" s="14">
        <f>Таблица1[[#This Row],[Т9]]-Таблица1[[#This Row],[Т5]]</f>
        <v>184.23098304697487</v>
      </c>
      <c r="CM1217" s="14">
        <f>Таблица1[[#This Row],[Т9]]-Таблица1[[#This Row],[Т4]]</f>
        <v>38016.184430143519</v>
      </c>
      <c r="CN1217" s="14">
        <f>Таблица1[[#This Row],[Т9]]-Таблица1[[#This Row],[Т3]]</f>
        <v>416.27117366653692</v>
      </c>
      <c r="CO1217" s="14">
        <f>Таблица1[[#This Row],[Т9]]-Таблица1[[#This Row],[Т2]]</f>
        <v>43496.716612331671</v>
      </c>
      <c r="CP1217" s="14">
        <f>Таблица1[[#This Row],[Т9]]-Таблица1[[#This Row],[Т1]]</f>
        <v>713.08961572036787</v>
      </c>
      <c r="CQ1217" s="14">
        <f>Таблица1[[#This Row],[Т9]]-Таблица1[[#This Row],[угол обхв6]]</f>
        <v>46596.12982312587</v>
      </c>
      <c r="CR1217" s="14">
        <f>Таблица1[[#This Row],[Т9]]-Таблица1[[#This Row],[угол обхв5]]</f>
        <v>1207.9670798795632</v>
      </c>
      <c r="CS1217" s="14">
        <f>Таблица1[[#This Row],[Т9]]-Таблица1[[#This Row],[угол обхв4]]</f>
        <v>59344.42437742879</v>
      </c>
      <c r="CT1217" s="14">
        <f>Таблица1[[#This Row],[Lкан_прям, мм]]+Таблица1[[#This Row],[Lкан_дуг, мм]]+Таблица1[[#This Row],[Lкан_леб,мм]]</f>
        <v>85045.326329871838</v>
      </c>
      <c r="CU1217" s="16">
        <f>Таблица1[[#This Row],[Lкан_леб,мм]]</f>
        <v>58136.457297549226</v>
      </c>
      <c r="CV1217" s="14">
        <f>2534431-(Таблица1[[#This Row],[Т23]]+Таблица1[[#This Row],[угол обхв3]])</f>
        <v>2449192.1309676776</v>
      </c>
      <c r="CW1217" s="50">
        <f>SUM(X1217:AC1217,AD1217:AI1217)-Таблица1[[#This Row],[lподв_min, мм]]</f>
        <v>23664.682546244254</v>
      </c>
      <c r="CX1217" s="17">
        <f>CW1656-Таблица1[[#This Row],[Суммарная длина каната]]</f>
        <v>-2426551.7134884442</v>
      </c>
    </row>
    <row r="1218" spans="1:102" x14ac:dyDescent="0.25">
      <c r="A1218" s="21">
        <v>1217</v>
      </c>
      <c r="B1218" s="10">
        <v>29.875714285714281</v>
      </c>
      <c r="C1218" s="10">
        <v>77.461632653061244</v>
      </c>
      <c r="D1218" s="11">
        <v>12991.311080567611</v>
      </c>
      <c r="E1218" s="11">
        <v>8289.0939832465556</v>
      </c>
      <c r="F1218" s="11">
        <v>12090.818428234865</v>
      </c>
      <c r="G1218" s="11">
        <v>8287.6857592827382</v>
      </c>
      <c r="H1218" s="11">
        <v>12583.310590567613</v>
      </c>
      <c r="I1218" s="11">
        <v>4975.9144792451352</v>
      </c>
      <c r="J1218" s="11">
        <v>3313.1795040014199</v>
      </c>
      <c r="K1218" s="11">
        <v>25739.128338965038</v>
      </c>
      <c r="L1218" s="11">
        <v>1169.7406933575744</v>
      </c>
      <c r="M1218" s="11">
        <v>58136.457297549226</v>
      </c>
      <c r="N1218" s="11">
        <v>9430.7461650951063</v>
      </c>
      <c r="O1218" s="11">
        <v>17016.186564069536</v>
      </c>
      <c r="P1218" s="43">
        <v>11790.635588660034</v>
      </c>
      <c r="Q1218" s="11">
        <v>15054.678537675867</v>
      </c>
      <c r="R1218" s="11">
        <v>12685.557080529934</v>
      </c>
      <c r="S1218" s="11">
        <v>9647.7063236369104</v>
      </c>
      <c r="T1218" s="11">
        <v>12991.311080567611</v>
      </c>
      <c r="U1218" s="11">
        <v>8289.0939832465556</v>
      </c>
      <c r="V1218" s="11">
        <v>12097.936204014339</v>
      </c>
      <c r="W1218" s="11">
        <v>8147.434779721264</v>
      </c>
      <c r="X1218" s="12">
        <v>0</v>
      </c>
      <c r="Y1218" s="12">
        <v>481.55593414888955</v>
      </c>
      <c r="Z1218" s="12">
        <v>291.02677881623833</v>
      </c>
      <c r="AA1218" s="44">
        <v>232.04019061955887</v>
      </c>
      <c r="AB1218" s="45">
        <v>165.11778977288768</v>
      </c>
      <c r="AC1218" s="12">
        <v>0</v>
      </c>
      <c r="AD1218" s="12">
        <v>12748.294554302918</v>
      </c>
      <c r="AE1218" s="12">
        <v>3068.6465793669349</v>
      </c>
      <c r="AF1218" s="12">
        <v>5480.532182188148</v>
      </c>
      <c r="AG1218" s="44">
        <v>1128.4755203370607</v>
      </c>
      <c r="AH1218" s="45">
        <v>3313.1795027699732</v>
      </c>
      <c r="AI1218" s="12">
        <v>0</v>
      </c>
      <c r="AJ1218" s="12">
        <v>-27.89240189123176</v>
      </c>
      <c r="AK1218" s="12">
        <v>39.732898663207372</v>
      </c>
      <c r="AL1218" s="12">
        <v>80.602031387368569</v>
      </c>
      <c r="AM1218" s="44">
        <v>113.18762844597602</v>
      </c>
      <c r="AN1218" s="45">
        <v>89.999999827067072</v>
      </c>
      <c r="AO1218" s="12">
        <v>0</v>
      </c>
      <c r="AP1218" s="12">
        <v>-2027.4169223507167</v>
      </c>
      <c r="AQ1218" s="12">
        <v>9691.5436385316589</v>
      </c>
      <c r="AR1218" s="12">
        <v>12193.159392917143</v>
      </c>
      <c r="AS1218" s="44">
        <v>13060.598995357481</v>
      </c>
      <c r="AT1218" s="45">
        <v>12583.311080567613</v>
      </c>
      <c r="AU1218" s="12">
        <v>0</v>
      </c>
      <c r="AV1218" s="12">
        <v>11412.975279032768</v>
      </c>
      <c r="AW1218" s="12">
        <v>17329.95188696088</v>
      </c>
      <c r="AX1218" s="12">
        <v>15121.301259073178</v>
      </c>
      <c r="AY1218" s="44">
        <v>9487.0590014603895</v>
      </c>
      <c r="AZ1218" s="45">
        <v>8289.0939820151107</v>
      </c>
      <c r="BA1218" s="12">
        <v>0</v>
      </c>
      <c r="BB1218" s="12">
        <v>9239.8786193152664</v>
      </c>
      <c r="BC1218" s="12">
        <v>12051.433062096587</v>
      </c>
      <c r="BD1218" s="12">
        <v>13088.080884787043</v>
      </c>
      <c r="BE1218" s="44">
        <v>12616.269165740066</v>
      </c>
      <c r="BF1218" s="45">
        <v>12583.311090567613</v>
      </c>
      <c r="BG1218" s="12">
        <v>0</v>
      </c>
      <c r="BH1218" s="12">
        <v>17376.788255646239</v>
      </c>
      <c r="BI1218" s="12">
        <v>15368.443860567213</v>
      </c>
      <c r="BJ1218" s="12">
        <v>9714.3290450342211</v>
      </c>
      <c r="BK1218" s="44">
        <v>8449.7413054230765</v>
      </c>
      <c r="BL1218" s="45">
        <v>4975.914479245137</v>
      </c>
      <c r="BM1218" s="12">
        <v>0</v>
      </c>
      <c r="BN1218" s="12">
        <v>0</v>
      </c>
      <c r="BO1218" s="12">
        <v>67.625300554439136</v>
      </c>
      <c r="BP1218" s="12">
        <v>40.869132724161197</v>
      </c>
      <c r="BQ1218" s="48">
        <v>32.585597058607448</v>
      </c>
      <c r="BR1218" s="49">
        <v>23.187628618908949</v>
      </c>
      <c r="BS1218" s="13">
        <v>0</v>
      </c>
      <c r="BT1218" s="12">
        <v>193.54270245076748</v>
      </c>
      <c r="BV1218" s="14">
        <f>Таблица1[[#This Row],[Lкан_леб,мм]]</f>
        <v>58136.457297549226</v>
      </c>
      <c r="BW1218" s="50">
        <f>Таблица1[[#This Row],[угол обхв4]]+Таблица1[[#This Row],[Lдуг 3,мм]]</f>
        <v>12748.294554302918</v>
      </c>
      <c r="BX1218" s="54">
        <f>Таблица1[[#This Row],[угол обхв5]]+Таблица1[[#This Row],[Y5, мм]]</f>
        <v>58618.013231698118</v>
      </c>
      <c r="BY1218" s="14">
        <f>Таблица1[[#This Row],[угол обхв6]]+Таблица1[[#This Row],[Lдуг 4,мм]]</f>
        <v>15816.941133669854</v>
      </c>
      <c r="BZ1218" s="14">
        <f>Таблица1[[#This Row],[Т1]]+Таблица1[[#This Row],[X6, мм]]</f>
        <v>58909.040010514356</v>
      </c>
      <c r="CA1218" s="14">
        <f>Таблица1[[#This Row],[Т2]]+Таблица1[[#This Row],[Lдуг 5,мм]]</f>
        <v>21297.473315858002</v>
      </c>
      <c r="CB1218" s="14">
        <f>Таблица1[[#This Row],[Т3]]+Таблица1[[#This Row],[Y6, мм]]</f>
        <v>59141.080201133918</v>
      </c>
      <c r="CC1218" s="14">
        <f>Таблица1[[#This Row],[Т4]]+Таблица1[[#This Row],[Lдуг 6,мм]]</f>
        <v>22425.948836195064</v>
      </c>
      <c r="CD1218" s="14">
        <f>Таблица1[[#This Row],[Т5]]+Таблица1[[#This Row],[Lдуг 1,мм]]</f>
        <v>59306.197990906803</v>
      </c>
      <c r="CE1218" s="14">
        <f>Таблица1[[#This Row],[Т6]]+Таблица1[[#This Row],[Lпрям1, мм]]</f>
        <v>25739.128338965038</v>
      </c>
      <c r="CF1218" s="15">
        <f>Таблица1[[#This Row],[Т7]]+Таблица1[[#This Row],[Lдуг 2,мм]]</f>
        <v>59306.197990906803</v>
      </c>
      <c r="CG1218" s="14">
        <f>Таблица1[[#This Row],[Т8]]+Таблица1[[#This Row],[Lпрям2, мм]]</f>
        <v>25739.128338965038</v>
      </c>
      <c r="CH1218" s="14">
        <f>Таблица1[[#This Row],[Т9]]-Таблица1[[#This Row],[Т9]]</f>
        <v>0</v>
      </c>
      <c r="CI1218" s="50">
        <f>Таблица1[[#This Row],[Т9]]-Таблица1[[#This Row],[Т8]]</f>
        <v>33567.069651941769</v>
      </c>
      <c r="CJ1218" s="54">
        <f>Таблица1[[#This Row],[Т9]]-Таблица1[[#This Row],[Т7]]</f>
        <v>0</v>
      </c>
      <c r="CK1218" s="14">
        <f>Таблица1[[#This Row],[Т9]]-Таблица1[[#This Row],[Т6]]</f>
        <v>36880.249154711739</v>
      </c>
      <c r="CL1218" s="14">
        <f>Таблица1[[#This Row],[Т9]]-Таблица1[[#This Row],[Т5]]</f>
        <v>165.11778977288486</v>
      </c>
      <c r="CM1218" s="14">
        <f>Таблица1[[#This Row],[Т9]]-Таблица1[[#This Row],[Т4]]</f>
        <v>38008.724675048798</v>
      </c>
      <c r="CN1218" s="14">
        <f>Таблица1[[#This Row],[Т9]]-Таблица1[[#This Row],[Т3]]</f>
        <v>397.15798039244692</v>
      </c>
      <c r="CO1218" s="14">
        <f>Таблица1[[#This Row],[Т9]]-Таблица1[[#This Row],[Т2]]</f>
        <v>43489.256857236949</v>
      </c>
      <c r="CP1218" s="14">
        <f>Таблица1[[#This Row],[Т9]]-Таблица1[[#This Row],[Т1]]</f>
        <v>688.18475920868514</v>
      </c>
      <c r="CQ1218" s="14">
        <f>Таблица1[[#This Row],[Т9]]-Таблица1[[#This Row],[угол обхв6]]</f>
        <v>46557.903436603883</v>
      </c>
      <c r="CR1218" s="14">
        <f>Таблица1[[#This Row],[Т9]]-Таблица1[[#This Row],[угол обхв5]]</f>
        <v>1169.7406933575767</v>
      </c>
      <c r="CS1218" s="14">
        <f>Таблица1[[#This Row],[Т9]]-Таблица1[[#This Row],[угол обхв4]]</f>
        <v>59306.197990906803</v>
      </c>
      <c r="CT1218" s="14">
        <f>Таблица1[[#This Row],[Lкан_прям, мм]]+Таблица1[[#This Row],[Lкан_дуг, мм]]+Таблица1[[#This Row],[Lкан_леб,мм]]</f>
        <v>85045.326329871838</v>
      </c>
      <c r="CU1218" s="16">
        <f>Таблица1[[#This Row],[Lкан_леб,мм]]</f>
        <v>58136.457297549226</v>
      </c>
      <c r="CV1218" s="14">
        <f>2534431-(Таблица1[[#This Row],[Т23]]+Таблица1[[#This Row],[угол обхв3]])</f>
        <v>2449192.1309676776</v>
      </c>
      <c r="CW1218" s="50">
        <f>SUM(X1218:AC1218,AD1218:AI1218)-Таблица1[[#This Row],[lподв_min, мм]]</f>
        <v>23595.689528321192</v>
      </c>
      <c r="CX1218" s="17">
        <f>CW1657-Таблица1[[#This Row],[Суммарная длина каната]]</f>
        <v>-2426604.1622891058</v>
      </c>
    </row>
    <row r="1219" spans="1:102" x14ac:dyDescent="0.25">
      <c r="A1219" s="21">
        <v>1218</v>
      </c>
      <c r="B1219" s="10">
        <v>29.875714285714281</v>
      </c>
      <c r="C1219" s="10">
        <v>80.14571428571432</v>
      </c>
      <c r="D1219" s="11">
        <v>13344.542546103696</v>
      </c>
      <c r="E1219" s="11">
        <v>8451.0384701769417</v>
      </c>
      <c r="F1219" s="11">
        <v>12445.103748360631</v>
      </c>
      <c r="G1219" s="11">
        <v>8407.4626843032238</v>
      </c>
      <c r="H1219" s="11">
        <v>12936.542056103697</v>
      </c>
      <c r="I1219" s="11">
        <v>5067.4491027698195</v>
      </c>
      <c r="J1219" s="11">
        <v>3383.5893674071212</v>
      </c>
      <c r="K1219" s="11">
        <v>25777.354725486461</v>
      </c>
      <c r="L1219" s="11">
        <v>1131.5143068361535</v>
      </c>
      <c r="M1219" s="11">
        <v>58136.457297549226</v>
      </c>
      <c r="N1219" s="11">
        <v>9430.7461650951063</v>
      </c>
      <c r="O1219" s="11">
        <v>17016.186564069536</v>
      </c>
      <c r="P1219" s="43">
        <v>11828.359205154902</v>
      </c>
      <c r="Q1219" s="11">
        <v>15152.974315634532</v>
      </c>
      <c r="R1219" s="11">
        <v>12975.501620106363</v>
      </c>
      <c r="S1219" s="11">
        <v>9793.8421769557954</v>
      </c>
      <c r="T1219" s="11">
        <v>13344.542546103696</v>
      </c>
      <c r="U1219" s="11">
        <v>8451.0384701769417</v>
      </c>
      <c r="V1219" s="11">
        <v>12458.781518618163</v>
      </c>
      <c r="W1219" s="11">
        <v>8267.6988885591836</v>
      </c>
      <c r="X1219" s="12">
        <v>0</v>
      </c>
      <c r="Y1219" s="12">
        <v>468.15634954199533</v>
      </c>
      <c r="Z1219" s="12">
        <v>285.31317017523514</v>
      </c>
      <c r="AA1219" s="44">
        <v>232.0401906195585</v>
      </c>
      <c r="AB1219" s="45">
        <v>146.00459649936445</v>
      </c>
      <c r="AC1219" s="12">
        <v>0</v>
      </c>
      <c r="AD1219" s="12">
        <v>12748.294554302918</v>
      </c>
      <c r="AE1219" s="12">
        <v>3036.4631024570335</v>
      </c>
      <c r="AF1219" s="12">
        <v>5480.5321821881489</v>
      </c>
      <c r="AG1219" s="44">
        <v>1128.4755203370607</v>
      </c>
      <c r="AH1219" s="45">
        <v>3383.5893662013</v>
      </c>
      <c r="AI1219" s="12">
        <v>0</v>
      </c>
      <c r="AJ1219" s="12">
        <v>-27.89240189123176</v>
      </c>
      <c r="AK1219" s="12">
        <v>37.851183846532123</v>
      </c>
      <c r="AL1219" s="12">
        <v>77.91794975471548</v>
      </c>
      <c r="AM1219" s="44">
        <v>110.50354681332287</v>
      </c>
      <c r="AN1219" s="45">
        <v>89.999999830665672</v>
      </c>
      <c r="AO1219" s="12">
        <v>0</v>
      </c>
      <c r="AP1219" s="12">
        <v>-2027.4169223507167</v>
      </c>
      <c r="AQ1219" s="12">
        <v>9681.1001367097633</v>
      </c>
      <c r="AR1219" s="12">
        <v>12227.321539449222</v>
      </c>
      <c r="AS1219" s="44">
        <v>13357.655027519864</v>
      </c>
      <c r="AT1219" s="45">
        <v>12936.542546103696</v>
      </c>
      <c r="AU1219" s="12">
        <v>0</v>
      </c>
      <c r="AV1219" s="12">
        <v>11412.975279032768</v>
      </c>
      <c r="AW1219" s="12">
        <v>17338.346289821788</v>
      </c>
      <c r="AX1219" s="12">
        <v>15238.373705646567</v>
      </c>
      <c r="AY1219" s="44">
        <v>9650.9339084677576</v>
      </c>
      <c r="AZ1219" s="45">
        <v>8451.0384689711227</v>
      </c>
      <c r="BA1219" s="12">
        <v>0</v>
      </c>
      <c r="BB1219" s="12">
        <v>9239.8786193152664</v>
      </c>
      <c r="BC1219" s="12">
        <v>12078.713176769559</v>
      </c>
      <c r="BD1219" s="12">
        <v>13374.46395440068</v>
      </c>
      <c r="BE1219" s="44">
        <v>12962.389138690192</v>
      </c>
      <c r="BF1219" s="45">
        <v>12936.542556103697</v>
      </c>
      <c r="BG1219" s="12">
        <v>0</v>
      </c>
      <c r="BH1219" s="12">
        <v>17376.788255646239</v>
      </c>
      <c r="BI1219" s="12">
        <v>15475.134041386786</v>
      </c>
      <c r="BJ1219" s="12">
        <v>9879.2415669678303</v>
      </c>
      <c r="BK1219" s="44">
        <v>8593.9467386649794</v>
      </c>
      <c r="BL1219" s="45">
        <v>5067.4491027698214</v>
      </c>
      <c r="BM1219" s="12">
        <v>0</v>
      </c>
      <c r="BN1219" s="12">
        <v>0</v>
      </c>
      <c r="BO1219" s="12">
        <v>65.74358573776388</v>
      </c>
      <c r="BP1219" s="12">
        <v>40.066765908183356</v>
      </c>
      <c r="BQ1219" s="48">
        <v>32.585597058607398</v>
      </c>
      <c r="BR1219" s="49">
        <v>20.503546982657202</v>
      </c>
      <c r="BS1219" s="13">
        <v>0</v>
      </c>
      <c r="BT1219" s="12">
        <v>193.54270245076748</v>
      </c>
      <c r="BV1219" s="14">
        <f>Таблица1[[#This Row],[Lкан_леб,мм]]</f>
        <v>58136.457297549226</v>
      </c>
      <c r="BW1219" s="50">
        <f>Таблица1[[#This Row],[угол обхв4]]+Таблица1[[#This Row],[Lдуг 3,мм]]</f>
        <v>12748.294554302918</v>
      </c>
      <c r="BX1219" s="54">
        <f>Таблица1[[#This Row],[угол обхв5]]+Таблица1[[#This Row],[Y5, мм]]</f>
        <v>58604.613647091224</v>
      </c>
      <c r="BY1219" s="14">
        <f>Таблица1[[#This Row],[угол обхв6]]+Таблица1[[#This Row],[Lдуг 4,мм]]</f>
        <v>15784.757656759952</v>
      </c>
      <c r="BZ1219" s="14">
        <f>Таблица1[[#This Row],[Т1]]+Таблица1[[#This Row],[X6, мм]]</f>
        <v>58889.92681726646</v>
      </c>
      <c r="CA1219" s="14">
        <f>Таблица1[[#This Row],[Т2]]+Таблица1[[#This Row],[Lдуг 5,мм]]</f>
        <v>21265.289838948102</v>
      </c>
      <c r="CB1219" s="14">
        <f>Таблица1[[#This Row],[Т3]]+Таблица1[[#This Row],[Y6, мм]]</f>
        <v>59121.967007886022</v>
      </c>
      <c r="CC1219" s="14">
        <f>Таблица1[[#This Row],[Т4]]+Таблица1[[#This Row],[Lдуг 6,мм]]</f>
        <v>22393.765359285164</v>
      </c>
      <c r="CD1219" s="14">
        <f>Таблица1[[#This Row],[Т5]]+Таблица1[[#This Row],[Lдуг 1,мм]]</f>
        <v>59267.971604385384</v>
      </c>
      <c r="CE1219" s="14">
        <f>Таблица1[[#This Row],[Т6]]+Таблица1[[#This Row],[Lпрям1, мм]]</f>
        <v>25777.354725486464</v>
      </c>
      <c r="CF1219" s="15">
        <f>Таблица1[[#This Row],[Т7]]+Таблица1[[#This Row],[Lдуг 2,мм]]</f>
        <v>59267.971604385384</v>
      </c>
      <c r="CG1219" s="14">
        <f>Таблица1[[#This Row],[Т8]]+Таблица1[[#This Row],[Lпрям2, мм]]</f>
        <v>25777.354725486464</v>
      </c>
      <c r="CH1219" s="14">
        <f>Таблица1[[#This Row],[Т9]]-Таблица1[[#This Row],[Т9]]</f>
        <v>0</v>
      </c>
      <c r="CI1219" s="50">
        <f>Таблица1[[#This Row],[Т9]]-Таблица1[[#This Row],[Т8]]</f>
        <v>33490.616878898916</v>
      </c>
      <c r="CJ1219" s="54">
        <f>Таблица1[[#This Row],[Т9]]-Таблица1[[#This Row],[Т7]]</f>
        <v>0</v>
      </c>
      <c r="CK1219" s="14">
        <f>Таблица1[[#This Row],[Т9]]-Таблица1[[#This Row],[Т6]]</f>
        <v>36874.20624510022</v>
      </c>
      <c r="CL1219" s="14">
        <f>Таблица1[[#This Row],[Т9]]-Таблица1[[#This Row],[Т5]]</f>
        <v>146.00459649936238</v>
      </c>
      <c r="CM1219" s="14">
        <f>Таблица1[[#This Row],[Т9]]-Таблица1[[#This Row],[Т4]]</f>
        <v>38002.681765437286</v>
      </c>
      <c r="CN1219" s="14">
        <f>Таблица1[[#This Row],[Т9]]-Таблица1[[#This Row],[Т3]]</f>
        <v>378.04478711892443</v>
      </c>
      <c r="CO1219" s="14">
        <f>Таблица1[[#This Row],[Т9]]-Таблица1[[#This Row],[Т2]]</f>
        <v>43483.213947625431</v>
      </c>
      <c r="CP1219" s="14">
        <f>Таблица1[[#This Row],[Т9]]-Таблица1[[#This Row],[Т1]]</f>
        <v>663.35795729415986</v>
      </c>
      <c r="CQ1219" s="14">
        <f>Таблица1[[#This Row],[Т9]]-Таблица1[[#This Row],[угол обхв6]]</f>
        <v>46519.677050082464</v>
      </c>
      <c r="CR1219" s="14">
        <f>Таблица1[[#This Row],[Т9]]-Таблица1[[#This Row],[угол обхв5]]</f>
        <v>1131.5143068361576</v>
      </c>
      <c r="CS1219" s="14">
        <f>Таблица1[[#This Row],[Т9]]-Таблица1[[#This Row],[угол обхв4]]</f>
        <v>59267.971604385384</v>
      </c>
      <c r="CT1219" s="14">
        <f>Таблица1[[#This Row],[Lкан_прям, мм]]+Таблица1[[#This Row],[Lкан_дуг, мм]]+Таблица1[[#This Row],[Lкан_леб,мм]]</f>
        <v>85045.326329871838</v>
      </c>
      <c r="CU1219" s="16">
        <f>Таблица1[[#This Row],[Lкан_леб,мм]]</f>
        <v>58136.457297549226</v>
      </c>
      <c r="CV1219" s="14">
        <f>2534431-(Таблица1[[#This Row],[Т23]]+Таблица1[[#This Row],[угол обхв3]])</f>
        <v>2449192.1309676776</v>
      </c>
      <c r="CW1219" s="50">
        <f>SUM(X1219:AC1219,AD1219:AI1219)-Таблица1[[#This Row],[lподв_min, мм]]</f>
        <v>23525.279664915492</v>
      </c>
      <c r="CX1219" s="17">
        <f>CW1658-Таблица1[[#This Row],[Суммарная длина каната]]</f>
        <v>-2426657.0132566816</v>
      </c>
    </row>
    <row r="1220" spans="1:102" x14ac:dyDescent="0.25">
      <c r="A1220" s="21">
        <v>1219</v>
      </c>
      <c r="B1220" s="10">
        <v>29.875714285714281</v>
      </c>
      <c r="C1220" s="10">
        <v>82.829795918367381</v>
      </c>
      <c r="D1220" s="11">
        <v>13689.802802895656</v>
      </c>
      <c r="E1220" s="11">
        <v>8629.3467430412747</v>
      </c>
      <c r="F1220" s="11">
        <v>12793.391365363121</v>
      </c>
      <c r="G1220" s="11">
        <v>8543.6990071642958</v>
      </c>
      <c r="H1220" s="11">
        <v>13281.802312895657</v>
      </c>
      <c r="I1220" s="11">
        <v>5173.9568950966386</v>
      </c>
      <c r="J1220" s="11">
        <v>3455.3898479446357</v>
      </c>
      <c r="K1220" s="11">
        <v>25815.581112007301</v>
      </c>
      <c r="L1220" s="11">
        <v>1093.287920315305</v>
      </c>
      <c r="M1220" s="11">
        <v>58136.457297549226</v>
      </c>
      <c r="N1220" s="11">
        <v>9430.7461650951063</v>
      </c>
      <c r="O1220" s="11">
        <v>17016.186564069536</v>
      </c>
      <c r="P1220" s="43">
        <v>11861.438349925558</v>
      </c>
      <c r="Q1220" s="11">
        <v>15252.928812217691</v>
      </c>
      <c r="R1220" s="11">
        <v>13258.284682899983</v>
      </c>
      <c r="S1220" s="11">
        <v>9953.3955004952441</v>
      </c>
      <c r="T1220" s="11">
        <v>13689.802802895656</v>
      </c>
      <c r="U1220" s="11">
        <v>8629.3467430412747</v>
      </c>
      <c r="V1220" s="11">
        <v>12813.599118988948</v>
      </c>
      <c r="W1220" s="11">
        <v>8404.7290582782225</v>
      </c>
      <c r="X1220" s="12">
        <v>0</v>
      </c>
      <c r="Y1220" s="12">
        <v>454.67260821965743</v>
      </c>
      <c r="Z1220" s="12">
        <v>279.68371824967591</v>
      </c>
      <c r="AA1220" s="44">
        <v>232.04019061955941</v>
      </c>
      <c r="AB1220" s="45">
        <v>126.89140322641218</v>
      </c>
      <c r="AC1220" s="12">
        <v>0</v>
      </c>
      <c r="AD1220" s="12">
        <v>12748.294554302918</v>
      </c>
      <c r="AE1220" s="12">
        <v>3002.8890084153049</v>
      </c>
      <c r="AF1220" s="12">
        <v>5480.532182188148</v>
      </c>
      <c r="AG1220" s="44">
        <v>1128.4755203370607</v>
      </c>
      <c r="AH1220" s="45">
        <v>3455.3898467638701</v>
      </c>
      <c r="AI1220" s="12">
        <v>0</v>
      </c>
      <c r="AJ1220" s="12">
        <v>-27.89240189123176</v>
      </c>
      <c r="AK1220" s="12">
        <v>35.957650832276947</v>
      </c>
      <c r="AL1220" s="12">
        <v>75.233868122062418</v>
      </c>
      <c r="AM1220" s="44">
        <v>107.81946518066994</v>
      </c>
      <c r="AN1220" s="45">
        <v>89.999999834184308</v>
      </c>
      <c r="AO1220" s="12">
        <v>0</v>
      </c>
      <c r="AP1220" s="12">
        <v>-2027.4169223507167</v>
      </c>
      <c r="AQ1220" s="12">
        <v>9670.3185105063021</v>
      </c>
      <c r="AR1220" s="12">
        <v>12255.963830171799</v>
      </c>
      <c r="AS1220" s="44">
        <v>13646.711080158126</v>
      </c>
      <c r="AT1220" s="45">
        <v>13281.802802895656</v>
      </c>
      <c r="AU1220" s="12">
        <v>0</v>
      </c>
      <c r="AV1220" s="12">
        <v>11412.975279032768</v>
      </c>
      <c r="AW1220" s="12">
        <v>17346.442663656173</v>
      </c>
      <c r="AX1220" s="12">
        <v>15356.917491584596</v>
      </c>
      <c r="AY1220" s="44">
        <v>9828.5398481880275</v>
      </c>
      <c r="AZ1220" s="45">
        <v>8629.3467418605105</v>
      </c>
      <c r="BA1220" s="12">
        <v>0</v>
      </c>
      <c r="BB1220" s="12">
        <v>9239.8786193152664</v>
      </c>
      <c r="BC1220" s="12">
        <v>12101.010695336754</v>
      </c>
      <c r="BD1220" s="12">
        <v>13652.810163146223</v>
      </c>
      <c r="BE1220" s="44">
        <v>13301.376405637513</v>
      </c>
      <c r="BF1220" s="45">
        <v>13281.802812895658</v>
      </c>
      <c r="BG1220" s="12">
        <v>0</v>
      </c>
      <c r="BH1220" s="12">
        <v>17376.788255646239</v>
      </c>
      <c r="BI1220" s="12">
        <v>15583.184911804328</v>
      </c>
      <c r="BJ1220" s="12">
        <v>10057.384179862149</v>
      </c>
      <c r="BK1220" s="44">
        <v>8754.2023953484913</v>
      </c>
      <c r="BL1220" s="45">
        <v>5173.9568950966404</v>
      </c>
      <c r="BM1220" s="12">
        <v>0</v>
      </c>
      <c r="BN1220" s="12">
        <v>0</v>
      </c>
      <c r="BO1220" s="12">
        <v>63.850052723508711</v>
      </c>
      <c r="BP1220" s="12">
        <v>39.276217289785464</v>
      </c>
      <c r="BQ1220" s="48">
        <v>32.585597058607526</v>
      </c>
      <c r="BR1220" s="49">
        <v>17.819465346485625</v>
      </c>
      <c r="BS1220" s="13">
        <v>0</v>
      </c>
      <c r="BT1220" s="12">
        <v>193.54270245076748</v>
      </c>
      <c r="BV1220" s="14">
        <f>Таблица1[[#This Row],[Lкан_леб,мм]]</f>
        <v>58136.457297549226</v>
      </c>
      <c r="BW1220" s="50">
        <f>Таблица1[[#This Row],[угол обхв4]]+Таблица1[[#This Row],[Lдуг 3,мм]]</f>
        <v>12748.294554302918</v>
      </c>
      <c r="BX1220" s="54">
        <f>Таблица1[[#This Row],[угол обхв5]]+Таблица1[[#This Row],[Y5, мм]]</f>
        <v>58591.129905768881</v>
      </c>
      <c r="BY1220" s="14">
        <f>Таблица1[[#This Row],[угол обхв6]]+Таблица1[[#This Row],[Lдуг 4,мм]]</f>
        <v>15751.183562718223</v>
      </c>
      <c r="BZ1220" s="14">
        <f>Таблица1[[#This Row],[Т1]]+Таблица1[[#This Row],[X6, мм]]</f>
        <v>58870.813624018556</v>
      </c>
      <c r="CA1220" s="14">
        <f>Таблица1[[#This Row],[Т2]]+Таблица1[[#This Row],[Lдуг 5,мм]]</f>
        <v>21231.715744906371</v>
      </c>
      <c r="CB1220" s="14">
        <f>Таблица1[[#This Row],[Т3]]+Таблица1[[#This Row],[Y6, мм]]</f>
        <v>59102.853814638118</v>
      </c>
      <c r="CC1220" s="14">
        <f>Таблица1[[#This Row],[Т4]]+Таблица1[[#This Row],[Lдуг 6,мм]]</f>
        <v>22360.191265243433</v>
      </c>
      <c r="CD1220" s="14">
        <f>Таблица1[[#This Row],[Т5]]+Таблица1[[#This Row],[Lдуг 1,мм]]</f>
        <v>59229.745217864533</v>
      </c>
      <c r="CE1220" s="14">
        <f>Таблица1[[#This Row],[Т6]]+Таблица1[[#This Row],[Lпрям1, мм]]</f>
        <v>25815.581112007305</v>
      </c>
      <c r="CF1220" s="15">
        <f>Таблица1[[#This Row],[Т7]]+Таблица1[[#This Row],[Lдуг 2,мм]]</f>
        <v>59229.745217864533</v>
      </c>
      <c r="CG1220" s="14">
        <f>Таблица1[[#This Row],[Т8]]+Таблица1[[#This Row],[Lпрям2, мм]]</f>
        <v>25815.581112007305</v>
      </c>
      <c r="CH1220" s="14">
        <f>Таблица1[[#This Row],[Т9]]-Таблица1[[#This Row],[Т9]]</f>
        <v>0</v>
      </c>
      <c r="CI1220" s="50">
        <f>Таблица1[[#This Row],[Т9]]-Таблица1[[#This Row],[Т8]]</f>
        <v>33414.164105857228</v>
      </c>
      <c r="CJ1220" s="54">
        <f>Таблица1[[#This Row],[Т9]]-Таблица1[[#This Row],[Т7]]</f>
        <v>0</v>
      </c>
      <c r="CK1220" s="14">
        <f>Таблица1[[#This Row],[Т9]]-Таблица1[[#This Row],[Т6]]</f>
        <v>36869.5539526211</v>
      </c>
      <c r="CL1220" s="14">
        <f>Таблица1[[#This Row],[Т9]]-Таблица1[[#This Row],[Т5]]</f>
        <v>126.8914032264147</v>
      </c>
      <c r="CM1220" s="14">
        <f>Таблица1[[#This Row],[Т9]]-Таблица1[[#This Row],[Т4]]</f>
        <v>37998.029472958166</v>
      </c>
      <c r="CN1220" s="14">
        <f>Таблица1[[#This Row],[Т9]]-Таблица1[[#This Row],[Т3]]</f>
        <v>358.93159384597675</v>
      </c>
      <c r="CO1220" s="14">
        <f>Таблица1[[#This Row],[Т9]]-Таблица1[[#This Row],[Т2]]</f>
        <v>43478.56165514631</v>
      </c>
      <c r="CP1220" s="14">
        <f>Таблица1[[#This Row],[Т9]]-Таблица1[[#This Row],[Т1]]</f>
        <v>638.61531209565146</v>
      </c>
      <c r="CQ1220" s="14">
        <f>Таблица1[[#This Row],[Т9]]-Таблица1[[#This Row],[угол обхв6]]</f>
        <v>46481.450663561613</v>
      </c>
      <c r="CR1220" s="14">
        <f>Таблица1[[#This Row],[Т9]]-Таблица1[[#This Row],[угол обхв5]]</f>
        <v>1093.2879203153061</v>
      </c>
      <c r="CS1220" s="14">
        <f>Таблица1[[#This Row],[Т9]]-Таблица1[[#This Row],[угол обхв4]]</f>
        <v>59229.745217864533</v>
      </c>
      <c r="CT1220" s="14">
        <f>Таблица1[[#This Row],[Lкан_прям, мм]]+Таблица1[[#This Row],[Lкан_дуг, мм]]+Таблица1[[#This Row],[Lкан_леб,мм]]</f>
        <v>85045.326329871838</v>
      </c>
      <c r="CU1220" s="16">
        <f>Таблица1[[#This Row],[Lкан_леб,мм]]</f>
        <v>58136.457297549226</v>
      </c>
      <c r="CV1220" s="14">
        <f>2534431-(Таблица1[[#This Row],[Т23]]+Таблица1[[#This Row],[угол обхв3]])</f>
        <v>2449192.1309676776</v>
      </c>
      <c r="CW1220" s="50">
        <f>SUM(X1220:AC1220,AD1220:AI1220)-Таблица1[[#This Row],[lподв_min, мм]]</f>
        <v>23453.479184377975</v>
      </c>
      <c r="CX1220" s="17">
        <f>CW1659-Таблица1[[#This Row],[Суммарная длина каната]]</f>
        <v>-2426710.1771207261</v>
      </c>
    </row>
    <row r="1221" spans="1:102" x14ac:dyDescent="0.25">
      <c r="A1221" s="21">
        <v>1220</v>
      </c>
      <c r="B1221" s="10">
        <v>29.875714285714281</v>
      </c>
      <c r="C1221" s="10">
        <v>85.513877551020443</v>
      </c>
      <c r="D1221" s="11">
        <v>14026.334297389949</v>
      </c>
      <c r="E1221" s="11">
        <v>8823.6275663495744</v>
      </c>
      <c r="F1221" s="11">
        <v>13134.917083199705</v>
      </c>
      <c r="G1221" s="11">
        <v>8696.0958046378146</v>
      </c>
      <c r="H1221" s="11">
        <v>13618.33380738995</v>
      </c>
      <c r="I1221" s="11">
        <v>5295.0743785091327</v>
      </c>
      <c r="J1221" s="11">
        <v>3528.5531878404422</v>
      </c>
      <c r="K1221" s="11">
        <v>25853.807498527585</v>
      </c>
      <c r="L1221" s="11">
        <v>1055.0615337950276</v>
      </c>
      <c r="M1221" s="11">
        <v>58136.457297549226</v>
      </c>
      <c r="N1221" s="11">
        <v>9430.7461650951063</v>
      </c>
      <c r="O1221" s="11">
        <v>17016.186564069536</v>
      </c>
      <c r="P1221" s="43">
        <v>11889.800442293585</v>
      </c>
      <c r="Q1221" s="11">
        <v>15354.322712046322</v>
      </c>
      <c r="R1221" s="11">
        <v>13533.285799830186</v>
      </c>
      <c r="S1221" s="11">
        <v>10126.016209978679</v>
      </c>
      <c r="T1221" s="11">
        <v>14026.334297389949</v>
      </c>
      <c r="U1221" s="11">
        <v>8823.6275663495744</v>
      </c>
      <c r="V1221" s="11">
        <v>13161.610481306665</v>
      </c>
      <c r="W1221" s="11">
        <v>8558.2246238294119</v>
      </c>
      <c r="X1221" s="12">
        <v>0</v>
      </c>
      <c r="Y1221" s="12">
        <v>441.0982113237032</v>
      </c>
      <c r="Z1221" s="12">
        <v>274.14492189773301</v>
      </c>
      <c r="AA1221" s="44">
        <v>232.04019061955924</v>
      </c>
      <c r="AB1221" s="45">
        <v>107.77820995403219</v>
      </c>
      <c r="AC1221" s="12">
        <v>0</v>
      </c>
      <c r="AD1221" s="12">
        <v>12748.294554302918</v>
      </c>
      <c r="AE1221" s="12">
        <v>2967.9520550153015</v>
      </c>
      <c r="AF1221" s="12">
        <v>5480.5321821881498</v>
      </c>
      <c r="AG1221" s="44">
        <v>1128.4755203370598</v>
      </c>
      <c r="AH1221" s="45">
        <v>3528.5531866841584</v>
      </c>
      <c r="AI1221" s="12">
        <v>0</v>
      </c>
      <c r="AJ1221" s="12">
        <v>-27.89240189123176</v>
      </c>
      <c r="AK1221" s="12">
        <v>34.05138698038072</v>
      </c>
      <c r="AL1221" s="12">
        <v>72.549786489409357</v>
      </c>
      <c r="AM1221" s="44">
        <v>105.13538354801686</v>
      </c>
      <c r="AN1221" s="45">
        <v>89.99999983762244</v>
      </c>
      <c r="AO1221" s="12">
        <v>0</v>
      </c>
      <c r="AP1221" s="12">
        <v>-2027.4169223507167</v>
      </c>
      <c r="AQ1221" s="12">
        <v>9659.2001424697428</v>
      </c>
      <c r="AR1221" s="12">
        <v>12279.023419539548</v>
      </c>
      <c r="AS1221" s="44">
        <v>13927.132920297152</v>
      </c>
      <c r="AT1221" s="45">
        <v>13618.334297389949</v>
      </c>
      <c r="AU1221" s="12">
        <v>0</v>
      </c>
      <c r="AV1221" s="12">
        <v>11412.975279032768</v>
      </c>
      <c r="AW1221" s="12">
        <v>17354.229135681024</v>
      </c>
      <c r="AX1221" s="12">
        <v>15476.672513778025</v>
      </c>
      <c r="AY1221" s="44">
        <v>10019.487126157035</v>
      </c>
      <c r="AZ1221" s="45">
        <v>8823.6275651932938</v>
      </c>
      <c r="BA1221" s="12">
        <v>0</v>
      </c>
      <c r="BB1221" s="12">
        <v>9239.8786193152664</v>
      </c>
      <c r="BC1221" s="12">
        <v>12118.254419668221</v>
      </c>
      <c r="BD1221" s="12">
        <v>13922.508777076153</v>
      </c>
      <c r="BE1221" s="44">
        <v>13632.487176922983</v>
      </c>
      <c r="BF1221" s="45">
        <v>13618.33430738995</v>
      </c>
      <c r="BG1221" s="12">
        <v>0</v>
      </c>
      <c r="BH1221" s="12">
        <v>17376.788255646239</v>
      </c>
      <c r="BI1221" s="12">
        <v>15692.365283657813</v>
      </c>
      <c r="BJ1221" s="12">
        <v>10248.366011710383</v>
      </c>
      <c r="BK1221" s="44">
        <v>8930.1566501712205</v>
      </c>
      <c r="BL1221" s="45">
        <v>5295.0743785091345</v>
      </c>
      <c r="BM1221" s="12">
        <v>0</v>
      </c>
      <c r="BN1221" s="12">
        <v>0</v>
      </c>
      <c r="BO1221" s="12">
        <v>61.943788871612476</v>
      </c>
      <c r="BP1221" s="12">
        <v>38.498399509028644</v>
      </c>
      <c r="BQ1221" s="48">
        <v>32.585597058607497</v>
      </c>
      <c r="BR1221" s="49">
        <v>15.13538371039442</v>
      </c>
      <c r="BS1221" s="13">
        <v>0</v>
      </c>
      <c r="BT1221" s="12">
        <v>193.54270245076748</v>
      </c>
      <c r="BV1221" s="14">
        <f>Таблица1[[#This Row],[Lкан_леб,мм]]</f>
        <v>58136.457297549226</v>
      </c>
      <c r="BW1221" s="50">
        <f>Таблица1[[#This Row],[угол обхв4]]+Таблица1[[#This Row],[Lдуг 3,мм]]</f>
        <v>12748.294554302918</v>
      </c>
      <c r="BX1221" s="54">
        <f>Таблица1[[#This Row],[угол обхв5]]+Таблица1[[#This Row],[Y5, мм]]</f>
        <v>58577.555508872931</v>
      </c>
      <c r="BY1221" s="14">
        <f>Таблица1[[#This Row],[угол обхв6]]+Таблица1[[#This Row],[Lдуг 4,мм]]</f>
        <v>15716.246609318219</v>
      </c>
      <c r="BZ1221" s="14">
        <f>Таблица1[[#This Row],[Т1]]+Таблица1[[#This Row],[X6, мм]]</f>
        <v>58851.700430770667</v>
      </c>
      <c r="CA1221" s="14">
        <f>Таблица1[[#This Row],[Т2]]+Таблица1[[#This Row],[Lдуг 5,мм]]</f>
        <v>21196.778791506367</v>
      </c>
      <c r="CB1221" s="14">
        <f>Таблица1[[#This Row],[Т3]]+Таблица1[[#This Row],[Y6, мм]]</f>
        <v>59083.740621390229</v>
      </c>
      <c r="CC1221" s="14">
        <f>Таблица1[[#This Row],[Т4]]+Таблица1[[#This Row],[Lдуг 6,мм]]</f>
        <v>22325.254311843426</v>
      </c>
      <c r="CD1221" s="14">
        <f>Таблица1[[#This Row],[Т5]]+Таблица1[[#This Row],[Lдуг 1,мм]]</f>
        <v>59191.518831344263</v>
      </c>
      <c r="CE1221" s="14">
        <f>Таблица1[[#This Row],[Т6]]+Таблица1[[#This Row],[Lпрям1, мм]]</f>
        <v>25853.807498527585</v>
      </c>
      <c r="CF1221" s="15">
        <f>Таблица1[[#This Row],[Т7]]+Таблица1[[#This Row],[Lдуг 2,мм]]</f>
        <v>59191.518831344263</v>
      </c>
      <c r="CG1221" s="14">
        <f>Таблица1[[#This Row],[Т8]]+Таблица1[[#This Row],[Lпрям2, мм]]</f>
        <v>25853.807498527585</v>
      </c>
      <c r="CH1221" s="14">
        <f>Таблица1[[#This Row],[Т9]]-Таблица1[[#This Row],[Т9]]</f>
        <v>0</v>
      </c>
      <c r="CI1221" s="50">
        <f>Таблица1[[#This Row],[Т9]]-Таблица1[[#This Row],[Т8]]</f>
        <v>33337.711332816674</v>
      </c>
      <c r="CJ1221" s="54">
        <f>Таблица1[[#This Row],[Т9]]-Таблица1[[#This Row],[Т7]]</f>
        <v>0</v>
      </c>
      <c r="CK1221" s="14">
        <f>Таблица1[[#This Row],[Т9]]-Таблица1[[#This Row],[Т6]]</f>
        <v>36866.264519500837</v>
      </c>
      <c r="CL1221" s="14">
        <f>Таблица1[[#This Row],[Т9]]-Таблица1[[#This Row],[Т5]]</f>
        <v>107.77820995403454</v>
      </c>
      <c r="CM1221" s="14">
        <f>Таблица1[[#This Row],[Т9]]-Таблица1[[#This Row],[Т4]]</f>
        <v>37994.740039837896</v>
      </c>
      <c r="CN1221" s="14">
        <f>Таблица1[[#This Row],[Т9]]-Таблица1[[#This Row],[Т3]]</f>
        <v>339.81840057359659</v>
      </c>
      <c r="CO1221" s="14">
        <f>Таблица1[[#This Row],[Т9]]-Таблица1[[#This Row],[Т2]]</f>
        <v>43475.272222026048</v>
      </c>
      <c r="CP1221" s="14">
        <f>Таблица1[[#This Row],[Т9]]-Таблица1[[#This Row],[Т1]]</f>
        <v>613.9633224713325</v>
      </c>
      <c r="CQ1221" s="14">
        <f>Таблица1[[#This Row],[Т9]]-Таблица1[[#This Row],[угол обхв6]]</f>
        <v>46443.224277041343</v>
      </c>
      <c r="CR1221" s="14">
        <f>Таблица1[[#This Row],[Т9]]-Таблица1[[#This Row],[угол обхв5]]</f>
        <v>1055.0615337950367</v>
      </c>
      <c r="CS1221" s="14">
        <f>Таблица1[[#This Row],[Т9]]-Таблица1[[#This Row],[угол обхв4]]</f>
        <v>59191.518831344263</v>
      </c>
      <c r="CT1221" s="14">
        <f>Таблица1[[#This Row],[Lкан_прям, мм]]+Таблица1[[#This Row],[Lкан_дуг, мм]]+Таблица1[[#This Row],[Lкан_леб,мм]]</f>
        <v>85045.326329871838</v>
      </c>
      <c r="CU1221" s="16">
        <f>Таблица1[[#This Row],[Lкан_леб,мм]]</f>
        <v>58136.457297549226</v>
      </c>
      <c r="CV1221" s="14">
        <f>2534431-(Таблица1[[#This Row],[Т23]]+Таблица1[[#This Row],[угол обхв3]])</f>
        <v>2449192.1309676776</v>
      </c>
      <c r="CW1221" s="50">
        <f>SUM(X1221:AC1221,AD1221:AI1221)-Таблица1[[#This Row],[lподв_min, мм]]</f>
        <v>23380.315844482171</v>
      </c>
      <c r="CX1221" s="17">
        <f>CW1660-Таблица1[[#This Row],[Суммарная длина каната]]</f>
        <v>-2426763.5576241906</v>
      </c>
    </row>
    <row r="1222" spans="1:102" x14ac:dyDescent="0.25">
      <c r="A1222" s="21">
        <v>1221</v>
      </c>
      <c r="B1222" s="10">
        <v>29.875714285714281</v>
      </c>
      <c r="C1222" s="10">
        <v>88.197959183673518</v>
      </c>
      <c r="D1222" s="11">
        <v>14353.398628266055</v>
      </c>
      <c r="E1222" s="11">
        <v>9033.4546584050986</v>
      </c>
      <c r="F1222" s="11">
        <v>13468.931542463712</v>
      </c>
      <c r="G1222" s="11">
        <v>8864.3186949546562</v>
      </c>
      <c r="H1222" s="11">
        <v>13945.398138266057</v>
      </c>
      <c r="I1222" s="11">
        <v>5430.4046098755362</v>
      </c>
      <c r="J1222" s="11">
        <v>3603.050048529562</v>
      </c>
      <c r="K1222" s="11">
        <v>25892.033885047284</v>
      </c>
      <c r="L1222" s="11">
        <v>1016.8351472753259</v>
      </c>
      <c r="M1222" s="11">
        <v>58136.457297549226</v>
      </c>
      <c r="N1222" s="11">
        <v>9430.7461650951063</v>
      </c>
      <c r="O1222" s="11">
        <v>17016.186564069536</v>
      </c>
      <c r="P1222" s="43">
        <v>11913.383251511483</v>
      </c>
      <c r="Q1222" s="11">
        <v>15456.933541471597</v>
      </c>
      <c r="R1222" s="11">
        <v>13799.901576590031</v>
      </c>
      <c r="S1222" s="11">
        <v>10311.325549295858</v>
      </c>
      <c r="T1222" s="11">
        <v>14353.398628266055</v>
      </c>
      <c r="U1222" s="11">
        <v>9033.4546584050986</v>
      </c>
      <c r="V1222" s="11">
        <v>13502.0520156735</v>
      </c>
      <c r="W1222" s="11">
        <v>8727.8487925792251</v>
      </c>
      <c r="X1222" s="12">
        <v>0</v>
      </c>
      <c r="Y1222" s="12">
        <v>427.42622306178964</v>
      </c>
      <c r="Z1222" s="12">
        <v>268.70371691174927</v>
      </c>
      <c r="AA1222" s="44">
        <v>232.04019061955924</v>
      </c>
      <c r="AB1222" s="45">
        <v>88.665016682227559</v>
      </c>
      <c r="AC1222" s="12">
        <v>0</v>
      </c>
      <c r="AD1222" s="12">
        <v>12748.294554302918</v>
      </c>
      <c r="AE1222" s="12">
        <v>2931.6815808219681</v>
      </c>
      <c r="AF1222" s="12">
        <v>5480.5321821881498</v>
      </c>
      <c r="AG1222" s="44">
        <v>1128.4755203370607</v>
      </c>
      <c r="AH1222" s="45">
        <v>3603.0500473971861</v>
      </c>
      <c r="AI1222" s="12">
        <v>0</v>
      </c>
      <c r="AJ1222" s="12">
        <v>-27.89240189123176</v>
      </c>
      <c r="AK1222" s="12">
        <v>32.131418291753157</v>
      </c>
      <c r="AL1222" s="12">
        <v>69.865704856756281</v>
      </c>
      <c r="AM1222" s="44">
        <v>102.45130191536379</v>
      </c>
      <c r="AN1222" s="45">
        <v>89.999999840979768</v>
      </c>
      <c r="AO1222" s="12">
        <v>0</v>
      </c>
      <c r="AP1222" s="12">
        <v>-2027.4169223507167</v>
      </c>
      <c r="AQ1222" s="12">
        <v>9647.746277720431</v>
      </c>
      <c r="AR1222" s="12">
        <v>12296.449711303623</v>
      </c>
      <c r="AS1222" s="44">
        <v>14198.305259738228</v>
      </c>
      <c r="AT1222" s="45">
        <v>13945.398628266057</v>
      </c>
      <c r="AU1222" s="12">
        <v>0</v>
      </c>
      <c r="AV1222" s="12">
        <v>11412.975279032768</v>
      </c>
      <c r="AW1222" s="12">
        <v>17361.693367360869</v>
      </c>
      <c r="AX1222" s="12">
        <v>15597.376011480912</v>
      </c>
      <c r="AY1222" s="44">
        <v>10223.356774983891</v>
      </c>
      <c r="AZ1222" s="45">
        <v>9033.4546572727231</v>
      </c>
      <c r="BA1222" s="12">
        <v>0</v>
      </c>
      <c r="BB1222" s="12">
        <v>9239.8786193152664</v>
      </c>
      <c r="BC1222" s="12">
        <v>12130.383364136807</v>
      </c>
      <c r="BD1222" s="12">
        <v>14182.96803638217</v>
      </c>
      <c r="BE1222" s="44">
        <v>13954.994945117858</v>
      </c>
      <c r="BF1222" s="45">
        <v>13945.398638266057</v>
      </c>
      <c r="BG1222" s="12">
        <v>0</v>
      </c>
      <c r="BH1222" s="12">
        <v>17376.788255646239</v>
      </c>
      <c r="BI1222" s="12">
        <v>15802.440344762932</v>
      </c>
      <c r="BJ1222" s="12">
        <v>10451.768019305173</v>
      </c>
      <c r="BK1222" s="44">
        <v>9121.4234327170652</v>
      </c>
      <c r="BL1222" s="45">
        <v>5430.404609875538</v>
      </c>
      <c r="BM1222" s="12">
        <v>0</v>
      </c>
      <c r="BN1222" s="12">
        <v>0</v>
      </c>
      <c r="BO1222" s="12">
        <v>60.023820182984913</v>
      </c>
      <c r="BP1222" s="12">
        <v>37.734286565003131</v>
      </c>
      <c r="BQ1222" s="48">
        <v>32.585597058607497</v>
      </c>
      <c r="BR1222" s="49">
        <v>12.45130207438401</v>
      </c>
      <c r="BS1222" s="13">
        <v>0</v>
      </c>
      <c r="BT1222" s="12">
        <v>193.54270245076748</v>
      </c>
      <c r="BV1222" s="14">
        <f>Таблица1[[#This Row],[Lкан_леб,мм]]</f>
        <v>58136.457297549226</v>
      </c>
      <c r="BW1222" s="50">
        <f>Таблица1[[#This Row],[угол обхв4]]+Таблица1[[#This Row],[Lдуг 3,мм]]</f>
        <v>12748.294554302918</v>
      </c>
      <c r="BX1222" s="54">
        <f>Таблица1[[#This Row],[угол обхв5]]+Таблица1[[#This Row],[Y5, мм]]</f>
        <v>58563.883520611016</v>
      </c>
      <c r="BY1222" s="14">
        <f>Таблица1[[#This Row],[угол обхв6]]+Таблица1[[#This Row],[Lдуг 4,мм]]</f>
        <v>15679.976135124885</v>
      </c>
      <c r="BZ1222" s="14">
        <f>Таблица1[[#This Row],[Т1]]+Таблица1[[#This Row],[X6, мм]]</f>
        <v>58832.587237522763</v>
      </c>
      <c r="CA1222" s="14">
        <f>Таблица1[[#This Row],[Т2]]+Таблица1[[#This Row],[Lдуг 5,мм]]</f>
        <v>21160.508317313033</v>
      </c>
      <c r="CB1222" s="14">
        <f>Таблица1[[#This Row],[Т3]]+Таблица1[[#This Row],[Y6, мм]]</f>
        <v>59064.627428142325</v>
      </c>
      <c r="CC1222" s="14">
        <f>Таблица1[[#This Row],[Т4]]+Таблица1[[#This Row],[Lдуг 6,мм]]</f>
        <v>22288.983837650096</v>
      </c>
      <c r="CD1222" s="14">
        <f>Таблица1[[#This Row],[Т5]]+Таблица1[[#This Row],[Lдуг 1,мм]]</f>
        <v>59153.292444824554</v>
      </c>
      <c r="CE1222" s="14">
        <f>Таблица1[[#This Row],[Т6]]+Таблица1[[#This Row],[Lпрям1, мм]]</f>
        <v>25892.033885047284</v>
      </c>
      <c r="CF1222" s="15">
        <f>Таблица1[[#This Row],[Т7]]+Таблица1[[#This Row],[Lдуг 2,мм]]</f>
        <v>59153.292444824554</v>
      </c>
      <c r="CG1222" s="14">
        <f>Таблица1[[#This Row],[Т8]]+Таблица1[[#This Row],[Lпрям2, мм]]</f>
        <v>25892.033885047284</v>
      </c>
      <c r="CH1222" s="14">
        <f>Таблица1[[#This Row],[Т9]]-Таблица1[[#This Row],[Т9]]</f>
        <v>0</v>
      </c>
      <c r="CI1222" s="50">
        <f>Таблица1[[#This Row],[Т9]]-Таблица1[[#This Row],[Т8]]</f>
        <v>33261.25855977727</v>
      </c>
      <c r="CJ1222" s="54">
        <f>Таблица1[[#This Row],[Т9]]-Таблица1[[#This Row],[Т7]]</f>
        <v>0</v>
      </c>
      <c r="CK1222" s="14">
        <f>Таблица1[[#This Row],[Т9]]-Таблица1[[#This Row],[Т6]]</f>
        <v>36864.308607174462</v>
      </c>
      <c r="CL1222" s="14">
        <f>Таблица1[[#This Row],[Т9]]-Таблица1[[#This Row],[Т5]]</f>
        <v>88.665016682229179</v>
      </c>
      <c r="CM1222" s="14">
        <f>Таблица1[[#This Row],[Т9]]-Таблица1[[#This Row],[Т4]]</f>
        <v>37992.784127511521</v>
      </c>
      <c r="CN1222" s="14">
        <f>Таблица1[[#This Row],[Т9]]-Таблица1[[#This Row],[Т3]]</f>
        <v>320.70520730179123</v>
      </c>
      <c r="CO1222" s="14">
        <f>Таблица1[[#This Row],[Т9]]-Таблица1[[#This Row],[Т2]]</f>
        <v>43473.316309699672</v>
      </c>
      <c r="CP1222" s="14">
        <f>Таблица1[[#This Row],[Т9]]-Таблица1[[#This Row],[Т1]]</f>
        <v>589.40892421353783</v>
      </c>
      <c r="CQ1222" s="14">
        <f>Таблица1[[#This Row],[Т9]]-Таблица1[[#This Row],[угол обхв6]]</f>
        <v>46404.997890521634</v>
      </c>
      <c r="CR1222" s="14">
        <f>Таблица1[[#This Row],[Т9]]-Таблица1[[#This Row],[угол обхв5]]</f>
        <v>1016.8351472753275</v>
      </c>
      <c r="CS1222" s="14">
        <f>Таблица1[[#This Row],[Т9]]-Таблица1[[#This Row],[угол обхв4]]</f>
        <v>59153.292444824554</v>
      </c>
      <c r="CT1222" s="14">
        <f>Таблица1[[#This Row],[Lкан_прям, мм]]+Таблица1[[#This Row],[Lкан_дуг, мм]]+Таблица1[[#This Row],[Lкан_леб,мм]]</f>
        <v>85045.326329871838</v>
      </c>
      <c r="CU1222" s="16">
        <f>Таблица1[[#This Row],[Lкан_леб,мм]]</f>
        <v>58136.457297549226</v>
      </c>
      <c r="CV1222" s="14">
        <f>2534431-(Таблица1[[#This Row],[Т23]]+Таблица1[[#This Row],[угол обхв3]])</f>
        <v>2449192.1309676776</v>
      </c>
      <c r="CW1222" s="50">
        <f>SUM(X1222:AC1222,AD1222:AI1222)-Таблица1[[#This Row],[lподв_min, мм]]</f>
        <v>23305.818983793048</v>
      </c>
      <c r="CX1222" s="17">
        <f>CW1661-Таблица1[[#This Row],[Суммарная длина каната]]</f>
        <v>-2426817.0507078608</v>
      </c>
    </row>
    <row r="1223" spans="1:102" x14ac:dyDescent="0.25">
      <c r="A1223" s="21">
        <v>1222</v>
      </c>
      <c r="B1223" s="10">
        <v>29.875714285714281</v>
      </c>
      <c r="C1223" s="10">
        <v>90.88204081632658</v>
      </c>
      <c r="D1223" s="11">
        <v>14670.278166601389</v>
      </c>
      <c r="E1223" s="11">
        <v>9258.3676266312559</v>
      </c>
      <c r="F1223" s="11">
        <v>13794.701864593029</v>
      </c>
      <c r="G1223" s="11">
        <v>9047.99857148919</v>
      </c>
      <c r="H1223" s="11">
        <v>14262.277676601389</v>
      </c>
      <c r="I1223" s="11">
        <v>5579.5181744767679</v>
      </c>
      <c r="J1223" s="11">
        <v>3678.8494521544885</v>
      </c>
      <c r="K1223" s="11">
        <v>25930.260271566407</v>
      </c>
      <c r="L1223" s="11">
        <v>978.60876075620035</v>
      </c>
      <c r="M1223" s="11">
        <v>58136.457297549226</v>
      </c>
      <c r="N1223" s="11">
        <v>9430.7461650951063</v>
      </c>
      <c r="O1223" s="11">
        <v>17016.186564069536</v>
      </c>
      <c r="P1223" s="43">
        <v>11932.135033306426</v>
      </c>
      <c r="Q1223" s="11">
        <v>15560.536156715933</v>
      </c>
      <c r="R1223" s="11">
        <v>14057.547017585197</v>
      </c>
      <c r="S1223" s="11">
        <v>10508.916921551412</v>
      </c>
      <c r="T1223" s="11">
        <v>14670.278166601389</v>
      </c>
      <c r="U1223" s="11">
        <v>9258.3676266312559</v>
      </c>
      <c r="V1223" s="11">
        <v>13834.176741546342</v>
      </c>
      <c r="W1223" s="11">
        <v>8913.2293832838695</v>
      </c>
      <c r="X1223" s="12">
        <v>0</v>
      </c>
      <c r="Y1223" s="12">
        <v>413.64922644078467</v>
      </c>
      <c r="Z1223" s="12">
        <v>263.36752028485711</v>
      </c>
      <c r="AA1223" s="44">
        <v>232.04019061955961</v>
      </c>
      <c r="AB1223" s="45">
        <v>69.55182341099902</v>
      </c>
      <c r="AC1223" s="12">
        <v>0</v>
      </c>
      <c r="AD1223" s="12">
        <v>12748.294554302918</v>
      </c>
      <c r="AE1223" s="12">
        <v>2894.1085636928378</v>
      </c>
      <c r="AF1223" s="12">
        <v>5480.5321821881498</v>
      </c>
      <c r="AG1223" s="44">
        <v>1128.4755203370603</v>
      </c>
      <c r="AH1223" s="45">
        <v>3678.8494510454448</v>
      </c>
      <c r="AI1223" s="12">
        <v>0</v>
      </c>
      <c r="AJ1223" s="12">
        <v>-27.89240189123176</v>
      </c>
      <c r="AK1223" s="12">
        <v>30.196703191876715</v>
      </c>
      <c r="AL1223" s="12">
        <v>67.181623224103205</v>
      </c>
      <c r="AM1223" s="44">
        <v>99.767220282710753</v>
      </c>
      <c r="AN1223" s="45">
        <v>89.999999844256251</v>
      </c>
      <c r="AO1223" s="12">
        <v>0</v>
      </c>
      <c r="AP1223" s="12">
        <v>-2027.4169223507167</v>
      </c>
      <c r="AQ1223" s="12">
        <v>9635.9580129334809</v>
      </c>
      <c r="AR1223" s="12">
        <v>12308.204469527533</v>
      </c>
      <c r="AS1223" s="44">
        <v>14459.633105094983</v>
      </c>
      <c r="AT1223" s="45">
        <v>14262.278166601389</v>
      </c>
      <c r="AU1223" s="12">
        <v>0</v>
      </c>
      <c r="AV1223" s="12">
        <v>11412.975279032768</v>
      </c>
      <c r="AW1223" s="12">
        <v>17368.822491772258</v>
      </c>
      <c r="AX1223" s="12">
        <v>15718.763142847693</v>
      </c>
      <c r="AY1223" s="44">
        <v>10439.7014736292</v>
      </c>
      <c r="AZ1223" s="45">
        <v>9258.3676255222144</v>
      </c>
      <c r="BA1223" s="12">
        <v>0</v>
      </c>
      <c r="BB1223" s="12">
        <v>9239.8786193152664</v>
      </c>
      <c r="BC1223" s="12">
        <v>12137.3468811448</v>
      </c>
      <c r="BD1223" s="12">
        <v>14433.616453806304</v>
      </c>
      <c r="BE1223" s="44">
        <v>14268.192079091601</v>
      </c>
      <c r="BF1223" s="45">
        <v>14262.278176601389</v>
      </c>
      <c r="BG1223" s="12">
        <v>0</v>
      </c>
      <c r="BH1223" s="12">
        <v>17376.788255646239</v>
      </c>
      <c r="BI1223" s="12">
        <v>15913.172084418657</v>
      </c>
      <c r="BJ1223" s="12">
        <v>10667.14390768317</v>
      </c>
      <c r="BK1223" s="44">
        <v>9327.5830745534677</v>
      </c>
      <c r="BL1223" s="45">
        <v>5579.5181744767697</v>
      </c>
      <c r="BM1223" s="12">
        <v>0</v>
      </c>
      <c r="BN1223" s="12">
        <v>0</v>
      </c>
      <c r="BO1223" s="12">
        <v>58.089105083108478</v>
      </c>
      <c r="BP1223" s="12">
        <v>36.984920032226491</v>
      </c>
      <c r="BQ1223" s="48">
        <v>32.585597058607547</v>
      </c>
      <c r="BR1223" s="49">
        <v>9.7672204384545029</v>
      </c>
      <c r="BS1223" s="13">
        <v>0</v>
      </c>
      <c r="BT1223" s="12">
        <v>193.54270245076748</v>
      </c>
      <c r="BV1223" s="14">
        <f>Таблица1[[#This Row],[Lкан_леб,мм]]</f>
        <v>58136.457297549226</v>
      </c>
      <c r="BW1223" s="50">
        <f>Таблица1[[#This Row],[угол обхв4]]+Таблица1[[#This Row],[Lдуг 3,мм]]</f>
        <v>12748.294554302918</v>
      </c>
      <c r="BX1223" s="54">
        <f>Таблица1[[#This Row],[угол обхв5]]+Таблица1[[#This Row],[Y5, мм]]</f>
        <v>58550.106523990013</v>
      </c>
      <c r="BY1223" s="14">
        <f>Таблица1[[#This Row],[угол обхв6]]+Таблица1[[#This Row],[Lдуг 4,мм]]</f>
        <v>15642.403117995756</v>
      </c>
      <c r="BZ1223" s="14">
        <f>Таблица1[[#This Row],[Т1]]+Таблица1[[#This Row],[X6, мм]]</f>
        <v>58813.474044274866</v>
      </c>
      <c r="CA1223" s="14">
        <f>Таблица1[[#This Row],[Т2]]+Таблица1[[#This Row],[Lдуг 5,мм]]</f>
        <v>21122.935300183904</v>
      </c>
      <c r="CB1223" s="14">
        <f>Таблица1[[#This Row],[Т3]]+Таблица1[[#This Row],[Y6, мм]]</f>
        <v>59045.514234894428</v>
      </c>
      <c r="CC1223" s="14">
        <f>Таблица1[[#This Row],[Т4]]+Таблица1[[#This Row],[Lдуг 6,мм]]</f>
        <v>22251.410820520963</v>
      </c>
      <c r="CD1223" s="14">
        <f>Таблица1[[#This Row],[Т5]]+Таблица1[[#This Row],[Lдуг 1,мм]]</f>
        <v>59115.066058305427</v>
      </c>
      <c r="CE1223" s="14">
        <f>Таблица1[[#This Row],[Т6]]+Таблица1[[#This Row],[Lпрям1, мм]]</f>
        <v>25930.260271566407</v>
      </c>
      <c r="CF1223" s="15">
        <f>Таблица1[[#This Row],[Т7]]+Таблица1[[#This Row],[Lдуг 2,мм]]</f>
        <v>59115.066058305427</v>
      </c>
      <c r="CG1223" s="14">
        <f>Таблица1[[#This Row],[Т8]]+Таблица1[[#This Row],[Lпрям2, мм]]</f>
        <v>25930.260271566407</v>
      </c>
      <c r="CH1223" s="14">
        <f>Таблица1[[#This Row],[Т9]]-Таблица1[[#This Row],[Т9]]</f>
        <v>0</v>
      </c>
      <c r="CI1223" s="50">
        <f>Таблица1[[#This Row],[Т9]]-Таблица1[[#This Row],[Т8]]</f>
        <v>33184.805786739016</v>
      </c>
      <c r="CJ1223" s="54">
        <f>Таблица1[[#This Row],[Т9]]-Таблица1[[#This Row],[Т7]]</f>
        <v>0</v>
      </c>
      <c r="CK1223" s="14">
        <f>Таблица1[[#This Row],[Т9]]-Таблица1[[#This Row],[Т6]]</f>
        <v>36863.655237784464</v>
      </c>
      <c r="CL1223" s="14">
        <f>Таблица1[[#This Row],[Т9]]-Таблица1[[#This Row],[Т5]]</f>
        <v>69.551823410998622</v>
      </c>
      <c r="CM1223" s="14">
        <f>Таблица1[[#This Row],[Т9]]-Таблица1[[#This Row],[Т4]]</f>
        <v>37992.130758121522</v>
      </c>
      <c r="CN1223" s="14">
        <f>Таблица1[[#This Row],[Т9]]-Таблица1[[#This Row],[Т3]]</f>
        <v>301.59201403056068</v>
      </c>
      <c r="CO1223" s="14">
        <f>Таблица1[[#This Row],[Т9]]-Таблица1[[#This Row],[Т2]]</f>
        <v>43472.662940309674</v>
      </c>
      <c r="CP1223" s="14">
        <f>Таблица1[[#This Row],[Т9]]-Таблица1[[#This Row],[Т1]]</f>
        <v>564.9595343154142</v>
      </c>
      <c r="CQ1223" s="14">
        <f>Таблица1[[#This Row],[Т9]]-Таблица1[[#This Row],[угол обхв6]]</f>
        <v>46366.771504002507</v>
      </c>
      <c r="CR1223" s="14">
        <f>Таблица1[[#This Row],[Т9]]-Таблица1[[#This Row],[угол обхв5]]</f>
        <v>978.60876075620035</v>
      </c>
      <c r="CS1223" s="14">
        <f>Таблица1[[#This Row],[Т9]]-Таблица1[[#This Row],[угол обхв4]]</f>
        <v>59115.066058305427</v>
      </c>
      <c r="CT1223" s="14">
        <f>Таблица1[[#This Row],[Lкан_прям, мм]]+Таблица1[[#This Row],[Lкан_дуг, мм]]+Таблица1[[#This Row],[Lкан_леб,мм]]</f>
        <v>85045.326329871838</v>
      </c>
      <c r="CU1223" s="16">
        <f>Таблица1[[#This Row],[Lкан_леб,мм]]</f>
        <v>58136.457297549226</v>
      </c>
      <c r="CV1223" s="14">
        <f>2534431-(Таблица1[[#This Row],[Т23]]+Таблица1[[#This Row],[угол обхв3]])</f>
        <v>2449192.1309676776</v>
      </c>
      <c r="CW1223" s="50">
        <f>SUM(X1223:AC1223,AD1223:AI1223)-Таблица1[[#This Row],[lподв_min, мм]]</f>
        <v>23230.019580168118</v>
      </c>
      <c r="CX1223" s="17">
        <f>CW1662-Таблица1[[#This Row],[Суммарная длина каната]]</f>
        <v>-2426870.5435906053</v>
      </c>
    </row>
    <row r="1224" spans="1:102" x14ac:dyDescent="0.25">
      <c r="A1224" s="21">
        <v>1223</v>
      </c>
      <c r="B1224" s="10">
        <v>29.875714285714281</v>
      </c>
      <c r="C1224" s="10">
        <v>93.566122448979641</v>
      </c>
      <c r="D1224" s="11">
        <v>14976.277630458355</v>
      </c>
      <c r="E1224" s="11">
        <v>9497.8729777430035</v>
      </c>
      <c r="F1224" s="11">
        <v>14111.513259917205</v>
      </c>
      <c r="G1224" s="11">
        <v>9246.7324126354015</v>
      </c>
      <c r="H1224" s="11">
        <v>14568.277140458356</v>
      </c>
      <c r="I1224" s="11">
        <v>5741.954262807536</v>
      </c>
      <c r="J1224" s="11">
        <v>3755.9187149354675</v>
      </c>
      <c r="K1224" s="11">
        <v>25968.486658084963</v>
      </c>
      <c r="L1224" s="11">
        <v>940.38237423764872</v>
      </c>
      <c r="M1224" s="11">
        <v>58136.457297549226</v>
      </c>
      <c r="N1224" s="11">
        <v>9430.7461650951063</v>
      </c>
      <c r="O1224" s="11">
        <v>17016.186564069536</v>
      </c>
      <c r="P1224" s="43">
        <v>11946.014643415048</v>
      </c>
      <c r="Q1224" s="11">
        <v>15664.903237872701</v>
      </c>
      <c r="R1224" s="11">
        <v>14305.656809503351</v>
      </c>
      <c r="S1224" s="11">
        <v>10718.356781200318</v>
      </c>
      <c r="T1224" s="11">
        <v>14976.277630458355</v>
      </c>
      <c r="U1224" s="11">
        <v>9497.8729777430035</v>
      </c>
      <c r="V1224" s="11">
        <v>14157.255926725753</v>
      </c>
      <c r="W1224" s="11">
        <v>9113.9596427115866</v>
      </c>
      <c r="X1224" s="12">
        <v>0</v>
      </c>
      <c r="Y1224" s="12">
        <v>399.75927444508858</v>
      </c>
      <c r="Z1224" s="12">
        <v>258.14427903265602</v>
      </c>
      <c r="AA1224" s="44">
        <v>232.04019061955924</v>
      </c>
      <c r="AB1224" s="45">
        <v>50.438630140344763</v>
      </c>
      <c r="AC1224" s="12">
        <v>0</v>
      </c>
      <c r="AD1224" s="12">
        <v>12748.294554302918</v>
      </c>
      <c r="AE1224" s="12">
        <v>2855.2656874076524</v>
      </c>
      <c r="AF1224" s="12">
        <v>5480.5321821881498</v>
      </c>
      <c r="AG1224" s="44">
        <v>1128.4755203370578</v>
      </c>
      <c r="AH1224" s="45">
        <v>3755.9187138491816</v>
      </c>
      <c r="AI1224" s="12">
        <v>0</v>
      </c>
      <c r="AJ1224" s="12">
        <v>-27.89240189123176</v>
      </c>
      <c r="AK1224" s="12">
        <v>28.246125674737751</v>
      </c>
      <c r="AL1224" s="12">
        <v>64.497541591450158</v>
      </c>
      <c r="AM1224" s="44">
        <v>97.083138650057649</v>
      </c>
      <c r="AN1224" s="45">
        <v>89.999999847452003</v>
      </c>
      <c r="AO1224" s="12">
        <v>0</v>
      </c>
      <c r="AP1224" s="12">
        <v>-2027.4169223507167</v>
      </c>
      <c r="AQ1224" s="12">
        <v>9623.8362861019759</v>
      </c>
      <c r="AR1224" s="12">
        <v>12314.261902482607</v>
      </c>
      <c r="AS1224" s="44">
        <v>14710.543063299432</v>
      </c>
      <c r="AT1224" s="45">
        <v>14568.277630458355</v>
      </c>
      <c r="AU1224" s="12">
        <v>0</v>
      </c>
      <c r="AV1224" s="12">
        <v>11412.975279032768</v>
      </c>
      <c r="AW1224" s="12">
        <v>17375.603042781284</v>
      </c>
      <c r="AX1224" s="12">
        <v>15840.567566036476</v>
      </c>
      <c r="AY1224" s="44">
        <v>10668.046528895506</v>
      </c>
      <c r="AZ1224" s="45">
        <v>9497.8729766567194</v>
      </c>
      <c r="BA1224" s="12">
        <v>0</v>
      </c>
      <c r="BB1224" s="12">
        <v>9239.8786193152664</v>
      </c>
      <c r="BC1224" s="12">
        <v>12139.10476442192</v>
      </c>
      <c r="BD1224" s="12">
        <v>14673.90406857091</v>
      </c>
      <c r="BE1224" s="44">
        <v>14571.391376662274</v>
      </c>
      <c r="BF1224" s="45">
        <v>14568.277640458356</v>
      </c>
      <c r="BG1224" s="12">
        <v>0</v>
      </c>
      <c r="BH1224" s="12">
        <v>17376.788255646239</v>
      </c>
      <c r="BI1224" s="12">
        <v>16024.31971658445</v>
      </c>
      <c r="BJ1224" s="12">
        <v>10894.021109364094</v>
      </c>
      <c r="BK1224" s="44">
        <v>9548.1832300478163</v>
      </c>
      <c r="BL1224" s="45">
        <v>5741.9542628075369</v>
      </c>
      <c r="BM1224" s="12">
        <v>0</v>
      </c>
      <c r="BN1224" s="12">
        <v>0</v>
      </c>
      <c r="BO1224" s="12">
        <v>56.138527565969511</v>
      </c>
      <c r="BP1224" s="12">
        <v>36.251415916712403</v>
      </c>
      <c r="BQ1224" s="48">
        <v>32.585597058607497</v>
      </c>
      <c r="BR1224" s="49">
        <v>7.0831388026056414</v>
      </c>
      <c r="BS1224" s="13">
        <v>0</v>
      </c>
      <c r="BT1224" s="12">
        <v>193.54270245076748</v>
      </c>
      <c r="BV1224" s="14">
        <f>Таблица1[[#This Row],[Lкан_леб,мм]]</f>
        <v>58136.457297549226</v>
      </c>
      <c r="BW1224" s="50">
        <f>Таблица1[[#This Row],[угол обхв4]]+Таблица1[[#This Row],[Lдуг 3,мм]]</f>
        <v>12748.294554302918</v>
      </c>
      <c r="BX1224" s="54">
        <f>Таблица1[[#This Row],[угол обхв5]]+Таблица1[[#This Row],[Y5, мм]]</f>
        <v>58536.216571994315</v>
      </c>
      <c r="BY1224" s="14">
        <f>Таблица1[[#This Row],[угол обхв6]]+Таблица1[[#This Row],[Lдуг 4,мм]]</f>
        <v>15603.560241710571</v>
      </c>
      <c r="BZ1224" s="14">
        <f>Таблица1[[#This Row],[Т1]]+Таблица1[[#This Row],[X6, мм]]</f>
        <v>58794.36085102697</v>
      </c>
      <c r="CA1224" s="14">
        <f>Таблица1[[#This Row],[Т2]]+Таблица1[[#This Row],[Lдуг 5,мм]]</f>
        <v>21084.092423898721</v>
      </c>
      <c r="CB1224" s="14">
        <f>Таблица1[[#This Row],[Т3]]+Таблица1[[#This Row],[Y6, мм]]</f>
        <v>59026.401041646532</v>
      </c>
      <c r="CC1224" s="14">
        <f>Таблица1[[#This Row],[Т4]]+Таблица1[[#This Row],[Lдуг 6,мм]]</f>
        <v>22212.56794423578</v>
      </c>
      <c r="CD1224" s="14">
        <f>Таблица1[[#This Row],[Т5]]+Таблица1[[#This Row],[Lдуг 1,мм]]</f>
        <v>59076.839671786875</v>
      </c>
      <c r="CE1224" s="14">
        <f>Таблица1[[#This Row],[Т6]]+Таблица1[[#This Row],[Lпрям1, мм]]</f>
        <v>25968.486658084963</v>
      </c>
      <c r="CF1224" s="15">
        <f>Таблица1[[#This Row],[Т7]]+Таблица1[[#This Row],[Lдуг 2,мм]]</f>
        <v>59076.839671786875</v>
      </c>
      <c r="CG1224" s="14">
        <f>Таблица1[[#This Row],[Т8]]+Таблица1[[#This Row],[Lпрям2, мм]]</f>
        <v>25968.486658084963</v>
      </c>
      <c r="CH1224" s="14">
        <f>Таблица1[[#This Row],[Т9]]-Таблица1[[#This Row],[Т9]]</f>
        <v>0</v>
      </c>
      <c r="CI1224" s="50">
        <f>Таблица1[[#This Row],[Т9]]-Таблица1[[#This Row],[Т8]]</f>
        <v>33108.353013701912</v>
      </c>
      <c r="CJ1224" s="54">
        <f>Таблица1[[#This Row],[Т9]]-Таблица1[[#This Row],[Т7]]</f>
        <v>0</v>
      </c>
      <c r="CK1224" s="14">
        <f>Таблица1[[#This Row],[Т9]]-Таблица1[[#This Row],[Т6]]</f>
        <v>36864.271727551095</v>
      </c>
      <c r="CL1224" s="14">
        <f>Таблица1[[#This Row],[Т9]]-Таблица1[[#This Row],[Т5]]</f>
        <v>50.438630140342866</v>
      </c>
      <c r="CM1224" s="14">
        <f>Таблица1[[#This Row],[Т9]]-Таблица1[[#This Row],[Т4]]</f>
        <v>37992.747247888154</v>
      </c>
      <c r="CN1224" s="14">
        <f>Таблица1[[#This Row],[Т9]]-Таблица1[[#This Row],[Т3]]</f>
        <v>282.47882075990492</v>
      </c>
      <c r="CO1224" s="14">
        <f>Таблица1[[#This Row],[Т9]]-Таблица1[[#This Row],[Т2]]</f>
        <v>43473.279430076305</v>
      </c>
      <c r="CP1224" s="14">
        <f>Таблица1[[#This Row],[Т9]]-Таблица1[[#This Row],[Т1]]</f>
        <v>540.62309979255951</v>
      </c>
      <c r="CQ1224" s="14">
        <f>Таблица1[[#This Row],[Т9]]-Таблица1[[#This Row],[угол обхв6]]</f>
        <v>46328.545117483955</v>
      </c>
      <c r="CR1224" s="14">
        <f>Таблица1[[#This Row],[Т9]]-Таблица1[[#This Row],[угол обхв5]]</f>
        <v>940.38237423764804</v>
      </c>
      <c r="CS1224" s="14">
        <f>Таблица1[[#This Row],[Т9]]-Таблица1[[#This Row],[угол обхв4]]</f>
        <v>59076.839671786875</v>
      </c>
      <c r="CT1224" s="14">
        <f>Таблица1[[#This Row],[Lкан_прям, мм]]+Таблица1[[#This Row],[Lкан_дуг, мм]]+Таблица1[[#This Row],[Lкан_леб,мм]]</f>
        <v>85045.326329871838</v>
      </c>
      <c r="CU1224" s="16">
        <f>Таблица1[[#This Row],[Lкан_леб,мм]]</f>
        <v>58136.457297549226</v>
      </c>
      <c r="CV1224" s="14">
        <f>2534431-(Таблица1[[#This Row],[Т23]]+Таблица1[[#This Row],[угол обхв3]])</f>
        <v>2449192.1309676776</v>
      </c>
      <c r="CW1224" s="50">
        <f>SUM(X1224:AC1224,AD1224:AI1224)-Таблица1[[#This Row],[lподв_min, мм]]</f>
        <v>23152.950317387142</v>
      </c>
      <c r="CX1224" s="17">
        <f>CW1663-Таблица1[[#This Row],[Суммарная длина каната]]</f>
        <v>-2426923.9137384431</v>
      </c>
    </row>
    <row r="1225" spans="1:102" x14ac:dyDescent="0.25">
      <c r="A1225" s="21">
        <v>1224</v>
      </c>
      <c r="B1225" s="10">
        <v>29.875714285714281</v>
      </c>
      <c r="C1225" s="10">
        <v>96.250204081632717</v>
      </c>
      <c r="D1225" s="11">
        <v>14470.580686305364</v>
      </c>
      <c r="E1225" s="11">
        <v>9329.5991381211516</v>
      </c>
      <c r="F1225" s="11">
        <v>14418.670596014796</v>
      </c>
      <c r="G1225" s="11">
        <v>9460.0841660976403</v>
      </c>
      <c r="H1225" s="11">
        <v>14878.580196305365</v>
      </c>
      <c r="I1225" s="11">
        <v>5917.5273143125642</v>
      </c>
      <c r="J1225" s="11">
        <v>3412.0718238085874</v>
      </c>
      <c r="K1225" s="11">
        <v>25974.856259807544</v>
      </c>
      <c r="L1225" s="11">
        <v>934.01277251506326</v>
      </c>
      <c r="M1225" s="11">
        <v>58136.457297549226</v>
      </c>
      <c r="N1225" s="11">
        <v>9430.7461650951063</v>
      </c>
      <c r="O1225" s="11">
        <v>17016.186564069536</v>
      </c>
      <c r="P1225" s="43">
        <v>11954.991627860236</v>
      </c>
      <c r="Q1225" s="11">
        <v>15769.805787680709</v>
      </c>
      <c r="R1225" s="11">
        <v>14543.686561697616</v>
      </c>
      <c r="S1225" s="11">
        <v>10939.185585312831</v>
      </c>
      <c r="T1225" s="11">
        <v>15270.72561043878</v>
      </c>
      <c r="U1225" s="11">
        <v>9751.4452005462172</v>
      </c>
      <c r="V1225" s="11">
        <v>14470.580686305364</v>
      </c>
      <c r="W1225" s="11">
        <v>9329.5991381211516</v>
      </c>
      <c r="X1225" s="12">
        <v>0</v>
      </c>
      <c r="Y1225" s="12">
        <v>385.7478361226436</v>
      </c>
      <c r="Z1225" s="12">
        <v>253.04252410720369</v>
      </c>
      <c r="AA1225" s="44">
        <v>232.04019061955907</v>
      </c>
      <c r="AB1225" s="45">
        <v>47.253829333786669</v>
      </c>
      <c r="AC1225" s="12">
        <v>15.928392331870413</v>
      </c>
      <c r="AD1225" s="12">
        <v>12748.294554302918</v>
      </c>
      <c r="AE1225" s="12">
        <v>2815.187417569558</v>
      </c>
      <c r="AF1225" s="12">
        <v>5480.5321821881489</v>
      </c>
      <c r="AG1225" s="44">
        <v>1128.4755203370585</v>
      </c>
      <c r="AH1225" s="45">
        <v>390.29476040551987</v>
      </c>
      <c r="AI1225" s="12">
        <v>3412.0718250043406</v>
      </c>
      <c r="AJ1225" s="12">
        <v>-27.89240189123176</v>
      </c>
      <c r="AK1225" s="12">
        <v>26.278487731639814</v>
      </c>
      <c r="AL1225" s="12">
        <v>61.813459958797075</v>
      </c>
      <c r="AM1225" s="44">
        <v>94.399057017404544</v>
      </c>
      <c r="AN1225" s="45">
        <v>87.763162442263706</v>
      </c>
      <c r="AO1225" s="12">
        <v>89.999999832079197</v>
      </c>
      <c r="AP1225" s="12">
        <v>-2027.4169223507167</v>
      </c>
      <c r="AQ1225" s="12">
        <v>9611.381867568396</v>
      </c>
      <c r="AR1225" s="12">
        <v>12314.608719238979</v>
      </c>
      <c r="AS1225" s="44">
        <v>14950.484599713673</v>
      </c>
      <c r="AT1225" s="45">
        <v>14863.036494626887</v>
      </c>
      <c r="AU1225" s="12">
        <v>14878.580686305364</v>
      </c>
      <c r="AV1225" s="12">
        <v>11412.975279032768</v>
      </c>
      <c r="AW1225" s="12">
        <v>17382.020874915281</v>
      </c>
      <c r="AX1225" s="12">
        <v>15962.522023603617</v>
      </c>
      <c r="AY1225" s="44">
        <v>10907.890916976417</v>
      </c>
      <c r="AZ1225" s="45">
        <v>9735.520852882386</v>
      </c>
      <c r="BA1225" s="12">
        <v>9329.5991393169061</v>
      </c>
      <c r="BB1225" s="12">
        <v>9239.8786193152664</v>
      </c>
      <c r="BC1225" s="12">
        <v>12135.627330333526</v>
      </c>
      <c r="BD1225" s="12">
        <v>14903.303653076358</v>
      </c>
      <c r="BE1225" s="44">
        <v>14863.927572422721</v>
      </c>
      <c r="BF1225" s="45">
        <v>14878.269802117255</v>
      </c>
      <c r="BG1225" s="12">
        <v>14878.580696305366</v>
      </c>
      <c r="BH1225" s="12">
        <v>17376.788255646239</v>
      </c>
      <c r="BI1225" s="12">
        <v>16135.640098526455</v>
      </c>
      <c r="BJ1225" s="12">
        <v>11131.901821235739</v>
      </c>
      <c r="BK1225" s="44">
        <v>9782.7398688826306</v>
      </c>
      <c r="BL1225" s="45">
        <v>9345.5234857849828</v>
      </c>
      <c r="BM1225" s="12">
        <v>5917.527314312566</v>
      </c>
      <c r="BN1225" s="12">
        <v>0</v>
      </c>
      <c r="BO1225" s="12">
        <v>54.17088962287157</v>
      </c>
      <c r="BP1225" s="12">
        <v>35.534972227157255</v>
      </c>
      <c r="BQ1225" s="48">
        <v>32.585597058607476</v>
      </c>
      <c r="BR1225" s="49">
        <v>6.6358945751408402</v>
      </c>
      <c r="BS1225" s="13">
        <v>2.2368373898154865</v>
      </c>
      <c r="BT1225" s="12">
        <v>193.54270245076748</v>
      </c>
      <c r="BV1225" s="14">
        <f>Таблица1[[#This Row],[Lкан_леб,мм]]</f>
        <v>58136.457297549226</v>
      </c>
      <c r="BW1225" s="50">
        <f>Таблица1[[#This Row],[угол обхв4]]+Таблица1[[#This Row],[Lдуг 3,мм]]</f>
        <v>12748.294554302918</v>
      </c>
      <c r="BX1225" s="54">
        <f>Таблица1[[#This Row],[угол обхв5]]+Таблица1[[#This Row],[Y5, мм]]</f>
        <v>58522.205133671872</v>
      </c>
      <c r="BY1225" s="14">
        <f>Таблица1[[#This Row],[угол обхв6]]+Таблица1[[#This Row],[Lдуг 4,мм]]</f>
        <v>15563.481971872476</v>
      </c>
      <c r="BZ1225" s="14">
        <f>Таблица1[[#This Row],[Т1]]+Таблица1[[#This Row],[X6, мм]]</f>
        <v>58775.247657779073</v>
      </c>
      <c r="CA1225" s="14">
        <f>Таблица1[[#This Row],[Т2]]+Таблица1[[#This Row],[Lдуг 5,мм]]</f>
        <v>21044.014154060624</v>
      </c>
      <c r="CB1225" s="14">
        <f>Таблица1[[#This Row],[Т3]]+Таблица1[[#This Row],[Y6, мм]]</f>
        <v>59007.287848398635</v>
      </c>
      <c r="CC1225" s="14">
        <f>Таблица1[[#This Row],[Т4]]+Таблица1[[#This Row],[Lдуг 6,мм]]</f>
        <v>22172.489674397682</v>
      </c>
      <c r="CD1225" s="14">
        <f>Таблица1[[#This Row],[Т5]]+Таблица1[[#This Row],[Lдуг 1,мм]]</f>
        <v>59054.541677732421</v>
      </c>
      <c r="CE1225" s="14">
        <f>Таблица1[[#This Row],[Т6]]+Таблица1[[#This Row],[Lпрям1, мм]]</f>
        <v>22562.784434803201</v>
      </c>
      <c r="CF1225" s="15">
        <f>Таблица1[[#This Row],[Т7]]+Таблица1[[#This Row],[Lдуг 2,мм]]</f>
        <v>59070.470070064293</v>
      </c>
      <c r="CG1225" s="14">
        <f>Таблица1[[#This Row],[Т8]]+Таблица1[[#This Row],[Lпрям2, мм]]</f>
        <v>25974.85625980754</v>
      </c>
      <c r="CH1225" s="14">
        <f>Таблица1[[#This Row],[Т9]]-Таблица1[[#This Row],[Т9]]</f>
        <v>0</v>
      </c>
      <c r="CI1225" s="50">
        <f>Таблица1[[#This Row],[Т9]]-Таблица1[[#This Row],[Т8]]</f>
        <v>36507.685635261092</v>
      </c>
      <c r="CJ1225" s="54">
        <f>Таблица1[[#This Row],[Т9]]-Таблица1[[#This Row],[Т7]]</f>
        <v>15.928392331872601</v>
      </c>
      <c r="CK1225" s="14">
        <f>Таблица1[[#This Row],[Т9]]-Таблица1[[#This Row],[Т6]]</f>
        <v>36897.980395666615</v>
      </c>
      <c r="CL1225" s="14">
        <f>Таблица1[[#This Row],[Т9]]-Таблица1[[#This Row],[Т5]]</f>
        <v>63.18222166565829</v>
      </c>
      <c r="CM1225" s="14">
        <f>Таблица1[[#This Row],[Т9]]-Таблица1[[#This Row],[Т4]]</f>
        <v>38026.455916003673</v>
      </c>
      <c r="CN1225" s="14">
        <f>Таблица1[[#This Row],[Т9]]-Таблица1[[#This Row],[Т3]]</f>
        <v>295.22241228522034</v>
      </c>
      <c r="CO1225" s="14">
        <f>Таблица1[[#This Row],[Т9]]-Таблица1[[#This Row],[Т2]]</f>
        <v>43506.988098191818</v>
      </c>
      <c r="CP1225" s="14">
        <f>Таблица1[[#This Row],[Т9]]-Таблица1[[#This Row],[Т1]]</f>
        <v>548.26493639242108</v>
      </c>
      <c r="CQ1225" s="14">
        <f>Таблица1[[#This Row],[Т9]]-Таблица1[[#This Row],[угол обхв6]]</f>
        <v>46322.175515761373</v>
      </c>
      <c r="CR1225" s="14">
        <f>Таблица1[[#This Row],[Т9]]-Таблица1[[#This Row],[угол обхв5]]</f>
        <v>934.0127725150669</v>
      </c>
      <c r="CS1225" s="14">
        <f>Таблица1[[#This Row],[Т9]]-Таблица1[[#This Row],[угол обхв4]]</f>
        <v>59070.470070064293</v>
      </c>
      <c r="CT1225" s="14">
        <f>Таблица1[[#This Row],[Lкан_прям, мм]]+Таблица1[[#This Row],[Lкан_дуг, мм]]+Таблица1[[#This Row],[Lкан_леб,мм]]</f>
        <v>85045.326329871838</v>
      </c>
      <c r="CU1225" s="16">
        <f>Таблица1[[#This Row],[Lкан_леб,мм]]</f>
        <v>58136.457297549226</v>
      </c>
      <c r="CV1225" s="14">
        <f>2534431-(Таблица1[[#This Row],[Т23]]+Таблица1[[#This Row],[угол обхв3]])</f>
        <v>2449192.1309676776</v>
      </c>
      <c r="CW1225" s="50">
        <f>SUM(X1225:AC1225,AD1225:AI1225)-Таблица1[[#This Row],[lподв_min, мм]]</f>
        <v>23496.797208514017</v>
      </c>
      <c r="CX1225" s="17">
        <f>CW1664-Таблица1[[#This Row],[Суммарная длина каната]]</f>
        <v>-2426977.0277184653</v>
      </c>
    </row>
    <row r="1226" spans="1:102" x14ac:dyDescent="0.25">
      <c r="A1226" s="21">
        <v>1225</v>
      </c>
      <c r="B1226" s="10">
        <v>29.875714285714281</v>
      </c>
      <c r="C1226" s="10">
        <v>98.934285714285778</v>
      </c>
      <c r="D1226" s="11">
        <v>14773.463538073227</v>
      </c>
      <c r="E1226" s="11">
        <v>9559.6747236383417</v>
      </c>
      <c r="F1226" s="11">
        <v>14715.499922939682</v>
      </c>
      <c r="G1226" s="11">
        <v>9687.5857056557215</v>
      </c>
      <c r="H1226" s="11">
        <v>15181.463048073228</v>
      </c>
      <c r="I1226" s="11">
        <v>6106.3255703509021</v>
      </c>
      <c r="J1226" s="11">
        <v>3453.3491532874391</v>
      </c>
      <c r="K1226" s="11">
        <v>25974.856259793243</v>
      </c>
      <c r="L1226" s="11">
        <v>934.01277252935949</v>
      </c>
      <c r="M1226" s="11">
        <v>58136.457297549226</v>
      </c>
      <c r="N1226" s="11">
        <v>9430.7461650951063</v>
      </c>
      <c r="O1226" s="11">
        <v>17016.186564069536</v>
      </c>
      <c r="P1226" s="43">
        <v>11959.046289771775</v>
      </c>
      <c r="Q1226" s="11">
        <v>15875.013633979044</v>
      </c>
      <c r="R1226" s="11">
        <v>14771.114000662481</v>
      </c>
      <c r="S1226" s="11">
        <v>11170.918801881597</v>
      </c>
      <c r="T1226" s="11">
        <v>15552.976042858278</v>
      </c>
      <c r="U1226" s="11">
        <v>10018.527918989244</v>
      </c>
      <c r="V1226" s="11">
        <v>14773.463538073227</v>
      </c>
      <c r="W1226" s="11">
        <v>9559.6747236383417</v>
      </c>
      <c r="X1226" s="12">
        <v>0</v>
      </c>
      <c r="Y1226" s="12">
        <v>371.60573698280626</v>
      </c>
      <c r="Z1226" s="12">
        <v>248.07142999914396</v>
      </c>
      <c r="AA1226" s="44">
        <v>232.04019061955952</v>
      </c>
      <c r="AB1226" s="45">
        <v>47.253829333788389</v>
      </c>
      <c r="AC1226" s="12">
        <v>35.041585594061459</v>
      </c>
      <c r="AD1226" s="12">
        <v>12748.294554302918</v>
      </c>
      <c r="AE1226" s="12">
        <v>2773.9100880907035</v>
      </c>
      <c r="AF1226" s="12">
        <v>5480.5321821881498</v>
      </c>
      <c r="AG1226" s="44">
        <v>1128.4755203370594</v>
      </c>
      <c r="AH1226" s="45">
        <v>390.29476040551606</v>
      </c>
      <c r="AI1226" s="12">
        <v>3453.3491544688991</v>
      </c>
      <c r="AJ1226" s="12">
        <v>-27.89240189123176</v>
      </c>
      <c r="AK1226" s="12">
        <v>24.292500981227377</v>
      </c>
      <c r="AL1226" s="12">
        <v>59.129378326144021</v>
      </c>
      <c r="AM1226" s="44">
        <v>91.714975384751554</v>
      </c>
      <c r="AN1226" s="45">
        <v>85.079080809610474</v>
      </c>
      <c r="AO1226" s="12">
        <v>89.999999834086324</v>
      </c>
      <c r="AP1226" s="12">
        <v>-2027.4169223507167</v>
      </c>
      <c r="AQ1226" s="12">
        <v>9598.595352953027</v>
      </c>
      <c r="AR1226" s="12">
        <v>12309.244158827893</v>
      </c>
      <c r="AS1226" s="44">
        <v>15178.931246086629</v>
      </c>
      <c r="AT1226" s="45">
        <v>15146.479913184929</v>
      </c>
      <c r="AU1226" s="12">
        <v>15181.463538073225</v>
      </c>
      <c r="AV1226" s="12">
        <v>11412.975279032768</v>
      </c>
      <c r="AW1226" s="12">
        <v>17388.061072654673</v>
      </c>
      <c r="AX1226" s="12">
        <v>16084.358928907197</v>
      </c>
      <c r="AY1226" s="44">
        <v>11158.708382779101</v>
      </c>
      <c r="AZ1226" s="45">
        <v>9983.5293967263297</v>
      </c>
      <c r="BA1226" s="12">
        <v>9559.6747248198026</v>
      </c>
      <c r="BB1226" s="12">
        <v>9239.8786193152664</v>
      </c>
      <c r="BC1226" s="12">
        <v>12126.895477629696</v>
      </c>
      <c r="BD1226" s="12">
        <v>15121.311869718598</v>
      </c>
      <c r="BE1226" s="44">
        <v>15145.158797434127</v>
      </c>
      <c r="BF1226" s="45">
        <v>15179.959667746574</v>
      </c>
      <c r="BG1226" s="12">
        <v>15181.463548073229</v>
      </c>
      <c r="BH1226" s="12">
        <v>17376.788255646239</v>
      </c>
      <c r="BI1226" s="12">
        <v>16246.888142564181</v>
      </c>
      <c r="BJ1226" s="12">
        <v>11380.264096809748</v>
      </c>
      <c r="BK1226" s="44">
        <v>10030.738338091738</v>
      </c>
      <c r="BL1226" s="45">
        <v>9594.6732459012565</v>
      </c>
      <c r="BM1226" s="12">
        <v>6106.3255703509039</v>
      </c>
      <c r="BN1226" s="12">
        <v>0</v>
      </c>
      <c r="BO1226" s="12">
        <v>52.184902872459134</v>
      </c>
      <c r="BP1226" s="12">
        <v>34.836877344916637</v>
      </c>
      <c r="BQ1226" s="48">
        <v>32.585597058607533</v>
      </c>
      <c r="BR1226" s="49">
        <v>6.6358945751410818</v>
      </c>
      <c r="BS1226" s="13">
        <v>4.9209190244758512</v>
      </c>
      <c r="BT1226" s="12">
        <v>193.54270245076748</v>
      </c>
      <c r="BV1226" s="14">
        <f>Таблица1[[#This Row],[Lкан_леб,мм]]</f>
        <v>58136.457297549226</v>
      </c>
      <c r="BW1226" s="50">
        <f>Таблица1[[#This Row],[угол обхв4]]+Таблица1[[#This Row],[Lдуг 3,мм]]</f>
        <v>12748.294554302918</v>
      </c>
      <c r="BX1226" s="54">
        <f>Таблица1[[#This Row],[угол обхв5]]+Таблица1[[#This Row],[Y5, мм]]</f>
        <v>58508.063034532031</v>
      </c>
      <c r="BY1226" s="14">
        <f>Таблица1[[#This Row],[угол обхв6]]+Таблица1[[#This Row],[Lдуг 4,мм]]</f>
        <v>15522.204642393623</v>
      </c>
      <c r="BZ1226" s="14">
        <f>Таблица1[[#This Row],[Т1]]+Таблица1[[#This Row],[X6, мм]]</f>
        <v>58756.134464531176</v>
      </c>
      <c r="CA1226" s="14">
        <f>Таблица1[[#This Row],[Т2]]+Таблица1[[#This Row],[Lдуг 5,мм]]</f>
        <v>21002.736824581771</v>
      </c>
      <c r="CB1226" s="14">
        <f>Таблица1[[#This Row],[Т3]]+Таблица1[[#This Row],[Y6, мм]]</f>
        <v>58988.174655150739</v>
      </c>
      <c r="CC1226" s="14">
        <f>Таблица1[[#This Row],[Т4]]+Таблица1[[#This Row],[Lдуг 6,мм]]</f>
        <v>22131.212344918829</v>
      </c>
      <c r="CD1226" s="14">
        <f>Таблица1[[#This Row],[Т5]]+Таблица1[[#This Row],[Lдуг 1,мм]]</f>
        <v>59035.428484484524</v>
      </c>
      <c r="CE1226" s="14">
        <f>Таблица1[[#This Row],[Т6]]+Таблица1[[#This Row],[Lпрям1, мм]]</f>
        <v>22521.507105324345</v>
      </c>
      <c r="CF1226" s="15">
        <f>Таблица1[[#This Row],[Т7]]+Таблица1[[#This Row],[Lдуг 2,мм]]</f>
        <v>59070.470070078583</v>
      </c>
      <c r="CG1226" s="14">
        <f>Таблица1[[#This Row],[Т8]]+Таблица1[[#This Row],[Lпрям2, мм]]</f>
        <v>25974.856259793243</v>
      </c>
      <c r="CH1226" s="14">
        <f>Таблица1[[#This Row],[Т9]]-Таблица1[[#This Row],[Т9]]</f>
        <v>0</v>
      </c>
      <c r="CI1226" s="50">
        <f>Таблица1[[#This Row],[Т9]]-Таблица1[[#This Row],[Т8]]</f>
        <v>36548.962964754239</v>
      </c>
      <c r="CJ1226" s="54">
        <f>Таблица1[[#This Row],[Т9]]-Таблица1[[#This Row],[Т7]]</f>
        <v>35.041585594059143</v>
      </c>
      <c r="CK1226" s="14">
        <f>Таблица1[[#This Row],[Т9]]-Таблица1[[#This Row],[Т6]]</f>
        <v>36939.257725159754</v>
      </c>
      <c r="CL1226" s="14">
        <f>Таблица1[[#This Row],[Т9]]-Таблица1[[#This Row],[Т5]]</f>
        <v>82.295414927844831</v>
      </c>
      <c r="CM1226" s="14">
        <f>Таблица1[[#This Row],[Т9]]-Таблица1[[#This Row],[Т4]]</f>
        <v>38067.733245496813</v>
      </c>
      <c r="CN1226" s="14">
        <f>Таблица1[[#This Row],[Т9]]-Таблица1[[#This Row],[Т3]]</f>
        <v>314.33560554740689</v>
      </c>
      <c r="CO1226" s="14">
        <f>Таблица1[[#This Row],[Т9]]-Таблица1[[#This Row],[Т2]]</f>
        <v>43548.265427684964</v>
      </c>
      <c r="CP1226" s="14">
        <f>Таблица1[[#This Row],[Т9]]-Таблица1[[#This Row],[Т1]]</f>
        <v>562.40703554655192</v>
      </c>
      <c r="CQ1226" s="14">
        <f>Таблица1[[#This Row],[Т9]]-Таблица1[[#This Row],[угол обхв6]]</f>
        <v>46322.175515775663</v>
      </c>
      <c r="CR1226" s="14">
        <f>Таблица1[[#This Row],[Т9]]-Таблица1[[#This Row],[угол обхв5]]</f>
        <v>934.01277252935688</v>
      </c>
      <c r="CS1226" s="14">
        <f>Таблица1[[#This Row],[Т9]]-Таблица1[[#This Row],[угол обхв4]]</f>
        <v>59070.470070078583</v>
      </c>
      <c r="CT1226" s="14">
        <f>Таблица1[[#This Row],[Lкан_прям, мм]]+Таблица1[[#This Row],[Lкан_дуг, мм]]+Таблица1[[#This Row],[Lкан_леб,мм]]</f>
        <v>85045.326329871838</v>
      </c>
      <c r="CU1226" s="16">
        <f>Таблица1[[#This Row],[Lкан_леб,мм]]</f>
        <v>58136.457297549226</v>
      </c>
      <c r="CV1226" s="14">
        <f>2534431-(Таблица1[[#This Row],[Т23]]+Таблица1[[#This Row],[угол обхв3]])</f>
        <v>2449192.1309676776</v>
      </c>
      <c r="CW1226" s="50">
        <f>SUM(X1226:AC1226,AD1226:AI1226)-Таблица1[[#This Row],[lподв_min, мм]]</f>
        <v>23455.519879035161</v>
      </c>
      <c r="CX1226" s="17">
        <f>CW1665-Таблица1[[#This Row],[Суммарная длина каната]]</f>
        <v>-2427029.7399388179</v>
      </c>
    </row>
    <row r="1227" spans="1:102" x14ac:dyDescent="0.25">
      <c r="A1227" s="21">
        <v>1226</v>
      </c>
      <c r="B1227" s="10">
        <v>29.875714285714281</v>
      </c>
      <c r="C1227" s="10">
        <v>101.61836734693884</v>
      </c>
      <c r="D1227" s="11">
        <v>15065.239910952443</v>
      </c>
      <c r="E1227" s="11">
        <v>9803.6815784100072</v>
      </c>
      <c r="F1227" s="11">
        <v>15001.349951969847</v>
      </c>
      <c r="G1227" s="11">
        <v>9928.7378583051086</v>
      </c>
      <c r="H1227" s="11">
        <v>15473.239420952445</v>
      </c>
      <c r="I1227" s="11">
        <v>6307.8943368030386</v>
      </c>
      <c r="J1227" s="11">
        <v>3495.7872416069681</v>
      </c>
      <c r="K1227" s="11">
        <v>25974.856259778921</v>
      </c>
      <c r="L1227" s="11">
        <v>934.01277254369518</v>
      </c>
      <c r="M1227" s="11">
        <v>58136.457297549226</v>
      </c>
      <c r="N1227" s="11">
        <v>9430.7461650951063</v>
      </c>
      <c r="O1227" s="11">
        <v>17016.186564069536</v>
      </c>
      <c r="P1227" s="43">
        <v>11958.169732604298</v>
      </c>
      <c r="Q1227" s="11">
        <v>15980.295934739823</v>
      </c>
      <c r="R1227" s="11">
        <v>14987.44011598139</v>
      </c>
      <c r="S1227" s="11">
        <v>11413.047972958639</v>
      </c>
      <c r="T1227" s="11">
        <v>15822.409627308358</v>
      </c>
      <c r="U1227" s="11">
        <v>10298.535112936645</v>
      </c>
      <c r="V1227" s="11">
        <v>15065.239910952443</v>
      </c>
      <c r="W1227" s="11">
        <v>9803.6815784100072</v>
      </c>
      <c r="X1227" s="12">
        <v>0</v>
      </c>
      <c r="Y1227" s="12">
        <v>357.32309304747645</v>
      </c>
      <c r="Z1227" s="12">
        <v>243.24088068657653</v>
      </c>
      <c r="AA1227" s="44">
        <v>232.04019061955825</v>
      </c>
      <c r="AB1227" s="45">
        <v>47.253829333784857</v>
      </c>
      <c r="AC1227" s="12">
        <v>54.154778856299075</v>
      </c>
      <c r="AD1227" s="12">
        <v>12748.294554302918</v>
      </c>
      <c r="AE1227" s="12">
        <v>2731.4719997711845</v>
      </c>
      <c r="AF1227" s="12">
        <v>5480.5321821881489</v>
      </c>
      <c r="AG1227" s="44">
        <v>1128.4755203370632</v>
      </c>
      <c r="AH1227" s="45">
        <v>390.29476040551981</v>
      </c>
      <c r="AI1227" s="12">
        <v>3495.7872427740863</v>
      </c>
      <c r="AJ1227" s="12">
        <v>-27.89240189123176</v>
      </c>
      <c r="AK1227" s="12">
        <v>22.286777408231014</v>
      </c>
      <c r="AL1227" s="12">
        <v>56.445296693490953</v>
      </c>
      <c r="AM1227" s="44">
        <v>89.030893752098308</v>
      </c>
      <c r="AN1227" s="45">
        <v>82.394999176957725</v>
      </c>
      <c r="AO1227" s="12">
        <v>89.999999836100486</v>
      </c>
      <c r="AP1227" s="12">
        <v>-2027.4169223507167</v>
      </c>
      <c r="AQ1227" s="12">
        <v>9585.4771587871255</v>
      </c>
      <c r="AR1227" s="12">
        <v>12298.179991911402</v>
      </c>
      <c r="AS1227" s="44">
        <v>15395.381755705568</v>
      </c>
      <c r="AT1227" s="45">
        <v>15417.998398152578</v>
      </c>
      <c r="AU1227" s="12">
        <v>15473.239910952443</v>
      </c>
      <c r="AV1227" s="12">
        <v>11412.975279032768</v>
      </c>
      <c r="AW1227" s="12">
        <v>17393.70784769614</v>
      </c>
      <c r="AX1227" s="12">
        <v>16205.810953232862</v>
      </c>
      <c r="AY1227" s="44">
        <v>11419.948594608055</v>
      </c>
      <c r="AZ1227" s="45">
        <v>10244.539208159425</v>
      </c>
      <c r="BA1227" s="12">
        <v>9803.6815795771272</v>
      </c>
      <c r="BB1227" s="12">
        <v>9239.8786193152664</v>
      </c>
      <c r="BC1227" s="12">
        <v>12112.900726296317</v>
      </c>
      <c r="BD1227" s="12">
        <v>15327.450375288494</v>
      </c>
      <c r="BE1227" s="44">
        <v>15414.467987584179</v>
      </c>
      <c r="BF1227" s="45">
        <v>15469.651140108224</v>
      </c>
      <c r="BG1227" s="12">
        <v>15473.239920952446</v>
      </c>
      <c r="BH1227" s="12">
        <v>17376.788255646239</v>
      </c>
      <c r="BI1227" s="12">
        <v>16357.817218366428</v>
      </c>
      <c r="BJ1227" s="12">
        <v>11638.562991451676</v>
      </c>
      <c r="BK1227" s="44">
        <v>10291.634491287228</v>
      </c>
      <c r="BL1227" s="45">
        <v>9857.6774831872262</v>
      </c>
      <c r="BM1227" s="12">
        <v>6307.8943368030405</v>
      </c>
      <c r="BN1227" s="12">
        <v>0</v>
      </c>
      <c r="BO1227" s="12">
        <v>50.179179299462774</v>
      </c>
      <c r="BP1227" s="12">
        <v>34.158519285259935</v>
      </c>
      <c r="BQ1227" s="48">
        <v>32.585597058607355</v>
      </c>
      <c r="BR1227" s="49">
        <v>6.6358945751405862</v>
      </c>
      <c r="BS1227" s="13">
        <v>7.605000659142755</v>
      </c>
      <c r="BT1227" s="12">
        <v>193.54270245076748</v>
      </c>
      <c r="BV1227" s="14">
        <f>Таблица1[[#This Row],[Lкан_леб,мм]]</f>
        <v>58136.457297549226</v>
      </c>
      <c r="BW1227" s="50">
        <f>Таблица1[[#This Row],[угол обхв4]]+Таблица1[[#This Row],[Lдуг 3,мм]]</f>
        <v>12748.294554302918</v>
      </c>
      <c r="BX1227" s="54">
        <f>Таблица1[[#This Row],[угол обхв5]]+Таблица1[[#This Row],[Y5, мм]]</f>
        <v>58493.780390596701</v>
      </c>
      <c r="BY1227" s="14">
        <f>Таблица1[[#This Row],[угол обхв6]]+Таблица1[[#This Row],[Lдуг 4,мм]]</f>
        <v>15479.766554074104</v>
      </c>
      <c r="BZ1227" s="14">
        <f>Таблица1[[#This Row],[Т1]]+Таблица1[[#This Row],[X6, мм]]</f>
        <v>58737.02127128328</v>
      </c>
      <c r="CA1227" s="14">
        <f>Таблица1[[#This Row],[Т2]]+Таблица1[[#This Row],[Lдуг 5,мм]]</f>
        <v>20960.298736262252</v>
      </c>
      <c r="CB1227" s="14">
        <f>Таблица1[[#This Row],[Т3]]+Таблица1[[#This Row],[Y6, мм]]</f>
        <v>58969.061461902835</v>
      </c>
      <c r="CC1227" s="14">
        <f>Таблица1[[#This Row],[Т4]]+Таблица1[[#This Row],[Lдуг 6,мм]]</f>
        <v>22088.774256599314</v>
      </c>
      <c r="CD1227" s="14">
        <f>Таблица1[[#This Row],[Т5]]+Таблица1[[#This Row],[Lдуг 1,мм]]</f>
        <v>59016.31529123662</v>
      </c>
      <c r="CE1227" s="14">
        <f>Таблица1[[#This Row],[Т6]]+Таблица1[[#This Row],[Lпрям1, мм]]</f>
        <v>22479.069017004833</v>
      </c>
      <c r="CF1227" s="15">
        <f>Таблица1[[#This Row],[Т7]]+Таблица1[[#This Row],[Lдуг 2,мм]]</f>
        <v>59070.470070092917</v>
      </c>
      <c r="CG1227" s="14">
        <f>Таблица1[[#This Row],[Т8]]+Таблица1[[#This Row],[Lпрям2, мм]]</f>
        <v>25974.856259778921</v>
      </c>
      <c r="CH1227" s="14">
        <f>Таблица1[[#This Row],[Т9]]-Таблица1[[#This Row],[Т9]]</f>
        <v>0</v>
      </c>
      <c r="CI1227" s="50">
        <f>Таблица1[[#This Row],[Т9]]-Таблица1[[#This Row],[Т8]]</f>
        <v>36591.401053088084</v>
      </c>
      <c r="CJ1227" s="54">
        <f>Таблица1[[#This Row],[Т9]]-Таблица1[[#This Row],[Т7]]</f>
        <v>54.154778856296616</v>
      </c>
      <c r="CK1227" s="14">
        <f>Таблица1[[#This Row],[Т9]]-Таблица1[[#This Row],[Т6]]</f>
        <v>36981.695813493599</v>
      </c>
      <c r="CL1227" s="14">
        <f>Таблица1[[#This Row],[Т9]]-Таблица1[[#This Row],[Т5]]</f>
        <v>101.4086081900823</v>
      </c>
      <c r="CM1227" s="14">
        <f>Таблица1[[#This Row],[Т9]]-Таблица1[[#This Row],[Т4]]</f>
        <v>38110.171333830665</v>
      </c>
      <c r="CN1227" s="14">
        <f>Таблица1[[#This Row],[Т9]]-Таблица1[[#This Row],[Т3]]</f>
        <v>333.44879880963708</v>
      </c>
      <c r="CO1227" s="14">
        <f>Таблица1[[#This Row],[Т9]]-Таблица1[[#This Row],[Т2]]</f>
        <v>43590.70351601881</v>
      </c>
      <c r="CP1227" s="14">
        <f>Таблица1[[#This Row],[Т9]]-Таблица1[[#This Row],[Т1]]</f>
        <v>576.68967949621583</v>
      </c>
      <c r="CQ1227" s="14">
        <f>Таблица1[[#This Row],[Т9]]-Таблица1[[#This Row],[угол обхв6]]</f>
        <v>46322.175515789997</v>
      </c>
      <c r="CR1227" s="14">
        <f>Таблица1[[#This Row],[Т9]]-Таблица1[[#This Row],[угол обхв5]]</f>
        <v>934.01277254369052</v>
      </c>
      <c r="CS1227" s="14">
        <f>Таблица1[[#This Row],[Т9]]-Таблица1[[#This Row],[угол обхв4]]</f>
        <v>59070.470070092917</v>
      </c>
      <c r="CT1227" s="14">
        <f>Таблица1[[#This Row],[Lкан_прям, мм]]+Таблица1[[#This Row],[Lкан_дуг, мм]]+Таблица1[[#This Row],[Lкан_леб,мм]]</f>
        <v>85045.326329871838</v>
      </c>
      <c r="CU1227" s="16">
        <f>Таблица1[[#This Row],[Lкан_леб,мм]]</f>
        <v>58136.457297549226</v>
      </c>
      <c r="CV1227" s="14">
        <f>2534431-(Таблица1[[#This Row],[Т23]]+Таблица1[[#This Row],[угол обхв3]])</f>
        <v>2449192.1309676776</v>
      </c>
      <c r="CW1227" s="50">
        <f>SUM(X1227:AC1227,AD1227:AI1227)-Таблица1[[#This Row],[lподв_min, мм]]</f>
        <v>23413.081790715645</v>
      </c>
      <c r="CX1227" s="17">
        <f>CW1666-Таблица1[[#This Row],[Суммарная длина каната]]</f>
        <v>-2424968.4572828668</v>
      </c>
    </row>
    <row r="1228" spans="1:102" x14ac:dyDescent="0.25">
      <c r="A1228" s="21">
        <v>1227</v>
      </c>
      <c r="B1228" s="10">
        <v>29.875714285714281</v>
      </c>
      <c r="C1228" s="10">
        <v>104.3024489795919</v>
      </c>
      <c r="D1228" s="11">
        <v>15345.269603171253</v>
      </c>
      <c r="E1228" s="11">
        <v>10061.084314257838</v>
      </c>
      <c r="F1228" s="11">
        <v>15275.59348463395</v>
      </c>
      <c r="G1228" s="11">
        <v>10183.01149951845</v>
      </c>
      <c r="H1228" s="11">
        <v>15753.269113171255</v>
      </c>
      <c r="I1228" s="11">
        <v>6521.7386055856796</v>
      </c>
      <c r="J1228" s="11">
        <v>3539.3457086721592</v>
      </c>
      <c r="K1228" s="11">
        <v>25974.856259764543</v>
      </c>
      <c r="L1228" s="11">
        <v>934.0127725580644</v>
      </c>
      <c r="M1228" s="11">
        <v>58136.457297549226</v>
      </c>
      <c r="N1228" s="11">
        <v>9430.7461650951063</v>
      </c>
      <c r="O1228" s="11">
        <v>17016.186564069536</v>
      </c>
      <c r="P1228" s="43">
        <v>11952.363879657642</v>
      </c>
      <c r="Q1228" s="11">
        <v>16085.42168457074</v>
      </c>
      <c r="R1228" s="11">
        <v>15192.190255231533</v>
      </c>
      <c r="S1228" s="11">
        <v>11665.041830289465</v>
      </c>
      <c r="T1228" s="11">
        <v>16078.435185495735</v>
      </c>
      <c r="U1228" s="11">
        <v>10590.852403986546</v>
      </c>
      <c r="V1228" s="11">
        <v>15345.269603171253</v>
      </c>
      <c r="W1228" s="11">
        <v>10061.084314257838</v>
      </c>
      <c r="X1228" s="12">
        <v>0</v>
      </c>
      <c r="Y1228" s="12">
        <v>342.88923783073881</v>
      </c>
      <c r="Z1228" s="12">
        <v>238.56154265541707</v>
      </c>
      <c r="AA1228" s="44">
        <v>232.04019061955924</v>
      </c>
      <c r="AB1228" s="45">
        <v>47.253829333787664</v>
      </c>
      <c r="AC1228" s="12">
        <v>73.267972118561502</v>
      </c>
      <c r="AD1228" s="12">
        <v>12748.294554302918</v>
      </c>
      <c r="AE1228" s="12">
        <v>2687.913532705988</v>
      </c>
      <c r="AF1228" s="12">
        <v>5480.532182188148</v>
      </c>
      <c r="AG1228" s="44">
        <v>1128.4755203370587</v>
      </c>
      <c r="AH1228" s="45">
        <v>390.294760405516</v>
      </c>
      <c r="AI1228" s="12">
        <v>3539.3457098249132</v>
      </c>
      <c r="AJ1228" s="12">
        <v>-27.89240189123176</v>
      </c>
      <c r="AK1228" s="12">
        <v>20.259819109157604</v>
      </c>
      <c r="AL1228" s="12">
        <v>53.761215060837898</v>
      </c>
      <c r="AM1228" s="44">
        <v>86.346812119445403</v>
      </c>
      <c r="AN1228" s="45">
        <v>79.710917544304422</v>
      </c>
      <c r="AO1228" s="12">
        <v>89.99999983811756</v>
      </c>
      <c r="AP1228" s="12">
        <v>-2027.4169223507167</v>
      </c>
      <c r="AQ1228" s="12">
        <v>9572.0275218853312</v>
      </c>
      <c r="AR1228" s="12">
        <v>12281.440494955736</v>
      </c>
      <c r="AS1228" s="44">
        <v>15599.361203207649</v>
      </c>
      <c r="AT1228" s="45">
        <v>15676.996196647482</v>
      </c>
      <c r="AU1228" s="12">
        <v>15753.269603171253</v>
      </c>
      <c r="AV1228" s="12">
        <v>11412.975279032768</v>
      </c>
      <c r="AW1228" s="12">
        <v>17398.94442254342</v>
      </c>
      <c r="AX1228" s="12">
        <v>16326.611612353698</v>
      </c>
      <c r="AY1228" s="44">
        <v>11691.038351676585</v>
      </c>
      <c r="AZ1228" s="45">
        <v>10517.977591928517</v>
      </c>
      <c r="BA1228" s="12">
        <v>10061.084315410595</v>
      </c>
      <c r="BB1228" s="12">
        <v>9239.8786193152664</v>
      </c>
      <c r="BC1228" s="12">
        <v>12093.645236447866</v>
      </c>
      <c r="BD1228" s="12">
        <v>15521.266870529629</v>
      </c>
      <c r="BE1228" s="44">
        <v>15671.264237519619</v>
      </c>
      <c r="BF1228" s="45">
        <v>15746.708592019506</v>
      </c>
      <c r="BG1228" s="12">
        <v>15753.269613171255</v>
      </c>
      <c r="BH1228" s="12">
        <v>17376.788255646239</v>
      </c>
      <c r="BI1228" s="12">
        <v>16468.179543044622</v>
      </c>
      <c r="BJ1228" s="12">
        <v>11906.231758072427</v>
      </c>
      <c r="BK1228" s="44">
        <v>10564.855882599426</v>
      </c>
      <c r="BL1228" s="45">
        <v>10133.959126315867</v>
      </c>
      <c r="BM1228" s="12">
        <v>6521.7386055856814</v>
      </c>
      <c r="BN1228" s="12">
        <v>0</v>
      </c>
      <c r="BO1228" s="12">
        <v>48.15222100038936</v>
      </c>
      <c r="BP1228" s="12">
        <v>33.501395951680294</v>
      </c>
      <c r="BQ1228" s="48">
        <v>32.585597058607497</v>
      </c>
      <c r="BR1228" s="49">
        <v>6.6358945751409806</v>
      </c>
      <c r="BS1228" s="13">
        <v>10.289082293813145</v>
      </c>
      <c r="BT1228" s="12">
        <v>193.54270245076748</v>
      </c>
      <c r="BV1228" s="14">
        <f>Таблица1[[#This Row],[Lкан_леб,мм]]</f>
        <v>58136.457297549226</v>
      </c>
      <c r="BW1228" s="50">
        <f>Таблица1[[#This Row],[угол обхв4]]+Таблица1[[#This Row],[Lдуг 3,мм]]</f>
        <v>12748.294554302918</v>
      </c>
      <c r="BX1228" s="54">
        <f>Таблица1[[#This Row],[угол обхв5]]+Таблица1[[#This Row],[Y5, мм]]</f>
        <v>58479.346535379962</v>
      </c>
      <c r="BY1228" s="14">
        <f>Таблица1[[#This Row],[угол обхв6]]+Таблица1[[#This Row],[Lдуг 4,мм]]</f>
        <v>15436.208087008907</v>
      </c>
      <c r="BZ1228" s="14">
        <f>Таблица1[[#This Row],[Т1]]+Таблица1[[#This Row],[X6, мм]]</f>
        <v>58717.908078035376</v>
      </c>
      <c r="CA1228" s="14">
        <f>Таблица1[[#This Row],[Т2]]+Таблица1[[#This Row],[Lдуг 5,мм]]</f>
        <v>20916.740269197056</v>
      </c>
      <c r="CB1228" s="14">
        <f>Таблица1[[#This Row],[Т3]]+Таблица1[[#This Row],[Y6, мм]]</f>
        <v>58949.948268654938</v>
      </c>
      <c r="CC1228" s="14">
        <f>Таблица1[[#This Row],[Т4]]+Таблица1[[#This Row],[Lдуг 6,мм]]</f>
        <v>22045.215789534115</v>
      </c>
      <c r="CD1228" s="14">
        <f>Таблица1[[#This Row],[Т5]]+Таблица1[[#This Row],[Lдуг 1,мм]]</f>
        <v>58997.202097988724</v>
      </c>
      <c r="CE1228" s="14">
        <f>Таблица1[[#This Row],[Т6]]+Таблица1[[#This Row],[Lпрям1, мм]]</f>
        <v>22435.51054993963</v>
      </c>
      <c r="CF1228" s="15">
        <f>Таблица1[[#This Row],[Т7]]+Таблица1[[#This Row],[Lдуг 2,мм]]</f>
        <v>59070.470070107287</v>
      </c>
      <c r="CG1228" s="14">
        <f>Таблица1[[#This Row],[Т8]]+Таблица1[[#This Row],[Lпрям2, мм]]</f>
        <v>25974.856259764543</v>
      </c>
      <c r="CH1228" s="14">
        <f>Таблица1[[#This Row],[Т9]]-Таблица1[[#This Row],[Т9]]</f>
        <v>0</v>
      </c>
      <c r="CI1228" s="50">
        <f>Таблица1[[#This Row],[Т9]]-Таблица1[[#This Row],[Т8]]</f>
        <v>36634.959520167657</v>
      </c>
      <c r="CJ1228" s="54">
        <f>Таблица1[[#This Row],[Т9]]-Таблица1[[#This Row],[Т7]]</f>
        <v>73.267972118563193</v>
      </c>
      <c r="CK1228" s="14">
        <f>Таблица1[[#This Row],[Т9]]-Таблица1[[#This Row],[Т6]]</f>
        <v>37025.254280573172</v>
      </c>
      <c r="CL1228" s="14">
        <f>Таблица1[[#This Row],[Т9]]-Таблица1[[#This Row],[Т5]]</f>
        <v>120.52180145234888</v>
      </c>
      <c r="CM1228" s="14">
        <f>Таблица1[[#This Row],[Т9]]-Таблица1[[#This Row],[Т4]]</f>
        <v>38153.729800910231</v>
      </c>
      <c r="CN1228" s="14">
        <f>Таблица1[[#This Row],[Т9]]-Таблица1[[#This Row],[Т3]]</f>
        <v>352.56199207191094</v>
      </c>
      <c r="CO1228" s="14">
        <f>Таблица1[[#This Row],[Т9]]-Таблица1[[#This Row],[Т2]]</f>
        <v>43634.261983098382</v>
      </c>
      <c r="CP1228" s="14">
        <f>Таблица1[[#This Row],[Т9]]-Таблица1[[#This Row],[Т1]]</f>
        <v>591.12353472732502</v>
      </c>
      <c r="CQ1228" s="14">
        <f>Таблица1[[#This Row],[Т9]]-Таблица1[[#This Row],[угол обхв6]]</f>
        <v>46322.175515804367</v>
      </c>
      <c r="CR1228" s="14">
        <f>Таблица1[[#This Row],[Т9]]-Таблица1[[#This Row],[угол обхв5]]</f>
        <v>934.01277255806053</v>
      </c>
      <c r="CS1228" s="14">
        <f>Таблица1[[#This Row],[Т9]]-Таблица1[[#This Row],[угол обхв4]]</f>
        <v>59070.470070107287</v>
      </c>
      <c r="CT1228" s="14">
        <f>Таблица1[[#This Row],[Lкан_прям, мм]]+Таблица1[[#This Row],[Lкан_дуг, мм]]+Таблица1[[#This Row],[Lкан_леб,мм]]</f>
        <v>85045.326329871838</v>
      </c>
      <c r="CU1228" s="16">
        <f>Таблица1[[#This Row],[Lкан_леб,мм]]</f>
        <v>58136.457297549226</v>
      </c>
      <c r="CV1228" s="14">
        <f>2534431-(Таблица1[[#This Row],[Т23]]+Таблица1[[#This Row],[угол обхв3]])</f>
        <v>2449192.1309676776</v>
      </c>
      <c r="CW1228" s="50">
        <f>SUM(X1228:AC1228,AD1228:AI1228)-Таблица1[[#This Row],[lподв_min, мм]]</f>
        <v>23369.523323650443</v>
      </c>
      <c r="CX1228" s="17">
        <f>CW1667-Таблица1[[#This Row],[Суммарная длина каната]]</f>
        <v>-2425007.3581713922</v>
      </c>
    </row>
    <row r="1229" spans="1:102" x14ac:dyDescent="0.25">
      <c r="A1229" s="21">
        <v>1228</v>
      </c>
      <c r="B1229" s="10">
        <v>29.875714285714281</v>
      </c>
      <c r="C1229" s="10">
        <v>106.98653061224498</v>
      </c>
      <c r="D1229" s="11">
        <v>15612.938186963163</v>
      </c>
      <c r="E1229" s="11">
        <v>10331.318150401552</v>
      </c>
      <c r="F1229" s="11">
        <v>15537.628788880236</v>
      </c>
      <c r="G1229" s="11">
        <v>10449.848714225351</v>
      </c>
      <c r="H1229" s="11">
        <v>16020.937696963163</v>
      </c>
      <c r="I1229" s="11">
        <v>6747.3361835384494</v>
      </c>
      <c r="J1229" s="11">
        <v>3583.981966863103</v>
      </c>
      <c r="K1229" s="11">
        <v>25974.856259750191</v>
      </c>
      <c r="L1229" s="11">
        <v>934.01277257242054</v>
      </c>
      <c r="M1229" s="11">
        <v>58136.457297549226</v>
      </c>
      <c r="N1229" s="11">
        <v>9430.7461650951063</v>
      </c>
      <c r="O1229" s="11">
        <v>17016.186564069536</v>
      </c>
      <c r="P1229" s="43">
        <v>11941.641469856851</v>
      </c>
      <c r="Q1229" s="11">
        <v>16190.160221576061</v>
      </c>
      <c r="R1229" s="11">
        <v>15384.915165443514</v>
      </c>
      <c r="S1229" s="11">
        <v>11926.347460996518</v>
      </c>
      <c r="T1229" s="11">
        <v>16320.490958377522</v>
      </c>
      <c r="U1229" s="11">
        <v>10894.838403510399</v>
      </c>
      <c r="V1229" s="11">
        <v>15612.938186963163</v>
      </c>
      <c r="W1229" s="11">
        <v>10331.318150401552</v>
      </c>
      <c r="X1229" s="12">
        <v>0</v>
      </c>
      <c r="Y1229" s="12">
        <v>328.29264145426993</v>
      </c>
      <c r="Z1229" s="12">
        <v>234.04494578398882</v>
      </c>
      <c r="AA1229" s="44">
        <v>232.0401906195585</v>
      </c>
      <c r="AB1229" s="45">
        <v>47.253829333787216</v>
      </c>
      <c r="AC1229" s="12">
        <v>92.381165380816057</v>
      </c>
      <c r="AD1229" s="12">
        <v>12748.294554302918</v>
      </c>
      <c r="AE1229" s="12">
        <v>2643.2772745150514</v>
      </c>
      <c r="AF1229" s="12">
        <v>5480.5321821881498</v>
      </c>
      <c r="AG1229" s="44">
        <v>1128.4755203370603</v>
      </c>
      <c r="AH1229" s="45">
        <v>390.29476040551515</v>
      </c>
      <c r="AI1229" s="12">
        <v>3583.9819680014989</v>
      </c>
      <c r="AJ1229" s="12">
        <v>-27.89240189123176</v>
      </c>
      <c r="AK1229" s="12">
        <v>18.210006933599718</v>
      </c>
      <c r="AL1229" s="12">
        <v>51.077133428184837</v>
      </c>
      <c r="AM1229" s="44">
        <v>83.662730486792228</v>
      </c>
      <c r="AN1229" s="45">
        <v>77.026835911651318</v>
      </c>
      <c r="AO1229" s="12">
        <v>89.999999840133739</v>
      </c>
      <c r="AP1229" s="12">
        <v>-2027.4169223507167</v>
      </c>
      <c r="AQ1229" s="12">
        <v>9558.2465037794645</v>
      </c>
      <c r="AR1229" s="12">
        <v>12259.062396965044</v>
      </c>
      <c r="AS1229" s="44">
        <v>15790.422026638475</v>
      </c>
      <c r="AT1229" s="45">
        <v>15922.905028079134</v>
      </c>
      <c r="AU1229" s="12">
        <v>16020.938186963163</v>
      </c>
      <c r="AV1229" s="12">
        <v>11412.975279032768</v>
      </c>
      <c r="AW1229" s="12">
        <v>17403.752898566447</v>
      </c>
      <c r="AX1229" s="12">
        <v>16446.495851237207</v>
      </c>
      <c r="AY1229" s="44">
        <v>11971.382841796632</v>
      </c>
      <c r="AZ1229" s="45">
        <v>10803.244582601088</v>
      </c>
      <c r="BA1229" s="12">
        <v>10331.31815153995</v>
      </c>
      <c r="BB1229" s="12">
        <v>9239.8786193152664</v>
      </c>
      <c r="BC1229" s="12">
        <v>12069.14180854121</v>
      </c>
      <c r="BD1229" s="12">
        <v>15702.336092551706</v>
      </c>
      <c r="BE1229" s="44">
        <v>15914.984097182563</v>
      </c>
      <c r="BF1229" s="45">
        <v>16010.52411726155</v>
      </c>
      <c r="BG1229" s="12">
        <v>16020.938196963161</v>
      </c>
      <c r="BH1229" s="12">
        <v>17376.788255646239</v>
      </c>
      <c r="BI1229" s="12">
        <v>16577.726556072976</v>
      </c>
      <c r="BJ1229" s="12">
        <v>12182.68309065766</v>
      </c>
      <c r="BK1229" s="44">
        <v>10849.803022710283</v>
      </c>
      <c r="BL1229" s="45">
        <v>10422.911971310861</v>
      </c>
      <c r="BM1229" s="12">
        <v>6747.3361835384503</v>
      </c>
      <c r="BN1229" s="12">
        <v>0</v>
      </c>
      <c r="BO1229" s="12">
        <v>46.102408824831478</v>
      </c>
      <c r="BP1229" s="12">
        <v>32.867126494585122</v>
      </c>
      <c r="BQ1229" s="48">
        <v>32.585597058607398</v>
      </c>
      <c r="BR1229" s="49">
        <v>6.6358945751409166</v>
      </c>
      <c r="BS1229" s="13">
        <v>12.973163928482428</v>
      </c>
      <c r="BT1229" s="12">
        <v>193.54270245076748</v>
      </c>
      <c r="BV1229" s="14">
        <f>Таблица1[[#This Row],[Lкан_леб,мм]]</f>
        <v>58136.457297549226</v>
      </c>
      <c r="BW1229" s="50">
        <f>Таблица1[[#This Row],[угол обхв4]]+Таблица1[[#This Row],[Lдуг 3,мм]]</f>
        <v>12748.294554302918</v>
      </c>
      <c r="BX1229" s="54">
        <f>Таблица1[[#This Row],[угол обхв5]]+Таблица1[[#This Row],[Y5, мм]]</f>
        <v>58464.749939003494</v>
      </c>
      <c r="BY1229" s="14">
        <f>Таблица1[[#This Row],[угол обхв6]]+Таблица1[[#This Row],[Lдуг 4,мм]]</f>
        <v>15391.571828817971</v>
      </c>
      <c r="BZ1229" s="14">
        <f>Таблица1[[#This Row],[Т1]]+Таблица1[[#This Row],[X6, мм]]</f>
        <v>58698.79488478748</v>
      </c>
      <c r="CA1229" s="14">
        <f>Таблица1[[#This Row],[Т2]]+Таблица1[[#This Row],[Lдуг 5,мм]]</f>
        <v>20872.104011006122</v>
      </c>
      <c r="CB1229" s="14">
        <f>Таблица1[[#This Row],[Т3]]+Таблица1[[#This Row],[Y6, мм]]</f>
        <v>58930.835075407042</v>
      </c>
      <c r="CC1229" s="14">
        <f>Таблица1[[#This Row],[Т4]]+Таблица1[[#This Row],[Lдуг 6,мм]]</f>
        <v>22000.579531343181</v>
      </c>
      <c r="CD1229" s="14">
        <f>Таблица1[[#This Row],[Т5]]+Таблица1[[#This Row],[Lдуг 1,мм]]</f>
        <v>58978.088904740827</v>
      </c>
      <c r="CE1229" s="14">
        <f>Таблица1[[#This Row],[Т6]]+Таблица1[[#This Row],[Lпрям1, мм]]</f>
        <v>22390.874291748696</v>
      </c>
      <c r="CF1229" s="15">
        <f>Таблица1[[#This Row],[Т7]]+Таблица1[[#This Row],[Lдуг 2,мм]]</f>
        <v>59070.470070121642</v>
      </c>
      <c r="CG1229" s="14">
        <f>Таблица1[[#This Row],[Т8]]+Таблица1[[#This Row],[Lпрям2, мм]]</f>
        <v>25974.856259750195</v>
      </c>
      <c r="CH1229" s="14">
        <f>Таблица1[[#This Row],[Т9]]-Таблица1[[#This Row],[Т9]]</f>
        <v>0</v>
      </c>
      <c r="CI1229" s="50">
        <f>Таблица1[[#This Row],[Т9]]-Таблица1[[#This Row],[Т8]]</f>
        <v>36679.595778372946</v>
      </c>
      <c r="CJ1229" s="54">
        <f>Таблица1[[#This Row],[Т9]]-Таблица1[[#This Row],[Т7]]</f>
        <v>92.381165380815219</v>
      </c>
      <c r="CK1229" s="14">
        <f>Таблица1[[#This Row],[Т9]]-Таблица1[[#This Row],[Т6]]</f>
        <v>37069.890538778462</v>
      </c>
      <c r="CL1229" s="14">
        <f>Таблица1[[#This Row],[Т9]]-Таблица1[[#This Row],[Т5]]</f>
        <v>139.63499471460091</v>
      </c>
      <c r="CM1229" s="14">
        <f>Таблица1[[#This Row],[Т9]]-Таблица1[[#This Row],[Т4]]</f>
        <v>38198.36605911552</v>
      </c>
      <c r="CN1229" s="14">
        <f>Таблица1[[#This Row],[Т9]]-Таблица1[[#This Row],[Т3]]</f>
        <v>371.67518533416296</v>
      </c>
      <c r="CO1229" s="14">
        <f>Таблица1[[#This Row],[Т9]]-Таблица1[[#This Row],[Т2]]</f>
        <v>43678.898241303672</v>
      </c>
      <c r="CP1229" s="14">
        <f>Таблица1[[#This Row],[Т9]]-Таблица1[[#This Row],[Т1]]</f>
        <v>605.72013111814886</v>
      </c>
      <c r="CQ1229" s="14">
        <f>Таблица1[[#This Row],[Т9]]-Таблица1[[#This Row],[угол обхв6]]</f>
        <v>46322.175515818722</v>
      </c>
      <c r="CR1229" s="14">
        <f>Таблица1[[#This Row],[Т9]]-Таблица1[[#This Row],[угол обхв5]]</f>
        <v>934.012772572416</v>
      </c>
      <c r="CS1229" s="14">
        <f>Таблица1[[#This Row],[Т9]]-Таблица1[[#This Row],[угол обхв4]]</f>
        <v>59070.470070121642</v>
      </c>
      <c r="CT1229" s="14">
        <f>Таблица1[[#This Row],[Lкан_прям, мм]]+Таблица1[[#This Row],[Lкан_дуг, мм]]+Таблица1[[#This Row],[Lкан_леб,мм]]</f>
        <v>85045.326329871838</v>
      </c>
      <c r="CU1229" s="16">
        <f>Таблица1[[#This Row],[Lкан_леб,мм]]</f>
        <v>58136.457297549226</v>
      </c>
      <c r="CV1229" s="14">
        <f>2534431-(Таблица1[[#This Row],[Т23]]+Таблица1[[#This Row],[угол обхв3]])</f>
        <v>2449192.1309676776</v>
      </c>
      <c r="CW1229" s="50">
        <f>SUM(X1229:AC1229,AD1229:AI1229)-Таблица1[[#This Row],[lподв_min, мм]]</f>
        <v>23324.887065459508</v>
      </c>
      <c r="CX1229" s="17">
        <f>CW1668-Таблица1[[#This Row],[Суммарная длина каната]]</f>
        <v>-2425047.9206007547</v>
      </c>
    </row>
    <row r="1230" spans="1:102" x14ac:dyDescent="0.25">
      <c r="A1230" s="21">
        <v>1229</v>
      </c>
      <c r="B1230" s="10">
        <v>29.875714285714281</v>
      </c>
      <c r="C1230" s="10">
        <v>109.67061224489804</v>
      </c>
      <c r="D1230" s="11">
        <v>15867.658356714974</v>
      </c>
      <c r="E1230" s="11">
        <v>10613.790152673844</v>
      </c>
      <c r="F1230" s="11">
        <v>15786.880919368248</v>
      </c>
      <c r="G1230" s="11">
        <v>10728.66402096292</v>
      </c>
      <c r="H1230" s="11">
        <v>16275.657866714975</v>
      </c>
      <c r="I1230" s="11">
        <v>6984.1390779864432</v>
      </c>
      <c r="J1230" s="11">
        <v>3629.6510746874019</v>
      </c>
      <c r="K1230" s="11">
        <v>25974.85625973588</v>
      </c>
      <c r="L1230" s="11">
        <v>934.0127725867402</v>
      </c>
      <c r="M1230" s="11">
        <v>58136.457297549226</v>
      </c>
      <c r="N1230" s="11">
        <v>9430.7461650951063</v>
      </c>
      <c r="O1230" s="11">
        <v>17016.186564069536</v>
      </c>
      <c r="P1230" s="43">
        <v>11926.026029801025</v>
      </c>
      <c r="Q1230" s="11">
        <v>16294.281733463922</v>
      </c>
      <c r="R1230" s="11">
        <v>15565.191978830735</v>
      </c>
      <c r="S1230" s="11">
        <v>12196.39152075413</v>
      </c>
      <c r="T1230" s="11">
        <v>16548.045838746046</v>
      </c>
      <c r="U1230" s="11">
        <v>11209.826119957213</v>
      </c>
      <c r="V1230" s="11">
        <v>15867.658356714974</v>
      </c>
      <c r="W1230" s="11">
        <v>10613.790152673844</v>
      </c>
      <c r="X1230" s="12">
        <v>0</v>
      </c>
      <c r="Y1230" s="12">
        <v>313.52082103835164</v>
      </c>
      <c r="Z1230" s="12">
        <v>229.70357295200992</v>
      </c>
      <c r="AA1230" s="44">
        <v>232.0401906195587</v>
      </c>
      <c r="AB1230" s="45">
        <v>47.253829333785312</v>
      </c>
      <c r="AC1230" s="12">
        <v>111.49435864303456</v>
      </c>
      <c r="AD1230" s="12">
        <v>12748.294554302918</v>
      </c>
      <c r="AE1230" s="12">
        <v>2597.6081666907558</v>
      </c>
      <c r="AF1230" s="12">
        <v>5480.5321821881498</v>
      </c>
      <c r="AG1230" s="44">
        <v>1128.4755203370626</v>
      </c>
      <c r="AH1230" s="45">
        <v>390.29476040551788</v>
      </c>
      <c r="AI1230" s="12">
        <v>3629.651075811475</v>
      </c>
      <c r="AJ1230" s="12">
        <v>-27.89240189123176</v>
      </c>
      <c r="AK1230" s="12">
        <v>16.135587900371036</v>
      </c>
      <c r="AL1230" s="12">
        <v>48.393051795531768</v>
      </c>
      <c r="AM1230" s="44">
        <v>80.978648854139195</v>
      </c>
      <c r="AN1230" s="45">
        <v>74.342754278998541</v>
      </c>
      <c r="AO1230" s="12">
        <v>89.999999842145186</v>
      </c>
      <c r="AP1230" s="12">
        <v>-2027.4169223507167</v>
      </c>
      <c r="AQ1230" s="12">
        <v>9544.1340018997289</v>
      </c>
      <c r="AR1230" s="12">
        <v>12231.094798892362</v>
      </c>
      <c r="AS1230" s="44">
        <v>15968.145009471125</v>
      </c>
      <c r="AT1230" s="45">
        <v>16155.185331042951</v>
      </c>
      <c r="AU1230" s="12">
        <v>16275.658356714974</v>
      </c>
      <c r="AV1230" s="12">
        <v>11412.975279032768</v>
      </c>
      <c r="AW1230" s="12">
        <v>17408.114106435172</v>
      </c>
      <c r="AX1230" s="12">
        <v>16565.200625616344</v>
      </c>
      <c r="AY1230" s="44">
        <v>12260.36694648718</v>
      </c>
      <c r="AZ1230" s="45">
        <v>11099.714260980689</v>
      </c>
      <c r="BA1230" s="12">
        <v>10613.79015379792</v>
      </c>
      <c r="BB1230" s="12">
        <v>9239.8786193152664</v>
      </c>
      <c r="BC1230" s="12">
        <v>12039.41386660565</v>
      </c>
      <c r="BD1230" s="12">
        <v>15870.260747922073</v>
      </c>
      <c r="BE1230" s="44">
        <v>16145.092808105655</v>
      </c>
      <c r="BF1230" s="45">
        <v>16260.518864418071</v>
      </c>
      <c r="BG1230" s="12">
        <v>16275.658366714975</v>
      </c>
      <c r="BH1230" s="12">
        <v>17376.788255646239</v>
      </c>
      <c r="BI1230" s="12">
        <v>16686.209275829558</v>
      </c>
      <c r="BJ1230" s="12">
        <v>12467.310412906554</v>
      </c>
      <c r="BK1230" s="44">
        <v>11145.850694224164</v>
      </c>
      <c r="BL1230" s="45">
        <v>10723.902011650371</v>
      </c>
      <c r="BM1230" s="12">
        <v>6984.1390779864441</v>
      </c>
      <c r="BN1230" s="12">
        <v>0</v>
      </c>
      <c r="BO1230" s="12">
        <v>44.027989791602792</v>
      </c>
      <c r="BP1230" s="12">
        <v>32.25746389516074</v>
      </c>
      <c r="BQ1230" s="48">
        <v>32.585597058607419</v>
      </c>
      <c r="BR1230" s="49">
        <v>6.6358945751406493</v>
      </c>
      <c r="BS1230" s="13">
        <v>15.657245563146647</v>
      </c>
      <c r="BT1230" s="12">
        <v>193.54270245076748</v>
      </c>
      <c r="BV1230" s="14">
        <f>Таблица1[[#This Row],[Lкан_леб,мм]]</f>
        <v>58136.457297549226</v>
      </c>
      <c r="BW1230" s="50">
        <f>Таблица1[[#This Row],[угол обхв4]]+Таблица1[[#This Row],[Lдуг 3,мм]]</f>
        <v>12748.294554302918</v>
      </c>
      <c r="BX1230" s="54">
        <f>Таблица1[[#This Row],[угол обхв5]]+Таблица1[[#This Row],[Y5, мм]]</f>
        <v>58449.978118587576</v>
      </c>
      <c r="BY1230" s="14">
        <f>Таблица1[[#This Row],[угол обхв6]]+Таблица1[[#This Row],[Lдуг 4,мм]]</f>
        <v>15345.902720993674</v>
      </c>
      <c r="BZ1230" s="14">
        <f>Таблица1[[#This Row],[Т1]]+Таблица1[[#This Row],[X6, мм]]</f>
        <v>58679.681691539583</v>
      </c>
      <c r="CA1230" s="14">
        <f>Таблица1[[#This Row],[Т2]]+Таблица1[[#This Row],[Lдуг 5,мм]]</f>
        <v>20826.434903181824</v>
      </c>
      <c r="CB1230" s="14">
        <f>Таблица1[[#This Row],[Т3]]+Таблица1[[#This Row],[Y6, мм]]</f>
        <v>58911.721882159145</v>
      </c>
      <c r="CC1230" s="14">
        <f>Таблица1[[#This Row],[Т4]]+Таблица1[[#This Row],[Lдуг 6,мм]]</f>
        <v>21954.910423518886</v>
      </c>
      <c r="CD1230" s="14">
        <f>Таблица1[[#This Row],[Т5]]+Таблица1[[#This Row],[Lдуг 1,мм]]</f>
        <v>58958.975711492931</v>
      </c>
      <c r="CE1230" s="14">
        <f>Таблица1[[#This Row],[Т6]]+Таблица1[[#This Row],[Lпрям1, мм]]</f>
        <v>22345.205183924405</v>
      </c>
      <c r="CF1230" s="15">
        <f>Таблица1[[#This Row],[Т7]]+Таблица1[[#This Row],[Lдуг 2,мм]]</f>
        <v>59070.470070135969</v>
      </c>
      <c r="CG1230" s="14">
        <f>Таблица1[[#This Row],[Т8]]+Таблица1[[#This Row],[Lпрям2, мм]]</f>
        <v>25974.85625973588</v>
      </c>
      <c r="CH1230" s="14">
        <f>Таблица1[[#This Row],[Т9]]-Таблица1[[#This Row],[Т9]]</f>
        <v>0</v>
      </c>
      <c r="CI1230" s="50">
        <f>Таблица1[[#This Row],[Т9]]-Таблица1[[#This Row],[Т8]]</f>
        <v>36725.26488621156</v>
      </c>
      <c r="CJ1230" s="54">
        <f>Таблица1[[#This Row],[Т9]]-Таблица1[[#This Row],[Т7]]</f>
        <v>111.49435864303814</v>
      </c>
      <c r="CK1230" s="14">
        <f>Таблица1[[#This Row],[Т9]]-Таблица1[[#This Row],[Т6]]</f>
        <v>37115.559646617083</v>
      </c>
      <c r="CL1230" s="14">
        <f>Таблица1[[#This Row],[Т9]]-Таблица1[[#This Row],[Т5]]</f>
        <v>158.74818797682383</v>
      </c>
      <c r="CM1230" s="14">
        <f>Таблица1[[#This Row],[Т9]]-Таблица1[[#This Row],[Т4]]</f>
        <v>38244.035166954141</v>
      </c>
      <c r="CN1230" s="14">
        <f>Таблица1[[#This Row],[Т9]]-Таблица1[[#This Row],[Т3]]</f>
        <v>390.78837859638588</v>
      </c>
      <c r="CO1230" s="14">
        <f>Таблица1[[#This Row],[Т9]]-Таблица1[[#This Row],[Т2]]</f>
        <v>43724.567349142293</v>
      </c>
      <c r="CP1230" s="14">
        <f>Таблица1[[#This Row],[Т9]]-Таблица1[[#This Row],[Т1]]</f>
        <v>620.49195154839254</v>
      </c>
      <c r="CQ1230" s="14">
        <f>Таблица1[[#This Row],[Т9]]-Таблица1[[#This Row],[угол обхв6]]</f>
        <v>46322.175515833049</v>
      </c>
      <c r="CR1230" s="14">
        <f>Таблица1[[#This Row],[Т9]]-Таблица1[[#This Row],[угол обхв5]]</f>
        <v>934.01277258674236</v>
      </c>
      <c r="CS1230" s="14">
        <f>Таблица1[[#This Row],[Т9]]-Таблица1[[#This Row],[угол обхв4]]</f>
        <v>59070.470070135969</v>
      </c>
      <c r="CT1230" s="14">
        <f>Таблица1[[#This Row],[Lкан_прям, мм]]+Таблица1[[#This Row],[Lкан_дуг, мм]]+Таблица1[[#This Row],[Lкан_леб,мм]]</f>
        <v>85045.326329871838</v>
      </c>
      <c r="CU1230" s="16">
        <f>Таблица1[[#This Row],[Lкан_леб,мм]]</f>
        <v>58136.457297549226</v>
      </c>
      <c r="CV1230" s="14">
        <f>2534431-(Таблица1[[#This Row],[Т23]]+Таблица1[[#This Row],[угол обхв3]])</f>
        <v>2449192.1309676776</v>
      </c>
      <c r="CW1230" s="50">
        <f>SUM(X1230:AC1230,AD1230:AI1230)-Таблица1[[#This Row],[lподв_min, мм]]</f>
        <v>23279.217957635217</v>
      </c>
      <c r="CX1230" s="17">
        <f>CW1669-Таблица1[[#This Row],[Суммарная длина каната]]</f>
        <v>-2425090.1428795122</v>
      </c>
    </row>
    <row r="1231" spans="1:102" x14ac:dyDescent="0.25">
      <c r="A1231" s="21">
        <v>1230</v>
      </c>
      <c r="B1231" s="10">
        <v>29.875714285714281</v>
      </c>
      <c r="C1231" s="10">
        <v>110.29000000000343</v>
      </c>
      <c r="D1231" s="11">
        <v>15924.540062041229</v>
      </c>
      <c r="E1231" s="11">
        <v>10680.64734060015</v>
      </c>
      <c r="F1231" s="11">
        <v>15842.525541440813</v>
      </c>
      <c r="G1231" s="11">
        <v>10794.641280836831</v>
      </c>
      <c r="H1231" s="11">
        <v>16332.539572041231</v>
      </c>
      <c r="I1231" s="11">
        <v>7040.3157938872728</v>
      </c>
      <c r="J1231" s="11">
        <v>3640.3315467128764</v>
      </c>
      <c r="K1231" s="11">
        <v>25974.856259732569</v>
      </c>
      <c r="L1231" s="11">
        <v>934.01277259004291</v>
      </c>
      <c r="M1231" s="11">
        <v>58136.457297549226</v>
      </c>
      <c r="N1231" s="11">
        <v>9430.7461650951063</v>
      </c>
      <c r="O1231" s="11">
        <v>17016.186564069536</v>
      </c>
      <c r="P1231" s="43">
        <v>11921.731111601159</v>
      </c>
      <c r="Q1231" s="11">
        <v>16318.19738528063</v>
      </c>
      <c r="R1231" s="11">
        <v>15604.983207215842</v>
      </c>
      <c r="S1231" s="11">
        <v>12259.886529746022</v>
      </c>
      <c r="T1231" s="11">
        <v>16598.444552827852</v>
      </c>
      <c r="U1231" s="11">
        <v>11284.003568128814</v>
      </c>
      <c r="V1231" s="11">
        <v>15924.540062041229</v>
      </c>
      <c r="W1231" s="11">
        <v>10680.64734060015</v>
      </c>
      <c r="X1231" s="12">
        <v>0</v>
      </c>
      <c r="Y1231" s="12">
        <v>310.085736184957</v>
      </c>
      <c r="Z1231" s="12">
        <v>228.72803269076934</v>
      </c>
      <c r="AA1231" s="44">
        <v>232.04019061955921</v>
      </c>
      <c r="AB1231" s="45">
        <v>47.253829333787664</v>
      </c>
      <c r="AC1231" s="12">
        <v>115.90498376096961</v>
      </c>
      <c r="AD1231" s="12">
        <v>12748.294554302918</v>
      </c>
      <c r="AE1231" s="12">
        <v>2586.9276946652712</v>
      </c>
      <c r="AF1231" s="12">
        <v>5480.5321821881516</v>
      </c>
      <c r="AG1231" s="44">
        <v>1128.4755203370592</v>
      </c>
      <c r="AH1231" s="45">
        <v>390.294760405516</v>
      </c>
      <c r="AI1231" s="12">
        <v>3640.3315478336508</v>
      </c>
      <c r="AJ1231" s="12">
        <v>-27.89240189123176</v>
      </c>
      <c r="AK1231" s="12">
        <v>15.653196075937629</v>
      </c>
      <c r="AL1231" s="12">
        <v>47.773664040426375</v>
      </c>
      <c r="AM1231" s="44">
        <v>80.359261099033858</v>
      </c>
      <c r="AN1231" s="45">
        <v>73.723366523892878</v>
      </c>
      <c r="AO1231" s="12">
        <v>89.999999842608332</v>
      </c>
      <c r="AP1231" s="12">
        <v>-2027.4169223507167</v>
      </c>
      <c r="AQ1231" s="12">
        <v>9540.8302565574013</v>
      </c>
      <c r="AR1231" s="12">
        <v>12223.853382580515</v>
      </c>
      <c r="AS1231" s="44">
        <v>16007.22110914025</v>
      </c>
      <c r="AT1231" s="45">
        <v>16206.797325659827</v>
      </c>
      <c r="AU1231" s="12">
        <v>16332.540062041229</v>
      </c>
      <c r="AV1231" s="12">
        <v>11412.975279032768</v>
      </c>
      <c r="AW1231" s="12">
        <v>17409.054853457877</v>
      </c>
      <c r="AX1231" s="12">
        <v>16592.398284947787</v>
      </c>
      <c r="AY1231" s="44">
        <v>12328.214198047015</v>
      </c>
      <c r="AZ1231" s="45">
        <v>11169.651264034861</v>
      </c>
      <c r="BA1231" s="12">
        <v>10680.647341720925</v>
      </c>
      <c r="BB1231" s="12">
        <v>9239.8786193152664</v>
      </c>
      <c r="BC1231" s="12">
        <v>12031.815203063454</v>
      </c>
      <c r="BD1231" s="12">
        <v>15907.105478195199</v>
      </c>
      <c r="BE1231" s="44">
        <v>16196.206650903445</v>
      </c>
      <c r="BF1231" s="45">
        <v>16316.187289209256</v>
      </c>
      <c r="BG1231" s="12">
        <v>16332.540072041229</v>
      </c>
      <c r="BH1231" s="12">
        <v>17376.788255646239</v>
      </c>
      <c r="BI1231" s="12">
        <v>16711.065674668971</v>
      </c>
      <c r="BJ1231" s="12">
        <v>12534.087429413175</v>
      </c>
      <c r="BK1231" s="44">
        <v>11215.675899827818</v>
      </c>
      <c r="BL1231" s="45">
        <v>10794.9996446941</v>
      </c>
      <c r="BM1231" s="12">
        <v>7040.3157938872746</v>
      </c>
      <c r="BN1231" s="12">
        <v>0</v>
      </c>
      <c r="BO1231" s="12">
        <v>43.545597967169385</v>
      </c>
      <c r="BP1231" s="12">
        <v>32.120467964488739</v>
      </c>
      <c r="BQ1231" s="48">
        <v>32.58559705860749</v>
      </c>
      <c r="BR1231" s="49">
        <v>6.6358945751409806</v>
      </c>
      <c r="BS1231" s="13">
        <v>16.276633318715444</v>
      </c>
      <c r="BT1231" s="12">
        <v>193.54270245076748</v>
      </c>
      <c r="BV1231" s="14">
        <f>Таблица1[[#This Row],[Lкан_леб,мм]]</f>
        <v>58136.457297549226</v>
      </c>
      <c r="BW1231" s="50">
        <f>Таблица1[[#This Row],[угол обхв4]]+Таблица1[[#This Row],[Lдуг 3,мм]]</f>
        <v>12748.294554302918</v>
      </c>
      <c r="BX1231" s="54">
        <f>Таблица1[[#This Row],[угол обхв5]]+Таблица1[[#This Row],[Y5, мм]]</f>
        <v>58446.543033734182</v>
      </c>
      <c r="BY1231" s="14">
        <f>Таблица1[[#This Row],[угол обхв6]]+Таблица1[[#This Row],[Lдуг 4,мм]]</f>
        <v>15335.22224896819</v>
      </c>
      <c r="BZ1231" s="14">
        <f>Таблица1[[#This Row],[Т1]]+Таблица1[[#This Row],[X6, мм]]</f>
        <v>58675.271066424953</v>
      </c>
      <c r="CA1231" s="14">
        <f>Таблица1[[#This Row],[Т2]]+Таблица1[[#This Row],[Lдуг 5,мм]]</f>
        <v>20815.75443115634</v>
      </c>
      <c r="CB1231" s="14">
        <f>Таблица1[[#This Row],[Т3]]+Таблица1[[#This Row],[Y6, мм]]</f>
        <v>58907.311257044516</v>
      </c>
      <c r="CC1231" s="14">
        <f>Таблица1[[#This Row],[Т4]]+Таблица1[[#This Row],[Lдуг 6,мм]]</f>
        <v>21944.229951493398</v>
      </c>
      <c r="CD1231" s="14">
        <f>Таблица1[[#This Row],[Т5]]+Таблица1[[#This Row],[Lдуг 1,мм]]</f>
        <v>58954.565086378301</v>
      </c>
      <c r="CE1231" s="14">
        <f>Таблица1[[#This Row],[Т6]]+Таблица1[[#This Row],[Lпрям1, мм]]</f>
        <v>22334.524711898914</v>
      </c>
      <c r="CF1231" s="15">
        <f>Таблица1[[#This Row],[Т7]]+Таблица1[[#This Row],[Lдуг 2,мм]]</f>
        <v>59070.470070139272</v>
      </c>
      <c r="CG1231" s="14">
        <f>Таблица1[[#This Row],[Т8]]+Таблица1[[#This Row],[Lпрям2, мм]]</f>
        <v>25974.856259732565</v>
      </c>
      <c r="CH1231" s="14">
        <f>Таблица1[[#This Row],[Т9]]-Таблица1[[#This Row],[Т9]]</f>
        <v>0</v>
      </c>
      <c r="CI1231" s="50">
        <f>Таблица1[[#This Row],[Т9]]-Таблица1[[#This Row],[Т8]]</f>
        <v>36735.945358240358</v>
      </c>
      <c r="CJ1231" s="54">
        <f>Таблица1[[#This Row],[Т9]]-Таблица1[[#This Row],[Т7]]</f>
        <v>115.90498376097094</v>
      </c>
      <c r="CK1231" s="14">
        <f>Таблица1[[#This Row],[Т9]]-Таблица1[[#This Row],[Т6]]</f>
        <v>37126.240118645874</v>
      </c>
      <c r="CL1231" s="14">
        <f>Таблица1[[#This Row],[Т9]]-Таблица1[[#This Row],[Т5]]</f>
        <v>163.15881309475662</v>
      </c>
      <c r="CM1231" s="14">
        <f>Таблица1[[#This Row],[Т9]]-Таблица1[[#This Row],[Т4]]</f>
        <v>38254.715638982932</v>
      </c>
      <c r="CN1231" s="14">
        <f>Таблица1[[#This Row],[Т9]]-Таблица1[[#This Row],[Т3]]</f>
        <v>395.19900371431868</v>
      </c>
      <c r="CO1231" s="14">
        <f>Таблица1[[#This Row],[Т9]]-Таблица1[[#This Row],[Т2]]</f>
        <v>43735.247821171084</v>
      </c>
      <c r="CP1231" s="14">
        <f>Таблица1[[#This Row],[Т9]]-Таблица1[[#This Row],[Т1]]</f>
        <v>623.92703640508989</v>
      </c>
      <c r="CQ1231" s="14">
        <f>Таблица1[[#This Row],[Т9]]-Таблица1[[#This Row],[угол обхв6]]</f>
        <v>46322.175515836352</v>
      </c>
      <c r="CR1231" s="14">
        <f>Таблица1[[#This Row],[Т9]]-Таблица1[[#This Row],[угол обхв5]]</f>
        <v>934.01277259004564</v>
      </c>
      <c r="CS1231" s="14">
        <f>Таблица1[[#This Row],[Т9]]-Таблица1[[#This Row],[угол обхв4]]</f>
        <v>59070.470070139272</v>
      </c>
      <c r="CT1231" s="14">
        <f>Таблица1[[#This Row],[Lкан_прям, мм]]+Таблица1[[#This Row],[Lкан_дуг, мм]]+Таблица1[[#This Row],[Lкан_леб,мм]]</f>
        <v>85045.326329871838</v>
      </c>
      <c r="CU1231" s="16">
        <f>Таблица1[[#This Row],[Lкан_леб,мм]]</f>
        <v>58136.457297549226</v>
      </c>
      <c r="CV1231" s="14">
        <f>2534431-(Таблица1[[#This Row],[Т23]]+Таблица1[[#This Row],[угол обхв3]])</f>
        <v>2449192.1309676776</v>
      </c>
      <c r="CW1231" s="50">
        <f>SUM(X1231:AC1231,AD1231:AI1231)-Таблица1[[#This Row],[lподв_min, мм]]</f>
        <v>23268.537485609733</v>
      </c>
      <c r="CX1231" s="17">
        <f>CW1670-Таблица1[[#This Row],[Суммарная длина каната]]</f>
        <v>-2425134.0221117595</v>
      </c>
    </row>
    <row r="1232" spans="1:102" x14ac:dyDescent="0.25">
      <c r="A1232" s="21">
        <v>1231</v>
      </c>
      <c r="B1232" s="10">
        <v>29.875714285714281</v>
      </c>
      <c r="C1232" s="10">
        <v>112.3546938775511</v>
      </c>
      <c r="D1232" s="11">
        <v>16108.871217604716</v>
      </c>
      <c r="E1232" s="11">
        <v>10907.880534508242</v>
      </c>
      <c r="F1232" s="11">
        <v>16022.802978986412</v>
      </c>
      <c r="G1232" s="11">
        <v>11018.845656511254</v>
      </c>
      <c r="H1232" s="11">
        <v>16516.870727604713</v>
      </c>
      <c r="I1232" s="11">
        <v>7231.574964830872</v>
      </c>
      <c r="J1232" s="11">
        <v>3676.3055696773704</v>
      </c>
      <c r="K1232" s="11">
        <v>25974.856259721604</v>
      </c>
      <c r="L1232" s="11">
        <v>934.01277260100994</v>
      </c>
      <c r="M1232" s="11">
        <v>58136.457297549226</v>
      </c>
      <c r="N1232" s="11">
        <v>9430.7461650951063</v>
      </c>
      <c r="O1232" s="11">
        <v>17016.186564069536</v>
      </c>
      <c r="P1232" s="43">
        <v>11905.55182214239</v>
      </c>
      <c r="Q1232" s="11">
        <v>16397.557761789481</v>
      </c>
      <c r="R1232" s="11">
        <v>15732.625140625691</v>
      </c>
      <c r="S1232" s="11">
        <v>12474.581491793293</v>
      </c>
      <c r="T1232" s="11">
        <v>16760.600536558908</v>
      </c>
      <c r="U1232" s="11">
        <v>11535.124422334582</v>
      </c>
      <c r="V1232" s="11">
        <v>16108.871217604716</v>
      </c>
      <c r="W1232" s="11">
        <v>10907.880534508242</v>
      </c>
      <c r="X1232" s="12">
        <v>0</v>
      </c>
      <c r="Y1232" s="12">
        <v>298.56024144522701</v>
      </c>
      <c r="Z1232" s="12">
        <v>225.55095929723723</v>
      </c>
      <c r="AA1232" s="44">
        <v>232.04019061955862</v>
      </c>
      <c r="AB1232" s="45">
        <v>47.253829333787664</v>
      </c>
      <c r="AC1232" s="12">
        <v>130.60755190519959</v>
      </c>
      <c r="AD1232" s="12">
        <v>12748.294554302918</v>
      </c>
      <c r="AE1232" s="12">
        <v>2550.95367170078</v>
      </c>
      <c r="AF1232" s="12">
        <v>5480.5321821881516</v>
      </c>
      <c r="AG1232" s="44">
        <v>1128.4755203370614</v>
      </c>
      <c r="AH1232" s="45">
        <v>390.29476040551356</v>
      </c>
      <c r="AI1232" s="12">
        <v>3676.3055707871777</v>
      </c>
      <c r="AJ1232" s="12">
        <v>-27.89240189123176</v>
      </c>
      <c r="AK1232" s="12">
        <v>14.034661258813212</v>
      </c>
      <c r="AL1232" s="12">
        <v>45.708970162878686</v>
      </c>
      <c r="AM1232" s="44">
        <v>78.294567221486105</v>
      </c>
      <c r="AN1232" s="45">
        <v>71.658672646345124</v>
      </c>
      <c r="AO1232" s="12">
        <v>89.999999844148476</v>
      </c>
      <c r="AP1232" s="12">
        <v>-2027.4169223507167</v>
      </c>
      <c r="AQ1232" s="12">
        <v>9529.6897696498618</v>
      </c>
      <c r="AR1232" s="12">
        <v>12197.599065904657</v>
      </c>
      <c r="AS1232" s="44">
        <v>16132.140200431038</v>
      </c>
      <c r="AT1232" s="45">
        <v>16373.327447200125</v>
      </c>
      <c r="AU1232" s="12">
        <v>16516.871217604716</v>
      </c>
      <c r="AV1232" s="12">
        <v>11412.975279032768</v>
      </c>
      <c r="AW1232" s="12">
        <v>17412.007436583492</v>
      </c>
      <c r="AX1232" s="12">
        <v>16682.465479148741</v>
      </c>
      <c r="AY1232" s="44">
        <v>12557.356590637874</v>
      </c>
      <c r="AZ1232" s="45">
        <v>11406.736127468948</v>
      </c>
      <c r="BA1232" s="12">
        <v>10907.880535618051</v>
      </c>
      <c r="BB1232" s="12">
        <v>9239.8786193152664</v>
      </c>
      <c r="BC1232" s="12">
        <v>12004.495426697145</v>
      </c>
      <c r="BD1232" s="12">
        <v>16024.672384387959</v>
      </c>
      <c r="BE1232" s="44">
        <v>16361.085476753562</v>
      </c>
      <c r="BF1232" s="45">
        <v>16496.144306963499</v>
      </c>
      <c r="BG1232" s="12">
        <v>16516.871227604712</v>
      </c>
      <c r="BH1232" s="12">
        <v>17376.788255646239</v>
      </c>
      <c r="BI1232" s="12">
        <v>16793.378634303441</v>
      </c>
      <c r="BJ1232" s="12">
        <v>12759.489209152551</v>
      </c>
      <c r="BK1232" s="44">
        <v>11452.349323490002</v>
      </c>
      <c r="BL1232" s="45">
        <v>11036.268829373877</v>
      </c>
      <c r="BM1232" s="12">
        <v>7231.5749648308738</v>
      </c>
      <c r="BN1232" s="12">
        <v>0</v>
      </c>
      <c r="BO1232" s="12">
        <v>41.927063150044972</v>
      </c>
      <c r="BP1232" s="12">
        <v>31.674308904065466</v>
      </c>
      <c r="BQ1232" s="48">
        <v>32.585597058607412</v>
      </c>
      <c r="BR1232" s="49">
        <v>6.6358945751409806</v>
      </c>
      <c r="BS1232" s="13">
        <v>18.341327197803363</v>
      </c>
      <c r="BT1232" s="12">
        <v>193.54270245076748</v>
      </c>
      <c r="BV1232" s="14">
        <f>Таблица1[[#This Row],[Lкан_леб,мм]]</f>
        <v>58136.457297549226</v>
      </c>
      <c r="BW1232" s="50">
        <f>Таблица1[[#This Row],[угол обхв4]]+Таблица1[[#This Row],[Lдуг 3,мм]]</f>
        <v>12748.294554302918</v>
      </c>
      <c r="BX1232" s="54">
        <f>Таблица1[[#This Row],[угол обхв5]]+Таблица1[[#This Row],[Y5, мм]]</f>
        <v>58435.017538994456</v>
      </c>
      <c r="BY1232" s="14">
        <f>Таблица1[[#This Row],[угол обхв6]]+Таблица1[[#This Row],[Lдуг 4,мм]]</f>
        <v>15299.248226003698</v>
      </c>
      <c r="BZ1232" s="14">
        <f>Таблица1[[#This Row],[Т1]]+Таблица1[[#This Row],[X6, мм]]</f>
        <v>58660.568498291694</v>
      </c>
      <c r="CA1232" s="14">
        <f>Таблица1[[#This Row],[Т2]]+Таблица1[[#This Row],[Lдуг 5,мм]]</f>
        <v>20779.780408191851</v>
      </c>
      <c r="CB1232" s="14">
        <f>Таблица1[[#This Row],[Т3]]+Таблица1[[#This Row],[Y6, мм]]</f>
        <v>58892.608688911256</v>
      </c>
      <c r="CC1232" s="14">
        <f>Таблица1[[#This Row],[Т4]]+Таблица1[[#This Row],[Lдуг 6,мм]]</f>
        <v>21908.255928528914</v>
      </c>
      <c r="CD1232" s="14">
        <f>Таблица1[[#This Row],[Т5]]+Таблица1[[#This Row],[Lдуг 1,мм]]</f>
        <v>58939.862518245041</v>
      </c>
      <c r="CE1232" s="14">
        <f>Таблица1[[#This Row],[Т6]]+Таблица1[[#This Row],[Lпрям1, мм]]</f>
        <v>22298.550688934429</v>
      </c>
      <c r="CF1232" s="15">
        <f>Таблица1[[#This Row],[Т7]]+Таблица1[[#This Row],[Lдуг 2,мм]]</f>
        <v>59070.470070150244</v>
      </c>
      <c r="CG1232" s="14">
        <f>Таблица1[[#This Row],[Т8]]+Таблица1[[#This Row],[Lпрям2, мм]]</f>
        <v>25974.856259721608</v>
      </c>
      <c r="CH1232" s="14">
        <f>Таблица1[[#This Row],[Т9]]-Таблица1[[#This Row],[Т9]]</f>
        <v>0</v>
      </c>
      <c r="CI1232" s="50">
        <f>Таблица1[[#This Row],[Т9]]-Таблица1[[#This Row],[Т8]]</f>
        <v>36771.919381215819</v>
      </c>
      <c r="CJ1232" s="54">
        <f>Таблица1[[#This Row],[Т9]]-Таблица1[[#This Row],[Т7]]</f>
        <v>130.60755190520285</v>
      </c>
      <c r="CK1232" s="14">
        <f>Таблица1[[#This Row],[Т9]]-Таблица1[[#This Row],[Т6]]</f>
        <v>37162.214141621327</v>
      </c>
      <c r="CL1232" s="14">
        <f>Таблица1[[#This Row],[Т9]]-Таблица1[[#This Row],[Т5]]</f>
        <v>177.86138123898854</v>
      </c>
      <c r="CM1232" s="14">
        <f>Таблица1[[#This Row],[Т9]]-Таблица1[[#This Row],[Т4]]</f>
        <v>38290.689661958393</v>
      </c>
      <c r="CN1232" s="14">
        <f>Таблица1[[#This Row],[Т9]]-Таблица1[[#This Row],[Т3]]</f>
        <v>409.9015718585506</v>
      </c>
      <c r="CO1232" s="14">
        <f>Таблица1[[#This Row],[Т9]]-Таблица1[[#This Row],[Т2]]</f>
        <v>43771.221844146545</v>
      </c>
      <c r="CP1232" s="14">
        <f>Таблица1[[#This Row],[Т9]]-Таблица1[[#This Row],[Т1]]</f>
        <v>635.45253115578817</v>
      </c>
      <c r="CQ1232" s="14">
        <f>Таблица1[[#This Row],[Т9]]-Таблица1[[#This Row],[угол обхв6]]</f>
        <v>46322.175515847324</v>
      </c>
      <c r="CR1232" s="14">
        <f>Таблица1[[#This Row],[Т9]]-Таблица1[[#This Row],[угол обхв5]]</f>
        <v>934.01277260101779</v>
      </c>
      <c r="CS1232" s="14">
        <f>Таблица1[[#This Row],[Т9]]-Таблица1[[#This Row],[угол обхв4]]</f>
        <v>59070.470070150244</v>
      </c>
      <c r="CT1232" s="14">
        <f>Таблица1[[#This Row],[Lкан_прям, мм]]+Таблица1[[#This Row],[Lкан_дуг, мм]]+Таблица1[[#This Row],[Lкан_леб,мм]]</f>
        <v>85045.326329871838</v>
      </c>
      <c r="CU1232" s="16">
        <f>Таблица1[[#This Row],[Lкан_леб,мм]]</f>
        <v>58136.457297549226</v>
      </c>
      <c r="CV1232" s="14">
        <f>2534431-(Таблица1[[#This Row],[Т23]]+Таблица1[[#This Row],[угол обхв3]])</f>
        <v>2449192.1309676776</v>
      </c>
      <c r="CW1232" s="50">
        <f>SUM(X1232:AC1232,AD1232:AI1232)-Таблица1[[#This Row],[lподв_min, мм]]</f>
        <v>23232.563462645248</v>
      </c>
      <c r="CX1232" s="17">
        <f>CW1671-Таблица1[[#This Row],[Суммарная длина каната]]</f>
        <v>-2425179.5541950641</v>
      </c>
    </row>
    <row r="1233" spans="1:102" x14ac:dyDescent="0.25">
      <c r="A1233" s="21">
        <v>1232</v>
      </c>
      <c r="B1233" s="10">
        <v>29.875714285714281</v>
      </c>
      <c r="C1233" s="10">
        <v>114.46082839365614</v>
      </c>
      <c r="D1233" s="11">
        <v>16288.342346604906</v>
      </c>
      <c r="E1233" s="11">
        <v>11146.362815272141</v>
      </c>
      <c r="F1233" s="11">
        <v>16198.254203756576</v>
      </c>
      <c r="G1233" s="11">
        <v>11254.089908048929</v>
      </c>
      <c r="H1233" s="11">
        <v>16696.341856604908</v>
      </c>
      <c r="I1233" s="11">
        <v>7432.7911271530766</v>
      </c>
      <c r="J1233" s="11">
        <v>3713.5716881190647</v>
      </c>
      <c r="K1233" s="11">
        <v>25974.856259710472</v>
      </c>
      <c r="L1233" s="11">
        <v>934.01277261214068</v>
      </c>
      <c r="M1233" s="11">
        <v>58136.457297549226</v>
      </c>
      <c r="N1233" s="11">
        <v>9430.7461650951063</v>
      </c>
      <c r="O1233" s="11">
        <v>17016.186564069536</v>
      </c>
      <c r="P1233" s="43">
        <v>11886.112938423079</v>
      </c>
      <c r="Q1233" s="11">
        <v>16477.856624491003</v>
      </c>
      <c r="R1233" s="11">
        <v>15854.773073848572</v>
      </c>
      <c r="S1233" s="11">
        <v>12698.178102515292</v>
      </c>
      <c r="T1233" s="11">
        <v>16916.579744882583</v>
      </c>
      <c r="U1233" s="11">
        <v>11797.134489060498</v>
      </c>
      <c r="V1233" s="11">
        <v>16288.342346604906</v>
      </c>
      <c r="W1233" s="11">
        <v>11146.362815272141</v>
      </c>
      <c r="X1233" s="12">
        <v>0</v>
      </c>
      <c r="Y1233" s="12">
        <v>286.67935626088331</v>
      </c>
      <c r="Z1233" s="12">
        <v>222.43417990884154</v>
      </c>
      <c r="AA1233" s="44">
        <v>232.04019061955859</v>
      </c>
      <c r="AB1233" s="45">
        <v>47.253829333784317</v>
      </c>
      <c r="AC1233" s="12">
        <v>145.60521648907286</v>
      </c>
      <c r="AD1233" s="12">
        <v>12748.294554302918</v>
      </c>
      <c r="AE1233" s="12">
        <v>2513.6875532590843</v>
      </c>
      <c r="AF1233" s="12">
        <v>5480.5321821881498</v>
      </c>
      <c r="AG1233" s="44">
        <v>1128.4755203370619</v>
      </c>
      <c r="AH1233" s="45">
        <v>390.29476040551981</v>
      </c>
      <c r="AI1233" s="12">
        <v>3713.5716892177361</v>
      </c>
      <c r="AJ1233" s="12">
        <v>-27.89240189123176</v>
      </c>
      <c r="AK1233" s="12">
        <v>12.366218665817128</v>
      </c>
      <c r="AL1233" s="12">
        <v>43.602835646773677</v>
      </c>
      <c r="AM1233" s="44">
        <v>76.188432705381075</v>
      </c>
      <c r="AN1233" s="45">
        <v>69.552538130240563</v>
      </c>
      <c r="AO1233" s="12">
        <v>89.99999984571248</v>
      </c>
      <c r="AP1233" s="12">
        <v>-2027.4169223507167</v>
      </c>
      <c r="AQ1233" s="12">
        <v>9518.1232199972856</v>
      </c>
      <c r="AR1233" s="12">
        <v>12167.492334748489</v>
      </c>
      <c r="AS1233" s="44">
        <v>16250.976203964359</v>
      </c>
      <c r="AT1233" s="45">
        <v>16534.286632399897</v>
      </c>
      <c r="AU1233" s="12">
        <v>16696.342346604906</v>
      </c>
      <c r="AV1233" s="12">
        <v>11412.975279032768</v>
      </c>
      <c r="AW1233" s="12">
        <v>17414.720440015633</v>
      </c>
      <c r="AX1233" s="12">
        <v>16773.304818466779</v>
      </c>
      <c r="AY1233" s="44">
        <v>12795.579743602342</v>
      </c>
      <c r="AZ1233" s="45">
        <v>11654.600366309838</v>
      </c>
      <c r="BA1233" s="12">
        <v>11146.362816370814</v>
      </c>
      <c r="BB1233" s="12">
        <v>9239.8786193152664</v>
      </c>
      <c r="BC1233" s="12">
        <v>11973.489993325256</v>
      </c>
      <c r="BD1233" s="12">
        <v>16136.152470173982</v>
      </c>
      <c r="BE1233" s="44">
        <v>16520.376614766792</v>
      </c>
      <c r="BF1233" s="45">
        <v>16670.635459087593</v>
      </c>
      <c r="BG1233" s="12">
        <v>16696.342356604906</v>
      </c>
      <c r="BH1233" s="12">
        <v>17376.788255646239</v>
      </c>
      <c r="BI1233" s="12">
        <v>16876.390500437104</v>
      </c>
      <c r="BJ1233" s="12">
        <v>12993.626296491067</v>
      </c>
      <c r="BK1233" s="44">
        <v>11699.732847973448</v>
      </c>
      <c r="BL1233" s="45">
        <v>11288.896938022801</v>
      </c>
      <c r="BM1233" s="12">
        <v>7432.7911271530784</v>
      </c>
      <c r="BN1233" s="12">
        <v>0</v>
      </c>
      <c r="BO1233" s="12">
        <v>40.258620557048886</v>
      </c>
      <c r="BP1233" s="12">
        <v>31.236616980956548</v>
      </c>
      <c r="BQ1233" s="48">
        <v>32.585597058607405</v>
      </c>
      <c r="BR1233" s="49">
        <v>6.6358945751405098</v>
      </c>
      <c r="BS1233" s="13">
        <v>20.447461715471906</v>
      </c>
      <c r="BT1233" s="12">
        <v>193.54270245076748</v>
      </c>
      <c r="BV1233" s="14">
        <f>Таблица1[[#This Row],[Lкан_леб,мм]]</f>
        <v>58136.457297549226</v>
      </c>
      <c r="BW1233" s="50">
        <f>Таблица1[[#This Row],[угол обхв4]]+Таблица1[[#This Row],[Lдуг 3,мм]]</f>
        <v>12748.294554302918</v>
      </c>
      <c r="BX1233" s="54">
        <f>Таблица1[[#This Row],[угол обхв5]]+Таблица1[[#This Row],[Y5, мм]]</f>
        <v>58423.136653810107</v>
      </c>
      <c r="BY1233" s="14">
        <f>Таблица1[[#This Row],[угол обхв6]]+Таблица1[[#This Row],[Lдуг 4,мм]]</f>
        <v>15261.982107562002</v>
      </c>
      <c r="BZ1233" s="14">
        <f>Таблица1[[#This Row],[Т1]]+Таблица1[[#This Row],[X6, мм]]</f>
        <v>58645.57083371895</v>
      </c>
      <c r="CA1233" s="14">
        <f>Таблица1[[#This Row],[Т2]]+Таблица1[[#This Row],[Lдуг 5,мм]]</f>
        <v>20742.51428975015</v>
      </c>
      <c r="CB1233" s="14">
        <f>Таблица1[[#This Row],[Т3]]+Таблица1[[#This Row],[Y6, мм]]</f>
        <v>58877.611024338512</v>
      </c>
      <c r="CC1233" s="14">
        <f>Таблица1[[#This Row],[Т4]]+Таблица1[[#This Row],[Lдуг 6,мм]]</f>
        <v>21870.989810087212</v>
      </c>
      <c r="CD1233" s="14">
        <f>Таблица1[[#This Row],[Т5]]+Таблица1[[#This Row],[Lдуг 1,мм]]</f>
        <v>58924.864853672298</v>
      </c>
      <c r="CE1233" s="14">
        <f>Таблица1[[#This Row],[Т6]]+Таблица1[[#This Row],[Lпрям1, мм]]</f>
        <v>22261.284570492731</v>
      </c>
      <c r="CF1233" s="15">
        <f>Таблица1[[#This Row],[Т7]]+Таблица1[[#This Row],[Lдуг 2,мм]]</f>
        <v>59070.470070161369</v>
      </c>
      <c r="CG1233" s="14">
        <f>Таблица1[[#This Row],[Т8]]+Таблица1[[#This Row],[Lпрям2, мм]]</f>
        <v>25974.856259710468</v>
      </c>
      <c r="CH1233" s="14">
        <f>Таблица1[[#This Row],[Т9]]-Таблица1[[#This Row],[Т9]]</f>
        <v>0</v>
      </c>
      <c r="CI1233" s="50">
        <f>Таблица1[[#This Row],[Т9]]-Таблица1[[#This Row],[Т8]]</f>
        <v>36809.185499668638</v>
      </c>
      <c r="CJ1233" s="54">
        <f>Таблица1[[#This Row],[Т9]]-Таблица1[[#This Row],[Т7]]</f>
        <v>145.60521648907161</v>
      </c>
      <c r="CK1233" s="14">
        <f>Таблица1[[#This Row],[Т9]]-Таблица1[[#This Row],[Т6]]</f>
        <v>37199.480260074153</v>
      </c>
      <c r="CL1233" s="14">
        <f>Таблица1[[#This Row],[Т9]]-Таблица1[[#This Row],[Т5]]</f>
        <v>192.8590458228573</v>
      </c>
      <c r="CM1233" s="14">
        <f>Таблица1[[#This Row],[Т9]]-Таблица1[[#This Row],[Т4]]</f>
        <v>38327.955780411219</v>
      </c>
      <c r="CN1233" s="14">
        <f>Таблица1[[#This Row],[Т9]]-Таблица1[[#This Row],[Т3]]</f>
        <v>424.89923644241935</v>
      </c>
      <c r="CO1233" s="14">
        <f>Таблица1[[#This Row],[Т9]]-Таблица1[[#This Row],[Т2]]</f>
        <v>43808.487962599364</v>
      </c>
      <c r="CP1233" s="14">
        <f>Таблица1[[#This Row],[Т9]]-Таблица1[[#This Row],[Т1]]</f>
        <v>647.33341635126271</v>
      </c>
      <c r="CQ1233" s="14">
        <f>Таблица1[[#This Row],[Т9]]-Таблица1[[#This Row],[угол обхв6]]</f>
        <v>46322.175515858449</v>
      </c>
      <c r="CR1233" s="14">
        <f>Таблица1[[#This Row],[Т9]]-Таблица1[[#This Row],[угол обхв5]]</f>
        <v>934.01277261214273</v>
      </c>
      <c r="CS1233" s="14">
        <f>Таблица1[[#This Row],[Т9]]-Таблица1[[#This Row],[угол обхв4]]</f>
        <v>59070.470070161369</v>
      </c>
      <c r="CT1233" s="14">
        <f>Таблица1[[#This Row],[Lкан_прям, мм]]+Таблица1[[#This Row],[Lкан_дуг, мм]]+Таблица1[[#This Row],[Lкан_леб,мм]]</f>
        <v>85045.326329871838</v>
      </c>
      <c r="CU1233" s="16">
        <f>Таблица1[[#This Row],[Lкан_леб,мм]]</f>
        <v>58136.457297549226</v>
      </c>
      <c r="CV1233" s="14">
        <f>2534431-(Таблица1[[#This Row],[Т23]]+Таблица1[[#This Row],[угол обхв3]])</f>
        <v>2449192.1309676776</v>
      </c>
      <c r="CW1233" s="50">
        <f>SUM(X1233:AC1233,AD1233:AI1233)-Таблица1[[#This Row],[lподв_min, мм]]</f>
        <v>23195.297344203547</v>
      </c>
      <c r="CX1233" s="17">
        <f>CW1672-Таблица1[[#This Row],[Суммарная длина каната]]</f>
        <v>-2425226.7338174991</v>
      </c>
    </row>
    <row r="1234" spans="1:102" x14ac:dyDescent="0.25">
      <c r="A1234" s="21">
        <v>1233</v>
      </c>
      <c r="B1234" s="10">
        <v>29.875714285714281</v>
      </c>
      <c r="C1234" s="10">
        <v>115.03877551020416</v>
      </c>
      <c r="D1234" s="11">
        <v>16336.04751190191</v>
      </c>
      <c r="E1234" s="11">
        <v>11212.944016845122</v>
      </c>
      <c r="F1234" s="11">
        <v>16244.87731882753</v>
      </c>
      <c r="G1234" s="11">
        <v>11319.756918195008</v>
      </c>
      <c r="H1234" s="11">
        <v>16744.047021901908</v>
      </c>
      <c r="I1234" s="11">
        <v>7489.0487393438816</v>
      </c>
      <c r="J1234" s="11">
        <v>3723.8952775012413</v>
      </c>
      <c r="K1234" s="11">
        <v>25974.856259707416</v>
      </c>
      <c r="L1234" s="11">
        <v>934.01277261519226</v>
      </c>
      <c r="M1234" s="11">
        <v>58136.457297549226</v>
      </c>
      <c r="N1234" s="11">
        <v>9430.7461650951063</v>
      </c>
      <c r="O1234" s="11">
        <v>17016.186564069536</v>
      </c>
      <c r="P1234" s="43">
        <v>11880.263770408812</v>
      </c>
      <c r="Q1234" s="11">
        <v>16499.761703227523</v>
      </c>
      <c r="R1234" s="11">
        <v>15886.847276987326</v>
      </c>
      <c r="S1234" s="11">
        <v>12760.306982975786</v>
      </c>
      <c r="T1234" s="11">
        <v>16957.688674457335</v>
      </c>
      <c r="U1234" s="11">
        <v>11870.019556655228</v>
      </c>
      <c r="V1234" s="11">
        <v>16336.04751190191</v>
      </c>
      <c r="W1234" s="11">
        <v>11212.944016845122</v>
      </c>
      <c r="X1234" s="12">
        <v>0</v>
      </c>
      <c r="Y1234" s="12">
        <v>283.39620539843003</v>
      </c>
      <c r="Z1234" s="12">
        <v>221.60180209613722</v>
      </c>
      <c r="AA1234" s="44">
        <v>232.04019061955881</v>
      </c>
      <c r="AB1234" s="45">
        <v>47.253829333787216</v>
      </c>
      <c r="AC1234" s="12">
        <v>149.72074516727903</v>
      </c>
      <c r="AD1234" s="12">
        <v>12748.294554302918</v>
      </c>
      <c r="AE1234" s="12">
        <v>2503.3639638769027</v>
      </c>
      <c r="AF1234" s="12">
        <v>5480.532182188148</v>
      </c>
      <c r="AG1234" s="44">
        <v>1128.4755203370626</v>
      </c>
      <c r="AH1234" s="45">
        <v>390.29476040551714</v>
      </c>
      <c r="AI1234" s="12">
        <v>3723.8952785968663</v>
      </c>
      <c r="AJ1234" s="12">
        <v>-27.89240189123176</v>
      </c>
      <c r="AK1234" s="12">
        <v>11.905163058161952</v>
      </c>
      <c r="AL1234" s="12">
        <v>43.024888530225631</v>
      </c>
      <c r="AM1234" s="44">
        <v>75.610485588833072</v>
      </c>
      <c r="AN1234" s="45">
        <v>68.974591013692148</v>
      </c>
      <c r="AO1234" s="12">
        <v>89.999999846140213</v>
      </c>
      <c r="AP1234" s="12">
        <v>-2027.4169223507167</v>
      </c>
      <c r="AQ1234" s="12">
        <v>9514.9134481046585</v>
      </c>
      <c r="AR1234" s="12">
        <v>12158.648692738299</v>
      </c>
      <c r="AS1234" s="44">
        <v>16282.047769108445</v>
      </c>
      <c r="AT1234" s="45">
        <v>16576.852739545608</v>
      </c>
      <c r="AU1234" s="12">
        <v>16744.04751190191</v>
      </c>
      <c r="AV1234" s="12">
        <v>11412.975279032768</v>
      </c>
      <c r="AW1234" s="12">
        <v>17415.410647099088</v>
      </c>
      <c r="AX1234" s="12">
        <v>16798.033114897506</v>
      </c>
      <c r="AY1234" s="44">
        <v>12861.700133766293</v>
      </c>
      <c r="AZ1234" s="45">
        <v>11723.636529360692</v>
      </c>
      <c r="BA1234" s="12">
        <v>11212.94401794075</v>
      </c>
      <c r="BB1234" s="12">
        <v>9239.8786193152664</v>
      </c>
      <c r="BC1234" s="12">
        <v>11964.431053418364</v>
      </c>
      <c r="BD1234" s="12">
        <v>16165.232199316815</v>
      </c>
      <c r="BE1234" s="44">
        <v>16562.488182336216</v>
      </c>
      <c r="BF1234" s="45">
        <v>16716.883446813637</v>
      </c>
      <c r="BG1234" s="12">
        <v>16744.04752190191</v>
      </c>
      <c r="BH1234" s="12">
        <v>17376.788255646239</v>
      </c>
      <c r="BI1234" s="12">
        <v>16898.985786257079</v>
      </c>
      <c r="BJ1234" s="12">
        <v>13058.578394645769</v>
      </c>
      <c r="BK1234" s="44">
        <v>11768.626405864721</v>
      </c>
      <c r="BL1234" s="45">
        <v>11359.327044139658</v>
      </c>
      <c r="BM1234" s="12">
        <v>7489.0487393438834</v>
      </c>
      <c r="BN1234" s="12">
        <v>0</v>
      </c>
      <c r="BO1234" s="12">
        <v>39.79756494939371</v>
      </c>
      <c r="BP1234" s="12">
        <v>31.119725472063681</v>
      </c>
      <c r="BQ1234" s="48">
        <v>32.585597058607441</v>
      </c>
      <c r="BR1234" s="49">
        <v>6.6358945751409166</v>
      </c>
      <c r="BS1234" s="13">
        <v>21.025408832448051</v>
      </c>
      <c r="BT1234" s="12">
        <v>193.54270245076748</v>
      </c>
      <c r="BV1234" s="14">
        <f>Таблица1[[#This Row],[Lкан_леб,мм]]</f>
        <v>58136.457297549226</v>
      </c>
      <c r="BW1234" s="50">
        <f>Таблица1[[#This Row],[угол обхв4]]+Таблица1[[#This Row],[Lдуг 3,мм]]</f>
        <v>12748.294554302918</v>
      </c>
      <c r="BX1234" s="54">
        <f>Таблица1[[#This Row],[угол обхв5]]+Таблица1[[#This Row],[Y5, мм]]</f>
        <v>58419.853502947655</v>
      </c>
      <c r="BY1234" s="14">
        <f>Таблица1[[#This Row],[угол обхв6]]+Таблица1[[#This Row],[Lдуг 4,мм]]</f>
        <v>15251.658518179822</v>
      </c>
      <c r="BZ1234" s="14">
        <f>Таблица1[[#This Row],[Т1]]+Таблица1[[#This Row],[X6, мм]]</f>
        <v>58641.45530504379</v>
      </c>
      <c r="CA1234" s="14">
        <f>Таблица1[[#This Row],[Т2]]+Таблица1[[#This Row],[Lдуг 5,мм]]</f>
        <v>20732.19070036797</v>
      </c>
      <c r="CB1234" s="14">
        <f>Таблица1[[#This Row],[Т3]]+Таблица1[[#This Row],[Y6, мм]]</f>
        <v>58873.495495663352</v>
      </c>
      <c r="CC1234" s="14">
        <f>Таблица1[[#This Row],[Т4]]+Таблица1[[#This Row],[Lдуг 6,мм]]</f>
        <v>21860.666220705032</v>
      </c>
      <c r="CD1234" s="14">
        <f>Таблица1[[#This Row],[Т5]]+Таблица1[[#This Row],[Lдуг 1,мм]]</f>
        <v>58920.749324997138</v>
      </c>
      <c r="CE1234" s="14">
        <f>Таблица1[[#This Row],[Т6]]+Таблица1[[#This Row],[Lпрям1, мм]]</f>
        <v>22250.960981110551</v>
      </c>
      <c r="CF1234" s="15">
        <f>Таблица1[[#This Row],[Т7]]+Таблица1[[#This Row],[Lдуг 2,мм]]</f>
        <v>59070.470070164418</v>
      </c>
      <c r="CG1234" s="14">
        <f>Таблица1[[#This Row],[Т8]]+Таблица1[[#This Row],[Lпрям2, мм]]</f>
        <v>25974.856259707416</v>
      </c>
      <c r="CH1234" s="14">
        <f>Таблица1[[#This Row],[Т9]]-Таблица1[[#This Row],[Т9]]</f>
        <v>0</v>
      </c>
      <c r="CI1234" s="50">
        <f>Таблица1[[#This Row],[Т9]]-Таблица1[[#This Row],[Т8]]</f>
        <v>36819.50908905387</v>
      </c>
      <c r="CJ1234" s="54">
        <f>Таблица1[[#This Row],[Т9]]-Таблица1[[#This Row],[Т7]]</f>
        <v>149.72074516728026</v>
      </c>
      <c r="CK1234" s="14">
        <f>Таблица1[[#This Row],[Т9]]-Таблица1[[#This Row],[Т6]]</f>
        <v>37209.803849459386</v>
      </c>
      <c r="CL1234" s="14">
        <f>Таблица1[[#This Row],[Т9]]-Таблица1[[#This Row],[Т5]]</f>
        <v>196.97457450106594</v>
      </c>
      <c r="CM1234" s="14">
        <f>Таблица1[[#This Row],[Т9]]-Таблица1[[#This Row],[Т4]]</f>
        <v>38338.279369796452</v>
      </c>
      <c r="CN1234" s="14">
        <f>Таблица1[[#This Row],[Т9]]-Таблица1[[#This Row],[Т3]]</f>
        <v>429.014765120628</v>
      </c>
      <c r="CO1234" s="14">
        <f>Таблица1[[#This Row],[Т9]]-Таблица1[[#This Row],[Т2]]</f>
        <v>43818.811551984596</v>
      </c>
      <c r="CP1234" s="14">
        <f>Таблица1[[#This Row],[Т9]]-Таблица1[[#This Row],[Т1]]</f>
        <v>650.61656721676263</v>
      </c>
      <c r="CQ1234" s="14">
        <f>Таблица1[[#This Row],[Т9]]-Таблица1[[#This Row],[угол обхв6]]</f>
        <v>46322.175515861498</v>
      </c>
      <c r="CR1234" s="14">
        <f>Таблица1[[#This Row],[Т9]]-Таблица1[[#This Row],[угол обхв5]]</f>
        <v>934.01277261519135</v>
      </c>
      <c r="CS1234" s="14">
        <f>Таблица1[[#This Row],[Т9]]-Таблица1[[#This Row],[угол обхв4]]</f>
        <v>59070.470070164418</v>
      </c>
      <c r="CT1234" s="14">
        <f>Таблица1[[#This Row],[Lкан_прям, мм]]+Таблица1[[#This Row],[Lкан_дуг, мм]]+Таблица1[[#This Row],[Lкан_леб,мм]]</f>
        <v>85045.326329871838</v>
      </c>
      <c r="CU1234" s="16">
        <f>Таблица1[[#This Row],[Lкан_леб,мм]]</f>
        <v>58136.457297549226</v>
      </c>
      <c r="CV1234" s="14">
        <f>2534431-(Таблица1[[#This Row],[Т23]]+Таблица1[[#This Row],[угол обхв3]])</f>
        <v>2449192.1309676776</v>
      </c>
      <c r="CW1234" s="50">
        <f>SUM(X1234:AC1234,AD1234:AI1234)-Таблица1[[#This Row],[lподв_min, мм]]</f>
        <v>23184.973754821367</v>
      </c>
      <c r="CX1234" s="17">
        <f>CW1673-Таблица1[[#This Row],[Суммарная длина каната]]</f>
        <v>-2425275.5544537157</v>
      </c>
    </row>
    <row r="1235" spans="1:102" x14ac:dyDescent="0.25">
      <c r="A1235" s="21">
        <v>1234</v>
      </c>
      <c r="B1235" s="10">
        <v>29.875714285714281</v>
      </c>
      <c r="C1235" s="10">
        <v>117.72285714285721</v>
      </c>
      <c r="D1235" s="11">
        <v>16548.688780239634</v>
      </c>
      <c r="E1235" s="11">
        <v>11528.311243972221</v>
      </c>
      <c r="F1235" s="11">
        <v>16452.616673989291</v>
      </c>
      <c r="G1235" s="11">
        <v>11630.73756090602</v>
      </c>
      <c r="H1235" s="11">
        <v>16956.688290239632</v>
      </c>
      <c r="I1235" s="11">
        <v>7755.9441501614756</v>
      </c>
      <c r="J1235" s="11">
        <v>3772.3670938107448</v>
      </c>
      <c r="K1235" s="11">
        <v>25974.856259693337</v>
      </c>
      <c r="L1235" s="11">
        <v>934.01277262927329</v>
      </c>
      <c r="M1235" s="11">
        <v>58136.457297549226</v>
      </c>
      <c r="N1235" s="11">
        <v>9430.7461650951063</v>
      </c>
      <c r="O1235" s="11">
        <v>17016.186564069536</v>
      </c>
      <c r="P1235" s="43">
        <v>11850.217360434748</v>
      </c>
      <c r="Q1235" s="11">
        <v>16600.669306774638</v>
      </c>
      <c r="R1235" s="11">
        <v>16027.520001075171</v>
      </c>
      <c r="S1235" s="11">
        <v>13052.941069085262</v>
      </c>
      <c r="T1235" s="11">
        <v>17138.877811069084</v>
      </c>
      <c r="U1235" s="11">
        <v>12213.77671202192</v>
      </c>
      <c r="V1235" s="11">
        <v>16548.688780239634</v>
      </c>
      <c r="W1235" s="11">
        <v>11528.311243972221</v>
      </c>
      <c r="X1235" s="12">
        <v>0</v>
      </c>
      <c r="Y1235" s="12">
        <v>268.01273196682109</v>
      </c>
      <c r="Z1235" s="12">
        <v>217.87208227984914</v>
      </c>
      <c r="AA1235" s="44">
        <v>232.0401906195591</v>
      </c>
      <c r="AB1235" s="45">
        <v>47.253829333788751</v>
      </c>
      <c r="AC1235" s="12">
        <v>168.83393842925517</v>
      </c>
      <c r="AD1235" s="12">
        <v>12748.294554302918</v>
      </c>
      <c r="AE1235" s="12">
        <v>2454.8921475674051</v>
      </c>
      <c r="AF1235" s="12">
        <v>5480.5321821881489</v>
      </c>
      <c r="AG1235" s="44">
        <v>1128.4755203370582</v>
      </c>
      <c r="AH1235" s="45">
        <v>390.29476040551361</v>
      </c>
      <c r="AI1235" s="12">
        <v>3772.3670948922932</v>
      </c>
      <c r="AJ1235" s="12">
        <v>-27.89240189123176</v>
      </c>
      <c r="AK1235" s="12">
        <v>9.7448490829589467</v>
      </c>
      <c r="AL1235" s="12">
        <v>40.340806897572591</v>
      </c>
      <c r="AM1235" s="44">
        <v>72.926403956180067</v>
      </c>
      <c r="AN1235" s="45">
        <v>66.29050938103893</v>
      </c>
      <c r="AO1235" s="12">
        <v>89.99999984811717</v>
      </c>
      <c r="AP1235" s="12">
        <v>-2027.4169223507167</v>
      </c>
      <c r="AQ1235" s="12">
        <v>9499.8046127928228</v>
      </c>
      <c r="AR1235" s="12">
        <v>12114.329142440442</v>
      </c>
      <c r="AS1235" s="44">
        <v>16417.538795481069</v>
      </c>
      <c r="AT1235" s="45">
        <v>16765.314642610541</v>
      </c>
      <c r="AU1235" s="12">
        <v>16956.688780239634</v>
      </c>
      <c r="AV1235" s="12">
        <v>11412.975279032768</v>
      </c>
      <c r="AW1235" s="12">
        <v>17418.299646176525</v>
      </c>
      <c r="AX1235" s="12">
        <v>16911.649959879902</v>
      </c>
      <c r="AY1235" s="44">
        <v>13172.72979981637</v>
      </c>
      <c r="AZ1235" s="45">
        <v>12049.720138940516</v>
      </c>
      <c r="BA1235" s="12">
        <v>11528.31124505377</v>
      </c>
      <c r="BB1235" s="12">
        <v>9239.8786193152664</v>
      </c>
      <c r="BC1235" s="12">
        <v>11919.275808132465</v>
      </c>
      <c r="BD1235" s="12">
        <v>16291.631783080862</v>
      </c>
      <c r="BE1235" s="44">
        <v>16748.859016663184</v>
      </c>
      <c r="BF1235" s="45">
        <v>16922.251948698176</v>
      </c>
      <c r="BG1235" s="12">
        <v>16956.68879023963</v>
      </c>
      <c r="BH1235" s="12">
        <v>17376.788255646239</v>
      </c>
      <c r="BI1235" s="12">
        <v>17002.782388881627</v>
      </c>
      <c r="BJ1235" s="12">
        <v>13363.921722190527</v>
      </c>
      <c r="BK1235" s="44">
        <v>12093.987981290813</v>
      </c>
      <c r="BL1235" s="45">
        <v>11692.367817053624</v>
      </c>
      <c r="BM1235" s="12">
        <v>7755.9441501614765</v>
      </c>
      <c r="BN1235" s="12">
        <v>0</v>
      </c>
      <c r="BO1235" s="12">
        <v>37.637250974190707</v>
      </c>
      <c r="BP1235" s="12">
        <v>30.595957814613644</v>
      </c>
      <c r="BQ1235" s="48">
        <v>32.585597058607476</v>
      </c>
      <c r="BR1235" s="49">
        <v>6.6358945751411333</v>
      </c>
      <c r="BS1235" s="13">
        <v>23.70949046707824</v>
      </c>
      <c r="BT1235" s="12">
        <v>193.54270245076748</v>
      </c>
      <c r="BV1235" s="14">
        <f>Таблица1[[#This Row],[Lкан_леб,мм]]</f>
        <v>58136.457297549226</v>
      </c>
      <c r="BW1235" s="50">
        <f>Таблица1[[#This Row],[угол обхв4]]+Таблица1[[#This Row],[Lдуг 3,мм]]</f>
        <v>12748.294554302918</v>
      </c>
      <c r="BX1235" s="54">
        <f>Таблица1[[#This Row],[угол обхв5]]+Таблица1[[#This Row],[Y5, мм]]</f>
        <v>58404.470029516051</v>
      </c>
      <c r="BY1235" s="14">
        <f>Таблица1[[#This Row],[угол обхв6]]+Таблица1[[#This Row],[Lдуг 4,мм]]</f>
        <v>15203.186701870323</v>
      </c>
      <c r="BZ1235" s="14">
        <f>Таблица1[[#This Row],[Т1]]+Таблица1[[#This Row],[X6, мм]]</f>
        <v>58622.342111795901</v>
      </c>
      <c r="CA1235" s="14">
        <f>Таблица1[[#This Row],[Т2]]+Таблица1[[#This Row],[Lдуг 5,мм]]</f>
        <v>20683.718884058471</v>
      </c>
      <c r="CB1235" s="14">
        <f>Таблица1[[#This Row],[Т3]]+Таблица1[[#This Row],[Y6, мм]]</f>
        <v>58854.382302415463</v>
      </c>
      <c r="CC1235" s="14">
        <f>Таблица1[[#This Row],[Т4]]+Таблица1[[#This Row],[Lдуг 6,мм]]</f>
        <v>21812.19440439553</v>
      </c>
      <c r="CD1235" s="14">
        <f>Таблица1[[#This Row],[Т5]]+Таблица1[[#This Row],[Lдуг 1,мм]]</f>
        <v>58901.636131749248</v>
      </c>
      <c r="CE1235" s="14">
        <f>Таблица1[[#This Row],[Т6]]+Таблица1[[#This Row],[Lпрям1, мм]]</f>
        <v>22202.489164801045</v>
      </c>
      <c r="CF1235" s="15">
        <f>Таблица1[[#This Row],[Т7]]+Таблица1[[#This Row],[Lдуг 2,мм]]</f>
        <v>59070.470070178504</v>
      </c>
      <c r="CG1235" s="14">
        <f>Таблица1[[#This Row],[Т8]]+Таблица1[[#This Row],[Lпрям2, мм]]</f>
        <v>25974.856259693337</v>
      </c>
      <c r="CH1235" s="14">
        <f>Таблица1[[#This Row],[Т9]]-Таблица1[[#This Row],[Т9]]</f>
        <v>0</v>
      </c>
      <c r="CI1235" s="50">
        <f>Таблица1[[#This Row],[Т9]]-Таблица1[[#This Row],[Т8]]</f>
        <v>36867.980905377459</v>
      </c>
      <c r="CJ1235" s="54">
        <f>Таблица1[[#This Row],[Т9]]-Таблица1[[#This Row],[Т7]]</f>
        <v>168.8339384292558</v>
      </c>
      <c r="CK1235" s="14">
        <f>Таблица1[[#This Row],[Т9]]-Таблица1[[#This Row],[Т6]]</f>
        <v>37258.275665782974</v>
      </c>
      <c r="CL1235" s="14">
        <f>Таблица1[[#This Row],[Т9]]-Таблица1[[#This Row],[Т5]]</f>
        <v>216.08776776304148</v>
      </c>
      <c r="CM1235" s="14">
        <f>Таблица1[[#This Row],[Т9]]-Таблица1[[#This Row],[Т4]]</f>
        <v>38386.751186120033</v>
      </c>
      <c r="CN1235" s="14">
        <f>Таблица1[[#This Row],[Т9]]-Таблица1[[#This Row],[Т3]]</f>
        <v>448.12795838260354</v>
      </c>
      <c r="CO1235" s="14">
        <f>Таблица1[[#This Row],[Т9]]-Таблица1[[#This Row],[Т2]]</f>
        <v>43867.283368308184</v>
      </c>
      <c r="CP1235" s="14">
        <f>Таблица1[[#This Row],[Т9]]-Таблица1[[#This Row],[Т1]]</f>
        <v>666.0000406624531</v>
      </c>
      <c r="CQ1235" s="14">
        <f>Таблица1[[#This Row],[Т9]]-Таблица1[[#This Row],[угол обхв6]]</f>
        <v>46322.175515875584</v>
      </c>
      <c r="CR1235" s="14">
        <f>Таблица1[[#This Row],[Т9]]-Таблица1[[#This Row],[угол обхв5]]</f>
        <v>934.01277262927761</v>
      </c>
      <c r="CS1235" s="14">
        <f>Таблица1[[#This Row],[Т9]]-Таблица1[[#This Row],[угол обхв4]]</f>
        <v>59070.470070178504</v>
      </c>
      <c r="CT1235" s="14">
        <f>Таблица1[[#This Row],[Lкан_прям, мм]]+Таблица1[[#This Row],[Lкан_дуг, мм]]+Таблица1[[#This Row],[Lкан_леб,мм]]</f>
        <v>85045.326329871838</v>
      </c>
      <c r="CU1235" s="16">
        <f>Таблица1[[#This Row],[Lкан_леб,мм]]</f>
        <v>58136.457297549226</v>
      </c>
      <c r="CV1235" s="14">
        <f>2534431-(Таблица1[[#This Row],[Т23]]+Таблица1[[#This Row],[угол обхв3]])</f>
        <v>2449192.1309676776</v>
      </c>
      <c r="CW1235" s="50">
        <f>SUM(X1235:AC1235,AD1235:AI1235)-Таблица1[[#This Row],[lподв_min, мм]]</f>
        <v>23136.501938511865</v>
      </c>
      <c r="CX1235" s="17">
        <f>CW1674-Таблица1[[#This Row],[Суммарная длина каната]]</f>
        <v>-2425326.0083600022</v>
      </c>
    </row>
    <row r="1236" spans="1:102" x14ac:dyDescent="0.25">
      <c r="A1236" s="21">
        <v>1235</v>
      </c>
      <c r="B1236" s="10">
        <v>29.875714285714281</v>
      </c>
      <c r="C1236" s="10">
        <v>120.40693877551027</v>
      </c>
      <c r="D1236" s="11">
        <v>16746.328455310198</v>
      </c>
      <c r="E1236" s="11">
        <v>11853.290252192921</v>
      </c>
      <c r="F1236" s="11">
        <v>16645.56523270761</v>
      </c>
      <c r="G1236" s="11">
        <v>11951.105245781539</v>
      </c>
      <c r="H1236" s="11">
        <v>17154.327965310196</v>
      </c>
      <c r="I1236" s="11">
        <v>8031.6255173508216</v>
      </c>
      <c r="J1236" s="11">
        <v>3821.6647348421002</v>
      </c>
      <c r="K1236" s="11">
        <v>25974.8562596794</v>
      </c>
      <c r="L1236" s="11">
        <v>934.01277264321811</v>
      </c>
      <c r="M1236" s="11">
        <v>58136.457297549226</v>
      </c>
      <c r="N1236" s="11">
        <v>9430.7461650951063</v>
      </c>
      <c r="O1236" s="11">
        <v>17016.186564069536</v>
      </c>
      <c r="P1236" s="43">
        <v>11815.478518616879</v>
      </c>
      <c r="Q1236" s="11">
        <v>16700.059165790051</v>
      </c>
      <c r="R1236" s="11">
        <v>16154.334655521559</v>
      </c>
      <c r="S1236" s="11">
        <v>13351.841666396587</v>
      </c>
      <c r="T1236" s="11">
        <v>17303.770389850637</v>
      </c>
      <c r="U1236" s="11">
        <v>12565.641632914414</v>
      </c>
      <c r="V1236" s="11">
        <v>16746.328455310198</v>
      </c>
      <c r="W1236" s="11">
        <v>11853.290252192921</v>
      </c>
      <c r="X1236" s="12">
        <v>0</v>
      </c>
      <c r="Y1236" s="12">
        <v>252.39242239730058</v>
      </c>
      <c r="Z1236" s="12">
        <v>214.37919860147238</v>
      </c>
      <c r="AA1236" s="44">
        <v>232.04019061955901</v>
      </c>
      <c r="AB1236" s="45">
        <v>47.253829333785497</v>
      </c>
      <c r="AC1236" s="12">
        <v>187.94713169110059</v>
      </c>
      <c r="AD1236" s="12">
        <v>12748.294554302918</v>
      </c>
      <c r="AE1236" s="12">
        <v>2405.5945065360561</v>
      </c>
      <c r="AF1236" s="12">
        <v>5480.5321821881535</v>
      </c>
      <c r="AG1236" s="44">
        <v>1128.4755203370598</v>
      </c>
      <c r="AH1236" s="45">
        <v>390.29476040551799</v>
      </c>
      <c r="AI1236" s="12">
        <v>3821.664735909696</v>
      </c>
      <c r="AJ1236" s="12">
        <v>-27.89240189123176</v>
      </c>
      <c r="AK1236" s="12">
        <v>7.5512760118282305</v>
      </c>
      <c r="AL1236" s="12">
        <v>37.656725264919523</v>
      </c>
      <c r="AM1236" s="44">
        <v>70.242322323526992</v>
      </c>
      <c r="AN1236" s="45">
        <v>63.606427748386317</v>
      </c>
      <c r="AO1236" s="12">
        <v>89.999999850076392</v>
      </c>
      <c r="AP1236" s="12">
        <v>-2027.4169223507167</v>
      </c>
      <c r="AQ1236" s="12">
        <v>9484.3628399534773</v>
      </c>
      <c r="AR1236" s="12">
        <v>12064.737658850067</v>
      </c>
      <c r="AS1236" s="44">
        <v>16538.315991614709</v>
      </c>
      <c r="AT1236" s="45">
        <v>16938.299642294849</v>
      </c>
      <c r="AU1236" s="12">
        <v>17154.328455310198</v>
      </c>
      <c r="AV1236" s="12">
        <v>11412.975279032768</v>
      </c>
      <c r="AW1236" s="12">
        <v>17420.648246033514</v>
      </c>
      <c r="AX1236" s="12">
        <v>17023.066721445044</v>
      </c>
      <c r="AY1236" s="44">
        <v>13489.763142360694</v>
      </c>
      <c r="AZ1236" s="45">
        <v>12384.271479137627</v>
      </c>
      <c r="BA1236" s="12">
        <v>11853.290253260519</v>
      </c>
      <c r="BB1236" s="12">
        <v>9239.8786193152664</v>
      </c>
      <c r="BC1236" s="12">
        <v>11869.095193475252</v>
      </c>
      <c r="BD1236" s="12">
        <v>16403.593795754747</v>
      </c>
      <c r="BE1236" s="44">
        <v>16919.789053757482</v>
      </c>
      <c r="BF1236" s="45">
        <v>17111.799202865983</v>
      </c>
      <c r="BG1236" s="12">
        <v>17154.328465310198</v>
      </c>
      <c r="BH1236" s="12">
        <v>17376.788255646239</v>
      </c>
      <c r="BI1236" s="12">
        <v>17104.520847754033</v>
      </c>
      <c r="BJ1236" s="12">
        <v>13674.849222051578</v>
      </c>
      <c r="BK1236" s="44">
        <v>12427.720156950305</v>
      </c>
      <c r="BL1236" s="45">
        <v>12034.660405969707</v>
      </c>
      <c r="BM1236" s="12">
        <v>8031.6255173508234</v>
      </c>
      <c r="BN1236" s="12">
        <v>0</v>
      </c>
      <c r="BO1236" s="12">
        <v>35.443677903059985</v>
      </c>
      <c r="BP1236" s="12">
        <v>30.105449253091294</v>
      </c>
      <c r="BQ1236" s="48">
        <v>32.585597058607469</v>
      </c>
      <c r="BR1236" s="49">
        <v>6.635894575140675</v>
      </c>
      <c r="BS1236" s="13">
        <v>26.393572101690069</v>
      </c>
      <c r="BT1236" s="12">
        <v>193.54270245076748</v>
      </c>
      <c r="BV1236" s="14">
        <f>Таблица1[[#This Row],[Lкан_леб,мм]]</f>
        <v>58136.457297549226</v>
      </c>
      <c r="BW1236" s="50">
        <f>Таблица1[[#This Row],[угол обхв4]]+Таблица1[[#This Row],[Lдуг 3,мм]]</f>
        <v>12748.294554302918</v>
      </c>
      <c r="BX1236" s="54">
        <f>Таблица1[[#This Row],[угол обхв5]]+Таблица1[[#This Row],[Y5, мм]]</f>
        <v>58388.849719946527</v>
      </c>
      <c r="BY1236" s="14">
        <f>Таблица1[[#This Row],[угол обхв6]]+Таблица1[[#This Row],[Lдуг 4,мм]]</f>
        <v>15153.889060838974</v>
      </c>
      <c r="BZ1236" s="14">
        <f>Таблица1[[#This Row],[Т1]]+Таблица1[[#This Row],[X6, мм]]</f>
        <v>58603.228918547997</v>
      </c>
      <c r="CA1236" s="14">
        <f>Таблица1[[#This Row],[Т2]]+Таблица1[[#This Row],[Lдуг 5,мм]]</f>
        <v>20634.421243027129</v>
      </c>
      <c r="CB1236" s="14">
        <f>Таблица1[[#This Row],[Т3]]+Таблица1[[#This Row],[Y6, мм]]</f>
        <v>58835.269109167559</v>
      </c>
      <c r="CC1236" s="14">
        <f>Таблица1[[#This Row],[Т4]]+Таблица1[[#This Row],[Lдуг 6,мм]]</f>
        <v>21762.896763364188</v>
      </c>
      <c r="CD1236" s="14">
        <f>Таблица1[[#This Row],[Т5]]+Таблица1[[#This Row],[Lдуг 1,мм]]</f>
        <v>58882.522938501344</v>
      </c>
      <c r="CE1236" s="14">
        <f>Таблица1[[#This Row],[Т6]]+Таблица1[[#This Row],[Lпрям1, мм]]</f>
        <v>22153.191523769707</v>
      </c>
      <c r="CF1236" s="15">
        <f>Таблица1[[#This Row],[Т7]]+Таблица1[[#This Row],[Lдуг 2,мм]]</f>
        <v>59070.470070192445</v>
      </c>
      <c r="CG1236" s="14">
        <f>Таблица1[[#This Row],[Т8]]+Таблица1[[#This Row],[Lпрям2, мм]]</f>
        <v>25974.856259679404</v>
      </c>
      <c r="CH1236" s="14">
        <f>Таблица1[[#This Row],[Т9]]-Таблица1[[#This Row],[Т9]]</f>
        <v>0</v>
      </c>
      <c r="CI1236" s="50">
        <f>Таблица1[[#This Row],[Т9]]-Таблица1[[#This Row],[Т8]]</f>
        <v>36917.278546422735</v>
      </c>
      <c r="CJ1236" s="54">
        <f>Таблица1[[#This Row],[Т9]]-Таблица1[[#This Row],[Т7]]</f>
        <v>187.94713169110037</v>
      </c>
      <c r="CK1236" s="14">
        <f>Таблица1[[#This Row],[Т9]]-Таблица1[[#This Row],[Т6]]</f>
        <v>37307.573306828257</v>
      </c>
      <c r="CL1236" s="14">
        <f>Таблица1[[#This Row],[Т9]]-Таблица1[[#This Row],[Т5]]</f>
        <v>235.20096102488606</v>
      </c>
      <c r="CM1236" s="14">
        <f>Таблица1[[#This Row],[Т9]]-Таблица1[[#This Row],[Т4]]</f>
        <v>38436.048827165316</v>
      </c>
      <c r="CN1236" s="14">
        <f>Таблица1[[#This Row],[Т9]]-Таблица1[[#This Row],[Т3]]</f>
        <v>467.24115164444811</v>
      </c>
      <c r="CO1236" s="14">
        <f>Таблица1[[#This Row],[Т9]]-Таблица1[[#This Row],[Т2]]</f>
        <v>43916.581009353467</v>
      </c>
      <c r="CP1236" s="14">
        <f>Таблица1[[#This Row],[Т9]]-Таблица1[[#This Row],[Т1]]</f>
        <v>681.62035024591751</v>
      </c>
      <c r="CQ1236" s="14">
        <f>Таблица1[[#This Row],[Т9]]-Таблица1[[#This Row],[угол обхв6]]</f>
        <v>46322.175515889525</v>
      </c>
      <c r="CR1236" s="14">
        <f>Таблица1[[#This Row],[Т9]]-Таблица1[[#This Row],[угол обхв5]]</f>
        <v>934.01277264321834</v>
      </c>
      <c r="CS1236" s="14">
        <f>Таблица1[[#This Row],[Т9]]-Таблица1[[#This Row],[угол обхв4]]</f>
        <v>59070.470070192445</v>
      </c>
      <c r="CT1236" s="14">
        <f>Таблица1[[#This Row],[Lкан_прям, мм]]+Таблица1[[#This Row],[Lкан_дуг, мм]]+Таблица1[[#This Row],[Lкан_леб,мм]]</f>
        <v>85045.326329871838</v>
      </c>
      <c r="CU1236" s="16">
        <f>Таблица1[[#This Row],[Lкан_леб,мм]]</f>
        <v>58136.457297549226</v>
      </c>
      <c r="CV1236" s="14">
        <f>2534431-(Таблица1[[#This Row],[Т23]]+Таблица1[[#This Row],[угол обхв3]])</f>
        <v>2449192.1309676776</v>
      </c>
      <c r="CW1236" s="50">
        <f>SUM(X1236:AC1236,AD1236:AI1236)-Таблица1[[#This Row],[lподв_min, мм]]</f>
        <v>23087.204297480523</v>
      </c>
      <c r="CX1236" s="17">
        <f>CW1675-Таблица1[[#This Row],[Суммарная длина каната]]</f>
        <v>-2425378.0865682322</v>
      </c>
    </row>
    <row r="1237" spans="1:102" x14ac:dyDescent="0.25">
      <c r="A1237" s="21">
        <v>1236</v>
      </c>
      <c r="B1237" s="10">
        <v>29.875714285714281</v>
      </c>
      <c r="C1237" s="10">
        <v>123.09102040816332</v>
      </c>
      <c r="D1237" s="11">
        <v>16928.532885584867</v>
      </c>
      <c r="E1237" s="11">
        <v>12187.167988099935</v>
      </c>
      <c r="F1237" s="11">
        <v>16823.299636477033</v>
      </c>
      <c r="G1237" s="11">
        <v>12280.15703735956</v>
      </c>
      <c r="H1237" s="11">
        <v>17336.532395584869</v>
      </c>
      <c r="I1237" s="11">
        <v>8315.4395358788679</v>
      </c>
      <c r="J1237" s="11">
        <v>3871.7284522210666</v>
      </c>
      <c r="K1237" s="11">
        <v>25974.856259665597</v>
      </c>
      <c r="L1237" s="11">
        <v>934.01277265702288</v>
      </c>
      <c r="M1237" s="11">
        <v>58136.457297549226</v>
      </c>
      <c r="N1237" s="11">
        <v>9430.7461650951063</v>
      </c>
      <c r="O1237" s="11">
        <v>17016.186564069536</v>
      </c>
      <c r="P1237" s="43">
        <v>11776.123467261563</v>
      </c>
      <c r="Q1237" s="11">
        <v>16797.713203795505</v>
      </c>
      <c r="R1237" s="11">
        <v>16267.012989672878</v>
      </c>
      <c r="S1237" s="11">
        <v>13656.352941505254</v>
      </c>
      <c r="T1237" s="11">
        <v>17452.004611386761</v>
      </c>
      <c r="U1237" s="11">
        <v>12924.842274140859</v>
      </c>
      <c r="V1237" s="11">
        <v>16928.532885584867</v>
      </c>
      <c r="W1237" s="11">
        <v>12187.167988099935</v>
      </c>
      <c r="X1237" s="12">
        <v>0</v>
      </c>
      <c r="Y1237" s="12">
        <v>236.51631232246305</v>
      </c>
      <c r="Z1237" s="12">
        <v>211.14211542841292</v>
      </c>
      <c r="AA1237" s="44">
        <v>232.04019061955816</v>
      </c>
      <c r="AB1237" s="45">
        <v>47.253829333785497</v>
      </c>
      <c r="AC1237" s="12">
        <v>207.06032495280317</v>
      </c>
      <c r="AD1237" s="12">
        <v>12748.294554302918</v>
      </c>
      <c r="AE1237" s="12">
        <v>2355.5307891570915</v>
      </c>
      <c r="AF1237" s="12">
        <v>5480.5321821881489</v>
      </c>
      <c r="AG1237" s="44">
        <v>1128.4755203370614</v>
      </c>
      <c r="AH1237" s="45">
        <v>390.29476040551714</v>
      </c>
      <c r="AI1237" s="12">
        <v>3871.7284532748586</v>
      </c>
      <c r="AJ1237" s="12">
        <v>-27.89240189123176</v>
      </c>
      <c r="AK1237" s="12">
        <v>5.3217806628740254</v>
      </c>
      <c r="AL1237" s="12">
        <v>34.97264363226649</v>
      </c>
      <c r="AM1237" s="44">
        <v>67.558240690873831</v>
      </c>
      <c r="AN1237" s="45">
        <v>60.922346115733163</v>
      </c>
      <c r="AO1237" s="12">
        <v>89.999999852014994</v>
      </c>
      <c r="AP1237" s="12">
        <v>-2027.4169223507167</v>
      </c>
      <c r="AQ1237" s="12">
        <v>9468.5877978184471</v>
      </c>
      <c r="AR1237" s="12">
        <v>12009.98305323022</v>
      </c>
      <c r="AS1237" s="44">
        <v>16644.114353958223</v>
      </c>
      <c r="AT1237" s="45">
        <v>17095.428183180149</v>
      </c>
      <c r="AU1237" s="12">
        <v>17336.532885584867</v>
      </c>
      <c r="AV1237" s="12">
        <v>11412.975279032768</v>
      </c>
      <c r="AW1237" s="12">
        <v>17422.427885001849</v>
      </c>
      <c r="AX1237" s="12">
        <v>17132.038934259926</v>
      </c>
      <c r="AY1237" s="44">
        <v>13812.104541991832</v>
      </c>
      <c r="AZ1237" s="45">
        <v>12726.556493391421</v>
      </c>
      <c r="BA1237" s="12">
        <v>12187.167989153728</v>
      </c>
      <c r="BB1237" s="12">
        <v>9239.8786193152664</v>
      </c>
      <c r="BC1237" s="12">
        <v>11813.965099984904</v>
      </c>
      <c r="BD1237" s="12">
        <v>16500.872575641533</v>
      </c>
      <c r="BE1237" s="44">
        <v>17074.903247101418</v>
      </c>
      <c r="BF1237" s="45">
        <v>17285.10931379148</v>
      </c>
      <c r="BG1237" s="12">
        <v>17336.532895584867</v>
      </c>
      <c r="BH1237" s="12">
        <v>17376.788255646239</v>
      </c>
      <c r="BI1237" s="12">
        <v>17203.954524727818</v>
      </c>
      <c r="BJ1237" s="12">
        <v>13990.678671969676</v>
      </c>
      <c r="BK1237" s="44">
        <v>12769.09067365428</v>
      </c>
      <c r="BL1237" s="45">
        <v>12385.453768849373</v>
      </c>
      <c r="BM1237" s="12">
        <v>8315.4395358788697</v>
      </c>
      <c r="BN1237" s="12">
        <v>0</v>
      </c>
      <c r="BO1237" s="12">
        <v>33.214182554105783</v>
      </c>
      <c r="BP1237" s="12">
        <v>29.650862969392463</v>
      </c>
      <c r="BQ1237" s="48">
        <v>32.585597058607348</v>
      </c>
      <c r="BR1237" s="49">
        <v>6.635894575140675</v>
      </c>
      <c r="BS1237" s="13">
        <v>29.077653736281835</v>
      </c>
      <c r="BT1237" s="12">
        <v>193.54270245076748</v>
      </c>
      <c r="BV1237" s="14">
        <f>Таблица1[[#This Row],[Lкан_леб,мм]]</f>
        <v>58136.457297549226</v>
      </c>
      <c r="BW1237" s="50">
        <f>Таблица1[[#This Row],[угол обхв4]]+Таблица1[[#This Row],[Lдуг 3,мм]]</f>
        <v>12748.294554302918</v>
      </c>
      <c r="BX1237" s="54">
        <f>Таблица1[[#This Row],[угол обхв5]]+Таблица1[[#This Row],[Y5, мм]]</f>
        <v>58372.973609871689</v>
      </c>
      <c r="BY1237" s="14">
        <f>Таблица1[[#This Row],[угол обхв6]]+Таблица1[[#This Row],[Lдуг 4,мм]]</f>
        <v>15103.82534346001</v>
      </c>
      <c r="BZ1237" s="14">
        <f>Таблица1[[#This Row],[Т1]]+Таблица1[[#This Row],[X6, мм]]</f>
        <v>58584.1157253001</v>
      </c>
      <c r="CA1237" s="14">
        <f>Таблица1[[#This Row],[Т2]]+Таблица1[[#This Row],[Lдуг 5,мм]]</f>
        <v>20584.35752564816</v>
      </c>
      <c r="CB1237" s="14">
        <f>Таблица1[[#This Row],[Т3]]+Таблица1[[#This Row],[Y6, мм]]</f>
        <v>58816.155915919655</v>
      </c>
      <c r="CC1237" s="14">
        <f>Таблица1[[#This Row],[Т4]]+Таблица1[[#This Row],[Lдуг 6,мм]]</f>
        <v>21712.833045985222</v>
      </c>
      <c r="CD1237" s="14">
        <f>Таблица1[[#This Row],[Т5]]+Таблица1[[#This Row],[Lдуг 1,мм]]</f>
        <v>58863.409745253441</v>
      </c>
      <c r="CE1237" s="14">
        <f>Таблица1[[#This Row],[Т6]]+Таблица1[[#This Row],[Lпрям1, мм]]</f>
        <v>22103.127806390741</v>
      </c>
      <c r="CF1237" s="15">
        <f>Таблица1[[#This Row],[Т7]]+Таблица1[[#This Row],[Lдуг 2,мм]]</f>
        <v>59070.470070206247</v>
      </c>
      <c r="CG1237" s="14">
        <f>Таблица1[[#This Row],[Т8]]+Таблица1[[#This Row],[Lпрям2, мм]]</f>
        <v>25974.856259665601</v>
      </c>
      <c r="CH1237" s="14">
        <f>Таблица1[[#This Row],[Т9]]-Таблица1[[#This Row],[Т9]]</f>
        <v>0</v>
      </c>
      <c r="CI1237" s="50">
        <f>Таблица1[[#This Row],[Т9]]-Таблица1[[#This Row],[Т8]]</f>
        <v>36967.342263815503</v>
      </c>
      <c r="CJ1237" s="54">
        <f>Таблица1[[#This Row],[Т9]]-Таблица1[[#This Row],[Т7]]</f>
        <v>207.0603249528067</v>
      </c>
      <c r="CK1237" s="14">
        <f>Таблица1[[#This Row],[Т9]]-Таблица1[[#This Row],[Т6]]</f>
        <v>37357.637024221025</v>
      </c>
      <c r="CL1237" s="14">
        <f>Таблица1[[#This Row],[Т9]]-Таблица1[[#This Row],[Т5]]</f>
        <v>254.31415428659238</v>
      </c>
      <c r="CM1237" s="14">
        <f>Таблица1[[#This Row],[Т9]]-Таблица1[[#This Row],[Т4]]</f>
        <v>38486.112544558084</v>
      </c>
      <c r="CN1237" s="14">
        <f>Таблица1[[#This Row],[Т9]]-Таблица1[[#This Row],[Т3]]</f>
        <v>486.35434490614716</v>
      </c>
      <c r="CO1237" s="14">
        <f>Таблица1[[#This Row],[Т9]]-Таблица1[[#This Row],[Т2]]</f>
        <v>43966.644726746235</v>
      </c>
      <c r="CP1237" s="14">
        <f>Таблица1[[#This Row],[Т9]]-Таблица1[[#This Row],[Т1]]</f>
        <v>697.49646033455792</v>
      </c>
      <c r="CQ1237" s="14">
        <f>Таблица1[[#This Row],[Т9]]-Таблица1[[#This Row],[угол обхв6]]</f>
        <v>46322.175515903327</v>
      </c>
      <c r="CR1237" s="14">
        <f>Таблица1[[#This Row],[Т9]]-Таблица1[[#This Row],[угол обхв5]]</f>
        <v>934.01277265702083</v>
      </c>
      <c r="CS1237" s="14">
        <f>Таблица1[[#This Row],[Т9]]-Таблица1[[#This Row],[угол обхв4]]</f>
        <v>59070.470070206247</v>
      </c>
      <c r="CT1237" s="14">
        <f>Таблица1[[#This Row],[Lкан_прям, мм]]+Таблица1[[#This Row],[Lкан_дуг, мм]]+Таблица1[[#This Row],[Lкан_леб,мм]]</f>
        <v>85045.326329871852</v>
      </c>
      <c r="CU1237" s="16">
        <f>Таблица1[[#This Row],[Lкан_леб,мм]]</f>
        <v>58136.457297549226</v>
      </c>
      <c r="CV1237" s="14">
        <f>2534431-(Таблица1[[#This Row],[Т23]]+Таблица1[[#This Row],[угол обхв3]])</f>
        <v>2449192.1309676776</v>
      </c>
      <c r="CW1237" s="50">
        <f>SUM(X1237:AC1237,AD1237:AI1237)-Таблица1[[#This Row],[lподв_min, мм]]</f>
        <v>23037.140580101557</v>
      </c>
      <c r="CX1237" s="17">
        <f>CW1676-Таблица1[[#This Row],[Суммарная длина каната]]</f>
        <v>-2425431.778878611</v>
      </c>
    </row>
    <row r="1238" spans="1:102" x14ac:dyDescent="0.25">
      <c r="A1238" s="21">
        <v>1237</v>
      </c>
      <c r="B1238" s="10">
        <v>29.875714285714281</v>
      </c>
      <c r="C1238" s="10">
        <v>125.77510204081636</v>
      </c>
      <c r="D1238" s="11">
        <v>17094.902286811284</v>
      </c>
      <c r="E1238" s="11">
        <v>12529.211873123004</v>
      </c>
      <c r="F1238" s="11">
        <v>16985.429908963721</v>
      </c>
      <c r="G1238" s="11">
        <v>12617.170945926211</v>
      </c>
      <c r="H1238" s="11">
        <v>17502.901796811282</v>
      </c>
      <c r="I1238" s="11">
        <v>8606.7171663275294</v>
      </c>
      <c r="J1238" s="11">
        <v>3922.494706795474</v>
      </c>
      <c r="K1238" s="11">
        <v>25974.856259651951</v>
      </c>
      <c r="L1238" s="11">
        <v>934.01277267066052</v>
      </c>
      <c r="M1238" s="11">
        <v>58136.457297549226</v>
      </c>
      <c r="N1238" s="11">
        <v>9430.7461650951063</v>
      </c>
      <c r="O1238" s="11">
        <v>17016.186564069536</v>
      </c>
      <c r="P1238" s="43">
        <v>11732.238557341483</v>
      </c>
      <c r="Q1238" s="11">
        <v>16893.417152968239</v>
      </c>
      <c r="R1238" s="11">
        <v>16365.307770113855</v>
      </c>
      <c r="S1238" s="11">
        <v>13965.806750325706</v>
      </c>
      <c r="T1238" s="11">
        <v>17583.255227233494</v>
      </c>
      <c r="U1238" s="11">
        <v>13290.590494822472</v>
      </c>
      <c r="V1238" s="11">
        <v>17094.902286811284</v>
      </c>
      <c r="W1238" s="11">
        <v>12529.211873123004</v>
      </c>
      <c r="X1238" s="12">
        <v>0</v>
      </c>
      <c r="Y1238" s="12">
        <v>220.36370948262288</v>
      </c>
      <c r="Z1238" s="12">
        <v>208.18152502035599</v>
      </c>
      <c r="AA1238" s="44">
        <v>232.04019061955862</v>
      </c>
      <c r="AB1238" s="45">
        <v>47.253829333785042</v>
      </c>
      <c r="AC1238" s="12">
        <v>226.17351821433797</v>
      </c>
      <c r="AD1238" s="12">
        <v>12748.294554302918</v>
      </c>
      <c r="AE1238" s="12">
        <v>2304.7645345826786</v>
      </c>
      <c r="AF1238" s="12">
        <v>5480.5321821881453</v>
      </c>
      <c r="AG1238" s="44">
        <v>1128.475520337061</v>
      </c>
      <c r="AH1238" s="45">
        <v>390.29476040552214</v>
      </c>
      <c r="AI1238" s="12">
        <v>3922.4947078356267</v>
      </c>
      <c r="AJ1238" s="12">
        <v>-27.89240189123176</v>
      </c>
      <c r="AK1238" s="12">
        <v>3.0534572048498276</v>
      </c>
      <c r="AL1238" s="12">
        <v>32.288561999613428</v>
      </c>
      <c r="AM1238" s="44">
        <v>64.87415905822084</v>
      </c>
      <c r="AN1238" s="45">
        <v>58.238264483080222</v>
      </c>
      <c r="AO1238" s="12">
        <v>89.999999853930262</v>
      </c>
      <c r="AP1238" s="12">
        <v>-2027.4169223507167</v>
      </c>
      <c r="AQ1238" s="12">
        <v>9452.4793699313213</v>
      </c>
      <c r="AR1238" s="12">
        <v>11950.185465519524</v>
      </c>
      <c r="AS1238" s="44">
        <v>16734.701744801645</v>
      </c>
      <c r="AT1238" s="45">
        <v>17236.355501332058</v>
      </c>
      <c r="AU1238" s="12">
        <v>17502.902286811284</v>
      </c>
      <c r="AV1238" s="12">
        <v>11412.975279032768</v>
      </c>
      <c r="AW1238" s="12">
        <v>17423.607314409459</v>
      </c>
      <c r="AX1238" s="12">
        <v>17238.327496703583</v>
      </c>
      <c r="AY1238" s="44">
        <v>14139.046732617198</v>
      </c>
      <c r="AZ1238" s="45">
        <v>13075.824156283326</v>
      </c>
      <c r="BA1238" s="12">
        <v>12529.211874163158</v>
      </c>
      <c r="BB1238" s="12">
        <v>9239.8786193152664</v>
      </c>
      <c r="BC1238" s="12">
        <v>11753.971762177698</v>
      </c>
      <c r="BD1238" s="12">
        <v>16583.254678291894</v>
      </c>
      <c r="BE1238" s="44">
        <v>17213.861252545703</v>
      </c>
      <c r="BF1238" s="45">
        <v>17441.802012712717</v>
      </c>
      <c r="BG1238" s="12">
        <v>17502.90229681128</v>
      </c>
      <c r="BH1238" s="12">
        <v>17376.788255646239</v>
      </c>
      <c r="BI1238" s="12">
        <v>17300.837903308162</v>
      </c>
      <c r="BJ1238" s="12">
        <v>14310.717094061049</v>
      </c>
      <c r="BK1238" s="44">
        <v>13117.350512530978</v>
      </c>
      <c r="BL1238" s="45">
        <v>12743.97821166215</v>
      </c>
      <c r="BM1238" s="12">
        <v>8606.7171663275312</v>
      </c>
      <c r="BN1238" s="12">
        <v>0</v>
      </c>
      <c r="BO1238" s="12">
        <v>30.945859096081588</v>
      </c>
      <c r="BP1238" s="12">
        <v>29.235104794763597</v>
      </c>
      <c r="BQ1238" s="48">
        <v>32.585597058607412</v>
      </c>
      <c r="BR1238" s="49">
        <v>6.6358945751406111</v>
      </c>
      <c r="BS1238" s="13">
        <v>31.76173537085004</v>
      </c>
      <c r="BT1238" s="12">
        <v>193.54270245076748</v>
      </c>
      <c r="BV1238" s="14">
        <f>Таблица1[[#This Row],[Lкан_леб,мм]]</f>
        <v>58136.457297549226</v>
      </c>
      <c r="BW1238" s="50">
        <f>Таблица1[[#This Row],[угол обхв4]]+Таблица1[[#This Row],[Lдуг 3,мм]]</f>
        <v>12748.294554302918</v>
      </c>
      <c r="BX1238" s="54">
        <f>Таблица1[[#This Row],[угол обхв5]]+Таблица1[[#This Row],[Y5, мм]]</f>
        <v>58356.821007031853</v>
      </c>
      <c r="BY1238" s="14">
        <f>Таблица1[[#This Row],[угол обхв6]]+Таблица1[[#This Row],[Lдуг 4,мм]]</f>
        <v>15053.059088885597</v>
      </c>
      <c r="BZ1238" s="14">
        <f>Таблица1[[#This Row],[Т1]]+Таблица1[[#This Row],[X6, мм]]</f>
        <v>58565.002532052211</v>
      </c>
      <c r="CA1238" s="14">
        <f>Таблица1[[#This Row],[Т2]]+Таблица1[[#This Row],[Lдуг 5,мм]]</f>
        <v>20533.591271073743</v>
      </c>
      <c r="CB1238" s="14">
        <f>Таблица1[[#This Row],[Т3]]+Таблица1[[#This Row],[Y6, мм]]</f>
        <v>58797.042722671773</v>
      </c>
      <c r="CC1238" s="14">
        <f>Таблица1[[#This Row],[Т4]]+Таблица1[[#This Row],[Lдуг 6,мм]]</f>
        <v>21662.066791410805</v>
      </c>
      <c r="CD1238" s="14">
        <f>Таблица1[[#This Row],[Т5]]+Таблица1[[#This Row],[Lдуг 1,мм]]</f>
        <v>58844.296552005559</v>
      </c>
      <c r="CE1238" s="14">
        <f>Таблица1[[#This Row],[Т6]]+Таблица1[[#This Row],[Lпрям1, мм]]</f>
        <v>22052.361551816328</v>
      </c>
      <c r="CF1238" s="15">
        <f>Таблица1[[#This Row],[Т7]]+Таблица1[[#This Row],[Lдуг 2,мм]]</f>
        <v>59070.470070219897</v>
      </c>
      <c r="CG1238" s="14">
        <f>Таблица1[[#This Row],[Т8]]+Таблица1[[#This Row],[Lпрям2, мм]]</f>
        <v>25974.856259651955</v>
      </c>
      <c r="CH1238" s="14">
        <f>Таблица1[[#This Row],[Т9]]-Таблица1[[#This Row],[Т9]]</f>
        <v>0</v>
      </c>
      <c r="CI1238" s="50">
        <f>Таблица1[[#This Row],[Т9]]-Таблица1[[#This Row],[Т8]]</f>
        <v>37018.108518403569</v>
      </c>
      <c r="CJ1238" s="54">
        <f>Таблица1[[#This Row],[Т9]]-Таблица1[[#This Row],[Т7]]</f>
        <v>226.1735182143384</v>
      </c>
      <c r="CK1238" s="14">
        <f>Таблица1[[#This Row],[Т9]]-Таблица1[[#This Row],[Т6]]</f>
        <v>37408.403278809092</v>
      </c>
      <c r="CL1238" s="14">
        <f>Таблица1[[#This Row],[Т9]]-Таблица1[[#This Row],[Т5]]</f>
        <v>273.42734754812409</v>
      </c>
      <c r="CM1238" s="14">
        <f>Таблица1[[#This Row],[Т9]]-Таблица1[[#This Row],[Т4]]</f>
        <v>38536.878799146158</v>
      </c>
      <c r="CN1238" s="14">
        <f>Таблица1[[#This Row],[Т9]]-Таблица1[[#This Row],[Т3]]</f>
        <v>505.46753816768614</v>
      </c>
      <c r="CO1238" s="14">
        <f>Таблица1[[#This Row],[Т9]]-Таблица1[[#This Row],[Т2]]</f>
        <v>44017.410981334302</v>
      </c>
      <c r="CP1238" s="14">
        <f>Таблица1[[#This Row],[Т9]]-Таблица1[[#This Row],[Т1]]</f>
        <v>713.64906318804424</v>
      </c>
      <c r="CQ1238" s="14">
        <f>Таблица1[[#This Row],[Т9]]-Таблица1[[#This Row],[угол обхв6]]</f>
        <v>46322.175515916977</v>
      </c>
      <c r="CR1238" s="14">
        <f>Таблица1[[#This Row],[Т9]]-Таблица1[[#This Row],[угол обхв5]]</f>
        <v>934.01277267067053</v>
      </c>
      <c r="CS1238" s="14">
        <f>Таблица1[[#This Row],[Т9]]-Таблица1[[#This Row],[угол обхв4]]</f>
        <v>59070.470070219897</v>
      </c>
      <c r="CT1238" s="14">
        <f>Таблица1[[#This Row],[Lкан_прям, мм]]+Таблица1[[#This Row],[Lкан_дуг, мм]]+Таблица1[[#This Row],[Lкан_леб,мм]]</f>
        <v>85045.326329871838</v>
      </c>
      <c r="CU1238" s="16">
        <f>Таблица1[[#This Row],[Lкан_леб,мм]]</f>
        <v>58136.457297549226</v>
      </c>
      <c r="CV1238" s="14">
        <f>2534431-(Таблица1[[#This Row],[Т23]]+Таблица1[[#This Row],[угол обхв3]])</f>
        <v>2449192.1309676776</v>
      </c>
      <c r="CW1238" s="50">
        <f>SUM(X1238:AC1238,AD1238:AI1238)-Таблица1[[#This Row],[lподв_min, мм]]</f>
        <v>22986.37432552714</v>
      </c>
      <c r="CX1238" s="17">
        <f>CW1677-Таблица1[[#This Row],[Суммарная длина каната]]</f>
        <v>-2425487.0738510988</v>
      </c>
    </row>
    <row r="1239" spans="1:102" x14ac:dyDescent="0.25">
      <c r="A1239" s="21">
        <v>1238</v>
      </c>
      <c r="B1239" s="10">
        <v>29.875714285714281</v>
      </c>
      <c r="C1239" s="10">
        <v>128.45918367346943</v>
      </c>
      <c r="D1239" s="11">
        <v>17245.071619201</v>
      </c>
      <c r="E1239" s="11">
        <v>12878.671410917779</v>
      </c>
      <c r="F1239" s="11">
        <v>17131.600311672883</v>
      </c>
      <c r="G1239" s="11">
        <v>12961.407511671076</v>
      </c>
      <c r="H1239" s="11">
        <v>17653.071129200998</v>
      </c>
      <c r="I1239" s="11">
        <v>8904.7756152815782</v>
      </c>
      <c r="J1239" s="11">
        <v>3973.895795636201</v>
      </c>
      <c r="K1239" s="11">
        <v>25974.856259638491</v>
      </c>
      <c r="L1239" s="11">
        <v>934.01277268411741</v>
      </c>
      <c r="M1239" s="11">
        <v>58136.457297549226</v>
      </c>
      <c r="N1239" s="11">
        <v>9430.7461650951063</v>
      </c>
      <c r="O1239" s="11">
        <v>17016.186564069536</v>
      </c>
      <c r="P1239" s="43">
        <v>11683.920079028485</v>
      </c>
      <c r="Q1239" s="11">
        <v>16986.9610242772</v>
      </c>
      <c r="R1239" s="11">
        <v>16449.003323135305</v>
      </c>
      <c r="S1239" s="11">
        <v>14279.524104101134</v>
      </c>
      <c r="T1239" s="11">
        <v>17697.234253562743</v>
      </c>
      <c r="U1239" s="11">
        <v>13662.083787694561</v>
      </c>
      <c r="V1239" s="11">
        <v>17245.071619201</v>
      </c>
      <c r="W1239" s="11">
        <v>12878.671410917779</v>
      </c>
      <c r="X1239" s="12">
        <v>0</v>
      </c>
      <c r="Y1239" s="12">
        <v>203.91201631885505</v>
      </c>
      <c r="Z1239" s="12">
        <v>205.52002493622655</v>
      </c>
      <c r="AA1239" s="44">
        <v>232.04019061955921</v>
      </c>
      <c r="AB1239" s="45">
        <v>47.253829333786491</v>
      </c>
      <c r="AC1239" s="12">
        <v>245.28671147569008</v>
      </c>
      <c r="AD1239" s="12">
        <v>12748.294554302918</v>
      </c>
      <c r="AE1239" s="12">
        <v>2253.3634457419457</v>
      </c>
      <c r="AF1239" s="12">
        <v>5480.5321821881535</v>
      </c>
      <c r="AG1239" s="44">
        <v>1128.4755203370614</v>
      </c>
      <c r="AH1239" s="45">
        <v>390.29476040551634</v>
      </c>
      <c r="AI1239" s="12">
        <v>3973.8957966628996</v>
      </c>
      <c r="AJ1239" s="12">
        <v>-27.89240189123176</v>
      </c>
      <c r="AK1239" s="12">
        <v>0.74313224375148601</v>
      </c>
      <c r="AL1239" s="12">
        <v>29.604480366960352</v>
      </c>
      <c r="AM1239" s="44">
        <v>62.190077425567843</v>
      </c>
      <c r="AN1239" s="45">
        <v>55.554182850427033</v>
      </c>
      <c r="AO1239" s="12">
        <v>89.999999855819624</v>
      </c>
      <c r="AP1239" s="12">
        <v>-2027.4169223507167</v>
      </c>
      <c r="AQ1239" s="12">
        <v>9436.0378193365941</v>
      </c>
      <c r="AR1239" s="12">
        <v>11885.476100726873</v>
      </c>
      <c r="AS1239" s="44">
        <v>16809.87940162166</v>
      </c>
      <c r="AT1239" s="45">
        <v>17360.772380764807</v>
      </c>
      <c r="AU1239" s="12">
        <v>17653.071619201</v>
      </c>
      <c r="AV1239" s="12">
        <v>11412.975279032768</v>
      </c>
      <c r="AW1239" s="12">
        <v>17424.152246934391</v>
      </c>
      <c r="AX1239" s="12">
        <v>17341.69919549242</v>
      </c>
      <c r="AY1239" s="44">
        <v>14469.872353308498</v>
      </c>
      <c r="AZ1239" s="45">
        <v>13431.308121400854</v>
      </c>
      <c r="BA1239" s="12">
        <v>12878.671411944479</v>
      </c>
      <c r="BB1239" s="12">
        <v>9239.8786193152664</v>
      </c>
      <c r="BC1239" s="12">
        <v>11689.211733269973</v>
      </c>
      <c r="BD1239" s="12">
        <v>16650.559344833695</v>
      </c>
      <c r="BE1239" s="44">
        <v>17336.358175076388</v>
      </c>
      <c r="BF1239" s="45">
        <v>17581.533491998936</v>
      </c>
      <c r="BG1239" s="12">
        <v>17653.071629200997</v>
      </c>
      <c r="BH1239" s="12">
        <v>17376.788255646239</v>
      </c>
      <c r="BI1239" s="12">
        <v>17394.926707142055</v>
      </c>
      <c r="BJ1239" s="12">
        <v>14634.262275316354</v>
      </c>
      <c r="BK1239" s="44">
        <v>13471.735538487199</v>
      </c>
      <c r="BL1239" s="45">
        <v>13109.447077211484</v>
      </c>
      <c r="BM1239" s="12">
        <v>8904.77561528158</v>
      </c>
      <c r="BN1239" s="12">
        <v>0</v>
      </c>
      <c r="BO1239" s="12">
        <v>28.635534134983246</v>
      </c>
      <c r="BP1239" s="12">
        <v>28.861348123208867</v>
      </c>
      <c r="BQ1239" s="48">
        <v>32.58559705860749</v>
      </c>
      <c r="BR1239" s="49">
        <v>6.6358945751408154</v>
      </c>
      <c r="BS1239" s="13">
        <v>34.445817005392598</v>
      </c>
      <c r="BT1239" s="12">
        <v>193.54270245076748</v>
      </c>
      <c r="BV1239" s="14">
        <f>Таблица1[[#This Row],[Lкан_леб,мм]]</f>
        <v>58136.457297549226</v>
      </c>
      <c r="BW1239" s="50">
        <f>Таблица1[[#This Row],[угол обхв4]]+Таблица1[[#This Row],[Lдуг 3,мм]]</f>
        <v>12748.294554302918</v>
      </c>
      <c r="BX1239" s="54">
        <f>Таблица1[[#This Row],[угол обхв5]]+Таблица1[[#This Row],[Y5, мм]]</f>
        <v>58340.369313868083</v>
      </c>
      <c r="BY1239" s="14">
        <f>Таблица1[[#This Row],[угол обхв6]]+Таблица1[[#This Row],[Lдуг 4,мм]]</f>
        <v>15001.658000044863</v>
      </c>
      <c r="BZ1239" s="14">
        <f>Таблица1[[#This Row],[Т1]]+Таблица1[[#This Row],[X6, мм]]</f>
        <v>58545.889338804307</v>
      </c>
      <c r="CA1239" s="14">
        <f>Таблица1[[#This Row],[Т2]]+Таблица1[[#This Row],[Lдуг 5,мм]]</f>
        <v>20482.190182233018</v>
      </c>
      <c r="CB1239" s="14">
        <f>Таблица1[[#This Row],[Т3]]+Таблица1[[#This Row],[Y6, мм]]</f>
        <v>58777.929529423869</v>
      </c>
      <c r="CC1239" s="14">
        <f>Таблица1[[#This Row],[Т4]]+Таблица1[[#This Row],[Lдуг 6,мм]]</f>
        <v>21610.665702570081</v>
      </c>
      <c r="CD1239" s="14">
        <f>Таблица1[[#This Row],[Т5]]+Таблица1[[#This Row],[Lдуг 1,мм]]</f>
        <v>58825.183358757655</v>
      </c>
      <c r="CE1239" s="14">
        <f>Таблица1[[#This Row],[Т6]]+Таблица1[[#This Row],[Lпрям1, мм]]</f>
        <v>22000.960462975596</v>
      </c>
      <c r="CF1239" s="15">
        <f>Таблица1[[#This Row],[Т7]]+Таблица1[[#This Row],[Lдуг 2,мм]]</f>
        <v>59070.470070233343</v>
      </c>
      <c r="CG1239" s="14">
        <f>Таблица1[[#This Row],[Т8]]+Таблица1[[#This Row],[Lпрям2, мм]]</f>
        <v>25974.856259638495</v>
      </c>
      <c r="CH1239" s="14">
        <f>Таблица1[[#This Row],[Т9]]-Таблица1[[#This Row],[Т9]]</f>
        <v>0</v>
      </c>
      <c r="CI1239" s="50">
        <f>Таблица1[[#This Row],[Т9]]-Таблица1[[#This Row],[Т8]]</f>
        <v>37069.509607257743</v>
      </c>
      <c r="CJ1239" s="54">
        <f>Таблица1[[#This Row],[Т9]]-Таблица1[[#This Row],[Т7]]</f>
        <v>245.28671147568821</v>
      </c>
      <c r="CK1239" s="14">
        <f>Таблица1[[#This Row],[Т9]]-Таблица1[[#This Row],[Т6]]</f>
        <v>37459.804367663266</v>
      </c>
      <c r="CL1239" s="14">
        <f>Таблица1[[#This Row],[Т9]]-Таблица1[[#This Row],[Т5]]</f>
        <v>292.5405408094739</v>
      </c>
      <c r="CM1239" s="14">
        <f>Таблица1[[#This Row],[Т9]]-Таблица1[[#This Row],[Т4]]</f>
        <v>38588.279888000325</v>
      </c>
      <c r="CN1239" s="14">
        <f>Таблица1[[#This Row],[Т9]]-Таблица1[[#This Row],[Т3]]</f>
        <v>524.58073142903595</v>
      </c>
      <c r="CO1239" s="14">
        <f>Таблица1[[#This Row],[Т9]]-Таблица1[[#This Row],[Т2]]</f>
        <v>44068.812070188476</v>
      </c>
      <c r="CP1239" s="14">
        <f>Таблица1[[#This Row],[Т9]]-Таблица1[[#This Row],[Т1]]</f>
        <v>730.10075636526017</v>
      </c>
      <c r="CQ1239" s="14">
        <f>Таблица1[[#This Row],[Т9]]-Таблица1[[#This Row],[угол обхв6]]</f>
        <v>46322.175515930423</v>
      </c>
      <c r="CR1239" s="14">
        <f>Таблица1[[#This Row],[Т9]]-Таблица1[[#This Row],[угол обхв5]]</f>
        <v>934.0127726841165</v>
      </c>
      <c r="CS1239" s="14">
        <f>Таблица1[[#This Row],[Т9]]-Таблица1[[#This Row],[угол обхв4]]</f>
        <v>59070.470070233343</v>
      </c>
      <c r="CT1239" s="14">
        <f>Таблица1[[#This Row],[Lкан_прям, мм]]+Таблица1[[#This Row],[Lкан_дуг, мм]]+Таблица1[[#This Row],[Lкан_леб,мм]]</f>
        <v>85045.326329871838</v>
      </c>
      <c r="CU1239" s="16">
        <f>Таблица1[[#This Row],[Lкан_леб,мм]]</f>
        <v>58136.457297549226</v>
      </c>
      <c r="CV1239" s="14">
        <f>2534431-(Таблица1[[#This Row],[Т23]]+Таблица1[[#This Row],[угол обхв3]])</f>
        <v>2449192.1309676776</v>
      </c>
      <c r="CW1239" s="50">
        <f>SUM(X1239:AC1239,AD1239:AI1239)-Таблица1[[#This Row],[lподв_min, мм]]</f>
        <v>22934.973236686412</v>
      </c>
      <c r="CX1239" s="17">
        <f>CW1678-Таблица1[[#This Row],[Суммарная длина каната]]</f>
        <v>-2425543.9587953626</v>
      </c>
    </row>
    <row r="1240" spans="1:102" x14ac:dyDescent="0.25">
      <c r="A1240" s="21">
        <v>1239</v>
      </c>
      <c r="B1240" s="10">
        <v>29.875714285714281</v>
      </c>
      <c r="C1240" s="10">
        <v>131.14326530612249</v>
      </c>
      <c r="D1240" s="11">
        <v>17378.711388382304</v>
      </c>
      <c r="E1240" s="11">
        <v>13234.779834069041</v>
      </c>
      <c r="F1240" s="11">
        <v>17261.490124493193</v>
      </c>
      <c r="G1240" s="11">
        <v>13312.111427174572</v>
      </c>
      <c r="H1240" s="11">
        <v>17786.710898382302</v>
      </c>
      <c r="I1240" s="11">
        <v>9208.9204084466546</v>
      </c>
      <c r="J1240" s="11">
        <v>4025.859425622386</v>
      </c>
      <c r="K1240" s="11">
        <v>25974.856259625238</v>
      </c>
      <c r="L1240" s="11">
        <v>934.01277269736727</v>
      </c>
      <c r="M1240" s="11">
        <v>58136.457297549226</v>
      </c>
      <c r="N1240" s="11">
        <v>9430.7461650951063</v>
      </c>
      <c r="O1240" s="11">
        <v>17016.186564069536</v>
      </c>
      <c r="P1240" s="43">
        <v>11631.274050418277</v>
      </c>
      <c r="Q1240" s="11">
        <v>17078.139568230938</v>
      </c>
      <c r="R1240" s="11">
        <v>16517.916007955053</v>
      </c>
      <c r="S1240" s="11">
        <v>14596.81665920818</v>
      </c>
      <c r="T1240" s="11">
        <v>17793.691603042626</v>
      </c>
      <c r="U1240" s="11">
        <v>14038.507039929633</v>
      </c>
      <c r="V1240" s="11">
        <v>17378.711388382304</v>
      </c>
      <c r="W1240" s="11">
        <v>13234.779834069041</v>
      </c>
      <c r="X1240" s="12">
        <v>0</v>
      </c>
      <c r="Y1240" s="12">
        <v>187.13653716078556</v>
      </c>
      <c r="Z1240" s="12">
        <v>203.18231084639896</v>
      </c>
      <c r="AA1240" s="44">
        <v>232.04019061955907</v>
      </c>
      <c r="AB1240" s="45">
        <v>47.253829333785312</v>
      </c>
      <c r="AC1240" s="12">
        <v>264.39990473683832</v>
      </c>
      <c r="AD1240" s="12">
        <v>12748.294554302918</v>
      </c>
      <c r="AE1240" s="12">
        <v>2201.3998157557585</v>
      </c>
      <c r="AF1240" s="12">
        <v>5480.5321821881516</v>
      </c>
      <c r="AG1240" s="44">
        <v>1128.4755203370592</v>
      </c>
      <c r="AH1240" s="45">
        <v>390.29476040551776</v>
      </c>
      <c r="AI1240" s="12">
        <v>4025.8594266358327</v>
      </c>
      <c r="AJ1240" s="12">
        <v>-27.89240189123176</v>
      </c>
      <c r="AK1240" s="12">
        <v>-1.6126622539618931</v>
      </c>
      <c r="AL1240" s="12">
        <v>26.920398734307295</v>
      </c>
      <c r="AM1240" s="44">
        <v>59.505995792914767</v>
      </c>
      <c r="AN1240" s="45">
        <v>52.870101217774113</v>
      </c>
      <c r="AO1240" s="12">
        <v>89.999999857680635</v>
      </c>
      <c r="AP1240" s="12">
        <v>-2027.4169223507167</v>
      </c>
      <c r="AQ1240" s="12">
        <v>9419.2640047365276</v>
      </c>
      <c r="AR1240" s="12">
        <v>11815.996941047684</v>
      </c>
      <c r="AS1240" s="44">
        <v>16869.482373196835</v>
      </c>
      <c r="AT1240" s="45">
        <v>17468.405831908098</v>
      </c>
      <c r="AU1240" s="12">
        <v>17786.711388382304</v>
      </c>
      <c r="AV1240" s="12">
        <v>11412.975279032768</v>
      </c>
      <c r="AW1240" s="12">
        <v>17424.024963430729</v>
      </c>
      <c r="AX1240" s="12">
        <v>17441.927217385659</v>
      </c>
      <c r="AY1240" s="44">
        <v>14803.855522300801</v>
      </c>
      <c r="AZ1240" s="45">
        <v>13792.228402818302</v>
      </c>
      <c r="BA1240" s="12">
        <v>13234.779835082489</v>
      </c>
      <c r="BB1240" s="12">
        <v>9239.8786193152664</v>
      </c>
      <c r="BC1240" s="12">
        <v>11619.791890059698</v>
      </c>
      <c r="BD1240" s="12">
        <v>16702.638898584461</v>
      </c>
      <c r="BE1240" s="44">
        <v>17442.125237800843</v>
      </c>
      <c r="BF1240" s="45">
        <v>17703.997159516832</v>
      </c>
      <c r="BG1240" s="12">
        <v>17786.7113983823</v>
      </c>
      <c r="BH1240" s="12">
        <v>17376.788255646239</v>
      </c>
      <c r="BI1240" s="12">
        <v>17485.977967592131</v>
      </c>
      <c r="BJ1240" s="12">
        <v>14960.604308362897</v>
      </c>
      <c r="BK1240" s="44">
        <v>13831.468176837014</v>
      </c>
      <c r="BL1240" s="45">
        <v>13481.058471180371</v>
      </c>
      <c r="BM1240" s="12">
        <v>9208.9204084466564</v>
      </c>
      <c r="BN1240" s="12">
        <v>0</v>
      </c>
      <c r="BO1240" s="12">
        <v>26.279739637269866</v>
      </c>
      <c r="BP1240" s="12">
        <v>28.533060988269188</v>
      </c>
      <c r="BQ1240" s="48">
        <v>32.585597058607476</v>
      </c>
      <c r="BR1240" s="49">
        <v>6.6358945751406493</v>
      </c>
      <c r="BS1240" s="13">
        <v>37.129898639906514</v>
      </c>
      <c r="BT1240" s="12">
        <v>193.54270245076748</v>
      </c>
      <c r="BV1240" s="14">
        <f>Таблица1[[#This Row],[Lкан_леб,мм]]</f>
        <v>58136.457297549226</v>
      </c>
      <c r="BW1240" s="50">
        <f>Таблица1[[#This Row],[угол обхв4]]+Таблица1[[#This Row],[Lдуг 3,мм]]</f>
        <v>12748.294554302918</v>
      </c>
      <c r="BX1240" s="54">
        <f>Таблица1[[#This Row],[угол обхв5]]+Таблица1[[#This Row],[Y5, мм]]</f>
        <v>58323.593834710009</v>
      </c>
      <c r="BY1240" s="14">
        <f>Таблица1[[#This Row],[угол обхв6]]+Таблица1[[#This Row],[Lдуг 4,мм]]</f>
        <v>14949.694370058676</v>
      </c>
      <c r="BZ1240" s="14">
        <f>Таблица1[[#This Row],[Т1]]+Таблица1[[#This Row],[X6, мм]]</f>
        <v>58526.77614555641</v>
      </c>
      <c r="CA1240" s="14">
        <f>Таблица1[[#This Row],[Т2]]+Таблица1[[#This Row],[Lдуг 5,мм]]</f>
        <v>20430.22655224683</v>
      </c>
      <c r="CB1240" s="14">
        <f>Таблица1[[#This Row],[Т3]]+Таблица1[[#This Row],[Y6, мм]]</f>
        <v>58758.816336175973</v>
      </c>
      <c r="CC1240" s="14">
        <f>Таблица1[[#This Row],[Т4]]+Таблица1[[#This Row],[Lдуг 6,мм]]</f>
        <v>21558.702072583888</v>
      </c>
      <c r="CD1240" s="14">
        <f>Таблица1[[#This Row],[Т5]]+Таблица1[[#This Row],[Lдуг 1,мм]]</f>
        <v>58806.070165509758</v>
      </c>
      <c r="CE1240" s="14">
        <f>Таблица1[[#This Row],[Т6]]+Таблица1[[#This Row],[Lпрям1, мм]]</f>
        <v>21948.996832989407</v>
      </c>
      <c r="CF1240" s="15">
        <f>Таблица1[[#This Row],[Т7]]+Таблица1[[#This Row],[Lдуг 2,мм]]</f>
        <v>59070.4700702466</v>
      </c>
      <c r="CG1240" s="14">
        <f>Таблица1[[#This Row],[Т8]]+Таблица1[[#This Row],[Lпрям2, мм]]</f>
        <v>25974.856259625241</v>
      </c>
      <c r="CH1240" s="14">
        <f>Таблица1[[#This Row],[Т9]]-Таблица1[[#This Row],[Т9]]</f>
        <v>0</v>
      </c>
      <c r="CI1240" s="50">
        <f>Таблица1[[#This Row],[Т9]]-Таблица1[[#This Row],[Т8]]</f>
        <v>37121.473237257189</v>
      </c>
      <c r="CJ1240" s="54">
        <f>Таблица1[[#This Row],[Т9]]-Таблица1[[#This Row],[Т7]]</f>
        <v>264.39990473684156</v>
      </c>
      <c r="CK1240" s="14">
        <f>Таблица1[[#This Row],[Т9]]-Таблица1[[#This Row],[Т6]]</f>
        <v>37511.767997662711</v>
      </c>
      <c r="CL1240" s="14">
        <f>Таблица1[[#This Row],[Т9]]-Таблица1[[#This Row],[Т5]]</f>
        <v>311.65373407062725</v>
      </c>
      <c r="CM1240" s="14">
        <f>Таблица1[[#This Row],[Т9]]-Таблица1[[#This Row],[Т4]]</f>
        <v>38640.24351799977</v>
      </c>
      <c r="CN1240" s="14">
        <f>Таблица1[[#This Row],[Т9]]-Таблица1[[#This Row],[Т3]]</f>
        <v>543.69392469018931</v>
      </c>
      <c r="CO1240" s="14">
        <f>Таблица1[[#This Row],[Т9]]-Таблица1[[#This Row],[Т2]]</f>
        <v>44120.775700187922</v>
      </c>
      <c r="CP1240" s="14">
        <f>Таблица1[[#This Row],[Т9]]-Таблица1[[#This Row],[Т1]]</f>
        <v>746.87623553659068</v>
      </c>
      <c r="CQ1240" s="14">
        <f>Таблица1[[#This Row],[Т9]]-Таблица1[[#This Row],[угол обхв6]]</f>
        <v>46322.17551594368</v>
      </c>
      <c r="CR1240" s="14">
        <f>Таблица1[[#This Row],[Т9]]-Таблица1[[#This Row],[угол обхв5]]</f>
        <v>934.01277269737329</v>
      </c>
      <c r="CS1240" s="14">
        <f>Таблица1[[#This Row],[Т9]]-Таблица1[[#This Row],[угол обхв4]]</f>
        <v>59070.4700702466</v>
      </c>
      <c r="CT1240" s="14">
        <f>Таблица1[[#This Row],[Lкан_прям, мм]]+Таблица1[[#This Row],[Lкан_дуг, мм]]+Таблица1[[#This Row],[Lкан_леб,мм]]</f>
        <v>85045.326329871838</v>
      </c>
      <c r="CU1240" s="16">
        <f>Таблица1[[#This Row],[Lкан_леб,мм]]</f>
        <v>58136.457297549226</v>
      </c>
      <c r="CV1240" s="14">
        <f>2534431-(Таблица1[[#This Row],[Т23]]+Таблица1[[#This Row],[угол обхв3]])</f>
        <v>2449192.1309676776</v>
      </c>
      <c r="CW1240" s="50">
        <f>SUM(X1240:AC1240,AD1240:AI1240)-Таблица1[[#This Row],[lподв_min, мм]]</f>
        <v>22883.009606700223</v>
      </c>
      <c r="CX1240" s="17">
        <f>CW1679-Таблица1[[#This Row],[Суммарная длина каната]]</f>
        <v>-2425602.4197590947</v>
      </c>
    </row>
    <row r="1241" spans="1:102" x14ac:dyDescent="0.25">
      <c r="A1241" s="21">
        <v>1240</v>
      </c>
      <c r="B1241" s="10">
        <v>29.875714285714281</v>
      </c>
      <c r="C1241" s="10">
        <v>133.82734693877552</v>
      </c>
      <c r="D1241" s="11">
        <v>17495.528368361043</v>
      </c>
      <c r="E1241" s="11">
        <v>13596.755786495107</v>
      </c>
      <c r="F1241" s="11">
        <v>17374.814349405508</v>
      </c>
      <c r="G1241" s="11">
        <v>13668.513194667385</v>
      </c>
      <c r="H1241" s="11">
        <v>17903.527878361041</v>
      </c>
      <c r="I1241" s="11">
        <v>9518.4475602108851</v>
      </c>
      <c r="J1241" s="11">
        <v>4078.3082262842213</v>
      </c>
      <c r="K1241" s="11">
        <v>25974.856259612203</v>
      </c>
      <c r="L1241" s="11">
        <v>934.01277271040965</v>
      </c>
      <c r="M1241" s="11">
        <v>58136.457297549226</v>
      </c>
      <c r="N1241" s="11">
        <v>9430.7461650951063</v>
      </c>
      <c r="O1241" s="11">
        <v>17016.186564069536</v>
      </c>
      <c r="P1241" s="43">
        <v>11574.415984910589</v>
      </c>
      <c r="Q1241" s="11">
        <v>17166.752725226241</v>
      </c>
      <c r="R1241" s="11">
        <v>16571.894619653791</v>
      </c>
      <c r="S1241" s="11">
        <v>14916.988227487596</v>
      </c>
      <c r="T1241" s="11">
        <v>17872.415633567132</v>
      </c>
      <c r="U1241" s="11">
        <v>14419.034321618985</v>
      </c>
      <c r="V1241" s="11">
        <v>17495.528368361043</v>
      </c>
      <c r="W1241" s="11">
        <v>13596.755786495107</v>
      </c>
      <c r="X1241" s="12">
        <v>0</v>
      </c>
      <c r="Y1241" s="12">
        <v>170.01027031252289</v>
      </c>
      <c r="Z1241" s="12">
        <v>201.19538444676473</v>
      </c>
      <c r="AA1241" s="44">
        <v>232.04019061955935</v>
      </c>
      <c r="AB1241" s="45">
        <v>47.253829333789881</v>
      </c>
      <c r="AC1241" s="12">
        <v>283.51309799777289</v>
      </c>
      <c r="AD1241" s="12">
        <v>12748.294554302918</v>
      </c>
      <c r="AE1241" s="12">
        <v>2148.9510150939245</v>
      </c>
      <c r="AF1241" s="12">
        <v>5480.5321821881498</v>
      </c>
      <c r="AG1241" s="44">
        <v>1128.4755203370607</v>
      </c>
      <c r="AH1241" s="45">
        <v>390.2947604055143</v>
      </c>
      <c r="AI1241" s="12">
        <v>4078.3082272846336</v>
      </c>
      <c r="AJ1241" s="12">
        <v>-27.89240189123176</v>
      </c>
      <c r="AK1241" s="12">
        <v>-4.0177181589135325</v>
      </c>
      <c r="AL1241" s="12">
        <v>24.236317101654272</v>
      </c>
      <c r="AM1241" s="44">
        <v>56.821914160261784</v>
      </c>
      <c r="AN1241" s="45">
        <v>50.186019585120491</v>
      </c>
      <c r="AO1241" s="12">
        <v>89.999999859510922</v>
      </c>
      <c r="AP1241" s="12">
        <v>-2027.4169223507167</v>
      </c>
      <c r="AQ1241" s="12">
        <v>9402.1596625082839</v>
      </c>
      <c r="AR1241" s="12">
        <v>11741.900434333324</v>
      </c>
      <c r="AS1241" s="44">
        <v>16913.379881535679</v>
      </c>
      <c r="AT1241" s="45">
        <v>17559.019690587829</v>
      </c>
      <c r="AU1241" s="12">
        <v>17903.528368361043</v>
      </c>
      <c r="AV1241" s="12">
        <v>11412.975279032768</v>
      </c>
      <c r="AW1241" s="12">
        <v>17423.183875940085</v>
      </c>
      <c r="AX1241" s="12">
        <v>17538.791646848109</v>
      </c>
      <c r="AY1241" s="44">
        <v>15140.263429687609</v>
      </c>
      <c r="AZ1241" s="45">
        <v>14157.793086504555</v>
      </c>
      <c r="BA1241" s="12">
        <v>13596.75578749552</v>
      </c>
      <c r="BB1241" s="12">
        <v>9239.8786193152664</v>
      </c>
      <c r="BC1241" s="12">
        <v>11545.829482323767</v>
      </c>
      <c r="BD1241" s="12">
        <v>16739.379069076527</v>
      </c>
      <c r="BE1241" s="44">
        <v>17530.930371685245</v>
      </c>
      <c r="BF1241" s="45">
        <v>17808.924311340346</v>
      </c>
      <c r="BG1241" s="12">
        <v>17903.528378361043</v>
      </c>
      <c r="BH1241" s="12">
        <v>17376.788255646239</v>
      </c>
      <c r="BI1241" s="12">
        <v>17573.750037096794</v>
      </c>
      <c r="BJ1241" s="12">
        <v>15289.027149109465</v>
      </c>
      <c r="BK1241" s="44">
        <v>14195.759119418974</v>
      </c>
      <c r="BL1241" s="45">
        <v>13857.997021609537</v>
      </c>
      <c r="BM1241" s="12">
        <v>9518.4475602108869</v>
      </c>
      <c r="BN1241" s="12">
        <v>0</v>
      </c>
      <c r="BO1241" s="12">
        <v>23.874683732318228</v>
      </c>
      <c r="BP1241" s="12">
        <v>28.254035260567807</v>
      </c>
      <c r="BQ1241" s="48">
        <v>32.585597058607512</v>
      </c>
      <c r="BR1241" s="49">
        <v>6.6358945751412923</v>
      </c>
      <c r="BS1241" s="13">
        <v>39.813980274390438</v>
      </c>
      <c r="BT1241" s="12">
        <v>193.54270245076748</v>
      </c>
      <c r="BV1241" s="14">
        <f>Таблица1[[#This Row],[Lкан_леб,мм]]</f>
        <v>58136.457297549226</v>
      </c>
      <c r="BW1241" s="50">
        <f>Таблица1[[#This Row],[угол обхв4]]+Таблица1[[#This Row],[Lдуг 3,мм]]</f>
        <v>12748.294554302918</v>
      </c>
      <c r="BX1241" s="54">
        <f>Таблица1[[#This Row],[угол обхв5]]+Таблица1[[#This Row],[Y5, мм]]</f>
        <v>58306.46756786175</v>
      </c>
      <c r="BY1241" s="14">
        <f>Таблица1[[#This Row],[угол обхв6]]+Таблица1[[#This Row],[Lдуг 4,мм]]</f>
        <v>14897.245569396842</v>
      </c>
      <c r="BZ1241" s="14">
        <f>Таблица1[[#This Row],[Т1]]+Таблица1[[#This Row],[X6, мм]]</f>
        <v>58507.662952308514</v>
      </c>
      <c r="CA1241" s="14">
        <f>Таблица1[[#This Row],[Т2]]+Таблица1[[#This Row],[Lдуг 5,мм]]</f>
        <v>20377.777751584992</v>
      </c>
      <c r="CB1241" s="14">
        <f>Таблица1[[#This Row],[Т3]]+Таблица1[[#This Row],[Y6, мм]]</f>
        <v>58739.703142928076</v>
      </c>
      <c r="CC1241" s="14">
        <f>Таблица1[[#This Row],[Т4]]+Таблица1[[#This Row],[Lдуг 6,мм]]</f>
        <v>21506.253271922054</v>
      </c>
      <c r="CD1241" s="14">
        <f>Таблица1[[#This Row],[Т5]]+Таблица1[[#This Row],[Lдуг 1,мм]]</f>
        <v>58786.956972261869</v>
      </c>
      <c r="CE1241" s="14">
        <f>Таблица1[[#This Row],[Т6]]+Таблица1[[#This Row],[Lпрям1, мм]]</f>
        <v>21896.54803232757</v>
      </c>
      <c r="CF1241" s="15">
        <f>Таблица1[[#This Row],[Т7]]+Таблица1[[#This Row],[Lдуг 2,мм]]</f>
        <v>59070.470070259638</v>
      </c>
      <c r="CG1241" s="14">
        <f>Таблица1[[#This Row],[Т8]]+Таблица1[[#This Row],[Lпрям2, мм]]</f>
        <v>25974.856259612203</v>
      </c>
      <c r="CH1241" s="14">
        <f>Таблица1[[#This Row],[Т9]]-Таблица1[[#This Row],[Т9]]</f>
        <v>0</v>
      </c>
      <c r="CI1241" s="50">
        <f>Таблица1[[#This Row],[Т9]]-Таблица1[[#This Row],[Т8]]</f>
        <v>37173.922037932069</v>
      </c>
      <c r="CJ1241" s="54">
        <f>Таблица1[[#This Row],[Т9]]-Таблица1[[#This Row],[Т7]]</f>
        <v>283.51309799776936</v>
      </c>
      <c r="CK1241" s="14">
        <f>Таблица1[[#This Row],[Т9]]-Таблица1[[#This Row],[Т6]]</f>
        <v>37564.216798337584</v>
      </c>
      <c r="CL1241" s="14">
        <f>Таблица1[[#This Row],[Т9]]-Таблица1[[#This Row],[Т5]]</f>
        <v>330.76692733156233</v>
      </c>
      <c r="CM1241" s="14">
        <f>Таблица1[[#This Row],[Т9]]-Таблица1[[#This Row],[Т4]]</f>
        <v>38692.692318674643</v>
      </c>
      <c r="CN1241" s="14">
        <f>Таблица1[[#This Row],[Т9]]-Таблица1[[#This Row],[Т3]]</f>
        <v>562.80711795112438</v>
      </c>
      <c r="CO1241" s="14">
        <f>Таблица1[[#This Row],[Т9]]-Таблица1[[#This Row],[Т2]]</f>
        <v>44173.224500862794</v>
      </c>
      <c r="CP1241" s="14">
        <f>Таблица1[[#This Row],[Т9]]-Таблица1[[#This Row],[Т1]]</f>
        <v>764.00250239788875</v>
      </c>
      <c r="CQ1241" s="14">
        <f>Таблица1[[#This Row],[Т9]]-Таблица1[[#This Row],[угол обхв6]]</f>
        <v>46322.175515956718</v>
      </c>
      <c r="CR1241" s="14">
        <f>Таблица1[[#This Row],[Т9]]-Таблица1[[#This Row],[угол обхв5]]</f>
        <v>934.01277271041181</v>
      </c>
      <c r="CS1241" s="14">
        <f>Таблица1[[#This Row],[Т9]]-Таблица1[[#This Row],[угол обхв4]]</f>
        <v>59070.470070259638</v>
      </c>
      <c r="CT1241" s="14">
        <f>Таблица1[[#This Row],[Lкан_прям, мм]]+Таблица1[[#This Row],[Lкан_дуг, мм]]+Таблица1[[#This Row],[Lкан_леб,мм]]</f>
        <v>85045.326329871838</v>
      </c>
      <c r="CU1241" s="16">
        <f>Таблица1[[#This Row],[Lкан_леб,мм]]</f>
        <v>58136.457297549226</v>
      </c>
      <c r="CV1241" s="14">
        <f>2534431-(Таблица1[[#This Row],[Т23]]+Таблица1[[#This Row],[угол обхв3]])</f>
        <v>2449192.1309676776</v>
      </c>
      <c r="CW1241" s="50">
        <f>SUM(X1241:AC1241,AD1241:AI1241)-Таблица1[[#This Row],[lподв_min, мм]]</f>
        <v>22830.560806038389</v>
      </c>
      <c r="CX1241" s="17">
        <f>CW1680-Таблица1[[#This Row],[Суммарная длина каната]]</f>
        <v>-2425662.441514506</v>
      </c>
    </row>
    <row r="1242" spans="1:102" x14ac:dyDescent="0.25">
      <c r="A1242" s="21">
        <v>1241</v>
      </c>
      <c r="B1242" s="10">
        <v>29.875714285714281</v>
      </c>
      <c r="C1242" s="10">
        <v>136.51142857142858</v>
      </c>
      <c r="D1242" s="11">
        <v>17595.266244903087</v>
      </c>
      <c r="E1242" s="11">
        <v>13963.805037861997</v>
      </c>
      <c r="F1242" s="11">
        <v>17471.324335811929</v>
      </c>
      <c r="G1242" s="11">
        <v>14029.830814425695</v>
      </c>
      <c r="H1242" s="11">
        <v>18003.265754903085</v>
      </c>
      <c r="I1242" s="11">
        <v>9832.6458440019724</v>
      </c>
      <c r="J1242" s="11">
        <v>4131.159193860025</v>
      </c>
      <c r="K1242" s="11">
        <v>25974.856259599404</v>
      </c>
      <c r="L1242" s="11">
        <v>934.01277272320306</v>
      </c>
      <c r="M1242" s="11">
        <v>58136.457297549226</v>
      </c>
      <c r="N1242" s="11">
        <v>9430.7461650951063</v>
      </c>
      <c r="O1242" s="11">
        <v>17016.186564069536</v>
      </c>
      <c r="P1242" s="43">
        <v>11513.470637755194</v>
      </c>
      <c r="Q1242" s="11">
        <v>17252.606064509342</v>
      </c>
      <c r="R1242" s="11">
        <v>16610.820720941669</v>
      </c>
      <c r="S1242" s="11">
        <v>15239.336303787037</v>
      </c>
      <c r="T1242" s="11">
        <v>17933.233612631167</v>
      </c>
      <c r="U1242" s="11">
        <v>14802.83069798864</v>
      </c>
      <c r="V1242" s="11">
        <v>17595.266244903087</v>
      </c>
      <c r="W1242" s="11">
        <v>13963.805037861997</v>
      </c>
      <c r="X1242" s="12">
        <v>0</v>
      </c>
      <c r="Y1242" s="12">
        <v>152.50368621731621</v>
      </c>
      <c r="Z1242" s="12">
        <v>199.58877529407431</v>
      </c>
      <c r="AA1242" s="44">
        <v>232.04019061955825</v>
      </c>
      <c r="AB1242" s="45">
        <v>47.253829333787309</v>
      </c>
      <c r="AC1242" s="12">
        <v>302.62629125846689</v>
      </c>
      <c r="AD1242" s="12">
        <v>12748.294554302918</v>
      </c>
      <c r="AE1242" s="12">
        <v>2096.1000475181163</v>
      </c>
      <c r="AF1242" s="12">
        <v>5480.5321821881498</v>
      </c>
      <c r="AG1242" s="44">
        <v>1128.4755203370653</v>
      </c>
      <c r="AH1242" s="45">
        <v>390.2947604055156</v>
      </c>
      <c r="AI1242" s="12">
        <v>4131.1591948476407</v>
      </c>
      <c r="AJ1242" s="12">
        <v>-27.89240189123176</v>
      </c>
      <c r="AK1242" s="12">
        <v>-6.4761823313306781</v>
      </c>
      <c r="AL1242" s="12">
        <v>21.552235469001221</v>
      </c>
      <c r="AM1242" s="44">
        <v>54.13783252760858</v>
      </c>
      <c r="AN1242" s="45">
        <v>47.501937952467657</v>
      </c>
      <c r="AO1242" s="12">
        <v>89.999999861308225</v>
      </c>
      <c r="AP1242" s="12">
        <v>-2027.4169223507167</v>
      </c>
      <c r="AQ1242" s="12">
        <v>9384.7277718921414</v>
      </c>
      <c r="AR1242" s="12">
        <v>11663.349159597345</v>
      </c>
      <c r="AS1242" s="44">
        <v>16941.475608823519</v>
      </c>
      <c r="AT1242" s="45">
        <v>17632.41513620624</v>
      </c>
      <c r="AU1242" s="12">
        <v>18003.266244903087</v>
      </c>
      <c r="AV1242" s="12">
        <v>11412.975279032768</v>
      </c>
      <c r="AW1242" s="12">
        <v>17421.583045908013</v>
      </c>
      <c r="AX1242" s="12">
        <v>17632.079948578343</v>
      </c>
      <c r="AY1242" s="44">
        <v>15478.357945317333</v>
      </c>
      <c r="AZ1242" s="45">
        <v>14527.200067903037</v>
      </c>
      <c r="BA1242" s="12">
        <v>13963.805038849614</v>
      </c>
      <c r="BB1242" s="12">
        <v>9239.8786193152664</v>
      </c>
      <c r="BC1242" s="12">
        <v>11467.452244552229</v>
      </c>
      <c r="BD1242" s="12">
        <v>16760.699242783819</v>
      </c>
      <c r="BE1242" s="44">
        <v>17602.578724749314</v>
      </c>
      <c r="BF1242" s="45">
        <v>17896.08472132801</v>
      </c>
      <c r="BG1242" s="12">
        <v>18003.266254903087</v>
      </c>
      <c r="BH1242" s="12">
        <v>17376.788255646239</v>
      </c>
      <c r="BI1242" s="12">
        <v>17658.002546347823</v>
      </c>
      <c r="BJ1242" s="12">
        <v>15618.810187856034</v>
      </c>
      <c r="BK1242" s="44">
        <v>14563.809056458342</v>
      </c>
      <c r="BL1242" s="45">
        <v>14239.4356679476</v>
      </c>
      <c r="BM1242" s="12">
        <v>9832.6458440019742</v>
      </c>
      <c r="BN1242" s="12">
        <v>0</v>
      </c>
      <c r="BO1242" s="12">
        <v>21.416219559901084</v>
      </c>
      <c r="BP1242" s="12">
        <v>28.028417800331898</v>
      </c>
      <c r="BQ1242" s="48">
        <v>32.585597058607355</v>
      </c>
      <c r="BR1242" s="49">
        <v>6.6358945751409291</v>
      </c>
      <c r="BS1242" s="13">
        <v>42.498061908840569</v>
      </c>
      <c r="BT1242" s="12">
        <v>193.54270245076748</v>
      </c>
      <c r="BV1242" s="14">
        <f>Таблица1[[#This Row],[Lкан_леб,мм]]</f>
        <v>58136.457297549226</v>
      </c>
      <c r="BW1242" s="50">
        <f>Таблица1[[#This Row],[угол обхв4]]+Таблица1[[#This Row],[Lдуг 3,мм]]</f>
        <v>12748.294554302918</v>
      </c>
      <c r="BX1242" s="54">
        <f>Таблица1[[#This Row],[угол обхв5]]+Таблица1[[#This Row],[Y5, мм]]</f>
        <v>58288.960983766541</v>
      </c>
      <c r="BY1242" s="14">
        <f>Таблица1[[#This Row],[угол обхв6]]+Таблица1[[#This Row],[Lдуг 4,мм]]</f>
        <v>14844.394601821034</v>
      </c>
      <c r="BZ1242" s="14">
        <f>Таблица1[[#This Row],[Т1]]+Таблица1[[#This Row],[X6, мм]]</f>
        <v>58488.549759060617</v>
      </c>
      <c r="CA1242" s="14">
        <f>Таблица1[[#This Row],[Т2]]+Таблица1[[#This Row],[Lдуг 5,мм]]</f>
        <v>20324.926784009185</v>
      </c>
      <c r="CB1242" s="14">
        <f>Таблица1[[#This Row],[Т3]]+Таблица1[[#This Row],[Y6, мм]]</f>
        <v>58720.589949680172</v>
      </c>
      <c r="CC1242" s="14">
        <f>Таблица1[[#This Row],[Т4]]+Таблица1[[#This Row],[Lдуг 6,мм]]</f>
        <v>21453.402304346251</v>
      </c>
      <c r="CD1242" s="14">
        <f>Таблица1[[#This Row],[Т5]]+Таблица1[[#This Row],[Lдуг 1,мм]]</f>
        <v>58767.843779013958</v>
      </c>
      <c r="CE1242" s="14">
        <f>Таблица1[[#This Row],[Т6]]+Таблица1[[#This Row],[Lпрям1, мм]]</f>
        <v>21843.697064751766</v>
      </c>
      <c r="CF1242" s="15">
        <f>Таблица1[[#This Row],[Т7]]+Таблица1[[#This Row],[Lдуг 2,мм]]</f>
        <v>59070.470070272422</v>
      </c>
      <c r="CG1242" s="14">
        <f>Таблица1[[#This Row],[Т8]]+Таблица1[[#This Row],[Lпрям2, мм]]</f>
        <v>25974.856259599408</v>
      </c>
      <c r="CH1242" s="14">
        <f>Таблица1[[#This Row],[Т9]]-Таблица1[[#This Row],[Т9]]</f>
        <v>0</v>
      </c>
      <c r="CI1242" s="50">
        <f>Таблица1[[#This Row],[Т9]]-Таблица1[[#This Row],[Т8]]</f>
        <v>37226.773005520656</v>
      </c>
      <c r="CJ1242" s="54">
        <f>Таблица1[[#This Row],[Т9]]-Таблица1[[#This Row],[Т7]]</f>
        <v>302.62629125846433</v>
      </c>
      <c r="CK1242" s="14">
        <f>Таблица1[[#This Row],[Т9]]-Таблица1[[#This Row],[Т6]]</f>
        <v>37617.067765926171</v>
      </c>
      <c r="CL1242" s="14">
        <f>Таблица1[[#This Row],[Т9]]-Таблица1[[#This Row],[Т5]]</f>
        <v>349.88012059225002</v>
      </c>
      <c r="CM1242" s="14">
        <f>Таблица1[[#This Row],[Т9]]-Таблица1[[#This Row],[Т4]]</f>
        <v>38745.543286263237</v>
      </c>
      <c r="CN1242" s="14">
        <f>Таблица1[[#This Row],[Т9]]-Таблица1[[#This Row],[Т3]]</f>
        <v>581.9203112118048</v>
      </c>
      <c r="CO1242" s="14">
        <f>Таблица1[[#This Row],[Т9]]-Таблица1[[#This Row],[Т2]]</f>
        <v>44226.075468451389</v>
      </c>
      <c r="CP1242" s="14">
        <f>Таблица1[[#This Row],[Т9]]-Таблица1[[#This Row],[Т1]]</f>
        <v>781.50908650588099</v>
      </c>
      <c r="CQ1242" s="14">
        <f>Таблица1[[#This Row],[Т9]]-Таблица1[[#This Row],[угол обхв6]]</f>
        <v>46322.175515969502</v>
      </c>
      <c r="CR1242" s="14">
        <f>Таблица1[[#This Row],[Т9]]-Таблица1[[#This Row],[угол обхв5]]</f>
        <v>934.01277272319567</v>
      </c>
      <c r="CS1242" s="14">
        <f>Таблица1[[#This Row],[Т9]]-Таблица1[[#This Row],[угол обхв4]]</f>
        <v>59070.470070272422</v>
      </c>
      <c r="CT1242" s="14">
        <f>Таблица1[[#This Row],[Lкан_прям, мм]]+Таблица1[[#This Row],[Lкан_дуг, мм]]+Таблица1[[#This Row],[Lкан_леб,мм]]</f>
        <v>85045.326329871838</v>
      </c>
      <c r="CU1242" s="16">
        <f>Таблица1[[#This Row],[Lкан_леб,мм]]</f>
        <v>58136.457297549226</v>
      </c>
      <c r="CV1242" s="14">
        <f>2534431-(Таблица1[[#This Row],[Т23]]+Таблица1[[#This Row],[угол обхв3]])</f>
        <v>2449192.1309676776</v>
      </c>
      <c r="CW1242" s="50">
        <f>SUM(X1242:AC1242,AD1242:AI1242)-Таблица1[[#This Row],[lподв_min, мм]]</f>
        <v>22777.709838462586</v>
      </c>
      <c r="CX1242" s="17">
        <f>CW1681-Таблица1[[#This Row],[Суммарная длина каната]]</f>
        <v>-2425724.0075427694</v>
      </c>
    </row>
    <row r="1243" spans="1:102" x14ac:dyDescent="0.25">
      <c r="A1243" s="21">
        <v>1242</v>
      </c>
      <c r="B1243" s="10">
        <v>29.875714285714281</v>
      </c>
      <c r="C1243" s="10">
        <v>139.19551020408164</v>
      </c>
      <c r="D1243" s="11">
        <v>17677.706177926739</v>
      </c>
      <c r="E1243" s="11">
        <v>14335.122226245681</v>
      </c>
      <c r="F1243" s="11">
        <v>17550.808326113016</v>
      </c>
      <c r="G1243" s="11">
        <v>14395.271500597601</v>
      </c>
      <c r="H1243" s="11">
        <v>18085.70568792674</v>
      </c>
      <c r="I1243" s="11">
        <v>10150.799168341473</v>
      </c>
      <c r="J1243" s="11">
        <v>4184.3230579042083</v>
      </c>
      <c r="K1243" s="11">
        <v>25974.856259586864</v>
      </c>
      <c r="L1243" s="11">
        <v>934.01277273574749</v>
      </c>
      <c r="M1243" s="11">
        <v>58136.457297549226</v>
      </c>
      <c r="N1243" s="11">
        <v>9430.7461650951063</v>
      </c>
      <c r="O1243" s="11">
        <v>17016.186564069536</v>
      </c>
      <c r="P1243" s="43">
        <v>11448.571732319908</v>
      </c>
      <c r="Q1243" s="11">
        <v>17335.511210786593</v>
      </c>
      <c r="R1243" s="11">
        <v>16634.608902027729</v>
      </c>
      <c r="S1243" s="11">
        <v>15563.153607364284</v>
      </c>
      <c r="T1243" s="11">
        <v>17976.012096331873</v>
      </c>
      <c r="U1243" s="11">
        <v>15189.054061373328</v>
      </c>
      <c r="V1243" s="11">
        <v>17677.706177926739</v>
      </c>
      <c r="W1243" s="11">
        <v>14335.122226245681</v>
      </c>
      <c r="X1243" s="12">
        <v>0</v>
      </c>
      <c r="Y1243" s="12">
        <v>134.58449417007478</v>
      </c>
      <c r="Z1243" s="12">
        <v>198.3947740934185</v>
      </c>
      <c r="AA1243" s="44">
        <v>232.04019061955833</v>
      </c>
      <c r="AB1243" s="45">
        <v>47.253829333785447</v>
      </c>
      <c r="AC1243" s="12">
        <v>321.73948451891039</v>
      </c>
      <c r="AD1243" s="12">
        <v>12748.294554302918</v>
      </c>
      <c r="AE1243" s="12">
        <v>2042.9361834739384</v>
      </c>
      <c r="AF1243" s="12">
        <v>5480.5321821881471</v>
      </c>
      <c r="AG1243" s="44">
        <v>1128.4755203370646</v>
      </c>
      <c r="AH1243" s="45">
        <v>390.29476040551634</v>
      </c>
      <c r="AI1243" s="12">
        <v>4184.3230588792758</v>
      </c>
      <c r="AJ1243" s="12">
        <v>-27.89240189123176</v>
      </c>
      <c r="AK1243" s="12">
        <v>-8.9925893817996059</v>
      </c>
      <c r="AL1243" s="12">
        <v>18.868153836348149</v>
      </c>
      <c r="AM1243" s="44">
        <v>51.453750894955526</v>
      </c>
      <c r="AN1243" s="45">
        <v>44.817856319814858</v>
      </c>
      <c r="AO1243" s="12">
        <v>89.999999863070371</v>
      </c>
      <c r="AP1243" s="12">
        <v>-2027.4169223507167</v>
      </c>
      <c r="AQ1243" s="12">
        <v>9366.9730247912248</v>
      </c>
      <c r="AR1243" s="12">
        <v>11580.515470292374</v>
      </c>
      <c r="AS1243" s="44">
        <v>16953.707908758384</v>
      </c>
      <c r="AT1243" s="45">
        <v>17688.431127984517</v>
      </c>
      <c r="AU1243" s="12">
        <v>18085.706177926742</v>
      </c>
      <c r="AV1243" s="12">
        <v>11412.975279032768</v>
      </c>
      <c r="AW1243" s="12">
        <v>17419.171658801064</v>
      </c>
      <c r="AX1243" s="12">
        <v>17721.587433843455</v>
      </c>
      <c r="AY1243" s="44">
        <v>15817.397238363192</v>
      </c>
      <c r="AZ1243" s="45">
        <v>14899.638811871169</v>
      </c>
      <c r="BA1243" s="12">
        <v>14335.122227220751</v>
      </c>
      <c r="BB1243" s="12">
        <v>9239.8786193152664</v>
      </c>
      <c r="BC1243" s="12">
        <v>11384.798592016024</v>
      </c>
      <c r="BD1243" s="12">
        <v>16766.552640000195</v>
      </c>
      <c r="BE1243" s="44">
        <v>17656.913089601218</v>
      </c>
      <c r="BF1243" s="45">
        <v>17965.287146274095</v>
      </c>
      <c r="BG1243" s="12">
        <v>18085.706187926738</v>
      </c>
      <c r="BH1243" s="12">
        <v>17376.788255646239</v>
      </c>
      <c r="BI1243" s="12">
        <v>17738.496305518122</v>
      </c>
      <c r="BJ1243" s="12">
        <v>15949.229830421149</v>
      </c>
      <c r="BK1243" s="44">
        <v>14934.81043037442</v>
      </c>
      <c r="BL1243" s="45">
        <v>14624.53747574784</v>
      </c>
      <c r="BM1243" s="12">
        <v>10150.799168341475</v>
      </c>
      <c r="BN1243" s="12">
        <v>0</v>
      </c>
      <c r="BO1243" s="12">
        <v>18.899812509432152</v>
      </c>
      <c r="BP1243" s="12">
        <v>27.860743218147757</v>
      </c>
      <c r="BQ1243" s="48">
        <v>32.58559705860737</v>
      </c>
      <c r="BR1243" s="49">
        <v>6.6358945751406688</v>
      </c>
      <c r="BS1243" s="13">
        <v>45.182143543255521</v>
      </c>
      <c r="BT1243" s="12">
        <v>193.54270245076748</v>
      </c>
      <c r="BV1243" s="14">
        <f>Таблица1[[#This Row],[Lкан_леб,мм]]</f>
        <v>58136.457297549226</v>
      </c>
      <c r="BW1243" s="50">
        <f>Таблица1[[#This Row],[угол обхв4]]+Таблица1[[#This Row],[Lдуг 3,мм]]</f>
        <v>12748.294554302918</v>
      </c>
      <c r="BX1243" s="54">
        <f>Таблица1[[#This Row],[угол обхв5]]+Таблица1[[#This Row],[Y5, мм]]</f>
        <v>58271.041791719304</v>
      </c>
      <c r="BY1243" s="14">
        <f>Таблица1[[#This Row],[угол обхв6]]+Таблица1[[#This Row],[Lдуг 4,мм]]</f>
        <v>14791.230737776856</v>
      </c>
      <c r="BZ1243" s="14">
        <f>Таблица1[[#This Row],[Т1]]+Таблица1[[#This Row],[X6, мм]]</f>
        <v>58469.436565812721</v>
      </c>
      <c r="CA1243" s="14">
        <f>Таблица1[[#This Row],[Т2]]+Таблица1[[#This Row],[Lдуг 5,мм]]</f>
        <v>20271.762919965004</v>
      </c>
      <c r="CB1243" s="14">
        <f>Таблица1[[#This Row],[Т3]]+Таблица1[[#This Row],[Y6, мм]]</f>
        <v>58701.476756432276</v>
      </c>
      <c r="CC1243" s="14">
        <f>Таблица1[[#This Row],[Т4]]+Таблица1[[#This Row],[Lдуг 6,мм]]</f>
        <v>21400.23844030207</v>
      </c>
      <c r="CD1243" s="14">
        <f>Таблица1[[#This Row],[Т5]]+Таблица1[[#This Row],[Lдуг 1,мм]]</f>
        <v>58748.730585766061</v>
      </c>
      <c r="CE1243" s="14">
        <f>Таблица1[[#This Row],[Т6]]+Таблица1[[#This Row],[Lпрям1, мм]]</f>
        <v>21790.533200707585</v>
      </c>
      <c r="CF1243" s="15">
        <f>Таблица1[[#This Row],[Т7]]+Таблица1[[#This Row],[Lдуг 2,мм]]</f>
        <v>59070.470070284973</v>
      </c>
      <c r="CG1243" s="14">
        <f>Таблица1[[#This Row],[Т8]]+Таблица1[[#This Row],[Lпрям2, мм]]</f>
        <v>25974.856259586861</v>
      </c>
      <c r="CH1243" s="14">
        <f>Таблица1[[#This Row],[Т9]]-Таблица1[[#This Row],[Т9]]</f>
        <v>0</v>
      </c>
      <c r="CI1243" s="50">
        <f>Таблица1[[#This Row],[Т9]]-Таблица1[[#This Row],[Т8]]</f>
        <v>37279.936869577388</v>
      </c>
      <c r="CJ1243" s="54">
        <f>Таблица1[[#This Row],[Т9]]-Таблица1[[#This Row],[Т7]]</f>
        <v>321.73948451891192</v>
      </c>
      <c r="CK1243" s="14">
        <f>Таблица1[[#This Row],[Т9]]-Таблица1[[#This Row],[Т6]]</f>
        <v>37670.231629982904</v>
      </c>
      <c r="CL1243" s="14">
        <f>Таблица1[[#This Row],[Т9]]-Таблица1[[#This Row],[Т5]]</f>
        <v>368.99331385269761</v>
      </c>
      <c r="CM1243" s="14">
        <f>Таблица1[[#This Row],[Т9]]-Таблица1[[#This Row],[Т4]]</f>
        <v>38798.70715031997</v>
      </c>
      <c r="CN1243" s="14">
        <f>Таблица1[[#This Row],[Т9]]-Таблица1[[#This Row],[Т3]]</f>
        <v>601.03350447225239</v>
      </c>
      <c r="CO1243" s="14">
        <f>Таблица1[[#This Row],[Т9]]-Таблица1[[#This Row],[Т2]]</f>
        <v>44279.239332508121</v>
      </c>
      <c r="CP1243" s="14">
        <f>Таблица1[[#This Row],[Т9]]-Таблица1[[#This Row],[Т1]]</f>
        <v>799.42827856566873</v>
      </c>
      <c r="CQ1243" s="14">
        <f>Таблица1[[#This Row],[Т9]]-Таблица1[[#This Row],[угол обхв6]]</f>
        <v>46322.175515982053</v>
      </c>
      <c r="CR1243" s="14">
        <f>Таблица1[[#This Row],[Т9]]-Таблица1[[#This Row],[угол обхв5]]</f>
        <v>934.01277273574669</v>
      </c>
      <c r="CS1243" s="14">
        <f>Таблица1[[#This Row],[Т9]]-Таблица1[[#This Row],[угол обхв4]]</f>
        <v>59070.470070284973</v>
      </c>
      <c r="CT1243" s="14">
        <f>Таблица1[[#This Row],[Lкан_прям, мм]]+Таблица1[[#This Row],[Lкан_дуг, мм]]+Таблица1[[#This Row],[Lкан_леб,мм]]</f>
        <v>85045.326329871838</v>
      </c>
      <c r="CU1243" s="16">
        <f>Таблица1[[#This Row],[Lкан_леб,мм]]</f>
        <v>58136.457297549226</v>
      </c>
      <c r="CV1243" s="14">
        <f>2534431-(Таблица1[[#This Row],[Т23]]+Таблица1[[#This Row],[угол обхв3]])</f>
        <v>2449192.1309676776</v>
      </c>
      <c r="CW1243" s="50">
        <f>SUM(X1243:AC1243,AD1243:AI1243)-Таблица1[[#This Row],[lподв_min, мм]]</f>
        <v>22724.545974418397</v>
      </c>
      <c r="CX1243" s="17">
        <f>CW1682-Таблица1[[#This Row],[Суммарная длина каната]]</f>
        <v>-2425787.1000161539</v>
      </c>
    </row>
    <row r="1244" spans="1:102" x14ac:dyDescent="0.25">
      <c r="A1244" s="21">
        <v>1243</v>
      </c>
      <c r="B1244" s="10">
        <v>29.875714285714281</v>
      </c>
      <c r="C1244" s="10">
        <v>141.87959183673468</v>
      </c>
      <c r="D1244" s="11">
        <v>17742.667281671234</v>
      </c>
      <c r="E1244" s="11">
        <v>14709.892625218716</v>
      </c>
      <c r="F1244" s="11">
        <v>17613.091920336246</v>
      </c>
      <c r="G1244" s="11">
        <v>14764.033420695941</v>
      </c>
      <c r="H1244" s="11">
        <v>18150.666791671236</v>
      </c>
      <c r="I1244" s="11">
        <v>10472.189063850057</v>
      </c>
      <c r="J1244" s="11">
        <v>4237.7035613686576</v>
      </c>
      <c r="K1244" s="11">
        <v>25974.856259574586</v>
      </c>
      <c r="L1244" s="11">
        <v>934.01277274802885</v>
      </c>
      <c r="M1244" s="11">
        <v>58136.457297549226</v>
      </c>
      <c r="N1244" s="11">
        <v>9430.7461650951063</v>
      </c>
      <c r="O1244" s="11">
        <v>17016.186564069536</v>
      </c>
      <c r="P1244" s="43">
        <v>11379.861666681154</v>
      </c>
      <c r="Q1244" s="11">
        <v>17415.286257548531</v>
      </c>
      <c r="R1244" s="11">
        <v>16643.206968022008</v>
      </c>
      <c r="S1244" s="11">
        <v>15887.729633768859</v>
      </c>
      <c r="T1244" s="11">
        <v>18000.657222164951</v>
      </c>
      <c r="U1244" s="11">
        <v>15576.856978928863</v>
      </c>
      <c r="V1244" s="11">
        <v>17742.667281671234</v>
      </c>
      <c r="W1244" s="11">
        <v>14709.892625218716</v>
      </c>
      <c r="X1244" s="12">
        <v>0</v>
      </c>
      <c r="Y1244" s="12">
        <v>116.21740189738267</v>
      </c>
      <c r="Z1244" s="12">
        <v>197.64867311821351</v>
      </c>
      <c r="AA1244" s="44">
        <v>232.04019061955907</v>
      </c>
      <c r="AB1244" s="45">
        <v>47.253829333784857</v>
      </c>
      <c r="AC1244" s="12">
        <v>340.85267777908865</v>
      </c>
      <c r="AD1244" s="12">
        <v>12748.294554302918</v>
      </c>
      <c r="AE1244" s="12">
        <v>1989.5556800094989</v>
      </c>
      <c r="AF1244" s="12">
        <v>5480.532182188148</v>
      </c>
      <c r="AG1244" s="44">
        <v>1128.4755203370592</v>
      </c>
      <c r="AH1244" s="45">
        <v>390.29476040552112</v>
      </c>
      <c r="AI1244" s="12">
        <v>4237.7035623314414</v>
      </c>
      <c r="AJ1244" s="12">
        <v>-27.89240189123176</v>
      </c>
      <c r="AK1244" s="12">
        <v>-11.571895433644224</v>
      </c>
      <c r="AL1244" s="12">
        <v>16.184072203695095</v>
      </c>
      <c r="AM1244" s="44">
        <v>48.769669262302564</v>
      </c>
      <c r="AN1244" s="45">
        <v>42.133774687161981</v>
      </c>
      <c r="AO1244" s="12">
        <v>89.999999864795214</v>
      </c>
      <c r="AP1244" s="12">
        <v>-2027.4169223507167</v>
      </c>
      <c r="AQ1244" s="12">
        <v>9348.9024265279859</v>
      </c>
      <c r="AR1244" s="12">
        <v>11493.5811161404</v>
      </c>
      <c r="AS1244" s="44">
        <v>16950.049941812413</v>
      </c>
      <c r="AT1244" s="45">
        <v>17726.944758310823</v>
      </c>
      <c r="AU1244" s="12">
        <v>18150.667281671234</v>
      </c>
      <c r="AV1244" s="12">
        <v>11412.975279032768</v>
      </c>
      <c r="AW1244" s="12">
        <v>17415.893459753555</v>
      </c>
      <c r="AX1244" s="12">
        <v>17807.117709597351</v>
      </c>
      <c r="AY1244" s="44">
        <v>16156.637405012947</v>
      </c>
      <c r="AZ1244" s="45">
        <v>15274.292131117847</v>
      </c>
      <c r="BA1244" s="12">
        <v>14709.892626181501</v>
      </c>
      <c r="BB1244" s="12">
        <v>9239.8786193152664</v>
      </c>
      <c r="BC1244" s="12">
        <v>11298.017928114034</v>
      </c>
      <c r="BD1244" s="12">
        <v>16756.926417481252</v>
      </c>
      <c r="BE1244" s="44">
        <v>17693.814248374547</v>
      </c>
      <c r="BF1244" s="45">
        <v>18016.379745525363</v>
      </c>
      <c r="BG1244" s="12">
        <v>18150.667291671234</v>
      </c>
      <c r="BH1244" s="12">
        <v>17376.788255646239</v>
      </c>
      <c r="BI1244" s="12">
        <v>17814.99315323255</v>
      </c>
      <c r="BJ1244" s="12">
        <v>16279.561085817679</v>
      </c>
      <c r="BK1244" s="44">
        <v>15307.949207684775</v>
      </c>
      <c r="BL1244" s="45">
        <v>15012.45747302973</v>
      </c>
      <c r="BM1244" s="12">
        <v>10472.189063850059</v>
      </c>
      <c r="BN1244" s="12">
        <v>0</v>
      </c>
      <c r="BO1244" s="12">
        <v>16.320506457587534</v>
      </c>
      <c r="BP1244" s="12">
        <v>27.755967637339321</v>
      </c>
      <c r="BQ1244" s="48">
        <v>32.585597058607476</v>
      </c>
      <c r="BR1244" s="49">
        <v>6.6358945751405862</v>
      </c>
      <c r="BS1244" s="13">
        <v>47.86622517763324</v>
      </c>
      <c r="BT1244" s="12">
        <v>193.54270245076748</v>
      </c>
      <c r="BV1244" s="14">
        <f>Таблица1[[#This Row],[Lкан_леб,мм]]</f>
        <v>58136.457297549226</v>
      </c>
      <c r="BW1244" s="50">
        <f>Таблица1[[#This Row],[угол обхв4]]+Таблица1[[#This Row],[Lдуг 3,мм]]</f>
        <v>12748.294554302918</v>
      </c>
      <c r="BX1244" s="54">
        <f>Таблица1[[#This Row],[угол обхв5]]+Таблица1[[#This Row],[Y5, мм]]</f>
        <v>58252.674699446608</v>
      </c>
      <c r="BY1244" s="14">
        <f>Таблица1[[#This Row],[угол обхв6]]+Таблица1[[#This Row],[Lдуг 4,мм]]</f>
        <v>14737.850234312416</v>
      </c>
      <c r="BZ1244" s="14">
        <f>Таблица1[[#This Row],[Т1]]+Таблица1[[#This Row],[X6, мм]]</f>
        <v>58450.323372564824</v>
      </c>
      <c r="CA1244" s="14">
        <f>Таблица1[[#This Row],[Т2]]+Таблица1[[#This Row],[Lдуг 5,мм]]</f>
        <v>20218.382416500564</v>
      </c>
      <c r="CB1244" s="14">
        <f>Таблица1[[#This Row],[Т3]]+Таблица1[[#This Row],[Y6, мм]]</f>
        <v>58682.363563184386</v>
      </c>
      <c r="CC1244" s="14">
        <f>Таблица1[[#This Row],[Т4]]+Таблица1[[#This Row],[Lдуг 6,мм]]</f>
        <v>21346.857936837623</v>
      </c>
      <c r="CD1244" s="14">
        <f>Таблица1[[#This Row],[Т5]]+Таблица1[[#This Row],[Lдуг 1,мм]]</f>
        <v>58729.617392518172</v>
      </c>
      <c r="CE1244" s="14">
        <f>Таблица1[[#This Row],[Т6]]+Таблица1[[#This Row],[Lпрям1, мм]]</f>
        <v>21737.152697243146</v>
      </c>
      <c r="CF1244" s="15">
        <f>Таблица1[[#This Row],[Т7]]+Таблица1[[#This Row],[Lдуг 2,мм]]</f>
        <v>59070.470070297262</v>
      </c>
      <c r="CG1244" s="14">
        <f>Таблица1[[#This Row],[Т8]]+Таблица1[[#This Row],[Lпрям2, мм]]</f>
        <v>25974.856259574586</v>
      </c>
      <c r="CH1244" s="14">
        <f>Таблица1[[#This Row],[Т9]]-Таблица1[[#This Row],[Т9]]</f>
        <v>0</v>
      </c>
      <c r="CI1244" s="50">
        <f>Таблица1[[#This Row],[Т9]]-Таблица1[[#This Row],[Т8]]</f>
        <v>37333.317373054117</v>
      </c>
      <c r="CJ1244" s="54">
        <f>Таблица1[[#This Row],[Т9]]-Таблица1[[#This Row],[Т7]]</f>
        <v>340.8526777790903</v>
      </c>
      <c r="CK1244" s="14">
        <f>Таблица1[[#This Row],[Т9]]-Таблица1[[#This Row],[Т6]]</f>
        <v>37723.612133459639</v>
      </c>
      <c r="CL1244" s="14">
        <f>Таблица1[[#This Row],[Т9]]-Таблица1[[#This Row],[Т5]]</f>
        <v>388.10650711287599</v>
      </c>
      <c r="CM1244" s="14">
        <f>Таблица1[[#This Row],[Т9]]-Таблица1[[#This Row],[Т4]]</f>
        <v>38852.087653796698</v>
      </c>
      <c r="CN1244" s="14">
        <f>Таблица1[[#This Row],[Т9]]-Таблица1[[#This Row],[Т3]]</f>
        <v>620.14669773243804</v>
      </c>
      <c r="CO1244" s="14">
        <f>Таблица1[[#This Row],[Т9]]-Таблица1[[#This Row],[Т2]]</f>
        <v>44332.619835984849</v>
      </c>
      <c r="CP1244" s="14">
        <f>Таблица1[[#This Row],[Т9]]-Таблица1[[#This Row],[Т1]]</f>
        <v>817.79537085065385</v>
      </c>
      <c r="CQ1244" s="14">
        <f>Таблица1[[#This Row],[Т9]]-Таблица1[[#This Row],[угол обхв6]]</f>
        <v>46322.175515994342</v>
      </c>
      <c r="CR1244" s="14">
        <f>Таблица1[[#This Row],[Т9]]-Таблица1[[#This Row],[угол обхв5]]</f>
        <v>934.01277274803579</v>
      </c>
      <c r="CS1244" s="14">
        <f>Таблица1[[#This Row],[Т9]]-Таблица1[[#This Row],[угол обхв4]]</f>
        <v>59070.470070297262</v>
      </c>
      <c r="CT1244" s="14">
        <f>Таблица1[[#This Row],[Lкан_прям, мм]]+Таблица1[[#This Row],[Lкан_дуг, мм]]+Таблица1[[#This Row],[Lкан_леб,мм]]</f>
        <v>85045.326329871838</v>
      </c>
      <c r="CU1244" s="16">
        <f>Таблица1[[#This Row],[Lкан_леб,мм]]</f>
        <v>58136.457297549226</v>
      </c>
      <c r="CV1244" s="14">
        <f>2534431-(Таблица1[[#This Row],[Т23]]+Таблица1[[#This Row],[угол обхв3]])</f>
        <v>2449192.1309676776</v>
      </c>
      <c r="CW1244" s="50">
        <f>SUM(X1244:AC1244,AD1244:AI1244)-Таблица1[[#This Row],[lподв_min, мм]]</f>
        <v>22671.165470953958</v>
      </c>
      <c r="CX1244" s="17">
        <f>CW1683-Таблица1[[#This Row],[Суммарная длина каната]]</f>
        <v>-2425851.6997775664</v>
      </c>
    </row>
    <row r="1245" spans="1:102" x14ac:dyDescent="0.25">
      <c r="A1245" s="21">
        <v>1244</v>
      </c>
      <c r="B1245" s="10">
        <v>29.875714285714281</v>
      </c>
      <c r="C1245" s="10">
        <v>144.56367346938774</v>
      </c>
      <c r="D1245" s="11">
        <v>17790.007021587582</v>
      </c>
      <c r="E1245" s="11">
        <v>15087.293931484028</v>
      </c>
      <c r="F1245" s="11">
        <v>17658.038458796043</v>
      </c>
      <c r="G1245" s="11">
        <v>15135.30745494081</v>
      </c>
      <c r="H1245" s="11">
        <v>18198.006531587584</v>
      </c>
      <c r="I1245" s="11">
        <v>10796.097286445083</v>
      </c>
      <c r="J1245" s="11">
        <v>4291.1966450389446</v>
      </c>
      <c r="K1245" s="11">
        <v>25974.85625956257</v>
      </c>
      <c r="L1245" s="11">
        <v>934.01277276003952</v>
      </c>
      <c r="M1245" s="11">
        <v>58136.457297549226</v>
      </c>
      <c r="N1245" s="11">
        <v>9430.7461650951063</v>
      </c>
      <c r="O1245" s="11">
        <v>17016.186564069536</v>
      </c>
      <c r="P1245" s="43">
        <v>11307.491201180928</v>
      </c>
      <c r="Q1245" s="11">
        <v>17491.756166200437</v>
      </c>
      <c r="R1245" s="11">
        <v>16636.596053459052</v>
      </c>
      <c r="S1245" s="11">
        <v>16212.352213796905</v>
      </c>
      <c r="T1245" s="11">
        <v>18007.114914973215</v>
      </c>
      <c r="U1245" s="11">
        <v>15965.388552028791</v>
      </c>
      <c r="V1245" s="11">
        <v>17790.007021587582</v>
      </c>
      <c r="W1245" s="11">
        <v>15087.293931484028</v>
      </c>
      <c r="X1245" s="12">
        <v>0</v>
      </c>
      <c r="Y1245" s="12">
        <v>97.363874932840247</v>
      </c>
      <c r="Z1245" s="12">
        <v>197.38900683485883</v>
      </c>
      <c r="AA1245" s="44">
        <v>232.04019061955989</v>
      </c>
      <c r="AB1245" s="45">
        <v>47.253829333789348</v>
      </c>
      <c r="AC1245" s="12">
        <v>359.96587103899128</v>
      </c>
      <c r="AD1245" s="12">
        <v>12748.294554302918</v>
      </c>
      <c r="AE1245" s="12">
        <v>1936.062596339209</v>
      </c>
      <c r="AF1245" s="12">
        <v>5480.5321821881525</v>
      </c>
      <c r="AG1245" s="44">
        <v>1128.4755203370567</v>
      </c>
      <c r="AH1245" s="45">
        <v>390.29476040551305</v>
      </c>
      <c r="AI1245" s="12">
        <v>4291.1966459897267</v>
      </c>
      <c r="AJ1245" s="12">
        <v>-27.89240189123176</v>
      </c>
      <c r="AK1245" s="12">
        <v>-14.219511914047107</v>
      </c>
      <c r="AL1245" s="12">
        <v>13.499990571042039</v>
      </c>
      <c r="AM1245" s="44">
        <v>46.085587629649631</v>
      </c>
      <c r="AN1245" s="45">
        <v>39.449693054508415</v>
      </c>
      <c r="AO1245" s="12">
        <v>89.99999986648065</v>
      </c>
      <c r="AP1245" s="12">
        <v>-2027.4169223507167</v>
      </c>
      <c r="AQ1245" s="12">
        <v>9330.5260595901018</v>
      </c>
      <c r="AR1245" s="12">
        <v>11402.736844346229</v>
      </c>
      <c r="AS1245" s="44">
        <v>16930.509734121835</v>
      </c>
      <c r="AT1245" s="45">
        <v>17747.871522418271</v>
      </c>
      <c r="AU1245" s="12">
        <v>18198.007021587586</v>
      </c>
      <c r="AV1245" s="12">
        <v>11412.975279032768</v>
      </c>
      <c r="AW1245" s="12">
        <v>17411.686160090274</v>
      </c>
      <c r="AX1245" s="12">
        <v>17888.483109396926</v>
      </c>
      <c r="AY1245" s="44">
        <v>16495.334100707103</v>
      </c>
      <c r="AZ1245" s="45">
        <v>15650.337979236732</v>
      </c>
      <c r="BA1245" s="12">
        <v>15087.293932434812</v>
      </c>
      <c r="BB1245" s="12">
        <v>9239.8786193152664</v>
      </c>
      <c r="BC1245" s="12">
        <v>11207.271095675924</v>
      </c>
      <c r="BD1245" s="12">
        <v>16731.841696624353</v>
      </c>
      <c r="BE1245" s="44">
        <v>17713.201234310432</v>
      </c>
      <c r="BF1245" s="45">
        <v>18049.250414142527</v>
      </c>
      <c r="BG1245" s="12">
        <v>18198.007031587582</v>
      </c>
      <c r="BH1245" s="12">
        <v>17376.788255646239</v>
      </c>
      <c r="BI1245" s="12">
        <v>17887.255762221175</v>
      </c>
      <c r="BJ1245" s="12">
        <v>16609.07915699339</v>
      </c>
      <c r="BK1245" s="44">
        <v>15682.406665118593</v>
      </c>
      <c r="BL1245" s="45">
        <v>15402.344504276087</v>
      </c>
      <c r="BM1245" s="12">
        <v>10796.097286445085</v>
      </c>
      <c r="BN1245" s="12">
        <v>0</v>
      </c>
      <c r="BO1245" s="12">
        <v>13.672889977184651</v>
      </c>
      <c r="BP1245" s="12">
        <v>27.719502485089144</v>
      </c>
      <c r="BQ1245" s="48">
        <v>32.585597058607597</v>
      </c>
      <c r="BR1245" s="49">
        <v>6.6358945751412159</v>
      </c>
      <c r="BS1245" s="13">
        <v>50.550306811972227</v>
      </c>
      <c r="BT1245" s="12">
        <v>193.54270245076748</v>
      </c>
      <c r="BV1245" s="14">
        <f>Таблица1[[#This Row],[Lкан_леб,мм]]</f>
        <v>58136.457297549226</v>
      </c>
      <c r="BW1245" s="50">
        <f>Таблица1[[#This Row],[угол обхв4]]+Таблица1[[#This Row],[Lдуг 3,мм]]</f>
        <v>12748.294554302918</v>
      </c>
      <c r="BX1245" s="54">
        <f>Таблица1[[#This Row],[угол обхв5]]+Таблица1[[#This Row],[Y5, мм]]</f>
        <v>58233.821172482065</v>
      </c>
      <c r="BY1245" s="14">
        <f>Таблица1[[#This Row],[угол обхв6]]+Таблица1[[#This Row],[Lдуг 4,мм]]</f>
        <v>14684.357150642127</v>
      </c>
      <c r="BZ1245" s="14">
        <f>Таблица1[[#This Row],[Т1]]+Таблица1[[#This Row],[X6, мм]]</f>
        <v>58431.21017931692</v>
      </c>
      <c r="CA1245" s="14">
        <f>Таблица1[[#This Row],[Т2]]+Таблица1[[#This Row],[Lдуг 5,мм]]</f>
        <v>20164.88933283028</v>
      </c>
      <c r="CB1245" s="14">
        <f>Таблица1[[#This Row],[Т3]]+Таблица1[[#This Row],[Y6, мм]]</f>
        <v>58663.250369936482</v>
      </c>
      <c r="CC1245" s="14">
        <f>Таблица1[[#This Row],[Т4]]+Таблица1[[#This Row],[Lдуг 6,мм]]</f>
        <v>21293.364853167335</v>
      </c>
      <c r="CD1245" s="14">
        <f>Таблица1[[#This Row],[Т5]]+Таблица1[[#This Row],[Lдуг 1,мм]]</f>
        <v>58710.504199270275</v>
      </c>
      <c r="CE1245" s="14">
        <f>Таблица1[[#This Row],[Т6]]+Таблица1[[#This Row],[Lпрям1, мм]]</f>
        <v>21683.659613572847</v>
      </c>
      <c r="CF1245" s="15">
        <f>Таблица1[[#This Row],[Т7]]+Таблица1[[#This Row],[Lдуг 2,мм]]</f>
        <v>59070.470070309268</v>
      </c>
      <c r="CG1245" s="14">
        <f>Таблица1[[#This Row],[Т8]]+Таблица1[[#This Row],[Lпрям2, мм]]</f>
        <v>25974.856259562574</v>
      </c>
      <c r="CH1245" s="14">
        <f>Таблица1[[#This Row],[Т9]]-Таблица1[[#This Row],[Т9]]</f>
        <v>0</v>
      </c>
      <c r="CI1245" s="50">
        <f>Таблица1[[#This Row],[Т9]]-Таблица1[[#This Row],[Т8]]</f>
        <v>37386.810456736421</v>
      </c>
      <c r="CJ1245" s="54">
        <f>Таблица1[[#This Row],[Т9]]-Таблица1[[#This Row],[Т7]]</f>
        <v>359.96587103899219</v>
      </c>
      <c r="CK1245" s="14">
        <f>Таблица1[[#This Row],[Т9]]-Таблица1[[#This Row],[Т6]]</f>
        <v>37777.105217141929</v>
      </c>
      <c r="CL1245" s="14">
        <f>Таблица1[[#This Row],[Т9]]-Таблица1[[#This Row],[Т5]]</f>
        <v>407.21970037278516</v>
      </c>
      <c r="CM1245" s="14">
        <f>Таблица1[[#This Row],[Т9]]-Таблица1[[#This Row],[Т4]]</f>
        <v>38905.580737478987</v>
      </c>
      <c r="CN1245" s="14">
        <f>Таблица1[[#This Row],[Т9]]-Таблица1[[#This Row],[Т3]]</f>
        <v>639.25989099234721</v>
      </c>
      <c r="CO1245" s="14">
        <f>Таблица1[[#This Row],[Т9]]-Таблица1[[#This Row],[Т2]]</f>
        <v>44386.112919667139</v>
      </c>
      <c r="CP1245" s="14">
        <f>Таблица1[[#This Row],[Т9]]-Таблица1[[#This Row],[Т1]]</f>
        <v>836.64889782720275</v>
      </c>
      <c r="CQ1245" s="14">
        <f>Таблица1[[#This Row],[Т9]]-Таблица1[[#This Row],[угол обхв6]]</f>
        <v>46322.175516006348</v>
      </c>
      <c r="CR1245" s="14">
        <f>Таблица1[[#This Row],[Т9]]-Таблица1[[#This Row],[угол обхв5]]</f>
        <v>934.01277276004112</v>
      </c>
      <c r="CS1245" s="14">
        <f>Таблица1[[#This Row],[Т9]]-Таблица1[[#This Row],[угол обхв4]]</f>
        <v>59070.470070309268</v>
      </c>
      <c r="CT1245" s="14">
        <f>Таблица1[[#This Row],[Lкан_прям, мм]]+Таблица1[[#This Row],[Lкан_дуг, мм]]+Таблица1[[#This Row],[Lкан_леб,мм]]</f>
        <v>85045.326329871838</v>
      </c>
      <c r="CU1245" s="16">
        <f>Таблица1[[#This Row],[Lкан_леб,мм]]</f>
        <v>58136.457297549226</v>
      </c>
      <c r="CV1245" s="14">
        <f>2534431-(Таблица1[[#This Row],[Т23]]+Таблица1[[#This Row],[угол обхв3]])</f>
        <v>2449192.1309676776</v>
      </c>
      <c r="CW1245" s="50">
        <f>SUM(X1245:AC1245,AD1245:AI1245)-Таблица1[[#This Row],[lподв_min, мм]]</f>
        <v>22617.672387283666</v>
      </c>
      <c r="CX1245" s="17">
        <f>CW1684-Таблица1[[#This Row],[Суммарная длина каната]]</f>
        <v>-2425917.7863171478</v>
      </c>
    </row>
    <row r="1246" spans="1:102" x14ac:dyDescent="0.25">
      <c r="A1246" s="21">
        <v>1245</v>
      </c>
      <c r="B1246" s="10">
        <v>29.875714285714281</v>
      </c>
      <c r="C1246" s="10">
        <v>147.2477551020408</v>
      </c>
      <c r="D1246" s="11">
        <v>17819.621527081086</v>
      </c>
      <c r="E1246" s="11">
        <v>15466.498069133508</v>
      </c>
      <c r="F1246" s="11">
        <v>17685.549321945964</v>
      </c>
      <c r="G1246" s="11">
        <v>15508.278971591511</v>
      </c>
      <c r="H1246" s="11">
        <v>18227.621037081084</v>
      </c>
      <c r="I1246" s="11">
        <v>11121.808541350209</v>
      </c>
      <c r="J1246" s="11">
        <v>4344.6895277832982</v>
      </c>
      <c r="K1246" s="11">
        <v>25974.856259550874</v>
      </c>
      <c r="L1246" s="11">
        <v>934.01277277173585</v>
      </c>
      <c r="M1246" s="11">
        <v>58136.457297549226</v>
      </c>
      <c r="N1246" s="11">
        <v>9430.7461650951063</v>
      </c>
      <c r="O1246" s="11">
        <v>17016.186564069536</v>
      </c>
      <c r="P1246" s="43">
        <v>11231.619127635639</v>
      </c>
      <c r="Q1246" s="11">
        <v>17564.753150123674</v>
      </c>
      <c r="R1246" s="11">
        <v>16614.790663691612</v>
      </c>
      <c r="S1246" s="11">
        <v>16536.309076098834</v>
      </c>
      <c r="T1246" s="11">
        <v>17995.37100559576</v>
      </c>
      <c r="U1246" s="11">
        <v>16353.796283265499</v>
      </c>
      <c r="V1246" s="11">
        <v>17819.621527081086</v>
      </c>
      <c r="W1246" s="11">
        <v>15466.498069133508</v>
      </c>
      <c r="X1246" s="12">
        <v>0</v>
      </c>
      <c r="Y1246" s="12">
        <v>77.981906330516026</v>
      </c>
      <c r="Z1246" s="12">
        <v>197.65778218928619</v>
      </c>
      <c r="AA1246" s="44">
        <v>232.04019061955782</v>
      </c>
      <c r="AB1246" s="45">
        <v>47.253829333784275</v>
      </c>
      <c r="AC1246" s="12">
        <v>379.0790642985915</v>
      </c>
      <c r="AD1246" s="12">
        <v>12748.294554302918</v>
      </c>
      <c r="AE1246" s="12">
        <v>1882.5697135948535</v>
      </c>
      <c r="AF1246" s="12">
        <v>5480.5321821881535</v>
      </c>
      <c r="AG1246" s="44">
        <v>1128.4755203370632</v>
      </c>
      <c r="AH1246" s="45">
        <v>390.29476040551845</v>
      </c>
      <c r="AI1246" s="12">
        <v>4344.6895287223751</v>
      </c>
      <c r="AJ1246" s="12">
        <v>-27.89240189123176</v>
      </c>
      <c r="AK1246" s="12">
        <v>-16.941337893381061</v>
      </c>
      <c r="AL1246" s="12">
        <v>10.815908938389015</v>
      </c>
      <c r="AM1246" s="44">
        <v>43.401505996996313</v>
      </c>
      <c r="AN1246" s="45">
        <v>36.765611421855809</v>
      </c>
      <c r="AO1246" s="12">
        <v>89.999999868124576</v>
      </c>
      <c r="AP1246" s="12">
        <v>-2027.4169223507167</v>
      </c>
      <c r="AQ1246" s="12">
        <v>9311.8580487646341</v>
      </c>
      <c r="AR1246" s="12">
        <v>11308.181981069081</v>
      </c>
      <c r="AS1246" s="44">
        <v>16895.130159876422</v>
      </c>
      <c r="AT1246" s="45">
        <v>17751.165503801265</v>
      </c>
      <c r="AU1246" s="12">
        <v>18227.621527081086</v>
      </c>
      <c r="AV1246" s="12">
        <v>11412.975279032768</v>
      </c>
      <c r="AW1246" s="12">
        <v>17406.480832276735</v>
      </c>
      <c r="AX1246" s="12">
        <v>17965.505105170843</v>
      </c>
      <c r="AY1246" s="44">
        <v>16832.744173344159</v>
      </c>
      <c r="AZ1246" s="45">
        <v>16026.95125440121</v>
      </c>
      <c r="BA1246" s="12">
        <v>15466.498070072585</v>
      </c>
      <c r="BB1246" s="12">
        <v>9239.8786193152664</v>
      </c>
      <c r="BC1246" s="12">
        <v>11112.731011305166</v>
      </c>
      <c r="BD1246" s="12">
        <v>16691.353517125055</v>
      </c>
      <c r="BE1246" s="44">
        <v>17715.03150941095</v>
      </c>
      <c r="BF1246" s="45">
        <v>18063.827028875581</v>
      </c>
      <c r="BG1246" s="12">
        <v>18227.621537081086</v>
      </c>
      <c r="BH1246" s="12">
        <v>17376.788255646239</v>
      </c>
      <c r="BI1246" s="12">
        <v>17955.047418330872</v>
      </c>
      <c r="BJ1246" s="12">
        <v>16937.061031146004</v>
      </c>
      <c r="BK1246" s="44">
        <v>16057.361186020173</v>
      </c>
      <c r="BL1246" s="45">
        <v>15793.343097997797</v>
      </c>
      <c r="BM1246" s="12">
        <v>11121.80854135021</v>
      </c>
      <c r="BN1246" s="12">
        <v>0</v>
      </c>
      <c r="BO1246" s="12">
        <v>10.951063997850698</v>
      </c>
      <c r="BP1246" s="12">
        <v>27.757246831770075</v>
      </c>
      <c r="BQ1246" s="48">
        <v>32.585597058607298</v>
      </c>
      <c r="BR1246" s="49">
        <v>6.6358945751405036</v>
      </c>
      <c r="BS1246" s="13">
        <v>53.23438844626876</v>
      </c>
      <c r="BT1246" s="12">
        <v>193.54270245076748</v>
      </c>
      <c r="BV1246" s="14">
        <f>Таблица1[[#This Row],[Lкан_леб,мм]]</f>
        <v>58136.457297549226</v>
      </c>
      <c r="BW1246" s="50">
        <f>Таблица1[[#This Row],[угол обхв4]]+Таблица1[[#This Row],[Lдуг 3,мм]]</f>
        <v>12748.294554302918</v>
      </c>
      <c r="BX1246" s="54">
        <f>Таблица1[[#This Row],[угол обхв5]]+Таблица1[[#This Row],[Y5, мм]]</f>
        <v>58214.439203879745</v>
      </c>
      <c r="BY1246" s="14">
        <f>Таблица1[[#This Row],[угол обхв6]]+Таблица1[[#This Row],[Lдуг 4,мм]]</f>
        <v>14630.864267897772</v>
      </c>
      <c r="BZ1246" s="14">
        <f>Таблица1[[#This Row],[Т1]]+Таблица1[[#This Row],[X6, мм]]</f>
        <v>58412.096986069031</v>
      </c>
      <c r="CA1246" s="14">
        <f>Таблица1[[#This Row],[Т2]]+Таблица1[[#This Row],[Lдуг 5,мм]]</f>
        <v>20111.396450085926</v>
      </c>
      <c r="CB1246" s="14">
        <f>Таблица1[[#This Row],[Т3]]+Таблица1[[#This Row],[Y6, мм]]</f>
        <v>58644.137176688586</v>
      </c>
      <c r="CC1246" s="14">
        <f>Таблица1[[#This Row],[Т4]]+Таблица1[[#This Row],[Lдуг 6,мм]]</f>
        <v>21239.871970422988</v>
      </c>
      <c r="CD1246" s="14">
        <f>Таблица1[[#This Row],[Т5]]+Таблица1[[#This Row],[Lдуг 1,мм]]</f>
        <v>58691.391006022372</v>
      </c>
      <c r="CE1246" s="14">
        <f>Таблица1[[#This Row],[Т6]]+Таблица1[[#This Row],[Lпрям1, мм]]</f>
        <v>21630.166730828507</v>
      </c>
      <c r="CF1246" s="15">
        <f>Таблица1[[#This Row],[Т7]]+Таблица1[[#This Row],[Lдуг 2,мм]]</f>
        <v>59070.47007032096</v>
      </c>
      <c r="CG1246" s="14">
        <f>Таблица1[[#This Row],[Т8]]+Таблица1[[#This Row],[Lпрям2, мм]]</f>
        <v>25974.856259550881</v>
      </c>
      <c r="CH1246" s="14">
        <f>Таблица1[[#This Row],[Т9]]-Таблица1[[#This Row],[Т9]]</f>
        <v>0</v>
      </c>
      <c r="CI1246" s="50">
        <f>Таблица1[[#This Row],[Т9]]-Таблица1[[#This Row],[Т8]]</f>
        <v>37440.303339492457</v>
      </c>
      <c r="CJ1246" s="54">
        <f>Таблица1[[#This Row],[Т9]]-Таблица1[[#This Row],[Т7]]</f>
        <v>379.07906429858849</v>
      </c>
      <c r="CK1246" s="14">
        <f>Таблица1[[#This Row],[Т9]]-Таблица1[[#This Row],[Т6]]</f>
        <v>37830.598099897972</v>
      </c>
      <c r="CL1246" s="14">
        <f>Таблица1[[#This Row],[Т9]]-Таблица1[[#This Row],[Т5]]</f>
        <v>426.33289363237418</v>
      </c>
      <c r="CM1246" s="14">
        <f>Таблица1[[#This Row],[Т9]]-Таблица1[[#This Row],[Т4]]</f>
        <v>38959.073620235038</v>
      </c>
      <c r="CN1246" s="14">
        <f>Таблица1[[#This Row],[Т9]]-Таблица1[[#This Row],[Т3]]</f>
        <v>658.37308425192896</v>
      </c>
      <c r="CO1246" s="14">
        <f>Таблица1[[#This Row],[Т9]]-Таблица1[[#This Row],[Т2]]</f>
        <v>44439.60580242319</v>
      </c>
      <c r="CP1246" s="14">
        <f>Таблица1[[#This Row],[Т9]]-Таблица1[[#This Row],[Т1]]</f>
        <v>856.03086644121504</v>
      </c>
      <c r="CQ1246" s="14">
        <f>Таблица1[[#This Row],[Т9]]-Таблица1[[#This Row],[угол обхв6]]</f>
        <v>46322.17551601804</v>
      </c>
      <c r="CR1246" s="14">
        <f>Таблица1[[#This Row],[Т9]]-Таблица1[[#This Row],[угол обхв5]]</f>
        <v>934.01277277173358</v>
      </c>
      <c r="CS1246" s="14">
        <f>Таблица1[[#This Row],[Т9]]-Таблица1[[#This Row],[угол обхв4]]</f>
        <v>59070.47007032096</v>
      </c>
      <c r="CT1246" s="14">
        <f>Таблица1[[#This Row],[Lкан_прям, мм]]+Таблица1[[#This Row],[Lкан_дуг, мм]]+Таблица1[[#This Row],[Lкан_леб,мм]]</f>
        <v>85045.326329871838</v>
      </c>
      <c r="CU1246" s="16">
        <f>Таблица1[[#This Row],[Lкан_леб,мм]]</f>
        <v>58136.457297549226</v>
      </c>
      <c r="CV1246" s="14">
        <f>2534431-(Таблица1[[#This Row],[Т23]]+Таблица1[[#This Row],[угол обхв3]])</f>
        <v>2449192.1309676776</v>
      </c>
      <c r="CW1246" s="50">
        <f>SUM(X1246:AC1246,AD1246:AI1246)-Таблица1[[#This Row],[lподв_min, мм]]</f>
        <v>22564.179504539319</v>
      </c>
      <c r="CX1246" s="17">
        <f>CW1685-Таблица1[[#This Row],[Суммарная длина каната]]</f>
        <v>-2425985.3377455557</v>
      </c>
    </row>
    <row r="1247" spans="1:102" x14ac:dyDescent="0.25">
      <c r="A1247" s="21">
        <v>1246</v>
      </c>
      <c r="B1247" s="10">
        <v>29.875714285714281</v>
      </c>
      <c r="C1247" s="10">
        <v>149.93183673469386</v>
      </c>
      <c r="D1247" s="11">
        <v>17831.445819419234</v>
      </c>
      <c r="E1247" s="11">
        <v>15846.673006572591</v>
      </c>
      <c r="F1247" s="11">
        <v>17695.56414676498</v>
      </c>
      <c r="G1247" s="11">
        <v>15882.129614372585</v>
      </c>
      <c r="H1247" s="11">
        <v>18239.445329419232</v>
      </c>
      <c r="I1247" s="11">
        <v>11448.61333095115</v>
      </c>
      <c r="J1247" s="11">
        <v>4398.0596756214427</v>
      </c>
      <c r="K1247" s="11">
        <v>25974.856259539465</v>
      </c>
      <c r="L1247" s="11">
        <v>934.01277278313864</v>
      </c>
      <c r="M1247" s="11">
        <v>58136.457297549226</v>
      </c>
      <c r="N1247" s="11">
        <v>9430.7461650951063</v>
      </c>
      <c r="O1247" s="11">
        <v>17016.186564069536</v>
      </c>
      <c r="P1247" s="43">
        <v>11152.411920922717</v>
      </c>
      <c r="Q1247" s="11">
        <v>17634.117042825044</v>
      </c>
      <c r="R1247" s="11">
        <v>16577.838643063722</v>
      </c>
      <c r="S1247" s="11">
        <v>16858.889410011088</v>
      </c>
      <c r="T1247" s="11">
        <v>17965.451261957231</v>
      </c>
      <c r="U1247" s="11">
        <v>16741.227946959258</v>
      </c>
      <c r="V1247" s="11">
        <v>17831.445819419234</v>
      </c>
      <c r="W1247" s="11">
        <v>15846.673006572591</v>
      </c>
      <c r="X1247" s="12">
        <v>0</v>
      </c>
      <c r="Y1247" s="12">
        <v>58.025812188541337</v>
      </c>
      <c r="Z1247" s="12">
        <v>198.50068308336375</v>
      </c>
      <c r="AA1247" s="44">
        <v>232.04019061955887</v>
      </c>
      <c r="AB1247" s="45">
        <v>47.253829333787941</v>
      </c>
      <c r="AC1247" s="12">
        <v>398.19225755788682</v>
      </c>
      <c r="AD1247" s="12">
        <v>12748.294554302918</v>
      </c>
      <c r="AE1247" s="12">
        <v>1829.1995657566938</v>
      </c>
      <c r="AF1247" s="12">
        <v>5480.5321821881489</v>
      </c>
      <c r="AG1247" s="44">
        <v>1128.4755203370653</v>
      </c>
      <c r="AH1247" s="45">
        <v>390.2947604055156</v>
      </c>
      <c r="AI1247" s="12">
        <v>4398.0596765491227</v>
      </c>
      <c r="AJ1247" s="12">
        <v>-27.89240189123176</v>
      </c>
      <c r="AK1247" s="12">
        <v>-19.743788800000903</v>
      </c>
      <c r="AL1247" s="12">
        <v>8.1318273057359622</v>
      </c>
      <c r="AM1247" s="44">
        <v>40.717424364343408</v>
      </c>
      <c r="AN1247" s="45">
        <v>34.081529789202385</v>
      </c>
      <c r="AO1247" s="12">
        <v>89.999999869724874</v>
      </c>
      <c r="AP1247" s="12">
        <v>-2027.4169223507167</v>
      </c>
      <c r="AQ1247" s="12">
        <v>9292.9177728015875</v>
      </c>
      <c r="AR1247" s="12">
        <v>11210.123994070662</v>
      </c>
      <c r="AS1247" s="44">
        <v>16843.988847247016</v>
      </c>
      <c r="AT1247" s="45">
        <v>17736.819474963286</v>
      </c>
      <c r="AU1247" s="12">
        <v>18239.445819419234</v>
      </c>
      <c r="AV1247" s="12">
        <v>11412.975279032768</v>
      </c>
      <c r="AW1247" s="12">
        <v>17400.201321960147</v>
      </c>
      <c r="AX1247" s="12">
        <v>18038.014698937292</v>
      </c>
      <c r="AY1247" s="44">
        <v>17168.127293869438</v>
      </c>
      <c r="AZ1247" s="45">
        <v>16403.305609763334</v>
      </c>
      <c r="BA1247" s="12">
        <v>15846.673007500272</v>
      </c>
      <c r="BB1247" s="12">
        <v>9239.8786193152664</v>
      </c>
      <c r="BC1247" s="12">
        <v>11014.583528629199</v>
      </c>
      <c r="BD1247" s="12">
        <v>16635.550716211663</v>
      </c>
      <c r="BE1247" s="44">
        <v>17699.301057773937</v>
      </c>
      <c r="BF1247" s="45">
        <v>18060.077606413175</v>
      </c>
      <c r="BG1247" s="12">
        <v>18239.44582941923</v>
      </c>
      <c r="BH1247" s="12">
        <v>17376.788255646239</v>
      </c>
      <c r="BI1247" s="12">
        <v>18018.131800715659</v>
      </c>
      <c r="BJ1247" s="12">
        <v>17262.787066123332</v>
      </c>
      <c r="BK1247" s="44">
        <v>16431.990063100908</v>
      </c>
      <c r="BL1247" s="45">
        <v>16184.595343768517</v>
      </c>
      <c r="BM1247" s="12">
        <v>11448.613330951152</v>
      </c>
      <c r="BN1247" s="12">
        <v>0</v>
      </c>
      <c r="BO1247" s="12">
        <v>8.1486130912308568</v>
      </c>
      <c r="BP1247" s="12">
        <v>27.875616105736864</v>
      </c>
      <c r="BQ1247" s="48">
        <v>32.585597058607448</v>
      </c>
      <c r="BR1247" s="49">
        <v>6.6358945751410188</v>
      </c>
      <c r="BS1247" s="13">
        <v>55.918470080522482</v>
      </c>
      <c r="BT1247" s="12">
        <v>193.54270245076748</v>
      </c>
      <c r="BV1247" s="14">
        <f>Таблица1[[#This Row],[Lкан_леб,мм]]</f>
        <v>58136.457297549226</v>
      </c>
      <c r="BW1247" s="50">
        <f>Таблица1[[#This Row],[угол обхв4]]+Таблица1[[#This Row],[Lдуг 3,мм]]</f>
        <v>12748.294554302918</v>
      </c>
      <c r="BX1247" s="54">
        <f>Таблица1[[#This Row],[угол обхв5]]+Таблица1[[#This Row],[Y5, мм]]</f>
        <v>58194.483109737768</v>
      </c>
      <c r="BY1247" s="14">
        <f>Таблица1[[#This Row],[угол обхв6]]+Таблица1[[#This Row],[Lдуг 4,мм]]</f>
        <v>14577.494120059611</v>
      </c>
      <c r="BZ1247" s="14">
        <f>Таблица1[[#This Row],[Т1]]+Таблица1[[#This Row],[X6, мм]]</f>
        <v>58392.983792821135</v>
      </c>
      <c r="CA1247" s="14">
        <f>Таблица1[[#This Row],[Т2]]+Таблица1[[#This Row],[Lдуг 5,мм]]</f>
        <v>20058.026302247759</v>
      </c>
      <c r="CB1247" s="14">
        <f>Таблица1[[#This Row],[Т3]]+Таблица1[[#This Row],[Y6, мм]]</f>
        <v>58625.023983440697</v>
      </c>
      <c r="CC1247" s="14">
        <f>Таблица1[[#This Row],[Т4]]+Таблица1[[#This Row],[Lдуг 6,мм]]</f>
        <v>21186.501822584825</v>
      </c>
      <c r="CD1247" s="14">
        <f>Таблица1[[#This Row],[Т5]]+Таблица1[[#This Row],[Lдуг 1,мм]]</f>
        <v>58672.277812774482</v>
      </c>
      <c r="CE1247" s="14">
        <f>Таблица1[[#This Row],[Т6]]+Таблица1[[#This Row],[Lпрям1, мм]]</f>
        <v>21576.796582990341</v>
      </c>
      <c r="CF1247" s="15">
        <f>Таблица1[[#This Row],[Т7]]+Таблица1[[#This Row],[Lдуг 2,мм]]</f>
        <v>59070.470070332369</v>
      </c>
      <c r="CG1247" s="14">
        <f>Таблица1[[#This Row],[Т8]]+Таблица1[[#This Row],[Lпрям2, мм]]</f>
        <v>25974.856259539461</v>
      </c>
      <c r="CH1247" s="14">
        <f>Таблица1[[#This Row],[Т9]]-Таблица1[[#This Row],[Т9]]</f>
        <v>0</v>
      </c>
      <c r="CI1247" s="50">
        <f>Таблица1[[#This Row],[Т9]]-Таблица1[[#This Row],[Т8]]</f>
        <v>37493.673487342028</v>
      </c>
      <c r="CJ1247" s="54">
        <f>Таблица1[[#This Row],[Т9]]-Таблица1[[#This Row],[Т7]]</f>
        <v>398.19225755788648</v>
      </c>
      <c r="CK1247" s="14">
        <f>Таблица1[[#This Row],[Т9]]-Таблица1[[#This Row],[Т6]]</f>
        <v>37883.968247747544</v>
      </c>
      <c r="CL1247" s="14">
        <f>Таблица1[[#This Row],[Т9]]-Таблица1[[#This Row],[Т5]]</f>
        <v>445.44608689167217</v>
      </c>
      <c r="CM1247" s="14">
        <f>Таблица1[[#This Row],[Т9]]-Таблица1[[#This Row],[Т4]]</f>
        <v>39012.443768084609</v>
      </c>
      <c r="CN1247" s="14">
        <f>Таблица1[[#This Row],[Т9]]-Таблица1[[#This Row],[Т3]]</f>
        <v>677.48627751123422</v>
      </c>
      <c r="CO1247" s="14">
        <f>Таблица1[[#This Row],[Т9]]-Таблица1[[#This Row],[Т2]]</f>
        <v>44492.975950272754</v>
      </c>
      <c r="CP1247" s="14">
        <f>Таблица1[[#This Row],[Т9]]-Таблица1[[#This Row],[Т1]]</f>
        <v>875.98696059460053</v>
      </c>
      <c r="CQ1247" s="14">
        <f>Таблица1[[#This Row],[Т9]]-Таблица1[[#This Row],[угол обхв6]]</f>
        <v>46322.175516029449</v>
      </c>
      <c r="CR1247" s="14">
        <f>Таблица1[[#This Row],[Т9]]-Таблица1[[#This Row],[угол обхв5]]</f>
        <v>934.01277278314228</v>
      </c>
      <c r="CS1247" s="14">
        <f>Таблица1[[#This Row],[Т9]]-Таблица1[[#This Row],[угол обхв4]]</f>
        <v>59070.470070332369</v>
      </c>
      <c r="CT1247" s="14">
        <f>Таблица1[[#This Row],[Lкан_прям, мм]]+Таблица1[[#This Row],[Lкан_дуг, мм]]+Таблица1[[#This Row],[Lкан_леб,мм]]</f>
        <v>85045.326329871838</v>
      </c>
      <c r="CU1247" s="16">
        <f>Таблица1[[#This Row],[Lкан_леб,мм]]</f>
        <v>58136.457297549226</v>
      </c>
      <c r="CV1247" s="14">
        <f>2534431-(Таблица1[[#This Row],[Т23]]+Таблица1[[#This Row],[угол обхв3]])</f>
        <v>2449192.1309676776</v>
      </c>
      <c r="CW1247" s="50">
        <f>SUM(X1247:AC1247,AD1247:AI1247)-Таблица1[[#This Row],[lподв_min, мм]]</f>
        <v>22510.80935670116</v>
      </c>
      <c r="CX1247" s="17">
        <f>CW1686-Таблица1[[#This Row],[Суммарная длина каната]]</f>
        <v>-2426054.3307634788</v>
      </c>
    </row>
    <row r="1248" spans="1:102" x14ac:dyDescent="0.25">
      <c r="A1248" s="21">
        <v>1247</v>
      </c>
      <c r="B1248" s="10">
        <v>29.875714285714281</v>
      </c>
      <c r="C1248" s="10">
        <v>152.61591836734689</v>
      </c>
      <c r="D1248" s="11">
        <v>17825.453954304921</v>
      </c>
      <c r="E1248" s="11">
        <v>16226.98458212422</v>
      </c>
      <c r="F1248" s="11">
        <v>17688.060959203143</v>
      </c>
      <c r="G1248" s="11">
        <v>16256.039098072037</v>
      </c>
      <c r="H1248" s="11">
        <v>18233.453464304923</v>
      </c>
      <c r="I1248" s="11">
        <v>11775.810926480617</v>
      </c>
      <c r="J1248" s="11">
        <v>4451.1736556436044</v>
      </c>
      <c r="K1248" s="11">
        <v>25974.856259528402</v>
      </c>
      <c r="L1248" s="11">
        <v>934.0127727942064</v>
      </c>
      <c r="M1248" s="11">
        <v>58136.457297549226</v>
      </c>
      <c r="N1248" s="11">
        <v>9430.7461650951063</v>
      </c>
      <c r="O1248" s="11">
        <v>17016.186564069536</v>
      </c>
      <c r="P1248" s="43">
        <v>11070.043373709381</v>
      </c>
      <c r="Q1248" s="11">
        <v>17699.695649366469</v>
      </c>
      <c r="R1248" s="11">
        <v>16525.821069932903</v>
      </c>
      <c r="S1248" s="11">
        <v>17179.385425182889</v>
      </c>
      <c r="T1248" s="11">
        <v>17917.421332529091</v>
      </c>
      <c r="U1248" s="11">
        <v>17126.833459071106</v>
      </c>
      <c r="V1248" s="11">
        <v>17825.453954304921</v>
      </c>
      <c r="W1248" s="11">
        <v>16226.98458212422</v>
      </c>
      <c r="X1248" s="12">
        <v>0</v>
      </c>
      <c r="Y1248" s="12">
        <v>37.446075061576373</v>
      </c>
      <c r="Z1248" s="12">
        <v>199.96722696243143</v>
      </c>
      <c r="AA1248" s="44">
        <v>232.04019061955938</v>
      </c>
      <c r="AB1248" s="45">
        <v>47.253829333786989</v>
      </c>
      <c r="AC1248" s="12">
        <v>417.30545081685239</v>
      </c>
      <c r="AD1248" s="12">
        <v>12748.294554302918</v>
      </c>
      <c r="AE1248" s="12">
        <v>1776.08558573454</v>
      </c>
      <c r="AF1248" s="12">
        <v>5480.5321821881489</v>
      </c>
      <c r="AG1248" s="44">
        <v>1128.4755203370612</v>
      </c>
      <c r="AH1248" s="45">
        <v>390.29476040551833</v>
      </c>
      <c r="AI1248" s="12">
        <v>4451.1736565602132</v>
      </c>
      <c r="AJ1248" s="12">
        <v>-27.89240189123176</v>
      </c>
      <c r="AK1248" s="12">
        <v>-22.633818409961144</v>
      </c>
      <c r="AL1248" s="12">
        <v>5.4477456730828795</v>
      </c>
      <c r="AM1248" s="44">
        <v>38.033342731690396</v>
      </c>
      <c r="AN1248" s="45">
        <v>31.397448156549512</v>
      </c>
      <c r="AO1248" s="12">
        <v>89.9999998712794</v>
      </c>
      <c r="AP1248" s="12">
        <v>-2027.4169223507167</v>
      </c>
      <c r="AQ1248" s="12">
        <v>9273.7313742308397</v>
      </c>
      <c r="AR1248" s="12">
        <v>11108.778037499302</v>
      </c>
      <c r="AS1248" s="44">
        <v>16777.198008057454</v>
      </c>
      <c r="AT1248" s="45">
        <v>17704.864913275142</v>
      </c>
      <c r="AU1248" s="12">
        <v>18233.453954304925</v>
      </c>
      <c r="AV1248" s="12">
        <v>11412.975279032768</v>
      </c>
      <c r="AW1248" s="12">
        <v>17392.763721435524</v>
      </c>
      <c r="AX1248" s="12">
        <v>18105.852793611255</v>
      </c>
      <c r="AY1248" s="44">
        <v>17500.747580669697</v>
      </c>
      <c r="AZ1248" s="45">
        <v>16778.575266584645</v>
      </c>
      <c r="BA1248" s="12">
        <v>16226.98458304083</v>
      </c>
      <c r="BB1248" s="12">
        <v>9239.8786193152664</v>
      </c>
      <c r="BC1248" s="12">
        <v>10913.028582845114</v>
      </c>
      <c r="BD1248" s="12">
        <v>16564.555733722824</v>
      </c>
      <c r="BE1248" s="44">
        <v>17666.04439440454</v>
      </c>
      <c r="BF1248" s="45">
        <v>18038.010373558871</v>
      </c>
      <c r="BG1248" s="12">
        <v>18233.453964304921</v>
      </c>
      <c r="BH1248" s="12">
        <v>17376.788255646239</v>
      </c>
      <c r="BI1248" s="12">
        <v>18076.272806732457</v>
      </c>
      <c r="BJ1248" s="12">
        <v>17585.542569427678</v>
      </c>
      <c r="BK1248" s="44">
        <v>16805.471303584301</v>
      </c>
      <c r="BL1248" s="45">
        <v>16575.24277461068</v>
      </c>
      <c r="BM1248" s="12">
        <v>11775.810926480619</v>
      </c>
      <c r="BN1248" s="12">
        <v>0</v>
      </c>
      <c r="BO1248" s="12">
        <v>5.2585834812706143</v>
      </c>
      <c r="BP1248" s="12">
        <v>28.081564083044025</v>
      </c>
      <c r="BQ1248" s="48">
        <v>32.585597058607519</v>
      </c>
      <c r="BR1248" s="49">
        <v>6.6358945751408847</v>
      </c>
      <c r="BS1248" s="13">
        <v>58.602551714729884</v>
      </c>
      <c r="BT1248" s="12">
        <v>193.54270245076748</v>
      </c>
      <c r="BV1248" s="14">
        <f>Таблица1[[#This Row],[Lкан_леб,мм]]</f>
        <v>58136.457297549226</v>
      </c>
      <c r="BW1248" s="50">
        <f>Таблица1[[#This Row],[угол обхв4]]+Таблица1[[#This Row],[Lдуг 3,мм]]</f>
        <v>12748.294554302918</v>
      </c>
      <c r="BX1248" s="54">
        <f>Таблица1[[#This Row],[угол обхв5]]+Таблица1[[#This Row],[Y5, мм]]</f>
        <v>58173.903372610803</v>
      </c>
      <c r="BY1248" s="14">
        <f>Таблица1[[#This Row],[угол обхв6]]+Таблица1[[#This Row],[Lдуг 4,мм]]</f>
        <v>14524.380140037458</v>
      </c>
      <c r="BZ1248" s="14">
        <f>Таблица1[[#This Row],[Т1]]+Таблица1[[#This Row],[X6, мм]]</f>
        <v>58373.870599573231</v>
      </c>
      <c r="CA1248" s="14">
        <f>Таблица1[[#This Row],[Т2]]+Таблица1[[#This Row],[Lдуг 5,мм]]</f>
        <v>20004.912322225606</v>
      </c>
      <c r="CB1248" s="14">
        <f>Таблица1[[#This Row],[Т3]]+Таблица1[[#This Row],[Y6, мм]]</f>
        <v>58605.910790192793</v>
      </c>
      <c r="CC1248" s="14">
        <f>Таблица1[[#This Row],[Т4]]+Таблица1[[#This Row],[Lдуг 6,мм]]</f>
        <v>21133.387842562668</v>
      </c>
      <c r="CD1248" s="14">
        <f>Таблица1[[#This Row],[Т5]]+Таблица1[[#This Row],[Lдуг 1,мм]]</f>
        <v>58653.164619526578</v>
      </c>
      <c r="CE1248" s="14">
        <f>Таблица1[[#This Row],[Т6]]+Таблица1[[#This Row],[Lпрям1, мм]]</f>
        <v>21523.682602968187</v>
      </c>
      <c r="CF1248" s="15">
        <f>Таблица1[[#This Row],[Т7]]+Таблица1[[#This Row],[Lдуг 2,мм]]</f>
        <v>59070.470070343428</v>
      </c>
      <c r="CG1248" s="14">
        <f>Таблица1[[#This Row],[Т8]]+Таблица1[[#This Row],[Lпрям2, мм]]</f>
        <v>25974.856259528402</v>
      </c>
      <c r="CH1248" s="14">
        <f>Таблица1[[#This Row],[Т9]]-Таблица1[[#This Row],[Т9]]</f>
        <v>0</v>
      </c>
      <c r="CI1248" s="50">
        <f>Таблица1[[#This Row],[Т9]]-Таблица1[[#This Row],[Т8]]</f>
        <v>37546.787467375238</v>
      </c>
      <c r="CJ1248" s="54">
        <f>Таблица1[[#This Row],[Т9]]-Таблица1[[#This Row],[Т7]]</f>
        <v>417.30545081684977</v>
      </c>
      <c r="CK1248" s="14">
        <f>Таблица1[[#This Row],[Т9]]-Таблица1[[#This Row],[Т6]]</f>
        <v>37937.08222778076</v>
      </c>
      <c r="CL1248" s="14">
        <f>Таблица1[[#This Row],[Т9]]-Таблица1[[#This Row],[Т5]]</f>
        <v>464.55928015063546</v>
      </c>
      <c r="CM1248" s="14">
        <f>Таблица1[[#This Row],[Т9]]-Таблица1[[#This Row],[Т4]]</f>
        <v>39065.557748117819</v>
      </c>
      <c r="CN1248" s="14">
        <f>Таблица1[[#This Row],[Т9]]-Таблица1[[#This Row],[Т3]]</f>
        <v>696.59947077019751</v>
      </c>
      <c r="CO1248" s="14">
        <f>Таблица1[[#This Row],[Т9]]-Таблица1[[#This Row],[Т2]]</f>
        <v>44546.08993030597</v>
      </c>
      <c r="CP1248" s="14">
        <f>Таблица1[[#This Row],[Т9]]-Таблица1[[#This Row],[Т1]]</f>
        <v>896.56669773262547</v>
      </c>
      <c r="CQ1248" s="14">
        <f>Таблица1[[#This Row],[Т9]]-Таблица1[[#This Row],[угол обхв6]]</f>
        <v>46322.175516040508</v>
      </c>
      <c r="CR1248" s="14">
        <f>Таблица1[[#This Row],[Т9]]-Таблица1[[#This Row],[угол обхв5]]</f>
        <v>934.01277279420174</v>
      </c>
      <c r="CS1248" s="14">
        <f>Таблица1[[#This Row],[Т9]]-Таблица1[[#This Row],[угол обхв4]]</f>
        <v>59070.470070343428</v>
      </c>
      <c r="CT1248" s="14">
        <f>Таблица1[[#This Row],[Lкан_прям, мм]]+Таблица1[[#This Row],[Lкан_дуг, мм]]+Таблица1[[#This Row],[Lкан_леб,мм]]</f>
        <v>85045.326329871838</v>
      </c>
      <c r="CU1248" s="16">
        <f>Таблица1[[#This Row],[Lкан_леб,мм]]</f>
        <v>58136.457297549226</v>
      </c>
      <c r="CV1248" s="14">
        <f>2534431-(Таблица1[[#This Row],[Т23]]+Таблица1[[#This Row],[угол обхв3]])</f>
        <v>2449192.1309676776</v>
      </c>
      <c r="CW1248" s="50">
        <f>SUM(X1248:AC1248,AD1248:AI1248)-Таблица1[[#This Row],[lподв_min, мм]]</f>
        <v>22457.695376679007</v>
      </c>
      <c r="CX1248" s="17">
        <f>CW1687-Таблица1[[#This Row],[Суммарная длина каната]]</f>
        <v>-2426124.7406268846</v>
      </c>
    </row>
    <row r="1249" spans="1:102" x14ac:dyDescent="0.25">
      <c r="A1249" s="21">
        <v>1248</v>
      </c>
      <c r="B1249" s="10">
        <v>29.875714285714281</v>
      </c>
      <c r="C1249" s="10">
        <v>155.29999999999623</v>
      </c>
      <c r="D1249" s="11">
        <v>17801.659078802251</v>
      </c>
      <c r="E1249" s="11">
        <v>16606.598334305992</v>
      </c>
      <c r="F1249" s="11">
        <v>17663.056222396022</v>
      </c>
      <c r="G1249" s="11">
        <v>16629.18700837142</v>
      </c>
      <c r="H1249" s="11">
        <v>18209.658588802253</v>
      </c>
      <c r="I1249" s="11">
        <v>12102.712458310023</v>
      </c>
      <c r="J1249" s="11">
        <v>4503.8858759959694</v>
      </c>
      <c r="K1249" s="11">
        <v>25974.85625951767</v>
      </c>
      <c r="L1249" s="11">
        <v>934.01277280494048</v>
      </c>
      <c r="M1249" s="11">
        <v>58136.457297549226</v>
      </c>
      <c r="N1249" s="11">
        <v>9430.7461650951063</v>
      </c>
      <c r="O1249" s="11">
        <v>17016.186564069536</v>
      </c>
      <c r="P1249" s="43">
        <v>10984.694215125193</v>
      </c>
      <c r="Q1249" s="11">
        <v>17761.345080303756</v>
      </c>
      <c r="R1249" s="11">
        <v>16458.852078772012</v>
      </c>
      <c r="S1249" s="11">
        <v>17497.093904575591</v>
      </c>
      <c r="T1249" s="11">
        <v>17851.386602286981</v>
      </c>
      <c r="U1249" s="11">
        <v>17509.766742416057</v>
      </c>
      <c r="V1249" s="11">
        <v>17801.659078802251</v>
      </c>
      <c r="W1249" s="11">
        <v>16606.598334305992</v>
      </c>
      <c r="X1249" s="12">
        <v>0</v>
      </c>
      <c r="Y1249" s="12">
        <v>16.189266025573996</v>
      </c>
      <c r="Z1249" s="12">
        <v>202.11084275056322</v>
      </c>
      <c r="AA1249" s="44">
        <v>232.04019061955924</v>
      </c>
      <c r="AB1249" s="45">
        <v>47.253829333790065</v>
      </c>
      <c r="AC1249" s="12">
        <v>436.41864407545393</v>
      </c>
      <c r="AD1249" s="12">
        <v>12748.294554302918</v>
      </c>
      <c r="AE1249" s="12">
        <v>1723.3733653821776</v>
      </c>
      <c r="AF1249" s="12">
        <v>5480.5321821881498</v>
      </c>
      <c r="AG1249" s="44">
        <v>1128.4755203370628</v>
      </c>
      <c r="AH1249" s="45">
        <v>390.29476040551265</v>
      </c>
      <c r="AI1249" s="12">
        <v>4503.8858769018525</v>
      </c>
      <c r="AJ1249" s="12">
        <v>-27.89240189123176</v>
      </c>
      <c r="AK1249" s="12">
        <v>-25.618929791526067</v>
      </c>
      <c r="AL1249" s="12">
        <v>2.7636640404335471</v>
      </c>
      <c r="AM1249" s="44">
        <v>35.349261099041044</v>
      </c>
      <c r="AN1249" s="45">
        <v>28.71336652389973</v>
      </c>
      <c r="AO1249" s="12">
        <v>89.999999872785907</v>
      </c>
      <c r="AP1249" s="12">
        <v>-2027.4169223507167</v>
      </c>
      <c r="AQ1249" s="12">
        <v>9254.3336240111021</v>
      </c>
      <c r="AR1249" s="12">
        <v>11004.366479809176</v>
      </c>
      <c r="AS1249" s="44">
        <v>16694.904191574904</v>
      </c>
      <c r="AT1249" s="45">
        <v>17655.371931908881</v>
      </c>
      <c r="AU1249" s="12">
        <v>18209.659078802255</v>
      </c>
      <c r="AV1249" s="12">
        <v>11412.975279032768</v>
      </c>
      <c r="AW1249" s="12">
        <v>17384.075970478967</v>
      </c>
      <c r="AX1249" s="12">
        <v>18168.870542087679</v>
      </c>
      <c r="AY1249" s="44">
        <v>17829.875214208947</v>
      </c>
      <c r="AZ1249" s="45">
        <v>17151.936826119829</v>
      </c>
      <c r="BA1249" s="12">
        <v>16606.598335211878</v>
      </c>
      <c r="BB1249" s="12">
        <v>9239.8786193152664</v>
      </c>
      <c r="BC1249" s="12">
        <v>10808.281674041189</v>
      </c>
      <c r="BD1249" s="12">
        <v>16478.524343455992</v>
      </c>
      <c r="BE1249" s="44">
        <v>17615.334489484092</v>
      </c>
      <c r="BF1249" s="45">
        <v>17997.673749180354</v>
      </c>
      <c r="BG1249" s="12">
        <v>18209.659088802251</v>
      </c>
      <c r="BH1249" s="12">
        <v>17376.788255646239</v>
      </c>
      <c r="BI1249" s="12">
        <v>18129.234486713187</v>
      </c>
      <c r="BJ1249" s="12">
        <v>17904.619366359519</v>
      </c>
      <c r="BK1249" s="44">
        <v>17176.985432782705</v>
      </c>
      <c r="BL1249" s="45">
        <v>16964.428250602217</v>
      </c>
      <c r="BM1249" s="12">
        <v>12102.712458310025</v>
      </c>
      <c r="BN1249" s="12">
        <v>0</v>
      </c>
      <c r="BO1249" s="12">
        <v>2.2734720997056912</v>
      </c>
      <c r="BP1249" s="12">
        <v>28.382593831959618</v>
      </c>
      <c r="BQ1249" s="48">
        <v>32.585597058607497</v>
      </c>
      <c r="BR1249" s="49">
        <v>6.6358945751413172</v>
      </c>
      <c r="BS1249" s="13">
        <v>61.28663334888617</v>
      </c>
      <c r="BT1249" s="12">
        <v>193.54270245076748</v>
      </c>
      <c r="BV1249" s="14">
        <f>Таблица1[[#This Row],[Lкан_леб,мм]]</f>
        <v>58136.457297549226</v>
      </c>
      <c r="BW1249" s="50">
        <f>Таблица1[[#This Row],[угол обхв4]]+Таблица1[[#This Row],[Lдуг 3,мм]]</f>
        <v>12748.294554302918</v>
      </c>
      <c r="BX1249" s="54">
        <f>Таблица1[[#This Row],[угол обхв5]]+Таблица1[[#This Row],[Y5, мм]]</f>
        <v>58152.646563574803</v>
      </c>
      <c r="BY1249" s="14">
        <f>Таблица1[[#This Row],[угол обхв6]]+Таблица1[[#This Row],[Lдуг 4,мм]]</f>
        <v>14471.667919685096</v>
      </c>
      <c r="BZ1249" s="14">
        <f>Таблица1[[#This Row],[Т1]]+Таблица1[[#This Row],[X6, мм]]</f>
        <v>58354.757406325363</v>
      </c>
      <c r="CA1249" s="14">
        <f>Таблица1[[#This Row],[Т2]]+Таблица1[[#This Row],[Lдуг 5,мм]]</f>
        <v>19952.200101873248</v>
      </c>
      <c r="CB1249" s="14">
        <f>Таблица1[[#This Row],[Т3]]+Таблица1[[#This Row],[Y6, мм]]</f>
        <v>58586.797596944925</v>
      </c>
      <c r="CC1249" s="14">
        <f>Таблица1[[#This Row],[Т4]]+Таблица1[[#This Row],[Lдуг 6,мм]]</f>
        <v>21080.67562221031</v>
      </c>
      <c r="CD1249" s="14">
        <f>Таблица1[[#This Row],[Т5]]+Таблица1[[#This Row],[Lдуг 1,мм]]</f>
        <v>58634.051426278718</v>
      </c>
      <c r="CE1249" s="14">
        <f>Таблица1[[#This Row],[Т6]]+Таблица1[[#This Row],[Lпрям1, мм]]</f>
        <v>21470.970382615822</v>
      </c>
      <c r="CF1249" s="15">
        <f>Таблица1[[#This Row],[Т7]]+Таблица1[[#This Row],[Lдуг 2,мм]]</f>
        <v>59070.470070354175</v>
      </c>
      <c r="CG1249" s="14">
        <f>Таблица1[[#This Row],[Т8]]+Таблица1[[#This Row],[Lпрям2, мм]]</f>
        <v>25974.856259517674</v>
      </c>
      <c r="CH1249" s="14">
        <f>Таблица1[[#This Row],[Т9]]-Таблица1[[#This Row],[Т9]]</f>
        <v>0</v>
      </c>
      <c r="CI1249" s="50">
        <f>Таблица1[[#This Row],[Т9]]-Таблица1[[#This Row],[Т8]]</f>
        <v>37599.499687738353</v>
      </c>
      <c r="CJ1249" s="54">
        <f>Таблица1[[#This Row],[Т9]]-Таблица1[[#This Row],[Т7]]</f>
        <v>436.41864407545654</v>
      </c>
      <c r="CK1249" s="14">
        <f>Таблица1[[#This Row],[Т9]]-Таблица1[[#This Row],[Т6]]</f>
        <v>37989.794448143861</v>
      </c>
      <c r="CL1249" s="14">
        <f>Таблица1[[#This Row],[Т9]]-Таблица1[[#This Row],[Т5]]</f>
        <v>483.67247340924951</v>
      </c>
      <c r="CM1249" s="14">
        <f>Таблица1[[#This Row],[Т9]]-Таблица1[[#This Row],[Т4]]</f>
        <v>39118.269968480927</v>
      </c>
      <c r="CN1249" s="14">
        <f>Таблица1[[#This Row],[Т9]]-Таблица1[[#This Row],[Т3]]</f>
        <v>715.71266402881156</v>
      </c>
      <c r="CO1249" s="14">
        <f>Таблица1[[#This Row],[Т9]]-Таблица1[[#This Row],[Т2]]</f>
        <v>44598.802150669078</v>
      </c>
      <c r="CP1249" s="14">
        <f>Таблица1[[#This Row],[Т9]]-Таблица1[[#This Row],[Т1]]</f>
        <v>917.82350677937211</v>
      </c>
      <c r="CQ1249" s="14">
        <f>Таблица1[[#This Row],[Т9]]-Таблица1[[#This Row],[угол обхв6]]</f>
        <v>46322.175516051255</v>
      </c>
      <c r="CR1249" s="14">
        <f>Таблица1[[#This Row],[Т9]]-Таблица1[[#This Row],[угол обхв5]]</f>
        <v>934.01277280494833</v>
      </c>
      <c r="CS1249" s="14">
        <f>Таблица1[[#This Row],[Т9]]-Таблица1[[#This Row],[угол обхв4]]</f>
        <v>59070.470070354175</v>
      </c>
      <c r="CT1249" s="14">
        <f>Таблица1[[#This Row],[Lкан_прям, мм]]+Таблица1[[#This Row],[Lкан_дуг, мм]]+Таблица1[[#This Row],[Lкан_леб,мм]]</f>
        <v>85045.326329871838</v>
      </c>
      <c r="CU1249" s="16">
        <f>Таблица1[[#This Row],[Lкан_леб,мм]]</f>
        <v>58136.457297549226</v>
      </c>
      <c r="CV1249" s="14">
        <f>2534431-(Таблица1[[#This Row],[Т23]]+Таблица1[[#This Row],[угол обхв3]])</f>
        <v>2449192.1309676776</v>
      </c>
      <c r="CW1249" s="50">
        <f>SUM(X1249:AC1249,AD1249:AI1249)-Таблица1[[#This Row],[lподв_min, мм]]</f>
        <v>22404.983156326645</v>
      </c>
      <c r="CX1249" s="17">
        <f>CW1688-Таблица1[[#This Row],[Суммарная длина каната]]</f>
        <v>-2425783.1701190853</v>
      </c>
    </row>
    <row r="1250" spans="1:102" x14ac:dyDescent="0.25">
      <c r="A1250" s="21">
        <v>1249</v>
      </c>
      <c r="B1250" s="10">
        <v>31.298367346938772</v>
      </c>
      <c r="C1250" s="10">
        <v>23.78</v>
      </c>
      <c r="D1250" s="11">
        <v>5551.9192335018815</v>
      </c>
      <c r="E1250" s="11">
        <v>8890.7393675200492</v>
      </c>
      <c r="F1250" s="11">
        <v>4999.6200635428067</v>
      </c>
      <c r="G1250" s="11">
        <v>9601.9739468695898</v>
      </c>
      <c r="H1250" s="11">
        <v>5143.9187435018812</v>
      </c>
      <c r="I1250" s="11">
        <v>6605.6328563644183</v>
      </c>
      <c r="J1250" s="11">
        <v>2285.1065111556313</v>
      </c>
      <c r="K1250" s="11">
        <v>24995.174850273077</v>
      </c>
      <c r="L1250" s="11">
        <v>1923.1282353595523</v>
      </c>
      <c r="M1250" s="11">
        <v>58127.023244239201</v>
      </c>
      <c r="N1250" s="11">
        <v>9261.8383350579588</v>
      </c>
      <c r="O1250" s="11">
        <v>17248.266737792841</v>
      </c>
      <c r="P1250" s="43">
        <v>10167.119997375457</v>
      </c>
      <c r="Q1250" s="11">
        <v>13981.385486544703</v>
      </c>
      <c r="R1250" s="11">
        <v>6439.1401987856425</v>
      </c>
      <c r="S1250" s="11">
        <v>9964.1227839938438</v>
      </c>
      <c r="T1250" s="11">
        <v>5551.9192335018815</v>
      </c>
      <c r="U1250" s="11">
        <v>8890.7393675200492</v>
      </c>
      <c r="V1250" s="11">
        <v>4893.0683639871859</v>
      </c>
      <c r="W1250" s="11">
        <v>9510.4986205689493</v>
      </c>
      <c r="X1250" s="12">
        <v>0</v>
      </c>
      <c r="Y1250" s="12">
        <v>738.33329637262898</v>
      </c>
      <c r="Z1250" s="12">
        <v>415.503724935538</v>
      </c>
      <c r="AA1250" s="44">
        <v>232.0401906195587</v>
      </c>
      <c r="AB1250" s="45">
        <v>537.25102343182641</v>
      </c>
      <c r="AC1250" s="12">
        <v>0</v>
      </c>
      <c r="AD1250" s="12">
        <v>12711.068308314858</v>
      </c>
      <c r="AE1250" s="12">
        <v>3389.9923300628511</v>
      </c>
      <c r="AF1250" s="12">
        <v>5480.5321821881489</v>
      </c>
      <c r="AG1250" s="44">
        <v>1128.4755203370623</v>
      </c>
      <c r="AH1250" s="45">
        <v>2285.106509370155</v>
      </c>
      <c r="AI1250" s="12">
        <v>0</v>
      </c>
      <c r="AJ1250" s="12">
        <v>-29.173282076932974</v>
      </c>
      <c r="AK1250" s="12">
        <v>74.511477129276386</v>
      </c>
      <c r="AL1250" s="12">
        <v>132.86101097920528</v>
      </c>
      <c r="AM1250" s="44">
        <v>165.44660803781269</v>
      </c>
      <c r="AN1250" s="45">
        <v>89.999999749264305</v>
      </c>
      <c r="AO1250" s="12">
        <v>0</v>
      </c>
      <c r="AP1250" s="12">
        <v>-2035.7049756011722</v>
      </c>
      <c r="AQ1250" s="12">
        <v>9655.0213929336478</v>
      </c>
      <c r="AR1250" s="12">
        <v>10466.186425261363</v>
      </c>
      <c r="AS1250" s="44">
        <v>6541.6632868668312</v>
      </c>
      <c r="AT1250" s="45">
        <v>5143.9192335018815</v>
      </c>
      <c r="AU1250" s="12">
        <v>0</v>
      </c>
      <c r="AV1250" s="12">
        <v>11408.469080131455</v>
      </c>
      <c r="AW1250" s="12">
        <v>17357.221237468275</v>
      </c>
      <c r="AX1250" s="12">
        <v>13703.854818488782</v>
      </c>
      <c r="AY1250" s="44">
        <v>9569.2139129738371</v>
      </c>
      <c r="AZ1250" s="45">
        <v>8890.7393657345747</v>
      </c>
      <c r="BA1250" s="12">
        <v>0</v>
      </c>
      <c r="BB1250" s="12">
        <v>9062.9576951402378</v>
      </c>
      <c r="BC1250" s="12">
        <v>10560.303055251146</v>
      </c>
      <c r="BD1250" s="12">
        <v>6738.2066266715465</v>
      </c>
      <c r="BE1250" s="44">
        <v>5449.3961454206928</v>
      </c>
      <c r="BF1250" s="45">
        <v>5143.9192435018813</v>
      </c>
      <c r="BG1250" s="12">
        <v>0</v>
      </c>
      <c r="BH1250" s="12">
        <v>17604.511725218515</v>
      </c>
      <c r="BI1250" s="12">
        <v>14090.339986220131</v>
      </c>
      <c r="BJ1250" s="12">
        <v>9686.5921159379232</v>
      </c>
      <c r="BK1250" s="44">
        <v>9285.6482385400577</v>
      </c>
      <c r="BL1250" s="45">
        <v>6605.6328563644201</v>
      </c>
      <c r="BM1250" s="12">
        <v>0</v>
      </c>
      <c r="BN1250" s="12">
        <v>0</v>
      </c>
      <c r="BO1250" s="12">
        <v>103.68475920620935</v>
      </c>
      <c r="BP1250" s="12">
        <v>58.349533849928896</v>
      </c>
      <c r="BQ1250" s="48">
        <v>32.585597058607419</v>
      </c>
      <c r="BR1250" s="49">
        <v>75.446608288548404</v>
      </c>
      <c r="BS1250" s="13">
        <v>0</v>
      </c>
      <c r="BT1250" s="12">
        <v>202.97675576079348</v>
      </c>
      <c r="BV1250" s="14">
        <f>Таблица1[[#This Row],[Lкан_леб,мм]]</f>
        <v>58127.023244239201</v>
      </c>
      <c r="BW1250" s="50">
        <f>Таблица1[[#This Row],[угол обхв4]]+Таблица1[[#This Row],[Lдуг 3,мм]]</f>
        <v>12711.068308314858</v>
      </c>
      <c r="BX1250" s="54">
        <f>Таблица1[[#This Row],[угол обхв5]]+Таблица1[[#This Row],[Y5, мм]]</f>
        <v>58865.356540611829</v>
      </c>
      <c r="BY1250" s="14">
        <f>Таблица1[[#This Row],[угол обхв6]]+Таблица1[[#This Row],[Lдуг 4,мм]]</f>
        <v>16101.060638377709</v>
      </c>
      <c r="BZ1250" s="14">
        <f>Таблица1[[#This Row],[Т1]]+Таблица1[[#This Row],[X6, мм]]</f>
        <v>59280.860265547366</v>
      </c>
      <c r="CA1250" s="14">
        <f>Таблица1[[#This Row],[Т2]]+Таблица1[[#This Row],[Lдуг 5,мм]]</f>
        <v>21581.592820565857</v>
      </c>
      <c r="CB1250" s="14">
        <f>Таблица1[[#This Row],[Т3]]+Таблица1[[#This Row],[Y6, мм]]</f>
        <v>59512.900456166928</v>
      </c>
      <c r="CC1250" s="14">
        <f>Таблица1[[#This Row],[Т4]]+Таблица1[[#This Row],[Lдуг 6,мм]]</f>
        <v>22710.068340902919</v>
      </c>
      <c r="CD1250" s="14">
        <f>Таблица1[[#This Row],[Т5]]+Таблица1[[#This Row],[Lдуг 1,мм]]</f>
        <v>60050.151479598753</v>
      </c>
      <c r="CE1250" s="14">
        <f>Таблица1[[#This Row],[Т6]]+Таблица1[[#This Row],[Lпрям1, мм]]</f>
        <v>24995.174850273073</v>
      </c>
      <c r="CF1250" s="15">
        <f>Таблица1[[#This Row],[Т7]]+Таблица1[[#This Row],[Lдуг 2,мм]]</f>
        <v>60050.151479598753</v>
      </c>
      <c r="CG1250" s="14">
        <f>Таблица1[[#This Row],[Т8]]+Таблица1[[#This Row],[Lпрям2, мм]]</f>
        <v>24995.174850273073</v>
      </c>
      <c r="CH1250" s="14">
        <f>Таблица1[[#This Row],[Т9]]-Таблица1[[#This Row],[Т9]]</f>
        <v>0</v>
      </c>
      <c r="CI1250" s="50">
        <f>Таблица1[[#This Row],[Т9]]-Таблица1[[#This Row],[Т8]]</f>
        <v>35054.976629325683</v>
      </c>
      <c r="CJ1250" s="54">
        <f>Таблица1[[#This Row],[Т9]]-Таблица1[[#This Row],[Т7]]</f>
        <v>0</v>
      </c>
      <c r="CK1250" s="14">
        <f>Таблица1[[#This Row],[Т9]]-Таблица1[[#This Row],[Т6]]</f>
        <v>37340.083138695831</v>
      </c>
      <c r="CL1250" s="14">
        <f>Таблица1[[#This Row],[Т9]]-Таблица1[[#This Row],[Т5]]</f>
        <v>537.25102343182516</v>
      </c>
      <c r="CM1250" s="14">
        <f>Таблица1[[#This Row],[Т9]]-Таблица1[[#This Row],[Т4]]</f>
        <v>38468.558659032897</v>
      </c>
      <c r="CN1250" s="14">
        <f>Таблица1[[#This Row],[Т9]]-Таблица1[[#This Row],[Т3]]</f>
        <v>769.29121405138721</v>
      </c>
      <c r="CO1250" s="14">
        <f>Таблица1[[#This Row],[Т9]]-Таблица1[[#This Row],[Т2]]</f>
        <v>43949.090841221041</v>
      </c>
      <c r="CP1250" s="14">
        <f>Таблица1[[#This Row],[Т9]]-Таблица1[[#This Row],[Т1]]</f>
        <v>1184.7949389869245</v>
      </c>
      <c r="CQ1250" s="14">
        <f>Таблица1[[#This Row],[Т9]]-Таблица1[[#This Row],[угол обхв6]]</f>
        <v>47339.083171283899</v>
      </c>
      <c r="CR1250" s="14">
        <f>Таблица1[[#This Row],[Т9]]-Таблица1[[#This Row],[угол обхв5]]</f>
        <v>1923.1282353595525</v>
      </c>
      <c r="CS1250" s="14">
        <f>Таблица1[[#This Row],[Т9]]-Таблица1[[#This Row],[угол обхв4]]</f>
        <v>60050.151479598753</v>
      </c>
      <c r="CT1250" s="14">
        <f>Таблица1[[#This Row],[Lкан_прям, мм]]+Таблица1[[#This Row],[Lкан_дуг, мм]]+Таблица1[[#This Row],[Lкан_леб,мм]]</f>
        <v>85045.326329871838</v>
      </c>
      <c r="CU1250" s="16">
        <f>Таблица1[[#This Row],[Lкан_леб,мм]]</f>
        <v>58127.023244239201</v>
      </c>
      <c r="CV1250" s="14">
        <f>2534431-(Таблица1[[#This Row],[Т23]]+Таблица1[[#This Row],[угол обхв3]])</f>
        <v>2449182.6969143674</v>
      </c>
      <c r="CW1250" s="50">
        <f>SUM(X1250:AC1250,AD1250:AI1250)-Таблица1[[#This Row],[lподв_min, мм]]</f>
        <v>24633.196574476995</v>
      </c>
      <c r="CX1250" s="17">
        <f>CW1689-Таблица1[[#This Row],[Суммарная длина каната]]</f>
        <v>-2425808.6730191754</v>
      </c>
    </row>
    <row r="1251" spans="1:102" x14ac:dyDescent="0.25">
      <c r="A1251" s="21">
        <v>1250</v>
      </c>
      <c r="B1251" s="10">
        <v>31.298367346938772</v>
      </c>
      <c r="C1251" s="10">
        <v>26.464081632653066</v>
      </c>
      <c r="D1251" s="11">
        <v>5896.1932197477809</v>
      </c>
      <c r="E1251" s="11">
        <v>8710.5341858901356</v>
      </c>
      <c r="F1251" s="11">
        <v>5311.1936101081674</v>
      </c>
      <c r="G1251" s="11">
        <v>9395.1249079434674</v>
      </c>
      <c r="H1251" s="11">
        <v>5488.1927297477805</v>
      </c>
      <c r="I1251" s="11">
        <v>6386.5267862089959</v>
      </c>
      <c r="J1251" s="11">
        <v>2324.0073996811407</v>
      </c>
      <c r="K1251" s="11">
        <v>25033.401236798767</v>
      </c>
      <c r="L1251" s="11">
        <v>1884.9018488338706</v>
      </c>
      <c r="M1251" s="11">
        <v>58127.023244239201</v>
      </c>
      <c r="N1251" s="11">
        <v>9261.8383350579588</v>
      </c>
      <c r="O1251" s="11">
        <v>17248.266737792841</v>
      </c>
      <c r="P1251" s="43">
        <v>10267.941249462569</v>
      </c>
      <c r="Q1251" s="11">
        <v>14011.720389437874</v>
      </c>
      <c r="R1251" s="11">
        <v>6732.1754398869934</v>
      </c>
      <c r="S1251" s="11">
        <v>9824.2876270121451</v>
      </c>
      <c r="T1251" s="11">
        <v>5896.1932197477809</v>
      </c>
      <c r="U1251" s="11">
        <v>8710.5341858901356</v>
      </c>
      <c r="V1251" s="11">
        <v>5209.0424974726966</v>
      </c>
      <c r="W1251" s="11">
        <v>9298.7602350216166</v>
      </c>
      <c r="X1251" s="12">
        <v>0</v>
      </c>
      <c r="Y1251" s="12">
        <v>725.66017415689862</v>
      </c>
      <c r="Z1251" s="12">
        <v>409.06365390337146</v>
      </c>
      <c r="AA1251" s="44">
        <v>232.04019061955816</v>
      </c>
      <c r="AB1251" s="45">
        <v>518.13783015404249</v>
      </c>
      <c r="AC1251" s="12">
        <v>0</v>
      </c>
      <c r="AD1251" s="12">
        <v>12711.068308314858</v>
      </c>
      <c r="AE1251" s="12">
        <v>3389.3178280331472</v>
      </c>
      <c r="AF1251" s="12">
        <v>5480.5321821881489</v>
      </c>
      <c r="AG1251" s="44">
        <v>1128.4755203370614</v>
      </c>
      <c r="AH1251" s="45">
        <v>2324.0073979255512</v>
      </c>
      <c r="AI1251" s="12">
        <v>0</v>
      </c>
      <c r="AJ1251" s="12">
        <v>-29.173282076932974</v>
      </c>
      <c r="AK1251" s="12">
        <v>72.73178003071061</v>
      </c>
      <c r="AL1251" s="12">
        <v>130.17692934655227</v>
      </c>
      <c r="AM1251" s="44">
        <v>162.7625264051596</v>
      </c>
      <c r="AN1251" s="45">
        <v>89.999999753461282</v>
      </c>
      <c r="AO1251" s="12">
        <v>0</v>
      </c>
      <c r="AP1251" s="12">
        <v>-2035.7049756011722</v>
      </c>
      <c r="AQ1251" s="12">
        <v>9651.4479783929237</v>
      </c>
      <c r="AR1251" s="12">
        <v>10579.676042777399</v>
      </c>
      <c r="AS1251" s="44">
        <v>6853.0792119776306</v>
      </c>
      <c r="AT1251" s="45">
        <v>5488.1932197477809</v>
      </c>
      <c r="AU1251" s="12">
        <v>0</v>
      </c>
      <c r="AV1251" s="12">
        <v>11408.469080131455</v>
      </c>
      <c r="AW1251" s="12">
        <v>17369.379601768567</v>
      </c>
      <c r="AX1251" s="12">
        <v>13748.499154282046</v>
      </c>
      <c r="AY1251" s="44">
        <v>9434.6130475304253</v>
      </c>
      <c r="AZ1251" s="45">
        <v>8710.5341841345489</v>
      </c>
      <c r="BA1251" s="12">
        <v>0</v>
      </c>
      <c r="BB1251" s="12">
        <v>9062.9576951402378</v>
      </c>
      <c r="BC1251" s="12">
        <v>10657.550892797532</v>
      </c>
      <c r="BD1251" s="12">
        <v>7043.9102332018238</v>
      </c>
      <c r="BE1251" s="44">
        <v>5775.2894476571428</v>
      </c>
      <c r="BF1251" s="45">
        <v>5488.1932297477806</v>
      </c>
      <c r="BG1251" s="12">
        <v>0</v>
      </c>
      <c r="BH1251" s="12">
        <v>17604.511725218515</v>
      </c>
      <c r="BI1251" s="12">
        <v>14132.833253413599</v>
      </c>
      <c r="BJ1251" s="12">
        <v>9561.0663918563168</v>
      </c>
      <c r="BK1251" s="44">
        <v>9100.2087653718554</v>
      </c>
      <c r="BL1251" s="45">
        <v>6386.5267862089977</v>
      </c>
      <c r="BM1251" s="12">
        <v>0</v>
      </c>
      <c r="BN1251" s="12">
        <v>0</v>
      </c>
      <c r="BO1251" s="12">
        <v>101.9050621076436</v>
      </c>
      <c r="BP1251" s="12">
        <v>57.44514931584164</v>
      </c>
      <c r="BQ1251" s="48">
        <v>32.585597058607348</v>
      </c>
      <c r="BR1251" s="49">
        <v>72.762526651698323</v>
      </c>
      <c r="BS1251" s="13">
        <v>0</v>
      </c>
      <c r="BT1251" s="12">
        <v>202.97675576079348</v>
      </c>
      <c r="BV1251" s="14">
        <f>Таблица1[[#This Row],[Lкан_леб,мм]]</f>
        <v>58127.023244239201</v>
      </c>
      <c r="BW1251" s="50">
        <f>Таблица1[[#This Row],[угол обхв4]]+Таблица1[[#This Row],[Lдуг 3,мм]]</f>
        <v>12711.068308314858</v>
      </c>
      <c r="BX1251" s="54">
        <f>Таблица1[[#This Row],[угол обхв5]]+Таблица1[[#This Row],[Y5, мм]]</f>
        <v>58852.683418396096</v>
      </c>
      <c r="BY1251" s="14">
        <f>Таблица1[[#This Row],[угол обхв6]]+Таблица1[[#This Row],[Lдуг 4,мм]]</f>
        <v>16100.386136348005</v>
      </c>
      <c r="BZ1251" s="14">
        <f>Таблица1[[#This Row],[Т1]]+Таблица1[[#This Row],[X6, мм]]</f>
        <v>59261.747072299469</v>
      </c>
      <c r="CA1251" s="14">
        <f>Таблица1[[#This Row],[Т2]]+Таблица1[[#This Row],[Lдуг 5,мм]]</f>
        <v>21580.918318536154</v>
      </c>
      <c r="CB1251" s="14">
        <f>Таблица1[[#This Row],[Т3]]+Таблица1[[#This Row],[Y6, мм]]</f>
        <v>59493.787262919024</v>
      </c>
      <c r="CC1251" s="14">
        <f>Таблица1[[#This Row],[Т4]]+Таблица1[[#This Row],[Lдуг 6,мм]]</f>
        <v>22709.393838873217</v>
      </c>
      <c r="CD1251" s="14">
        <f>Таблица1[[#This Row],[Т5]]+Таблица1[[#This Row],[Lдуг 1,мм]]</f>
        <v>60011.925093073063</v>
      </c>
      <c r="CE1251" s="14">
        <f>Таблица1[[#This Row],[Т6]]+Таблица1[[#This Row],[Lпрям1, мм]]</f>
        <v>25033.401236798767</v>
      </c>
      <c r="CF1251" s="15">
        <f>Таблица1[[#This Row],[Т7]]+Таблица1[[#This Row],[Lдуг 2,мм]]</f>
        <v>60011.925093073063</v>
      </c>
      <c r="CG1251" s="14">
        <f>Таблица1[[#This Row],[Т8]]+Таблица1[[#This Row],[Lпрям2, мм]]</f>
        <v>25033.401236798767</v>
      </c>
      <c r="CH1251" s="14">
        <f>Таблица1[[#This Row],[Т9]]-Таблица1[[#This Row],[Т9]]</f>
        <v>0</v>
      </c>
      <c r="CI1251" s="50">
        <f>Таблица1[[#This Row],[Т9]]-Таблица1[[#This Row],[Т8]]</f>
        <v>34978.523856274296</v>
      </c>
      <c r="CJ1251" s="54">
        <f>Таблица1[[#This Row],[Т9]]-Таблица1[[#This Row],[Т7]]</f>
        <v>0</v>
      </c>
      <c r="CK1251" s="14">
        <f>Таблица1[[#This Row],[Т9]]-Таблица1[[#This Row],[Т6]]</f>
        <v>37302.531254199843</v>
      </c>
      <c r="CL1251" s="14">
        <f>Таблица1[[#This Row],[Т9]]-Таблица1[[#This Row],[Т5]]</f>
        <v>518.13783015403897</v>
      </c>
      <c r="CM1251" s="14">
        <f>Таблица1[[#This Row],[Т9]]-Таблица1[[#This Row],[Т4]]</f>
        <v>38431.006774536909</v>
      </c>
      <c r="CN1251" s="14">
        <f>Таблица1[[#This Row],[Т9]]-Таблица1[[#This Row],[Т3]]</f>
        <v>750.17802077359374</v>
      </c>
      <c r="CO1251" s="14">
        <f>Таблица1[[#This Row],[Т9]]-Таблица1[[#This Row],[Т2]]</f>
        <v>43911.53895672506</v>
      </c>
      <c r="CP1251" s="14">
        <f>Таблица1[[#This Row],[Т9]]-Таблица1[[#This Row],[Т1]]</f>
        <v>1159.2416746769668</v>
      </c>
      <c r="CQ1251" s="14">
        <f>Таблица1[[#This Row],[Т9]]-Таблица1[[#This Row],[угол обхв6]]</f>
        <v>47300.856784758202</v>
      </c>
      <c r="CR1251" s="14">
        <f>Таблица1[[#This Row],[Т9]]-Таблица1[[#This Row],[угол обхв5]]</f>
        <v>1884.9018488338625</v>
      </c>
      <c r="CS1251" s="14">
        <f>Таблица1[[#This Row],[Т9]]-Таблица1[[#This Row],[угол обхв4]]</f>
        <v>60011.925093073063</v>
      </c>
      <c r="CT1251" s="14">
        <f>Таблица1[[#This Row],[Lкан_прям, мм]]+Таблица1[[#This Row],[Lкан_дуг, мм]]+Таблица1[[#This Row],[Lкан_леб,мм]]</f>
        <v>85045.326329871838</v>
      </c>
      <c r="CU1251" s="16">
        <f>Таблица1[[#This Row],[Lкан_леб,мм]]</f>
        <v>58127.023244239201</v>
      </c>
      <c r="CV1251" s="14">
        <f>2534431-(Таблица1[[#This Row],[Т23]]+Таблица1[[#This Row],[угол обхв3]])</f>
        <v>2449182.6969143674</v>
      </c>
      <c r="CW1251" s="50">
        <f>SUM(X1251:AC1251,AD1251:AI1251)-Таблица1[[#This Row],[lподв_min, мм]]</f>
        <v>24594.295685951496</v>
      </c>
      <c r="CX1251" s="17">
        <f>CW1690-Таблица1[[#This Row],[Суммарная длина каната]]</f>
        <v>-2425844.9434933686</v>
      </c>
    </row>
    <row r="1252" spans="1:102" x14ac:dyDescent="0.25">
      <c r="A1252" s="21">
        <v>1251</v>
      </c>
      <c r="B1252" s="10">
        <v>31.298367346938772</v>
      </c>
      <c r="C1252" s="10">
        <v>29.148163265306128</v>
      </c>
      <c r="D1252" s="11">
        <v>6248.5283269583015</v>
      </c>
      <c r="E1252" s="11">
        <v>8546.6486852536764</v>
      </c>
      <c r="F1252" s="11">
        <v>5632.1118558212484</v>
      </c>
      <c r="G1252" s="11">
        <v>9203.0934537688518</v>
      </c>
      <c r="H1252" s="11">
        <v>5840.5278369583011</v>
      </c>
      <c r="I1252" s="11">
        <v>6182.0788562101643</v>
      </c>
      <c r="J1252" s="11">
        <v>2364.5698290435125</v>
      </c>
      <c r="K1252" s="11">
        <v>25071.627623324672</v>
      </c>
      <c r="L1252" s="11">
        <v>1846.6754623079614</v>
      </c>
      <c r="M1252" s="11">
        <v>58127.023244239201</v>
      </c>
      <c r="N1252" s="11">
        <v>9261.8383350579588</v>
      </c>
      <c r="O1252" s="11">
        <v>17248.266737792841</v>
      </c>
      <c r="P1252" s="43">
        <v>10367.231341937562</v>
      </c>
      <c r="Q1252" s="11">
        <v>14046.74336392974</v>
      </c>
      <c r="R1252" s="11">
        <v>7031.4375297217603</v>
      </c>
      <c r="S1252" s="11">
        <v>9698.3284064558375</v>
      </c>
      <c r="T1252" s="11">
        <v>6248.5283269583015</v>
      </c>
      <c r="U1252" s="11">
        <v>8546.6486852536764</v>
      </c>
      <c r="V1252" s="11">
        <v>5534.5854651949039</v>
      </c>
      <c r="W1252" s="11">
        <v>9102.0508729853154</v>
      </c>
      <c r="X1252" s="12">
        <v>0</v>
      </c>
      <c r="Y1252" s="12">
        <v>712.98428173939635</v>
      </c>
      <c r="Z1252" s="12">
        <v>402.62635307297643</v>
      </c>
      <c r="AA1252" s="44">
        <v>232.04019061955887</v>
      </c>
      <c r="AB1252" s="45">
        <v>499.02463687603017</v>
      </c>
      <c r="AC1252" s="12">
        <v>0</v>
      </c>
      <c r="AD1252" s="12">
        <v>12711.068308314858</v>
      </c>
      <c r="AE1252" s="12">
        <v>3386.9817851665675</v>
      </c>
      <c r="AF1252" s="12">
        <v>5480.5321821881498</v>
      </c>
      <c r="AG1252" s="44">
        <v>1128.4755203370612</v>
      </c>
      <c r="AH1252" s="45">
        <v>2364.5698273180374</v>
      </c>
      <c r="AI1252" s="12">
        <v>0</v>
      </c>
      <c r="AJ1252" s="12">
        <v>-29.173282076932974</v>
      </c>
      <c r="AK1252" s="12">
        <v>70.951693910404828</v>
      </c>
      <c r="AL1252" s="12">
        <v>127.49284771389918</v>
      </c>
      <c r="AM1252" s="44">
        <v>160.07844477250663</v>
      </c>
      <c r="AN1252" s="45">
        <v>89.999999757690475</v>
      </c>
      <c r="AO1252" s="12">
        <v>0</v>
      </c>
      <c r="AP1252" s="12">
        <v>-2035.7049756011722</v>
      </c>
      <c r="AQ1252" s="12">
        <v>9647.4977862710712</v>
      </c>
      <c r="AR1252" s="12">
        <v>10690.950507097361</v>
      </c>
      <c r="AS1252" s="44">
        <v>7170.4567045437861</v>
      </c>
      <c r="AT1252" s="45">
        <v>5840.5283269583015</v>
      </c>
      <c r="AU1252" s="12">
        <v>0</v>
      </c>
      <c r="AV1252" s="12">
        <v>11408.469080131455</v>
      </c>
      <c r="AW1252" s="12">
        <v>17381.423741701765</v>
      </c>
      <c r="AX1252" s="12">
        <v>13798.40910912738</v>
      </c>
      <c r="AY1252" s="44">
        <v>9314.7431238499976</v>
      </c>
      <c r="AZ1252" s="45">
        <v>8546.648683528203</v>
      </c>
      <c r="BA1252" s="12">
        <v>0</v>
      </c>
      <c r="BB1252" s="12">
        <v>9062.9576951402378</v>
      </c>
      <c r="BC1252" s="12">
        <v>10752.890793150675</v>
      </c>
      <c r="BD1252" s="12">
        <v>7355.1566948815571</v>
      </c>
      <c r="BE1252" s="44">
        <v>6109.5091521362738</v>
      </c>
      <c r="BF1252" s="45">
        <v>5840.5283369583012</v>
      </c>
      <c r="BG1252" s="12">
        <v>0</v>
      </c>
      <c r="BH1252" s="12">
        <v>17604.511725218515</v>
      </c>
      <c r="BI1252" s="12">
        <v>14179.900367838663</v>
      </c>
      <c r="BJ1252" s="12">
        <v>9449.9941516534782</v>
      </c>
      <c r="BK1252" s="44">
        <v>8930.2339678595181</v>
      </c>
      <c r="BL1252" s="45">
        <v>6182.0788562101661</v>
      </c>
      <c r="BM1252" s="12">
        <v>0</v>
      </c>
      <c r="BN1252" s="12">
        <v>0</v>
      </c>
      <c r="BO1252" s="12">
        <v>100.12497598733779</v>
      </c>
      <c r="BP1252" s="12">
        <v>56.541153803494353</v>
      </c>
      <c r="BQ1252" s="48">
        <v>32.585597058607448</v>
      </c>
      <c r="BR1252" s="49">
        <v>70.078445014816154</v>
      </c>
      <c r="BS1252" s="13">
        <v>0</v>
      </c>
      <c r="BT1252" s="12">
        <v>202.97675576079348</v>
      </c>
      <c r="BV1252" s="14">
        <f>Таблица1[[#This Row],[Lкан_леб,мм]]</f>
        <v>58127.023244239201</v>
      </c>
      <c r="BW1252" s="50">
        <f>Таблица1[[#This Row],[угол обхв4]]+Таблица1[[#This Row],[Lдуг 3,мм]]</f>
        <v>12711.068308314858</v>
      </c>
      <c r="BX1252" s="54">
        <f>Таблица1[[#This Row],[угол обхв5]]+Таблица1[[#This Row],[Y5, мм]]</f>
        <v>58840.007525978595</v>
      </c>
      <c r="BY1252" s="14">
        <f>Таблица1[[#This Row],[угол обхв6]]+Таблица1[[#This Row],[Lдуг 4,мм]]</f>
        <v>16098.050093481426</v>
      </c>
      <c r="BZ1252" s="14">
        <f>Таблица1[[#This Row],[Т1]]+Таблица1[[#This Row],[X6, мм]]</f>
        <v>59242.633879051573</v>
      </c>
      <c r="CA1252" s="14">
        <f>Таблица1[[#This Row],[Т2]]+Таблица1[[#This Row],[Lдуг 5,мм]]</f>
        <v>21578.582275669578</v>
      </c>
      <c r="CB1252" s="14">
        <f>Таблица1[[#This Row],[Т3]]+Таблица1[[#This Row],[Y6, мм]]</f>
        <v>59474.674069671135</v>
      </c>
      <c r="CC1252" s="14">
        <f>Таблица1[[#This Row],[Т4]]+Таблица1[[#This Row],[Lдуг 6,мм]]</f>
        <v>22707.05779600664</v>
      </c>
      <c r="CD1252" s="14">
        <f>Таблица1[[#This Row],[Т5]]+Таблица1[[#This Row],[Lдуг 1,мм]]</f>
        <v>59973.698706547162</v>
      </c>
      <c r="CE1252" s="14">
        <f>Таблица1[[#This Row],[Т6]]+Таблица1[[#This Row],[Lпрям1, мм]]</f>
        <v>25071.627623324679</v>
      </c>
      <c r="CF1252" s="15">
        <f>Таблица1[[#This Row],[Т7]]+Таблица1[[#This Row],[Lдуг 2,мм]]</f>
        <v>59973.698706547162</v>
      </c>
      <c r="CG1252" s="14">
        <f>Таблица1[[#This Row],[Т8]]+Таблица1[[#This Row],[Lпрям2, мм]]</f>
        <v>25071.627623324679</v>
      </c>
      <c r="CH1252" s="14">
        <f>Таблица1[[#This Row],[Т9]]-Таблица1[[#This Row],[Т9]]</f>
        <v>0</v>
      </c>
      <c r="CI1252" s="50">
        <f>Таблица1[[#This Row],[Т9]]-Таблица1[[#This Row],[Т8]]</f>
        <v>34902.071083222487</v>
      </c>
      <c r="CJ1252" s="54">
        <f>Таблица1[[#This Row],[Т9]]-Таблица1[[#This Row],[Т7]]</f>
        <v>0</v>
      </c>
      <c r="CK1252" s="14">
        <f>Таблица1[[#This Row],[Т9]]-Таблица1[[#This Row],[Т6]]</f>
        <v>37266.640910540518</v>
      </c>
      <c r="CL1252" s="14">
        <f>Таблица1[[#This Row],[Т9]]-Таблица1[[#This Row],[Т5]]</f>
        <v>499.02463687602722</v>
      </c>
      <c r="CM1252" s="14">
        <f>Таблица1[[#This Row],[Т9]]-Таблица1[[#This Row],[Т4]]</f>
        <v>38395.116430877584</v>
      </c>
      <c r="CN1252" s="14">
        <f>Таблица1[[#This Row],[Т9]]-Таблица1[[#This Row],[Т3]]</f>
        <v>731.06482749558927</v>
      </c>
      <c r="CO1252" s="14">
        <f>Таблица1[[#This Row],[Т9]]-Таблица1[[#This Row],[Т2]]</f>
        <v>43875.648613065736</v>
      </c>
      <c r="CP1252" s="14">
        <f>Таблица1[[#This Row],[Т9]]-Таблица1[[#This Row],[Т1]]</f>
        <v>1133.6911805685668</v>
      </c>
      <c r="CQ1252" s="14">
        <f>Таблица1[[#This Row],[Т9]]-Таблица1[[#This Row],[угол обхв6]]</f>
        <v>47262.630398232301</v>
      </c>
      <c r="CR1252" s="14">
        <f>Таблица1[[#This Row],[Т9]]-Таблица1[[#This Row],[угол обхв5]]</f>
        <v>1846.6754623079614</v>
      </c>
      <c r="CS1252" s="14">
        <f>Таблица1[[#This Row],[Т9]]-Таблица1[[#This Row],[угол обхв4]]</f>
        <v>59973.698706547162</v>
      </c>
      <c r="CT1252" s="14">
        <f>Таблица1[[#This Row],[Lкан_прям, мм]]+Таблица1[[#This Row],[Lкан_дуг, мм]]+Таблица1[[#This Row],[Lкан_леб,мм]]</f>
        <v>85045.326329871838</v>
      </c>
      <c r="CU1252" s="16">
        <f>Таблица1[[#This Row],[Lкан_леб,мм]]</f>
        <v>58127.023244239201</v>
      </c>
      <c r="CV1252" s="14">
        <f>2534431-(Таблица1[[#This Row],[Т23]]+Таблица1[[#This Row],[угол обхв3]])</f>
        <v>2449182.6969143674</v>
      </c>
      <c r="CW1252" s="50">
        <f>SUM(X1252:AC1252,AD1252:AI1252)-Таблица1[[#This Row],[lподв_min, мм]]</f>
        <v>24553.733256589127</v>
      </c>
      <c r="CX1252" s="17">
        <f>CW1691-Таблица1[[#This Row],[Суммарная длина каната]]</f>
        <v>-2425882.5165104978</v>
      </c>
    </row>
    <row r="1253" spans="1:102" x14ac:dyDescent="0.25">
      <c r="A1253" s="21">
        <v>1252</v>
      </c>
      <c r="B1253" s="10">
        <v>31.298367346938772</v>
      </c>
      <c r="C1253" s="10">
        <v>31.832244897959189</v>
      </c>
      <c r="D1253" s="11">
        <v>6608.1514782812483</v>
      </c>
      <c r="E1253" s="11">
        <v>8399.4424553431691</v>
      </c>
      <c r="F1253" s="11">
        <v>5961.6706572057647</v>
      </c>
      <c r="G1253" s="11">
        <v>9026.3009305842479</v>
      </c>
      <c r="H1253" s="11">
        <v>6200.1509882812488</v>
      </c>
      <c r="I1253" s="11">
        <v>5992.6503475423124</v>
      </c>
      <c r="J1253" s="11">
        <v>2406.7921078008571</v>
      </c>
      <c r="K1253" s="11">
        <v>25109.854009850736</v>
      </c>
      <c r="L1253" s="11">
        <v>1808.4490757818969</v>
      </c>
      <c r="M1253" s="11">
        <v>58127.023244239201</v>
      </c>
      <c r="N1253" s="11">
        <v>9261.8383350579588</v>
      </c>
      <c r="O1253" s="11">
        <v>17248.266737792841</v>
      </c>
      <c r="P1253" s="43">
        <v>10464.772417225155</v>
      </c>
      <c r="Q1253" s="11">
        <v>14086.377564283612</v>
      </c>
      <c r="R1253" s="11">
        <v>7336.2698417158163</v>
      </c>
      <c r="S1253" s="11">
        <v>9586.5214960263784</v>
      </c>
      <c r="T1253" s="11">
        <v>6608.1514782812483</v>
      </c>
      <c r="U1253" s="11">
        <v>8399.4424553431691</v>
      </c>
      <c r="V1253" s="11">
        <v>5868.9829763335329</v>
      </c>
      <c r="W1253" s="11">
        <v>8920.8021447403953</v>
      </c>
      <c r="X1253" s="12">
        <v>0</v>
      </c>
      <c r="Y1253" s="12">
        <v>700.30255082148301</v>
      </c>
      <c r="Z1253" s="12">
        <v>396.1948907429927</v>
      </c>
      <c r="AA1253" s="44">
        <v>232.0401906195585</v>
      </c>
      <c r="AB1253" s="45">
        <v>479.91144359786267</v>
      </c>
      <c r="AC1253" s="12">
        <v>0</v>
      </c>
      <c r="AD1253" s="12">
        <v>12711.068308314858</v>
      </c>
      <c r="AE1253" s="12">
        <v>3382.985892905012</v>
      </c>
      <c r="AF1253" s="12">
        <v>5480.5321821881507</v>
      </c>
      <c r="AG1253" s="44">
        <v>1128.4755203370607</v>
      </c>
      <c r="AH1253" s="45">
        <v>2406.7921061056531</v>
      </c>
      <c r="AI1253" s="12">
        <v>0</v>
      </c>
      <c r="AJ1253" s="12">
        <v>-29.173282076932974</v>
      </c>
      <c r="AK1253" s="12">
        <v>69.17078788462787</v>
      </c>
      <c r="AL1253" s="12">
        <v>124.80876608124612</v>
      </c>
      <c r="AM1253" s="44">
        <v>157.39436313985351</v>
      </c>
      <c r="AN1253" s="45">
        <v>89.999999761941311</v>
      </c>
      <c r="AO1253" s="12">
        <v>0</v>
      </c>
      <c r="AP1253" s="12">
        <v>-2035.7049756011722</v>
      </c>
      <c r="AQ1253" s="12">
        <v>9643.1732928824458</v>
      </c>
      <c r="AR1253" s="12">
        <v>10799.765665110061</v>
      </c>
      <c r="AS1253" s="44">
        <v>7493.0993900403346</v>
      </c>
      <c r="AT1253" s="45">
        <v>6200.1514782812483</v>
      </c>
      <c r="AU1253" s="12">
        <v>0</v>
      </c>
      <c r="AV1253" s="12">
        <v>11408.469080131455</v>
      </c>
      <c r="AW1253" s="12">
        <v>17393.344820014096</v>
      </c>
      <c r="AX1253" s="12">
        <v>13853.475172987337</v>
      </c>
      <c r="AY1253" s="44">
        <v>9209.8671547898448</v>
      </c>
      <c r="AZ1253" s="45">
        <v>8399.4424536479673</v>
      </c>
      <c r="BA1253" s="12">
        <v>0</v>
      </c>
      <c r="BB1253" s="12">
        <v>9062.9576951402378</v>
      </c>
      <c r="BC1253" s="12">
        <v>10846.107375049643</v>
      </c>
      <c r="BD1253" s="12">
        <v>7671.2630896007213</v>
      </c>
      <c r="BE1253" s="44">
        <v>6451.3219299567299</v>
      </c>
      <c r="BF1253" s="45">
        <v>6200.151488281248</v>
      </c>
      <c r="BG1253" s="12">
        <v>0</v>
      </c>
      <c r="BH1253" s="12">
        <v>17604.511725218515</v>
      </c>
      <c r="BI1253" s="12">
        <v>14231.455646504866</v>
      </c>
      <c r="BJ1253" s="12">
        <v>9353.6191047301036</v>
      </c>
      <c r="BK1253" s="44">
        <v>8776.0967965797045</v>
      </c>
      <c r="BL1253" s="45">
        <v>5992.6503475423142</v>
      </c>
      <c r="BM1253" s="12">
        <v>0</v>
      </c>
      <c r="BN1253" s="12">
        <v>0</v>
      </c>
      <c r="BO1253" s="12">
        <v>98.344069961560834</v>
      </c>
      <c r="BP1253" s="12">
        <v>55.637978196618256</v>
      </c>
      <c r="BQ1253" s="48">
        <v>32.585597058607398</v>
      </c>
      <c r="BR1253" s="49">
        <v>67.394363377912214</v>
      </c>
      <c r="BS1253" s="13">
        <v>0</v>
      </c>
      <c r="BT1253" s="12">
        <v>202.97675576079348</v>
      </c>
      <c r="BV1253" s="14">
        <f>Таблица1[[#This Row],[Lкан_леб,мм]]</f>
        <v>58127.023244239201</v>
      </c>
      <c r="BW1253" s="50">
        <f>Таблица1[[#This Row],[угол обхв4]]+Таблица1[[#This Row],[Lдуг 3,мм]]</f>
        <v>12711.068308314858</v>
      </c>
      <c r="BX1253" s="54">
        <f>Таблица1[[#This Row],[угол обхв5]]+Таблица1[[#This Row],[Y5, мм]]</f>
        <v>58827.325795060686</v>
      </c>
      <c r="BY1253" s="14">
        <f>Таблица1[[#This Row],[угол обхв6]]+Таблица1[[#This Row],[Lдуг 4,мм]]</f>
        <v>16094.054201219869</v>
      </c>
      <c r="BZ1253" s="14">
        <f>Таблица1[[#This Row],[Т1]]+Таблица1[[#This Row],[X6, мм]]</f>
        <v>59223.520685803676</v>
      </c>
      <c r="CA1253" s="14">
        <f>Таблица1[[#This Row],[Т2]]+Таблица1[[#This Row],[Lдуг 5,мм]]</f>
        <v>21574.586383408019</v>
      </c>
      <c r="CB1253" s="14">
        <f>Таблица1[[#This Row],[Т3]]+Таблица1[[#This Row],[Y6, мм]]</f>
        <v>59455.560876423238</v>
      </c>
      <c r="CC1253" s="14">
        <f>Таблица1[[#This Row],[Т4]]+Таблица1[[#This Row],[Lдуг 6,мм]]</f>
        <v>22703.061903745082</v>
      </c>
      <c r="CD1253" s="14">
        <f>Таблица1[[#This Row],[Т5]]+Таблица1[[#This Row],[Lдуг 1,мм]]</f>
        <v>59935.472320021101</v>
      </c>
      <c r="CE1253" s="14">
        <f>Таблица1[[#This Row],[Т6]]+Таблица1[[#This Row],[Lпрям1, мм]]</f>
        <v>25109.854009850736</v>
      </c>
      <c r="CF1253" s="15">
        <f>Таблица1[[#This Row],[Т7]]+Таблица1[[#This Row],[Lдуг 2,мм]]</f>
        <v>59935.472320021101</v>
      </c>
      <c r="CG1253" s="14">
        <f>Таблица1[[#This Row],[Т8]]+Таблица1[[#This Row],[Lпрям2, мм]]</f>
        <v>25109.854009850736</v>
      </c>
      <c r="CH1253" s="14">
        <f>Таблица1[[#This Row],[Т9]]-Таблица1[[#This Row],[Т9]]</f>
        <v>0</v>
      </c>
      <c r="CI1253" s="50">
        <f>Таблица1[[#This Row],[Т9]]-Таблица1[[#This Row],[Т8]]</f>
        <v>34825.618310170365</v>
      </c>
      <c r="CJ1253" s="54">
        <f>Таблица1[[#This Row],[Т9]]-Таблица1[[#This Row],[Т7]]</f>
        <v>0</v>
      </c>
      <c r="CK1253" s="14">
        <f>Таблица1[[#This Row],[Т9]]-Таблица1[[#This Row],[Т6]]</f>
        <v>37232.41041627602</v>
      </c>
      <c r="CL1253" s="14">
        <f>Таблица1[[#This Row],[Т9]]-Таблица1[[#This Row],[Т5]]</f>
        <v>479.91144359786267</v>
      </c>
      <c r="CM1253" s="14">
        <f>Таблица1[[#This Row],[Т9]]-Таблица1[[#This Row],[Т4]]</f>
        <v>38360.885936613078</v>
      </c>
      <c r="CN1253" s="14">
        <f>Таблица1[[#This Row],[Т9]]-Таблица1[[#This Row],[Т3]]</f>
        <v>711.95163421742473</v>
      </c>
      <c r="CO1253" s="14">
        <f>Таблица1[[#This Row],[Т9]]-Таблица1[[#This Row],[Т2]]</f>
        <v>43841.41811880123</v>
      </c>
      <c r="CP1253" s="14">
        <f>Таблица1[[#This Row],[Т9]]-Таблица1[[#This Row],[Т1]]</f>
        <v>1108.1465249604153</v>
      </c>
      <c r="CQ1253" s="14">
        <f>Таблица1[[#This Row],[Т9]]-Таблица1[[#This Row],[угол обхв6]]</f>
        <v>47224.40401170624</v>
      </c>
      <c r="CR1253" s="14">
        <f>Таблица1[[#This Row],[Т9]]-Таблица1[[#This Row],[угол обхв5]]</f>
        <v>1808.4490757819003</v>
      </c>
      <c r="CS1253" s="14">
        <f>Таблица1[[#This Row],[Т9]]-Таблица1[[#This Row],[угол обхв4]]</f>
        <v>59935.472320021101</v>
      </c>
      <c r="CT1253" s="14">
        <f>Таблица1[[#This Row],[Lкан_прям, мм]]+Таблица1[[#This Row],[Lкан_дуг, мм]]+Таблица1[[#This Row],[Lкан_леб,мм]]</f>
        <v>85045.326329871838</v>
      </c>
      <c r="CU1253" s="16">
        <f>Таблица1[[#This Row],[Lкан_леб,мм]]</f>
        <v>58127.023244239201</v>
      </c>
      <c r="CV1253" s="14">
        <f>2534431-(Таблица1[[#This Row],[Т23]]+Таблица1[[#This Row],[угол обхв3]])</f>
        <v>2449182.6969143674</v>
      </c>
      <c r="CW1253" s="50">
        <f>SUM(X1253:AC1253,AD1253:AI1253)-Таблица1[[#This Row],[lподв_min, мм]]</f>
        <v>24511.510977831778</v>
      </c>
      <c r="CX1253" s="17">
        <f>CW1692-Таблица1[[#This Row],[Суммарная длина каната]]</f>
        <v>-2425921.3593867831</v>
      </c>
    </row>
    <row r="1254" spans="1:102" x14ac:dyDescent="0.25">
      <c r="A1254" s="21">
        <v>1253</v>
      </c>
      <c r="B1254" s="10">
        <v>31.298367346938772</v>
      </c>
      <c r="C1254" s="10">
        <v>34.516326530612247</v>
      </c>
      <c r="D1254" s="11">
        <v>6974.2736057863758</v>
      </c>
      <c r="E1254" s="11">
        <v>8269.2384890324884</v>
      </c>
      <c r="F1254" s="11">
        <v>6299.1469120911652</v>
      </c>
      <c r="G1254" s="11">
        <v>8865.1352480941332</v>
      </c>
      <c r="H1254" s="11">
        <v>6566.2731157863764</v>
      </c>
      <c r="I1254" s="11">
        <v>5818.5671489844799</v>
      </c>
      <c r="J1254" s="11">
        <v>2450.6713400480089</v>
      </c>
      <c r="K1254" s="11">
        <v>25148.080396376881</v>
      </c>
      <c r="L1254" s="11">
        <v>1770.222689255751</v>
      </c>
      <c r="M1254" s="11">
        <v>58127.023244239201</v>
      </c>
      <c r="N1254" s="11">
        <v>9261.8383350579588</v>
      </c>
      <c r="O1254" s="11">
        <v>17248.266737792841</v>
      </c>
      <c r="P1254" s="43">
        <v>10560.350455359981</v>
      </c>
      <c r="Q1254" s="11">
        <v>14130.53602703141</v>
      </c>
      <c r="R1254" s="11">
        <v>7646.0035273798185</v>
      </c>
      <c r="S1254" s="11">
        <v>9489.11221710276</v>
      </c>
      <c r="T1254" s="11">
        <v>6974.2736057863758</v>
      </c>
      <c r="U1254" s="11">
        <v>8269.2384890324884</v>
      </c>
      <c r="V1254" s="11">
        <v>6211.5013118523575</v>
      </c>
      <c r="W1254" s="11">
        <v>8755.4117375834921</v>
      </c>
      <c r="X1254" s="12">
        <v>0</v>
      </c>
      <c r="Y1254" s="12">
        <v>687.61189149944539</v>
      </c>
      <c r="Z1254" s="12">
        <v>389.77235681713307</v>
      </c>
      <c r="AA1254" s="44">
        <v>232.04019061955907</v>
      </c>
      <c r="AB1254" s="45">
        <v>460.7982503196136</v>
      </c>
      <c r="AC1254" s="12">
        <v>0</v>
      </c>
      <c r="AD1254" s="12">
        <v>12711.068308314858</v>
      </c>
      <c r="AE1254" s="12">
        <v>3377.3330471536633</v>
      </c>
      <c r="AF1254" s="12">
        <v>5480.5321821881498</v>
      </c>
      <c r="AG1254" s="44">
        <v>1128.4755203370592</v>
      </c>
      <c r="AH1254" s="45">
        <v>2450.6713383831575</v>
      </c>
      <c r="AI1254" s="12">
        <v>0</v>
      </c>
      <c r="AJ1254" s="12">
        <v>-29.173282076932974</v>
      </c>
      <c r="AK1254" s="12">
        <v>67.388628035630063</v>
      </c>
      <c r="AL1254" s="12">
        <v>122.12468444859307</v>
      </c>
      <c r="AM1254" s="44">
        <v>154.71028150720053</v>
      </c>
      <c r="AN1254" s="45">
        <v>89.999999766203729</v>
      </c>
      <c r="AO1254" s="12">
        <v>0</v>
      </c>
      <c r="AP1254" s="12">
        <v>-2035.7049756011722</v>
      </c>
      <c r="AQ1254" s="12">
        <v>9638.4769763263121</v>
      </c>
      <c r="AR1254" s="12">
        <v>10905.882759796668</v>
      </c>
      <c r="AS1254" s="44">
        <v>7820.2993413076474</v>
      </c>
      <c r="AT1254" s="45">
        <v>6566.2736057863758</v>
      </c>
      <c r="AU1254" s="12">
        <v>0</v>
      </c>
      <c r="AV1254" s="12">
        <v>11408.469080131455</v>
      </c>
      <c r="AW1254" s="12">
        <v>17405.133987094694</v>
      </c>
      <c r="AX1254" s="12">
        <v>13913.576522536508</v>
      </c>
      <c r="AY1254" s="44">
        <v>9120.2152541886753</v>
      </c>
      <c r="AZ1254" s="45">
        <v>8269.2384873676383</v>
      </c>
      <c r="BA1254" s="12">
        <v>0</v>
      </c>
      <c r="BB1254" s="12">
        <v>9062.9576951402378</v>
      </c>
      <c r="BC1254" s="12">
        <v>10936.989096628336</v>
      </c>
      <c r="BD1254" s="12">
        <v>7991.5358318165045</v>
      </c>
      <c r="BE1254" s="44">
        <v>6799.9777918585469</v>
      </c>
      <c r="BF1254" s="45">
        <v>6566.2736157863765</v>
      </c>
      <c r="BG1254" s="12">
        <v>0</v>
      </c>
      <c r="BH1254" s="12">
        <v>17604.511725218515</v>
      </c>
      <c r="BI1254" s="12">
        <v>14287.40327633326</v>
      </c>
      <c r="BJ1254" s="12">
        <v>9272.1527126078581</v>
      </c>
      <c r="BK1254" s="44">
        <v>8638.1354519465749</v>
      </c>
      <c r="BL1254" s="45">
        <v>5818.5671489844817</v>
      </c>
      <c r="BM1254" s="12">
        <v>0</v>
      </c>
      <c r="BN1254" s="12">
        <v>0</v>
      </c>
      <c r="BO1254" s="12">
        <v>96.561910112563027</v>
      </c>
      <c r="BP1254" s="12">
        <v>54.736056412963009</v>
      </c>
      <c r="BQ1254" s="48">
        <v>32.585597058607476</v>
      </c>
      <c r="BR1254" s="49">
        <v>64.710281740996805</v>
      </c>
      <c r="BS1254" s="13">
        <v>0</v>
      </c>
      <c r="BT1254" s="12">
        <v>202.97675576079348</v>
      </c>
      <c r="BV1254" s="14">
        <f>Таблица1[[#This Row],[Lкан_леб,мм]]</f>
        <v>58127.023244239201</v>
      </c>
      <c r="BW1254" s="50">
        <f>Таблица1[[#This Row],[угол обхв4]]+Таблица1[[#This Row],[Lдуг 3,мм]]</f>
        <v>12711.068308314858</v>
      </c>
      <c r="BX1254" s="54">
        <f>Таблица1[[#This Row],[угол обхв5]]+Таблица1[[#This Row],[Y5, мм]]</f>
        <v>58814.635135738645</v>
      </c>
      <c r="BY1254" s="14">
        <f>Таблица1[[#This Row],[угол обхв6]]+Таблица1[[#This Row],[Lдуг 4,мм]]</f>
        <v>16088.401355468521</v>
      </c>
      <c r="BZ1254" s="14">
        <f>Таблица1[[#This Row],[Т1]]+Таблица1[[#This Row],[X6, мм]]</f>
        <v>59204.40749255578</v>
      </c>
      <c r="CA1254" s="14">
        <f>Таблица1[[#This Row],[Т2]]+Таблица1[[#This Row],[Lдуг 5,мм]]</f>
        <v>21568.933537656671</v>
      </c>
      <c r="CB1254" s="14">
        <f>Таблица1[[#This Row],[Т3]]+Таблица1[[#This Row],[Y6, мм]]</f>
        <v>59436.447683175342</v>
      </c>
      <c r="CC1254" s="14">
        <f>Таблица1[[#This Row],[Т4]]+Таблица1[[#This Row],[Lдуг 6,мм]]</f>
        <v>22697.409057993729</v>
      </c>
      <c r="CD1254" s="14">
        <f>Таблица1[[#This Row],[Т5]]+Таблица1[[#This Row],[Lдуг 1,мм]]</f>
        <v>59897.245933494953</v>
      </c>
      <c r="CE1254" s="14">
        <f>Таблица1[[#This Row],[Т6]]+Таблица1[[#This Row],[Lпрям1, мм]]</f>
        <v>25148.080396376885</v>
      </c>
      <c r="CF1254" s="15">
        <f>Таблица1[[#This Row],[Т7]]+Таблица1[[#This Row],[Lдуг 2,мм]]</f>
        <v>59897.245933494953</v>
      </c>
      <c r="CG1254" s="14">
        <f>Таблица1[[#This Row],[Т8]]+Таблица1[[#This Row],[Lпрям2, мм]]</f>
        <v>25148.080396376885</v>
      </c>
      <c r="CH1254" s="14">
        <f>Таблица1[[#This Row],[Т9]]-Таблица1[[#This Row],[Т9]]</f>
        <v>0</v>
      </c>
      <c r="CI1254" s="50">
        <f>Таблица1[[#This Row],[Т9]]-Таблица1[[#This Row],[Т8]]</f>
        <v>34749.165537118068</v>
      </c>
      <c r="CJ1254" s="54">
        <f>Таблица1[[#This Row],[Т9]]-Таблица1[[#This Row],[Т7]]</f>
        <v>0</v>
      </c>
      <c r="CK1254" s="14">
        <f>Таблица1[[#This Row],[Т9]]-Таблица1[[#This Row],[Т6]]</f>
        <v>37199.83687550122</v>
      </c>
      <c r="CL1254" s="14">
        <f>Таблица1[[#This Row],[Т9]]-Таблица1[[#This Row],[Т5]]</f>
        <v>460.79825031961082</v>
      </c>
      <c r="CM1254" s="14">
        <f>Таблица1[[#This Row],[Т9]]-Таблица1[[#This Row],[Т4]]</f>
        <v>38328.312395838278</v>
      </c>
      <c r="CN1254" s="14">
        <f>Таблица1[[#This Row],[Т9]]-Таблица1[[#This Row],[Т3]]</f>
        <v>692.83844093917287</v>
      </c>
      <c r="CO1254" s="14">
        <f>Таблица1[[#This Row],[Т9]]-Таблица1[[#This Row],[Т2]]</f>
        <v>43808.84457802643</v>
      </c>
      <c r="CP1254" s="14">
        <f>Таблица1[[#This Row],[Т9]]-Таблица1[[#This Row],[Т1]]</f>
        <v>1082.6107977563079</v>
      </c>
      <c r="CQ1254" s="14">
        <f>Таблица1[[#This Row],[Т9]]-Таблица1[[#This Row],[угол обхв6]]</f>
        <v>47186.177625180091</v>
      </c>
      <c r="CR1254" s="14">
        <f>Таблица1[[#This Row],[Т9]]-Таблица1[[#This Row],[угол обхв5]]</f>
        <v>1770.2226892557519</v>
      </c>
      <c r="CS1254" s="14">
        <f>Таблица1[[#This Row],[Т9]]-Таблица1[[#This Row],[угол обхв4]]</f>
        <v>59897.245933494953</v>
      </c>
      <c r="CT1254" s="14">
        <f>Таблица1[[#This Row],[Lкан_прям, мм]]+Таблица1[[#This Row],[Lкан_дуг, мм]]+Таблица1[[#This Row],[Lкан_леб,мм]]</f>
        <v>85045.326329871838</v>
      </c>
      <c r="CU1254" s="16">
        <f>Таблица1[[#This Row],[Lкан_леб,мм]]</f>
        <v>58127.023244239201</v>
      </c>
      <c r="CV1254" s="14">
        <f>2534431-(Таблица1[[#This Row],[Т23]]+Таблица1[[#This Row],[угол обхв3]])</f>
        <v>2449182.6969143674</v>
      </c>
      <c r="CW1254" s="50">
        <f>SUM(X1254:AC1254,AD1254:AI1254)-Таблица1[[#This Row],[lподв_min, мм]]</f>
        <v>24467.631745584637</v>
      </c>
      <c r="CX1254" s="17">
        <f>CW1693-Таблица1[[#This Row],[Суммарная длина каната]]</f>
        <v>-2425961.437656621</v>
      </c>
    </row>
    <row r="1255" spans="1:102" x14ac:dyDescent="0.25">
      <c r="A1255" s="21">
        <v>1254</v>
      </c>
      <c r="B1255" s="10">
        <v>31.298367346938772</v>
      </c>
      <c r="C1255" s="10">
        <v>37.200408163265308</v>
      </c>
      <c r="D1255" s="11">
        <v>7346.0913818005101</v>
      </c>
      <c r="E1255" s="11">
        <v>8156.3224736413349</v>
      </c>
      <c r="F1255" s="11">
        <v>6643.8001462088341</v>
      </c>
      <c r="G1255" s="11">
        <v>8719.9500283360248</v>
      </c>
      <c r="H1255" s="11">
        <v>6938.0908918005107</v>
      </c>
      <c r="I1255" s="11">
        <v>5660.1190502884674</v>
      </c>
      <c r="J1255" s="11">
        <v>2496.203423352868</v>
      </c>
      <c r="K1255" s="11">
        <v>25186.306782903041</v>
      </c>
      <c r="L1255" s="11">
        <v>1731.996302729588</v>
      </c>
      <c r="M1255" s="11">
        <v>58127.023244239201</v>
      </c>
      <c r="N1255" s="11">
        <v>9261.8383350579588</v>
      </c>
      <c r="O1255" s="11">
        <v>17248.266737792841</v>
      </c>
      <c r="P1255" s="43">
        <v>10653.755743578968</v>
      </c>
      <c r="Q1255" s="11">
        <v>14179.121861784752</v>
      </c>
      <c r="R1255" s="11">
        <v>7959.9589838645634</v>
      </c>
      <c r="S1255" s="11">
        <v>9406.3143004690683</v>
      </c>
      <c r="T1255" s="11">
        <v>7346.0913818005101</v>
      </c>
      <c r="U1255" s="11">
        <v>8156.3224736413349</v>
      </c>
      <c r="V1255" s="11">
        <v>6561.3889343904257</v>
      </c>
      <c r="W1255" s="11">
        <v>8606.2425432410619</v>
      </c>
      <c r="X1255" s="12">
        <v>0</v>
      </c>
      <c r="Y1255" s="12">
        <v>674.90918073566331</v>
      </c>
      <c r="Z1255" s="12">
        <v>383.36187433301802</v>
      </c>
      <c r="AA1255" s="44">
        <v>232.0401906195587</v>
      </c>
      <c r="AB1255" s="45">
        <v>441.68505704134816</v>
      </c>
      <c r="AC1255" s="12">
        <v>0</v>
      </c>
      <c r="AD1255" s="12">
        <v>12711.068308314858</v>
      </c>
      <c r="AE1255" s="12">
        <v>3370.0273503445883</v>
      </c>
      <c r="AF1255" s="12">
        <v>5480.532182188148</v>
      </c>
      <c r="AG1255" s="44">
        <v>1128.4755203370612</v>
      </c>
      <c r="AH1255" s="45">
        <v>2496.2034217183832</v>
      </c>
      <c r="AI1255" s="12">
        <v>0</v>
      </c>
      <c r="AJ1255" s="12">
        <v>-29.173282076932974</v>
      </c>
      <c r="AK1255" s="12">
        <v>65.604775792639558</v>
      </c>
      <c r="AL1255" s="12">
        <v>119.44060281594</v>
      </c>
      <c r="AM1255" s="44">
        <v>152.02619987454742</v>
      </c>
      <c r="AN1255" s="45">
        <v>89.999999770468307</v>
      </c>
      <c r="AO1255" s="12">
        <v>0</v>
      </c>
      <c r="AP1255" s="12">
        <v>-2035.7049756011722</v>
      </c>
      <c r="AQ1255" s="12">
        <v>9633.4113162930407</v>
      </c>
      <c r="AR1255" s="12">
        <v>11009.068954099943</v>
      </c>
      <c r="AS1255" s="44">
        <v>8151.3386318513449</v>
      </c>
      <c r="AT1255" s="45">
        <v>6938.0913818005101</v>
      </c>
      <c r="AU1255" s="12">
        <v>0</v>
      </c>
      <c r="AV1255" s="12">
        <v>11408.469080131455</v>
      </c>
      <c r="AW1255" s="12">
        <v>17416.782373910308</v>
      </c>
      <c r="AX1255" s="12">
        <v>13978.581286266288</v>
      </c>
      <c r="AY1255" s="44">
        <v>9045.9841319618281</v>
      </c>
      <c r="AZ1255" s="45">
        <v>8156.322472006852</v>
      </c>
      <c r="BA1255" s="12">
        <v>0</v>
      </c>
      <c r="BB1255" s="12">
        <v>9062.9576951402378</v>
      </c>
      <c r="BC1255" s="12">
        <v>11025.328724814048</v>
      </c>
      <c r="BD1255" s="12">
        <v>8315.2721943855395</v>
      </c>
      <c r="BE1255" s="44">
        <v>7154.7117338137286</v>
      </c>
      <c r="BF1255" s="45">
        <v>6938.0913918005099</v>
      </c>
      <c r="BG1255" s="12">
        <v>0</v>
      </c>
      <c r="BH1255" s="12">
        <v>17604.511725218515</v>
      </c>
      <c r="BI1255" s="12">
        <v>14347.637497902217</v>
      </c>
      <c r="BJ1255" s="12">
        <v>9205.7737249506026</v>
      </c>
      <c r="BK1255" s="44">
        <v>8516.6526421485742</v>
      </c>
      <c r="BL1255" s="45">
        <v>5660.1190502884692</v>
      </c>
      <c r="BM1255" s="12">
        <v>0</v>
      </c>
      <c r="BN1255" s="12">
        <v>0</v>
      </c>
      <c r="BO1255" s="12">
        <v>94.778057869572535</v>
      </c>
      <c r="BP1255" s="12">
        <v>53.835827023300432</v>
      </c>
      <c r="BQ1255" s="48">
        <v>32.585597058607419</v>
      </c>
      <c r="BR1255" s="49">
        <v>62.026200104079102</v>
      </c>
      <c r="BS1255" s="13">
        <v>0</v>
      </c>
      <c r="BT1255" s="12">
        <v>202.97675576079348</v>
      </c>
      <c r="BV1255" s="14">
        <f>Таблица1[[#This Row],[Lкан_леб,мм]]</f>
        <v>58127.023244239201</v>
      </c>
      <c r="BW1255" s="50">
        <f>Таблица1[[#This Row],[угол обхв4]]+Таблица1[[#This Row],[Lдуг 3,мм]]</f>
        <v>12711.068308314858</v>
      </c>
      <c r="BX1255" s="54">
        <f>Таблица1[[#This Row],[угол обхв5]]+Таблица1[[#This Row],[Y5, мм]]</f>
        <v>58801.932424974861</v>
      </c>
      <c r="BY1255" s="14">
        <f>Таблица1[[#This Row],[угол обхв6]]+Таблица1[[#This Row],[Lдуг 4,мм]]</f>
        <v>16081.095658659446</v>
      </c>
      <c r="BZ1255" s="14">
        <f>Таблица1[[#This Row],[Т1]]+Таблица1[[#This Row],[X6, мм]]</f>
        <v>59185.294299307876</v>
      </c>
      <c r="CA1255" s="14">
        <f>Таблица1[[#This Row],[Т2]]+Таблица1[[#This Row],[Lдуг 5,мм]]</f>
        <v>21561.627840847592</v>
      </c>
      <c r="CB1255" s="14">
        <f>Таблица1[[#This Row],[Т3]]+Таблица1[[#This Row],[Y6, мм]]</f>
        <v>59417.334489927438</v>
      </c>
      <c r="CC1255" s="14">
        <f>Таблица1[[#This Row],[Т4]]+Таблица1[[#This Row],[Lдуг 6,мм]]</f>
        <v>22690.103361184654</v>
      </c>
      <c r="CD1255" s="14">
        <f>Таблица1[[#This Row],[Т5]]+Таблица1[[#This Row],[Lдуг 1,мм]]</f>
        <v>59859.01954696879</v>
      </c>
      <c r="CE1255" s="14">
        <f>Таблица1[[#This Row],[Т6]]+Таблица1[[#This Row],[Lпрям1, мм]]</f>
        <v>25186.306782903037</v>
      </c>
      <c r="CF1255" s="15">
        <f>Таблица1[[#This Row],[Т7]]+Таблица1[[#This Row],[Lдуг 2,мм]]</f>
        <v>59859.01954696879</v>
      </c>
      <c r="CG1255" s="14">
        <f>Таблица1[[#This Row],[Т8]]+Таблица1[[#This Row],[Lпрям2, мм]]</f>
        <v>25186.306782903037</v>
      </c>
      <c r="CH1255" s="14">
        <f>Таблица1[[#This Row],[Т9]]-Таблица1[[#This Row],[Т9]]</f>
        <v>0</v>
      </c>
      <c r="CI1255" s="50">
        <f>Таблица1[[#This Row],[Т9]]-Таблица1[[#This Row],[Т8]]</f>
        <v>34672.712764065756</v>
      </c>
      <c r="CJ1255" s="54">
        <f>Таблица1[[#This Row],[Т9]]-Таблица1[[#This Row],[Т7]]</f>
        <v>0</v>
      </c>
      <c r="CK1255" s="14">
        <f>Таблица1[[#This Row],[Т9]]-Таблица1[[#This Row],[Т6]]</f>
        <v>37168.916185784139</v>
      </c>
      <c r="CL1255" s="14">
        <f>Таблица1[[#This Row],[Т9]]-Таблица1[[#This Row],[Т5]]</f>
        <v>441.68505704135168</v>
      </c>
      <c r="CM1255" s="14">
        <f>Таблица1[[#This Row],[Т9]]-Таблица1[[#This Row],[Т4]]</f>
        <v>38297.391706121198</v>
      </c>
      <c r="CN1255" s="14">
        <f>Таблица1[[#This Row],[Т9]]-Таблица1[[#This Row],[Т3]]</f>
        <v>673.72524766091374</v>
      </c>
      <c r="CO1255" s="14">
        <f>Таблица1[[#This Row],[Т9]]-Таблица1[[#This Row],[Т2]]</f>
        <v>43777.923888309342</v>
      </c>
      <c r="CP1255" s="14">
        <f>Таблица1[[#This Row],[Т9]]-Таблица1[[#This Row],[Т1]]</f>
        <v>1057.087121993929</v>
      </c>
      <c r="CQ1255" s="14">
        <f>Таблица1[[#This Row],[Т9]]-Таблица1[[#This Row],[угол обхв6]]</f>
        <v>47147.951238653928</v>
      </c>
      <c r="CR1255" s="14">
        <f>Таблица1[[#This Row],[Т9]]-Таблица1[[#This Row],[угол обхв5]]</f>
        <v>1731.9963027295889</v>
      </c>
      <c r="CS1255" s="14">
        <f>Таблица1[[#This Row],[Т9]]-Таблица1[[#This Row],[угол обхв4]]</f>
        <v>59859.01954696879</v>
      </c>
      <c r="CT1255" s="14">
        <f>Таблица1[[#This Row],[Lкан_прям, мм]]+Таблица1[[#This Row],[Lкан_дуг, мм]]+Таблица1[[#This Row],[Lкан_леб,мм]]</f>
        <v>85045.326329871838</v>
      </c>
      <c r="CU1255" s="16">
        <f>Таблица1[[#This Row],[Lкан_леб,мм]]</f>
        <v>58127.023244239201</v>
      </c>
      <c r="CV1255" s="14">
        <f>2534431-(Таблица1[[#This Row],[Т23]]+Таблица1[[#This Row],[угол обхв3]])</f>
        <v>2449182.6969143674</v>
      </c>
      <c r="CW1255" s="50">
        <f>SUM(X1255:AC1255,AD1255:AI1255)-Таблица1[[#This Row],[lподв_min, мм]]</f>
        <v>24422.099662279761</v>
      </c>
      <c r="CX1255" s="17">
        <f>CW1694-Таблица1[[#This Row],[Суммарная длина каната]]</f>
        <v>-2426002.7149860999</v>
      </c>
    </row>
    <row r="1256" spans="1:102" x14ac:dyDescent="0.25">
      <c r="A1256" s="21">
        <v>1255</v>
      </c>
      <c r="B1256" s="10">
        <v>31.298367346938772</v>
      </c>
      <c r="C1256" s="10">
        <v>39.884489795918363</v>
      </c>
      <c r="D1256" s="11">
        <v>7722.7889815307572</v>
      </c>
      <c r="E1256" s="11">
        <v>8060.9421640938053</v>
      </c>
      <c r="F1256" s="11">
        <v>6994.874137905359</v>
      </c>
      <c r="G1256" s="11">
        <v>8591.0638297799123</v>
      </c>
      <c r="H1256" s="11">
        <v>7314.7884915307577</v>
      </c>
      <c r="I1256" s="11">
        <v>5517.5591183061661</v>
      </c>
      <c r="J1256" s="11">
        <v>2543.3830457876397</v>
      </c>
      <c r="K1256" s="11">
        <v>25224.533169429167</v>
      </c>
      <c r="L1256" s="11">
        <v>1693.7699162034748</v>
      </c>
      <c r="M1256" s="11">
        <v>58127.023244239201</v>
      </c>
      <c r="N1256" s="11">
        <v>9261.8383350579588</v>
      </c>
      <c r="O1256" s="11">
        <v>17248.266737792841</v>
      </c>
      <c r="P1256" s="43">
        <v>10744.783336463061</v>
      </c>
      <c r="Q1256" s="11">
        <v>14232.028463827208</v>
      </c>
      <c r="R1256" s="11">
        <v>8277.4473451131034</v>
      </c>
      <c r="S1256" s="11">
        <v>9338.309417356606</v>
      </c>
      <c r="T1256" s="11">
        <v>7722.7889815307572</v>
      </c>
      <c r="U1256" s="11">
        <v>8060.9421640938053</v>
      </c>
      <c r="V1256" s="11">
        <v>6917.8781372494341</v>
      </c>
      <c r="W1256" s="11">
        <v>8473.6218616297119</v>
      </c>
      <c r="X1256" s="12">
        <v>0</v>
      </c>
      <c r="Y1256" s="12">
        <v>662.1912505873272</v>
      </c>
      <c r="Z1256" s="12">
        <v>376.96661123345723</v>
      </c>
      <c r="AA1256" s="44">
        <v>232.0401906195587</v>
      </c>
      <c r="AB1256" s="45">
        <v>422.57186376313177</v>
      </c>
      <c r="AC1256" s="12">
        <v>0</v>
      </c>
      <c r="AD1256" s="12">
        <v>12711.068308314858</v>
      </c>
      <c r="AE1256" s="12">
        <v>3361.0741144056269</v>
      </c>
      <c r="AF1256" s="12">
        <v>5480.5321821881498</v>
      </c>
      <c r="AG1256" s="44">
        <v>1128.4755203370587</v>
      </c>
      <c r="AH1256" s="45">
        <v>2543.3830441834757</v>
      </c>
      <c r="AI1256" s="12">
        <v>0</v>
      </c>
      <c r="AJ1256" s="12">
        <v>-29.173282076932974</v>
      </c>
      <c r="AK1256" s="12">
        <v>63.818786278811501</v>
      </c>
      <c r="AL1256" s="12">
        <v>116.75652118328696</v>
      </c>
      <c r="AM1256" s="44">
        <v>149.34211824189438</v>
      </c>
      <c r="AN1256" s="45">
        <v>89.999999774726106</v>
      </c>
      <c r="AO1256" s="12">
        <v>0</v>
      </c>
      <c r="AP1256" s="12">
        <v>-2035.7049756011722</v>
      </c>
      <c r="AQ1256" s="12">
        <v>9627.9787931048377</v>
      </c>
      <c r="AR1256" s="12">
        <v>11109.097841804187</v>
      </c>
      <c r="AS1256" s="44">
        <v>8485.4909110823191</v>
      </c>
      <c r="AT1256" s="45">
        <v>7314.7889815307572</v>
      </c>
      <c r="AU1256" s="12">
        <v>0</v>
      </c>
      <c r="AV1256" s="12">
        <v>11408.469080131455</v>
      </c>
      <c r="AW1256" s="12">
        <v>17428.281084391168</v>
      </c>
      <c r="AX1256" s="12">
        <v>14048.346833831038</v>
      </c>
      <c r="AY1256" s="44">
        <v>8987.3366624897753</v>
      </c>
      <c r="AZ1256" s="45">
        <v>8060.942162489644</v>
      </c>
      <c r="BA1256" s="12">
        <v>0</v>
      </c>
      <c r="BB1256" s="12">
        <v>9062.9576951402378</v>
      </c>
      <c r="BC1256" s="12">
        <v>11110.923794509938</v>
      </c>
      <c r="BD1256" s="12">
        <v>8641.7618504542297</v>
      </c>
      <c r="BE1256" s="44">
        <v>7514.7454155615414</v>
      </c>
      <c r="BF1256" s="45">
        <v>7314.7889915307569</v>
      </c>
      <c r="BG1256" s="12">
        <v>0</v>
      </c>
      <c r="BH1256" s="12">
        <v>17604.511725218515</v>
      </c>
      <c r="BI1256" s="12">
        <v>14412.042810425533</v>
      </c>
      <c r="BJ1256" s="12">
        <v>9154.6277873604377</v>
      </c>
      <c r="BK1256" s="44">
        <v>8411.914918960636</v>
      </c>
      <c r="BL1256" s="45">
        <v>5517.5591183061679</v>
      </c>
      <c r="BM1256" s="12">
        <v>0</v>
      </c>
      <c r="BN1256" s="12">
        <v>0</v>
      </c>
      <c r="BO1256" s="12">
        <v>92.992068355744479</v>
      </c>
      <c r="BP1256" s="12">
        <v>52.937734904475462</v>
      </c>
      <c r="BQ1256" s="48">
        <v>32.585597058607419</v>
      </c>
      <c r="BR1256" s="49">
        <v>59.342118467168284</v>
      </c>
      <c r="BS1256" s="13">
        <v>0</v>
      </c>
      <c r="BT1256" s="12">
        <v>202.97675576079348</v>
      </c>
      <c r="BV1256" s="14">
        <f>Таблица1[[#This Row],[Lкан_леб,мм]]</f>
        <v>58127.023244239201</v>
      </c>
      <c r="BW1256" s="50">
        <f>Таблица1[[#This Row],[угол обхв4]]+Таблица1[[#This Row],[Lдуг 3,мм]]</f>
        <v>12711.068308314858</v>
      </c>
      <c r="BX1256" s="54">
        <f>Таблица1[[#This Row],[угол обхв5]]+Таблица1[[#This Row],[Y5, мм]]</f>
        <v>58789.214494826527</v>
      </c>
      <c r="BY1256" s="14">
        <f>Таблица1[[#This Row],[угол обхв6]]+Таблица1[[#This Row],[Lдуг 4,мм]]</f>
        <v>16072.142422720484</v>
      </c>
      <c r="BZ1256" s="14">
        <f>Таблица1[[#This Row],[Т1]]+Таблица1[[#This Row],[X6, мм]]</f>
        <v>59166.181106059987</v>
      </c>
      <c r="CA1256" s="14">
        <f>Таблица1[[#This Row],[Т2]]+Таблица1[[#This Row],[Lдуг 5,мм]]</f>
        <v>21552.674604908636</v>
      </c>
      <c r="CB1256" s="14">
        <f>Таблица1[[#This Row],[Т3]]+Таблица1[[#This Row],[Y6, мм]]</f>
        <v>59398.221296679549</v>
      </c>
      <c r="CC1256" s="14">
        <f>Таблица1[[#This Row],[Т4]]+Таблица1[[#This Row],[Lдуг 6,мм]]</f>
        <v>22681.150125245695</v>
      </c>
      <c r="CD1256" s="14">
        <f>Таблица1[[#This Row],[Т5]]+Таблица1[[#This Row],[Lдуг 1,мм]]</f>
        <v>59820.793160442678</v>
      </c>
      <c r="CE1256" s="14">
        <f>Таблица1[[#This Row],[Т6]]+Таблица1[[#This Row],[Lпрям1, мм]]</f>
        <v>25224.533169429171</v>
      </c>
      <c r="CF1256" s="15">
        <f>Таблица1[[#This Row],[Т7]]+Таблица1[[#This Row],[Lдуг 2,мм]]</f>
        <v>59820.793160442678</v>
      </c>
      <c r="CG1256" s="14">
        <f>Таблица1[[#This Row],[Т8]]+Таблица1[[#This Row],[Lпрям2, мм]]</f>
        <v>25224.533169429171</v>
      </c>
      <c r="CH1256" s="14">
        <f>Таблица1[[#This Row],[Т9]]-Таблица1[[#This Row],[Т9]]</f>
        <v>0</v>
      </c>
      <c r="CI1256" s="50">
        <f>Таблица1[[#This Row],[Т9]]-Таблица1[[#This Row],[Т8]]</f>
        <v>34596.259991013503</v>
      </c>
      <c r="CJ1256" s="54">
        <f>Таблица1[[#This Row],[Т9]]-Таблица1[[#This Row],[Т7]]</f>
        <v>0</v>
      </c>
      <c r="CK1256" s="14">
        <f>Таблица1[[#This Row],[Т9]]-Таблица1[[#This Row],[Т6]]</f>
        <v>37139.643035196983</v>
      </c>
      <c r="CL1256" s="14">
        <f>Таблица1[[#This Row],[Т9]]-Таблица1[[#This Row],[Т5]]</f>
        <v>422.57186376312893</v>
      </c>
      <c r="CM1256" s="14">
        <f>Таблица1[[#This Row],[Т9]]-Таблица1[[#This Row],[Т4]]</f>
        <v>38268.118555534042</v>
      </c>
      <c r="CN1256" s="14">
        <f>Таблица1[[#This Row],[Т9]]-Таблица1[[#This Row],[Т3]]</f>
        <v>654.61205438269099</v>
      </c>
      <c r="CO1256" s="14">
        <f>Таблица1[[#This Row],[Т9]]-Таблица1[[#This Row],[Т2]]</f>
        <v>43748.650737722193</v>
      </c>
      <c r="CP1256" s="14">
        <f>Таблица1[[#This Row],[Т9]]-Таблица1[[#This Row],[Т1]]</f>
        <v>1031.5786656161508</v>
      </c>
      <c r="CQ1256" s="14">
        <f>Таблица1[[#This Row],[Т9]]-Таблица1[[#This Row],[угол обхв6]]</f>
        <v>47109.724852127823</v>
      </c>
      <c r="CR1256" s="14">
        <f>Таблица1[[#This Row],[Т9]]-Таблица1[[#This Row],[угол обхв5]]</f>
        <v>1693.7699162034769</v>
      </c>
      <c r="CS1256" s="14">
        <f>Таблица1[[#This Row],[Т9]]-Таблица1[[#This Row],[угол обхв4]]</f>
        <v>59820.793160442678</v>
      </c>
      <c r="CT1256" s="14">
        <f>Таблица1[[#This Row],[Lкан_прям, мм]]+Таблица1[[#This Row],[Lкан_дуг, мм]]+Таблица1[[#This Row],[Lкан_леб,мм]]</f>
        <v>85045.326329871838</v>
      </c>
      <c r="CU1256" s="16">
        <f>Таблица1[[#This Row],[Lкан_леб,мм]]</f>
        <v>58127.023244239201</v>
      </c>
      <c r="CV1256" s="14">
        <f>2534431-(Таблица1[[#This Row],[Т23]]+Таблица1[[#This Row],[угол обхв3]])</f>
        <v>2449182.6969143674</v>
      </c>
      <c r="CW1256" s="50">
        <f>SUM(X1256:AC1256,AD1256:AI1256)-Таблица1[[#This Row],[lподв_min, мм]]</f>
        <v>24374.920039845008</v>
      </c>
      <c r="CX1256" s="17">
        <f>CW1695-Таблица1[[#This Row],[Суммарная длина каната]]</f>
        <v>-2426045.1530744196</v>
      </c>
    </row>
    <row r="1257" spans="1:102" x14ac:dyDescent="0.25">
      <c r="A1257" s="21">
        <v>1256</v>
      </c>
      <c r="B1257" s="10">
        <v>31.298367346938772</v>
      </c>
      <c r="C1257" s="10">
        <v>42.568571428571424</v>
      </c>
      <c r="D1257" s="11">
        <v>8103.5398731082551</v>
      </c>
      <c r="E1257" s="11">
        <v>7983.3068393063513</v>
      </c>
      <c r="F1257" s="11">
        <v>7351.5985774079345</v>
      </c>
      <c r="G1257" s="11">
        <v>8478.759448362478</v>
      </c>
      <c r="H1257" s="11">
        <v>7695.5393831082556</v>
      </c>
      <c r="I1257" s="11">
        <v>5391.1031573017699</v>
      </c>
      <c r="J1257" s="11">
        <v>2592.2036820045814</v>
      </c>
      <c r="K1257" s="11">
        <v>25262.759555955163</v>
      </c>
      <c r="L1257" s="11">
        <v>1655.5435296774688</v>
      </c>
      <c r="M1257" s="11">
        <v>58127.023244239201</v>
      </c>
      <c r="N1257" s="11">
        <v>9261.8383350579588</v>
      </c>
      <c r="O1257" s="11">
        <v>17248.266737792841</v>
      </c>
      <c r="P1257" s="43">
        <v>10833.233505618666</v>
      </c>
      <c r="Q1257" s="11">
        <v>14289.139748021274</v>
      </c>
      <c r="R1257" s="11">
        <v>8597.7719933377211</v>
      </c>
      <c r="S1257" s="11">
        <v>9285.2467808295714</v>
      </c>
      <c r="T1257" s="11">
        <v>8103.5398731082551</v>
      </c>
      <c r="U1257" s="11">
        <v>7983.3068393063513</v>
      </c>
      <c r="V1257" s="11">
        <v>7280.1867288590656</v>
      </c>
      <c r="W1257" s="11">
        <v>8357.8406827103536</v>
      </c>
      <c r="X1257" s="12">
        <v>0</v>
      </c>
      <c r="Y1257" s="12">
        <v>649.45487610510691</v>
      </c>
      <c r="Z1257" s="12">
        <v>370.5897924677804</v>
      </c>
      <c r="AA1257" s="44">
        <v>232.04019061955896</v>
      </c>
      <c r="AB1257" s="45">
        <v>403.45867048502242</v>
      </c>
      <c r="AC1257" s="12">
        <v>0</v>
      </c>
      <c r="AD1257" s="12">
        <v>12711.068308314858</v>
      </c>
      <c r="AE1257" s="12">
        <v>3350.4798646844674</v>
      </c>
      <c r="AF1257" s="12">
        <v>5480.5321821881489</v>
      </c>
      <c r="AG1257" s="44">
        <v>1128.4755203370619</v>
      </c>
      <c r="AH1257" s="45">
        <v>2592.2036804306285</v>
      </c>
      <c r="AI1257" s="12">
        <v>0</v>
      </c>
      <c r="AJ1257" s="12">
        <v>-29.173282076932974</v>
      </c>
      <c r="AK1257" s="12">
        <v>62.030206611827793</v>
      </c>
      <c r="AL1257" s="12">
        <v>114.07243955063387</v>
      </c>
      <c r="AM1257" s="44">
        <v>146.65803660924132</v>
      </c>
      <c r="AN1257" s="45">
        <v>89.999999778968842</v>
      </c>
      <c r="AO1257" s="12">
        <v>0</v>
      </c>
      <c r="AP1257" s="12">
        <v>-2035.7049756011722</v>
      </c>
      <c r="AQ1257" s="12">
        <v>9622.1818860079366</v>
      </c>
      <c r="AR1257" s="12">
        <v>11205.749944304933</v>
      </c>
      <c r="AS1257" s="44">
        <v>8822.0229980404765</v>
      </c>
      <c r="AT1257" s="45">
        <v>7695.5398731082551</v>
      </c>
      <c r="AU1257" s="12">
        <v>0</v>
      </c>
      <c r="AV1257" s="12">
        <v>11408.469080131455</v>
      </c>
      <c r="AW1257" s="12">
        <v>17439.621187149951</v>
      </c>
      <c r="AX1257" s="12">
        <v>14122.720089000775</v>
      </c>
      <c r="AY1257" s="44">
        <v>8944.4015272469478</v>
      </c>
      <c r="AZ1257" s="45">
        <v>7983.3068377324007</v>
      </c>
      <c r="BA1257" s="12">
        <v>0</v>
      </c>
      <c r="BB1257" s="12">
        <v>9062.9576951402378</v>
      </c>
      <c r="BC1257" s="12">
        <v>11193.577056568642</v>
      </c>
      <c r="BD1257" s="12">
        <v>8970.28843202399</v>
      </c>
      <c r="BE1257" s="44">
        <v>7879.2888684054988</v>
      </c>
      <c r="BF1257" s="45">
        <v>7695.5398831082548</v>
      </c>
      <c r="BG1257" s="12">
        <v>0</v>
      </c>
      <c r="BH1257" s="12">
        <v>17604.511725218515</v>
      </c>
      <c r="BI1257" s="12">
        <v>14480.494197378383</v>
      </c>
      <c r="BJ1257" s="12">
        <v>9118.8271218090722</v>
      </c>
      <c r="BK1257" s="44">
        <v>8324.1520928889768</v>
      </c>
      <c r="BL1257" s="45">
        <v>5391.1031573017717</v>
      </c>
      <c r="BM1257" s="12">
        <v>0</v>
      </c>
      <c r="BN1257" s="12">
        <v>0</v>
      </c>
      <c r="BO1257" s="12">
        <v>91.203488688760771</v>
      </c>
      <c r="BP1257" s="12">
        <v>52.04223293880608</v>
      </c>
      <c r="BQ1257" s="48">
        <v>32.585597058607462</v>
      </c>
      <c r="BR1257" s="49">
        <v>56.658036830272493</v>
      </c>
      <c r="BS1257" s="13">
        <v>0</v>
      </c>
      <c r="BT1257" s="12">
        <v>202.97675576079348</v>
      </c>
      <c r="BV1257" s="14">
        <f>Таблица1[[#This Row],[Lкан_леб,мм]]</f>
        <v>58127.023244239201</v>
      </c>
      <c r="BW1257" s="50">
        <f>Таблица1[[#This Row],[угол обхв4]]+Таблица1[[#This Row],[Lдуг 3,мм]]</f>
        <v>12711.068308314858</v>
      </c>
      <c r="BX1257" s="54">
        <f>Таблица1[[#This Row],[угол обхв5]]+Таблица1[[#This Row],[Y5, мм]]</f>
        <v>58776.478120344305</v>
      </c>
      <c r="BY1257" s="14">
        <f>Таблица1[[#This Row],[угол обхв6]]+Таблица1[[#This Row],[Lдуг 4,мм]]</f>
        <v>16061.548172999326</v>
      </c>
      <c r="BZ1257" s="14">
        <f>Таблица1[[#This Row],[Т1]]+Таблица1[[#This Row],[X6, мм]]</f>
        <v>59147.067912812083</v>
      </c>
      <c r="CA1257" s="14">
        <f>Таблица1[[#This Row],[Т2]]+Таблица1[[#This Row],[Lдуг 5,мм]]</f>
        <v>21542.080355187474</v>
      </c>
      <c r="CB1257" s="14">
        <f>Таблица1[[#This Row],[Т3]]+Таблица1[[#This Row],[Y6, мм]]</f>
        <v>59379.108103431645</v>
      </c>
      <c r="CC1257" s="14">
        <f>Таблица1[[#This Row],[Т4]]+Таблица1[[#This Row],[Lдуг 6,мм]]</f>
        <v>22670.555875524537</v>
      </c>
      <c r="CD1257" s="14">
        <f>Таблица1[[#This Row],[Т5]]+Таблица1[[#This Row],[Lдуг 1,мм]]</f>
        <v>59782.566773916667</v>
      </c>
      <c r="CE1257" s="14">
        <f>Таблица1[[#This Row],[Т6]]+Таблица1[[#This Row],[Lпрям1, мм]]</f>
        <v>25262.759555955166</v>
      </c>
      <c r="CF1257" s="15">
        <f>Таблица1[[#This Row],[Т7]]+Таблица1[[#This Row],[Lдуг 2,мм]]</f>
        <v>59782.566773916667</v>
      </c>
      <c r="CG1257" s="14">
        <f>Таблица1[[#This Row],[Т8]]+Таблица1[[#This Row],[Lпрям2, мм]]</f>
        <v>25262.759555955166</v>
      </c>
      <c r="CH1257" s="14">
        <f>Таблица1[[#This Row],[Т9]]-Таблица1[[#This Row],[Т9]]</f>
        <v>0</v>
      </c>
      <c r="CI1257" s="50">
        <f>Таблица1[[#This Row],[Т9]]-Таблица1[[#This Row],[Т8]]</f>
        <v>34519.807217961497</v>
      </c>
      <c r="CJ1257" s="54">
        <f>Таблица1[[#This Row],[Т9]]-Таблица1[[#This Row],[Т7]]</f>
        <v>0</v>
      </c>
      <c r="CK1257" s="14">
        <f>Таблица1[[#This Row],[Т9]]-Таблица1[[#This Row],[Т6]]</f>
        <v>37112.010898392131</v>
      </c>
      <c r="CL1257" s="14">
        <f>Таблица1[[#This Row],[Т9]]-Таблица1[[#This Row],[Т5]]</f>
        <v>403.45867048502259</v>
      </c>
      <c r="CM1257" s="14">
        <f>Таблица1[[#This Row],[Т9]]-Таблица1[[#This Row],[Т4]]</f>
        <v>38240.486418729197</v>
      </c>
      <c r="CN1257" s="14">
        <f>Таблица1[[#This Row],[Т9]]-Таблица1[[#This Row],[Т3]]</f>
        <v>635.49886110458465</v>
      </c>
      <c r="CO1257" s="14">
        <f>Таблица1[[#This Row],[Т9]]-Таблица1[[#This Row],[Т2]]</f>
        <v>43721.018600917341</v>
      </c>
      <c r="CP1257" s="14">
        <f>Таблица1[[#This Row],[Т9]]-Таблица1[[#This Row],[Т1]]</f>
        <v>1006.0886535723621</v>
      </c>
      <c r="CQ1257" s="14">
        <f>Таблица1[[#This Row],[Т9]]-Таблица1[[#This Row],[угол обхв6]]</f>
        <v>47071.498465601806</v>
      </c>
      <c r="CR1257" s="14">
        <f>Таблица1[[#This Row],[Т9]]-Таблица1[[#This Row],[угол обхв5]]</f>
        <v>1655.5435296774667</v>
      </c>
      <c r="CS1257" s="14">
        <f>Таблица1[[#This Row],[Т9]]-Таблица1[[#This Row],[угол обхв4]]</f>
        <v>59782.566773916667</v>
      </c>
      <c r="CT1257" s="14">
        <f>Таблица1[[#This Row],[Lкан_прям, мм]]+Таблица1[[#This Row],[Lкан_дуг, мм]]+Таблица1[[#This Row],[Lкан_леб,мм]]</f>
        <v>85045.326329871838</v>
      </c>
      <c r="CU1257" s="16">
        <f>Таблица1[[#This Row],[Lкан_леб,мм]]</f>
        <v>58127.023244239201</v>
      </c>
      <c r="CV1257" s="14">
        <f>2534431-(Таблица1[[#This Row],[Т23]]+Таблица1[[#This Row],[угол обхв3]])</f>
        <v>2449182.6969143674</v>
      </c>
      <c r="CW1257" s="50">
        <f>SUM(X1257:AC1257,AD1257:AI1257)-Таблица1[[#This Row],[lподв_min, мм]]</f>
        <v>24326.099403628054</v>
      </c>
      <c r="CX1257" s="17">
        <f>CW1696-Таблица1[[#This Row],[Суммарная длина каната]]</f>
        <v>-2426088.7115414846</v>
      </c>
    </row>
    <row r="1258" spans="1:102" x14ac:dyDescent="0.25">
      <c r="A1258" s="21">
        <v>1257</v>
      </c>
      <c r="B1258" s="10">
        <v>31.298367346938772</v>
      </c>
      <c r="C1258" s="10">
        <v>45.252653061224485</v>
      </c>
      <c r="D1258" s="11">
        <v>8487.5086311248997</v>
      </c>
      <c r="E1258" s="11">
        <v>7923.5868429979992</v>
      </c>
      <c r="F1258" s="11">
        <v>7713.1907570012399</v>
      </c>
      <c r="G1258" s="11">
        <v>8383.2832969897809</v>
      </c>
      <c r="H1258" s="11">
        <v>8079.5081411249002</v>
      </c>
      <c r="I1258" s="11">
        <v>5280.9292547068999</v>
      </c>
      <c r="J1258" s="11">
        <v>2642.6575882911002</v>
      </c>
      <c r="K1258" s="11">
        <v>25300.985942481006</v>
      </c>
      <c r="L1258" s="11">
        <v>1617.3171431516244</v>
      </c>
      <c r="M1258" s="11">
        <v>58127.023244239201</v>
      </c>
      <c r="N1258" s="11">
        <v>9261.8383350579588</v>
      </c>
      <c r="O1258" s="11">
        <v>17248.266737792841</v>
      </c>
      <c r="P1258" s="43">
        <v>10918.912177912147</v>
      </c>
      <c r="Q1258" s="11">
        <v>14350.330403516842</v>
      </c>
      <c r="R1258" s="11">
        <v>8920.2300875053661</v>
      </c>
      <c r="S1258" s="11">
        <v>9247.2428183888733</v>
      </c>
      <c r="T1258" s="11">
        <v>8487.5086311248997</v>
      </c>
      <c r="U1258" s="11">
        <v>7923.5868429979992</v>
      </c>
      <c r="V1258" s="11">
        <v>7647.5197490243463</v>
      </c>
      <c r="W1258" s="11">
        <v>8259.1530480119472</v>
      </c>
      <c r="X1258" s="12">
        <v>0</v>
      </c>
      <c r="Y1258" s="12">
        <v>636.69676281039426</v>
      </c>
      <c r="Z1258" s="12">
        <v>364.23471251459586</v>
      </c>
      <c r="AA1258" s="44">
        <v>232.04019061955896</v>
      </c>
      <c r="AB1258" s="45">
        <v>384.34547720707542</v>
      </c>
      <c r="AC1258" s="12">
        <v>0</v>
      </c>
      <c r="AD1258" s="12">
        <v>12711.068308314858</v>
      </c>
      <c r="AE1258" s="12">
        <v>3338.2523448937409</v>
      </c>
      <c r="AF1258" s="12">
        <v>5480.5321821881525</v>
      </c>
      <c r="AG1258" s="44">
        <v>1128.4755203370596</v>
      </c>
      <c r="AH1258" s="45">
        <v>2642.6575867471984</v>
      </c>
      <c r="AI1258" s="12">
        <v>0</v>
      </c>
      <c r="AJ1258" s="12">
        <v>-29.173282076932974</v>
      </c>
      <c r="AK1258" s="12">
        <v>60.238574145316086</v>
      </c>
      <c r="AL1258" s="12">
        <v>111.38835791798083</v>
      </c>
      <c r="AM1258" s="44">
        <v>143.97395497658829</v>
      </c>
      <c r="AN1258" s="45">
        <v>89.99999978318877</v>
      </c>
      <c r="AO1258" s="12">
        <v>0</v>
      </c>
      <c r="AP1258" s="12">
        <v>-2035.7049756011722</v>
      </c>
      <c r="AQ1258" s="12">
        <v>9616.0230707305545</v>
      </c>
      <c r="AR1258" s="12">
        <v>11298.813192178417</v>
      </c>
      <c r="AS1258" s="44">
        <v>9160.1964901053416</v>
      </c>
      <c r="AT1258" s="45">
        <v>8079.5086311249006</v>
      </c>
      <c r="AU1258" s="12">
        <v>0</v>
      </c>
      <c r="AV1258" s="12">
        <v>11408.469080131455</v>
      </c>
      <c r="AW1258" s="12">
        <v>17450.793706408218</v>
      </c>
      <c r="AX1258" s="12">
        <v>14201.537865533717</v>
      </c>
      <c r="AY1258" s="44">
        <v>8917.27293245498</v>
      </c>
      <c r="AZ1258" s="45">
        <v>7923.5868414540992</v>
      </c>
      <c r="BA1258" s="12">
        <v>0</v>
      </c>
      <c r="BB1258" s="12">
        <v>9062.9576951402378</v>
      </c>
      <c r="BC1258" s="12">
        <v>11273.096913584743</v>
      </c>
      <c r="BD1258" s="12">
        <v>9300.1311017716362</v>
      </c>
      <c r="BE1258" s="44">
        <v>8247.5422285249242</v>
      </c>
      <c r="BF1258" s="45">
        <v>8079.5086411249013</v>
      </c>
      <c r="BG1258" s="12">
        <v>0</v>
      </c>
      <c r="BH1258" s="12">
        <v>17604.511725218515</v>
      </c>
      <c r="BI1258" s="12">
        <v>14552.857372132221</v>
      </c>
      <c r="BJ1258" s="12">
        <v>9098.4502804057483</v>
      </c>
      <c r="BK1258" s="44">
        <v>8253.5567289318915</v>
      </c>
      <c r="BL1258" s="45">
        <v>5280.9292547069008</v>
      </c>
      <c r="BM1258" s="12">
        <v>0</v>
      </c>
      <c r="BN1258" s="12">
        <v>0</v>
      </c>
      <c r="BO1258" s="12">
        <v>89.411856222249071</v>
      </c>
      <c r="BP1258" s="12">
        <v>51.149783772664733</v>
      </c>
      <c r="BQ1258" s="48">
        <v>32.585597058607462</v>
      </c>
      <c r="BR1258" s="49">
        <v>53.973955193399512</v>
      </c>
      <c r="BS1258" s="13">
        <v>0</v>
      </c>
      <c r="BT1258" s="12">
        <v>202.97675576079348</v>
      </c>
      <c r="BV1258" s="14">
        <f>Таблица1[[#This Row],[Lкан_леб,мм]]</f>
        <v>58127.023244239201</v>
      </c>
      <c r="BW1258" s="50">
        <f>Таблица1[[#This Row],[угол обхв4]]+Таблица1[[#This Row],[Lдуг 3,мм]]</f>
        <v>12711.068308314858</v>
      </c>
      <c r="BX1258" s="54">
        <f>Таблица1[[#This Row],[угол обхв5]]+Таблица1[[#This Row],[Y5, мм]]</f>
        <v>58763.720007049596</v>
      </c>
      <c r="BY1258" s="14">
        <f>Таблица1[[#This Row],[угол обхв6]]+Таблица1[[#This Row],[Lдуг 4,мм]]</f>
        <v>16049.320653208599</v>
      </c>
      <c r="BZ1258" s="14">
        <f>Таблица1[[#This Row],[Т1]]+Таблица1[[#This Row],[X6, мм]]</f>
        <v>59127.954719564194</v>
      </c>
      <c r="CA1258" s="14">
        <f>Таблица1[[#This Row],[Т2]]+Таблица1[[#This Row],[Lдуг 5,мм]]</f>
        <v>21529.852835396752</v>
      </c>
      <c r="CB1258" s="14">
        <f>Таблица1[[#This Row],[Т3]]+Таблица1[[#This Row],[Y6, мм]]</f>
        <v>59359.994910183756</v>
      </c>
      <c r="CC1258" s="14">
        <f>Таблица1[[#This Row],[Т4]]+Таблица1[[#This Row],[Lдуг 6,мм]]</f>
        <v>22658.328355733811</v>
      </c>
      <c r="CD1258" s="14">
        <f>Таблица1[[#This Row],[Т5]]+Таблица1[[#This Row],[Lдуг 1,мм]]</f>
        <v>59744.340387390832</v>
      </c>
      <c r="CE1258" s="14">
        <f>Таблица1[[#This Row],[Т6]]+Таблица1[[#This Row],[Lпрям1, мм]]</f>
        <v>25300.985942481009</v>
      </c>
      <c r="CF1258" s="15">
        <f>Таблица1[[#This Row],[Т7]]+Таблица1[[#This Row],[Lдуг 2,мм]]</f>
        <v>59744.340387390832</v>
      </c>
      <c r="CG1258" s="14">
        <f>Таблица1[[#This Row],[Т8]]+Таблица1[[#This Row],[Lпрям2, мм]]</f>
        <v>25300.985942481009</v>
      </c>
      <c r="CH1258" s="14">
        <f>Таблица1[[#This Row],[Т9]]-Таблица1[[#This Row],[Т9]]</f>
        <v>0</v>
      </c>
      <c r="CI1258" s="50">
        <f>Таблица1[[#This Row],[Т9]]-Таблица1[[#This Row],[Т8]]</f>
        <v>34443.354444909826</v>
      </c>
      <c r="CJ1258" s="54">
        <f>Таблица1[[#This Row],[Т9]]-Таблица1[[#This Row],[Т7]]</f>
        <v>0</v>
      </c>
      <c r="CK1258" s="14">
        <f>Таблица1[[#This Row],[Т9]]-Таблица1[[#This Row],[Т6]]</f>
        <v>37086.012031657025</v>
      </c>
      <c r="CL1258" s="14">
        <f>Таблица1[[#This Row],[Т9]]-Таблица1[[#This Row],[Т5]]</f>
        <v>384.34547720707633</v>
      </c>
      <c r="CM1258" s="14">
        <f>Таблица1[[#This Row],[Т9]]-Таблица1[[#This Row],[Т4]]</f>
        <v>38214.487551994083</v>
      </c>
      <c r="CN1258" s="14">
        <f>Таблица1[[#This Row],[Т9]]-Таблица1[[#This Row],[Т3]]</f>
        <v>616.38566782663838</v>
      </c>
      <c r="CO1258" s="14">
        <f>Таблица1[[#This Row],[Т9]]-Таблица1[[#This Row],[Т2]]</f>
        <v>43695.019734182235</v>
      </c>
      <c r="CP1258" s="14">
        <f>Таблица1[[#This Row],[Т9]]-Таблица1[[#This Row],[Т1]]</f>
        <v>980.62038034123543</v>
      </c>
      <c r="CQ1258" s="14">
        <f>Таблица1[[#This Row],[Т9]]-Таблица1[[#This Row],[угол обхв6]]</f>
        <v>47033.272079075978</v>
      </c>
      <c r="CR1258" s="14">
        <f>Таблица1[[#This Row],[Т9]]-Таблица1[[#This Row],[угол обхв5]]</f>
        <v>1617.3171431516312</v>
      </c>
      <c r="CS1258" s="14">
        <f>Таблица1[[#This Row],[Т9]]-Таблица1[[#This Row],[угол обхв4]]</f>
        <v>59744.340387390832</v>
      </c>
      <c r="CT1258" s="14">
        <f>Таблица1[[#This Row],[Lкан_прям, мм]]+Таблица1[[#This Row],[Lкан_дуг, мм]]+Таблица1[[#This Row],[Lкан_леб,мм]]</f>
        <v>85045.326329871838</v>
      </c>
      <c r="CU1258" s="16">
        <f>Таблица1[[#This Row],[Lкан_леб,мм]]</f>
        <v>58127.023244239201</v>
      </c>
      <c r="CV1258" s="14">
        <f>2534431-(Таблица1[[#This Row],[Т23]]+Таблица1[[#This Row],[угол обхв3]])</f>
        <v>2449182.6969143674</v>
      </c>
      <c r="CW1258" s="50">
        <f>SUM(X1258:AC1258,AD1258:AI1258)-Таблица1[[#This Row],[lподв_min, мм]]</f>
        <v>24275.645497341531</v>
      </c>
      <c r="CX1258" s="17">
        <f>CW1697-Таблица1[[#This Row],[Суммарная длина каната]]</f>
        <v>-2426133.3477996755</v>
      </c>
    </row>
    <row r="1259" spans="1:102" x14ac:dyDescent="0.25">
      <c r="A1259" s="21">
        <v>1258</v>
      </c>
      <c r="B1259" s="10">
        <v>31.298367346938772</v>
      </c>
      <c r="C1259" s="10">
        <v>47.936734693877547</v>
      </c>
      <c r="D1259" s="11">
        <v>8873.852769683841</v>
      </c>
      <c r="E1259" s="11">
        <v>7881.9132099303033</v>
      </c>
      <c r="F1259" s="11">
        <v>8078.8572884073046</v>
      </c>
      <c r="G1259" s="11">
        <v>8304.8448648698322</v>
      </c>
      <c r="H1259" s="11">
        <v>8465.8522796838424</v>
      </c>
      <c r="I1259" s="11">
        <v>5187.1774134095622</v>
      </c>
      <c r="J1259" s="11">
        <v>2694.7357965207416</v>
      </c>
      <c r="K1259" s="11">
        <v>25339.212329006637</v>
      </c>
      <c r="L1259" s="11">
        <v>1579.0907566259928</v>
      </c>
      <c r="M1259" s="11">
        <v>58127.023244239201</v>
      </c>
      <c r="N1259" s="11">
        <v>9261.8383350579588</v>
      </c>
      <c r="O1259" s="11">
        <v>17248.266737792841</v>
      </c>
      <c r="P1259" s="43">
        <v>11001.631361295817</v>
      </c>
      <c r="Q1259" s="11">
        <v>14415.466168702258</v>
      </c>
      <c r="R1259" s="11">
        <v>9244.1141054778782</v>
      </c>
      <c r="S1259" s="11">
        <v>9224.3809165124821</v>
      </c>
      <c r="T1259" s="11">
        <v>8873.852769683841</v>
      </c>
      <c r="U1259" s="11">
        <v>7881.9132099303033</v>
      </c>
      <c r="V1259" s="11">
        <v>8019.071213189306</v>
      </c>
      <c r="W1259" s="11">
        <v>8177.7754932257258</v>
      </c>
      <c r="X1259" s="12">
        <v>0</v>
      </c>
      <c r="Y1259" s="12">
        <v>623.9135336549474</v>
      </c>
      <c r="Z1259" s="12">
        <v>357.90474842214536</v>
      </c>
      <c r="AA1259" s="44">
        <v>232.04019061955907</v>
      </c>
      <c r="AB1259" s="45">
        <v>365.23228392934101</v>
      </c>
      <c r="AC1259" s="12">
        <v>0</v>
      </c>
      <c r="AD1259" s="12">
        <v>12711.068308314858</v>
      </c>
      <c r="AE1259" s="12">
        <v>3324.400523159899</v>
      </c>
      <c r="AF1259" s="12">
        <v>5480.5321821881498</v>
      </c>
      <c r="AG1259" s="44">
        <v>1128.4755203370605</v>
      </c>
      <c r="AH1259" s="45">
        <v>2694.7357950066762</v>
      </c>
      <c r="AI1259" s="12">
        <v>0</v>
      </c>
      <c r="AJ1259" s="12">
        <v>-29.173282076932974</v>
      </c>
      <c r="AK1259" s="12">
        <v>58.443414637581576</v>
      </c>
      <c r="AL1259" s="12">
        <v>108.70427628532775</v>
      </c>
      <c r="AM1259" s="44">
        <v>141.28987334393523</v>
      </c>
      <c r="AN1259" s="45">
        <v>89.999999787378854</v>
      </c>
      <c r="AO1259" s="12">
        <v>0</v>
      </c>
      <c r="AP1259" s="12">
        <v>-2035.7049756011722</v>
      </c>
      <c r="AQ1259" s="12">
        <v>9609.5048163188767</v>
      </c>
      <c r="AR1259" s="12">
        <v>11388.083390494157</v>
      </c>
      <c r="AS1259" s="44">
        <v>9499.2693831638117</v>
      </c>
      <c r="AT1259" s="45">
        <v>8465.852769683841</v>
      </c>
      <c r="AU1259" s="12">
        <v>0</v>
      </c>
      <c r="AV1259" s="12">
        <v>11408.469080131455</v>
      </c>
      <c r="AW1259" s="12">
        <v>17461.789611995235</v>
      </c>
      <c r="AX1259" s="12">
        <v>14284.62722523173</v>
      </c>
      <c r="AY1259" s="44">
        <v>8906.0104023799486</v>
      </c>
      <c r="AZ1259" s="45">
        <v>7881.9132084162393</v>
      </c>
      <c r="BA1259" s="12">
        <v>0</v>
      </c>
      <c r="BB1259" s="12">
        <v>9062.9576951402378</v>
      </c>
      <c r="BC1259" s="12">
        <v>11349.297842556733</v>
      </c>
      <c r="BD1259" s="12">
        <v>9630.5661346762208</v>
      </c>
      <c r="BE1259" s="44">
        <v>8618.6974919979075</v>
      </c>
      <c r="BF1259" s="45">
        <v>8465.8527796838425</v>
      </c>
      <c r="BG1259" s="12">
        <v>0</v>
      </c>
      <c r="BH1259" s="12">
        <v>17604.511725218515</v>
      </c>
      <c r="BI1259" s="12">
        <v>14628.989042904652</v>
      </c>
      <c r="BJ1259" s="12">
        <v>9093.5419730419544</v>
      </c>
      <c r="BK1259" s="44">
        <v>8200.283724062836</v>
      </c>
      <c r="BL1259" s="45">
        <v>5187.1774134095631</v>
      </c>
      <c r="BM1259" s="12">
        <v>0</v>
      </c>
      <c r="BN1259" s="12">
        <v>0</v>
      </c>
      <c r="BO1259" s="12">
        <v>87.616696714514546</v>
      </c>
      <c r="BP1259" s="12">
        <v>50.260861647746182</v>
      </c>
      <c r="BQ1259" s="48">
        <v>32.585597058607476</v>
      </c>
      <c r="BR1259" s="49">
        <v>51.28987355655638</v>
      </c>
      <c r="BS1259" s="13">
        <v>0</v>
      </c>
      <c r="BT1259" s="12">
        <v>202.97675576079348</v>
      </c>
      <c r="BV1259" s="14">
        <f>Таблица1[[#This Row],[Lкан_леб,мм]]</f>
        <v>58127.023244239201</v>
      </c>
      <c r="BW1259" s="50">
        <f>Таблица1[[#This Row],[угол обхв4]]+Таблица1[[#This Row],[Lдуг 3,мм]]</f>
        <v>12711.068308314858</v>
      </c>
      <c r="BX1259" s="54">
        <f>Таблица1[[#This Row],[угол обхв5]]+Таблица1[[#This Row],[Y5, мм]]</f>
        <v>58750.936777894145</v>
      </c>
      <c r="BY1259" s="14">
        <f>Таблица1[[#This Row],[угол обхв6]]+Таблица1[[#This Row],[Lдуг 4,мм]]</f>
        <v>16035.468831474756</v>
      </c>
      <c r="BZ1259" s="14">
        <f>Таблица1[[#This Row],[Т1]]+Таблица1[[#This Row],[X6, мм]]</f>
        <v>59108.84152631629</v>
      </c>
      <c r="CA1259" s="14">
        <f>Таблица1[[#This Row],[Т2]]+Таблица1[[#This Row],[Lдуг 5,мм]]</f>
        <v>21516.001013662906</v>
      </c>
      <c r="CB1259" s="14">
        <f>Таблица1[[#This Row],[Т3]]+Таблица1[[#This Row],[Y6, мм]]</f>
        <v>59340.881716935852</v>
      </c>
      <c r="CC1259" s="14">
        <f>Таблица1[[#This Row],[Т4]]+Таблица1[[#This Row],[Lдуг 6,мм]]</f>
        <v>22644.476533999965</v>
      </c>
      <c r="CD1259" s="14">
        <f>Таблица1[[#This Row],[Т5]]+Таблица1[[#This Row],[Lдуг 1,мм]]</f>
        <v>59706.114000865193</v>
      </c>
      <c r="CE1259" s="14">
        <f>Таблица1[[#This Row],[Т6]]+Таблица1[[#This Row],[Lпрям1, мм]]</f>
        <v>25339.212329006641</v>
      </c>
      <c r="CF1259" s="15">
        <f>Таблица1[[#This Row],[Т7]]+Таблица1[[#This Row],[Lдуг 2,мм]]</f>
        <v>59706.114000865193</v>
      </c>
      <c r="CG1259" s="14">
        <f>Таблица1[[#This Row],[Т8]]+Таблица1[[#This Row],[Lпрям2, мм]]</f>
        <v>25339.212329006641</v>
      </c>
      <c r="CH1259" s="14">
        <f>Таблица1[[#This Row],[Т9]]-Таблица1[[#This Row],[Т9]]</f>
        <v>0</v>
      </c>
      <c r="CI1259" s="50">
        <f>Таблица1[[#This Row],[Т9]]-Таблица1[[#This Row],[Т8]]</f>
        <v>34366.901671858548</v>
      </c>
      <c r="CJ1259" s="54">
        <f>Таблица1[[#This Row],[Т9]]-Таблица1[[#This Row],[Т7]]</f>
        <v>0</v>
      </c>
      <c r="CK1259" s="14">
        <f>Таблица1[[#This Row],[Т9]]-Таблица1[[#This Row],[Т6]]</f>
        <v>37061.637466865228</v>
      </c>
      <c r="CL1259" s="14">
        <f>Таблица1[[#This Row],[Т9]]-Таблица1[[#This Row],[Т5]]</f>
        <v>365.23228392934107</v>
      </c>
      <c r="CM1259" s="14">
        <f>Таблица1[[#This Row],[Т9]]-Таблица1[[#This Row],[Т4]]</f>
        <v>38190.112987202287</v>
      </c>
      <c r="CN1259" s="14">
        <f>Таблица1[[#This Row],[Т9]]-Таблица1[[#This Row],[Т3]]</f>
        <v>597.27247454890312</v>
      </c>
      <c r="CO1259" s="14">
        <f>Таблица1[[#This Row],[Т9]]-Таблица1[[#This Row],[Т2]]</f>
        <v>43670.645169390438</v>
      </c>
      <c r="CP1259" s="14">
        <f>Таблица1[[#This Row],[Т9]]-Таблица1[[#This Row],[Т1]]</f>
        <v>955.17722297104774</v>
      </c>
      <c r="CQ1259" s="14">
        <f>Таблица1[[#This Row],[Т9]]-Таблица1[[#This Row],[угол обхв6]]</f>
        <v>46995.045692550339</v>
      </c>
      <c r="CR1259" s="14">
        <f>Таблица1[[#This Row],[Т9]]-Таблица1[[#This Row],[угол обхв5]]</f>
        <v>1579.0907566259921</v>
      </c>
      <c r="CS1259" s="14">
        <f>Таблица1[[#This Row],[Т9]]-Таблица1[[#This Row],[угол обхв4]]</f>
        <v>59706.114000865193</v>
      </c>
      <c r="CT1259" s="14">
        <f>Таблица1[[#This Row],[Lкан_прям, мм]]+Таблица1[[#This Row],[Lкан_дуг, мм]]+Таблица1[[#This Row],[Lкан_леб,мм]]</f>
        <v>85045.326329871838</v>
      </c>
      <c r="CU1259" s="16">
        <f>Таблица1[[#This Row],[Lкан_леб,мм]]</f>
        <v>58127.023244239201</v>
      </c>
      <c r="CV1259" s="14">
        <f>2534431-(Таблица1[[#This Row],[Т23]]+Таблица1[[#This Row],[угол обхв3]])</f>
        <v>2449182.6969143674</v>
      </c>
      <c r="CW1259" s="50">
        <f>SUM(X1259:AC1259,AD1259:AI1259)-Таблица1[[#This Row],[lподв_min, мм]]</f>
        <v>24223.567289111892</v>
      </c>
      <c r="CX1259" s="17">
        <f>CW1698-Таблица1[[#This Row],[Суммарная длина каната]]</f>
        <v>-2426179.0169075001</v>
      </c>
    </row>
    <row r="1260" spans="1:102" x14ac:dyDescent="0.25">
      <c r="A1260" s="21">
        <v>1259</v>
      </c>
      <c r="B1260" s="10">
        <v>31.298367346938772</v>
      </c>
      <c r="C1260" s="10">
        <v>50.620816326530601</v>
      </c>
      <c r="D1260" s="11">
        <v>9261.7245909417834</v>
      </c>
      <c r="E1260" s="11">
        <v>7858.3773783971228</v>
      </c>
      <c r="F1260" s="11">
        <v>8447.7958436001463</v>
      </c>
      <c r="G1260" s="11">
        <v>8243.6162578613785</v>
      </c>
      <c r="H1260" s="11">
        <v>8853.7241009417849</v>
      </c>
      <c r="I1260" s="11">
        <v>5109.9492714974676</v>
      </c>
      <c r="J1260" s="11">
        <v>2748.4281068996556</v>
      </c>
      <c r="K1260" s="11">
        <v>25377.438715532018</v>
      </c>
      <c r="L1260" s="11">
        <v>1540.8643701006204</v>
      </c>
      <c r="M1260" s="11">
        <v>58127.023244239201</v>
      </c>
      <c r="N1260" s="11">
        <v>9261.8383350579588</v>
      </c>
      <c r="O1260" s="11">
        <v>17248.266737792841</v>
      </c>
      <c r="P1260" s="43">
        <v>11081.209557291102</v>
      </c>
      <c r="Q1260" s="11">
        <v>14484.404125794754</v>
      </c>
      <c r="R1260" s="11">
        <v>9568.7133964232326</v>
      </c>
      <c r="S1260" s="11">
        <v>9216.7112376927944</v>
      </c>
      <c r="T1260" s="11">
        <v>9261.7245909417834</v>
      </c>
      <c r="U1260" s="11">
        <v>7858.3773783971228</v>
      </c>
      <c r="V1260" s="11">
        <v>8394.0258808897797</v>
      </c>
      <c r="W1260" s="11">
        <v>8113.886573092911</v>
      </c>
      <c r="X1260" s="12">
        <v>0</v>
      </c>
      <c r="Y1260" s="12">
        <v>611.10171536079213</v>
      </c>
      <c r="Z1260" s="12">
        <v>351.60337346840362</v>
      </c>
      <c r="AA1260" s="44">
        <v>232.04019061955896</v>
      </c>
      <c r="AB1260" s="45">
        <v>346.11909065186575</v>
      </c>
      <c r="AC1260" s="12">
        <v>0</v>
      </c>
      <c r="AD1260" s="12">
        <v>12711.068308314858</v>
      </c>
      <c r="AE1260" s="12">
        <v>3308.9345992767835</v>
      </c>
      <c r="AF1260" s="12">
        <v>5480.5321821881489</v>
      </c>
      <c r="AG1260" s="44">
        <v>1128.4755203370621</v>
      </c>
      <c r="AH1260" s="45">
        <v>2748.4281054151688</v>
      </c>
      <c r="AI1260" s="12">
        <v>0</v>
      </c>
      <c r="AJ1260" s="12">
        <v>-29.173282076932974</v>
      </c>
      <c r="AK1260" s="12">
        <v>56.644240333308062</v>
      </c>
      <c r="AL1260" s="12">
        <v>106.02019465267472</v>
      </c>
      <c r="AM1260" s="44">
        <v>138.60579171128217</v>
      </c>
      <c r="AN1260" s="45">
        <v>89.999999791532545</v>
      </c>
      <c r="AO1260" s="12">
        <v>0</v>
      </c>
      <c r="AP1260" s="12">
        <v>-2035.7049756011722</v>
      </c>
      <c r="AQ1260" s="12">
        <v>9602.6295812620046</v>
      </c>
      <c r="AR1260" s="12">
        <v>11473.364666849733</v>
      </c>
      <c r="AS1260" s="44">
        <v>9838.4976996801106</v>
      </c>
      <c r="AT1260" s="45">
        <v>8853.7245909417834</v>
      </c>
      <c r="AU1260" s="12">
        <v>0</v>
      </c>
      <c r="AV1260" s="12">
        <v>11408.469080131455</v>
      </c>
      <c r="AW1260" s="12">
        <v>17472.599808272193</v>
      </c>
      <c r="AX1260" s="12">
        <v>14371.805857393068</v>
      </c>
      <c r="AY1260" s="44">
        <v>8910.6386487270393</v>
      </c>
      <c r="AZ1260" s="45">
        <v>7858.3773769126374</v>
      </c>
      <c r="BA1260" s="12">
        <v>0</v>
      </c>
      <c r="BB1260" s="12">
        <v>9062.9576951402378</v>
      </c>
      <c r="BC1260" s="12">
        <v>11422.000803495146</v>
      </c>
      <c r="BD1260" s="12">
        <v>9960.8685059818636</v>
      </c>
      <c r="BE1260" s="44">
        <v>8991.9402876849053</v>
      </c>
      <c r="BF1260" s="45">
        <v>8853.724600941785</v>
      </c>
      <c r="BG1260" s="12">
        <v>0</v>
      </c>
      <c r="BH1260" s="12">
        <v>17604.511725218515</v>
      </c>
      <c r="BI1260" s="12">
        <v>14708.737196274105</v>
      </c>
      <c r="BJ1260" s="12">
        <v>9104.1129692911109</v>
      </c>
      <c r="BK1260" s="44">
        <v>8164.4499673628807</v>
      </c>
      <c r="BL1260" s="45">
        <v>5109.9492714974695</v>
      </c>
      <c r="BM1260" s="12">
        <v>0</v>
      </c>
      <c r="BN1260" s="12">
        <v>0</v>
      </c>
      <c r="BO1260" s="12">
        <v>85.81752241024104</v>
      </c>
      <c r="BP1260" s="12">
        <v>49.375954319366649</v>
      </c>
      <c r="BQ1260" s="48">
        <v>32.585597058607462</v>
      </c>
      <c r="BR1260" s="49">
        <v>48.605791919749635</v>
      </c>
      <c r="BS1260" s="13">
        <v>0</v>
      </c>
      <c r="BT1260" s="12">
        <v>202.97675576079348</v>
      </c>
      <c r="BV1260" s="14">
        <f>Таблица1[[#This Row],[Lкан_леб,мм]]</f>
        <v>58127.023244239201</v>
      </c>
      <c r="BW1260" s="50">
        <f>Таблица1[[#This Row],[угол обхв4]]+Таблица1[[#This Row],[Lдуг 3,мм]]</f>
        <v>12711.068308314858</v>
      </c>
      <c r="BX1260" s="54">
        <f>Таблица1[[#This Row],[угол обхв5]]+Таблица1[[#This Row],[Y5, мм]]</f>
        <v>58738.124959599991</v>
      </c>
      <c r="BY1260" s="14">
        <f>Таблица1[[#This Row],[угол обхв6]]+Таблица1[[#This Row],[Lдуг 4,мм]]</f>
        <v>16020.002907591641</v>
      </c>
      <c r="BZ1260" s="14">
        <f>Таблица1[[#This Row],[Т1]]+Таблица1[[#This Row],[X6, мм]]</f>
        <v>59089.728333068393</v>
      </c>
      <c r="CA1260" s="14">
        <f>Таблица1[[#This Row],[Т2]]+Таблица1[[#This Row],[Lдуг 5,мм]]</f>
        <v>21500.535089779791</v>
      </c>
      <c r="CB1260" s="14">
        <f>Таблица1[[#This Row],[Т3]]+Таблица1[[#This Row],[Y6, мм]]</f>
        <v>59321.768523687955</v>
      </c>
      <c r="CC1260" s="14">
        <f>Таблица1[[#This Row],[Т4]]+Таблица1[[#This Row],[Lдуг 6,мм]]</f>
        <v>22629.010610116853</v>
      </c>
      <c r="CD1260" s="14">
        <f>Таблица1[[#This Row],[Т5]]+Таблица1[[#This Row],[Lдуг 1,мм]]</f>
        <v>59667.887614339823</v>
      </c>
      <c r="CE1260" s="14">
        <f>Таблица1[[#This Row],[Т6]]+Таблица1[[#This Row],[Lпрям1, мм]]</f>
        <v>25377.438715532022</v>
      </c>
      <c r="CF1260" s="15">
        <f>Таблица1[[#This Row],[Т7]]+Таблица1[[#This Row],[Lдуг 2,мм]]</f>
        <v>59667.887614339823</v>
      </c>
      <c r="CG1260" s="14">
        <f>Таблица1[[#This Row],[Т8]]+Таблица1[[#This Row],[Lпрям2, мм]]</f>
        <v>25377.438715532022</v>
      </c>
      <c r="CH1260" s="14">
        <f>Таблица1[[#This Row],[Т9]]-Таблица1[[#This Row],[Т9]]</f>
        <v>0</v>
      </c>
      <c r="CI1260" s="50">
        <f>Таблица1[[#This Row],[Т9]]-Таблица1[[#This Row],[Т8]]</f>
        <v>34290.448898807801</v>
      </c>
      <c r="CJ1260" s="54">
        <f>Таблица1[[#This Row],[Т9]]-Таблица1[[#This Row],[Т7]]</f>
        <v>0</v>
      </c>
      <c r="CK1260" s="14">
        <f>Таблица1[[#This Row],[Т9]]-Таблица1[[#This Row],[Т6]]</f>
        <v>37038.877004222973</v>
      </c>
      <c r="CL1260" s="14">
        <f>Таблица1[[#This Row],[Т9]]-Таблица1[[#This Row],[Т5]]</f>
        <v>346.11909065186774</v>
      </c>
      <c r="CM1260" s="14">
        <f>Таблица1[[#This Row],[Т9]]-Таблица1[[#This Row],[Т4]]</f>
        <v>38167.352524560032</v>
      </c>
      <c r="CN1260" s="14">
        <f>Таблица1[[#This Row],[Т9]]-Таблица1[[#This Row],[Т3]]</f>
        <v>578.15928127142979</v>
      </c>
      <c r="CO1260" s="14">
        <f>Таблица1[[#This Row],[Т9]]-Таблица1[[#This Row],[Т2]]</f>
        <v>43647.884706748184</v>
      </c>
      <c r="CP1260" s="14">
        <f>Таблица1[[#This Row],[Т9]]-Таблица1[[#This Row],[Т1]]</f>
        <v>929.76265473983221</v>
      </c>
      <c r="CQ1260" s="14">
        <f>Таблица1[[#This Row],[Т9]]-Таблица1[[#This Row],[угол обхв6]]</f>
        <v>46956.819306024961</v>
      </c>
      <c r="CR1260" s="14">
        <f>Таблица1[[#This Row],[Т9]]-Таблица1[[#This Row],[угол обхв5]]</f>
        <v>1540.8643701006222</v>
      </c>
      <c r="CS1260" s="14">
        <f>Таблица1[[#This Row],[Т9]]-Таблица1[[#This Row],[угол обхв4]]</f>
        <v>59667.887614339823</v>
      </c>
      <c r="CT1260" s="14">
        <f>Таблица1[[#This Row],[Lкан_прям, мм]]+Таблица1[[#This Row],[Lкан_дуг, мм]]+Таблица1[[#This Row],[Lкан_леб,мм]]</f>
        <v>85045.326329871838</v>
      </c>
      <c r="CU1260" s="16">
        <f>Таблица1[[#This Row],[Lкан_леб,мм]]</f>
        <v>58127.023244239201</v>
      </c>
      <c r="CV1260" s="14">
        <f>2534431-(Таблица1[[#This Row],[Т23]]+Таблица1[[#This Row],[угол обхв3]])</f>
        <v>2449182.6969143674</v>
      </c>
      <c r="CW1260" s="50">
        <f>SUM(X1260:AC1260,AD1260:AI1260)-Таблица1[[#This Row],[lподв_min, мм]]</f>
        <v>24169.874978732983</v>
      </c>
      <c r="CX1260" s="17">
        <f>CW1699-Таблица1[[#This Row],[Суммарная длина каната]]</f>
        <v>-2426189.6973795253</v>
      </c>
    </row>
    <row r="1261" spans="1:102" x14ac:dyDescent="0.25">
      <c r="A1261" s="21">
        <v>1260</v>
      </c>
      <c r="B1261" s="10">
        <v>31.298367346938772</v>
      </c>
      <c r="C1261" s="10">
        <v>53.304897959183663</v>
      </c>
      <c r="D1261" s="11">
        <v>9650.2730450870677</v>
      </c>
      <c r="E1261" s="11">
        <v>7853.0309895951004</v>
      </c>
      <c r="F1261" s="11">
        <v>8819.1969152355832</v>
      </c>
      <c r="G1261" s="11">
        <v>8199.7318208474608</v>
      </c>
      <c r="H1261" s="11">
        <v>9242.2725550870691</v>
      </c>
      <c r="I1261" s="11">
        <v>5049.3079102074935</v>
      </c>
      <c r="J1261" s="11">
        <v>2803.7230793876074</v>
      </c>
      <c r="K1261" s="11">
        <v>25415.665102057079</v>
      </c>
      <c r="L1261" s="11">
        <v>1502.6379835755481</v>
      </c>
      <c r="M1261" s="11">
        <v>58127.023244239201</v>
      </c>
      <c r="N1261" s="11">
        <v>9261.8383350579588</v>
      </c>
      <c r="O1261" s="11">
        <v>17248.266737792841</v>
      </c>
      <c r="P1261" s="43">
        <v>11157.472159223833</v>
      </c>
      <c r="Q1261" s="11">
        <v>14556.993014423804</v>
      </c>
      <c r="R1261" s="11">
        <v>9893.3157400916352</v>
      </c>
      <c r="S1261" s="11">
        <v>9224.2506103725009</v>
      </c>
      <c r="T1261" s="11">
        <v>9650.2730450870677</v>
      </c>
      <c r="U1261" s="11">
        <v>7853.0309895951004</v>
      </c>
      <c r="V1261" s="11">
        <v>8771.5610445150614</v>
      </c>
      <c r="W1261" s="11">
        <v>8067.6264696284506</v>
      </c>
      <c r="X1261" s="12">
        <v>0</v>
      </c>
      <c r="Y1261" s="12">
        <v>598.25772403108624</v>
      </c>
      <c r="Z1261" s="12">
        <v>345.33417155021249</v>
      </c>
      <c r="AA1261" s="44">
        <v>232.04019061955844</v>
      </c>
      <c r="AB1261" s="45">
        <v>327.00589737469107</v>
      </c>
      <c r="AC1261" s="12">
        <v>0</v>
      </c>
      <c r="AD1261" s="12">
        <v>12711.068308314858</v>
      </c>
      <c r="AE1261" s="12">
        <v>3291.8660132846203</v>
      </c>
      <c r="AF1261" s="12">
        <v>5480.5321821881507</v>
      </c>
      <c r="AG1261" s="44">
        <v>1128.4755203370598</v>
      </c>
      <c r="AH1261" s="45">
        <v>2803.7230779323972</v>
      </c>
      <c r="AI1261" s="12">
        <v>0</v>
      </c>
      <c r="AJ1261" s="12">
        <v>-29.173282076932974</v>
      </c>
      <c r="AK1261" s="12">
        <v>54.840547942879702</v>
      </c>
      <c r="AL1261" s="12">
        <v>103.33611302002166</v>
      </c>
      <c r="AM1261" s="44">
        <v>135.92171007862905</v>
      </c>
      <c r="AN1261" s="45">
        <v>89.99999979564393</v>
      </c>
      <c r="AO1261" s="12">
        <v>0</v>
      </c>
      <c r="AP1261" s="12">
        <v>-2035.7049756011722</v>
      </c>
      <c r="AQ1261" s="12">
        <v>9595.3998089160468</v>
      </c>
      <c r="AR1261" s="12">
        <v>11554.469901144625</v>
      </c>
      <c r="AS1261" s="44">
        <v>10177.137121095739</v>
      </c>
      <c r="AT1261" s="45">
        <v>9242.2730450870695</v>
      </c>
      <c r="AU1261" s="12">
        <v>0</v>
      </c>
      <c r="AV1261" s="12">
        <v>11408.469080131455</v>
      </c>
      <c r="AW1261" s="12">
        <v>17483.215121821377</v>
      </c>
      <c r="AX1261" s="12">
        <v>14462.882478829793</v>
      </c>
      <c r="AY1261" s="44">
        <v>8931.1475164193253</v>
      </c>
      <c r="AZ1261" s="45">
        <v>7853.0309881398916</v>
      </c>
      <c r="BA1261" s="12">
        <v>0</v>
      </c>
      <c r="BB1261" s="12">
        <v>9062.9576951402378</v>
      </c>
      <c r="BC1261" s="12">
        <v>11491.033633081921</v>
      </c>
      <c r="BD1261" s="12">
        <v>10290.313482012427</v>
      </c>
      <c r="BE1261" s="44">
        <v>9366.4516640829661</v>
      </c>
      <c r="BF1261" s="45">
        <v>9242.2730550870692</v>
      </c>
      <c r="BG1261" s="12">
        <v>0</v>
      </c>
      <c r="BH1261" s="12">
        <v>17604.511725218515</v>
      </c>
      <c r="BI1261" s="12">
        <v>14791.941398452338</v>
      </c>
      <c r="BJ1261" s="12">
        <v>9130.1400747784901</v>
      </c>
      <c r="BK1261" s="44">
        <v>8146.1340835482761</v>
      </c>
      <c r="BL1261" s="45">
        <v>5049.3079102074944</v>
      </c>
      <c r="BM1261" s="12">
        <v>0</v>
      </c>
      <c r="BN1261" s="12">
        <v>0</v>
      </c>
      <c r="BO1261" s="12">
        <v>84.013830019812673</v>
      </c>
      <c r="BP1261" s="12">
        <v>48.495565077141961</v>
      </c>
      <c r="BQ1261" s="48">
        <v>32.585597058607384</v>
      </c>
      <c r="BR1261" s="49">
        <v>45.921710282985117</v>
      </c>
      <c r="BS1261" s="13">
        <v>0</v>
      </c>
      <c r="BT1261" s="12">
        <v>202.97675576079348</v>
      </c>
      <c r="BV1261" s="14">
        <f>Таблица1[[#This Row],[Lкан_леб,мм]]</f>
        <v>58127.023244239201</v>
      </c>
      <c r="BW1261" s="50">
        <f>Таблица1[[#This Row],[угол обхв4]]+Таблица1[[#This Row],[Lдуг 3,мм]]</f>
        <v>12711.068308314858</v>
      </c>
      <c r="BX1261" s="54">
        <f>Таблица1[[#This Row],[угол обхв5]]+Таблица1[[#This Row],[Y5, мм]]</f>
        <v>58725.280968270286</v>
      </c>
      <c r="BY1261" s="14">
        <f>Таблица1[[#This Row],[угол обхв6]]+Таблица1[[#This Row],[Lдуг 4,мм]]</f>
        <v>16002.934321599478</v>
      </c>
      <c r="BZ1261" s="14">
        <f>Таблица1[[#This Row],[Т1]]+Таблица1[[#This Row],[X6, мм]]</f>
        <v>59070.615139820497</v>
      </c>
      <c r="CA1261" s="14">
        <f>Таблица1[[#This Row],[Т2]]+Таблица1[[#This Row],[Lдуг 5,мм]]</f>
        <v>21483.466503787629</v>
      </c>
      <c r="CB1261" s="14">
        <f>Таблица1[[#This Row],[Т3]]+Таблица1[[#This Row],[Y6, мм]]</f>
        <v>59302.655330440059</v>
      </c>
      <c r="CC1261" s="14">
        <f>Таблица1[[#This Row],[Т4]]+Таблица1[[#This Row],[Lдуг 6,мм]]</f>
        <v>22611.942024124688</v>
      </c>
      <c r="CD1261" s="14">
        <f>Таблица1[[#This Row],[Т5]]+Таблица1[[#This Row],[Lдуг 1,мм]]</f>
        <v>59629.661227814751</v>
      </c>
      <c r="CE1261" s="14">
        <f>Таблица1[[#This Row],[Т6]]+Таблица1[[#This Row],[Lпрям1, мм]]</f>
        <v>25415.665102057086</v>
      </c>
      <c r="CF1261" s="15">
        <f>Таблица1[[#This Row],[Т7]]+Таблица1[[#This Row],[Lдуг 2,мм]]</f>
        <v>59629.661227814751</v>
      </c>
      <c r="CG1261" s="14">
        <f>Таблица1[[#This Row],[Т8]]+Таблица1[[#This Row],[Lпрям2, мм]]</f>
        <v>25415.665102057086</v>
      </c>
      <c r="CH1261" s="14">
        <f>Таблица1[[#This Row],[Т9]]-Таблица1[[#This Row],[Т9]]</f>
        <v>0</v>
      </c>
      <c r="CI1261" s="50">
        <f>Таблица1[[#This Row],[Т9]]-Таблица1[[#This Row],[Т8]]</f>
        <v>34213.996125757665</v>
      </c>
      <c r="CJ1261" s="54">
        <f>Таблица1[[#This Row],[Т9]]-Таблица1[[#This Row],[Т7]]</f>
        <v>0</v>
      </c>
      <c r="CK1261" s="14">
        <f>Таблица1[[#This Row],[Т9]]-Таблица1[[#This Row],[Т6]]</f>
        <v>37017.719203690067</v>
      </c>
      <c r="CL1261" s="14">
        <f>Таблица1[[#This Row],[Т9]]-Таблица1[[#This Row],[Т5]]</f>
        <v>327.00589737469272</v>
      </c>
      <c r="CM1261" s="14">
        <f>Таблица1[[#This Row],[Т9]]-Таблица1[[#This Row],[Т4]]</f>
        <v>38146.194724027126</v>
      </c>
      <c r="CN1261" s="14">
        <f>Таблица1[[#This Row],[Т9]]-Таблица1[[#This Row],[Т3]]</f>
        <v>559.04608799425478</v>
      </c>
      <c r="CO1261" s="14">
        <f>Таблица1[[#This Row],[Т9]]-Таблица1[[#This Row],[Т2]]</f>
        <v>43626.726906215277</v>
      </c>
      <c r="CP1261" s="14">
        <f>Таблица1[[#This Row],[Т9]]-Таблица1[[#This Row],[Т1]]</f>
        <v>904.38025954446493</v>
      </c>
      <c r="CQ1261" s="14">
        <f>Таблица1[[#This Row],[Т9]]-Таблица1[[#This Row],[угол обхв6]]</f>
        <v>46918.59291949989</v>
      </c>
      <c r="CR1261" s="14">
        <f>Таблица1[[#This Row],[Т9]]-Таблица1[[#This Row],[угол обхв5]]</f>
        <v>1502.6379835755506</v>
      </c>
      <c r="CS1261" s="14">
        <f>Таблица1[[#This Row],[Т9]]-Таблица1[[#This Row],[угол обхв4]]</f>
        <v>59629.661227814751</v>
      </c>
      <c r="CT1261" s="14">
        <f>Таблица1[[#This Row],[Lкан_прям, мм]]+Таблица1[[#This Row],[Lкан_дуг, мм]]+Таблица1[[#This Row],[Lкан_леб,мм]]</f>
        <v>85045.326329871823</v>
      </c>
      <c r="CU1261" s="16">
        <f>Таблица1[[#This Row],[Lкан_леб,мм]]</f>
        <v>58127.023244239201</v>
      </c>
      <c r="CV1261" s="14">
        <f>2534431-(Таблица1[[#This Row],[Т23]]+Таблица1[[#This Row],[угол обхв3]])</f>
        <v>2449182.6969143674</v>
      </c>
      <c r="CW1261" s="50">
        <f>SUM(X1261:AC1261,AD1261:AI1261)-Таблица1[[#This Row],[lподв_min, мм]]</f>
        <v>24114.580006245029</v>
      </c>
      <c r="CX1261" s="17">
        <f>CW1700-Таблица1[[#This Row],[Суммарная длина каната]]</f>
        <v>-2426225.6714024898</v>
      </c>
    </row>
    <row r="1262" spans="1:102" x14ac:dyDescent="0.25">
      <c r="A1262" s="21">
        <v>1261</v>
      </c>
      <c r="B1262" s="10">
        <v>31.298367346938772</v>
      </c>
      <c r="C1262" s="10">
        <v>55.988979591836724</v>
      </c>
      <c r="D1262" s="11">
        <v>10038.645597672492</v>
      </c>
      <c r="E1262" s="11">
        <v>7865.8857743150138</v>
      </c>
      <c r="F1262" s="11">
        <v>9192.2455928335457</v>
      </c>
      <c r="G1262" s="11">
        <v>8173.2878429623006</v>
      </c>
      <c r="H1262" s="11">
        <v>9630.6451076724916</v>
      </c>
      <c r="I1262" s="11">
        <v>5005.2777506637603</v>
      </c>
      <c r="J1262" s="11">
        <v>2860.6080236512544</v>
      </c>
      <c r="K1262" s="11">
        <v>25453.891488581816</v>
      </c>
      <c r="L1262" s="11">
        <v>1464.4115970508176</v>
      </c>
      <c r="M1262" s="11">
        <v>58127.023244239201</v>
      </c>
      <c r="N1262" s="11">
        <v>9261.8383350579588</v>
      </c>
      <c r="O1262" s="11">
        <v>17248.266737792841</v>
      </c>
      <c r="P1262" s="43">
        <v>11230.25183533786</v>
      </c>
      <c r="Q1262" s="11">
        <v>14633.073563519403</v>
      </c>
      <c r="R1262" s="11">
        <v>10217.208909535157</v>
      </c>
      <c r="S1262" s="11">
        <v>9246.9824920204155</v>
      </c>
      <c r="T1262" s="11">
        <v>10038.645597672492</v>
      </c>
      <c r="U1262" s="11">
        <v>7865.8857743150138</v>
      </c>
      <c r="V1262" s="11">
        <v>9150.8483344536235</v>
      </c>
      <c r="W1262" s="11">
        <v>8039.0966845403464</v>
      </c>
      <c r="X1262" s="12">
        <v>0</v>
      </c>
      <c r="Y1262" s="12">
        <v>585.37784991414287</v>
      </c>
      <c r="Z1262" s="12">
        <v>339.10085241925862</v>
      </c>
      <c r="AA1262" s="44">
        <v>232.04019061955913</v>
      </c>
      <c r="AB1262" s="45">
        <v>307.89270409785689</v>
      </c>
      <c r="AC1262" s="12">
        <v>0</v>
      </c>
      <c r="AD1262" s="12">
        <v>12711.068308314858</v>
      </c>
      <c r="AE1262" s="12">
        <v>3273.2074555167687</v>
      </c>
      <c r="AF1262" s="12">
        <v>5480.5321821881498</v>
      </c>
      <c r="AG1262" s="44">
        <v>1128.4755203370592</v>
      </c>
      <c r="AH1262" s="45">
        <v>2860.6080222249821</v>
      </c>
      <c r="AI1262" s="12">
        <v>0</v>
      </c>
      <c r="AJ1262" s="12">
        <v>-29.173282076932974</v>
      </c>
      <c r="AK1262" s="12">
        <v>53.031816502780082</v>
      </c>
      <c r="AL1262" s="12">
        <v>100.65203138736858</v>
      </c>
      <c r="AM1262" s="44">
        <v>133.23762844597607</v>
      </c>
      <c r="AN1262" s="45">
        <v>89.999999799707666</v>
      </c>
      <c r="AO1262" s="12">
        <v>0</v>
      </c>
      <c r="AP1262" s="12">
        <v>-2035.7049756011722</v>
      </c>
      <c r="AQ1262" s="12">
        <v>9587.8179222378694</v>
      </c>
      <c r="AR1262" s="12">
        <v>11631.221136150214</v>
      </c>
      <c r="AS1262" s="44">
        <v>10514.444620977683</v>
      </c>
      <c r="AT1262" s="45">
        <v>9630.6455976724919</v>
      </c>
      <c r="AU1262" s="12">
        <v>0</v>
      </c>
      <c r="AV1262" s="12">
        <v>11408.469080131455</v>
      </c>
      <c r="AW1262" s="12">
        <v>17493.626287723175</v>
      </c>
      <c r="AX1262" s="12">
        <v>14557.657253572204</v>
      </c>
      <c r="AY1262" s="44">
        <v>8967.4920058795524</v>
      </c>
      <c r="AZ1262" s="45">
        <v>7865.8857728887433</v>
      </c>
      <c r="BA1262" s="12">
        <v>0</v>
      </c>
      <c r="BB1262" s="12">
        <v>9062.9576951402378</v>
      </c>
      <c r="BC1262" s="12">
        <v>11556.231422517771</v>
      </c>
      <c r="BD1262" s="12">
        <v>10618.178210347513</v>
      </c>
      <c r="BE1262" s="44">
        <v>9741.409886229967</v>
      </c>
      <c r="BF1262" s="45">
        <v>9630.6456076724935</v>
      </c>
      <c r="BG1262" s="12">
        <v>0</v>
      </c>
      <c r="BH1262" s="12">
        <v>17604.511725218515</v>
      </c>
      <c r="BI1262" s="12">
        <v>14878.433113449733</v>
      </c>
      <c r="BJ1262" s="12">
        <v>9171.5661820732166</v>
      </c>
      <c r="BK1262" s="44">
        <v>8145.3762604558779</v>
      </c>
      <c r="BL1262" s="45">
        <v>5005.2777506637613</v>
      </c>
      <c r="BM1262" s="12">
        <v>0</v>
      </c>
      <c r="BN1262" s="12">
        <v>0</v>
      </c>
      <c r="BO1262" s="12">
        <v>82.205098579713052</v>
      </c>
      <c r="BP1262" s="12">
        <v>47.620214884588499</v>
      </c>
      <c r="BQ1262" s="48">
        <v>32.585597058607483</v>
      </c>
      <c r="BR1262" s="49">
        <v>43.237628646268398</v>
      </c>
      <c r="BS1262" s="13">
        <v>0</v>
      </c>
      <c r="BT1262" s="12">
        <v>202.97675576079348</v>
      </c>
      <c r="BV1262" s="14">
        <f>Таблица1[[#This Row],[Lкан_леб,мм]]</f>
        <v>58127.023244239201</v>
      </c>
      <c r="BW1262" s="50">
        <f>Таблица1[[#This Row],[угол обхв4]]+Таблица1[[#This Row],[Lдуг 3,мм]]</f>
        <v>12711.068308314858</v>
      </c>
      <c r="BX1262" s="54">
        <f>Таблица1[[#This Row],[угол обхв5]]+Таблица1[[#This Row],[Y5, мм]]</f>
        <v>58712.401094153342</v>
      </c>
      <c r="BY1262" s="14">
        <f>Таблица1[[#This Row],[угол обхв6]]+Таблица1[[#This Row],[Lдуг 4,мм]]</f>
        <v>15984.275763831627</v>
      </c>
      <c r="BZ1262" s="14">
        <f>Таблица1[[#This Row],[Т1]]+Таблица1[[#This Row],[X6, мм]]</f>
        <v>59051.5019465726</v>
      </c>
      <c r="CA1262" s="14">
        <f>Таблица1[[#This Row],[Т2]]+Таблица1[[#This Row],[Lдуг 5,мм]]</f>
        <v>21464.807946019777</v>
      </c>
      <c r="CB1262" s="14">
        <f>Таблица1[[#This Row],[Т3]]+Таблица1[[#This Row],[Y6, мм]]</f>
        <v>59283.542137192162</v>
      </c>
      <c r="CC1262" s="14">
        <f>Таблица1[[#This Row],[Т4]]+Таблица1[[#This Row],[Lдуг 6,мм]]</f>
        <v>22593.283466356836</v>
      </c>
      <c r="CD1262" s="14">
        <f>Таблица1[[#This Row],[Т5]]+Таблица1[[#This Row],[Lдуг 1,мм]]</f>
        <v>59591.434841290022</v>
      </c>
      <c r="CE1262" s="14">
        <f>Таблица1[[#This Row],[Т6]]+Таблица1[[#This Row],[Lпрям1, мм]]</f>
        <v>25453.891488581816</v>
      </c>
      <c r="CF1262" s="15">
        <f>Таблица1[[#This Row],[Т7]]+Таблица1[[#This Row],[Lдуг 2,мм]]</f>
        <v>59591.434841290022</v>
      </c>
      <c r="CG1262" s="14">
        <f>Таблица1[[#This Row],[Т8]]+Таблица1[[#This Row],[Lпрям2, мм]]</f>
        <v>25453.891488581816</v>
      </c>
      <c r="CH1262" s="14">
        <f>Таблица1[[#This Row],[Т9]]-Таблица1[[#This Row],[Т9]]</f>
        <v>0</v>
      </c>
      <c r="CI1262" s="50">
        <f>Таблица1[[#This Row],[Т9]]-Таблица1[[#This Row],[Т8]]</f>
        <v>34137.543352708206</v>
      </c>
      <c r="CJ1262" s="54">
        <f>Таблица1[[#This Row],[Т9]]-Таблица1[[#This Row],[Т7]]</f>
        <v>0</v>
      </c>
      <c r="CK1262" s="14">
        <f>Таблица1[[#This Row],[Т9]]-Таблица1[[#This Row],[Т6]]</f>
        <v>36998.151374933186</v>
      </c>
      <c r="CL1262" s="14">
        <f>Таблица1[[#This Row],[Т9]]-Таблица1[[#This Row],[Т5]]</f>
        <v>307.89270409785968</v>
      </c>
      <c r="CM1262" s="14">
        <f>Таблица1[[#This Row],[Т9]]-Таблица1[[#This Row],[Т4]]</f>
        <v>38126.626895270245</v>
      </c>
      <c r="CN1262" s="14">
        <f>Таблица1[[#This Row],[Т9]]-Таблица1[[#This Row],[Т3]]</f>
        <v>539.93289471742173</v>
      </c>
      <c r="CO1262" s="14">
        <f>Таблица1[[#This Row],[Т9]]-Таблица1[[#This Row],[Т2]]</f>
        <v>43607.159077458396</v>
      </c>
      <c r="CP1262" s="14">
        <f>Таблица1[[#This Row],[Т9]]-Таблица1[[#This Row],[Т1]]</f>
        <v>879.03374713668018</v>
      </c>
      <c r="CQ1262" s="14">
        <f>Таблица1[[#This Row],[Т9]]-Таблица1[[#This Row],[угол обхв6]]</f>
        <v>46880.366532975168</v>
      </c>
      <c r="CR1262" s="14">
        <f>Таблица1[[#This Row],[Т9]]-Таблица1[[#This Row],[угол обхв5]]</f>
        <v>1464.411597050821</v>
      </c>
      <c r="CS1262" s="14">
        <f>Таблица1[[#This Row],[Т9]]-Таблица1[[#This Row],[угол обхв4]]</f>
        <v>59591.434841290022</v>
      </c>
      <c r="CT1262" s="14">
        <f>Таблица1[[#This Row],[Lкан_прям, мм]]+Таблица1[[#This Row],[Lкан_дуг, мм]]+Таблица1[[#This Row],[Lкан_леб,мм]]</f>
        <v>85045.326329871838</v>
      </c>
      <c r="CU1262" s="16">
        <f>Таблица1[[#This Row],[Lкан_леб,мм]]</f>
        <v>58127.023244239201</v>
      </c>
      <c r="CV1262" s="14">
        <f>2534431-(Таблица1[[#This Row],[Т23]]+Таблица1[[#This Row],[угол обхв3]])</f>
        <v>2449182.6969143674</v>
      </c>
      <c r="CW1262" s="50">
        <f>SUM(X1262:AC1262,AD1262:AI1262)-Таблица1[[#This Row],[lподв_min, мм]]</f>
        <v>24057.695061981376</v>
      </c>
      <c r="CX1262" s="17">
        <f>CW1701-Таблица1[[#This Row],[Суммарная длина каната]]</f>
        <v>-2426262.9375209315</v>
      </c>
    </row>
    <row r="1263" spans="1:102" x14ac:dyDescent="0.25">
      <c r="A1263" s="21">
        <v>1262</v>
      </c>
      <c r="B1263" s="10">
        <v>31.298367346938772</v>
      </c>
      <c r="C1263" s="10">
        <v>58.673061224489786</v>
      </c>
      <c r="D1263" s="11">
        <v>10425.990100205647</v>
      </c>
      <c r="E1263" s="11">
        <v>7896.9135272026324</v>
      </c>
      <c r="F1263" s="11">
        <v>9566.1233508157093</v>
      </c>
      <c r="G1263" s="11">
        <v>8164.342346318268</v>
      </c>
      <c r="H1263" s="11">
        <v>10017.989610205648</v>
      </c>
      <c r="I1263" s="11">
        <v>4977.8445398193307</v>
      </c>
      <c r="J1263" s="11">
        <v>2919.0689873833016</v>
      </c>
      <c r="K1263" s="11">
        <v>25492.117875106178</v>
      </c>
      <c r="L1263" s="11">
        <v>1426.1852105264581</v>
      </c>
      <c r="M1263" s="11">
        <v>58127.023244239201</v>
      </c>
      <c r="N1263" s="11">
        <v>9261.8383350579588</v>
      </c>
      <c r="O1263" s="11">
        <v>17248.266737792841</v>
      </c>
      <c r="P1263" s="43">
        <v>11299.3888959464</v>
      </c>
      <c r="Q1263" s="11">
        <v>14712.478840777037</v>
      </c>
      <c r="R1263" s="11">
        <v>10539.68223384205</v>
      </c>
      <c r="S1263" s="11">
        <v>9284.8570054283136</v>
      </c>
      <c r="T1263" s="11">
        <v>10425.990100205647</v>
      </c>
      <c r="U1263" s="11">
        <v>7896.9135272026324</v>
      </c>
      <c r="V1263" s="11">
        <v>9531.0555366621211</v>
      </c>
      <c r="W1263" s="11">
        <v>8028.3598165194389</v>
      </c>
      <c r="X1263" s="12">
        <v>0</v>
      </c>
      <c r="Y1263" s="12">
        <v>572.45824119287602</v>
      </c>
      <c r="Z1263" s="12">
        <v>332.90726789262834</v>
      </c>
      <c r="AA1263" s="44">
        <v>232.04019061955862</v>
      </c>
      <c r="AB1263" s="45">
        <v>288.77951082139504</v>
      </c>
      <c r="AC1263" s="12">
        <v>0</v>
      </c>
      <c r="AD1263" s="12">
        <v>12711.068308314858</v>
      </c>
      <c r="AE1263" s="12">
        <v>3252.9728782805182</v>
      </c>
      <c r="AF1263" s="12">
        <v>5480.5321821881471</v>
      </c>
      <c r="AG1263" s="44">
        <v>1128.4755203370612</v>
      </c>
      <c r="AH1263" s="45">
        <v>2919.0689859855938</v>
      </c>
      <c r="AI1263" s="12">
        <v>0</v>
      </c>
      <c r="AJ1263" s="12">
        <v>-29.173282076932974</v>
      </c>
      <c r="AK1263" s="12">
        <v>51.217505099130562</v>
      </c>
      <c r="AL1263" s="12">
        <v>97.967949754715534</v>
      </c>
      <c r="AM1263" s="44">
        <v>130.55354681332295</v>
      </c>
      <c r="AN1263" s="45">
        <v>89.999999803718978</v>
      </c>
      <c r="AO1263" s="12">
        <v>0</v>
      </c>
      <c r="AP1263" s="12">
        <v>-2035.7049756011722</v>
      </c>
      <c r="AQ1263" s="12">
        <v>9579.8863178401971</v>
      </c>
      <c r="AR1263" s="12">
        <v>11703.449967975017</v>
      </c>
      <c r="AS1263" s="44">
        <v>10849.680095331492</v>
      </c>
      <c r="AT1263" s="45">
        <v>10017.990100205647</v>
      </c>
      <c r="AU1263" s="12">
        <v>0</v>
      </c>
      <c r="AV1263" s="12">
        <v>11408.469080131455</v>
      </c>
      <c r="AW1263" s="12">
        <v>17503.823934224776</v>
      </c>
      <c r="AX1263" s="12">
        <v>14655.922231339373</v>
      </c>
      <c r="AY1263" s="44">
        <v>9019.5923717660553</v>
      </c>
      <c r="AZ1263" s="45">
        <v>7896.9135258049264</v>
      </c>
      <c r="BA1263" s="12">
        <v>0</v>
      </c>
      <c r="BB1263" s="12">
        <v>9062.9576951402378</v>
      </c>
      <c r="BC1263" s="12">
        <v>11617.436878728638</v>
      </c>
      <c r="BD1263" s="12">
        <v>10943.743305870667</v>
      </c>
      <c r="BE1263" s="44">
        <v>10115.992238716204</v>
      </c>
      <c r="BF1263" s="45">
        <v>10017.990110205648</v>
      </c>
      <c r="BG1263" s="12">
        <v>0</v>
      </c>
      <c r="BH1263" s="12">
        <v>17604.511725218515</v>
      </c>
      <c r="BI1263" s="12">
        <v>14968.036037208971</v>
      </c>
      <c r="BJ1263" s="12">
        <v>9228.3003959906491</v>
      </c>
      <c r="BK1263" s="44">
        <v>8162.1781608648917</v>
      </c>
      <c r="BL1263" s="45">
        <v>4977.8445398193326</v>
      </c>
      <c r="BM1263" s="12">
        <v>0</v>
      </c>
      <c r="BN1263" s="12">
        <v>0</v>
      </c>
      <c r="BO1263" s="12">
        <v>80.39078717606354</v>
      </c>
      <c r="BP1263" s="12">
        <v>46.750444655584971</v>
      </c>
      <c r="BQ1263" s="48">
        <v>32.585597058607412</v>
      </c>
      <c r="BR1263" s="49">
        <v>40.553547009603967</v>
      </c>
      <c r="BS1263" s="13">
        <v>0</v>
      </c>
      <c r="BT1263" s="12">
        <v>202.97675576079348</v>
      </c>
      <c r="BV1263" s="14">
        <f>Таблица1[[#This Row],[Lкан_леб,мм]]</f>
        <v>58127.023244239201</v>
      </c>
      <c r="BW1263" s="50">
        <f>Таблица1[[#This Row],[угол обхв4]]+Таблица1[[#This Row],[Lдуг 3,мм]]</f>
        <v>12711.068308314858</v>
      </c>
      <c r="BX1263" s="54">
        <f>Таблица1[[#This Row],[угол обхв5]]+Таблица1[[#This Row],[Y5, мм]]</f>
        <v>58699.481485432079</v>
      </c>
      <c r="BY1263" s="14">
        <f>Таблица1[[#This Row],[угол обхв6]]+Таблица1[[#This Row],[Lдуг 4,мм]]</f>
        <v>15964.041186595376</v>
      </c>
      <c r="BZ1263" s="14">
        <f>Таблица1[[#This Row],[Т1]]+Таблица1[[#This Row],[X6, мм]]</f>
        <v>59032.388753324711</v>
      </c>
      <c r="CA1263" s="14">
        <f>Таблица1[[#This Row],[Т2]]+Таблица1[[#This Row],[Lдуг 5,мм]]</f>
        <v>21444.573368783524</v>
      </c>
      <c r="CB1263" s="14">
        <f>Таблица1[[#This Row],[Т3]]+Таблица1[[#This Row],[Y6, мм]]</f>
        <v>59264.428943944273</v>
      </c>
      <c r="CC1263" s="14">
        <f>Таблица1[[#This Row],[Т4]]+Таблица1[[#This Row],[Lдуг 6,мм]]</f>
        <v>22573.048889120586</v>
      </c>
      <c r="CD1263" s="14">
        <f>Таблица1[[#This Row],[Т5]]+Таблица1[[#This Row],[Lдуг 1,мм]]</f>
        <v>59553.20845476567</v>
      </c>
      <c r="CE1263" s="14">
        <f>Таблица1[[#This Row],[Т6]]+Таблица1[[#This Row],[Lпрям1, мм]]</f>
        <v>25492.117875106182</v>
      </c>
      <c r="CF1263" s="15">
        <f>Таблица1[[#This Row],[Т7]]+Таблица1[[#This Row],[Lдуг 2,мм]]</f>
        <v>59553.20845476567</v>
      </c>
      <c r="CG1263" s="14">
        <f>Таблица1[[#This Row],[Т8]]+Таблица1[[#This Row],[Lпрям2, мм]]</f>
        <v>25492.117875106182</v>
      </c>
      <c r="CH1263" s="14">
        <f>Таблица1[[#This Row],[Т9]]-Таблица1[[#This Row],[Т9]]</f>
        <v>0</v>
      </c>
      <c r="CI1263" s="50">
        <f>Таблица1[[#This Row],[Т9]]-Таблица1[[#This Row],[Т8]]</f>
        <v>34061.090579659489</v>
      </c>
      <c r="CJ1263" s="54">
        <f>Таблица1[[#This Row],[Т9]]-Таблица1[[#This Row],[Т7]]</f>
        <v>0</v>
      </c>
      <c r="CK1263" s="14">
        <f>Таблица1[[#This Row],[Т9]]-Таблица1[[#This Row],[Т6]]</f>
        <v>36980.159565645081</v>
      </c>
      <c r="CL1263" s="14">
        <f>Таблица1[[#This Row],[Т9]]-Таблица1[[#This Row],[Т5]]</f>
        <v>288.77951082139771</v>
      </c>
      <c r="CM1263" s="14">
        <f>Таблица1[[#This Row],[Т9]]-Таблица1[[#This Row],[Т4]]</f>
        <v>38108.635085982147</v>
      </c>
      <c r="CN1263" s="14">
        <f>Таблица1[[#This Row],[Т9]]-Таблица1[[#This Row],[Т3]]</f>
        <v>520.81970144095976</v>
      </c>
      <c r="CO1263" s="14">
        <f>Таблица1[[#This Row],[Т9]]-Таблица1[[#This Row],[Т2]]</f>
        <v>43589.167268170291</v>
      </c>
      <c r="CP1263" s="14">
        <f>Таблица1[[#This Row],[Т9]]-Таблица1[[#This Row],[Т1]]</f>
        <v>853.72696933359111</v>
      </c>
      <c r="CQ1263" s="14">
        <f>Таблица1[[#This Row],[Т9]]-Таблица1[[#This Row],[угол обхв6]]</f>
        <v>46842.140146450809</v>
      </c>
      <c r="CR1263" s="14">
        <f>Таблица1[[#This Row],[Т9]]-Таблица1[[#This Row],[угол обхв5]]</f>
        <v>1426.1852105264697</v>
      </c>
      <c r="CS1263" s="14">
        <f>Таблица1[[#This Row],[Т9]]-Таблица1[[#This Row],[угол обхв4]]</f>
        <v>59553.20845476567</v>
      </c>
      <c r="CT1263" s="14">
        <f>Таблица1[[#This Row],[Lкан_прям, мм]]+Таблица1[[#This Row],[Lкан_дуг, мм]]+Таблица1[[#This Row],[Lкан_леб,мм]]</f>
        <v>85045.326329871838</v>
      </c>
      <c r="CU1263" s="16">
        <f>Таблица1[[#This Row],[Lкан_леб,мм]]</f>
        <v>58127.023244239201</v>
      </c>
      <c r="CV1263" s="14">
        <f>2534431-(Таблица1[[#This Row],[Т23]]+Таблица1[[#This Row],[угол обхв3]])</f>
        <v>2449182.6969143674</v>
      </c>
      <c r="CW1263" s="50">
        <f>SUM(X1263:AC1263,AD1263:AI1263)-Таблица1[[#This Row],[lподв_min, мм]]</f>
        <v>23999.234098249333</v>
      </c>
      <c r="CX1263" s="17">
        <f>CW1702-Таблица1[[#This Row],[Суммарная длина каната]]</f>
        <v>-2426273.2611103137</v>
      </c>
    </row>
    <row r="1264" spans="1:102" x14ac:dyDescent="0.25">
      <c r="A1264" s="21">
        <v>1263</v>
      </c>
      <c r="B1264" s="10">
        <v>31.298367346938772</v>
      </c>
      <c r="C1264" s="10">
        <v>61.357142857142854</v>
      </c>
      <c r="D1264" s="11">
        <v>10811.456659892419</v>
      </c>
      <c r="E1264" s="11">
        <v>7946.0461686455556</v>
      </c>
      <c r="F1264" s="11">
        <v>9940.0098444752057</v>
      </c>
      <c r="G1264" s="11">
        <v>8172.9149586965414</v>
      </c>
      <c r="H1264" s="11">
        <v>10403.456169892421</v>
      </c>
      <c r="I1264" s="11">
        <v>4966.9554258507451</v>
      </c>
      <c r="J1264" s="11">
        <v>2979.0907427948109</v>
      </c>
      <c r="K1264" s="11">
        <v>25530.344261630136</v>
      </c>
      <c r="L1264" s="11">
        <v>1387.9588240025025</v>
      </c>
      <c r="M1264" s="11">
        <v>58127.023244239201</v>
      </c>
      <c r="N1264" s="11">
        <v>9261.8383350579588</v>
      </c>
      <c r="O1264" s="11">
        <v>17248.266737792841</v>
      </c>
      <c r="P1264" s="43">
        <v>11364.73164381551</v>
      </c>
      <c r="Q1264" s="11">
        <v>14795.034618932568</v>
      </c>
      <c r="R1264" s="11">
        <v>10860.028157456913</v>
      </c>
      <c r="S1264" s="11">
        <v>9337.7910481491035</v>
      </c>
      <c r="T1264" s="11">
        <v>10811.456659892419</v>
      </c>
      <c r="U1264" s="11">
        <v>7946.0461686455556</v>
      </c>
      <c r="V1264" s="11">
        <v>9911.3484186696787</v>
      </c>
      <c r="W1264" s="11">
        <v>8035.4394238883642</v>
      </c>
      <c r="X1264" s="12">
        <v>0</v>
      </c>
      <c r="Y1264" s="12">
        <v>559.49488666040088</v>
      </c>
      <c r="Z1264" s="12">
        <v>326.75742917720623</v>
      </c>
      <c r="AA1264" s="44">
        <v>232.04019061955833</v>
      </c>
      <c r="AB1264" s="45">
        <v>269.66631754533699</v>
      </c>
      <c r="AC1264" s="12">
        <v>0</v>
      </c>
      <c r="AD1264" s="12">
        <v>12711.068308314858</v>
      </c>
      <c r="AE1264" s="12">
        <v>3231.1775093648062</v>
      </c>
      <c r="AF1264" s="12">
        <v>5480.532182188148</v>
      </c>
      <c r="AG1264" s="44">
        <v>1128.4755203370623</v>
      </c>
      <c r="AH1264" s="45">
        <v>2979.0907414252638</v>
      </c>
      <c r="AI1264" s="12">
        <v>0</v>
      </c>
      <c r="AJ1264" s="12">
        <v>-29.173282076932974</v>
      </c>
      <c r="AK1264" s="12">
        <v>49.39705043481046</v>
      </c>
      <c r="AL1264" s="12">
        <v>95.283868122062458</v>
      </c>
      <c r="AM1264" s="44">
        <v>127.86946518066983</v>
      </c>
      <c r="AN1264" s="45">
        <v>89.999999807673589</v>
      </c>
      <c r="AO1264" s="12">
        <v>0</v>
      </c>
      <c r="AP1264" s="12">
        <v>-2035.7049756011722</v>
      </c>
      <c r="AQ1264" s="12">
        <v>9571.6073593823949</v>
      </c>
      <c r="AR1264" s="12">
        <v>11770.997915568463</v>
      </c>
      <c r="AS1264" s="44">
        <v>11182.107986502109</v>
      </c>
      <c r="AT1264" s="45">
        <v>10403.456659892419</v>
      </c>
      <c r="AU1264" s="12">
        <v>0</v>
      </c>
      <c r="AV1264" s="12">
        <v>11408.469080131455</v>
      </c>
      <c r="AW1264" s="12">
        <v>17513.79856558207</v>
      </c>
      <c r="AX1264" s="12">
        <v>14757.461803813711</v>
      </c>
      <c r="AY1264" s="44">
        <v>9087.3342979461631</v>
      </c>
      <c r="AZ1264" s="45">
        <v>7946.0461672760102</v>
      </c>
      <c r="BA1264" s="12">
        <v>0</v>
      </c>
      <c r="BB1264" s="12">
        <v>9062.9576951402378</v>
      </c>
      <c r="BC1264" s="12">
        <v>11674.500668139945</v>
      </c>
      <c r="BD1264" s="12">
        <v>11266.294429209865</v>
      </c>
      <c r="BE1264" s="44">
        <v>10489.376830847224</v>
      </c>
      <c r="BF1264" s="45">
        <v>10403.456669892421</v>
      </c>
      <c r="BG1264" s="12">
        <v>0</v>
      </c>
      <c r="BH1264" s="12">
        <v>17604.511725218515</v>
      </c>
      <c r="BI1264" s="12">
        <v>15060.566446721798</v>
      </c>
      <c r="BJ1264" s="12">
        <v>9300.2182330302439</v>
      </c>
      <c r="BK1264" s="44">
        <v>8196.5029188484968</v>
      </c>
      <c r="BL1264" s="45">
        <v>4966.9554258507469</v>
      </c>
      <c r="BM1264" s="12">
        <v>0</v>
      </c>
      <c r="BN1264" s="12">
        <v>0</v>
      </c>
      <c r="BO1264" s="12">
        <v>78.570332511743416</v>
      </c>
      <c r="BP1264" s="12">
        <v>45.886817687252005</v>
      </c>
      <c r="BQ1264" s="48">
        <v>32.58559705860737</v>
      </c>
      <c r="BR1264" s="49">
        <v>37.869465372996252</v>
      </c>
      <c r="BS1264" s="13">
        <v>0</v>
      </c>
      <c r="BT1264" s="12">
        <v>202.97675576079348</v>
      </c>
      <c r="BV1264" s="14">
        <f>Таблица1[[#This Row],[Lкан_леб,мм]]</f>
        <v>58127.023244239201</v>
      </c>
      <c r="BW1264" s="50">
        <f>Таблица1[[#This Row],[угол обхв4]]+Таблица1[[#This Row],[Lдуг 3,мм]]</f>
        <v>12711.068308314858</v>
      </c>
      <c r="BX1264" s="54">
        <f>Таблица1[[#This Row],[угол обхв5]]+Таблица1[[#This Row],[Y5, мм]]</f>
        <v>58686.518130899603</v>
      </c>
      <c r="BY1264" s="14">
        <f>Таблица1[[#This Row],[угол обхв6]]+Таблица1[[#This Row],[Lдуг 4,мм]]</f>
        <v>15942.245817679664</v>
      </c>
      <c r="BZ1264" s="14">
        <f>Таблица1[[#This Row],[Т1]]+Таблица1[[#This Row],[X6, мм]]</f>
        <v>59013.275560076807</v>
      </c>
      <c r="CA1264" s="14">
        <f>Таблица1[[#This Row],[Т2]]+Таблица1[[#This Row],[Lдуг 5,мм]]</f>
        <v>21422.777999867812</v>
      </c>
      <c r="CB1264" s="14">
        <f>Таблица1[[#This Row],[Т3]]+Таблица1[[#This Row],[Y6, мм]]</f>
        <v>59245.315750696362</v>
      </c>
      <c r="CC1264" s="14">
        <f>Таблица1[[#This Row],[Т4]]+Таблица1[[#This Row],[Lдуг 6,мм]]</f>
        <v>22551.253520204875</v>
      </c>
      <c r="CD1264" s="14">
        <f>Таблица1[[#This Row],[Т5]]+Таблица1[[#This Row],[Lдуг 1,мм]]</f>
        <v>59514.982068241698</v>
      </c>
      <c r="CE1264" s="14">
        <f>Таблица1[[#This Row],[Т6]]+Таблица1[[#This Row],[Lпрям1, мм]]</f>
        <v>25530.34426163014</v>
      </c>
      <c r="CF1264" s="15">
        <f>Таблица1[[#This Row],[Т7]]+Таблица1[[#This Row],[Lдуг 2,мм]]</f>
        <v>59514.982068241698</v>
      </c>
      <c r="CG1264" s="14">
        <f>Таблица1[[#This Row],[Т8]]+Таблица1[[#This Row],[Lпрям2, мм]]</f>
        <v>25530.34426163014</v>
      </c>
      <c r="CH1264" s="14">
        <f>Таблица1[[#This Row],[Т9]]-Таблица1[[#This Row],[Т9]]</f>
        <v>0</v>
      </c>
      <c r="CI1264" s="50">
        <f>Таблица1[[#This Row],[Т9]]-Таблица1[[#This Row],[Т8]]</f>
        <v>33984.637806611558</v>
      </c>
      <c r="CJ1264" s="54">
        <f>Таблица1[[#This Row],[Т9]]-Таблица1[[#This Row],[Т7]]</f>
        <v>0</v>
      </c>
      <c r="CK1264" s="14">
        <f>Таблица1[[#This Row],[Т9]]-Таблица1[[#This Row],[Т6]]</f>
        <v>36963.728548036823</v>
      </c>
      <c r="CL1264" s="14">
        <f>Таблица1[[#This Row],[Т9]]-Таблица1[[#This Row],[Т5]]</f>
        <v>269.66631754533591</v>
      </c>
      <c r="CM1264" s="14">
        <f>Таблица1[[#This Row],[Т9]]-Таблица1[[#This Row],[Т4]]</f>
        <v>38092.204068373889</v>
      </c>
      <c r="CN1264" s="14">
        <f>Таблица1[[#This Row],[Т9]]-Таблица1[[#This Row],[Т3]]</f>
        <v>501.70650816489069</v>
      </c>
      <c r="CO1264" s="14">
        <f>Таблица1[[#This Row],[Т9]]-Таблица1[[#This Row],[Т2]]</f>
        <v>43572.736250562033</v>
      </c>
      <c r="CP1264" s="14">
        <f>Таблица1[[#This Row],[Т9]]-Таблица1[[#This Row],[Т1]]</f>
        <v>828.46393734209414</v>
      </c>
      <c r="CQ1264" s="14">
        <f>Таблица1[[#This Row],[Т9]]-Таблица1[[#This Row],[угол обхв6]]</f>
        <v>46803.913759926843</v>
      </c>
      <c r="CR1264" s="14">
        <f>Таблица1[[#This Row],[Т9]]-Таблица1[[#This Row],[угол обхв5]]</f>
        <v>1387.9588240024968</v>
      </c>
      <c r="CS1264" s="14">
        <f>Таблица1[[#This Row],[Т9]]-Таблица1[[#This Row],[угол обхв4]]</f>
        <v>59514.982068241698</v>
      </c>
      <c r="CT1264" s="14">
        <f>Таблица1[[#This Row],[Lкан_прям, мм]]+Таблица1[[#This Row],[Lкан_дуг, мм]]+Таблица1[[#This Row],[Lкан_леб,мм]]</f>
        <v>85045.326329871838</v>
      </c>
      <c r="CU1264" s="16">
        <f>Таблица1[[#This Row],[Lкан_леб,мм]]</f>
        <v>58127.023244239201</v>
      </c>
      <c r="CV1264" s="14">
        <f>2534431-(Таблица1[[#This Row],[Т23]]+Таблица1[[#This Row],[угол обхв3]])</f>
        <v>2449182.6969143674</v>
      </c>
      <c r="CW1264" s="50">
        <f>SUM(X1264:AC1264,AD1264:AI1264)-Таблица1[[#This Row],[lподв_min, мм]]</f>
        <v>23939.212342837829</v>
      </c>
      <c r="CX1264" s="17">
        <f>CW1703-Таблица1[[#This Row],[Суммарная длина каната]]</f>
        <v>-2426321.7329266234</v>
      </c>
    </row>
    <row r="1265" spans="1:102" x14ac:dyDescent="0.25">
      <c r="A1265" s="21">
        <v>1264</v>
      </c>
      <c r="B1265" s="10">
        <v>31.298367346938772</v>
      </c>
      <c r="C1265" s="10">
        <v>64.041224489795923</v>
      </c>
      <c r="D1265" s="11">
        <v>11194.199504431121</v>
      </c>
      <c r="E1265" s="11">
        <v>8013.1758941502512</v>
      </c>
      <c r="F1265" s="11">
        <v>10313.084709937748</v>
      </c>
      <c r="G1265" s="11">
        <v>8198.9868704807723</v>
      </c>
      <c r="H1265" s="11">
        <v>10786.19901443112</v>
      </c>
      <c r="I1265" s="11">
        <v>4972.5191230923519</v>
      </c>
      <c r="J1265" s="11">
        <v>3040.6567710578988</v>
      </c>
      <c r="K1265" s="11">
        <v>25568.570648153658</v>
      </c>
      <c r="L1265" s="11">
        <v>1349.7324374789791</v>
      </c>
      <c r="M1265" s="11">
        <v>58127.023244239201</v>
      </c>
      <c r="N1265" s="11">
        <v>9261.8383350579588</v>
      </c>
      <c r="O1265" s="11">
        <v>17248.266737792841</v>
      </c>
      <c r="P1265" s="43">
        <v>11426.136707010903</v>
      </c>
      <c r="Q1265" s="11">
        <v>14880.55975804336</v>
      </c>
      <c r="R1265" s="11">
        <v>11177.54379266525</v>
      </c>
      <c r="S1265" s="11">
        <v>9405.668474836255</v>
      </c>
      <c r="T1265" s="11">
        <v>11194.199504431121</v>
      </c>
      <c r="U1265" s="11">
        <v>8013.1758941502512</v>
      </c>
      <c r="V1265" s="11">
        <v>10290.892560010898</v>
      </c>
      <c r="W1265" s="11">
        <v>8060.3199729110065</v>
      </c>
      <c r="X1265" s="12">
        <v>0</v>
      </c>
      <c r="Y1265" s="12">
        <v>546.4835971292332</v>
      </c>
      <c r="Z1265" s="12">
        <v>320.65552546047667</v>
      </c>
      <c r="AA1265" s="44">
        <v>232.04019061955907</v>
      </c>
      <c r="AB1265" s="45">
        <v>250.55312426971031</v>
      </c>
      <c r="AC1265" s="12">
        <v>0</v>
      </c>
      <c r="AD1265" s="12">
        <v>12711.068308314858</v>
      </c>
      <c r="AE1265" s="12">
        <v>3207.837867597515</v>
      </c>
      <c r="AF1265" s="12">
        <v>5480.5321821881498</v>
      </c>
      <c r="AG1265" s="44">
        <v>1128.4755203370605</v>
      </c>
      <c r="AH1265" s="45">
        <v>3040.6567697160813</v>
      </c>
      <c r="AI1265" s="12">
        <v>0</v>
      </c>
      <c r="AJ1265" s="12">
        <v>-29.173282076932974</v>
      </c>
      <c r="AK1265" s="12">
        <v>47.569864218735304</v>
      </c>
      <c r="AL1265" s="12">
        <v>92.599786489409382</v>
      </c>
      <c r="AM1265" s="44">
        <v>125.18538354801686</v>
      </c>
      <c r="AN1265" s="45">
        <v>89.999999811567747</v>
      </c>
      <c r="AO1265" s="12">
        <v>0</v>
      </c>
      <c r="AP1265" s="12">
        <v>-2035.7049756011722</v>
      </c>
      <c r="AQ1265" s="12">
        <v>9562.9833703153927</v>
      </c>
      <c r="AR1265" s="12">
        <v>11833.716768452428</v>
      </c>
      <c r="AS1265" s="44">
        <v>11510.998897099285</v>
      </c>
      <c r="AT1265" s="45">
        <v>10786.199504431121</v>
      </c>
      <c r="AU1265" s="12">
        <v>0</v>
      </c>
      <c r="AV1265" s="12">
        <v>11408.469080131455</v>
      </c>
      <c r="AW1265" s="12">
        <v>17523.540542830295</v>
      </c>
      <c r="AX1265" s="12">
        <v>14862.053177718431</v>
      </c>
      <c r="AY1265" s="44">
        <v>9170.5691483232131</v>
      </c>
      <c r="AZ1265" s="45">
        <v>8013.1758928084355</v>
      </c>
      <c r="BA1265" s="12">
        <v>0</v>
      </c>
      <c r="BB1265" s="12">
        <v>9062.9576951402378</v>
      </c>
      <c r="BC1265" s="12">
        <v>11727.281742268337</v>
      </c>
      <c r="BD1265" s="12">
        <v>11585.123854106776</v>
      </c>
      <c r="BE1265" s="44">
        <v>10860.744399997084</v>
      </c>
      <c r="BF1265" s="45">
        <v>10786.199514431122</v>
      </c>
      <c r="BG1265" s="12">
        <v>0</v>
      </c>
      <c r="BH1265" s="12">
        <v>17604.511725218515</v>
      </c>
      <c r="BI1265" s="12">
        <v>15155.833563080814</v>
      </c>
      <c r="BJ1265" s="12">
        <v>9387.161894511326</v>
      </c>
      <c r="BK1265" s="44">
        <v>8248.275220663294</v>
      </c>
      <c r="BL1265" s="45">
        <v>4972.5191230923538</v>
      </c>
      <c r="BM1265" s="12">
        <v>0</v>
      </c>
      <c r="BN1265" s="12">
        <v>0</v>
      </c>
      <c r="BO1265" s="12">
        <v>76.743146295668268</v>
      </c>
      <c r="BP1265" s="12">
        <v>45.029922270674085</v>
      </c>
      <c r="BQ1265" s="48">
        <v>32.585597058607476</v>
      </c>
      <c r="BR1265" s="49">
        <v>35.185383736449118</v>
      </c>
      <c r="BS1265" s="13">
        <v>0</v>
      </c>
      <c r="BT1265" s="12">
        <v>202.97675576079348</v>
      </c>
      <c r="BV1265" s="14">
        <f>Таблица1[[#This Row],[Lкан_леб,мм]]</f>
        <v>58127.023244239201</v>
      </c>
      <c r="BW1265" s="50">
        <f>Таблица1[[#This Row],[угол обхв4]]+Таблица1[[#This Row],[Lдуг 3,мм]]</f>
        <v>12711.068308314858</v>
      </c>
      <c r="BX1265" s="54">
        <f>Таблица1[[#This Row],[угол обхв5]]+Таблица1[[#This Row],[Y5, мм]]</f>
        <v>58673.506841368435</v>
      </c>
      <c r="BY1265" s="14">
        <f>Таблица1[[#This Row],[угол обхв6]]+Таблица1[[#This Row],[Lдуг 4,мм]]</f>
        <v>15918.906175912372</v>
      </c>
      <c r="BZ1265" s="14">
        <f>Таблица1[[#This Row],[Т1]]+Таблица1[[#This Row],[X6, мм]]</f>
        <v>58994.16236682891</v>
      </c>
      <c r="CA1265" s="14">
        <f>Таблица1[[#This Row],[Т2]]+Таблица1[[#This Row],[Lдуг 5,мм]]</f>
        <v>21399.438358100524</v>
      </c>
      <c r="CB1265" s="14">
        <f>Таблица1[[#This Row],[Т3]]+Таблица1[[#This Row],[Y6, мм]]</f>
        <v>59226.202557448472</v>
      </c>
      <c r="CC1265" s="14">
        <f>Таблица1[[#This Row],[Т4]]+Таблица1[[#This Row],[Lдуг 6,мм]]</f>
        <v>22527.913878437583</v>
      </c>
      <c r="CD1265" s="14">
        <f>Таблица1[[#This Row],[Т5]]+Таблица1[[#This Row],[Lдуг 1,мм]]</f>
        <v>59476.755681718183</v>
      </c>
      <c r="CE1265" s="14">
        <f>Таблица1[[#This Row],[Т6]]+Таблица1[[#This Row],[Lпрям1, мм]]</f>
        <v>25568.570648153665</v>
      </c>
      <c r="CF1265" s="15">
        <f>Таблица1[[#This Row],[Т7]]+Таблица1[[#This Row],[Lдуг 2,мм]]</f>
        <v>59476.755681718183</v>
      </c>
      <c r="CG1265" s="14">
        <f>Таблица1[[#This Row],[Т8]]+Таблица1[[#This Row],[Lпрям2, мм]]</f>
        <v>25568.570648153665</v>
      </c>
      <c r="CH1265" s="14">
        <f>Таблица1[[#This Row],[Т9]]-Таблица1[[#This Row],[Т9]]</f>
        <v>0</v>
      </c>
      <c r="CI1265" s="50">
        <f>Таблица1[[#This Row],[Т9]]-Таблица1[[#This Row],[Т8]]</f>
        <v>33908.185033564514</v>
      </c>
      <c r="CJ1265" s="54">
        <f>Таблица1[[#This Row],[Т9]]-Таблица1[[#This Row],[Т7]]</f>
        <v>0</v>
      </c>
      <c r="CK1265" s="14">
        <f>Таблица1[[#This Row],[Т9]]-Таблица1[[#This Row],[Т6]]</f>
        <v>36948.8418032806</v>
      </c>
      <c r="CL1265" s="14">
        <f>Таблица1[[#This Row],[Т9]]-Таблица1[[#This Row],[Т5]]</f>
        <v>250.55312426971068</v>
      </c>
      <c r="CM1265" s="14">
        <f>Таблица1[[#This Row],[Т9]]-Таблица1[[#This Row],[Т4]]</f>
        <v>38077.317323617659</v>
      </c>
      <c r="CN1265" s="14">
        <f>Таблица1[[#This Row],[Т9]]-Таблица1[[#This Row],[Т3]]</f>
        <v>482.59331488927273</v>
      </c>
      <c r="CO1265" s="14">
        <f>Таблица1[[#This Row],[Т9]]-Таблица1[[#This Row],[Т2]]</f>
        <v>43557.849505805811</v>
      </c>
      <c r="CP1265" s="14">
        <f>Таблица1[[#This Row],[Т9]]-Таблица1[[#This Row],[Т1]]</f>
        <v>803.24884034974821</v>
      </c>
      <c r="CQ1265" s="14">
        <f>Таблица1[[#This Row],[Т9]]-Таблица1[[#This Row],[угол обхв6]]</f>
        <v>46765.687373403329</v>
      </c>
      <c r="CR1265" s="14">
        <f>Таблица1[[#This Row],[Т9]]-Таблица1[[#This Row],[угол обхв5]]</f>
        <v>1349.7324374789823</v>
      </c>
      <c r="CS1265" s="14">
        <f>Таблица1[[#This Row],[Т9]]-Таблица1[[#This Row],[угол обхв4]]</f>
        <v>59476.755681718183</v>
      </c>
      <c r="CT1265" s="14">
        <f>Таблица1[[#This Row],[Lкан_прям, мм]]+Таблица1[[#This Row],[Lкан_дуг, мм]]+Таблица1[[#This Row],[Lкан_леб,мм]]</f>
        <v>85045.326329871838</v>
      </c>
      <c r="CU1265" s="16">
        <f>Таблица1[[#This Row],[Lкан_леб,мм]]</f>
        <v>58127.023244239201</v>
      </c>
      <c r="CV1265" s="14">
        <f>2534431-(Таблица1[[#This Row],[Т23]]+Таблица1[[#This Row],[угол обхв3]])</f>
        <v>2449182.6969143674</v>
      </c>
      <c r="CW1265" s="50">
        <f>SUM(X1265:AC1265,AD1265:AI1265)-Таблица1[[#This Row],[lподв_min, мм]]</f>
        <v>23877.64631457474</v>
      </c>
      <c r="CX1265" s="17">
        <f>CW1704-Таблица1[[#This Row],[Суммарная длина каната]]</f>
        <v>-2426371.0305676544</v>
      </c>
    </row>
    <row r="1266" spans="1:102" x14ac:dyDescent="0.25">
      <c r="A1266" s="21">
        <v>1265</v>
      </c>
      <c r="B1266" s="10">
        <v>31.298367346938772</v>
      </c>
      <c r="C1266" s="10">
        <v>66.725306122448984</v>
      </c>
      <c r="D1266" s="11">
        <v>11573.378837765671</v>
      </c>
      <c r="E1266" s="11">
        <v>8098.1554108815189</v>
      </c>
      <c r="F1266" s="11">
        <v>10684.529364164857</v>
      </c>
      <c r="G1266" s="11">
        <v>8242.50087592825</v>
      </c>
      <c r="H1266" s="11">
        <v>11165.378347765673</v>
      </c>
      <c r="I1266" s="11">
        <v>4994.4061664387991</v>
      </c>
      <c r="J1266" s="11">
        <v>3103.7492444427198</v>
      </c>
      <c r="K1266" s="11">
        <v>25606.797034676725</v>
      </c>
      <c r="L1266" s="11">
        <v>1311.506050955908</v>
      </c>
      <c r="M1266" s="11">
        <v>58127.023244239201</v>
      </c>
      <c r="N1266" s="11">
        <v>9261.8383350579588</v>
      </c>
      <c r="O1266" s="11">
        <v>17248.266737792841</v>
      </c>
      <c r="P1266" s="43">
        <v>11483.469353477809</v>
      </c>
      <c r="Q1266" s="11">
        <v>14968.866602936901</v>
      </c>
      <c r="R1266" s="11">
        <v>11491.532461836126</v>
      </c>
      <c r="S1266" s="11">
        <v>9488.3403520843804</v>
      </c>
      <c r="T1266" s="11">
        <v>11573.378837765671</v>
      </c>
      <c r="U1266" s="11">
        <v>8098.1554108815189</v>
      </c>
      <c r="V1266" s="11">
        <v>10668.855183071368</v>
      </c>
      <c r="W1266" s="11">
        <v>8102.9468718758826</v>
      </c>
      <c r="X1266" s="12">
        <v>0</v>
      </c>
      <c r="Y1266" s="12">
        <v>533.41998540630084</v>
      </c>
      <c r="Z1266" s="12">
        <v>314.60594393551173</v>
      </c>
      <c r="AA1266" s="44">
        <v>232.0401906195587</v>
      </c>
      <c r="AB1266" s="45">
        <v>231.43993099453661</v>
      </c>
      <c r="AC1266" s="12">
        <v>0</v>
      </c>
      <c r="AD1266" s="12">
        <v>12711.068308314858</v>
      </c>
      <c r="AE1266" s="12">
        <v>3182.9717807084762</v>
      </c>
      <c r="AF1266" s="12">
        <v>5480.5321821881489</v>
      </c>
      <c r="AG1266" s="44">
        <v>1128.4755203370626</v>
      </c>
      <c r="AH1266" s="45">
        <v>3103.7492431281785</v>
      </c>
      <c r="AI1266" s="12">
        <v>0</v>
      </c>
      <c r="AJ1266" s="12">
        <v>-29.173282076932974</v>
      </c>
      <c r="AK1266" s="12">
        <v>45.735330353731257</v>
      </c>
      <c r="AL1266" s="12">
        <v>89.915704856756307</v>
      </c>
      <c r="AM1266" s="44">
        <v>122.50130191536373</v>
      </c>
      <c r="AN1266" s="45">
        <v>89.999999815398155</v>
      </c>
      <c r="AO1266" s="12">
        <v>0</v>
      </c>
      <c r="AP1266" s="12">
        <v>-2035.7049756011722</v>
      </c>
      <c r="AQ1266" s="12">
        <v>9554.0166260053647</v>
      </c>
      <c r="AR1266" s="12">
        <v>11891.468911917598</v>
      </c>
      <c r="AS1266" s="44">
        <v>11835.631190406522</v>
      </c>
      <c r="AT1266" s="45">
        <v>11165.378837765673</v>
      </c>
      <c r="AU1266" s="12">
        <v>0</v>
      </c>
      <c r="AV1266" s="12">
        <v>11408.469080131455</v>
      </c>
      <c r="AW1266" s="12">
        <v>17533.040062209038</v>
      </c>
      <c r="AX1266" s="12">
        <v>14969.466863659918</v>
      </c>
      <c r="AY1266" s="44">
        <v>9269.1142929667712</v>
      </c>
      <c r="AZ1266" s="45">
        <v>8098.1554095669799</v>
      </c>
      <c r="BA1266" s="12">
        <v>0</v>
      </c>
      <c r="BB1266" s="12">
        <v>9062.9576951402378</v>
      </c>
      <c r="BC1266" s="12">
        <v>11775.647644425215</v>
      </c>
      <c r="BD1266" s="12">
        <v>11899.532020275916</v>
      </c>
      <c r="BE1266" s="44">
        <v>11229.280109195275</v>
      </c>
      <c r="BF1266" s="45">
        <v>11165.378847765673</v>
      </c>
      <c r="BG1266" s="12">
        <v>0</v>
      </c>
      <c r="BH1266" s="12">
        <v>17604.511725218515</v>
      </c>
      <c r="BI1266" s="12">
        <v>15253.639927353101</v>
      </c>
      <c r="BJ1266" s="12">
        <v>9488.940612807397</v>
      </c>
      <c r="BK1266" s="44">
        <v>8317.381469999129</v>
      </c>
      <c r="BL1266" s="45">
        <v>4994.4061664388009</v>
      </c>
      <c r="BM1266" s="12">
        <v>0</v>
      </c>
      <c r="BN1266" s="12">
        <v>0</v>
      </c>
      <c r="BO1266" s="12">
        <v>74.908612430664235</v>
      </c>
      <c r="BP1266" s="12">
        <v>44.18037450302505</v>
      </c>
      <c r="BQ1266" s="48">
        <v>32.585597058607419</v>
      </c>
      <c r="BR1266" s="49">
        <v>32.501302099965578</v>
      </c>
      <c r="BS1266" s="13">
        <v>0</v>
      </c>
      <c r="BT1266" s="12">
        <v>202.97675576079348</v>
      </c>
      <c r="BV1266" s="14">
        <f>Таблица1[[#This Row],[Lкан_леб,мм]]</f>
        <v>58127.023244239201</v>
      </c>
      <c r="BW1266" s="50">
        <f>Таблица1[[#This Row],[угол обхв4]]+Таблица1[[#This Row],[Lдуг 3,мм]]</f>
        <v>12711.068308314858</v>
      </c>
      <c r="BX1266" s="54">
        <f>Таблица1[[#This Row],[угол обхв5]]+Таблица1[[#This Row],[Y5, мм]]</f>
        <v>58660.443229645505</v>
      </c>
      <c r="BY1266" s="14">
        <f>Таблица1[[#This Row],[угол обхв6]]+Таблица1[[#This Row],[Lдуг 4,мм]]</f>
        <v>15894.040089023334</v>
      </c>
      <c r="BZ1266" s="14">
        <f>Таблица1[[#This Row],[Т1]]+Таблица1[[#This Row],[X6, мм]]</f>
        <v>58975.049173581014</v>
      </c>
      <c r="CA1266" s="14">
        <f>Таблица1[[#This Row],[Т2]]+Таблица1[[#This Row],[Lдуг 5,мм]]</f>
        <v>21374.572271211484</v>
      </c>
      <c r="CB1266" s="14">
        <f>Таблица1[[#This Row],[Т3]]+Таблица1[[#This Row],[Y6, мм]]</f>
        <v>59207.089364200576</v>
      </c>
      <c r="CC1266" s="14">
        <f>Таблица1[[#This Row],[Т4]]+Таблица1[[#This Row],[Lдуг 6,мм]]</f>
        <v>22503.047791548546</v>
      </c>
      <c r="CD1266" s="14">
        <f>Таблица1[[#This Row],[Т5]]+Таблица1[[#This Row],[Lдуг 1,мм]]</f>
        <v>59438.529295195112</v>
      </c>
      <c r="CE1266" s="14">
        <f>Таблица1[[#This Row],[Т6]]+Таблица1[[#This Row],[Lпрям1, мм]]</f>
        <v>25606.797034676725</v>
      </c>
      <c r="CF1266" s="15">
        <f>Таблица1[[#This Row],[Т7]]+Таблица1[[#This Row],[Lдуг 2,мм]]</f>
        <v>59438.529295195112</v>
      </c>
      <c r="CG1266" s="14">
        <f>Таблица1[[#This Row],[Т8]]+Таблица1[[#This Row],[Lпрям2, мм]]</f>
        <v>25606.797034676725</v>
      </c>
      <c r="CH1266" s="14">
        <f>Таблица1[[#This Row],[Т9]]-Таблица1[[#This Row],[Т9]]</f>
        <v>0</v>
      </c>
      <c r="CI1266" s="50">
        <f>Таблица1[[#This Row],[Т9]]-Таблица1[[#This Row],[Т8]]</f>
        <v>33831.732260518387</v>
      </c>
      <c r="CJ1266" s="54">
        <f>Таблица1[[#This Row],[Т9]]-Таблица1[[#This Row],[Т7]]</f>
        <v>0</v>
      </c>
      <c r="CK1266" s="14">
        <f>Таблица1[[#This Row],[Т9]]-Таблица1[[#This Row],[Т6]]</f>
        <v>36935.481503646566</v>
      </c>
      <c r="CL1266" s="14">
        <f>Таблица1[[#This Row],[Т9]]-Таблица1[[#This Row],[Т5]]</f>
        <v>231.43993099453655</v>
      </c>
      <c r="CM1266" s="14">
        <f>Таблица1[[#This Row],[Т9]]-Таблица1[[#This Row],[Т4]]</f>
        <v>38063.957023983632</v>
      </c>
      <c r="CN1266" s="14">
        <f>Таблица1[[#This Row],[Т9]]-Таблица1[[#This Row],[Т3]]</f>
        <v>463.48012161409861</v>
      </c>
      <c r="CO1266" s="14">
        <f>Таблица1[[#This Row],[Т9]]-Таблица1[[#This Row],[Т2]]</f>
        <v>43544.489206171776</v>
      </c>
      <c r="CP1266" s="14">
        <f>Таблица1[[#This Row],[Т9]]-Таблица1[[#This Row],[Т1]]</f>
        <v>778.08606554960716</v>
      </c>
      <c r="CQ1266" s="14">
        <f>Таблица1[[#This Row],[Т9]]-Таблица1[[#This Row],[угол обхв6]]</f>
        <v>46727.460986880251</v>
      </c>
      <c r="CR1266" s="14">
        <f>Таблица1[[#This Row],[Т9]]-Таблица1[[#This Row],[угол обхв5]]</f>
        <v>1311.5060509559116</v>
      </c>
      <c r="CS1266" s="14">
        <f>Таблица1[[#This Row],[Т9]]-Таблица1[[#This Row],[угол обхв4]]</f>
        <v>59438.529295195112</v>
      </c>
      <c r="CT1266" s="14">
        <f>Таблица1[[#This Row],[Lкан_прям, мм]]+Таблица1[[#This Row],[Lкан_дуг, мм]]+Таблица1[[#This Row],[Lкан_леб,мм]]</f>
        <v>85045.326329871838</v>
      </c>
      <c r="CU1266" s="16">
        <f>Таблица1[[#This Row],[Lкан_леб,мм]]</f>
        <v>58127.023244239201</v>
      </c>
      <c r="CV1266" s="14">
        <f>2534431-(Таблица1[[#This Row],[Т23]]+Таблица1[[#This Row],[угол обхв3]])</f>
        <v>2449182.6969143674</v>
      </c>
      <c r="CW1266" s="50">
        <f>SUM(X1266:AC1266,AD1266:AI1266)-Таблица1[[#This Row],[lподв_min, мм]]</f>
        <v>23814.553841189911</v>
      </c>
      <c r="CX1266" s="17">
        <f>CW1705-Таблица1[[#This Row],[Суммарная длина каната]]</f>
        <v>-2426421.0942850336</v>
      </c>
    </row>
    <row r="1267" spans="1:102" x14ac:dyDescent="0.25">
      <c r="A1267" s="21">
        <v>1266</v>
      </c>
      <c r="B1267" s="10">
        <v>31.298367346938772</v>
      </c>
      <c r="C1267" s="10">
        <v>69.409387755102046</v>
      </c>
      <c r="D1267" s="11">
        <v>11948.162682725942</v>
      </c>
      <c r="E1267" s="11">
        <v>8200.7982608453894</v>
      </c>
      <c r="F1267" s="11">
        <v>11053.528801049622</v>
      </c>
      <c r="G1267" s="11">
        <v>8303.3614986879948</v>
      </c>
      <c r="H1267" s="11">
        <v>11540.162192725944</v>
      </c>
      <c r="I1267" s="11">
        <v>5032.4492549905008</v>
      </c>
      <c r="J1267" s="11">
        <v>3168.3490058548891</v>
      </c>
      <c r="K1267" s="11">
        <v>25645.023421199319</v>
      </c>
      <c r="L1267" s="11">
        <v>1273.2796644333123</v>
      </c>
      <c r="M1267" s="11">
        <v>58127.023244239201</v>
      </c>
      <c r="N1267" s="11">
        <v>9261.8383350579588</v>
      </c>
      <c r="O1267" s="11">
        <v>17248.266737792841</v>
      </c>
      <c r="P1267" s="43">
        <v>11536.603786663591</v>
      </c>
      <c r="Q1267" s="11">
        <v>15059.761394954798</v>
      </c>
      <c r="R1267" s="11">
        <v>11801.305226038896</v>
      </c>
      <c r="S1267" s="11">
        <v>9585.6252852117595</v>
      </c>
      <c r="T1267" s="11">
        <v>11948.162682725942</v>
      </c>
      <c r="U1267" s="11">
        <v>8200.7982608453894</v>
      </c>
      <c r="V1267" s="11">
        <v>11044.406980328493</v>
      </c>
      <c r="W1267" s="11">
        <v>8163.2265908786576</v>
      </c>
      <c r="X1267" s="12">
        <v>0</v>
      </c>
      <c r="Y1267" s="12">
        <v>520.29944464861899</v>
      </c>
      <c r="Z1267" s="12">
        <v>308.61329144529662</v>
      </c>
      <c r="AA1267" s="44">
        <v>232.04019061955896</v>
      </c>
      <c r="AB1267" s="45">
        <v>212.32673771983758</v>
      </c>
      <c r="AC1267" s="12">
        <v>0</v>
      </c>
      <c r="AD1267" s="12">
        <v>12711.068308314858</v>
      </c>
      <c r="AE1267" s="12">
        <v>3156.5984057921023</v>
      </c>
      <c r="AF1267" s="12">
        <v>5480.5321821881489</v>
      </c>
      <c r="AG1267" s="44">
        <v>1128.475520337063</v>
      </c>
      <c r="AH1267" s="45">
        <v>3168.3490045671492</v>
      </c>
      <c r="AI1267" s="12">
        <v>0</v>
      </c>
      <c r="AJ1267" s="12">
        <v>-29.173282076932974</v>
      </c>
      <c r="AK1267" s="12">
        <v>43.892801897004418</v>
      </c>
      <c r="AL1267" s="12">
        <v>87.231623224103274</v>
      </c>
      <c r="AM1267" s="44">
        <v>119.81722028271072</v>
      </c>
      <c r="AN1267" s="45">
        <v>89.999999819162014</v>
      </c>
      <c r="AO1267" s="12">
        <v>0</v>
      </c>
      <c r="AP1267" s="12">
        <v>-2035.7049756011722</v>
      </c>
      <c r="AQ1267" s="12">
        <v>9544.7093452693007</v>
      </c>
      <c r="AR1267" s="12">
        <v>11944.127628971079</v>
      </c>
      <c r="AS1267" s="44">
        <v>12155.292573761804</v>
      </c>
      <c r="AT1267" s="45">
        <v>11540.162682725944</v>
      </c>
      <c r="AU1267" s="12">
        <v>0</v>
      </c>
      <c r="AV1267" s="12">
        <v>11408.469080131455</v>
      </c>
      <c r="AW1267" s="12">
        <v>17542.287130932527</v>
      </c>
      <c r="AX1267" s="12">
        <v>15079.467179662372</v>
      </c>
      <c r="AY1267" s="44">
        <v>9382.7535088304721</v>
      </c>
      <c r="AZ1267" s="45">
        <v>8200.7982595576523</v>
      </c>
      <c r="BA1267" s="12">
        <v>0</v>
      </c>
      <c r="BB1267" s="12">
        <v>9062.9576951402378</v>
      </c>
      <c r="BC1267" s="12">
        <v>11819.474796874933</v>
      </c>
      <c r="BD1267" s="12">
        <v>12208.829068346384</v>
      </c>
      <c r="BE1267" s="44">
        <v>11594.175335003032</v>
      </c>
      <c r="BF1267" s="45">
        <v>11540.162692725944</v>
      </c>
      <c r="BG1267" s="12">
        <v>0</v>
      </c>
      <c r="BH1267" s="12">
        <v>17604.511725218515</v>
      </c>
      <c r="BI1267" s="12">
        <v>15353.781788094484</v>
      </c>
      <c r="BJ1267" s="12">
        <v>9605.3310699193335</v>
      </c>
      <c r="BK1267" s="44">
        <v>8403.6700372266787</v>
      </c>
      <c r="BL1267" s="45">
        <v>5032.4492549905026</v>
      </c>
      <c r="BM1267" s="12">
        <v>0</v>
      </c>
      <c r="BN1267" s="12">
        <v>0</v>
      </c>
      <c r="BO1267" s="12">
        <v>73.066083973937381</v>
      </c>
      <c r="BP1267" s="12">
        <v>43.338821327098849</v>
      </c>
      <c r="BQ1267" s="48">
        <v>32.585597058607462</v>
      </c>
      <c r="BR1267" s="49">
        <v>29.817220463548711</v>
      </c>
      <c r="BS1267" s="13">
        <v>0</v>
      </c>
      <c r="BT1267" s="12">
        <v>202.97675576079348</v>
      </c>
      <c r="BV1267" s="14">
        <f>Таблица1[[#This Row],[Lкан_леб,мм]]</f>
        <v>58127.023244239201</v>
      </c>
      <c r="BW1267" s="50">
        <f>Таблица1[[#This Row],[угол обхв4]]+Таблица1[[#This Row],[Lдуг 3,мм]]</f>
        <v>12711.068308314858</v>
      </c>
      <c r="BX1267" s="54">
        <f>Таблица1[[#This Row],[угол обхв5]]+Таблица1[[#This Row],[Y5, мм]]</f>
        <v>58647.32268888782</v>
      </c>
      <c r="BY1267" s="14">
        <f>Таблица1[[#This Row],[угол обхв6]]+Таблица1[[#This Row],[Lдуг 4,мм]]</f>
        <v>15867.666714106959</v>
      </c>
      <c r="BZ1267" s="14">
        <f>Таблица1[[#This Row],[Т1]]+Таблица1[[#This Row],[X6, мм]]</f>
        <v>58955.935980333117</v>
      </c>
      <c r="CA1267" s="14">
        <f>Таблица1[[#This Row],[Т2]]+Таблица1[[#This Row],[Lдуг 5,мм]]</f>
        <v>21348.198896295107</v>
      </c>
      <c r="CB1267" s="14">
        <f>Таблица1[[#This Row],[Т3]]+Таблица1[[#This Row],[Y6, мм]]</f>
        <v>59187.976170952679</v>
      </c>
      <c r="CC1267" s="14">
        <f>Таблица1[[#This Row],[Т4]]+Таблица1[[#This Row],[Lдуг 6,мм]]</f>
        <v>22476.67441663217</v>
      </c>
      <c r="CD1267" s="14">
        <f>Таблица1[[#This Row],[Т5]]+Таблица1[[#This Row],[Lдуг 1,мм]]</f>
        <v>59400.302908672515</v>
      </c>
      <c r="CE1267" s="14">
        <f>Таблица1[[#This Row],[Т6]]+Таблица1[[#This Row],[Lпрям1, мм]]</f>
        <v>25645.023421199319</v>
      </c>
      <c r="CF1267" s="15">
        <f>Таблица1[[#This Row],[Т7]]+Таблица1[[#This Row],[Lдуг 2,мм]]</f>
        <v>59400.302908672515</v>
      </c>
      <c r="CG1267" s="14">
        <f>Таблица1[[#This Row],[Т8]]+Таблица1[[#This Row],[Lпрям2, мм]]</f>
        <v>25645.023421199319</v>
      </c>
      <c r="CH1267" s="14">
        <f>Таблица1[[#This Row],[Т9]]-Таблица1[[#This Row],[Т9]]</f>
        <v>0</v>
      </c>
      <c r="CI1267" s="50">
        <f>Таблица1[[#This Row],[Т9]]-Таблица1[[#This Row],[Т8]]</f>
        <v>33755.279487473192</v>
      </c>
      <c r="CJ1267" s="54">
        <f>Таблица1[[#This Row],[Т9]]-Таблица1[[#This Row],[Т7]]</f>
        <v>0</v>
      </c>
      <c r="CK1267" s="14">
        <f>Таблица1[[#This Row],[Т9]]-Таблица1[[#This Row],[Т6]]</f>
        <v>36923.628492040341</v>
      </c>
      <c r="CL1267" s="14">
        <f>Таблица1[[#This Row],[Т9]]-Таблица1[[#This Row],[Т5]]</f>
        <v>212.32673771983536</v>
      </c>
      <c r="CM1267" s="14">
        <f>Таблица1[[#This Row],[Т9]]-Таблица1[[#This Row],[Т4]]</f>
        <v>38052.104012377407</v>
      </c>
      <c r="CN1267" s="14">
        <f>Таблица1[[#This Row],[Т9]]-Таблица1[[#This Row],[Т3]]</f>
        <v>444.36692833939742</v>
      </c>
      <c r="CO1267" s="14">
        <f>Таблица1[[#This Row],[Т9]]-Таблица1[[#This Row],[Т2]]</f>
        <v>43532.636194565552</v>
      </c>
      <c r="CP1267" s="14">
        <f>Таблица1[[#This Row],[Т9]]-Таблица1[[#This Row],[Т1]]</f>
        <v>752.98021978469478</v>
      </c>
      <c r="CQ1267" s="14">
        <f>Таблица1[[#This Row],[Т9]]-Таблица1[[#This Row],[угол обхв6]]</f>
        <v>46689.234600357653</v>
      </c>
      <c r="CR1267" s="14">
        <f>Таблица1[[#This Row],[Т9]]-Таблица1[[#This Row],[угол обхв5]]</f>
        <v>1273.2796644333139</v>
      </c>
      <c r="CS1267" s="14">
        <f>Таблица1[[#This Row],[Т9]]-Таблица1[[#This Row],[угол обхв4]]</f>
        <v>59400.302908672515</v>
      </c>
      <c r="CT1267" s="14">
        <f>Таблица1[[#This Row],[Lкан_прям, мм]]+Таблица1[[#This Row],[Lкан_дуг, мм]]+Таблица1[[#This Row],[Lкан_леб,мм]]</f>
        <v>85045.326329871838</v>
      </c>
      <c r="CU1267" s="16">
        <f>Таблица1[[#This Row],[Lкан_леб,мм]]</f>
        <v>58127.023244239201</v>
      </c>
      <c r="CV1267" s="14">
        <f>2534431-(Таблица1[[#This Row],[Т23]]+Таблица1[[#This Row],[угол обхв3]])</f>
        <v>2449182.6969143674</v>
      </c>
      <c r="CW1267" s="50">
        <f>SUM(X1267:AC1267,AD1267:AI1267)-Таблица1[[#This Row],[lподв_min, мм]]</f>
        <v>23749.954079777744</v>
      </c>
      <c r="CX1267" s="17">
        <f>CW1706-Таблица1[[#This Row],[Суммарная длина каната]]</f>
        <v>-2426471.8605396082</v>
      </c>
    </row>
    <row r="1268" spans="1:102" x14ac:dyDescent="0.25">
      <c r="A1268" s="21">
        <v>1267</v>
      </c>
      <c r="B1268" s="10">
        <v>31.298367346938772</v>
      </c>
      <c r="C1268" s="10">
        <v>72.093469387755121</v>
      </c>
      <c r="D1268" s="11">
        <v>12317.728706512329</v>
      </c>
      <c r="E1268" s="11">
        <v>8320.8792300063451</v>
      </c>
      <c r="F1268" s="11">
        <v>11419.273379664166</v>
      </c>
      <c r="G1268" s="11">
        <v>8381.4352012904128</v>
      </c>
      <c r="H1268" s="11">
        <v>11909.728216512331</v>
      </c>
      <c r="I1268" s="11">
        <v>5086.4436845699811</v>
      </c>
      <c r="J1268" s="11">
        <v>3234.4355454363649</v>
      </c>
      <c r="K1268" s="11">
        <v>25683.249807721433</v>
      </c>
      <c r="L1268" s="11">
        <v>1235.0532779112057</v>
      </c>
      <c r="M1268" s="11">
        <v>58127.023244239201</v>
      </c>
      <c r="N1268" s="11">
        <v>9261.8383350579588</v>
      </c>
      <c r="O1268" s="11">
        <v>17248.266737792841</v>
      </c>
      <c r="P1268" s="43">
        <v>11585.423421534542</v>
      </c>
      <c r="Q1268" s="11">
        <v>15153.04469708877</v>
      </c>
      <c r="R1268" s="11">
        <v>12106.182396680108</v>
      </c>
      <c r="S1268" s="11">
        <v>9697.3098162679162</v>
      </c>
      <c r="T1268" s="11">
        <v>12317.728706512329</v>
      </c>
      <c r="U1268" s="11">
        <v>8320.8792300063451</v>
      </c>
      <c r="V1268" s="11">
        <v>11416.723933978439</v>
      </c>
      <c r="W1268" s="11">
        <v>8241.0268670409987</v>
      </c>
      <c r="X1268" s="12">
        <v>0</v>
      </c>
      <c r="Y1268" s="12">
        <v>507.11712489468874</v>
      </c>
      <c r="Z1268" s="12">
        <v>302.68241795132985</v>
      </c>
      <c r="AA1268" s="44">
        <v>232.04019061955844</v>
      </c>
      <c r="AB1268" s="45">
        <v>193.21354444562866</v>
      </c>
      <c r="AC1268" s="12">
        <v>0</v>
      </c>
      <c r="AD1268" s="12">
        <v>12711.068308314858</v>
      </c>
      <c r="AE1268" s="12">
        <v>3128.738252706436</v>
      </c>
      <c r="AF1268" s="12">
        <v>5480.5321821881489</v>
      </c>
      <c r="AG1268" s="44">
        <v>1128.4755203370594</v>
      </c>
      <c r="AH1268" s="45">
        <v>3234.4355441749367</v>
      </c>
      <c r="AI1268" s="12">
        <v>0</v>
      </c>
      <c r="AJ1268" s="12">
        <v>-29.173282076932974</v>
      </c>
      <c r="AK1268" s="12">
        <v>42.041597764425639</v>
      </c>
      <c r="AL1268" s="12">
        <v>84.547541591450212</v>
      </c>
      <c r="AM1268" s="44">
        <v>117.1331386500576</v>
      </c>
      <c r="AN1268" s="45">
        <v>89.999999822856935</v>
      </c>
      <c r="AO1268" s="12">
        <v>0</v>
      </c>
      <c r="AP1268" s="12">
        <v>-2035.7049756011722</v>
      </c>
      <c r="AQ1268" s="12">
        <v>9535.0636813673846</v>
      </c>
      <c r="AR1268" s="12">
        <v>11991.57737837276</v>
      </c>
      <c r="AS1268" s="44">
        <v>12469.281661436175</v>
      </c>
      <c r="AT1268" s="45">
        <v>11909.728706512331</v>
      </c>
      <c r="AU1268" s="12">
        <v>0</v>
      </c>
      <c r="AV1268" s="12">
        <v>11408.469080131455</v>
      </c>
      <c r="AW1268" s="12">
        <v>17551.271539956266</v>
      </c>
      <c r="AX1268" s="12">
        <v>15191.812768289941</v>
      </c>
      <c r="AY1268" s="44">
        <v>9511.2374541783174</v>
      </c>
      <c r="AZ1268" s="45">
        <v>8320.8792287449196</v>
      </c>
      <c r="BA1268" s="12">
        <v>0</v>
      </c>
      <c r="BB1268" s="12">
        <v>9062.9576951402378</v>
      </c>
      <c r="BC1268" s="12">
        <v>11858.648767843968</v>
      </c>
      <c r="BD1268" s="12">
        <v>12512.336353518325</v>
      </c>
      <c r="BE1268" s="44">
        <v>11954.629441756262</v>
      </c>
      <c r="BF1268" s="45">
        <v>11909.728716512331</v>
      </c>
      <c r="BG1268" s="12">
        <v>0</v>
      </c>
      <c r="BH1268" s="12">
        <v>17604.511725218515</v>
      </c>
      <c r="BI1268" s="12">
        <v>15456.049499252193</v>
      </c>
      <c r="BJ1268" s="12">
        <v>9736.0778874690877</v>
      </c>
      <c r="BK1268" s="44">
        <v>8506.9515920959439</v>
      </c>
      <c r="BL1268" s="45">
        <v>5086.4436845699829</v>
      </c>
      <c r="BM1268" s="12">
        <v>0</v>
      </c>
      <c r="BN1268" s="12">
        <v>0</v>
      </c>
      <c r="BO1268" s="12">
        <v>71.214879841358623</v>
      </c>
      <c r="BP1268" s="12">
        <v>42.505943827024574</v>
      </c>
      <c r="BQ1268" s="48">
        <v>32.585597058607384</v>
      </c>
      <c r="BR1268" s="49">
        <v>27.133138827200668</v>
      </c>
      <c r="BS1268" s="13">
        <v>0</v>
      </c>
      <c r="BT1268" s="12">
        <v>202.97675576079348</v>
      </c>
      <c r="BV1268" s="14">
        <f>Таблица1[[#This Row],[Lкан_леб,мм]]</f>
        <v>58127.023244239201</v>
      </c>
      <c r="BW1268" s="50">
        <f>Таблица1[[#This Row],[угол обхв4]]+Таблица1[[#This Row],[Lдуг 3,мм]]</f>
        <v>12711.068308314858</v>
      </c>
      <c r="BX1268" s="54">
        <f>Таблица1[[#This Row],[угол обхв5]]+Таблица1[[#This Row],[Y5, мм]]</f>
        <v>58634.140369133893</v>
      </c>
      <c r="BY1268" s="14">
        <f>Таблица1[[#This Row],[угол обхв6]]+Таблица1[[#This Row],[Lдуг 4,мм]]</f>
        <v>15839.806561021294</v>
      </c>
      <c r="BZ1268" s="14">
        <f>Таблица1[[#This Row],[Т1]]+Таблица1[[#This Row],[X6, мм]]</f>
        <v>58936.822787085221</v>
      </c>
      <c r="CA1268" s="14">
        <f>Таблица1[[#This Row],[Т2]]+Таблица1[[#This Row],[Lдуг 5,мм]]</f>
        <v>21320.338743209442</v>
      </c>
      <c r="CB1268" s="14">
        <f>Таблица1[[#This Row],[Т3]]+Таблица1[[#This Row],[Y6, мм]]</f>
        <v>59168.862977704783</v>
      </c>
      <c r="CC1268" s="14">
        <f>Таблица1[[#This Row],[Т4]]+Таблица1[[#This Row],[Lдуг 6,мм]]</f>
        <v>22448.814263546501</v>
      </c>
      <c r="CD1268" s="14">
        <f>Таблица1[[#This Row],[Т5]]+Таблица1[[#This Row],[Lдуг 1,мм]]</f>
        <v>59362.076522150412</v>
      </c>
      <c r="CE1268" s="14">
        <f>Таблица1[[#This Row],[Т6]]+Таблица1[[#This Row],[Lпрям1, мм]]</f>
        <v>25683.249807721437</v>
      </c>
      <c r="CF1268" s="15">
        <f>Таблица1[[#This Row],[Т7]]+Таблица1[[#This Row],[Lдуг 2,мм]]</f>
        <v>59362.076522150412</v>
      </c>
      <c r="CG1268" s="14">
        <f>Таблица1[[#This Row],[Т8]]+Таблица1[[#This Row],[Lпрям2, мм]]</f>
        <v>25683.249807721437</v>
      </c>
      <c r="CH1268" s="14">
        <f>Таблица1[[#This Row],[Т9]]-Таблица1[[#This Row],[Т9]]</f>
        <v>0</v>
      </c>
      <c r="CI1268" s="50">
        <f>Таблица1[[#This Row],[Т9]]-Таблица1[[#This Row],[Т8]]</f>
        <v>33678.826714428971</v>
      </c>
      <c r="CJ1268" s="54">
        <f>Таблица1[[#This Row],[Т9]]-Таблица1[[#This Row],[Т7]]</f>
        <v>0</v>
      </c>
      <c r="CK1268" s="14">
        <f>Таблица1[[#This Row],[Т9]]-Таблица1[[#This Row],[Т6]]</f>
        <v>36913.262258603907</v>
      </c>
      <c r="CL1268" s="14">
        <f>Таблица1[[#This Row],[Т9]]-Таблица1[[#This Row],[Т5]]</f>
        <v>193.21354444562894</v>
      </c>
      <c r="CM1268" s="14">
        <f>Таблица1[[#This Row],[Т9]]-Таблица1[[#This Row],[Т4]]</f>
        <v>38041.737778940966</v>
      </c>
      <c r="CN1268" s="14">
        <f>Таблица1[[#This Row],[Т9]]-Таблица1[[#This Row],[Т3]]</f>
        <v>425.25373506519099</v>
      </c>
      <c r="CO1268" s="14">
        <f>Таблица1[[#This Row],[Т9]]-Таблица1[[#This Row],[Т2]]</f>
        <v>43522.269961129117</v>
      </c>
      <c r="CP1268" s="14">
        <f>Таблица1[[#This Row],[Т9]]-Таблица1[[#This Row],[Т1]]</f>
        <v>727.9361530165188</v>
      </c>
      <c r="CQ1268" s="14">
        <f>Таблица1[[#This Row],[Т9]]-Таблица1[[#This Row],[угол обхв6]]</f>
        <v>46651.00821383555</v>
      </c>
      <c r="CR1268" s="14">
        <f>Таблица1[[#This Row],[Т9]]-Таблица1[[#This Row],[угол обхв5]]</f>
        <v>1235.0532779112109</v>
      </c>
      <c r="CS1268" s="14">
        <f>Таблица1[[#This Row],[Т9]]-Таблица1[[#This Row],[угол обхв4]]</f>
        <v>59362.076522150412</v>
      </c>
      <c r="CT1268" s="14">
        <f>Таблица1[[#This Row],[Lкан_прям, мм]]+Таблица1[[#This Row],[Lкан_дуг, мм]]+Таблица1[[#This Row],[Lкан_леб,мм]]</f>
        <v>85045.326329871838</v>
      </c>
      <c r="CU1268" s="16">
        <f>Таблица1[[#This Row],[Lкан_леб,мм]]</f>
        <v>58127.023244239201</v>
      </c>
      <c r="CV1268" s="14">
        <f>2534431-(Таблица1[[#This Row],[Т23]]+Таблица1[[#This Row],[угол обхв3]])</f>
        <v>2449182.6969143674</v>
      </c>
      <c r="CW1268" s="50">
        <f>SUM(X1268:AC1268,AD1268:AI1268)-Таблица1[[#This Row],[lподв_min, мм]]</f>
        <v>23683.867540196276</v>
      </c>
      <c r="CX1268" s="17">
        <f>CW1707-Таблица1[[#This Row],[Суммарная длина каната]]</f>
        <v>-2426523.261628449</v>
      </c>
    </row>
    <row r="1269" spans="1:102" x14ac:dyDescent="0.25">
      <c r="A1269" s="21">
        <v>1268</v>
      </c>
      <c r="B1269" s="10">
        <v>31.298367346938772</v>
      </c>
      <c r="C1269" s="10">
        <v>74.777551020408183</v>
      </c>
      <c r="D1269" s="11">
        <v>12681.266025019042</v>
      </c>
      <c r="E1269" s="11">
        <v>8458.1348424411826</v>
      </c>
      <c r="F1269" s="11">
        <v>11780.960600735045</v>
      </c>
      <c r="G1269" s="11">
        <v>8476.5506781488293</v>
      </c>
      <c r="H1269" s="11">
        <v>12273.265535019042</v>
      </c>
      <c r="I1269" s="11">
        <v>5156.1478685968041</v>
      </c>
      <c r="J1269" s="11">
        <v>3301.9869738443786</v>
      </c>
      <c r="K1269" s="11">
        <v>25721.47619424303</v>
      </c>
      <c r="L1269" s="11">
        <v>1196.8268913896059</v>
      </c>
      <c r="M1269" s="11">
        <v>58127.023244239201</v>
      </c>
      <c r="N1269" s="11">
        <v>9261.8383350579588</v>
      </c>
      <c r="O1269" s="11">
        <v>17248.266737792841</v>
      </c>
      <c r="P1269" s="43">
        <v>11629.821140381193</v>
      </c>
      <c r="Q1269" s="11">
        <v>15248.511831575799</v>
      </c>
      <c r="R1269" s="11">
        <v>12405.495026843711</v>
      </c>
      <c r="S1269" s="11">
        <v>9823.1488923928246</v>
      </c>
      <c r="T1269" s="11">
        <v>12681.266025019042</v>
      </c>
      <c r="U1269" s="11">
        <v>8458.1348424411826</v>
      </c>
      <c r="V1269" s="11">
        <v>11784.989123956591</v>
      </c>
      <c r="W1269" s="11">
        <v>8336.1769947154535</v>
      </c>
      <c r="X1269" s="12">
        <v>0</v>
      </c>
      <c r="Y1269" s="12">
        <v>493.86790754429018</v>
      </c>
      <c r="Z1269" s="12">
        <v>296.81844205383112</v>
      </c>
      <c r="AA1269" s="44">
        <v>232.04019061955876</v>
      </c>
      <c r="AB1269" s="45">
        <v>174.10035117192569</v>
      </c>
      <c r="AC1269" s="12">
        <v>0</v>
      </c>
      <c r="AD1269" s="12">
        <v>12711.068308314858</v>
      </c>
      <c r="AE1269" s="12">
        <v>3099.4132107942037</v>
      </c>
      <c r="AF1269" s="12">
        <v>5480.5321821881489</v>
      </c>
      <c r="AG1269" s="44">
        <v>1128.4755203370614</v>
      </c>
      <c r="AH1269" s="45">
        <v>3301.9869726087572</v>
      </c>
      <c r="AI1269" s="12">
        <v>0</v>
      </c>
      <c r="AJ1269" s="12">
        <v>-29.173282076932974</v>
      </c>
      <c r="AK1269" s="12">
        <v>40.180999146706668</v>
      </c>
      <c r="AL1269" s="12">
        <v>81.863459958797137</v>
      </c>
      <c r="AM1269" s="44">
        <v>114.44905701740457</v>
      </c>
      <c r="AN1269" s="45">
        <v>89.999999826480888</v>
      </c>
      <c r="AO1269" s="12">
        <v>0</v>
      </c>
      <c r="AP1269" s="12">
        <v>-2035.7049756011722</v>
      </c>
      <c r="AQ1269" s="12">
        <v>9525.0817125124559</v>
      </c>
      <c r="AR1269" s="12">
        <v>12033.714048150394</v>
      </c>
      <c r="AS1269" s="44">
        <v>12776.909513580737</v>
      </c>
      <c r="AT1269" s="45">
        <v>12273.266025019042</v>
      </c>
      <c r="AU1269" s="12">
        <v>0</v>
      </c>
      <c r="AV1269" s="12">
        <v>11408.469080131455</v>
      </c>
      <c r="AW1269" s="12">
        <v>17559.982833345111</v>
      </c>
      <c r="AX1269" s="12">
        <v>15306.257126221684</v>
      </c>
      <c r="AY1269" s="44">
        <v>9654.2842156783845</v>
      </c>
      <c r="AZ1269" s="45">
        <v>8458.1348412055631</v>
      </c>
      <c r="BA1269" s="12">
        <v>0</v>
      </c>
      <c r="BB1269" s="12">
        <v>9062.9576951402378</v>
      </c>
      <c r="BC1269" s="12">
        <v>11893.06451783569</v>
      </c>
      <c r="BD1269" s="12">
        <v>12809.387934612912</v>
      </c>
      <c r="BE1269" s="44">
        <v>12309.851538282017</v>
      </c>
      <c r="BF1269" s="45">
        <v>12273.266035019044</v>
      </c>
      <c r="BG1269" s="12">
        <v>0</v>
      </c>
      <c r="BH1269" s="12">
        <v>17604.511725218515</v>
      </c>
      <c r="BI1269" s="12">
        <v>15560.227927128064</v>
      </c>
      <c r="BJ1269" s="12">
        <v>9880.8941870387098</v>
      </c>
      <c r="BK1269" s="44">
        <v>8626.9995191556227</v>
      </c>
      <c r="BL1269" s="45">
        <v>5156.1478685968059</v>
      </c>
      <c r="BM1269" s="12">
        <v>0</v>
      </c>
      <c r="BN1269" s="12">
        <v>0</v>
      </c>
      <c r="BO1269" s="12">
        <v>69.354281223639632</v>
      </c>
      <c r="BP1269" s="12">
        <v>41.682460812090468</v>
      </c>
      <c r="BQ1269" s="48">
        <v>32.585597058607433</v>
      </c>
      <c r="BR1269" s="49">
        <v>24.449057190923675</v>
      </c>
      <c r="BS1269" s="13">
        <v>0</v>
      </c>
      <c r="BT1269" s="12">
        <v>202.97675576079348</v>
      </c>
      <c r="BV1269" s="14">
        <f>Таблица1[[#This Row],[Lкан_леб,мм]]</f>
        <v>58127.023244239201</v>
      </c>
      <c r="BW1269" s="50">
        <f>Таблица1[[#This Row],[угол обхв4]]+Таблица1[[#This Row],[Lдуг 3,мм]]</f>
        <v>12711.068308314858</v>
      </c>
      <c r="BX1269" s="54">
        <f>Таблица1[[#This Row],[угол обхв5]]+Таблица1[[#This Row],[Y5, мм]]</f>
        <v>58620.891151783493</v>
      </c>
      <c r="BY1269" s="14">
        <f>Таблица1[[#This Row],[угол обхв6]]+Таблица1[[#This Row],[Lдуг 4,мм]]</f>
        <v>15810.481519109062</v>
      </c>
      <c r="BZ1269" s="14">
        <f>Таблица1[[#This Row],[Т1]]+Таблица1[[#This Row],[X6, мм]]</f>
        <v>58917.709593837324</v>
      </c>
      <c r="CA1269" s="14">
        <f>Таблица1[[#This Row],[Т2]]+Таблица1[[#This Row],[Lдуг 5,мм]]</f>
        <v>21291.013701297212</v>
      </c>
      <c r="CB1269" s="14">
        <f>Таблица1[[#This Row],[Т3]]+Таблица1[[#This Row],[Y6, мм]]</f>
        <v>59149.749784456886</v>
      </c>
      <c r="CC1269" s="14">
        <f>Таблица1[[#This Row],[Т4]]+Таблица1[[#This Row],[Lдуг 6,мм]]</f>
        <v>22419.489221634274</v>
      </c>
      <c r="CD1269" s="14">
        <f>Таблица1[[#This Row],[Т5]]+Таблица1[[#This Row],[Lдуг 1,мм]]</f>
        <v>59323.850135628811</v>
      </c>
      <c r="CE1269" s="14">
        <f>Таблица1[[#This Row],[Т6]]+Таблица1[[#This Row],[Lпрям1, мм]]</f>
        <v>25721.47619424303</v>
      </c>
      <c r="CF1269" s="15">
        <f>Таблица1[[#This Row],[Т7]]+Таблица1[[#This Row],[Lдуг 2,мм]]</f>
        <v>59323.850135628811</v>
      </c>
      <c r="CG1269" s="14">
        <f>Таблица1[[#This Row],[Т8]]+Таблица1[[#This Row],[Lпрям2, мм]]</f>
        <v>25721.47619424303</v>
      </c>
      <c r="CH1269" s="14">
        <f>Таблица1[[#This Row],[Т9]]-Таблица1[[#This Row],[Т9]]</f>
        <v>0</v>
      </c>
      <c r="CI1269" s="50">
        <f>Таблица1[[#This Row],[Т9]]-Таблица1[[#This Row],[Т8]]</f>
        <v>33602.373941385784</v>
      </c>
      <c r="CJ1269" s="54">
        <f>Таблица1[[#This Row],[Т9]]-Таблица1[[#This Row],[Т7]]</f>
        <v>0</v>
      </c>
      <c r="CK1269" s="14">
        <f>Таблица1[[#This Row],[Т9]]-Таблица1[[#This Row],[Т6]]</f>
        <v>36904.360913994533</v>
      </c>
      <c r="CL1269" s="14">
        <f>Таблица1[[#This Row],[Т9]]-Таблица1[[#This Row],[Т5]]</f>
        <v>174.10035117192456</v>
      </c>
      <c r="CM1269" s="14">
        <f>Таблица1[[#This Row],[Т9]]-Таблица1[[#This Row],[Т4]]</f>
        <v>38032.836434331599</v>
      </c>
      <c r="CN1269" s="14">
        <f>Таблица1[[#This Row],[Т9]]-Таблица1[[#This Row],[Т3]]</f>
        <v>406.14054179148661</v>
      </c>
      <c r="CO1269" s="14">
        <f>Таблица1[[#This Row],[Т9]]-Таблица1[[#This Row],[Т2]]</f>
        <v>43513.368616519751</v>
      </c>
      <c r="CP1269" s="14">
        <f>Таблица1[[#This Row],[Т9]]-Таблица1[[#This Row],[Т1]]</f>
        <v>702.95898384531756</v>
      </c>
      <c r="CQ1269" s="14">
        <f>Таблица1[[#This Row],[Т9]]-Таблица1[[#This Row],[угол обхв6]]</f>
        <v>46612.781827313956</v>
      </c>
      <c r="CR1269" s="14">
        <f>Таблица1[[#This Row],[Т9]]-Таблица1[[#This Row],[угол обхв5]]</f>
        <v>1196.82689138961</v>
      </c>
      <c r="CS1269" s="14">
        <f>Таблица1[[#This Row],[Т9]]-Таблица1[[#This Row],[угол обхв4]]</f>
        <v>59323.850135628811</v>
      </c>
      <c r="CT1269" s="14">
        <f>Таблица1[[#This Row],[Lкан_прям, мм]]+Таблица1[[#This Row],[Lкан_дуг, мм]]+Таблица1[[#This Row],[Lкан_леб,мм]]</f>
        <v>85045.326329871838</v>
      </c>
      <c r="CU1269" s="16">
        <f>Таблица1[[#This Row],[Lкан_леб,мм]]</f>
        <v>58127.023244239201</v>
      </c>
      <c r="CV1269" s="14">
        <f>2534431-(Таблица1[[#This Row],[Т23]]+Таблица1[[#This Row],[угол обхв3]])</f>
        <v>2449182.6969143674</v>
      </c>
      <c r="CW1269" s="50">
        <f>SUM(X1269:AC1269,AD1269:AI1269)-Таблица1[[#This Row],[lподв_min, мм]]</f>
        <v>23616.316111788256</v>
      </c>
      <c r="CX1269" s="17">
        <f>CW1708-Таблица1[[#This Row],[Суммарная длина каната]]</f>
        <v>-2426575.2252584351</v>
      </c>
    </row>
    <row r="1270" spans="1:102" x14ac:dyDescent="0.25">
      <c r="A1270" s="21">
        <v>1269</v>
      </c>
      <c r="B1270" s="10">
        <v>31.298367346938772</v>
      </c>
      <c r="C1270" s="10">
        <v>77.461632653061244</v>
      </c>
      <c r="D1270" s="11">
        <v>13037.976982037279</v>
      </c>
      <c r="E1270" s="11">
        <v>8612.2639384453068</v>
      </c>
      <c r="F1270" s="11">
        <v>12137.796867448827</v>
      </c>
      <c r="G1270" s="11">
        <v>8588.4992314300162</v>
      </c>
      <c r="H1270" s="11">
        <v>12629.97649203728</v>
      </c>
      <c r="I1270" s="11">
        <v>5241.2839466778651</v>
      </c>
      <c r="J1270" s="11">
        <v>3370.9799917674427</v>
      </c>
      <c r="K1270" s="11">
        <v>25759.702580764111</v>
      </c>
      <c r="L1270" s="11">
        <v>1158.6005048685217</v>
      </c>
      <c r="M1270" s="11">
        <v>58127.023244239201</v>
      </c>
      <c r="N1270" s="11">
        <v>9261.8383350579588</v>
      </c>
      <c r="O1270" s="11">
        <v>17248.266737792841</v>
      </c>
      <c r="P1270" s="43">
        <v>11669.699527850858</v>
      </c>
      <c r="Q1270" s="11">
        <v>15345.9533289923</v>
      </c>
      <c r="R1270" s="11">
        <v>12698.58637906241</v>
      </c>
      <c r="S1270" s="11">
        <v>9962.8664035002021</v>
      </c>
      <c r="T1270" s="11">
        <v>13037.976982037279</v>
      </c>
      <c r="U1270" s="11">
        <v>8612.2639384453068</v>
      </c>
      <c r="V1270" s="11">
        <v>12148.394520384543</v>
      </c>
      <c r="W1270" s="11">
        <v>8448.4682000396351</v>
      </c>
      <c r="X1270" s="12">
        <v>0</v>
      </c>
      <c r="Y1270" s="12">
        <v>480.54637753398578</v>
      </c>
      <c r="Z1270" s="12">
        <v>291.02677881623822</v>
      </c>
      <c r="AA1270" s="44">
        <v>232.04019061955862</v>
      </c>
      <c r="AB1270" s="45">
        <v>154.98715789873918</v>
      </c>
      <c r="AC1270" s="12">
        <v>0</v>
      </c>
      <c r="AD1270" s="12">
        <v>12711.068308314858</v>
      </c>
      <c r="AE1270" s="12">
        <v>3068.6465793669358</v>
      </c>
      <c r="AF1270" s="12">
        <v>5480.532182188148</v>
      </c>
      <c r="AG1270" s="44">
        <v>1128.4755203370621</v>
      </c>
      <c r="AH1270" s="45">
        <v>3370.9799905571094</v>
      </c>
      <c r="AI1270" s="12">
        <v>0</v>
      </c>
      <c r="AJ1270" s="12">
        <v>-29.173282076932974</v>
      </c>
      <c r="AK1270" s="12">
        <v>38.310245601982878</v>
      </c>
      <c r="AL1270" s="12">
        <v>79.179378326144061</v>
      </c>
      <c r="AM1270" s="44">
        <v>111.76497538475147</v>
      </c>
      <c r="AN1270" s="45">
        <v>89.999999830032266</v>
      </c>
      <c r="AO1270" s="12">
        <v>0</v>
      </c>
      <c r="AP1270" s="12">
        <v>-2035.7049756011722</v>
      </c>
      <c r="AQ1270" s="12">
        <v>9514.7654319772591</v>
      </c>
      <c r="AR1270" s="12">
        <v>12070.445184037097</v>
      </c>
      <c r="AS1270" s="44">
        <v>13077.501147865551</v>
      </c>
      <c r="AT1270" s="45">
        <v>12629.976982037279</v>
      </c>
      <c r="AU1270" s="12">
        <v>0</v>
      </c>
      <c r="AV1270" s="12">
        <v>11408.469080131455</v>
      </c>
      <c r="AW1270" s="12">
        <v>17568.410273795016</v>
      </c>
      <c r="AX1270" s="12">
        <v>15422.549145117351</v>
      </c>
      <c r="AY1270" s="44">
        <v>9811.5799269635882</v>
      </c>
      <c r="AZ1270" s="45">
        <v>8612.2639372349768</v>
      </c>
      <c r="BA1270" s="12">
        <v>0</v>
      </c>
      <c r="BB1270" s="12">
        <v>9062.9576951402378</v>
      </c>
      <c r="BC1270" s="12">
        <v>11922.626624770161</v>
      </c>
      <c r="BD1270" s="12">
        <v>13099.332035248646</v>
      </c>
      <c r="BE1270" s="44">
        <v>12659.062213234138</v>
      </c>
      <c r="BF1270" s="45">
        <v>12629.97699203728</v>
      </c>
      <c r="BG1270" s="12">
        <v>0</v>
      </c>
      <c r="BH1270" s="12">
        <v>17604.511725218515</v>
      </c>
      <c r="BI1270" s="12">
        <v>15666.096864994472</v>
      </c>
      <c r="BJ1270" s="12">
        <v>10039.462219625253</v>
      </c>
      <c r="BK1270" s="44">
        <v>8763.5504149819208</v>
      </c>
      <c r="BL1270" s="45">
        <v>5241.2839466778669</v>
      </c>
      <c r="BM1270" s="12">
        <v>0</v>
      </c>
      <c r="BN1270" s="12">
        <v>0</v>
      </c>
      <c r="BO1270" s="12">
        <v>67.483527678915848</v>
      </c>
      <c r="BP1270" s="12">
        <v>40.869132724161183</v>
      </c>
      <c r="BQ1270" s="48">
        <v>32.585597058607412</v>
      </c>
      <c r="BR1270" s="49">
        <v>21.764975554719204</v>
      </c>
      <c r="BS1270" s="13">
        <v>0</v>
      </c>
      <c r="BT1270" s="12">
        <v>202.97675576079348</v>
      </c>
      <c r="BV1270" s="14">
        <f>Таблица1[[#This Row],[Lкан_леб,мм]]</f>
        <v>58127.023244239201</v>
      </c>
      <c r="BW1270" s="50">
        <f>Таблица1[[#This Row],[угол обхв4]]+Таблица1[[#This Row],[Lдуг 3,мм]]</f>
        <v>12711.068308314858</v>
      </c>
      <c r="BX1270" s="54">
        <f>Таблица1[[#This Row],[угол обхв5]]+Таблица1[[#This Row],[Y5, мм]]</f>
        <v>58607.569621773189</v>
      </c>
      <c r="BY1270" s="14">
        <f>Таблица1[[#This Row],[угол обхв6]]+Таблица1[[#This Row],[Lдуг 4,мм]]</f>
        <v>15779.714887681794</v>
      </c>
      <c r="BZ1270" s="14">
        <f>Таблица1[[#This Row],[Т1]]+Таблица1[[#This Row],[X6, мм]]</f>
        <v>58898.596400589428</v>
      </c>
      <c r="CA1270" s="14">
        <f>Таблица1[[#This Row],[Т2]]+Таблица1[[#This Row],[Lдуг 5,мм]]</f>
        <v>21260.24706986994</v>
      </c>
      <c r="CB1270" s="14">
        <f>Таблица1[[#This Row],[Т3]]+Таблица1[[#This Row],[Y6, мм]]</f>
        <v>59130.63659120899</v>
      </c>
      <c r="CC1270" s="14">
        <f>Таблица1[[#This Row],[Т4]]+Таблица1[[#This Row],[Lдуг 6,мм]]</f>
        <v>22388.722590207002</v>
      </c>
      <c r="CD1270" s="14">
        <f>Таблица1[[#This Row],[Т5]]+Таблица1[[#This Row],[Lдуг 1,мм]]</f>
        <v>59285.623749107726</v>
      </c>
      <c r="CE1270" s="14">
        <f>Таблица1[[#This Row],[Т6]]+Таблица1[[#This Row],[Lпрям1, мм]]</f>
        <v>25759.702580764111</v>
      </c>
      <c r="CF1270" s="15">
        <f>Таблица1[[#This Row],[Т7]]+Таблица1[[#This Row],[Lдуг 2,мм]]</f>
        <v>59285.623749107726</v>
      </c>
      <c r="CG1270" s="14">
        <f>Таблица1[[#This Row],[Т8]]+Таблица1[[#This Row],[Lпрям2, мм]]</f>
        <v>25759.702580764111</v>
      </c>
      <c r="CH1270" s="14">
        <f>Таблица1[[#This Row],[Т9]]-Таблица1[[#This Row],[Т9]]</f>
        <v>0</v>
      </c>
      <c r="CI1270" s="50">
        <f>Таблица1[[#This Row],[Т9]]-Таблица1[[#This Row],[Т8]]</f>
        <v>33525.921168343615</v>
      </c>
      <c r="CJ1270" s="54">
        <f>Таблица1[[#This Row],[Т9]]-Таблица1[[#This Row],[Т7]]</f>
        <v>0</v>
      </c>
      <c r="CK1270" s="14">
        <f>Таблица1[[#This Row],[Т9]]-Таблица1[[#This Row],[Т6]]</f>
        <v>36896.901158900728</v>
      </c>
      <c r="CL1270" s="14">
        <f>Таблица1[[#This Row],[Т9]]-Таблица1[[#This Row],[Т5]]</f>
        <v>154.98715789873677</v>
      </c>
      <c r="CM1270" s="14">
        <f>Таблица1[[#This Row],[Т9]]-Таблица1[[#This Row],[Т4]]</f>
        <v>38025.376679237786</v>
      </c>
      <c r="CN1270" s="14">
        <f>Таблица1[[#This Row],[Т9]]-Таблица1[[#This Row],[Т3]]</f>
        <v>387.02734851829882</v>
      </c>
      <c r="CO1270" s="14">
        <f>Таблица1[[#This Row],[Т9]]-Таблица1[[#This Row],[Т2]]</f>
        <v>43505.908861425931</v>
      </c>
      <c r="CP1270" s="14">
        <f>Таблица1[[#This Row],[Т9]]-Таблица1[[#This Row],[Т1]]</f>
        <v>678.05412733453704</v>
      </c>
      <c r="CQ1270" s="14">
        <f>Таблица1[[#This Row],[Т9]]-Таблица1[[#This Row],[угол обхв6]]</f>
        <v>46574.555440792872</v>
      </c>
      <c r="CR1270" s="14">
        <f>Таблица1[[#This Row],[Т9]]-Таблица1[[#This Row],[угол обхв5]]</f>
        <v>1158.6005048685256</v>
      </c>
      <c r="CS1270" s="14">
        <f>Таблица1[[#This Row],[Т9]]-Таблица1[[#This Row],[угол обхв4]]</f>
        <v>59285.623749107726</v>
      </c>
      <c r="CT1270" s="14">
        <f>Таблица1[[#This Row],[Lкан_прям, мм]]+Таблица1[[#This Row],[Lкан_дуг, мм]]+Таблица1[[#This Row],[Lкан_леб,мм]]</f>
        <v>85045.326329871838</v>
      </c>
      <c r="CU1270" s="16">
        <f>Таблица1[[#This Row],[Lкан_леб,мм]]</f>
        <v>58127.023244239201</v>
      </c>
      <c r="CV1270" s="14">
        <f>2534431-(Таблица1[[#This Row],[Т23]]+Таблица1[[#This Row],[угол обхв3]])</f>
        <v>2449182.6969143674</v>
      </c>
      <c r="CW1270" s="50">
        <f>SUM(X1270:AC1270,AD1270:AI1270)-Таблица1[[#This Row],[lподв_min, мм]]</f>
        <v>23547.32309386519</v>
      </c>
      <c r="CX1270" s="17">
        <f>CW1709-Таблица1[[#This Row],[Суммарная длина каната]]</f>
        <v>-2426627.6740590967</v>
      </c>
    </row>
    <row r="1271" spans="1:102" x14ac:dyDescent="0.25">
      <c r="A1271" s="21">
        <v>1270</v>
      </c>
      <c r="B1271" s="10">
        <v>31.298367346938772</v>
      </c>
      <c r="C1271" s="10">
        <v>80.14571428571432</v>
      </c>
      <c r="D1271" s="11">
        <v>13387.078899434337</v>
      </c>
      <c r="E1271" s="11">
        <v>8782.9283353229475</v>
      </c>
      <c r="F1271" s="11">
        <v>12488.999226724265</v>
      </c>
      <c r="G1271" s="11">
        <v>8717.0352289690072</v>
      </c>
      <c r="H1271" s="11">
        <v>12979.078409434338</v>
      </c>
      <c r="I1271" s="11">
        <v>5341.5384801498185</v>
      </c>
      <c r="J1271" s="11">
        <v>3441.3898551731295</v>
      </c>
      <c r="K1271" s="11">
        <v>25797.928967284668</v>
      </c>
      <c r="L1271" s="11">
        <v>1120.3741183479647</v>
      </c>
      <c r="M1271" s="11">
        <v>58127.023244239201</v>
      </c>
      <c r="N1271" s="11">
        <v>9261.8383350579588</v>
      </c>
      <c r="O1271" s="11">
        <v>17248.266737792841</v>
      </c>
      <c r="P1271" s="43">
        <v>11704.971084691766</v>
      </c>
      <c r="Q1271" s="11">
        <v>15445.155387861909</v>
      </c>
      <c r="R1271" s="11">
        <v>12984.813366299622</v>
      </c>
      <c r="S1271" s="11">
        <v>10116.155788105047</v>
      </c>
      <c r="T1271" s="11">
        <v>13387.078899434337</v>
      </c>
      <c r="U1271" s="11">
        <v>8782.9283353229475</v>
      </c>
      <c r="V1271" s="11">
        <v>12506.142756510599</v>
      </c>
      <c r="W1271" s="11">
        <v>8577.6540990178364</v>
      </c>
      <c r="X1271" s="12">
        <v>0</v>
      </c>
      <c r="Y1271" s="12">
        <v>467.14679292709167</v>
      </c>
      <c r="Z1271" s="12">
        <v>285.31317017523526</v>
      </c>
      <c r="AA1271" s="44">
        <v>232.04019061955862</v>
      </c>
      <c r="AB1271" s="45">
        <v>135.87396462607907</v>
      </c>
      <c r="AC1271" s="12">
        <v>0</v>
      </c>
      <c r="AD1271" s="12">
        <v>12711.068308314858</v>
      </c>
      <c r="AE1271" s="12">
        <v>3036.4631024570363</v>
      </c>
      <c r="AF1271" s="12">
        <v>5480.5321821881498</v>
      </c>
      <c r="AG1271" s="44">
        <v>1128.4755203370612</v>
      </c>
      <c r="AH1271" s="45">
        <v>3441.3898539875604</v>
      </c>
      <c r="AI1271" s="12">
        <v>0</v>
      </c>
      <c r="AJ1271" s="12">
        <v>-29.173282076932974</v>
      </c>
      <c r="AK1271" s="12">
        <v>36.428530785307636</v>
      </c>
      <c r="AL1271" s="12">
        <v>76.495296693490999</v>
      </c>
      <c r="AM1271" s="44">
        <v>109.08089375209842</v>
      </c>
      <c r="AN1271" s="45">
        <v>89.999999833509747</v>
      </c>
      <c r="AO1271" s="12">
        <v>0</v>
      </c>
      <c r="AP1271" s="12">
        <v>-2035.7049756011722</v>
      </c>
      <c r="AQ1271" s="12">
        <v>9504.1167379065009</v>
      </c>
      <c r="AR1271" s="12">
        <v>12101.69019233009</v>
      </c>
      <c r="AS1271" s="44">
        <v>13370.397020493605</v>
      </c>
      <c r="AT1271" s="45">
        <v>12979.078899434338</v>
      </c>
      <c r="AU1271" s="12">
        <v>0</v>
      </c>
      <c r="AV1271" s="12">
        <v>11408.469080131455</v>
      </c>
      <c r="AW1271" s="12">
        <v>17576.542803800039</v>
      </c>
      <c r="AX1271" s="12">
        <v>15540.433662587326</v>
      </c>
      <c r="AY1271" s="44">
        <v>9982.7794573022566</v>
      </c>
      <c r="AZ1271" s="45">
        <v>8782.9283341373812</v>
      </c>
      <c r="BA1271" s="12">
        <v>0</v>
      </c>
      <c r="BB1271" s="12">
        <v>9062.9576951402378</v>
      </c>
      <c r="BC1271" s="12">
        <v>11947.24948754031</v>
      </c>
      <c r="BD1271" s="12">
        <v>13381.532473937947</v>
      </c>
      <c r="BE1271" s="44">
        <v>13001.495245240354</v>
      </c>
      <c r="BF1271" s="45">
        <v>12979.078909434338</v>
      </c>
      <c r="BG1271" s="12">
        <v>0</v>
      </c>
      <c r="BH1271" s="12">
        <v>17604.511725218515</v>
      </c>
      <c r="BI1271" s="12">
        <v>15773.431453869103</v>
      </c>
      <c r="BJ1271" s="12">
        <v>10211.434062830464</v>
      </c>
      <c r="BK1271" s="44">
        <v>8916.3046661257376</v>
      </c>
      <c r="BL1271" s="45">
        <v>5341.5384801498203</v>
      </c>
      <c r="BM1271" s="12">
        <v>0</v>
      </c>
      <c r="BN1271" s="12">
        <v>0</v>
      </c>
      <c r="BO1271" s="12">
        <v>65.601812862240607</v>
      </c>
      <c r="BP1271" s="12">
        <v>40.06676590818337</v>
      </c>
      <c r="BQ1271" s="48">
        <v>32.585597058607412</v>
      </c>
      <c r="BR1271" s="49">
        <v>19.080893918588661</v>
      </c>
      <c r="BS1271" s="13">
        <v>0</v>
      </c>
      <c r="BT1271" s="12">
        <v>202.97675576079348</v>
      </c>
      <c r="BV1271" s="14">
        <f>Таблица1[[#This Row],[Lкан_леб,мм]]</f>
        <v>58127.023244239201</v>
      </c>
      <c r="BW1271" s="50">
        <f>Таблица1[[#This Row],[угол обхв4]]+Таблица1[[#This Row],[Lдуг 3,мм]]</f>
        <v>12711.068308314858</v>
      </c>
      <c r="BX1271" s="54">
        <f>Таблица1[[#This Row],[угол обхв5]]+Таблица1[[#This Row],[Y5, мм]]</f>
        <v>58594.170037166296</v>
      </c>
      <c r="BY1271" s="14">
        <f>Таблица1[[#This Row],[угол обхв6]]+Таблица1[[#This Row],[Lдуг 4,мм]]</f>
        <v>15747.531410771895</v>
      </c>
      <c r="BZ1271" s="14">
        <f>Таблица1[[#This Row],[Т1]]+Таблица1[[#This Row],[X6, мм]]</f>
        <v>58879.483207341531</v>
      </c>
      <c r="CA1271" s="14">
        <f>Таблица1[[#This Row],[Т2]]+Таблица1[[#This Row],[Lдуг 5,мм]]</f>
        <v>21228.063592960047</v>
      </c>
      <c r="CB1271" s="14">
        <f>Таблица1[[#This Row],[Т3]]+Таблица1[[#This Row],[Y6, мм]]</f>
        <v>59111.523397961093</v>
      </c>
      <c r="CC1271" s="14">
        <f>Таблица1[[#This Row],[Т4]]+Таблица1[[#This Row],[Lдуг 6,мм]]</f>
        <v>22356.539113297109</v>
      </c>
      <c r="CD1271" s="14">
        <f>Таблица1[[#This Row],[Т5]]+Таблица1[[#This Row],[Lдуг 1,мм]]</f>
        <v>59247.397362587173</v>
      </c>
      <c r="CE1271" s="14">
        <f>Таблица1[[#This Row],[Т6]]+Таблица1[[#This Row],[Lпрям1, мм]]</f>
        <v>25797.928967284668</v>
      </c>
      <c r="CF1271" s="15">
        <f>Таблица1[[#This Row],[Т7]]+Таблица1[[#This Row],[Lдуг 2,мм]]</f>
        <v>59247.397362587173</v>
      </c>
      <c r="CG1271" s="14">
        <f>Таблица1[[#This Row],[Т8]]+Таблица1[[#This Row],[Lпрям2, мм]]</f>
        <v>25797.928967284668</v>
      </c>
      <c r="CH1271" s="14">
        <f>Таблица1[[#This Row],[Т9]]-Таблица1[[#This Row],[Т9]]</f>
        <v>0</v>
      </c>
      <c r="CI1271" s="50">
        <f>Таблица1[[#This Row],[Т9]]-Таблица1[[#This Row],[Т8]]</f>
        <v>33449.468395302509</v>
      </c>
      <c r="CJ1271" s="54">
        <f>Таблица1[[#This Row],[Т9]]-Таблица1[[#This Row],[Т7]]</f>
        <v>0</v>
      </c>
      <c r="CK1271" s="14">
        <f>Таблица1[[#This Row],[Т9]]-Таблица1[[#This Row],[Т6]]</f>
        <v>36890.85824929006</v>
      </c>
      <c r="CL1271" s="14">
        <f>Таблица1[[#This Row],[Т9]]-Таблица1[[#This Row],[Т5]]</f>
        <v>135.87396462608012</v>
      </c>
      <c r="CM1271" s="14">
        <f>Таблица1[[#This Row],[Т9]]-Таблица1[[#This Row],[Т4]]</f>
        <v>38019.333769627126</v>
      </c>
      <c r="CN1271" s="14">
        <f>Таблица1[[#This Row],[Т9]]-Таблица1[[#This Row],[Т3]]</f>
        <v>367.91415524564218</v>
      </c>
      <c r="CO1271" s="14">
        <f>Таблица1[[#This Row],[Т9]]-Таблица1[[#This Row],[Т2]]</f>
        <v>43499.865951815278</v>
      </c>
      <c r="CP1271" s="14">
        <f>Таблица1[[#This Row],[Т9]]-Таблица1[[#This Row],[Т1]]</f>
        <v>653.22732542087761</v>
      </c>
      <c r="CQ1271" s="14">
        <f>Таблица1[[#This Row],[Т9]]-Таблица1[[#This Row],[угол обхв6]]</f>
        <v>46536.329054272312</v>
      </c>
      <c r="CR1271" s="14">
        <f>Таблица1[[#This Row],[Т9]]-Таблица1[[#This Row],[угол обхв5]]</f>
        <v>1120.3741183479724</v>
      </c>
      <c r="CS1271" s="14">
        <f>Таблица1[[#This Row],[Т9]]-Таблица1[[#This Row],[угол обхв4]]</f>
        <v>59247.397362587173</v>
      </c>
      <c r="CT1271" s="14">
        <f>Таблица1[[#This Row],[Lкан_прям, мм]]+Таблица1[[#This Row],[Lкан_дуг, мм]]+Таблица1[[#This Row],[Lкан_леб,мм]]</f>
        <v>85045.326329871838</v>
      </c>
      <c r="CU1271" s="16">
        <f>Таблица1[[#This Row],[Lкан_леб,мм]]</f>
        <v>58127.023244239201</v>
      </c>
      <c r="CV1271" s="14">
        <f>2534431-(Таблица1[[#This Row],[Т23]]+Таблица1[[#This Row],[угол обхв3]])</f>
        <v>2449182.6969143674</v>
      </c>
      <c r="CW1271" s="50">
        <f>SUM(X1271:AC1271,AD1271:AI1271)-Таблица1[[#This Row],[lподв_min, мм]]</f>
        <v>23476.913230459504</v>
      </c>
      <c r="CX1271" s="17">
        <f>CW1710-Таблица1[[#This Row],[Суммарная длина каната]]</f>
        <v>-2426680.5250266725</v>
      </c>
    </row>
    <row r="1272" spans="1:102" x14ac:dyDescent="0.25">
      <c r="A1272" s="21">
        <v>1271</v>
      </c>
      <c r="B1272" s="10">
        <v>31.298367346938772</v>
      </c>
      <c r="C1272" s="10">
        <v>82.829795918367381</v>
      </c>
      <c r="D1272" s="11">
        <v>13727.805794468586</v>
      </c>
      <c r="E1272" s="11">
        <v>8969.7535694114777</v>
      </c>
      <c r="F1272" s="11">
        <v>12833.797087130552</v>
      </c>
      <c r="G1272" s="11">
        <v>8861.8766432234479</v>
      </c>
      <c r="H1272" s="11">
        <v>13319.805304468588</v>
      </c>
      <c r="I1272" s="11">
        <v>5456.5632337008283</v>
      </c>
      <c r="J1272" s="11">
        <v>3513.1903357106485</v>
      </c>
      <c r="K1272" s="11">
        <v>25836.155353804683</v>
      </c>
      <c r="L1272" s="11">
        <v>1082.1477318279403</v>
      </c>
      <c r="M1272" s="11">
        <v>58127.023244239201</v>
      </c>
      <c r="N1272" s="11">
        <v>9261.8383350579588</v>
      </c>
      <c r="O1272" s="11">
        <v>17248.266737792841</v>
      </c>
      <c r="P1272" s="43">
        <v>11735.558419739718</v>
      </c>
      <c r="Q1272" s="11">
        <v>15545.900343768473</v>
      </c>
      <c r="R1272" s="11">
        <v>13263.54796298033</v>
      </c>
      <c r="S1272" s="11">
        <v>10282.680705966215</v>
      </c>
      <c r="T1272" s="11">
        <v>13727.805794468586</v>
      </c>
      <c r="U1272" s="11">
        <v>8969.7535694114777</v>
      </c>
      <c r="V1272" s="11">
        <v>12857.448878253828</v>
      </c>
      <c r="W1272" s="11">
        <v>8723.4512381250315</v>
      </c>
      <c r="X1272" s="12">
        <v>0</v>
      </c>
      <c r="Y1272" s="12">
        <v>453.66305160475355</v>
      </c>
      <c r="Z1272" s="12">
        <v>279.68371824967613</v>
      </c>
      <c r="AA1272" s="44">
        <v>232.0401906195587</v>
      </c>
      <c r="AB1272" s="45">
        <v>116.76077135395209</v>
      </c>
      <c r="AC1272" s="12">
        <v>0</v>
      </c>
      <c r="AD1272" s="12">
        <v>12711.068308314858</v>
      </c>
      <c r="AE1272" s="12">
        <v>3002.8890084153077</v>
      </c>
      <c r="AF1272" s="12">
        <v>5480.5321821881489</v>
      </c>
      <c r="AG1272" s="44">
        <v>1128.4755203370607</v>
      </c>
      <c r="AH1272" s="45">
        <v>3513.1903345493088</v>
      </c>
      <c r="AI1272" s="12">
        <v>0</v>
      </c>
      <c r="AJ1272" s="12">
        <v>-29.173282076932974</v>
      </c>
      <c r="AK1272" s="12">
        <v>34.534997771052439</v>
      </c>
      <c r="AL1272" s="12">
        <v>73.811215060837938</v>
      </c>
      <c r="AM1272" s="44">
        <v>106.39681211944536</v>
      </c>
      <c r="AN1272" s="45">
        <v>89.99999983691238</v>
      </c>
      <c r="AO1272" s="12">
        <v>0</v>
      </c>
      <c r="AP1272" s="12">
        <v>-2035.7049756011722</v>
      </c>
      <c r="AQ1272" s="12">
        <v>9493.1374229747926</v>
      </c>
      <c r="AR1272" s="12">
        <v>12127.380516725554</v>
      </c>
      <c r="AS1272" s="44">
        <v>13654.954473340304</v>
      </c>
      <c r="AT1272" s="45">
        <v>13319.805794468588</v>
      </c>
      <c r="AU1272" s="12">
        <v>0</v>
      </c>
      <c r="AV1272" s="12">
        <v>11408.469080131455</v>
      </c>
      <c r="AW1272" s="12">
        <v>17584.36900188644</v>
      </c>
      <c r="AX1272" s="12">
        <v>15659.652022057728</v>
      </c>
      <c r="AY1272" s="44">
        <v>10167.507168867502</v>
      </c>
      <c r="AZ1272" s="45">
        <v>8969.7535682501384</v>
      </c>
      <c r="BA1272" s="12">
        <v>0</v>
      </c>
      <c r="BB1272" s="12">
        <v>9062.9576951402378</v>
      </c>
      <c r="BC1272" s="12">
        <v>11966.85750765655</v>
      </c>
      <c r="BD1272" s="12">
        <v>13655.370059966166</v>
      </c>
      <c r="BE1272" s="44">
        <v>13336.399284108615</v>
      </c>
      <c r="BF1272" s="45">
        <v>13319.805804468588</v>
      </c>
      <c r="BG1272" s="12">
        <v>0</v>
      </c>
      <c r="BH1272" s="12">
        <v>17604.511725218515</v>
      </c>
      <c r="BI1272" s="12">
        <v>15882.002607862069</v>
      </c>
      <c r="BJ1272" s="12">
        <v>10396.43238425547</v>
      </c>
      <c r="BK1272" s="44">
        <v>9084.9271065101893</v>
      </c>
      <c r="BL1272" s="45">
        <v>5456.5632337008301</v>
      </c>
      <c r="BM1272" s="12">
        <v>0</v>
      </c>
      <c r="BN1272" s="12">
        <v>0</v>
      </c>
      <c r="BO1272" s="12">
        <v>63.708279847985409</v>
      </c>
      <c r="BP1272" s="12">
        <v>39.2762172897855</v>
      </c>
      <c r="BQ1272" s="48">
        <v>32.585597058607419</v>
      </c>
      <c r="BR1272" s="49">
        <v>16.396812282532984</v>
      </c>
      <c r="BS1272" s="13">
        <v>0</v>
      </c>
      <c r="BT1272" s="12">
        <v>202.97675576079348</v>
      </c>
      <c r="BV1272" s="14">
        <f>Таблица1[[#This Row],[Lкан_леб,мм]]</f>
        <v>58127.023244239201</v>
      </c>
      <c r="BW1272" s="50">
        <f>Таблица1[[#This Row],[угол обхв4]]+Таблица1[[#This Row],[Lдуг 3,мм]]</f>
        <v>12711.068308314858</v>
      </c>
      <c r="BX1272" s="54">
        <f>Таблица1[[#This Row],[угол обхв5]]+Таблица1[[#This Row],[Y5, мм]]</f>
        <v>58580.686295843952</v>
      </c>
      <c r="BY1272" s="14">
        <f>Таблица1[[#This Row],[угол обхв6]]+Таблица1[[#This Row],[Lдуг 4,мм]]</f>
        <v>15713.957316730166</v>
      </c>
      <c r="BZ1272" s="14">
        <f>Таблица1[[#This Row],[Т1]]+Таблица1[[#This Row],[X6, мм]]</f>
        <v>58860.370014093627</v>
      </c>
      <c r="CA1272" s="14">
        <f>Таблица1[[#This Row],[Т2]]+Таблица1[[#This Row],[Lдуг 5,мм]]</f>
        <v>21194.489498918316</v>
      </c>
      <c r="CB1272" s="14">
        <f>Таблица1[[#This Row],[Т3]]+Таблица1[[#This Row],[Y6, мм]]</f>
        <v>59092.410204713189</v>
      </c>
      <c r="CC1272" s="14">
        <f>Таблица1[[#This Row],[Т4]]+Таблица1[[#This Row],[Lдуг 6,мм]]</f>
        <v>22322.965019255378</v>
      </c>
      <c r="CD1272" s="14">
        <f>Таблица1[[#This Row],[Т5]]+Таблица1[[#This Row],[Lдуг 1,мм]]</f>
        <v>59209.170976067144</v>
      </c>
      <c r="CE1272" s="14">
        <f>Таблица1[[#This Row],[Т6]]+Таблица1[[#This Row],[Lпрям1, мм]]</f>
        <v>25836.155353804686</v>
      </c>
      <c r="CF1272" s="15">
        <f>Таблица1[[#This Row],[Т7]]+Таблица1[[#This Row],[Lдуг 2,мм]]</f>
        <v>59209.170976067144</v>
      </c>
      <c r="CG1272" s="14">
        <f>Таблица1[[#This Row],[Т8]]+Таблица1[[#This Row],[Lпрям2, мм]]</f>
        <v>25836.155353804686</v>
      </c>
      <c r="CH1272" s="14">
        <f>Таблица1[[#This Row],[Т9]]-Таблица1[[#This Row],[Т9]]</f>
        <v>0</v>
      </c>
      <c r="CI1272" s="50">
        <f>Таблица1[[#This Row],[Т9]]-Таблица1[[#This Row],[Т8]]</f>
        <v>33373.015622262457</v>
      </c>
      <c r="CJ1272" s="54">
        <f>Таблица1[[#This Row],[Т9]]-Таблица1[[#This Row],[Т7]]</f>
        <v>0</v>
      </c>
      <c r="CK1272" s="14">
        <f>Таблица1[[#This Row],[Т9]]-Таблица1[[#This Row],[Т6]]</f>
        <v>36886.205956811769</v>
      </c>
      <c r="CL1272" s="14">
        <f>Таблица1[[#This Row],[Т9]]-Таблица1[[#This Row],[Т5]]</f>
        <v>116.76077135395462</v>
      </c>
      <c r="CM1272" s="14">
        <f>Таблица1[[#This Row],[Т9]]-Таблица1[[#This Row],[Т4]]</f>
        <v>38014.681477148828</v>
      </c>
      <c r="CN1272" s="14">
        <f>Таблица1[[#This Row],[Т9]]-Таблица1[[#This Row],[Т3]]</f>
        <v>348.80096197351668</v>
      </c>
      <c r="CO1272" s="14">
        <f>Таблица1[[#This Row],[Т9]]-Таблица1[[#This Row],[Т2]]</f>
        <v>43495.21365933698</v>
      </c>
      <c r="CP1272" s="14">
        <f>Таблица1[[#This Row],[Т9]]-Таблица1[[#This Row],[Т1]]</f>
        <v>628.48468022319139</v>
      </c>
      <c r="CQ1272" s="14">
        <f>Таблица1[[#This Row],[Т9]]-Таблица1[[#This Row],[угол обхв6]]</f>
        <v>46498.10266775229</v>
      </c>
      <c r="CR1272" s="14">
        <f>Таблица1[[#This Row],[Т9]]-Таблица1[[#This Row],[угол обхв5]]</f>
        <v>1082.1477318279431</v>
      </c>
      <c r="CS1272" s="14">
        <f>Таблица1[[#This Row],[Т9]]-Таблица1[[#This Row],[угол обхв4]]</f>
        <v>59209.170976067144</v>
      </c>
      <c r="CT1272" s="14">
        <f>Таблица1[[#This Row],[Lкан_прям, мм]]+Таблица1[[#This Row],[Lкан_дуг, мм]]+Таблица1[[#This Row],[Lкан_леб,мм]]</f>
        <v>85045.326329871823</v>
      </c>
      <c r="CU1272" s="16">
        <f>Таблица1[[#This Row],[Lкан_леб,мм]]</f>
        <v>58127.023244239201</v>
      </c>
      <c r="CV1272" s="14">
        <f>2534431-(Таблица1[[#This Row],[Т23]]+Таблица1[[#This Row],[угол обхв3]])</f>
        <v>2449182.6969143674</v>
      </c>
      <c r="CW1272" s="50">
        <f>SUM(X1272:AC1272,AD1272:AI1272)-Таблица1[[#This Row],[lподв_min, мм]]</f>
        <v>23405.112749921977</v>
      </c>
      <c r="CX1272" s="17">
        <f>CW1711-Таблица1[[#This Row],[Суммарная длина каната]]</f>
        <v>-2426733.6888907165</v>
      </c>
    </row>
    <row r="1273" spans="1:102" x14ac:dyDescent="0.25">
      <c r="A1273" s="21">
        <v>1272</v>
      </c>
      <c r="B1273" s="10">
        <v>31.298367346938772</v>
      </c>
      <c r="C1273" s="10">
        <v>85.513877551020443</v>
      </c>
      <c r="D1273" s="11">
        <v>14059.410060472166</v>
      </c>
      <c r="E1273" s="11">
        <v>9172.3297177116656</v>
      </c>
      <c r="F1273" s="11">
        <v>13171.433909682179</v>
      </c>
      <c r="G1273" s="11">
        <v>9022.7056700849571</v>
      </c>
      <c r="H1273" s="11">
        <v>13651.409570472166</v>
      </c>
      <c r="I1273" s="11">
        <v>5585.976042105206</v>
      </c>
      <c r="J1273" s="11">
        <v>3586.3536756064595</v>
      </c>
      <c r="K1273" s="11">
        <v>25874.381740324177</v>
      </c>
      <c r="L1273" s="11">
        <v>1043.9213453084537</v>
      </c>
      <c r="M1273" s="11">
        <v>58127.023244239201</v>
      </c>
      <c r="N1273" s="11">
        <v>9261.8383350579588</v>
      </c>
      <c r="O1273" s="11">
        <v>17248.266737792841</v>
      </c>
      <c r="P1273" s="43">
        <v>11761.394419726088</v>
      </c>
      <c r="Q1273" s="11">
        <v>15647.967146944899</v>
      </c>
      <c r="R1273" s="11">
        <v>13534.178582974764</v>
      </c>
      <c r="S1273" s="11">
        <v>10462.075776068075</v>
      </c>
      <c r="T1273" s="11">
        <v>14059.410060472166</v>
      </c>
      <c r="U1273" s="11">
        <v>9172.3297177116656</v>
      </c>
      <c r="V1273" s="11">
        <v>13201.542066512766</v>
      </c>
      <c r="W1273" s="11">
        <v>8885.5397162470435</v>
      </c>
      <c r="X1273" s="12">
        <v>0</v>
      </c>
      <c r="Y1273" s="12">
        <v>440.08865470879931</v>
      </c>
      <c r="Z1273" s="12">
        <v>274.14492189773335</v>
      </c>
      <c r="AA1273" s="44">
        <v>232.04019061955825</v>
      </c>
      <c r="AB1273" s="45">
        <v>97.647578082362813</v>
      </c>
      <c r="AC1273" s="12">
        <v>0</v>
      </c>
      <c r="AD1273" s="12">
        <v>12711.068308314858</v>
      </c>
      <c r="AE1273" s="12">
        <v>2967.9520550153047</v>
      </c>
      <c r="AF1273" s="12">
        <v>5480.5321821881489</v>
      </c>
      <c r="AG1273" s="44">
        <v>1128.4755203370596</v>
      </c>
      <c r="AH1273" s="45">
        <v>3586.3536744688113</v>
      </c>
      <c r="AI1273" s="12">
        <v>0</v>
      </c>
      <c r="AJ1273" s="12">
        <v>-29.173282076932974</v>
      </c>
      <c r="AK1273" s="12">
        <v>32.628733919156211</v>
      </c>
      <c r="AL1273" s="12">
        <v>71.127133428184891</v>
      </c>
      <c r="AM1273" s="44">
        <v>103.71273048679225</v>
      </c>
      <c r="AN1273" s="45">
        <v>89.99999984023944</v>
      </c>
      <c r="AO1273" s="12">
        <v>0</v>
      </c>
      <c r="AP1273" s="12">
        <v>-2035.7049756011722</v>
      </c>
      <c r="AQ1273" s="12">
        <v>9481.8291640751067</v>
      </c>
      <c r="AR1273" s="12">
        <v>12147.459788741578</v>
      </c>
      <c r="AS1273" s="44">
        <v>13930.549144043182</v>
      </c>
      <c r="AT1273" s="45">
        <v>13651.410060472166</v>
      </c>
      <c r="AU1273" s="12">
        <v>0</v>
      </c>
      <c r="AV1273" s="12">
        <v>11408.469080131455</v>
      </c>
      <c r="AW1273" s="12">
        <v>17591.877033256103</v>
      </c>
      <c r="AX1273" s="12">
        <v>15779.94264030231</v>
      </c>
      <c r="AY1273" s="44">
        <v>10365.35774094376</v>
      </c>
      <c r="AZ1273" s="45">
        <v>9172.3297165740187</v>
      </c>
      <c r="BA1273" s="12">
        <v>0</v>
      </c>
      <c r="BB1273" s="12">
        <v>9062.9576951402378</v>
      </c>
      <c r="BC1273" s="12">
        <v>11981.385248743236</v>
      </c>
      <c r="BD1273" s="12">
        <v>13920.243951990255</v>
      </c>
      <c r="BE1273" s="44">
        <v>13663.039499403747</v>
      </c>
      <c r="BF1273" s="45">
        <v>13651.410070472166</v>
      </c>
      <c r="BG1273" s="12">
        <v>0</v>
      </c>
      <c r="BH1273" s="12">
        <v>17604.511725218515</v>
      </c>
      <c r="BI1273" s="12">
        <v>15991.577442408157</v>
      </c>
      <c r="BJ1273" s="12">
        <v>10594.051269425488</v>
      </c>
      <c r="BK1273" s="44">
        <v>9269.0477528359806</v>
      </c>
      <c r="BL1273" s="45">
        <v>5585.9760421052079</v>
      </c>
      <c r="BM1273" s="12">
        <v>0</v>
      </c>
      <c r="BN1273" s="12">
        <v>0</v>
      </c>
      <c r="BO1273" s="12">
        <v>61.802015996089182</v>
      </c>
      <c r="BP1273" s="12">
        <v>38.498399509028687</v>
      </c>
      <c r="BQ1273" s="48">
        <v>32.585597058607355</v>
      </c>
      <c r="BR1273" s="49">
        <v>13.712730646552817</v>
      </c>
      <c r="BS1273" s="13">
        <v>0</v>
      </c>
      <c r="BT1273" s="12">
        <v>202.97675576079348</v>
      </c>
      <c r="BV1273" s="14">
        <f>Таблица1[[#This Row],[Lкан_леб,мм]]</f>
        <v>58127.023244239201</v>
      </c>
      <c r="BW1273" s="50">
        <f>Таблица1[[#This Row],[угол обхв4]]+Таблица1[[#This Row],[Lдуг 3,мм]]</f>
        <v>12711.068308314858</v>
      </c>
      <c r="BX1273" s="54">
        <f>Таблица1[[#This Row],[угол обхв5]]+Таблица1[[#This Row],[Y5, мм]]</f>
        <v>58567.111898948002</v>
      </c>
      <c r="BY1273" s="14">
        <f>Таблица1[[#This Row],[угол обхв6]]+Таблица1[[#This Row],[Lдуг 4,мм]]</f>
        <v>15679.020363330163</v>
      </c>
      <c r="BZ1273" s="14">
        <f>Таблица1[[#This Row],[Т1]]+Таблица1[[#This Row],[X6, мм]]</f>
        <v>58841.256820845738</v>
      </c>
      <c r="CA1273" s="14">
        <f>Таблица1[[#This Row],[Т2]]+Таблица1[[#This Row],[Lдуг 5,мм]]</f>
        <v>21159.552545518312</v>
      </c>
      <c r="CB1273" s="14">
        <f>Таблица1[[#This Row],[Т3]]+Таблица1[[#This Row],[Y6, мм]]</f>
        <v>59073.297011465293</v>
      </c>
      <c r="CC1273" s="14">
        <f>Таблица1[[#This Row],[Т4]]+Таблица1[[#This Row],[Lдуг 6,мм]]</f>
        <v>22288.028065855371</v>
      </c>
      <c r="CD1273" s="14">
        <f>Таблица1[[#This Row],[Т5]]+Таблица1[[#This Row],[Lдуг 1,мм]]</f>
        <v>59170.944589547653</v>
      </c>
      <c r="CE1273" s="14">
        <f>Таблица1[[#This Row],[Т6]]+Таблица1[[#This Row],[Lпрям1, мм]]</f>
        <v>25874.381740324181</v>
      </c>
      <c r="CF1273" s="15">
        <f>Таблица1[[#This Row],[Т7]]+Таблица1[[#This Row],[Lдуг 2,мм]]</f>
        <v>59170.944589547653</v>
      </c>
      <c r="CG1273" s="14">
        <f>Таблица1[[#This Row],[Т8]]+Таблица1[[#This Row],[Lпрям2, мм]]</f>
        <v>25874.381740324181</v>
      </c>
      <c r="CH1273" s="14">
        <f>Таблица1[[#This Row],[Т9]]-Таблица1[[#This Row],[Т9]]</f>
        <v>0</v>
      </c>
      <c r="CI1273" s="50">
        <f>Таблица1[[#This Row],[Т9]]-Таблица1[[#This Row],[Т8]]</f>
        <v>33296.562849223468</v>
      </c>
      <c r="CJ1273" s="54">
        <f>Таблица1[[#This Row],[Т9]]-Таблица1[[#This Row],[Т7]]</f>
        <v>0</v>
      </c>
      <c r="CK1273" s="14">
        <f>Таблица1[[#This Row],[Т9]]-Таблица1[[#This Row],[Т6]]</f>
        <v>36882.916523692285</v>
      </c>
      <c r="CL1273" s="14">
        <f>Таблица1[[#This Row],[Т9]]-Таблица1[[#This Row],[Т5]]</f>
        <v>97.647578082360269</v>
      </c>
      <c r="CM1273" s="14">
        <f>Таблица1[[#This Row],[Т9]]-Таблица1[[#This Row],[Т4]]</f>
        <v>38011.392044029344</v>
      </c>
      <c r="CN1273" s="14">
        <f>Таблица1[[#This Row],[Т9]]-Таблица1[[#This Row],[Т3]]</f>
        <v>329.68776870191505</v>
      </c>
      <c r="CO1273" s="14">
        <f>Таблица1[[#This Row],[Т9]]-Таблица1[[#This Row],[Т2]]</f>
        <v>43491.924226217488</v>
      </c>
      <c r="CP1273" s="14">
        <f>Таблица1[[#This Row],[Т9]]-Таблица1[[#This Row],[Т1]]</f>
        <v>603.83269059965096</v>
      </c>
      <c r="CQ1273" s="14">
        <f>Таблица1[[#This Row],[Т9]]-Таблица1[[#This Row],[угол обхв6]]</f>
        <v>46459.876281232791</v>
      </c>
      <c r="CR1273" s="14">
        <f>Таблица1[[#This Row],[Т9]]-Таблица1[[#This Row],[угол обхв5]]</f>
        <v>1043.9213453084521</v>
      </c>
      <c r="CS1273" s="14">
        <f>Таблица1[[#This Row],[Т9]]-Таблица1[[#This Row],[угол обхв4]]</f>
        <v>59170.944589547653</v>
      </c>
      <c r="CT1273" s="14">
        <f>Таблица1[[#This Row],[Lкан_прям, мм]]+Таблица1[[#This Row],[Lкан_дуг, мм]]+Таблица1[[#This Row],[Lкан_леб,мм]]</f>
        <v>85045.326329871838</v>
      </c>
      <c r="CU1273" s="16">
        <f>Таблица1[[#This Row],[Lкан_леб,мм]]</f>
        <v>58127.023244239201</v>
      </c>
      <c r="CV1273" s="14">
        <f>2534431-(Таблица1[[#This Row],[Т23]]+Таблица1[[#This Row],[угол обхв3]])</f>
        <v>2449182.6969143674</v>
      </c>
      <c r="CW1273" s="50">
        <f>SUM(X1273:AC1273,AD1273:AI1273)-Таблица1[[#This Row],[lподв_min, мм]]</f>
        <v>23331.949410026173</v>
      </c>
      <c r="CX1273" s="17">
        <f>CW1712-Таблица1[[#This Row],[Суммарная длина каната]]</f>
        <v>-2426787.069394181</v>
      </c>
    </row>
    <row r="1274" spans="1:102" x14ac:dyDescent="0.25">
      <c r="A1274" s="21">
        <v>1273</v>
      </c>
      <c r="B1274" s="10">
        <v>31.298367346938772</v>
      </c>
      <c r="C1274" s="10">
        <v>88.197959183673518</v>
      </c>
      <c r="D1274" s="11">
        <v>14381.164107213817</v>
      </c>
      <c r="E1274" s="11">
        <v>9390.2122973211535</v>
      </c>
      <c r="F1274" s="11">
        <v>13501.168867800641</v>
      </c>
      <c r="G1274" s="11">
        <v>9199.1694261897046</v>
      </c>
      <c r="H1274" s="11">
        <v>13973.163617213819</v>
      </c>
      <c r="I1274" s="11">
        <v>5729.3617610255651</v>
      </c>
      <c r="J1274" s="11">
        <v>3660.8505362955893</v>
      </c>
      <c r="K1274" s="11">
        <v>25912.60812684313</v>
      </c>
      <c r="L1274" s="11">
        <v>1005.6949587895087</v>
      </c>
      <c r="M1274" s="11">
        <v>58127.023244239201</v>
      </c>
      <c r="N1274" s="11">
        <v>9261.8383350579588</v>
      </c>
      <c r="O1274" s="11">
        <v>17248.266737792841</v>
      </c>
      <c r="P1274" s="43">
        <v>11782.422396534552</v>
      </c>
      <c r="Q1274" s="11">
        <v>15751.131847289995</v>
      </c>
      <c r="R1274" s="11">
        <v>13796.111421511474</v>
      </c>
      <c r="S1274" s="11">
        <v>10653.947378322102</v>
      </c>
      <c r="T1274" s="11">
        <v>14381.164107213817</v>
      </c>
      <c r="U1274" s="11">
        <v>9390.2122973211535</v>
      </c>
      <c r="V1274" s="11">
        <v>13537.667328459858</v>
      </c>
      <c r="W1274" s="11">
        <v>9063.5638865922847</v>
      </c>
      <c r="X1274" s="12">
        <v>0</v>
      </c>
      <c r="Y1274" s="12">
        <v>426.41666644688576</v>
      </c>
      <c r="Z1274" s="12">
        <v>268.70371691174961</v>
      </c>
      <c r="AA1274" s="44">
        <v>232.0401906195585</v>
      </c>
      <c r="AB1274" s="45">
        <v>78.534384811314993</v>
      </c>
      <c r="AC1274" s="12">
        <v>0</v>
      </c>
      <c r="AD1274" s="12">
        <v>12711.068308314858</v>
      </c>
      <c r="AE1274" s="12">
        <v>2931.681580821969</v>
      </c>
      <c r="AF1274" s="12">
        <v>5480.5321821881498</v>
      </c>
      <c r="AG1274" s="44">
        <v>1128.4755203370614</v>
      </c>
      <c r="AH1274" s="45">
        <v>3660.8505351810923</v>
      </c>
      <c r="AI1274" s="12">
        <v>0</v>
      </c>
      <c r="AJ1274" s="12">
        <v>-29.173282076932974</v>
      </c>
      <c r="AK1274" s="12">
        <v>30.70876523052863</v>
      </c>
      <c r="AL1274" s="12">
        <v>68.443051795531801</v>
      </c>
      <c r="AM1274" s="44">
        <v>101.02864885413921</v>
      </c>
      <c r="AN1274" s="45">
        <v>89.999999843490514</v>
      </c>
      <c r="AO1274" s="12">
        <v>0</v>
      </c>
      <c r="AP1274" s="12">
        <v>-2035.7049756011722</v>
      </c>
      <c r="AQ1274" s="12">
        <v>9470.1935122780924</v>
      </c>
      <c r="AR1274" s="12">
        <v>12161.883951399208</v>
      </c>
      <c r="AS1274" s="44">
        <v>14196.576335947984</v>
      </c>
      <c r="AT1274" s="45">
        <v>13973.164107213819</v>
      </c>
      <c r="AU1274" s="12">
        <v>0</v>
      </c>
      <c r="AV1274" s="12">
        <v>11408.469080131455</v>
      </c>
      <c r="AW1274" s="12">
        <v>17599.054594090016</v>
      </c>
      <c r="AX1274" s="12">
        <v>15901.041581395883</v>
      </c>
      <c r="AY1274" s="44">
        <v>10575.897059262166</v>
      </c>
      <c r="AZ1274" s="45">
        <v>9390.2122962066587</v>
      </c>
      <c r="BA1274" s="12">
        <v>0</v>
      </c>
      <c r="BB1274" s="12">
        <v>9062.9576951402378</v>
      </c>
      <c r="BC1274" s="12">
        <v>11990.777573754684</v>
      </c>
      <c r="BD1274" s="12">
        <v>14175.57297637613</v>
      </c>
      <c r="BE1274" s="44">
        <v>13980.699192777309</v>
      </c>
      <c r="BF1274" s="45">
        <v>13973.164117213819</v>
      </c>
      <c r="BG1274" s="12">
        <v>0</v>
      </c>
      <c r="BH1274" s="12">
        <v>17604.511725218515</v>
      </c>
      <c r="BI1274" s="12">
        <v>16101.919703587171</v>
      </c>
      <c r="BJ1274" s="12">
        <v>10803.857112427992</v>
      </c>
      <c r="BK1274" s="44">
        <v>9468.262616381091</v>
      </c>
      <c r="BL1274" s="45">
        <v>5729.3617610255669</v>
      </c>
      <c r="BM1274" s="12">
        <v>0</v>
      </c>
      <c r="BN1274" s="12">
        <v>0</v>
      </c>
      <c r="BO1274" s="12">
        <v>59.882047307461605</v>
      </c>
      <c r="BP1274" s="12">
        <v>37.734286565003174</v>
      </c>
      <c r="BQ1274" s="48">
        <v>32.585597058607398</v>
      </c>
      <c r="BR1274" s="49">
        <v>11.028649010648691</v>
      </c>
      <c r="BS1274" s="13">
        <v>0</v>
      </c>
      <c r="BT1274" s="12">
        <v>202.97675576079348</v>
      </c>
      <c r="BV1274" s="14">
        <f>Таблица1[[#This Row],[Lкан_леб,мм]]</f>
        <v>58127.023244239201</v>
      </c>
      <c r="BW1274" s="50">
        <f>Таблица1[[#This Row],[угол обхв4]]+Таблица1[[#This Row],[Lдуг 3,мм]]</f>
        <v>12711.068308314858</v>
      </c>
      <c r="BX1274" s="54">
        <f>Таблица1[[#This Row],[угол обхв5]]+Таблица1[[#This Row],[Y5, мм]]</f>
        <v>58553.439910686087</v>
      </c>
      <c r="BY1274" s="14">
        <f>Таблица1[[#This Row],[угол обхв6]]+Таблица1[[#This Row],[Lдуг 4,мм]]</f>
        <v>15642.749889136827</v>
      </c>
      <c r="BZ1274" s="14">
        <f>Таблица1[[#This Row],[Т1]]+Таблица1[[#This Row],[X6, мм]]</f>
        <v>58822.143627597834</v>
      </c>
      <c r="CA1274" s="14">
        <f>Таблица1[[#This Row],[Т2]]+Таблица1[[#This Row],[Lдуг 5,мм]]</f>
        <v>21123.282071324975</v>
      </c>
      <c r="CB1274" s="14">
        <f>Таблица1[[#This Row],[Т3]]+Таблица1[[#This Row],[Y6, мм]]</f>
        <v>59054.183818217396</v>
      </c>
      <c r="CC1274" s="14">
        <f>Таблица1[[#This Row],[Т4]]+Таблица1[[#This Row],[Lдуг 6,мм]]</f>
        <v>22251.757591662037</v>
      </c>
      <c r="CD1274" s="14">
        <f>Таблица1[[#This Row],[Т5]]+Таблица1[[#This Row],[Lдуг 1,мм]]</f>
        <v>59132.718203028708</v>
      </c>
      <c r="CE1274" s="14">
        <f>Таблица1[[#This Row],[Т6]]+Таблица1[[#This Row],[Lпрям1, мм]]</f>
        <v>25912.60812684313</v>
      </c>
      <c r="CF1274" s="15">
        <f>Таблица1[[#This Row],[Т7]]+Таблица1[[#This Row],[Lдуг 2,мм]]</f>
        <v>59132.718203028708</v>
      </c>
      <c r="CG1274" s="14">
        <f>Таблица1[[#This Row],[Т8]]+Таблица1[[#This Row],[Lпрям2, мм]]</f>
        <v>25912.60812684313</v>
      </c>
      <c r="CH1274" s="14">
        <f>Таблица1[[#This Row],[Т9]]-Таблица1[[#This Row],[Т9]]</f>
        <v>0</v>
      </c>
      <c r="CI1274" s="50">
        <f>Таблица1[[#This Row],[Т9]]-Таблица1[[#This Row],[Т8]]</f>
        <v>33220.110076185578</v>
      </c>
      <c r="CJ1274" s="54">
        <f>Таблица1[[#This Row],[Т9]]-Таблица1[[#This Row],[Т7]]</f>
        <v>0</v>
      </c>
      <c r="CK1274" s="14">
        <f>Таблица1[[#This Row],[Т9]]-Таблица1[[#This Row],[Т6]]</f>
        <v>36880.960611366667</v>
      </c>
      <c r="CL1274" s="14">
        <f>Таблица1[[#This Row],[Т9]]-Таблица1[[#This Row],[Т5]]</f>
        <v>78.534384811311611</v>
      </c>
      <c r="CM1274" s="14">
        <f>Таблица1[[#This Row],[Т9]]-Таблица1[[#This Row],[Т4]]</f>
        <v>38009.436131703733</v>
      </c>
      <c r="CN1274" s="14">
        <f>Таблица1[[#This Row],[Т9]]-Таблица1[[#This Row],[Т3]]</f>
        <v>310.57457543087367</v>
      </c>
      <c r="CO1274" s="14">
        <f>Таблица1[[#This Row],[Т9]]-Таблица1[[#This Row],[Т2]]</f>
        <v>43489.968313891877</v>
      </c>
      <c r="CP1274" s="14">
        <f>Таблица1[[#This Row],[Т9]]-Таблица1[[#This Row],[Т1]]</f>
        <v>579.27829234262026</v>
      </c>
      <c r="CQ1274" s="14">
        <f>Таблица1[[#This Row],[Т9]]-Таблица1[[#This Row],[угол обхв6]]</f>
        <v>46421.649894713846</v>
      </c>
      <c r="CR1274" s="14">
        <f>Таблица1[[#This Row],[Т9]]-Таблица1[[#This Row],[угол обхв5]]</f>
        <v>1005.6949587895069</v>
      </c>
      <c r="CS1274" s="14">
        <f>Таблица1[[#This Row],[Т9]]-Таблица1[[#This Row],[угол обхв4]]</f>
        <v>59132.718203028708</v>
      </c>
      <c r="CT1274" s="14">
        <f>Таблица1[[#This Row],[Lкан_прям, мм]]+Таблица1[[#This Row],[Lкан_дуг, мм]]+Таблица1[[#This Row],[Lкан_леб,мм]]</f>
        <v>85045.326329871838</v>
      </c>
      <c r="CU1274" s="16">
        <f>Таблица1[[#This Row],[Lкан_леб,мм]]</f>
        <v>58127.023244239201</v>
      </c>
      <c r="CV1274" s="14">
        <f>2534431-(Таблица1[[#This Row],[Т23]]+Таблица1[[#This Row],[угол обхв3]])</f>
        <v>2449182.6969143674</v>
      </c>
      <c r="CW1274" s="50">
        <f>SUM(X1274:AC1274,AD1274:AI1274)-Таблица1[[#This Row],[lподв_min, мм]]</f>
        <v>23257.452549337053</v>
      </c>
      <c r="CX1274" s="17">
        <f>CW1713-Таблица1[[#This Row],[Суммарная длина каната]]</f>
        <v>-2426840.5624778513</v>
      </c>
    </row>
    <row r="1275" spans="1:102" x14ac:dyDescent="0.25">
      <c r="A1275" s="21">
        <v>1274</v>
      </c>
      <c r="B1275" s="10">
        <v>31.298367346938772</v>
      </c>
      <c r="C1275" s="10">
        <v>90.88204081632658</v>
      </c>
      <c r="D1275" s="11">
        <v>14692.361957342586</v>
      </c>
      <c r="E1275" s="11">
        <v>9622.9232406975752</v>
      </c>
      <c r="F1275" s="11">
        <v>13822.278472800692</v>
      </c>
      <c r="G1275" s="11">
        <v>9390.8807231982282</v>
      </c>
      <c r="H1275" s="11">
        <v>14284.361467342585</v>
      </c>
      <c r="I1275" s="11">
        <v>5886.2733007770667</v>
      </c>
      <c r="J1275" s="11">
        <v>3736.649939920509</v>
      </c>
      <c r="K1275" s="11">
        <v>25950.834513361526</v>
      </c>
      <c r="L1275" s="11">
        <v>967.4685722711074</v>
      </c>
      <c r="M1275" s="11">
        <v>58127.023244239201</v>
      </c>
      <c r="N1275" s="11">
        <v>9261.8383350579588</v>
      </c>
      <c r="O1275" s="11">
        <v>17248.266737792841</v>
      </c>
      <c r="P1275" s="43">
        <v>11798.596211583441</v>
      </c>
      <c r="Q1275" s="11">
        <v>15855.168085749077</v>
      </c>
      <c r="R1275" s="11">
        <v>14048.77175807536</v>
      </c>
      <c r="S1275" s="11">
        <v>10857.874517229235</v>
      </c>
      <c r="T1275" s="11">
        <v>14692.361957342586</v>
      </c>
      <c r="U1275" s="11">
        <v>9622.9232406975752</v>
      </c>
      <c r="V1275" s="11">
        <v>13865.087154110623</v>
      </c>
      <c r="W1275" s="11">
        <v>9257.1331370349453</v>
      </c>
      <c r="X1275" s="12">
        <v>0</v>
      </c>
      <c r="Y1275" s="12">
        <v>412.6396698258809</v>
      </c>
      <c r="Z1275" s="12">
        <v>263.36752028485739</v>
      </c>
      <c r="AA1275" s="44">
        <v>232.04019061955887</v>
      </c>
      <c r="AB1275" s="45">
        <v>59.421191540810305</v>
      </c>
      <c r="AC1275" s="12">
        <v>0</v>
      </c>
      <c r="AD1275" s="12">
        <v>12711.068308314858</v>
      </c>
      <c r="AE1275" s="12">
        <v>2894.1085636928383</v>
      </c>
      <c r="AF1275" s="12">
        <v>5480.5321821881507</v>
      </c>
      <c r="AG1275" s="44">
        <v>1128.4755203370605</v>
      </c>
      <c r="AH1275" s="45">
        <v>3736.6499388286202</v>
      </c>
      <c r="AI1275" s="12">
        <v>0</v>
      </c>
      <c r="AJ1275" s="12">
        <v>-29.173282076932974</v>
      </c>
      <c r="AK1275" s="12">
        <v>28.774050130652224</v>
      </c>
      <c r="AL1275" s="12">
        <v>65.758970162878754</v>
      </c>
      <c r="AM1275" s="44">
        <v>98.344567221486201</v>
      </c>
      <c r="AN1275" s="45">
        <v>89.999999846665361</v>
      </c>
      <c r="AO1275" s="12">
        <v>0</v>
      </c>
      <c r="AP1275" s="12">
        <v>-2035.7049756011722</v>
      </c>
      <c r="AQ1275" s="12">
        <v>9458.2318833734389</v>
      </c>
      <c r="AR1275" s="12">
        <v>12170.621355890145</v>
      </c>
      <c r="AS1275" s="44">
        <v>14452.452344905143</v>
      </c>
      <c r="AT1275" s="45">
        <v>14284.361957342586</v>
      </c>
      <c r="AU1275" s="12">
        <v>0</v>
      </c>
      <c r="AV1275" s="12">
        <v>11408.469080131455</v>
      </c>
      <c r="AW1275" s="12">
        <v>17605.888848658564</v>
      </c>
      <c r="AX1275" s="12">
        <v>16022.683135829882</v>
      </c>
      <c r="AY1275" s="44">
        <v>10798.663168513296</v>
      </c>
      <c r="AZ1275" s="45">
        <v>9622.9232396056887</v>
      </c>
      <c r="BA1275" s="12">
        <v>0</v>
      </c>
      <c r="BB1275" s="12">
        <v>9062.9576951402378</v>
      </c>
      <c r="BC1275" s="12">
        <v>11994.989759898921</v>
      </c>
      <c r="BD1275" s="12">
        <v>14420.796902382064</v>
      </c>
      <c r="BE1275" s="44">
        <v>14288.681370512801</v>
      </c>
      <c r="BF1275" s="45">
        <v>14284.361967342587</v>
      </c>
      <c r="BG1275" s="12">
        <v>0</v>
      </c>
      <c r="BH1275" s="12">
        <v>17604.511725218515</v>
      </c>
      <c r="BI1275" s="12">
        <v>16212.7901966148</v>
      </c>
      <c r="BJ1275" s="12">
        <v>11025.389567310038</v>
      </c>
      <c r="BK1275" s="44">
        <v>9682.1345894135138</v>
      </c>
      <c r="BL1275" s="45">
        <v>5886.2733007770685</v>
      </c>
      <c r="BM1275" s="12">
        <v>0</v>
      </c>
      <c r="BN1275" s="12">
        <v>0</v>
      </c>
      <c r="BO1275" s="12">
        <v>57.947332207585205</v>
      </c>
      <c r="BP1275" s="12">
        <v>36.984920032226526</v>
      </c>
      <c r="BQ1275" s="48">
        <v>32.585597058607448</v>
      </c>
      <c r="BR1275" s="49">
        <v>8.3445673748208335</v>
      </c>
      <c r="BS1275" s="13">
        <v>0</v>
      </c>
      <c r="BT1275" s="12">
        <v>202.97675576079348</v>
      </c>
      <c r="BV1275" s="14">
        <f>Таблица1[[#This Row],[Lкан_леб,мм]]</f>
        <v>58127.023244239201</v>
      </c>
      <c r="BW1275" s="50">
        <f>Таблица1[[#This Row],[угол обхв4]]+Таблица1[[#This Row],[Lдуг 3,мм]]</f>
        <v>12711.068308314858</v>
      </c>
      <c r="BX1275" s="54">
        <f>Таблица1[[#This Row],[угол обхв5]]+Таблица1[[#This Row],[Y5, мм]]</f>
        <v>58539.662914065084</v>
      </c>
      <c r="BY1275" s="14">
        <f>Таблица1[[#This Row],[угол обхв6]]+Таблица1[[#This Row],[Lдуг 4,мм]]</f>
        <v>15605.176872007696</v>
      </c>
      <c r="BZ1275" s="14">
        <f>Таблица1[[#This Row],[Т1]]+Таблица1[[#This Row],[X6, мм]]</f>
        <v>58803.030434349945</v>
      </c>
      <c r="CA1275" s="14">
        <f>Таблица1[[#This Row],[Т2]]+Таблица1[[#This Row],[Lдуг 5,мм]]</f>
        <v>21085.709054195846</v>
      </c>
      <c r="CB1275" s="14">
        <f>Таблица1[[#This Row],[Т3]]+Таблица1[[#This Row],[Y6, мм]]</f>
        <v>59035.070624969507</v>
      </c>
      <c r="CC1275" s="14">
        <f>Таблица1[[#This Row],[Т4]]+Таблица1[[#This Row],[Lдуг 6,мм]]</f>
        <v>22214.184574532905</v>
      </c>
      <c r="CD1275" s="14">
        <f>Таблица1[[#This Row],[Т5]]+Таблица1[[#This Row],[Lдуг 1,мм]]</f>
        <v>59094.491816510315</v>
      </c>
      <c r="CE1275" s="14">
        <f>Таблица1[[#This Row],[Т6]]+Таблица1[[#This Row],[Lпрям1, мм]]</f>
        <v>25950.834513361526</v>
      </c>
      <c r="CF1275" s="15">
        <f>Таблица1[[#This Row],[Т7]]+Таблица1[[#This Row],[Lдуг 2,мм]]</f>
        <v>59094.491816510315</v>
      </c>
      <c r="CG1275" s="14">
        <f>Таблица1[[#This Row],[Т8]]+Таблица1[[#This Row],[Lпрям2, мм]]</f>
        <v>25950.834513361526</v>
      </c>
      <c r="CH1275" s="14">
        <f>Таблица1[[#This Row],[Т9]]-Таблица1[[#This Row],[Т9]]</f>
        <v>0</v>
      </c>
      <c r="CI1275" s="50">
        <f>Таблица1[[#This Row],[Т9]]-Таблица1[[#This Row],[Т8]]</f>
        <v>33143.657303148793</v>
      </c>
      <c r="CJ1275" s="54">
        <f>Таблица1[[#This Row],[Т9]]-Таблица1[[#This Row],[Т7]]</f>
        <v>0</v>
      </c>
      <c r="CK1275" s="14">
        <f>Таблица1[[#This Row],[Т9]]-Таблица1[[#This Row],[Т6]]</f>
        <v>36880.307241977411</v>
      </c>
      <c r="CL1275" s="14">
        <f>Таблица1[[#This Row],[Т9]]-Таблица1[[#This Row],[Т5]]</f>
        <v>59.42119154080865</v>
      </c>
      <c r="CM1275" s="14">
        <f>Таблица1[[#This Row],[Т9]]-Таблица1[[#This Row],[Т4]]</f>
        <v>38008.782762314469</v>
      </c>
      <c r="CN1275" s="14">
        <f>Таблица1[[#This Row],[Т9]]-Таблица1[[#This Row],[Т3]]</f>
        <v>291.4613821603707</v>
      </c>
      <c r="CO1275" s="14">
        <f>Таблица1[[#This Row],[Т9]]-Таблица1[[#This Row],[Т2]]</f>
        <v>43489.314944502621</v>
      </c>
      <c r="CP1275" s="14">
        <f>Таблица1[[#This Row],[Т9]]-Таблица1[[#This Row],[Т1]]</f>
        <v>554.82890244523151</v>
      </c>
      <c r="CQ1275" s="14">
        <f>Таблица1[[#This Row],[Т9]]-Таблица1[[#This Row],[угол обхв6]]</f>
        <v>46383.423508195454</v>
      </c>
      <c r="CR1275" s="14">
        <f>Таблица1[[#This Row],[Т9]]-Таблица1[[#This Row],[угол обхв5]]</f>
        <v>967.46857227111468</v>
      </c>
      <c r="CS1275" s="14">
        <f>Таблица1[[#This Row],[Т9]]-Таблица1[[#This Row],[угол обхв4]]</f>
        <v>59094.491816510315</v>
      </c>
      <c r="CT1275" s="14">
        <f>Таблица1[[#This Row],[Lкан_прям, мм]]+Таблица1[[#This Row],[Lкан_дуг, мм]]+Таблица1[[#This Row],[Lкан_леб,мм]]</f>
        <v>85045.326329871838</v>
      </c>
      <c r="CU1275" s="16">
        <f>Таблица1[[#This Row],[Lкан_леб,мм]]</f>
        <v>58127.023244239201</v>
      </c>
      <c r="CV1275" s="14">
        <f>2534431-(Таблица1[[#This Row],[Т23]]+Таблица1[[#This Row],[угол обхв3]])</f>
        <v>2449182.6969143674</v>
      </c>
      <c r="CW1275" s="50">
        <f>SUM(X1275:AC1275,AD1275:AI1275)-Таблица1[[#This Row],[lподв_min, мм]]</f>
        <v>23181.653145712124</v>
      </c>
      <c r="CX1275" s="17">
        <f>CW1714-Таблица1[[#This Row],[Суммарная длина каната]]</f>
        <v>-2426894.0553605957</v>
      </c>
    </row>
    <row r="1276" spans="1:102" x14ac:dyDescent="0.25">
      <c r="A1276" s="21">
        <v>1275</v>
      </c>
      <c r="B1276" s="10">
        <v>31.298367346938772</v>
      </c>
      <c r="C1276" s="10">
        <v>93.566122448979641</v>
      </c>
      <c r="D1276" s="11">
        <v>14183.083134532833</v>
      </c>
      <c r="E1276" s="11">
        <v>9465.8227471774517</v>
      </c>
      <c r="F1276" s="11">
        <v>14134.058161334653</v>
      </c>
      <c r="G1276" s="11">
        <v>9597.4189173455743</v>
      </c>
      <c r="H1276" s="11">
        <v>14591.082644532837</v>
      </c>
      <c r="I1276" s="11">
        <v>6056.289969147002</v>
      </c>
      <c r="J1276" s="11">
        <v>3409.5327780304492</v>
      </c>
      <c r="K1276" s="11">
        <v>25975.169237880335</v>
      </c>
      <c r="L1276" s="11">
        <v>943.13384775230145</v>
      </c>
      <c r="M1276" s="11">
        <v>58127.023244239201</v>
      </c>
      <c r="N1276" s="11">
        <v>9261.8383350579588</v>
      </c>
      <c r="O1276" s="11">
        <v>17248.266737792841</v>
      </c>
      <c r="P1276" s="43">
        <v>11809.88037706081</v>
      </c>
      <c r="Q1276" s="11">
        <v>15959.847590980189</v>
      </c>
      <c r="R1276" s="11">
        <v>14291.605217431974</v>
      </c>
      <c r="S1276" s="11">
        <v>11073.409745608091</v>
      </c>
      <c r="T1276" s="11">
        <v>14992.320795409594</v>
      </c>
      <c r="U1276" s="11">
        <v>9869.9519446115246</v>
      </c>
      <c r="V1276" s="11">
        <v>14183.083134532833</v>
      </c>
      <c r="W1276" s="11">
        <v>9465.8227471774517</v>
      </c>
      <c r="X1276" s="12">
        <v>0</v>
      </c>
      <c r="Y1276" s="12">
        <v>398.74971783018481</v>
      </c>
      <c r="Z1276" s="12">
        <v>258.14427903265613</v>
      </c>
      <c r="AA1276" s="44">
        <v>232.0401906195585</v>
      </c>
      <c r="AB1276" s="45">
        <v>47.253829333786214</v>
      </c>
      <c r="AC1276" s="12">
        <v>6.9458309361158541</v>
      </c>
      <c r="AD1276" s="12">
        <v>12711.068308314858</v>
      </c>
      <c r="AE1276" s="12">
        <v>2855.2656874076547</v>
      </c>
      <c r="AF1276" s="12">
        <v>5480.532182188148</v>
      </c>
      <c r="AG1276" s="44">
        <v>1128.4755203370612</v>
      </c>
      <c r="AH1276" s="45">
        <v>390.29476040551748</v>
      </c>
      <c r="AI1276" s="12">
        <v>3409.5327792270923</v>
      </c>
      <c r="AJ1276" s="12">
        <v>-29.173282076932974</v>
      </c>
      <c r="AK1276" s="12">
        <v>26.82347261351325</v>
      </c>
      <c r="AL1276" s="12">
        <v>63.074888530225664</v>
      </c>
      <c r="AM1276" s="44">
        <v>95.660485588833055</v>
      </c>
      <c r="AN1276" s="45">
        <v>89.024591013692287</v>
      </c>
      <c r="AO1276" s="12">
        <v>89.999999831954142</v>
      </c>
      <c r="AP1276" s="12">
        <v>-2035.7049756011722</v>
      </c>
      <c r="AQ1276" s="12">
        <v>9445.9455493945807</v>
      </c>
      <c r="AR1276" s="12">
        <v>12173.652831019073</v>
      </c>
      <c r="AS1276" s="44">
        <v>14697.615740005544</v>
      </c>
      <c r="AT1276" s="45">
        <v>14584.37991724641</v>
      </c>
      <c r="AU1276" s="12">
        <v>14591.083134532833</v>
      </c>
      <c r="AV1276" s="12">
        <v>11408.469080131455</v>
      </c>
      <c r="AW1276" s="12">
        <v>17612.366358266703</v>
      </c>
      <c r="AX1276" s="12">
        <v>16144.600403519493</v>
      </c>
      <c r="AY1276" s="44">
        <v>11033.167285947469</v>
      </c>
      <c r="AZ1276" s="45">
        <v>9863.0064479806606</v>
      </c>
      <c r="BA1276" s="12">
        <v>9465.8227483740957</v>
      </c>
      <c r="BB1276" s="12">
        <v>9062.9576951402378</v>
      </c>
      <c r="BC1276" s="12">
        <v>11993.987591397432</v>
      </c>
      <c r="BD1276" s="12">
        <v>14655.377671390235</v>
      </c>
      <c r="BE1276" s="44">
        <v>14586.310272836025</v>
      </c>
      <c r="BF1276" s="45">
        <v>14591.02401269602</v>
      </c>
      <c r="BG1276" s="12">
        <v>14591.083144532837</v>
      </c>
      <c r="BH1276" s="12">
        <v>17604.511725218515</v>
      </c>
      <c r="BI1276" s="12">
        <v>16323.947211454051</v>
      </c>
      <c r="BJ1276" s="12">
        <v>11258.162558147395</v>
      </c>
      <c r="BK1276" s="44">
        <v>9910.1944042721461</v>
      </c>
      <c r="BL1276" s="45">
        <v>9472.7682438083157</v>
      </c>
      <c r="BM1276" s="12">
        <v>6056.2899691470038</v>
      </c>
      <c r="BN1276" s="12">
        <v>0</v>
      </c>
      <c r="BO1276" s="12">
        <v>55.996754690446224</v>
      </c>
      <c r="BP1276" s="12">
        <v>36.251415916712418</v>
      </c>
      <c r="BQ1276" s="48">
        <v>32.585597058607398</v>
      </c>
      <c r="BR1276" s="49">
        <v>6.6358945751407772</v>
      </c>
      <c r="BS1276" s="13">
        <v>0.9754088182618631</v>
      </c>
      <c r="BT1276" s="12">
        <v>202.97675576079348</v>
      </c>
      <c r="BV1276" s="14">
        <f>Таблица1[[#This Row],[Lкан_леб,мм]]</f>
        <v>58127.023244239201</v>
      </c>
      <c r="BW1276" s="50">
        <f>Таблица1[[#This Row],[угол обхв4]]+Таблица1[[#This Row],[Lдуг 3,мм]]</f>
        <v>12711.068308314858</v>
      </c>
      <c r="BX1276" s="54">
        <f>Таблица1[[#This Row],[угол обхв5]]+Таблица1[[#This Row],[Y5, мм]]</f>
        <v>58525.772962069386</v>
      </c>
      <c r="BY1276" s="14">
        <f>Таблица1[[#This Row],[угол обхв6]]+Таблица1[[#This Row],[Lдуг 4,мм]]</f>
        <v>15566.333995722513</v>
      </c>
      <c r="BZ1276" s="14">
        <f>Таблица1[[#This Row],[Т1]]+Таблица1[[#This Row],[X6, мм]]</f>
        <v>58783.917241102041</v>
      </c>
      <c r="CA1276" s="14">
        <f>Таблица1[[#This Row],[Т2]]+Таблица1[[#This Row],[Lдуг 5,мм]]</f>
        <v>21046.866177910662</v>
      </c>
      <c r="CB1276" s="14">
        <f>Таблица1[[#This Row],[Т3]]+Таблица1[[#This Row],[Y6, мм]]</f>
        <v>59015.957431721603</v>
      </c>
      <c r="CC1276" s="14">
        <f>Таблица1[[#This Row],[Т4]]+Таблица1[[#This Row],[Lдуг 6,мм]]</f>
        <v>22175.341698247725</v>
      </c>
      <c r="CD1276" s="14">
        <f>Таблица1[[#This Row],[Т5]]+Таблица1[[#This Row],[Lдуг 1,мм]]</f>
        <v>59063.211261055389</v>
      </c>
      <c r="CE1276" s="14">
        <f>Таблица1[[#This Row],[Т6]]+Таблица1[[#This Row],[Lпрям1, мм]]</f>
        <v>22565.636458653244</v>
      </c>
      <c r="CF1276" s="15">
        <f>Таблица1[[#This Row],[Т7]]+Таблица1[[#This Row],[Lдуг 2,мм]]</f>
        <v>59070.157091991503</v>
      </c>
      <c r="CG1276" s="14">
        <f>Таблица1[[#This Row],[Т8]]+Таблица1[[#This Row],[Lпрям2, мм]]</f>
        <v>25975.169237880335</v>
      </c>
      <c r="CH1276" s="14">
        <f>Таблица1[[#This Row],[Т9]]-Таблица1[[#This Row],[Т9]]</f>
        <v>0</v>
      </c>
      <c r="CI1276" s="50">
        <f>Таблица1[[#This Row],[Т9]]-Таблица1[[#This Row],[Т8]]</f>
        <v>36504.520633338259</v>
      </c>
      <c r="CJ1276" s="54">
        <f>Таблица1[[#This Row],[Т9]]-Таблица1[[#This Row],[Т7]]</f>
        <v>6.945830936114362</v>
      </c>
      <c r="CK1276" s="14">
        <f>Таблица1[[#This Row],[Т9]]-Таблица1[[#This Row],[Т6]]</f>
        <v>36894.815393743775</v>
      </c>
      <c r="CL1276" s="14">
        <f>Таблица1[[#This Row],[Т9]]-Таблица1[[#This Row],[Т5]]</f>
        <v>54.19966026990005</v>
      </c>
      <c r="CM1276" s="14">
        <f>Таблица1[[#This Row],[Т9]]-Таблица1[[#This Row],[Т4]]</f>
        <v>38023.290914080841</v>
      </c>
      <c r="CN1276" s="14">
        <f>Таблица1[[#This Row],[Т9]]-Таблица1[[#This Row],[Т3]]</f>
        <v>286.2398508894621</v>
      </c>
      <c r="CO1276" s="14">
        <f>Таблица1[[#This Row],[Т9]]-Таблица1[[#This Row],[Т2]]</f>
        <v>43503.823096268992</v>
      </c>
      <c r="CP1276" s="14">
        <f>Таблица1[[#This Row],[Т9]]-Таблица1[[#This Row],[Т1]]</f>
        <v>544.3841299221167</v>
      </c>
      <c r="CQ1276" s="14">
        <f>Таблица1[[#This Row],[Т9]]-Таблица1[[#This Row],[угол обхв6]]</f>
        <v>46359.088783676649</v>
      </c>
      <c r="CR1276" s="14">
        <f>Таблица1[[#This Row],[Т9]]-Таблица1[[#This Row],[угол обхв5]]</f>
        <v>943.13384775230224</v>
      </c>
      <c r="CS1276" s="14">
        <f>Таблица1[[#This Row],[Т9]]-Таблица1[[#This Row],[угол обхв4]]</f>
        <v>59070.157091991503</v>
      </c>
      <c r="CT1276" s="14">
        <f>Таблица1[[#This Row],[Lкан_прям, мм]]+Таблица1[[#This Row],[Lкан_дуг, мм]]+Таблица1[[#This Row],[Lкан_леб,мм]]</f>
        <v>85045.326329871838</v>
      </c>
      <c r="CU1276" s="16">
        <f>Таблица1[[#This Row],[Lкан_леб,мм]]</f>
        <v>58127.023244239201</v>
      </c>
      <c r="CV1276" s="14">
        <f>2534431-(Таблица1[[#This Row],[Т23]]+Таблица1[[#This Row],[угол обхв3]])</f>
        <v>2449182.6969143674</v>
      </c>
      <c r="CW1276" s="50">
        <f>SUM(X1276:AC1276,AD1276:AI1276)-Таблица1[[#This Row],[lподв_min, мм]]</f>
        <v>23508.770307602183</v>
      </c>
      <c r="CX1276" s="17">
        <f>CW1715-Таблица1[[#This Row],[Суммарная длина каната]]</f>
        <v>-2426947.425508434</v>
      </c>
    </row>
    <row r="1277" spans="1:102" x14ac:dyDescent="0.25">
      <c r="A1277" s="21">
        <v>1276</v>
      </c>
      <c r="B1277" s="10">
        <v>31.298367346938772</v>
      </c>
      <c r="C1277" s="10">
        <v>96.250204081632717</v>
      </c>
      <c r="D1277" s="11">
        <v>14490.957538145029</v>
      </c>
      <c r="E1277" s="11">
        <v>9689.1748202516555</v>
      </c>
      <c r="F1277" s="11">
        <v>14435.823841311616</v>
      </c>
      <c r="G1277" s="11">
        <v>9818.330832397749</v>
      </c>
      <c r="H1277" s="11">
        <v>14898.95704814503</v>
      </c>
      <c r="I1277" s="11">
        <v>6239.5637723831096</v>
      </c>
      <c r="J1277" s="11">
        <v>3449.6110478685464</v>
      </c>
      <c r="K1277" s="11">
        <v>25975.16923786643</v>
      </c>
      <c r="L1277" s="11">
        <v>943.1338477662033</v>
      </c>
      <c r="M1277" s="11">
        <v>58127.023244239201</v>
      </c>
      <c r="N1277" s="11">
        <v>9261.8383350579588</v>
      </c>
      <c r="O1277" s="11">
        <v>17248.266737792841</v>
      </c>
      <c r="P1277" s="43">
        <v>11816.250133790103</v>
      </c>
      <c r="Q1277" s="11">
        <v>16064.940680216165</v>
      </c>
      <c r="R1277" s="11">
        <v>14524.078986011149</v>
      </c>
      <c r="S1277" s="11">
        <v>11300.080146362181</v>
      </c>
      <c r="T1277" s="11">
        <v>15280.382466069046</v>
      </c>
      <c r="U1277" s="11">
        <v>10130.756390487735</v>
      </c>
      <c r="V1277" s="11">
        <v>14490.957538145029</v>
      </c>
      <c r="W1277" s="11">
        <v>9689.1748202516555</v>
      </c>
      <c r="X1277" s="12">
        <v>0</v>
      </c>
      <c r="Y1277" s="12">
        <v>384.73827950773978</v>
      </c>
      <c r="Z1277" s="12">
        <v>253.04252410720377</v>
      </c>
      <c r="AA1277" s="44">
        <v>232.04019061955913</v>
      </c>
      <c r="AB1277" s="45">
        <v>47.253829333785767</v>
      </c>
      <c r="AC1277" s="12">
        <v>26.059024197914809</v>
      </c>
      <c r="AD1277" s="12">
        <v>12711.068308314858</v>
      </c>
      <c r="AE1277" s="12">
        <v>2815.1874175695566</v>
      </c>
      <c r="AF1277" s="12">
        <v>5480.5321821881516</v>
      </c>
      <c r="AG1277" s="44">
        <v>1128.4755203370601</v>
      </c>
      <c r="AH1277" s="45">
        <v>390.29476040551873</v>
      </c>
      <c r="AI1277" s="12">
        <v>3449.6110490512874</v>
      </c>
      <c r="AJ1277" s="12">
        <v>-29.173282076932974</v>
      </c>
      <c r="AK1277" s="12">
        <v>24.855834670415309</v>
      </c>
      <c r="AL1277" s="12">
        <v>60.390806897572581</v>
      </c>
      <c r="AM1277" s="44">
        <v>92.976403956180064</v>
      </c>
      <c r="AN1277" s="45">
        <v>86.340509381039354</v>
      </c>
      <c r="AO1277" s="12">
        <v>89.999999833906529</v>
      </c>
      <c r="AP1277" s="12">
        <v>-2035.7049756011722</v>
      </c>
      <c r="AQ1277" s="12">
        <v>9433.3356316422469</v>
      </c>
      <c r="AR1277" s="12">
        <v>12170.971725268148</v>
      </c>
      <c r="AS1277" s="44">
        <v>14931.528595445367</v>
      </c>
      <c r="AT1277" s="45">
        <v>14873.214380265772</v>
      </c>
      <c r="AU1277" s="12">
        <v>14898.957538145029</v>
      </c>
      <c r="AV1277" s="12">
        <v>11408.469080131455</v>
      </c>
      <c r="AW1277" s="12">
        <v>17618.473000927708</v>
      </c>
      <c r="AX1277" s="12">
        <v>16266.525879423056</v>
      </c>
      <c r="AY1277" s="44">
        <v>11278.89487383845</v>
      </c>
      <c r="AZ1277" s="45">
        <v>10104.715079013524</v>
      </c>
      <c r="BA1277" s="12">
        <v>9689.1748214343988</v>
      </c>
      <c r="BB1277" s="12">
        <v>9062.9576951402378</v>
      </c>
      <c r="BC1277" s="12">
        <v>11987.747430374391</v>
      </c>
      <c r="BD1277" s="12">
        <v>14878.800577489194</v>
      </c>
      <c r="BE1277" s="44">
        <v>14872.932856634829</v>
      </c>
      <c r="BF1277" s="45">
        <v>14898.125623948303</v>
      </c>
      <c r="BG1277" s="12">
        <v>14898.95754814503</v>
      </c>
      <c r="BH1277" s="12">
        <v>17604.511725218515</v>
      </c>
      <c r="BI1277" s="12">
        <v>16435.146943351028</v>
      </c>
      <c r="BJ1277" s="12">
        <v>11501.665345569072</v>
      </c>
      <c r="BK1277" s="44">
        <v>10151.941663011467</v>
      </c>
      <c r="BL1277" s="45">
        <v>9715.2161317258688</v>
      </c>
      <c r="BM1277" s="12">
        <v>6239.5637723831114</v>
      </c>
      <c r="BN1277" s="12">
        <v>0</v>
      </c>
      <c r="BO1277" s="12">
        <v>54.029116747348276</v>
      </c>
      <c r="BP1277" s="12">
        <v>35.534972227157269</v>
      </c>
      <c r="BQ1277" s="48">
        <v>32.585597058607483</v>
      </c>
      <c r="BR1277" s="49">
        <v>6.6358945751407132</v>
      </c>
      <c r="BS1277" s="13">
        <v>3.6594904528671663</v>
      </c>
      <c r="BT1277" s="12">
        <v>202.97675576079348</v>
      </c>
      <c r="BV1277" s="14">
        <f>Таблица1[[#This Row],[Lкан_леб,мм]]</f>
        <v>58127.023244239201</v>
      </c>
      <c r="BW1277" s="50">
        <f>Таблица1[[#This Row],[угол обхв4]]+Таблица1[[#This Row],[Lдуг 3,мм]]</f>
        <v>12711.068308314858</v>
      </c>
      <c r="BX1277" s="54">
        <f>Таблица1[[#This Row],[угол обхв5]]+Таблица1[[#This Row],[Y5, мм]]</f>
        <v>58511.761523746944</v>
      </c>
      <c r="BY1277" s="14">
        <f>Таблица1[[#This Row],[угол обхв6]]+Таблица1[[#This Row],[Lдуг 4,мм]]</f>
        <v>15526.255725884414</v>
      </c>
      <c r="BZ1277" s="14">
        <f>Таблица1[[#This Row],[Т1]]+Таблица1[[#This Row],[X6, мм]]</f>
        <v>58764.804047854144</v>
      </c>
      <c r="CA1277" s="14">
        <f>Таблица1[[#This Row],[Т2]]+Таблица1[[#This Row],[Lдуг 5,мм]]</f>
        <v>21006.787908072565</v>
      </c>
      <c r="CB1277" s="14">
        <f>Таблица1[[#This Row],[Т3]]+Таблица1[[#This Row],[Y6, мм]]</f>
        <v>58996.844238473706</v>
      </c>
      <c r="CC1277" s="14">
        <f>Таблица1[[#This Row],[Т4]]+Таблица1[[#This Row],[Lдуг 6,мм]]</f>
        <v>22135.263428409624</v>
      </c>
      <c r="CD1277" s="14">
        <f>Таблица1[[#This Row],[Т5]]+Таблица1[[#This Row],[Lдуг 1,мм]]</f>
        <v>59044.098067807492</v>
      </c>
      <c r="CE1277" s="14">
        <f>Таблица1[[#This Row],[Т6]]+Таблица1[[#This Row],[Lпрям1, мм]]</f>
        <v>22525.558188815143</v>
      </c>
      <c r="CF1277" s="15">
        <f>Таблица1[[#This Row],[Т7]]+Таблица1[[#This Row],[Lдуг 2,мм]]</f>
        <v>59070.157092005407</v>
      </c>
      <c r="CG1277" s="14">
        <f>Таблица1[[#This Row],[Т8]]+Таблица1[[#This Row],[Lпрям2, мм]]</f>
        <v>25975.16923786643</v>
      </c>
      <c r="CH1277" s="14">
        <f>Таблица1[[#This Row],[Т9]]-Таблица1[[#This Row],[Т9]]</f>
        <v>0</v>
      </c>
      <c r="CI1277" s="50">
        <f>Таблица1[[#This Row],[Т9]]-Таблица1[[#This Row],[Т8]]</f>
        <v>36544.598903190265</v>
      </c>
      <c r="CJ1277" s="54">
        <f>Таблица1[[#This Row],[Т9]]-Таблица1[[#This Row],[Т7]]</f>
        <v>26.059024197915278</v>
      </c>
      <c r="CK1277" s="14">
        <f>Таблица1[[#This Row],[Т9]]-Таблица1[[#This Row],[Т6]]</f>
        <v>36934.89366359578</v>
      </c>
      <c r="CL1277" s="14">
        <f>Таблица1[[#This Row],[Т9]]-Таблица1[[#This Row],[Т5]]</f>
        <v>73.312853531700966</v>
      </c>
      <c r="CM1277" s="14">
        <f>Таблица1[[#This Row],[Т9]]-Таблица1[[#This Row],[Т4]]</f>
        <v>38063.369183932838</v>
      </c>
      <c r="CN1277" s="14">
        <f>Таблица1[[#This Row],[Т9]]-Таблица1[[#This Row],[Т3]]</f>
        <v>305.35304415126302</v>
      </c>
      <c r="CO1277" s="14">
        <f>Таблица1[[#This Row],[Т9]]-Таблица1[[#This Row],[Т2]]</f>
        <v>43543.90136612099</v>
      </c>
      <c r="CP1277" s="14">
        <f>Таблица1[[#This Row],[Т9]]-Таблица1[[#This Row],[Т1]]</f>
        <v>558.39556825846375</v>
      </c>
      <c r="CQ1277" s="14">
        <f>Таблица1[[#This Row],[Т9]]-Таблица1[[#This Row],[угол обхв6]]</f>
        <v>46359.088783690546</v>
      </c>
      <c r="CR1277" s="14">
        <f>Таблица1[[#This Row],[Т9]]-Таблица1[[#This Row],[угол обхв5]]</f>
        <v>943.1338477662066</v>
      </c>
      <c r="CS1277" s="14">
        <f>Таблица1[[#This Row],[Т9]]-Таблица1[[#This Row],[угол обхв4]]</f>
        <v>59070.157092005407</v>
      </c>
      <c r="CT1277" s="14">
        <f>Таблица1[[#This Row],[Lкан_прям, мм]]+Таблица1[[#This Row],[Lкан_дуг, мм]]+Таблица1[[#This Row],[Lкан_леб,мм]]</f>
        <v>85045.326329871838</v>
      </c>
      <c r="CU1277" s="16">
        <f>Таблица1[[#This Row],[Lкан_леб,мм]]</f>
        <v>58127.023244239201</v>
      </c>
      <c r="CV1277" s="14">
        <f>2534431-(Таблица1[[#This Row],[Т23]]+Таблица1[[#This Row],[угол обхв3]])</f>
        <v>2449182.6969143674</v>
      </c>
      <c r="CW1277" s="50">
        <f>SUM(X1277:AC1277,AD1277:AI1277)-Таблица1[[#This Row],[lподв_min, мм]]</f>
        <v>23468.692037764085</v>
      </c>
      <c r="CX1277" s="17">
        <f>CW1716-Таблица1[[#This Row],[Суммарная длина каната]]</f>
        <v>-2427000.5394884562</v>
      </c>
    </row>
    <row r="1278" spans="1:102" x14ac:dyDescent="0.25">
      <c r="A1278" s="21">
        <v>1277</v>
      </c>
      <c r="B1278" s="10">
        <v>31.298367346938772</v>
      </c>
      <c r="C1278" s="10">
        <v>98.934285714285778</v>
      </c>
      <c r="D1278" s="11">
        <v>14788.034841645833</v>
      </c>
      <c r="E1278" s="11">
        <v>9926.6992878140609</v>
      </c>
      <c r="F1278" s="11">
        <v>14726.913392899636</v>
      </c>
      <c r="G1278" s="11">
        <v>10053.131753989352</v>
      </c>
      <c r="H1278" s="11">
        <v>15196.034351645834</v>
      </c>
      <c r="I1278" s="11">
        <v>6435.8109104666646</v>
      </c>
      <c r="J1278" s="11">
        <v>3490.8883773473967</v>
      </c>
      <c r="K1278" s="11">
        <v>25975.169237852446</v>
      </c>
      <c r="L1278" s="11">
        <v>943.13384778019122</v>
      </c>
      <c r="M1278" s="11">
        <v>58127.023244239201</v>
      </c>
      <c r="N1278" s="11">
        <v>9261.8383350579588</v>
      </c>
      <c r="O1278" s="11">
        <v>17248.266737792841</v>
      </c>
      <c r="P1278" s="43">
        <v>11817.691505555551</v>
      </c>
      <c r="Q1278" s="11">
        <v>16170.216763223581</v>
      </c>
      <c r="R1278" s="11">
        <v>14745.682980981081</v>
      </c>
      <c r="S1278" s="11">
        <v>11537.388370132008</v>
      </c>
      <c r="T1278" s="11">
        <v>15555.914918171246</v>
      </c>
      <c r="U1278" s="11">
        <v>10404.764333676367</v>
      </c>
      <c r="V1278" s="11">
        <v>14788.034841645833</v>
      </c>
      <c r="W1278" s="11">
        <v>9926.6992878140609</v>
      </c>
      <c r="X1278" s="12">
        <v>0</v>
      </c>
      <c r="Y1278" s="12">
        <v>370.59618036790232</v>
      </c>
      <c r="Z1278" s="12">
        <v>248.07142999914424</v>
      </c>
      <c r="AA1278" s="44">
        <v>232.04019061955896</v>
      </c>
      <c r="AB1278" s="45">
        <v>47.253829333787216</v>
      </c>
      <c r="AC1278" s="12">
        <v>45.172217459798652</v>
      </c>
      <c r="AD1278" s="12">
        <v>12711.068308314858</v>
      </c>
      <c r="AE1278" s="12">
        <v>2773.910088090704</v>
      </c>
      <c r="AF1278" s="12">
        <v>5480.5321821881535</v>
      </c>
      <c r="AG1278" s="44">
        <v>1128.4755203370587</v>
      </c>
      <c r="AH1278" s="45">
        <v>390.29476040551708</v>
      </c>
      <c r="AI1278" s="12">
        <v>3490.8883785161524</v>
      </c>
      <c r="AJ1278" s="12">
        <v>-29.173282076932974</v>
      </c>
      <c r="AK1278" s="12">
        <v>22.869847920002854</v>
      </c>
      <c r="AL1278" s="12">
        <v>57.706725264919527</v>
      </c>
      <c r="AM1278" s="44">
        <v>90.292322323526989</v>
      </c>
      <c r="AN1278" s="45">
        <v>83.656427748386079</v>
      </c>
      <c r="AO1278" s="12">
        <v>89.999999835870469</v>
      </c>
      <c r="AP1278" s="12">
        <v>-2035.7049756011722</v>
      </c>
      <c r="AQ1278" s="12">
        <v>9420.4030958671337</v>
      </c>
      <c r="AR1278" s="12">
        <v>12162.583921391468</v>
      </c>
      <c r="AS1278" s="44">
        <v>15153.677670817198</v>
      </c>
      <c r="AT1278" s="45">
        <v>15150.413013480929</v>
      </c>
      <c r="AU1278" s="12">
        <v>15196.034841645833</v>
      </c>
      <c r="AV1278" s="12">
        <v>11408.469080131455</v>
      </c>
      <c r="AW1278" s="12">
        <v>17624.193880507399</v>
      </c>
      <c r="AX1278" s="12">
        <v>16388.192040488837</v>
      </c>
      <c r="AY1278" s="44">
        <v>11535.30676845758</v>
      </c>
      <c r="AZ1278" s="45">
        <v>10359.68434595978</v>
      </c>
      <c r="BA1278" s="12">
        <v>9926.6992889828198</v>
      </c>
      <c r="BB1278" s="12">
        <v>9062.9576951402378</v>
      </c>
      <c r="BC1278" s="12">
        <v>11976.256266364724</v>
      </c>
      <c r="BD1278" s="12">
        <v>15090.575396816997</v>
      </c>
      <c r="BE1278" s="44">
        <v>15147.920228335128</v>
      </c>
      <c r="BF1278" s="45">
        <v>15193.536746336147</v>
      </c>
      <c r="BG1278" s="12">
        <v>15196.034851645836</v>
      </c>
      <c r="BH1278" s="12">
        <v>17604.511725218515</v>
      </c>
      <c r="BI1278" s="12">
        <v>16546.143905938137</v>
      </c>
      <c r="BJ1278" s="12">
        <v>11755.363647397264</v>
      </c>
      <c r="BK1278" s="44">
        <v>10406.845935350795</v>
      </c>
      <c r="BL1278" s="45">
        <v>9971.7792755306473</v>
      </c>
      <c r="BM1278" s="12">
        <v>6435.8109104666664</v>
      </c>
      <c r="BN1278" s="12">
        <v>0</v>
      </c>
      <c r="BO1278" s="12">
        <v>52.043129996935825</v>
      </c>
      <c r="BP1278" s="12">
        <v>34.83687734491668</v>
      </c>
      <c r="BQ1278" s="48">
        <v>32.585597058607462</v>
      </c>
      <c r="BR1278" s="49">
        <v>6.6358945751409166</v>
      </c>
      <c r="BS1278" s="13">
        <v>6.3435720874843895</v>
      </c>
      <c r="BT1278" s="12">
        <v>202.97675576079348</v>
      </c>
      <c r="BV1278" s="14">
        <f>Таблица1[[#This Row],[Lкан_леб,мм]]</f>
        <v>58127.023244239201</v>
      </c>
      <c r="BW1278" s="50">
        <f>Таблица1[[#This Row],[угол обхв4]]+Таблица1[[#This Row],[Lдуг 3,мм]]</f>
        <v>12711.068308314858</v>
      </c>
      <c r="BX1278" s="54">
        <f>Таблица1[[#This Row],[угол обхв5]]+Таблица1[[#This Row],[Y5, мм]]</f>
        <v>58497.619424607103</v>
      </c>
      <c r="BY1278" s="14">
        <f>Таблица1[[#This Row],[угол обхв6]]+Таблица1[[#This Row],[Lдуг 4,мм]]</f>
        <v>15484.978396405562</v>
      </c>
      <c r="BZ1278" s="14">
        <f>Таблица1[[#This Row],[Т1]]+Таблица1[[#This Row],[X6, мм]]</f>
        <v>58745.690854606248</v>
      </c>
      <c r="CA1278" s="14">
        <f>Таблица1[[#This Row],[Т2]]+Таблица1[[#This Row],[Lдуг 5,мм]]</f>
        <v>20965.510578593716</v>
      </c>
      <c r="CB1278" s="14">
        <f>Таблица1[[#This Row],[Т3]]+Таблица1[[#This Row],[Y6, мм]]</f>
        <v>58977.73104522581</v>
      </c>
      <c r="CC1278" s="14">
        <f>Таблица1[[#This Row],[Т4]]+Таблица1[[#This Row],[Lдуг 6,мм]]</f>
        <v>22093.986098930774</v>
      </c>
      <c r="CD1278" s="14">
        <f>Таблица1[[#This Row],[Т5]]+Таблица1[[#This Row],[Lдуг 1,мм]]</f>
        <v>59024.984874559595</v>
      </c>
      <c r="CE1278" s="14">
        <f>Таблица1[[#This Row],[Т6]]+Таблица1[[#This Row],[Lпрям1, мм]]</f>
        <v>22484.280859336293</v>
      </c>
      <c r="CF1278" s="15">
        <f>Таблица1[[#This Row],[Т7]]+Таблица1[[#This Row],[Lдуг 2,мм]]</f>
        <v>59070.157092019392</v>
      </c>
      <c r="CG1278" s="14">
        <f>Таблица1[[#This Row],[Т8]]+Таблица1[[#This Row],[Lпрям2, мм]]</f>
        <v>25975.169237852446</v>
      </c>
      <c r="CH1278" s="14">
        <f>Таблица1[[#This Row],[Т9]]-Таблица1[[#This Row],[Т9]]</f>
        <v>0</v>
      </c>
      <c r="CI1278" s="50">
        <f>Таблица1[[#This Row],[Т9]]-Таблица1[[#This Row],[Т8]]</f>
        <v>36585.876232683098</v>
      </c>
      <c r="CJ1278" s="54">
        <f>Таблица1[[#This Row],[Т9]]-Таблица1[[#This Row],[Т7]]</f>
        <v>45.172217459796229</v>
      </c>
      <c r="CK1278" s="14">
        <f>Таблица1[[#This Row],[Т9]]-Таблица1[[#This Row],[Т6]]</f>
        <v>36976.170993088614</v>
      </c>
      <c r="CL1278" s="14">
        <f>Таблица1[[#This Row],[Т9]]-Таблица1[[#This Row],[Т5]]</f>
        <v>92.426046793581918</v>
      </c>
      <c r="CM1278" s="14">
        <f>Таблица1[[#This Row],[Т9]]-Таблица1[[#This Row],[Т4]]</f>
        <v>38104.646513425672</v>
      </c>
      <c r="CN1278" s="14">
        <f>Таблица1[[#This Row],[Т9]]-Таблица1[[#This Row],[Т3]]</f>
        <v>324.46623741314397</v>
      </c>
      <c r="CO1278" s="14">
        <f>Таблица1[[#This Row],[Т9]]-Таблица1[[#This Row],[Т2]]</f>
        <v>43585.178695613831</v>
      </c>
      <c r="CP1278" s="14">
        <f>Таблица1[[#This Row],[Т9]]-Таблица1[[#This Row],[Т1]]</f>
        <v>572.53766741228901</v>
      </c>
      <c r="CQ1278" s="14">
        <f>Таблица1[[#This Row],[Т9]]-Таблица1[[#This Row],[угол обхв6]]</f>
        <v>46359.08878370453</v>
      </c>
      <c r="CR1278" s="14">
        <f>Таблица1[[#This Row],[Т9]]-Таблица1[[#This Row],[угол обхв5]]</f>
        <v>943.13384778019099</v>
      </c>
      <c r="CS1278" s="14">
        <f>Таблица1[[#This Row],[Т9]]-Таблица1[[#This Row],[угол обхв4]]</f>
        <v>59070.157092019392</v>
      </c>
      <c r="CT1278" s="14">
        <f>Таблица1[[#This Row],[Lкан_прям, мм]]+Таблица1[[#This Row],[Lкан_дуг, мм]]+Таблица1[[#This Row],[Lкан_леб,мм]]</f>
        <v>85045.326329871838</v>
      </c>
      <c r="CU1278" s="16">
        <f>Таблица1[[#This Row],[Lкан_леб,мм]]</f>
        <v>58127.023244239201</v>
      </c>
      <c r="CV1278" s="14">
        <f>2534431-(Таблица1[[#This Row],[Т23]]+Таблица1[[#This Row],[угол обхв3]])</f>
        <v>2449182.6969143674</v>
      </c>
      <c r="CW1278" s="50">
        <f>SUM(X1278:AC1278,AD1278:AI1278)-Таблица1[[#This Row],[lподв_min, мм]]</f>
        <v>23427.414708285232</v>
      </c>
      <c r="CX1278" s="17">
        <f>CW1717-Таблица1[[#This Row],[Суммарная длина каната]]</f>
        <v>-2427053.2517088084</v>
      </c>
    </row>
    <row r="1279" spans="1:102" x14ac:dyDescent="0.25">
      <c r="A1279" s="21">
        <v>1278</v>
      </c>
      <c r="B1279" s="10">
        <v>31.298367346938772</v>
      </c>
      <c r="C1279" s="10">
        <v>101.61836734693884</v>
      </c>
      <c r="D1279" s="11">
        <v>15073.663212214871</v>
      </c>
      <c r="E1279" s="11">
        <v>10177.874985030547</v>
      </c>
      <c r="F1279" s="11">
        <v>15006.688121317393</v>
      </c>
      <c r="G1279" s="11">
        <v>10301.306493160662</v>
      </c>
      <c r="H1279" s="11">
        <v>15481.662722214871</v>
      </c>
      <c r="I1279" s="11">
        <v>6644.5485193636296</v>
      </c>
      <c r="J1279" s="11">
        <v>3533.3264656669171</v>
      </c>
      <c r="K1279" s="11">
        <v>25975.169237838407</v>
      </c>
      <c r="L1279" s="11">
        <v>943.13384779422756</v>
      </c>
      <c r="M1279" s="11">
        <v>58127.023244239201</v>
      </c>
      <c r="N1279" s="11">
        <v>9261.8383350579588</v>
      </c>
      <c r="O1279" s="11">
        <v>17248.266737792841</v>
      </c>
      <c r="P1279" s="43">
        <v>11814.201329768115</v>
      </c>
      <c r="Q1279" s="11">
        <v>16275.444848252835</v>
      </c>
      <c r="R1279" s="11">
        <v>14955.930969447689</v>
      </c>
      <c r="S1279" s="11">
        <v>11784.813726555254</v>
      </c>
      <c r="T1279" s="11">
        <v>15818.313591579012</v>
      </c>
      <c r="U1279" s="11">
        <v>10691.374559044822</v>
      </c>
      <c r="V1279" s="11">
        <v>15073.663212214871</v>
      </c>
      <c r="W1279" s="11">
        <v>10177.874985030547</v>
      </c>
      <c r="X1279" s="12">
        <v>0</v>
      </c>
      <c r="Y1279" s="12">
        <v>356.31353643257256</v>
      </c>
      <c r="Z1279" s="12">
        <v>243.24088068657682</v>
      </c>
      <c r="AA1279" s="44">
        <v>232.04019061955862</v>
      </c>
      <c r="AB1279" s="45">
        <v>47.253829333786406</v>
      </c>
      <c r="AC1279" s="12">
        <v>64.285410721733214</v>
      </c>
      <c r="AD1279" s="12">
        <v>12711.068308314858</v>
      </c>
      <c r="AE1279" s="12">
        <v>2731.4719997711836</v>
      </c>
      <c r="AF1279" s="12">
        <v>5480.5321821881498</v>
      </c>
      <c r="AG1279" s="44">
        <v>1128.4755203370621</v>
      </c>
      <c r="AH1279" s="45">
        <v>390.29476040551913</v>
      </c>
      <c r="AI1279" s="12">
        <v>3533.3264668216343</v>
      </c>
      <c r="AJ1279" s="12">
        <v>-29.173282076932974</v>
      </c>
      <c r="AK1279" s="12">
        <v>20.864124347006495</v>
      </c>
      <c r="AL1279" s="12">
        <v>55.022643632266472</v>
      </c>
      <c r="AM1279" s="44">
        <v>87.608240690873885</v>
      </c>
      <c r="AN1279" s="45">
        <v>80.972346115733089</v>
      </c>
      <c r="AO1279" s="12">
        <v>89.999999837841827</v>
      </c>
      <c r="AP1279" s="12">
        <v>-2035.7049756011722</v>
      </c>
      <c r="AQ1279" s="12">
        <v>9407.1487504550678</v>
      </c>
      <c r="AR1279" s="12">
        <v>12148.507823507398</v>
      </c>
      <c r="AS1279" s="44">
        <v>15363.575537237593</v>
      </c>
      <c r="AT1279" s="45">
        <v>15415.367600899746</v>
      </c>
      <c r="AU1279" s="12">
        <v>15481.663212214871</v>
      </c>
      <c r="AV1279" s="12">
        <v>11408.469080131455</v>
      </c>
      <c r="AW1279" s="12">
        <v>17629.513223910577</v>
      </c>
      <c r="AX1279" s="12">
        <v>16509.331932641322</v>
      </c>
      <c r="AY1279" s="44">
        <v>11801.840363081032</v>
      </c>
      <c r="AZ1279" s="45">
        <v>10627.354807440293</v>
      </c>
      <c r="BA1279" s="12">
        <v>10177.874986185267</v>
      </c>
      <c r="BB1279" s="12">
        <v>9062.9576951402378</v>
      </c>
      <c r="BC1279" s="12">
        <v>11959.511745165224</v>
      </c>
      <c r="BD1279" s="12">
        <v>15290.23746318697</v>
      </c>
      <c r="BE1279" s="44">
        <v>15410.669023789105</v>
      </c>
      <c r="BF1279" s="45">
        <v>15476.609202894137</v>
      </c>
      <c r="BG1279" s="12">
        <v>15481.663222214871</v>
      </c>
      <c r="BH1279" s="12">
        <v>17604.511725218515</v>
      </c>
      <c r="BI1279" s="12">
        <v>16656.691334370571</v>
      </c>
      <c r="BJ1279" s="12">
        <v>12018.700810943743</v>
      </c>
      <c r="BK1279" s="44">
        <v>10674.347922519046</v>
      </c>
      <c r="BL1279" s="45">
        <v>10241.894736635077</v>
      </c>
      <c r="BM1279" s="12">
        <v>6644.5485193636314</v>
      </c>
      <c r="BN1279" s="12">
        <v>0</v>
      </c>
      <c r="BO1279" s="12">
        <v>50.037406423939466</v>
      </c>
      <c r="BP1279" s="12">
        <v>34.158519285259977</v>
      </c>
      <c r="BQ1279" s="48">
        <v>32.585597058607412</v>
      </c>
      <c r="BR1279" s="49">
        <v>6.6358945751408021</v>
      </c>
      <c r="BS1279" s="13">
        <v>9.0276537221087381</v>
      </c>
      <c r="BT1279" s="12">
        <v>202.97675576079348</v>
      </c>
      <c r="BV1279" s="14">
        <f>Таблица1[[#This Row],[Lкан_леб,мм]]</f>
        <v>58127.023244239201</v>
      </c>
      <c r="BW1279" s="50">
        <f>Таблица1[[#This Row],[угол обхв4]]+Таблица1[[#This Row],[Lдуг 3,мм]]</f>
        <v>12711.068308314858</v>
      </c>
      <c r="BX1279" s="54">
        <f>Таблица1[[#This Row],[угол обхв5]]+Таблица1[[#This Row],[Y5, мм]]</f>
        <v>58483.336780671772</v>
      </c>
      <c r="BY1279" s="14">
        <f>Таблица1[[#This Row],[угол обхв6]]+Таблица1[[#This Row],[Lдуг 4,мм]]</f>
        <v>15442.540308086041</v>
      </c>
      <c r="BZ1279" s="14">
        <f>Таблица1[[#This Row],[Т1]]+Таблица1[[#This Row],[X6, мм]]</f>
        <v>58726.577661358351</v>
      </c>
      <c r="CA1279" s="14">
        <f>Таблица1[[#This Row],[Т2]]+Таблица1[[#This Row],[Lдуг 5,мм]]</f>
        <v>20923.072490274193</v>
      </c>
      <c r="CB1279" s="14">
        <f>Таблица1[[#This Row],[Т3]]+Таблица1[[#This Row],[Y6, мм]]</f>
        <v>58958.617851977913</v>
      </c>
      <c r="CC1279" s="14">
        <f>Таблица1[[#This Row],[Т4]]+Таблица1[[#This Row],[Lдуг 6,мм]]</f>
        <v>22051.548010611255</v>
      </c>
      <c r="CD1279" s="14">
        <f>Таблица1[[#This Row],[Т5]]+Таблица1[[#This Row],[Lдуг 1,мм]]</f>
        <v>59005.871681311699</v>
      </c>
      <c r="CE1279" s="14">
        <f>Таблица1[[#This Row],[Т6]]+Таблица1[[#This Row],[Lпрям1, мм]]</f>
        <v>22441.842771016774</v>
      </c>
      <c r="CF1279" s="15">
        <f>Таблица1[[#This Row],[Т7]]+Таблица1[[#This Row],[Lдуг 2,мм]]</f>
        <v>59070.157092033434</v>
      </c>
      <c r="CG1279" s="14">
        <f>Таблица1[[#This Row],[Т8]]+Таблица1[[#This Row],[Lпрям2, мм]]</f>
        <v>25975.16923783841</v>
      </c>
      <c r="CH1279" s="14">
        <f>Таблица1[[#This Row],[Т9]]-Таблица1[[#This Row],[Т9]]</f>
        <v>0</v>
      </c>
      <c r="CI1279" s="50">
        <f>Таблица1[[#This Row],[Т9]]-Таблица1[[#This Row],[Т8]]</f>
        <v>36628.31432101666</v>
      </c>
      <c r="CJ1279" s="54">
        <f>Таблица1[[#This Row],[Т9]]-Таблица1[[#This Row],[Т7]]</f>
        <v>64.285410721735389</v>
      </c>
      <c r="CK1279" s="14">
        <f>Таблица1[[#This Row],[Т9]]-Таблица1[[#This Row],[Т6]]</f>
        <v>37018.609081422182</v>
      </c>
      <c r="CL1279" s="14">
        <f>Таблица1[[#This Row],[Т9]]-Таблица1[[#This Row],[Т5]]</f>
        <v>111.53924005552108</v>
      </c>
      <c r="CM1279" s="14">
        <f>Таблица1[[#This Row],[Т9]]-Таблица1[[#This Row],[Т4]]</f>
        <v>38147.084601759241</v>
      </c>
      <c r="CN1279" s="14">
        <f>Таблица1[[#This Row],[Т9]]-Таблица1[[#This Row],[Т3]]</f>
        <v>343.57943067508313</v>
      </c>
      <c r="CO1279" s="14">
        <f>Таблица1[[#This Row],[Т9]]-Таблица1[[#This Row],[Т2]]</f>
        <v>43627.616783947393</v>
      </c>
      <c r="CP1279" s="14">
        <f>Таблица1[[#This Row],[Т9]]-Таблица1[[#This Row],[Т1]]</f>
        <v>586.82031136166188</v>
      </c>
      <c r="CQ1279" s="14">
        <f>Таблица1[[#This Row],[Т9]]-Таблица1[[#This Row],[угол обхв6]]</f>
        <v>46359.088783718573</v>
      </c>
      <c r="CR1279" s="14">
        <f>Таблица1[[#This Row],[Т9]]-Таблица1[[#This Row],[угол обхв5]]</f>
        <v>943.13384779423359</v>
      </c>
      <c r="CS1279" s="14">
        <f>Таблица1[[#This Row],[Т9]]-Таблица1[[#This Row],[угол обхв4]]</f>
        <v>59070.157092033434</v>
      </c>
      <c r="CT1279" s="14">
        <f>Таблица1[[#This Row],[Lкан_прям, мм]]+Таблица1[[#This Row],[Lкан_дуг, мм]]+Таблица1[[#This Row],[Lкан_леб,мм]]</f>
        <v>85045.326329871838</v>
      </c>
      <c r="CU1279" s="16">
        <f>Таблица1[[#This Row],[Lкан_леб,мм]]</f>
        <v>58127.023244239201</v>
      </c>
      <c r="CV1279" s="14">
        <f>2534431-(Таблица1[[#This Row],[Т23]]+Таблица1[[#This Row],[угол обхв3]])</f>
        <v>2449182.6969143674</v>
      </c>
      <c r="CW1279" s="50">
        <f>SUM(X1279:AC1279,AD1279:AI1279)-Таблица1[[#This Row],[lподв_min, мм]]</f>
        <v>23384.976619965721</v>
      </c>
      <c r="CX1279" s="17">
        <f>CW1718-Таблица1[[#This Row],[Суммарная длина каната]]</f>
        <v>-2425012.7453546389</v>
      </c>
    </row>
    <row r="1280" spans="1:102" x14ac:dyDescent="0.25">
      <c r="A1280" s="21">
        <v>1279</v>
      </c>
      <c r="B1280" s="10">
        <v>31.298367346938772</v>
      </c>
      <c r="C1280" s="10">
        <v>104.3024489795919</v>
      </c>
      <c r="D1280" s="11">
        <v>15347.215937733206</v>
      </c>
      <c r="E1280" s="11">
        <v>10442.150794191362</v>
      </c>
      <c r="F1280" s="11">
        <v>15274.534158227787</v>
      </c>
      <c r="G1280" s="11">
        <v>10562.310516760639</v>
      </c>
      <c r="H1280" s="11">
        <v>15755.215447733206</v>
      </c>
      <c r="I1280" s="11">
        <v>6865.2658614592365</v>
      </c>
      <c r="J1280" s="11">
        <v>3576.8849327321268</v>
      </c>
      <c r="K1280" s="11">
        <v>25975.169237824353</v>
      </c>
      <c r="L1280" s="11">
        <v>943.13384780828994</v>
      </c>
      <c r="M1280" s="11">
        <v>58127.023244239201</v>
      </c>
      <c r="N1280" s="11">
        <v>9261.8383350579588</v>
      </c>
      <c r="O1280" s="11">
        <v>17248.266737792841</v>
      </c>
      <c r="P1280" s="43">
        <v>11805.787264404697</v>
      </c>
      <c r="Q1280" s="11">
        <v>16380.394048869184</v>
      </c>
      <c r="R1280" s="11">
        <v>15154.361635323596</v>
      </c>
      <c r="S1280" s="11">
        <v>12041.813326740681</v>
      </c>
      <c r="T1280" s="11">
        <v>16067.002743664641</v>
      </c>
      <c r="U1280" s="11">
        <v>10989.958200135297</v>
      </c>
      <c r="V1280" s="11">
        <v>15347.215937733206</v>
      </c>
      <c r="W1280" s="11">
        <v>10442.150794191362</v>
      </c>
      <c r="X1280" s="12">
        <v>0</v>
      </c>
      <c r="Y1280" s="12">
        <v>341.87968121583486</v>
      </c>
      <c r="Z1280" s="12">
        <v>238.56154265541721</v>
      </c>
      <c r="AA1280" s="44">
        <v>232.04019061955847</v>
      </c>
      <c r="AB1280" s="45">
        <v>47.253829333786669</v>
      </c>
      <c r="AC1280" s="12">
        <v>83.398603983692809</v>
      </c>
      <c r="AD1280" s="12">
        <v>12711.068308314858</v>
      </c>
      <c r="AE1280" s="12">
        <v>2687.9135327059885</v>
      </c>
      <c r="AF1280" s="12">
        <v>5480.5321821881498</v>
      </c>
      <c r="AG1280" s="44">
        <v>1128.4755203370589</v>
      </c>
      <c r="AH1280" s="45">
        <v>390.29476040551737</v>
      </c>
      <c r="AI1280" s="12">
        <v>3576.8849338727823</v>
      </c>
      <c r="AJ1280" s="12">
        <v>-29.173282076932974</v>
      </c>
      <c r="AK1280" s="12">
        <v>18.837166047933074</v>
      </c>
      <c r="AL1280" s="12">
        <v>52.33856199961339</v>
      </c>
      <c r="AM1280" s="44">
        <v>84.924159058220781</v>
      </c>
      <c r="AN1280" s="45">
        <v>78.288264483079942</v>
      </c>
      <c r="AO1280" s="12">
        <v>89.999999839816539</v>
      </c>
      <c r="AP1280" s="12">
        <v>-2035.7049756011722</v>
      </c>
      <c r="AQ1280" s="12">
        <v>9393.5732486897905</v>
      </c>
      <c r="AR1280" s="12">
        <v>12128.774316717137</v>
      </c>
      <c r="AS1280" s="44">
        <v>15560.761646840239</v>
      </c>
      <c r="AT1280" s="45">
        <v>15667.496791830154</v>
      </c>
      <c r="AU1280" s="12">
        <v>15755.215937733206</v>
      </c>
      <c r="AV1280" s="12">
        <v>11408.469080131455</v>
      </c>
      <c r="AW1280" s="12">
        <v>17634.414264692099</v>
      </c>
      <c r="AX1280" s="12">
        <v>16629.679756519101</v>
      </c>
      <c r="AY1280" s="44">
        <v>12077.910842434596</v>
      </c>
      <c r="AZ1280" s="45">
        <v>10907.139153721933</v>
      </c>
      <c r="BA1280" s="12">
        <v>10442.15079533202</v>
      </c>
      <c r="BB1280" s="12">
        <v>9062.9576951402378</v>
      </c>
      <c r="BC1280" s="12">
        <v>11937.522178036526</v>
      </c>
      <c r="BD1280" s="12">
        <v>15477.348687636038</v>
      </c>
      <c r="BE1280" s="44">
        <v>15660.602732147998</v>
      </c>
      <c r="BF1280" s="45">
        <v>15746.721889567694</v>
      </c>
      <c r="BG1280" s="12">
        <v>15755.215947733206</v>
      </c>
      <c r="BH1280" s="12">
        <v>17604.511725218515</v>
      </c>
      <c r="BI1280" s="12">
        <v>16766.541575768442</v>
      </c>
      <c r="BJ1280" s="12">
        <v>12291.099034390598</v>
      </c>
      <c r="BK1280" s="44">
        <v>10953.860684441384</v>
      </c>
      <c r="BL1280" s="45">
        <v>10524.969840604728</v>
      </c>
      <c r="BM1280" s="12">
        <v>6865.2658614592383</v>
      </c>
      <c r="BN1280" s="12">
        <v>0</v>
      </c>
      <c r="BO1280" s="12">
        <v>48.010448124866052</v>
      </c>
      <c r="BP1280" s="12">
        <v>33.501395951680315</v>
      </c>
      <c r="BQ1280" s="48">
        <v>32.585597058607391</v>
      </c>
      <c r="BR1280" s="49">
        <v>6.6358945751408402</v>
      </c>
      <c r="BS1280" s="13">
        <v>11.711735356736598</v>
      </c>
      <c r="BT1280" s="12">
        <v>202.97675576079348</v>
      </c>
      <c r="BV1280" s="14">
        <f>Таблица1[[#This Row],[Lкан_леб,мм]]</f>
        <v>58127.023244239201</v>
      </c>
      <c r="BW1280" s="50">
        <f>Таблица1[[#This Row],[угол обхв4]]+Таблица1[[#This Row],[Lдуг 3,мм]]</f>
        <v>12711.068308314858</v>
      </c>
      <c r="BX1280" s="54">
        <f>Таблица1[[#This Row],[угол обхв5]]+Таблица1[[#This Row],[Y5, мм]]</f>
        <v>58468.902925455033</v>
      </c>
      <c r="BY1280" s="14">
        <f>Таблица1[[#This Row],[угол обхв6]]+Таблица1[[#This Row],[Lдуг 4,мм]]</f>
        <v>15398.981841020846</v>
      </c>
      <c r="BZ1280" s="14">
        <f>Таблица1[[#This Row],[Т1]]+Таблица1[[#This Row],[X6, мм]]</f>
        <v>58707.464468110447</v>
      </c>
      <c r="CA1280" s="14">
        <f>Таблица1[[#This Row],[Т2]]+Таблица1[[#This Row],[Lдуг 5,мм]]</f>
        <v>20879.514023208998</v>
      </c>
      <c r="CB1280" s="14">
        <f>Таблица1[[#This Row],[Т3]]+Таблица1[[#This Row],[Y6, мм]]</f>
        <v>58939.504658730009</v>
      </c>
      <c r="CC1280" s="14">
        <f>Таблица1[[#This Row],[Т4]]+Таблица1[[#This Row],[Lдуг 6,мм]]</f>
        <v>22007.989543546057</v>
      </c>
      <c r="CD1280" s="14">
        <f>Таблица1[[#This Row],[Т5]]+Таблица1[[#This Row],[Lдуг 1,мм]]</f>
        <v>58986.758488063795</v>
      </c>
      <c r="CE1280" s="14">
        <f>Таблица1[[#This Row],[Т6]]+Таблица1[[#This Row],[Lпрям1, мм]]</f>
        <v>22398.284303951576</v>
      </c>
      <c r="CF1280" s="15">
        <f>Таблица1[[#This Row],[Т7]]+Таблица1[[#This Row],[Lдуг 2,мм]]</f>
        <v>59070.157092047491</v>
      </c>
      <c r="CG1280" s="14">
        <f>Таблица1[[#This Row],[Т8]]+Таблица1[[#This Row],[Lпрям2, мм]]</f>
        <v>25975.169237824357</v>
      </c>
      <c r="CH1280" s="14">
        <f>Таблица1[[#This Row],[Т9]]-Таблица1[[#This Row],[Т9]]</f>
        <v>0</v>
      </c>
      <c r="CI1280" s="50">
        <f>Таблица1[[#This Row],[Т9]]-Таблица1[[#This Row],[Т8]]</f>
        <v>36671.87278809592</v>
      </c>
      <c r="CJ1280" s="54">
        <f>Таблица1[[#This Row],[Т9]]-Таблица1[[#This Row],[Т7]]</f>
        <v>83.398603983696376</v>
      </c>
      <c r="CK1280" s="14">
        <f>Таблица1[[#This Row],[Т9]]-Таблица1[[#This Row],[Т6]]</f>
        <v>37062.167548501435</v>
      </c>
      <c r="CL1280" s="14">
        <f>Таблица1[[#This Row],[Т9]]-Таблица1[[#This Row],[Т5]]</f>
        <v>130.65243331748206</v>
      </c>
      <c r="CM1280" s="14">
        <f>Таблица1[[#This Row],[Т9]]-Таблица1[[#This Row],[Т4]]</f>
        <v>38190.643068838493</v>
      </c>
      <c r="CN1280" s="14">
        <f>Таблица1[[#This Row],[Т9]]-Таблица1[[#This Row],[Т3]]</f>
        <v>362.69262393704412</v>
      </c>
      <c r="CO1280" s="14">
        <f>Таблица1[[#This Row],[Т9]]-Таблица1[[#This Row],[Т2]]</f>
        <v>43671.175251026645</v>
      </c>
      <c r="CP1280" s="14">
        <f>Таблица1[[#This Row],[Т9]]-Таблица1[[#This Row],[Т1]]</f>
        <v>601.2541665924582</v>
      </c>
      <c r="CQ1280" s="14">
        <f>Таблица1[[#This Row],[Т9]]-Таблица1[[#This Row],[угол обхв6]]</f>
        <v>46359.08878373263</v>
      </c>
      <c r="CR1280" s="14">
        <f>Таблица1[[#This Row],[Т9]]-Таблица1[[#This Row],[угол обхв5]]</f>
        <v>943.13384780829074</v>
      </c>
      <c r="CS1280" s="14">
        <f>Таблица1[[#This Row],[Т9]]-Таблица1[[#This Row],[угол обхв4]]</f>
        <v>59070.157092047491</v>
      </c>
      <c r="CT1280" s="14">
        <f>Таблица1[[#This Row],[Lкан_прям, мм]]+Таблица1[[#This Row],[Lкан_дуг, мм]]+Таблица1[[#This Row],[Lкан_леб,мм]]</f>
        <v>85045.326329871838</v>
      </c>
      <c r="CU1280" s="16">
        <f>Таблица1[[#This Row],[Lкан_леб,мм]]</f>
        <v>58127.023244239201</v>
      </c>
      <c r="CV1280" s="14">
        <f>2534431-(Таблица1[[#This Row],[Т23]]+Таблица1[[#This Row],[угол обхв3]])</f>
        <v>2449182.6969143674</v>
      </c>
      <c r="CW1280" s="50">
        <f>SUM(X1280:AC1280,AD1280:AI1280)-Таблица1[[#This Row],[lподв_min, мм]]</f>
        <v>23341.418152900522</v>
      </c>
      <c r="CX1280" s="17">
        <f>CW1719-Таблица1[[#This Row],[Суммарная длина каната]]</f>
        <v>-2425051.6462431643</v>
      </c>
    </row>
    <row r="1281" spans="1:102" x14ac:dyDescent="0.25">
      <c r="A1281" s="21">
        <v>1280</v>
      </c>
      <c r="B1281" s="10">
        <v>31.298367346938772</v>
      </c>
      <c r="C1281" s="10">
        <v>106.98653061224498</v>
      </c>
      <c r="D1281" s="11">
        <v>15608.092801885103</v>
      </c>
      <c r="E1281" s="11">
        <v>10718.946853947244</v>
      </c>
      <c r="F1281" s="11">
        <v>15529.863808658467</v>
      </c>
      <c r="G1281" s="11">
        <v>10835.571142235522</v>
      </c>
      <c r="H1281" s="11">
        <v>16016.092311885102</v>
      </c>
      <c r="I1281" s="11">
        <v>7097.4256630241889</v>
      </c>
      <c r="J1281" s="11">
        <v>3621.5211909230557</v>
      </c>
      <c r="K1281" s="11">
        <v>25975.169237810289</v>
      </c>
      <c r="L1281" s="11">
        <v>943.13384782234812</v>
      </c>
      <c r="M1281" s="11">
        <v>58127.023244239201</v>
      </c>
      <c r="N1281" s="11">
        <v>9261.8383350579588</v>
      </c>
      <c r="O1281" s="11">
        <v>17248.266737792841</v>
      </c>
      <c r="P1281" s="43">
        <v>11792.467771205358</v>
      </c>
      <c r="Q1281" s="11">
        <v>16484.834090552744</v>
      </c>
      <c r="R1281" s="11">
        <v>15340.539591525838</v>
      </c>
      <c r="S1281" s="11">
        <v>12307.823274448994</v>
      </c>
      <c r="T1281" s="11">
        <v>16301.436712576859</v>
      </c>
      <c r="U1281" s="11">
        <v>11299.860118993469</v>
      </c>
      <c r="V1281" s="11">
        <v>15608.092801885103</v>
      </c>
      <c r="W1281" s="11">
        <v>10718.946853947244</v>
      </c>
      <c r="X1281" s="12">
        <v>0</v>
      </c>
      <c r="Y1281" s="12">
        <v>327.28308483936615</v>
      </c>
      <c r="Z1281" s="12">
        <v>234.04494578398908</v>
      </c>
      <c r="AA1281" s="44">
        <v>232.04019061955844</v>
      </c>
      <c r="AB1281" s="45">
        <v>47.253829333786214</v>
      </c>
      <c r="AC1281" s="12">
        <v>102.5117972456483</v>
      </c>
      <c r="AD1281" s="12">
        <v>12711.068308314858</v>
      </c>
      <c r="AE1281" s="12">
        <v>2643.2772745150523</v>
      </c>
      <c r="AF1281" s="12">
        <v>5480.5321821881489</v>
      </c>
      <c r="AG1281" s="44">
        <v>1128.4755203370598</v>
      </c>
      <c r="AH1281" s="45">
        <v>390.29476040551975</v>
      </c>
      <c r="AI1281" s="12">
        <v>3621.5211920496531</v>
      </c>
      <c r="AJ1281" s="12">
        <v>-29.173282076932974</v>
      </c>
      <c r="AK1281" s="12">
        <v>16.787353872375203</v>
      </c>
      <c r="AL1281" s="12">
        <v>49.654480366960357</v>
      </c>
      <c r="AM1281" s="44">
        <v>82.240077425567748</v>
      </c>
      <c r="AN1281" s="45">
        <v>75.604182850426966</v>
      </c>
      <c r="AO1281" s="12">
        <v>89.999999841790853</v>
      </c>
      <c r="AP1281" s="12">
        <v>-2035.7049756011722</v>
      </c>
      <c r="AQ1281" s="12">
        <v>9379.6770964611133</v>
      </c>
      <c r="AR1281" s="12">
        <v>12103.426699338119</v>
      </c>
      <c r="AS1281" s="44">
        <v>15744.803343288057</v>
      </c>
      <c r="AT1281" s="45">
        <v>15906.247376452056</v>
      </c>
      <c r="AU1281" s="12">
        <v>16016.092801885105</v>
      </c>
      <c r="AV1281" s="12">
        <v>11408.469080131455</v>
      </c>
      <c r="AW1281" s="12">
        <v>17638.879111266819</v>
      </c>
      <c r="AX1281" s="12">
        <v>16748.971450679106</v>
      </c>
      <c r="AY1281" s="44">
        <v>12362.91246586741</v>
      </c>
      <c r="AZ1281" s="45">
        <v>11198.42349536453</v>
      </c>
      <c r="BA1281" s="12">
        <v>10718.946855073844</v>
      </c>
      <c r="BB1281" s="12">
        <v>9062.9576951402378</v>
      </c>
      <c r="BC1281" s="12">
        <v>11910.306532608512</v>
      </c>
      <c r="BD1281" s="12">
        <v>15651.498519658599</v>
      </c>
      <c r="BE1281" s="44">
        <v>15897.17296081464</v>
      </c>
      <c r="BF1281" s="45">
        <v>16003.282138009905</v>
      </c>
      <c r="BG1281" s="12">
        <v>16016.092811885101</v>
      </c>
      <c r="BH1281" s="12">
        <v>17604.511725218515</v>
      </c>
      <c r="BI1281" s="12">
        <v>16875.446464026718</v>
      </c>
      <c r="BJ1281" s="12">
        <v>12571.960634575358</v>
      </c>
      <c r="BK1281" s="44">
        <v>11244.770927575051</v>
      </c>
      <c r="BL1281" s="45">
        <v>10820.383477576182</v>
      </c>
      <c r="BM1281" s="12">
        <v>7097.4256630241907</v>
      </c>
      <c r="BN1281" s="12">
        <v>0</v>
      </c>
      <c r="BO1281" s="12">
        <v>45.960635949308177</v>
      </c>
      <c r="BP1281" s="12">
        <v>32.867126494585158</v>
      </c>
      <c r="BQ1281" s="48">
        <v>32.585597058607384</v>
      </c>
      <c r="BR1281" s="49">
        <v>6.6358945751407772</v>
      </c>
      <c r="BS1281" s="13">
        <v>14.395816991363885</v>
      </c>
      <c r="BT1281" s="12">
        <v>202.97675576079348</v>
      </c>
      <c r="BV1281" s="14">
        <f>Таблица1[[#This Row],[Lкан_леб,мм]]</f>
        <v>58127.023244239201</v>
      </c>
      <c r="BW1281" s="50">
        <f>Таблица1[[#This Row],[угол обхв4]]+Таблица1[[#This Row],[Lдуг 3,мм]]</f>
        <v>12711.068308314858</v>
      </c>
      <c r="BX1281" s="54">
        <f>Таблица1[[#This Row],[угол обхв5]]+Таблица1[[#This Row],[Y5, мм]]</f>
        <v>58454.306329078565</v>
      </c>
      <c r="BY1281" s="14">
        <f>Таблица1[[#This Row],[угол обхв6]]+Таблица1[[#This Row],[Lдуг 4,мм]]</f>
        <v>15354.34558282991</v>
      </c>
      <c r="BZ1281" s="14">
        <f>Таблица1[[#This Row],[Т1]]+Таблица1[[#This Row],[X6, мм]]</f>
        <v>58688.351274862551</v>
      </c>
      <c r="CA1281" s="14">
        <f>Таблица1[[#This Row],[Т2]]+Таблица1[[#This Row],[Lдуг 5,мм]]</f>
        <v>20834.87776501806</v>
      </c>
      <c r="CB1281" s="14">
        <f>Таблица1[[#This Row],[Т3]]+Таблица1[[#This Row],[Y6, мм]]</f>
        <v>58920.391465482113</v>
      </c>
      <c r="CC1281" s="14">
        <f>Таблица1[[#This Row],[Т4]]+Таблица1[[#This Row],[Lдуг 6,мм]]</f>
        <v>21963.353285355119</v>
      </c>
      <c r="CD1281" s="14">
        <f>Таблица1[[#This Row],[Т5]]+Таблица1[[#This Row],[Lдуг 1,мм]]</f>
        <v>58967.645294815899</v>
      </c>
      <c r="CE1281" s="14">
        <f>Таблица1[[#This Row],[Т6]]+Таблица1[[#This Row],[Lпрям1, мм]]</f>
        <v>22353.648045760638</v>
      </c>
      <c r="CF1281" s="15">
        <f>Таблица1[[#This Row],[Т7]]+Таблица1[[#This Row],[Lдуг 2,мм]]</f>
        <v>59070.157092061549</v>
      </c>
      <c r="CG1281" s="14">
        <f>Таблица1[[#This Row],[Т8]]+Таблица1[[#This Row],[Lпрям2, мм]]</f>
        <v>25975.169237810289</v>
      </c>
      <c r="CH1281" s="14">
        <f>Таблица1[[#This Row],[Т9]]-Таблица1[[#This Row],[Т9]]</f>
        <v>0</v>
      </c>
      <c r="CI1281" s="50">
        <f>Таблица1[[#This Row],[Т9]]-Таблица1[[#This Row],[Т8]]</f>
        <v>36716.509046300911</v>
      </c>
      <c r="CJ1281" s="54">
        <f>Таблица1[[#This Row],[Т9]]-Таблица1[[#This Row],[Т7]]</f>
        <v>102.51179724565009</v>
      </c>
      <c r="CK1281" s="14">
        <f>Таблица1[[#This Row],[Т9]]-Таблица1[[#This Row],[Т6]]</f>
        <v>37106.803806706434</v>
      </c>
      <c r="CL1281" s="14">
        <f>Таблица1[[#This Row],[Т9]]-Таблица1[[#This Row],[Т5]]</f>
        <v>149.76562657943578</v>
      </c>
      <c r="CM1281" s="14">
        <f>Таблица1[[#This Row],[Т9]]-Таблица1[[#This Row],[Т4]]</f>
        <v>38235.279327043492</v>
      </c>
      <c r="CN1281" s="14">
        <f>Таблица1[[#This Row],[Т9]]-Таблица1[[#This Row],[Т3]]</f>
        <v>381.80581719899783</v>
      </c>
      <c r="CO1281" s="14">
        <f>Таблица1[[#This Row],[Т9]]-Таблица1[[#This Row],[Т2]]</f>
        <v>43715.811509231637</v>
      </c>
      <c r="CP1281" s="14">
        <f>Таблица1[[#This Row],[Т9]]-Таблица1[[#This Row],[Т1]]</f>
        <v>615.85076298298372</v>
      </c>
      <c r="CQ1281" s="14">
        <f>Таблица1[[#This Row],[Т9]]-Таблица1[[#This Row],[угол обхв6]]</f>
        <v>46359.088783746687</v>
      </c>
      <c r="CR1281" s="14">
        <f>Таблица1[[#This Row],[Т9]]-Таблица1[[#This Row],[угол обхв5]]</f>
        <v>943.13384782234789</v>
      </c>
      <c r="CS1281" s="14">
        <f>Таблица1[[#This Row],[Т9]]-Таблица1[[#This Row],[угол обхв4]]</f>
        <v>59070.157092061549</v>
      </c>
      <c r="CT1281" s="14">
        <f>Таблица1[[#This Row],[Lкан_прям, мм]]+Таблица1[[#This Row],[Lкан_дуг, мм]]+Таблица1[[#This Row],[Lкан_леб,мм]]</f>
        <v>85045.326329871838</v>
      </c>
      <c r="CU1281" s="16">
        <f>Таблица1[[#This Row],[Lкан_леб,мм]]</f>
        <v>58127.023244239201</v>
      </c>
      <c r="CV1281" s="14">
        <f>2534431-(Таблица1[[#This Row],[Т23]]+Таблица1[[#This Row],[угол обхв3]])</f>
        <v>2449182.6969143674</v>
      </c>
      <c r="CW1281" s="50">
        <f>SUM(X1281:AC1281,AD1281:AI1281)-Таблица1[[#This Row],[lподв_min, мм]]</f>
        <v>23296.78189470958</v>
      </c>
      <c r="CX1281" s="17">
        <f>CW1720-Таблица1[[#This Row],[Суммарная длина каната]]</f>
        <v>-2425092.2086725268</v>
      </c>
    </row>
    <row r="1282" spans="1:102" x14ac:dyDescent="0.25">
      <c r="A1282" s="21">
        <v>1281</v>
      </c>
      <c r="B1282" s="10">
        <v>31.298367346938772</v>
      </c>
      <c r="C1282" s="10">
        <v>109.67061224489804</v>
      </c>
      <c r="D1282" s="11">
        <v>15855.721401123994</v>
      </c>
      <c r="E1282" s="11">
        <v>11007.655831613505</v>
      </c>
      <c r="F1282" s="11">
        <v>15772.116840494082</v>
      </c>
      <c r="G1282" s="11">
        <v>11120.48879418154</v>
      </c>
      <c r="H1282" s="11">
        <v>16263.720911123994</v>
      </c>
      <c r="I1282" s="11">
        <v>7340.4655328661484</v>
      </c>
      <c r="J1282" s="11">
        <v>3667.1902987473563</v>
      </c>
      <c r="K1282" s="11">
        <v>25975.169237796261</v>
      </c>
      <c r="L1282" s="11">
        <v>943.13384783637503</v>
      </c>
      <c r="M1282" s="11">
        <v>58127.023244239201</v>
      </c>
      <c r="N1282" s="11">
        <v>9261.8383350579588</v>
      </c>
      <c r="O1282" s="11">
        <v>17248.266737792841</v>
      </c>
      <c r="P1282" s="43">
        <v>11774.272075165465</v>
      </c>
      <c r="Q1282" s="11">
        <v>16588.53581595582</v>
      </c>
      <c r="R1282" s="11">
        <v>15514.056335281392</v>
      </c>
      <c r="S1282" s="11">
        <v>12582.259903367029</v>
      </c>
      <c r="T1282" s="11">
        <v>16521.101114505978</v>
      </c>
      <c r="U1282" s="11">
        <v>11620.400343640917</v>
      </c>
      <c r="V1282" s="11">
        <v>15855.721401123994</v>
      </c>
      <c r="W1282" s="11">
        <v>11007.655831613505</v>
      </c>
      <c r="X1282" s="12">
        <v>0</v>
      </c>
      <c r="Y1282" s="12">
        <v>312.51126442344804</v>
      </c>
      <c r="Z1282" s="12">
        <v>229.70357295200984</v>
      </c>
      <c r="AA1282" s="44">
        <v>232.04019061955816</v>
      </c>
      <c r="AB1282" s="45">
        <v>47.253829333784687</v>
      </c>
      <c r="AC1282" s="12">
        <v>121.62499050757437</v>
      </c>
      <c r="AD1282" s="12">
        <v>12711.068308314858</v>
      </c>
      <c r="AE1282" s="12">
        <v>2597.6081666907571</v>
      </c>
      <c r="AF1282" s="12">
        <v>5480.5321821881471</v>
      </c>
      <c r="AG1282" s="44">
        <v>1128.4755203370617</v>
      </c>
      <c r="AH1282" s="45">
        <v>390.2947604055189</v>
      </c>
      <c r="AI1282" s="12">
        <v>3667.1902998599221</v>
      </c>
      <c r="AJ1282" s="12">
        <v>-29.173282076932974</v>
      </c>
      <c r="AK1282" s="12">
        <v>14.712934839146557</v>
      </c>
      <c r="AL1282" s="12">
        <v>46.970398734307281</v>
      </c>
      <c r="AM1282" s="44">
        <v>79.555995792914629</v>
      </c>
      <c r="AN1282" s="45">
        <v>72.920101217774061</v>
      </c>
      <c r="AO1282" s="12">
        <v>89.999999843761103</v>
      </c>
      <c r="AP1282" s="12">
        <v>-2035.7049756011722</v>
      </c>
      <c r="AQ1282" s="12">
        <v>9365.4606671560359</v>
      </c>
      <c r="AR1282" s="12">
        <v>12072.520587900886</v>
      </c>
      <c r="AS1282" s="44">
        <v>15915.296811087073</v>
      </c>
      <c r="AT1282" s="45">
        <v>16131.095499643901</v>
      </c>
      <c r="AU1282" s="12">
        <v>16263.721401123994</v>
      </c>
      <c r="AV1282" s="12">
        <v>11408.469080131455</v>
      </c>
      <c r="AW1282" s="12">
        <v>17642.888597667021</v>
      </c>
      <c r="AX1282" s="12">
        <v>16866.945270987628</v>
      </c>
      <c r="AY1282" s="44">
        <v>12656.219896439154</v>
      </c>
      <c r="AZ1282" s="45">
        <v>11500.568710187752</v>
      </c>
      <c r="BA1282" s="12">
        <v>11007.655832726072</v>
      </c>
      <c r="BB1282" s="12">
        <v>9062.9576951402378</v>
      </c>
      <c r="BC1282" s="12">
        <v>11877.89440726354</v>
      </c>
      <c r="BD1282" s="12">
        <v>15812.304848016813</v>
      </c>
      <c r="BE1282" s="44">
        <v>16119.860638700295</v>
      </c>
      <c r="BF1282" s="45">
        <v>16245.727015986069</v>
      </c>
      <c r="BG1282" s="12">
        <v>16263.721411123992</v>
      </c>
      <c r="BH1282" s="12">
        <v>17604.511725218515</v>
      </c>
      <c r="BI1282" s="12">
        <v>16983.157675829996</v>
      </c>
      <c r="BJ1282" s="12">
        <v>12860.669358398836</v>
      </c>
      <c r="BK1282" s="44">
        <v>11546.44035056879</v>
      </c>
      <c r="BL1282" s="45">
        <v>11127.48746506667</v>
      </c>
      <c r="BM1282" s="12">
        <v>7340.4655328661502</v>
      </c>
      <c r="BN1282" s="12">
        <v>0</v>
      </c>
      <c r="BO1282" s="12">
        <v>43.886216916079533</v>
      </c>
      <c r="BP1282" s="12">
        <v>32.257463895160726</v>
      </c>
      <c r="BQ1282" s="48">
        <v>32.585597058607348</v>
      </c>
      <c r="BR1282" s="49">
        <v>6.6358945751405605</v>
      </c>
      <c r="BS1282" s="13">
        <v>17.079898625987038</v>
      </c>
      <c r="BT1282" s="12">
        <v>202.97675576079348</v>
      </c>
      <c r="BV1282" s="14">
        <f>Таблица1[[#This Row],[Lкан_леб,мм]]</f>
        <v>58127.023244239201</v>
      </c>
      <c r="BW1282" s="50">
        <f>Таблица1[[#This Row],[угол обхв4]]+Таблица1[[#This Row],[Lдуг 3,мм]]</f>
        <v>12711.068308314858</v>
      </c>
      <c r="BX1282" s="54">
        <f>Таблица1[[#This Row],[угол обхв5]]+Таблица1[[#This Row],[Y5, мм]]</f>
        <v>58439.534508662648</v>
      </c>
      <c r="BY1282" s="14">
        <f>Таблица1[[#This Row],[угол обхв6]]+Таблица1[[#This Row],[Lдуг 4,мм]]</f>
        <v>15308.676475005615</v>
      </c>
      <c r="BZ1282" s="14">
        <f>Таблица1[[#This Row],[Т1]]+Таблица1[[#This Row],[X6, мм]]</f>
        <v>58669.238081614654</v>
      </c>
      <c r="CA1282" s="14">
        <f>Таблица1[[#This Row],[Т2]]+Таблица1[[#This Row],[Lдуг 5,мм]]</f>
        <v>20789.208657193762</v>
      </c>
      <c r="CB1282" s="14">
        <f>Таблица1[[#This Row],[Т3]]+Таблица1[[#This Row],[Y6, мм]]</f>
        <v>58901.278272234209</v>
      </c>
      <c r="CC1282" s="14">
        <f>Таблица1[[#This Row],[Т4]]+Таблица1[[#This Row],[Lдуг 6,мм]]</f>
        <v>21917.684177530824</v>
      </c>
      <c r="CD1282" s="14">
        <f>Таблица1[[#This Row],[Т5]]+Таблица1[[#This Row],[Lдуг 1,мм]]</f>
        <v>58948.532101567995</v>
      </c>
      <c r="CE1282" s="14">
        <f>Таблица1[[#This Row],[Т6]]+Таблица1[[#This Row],[Lпрям1, мм]]</f>
        <v>22307.978937936343</v>
      </c>
      <c r="CF1282" s="15">
        <f>Таблица1[[#This Row],[Т7]]+Таблица1[[#This Row],[Lдуг 2,мм]]</f>
        <v>59070.157092075569</v>
      </c>
      <c r="CG1282" s="14">
        <f>Таблица1[[#This Row],[Т8]]+Таблица1[[#This Row],[Lпрям2, мм]]</f>
        <v>25975.169237796264</v>
      </c>
      <c r="CH1282" s="14">
        <f>Таблица1[[#This Row],[Т9]]-Таблица1[[#This Row],[Т9]]</f>
        <v>0</v>
      </c>
      <c r="CI1282" s="50">
        <f>Таблица1[[#This Row],[Т9]]-Таблица1[[#This Row],[Т8]]</f>
        <v>36762.178154139227</v>
      </c>
      <c r="CJ1282" s="54">
        <f>Таблица1[[#This Row],[Т9]]-Таблица1[[#This Row],[Т7]]</f>
        <v>121.62499050757469</v>
      </c>
      <c r="CK1282" s="14">
        <f>Таблица1[[#This Row],[Т9]]-Таблица1[[#This Row],[Т6]]</f>
        <v>37152.472914544749</v>
      </c>
      <c r="CL1282" s="14">
        <f>Таблица1[[#This Row],[Т9]]-Таблица1[[#This Row],[Т5]]</f>
        <v>168.87881984136038</v>
      </c>
      <c r="CM1282" s="14">
        <f>Таблица1[[#This Row],[Т9]]-Таблица1[[#This Row],[Т4]]</f>
        <v>38280.948434881808</v>
      </c>
      <c r="CN1282" s="14">
        <f>Таблица1[[#This Row],[Т9]]-Таблица1[[#This Row],[Т3]]</f>
        <v>400.91901046091516</v>
      </c>
      <c r="CO1282" s="14">
        <f>Таблица1[[#This Row],[Т9]]-Таблица1[[#This Row],[Т2]]</f>
        <v>43761.480617069952</v>
      </c>
      <c r="CP1282" s="14">
        <f>Таблица1[[#This Row],[Т9]]-Таблица1[[#This Row],[Т1]]</f>
        <v>630.62258341292181</v>
      </c>
      <c r="CQ1282" s="14">
        <f>Таблица1[[#This Row],[Т9]]-Таблица1[[#This Row],[угол обхв6]]</f>
        <v>46359.088783760715</v>
      </c>
      <c r="CR1282" s="14">
        <f>Таблица1[[#This Row],[Т9]]-Таблица1[[#This Row],[угол обхв5]]</f>
        <v>943.13384783636866</v>
      </c>
      <c r="CS1282" s="14">
        <f>Таблица1[[#This Row],[Т9]]-Таблица1[[#This Row],[угол обхв4]]</f>
        <v>59070.157092075569</v>
      </c>
      <c r="CT1282" s="14">
        <f>Таблица1[[#This Row],[Lкан_прям, мм]]+Таблица1[[#This Row],[Lкан_дуг, мм]]+Таблица1[[#This Row],[Lкан_леб,мм]]</f>
        <v>85045.326329871838</v>
      </c>
      <c r="CU1282" s="16">
        <f>Таблица1[[#This Row],[Lкан_леб,мм]]</f>
        <v>58127.023244239201</v>
      </c>
      <c r="CV1282" s="14">
        <f>2534431-(Таблица1[[#This Row],[Т23]]+Таблица1[[#This Row],[угол обхв3]])</f>
        <v>2449182.6969143674</v>
      </c>
      <c r="CW1282" s="50">
        <f>SUM(X1282:AC1282,AD1282:AI1282)-Таблица1[[#This Row],[lподв_min, мм]]</f>
        <v>23251.112786885285</v>
      </c>
      <c r="CX1282" s="17">
        <f>CW1721-Таблица1[[#This Row],[Суммарная длина каната]]</f>
        <v>-2425134.4309512838</v>
      </c>
    </row>
    <row r="1283" spans="1:102" x14ac:dyDescent="0.25">
      <c r="A1283" s="21">
        <v>1282</v>
      </c>
      <c r="B1283" s="10">
        <v>31.298367346938772</v>
      </c>
      <c r="C1283" s="10">
        <v>110.29000000000343</v>
      </c>
      <c r="D1283" s="11">
        <v>15910.925680704402</v>
      </c>
      <c r="E1283" s="11">
        <v>11075.904637421698</v>
      </c>
      <c r="F1283" s="11">
        <v>15826.106264500379</v>
      </c>
      <c r="G1283" s="11">
        <v>11187.827229577208</v>
      </c>
      <c r="H1283" s="11">
        <v>16318.925190704402</v>
      </c>
      <c r="I1283" s="11">
        <v>7398.0338666488642</v>
      </c>
      <c r="J1283" s="11">
        <v>3677.8707707728327</v>
      </c>
      <c r="K1283" s="11">
        <v>25975.169237793027</v>
      </c>
      <c r="L1283" s="11">
        <v>943.13384783960987</v>
      </c>
      <c r="M1283" s="11">
        <v>58127.023244239201</v>
      </c>
      <c r="N1283" s="11">
        <v>9261.8383350579588</v>
      </c>
      <c r="O1283" s="11">
        <v>17248.266737792841</v>
      </c>
      <c r="P1283" s="43">
        <v>11769.384716725401</v>
      </c>
      <c r="Q1283" s="11">
        <v>16612.337464042452</v>
      </c>
      <c r="R1283" s="11">
        <v>15552.258880285804</v>
      </c>
      <c r="S1283" s="11">
        <v>12646.723254028175</v>
      </c>
      <c r="T1283" s="11">
        <v>16569.64265797237</v>
      </c>
      <c r="U1283" s="11">
        <v>11695.806197234988</v>
      </c>
      <c r="V1283" s="11">
        <v>15910.925680704402</v>
      </c>
      <c r="W1283" s="11">
        <v>11075.904637421698</v>
      </c>
      <c r="X1283" s="12">
        <v>0</v>
      </c>
      <c r="Y1283" s="12">
        <v>309.07617957005345</v>
      </c>
      <c r="Z1283" s="12">
        <v>228.7280326907692</v>
      </c>
      <c r="AA1283" s="44">
        <v>232.04019061955876</v>
      </c>
      <c r="AB1283" s="45">
        <v>47.253829333786577</v>
      </c>
      <c r="AC1283" s="12">
        <v>126.03561562544182</v>
      </c>
      <c r="AD1283" s="12">
        <v>12711.068308314858</v>
      </c>
      <c r="AE1283" s="12">
        <v>2586.9276946652726</v>
      </c>
      <c r="AF1283" s="12">
        <v>5480.5321821881471</v>
      </c>
      <c r="AG1283" s="44">
        <v>1128.4755203370621</v>
      </c>
      <c r="AH1283" s="45">
        <v>390.2947604055168</v>
      </c>
      <c r="AI1283" s="12">
        <v>3677.8707718821674</v>
      </c>
      <c r="AJ1283" s="12">
        <v>-29.173282076932974</v>
      </c>
      <c r="AK1283" s="12">
        <v>14.230543014713158</v>
      </c>
      <c r="AL1283" s="12">
        <v>46.351010979201874</v>
      </c>
      <c r="AM1283" s="44">
        <v>78.936608037809307</v>
      </c>
      <c r="AN1283" s="45">
        <v>72.300713462668483</v>
      </c>
      <c r="AO1283" s="12">
        <v>89.999999844214827</v>
      </c>
      <c r="AP1283" s="12">
        <v>-2035.7049756011722</v>
      </c>
      <c r="AQ1283" s="12">
        <v>9362.1345838573397</v>
      </c>
      <c r="AR1283" s="12">
        <v>12064.606155793721</v>
      </c>
      <c r="AS1283" s="44">
        <v>15952.67639282048</v>
      </c>
      <c r="AT1283" s="45">
        <v>16180.955229002791</v>
      </c>
      <c r="AU1283" s="12">
        <v>16318.925680704402</v>
      </c>
      <c r="AV1283" s="12">
        <v>11408.469080131455</v>
      </c>
      <c r="AW1283" s="12">
        <v>17643.74703120425</v>
      </c>
      <c r="AX1283" s="12">
        <v>16893.954760944525</v>
      </c>
      <c r="AY1283" s="44">
        <v>12725.016393290454</v>
      </c>
      <c r="AZ1283" s="45">
        <v>11571.765548409614</v>
      </c>
      <c r="BA1283" s="12">
        <v>11075.904638531034</v>
      </c>
      <c r="BB1283" s="12">
        <v>9062.9576951402378</v>
      </c>
      <c r="BC1283" s="12">
        <v>11869.680965524782</v>
      </c>
      <c r="BD1283" s="12">
        <v>15847.480319354125</v>
      </c>
      <c r="BE1283" s="44">
        <v>16169.225145437693</v>
      </c>
      <c r="BF1283" s="45">
        <v>16299.613109673981</v>
      </c>
      <c r="BG1283" s="12">
        <v>16318.9256907044</v>
      </c>
      <c r="BH1283" s="12">
        <v>17604.511725218515</v>
      </c>
      <c r="BI1283" s="12">
        <v>17007.817757453857</v>
      </c>
      <c r="BJ1283" s="12">
        <v>12928.340550930247</v>
      </c>
      <c r="BK1283" s="44">
        <v>11617.513057972708</v>
      </c>
      <c r="BL1283" s="45">
        <v>11199.945286247072</v>
      </c>
      <c r="BM1283" s="12">
        <v>7398.033866648866</v>
      </c>
      <c r="BN1283" s="12">
        <v>0</v>
      </c>
      <c r="BO1283" s="12">
        <v>43.403825091646134</v>
      </c>
      <c r="BP1283" s="12">
        <v>32.120467964488718</v>
      </c>
      <c r="BQ1283" s="48">
        <v>32.585597058607433</v>
      </c>
      <c r="BR1283" s="49">
        <v>6.6358945751408278</v>
      </c>
      <c r="BS1283" s="13">
        <v>17.699286381546344</v>
      </c>
      <c r="BT1283" s="12">
        <v>202.97675576079348</v>
      </c>
      <c r="BV1283" s="14">
        <f>Таблица1[[#This Row],[Lкан_леб,мм]]</f>
        <v>58127.023244239201</v>
      </c>
      <c r="BW1283" s="50">
        <f>Таблица1[[#This Row],[угол обхв4]]+Таблица1[[#This Row],[Lдуг 3,мм]]</f>
        <v>12711.068308314858</v>
      </c>
      <c r="BX1283" s="54">
        <f>Таблица1[[#This Row],[угол обхв5]]+Таблица1[[#This Row],[Y5, мм]]</f>
        <v>58436.099423809253</v>
      </c>
      <c r="BY1283" s="14">
        <f>Таблица1[[#This Row],[угол обхв6]]+Таблица1[[#This Row],[Lдуг 4,мм]]</f>
        <v>15297.99600298013</v>
      </c>
      <c r="BZ1283" s="14">
        <f>Таблица1[[#This Row],[Т1]]+Таблица1[[#This Row],[X6, мм]]</f>
        <v>58664.827456500025</v>
      </c>
      <c r="CA1283" s="14">
        <f>Таблица1[[#This Row],[Т2]]+Таблица1[[#This Row],[Lдуг 5,мм]]</f>
        <v>20778.528185168278</v>
      </c>
      <c r="CB1283" s="14">
        <f>Таблица1[[#This Row],[Т3]]+Таблица1[[#This Row],[Y6, мм]]</f>
        <v>58896.867647119587</v>
      </c>
      <c r="CC1283" s="14">
        <f>Таблица1[[#This Row],[Т4]]+Таблица1[[#This Row],[Lдуг 6,мм]]</f>
        <v>21907.00370550534</v>
      </c>
      <c r="CD1283" s="14">
        <f>Таблица1[[#This Row],[Т5]]+Таблица1[[#This Row],[Lдуг 1,мм]]</f>
        <v>58944.121476453372</v>
      </c>
      <c r="CE1283" s="14">
        <f>Таблица1[[#This Row],[Т6]]+Таблица1[[#This Row],[Lпрям1, мм]]</f>
        <v>22297.298465910855</v>
      </c>
      <c r="CF1283" s="15">
        <f>Таблица1[[#This Row],[Т7]]+Таблица1[[#This Row],[Lдуг 2,мм]]</f>
        <v>59070.157092078814</v>
      </c>
      <c r="CG1283" s="14">
        <f>Таблица1[[#This Row],[Т8]]+Таблица1[[#This Row],[Lпрям2, мм]]</f>
        <v>25975.169237793023</v>
      </c>
      <c r="CH1283" s="14">
        <f>Таблица1[[#This Row],[Т9]]-Таблица1[[#This Row],[Т9]]</f>
        <v>0</v>
      </c>
      <c r="CI1283" s="50">
        <f>Таблица1[[#This Row],[Т9]]-Таблица1[[#This Row],[Т8]]</f>
        <v>36772.858626167959</v>
      </c>
      <c r="CJ1283" s="54">
        <f>Таблица1[[#This Row],[Т9]]-Таблица1[[#This Row],[Т7]]</f>
        <v>126.03561562544201</v>
      </c>
      <c r="CK1283" s="14">
        <f>Таблица1[[#This Row],[Т9]]-Таблица1[[#This Row],[Т6]]</f>
        <v>37163.153386573475</v>
      </c>
      <c r="CL1283" s="14">
        <f>Таблица1[[#This Row],[Т9]]-Таблица1[[#This Row],[Т5]]</f>
        <v>173.28944495922769</v>
      </c>
      <c r="CM1283" s="14">
        <f>Таблица1[[#This Row],[Т9]]-Таблица1[[#This Row],[Т4]]</f>
        <v>38291.628906910541</v>
      </c>
      <c r="CN1283" s="14">
        <f>Таблица1[[#This Row],[Т9]]-Таблица1[[#This Row],[Т3]]</f>
        <v>405.32963557878975</v>
      </c>
      <c r="CO1283" s="14">
        <f>Таблица1[[#This Row],[Т9]]-Таблица1[[#This Row],[Т2]]</f>
        <v>43772.161089098685</v>
      </c>
      <c r="CP1283" s="14">
        <f>Таблица1[[#This Row],[Т9]]-Таблица1[[#This Row],[Т1]]</f>
        <v>634.05766826956096</v>
      </c>
      <c r="CQ1283" s="14">
        <f>Таблица1[[#This Row],[Т9]]-Таблица1[[#This Row],[угол обхв6]]</f>
        <v>46359.08878376396</v>
      </c>
      <c r="CR1283" s="14">
        <f>Таблица1[[#This Row],[Т9]]-Таблица1[[#This Row],[угол обхв5]]</f>
        <v>943.13384783961374</v>
      </c>
      <c r="CS1283" s="14">
        <f>Таблица1[[#This Row],[Т9]]-Таблица1[[#This Row],[угол обхв4]]</f>
        <v>59070.157092078814</v>
      </c>
      <c r="CT1283" s="14">
        <f>Таблица1[[#This Row],[Lкан_прям, мм]]+Таблица1[[#This Row],[Lкан_дуг, мм]]+Таблица1[[#This Row],[Lкан_леб,мм]]</f>
        <v>85045.326329871838</v>
      </c>
      <c r="CU1283" s="16">
        <f>Таблица1[[#This Row],[Lкан_леб,мм]]</f>
        <v>58127.023244239201</v>
      </c>
      <c r="CV1283" s="14">
        <f>2534431-(Таблица1[[#This Row],[Т23]]+Таблица1[[#This Row],[угол обхв3]])</f>
        <v>2449182.6969143674</v>
      </c>
      <c r="CW1283" s="50">
        <f>SUM(X1283:AC1283,AD1283:AI1283)-Таблица1[[#This Row],[lподв_min, мм]]</f>
        <v>23240.432314859801</v>
      </c>
      <c r="CX1283" s="17">
        <f>CW1722-Таблица1[[#This Row],[Суммарная длина каната]]</f>
        <v>-2425178.3101835311</v>
      </c>
    </row>
    <row r="1284" spans="1:102" x14ac:dyDescent="0.25">
      <c r="A1284" s="21">
        <v>1283</v>
      </c>
      <c r="B1284" s="10">
        <v>31.298367346938772</v>
      </c>
      <c r="C1284" s="10">
        <v>112.3546938775511</v>
      </c>
      <c r="D1284" s="11">
        <v>16089.558400612968</v>
      </c>
      <c r="E1284" s="11">
        <v>11307.644255750343</v>
      </c>
      <c r="F1284" s="11">
        <v>16000.76171371079</v>
      </c>
      <c r="G1284" s="11">
        <v>11416.438319904582</v>
      </c>
      <c r="H1284" s="11">
        <v>16497.55791061297</v>
      </c>
      <c r="I1284" s="11">
        <v>7593.7994620130248</v>
      </c>
      <c r="J1284" s="11">
        <v>3713.8447937373185</v>
      </c>
      <c r="K1284" s="11">
        <v>25975.169237782273</v>
      </c>
      <c r="L1284" s="11">
        <v>943.13384785035566</v>
      </c>
      <c r="M1284" s="11">
        <v>58127.023244239201</v>
      </c>
      <c r="N1284" s="11">
        <v>9261.8383350579588</v>
      </c>
      <c r="O1284" s="11">
        <v>17248.266737792841</v>
      </c>
      <c r="P1284" s="43">
        <v>11751.240100411596</v>
      </c>
      <c r="Q1284" s="11">
        <v>16691.27168770901</v>
      </c>
      <c r="R1284" s="11">
        <v>15674.531144444438</v>
      </c>
      <c r="S1284" s="11">
        <v>12864.521057760452</v>
      </c>
      <c r="T1284" s="11">
        <v>16725.513972320259</v>
      </c>
      <c r="U1284" s="11">
        <v>11950.875560037108</v>
      </c>
      <c r="V1284" s="11">
        <v>16089.558400612968</v>
      </c>
      <c r="W1284" s="11">
        <v>11307.644255750343</v>
      </c>
      <c r="X1284" s="12">
        <v>0</v>
      </c>
      <c r="Y1284" s="12">
        <v>297.55068483032346</v>
      </c>
      <c r="Z1284" s="12">
        <v>225.55095929723709</v>
      </c>
      <c r="AA1284" s="44">
        <v>232.04019061955935</v>
      </c>
      <c r="AB1284" s="45">
        <v>47.253829333786769</v>
      </c>
      <c r="AC1284" s="12">
        <v>140.73818376944897</v>
      </c>
      <c r="AD1284" s="12">
        <v>12711.068308314858</v>
      </c>
      <c r="AE1284" s="12">
        <v>2550.9536717007813</v>
      </c>
      <c r="AF1284" s="12">
        <v>5480.5321821881462</v>
      </c>
      <c r="AG1284" s="44">
        <v>1128.475520337061</v>
      </c>
      <c r="AH1284" s="45">
        <v>390.2947604055193</v>
      </c>
      <c r="AI1284" s="12">
        <v>3713.844794835908</v>
      </c>
      <c r="AJ1284" s="12">
        <v>-29.173282076932974</v>
      </c>
      <c r="AK1284" s="12">
        <v>12.612008197588752</v>
      </c>
      <c r="AL1284" s="12">
        <v>44.286317101654198</v>
      </c>
      <c r="AM1284" s="44">
        <v>76.87191416026171</v>
      </c>
      <c r="AN1284" s="45">
        <v>70.236019585120857</v>
      </c>
      <c r="AO1284" s="12">
        <v>89.999999845723821</v>
      </c>
      <c r="AP1284" s="12">
        <v>-2035.7049756011722</v>
      </c>
      <c r="AQ1284" s="12">
        <v>9350.9242259368348</v>
      </c>
      <c r="AR1284" s="12">
        <v>12036.123795117981</v>
      </c>
      <c r="AS1284" s="44">
        <v>16071.86796161908</v>
      </c>
      <c r="AT1284" s="45">
        <v>16341.547810400509</v>
      </c>
      <c r="AU1284" s="12">
        <v>16497.558400612968</v>
      </c>
      <c r="AV1284" s="12">
        <v>11408.469080131455</v>
      </c>
      <c r="AW1284" s="12">
        <v>17646.422114557136</v>
      </c>
      <c r="AX1284" s="12">
        <v>16983.342364926764</v>
      </c>
      <c r="AY1284" s="44">
        <v>12957.189573004447</v>
      </c>
      <c r="AZ1284" s="45">
        <v>11812.911845602421</v>
      </c>
      <c r="BA1284" s="12">
        <v>11307.644256848935</v>
      </c>
      <c r="BB1284" s="12">
        <v>9062.9576951402378</v>
      </c>
      <c r="BC1284" s="12">
        <v>11840.325991290472</v>
      </c>
      <c r="BD1284" s="12">
        <v>15959.414839150824</v>
      </c>
      <c r="BE1284" s="44">
        <v>16328.17715514562</v>
      </c>
      <c r="BF1284" s="45">
        <v>16473.524562532719</v>
      </c>
      <c r="BG1284" s="12">
        <v>16497.558410612968</v>
      </c>
      <c r="BH1284" s="12">
        <v>17604.511725218515</v>
      </c>
      <c r="BI1284" s="12">
        <v>17089.427064473301</v>
      </c>
      <c r="BJ1284" s="12">
        <v>13156.591734978208</v>
      </c>
      <c r="BK1284" s="44">
        <v>11858.207044793113</v>
      </c>
      <c r="BL1284" s="45">
        <v>11445.60797018503</v>
      </c>
      <c r="BM1284" s="12">
        <v>7593.7994620130266</v>
      </c>
      <c r="BN1284" s="12">
        <v>0</v>
      </c>
      <c r="BO1284" s="12">
        <v>41.785290274521728</v>
      </c>
      <c r="BP1284" s="12">
        <v>31.674308904065448</v>
      </c>
      <c r="BQ1284" s="48">
        <v>32.585597058607512</v>
      </c>
      <c r="BR1284" s="49">
        <v>6.6358945751408536</v>
      </c>
      <c r="BS1284" s="13">
        <v>19.763980260602963</v>
      </c>
      <c r="BT1284" s="12">
        <v>202.97675576079348</v>
      </c>
      <c r="BV1284" s="14">
        <f>Таблица1[[#This Row],[Lкан_леб,мм]]</f>
        <v>58127.023244239201</v>
      </c>
      <c r="BW1284" s="50">
        <f>Таблица1[[#This Row],[угол обхв4]]+Таблица1[[#This Row],[Lдуг 3,мм]]</f>
        <v>12711.068308314858</v>
      </c>
      <c r="BX1284" s="54">
        <f>Таблица1[[#This Row],[угол обхв5]]+Таблица1[[#This Row],[Y5, мм]]</f>
        <v>58424.573929069527</v>
      </c>
      <c r="BY1284" s="14">
        <f>Таблица1[[#This Row],[угол обхв6]]+Таблица1[[#This Row],[Lдуг 4,мм]]</f>
        <v>15262.021980015639</v>
      </c>
      <c r="BZ1284" s="14">
        <f>Таблица1[[#This Row],[Т1]]+Таблица1[[#This Row],[X6, мм]]</f>
        <v>58650.124888366765</v>
      </c>
      <c r="CA1284" s="14">
        <f>Таблица1[[#This Row],[Т2]]+Таблица1[[#This Row],[Lдуг 5,мм]]</f>
        <v>20742.554162203785</v>
      </c>
      <c r="CB1284" s="14">
        <f>Таблица1[[#This Row],[Т3]]+Таблица1[[#This Row],[Y6, мм]]</f>
        <v>58882.165078986327</v>
      </c>
      <c r="CC1284" s="14">
        <f>Таблица1[[#This Row],[Т4]]+Таблица1[[#This Row],[Lдуг 6,мм]]</f>
        <v>21871.029682540848</v>
      </c>
      <c r="CD1284" s="14">
        <f>Таблица1[[#This Row],[Т5]]+Таблица1[[#This Row],[Lдуг 1,мм]]</f>
        <v>58929.418908320113</v>
      </c>
      <c r="CE1284" s="14">
        <f>Таблица1[[#This Row],[Т6]]+Таблица1[[#This Row],[Lпрям1, мм]]</f>
        <v>22261.324442946367</v>
      </c>
      <c r="CF1284" s="15">
        <f>Таблица1[[#This Row],[Т7]]+Таблица1[[#This Row],[Lдуг 2,мм]]</f>
        <v>59070.157092089561</v>
      </c>
      <c r="CG1284" s="14">
        <f>Таблица1[[#This Row],[Т8]]+Таблица1[[#This Row],[Lпрям2, мм]]</f>
        <v>25975.169237782276</v>
      </c>
      <c r="CH1284" s="14">
        <f>Таблица1[[#This Row],[Т9]]-Таблица1[[#This Row],[Т9]]</f>
        <v>0</v>
      </c>
      <c r="CI1284" s="50">
        <f>Таблица1[[#This Row],[Т9]]-Таблица1[[#This Row],[Т8]]</f>
        <v>36808.832649143194</v>
      </c>
      <c r="CJ1284" s="54">
        <f>Таблица1[[#This Row],[Т9]]-Таблица1[[#This Row],[Т7]]</f>
        <v>140.73818376944837</v>
      </c>
      <c r="CK1284" s="14">
        <f>Таблица1[[#This Row],[Т9]]-Таблица1[[#This Row],[Т6]]</f>
        <v>37199.127409548717</v>
      </c>
      <c r="CL1284" s="14">
        <f>Таблица1[[#This Row],[Т9]]-Таблица1[[#This Row],[Т5]]</f>
        <v>187.99201310323406</v>
      </c>
      <c r="CM1284" s="14">
        <f>Таблица1[[#This Row],[Т9]]-Таблица1[[#This Row],[Т4]]</f>
        <v>38327.602929885776</v>
      </c>
      <c r="CN1284" s="14">
        <f>Таблица1[[#This Row],[Т9]]-Таблица1[[#This Row],[Т3]]</f>
        <v>420.03220372279611</v>
      </c>
      <c r="CO1284" s="14">
        <f>Таблица1[[#This Row],[Т9]]-Таблица1[[#This Row],[Т2]]</f>
        <v>43808.13511207392</v>
      </c>
      <c r="CP1284" s="14">
        <f>Таблица1[[#This Row],[Т9]]-Таблица1[[#This Row],[Т1]]</f>
        <v>645.58316302003368</v>
      </c>
      <c r="CQ1284" s="14">
        <f>Таблица1[[#This Row],[Т9]]-Таблица1[[#This Row],[угол обхв6]]</f>
        <v>46359.0887837747</v>
      </c>
      <c r="CR1284" s="14">
        <f>Таблица1[[#This Row],[Т9]]-Таблица1[[#This Row],[угол обхв5]]</f>
        <v>943.13384785036033</v>
      </c>
      <c r="CS1284" s="14">
        <f>Таблица1[[#This Row],[Т9]]-Таблица1[[#This Row],[угол обхв4]]</f>
        <v>59070.157092089561</v>
      </c>
      <c r="CT1284" s="14">
        <f>Таблица1[[#This Row],[Lкан_прям, мм]]+Таблица1[[#This Row],[Lкан_дуг, мм]]+Таблица1[[#This Row],[Lкан_леб,мм]]</f>
        <v>85045.326329871838</v>
      </c>
      <c r="CU1284" s="16">
        <f>Таблица1[[#This Row],[Lкан_леб,мм]]</f>
        <v>58127.023244239201</v>
      </c>
      <c r="CV1284" s="14">
        <f>2534431-(Таблица1[[#This Row],[Т23]]+Таблица1[[#This Row],[угол обхв3]])</f>
        <v>2449182.6969143674</v>
      </c>
      <c r="CW1284" s="50">
        <f>SUM(X1284:AC1284,AD1284:AI1284)-Таблица1[[#This Row],[lподв_min, мм]]</f>
        <v>23204.458291895309</v>
      </c>
      <c r="CX1284" s="17">
        <f>CW1723-Таблица1[[#This Row],[Суммарная длина каната]]</f>
        <v>-2425223.8422668362</v>
      </c>
    </row>
    <row r="1285" spans="1:102" x14ac:dyDescent="0.25">
      <c r="A1285" s="21">
        <v>1284</v>
      </c>
      <c r="B1285" s="10">
        <v>31.298367346938772</v>
      </c>
      <c r="C1285" s="10">
        <v>114.46082839365614</v>
      </c>
      <c r="D1285" s="11">
        <v>16263.053306150272</v>
      </c>
      <c r="E1285" s="11">
        <v>11550.508831461917</v>
      </c>
      <c r="F1285" s="11">
        <v>16170.31834608576</v>
      </c>
      <c r="G1285" s="11">
        <v>11655.966060620631</v>
      </c>
      <c r="H1285" s="11">
        <v>16671.052816150273</v>
      </c>
      <c r="I1285" s="11">
        <v>7799.3979192828892</v>
      </c>
      <c r="J1285" s="11">
        <v>3751.1109121790269</v>
      </c>
      <c r="K1285" s="11">
        <v>25975.16923777137</v>
      </c>
      <c r="L1285" s="11">
        <v>943.13384786127097</v>
      </c>
      <c r="M1285" s="11">
        <v>58127.023244239201</v>
      </c>
      <c r="N1285" s="11">
        <v>9261.8383350579588</v>
      </c>
      <c r="O1285" s="11">
        <v>17248.266737792841</v>
      </c>
      <c r="P1285" s="43">
        <v>11729.813594401992</v>
      </c>
      <c r="Q1285" s="11">
        <v>16771.063180937494</v>
      </c>
      <c r="R1285" s="11">
        <v>15791.090096883405</v>
      </c>
      <c r="S1285" s="11">
        <v>13091.081364353024</v>
      </c>
      <c r="T1285" s="11">
        <v>16874.940064092567</v>
      </c>
      <c r="U1285" s="11">
        <v>12216.677425329015</v>
      </c>
      <c r="V1285" s="11">
        <v>16263.053306150272</v>
      </c>
      <c r="W1285" s="11">
        <v>11550.508831461917</v>
      </c>
      <c r="X1285" s="12">
        <v>0</v>
      </c>
      <c r="Y1285" s="12">
        <v>285.66979964597982</v>
      </c>
      <c r="Z1285" s="12">
        <v>222.434179908841</v>
      </c>
      <c r="AA1285" s="44">
        <v>232.04019061955907</v>
      </c>
      <c r="AB1285" s="45">
        <v>47.253829333787309</v>
      </c>
      <c r="AC1285" s="12">
        <v>155.73584835310379</v>
      </c>
      <c r="AD1285" s="12">
        <v>12711.068308314858</v>
      </c>
      <c r="AE1285" s="12">
        <v>2513.6875532590852</v>
      </c>
      <c r="AF1285" s="12">
        <v>5480.5321821881489</v>
      </c>
      <c r="AG1285" s="44">
        <v>1128.4755203370598</v>
      </c>
      <c r="AH1285" s="45">
        <v>390.29476040551725</v>
      </c>
      <c r="AI1285" s="12">
        <v>3751.1109132667029</v>
      </c>
      <c r="AJ1285" s="12">
        <v>-29.173282076932974</v>
      </c>
      <c r="AK1285" s="12">
        <v>10.943565604592669</v>
      </c>
      <c r="AL1285" s="12">
        <v>42.18018258554914</v>
      </c>
      <c r="AM1285" s="44">
        <v>74.765779644156609</v>
      </c>
      <c r="AN1285" s="45">
        <v>68.129885069015685</v>
      </c>
      <c r="AO1285" s="12">
        <v>89.999999847256518</v>
      </c>
      <c r="AP1285" s="12">
        <v>-2035.7049756011722</v>
      </c>
      <c r="AQ1285" s="12">
        <v>9339.2938847520909</v>
      </c>
      <c r="AR1285" s="12">
        <v>12003.77103708359</v>
      </c>
      <c r="AS1285" s="44">
        <v>16184.752865829711</v>
      </c>
      <c r="AT1285" s="45">
        <v>16496.303548513843</v>
      </c>
      <c r="AU1285" s="12">
        <v>16671.053306150272</v>
      </c>
      <c r="AV1285" s="12">
        <v>11408.469080131455</v>
      </c>
      <c r="AW1285" s="12">
        <v>17648.847114024102</v>
      </c>
      <c r="AX1285" s="12">
        <v>17073.406230467921</v>
      </c>
      <c r="AY1285" s="44">
        <v>13198.289686537111</v>
      </c>
      <c r="AZ1285" s="45">
        <v>12064.695883454997</v>
      </c>
      <c r="BA1285" s="12">
        <v>11550.508832549594</v>
      </c>
      <c r="BB1285" s="12">
        <v>9062.9576951402378</v>
      </c>
      <c r="BC1285" s="12">
        <v>11807.269144096124</v>
      </c>
      <c r="BD1285" s="12">
        <v>16065.047539565005</v>
      </c>
      <c r="BE1285" s="44">
        <v>16481.277295146261</v>
      </c>
      <c r="BF1285" s="45">
        <v>16641.689821728996</v>
      </c>
      <c r="BG1285" s="12">
        <v>16671.053316150272</v>
      </c>
      <c r="BH1285" s="12">
        <v>17604.511725218515</v>
      </c>
      <c r="BI1285" s="12">
        <v>17171.643557168754</v>
      </c>
      <c r="BJ1285" s="12">
        <v>13393.424413883451</v>
      </c>
      <c r="BK1285" s="44">
        <v>12109.469103144927</v>
      </c>
      <c r="BL1285" s="45">
        <v>11702.490373335935</v>
      </c>
      <c r="BM1285" s="12">
        <v>7799.3979192828911</v>
      </c>
      <c r="BN1285" s="12">
        <v>0</v>
      </c>
      <c r="BO1285" s="12">
        <v>40.116847681525641</v>
      </c>
      <c r="BP1285" s="12">
        <v>31.23661698095647</v>
      </c>
      <c r="BQ1285" s="48">
        <v>32.585597058607476</v>
      </c>
      <c r="BR1285" s="49">
        <v>6.6358945751409291</v>
      </c>
      <c r="BS1285" s="13">
        <v>21.870114778240836</v>
      </c>
      <c r="BT1285" s="12">
        <v>202.97675576079348</v>
      </c>
      <c r="BV1285" s="14">
        <f>Таблица1[[#This Row],[Lкан_леб,мм]]</f>
        <v>58127.023244239201</v>
      </c>
      <c r="BW1285" s="50">
        <f>Таблица1[[#This Row],[угол обхв4]]+Таблица1[[#This Row],[Lдуг 3,мм]]</f>
        <v>12711.068308314858</v>
      </c>
      <c r="BX1285" s="54">
        <f>Таблица1[[#This Row],[угол обхв5]]+Таблица1[[#This Row],[Y5, мм]]</f>
        <v>58412.693043885178</v>
      </c>
      <c r="BY1285" s="14">
        <f>Таблица1[[#This Row],[угол обхв6]]+Таблица1[[#This Row],[Lдуг 4,мм]]</f>
        <v>15224.755861573944</v>
      </c>
      <c r="BZ1285" s="14">
        <f>Таблица1[[#This Row],[Т1]]+Таблица1[[#This Row],[X6, мм]]</f>
        <v>58635.127223794021</v>
      </c>
      <c r="CA1285" s="14">
        <f>Таблица1[[#This Row],[Т2]]+Таблица1[[#This Row],[Lдуг 5,мм]]</f>
        <v>20705.288043762092</v>
      </c>
      <c r="CB1285" s="14">
        <f>Таблица1[[#This Row],[Т3]]+Таблица1[[#This Row],[Y6, мм]]</f>
        <v>58867.167414413583</v>
      </c>
      <c r="CC1285" s="14">
        <f>Таблица1[[#This Row],[Т4]]+Таблица1[[#This Row],[Lдуг 6,мм]]</f>
        <v>21833.76356409915</v>
      </c>
      <c r="CD1285" s="14">
        <f>Таблица1[[#This Row],[Т5]]+Таблица1[[#This Row],[Lдуг 1,мм]]</f>
        <v>58914.421243747369</v>
      </c>
      <c r="CE1285" s="14">
        <f>Таблица1[[#This Row],[Т6]]+Таблица1[[#This Row],[Lпрям1, мм]]</f>
        <v>22224.058324504669</v>
      </c>
      <c r="CF1285" s="15">
        <f>Таблица1[[#This Row],[Т7]]+Таблица1[[#This Row],[Lдуг 2,мм]]</f>
        <v>59070.157092100475</v>
      </c>
      <c r="CG1285" s="14">
        <f>Таблица1[[#This Row],[Т8]]+Таблица1[[#This Row],[Lпрям2, мм]]</f>
        <v>25975.169237771373</v>
      </c>
      <c r="CH1285" s="14">
        <f>Таблица1[[#This Row],[Т9]]-Таблица1[[#This Row],[Т9]]</f>
        <v>0</v>
      </c>
      <c r="CI1285" s="50">
        <f>Таблица1[[#This Row],[Т9]]-Таблица1[[#This Row],[Т8]]</f>
        <v>36846.098767595802</v>
      </c>
      <c r="CJ1285" s="54">
        <f>Таблица1[[#This Row],[Т9]]-Таблица1[[#This Row],[Т7]]</f>
        <v>155.73584835310612</v>
      </c>
      <c r="CK1285" s="14">
        <f>Таблица1[[#This Row],[Т9]]-Таблица1[[#This Row],[Т6]]</f>
        <v>37236.393528001325</v>
      </c>
      <c r="CL1285" s="14">
        <f>Таблица1[[#This Row],[Т9]]-Таблица1[[#This Row],[Т5]]</f>
        <v>202.98967768689181</v>
      </c>
      <c r="CM1285" s="14">
        <f>Таблица1[[#This Row],[Т9]]-Таблица1[[#This Row],[Т4]]</f>
        <v>38364.869048338383</v>
      </c>
      <c r="CN1285" s="14">
        <f>Таблица1[[#This Row],[Т9]]-Таблица1[[#This Row],[Т3]]</f>
        <v>435.02986830645386</v>
      </c>
      <c r="CO1285" s="14">
        <f>Таблица1[[#This Row],[Т9]]-Таблица1[[#This Row],[Т2]]</f>
        <v>43845.401230526535</v>
      </c>
      <c r="CP1285" s="14">
        <f>Таблица1[[#This Row],[Т9]]-Таблица1[[#This Row],[Т1]]</f>
        <v>657.46404821529723</v>
      </c>
      <c r="CQ1285" s="14">
        <f>Таблица1[[#This Row],[Т9]]-Таблица1[[#This Row],[угол обхв6]]</f>
        <v>46359.088783785613</v>
      </c>
      <c r="CR1285" s="14">
        <f>Таблица1[[#This Row],[Т9]]-Таблица1[[#This Row],[угол обхв5]]</f>
        <v>943.13384786127426</v>
      </c>
      <c r="CS1285" s="14">
        <f>Таблица1[[#This Row],[Т9]]-Таблица1[[#This Row],[угол обхв4]]</f>
        <v>59070.157092100475</v>
      </c>
      <c r="CT1285" s="14">
        <f>Таблица1[[#This Row],[Lкан_прям, мм]]+Таблица1[[#This Row],[Lкан_дуг, мм]]+Таблица1[[#This Row],[Lкан_леб,мм]]</f>
        <v>85045.326329871838</v>
      </c>
      <c r="CU1285" s="16">
        <f>Таблица1[[#This Row],[Lкан_леб,мм]]</f>
        <v>58127.023244239201</v>
      </c>
      <c r="CV1285" s="14">
        <f>2534431-(Таблица1[[#This Row],[Т23]]+Таблица1[[#This Row],[угол обхв3]])</f>
        <v>2449182.6969143674</v>
      </c>
      <c r="CW1285" s="50">
        <f>SUM(X1285:AC1285,AD1285:AI1285)-Таблица1[[#This Row],[lподв_min, мм]]</f>
        <v>23167.192173453615</v>
      </c>
      <c r="CX1285" s="17">
        <f>CW1724-Таблица1[[#This Row],[Суммарная длина каната]]</f>
        <v>-2425271.0218892707</v>
      </c>
    </row>
    <row r="1286" spans="1:102" x14ac:dyDescent="0.25">
      <c r="A1286" s="21">
        <v>1285</v>
      </c>
      <c r="B1286" s="10">
        <v>31.298367346938772</v>
      </c>
      <c r="C1286" s="10">
        <v>115.03877551020416</v>
      </c>
      <c r="D1286" s="11">
        <v>16309.090726384116</v>
      </c>
      <c r="E1286" s="11">
        <v>11618.25390609563</v>
      </c>
      <c r="F1286" s="11">
        <v>16215.296746655988</v>
      </c>
      <c r="G1286" s="11">
        <v>11722.770361100374</v>
      </c>
      <c r="H1286" s="11">
        <v>16717.090236384116</v>
      </c>
      <c r="I1286" s="11">
        <v>7856.8194045344253</v>
      </c>
      <c r="J1286" s="11">
        <v>3761.4345015612043</v>
      </c>
      <c r="K1286" s="11">
        <v>25975.169237768387</v>
      </c>
      <c r="L1286" s="11">
        <v>943.13384786425229</v>
      </c>
      <c r="M1286" s="11">
        <v>58127.023244239201</v>
      </c>
      <c r="N1286" s="11">
        <v>9261.8383350579588</v>
      </c>
      <c r="O1286" s="11">
        <v>17248.266737792841</v>
      </c>
      <c r="P1286" s="43">
        <v>11723.422382601932</v>
      </c>
      <c r="Q1286" s="11">
        <v>16792.816287672831</v>
      </c>
      <c r="R1286" s="11">
        <v>15821.611912858689</v>
      </c>
      <c r="S1286" s="11">
        <v>13153.987413695122</v>
      </c>
      <c r="T1286" s="11">
        <v>16914.226773097118</v>
      </c>
      <c r="U1286" s="11">
        <v>12290.560655257468</v>
      </c>
      <c r="V1286" s="11">
        <v>16309.090726384116</v>
      </c>
      <c r="W1286" s="11">
        <v>11618.25390609563</v>
      </c>
      <c r="X1286" s="12">
        <v>0</v>
      </c>
      <c r="Y1286" s="12">
        <v>282.38664878352625</v>
      </c>
      <c r="Z1286" s="12">
        <v>221.60180209613739</v>
      </c>
      <c r="AA1286" s="44">
        <v>232.0401906195587</v>
      </c>
      <c r="AB1286" s="45">
        <v>47.253829333785404</v>
      </c>
      <c r="AC1286" s="12">
        <v>159.85137703124457</v>
      </c>
      <c r="AD1286" s="12">
        <v>12711.068308314858</v>
      </c>
      <c r="AE1286" s="12">
        <v>2503.3639638769041</v>
      </c>
      <c r="AF1286" s="12">
        <v>5480.532182188148</v>
      </c>
      <c r="AG1286" s="44">
        <v>1128.4755203370589</v>
      </c>
      <c r="AH1286" s="45">
        <v>390.2947604055214</v>
      </c>
      <c r="AI1286" s="12">
        <v>3761.4345026458968</v>
      </c>
      <c r="AJ1286" s="12">
        <v>-29.173282076932974</v>
      </c>
      <c r="AK1286" s="12">
        <v>10.482509996937464</v>
      </c>
      <c r="AL1286" s="12">
        <v>41.602235469001172</v>
      </c>
      <c r="AM1286" s="44">
        <v>74.187832527608592</v>
      </c>
      <c r="AN1286" s="45">
        <v>67.551937952467938</v>
      </c>
      <c r="AO1286" s="12">
        <v>89.999999847675724</v>
      </c>
      <c r="AP1286" s="12">
        <v>-2035.7049756011722</v>
      </c>
      <c r="AQ1286" s="12">
        <v>9336.0679661984432</v>
      </c>
      <c r="AR1286" s="12">
        <v>11994.316181092528</v>
      </c>
      <c r="AS1286" s="44">
        <v>16214.173253948971</v>
      </c>
      <c r="AT1286" s="45">
        <v>16537.142544320308</v>
      </c>
      <c r="AU1286" s="12">
        <v>16717.090726384118</v>
      </c>
      <c r="AV1286" s="12">
        <v>11408.469080131455</v>
      </c>
      <c r="AW1286" s="12">
        <v>17649.457417969672</v>
      </c>
      <c r="AX1286" s="12">
        <v>17097.907339556259</v>
      </c>
      <c r="AY1286" s="44">
        <v>13265.161122283977</v>
      </c>
      <c r="AZ1286" s="45">
        <v>12134.767573229425</v>
      </c>
      <c r="BA1286" s="12">
        <v>11618.253907180322</v>
      </c>
      <c r="BB1286" s="12">
        <v>9062.9576951402378</v>
      </c>
      <c r="BC1286" s="12">
        <v>11797.652013742416</v>
      </c>
      <c r="BD1286" s="12">
        <v>16092.505711349286</v>
      </c>
      <c r="BE1286" s="44">
        <v>16521.665432006837</v>
      </c>
      <c r="BF1286" s="45">
        <v>16686.174955160928</v>
      </c>
      <c r="BG1286" s="12">
        <v>16717.090736384114</v>
      </c>
      <c r="BH1286" s="12">
        <v>17604.511725218515</v>
      </c>
      <c r="BI1286" s="12">
        <v>17194.006967849658</v>
      </c>
      <c r="BJ1286" s="12">
        <v>13459.078465578548</v>
      </c>
      <c r="BK1286" s="44">
        <v>12179.386946668612</v>
      </c>
      <c r="BL1286" s="45">
        <v>11774.046988123673</v>
      </c>
      <c r="BM1286" s="12">
        <v>7856.8194045344262</v>
      </c>
      <c r="BN1286" s="12">
        <v>0</v>
      </c>
      <c r="BO1286" s="12">
        <v>39.655792073870437</v>
      </c>
      <c r="BP1286" s="12">
        <v>31.119725472063706</v>
      </c>
      <c r="BQ1286" s="48">
        <v>32.585597058607419</v>
      </c>
      <c r="BR1286" s="49">
        <v>6.6358945751406626</v>
      </c>
      <c r="BS1286" s="13">
        <v>22.448061895207797</v>
      </c>
      <c r="BT1286" s="12">
        <v>202.97675576079348</v>
      </c>
      <c r="BV1286" s="14">
        <f>Таблица1[[#This Row],[Lкан_леб,мм]]</f>
        <v>58127.023244239201</v>
      </c>
      <c r="BW1286" s="50">
        <f>Таблица1[[#This Row],[угол обхв4]]+Таблица1[[#This Row],[Lдуг 3,мм]]</f>
        <v>12711.068308314858</v>
      </c>
      <c r="BX1286" s="54">
        <f>Таблица1[[#This Row],[угол обхв5]]+Таблица1[[#This Row],[Y5, мм]]</f>
        <v>58409.409893022726</v>
      </c>
      <c r="BY1286" s="14">
        <f>Таблица1[[#This Row],[угол обхв6]]+Таблица1[[#This Row],[Lдуг 4,мм]]</f>
        <v>15214.432272191762</v>
      </c>
      <c r="BZ1286" s="14">
        <f>Таблица1[[#This Row],[Т1]]+Таблица1[[#This Row],[X6, мм]]</f>
        <v>58631.011695118861</v>
      </c>
      <c r="CA1286" s="14">
        <f>Таблица1[[#This Row],[Т2]]+Таблица1[[#This Row],[Lдуг 5,мм]]</f>
        <v>20694.964454379908</v>
      </c>
      <c r="CB1286" s="14">
        <f>Таблица1[[#This Row],[Т3]]+Таблица1[[#This Row],[Y6, мм]]</f>
        <v>58863.051885738423</v>
      </c>
      <c r="CC1286" s="14">
        <f>Таблица1[[#This Row],[Т4]]+Таблица1[[#This Row],[Lдуг 6,мм]]</f>
        <v>21823.439974716966</v>
      </c>
      <c r="CD1286" s="14">
        <f>Таблица1[[#This Row],[Т5]]+Таблица1[[#This Row],[Lдуг 1,мм]]</f>
        <v>58910.305715072209</v>
      </c>
      <c r="CE1286" s="14">
        <f>Таблица1[[#This Row],[Т6]]+Таблица1[[#This Row],[Lпрям1, мм]]</f>
        <v>22213.734735122489</v>
      </c>
      <c r="CF1286" s="15">
        <f>Таблица1[[#This Row],[Т7]]+Таблица1[[#This Row],[Lдуг 2,мм]]</f>
        <v>59070.157092103451</v>
      </c>
      <c r="CG1286" s="14">
        <f>Таблица1[[#This Row],[Т8]]+Таблица1[[#This Row],[Lпрям2, мм]]</f>
        <v>25975.169237768387</v>
      </c>
      <c r="CH1286" s="14">
        <f>Таблица1[[#This Row],[Т9]]-Таблица1[[#This Row],[Т9]]</f>
        <v>0</v>
      </c>
      <c r="CI1286" s="50">
        <f>Таблица1[[#This Row],[Т9]]-Таблица1[[#This Row],[Т8]]</f>
        <v>36856.422356980962</v>
      </c>
      <c r="CJ1286" s="54">
        <f>Таблица1[[#This Row],[Т9]]-Таблица1[[#This Row],[Т7]]</f>
        <v>159.85137703124201</v>
      </c>
      <c r="CK1286" s="14">
        <f>Таблица1[[#This Row],[Т9]]-Таблица1[[#This Row],[Т6]]</f>
        <v>37246.717117386484</v>
      </c>
      <c r="CL1286" s="14">
        <f>Таблица1[[#This Row],[Т9]]-Таблица1[[#This Row],[Т5]]</f>
        <v>207.1052063650277</v>
      </c>
      <c r="CM1286" s="14">
        <f>Таблица1[[#This Row],[Т9]]-Таблица1[[#This Row],[Т4]]</f>
        <v>38375.192637723543</v>
      </c>
      <c r="CN1286" s="14">
        <f>Таблица1[[#This Row],[Т9]]-Таблица1[[#This Row],[Т3]]</f>
        <v>439.14539698458975</v>
      </c>
      <c r="CO1286" s="14">
        <f>Таблица1[[#This Row],[Т9]]-Таблица1[[#This Row],[Т2]]</f>
        <v>43855.724819911688</v>
      </c>
      <c r="CP1286" s="14">
        <f>Таблица1[[#This Row],[Т9]]-Таблица1[[#This Row],[Т1]]</f>
        <v>660.74719908072439</v>
      </c>
      <c r="CQ1286" s="14">
        <f>Таблица1[[#This Row],[Т9]]-Таблица1[[#This Row],[угол обхв6]]</f>
        <v>46359.088783788597</v>
      </c>
      <c r="CR1286" s="14">
        <f>Таблица1[[#This Row],[Т9]]-Таблица1[[#This Row],[угол обхв5]]</f>
        <v>943.13384786425013</v>
      </c>
      <c r="CS1286" s="14">
        <f>Таблица1[[#This Row],[Т9]]-Таблица1[[#This Row],[угол обхв4]]</f>
        <v>59070.157092103451</v>
      </c>
      <c r="CT1286" s="14">
        <f>Таблица1[[#This Row],[Lкан_прям, мм]]+Таблица1[[#This Row],[Lкан_дуг, мм]]+Таблица1[[#This Row],[Lкан_леб,мм]]</f>
        <v>85045.326329871838</v>
      </c>
      <c r="CU1286" s="16">
        <f>Таблица1[[#This Row],[Lкан_леб,мм]]</f>
        <v>58127.023244239201</v>
      </c>
      <c r="CV1286" s="14">
        <f>2534431-(Таблица1[[#This Row],[Т23]]+Таблица1[[#This Row],[угол обхв3]])</f>
        <v>2449182.6969143674</v>
      </c>
      <c r="CW1286" s="50">
        <f>SUM(X1286:AC1286,AD1286:AI1286)-Таблица1[[#This Row],[lподв_min, мм]]</f>
        <v>23156.868584071435</v>
      </c>
      <c r="CX1286" s="17">
        <f>CW1725-Таблица1[[#This Row],[Суммарная длина каната]]</f>
        <v>-2425319.8425254878</v>
      </c>
    </row>
    <row r="1287" spans="1:102" x14ac:dyDescent="0.25">
      <c r="A1287" s="21">
        <v>1286</v>
      </c>
      <c r="B1287" s="10">
        <v>31.298367346938772</v>
      </c>
      <c r="C1287" s="10">
        <v>117.72285714285721</v>
      </c>
      <c r="D1287" s="11">
        <v>16513.836691100903</v>
      </c>
      <c r="E1287" s="11">
        <v>11938.803257800329</v>
      </c>
      <c r="F1287" s="11">
        <v>16415.251216814206</v>
      </c>
      <c r="G1287" s="11">
        <v>12038.812778645432</v>
      </c>
      <c r="H1287" s="11">
        <v>16921.836201100901</v>
      </c>
      <c r="I1287" s="11">
        <v>8128.896939929632</v>
      </c>
      <c r="J1287" s="11">
        <v>3809.9063178706983</v>
      </c>
      <c r="K1287" s="11">
        <v>25975.169237754577</v>
      </c>
      <c r="L1287" s="11">
        <v>943.1338478780599</v>
      </c>
      <c r="M1287" s="11">
        <v>58127.023244239201</v>
      </c>
      <c r="N1287" s="11">
        <v>9261.8383350579588</v>
      </c>
      <c r="O1287" s="11">
        <v>17248.266737792841</v>
      </c>
      <c r="P1287" s="43">
        <v>11690.879958043324</v>
      </c>
      <c r="Q1287" s="11">
        <v>16892.946811539423</v>
      </c>
      <c r="R1287" s="11">
        <v>15954.975922931899</v>
      </c>
      <c r="S1287" s="11">
        <v>13450.023837928047</v>
      </c>
      <c r="T1287" s="11">
        <v>17086.825452228721</v>
      </c>
      <c r="U1287" s="11">
        <v>12638.710308501497</v>
      </c>
      <c r="V1287" s="11">
        <v>16513.836691100903</v>
      </c>
      <c r="W1287" s="11">
        <v>11938.803257800329</v>
      </c>
      <c r="X1287" s="12">
        <v>0</v>
      </c>
      <c r="Y1287" s="12">
        <v>267.00317535191743</v>
      </c>
      <c r="Z1287" s="12">
        <v>217.87208227984914</v>
      </c>
      <c r="AA1287" s="44">
        <v>232.04019061955947</v>
      </c>
      <c r="AB1287" s="45">
        <v>47.25382933378912</v>
      </c>
      <c r="AC1287" s="12">
        <v>178.96457029294476</v>
      </c>
      <c r="AD1287" s="12">
        <v>12711.068308314858</v>
      </c>
      <c r="AE1287" s="12">
        <v>2454.8921475674074</v>
      </c>
      <c r="AF1287" s="12">
        <v>5480.5321821881516</v>
      </c>
      <c r="AG1287" s="44">
        <v>1128.4755203370592</v>
      </c>
      <c r="AH1287" s="45">
        <v>390.2947604055127</v>
      </c>
      <c r="AI1287" s="12">
        <v>3809.9063189415892</v>
      </c>
      <c r="AJ1287" s="12">
        <v>-29.173282076932974</v>
      </c>
      <c r="AK1287" s="12">
        <v>8.3221960217344702</v>
      </c>
      <c r="AL1287" s="12">
        <v>38.918153836348111</v>
      </c>
      <c r="AM1287" s="44">
        <v>71.503750894955644</v>
      </c>
      <c r="AN1287" s="45">
        <v>64.867856319814464</v>
      </c>
      <c r="AO1287" s="12">
        <v>89.999999849613687</v>
      </c>
      <c r="AP1287" s="12">
        <v>-2035.7049756011722</v>
      </c>
      <c r="AQ1287" s="12">
        <v>9320.8920617379881</v>
      </c>
      <c r="AR1287" s="12">
        <v>11947.189478093</v>
      </c>
      <c r="AS1287" s="44">
        <v>16341.900448605884</v>
      </c>
      <c r="AT1287" s="45">
        <v>16717.450536786684</v>
      </c>
      <c r="AU1287" s="12">
        <v>16921.836691100903</v>
      </c>
      <c r="AV1287" s="12">
        <v>11408.469080131455</v>
      </c>
      <c r="AW1287" s="12">
        <v>17651.970412986917</v>
      </c>
      <c r="AX1287" s="12">
        <v>17210.38882188447</v>
      </c>
      <c r="AY1287" s="44">
        <v>13579.458807823987</v>
      </c>
      <c r="AZ1287" s="45">
        <v>12465.429692614462</v>
      </c>
      <c r="BA1287" s="12">
        <v>11938.803258871223</v>
      </c>
      <c r="BB1287" s="12">
        <v>9062.9576951402378</v>
      </c>
      <c r="BC1287" s="12">
        <v>11749.933684723354</v>
      </c>
      <c r="BD1287" s="12">
        <v>16211.285442981572</v>
      </c>
      <c r="BE1287" s="44">
        <v>16699.900926554736</v>
      </c>
      <c r="BF1287" s="45">
        <v>16883.211606542936</v>
      </c>
      <c r="BG1287" s="12">
        <v>16921.8367011009</v>
      </c>
      <c r="BH1287" s="12">
        <v>17604.511725218515</v>
      </c>
      <c r="BI1287" s="12">
        <v>17296.650486733499</v>
      </c>
      <c r="BJ1287" s="12">
        <v>13767.465848273094</v>
      </c>
      <c r="BK1287" s="44">
        <v>12509.275338605557</v>
      </c>
      <c r="BL1287" s="45">
        <v>12112.083873687367</v>
      </c>
      <c r="BM1287" s="12">
        <v>8128.8969399296338</v>
      </c>
      <c r="BN1287" s="12">
        <v>0</v>
      </c>
      <c r="BO1287" s="12">
        <v>37.495478098667441</v>
      </c>
      <c r="BP1287" s="12">
        <v>30.595957814613644</v>
      </c>
      <c r="BQ1287" s="48">
        <v>32.585597058607533</v>
      </c>
      <c r="BR1287" s="49">
        <v>6.635894575141184</v>
      </c>
      <c r="BS1287" s="13">
        <v>25.132143529799229</v>
      </c>
      <c r="BT1287" s="12">
        <v>202.97675576079348</v>
      </c>
      <c r="BV1287" s="14">
        <f>Таблица1[[#This Row],[Lкан_леб,мм]]</f>
        <v>58127.023244239201</v>
      </c>
      <c r="BW1287" s="50">
        <f>Таблица1[[#This Row],[угол обхв4]]+Таблица1[[#This Row],[Lдуг 3,мм]]</f>
        <v>12711.068308314858</v>
      </c>
      <c r="BX1287" s="54">
        <f>Таблица1[[#This Row],[угол обхв5]]+Таблица1[[#This Row],[Y5, мм]]</f>
        <v>58394.026419591115</v>
      </c>
      <c r="BY1287" s="14">
        <f>Таблица1[[#This Row],[угол обхв6]]+Таблица1[[#This Row],[Lдуг 4,мм]]</f>
        <v>15165.960455882265</v>
      </c>
      <c r="BZ1287" s="14">
        <f>Таблица1[[#This Row],[Т1]]+Таблица1[[#This Row],[X6, мм]]</f>
        <v>58611.898501870965</v>
      </c>
      <c r="CA1287" s="14">
        <f>Таблица1[[#This Row],[Т2]]+Таблица1[[#This Row],[Lдуг 5,мм]]</f>
        <v>20646.492638070416</v>
      </c>
      <c r="CB1287" s="14">
        <f>Таблица1[[#This Row],[Т3]]+Таблица1[[#This Row],[Y6, мм]]</f>
        <v>58843.938692490527</v>
      </c>
      <c r="CC1287" s="14">
        <f>Таблица1[[#This Row],[Т4]]+Таблица1[[#This Row],[Lдуг 6,мм]]</f>
        <v>21774.968158407475</v>
      </c>
      <c r="CD1287" s="14">
        <f>Таблица1[[#This Row],[Т5]]+Таблица1[[#This Row],[Lдуг 1,мм]]</f>
        <v>58891.192521824312</v>
      </c>
      <c r="CE1287" s="14">
        <f>Таблица1[[#This Row],[Т6]]+Таблица1[[#This Row],[Lпрям1, мм]]</f>
        <v>22165.262918812987</v>
      </c>
      <c r="CF1287" s="15">
        <f>Таблица1[[#This Row],[Т7]]+Таблица1[[#This Row],[Lдуг 2,мм]]</f>
        <v>59070.157092117261</v>
      </c>
      <c r="CG1287" s="14">
        <f>Таблица1[[#This Row],[Т8]]+Таблица1[[#This Row],[Lпрям2, мм]]</f>
        <v>25975.169237754577</v>
      </c>
      <c r="CH1287" s="14">
        <f>Таблица1[[#This Row],[Т9]]-Таблица1[[#This Row],[Т9]]</f>
        <v>0</v>
      </c>
      <c r="CI1287" s="50">
        <f>Таблица1[[#This Row],[Т9]]-Таблица1[[#This Row],[Т8]]</f>
        <v>36904.894173304274</v>
      </c>
      <c r="CJ1287" s="54">
        <f>Таблица1[[#This Row],[Т9]]-Таблица1[[#This Row],[Т7]]</f>
        <v>178.96457029294834</v>
      </c>
      <c r="CK1287" s="14">
        <f>Таблица1[[#This Row],[Т9]]-Таблица1[[#This Row],[Т6]]</f>
        <v>37295.188933709782</v>
      </c>
      <c r="CL1287" s="14">
        <f>Таблица1[[#This Row],[Т9]]-Таблица1[[#This Row],[Т5]]</f>
        <v>226.21839962673403</v>
      </c>
      <c r="CM1287" s="14">
        <f>Таблица1[[#This Row],[Т9]]-Таблица1[[#This Row],[Т4]]</f>
        <v>38423.664454046841</v>
      </c>
      <c r="CN1287" s="14">
        <f>Таблица1[[#This Row],[Т9]]-Таблица1[[#This Row],[Т3]]</f>
        <v>458.25859024629608</v>
      </c>
      <c r="CO1287" s="14">
        <f>Таблица1[[#This Row],[Т9]]-Таблица1[[#This Row],[Т2]]</f>
        <v>43904.196636234992</v>
      </c>
      <c r="CP1287" s="14">
        <f>Таблица1[[#This Row],[Т9]]-Таблица1[[#This Row],[Т1]]</f>
        <v>676.13067252614564</v>
      </c>
      <c r="CQ1287" s="14">
        <f>Таблица1[[#This Row],[Т9]]-Таблица1[[#This Row],[угол обхв6]]</f>
        <v>46359.088783802406</v>
      </c>
      <c r="CR1287" s="14">
        <f>Таблица1[[#This Row],[Т9]]-Таблица1[[#This Row],[угол обхв5]]</f>
        <v>943.1338478780599</v>
      </c>
      <c r="CS1287" s="14">
        <f>Таблица1[[#This Row],[Т9]]-Таблица1[[#This Row],[угол обхв4]]</f>
        <v>59070.157092117261</v>
      </c>
      <c r="CT1287" s="14">
        <f>Таблица1[[#This Row],[Lкан_прям, мм]]+Таблица1[[#This Row],[Lкан_дуг, мм]]+Таблица1[[#This Row],[Lкан_леб,мм]]</f>
        <v>85045.326329871838</v>
      </c>
      <c r="CU1287" s="16">
        <f>Таблица1[[#This Row],[Lкан_леб,мм]]</f>
        <v>58127.023244239201</v>
      </c>
      <c r="CV1287" s="14">
        <f>2534431-(Таблица1[[#This Row],[Т23]]+Таблица1[[#This Row],[угол обхв3]])</f>
        <v>2449182.6969143674</v>
      </c>
      <c r="CW1287" s="50">
        <f>SUM(X1287:AC1287,AD1287:AI1287)-Таблица1[[#This Row],[lподв_min, мм]]</f>
        <v>23108.396767761937</v>
      </c>
      <c r="CX1287" s="17">
        <f>CW1726-Таблица1[[#This Row],[Суммарная длина каната]]</f>
        <v>-2425370.2964317743</v>
      </c>
    </row>
    <row r="1288" spans="1:102" x14ac:dyDescent="0.25">
      <c r="A1288" s="21">
        <v>1287</v>
      </c>
      <c r="B1288" s="10">
        <v>31.298367346938772</v>
      </c>
      <c r="C1288" s="10">
        <v>120.40693877551027</v>
      </c>
      <c r="D1288" s="11">
        <v>16703.347050953478</v>
      </c>
      <c r="E1288" s="11">
        <v>12268.58897679777</v>
      </c>
      <c r="F1288" s="11">
        <v>16600.186393643948</v>
      </c>
      <c r="G1288" s="11">
        <v>12363.872127372601</v>
      </c>
      <c r="H1288" s="11">
        <v>17111.34656095348</v>
      </c>
      <c r="I1288" s="11">
        <v>8409.3850178957218</v>
      </c>
      <c r="J1288" s="11">
        <v>3859.2039589020465</v>
      </c>
      <c r="K1288" s="11">
        <v>25975.169237740898</v>
      </c>
      <c r="L1288" s="11">
        <v>943.13384789173722</v>
      </c>
      <c r="M1288" s="11">
        <v>58127.023244239201</v>
      </c>
      <c r="N1288" s="11">
        <v>9261.8383350579588</v>
      </c>
      <c r="O1288" s="11">
        <v>17248.266737792841</v>
      </c>
      <c r="P1288" s="43">
        <v>11653.684229768362</v>
      </c>
      <c r="Q1288" s="11">
        <v>16991.443557699109</v>
      </c>
      <c r="R1288" s="11">
        <v>16074.330553727365</v>
      </c>
      <c r="S1288" s="11">
        <v>13751.980781486398</v>
      </c>
      <c r="T1288" s="11">
        <v>17242.931301942754</v>
      </c>
      <c r="U1288" s="11">
        <v>12994.560626440056</v>
      </c>
      <c r="V1288" s="11">
        <v>16703.347050953478</v>
      </c>
      <c r="W1288" s="11">
        <v>12268.58897679777</v>
      </c>
      <c r="X1288" s="12">
        <v>0</v>
      </c>
      <c r="Y1288" s="12">
        <v>251.38286578239709</v>
      </c>
      <c r="Z1288" s="12">
        <v>214.37919860147227</v>
      </c>
      <c r="AA1288" s="44">
        <v>232.04019061955907</v>
      </c>
      <c r="AB1288" s="45">
        <v>47.253829333788026</v>
      </c>
      <c r="AC1288" s="12">
        <v>198.07776355452077</v>
      </c>
      <c r="AD1288" s="12">
        <v>12711.068308314858</v>
      </c>
      <c r="AE1288" s="12">
        <v>2405.5945065360579</v>
      </c>
      <c r="AF1288" s="12">
        <v>5480.5321821881498</v>
      </c>
      <c r="AG1288" s="44">
        <v>1128.4755203370582</v>
      </c>
      <c r="AH1288" s="45">
        <v>390.29476040551697</v>
      </c>
      <c r="AI1288" s="12">
        <v>3859.2039599592576</v>
      </c>
      <c r="AJ1288" s="12">
        <v>-29.173282076932974</v>
      </c>
      <c r="AK1288" s="12">
        <v>6.1286229506037708</v>
      </c>
      <c r="AL1288" s="12">
        <v>36.234072203695057</v>
      </c>
      <c r="AM1288" s="44">
        <v>68.819669262302526</v>
      </c>
      <c r="AN1288" s="45">
        <v>62.183774687161495</v>
      </c>
      <c r="AO1288" s="12">
        <v>89.999999851534724</v>
      </c>
      <c r="AP1288" s="12">
        <v>-2035.7049756011722</v>
      </c>
      <c r="AQ1288" s="12">
        <v>9305.3967391005117</v>
      </c>
      <c r="AR1288" s="12">
        <v>11894.847089278674</v>
      </c>
      <c r="AS1288" s="44">
        <v>16454.769292684083</v>
      </c>
      <c r="AT1288" s="45">
        <v>16882.076164620485</v>
      </c>
      <c r="AU1288" s="12">
        <v>17111.347050953478</v>
      </c>
      <c r="AV1288" s="12">
        <v>11408.469080131455</v>
      </c>
      <c r="AW1288" s="12">
        <v>17653.934909378026</v>
      </c>
      <c r="AX1288" s="12">
        <v>17320.54001041899</v>
      </c>
      <c r="AY1288" s="44">
        <v>13899.39301266489</v>
      </c>
      <c r="AZ1288" s="45">
        <v>12804.172680739372</v>
      </c>
      <c r="BA1288" s="12">
        <v>12268.588977854983</v>
      </c>
      <c r="BB1288" s="12">
        <v>9062.9576951402378</v>
      </c>
      <c r="BC1288" s="12">
        <v>11697.242633810914</v>
      </c>
      <c r="BD1288" s="12">
        <v>16315.493413237675</v>
      </c>
      <c r="BE1288" s="44">
        <v>16862.492562986034</v>
      </c>
      <c r="BF1288" s="45">
        <v>17064.202188275747</v>
      </c>
      <c r="BG1288" s="12">
        <v>17111.347060953478</v>
      </c>
      <c r="BH1288" s="12">
        <v>17604.511725218515</v>
      </c>
      <c r="BI1288" s="12">
        <v>17397.111729284294</v>
      </c>
      <c r="BJ1288" s="12">
        <v>14081.077234206279</v>
      </c>
      <c r="BK1288" s="44">
        <v>12847.148395261562</v>
      </c>
      <c r="BL1288" s="45">
        <v>12458.976922498452</v>
      </c>
      <c r="BM1288" s="12">
        <v>8409.3850178957236</v>
      </c>
      <c r="BN1288" s="12">
        <v>0</v>
      </c>
      <c r="BO1288" s="12">
        <v>35.301905027536748</v>
      </c>
      <c r="BP1288" s="12">
        <v>30.105449253091283</v>
      </c>
      <c r="BQ1288" s="48">
        <v>32.585597058607476</v>
      </c>
      <c r="BR1288" s="49">
        <v>6.6358945751410312</v>
      </c>
      <c r="BS1288" s="13">
        <v>27.816225164373225</v>
      </c>
      <c r="BT1288" s="12">
        <v>202.97675576079348</v>
      </c>
      <c r="BV1288" s="14">
        <f>Таблица1[[#This Row],[Lкан_леб,мм]]</f>
        <v>58127.023244239201</v>
      </c>
      <c r="BW1288" s="50">
        <f>Таблица1[[#This Row],[угол обхв4]]+Таблица1[[#This Row],[Lдуг 3,мм]]</f>
        <v>12711.068308314858</v>
      </c>
      <c r="BX1288" s="54">
        <f>Таблица1[[#This Row],[угол обхв5]]+Таблица1[[#This Row],[Y5, мм]]</f>
        <v>58378.406110021599</v>
      </c>
      <c r="BY1288" s="14">
        <f>Таблица1[[#This Row],[угол обхв6]]+Таблица1[[#This Row],[Lдуг 4,мм]]</f>
        <v>15116.662814850915</v>
      </c>
      <c r="BZ1288" s="14">
        <f>Таблица1[[#This Row],[Т1]]+Таблица1[[#This Row],[X6, мм]]</f>
        <v>58592.785308623068</v>
      </c>
      <c r="CA1288" s="14">
        <f>Таблица1[[#This Row],[Т2]]+Таблица1[[#This Row],[Lдуг 5,мм]]</f>
        <v>20597.194997039063</v>
      </c>
      <c r="CB1288" s="14">
        <f>Таблица1[[#This Row],[Т3]]+Таблица1[[#This Row],[Y6, мм]]</f>
        <v>58824.82549924263</v>
      </c>
      <c r="CC1288" s="14">
        <f>Таблица1[[#This Row],[Т4]]+Таблица1[[#This Row],[Lдуг 6,мм]]</f>
        <v>21725.670517376122</v>
      </c>
      <c r="CD1288" s="14">
        <f>Таблица1[[#This Row],[Т5]]+Таблица1[[#This Row],[Lдуг 1,мм]]</f>
        <v>58872.079328576416</v>
      </c>
      <c r="CE1288" s="14">
        <f>Таблица1[[#This Row],[Т6]]+Таблица1[[#This Row],[Lпрям1, мм]]</f>
        <v>22115.965277781637</v>
      </c>
      <c r="CF1288" s="15">
        <f>Таблица1[[#This Row],[Т7]]+Таблица1[[#This Row],[Lдуг 2,мм]]</f>
        <v>59070.157092130939</v>
      </c>
      <c r="CG1288" s="14">
        <f>Таблица1[[#This Row],[Т8]]+Таблица1[[#This Row],[Lпрям2, мм]]</f>
        <v>25975.169237740894</v>
      </c>
      <c r="CH1288" s="14">
        <f>Таблица1[[#This Row],[Т9]]-Таблица1[[#This Row],[Т9]]</f>
        <v>0</v>
      </c>
      <c r="CI1288" s="50">
        <f>Таблица1[[#This Row],[Т9]]-Таблица1[[#This Row],[Т8]]</f>
        <v>36954.191814349302</v>
      </c>
      <c r="CJ1288" s="54">
        <f>Таблица1[[#This Row],[Т9]]-Таблица1[[#This Row],[Т7]]</f>
        <v>198.0777635545237</v>
      </c>
      <c r="CK1288" s="14">
        <f>Таблица1[[#This Row],[Т9]]-Таблица1[[#This Row],[Т6]]</f>
        <v>37344.486574754817</v>
      </c>
      <c r="CL1288" s="14">
        <f>Таблица1[[#This Row],[Т9]]-Таблица1[[#This Row],[Т5]]</f>
        <v>245.33159288830939</v>
      </c>
      <c r="CM1288" s="14">
        <f>Таблица1[[#This Row],[Т9]]-Таблица1[[#This Row],[Т4]]</f>
        <v>38472.962095091876</v>
      </c>
      <c r="CN1288" s="14">
        <f>Таблица1[[#This Row],[Т9]]-Таблица1[[#This Row],[Т3]]</f>
        <v>477.37178350787144</v>
      </c>
      <c r="CO1288" s="14">
        <f>Таблица1[[#This Row],[Т9]]-Таблица1[[#This Row],[Т2]]</f>
        <v>43953.494277280028</v>
      </c>
      <c r="CP1288" s="14">
        <f>Таблица1[[#This Row],[Т9]]-Таблица1[[#This Row],[Т1]]</f>
        <v>691.75098210934084</v>
      </c>
      <c r="CQ1288" s="14">
        <f>Таблица1[[#This Row],[Т9]]-Таблица1[[#This Row],[угол обхв6]]</f>
        <v>46359.088783816085</v>
      </c>
      <c r="CR1288" s="14">
        <f>Таблица1[[#This Row],[Т9]]-Таблица1[[#This Row],[угол обхв5]]</f>
        <v>943.1338478917387</v>
      </c>
      <c r="CS1288" s="14">
        <f>Таблица1[[#This Row],[Т9]]-Таблица1[[#This Row],[угол обхв4]]</f>
        <v>59070.157092130939</v>
      </c>
      <c r="CT1288" s="14">
        <f>Таблица1[[#This Row],[Lкан_прям, мм]]+Таблица1[[#This Row],[Lкан_дуг, мм]]+Таблица1[[#This Row],[Lкан_леб,мм]]</f>
        <v>85045.326329871838</v>
      </c>
      <c r="CU1288" s="16">
        <f>Таблица1[[#This Row],[Lкан_леб,мм]]</f>
        <v>58127.023244239201</v>
      </c>
      <c r="CV1288" s="14">
        <f>2534431-(Таблица1[[#This Row],[Т23]]+Таблица1[[#This Row],[угол обхв3]])</f>
        <v>2449182.6969143674</v>
      </c>
      <c r="CW1288" s="50">
        <f>SUM(X1288:AC1288,AD1288:AI1288)-Таблица1[[#This Row],[lподв_min, мм]]</f>
        <v>23059.099126730587</v>
      </c>
      <c r="CX1288" s="17">
        <f>CW1727-Таблица1[[#This Row],[Суммарная длина каната]]</f>
        <v>-2425422.3746400038</v>
      </c>
    </row>
    <row r="1289" spans="1:102" x14ac:dyDescent="0.25">
      <c r="A1289" s="21">
        <v>1288</v>
      </c>
      <c r="B1289" s="10">
        <v>31.298367346938772</v>
      </c>
      <c r="C1289" s="10">
        <v>123.09102040816332</v>
      </c>
      <c r="D1289" s="11">
        <v>16877.20599136801</v>
      </c>
      <c r="E1289" s="11">
        <v>12606.887463025607</v>
      </c>
      <c r="F1289" s="11">
        <v>16769.696501219296</v>
      </c>
      <c r="G1289" s="11">
        <v>12697.235177595283</v>
      </c>
      <c r="H1289" s="11">
        <v>17285.205501368011</v>
      </c>
      <c r="I1289" s="11">
        <v>8697.6197867445953</v>
      </c>
      <c r="J1289" s="11">
        <v>3909.2676762810115</v>
      </c>
      <c r="K1289" s="11">
        <v>25975.169237727358</v>
      </c>
      <c r="L1289" s="11">
        <v>943.13384790527505</v>
      </c>
      <c r="M1289" s="11">
        <v>58127.023244239201</v>
      </c>
      <c r="N1289" s="11">
        <v>9261.8383350579588</v>
      </c>
      <c r="O1289" s="11">
        <v>17248.266737792841</v>
      </c>
      <c r="P1289" s="43">
        <v>11611.916810866231</v>
      </c>
      <c r="Q1289" s="11">
        <v>17088.090409299173</v>
      </c>
      <c r="R1289" s="11">
        <v>16179.413923018814</v>
      </c>
      <c r="S1289" s="11">
        <v>14059.195704876816</v>
      </c>
      <c r="T1289" s="11">
        <v>17382.201802244945</v>
      </c>
      <c r="U1289" s="11">
        <v>13357.330819313573</v>
      </c>
      <c r="V1289" s="11">
        <v>16877.20599136801</v>
      </c>
      <c r="W1289" s="11">
        <v>12606.887463025607</v>
      </c>
      <c r="X1289" s="12">
        <v>0</v>
      </c>
      <c r="Y1289" s="12">
        <v>235.50675570755942</v>
      </c>
      <c r="Z1289" s="12">
        <v>211.14211542841292</v>
      </c>
      <c r="AA1289" s="44">
        <v>232.04019061955819</v>
      </c>
      <c r="AB1289" s="45">
        <v>47.253829333787387</v>
      </c>
      <c r="AC1289" s="12">
        <v>217.19095681595715</v>
      </c>
      <c r="AD1289" s="12">
        <v>12711.068308314858</v>
      </c>
      <c r="AE1289" s="12">
        <v>2355.5307891570933</v>
      </c>
      <c r="AF1289" s="12">
        <v>5480.5321821881489</v>
      </c>
      <c r="AG1289" s="44">
        <v>1128.4755203370617</v>
      </c>
      <c r="AH1289" s="45">
        <v>390.29476040551486</v>
      </c>
      <c r="AI1289" s="12">
        <v>3909.2676773246831</v>
      </c>
      <c r="AJ1289" s="12">
        <v>-29.173282076932974</v>
      </c>
      <c r="AK1289" s="12">
        <v>3.8991276016495475</v>
      </c>
      <c r="AL1289" s="12">
        <v>33.549990571042009</v>
      </c>
      <c r="AM1289" s="44">
        <v>66.135587629649365</v>
      </c>
      <c r="AN1289" s="45">
        <v>59.49969305450842</v>
      </c>
      <c r="AO1289" s="12">
        <v>89.999999853436037</v>
      </c>
      <c r="AP1289" s="12">
        <v>-2035.7049756011722</v>
      </c>
      <c r="AQ1289" s="12">
        <v>9289.5823757328853</v>
      </c>
      <c r="AR1289" s="12">
        <v>11837.403861817351</v>
      </c>
      <c r="AS1289" s="44">
        <v>16552.532134760524</v>
      </c>
      <c r="AT1289" s="45">
        <v>17030.658214137489</v>
      </c>
      <c r="AU1289" s="12">
        <v>17285.205991368013</v>
      </c>
      <c r="AV1289" s="12">
        <v>11408.469080131455</v>
      </c>
      <c r="AW1289" s="12">
        <v>17655.322346041925</v>
      </c>
      <c r="AX1289" s="12">
        <v>17428.119216686675</v>
      </c>
      <c r="AY1289" s="44">
        <v>14224.261752465858</v>
      </c>
      <c r="AZ1289" s="45">
        <v>13150.25328393</v>
      </c>
      <c r="BA1289" s="12">
        <v>12606.887464069281</v>
      </c>
      <c r="BB1289" s="12">
        <v>9062.9576951402378</v>
      </c>
      <c r="BC1289" s="12">
        <v>11639.660851541157</v>
      </c>
      <c r="BD1289" s="12">
        <v>16404.900973969936</v>
      </c>
      <c r="BE1289" s="44">
        <v>17009.083590503233</v>
      </c>
      <c r="BF1289" s="45">
        <v>17228.749579475469</v>
      </c>
      <c r="BG1289" s="12">
        <v>17285.206001368009</v>
      </c>
      <c r="BH1289" s="12">
        <v>17604.511725218515</v>
      </c>
      <c r="BI1289" s="12">
        <v>17495.146017548253</v>
      </c>
      <c r="BJ1289" s="12">
        <v>14399.224512264318</v>
      </c>
      <c r="BK1289" s="44">
        <v>13192.264771724531</v>
      </c>
      <c r="BL1289" s="45">
        <v>12813.964998409179</v>
      </c>
      <c r="BM1289" s="12">
        <v>8697.6197867445971</v>
      </c>
      <c r="BN1289" s="12">
        <v>0</v>
      </c>
      <c r="BO1289" s="12">
        <v>33.072409678582517</v>
      </c>
      <c r="BP1289" s="12">
        <v>29.650862969392463</v>
      </c>
      <c r="BQ1289" s="48">
        <v>32.585597058607355</v>
      </c>
      <c r="BR1289" s="49">
        <v>6.6358945751409424</v>
      </c>
      <c r="BS1289" s="13">
        <v>30.500306798927614</v>
      </c>
      <c r="BT1289" s="12">
        <v>202.97675576079348</v>
      </c>
      <c r="BV1289" s="14">
        <f>Таблица1[[#This Row],[Lкан_леб,мм]]</f>
        <v>58127.023244239201</v>
      </c>
      <c r="BW1289" s="50">
        <f>Таблица1[[#This Row],[угол обхв4]]+Таблица1[[#This Row],[Lдуг 3,мм]]</f>
        <v>12711.068308314858</v>
      </c>
      <c r="BX1289" s="54">
        <f>Таблица1[[#This Row],[угол обхв5]]+Таблица1[[#This Row],[Y5, мм]]</f>
        <v>58362.529999946761</v>
      </c>
      <c r="BY1289" s="14">
        <f>Таблица1[[#This Row],[угол обхв6]]+Таблица1[[#This Row],[Lдуг 4,мм]]</f>
        <v>15066.599097471952</v>
      </c>
      <c r="BZ1289" s="14">
        <f>Таблица1[[#This Row],[Т1]]+Таблица1[[#This Row],[X6, мм]]</f>
        <v>58573.672115375171</v>
      </c>
      <c r="CA1289" s="14">
        <f>Таблица1[[#This Row],[Т2]]+Таблица1[[#This Row],[Lдуг 5,мм]]</f>
        <v>20547.131279660101</v>
      </c>
      <c r="CB1289" s="14">
        <f>Таблица1[[#This Row],[Т3]]+Таблица1[[#This Row],[Y6, мм]]</f>
        <v>58805.712305994726</v>
      </c>
      <c r="CC1289" s="14">
        <f>Таблица1[[#This Row],[Т4]]+Таблица1[[#This Row],[Lдуг 6,мм]]</f>
        <v>21675.606799997164</v>
      </c>
      <c r="CD1289" s="14">
        <f>Таблица1[[#This Row],[Т5]]+Таблица1[[#This Row],[Lдуг 1,мм]]</f>
        <v>58852.966135328512</v>
      </c>
      <c r="CE1289" s="14">
        <f>Таблица1[[#This Row],[Т6]]+Таблица1[[#This Row],[Lпрям1, мм]]</f>
        <v>22065.901560402679</v>
      </c>
      <c r="CF1289" s="15">
        <f>Таблица1[[#This Row],[Т7]]+Таблица1[[#This Row],[Lдуг 2,мм]]</f>
        <v>59070.157092144465</v>
      </c>
      <c r="CG1289" s="14">
        <f>Таблица1[[#This Row],[Т8]]+Таблица1[[#This Row],[Lпрям2, мм]]</f>
        <v>25975.169237727361</v>
      </c>
      <c r="CH1289" s="14">
        <f>Таблица1[[#This Row],[Т9]]-Таблица1[[#This Row],[Т9]]</f>
        <v>0</v>
      </c>
      <c r="CI1289" s="50">
        <f>Таблица1[[#This Row],[Т9]]-Таблица1[[#This Row],[Т8]]</f>
        <v>37004.255531741786</v>
      </c>
      <c r="CJ1289" s="54">
        <f>Таблица1[[#This Row],[Т9]]-Таблица1[[#This Row],[Т7]]</f>
        <v>217.19095681595354</v>
      </c>
      <c r="CK1289" s="14">
        <f>Таблица1[[#This Row],[Т9]]-Таблица1[[#This Row],[Т6]]</f>
        <v>37394.550292147302</v>
      </c>
      <c r="CL1289" s="14">
        <f>Таблица1[[#This Row],[Т9]]-Таблица1[[#This Row],[Т5]]</f>
        <v>264.44478614973923</v>
      </c>
      <c r="CM1289" s="14">
        <f>Таблица1[[#This Row],[Т9]]-Таблица1[[#This Row],[Т4]]</f>
        <v>38523.025812484368</v>
      </c>
      <c r="CN1289" s="14">
        <f>Таблица1[[#This Row],[Т9]]-Таблица1[[#This Row],[Т3]]</f>
        <v>496.48497676929401</v>
      </c>
      <c r="CO1289" s="14">
        <f>Таблица1[[#This Row],[Т9]]-Таблица1[[#This Row],[Т2]]</f>
        <v>44003.557994672512</v>
      </c>
      <c r="CP1289" s="14">
        <f>Таблица1[[#This Row],[Т9]]-Таблица1[[#This Row],[Т1]]</f>
        <v>707.62709219770477</v>
      </c>
      <c r="CQ1289" s="14">
        <f>Таблица1[[#This Row],[Т9]]-Таблица1[[#This Row],[угол обхв6]]</f>
        <v>46359.088783829604</v>
      </c>
      <c r="CR1289" s="14">
        <f>Таблица1[[#This Row],[Т9]]-Таблица1[[#This Row],[угол обхв5]]</f>
        <v>943.1338479052647</v>
      </c>
      <c r="CS1289" s="14">
        <f>Таблица1[[#This Row],[Т9]]-Таблица1[[#This Row],[угол обхв4]]</f>
        <v>59070.157092144465</v>
      </c>
      <c r="CT1289" s="14">
        <f>Таблица1[[#This Row],[Lкан_прям, мм]]+Таблица1[[#This Row],[Lкан_дуг, мм]]+Таблица1[[#This Row],[Lкан_леб,мм]]</f>
        <v>85045.326329871838</v>
      </c>
      <c r="CU1289" s="16">
        <f>Таблица1[[#This Row],[Lкан_леб,мм]]</f>
        <v>58127.023244239201</v>
      </c>
      <c r="CV1289" s="14">
        <f>2534431-(Таблица1[[#This Row],[Т23]]+Таблица1[[#This Row],[угол обхв3]])</f>
        <v>2449182.6969143674</v>
      </c>
      <c r="CW1289" s="50">
        <f>SUM(X1289:AC1289,AD1289:AI1289)-Таблица1[[#This Row],[lподв_min, мм]]</f>
        <v>23009.035409351625</v>
      </c>
      <c r="CX1289" s="17">
        <f>CW1728-Таблица1[[#This Row],[Суммарная длина каната]]</f>
        <v>-2425476.0669503827</v>
      </c>
    </row>
    <row r="1290" spans="1:102" x14ac:dyDescent="0.25">
      <c r="A1290" s="21">
        <v>1289</v>
      </c>
      <c r="B1290" s="10">
        <v>31.298367346938772</v>
      </c>
      <c r="C1290" s="10">
        <v>125.77510204081636</v>
      </c>
      <c r="D1290" s="11">
        <v>17035.032039367125</v>
      </c>
      <c r="E1290" s="11">
        <v>12952.956438114521</v>
      </c>
      <c r="F1290" s="11">
        <v>16923.409608564034</v>
      </c>
      <c r="G1290" s="11">
        <v>13038.170480041954</v>
      </c>
      <c r="H1290" s="11">
        <v>17443.031549367122</v>
      </c>
      <c r="I1290" s="11">
        <v>8992.922507259098</v>
      </c>
      <c r="J1290" s="11">
        <v>3960.0339308554221</v>
      </c>
      <c r="K1290" s="11">
        <v>25975.169237713981</v>
      </c>
      <c r="L1290" s="11">
        <v>943.13384791865212</v>
      </c>
      <c r="M1290" s="11">
        <v>58127.023244239201</v>
      </c>
      <c r="N1290" s="11">
        <v>9261.8383350579588</v>
      </c>
      <c r="O1290" s="11">
        <v>17248.266737792841</v>
      </c>
      <c r="P1290" s="43">
        <v>11565.669345411188</v>
      </c>
      <c r="Q1290" s="11">
        <v>17182.675308437119</v>
      </c>
      <c r="R1290" s="11">
        <v>16269.995461899867</v>
      </c>
      <c r="S1290" s="11">
        <v>14370.9945317979</v>
      </c>
      <c r="T1290" s="11">
        <v>17504.331372460041</v>
      </c>
      <c r="U1290" s="11">
        <v>13726.224914103646</v>
      </c>
      <c r="V1290" s="11">
        <v>17035.032039367125</v>
      </c>
      <c r="W1290" s="11">
        <v>12952.956438114521</v>
      </c>
      <c r="X1290" s="12">
        <v>0</v>
      </c>
      <c r="Y1290" s="12">
        <v>219.35415286771945</v>
      </c>
      <c r="Z1290" s="12">
        <v>208.18152502035574</v>
      </c>
      <c r="AA1290" s="44">
        <v>232.04019061955808</v>
      </c>
      <c r="AB1290" s="45">
        <v>47.253829333786129</v>
      </c>
      <c r="AC1290" s="12">
        <v>236.30415007723275</v>
      </c>
      <c r="AD1290" s="12">
        <v>12711.068308314858</v>
      </c>
      <c r="AE1290" s="12">
        <v>2304.7645345826786</v>
      </c>
      <c r="AF1290" s="12">
        <v>5480.5321821881471</v>
      </c>
      <c r="AG1290" s="44">
        <v>1128.4755203370619</v>
      </c>
      <c r="AH1290" s="45">
        <v>390.29476040552015</v>
      </c>
      <c r="AI1290" s="12">
        <v>3960.0339318857145</v>
      </c>
      <c r="AJ1290" s="12">
        <v>-29.173282076932974</v>
      </c>
      <c r="AK1290" s="12">
        <v>1.6308041436253804</v>
      </c>
      <c r="AL1290" s="12">
        <v>30.865908938388948</v>
      </c>
      <c r="AM1290" s="44">
        <v>63.451505996996282</v>
      </c>
      <c r="AN1290" s="45">
        <v>56.815611421855515</v>
      </c>
      <c r="AO1290" s="12">
        <v>89.99999985531494</v>
      </c>
      <c r="AP1290" s="12">
        <v>-2035.7049756011722</v>
      </c>
      <c r="AQ1290" s="12">
        <v>9273.4496310387785</v>
      </c>
      <c r="AR1290" s="12">
        <v>11774.985834893199</v>
      </c>
      <c r="AS1290" s="44">
        <v>16634.974468279754</v>
      </c>
      <c r="AT1290" s="45">
        <v>17162.870673706202</v>
      </c>
      <c r="AU1290" s="12">
        <v>17443.032039367125</v>
      </c>
      <c r="AV1290" s="12">
        <v>11408.469080131455</v>
      </c>
      <c r="AW1290" s="12">
        <v>17656.101481047568</v>
      </c>
      <c r="AX1290" s="12">
        <v>17532.890395534931</v>
      </c>
      <c r="AY1290" s="44">
        <v>14553.35221576529</v>
      </c>
      <c r="AZ1290" s="45">
        <v>13502.912148667943</v>
      </c>
      <c r="BA1290" s="12">
        <v>12952.956439144815</v>
      </c>
      <c r="BB1290" s="12">
        <v>9062.9576951402378</v>
      </c>
      <c r="BC1290" s="12">
        <v>11577.280641392008</v>
      </c>
      <c r="BD1290" s="12">
        <v>16479.311951381878</v>
      </c>
      <c r="BE1290" s="44">
        <v>17139.352366080155</v>
      </c>
      <c r="BF1290" s="45">
        <v>17376.492738120964</v>
      </c>
      <c r="BG1290" s="12">
        <v>17443.032049367121</v>
      </c>
      <c r="BH1290" s="12">
        <v>17604.511725218515</v>
      </c>
      <c r="BI1290" s="12">
        <v>17590.510051691843</v>
      </c>
      <c r="BJ1290" s="12">
        <v>14721.209618895711</v>
      </c>
      <c r="BK1290" s="44">
        <v>13543.867230136255</v>
      </c>
      <c r="BL1290" s="45">
        <v>13176.269203550222</v>
      </c>
      <c r="BM1290" s="12">
        <v>8992.9225072590998</v>
      </c>
      <c r="BN1290" s="12">
        <v>0</v>
      </c>
      <c r="BO1290" s="12">
        <v>30.804086220558354</v>
      </c>
      <c r="BP1290" s="12">
        <v>29.235104794763565</v>
      </c>
      <c r="BQ1290" s="48">
        <v>32.585597058607334</v>
      </c>
      <c r="BR1290" s="49">
        <v>6.6358945751407639</v>
      </c>
      <c r="BS1290" s="13">
        <v>33.184388433459418</v>
      </c>
      <c r="BT1290" s="12">
        <v>202.97675576079348</v>
      </c>
      <c r="BV1290" s="14">
        <f>Таблица1[[#This Row],[Lкан_леб,мм]]</f>
        <v>58127.023244239201</v>
      </c>
      <c r="BW1290" s="50">
        <f>Таблица1[[#This Row],[угол обхв4]]+Таблица1[[#This Row],[Lдуг 3,мм]]</f>
        <v>12711.068308314858</v>
      </c>
      <c r="BX1290" s="54">
        <f>Таблица1[[#This Row],[угол обхв5]]+Таблица1[[#This Row],[Y5, мм]]</f>
        <v>58346.377397106917</v>
      </c>
      <c r="BY1290" s="14">
        <f>Таблица1[[#This Row],[угол обхв6]]+Таблица1[[#This Row],[Lдуг 4,мм]]</f>
        <v>15015.832842897536</v>
      </c>
      <c r="BZ1290" s="14">
        <f>Таблица1[[#This Row],[Т1]]+Таблица1[[#This Row],[X6, мм]]</f>
        <v>58554.558922127275</v>
      </c>
      <c r="CA1290" s="14">
        <f>Таблица1[[#This Row],[Т2]]+Таблица1[[#This Row],[Lдуг 5,мм]]</f>
        <v>20496.365025085684</v>
      </c>
      <c r="CB1290" s="14">
        <f>Таблица1[[#This Row],[Т3]]+Таблица1[[#This Row],[Y6, мм]]</f>
        <v>58786.59911274683</v>
      </c>
      <c r="CC1290" s="14">
        <f>Таблица1[[#This Row],[Т4]]+Таблица1[[#This Row],[Lдуг 6,мм]]</f>
        <v>21624.840545422747</v>
      </c>
      <c r="CD1290" s="14">
        <f>Таблица1[[#This Row],[Т5]]+Таблица1[[#This Row],[Lдуг 1,мм]]</f>
        <v>58833.852942080615</v>
      </c>
      <c r="CE1290" s="14">
        <f>Таблица1[[#This Row],[Т6]]+Таблица1[[#This Row],[Lпрям1, мм]]</f>
        <v>22015.135305828266</v>
      </c>
      <c r="CF1290" s="15">
        <f>Таблица1[[#This Row],[Т7]]+Таблица1[[#This Row],[Lдуг 2,мм]]</f>
        <v>59070.157092157846</v>
      </c>
      <c r="CG1290" s="14">
        <f>Таблица1[[#This Row],[Т8]]+Таблица1[[#This Row],[Lпрям2, мм]]</f>
        <v>25975.169237713981</v>
      </c>
      <c r="CH1290" s="14">
        <f>Таблица1[[#This Row],[Т9]]-Таблица1[[#This Row],[Т9]]</f>
        <v>0</v>
      </c>
      <c r="CI1290" s="50">
        <f>Таблица1[[#This Row],[Т9]]-Таблица1[[#This Row],[Т8]]</f>
        <v>37055.021786329584</v>
      </c>
      <c r="CJ1290" s="54">
        <f>Таблица1[[#This Row],[Т9]]-Таблица1[[#This Row],[Т7]]</f>
        <v>236.30415007723059</v>
      </c>
      <c r="CK1290" s="14">
        <f>Таблица1[[#This Row],[Т9]]-Таблица1[[#This Row],[Т6]]</f>
        <v>37445.316546735099</v>
      </c>
      <c r="CL1290" s="14">
        <f>Таблица1[[#This Row],[Т9]]-Таблица1[[#This Row],[Т5]]</f>
        <v>283.55797941101628</v>
      </c>
      <c r="CM1290" s="14">
        <f>Таблица1[[#This Row],[Т9]]-Таблица1[[#This Row],[Т4]]</f>
        <v>38573.792067072165</v>
      </c>
      <c r="CN1290" s="14">
        <f>Таблица1[[#This Row],[Т9]]-Таблица1[[#This Row],[Т3]]</f>
        <v>515.59817003057105</v>
      </c>
      <c r="CO1290" s="14">
        <f>Таблица1[[#This Row],[Т9]]-Таблица1[[#This Row],[Т2]]</f>
        <v>44054.324249260309</v>
      </c>
      <c r="CP1290" s="14">
        <f>Таблица1[[#This Row],[Т9]]-Таблица1[[#This Row],[Т1]]</f>
        <v>723.77969505092915</v>
      </c>
      <c r="CQ1290" s="14">
        <f>Таблица1[[#This Row],[Т9]]-Таблица1[[#This Row],[угол обхв6]]</f>
        <v>46359.088783842992</v>
      </c>
      <c r="CR1290" s="14">
        <f>Таблица1[[#This Row],[Т9]]-Таблица1[[#This Row],[угол обхв5]]</f>
        <v>943.13384791864519</v>
      </c>
      <c r="CS1290" s="14">
        <f>Таблица1[[#This Row],[Т9]]-Таблица1[[#This Row],[угол обхв4]]</f>
        <v>59070.157092157846</v>
      </c>
      <c r="CT1290" s="14">
        <f>Таблица1[[#This Row],[Lкан_прям, мм]]+Таблица1[[#This Row],[Lкан_дуг, мм]]+Таблица1[[#This Row],[Lкан_леб,мм]]</f>
        <v>85045.326329871838</v>
      </c>
      <c r="CU1290" s="16">
        <f>Таблица1[[#This Row],[Lкан_леб,мм]]</f>
        <v>58127.023244239201</v>
      </c>
      <c r="CV1290" s="14">
        <f>2534431-(Таблица1[[#This Row],[Т23]]+Таблица1[[#This Row],[угол обхв3]])</f>
        <v>2449182.6969143674</v>
      </c>
      <c r="CW1290" s="50">
        <f>SUM(X1290:AC1290,AD1290:AI1290)-Таблица1[[#This Row],[lподв_min, мм]]</f>
        <v>22958.269154777212</v>
      </c>
      <c r="CX1290" s="17">
        <f>CW1729-Таблица1[[#This Row],[Суммарная длина каната]]</f>
        <v>-2425531.3619228709</v>
      </c>
    </row>
    <row r="1291" spans="1:102" x14ac:dyDescent="0.25">
      <c r="A1291" s="21">
        <v>1290</v>
      </c>
      <c r="B1291" s="10">
        <v>31.298367346938772</v>
      </c>
      <c r="C1291" s="10">
        <v>128.45918367346943</v>
      </c>
      <c r="D1291" s="11">
        <v>17176.478900579681</v>
      </c>
      <c r="E1291" s="11">
        <v>13306.036574059926</v>
      </c>
      <c r="F1291" s="11">
        <v>17060.988445724834</v>
      </c>
      <c r="G1291" s="11">
        <v>13385.929970767169</v>
      </c>
      <c r="H1291" s="11">
        <v>17584.478410579683</v>
      </c>
      <c r="I1291" s="11">
        <v>9294.6015543637786</v>
      </c>
      <c r="J1291" s="11">
        <v>4011.4350196961491</v>
      </c>
      <c r="K1291" s="11">
        <v>25975.169237700771</v>
      </c>
      <c r="L1291" s="11">
        <v>943.13384793185742</v>
      </c>
      <c r="M1291" s="11">
        <v>58127.023244239201</v>
      </c>
      <c r="N1291" s="11">
        <v>9261.8383350579588</v>
      </c>
      <c r="O1291" s="11">
        <v>17248.266737792841</v>
      </c>
      <c r="P1291" s="43">
        <v>11515.043307381522</v>
      </c>
      <c r="Q1291" s="11">
        <v>17274.990721447997</v>
      </c>
      <c r="R1291" s="11">
        <v>16345.876420687311</v>
      </c>
      <c r="S1291" s="11">
        <v>14686.693128166213</v>
      </c>
      <c r="T1291" s="11">
        <v>17609.05204172232</v>
      </c>
      <c r="U1291" s="11">
        <v>14100.433501018981</v>
      </c>
      <c r="V1291" s="11">
        <v>17176.478900579681</v>
      </c>
      <c r="W1291" s="11">
        <v>13306.036574059926</v>
      </c>
      <c r="X1291" s="12">
        <v>0</v>
      </c>
      <c r="Y1291" s="12">
        <v>202.90245970395159</v>
      </c>
      <c r="Z1291" s="12">
        <v>205.52002493622635</v>
      </c>
      <c r="AA1291" s="44">
        <v>232.04019061955975</v>
      </c>
      <c r="AB1291" s="45">
        <v>47.253829333787856</v>
      </c>
      <c r="AC1291" s="12">
        <v>255.41734333833188</v>
      </c>
      <c r="AD1291" s="12">
        <v>12711.068308314858</v>
      </c>
      <c r="AE1291" s="12">
        <v>2253.3634457419485</v>
      </c>
      <c r="AF1291" s="12">
        <v>5480.5321821881498</v>
      </c>
      <c r="AG1291" s="44">
        <v>1128.4755203370571</v>
      </c>
      <c r="AH1291" s="45">
        <v>390.29476040551646</v>
      </c>
      <c r="AI1291" s="12">
        <v>4011.4350207132397</v>
      </c>
      <c r="AJ1291" s="12">
        <v>-29.173282076932974</v>
      </c>
      <c r="AK1291" s="12">
        <v>-0.67952081747296733</v>
      </c>
      <c r="AL1291" s="12">
        <v>28.181827305735862</v>
      </c>
      <c r="AM1291" s="44">
        <v>60.767424364343434</v>
      </c>
      <c r="AN1291" s="45">
        <v>54.131529789202425</v>
      </c>
      <c r="AO1291" s="12">
        <v>89.999999857168874</v>
      </c>
      <c r="AP1291" s="12">
        <v>-2035.7049756011722</v>
      </c>
      <c r="AQ1291" s="12">
        <v>9256.999619247641</v>
      </c>
      <c r="AR1291" s="12">
        <v>11707.729963157593</v>
      </c>
      <c r="AS1291" s="44">
        <v>16701.915402213945</v>
      </c>
      <c r="AT1291" s="45">
        <v>17278.423449067013</v>
      </c>
      <c r="AU1291" s="12">
        <v>17584.478900579681</v>
      </c>
      <c r="AV1291" s="12">
        <v>11408.469080131455</v>
      </c>
      <c r="AW1291" s="12">
        <v>17656.238044172725</v>
      </c>
      <c r="AX1291" s="12">
        <v>17634.62366305073</v>
      </c>
      <c r="AY1291" s="44">
        <v>14885.942327997675</v>
      </c>
      <c r="AZ1291" s="45">
        <v>13861.375487727712</v>
      </c>
      <c r="BA1291" s="12">
        <v>13306.03657507702</v>
      </c>
      <c r="BB1291" s="12">
        <v>9062.9576951402378</v>
      </c>
      <c r="BC1291" s="12">
        <v>11510.204591571204</v>
      </c>
      <c r="BD1291" s="12">
        <v>16538.563076463382</v>
      </c>
      <c r="BE1291" s="44">
        <v>17253.013060195688</v>
      </c>
      <c r="BF1291" s="45">
        <v>17507.107493234991</v>
      </c>
      <c r="BG1291" s="12">
        <v>17584.478910579681</v>
      </c>
      <c r="BH1291" s="12">
        <v>17604.511725218515</v>
      </c>
      <c r="BI1291" s="12">
        <v>17682.962027827882</v>
      </c>
      <c r="BJ1291" s="12">
        <v>15046.326069768944</v>
      </c>
      <c r="BK1291" s="44">
        <v>13901.184301187519</v>
      </c>
      <c r="BL1291" s="45">
        <v>13545.094587351197</v>
      </c>
      <c r="BM1291" s="12">
        <v>9294.6015543637805</v>
      </c>
      <c r="BN1291" s="12">
        <v>0</v>
      </c>
      <c r="BO1291" s="12">
        <v>28.493761259460005</v>
      </c>
      <c r="BP1291" s="12">
        <v>28.861348123208835</v>
      </c>
      <c r="BQ1291" s="48">
        <v>32.585597058607568</v>
      </c>
      <c r="BR1291" s="49">
        <v>6.6358945751410054</v>
      </c>
      <c r="BS1291" s="13">
        <v>35.868470067966442</v>
      </c>
      <c r="BT1291" s="12">
        <v>202.97675576079348</v>
      </c>
      <c r="BV1291" s="14">
        <f>Таблица1[[#This Row],[Lкан_леб,мм]]</f>
        <v>58127.023244239201</v>
      </c>
      <c r="BW1291" s="50">
        <f>Таблица1[[#This Row],[угол обхв4]]+Таблица1[[#This Row],[Lдуг 3,мм]]</f>
        <v>12711.068308314858</v>
      </c>
      <c r="BX1291" s="54">
        <f>Таблица1[[#This Row],[угол обхв5]]+Таблица1[[#This Row],[Y5, мм]]</f>
        <v>58329.925703943154</v>
      </c>
      <c r="BY1291" s="14">
        <f>Таблица1[[#This Row],[угол обхв6]]+Таблица1[[#This Row],[Lдуг 4,мм]]</f>
        <v>14964.431754056806</v>
      </c>
      <c r="BZ1291" s="14">
        <f>Таблица1[[#This Row],[Т1]]+Таблица1[[#This Row],[X6, мм]]</f>
        <v>58535.445728879378</v>
      </c>
      <c r="CA1291" s="14">
        <f>Таблица1[[#This Row],[Т2]]+Таблица1[[#This Row],[Lдуг 5,мм]]</f>
        <v>20444.963936244956</v>
      </c>
      <c r="CB1291" s="14">
        <f>Таблица1[[#This Row],[Т3]]+Таблица1[[#This Row],[Y6, мм]]</f>
        <v>58767.48591949894</v>
      </c>
      <c r="CC1291" s="14">
        <f>Таблица1[[#This Row],[Т4]]+Таблица1[[#This Row],[Lдуг 6,мм]]</f>
        <v>21573.439456582015</v>
      </c>
      <c r="CD1291" s="14">
        <f>Таблица1[[#This Row],[Т5]]+Таблица1[[#This Row],[Lдуг 1,мм]]</f>
        <v>58814.739748832726</v>
      </c>
      <c r="CE1291" s="14">
        <f>Таблица1[[#This Row],[Т6]]+Таблица1[[#This Row],[Lпрям1, мм]]</f>
        <v>21963.73421698753</v>
      </c>
      <c r="CF1291" s="15">
        <f>Таблица1[[#This Row],[Т7]]+Таблица1[[#This Row],[Lдуг 2,мм]]</f>
        <v>59070.157092171059</v>
      </c>
      <c r="CG1291" s="14">
        <f>Таблица1[[#This Row],[Т8]]+Таблица1[[#This Row],[Lпрям2, мм]]</f>
        <v>25975.169237700771</v>
      </c>
      <c r="CH1291" s="14">
        <f>Таблица1[[#This Row],[Т9]]-Таблица1[[#This Row],[Т9]]</f>
        <v>0</v>
      </c>
      <c r="CI1291" s="50">
        <f>Таблица1[[#This Row],[Т9]]-Таблица1[[#This Row],[Т8]]</f>
        <v>37106.422875183533</v>
      </c>
      <c r="CJ1291" s="54">
        <f>Таблица1[[#This Row],[Т9]]-Таблица1[[#This Row],[Т7]]</f>
        <v>255.41734333833301</v>
      </c>
      <c r="CK1291" s="14">
        <f>Таблица1[[#This Row],[Т9]]-Таблица1[[#This Row],[Т6]]</f>
        <v>37496.717635589041</v>
      </c>
      <c r="CL1291" s="14">
        <f>Таблица1[[#This Row],[Т9]]-Таблица1[[#This Row],[Т5]]</f>
        <v>302.6711726721187</v>
      </c>
      <c r="CM1291" s="14">
        <f>Таблица1[[#This Row],[Т9]]-Таблица1[[#This Row],[Т4]]</f>
        <v>38625.193155926099</v>
      </c>
      <c r="CN1291" s="14">
        <f>Таблица1[[#This Row],[Т9]]-Таблица1[[#This Row],[Т3]]</f>
        <v>534.71136329168075</v>
      </c>
      <c r="CO1291" s="14">
        <f>Таблица1[[#This Row],[Т9]]-Таблица1[[#This Row],[Т2]]</f>
        <v>44105.725338114251</v>
      </c>
      <c r="CP1291" s="14">
        <f>Таблица1[[#This Row],[Т9]]-Таблица1[[#This Row],[Т1]]</f>
        <v>740.23138822790497</v>
      </c>
      <c r="CQ1291" s="14">
        <f>Таблица1[[#This Row],[Т9]]-Таблица1[[#This Row],[угол обхв6]]</f>
        <v>46359.088783856205</v>
      </c>
      <c r="CR1291" s="14">
        <f>Таблица1[[#This Row],[Т9]]-Таблица1[[#This Row],[угол обхв5]]</f>
        <v>943.13384793185833</v>
      </c>
      <c r="CS1291" s="14">
        <f>Таблица1[[#This Row],[Т9]]-Таблица1[[#This Row],[угол обхв4]]</f>
        <v>59070.157092171059</v>
      </c>
      <c r="CT1291" s="14">
        <f>Таблица1[[#This Row],[Lкан_прям, мм]]+Таблица1[[#This Row],[Lкан_дуг, мм]]+Таблица1[[#This Row],[Lкан_леб,мм]]</f>
        <v>85045.326329871838</v>
      </c>
      <c r="CU1291" s="16">
        <f>Таблица1[[#This Row],[Lкан_леб,мм]]</f>
        <v>58127.023244239201</v>
      </c>
      <c r="CV1291" s="14">
        <f>2534431-(Таблица1[[#This Row],[Т23]]+Таблица1[[#This Row],[угол обхв3]])</f>
        <v>2449182.6969143674</v>
      </c>
      <c r="CW1291" s="50">
        <f>SUM(X1291:AC1291,AD1291:AI1291)-Таблица1[[#This Row],[lподв_min, мм]]</f>
        <v>22906.86806593648</v>
      </c>
      <c r="CX1291" s="17">
        <f>CW1730-Таблица1[[#This Row],[Суммарная длина каната]]</f>
        <v>-2425588.2468671342</v>
      </c>
    </row>
    <row r="1292" spans="1:102" x14ac:dyDescent="0.25">
      <c r="A1292" s="21">
        <v>1291</v>
      </c>
      <c r="B1292" s="10">
        <v>31.298367346938772</v>
      </c>
      <c r="C1292" s="10">
        <v>131.14326530612249</v>
      </c>
      <c r="D1292" s="11">
        <v>17301.236219063336</v>
      </c>
      <c r="E1292" s="11">
        <v>13665.353159303188</v>
      </c>
      <c r="F1292" s="11">
        <v>17182.131143792845</v>
      </c>
      <c r="G1292" s="11">
        <v>13739.750612517731</v>
      </c>
      <c r="H1292" s="11">
        <v>17709.235729063337</v>
      </c>
      <c r="I1292" s="11">
        <v>9601.9545096208512</v>
      </c>
      <c r="J1292" s="11">
        <v>4063.3986496823359</v>
      </c>
      <c r="K1292" s="11">
        <v>25975.169237687769</v>
      </c>
      <c r="L1292" s="11">
        <v>943.13384794486115</v>
      </c>
      <c r="M1292" s="11">
        <v>58127.023244239201</v>
      </c>
      <c r="N1292" s="11">
        <v>9261.8383350579588</v>
      </c>
      <c r="O1292" s="11">
        <v>17248.266737792841</v>
      </c>
      <c r="P1292" s="43">
        <v>11460.149778010167</v>
      </c>
      <c r="Q1292" s="11">
        <v>17364.83409426485</v>
      </c>
      <c r="R1292" s="11">
        <v>16406.890305008132</v>
      </c>
      <c r="S1292" s="11">
        <v>15005.598803210587</v>
      </c>
      <c r="T1292" s="11">
        <v>17696.134036944473</v>
      </c>
      <c r="U1292" s="11">
        <v>14479.135509463669</v>
      </c>
      <c r="V1292" s="11">
        <v>17301.236219063336</v>
      </c>
      <c r="W1292" s="11">
        <v>13665.353159303188</v>
      </c>
      <c r="X1292" s="12">
        <v>0</v>
      </c>
      <c r="Y1292" s="12">
        <v>186.12698054588148</v>
      </c>
      <c r="Z1292" s="12">
        <v>203.18231084639967</v>
      </c>
      <c r="AA1292" s="44">
        <v>232.04019061955862</v>
      </c>
      <c r="AB1292" s="45">
        <v>47.253829333786406</v>
      </c>
      <c r="AC1292" s="12">
        <v>274.53053659923506</v>
      </c>
      <c r="AD1292" s="12">
        <v>12711.068308314858</v>
      </c>
      <c r="AE1292" s="12">
        <v>2201.3998157557603</v>
      </c>
      <c r="AF1292" s="12">
        <v>5480.5321821881498</v>
      </c>
      <c r="AG1292" s="44">
        <v>1128.4755203370614</v>
      </c>
      <c r="AH1292" s="45">
        <v>390.29476040551901</v>
      </c>
      <c r="AI1292" s="12">
        <v>4063.3986506864198</v>
      </c>
      <c r="AJ1292" s="12">
        <v>-29.173282076932974</v>
      </c>
      <c r="AK1292" s="12">
        <v>-3.0353153151864323</v>
      </c>
      <c r="AL1292" s="12">
        <v>25.497745673082861</v>
      </c>
      <c r="AM1292" s="44">
        <v>58.08334273169028</v>
      </c>
      <c r="AN1292" s="45">
        <v>51.447448156549477</v>
      </c>
      <c r="AO1292" s="12">
        <v>89.999999858995423</v>
      </c>
      <c r="AP1292" s="12">
        <v>-2035.7049756011722</v>
      </c>
      <c r="AQ1292" s="12">
        <v>9240.2341352664498</v>
      </c>
      <c r="AR1292" s="12">
        <v>11635.783816229759</v>
      </c>
      <c r="AS1292" s="44">
        <v>16753.208057965319</v>
      </c>
      <c r="AT1292" s="45">
        <v>17377.062999843121</v>
      </c>
      <c r="AU1292" s="12">
        <v>17709.236219063339</v>
      </c>
      <c r="AV1292" s="12">
        <v>11408.469080131455</v>
      </c>
      <c r="AW1292" s="12">
        <v>17655.694349217705</v>
      </c>
      <c r="AX1292" s="12">
        <v>17733.095800960888</v>
      </c>
      <c r="AY1292" s="44">
        <v>15221.302335835075</v>
      </c>
      <c r="AZ1292" s="45">
        <v>14224.856777983687</v>
      </c>
      <c r="BA1292" s="12">
        <v>13665.353160307273</v>
      </c>
      <c r="BB1292" s="12">
        <v>9062.9576951402378</v>
      </c>
      <c r="BC1292" s="12">
        <v>11438.545578218658</v>
      </c>
      <c r="BD1292" s="12">
        <v>16582.524343227724</v>
      </c>
      <c r="BE1292" s="44">
        <v>17349.816283987286</v>
      </c>
      <c r="BF1292" s="45">
        <v>17620.307256164688</v>
      </c>
      <c r="BG1292" s="12">
        <v>17709.236229063335</v>
      </c>
      <c r="BH1292" s="12">
        <v>17604.511725218515</v>
      </c>
      <c r="BI1292" s="12">
        <v>17772.261705689711</v>
      </c>
      <c r="BJ1292" s="12">
        <v>15373.860509906624</v>
      </c>
      <c r="BK1292" s="44">
        <v>14263.43197683918</v>
      </c>
      <c r="BL1292" s="45">
        <v>13919.631890783168</v>
      </c>
      <c r="BM1292" s="12">
        <v>9601.9545096208531</v>
      </c>
      <c r="BN1292" s="12">
        <v>0</v>
      </c>
      <c r="BO1292" s="12">
        <v>26.13796676174654</v>
      </c>
      <c r="BP1292" s="12">
        <v>28.533060988269295</v>
      </c>
      <c r="BQ1292" s="48">
        <v>32.585597058607412</v>
      </c>
      <c r="BR1292" s="49">
        <v>6.6358945751408021</v>
      </c>
      <c r="BS1292" s="13">
        <v>38.552551702445953</v>
      </c>
      <c r="BT1292" s="12">
        <v>202.97675576079348</v>
      </c>
      <c r="BV1292" s="14">
        <f>Таблица1[[#This Row],[Lкан_леб,мм]]</f>
        <v>58127.023244239201</v>
      </c>
      <c r="BW1292" s="50">
        <f>Таблица1[[#This Row],[угол обхв4]]+Таблица1[[#This Row],[Lдуг 3,мм]]</f>
        <v>12711.068308314858</v>
      </c>
      <c r="BX1292" s="54">
        <f>Таблица1[[#This Row],[угол обхв5]]+Таблица1[[#This Row],[Y5, мм]]</f>
        <v>58313.15022478508</v>
      </c>
      <c r="BY1292" s="14">
        <f>Таблица1[[#This Row],[угол обхв6]]+Таблица1[[#This Row],[Lдуг 4,мм]]</f>
        <v>14912.468124070618</v>
      </c>
      <c r="BZ1292" s="14">
        <f>Таблица1[[#This Row],[Т1]]+Таблица1[[#This Row],[X6, мм]]</f>
        <v>58516.332535631482</v>
      </c>
      <c r="CA1292" s="14">
        <f>Таблица1[[#This Row],[Т2]]+Таблица1[[#This Row],[Lдуг 5,мм]]</f>
        <v>20393.000306258768</v>
      </c>
      <c r="CB1292" s="14">
        <f>Таблица1[[#This Row],[Т3]]+Таблица1[[#This Row],[Y6, мм]]</f>
        <v>58748.372726251044</v>
      </c>
      <c r="CC1292" s="14">
        <f>Таблица1[[#This Row],[Т4]]+Таблица1[[#This Row],[Lдуг 6,мм]]</f>
        <v>21521.47582659583</v>
      </c>
      <c r="CD1292" s="14">
        <f>Таблица1[[#This Row],[Т5]]+Таблица1[[#This Row],[Lдуг 1,мм]]</f>
        <v>58795.626555584829</v>
      </c>
      <c r="CE1292" s="14">
        <f>Таблица1[[#This Row],[Т6]]+Таблица1[[#This Row],[Lпрям1, мм]]</f>
        <v>21911.770587001349</v>
      </c>
      <c r="CF1292" s="15">
        <f>Таблица1[[#This Row],[Т7]]+Таблица1[[#This Row],[Lдуг 2,мм]]</f>
        <v>59070.157092184061</v>
      </c>
      <c r="CG1292" s="14">
        <f>Таблица1[[#This Row],[Т8]]+Таблица1[[#This Row],[Lпрям2, мм]]</f>
        <v>25975.169237687769</v>
      </c>
      <c r="CH1292" s="14">
        <f>Таблица1[[#This Row],[Т9]]-Таблица1[[#This Row],[Т9]]</f>
        <v>0</v>
      </c>
      <c r="CI1292" s="50">
        <f>Таблица1[[#This Row],[Т9]]-Таблица1[[#This Row],[Т8]]</f>
        <v>37158.386505182716</v>
      </c>
      <c r="CJ1292" s="54">
        <f>Таблица1[[#This Row],[Т9]]-Таблица1[[#This Row],[Т7]]</f>
        <v>274.53053659923171</v>
      </c>
      <c r="CK1292" s="14">
        <f>Таблица1[[#This Row],[Т9]]-Таблица1[[#This Row],[Т6]]</f>
        <v>37548.681265588231</v>
      </c>
      <c r="CL1292" s="14">
        <f>Таблица1[[#This Row],[Т9]]-Таблица1[[#This Row],[Т5]]</f>
        <v>321.7843659330174</v>
      </c>
      <c r="CM1292" s="14">
        <f>Таблица1[[#This Row],[Т9]]-Таблица1[[#This Row],[Т4]]</f>
        <v>38677.156785925297</v>
      </c>
      <c r="CN1292" s="14">
        <f>Таблица1[[#This Row],[Т9]]-Таблица1[[#This Row],[Т3]]</f>
        <v>553.82455655257945</v>
      </c>
      <c r="CO1292" s="14">
        <f>Таблица1[[#This Row],[Т9]]-Таблица1[[#This Row],[Т2]]</f>
        <v>44157.688968113442</v>
      </c>
      <c r="CP1292" s="14">
        <f>Таблица1[[#This Row],[Т9]]-Таблица1[[#This Row],[Т1]]</f>
        <v>757.00686739898083</v>
      </c>
      <c r="CQ1292" s="14">
        <f>Таблица1[[#This Row],[Т9]]-Таблица1[[#This Row],[угол обхв6]]</f>
        <v>46359.0887838692</v>
      </c>
      <c r="CR1292" s="14">
        <f>Таблица1[[#This Row],[Т9]]-Таблица1[[#This Row],[угол обхв5]]</f>
        <v>943.13384794486046</v>
      </c>
      <c r="CS1292" s="14">
        <f>Таблица1[[#This Row],[Т9]]-Таблица1[[#This Row],[угол обхв4]]</f>
        <v>59070.157092184061</v>
      </c>
      <c r="CT1292" s="14">
        <f>Таблица1[[#This Row],[Lкан_прям, мм]]+Таблица1[[#This Row],[Lкан_дуг, мм]]+Таблица1[[#This Row],[Lкан_леб,мм]]</f>
        <v>85045.326329871838</v>
      </c>
      <c r="CU1292" s="16">
        <f>Таблица1[[#This Row],[Lкан_леб,мм]]</f>
        <v>58127.023244239201</v>
      </c>
      <c r="CV1292" s="14">
        <f>2534431-(Таблица1[[#This Row],[Т23]]+Таблица1[[#This Row],[угол обхв3]])</f>
        <v>2449182.6969143674</v>
      </c>
      <c r="CW1292" s="50">
        <f>SUM(X1292:AC1292,AD1292:AI1292)-Таблица1[[#This Row],[lподв_min, мм]]</f>
        <v>22854.904435950295</v>
      </c>
      <c r="CX1292" s="17">
        <f>CW1731-Таблица1[[#This Row],[Суммарная длина каната]]</f>
        <v>-2425646.7078308663</v>
      </c>
    </row>
    <row r="1293" spans="1:102" x14ac:dyDescent="0.25">
      <c r="A1293" s="21">
        <v>1292</v>
      </c>
      <c r="B1293" s="10">
        <v>31.298367346938772</v>
      </c>
      <c r="C1293" s="10">
        <v>133.82734693877552</v>
      </c>
      <c r="D1293" s="11">
        <v>17409.03025827272</v>
      </c>
      <c r="E1293" s="11">
        <v>14030.117798566695</v>
      </c>
      <c r="F1293" s="11">
        <v>17286.571897250047</v>
      </c>
      <c r="G1293" s="11">
        <v>14098.856068952564</v>
      </c>
      <c r="H1293" s="11">
        <v>17817.029768272721</v>
      </c>
      <c r="I1293" s="11">
        <v>9914.2703482225115</v>
      </c>
      <c r="J1293" s="11">
        <v>4115.8474503441821</v>
      </c>
      <c r="K1293" s="11">
        <v>25975.169237674974</v>
      </c>
      <c r="L1293" s="11">
        <v>943.13384795766024</v>
      </c>
      <c r="M1293" s="11">
        <v>58127.023244239201</v>
      </c>
      <c r="N1293" s="11">
        <v>9261.8383350579588</v>
      </c>
      <c r="O1293" s="11">
        <v>17248.266737792841</v>
      </c>
      <c r="P1293" s="43">
        <v>11401.109202055613</v>
      </c>
      <c r="Q1293" s="11">
        <v>17452.008296853142</v>
      </c>
      <c r="R1293" s="11">
        <v>16452.903241113556</v>
      </c>
      <c r="S1293" s="11">
        <v>15327.011829341114</v>
      </c>
      <c r="T1293" s="11">
        <v>17765.386286974714</v>
      </c>
      <c r="U1293" s="11">
        <v>14861.500009591049</v>
      </c>
      <c r="V1293" s="11">
        <v>17409.03025827272</v>
      </c>
      <c r="W1293" s="11">
        <v>14030.117798566695</v>
      </c>
      <c r="X1293" s="12">
        <v>0</v>
      </c>
      <c r="Y1293" s="12">
        <v>169.00071369761943</v>
      </c>
      <c r="Z1293" s="12">
        <v>201.19538444676451</v>
      </c>
      <c r="AA1293" s="44">
        <v>232.04019061955924</v>
      </c>
      <c r="AB1293" s="45">
        <v>47.253829333788303</v>
      </c>
      <c r="AC1293" s="12">
        <v>293.64372985992878</v>
      </c>
      <c r="AD1293" s="12">
        <v>12711.068308314858</v>
      </c>
      <c r="AE1293" s="12">
        <v>2148.9510150939259</v>
      </c>
      <c r="AF1293" s="12">
        <v>5480.532182188148</v>
      </c>
      <c r="AG1293" s="44">
        <v>1128.4755203370587</v>
      </c>
      <c r="AH1293" s="45">
        <v>390.29476040551646</v>
      </c>
      <c r="AI1293" s="12">
        <v>4115.8474513354704</v>
      </c>
      <c r="AJ1293" s="12">
        <v>-29.173282076932974</v>
      </c>
      <c r="AK1293" s="12">
        <v>-5.4403712201379859</v>
      </c>
      <c r="AL1293" s="12">
        <v>22.813664040429789</v>
      </c>
      <c r="AM1293" s="44">
        <v>55.39926109903729</v>
      </c>
      <c r="AN1293" s="45">
        <v>48.763366523896217</v>
      </c>
      <c r="AO1293" s="12">
        <v>89.999999860792272</v>
      </c>
      <c r="AP1293" s="12">
        <v>-2035.7049756011722</v>
      </c>
      <c r="AQ1293" s="12">
        <v>9223.1559474592032</v>
      </c>
      <c r="AR1293" s="12">
        <v>11559.305254906589</v>
      </c>
      <c r="AS1293" s="44">
        <v>16788.739891640209</v>
      </c>
      <c r="AT1293" s="45">
        <v>17458.572895846755</v>
      </c>
      <c r="AU1293" s="12">
        <v>17817.030258272724</v>
      </c>
      <c r="AV1293" s="12">
        <v>11408.469080131455</v>
      </c>
      <c r="AW1293" s="12">
        <v>17654.428864153313</v>
      </c>
      <c r="AX1293" s="12">
        <v>17828.090746406924</v>
      </c>
      <c r="AY1293" s="44">
        <v>15558.696408377009</v>
      </c>
      <c r="AZ1293" s="45">
        <v>14592.558486161579</v>
      </c>
      <c r="BA1293" s="12">
        <v>14030.117799557984</v>
      </c>
      <c r="BB1293" s="12">
        <v>9062.9576951402378</v>
      </c>
      <c r="BC1293" s="12">
        <v>11362.426814456856</v>
      </c>
      <c r="BD1293" s="12">
        <v>16611.099293964533</v>
      </c>
      <c r="BE1293" s="44">
        <v>17429.54963644806</v>
      </c>
      <c r="BF1293" s="45">
        <v>17715.843649400678</v>
      </c>
      <c r="BG1293" s="12">
        <v>17817.03026827272</v>
      </c>
      <c r="BH1293" s="12">
        <v>17604.511725218515</v>
      </c>
      <c r="BI1293" s="12">
        <v>17858.170423213614</v>
      </c>
      <c r="BJ1293" s="12">
        <v>15703.094278894892</v>
      </c>
      <c r="BK1293" s="44">
        <v>14629.815430555152</v>
      </c>
      <c r="BL1293" s="45">
        <v>14299.059321996165</v>
      </c>
      <c r="BM1293" s="12">
        <v>9914.2703482225133</v>
      </c>
      <c r="BN1293" s="12">
        <v>0</v>
      </c>
      <c r="BO1293" s="12">
        <v>23.732910856794987</v>
      </c>
      <c r="BP1293" s="12">
        <v>28.254035260567775</v>
      </c>
      <c r="BQ1293" s="48">
        <v>32.585597058607497</v>
      </c>
      <c r="BR1293" s="49">
        <v>6.6358945751410694</v>
      </c>
      <c r="BS1293" s="13">
        <v>41.236633336896055</v>
      </c>
      <c r="BT1293" s="12">
        <v>202.97675576079348</v>
      </c>
      <c r="BV1293" s="14">
        <f>Таблица1[[#This Row],[Lкан_леб,мм]]</f>
        <v>58127.023244239201</v>
      </c>
      <c r="BW1293" s="50">
        <f>Таблица1[[#This Row],[угол обхв4]]+Таблица1[[#This Row],[Lдуг 3,мм]]</f>
        <v>12711.068308314858</v>
      </c>
      <c r="BX1293" s="54">
        <f>Таблица1[[#This Row],[угол обхв5]]+Таблица1[[#This Row],[Y5, мм]]</f>
        <v>58296.023957936821</v>
      </c>
      <c r="BY1293" s="14">
        <f>Таблица1[[#This Row],[угол обхв6]]+Таблица1[[#This Row],[Lдуг 4,мм]]</f>
        <v>14860.019323408784</v>
      </c>
      <c r="BZ1293" s="14">
        <f>Таблица1[[#This Row],[Т1]]+Таблица1[[#This Row],[X6, мм]]</f>
        <v>58497.219342383585</v>
      </c>
      <c r="CA1293" s="14">
        <f>Таблица1[[#This Row],[Т2]]+Таблица1[[#This Row],[Lдуг 5,мм]]</f>
        <v>20340.55150559693</v>
      </c>
      <c r="CB1293" s="14">
        <f>Таблица1[[#This Row],[Т3]]+Таблица1[[#This Row],[Y6, мм]]</f>
        <v>58729.259533003147</v>
      </c>
      <c r="CC1293" s="14">
        <f>Таблица1[[#This Row],[Т4]]+Таблица1[[#This Row],[Lдуг 6,мм]]</f>
        <v>21469.027025933989</v>
      </c>
      <c r="CD1293" s="14">
        <f>Таблица1[[#This Row],[Т5]]+Таблица1[[#This Row],[Lдуг 1,мм]]</f>
        <v>58776.513362336933</v>
      </c>
      <c r="CE1293" s="14">
        <f>Таблица1[[#This Row],[Т6]]+Таблица1[[#This Row],[Lпрям1, мм]]</f>
        <v>21859.321786339504</v>
      </c>
      <c r="CF1293" s="15">
        <f>Таблица1[[#This Row],[Т7]]+Таблица1[[#This Row],[Lдуг 2,мм]]</f>
        <v>59070.15709219686</v>
      </c>
      <c r="CG1293" s="14">
        <f>Таблица1[[#This Row],[Т8]]+Таблица1[[#This Row],[Lпрям2, мм]]</f>
        <v>25975.169237674974</v>
      </c>
      <c r="CH1293" s="14">
        <f>Таблица1[[#This Row],[Т9]]-Таблица1[[#This Row],[Т9]]</f>
        <v>0</v>
      </c>
      <c r="CI1293" s="50">
        <f>Таблица1[[#This Row],[Т9]]-Таблица1[[#This Row],[Т8]]</f>
        <v>37210.835305857356</v>
      </c>
      <c r="CJ1293" s="54">
        <f>Таблица1[[#This Row],[Т9]]-Таблица1[[#This Row],[Т7]]</f>
        <v>293.64372985992668</v>
      </c>
      <c r="CK1293" s="14">
        <f>Таблица1[[#This Row],[Т9]]-Таблица1[[#This Row],[Т6]]</f>
        <v>37601.130066262871</v>
      </c>
      <c r="CL1293" s="14">
        <f>Таблица1[[#This Row],[Т9]]-Таблица1[[#This Row],[Т5]]</f>
        <v>340.89755919371237</v>
      </c>
      <c r="CM1293" s="14">
        <f>Таблица1[[#This Row],[Т9]]-Таблица1[[#This Row],[Т4]]</f>
        <v>38729.60558659993</v>
      </c>
      <c r="CN1293" s="14">
        <f>Таблица1[[#This Row],[Т9]]-Таблица1[[#This Row],[Т3]]</f>
        <v>572.93774981327442</v>
      </c>
      <c r="CO1293" s="14">
        <f>Таблица1[[#This Row],[Т9]]-Таблица1[[#This Row],[Т2]]</f>
        <v>44210.137768788074</v>
      </c>
      <c r="CP1293" s="14">
        <f>Таблица1[[#This Row],[Т9]]-Таблица1[[#This Row],[Т1]]</f>
        <v>774.13313426003879</v>
      </c>
      <c r="CQ1293" s="14">
        <f>Таблица1[[#This Row],[Т9]]-Таблица1[[#This Row],[угол обхв6]]</f>
        <v>46359.088783882005</v>
      </c>
      <c r="CR1293" s="14">
        <f>Таблица1[[#This Row],[Т9]]-Таблица1[[#This Row],[угол обхв5]]</f>
        <v>943.13384795765887</v>
      </c>
      <c r="CS1293" s="14">
        <f>Таблица1[[#This Row],[Т9]]-Таблица1[[#This Row],[угол обхв4]]</f>
        <v>59070.15709219686</v>
      </c>
      <c r="CT1293" s="14">
        <f>Таблица1[[#This Row],[Lкан_прям, мм]]+Таблица1[[#This Row],[Lкан_дуг, мм]]+Таблица1[[#This Row],[Lкан_леб,мм]]</f>
        <v>85045.326329871838</v>
      </c>
      <c r="CU1293" s="16">
        <f>Таблица1[[#This Row],[Lкан_леб,мм]]</f>
        <v>58127.023244239201</v>
      </c>
      <c r="CV1293" s="14">
        <f>2534431-(Таблица1[[#This Row],[Т23]]+Таблица1[[#This Row],[угол обхв3]])</f>
        <v>2449182.6969143674</v>
      </c>
      <c r="CW1293" s="50">
        <f>SUM(X1293:AC1293,AD1293:AI1293)-Таблица1[[#This Row],[lподв_min, мм]]</f>
        <v>22802.455635288454</v>
      </c>
      <c r="CX1293" s="17">
        <f>CW1732-Таблица1[[#This Row],[Суммарная длина каната]]</f>
        <v>-2425706.7295862781</v>
      </c>
    </row>
    <row r="1294" spans="1:102" x14ac:dyDescent="0.25">
      <c r="A1294" s="21">
        <v>1293</v>
      </c>
      <c r="B1294" s="10">
        <v>31.298367346938772</v>
      </c>
      <c r="C1294" s="10">
        <v>136.51142857142858</v>
      </c>
      <c r="D1294" s="11">
        <v>17499.624501679071</v>
      </c>
      <c r="E1294" s="11">
        <v>14399.530142713098</v>
      </c>
      <c r="F1294" s="11">
        <v>17374.081547187016</v>
      </c>
      <c r="G1294" s="11">
        <v>14462.458408042796</v>
      </c>
      <c r="H1294" s="11">
        <v>17907.624011679072</v>
      </c>
      <c r="I1294" s="11">
        <v>10230.831724793115</v>
      </c>
      <c r="J1294" s="11">
        <v>4168.6984179199817</v>
      </c>
      <c r="K1294" s="11">
        <v>25975.169237662401</v>
      </c>
      <c r="L1294" s="11">
        <v>943.133847970224</v>
      </c>
      <c r="M1294" s="11">
        <v>58127.023244239201</v>
      </c>
      <c r="N1294" s="11">
        <v>9261.8383350579588</v>
      </c>
      <c r="O1294" s="11">
        <v>17248.266737792841</v>
      </c>
      <c r="P1294" s="43">
        <v>11338.051123527737</v>
      </c>
      <c r="Q1294" s="11">
        <v>17536.322055744105</v>
      </c>
      <c r="R1294" s="11">
        <v>16483.814269618393</v>
      </c>
      <c r="S1294" s="11">
        <v>15650.226977457962</v>
      </c>
      <c r="T1294" s="11">
        <v>17816.656841835975</v>
      </c>
      <c r="U1294" s="11">
        <v>15246.688035490259</v>
      </c>
      <c r="V1294" s="11">
        <v>17499.624501679071</v>
      </c>
      <c r="W1294" s="11">
        <v>14399.530142713098</v>
      </c>
      <c r="X1294" s="12">
        <v>0</v>
      </c>
      <c r="Y1294" s="12">
        <v>151.4941296024129</v>
      </c>
      <c r="Z1294" s="12">
        <v>199.58877529407394</v>
      </c>
      <c r="AA1294" s="44">
        <v>232.04019061955887</v>
      </c>
      <c r="AB1294" s="45">
        <v>47.253829333786257</v>
      </c>
      <c r="AC1294" s="12">
        <v>312.75692312039189</v>
      </c>
      <c r="AD1294" s="12">
        <v>12711.068308314858</v>
      </c>
      <c r="AE1294" s="12">
        <v>2096.1000475181177</v>
      </c>
      <c r="AF1294" s="12">
        <v>5480.5321821881498</v>
      </c>
      <c r="AG1294" s="44">
        <v>1128.4755203370605</v>
      </c>
      <c r="AH1294" s="45">
        <v>390.29476040551691</v>
      </c>
      <c r="AI1294" s="12">
        <v>4168.6984188987035</v>
      </c>
      <c r="AJ1294" s="12">
        <v>-29.173282076932974</v>
      </c>
      <c r="AK1294" s="12">
        <v>-7.898835392555112</v>
      </c>
      <c r="AL1294" s="12">
        <v>20.129582407776738</v>
      </c>
      <c r="AM1294" s="44">
        <v>52.715179466384193</v>
      </c>
      <c r="AN1294" s="45">
        <v>46.079284891243404</v>
      </c>
      <c r="AO1294" s="12">
        <v>89.999999862557161</v>
      </c>
      <c r="AP1294" s="12">
        <v>-2035.7049756011722</v>
      </c>
      <c r="AQ1294" s="12">
        <v>9205.7691746840192</v>
      </c>
      <c r="AR1294" s="12">
        <v>11478.462084791996</v>
      </c>
      <c r="AS1294" s="44">
        <v>16808.432940987412</v>
      </c>
      <c r="AT1294" s="45">
        <v>17522.774291959911</v>
      </c>
      <c r="AU1294" s="12">
        <v>17907.624501679074</v>
      </c>
      <c r="AV1294" s="12">
        <v>11408.469080131455</v>
      </c>
      <c r="AW1294" s="12">
        <v>17652.395738552452</v>
      </c>
      <c r="AX1294" s="12">
        <v>17919.40006601988</v>
      </c>
      <c r="AY1294" s="44">
        <v>15897.384251675434</v>
      </c>
      <c r="AZ1294" s="45">
        <v>14963.673818747806</v>
      </c>
      <c r="BA1294" s="12">
        <v>14399.530143691822</v>
      </c>
      <c r="BB1294" s="12">
        <v>9062.9576951402378</v>
      </c>
      <c r="BC1294" s="12">
        <v>11281.981963153798</v>
      </c>
      <c r="BD1294" s="12">
        <v>16624.22523088265</v>
      </c>
      <c r="BE1294" s="44">
        <v>17492.038170466956</v>
      </c>
      <c r="BF1294" s="45">
        <v>17793.507051555134</v>
      </c>
      <c r="BG1294" s="12">
        <v>17907.624511679071</v>
      </c>
      <c r="BH1294" s="12">
        <v>17604.511725218515</v>
      </c>
      <c r="BI1294" s="12">
        <v>17940.451056503716</v>
      </c>
      <c r="BJ1294" s="12">
        <v>16033.304987733736</v>
      </c>
      <c r="BK1294" s="44">
        <v>14999.530761272785</v>
      </c>
      <c r="BL1294" s="45">
        <v>14682.544359455551</v>
      </c>
      <c r="BM1294" s="12">
        <v>10230.831724793117</v>
      </c>
      <c r="BN1294" s="12">
        <v>0</v>
      </c>
      <c r="BO1294" s="12">
        <v>21.27444668437786</v>
      </c>
      <c r="BP1294" s="12">
        <v>28.028417800331852</v>
      </c>
      <c r="BQ1294" s="48">
        <v>32.585597058607448</v>
      </c>
      <c r="BR1294" s="49">
        <v>6.6358945751407834</v>
      </c>
      <c r="BS1294" s="13">
        <v>43.920714971313757</v>
      </c>
      <c r="BT1294" s="12">
        <v>202.97675576079348</v>
      </c>
      <c r="BV1294" s="14">
        <f>Таблица1[[#This Row],[Lкан_леб,мм]]</f>
        <v>58127.023244239201</v>
      </c>
      <c r="BW1294" s="50">
        <f>Таблица1[[#This Row],[угол обхв4]]+Таблица1[[#This Row],[Lдуг 3,мм]]</f>
        <v>12711.068308314858</v>
      </c>
      <c r="BX1294" s="54">
        <f>Таблица1[[#This Row],[угол обхв5]]+Таблица1[[#This Row],[Y5, мм]]</f>
        <v>58278.517373841612</v>
      </c>
      <c r="BY1294" s="14">
        <f>Таблица1[[#This Row],[угол обхв6]]+Таблица1[[#This Row],[Lдуг 4,мм]]</f>
        <v>14807.168355832975</v>
      </c>
      <c r="BZ1294" s="14">
        <f>Таблица1[[#This Row],[Т1]]+Таблица1[[#This Row],[X6, мм]]</f>
        <v>58478.106149135689</v>
      </c>
      <c r="CA1294" s="14">
        <f>Таблица1[[#This Row],[Т2]]+Таблица1[[#This Row],[Lдуг 5,мм]]</f>
        <v>20287.700538021127</v>
      </c>
      <c r="CB1294" s="14">
        <f>Таблица1[[#This Row],[Т3]]+Таблица1[[#This Row],[Y6, мм]]</f>
        <v>58710.146339755251</v>
      </c>
      <c r="CC1294" s="14">
        <f>Таблица1[[#This Row],[Т4]]+Таблица1[[#This Row],[Lдуг 6,мм]]</f>
        <v>21416.176058358185</v>
      </c>
      <c r="CD1294" s="14">
        <f>Таблица1[[#This Row],[Т5]]+Таблица1[[#This Row],[Lдуг 1,мм]]</f>
        <v>58757.400169089036</v>
      </c>
      <c r="CE1294" s="14">
        <f>Таблица1[[#This Row],[Т6]]+Таблица1[[#This Row],[Lпрям1, мм]]</f>
        <v>21806.470818763701</v>
      </c>
      <c r="CF1294" s="15">
        <f>Таблица1[[#This Row],[Т7]]+Таблица1[[#This Row],[Lдуг 2,мм]]</f>
        <v>59070.157092209425</v>
      </c>
      <c r="CG1294" s="14">
        <f>Таблица1[[#This Row],[Т8]]+Таблица1[[#This Row],[Lпрям2, мм]]</f>
        <v>25975.169237662405</v>
      </c>
      <c r="CH1294" s="14">
        <f>Таблица1[[#This Row],[Т9]]-Таблица1[[#This Row],[Т9]]</f>
        <v>0</v>
      </c>
      <c r="CI1294" s="50">
        <f>Таблица1[[#This Row],[Т9]]-Таблица1[[#This Row],[Т8]]</f>
        <v>37263.686273445725</v>
      </c>
      <c r="CJ1294" s="54">
        <f>Таблица1[[#This Row],[Т9]]-Таблица1[[#This Row],[Т7]]</f>
        <v>312.75692312038882</v>
      </c>
      <c r="CK1294" s="14">
        <f>Таблица1[[#This Row],[Т9]]-Таблица1[[#This Row],[Т6]]</f>
        <v>37653.98103385124</v>
      </c>
      <c r="CL1294" s="14">
        <f>Таблица1[[#This Row],[Т9]]-Таблица1[[#This Row],[Т5]]</f>
        <v>360.01075245417451</v>
      </c>
      <c r="CM1294" s="14">
        <f>Таблица1[[#This Row],[Т9]]-Таблица1[[#This Row],[Т4]]</f>
        <v>38782.456554188298</v>
      </c>
      <c r="CN1294" s="14">
        <f>Таблица1[[#This Row],[Т9]]-Таблица1[[#This Row],[Т3]]</f>
        <v>592.05094307373656</v>
      </c>
      <c r="CO1294" s="14">
        <f>Таблица1[[#This Row],[Т9]]-Таблица1[[#This Row],[Т2]]</f>
        <v>44262.98873637645</v>
      </c>
      <c r="CP1294" s="14">
        <f>Таблица1[[#This Row],[Т9]]-Таблица1[[#This Row],[Т1]]</f>
        <v>791.63971836781275</v>
      </c>
      <c r="CQ1294" s="14">
        <f>Таблица1[[#This Row],[Т9]]-Таблица1[[#This Row],[угол обхв6]]</f>
        <v>46359.088783894564</v>
      </c>
      <c r="CR1294" s="14">
        <f>Таблица1[[#This Row],[Т9]]-Таблица1[[#This Row],[угол обхв5]]</f>
        <v>943.13384797022445</v>
      </c>
      <c r="CS1294" s="14">
        <f>Таблица1[[#This Row],[Т9]]-Таблица1[[#This Row],[угол обхв4]]</f>
        <v>59070.157092209425</v>
      </c>
      <c r="CT1294" s="14">
        <f>Таблица1[[#This Row],[Lкан_прям, мм]]+Таблица1[[#This Row],[Lкан_дуг, мм]]+Таблица1[[#This Row],[Lкан_леб,мм]]</f>
        <v>85045.326329871823</v>
      </c>
      <c r="CU1294" s="16">
        <f>Таблица1[[#This Row],[Lкан_леб,мм]]</f>
        <v>58127.023244239201</v>
      </c>
      <c r="CV1294" s="14">
        <f>2534431-(Таблица1[[#This Row],[Т23]]+Таблица1[[#This Row],[угол обхв3]])</f>
        <v>2449182.6969143674</v>
      </c>
      <c r="CW1294" s="50">
        <f>SUM(X1294:AC1294,AD1294:AI1294)-Таблица1[[#This Row],[lподв_min, мм]]</f>
        <v>22749.604667712647</v>
      </c>
      <c r="CX1294" s="17">
        <f>CW1733-Таблица1[[#This Row],[Суммарная длина каната]]</f>
        <v>-2425768.295614541</v>
      </c>
    </row>
    <row r="1295" spans="1:102" x14ac:dyDescent="0.25">
      <c r="A1295" s="21">
        <v>1294</v>
      </c>
      <c r="B1295" s="10">
        <v>31.298367346938772</v>
      </c>
      <c r="C1295" s="10">
        <v>139.19551020408164</v>
      </c>
      <c r="D1295" s="11">
        <v>17572.82017172351</v>
      </c>
      <c r="E1295" s="11">
        <v>14772.779644833134</v>
      </c>
      <c r="F1295" s="11">
        <v>17444.468084112417</v>
      </c>
      <c r="G1295" s="11">
        <v>14829.759830914565</v>
      </c>
      <c r="H1295" s="11">
        <v>17980.819681723511</v>
      </c>
      <c r="I1295" s="11">
        <v>10550.917362868975</v>
      </c>
      <c r="J1295" s="11">
        <v>4221.8622819641587</v>
      </c>
      <c r="K1295" s="11">
        <v>25975.169237650087</v>
      </c>
      <c r="L1295" s="11">
        <v>943.13384798254413</v>
      </c>
      <c r="M1295" s="11">
        <v>58127.023244239201</v>
      </c>
      <c r="N1295" s="11">
        <v>9261.8383350579588</v>
      </c>
      <c r="O1295" s="11">
        <v>17248.266737792841</v>
      </c>
      <c r="P1295" s="43">
        <v>11271.113901448552</v>
      </c>
      <c r="Q1295" s="11">
        <v>17617.590373717794</v>
      </c>
      <c r="R1295" s="11">
        <v>16499.5555670213</v>
      </c>
      <c r="S1295" s="11">
        <v>15974.53506433138</v>
      </c>
      <c r="T1295" s="11">
        <v>17849.833206127281</v>
      </c>
      <c r="U1295" s="11">
        <v>15633.85442600514</v>
      </c>
      <c r="V1295" s="11">
        <v>17572.82017172351</v>
      </c>
      <c r="W1295" s="11">
        <v>14772.779644833134</v>
      </c>
      <c r="X1295" s="12">
        <v>0</v>
      </c>
      <c r="Y1295" s="12">
        <v>133.57493755517052</v>
      </c>
      <c r="Z1295" s="12">
        <v>198.39477409341939</v>
      </c>
      <c r="AA1295" s="44">
        <v>232.0401906195587</v>
      </c>
      <c r="AB1295" s="45">
        <v>47.25382933378409</v>
      </c>
      <c r="AC1295" s="12">
        <v>331.87011638061142</v>
      </c>
      <c r="AD1295" s="12">
        <v>12711.068308314858</v>
      </c>
      <c r="AE1295" s="12">
        <v>2042.93618347394</v>
      </c>
      <c r="AF1295" s="12">
        <v>5480.5321821881507</v>
      </c>
      <c r="AG1295" s="44">
        <v>1128.4755203370642</v>
      </c>
      <c r="AH1295" s="45">
        <v>390.29476040551953</v>
      </c>
      <c r="AI1295" s="12">
        <v>4221.862282930555</v>
      </c>
      <c r="AJ1295" s="12">
        <v>-29.173282076932974</v>
      </c>
      <c r="AK1295" s="12">
        <v>-10.415242443024171</v>
      </c>
      <c r="AL1295" s="12">
        <v>17.445500775123701</v>
      </c>
      <c r="AM1295" s="44">
        <v>50.031097833731124</v>
      </c>
      <c r="AN1295" s="45">
        <v>43.395203258590648</v>
      </c>
      <c r="AO1295" s="12">
        <v>89.999999864287901</v>
      </c>
      <c r="AP1295" s="12">
        <v>-2035.7049756011722</v>
      </c>
      <c r="AQ1295" s="12">
        <v>9188.0797689919618</v>
      </c>
      <c r="AR1295" s="12">
        <v>11393.431688105908</v>
      </c>
      <c r="AS1295" s="44">
        <v>16812.243996459296</v>
      </c>
      <c r="AT1295" s="45">
        <v>17569.526320547775</v>
      </c>
      <c r="AU1295" s="12">
        <v>17980.82017172351</v>
      </c>
      <c r="AV1295" s="12">
        <v>11408.469080131455</v>
      </c>
      <c r="AW1295" s="12">
        <v>17649.544290033045</v>
      </c>
      <c r="AX1295" s="12">
        <v>18006.823413254839</v>
      </c>
      <c r="AY1295" s="44">
        <v>16236.62273305236</v>
      </c>
      <c r="AZ1295" s="45">
        <v>15337.388492217264</v>
      </c>
      <c r="BA1295" s="12">
        <v>14772.779645799532</v>
      </c>
      <c r="BB1295" s="12">
        <v>9062.9576951402378</v>
      </c>
      <c r="BC1295" s="12">
        <v>11197.355335382555</v>
      </c>
      <c r="BD1295" s="12">
        <v>16621.873353678653</v>
      </c>
      <c r="BE1295" s="44">
        <v>17537.144776689285</v>
      </c>
      <c r="BF1295" s="45">
        <v>17853.127057303016</v>
      </c>
      <c r="BG1295" s="12">
        <v>17980.820181723509</v>
      </c>
      <c r="BH1295" s="12">
        <v>17604.511725218515</v>
      </c>
      <c r="BI1295" s="12">
        <v>18018.867925957999</v>
      </c>
      <c r="BJ1295" s="12">
        <v>16363.768103868424</v>
      </c>
      <c r="BK1295" s="44">
        <v>15371.766757284162</v>
      </c>
      <c r="BL1295" s="45">
        <v>15069.24557862101</v>
      </c>
      <c r="BM1295" s="12">
        <v>10550.917362868977</v>
      </c>
      <c r="BN1295" s="12">
        <v>0</v>
      </c>
      <c r="BO1295" s="12">
        <v>18.758039633908801</v>
      </c>
      <c r="BP1295" s="12">
        <v>27.860743218147874</v>
      </c>
      <c r="BQ1295" s="48">
        <v>32.585597058607419</v>
      </c>
      <c r="BR1295" s="49">
        <v>6.6358945751404779</v>
      </c>
      <c r="BS1295" s="13">
        <v>46.60479660569726</v>
      </c>
      <c r="BT1295" s="12">
        <v>202.97675576079348</v>
      </c>
      <c r="BV1295" s="14">
        <f>Таблица1[[#This Row],[Lкан_леб,мм]]</f>
        <v>58127.023244239201</v>
      </c>
      <c r="BW1295" s="50">
        <f>Таблица1[[#This Row],[угол обхв4]]+Таблица1[[#This Row],[Lдуг 3,мм]]</f>
        <v>12711.068308314858</v>
      </c>
      <c r="BX1295" s="54">
        <f>Таблица1[[#This Row],[угол обхв5]]+Таблица1[[#This Row],[Y5, мм]]</f>
        <v>58260.598181794368</v>
      </c>
      <c r="BY1295" s="14">
        <f>Таблица1[[#This Row],[угол обхв6]]+Таблица1[[#This Row],[Lдуг 4,мм]]</f>
        <v>14754.004491788797</v>
      </c>
      <c r="BZ1295" s="14">
        <f>Таблица1[[#This Row],[Т1]]+Таблица1[[#This Row],[X6, мм]]</f>
        <v>58458.992955887785</v>
      </c>
      <c r="CA1295" s="14">
        <f>Таблица1[[#This Row],[Т2]]+Таблица1[[#This Row],[Lдуг 5,мм]]</f>
        <v>20234.536673976949</v>
      </c>
      <c r="CB1295" s="14">
        <f>Таблица1[[#This Row],[Т3]]+Таблица1[[#This Row],[Y6, мм]]</f>
        <v>58691.033146507347</v>
      </c>
      <c r="CC1295" s="14">
        <f>Таблица1[[#This Row],[Т4]]+Таблица1[[#This Row],[Lдуг 6,мм]]</f>
        <v>21363.012194314011</v>
      </c>
      <c r="CD1295" s="14">
        <f>Таблица1[[#This Row],[Т5]]+Таблица1[[#This Row],[Lдуг 1,мм]]</f>
        <v>58738.286975841133</v>
      </c>
      <c r="CE1295" s="14">
        <f>Таблица1[[#This Row],[Т6]]+Таблица1[[#This Row],[Lпрям1, мм]]</f>
        <v>21753.30695471953</v>
      </c>
      <c r="CF1295" s="15">
        <f>Таблица1[[#This Row],[Т7]]+Таблица1[[#This Row],[Lдуг 2,мм]]</f>
        <v>59070.157092221743</v>
      </c>
      <c r="CG1295" s="14">
        <f>Таблица1[[#This Row],[Т8]]+Таблица1[[#This Row],[Lпрям2, мм]]</f>
        <v>25975.169237650087</v>
      </c>
      <c r="CH1295" s="14">
        <f>Таблица1[[#This Row],[Т9]]-Таблица1[[#This Row],[Т9]]</f>
        <v>0</v>
      </c>
      <c r="CI1295" s="50">
        <f>Таблица1[[#This Row],[Т9]]-Таблица1[[#This Row],[Т8]]</f>
        <v>37316.850137502217</v>
      </c>
      <c r="CJ1295" s="54">
        <f>Таблица1[[#This Row],[Т9]]-Таблица1[[#This Row],[Т7]]</f>
        <v>331.87011638061085</v>
      </c>
      <c r="CK1295" s="14">
        <f>Таблица1[[#This Row],[Т9]]-Таблица1[[#This Row],[Т6]]</f>
        <v>37707.144897907732</v>
      </c>
      <c r="CL1295" s="14">
        <f>Таблица1[[#This Row],[Т9]]-Таблица1[[#This Row],[Т5]]</f>
        <v>379.12394571439654</v>
      </c>
      <c r="CM1295" s="14">
        <f>Таблица1[[#This Row],[Т9]]-Таблица1[[#This Row],[Т4]]</f>
        <v>38835.620418244798</v>
      </c>
      <c r="CN1295" s="14">
        <f>Таблица1[[#This Row],[Т9]]-Таблица1[[#This Row],[Т3]]</f>
        <v>611.1641363339586</v>
      </c>
      <c r="CO1295" s="14">
        <f>Таблица1[[#This Row],[Т9]]-Таблица1[[#This Row],[Т2]]</f>
        <v>44316.15260043295</v>
      </c>
      <c r="CP1295" s="14">
        <f>Таблица1[[#This Row],[Т9]]-Таблица1[[#This Row],[Т1]]</f>
        <v>809.55891042737494</v>
      </c>
      <c r="CQ1295" s="14">
        <f>Таблица1[[#This Row],[Т9]]-Таблица1[[#This Row],[угол обхв6]]</f>
        <v>46359.088783906889</v>
      </c>
      <c r="CR1295" s="14">
        <f>Таблица1[[#This Row],[Т9]]-Таблица1[[#This Row],[угол обхв5]]</f>
        <v>943.13384798254265</v>
      </c>
      <c r="CS1295" s="14">
        <f>Таблица1[[#This Row],[Т9]]-Таблица1[[#This Row],[угол обхв4]]</f>
        <v>59070.157092221743</v>
      </c>
      <c r="CT1295" s="14">
        <f>Таблица1[[#This Row],[Lкан_прям, мм]]+Таблица1[[#This Row],[Lкан_дуг, мм]]+Таблица1[[#This Row],[Lкан_леб,мм]]</f>
        <v>85045.326329871838</v>
      </c>
      <c r="CU1295" s="16">
        <f>Таблица1[[#This Row],[Lкан_леб,мм]]</f>
        <v>58127.023244239201</v>
      </c>
      <c r="CV1295" s="14">
        <f>2534431-(Таблица1[[#This Row],[Т23]]+Таблица1[[#This Row],[угол обхв3]])</f>
        <v>2449182.6969143674</v>
      </c>
      <c r="CW1295" s="50">
        <f>SUM(X1295:AC1295,AD1295:AI1295)-Таблица1[[#This Row],[lподв_min, мм]]</f>
        <v>22696.440803668469</v>
      </c>
      <c r="CX1295" s="17">
        <f>CW1734-Таблица1[[#This Row],[Суммарная длина каната]]</f>
        <v>-2425831.388087926</v>
      </c>
    </row>
    <row r="1296" spans="1:102" x14ac:dyDescent="0.25">
      <c r="A1296" s="21">
        <v>1295</v>
      </c>
      <c r="B1296" s="10">
        <v>31.298367346938772</v>
      </c>
      <c r="C1296" s="10">
        <v>141.87959183673468</v>
      </c>
      <c r="D1296" s="11">
        <v>17628.456665965252</v>
      </c>
      <c r="E1296" s="11">
        <v>15149.047338708919</v>
      </c>
      <c r="F1296" s="11">
        <v>17497.577069251103</v>
      </c>
      <c r="G1296" s="11">
        <v>15199.954422341179</v>
      </c>
      <c r="H1296" s="11">
        <v>18036.456175965253</v>
      </c>
      <c r="I1296" s="11">
        <v>10873.804553280315</v>
      </c>
      <c r="J1296" s="11">
        <v>4275.2427854286025</v>
      </c>
      <c r="K1296" s="11">
        <v>25975.169237638023</v>
      </c>
      <c r="L1296" s="11">
        <v>943.13384799461357</v>
      </c>
      <c r="M1296" s="11">
        <v>58127.023244239201</v>
      </c>
      <c r="N1296" s="11">
        <v>9261.8383350579588</v>
      </c>
      <c r="O1296" s="11">
        <v>17248.266737792841</v>
      </c>
      <c r="P1296" s="43">
        <v>11200.444406271446</v>
      </c>
      <c r="Q1296" s="11">
        <v>17695.634935715181</v>
      </c>
      <c r="R1296" s="11">
        <v>16500.092594519883</v>
      </c>
      <c r="S1296" s="11">
        <v>16299.224508657629</v>
      </c>
      <c r="T1296" s="11">
        <v>17864.842585855789</v>
      </c>
      <c r="U1296" s="11">
        <v>16022.149679146454</v>
      </c>
      <c r="V1296" s="11">
        <v>17628.456665965252</v>
      </c>
      <c r="W1296" s="11">
        <v>15149.047338708919</v>
      </c>
      <c r="X1296" s="12">
        <v>0</v>
      </c>
      <c r="Y1296" s="12">
        <v>115.20784528247883</v>
      </c>
      <c r="Z1296" s="12">
        <v>197.64867311821402</v>
      </c>
      <c r="AA1296" s="44">
        <v>232.04019061955796</v>
      </c>
      <c r="AB1296" s="45">
        <v>47.253829333785674</v>
      </c>
      <c r="AC1296" s="12">
        <v>350.9833096405772</v>
      </c>
      <c r="AD1296" s="12">
        <v>12711.068308314858</v>
      </c>
      <c r="AE1296" s="12">
        <v>1989.5556800095012</v>
      </c>
      <c r="AF1296" s="12">
        <v>5480.5321821881516</v>
      </c>
      <c r="AG1296" s="44">
        <v>1128.4755203370605</v>
      </c>
      <c r="AH1296" s="45">
        <v>390.29476040551913</v>
      </c>
      <c r="AI1296" s="12">
        <v>4275.2427863829325</v>
      </c>
      <c r="AJ1296" s="12">
        <v>-29.173282076932974</v>
      </c>
      <c r="AK1296" s="12">
        <v>-12.994548494868734</v>
      </c>
      <c r="AL1296" s="12">
        <v>14.761419142470658</v>
      </c>
      <c r="AM1296" s="44">
        <v>47.347016201077977</v>
      </c>
      <c r="AN1296" s="45">
        <v>40.711121625937274</v>
      </c>
      <c r="AO1296" s="12">
        <v>89.999999865982403</v>
      </c>
      <c r="AP1296" s="12">
        <v>-2035.7049756011722</v>
      </c>
      <c r="AQ1296" s="12">
        <v>9170.0961302097676</v>
      </c>
      <c r="AR1296" s="12">
        <v>11304.400634480657</v>
      </c>
      <c r="AS1296" s="44">
        <v>16800.1646960201</v>
      </c>
      <c r="AT1296" s="45">
        <v>17598.726400543761</v>
      </c>
      <c r="AU1296" s="12">
        <v>18036.456665965252</v>
      </c>
      <c r="AV1296" s="12">
        <v>11408.469080131455</v>
      </c>
      <c r="AW1296" s="12">
        <v>17645.818454994002</v>
      </c>
      <c r="AX1296" s="12">
        <v>18090.168967981743</v>
      </c>
      <c r="AY1296" s="44">
        <v>16575.667511646028</v>
      </c>
      <c r="AZ1296" s="45">
        <v>15712.88251969532</v>
      </c>
      <c r="BA1296" s="12">
        <v>15149.04733966325</v>
      </c>
      <c r="BB1296" s="12">
        <v>9062.9576951402378</v>
      </c>
      <c r="BC1296" s="12">
        <v>11108.702201423253</v>
      </c>
      <c r="BD1296" s="12">
        <v>16604.048822729099</v>
      </c>
      <c r="BE1296" s="44">
        <v>17564.770484355573</v>
      </c>
      <c r="BF1296" s="45">
        <v>17894.57285127728</v>
      </c>
      <c r="BG1296" s="12">
        <v>18036.456675965252</v>
      </c>
      <c r="BH1296" s="12">
        <v>17604.511725218515</v>
      </c>
      <c r="BI1296" s="12">
        <v>18093.186652916342</v>
      </c>
      <c r="BJ1296" s="12">
        <v>16693.758540924195</v>
      </c>
      <c r="BK1296" s="44">
        <v>15745.706676158057</v>
      </c>
      <c r="BL1296" s="45">
        <v>15458.314498160053</v>
      </c>
      <c r="BM1296" s="12">
        <v>10873.804553280317</v>
      </c>
      <c r="BN1296" s="12">
        <v>0</v>
      </c>
      <c r="BO1296" s="12">
        <v>16.178733582064236</v>
      </c>
      <c r="BP1296" s="12">
        <v>27.755967637339392</v>
      </c>
      <c r="BQ1296" s="48">
        <v>32.58559705860732</v>
      </c>
      <c r="BR1296" s="49">
        <v>6.6358945751407008</v>
      </c>
      <c r="BS1296" s="13">
        <v>49.288878240045129</v>
      </c>
      <c r="BT1296" s="12">
        <v>202.97675576079348</v>
      </c>
      <c r="BV1296" s="14">
        <f>Таблица1[[#This Row],[Lкан_леб,мм]]</f>
        <v>58127.023244239201</v>
      </c>
      <c r="BW1296" s="50">
        <f>Таблица1[[#This Row],[угол обхв4]]+Таблица1[[#This Row],[Lдуг 3,мм]]</f>
        <v>12711.068308314858</v>
      </c>
      <c r="BX1296" s="54">
        <f>Таблица1[[#This Row],[угол обхв5]]+Таблица1[[#This Row],[Y5, мм]]</f>
        <v>58242.23108952168</v>
      </c>
      <c r="BY1296" s="14">
        <f>Таблица1[[#This Row],[угол обхв6]]+Таблица1[[#This Row],[Lдуг 4,мм]]</f>
        <v>14700.62398832436</v>
      </c>
      <c r="BZ1296" s="14">
        <f>Таблица1[[#This Row],[Т1]]+Таблица1[[#This Row],[X6, мм]]</f>
        <v>58439.879762639895</v>
      </c>
      <c r="CA1296" s="14">
        <f>Таблица1[[#This Row],[Т2]]+Таблица1[[#This Row],[Lдуг 5,мм]]</f>
        <v>20181.156170512513</v>
      </c>
      <c r="CB1296" s="14">
        <f>Таблица1[[#This Row],[Т3]]+Таблица1[[#This Row],[Y6, мм]]</f>
        <v>58671.91995325945</v>
      </c>
      <c r="CC1296" s="14">
        <f>Таблица1[[#This Row],[Т4]]+Таблица1[[#This Row],[Lдуг 6,мм]]</f>
        <v>21309.631690849572</v>
      </c>
      <c r="CD1296" s="14">
        <f>Таблица1[[#This Row],[Т5]]+Таблица1[[#This Row],[Lдуг 1,мм]]</f>
        <v>58719.173782593236</v>
      </c>
      <c r="CE1296" s="14">
        <f>Таблица1[[#This Row],[Т6]]+Таблица1[[#This Row],[Lпрям1, мм]]</f>
        <v>21699.926451255091</v>
      </c>
      <c r="CF1296" s="15">
        <f>Таблица1[[#This Row],[Т7]]+Таблица1[[#This Row],[Lдуг 2,мм]]</f>
        <v>59070.157092233814</v>
      </c>
      <c r="CG1296" s="14">
        <f>Таблица1[[#This Row],[Т8]]+Таблица1[[#This Row],[Lпрям2, мм]]</f>
        <v>25975.169237638023</v>
      </c>
      <c r="CH1296" s="14">
        <f>Таблица1[[#This Row],[Т9]]-Таблица1[[#This Row],[Т9]]</f>
        <v>0</v>
      </c>
      <c r="CI1296" s="50">
        <f>Таблица1[[#This Row],[Т9]]-Таблица1[[#This Row],[Т8]]</f>
        <v>37370.230640978727</v>
      </c>
      <c r="CJ1296" s="54">
        <f>Таблица1[[#This Row],[Т9]]-Таблица1[[#This Row],[Т7]]</f>
        <v>350.98330964057823</v>
      </c>
      <c r="CK1296" s="14">
        <f>Таблица1[[#This Row],[Т9]]-Таблица1[[#This Row],[Т6]]</f>
        <v>37760.525401384242</v>
      </c>
      <c r="CL1296" s="14">
        <f>Таблица1[[#This Row],[Т9]]-Таблица1[[#This Row],[Т5]]</f>
        <v>398.23713897436392</v>
      </c>
      <c r="CM1296" s="14">
        <f>Таблица1[[#This Row],[Т9]]-Таблица1[[#This Row],[Т4]]</f>
        <v>38889.000921721301</v>
      </c>
      <c r="CN1296" s="14">
        <f>Таблица1[[#This Row],[Т9]]-Таблица1[[#This Row],[Т3]]</f>
        <v>630.27732959391869</v>
      </c>
      <c r="CO1296" s="14">
        <f>Таблица1[[#This Row],[Т9]]-Таблица1[[#This Row],[Т2]]</f>
        <v>44369.533103909453</v>
      </c>
      <c r="CP1296" s="14">
        <f>Таблица1[[#This Row],[Т9]]-Таблица1[[#This Row],[Т1]]</f>
        <v>827.9260027121345</v>
      </c>
      <c r="CQ1296" s="14">
        <f>Таблица1[[#This Row],[Т9]]-Таблица1[[#This Row],[угол обхв6]]</f>
        <v>46359.088783918953</v>
      </c>
      <c r="CR1296" s="14">
        <f>Таблица1[[#This Row],[Т9]]-Таблица1[[#This Row],[угол обхв5]]</f>
        <v>943.13384799461346</v>
      </c>
      <c r="CS1296" s="14">
        <f>Таблица1[[#This Row],[Т9]]-Таблица1[[#This Row],[угол обхв4]]</f>
        <v>59070.157092233814</v>
      </c>
      <c r="CT1296" s="14">
        <f>Таблица1[[#This Row],[Lкан_прям, мм]]+Таблица1[[#This Row],[Lкан_дуг, мм]]+Таблица1[[#This Row],[Lкан_леб,мм]]</f>
        <v>85045.326329871838</v>
      </c>
      <c r="CU1296" s="16">
        <f>Таблица1[[#This Row],[Lкан_леб,мм]]</f>
        <v>58127.023244239201</v>
      </c>
      <c r="CV1296" s="14">
        <f>2534431-(Таблица1[[#This Row],[Т23]]+Таблица1[[#This Row],[угол обхв3]])</f>
        <v>2449182.6969143674</v>
      </c>
      <c r="CW1296" s="50">
        <f>SUM(X1296:AC1296,AD1296:AI1296)-Таблица1[[#This Row],[lподв_min, мм]]</f>
        <v>22643.060300204033</v>
      </c>
      <c r="CX1296" s="17">
        <f>CW1735-Таблица1[[#This Row],[Суммарная длина каната]]</f>
        <v>-2425895.987849338</v>
      </c>
    </row>
    <row r="1297" spans="1:102" x14ac:dyDescent="0.25">
      <c r="A1297" s="21">
        <v>1296</v>
      </c>
      <c r="B1297" s="10">
        <v>31.298367346938772</v>
      </c>
      <c r="C1297" s="10">
        <v>144.56367346938774</v>
      </c>
      <c r="D1297" s="11">
        <v>17666.411909467803</v>
      </c>
      <c r="E1297" s="11">
        <v>15527.50763575046</v>
      </c>
      <c r="F1297" s="11">
        <v>17533.291973406249</v>
      </c>
      <c r="G1297" s="11">
        <v>15572.229919043777</v>
      </c>
      <c r="H1297" s="11">
        <v>18074.411419467804</v>
      </c>
      <c r="I1297" s="11">
        <v>11198.771766651562</v>
      </c>
      <c r="J1297" s="11">
        <v>4328.7358690988976</v>
      </c>
      <c r="K1297" s="11">
        <v>25975.169237626229</v>
      </c>
      <c r="L1297" s="11">
        <v>943.13384800640529</v>
      </c>
      <c r="M1297" s="11">
        <v>58127.023244239201</v>
      </c>
      <c r="N1297" s="11">
        <v>9261.8383350579588</v>
      </c>
      <c r="O1297" s="11">
        <v>17248.266737792841</v>
      </c>
      <c r="P1297" s="43">
        <v>11126.197697625044</v>
      </c>
      <c r="Q1297" s="11">
        <v>17770.284500088503</v>
      </c>
      <c r="R1297" s="11">
        <v>16485.424173794076</v>
      </c>
      <c r="S1297" s="11">
        <v>16623.582892376682</v>
      </c>
      <c r="T1297" s="11">
        <v>17861.652048157877</v>
      </c>
      <c r="U1297" s="11">
        <v>16410.721816028541</v>
      </c>
      <c r="V1297" s="11">
        <v>17666.411909467803</v>
      </c>
      <c r="W1297" s="11">
        <v>15527.50763575046</v>
      </c>
      <c r="X1297" s="12">
        <v>0</v>
      </c>
      <c r="Y1297" s="12">
        <v>96.354318317936816</v>
      </c>
      <c r="Z1297" s="12">
        <v>197.38900683485872</v>
      </c>
      <c r="AA1297" s="44">
        <v>232.04019061955862</v>
      </c>
      <c r="AB1297" s="45">
        <v>47.253829333784815</v>
      </c>
      <c r="AC1297" s="12">
        <v>370.09650290026627</v>
      </c>
      <c r="AD1297" s="12">
        <v>12711.068308314858</v>
      </c>
      <c r="AE1297" s="12">
        <v>1936.0625963392094</v>
      </c>
      <c r="AF1297" s="12">
        <v>5480.5321821881498</v>
      </c>
      <c r="AG1297" s="44">
        <v>1128.4755203370598</v>
      </c>
      <c r="AH1297" s="45">
        <v>390.29476040551987</v>
      </c>
      <c r="AI1297" s="12">
        <v>4328.7358700414343</v>
      </c>
      <c r="AJ1297" s="12">
        <v>-29.173282076932974</v>
      </c>
      <c r="AK1297" s="12">
        <v>-15.642164975271559</v>
      </c>
      <c r="AL1297" s="12">
        <v>12.077337509817569</v>
      </c>
      <c r="AM1297" s="44">
        <v>44.66293456842498</v>
      </c>
      <c r="AN1297" s="45">
        <v>38.027039993284397</v>
      </c>
      <c r="AO1297" s="12">
        <v>89.99999986763855</v>
      </c>
      <c r="AP1297" s="12">
        <v>-2035.7049756011722</v>
      </c>
      <c r="AQ1297" s="12">
        <v>9151.8298841848573</v>
      </c>
      <c r="AR1297" s="12">
        <v>11211.564271598822</v>
      </c>
      <c r="AS1297" s="44">
        <v>16772.221543493506</v>
      </c>
      <c r="AT1297" s="45">
        <v>17610.31046252797</v>
      </c>
      <c r="AU1297" s="12">
        <v>18074.411909467806</v>
      </c>
      <c r="AV1297" s="12">
        <v>11408.469080131455</v>
      </c>
      <c r="AW1297" s="12">
        <v>17641.156214282735</v>
      </c>
      <c r="AX1297" s="12">
        <v>18169.253857367956</v>
      </c>
      <c r="AY1297" s="44">
        <v>16913.774671608084</v>
      </c>
      <c r="AZ1297" s="45">
        <v>16089.332010133823</v>
      </c>
      <c r="BA1297" s="12">
        <v>15527.507636692999</v>
      </c>
      <c r="BB1297" s="12">
        <v>9062.9576951402378</v>
      </c>
      <c r="BC1297" s="12">
        <v>11016.189246751945</v>
      </c>
      <c r="BD1297" s="12">
        <v>16570.790747767853</v>
      </c>
      <c r="BE1297" s="44">
        <v>17574.854678458447</v>
      </c>
      <c r="BF1297" s="45">
        <v>17917.753495097713</v>
      </c>
      <c r="BG1297" s="12">
        <v>18074.411919467802</v>
      </c>
      <c r="BH1297" s="12">
        <v>17604.511725218515</v>
      </c>
      <c r="BI1297" s="12">
        <v>18163.173976578397</v>
      </c>
      <c r="BJ1297" s="12">
        <v>17022.552249656132</v>
      </c>
      <c r="BK1297" s="44">
        <v>16120.530036797138</v>
      </c>
      <c r="BL1297" s="45">
        <v>15848.897441645177</v>
      </c>
      <c r="BM1297" s="12">
        <v>11198.771766651564</v>
      </c>
      <c r="BN1297" s="12">
        <v>0</v>
      </c>
      <c r="BO1297" s="12">
        <v>13.531117101661415</v>
      </c>
      <c r="BP1297" s="12">
        <v>27.719502485089127</v>
      </c>
      <c r="BQ1297" s="48">
        <v>32.585597058607412</v>
      </c>
      <c r="BR1297" s="49">
        <v>6.63589457514058</v>
      </c>
      <c r="BS1297" s="13">
        <v>51.972959874354146</v>
      </c>
      <c r="BT1297" s="12">
        <v>202.97675576079348</v>
      </c>
      <c r="BV1297" s="14">
        <f>Таблица1[[#This Row],[Lкан_леб,мм]]</f>
        <v>58127.023244239201</v>
      </c>
      <c r="BW1297" s="50">
        <f>Таблица1[[#This Row],[угол обхв4]]+Таблица1[[#This Row],[Lдуг 3,мм]]</f>
        <v>12711.068308314858</v>
      </c>
      <c r="BX1297" s="54">
        <f>Таблица1[[#This Row],[угол обхв5]]+Таблица1[[#This Row],[Y5, мм]]</f>
        <v>58223.377562557136</v>
      </c>
      <c r="BY1297" s="14">
        <f>Таблица1[[#This Row],[угол обхв6]]+Таблица1[[#This Row],[Lдуг 4,мм]]</f>
        <v>14647.130904654066</v>
      </c>
      <c r="BZ1297" s="14">
        <f>Таблица1[[#This Row],[Т1]]+Таблица1[[#This Row],[X6, мм]]</f>
        <v>58420.766569391992</v>
      </c>
      <c r="CA1297" s="14">
        <f>Таблица1[[#This Row],[Т2]]+Таблица1[[#This Row],[Lдуг 5,мм]]</f>
        <v>20127.663086842214</v>
      </c>
      <c r="CB1297" s="14">
        <f>Таблица1[[#This Row],[Т3]]+Таблица1[[#This Row],[Y6, мм]]</f>
        <v>58652.806760011554</v>
      </c>
      <c r="CC1297" s="14">
        <f>Таблица1[[#This Row],[Т4]]+Таблица1[[#This Row],[Lдуг 6,мм]]</f>
        <v>21256.138607179273</v>
      </c>
      <c r="CD1297" s="14">
        <f>Таблица1[[#This Row],[Т5]]+Таблица1[[#This Row],[Lдуг 1,мм]]</f>
        <v>58700.060589345339</v>
      </c>
      <c r="CE1297" s="14">
        <f>Таблица1[[#This Row],[Т6]]+Таблица1[[#This Row],[Lпрям1, мм]]</f>
        <v>21646.433367584792</v>
      </c>
      <c r="CF1297" s="15">
        <f>Таблица1[[#This Row],[Т7]]+Таблица1[[#This Row],[Lдуг 2,мм]]</f>
        <v>59070.157092245609</v>
      </c>
      <c r="CG1297" s="14">
        <f>Таблица1[[#This Row],[Т8]]+Таблица1[[#This Row],[Lпрям2, мм]]</f>
        <v>25975.169237626225</v>
      </c>
      <c r="CH1297" s="14">
        <f>Таблица1[[#This Row],[Т9]]-Таблица1[[#This Row],[Т9]]</f>
        <v>0</v>
      </c>
      <c r="CI1297" s="50">
        <f>Таблица1[[#This Row],[Т9]]-Таблица1[[#This Row],[Т8]]</f>
        <v>37423.723724660813</v>
      </c>
      <c r="CJ1297" s="54">
        <f>Таблица1[[#This Row],[Т9]]-Таблица1[[#This Row],[Т7]]</f>
        <v>370.09650290026912</v>
      </c>
      <c r="CK1297" s="14">
        <f>Таблица1[[#This Row],[Т9]]-Таблица1[[#This Row],[Т6]]</f>
        <v>37814.018485066335</v>
      </c>
      <c r="CL1297" s="14">
        <f>Таблица1[[#This Row],[Т9]]-Таблица1[[#This Row],[Т5]]</f>
        <v>417.3503322340548</v>
      </c>
      <c r="CM1297" s="14">
        <f>Таблица1[[#This Row],[Т9]]-Таблица1[[#This Row],[Т4]]</f>
        <v>38942.494005403394</v>
      </c>
      <c r="CN1297" s="14">
        <f>Таблица1[[#This Row],[Т9]]-Таблица1[[#This Row],[Т3]]</f>
        <v>649.39052285361686</v>
      </c>
      <c r="CO1297" s="14">
        <f>Таблица1[[#This Row],[Т9]]-Таблица1[[#This Row],[Т2]]</f>
        <v>44423.026187591546</v>
      </c>
      <c r="CP1297" s="14">
        <f>Таблица1[[#This Row],[Т9]]-Таблица1[[#This Row],[Т1]]</f>
        <v>846.77952968847239</v>
      </c>
      <c r="CQ1297" s="14">
        <f>Таблица1[[#This Row],[Т9]]-Таблица1[[#This Row],[угол обхв6]]</f>
        <v>46359.088783930754</v>
      </c>
      <c r="CR1297" s="14">
        <f>Таблица1[[#This Row],[Т9]]-Таблица1[[#This Row],[угол обхв5]]</f>
        <v>943.13384800640779</v>
      </c>
      <c r="CS1297" s="14">
        <f>Таблица1[[#This Row],[Т9]]-Таблица1[[#This Row],[угол обхв4]]</f>
        <v>59070.157092245609</v>
      </c>
      <c r="CT1297" s="14">
        <f>Таблица1[[#This Row],[Lкан_прям, мм]]+Таблица1[[#This Row],[Lкан_дуг, мм]]+Таблица1[[#This Row],[Lкан_леб,мм]]</f>
        <v>85045.326329871838</v>
      </c>
      <c r="CU1297" s="16">
        <f>Таблица1[[#This Row],[Lкан_леб,мм]]</f>
        <v>58127.023244239201</v>
      </c>
      <c r="CV1297" s="14">
        <f>2534431-(Таблица1[[#This Row],[Т23]]+Таблица1[[#This Row],[угол обхв3]])</f>
        <v>2449182.6969143674</v>
      </c>
      <c r="CW1297" s="50">
        <f>SUM(X1297:AC1297,AD1297:AI1297)-Таблица1[[#This Row],[lподв_min, мм]]</f>
        <v>22589.567216533735</v>
      </c>
      <c r="CX1297" s="17">
        <f>CW1736-Таблица1[[#This Row],[Суммарная длина каната]]</f>
        <v>-2425962.0743889194</v>
      </c>
    </row>
    <row r="1298" spans="1:102" x14ac:dyDescent="0.25">
      <c r="A1298" s="21">
        <v>1297</v>
      </c>
      <c r="B1298" s="10">
        <v>31.298367346938772</v>
      </c>
      <c r="C1298" s="10">
        <v>147.2477551020408</v>
      </c>
      <c r="D1298" s="11">
        <v>17686.602622649967</v>
      </c>
      <c r="E1298" s="11">
        <v>15907.330136462708</v>
      </c>
      <c r="F1298" s="11">
        <v>17551.534432642173</v>
      </c>
      <c r="G1298" s="11">
        <v>15945.769491920606</v>
      </c>
      <c r="H1298" s="11">
        <v>18094.602132649969</v>
      </c>
      <c r="I1298" s="11">
        <v>11525.101384619462</v>
      </c>
      <c r="J1298" s="11">
        <v>4382.2287518432449</v>
      </c>
      <c r="K1298" s="11">
        <v>25975.169237614715</v>
      </c>
      <c r="L1298" s="11">
        <v>943.13384801791608</v>
      </c>
      <c r="M1298" s="11">
        <v>58127.023244239201</v>
      </c>
      <c r="N1298" s="11">
        <v>9261.8383350579588</v>
      </c>
      <c r="O1298" s="11">
        <v>17248.266737792841</v>
      </c>
      <c r="P1298" s="43">
        <v>11048.536684088802</v>
      </c>
      <c r="Q1298" s="11">
        <v>17841.375274331538</v>
      </c>
      <c r="R1298" s="11">
        <v>16455.582489591547</v>
      </c>
      <c r="S1298" s="11">
        <v>16946.898523825857</v>
      </c>
      <c r="T1298" s="11">
        <v>17840.268593558871</v>
      </c>
      <c r="U1298" s="11">
        <v>16798.718250240665</v>
      </c>
      <c r="V1298" s="11">
        <v>17686.602622649967</v>
      </c>
      <c r="W1298" s="11">
        <v>15907.330136462708</v>
      </c>
      <c r="X1298" s="12">
        <v>0</v>
      </c>
      <c r="Y1298" s="12">
        <v>76.972349715612637</v>
      </c>
      <c r="Z1298" s="12">
        <v>197.6577821892858</v>
      </c>
      <c r="AA1298" s="44">
        <v>232.04019061955941</v>
      </c>
      <c r="AB1298" s="45">
        <v>47.253829333787579</v>
      </c>
      <c r="AC1298" s="12">
        <v>389.20969615967078</v>
      </c>
      <c r="AD1298" s="12">
        <v>12711.068308314858</v>
      </c>
      <c r="AE1298" s="12">
        <v>1882.5697135948549</v>
      </c>
      <c r="AF1298" s="12">
        <v>5480.5321821881525</v>
      </c>
      <c r="AG1298" s="44">
        <v>1128.4755203370587</v>
      </c>
      <c r="AH1298" s="45">
        <v>390.29476040551856</v>
      </c>
      <c r="AI1298" s="12">
        <v>4382.2287527742765</v>
      </c>
      <c r="AJ1298" s="12">
        <v>-29.173282076932974</v>
      </c>
      <c r="AK1298" s="12">
        <v>-18.363990954605505</v>
      </c>
      <c r="AL1298" s="12">
        <v>9.3932558771645205</v>
      </c>
      <c r="AM1298" s="44">
        <v>41.978852935772046</v>
      </c>
      <c r="AN1298" s="45">
        <v>35.34295836063108</v>
      </c>
      <c r="AO1298" s="12">
        <v>89.999999869254268</v>
      </c>
      <c r="AP1298" s="12">
        <v>-2035.7049756011722</v>
      </c>
      <c r="AQ1298" s="12">
        <v>9133.2968626437978</v>
      </c>
      <c r="AR1298" s="12">
        <v>11115.12629657067</v>
      </c>
      <c r="AS1298" s="44">
        <v>16728.475850409231</v>
      </c>
      <c r="AT1298" s="45">
        <v>17604.253089305268</v>
      </c>
      <c r="AU1298" s="12">
        <v>18094.602622649967</v>
      </c>
      <c r="AV1298" s="12">
        <v>11408.469080131455</v>
      </c>
      <c r="AW1298" s="12">
        <v>17635.489012293678</v>
      </c>
      <c r="AX1298" s="12">
        <v>18243.904557129095</v>
      </c>
      <c r="AY1298" s="44">
        <v>17250.20235436815</v>
      </c>
      <c r="AZ1298" s="45">
        <v>16465.910976053459</v>
      </c>
      <c r="BA1298" s="12">
        <v>15907.330137393741</v>
      </c>
      <c r="BB1298" s="12">
        <v>9062.9576951402378</v>
      </c>
      <c r="BC1298" s="12">
        <v>10919.995211674641</v>
      </c>
      <c r="BD1298" s="12">
        <v>16522.172102073415</v>
      </c>
      <c r="BE1298" s="44">
        <v>17567.375232741186</v>
      </c>
      <c r="BF1298" s="45">
        <v>17922.618126903573</v>
      </c>
      <c r="BG1298" s="12">
        <v>18094.602632649967</v>
      </c>
      <c r="BH1298" s="12">
        <v>17604.511725218515</v>
      </c>
      <c r="BI1298" s="12">
        <v>18228.597548832375</v>
      </c>
      <c r="BJ1298" s="12">
        <v>17349.427806623415</v>
      </c>
      <c r="BK1298" s="44">
        <v>16495.414419698373</v>
      </c>
      <c r="BL1298" s="45">
        <v>16240.137410649912</v>
      </c>
      <c r="BM1298" s="12">
        <v>11525.101384619464</v>
      </c>
      <c r="BN1298" s="12">
        <v>0</v>
      </c>
      <c r="BO1298" s="12">
        <v>10.809291122327467</v>
      </c>
      <c r="BP1298" s="12">
        <v>27.757246831770026</v>
      </c>
      <c r="BQ1298" s="48">
        <v>32.585597058607526</v>
      </c>
      <c r="BR1298" s="49">
        <v>6.6358945751409673</v>
      </c>
      <c r="BS1298" s="13">
        <v>54.657041508623188</v>
      </c>
      <c r="BT1298" s="12">
        <v>202.97675576079348</v>
      </c>
      <c r="BV1298" s="14">
        <f>Таблица1[[#This Row],[Lкан_леб,мм]]</f>
        <v>58127.023244239201</v>
      </c>
      <c r="BW1298" s="50">
        <f>Таблица1[[#This Row],[угол обхв4]]+Таблица1[[#This Row],[Lдуг 3,мм]]</f>
        <v>12711.068308314858</v>
      </c>
      <c r="BX1298" s="54">
        <f>Таблица1[[#This Row],[угол обхв5]]+Таблица1[[#This Row],[Y5, мм]]</f>
        <v>58203.995593954816</v>
      </c>
      <c r="BY1298" s="14">
        <f>Таблица1[[#This Row],[угол обхв6]]+Таблица1[[#This Row],[Lдуг 4,мм]]</f>
        <v>14593.638021909712</v>
      </c>
      <c r="BZ1298" s="14">
        <f>Таблица1[[#This Row],[Т1]]+Таблица1[[#This Row],[X6, мм]]</f>
        <v>58401.653376144102</v>
      </c>
      <c r="CA1298" s="14">
        <f>Таблица1[[#This Row],[Т2]]+Таблица1[[#This Row],[Lдуг 5,мм]]</f>
        <v>20074.170204097863</v>
      </c>
      <c r="CB1298" s="14">
        <f>Таблица1[[#This Row],[Т3]]+Таблица1[[#This Row],[Y6, мм]]</f>
        <v>58633.693566763664</v>
      </c>
      <c r="CC1298" s="14">
        <f>Таблица1[[#This Row],[Т4]]+Таблица1[[#This Row],[Lдуг 6,мм]]</f>
        <v>21202.645724434922</v>
      </c>
      <c r="CD1298" s="14">
        <f>Таблица1[[#This Row],[Т5]]+Таблица1[[#This Row],[Lдуг 1,мм]]</f>
        <v>58680.94739609745</v>
      </c>
      <c r="CE1298" s="14">
        <f>Таблица1[[#This Row],[Т6]]+Таблица1[[#This Row],[Lпрям1, мм]]</f>
        <v>21592.940484840441</v>
      </c>
      <c r="CF1298" s="15">
        <f>Таблица1[[#This Row],[Т7]]+Таблица1[[#This Row],[Lдуг 2,мм]]</f>
        <v>59070.157092257119</v>
      </c>
      <c r="CG1298" s="14">
        <f>Таблица1[[#This Row],[Т8]]+Таблица1[[#This Row],[Lпрям2, мм]]</f>
        <v>25975.169237614718</v>
      </c>
      <c r="CH1298" s="14">
        <f>Таблица1[[#This Row],[Т9]]-Таблица1[[#This Row],[Т9]]</f>
        <v>0</v>
      </c>
      <c r="CI1298" s="50">
        <f>Таблица1[[#This Row],[Т9]]-Таблица1[[#This Row],[Т8]]</f>
        <v>37477.216607416674</v>
      </c>
      <c r="CJ1298" s="54">
        <f>Таблица1[[#This Row],[Т9]]-Таблица1[[#This Row],[Т7]]</f>
        <v>389.20969615966897</v>
      </c>
      <c r="CK1298" s="14">
        <f>Таблица1[[#This Row],[Т9]]-Таблица1[[#This Row],[Т6]]</f>
        <v>37867.511367822197</v>
      </c>
      <c r="CL1298" s="14">
        <f>Таблица1[[#This Row],[Т9]]-Таблица1[[#This Row],[Т5]]</f>
        <v>436.46352549345465</v>
      </c>
      <c r="CM1298" s="14">
        <f>Таблица1[[#This Row],[Т9]]-Таблица1[[#This Row],[Т4]]</f>
        <v>38995.986888159256</v>
      </c>
      <c r="CN1298" s="14">
        <f>Таблица1[[#This Row],[Т9]]-Таблица1[[#This Row],[Т3]]</f>
        <v>668.50371611301671</v>
      </c>
      <c r="CO1298" s="14">
        <f>Таблица1[[#This Row],[Т9]]-Таблица1[[#This Row],[Т2]]</f>
        <v>44476.519070347407</v>
      </c>
      <c r="CP1298" s="14">
        <f>Таблица1[[#This Row],[Т9]]-Таблица1[[#This Row],[Т1]]</f>
        <v>866.16149830230279</v>
      </c>
      <c r="CQ1298" s="14">
        <f>Таблица1[[#This Row],[Т9]]-Таблица1[[#This Row],[угол обхв6]]</f>
        <v>46359.088783942265</v>
      </c>
      <c r="CR1298" s="14">
        <f>Таблица1[[#This Row],[Т9]]-Таблица1[[#This Row],[угол обхв5]]</f>
        <v>943.13384801791835</v>
      </c>
      <c r="CS1298" s="14">
        <f>Таблица1[[#This Row],[Т9]]-Таблица1[[#This Row],[угол обхв4]]</f>
        <v>59070.157092257119</v>
      </c>
      <c r="CT1298" s="14">
        <f>Таблица1[[#This Row],[Lкан_прям, мм]]+Таблица1[[#This Row],[Lкан_дуг, мм]]+Таблица1[[#This Row],[Lкан_леб,мм]]</f>
        <v>85045.326329871838</v>
      </c>
      <c r="CU1298" s="16">
        <f>Таблица1[[#This Row],[Lкан_леб,мм]]</f>
        <v>58127.023244239201</v>
      </c>
      <c r="CV1298" s="14">
        <f>2534431-(Таблица1[[#This Row],[Т23]]+Таблица1[[#This Row],[угол обхв3]])</f>
        <v>2449182.6969143674</v>
      </c>
      <c r="CW1298" s="50">
        <f>SUM(X1298:AC1298,AD1298:AI1298)-Таблица1[[#This Row],[lподв_min, мм]]</f>
        <v>22536.074333789391</v>
      </c>
      <c r="CX1298" s="17">
        <f>CW1737-Таблица1[[#This Row],[Суммарная длина каната]]</f>
        <v>-2426029.6258173273</v>
      </c>
    </row>
    <row r="1299" spans="1:102" x14ac:dyDescent="0.25">
      <c r="A1299" s="21">
        <v>1298</v>
      </c>
      <c r="B1299" s="10">
        <v>31.298367346938772</v>
      </c>
      <c r="C1299" s="10">
        <v>149.93183673469386</v>
      </c>
      <c r="D1299" s="11">
        <v>17688.984504013901</v>
      </c>
      <c r="E1299" s="11">
        <v>16287.681452468423</v>
      </c>
      <c r="F1299" s="11">
        <v>17552.264420226726</v>
      </c>
      <c r="G1299" s="11">
        <v>16319.753538294384</v>
      </c>
      <c r="H1299" s="11">
        <v>18096.984014013902</v>
      </c>
      <c r="I1299" s="11">
        <v>11852.082552787006</v>
      </c>
      <c r="J1299" s="11">
        <v>4435.5988996814158</v>
      </c>
      <c r="K1299" s="11">
        <v>25975.169237603517</v>
      </c>
      <c r="L1299" s="11">
        <v>943.13384802912356</v>
      </c>
      <c r="M1299" s="11">
        <v>58127.023244239201</v>
      </c>
      <c r="N1299" s="11">
        <v>9261.8383350579588</v>
      </c>
      <c r="O1299" s="11">
        <v>17248.266737792841</v>
      </c>
      <c r="P1299" s="43">
        <v>10967.631765746768</v>
      </c>
      <c r="Q1299" s="11">
        <v>17908.751274465263</v>
      </c>
      <c r="R1299" s="11">
        <v>16410.633019109468</v>
      </c>
      <c r="S1299" s="11">
        <v>17268.461999299685</v>
      </c>
      <c r="T1299" s="11">
        <v>17800.739140612815</v>
      </c>
      <c r="U1299" s="11">
        <v>17185.28765855138</v>
      </c>
      <c r="V1299" s="11">
        <v>17688.984504013901</v>
      </c>
      <c r="W1299" s="11">
        <v>16287.681452468423</v>
      </c>
      <c r="X1299" s="12">
        <v>0</v>
      </c>
      <c r="Y1299" s="12">
        <v>57.016255573638176</v>
      </c>
      <c r="Z1299" s="12">
        <v>198.50068308336296</v>
      </c>
      <c r="AA1299" s="44">
        <v>232.04019061956055</v>
      </c>
      <c r="AB1299" s="45">
        <v>47.253829333790115</v>
      </c>
      <c r="AC1299" s="12">
        <v>408.32288941877181</v>
      </c>
      <c r="AD1299" s="12">
        <v>12711.068308314858</v>
      </c>
      <c r="AE1299" s="12">
        <v>1829.199565756694</v>
      </c>
      <c r="AF1299" s="12">
        <v>5480.532182188148</v>
      </c>
      <c r="AG1299" s="44">
        <v>1128.4755203370596</v>
      </c>
      <c r="AH1299" s="45">
        <v>390.29476040551486</v>
      </c>
      <c r="AI1299" s="12">
        <v>4435.5989006012442</v>
      </c>
      <c r="AJ1299" s="12">
        <v>-29.173282076932974</v>
      </c>
      <c r="AK1299" s="12">
        <v>-21.166441861225316</v>
      </c>
      <c r="AL1299" s="12">
        <v>6.7091742445114395</v>
      </c>
      <c r="AM1299" s="44">
        <v>39.29477130311912</v>
      </c>
      <c r="AN1299" s="45">
        <v>32.658876727977798</v>
      </c>
      <c r="AO1299" s="12">
        <v>89.999999870827423</v>
      </c>
      <c r="AP1299" s="12">
        <v>-2035.7049756011722</v>
      </c>
      <c r="AQ1299" s="12">
        <v>9114.5183290798959</v>
      </c>
      <c r="AR1299" s="12">
        <v>11015.298308991709</v>
      </c>
      <c r="AS1299" s="44">
        <v>16669.02360147619</v>
      </c>
      <c r="AT1299" s="45">
        <v>17580.567571674459</v>
      </c>
      <c r="AU1299" s="12">
        <v>18096.984504013904</v>
      </c>
      <c r="AV1299" s="12">
        <v>11408.469080131455</v>
      </c>
      <c r="AW1299" s="12">
        <v>17628.741199273009</v>
      </c>
      <c r="AX1299" s="12">
        <v>18313.957272267711</v>
      </c>
      <c r="AY1299" s="44">
        <v>17584.212386384461</v>
      </c>
      <c r="AZ1299" s="45">
        <v>16841.793145886008</v>
      </c>
      <c r="BA1299" s="12">
        <v>16287.681453388252</v>
      </c>
      <c r="BB1299" s="12">
        <v>9062.9576951402378</v>
      </c>
      <c r="BC1299" s="12">
        <v>10820.311759768705</v>
      </c>
      <c r="BD1299" s="12">
        <v>16458.299562354408</v>
      </c>
      <c r="BE1299" s="44">
        <v>17542.348558246089</v>
      </c>
      <c r="BF1299" s="45">
        <v>17909.156072952257</v>
      </c>
      <c r="BG1299" s="12">
        <v>18096.9845140139</v>
      </c>
      <c r="BH1299" s="12">
        <v>17604.511725218515</v>
      </c>
      <c r="BI1299" s="12">
        <v>18289.225735945427</v>
      </c>
      <c r="BJ1299" s="12">
        <v>17673.667997102133</v>
      </c>
      <c r="BK1299" s="44">
        <v>16869.537271466605</v>
      </c>
      <c r="BL1299" s="45">
        <v>16631.175965133796</v>
      </c>
      <c r="BM1299" s="12">
        <v>11852.082552787007</v>
      </c>
      <c r="BN1299" s="12">
        <v>0</v>
      </c>
      <c r="BO1299" s="12">
        <v>8.0068402157076584</v>
      </c>
      <c r="BP1299" s="12">
        <v>27.875616105736754</v>
      </c>
      <c r="BQ1299" s="48">
        <v>32.585597058607682</v>
      </c>
      <c r="BR1299" s="49">
        <v>6.6358945751413243</v>
      </c>
      <c r="BS1299" s="13">
        <v>57.341123142849618</v>
      </c>
      <c r="BT1299" s="12">
        <v>202.97675576079348</v>
      </c>
      <c r="BV1299" s="14">
        <f>Таблица1[[#This Row],[Lкан_леб,мм]]</f>
        <v>58127.023244239201</v>
      </c>
      <c r="BW1299" s="50">
        <f>Таблица1[[#This Row],[угол обхв4]]+Таблица1[[#This Row],[Lдуг 3,мм]]</f>
        <v>12711.068308314858</v>
      </c>
      <c r="BX1299" s="54">
        <f>Таблица1[[#This Row],[угол обхв5]]+Таблица1[[#This Row],[Y5, мм]]</f>
        <v>58184.039499812839</v>
      </c>
      <c r="BY1299" s="14">
        <f>Таблица1[[#This Row],[угол обхв6]]+Таблица1[[#This Row],[Lдуг 4,мм]]</f>
        <v>14540.267874071553</v>
      </c>
      <c r="BZ1299" s="14">
        <f>Таблица1[[#This Row],[Т1]]+Таблица1[[#This Row],[X6, мм]]</f>
        <v>58382.540182896206</v>
      </c>
      <c r="CA1299" s="14">
        <f>Таблица1[[#This Row],[Т2]]+Таблица1[[#This Row],[Lдуг 5,мм]]</f>
        <v>20020.800056259701</v>
      </c>
      <c r="CB1299" s="14">
        <f>Таблица1[[#This Row],[Т3]]+Таблица1[[#This Row],[Y6, мм]]</f>
        <v>58614.580373515768</v>
      </c>
      <c r="CC1299" s="14">
        <f>Таблица1[[#This Row],[Т4]]+Таблица1[[#This Row],[Lдуг 6,мм]]</f>
        <v>21149.275576596759</v>
      </c>
      <c r="CD1299" s="14">
        <f>Таблица1[[#This Row],[Т5]]+Таблица1[[#This Row],[Lдуг 1,мм]]</f>
        <v>58661.834202849561</v>
      </c>
      <c r="CE1299" s="14">
        <f>Таблица1[[#This Row],[Т6]]+Таблица1[[#This Row],[Lпрям1, мм]]</f>
        <v>21539.570337002275</v>
      </c>
      <c r="CF1299" s="15">
        <f>Таблица1[[#This Row],[Т7]]+Таблица1[[#This Row],[Lдуг 2,мм]]</f>
        <v>59070.157092268331</v>
      </c>
      <c r="CG1299" s="14">
        <f>Таблица1[[#This Row],[Т8]]+Таблица1[[#This Row],[Lпрям2, мм]]</f>
        <v>25975.169237603521</v>
      </c>
      <c r="CH1299" s="14">
        <f>Таблица1[[#This Row],[Т9]]-Таблица1[[#This Row],[Т9]]</f>
        <v>0</v>
      </c>
      <c r="CI1299" s="50">
        <f>Таблица1[[#This Row],[Т9]]-Таблица1[[#This Row],[Т8]]</f>
        <v>37530.586755266057</v>
      </c>
      <c r="CJ1299" s="54">
        <f>Таблица1[[#This Row],[Т9]]-Таблица1[[#This Row],[Т7]]</f>
        <v>408.3228894187705</v>
      </c>
      <c r="CK1299" s="14">
        <f>Таблица1[[#This Row],[Т9]]-Таблица1[[#This Row],[Т6]]</f>
        <v>37920.881515671572</v>
      </c>
      <c r="CL1299" s="14">
        <f>Таблица1[[#This Row],[Т9]]-Таблица1[[#This Row],[Т5]]</f>
        <v>455.57671875256347</v>
      </c>
      <c r="CM1299" s="14">
        <f>Таблица1[[#This Row],[Т9]]-Таблица1[[#This Row],[Т4]]</f>
        <v>39049.357036008631</v>
      </c>
      <c r="CN1299" s="14">
        <f>Таблица1[[#This Row],[Т9]]-Таблица1[[#This Row],[Т3]]</f>
        <v>687.61690937212552</v>
      </c>
      <c r="CO1299" s="14">
        <f>Таблица1[[#This Row],[Т9]]-Таблица1[[#This Row],[Т2]]</f>
        <v>44529.889218196782</v>
      </c>
      <c r="CP1299" s="14">
        <f>Таблица1[[#This Row],[Т9]]-Таблица1[[#This Row],[Т1]]</f>
        <v>886.11759245549183</v>
      </c>
      <c r="CQ1299" s="14">
        <f>Таблица1[[#This Row],[Т9]]-Таблица1[[#This Row],[угол обхв6]]</f>
        <v>46359.08878395347</v>
      </c>
      <c r="CR1299" s="14">
        <f>Таблица1[[#This Row],[Т9]]-Таблица1[[#This Row],[угол обхв5]]</f>
        <v>943.1338480291306</v>
      </c>
      <c r="CS1299" s="14">
        <f>Таблица1[[#This Row],[Т9]]-Таблица1[[#This Row],[угол обхв4]]</f>
        <v>59070.157092268331</v>
      </c>
      <c r="CT1299" s="14">
        <f>Таблица1[[#This Row],[Lкан_прям, мм]]+Таблица1[[#This Row],[Lкан_дуг, мм]]+Таблица1[[#This Row],[Lкан_леб,мм]]</f>
        <v>85045.326329871838</v>
      </c>
      <c r="CU1299" s="16">
        <f>Таблица1[[#This Row],[Lкан_леб,мм]]</f>
        <v>58127.023244239201</v>
      </c>
      <c r="CV1299" s="14">
        <f>2534431-(Таблица1[[#This Row],[Т23]]+Таблица1[[#This Row],[угол обхв3]])</f>
        <v>2449182.6969143674</v>
      </c>
      <c r="CW1299" s="50">
        <f>SUM(X1299:AC1299,AD1299:AI1299)-Таблица1[[#This Row],[lподв_min, мм]]</f>
        <v>22482.704185951228</v>
      </c>
      <c r="CX1299" s="17">
        <f>CW1738-Таблица1[[#This Row],[Суммарная длина каната]]</f>
        <v>-2426098.6188352504</v>
      </c>
    </row>
    <row r="1300" spans="1:102" x14ac:dyDescent="0.25">
      <c r="A1300" s="21">
        <v>1299</v>
      </c>
      <c r="B1300" s="10">
        <v>31.298367346938772</v>
      </c>
      <c r="C1300" s="10">
        <v>152.61591836734689</v>
      </c>
      <c r="D1300" s="11">
        <v>17673.552327349367</v>
      </c>
      <c r="E1300" s="11">
        <v>16667.727035089119</v>
      </c>
      <c r="F1300" s="11">
        <v>17535.480334456046</v>
      </c>
      <c r="G1300" s="11">
        <v>16693.36148024533</v>
      </c>
      <c r="H1300" s="11">
        <v>18081.551837349365</v>
      </c>
      <c r="I1300" s="11">
        <v>12179.014155385541</v>
      </c>
      <c r="J1300" s="11">
        <v>4488.7128797035766</v>
      </c>
      <c r="K1300" s="11">
        <v>25975.169237592643</v>
      </c>
      <c r="L1300" s="11">
        <v>943.13384803999418</v>
      </c>
      <c r="M1300" s="11">
        <v>58127.023244239201</v>
      </c>
      <c r="N1300" s="11">
        <v>9261.8383350579588</v>
      </c>
      <c r="O1300" s="11">
        <v>17248.266737792841</v>
      </c>
      <c r="P1300" s="43">
        <v>10883.660460303874</v>
      </c>
      <c r="Q1300" s="11">
        <v>17972.264667290452</v>
      </c>
      <c r="R1300" s="11">
        <v>16350.674388327598</v>
      </c>
      <c r="S1300" s="11">
        <v>17587.567759589572</v>
      </c>
      <c r="T1300" s="11">
        <v>17743.150422956041</v>
      </c>
      <c r="U1300" s="11">
        <v>17569.58184884127</v>
      </c>
      <c r="V1300" s="11">
        <v>17673.552327349367</v>
      </c>
      <c r="W1300" s="11">
        <v>16667.727035089119</v>
      </c>
      <c r="X1300" s="12">
        <v>0</v>
      </c>
      <c r="Y1300" s="12">
        <v>36.436518446672871</v>
      </c>
      <c r="Z1300" s="12">
        <v>199.96722696243111</v>
      </c>
      <c r="AA1300" s="44">
        <v>232.04019061955896</v>
      </c>
      <c r="AB1300" s="45">
        <v>47.253829333783315</v>
      </c>
      <c r="AC1300" s="12">
        <v>427.43608267754792</v>
      </c>
      <c r="AD1300" s="12">
        <v>12711.068308314858</v>
      </c>
      <c r="AE1300" s="12">
        <v>1776.0855857345393</v>
      </c>
      <c r="AF1300" s="12">
        <v>5480.5321821881498</v>
      </c>
      <c r="AG1300" s="44">
        <v>1128.4755203370587</v>
      </c>
      <c r="AH1300" s="45">
        <v>390.29476040551884</v>
      </c>
      <c r="AI1300" s="12">
        <v>4488.7128806125229</v>
      </c>
      <c r="AJ1300" s="12">
        <v>-29.173282076932974</v>
      </c>
      <c r="AK1300" s="12">
        <v>-24.056471471185606</v>
      </c>
      <c r="AL1300" s="12">
        <v>4.0250926118583763</v>
      </c>
      <c r="AM1300" s="44">
        <v>36.610689670465838</v>
      </c>
      <c r="AN1300" s="45">
        <v>29.974795095325469</v>
      </c>
      <c r="AO1300" s="12">
        <v>89.999999872355886</v>
      </c>
      <c r="AP1300" s="12">
        <v>-2035.7049756011722</v>
      </c>
      <c r="AQ1300" s="12">
        <v>9095.5225011772072</v>
      </c>
      <c r="AR1300" s="12">
        <v>10912.299346660946</v>
      </c>
      <c r="AS1300" s="44">
        <v>16593.995243977446</v>
      </c>
      <c r="AT1300" s="45">
        <v>17539.305879266278</v>
      </c>
      <c r="AU1300" s="12">
        <v>18081.552327349367</v>
      </c>
      <c r="AV1300" s="12">
        <v>11408.469080131455</v>
      </c>
      <c r="AW1300" s="12">
        <v>17620.829542431937</v>
      </c>
      <c r="AX1300" s="12">
        <v>18379.258296464457</v>
      </c>
      <c r="AY1300" s="44">
        <v>17915.07189880895</v>
      </c>
      <c r="AZ1300" s="45">
        <v>17216.153776939911</v>
      </c>
      <c r="BA1300" s="12">
        <v>16667.727035998065</v>
      </c>
      <c r="BB1300" s="12">
        <v>9062.9576951402378</v>
      </c>
      <c r="BC1300" s="12">
        <v>10717.344626423122</v>
      </c>
      <c r="BD1300" s="12">
        <v>16379.31327468467</v>
      </c>
      <c r="BE1300" s="44">
        <v>17499.829567306191</v>
      </c>
      <c r="BF1300" s="45">
        <v>17877.396871039131</v>
      </c>
      <c r="BG1300" s="12">
        <v>18081.552337349363</v>
      </c>
      <c r="BH1300" s="12">
        <v>17604.511725218515</v>
      </c>
      <c r="BI1300" s="12">
        <v>18344.827471929548</v>
      </c>
      <c r="BJ1300" s="12">
        <v>17994.561388763574</v>
      </c>
      <c r="BK1300" s="44">
        <v>17242.077709621892</v>
      </c>
      <c r="BL1300" s="45">
        <v>17021.155106990478</v>
      </c>
      <c r="BM1300" s="12">
        <v>12179.014155385543</v>
      </c>
      <c r="BN1300" s="12">
        <v>0</v>
      </c>
      <c r="BO1300" s="12">
        <v>5.116810605747367</v>
      </c>
      <c r="BP1300" s="12">
        <v>28.081564083043979</v>
      </c>
      <c r="BQ1300" s="48">
        <v>32.585597058607462</v>
      </c>
      <c r="BR1300" s="49">
        <v>6.6358945751403695</v>
      </c>
      <c r="BS1300" s="13">
        <v>60.025204777030424</v>
      </c>
      <c r="BT1300" s="12">
        <v>202.97675576079348</v>
      </c>
      <c r="BV1300" s="14">
        <f>Таблица1[[#This Row],[Lкан_леб,мм]]</f>
        <v>58127.023244239201</v>
      </c>
      <c r="BW1300" s="50">
        <f>Таблица1[[#This Row],[угол обхв4]]+Таблица1[[#This Row],[Lдуг 3,мм]]</f>
        <v>12711.068308314858</v>
      </c>
      <c r="BX1300" s="54">
        <f>Таблица1[[#This Row],[угол обхв5]]+Таблица1[[#This Row],[Y5, мм]]</f>
        <v>58163.459762685874</v>
      </c>
      <c r="BY1300" s="14">
        <f>Таблица1[[#This Row],[угол обхв6]]+Таблица1[[#This Row],[Lдуг 4,мм]]</f>
        <v>14487.153894049397</v>
      </c>
      <c r="BZ1300" s="14">
        <f>Таблица1[[#This Row],[Т1]]+Таблица1[[#This Row],[X6, мм]]</f>
        <v>58363.426989648302</v>
      </c>
      <c r="CA1300" s="14">
        <f>Таблица1[[#This Row],[Т2]]+Таблица1[[#This Row],[Lдуг 5,мм]]</f>
        <v>19967.686076237547</v>
      </c>
      <c r="CB1300" s="14">
        <f>Таблица1[[#This Row],[Т3]]+Таблица1[[#This Row],[Y6, мм]]</f>
        <v>58595.467180267864</v>
      </c>
      <c r="CC1300" s="14">
        <f>Таблица1[[#This Row],[Т4]]+Таблица1[[#This Row],[Lдуг 6,мм]]</f>
        <v>21096.161596574606</v>
      </c>
      <c r="CD1300" s="14">
        <f>Таблица1[[#This Row],[Т5]]+Таблица1[[#This Row],[Lдуг 1,мм]]</f>
        <v>58642.72100960165</v>
      </c>
      <c r="CE1300" s="14">
        <f>Таблица1[[#This Row],[Т6]]+Таблица1[[#This Row],[Lпрям1, мм]]</f>
        <v>21486.456356980125</v>
      </c>
      <c r="CF1300" s="15">
        <f>Таблица1[[#This Row],[Т7]]+Таблица1[[#This Row],[Lдуг 2,мм]]</f>
        <v>59070.157092279194</v>
      </c>
      <c r="CG1300" s="14">
        <f>Таблица1[[#This Row],[Т8]]+Таблица1[[#This Row],[Lпрям2, мм]]</f>
        <v>25975.169237592647</v>
      </c>
      <c r="CH1300" s="14">
        <f>Таблица1[[#This Row],[Т9]]-Таблица1[[#This Row],[Т9]]</f>
        <v>0</v>
      </c>
      <c r="CI1300" s="50">
        <f>Таблица1[[#This Row],[Т9]]-Таблица1[[#This Row],[Т8]]</f>
        <v>37583.700735299069</v>
      </c>
      <c r="CJ1300" s="54">
        <f>Таблица1[[#This Row],[Т9]]-Таблица1[[#This Row],[Т7]]</f>
        <v>427.43608267754462</v>
      </c>
      <c r="CK1300" s="14">
        <f>Таблица1[[#This Row],[Т9]]-Таблица1[[#This Row],[Т6]]</f>
        <v>37973.995495704585</v>
      </c>
      <c r="CL1300" s="14">
        <f>Таблица1[[#This Row],[Т9]]-Таблица1[[#This Row],[Т5]]</f>
        <v>474.68991201133031</v>
      </c>
      <c r="CM1300" s="14">
        <f>Таблица1[[#This Row],[Т9]]-Таблица1[[#This Row],[Т4]]</f>
        <v>39102.471016041643</v>
      </c>
      <c r="CN1300" s="14">
        <f>Таблица1[[#This Row],[Т9]]-Таблица1[[#This Row],[Т3]]</f>
        <v>706.73010263089236</v>
      </c>
      <c r="CO1300" s="14">
        <f>Таблица1[[#This Row],[Т9]]-Таблица1[[#This Row],[Т2]]</f>
        <v>44583.003198229795</v>
      </c>
      <c r="CP1300" s="14">
        <f>Таблица1[[#This Row],[Т9]]-Таблица1[[#This Row],[Т1]]</f>
        <v>906.69732959332032</v>
      </c>
      <c r="CQ1300" s="14">
        <f>Таблица1[[#This Row],[Т9]]-Таблица1[[#This Row],[угол обхв6]]</f>
        <v>46359.08878396434</v>
      </c>
      <c r="CR1300" s="14">
        <f>Таблица1[[#This Row],[Т9]]-Таблица1[[#This Row],[угол обхв5]]</f>
        <v>943.13384803999361</v>
      </c>
      <c r="CS1300" s="14">
        <f>Таблица1[[#This Row],[Т9]]-Таблица1[[#This Row],[угол обхв4]]</f>
        <v>59070.157092279194</v>
      </c>
      <c r="CT1300" s="14">
        <f>Таблица1[[#This Row],[Lкан_прям, мм]]+Таблица1[[#This Row],[Lкан_дуг, мм]]+Таблица1[[#This Row],[Lкан_леб,мм]]</f>
        <v>85045.326329871838</v>
      </c>
      <c r="CU1300" s="16">
        <f>Таблица1[[#This Row],[Lкан_леб,мм]]</f>
        <v>58127.023244239201</v>
      </c>
      <c r="CV1300" s="14">
        <f>2534431-(Таблица1[[#This Row],[Т23]]+Таблица1[[#This Row],[угол обхв3]])</f>
        <v>2449182.6969143674</v>
      </c>
      <c r="CW1300" s="50">
        <f>SUM(X1300:AC1300,AD1300:AI1300)-Таблица1[[#This Row],[lподв_min, мм]]</f>
        <v>22429.590205929064</v>
      </c>
      <c r="CX1300" s="17">
        <f>CW1739-Таблица1[[#This Row],[Суммарная длина каната]]</f>
        <v>-2425773.6228331095</v>
      </c>
    </row>
    <row r="1301" spans="1:102" x14ac:dyDescent="0.25">
      <c r="A1301" s="21">
        <v>1300</v>
      </c>
      <c r="B1301" s="10">
        <v>31.298367346938772</v>
      </c>
      <c r="C1301" s="10">
        <v>155.29999999999623</v>
      </c>
      <c r="D1301" s="11">
        <v>17640.339953200866</v>
      </c>
      <c r="E1301" s="11">
        <v>17046.633006471369</v>
      </c>
      <c r="F1301" s="11">
        <v>17501.219002168978</v>
      </c>
      <c r="G1301" s="11">
        <v>17065.773565083487</v>
      </c>
      <c r="H1301" s="11">
        <v>18048.339463200864</v>
      </c>
      <c r="I1301" s="11">
        <v>12505.20790641546</v>
      </c>
      <c r="J1301" s="11">
        <v>4541.4251000559107</v>
      </c>
      <c r="K1301" s="11">
        <v>25975.169237582078</v>
      </c>
      <c r="L1301" s="11">
        <v>943.13384805055045</v>
      </c>
      <c r="M1301" s="11">
        <v>58127.023244239201</v>
      </c>
      <c r="N1301" s="11">
        <v>9261.8383350579588</v>
      </c>
      <c r="O1301" s="11">
        <v>17248.266737792841</v>
      </c>
      <c r="P1301" s="43">
        <v>10796.80701358519</v>
      </c>
      <c r="Q1301" s="11">
        <v>18031.776094756155</v>
      </c>
      <c r="R1301" s="11">
        <v>16275.838155607949</v>
      </c>
      <c r="S1301" s="11">
        <v>17903.515638087691</v>
      </c>
      <c r="T1301" s="11">
        <v>17667.628799000453</v>
      </c>
      <c r="U1301" s="11">
        <v>17950.757621165012</v>
      </c>
      <c r="V1301" s="11">
        <v>17640.339953200866</v>
      </c>
      <c r="W1301" s="11">
        <v>17046.633006471369</v>
      </c>
      <c r="X1301" s="12">
        <v>0</v>
      </c>
      <c r="Y1301" s="12">
        <v>15.179709410669973</v>
      </c>
      <c r="Z1301" s="12">
        <v>202.11084275056365</v>
      </c>
      <c r="AA1301" s="44">
        <v>232.04019061955961</v>
      </c>
      <c r="AB1301" s="45">
        <v>47.253829333786406</v>
      </c>
      <c r="AC1301" s="12">
        <v>446.54927593597074</v>
      </c>
      <c r="AD1301" s="12">
        <v>12711.068308314858</v>
      </c>
      <c r="AE1301" s="12">
        <v>1723.3733653821789</v>
      </c>
      <c r="AF1301" s="12">
        <v>5480.5321821881507</v>
      </c>
      <c r="AG1301" s="44">
        <v>1128.475520337061</v>
      </c>
      <c r="AH1301" s="45">
        <v>390.29476040552311</v>
      </c>
      <c r="AI1301" s="12">
        <v>4541.425100954305</v>
      </c>
      <c r="AJ1301" s="12">
        <v>-29.173282076932974</v>
      </c>
      <c r="AK1301" s="12">
        <v>-27.041582852750601</v>
      </c>
      <c r="AL1301" s="12">
        <v>1.3410109792090763</v>
      </c>
      <c r="AM1301" s="44">
        <v>33.926608037816628</v>
      </c>
      <c r="AN1301" s="45">
        <v>27.290713462675825</v>
      </c>
      <c r="AO1301" s="12">
        <v>89.999999873837439</v>
      </c>
      <c r="AP1301" s="12">
        <v>-2035.7049756011722</v>
      </c>
      <c r="AQ1301" s="12">
        <v>9076.3464247950087</v>
      </c>
      <c r="AR1301" s="12">
        <v>10806.355404978787</v>
      </c>
      <c r="AS1301" s="44">
        <v>16503.555401549129</v>
      </c>
      <c r="AT1301" s="45">
        <v>17480.558546514159</v>
      </c>
      <c r="AU1301" s="12">
        <v>18048.339953200866</v>
      </c>
      <c r="AV1301" s="12">
        <v>11408.469080131455</v>
      </c>
      <c r="AW1301" s="12">
        <v>17611.662873197445</v>
      </c>
      <c r="AX1301" s="12">
        <v>18439.664349333059</v>
      </c>
      <c r="AY1301" s="44">
        <v>18242.05493551262</v>
      </c>
      <c r="AZ1301" s="45">
        <v>17588.171465010764</v>
      </c>
      <c r="BA1301" s="12">
        <v>17046.633007369768</v>
      </c>
      <c r="BB1301" s="12">
        <v>9062.9576951402378</v>
      </c>
      <c r="BC1301" s="12">
        <v>10611.31510332224</v>
      </c>
      <c r="BD1301" s="12">
        <v>16285.386547001546</v>
      </c>
      <c r="BE1301" s="44">
        <v>17439.911553059275</v>
      </c>
      <c r="BF1301" s="45">
        <v>17827.41020568716</v>
      </c>
      <c r="BG1301" s="12">
        <v>18048.339963200862</v>
      </c>
      <c r="BH1301" s="12">
        <v>17604.511725218515</v>
      </c>
      <c r="BI1301" s="12">
        <v>18395.172230160755</v>
      </c>
      <c r="BJ1301" s="12">
        <v>18311.403892664595</v>
      </c>
      <c r="BK1301" s="44">
        <v>17612.218323740082</v>
      </c>
      <c r="BL1301" s="45">
        <v>17409.219162625621</v>
      </c>
      <c r="BM1301" s="12">
        <v>12505.207906415462</v>
      </c>
      <c r="BN1301" s="12">
        <v>0</v>
      </c>
      <c r="BO1301" s="12">
        <v>2.1316992241823716</v>
      </c>
      <c r="BP1301" s="12">
        <v>28.382593831959678</v>
      </c>
      <c r="BQ1301" s="48">
        <v>32.585597058607547</v>
      </c>
      <c r="BR1301" s="49">
        <v>6.6358945751408021</v>
      </c>
      <c r="BS1301" s="13">
        <v>62.709286411161621</v>
      </c>
      <c r="BT1301" s="12">
        <v>202.97675576079348</v>
      </c>
      <c r="BV1301" s="14">
        <f>Таблица1[[#This Row],[Lкан_леб,мм]]</f>
        <v>58127.023244239201</v>
      </c>
      <c r="BW1301" s="50">
        <f>Таблица1[[#This Row],[угол обхв4]]+Таблица1[[#This Row],[Lдуг 3,мм]]</f>
        <v>12711.068308314858</v>
      </c>
      <c r="BX1301" s="54">
        <f>Таблица1[[#This Row],[угол обхв5]]+Таблица1[[#This Row],[Y5, мм]]</f>
        <v>58142.202953649874</v>
      </c>
      <c r="BY1301" s="14">
        <f>Таблица1[[#This Row],[угол обхв6]]+Таблица1[[#This Row],[Lдуг 4,мм]]</f>
        <v>14434.441673697036</v>
      </c>
      <c r="BZ1301" s="14">
        <f>Таблица1[[#This Row],[Т1]]+Таблица1[[#This Row],[X6, мм]]</f>
        <v>58344.313796400435</v>
      </c>
      <c r="CA1301" s="14">
        <f>Таблица1[[#This Row],[Т2]]+Таблица1[[#This Row],[Lдуг 5,мм]]</f>
        <v>19914.973855885186</v>
      </c>
      <c r="CB1301" s="14">
        <f>Таблица1[[#This Row],[Т3]]+Таблица1[[#This Row],[Y6, мм]]</f>
        <v>58576.353987019997</v>
      </c>
      <c r="CC1301" s="14">
        <f>Таблица1[[#This Row],[Т4]]+Таблица1[[#This Row],[Lдуг 6,мм]]</f>
        <v>21043.449376222248</v>
      </c>
      <c r="CD1301" s="14">
        <f>Таблица1[[#This Row],[Т5]]+Таблица1[[#This Row],[Lдуг 1,мм]]</f>
        <v>58623.607816353782</v>
      </c>
      <c r="CE1301" s="14">
        <f>Таблица1[[#This Row],[Т6]]+Таблица1[[#This Row],[Lпрям1, мм]]</f>
        <v>21433.744136627771</v>
      </c>
      <c r="CF1301" s="15">
        <f>Таблица1[[#This Row],[Т7]]+Таблица1[[#This Row],[Lдуг 2,мм]]</f>
        <v>59070.157092289752</v>
      </c>
      <c r="CG1301" s="14">
        <f>Таблица1[[#This Row],[Т8]]+Таблица1[[#This Row],[Lпрям2, мм]]</f>
        <v>25975.169237582075</v>
      </c>
      <c r="CH1301" s="14">
        <f>Таблица1[[#This Row],[Т9]]-Таблица1[[#This Row],[Т9]]</f>
        <v>0</v>
      </c>
      <c r="CI1301" s="50">
        <f>Таблица1[[#This Row],[Т9]]-Таблица1[[#This Row],[Т8]]</f>
        <v>37636.412955661981</v>
      </c>
      <c r="CJ1301" s="54">
        <f>Таблица1[[#This Row],[Т9]]-Таблица1[[#This Row],[Т7]]</f>
        <v>446.54927593596949</v>
      </c>
      <c r="CK1301" s="14">
        <f>Таблица1[[#This Row],[Т9]]-Таблица1[[#This Row],[Т6]]</f>
        <v>38026.707716067503</v>
      </c>
      <c r="CL1301" s="14">
        <f>Таблица1[[#This Row],[Т9]]-Таблица1[[#This Row],[Т5]]</f>
        <v>493.80310526975518</v>
      </c>
      <c r="CM1301" s="14">
        <f>Таблица1[[#This Row],[Т9]]-Таблица1[[#This Row],[Т4]]</f>
        <v>39155.183236404569</v>
      </c>
      <c r="CN1301" s="14">
        <f>Таблица1[[#This Row],[Т9]]-Таблица1[[#This Row],[Т3]]</f>
        <v>725.84329588931723</v>
      </c>
      <c r="CO1301" s="14">
        <f>Таблица1[[#This Row],[Т9]]-Таблица1[[#This Row],[Т2]]</f>
        <v>44635.715418592714</v>
      </c>
      <c r="CP1301" s="14">
        <f>Таблица1[[#This Row],[Т9]]-Таблица1[[#This Row],[Т1]]</f>
        <v>927.95413863987778</v>
      </c>
      <c r="CQ1301" s="14">
        <f>Таблица1[[#This Row],[Т9]]-Таблица1[[#This Row],[угол обхв6]]</f>
        <v>46359.08878397489</v>
      </c>
      <c r="CR1301" s="14">
        <f>Таблица1[[#This Row],[Т9]]-Таблица1[[#This Row],[угол обхв5]]</f>
        <v>943.13384805055102</v>
      </c>
      <c r="CS1301" s="14">
        <f>Таблица1[[#This Row],[Т9]]-Таблица1[[#This Row],[угол обхв4]]</f>
        <v>59070.157092289752</v>
      </c>
      <c r="CT1301" s="14">
        <f>Таблица1[[#This Row],[Lкан_прям, мм]]+Таблица1[[#This Row],[Lкан_дуг, мм]]+Таблица1[[#This Row],[Lкан_леб,мм]]</f>
        <v>85045.326329871838</v>
      </c>
      <c r="CU1301" s="16">
        <f>Таблица1[[#This Row],[Lкан_леб,мм]]</f>
        <v>58127.023244239201</v>
      </c>
      <c r="CV1301" s="14">
        <f>2534431-(Таблица1[[#This Row],[Т23]]+Таблица1[[#This Row],[угол обхв3]])</f>
        <v>2449182.6969143674</v>
      </c>
      <c r="CW1301" s="50">
        <f>SUM(X1301:AC1301,AD1301:AI1301)-Таблица1[[#This Row],[lподв_min, мм]]</f>
        <v>22376.877985576713</v>
      </c>
      <c r="CX1301" s="17">
        <f>CW1740-Таблица1[[#This Row],[Суммарная длина каната]]</f>
        <v>-2425807.1969271512</v>
      </c>
    </row>
    <row r="1302" spans="1:102" x14ac:dyDescent="0.25">
      <c r="A1302" s="21">
        <v>1301</v>
      </c>
      <c r="B1302" s="10">
        <v>32.721020408163263</v>
      </c>
      <c r="C1302" s="10">
        <v>23.78</v>
      </c>
      <c r="D1302" s="11">
        <v>5585.9410056085517</v>
      </c>
      <c r="E1302" s="11">
        <v>9029.0228958987809</v>
      </c>
      <c r="F1302" s="11">
        <v>5016.1539550102989</v>
      </c>
      <c r="G1302" s="11">
        <v>9726.3260702573552</v>
      </c>
      <c r="H1302" s="11">
        <v>5177.9405156085513</v>
      </c>
      <c r="I1302" s="11">
        <v>6685.4201830539387</v>
      </c>
      <c r="J1302" s="11">
        <v>2343.6027128448413</v>
      </c>
      <c r="K1302" s="11">
        <v>25015.749916495966</v>
      </c>
      <c r="L1302" s="11">
        <v>1912.0120722286147</v>
      </c>
      <c r="M1302" s="11">
        <v>58117.564341147263</v>
      </c>
      <c r="N1302" s="11">
        <v>9087.2206165721254</v>
      </c>
      <c r="O1302" s="11">
        <v>17476.081826130077</v>
      </c>
      <c r="P1302" s="43">
        <v>10073.331488906686</v>
      </c>
      <c r="Q1302" s="11">
        <v>14232.683400813119</v>
      </c>
      <c r="R1302" s="11">
        <v>6446.2391364446385</v>
      </c>
      <c r="S1302" s="11">
        <v>10124.102859225632</v>
      </c>
      <c r="T1302" s="11">
        <v>5585.9410056085517</v>
      </c>
      <c r="U1302" s="11">
        <v>9029.0228958987809</v>
      </c>
      <c r="V1302" s="11">
        <v>4911.9061969582808</v>
      </c>
      <c r="W1302" s="11">
        <v>9632.2335363286347</v>
      </c>
      <c r="X1302" s="12">
        <v>0</v>
      </c>
      <c r="Y1302" s="12">
        <v>737.34776513929069</v>
      </c>
      <c r="Z1302" s="12">
        <v>415.50372493553823</v>
      </c>
      <c r="AA1302" s="44">
        <v>232.04019061955816</v>
      </c>
      <c r="AB1302" s="45">
        <v>527.12039153422768</v>
      </c>
      <c r="AC1302" s="12">
        <v>0</v>
      </c>
      <c r="AD1302" s="12">
        <v>12673.147172803976</v>
      </c>
      <c r="AE1302" s="12">
        <v>3389.9923300628493</v>
      </c>
      <c r="AF1302" s="12">
        <v>5480.532182188148</v>
      </c>
      <c r="AG1302" s="44">
        <v>1128.4755203370619</v>
      </c>
      <c r="AH1302" s="45">
        <v>2343.6027111039302</v>
      </c>
      <c r="AI1302" s="12">
        <v>0</v>
      </c>
      <c r="AJ1302" s="12">
        <v>-30.457536166959876</v>
      </c>
      <c r="AK1302" s="12">
        <v>73.088824068051906</v>
      </c>
      <c r="AL1302" s="12">
        <v>131.43835791798082</v>
      </c>
      <c r="AM1302" s="44">
        <v>164.02395497658819</v>
      </c>
      <c r="AN1302" s="45">
        <v>89.999999755522651</v>
      </c>
      <c r="AO1302" s="12">
        <v>0</v>
      </c>
      <c r="AP1302" s="12">
        <v>-2043.9116485955635</v>
      </c>
      <c r="AQ1302" s="12">
        <v>9477.5774164368559</v>
      </c>
      <c r="AR1302" s="12">
        <v>10379.1961030067</v>
      </c>
      <c r="AS1302" s="44">
        <v>6558.535193821036</v>
      </c>
      <c r="AT1302" s="45">
        <v>5177.9410056085517</v>
      </c>
      <c r="AU1302" s="12">
        <v>0</v>
      </c>
      <c r="AV1302" s="12">
        <v>11403.766142727889</v>
      </c>
      <c r="AW1302" s="12">
        <v>17594.764465127388</v>
      </c>
      <c r="AX1302" s="12">
        <v>13962.663331482248</v>
      </c>
      <c r="AY1302" s="44">
        <v>9731.8611027823426</v>
      </c>
      <c r="AZ1302" s="45">
        <v>9029.0228941578698</v>
      </c>
      <c r="BA1302" s="12">
        <v>0</v>
      </c>
      <c r="BB1302" s="12">
        <v>8880.4055629536651</v>
      </c>
      <c r="BC1302" s="12">
        <v>10463.688288771416</v>
      </c>
      <c r="BD1302" s="12">
        <v>6752.1037505446548</v>
      </c>
      <c r="BE1302" s="44">
        <v>5473.6449482321541</v>
      </c>
      <c r="BF1302" s="45">
        <v>5177.9410156085514</v>
      </c>
      <c r="BG1302" s="12">
        <v>0</v>
      </c>
      <c r="BH1302" s="12">
        <v>17827.779897772209</v>
      </c>
      <c r="BI1302" s="12">
        <v>14351.366039810429</v>
      </c>
      <c r="BJ1302" s="12">
        <v>9854.0827898947609</v>
      </c>
      <c r="BK1302" s="44">
        <v>9421.2646523420681</v>
      </c>
      <c r="BL1302" s="45">
        <v>6685.4201830539405</v>
      </c>
      <c r="BM1302" s="12">
        <v>0</v>
      </c>
      <c r="BN1302" s="12">
        <v>0</v>
      </c>
      <c r="BO1302" s="12">
        <v>103.54636023501179</v>
      </c>
      <c r="BP1302" s="12">
        <v>58.349533849928925</v>
      </c>
      <c r="BQ1302" s="48">
        <v>32.585597058607348</v>
      </c>
      <c r="BR1302" s="49">
        <v>74.023955221065521</v>
      </c>
      <c r="BS1302" s="13">
        <v>0</v>
      </c>
      <c r="BT1302" s="12">
        <v>212.43565885273259</v>
      </c>
      <c r="BV1302" s="14">
        <f>Таблица1[[#This Row],[Lкан_леб,мм]]</f>
        <v>58117.564341147263</v>
      </c>
      <c r="BW1302" s="50">
        <f>Таблица1[[#This Row],[угол обхв4]]+Таблица1[[#This Row],[Lдуг 3,мм]]</f>
        <v>12673.147172803976</v>
      </c>
      <c r="BX1302" s="54">
        <f>Таблица1[[#This Row],[угол обхв5]]+Таблица1[[#This Row],[Y5, мм]]</f>
        <v>58854.912106286552</v>
      </c>
      <c r="BY1302" s="14">
        <f>Таблица1[[#This Row],[угол обхв6]]+Таблица1[[#This Row],[Lдуг 4,мм]]</f>
        <v>16063.139502866825</v>
      </c>
      <c r="BZ1302" s="14">
        <f>Таблица1[[#This Row],[Т1]]+Таблица1[[#This Row],[X6, мм]]</f>
        <v>59270.41583122209</v>
      </c>
      <c r="CA1302" s="14">
        <f>Таблица1[[#This Row],[Т2]]+Таблица1[[#This Row],[Lдуг 5,мм]]</f>
        <v>21543.671685054971</v>
      </c>
      <c r="CB1302" s="14">
        <f>Таблица1[[#This Row],[Т3]]+Таблица1[[#This Row],[Y6, мм]]</f>
        <v>59502.456021841645</v>
      </c>
      <c r="CC1302" s="14">
        <f>Таблица1[[#This Row],[Т4]]+Таблица1[[#This Row],[Lдуг 6,мм]]</f>
        <v>22672.147205392033</v>
      </c>
      <c r="CD1302" s="14">
        <f>Таблица1[[#This Row],[Т5]]+Таблица1[[#This Row],[Lдуг 1,мм]]</f>
        <v>60029.576413375871</v>
      </c>
      <c r="CE1302" s="14">
        <f>Таблица1[[#This Row],[Т6]]+Таблица1[[#This Row],[Lпрям1, мм]]</f>
        <v>25015.749916495963</v>
      </c>
      <c r="CF1302" s="15">
        <f>Таблица1[[#This Row],[Т7]]+Таблица1[[#This Row],[Lдуг 2,мм]]</f>
        <v>60029.576413375871</v>
      </c>
      <c r="CG1302" s="14">
        <f>Таблица1[[#This Row],[Т8]]+Таблица1[[#This Row],[Lпрям2, мм]]</f>
        <v>25015.749916495963</v>
      </c>
      <c r="CH1302" s="14">
        <f>Таблица1[[#This Row],[Т9]]-Таблица1[[#This Row],[Т9]]</f>
        <v>0</v>
      </c>
      <c r="CI1302" s="50">
        <f>Таблица1[[#This Row],[Т9]]-Таблица1[[#This Row],[Т8]]</f>
        <v>35013.826496879905</v>
      </c>
      <c r="CJ1302" s="54">
        <f>Таблица1[[#This Row],[Т9]]-Таблица1[[#This Row],[Т7]]</f>
        <v>0</v>
      </c>
      <c r="CK1302" s="14">
        <f>Таблица1[[#This Row],[Т9]]-Таблица1[[#This Row],[Т6]]</f>
        <v>37357.429207983834</v>
      </c>
      <c r="CL1302" s="14">
        <f>Таблица1[[#This Row],[Т9]]-Таблица1[[#This Row],[Т5]]</f>
        <v>527.12039153422666</v>
      </c>
      <c r="CM1302" s="14">
        <f>Таблица1[[#This Row],[Т9]]-Таблица1[[#This Row],[Т4]]</f>
        <v>38485.9047283209</v>
      </c>
      <c r="CN1302" s="14">
        <f>Таблица1[[#This Row],[Т9]]-Таблица1[[#This Row],[Т3]]</f>
        <v>759.16058215378143</v>
      </c>
      <c r="CO1302" s="14">
        <f>Таблица1[[#This Row],[Т9]]-Таблица1[[#This Row],[Т2]]</f>
        <v>43966.436910509045</v>
      </c>
      <c r="CP1302" s="14">
        <f>Таблица1[[#This Row],[Т9]]-Таблица1[[#This Row],[Т1]]</f>
        <v>1174.6643070893188</v>
      </c>
      <c r="CQ1302" s="14">
        <f>Таблица1[[#This Row],[Т9]]-Таблица1[[#This Row],[угол обхв6]]</f>
        <v>47356.429240571895</v>
      </c>
      <c r="CR1302" s="14">
        <f>Таблица1[[#This Row],[Т9]]-Таблица1[[#This Row],[угол обхв5]]</f>
        <v>1912.0120722286083</v>
      </c>
      <c r="CS1302" s="14">
        <f>Таблица1[[#This Row],[Т9]]-Таблица1[[#This Row],[угол обхв4]]</f>
        <v>60029.576413375871</v>
      </c>
      <c r="CT1302" s="14">
        <f>Таблица1[[#This Row],[Lкан_прям, мм]]+Таблица1[[#This Row],[Lкан_дуг, мм]]+Таблица1[[#This Row],[Lкан_леб,мм]]</f>
        <v>85045.326329871838</v>
      </c>
      <c r="CU1302" s="16">
        <f>Таблица1[[#This Row],[Lкан_леб,мм]]</f>
        <v>58117.564341147263</v>
      </c>
      <c r="CV1302" s="14">
        <f>2534431-(Таблица1[[#This Row],[Т23]]+Таблица1[[#This Row],[угол обхв3]])</f>
        <v>2449173.2380112754</v>
      </c>
      <c r="CW1302" s="50">
        <f>SUM(X1302:AC1302,AD1302:AI1302)-Таблица1[[#This Row],[lподв_min, мм]]</f>
        <v>24584.159275879741</v>
      </c>
      <c r="CX1302" s="17">
        <f>CW1741-Таблица1[[#This Row],[Суммарная длина каната]]</f>
        <v>-2425832.6749774595</v>
      </c>
    </row>
    <row r="1303" spans="1:102" x14ac:dyDescent="0.25">
      <c r="A1303" s="21">
        <v>1302</v>
      </c>
      <c r="B1303" s="10">
        <v>32.721020408163263</v>
      </c>
      <c r="C1303" s="10">
        <v>26.464081632653066</v>
      </c>
      <c r="D1303" s="11">
        <v>5934.5829013474786</v>
      </c>
      <c r="E1303" s="11">
        <v>8857.4207000285605</v>
      </c>
      <c r="F1303" s="11">
        <v>5332.7669893853408</v>
      </c>
      <c r="G1303" s="11">
        <v>9527.2763621746526</v>
      </c>
      <c r="H1303" s="11">
        <v>5526.5824113474791</v>
      </c>
      <c r="I1303" s="11">
        <v>6474.9170986582294</v>
      </c>
      <c r="J1303" s="11">
        <v>2382.5036013703311</v>
      </c>
      <c r="K1303" s="11">
        <v>25053.976303020176</v>
      </c>
      <c r="L1303" s="11">
        <v>1873.7856857043971</v>
      </c>
      <c r="M1303" s="11">
        <v>58117.564341147263</v>
      </c>
      <c r="N1303" s="11">
        <v>9087.2206165721254</v>
      </c>
      <c r="O1303" s="11">
        <v>17476.081826130077</v>
      </c>
      <c r="P1303" s="43">
        <v>10173.368525393567</v>
      </c>
      <c r="Q1303" s="11">
        <v>14265.512085478718</v>
      </c>
      <c r="R1303" s="11">
        <v>6742.6557973765503</v>
      </c>
      <c r="S1303" s="11">
        <v>9991.586117727049</v>
      </c>
      <c r="T1303" s="11">
        <v>5934.5829013474786</v>
      </c>
      <c r="U1303" s="11">
        <v>8857.4207000285605</v>
      </c>
      <c r="V1303" s="11">
        <v>5233.0398516855403</v>
      </c>
      <c r="W1303" s="11">
        <v>9428.4052440146716</v>
      </c>
      <c r="X1303" s="12">
        <v>0</v>
      </c>
      <c r="Y1303" s="12">
        <v>724.67464292356021</v>
      </c>
      <c r="Z1303" s="12">
        <v>409.06365390337118</v>
      </c>
      <c r="AA1303" s="44">
        <v>232.04019061955924</v>
      </c>
      <c r="AB1303" s="45">
        <v>508.00719825790628</v>
      </c>
      <c r="AC1303" s="12">
        <v>0</v>
      </c>
      <c r="AD1303" s="12">
        <v>12673.147172803976</v>
      </c>
      <c r="AE1303" s="12">
        <v>3389.3178280331458</v>
      </c>
      <c r="AF1303" s="12">
        <v>5480.5321821881498</v>
      </c>
      <c r="AG1303" s="44">
        <v>1128.4755203370585</v>
      </c>
      <c r="AH1303" s="45">
        <v>2382.5035996578449</v>
      </c>
      <c r="AI1303" s="12">
        <v>0</v>
      </c>
      <c r="AJ1303" s="12">
        <v>-30.457536166959876</v>
      </c>
      <c r="AK1303" s="12">
        <v>71.30912696948613</v>
      </c>
      <c r="AL1303" s="12">
        <v>128.75427628532773</v>
      </c>
      <c r="AM1303" s="44">
        <v>161.33987334393524</v>
      </c>
      <c r="AN1303" s="45">
        <v>89.999999759514409</v>
      </c>
      <c r="AO1303" s="12">
        <v>0</v>
      </c>
      <c r="AP1303" s="12">
        <v>-2043.9116485955635</v>
      </c>
      <c r="AQ1303" s="12">
        <v>9473.7032424714816</v>
      </c>
      <c r="AR1303" s="12">
        <v>10491.542333497449</v>
      </c>
      <c r="AS1303" s="44">
        <v>6873.1969189511274</v>
      </c>
      <c r="AT1303" s="45">
        <v>5526.5829013474786</v>
      </c>
      <c r="AU1303" s="12">
        <v>0</v>
      </c>
      <c r="AV1303" s="12">
        <v>11403.766142727889</v>
      </c>
      <c r="AW1303" s="12">
        <v>17606.830362940007</v>
      </c>
      <c r="AX1303" s="12">
        <v>14010.111561131813</v>
      </c>
      <c r="AY1303" s="44">
        <v>9605.0333844835077</v>
      </c>
      <c r="AZ1303" s="45">
        <v>8857.4206983160766</v>
      </c>
      <c r="BA1303" s="12">
        <v>0</v>
      </c>
      <c r="BB1303" s="12">
        <v>8880.4055629536651</v>
      </c>
      <c r="BC1303" s="12">
        <v>10559.851151292924</v>
      </c>
      <c r="BD1303" s="12">
        <v>7060.8296054804323</v>
      </c>
      <c r="BE1303" s="44">
        <v>5804.0417797729015</v>
      </c>
      <c r="BF1303" s="45">
        <v>5526.5829113474783</v>
      </c>
      <c r="BG1303" s="12">
        <v>0</v>
      </c>
      <c r="BH1303" s="12">
        <v>17827.779897772209</v>
      </c>
      <c r="BI1303" s="12">
        <v>14396.26062228865</v>
      </c>
      <c r="BJ1303" s="12">
        <v>9736.1855933801435</v>
      </c>
      <c r="BK1303" s="44">
        <v>9243.9734332721018</v>
      </c>
      <c r="BL1303" s="45">
        <v>6474.9170986582312</v>
      </c>
      <c r="BM1303" s="12">
        <v>0</v>
      </c>
      <c r="BN1303" s="12">
        <v>0</v>
      </c>
      <c r="BO1303" s="12">
        <v>101.766663136446</v>
      </c>
      <c r="BP1303" s="12">
        <v>57.445149315841604</v>
      </c>
      <c r="BQ1303" s="48">
        <v>32.585597058607497</v>
      </c>
      <c r="BR1303" s="49">
        <v>71.339873584420829</v>
      </c>
      <c r="BS1303" s="13">
        <v>0</v>
      </c>
      <c r="BT1303" s="12">
        <v>212.43565885273259</v>
      </c>
      <c r="BV1303" s="14">
        <f>Таблица1[[#This Row],[Lкан_леб,мм]]</f>
        <v>58117.564341147263</v>
      </c>
      <c r="BW1303" s="50">
        <f>Таблица1[[#This Row],[угол обхв4]]+Таблица1[[#This Row],[Lдуг 3,мм]]</f>
        <v>12673.147172803976</v>
      </c>
      <c r="BX1303" s="54">
        <f>Таблица1[[#This Row],[угол обхв5]]+Таблица1[[#This Row],[Y5, мм]]</f>
        <v>58842.23898407082</v>
      </c>
      <c r="BY1303" s="14">
        <f>Таблица1[[#This Row],[угол обхв6]]+Таблица1[[#This Row],[Lдуг 4,мм]]</f>
        <v>16062.465000837121</v>
      </c>
      <c r="BZ1303" s="14">
        <f>Таблица1[[#This Row],[Т1]]+Таблица1[[#This Row],[X6, мм]]</f>
        <v>59251.302637974193</v>
      </c>
      <c r="CA1303" s="14">
        <f>Таблица1[[#This Row],[Т2]]+Таблица1[[#This Row],[Lдуг 5,мм]]</f>
        <v>21542.997183025269</v>
      </c>
      <c r="CB1303" s="14">
        <f>Таблица1[[#This Row],[Т3]]+Таблица1[[#This Row],[Y6, мм]]</f>
        <v>59483.342828593755</v>
      </c>
      <c r="CC1303" s="14">
        <f>Таблица1[[#This Row],[Т4]]+Таблица1[[#This Row],[Lдуг 6,мм]]</f>
        <v>22671.472703362328</v>
      </c>
      <c r="CD1303" s="14">
        <f>Таблица1[[#This Row],[Т5]]+Таблица1[[#This Row],[Lдуг 1,мм]]</f>
        <v>59991.350026851658</v>
      </c>
      <c r="CE1303" s="14">
        <f>Таблица1[[#This Row],[Т6]]+Таблица1[[#This Row],[Lпрям1, мм]]</f>
        <v>25053.976303020172</v>
      </c>
      <c r="CF1303" s="15">
        <f>Таблица1[[#This Row],[Т7]]+Таблица1[[#This Row],[Lдуг 2,мм]]</f>
        <v>59991.350026851658</v>
      </c>
      <c r="CG1303" s="14">
        <f>Таблица1[[#This Row],[Т8]]+Таблица1[[#This Row],[Lпрям2, мм]]</f>
        <v>25053.976303020172</v>
      </c>
      <c r="CH1303" s="14">
        <f>Таблица1[[#This Row],[Т9]]-Таблица1[[#This Row],[Т9]]</f>
        <v>0</v>
      </c>
      <c r="CI1303" s="50">
        <f>Таблица1[[#This Row],[Т9]]-Таблица1[[#This Row],[Т8]]</f>
        <v>34937.373723831486</v>
      </c>
      <c r="CJ1303" s="54">
        <f>Таблица1[[#This Row],[Т9]]-Таблица1[[#This Row],[Т7]]</f>
        <v>0</v>
      </c>
      <c r="CK1303" s="14">
        <f>Таблица1[[#This Row],[Т9]]-Таблица1[[#This Row],[Т6]]</f>
        <v>37319.877323489331</v>
      </c>
      <c r="CL1303" s="14">
        <f>Таблица1[[#This Row],[Т9]]-Таблица1[[#This Row],[Т5]]</f>
        <v>508.00719825790293</v>
      </c>
      <c r="CM1303" s="14">
        <f>Таблица1[[#This Row],[Т9]]-Таблица1[[#This Row],[Т4]]</f>
        <v>38448.352843826389</v>
      </c>
      <c r="CN1303" s="14">
        <f>Таблица1[[#This Row],[Т9]]-Таблица1[[#This Row],[Т3]]</f>
        <v>740.04738887746498</v>
      </c>
      <c r="CO1303" s="14">
        <f>Таблица1[[#This Row],[Т9]]-Таблица1[[#This Row],[Т2]]</f>
        <v>43928.885026014541</v>
      </c>
      <c r="CP1303" s="14">
        <f>Таблица1[[#This Row],[Т9]]-Таблица1[[#This Row],[Т1]]</f>
        <v>1149.111042780838</v>
      </c>
      <c r="CQ1303" s="14">
        <f>Таблица1[[#This Row],[Т9]]-Таблица1[[#This Row],[угол обхв6]]</f>
        <v>47318.202854047682</v>
      </c>
      <c r="CR1303" s="14">
        <f>Таблица1[[#This Row],[Т9]]-Таблица1[[#This Row],[угол обхв5]]</f>
        <v>1873.7856857043953</v>
      </c>
      <c r="CS1303" s="14">
        <f>Таблица1[[#This Row],[Т9]]-Таблица1[[#This Row],[угол обхв4]]</f>
        <v>59991.350026851658</v>
      </c>
      <c r="CT1303" s="14">
        <f>Таблица1[[#This Row],[Lкан_прям, мм]]+Таблица1[[#This Row],[Lкан_дуг, мм]]+Таблица1[[#This Row],[Lкан_леб,мм]]</f>
        <v>85045.326329871838</v>
      </c>
      <c r="CU1303" s="16">
        <f>Таблица1[[#This Row],[Lкан_леб,мм]]</f>
        <v>58117.564341147263</v>
      </c>
      <c r="CV1303" s="14">
        <f>2534431-(Таблица1[[#This Row],[Т23]]+Таблица1[[#This Row],[угол обхв3]])</f>
        <v>2449173.2380112754</v>
      </c>
      <c r="CW1303" s="50">
        <f>SUM(X1303:AC1303,AD1303:AI1303)-Таблица1[[#This Row],[lподв_min, мм]]</f>
        <v>24545.258387354243</v>
      </c>
      <c r="CX1303" s="17">
        <f>CW1742-Таблица1[[#This Row],[Суммарная длина каната]]</f>
        <v>-2425868.9454516526</v>
      </c>
    </row>
    <row r="1304" spans="1:102" x14ac:dyDescent="0.25">
      <c r="A1304" s="21">
        <v>1303</v>
      </c>
      <c r="B1304" s="10">
        <v>32.721020408163263</v>
      </c>
      <c r="C1304" s="10">
        <v>29.148163265306128</v>
      </c>
      <c r="D1304" s="11">
        <v>6290.8782575091564</v>
      </c>
      <c r="E1304" s="11">
        <v>8702.3332915469709</v>
      </c>
      <c r="F1304" s="11">
        <v>5658.3539598930429</v>
      </c>
      <c r="G1304" s="11">
        <v>9343.271676202814</v>
      </c>
      <c r="H1304" s="11">
        <v>5882.877767509156</v>
      </c>
      <c r="I1304" s="11">
        <v>6279.267260814263</v>
      </c>
      <c r="J1304" s="11">
        <v>2423.0660307327075</v>
      </c>
      <c r="K1304" s="11">
        <v>25092.202689544643</v>
      </c>
      <c r="L1304" s="11">
        <v>1835.5592991799358</v>
      </c>
      <c r="M1304" s="11">
        <v>58117.564341147263</v>
      </c>
      <c r="N1304" s="11">
        <v>9087.2206165721254</v>
      </c>
      <c r="O1304" s="11">
        <v>17476.081826130077</v>
      </c>
      <c r="P1304" s="43">
        <v>10271.758481481973</v>
      </c>
      <c r="Q1304" s="11">
        <v>14302.989381897649</v>
      </c>
      <c r="R1304" s="11">
        <v>7044.9528838050273</v>
      </c>
      <c r="S1304" s="11">
        <v>9873.0956320656351</v>
      </c>
      <c r="T1304" s="11">
        <v>6290.8782575091564</v>
      </c>
      <c r="U1304" s="11">
        <v>8702.3332915469709</v>
      </c>
      <c r="V1304" s="11">
        <v>5563.366259064489</v>
      </c>
      <c r="W1304" s="11">
        <v>9239.8389120934407</v>
      </c>
      <c r="X1304" s="12">
        <v>0</v>
      </c>
      <c r="Y1304" s="12">
        <v>711.99875050605783</v>
      </c>
      <c r="Z1304" s="12">
        <v>402.62635307297637</v>
      </c>
      <c r="AA1304" s="44">
        <v>232.04019061955941</v>
      </c>
      <c r="AB1304" s="45">
        <v>488.89400498134211</v>
      </c>
      <c r="AC1304" s="12">
        <v>0</v>
      </c>
      <c r="AD1304" s="12">
        <v>12673.147172803976</v>
      </c>
      <c r="AE1304" s="12">
        <v>3386.9817851665675</v>
      </c>
      <c r="AF1304" s="12">
        <v>5480.5321821881507</v>
      </c>
      <c r="AG1304" s="44">
        <v>1128.4755203370589</v>
      </c>
      <c r="AH1304" s="45">
        <v>2423.0660290488881</v>
      </c>
      <c r="AI1304" s="12">
        <v>0</v>
      </c>
      <c r="AJ1304" s="12">
        <v>-30.457536166959876</v>
      </c>
      <c r="AK1304" s="12">
        <v>69.529040849180333</v>
      </c>
      <c r="AL1304" s="12">
        <v>126.07019465267467</v>
      </c>
      <c r="AM1304" s="44">
        <v>158.65579171128221</v>
      </c>
      <c r="AN1304" s="45">
        <v>89.999999763540174</v>
      </c>
      <c r="AO1304" s="12">
        <v>0</v>
      </c>
      <c r="AP1304" s="12">
        <v>-2043.9116485955635</v>
      </c>
      <c r="AQ1304" s="12">
        <v>9469.4552429632913</v>
      </c>
      <c r="AR1304" s="12">
        <v>10601.543361827267</v>
      </c>
      <c r="AS1304" s="44">
        <v>7193.4526424881096</v>
      </c>
      <c r="AT1304" s="45">
        <v>5882.8782575091564</v>
      </c>
      <c r="AU1304" s="12">
        <v>0</v>
      </c>
      <c r="AV1304" s="12">
        <v>11403.766142727889</v>
      </c>
      <c r="AW1304" s="12">
        <v>17618.772717176442</v>
      </c>
      <c r="AX1304" s="12">
        <v>14062.768790158225</v>
      </c>
      <c r="AY1304" s="44">
        <v>9493.08007755363</v>
      </c>
      <c r="AZ1304" s="45">
        <v>8702.3332898631525</v>
      </c>
      <c r="BA1304" s="12">
        <v>0</v>
      </c>
      <c r="BB1304" s="12">
        <v>8880.4055629536651</v>
      </c>
      <c r="BC1304" s="12">
        <v>10653.993107873139</v>
      </c>
      <c r="BD1304" s="12">
        <v>7374.7377641503226</v>
      </c>
      <c r="BE1304" s="44">
        <v>6142.3784988260741</v>
      </c>
      <c r="BF1304" s="45">
        <v>5882.8782675091561</v>
      </c>
      <c r="BG1304" s="12">
        <v>0</v>
      </c>
      <c r="BH1304" s="12">
        <v>17827.779897772209</v>
      </c>
      <c r="BI1304" s="12">
        <v>14445.680272944011</v>
      </c>
      <c r="BJ1304" s="12">
        <v>9632.8750403262093</v>
      </c>
      <c r="BK1304" s="44">
        <v>9082.3488460589761</v>
      </c>
      <c r="BL1304" s="45">
        <v>6279.2672608142648</v>
      </c>
      <c r="BM1304" s="12">
        <v>0</v>
      </c>
      <c r="BN1304" s="12">
        <v>0</v>
      </c>
      <c r="BO1304" s="12">
        <v>99.986577016140217</v>
      </c>
      <c r="BP1304" s="12">
        <v>56.541153803494339</v>
      </c>
      <c r="BQ1304" s="48">
        <v>32.585597058607526</v>
      </c>
      <c r="BR1304" s="49">
        <v>68.655791947742031</v>
      </c>
      <c r="BS1304" s="13">
        <v>0</v>
      </c>
      <c r="BT1304" s="12">
        <v>212.43565885273259</v>
      </c>
      <c r="BV1304" s="14">
        <f>Таблица1[[#This Row],[Lкан_леб,мм]]</f>
        <v>58117.564341147263</v>
      </c>
      <c r="BW1304" s="50">
        <f>Таблица1[[#This Row],[угол обхв4]]+Таблица1[[#This Row],[Lдуг 3,мм]]</f>
        <v>12673.147172803976</v>
      </c>
      <c r="BX1304" s="54">
        <f>Таблица1[[#This Row],[угол обхв5]]+Таблица1[[#This Row],[Y5, мм]]</f>
        <v>58829.563091653319</v>
      </c>
      <c r="BY1304" s="14">
        <f>Таблица1[[#This Row],[угол обхв6]]+Таблица1[[#This Row],[Lдуг 4,мм]]</f>
        <v>16060.128957970544</v>
      </c>
      <c r="BZ1304" s="14">
        <f>Таблица1[[#This Row],[Т1]]+Таблица1[[#This Row],[X6, мм]]</f>
        <v>59232.189444726297</v>
      </c>
      <c r="CA1304" s="14">
        <f>Таблица1[[#This Row],[Т2]]+Таблица1[[#This Row],[Lдуг 5,мм]]</f>
        <v>21540.661140158696</v>
      </c>
      <c r="CB1304" s="14">
        <f>Таблица1[[#This Row],[Т3]]+Таблица1[[#This Row],[Y6, мм]]</f>
        <v>59464.229635345859</v>
      </c>
      <c r="CC1304" s="14">
        <f>Таблица1[[#This Row],[Т4]]+Таблица1[[#This Row],[Lдуг 6,мм]]</f>
        <v>22669.136660495755</v>
      </c>
      <c r="CD1304" s="14">
        <f>Таблица1[[#This Row],[Т5]]+Таблица1[[#This Row],[Lдуг 1,мм]]</f>
        <v>59953.123640327198</v>
      </c>
      <c r="CE1304" s="14">
        <f>Таблица1[[#This Row],[Т6]]+Таблица1[[#This Row],[Lпрям1, мм]]</f>
        <v>25092.202689544643</v>
      </c>
      <c r="CF1304" s="15">
        <f>Таблица1[[#This Row],[Т7]]+Таблица1[[#This Row],[Lдуг 2,мм]]</f>
        <v>59953.123640327198</v>
      </c>
      <c r="CG1304" s="14">
        <f>Таблица1[[#This Row],[Т8]]+Таблица1[[#This Row],[Lпрям2, мм]]</f>
        <v>25092.202689544643</v>
      </c>
      <c r="CH1304" s="14">
        <f>Таблица1[[#This Row],[Т9]]-Таблица1[[#This Row],[Т9]]</f>
        <v>0</v>
      </c>
      <c r="CI1304" s="50">
        <f>Таблица1[[#This Row],[Т9]]-Таблица1[[#This Row],[Т8]]</f>
        <v>34860.920950782558</v>
      </c>
      <c r="CJ1304" s="54">
        <f>Таблица1[[#This Row],[Т9]]-Таблица1[[#This Row],[Т7]]</f>
        <v>0</v>
      </c>
      <c r="CK1304" s="14">
        <f>Таблица1[[#This Row],[Т9]]-Таблица1[[#This Row],[Т6]]</f>
        <v>37283.986979831447</v>
      </c>
      <c r="CL1304" s="14">
        <f>Таблица1[[#This Row],[Т9]]-Таблица1[[#This Row],[Т5]]</f>
        <v>488.89400498133909</v>
      </c>
      <c r="CM1304" s="14">
        <f>Таблица1[[#This Row],[Т9]]-Таблица1[[#This Row],[Т4]]</f>
        <v>38412.462500168505</v>
      </c>
      <c r="CN1304" s="14">
        <f>Таблица1[[#This Row],[Т9]]-Таблица1[[#This Row],[Т3]]</f>
        <v>720.93419560090115</v>
      </c>
      <c r="CO1304" s="14">
        <f>Таблица1[[#This Row],[Т9]]-Таблица1[[#This Row],[Т2]]</f>
        <v>43892.994682356657</v>
      </c>
      <c r="CP1304" s="14">
        <f>Таблица1[[#This Row],[Т9]]-Таблица1[[#This Row],[Т1]]</f>
        <v>1123.5605486738787</v>
      </c>
      <c r="CQ1304" s="14">
        <f>Таблица1[[#This Row],[Т9]]-Таблица1[[#This Row],[угол обхв6]]</f>
        <v>47279.976467523222</v>
      </c>
      <c r="CR1304" s="14">
        <f>Таблица1[[#This Row],[Т9]]-Таблица1[[#This Row],[угол обхв5]]</f>
        <v>1835.5592991799349</v>
      </c>
      <c r="CS1304" s="14">
        <f>Таблица1[[#This Row],[Т9]]-Таблица1[[#This Row],[угол обхв4]]</f>
        <v>59953.123640327198</v>
      </c>
      <c r="CT1304" s="14">
        <f>Таблица1[[#This Row],[Lкан_прям, мм]]+Таблица1[[#This Row],[Lкан_дуг, мм]]+Таблица1[[#This Row],[Lкан_леб,мм]]</f>
        <v>85045.326329871838</v>
      </c>
      <c r="CU1304" s="16">
        <f>Таблица1[[#This Row],[Lкан_леб,мм]]</f>
        <v>58117.564341147263</v>
      </c>
      <c r="CV1304" s="14">
        <f>2534431-(Таблица1[[#This Row],[Т23]]+Таблица1[[#This Row],[угол обхв3]])</f>
        <v>2449173.2380112754</v>
      </c>
      <c r="CW1304" s="50">
        <f>SUM(X1304:AC1304,AD1304:AI1304)-Таблица1[[#This Row],[lподв_min, мм]]</f>
        <v>24504.695957991869</v>
      </c>
      <c r="CX1304" s="17">
        <f>CW1743-Таблица1[[#This Row],[Суммарная длина каната]]</f>
        <v>-2425906.5184687818</v>
      </c>
    </row>
    <row r="1305" spans="1:102" x14ac:dyDescent="0.25">
      <c r="A1305" s="21">
        <v>1304</v>
      </c>
      <c r="B1305" s="10">
        <v>32.721020408163263</v>
      </c>
      <c r="C1305" s="10">
        <v>31.832244897959189</v>
      </c>
      <c r="D1305" s="11">
        <v>6654.045307852426</v>
      </c>
      <c r="E1305" s="11">
        <v>8564.1009558332153</v>
      </c>
      <c r="F1305" s="11">
        <v>5992.2004791643267</v>
      </c>
      <c r="G1305" s="11">
        <v>9174.7157466291956</v>
      </c>
      <c r="H1305" s="11">
        <v>6246.0448178524266</v>
      </c>
      <c r="I1305" s="11">
        <v>6098.8126463431636</v>
      </c>
      <c r="J1305" s="11">
        <v>2465.2883094900512</v>
      </c>
      <c r="K1305" s="11">
        <v>25130.429076069267</v>
      </c>
      <c r="L1305" s="11">
        <v>1797.3329126553028</v>
      </c>
      <c r="M1305" s="11">
        <v>58117.564341147263</v>
      </c>
      <c r="N1305" s="11">
        <v>9087.2206165721254</v>
      </c>
      <c r="O1305" s="11">
        <v>17476.081826130077</v>
      </c>
      <c r="P1305" s="43">
        <v>10368.285474632856</v>
      </c>
      <c r="Q1305" s="11">
        <v>14345.033059177355</v>
      </c>
      <c r="R1305" s="11">
        <v>7352.467109911483</v>
      </c>
      <c r="S1305" s="11">
        <v>9768.8913884017093</v>
      </c>
      <c r="T1305" s="11">
        <v>6654.045307852426</v>
      </c>
      <c r="U1305" s="11">
        <v>8564.1009558332153</v>
      </c>
      <c r="V1305" s="11">
        <v>5902.1606326801884</v>
      </c>
      <c r="W1305" s="11">
        <v>9066.9482837978176</v>
      </c>
      <c r="X1305" s="12">
        <v>0</v>
      </c>
      <c r="Y1305" s="12">
        <v>699.3170195881446</v>
      </c>
      <c r="Z1305" s="12">
        <v>396.19489074299264</v>
      </c>
      <c r="AA1305" s="44">
        <v>232.04019061955907</v>
      </c>
      <c r="AB1305" s="45">
        <v>469.78081170460661</v>
      </c>
      <c r="AC1305" s="12">
        <v>0</v>
      </c>
      <c r="AD1305" s="12">
        <v>12673.147172803976</v>
      </c>
      <c r="AE1305" s="12">
        <v>3382.9858929050115</v>
      </c>
      <c r="AF1305" s="12">
        <v>5480.5321821881516</v>
      </c>
      <c r="AG1305" s="44">
        <v>1128.4755203370603</v>
      </c>
      <c r="AH1305" s="45">
        <v>2465.2883078350715</v>
      </c>
      <c r="AI1305" s="12">
        <v>0</v>
      </c>
      <c r="AJ1305" s="12">
        <v>-30.457536166959876</v>
      </c>
      <c r="AK1305" s="12">
        <v>67.748134823403376</v>
      </c>
      <c r="AL1305" s="12">
        <v>123.38611302002163</v>
      </c>
      <c r="AM1305" s="44">
        <v>155.97171007862909</v>
      </c>
      <c r="AN1305" s="45">
        <v>89.999999767589927</v>
      </c>
      <c r="AO1305" s="12">
        <v>0</v>
      </c>
      <c r="AP1305" s="12">
        <v>-2043.9116485955635</v>
      </c>
      <c r="AQ1305" s="12">
        <v>9464.8361128696088</v>
      </c>
      <c r="AR1305" s="12">
        <v>10708.95782899736</v>
      </c>
      <c r="AS1305" s="44">
        <v>7518.5996746301944</v>
      </c>
      <c r="AT1305" s="45">
        <v>6246.045307852426</v>
      </c>
      <c r="AU1305" s="12">
        <v>0</v>
      </c>
      <c r="AV1305" s="12">
        <v>11403.766142727889</v>
      </c>
      <c r="AW1305" s="12">
        <v>17630.582754787498</v>
      </c>
      <c r="AX1305" s="12">
        <v>14120.519480586334</v>
      </c>
      <c r="AY1305" s="44">
        <v>9396.2468245879008</v>
      </c>
      <c r="AZ1305" s="45">
        <v>8564.1009541782369</v>
      </c>
      <c r="BA1305" s="12">
        <v>0</v>
      </c>
      <c r="BB1305" s="12">
        <v>8880.4055629536651</v>
      </c>
      <c r="BC1305" s="12">
        <v>10745.900970930339</v>
      </c>
      <c r="BD1305" s="12">
        <v>7693.139464275986</v>
      </c>
      <c r="BE1305" s="44">
        <v>6487.9127431337147</v>
      </c>
      <c r="BF1305" s="45">
        <v>6246.0453178524267</v>
      </c>
      <c r="BG1305" s="12">
        <v>0</v>
      </c>
      <c r="BH1305" s="12">
        <v>17827.779897772209</v>
      </c>
      <c r="BI1305" s="12">
        <v>14499.533987834775</v>
      </c>
      <c r="BJ1305" s="12">
        <v>9544.3778098106886</v>
      </c>
      <c r="BK1305" s="44">
        <v>8936.7455196470219</v>
      </c>
      <c r="BL1305" s="45">
        <v>6098.8126463431654</v>
      </c>
      <c r="BM1305" s="12">
        <v>0</v>
      </c>
      <c r="BN1305" s="12">
        <v>0</v>
      </c>
      <c r="BO1305" s="12">
        <v>98.205670990363259</v>
      </c>
      <c r="BP1305" s="12">
        <v>55.637978196618242</v>
      </c>
      <c r="BQ1305" s="48">
        <v>32.585597058607476</v>
      </c>
      <c r="BR1305" s="49">
        <v>65.971710311039175</v>
      </c>
      <c r="BS1305" s="13">
        <v>0</v>
      </c>
      <c r="BT1305" s="12">
        <v>212.43565885273259</v>
      </c>
      <c r="BV1305" s="14">
        <f>Таблица1[[#This Row],[Lкан_леб,мм]]</f>
        <v>58117.564341147263</v>
      </c>
      <c r="BW1305" s="50">
        <f>Таблица1[[#This Row],[угол обхв4]]+Таблица1[[#This Row],[Lдуг 3,мм]]</f>
        <v>12673.147172803976</v>
      </c>
      <c r="BX1305" s="54">
        <f>Таблица1[[#This Row],[угол обхв5]]+Таблица1[[#This Row],[Y5, мм]]</f>
        <v>58816.88136073541</v>
      </c>
      <c r="BY1305" s="14">
        <f>Таблица1[[#This Row],[угол обхв6]]+Таблица1[[#This Row],[Lдуг 4,мм]]</f>
        <v>16056.133065708987</v>
      </c>
      <c r="BZ1305" s="14">
        <f>Таблица1[[#This Row],[Т1]]+Таблица1[[#This Row],[X6, мм]]</f>
        <v>59213.0762514784</v>
      </c>
      <c r="CA1305" s="14">
        <f>Таблица1[[#This Row],[Т2]]+Таблица1[[#This Row],[Lдуг 5,мм]]</f>
        <v>21536.665247897137</v>
      </c>
      <c r="CB1305" s="14">
        <f>Таблица1[[#This Row],[Т3]]+Таблица1[[#This Row],[Y6, мм]]</f>
        <v>59445.116442097962</v>
      </c>
      <c r="CC1305" s="14">
        <f>Таблица1[[#This Row],[Т4]]+Таблица1[[#This Row],[Lдуг 6,мм]]</f>
        <v>22665.140768234196</v>
      </c>
      <c r="CD1305" s="14">
        <f>Таблица1[[#This Row],[Т5]]+Таблица1[[#This Row],[Lдуг 1,мм]]</f>
        <v>59914.89725380257</v>
      </c>
      <c r="CE1305" s="14">
        <f>Таблица1[[#This Row],[Т6]]+Таблица1[[#This Row],[Lпрям1, мм]]</f>
        <v>25130.429076069267</v>
      </c>
      <c r="CF1305" s="15">
        <f>Таблица1[[#This Row],[Т7]]+Таблица1[[#This Row],[Lдуг 2,мм]]</f>
        <v>59914.89725380257</v>
      </c>
      <c r="CG1305" s="14">
        <f>Таблица1[[#This Row],[Т8]]+Таблица1[[#This Row],[Lпрям2, мм]]</f>
        <v>25130.429076069267</v>
      </c>
      <c r="CH1305" s="14">
        <f>Таблица1[[#This Row],[Т9]]-Таблица1[[#This Row],[Т9]]</f>
        <v>0</v>
      </c>
      <c r="CI1305" s="50">
        <f>Таблица1[[#This Row],[Т9]]-Таблица1[[#This Row],[Т8]]</f>
        <v>34784.468177733303</v>
      </c>
      <c r="CJ1305" s="54">
        <f>Таблица1[[#This Row],[Т9]]-Таблица1[[#This Row],[Т7]]</f>
        <v>0</v>
      </c>
      <c r="CK1305" s="14">
        <f>Таблица1[[#This Row],[Т9]]-Таблица1[[#This Row],[Т6]]</f>
        <v>37249.756485568374</v>
      </c>
      <c r="CL1305" s="14">
        <f>Таблица1[[#This Row],[Т9]]-Таблица1[[#This Row],[Т5]]</f>
        <v>469.78081170460791</v>
      </c>
      <c r="CM1305" s="14">
        <f>Таблица1[[#This Row],[Т9]]-Таблица1[[#This Row],[Т4]]</f>
        <v>38378.232005905433</v>
      </c>
      <c r="CN1305" s="14">
        <f>Таблица1[[#This Row],[Т9]]-Таблица1[[#This Row],[Т3]]</f>
        <v>701.82100232416997</v>
      </c>
      <c r="CO1305" s="14">
        <f>Таблица1[[#This Row],[Т9]]-Таблица1[[#This Row],[Т2]]</f>
        <v>43858.764188093584</v>
      </c>
      <c r="CP1305" s="14">
        <f>Таблица1[[#This Row],[Т9]]-Таблица1[[#This Row],[Т1]]</f>
        <v>1098.0158930671605</v>
      </c>
      <c r="CQ1305" s="14">
        <f>Таблица1[[#This Row],[Т9]]-Таблица1[[#This Row],[угол обхв6]]</f>
        <v>47241.750080998594</v>
      </c>
      <c r="CR1305" s="14">
        <f>Таблица1[[#This Row],[Т9]]-Таблица1[[#This Row],[угол обхв5]]</f>
        <v>1797.3329126553072</v>
      </c>
      <c r="CS1305" s="14">
        <f>Таблица1[[#This Row],[Т9]]-Таблица1[[#This Row],[угол обхв4]]</f>
        <v>59914.89725380257</v>
      </c>
      <c r="CT1305" s="14">
        <f>Таблица1[[#This Row],[Lкан_прям, мм]]+Таблица1[[#This Row],[Lкан_дуг, мм]]+Таблица1[[#This Row],[Lкан_леб,мм]]</f>
        <v>85045.326329871838</v>
      </c>
      <c r="CU1305" s="16">
        <f>Таблица1[[#This Row],[Lкан_леб,мм]]</f>
        <v>58117.564341147263</v>
      </c>
      <c r="CV1305" s="14">
        <f>2534431-(Таблица1[[#This Row],[Т23]]+Таблица1[[#This Row],[угол обхв3]])</f>
        <v>2449173.2380112754</v>
      </c>
      <c r="CW1305" s="50">
        <f>SUM(X1305:AC1305,AD1305:AI1305)-Таблица1[[#This Row],[lподв_min, мм]]</f>
        <v>24462.473679234525</v>
      </c>
      <c r="CX1305" s="17">
        <f>CW1744-Таблица1[[#This Row],[Суммарная длина каната]]</f>
        <v>-2425945.3613450672</v>
      </c>
    </row>
    <row r="1306" spans="1:102" x14ac:dyDescent="0.25">
      <c r="A1306" s="21">
        <v>1305</v>
      </c>
      <c r="B1306" s="10">
        <v>32.721020408163263</v>
      </c>
      <c r="C1306" s="10">
        <v>34.516326530612247</v>
      </c>
      <c r="D1306" s="11">
        <v>7023.2872085931922</v>
      </c>
      <c r="E1306" s="11">
        <v>8443.026995671431</v>
      </c>
      <c r="F1306" s="11">
        <v>6333.5740371229813</v>
      </c>
      <c r="G1306" s="11">
        <v>9021.9784108182484</v>
      </c>
      <c r="H1306" s="11">
        <v>6615.2867185931918</v>
      </c>
      <c r="I1306" s="11">
        <v>5933.8594539342266</v>
      </c>
      <c r="J1306" s="11">
        <v>2509.1675417372039</v>
      </c>
      <c r="K1306" s="11">
        <v>25168.655462594012</v>
      </c>
      <c r="L1306" s="11">
        <v>1759.1065261305662</v>
      </c>
      <c r="M1306" s="11">
        <v>58117.564341147263</v>
      </c>
      <c r="N1306" s="11">
        <v>9087.2206165721254</v>
      </c>
      <c r="O1306" s="11">
        <v>17476.081826130077</v>
      </c>
      <c r="P1306" s="43">
        <v>10462.737709931405</v>
      </c>
      <c r="Q1306" s="11">
        <v>14391.550867090651</v>
      </c>
      <c r="R1306" s="11">
        <v>7664.5237426788062</v>
      </c>
      <c r="S1306" s="11">
        <v>9679.2020267062253</v>
      </c>
      <c r="T1306" s="11">
        <v>7023.2872085931922</v>
      </c>
      <c r="U1306" s="11">
        <v>8443.026995671431</v>
      </c>
      <c r="V1306" s="11">
        <v>6248.6796061109126</v>
      </c>
      <c r="W1306" s="11">
        <v>8910.1127074810011</v>
      </c>
      <c r="X1306" s="12">
        <v>0</v>
      </c>
      <c r="Y1306" s="12">
        <v>686.62636026610721</v>
      </c>
      <c r="Z1306" s="12">
        <v>389.77235681713307</v>
      </c>
      <c r="AA1306" s="44">
        <v>232.0401906195585</v>
      </c>
      <c r="AB1306" s="45">
        <v>450.66761842776742</v>
      </c>
      <c r="AC1306" s="12">
        <v>0</v>
      </c>
      <c r="AD1306" s="12">
        <v>12673.147172803976</v>
      </c>
      <c r="AE1306" s="12">
        <v>3377.333047153661</v>
      </c>
      <c r="AF1306" s="12">
        <v>5480.5321821881471</v>
      </c>
      <c r="AG1306" s="44">
        <v>1128.4755203370632</v>
      </c>
      <c r="AH1306" s="45">
        <v>2509.1675401111643</v>
      </c>
      <c r="AI1306" s="12">
        <v>0</v>
      </c>
      <c r="AJ1306" s="12">
        <v>-30.457536166959876</v>
      </c>
      <c r="AK1306" s="12">
        <v>65.965974974405583</v>
      </c>
      <c r="AL1306" s="12">
        <v>120.70203138736859</v>
      </c>
      <c r="AM1306" s="44">
        <v>153.287628445976</v>
      </c>
      <c r="AN1306" s="45">
        <v>89.999999771654231</v>
      </c>
      <c r="AO1306" s="12">
        <v>0</v>
      </c>
      <c r="AP1306" s="12">
        <v>-2043.9116485955635</v>
      </c>
      <c r="AQ1306" s="12">
        <v>9459.8485492389118</v>
      </c>
      <c r="AR1306" s="12">
        <v>10813.550051317789</v>
      </c>
      <c r="AS1306" s="44">
        <v>7847.9245933000375</v>
      </c>
      <c r="AT1306" s="45">
        <v>6615.2872085931922</v>
      </c>
      <c r="AU1306" s="12">
        <v>0</v>
      </c>
      <c r="AV1306" s="12">
        <v>11403.766142727889</v>
      </c>
      <c r="AW1306" s="12">
        <v>17642.251690415022</v>
      </c>
      <c r="AX1306" s="12">
        <v>14183.23691861143</v>
      </c>
      <c r="AY1306" s="44">
        <v>9314.7460924817842</v>
      </c>
      <c r="AZ1306" s="45">
        <v>8443.0269940453927</v>
      </c>
      <c r="BA1306" s="12">
        <v>0</v>
      </c>
      <c r="BB1306" s="12">
        <v>8880.4055629536651</v>
      </c>
      <c r="BC1306" s="12">
        <v>10835.365642598192</v>
      </c>
      <c r="BD1306" s="12">
        <v>8015.3360840651894</v>
      </c>
      <c r="BE1306" s="44">
        <v>6839.8863579719609</v>
      </c>
      <c r="BF1306" s="45">
        <v>6615.2872185931919</v>
      </c>
      <c r="BG1306" s="12">
        <v>0</v>
      </c>
      <c r="BH1306" s="12">
        <v>17827.779897772209</v>
      </c>
      <c r="BI1306" s="12">
        <v>14557.720731375597</v>
      </c>
      <c r="BJ1306" s="12">
        <v>9470.8880782270026</v>
      </c>
      <c r="BK1306" s="44">
        <v>8807.4829298958703</v>
      </c>
      <c r="BL1306" s="45">
        <v>5933.8594539342284</v>
      </c>
      <c r="BM1306" s="12">
        <v>0</v>
      </c>
      <c r="BN1306" s="12">
        <v>0</v>
      </c>
      <c r="BO1306" s="12">
        <v>96.423511141365466</v>
      </c>
      <c r="BP1306" s="12">
        <v>54.736056412963009</v>
      </c>
      <c r="BQ1306" s="48">
        <v>32.585597058607398</v>
      </c>
      <c r="BR1306" s="49">
        <v>63.287628674321752</v>
      </c>
      <c r="BS1306" s="13">
        <v>0</v>
      </c>
      <c r="BT1306" s="12">
        <v>212.43565885273259</v>
      </c>
      <c r="BV1306" s="14">
        <f>Таблица1[[#This Row],[Lкан_леб,мм]]</f>
        <v>58117.564341147263</v>
      </c>
      <c r="BW1306" s="50">
        <f>Таблица1[[#This Row],[угол обхв4]]+Таблица1[[#This Row],[Lдуг 3,мм]]</f>
        <v>12673.147172803976</v>
      </c>
      <c r="BX1306" s="54">
        <f>Таблица1[[#This Row],[угол обхв5]]+Таблица1[[#This Row],[Y5, мм]]</f>
        <v>58804.190701413369</v>
      </c>
      <c r="BY1306" s="14">
        <f>Таблица1[[#This Row],[угол обхв6]]+Таблица1[[#This Row],[Lдуг 4,мм]]</f>
        <v>16050.480219957637</v>
      </c>
      <c r="BZ1306" s="14">
        <f>Таблица1[[#This Row],[Т1]]+Таблица1[[#This Row],[X6, мм]]</f>
        <v>59193.963058230504</v>
      </c>
      <c r="CA1306" s="14">
        <f>Таблица1[[#This Row],[Т2]]+Таблица1[[#This Row],[Lдуг 5,мм]]</f>
        <v>21531.012402145785</v>
      </c>
      <c r="CB1306" s="14">
        <f>Таблица1[[#This Row],[Т3]]+Таблица1[[#This Row],[Y6, мм]]</f>
        <v>59426.003248850066</v>
      </c>
      <c r="CC1306" s="14">
        <f>Таблица1[[#This Row],[Т4]]+Таблица1[[#This Row],[Lдуг 6,мм]]</f>
        <v>22659.487922482847</v>
      </c>
      <c r="CD1306" s="14">
        <f>Таблица1[[#This Row],[Т5]]+Таблица1[[#This Row],[Lдуг 1,мм]]</f>
        <v>59876.670867277833</v>
      </c>
      <c r="CE1306" s="14">
        <f>Таблица1[[#This Row],[Т6]]+Таблица1[[#This Row],[Lпрям1, мм]]</f>
        <v>25168.655462594012</v>
      </c>
      <c r="CF1306" s="15">
        <f>Таблица1[[#This Row],[Т7]]+Таблица1[[#This Row],[Lдуг 2,мм]]</f>
        <v>59876.670867277833</v>
      </c>
      <c r="CG1306" s="14">
        <f>Таблица1[[#This Row],[Т8]]+Таблица1[[#This Row],[Lпрям2, мм]]</f>
        <v>25168.655462594012</v>
      </c>
      <c r="CH1306" s="14">
        <f>Таблица1[[#This Row],[Т9]]-Таблица1[[#This Row],[Т9]]</f>
        <v>0</v>
      </c>
      <c r="CI1306" s="50">
        <f>Таблица1[[#This Row],[Т9]]-Таблица1[[#This Row],[Т8]]</f>
        <v>34708.015404683822</v>
      </c>
      <c r="CJ1306" s="54">
        <f>Таблица1[[#This Row],[Т9]]-Таблица1[[#This Row],[Т7]]</f>
        <v>0</v>
      </c>
      <c r="CK1306" s="14">
        <f>Таблица1[[#This Row],[Т9]]-Таблица1[[#This Row],[Т6]]</f>
        <v>37217.182944794986</v>
      </c>
      <c r="CL1306" s="14">
        <f>Таблица1[[#This Row],[Т9]]-Таблица1[[#This Row],[Т5]]</f>
        <v>450.66761842776759</v>
      </c>
      <c r="CM1306" s="14">
        <f>Таблица1[[#This Row],[Т9]]-Таблица1[[#This Row],[Т4]]</f>
        <v>38345.658465132045</v>
      </c>
      <c r="CN1306" s="14">
        <f>Таблица1[[#This Row],[Т9]]-Таблица1[[#This Row],[Т3]]</f>
        <v>682.70780904732965</v>
      </c>
      <c r="CO1306" s="14">
        <f>Таблица1[[#This Row],[Т9]]-Таблица1[[#This Row],[Т2]]</f>
        <v>43826.190647320196</v>
      </c>
      <c r="CP1306" s="14">
        <f>Таблица1[[#This Row],[Т9]]-Таблица1[[#This Row],[Т1]]</f>
        <v>1072.4801658644647</v>
      </c>
      <c r="CQ1306" s="14">
        <f>Таблица1[[#This Row],[Т9]]-Таблица1[[#This Row],[угол обхв6]]</f>
        <v>47203.523694473857</v>
      </c>
      <c r="CR1306" s="14">
        <f>Таблица1[[#This Row],[Т9]]-Таблица1[[#This Row],[угол обхв5]]</f>
        <v>1759.1065261305703</v>
      </c>
      <c r="CS1306" s="14">
        <f>Таблица1[[#This Row],[Т9]]-Таблица1[[#This Row],[угол обхв4]]</f>
        <v>59876.670867277833</v>
      </c>
      <c r="CT1306" s="14">
        <f>Таблица1[[#This Row],[Lкан_прям, мм]]+Таблица1[[#This Row],[Lкан_дуг, мм]]+Таблица1[[#This Row],[Lкан_леб,мм]]</f>
        <v>85045.326329871838</v>
      </c>
      <c r="CU1306" s="16">
        <f>Таблица1[[#This Row],[Lкан_леб,мм]]</f>
        <v>58117.564341147263</v>
      </c>
      <c r="CV1306" s="14">
        <f>2534431-(Таблица1[[#This Row],[Т23]]+Таблица1[[#This Row],[угол обхв3]])</f>
        <v>2449173.2380112754</v>
      </c>
      <c r="CW1306" s="50">
        <f>SUM(X1306:AC1306,AD1306:AI1306)-Таблица1[[#This Row],[lподв_min, мм]]</f>
        <v>24418.594446987376</v>
      </c>
      <c r="CX1306" s="17">
        <f>CW1745-Таблица1[[#This Row],[Суммарная длина каната]]</f>
        <v>-2425985.439614905</v>
      </c>
    </row>
    <row r="1307" spans="1:102" x14ac:dyDescent="0.25">
      <c r="A1307" s="21">
        <v>1306</v>
      </c>
      <c r="B1307" s="10">
        <v>32.721020408163263</v>
      </c>
      <c r="C1307" s="10">
        <v>37.200408163265308</v>
      </c>
      <c r="D1307" s="11">
        <v>7397.7937868009685</v>
      </c>
      <c r="E1307" s="11">
        <v>8339.3770657582045</v>
      </c>
      <c r="F1307" s="11">
        <v>6681.7256082242711</v>
      </c>
      <c r="G1307" s="11">
        <v>8885.3947977320404</v>
      </c>
      <c r="H1307" s="11">
        <v>6989.7932968009682</v>
      </c>
      <c r="I1307" s="11">
        <v>5784.677440716142</v>
      </c>
      <c r="J1307" s="11">
        <v>2554.699625042063</v>
      </c>
      <c r="K1307" s="11">
        <v>25206.881849118774</v>
      </c>
      <c r="L1307" s="11">
        <v>1720.8801396057922</v>
      </c>
      <c r="M1307" s="11">
        <v>58117.564341147263</v>
      </c>
      <c r="N1307" s="11">
        <v>9087.2206165721254</v>
      </c>
      <c r="O1307" s="11">
        <v>17476.081826130077</v>
      </c>
      <c r="P1307" s="43">
        <v>10554.907944797324</v>
      </c>
      <c r="Q1307" s="11">
        <v>14442.440738486759</v>
      </c>
      <c r="R1307" s="11">
        <v>7980.4380823582933</v>
      </c>
      <c r="S1307" s="11">
        <v>9604.2243390898529</v>
      </c>
      <c r="T1307" s="11">
        <v>7397.7937868009685</v>
      </c>
      <c r="U1307" s="11">
        <v>8339.3770657582045</v>
      </c>
      <c r="V1307" s="11">
        <v>6602.1628639872215</v>
      </c>
      <c r="W1307" s="11">
        <v>8769.6763042685052</v>
      </c>
      <c r="X1307" s="12">
        <v>0</v>
      </c>
      <c r="Y1307" s="12">
        <v>673.92364950232479</v>
      </c>
      <c r="Z1307" s="12">
        <v>383.36187433301819</v>
      </c>
      <c r="AA1307" s="44">
        <v>232.04019061955907</v>
      </c>
      <c r="AB1307" s="45">
        <v>431.55442515089004</v>
      </c>
      <c r="AC1307" s="12">
        <v>0</v>
      </c>
      <c r="AD1307" s="12">
        <v>12673.147172803976</v>
      </c>
      <c r="AE1307" s="12">
        <v>3370.0273503445878</v>
      </c>
      <c r="AF1307" s="12">
        <v>5480.5321821881489</v>
      </c>
      <c r="AG1307" s="44">
        <v>1128.4755203370601</v>
      </c>
      <c r="AH1307" s="45">
        <v>2554.6996234450044</v>
      </c>
      <c r="AI1307" s="12">
        <v>0</v>
      </c>
      <c r="AJ1307" s="12">
        <v>-30.457536166959876</v>
      </c>
      <c r="AK1307" s="12">
        <v>64.182122731415063</v>
      </c>
      <c r="AL1307" s="12">
        <v>118.01794975471552</v>
      </c>
      <c r="AM1307" s="44">
        <v>150.60354681332299</v>
      </c>
      <c r="AN1307" s="45">
        <v>89.999999775724007</v>
      </c>
      <c r="AO1307" s="12">
        <v>0</v>
      </c>
      <c r="AP1307" s="12">
        <v>-2043.9116485955635</v>
      </c>
      <c r="AQ1307" s="12">
        <v>9454.4952511924985</v>
      </c>
      <c r="AR1307" s="12">
        <v>10915.090537533382</v>
      </c>
      <c r="AS1307" s="44">
        <v>8180.7048095013533</v>
      </c>
      <c r="AT1307" s="45">
        <v>6989.7937868009676</v>
      </c>
      <c r="AU1307" s="12">
        <v>0</v>
      </c>
      <c r="AV1307" s="12">
        <v>11403.766142727889</v>
      </c>
      <c r="AW1307" s="12">
        <v>17653.770719323973</v>
      </c>
      <c r="AX1307" s="12">
        <v>14250.783492628612</v>
      </c>
      <c r="AY1307" s="44">
        <v>9248.7567062462876</v>
      </c>
      <c r="AZ1307" s="45">
        <v>8339.3770641611482</v>
      </c>
      <c r="BA1307" s="12">
        <v>0</v>
      </c>
      <c r="BB1307" s="12">
        <v>8880.4055629536651</v>
      </c>
      <c r="BC1307" s="12">
        <v>10922.182579417697</v>
      </c>
      <c r="BD1307" s="12">
        <v>8340.6206750943529</v>
      </c>
      <c r="BE1307" s="44">
        <v>7197.5270596579094</v>
      </c>
      <c r="BF1307" s="45">
        <v>6989.7937968009683</v>
      </c>
      <c r="BG1307" s="12">
        <v>0</v>
      </c>
      <c r="BH1307" s="12">
        <v>17827.779897772209</v>
      </c>
      <c r="BI1307" s="12">
        <v>14620.129631680653</v>
      </c>
      <c r="BJ1307" s="12">
        <v>9412.5670932317062</v>
      </c>
      <c r="BK1307" s="44">
        <v>8694.8446986017698</v>
      </c>
      <c r="BL1307" s="45">
        <v>5784.6774407161438</v>
      </c>
      <c r="BM1307" s="12">
        <v>0</v>
      </c>
      <c r="BN1307" s="12">
        <v>0</v>
      </c>
      <c r="BO1307" s="12">
        <v>94.639658898374947</v>
      </c>
      <c r="BP1307" s="12">
        <v>53.835827023300446</v>
      </c>
      <c r="BQ1307" s="48">
        <v>32.585597058607476</v>
      </c>
      <c r="BR1307" s="49">
        <v>60.603547037598979</v>
      </c>
      <c r="BS1307" s="13">
        <v>0</v>
      </c>
      <c r="BT1307" s="12">
        <v>212.43565885273259</v>
      </c>
      <c r="BV1307" s="14">
        <f>Таблица1[[#This Row],[Lкан_леб,мм]]</f>
        <v>58117.564341147263</v>
      </c>
      <c r="BW1307" s="50">
        <f>Таблица1[[#This Row],[угол обхв4]]+Таблица1[[#This Row],[Lдуг 3,мм]]</f>
        <v>12673.147172803976</v>
      </c>
      <c r="BX1307" s="54">
        <f>Таблица1[[#This Row],[угол обхв5]]+Таблица1[[#This Row],[Y5, мм]]</f>
        <v>58791.487990649584</v>
      </c>
      <c r="BY1307" s="14">
        <f>Таблица1[[#This Row],[угол обхв6]]+Таблица1[[#This Row],[Lдуг 4,мм]]</f>
        <v>16043.174523148564</v>
      </c>
      <c r="BZ1307" s="14">
        <f>Таблица1[[#This Row],[Т1]]+Таблица1[[#This Row],[X6, мм]]</f>
        <v>59174.8498649826</v>
      </c>
      <c r="CA1307" s="14">
        <f>Таблица1[[#This Row],[Т2]]+Таблица1[[#This Row],[Lдуг 5,мм]]</f>
        <v>21523.706705336714</v>
      </c>
      <c r="CB1307" s="14">
        <f>Таблица1[[#This Row],[Т3]]+Таблица1[[#This Row],[Y6, мм]]</f>
        <v>59406.890055602162</v>
      </c>
      <c r="CC1307" s="14">
        <f>Таблица1[[#This Row],[Т4]]+Таблица1[[#This Row],[Lдуг 6,мм]]</f>
        <v>22652.182225673772</v>
      </c>
      <c r="CD1307" s="14">
        <f>Таблица1[[#This Row],[Т5]]+Таблица1[[#This Row],[Lдуг 1,мм]]</f>
        <v>59838.444480753053</v>
      </c>
      <c r="CE1307" s="14">
        <f>Таблица1[[#This Row],[Т6]]+Таблица1[[#This Row],[Lпрям1, мм]]</f>
        <v>25206.881849118778</v>
      </c>
      <c r="CF1307" s="15">
        <f>Таблица1[[#This Row],[Т7]]+Таблица1[[#This Row],[Lдуг 2,мм]]</f>
        <v>59838.444480753053</v>
      </c>
      <c r="CG1307" s="14">
        <f>Таблица1[[#This Row],[Т8]]+Таблица1[[#This Row],[Lпрям2, мм]]</f>
        <v>25206.881849118778</v>
      </c>
      <c r="CH1307" s="14">
        <f>Таблица1[[#This Row],[Т9]]-Таблица1[[#This Row],[Т9]]</f>
        <v>0</v>
      </c>
      <c r="CI1307" s="50">
        <f>Таблица1[[#This Row],[Т9]]-Таблица1[[#This Row],[Т8]]</f>
        <v>34631.562631634275</v>
      </c>
      <c r="CJ1307" s="54">
        <f>Таблица1[[#This Row],[Т9]]-Таблица1[[#This Row],[Т7]]</f>
        <v>0</v>
      </c>
      <c r="CK1307" s="14">
        <f>Таблица1[[#This Row],[Т9]]-Таблица1[[#This Row],[Т6]]</f>
        <v>37186.26225507928</v>
      </c>
      <c r="CL1307" s="14">
        <f>Таблица1[[#This Row],[Т9]]-Таблица1[[#This Row],[Т5]]</f>
        <v>431.55442515089089</v>
      </c>
      <c r="CM1307" s="14">
        <f>Таблица1[[#This Row],[Т9]]-Таблица1[[#This Row],[Т4]]</f>
        <v>38314.737775416339</v>
      </c>
      <c r="CN1307" s="14">
        <f>Таблица1[[#This Row],[Т9]]-Таблица1[[#This Row],[Т3]]</f>
        <v>663.59461577045295</v>
      </c>
      <c r="CO1307" s="14">
        <f>Таблица1[[#This Row],[Т9]]-Таблица1[[#This Row],[Т2]]</f>
        <v>43795.269957604491</v>
      </c>
      <c r="CP1307" s="14">
        <f>Таблица1[[#This Row],[Т9]]-Таблица1[[#This Row],[Т1]]</f>
        <v>1046.9564901034682</v>
      </c>
      <c r="CQ1307" s="14">
        <f>Таблица1[[#This Row],[Т9]]-Таблица1[[#This Row],[угол обхв6]]</f>
        <v>47165.297307949077</v>
      </c>
      <c r="CR1307" s="14">
        <f>Таблица1[[#This Row],[Т9]]-Таблица1[[#This Row],[угол обхв5]]</f>
        <v>1720.8801396057897</v>
      </c>
      <c r="CS1307" s="14">
        <f>Таблица1[[#This Row],[Т9]]-Таблица1[[#This Row],[угол обхв4]]</f>
        <v>59838.444480753053</v>
      </c>
      <c r="CT1307" s="14">
        <f>Таблица1[[#This Row],[Lкан_прям, мм]]+Таблица1[[#This Row],[Lкан_дуг, мм]]+Таблица1[[#This Row],[Lкан_леб,мм]]</f>
        <v>85045.326329871838</v>
      </c>
      <c r="CU1307" s="16">
        <f>Таблица1[[#This Row],[Lкан_леб,мм]]</f>
        <v>58117.564341147263</v>
      </c>
      <c r="CV1307" s="14">
        <f>2534431-(Таблица1[[#This Row],[Т23]]+Таблица1[[#This Row],[угол обхв3]])</f>
        <v>2449173.2380112754</v>
      </c>
      <c r="CW1307" s="50">
        <f>SUM(X1307:AC1307,AD1307:AI1307)-Таблица1[[#This Row],[lподв_min, мм]]</f>
        <v>24373.062363682504</v>
      </c>
      <c r="CX1307" s="17">
        <f>CW1746-Таблица1[[#This Row],[Суммарная длина каната]]</f>
        <v>-2426026.7169443839</v>
      </c>
    </row>
    <row r="1308" spans="1:102" x14ac:dyDescent="0.25">
      <c r="A1308" s="21">
        <v>1307</v>
      </c>
      <c r="B1308" s="10">
        <v>32.721020408163263</v>
      </c>
      <c r="C1308" s="10">
        <v>39.884489795918363</v>
      </c>
      <c r="D1308" s="11">
        <v>7776.743318041591</v>
      </c>
      <c r="E1308" s="11">
        <v>8253.3785898157494</v>
      </c>
      <c r="F1308" s="11">
        <v>7035.8912949309752</v>
      </c>
      <c r="G1308" s="11">
        <v>8765.2645926063178</v>
      </c>
      <c r="H1308" s="11">
        <v>7368.7428280415907</v>
      </c>
      <c r="I1308" s="11">
        <v>5651.499342338926</v>
      </c>
      <c r="J1308" s="11">
        <v>2601.8792474768234</v>
      </c>
      <c r="K1308" s="11">
        <v>25245.108235643533</v>
      </c>
      <c r="L1308" s="11">
        <v>1682.6537530810397</v>
      </c>
      <c r="M1308" s="11">
        <v>58117.564341147263</v>
      </c>
      <c r="N1308" s="11">
        <v>9087.2206165721254</v>
      </c>
      <c r="O1308" s="11">
        <v>17476.081826130077</v>
      </c>
      <c r="P1308" s="43">
        <v>10644.593943706594</v>
      </c>
      <c r="Q1308" s="11">
        <v>14497.591013242169</v>
      </c>
      <c r="R1308" s="11">
        <v>8299.5169648051178</v>
      </c>
      <c r="S1308" s="11">
        <v>9544.1228380111697</v>
      </c>
      <c r="T1308" s="11">
        <v>7776.743318041591</v>
      </c>
      <c r="U1308" s="11">
        <v>8253.3785898157494</v>
      </c>
      <c r="V1308" s="11">
        <v>6961.8348102396058</v>
      </c>
      <c r="W1308" s="11">
        <v>8645.9472130040285</v>
      </c>
      <c r="X1308" s="12">
        <v>0</v>
      </c>
      <c r="Y1308" s="12">
        <v>661.20571935398868</v>
      </c>
      <c r="Z1308" s="12">
        <v>376.966611233457</v>
      </c>
      <c r="AA1308" s="44">
        <v>232.04019061955978</v>
      </c>
      <c r="AB1308" s="45">
        <v>412.44123187403426</v>
      </c>
      <c r="AC1308" s="12">
        <v>0</v>
      </c>
      <c r="AD1308" s="12">
        <v>12673.147172803976</v>
      </c>
      <c r="AE1308" s="12">
        <v>3361.0741144056274</v>
      </c>
      <c r="AF1308" s="12">
        <v>5480.5321821881489</v>
      </c>
      <c r="AG1308" s="44">
        <v>1128.4755203370598</v>
      </c>
      <c r="AH1308" s="45">
        <v>2601.8792459087249</v>
      </c>
      <c r="AI1308" s="12">
        <v>0</v>
      </c>
      <c r="AJ1308" s="12">
        <v>-30.457536166959876</v>
      </c>
      <c r="AK1308" s="12">
        <v>62.396133217587014</v>
      </c>
      <c r="AL1308" s="12">
        <v>115.33386812206244</v>
      </c>
      <c r="AM1308" s="44">
        <v>147.91946518067002</v>
      </c>
      <c r="AN1308" s="45">
        <v>89.999999779790784</v>
      </c>
      <c r="AO1308" s="12">
        <v>0</v>
      </c>
      <c r="AP1308" s="12">
        <v>-2043.9116485955635</v>
      </c>
      <c r="AQ1308" s="12">
        <v>9448.7789191545635</v>
      </c>
      <c r="AR1308" s="12">
        <v>11013.356492362469</v>
      </c>
      <c r="AS1308" s="44">
        <v>8516.2101527891646</v>
      </c>
      <c r="AT1308" s="45">
        <v>7368.7433180415901</v>
      </c>
      <c r="AU1308" s="12">
        <v>0</v>
      </c>
      <c r="AV1308" s="12">
        <v>11403.766142727889</v>
      </c>
      <c r="AW1308" s="12">
        <v>17665.131009766788</v>
      </c>
      <c r="AX1308" s="12">
        <v>14323.010995173594</v>
      </c>
      <c r="AY1308" s="44">
        <v>9198.4234566386967</v>
      </c>
      <c r="AZ1308" s="45">
        <v>8253.3785882476532</v>
      </c>
      <c r="BA1308" s="12">
        <v>0</v>
      </c>
      <c r="BB1308" s="12">
        <v>8880.4055629536651</v>
      </c>
      <c r="BC1308" s="12">
        <v>11006.152246289032</v>
      </c>
      <c r="BD1308" s="12">
        <v>8668.2795134609933</v>
      </c>
      <c r="BE1308" s="44">
        <v>7560.0501300575443</v>
      </c>
      <c r="BF1308" s="45">
        <v>7368.7433280415908</v>
      </c>
      <c r="BG1308" s="12">
        <v>0</v>
      </c>
      <c r="BH1308" s="12">
        <v>17827.779897772209</v>
      </c>
      <c r="BI1308" s="12">
        <v>14686.640196878878</v>
      </c>
      <c r="BJ1308" s="12">
        <v>9369.5428199425969</v>
      </c>
      <c r="BK1308" s="44">
        <v>8599.0779711882224</v>
      </c>
      <c r="BL1308" s="45">
        <v>5651.4993423389278</v>
      </c>
      <c r="BM1308" s="12">
        <v>0</v>
      </c>
      <c r="BN1308" s="12">
        <v>0</v>
      </c>
      <c r="BO1308" s="12">
        <v>92.85366938454689</v>
      </c>
      <c r="BP1308" s="12">
        <v>52.937734904475427</v>
      </c>
      <c r="BQ1308" s="48">
        <v>32.585597058607576</v>
      </c>
      <c r="BR1308" s="49">
        <v>57.919465400879233</v>
      </c>
      <c r="BS1308" s="13">
        <v>0</v>
      </c>
      <c r="BT1308" s="12">
        <v>212.43565885273259</v>
      </c>
      <c r="BV1308" s="14">
        <f>Таблица1[[#This Row],[Lкан_леб,мм]]</f>
        <v>58117.564341147263</v>
      </c>
      <c r="BW1308" s="50">
        <f>Таблица1[[#This Row],[угол обхв4]]+Таблица1[[#This Row],[Lдуг 3,мм]]</f>
        <v>12673.147172803976</v>
      </c>
      <c r="BX1308" s="54">
        <f>Таблица1[[#This Row],[угол обхв5]]+Таблица1[[#This Row],[Y5, мм]]</f>
        <v>58778.770060501251</v>
      </c>
      <c r="BY1308" s="14">
        <f>Таблица1[[#This Row],[угол обхв6]]+Таблица1[[#This Row],[Lдуг 4,мм]]</f>
        <v>16034.221287209602</v>
      </c>
      <c r="BZ1308" s="14">
        <f>Таблица1[[#This Row],[Т1]]+Таблица1[[#This Row],[X6, мм]]</f>
        <v>59155.73667173471</v>
      </c>
      <c r="CA1308" s="14">
        <f>Таблица1[[#This Row],[Т2]]+Таблица1[[#This Row],[Lдуг 5,мм]]</f>
        <v>21514.75346939775</v>
      </c>
      <c r="CB1308" s="14">
        <f>Таблица1[[#This Row],[Т3]]+Таблица1[[#This Row],[Y6, мм]]</f>
        <v>59387.776862354272</v>
      </c>
      <c r="CC1308" s="14">
        <f>Таблица1[[#This Row],[Т4]]+Таблица1[[#This Row],[Lдуг 6,мм]]</f>
        <v>22643.228989734809</v>
      </c>
      <c r="CD1308" s="14">
        <f>Таблица1[[#This Row],[Т5]]+Таблица1[[#This Row],[Lдуг 1,мм]]</f>
        <v>59800.218094228308</v>
      </c>
      <c r="CE1308" s="14">
        <f>Таблица1[[#This Row],[Т6]]+Таблица1[[#This Row],[Lпрям1, мм]]</f>
        <v>25245.108235643533</v>
      </c>
      <c r="CF1308" s="15">
        <f>Таблица1[[#This Row],[Т7]]+Таблица1[[#This Row],[Lдуг 2,мм]]</f>
        <v>59800.218094228308</v>
      </c>
      <c r="CG1308" s="14">
        <f>Таблица1[[#This Row],[Т8]]+Таблица1[[#This Row],[Lпрям2, мм]]</f>
        <v>25245.108235643533</v>
      </c>
      <c r="CH1308" s="14">
        <f>Таблица1[[#This Row],[Т9]]-Таблица1[[#This Row],[Т9]]</f>
        <v>0</v>
      </c>
      <c r="CI1308" s="50">
        <f>Таблица1[[#This Row],[Т9]]-Таблица1[[#This Row],[Т8]]</f>
        <v>34555.109858584779</v>
      </c>
      <c r="CJ1308" s="54">
        <f>Таблица1[[#This Row],[Т9]]-Таблица1[[#This Row],[Т7]]</f>
        <v>0</v>
      </c>
      <c r="CK1308" s="14">
        <f>Таблица1[[#This Row],[Т9]]-Таблица1[[#This Row],[Т6]]</f>
        <v>37156.989104493499</v>
      </c>
      <c r="CL1308" s="14">
        <f>Таблица1[[#This Row],[Т9]]-Таблица1[[#This Row],[Т5]]</f>
        <v>412.44123187403602</v>
      </c>
      <c r="CM1308" s="14">
        <f>Таблица1[[#This Row],[Т9]]-Таблица1[[#This Row],[Т4]]</f>
        <v>38285.464624830558</v>
      </c>
      <c r="CN1308" s="14">
        <f>Таблица1[[#This Row],[Т9]]-Таблица1[[#This Row],[Т3]]</f>
        <v>644.48142249359807</v>
      </c>
      <c r="CO1308" s="14">
        <f>Таблица1[[#This Row],[Т9]]-Таблица1[[#This Row],[Т2]]</f>
        <v>43765.996807018702</v>
      </c>
      <c r="CP1308" s="14">
        <f>Таблица1[[#This Row],[Т9]]-Таблица1[[#This Row],[Т1]]</f>
        <v>1021.4480337270579</v>
      </c>
      <c r="CQ1308" s="14">
        <f>Таблица1[[#This Row],[Т9]]-Таблица1[[#This Row],[угол обхв6]]</f>
        <v>47127.070921424332</v>
      </c>
      <c r="CR1308" s="14">
        <f>Таблица1[[#This Row],[Т9]]-Таблица1[[#This Row],[угол обхв5]]</f>
        <v>1682.6537530810456</v>
      </c>
      <c r="CS1308" s="14">
        <f>Таблица1[[#This Row],[Т9]]-Таблица1[[#This Row],[угол обхв4]]</f>
        <v>59800.218094228308</v>
      </c>
      <c r="CT1308" s="14">
        <f>Таблица1[[#This Row],[Lкан_прям, мм]]+Таблица1[[#This Row],[Lкан_дуг, мм]]+Таблица1[[#This Row],[Lкан_леб,мм]]</f>
        <v>85045.326329871838</v>
      </c>
      <c r="CU1308" s="16">
        <f>Таблица1[[#This Row],[Lкан_леб,мм]]</f>
        <v>58117.564341147263</v>
      </c>
      <c r="CV1308" s="14">
        <f>2534431-(Таблица1[[#This Row],[Т23]]+Таблица1[[#This Row],[угол обхв3]])</f>
        <v>2449173.2380112754</v>
      </c>
      <c r="CW1308" s="50">
        <f>SUM(X1308:AC1308,AD1308:AI1308)-Таблица1[[#This Row],[lподв_min, мм]]</f>
        <v>24325.882741247751</v>
      </c>
      <c r="CX1308" s="17">
        <f>CW1747-Таблица1[[#This Row],[Суммарная длина каната]]</f>
        <v>-2426069.1550327037</v>
      </c>
    </row>
    <row r="1309" spans="1:102" x14ac:dyDescent="0.25">
      <c r="A1309" s="21">
        <v>1308</v>
      </c>
      <c r="B1309" s="10">
        <v>32.721020408163263</v>
      </c>
      <c r="C1309" s="10">
        <v>42.568571428571424</v>
      </c>
      <c r="D1309" s="11">
        <v>8159.304329365712</v>
      </c>
      <c r="E1309" s="11">
        <v>8185.2202615896322</v>
      </c>
      <c r="F1309" s="11">
        <v>7395.2940038208617</v>
      </c>
      <c r="G1309" s="11">
        <v>8661.8513793954808</v>
      </c>
      <c r="H1309" s="11">
        <v>7751.3038393657116</v>
      </c>
      <c r="I1309" s="11">
        <v>5534.5203778958557</v>
      </c>
      <c r="J1309" s="11">
        <v>2650.6998836937773</v>
      </c>
      <c r="K1309" s="11">
        <v>25283.334622168208</v>
      </c>
      <c r="L1309" s="11">
        <v>1644.4273665563624</v>
      </c>
      <c r="M1309" s="11">
        <v>58117.564341147263</v>
      </c>
      <c r="N1309" s="11">
        <v>9087.2206165721254</v>
      </c>
      <c r="O1309" s="11">
        <v>17476.081826130077</v>
      </c>
      <c r="P1309" s="43">
        <v>10731.598921927</v>
      </c>
      <c r="Q1309" s="11">
        <v>14556.880683259948</v>
      </c>
      <c r="R1309" s="11">
        <v>8621.0602823859572</v>
      </c>
      <c r="S1309" s="11">
        <v>9499.0293953112559</v>
      </c>
      <c r="T1309" s="11">
        <v>8159.304329365712</v>
      </c>
      <c r="U1309" s="11">
        <v>8185.2202615896322</v>
      </c>
      <c r="V1309" s="11">
        <v>7326.9062698743119</v>
      </c>
      <c r="W1309" s="11">
        <v>8539.1969141459176</v>
      </c>
      <c r="X1309" s="12">
        <v>0</v>
      </c>
      <c r="Y1309" s="12">
        <v>648.46934487176839</v>
      </c>
      <c r="Z1309" s="12">
        <v>370.58979246778034</v>
      </c>
      <c r="AA1309" s="44">
        <v>232.04019061955887</v>
      </c>
      <c r="AB1309" s="45">
        <v>393.32803859725493</v>
      </c>
      <c r="AC1309" s="12">
        <v>0</v>
      </c>
      <c r="AD1309" s="12">
        <v>12673.147172803976</v>
      </c>
      <c r="AE1309" s="12">
        <v>3350.4798646844647</v>
      </c>
      <c r="AF1309" s="12">
        <v>5480.5321821881489</v>
      </c>
      <c r="AG1309" s="44">
        <v>1128.4755203370594</v>
      </c>
      <c r="AH1309" s="45">
        <v>2650.6998821545585</v>
      </c>
      <c r="AI1309" s="12">
        <v>0</v>
      </c>
      <c r="AJ1309" s="12">
        <v>-30.457536166959876</v>
      </c>
      <c r="AK1309" s="12">
        <v>60.607553550603313</v>
      </c>
      <c r="AL1309" s="12">
        <v>112.64978648940938</v>
      </c>
      <c r="AM1309" s="44">
        <v>145.23538354801684</v>
      </c>
      <c r="AN1309" s="45">
        <v>89.999999783846604</v>
      </c>
      <c r="AO1309" s="12">
        <v>0</v>
      </c>
      <c r="AP1309" s="12">
        <v>-2043.9116485955635</v>
      </c>
      <c r="AQ1309" s="12">
        <v>9442.7022533504969</v>
      </c>
      <c r="AR1309" s="12">
        <v>11108.132305343637</v>
      </c>
      <c r="AS1309" s="44">
        <v>8853.7044733748862</v>
      </c>
      <c r="AT1309" s="45">
        <v>7751.304329365712</v>
      </c>
      <c r="AU1309" s="12">
        <v>0</v>
      </c>
      <c r="AV1309" s="12">
        <v>11403.766142727889</v>
      </c>
      <c r="AW1309" s="12">
        <v>17676.323694662533</v>
      </c>
      <c r="AX1309" s="12">
        <v>14399.760948112449</v>
      </c>
      <c r="AY1309" s="44">
        <v>9163.8567824695947</v>
      </c>
      <c r="AZ1309" s="45">
        <v>8185.2202600504161</v>
      </c>
      <c r="BA1309" s="12">
        <v>0</v>
      </c>
      <c r="BB1309" s="12">
        <v>8880.4055629536651</v>
      </c>
      <c r="BC1309" s="12">
        <v>11087.080558705371</v>
      </c>
      <c r="BD1309" s="12">
        <v>8997.5936658025948</v>
      </c>
      <c r="BE1309" s="44">
        <v>7926.6601383767829</v>
      </c>
      <c r="BF1309" s="45">
        <v>7751.3043393657117</v>
      </c>
      <c r="BG1309" s="12">
        <v>0</v>
      </c>
      <c r="BH1309" s="12">
        <v>17827.779897772209</v>
      </c>
      <c r="BI1309" s="12">
        <v>14757.122551792405</v>
      </c>
      <c r="BJ1309" s="12">
        <v>9341.9096601637575</v>
      </c>
      <c r="BK1309" s="44">
        <v>8520.3928744312943</v>
      </c>
      <c r="BL1309" s="45">
        <v>5534.5203778958576</v>
      </c>
      <c r="BM1309" s="12">
        <v>0</v>
      </c>
      <c r="BN1309" s="12">
        <v>0</v>
      </c>
      <c r="BO1309" s="12">
        <v>91.065089717563197</v>
      </c>
      <c r="BP1309" s="12">
        <v>52.042232938806073</v>
      </c>
      <c r="BQ1309" s="48">
        <v>32.585597058607448</v>
      </c>
      <c r="BR1309" s="49">
        <v>55.23538376417023</v>
      </c>
      <c r="BS1309" s="13">
        <v>0</v>
      </c>
      <c r="BT1309" s="12">
        <v>212.43565885273259</v>
      </c>
      <c r="BV1309" s="14">
        <f>Таблица1[[#This Row],[Lкан_леб,мм]]</f>
        <v>58117.564341147263</v>
      </c>
      <c r="BW1309" s="50">
        <f>Таблица1[[#This Row],[угол обхв4]]+Таблица1[[#This Row],[Lдуг 3,мм]]</f>
        <v>12673.147172803976</v>
      </c>
      <c r="BX1309" s="54">
        <f>Таблица1[[#This Row],[угол обхв5]]+Таблица1[[#This Row],[Y5, мм]]</f>
        <v>58766.033686019029</v>
      </c>
      <c r="BY1309" s="14">
        <f>Таблица1[[#This Row],[угол обхв6]]+Таблица1[[#This Row],[Lдуг 4,мм]]</f>
        <v>16023.627037488441</v>
      </c>
      <c r="BZ1309" s="14">
        <f>Таблица1[[#This Row],[Т1]]+Таблица1[[#This Row],[X6, мм]]</f>
        <v>59136.623478486807</v>
      </c>
      <c r="CA1309" s="14">
        <f>Таблица1[[#This Row],[Т2]]+Таблица1[[#This Row],[Lдуг 5,мм]]</f>
        <v>21504.159219676589</v>
      </c>
      <c r="CB1309" s="14">
        <f>Таблица1[[#This Row],[Т3]]+Таблица1[[#This Row],[Y6, мм]]</f>
        <v>59368.663669106369</v>
      </c>
      <c r="CC1309" s="14">
        <f>Таблица1[[#This Row],[Т4]]+Таблица1[[#This Row],[Lдуг 6,мм]]</f>
        <v>22632.634740013647</v>
      </c>
      <c r="CD1309" s="14">
        <f>Таблица1[[#This Row],[Т5]]+Таблица1[[#This Row],[Lдуг 1,мм]]</f>
        <v>59761.991707703623</v>
      </c>
      <c r="CE1309" s="14">
        <f>Таблица1[[#This Row],[Т6]]+Таблица1[[#This Row],[Lпрям1, мм]]</f>
        <v>25283.334622168208</v>
      </c>
      <c r="CF1309" s="15">
        <f>Таблица1[[#This Row],[Т7]]+Таблица1[[#This Row],[Lдуг 2,мм]]</f>
        <v>59761.991707703623</v>
      </c>
      <c r="CG1309" s="14">
        <f>Таблица1[[#This Row],[Т8]]+Таблица1[[#This Row],[Lпрям2, мм]]</f>
        <v>25283.334622168208</v>
      </c>
      <c r="CH1309" s="14">
        <f>Таблица1[[#This Row],[Т9]]-Таблица1[[#This Row],[Т9]]</f>
        <v>0</v>
      </c>
      <c r="CI1309" s="50">
        <f>Таблица1[[#This Row],[Т9]]-Таблица1[[#This Row],[Т8]]</f>
        <v>34478.657085535415</v>
      </c>
      <c r="CJ1309" s="54">
        <f>Таблица1[[#This Row],[Т9]]-Таблица1[[#This Row],[Т7]]</f>
        <v>0</v>
      </c>
      <c r="CK1309" s="14">
        <f>Таблица1[[#This Row],[Т9]]-Таблица1[[#This Row],[Т6]]</f>
        <v>37129.356967689979</v>
      </c>
      <c r="CL1309" s="14">
        <f>Таблица1[[#This Row],[Т9]]-Таблица1[[#This Row],[Т5]]</f>
        <v>393.32803859725391</v>
      </c>
      <c r="CM1309" s="14">
        <f>Таблица1[[#This Row],[Т9]]-Таблица1[[#This Row],[Т4]]</f>
        <v>38257.832488027037</v>
      </c>
      <c r="CN1309" s="14">
        <f>Таблица1[[#This Row],[Т9]]-Таблица1[[#This Row],[Т3]]</f>
        <v>625.36822921681596</v>
      </c>
      <c r="CO1309" s="14">
        <f>Таблица1[[#This Row],[Т9]]-Таблица1[[#This Row],[Т2]]</f>
        <v>43738.364670215182</v>
      </c>
      <c r="CP1309" s="14">
        <f>Таблица1[[#This Row],[Т9]]-Таблица1[[#This Row],[Т1]]</f>
        <v>995.9580216845934</v>
      </c>
      <c r="CQ1309" s="14">
        <f>Таблица1[[#This Row],[Т9]]-Таблица1[[#This Row],[угол обхв6]]</f>
        <v>47088.844534899647</v>
      </c>
      <c r="CR1309" s="14">
        <f>Таблица1[[#This Row],[Т9]]-Таблица1[[#This Row],[угол обхв5]]</f>
        <v>1644.4273665563596</v>
      </c>
      <c r="CS1309" s="14">
        <f>Таблица1[[#This Row],[Т9]]-Таблица1[[#This Row],[угол обхв4]]</f>
        <v>59761.991707703623</v>
      </c>
      <c r="CT1309" s="14">
        <f>Таблица1[[#This Row],[Lкан_прям, мм]]+Таблица1[[#This Row],[Lкан_дуг, мм]]+Таблица1[[#This Row],[Lкан_леб,мм]]</f>
        <v>85045.326329871838</v>
      </c>
      <c r="CU1309" s="16">
        <f>Таблица1[[#This Row],[Lкан_леб,мм]]</f>
        <v>58117.564341147263</v>
      </c>
      <c r="CV1309" s="14">
        <f>2534431-(Таблица1[[#This Row],[Т23]]+Таблица1[[#This Row],[угол обхв3]])</f>
        <v>2449173.2380112754</v>
      </c>
      <c r="CW1309" s="50">
        <f>SUM(X1309:AC1309,AD1309:AI1309)-Таблица1[[#This Row],[lподв_min, мм]]</f>
        <v>24277.062105030789</v>
      </c>
      <c r="CX1309" s="17">
        <f>CW1748-Таблица1[[#This Row],[Суммарная длина каната]]</f>
        <v>-2426112.7134997686</v>
      </c>
    </row>
    <row r="1310" spans="1:102" x14ac:dyDescent="0.25">
      <c r="A1310" s="21">
        <v>1309</v>
      </c>
      <c r="B1310" s="10">
        <v>32.721020408163263</v>
      </c>
      <c r="C1310" s="10">
        <v>45.252653061224485</v>
      </c>
      <c r="D1310" s="11">
        <v>8544.6374236869906</v>
      </c>
      <c r="E1310" s="11">
        <v>8135.0516308259857</v>
      </c>
      <c r="F1310" s="11">
        <v>7759.1451506479316</v>
      </c>
      <c r="G1310" s="11">
        <v>8575.3820624292657</v>
      </c>
      <c r="H1310" s="11">
        <v>8136.6369336869921</v>
      </c>
      <c r="I1310" s="11">
        <v>5433.8978408456896</v>
      </c>
      <c r="J1310" s="11">
        <v>2701.1537899802961</v>
      </c>
      <c r="K1310" s="11">
        <v>25321.561008692755</v>
      </c>
      <c r="L1310" s="11">
        <v>1606.2009800318181</v>
      </c>
      <c r="M1310" s="11">
        <v>58117.564341147263</v>
      </c>
      <c r="N1310" s="11">
        <v>9087.2206165721254</v>
      </c>
      <c r="O1310" s="11">
        <v>17476.081826130077</v>
      </c>
      <c r="P1310" s="43">
        <v>10815.731977293783</v>
      </c>
      <c r="Q1310" s="11">
        <v>14620.179657979928</v>
      </c>
      <c r="R1310" s="11">
        <v>8944.3625201217183</v>
      </c>
      <c r="S1310" s="11">
        <v>9469.0429528668174</v>
      </c>
      <c r="T1310" s="11">
        <v>8544.6374236869906</v>
      </c>
      <c r="U1310" s="11">
        <v>8135.0516308259857</v>
      </c>
      <c r="V1310" s="11">
        <v>7696.5762205433994</v>
      </c>
      <c r="W1310" s="11">
        <v>8449.6596340977467</v>
      </c>
      <c r="X1310" s="12">
        <v>0</v>
      </c>
      <c r="Y1310" s="12">
        <v>635.71123157705597</v>
      </c>
      <c r="Z1310" s="12">
        <v>364.23471251459557</v>
      </c>
      <c r="AA1310" s="44">
        <v>232.04019061955887</v>
      </c>
      <c r="AB1310" s="45">
        <v>374.21484532060748</v>
      </c>
      <c r="AC1310" s="12">
        <v>0</v>
      </c>
      <c r="AD1310" s="12">
        <v>12673.147172803976</v>
      </c>
      <c r="AE1310" s="12">
        <v>3338.2523448937391</v>
      </c>
      <c r="AF1310" s="12">
        <v>5480.5321821881507</v>
      </c>
      <c r="AG1310" s="44">
        <v>1128.4755203370612</v>
      </c>
      <c r="AH1310" s="45">
        <v>2701.1537884698278</v>
      </c>
      <c r="AI1310" s="12">
        <v>0</v>
      </c>
      <c r="AJ1310" s="12">
        <v>-30.457536166959876</v>
      </c>
      <c r="AK1310" s="12">
        <v>58.815921084091634</v>
      </c>
      <c r="AL1310" s="12">
        <v>109.96570485675633</v>
      </c>
      <c r="AM1310" s="44">
        <v>142.55130191536378</v>
      </c>
      <c r="AN1310" s="45">
        <v>89.999999787884036</v>
      </c>
      <c r="AO1310" s="12">
        <v>0</v>
      </c>
      <c r="AP1310" s="12">
        <v>-2043.9116485955635</v>
      </c>
      <c r="AQ1310" s="12">
        <v>9436.2679515908785</v>
      </c>
      <c r="AR1310" s="12">
        <v>11199.210023917905</v>
      </c>
      <c r="AS1310" s="44">
        <v>9192.4472573510157</v>
      </c>
      <c r="AT1310" s="45">
        <v>8136.6374236869915</v>
      </c>
      <c r="AU1310" s="12">
        <v>0</v>
      </c>
      <c r="AV1310" s="12">
        <v>11403.766142727889</v>
      </c>
      <c r="AW1310" s="12">
        <v>17687.339862465516</v>
      </c>
      <c r="AX1310" s="12">
        <v>14480.864950366742</v>
      </c>
      <c r="AY1310" s="44">
        <v>9145.1325282833077</v>
      </c>
      <c r="AZ1310" s="45">
        <v>8135.0516293155197</v>
      </c>
      <c r="BA1310" s="12">
        <v>0</v>
      </c>
      <c r="BB1310" s="12">
        <v>8880.4055629536651</v>
      </c>
      <c r="BC1310" s="12">
        <v>11164.779312312536</v>
      </c>
      <c r="BD1310" s="12">
        <v>9327.8405667458392</v>
      </c>
      <c r="BE1310" s="44">
        <v>8296.5526864576932</v>
      </c>
      <c r="BF1310" s="45">
        <v>8136.6374336869922</v>
      </c>
      <c r="BG1310" s="12">
        <v>0</v>
      </c>
      <c r="BH1310" s="12">
        <v>17827.779897772209</v>
      </c>
      <c r="BI1310" s="12">
        <v>14831.437694315371</v>
      </c>
      <c r="BJ1310" s="12">
        <v>9329.728245253631</v>
      </c>
      <c r="BK1310" s="44">
        <v>8458.9620554094963</v>
      </c>
      <c r="BL1310" s="45">
        <v>5433.8978408456915</v>
      </c>
      <c r="BM1310" s="12">
        <v>0</v>
      </c>
      <c r="BN1310" s="12">
        <v>0</v>
      </c>
      <c r="BO1310" s="12">
        <v>89.273457251051511</v>
      </c>
      <c r="BP1310" s="12">
        <v>51.149783772664698</v>
      </c>
      <c r="BQ1310" s="48">
        <v>32.585597058607448</v>
      </c>
      <c r="BR1310" s="49">
        <v>52.551302127479744</v>
      </c>
      <c r="BS1310" s="13">
        <v>0</v>
      </c>
      <c r="BT1310" s="12">
        <v>212.43565885273259</v>
      </c>
      <c r="BV1310" s="14">
        <f>Таблица1[[#This Row],[Lкан_леб,мм]]</f>
        <v>58117.564341147263</v>
      </c>
      <c r="BW1310" s="50">
        <f>Таблица1[[#This Row],[угол обхв4]]+Таблица1[[#This Row],[Lдуг 3,мм]]</f>
        <v>12673.147172803976</v>
      </c>
      <c r="BX1310" s="54">
        <f>Таблица1[[#This Row],[угол обхв5]]+Таблица1[[#This Row],[Y5, мм]]</f>
        <v>58753.27557272432</v>
      </c>
      <c r="BY1310" s="14">
        <f>Таблица1[[#This Row],[угол обхв6]]+Таблица1[[#This Row],[Lдуг 4,мм]]</f>
        <v>16011.399517697715</v>
      </c>
      <c r="BZ1310" s="14">
        <f>Таблица1[[#This Row],[Т1]]+Таблица1[[#This Row],[X6, мм]]</f>
        <v>59117.510285238917</v>
      </c>
      <c r="CA1310" s="14">
        <f>Таблица1[[#This Row],[Т2]]+Таблица1[[#This Row],[Lдуг 5,мм]]</f>
        <v>21491.931699885867</v>
      </c>
      <c r="CB1310" s="14">
        <f>Таблица1[[#This Row],[Т3]]+Таблица1[[#This Row],[Y6, мм]]</f>
        <v>59349.550475858479</v>
      </c>
      <c r="CC1310" s="14">
        <f>Таблица1[[#This Row],[Т4]]+Таблица1[[#This Row],[Lдуг 6,мм]]</f>
        <v>22620.407220222929</v>
      </c>
      <c r="CD1310" s="14">
        <f>Таблица1[[#This Row],[Т5]]+Таблица1[[#This Row],[Lдуг 1,мм]]</f>
        <v>59723.765321179089</v>
      </c>
      <c r="CE1310" s="14">
        <f>Таблица1[[#This Row],[Т6]]+Таблица1[[#This Row],[Lпрям1, мм]]</f>
        <v>25321.561008692755</v>
      </c>
      <c r="CF1310" s="15">
        <f>Таблица1[[#This Row],[Т7]]+Таблица1[[#This Row],[Lдуг 2,мм]]</f>
        <v>59723.765321179089</v>
      </c>
      <c r="CG1310" s="14">
        <f>Таблица1[[#This Row],[Т8]]+Таблица1[[#This Row],[Lпрям2, мм]]</f>
        <v>25321.561008692755</v>
      </c>
      <c r="CH1310" s="14">
        <f>Таблица1[[#This Row],[Т9]]-Таблица1[[#This Row],[Т9]]</f>
        <v>0</v>
      </c>
      <c r="CI1310" s="50">
        <f>Таблица1[[#This Row],[Т9]]-Таблица1[[#This Row],[Т8]]</f>
        <v>34402.204312486334</v>
      </c>
      <c r="CJ1310" s="54">
        <f>Таблица1[[#This Row],[Т9]]-Таблица1[[#This Row],[Т7]]</f>
        <v>0</v>
      </c>
      <c r="CK1310" s="14">
        <f>Таблица1[[#This Row],[Т9]]-Таблица1[[#This Row],[Т6]]</f>
        <v>37103.35810095616</v>
      </c>
      <c r="CL1310" s="14">
        <f>Таблица1[[#This Row],[Т9]]-Таблица1[[#This Row],[Т5]]</f>
        <v>374.21484532061004</v>
      </c>
      <c r="CM1310" s="14">
        <f>Таблица1[[#This Row],[Т9]]-Таблица1[[#This Row],[Т4]]</f>
        <v>38231.833621293219</v>
      </c>
      <c r="CN1310" s="14">
        <f>Таблица1[[#This Row],[Т9]]-Таблица1[[#This Row],[Т3]]</f>
        <v>606.25503594017209</v>
      </c>
      <c r="CO1310" s="14">
        <f>Таблица1[[#This Row],[Т9]]-Таблица1[[#This Row],[Т2]]</f>
        <v>43712.365803481371</v>
      </c>
      <c r="CP1310" s="14">
        <f>Таблица1[[#This Row],[Т9]]-Таблица1[[#This Row],[Т1]]</f>
        <v>970.48974845476914</v>
      </c>
      <c r="CQ1310" s="14">
        <f>Таблица1[[#This Row],[Т9]]-Таблица1[[#This Row],[угол обхв6]]</f>
        <v>47050.618148375113</v>
      </c>
      <c r="CR1310" s="14">
        <f>Таблица1[[#This Row],[Т9]]-Таблица1[[#This Row],[угол обхв5]]</f>
        <v>1606.2009800318265</v>
      </c>
      <c r="CS1310" s="14">
        <f>Таблица1[[#This Row],[Т9]]-Таблица1[[#This Row],[угол обхв4]]</f>
        <v>59723.765321179089</v>
      </c>
      <c r="CT1310" s="14">
        <f>Таблица1[[#This Row],[Lкан_прям, мм]]+Таблица1[[#This Row],[Lкан_дуг, мм]]+Таблица1[[#This Row],[Lкан_леб,мм]]</f>
        <v>85045.326329871838</v>
      </c>
      <c r="CU1310" s="16">
        <f>Таблица1[[#This Row],[Lкан_леб,мм]]</f>
        <v>58117.564341147263</v>
      </c>
      <c r="CV1310" s="14">
        <f>2534431-(Таблица1[[#This Row],[Т23]]+Таблица1[[#This Row],[угол обхв3]])</f>
        <v>2449173.2380112754</v>
      </c>
      <c r="CW1310" s="50">
        <f>SUM(X1310:AC1310,AD1310:AI1310)-Таблица1[[#This Row],[lподв_min, мм]]</f>
        <v>24226.608198744274</v>
      </c>
      <c r="CX1310" s="17">
        <f>CW1749-Таблица1[[#This Row],[Суммарная длина каната]]</f>
        <v>-2426157.3497579596</v>
      </c>
    </row>
    <row r="1311" spans="1:102" x14ac:dyDescent="0.25">
      <c r="A1311" s="21">
        <v>1310</v>
      </c>
      <c r="B1311" s="10">
        <v>32.721020408163263</v>
      </c>
      <c r="C1311" s="10">
        <v>47.936734693877547</v>
      </c>
      <c r="D1311" s="11">
        <v>8931.8971215470792</v>
      </c>
      <c r="E1311" s="11">
        <v>8102.9827751365956</v>
      </c>
      <c r="F1311" s="11">
        <v>8126.6463906162835</v>
      </c>
      <c r="G1311" s="11">
        <v>8506.0463685501163</v>
      </c>
      <c r="H1311" s="11">
        <v>8523.8966315470807</v>
      </c>
      <c r="I1311" s="11">
        <v>5349.7507769266558</v>
      </c>
      <c r="J1311" s="11">
        <v>2753.2319982099398</v>
      </c>
      <c r="K1311" s="11">
        <v>25359.787395217129</v>
      </c>
      <c r="L1311" s="11">
        <v>1567.9745935074525</v>
      </c>
      <c r="M1311" s="11">
        <v>58117.564341147263</v>
      </c>
      <c r="N1311" s="11">
        <v>9087.2206165721254</v>
      </c>
      <c r="O1311" s="11">
        <v>17476.081826130077</v>
      </c>
      <c r="P1311" s="43">
        <v>10896.808509078042</v>
      </c>
      <c r="Q1311" s="11">
        <v>14687.349049817185</v>
      </c>
      <c r="R1311" s="11">
        <v>9268.7143036947655</v>
      </c>
      <c r="S1311" s="11">
        <v>9454.229305496654</v>
      </c>
      <c r="T1311" s="11">
        <v>8931.8971215470792</v>
      </c>
      <c r="U1311" s="11">
        <v>8102.9827751365956</v>
      </c>
      <c r="V1311" s="11">
        <v>8070.0335501096879</v>
      </c>
      <c r="W1311" s="11">
        <v>8377.5318312799118</v>
      </c>
      <c r="X1311" s="12">
        <v>0</v>
      </c>
      <c r="Y1311" s="12">
        <v>622.92800242160899</v>
      </c>
      <c r="Z1311" s="12">
        <v>357.90474842214536</v>
      </c>
      <c r="AA1311" s="44">
        <v>232.04019061955876</v>
      </c>
      <c r="AB1311" s="45">
        <v>355.10165204413931</v>
      </c>
      <c r="AC1311" s="12">
        <v>0</v>
      </c>
      <c r="AD1311" s="12">
        <v>12673.147172803976</v>
      </c>
      <c r="AE1311" s="12">
        <v>3324.4005231599003</v>
      </c>
      <c r="AF1311" s="12">
        <v>5480.5321821881489</v>
      </c>
      <c r="AG1311" s="44">
        <v>1128.4755203370628</v>
      </c>
      <c r="AH1311" s="45">
        <v>2753.2319967280428</v>
      </c>
      <c r="AI1311" s="12">
        <v>0</v>
      </c>
      <c r="AJ1311" s="12">
        <v>-30.457536166959876</v>
      </c>
      <c r="AK1311" s="12">
        <v>57.020761576357089</v>
      </c>
      <c r="AL1311" s="12">
        <v>107.28162322410327</v>
      </c>
      <c r="AM1311" s="44">
        <v>139.86722028271069</v>
      </c>
      <c r="AN1311" s="45">
        <v>89.999999791896286</v>
      </c>
      <c r="AO1311" s="12">
        <v>0</v>
      </c>
      <c r="AP1311" s="12">
        <v>-2043.9116485955635</v>
      </c>
      <c r="AQ1311" s="12">
        <v>9429.4787063567328</v>
      </c>
      <c r="AR1311" s="12">
        <v>11286.389809708287</v>
      </c>
      <c r="AS1311" s="44">
        <v>9531.6952514913501</v>
      </c>
      <c r="AT1311" s="45">
        <v>8523.8971215470792</v>
      </c>
      <c r="AU1311" s="12">
        <v>0</v>
      </c>
      <c r="AV1311" s="12">
        <v>11403.766142727889</v>
      </c>
      <c r="AW1311" s="12">
        <v>17698.170547088597</v>
      </c>
      <c r="AX1311" s="12">
        <v>14566.145047411135</v>
      </c>
      <c r="AY1311" s="44">
        <v>9142.291777943441</v>
      </c>
      <c r="AZ1311" s="45">
        <v>8102.9827736547004</v>
      </c>
      <c r="BA1311" s="12">
        <v>0</v>
      </c>
      <c r="BB1311" s="12">
        <v>8880.4055629536651</v>
      </c>
      <c r="BC1311" s="12">
        <v>11239.06659886265</v>
      </c>
      <c r="BD1311" s="12">
        <v>9658.2956043250124</v>
      </c>
      <c r="BE1311" s="44">
        <v>8668.9161737504965</v>
      </c>
      <c r="BF1311" s="45">
        <v>8523.8971315470808</v>
      </c>
      <c r="BG1311" s="12">
        <v>0</v>
      </c>
      <c r="BH1311" s="12">
        <v>17827.779897772209</v>
      </c>
      <c r="BI1311" s="12">
        <v>14909.437770775705</v>
      </c>
      <c r="BJ1311" s="12">
        <v>9333.0253030906024</v>
      </c>
      <c r="BK1311" s="44">
        <v>8414.9203026898085</v>
      </c>
      <c r="BL1311" s="45">
        <v>5349.7507769266576</v>
      </c>
      <c r="BM1311" s="12">
        <v>0</v>
      </c>
      <c r="BN1311" s="12">
        <v>0</v>
      </c>
      <c r="BO1311" s="12">
        <v>87.478297743316958</v>
      </c>
      <c r="BP1311" s="12">
        <v>50.260861647746182</v>
      </c>
      <c r="BQ1311" s="48">
        <v>32.585597058607433</v>
      </c>
      <c r="BR1311" s="49">
        <v>49.867220490814418</v>
      </c>
      <c r="BS1311" s="13">
        <v>0</v>
      </c>
      <c r="BT1311" s="12">
        <v>212.43565885273259</v>
      </c>
      <c r="BV1311" s="14">
        <f>Таблица1[[#This Row],[Lкан_леб,мм]]</f>
        <v>58117.564341147263</v>
      </c>
      <c r="BW1311" s="50">
        <f>Таблица1[[#This Row],[угол обхв4]]+Таблица1[[#This Row],[Lдуг 3,мм]]</f>
        <v>12673.147172803976</v>
      </c>
      <c r="BX1311" s="54">
        <f>Таблица1[[#This Row],[угол обхв5]]+Таблица1[[#This Row],[Y5, мм]]</f>
        <v>58740.492343568869</v>
      </c>
      <c r="BY1311" s="14">
        <f>Таблица1[[#This Row],[угол обхв6]]+Таблица1[[#This Row],[Lдуг 4,мм]]</f>
        <v>15997.547695963876</v>
      </c>
      <c r="BZ1311" s="14">
        <f>Таблица1[[#This Row],[Т1]]+Таблица1[[#This Row],[X6, мм]]</f>
        <v>59098.397091991013</v>
      </c>
      <c r="CA1311" s="14">
        <f>Таблица1[[#This Row],[Т2]]+Таблица1[[#This Row],[Lдуг 5,мм]]</f>
        <v>21478.079878152024</v>
      </c>
      <c r="CB1311" s="14">
        <f>Таблица1[[#This Row],[Т3]]+Таблица1[[#This Row],[Y6, мм]]</f>
        <v>59330.437282610575</v>
      </c>
      <c r="CC1311" s="14">
        <f>Таблица1[[#This Row],[Т4]]+Таблица1[[#This Row],[Lдуг 6,мм]]</f>
        <v>22606.555398489087</v>
      </c>
      <c r="CD1311" s="14">
        <f>Таблица1[[#This Row],[Т5]]+Таблица1[[#This Row],[Lдуг 1,мм]]</f>
        <v>59685.538934654716</v>
      </c>
      <c r="CE1311" s="14">
        <f>Таблица1[[#This Row],[Т6]]+Таблица1[[#This Row],[Lпрям1, мм]]</f>
        <v>25359.787395217129</v>
      </c>
      <c r="CF1311" s="15">
        <f>Таблица1[[#This Row],[Т7]]+Таблица1[[#This Row],[Lдуг 2,мм]]</f>
        <v>59685.538934654716</v>
      </c>
      <c r="CG1311" s="14">
        <f>Таблица1[[#This Row],[Т8]]+Таблица1[[#This Row],[Lпрям2, мм]]</f>
        <v>25359.787395217129</v>
      </c>
      <c r="CH1311" s="14">
        <f>Таблица1[[#This Row],[Т9]]-Таблица1[[#This Row],[Т9]]</f>
        <v>0</v>
      </c>
      <c r="CI1311" s="50">
        <f>Таблица1[[#This Row],[Т9]]-Таблица1[[#This Row],[Т8]]</f>
        <v>34325.751539437588</v>
      </c>
      <c r="CJ1311" s="54">
        <f>Таблица1[[#This Row],[Т9]]-Таблица1[[#This Row],[Т7]]</f>
        <v>0</v>
      </c>
      <c r="CK1311" s="14">
        <f>Таблица1[[#This Row],[Т9]]-Таблица1[[#This Row],[Т6]]</f>
        <v>37078.98353616563</v>
      </c>
      <c r="CL1311" s="14">
        <f>Таблица1[[#This Row],[Т9]]-Таблица1[[#This Row],[Т5]]</f>
        <v>355.10165204414079</v>
      </c>
      <c r="CM1311" s="14">
        <f>Таблица1[[#This Row],[Т9]]-Таблица1[[#This Row],[Т4]]</f>
        <v>38207.459056502688</v>
      </c>
      <c r="CN1311" s="14">
        <f>Таблица1[[#This Row],[Т9]]-Таблица1[[#This Row],[Т3]]</f>
        <v>587.14184266370285</v>
      </c>
      <c r="CO1311" s="14">
        <f>Таблица1[[#This Row],[Т9]]-Таблица1[[#This Row],[Т2]]</f>
        <v>43687.99123869084</v>
      </c>
      <c r="CP1311" s="14">
        <f>Таблица1[[#This Row],[Т9]]-Таблица1[[#This Row],[Т1]]</f>
        <v>945.04659108584747</v>
      </c>
      <c r="CQ1311" s="14">
        <f>Таблица1[[#This Row],[Т9]]-Таблица1[[#This Row],[угол обхв6]]</f>
        <v>47012.39176185074</v>
      </c>
      <c r="CR1311" s="14">
        <f>Таблица1[[#This Row],[Т9]]-Таблица1[[#This Row],[угол обхв5]]</f>
        <v>1567.9745935074534</v>
      </c>
      <c r="CS1311" s="14">
        <f>Таблица1[[#This Row],[Т9]]-Таблица1[[#This Row],[угол обхв4]]</f>
        <v>59685.538934654716</v>
      </c>
      <c r="CT1311" s="14">
        <f>Таблица1[[#This Row],[Lкан_прям, мм]]+Таблица1[[#This Row],[Lкан_дуг, мм]]+Таблица1[[#This Row],[Lкан_леб,мм]]</f>
        <v>85045.326329871838</v>
      </c>
      <c r="CU1311" s="16">
        <f>Таблица1[[#This Row],[Lкан_леб,мм]]</f>
        <v>58117.564341147263</v>
      </c>
      <c r="CV1311" s="14">
        <f>2534431-(Таблица1[[#This Row],[Т23]]+Таблица1[[#This Row],[угол обхв3]])</f>
        <v>2449173.2380112754</v>
      </c>
      <c r="CW1311" s="50">
        <f>SUM(X1311:AC1311,AD1311:AI1311)-Таблица1[[#This Row],[lподв_min, мм]]</f>
        <v>24174.529990514642</v>
      </c>
      <c r="CX1311" s="17">
        <f>CW1750-Таблица1[[#This Row],[Суммарная длина каната]]</f>
        <v>-2426203.0188657837</v>
      </c>
    </row>
    <row r="1312" spans="1:102" x14ac:dyDescent="0.25">
      <c r="A1312" s="21">
        <v>1311</v>
      </c>
      <c r="B1312" s="10">
        <v>32.721020408163263</v>
      </c>
      <c r="C1312" s="10">
        <v>50.620816326530601</v>
      </c>
      <c r="D1312" s="11">
        <v>9320.233716226212</v>
      </c>
      <c r="E1312" s="11">
        <v>8089.0840584718653</v>
      </c>
      <c r="F1312" s="11">
        <v>8496.9913700700945</v>
      </c>
      <c r="G1312" s="11">
        <v>8453.9964308235994</v>
      </c>
      <c r="H1312" s="11">
        <v>8912.2332262262134</v>
      </c>
      <c r="I1312" s="11">
        <v>5282.1597498830188</v>
      </c>
      <c r="J1312" s="11">
        <v>2806.9243085888465</v>
      </c>
      <c r="K1312" s="11">
        <v>25398.013781741269</v>
      </c>
      <c r="L1312" s="11">
        <v>1529.7482069833125</v>
      </c>
      <c r="M1312" s="11">
        <v>58117.564341147263</v>
      </c>
      <c r="N1312" s="11">
        <v>9087.2206165721254</v>
      </c>
      <c r="O1312" s="11">
        <v>17476.081826130077</v>
      </c>
      <c r="P1312" s="43">
        <v>10974.650623028831</v>
      </c>
      <c r="Q1312" s="11">
        <v>14758.24147890255</v>
      </c>
      <c r="R1312" s="11">
        <v>9593.4039559241501</v>
      </c>
      <c r="S1312" s="11">
        <v>9454.6209565977897</v>
      </c>
      <c r="T1312" s="11">
        <v>9320.233716226212</v>
      </c>
      <c r="U1312" s="11">
        <v>8089.0840584718653</v>
      </c>
      <c r="V1312" s="11">
        <v>8446.4588363502353</v>
      </c>
      <c r="W1312" s="11">
        <v>8322.9717650699677</v>
      </c>
      <c r="X1312" s="12">
        <v>0</v>
      </c>
      <c r="Y1312" s="12">
        <v>610.11618412745372</v>
      </c>
      <c r="Z1312" s="12">
        <v>351.60337346840362</v>
      </c>
      <c r="AA1312" s="44">
        <v>232.04019061955887</v>
      </c>
      <c r="AB1312" s="45">
        <v>335.98845876789602</v>
      </c>
      <c r="AC1312" s="12">
        <v>0</v>
      </c>
      <c r="AD1312" s="12">
        <v>12673.147172803976</v>
      </c>
      <c r="AE1312" s="12">
        <v>3308.9345992767844</v>
      </c>
      <c r="AF1312" s="12">
        <v>5480.5321821881489</v>
      </c>
      <c r="AG1312" s="44">
        <v>1128.4755203370607</v>
      </c>
      <c r="AH1312" s="45">
        <v>2806.9243071352962</v>
      </c>
      <c r="AI1312" s="12">
        <v>0</v>
      </c>
      <c r="AJ1312" s="12">
        <v>-30.457536166959876</v>
      </c>
      <c r="AK1312" s="12">
        <v>55.221587272083568</v>
      </c>
      <c r="AL1312" s="12">
        <v>104.59754159145022</v>
      </c>
      <c r="AM1312" s="44">
        <v>137.18313865005769</v>
      </c>
      <c r="AN1312" s="45">
        <v>89.999999795876988</v>
      </c>
      <c r="AO1312" s="12">
        <v>0</v>
      </c>
      <c r="AP1312" s="12">
        <v>-2043.9116485955635</v>
      </c>
      <c r="AQ1312" s="12">
        <v>9422.3372012006621</v>
      </c>
      <c r="AR1312" s="12">
        <v>11369.480376995605</v>
      </c>
      <c r="AS1312" s="44">
        <v>9870.7040940616789</v>
      </c>
      <c r="AT1312" s="45">
        <v>8912.233716226212</v>
      </c>
      <c r="AU1312" s="12">
        <v>0</v>
      </c>
      <c r="AV1312" s="12">
        <v>11403.766142727889</v>
      </c>
      <c r="AW1312" s="12">
        <v>17708.806716734638</v>
      </c>
      <c r="AX1312" s="12">
        <v>14655.4141217327</v>
      </c>
      <c r="AY1312" s="44">
        <v>9155.3407644886101</v>
      </c>
      <c r="AZ1312" s="45">
        <v>8089.0840570183163</v>
      </c>
      <c r="BA1312" s="12">
        <v>0</v>
      </c>
      <c r="BB1312" s="12">
        <v>8880.4055629536651</v>
      </c>
      <c r="BC1312" s="12">
        <v>11309.767207657367</v>
      </c>
      <c r="BD1312" s="12">
        <v>9988.2337098909247</v>
      </c>
      <c r="BE1312" s="44">
        <v>9042.9335780886831</v>
      </c>
      <c r="BF1312" s="45">
        <v>8912.2337262262135</v>
      </c>
      <c r="BG1312" s="12">
        <v>0</v>
      </c>
      <c r="BH1312" s="12">
        <v>17827.779897772209</v>
      </c>
      <c r="BI1312" s="12">
        <v>14990.966369507109</v>
      </c>
      <c r="BJ1312" s="12">
        <v>9351.7935994279414</v>
      </c>
      <c r="BK1312" s="44">
        <v>8388.364250581044</v>
      </c>
      <c r="BL1312" s="45">
        <v>5282.1597498830206</v>
      </c>
      <c r="BM1312" s="12">
        <v>0</v>
      </c>
      <c r="BN1312" s="12">
        <v>0</v>
      </c>
      <c r="BO1312" s="12">
        <v>85.679123439043437</v>
      </c>
      <c r="BP1312" s="12">
        <v>49.375954319366656</v>
      </c>
      <c r="BQ1312" s="48">
        <v>32.585597058607448</v>
      </c>
      <c r="BR1312" s="49">
        <v>47.18313885418069</v>
      </c>
      <c r="BS1312" s="13">
        <v>0</v>
      </c>
      <c r="BT1312" s="12">
        <v>212.43565885273259</v>
      </c>
      <c r="BV1312" s="14">
        <f>Таблица1[[#This Row],[Lкан_леб,мм]]</f>
        <v>58117.564341147263</v>
      </c>
      <c r="BW1312" s="50">
        <f>Таблица1[[#This Row],[угол обхв4]]+Таблица1[[#This Row],[Lдуг 3,мм]]</f>
        <v>12673.147172803976</v>
      </c>
      <c r="BX1312" s="54">
        <f>Таблица1[[#This Row],[угол обхв5]]+Таблица1[[#This Row],[Y5, мм]]</f>
        <v>58727.680525274714</v>
      </c>
      <c r="BY1312" s="14">
        <f>Таблица1[[#This Row],[угол обхв6]]+Таблица1[[#This Row],[Lдуг 4,мм]]</f>
        <v>15982.081772080761</v>
      </c>
      <c r="BZ1312" s="14">
        <f>Таблица1[[#This Row],[Т1]]+Таблица1[[#This Row],[X6, мм]]</f>
        <v>59079.283898743117</v>
      </c>
      <c r="CA1312" s="14">
        <f>Таблица1[[#This Row],[Т2]]+Таблица1[[#This Row],[Lдуг 5,мм]]</f>
        <v>21462.613954268909</v>
      </c>
      <c r="CB1312" s="14">
        <f>Таблица1[[#This Row],[Т3]]+Таблица1[[#This Row],[Y6, мм]]</f>
        <v>59311.324089362679</v>
      </c>
      <c r="CC1312" s="14">
        <f>Таблица1[[#This Row],[Т4]]+Таблица1[[#This Row],[Lдуг 6,мм]]</f>
        <v>22591.089474605971</v>
      </c>
      <c r="CD1312" s="14">
        <f>Таблица1[[#This Row],[Т5]]+Таблица1[[#This Row],[Lдуг 1,мм]]</f>
        <v>59647.312548130576</v>
      </c>
      <c r="CE1312" s="14">
        <f>Таблица1[[#This Row],[Т6]]+Таблица1[[#This Row],[Lпрям1, мм]]</f>
        <v>25398.013781741269</v>
      </c>
      <c r="CF1312" s="15">
        <f>Таблица1[[#This Row],[Т7]]+Таблица1[[#This Row],[Lдуг 2,мм]]</f>
        <v>59647.312548130576</v>
      </c>
      <c r="CG1312" s="14">
        <f>Таблица1[[#This Row],[Т8]]+Таблица1[[#This Row],[Lпрям2, мм]]</f>
        <v>25398.013781741269</v>
      </c>
      <c r="CH1312" s="14">
        <f>Таблица1[[#This Row],[Т9]]-Таблица1[[#This Row],[Т9]]</f>
        <v>0</v>
      </c>
      <c r="CI1312" s="50">
        <f>Таблица1[[#This Row],[Т9]]-Таблица1[[#This Row],[Т8]]</f>
        <v>34249.298766389307</v>
      </c>
      <c r="CJ1312" s="54">
        <f>Таблица1[[#This Row],[Т9]]-Таблица1[[#This Row],[Т7]]</f>
        <v>0</v>
      </c>
      <c r="CK1312" s="14">
        <f>Таблица1[[#This Row],[Т9]]-Таблица1[[#This Row],[Т6]]</f>
        <v>37056.223073524605</v>
      </c>
      <c r="CL1312" s="14">
        <f>Таблица1[[#This Row],[Т9]]-Таблица1[[#This Row],[Т5]]</f>
        <v>335.9884587678971</v>
      </c>
      <c r="CM1312" s="14">
        <f>Таблица1[[#This Row],[Т9]]-Таблица1[[#This Row],[Т4]]</f>
        <v>38184.698593861671</v>
      </c>
      <c r="CN1312" s="14">
        <f>Таблица1[[#This Row],[Т9]]-Таблица1[[#This Row],[Т3]]</f>
        <v>568.02864938745915</v>
      </c>
      <c r="CO1312" s="14">
        <f>Таблица1[[#This Row],[Т9]]-Таблица1[[#This Row],[Т2]]</f>
        <v>43665.230776049815</v>
      </c>
      <c r="CP1312" s="14">
        <f>Таблица1[[#This Row],[Т9]]-Таблица1[[#This Row],[Т1]]</f>
        <v>919.63202285586158</v>
      </c>
      <c r="CQ1312" s="14">
        <f>Таблица1[[#This Row],[Т9]]-Таблица1[[#This Row],[угол обхв6]]</f>
        <v>46974.1653753266</v>
      </c>
      <c r="CR1312" s="14">
        <f>Таблица1[[#This Row],[Т9]]-Таблица1[[#This Row],[угол обхв5]]</f>
        <v>1529.7482069833131</v>
      </c>
      <c r="CS1312" s="14">
        <f>Таблица1[[#This Row],[Т9]]-Таблица1[[#This Row],[угол обхв4]]</f>
        <v>59647.312548130576</v>
      </c>
      <c r="CT1312" s="14">
        <f>Таблица1[[#This Row],[Lкан_прям, мм]]+Таблица1[[#This Row],[Lкан_дуг, мм]]+Таблица1[[#This Row],[Lкан_леб,мм]]</f>
        <v>85045.326329871838</v>
      </c>
      <c r="CU1312" s="16">
        <f>Таблица1[[#This Row],[Lкан_леб,мм]]</f>
        <v>58117.564341147263</v>
      </c>
      <c r="CV1312" s="14">
        <f>2534431-(Таблица1[[#This Row],[Т23]]+Таблица1[[#This Row],[угол обхв3]])</f>
        <v>2449173.2380112754</v>
      </c>
      <c r="CW1312" s="50">
        <f>SUM(X1312:AC1312,AD1312:AI1312)-Таблица1[[#This Row],[lподв_min, мм]]</f>
        <v>24120.837680135737</v>
      </c>
      <c r="CX1312" s="17">
        <f>CW1751-Таблица1[[#This Row],[Суммарная длина каната]]</f>
        <v>-2426213.6993378093</v>
      </c>
    </row>
    <row r="1313" spans="1:102" x14ac:dyDescent="0.25">
      <c r="A1313" s="21">
        <v>1312</v>
      </c>
      <c r="B1313" s="10">
        <v>32.721020408163263</v>
      </c>
      <c r="C1313" s="10">
        <v>53.304897959183663</v>
      </c>
      <c r="D1313" s="11">
        <v>9708.7951381291059</v>
      </c>
      <c r="E1313" s="11">
        <v>8093.3859767316035</v>
      </c>
      <c r="F1313" s="11">
        <v>8869.3674957562889</v>
      </c>
      <c r="G1313" s="11">
        <v>8419.3464547353215</v>
      </c>
      <c r="H1313" s="11">
        <v>9300.7946481291074</v>
      </c>
      <c r="I1313" s="11">
        <v>5231.166695654807</v>
      </c>
      <c r="J1313" s="11">
        <v>2862.219281076797</v>
      </c>
      <c r="K1313" s="11">
        <v>25436.240168265133</v>
      </c>
      <c r="L1313" s="11">
        <v>1491.5218204594373</v>
      </c>
      <c r="M1313" s="11">
        <v>58117.564341147263</v>
      </c>
      <c r="N1313" s="11">
        <v>9087.2206165721254</v>
      </c>
      <c r="O1313" s="11">
        <v>17476.081826130077</v>
      </c>
      <c r="P1313" s="43">
        <v>11049.087521700225</v>
      </c>
      <c r="Q1313" s="11">
        <v>14832.701396456461</v>
      </c>
      <c r="R1313" s="11">
        <v>9917.719058293671</v>
      </c>
      <c r="S1313" s="11">
        <v>9470.217046828102</v>
      </c>
      <c r="T1313" s="11">
        <v>9708.7951381291059</v>
      </c>
      <c r="U1313" s="11">
        <v>8093.3859767316035</v>
      </c>
      <c r="V1313" s="11">
        <v>8825.0261448934234</v>
      </c>
      <c r="W1313" s="11">
        <v>8286.0991485574632</v>
      </c>
      <c r="X1313" s="12">
        <v>0</v>
      </c>
      <c r="Y1313" s="12">
        <v>597.27219279774783</v>
      </c>
      <c r="Z1313" s="12">
        <v>345.3341715502122</v>
      </c>
      <c r="AA1313" s="44">
        <v>232.04019061955913</v>
      </c>
      <c r="AB1313" s="45">
        <v>316.87526549191819</v>
      </c>
      <c r="AC1313" s="12">
        <v>0</v>
      </c>
      <c r="AD1313" s="12">
        <v>12673.147172803976</v>
      </c>
      <c r="AE1313" s="12">
        <v>3291.8660132846217</v>
      </c>
      <c r="AF1313" s="12">
        <v>5480.532182188148</v>
      </c>
      <c r="AG1313" s="44">
        <v>1128.4755203370594</v>
      </c>
      <c r="AH1313" s="45">
        <v>2862.2192796513273</v>
      </c>
      <c r="AI1313" s="12">
        <v>0</v>
      </c>
      <c r="AJ1313" s="12">
        <v>-30.457536166959876</v>
      </c>
      <c r="AK1313" s="12">
        <v>53.417894881655236</v>
      </c>
      <c r="AL1313" s="12">
        <v>101.91345995879716</v>
      </c>
      <c r="AM1313" s="44">
        <v>134.49905701740465</v>
      </c>
      <c r="AN1313" s="45">
        <v>89.999999799820415</v>
      </c>
      <c r="AO1313" s="12">
        <v>0</v>
      </c>
      <c r="AP1313" s="12">
        <v>-2043.9116485955635</v>
      </c>
      <c r="AQ1313" s="12">
        <v>9414.8461064779876</v>
      </c>
      <c r="AR1313" s="12">
        <v>11448.299412428478</v>
      </c>
      <c r="AS1313" s="44">
        <v>10208.729948062753</v>
      </c>
      <c r="AT1313" s="45">
        <v>9300.7951381291077</v>
      </c>
      <c r="AU1313" s="12">
        <v>0</v>
      </c>
      <c r="AV1313" s="12">
        <v>11403.766142727889</v>
      </c>
      <c r="AW1313" s="12">
        <v>17719.239261475868</v>
      </c>
      <c r="AX1313" s="12">
        <v>14748.476303395229</v>
      </c>
      <c r="AY1313" s="44">
        <v>9184.2508564562213</v>
      </c>
      <c r="AZ1313" s="45">
        <v>8093.3859753061361</v>
      </c>
      <c r="BA1313" s="12">
        <v>0</v>
      </c>
      <c r="BB1313" s="12">
        <v>8880.4055629536651</v>
      </c>
      <c r="BC1313" s="12">
        <v>11376.713011606087</v>
      </c>
      <c r="BD1313" s="12">
        <v>10316.930949021924</v>
      </c>
      <c r="BE1313" s="44">
        <v>9417.7842483600234</v>
      </c>
      <c r="BF1313" s="45">
        <v>9300.7951481291075</v>
      </c>
      <c r="BG1313" s="12">
        <v>0</v>
      </c>
      <c r="BH1313" s="12">
        <v>17827.779897772209</v>
      </c>
      <c r="BI1313" s="12">
        <v>15075.858831802252</v>
      </c>
      <c r="BJ1313" s="12">
        <v>9385.9919537668702</v>
      </c>
      <c r="BK1313" s="44">
        <v>8379.3521671034832</v>
      </c>
      <c r="BL1313" s="45">
        <v>5231.1666956548079</v>
      </c>
      <c r="BM1313" s="12">
        <v>0</v>
      </c>
      <c r="BN1313" s="12">
        <v>0</v>
      </c>
      <c r="BO1313" s="12">
        <v>83.875431048615113</v>
      </c>
      <c r="BP1313" s="12">
        <v>48.495565077141926</v>
      </c>
      <c r="BQ1313" s="48">
        <v>32.585597058607483</v>
      </c>
      <c r="BR1313" s="49">
        <v>44.49905721758423</v>
      </c>
      <c r="BS1313" s="13">
        <v>0</v>
      </c>
      <c r="BT1313" s="12">
        <v>212.43565885273259</v>
      </c>
      <c r="BV1313" s="14">
        <f>Таблица1[[#This Row],[Lкан_леб,мм]]</f>
        <v>58117.564341147263</v>
      </c>
      <c r="BW1313" s="50">
        <f>Таблица1[[#This Row],[угол обхв4]]+Таблица1[[#This Row],[Lдуг 3,мм]]</f>
        <v>12673.147172803976</v>
      </c>
      <c r="BX1313" s="54">
        <f>Таблица1[[#This Row],[угол обхв5]]+Таблица1[[#This Row],[Y5, мм]]</f>
        <v>58714.83653394501</v>
      </c>
      <c r="BY1313" s="14">
        <f>Таблица1[[#This Row],[угол обхв6]]+Таблица1[[#This Row],[Lдуг 4,мм]]</f>
        <v>15965.013186088598</v>
      </c>
      <c r="BZ1313" s="14">
        <f>Таблица1[[#This Row],[Т1]]+Таблица1[[#This Row],[X6, мм]]</f>
        <v>59060.17070549522</v>
      </c>
      <c r="CA1313" s="14">
        <f>Таблица1[[#This Row],[Т2]]+Таблица1[[#This Row],[Lдуг 5,мм]]</f>
        <v>21445.545368276747</v>
      </c>
      <c r="CB1313" s="14">
        <f>Таблица1[[#This Row],[Т3]]+Таблица1[[#This Row],[Y6, мм]]</f>
        <v>59292.210896114782</v>
      </c>
      <c r="CC1313" s="14">
        <f>Таблица1[[#This Row],[Т4]]+Таблица1[[#This Row],[Lдуг 6,мм]]</f>
        <v>22574.020888613806</v>
      </c>
      <c r="CD1313" s="14">
        <f>Таблица1[[#This Row],[Т5]]+Таблица1[[#This Row],[Lдуг 1,мм]]</f>
        <v>59609.086161606698</v>
      </c>
      <c r="CE1313" s="14">
        <f>Таблица1[[#This Row],[Т6]]+Таблица1[[#This Row],[Lпрям1, мм]]</f>
        <v>25436.240168265133</v>
      </c>
      <c r="CF1313" s="15">
        <f>Таблица1[[#This Row],[Т7]]+Таблица1[[#This Row],[Lдуг 2,мм]]</f>
        <v>59609.086161606698</v>
      </c>
      <c r="CG1313" s="14">
        <f>Таблица1[[#This Row],[Т8]]+Таблица1[[#This Row],[Lпрям2, мм]]</f>
        <v>25436.240168265133</v>
      </c>
      <c r="CH1313" s="14">
        <f>Таблица1[[#This Row],[Т9]]-Таблица1[[#This Row],[Т9]]</f>
        <v>0</v>
      </c>
      <c r="CI1313" s="50">
        <f>Таблица1[[#This Row],[Т9]]-Таблица1[[#This Row],[Т8]]</f>
        <v>34172.845993341565</v>
      </c>
      <c r="CJ1313" s="54">
        <f>Таблица1[[#This Row],[Т9]]-Таблица1[[#This Row],[Т7]]</f>
        <v>0</v>
      </c>
      <c r="CK1313" s="14">
        <f>Таблица1[[#This Row],[Т9]]-Таблица1[[#This Row],[Т6]]</f>
        <v>37035.065272992892</v>
      </c>
      <c r="CL1313" s="14">
        <f>Таблица1[[#This Row],[Т9]]-Таблица1[[#This Row],[Т5]]</f>
        <v>316.87526549191534</v>
      </c>
      <c r="CM1313" s="14">
        <f>Таблица1[[#This Row],[Т9]]-Таблица1[[#This Row],[Т4]]</f>
        <v>38163.54079332995</v>
      </c>
      <c r="CN1313" s="14">
        <f>Таблица1[[#This Row],[Т9]]-Таблица1[[#This Row],[Т3]]</f>
        <v>548.9154561114774</v>
      </c>
      <c r="CO1313" s="14">
        <f>Таблица1[[#This Row],[Т9]]-Таблица1[[#This Row],[Т2]]</f>
        <v>43644.072975518102</v>
      </c>
      <c r="CP1313" s="14">
        <f>Таблица1[[#This Row],[Т9]]-Таблица1[[#This Row],[Т1]]</f>
        <v>894.24962766168755</v>
      </c>
      <c r="CQ1313" s="14">
        <f>Таблица1[[#This Row],[Т9]]-Таблица1[[#This Row],[угол обхв6]]</f>
        <v>46935.938988802722</v>
      </c>
      <c r="CR1313" s="14">
        <f>Таблица1[[#This Row],[Т9]]-Таблица1[[#This Row],[угол обхв5]]</f>
        <v>1491.5218204594348</v>
      </c>
      <c r="CS1313" s="14">
        <f>Таблица1[[#This Row],[Т9]]-Таблица1[[#This Row],[угол обхв4]]</f>
        <v>59609.086161606698</v>
      </c>
      <c r="CT1313" s="14">
        <f>Таблица1[[#This Row],[Lкан_прям, мм]]+Таблица1[[#This Row],[Lкан_дуг, мм]]+Таблица1[[#This Row],[Lкан_леб,мм]]</f>
        <v>85045.326329871838</v>
      </c>
      <c r="CU1313" s="16">
        <f>Таблица1[[#This Row],[Lкан_леб,мм]]</f>
        <v>58117.564341147263</v>
      </c>
      <c r="CV1313" s="14">
        <f>2534431-(Таблица1[[#This Row],[Т23]]+Таблица1[[#This Row],[угол обхв3]])</f>
        <v>2449173.2380112754</v>
      </c>
      <c r="CW1313" s="50">
        <f>SUM(X1313:AC1313,AD1313:AI1313)-Таблица1[[#This Row],[lподв_min, мм]]</f>
        <v>24065.542707647775</v>
      </c>
      <c r="CX1313" s="17">
        <f>CW1752-Таблица1[[#This Row],[Суммарная длина каната]]</f>
        <v>-2426249.6733607738</v>
      </c>
    </row>
    <row r="1314" spans="1:102" x14ac:dyDescent="0.25">
      <c r="A1314" s="21">
        <v>1313</v>
      </c>
      <c r="B1314" s="10">
        <v>32.721020408163263</v>
      </c>
      <c r="C1314" s="10">
        <v>55.988979591836724</v>
      </c>
      <c r="D1314" s="11">
        <v>10096.728824355325</v>
      </c>
      <c r="E1314" s="11">
        <v>8115.8790908523761</v>
      </c>
      <c r="F1314" s="11">
        <v>9242.9577177778028</v>
      </c>
      <c r="G1314" s="11">
        <v>8402.1724676067006</v>
      </c>
      <c r="H1314" s="11">
        <v>9688.7283343553245</v>
      </c>
      <c r="I1314" s="11">
        <v>5196.7748655119349</v>
      </c>
      <c r="J1314" s="11">
        <v>2919.1042253404412</v>
      </c>
      <c r="K1314" s="11">
        <v>25474.466554788705</v>
      </c>
      <c r="L1314" s="11">
        <v>1453.295433935865</v>
      </c>
      <c r="M1314" s="11">
        <v>58117.564341147263</v>
      </c>
      <c r="N1314" s="11">
        <v>9087.2206165721254</v>
      </c>
      <c r="O1314" s="11">
        <v>17476.081826130077</v>
      </c>
      <c r="P1314" s="43">
        <v>11119.955879206911</v>
      </c>
      <c r="Q1314" s="11">
        <v>14910.565426086678</v>
      </c>
      <c r="R1314" s="11">
        <v>10240.94801410652</v>
      </c>
      <c r="S1314" s="11">
        <v>9500.9833559918297</v>
      </c>
      <c r="T1314" s="11">
        <v>10096.728824355325</v>
      </c>
      <c r="U1314" s="11">
        <v>8115.8790908523761</v>
      </c>
      <c r="V1314" s="11">
        <v>9204.9048414446734</v>
      </c>
      <c r="W1314" s="11">
        <v>8266.9948858752032</v>
      </c>
      <c r="X1314" s="12">
        <v>0</v>
      </c>
      <c r="Y1314" s="12">
        <v>584.39231868080446</v>
      </c>
      <c r="Z1314" s="12">
        <v>339.10085241925867</v>
      </c>
      <c r="AA1314" s="44">
        <v>232.04019061955907</v>
      </c>
      <c r="AB1314" s="45">
        <v>297.76207221624276</v>
      </c>
      <c r="AC1314" s="12">
        <v>0</v>
      </c>
      <c r="AD1314" s="12">
        <v>12673.147172803976</v>
      </c>
      <c r="AE1314" s="12">
        <v>3273.2074555167696</v>
      </c>
      <c r="AF1314" s="12">
        <v>5480.5321821881498</v>
      </c>
      <c r="AG1314" s="44">
        <v>1128.4755203370592</v>
      </c>
      <c r="AH1314" s="45">
        <v>2919.1042239427507</v>
      </c>
      <c r="AI1314" s="12">
        <v>0</v>
      </c>
      <c r="AJ1314" s="12">
        <v>-30.457536166959876</v>
      </c>
      <c r="AK1314" s="12">
        <v>51.609163441555602</v>
      </c>
      <c r="AL1314" s="12">
        <v>99.229378326144115</v>
      </c>
      <c r="AM1314" s="44">
        <v>131.81497538475159</v>
      </c>
      <c r="AN1314" s="45">
        <v>89.999999803721337</v>
      </c>
      <c r="AO1314" s="12">
        <v>0</v>
      </c>
      <c r="AP1314" s="12">
        <v>-2043.9116485955635</v>
      </c>
      <c r="AQ1314" s="12">
        <v>9407.008074422838</v>
      </c>
      <c r="AR1314" s="12">
        <v>11522.673975046555</v>
      </c>
      <c r="AS1314" s="44">
        <v>10545.031133321849</v>
      </c>
      <c r="AT1314" s="45">
        <v>9688.7288243553248</v>
      </c>
      <c r="AU1314" s="12">
        <v>0</v>
      </c>
      <c r="AV1314" s="12">
        <v>11403.766142727889</v>
      </c>
      <c r="AW1314" s="12">
        <v>17729.45897940436</v>
      </c>
      <c r="AX1314" s="12">
        <v>14845.127399807672</v>
      </c>
      <c r="AY1314" s="44">
        <v>9228.9586207042539</v>
      </c>
      <c r="AZ1314" s="45">
        <v>8115.8790894546864</v>
      </c>
      <c r="BA1314" s="12">
        <v>0</v>
      </c>
      <c r="BB1314" s="12">
        <v>8880.4055629536651</v>
      </c>
      <c r="BC1314" s="12">
        <v>11439.743337057624</v>
      </c>
      <c r="BD1314" s="12">
        <v>10643.666109946163</v>
      </c>
      <c r="BE1314" s="44">
        <v>9792.6457051399939</v>
      </c>
      <c r="BF1314" s="45">
        <v>9688.7288343553246</v>
      </c>
      <c r="BG1314" s="12">
        <v>0</v>
      </c>
      <c r="BH1314" s="12">
        <v>17827.779897772209</v>
      </c>
      <c r="BI1314" s="12">
        <v>15163.942579360957</v>
      </c>
      <c r="BJ1314" s="12">
        <v>9435.5453297128242</v>
      </c>
      <c r="BK1314" s="44">
        <v>8387.903826139951</v>
      </c>
      <c r="BL1314" s="45">
        <v>5196.7748655119358</v>
      </c>
      <c r="BM1314" s="12">
        <v>0</v>
      </c>
      <c r="BN1314" s="12">
        <v>0</v>
      </c>
      <c r="BO1314" s="12">
        <v>82.066699608515478</v>
      </c>
      <c r="BP1314" s="12">
        <v>47.62021488458852</v>
      </c>
      <c r="BQ1314" s="48">
        <v>32.585597058607476</v>
      </c>
      <c r="BR1314" s="49">
        <v>41.814975581030254</v>
      </c>
      <c r="BS1314" s="13">
        <v>0</v>
      </c>
      <c r="BT1314" s="12">
        <v>212.43565885273259</v>
      </c>
      <c r="BV1314" s="14">
        <f>Таблица1[[#This Row],[Lкан_леб,мм]]</f>
        <v>58117.564341147263</v>
      </c>
      <c r="BW1314" s="50">
        <f>Таблица1[[#This Row],[угол обхв4]]+Таблица1[[#This Row],[Lдуг 3,мм]]</f>
        <v>12673.147172803976</v>
      </c>
      <c r="BX1314" s="54">
        <f>Таблица1[[#This Row],[угол обхв5]]+Таблица1[[#This Row],[Y5, мм]]</f>
        <v>58701.956659828065</v>
      </c>
      <c r="BY1314" s="14">
        <f>Таблица1[[#This Row],[угол обхв6]]+Таблица1[[#This Row],[Lдуг 4,мм]]</f>
        <v>15946.354628320745</v>
      </c>
      <c r="BZ1314" s="14">
        <f>Таблица1[[#This Row],[Т1]]+Таблица1[[#This Row],[X6, мм]]</f>
        <v>59041.057512247324</v>
      </c>
      <c r="CA1314" s="14">
        <f>Таблица1[[#This Row],[Т2]]+Таблица1[[#This Row],[Lдуг 5,мм]]</f>
        <v>21426.886810508895</v>
      </c>
      <c r="CB1314" s="14">
        <f>Таблица1[[#This Row],[Т3]]+Таблица1[[#This Row],[Y6, мм]]</f>
        <v>59273.097702866886</v>
      </c>
      <c r="CC1314" s="14">
        <f>Таблица1[[#This Row],[Т4]]+Таблица1[[#This Row],[Lдуг 6,мм]]</f>
        <v>22555.362330845954</v>
      </c>
      <c r="CD1314" s="14">
        <f>Таблица1[[#This Row],[Т5]]+Таблица1[[#This Row],[Lдуг 1,мм]]</f>
        <v>59570.859775083125</v>
      </c>
      <c r="CE1314" s="14">
        <f>Таблица1[[#This Row],[Т6]]+Таблица1[[#This Row],[Lпрям1, мм]]</f>
        <v>25474.466554788705</v>
      </c>
      <c r="CF1314" s="15">
        <f>Таблица1[[#This Row],[Т7]]+Таблица1[[#This Row],[Lдуг 2,мм]]</f>
        <v>59570.859775083125</v>
      </c>
      <c r="CG1314" s="14">
        <f>Таблица1[[#This Row],[Т8]]+Таблица1[[#This Row],[Lпрям2, мм]]</f>
        <v>25474.466554788705</v>
      </c>
      <c r="CH1314" s="14">
        <f>Таблица1[[#This Row],[Т9]]-Таблица1[[#This Row],[Т9]]</f>
        <v>0</v>
      </c>
      <c r="CI1314" s="50">
        <f>Таблица1[[#This Row],[Т9]]-Таблица1[[#This Row],[Т8]]</f>
        <v>34096.39322029442</v>
      </c>
      <c r="CJ1314" s="54">
        <f>Таблица1[[#This Row],[Т9]]-Таблица1[[#This Row],[Т7]]</f>
        <v>0</v>
      </c>
      <c r="CK1314" s="14">
        <f>Таблица1[[#This Row],[Т9]]-Таблица1[[#This Row],[Т6]]</f>
        <v>37015.497444237175</v>
      </c>
      <c r="CL1314" s="14">
        <f>Таблица1[[#This Row],[Т9]]-Таблица1[[#This Row],[Т5]]</f>
        <v>297.76207221623918</v>
      </c>
      <c r="CM1314" s="14">
        <f>Таблица1[[#This Row],[Т9]]-Таблица1[[#This Row],[Т4]]</f>
        <v>38143.972964574234</v>
      </c>
      <c r="CN1314" s="14">
        <f>Таблица1[[#This Row],[Т9]]-Таблица1[[#This Row],[Т3]]</f>
        <v>529.80226283580123</v>
      </c>
      <c r="CO1314" s="14">
        <f>Таблица1[[#This Row],[Т9]]-Таблица1[[#This Row],[Т2]]</f>
        <v>43624.505146762378</v>
      </c>
      <c r="CP1314" s="14">
        <f>Таблица1[[#This Row],[Т9]]-Таблица1[[#This Row],[Т1]]</f>
        <v>868.90311525505967</v>
      </c>
      <c r="CQ1314" s="14">
        <f>Таблица1[[#This Row],[Т9]]-Таблица1[[#This Row],[угол обхв6]]</f>
        <v>46897.712602279149</v>
      </c>
      <c r="CR1314" s="14">
        <f>Таблица1[[#This Row],[Т9]]-Таблица1[[#This Row],[угол обхв5]]</f>
        <v>1453.2954339358621</v>
      </c>
      <c r="CS1314" s="14">
        <f>Таблица1[[#This Row],[Т9]]-Таблица1[[#This Row],[угол обхв4]]</f>
        <v>59570.859775083125</v>
      </c>
      <c r="CT1314" s="14">
        <f>Таблица1[[#This Row],[Lкан_прям, мм]]+Таблица1[[#This Row],[Lкан_дуг, мм]]+Таблица1[[#This Row],[Lкан_леб,мм]]</f>
        <v>85045.326329871838</v>
      </c>
      <c r="CU1314" s="16">
        <f>Таблица1[[#This Row],[Lкан_леб,мм]]</f>
        <v>58117.564341147263</v>
      </c>
      <c r="CV1314" s="14">
        <f>2534431-(Таблица1[[#This Row],[Т23]]+Таблица1[[#This Row],[угол обхв3]])</f>
        <v>2449173.2380112754</v>
      </c>
      <c r="CW1314" s="50">
        <f>SUM(X1314:AC1314,AD1314:AI1314)-Таблица1[[#This Row],[lподв_min, мм]]</f>
        <v>24008.65776338413</v>
      </c>
      <c r="CX1314" s="17">
        <f>CW1753-Таблица1[[#This Row],[Суммарная длина каната]]</f>
        <v>-2426286.9394792155</v>
      </c>
    </row>
    <row r="1315" spans="1:102" x14ac:dyDescent="0.25">
      <c r="A1315" s="21">
        <v>1314</v>
      </c>
      <c r="B1315" s="10">
        <v>32.721020408163263</v>
      </c>
      <c r="C1315" s="10">
        <v>58.673061224489786</v>
      </c>
      <c r="D1315" s="11">
        <v>10483.183589352053</v>
      </c>
      <c r="E1315" s="11">
        <v>8156.5140475182534</v>
      </c>
      <c r="F1315" s="11">
        <v>9616.9423223254289</v>
      </c>
      <c r="G1315" s="11">
        <v>8402.512151779456</v>
      </c>
      <c r="H1315" s="11">
        <v>10075.183099352054</v>
      </c>
      <c r="I1315" s="11">
        <v>5178.9488584457613</v>
      </c>
      <c r="J1315" s="11">
        <v>2977.5651890724921</v>
      </c>
      <c r="K1315" s="11">
        <v>25512.692941311943</v>
      </c>
      <c r="L1315" s="11">
        <v>1415.0690474126288</v>
      </c>
      <c r="M1315" s="11">
        <v>58117.564341147263</v>
      </c>
      <c r="N1315" s="11">
        <v>9087.2206165721254</v>
      </c>
      <c r="O1315" s="11">
        <v>17476.081826130077</v>
      </c>
      <c r="P1315" s="43">
        <v>11187.100199586041</v>
      </c>
      <c r="Q1315" s="11">
        <v>14991.662722260939</v>
      </c>
      <c r="R1315" s="11">
        <v>10562.381609836764</v>
      </c>
      <c r="S1315" s="11">
        <v>9546.8523781239019</v>
      </c>
      <c r="T1315" s="11">
        <v>10483.183589352053</v>
      </c>
      <c r="U1315" s="11">
        <v>8156.5140475182534</v>
      </c>
      <c r="V1315" s="11">
        <v>9585.2614143245282</v>
      </c>
      <c r="W1315" s="11">
        <v>8265.7008946832702</v>
      </c>
      <c r="X1315" s="12">
        <v>0</v>
      </c>
      <c r="Y1315" s="12">
        <v>571.47270995953738</v>
      </c>
      <c r="Z1315" s="12">
        <v>332.90726789262834</v>
      </c>
      <c r="AA1315" s="44">
        <v>232.04019061955941</v>
      </c>
      <c r="AB1315" s="45">
        <v>278.64887894090361</v>
      </c>
      <c r="AC1315" s="12">
        <v>0</v>
      </c>
      <c r="AD1315" s="12">
        <v>12673.147172803976</v>
      </c>
      <c r="AE1315" s="12">
        <v>3252.9728782805164</v>
      </c>
      <c r="AF1315" s="12">
        <v>5480.5321821881498</v>
      </c>
      <c r="AG1315" s="44">
        <v>1128.4755203370601</v>
      </c>
      <c r="AH1315" s="45">
        <v>2977.5651877022424</v>
      </c>
      <c r="AI1315" s="12">
        <v>0</v>
      </c>
      <c r="AJ1315" s="12">
        <v>-30.457536166959876</v>
      </c>
      <c r="AK1315" s="12">
        <v>49.794852037906047</v>
      </c>
      <c r="AL1315" s="12">
        <v>96.545296693491011</v>
      </c>
      <c r="AM1315" s="44">
        <v>129.13089375209853</v>
      </c>
      <c r="AN1315" s="45">
        <v>89.999999807575051</v>
      </c>
      <c r="AO1315" s="12">
        <v>0</v>
      </c>
      <c r="AP1315" s="12">
        <v>-2043.9116485955635</v>
      </c>
      <c r="AQ1315" s="12">
        <v>9398.825733585707</v>
      </c>
      <c r="AR1315" s="12">
        <v>11592.440875739314</v>
      </c>
      <c r="AS1315" s="44">
        <v>10878.869753851975</v>
      </c>
      <c r="AT1315" s="45">
        <v>10075.183589352055</v>
      </c>
      <c r="AU1315" s="12">
        <v>0</v>
      </c>
      <c r="AV1315" s="12">
        <v>11403.766142727889</v>
      </c>
      <c r="AW1315" s="12">
        <v>17739.456561157855</v>
      </c>
      <c r="AX1315" s="12">
        <v>14945.155343753777</v>
      </c>
      <c r="AY1315" s="44">
        <v>9289.3659615932302</v>
      </c>
      <c r="AZ1315" s="45">
        <v>8156.5140461480059</v>
      </c>
      <c r="BA1315" s="12">
        <v>0</v>
      </c>
      <c r="BB1315" s="12">
        <v>8880.4055629536651</v>
      </c>
      <c r="BC1315" s="12">
        <v>11498.705316599622</v>
      </c>
      <c r="BD1315" s="12">
        <v>10967.722285990036</v>
      </c>
      <c r="BE1315" s="44">
        <v>10166.695445336842</v>
      </c>
      <c r="BF1315" s="45">
        <v>10075.183599352054</v>
      </c>
      <c r="BG1315" s="12">
        <v>0</v>
      </c>
      <c r="BH1315" s="12">
        <v>17827.779897772209</v>
      </c>
      <c r="BI1315" s="12">
        <v>15255.037457288716</v>
      </c>
      <c r="BJ1315" s="12">
        <v>9500.3449996167401</v>
      </c>
      <c r="BK1315" s="44">
        <v>8414.0004640489242</v>
      </c>
      <c r="BL1315" s="45">
        <v>5178.9488584457631</v>
      </c>
      <c r="BM1315" s="12">
        <v>0</v>
      </c>
      <c r="BN1315" s="12">
        <v>0</v>
      </c>
      <c r="BO1315" s="12">
        <v>80.252388204865923</v>
      </c>
      <c r="BP1315" s="12">
        <v>46.750444655584971</v>
      </c>
      <c r="BQ1315" s="48">
        <v>32.585597058607526</v>
      </c>
      <c r="BR1315" s="49">
        <v>39.130893944523486</v>
      </c>
      <c r="BS1315" s="13">
        <v>0</v>
      </c>
      <c r="BT1315" s="12">
        <v>212.43565885273259</v>
      </c>
      <c r="BV1315" s="14">
        <f>Таблица1[[#This Row],[Lкан_леб,мм]]</f>
        <v>58117.564341147263</v>
      </c>
      <c r="BW1315" s="50">
        <f>Таблица1[[#This Row],[угол обхв4]]+Таблица1[[#This Row],[Lдуг 3,мм]]</f>
        <v>12673.147172803976</v>
      </c>
      <c r="BX1315" s="54">
        <f>Таблица1[[#This Row],[угол обхв5]]+Таблица1[[#This Row],[Y5, мм]]</f>
        <v>58689.037051106803</v>
      </c>
      <c r="BY1315" s="14">
        <f>Таблица1[[#This Row],[угол обхв6]]+Таблица1[[#This Row],[Lдуг 4,мм]]</f>
        <v>15926.120051084492</v>
      </c>
      <c r="BZ1315" s="14">
        <f>Таблица1[[#This Row],[Т1]]+Таблица1[[#This Row],[X6, мм]]</f>
        <v>59021.944318999434</v>
      </c>
      <c r="CA1315" s="14">
        <f>Таблица1[[#This Row],[Т2]]+Таблица1[[#This Row],[Lдуг 5,мм]]</f>
        <v>21406.652233272642</v>
      </c>
      <c r="CB1315" s="14">
        <f>Таблица1[[#This Row],[Т3]]+Таблица1[[#This Row],[Y6, мм]]</f>
        <v>59253.984509618997</v>
      </c>
      <c r="CC1315" s="14">
        <f>Таблица1[[#This Row],[Т4]]+Таблица1[[#This Row],[Lдуг 6,мм]]</f>
        <v>22535.1277536097</v>
      </c>
      <c r="CD1315" s="14">
        <f>Таблица1[[#This Row],[Т5]]+Таблица1[[#This Row],[Lдуг 1,мм]]</f>
        <v>59532.633388559902</v>
      </c>
      <c r="CE1315" s="14">
        <f>Таблица1[[#This Row],[Т6]]+Таблица1[[#This Row],[Lпрям1, мм]]</f>
        <v>25512.692941311943</v>
      </c>
      <c r="CF1315" s="15">
        <f>Таблица1[[#This Row],[Т7]]+Таблица1[[#This Row],[Lдуг 2,мм]]</f>
        <v>59532.633388559902</v>
      </c>
      <c r="CG1315" s="14">
        <f>Таблица1[[#This Row],[Т8]]+Таблица1[[#This Row],[Lпрям2, мм]]</f>
        <v>25512.692941311943</v>
      </c>
      <c r="CH1315" s="14">
        <f>Таблица1[[#This Row],[Т9]]-Таблица1[[#This Row],[Т9]]</f>
        <v>0</v>
      </c>
      <c r="CI1315" s="50">
        <f>Таблица1[[#This Row],[Т9]]-Таблица1[[#This Row],[Т8]]</f>
        <v>34019.940447247958</v>
      </c>
      <c r="CJ1315" s="54">
        <f>Таблица1[[#This Row],[Т9]]-Таблица1[[#This Row],[Т7]]</f>
        <v>0</v>
      </c>
      <c r="CK1315" s="14">
        <f>Таблица1[[#This Row],[Т9]]-Таблица1[[#This Row],[Т6]]</f>
        <v>36997.505634950197</v>
      </c>
      <c r="CL1315" s="14">
        <f>Таблица1[[#This Row],[Т9]]-Таблица1[[#This Row],[Т5]]</f>
        <v>278.64887894090498</v>
      </c>
      <c r="CM1315" s="14">
        <f>Таблица1[[#This Row],[Т9]]-Таблица1[[#This Row],[Т4]]</f>
        <v>38125.981155287256</v>
      </c>
      <c r="CN1315" s="14">
        <f>Таблица1[[#This Row],[Т9]]-Таблица1[[#This Row],[Т3]]</f>
        <v>510.68906956046703</v>
      </c>
      <c r="CO1315" s="14">
        <f>Таблица1[[#This Row],[Т9]]-Таблица1[[#This Row],[Т2]]</f>
        <v>43606.513337475408</v>
      </c>
      <c r="CP1315" s="14">
        <f>Таблица1[[#This Row],[Т9]]-Таблица1[[#This Row],[Т1]]</f>
        <v>843.59633745309839</v>
      </c>
      <c r="CQ1315" s="14">
        <f>Таблица1[[#This Row],[Т9]]-Таблица1[[#This Row],[угол обхв6]]</f>
        <v>46859.486215755926</v>
      </c>
      <c r="CR1315" s="14">
        <f>Таблица1[[#This Row],[Т9]]-Таблица1[[#This Row],[угол обхв5]]</f>
        <v>1415.0690474126386</v>
      </c>
      <c r="CS1315" s="14">
        <f>Таблица1[[#This Row],[Т9]]-Таблица1[[#This Row],[угол обхв4]]</f>
        <v>59532.633388559902</v>
      </c>
      <c r="CT1315" s="14">
        <f>Таблица1[[#This Row],[Lкан_прям, мм]]+Таблица1[[#This Row],[Lкан_дуг, мм]]+Таблица1[[#This Row],[Lкан_леб,мм]]</f>
        <v>85045.326329871838</v>
      </c>
      <c r="CU1315" s="16">
        <f>Таблица1[[#This Row],[Lкан_леб,мм]]</f>
        <v>58117.564341147263</v>
      </c>
      <c r="CV1315" s="14">
        <f>2534431-(Таблица1[[#This Row],[Т23]]+Таблица1[[#This Row],[угол обхв3]])</f>
        <v>2449173.2380112754</v>
      </c>
      <c r="CW1315" s="50">
        <f>SUM(X1315:AC1315,AD1315:AI1315)-Таблица1[[#This Row],[lподв_min, мм]]</f>
        <v>23950.19679965208</v>
      </c>
      <c r="CX1315" s="17">
        <f>CW1754-Таблица1[[#This Row],[Суммарная длина каната]]</f>
        <v>-2426297.2630685978</v>
      </c>
    </row>
    <row r="1316" spans="1:102" x14ac:dyDescent="0.25">
      <c r="A1316" s="21">
        <v>1315</v>
      </c>
      <c r="B1316" s="10">
        <v>32.721020408163263</v>
      </c>
      <c r="C1316" s="10">
        <v>61.357142857142854</v>
      </c>
      <c r="D1316" s="11">
        <v>10867.311492544744</v>
      </c>
      <c r="E1316" s="11">
        <v>8215.2016874494839</v>
      </c>
      <c r="F1316" s="11">
        <v>9990.5007302546564</v>
      </c>
      <c r="G1316" s="11">
        <v>8420.3647619348103</v>
      </c>
      <c r="H1316" s="11">
        <v>10459.311002544746</v>
      </c>
      <c r="I1316" s="11">
        <v>5177.614742965493</v>
      </c>
      <c r="J1316" s="11">
        <v>3037.5869444839914</v>
      </c>
      <c r="K1316" s="11">
        <v>25550.91932783481</v>
      </c>
      <c r="L1316" s="11">
        <v>1376.8426608897585</v>
      </c>
      <c r="M1316" s="11">
        <v>58117.564341147263</v>
      </c>
      <c r="N1316" s="11">
        <v>9087.2206165721254</v>
      </c>
      <c r="O1316" s="11">
        <v>17476.081826130077</v>
      </c>
      <c r="P1316" s="43">
        <v>11250.373157979036</v>
      </c>
      <c r="Q1316" s="11">
        <v>15075.815345168063</v>
      </c>
      <c r="R1316" s="11">
        <v>10881.314571251734</v>
      </c>
      <c r="S1316" s="11">
        <v>9607.7234696082869</v>
      </c>
      <c r="T1316" s="11">
        <v>10867.311492544744</v>
      </c>
      <c r="U1316" s="11">
        <v>8215.2016874494839</v>
      </c>
      <c r="V1316" s="11">
        <v>9965.261303320116</v>
      </c>
      <c r="W1316" s="11">
        <v>8282.220014195289</v>
      </c>
      <c r="X1316" s="12">
        <v>0</v>
      </c>
      <c r="Y1316" s="12">
        <v>558.50935542706281</v>
      </c>
      <c r="Z1316" s="12">
        <v>326.75742917720601</v>
      </c>
      <c r="AA1316" s="44">
        <v>232.04019061955913</v>
      </c>
      <c r="AB1316" s="45">
        <v>259.53568566593083</v>
      </c>
      <c r="AC1316" s="12">
        <v>0</v>
      </c>
      <c r="AD1316" s="12">
        <v>12673.147172803976</v>
      </c>
      <c r="AE1316" s="12">
        <v>3231.1775093648062</v>
      </c>
      <c r="AF1316" s="12">
        <v>5480.5321821881489</v>
      </c>
      <c r="AG1316" s="44">
        <v>1128.4755203370619</v>
      </c>
      <c r="AH1316" s="45">
        <v>3037.5869431408187</v>
      </c>
      <c r="AI1316" s="12">
        <v>0</v>
      </c>
      <c r="AJ1316" s="12">
        <v>-30.457536166959876</v>
      </c>
      <c r="AK1316" s="12">
        <v>47.974397373585994</v>
      </c>
      <c r="AL1316" s="12">
        <v>93.861215060837978</v>
      </c>
      <c r="AM1316" s="44">
        <v>126.44681211944545</v>
      </c>
      <c r="AN1316" s="45">
        <v>89.999999811377293</v>
      </c>
      <c r="AO1316" s="12">
        <v>0</v>
      </c>
      <c r="AP1316" s="12">
        <v>-2043.9116485955635</v>
      </c>
      <c r="AQ1316" s="12">
        <v>9390.301682652278</v>
      </c>
      <c r="AR1316" s="12">
        <v>11657.447035307798</v>
      </c>
      <c r="AS1316" s="44">
        <v>11209.513316907953</v>
      </c>
      <c r="AT1316" s="45">
        <v>10459.311492544746</v>
      </c>
      <c r="AU1316" s="12">
        <v>0</v>
      </c>
      <c r="AV1316" s="12">
        <v>11403.766142727889</v>
      </c>
      <c r="AW1316" s="12">
        <v>17749.222572602874</v>
      </c>
      <c r="AX1316" s="12">
        <v>15048.340658699819</v>
      </c>
      <c r="AY1316" s="44">
        <v>9365.3403362229674</v>
      </c>
      <c r="AZ1316" s="45">
        <v>8215.201686106313</v>
      </c>
      <c r="BA1316" s="12">
        <v>0</v>
      </c>
      <c r="BB1316" s="12">
        <v>8880.4055629536651</v>
      </c>
      <c r="BC1316" s="12">
        <v>11553.454224059191</v>
      </c>
      <c r="BD1316" s="12">
        <v>11288.388448580496</v>
      </c>
      <c r="BE1316" s="44">
        <v>10539.112746888528</v>
      </c>
      <c r="BF1316" s="45">
        <v>10459.311502544746</v>
      </c>
      <c r="BG1316" s="12">
        <v>0</v>
      </c>
      <c r="BH1316" s="12">
        <v>17827.779897772209</v>
      </c>
      <c r="BI1316" s="12">
        <v>15348.956091640861</v>
      </c>
      <c r="BJ1316" s="12">
        <v>9580.2487831400431</v>
      </c>
      <c r="BK1316" s="44">
        <v>8457.5848208348034</v>
      </c>
      <c r="BL1316" s="45">
        <v>5177.6147429654948</v>
      </c>
      <c r="BM1316" s="12">
        <v>0</v>
      </c>
      <c r="BN1316" s="12">
        <v>0</v>
      </c>
      <c r="BO1316" s="12">
        <v>78.43193354054587</v>
      </c>
      <c r="BP1316" s="12">
        <v>45.886817687251984</v>
      </c>
      <c r="BQ1316" s="48">
        <v>32.585597058607483</v>
      </c>
      <c r="BR1316" s="49">
        <v>36.446812308068168</v>
      </c>
      <c r="BS1316" s="13">
        <v>0</v>
      </c>
      <c r="BT1316" s="12">
        <v>212.43565885273259</v>
      </c>
      <c r="BV1316" s="14">
        <f>Таблица1[[#This Row],[Lкан_леб,мм]]</f>
        <v>58117.564341147263</v>
      </c>
      <c r="BW1316" s="50">
        <f>Таблица1[[#This Row],[угол обхв4]]+Таблица1[[#This Row],[Lдуг 3,мм]]</f>
        <v>12673.147172803976</v>
      </c>
      <c r="BX1316" s="54">
        <f>Таблица1[[#This Row],[угол обхв5]]+Таблица1[[#This Row],[Y5, мм]]</f>
        <v>58676.073696574327</v>
      </c>
      <c r="BY1316" s="14">
        <f>Таблица1[[#This Row],[угол обхв6]]+Таблица1[[#This Row],[Lдуг 4,мм]]</f>
        <v>15904.324682168783</v>
      </c>
      <c r="BZ1316" s="14">
        <f>Таблица1[[#This Row],[Т1]]+Таблица1[[#This Row],[X6, мм]]</f>
        <v>59002.831125751531</v>
      </c>
      <c r="CA1316" s="14">
        <f>Таблица1[[#This Row],[Т2]]+Таблица1[[#This Row],[Lдуг 5,мм]]</f>
        <v>21384.856864356931</v>
      </c>
      <c r="CB1316" s="14">
        <f>Таблица1[[#This Row],[Т3]]+Таблица1[[#This Row],[Y6, мм]]</f>
        <v>59234.871316371093</v>
      </c>
      <c r="CC1316" s="14">
        <f>Таблица1[[#This Row],[Т4]]+Таблица1[[#This Row],[Lдуг 6,мм]]</f>
        <v>22513.332384693993</v>
      </c>
      <c r="CD1316" s="14">
        <f>Таблица1[[#This Row],[Т5]]+Таблица1[[#This Row],[Lдуг 1,мм]]</f>
        <v>59494.40700203702</v>
      </c>
      <c r="CE1316" s="14">
        <f>Таблица1[[#This Row],[Т6]]+Таблица1[[#This Row],[Lпрям1, мм]]</f>
        <v>25550.91932783481</v>
      </c>
      <c r="CF1316" s="15">
        <f>Таблица1[[#This Row],[Т7]]+Таблица1[[#This Row],[Lдуг 2,мм]]</f>
        <v>59494.40700203702</v>
      </c>
      <c r="CG1316" s="14">
        <f>Таблица1[[#This Row],[Т8]]+Таблица1[[#This Row],[Lпрям2, мм]]</f>
        <v>25550.91932783481</v>
      </c>
      <c r="CH1316" s="14">
        <f>Таблица1[[#This Row],[Т9]]-Таблица1[[#This Row],[Т9]]</f>
        <v>0</v>
      </c>
      <c r="CI1316" s="50">
        <f>Таблица1[[#This Row],[Т9]]-Таблица1[[#This Row],[Т8]]</f>
        <v>33943.48767420221</v>
      </c>
      <c r="CJ1316" s="54">
        <f>Таблица1[[#This Row],[Т9]]-Таблица1[[#This Row],[Т7]]</f>
        <v>0</v>
      </c>
      <c r="CK1316" s="14">
        <f>Таблица1[[#This Row],[Т9]]-Таблица1[[#This Row],[Т6]]</f>
        <v>36981.074617343023</v>
      </c>
      <c r="CL1316" s="14">
        <f>Таблица1[[#This Row],[Т9]]-Таблица1[[#This Row],[Т5]]</f>
        <v>259.5356856659273</v>
      </c>
      <c r="CM1316" s="14">
        <f>Таблица1[[#This Row],[Т9]]-Таблица1[[#This Row],[Т4]]</f>
        <v>38109.550137680089</v>
      </c>
      <c r="CN1316" s="14">
        <f>Таблица1[[#This Row],[Т9]]-Таблица1[[#This Row],[Т3]]</f>
        <v>491.57587628548936</v>
      </c>
      <c r="CO1316" s="14">
        <f>Таблица1[[#This Row],[Т9]]-Таблица1[[#This Row],[Т2]]</f>
        <v>43590.082319868234</v>
      </c>
      <c r="CP1316" s="14">
        <f>Таблица1[[#This Row],[Т9]]-Таблица1[[#This Row],[Т1]]</f>
        <v>818.33330546269281</v>
      </c>
      <c r="CQ1316" s="14">
        <f>Таблица1[[#This Row],[Т9]]-Таблица1[[#This Row],[угол обхв6]]</f>
        <v>46821.259829233044</v>
      </c>
      <c r="CR1316" s="14">
        <f>Таблица1[[#This Row],[Т9]]-Таблица1[[#This Row],[угол обхв5]]</f>
        <v>1376.8426608897571</v>
      </c>
      <c r="CS1316" s="14">
        <f>Таблица1[[#This Row],[Т9]]-Таблица1[[#This Row],[угол обхв4]]</f>
        <v>59494.40700203702</v>
      </c>
      <c r="CT1316" s="14">
        <f>Таблица1[[#This Row],[Lкан_прям, мм]]+Таблица1[[#This Row],[Lкан_дуг, мм]]+Таблица1[[#This Row],[Lкан_леб,мм]]</f>
        <v>85045.326329871838</v>
      </c>
      <c r="CU1316" s="16">
        <f>Таблица1[[#This Row],[Lкан_леб,мм]]</f>
        <v>58117.564341147263</v>
      </c>
      <c r="CV1316" s="14">
        <f>2534431-(Таблица1[[#This Row],[Т23]]+Таблица1[[#This Row],[угол обхв3]])</f>
        <v>2449173.2380112754</v>
      </c>
      <c r="CW1316" s="50">
        <f>SUM(X1316:AC1316,AD1316:AI1316)-Таблица1[[#This Row],[lподв_min, мм]]</f>
        <v>23890.175044240576</v>
      </c>
      <c r="CX1316" s="17">
        <f>CW1755-Таблица1[[#This Row],[Суммарная длина каната]]</f>
        <v>-2426345.7348849075</v>
      </c>
    </row>
    <row r="1317" spans="1:102" x14ac:dyDescent="0.25">
      <c r="A1317" s="21">
        <v>1316</v>
      </c>
      <c r="B1317" s="10">
        <v>32.721020408163263</v>
      </c>
      <c r="C1317" s="10">
        <v>64.041224489795923</v>
      </c>
      <c r="D1317" s="11">
        <v>11248.26969884782</v>
      </c>
      <c r="E1317" s="11">
        <v>8291.8132410315429</v>
      </c>
      <c r="F1317" s="11">
        <v>10362.813297561239</v>
      </c>
      <c r="G1317" s="11">
        <v>8455.6911267288342</v>
      </c>
      <c r="H1317" s="11">
        <v>10840.269208847822</v>
      </c>
      <c r="I1317" s="11">
        <v>5192.6602682844659</v>
      </c>
      <c r="J1317" s="11">
        <v>3099.1529727470765</v>
      </c>
      <c r="K1317" s="11">
        <v>25589.145714357288</v>
      </c>
      <c r="L1317" s="11">
        <v>1338.6162743672808</v>
      </c>
      <c r="M1317" s="11">
        <v>58117.564341147263</v>
      </c>
      <c r="N1317" s="11">
        <v>9087.2206165721254</v>
      </c>
      <c r="O1317" s="11">
        <v>17476.081826130077</v>
      </c>
      <c r="P1317" s="43">
        <v>11309.635923884758</v>
      </c>
      <c r="Q1317" s="11">
        <v>15162.838651144993</v>
      </c>
      <c r="R1317" s="11">
        <v>11197.047110891075</v>
      </c>
      <c r="S1317" s="11">
        <v>9683.4630700054186</v>
      </c>
      <c r="T1317" s="11">
        <v>11248.26969884782</v>
      </c>
      <c r="U1317" s="11">
        <v>8291.8132410315429</v>
      </c>
      <c r="V1317" s="11">
        <v>10344.070730837306</v>
      </c>
      <c r="W1317" s="11">
        <v>8316.515998948762</v>
      </c>
      <c r="X1317" s="12">
        <v>0</v>
      </c>
      <c r="Y1317" s="12">
        <v>545.4980658958948</v>
      </c>
      <c r="Z1317" s="12">
        <v>320.65552546047672</v>
      </c>
      <c r="AA1317" s="44">
        <v>232.04019061955876</v>
      </c>
      <c r="AB1317" s="45">
        <v>240.42249239135049</v>
      </c>
      <c r="AC1317" s="12">
        <v>0</v>
      </c>
      <c r="AD1317" s="12">
        <v>12673.147172803976</v>
      </c>
      <c r="AE1317" s="12">
        <v>3207.837867597515</v>
      </c>
      <c r="AF1317" s="12">
        <v>5480.5321821881489</v>
      </c>
      <c r="AG1317" s="44">
        <v>1128.4755203370617</v>
      </c>
      <c r="AH1317" s="45">
        <v>3099.1529714305866</v>
      </c>
      <c r="AI1317" s="12">
        <v>0</v>
      </c>
      <c r="AJ1317" s="12">
        <v>-30.457536166959876</v>
      </c>
      <c r="AK1317" s="12">
        <v>46.147211157510803</v>
      </c>
      <c r="AL1317" s="12">
        <v>91.177133428184902</v>
      </c>
      <c r="AM1317" s="44">
        <v>123.76273048679234</v>
      </c>
      <c r="AN1317" s="45">
        <v>89.999999815124369</v>
      </c>
      <c r="AO1317" s="12">
        <v>0</v>
      </c>
      <c r="AP1317" s="12">
        <v>-2043.9116485955635</v>
      </c>
      <c r="AQ1317" s="12">
        <v>9381.4384836679965</v>
      </c>
      <c r="AR1317" s="12">
        <v>11717.549820343691</v>
      </c>
      <c r="AS1317" s="44">
        <v>11536.236340187017</v>
      </c>
      <c r="AT1317" s="45">
        <v>10840.269698847822</v>
      </c>
      <c r="AU1317" s="12">
        <v>0</v>
      </c>
      <c r="AV1317" s="12">
        <v>11403.766142727889</v>
      </c>
      <c r="AW1317" s="12">
        <v>17758.747435431163</v>
      </c>
      <c r="AX1317" s="12">
        <v>15154.456940359549</v>
      </c>
      <c r="AY1317" s="44">
        <v>9456.7150452518927</v>
      </c>
      <c r="AZ1317" s="45">
        <v>8291.8132397150548</v>
      </c>
      <c r="BA1317" s="12">
        <v>0</v>
      </c>
      <c r="BB1317" s="12">
        <v>8880.4055629536651</v>
      </c>
      <c r="BC1317" s="12">
        <v>11603.853790980631</v>
      </c>
      <c r="BD1317" s="12">
        <v>11604.961007350008</v>
      </c>
      <c r="BE1317" s="44">
        <v>10909.08046955188</v>
      </c>
      <c r="BF1317" s="45">
        <v>10840.269708847822</v>
      </c>
      <c r="BG1317" s="12">
        <v>0</v>
      </c>
      <c r="BH1317" s="12">
        <v>17827.779897772209</v>
      </c>
      <c r="BI1317" s="12">
        <v>15445.504260446081</v>
      </c>
      <c r="BJ1317" s="12">
        <v>9675.0813592199738</v>
      </c>
      <c r="BK1317" s="44">
        <v>8518.5612657850688</v>
      </c>
      <c r="BL1317" s="45">
        <v>5192.6602682844677</v>
      </c>
      <c r="BM1317" s="12">
        <v>0</v>
      </c>
      <c r="BN1317" s="12">
        <v>0</v>
      </c>
      <c r="BO1317" s="12">
        <v>76.604747324470679</v>
      </c>
      <c r="BP1317" s="12">
        <v>45.029922270674092</v>
      </c>
      <c r="BQ1317" s="48">
        <v>32.585597058607433</v>
      </c>
      <c r="BR1317" s="49">
        <v>33.762730671667967</v>
      </c>
      <c r="BS1317" s="13">
        <v>0</v>
      </c>
      <c r="BT1317" s="12">
        <v>212.43565885273259</v>
      </c>
      <c r="BV1317" s="14">
        <f>Таблица1[[#This Row],[Lкан_леб,мм]]</f>
        <v>58117.564341147263</v>
      </c>
      <c r="BW1317" s="50">
        <f>Таблица1[[#This Row],[угол обхв4]]+Таблица1[[#This Row],[Lдуг 3,мм]]</f>
        <v>12673.147172803976</v>
      </c>
      <c r="BX1317" s="54">
        <f>Таблица1[[#This Row],[угол обхв5]]+Таблица1[[#This Row],[Y5, мм]]</f>
        <v>58663.062407043159</v>
      </c>
      <c r="BY1317" s="14">
        <f>Таблица1[[#This Row],[угол обхв6]]+Таблица1[[#This Row],[Lдуг 4,мм]]</f>
        <v>15880.985040401491</v>
      </c>
      <c r="BZ1317" s="14">
        <f>Таблица1[[#This Row],[Т1]]+Таблица1[[#This Row],[X6, мм]]</f>
        <v>58983.717932503634</v>
      </c>
      <c r="CA1317" s="14">
        <f>Таблица1[[#This Row],[Т2]]+Таблица1[[#This Row],[Lдуг 5,мм]]</f>
        <v>21361.517222589639</v>
      </c>
      <c r="CB1317" s="14">
        <f>Таблица1[[#This Row],[Т3]]+Таблица1[[#This Row],[Y6, мм]]</f>
        <v>59215.758123123196</v>
      </c>
      <c r="CC1317" s="14">
        <f>Таблица1[[#This Row],[Т4]]+Таблица1[[#This Row],[Lдуг 6,мм]]</f>
        <v>22489.992742926701</v>
      </c>
      <c r="CD1317" s="14">
        <f>Таблица1[[#This Row],[Т5]]+Таблица1[[#This Row],[Lдуг 1,мм]]</f>
        <v>59456.180615514546</v>
      </c>
      <c r="CE1317" s="14">
        <f>Таблица1[[#This Row],[Т6]]+Таблица1[[#This Row],[Lпрям1, мм]]</f>
        <v>25589.145714357288</v>
      </c>
      <c r="CF1317" s="15">
        <f>Таблица1[[#This Row],[Т7]]+Таблица1[[#This Row],[Lдуг 2,мм]]</f>
        <v>59456.180615514546</v>
      </c>
      <c r="CG1317" s="14">
        <f>Таблица1[[#This Row],[Т8]]+Таблица1[[#This Row],[Lпрям2, мм]]</f>
        <v>25589.145714357288</v>
      </c>
      <c r="CH1317" s="14">
        <f>Таблица1[[#This Row],[Т9]]-Таблица1[[#This Row],[Т9]]</f>
        <v>0</v>
      </c>
      <c r="CI1317" s="50">
        <f>Таблица1[[#This Row],[Т9]]-Таблица1[[#This Row],[Т8]]</f>
        <v>33867.034901157254</v>
      </c>
      <c r="CJ1317" s="54">
        <f>Таблица1[[#This Row],[Т9]]-Таблица1[[#This Row],[Т7]]</f>
        <v>0</v>
      </c>
      <c r="CK1317" s="14">
        <f>Таблица1[[#This Row],[Т9]]-Таблица1[[#This Row],[Т6]]</f>
        <v>36966.187872587849</v>
      </c>
      <c r="CL1317" s="14">
        <f>Таблица1[[#This Row],[Т9]]-Таблица1[[#This Row],[Т5]]</f>
        <v>240.42249239134981</v>
      </c>
      <c r="CM1317" s="14">
        <f>Таблица1[[#This Row],[Т9]]-Таблица1[[#This Row],[Т4]]</f>
        <v>38094.663392924907</v>
      </c>
      <c r="CN1317" s="14">
        <f>Таблица1[[#This Row],[Т9]]-Таблица1[[#This Row],[Т3]]</f>
        <v>472.46268301091186</v>
      </c>
      <c r="CO1317" s="14">
        <f>Таблица1[[#This Row],[Т9]]-Таблица1[[#This Row],[Т2]]</f>
        <v>43575.195575113059</v>
      </c>
      <c r="CP1317" s="14">
        <f>Таблица1[[#This Row],[Т9]]-Таблица1[[#This Row],[Т1]]</f>
        <v>793.11820847138733</v>
      </c>
      <c r="CQ1317" s="14">
        <f>Таблица1[[#This Row],[Т9]]-Таблица1[[#This Row],[угол обхв6]]</f>
        <v>46783.03344271057</v>
      </c>
      <c r="CR1317" s="14">
        <f>Таблица1[[#This Row],[Т9]]-Таблица1[[#This Row],[угол обхв5]]</f>
        <v>1338.616274367283</v>
      </c>
      <c r="CS1317" s="14">
        <f>Таблица1[[#This Row],[Т9]]-Таблица1[[#This Row],[угол обхв4]]</f>
        <v>59456.180615514546</v>
      </c>
      <c r="CT1317" s="14">
        <f>Таблица1[[#This Row],[Lкан_прям, мм]]+Таблица1[[#This Row],[Lкан_дуг, мм]]+Таблица1[[#This Row],[Lкан_леб,мм]]</f>
        <v>85045.326329871838</v>
      </c>
      <c r="CU1317" s="16">
        <f>Таблица1[[#This Row],[Lкан_леб,мм]]</f>
        <v>58117.564341147263</v>
      </c>
      <c r="CV1317" s="14">
        <f>2534431-(Таблица1[[#This Row],[Т23]]+Таблица1[[#This Row],[угол обхв3]])</f>
        <v>2449173.2380112754</v>
      </c>
      <c r="CW1317" s="50">
        <f>SUM(X1317:AC1317,AD1317:AI1317)-Таблица1[[#This Row],[lподв_min, мм]]</f>
        <v>23828.609015977494</v>
      </c>
      <c r="CX1317" s="17">
        <f>CW1756-Таблица1[[#This Row],[Суммарная длина каната]]</f>
        <v>-2426395.0325259385</v>
      </c>
    </row>
    <row r="1318" spans="1:102" x14ac:dyDescent="0.25">
      <c r="A1318" s="21">
        <v>1317</v>
      </c>
      <c r="B1318" s="10">
        <v>32.721020408163263</v>
      </c>
      <c r="C1318" s="10">
        <v>66.725306122448984</v>
      </c>
      <c r="D1318" s="11">
        <v>11625.22232797311</v>
      </c>
      <c r="E1318" s="11">
        <v>8386.1806108552519</v>
      </c>
      <c r="F1318" s="11">
        <v>10733.06311380487</v>
      </c>
      <c r="G1318" s="11">
        <v>8508.4137347403448</v>
      </c>
      <c r="H1318" s="11">
        <v>11217.221837973111</v>
      </c>
      <c r="I1318" s="11">
        <v>5223.935164723327</v>
      </c>
      <c r="J1318" s="11">
        <v>3162.2454461319248</v>
      </c>
      <c r="K1318" s="11">
        <v>25627.372100879362</v>
      </c>
      <c r="L1318" s="11">
        <v>1300.3898878452201</v>
      </c>
      <c r="M1318" s="11">
        <v>58117.564341147263</v>
      </c>
      <c r="N1318" s="11">
        <v>9087.2206165721254</v>
      </c>
      <c r="O1318" s="11">
        <v>17476.081826130077</v>
      </c>
      <c r="P1318" s="43">
        <v>11364.758465774752</v>
      </c>
      <c r="Q1318" s="11">
        <v>15252.541697813082</v>
      </c>
      <c r="R1318" s="11">
        <v>11508.886463506913</v>
      </c>
      <c r="S1318" s="11">
        <v>9773.9049951041216</v>
      </c>
      <c r="T1318" s="11">
        <v>11625.22232797311</v>
      </c>
      <c r="U1318" s="11">
        <v>8386.1806108552519</v>
      </c>
      <c r="V1318" s="11">
        <v>10720.858531335638</v>
      </c>
      <c r="W1318" s="11">
        <v>8368.5135983331475</v>
      </c>
      <c r="X1318" s="12">
        <v>0</v>
      </c>
      <c r="Y1318" s="12">
        <v>532.43445417296243</v>
      </c>
      <c r="Z1318" s="12">
        <v>314.60594393551185</v>
      </c>
      <c r="AA1318" s="44">
        <v>232.04019061955876</v>
      </c>
      <c r="AB1318" s="45">
        <v>221.30929911718692</v>
      </c>
      <c r="AC1318" s="12">
        <v>0</v>
      </c>
      <c r="AD1318" s="12">
        <v>12673.147172803976</v>
      </c>
      <c r="AE1318" s="12">
        <v>3182.9717807084753</v>
      </c>
      <c r="AF1318" s="12">
        <v>5480.5321821881471</v>
      </c>
      <c r="AG1318" s="44">
        <v>1128.4755203370619</v>
      </c>
      <c r="AH1318" s="45">
        <v>3162.2454448416997</v>
      </c>
      <c r="AI1318" s="12">
        <v>0</v>
      </c>
      <c r="AJ1318" s="12">
        <v>-30.457536166959876</v>
      </c>
      <c r="AK1318" s="12">
        <v>44.312677292506784</v>
      </c>
      <c r="AL1318" s="12">
        <v>88.493051795531841</v>
      </c>
      <c r="AM1318" s="44">
        <v>121.07864885413927</v>
      </c>
      <c r="AN1318" s="45">
        <v>89.999999818812981</v>
      </c>
      <c r="AO1318" s="12">
        <v>0</v>
      </c>
      <c r="AP1318" s="12">
        <v>-2043.9116485955635</v>
      </c>
      <c r="AQ1318" s="12">
        <v>9372.2386546998168</v>
      </c>
      <c r="AR1318" s="12">
        <v>11772.617356188712</v>
      </c>
      <c r="AS1318" s="44">
        <v>11858.32194364739</v>
      </c>
      <c r="AT1318" s="45">
        <v>11217.222327973112</v>
      </c>
      <c r="AU1318" s="12">
        <v>0</v>
      </c>
      <c r="AV1318" s="12">
        <v>11403.766142727889</v>
      </c>
      <c r="AW1318" s="12">
        <v>17768.02140539579</v>
      </c>
      <c r="AX1318" s="12">
        <v>15263.271353459633</v>
      </c>
      <c r="AY1318" s="44">
        <v>9563.28959866076</v>
      </c>
      <c r="AZ1318" s="45">
        <v>8386.1806095650281</v>
      </c>
      <c r="BA1318" s="12">
        <v>0</v>
      </c>
      <c r="BB1318" s="12">
        <v>8880.4055629536651</v>
      </c>
      <c r="BC1318" s="12">
        <v>11649.776503902443</v>
      </c>
      <c r="BD1318" s="12">
        <v>11916.745353920873</v>
      </c>
      <c r="BE1318" s="44">
        <v>11275.786847832635</v>
      </c>
      <c r="BF1318" s="45">
        <v>11217.222337973111</v>
      </c>
      <c r="BG1318" s="12">
        <v>0</v>
      </c>
      <c r="BH1318" s="12">
        <v>17827.779897772209</v>
      </c>
      <c r="BI1318" s="12">
        <v>15544.481277078794</v>
      </c>
      <c r="BJ1318" s="12">
        <v>9784.6346507506732</v>
      </c>
      <c r="BK1318" s="44">
        <v>8596.7960072986134</v>
      </c>
      <c r="BL1318" s="45">
        <v>5223.9351647233289</v>
      </c>
      <c r="BM1318" s="12">
        <v>0</v>
      </c>
      <c r="BN1318" s="12">
        <v>0</v>
      </c>
      <c r="BO1318" s="12">
        <v>74.770213459466646</v>
      </c>
      <c r="BP1318" s="12">
        <v>44.180374503025064</v>
      </c>
      <c r="BQ1318" s="48">
        <v>32.585597058607433</v>
      </c>
      <c r="BR1318" s="49">
        <v>31.078649035326293</v>
      </c>
      <c r="BS1318" s="13">
        <v>0</v>
      </c>
      <c r="BT1318" s="12">
        <v>212.43565885273259</v>
      </c>
      <c r="BV1318" s="14">
        <f>Таблица1[[#This Row],[Lкан_леб,мм]]</f>
        <v>58117.564341147263</v>
      </c>
      <c r="BW1318" s="50">
        <f>Таблица1[[#This Row],[угол обхв4]]+Таблица1[[#This Row],[Lдуг 3,мм]]</f>
        <v>12673.147172803976</v>
      </c>
      <c r="BX1318" s="54">
        <f>Таблица1[[#This Row],[угол обхв5]]+Таблица1[[#This Row],[Y5, мм]]</f>
        <v>58649.998795320222</v>
      </c>
      <c r="BY1318" s="14">
        <f>Таблица1[[#This Row],[угол обхв6]]+Таблица1[[#This Row],[Lдуг 4,мм]]</f>
        <v>15856.11895351245</v>
      </c>
      <c r="BZ1318" s="14">
        <f>Таблица1[[#This Row],[Т1]]+Таблица1[[#This Row],[X6, мм]]</f>
        <v>58964.60473925573</v>
      </c>
      <c r="CA1318" s="14">
        <f>Таблица1[[#This Row],[Т2]]+Таблица1[[#This Row],[Lдуг 5,мм]]</f>
        <v>21336.651135700598</v>
      </c>
      <c r="CB1318" s="14">
        <f>Таблица1[[#This Row],[Т3]]+Таблица1[[#This Row],[Y6, мм]]</f>
        <v>59196.644929875292</v>
      </c>
      <c r="CC1318" s="14">
        <f>Таблица1[[#This Row],[Т4]]+Таблица1[[#This Row],[Lдуг 6,мм]]</f>
        <v>22465.126656037661</v>
      </c>
      <c r="CD1318" s="14">
        <f>Таблица1[[#This Row],[Т5]]+Таблица1[[#This Row],[Lдуг 1,мм]]</f>
        <v>59417.954228992479</v>
      </c>
      <c r="CE1318" s="14">
        <f>Таблица1[[#This Row],[Т6]]+Таблица1[[#This Row],[Lпрям1, мм]]</f>
        <v>25627.372100879362</v>
      </c>
      <c r="CF1318" s="15">
        <f>Таблица1[[#This Row],[Т7]]+Таблица1[[#This Row],[Lдуг 2,мм]]</f>
        <v>59417.954228992479</v>
      </c>
      <c r="CG1318" s="14">
        <f>Таблица1[[#This Row],[Т8]]+Таблица1[[#This Row],[Lпрям2, мм]]</f>
        <v>25627.372100879362</v>
      </c>
      <c r="CH1318" s="14">
        <f>Таблица1[[#This Row],[Т9]]-Таблица1[[#This Row],[Т9]]</f>
        <v>0</v>
      </c>
      <c r="CI1318" s="50">
        <f>Таблица1[[#This Row],[Т9]]-Таблица1[[#This Row],[Т8]]</f>
        <v>33790.582128113121</v>
      </c>
      <c r="CJ1318" s="54">
        <f>Таблица1[[#This Row],[Т9]]-Таблица1[[#This Row],[Т7]]</f>
        <v>0</v>
      </c>
      <c r="CK1318" s="14">
        <f>Таблица1[[#This Row],[Т9]]-Таблица1[[#This Row],[Т6]]</f>
        <v>36952.827572954819</v>
      </c>
      <c r="CL1318" s="14">
        <f>Таблица1[[#This Row],[Т9]]-Таблица1[[#This Row],[Т5]]</f>
        <v>221.30929911718704</v>
      </c>
      <c r="CM1318" s="14">
        <f>Таблица1[[#This Row],[Т9]]-Таблица1[[#This Row],[Т4]]</f>
        <v>38081.303093291877</v>
      </c>
      <c r="CN1318" s="14">
        <f>Таблица1[[#This Row],[Т9]]-Таблица1[[#This Row],[Т3]]</f>
        <v>453.34948973674909</v>
      </c>
      <c r="CO1318" s="14">
        <f>Таблица1[[#This Row],[Т9]]-Таблица1[[#This Row],[Т2]]</f>
        <v>43561.835275480029</v>
      </c>
      <c r="CP1318" s="14">
        <f>Таблица1[[#This Row],[Т9]]-Таблица1[[#This Row],[Т1]]</f>
        <v>767.95543367225764</v>
      </c>
      <c r="CQ1318" s="14">
        <f>Таблица1[[#This Row],[Т9]]-Таблица1[[#This Row],[угол обхв6]]</f>
        <v>46744.807056188503</v>
      </c>
      <c r="CR1318" s="14">
        <f>Таблица1[[#This Row],[Т9]]-Таблица1[[#This Row],[угол обхв5]]</f>
        <v>1300.3898878452164</v>
      </c>
      <c r="CS1318" s="14">
        <f>Таблица1[[#This Row],[Т9]]-Таблица1[[#This Row],[угол обхв4]]</f>
        <v>59417.954228992479</v>
      </c>
      <c r="CT1318" s="14">
        <f>Таблица1[[#This Row],[Lкан_прям, мм]]+Таблица1[[#This Row],[Lкан_дуг, мм]]+Таблица1[[#This Row],[Lкан_леб,мм]]</f>
        <v>85045.326329871838</v>
      </c>
      <c r="CU1318" s="16">
        <f>Таблица1[[#This Row],[Lкан_леб,мм]]</f>
        <v>58117.564341147263</v>
      </c>
      <c r="CV1318" s="14">
        <f>2534431-(Таблица1[[#This Row],[Т23]]+Таблица1[[#This Row],[угол обхв3]])</f>
        <v>2449173.2380112754</v>
      </c>
      <c r="CW1318" s="50">
        <f>SUM(X1318:AC1318,AD1318:AI1318)-Таблица1[[#This Row],[lподв_min, мм]]</f>
        <v>23765.516542592657</v>
      </c>
      <c r="CX1318" s="17">
        <f>CW1757-Таблица1[[#This Row],[Суммарная длина каната]]</f>
        <v>-2426445.0962433177</v>
      </c>
    </row>
    <row r="1319" spans="1:102" x14ac:dyDescent="0.25">
      <c r="A1319" s="21">
        <v>1318</v>
      </c>
      <c r="B1319" s="10">
        <v>32.721020408163263</v>
      </c>
      <c r="C1319" s="10">
        <v>69.409387755102046</v>
      </c>
      <c r="D1319" s="11">
        <v>11997.342288478449</v>
      </c>
      <c r="E1319" s="11">
        <v>8498.0967405480787</v>
      </c>
      <c r="F1319" s="11">
        <v>11100.437794535044</v>
      </c>
      <c r="G1319" s="11">
        <v>8578.4169045427407</v>
      </c>
      <c r="H1319" s="11">
        <v>11589.341798478448</v>
      </c>
      <c r="I1319" s="11">
        <v>5271.251533003986</v>
      </c>
      <c r="J1319" s="11">
        <v>3226.8452075440919</v>
      </c>
      <c r="K1319" s="11">
        <v>25665.598487400985</v>
      </c>
      <c r="L1319" s="11">
        <v>1262.1635013235957</v>
      </c>
      <c r="M1319" s="11">
        <v>58117.564341147263</v>
      </c>
      <c r="N1319" s="11">
        <v>9087.2206165721254</v>
      </c>
      <c r="O1319" s="11">
        <v>17476.081826130077</v>
      </c>
      <c r="P1319" s="43">
        <v>11415.619836402215</v>
      </c>
      <c r="Q1319" s="11">
        <v>15344.72766303473</v>
      </c>
      <c r="R1319" s="11">
        <v>11816.148406096272</v>
      </c>
      <c r="S1319" s="11">
        <v>9878.8508015550597</v>
      </c>
      <c r="T1319" s="11">
        <v>11997.342288478449</v>
      </c>
      <c r="U1319" s="11">
        <v>8498.0967405480787</v>
      </c>
      <c r="V1319" s="11">
        <v>11094.797975032045</v>
      </c>
      <c r="W1319" s="11">
        <v>8438.0987217011225</v>
      </c>
      <c r="X1319" s="12">
        <v>0</v>
      </c>
      <c r="Y1319" s="12">
        <v>519.31391341528035</v>
      </c>
      <c r="Z1319" s="12">
        <v>308.61329144529674</v>
      </c>
      <c r="AA1319" s="44">
        <v>232.0401906195585</v>
      </c>
      <c r="AB1319" s="45">
        <v>202.19610584346</v>
      </c>
      <c r="AC1319" s="12">
        <v>0</v>
      </c>
      <c r="AD1319" s="12">
        <v>12673.147172803976</v>
      </c>
      <c r="AE1319" s="12">
        <v>3156.5984057921014</v>
      </c>
      <c r="AF1319" s="12">
        <v>5480.5321821881507</v>
      </c>
      <c r="AG1319" s="44">
        <v>1128.4755203370589</v>
      </c>
      <c r="AH1319" s="45">
        <v>3226.8452062796973</v>
      </c>
      <c r="AI1319" s="12">
        <v>0</v>
      </c>
      <c r="AJ1319" s="12">
        <v>-30.457536166959876</v>
      </c>
      <c r="AK1319" s="12">
        <v>42.470148835779909</v>
      </c>
      <c r="AL1319" s="12">
        <v>85.808970162878779</v>
      </c>
      <c r="AM1319" s="44">
        <v>118.39456722148617</v>
      </c>
      <c r="AN1319" s="45">
        <v>89.999999822440245</v>
      </c>
      <c r="AO1319" s="12">
        <v>0</v>
      </c>
      <c r="AP1319" s="12">
        <v>-2043.9116485955635</v>
      </c>
      <c r="AQ1319" s="12">
        <v>9362.7046619759585</v>
      </c>
      <c r="AR1319" s="12">
        <v>11822.528816287691</v>
      </c>
      <c r="AS1319" s="44">
        <v>12175.063422452218</v>
      </c>
      <c r="AT1319" s="45">
        <v>11589.342288478449</v>
      </c>
      <c r="AU1319" s="12">
        <v>0</v>
      </c>
      <c r="AV1319" s="12">
        <v>11403.766142727889</v>
      </c>
      <c r="AW1319" s="12">
        <v>17777.034547878757</v>
      </c>
      <c r="AX1319" s="12">
        <v>15374.545142615687</v>
      </c>
      <c r="AY1319" s="44">
        <v>9684.8301556582592</v>
      </c>
      <c r="AZ1319" s="45">
        <v>8498.0967392836847</v>
      </c>
      <c r="BA1319" s="12">
        <v>0</v>
      </c>
      <c r="BB1319" s="12">
        <v>8880.4055629536651</v>
      </c>
      <c r="BC1319" s="12">
        <v>11691.103881806048</v>
      </c>
      <c r="BD1319" s="12">
        <v>12223.05738598175</v>
      </c>
      <c r="BE1319" s="44">
        <v>11638.427272122502</v>
      </c>
      <c r="BF1319" s="45">
        <v>11589.342298478448</v>
      </c>
      <c r="BG1319" s="12">
        <v>0</v>
      </c>
      <c r="BH1319" s="12">
        <v>17827.779897772209</v>
      </c>
      <c r="BI1319" s="12">
        <v>15645.680384783409</v>
      </c>
      <c r="BJ1319" s="12">
        <v>9908.668281136017</v>
      </c>
      <c r="BK1319" s="44">
        <v>8692.1173864448792</v>
      </c>
      <c r="BL1319" s="45">
        <v>5271.2515330039878</v>
      </c>
      <c r="BM1319" s="12">
        <v>0</v>
      </c>
      <c r="BN1319" s="12">
        <v>0</v>
      </c>
      <c r="BO1319" s="12">
        <v>72.927685002739778</v>
      </c>
      <c r="BP1319" s="12">
        <v>43.33882132709887</v>
      </c>
      <c r="BQ1319" s="48">
        <v>32.585597058607398</v>
      </c>
      <c r="BR1319" s="49">
        <v>28.394567399045933</v>
      </c>
      <c r="BS1319" s="13">
        <v>0</v>
      </c>
      <c r="BT1319" s="12">
        <v>212.43565885273259</v>
      </c>
      <c r="BV1319" s="14">
        <f>Таблица1[[#This Row],[Lкан_леб,мм]]</f>
        <v>58117.564341147263</v>
      </c>
      <c r="BW1319" s="50">
        <f>Таблица1[[#This Row],[угол обхв4]]+Таблица1[[#This Row],[Lдуг 3,мм]]</f>
        <v>12673.147172803976</v>
      </c>
      <c r="BX1319" s="54">
        <f>Таблица1[[#This Row],[угол обхв5]]+Таблица1[[#This Row],[Y5, мм]]</f>
        <v>58636.878254562544</v>
      </c>
      <c r="BY1319" s="14">
        <f>Таблица1[[#This Row],[угол обхв6]]+Таблица1[[#This Row],[Lдуг 4,мм]]</f>
        <v>15829.745578596077</v>
      </c>
      <c r="BZ1319" s="14">
        <f>Таблица1[[#This Row],[Т1]]+Таблица1[[#This Row],[X6, мм]]</f>
        <v>58945.491546007841</v>
      </c>
      <c r="CA1319" s="14">
        <f>Таблица1[[#This Row],[Т2]]+Таблица1[[#This Row],[Lдуг 5,мм]]</f>
        <v>21310.277760784229</v>
      </c>
      <c r="CB1319" s="14">
        <f>Таблица1[[#This Row],[Т3]]+Таблица1[[#This Row],[Y6, мм]]</f>
        <v>59177.531736627403</v>
      </c>
      <c r="CC1319" s="14">
        <f>Таблица1[[#This Row],[Т4]]+Таблица1[[#This Row],[Lдуг 6,мм]]</f>
        <v>22438.753281121288</v>
      </c>
      <c r="CD1319" s="14">
        <f>Таблица1[[#This Row],[Т5]]+Таблица1[[#This Row],[Lдуг 1,мм]]</f>
        <v>59379.727842470864</v>
      </c>
      <c r="CE1319" s="14">
        <f>Таблица1[[#This Row],[Т6]]+Таблица1[[#This Row],[Lпрям1, мм]]</f>
        <v>25665.598487400985</v>
      </c>
      <c r="CF1319" s="15">
        <f>Таблица1[[#This Row],[Т7]]+Таблица1[[#This Row],[Lдуг 2,мм]]</f>
        <v>59379.727842470864</v>
      </c>
      <c r="CG1319" s="14">
        <f>Таблица1[[#This Row],[Т8]]+Таблица1[[#This Row],[Lпрям2, мм]]</f>
        <v>25665.598487400985</v>
      </c>
      <c r="CH1319" s="14">
        <f>Таблица1[[#This Row],[Т9]]-Таблица1[[#This Row],[Т9]]</f>
        <v>0</v>
      </c>
      <c r="CI1319" s="50">
        <f>Таблица1[[#This Row],[Т9]]-Таблица1[[#This Row],[Т8]]</f>
        <v>33714.129355069876</v>
      </c>
      <c r="CJ1319" s="54">
        <f>Таблица1[[#This Row],[Т9]]-Таблица1[[#This Row],[Т7]]</f>
        <v>0</v>
      </c>
      <c r="CK1319" s="14">
        <f>Таблица1[[#This Row],[Т9]]-Таблица1[[#This Row],[Т6]]</f>
        <v>36940.974561349576</v>
      </c>
      <c r="CL1319" s="14">
        <f>Таблица1[[#This Row],[Т9]]-Таблица1[[#This Row],[Т5]]</f>
        <v>202.19610584346083</v>
      </c>
      <c r="CM1319" s="14">
        <f>Таблица1[[#This Row],[Т9]]-Таблица1[[#This Row],[Т4]]</f>
        <v>38069.450081686635</v>
      </c>
      <c r="CN1319" s="14">
        <f>Таблица1[[#This Row],[Т9]]-Таблица1[[#This Row],[Т3]]</f>
        <v>434.23629646302288</v>
      </c>
      <c r="CO1319" s="14">
        <f>Таблица1[[#This Row],[Т9]]-Таблица1[[#This Row],[Т2]]</f>
        <v>43549.982263874786</v>
      </c>
      <c r="CP1319" s="14">
        <f>Таблица1[[#This Row],[Т9]]-Таблица1[[#This Row],[Т1]]</f>
        <v>742.84958790832025</v>
      </c>
      <c r="CQ1319" s="14">
        <f>Таблица1[[#This Row],[Т9]]-Таблица1[[#This Row],[угол обхв6]]</f>
        <v>46706.580669666888</v>
      </c>
      <c r="CR1319" s="14">
        <f>Таблица1[[#This Row],[Т9]]-Таблица1[[#This Row],[угол обхв5]]</f>
        <v>1262.1635013236009</v>
      </c>
      <c r="CS1319" s="14">
        <f>Таблица1[[#This Row],[Т9]]-Таблица1[[#This Row],[угол обхв4]]</f>
        <v>59379.727842470864</v>
      </c>
      <c r="CT1319" s="14">
        <f>Таблица1[[#This Row],[Lкан_прям, мм]]+Таблица1[[#This Row],[Lкан_дуг, мм]]+Таблица1[[#This Row],[Lкан_леб,мм]]</f>
        <v>85045.326329871838</v>
      </c>
      <c r="CU1319" s="16">
        <f>Таблица1[[#This Row],[Lкан_леб,мм]]</f>
        <v>58117.564341147263</v>
      </c>
      <c r="CV1319" s="14">
        <f>2534431-(Таблица1[[#This Row],[Т23]]+Таблица1[[#This Row],[угол обхв3]])</f>
        <v>2449173.2380112754</v>
      </c>
      <c r="CW1319" s="50">
        <f>SUM(X1319:AC1319,AD1319:AI1319)-Таблица1[[#This Row],[lподв_min, мм]]</f>
        <v>23700.916781180487</v>
      </c>
      <c r="CX1319" s="17">
        <f>CW1758-Таблица1[[#This Row],[Суммарная длина каната]]</f>
        <v>-2426495.8624978922</v>
      </c>
    </row>
    <row r="1320" spans="1:102" x14ac:dyDescent="0.25">
      <c r="A1320" s="21">
        <v>1319</v>
      </c>
      <c r="B1320" s="10">
        <v>32.721020408163263</v>
      </c>
      <c r="C1320" s="10">
        <v>72.093469387755121</v>
      </c>
      <c r="D1320" s="11">
        <v>12363.813092532158</v>
      </c>
      <c r="E1320" s="11">
        <v>8627.3160690873447</v>
      </c>
      <c r="F1320" s="11">
        <v>11464.131263786168</v>
      </c>
      <c r="G1320" s="11">
        <v>8665.5470385266854</v>
      </c>
      <c r="H1320" s="11">
        <v>11955.812602532158</v>
      </c>
      <c r="I1320" s="11">
        <v>5334.3843219618084</v>
      </c>
      <c r="J1320" s="11">
        <v>3292.9317471255358</v>
      </c>
      <c r="K1320" s="11">
        <v>25703.824873922142</v>
      </c>
      <c r="L1320" s="11">
        <v>1223.9371148024261</v>
      </c>
      <c r="M1320" s="11">
        <v>58117.564341147263</v>
      </c>
      <c r="N1320" s="11">
        <v>9087.2206165721254</v>
      </c>
      <c r="O1320" s="11">
        <v>17476.081826130077</v>
      </c>
      <c r="P1320" s="43">
        <v>11462.108438178659</v>
      </c>
      <c r="Q1320" s="11">
        <v>15439.194276771128</v>
      </c>
      <c r="R1320" s="11">
        <v>12118.158759190472</v>
      </c>
      <c r="S1320" s="11">
        <v>9998.0702222856671</v>
      </c>
      <c r="T1320" s="11">
        <v>12363.813092532158</v>
      </c>
      <c r="U1320" s="11">
        <v>8627.3160690873447</v>
      </c>
      <c r="V1320" s="11">
        <v>11465.068581871792</v>
      </c>
      <c r="W1320" s="11">
        <v>8525.1186887008535</v>
      </c>
      <c r="X1320" s="12">
        <v>0</v>
      </c>
      <c r="Y1320" s="12">
        <v>506.13159366135051</v>
      </c>
      <c r="Z1320" s="12">
        <v>302.68241795132957</v>
      </c>
      <c r="AA1320" s="44">
        <v>232.04019061955862</v>
      </c>
      <c r="AB1320" s="45">
        <v>183.08291257018746</v>
      </c>
      <c r="AC1320" s="12">
        <v>0</v>
      </c>
      <c r="AD1320" s="12">
        <v>12673.147172803976</v>
      </c>
      <c r="AE1320" s="12">
        <v>3128.7382527064374</v>
      </c>
      <c r="AF1320" s="12">
        <v>5480.5321821881489</v>
      </c>
      <c r="AG1320" s="44">
        <v>1128.4755203370605</v>
      </c>
      <c r="AH1320" s="45">
        <v>3292.9317458865162</v>
      </c>
      <c r="AI1320" s="12">
        <v>0</v>
      </c>
      <c r="AJ1320" s="12">
        <v>-30.457536166959876</v>
      </c>
      <c r="AK1320" s="12">
        <v>40.61894470320118</v>
      </c>
      <c r="AL1320" s="12">
        <v>83.124888530225718</v>
      </c>
      <c r="AM1320" s="44">
        <v>115.71048558883312</v>
      </c>
      <c r="AN1320" s="45">
        <v>89.99999982600373</v>
      </c>
      <c r="AO1320" s="12">
        <v>0</v>
      </c>
      <c r="AP1320" s="12">
        <v>-2043.9116485955635</v>
      </c>
      <c r="AQ1320" s="12">
        <v>9352.8389115571954</v>
      </c>
      <c r="AR1320" s="12">
        <v>11867.174687300421</v>
      </c>
      <c r="AS1320" s="44">
        <v>12485.765797587534</v>
      </c>
      <c r="AT1320" s="45">
        <v>11955.813092532158</v>
      </c>
      <c r="AU1320" s="12">
        <v>0</v>
      </c>
      <c r="AV1320" s="12">
        <v>11403.766142727889</v>
      </c>
      <c r="AW1320" s="12">
        <v>17785.776710442402</v>
      </c>
      <c r="AX1320" s="12">
        <v>15488.034156197937</v>
      </c>
      <c r="AY1320" s="44">
        <v>9821.0700377633348</v>
      </c>
      <c r="AZ1320" s="45">
        <v>8627.3160678483255</v>
      </c>
      <c r="BA1320" s="12">
        <v>0</v>
      </c>
      <c r="BB1320" s="12">
        <v>8880.4055629536651</v>
      </c>
      <c r="BC1320" s="12">
        <v>11727.726733163729</v>
      </c>
      <c r="BD1320" s="12">
        <v>12523.225008312234</v>
      </c>
      <c r="BE1320" s="44">
        <v>11996.206054135095</v>
      </c>
      <c r="BF1320" s="45">
        <v>11955.81310253216</v>
      </c>
      <c r="BG1320" s="12">
        <v>0</v>
      </c>
      <c r="BH1320" s="12">
        <v>17827.779897772209</v>
      </c>
      <c r="BI1320" s="12">
        <v>15748.889161083453</v>
      </c>
      <c r="BJ1320" s="12">
        <v>10046.910101712478</v>
      </c>
      <c r="BK1320" s="44">
        <v>8804.316253609677</v>
      </c>
      <c r="BL1320" s="45">
        <v>5334.3843219618102</v>
      </c>
      <c r="BM1320" s="12">
        <v>0</v>
      </c>
      <c r="BN1320" s="12">
        <v>0</v>
      </c>
      <c r="BO1320" s="12">
        <v>71.076480870161063</v>
      </c>
      <c r="BP1320" s="12">
        <v>42.505943827024531</v>
      </c>
      <c r="BQ1320" s="48">
        <v>32.585597058607412</v>
      </c>
      <c r="BR1320" s="49">
        <v>25.710485762829386</v>
      </c>
      <c r="BS1320" s="13">
        <v>0</v>
      </c>
      <c r="BT1320" s="12">
        <v>212.43565885273259</v>
      </c>
      <c r="BV1320" s="14">
        <f>Таблица1[[#This Row],[Lкан_леб,мм]]</f>
        <v>58117.564341147263</v>
      </c>
      <c r="BW1320" s="50">
        <f>Таблица1[[#This Row],[угол обхв4]]+Таблица1[[#This Row],[Lдуг 3,мм]]</f>
        <v>12673.147172803976</v>
      </c>
      <c r="BX1320" s="54">
        <f>Таблица1[[#This Row],[угол обхв5]]+Таблица1[[#This Row],[Y5, мм]]</f>
        <v>58623.695934808617</v>
      </c>
      <c r="BY1320" s="14">
        <f>Таблица1[[#This Row],[угол обхв6]]+Таблица1[[#This Row],[Lдуг 4,мм]]</f>
        <v>15801.885425510412</v>
      </c>
      <c r="BZ1320" s="14">
        <f>Таблица1[[#This Row],[Т1]]+Таблица1[[#This Row],[X6, мм]]</f>
        <v>58926.378352759944</v>
      </c>
      <c r="CA1320" s="14">
        <f>Таблица1[[#This Row],[Т2]]+Таблица1[[#This Row],[Lдуг 5,мм]]</f>
        <v>21282.41760769856</v>
      </c>
      <c r="CB1320" s="14">
        <f>Таблица1[[#This Row],[Т3]]+Таблица1[[#This Row],[Y6, мм]]</f>
        <v>59158.418543379506</v>
      </c>
      <c r="CC1320" s="14">
        <f>Таблица1[[#This Row],[Т4]]+Таблица1[[#This Row],[Lдуг 6,мм]]</f>
        <v>22410.893128035619</v>
      </c>
      <c r="CD1320" s="14">
        <f>Таблица1[[#This Row],[Т5]]+Таблица1[[#This Row],[Lдуг 1,мм]]</f>
        <v>59341.501455949692</v>
      </c>
      <c r="CE1320" s="14">
        <f>Таблица1[[#This Row],[Т6]]+Таблица1[[#This Row],[Lпрям1, мм]]</f>
        <v>25703.824873922134</v>
      </c>
      <c r="CF1320" s="15">
        <f>Таблица1[[#This Row],[Т7]]+Таблица1[[#This Row],[Lдуг 2,мм]]</f>
        <v>59341.501455949692</v>
      </c>
      <c r="CG1320" s="14">
        <f>Таблица1[[#This Row],[Т8]]+Таблица1[[#This Row],[Lпрям2, мм]]</f>
        <v>25703.824873922134</v>
      </c>
      <c r="CH1320" s="14">
        <f>Таблица1[[#This Row],[Т9]]-Таблица1[[#This Row],[Т9]]</f>
        <v>0</v>
      </c>
      <c r="CI1320" s="50">
        <f>Таблица1[[#This Row],[Т9]]-Таблица1[[#This Row],[Т8]]</f>
        <v>33637.676582027561</v>
      </c>
      <c r="CJ1320" s="54">
        <f>Таблица1[[#This Row],[Т9]]-Таблица1[[#This Row],[Т7]]</f>
        <v>0</v>
      </c>
      <c r="CK1320" s="14">
        <f>Таблица1[[#This Row],[Т9]]-Таблица1[[#This Row],[Т6]]</f>
        <v>36930.608327914073</v>
      </c>
      <c r="CL1320" s="14">
        <f>Таблица1[[#This Row],[Т9]]-Таблица1[[#This Row],[Т5]]</f>
        <v>183.08291257018573</v>
      </c>
      <c r="CM1320" s="14">
        <f>Таблица1[[#This Row],[Т9]]-Таблица1[[#This Row],[Т4]]</f>
        <v>38059.083848251132</v>
      </c>
      <c r="CN1320" s="14">
        <f>Таблица1[[#This Row],[Т9]]-Таблица1[[#This Row],[Т3]]</f>
        <v>415.12310318974778</v>
      </c>
      <c r="CO1320" s="14">
        <f>Таблица1[[#This Row],[Т9]]-Таблица1[[#This Row],[Т2]]</f>
        <v>43539.616030439283</v>
      </c>
      <c r="CP1320" s="14">
        <f>Таблица1[[#This Row],[Т9]]-Таблица1[[#This Row],[Т1]]</f>
        <v>717.80552114107559</v>
      </c>
      <c r="CQ1320" s="14">
        <f>Таблица1[[#This Row],[Т9]]-Таблица1[[#This Row],[угол обхв6]]</f>
        <v>46668.354283145716</v>
      </c>
      <c r="CR1320" s="14">
        <f>Таблица1[[#This Row],[Т9]]-Таблица1[[#This Row],[угол обхв5]]</f>
        <v>1223.9371148024293</v>
      </c>
      <c r="CS1320" s="14">
        <f>Таблица1[[#This Row],[Т9]]-Таблица1[[#This Row],[угол обхв4]]</f>
        <v>59341.501455949692</v>
      </c>
      <c r="CT1320" s="14">
        <f>Таблица1[[#This Row],[Lкан_прям, мм]]+Таблица1[[#This Row],[Lкан_дуг, мм]]+Таблица1[[#This Row],[Lкан_леб,мм]]</f>
        <v>85045.326329871838</v>
      </c>
      <c r="CU1320" s="16">
        <f>Таблица1[[#This Row],[Lкан_леб,мм]]</f>
        <v>58117.564341147263</v>
      </c>
      <c r="CV1320" s="14">
        <f>2534431-(Таблица1[[#This Row],[Т23]]+Таблица1[[#This Row],[угол обхв3]])</f>
        <v>2449173.2380112754</v>
      </c>
      <c r="CW1320" s="50">
        <f>SUM(X1320:AC1320,AD1320:AI1320)-Таблица1[[#This Row],[lподв_min, мм]]</f>
        <v>23634.830241599029</v>
      </c>
      <c r="CX1320" s="17">
        <f>CW1759-Таблица1[[#This Row],[Суммарная длина каната]]</f>
        <v>-2426547.2635867326</v>
      </c>
    </row>
    <row r="1321" spans="1:102" x14ac:dyDescent="0.25">
      <c r="A1321" s="21">
        <v>1320</v>
      </c>
      <c r="B1321" s="10">
        <v>32.721020408163263</v>
      </c>
      <c r="C1321" s="10">
        <v>74.777551020408183</v>
      </c>
      <c r="D1321" s="11">
        <v>12723.830647411665</v>
      </c>
      <c r="E1321" s="11">
        <v>8773.5550695984784</v>
      </c>
      <c r="F1321" s="11">
        <v>11823.345522730942</v>
      </c>
      <c r="G1321" s="11">
        <v>8769.6129599166252</v>
      </c>
      <c r="H1321" s="11">
        <v>12315.830157411665</v>
      </c>
      <c r="I1321" s="11">
        <v>5413.0718940649031</v>
      </c>
      <c r="J1321" s="11">
        <v>3360.4831755335745</v>
      </c>
      <c r="K1321" s="11">
        <v>25742.051260442851</v>
      </c>
      <c r="L1321" s="11">
        <v>1185.710728281726</v>
      </c>
      <c r="M1321" s="11">
        <v>58117.564341147263</v>
      </c>
      <c r="N1321" s="11">
        <v>9087.2206165721254</v>
      </c>
      <c r="O1321" s="11">
        <v>17476.081826130077</v>
      </c>
      <c r="P1321" s="43">
        <v>11504.122268036017</v>
      </c>
      <c r="Q1321" s="11">
        <v>15535.734264893501</v>
      </c>
      <c r="R1321" s="11">
        <v>12414.254866107503</v>
      </c>
      <c r="S1321" s="11">
        <v>10131.30167174113</v>
      </c>
      <c r="T1321" s="11">
        <v>12723.830647411665</v>
      </c>
      <c r="U1321" s="11">
        <v>8773.5550695984784</v>
      </c>
      <c r="V1321" s="11">
        <v>11830.85792178665</v>
      </c>
      <c r="W1321" s="11">
        <v>8629.3825642799166</v>
      </c>
      <c r="X1321" s="12">
        <v>0</v>
      </c>
      <c r="Y1321" s="12">
        <v>492.8823763109516</v>
      </c>
      <c r="Z1321" s="12">
        <v>296.81844205383095</v>
      </c>
      <c r="AA1321" s="44">
        <v>232.04019061955913</v>
      </c>
      <c r="AB1321" s="45">
        <v>163.96971929738433</v>
      </c>
      <c r="AC1321" s="12">
        <v>0</v>
      </c>
      <c r="AD1321" s="12">
        <v>12673.147172803976</v>
      </c>
      <c r="AE1321" s="12">
        <v>3099.4132107942019</v>
      </c>
      <c r="AF1321" s="12">
        <v>5480.5321821881498</v>
      </c>
      <c r="AG1321" s="44">
        <v>1128.4755203370614</v>
      </c>
      <c r="AH1321" s="45">
        <v>3360.4831743194613</v>
      </c>
      <c r="AI1321" s="12">
        <v>0</v>
      </c>
      <c r="AJ1321" s="12">
        <v>-30.457536166959876</v>
      </c>
      <c r="AK1321" s="12">
        <v>38.758346085482174</v>
      </c>
      <c r="AL1321" s="12">
        <v>80.440806897572614</v>
      </c>
      <c r="AM1321" s="44">
        <v>113.0264039561801</v>
      </c>
      <c r="AN1321" s="45">
        <v>89.999999829501348</v>
      </c>
      <c r="AO1321" s="12">
        <v>0</v>
      </c>
      <c r="AP1321" s="12">
        <v>-2043.9116485955635</v>
      </c>
      <c r="AQ1321" s="12">
        <v>9342.6437406097448</v>
      </c>
      <c r="AR1321" s="12">
        <v>11906.457009390606</v>
      </c>
      <c r="AS1321" s="44">
        <v>12789.747340752012</v>
      </c>
      <c r="AT1321" s="45">
        <v>12315.830647411665</v>
      </c>
      <c r="AU1321" s="12">
        <v>0</v>
      </c>
      <c r="AV1321" s="12">
        <v>11403.766142727889</v>
      </c>
      <c r="AW1321" s="12">
        <v>17794.237491971286</v>
      </c>
      <c r="AX1321" s="12">
        <v>15603.489382037053</v>
      </c>
      <c r="AY1321" s="44">
        <v>9971.7103139383235</v>
      </c>
      <c r="AZ1321" s="45">
        <v>8773.5550683843667</v>
      </c>
      <c r="BA1321" s="12">
        <v>0</v>
      </c>
      <c r="BB1321" s="12">
        <v>8880.4055629536651</v>
      </c>
      <c r="BC1321" s="12">
        <v>11759.545392073636</v>
      </c>
      <c r="BD1321" s="12">
        <v>12816.589607462092</v>
      </c>
      <c r="BE1321" s="44">
        <v>12348.338172767157</v>
      </c>
      <c r="BF1321" s="45">
        <v>12315.830657411667</v>
      </c>
      <c r="BG1321" s="12">
        <v>0</v>
      </c>
      <c r="BH1321" s="12">
        <v>17827.779897772209</v>
      </c>
      <c r="BI1321" s="12">
        <v>15853.889930734709</v>
      </c>
      <c r="BJ1321" s="12">
        <v>10199.056788884682</v>
      </c>
      <c r="BK1321" s="44">
        <v>8933.1464274012851</v>
      </c>
      <c r="BL1321" s="45">
        <v>5413.0718940649049</v>
      </c>
      <c r="BM1321" s="12">
        <v>0</v>
      </c>
      <c r="BN1321" s="12">
        <v>0</v>
      </c>
      <c r="BO1321" s="12">
        <v>69.215882252442043</v>
      </c>
      <c r="BP1321" s="12">
        <v>41.682460812090447</v>
      </c>
      <c r="BQ1321" s="48">
        <v>32.585597058607483</v>
      </c>
      <c r="BR1321" s="49">
        <v>23.026404126678756</v>
      </c>
      <c r="BS1321" s="13">
        <v>0</v>
      </c>
      <c r="BT1321" s="12">
        <v>212.43565885273259</v>
      </c>
      <c r="BV1321" s="14">
        <f>Таблица1[[#This Row],[Lкан_леб,мм]]</f>
        <v>58117.564341147263</v>
      </c>
      <c r="BW1321" s="50">
        <f>Таблица1[[#This Row],[угол обхв4]]+Таблица1[[#This Row],[Lдуг 3,мм]]</f>
        <v>12673.147172803976</v>
      </c>
      <c r="BX1321" s="54">
        <f>Таблица1[[#This Row],[угол обхв5]]+Таблица1[[#This Row],[Y5, мм]]</f>
        <v>58610.446717458217</v>
      </c>
      <c r="BY1321" s="14">
        <f>Таблица1[[#This Row],[угол обхв6]]+Таблица1[[#This Row],[Lдуг 4,мм]]</f>
        <v>15772.560383598178</v>
      </c>
      <c r="BZ1321" s="14">
        <f>Таблица1[[#This Row],[Т1]]+Таблица1[[#This Row],[X6, мм]]</f>
        <v>58907.265159512048</v>
      </c>
      <c r="CA1321" s="14">
        <f>Таблица1[[#This Row],[Т2]]+Таблица1[[#This Row],[Lдуг 5,мм]]</f>
        <v>21253.092565786326</v>
      </c>
      <c r="CB1321" s="14">
        <f>Таблица1[[#This Row],[Т3]]+Таблица1[[#This Row],[Y6, мм]]</f>
        <v>59139.30535013161</v>
      </c>
      <c r="CC1321" s="14">
        <f>Таблица1[[#This Row],[Т4]]+Таблица1[[#This Row],[Lдуг 6,мм]]</f>
        <v>22381.568086123389</v>
      </c>
      <c r="CD1321" s="14">
        <f>Таблица1[[#This Row],[Т5]]+Таблица1[[#This Row],[Lдуг 1,мм]]</f>
        <v>59303.275069428993</v>
      </c>
      <c r="CE1321" s="14">
        <f>Таблица1[[#This Row],[Т6]]+Таблица1[[#This Row],[Lпрям1, мм]]</f>
        <v>25742.051260442851</v>
      </c>
      <c r="CF1321" s="15">
        <f>Таблица1[[#This Row],[Т7]]+Таблица1[[#This Row],[Lдуг 2,мм]]</f>
        <v>59303.275069428993</v>
      </c>
      <c r="CG1321" s="14">
        <f>Таблица1[[#This Row],[Т8]]+Таблица1[[#This Row],[Lпрям2, мм]]</f>
        <v>25742.051260442851</v>
      </c>
      <c r="CH1321" s="14">
        <f>Таблица1[[#This Row],[Т9]]-Таблица1[[#This Row],[Т9]]</f>
        <v>0</v>
      </c>
      <c r="CI1321" s="50">
        <f>Таблица1[[#This Row],[Т9]]-Таблица1[[#This Row],[Т8]]</f>
        <v>33561.223808986142</v>
      </c>
      <c r="CJ1321" s="54">
        <f>Таблица1[[#This Row],[Т9]]-Таблица1[[#This Row],[Т7]]</f>
        <v>0</v>
      </c>
      <c r="CK1321" s="14">
        <f>Таблица1[[#This Row],[Т9]]-Таблица1[[#This Row],[Т6]]</f>
        <v>36921.706983305601</v>
      </c>
      <c r="CL1321" s="14">
        <f>Таблица1[[#This Row],[Т9]]-Таблица1[[#This Row],[Т5]]</f>
        <v>163.96971929738356</v>
      </c>
      <c r="CM1321" s="14">
        <f>Таблица1[[#This Row],[Т9]]-Таблица1[[#This Row],[Т4]]</f>
        <v>38050.182503642667</v>
      </c>
      <c r="CN1321" s="14">
        <f>Таблица1[[#This Row],[Т9]]-Таблица1[[#This Row],[Т3]]</f>
        <v>396.00990991694562</v>
      </c>
      <c r="CO1321" s="14">
        <f>Таблица1[[#This Row],[Т9]]-Таблица1[[#This Row],[Т2]]</f>
        <v>43530.714685830812</v>
      </c>
      <c r="CP1321" s="14">
        <f>Таблица1[[#This Row],[Т9]]-Таблица1[[#This Row],[Т1]]</f>
        <v>692.82835197077657</v>
      </c>
      <c r="CQ1321" s="14">
        <f>Таблица1[[#This Row],[Т9]]-Таблица1[[#This Row],[угол обхв6]]</f>
        <v>46630.127896625017</v>
      </c>
      <c r="CR1321" s="14">
        <f>Таблица1[[#This Row],[Т9]]-Таблица1[[#This Row],[угол обхв5]]</f>
        <v>1185.7107282817306</v>
      </c>
      <c r="CS1321" s="14">
        <f>Таблица1[[#This Row],[Т9]]-Таблица1[[#This Row],[угол обхв4]]</f>
        <v>59303.275069428993</v>
      </c>
      <c r="CT1321" s="14">
        <f>Таблица1[[#This Row],[Lкан_прям, мм]]+Таблица1[[#This Row],[Lкан_дуг, мм]]+Таблица1[[#This Row],[Lкан_леб,мм]]</f>
        <v>85045.326329871838</v>
      </c>
      <c r="CU1321" s="16">
        <f>Таблица1[[#This Row],[Lкан_леб,мм]]</f>
        <v>58117.564341147263</v>
      </c>
      <c r="CV1321" s="14">
        <f>2534431-(Таблица1[[#This Row],[Т23]]+Таблица1[[#This Row],[угол обхв3]])</f>
        <v>2449173.2380112754</v>
      </c>
      <c r="CW1321" s="50">
        <f>SUM(X1321:AC1321,AD1321:AI1321)-Таблица1[[#This Row],[lподв_min, мм]]</f>
        <v>23567.278813191006</v>
      </c>
      <c r="CX1321" s="17">
        <f>CW1760-Таблица1[[#This Row],[Суммарная длина каната]]</f>
        <v>-2426599.2272167187</v>
      </c>
    </row>
    <row r="1322" spans="1:102" x14ac:dyDescent="0.25">
      <c r="A1322" s="21">
        <v>1321</v>
      </c>
      <c r="B1322" s="10">
        <v>32.721020408163263</v>
      </c>
      <c r="C1322" s="10">
        <v>77.461632653061244</v>
      </c>
      <c r="D1322" s="11">
        <v>13076.60501980528</v>
      </c>
      <c r="E1322" s="11">
        <v>8936.4928714561283</v>
      </c>
      <c r="F1322" s="11">
        <v>12177.292400611226</v>
      </c>
      <c r="G1322" s="11">
        <v>8890.3863322417292</v>
      </c>
      <c r="H1322" s="11">
        <v>12668.604529805281</v>
      </c>
      <c r="I1322" s="11">
        <v>5507.016677999497</v>
      </c>
      <c r="J1322" s="11">
        <v>3429.4761934566304</v>
      </c>
      <c r="K1322" s="11">
        <v>25780.277646963063</v>
      </c>
      <c r="L1322" s="11">
        <v>1147.4843417615068</v>
      </c>
      <c r="M1322" s="11">
        <v>58117.564341147263</v>
      </c>
      <c r="N1322" s="11">
        <v>9087.2206165721254</v>
      </c>
      <c r="O1322" s="11">
        <v>17476.081826130077</v>
      </c>
      <c r="P1322" s="43">
        <v>11541.569141236891</v>
      </c>
      <c r="Q1322" s="11">
        <v>15634.135803974088</v>
      </c>
      <c r="R1322" s="11">
        <v>12703.787046921638</v>
      </c>
      <c r="S1322" s="11">
        <v>10278.252819842923</v>
      </c>
      <c r="T1322" s="11">
        <v>13076.60501980528</v>
      </c>
      <c r="U1322" s="11">
        <v>8936.4928714561283</v>
      </c>
      <c r="V1322" s="11">
        <v>12191.363397290066</v>
      </c>
      <c r="W1322" s="11">
        <v>8750.6615776258623</v>
      </c>
      <c r="X1322" s="12">
        <v>0</v>
      </c>
      <c r="Y1322" s="12">
        <v>479.56084630064737</v>
      </c>
      <c r="Z1322" s="12">
        <v>291.02677881623828</v>
      </c>
      <c r="AA1322" s="44">
        <v>232.04019061955896</v>
      </c>
      <c r="AB1322" s="45">
        <v>144.85652602506204</v>
      </c>
      <c r="AC1322" s="12">
        <v>0</v>
      </c>
      <c r="AD1322" s="12">
        <v>12673.147172803976</v>
      </c>
      <c r="AE1322" s="12">
        <v>3068.6465793669331</v>
      </c>
      <c r="AF1322" s="12">
        <v>5480.5321821881489</v>
      </c>
      <c r="AG1322" s="44">
        <v>1128.4755203370623</v>
      </c>
      <c r="AH1322" s="45">
        <v>3429.4761922669422</v>
      </c>
      <c r="AI1322" s="12">
        <v>0</v>
      </c>
      <c r="AJ1322" s="12">
        <v>-30.457536166959876</v>
      </c>
      <c r="AK1322" s="12">
        <v>36.887592540758391</v>
      </c>
      <c r="AL1322" s="12">
        <v>77.756725264919581</v>
      </c>
      <c r="AM1322" s="44">
        <v>110.34232232352704</v>
      </c>
      <c r="AN1322" s="45">
        <v>89.999999832931394</v>
      </c>
      <c r="AO1322" s="12">
        <v>0</v>
      </c>
      <c r="AP1322" s="12">
        <v>-2043.9116485955635</v>
      </c>
      <c r="AQ1322" s="12">
        <v>9332.1214083715768</v>
      </c>
      <c r="AR1322" s="12">
        <v>11940.289591164632</v>
      </c>
      <c r="AS1322" s="44">
        <v>13086.341070172592</v>
      </c>
      <c r="AT1322" s="45">
        <v>12668.60501980528</v>
      </c>
      <c r="AU1322" s="12">
        <v>0</v>
      </c>
      <c r="AV1322" s="12">
        <v>11403.766142727889</v>
      </c>
      <c r="AW1322" s="12">
        <v>17802.406207958957</v>
      </c>
      <c r="AX1322" s="12">
        <v>15720.657493794737</v>
      </c>
      <c r="AY1322" s="44">
        <v>10136.420456489179</v>
      </c>
      <c r="AZ1322" s="45">
        <v>8936.492870266442</v>
      </c>
      <c r="BA1322" s="12">
        <v>0</v>
      </c>
      <c r="BB1322" s="12">
        <v>8880.4055629536651</v>
      </c>
      <c r="BC1322" s="12">
        <v>11786.469933036344</v>
      </c>
      <c r="BD1322" s="12">
        <v>13102.507496849379</v>
      </c>
      <c r="BE1322" s="44">
        <v>12694.050996554326</v>
      </c>
      <c r="BF1322" s="45">
        <v>12668.605029805281</v>
      </c>
      <c r="BG1322" s="12">
        <v>0</v>
      </c>
      <c r="BH1322" s="12">
        <v>17827.779897772209</v>
      </c>
      <c r="BI1322" s="12">
        <v>15960.460185802969</v>
      </c>
      <c r="BJ1322" s="12">
        <v>10364.774509663572</v>
      </c>
      <c r="BK1322" s="44">
        <v>9078.3252348098722</v>
      </c>
      <c r="BL1322" s="45">
        <v>5507.0166779994988</v>
      </c>
      <c r="BM1322" s="12">
        <v>0</v>
      </c>
      <c r="BN1322" s="12">
        <v>0</v>
      </c>
      <c r="BO1322" s="12">
        <v>67.345128707718274</v>
      </c>
      <c r="BP1322" s="12">
        <v>40.86913272416119</v>
      </c>
      <c r="BQ1322" s="48">
        <v>32.585597058607462</v>
      </c>
      <c r="BR1322" s="49">
        <v>20.342322490595652</v>
      </c>
      <c r="BS1322" s="13">
        <v>0</v>
      </c>
      <c r="BT1322" s="12">
        <v>212.43565885273259</v>
      </c>
      <c r="BV1322" s="14">
        <f>Таблица1[[#This Row],[Lкан_леб,мм]]</f>
        <v>58117.564341147263</v>
      </c>
      <c r="BW1322" s="50">
        <f>Таблица1[[#This Row],[угол обхв4]]+Таблица1[[#This Row],[Lдуг 3,мм]]</f>
        <v>12673.147172803976</v>
      </c>
      <c r="BX1322" s="54">
        <f>Таблица1[[#This Row],[угол обхв5]]+Таблица1[[#This Row],[Y5, мм]]</f>
        <v>58597.125187447913</v>
      </c>
      <c r="BY1322" s="14">
        <f>Таблица1[[#This Row],[угол обхв6]]+Таблица1[[#This Row],[Lдуг 4,мм]]</f>
        <v>15741.79375217091</v>
      </c>
      <c r="BZ1322" s="14">
        <f>Таблица1[[#This Row],[Т1]]+Таблица1[[#This Row],[X6, мм]]</f>
        <v>58888.151966264151</v>
      </c>
      <c r="CA1322" s="14">
        <f>Таблица1[[#This Row],[Т2]]+Таблица1[[#This Row],[Lдуг 5,мм]]</f>
        <v>21222.325934359058</v>
      </c>
      <c r="CB1322" s="14">
        <f>Таблица1[[#This Row],[Т3]]+Таблица1[[#This Row],[Y6, мм]]</f>
        <v>59120.192156883713</v>
      </c>
      <c r="CC1322" s="14">
        <f>Таблица1[[#This Row],[Т4]]+Таблица1[[#This Row],[Lдуг 6,мм]]</f>
        <v>22350.80145469612</v>
      </c>
      <c r="CD1322" s="14">
        <f>Таблица1[[#This Row],[Т5]]+Таблица1[[#This Row],[Lдуг 1,мм]]</f>
        <v>59265.048682908775</v>
      </c>
      <c r="CE1322" s="14">
        <f>Таблица1[[#This Row],[Т6]]+Таблица1[[#This Row],[Lпрям1, мм]]</f>
        <v>25780.277646963063</v>
      </c>
      <c r="CF1322" s="15">
        <f>Таблица1[[#This Row],[Т7]]+Таблица1[[#This Row],[Lдуг 2,мм]]</f>
        <v>59265.048682908775</v>
      </c>
      <c r="CG1322" s="14">
        <f>Таблица1[[#This Row],[Т8]]+Таблица1[[#This Row],[Lпрям2, мм]]</f>
        <v>25780.277646963063</v>
      </c>
      <c r="CH1322" s="14">
        <f>Таблица1[[#This Row],[Т9]]-Таблица1[[#This Row],[Т9]]</f>
        <v>0</v>
      </c>
      <c r="CI1322" s="50">
        <f>Таблица1[[#This Row],[Т9]]-Таблица1[[#This Row],[Т8]]</f>
        <v>33484.771035945712</v>
      </c>
      <c r="CJ1322" s="54">
        <f>Таблица1[[#This Row],[Т9]]-Таблица1[[#This Row],[Т7]]</f>
        <v>0</v>
      </c>
      <c r="CK1322" s="14">
        <f>Таблица1[[#This Row],[Т9]]-Таблица1[[#This Row],[Т6]]</f>
        <v>36914.247228212655</v>
      </c>
      <c r="CL1322" s="14">
        <f>Таблица1[[#This Row],[Т9]]-Таблица1[[#This Row],[Т5]]</f>
        <v>144.85652602506161</v>
      </c>
      <c r="CM1322" s="14">
        <f>Таблица1[[#This Row],[Т9]]-Таблица1[[#This Row],[Т4]]</f>
        <v>38042.722748549713</v>
      </c>
      <c r="CN1322" s="14">
        <f>Таблица1[[#This Row],[Т9]]-Таблица1[[#This Row],[Т3]]</f>
        <v>376.89671664462367</v>
      </c>
      <c r="CO1322" s="14">
        <f>Таблица1[[#This Row],[Т9]]-Таблица1[[#This Row],[Т2]]</f>
        <v>43523.254930737865</v>
      </c>
      <c r="CP1322" s="14">
        <f>Таблица1[[#This Row],[Т9]]-Таблица1[[#This Row],[Т1]]</f>
        <v>667.92349546086189</v>
      </c>
      <c r="CQ1322" s="14">
        <f>Таблица1[[#This Row],[Т9]]-Таблица1[[#This Row],[угол обхв6]]</f>
        <v>46591.901510104799</v>
      </c>
      <c r="CR1322" s="14">
        <f>Таблица1[[#This Row],[Т9]]-Таблица1[[#This Row],[угол обхв5]]</f>
        <v>1147.484341761512</v>
      </c>
      <c r="CS1322" s="14">
        <f>Таблица1[[#This Row],[Т9]]-Таблица1[[#This Row],[угол обхв4]]</f>
        <v>59265.048682908775</v>
      </c>
      <c r="CT1322" s="14">
        <f>Таблица1[[#This Row],[Lкан_прям, мм]]+Таблица1[[#This Row],[Lкан_дуг, мм]]+Таблица1[[#This Row],[Lкан_леб,мм]]</f>
        <v>85045.326329871838</v>
      </c>
      <c r="CU1322" s="16">
        <f>Таблица1[[#This Row],[Lкан_леб,мм]]</f>
        <v>58117.564341147263</v>
      </c>
      <c r="CV1322" s="14">
        <f>2534431-(Таблица1[[#This Row],[Т23]]+Таблица1[[#This Row],[угол обхв3]])</f>
        <v>2449173.2380112754</v>
      </c>
      <c r="CW1322" s="50">
        <f>SUM(X1322:AC1322,AD1322:AI1322)-Таблица1[[#This Row],[lподв_min, мм]]</f>
        <v>23498.285795267937</v>
      </c>
      <c r="CX1322" s="17">
        <f>CW1761-Таблица1[[#This Row],[Суммарная длина каната]]</f>
        <v>-2426651.6760173808</v>
      </c>
    </row>
    <row r="1323" spans="1:102" x14ac:dyDescent="0.25">
      <c r="A1323" s="21">
        <v>1322</v>
      </c>
      <c r="B1323" s="10">
        <v>32.721020408163263</v>
      </c>
      <c r="C1323" s="10">
        <v>80.14571428571432</v>
      </c>
      <c r="D1323" s="11">
        <v>13421.362169046144</v>
      </c>
      <c r="E1323" s="11">
        <v>9115.7719643231612</v>
      </c>
      <c r="F1323" s="11">
        <v>12525.19528410466</v>
      </c>
      <c r="G1323" s="11">
        <v>9027.6021603408735</v>
      </c>
      <c r="H1323" s="11">
        <v>13013.361679046146</v>
      </c>
      <c r="I1323" s="11">
        <v>5615.8859074608326</v>
      </c>
      <c r="J1323" s="11">
        <v>3499.886056862329</v>
      </c>
      <c r="K1323" s="11">
        <v>25818.504033482794</v>
      </c>
      <c r="L1323" s="11">
        <v>1109.257955241779</v>
      </c>
      <c r="M1323" s="11">
        <v>58117.564341147263</v>
      </c>
      <c r="N1323" s="11">
        <v>9087.2206165721254</v>
      </c>
      <c r="O1323" s="11">
        <v>17476.081826130077</v>
      </c>
      <c r="P1323" s="43">
        <v>11574.366893641896</v>
      </c>
      <c r="Q1323" s="11">
        <v>15734.182986058997</v>
      </c>
      <c r="R1323" s="11">
        <v>12986.120023960086</v>
      </c>
      <c r="S1323" s="11">
        <v>10438.601233405489</v>
      </c>
      <c r="T1323" s="11">
        <v>13421.362169046144</v>
      </c>
      <c r="U1323" s="11">
        <v>9115.7719643231612</v>
      </c>
      <c r="V1323" s="11">
        <v>12545.794004498252</v>
      </c>
      <c r="W1323" s="11">
        <v>8888.6896241242066</v>
      </c>
      <c r="X1323" s="12">
        <v>0</v>
      </c>
      <c r="Y1323" s="12">
        <v>466.16126169375315</v>
      </c>
      <c r="Z1323" s="12">
        <v>285.31317017523514</v>
      </c>
      <c r="AA1323" s="44">
        <v>232.04019061955935</v>
      </c>
      <c r="AB1323" s="45">
        <v>125.74333275323131</v>
      </c>
      <c r="AC1323" s="12">
        <v>0</v>
      </c>
      <c r="AD1323" s="12">
        <v>12673.147172803976</v>
      </c>
      <c r="AE1323" s="12">
        <v>3036.463102457034</v>
      </c>
      <c r="AF1323" s="12">
        <v>5480.5321821881498</v>
      </c>
      <c r="AG1323" s="44">
        <v>1128.4755203370605</v>
      </c>
      <c r="AH1323" s="45">
        <v>3499.8860556965751</v>
      </c>
      <c r="AI1323" s="12">
        <v>0</v>
      </c>
      <c r="AJ1323" s="12">
        <v>-30.457536166959876</v>
      </c>
      <c r="AK1323" s="12">
        <v>35.005877724083142</v>
      </c>
      <c r="AL1323" s="12">
        <v>75.072643632266505</v>
      </c>
      <c r="AM1323" s="44">
        <v>107.65824069087401</v>
      </c>
      <c r="AN1323" s="45">
        <v>89.999999836292432</v>
      </c>
      <c r="AO1323" s="12">
        <v>0</v>
      </c>
      <c r="AP1323" s="12">
        <v>-2043.9116485955635</v>
      </c>
      <c r="AQ1323" s="12">
        <v>9321.2740869317422</v>
      </c>
      <c r="AR1323" s="12">
        <v>11968.598198788615</v>
      </c>
      <c r="AS1323" s="44">
        <v>13374.896214064045</v>
      </c>
      <c r="AT1323" s="45">
        <v>13013.362169046144</v>
      </c>
      <c r="AU1323" s="12">
        <v>0</v>
      </c>
      <c r="AV1323" s="12">
        <v>11403.766142727889</v>
      </c>
      <c r="AW1323" s="12">
        <v>17810.271851433972</v>
      </c>
      <c r="AX1323" s="12">
        <v>15839.281406800292</v>
      </c>
      <c r="AY1323" s="44">
        <v>10314.839066293522</v>
      </c>
      <c r="AZ1323" s="45">
        <v>9115.7719631574109</v>
      </c>
      <c r="BA1323" s="12">
        <v>0</v>
      </c>
      <c r="BB1323" s="12">
        <v>8880.4055629536651</v>
      </c>
      <c r="BC1323" s="12">
        <v>11808.420364001513</v>
      </c>
      <c r="BD1323" s="12">
        <v>13380.351329106807</v>
      </c>
      <c r="BE1323" s="44">
        <v>13032.585978942185</v>
      </c>
      <c r="BF1323" s="45">
        <v>13013.362179046146</v>
      </c>
      <c r="BG1323" s="12">
        <v>0</v>
      </c>
      <c r="BH1323" s="12">
        <v>17827.779897772209</v>
      </c>
      <c r="BI1323" s="12">
        <v>16068.373011362894</v>
      </c>
      <c r="BJ1323" s="12">
        <v>10543.699654146785</v>
      </c>
      <c r="BK1323" s="44">
        <v>9239.5341314351281</v>
      </c>
      <c r="BL1323" s="45">
        <v>5615.8859074608345</v>
      </c>
      <c r="BM1323" s="12">
        <v>0</v>
      </c>
      <c r="BN1323" s="12">
        <v>0</v>
      </c>
      <c r="BO1323" s="12">
        <v>65.463413891043018</v>
      </c>
      <c r="BP1323" s="12">
        <v>40.066765908183356</v>
      </c>
      <c r="BQ1323" s="48">
        <v>32.585597058607512</v>
      </c>
      <c r="BR1323" s="49">
        <v>17.658240854581578</v>
      </c>
      <c r="BS1323" s="13">
        <v>0</v>
      </c>
      <c r="BT1323" s="12">
        <v>212.43565885273259</v>
      </c>
      <c r="BV1323" s="14">
        <f>Таблица1[[#This Row],[Lкан_леб,мм]]</f>
        <v>58117.564341147263</v>
      </c>
      <c r="BW1323" s="50">
        <f>Таблица1[[#This Row],[угол обхв4]]+Таблица1[[#This Row],[Lдуг 3,мм]]</f>
        <v>12673.147172803976</v>
      </c>
      <c r="BX1323" s="54">
        <f>Таблица1[[#This Row],[угол обхв5]]+Таблица1[[#This Row],[Y5, мм]]</f>
        <v>58583.725602841019</v>
      </c>
      <c r="BY1323" s="14">
        <f>Таблица1[[#This Row],[угол обхв6]]+Таблица1[[#This Row],[Lдуг 4,мм]]</f>
        <v>15709.61027526101</v>
      </c>
      <c r="BZ1323" s="14">
        <f>Таблица1[[#This Row],[Т1]]+Таблица1[[#This Row],[X6, мм]]</f>
        <v>58869.038773016255</v>
      </c>
      <c r="CA1323" s="14">
        <f>Таблица1[[#This Row],[Т2]]+Таблица1[[#This Row],[Lдуг 5,мм]]</f>
        <v>21190.142457449161</v>
      </c>
      <c r="CB1323" s="14">
        <f>Таблица1[[#This Row],[Т3]]+Таблица1[[#This Row],[Y6, мм]]</f>
        <v>59101.078963635817</v>
      </c>
      <c r="CC1323" s="14">
        <f>Таблица1[[#This Row],[Т4]]+Таблица1[[#This Row],[Lдуг 6,мм]]</f>
        <v>22318.61797778622</v>
      </c>
      <c r="CD1323" s="14">
        <f>Таблица1[[#This Row],[Т5]]+Таблица1[[#This Row],[Lдуг 1,мм]]</f>
        <v>59226.822296389051</v>
      </c>
      <c r="CE1323" s="14">
        <f>Таблица1[[#This Row],[Т6]]+Таблица1[[#This Row],[Lпрям1, мм]]</f>
        <v>25818.504033482794</v>
      </c>
      <c r="CF1323" s="15">
        <f>Таблица1[[#This Row],[Т7]]+Таблица1[[#This Row],[Lдуг 2,мм]]</f>
        <v>59226.822296389051</v>
      </c>
      <c r="CG1323" s="14">
        <f>Таблица1[[#This Row],[Т8]]+Таблица1[[#This Row],[Lпрям2, мм]]</f>
        <v>25818.504033482794</v>
      </c>
      <c r="CH1323" s="14">
        <f>Таблица1[[#This Row],[Т9]]-Таблица1[[#This Row],[Т9]]</f>
        <v>0</v>
      </c>
      <c r="CI1323" s="50">
        <f>Таблица1[[#This Row],[Т9]]-Таблица1[[#This Row],[Т8]]</f>
        <v>33408.318262906258</v>
      </c>
      <c r="CJ1323" s="54">
        <f>Таблица1[[#This Row],[Т9]]-Таблица1[[#This Row],[Т7]]</f>
        <v>0</v>
      </c>
      <c r="CK1323" s="14">
        <f>Таблица1[[#This Row],[Т9]]-Таблица1[[#This Row],[Т6]]</f>
        <v>36908.204318602831</v>
      </c>
      <c r="CL1323" s="14">
        <f>Таблица1[[#This Row],[Т9]]-Таблица1[[#This Row],[Т5]]</f>
        <v>125.74333275323443</v>
      </c>
      <c r="CM1323" s="14">
        <f>Таблица1[[#This Row],[Т9]]-Таблица1[[#This Row],[Т4]]</f>
        <v>38036.67983893989</v>
      </c>
      <c r="CN1323" s="14">
        <f>Таблица1[[#This Row],[Т9]]-Таблица1[[#This Row],[Т3]]</f>
        <v>357.78352337279648</v>
      </c>
      <c r="CO1323" s="14">
        <f>Таблица1[[#This Row],[Т9]]-Таблица1[[#This Row],[Т2]]</f>
        <v>43517.212021128042</v>
      </c>
      <c r="CP1323" s="14">
        <f>Таблица1[[#This Row],[Т9]]-Таблица1[[#This Row],[Т1]]</f>
        <v>643.09669354803191</v>
      </c>
      <c r="CQ1323" s="14">
        <f>Таблица1[[#This Row],[Т9]]-Таблица1[[#This Row],[угол обхв6]]</f>
        <v>46553.675123585075</v>
      </c>
      <c r="CR1323" s="14">
        <f>Таблица1[[#This Row],[Т9]]-Таблица1[[#This Row],[угол обхв5]]</f>
        <v>1109.2579552417883</v>
      </c>
      <c r="CS1323" s="14">
        <f>Таблица1[[#This Row],[Т9]]-Таблица1[[#This Row],[угол обхв4]]</f>
        <v>59226.822296389051</v>
      </c>
      <c r="CT1323" s="14">
        <f>Таблица1[[#This Row],[Lкан_прям, мм]]+Таблица1[[#This Row],[Lкан_дуг, мм]]+Таблица1[[#This Row],[Lкан_леб,мм]]</f>
        <v>85045.326329871838</v>
      </c>
      <c r="CU1323" s="16">
        <f>Таблица1[[#This Row],[Lкан_леб,мм]]</f>
        <v>58117.564341147263</v>
      </c>
      <c r="CV1323" s="14">
        <f>2534431-(Таблица1[[#This Row],[Т23]]+Таблица1[[#This Row],[угол обхв3]])</f>
        <v>2449173.2380112754</v>
      </c>
      <c r="CW1323" s="50">
        <f>SUM(X1323:AC1323,AD1323:AI1323)-Таблица1[[#This Row],[lподв_min, мм]]</f>
        <v>23427.875931862247</v>
      </c>
      <c r="CX1323" s="17">
        <f>CW1762-Таблица1[[#This Row],[Суммарная длина каната]]</f>
        <v>-2426704.5269849566</v>
      </c>
    </row>
    <row r="1324" spans="1:102" x14ac:dyDescent="0.25">
      <c r="A1324" s="21">
        <v>1323</v>
      </c>
      <c r="B1324" s="10">
        <v>32.721020408163263</v>
      </c>
      <c r="C1324" s="10">
        <v>82.829795918367381</v>
      </c>
      <c r="D1324" s="11">
        <v>13757.345645475243</v>
      </c>
      <c r="E1324" s="11">
        <v>9310.9989825827488</v>
      </c>
      <c r="F1324" s="11">
        <v>12866.290821332486</v>
      </c>
      <c r="G1324" s="11">
        <v>9180.9593718023461</v>
      </c>
      <c r="H1324" s="11">
        <v>13349.345155475245</v>
      </c>
      <c r="I1324" s="11">
        <v>5739.312445182888</v>
      </c>
      <c r="J1324" s="11">
        <v>3571.6865373998612</v>
      </c>
      <c r="K1324" s="11">
        <v>25856.73042000203</v>
      </c>
      <c r="L1324" s="11">
        <v>1071.0315687225491</v>
      </c>
      <c r="M1324" s="11">
        <v>58117.564341147263</v>
      </c>
      <c r="N1324" s="11">
        <v>9087.2206165721254</v>
      </c>
      <c r="O1324" s="11">
        <v>17476.081826130077</v>
      </c>
      <c r="P1324" s="43">
        <v>11602.443561990291</v>
      </c>
      <c r="Q1324" s="11">
        <v>15835.656292403104</v>
      </c>
      <c r="R1324" s="11">
        <v>13260.634315698882</v>
      </c>
      <c r="S1324" s="11">
        <v>10611.995083603731</v>
      </c>
      <c r="T1324" s="11">
        <v>13757.345645475243</v>
      </c>
      <c r="U1324" s="11">
        <v>9310.9989825827488</v>
      </c>
      <c r="V1324" s="11">
        <v>12893.372068713068</v>
      </c>
      <c r="W1324" s="11">
        <v>9043.1638492324473</v>
      </c>
      <c r="X1324" s="12">
        <v>0</v>
      </c>
      <c r="Y1324" s="12">
        <v>452.67752037141514</v>
      </c>
      <c r="Z1324" s="12">
        <v>279.68371824967619</v>
      </c>
      <c r="AA1324" s="44">
        <v>232.0401906195587</v>
      </c>
      <c r="AB1324" s="45">
        <v>106.63013948189895</v>
      </c>
      <c r="AC1324" s="12">
        <v>0</v>
      </c>
      <c r="AD1324" s="12">
        <v>12673.147172803976</v>
      </c>
      <c r="AE1324" s="12">
        <v>3002.8890084153059</v>
      </c>
      <c r="AF1324" s="12">
        <v>5480.532182188148</v>
      </c>
      <c r="AG1324" s="44">
        <v>1128.4755203370594</v>
      </c>
      <c r="AH1324" s="45">
        <v>3571.6865362575413</v>
      </c>
      <c r="AI1324" s="12">
        <v>0</v>
      </c>
      <c r="AJ1324" s="12">
        <v>-30.457536166959876</v>
      </c>
      <c r="AK1324" s="12">
        <v>33.112344709827958</v>
      </c>
      <c r="AL1324" s="12">
        <v>72.388561999613458</v>
      </c>
      <c r="AM1324" s="44">
        <v>104.97415905822088</v>
      </c>
      <c r="AN1324" s="45">
        <v>89.999999839583396</v>
      </c>
      <c r="AO1324" s="12">
        <v>0</v>
      </c>
      <c r="AP1324" s="12">
        <v>-2043.9116485955635</v>
      </c>
      <c r="AQ1324" s="12">
        <v>9310.1038519780868</v>
      </c>
      <c r="AR1324" s="12">
        <v>11991.320718868737</v>
      </c>
      <c r="AS1324" s="44">
        <v>13654.77963852129</v>
      </c>
      <c r="AT1324" s="45">
        <v>13349.345645475245</v>
      </c>
      <c r="AU1324" s="12">
        <v>0</v>
      </c>
      <c r="AV1324" s="12">
        <v>11403.766142727889</v>
      </c>
      <c r="AW1324" s="12">
        <v>17817.823048950751</v>
      </c>
      <c r="AX1324" s="12">
        <v>15959.10084213349</v>
      </c>
      <c r="AY1324" s="44">
        <v>10506.57466576534</v>
      </c>
      <c r="AZ1324" s="45">
        <v>9310.9989814404307</v>
      </c>
      <c r="BA1324" s="12">
        <v>0</v>
      </c>
      <c r="BB1324" s="12">
        <v>8880.4055629536651</v>
      </c>
      <c r="BC1324" s="12">
        <v>11825.326797396254</v>
      </c>
      <c r="BD1324" s="12">
        <v>13649.511472577329</v>
      </c>
      <c r="BE1324" s="44">
        <v>13363.200322652836</v>
      </c>
      <c r="BF1324" s="45">
        <v>13349.345655475245</v>
      </c>
      <c r="BG1324" s="12">
        <v>0</v>
      </c>
      <c r="BH1324" s="12">
        <v>17827.779897772209</v>
      </c>
      <c r="BI1324" s="12">
        <v>16177.39751522378</v>
      </c>
      <c r="BJ1324" s="12">
        <v>10735.439633334119</v>
      </c>
      <c r="BK1324" s="44">
        <v>9416.4194004211404</v>
      </c>
      <c r="BL1324" s="45">
        <v>5739.3124451828899</v>
      </c>
      <c r="BM1324" s="12">
        <v>0</v>
      </c>
      <c r="BN1324" s="12">
        <v>0</v>
      </c>
      <c r="BO1324" s="12">
        <v>63.569880876787835</v>
      </c>
      <c r="BP1324" s="12">
        <v>39.276217289785507</v>
      </c>
      <c r="BQ1324" s="48">
        <v>32.585597058607419</v>
      </c>
      <c r="BR1324" s="49">
        <v>14.974159218637491</v>
      </c>
      <c r="BS1324" s="13">
        <v>0</v>
      </c>
      <c r="BT1324" s="12">
        <v>212.43565885273259</v>
      </c>
      <c r="BV1324" s="14">
        <f>Таблица1[[#This Row],[Lкан_леб,мм]]</f>
        <v>58117.564341147263</v>
      </c>
      <c r="BW1324" s="50">
        <f>Таблица1[[#This Row],[угол обхв4]]+Таблица1[[#This Row],[Lдуг 3,мм]]</f>
        <v>12673.147172803976</v>
      </c>
      <c r="BX1324" s="54">
        <f>Таблица1[[#This Row],[угол обхв5]]+Таблица1[[#This Row],[Y5, мм]]</f>
        <v>58570.241861518676</v>
      </c>
      <c r="BY1324" s="14">
        <f>Таблица1[[#This Row],[угол обхв6]]+Таблица1[[#This Row],[Lдуг 4,мм]]</f>
        <v>15676.036181219282</v>
      </c>
      <c r="BZ1324" s="14">
        <f>Таблица1[[#This Row],[Т1]]+Таблица1[[#This Row],[X6, мм]]</f>
        <v>58849.925579768351</v>
      </c>
      <c r="CA1324" s="14">
        <f>Таблица1[[#This Row],[Т2]]+Таблица1[[#This Row],[Lдуг 5,мм]]</f>
        <v>21156.56836340743</v>
      </c>
      <c r="CB1324" s="14">
        <f>Таблица1[[#This Row],[Т3]]+Таблица1[[#This Row],[Y6, мм]]</f>
        <v>59081.965770387913</v>
      </c>
      <c r="CC1324" s="14">
        <f>Таблица1[[#This Row],[Т4]]+Таблица1[[#This Row],[Lдуг 6,мм]]</f>
        <v>22285.043883744489</v>
      </c>
      <c r="CD1324" s="14">
        <f>Таблица1[[#This Row],[Т5]]+Таблица1[[#This Row],[Lдуг 1,мм]]</f>
        <v>59188.595909869815</v>
      </c>
      <c r="CE1324" s="14">
        <f>Таблица1[[#This Row],[Т6]]+Таблица1[[#This Row],[Lпрям1, мм]]</f>
        <v>25856.73042000203</v>
      </c>
      <c r="CF1324" s="15">
        <f>Таблица1[[#This Row],[Т7]]+Таблица1[[#This Row],[Lдуг 2,мм]]</f>
        <v>59188.595909869815</v>
      </c>
      <c r="CG1324" s="14">
        <f>Таблица1[[#This Row],[Т8]]+Таблица1[[#This Row],[Lпрям2, мм]]</f>
        <v>25856.73042000203</v>
      </c>
      <c r="CH1324" s="14">
        <f>Таблица1[[#This Row],[Т9]]-Таблица1[[#This Row],[Т9]]</f>
        <v>0</v>
      </c>
      <c r="CI1324" s="50">
        <f>Таблица1[[#This Row],[Т9]]-Таблица1[[#This Row],[Т8]]</f>
        <v>33331.865489867785</v>
      </c>
      <c r="CJ1324" s="54">
        <f>Таблица1[[#This Row],[Т9]]-Таблица1[[#This Row],[Т7]]</f>
        <v>0</v>
      </c>
      <c r="CK1324" s="14">
        <f>Таблица1[[#This Row],[Т9]]-Таблица1[[#This Row],[Т6]]</f>
        <v>36903.552026125326</v>
      </c>
      <c r="CL1324" s="14">
        <f>Таблица1[[#This Row],[Т9]]-Таблица1[[#This Row],[Т5]]</f>
        <v>106.63013948190201</v>
      </c>
      <c r="CM1324" s="14">
        <f>Таблица1[[#This Row],[Т9]]-Таблица1[[#This Row],[Т4]]</f>
        <v>38032.027546462385</v>
      </c>
      <c r="CN1324" s="14">
        <f>Таблица1[[#This Row],[Т9]]-Таблица1[[#This Row],[Т3]]</f>
        <v>338.67033010146406</v>
      </c>
      <c r="CO1324" s="14">
        <f>Таблица1[[#This Row],[Т9]]-Таблица1[[#This Row],[Т2]]</f>
        <v>43512.559728650536</v>
      </c>
      <c r="CP1324" s="14">
        <f>Таблица1[[#This Row],[Т9]]-Таблица1[[#This Row],[Т1]]</f>
        <v>618.35404835113877</v>
      </c>
      <c r="CQ1324" s="14">
        <f>Таблица1[[#This Row],[Т9]]-Таблица1[[#This Row],[угол обхв6]]</f>
        <v>46515.448737065839</v>
      </c>
      <c r="CR1324" s="14">
        <f>Таблица1[[#This Row],[Т9]]-Таблица1[[#This Row],[угол обхв5]]</f>
        <v>1071.031568722552</v>
      </c>
      <c r="CS1324" s="14">
        <f>Таблица1[[#This Row],[Т9]]-Таблица1[[#This Row],[угол обхв4]]</f>
        <v>59188.595909869815</v>
      </c>
      <c r="CT1324" s="14">
        <f>Таблица1[[#This Row],[Lкан_прям, мм]]+Таблица1[[#This Row],[Lкан_дуг, мм]]+Таблица1[[#This Row],[Lкан_леб,мм]]</f>
        <v>85045.326329871838</v>
      </c>
      <c r="CU1324" s="16">
        <f>Таблица1[[#This Row],[Lкан_леб,мм]]</f>
        <v>58117.564341147263</v>
      </c>
      <c r="CV1324" s="14">
        <f>2534431-(Таблица1[[#This Row],[Т23]]+Таблица1[[#This Row],[угол обхв3]])</f>
        <v>2449173.2380112754</v>
      </c>
      <c r="CW1324" s="50">
        <f>SUM(X1324:AC1324,AD1324:AI1324)-Таблица1[[#This Row],[lподв_min, мм]]</f>
        <v>23356.075451324716</v>
      </c>
      <c r="CX1324" s="17">
        <f>CW1763-Таблица1[[#This Row],[Суммарная длина каната]]</f>
        <v>-2426757.6908490006</v>
      </c>
    </row>
    <row r="1325" spans="1:102" x14ac:dyDescent="0.25">
      <c r="A1325" s="21">
        <v>1324</v>
      </c>
      <c r="B1325" s="10">
        <v>32.721020408163263</v>
      </c>
      <c r="C1325" s="10">
        <v>85.513877551020443</v>
      </c>
      <c r="D1325" s="11">
        <v>14083.818250207114</v>
      </c>
      <c r="E1325" s="11">
        <v>9521.7455684424076</v>
      </c>
      <c r="F1325" s="11">
        <v>13199.830596769769</v>
      </c>
      <c r="G1325" s="11">
        <v>9350.1214775625504</v>
      </c>
      <c r="H1325" s="11">
        <v>13675.817760207115</v>
      </c>
      <c r="I1325" s="11">
        <v>5876.8956911467594</v>
      </c>
      <c r="J1325" s="11">
        <v>3644.8498772956473</v>
      </c>
      <c r="K1325" s="11">
        <v>25894.95680652075</v>
      </c>
      <c r="L1325" s="11">
        <v>1032.8051822038256</v>
      </c>
      <c r="M1325" s="11">
        <v>58117.564341147263</v>
      </c>
      <c r="N1325" s="11">
        <v>9087.2206165721254</v>
      </c>
      <c r="O1325" s="11">
        <v>17476.081826130077</v>
      </c>
      <c r="P1325" s="43">
        <v>11625.737541798326</v>
      </c>
      <c r="Q1325" s="11">
        <v>15938.333075127603</v>
      </c>
      <c r="R1325" s="11">
        <v>13526.72759599966</v>
      </c>
      <c r="S1325" s="11">
        <v>10798.053917938996</v>
      </c>
      <c r="T1325" s="11">
        <v>14083.818250207114</v>
      </c>
      <c r="U1325" s="11">
        <v>9521.7455684424076</v>
      </c>
      <c r="V1325" s="11">
        <v>13233.334950758705</v>
      </c>
      <c r="W1325" s="11">
        <v>9213.7453129890291</v>
      </c>
      <c r="X1325" s="12">
        <v>0</v>
      </c>
      <c r="Y1325" s="12">
        <v>439.10312347546085</v>
      </c>
      <c r="Z1325" s="12">
        <v>274.14492189773324</v>
      </c>
      <c r="AA1325" s="44">
        <v>232.04019061955907</v>
      </c>
      <c r="AB1325" s="45">
        <v>87.516946211072195</v>
      </c>
      <c r="AC1325" s="12">
        <v>0</v>
      </c>
      <c r="AD1325" s="12">
        <v>12673.147172803976</v>
      </c>
      <c r="AE1325" s="12">
        <v>2967.9520550153006</v>
      </c>
      <c r="AF1325" s="12">
        <v>5480.5321821881507</v>
      </c>
      <c r="AG1325" s="44">
        <v>1128.4755203370607</v>
      </c>
      <c r="AH1325" s="45">
        <v>3644.8498761762585</v>
      </c>
      <c r="AI1325" s="12">
        <v>0</v>
      </c>
      <c r="AJ1325" s="12">
        <v>-30.457536166959876</v>
      </c>
      <c r="AK1325" s="12">
        <v>31.206080857931706</v>
      </c>
      <c r="AL1325" s="12">
        <v>69.704480366960382</v>
      </c>
      <c r="AM1325" s="44">
        <v>102.29007742556786</v>
      </c>
      <c r="AN1325" s="45">
        <v>89.999999842803447</v>
      </c>
      <c r="AO1325" s="12">
        <v>0</v>
      </c>
      <c r="AP1325" s="12">
        <v>-2043.9116485955635</v>
      </c>
      <c r="AQ1325" s="12">
        <v>9298.6126737142931</v>
      </c>
      <c r="AR1325" s="12">
        <v>12008.407294737466</v>
      </c>
      <c r="AS1325" s="44">
        <v>13925.377236711567</v>
      </c>
      <c r="AT1325" s="45">
        <v>13675.818250207114</v>
      </c>
      <c r="AU1325" s="12">
        <v>0</v>
      </c>
      <c r="AV1325" s="12">
        <v>11403.766142727889</v>
      </c>
      <c r="AW1325" s="12">
        <v>17825.048010992166</v>
      </c>
      <c r="AX1325" s="12">
        <v>16079.85289771616</v>
      </c>
      <c r="AY1325" s="44">
        <v>10711.206557816377</v>
      </c>
      <c r="AZ1325" s="45">
        <v>9521.7455673230197</v>
      </c>
      <c r="BA1325" s="12">
        <v>0</v>
      </c>
      <c r="BB1325" s="12">
        <v>8880.4055629536651</v>
      </c>
      <c r="BC1325" s="12">
        <v>11837.129598940493</v>
      </c>
      <c r="BD1325" s="12">
        <v>13909.397348938803</v>
      </c>
      <c r="BE1325" s="44">
        <v>13685.168609495209</v>
      </c>
      <c r="BF1325" s="45">
        <v>13675.818260207116</v>
      </c>
      <c r="BG1325" s="12">
        <v>0</v>
      </c>
      <c r="BH1325" s="12">
        <v>17827.779897772209</v>
      </c>
      <c r="BI1325" s="12">
        <v>16287.299259989695</v>
      </c>
      <c r="BJ1325" s="12">
        <v>10939.573740527554</v>
      </c>
      <c r="BK1325" s="44">
        <v>9608.5929285650273</v>
      </c>
      <c r="BL1325" s="45">
        <v>5876.8956911467612</v>
      </c>
      <c r="BM1325" s="12">
        <v>0</v>
      </c>
      <c r="BN1325" s="12">
        <v>0</v>
      </c>
      <c r="BO1325" s="12">
        <v>61.663617024891586</v>
      </c>
      <c r="BP1325" s="12">
        <v>38.498399509028673</v>
      </c>
      <c r="BQ1325" s="48">
        <v>32.585597058607476</v>
      </c>
      <c r="BR1325" s="49">
        <v>12.290077582764406</v>
      </c>
      <c r="BS1325" s="13">
        <v>0</v>
      </c>
      <c r="BT1325" s="12">
        <v>212.43565885273259</v>
      </c>
      <c r="BV1325" s="14">
        <f>Таблица1[[#This Row],[Lкан_леб,мм]]</f>
        <v>58117.564341147263</v>
      </c>
      <c r="BW1325" s="50">
        <f>Таблица1[[#This Row],[угол обхв4]]+Таблица1[[#This Row],[Lдуг 3,мм]]</f>
        <v>12673.147172803976</v>
      </c>
      <c r="BX1325" s="54">
        <f>Таблица1[[#This Row],[угол обхв5]]+Таблица1[[#This Row],[Y5, мм]]</f>
        <v>58556.667464622726</v>
      </c>
      <c r="BY1325" s="14">
        <f>Таблица1[[#This Row],[угол обхв6]]+Таблица1[[#This Row],[Lдуг 4,мм]]</f>
        <v>15641.099227819277</v>
      </c>
      <c r="BZ1325" s="14">
        <f>Таблица1[[#This Row],[Т1]]+Таблица1[[#This Row],[X6, мм]]</f>
        <v>58830.812386520462</v>
      </c>
      <c r="CA1325" s="14">
        <f>Таблица1[[#This Row],[Т2]]+Таблица1[[#This Row],[Lдуг 5,мм]]</f>
        <v>21121.631410007427</v>
      </c>
      <c r="CB1325" s="14">
        <f>Таблица1[[#This Row],[Т3]]+Таблица1[[#This Row],[Y6, мм]]</f>
        <v>59062.852577140024</v>
      </c>
      <c r="CC1325" s="14">
        <f>Таблица1[[#This Row],[Т4]]+Таблица1[[#This Row],[Lдуг 6,мм]]</f>
        <v>22250.106930344489</v>
      </c>
      <c r="CD1325" s="14">
        <f>Таблица1[[#This Row],[Т5]]+Таблица1[[#This Row],[Lдуг 1,мм]]</f>
        <v>59150.369523351095</v>
      </c>
      <c r="CE1325" s="14">
        <f>Таблица1[[#This Row],[Т6]]+Таблица1[[#This Row],[Lпрям1, мм]]</f>
        <v>25894.95680652075</v>
      </c>
      <c r="CF1325" s="15">
        <f>Таблица1[[#This Row],[Т7]]+Таблица1[[#This Row],[Lдуг 2,мм]]</f>
        <v>59150.369523351095</v>
      </c>
      <c r="CG1325" s="14">
        <f>Таблица1[[#This Row],[Т8]]+Таблица1[[#This Row],[Lпрям2, мм]]</f>
        <v>25894.95680652075</v>
      </c>
      <c r="CH1325" s="14">
        <f>Таблица1[[#This Row],[Т9]]-Таблица1[[#This Row],[Т9]]</f>
        <v>0</v>
      </c>
      <c r="CI1325" s="50">
        <f>Таблица1[[#This Row],[Т9]]-Таблица1[[#This Row],[Т8]]</f>
        <v>33255.412716830346</v>
      </c>
      <c r="CJ1325" s="54">
        <f>Таблица1[[#This Row],[Т9]]-Таблица1[[#This Row],[Т7]]</f>
        <v>0</v>
      </c>
      <c r="CK1325" s="14">
        <f>Таблица1[[#This Row],[Т9]]-Таблица1[[#This Row],[Т6]]</f>
        <v>36900.262593006606</v>
      </c>
      <c r="CL1325" s="14">
        <f>Таблица1[[#This Row],[Т9]]-Таблица1[[#This Row],[Т5]]</f>
        <v>87.516946211071627</v>
      </c>
      <c r="CM1325" s="14">
        <f>Таблица1[[#This Row],[Т9]]-Таблица1[[#This Row],[Т4]]</f>
        <v>38028.738113343672</v>
      </c>
      <c r="CN1325" s="14">
        <f>Таблица1[[#This Row],[Т9]]-Таблица1[[#This Row],[Т3]]</f>
        <v>319.55713683063368</v>
      </c>
      <c r="CO1325" s="14">
        <f>Таблица1[[#This Row],[Т9]]-Таблица1[[#This Row],[Т2]]</f>
        <v>43509.270295531816</v>
      </c>
      <c r="CP1325" s="14">
        <f>Таблица1[[#This Row],[Т9]]-Таблица1[[#This Row],[Т1]]</f>
        <v>593.70205872836959</v>
      </c>
      <c r="CQ1325" s="14">
        <f>Таблица1[[#This Row],[Т9]]-Таблица1[[#This Row],[угол обхв6]]</f>
        <v>46477.222350547119</v>
      </c>
      <c r="CR1325" s="14">
        <f>Таблица1[[#This Row],[Т9]]-Таблица1[[#This Row],[угол обхв5]]</f>
        <v>1032.8051822038324</v>
      </c>
      <c r="CS1325" s="14">
        <f>Таблица1[[#This Row],[Т9]]-Таблица1[[#This Row],[угол обхв4]]</f>
        <v>59150.369523351095</v>
      </c>
      <c r="CT1325" s="14">
        <f>Таблица1[[#This Row],[Lкан_прям, мм]]+Таблица1[[#This Row],[Lкан_дуг, мм]]+Таблица1[[#This Row],[Lкан_леб,мм]]</f>
        <v>85045.326329871838</v>
      </c>
      <c r="CU1325" s="16">
        <f>Таблица1[[#This Row],[Lкан_леб,мм]]</f>
        <v>58117.564341147263</v>
      </c>
      <c r="CV1325" s="14">
        <f>2534431-(Таблица1[[#This Row],[Т23]]+Таблица1[[#This Row],[угол обхв3]])</f>
        <v>2449173.2380112754</v>
      </c>
      <c r="CW1325" s="50">
        <f>SUM(X1325:AC1325,AD1325:AI1325)-Таблица1[[#This Row],[lподв_min, мм]]</f>
        <v>23282.912111428926</v>
      </c>
      <c r="CX1325" s="17">
        <f>CW1764-Таблица1[[#This Row],[Суммарная длина каната]]</f>
        <v>-2426811.0713524651</v>
      </c>
    </row>
    <row r="1326" spans="1:102" x14ac:dyDescent="0.25">
      <c r="A1326" s="21">
        <v>1325</v>
      </c>
      <c r="B1326" s="10">
        <v>32.721020408163263</v>
      </c>
      <c r="C1326" s="10">
        <v>88.197959183673518</v>
      </c>
      <c r="D1326" s="11">
        <v>14400.063652656381</v>
      </c>
      <c r="E1326" s="11">
        <v>9747.5493118161867</v>
      </c>
      <c r="F1326" s="11">
        <v>13525.082773382956</v>
      </c>
      <c r="G1326" s="11">
        <v>9534.7173102142187</v>
      </c>
      <c r="H1326" s="11">
        <v>13992.063162656377</v>
      </c>
      <c r="I1326" s="11">
        <v>6028.2025738313987</v>
      </c>
      <c r="J1326" s="11">
        <v>3719.3467379847875</v>
      </c>
      <c r="K1326" s="11">
        <v>25933.183193038978</v>
      </c>
      <c r="L1326" s="11">
        <v>994.57879568560918</v>
      </c>
      <c r="M1326" s="11">
        <v>58117.564341147263</v>
      </c>
      <c r="N1326" s="11">
        <v>9087.2206165721254</v>
      </c>
      <c r="O1326" s="11">
        <v>17476.081826130077</v>
      </c>
      <c r="P1326" s="43">
        <v>11644.197722528852</v>
      </c>
      <c r="Q1326" s="11">
        <v>16041.98804574333</v>
      </c>
      <c r="R1326" s="11">
        <v>13783.816015704846</v>
      </c>
      <c r="S1326" s="11">
        <v>10996.369495009767</v>
      </c>
      <c r="T1326" s="11">
        <v>14400.063652656381</v>
      </c>
      <c r="U1326" s="11">
        <v>9747.5493118161867</v>
      </c>
      <c r="V1326" s="11">
        <v>13564.936720328078</v>
      </c>
      <c r="W1326" s="11">
        <v>9400.0597336992105</v>
      </c>
      <c r="X1326" s="12">
        <v>0</v>
      </c>
      <c r="Y1326" s="12">
        <v>425.43113521354724</v>
      </c>
      <c r="Z1326" s="12">
        <v>268.70371691174984</v>
      </c>
      <c r="AA1326" s="44">
        <v>232.0401906195587</v>
      </c>
      <c r="AB1326" s="45">
        <v>68.403752940753492</v>
      </c>
      <c r="AC1326" s="12">
        <v>0</v>
      </c>
      <c r="AD1326" s="12">
        <v>12673.147172803976</v>
      </c>
      <c r="AE1326" s="12">
        <v>2931.6815808219676</v>
      </c>
      <c r="AF1326" s="12">
        <v>5480.5321821881507</v>
      </c>
      <c r="AG1326" s="44">
        <v>1128.4755203370607</v>
      </c>
      <c r="AH1326" s="45">
        <v>3719.34673688782</v>
      </c>
      <c r="AI1326" s="12">
        <v>0</v>
      </c>
      <c r="AJ1326" s="12">
        <v>-30.457536166959876</v>
      </c>
      <c r="AK1326" s="12">
        <v>29.286112169304136</v>
      </c>
      <c r="AL1326" s="12">
        <v>67.020398734307349</v>
      </c>
      <c r="AM1326" s="44">
        <v>99.605995792914769</v>
      </c>
      <c r="AN1326" s="45">
        <v>89.99999984595209</v>
      </c>
      <c r="AO1326" s="12">
        <v>0</v>
      </c>
      <c r="AP1326" s="12">
        <v>-2043.9116485955635</v>
      </c>
      <c r="AQ1326" s="12">
        <v>9286.8024082050833</v>
      </c>
      <c r="AR1326" s="12">
        <v>12019.820435846699</v>
      </c>
      <c r="AS1326" s="44">
        <v>14186.095276318278</v>
      </c>
      <c r="AT1326" s="45">
        <v>13992.063652656381</v>
      </c>
      <c r="AU1326" s="12">
        <v>0</v>
      </c>
      <c r="AV1326" s="12">
        <v>11403.766142727889</v>
      </c>
      <c r="AW1326" s="12">
        <v>17831.934476040929</v>
      </c>
      <c r="AX1326" s="12">
        <v>16201.27262515935</v>
      </c>
      <c r="AY1326" s="44">
        <v>10928.285748929582</v>
      </c>
      <c r="AZ1326" s="45">
        <v>9747.5493107192196</v>
      </c>
      <c r="BA1326" s="12">
        <v>0</v>
      </c>
      <c r="BB1326" s="12">
        <v>8880.4055629536651</v>
      </c>
      <c r="BC1326" s="12">
        <v>11843.779514161812</v>
      </c>
      <c r="BD1326" s="12">
        <v>14159.438729022693</v>
      </c>
      <c r="BE1326" s="44">
        <v>13997.78439204295</v>
      </c>
      <c r="BF1326" s="45">
        <v>13992.063662656377</v>
      </c>
      <c r="BG1326" s="12">
        <v>0</v>
      </c>
      <c r="BH1326" s="12">
        <v>17827.779897772209</v>
      </c>
      <c r="BI1326" s="12">
        <v>16397.840695654184</v>
      </c>
      <c r="BJ1326" s="12">
        <v>11155.654074425787</v>
      </c>
      <c r="BK1326" s="44">
        <v>9815.6330578963716</v>
      </c>
      <c r="BL1326" s="45">
        <v>6028.2025738314005</v>
      </c>
      <c r="BM1326" s="12">
        <v>0</v>
      </c>
      <c r="BN1326" s="12">
        <v>0</v>
      </c>
      <c r="BO1326" s="12">
        <v>59.743648336264009</v>
      </c>
      <c r="BP1326" s="12">
        <v>37.734286565003202</v>
      </c>
      <c r="BQ1326" s="48">
        <v>32.585597058607419</v>
      </c>
      <c r="BR1326" s="49">
        <v>9.6059959469626683</v>
      </c>
      <c r="BS1326" s="13">
        <v>0</v>
      </c>
      <c r="BT1326" s="12">
        <v>212.43565885273259</v>
      </c>
      <c r="BV1326" s="14">
        <f>Таблица1[[#This Row],[Lкан_леб,мм]]</f>
        <v>58117.564341147263</v>
      </c>
      <c r="BW1326" s="50">
        <f>Таблица1[[#This Row],[угол обхв4]]+Таблица1[[#This Row],[Lдуг 3,мм]]</f>
        <v>12673.147172803976</v>
      </c>
      <c r="BX1326" s="54">
        <f>Таблица1[[#This Row],[угол обхв5]]+Таблица1[[#This Row],[Y5, мм]]</f>
        <v>58542.995476360811</v>
      </c>
      <c r="BY1326" s="14">
        <f>Таблица1[[#This Row],[угол обхв6]]+Таблица1[[#This Row],[Lдуг 4,мм]]</f>
        <v>15604.828753625943</v>
      </c>
      <c r="BZ1326" s="14">
        <f>Таблица1[[#This Row],[Т1]]+Таблица1[[#This Row],[X6, мм]]</f>
        <v>58811.699193272558</v>
      </c>
      <c r="CA1326" s="14">
        <f>Таблица1[[#This Row],[Т2]]+Таблица1[[#This Row],[Lдуг 5,мм]]</f>
        <v>21085.360935814093</v>
      </c>
      <c r="CB1326" s="14">
        <f>Таблица1[[#This Row],[Т3]]+Таблица1[[#This Row],[Y6, мм]]</f>
        <v>59043.73938389212</v>
      </c>
      <c r="CC1326" s="14">
        <f>Таблица1[[#This Row],[Т4]]+Таблица1[[#This Row],[Lдуг 6,мм]]</f>
        <v>22213.836456151155</v>
      </c>
      <c r="CD1326" s="14">
        <f>Таблица1[[#This Row],[Т5]]+Таблица1[[#This Row],[Lдуг 1,мм]]</f>
        <v>59112.14313683287</v>
      </c>
      <c r="CE1326" s="14">
        <f>Таблица1[[#This Row],[Т6]]+Таблица1[[#This Row],[Lпрям1, мм]]</f>
        <v>25933.183193038974</v>
      </c>
      <c r="CF1326" s="15">
        <f>Таблица1[[#This Row],[Т7]]+Таблица1[[#This Row],[Lдуг 2,мм]]</f>
        <v>59112.14313683287</v>
      </c>
      <c r="CG1326" s="14">
        <f>Таблица1[[#This Row],[Т8]]+Таблица1[[#This Row],[Lпрям2, мм]]</f>
        <v>25933.183193038974</v>
      </c>
      <c r="CH1326" s="14">
        <f>Таблица1[[#This Row],[Т9]]-Таблица1[[#This Row],[Т9]]</f>
        <v>0</v>
      </c>
      <c r="CI1326" s="50">
        <f>Таблица1[[#This Row],[Т9]]-Таблица1[[#This Row],[Т8]]</f>
        <v>33178.959943793896</v>
      </c>
      <c r="CJ1326" s="54">
        <f>Таблица1[[#This Row],[Т9]]-Таблица1[[#This Row],[Т7]]</f>
        <v>0</v>
      </c>
      <c r="CK1326" s="14">
        <f>Таблица1[[#This Row],[Т9]]-Таблица1[[#This Row],[Т6]]</f>
        <v>36898.306680681715</v>
      </c>
      <c r="CL1326" s="14">
        <f>Таблица1[[#This Row],[Т9]]-Таблица1[[#This Row],[Т5]]</f>
        <v>68.403752940750564</v>
      </c>
      <c r="CM1326" s="14">
        <f>Таблица1[[#This Row],[Т9]]-Таблица1[[#This Row],[Т4]]</f>
        <v>38026.782201018781</v>
      </c>
      <c r="CN1326" s="14">
        <f>Таблица1[[#This Row],[Т9]]-Таблица1[[#This Row],[Т3]]</f>
        <v>300.44394356031262</v>
      </c>
      <c r="CO1326" s="14">
        <f>Таблица1[[#This Row],[Т9]]-Таблица1[[#This Row],[Т2]]</f>
        <v>43507.314383206925</v>
      </c>
      <c r="CP1326" s="14">
        <f>Таблица1[[#This Row],[Т9]]-Таблица1[[#This Row],[Т1]]</f>
        <v>569.14766047205921</v>
      </c>
      <c r="CQ1326" s="14">
        <f>Таблица1[[#This Row],[Т9]]-Таблица1[[#This Row],[угол обхв6]]</f>
        <v>46438.995964028894</v>
      </c>
      <c r="CR1326" s="14">
        <f>Таблица1[[#This Row],[Т9]]-Таблица1[[#This Row],[угол обхв5]]</f>
        <v>994.57879568560747</v>
      </c>
      <c r="CS1326" s="14">
        <f>Таблица1[[#This Row],[Т9]]-Таблица1[[#This Row],[угол обхв4]]</f>
        <v>59112.14313683287</v>
      </c>
      <c r="CT1326" s="14">
        <f>Таблица1[[#This Row],[Lкан_прям, мм]]+Таблица1[[#This Row],[Lкан_дуг, мм]]+Таблица1[[#This Row],[Lкан_леб,мм]]</f>
        <v>85045.326329871852</v>
      </c>
      <c r="CU1326" s="16">
        <f>Таблица1[[#This Row],[Lкан_леб,мм]]</f>
        <v>58117.564341147263</v>
      </c>
      <c r="CV1326" s="14">
        <f>2534431-(Таблица1[[#This Row],[Т23]]+Таблица1[[#This Row],[угол обхв3]])</f>
        <v>2449173.2380112754</v>
      </c>
      <c r="CW1326" s="50">
        <f>SUM(X1326:AC1326,AD1326:AI1326)-Таблица1[[#This Row],[lподв_min, мм]]</f>
        <v>23208.415250739799</v>
      </c>
      <c r="CX1326" s="17">
        <f>CW1765-Таблица1[[#This Row],[Суммарная длина каната]]</f>
        <v>-2426864.5644361353</v>
      </c>
    </row>
    <row r="1327" spans="1:102" x14ac:dyDescent="0.25">
      <c r="A1327" s="21">
        <v>1326</v>
      </c>
      <c r="B1327" s="10">
        <v>32.721020408163263</v>
      </c>
      <c r="C1327" s="10">
        <v>90.88204081632658</v>
      </c>
      <c r="D1327" s="11">
        <v>14705.387962276121</v>
      </c>
      <c r="E1327" s="11">
        <v>9987.9147649227943</v>
      </c>
      <c r="F1327" s="11">
        <v>13841.333698391729</v>
      </c>
      <c r="G1327" s="11">
        <v>9734.3418384042106</v>
      </c>
      <c r="H1327" s="11">
        <v>14297.387472276123</v>
      </c>
      <c r="I1327" s="11">
        <v>6192.7686233130844</v>
      </c>
      <c r="J1327" s="11">
        <v>3795.1461416097104</v>
      </c>
      <c r="K1327" s="11">
        <v>25971.409579556672</v>
      </c>
      <c r="L1327" s="11">
        <v>956.35240916790553</v>
      </c>
      <c r="M1327" s="11">
        <v>58117.564341147263</v>
      </c>
      <c r="N1327" s="11">
        <v>9087.2206165721254</v>
      </c>
      <c r="O1327" s="11">
        <v>17476.081826130077</v>
      </c>
      <c r="P1327" s="43">
        <v>11657.783599735631</v>
      </c>
      <c r="Q1327" s="11">
        <v>16146.393769468004</v>
      </c>
      <c r="R1327" s="11">
        <v>14031.335483691615</v>
      </c>
      <c r="S1327" s="11">
        <v>11206.506680255441</v>
      </c>
      <c r="T1327" s="11">
        <v>14705.387962276121</v>
      </c>
      <c r="U1327" s="11">
        <v>9987.9147649227943</v>
      </c>
      <c r="V1327" s="11">
        <v>13887.449792667492</v>
      </c>
      <c r="W1327" s="11">
        <v>9601.6983091660732</v>
      </c>
      <c r="X1327" s="12">
        <v>0</v>
      </c>
      <c r="Y1327" s="12">
        <v>411.65413859254238</v>
      </c>
      <c r="Z1327" s="12">
        <v>263.36752028485733</v>
      </c>
      <c r="AA1327" s="44">
        <v>232.0401906195587</v>
      </c>
      <c r="AB1327" s="45">
        <v>49.29055967094709</v>
      </c>
      <c r="AC1327" s="12">
        <v>0</v>
      </c>
      <c r="AD1327" s="12">
        <v>12673.147172803976</v>
      </c>
      <c r="AE1327" s="12">
        <v>2894.1085636928365</v>
      </c>
      <c r="AF1327" s="12">
        <v>5480.5321821881489</v>
      </c>
      <c r="AG1327" s="44">
        <v>1128.4755203370623</v>
      </c>
      <c r="AH1327" s="45">
        <v>3795.1461405346513</v>
      </c>
      <c r="AI1327" s="12">
        <v>0</v>
      </c>
      <c r="AJ1327" s="12">
        <v>-30.457536166959876</v>
      </c>
      <c r="AK1327" s="12">
        <v>27.351397069427716</v>
      </c>
      <c r="AL1327" s="12">
        <v>64.336317101654245</v>
      </c>
      <c r="AM1327" s="44">
        <v>96.921914160261665</v>
      </c>
      <c r="AN1327" s="45">
        <v>89.999999849028782</v>
      </c>
      <c r="AO1327" s="12">
        <v>0</v>
      </c>
      <c r="AP1327" s="12">
        <v>-2043.9116485955635</v>
      </c>
      <c r="AQ1327" s="12">
        <v>9274.6747894818964</v>
      </c>
      <c r="AR1327" s="12">
        <v>12025.535100027711</v>
      </c>
      <c r="AS1327" s="44">
        <v>14436.361702280088</v>
      </c>
      <c r="AT1327" s="45">
        <v>14297.387962276121</v>
      </c>
      <c r="AU1327" s="12">
        <v>0</v>
      </c>
      <c r="AV1327" s="12">
        <v>11403.766142727889</v>
      </c>
      <c r="AW1327" s="12">
        <v>17838.469647474441</v>
      </c>
      <c r="AX1327" s="12">
        <v>16323.093611100428</v>
      </c>
      <c r="AY1327" s="44">
        <v>11157.335934319241</v>
      </c>
      <c r="AZ1327" s="45">
        <v>9987.914763847737</v>
      </c>
      <c r="BA1327" s="12">
        <v>0</v>
      </c>
      <c r="BB1327" s="12">
        <v>8880.4055629536651</v>
      </c>
      <c r="BC1327" s="12">
        <v>11845.237772645401</v>
      </c>
      <c r="BD1327" s="12">
        <v>14399.086983983696</v>
      </c>
      <c r="BE1327" s="44">
        <v>14300.361743687648</v>
      </c>
      <c r="BF1327" s="45">
        <v>14297.387972276123</v>
      </c>
      <c r="BG1327" s="12">
        <v>0</v>
      </c>
      <c r="BH1327" s="12">
        <v>17827.779897772209</v>
      </c>
      <c r="BI1327" s="12">
        <v>16508.781590812367</v>
      </c>
      <c r="BJ1327" s="12">
        <v>11383.206521887863</v>
      </c>
      <c r="BK1327" s="44">
        <v>10037.085510858995</v>
      </c>
      <c r="BL1327" s="45">
        <v>6192.7686233130853</v>
      </c>
      <c r="BM1327" s="12">
        <v>0</v>
      </c>
      <c r="BN1327" s="12">
        <v>0</v>
      </c>
      <c r="BO1327" s="12">
        <v>57.808933236387595</v>
      </c>
      <c r="BP1327" s="12">
        <v>36.984920032226519</v>
      </c>
      <c r="BQ1327" s="48">
        <v>32.585597058607419</v>
      </c>
      <c r="BR1327" s="49">
        <v>6.9219143112328734</v>
      </c>
      <c r="BS1327" s="13">
        <v>0</v>
      </c>
      <c r="BT1327" s="12">
        <v>212.43565885273259</v>
      </c>
      <c r="BV1327" s="14">
        <f>Таблица1[[#This Row],[Lкан_леб,мм]]</f>
        <v>58117.564341147263</v>
      </c>
      <c r="BW1327" s="50">
        <f>Таблица1[[#This Row],[угол обхв4]]+Таблица1[[#This Row],[Lдуг 3,мм]]</f>
        <v>12673.147172803976</v>
      </c>
      <c r="BX1327" s="54">
        <f>Таблица1[[#This Row],[угол обхв5]]+Таблица1[[#This Row],[Y5, мм]]</f>
        <v>58529.218479739808</v>
      </c>
      <c r="BY1327" s="14">
        <f>Таблица1[[#This Row],[угол обхв6]]+Таблица1[[#This Row],[Lдуг 4,мм]]</f>
        <v>15567.255736496812</v>
      </c>
      <c r="BZ1327" s="14">
        <f>Таблица1[[#This Row],[Т1]]+Таблица1[[#This Row],[X6, мм]]</f>
        <v>58792.586000024668</v>
      </c>
      <c r="CA1327" s="14">
        <f>Таблица1[[#This Row],[Т2]]+Таблица1[[#This Row],[Lдуг 5,мм]]</f>
        <v>21047.78791868496</v>
      </c>
      <c r="CB1327" s="14">
        <f>Таблица1[[#This Row],[Т3]]+Таблица1[[#This Row],[Y6, мм]]</f>
        <v>59024.626190644231</v>
      </c>
      <c r="CC1327" s="14">
        <f>Таблица1[[#This Row],[Т4]]+Таблица1[[#This Row],[Lдуг 6,мм]]</f>
        <v>22176.263439022023</v>
      </c>
      <c r="CD1327" s="14">
        <f>Таблица1[[#This Row],[Т5]]+Таблица1[[#This Row],[Lдуг 1,мм]]</f>
        <v>59073.916750315177</v>
      </c>
      <c r="CE1327" s="14">
        <f>Таблица1[[#This Row],[Т6]]+Таблица1[[#This Row],[Lпрям1, мм]]</f>
        <v>25971.409579556675</v>
      </c>
      <c r="CF1327" s="15">
        <f>Таблица1[[#This Row],[Т7]]+Таблица1[[#This Row],[Lдуг 2,мм]]</f>
        <v>59073.916750315177</v>
      </c>
      <c r="CG1327" s="14">
        <f>Таблица1[[#This Row],[Т8]]+Таблица1[[#This Row],[Lпрям2, мм]]</f>
        <v>25971.409579556675</v>
      </c>
      <c r="CH1327" s="14">
        <f>Таблица1[[#This Row],[Т9]]-Таблица1[[#This Row],[Т9]]</f>
        <v>0</v>
      </c>
      <c r="CI1327" s="50">
        <f>Таблица1[[#This Row],[Т9]]-Таблица1[[#This Row],[Т8]]</f>
        <v>33102.507170758501</v>
      </c>
      <c r="CJ1327" s="54">
        <f>Таблица1[[#This Row],[Т9]]-Таблица1[[#This Row],[Т7]]</f>
        <v>0</v>
      </c>
      <c r="CK1327" s="14">
        <f>Таблица1[[#This Row],[Т9]]-Таблица1[[#This Row],[Т6]]</f>
        <v>36897.65331129315</v>
      </c>
      <c r="CL1327" s="14">
        <f>Таблица1[[#This Row],[Т9]]-Таблица1[[#This Row],[Т5]]</f>
        <v>49.290559670946095</v>
      </c>
      <c r="CM1327" s="14">
        <f>Таблица1[[#This Row],[Т9]]-Таблица1[[#This Row],[Т4]]</f>
        <v>38026.128831630216</v>
      </c>
      <c r="CN1327" s="14">
        <f>Таблица1[[#This Row],[Т9]]-Таблица1[[#This Row],[Т3]]</f>
        <v>281.33075029050815</v>
      </c>
      <c r="CO1327" s="14">
        <f>Таблица1[[#This Row],[Т9]]-Таблица1[[#This Row],[Т2]]</f>
        <v>43506.661013818361</v>
      </c>
      <c r="CP1327" s="14">
        <f>Таблица1[[#This Row],[Т9]]-Таблица1[[#This Row],[Т1]]</f>
        <v>544.69827057536895</v>
      </c>
      <c r="CQ1327" s="14">
        <f>Таблица1[[#This Row],[Т9]]-Таблица1[[#This Row],[угол обхв6]]</f>
        <v>46400.769577511201</v>
      </c>
      <c r="CR1327" s="14">
        <f>Таблица1[[#This Row],[Т9]]-Таблица1[[#This Row],[угол обхв5]]</f>
        <v>956.35240916791372</v>
      </c>
      <c r="CS1327" s="14">
        <f>Таблица1[[#This Row],[Т9]]-Таблица1[[#This Row],[угол обхв4]]</f>
        <v>59073.916750315177</v>
      </c>
      <c r="CT1327" s="14">
        <f>Таблица1[[#This Row],[Lкан_прям, мм]]+Таблица1[[#This Row],[Lкан_дуг, мм]]+Таблица1[[#This Row],[Lкан_леб,мм]]</f>
        <v>85045.326329871838</v>
      </c>
      <c r="CU1327" s="16">
        <f>Таблица1[[#This Row],[Lкан_леб,мм]]</f>
        <v>58117.564341147263</v>
      </c>
      <c r="CV1327" s="14">
        <f>2534431-(Таблица1[[#This Row],[Т23]]+Таблица1[[#This Row],[угол обхв3]])</f>
        <v>2449173.2380112754</v>
      </c>
      <c r="CW1327" s="50">
        <f>SUM(X1327:AC1327,AD1327:AI1327)-Таблица1[[#This Row],[lподв_min, мм]]</f>
        <v>23132.615847114866</v>
      </c>
      <c r="CX1327" s="17">
        <f>CW1766-Таблица1[[#This Row],[Суммарная длина каната]]</f>
        <v>-2426918.0573188798</v>
      </c>
    </row>
    <row r="1328" spans="1:102" x14ac:dyDescent="0.25">
      <c r="A1328" s="21">
        <v>1327</v>
      </c>
      <c r="B1328" s="10">
        <v>32.721020408163263</v>
      </c>
      <c r="C1328" s="10">
        <v>93.566122448979641</v>
      </c>
      <c r="D1328" s="11">
        <v>14200.166525008301</v>
      </c>
      <c r="E1328" s="11">
        <v>9818.2186136647415</v>
      </c>
      <c r="F1328" s="11">
        <v>14147.889469131811</v>
      </c>
      <c r="G1328" s="11">
        <v>9948.5570555339254</v>
      </c>
      <c r="H1328" s="11">
        <v>14608.166035008302</v>
      </c>
      <c r="I1328" s="11">
        <v>6370.4508976511688</v>
      </c>
      <c r="J1328" s="11">
        <v>3447.7677160135727</v>
      </c>
      <c r="K1328" s="11">
        <v>25975.483040339303</v>
      </c>
      <c r="L1328" s="11">
        <v>952.27894838526879</v>
      </c>
      <c r="M1328" s="11">
        <v>58117.564341147263</v>
      </c>
      <c r="N1328" s="11">
        <v>9087.2206165721254</v>
      </c>
      <c r="O1328" s="11">
        <v>17476.081826130077</v>
      </c>
      <c r="P1328" s="43">
        <v>11666.465363936233</v>
      </c>
      <c r="Q1328" s="11">
        <v>16251.32116425276</v>
      </c>
      <c r="R1328" s="11">
        <v>14268.742904573626</v>
      </c>
      <c r="S1328" s="11">
        <v>11428.004400707761</v>
      </c>
      <c r="T1328" s="11">
        <v>14999.121251059296</v>
      </c>
      <c r="U1328" s="11">
        <v>10242.314529373414</v>
      </c>
      <c r="V1328" s="11">
        <v>14200.166525008301</v>
      </c>
      <c r="W1328" s="11">
        <v>9818.2186136647415</v>
      </c>
      <c r="X1328" s="12">
        <v>0</v>
      </c>
      <c r="Y1328" s="12">
        <v>397.76418659684623</v>
      </c>
      <c r="Z1328" s="12">
        <v>258.14427903265641</v>
      </c>
      <c r="AA1328" s="44">
        <v>232.04019061955876</v>
      </c>
      <c r="AB1328" s="45">
        <v>47.253829333787309</v>
      </c>
      <c r="AC1328" s="12">
        <v>17.076462802419982</v>
      </c>
      <c r="AD1328" s="12">
        <v>12673.147172803976</v>
      </c>
      <c r="AE1328" s="12">
        <v>2855.2656874076538</v>
      </c>
      <c r="AF1328" s="12">
        <v>5480.5321821881489</v>
      </c>
      <c r="AG1328" s="44">
        <v>1128.4755203370603</v>
      </c>
      <c r="AH1328" s="45">
        <v>390.29476040551594</v>
      </c>
      <c r="AI1328" s="12">
        <v>3447.7677171969458</v>
      </c>
      <c r="AJ1328" s="12">
        <v>-30.457536166959876</v>
      </c>
      <c r="AK1328" s="12">
        <v>25.400819552288745</v>
      </c>
      <c r="AL1328" s="12">
        <v>61.652235469001198</v>
      </c>
      <c r="AM1328" s="44">
        <v>94.237832527608631</v>
      </c>
      <c r="AN1328" s="45">
        <v>87.601937952467708</v>
      </c>
      <c r="AO1328" s="12">
        <v>89.999999833817725</v>
      </c>
      <c r="AP1328" s="12">
        <v>-2043.9116485955635</v>
      </c>
      <c r="AQ1328" s="12">
        <v>9262.2314228343021</v>
      </c>
      <c r="AR1328" s="12">
        <v>12025.53874843749</v>
      </c>
      <c r="AS1328" s="44">
        <v>14675.627391966762</v>
      </c>
      <c r="AT1328" s="45">
        <v>14591.478558726038</v>
      </c>
      <c r="AU1328" s="12">
        <v>14608.166525008301</v>
      </c>
      <c r="AV1328" s="12">
        <v>11403.766142727889</v>
      </c>
      <c r="AW1328" s="12">
        <v>17844.640122321416</v>
      </c>
      <c r="AX1328" s="12">
        <v>16445.048561754538</v>
      </c>
      <c r="AY1328" s="44">
        <v>11397.854543016136</v>
      </c>
      <c r="AZ1328" s="45">
        <v>10225.243050606417</v>
      </c>
      <c r="BA1328" s="12">
        <v>9818.2186148481178</v>
      </c>
      <c r="BB1328" s="12">
        <v>8880.4055629536651</v>
      </c>
      <c r="BC1328" s="12">
        <v>11841.47617019841</v>
      </c>
      <c r="BD1328" s="12">
        <v>14627.816289074884</v>
      </c>
      <c r="BE1328" s="44">
        <v>14592.23676366616</v>
      </c>
      <c r="BF1328" s="45">
        <v>14607.809217341559</v>
      </c>
      <c r="BG1328" s="12">
        <v>14608.166535008302</v>
      </c>
      <c r="BH1328" s="12">
        <v>17827.779897772209</v>
      </c>
      <c r="BI1328" s="12">
        <v>16619.879460444099</v>
      </c>
      <c r="BJ1328" s="12">
        <v>11621.731798209541</v>
      </c>
      <c r="BK1328" s="44">
        <v>10272.46438706504</v>
      </c>
      <c r="BL1328" s="45">
        <v>9835.2900924317382</v>
      </c>
      <c r="BM1328" s="12">
        <v>6370.4508976511706</v>
      </c>
      <c r="BN1328" s="12">
        <v>0</v>
      </c>
      <c r="BO1328" s="12">
        <v>55.858355719248621</v>
      </c>
      <c r="BP1328" s="12">
        <v>36.251415916712453</v>
      </c>
      <c r="BQ1328" s="48">
        <v>32.585597058607433</v>
      </c>
      <c r="BR1328" s="49">
        <v>6.6358945751409291</v>
      </c>
      <c r="BS1328" s="13">
        <v>2.3980618813500176</v>
      </c>
      <c r="BT1328" s="12">
        <v>212.43565885273259</v>
      </c>
      <c r="BV1328" s="14">
        <f>Таблица1[[#This Row],[Lкан_леб,мм]]</f>
        <v>58117.564341147263</v>
      </c>
      <c r="BW1328" s="50">
        <f>Таблица1[[#This Row],[угол обхв4]]+Таблица1[[#This Row],[Lдуг 3,мм]]</f>
        <v>12673.147172803976</v>
      </c>
      <c r="BX1328" s="54">
        <f>Таблица1[[#This Row],[угол обхв5]]+Таблица1[[#This Row],[Y5, мм]]</f>
        <v>58515.32852774411</v>
      </c>
      <c r="BY1328" s="14">
        <f>Таблица1[[#This Row],[угол обхв6]]+Таблица1[[#This Row],[Lдуг 4,мм]]</f>
        <v>15528.412860211629</v>
      </c>
      <c r="BZ1328" s="14">
        <f>Таблица1[[#This Row],[Т1]]+Таблица1[[#This Row],[X6, мм]]</f>
        <v>58773.472806776765</v>
      </c>
      <c r="CA1328" s="14">
        <f>Таблица1[[#This Row],[Т2]]+Таблица1[[#This Row],[Lдуг 5,мм]]</f>
        <v>21008.945042399777</v>
      </c>
      <c r="CB1328" s="14">
        <f>Таблица1[[#This Row],[Т3]]+Таблица1[[#This Row],[Y6, мм]]</f>
        <v>59005.512997396327</v>
      </c>
      <c r="CC1328" s="14">
        <f>Таблица1[[#This Row],[Т4]]+Таблица1[[#This Row],[Lдуг 6,мм]]</f>
        <v>22137.420562736836</v>
      </c>
      <c r="CD1328" s="14">
        <f>Таблица1[[#This Row],[Т5]]+Таблица1[[#This Row],[Lдуг 1,мм]]</f>
        <v>59052.766826730112</v>
      </c>
      <c r="CE1328" s="14">
        <f>Таблица1[[#This Row],[Т6]]+Таблица1[[#This Row],[Lпрям1, мм]]</f>
        <v>22527.715323142351</v>
      </c>
      <c r="CF1328" s="15">
        <f>Таблица1[[#This Row],[Т7]]+Таблица1[[#This Row],[Lдуг 2,мм]]</f>
        <v>59069.843289532531</v>
      </c>
      <c r="CG1328" s="14">
        <f>Таблица1[[#This Row],[Т8]]+Таблица1[[#This Row],[Lпрям2, мм]]</f>
        <v>25975.483040339295</v>
      </c>
      <c r="CH1328" s="14">
        <f>Таблица1[[#This Row],[Т9]]-Таблица1[[#This Row],[Т9]]</f>
        <v>0</v>
      </c>
      <c r="CI1328" s="50">
        <f>Таблица1[[#This Row],[Т9]]-Таблица1[[#This Row],[Т8]]</f>
        <v>36542.127966390181</v>
      </c>
      <c r="CJ1328" s="54">
        <f>Таблица1[[#This Row],[Т9]]-Таблица1[[#This Row],[Т7]]</f>
        <v>17.076462802418973</v>
      </c>
      <c r="CK1328" s="14">
        <f>Таблица1[[#This Row],[Т9]]-Таблица1[[#This Row],[Т6]]</f>
        <v>36932.422726795696</v>
      </c>
      <c r="CL1328" s="14">
        <f>Таблица1[[#This Row],[Т9]]-Таблица1[[#This Row],[Т5]]</f>
        <v>64.330292136204662</v>
      </c>
      <c r="CM1328" s="14">
        <f>Таблица1[[#This Row],[Т9]]-Таблица1[[#This Row],[Т4]]</f>
        <v>38060.898247132754</v>
      </c>
      <c r="CN1328" s="14">
        <f>Таблица1[[#This Row],[Т9]]-Таблица1[[#This Row],[Т3]]</f>
        <v>296.37048275576672</v>
      </c>
      <c r="CO1328" s="14">
        <f>Таблица1[[#This Row],[Т9]]-Таблица1[[#This Row],[Т2]]</f>
        <v>43541.430429320899</v>
      </c>
      <c r="CP1328" s="14">
        <f>Таблица1[[#This Row],[Т9]]-Таблица1[[#This Row],[Т1]]</f>
        <v>554.51476178842131</v>
      </c>
      <c r="CQ1328" s="14">
        <f>Таблица1[[#This Row],[Т9]]-Таблица1[[#This Row],[угол обхв6]]</f>
        <v>46396.696116728555</v>
      </c>
      <c r="CR1328" s="14">
        <f>Таблица1[[#This Row],[Т9]]-Таблица1[[#This Row],[угол обхв5]]</f>
        <v>952.27894838526845</v>
      </c>
      <c r="CS1328" s="14">
        <f>Таблица1[[#This Row],[Т9]]-Таблица1[[#This Row],[угол обхв4]]</f>
        <v>59069.843289532531</v>
      </c>
      <c r="CT1328" s="14">
        <f>Таблица1[[#This Row],[Lкан_прям, мм]]+Таблица1[[#This Row],[Lкан_дуг, мм]]+Таблица1[[#This Row],[Lкан_леб,мм]]</f>
        <v>85045.326329871838</v>
      </c>
      <c r="CU1328" s="16">
        <f>Таблица1[[#This Row],[Lкан_леб,мм]]</f>
        <v>58117.564341147263</v>
      </c>
      <c r="CV1328" s="14">
        <f>2534431-(Таблица1[[#This Row],[Т23]]+Таблица1[[#This Row],[угол обхв3]])</f>
        <v>2449173.2380112754</v>
      </c>
      <c r="CW1328" s="50">
        <f>SUM(X1328:AC1328,AD1328:AI1328)-Таблица1[[#This Row],[lподв_min, мм]]</f>
        <v>23479.994272710992</v>
      </c>
      <c r="CX1328" s="17">
        <f>CW1767-Таблица1[[#This Row],[Суммарная длина каната]]</f>
        <v>-2426971.427466718</v>
      </c>
    </row>
    <row r="1329" spans="1:102" x14ac:dyDescent="0.25">
      <c r="A1329" s="21">
        <v>1328</v>
      </c>
      <c r="B1329" s="10">
        <v>32.721020408163263</v>
      </c>
      <c r="C1329" s="10">
        <v>96.250204081632717</v>
      </c>
      <c r="D1329" s="11">
        <v>14502.400769242871</v>
      </c>
      <c r="E1329" s="11">
        <v>10049.145568691803</v>
      </c>
      <c r="F1329" s="11">
        <v>14444.077455583052</v>
      </c>
      <c r="G1329" s="11">
        <v>10176.892940812479</v>
      </c>
      <c r="H1329" s="11">
        <v>14910.400279242873</v>
      </c>
      <c r="I1329" s="11">
        <v>6561.2995828401308</v>
      </c>
      <c r="J1329" s="11">
        <v>3487.845985851673</v>
      </c>
      <c r="K1329" s="11">
        <v>25975.483040325707</v>
      </c>
      <c r="L1329" s="11">
        <v>952.27894839886187</v>
      </c>
      <c r="M1329" s="11">
        <v>58117.564341147263</v>
      </c>
      <c r="N1329" s="11">
        <v>9087.2206165721254</v>
      </c>
      <c r="O1329" s="11">
        <v>17476.081826130077</v>
      </c>
      <c r="P1329" s="43">
        <v>11670.223966018602</v>
      </c>
      <c r="Q1329" s="11">
        <v>16356.540003423021</v>
      </c>
      <c r="R1329" s="11">
        <v>14495.517370335003</v>
      </c>
      <c r="S1329" s="11">
        <v>11660.376656655128</v>
      </c>
      <c r="T1329" s="11">
        <v>15280.619023462808</v>
      </c>
      <c r="U1329" s="11">
        <v>10510.190413364073</v>
      </c>
      <c r="V1329" s="11">
        <v>14502.400769242871</v>
      </c>
      <c r="W1329" s="11">
        <v>10049.145568691803</v>
      </c>
      <c r="X1329" s="12">
        <v>0</v>
      </c>
      <c r="Y1329" s="12">
        <v>383.75274827440154</v>
      </c>
      <c r="Z1329" s="12">
        <v>253.04252410720377</v>
      </c>
      <c r="AA1329" s="44">
        <v>232.04019061955862</v>
      </c>
      <c r="AB1329" s="45">
        <v>47.253829333784857</v>
      </c>
      <c r="AC1329" s="12">
        <v>36.189656063913091</v>
      </c>
      <c r="AD1329" s="12">
        <v>12673.147172803976</v>
      </c>
      <c r="AE1329" s="12">
        <v>2815.1874175695575</v>
      </c>
      <c r="AF1329" s="12">
        <v>5480.5321821881471</v>
      </c>
      <c r="AG1329" s="44">
        <v>1128.4755203370598</v>
      </c>
      <c r="AH1329" s="45">
        <v>390.29476040552044</v>
      </c>
      <c r="AI1329" s="12">
        <v>3487.8459870214488</v>
      </c>
      <c r="AJ1329" s="12">
        <v>-30.457536166959876</v>
      </c>
      <c r="AK1329" s="12">
        <v>23.433181609190836</v>
      </c>
      <c r="AL1329" s="12">
        <v>58.968153836348108</v>
      </c>
      <c r="AM1329" s="44">
        <v>91.553750894955513</v>
      </c>
      <c r="AN1329" s="45">
        <v>84.917856319814931</v>
      </c>
      <c r="AO1329" s="12">
        <v>89.999999835727294</v>
      </c>
      <c r="AP1329" s="12">
        <v>-2043.9116485955635</v>
      </c>
      <c r="AQ1329" s="12">
        <v>9249.4737798300175</v>
      </c>
      <c r="AR1329" s="12">
        <v>12019.831373070869</v>
      </c>
      <c r="AS1329" s="44">
        <v>14903.367360037828</v>
      </c>
      <c r="AT1329" s="45">
        <v>14874.222985259441</v>
      </c>
      <c r="AU1329" s="12">
        <v>14910.400769242871</v>
      </c>
      <c r="AV1329" s="12">
        <v>11403.766142727889</v>
      </c>
      <c r="AW1329" s="12">
        <v>17850.431810787224</v>
      </c>
      <c r="AX1329" s="12">
        <v>16566.869889397865</v>
      </c>
      <c r="AY1329" s="44">
        <v>11649.313840584795</v>
      </c>
      <c r="AZ1329" s="45">
        <v>10474.048192449918</v>
      </c>
      <c r="BA1329" s="12">
        <v>10049.145569861581</v>
      </c>
      <c r="BB1329" s="12">
        <v>8880.4055629536651</v>
      </c>
      <c r="BC1329" s="12">
        <v>11832.477129276494</v>
      </c>
      <c r="BD1329" s="12">
        <v>14845.124777387269</v>
      </c>
      <c r="BE1329" s="44">
        <v>14872.769033759983</v>
      </c>
      <c r="BF1329" s="45">
        <v>14908.796807446239</v>
      </c>
      <c r="BG1329" s="12">
        <v>14910.400779242873</v>
      </c>
      <c r="BH1329" s="12">
        <v>17827.779897772209</v>
      </c>
      <c r="BI1329" s="12">
        <v>16730.889988080169</v>
      </c>
      <c r="BJ1329" s="12">
        <v>11870.70654262997</v>
      </c>
      <c r="BK1329" s="44">
        <v>10521.253229434406</v>
      </c>
      <c r="BL1329" s="45">
        <v>10085.287789605958</v>
      </c>
      <c r="BM1329" s="12">
        <v>6561.2995828401326</v>
      </c>
      <c r="BN1329" s="12">
        <v>0</v>
      </c>
      <c r="BO1329" s="12">
        <v>53.890717776150709</v>
      </c>
      <c r="BP1329" s="12">
        <v>35.534972227157269</v>
      </c>
      <c r="BQ1329" s="48">
        <v>32.585597058607412</v>
      </c>
      <c r="BR1329" s="49">
        <v>6.6358945751405862</v>
      </c>
      <c r="BS1329" s="13">
        <v>5.08214351591237</v>
      </c>
      <c r="BT1329" s="12">
        <v>212.43565885273259</v>
      </c>
      <c r="BV1329" s="14">
        <f>Таблица1[[#This Row],[Lкан_леб,мм]]</f>
        <v>58117.564341147263</v>
      </c>
      <c r="BW1329" s="50">
        <f>Таблица1[[#This Row],[угол обхв4]]+Таблица1[[#This Row],[Lдуг 3,мм]]</f>
        <v>12673.147172803976</v>
      </c>
      <c r="BX1329" s="54">
        <f>Таблица1[[#This Row],[угол обхв5]]+Таблица1[[#This Row],[Y5, мм]]</f>
        <v>58501.317089421667</v>
      </c>
      <c r="BY1329" s="14">
        <f>Таблица1[[#This Row],[угол обхв6]]+Таблица1[[#This Row],[Lдуг 4,мм]]</f>
        <v>15488.334590373534</v>
      </c>
      <c r="BZ1329" s="14">
        <f>Таблица1[[#This Row],[Т1]]+Таблица1[[#This Row],[X6, мм]]</f>
        <v>58754.359613528868</v>
      </c>
      <c r="CA1329" s="14">
        <f>Таблица1[[#This Row],[Т2]]+Таблица1[[#This Row],[Lдуг 5,мм]]</f>
        <v>20968.86677256168</v>
      </c>
      <c r="CB1329" s="14">
        <f>Таблица1[[#This Row],[Т3]]+Таблица1[[#This Row],[Y6, мм]]</f>
        <v>58986.39980414843</v>
      </c>
      <c r="CC1329" s="14">
        <f>Таблица1[[#This Row],[Т4]]+Таблица1[[#This Row],[Lдуг 6,мм]]</f>
        <v>22097.342292898738</v>
      </c>
      <c r="CD1329" s="14">
        <f>Таблица1[[#This Row],[Т5]]+Таблица1[[#This Row],[Lдуг 1,мм]]</f>
        <v>59033.653633482216</v>
      </c>
      <c r="CE1329" s="14">
        <f>Таблица1[[#This Row],[Т6]]+Таблица1[[#This Row],[Lпрям1, мм]]</f>
        <v>22487.637053304257</v>
      </c>
      <c r="CF1329" s="15">
        <f>Таблица1[[#This Row],[Т7]]+Таблица1[[#This Row],[Lдуг 2,мм]]</f>
        <v>59069.84328954613</v>
      </c>
      <c r="CG1329" s="14">
        <f>Таблица1[[#This Row],[Т8]]+Таблица1[[#This Row],[Lпрям2, мм]]</f>
        <v>25975.483040325707</v>
      </c>
      <c r="CH1329" s="14">
        <f>Таблица1[[#This Row],[Т9]]-Таблица1[[#This Row],[Т9]]</f>
        <v>0</v>
      </c>
      <c r="CI1329" s="50">
        <f>Таблица1[[#This Row],[Т9]]-Таблица1[[#This Row],[Т8]]</f>
        <v>36582.206236241873</v>
      </c>
      <c r="CJ1329" s="54">
        <f>Таблица1[[#This Row],[Т9]]-Таблица1[[#This Row],[Т7]]</f>
        <v>36.189656063914299</v>
      </c>
      <c r="CK1329" s="14">
        <f>Таблица1[[#This Row],[Т9]]-Таблица1[[#This Row],[Т6]]</f>
        <v>36972.500996647388</v>
      </c>
      <c r="CL1329" s="14">
        <f>Таблица1[[#This Row],[Т9]]-Таблица1[[#This Row],[Т5]]</f>
        <v>83.443485397699988</v>
      </c>
      <c r="CM1329" s="14">
        <f>Таблица1[[#This Row],[Т9]]-Таблица1[[#This Row],[Т4]]</f>
        <v>38100.976516984447</v>
      </c>
      <c r="CN1329" s="14">
        <f>Таблица1[[#This Row],[Т9]]-Таблица1[[#This Row],[Т3]]</f>
        <v>315.48367601726204</v>
      </c>
      <c r="CO1329" s="14">
        <f>Таблица1[[#This Row],[Т9]]-Таблица1[[#This Row],[Т2]]</f>
        <v>43581.508699172598</v>
      </c>
      <c r="CP1329" s="14">
        <f>Таблица1[[#This Row],[Т9]]-Таблица1[[#This Row],[Т1]]</f>
        <v>568.52620012446278</v>
      </c>
      <c r="CQ1329" s="14">
        <f>Таблица1[[#This Row],[Т9]]-Таблица1[[#This Row],[угол обхв6]]</f>
        <v>46396.696116742154</v>
      </c>
      <c r="CR1329" s="14">
        <f>Таблица1[[#This Row],[Т9]]-Таблица1[[#This Row],[угол обхв5]]</f>
        <v>952.27894839886721</v>
      </c>
      <c r="CS1329" s="14">
        <f>Таблица1[[#This Row],[Т9]]-Таблица1[[#This Row],[угол обхв4]]</f>
        <v>59069.84328954613</v>
      </c>
      <c r="CT1329" s="14">
        <f>Таблица1[[#This Row],[Lкан_прям, мм]]+Таблица1[[#This Row],[Lкан_дуг, мм]]+Таблица1[[#This Row],[Lкан_леб,мм]]</f>
        <v>85045.326329871838</v>
      </c>
      <c r="CU1329" s="16">
        <f>Таблица1[[#This Row],[Lкан_леб,мм]]</f>
        <v>58117.564341147263</v>
      </c>
      <c r="CV1329" s="14">
        <f>2534431-(Таблица1[[#This Row],[Т23]]+Таблица1[[#This Row],[угол обхв3]])</f>
        <v>2449173.2380112754</v>
      </c>
      <c r="CW1329" s="50">
        <f>SUM(X1329:AC1329,AD1329:AI1329)-Таблица1[[#This Row],[lподв_min, мм]]</f>
        <v>23439.916002872898</v>
      </c>
      <c r="CX1329" s="17">
        <f>CW1768-Таблица1[[#This Row],[Суммарная длина каната]]</f>
        <v>-2427024.5414467403</v>
      </c>
    </row>
    <row r="1330" spans="1:102" x14ac:dyDescent="0.25">
      <c r="A1330" s="21">
        <v>1329</v>
      </c>
      <c r="B1330" s="10">
        <v>32.721020408163263</v>
      </c>
      <c r="C1330" s="10">
        <v>98.934285714285778</v>
      </c>
      <c r="D1330" s="11">
        <v>14793.489377437952</v>
      </c>
      <c r="E1330" s="11">
        <v>10293.972485359807</v>
      </c>
      <c r="F1330" s="11">
        <v>14729.247776222039</v>
      </c>
      <c r="G1330" s="11">
        <v>10418.848490553823</v>
      </c>
      <c r="H1330" s="11">
        <v>15201.488887437954</v>
      </c>
      <c r="I1330" s="11">
        <v>6764.8491700292761</v>
      </c>
      <c r="J1330" s="11">
        <v>3529.1233153305316</v>
      </c>
      <c r="K1330" s="11">
        <v>25975.483040312029</v>
      </c>
      <c r="L1330" s="11">
        <v>952.27894841254908</v>
      </c>
      <c r="M1330" s="11">
        <v>58117.564341147263</v>
      </c>
      <c r="N1330" s="11">
        <v>9087.2206165721254</v>
      </c>
      <c r="O1330" s="11">
        <v>17476.081826130077</v>
      </c>
      <c r="P1330" s="43">
        <v>11669.051159037692</v>
      </c>
      <c r="Q1330" s="11">
        <v>16461.819420830871</v>
      </c>
      <c r="R1330" s="11">
        <v>14711.161303281777</v>
      </c>
      <c r="S1330" s="11">
        <v>11903.113587999887</v>
      </c>
      <c r="T1330" s="11">
        <v>15549.26363052878</v>
      </c>
      <c r="U1330" s="11">
        <v>10790.95465643338</v>
      </c>
      <c r="V1330" s="11">
        <v>14793.489377437952</v>
      </c>
      <c r="W1330" s="11">
        <v>10293.972485359807</v>
      </c>
      <c r="X1330" s="12">
        <v>0</v>
      </c>
      <c r="Y1330" s="12">
        <v>369.61064913456414</v>
      </c>
      <c r="Z1330" s="12">
        <v>248.07142999914396</v>
      </c>
      <c r="AA1330" s="44">
        <v>232.04019061955938</v>
      </c>
      <c r="AB1330" s="45">
        <v>47.253829333787579</v>
      </c>
      <c r="AC1330" s="12">
        <v>55.302849325494073</v>
      </c>
      <c r="AD1330" s="12">
        <v>12673.147172803976</v>
      </c>
      <c r="AE1330" s="12">
        <v>2773.9100880907044</v>
      </c>
      <c r="AF1330" s="12">
        <v>5480.5321821881498</v>
      </c>
      <c r="AG1330" s="44">
        <v>1128.4755203370594</v>
      </c>
      <c r="AH1330" s="45">
        <v>390.29476040551469</v>
      </c>
      <c r="AI1330" s="12">
        <v>3529.1233164866239</v>
      </c>
      <c r="AJ1330" s="12">
        <v>-30.457536166959876</v>
      </c>
      <c r="AK1330" s="12">
        <v>21.447194858778406</v>
      </c>
      <c r="AL1330" s="12">
        <v>56.284072203695047</v>
      </c>
      <c r="AM1330" s="44">
        <v>88.869669262302565</v>
      </c>
      <c r="AN1330" s="45">
        <v>82.233774687161599</v>
      </c>
      <c r="AO1330" s="12">
        <v>89.999999837648659</v>
      </c>
      <c r="AP1330" s="12">
        <v>-2043.9116485955635</v>
      </c>
      <c r="AQ1330" s="12">
        <v>9236.4031957547504</v>
      </c>
      <c r="AR1330" s="12">
        <v>12008.425496778091</v>
      </c>
      <c r="AS1330" s="44">
        <v>15119.081910340296</v>
      </c>
      <c r="AT1330" s="45">
        <v>15145.005941218411</v>
      </c>
      <c r="AU1330" s="12">
        <v>15201.489377437951</v>
      </c>
      <c r="AV1330" s="12">
        <v>11403.766142727889</v>
      </c>
      <c r="AW1330" s="12">
        <v>17855.8298453065</v>
      </c>
      <c r="AX1330" s="12">
        <v>16688.290299495806</v>
      </c>
      <c r="AY1330" s="44">
        <v>11911.162087053117</v>
      </c>
      <c r="AZ1330" s="45">
        <v>10735.820994905756</v>
      </c>
      <c r="BA1330" s="12">
        <v>10293.972486515901</v>
      </c>
      <c r="BB1330" s="12">
        <v>8880.4055629536651</v>
      </c>
      <c r="BC1330" s="12">
        <v>11818.233738220319</v>
      </c>
      <c r="BD1330" s="12">
        <v>15050.535641022176</v>
      </c>
      <c r="BE1330" s="44">
        <v>15141.343023470261</v>
      </c>
      <c r="BF1330" s="45">
        <v>15197.747066748319</v>
      </c>
      <c r="BG1330" s="12">
        <v>15201.489387437954</v>
      </c>
      <c r="BH1330" s="12">
        <v>17827.779897772209</v>
      </c>
      <c r="BI1330" s="12">
        <v>16841.567440007297</v>
      </c>
      <c r="BJ1330" s="12">
        <v>12129.584466664819</v>
      </c>
      <c r="BK1330" s="44">
        <v>10782.90615738015</v>
      </c>
      <c r="BL1330" s="45">
        <v>10349.10614688743</v>
      </c>
      <c r="BM1330" s="12">
        <v>6764.849170029278</v>
      </c>
      <c r="BN1330" s="12">
        <v>0</v>
      </c>
      <c r="BO1330" s="12">
        <v>51.904731025738279</v>
      </c>
      <c r="BP1330" s="12">
        <v>34.836877344916637</v>
      </c>
      <c r="BQ1330" s="48">
        <v>32.585597058607519</v>
      </c>
      <c r="BR1330" s="49">
        <v>6.6358945751409673</v>
      </c>
      <c r="BS1330" s="13">
        <v>7.7662251504870641</v>
      </c>
      <c r="BT1330" s="12">
        <v>212.43565885273259</v>
      </c>
      <c r="BV1330" s="14">
        <f>Таблица1[[#This Row],[Lкан_леб,мм]]</f>
        <v>58117.564341147263</v>
      </c>
      <c r="BW1330" s="50">
        <f>Таблица1[[#This Row],[угол обхв4]]+Таблица1[[#This Row],[Lдуг 3,мм]]</f>
        <v>12673.147172803976</v>
      </c>
      <c r="BX1330" s="54">
        <f>Таблица1[[#This Row],[угол обхв5]]+Таблица1[[#This Row],[Y5, мм]]</f>
        <v>58487.174990281826</v>
      </c>
      <c r="BY1330" s="14">
        <f>Таблица1[[#This Row],[угол обхв6]]+Таблица1[[#This Row],[Lдуг 4,мм]]</f>
        <v>15447.05726089468</v>
      </c>
      <c r="BZ1330" s="14">
        <f>Таблица1[[#This Row],[Т1]]+Таблица1[[#This Row],[X6, мм]]</f>
        <v>58735.246420280972</v>
      </c>
      <c r="CA1330" s="14">
        <f>Таблица1[[#This Row],[Т2]]+Таблица1[[#This Row],[Lдуг 5,мм]]</f>
        <v>20927.58944308283</v>
      </c>
      <c r="CB1330" s="14">
        <f>Таблица1[[#This Row],[Т3]]+Таблица1[[#This Row],[Y6, мм]]</f>
        <v>58967.286610900534</v>
      </c>
      <c r="CC1330" s="14">
        <f>Таблица1[[#This Row],[Т4]]+Таблица1[[#This Row],[Lдуг 6,мм]]</f>
        <v>22056.064963419889</v>
      </c>
      <c r="CD1330" s="14">
        <f>Таблица1[[#This Row],[Т5]]+Таблица1[[#This Row],[Lдуг 1,мм]]</f>
        <v>59014.540440234319</v>
      </c>
      <c r="CE1330" s="14">
        <f>Таблица1[[#This Row],[Т6]]+Таблица1[[#This Row],[Lпрям1, мм]]</f>
        <v>22446.359723825404</v>
      </c>
      <c r="CF1330" s="15">
        <f>Таблица1[[#This Row],[Т7]]+Таблица1[[#This Row],[Lдуг 2,мм]]</f>
        <v>59069.843289559816</v>
      </c>
      <c r="CG1330" s="14">
        <f>Таблица1[[#This Row],[Т8]]+Таблица1[[#This Row],[Lпрям2, мм]]</f>
        <v>25975.483040312029</v>
      </c>
      <c r="CH1330" s="14">
        <f>Таблица1[[#This Row],[Т9]]-Таблица1[[#This Row],[Т9]]</f>
        <v>0</v>
      </c>
      <c r="CI1330" s="50">
        <f>Таблица1[[#This Row],[Т9]]-Таблица1[[#This Row],[Т8]]</f>
        <v>36623.483565734408</v>
      </c>
      <c r="CJ1330" s="54">
        <f>Таблица1[[#This Row],[Т9]]-Таблица1[[#This Row],[Т7]]</f>
        <v>55.302849325496936</v>
      </c>
      <c r="CK1330" s="14">
        <f>Таблица1[[#This Row],[Т9]]-Таблица1[[#This Row],[Т6]]</f>
        <v>37013.778326139931</v>
      </c>
      <c r="CL1330" s="14">
        <f>Таблица1[[#This Row],[Т9]]-Таблица1[[#This Row],[Т5]]</f>
        <v>102.55667865928262</v>
      </c>
      <c r="CM1330" s="14">
        <f>Таблица1[[#This Row],[Т9]]-Таблица1[[#This Row],[Т4]]</f>
        <v>38142.25384647699</v>
      </c>
      <c r="CN1330" s="14">
        <f>Таблица1[[#This Row],[Т9]]-Таблица1[[#This Row],[Т3]]</f>
        <v>334.59686927884468</v>
      </c>
      <c r="CO1330" s="14">
        <f>Таблица1[[#This Row],[Т9]]-Таблица1[[#This Row],[Т2]]</f>
        <v>43622.786028665134</v>
      </c>
      <c r="CP1330" s="14">
        <f>Таблица1[[#This Row],[Т9]]-Таблица1[[#This Row],[Т1]]</f>
        <v>582.66829927798972</v>
      </c>
      <c r="CQ1330" s="14">
        <f>Таблица1[[#This Row],[Т9]]-Таблица1[[#This Row],[угол обхв6]]</f>
        <v>46396.69611675584</v>
      </c>
      <c r="CR1330" s="14">
        <f>Таблица1[[#This Row],[Т9]]-Таблица1[[#This Row],[угол обхв5]]</f>
        <v>952.27894841255329</v>
      </c>
      <c r="CS1330" s="14">
        <f>Таблица1[[#This Row],[Т9]]-Таблица1[[#This Row],[угол обхв4]]</f>
        <v>59069.843289559816</v>
      </c>
      <c r="CT1330" s="14">
        <f>Таблица1[[#This Row],[Lкан_прям, мм]]+Таблица1[[#This Row],[Lкан_дуг, мм]]+Таблица1[[#This Row],[Lкан_леб,мм]]</f>
        <v>85045.326329871838</v>
      </c>
      <c r="CU1330" s="16">
        <f>Таблица1[[#This Row],[Lкан_леб,мм]]</f>
        <v>58117.564341147263</v>
      </c>
      <c r="CV1330" s="14">
        <f>2534431-(Таблица1[[#This Row],[Т23]]+Таблица1[[#This Row],[угол обхв3]])</f>
        <v>2449173.2380112754</v>
      </c>
      <c r="CW1330" s="50">
        <f>SUM(X1330:AC1330,AD1330:AI1330)-Таблица1[[#This Row],[lподв_min, мм]]</f>
        <v>23398.638673394045</v>
      </c>
      <c r="CX1330" s="17">
        <f>CW1769-Таблица1[[#This Row],[Суммарная длина каната]]</f>
        <v>-2427077.2536670924</v>
      </c>
    </row>
    <row r="1331" spans="1:102" x14ac:dyDescent="0.25">
      <c r="A1331" s="21">
        <v>1330</v>
      </c>
      <c r="B1331" s="10">
        <v>32.721020408163263</v>
      </c>
      <c r="C1331" s="10">
        <v>101.61836734693884</v>
      </c>
      <c r="D1331" s="11">
        <v>15072.793656882182</v>
      </c>
      <c r="E1331" s="11">
        <v>10552.162176149843</v>
      </c>
      <c r="F1331" s="11">
        <v>15002.774723961102</v>
      </c>
      <c r="G1331" s="11">
        <v>10673.892817455115</v>
      </c>
      <c r="H1331" s="11">
        <v>15480.793166882184</v>
      </c>
      <c r="I1331" s="11">
        <v>6980.6007724997889</v>
      </c>
      <c r="J1331" s="11">
        <v>3571.5614036500529</v>
      </c>
      <c r="K1331" s="11">
        <v>25975.483040298288</v>
      </c>
      <c r="L1331" s="11">
        <v>952.27894842628837</v>
      </c>
      <c r="M1331" s="11">
        <v>58117.564341147263</v>
      </c>
      <c r="N1331" s="11">
        <v>9087.2206165721254</v>
      </c>
      <c r="O1331" s="11">
        <v>17476.081826130077</v>
      </c>
      <c r="P1331" s="43">
        <v>11662.949516310528</v>
      </c>
      <c r="Q1331" s="11">
        <v>16566.928417410523</v>
      </c>
      <c r="R1331" s="11">
        <v>14915.201547803099</v>
      </c>
      <c r="S1331" s="11">
        <v>12155.682592969039</v>
      </c>
      <c r="T1331" s="11">
        <v>15804.465625100409</v>
      </c>
      <c r="U1331" s="11">
        <v>11083.991219098481</v>
      </c>
      <c r="V1331" s="11">
        <v>15072.793656882182</v>
      </c>
      <c r="W1331" s="11">
        <v>10552.162176149843</v>
      </c>
      <c r="X1331" s="12">
        <v>0</v>
      </c>
      <c r="Y1331" s="12">
        <v>355.32800519923421</v>
      </c>
      <c r="Z1331" s="12">
        <v>243.24088068657653</v>
      </c>
      <c r="AA1331" s="44">
        <v>232.04019061955947</v>
      </c>
      <c r="AB1331" s="45">
        <v>47.253829333788666</v>
      </c>
      <c r="AC1331" s="12">
        <v>74.416042587129411</v>
      </c>
      <c r="AD1331" s="12">
        <v>12673.147172803976</v>
      </c>
      <c r="AE1331" s="12">
        <v>2731.4719997711832</v>
      </c>
      <c r="AF1331" s="12">
        <v>5480.5321821881498</v>
      </c>
      <c r="AG1331" s="44">
        <v>1128.4755203370598</v>
      </c>
      <c r="AH1331" s="45">
        <v>390.29476040551253</v>
      </c>
      <c r="AI1331" s="12">
        <v>3571.5614047924082</v>
      </c>
      <c r="AJ1331" s="12">
        <v>-30.457536166959876</v>
      </c>
      <c r="AK1331" s="12">
        <v>19.441471285782018</v>
      </c>
      <c r="AL1331" s="12">
        <v>53.599990571041957</v>
      </c>
      <c r="AM1331" s="44">
        <v>86.18558762964949</v>
      </c>
      <c r="AN1331" s="45">
        <v>79.549693054508367</v>
      </c>
      <c r="AO1331" s="12">
        <v>89.999999839577754</v>
      </c>
      <c r="AP1331" s="12">
        <v>-2043.9116485955635</v>
      </c>
      <c r="AQ1331" s="12">
        <v>9223.0208703505468</v>
      </c>
      <c r="AR1331" s="12">
        <v>11991.346145787767</v>
      </c>
      <c r="AS1331" s="44">
        <v>15322.297732318089</v>
      </c>
      <c r="AT1331" s="45">
        <v>15403.233287583211</v>
      </c>
      <c r="AU1331" s="12">
        <v>15480.793656882182</v>
      </c>
      <c r="AV1331" s="12">
        <v>11403.766142727889</v>
      </c>
      <c r="AW1331" s="12">
        <v>17860.818477716217</v>
      </c>
      <c r="AX1331" s="12">
        <v>16809.043377187874</v>
      </c>
      <c r="AY1331" s="44">
        <v>12182.824747513889</v>
      </c>
      <c r="AZ1331" s="45">
        <v>11009.987088602371</v>
      </c>
      <c r="BA1331" s="12">
        <v>10552.162177292199</v>
      </c>
      <c r="BB1331" s="12">
        <v>8880.4055629536651</v>
      </c>
      <c r="BC1331" s="12">
        <v>11798.749770088949</v>
      </c>
      <c r="BD1331" s="12">
        <v>15243.598177280339</v>
      </c>
      <c r="BE1331" s="44">
        <v>15397.369440585418</v>
      </c>
      <c r="BF1331" s="45">
        <v>15474.025994399381</v>
      </c>
      <c r="BG1331" s="12">
        <v>15480.793666882186</v>
      </c>
      <c r="BH1331" s="12">
        <v>17827.779897772209</v>
      </c>
      <c r="BI1331" s="12">
        <v>16951.665068996663</v>
      </c>
      <c r="BJ1331" s="12">
        <v>12397.79755274639</v>
      </c>
      <c r="BK1331" s="44">
        <v>11056.849064553629</v>
      </c>
      <c r="BL1331" s="45">
        <v>10626.166306645953</v>
      </c>
      <c r="BM1331" s="12">
        <v>6980.6007724997908</v>
      </c>
      <c r="BN1331" s="12">
        <v>0</v>
      </c>
      <c r="BO1331" s="12">
        <v>49.899007452741891</v>
      </c>
      <c r="BP1331" s="12">
        <v>34.158519285259935</v>
      </c>
      <c r="BQ1331" s="48">
        <v>32.585597058607533</v>
      </c>
      <c r="BR1331" s="49">
        <v>6.63589457514112</v>
      </c>
      <c r="BS1331" s="13">
        <v>10.45030678506939</v>
      </c>
      <c r="BT1331" s="12">
        <v>212.43565885273259</v>
      </c>
      <c r="BV1331" s="14">
        <f>Таблица1[[#This Row],[Lкан_леб,мм]]</f>
        <v>58117.564341147263</v>
      </c>
      <c r="BW1331" s="50">
        <f>Таблица1[[#This Row],[угол обхв4]]+Таблица1[[#This Row],[Lдуг 3,мм]]</f>
        <v>12673.147172803976</v>
      </c>
      <c r="BX1331" s="54">
        <f>Таблица1[[#This Row],[угол обхв5]]+Таблица1[[#This Row],[Y5, мм]]</f>
        <v>58472.892346346496</v>
      </c>
      <c r="BY1331" s="14">
        <f>Таблица1[[#This Row],[угол обхв6]]+Таблица1[[#This Row],[Lдуг 4,мм]]</f>
        <v>15404.61917257516</v>
      </c>
      <c r="BZ1331" s="14">
        <f>Таблица1[[#This Row],[Т1]]+Таблица1[[#This Row],[X6, мм]]</f>
        <v>58716.133227033075</v>
      </c>
      <c r="CA1331" s="14">
        <f>Таблица1[[#This Row],[Т2]]+Таблица1[[#This Row],[Lдуг 5,мм]]</f>
        <v>20885.151354763308</v>
      </c>
      <c r="CB1331" s="14">
        <f>Таблица1[[#This Row],[Т3]]+Таблица1[[#This Row],[Y6, мм]]</f>
        <v>58948.173417652637</v>
      </c>
      <c r="CC1331" s="14">
        <f>Таблица1[[#This Row],[Т4]]+Таблица1[[#This Row],[Lдуг 6,мм]]</f>
        <v>22013.626875100366</v>
      </c>
      <c r="CD1331" s="14">
        <f>Таблица1[[#This Row],[Т5]]+Таблица1[[#This Row],[Lдуг 1,мм]]</f>
        <v>58995.427246986423</v>
      </c>
      <c r="CE1331" s="14">
        <f>Таблица1[[#This Row],[Т6]]+Таблица1[[#This Row],[Lпрям1, мм]]</f>
        <v>22403.921635505878</v>
      </c>
      <c r="CF1331" s="15">
        <f>Таблица1[[#This Row],[Т7]]+Таблица1[[#This Row],[Lдуг 2,мм]]</f>
        <v>59069.843289573553</v>
      </c>
      <c r="CG1331" s="14">
        <f>Таблица1[[#This Row],[Т8]]+Таблица1[[#This Row],[Lпрям2, мм]]</f>
        <v>25975.483040298284</v>
      </c>
      <c r="CH1331" s="14">
        <f>Таблица1[[#This Row],[Т9]]-Таблица1[[#This Row],[Т9]]</f>
        <v>0</v>
      </c>
      <c r="CI1331" s="50">
        <f>Таблица1[[#This Row],[Т9]]-Таблица1[[#This Row],[Т8]]</f>
        <v>36665.921654067672</v>
      </c>
      <c r="CJ1331" s="54">
        <f>Таблица1[[#This Row],[Т9]]-Таблица1[[#This Row],[Т7]]</f>
        <v>74.416042587130505</v>
      </c>
      <c r="CK1331" s="14">
        <f>Таблица1[[#This Row],[Т9]]-Таблица1[[#This Row],[Т6]]</f>
        <v>37056.216414473187</v>
      </c>
      <c r="CL1331" s="14">
        <f>Таблица1[[#This Row],[Т9]]-Таблица1[[#This Row],[Т5]]</f>
        <v>121.66987192091619</v>
      </c>
      <c r="CM1331" s="14">
        <f>Таблица1[[#This Row],[Т9]]-Таблица1[[#This Row],[Т4]]</f>
        <v>38184.691934810246</v>
      </c>
      <c r="CN1331" s="14">
        <f>Таблица1[[#This Row],[Т9]]-Таблица1[[#This Row],[Т3]]</f>
        <v>353.71006254047825</v>
      </c>
      <c r="CO1331" s="14">
        <f>Таблица1[[#This Row],[Т9]]-Таблица1[[#This Row],[Т2]]</f>
        <v>43665.22411699839</v>
      </c>
      <c r="CP1331" s="14">
        <f>Таблица1[[#This Row],[Т9]]-Таблица1[[#This Row],[Т1]]</f>
        <v>596.950943227057</v>
      </c>
      <c r="CQ1331" s="14">
        <f>Таблица1[[#This Row],[Т9]]-Таблица1[[#This Row],[угол обхв6]]</f>
        <v>46396.696116769577</v>
      </c>
      <c r="CR1331" s="14">
        <f>Таблица1[[#This Row],[Т9]]-Таблица1[[#This Row],[угол обхв5]]</f>
        <v>952.2789484262903</v>
      </c>
      <c r="CS1331" s="14">
        <f>Таблица1[[#This Row],[Т9]]-Таблица1[[#This Row],[угол обхв4]]</f>
        <v>59069.843289573553</v>
      </c>
      <c r="CT1331" s="14">
        <f>Таблица1[[#This Row],[Lкан_прям, мм]]+Таблица1[[#This Row],[Lкан_дуг, мм]]+Таблица1[[#This Row],[Lкан_леб,мм]]</f>
        <v>85045.326329871838</v>
      </c>
      <c r="CU1331" s="16">
        <f>Таблица1[[#This Row],[Lкан_леб,мм]]</f>
        <v>58117.564341147263</v>
      </c>
      <c r="CV1331" s="14">
        <f>2534431-(Таблица1[[#This Row],[Т23]]+Таблица1[[#This Row],[угол обхв3]])</f>
        <v>2449173.2380112754</v>
      </c>
      <c r="CW1331" s="50">
        <f>SUM(X1331:AC1331,AD1331:AI1331)-Таблица1[[#This Row],[lподв_min, мм]]</f>
        <v>23356.200585074523</v>
      </c>
      <c r="CX1331" s="17">
        <f>CW1770-Таблица1[[#This Row],[Суммарная длина каната]]</f>
        <v>-2425057.5020801313</v>
      </c>
    </row>
    <row r="1332" spans="1:102" x14ac:dyDescent="0.25">
      <c r="A1332" s="21">
        <v>1331</v>
      </c>
      <c r="B1332" s="10">
        <v>32.721020408163263</v>
      </c>
      <c r="C1332" s="10">
        <v>104.3024489795919</v>
      </c>
      <c r="D1332" s="11">
        <v>15339.7007714751</v>
      </c>
      <c r="E1332" s="11">
        <v>10823.148133582683</v>
      </c>
      <c r="F1332" s="11">
        <v>15264.058139044873</v>
      </c>
      <c r="G1332" s="11">
        <v>10941.466315444244</v>
      </c>
      <c r="H1332" s="11">
        <v>15747.700281475101</v>
      </c>
      <c r="I1332" s="11">
        <v>7208.0282628674331</v>
      </c>
      <c r="J1332" s="11">
        <v>3615.1198707152489</v>
      </c>
      <c r="K1332" s="11">
        <v>25975.483040284536</v>
      </c>
      <c r="L1332" s="11">
        <v>952.27894844004459</v>
      </c>
      <c r="M1332" s="11">
        <v>58117.564341147263</v>
      </c>
      <c r="N1332" s="11">
        <v>9087.2206165721254</v>
      </c>
      <c r="O1332" s="11">
        <v>17476.081826130077</v>
      </c>
      <c r="P1332" s="43">
        <v>11651.93242576995</v>
      </c>
      <c r="Q1332" s="11">
        <v>16671.636368025418</v>
      </c>
      <c r="R1332" s="11">
        <v>15107.190408546649</v>
      </c>
      <c r="S1332" s="11">
        <v>12417.529496723535</v>
      </c>
      <c r="T1332" s="11">
        <v>16045.665055158721</v>
      </c>
      <c r="U1332" s="11">
        <v>11388.657134539408</v>
      </c>
      <c r="V1332" s="11">
        <v>15339.7007714751</v>
      </c>
      <c r="W1332" s="11">
        <v>10823.148133582683</v>
      </c>
      <c r="X1332" s="12">
        <v>0</v>
      </c>
      <c r="Y1332" s="12">
        <v>340.89414998249657</v>
      </c>
      <c r="Z1332" s="12">
        <v>238.56154265541713</v>
      </c>
      <c r="AA1332" s="44">
        <v>232.0401906195585</v>
      </c>
      <c r="AB1332" s="45">
        <v>47.253829333784594</v>
      </c>
      <c r="AC1332" s="12">
        <v>93.529235848787664</v>
      </c>
      <c r="AD1332" s="12">
        <v>12673.147172803976</v>
      </c>
      <c r="AE1332" s="12">
        <v>2687.9135327059894</v>
      </c>
      <c r="AF1332" s="12">
        <v>5480.5321821881489</v>
      </c>
      <c r="AG1332" s="44">
        <v>1128.4755203370619</v>
      </c>
      <c r="AH1332" s="45">
        <v>390.294760405521</v>
      </c>
      <c r="AI1332" s="12">
        <v>3615.1198718438413</v>
      </c>
      <c r="AJ1332" s="12">
        <v>-30.457536166959876</v>
      </c>
      <c r="AK1332" s="12">
        <v>17.414512986708608</v>
      </c>
      <c r="AL1332" s="12">
        <v>50.91590893838891</v>
      </c>
      <c r="AM1332" s="44">
        <v>83.5015059969963</v>
      </c>
      <c r="AN1332" s="45">
        <v>76.86561142185576</v>
      </c>
      <c r="AO1332" s="12">
        <v>89.9999998415107</v>
      </c>
      <c r="AP1332" s="12">
        <v>-2043.9116485955635</v>
      </c>
      <c r="AQ1332" s="12">
        <v>9209.3278729674894</v>
      </c>
      <c r="AR1332" s="12">
        <v>11968.630794795527</v>
      </c>
      <c r="AS1332" s="44">
        <v>15512.568939527431</v>
      </c>
      <c r="AT1332" s="45">
        <v>15648.338434252555</v>
      </c>
      <c r="AU1332" s="12">
        <v>15747.700771475098</v>
      </c>
      <c r="AV1332" s="12">
        <v>11403.766142727889</v>
      </c>
      <c r="AW1332" s="12">
        <v>17865.38096295881</v>
      </c>
      <c r="AX1332" s="12">
        <v>16928.864171842462</v>
      </c>
      <c r="AY1332" s="44">
        <v>12463.70575274178</v>
      </c>
      <c r="AZ1332" s="45">
        <v>11295.944911400882</v>
      </c>
      <c r="BA1332" s="12">
        <v>10823.148134711277</v>
      </c>
      <c r="BB1332" s="12">
        <v>8880.4055629536651</v>
      </c>
      <c r="BC1332" s="12">
        <v>11774.039682165314</v>
      </c>
      <c r="BD1332" s="12">
        <v>15423.888777572225</v>
      </c>
      <c r="BE1332" s="44">
        <v>15640.286524177938</v>
      </c>
      <c r="BF1332" s="45">
        <v>15737.027392381266</v>
      </c>
      <c r="BG1332" s="12">
        <v>15747.700781475101</v>
      </c>
      <c r="BH1332" s="12">
        <v>17827.779897772209</v>
      </c>
      <c r="BI1332" s="12">
        <v>17060.935504854151</v>
      </c>
      <c r="BJ1332" s="12">
        <v>12674.757300540579</v>
      </c>
      <c r="BK1332" s="44">
        <v>11342.480878521161</v>
      </c>
      <c r="BL1332" s="45">
        <v>10915.860356721207</v>
      </c>
      <c r="BM1332" s="12">
        <v>7208.0282628674349</v>
      </c>
      <c r="BN1332" s="12">
        <v>0</v>
      </c>
      <c r="BO1332" s="12">
        <v>47.872049153668485</v>
      </c>
      <c r="BP1332" s="12">
        <v>33.501395951680301</v>
      </c>
      <c r="BQ1332" s="48">
        <v>32.585597058607398</v>
      </c>
      <c r="BR1332" s="49">
        <v>6.635894575140548</v>
      </c>
      <c r="BS1332" s="13">
        <v>13.134388419654936</v>
      </c>
      <c r="BT1332" s="12">
        <v>212.43565885273259</v>
      </c>
      <c r="BV1332" s="14">
        <f>Таблица1[[#This Row],[Lкан_леб,мм]]</f>
        <v>58117.564341147263</v>
      </c>
      <c r="BW1332" s="50">
        <f>Таблица1[[#This Row],[угол обхв4]]+Таблица1[[#This Row],[Lдуг 3,мм]]</f>
        <v>12673.147172803976</v>
      </c>
      <c r="BX1332" s="54">
        <f>Таблица1[[#This Row],[угол обхв5]]+Таблица1[[#This Row],[Y5, мм]]</f>
        <v>58458.458491129757</v>
      </c>
      <c r="BY1332" s="14">
        <f>Таблица1[[#This Row],[угол обхв6]]+Таблица1[[#This Row],[Lдуг 4,мм]]</f>
        <v>15361.060705509964</v>
      </c>
      <c r="BZ1332" s="14">
        <f>Таблица1[[#This Row],[Т1]]+Таблица1[[#This Row],[X6, мм]]</f>
        <v>58697.020033785171</v>
      </c>
      <c r="CA1332" s="14">
        <f>Таблица1[[#This Row],[Т2]]+Таблица1[[#This Row],[Lдуг 5,мм]]</f>
        <v>20841.592887698112</v>
      </c>
      <c r="CB1332" s="14">
        <f>Таблица1[[#This Row],[Т3]]+Таблица1[[#This Row],[Y6, мм]]</f>
        <v>58929.060224404733</v>
      </c>
      <c r="CC1332" s="14">
        <f>Таблица1[[#This Row],[Т4]]+Таблица1[[#This Row],[Lдуг 6,мм]]</f>
        <v>21970.068408035175</v>
      </c>
      <c r="CD1332" s="14">
        <f>Таблица1[[#This Row],[Т5]]+Таблица1[[#This Row],[Lдуг 1,мм]]</f>
        <v>58976.314053738519</v>
      </c>
      <c r="CE1332" s="14">
        <f>Таблица1[[#This Row],[Т6]]+Таблица1[[#This Row],[Lпрям1, мм]]</f>
        <v>22360.363168440697</v>
      </c>
      <c r="CF1332" s="15">
        <f>Таблица1[[#This Row],[Т7]]+Таблица1[[#This Row],[Lдуг 2,мм]]</f>
        <v>59069.843289587305</v>
      </c>
      <c r="CG1332" s="14">
        <f>Таблица1[[#This Row],[Т8]]+Таблица1[[#This Row],[Lпрям2, мм]]</f>
        <v>25975.48304028454</v>
      </c>
      <c r="CH1332" s="14">
        <f>Таблица1[[#This Row],[Т9]]-Таблица1[[#This Row],[Т9]]</f>
        <v>0</v>
      </c>
      <c r="CI1332" s="50">
        <f>Таблица1[[#This Row],[Т9]]-Таблица1[[#This Row],[Т8]]</f>
        <v>36709.480121146611</v>
      </c>
      <c r="CJ1332" s="54">
        <f>Таблица1[[#This Row],[Т9]]-Таблица1[[#This Row],[Т7]]</f>
        <v>93.529235848785902</v>
      </c>
      <c r="CK1332" s="14">
        <f>Таблица1[[#This Row],[Т9]]-Таблица1[[#This Row],[Т6]]</f>
        <v>37099.774881552134</v>
      </c>
      <c r="CL1332" s="14">
        <f>Таблица1[[#This Row],[Т9]]-Таблица1[[#This Row],[Т5]]</f>
        <v>140.78306518257159</v>
      </c>
      <c r="CM1332" s="14">
        <f>Таблица1[[#This Row],[Т9]]-Таблица1[[#This Row],[Т4]]</f>
        <v>38228.250401889192</v>
      </c>
      <c r="CN1332" s="14">
        <f>Таблица1[[#This Row],[Т9]]-Таблица1[[#This Row],[Т3]]</f>
        <v>372.82325580213364</v>
      </c>
      <c r="CO1332" s="14">
        <f>Таблица1[[#This Row],[Т9]]-Таблица1[[#This Row],[Т2]]</f>
        <v>43708.782584077344</v>
      </c>
      <c r="CP1332" s="14">
        <f>Таблица1[[#This Row],[Т9]]-Таблица1[[#This Row],[Т1]]</f>
        <v>611.38479845754773</v>
      </c>
      <c r="CQ1332" s="14">
        <f>Таблица1[[#This Row],[Т9]]-Таблица1[[#This Row],[угол обхв6]]</f>
        <v>46396.696116783329</v>
      </c>
      <c r="CR1332" s="14">
        <f>Таблица1[[#This Row],[Т9]]-Таблица1[[#This Row],[угол обхв5]]</f>
        <v>952.27894844004186</v>
      </c>
      <c r="CS1332" s="14">
        <f>Таблица1[[#This Row],[Т9]]-Таблица1[[#This Row],[угол обхв4]]</f>
        <v>59069.843289587305</v>
      </c>
      <c r="CT1332" s="14">
        <f>Таблица1[[#This Row],[Lкан_прям, мм]]+Таблица1[[#This Row],[Lкан_дуг, мм]]+Таблица1[[#This Row],[Lкан_леб,мм]]</f>
        <v>85045.326329871838</v>
      </c>
      <c r="CU1332" s="16">
        <f>Таблица1[[#This Row],[Lкан_леб,мм]]</f>
        <v>58117.564341147263</v>
      </c>
      <c r="CV1332" s="14">
        <f>2534431-(Таблица1[[#This Row],[Т23]]+Таблица1[[#This Row],[угол обхв3]])</f>
        <v>2449173.2380112754</v>
      </c>
      <c r="CW1332" s="50">
        <f>SUM(X1332:AC1332,AD1332:AI1332)-Таблица1[[#This Row],[lподв_min, мм]]</f>
        <v>23312.642118009338</v>
      </c>
      <c r="CX1332" s="17">
        <f>CW1771-Таблица1[[#This Row],[Суммарная длина каната]]</f>
        <v>-2425096.4029686567</v>
      </c>
    </row>
    <row r="1333" spans="1:102" x14ac:dyDescent="0.25">
      <c r="A1333" s="21">
        <v>1332</v>
      </c>
      <c r="B1333" s="10">
        <v>32.721020408163263</v>
      </c>
      <c r="C1333" s="10">
        <v>106.98653061224498</v>
      </c>
      <c r="D1333" s="11">
        <v>15593.625086382835</v>
      </c>
      <c r="E1333" s="11">
        <v>11106.335773222461</v>
      </c>
      <c r="F1333" s="11">
        <v>15512.524725892163</v>
      </c>
      <c r="G1333" s="11">
        <v>11220.981887540755</v>
      </c>
      <c r="H1333" s="11">
        <v>16001.624596382835</v>
      </c>
      <c r="I1333" s="11">
        <v>7446.5796443162808</v>
      </c>
      <c r="J1333" s="11">
        <v>3659.7561289061805</v>
      </c>
      <c r="K1333" s="11">
        <v>25975.483040270759</v>
      </c>
      <c r="L1333" s="11">
        <v>952.27894845381627</v>
      </c>
      <c r="M1333" s="11">
        <v>58117.564341147263</v>
      </c>
      <c r="N1333" s="11">
        <v>9087.2206165721254</v>
      </c>
      <c r="O1333" s="11">
        <v>17476.081826130077</v>
      </c>
      <c r="P1333" s="43">
        <v>11636.024060589451</v>
      </c>
      <c r="Q1333" s="11">
        <v>16775.713527494892</v>
      </c>
      <c r="R1333" s="11">
        <v>15286.706632730396</v>
      </c>
      <c r="S1333" s="11">
        <v>12688.079767302286</v>
      </c>
      <c r="T1333" s="11">
        <v>16272.332692442535</v>
      </c>
      <c r="U1333" s="11">
        <v>11704.283919366182</v>
      </c>
      <c r="V1333" s="11">
        <v>15593.625086382835</v>
      </c>
      <c r="W1333" s="11">
        <v>11106.335773222461</v>
      </c>
      <c r="X1333" s="12">
        <v>0</v>
      </c>
      <c r="Y1333" s="12">
        <v>326.29755360602803</v>
      </c>
      <c r="Z1333" s="12">
        <v>234.04494578398842</v>
      </c>
      <c r="AA1333" s="44">
        <v>232.04019061955941</v>
      </c>
      <c r="AB1333" s="45">
        <v>47.253829333788026</v>
      </c>
      <c r="AC1333" s="12">
        <v>112.64242911045245</v>
      </c>
      <c r="AD1333" s="12">
        <v>12673.147172803976</v>
      </c>
      <c r="AE1333" s="12">
        <v>2643.2772745150519</v>
      </c>
      <c r="AF1333" s="12">
        <v>5480.532182188148</v>
      </c>
      <c r="AG1333" s="44">
        <v>1128.4755203370592</v>
      </c>
      <c r="AH1333" s="45">
        <v>390.29476040551771</v>
      </c>
      <c r="AI1333" s="12">
        <v>3659.7561300210077</v>
      </c>
      <c r="AJ1333" s="12">
        <v>-30.457536166959876</v>
      </c>
      <c r="AK1333" s="12">
        <v>15.364700811150762</v>
      </c>
      <c r="AL1333" s="12">
        <v>48.231827305735834</v>
      </c>
      <c r="AM1333" s="44">
        <v>80.817424364343353</v>
      </c>
      <c r="AN1333" s="45">
        <v>74.18152978920233</v>
      </c>
      <c r="AO1333" s="12">
        <v>89.999999843443717</v>
      </c>
      <c r="AP1333" s="12">
        <v>-2043.9116485955635</v>
      </c>
      <c r="AQ1333" s="12">
        <v>9195.3251535415129</v>
      </c>
      <c r="AR1333" s="12">
        <v>11940.329284738817</v>
      </c>
      <c r="AS1333" s="44">
        <v>15689.478047979581</v>
      </c>
      <c r="AT1333" s="45">
        <v>15879.783583228553</v>
      </c>
      <c r="AU1333" s="12">
        <v>16001.625086382837</v>
      </c>
      <c r="AV1333" s="12">
        <v>11403.766142727889</v>
      </c>
      <c r="AW1333" s="12">
        <v>17869.499427524112</v>
      </c>
      <c r="AX1333" s="12">
        <v>17047.489778398838</v>
      </c>
      <c r="AY1333" s="44">
        <v>12753.188807059989</v>
      </c>
      <c r="AZ1333" s="45">
        <v>11593.067028314015</v>
      </c>
      <c r="BA1333" s="12">
        <v>11106.335774337291</v>
      </c>
      <c r="BB1333" s="12">
        <v>8880.4055629536651</v>
      </c>
      <c r="BC1333" s="12">
        <v>11744.128597558838</v>
      </c>
      <c r="BD1333" s="12">
        <v>15591.011856879762</v>
      </c>
      <c r="BE1333" s="44">
        <v>15869.561277193352</v>
      </c>
      <c r="BF1333" s="45">
        <v>15986.174195596819</v>
      </c>
      <c r="BG1333" s="12">
        <v>16001.625096382835</v>
      </c>
      <c r="BH1333" s="12">
        <v>17827.779897772209</v>
      </c>
      <c r="BI1333" s="12">
        <v>17169.131128888926</v>
      </c>
      <c r="BJ1333" s="12">
        <v>12959.85601820623</v>
      </c>
      <c r="BK1333" s="44">
        <v>11639.174879608479</v>
      </c>
      <c r="BL1333" s="45">
        <v>11217.552664274628</v>
      </c>
      <c r="BM1333" s="12">
        <v>7446.5796443162826</v>
      </c>
      <c r="BN1333" s="12">
        <v>0</v>
      </c>
      <c r="BO1333" s="12">
        <v>45.822236978110638</v>
      </c>
      <c r="BP1333" s="12">
        <v>32.867126494585072</v>
      </c>
      <c r="BQ1333" s="48">
        <v>32.585597058607526</v>
      </c>
      <c r="BR1333" s="49">
        <v>6.6358945751410312</v>
      </c>
      <c r="BS1333" s="13">
        <v>15.818470054241397</v>
      </c>
      <c r="BT1333" s="12">
        <v>212.43565885273259</v>
      </c>
      <c r="BV1333" s="14">
        <f>Таблица1[[#This Row],[Lкан_леб,мм]]</f>
        <v>58117.564341147263</v>
      </c>
      <c r="BW1333" s="50">
        <f>Таблица1[[#This Row],[угол обхв4]]+Таблица1[[#This Row],[Lдуг 3,мм]]</f>
        <v>12673.147172803976</v>
      </c>
      <c r="BX1333" s="54">
        <f>Таблица1[[#This Row],[угол обхв5]]+Таблица1[[#This Row],[Y5, мм]]</f>
        <v>58443.861894753289</v>
      </c>
      <c r="BY1333" s="14">
        <f>Таблица1[[#This Row],[угол обхв6]]+Таблица1[[#This Row],[Lдуг 4,мм]]</f>
        <v>15316.424447319028</v>
      </c>
      <c r="BZ1333" s="14">
        <f>Таблица1[[#This Row],[Т1]]+Таблица1[[#This Row],[X6, мм]]</f>
        <v>58677.906840537275</v>
      </c>
      <c r="CA1333" s="14">
        <f>Таблица1[[#This Row],[Т2]]+Таблица1[[#This Row],[Lдуг 5,мм]]</f>
        <v>20796.956629507178</v>
      </c>
      <c r="CB1333" s="14">
        <f>Таблица1[[#This Row],[Т3]]+Таблица1[[#This Row],[Y6, мм]]</f>
        <v>58909.947031156837</v>
      </c>
      <c r="CC1333" s="14">
        <f>Таблица1[[#This Row],[Т4]]+Таблица1[[#This Row],[Lдуг 6,мм]]</f>
        <v>21925.432149844237</v>
      </c>
      <c r="CD1333" s="14">
        <f>Таблица1[[#This Row],[Т5]]+Таблица1[[#This Row],[Lдуг 1,мм]]</f>
        <v>58957.200860490622</v>
      </c>
      <c r="CE1333" s="14">
        <f>Таблица1[[#This Row],[Т6]]+Таблица1[[#This Row],[Lпрям1, мм]]</f>
        <v>22315.726910249756</v>
      </c>
      <c r="CF1333" s="15">
        <f>Таблица1[[#This Row],[Т7]]+Таблица1[[#This Row],[Lдуг 2,мм]]</f>
        <v>59069.843289601078</v>
      </c>
      <c r="CG1333" s="14">
        <f>Таблица1[[#This Row],[Т8]]+Таблица1[[#This Row],[Lпрям2, мм]]</f>
        <v>25975.483040270763</v>
      </c>
      <c r="CH1333" s="14">
        <f>Таблица1[[#This Row],[Т9]]-Таблица1[[#This Row],[Т9]]</f>
        <v>0</v>
      </c>
      <c r="CI1333" s="50">
        <f>Таблица1[[#This Row],[Т9]]-Таблица1[[#This Row],[Т8]]</f>
        <v>36754.116379351326</v>
      </c>
      <c r="CJ1333" s="54">
        <f>Таблица1[[#This Row],[Т9]]-Таблица1[[#This Row],[Т7]]</f>
        <v>112.64242911045585</v>
      </c>
      <c r="CK1333" s="14">
        <f>Таблица1[[#This Row],[Т9]]-Таблица1[[#This Row],[Т6]]</f>
        <v>37144.411139756841</v>
      </c>
      <c r="CL1333" s="14">
        <f>Таблица1[[#This Row],[Т9]]-Таблица1[[#This Row],[Т5]]</f>
        <v>159.89625844424154</v>
      </c>
      <c r="CM1333" s="14">
        <f>Таблица1[[#This Row],[Т9]]-Таблица1[[#This Row],[Т4]]</f>
        <v>38272.8866600939</v>
      </c>
      <c r="CN1333" s="14">
        <f>Таблица1[[#This Row],[Т9]]-Таблица1[[#This Row],[Т3]]</f>
        <v>391.93644906380359</v>
      </c>
      <c r="CO1333" s="14">
        <f>Таблица1[[#This Row],[Т9]]-Таблица1[[#This Row],[Т2]]</f>
        <v>43753.418842282052</v>
      </c>
      <c r="CP1333" s="14">
        <f>Таблица1[[#This Row],[Т9]]-Таблица1[[#This Row],[Т1]]</f>
        <v>625.98139484778949</v>
      </c>
      <c r="CQ1333" s="14">
        <f>Таблица1[[#This Row],[Т9]]-Таблица1[[#This Row],[угол обхв6]]</f>
        <v>46396.696116797102</v>
      </c>
      <c r="CR1333" s="14">
        <f>Таблица1[[#This Row],[Т9]]-Таблица1[[#This Row],[угол обхв5]]</f>
        <v>952.27894845381525</v>
      </c>
      <c r="CS1333" s="14">
        <f>Таблица1[[#This Row],[Т9]]-Таблица1[[#This Row],[угол обхв4]]</f>
        <v>59069.843289601078</v>
      </c>
      <c r="CT1333" s="14">
        <f>Таблица1[[#This Row],[Lкан_прям, мм]]+Таблица1[[#This Row],[Lкан_дуг, мм]]+Таблица1[[#This Row],[Lкан_леб,мм]]</f>
        <v>85045.326329871838</v>
      </c>
      <c r="CU1333" s="16">
        <f>Таблица1[[#This Row],[Lкан_леб,мм]]</f>
        <v>58117.564341147263</v>
      </c>
      <c r="CV1333" s="14">
        <f>2534431-(Таблица1[[#This Row],[Т23]]+Таблица1[[#This Row],[угол обхв3]])</f>
        <v>2449173.2380112754</v>
      </c>
      <c r="CW1333" s="50">
        <f>SUM(X1333:AC1333,AD1333:AI1333)-Таблица1[[#This Row],[lподв_min, мм]]</f>
        <v>23268.005859818397</v>
      </c>
      <c r="CX1333" s="17">
        <f>CW1772-Таблица1[[#This Row],[Суммарная длина каната]]</f>
        <v>-2425136.9653980192</v>
      </c>
    </row>
    <row r="1334" spans="1:102" x14ac:dyDescent="0.25">
      <c r="A1334" s="21">
        <v>1333</v>
      </c>
      <c r="B1334" s="10">
        <v>32.721020408163263</v>
      </c>
      <c r="C1334" s="10">
        <v>109.67061224489804</v>
      </c>
      <c r="D1334" s="11">
        <v>15834.009453010071</v>
      </c>
      <c r="E1334" s="11">
        <v>11401.103738285379</v>
      </c>
      <c r="F1334" s="11">
        <v>15747.629310993703</v>
      </c>
      <c r="G1334" s="11">
        <v>11511.826234035936</v>
      </c>
      <c r="H1334" s="11">
        <v>16242.008963010072</v>
      </c>
      <c r="I1334" s="11">
        <v>7695.6785015549049</v>
      </c>
      <c r="J1334" s="11">
        <v>3705.4252367304734</v>
      </c>
      <c r="K1334" s="11">
        <v>25975.483040257026</v>
      </c>
      <c r="L1334" s="11">
        <v>952.27894846755044</v>
      </c>
      <c r="M1334" s="11">
        <v>58117.564341147263</v>
      </c>
      <c r="N1334" s="11">
        <v>9087.2206165721254</v>
      </c>
      <c r="O1334" s="11">
        <v>17476.081826130077</v>
      </c>
      <c r="P1334" s="43">
        <v>11615.259326143565</v>
      </c>
      <c r="Q1334" s="11">
        <v>16878.931534690066</v>
      </c>
      <c r="R1334" s="11">
        <v>15453.356334435312</v>
      </c>
      <c r="S1334" s="11">
        <v>12966.739776232676</v>
      </c>
      <c r="T1334" s="11">
        <v>16483.971193655834</v>
      </c>
      <c r="U1334" s="11">
        <v>12030.179040373079</v>
      </c>
      <c r="V1334" s="11">
        <v>15834.009453010071</v>
      </c>
      <c r="W1334" s="11">
        <v>11401.103738285379</v>
      </c>
      <c r="X1334" s="12">
        <v>0</v>
      </c>
      <c r="Y1334" s="12">
        <v>311.52573319010946</v>
      </c>
      <c r="Z1334" s="12">
        <v>229.70357295201009</v>
      </c>
      <c r="AA1334" s="44">
        <v>232.0401906195583</v>
      </c>
      <c r="AB1334" s="45">
        <v>47.253829333785042</v>
      </c>
      <c r="AC1334" s="12">
        <v>131.75562237208752</v>
      </c>
      <c r="AD1334" s="12">
        <v>12673.147172803976</v>
      </c>
      <c r="AE1334" s="12">
        <v>2597.608166690758</v>
      </c>
      <c r="AF1334" s="12">
        <v>5480.5321821881489</v>
      </c>
      <c r="AG1334" s="44">
        <v>1128.475520337061</v>
      </c>
      <c r="AH1334" s="45">
        <v>390.29476040551862</v>
      </c>
      <c r="AI1334" s="12">
        <v>3705.4252378315605</v>
      </c>
      <c r="AJ1334" s="12">
        <v>-30.457536166959876</v>
      </c>
      <c r="AK1334" s="12">
        <v>13.290281777922047</v>
      </c>
      <c r="AL1334" s="12">
        <v>45.547745673082808</v>
      </c>
      <c r="AM1334" s="44">
        <v>78.133342731690178</v>
      </c>
      <c r="AN1334" s="45">
        <v>71.497448156549567</v>
      </c>
      <c r="AO1334" s="12">
        <v>89.999999845373253</v>
      </c>
      <c r="AP1334" s="12">
        <v>-2043.9116485955635</v>
      </c>
      <c r="AQ1334" s="12">
        <v>9181.0135611862097</v>
      </c>
      <c r="AR1334" s="12">
        <v>11906.503713438327</v>
      </c>
      <c r="AS1334" s="44">
        <v>15852.636892164233</v>
      </c>
      <c r="AT1334" s="45">
        <v>16097.060908627373</v>
      </c>
      <c r="AU1334" s="12">
        <v>16242.009453010069</v>
      </c>
      <c r="AV1334" s="12">
        <v>11403.766142727889</v>
      </c>
      <c r="AW1334" s="12">
        <v>17873.154720622537</v>
      </c>
      <c r="AX1334" s="12">
        <v>17164.659914220869</v>
      </c>
      <c r="AY1334" s="44">
        <v>13050.638740586721</v>
      </c>
      <c r="AZ1334" s="45">
        <v>11900.70150819395</v>
      </c>
      <c r="BA1334" s="12">
        <v>11401.103739386468</v>
      </c>
      <c r="BB1334" s="12">
        <v>8880.4055629536651</v>
      </c>
      <c r="BC1334" s="12">
        <v>11709.052270757651</v>
      </c>
      <c r="BD1334" s="12">
        <v>15744.600721730074</v>
      </c>
      <c r="BE1334" s="44">
        <v>16084.690635926911</v>
      </c>
      <c r="BF1334" s="45">
        <v>16220.919738038529</v>
      </c>
      <c r="BG1334" s="12">
        <v>16242.00946301007</v>
      </c>
      <c r="BH1334" s="12">
        <v>17827.779897772209</v>
      </c>
      <c r="BI1334" s="12">
        <v>17276.004429182529</v>
      </c>
      <c r="BJ1334" s="12">
        <v>13252.468155763479</v>
      </c>
      <c r="BK1334" s="44">
        <v>11946.280076019035</v>
      </c>
      <c r="BL1334" s="45">
        <v>11530.581270464507</v>
      </c>
      <c r="BM1334" s="12">
        <v>7695.6785015549067</v>
      </c>
      <c r="BN1334" s="12">
        <v>0</v>
      </c>
      <c r="BO1334" s="12">
        <v>43.747817944881923</v>
      </c>
      <c r="BP1334" s="12">
        <v>32.257463895160761</v>
      </c>
      <c r="BQ1334" s="48">
        <v>32.585597058607362</v>
      </c>
      <c r="BR1334" s="49">
        <v>6.6358945751406111</v>
      </c>
      <c r="BS1334" s="13">
        <v>18.502551688823687</v>
      </c>
      <c r="BT1334" s="12">
        <v>212.43565885273259</v>
      </c>
      <c r="BV1334" s="14">
        <f>Таблица1[[#This Row],[Lкан_леб,мм]]</f>
        <v>58117.564341147263</v>
      </c>
      <c r="BW1334" s="50">
        <f>Таблица1[[#This Row],[угол обхв4]]+Таблица1[[#This Row],[Lдуг 3,мм]]</f>
        <v>12673.147172803976</v>
      </c>
      <c r="BX1334" s="54">
        <f>Таблица1[[#This Row],[угол обхв5]]+Таблица1[[#This Row],[Y5, мм]]</f>
        <v>58429.090074337371</v>
      </c>
      <c r="BY1334" s="14">
        <f>Таблица1[[#This Row],[угол обхв6]]+Таблица1[[#This Row],[Lдуг 4,мм]]</f>
        <v>15270.755339494734</v>
      </c>
      <c r="BZ1334" s="14">
        <f>Таблица1[[#This Row],[Т1]]+Таблица1[[#This Row],[X6, мм]]</f>
        <v>58658.793647289378</v>
      </c>
      <c r="CA1334" s="14">
        <f>Таблица1[[#This Row],[Т2]]+Таблица1[[#This Row],[Lдуг 5,мм]]</f>
        <v>20751.287521682883</v>
      </c>
      <c r="CB1334" s="14">
        <f>Таблица1[[#This Row],[Т3]]+Таблица1[[#This Row],[Y6, мм]]</f>
        <v>58890.833837908933</v>
      </c>
      <c r="CC1334" s="14">
        <f>Таблица1[[#This Row],[Т4]]+Таблица1[[#This Row],[Lдуг 6,мм]]</f>
        <v>21879.763042019946</v>
      </c>
      <c r="CD1334" s="14">
        <f>Таблица1[[#This Row],[Т5]]+Таблица1[[#This Row],[Lдуг 1,мм]]</f>
        <v>58938.087667242718</v>
      </c>
      <c r="CE1334" s="14">
        <f>Таблица1[[#This Row],[Т6]]+Таблица1[[#This Row],[Lпрям1, мм]]</f>
        <v>22270.057802425465</v>
      </c>
      <c r="CF1334" s="15">
        <f>Таблица1[[#This Row],[Т7]]+Таблица1[[#This Row],[Lдуг 2,мм]]</f>
        <v>59069.843289614808</v>
      </c>
      <c r="CG1334" s="14">
        <f>Таблица1[[#This Row],[Т8]]+Таблица1[[#This Row],[Lпрям2, мм]]</f>
        <v>25975.483040257026</v>
      </c>
      <c r="CH1334" s="14">
        <f>Таблица1[[#This Row],[Т9]]-Таблица1[[#This Row],[Т9]]</f>
        <v>0</v>
      </c>
      <c r="CI1334" s="50">
        <f>Таблица1[[#This Row],[Т9]]-Таблица1[[#This Row],[Т8]]</f>
        <v>36799.785487189343</v>
      </c>
      <c r="CJ1334" s="54">
        <f>Таблица1[[#This Row],[Т9]]-Таблица1[[#This Row],[Т7]]</f>
        <v>131.75562237208942</v>
      </c>
      <c r="CK1334" s="14">
        <f>Таблица1[[#This Row],[Т9]]-Таблица1[[#This Row],[Т6]]</f>
        <v>37190.080247594859</v>
      </c>
      <c r="CL1334" s="14">
        <f>Таблица1[[#This Row],[Т9]]-Таблица1[[#This Row],[Т5]]</f>
        <v>179.00945170587511</v>
      </c>
      <c r="CM1334" s="14">
        <f>Таблица1[[#This Row],[Т9]]-Таблица1[[#This Row],[Т4]]</f>
        <v>38318.555767931924</v>
      </c>
      <c r="CN1334" s="14">
        <f>Таблица1[[#This Row],[Т9]]-Таблица1[[#This Row],[Т3]]</f>
        <v>411.04964232542989</v>
      </c>
      <c r="CO1334" s="14">
        <f>Таблица1[[#This Row],[Т9]]-Таблица1[[#This Row],[Т2]]</f>
        <v>43799.087950120076</v>
      </c>
      <c r="CP1334" s="14">
        <f>Таблица1[[#This Row],[Т9]]-Таблица1[[#This Row],[Т1]]</f>
        <v>640.75321527743654</v>
      </c>
      <c r="CQ1334" s="14">
        <f>Таблица1[[#This Row],[Т9]]-Таблица1[[#This Row],[угол обхв6]]</f>
        <v>46396.696116810832</v>
      </c>
      <c r="CR1334" s="14">
        <f>Таблица1[[#This Row],[Т9]]-Таблица1[[#This Row],[угол обхв5]]</f>
        <v>952.27894846754498</v>
      </c>
      <c r="CS1334" s="14">
        <f>Таблица1[[#This Row],[Т9]]-Таблица1[[#This Row],[угол обхв4]]</f>
        <v>59069.843289614808</v>
      </c>
      <c r="CT1334" s="14">
        <f>Таблица1[[#This Row],[Lкан_прям, мм]]+Таблица1[[#This Row],[Lкан_дуг, мм]]+Таблица1[[#This Row],[Lкан_леб,мм]]</f>
        <v>85045.326329871838</v>
      </c>
      <c r="CU1334" s="16">
        <f>Таблица1[[#This Row],[Lкан_леб,мм]]</f>
        <v>58117.564341147263</v>
      </c>
      <c r="CV1334" s="14">
        <f>2534431-(Таблица1[[#This Row],[Т23]]+Таблица1[[#This Row],[угол обхв3]])</f>
        <v>2449173.2380112754</v>
      </c>
      <c r="CW1334" s="50">
        <f>SUM(X1334:AC1334,AD1334:AI1334)-Таблица1[[#This Row],[lподв_min, мм]]</f>
        <v>23222.336751994102</v>
      </c>
      <c r="CX1334" s="17">
        <f>CW1773-Таблица1[[#This Row],[Суммарная длина каната]]</f>
        <v>-2425179.1876767767</v>
      </c>
    </row>
    <row r="1335" spans="1:102" x14ac:dyDescent="0.25">
      <c r="A1335" s="21">
        <v>1334</v>
      </c>
      <c r="B1335" s="10">
        <v>32.721020408163263</v>
      </c>
      <c r="C1335" s="10">
        <v>110.29000000000343</v>
      </c>
      <c r="D1335" s="11">
        <v>15887.502273614198</v>
      </c>
      <c r="E1335" s="11">
        <v>11470.702086843734</v>
      </c>
      <c r="F1335" s="11">
        <v>15799.930252657183</v>
      </c>
      <c r="G1335" s="11">
        <v>11580.484331061569</v>
      </c>
      <c r="H1335" s="11">
        <v>16295.5017836142</v>
      </c>
      <c r="I1335" s="11">
        <v>7754.5963780877746</v>
      </c>
      <c r="J1335" s="11">
        <v>3716.1057087559602</v>
      </c>
      <c r="K1335" s="11">
        <v>25975.48304025385</v>
      </c>
      <c r="L1335" s="11">
        <v>952.27894847072514</v>
      </c>
      <c r="M1335" s="11">
        <v>58117.564341147263</v>
      </c>
      <c r="N1335" s="11">
        <v>9087.2206165721254</v>
      </c>
      <c r="O1335" s="11">
        <v>17476.081826130077</v>
      </c>
      <c r="P1335" s="43">
        <v>11609.782540501374</v>
      </c>
      <c r="Q1335" s="11">
        <v>16902.60450542023</v>
      </c>
      <c r="R1335" s="11">
        <v>15489.946644333926</v>
      </c>
      <c r="S1335" s="11">
        <v>13032.131727150198</v>
      </c>
      <c r="T1335" s="11">
        <v>16530.62564082809</v>
      </c>
      <c r="U1335" s="11">
        <v>12106.766811964899</v>
      </c>
      <c r="V1335" s="11">
        <v>15887.502273614198</v>
      </c>
      <c r="W1335" s="11">
        <v>11470.702086843734</v>
      </c>
      <c r="X1335" s="12">
        <v>0</v>
      </c>
      <c r="Y1335" s="12">
        <v>308.09064833671482</v>
      </c>
      <c r="Z1335" s="12">
        <v>228.72803269076951</v>
      </c>
      <c r="AA1335" s="44">
        <v>232.04019061955961</v>
      </c>
      <c r="AB1335" s="45">
        <v>47.253829333789938</v>
      </c>
      <c r="AC1335" s="12">
        <v>136.16624748989111</v>
      </c>
      <c r="AD1335" s="12">
        <v>12673.147172803976</v>
      </c>
      <c r="AE1335" s="12">
        <v>2586.9276946652726</v>
      </c>
      <c r="AF1335" s="12">
        <v>5480.5321821881507</v>
      </c>
      <c r="AG1335" s="44">
        <v>1128.4755203370594</v>
      </c>
      <c r="AH1335" s="45">
        <v>390.29476040551344</v>
      </c>
      <c r="AI1335" s="12">
        <v>3716.1057098538822</v>
      </c>
      <c r="AJ1335" s="12">
        <v>-30.457536166959876</v>
      </c>
      <c r="AK1335" s="12">
        <v>12.807889953488647</v>
      </c>
      <c r="AL1335" s="12">
        <v>44.928357917977415</v>
      </c>
      <c r="AM1335" s="44">
        <v>77.513954976584955</v>
      </c>
      <c r="AN1335" s="45">
        <v>70.878060401443662</v>
      </c>
      <c r="AO1335" s="12">
        <v>89.999999845817683</v>
      </c>
      <c r="AP1335" s="12">
        <v>-2043.9116485955635</v>
      </c>
      <c r="AQ1335" s="12">
        <v>9177.6671904489776</v>
      </c>
      <c r="AR1335" s="12">
        <v>11897.921144753431</v>
      </c>
      <c r="AS1335" s="44">
        <v>15888.296911590573</v>
      </c>
      <c r="AT1335" s="45">
        <v>16145.137634392928</v>
      </c>
      <c r="AU1335" s="12">
        <v>16295.5022736142</v>
      </c>
      <c r="AV1335" s="12">
        <v>11403.766142727889</v>
      </c>
      <c r="AW1335" s="12">
        <v>17873.930311453241</v>
      </c>
      <c r="AX1335" s="12">
        <v>17191.464583554396</v>
      </c>
      <c r="AY1335" s="44">
        <v>13120.342069948296</v>
      </c>
      <c r="AZ1335" s="45">
        <v>11973.1142890009</v>
      </c>
      <c r="BA1335" s="12">
        <v>11470.702087941658</v>
      </c>
      <c r="BB1335" s="12">
        <v>8880.4055629536651</v>
      </c>
      <c r="BC1335" s="12">
        <v>11700.229114378226</v>
      </c>
      <c r="BD1335" s="12">
        <v>15778.085248585983</v>
      </c>
      <c r="BE1335" s="44">
        <v>16132.275373571445</v>
      </c>
      <c r="BF1335" s="45">
        <v>16272.990280049364</v>
      </c>
      <c r="BG1335" s="12">
        <v>16295.502283614198</v>
      </c>
      <c r="BH1335" s="12">
        <v>17827.779897772209</v>
      </c>
      <c r="BI1335" s="12">
        <v>17300.452990743393</v>
      </c>
      <c r="BJ1335" s="12">
        <v>13320.991805284362</v>
      </c>
      <c r="BK1335" s="44">
        <v>12018.556469166801</v>
      </c>
      <c r="BL1335" s="45">
        <v>11604.354609807733</v>
      </c>
      <c r="BM1335" s="12">
        <v>7754.5963780877764</v>
      </c>
      <c r="BN1335" s="12">
        <v>0</v>
      </c>
      <c r="BO1335" s="12">
        <v>43.265426120448517</v>
      </c>
      <c r="BP1335" s="12">
        <v>32.120467964488768</v>
      </c>
      <c r="BQ1335" s="48">
        <v>32.585597058607547</v>
      </c>
      <c r="BR1335" s="49">
        <v>6.6358945751412985</v>
      </c>
      <c r="BS1335" s="13">
        <v>19.121939444374025</v>
      </c>
      <c r="BT1335" s="12">
        <v>212.43565885273259</v>
      </c>
      <c r="BV1335" s="14">
        <f>Таблица1[[#This Row],[Lкан_леб,мм]]</f>
        <v>58117.564341147263</v>
      </c>
      <c r="BW1335" s="50">
        <f>Таблица1[[#This Row],[угол обхв4]]+Таблица1[[#This Row],[Lдуг 3,мм]]</f>
        <v>12673.147172803976</v>
      </c>
      <c r="BX1335" s="54">
        <f>Таблица1[[#This Row],[угол обхв5]]+Таблица1[[#This Row],[Y5, мм]]</f>
        <v>58425.654989483977</v>
      </c>
      <c r="BY1335" s="14">
        <f>Таблица1[[#This Row],[угол обхв6]]+Таблица1[[#This Row],[Lдуг 4,мм]]</f>
        <v>15260.074867469248</v>
      </c>
      <c r="BZ1335" s="14">
        <f>Таблица1[[#This Row],[Т1]]+Таблица1[[#This Row],[X6, мм]]</f>
        <v>58654.383022174748</v>
      </c>
      <c r="CA1335" s="14">
        <f>Таблица1[[#This Row],[Т2]]+Таблица1[[#This Row],[Lдуг 5,мм]]</f>
        <v>20740.607049657399</v>
      </c>
      <c r="CB1335" s="14">
        <f>Таблица1[[#This Row],[Т3]]+Таблица1[[#This Row],[Y6, мм]]</f>
        <v>58886.423212794311</v>
      </c>
      <c r="CC1335" s="14">
        <f>Таблица1[[#This Row],[Т4]]+Таблица1[[#This Row],[Lдуг 6,мм]]</f>
        <v>21869.082569994458</v>
      </c>
      <c r="CD1335" s="14">
        <f>Таблица1[[#This Row],[Т5]]+Таблица1[[#This Row],[Lдуг 1,мм]]</f>
        <v>58933.677042128103</v>
      </c>
      <c r="CE1335" s="14">
        <f>Таблица1[[#This Row],[Т6]]+Таблица1[[#This Row],[Lпрям1, мм]]</f>
        <v>22259.37733039997</v>
      </c>
      <c r="CF1335" s="15">
        <f>Таблица1[[#This Row],[Т7]]+Таблица1[[#This Row],[Lдуг 2,мм]]</f>
        <v>59069.843289617995</v>
      </c>
      <c r="CG1335" s="14">
        <f>Таблица1[[#This Row],[Т8]]+Таблица1[[#This Row],[Lпрям2, мм]]</f>
        <v>25975.48304025385</v>
      </c>
      <c r="CH1335" s="14">
        <f>Таблица1[[#This Row],[Т9]]-Таблица1[[#This Row],[Т9]]</f>
        <v>0</v>
      </c>
      <c r="CI1335" s="50">
        <f>Таблица1[[#This Row],[Т9]]-Таблица1[[#This Row],[Т8]]</f>
        <v>36810.465959218025</v>
      </c>
      <c r="CJ1335" s="54">
        <f>Таблица1[[#This Row],[Т9]]-Таблица1[[#This Row],[Т7]]</f>
        <v>136.16624748989125</v>
      </c>
      <c r="CK1335" s="14">
        <f>Таблица1[[#This Row],[Т9]]-Таблица1[[#This Row],[Т6]]</f>
        <v>37200.760719623533</v>
      </c>
      <c r="CL1335" s="14">
        <f>Таблица1[[#This Row],[Т9]]-Таблица1[[#This Row],[Т5]]</f>
        <v>183.42007682368421</v>
      </c>
      <c r="CM1335" s="14">
        <f>Таблица1[[#This Row],[Т9]]-Таблица1[[#This Row],[Т4]]</f>
        <v>38329.236239960592</v>
      </c>
      <c r="CN1335" s="14">
        <f>Таблица1[[#This Row],[Т9]]-Таблица1[[#This Row],[Т3]]</f>
        <v>415.46026744324627</v>
      </c>
      <c r="CO1335" s="14">
        <f>Таблица1[[#This Row],[Т9]]-Таблица1[[#This Row],[Т2]]</f>
        <v>43809.768422148743</v>
      </c>
      <c r="CP1335" s="14">
        <f>Таблица1[[#This Row],[Т9]]-Таблица1[[#This Row],[Т1]]</f>
        <v>644.18830013401748</v>
      </c>
      <c r="CQ1335" s="14">
        <f>Таблица1[[#This Row],[Т9]]-Таблица1[[#This Row],[угол обхв6]]</f>
        <v>46396.696116814019</v>
      </c>
      <c r="CR1335" s="14">
        <f>Таблица1[[#This Row],[Т9]]-Таблица1[[#This Row],[угол обхв5]]</f>
        <v>952.27894847073185</v>
      </c>
      <c r="CS1335" s="14">
        <f>Таблица1[[#This Row],[Т9]]-Таблица1[[#This Row],[угол обхв4]]</f>
        <v>59069.843289617995</v>
      </c>
      <c r="CT1335" s="14">
        <f>Таблица1[[#This Row],[Lкан_прям, мм]]+Таблица1[[#This Row],[Lкан_дуг, мм]]+Таблица1[[#This Row],[Lкан_леб,мм]]</f>
        <v>85045.326329871838</v>
      </c>
      <c r="CU1335" s="16">
        <f>Таблица1[[#This Row],[Lкан_леб,мм]]</f>
        <v>58117.564341147263</v>
      </c>
      <c r="CV1335" s="14">
        <f>2534431-(Таблица1[[#This Row],[Т23]]+Таблица1[[#This Row],[угол обхв3]])</f>
        <v>2449173.2380112754</v>
      </c>
      <c r="CW1335" s="50">
        <f>SUM(X1335:AC1335,AD1335:AI1335)-Таблица1[[#This Row],[lподв_min, мм]]</f>
        <v>23211.656279968614</v>
      </c>
      <c r="CX1335" s="17">
        <f>CW1774-Таблица1[[#This Row],[Суммарная длина каната]]</f>
        <v>-2425223.0669090236</v>
      </c>
    </row>
    <row r="1336" spans="1:102" x14ac:dyDescent="0.25">
      <c r="A1336" s="21">
        <v>1335</v>
      </c>
      <c r="B1336" s="10">
        <v>32.721020408163263</v>
      </c>
      <c r="C1336" s="10">
        <v>112.3546938775511</v>
      </c>
      <c r="D1336" s="11">
        <v>16060.326431468855</v>
      </c>
      <c r="E1336" s="11">
        <v>11706.805262991098</v>
      </c>
      <c r="F1336" s="11">
        <v>15968.85603910582</v>
      </c>
      <c r="G1336" s="11">
        <v>11813.361198165787</v>
      </c>
      <c r="H1336" s="11">
        <v>16468.325941468855</v>
      </c>
      <c r="I1336" s="11">
        <v>7954.7255312706548</v>
      </c>
      <c r="J1336" s="11">
        <v>3752.0797317204433</v>
      </c>
      <c r="K1336" s="11">
        <v>25975.483040243322</v>
      </c>
      <c r="L1336" s="11">
        <v>952.27894848124947</v>
      </c>
      <c r="M1336" s="11">
        <v>58117.564341147263</v>
      </c>
      <c r="N1336" s="11">
        <v>9087.2206165721254</v>
      </c>
      <c r="O1336" s="11">
        <v>17476.081826130077</v>
      </c>
      <c r="P1336" s="43">
        <v>11589.683783420149</v>
      </c>
      <c r="Q1336" s="11">
        <v>16981.063913592909</v>
      </c>
      <c r="R1336" s="11">
        <v>15606.773858851033</v>
      </c>
      <c r="S1336" s="11">
        <v>13252.898101041825</v>
      </c>
      <c r="T1336" s="11">
        <v>16680.116191714624</v>
      </c>
      <c r="U1336" s="11">
        <v>12365.627434061933</v>
      </c>
      <c r="V1336" s="11">
        <v>16060.326431468855</v>
      </c>
      <c r="W1336" s="11">
        <v>11706.805262991098</v>
      </c>
      <c r="X1336" s="12">
        <v>0</v>
      </c>
      <c r="Y1336" s="12">
        <v>296.56515359698489</v>
      </c>
      <c r="Z1336" s="12">
        <v>225.5509592972372</v>
      </c>
      <c r="AA1336" s="44">
        <v>232.04019061955901</v>
      </c>
      <c r="AB1336" s="45">
        <v>47.253829333788843</v>
      </c>
      <c r="AC1336" s="12">
        <v>150.86881563367947</v>
      </c>
      <c r="AD1336" s="12">
        <v>12673.147172803976</v>
      </c>
      <c r="AE1336" s="12">
        <v>2550.9536717007809</v>
      </c>
      <c r="AF1336" s="12">
        <v>5480.5321821881489</v>
      </c>
      <c r="AG1336" s="44">
        <v>1128.475520337061</v>
      </c>
      <c r="AH1336" s="45">
        <v>390.2947604055127</v>
      </c>
      <c r="AI1336" s="12">
        <v>3752.0797328078384</v>
      </c>
      <c r="AJ1336" s="12">
        <v>-30.457536166959876</v>
      </c>
      <c r="AK1336" s="12">
        <v>11.189355136364243</v>
      </c>
      <c r="AL1336" s="12">
        <v>42.863664040429704</v>
      </c>
      <c r="AM1336" s="44">
        <v>75.449261099037173</v>
      </c>
      <c r="AN1336" s="45">
        <v>68.813366523896022</v>
      </c>
      <c r="AO1336" s="12">
        <v>89.999999847295939</v>
      </c>
      <c r="AP1336" s="12">
        <v>-2043.9116485955635</v>
      </c>
      <c r="AQ1336" s="12">
        <v>9166.3938726589404</v>
      </c>
      <c r="AR1336" s="12">
        <v>11867.228299345887</v>
      </c>
      <c r="AS1336" s="44">
        <v>16001.687476743755</v>
      </c>
      <c r="AT1336" s="45">
        <v>16299.693670926516</v>
      </c>
      <c r="AU1336" s="12">
        <v>16468.326431468857</v>
      </c>
      <c r="AV1336" s="12">
        <v>11403.766142727889</v>
      </c>
      <c r="AW1336" s="12">
        <v>17876.326245854587</v>
      </c>
      <c r="AX1336" s="12">
        <v>17280.117490196746</v>
      </c>
      <c r="AY1336" s="44">
        <v>13355.402902894624</v>
      </c>
      <c r="AZ1336" s="45">
        <v>12218.173354168497</v>
      </c>
      <c r="BA1336" s="12">
        <v>11706.805264078495</v>
      </c>
      <c r="BB1336" s="12">
        <v>8880.4055629536651</v>
      </c>
      <c r="BC1336" s="12">
        <v>11668.857039506964</v>
      </c>
      <c r="BD1336" s="12">
        <v>15884.318374776771</v>
      </c>
      <c r="BE1336" s="44">
        <v>16285.202573821902</v>
      </c>
      <c r="BF1336" s="45">
        <v>16440.748952256963</v>
      </c>
      <c r="BG1336" s="12">
        <v>16468.326441468853</v>
      </c>
      <c r="BH1336" s="12">
        <v>17827.779897772209</v>
      </c>
      <c r="BI1336" s="12">
        <v>17381.308333317422</v>
      </c>
      <c r="BJ1336" s="12">
        <v>13551.951677645662</v>
      </c>
      <c r="BK1336" s="44">
        <v>12263.122632209133</v>
      </c>
      <c r="BL1336" s="45">
        <v>11854.259342884534</v>
      </c>
      <c r="BM1336" s="12">
        <v>7954.7255312706566</v>
      </c>
      <c r="BN1336" s="12">
        <v>0</v>
      </c>
      <c r="BO1336" s="12">
        <v>41.646891303324118</v>
      </c>
      <c r="BP1336" s="12">
        <v>31.674308904065462</v>
      </c>
      <c r="BQ1336" s="48">
        <v>32.585597058607469</v>
      </c>
      <c r="BR1336" s="49">
        <v>6.6358945751411458</v>
      </c>
      <c r="BS1336" s="13">
        <v>21.186633323399917</v>
      </c>
      <c r="BT1336" s="12">
        <v>212.43565885273259</v>
      </c>
      <c r="BV1336" s="14">
        <f>Таблица1[[#This Row],[Lкан_леб,мм]]</f>
        <v>58117.564341147263</v>
      </c>
      <c r="BW1336" s="50">
        <f>Таблица1[[#This Row],[угол обхв4]]+Таблица1[[#This Row],[Lдуг 3,мм]]</f>
        <v>12673.147172803976</v>
      </c>
      <c r="BX1336" s="54">
        <f>Таблица1[[#This Row],[угол обхв5]]+Таблица1[[#This Row],[Y5, мм]]</f>
        <v>58414.129494744251</v>
      </c>
      <c r="BY1336" s="14">
        <f>Таблица1[[#This Row],[угол обхв6]]+Таблица1[[#This Row],[Lдуг 4,мм]]</f>
        <v>15224.100844504757</v>
      </c>
      <c r="BZ1336" s="14">
        <f>Таблица1[[#This Row],[Т1]]+Таблица1[[#This Row],[X6, мм]]</f>
        <v>58639.680454041489</v>
      </c>
      <c r="CA1336" s="14">
        <f>Таблица1[[#This Row],[Т2]]+Таблица1[[#This Row],[Lдуг 5,мм]]</f>
        <v>20704.633026692907</v>
      </c>
      <c r="CB1336" s="14">
        <f>Таблица1[[#This Row],[Т3]]+Таблица1[[#This Row],[Y6, мм]]</f>
        <v>58871.720644661051</v>
      </c>
      <c r="CC1336" s="14">
        <f>Таблица1[[#This Row],[Т4]]+Таблица1[[#This Row],[Lдуг 6,мм]]</f>
        <v>21833.108547029969</v>
      </c>
      <c r="CD1336" s="14">
        <f>Таблица1[[#This Row],[Т5]]+Таблица1[[#This Row],[Lдуг 1,мм]]</f>
        <v>58918.974473994836</v>
      </c>
      <c r="CE1336" s="14">
        <f>Таблица1[[#This Row],[Т6]]+Таблица1[[#This Row],[Lпрям1, мм]]</f>
        <v>22223.403307435481</v>
      </c>
      <c r="CF1336" s="15">
        <f>Таблица1[[#This Row],[Т7]]+Таблица1[[#This Row],[Lдуг 2,мм]]</f>
        <v>59069.843289628516</v>
      </c>
      <c r="CG1336" s="14">
        <f>Таблица1[[#This Row],[Т8]]+Таблица1[[#This Row],[Lпрям2, мм]]</f>
        <v>25975.483040243318</v>
      </c>
      <c r="CH1336" s="14">
        <f>Таблица1[[#This Row],[Т9]]-Таблица1[[#This Row],[Т9]]</f>
        <v>0</v>
      </c>
      <c r="CI1336" s="50">
        <f>Таблица1[[#This Row],[Т9]]-Таблица1[[#This Row],[Т8]]</f>
        <v>36846.439982193035</v>
      </c>
      <c r="CJ1336" s="54">
        <f>Таблица1[[#This Row],[Т9]]-Таблица1[[#This Row],[Т7]]</f>
        <v>150.86881563367933</v>
      </c>
      <c r="CK1336" s="14">
        <f>Таблица1[[#This Row],[Т9]]-Таблица1[[#This Row],[Т6]]</f>
        <v>37236.73474259855</v>
      </c>
      <c r="CL1336" s="14">
        <f>Таблица1[[#This Row],[Т9]]-Таблица1[[#This Row],[Т5]]</f>
        <v>198.12264496746502</v>
      </c>
      <c r="CM1336" s="14">
        <f>Таблица1[[#This Row],[Т9]]-Таблица1[[#This Row],[Т4]]</f>
        <v>38365.210262935609</v>
      </c>
      <c r="CN1336" s="14">
        <f>Таблица1[[#This Row],[Т9]]-Таблица1[[#This Row],[Т3]]</f>
        <v>430.16283558702708</v>
      </c>
      <c r="CO1336" s="14">
        <f>Таблица1[[#This Row],[Т9]]-Таблица1[[#This Row],[Т2]]</f>
        <v>43845.74244512376</v>
      </c>
      <c r="CP1336" s="14">
        <f>Таблица1[[#This Row],[Т9]]-Таблица1[[#This Row],[Т1]]</f>
        <v>655.71379488426464</v>
      </c>
      <c r="CQ1336" s="14">
        <f>Таблица1[[#This Row],[Т9]]-Таблица1[[#This Row],[угол обхв6]]</f>
        <v>46396.69611682454</v>
      </c>
      <c r="CR1336" s="14">
        <f>Таблица1[[#This Row],[Т9]]-Таблица1[[#This Row],[угол обхв5]]</f>
        <v>952.27894848125288</v>
      </c>
      <c r="CS1336" s="14">
        <f>Таблица1[[#This Row],[Т9]]-Таблица1[[#This Row],[угол обхв4]]</f>
        <v>59069.843289628516</v>
      </c>
      <c r="CT1336" s="14">
        <f>Таблица1[[#This Row],[Lкан_прям, мм]]+Таблица1[[#This Row],[Lкан_дуг, мм]]+Таблица1[[#This Row],[Lкан_леб,мм]]</f>
        <v>85045.326329871838</v>
      </c>
      <c r="CU1336" s="16">
        <f>Таблица1[[#This Row],[Lкан_леб,мм]]</f>
        <v>58117.564341147263</v>
      </c>
      <c r="CV1336" s="14">
        <f>2534431-(Таблица1[[#This Row],[Т23]]+Таблица1[[#This Row],[угол обхв3]])</f>
        <v>2449173.2380112754</v>
      </c>
      <c r="CW1336" s="50">
        <f>SUM(X1336:AC1336,AD1336:AI1336)-Таблица1[[#This Row],[lподв_min, мм]]</f>
        <v>23175.682257004126</v>
      </c>
      <c r="CX1336" s="17">
        <f>CW1775-Таблица1[[#This Row],[Суммарная длина каната]]</f>
        <v>-2425268.5989923286</v>
      </c>
    </row>
    <row r="1337" spans="1:102" x14ac:dyDescent="0.25">
      <c r="A1337" s="21">
        <v>1336</v>
      </c>
      <c r="B1337" s="10">
        <v>32.721020408163263</v>
      </c>
      <c r="C1337" s="10">
        <v>114.46082839365614</v>
      </c>
      <c r="D1337" s="11">
        <v>16227.738154587463</v>
      </c>
      <c r="E1337" s="11">
        <v>11953.902408554162</v>
      </c>
      <c r="F1337" s="11">
        <v>16132.413548060365</v>
      </c>
      <c r="G1337" s="11">
        <v>12057.024760110235</v>
      </c>
      <c r="H1337" s="11">
        <v>16635.737664587461</v>
      </c>
      <c r="I1337" s="11">
        <v>8164.5565583920161</v>
      </c>
      <c r="J1337" s="11">
        <v>3789.3458501621458</v>
      </c>
      <c r="K1337" s="11">
        <v>25975.48304023263</v>
      </c>
      <c r="L1337" s="11">
        <v>952.2789484919391</v>
      </c>
      <c r="M1337" s="11">
        <v>58117.564341147263</v>
      </c>
      <c r="N1337" s="11">
        <v>9087.2206165721254</v>
      </c>
      <c r="O1337" s="11">
        <v>17476.081826130077</v>
      </c>
      <c r="P1337" s="43">
        <v>11566.282864480503</v>
      </c>
      <c r="Q1337" s="11">
        <v>17060.298846193316</v>
      </c>
      <c r="R1337" s="11">
        <v>15717.671972350923</v>
      </c>
      <c r="S1337" s="11">
        <v>13482.282429929292</v>
      </c>
      <c r="T1337" s="11">
        <v>16822.897046312788</v>
      </c>
      <c r="U1337" s="11">
        <v>12635.05723207102</v>
      </c>
      <c r="V1337" s="11">
        <v>16227.738154587463</v>
      </c>
      <c r="W1337" s="11">
        <v>11953.902408554162</v>
      </c>
      <c r="X1337" s="12">
        <v>0</v>
      </c>
      <c r="Y1337" s="12">
        <v>284.68426841264125</v>
      </c>
      <c r="Z1337" s="12">
        <v>222.4341799088412</v>
      </c>
      <c r="AA1337" s="44">
        <v>232.04019061955935</v>
      </c>
      <c r="AB1337" s="45">
        <v>47.253829333786669</v>
      </c>
      <c r="AC1337" s="12">
        <v>165.86648021711065</v>
      </c>
      <c r="AD1337" s="12">
        <v>12673.147172803976</v>
      </c>
      <c r="AE1337" s="12">
        <v>2513.6875532590839</v>
      </c>
      <c r="AF1337" s="12">
        <v>5480.5321821881498</v>
      </c>
      <c r="AG1337" s="44">
        <v>1128.4755203370601</v>
      </c>
      <c r="AH1337" s="45">
        <v>390.29476040551515</v>
      </c>
      <c r="AI1337" s="12">
        <v>3789.3458512388474</v>
      </c>
      <c r="AJ1337" s="12">
        <v>-30.457536166959876</v>
      </c>
      <c r="AK1337" s="12">
        <v>9.5209125433681585</v>
      </c>
      <c r="AL1337" s="12">
        <v>40.757529524324667</v>
      </c>
      <c r="AM1337" s="44">
        <v>73.343126582932172</v>
      </c>
      <c r="AN1337" s="45">
        <v>66.707232007791333</v>
      </c>
      <c r="AO1337" s="12">
        <v>89.999999848797714</v>
      </c>
      <c r="AP1337" s="12">
        <v>-2043.9116485955635</v>
      </c>
      <c r="AQ1337" s="12">
        <v>9154.7069100035642</v>
      </c>
      <c r="AR1337" s="12">
        <v>11832.649459786742</v>
      </c>
      <c r="AS1337" s="44">
        <v>16108.551688513426</v>
      </c>
      <c r="AT1337" s="45">
        <v>16448.150555623743</v>
      </c>
      <c r="AU1337" s="12">
        <v>16635.738154587463</v>
      </c>
      <c r="AV1337" s="12">
        <v>11403.766142727889</v>
      </c>
      <c r="AW1337" s="12">
        <v>17878.461746353347</v>
      </c>
      <c r="AX1337" s="12">
        <v>17369.350357927142</v>
      </c>
      <c r="AY1337" s="44">
        <v>13599.231339683593</v>
      </c>
      <c r="AZ1337" s="45">
        <v>12473.721967121768</v>
      </c>
      <c r="BA1337" s="12">
        <v>11953.902409630866</v>
      </c>
      <c r="BB1337" s="12">
        <v>8880.4055629536651</v>
      </c>
      <c r="BC1337" s="12">
        <v>11633.769157911944</v>
      </c>
      <c r="BD1337" s="12">
        <v>15984.03856765716</v>
      </c>
      <c r="BE1337" s="44">
        <v>16432.017330150284</v>
      </c>
      <c r="BF1337" s="45">
        <v>16602.484645276509</v>
      </c>
      <c r="BG1337" s="12">
        <v>16635.738164587463</v>
      </c>
      <c r="BH1337" s="12">
        <v>17827.779897772209</v>
      </c>
      <c r="BI1337" s="12">
        <v>17462.678766416586</v>
      </c>
      <c r="BJ1337" s="12">
        <v>13791.333941663117</v>
      </c>
      <c r="BK1337" s="44">
        <v>12518.108322316719</v>
      </c>
      <c r="BL1337" s="45">
        <v>12115.237673503414</v>
      </c>
      <c r="BM1337" s="12">
        <v>8164.5565583920179</v>
      </c>
      <c r="BN1337" s="12">
        <v>0</v>
      </c>
      <c r="BO1337" s="12">
        <v>39.978448710328038</v>
      </c>
      <c r="BP1337" s="12">
        <v>31.236616980956502</v>
      </c>
      <c r="BQ1337" s="48">
        <v>32.585597058607512</v>
      </c>
      <c r="BR1337" s="49">
        <v>6.6358945751408402</v>
      </c>
      <c r="BS1337" s="13">
        <v>23.292767841006381</v>
      </c>
      <c r="BT1337" s="12">
        <v>212.43565885273259</v>
      </c>
      <c r="BV1337" s="14">
        <f>Таблица1[[#This Row],[Lкан_леб,мм]]</f>
        <v>58117.564341147263</v>
      </c>
      <c r="BW1337" s="50">
        <f>Таблица1[[#This Row],[угол обхв4]]+Таблица1[[#This Row],[Lдуг 3,мм]]</f>
        <v>12673.147172803976</v>
      </c>
      <c r="BX1337" s="54">
        <f>Таблица1[[#This Row],[угол обхв5]]+Таблица1[[#This Row],[Y5, мм]]</f>
        <v>58402.248609559902</v>
      </c>
      <c r="BY1337" s="14">
        <f>Таблица1[[#This Row],[угол обхв6]]+Таблица1[[#This Row],[Lдуг 4,мм]]</f>
        <v>15186.83472606306</v>
      </c>
      <c r="BZ1337" s="14">
        <f>Таблица1[[#This Row],[Т1]]+Таблица1[[#This Row],[X6, мм]]</f>
        <v>58624.682789468745</v>
      </c>
      <c r="CA1337" s="14">
        <f>Таблица1[[#This Row],[Т2]]+Таблица1[[#This Row],[Lдуг 5,мм]]</f>
        <v>20667.36690825121</v>
      </c>
      <c r="CB1337" s="14">
        <f>Таблица1[[#This Row],[Т3]]+Таблица1[[#This Row],[Y6, мм]]</f>
        <v>58856.722980088307</v>
      </c>
      <c r="CC1337" s="14">
        <f>Таблица1[[#This Row],[Т4]]+Таблица1[[#This Row],[Lдуг 6,мм]]</f>
        <v>21795.842428588268</v>
      </c>
      <c r="CD1337" s="14">
        <f>Таблица1[[#This Row],[Т5]]+Таблица1[[#This Row],[Lдуг 1,мм]]</f>
        <v>58903.976809422093</v>
      </c>
      <c r="CE1337" s="14">
        <f>Таблица1[[#This Row],[Т6]]+Таблица1[[#This Row],[Lпрям1, мм]]</f>
        <v>22186.137188993784</v>
      </c>
      <c r="CF1337" s="15">
        <f>Таблица1[[#This Row],[Т7]]+Таблица1[[#This Row],[Lдуг 2,мм]]</f>
        <v>59069.843289639204</v>
      </c>
      <c r="CG1337" s="14">
        <f>Таблица1[[#This Row],[Т8]]+Таблица1[[#This Row],[Lпрям2, мм]]</f>
        <v>25975.48304023263</v>
      </c>
      <c r="CH1337" s="14">
        <f>Таблица1[[#This Row],[Т9]]-Таблица1[[#This Row],[Т9]]</f>
        <v>0</v>
      </c>
      <c r="CI1337" s="50">
        <f>Таблица1[[#This Row],[Т9]]-Таблица1[[#This Row],[Т8]]</f>
        <v>36883.706100645417</v>
      </c>
      <c r="CJ1337" s="54">
        <f>Таблица1[[#This Row],[Т9]]-Таблица1[[#This Row],[Т7]]</f>
        <v>165.86648021711153</v>
      </c>
      <c r="CK1337" s="14">
        <f>Таблица1[[#This Row],[Т9]]-Таблица1[[#This Row],[Т6]]</f>
        <v>37274.000861050939</v>
      </c>
      <c r="CL1337" s="14">
        <f>Таблица1[[#This Row],[Т9]]-Таблица1[[#This Row],[Т5]]</f>
        <v>213.12030955089722</v>
      </c>
      <c r="CM1337" s="14">
        <f>Таблица1[[#This Row],[Т9]]-Таблица1[[#This Row],[Т4]]</f>
        <v>38402.476381387998</v>
      </c>
      <c r="CN1337" s="14">
        <f>Таблица1[[#This Row],[Т9]]-Таблица1[[#This Row],[Т3]]</f>
        <v>445.16050017045927</v>
      </c>
      <c r="CO1337" s="14">
        <f>Таблица1[[#This Row],[Т9]]-Таблица1[[#This Row],[Т2]]</f>
        <v>43883.008563576142</v>
      </c>
      <c r="CP1337" s="14">
        <f>Таблица1[[#This Row],[Т9]]-Таблица1[[#This Row],[Т1]]</f>
        <v>667.59468007930263</v>
      </c>
      <c r="CQ1337" s="14">
        <f>Таблица1[[#This Row],[Т9]]-Таблица1[[#This Row],[угол обхв6]]</f>
        <v>46396.696116835228</v>
      </c>
      <c r="CR1337" s="14">
        <f>Таблица1[[#This Row],[Т9]]-Таблица1[[#This Row],[угол обхв5]]</f>
        <v>952.27894849194126</v>
      </c>
      <c r="CS1337" s="14">
        <f>Таблица1[[#This Row],[Т9]]-Таблица1[[#This Row],[угол обхв4]]</f>
        <v>59069.843289639204</v>
      </c>
      <c r="CT1337" s="14">
        <f>Таблица1[[#This Row],[Lкан_прям, мм]]+Таблица1[[#This Row],[Lкан_дуг, мм]]+Таблица1[[#This Row],[Lкан_леб,мм]]</f>
        <v>85045.326329871838</v>
      </c>
      <c r="CU1337" s="16">
        <f>Таблица1[[#This Row],[Lкан_леб,мм]]</f>
        <v>58117.564341147263</v>
      </c>
      <c r="CV1337" s="14">
        <f>2534431-(Таблица1[[#This Row],[Т23]]+Таблица1[[#This Row],[угол обхв3]])</f>
        <v>2449173.2380112754</v>
      </c>
      <c r="CW1337" s="50">
        <f>SUM(X1337:AC1337,AD1337:AI1337)-Таблица1[[#This Row],[lподв_min, мм]]</f>
        <v>23138.416138562421</v>
      </c>
      <c r="CX1337" s="17">
        <f>CW1776-Таблица1[[#This Row],[Суммарная длина каната]]</f>
        <v>-2425315.7786147632</v>
      </c>
    </row>
    <row r="1338" spans="1:102" x14ac:dyDescent="0.25">
      <c r="A1338" s="21">
        <v>1337</v>
      </c>
      <c r="B1338" s="10">
        <v>32.721020408163263</v>
      </c>
      <c r="C1338" s="10">
        <v>115.03877551020416</v>
      </c>
      <c r="D1338" s="11">
        <v>16272.079447861986</v>
      </c>
      <c r="E1338" s="11">
        <v>12022.769591665265</v>
      </c>
      <c r="F1338" s="11">
        <v>16175.719505115332</v>
      </c>
      <c r="G1338" s="11">
        <v>12124.925166324023</v>
      </c>
      <c r="H1338" s="11">
        <v>16680.078957861988</v>
      </c>
      <c r="I1338" s="11">
        <v>8223.1001521209419</v>
      </c>
      <c r="J1338" s="11">
        <v>3799.6694395443224</v>
      </c>
      <c r="K1338" s="11">
        <v>25975.483040229712</v>
      </c>
      <c r="L1338" s="11">
        <v>952.27894849485949</v>
      </c>
      <c r="M1338" s="11">
        <v>58117.564341147263</v>
      </c>
      <c r="N1338" s="11">
        <v>9087.2206165721254</v>
      </c>
      <c r="O1338" s="11">
        <v>17476.081826130077</v>
      </c>
      <c r="P1338" s="43">
        <v>11559.353549052652</v>
      </c>
      <c r="Q1338" s="11">
        <v>17081.886570219103</v>
      </c>
      <c r="R1338" s="11">
        <v>15746.622584578152</v>
      </c>
      <c r="S1338" s="11">
        <v>13545.926866810518</v>
      </c>
      <c r="T1338" s="11">
        <v>16860.337314639026</v>
      </c>
      <c r="U1338" s="11">
        <v>12709.893075600234</v>
      </c>
      <c r="V1338" s="11">
        <v>16272.079447861986</v>
      </c>
      <c r="W1338" s="11">
        <v>12022.769591665265</v>
      </c>
      <c r="X1338" s="12">
        <v>0</v>
      </c>
      <c r="Y1338" s="12">
        <v>281.40111755018756</v>
      </c>
      <c r="Z1338" s="12">
        <v>221.60180209613776</v>
      </c>
      <c r="AA1338" s="44">
        <v>232.04019061955796</v>
      </c>
      <c r="AB1338" s="45">
        <v>47.253829333784132</v>
      </c>
      <c r="AC1338" s="12">
        <v>169.982008895192</v>
      </c>
      <c r="AD1338" s="12">
        <v>12673.147172803976</v>
      </c>
      <c r="AE1338" s="12">
        <v>2503.3639638769041</v>
      </c>
      <c r="AF1338" s="12">
        <v>5480.532182188148</v>
      </c>
      <c r="AG1338" s="44">
        <v>1128.475520337061</v>
      </c>
      <c r="AH1338" s="45">
        <v>390.29476040552066</v>
      </c>
      <c r="AI1338" s="12">
        <v>3799.6694406180982</v>
      </c>
      <c r="AJ1338" s="12">
        <v>-30.457536166959876</v>
      </c>
      <c r="AK1338" s="12">
        <v>9.0598569357129382</v>
      </c>
      <c r="AL1338" s="12">
        <v>40.179582407776699</v>
      </c>
      <c r="AM1338" s="44">
        <v>72.765179466384012</v>
      </c>
      <c r="AN1338" s="45">
        <v>66.129284891243529</v>
      </c>
      <c r="AO1338" s="12">
        <v>89.999999849208521</v>
      </c>
      <c r="AP1338" s="12">
        <v>-2043.9116485955635</v>
      </c>
      <c r="AQ1338" s="12">
        <v>9151.4668335555307</v>
      </c>
      <c r="AR1338" s="12">
        <v>11822.589218697913</v>
      </c>
      <c r="AS1338" s="44">
        <v>16136.302762049403</v>
      </c>
      <c r="AT1338" s="45">
        <v>16487.237263003874</v>
      </c>
      <c r="AU1338" s="12">
        <v>16680.079447861986</v>
      </c>
      <c r="AV1338" s="12">
        <v>11403.766142727889</v>
      </c>
      <c r="AW1338" s="12">
        <v>17878.991770910943</v>
      </c>
      <c r="AX1338" s="12">
        <v>17393.609174831621</v>
      </c>
      <c r="AY1338" s="44">
        <v>13666.812595025118</v>
      </c>
      <c r="AZ1338" s="45">
        <v>12544.785984686951</v>
      </c>
      <c r="BA1338" s="12">
        <v>12022.769592739041</v>
      </c>
      <c r="BB1338" s="12">
        <v>8880.4055629536651</v>
      </c>
      <c r="BC1338" s="12">
        <v>11623.599766036057</v>
      </c>
      <c r="BD1338" s="12">
        <v>16009.858254223413</v>
      </c>
      <c r="BE1338" s="44">
        <v>16470.657137167775</v>
      </c>
      <c r="BF1338" s="45">
        <v>16645.179499497139</v>
      </c>
      <c r="BG1338" s="12">
        <v>16680.079457861986</v>
      </c>
      <c r="BH1338" s="12">
        <v>17827.779897772209</v>
      </c>
      <c r="BI1338" s="12">
        <v>17484.796514999969</v>
      </c>
      <c r="BJ1338" s="12">
        <v>13857.649471423034</v>
      </c>
      <c r="BK1338" s="44">
        <v>12589.007347385636</v>
      </c>
      <c r="BL1338" s="45">
        <v>12187.876682578548</v>
      </c>
      <c r="BM1338" s="12">
        <v>8223.1001521209437</v>
      </c>
      <c r="BN1338" s="12">
        <v>0</v>
      </c>
      <c r="BO1338" s="12">
        <v>39.517393102672813</v>
      </c>
      <c r="BP1338" s="12">
        <v>31.119725472063756</v>
      </c>
      <c r="BQ1338" s="48">
        <v>32.58559705860732</v>
      </c>
      <c r="BR1338" s="49">
        <v>6.6358945751404841</v>
      </c>
      <c r="BS1338" s="13">
        <v>23.870714957964992</v>
      </c>
      <c r="BT1338" s="12">
        <v>212.43565885273259</v>
      </c>
      <c r="BV1338" s="14">
        <f>Таблица1[[#This Row],[Lкан_леб,мм]]</f>
        <v>58117.564341147263</v>
      </c>
      <c r="BW1338" s="50">
        <f>Таблица1[[#This Row],[угол обхв4]]+Таблица1[[#This Row],[Lдуг 3,мм]]</f>
        <v>12673.147172803976</v>
      </c>
      <c r="BX1338" s="54">
        <f>Таблица1[[#This Row],[угол обхв5]]+Таблица1[[#This Row],[Y5, мм]]</f>
        <v>58398.96545869745</v>
      </c>
      <c r="BY1338" s="14">
        <f>Таблица1[[#This Row],[угол обхв6]]+Таблица1[[#This Row],[Lдуг 4,мм]]</f>
        <v>15176.51113668088</v>
      </c>
      <c r="BZ1338" s="14">
        <f>Таблица1[[#This Row],[Т1]]+Таблица1[[#This Row],[X6, мм]]</f>
        <v>58620.567260793585</v>
      </c>
      <c r="CA1338" s="14">
        <f>Таблица1[[#This Row],[Т2]]+Таблица1[[#This Row],[Lдуг 5,мм]]</f>
        <v>20657.043318869029</v>
      </c>
      <c r="CB1338" s="14">
        <f>Таблица1[[#This Row],[Т3]]+Таблица1[[#This Row],[Y6, мм]]</f>
        <v>58852.60745141314</v>
      </c>
      <c r="CC1338" s="14">
        <f>Таблица1[[#This Row],[Т4]]+Таблица1[[#This Row],[Lдуг 6,мм]]</f>
        <v>21785.518839206092</v>
      </c>
      <c r="CD1338" s="14">
        <f>Таблица1[[#This Row],[Т5]]+Таблица1[[#This Row],[Lдуг 1,мм]]</f>
        <v>58899.861280746925</v>
      </c>
      <c r="CE1338" s="14">
        <f>Таблица1[[#This Row],[Т6]]+Таблица1[[#This Row],[Lпрям1, мм]]</f>
        <v>22175.813599611611</v>
      </c>
      <c r="CF1338" s="15">
        <f>Таблица1[[#This Row],[Т7]]+Таблица1[[#This Row],[Lдуг 2,мм]]</f>
        <v>59069.843289642115</v>
      </c>
      <c r="CG1338" s="14">
        <f>Таблица1[[#This Row],[Т8]]+Таблица1[[#This Row],[Lпрям2, мм]]</f>
        <v>25975.483040229708</v>
      </c>
      <c r="CH1338" s="14">
        <f>Таблица1[[#This Row],[Т9]]-Таблица1[[#This Row],[Т9]]</f>
        <v>0</v>
      </c>
      <c r="CI1338" s="50">
        <f>Таблица1[[#This Row],[Т9]]-Таблица1[[#This Row],[Т8]]</f>
        <v>36894.029690030504</v>
      </c>
      <c r="CJ1338" s="54">
        <f>Таблица1[[#This Row],[Т9]]-Таблица1[[#This Row],[Т7]]</f>
        <v>169.98200889518921</v>
      </c>
      <c r="CK1338" s="14">
        <f>Таблица1[[#This Row],[Т9]]-Таблица1[[#This Row],[Т6]]</f>
        <v>37284.324450436019</v>
      </c>
      <c r="CL1338" s="14">
        <f>Таблица1[[#This Row],[Т9]]-Таблица1[[#This Row],[Т5]]</f>
        <v>217.2358382289749</v>
      </c>
      <c r="CM1338" s="14">
        <f>Таблица1[[#This Row],[Т9]]-Таблица1[[#This Row],[Т4]]</f>
        <v>38412.799970773085</v>
      </c>
      <c r="CN1338" s="14">
        <f>Таблица1[[#This Row],[Т9]]-Таблица1[[#This Row],[Т3]]</f>
        <v>449.27602884852968</v>
      </c>
      <c r="CO1338" s="14">
        <f>Таблица1[[#This Row],[Т9]]-Таблица1[[#This Row],[Т2]]</f>
        <v>43893.332152961237</v>
      </c>
      <c r="CP1338" s="14">
        <f>Таблица1[[#This Row],[Т9]]-Таблица1[[#This Row],[Т1]]</f>
        <v>670.87783094466431</v>
      </c>
      <c r="CQ1338" s="14">
        <f>Таблица1[[#This Row],[Т9]]-Таблица1[[#This Row],[угол обхв6]]</f>
        <v>46396.696116838139</v>
      </c>
      <c r="CR1338" s="14">
        <f>Таблица1[[#This Row],[Т9]]-Таблица1[[#This Row],[угол обхв5]]</f>
        <v>952.27894849485165</v>
      </c>
      <c r="CS1338" s="14">
        <f>Таблица1[[#This Row],[Т9]]-Таблица1[[#This Row],[угол обхв4]]</f>
        <v>59069.843289642115</v>
      </c>
      <c r="CT1338" s="14">
        <f>Таблица1[[#This Row],[Lкан_прям, мм]]+Таблица1[[#This Row],[Lкан_дуг, мм]]+Таблица1[[#This Row],[Lкан_леб,мм]]</f>
        <v>85045.326329871838</v>
      </c>
      <c r="CU1338" s="16">
        <f>Таблица1[[#This Row],[Lкан_леб,мм]]</f>
        <v>58117.564341147263</v>
      </c>
      <c r="CV1338" s="14">
        <f>2534431-(Таблица1[[#This Row],[Т23]]+Таблица1[[#This Row],[угол обхв3]])</f>
        <v>2449173.2380112754</v>
      </c>
      <c r="CW1338" s="50">
        <f>SUM(X1338:AC1338,AD1338:AI1338)-Таблица1[[#This Row],[lподв_min, мм]]</f>
        <v>23128.092549180245</v>
      </c>
      <c r="CX1338" s="17">
        <f>CW1777-Таблица1[[#This Row],[Суммарная длина каната]]</f>
        <v>-2425364.5992509802</v>
      </c>
    </row>
    <row r="1339" spans="1:102" x14ac:dyDescent="0.25">
      <c r="A1339" s="21">
        <v>1338</v>
      </c>
      <c r="B1339" s="10">
        <v>32.721020408163263</v>
      </c>
      <c r="C1339" s="10">
        <v>117.72285714285721</v>
      </c>
      <c r="D1339" s="11">
        <v>16468.803883841763</v>
      </c>
      <c r="E1339" s="11">
        <v>12348.303450479601</v>
      </c>
      <c r="F1339" s="11">
        <v>16367.765819092283</v>
      </c>
      <c r="G1339" s="11">
        <v>12445.834519743094</v>
      </c>
      <c r="H1339" s="11">
        <v>16876.803393841761</v>
      </c>
      <c r="I1339" s="11">
        <v>8500.162194625771</v>
      </c>
      <c r="J1339" s="11">
        <v>3848.1412558538304</v>
      </c>
      <c r="K1339" s="11">
        <v>25975.48304021619</v>
      </c>
      <c r="L1339" s="11">
        <v>952.27894850839061</v>
      </c>
      <c r="M1339" s="11">
        <v>58117.564341147263</v>
      </c>
      <c r="N1339" s="11">
        <v>9087.2206165721254</v>
      </c>
      <c r="O1339" s="11">
        <v>17476.081826130077</v>
      </c>
      <c r="P1339" s="43">
        <v>11524.33517219167</v>
      </c>
      <c r="Q1339" s="11">
        <v>17181.178284314356</v>
      </c>
      <c r="R1339" s="11">
        <v>15872.595662226833</v>
      </c>
      <c r="S1339" s="11">
        <v>13845.18312382638</v>
      </c>
      <c r="T1339" s="11">
        <v>17024.239129854883</v>
      </c>
      <c r="U1339" s="11">
        <v>13062.220593771695</v>
      </c>
      <c r="V1339" s="11">
        <v>16468.803883841763</v>
      </c>
      <c r="W1339" s="11">
        <v>12348.303450479601</v>
      </c>
      <c r="X1339" s="12">
        <v>0</v>
      </c>
      <c r="Y1339" s="12">
        <v>266.01764411857886</v>
      </c>
      <c r="Z1339" s="12">
        <v>217.87208227984914</v>
      </c>
      <c r="AA1339" s="44">
        <v>232.04019061955896</v>
      </c>
      <c r="AB1339" s="45">
        <v>47.253829333787031</v>
      </c>
      <c r="AC1339" s="12">
        <v>189.09520215661666</v>
      </c>
      <c r="AD1339" s="12">
        <v>12673.147172803976</v>
      </c>
      <c r="AE1339" s="12">
        <v>2454.8921475674051</v>
      </c>
      <c r="AF1339" s="12">
        <v>5480.5321821881516</v>
      </c>
      <c r="AG1339" s="44">
        <v>1128.4755203370571</v>
      </c>
      <c r="AH1339" s="45">
        <v>390.29476040551964</v>
      </c>
      <c r="AI1339" s="12">
        <v>3848.1412569140812</v>
      </c>
      <c r="AJ1339" s="12">
        <v>-30.457536166959876</v>
      </c>
      <c r="AK1339" s="12">
        <v>6.8995429605099634</v>
      </c>
      <c r="AL1339" s="12">
        <v>37.495500775123602</v>
      </c>
      <c r="AM1339" s="44">
        <v>70.081097833731064</v>
      </c>
      <c r="AN1339" s="45">
        <v>63.445203258590176</v>
      </c>
      <c r="AO1339" s="12">
        <v>89.999999851107916</v>
      </c>
      <c r="AP1339" s="12">
        <v>-2043.9116485955635</v>
      </c>
      <c r="AQ1339" s="12">
        <v>9136.2332158343943</v>
      </c>
      <c r="AR1339" s="12">
        <v>11772.684416431608</v>
      </c>
      <c r="AS1339" s="44">
        <v>16256.187381656182</v>
      </c>
      <c r="AT1339" s="45">
        <v>16659.28018567347</v>
      </c>
      <c r="AU1339" s="12">
        <v>16876.803883841763</v>
      </c>
      <c r="AV1339" s="12">
        <v>11403.766142727889</v>
      </c>
      <c r="AW1339" s="12">
        <v>17881.127212616033</v>
      </c>
      <c r="AX1339" s="12">
        <v>17504.88595009546</v>
      </c>
      <c r="AY1339" s="44">
        <v>13984.184536715729</v>
      </c>
      <c r="AZ1339" s="45">
        <v>12879.822761926058</v>
      </c>
      <c r="BA1339" s="12">
        <v>12348.303451539854</v>
      </c>
      <c r="BB1339" s="12">
        <v>8880.4055629536651</v>
      </c>
      <c r="BC1339" s="12">
        <v>11573.347771453939</v>
      </c>
      <c r="BD1339" s="12">
        <v>16120.944906466771</v>
      </c>
      <c r="BE1339" s="44">
        <v>16640.647410425532</v>
      </c>
      <c r="BF1339" s="45">
        <v>16833.762828023177</v>
      </c>
      <c r="BG1339" s="12">
        <v>16876.803893841759</v>
      </c>
      <c r="BH1339" s="12">
        <v>17827.779897772209</v>
      </c>
      <c r="BI1339" s="12">
        <v>17586.223670800311</v>
      </c>
      <c r="BJ1339" s="12">
        <v>14168.890789607483</v>
      </c>
      <c r="BK1339" s="44">
        <v>12923.219180882345</v>
      </c>
      <c r="BL1339" s="45">
        <v>12530.701282325237</v>
      </c>
      <c r="BM1339" s="12">
        <v>8500.1621946257728</v>
      </c>
      <c r="BN1339" s="12">
        <v>0</v>
      </c>
      <c r="BO1339" s="12">
        <v>37.357079127469838</v>
      </c>
      <c r="BP1339" s="12">
        <v>30.595957814613644</v>
      </c>
      <c r="BQ1339" s="48">
        <v>32.585597058607462</v>
      </c>
      <c r="BR1339" s="49">
        <v>6.6358945751408918</v>
      </c>
      <c r="BS1339" s="13">
        <v>26.554796592517743</v>
      </c>
      <c r="BT1339" s="12">
        <v>212.43565885273259</v>
      </c>
      <c r="BV1339" s="14">
        <f>Таблица1[[#This Row],[Lкан_леб,мм]]</f>
        <v>58117.564341147263</v>
      </c>
      <c r="BW1339" s="50">
        <f>Таблица1[[#This Row],[угол обхв4]]+Таблица1[[#This Row],[Lдуг 3,мм]]</f>
        <v>12673.147172803976</v>
      </c>
      <c r="BX1339" s="54">
        <f>Таблица1[[#This Row],[угол обхв5]]+Таблица1[[#This Row],[Y5, мм]]</f>
        <v>58383.581985265839</v>
      </c>
      <c r="BY1339" s="14">
        <f>Таблица1[[#This Row],[угол обхв6]]+Таблица1[[#This Row],[Lдуг 4,мм]]</f>
        <v>15128.039320371381</v>
      </c>
      <c r="BZ1339" s="14">
        <f>Таблица1[[#This Row],[Т1]]+Таблица1[[#This Row],[X6, мм]]</f>
        <v>58601.454067545688</v>
      </c>
      <c r="CA1339" s="14">
        <f>Таблица1[[#This Row],[Т2]]+Таблица1[[#This Row],[Lдуг 5,мм]]</f>
        <v>20608.571502559535</v>
      </c>
      <c r="CB1339" s="14">
        <f>Таблица1[[#This Row],[Т3]]+Таблица1[[#This Row],[Y6, мм]]</f>
        <v>58833.49425816525</v>
      </c>
      <c r="CC1339" s="14">
        <f>Таблица1[[#This Row],[Т4]]+Таблица1[[#This Row],[Lдуг 6,мм]]</f>
        <v>21737.047022896593</v>
      </c>
      <c r="CD1339" s="14">
        <f>Таблица1[[#This Row],[Т5]]+Таблица1[[#This Row],[Lдуг 1,мм]]</f>
        <v>58880.748087499036</v>
      </c>
      <c r="CE1339" s="14">
        <f>Таблица1[[#This Row],[Т6]]+Таблица1[[#This Row],[Lпрям1, мм]]</f>
        <v>22127.341783302112</v>
      </c>
      <c r="CF1339" s="15">
        <f>Таблица1[[#This Row],[Т7]]+Таблица1[[#This Row],[Lдуг 2,мм]]</f>
        <v>59069.843289655655</v>
      </c>
      <c r="CG1339" s="14">
        <f>Таблица1[[#This Row],[Т8]]+Таблица1[[#This Row],[Lпрям2, мм]]</f>
        <v>25975.483040216193</v>
      </c>
      <c r="CH1339" s="14">
        <f>Таблица1[[#This Row],[Т9]]-Таблица1[[#This Row],[Т9]]</f>
        <v>0</v>
      </c>
      <c r="CI1339" s="50">
        <f>Таблица1[[#This Row],[Т9]]-Таблица1[[#This Row],[Т8]]</f>
        <v>36942.501506353539</v>
      </c>
      <c r="CJ1339" s="54">
        <f>Таблица1[[#This Row],[Т9]]-Таблица1[[#This Row],[Т7]]</f>
        <v>189.09520215661905</v>
      </c>
      <c r="CK1339" s="14">
        <f>Таблица1[[#This Row],[Т9]]-Таблица1[[#This Row],[Т6]]</f>
        <v>37332.796266759062</v>
      </c>
      <c r="CL1339" s="14">
        <f>Таблица1[[#This Row],[Т9]]-Таблица1[[#This Row],[Т5]]</f>
        <v>236.34903149040474</v>
      </c>
      <c r="CM1339" s="14">
        <f>Таблица1[[#This Row],[Т9]]-Таблица1[[#This Row],[Т4]]</f>
        <v>38461.271787096121</v>
      </c>
      <c r="CN1339" s="14">
        <f>Таблица1[[#This Row],[Т9]]-Таблица1[[#This Row],[Т3]]</f>
        <v>468.38922210996679</v>
      </c>
      <c r="CO1339" s="14">
        <f>Таблица1[[#This Row],[Т9]]-Таблица1[[#This Row],[Т2]]</f>
        <v>43941.803969284272</v>
      </c>
      <c r="CP1339" s="14">
        <f>Таблица1[[#This Row],[Т9]]-Таблица1[[#This Row],[Т1]]</f>
        <v>686.26130438981636</v>
      </c>
      <c r="CQ1339" s="14">
        <f>Таблица1[[#This Row],[Т9]]-Таблица1[[#This Row],[угол обхв6]]</f>
        <v>46396.696116851679</v>
      </c>
      <c r="CR1339" s="14">
        <f>Таблица1[[#This Row],[Т9]]-Таблица1[[#This Row],[угол обхв5]]</f>
        <v>952.2789485083922</v>
      </c>
      <c r="CS1339" s="14">
        <f>Таблица1[[#This Row],[Т9]]-Таблица1[[#This Row],[угол обхв4]]</f>
        <v>59069.843289655655</v>
      </c>
      <c r="CT1339" s="14">
        <f>Таблица1[[#This Row],[Lкан_прям, мм]]+Таблица1[[#This Row],[Lкан_дуг, мм]]+Таблица1[[#This Row],[Lкан_леб,мм]]</f>
        <v>85045.326329871838</v>
      </c>
      <c r="CU1339" s="16">
        <f>Таблица1[[#This Row],[Lкан_леб,мм]]</f>
        <v>58117.564341147263</v>
      </c>
      <c r="CV1339" s="14">
        <f>2534431-(Таблица1[[#This Row],[Т23]]+Таблица1[[#This Row],[угол обхв3]])</f>
        <v>2449173.2380112754</v>
      </c>
      <c r="CW1339" s="50">
        <f>SUM(X1339:AC1339,AD1339:AI1339)-Таблица1[[#This Row],[lподв_min, мм]]</f>
        <v>23079.620732870753</v>
      </c>
      <c r="CX1339" s="17">
        <f>CW1778-Таблица1[[#This Row],[Суммарная длина каната]]</f>
        <v>-2425415.0531572667</v>
      </c>
    </row>
    <row r="1340" spans="1:102" x14ac:dyDescent="0.25">
      <c r="A1340" s="21">
        <v>1339</v>
      </c>
      <c r="B1340" s="10">
        <v>32.721020408163263</v>
      </c>
      <c r="C1340" s="10">
        <v>120.40693877551027</v>
      </c>
      <c r="D1340" s="11">
        <v>16650.068096053292</v>
      </c>
      <c r="E1340" s="11">
        <v>12682.692568600156</v>
      </c>
      <c r="F1340" s="11">
        <v>16544.573602193494</v>
      </c>
      <c r="G1340" s="11">
        <v>12775.385134457756</v>
      </c>
      <c r="H1340" s="11">
        <v>17058.067606053293</v>
      </c>
      <c r="I1340" s="11">
        <v>8785.2536717149851</v>
      </c>
      <c r="J1340" s="11">
        <v>3897.4388968851717</v>
      </c>
      <c r="K1340" s="11">
        <v>25975.483040202766</v>
      </c>
      <c r="L1340" s="11">
        <v>952.2789485218043</v>
      </c>
      <c r="M1340" s="11">
        <v>58117.564341147263</v>
      </c>
      <c r="N1340" s="11">
        <v>9087.2206165721254</v>
      </c>
      <c r="O1340" s="11">
        <v>17476.081826130077</v>
      </c>
      <c r="P1340" s="43">
        <v>11484.705488485994</v>
      </c>
      <c r="Q1340" s="11">
        <v>17278.721194745296</v>
      </c>
      <c r="R1340" s="11">
        <v>15984.41668769104</v>
      </c>
      <c r="S1340" s="11">
        <v>14150.010258313381</v>
      </c>
      <c r="T1340" s="11">
        <v>17171.462011833024</v>
      </c>
      <c r="U1340" s="11">
        <v>13421.836928375616</v>
      </c>
      <c r="V1340" s="11">
        <v>16650.068096053292</v>
      </c>
      <c r="W1340" s="11">
        <v>12682.692568600156</v>
      </c>
      <c r="X1340" s="12">
        <v>0</v>
      </c>
      <c r="Y1340" s="12">
        <v>250.39733454905831</v>
      </c>
      <c r="Z1340" s="12">
        <v>214.37919860147272</v>
      </c>
      <c r="AA1340" s="44">
        <v>232.04019061955862</v>
      </c>
      <c r="AB1340" s="45">
        <v>47.253829333788481</v>
      </c>
      <c r="AC1340" s="12">
        <v>208.20839541792614</v>
      </c>
      <c r="AD1340" s="12">
        <v>12673.147172803976</v>
      </c>
      <c r="AE1340" s="12">
        <v>2405.5945065360565</v>
      </c>
      <c r="AF1340" s="12">
        <v>5480.5321821881498</v>
      </c>
      <c r="AG1340" s="44">
        <v>1128.4755203370601</v>
      </c>
      <c r="AH1340" s="45">
        <v>390.29476040551378</v>
      </c>
      <c r="AI1340" s="12">
        <v>3897.4388979320106</v>
      </c>
      <c r="AJ1340" s="12">
        <v>-30.457536166959876</v>
      </c>
      <c r="AK1340" s="12">
        <v>4.7059698893792339</v>
      </c>
      <c r="AL1340" s="12">
        <v>34.811419142470577</v>
      </c>
      <c r="AM1340" s="44">
        <v>67.397016201077989</v>
      </c>
      <c r="AN1340" s="45">
        <v>60.761121625936894</v>
      </c>
      <c r="AO1340" s="12">
        <v>89.999999852991195</v>
      </c>
      <c r="AP1340" s="12">
        <v>-2043.9116485955635</v>
      </c>
      <c r="AQ1340" s="12">
        <v>9120.6938962068289</v>
      </c>
      <c r="AR1340" s="12">
        <v>11717.623391278887</v>
      </c>
      <c r="AS1340" s="44">
        <v>16361.078290461692</v>
      </c>
      <c r="AT1340" s="45">
        <v>16815.444950577265</v>
      </c>
      <c r="AU1340" s="12">
        <v>17058.068096053292</v>
      </c>
      <c r="AV1340" s="12">
        <v>11403.766142727889</v>
      </c>
      <c r="AW1340" s="12">
        <v>17882.706394436638</v>
      </c>
      <c r="AX1340" s="12">
        <v>17613.703657806516</v>
      </c>
      <c r="AY1340" s="44">
        <v>14306.822365620968</v>
      </c>
      <c r="AZ1340" s="45">
        <v>13222.54856420246</v>
      </c>
      <c r="BA1340" s="12">
        <v>12682.692569646997</v>
      </c>
      <c r="BB1340" s="12">
        <v>8880.4055629536651</v>
      </c>
      <c r="BC1340" s="12">
        <v>11518.178768120697</v>
      </c>
      <c r="BD1340" s="12">
        <v>16217.334590483933</v>
      </c>
      <c r="BE1340" s="44">
        <v>16794.800409062376</v>
      </c>
      <c r="BF1340" s="45">
        <v>17006.085157309051</v>
      </c>
      <c r="BG1340" s="12">
        <v>17058.068106053292</v>
      </c>
      <c r="BH1340" s="12">
        <v>17827.779897772209</v>
      </c>
      <c r="BI1340" s="12">
        <v>17685.345763051861</v>
      </c>
      <c r="BJ1340" s="12">
        <v>14484.9927213746</v>
      </c>
      <c r="BK1340" s="44">
        <v>13265.024821068029</v>
      </c>
      <c r="BL1340" s="45">
        <v>12881.980932773313</v>
      </c>
      <c r="BM1340" s="12">
        <v>8785.2536717149869</v>
      </c>
      <c r="BN1340" s="12">
        <v>0</v>
      </c>
      <c r="BO1340" s="12">
        <v>35.163506056339109</v>
      </c>
      <c r="BP1340" s="12">
        <v>30.105449253091344</v>
      </c>
      <c r="BQ1340" s="48">
        <v>32.585597058607412</v>
      </c>
      <c r="BR1340" s="49">
        <v>6.6358945751410952</v>
      </c>
      <c r="BS1340" s="13">
        <v>29.238878227054308</v>
      </c>
      <c r="BT1340" s="12">
        <v>212.43565885273259</v>
      </c>
      <c r="BV1340" s="14">
        <f>Таблица1[[#This Row],[Lкан_леб,мм]]</f>
        <v>58117.564341147263</v>
      </c>
      <c r="BW1340" s="50">
        <f>Таблица1[[#This Row],[угол обхв4]]+Таблица1[[#This Row],[Lдуг 3,мм]]</f>
        <v>12673.147172803976</v>
      </c>
      <c r="BX1340" s="54">
        <f>Таблица1[[#This Row],[угол обхв5]]+Таблица1[[#This Row],[Y5, мм]]</f>
        <v>58367.961675696322</v>
      </c>
      <c r="BY1340" s="14">
        <f>Таблица1[[#This Row],[угол обхв6]]+Таблица1[[#This Row],[Lдуг 4,мм]]</f>
        <v>15078.741679340033</v>
      </c>
      <c r="BZ1340" s="14">
        <f>Таблица1[[#This Row],[Т1]]+Таблица1[[#This Row],[X6, мм]]</f>
        <v>58582.340874297792</v>
      </c>
      <c r="CA1340" s="14">
        <f>Таблица1[[#This Row],[Т2]]+Таблица1[[#This Row],[Lдуг 5,мм]]</f>
        <v>20559.273861528185</v>
      </c>
      <c r="CB1340" s="14">
        <f>Таблица1[[#This Row],[Т3]]+Таблица1[[#This Row],[Y6, мм]]</f>
        <v>58814.381064917354</v>
      </c>
      <c r="CC1340" s="14">
        <f>Таблица1[[#This Row],[Т4]]+Таблица1[[#This Row],[Lдуг 6,мм]]</f>
        <v>21687.749381865244</v>
      </c>
      <c r="CD1340" s="14">
        <f>Таблица1[[#This Row],[Т5]]+Таблица1[[#This Row],[Lдуг 1,мм]]</f>
        <v>58861.634894251139</v>
      </c>
      <c r="CE1340" s="14">
        <f>Таблица1[[#This Row],[Т6]]+Таблица1[[#This Row],[Lпрям1, мм]]</f>
        <v>22078.044142270759</v>
      </c>
      <c r="CF1340" s="15">
        <f>Таблица1[[#This Row],[Т7]]+Таблица1[[#This Row],[Lдуг 2,мм]]</f>
        <v>59069.843289669065</v>
      </c>
      <c r="CG1340" s="14">
        <f>Таблица1[[#This Row],[Т8]]+Таблица1[[#This Row],[Lпрям2, мм]]</f>
        <v>25975.483040202769</v>
      </c>
      <c r="CH1340" s="14">
        <f>Таблица1[[#This Row],[Т9]]-Таблица1[[#This Row],[Т9]]</f>
        <v>0</v>
      </c>
      <c r="CI1340" s="50">
        <f>Таблица1[[#This Row],[Т9]]-Таблица1[[#This Row],[Т8]]</f>
        <v>36991.799147398306</v>
      </c>
      <c r="CJ1340" s="54">
        <f>Таблица1[[#This Row],[Т9]]-Таблица1[[#This Row],[Т7]]</f>
        <v>208.2083954179252</v>
      </c>
      <c r="CK1340" s="14">
        <f>Таблица1[[#This Row],[Т9]]-Таблица1[[#This Row],[Т6]]</f>
        <v>37382.093907803821</v>
      </c>
      <c r="CL1340" s="14">
        <f>Таблица1[[#This Row],[Т9]]-Таблица1[[#This Row],[Т5]]</f>
        <v>255.46222475171089</v>
      </c>
      <c r="CM1340" s="14">
        <f>Таблица1[[#This Row],[Т9]]-Таблица1[[#This Row],[Т4]]</f>
        <v>38510.56942814088</v>
      </c>
      <c r="CN1340" s="14">
        <f>Таблица1[[#This Row],[Т9]]-Таблица1[[#This Row],[Т3]]</f>
        <v>487.50241537127295</v>
      </c>
      <c r="CO1340" s="14">
        <f>Таблица1[[#This Row],[Т9]]-Таблица1[[#This Row],[Т2]]</f>
        <v>43991.101610329031</v>
      </c>
      <c r="CP1340" s="14">
        <f>Таблица1[[#This Row],[Т9]]-Таблица1[[#This Row],[Т1]]</f>
        <v>701.88161397274234</v>
      </c>
      <c r="CQ1340" s="14">
        <f>Таблица1[[#This Row],[Т9]]-Таблица1[[#This Row],[угол обхв6]]</f>
        <v>46396.696116865089</v>
      </c>
      <c r="CR1340" s="14">
        <f>Таблица1[[#This Row],[Т9]]-Таблица1[[#This Row],[угол обхв5]]</f>
        <v>952.27894852180179</v>
      </c>
      <c r="CS1340" s="14">
        <f>Таблица1[[#This Row],[Т9]]-Таблица1[[#This Row],[угол обхв4]]</f>
        <v>59069.843289669065</v>
      </c>
      <c r="CT1340" s="14">
        <f>Таблица1[[#This Row],[Lкан_прям, мм]]+Таблица1[[#This Row],[Lкан_дуг, мм]]+Таблица1[[#This Row],[Lкан_леб,мм]]</f>
        <v>85045.326329871838</v>
      </c>
      <c r="CU1340" s="16">
        <f>Таблица1[[#This Row],[Lкан_леб,мм]]</f>
        <v>58117.564341147263</v>
      </c>
      <c r="CV1340" s="14">
        <f>2534431-(Таблица1[[#This Row],[Т23]]+Таблица1[[#This Row],[угол обхв3]])</f>
        <v>2449173.2380112754</v>
      </c>
      <c r="CW1340" s="50">
        <f>SUM(X1340:AC1340,AD1340:AI1340)-Таблица1[[#This Row],[lподв_min, мм]]</f>
        <v>23030.3230918394</v>
      </c>
      <c r="CX1340" s="17">
        <f>CW1779-Таблица1[[#This Row],[Суммарная длина каната]]</f>
        <v>-2425467.1313654962</v>
      </c>
    </row>
    <row r="1341" spans="1:102" x14ac:dyDescent="0.25">
      <c r="A1341" s="21">
        <v>1340</v>
      </c>
      <c r="B1341" s="10">
        <v>32.721020408163263</v>
      </c>
      <c r="C1341" s="10">
        <v>123.09102040816332</v>
      </c>
      <c r="D1341" s="11">
        <v>16815.474363225767</v>
      </c>
      <c r="E1341" s="11">
        <v>13025.203245406265</v>
      </c>
      <c r="F1341" s="11">
        <v>16705.754911231914</v>
      </c>
      <c r="G1341" s="11">
        <v>13112.853926260259</v>
      </c>
      <c r="H1341" s="11">
        <v>17223.473873225768</v>
      </c>
      <c r="I1341" s="11">
        <v>9077.7006311421283</v>
      </c>
      <c r="J1341" s="11">
        <v>3947.5026142641364</v>
      </c>
      <c r="K1341" s="11">
        <v>25975.483040189487</v>
      </c>
      <c r="L1341" s="11">
        <v>952.27894853508019</v>
      </c>
      <c r="M1341" s="11">
        <v>58117.564341147263</v>
      </c>
      <c r="N1341" s="11">
        <v>9087.2206165721254</v>
      </c>
      <c r="O1341" s="11">
        <v>17476.081826130077</v>
      </c>
      <c r="P1341" s="43">
        <v>11440.551451493484</v>
      </c>
      <c r="Q1341" s="11">
        <v>17374.301277519975</v>
      </c>
      <c r="R1341" s="11">
        <v>16081.840308621257</v>
      </c>
      <c r="S1341" s="11">
        <v>14459.739433142409</v>
      </c>
      <c r="T1341" s="11">
        <v>17301.682931162413</v>
      </c>
      <c r="U1341" s="11">
        <v>13787.953026438678</v>
      </c>
      <c r="V1341" s="11">
        <v>16815.474363225767</v>
      </c>
      <c r="W1341" s="11">
        <v>13025.203245406265</v>
      </c>
      <c r="X1341" s="12">
        <v>0</v>
      </c>
      <c r="Y1341" s="12">
        <v>234.52122447422116</v>
      </c>
      <c r="Z1341" s="12">
        <v>211.14211542841244</v>
      </c>
      <c r="AA1341" s="44">
        <v>232.04019061955935</v>
      </c>
      <c r="AB1341" s="45">
        <v>47.253829333788119</v>
      </c>
      <c r="AC1341" s="12">
        <v>227.32158867909911</v>
      </c>
      <c r="AD1341" s="12">
        <v>12673.147172803976</v>
      </c>
      <c r="AE1341" s="12">
        <v>2355.5307891570915</v>
      </c>
      <c r="AF1341" s="12">
        <v>5480.532182188148</v>
      </c>
      <c r="AG1341" s="44">
        <v>1128.4755203370621</v>
      </c>
      <c r="AH1341" s="45">
        <v>390.29476040551447</v>
      </c>
      <c r="AI1341" s="12">
        <v>3947.5026152976989</v>
      </c>
      <c r="AJ1341" s="12">
        <v>-30.457536166959876</v>
      </c>
      <c r="AK1341" s="12">
        <v>2.4764745404250821</v>
      </c>
      <c r="AL1341" s="12">
        <v>32.127337509817472</v>
      </c>
      <c r="AM1341" s="44">
        <v>64.712934568424984</v>
      </c>
      <c r="AN1341" s="45">
        <v>58.07703999328394</v>
      </c>
      <c r="AO1341" s="12">
        <v>89.999999854855645</v>
      </c>
      <c r="AP1341" s="12">
        <v>-2043.9116485955635</v>
      </c>
      <c r="AQ1341" s="12">
        <v>9104.8499611020598</v>
      </c>
      <c r="AR1341" s="12">
        <v>11657.526955509458</v>
      </c>
      <c r="AS1341" s="44">
        <v>16450.745341847149</v>
      </c>
      <c r="AT1341" s="45">
        <v>16955.388908452085</v>
      </c>
      <c r="AU1341" s="12">
        <v>17223.474363225767</v>
      </c>
      <c r="AV1341" s="12">
        <v>11403.766142727889</v>
      </c>
      <c r="AW1341" s="12">
        <v>17883.700773446617</v>
      </c>
      <c r="AX1341" s="12">
        <v>17719.823535351527</v>
      </c>
      <c r="AY1341" s="44">
        <v>14634.018165237298</v>
      </c>
      <c r="AZ1341" s="45">
        <v>13572.211398941577</v>
      </c>
      <c r="BA1341" s="12">
        <v>13025.203246439829</v>
      </c>
      <c r="BB1341" s="12">
        <v>8880.4055629536651</v>
      </c>
      <c r="BC1341" s="12">
        <v>11458.180796023418</v>
      </c>
      <c r="BD1341" s="12">
        <v>16298.815812637233</v>
      </c>
      <c r="BE1341" s="44">
        <v>16932.777897936521</v>
      </c>
      <c r="BF1341" s="45">
        <v>17161.768385936095</v>
      </c>
      <c r="BG1341" s="12">
        <v>17223.474373225767</v>
      </c>
      <c r="BH1341" s="12">
        <v>17827.779897772209</v>
      </c>
      <c r="BI1341" s="12">
        <v>17781.920224836515</v>
      </c>
      <c r="BJ1341" s="12">
        <v>14805.261690973963</v>
      </c>
      <c r="BK1341" s="44">
        <v>13613.674294343789</v>
      </c>
      <c r="BL1341" s="45">
        <v>13240.944872903367</v>
      </c>
      <c r="BM1341" s="12">
        <v>9077.7006311421301</v>
      </c>
      <c r="BN1341" s="12">
        <v>0</v>
      </c>
      <c r="BO1341" s="12">
        <v>32.934010707384957</v>
      </c>
      <c r="BP1341" s="12">
        <v>29.650862969392392</v>
      </c>
      <c r="BQ1341" s="48">
        <v>32.585597058607512</v>
      </c>
      <c r="BR1341" s="49">
        <v>6.6358945751410436</v>
      </c>
      <c r="BS1341" s="13">
        <v>31.922959861571698</v>
      </c>
      <c r="BT1341" s="12">
        <v>212.43565885273259</v>
      </c>
      <c r="BV1341" s="14">
        <f>Таблица1[[#This Row],[Lкан_леб,мм]]</f>
        <v>58117.564341147263</v>
      </c>
      <c r="BW1341" s="50">
        <f>Таблица1[[#This Row],[угол обхв4]]+Таблица1[[#This Row],[Lдуг 3,мм]]</f>
        <v>12673.147172803976</v>
      </c>
      <c r="BX1341" s="54">
        <f>Таблица1[[#This Row],[угол обхв5]]+Таблица1[[#This Row],[Y5, мм]]</f>
        <v>58352.085565621484</v>
      </c>
      <c r="BY1341" s="14">
        <f>Таблица1[[#This Row],[угол обхв6]]+Таблица1[[#This Row],[Lдуг 4,мм]]</f>
        <v>15028.677961961068</v>
      </c>
      <c r="BZ1341" s="14">
        <f>Таблица1[[#This Row],[Т1]]+Таблица1[[#This Row],[X6, мм]]</f>
        <v>58563.227681049895</v>
      </c>
      <c r="CA1341" s="14">
        <f>Таблица1[[#This Row],[Т2]]+Таблица1[[#This Row],[Lдуг 5,мм]]</f>
        <v>20509.210144149216</v>
      </c>
      <c r="CB1341" s="14">
        <f>Таблица1[[#This Row],[Т3]]+Таблица1[[#This Row],[Y6, мм]]</f>
        <v>58795.267871669457</v>
      </c>
      <c r="CC1341" s="14">
        <f>Таблица1[[#This Row],[Т4]]+Таблица1[[#This Row],[Lдуг 6,мм]]</f>
        <v>21637.685664486278</v>
      </c>
      <c r="CD1341" s="14">
        <f>Таблица1[[#This Row],[Т5]]+Таблица1[[#This Row],[Lдуг 1,мм]]</f>
        <v>58842.521701003243</v>
      </c>
      <c r="CE1341" s="14">
        <f>Таблица1[[#This Row],[Т6]]+Таблица1[[#This Row],[Lпрям1, мм]]</f>
        <v>22027.980424891794</v>
      </c>
      <c r="CF1341" s="15">
        <f>Таблица1[[#This Row],[Т7]]+Таблица1[[#This Row],[Lдуг 2,мм]]</f>
        <v>59069.843289682343</v>
      </c>
      <c r="CG1341" s="14">
        <f>Таблица1[[#This Row],[Т8]]+Таблица1[[#This Row],[Lпрям2, мм]]</f>
        <v>25975.483040189494</v>
      </c>
      <c r="CH1341" s="14">
        <f>Таблица1[[#This Row],[Т9]]-Таблица1[[#This Row],[Т9]]</f>
        <v>0</v>
      </c>
      <c r="CI1341" s="50">
        <f>Таблица1[[#This Row],[Т9]]-Таблица1[[#This Row],[Т8]]</f>
        <v>37041.86286479055</v>
      </c>
      <c r="CJ1341" s="54">
        <f>Таблица1[[#This Row],[Т9]]-Таблица1[[#This Row],[Т7]]</f>
        <v>227.32158867910039</v>
      </c>
      <c r="CK1341" s="14">
        <f>Таблица1[[#This Row],[Т9]]-Таблица1[[#This Row],[Т6]]</f>
        <v>37432.157625196065</v>
      </c>
      <c r="CL1341" s="14">
        <f>Таблица1[[#This Row],[Т9]]-Таблица1[[#This Row],[Т5]]</f>
        <v>274.57541801288608</v>
      </c>
      <c r="CM1341" s="14">
        <f>Таблица1[[#This Row],[Т9]]-Таблица1[[#This Row],[Т4]]</f>
        <v>38560.633145533124</v>
      </c>
      <c r="CN1341" s="14">
        <f>Таблица1[[#This Row],[Т9]]-Таблица1[[#This Row],[Т3]]</f>
        <v>506.61560863244813</v>
      </c>
      <c r="CO1341" s="14">
        <f>Таблица1[[#This Row],[Т9]]-Таблица1[[#This Row],[Т2]]</f>
        <v>44041.165327721275</v>
      </c>
      <c r="CP1341" s="14">
        <f>Таблица1[[#This Row],[Т9]]-Таблица1[[#This Row],[Т1]]</f>
        <v>717.75772406085889</v>
      </c>
      <c r="CQ1341" s="14">
        <f>Таблица1[[#This Row],[Т9]]-Таблица1[[#This Row],[угол обхв6]]</f>
        <v>46396.696116878367</v>
      </c>
      <c r="CR1341" s="14">
        <f>Таблица1[[#This Row],[Т9]]-Таблица1[[#This Row],[угол обхв5]]</f>
        <v>952.27894853508042</v>
      </c>
      <c r="CS1341" s="14">
        <f>Таблица1[[#This Row],[Т9]]-Таблица1[[#This Row],[угол обхв4]]</f>
        <v>59069.843289682343</v>
      </c>
      <c r="CT1341" s="14">
        <f>Таблица1[[#This Row],[Lкан_прям, мм]]+Таблица1[[#This Row],[Lкан_дуг, мм]]+Таблица1[[#This Row],[Lкан_леб,мм]]</f>
        <v>85045.326329871838</v>
      </c>
      <c r="CU1341" s="16">
        <f>Таблица1[[#This Row],[Lкан_леб,мм]]</f>
        <v>58117.564341147263</v>
      </c>
      <c r="CV1341" s="14">
        <f>2534431-(Таблица1[[#This Row],[Т23]]+Таблица1[[#This Row],[угол обхв3]])</f>
        <v>2449173.2380112754</v>
      </c>
      <c r="CW1341" s="50">
        <f>SUM(X1341:AC1341,AD1341:AI1341)-Таблица1[[#This Row],[lподв_min, мм]]</f>
        <v>22980.259374460438</v>
      </c>
      <c r="CX1341" s="17">
        <f>CW1780-Таблица1[[#This Row],[Суммарная длина каната]]</f>
        <v>-2425520.8236758751</v>
      </c>
    </row>
    <row r="1342" spans="1:102" x14ac:dyDescent="0.25">
      <c r="A1342" s="21">
        <v>1341</v>
      </c>
      <c r="B1342" s="10">
        <v>32.721020408163263</v>
      </c>
      <c r="C1342" s="10">
        <v>125.77510204081636</v>
      </c>
      <c r="D1342" s="11">
        <v>16964.659758833437</v>
      </c>
      <c r="E1342" s="11">
        <v>13375.083960341361</v>
      </c>
      <c r="F1342" s="11">
        <v>16850.956089882991</v>
      </c>
      <c r="G1342" s="11">
        <v>13457.500437257127</v>
      </c>
      <c r="H1342" s="11">
        <v>17372.659268833439</v>
      </c>
      <c r="I1342" s="11">
        <v>9376.8150915028182</v>
      </c>
      <c r="J1342" s="11">
        <v>3998.2688688385419</v>
      </c>
      <c r="K1342" s="11">
        <v>25975.483040176372</v>
      </c>
      <c r="L1342" s="11">
        <v>952.27894854819795</v>
      </c>
      <c r="M1342" s="11">
        <v>58117.564341147263</v>
      </c>
      <c r="N1342" s="11">
        <v>9087.2206165721254</v>
      </c>
      <c r="O1342" s="11">
        <v>17476.081826130077</v>
      </c>
      <c r="P1342" s="43">
        <v>11391.969941891744</v>
      </c>
      <c r="Q1342" s="11">
        <v>17467.708815389073</v>
      </c>
      <c r="R1342" s="11">
        <v>16164.652762764841</v>
      </c>
      <c r="S1342" s="11">
        <v>14773.691055361724</v>
      </c>
      <c r="T1342" s="11">
        <v>17414.616163325834</v>
      </c>
      <c r="U1342" s="11">
        <v>14159.765573517223</v>
      </c>
      <c r="V1342" s="11">
        <v>16964.659758833437</v>
      </c>
      <c r="W1342" s="11">
        <v>13375.083960341361</v>
      </c>
      <c r="X1342" s="12">
        <v>0</v>
      </c>
      <c r="Y1342" s="12">
        <v>218.36862163438084</v>
      </c>
      <c r="Z1342" s="12">
        <v>208.18152502035591</v>
      </c>
      <c r="AA1342" s="44">
        <v>232.04019061955793</v>
      </c>
      <c r="AB1342" s="45">
        <v>47.253829333785404</v>
      </c>
      <c r="AC1342" s="12">
        <v>246.43478194011786</v>
      </c>
      <c r="AD1342" s="12">
        <v>12673.147172803976</v>
      </c>
      <c r="AE1342" s="12">
        <v>2304.7645345826782</v>
      </c>
      <c r="AF1342" s="12">
        <v>5480.5321821881471</v>
      </c>
      <c r="AG1342" s="44">
        <v>1128.4755203370642</v>
      </c>
      <c r="AH1342" s="45">
        <v>390.29476040551998</v>
      </c>
      <c r="AI1342" s="12">
        <v>3998.2688698589823</v>
      </c>
      <c r="AJ1342" s="12">
        <v>-30.457536166959876</v>
      </c>
      <c r="AK1342" s="12">
        <v>0.2081510824008693</v>
      </c>
      <c r="AL1342" s="12">
        <v>29.443255877164454</v>
      </c>
      <c r="AM1342" s="44">
        <v>62.028852935771766</v>
      </c>
      <c r="AN1342" s="45">
        <v>55.392958360631106</v>
      </c>
      <c r="AO1342" s="12">
        <v>89.999999856698537</v>
      </c>
      <c r="AP1342" s="12">
        <v>-2043.9116485955635</v>
      </c>
      <c r="AQ1342" s="12">
        <v>9088.702845377311</v>
      </c>
      <c r="AR1342" s="12">
        <v>11592.526969850353</v>
      </c>
      <c r="AS1342" s="44">
        <v>16524.991792654091</v>
      </c>
      <c r="AT1342" s="45">
        <v>17078.805000954253</v>
      </c>
      <c r="AU1342" s="12">
        <v>17372.659758833441</v>
      </c>
      <c r="AV1342" s="12">
        <v>11403.766142727889</v>
      </c>
      <c r="AW1342" s="12">
        <v>17884.079133716496</v>
      </c>
      <c r="AX1342" s="12">
        <v>17823.012739567246</v>
      </c>
      <c r="AY1342" s="44">
        <v>14965.054018179699</v>
      </c>
      <c r="AZ1342" s="45">
        <v>13928.044052663745</v>
      </c>
      <c r="BA1342" s="12">
        <v>13375.083961361803</v>
      </c>
      <c r="BB1342" s="12">
        <v>8880.4055629536651</v>
      </c>
      <c r="BC1342" s="12">
        <v>11393.45217069693</v>
      </c>
      <c r="BD1342" s="12">
        <v>16365.209790723451</v>
      </c>
      <c r="BE1342" s="44">
        <v>17054.277133436586</v>
      </c>
      <c r="BF1342" s="45">
        <v>17300.470921205018</v>
      </c>
      <c r="BG1342" s="12">
        <v>17372.659768833437</v>
      </c>
      <c r="BH1342" s="12">
        <v>17827.779897772209</v>
      </c>
      <c r="BI1342" s="12">
        <v>17875.706122975495</v>
      </c>
      <c r="BJ1342" s="12">
        <v>15128.994979539899</v>
      </c>
      <c r="BK1342" s="44">
        <v>13968.402610699246</v>
      </c>
      <c r="BL1342" s="45">
        <v>13606.805481194839</v>
      </c>
      <c r="BM1342" s="12">
        <v>9376.81509150282</v>
      </c>
      <c r="BN1342" s="12">
        <v>0</v>
      </c>
      <c r="BO1342" s="12">
        <v>30.66568724936074</v>
      </c>
      <c r="BP1342" s="12">
        <v>29.235104794763586</v>
      </c>
      <c r="BQ1342" s="48">
        <v>32.585597058607313</v>
      </c>
      <c r="BR1342" s="49">
        <v>6.6358945751406626</v>
      </c>
      <c r="BS1342" s="13">
        <v>34.607041496067438</v>
      </c>
      <c r="BT1342" s="12">
        <v>212.43565885273259</v>
      </c>
      <c r="BV1342" s="14">
        <f>Таблица1[[#This Row],[Lкан_леб,мм]]</f>
        <v>58117.564341147263</v>
      </c>
      <c r="BW1342" s="50">
        <f>Таблица1[[#This Row],[угол обхв4]]+Таблица1[[#This Row],[Lдуг 3,мм]]</f>
        <v>12673.147172803976</v>
      </c>
      <c r="BX1342" s="54">
        <f>Таблица1[[#This Row],[угол обхв5]]+Таблица1[[#This Row],[Y5, мм]]</f>
        <v>58335.932962781641</v>
      </c>
      <c r="BY1342" s="14">
        <f>Таблица1[[#This Row],[угол обхв6]]+Таблица1[[#This Row],[Lдуг 4,мм]]</f>
        <v>14977.911707386655</v>
      </c>
      <c r="BZ1342" s="14">
        <f>Таблица1[[#This Row],[Т1]]+Таблица1[[#This Row],[X6, мм]]</f>
        <v>58544.114487801999</v>
      </c>
      <c r="CA1342" s="14">
        <f>Таблица1[[#This Row],[Т2]]+Таблица1[[#This Row],[Lдуг 5,мм]]</f>
        <v>20458.443889574803</v>
      </c>
      <c r="CB1342" s="14">
        <f>Таблица1[[#This Row],[Т3]]+Таблица1[[#This Row],[Y6, мм]]</f>
        <v>58776.154678421553</v>
      </c>
      <c r="CC1342" s="14">
        <f>Таблица1[[#This Row],[Т4]]+Таблица1[[#This Row],[Lдуг 6,мм]]</f>
        <v>21586.919409911869</v>
      </c>
      <c r="CD1342" s="14">
        <f>Таблица1[[#This Row],[Т5]]+Таблица1[[#This Row],[Lдуг 1,мм]]</f>
        <v>58823.408507755339</v>
      </c>
      <c r="CE1342" s="14">
        <f>Таблица1[[#This Row],[Т6]]+Таблица1[[#This Row],[Lпрям1, мм]]</f>
        <v>21977.214170317387</v>
      </c>
      <c r="CF1342" s="15">
        <f>Таблица1[[#This Row],[Т7]]+Таблица1[[#This Row],[Lдуг 2,мм]]</f>
        <v>59069.843289695455</v>
      </c>
      <c r="CG1342" s="14">
        <f>Таблица1[[#This Row],[Т8]]+Таблица1[[#This Row],[Lпрям2, мм]]</f>
        <v>25975.483040176368</v>
      </c>
      <c r="CH1342" s="14">
        <f>Таблица1[[#This Row],[Т9]]-Таблица1[[#This Row],[Т9]]</f>
        <v>0</v>
      </c>
      <c r="CI1342" s="50">
        <f>Таблица1[[#This Row],[Т9]]-Таблица1[[#This Row],[Т8]]</f>
        <v>37092.629119378063</v>
      </c>
      <c r="CJ1342" s="54">
        <f>Таблица1[[#This Row],[Т9]]-Таблица1[[#This Row],[Т7]]</f>
        <v>246.4347819401155</v>
      </c>
      <c r="CK1342" s="14">
        <f>Таблица1[[#This Row],[Т9]]-Таблица1[[#This Row],[Т6]]</f>
        <v>37482.923879783586</v>
      </c>
      <c r="CL1342" s="14">
        <f>Таблица1[[#This Row],[Т9]]-Таблица1[[#This Row],[Т5]]</f>
        <v>293.68861127390119</v>
      </c>
      <c r="CM1342" s="14">
        <f>Таблица1[[#This Row],[Т9]]-Таблица1[[#This Row],[Т4]]</f>
        <v>38611.399400120652</v>
      </c>
      <c r="CN1342" s="14">
        <f>Таблица1[[#This Row],[Т9]]-Таблица1[[#This Row],[Т3]]</f>
        <v>525.72880189345597</v>
      </c>
      <c r="CO1342" s="14">
        <f>Таблица1[[#This Row],[Т9]]-Таблица1[[#This Row],[Т2]]</f>
        <v>44091.931582308796</v>
      </c>
      <c r="CP1342" s="14">
        <f>Таблица1[[#This Row],[Т9]]-Таблица1[[#This Row],[Т1]]</f>
        <v>733.91032691381406</v>
      </c>
      <c r="CQ1342" s="14">
        <f>Таблица1[[#This Row],[Т9]]-Таблица1[[#This Row],[угол обхв6]]</f>
        <v>46396.696116891479</v>
      </c>
      <c r="CR1342" s="14">
        <f>Таблица1[[#This Row],[Т9]]-Таблица1[[#This Row],[угол обхв5]]</f>
        <v>952.27894854819169</v>
      </c>
      <c r="CS1342" s="14">
        <f>Таблица1[[#This Row],[Т9]]-Таблица1[[#This Row],[угол обхв4]]</f>
        <v>59069.843289695455</v>
      </c>
      <c r="CT1342" s="14">
        <f>Таблица1[[#This Row],[Lкан_прям, мм]]+Таблица1[[#This Row],[Lкан_дуг, мм]]+Таблица1[[#This Row],[Lкан_леб,мм]]</f>
        <v>85045.326329871838</v>
      </c>
      <c r="CU1342" s="16">
        <f>Таблица1[[#This Row],[Lкан_леб,мм]]</f>
        <v>58117.564341147263</v>
      </c>
      <c r="CV1342" s="14">
        <f>2534431-(Таблица1[[#This Row],[Т23]]+Таблица1[[#This Row],[угол обхв3]])</f>
        <v>2449173.2380112754</v>
      </c>
      <c r="CW1342" s="50">
        <f>SUM(X1342:AC1342,AD1342:AI1342)-Таблица1[[#This Row],[lподв_min, мм]]</f>
        <v>22929.493119886018</v>
      </c>
      <c r="CX1342" s="17">
        <f>CW1781-Таблица1[[#This Row],[Суммарная длина каната]]</f>
        <v>-2425576.1186483633</v>
      </c>
    </row>
    <row r="1343" spans="1:102" x14ac:dyDescent="0.25">
      <c r="A1343" s="21">
        <v>1342</v>
      </c>
      <c r="B1343" s="10">
        <v>32.721020408163263</v>
      </c>
      <c r="C1343" s="10">
        <v>128.45918367346943</v>
      </c>
      <c r="D1343" s="11">
        <v>17097.296947411662</v>
      </c>
      <c r="E1343" s="11">
        <v>13731.567021863466</v>
      </c>
      <c r="F1343" s="11">
        <v>16979.85854466051</v>
      </c>
      <c r="G1343" s="11">
        <v>13808.568460546501</v>
      </c>
      <c r="H1343" s="11">
        <v>17505.296457411663</v>
      </c>
      <c r="I1343" s="11">
        <v>9681.8970641841734</v>
      </c>
      <c r="J1343" s="11">
        <v>4049.6699576792921</v>
      </c>
      <c r="K1343" s="11">
        <v>25975.483040163417</v>
      </c>
      <c r="L1343" s="11">
        <v>952.27894856115449</v>
      </c>
      <c r="M1343" s="11">
        <v>58117.564341147263</v>
      </c>
      <c r="N1343" s="11">
        <v>9087.2206165721254</v>
      </c>
      <c r="O1343" s="11">
        <v>17476.081826130077</v>
      </c>
      <c r="P1343" s="43">
        <v>11339.067554907166</v>
      </c>
      <c r="Q1343" s="11">
        <v>17558.738857997461</v>
      </c>
      <c r="R1343" s="11">
        <v>16232.672346992991</v>
      </c>
      <c r="S1343" s="11">
        <v>15091.176267327341</v>
      </c>
      <c r="T1343" s="11">
        <v>17510.013915622982</v>
      </c>
      <c r="U1343" s="11">
        <v>14536.458756291431</v>
      </c>
      <c r="V1343" s="11">
        <v>17097.296947411662</v>
      </c>
      <c r="W1343" s="11">
        <v>13731.567021863466</v>
      </c>
      <c r="X1343" s="12">
        <v>0</v>
      </c>
      <c r="Y1343" s="12">
        <v>201.9169284706127</v>
      </c>
      <c r="Z1343" s="12">
        <v>205.52002493622695</v>
      </c>
      <c r="AA1343" s="44">
        <v>232.04019061955924</v>
      </c>
      <c r="AB1343" s="45">
        <v>47.253829333787664</v>
      </c>
      <c r="AC1343" s="12">
        <v>265.54797520096787</v>
      </c>
      <c r="AD1343" s="12">
        <v>12673.147172803976</v>
      </c>
      <c r="AE1343" s="12">
        <v>2253.3634457419471</v>
      </c>
      <c r="AF1343" s="12">
        <v>5480.5321821881462</v>
      </c>
      <c r="AG1343" s="44">
        <v>1128.4755203370592</v>
      </c>
      <c r="AH1343" s="45">
        <v>390.29476040551509</v>
      </c>
      <c r="AI1343" s="12">
        <v>4049.6699586867794</v>
      </c>
      <c r="AJ1343" s="12">
        <v>-30.457536166959876</v>
      </c>
      <c r="AK1343" s="12">
        <v>-2.1021738786975201</v>
      </c>
      <c r="AL1343" s="12">
        <v>26.759174244511406</v>
      </c>
      <c r="AM1343" s="44">
        <v>59.344771303118904</v>
      </c>
      <c r="AN1343" s="45">
        <v>52.708876727977923</v>
      </c>
      <c r="AO1343" s="12">
        <v>89.999999858517413</v>
      </c>
      <c r="AP1343" s="12">
        <v>-2043.9116485955635</v>
      </c>
      <c r="AQ1343" s="12">
        <v>9072.2545137600737</v>
      </c>
      <c r="AR1343" s="12">
        <v>11522.76605416339</v>
      </c>
      <c r="AS1343" s="44">
        <v>16583.654734868815</v>
      </c>
      <c r="AT1343" s="45">
        <v>17185.422434392352</v>
      </c>
      <c r="AU1343" s="12">
        <v>17505.296947411665</v>
      </c>
      <c r="AV1343" s="12">
        <v>11403.766142727889</v>
      </c>
      <c r="AW1343" s="12">
        <v>17883.807243251231</v>
      </c>
      <c r="AX1343" s="12">
        <v>17923.044857633769</v>
      </c>
      <c r="AY1343" s="44">
        <v>15299.203581401682</v>
      </c>
      <c r="AZ1343" s="45">
        <v>14289.265774367374</v>
      </c>
      <c r="BA1343" s="12">
        <v>13731.567022870955</v>
      </c>
      <c r="BB1343" s="12">
        <v>8880.4055629536651</v>
      </c>
      <c r="BC1343" s="12">
        <v>11324.101452095114</v>
      </c>
      <c r="BD1343" s="12">
        <v>16416.370846249214</v>
      </c>
      <c r="BE1343" s="44">
        <v>17159.031527747156</v>
      </c>
      <c r="BF1343" s="45">
        <v>17421.888428642291</v>
      </c>
      <c r="BG1343" s="12">
        <v>17505.296957411661</v>
      </c>
      <c r="BH1343" s="12">
        <v>17827.779897772209</v>
      </c>
      <c r="BI1343" s="12">
        <v>17966.464275118615</v>
      </c>
      <c r="BJ1343" s="12">
        <v>15455.482266963651</v>
      </c>
      <c r="BK1343" s="44">
        <v>14328.43144221709</v>
      </c>
      <c r="BL1343" s="45">
        <v>13978.760003787522</v>
      </c>
      <c r="BM1343" s="12">
        <v>9681.8970641841752</v>
      </c>
      <c r="BN1343" s="12">
        <v>0</v>
      </c>
      <c r="BO1343" s="12">
        <v>28.355362288262356</v>
      </c>
      <c r="BP1343" s="12">
        <v>28.861348123208924</v>
      </c>
      <c r="BQ1343" s="48">
        <v>32.585597058607497</v>
      </c>
      <c r="BR1343" s="49">
        <v>6.6358945751409806</v>
      </c>
      <c r="BS1343" s="13">
        <v>37.291123130539489</v>
      </c>
      <c r="BT1343" s="12">
        <v>212.43565885273259</v>
      </c>
      <c r="BV1343" s="14">
        <f>Таблица1[[#This Row],[Lкан_леб,мм]]</f>
        <v>58117.564341147263</v>
      </c>
      <c r="BW1343" s="50">
        <f>Таблица1[[#This Row],[угол обхв4]]+Таблица1[[#This Row],[Lдуг 3,мм]]</f>
        <v>12673.147172803976</v>
      </c>
      <c r="BX1343" s="54">
        <f>Таблица1[[#This Row],[угол обхв5]]+Таблица1[[#This Row],[Y5, мм]]</f>
        <v>58319.481269617878</v>
      </c>
      <c r="BY1343" s="14">
        <f>Таблица1[[#This Row],[угол обхв6]]+Таблица1[[#This Row],[Lдуг 4,мм]]</f>
        <v>14926.510618545923</v>
      </c>
      <c r="BZ1343" s="14">
        <f>Таблица1[[#This Row],[Т1]]+Таблица1[[#This Row],[X6, мм]]</f>
        <v>58525.001294554102</v>
      </c>
      <c r="CA1343" s="14">
        <f>Таблица1[[#This Row],[Т2]]+Таблица1[[#This Row],[Lдуг 5,мм]]</f>
        <v>20407.042800734067</v>
      </c>
      <c r="CB1343" s="14">
        <f>Таблица1[[#This Row],[Т3]]+Таблица1[[#This Row],[Y6, мм]]</f>
        <v>58757.041485173664</v>
      </c>
      <c r="CC1343" s="14">
        <f>Таблица1[[#This Row],[Т4]]+Таблица1[[#This Row],[Lдуг 6,мм]]</f>
        <v>21535.518321071126</v>
      </c>
      <c r="CD1343" s="14">
        <f>Таблица1[[#This Row],[Т5]]+Таблица1[[#This Row],[Lдуг 1,мм]]</f>
        <v>58804.29531450745</v>
      </c>
      <c r="CE1343" s="14">
        <f>Таблица1[[#This Row],[Т6]]+Таблица1[[#This Row],[Lпрям1, мм]]</f>
        <v>21925.813081476641</v>
      </c>
      <c r="CF1343" s="15">
        <f>Таблица1[[#This Row],[Т7]]+Таблица1[[#This Row],[Lдуг 2,мм]]</f>
        <v>59069.84328970842</v>
      </c>
      <c r="CG1343" s="14">
        <f>Таблица1[[#This Row],[Т8]]+Таблица1[[#This Row],[Lпрям2, мм]]</f>
        <v>25975.483040163421</v>
      </c>
      <c r="CH1343" s="14">
        <f>Таблица1[[#This Row],[Т9]]-Таблица1[[#This Row],[Т9]]</f>
        <v>0</v>
      </c>
      <c r="CI1343" s="50">
        <f>Таблица1[[#This Row],[Т9]]-Таблица1[[#This Row],[Т8]]</f>
        <v>37144.030208231779</v>
      </c>
      <c r="CJ1343" s="54">
        <f>Таблица1[[#This Row],[Т9]]-Таблица1[[#This Row],[Т7]]</f>
        <v>265.54797520097054</v>
      </c>
      <c r="CK1343" s="14">
        <f>Таблица1[[#This Row],[Т9]]-Таблица1[[#This Row],[Т6]]</f>
        <v>37534.324968637295</v>
      </c>
      <c r="CL1343" s="14">
        <f>Таблица1[[#This Row],[Т9]]-Таблица1[[#This Row],[Т5]]</f>
        <v>312.80180453475623</v>
      </c>
      <c r="CM1343" s="14">
        <f>Таблица1[[#This Row],[Т9]]-Таблица1[[#This Row],[Т4]]</f>
        <v>38662.800488974353</v>
      </c>
      <c r="CN1343" s="14">
        <f>Таблица1[[#This Row],[Т9]]-Таблица1[[#This Row],[Т3]]</f>
        <v>544.84199515431828</v>
      </c>
      <c r="CO1343" s="14">
        <f>Таблица1[[#This Row],[Т9]]-Таблица1[[#This Row],[Т2]]</f>
        <v>44143.332671162498</v>
      </c>
      <c r="CP1343" s="14">
        <f>Таблица1[[#This Row],[Т9]]-Таблица1[[#This Row],[Т1]]</f>
        <v>750.3620200905425</v>
      </c>
      <c r="CQ1343" s="14">
        <f>Таблица1[[#This Row],[Т9]]-Таблица1[[#This Row],[угол обхв6]]</f>
        <v>46396.696116904444</v>
      </c>
      <c r="CR1343" s="14">
        <f>Таблица1[[#This Row],[Т9]]-Таблица1[[#This Row],[угол обхв5]]</f>
        <v>952.27894856115745</v>
      </c>
      <c r="CS1343" s="14">
        <f>Таблица1[[#This Row],[Т9]]-Таблица1[[#This Row],[угол обхв4]]</f>
        <v>59069.84328970842</v>
      </c>
      <c r="CT1343" s="14">
        <f>Таблица1[[#This Row],[Lкан_прям, мм]]+Таблица1[[#This Row],[Lкан_дуг, мм]]+Таблица1[[#This Row],[Lкан_леб,мм]]</f>
        <v>85045.326329871838</v>
      </c>
      <c r="CU1343" s="16">
        <f>Таблица1[[#This Row],[Lкан_леб,мм]]</f>
        <v>58117.564341147263</v>
      </c>
      <c r="CV1343" s="14">
        <f>2534431-(Таблица1[[#This Row],[Т23]]+Таблица1[[#This Row],[угол обхв3]])</f>
        <v>2449173.2380112754</v>
      </c>
      <c r="CW1343" s="50">
        <f>SUM(X1343:AC1343,AD1343:AI1343)-Таблица1[[#This Row],[lподв_min, мм]]</f>
        <v>22878.092031045286</v>
      </c>
      <c r="CX1343" s="17">
        <f>CW1782-Таблица1[[#This Row],[Суммарная длина каната]]</f>
        <v>-2425633.0035926271</v>
      </c>
    </row>
    <row r="1344" spans="1:102" x14ac:dyDescent="0.25">
      <c r="A1344" s="21">
        <v>1343</v>
      </c>
      <c r="B1344" s="10">
        <v>32.721020408163263</v>
      </c>
      <c r="C1344" s="10">
        <v>131.14326530612249</v>
      </c>
      <c r="D1344" s="11">
        <v>17213.094902780733</v>
      </c>
      <c r="E1344" s="11">
        <v>14093.870251877297</v>
      </c>
      <c r="F1344" s="11">
        <v>17092.17944395915</v>
      </c>
      <c r="G1344" s="11">
        <v>14165.287699451166</v>
      </c>
      <c r="H1344" s="11">
        <v>17621.094412780731</v>
      </c>
      <c r="I1344" s="11">
        <v>9992.2366642118232</v>
      </c>
      <c r="J1344" s="11">
        <v>4101.633587665473</v>
      </c>
      <c r="K1344" s="11">
        <v>25975.483040150662</v>
      </c>
      <c r="L1344" s="11">
        <v>952.27894857391493</v>
      </c>
      <c r="M1344" s="11">
        <v>58117.564341147263</v>
      </c>
      <c r="N1344" s="11">
        <v>9087.2206165721254</v>
      </c>
      <c r="O1344" s="11">
        <v>17476.081826130077</v>
      </c>
      <c r="P1344" s="43">
        <v>11281.960366428768</v>
      </c>
      <c r="Q1344" s="11">
        <v>17647.191671576475</v>
      </c>
      <c r="R1344" s="11">
        <v>16285.749815985017</v>
      </c>
      <c r="S1344" s="11">
        <v>15411.498458161548</v>
      </c>
      <c r="T1344" s="11">
        <v>17587.666870865352</v>
      </c>
      <c r="U1344" s="11">
        <v>14917.206052583919</v>
      </c>
      <c r="V1344" s="11">
        <v>17213.094902780733</v>
      </c>
      <c r="W1344" s="11">
        <v>14093.870251877297</v>
      </c>
      <c r="X1344" s="12">
        <v>0</v>
      </c>
      <c r="Y1344" s="12">
        <v>185.14144931254293</v>
      </c>
      <c r="Z1344" s="12">
        <v>203.18231084639959</v>
      </c>
      <c r="AA1344" s="44">
        <v>232.0401906195587</v>
      </c>
      <c r="AB1344" s="45">
        <v>47.253829333785859</v>
      </c>
      <c r="AC1344" s="12">
        <v>284.66116846162777</v>
      </c>
      <c r="AD1344" s="12">
        <v>12673.147172803976</v>
      </c>
      <c r="AE1344" s="12">
        <v>2201.3998157557589</v>
      </c>
      <c r="AF1344" s="12">
        <v>5480.5321821881498</v>
      </c>
      <c r="AG1344" s="44">
        <v>1128.4755203370619</v>
      </c>
      <c r="AH1344" s="45">
        <v>390.29476040551782</v>
      </c>
      <c r="AI1344" s="12">
        <v>4101.6335886601973</v>
      </c>
      <c r="AJ1344" s="12">
        <v>-30.457536166959876</v>
      </c>
      <c r="AK1344" s="12">
        <v>-4.4579683764109408</v>
      </c>
      <c r="AL1344" s="12">
        <v>24.075092611858338</v>
      </c>
      <c r="AM1344" s="44">
        <v>56.660689670465764</v>
      </c>
      <c r="AN1344" s="45">
        <v>50.024795095325032</v>
      </c>
      <c r="AO1344" s="12">
        <v>89.999999860309856</v>
      </c>
      <c r="AP1344" s="12">
        <v>-2043.9116485955635</v>
      </c>
      <c r="AQ1344" s="12">
        <v>9055.5076962554831</v>
      </c>
      <c r="AR1344" s="12">
        <v>11448.397274515512</v>
      </c>
      <c r="AS1344" s="44">
        <v>16626.605453067332</v>
      </c>
      <c r="AT1344" s="45">
        <v>17275.007273889765</v>
      </c>
      <c r="AU1344" s="12">
        <v>17621.094902780733</v>
      </c>
      <c r="AV1344" s="12">
        <v>11403.766142727889</v>
      </c>
      <c r="AW1344" s="12">
        <v>17882.847472030746</v>
      </c>
      <c r="AX1344" s="12">
        <v>18019.700403858722</v>
      </c>
      <c r="AY1344" s="44">
        <v>15635.733679902492</v>
      </c>
      <c r="AZ1344" s="45">
        <v>14655.083988615501</v>
      </c>
      <c r="BA1344" s="12">
        <v>14093.870252872022</v>
      </c>
      <c r="BB1344" s="12">
        <v>8880.4055629536651</v>
      </c>
      <c r="BC1344" s="12">
        <v>11250.247446112126</v>
      </c>
      <c r="BD1344" s="12">
        <v>16452.186724071762</v>
      </c>
      <c r="BE1344" s="44">
        <v>17246.811233783039</v>
      </c>
      <c r="BF1344" s="45">
        <v>17525.754499756316</v>
      </c>
      <c r="BG1344" s="12">
        <v>17621.094912780729</v>
      </c>
      <c r="BH1344" s="12">
        <v>17827.779897772209</v>
      </c>
      <c r="BI1344" s="12">
        <v>18053.957317477147</v>
      </c>
      <c r="BJ1344" s="12">
        <v>15784.007190443792</v>
      </c>
      <c r="BK1344" s="44">
        <v>14692.970830842973</v>
      </c>
      <c r="BL1344" s="45">
        <v>14355.992315845715</v>
      </c>
      <c r="BM1344" s="12">
        <v>9992.236664211825</v>
      </c>
      <c r="BN1344" s="12">
        <v>0</v>
      </c>
      <c r="BO1344" s="12">
        <v>25.999567790548937</v>
      </c>
      <c r="BP1344" s="12">
        <v>28.533060988269277</v>
      </c>
      <c r="BQ1344" s="48">
        <v>32.585597058607419</v>
      </c>
      <c r="BR1344" s="49">
        <v>6.6358945751407257</v>
      </c>
      <c r="BS1344" s="13">
        <v>39.975204764984824</v>
      </c>
      <c r="BT1344" s="12">
        <v>212.43565885273259</v>
      </c>
      <c r="BV1344" s="14">
        <f>Таблица1[[#This Row],[Lкан_леб,мм]]</f>
        <v>58117.564341147263</v>
      </c>
      <c r="BW1344" s="50">
        <f>Таблица1[[#This Row],[угол обхв4]]+Таблица1[[#This Row],[Lдуг 3,мм]]</f>
        <v>12673.147172803976</v>
      </c>
      <c r="BX1344" s="54">
        <f>Таблица1[[#This Row],[угол обхв5]]+Таблица1[[#This Row],[Y5, мм]]</f>
        <v>58302.705790459804</v>
      </c>
      <c r="BY1344" s="14">
        <f>Таблица1[[#This Row],[угол обхв6]]+Таблица1[[#This Row],[Lдуг 4,мм]]</f>
        <v>14874.546988559734</v>
      </c>
      <c r="BZ1344" s="14">
        <f>Таблица1[[#This Row],[Т1]]+Таблица1[[#This Row],[X6, мм]]</f>
        <v>58505.888101306205</v>
      </c>
      <c r="CA1344" s="14">
        <f>Таблица1[[#This Row],[Т2]]+Таблица1[[#This Row],[Lдуг 5,мм]]</f>
        <v>20355.079170747886</v>
      </c>
      <c r="CB1344" s="14">
        <f>Таблица1[[#This Row],[Т3]]+Таблица1[[#This Row],[Y6, мм]]</f>
        <v>58737.928291925768</v>
      </c>
      <c r="CC1344" s="14">
        <f>Таблица1[[#This Row],[Т4]]+Таблица1[[#This Row],[Lдуг 6,мм]]</f>
        <v>21483.554691084948</v>
      </c>
      <c r="CD1344" s="14">
        <f>Таблица1[[#This Row],[Т5]]+Таблица1[[#This Row],[Lдуг 1,мм]]</f>
        <v>58785.182121259553</v>
      </c>
      <c r="CE1344" s="14">
        <f>Таблица1[[#This Row],[Т6]]+Таблица1[[#This Row],[Lпрям1, мм]]</f>
        <v>21873.849451490467</v>
      </c>
      <c r="CF1344" s="15">
        <f>Таблица1[[#This Row],[Т7]]+Таблица1[[#This Row],[Lдуг 2,мм]]</f>
        <v>59069.843289721182</v>
      </c>
      <c r="CG1344" s="14">
        <f>Таблица1[[#This Row],[Т8]]+Таблица1[[#This Row],[Lпрям2, мм]]</f>
        <v>25975.483040150662</v>
      </c>
      <c r="CH1344" s="14">
        <f>Таблица1[[#This Row],[Т9]]-Таблица1[[#This Row],[Т9]]</f>
        <v>0</v>
      </c>
      <c r="CI1344" s="50">
        <f>Таблица1[[#This Row],[Т9]]-Таблица1[[#This Row],[Т8]]</f>
        <v>37195.993838230715</v>
      </c>
      <c r="CJ1344" s="54">
        <f>Таблица1[[#This Row],[Т9]]-Таблица1[[#This Row],[Т7]]</f>
        <v>284.66116846162913</v>
      </c>
      <c r="CK1344" s="14">
        <f>Таблица1[[#This Row],[Т9]]-Таблица1[[#This Row],[Т6]]</f>
        <v>37586.288598636238</v>
      </c>
      <c r="CL1344" s="14">
        <f>Таблица1[[#This Row],[Т9]]-Таблица1[[#This Row],[Т5]]</f>
        <v>331.91499779541482</v>
      </c>
      <c r="CM1344" s="14">
        <f>Таблица1[[#This Row],[Т9]]-Таблица1[[#This Row],[Т4]]</f>
        <v>38714.764118973297</v>
      </c>
      <c r="CN1344" s="14">
        <f>Таблица1[[#This Row],[Т9]]-Таблица1[[#This Row],[Т3]]</f>
        <v>563.95518841497687</v>
      </c>
      <c r="CO1344" s="14">
        <f>Таблица1[[#This Row],[Т9]]-Таблица1[[#This Row],[Т2]]</f>
        <v>44195.296301161448</v>
      </c>
      <c r="CP1344" s="14">
        <f>Таблица1[[#This Row],[Т9]]-Таблица1[[#This Row],[Т1]]</f>
        <v>767.13749926137825</v>
      </c>
      <c r="CQ1344" s="14">
        <f>Таблица1[[#This Row],[Т9]]-Таблица1[[#This Row],[угол обхв6]]</f>
        <v>46396.696116917206</v>
      </c>
      <c r="CR1344" s="14">
        <f>Таблица1[[#This Row],[Т9]]-Таблица1[[#This Row],[угол обхв5]]</f>
        <v>952.27894857391948</v>
      </c>
      <c r="CS1344" s="14">
        <f>Таблица1[[#This Row],[Т9]]-Таблица1[[#This Row],[угол обхв4]]</f>
        <v>59069.843289721182</v>
      </c>
      <c r="CT1344" s="14">
        <f>Таблица1[[#This Row],[Lкан_прям, мм]]+Таблица1[[#This Row],[Lкан_дуг, мм]]+Таблица1[[#This Row],[Lкан_леб,мм]]</f>
        <v>85045.326329871838</v>
      </c>
      <c r="CU1344" s="16">
        <f>Таблица1[[#This Row],[Lкан_леб,мм]]</f>
        <v>58117.564341147263</v>
      </c>
      <c r="CV1344" s="14">
        <f>2534431-(Таблица1[[#This Row],[Т23]]+Таблица1[[#This Row],[угол обхв3]])</f>
        <v>2449173.2380112754</v>
      </c>
      <c r="CW1344" s="50">
        <f>SUM(X1344:AC1344,AD1344:AI1344)-Таблица1[[#This Row],[lподв_min, мм]]</f>
        <v>22826.128401059101</v>
      </c>
      <c r="CX1344" s="17">
        <f>CW1783-Таблица1[[#This Row],[Суммарная длина каната]]</f>
        <v>-2425691.4645563588</v>
      </c>
    </row>
    <row r="1345" spans="1:102" x14ac:dyDescent="0.25">
      <c r="A1345" s="21">
        <v>1344</v>
      </c>
      <c r="B1345" s="10">
        <v>32.721020408163263</v>
      </c>
      <c r="C1345" s="10">
        <v>133.82734693877552</v>
      </c>
      <c r="D1345" s="11">
        <v>17311.799546601589</v>
      </c>
      <c r="E1345" s="11">
        <v>14461.198701952031</v>
      </c>
      <c r="F1345" s="11">
        <v>17187.672338630113</v>
      </c>
      <c r="G1345" s="11">
        <v>14526.875457666703</v>
      </c>
      <c r="H1345" s="11">
        <v>17719.799056601591</v>
      </c>
      <c r="I1345" s="11">
        <v>10307.116313624725</v>
      </c>
      <c r="J1345" s="11">
        <v>4154.0823883273069</v>
      </c>
      <c r="K1345" s="11">
        <v>25975.483040138093</v>
      </c>
      <c r="L1345" s="11">
        <v>952.27894858647551</v>
      </c>
      <c r="M1345" s="11">
        <v>58117.564341147263</v>
      </c>
      <c r="N1345" s="11">
        <v>9087.2206165721254</v>
      </c>
      <c r="O1345" s="11">
        <v>17476.081826130077</v>
      </c>
      <c r="P1345" s="43">
        <v>11220.773678320045</v>
      </c>
      <c r="Q1345" s="11">
        <v>17732.873177190209</v>
      </c>
      <c r="R1345" s="11">
        <v>16323.768709695325</v>
      </c>
      <c r="S1345" s="11">
        <v>15733.95479222318</v>
      </c>
      <c r="T1345" s="11">
        <v>17647.404646650011</v>
      </c>
      <c r="U1345" s="11">
        <v>15301.17204487518</v>
      </c>
      <c r="V1345" s="11">
        <v>17311.799546601589</v>
      </c>
      <c r="W1345" s="11">
        <v>14461.198701952031</v>
      </c>
      <c r="X1345" s="12">
        <v>0</v>
      </c>
      <c r="Y1345" s="12">
        <v>168.01518246428063</v>
      </c>
      <c r="Z1345" s="12">
        <v>201.19538444676485</v>
      </c>
      <c r="AA1345" s="44">
        <v>232.04019061955921</v>
      </c>
      <c r="AB1345" s="45">
        <v>47.253829333786577</v>
      </c>
      <c r="AC1345" s="12">
        <v>303.77436172208428</v>
      </c>
      <c r="AD1345" s="12">
        <v>12673.147172803976</v>
      </c>
      <c r="AE1345" s="12">
        <v>2148.951015093925</v>
      </c>
      <c r="AF1345" s="12">
        <v>5480.5321821881498</v>
      </c>
      <c r="AG1345" s="44">
        <v>1128.4755203370589</v>
      </c>
      <c r="AH1345" s="45">
        <v>390.29476040551708</v>
      </c>
      <c r="AI1345" s="12">
        <v>4154.0823893094703</v>
      </c>
      <c r="AJ1345" s="12">
        <v>-30.457536166959876</v>
      </c>
      <c r="AK1345" s="12">
        <v>-6.8630242813625246</v>
      </c>
      <c r="AL1345" s="12">
        <v>21.391010979205294</v>
      </c>
      <c r="AM1345" s="44">
        <v>53.976608037812788</v>
      </c>
      <c r="AN1345" s="45">
        <v>47.340713462671957</v>
      </c>
      <c r="AO1345" s="12">
        <v>89.999999862073565</v>
      </c>
      <c r="AP1345" s="12">
        <v>-2043.9116485955635</v>
      </c>
      <c r="AQ1345" s="12">
        <v>9038.4661915076904</v>
      </c>
      <c r="AR1345" s="12">
        <v>11369.583807328527</v>
      </c>
      <c r="AS1345" s="44">
        <v>16653.749706836621</v>
      </c>
      <c r="AT1345" s="45">
        <v>17347.362956673416</v>
      </c>
      <c r="AU1345" s="12">
        <v>17719.799546601593</v>
      </c>
      <c r="AV1345" s="12">
        <v>11403.766142727889</v>
      </c>
      <c r="AW1345" s="12">
        <v>17881.158369559387</v>
      </c>
      <c r="AX1345" s="12">
        <v>18112.767301262273</v>
      </c>
      <c r="AY1345" s="44">
        <v>15973.905915424626</v>
      </c>
      <c r="AZ1345" s="45">
        <v>15024.696034566894</v>
      </c>
      <c r="BA1345" s="12">
        <v>14461.198702934198</v>
      </c>
      <c r="BB1345" s="12">
        <v>8880.4055629536651</v>
      </c>
      <c r="BC1345" s="12">
        <v>11172.01925325561</v>
      </c>
      <c r="BD1345" s="12">
        <v>16472.578838703808</v>
      </c>
      <c r="BE1345" s="44">
        <v>17317.423649508717</v>
      </c>
      <c r="BF1345" s="45">
        <v>17611.841236578188</v>
      </c>
      <c r="BG1345" s="12">
        <v>17719.799556601589</v>
      </c>
      <c r="BH1345" s="12">
        <v>17827.779897772209</v>
      </c>
      <c r="BI1345" s="12">
        <v>18137.949720619519</v>
      </c>
      <c r="BJ1345" s="12">
        <v>16113.848916295243</v>
      </c>
      <c r="BK1345" s="44">
        <v>15061.220921673734</v>
      </c>
      <c r="BL1345" s="45">
        <v>14737.674712260317</v>
      </c>
      <c r="BM1345" s="12">
        <v>10307.116313624727</v>
      </c>
      <c r="BN1345" s="12">
        <v>0</v>
      </c>
      <c r="BO1345" s="12">
        <v>23.594511885597349</v>
      </c>
      <c r="BP1345" s="12">
        <v>28.254035260567818</v>
      </c>
      <c r="BQ1345" s="48">
        <v>32.58559705860749</v>
      </c>
      <c r="BR1345" s="49">
        <v>6.6358945751408278</v>
      </c>
      <c r="BS1345" s="13">
        <v>42.659286399401608</v>
      </c>
      <c r="BT1345" s="12">
        <v>212.43565885273259</v>
      </c>
      <c r="BV1345" s="14">
        <f>Таблица1[[#This Row],[Lкан_леб,мм]]</f>
        <v>58117.564341147263</v>
      </c>
      <c r="BW1345" s="50">
        <f>Таблица1[[#This Row],[угол обхв4]]+Таблица1[[#This Row],[Lдуг 3,мм]]</f>
        <v>12673.147172803976</v>
      </c>
      <c r="BX1345" s="54">
        <f>Таблица1[[#This Row],[угол обхв5]]+Таблица1[[#This Row],[Y5, мм]]</f>
        <v>58285.579523611545</v>
      </c>
      <c r="BY1345" s="14">
        <f>Таблица1[[#This Row],[угол обхв6]]+Таблица1[[#This Row],[Lдуг 4,мм]]</f>
        <v>14822.0981878979</v>
      </c>
      <c r="BZ1345" s="14">
        <f>Таблица1[[#This Row],[Т1]]+Таблица1[[#This Row],[X6, мм]]</f>
        <v>58486.774908058309</v>
      </c>
      <c r="CA1345" s="14">
        <f>Таблица1[[#This Row],[Т2]]+Таблица1[[#This Row],[Lдуг 5,мм]]</f>
        <v>20302.630370086052</v>
      </c>
      <c r="CB1345" s="14">
        <f>Таблица1[[#This Row],[Т3]]+Таблица1[[#This Row],[Y6, мм]]</f>
        <v>58718.815098677871</v>
      </c>
      <c r="CC1345" s="14">
        <f>Таблица1[[#This Row],[Т4]]+Таблица1[[#This Row],[Lдуг 6,мм]]</f>
        <v>21431.10589042311</v>
      </c>
      <c r="CD1345" s="14">
        <f>Таблица1[[#This Row],[Т5]]+Таблица1[[#This Row],[Lдуг 1,мм]]</f>
        <v>58766.068928011657</v>
      </c>
      <c r="CE1345" s="14">
        <f>Таблица1[[#This Row],[Т6]]+Таблица1[[#This Row],[Lпрям1, мм]]</f>
        <v>21821.400650828626</v>
      </c>
      <c r="CF1345" s="15">
        <f>Таблица1[[#This Row],[Т7]]+Таблица1[[#This Row],[Lдуг 2,мм]]</f>
        <v>59069.843289733741</v>
      </c>
      <c r="CG1345" s="14">
        <f>Таблица1[[#This Row],[Т8]]+Таблица1[[#This Row],[Lпрям2, мм]]</f>
        <v>25975.483040138097</v>
      </c>
      <c r="CH1345" s="14">
        <f>Таблица1[[#This Row],[Т9]]-Таблица1[[#This Row],[Т9]]</f>
        <v>0</v>
      </c>
      <c r="CI1345" s="50">
        <f>Таблица1[[#This Row],[Т9]]-Таблица1[[#This Row],[Т8]]</f>
        <v>37248.442638905115</v>
      </c>
      <c r="CJ1345" s="54">
        <f>Таблица1[[#This Row],[Т9]]-Таблица1[[#This Row],[Т7]]</f>
        <v>303.774361722084</v>
      </c>
      <c r="CK1345" s="14">
        <f>Таблица1[[#This Row],[Т9]]-Таблица1[[#This Row],[Т6]]</f>
        <v>37638.73739931063</v>
      </c>
      <c r="CL1345" s="14">
        <f>Таблица1[[#This Row],[Т9]]-Таблица1[[#This Row],[Т5]]</f>
        <v>351.02819105586968</v>
      </c>
      <c r="CM1345" s="14">
        <f>Таблица1[[#This Row],[Т9]]-Таблица1[[#This Row],[Т4]]</f>
        <v>38767.212919647689</v>
      </c>
      <c r="CN1345" s="14">
        <f>Таблица1[[#This Row],[Т9]]-Таблица1[[#This Row],[Т3]]</f>
        <v>583.06838167543174</v>
      </c>
      <c r="CO1345" s="14">
        <f>Таблица1[[#This Row],[Т9]]-Таблица1[[#This Row],[Т2]]</f>
        <v>44247.745101835841</v>
      </c>
      <c r="CP1345" s="14">
        <f>Таблица1[[#This Row],[Т9]]-Таблица1[[#This Row],[Т1]]</f>
        <v>784.2637661221961</v>
      </c>
      <c r="CQ1345" s="14">
        <f>Таблица1[[#This Row],[Т9]]-Таблица1[[#This Row],[угол обхв6]]</f>
        <v>46396.696116929765</v>
      </c>
      <c r="CR1345" s="14">
        <f>Таблица1[[#This Row],[Т9]]-Таблица1[[#This Row],[угол обхв5]]</f>
        <v>952.27894858647778</v>
      </c>
      <c r="CS1345" s="14">
        <f>Таблица1[[#This Row],[Т9]]-Таблица1[[#This Row],[угол обхв4]]</f>
        <v>59069.843289733741</v>
      </c>
      <c r="CT1345" s="14">
        <f>Таблица1[[#This Row],[Lкан_прям, мм]]+Таблица1[[#This Row],[Lкан_дуг, мм]]+Таблица1[[#This Row],[Lкан_леб,мм]]</f>
        <v>85045.326329871838</v>
      </c>
      <c r="CU1345" s="16">
        <f>Таблица1[[#This Row],[Lкан_леб,мм]]</f>
        <v>58117.564341147263</v>
      </c>
      <c r="CV1345" s="14">
        <f>2534431-(Таблица1[[#This Row],[Т23]]+Таблица1[[#This Row],[угол обхв3]])</f>
        <v>2449173.2380112754</v>
      </c>
      <c r="CW1345" s="50">
        <f>SUM(X1345:AC1345,AD1345:AI1345)-Таблица1[[#This Row],[lподв_min, мм]]</f>
        <v>22773.679600397267</v>
      </c>
      <c r="CX1345" s="17">
        <f>CW1784-Таблица1[[#This Row],[Суммарная длина каната]]</f>
        <v>-2425751.4863117705</v>
      </c>
    </row>
    <row r="1346" spans="1:102" x14ac:dyDescent="0.25">
      <c r="A1346" s="21">
        <v>1345</v>
      </c>
      <c r="B1346" s="10">
        <v>32.721020408163263</v>
      </c>
      <c r="C1346" s="10">
        <v>136.51142857142858</v>
      </c>
      <c r="D1346" s="11">
        <v>17393.19430586242</v>
      </c>
      <c r="E1346" s="11">
        <v>14832.74639755918</v>
      </c>
      <c r="F1346" s="11">
        <v>17266.127702728041</v>
      </c>
      <c r="G1346" s="11">
        <v>14892.538356616322</v>
      </c>
      <c r="H1346" s="11">
        <v>17801.193815862418</v>
      </c>
      <c r="I1346" s="11">
        <v>10625.813041656067</v>
      </c>
      <c r="J1346" s="11">
        <v>4206.9333559031129</v>
      </c>
      <c r="K1346" s="11">
        <v>25975.483040125757</v>
      </c>
      <c r="L1346" s="11">
        <v>952.27894859881587</v>
      </c>
      <c r="M1346" s="11">
        <v>58117.564341147263</v>
      </c>
      <c r="N1346" s="11">
        <v>9087.2206165721254</v>
      </c>
      <c r="O1346" s="11">
        <v>17476.081826130077</v>
      </c>
      <c r="P1346" s="43">
        <v>11155.641743487591</v>
      </c>
      <c r="Q1346" s="11">
        <v>17815.595376574245</v>
      </c>
      <c r="R1346" s="11">
        <v>16346.645608884468</v>
      </c>
      <c r="S1346" s="11">
        <v>16057.837751236022</v>
      </c>
      <c r="T1346" s="11">
        <v>17689.096169204542</v>
      </c>
      <c r="U1346" s="11">
        <v>15687.514253336793</v>
      </c>
      <c r="V1346" s="11">
        <v>17393.19430586242</v>
      </c>
      <c r="W1346" s="11">
        <v>14832.74639755918</v>
      </c>
      <c r="X1346" s="12">
        <v>0</v>
      </c>
      <c r="Y1346" s="12">
        <v>150.50859836907409</v>
      </c>
      <c r="Z1346" s="12">
        <v>199.58877529407417</v>
      </c>
      <c r="AA1346" s="44">
        <v>232.04019061955921</v>
      </c>
      <c r="AB1346" s="45">
        <v>47.253829333787309</v>
      </c>
      <c r="AC1346" s="12">
        <v>322.88755498232098</v>
      </c>
      <c r="AD1346" s="12">
        <v>12673.147172803976</v>
      </c>
      <c r="AE1346" s="12">
        <v>2096.1000475181158</v>
      </c>
      <c r="AF1346" s="12">
        <v>5480.5321821881489</v>
      </c>
      <c r="AG1346" s="44">
        <v>1128.4755203370592</v>
      </c>
      <c r="AH1346" s="45">
        <v>390.29476040551748</v>
      </c>
      <c r="AI1346" s="12">
        <v>4206.933356872938</v>
      </c>
      <c r="AJ1346" s="12">
        <v>-30.457536166959876</v>
      </c>
      <c r="AK1346" s="12">
        <v>-9.3214884537796525</v>
      </c>
      <c r="AL1346" s="12">
        <v>18.706929346552226</v>
      </c>
      <c r="AM1346" s="44">
        <v>51.29252640515972</v>
      </c>
      <c r="AN1346" s="45">
        <v>44.656631830018789</v>
      </c>
      <c r="AO1346" s="12">
        <v>89.999999863806309</v>
      </c>
      <c r="AP1346" s="12">
        <v>-2043.9116485955635</v>
      </c>
      <c r="AQ1346" s="12">
        <v>9021.1352554533969</v>
      </c>
      <c r="AR1346" s="12">
        <v>11286.498581345197</v>
      </c>
      <c r="AS1346" s="44">
        <v>16665.027937552441</v>
      </c>
      <c r="AT1346" s="45">
        <v>17402.330723362429</v>
      </c>
      <c r="AU1346" s="12">
        <v>17801.19430586242</v>
      </c>
      <c r="AV1346" s="12">
        <v>11403.766142727889</v>
      </c>
      <c r="AW1346" s="12">
        <v>17878.69420180401</v>
      </c>
      <c r="AX1346" s="12">
        <v>18202.041346906331</v>
      </c>
      <c r="AY1346" s="44">
        <v>16312.978286612037</v>
      </c>
      <c r="AZ1346" s="45">
        <v>15397.290927136135</v>
      </c>
      <c r="BA1346" s="12">
        <v>14832.746398529007</v>
      </c>
      <c r="BB1346" s="12">
        <v>8880.4055629536651</v>
      </c>
      <c r="BC1346" s="12">
        <v>11089.556382368861</v>
      </c>
      <c r="BD1346" s="12">
        <v>16477.502446742074</v>
      </c>
      <c r="BE1346" s="44">
        <v>17370.713840536569</v>
      </c>
      <c r="BF1346" s="45">
        <v>17679.959751704533</v>
      </c>
      <c r="BG1346" s="12">
        <v>17801.194315862416</v>
      </c>
      <c r="BH1346" s="12">
        <v>17827.779897772209</v>
      </c>
      <c r="BI1346" s="12">
        <v>18218.207752248174</v>
      </c>
      <c r="BJ1346" s="12">
        <v>16444.28372156811</v>
      </c>
      <c r="BK1346" s="44">
        <v>15432.373717960776</v>
      </c>
      <c r="BL1346" s="45">
        <v>15122.969723759839</v>
      </c>
      <c r="BM1346" s="12">
        <v>10625.813041656069</v>
      </c>
      <c r="BN1346" s="12">
        <v>0</v>
      </c>
      <c r="BO1346" s="12">
        <v>21.136047713180222</v>
      </c>
      <c r="BP1346" s="12">
        <v>28.02841780033188</v>
      </c>
      <c r="BQ1346" s="48">
        <v>32.58559705860749</v>
      </c>
      <c r="BR1346" s="49">
        <v>6.6358945751409291</v>
      </c>
      <c r="BS1346" s="13">
        <v>45.343368033787513</v>
      </c>
      <c r="BT1346" s="12">
        <v>212.43565885273259</v>
      </c>
      <c r="BV1346" s="14">
        <f>Таблица1[[#This Row],[Lкан_леб,мм]]</f>
        <v>58117.564341147263</v>
      </c>
      <c r="BW1346" s="50">
        <f>Таблица1[[#This Row],[угол обхв4]]+Таблица1[[#This Row],[Lдуг 3,мм]]</f>
        <v>12673.147172803976</v>
      </c>
      <c r="BX1346" s="54">
        <f>Таблица1[[#This Row],[угол обхв5]]+Таблица1[[#This Row],[Y5, мм]]</f>
        <v>58268.072939516336</v>
      </c>
      <c r="BY1346" s="14">
        <f>Таблица1[[#This Row],[угол обхв6]]+Таблица1[[#This Row],[Lдуг 4,мм]]</f>
        <v>14769.247220322091</v>
      </c>
      <c r="BZ1346" s="14">
        <f>Таблица1[[#This Row],[Т1]]+Таблица1[[#This Row],[X6, мм]]</f>
        <v>58467.661714810412</v>
      </c>
      <c r="CA1346" s="14">
        <f>Таблица1[[#This Row],[Т2]]+Таблица1[[#This Row],[Lдуг 5,мм]]</f>
        <v>20249.779402510241</v>
      </c>
      <c r="CB1346" s="14">
        <f>Таблица1[[#This Row],[Т3]]+Таблица1[[#This Row],[Y6, мм]]</f>
        <v>58699.701905429974</v>
      </c>
      <c r="CC1346" s="14">
        <f>Таблица1[[#This Row],[Т4]]+Таблица1[[#This Row],[Lдуг 6,мм]]</f>
        <v>21378.2549228473</v>
      </c>
      <c r="CD1346" s="14">
        <f>Таблица1[[#This Row],[Т5]]+Таблица1[[#This Row],[Lдуг 1,мм]]</f>
        <v>58746.95573476376</v>
      </c>
      <c r="CE1346" s="14">
        <f>Таблица1[[#This Row],[Т6]]+Таблица1[[#This Row],[Lпрям1, мм]]</f>
        <v>21768.549683252819</v>
      </c>
      <c r="CF1346" s="15">
        <f>Таблица1[[#This Row],[Т7]]+Таблица1[[#This Row],[Lдуг 2,мм]]</f>
        <v>59069.843289746081</v>
      </c>
      <c r="CG1346" s="14">
        <f>Таблица1[[#This Row],[Т8]]+Таблица1[[#This Row],[Lпрям2, мм]]</f>
        <v>25975.483040125757</v>
      </c>
      <c r="CH1346" s="14">
        <f>Таблица1[[#This Row],[Т9]]-Таблица1[[#This Row],[Т9]]</f>
        <v>0</v>
      </c>
      <c r="CI1346" s="50">
        <f>Таблица1[[#This Row],[Т9]]-Таблица1[[#This Row],[Т8]]</f>
        <v>37301.293606493258</v>
      </c>
      <c r="CJ1346" s="54">
        <f>Таблица1[[#This Row],[Т9]]-Таблица1[[#This Row],[Т7]]</f>
        <v>322.88755498232058</v>
      </c>
      <c r="CK1346" s="14">
        <f>Таблица1[[#This Row],[Т9]]-Таблица1[[#This Row],[Т6]]</f>
        <v>37691.588366898781</v>
      </c>
      <c r="CL1346" s="14">
        <f>Таблица1[[#This Row],[Т9]]-Таблица1[[#This Row],[Т5]]</f>
        <v>370.14138431610627</v>
      </c>
      <c r="CM1346" s="14">
        <f>Таблица1[[#This Row],[Т9]]-Таблица1[[#This Row],[Т4]]</f>
        <v>38820.06388723584</v>
      </c>
      <c r="CN1346" s="14">
        <f>Таблица1[[#This Row],[Т9]]-Таблица1[[#This Row],[Т3]]</f>
        <v>602.18157493566832</v>
      </c>
      <c r="CO1346" s="14">
        <f>Таблица1[[#This Row],[Т9]]-Таблица1[[#This Row],[Т2]]</f>
        <v>44300.596069423991</v>
      </c>
      <c r="CP1346" s="14">
        <f>Таблица1[[#This Row],[Т9]]-Таблица1[[#This Row],[Т1]]</f>
        <v>801.77035022974451</v>
      </c>
      <c r="CQ1346" s="14">
        <f>Таблица1[[#This Row],[Т9]]-Таблица1[[#This Row],[угол обхв6]]</f>
        <v>46396.696116942105</v>
      </c>
      <c r="CR1346" s="14">
        <f>Таблица1[[#This Row],[Т9]]-Таблица1[[#This Row],[угол обхв5]]</f>
        <v>952.27894859881781</v>
      </c>
      <c r="CS1346" s="14">
        <f>Таблица1[[#This Row],[Т9]]-Таблица1[[#This Row],[угол обхв4]]</f>
        <v>59069.843289746081</v>
      </c>
      <c r="CT1346" s="14">
        <f>Таблица1[[#This Row],[Lкан_прям, мм]]+Таблица1[[#This Row],[Lкан_дуг, мм]]+Таблица1[[#This Row],[Lкан_леб,мм]]</f>
        <v>85045.326329871838</v>
      </c>
      <c r="CU1346" s="16">
        <f>Таблица1[[#This Row],[Lкан_леб,мм]]</f>
        <v>58117.564341147263</v>
      </c>
      <c r="CV1346" s="14">
        <f>2534431-(Таблица1[[#This Row],[Т23]]+Таблица1[[#This Row],[угол обхв3]])</f>
        <v>2449173.2380112754</v>
      </c>
      <c r="CW1346" s="50">
        <f>SUM(X1346:AC1346,AD1346:AI1346)-Таблица1[[#This Row],[lподв_min, мм]]</f>
        <v>22720.82863282146</v>
      </c>
      <c r="CX1346" s="17">
        <f>CW1785-Таблица1[[#This Row],[Суммарная длина каната]]</f>
        <v>-2425813.0523400335</v>
      </c>
    </row>
    <row r="1347" spans="1:102" x14ac:dyDescent="0.25">
      <c r="A1347" s="21">
        <v>1346</v>
      </c>
      <c r="B1347" s="10">
        <v>32.721020408163263</v>
      </c>
      <c r="C1347" s="10">
        <v>139.19551020408164</v>
      </c>
      <c r="D1347" s="11">
        <v>17457.100588072746</v>
      </c>
      <c r="E1347" s="11">
        <v>15207.698106503365</v>
      </c>
      <c r="F1347" s="11">
        <v>17327.373393242859</v>
      </c>
      <c r="G1347" s="11">
        <v>15261.474076244202</v>
      </c>
      <c r="H1347" s="11">
        <v>17865.100098072748</v>
      </c>
      <c r="I1347" s="11">
        <v>10947.600886556063</v>
      </c>
      <c r="J1347" s="11">
        <v>4260.0972199473008</v>
      </c>
      <c r="K1347" s="11">
        <v>25975.483040113657</v>
      </c>
      <c r="L1347" s="11">
        <v>952.27894861092125</v>
      </c>
      <c r="M1347" s="11">
        <v>58117.564341147263</v>
      </c>
      <c r="N1347" s="11">
        <v>9087.2206165721254</v>
      </c>
      <c r="O1347" s="11">
        <v>17476.081826130077</v>
      </c>
      <c r="P1347" s="43">
        <v>11086.707471309803</v>
      </c>
      <c r="Q1347" s="11">
        <v>17895.176764632437</v>
      </c>
      <c r="R1347" s="11">
        <v>16354.330318153665</v>
      </c>
      <c r="S1347" s="11">
        <v>16382.436686691562</v>
      </c>
      <c r="T1347" s="11">
        <v>17712.649960982821</v>
      </c>
      <c r="U1347" s="11">
        <v>16075.384984360386</v>
      </c>
      <c r="V1347" s="11">
        <v>17457.100588072746</v>
      </c>
      <c r="W1347" s="11">
        <v>15207.698106503365</v>
      </c>
      <c r="X1347" s="12">
        <v>0</v>
      </c>
      <c r="Y1347" s="12">
        <v>132.5894063218324</v>
      </c>
      <c r="Z1347" s="12">
        <v>198.39477409341879</v>
      </c>
      <c r="AA1347" s="44">
        <v>232.04019061955935</v>
      </c>
      <c r="AB1347" s="45">
        <v>47.253829333788481</v>
      </c>
      <c r="AC1347" s="12">
        <v>342.00074824232206</v>
      </c>
      <c r="AD1347" s="12">
        <v>12673.147172803976</v>
      </c>
      <c r="AE1347" s="12">
        <v>2042.9361834739395</v>
      </c>
      <c r="AF1347" s="12">
        <v>5480.5321821881489</v>
      </c>
      <c r="AG1347" s="44">
        <v>1128.4755203370589</v>
      </c>
      <c r="AH1347" s="45">
        <v>390.29476040551202</v>
      </c>
      <c r="AI1347" s="12">
        <v>4260.0972209050242</v>
      </c>
      <c r="AJ1347" s="12">
        <v>-30.457536166959876</v>
      </c>
      <c r="AK1347" s="12">
        <v>-11.837895504248619</v>
      </c>
      <c r="AL1347" s="12">
        <v>16.022847713899182</v>
      </c>
      <c r="AM1347" s="44">
        <v>48.608444772506694</v>
      </c>
      <c r="AN1347" s="45">
        <v>41.972550197365599</v>
      </c>
      <c r="AO1347" s="12">
        <v>89.999999865505941</v>
      </c>
      <c r="AP1347" s="12">
        <v>-2043.9116485955635</v>
      </c>
      <c r="AQ1347" s="12">
        <v>9003.5220966221768</v>
      </c>
      <c r="AR1347" s="12">
        <v>11199.323898197283</v>
      </c>
      <c r="AS1347" s="44">
        <v>16660.415399060003</v>
      </c>
      <c r="AT1347" s="45">
        <v>17439.789966310345</v>
      </c>
      <c r="AU1347" s="12">
        <v>17865.10058807275</v>
      </c>
      <c r="AV1347" s="12">
        <v>11403.766142727889</v>
      </c>
      <c r="AW1347" s="12">
        <v>17875.404449779413</v>
      </c>
      <c r="AX1347" s="12">
        <v>18287.326659946841</v>
      </c>
      <c r="AY1347" s="44">
        <v>16652.206817074002</v>
      </c>
      <c r="AZ1347" s="45">
        <v>15772.051136418324</v>
      </c>
      <c r="BA1347" s="12">
        <v>15207.698107461089</v>
      </c>
      <c r="BB1347" s="12">
        <v>8880.4055629536651</v>
      </c>
      <c r="BC1347" s="12">
        <v>11003.008951359854</v>
      </c>
      <c r="BD1347" s="12">
        <v>16466.946745041147</v>
      </c>
      <c r="BE1347" s="44">
        <v>17406.564880076479</v>
      </c>
      <c r="BF1347" s="45">
        <v>17729.960582745221</v>
      </c>
      <c r="BG1347" s="12">
        <v>17865.100598072746</v>
      </c>
      <c r="BH1347" s="12">
        <v>17827.779897772209</v>
      </c>
      <c r="BI1347" s="12">
        <v>18294.499388281776</v>
      </c>
      <c r="BJ1347" s="12">
        <v>16774.586582005966</v>
      </c>
      <c r="BK1347" s="44">
        <v>15805.614853977944</v>
      </c>
      <c r="BL1347" s="45">
        <v>15511.031954445427</v>
      </c>
      <c r="BM1347" s="12">
        <v>10947.600886556065</v>
      </c>
      <c r="BN1347" s="12">
        <v>0</v>
      </c>
      <c r="BO1347" s="12">
        <v>18.619640662711259</v>
      </c>
      <c r="BP1347" s="12">
        <v>27.860743218147796</v>
      </c>
      <c r="BQ1347" s="48">
        <v>32.585597058607512</v>
      </c>
      <c r="BR1347" s="49">
        <v>6.6358945751410952</v>
      </c>
      <c r="BS1347" s="13">
        <v>48.027449668140349</v>
      </c>
      <c r="BT1347" s="12">
        <v>212.43565885273259</v>
      </c>
      <c r="BV1347" s="14">
        <f>Таблица1[[#This Row],[Lкан_леб,мм]]</f>
        <v>58117.564341147263</v>
      </c>
      <c r="BW1347" s="50">
        <f>Таблица1[[#This Row],[угол обхв4]]+Таблица1[[#This Row],[Lдуг 3,мм]]</f>
        <v>12673.147172803976</v>
      </c>
      <c r="BX1347" s="54">
        <f>Таблица1[[#This Row],[угол обхв5]]+Таблица1[[#This Row],[Y5, мм]]</f>
        <v>58250.153747469092</v>
      </c>
      <c r="BY1347" s="14">
        <f>Таблица1[[#This Row],[угол обхв6]]+Таблица1[[#This Row],[Lдуг 4,мм]]</f>
        <v>14716.083356277915</v>
      </c>
      <c r="BZ1347" s="14">
        <f>Таблица1[[#This Row],[Т1]]+Таблица1[[#This Row],[X6, мм]]</f>
        <v>58448.548521562509</v>
      </c>
      <c r="CA1347" s="14">
        <f>Таблица1[[#This Row],[Т2]]+Таблица1[[#This Row],[Lдуг 5,мм]]</f>
        <v>20196.615538466063</v>
      </c>
      <c r="CB1347" s="14">
        <f>Таблица1[[#This Row],[Т3]]+Таблица1[[#This Row],[Y6, мм]]</f>
        <v>58680.588712182071</v>
      </c>
      <c r="CC1347" s="14">
        <f>Таблица1[[#This Row],[Т4]]+Таблица1[[#This Row],[Lдуг 6,мм]]</f>
        <v>21325.091058803122</v>
      </c>
      <c r="CD1347" s="14">
        <f>Таблица1[[#This Row],[Т5]]+Таблица1[[#This Row],[Lдуг 1,мм]]</f>
        <v>58727.842541515856</v>
      </c>
      <c r="CE1347" s="14">
        <f>Таблица1[[#This Row],[Т6]]+Таблица1[[#This Row],[Lпрям1, мм]]</f>
        <v>21715.385819208634</v>
      </c>
      <c r="CF1347" s="15">
        <f>Таблица1[[#This Row],[Т7]]+Таблица1[[#This Row],[Lдуг 2,мм]]</f>
        <v>59069.843289758181</v>
      </c>
      <c r="CG1347" s="14">
        <f>Таблица1[[#This Row],[Т8]]+Таблица1[[#This Row],[Lпрям2, мм]]</f>
        <v>25975.483040113657</v>
      </c>
      <c r="CH1347" s="14">
        <f>Таблица1[[#This Row],[Т9]]-Таблица1[[#This Row],[Т9]]</f>
        <v>0</v>
      </c>
      <c r="CI1347" s="50">
        <f>Таблица1[[#This Row],[Т9]]-Таблица1[[#This Row],[Т8]]</f>
        <v>37354.457470549547</v>
      </c>
      <c r="CJ1347" s="54">
        <f>Таблица1[[#This Row],[Т9]]-Таблица1[[#This Row],[Т7]]</f>
        <v>342.00074824232433</v>
      </c>
      <c r="CK1347" s="14">
        <f>Таблица1[[#This Row],[Т9]]-Таблица1[[#This Row],[Т6]]</f>
        <v>37744.752230955055</v>
      </c>
      <c r="CL1347" s="14">
        <f>Таблица1[[#This Row],[Т9]]-Таблица1[[#This Row],[Т5]]</f>
        <v>389.25457757611002</v>
      </c>
      <c r="CM1347" s="14">
        <f>Таблица1[[#This Row],[Т9]]-Таблица1[[#This Row],[Т4]]</f>
        <v>38873.227751292114</v>
      </c>
      <c r="CN1347" s="14">
        <f>Таблица1[[#This Row],[Т9]]-Таблица1[[#This Row],[Т3]]</f>
        <v>621.29476819567208</v>
      </c>
      <c r="CO1347" s="14">
        <f>Таблица1[[#This Row],[Т9]]-Таблица1[[#This Row],[Т2]]</f>
        <v>44353.759933480265</v>
      </c>
      <c r="CP1347" s="14">
        <f>Таблица1[[#This Row],[Т9]]-Таблица1[[#This Row],[Т1]]</f>
        <v>819.68954228908842</v>
      </c>
      <c r="CQ1347" s="14">
        <f>Таблица1[[#This Row],[Т9]]-Таблица1[[#This Row],[угол обхв6]]</f>
        <v>46396.696116954205</v>
      </c>
      <c r="CR1347" s="14">
        <f>Таблица1[[#This Row],[Т9]]-Таблица1[[#This Row],[угол обхв5]]</f>
        <v>952.27894861091772</v>
      </c>
      <c r="CS1347" s="14">
        <f>Таблица1[[#This Row],[Т9]]-Таблица1[[#This Row],[угол обхв4]]</f>
        <v>59069.843289758181</v>
      </c>
      <c r="CT1347" s="14">
        <f>Таблица1[[#This Row],[Lкан_прям, мм]]+Таблица1[[#This Row],[Lкан_дуг, мм]]+Таблица1[[#This Row],[Lкан_леб,мм]]</f>
        <v>85045.326329871838</v>
      </c>
      <c r="CU1347" s="16">
        <f>Таблица1[[#This Row],[Lкан_леб,мм]]</f>
        <v>58117.564341147263</v>
      </c>
      <c r="CV1347" s="14">
        <f>2534431-(Таблица1[[#This Row],[Т23]]+Таблица1[[#This Row],[угол обхв3]])</f>
        <v>2449173.2380112754</v>
      </c>
      <c r="CW1347" s="50">
        <f>SUM(X1347:AC1347,AD1347:AI1347)-Таблица1[[#This Row],[lподв_min, мм]]</f>
        <v>22667.664768777278</v>
      </c>
      <c r="CX1347" s="17">
        <f>CW1786-Таблица1[[#This Row],[Суммарная длина каната]]</f>
        <v>-2425876.1448134184</v>
      </c>
    </row>
    <row r="1348" spans="1:102" x14ac:dyDescent="0.25">
      <c r="A1348" s="21">
        <v>1347</v>
      </c>
      <c r="B1348" s="10">
        <v>32.721020408163263</v>
      </c>
      <c r="C1348" s="10">
        <v>141.87959183673468</v>
      </c>
      <c r="D1348" s="11">
        <v>17503.37817312259</v>
      </c>
      <c r="E1348" s="11">
        <v>15585.231127665838</v>
      </c>
      <c r="F1348" s="11">
        <v>17371.275027807696</v>
      </c>
      <c r="G1348" s="11">
        <v>15632.873115427818</v>
      </c>
      <c r="H1348" s="11">
        <v>17911.377683122591</v>
      </c>
      <c r="I1348" s="11">
        <v>11271.753404254117</v>
      </c>
      <c r="J1348" s="11">
        <v>4313.47772341172</v>
      </c>
      <c r="K1348" s="11">
        <v>25975.483040101793</v>
      </c>
      <c r="L1348" s="11">
        <v>952.27894862277321</v>
      </c>
      <c r="M1348" s="11">
        <v>58117.564341147263</v>
      </c>
      <c r="N1348" s="11">
        <v>9087.2206165721254</v>
      </c>
      <c r="O1348" s="11">
        <v>17476.081826130077</v>
      </c>
      <c r="P1348" s="43">
        <v>11014.122114071935</v>
      </c>
      <c r="Q1348" s="11">
        <v>17971.442727686757</v>
      </c>
      <c r="R1348" s="11">
        <v>16346.805976081121</v>
      </c>
      <c r="S1348" s="11">
        <v>16707.039379120015</v>
      </c>
      <c r="T1348" s="11">
        <v>17718.014341380687</v>
      </c>
      <c r="U1348" s="11">
        <v>16463.933190526444</v>
      </c>
      <c r="V1348" s="11">
        <v>17503.37817312259</v>
      </c>
      <c r="W1348" s="11">
        <v>15585.231127665838</v>
      </c>
      <c r="X1348" s="12">
        <v>0</v>
      </c>
      <c r="Y1348" s="12">
        <v>114.22231404914021</v>
      </c>
      <c r="Z1348" s="12">
        <v>197.64867311821388</v>
      </c>
      <c r="AA1348" s="44">
        <v>232.04019061955893</v>
      </c>
      <c r="AB1348" s="45">
        <v>47.253829333788481</v>
      </c>
      <c r="AC1348" s="12">
        <v>361.11394150207167</v>
      </c>
      <c r="AD1348" s="12">
        <v>12673.147172803976</v>
      </c>
      <c r="AE1348" s="12">
        <v>1989.5556800094994</v>
      </c>
      <c r="AF1348" s="12">
        <v>5480.5321821881462</v>
      </c>
      <c r="AG1348" s="44">
        <v>1128.4755203370644</v>
      </c>
      <c r="AH1348" s="45">
        <v>390.29476040551532</v>
      </c>
      <c r="AI1348" s="12">
        <v>4313.4777243575918</v>
      </c>
      <c r="AJ1348" s="12">
        <v>-30.457536166959876</v>
      </c>
      <c r="AK1348" s="12">
        <v>-14.417201556093252</v>
      </c>
      <c r="AL1348" s="12">
        <v>13.338766081246122</v>
      </c>
      <c r="AM1348" s="44">
        <v>45.924363139853575</v>
      </c>
      <c r="AN1348" s="45">
        <v>39.288468564712481</v>
      </c>
      <c r="AO1348" s="12">
        <v>89.999999867170345</v>
      </c>
      <c r="AP1348" s="12">
        <v>-2043.9116485955635</v>
      </c>
      <c r="AQ1348" s="12">
        <v>8985.6365041666049</v>
      </c>
      <c r="AR1348" s="12">
        <v>11108.251032407978</v>
      </c>
      <c r="AS1348" s="44">
        <v>16639.922211970807</v>
      </c>
      <c r="AT1348" s="45">
        <v>17459.658494236675</v>
      </c>
      <c r="AU1348" s="12">
        <v>17911.378173122594</v>
      </c>
      <c r="AV1348" s="12">
        <v>11403.766142727889</v>
      </c>
      <c r="AW1348" s="12">
        <v>17871.233275712111</v>
      </c>
      <c r="AX1348" s="12">
        <v>18368.436111426192</v>
      </c>
      <c r="AY1348" s="44">
        <v>16990.847187782609</v>
      </c>
      <c r="AZ1348" s="45">
        <v>16148.154381474129</v>
      </c>
      <c r="BA1348" s="12">
        <v>15585.231128611711</v>
      </c>
      <c r="BB1348" s="12">
        <v>8880.4055629536651</v>
      </c>
      <c r="BC1348" s="12">
        <v>10912.538001666415</v>
      </c>
      <c r="BD1348" s="12">
        <v>16440.934894417162</v>
      </c>
      <c r="BE1348" s="44">
        <v>17424.898105491004</v>
      </c>
      <c r="BF1348" s="45">
        <v>17761.734020266606</v>
      </c>
      <c r="BG1348" s="12">
        <v>17911.37818312259</v>
      </c>
      <c r="BH1348" s="12">
        <v>17827.779897772209</v>
      </c>
      <c r="BI1348" s="12">
        <v>18366.594177268791</v>
      </c>
      <c r="BJ1348" s="12">
        <v>17104.03276285945</v>
      </c>
      <c r="BK1348" s="44">
        <v>16180.125381863849</v>
      </c>
      <c r="BL1348" s="45">
        <v>15901.009936718154</v>
      </c>
      <c r="BM1348" s="12">
        <v>11271.753404254119</v>
      </c>
      <c r="BN1348" s="12">
        <v>0</v>
      </c>
      <c r="BO1348" s="12">
        <v>16.040334610866623</v>
      </c>
      <c r="BP1348" s="12">
        <v>27.755967637339371</v>
      </c>
      <c r="BQ1348" s="48">
        <v>32.585597058607455</v>
      </c>
      <c r="BR1348" s="49">
        <v>6.6358945751410952</v>
      </c>
      <c r="BS1348" s="13">
        <v>50.711531302457857</v>
      </c>
      <c r="BT1348" s="12">
        <v>212.43565885273259</v>
      </c>
      <c r="BV1348" s="14">
        <f>Таблица1[[#This Row],[Lкан_леб,мм]]</f>
        <v>58117.564341147263</v>
      </c>
      <c r="BW1348" s="50">
        <f>Таблица1[[#This Row],[угол обхв4]]+Таблица1[[#This Row],[Lдуг 3,мм]]</f>
        <v>12673.147172803976</v>
      </c>
      <c r="BX1348" s="54">
        <f>Таблица1[[#This Row],[угол обхв5]]+Таблица1[[#This Row],[Y5, мм]]</f>
        <v>58231.786655196403</v>
      </c>
      <c r="BY1348" s="14">
        <f>Таблица1[[#This Row],[угол обхв6]]+Таблица1[[#This Row],[Lдуг 4,мм]]</f>
        <v>14662.702852813476</v>
      </c>
      <c r="BZ1348" s="14">
        <f>Таблица1[[#This Row],[Т1]]+Таблица1[[#This Row],[X6, мм]]</f>
        <v>58429.435328314619</v>
      </c>
      <c r="CA1348" s="14">
        <f>Таблица1[[#This Row],[Т2]]+Таблица1[[#This Row],[Lдуг 5,мм]]</f>
        <v>20143.23503500162</v>
      </c>
      <c r="CB1348" s="14">
        <f>Таблица1[[#This Row],[Т3]]+Таблица1[[#This Row],[Y6, мм]]</f>
        <v>58661.475518934181</v>
      </c>
      <c r="CC1348" s="14">
        <f>Таблица1[[#This Row],[Т4]]+Таблица1[[#This Row],[Lдуг 6,мм]]</f>
        <v>21271.710555338686</v>
      </c>
      <c r="CD1348" s="14">
        <f>Таблица1[[#This Row],[Т5]]+Таблица1[[#This Row],[Lдуг 1,мм]]</f>
        <v>58708.729348267967</v>
      </c>
      <c r="CE1348" s="14">
        <f>Таблица1[[#This Row],[Т6]]+Таблица1[[#This Row],[Lпрям1, мм]]</f>
        <v>21662.005315744202</v>
      </c>
      <c r="CF1348" s="15">
        <f>Таблица1[[#This Row],[Т7]]+Таблица1[[#This Row],[Lдуг 2,мм]]</f>
        <v>59069.84328977004</v>
      </c>
      <c r="CG1348" s="14">
        <f>Таблица1[[#This Row],[Т8]]+Таблица1[[#This Row],[Lпрям2, мм]]</f>
        <v>25975.483040101793</v>
      </c>
      <c r="CH1348" s="14">
        <f>Таблица1[[#This Row],[Т9]]-Таблица1[[#This Row],[Т9]]</f>
        <v>0</v>
      </c>
      <c r="CI1348" s="50">
        <f>Таблица1[[#This Row],[Т9]]-Таблица1[[#This Row],[Т8]]</f>
        <v>37407.837974025839</v>
      </c>
      <c r="CJ1348" s="54">
        <f>Таблица1[[#This Row],[Т9]]-Таблица1[[#This Row],[Т7]]</f>
        <v>361.11394150207343</v>
      </c>
      <c r="CK1348" s="14">
        <f>Таблица1[[#This Row],[Т9]]-Таблица1[[#This Row],[Т6]]</f>
        <v>37798.132734431354</v>
      </c>
      <c r="CL1348" s="14">
        <f>Таблица1[[#This Row],[Т9]]-Таблица1[[#This Row],[Т5]]</f>
        <v>408.36777083585912</v>
      </c>
      <c r="CM1348" s="14">
        <f>Таблица1[[#This Row],[Т9]]-Таблица1[[#This Row],[Т4]]</f>
        <v>38926.60825476842</v>
      </c>
      <c r="CN1348" s="14">
        <f>Таблица1[[#This Row],[Т9]]-Таблица1[[#This Row],[Т3]]</f>
        <v>640.40796145542117</v>
      </c>
      <c r="CO1348" s="14">
        <f>Таблица1[[#This Row],[Т9]]-Таблица1[[#This Row],[Т2]]</f>
        <v>44407.140436956564</v>
      </c>
      <c r="CP1348" s="14">
        <f>Таблица1[[#This Row],[Т9]]-Таблица1[[#This Row],[Т1]]</f>
        <v>838.05663457363698</v>
      </c>
      <c r="CQ1348" s="14">
        <f>Таблица1[[#This Row],[Т9]]-Таблица1[[#This Row],[угол обхв6]]</f>
        <v>46396.696116966064</v>
      </c>
      <c r="CR1348" s="14">
        <f>Таблица1[[#This Row],[Т9]]-Таблица1[[#This Row],[угол обхв5]]</f>
        <v>952.27894862277753</v>
      </c>
      <c r="CS1348" s="14">
        <f>Таблица1[[#This Row],[Т9]]-Таблица1[[#This Row],[угол обхв4]]</f>
        <v>59069.84328977004</v>
      </c>
      <c r="CT1348" s="14">
        <f>Таблица1[[#This Row],[Lкан_прям, мм]]+Таблица1[[#This Row],[Lкан_дуг, мм]]+Таблица1[[#This Row],[Lкан_леб,мм]]</f>
        <v>85045.326329871838</v>
      </c>
      <c r="CU1348" s="16">
        <f>Таблица1[[#This Row],[Lкан_леб,мм]]</f>
        <v>58117.564341147263</v>
      </c>
      <c r="CV1348" s="14">
        <f>2534431-(Таблица1[[#This Row],[Т23]]+Таблица1[[#This Row],[угол обхв3]])</f>
        <v>2449173.2380112754</v>
      </c>
      <c r="CW1348" s="50">
        <f>SUM(X1348:AC1348,AD1348:AI1348)-Таблица1[[#This Row],[lподв_min, мм]]</f>
        <v>22614.28426531285</v>
      </c>
      <c r="CX1348" s="17">
        <f>CW1787-Таблица1[[#This Row],[Суммарная длина каната]]</f>
        <v>-2425940.7445748304</v>
      </c>
    </row>
    <row r="1349" spans="1:102" x14ac:dyDescent="0.25">
      <c r="A1349" s="21">
        <v>1348</v>
      </c>
      <c r="B1349" s="10">
        <v>32.721020408163263</v>
      </c>
      <c r="C1349" s="10">
        <v>144.56367346938774</v>
      </c>
      <c r="D1349" s="11">
        <v>17531.92552094669</v>
      </c>
      <c r="E1349" s="11">
        <v>15964.517096135962</v>
      </c>
      <c r="F1349" s="11">
        <v>17397.736279554305</v>
      </c>
      <c r="G1349" s="11">
        <v>16005.92056814661</v>
      </c>
      <c r="H1349" s="11">
        <v>17939.925030946688</v>
      </c>
      <c r="I1349" s="11">
        <v>11597.546289053933</v>
      </c>
      <c r="J1349" s="11">
        <v>4366.9708070820279</v>
      </c>
      <c r="K1349" s="11">
        <v>25975.483040090214</v>
      </c>
      <c r="L1349" s="11">
        <v>952.27894863436143</v>
      </c>
      <c r="M1349" s="11">
        <v>58117.564341147263</v>
      </c>
      <c r="N1349" s="11">
        <v>9087.2206165721254</v>
      </c>
      <c r="O1349" s="11">
        <v>17476.081826130077</v>
      </c>
      <c r="P1349" s="43">
        <v>10938.044935095593</v>
      </c>
      <c r="Q1349" s="11">
        <v>18044.225926606232</v>
      </c>
      <c r="R1349" s="11">
        <v>16324.089092218595</v>
      </c>
      <c r="S1349" s="11">
        <v>17030.933600808203</v>
      </c>
      <c r="T1349" s="11">
        <v>17705.177540131073</v>
      </c>
      <c r="U1349" s="11">
        <v>16852.306337931856</v>
      </c>
      <c r="V1349" s="11">
        <v>17531.92552094669</v>
      </c>
      <c r="W1349" s="11">
        <v>15964.517096135962</v>
      </c>
      <c r="X1349" s="12">
        <v>0</v>
      </c>
      <c r="Y1349" s="12">
        <v>95.368787084598353</v>
      </c>
      <c r="Z1349" s="12">
        <v>197.38900683485875</v>
      </c>
      <c r="AA1349" s="44">
        <v>232.04019061955924</v>
      </c>
      <c r="AB1349" s="45">
        <v>47.25382933378944</v>
      </c>
      <c r="AC1349" s="12">
        <v>380.22713476155565</v>
      </c>
      <c r="AD1349" s="12">
        <v>12673.147172803976</v>
      </c>
      <c r="AE1349" s="12">
        <v>1936.062596339209</v>
      </c>
      <c r="AF1349" s="12">
        <v>5480.5321821881498</v>
      </c>
      <c r="AG1349" s="44">
        <v>1128.4755203370551</v>
      </c>
      <c r="AH1349" s="45">
        <v>390.29476040551447</v>
      </c>
      <c r="AI1349" s="12">
        <v>4366.9708080163118</v>
      </c>
      <c r="AJ1349" s="12">
        <v>-30.457536166959876</v>
      </c>
      <c r="AK1349" s="12">
        <v>-17.06481803649605</v>
      </c>
      <c r="AL1349" s="12">
        <v>10.654684448593084</v>
      </c>
      <c r="AM1349" s="44">
        <v>43.240281507200578</v>
      </c>
      <c r="AN1349" s="45">
        <v>36.604386932059349</v>
      </c>
      <c r="AO1349" s="12">
        <v>89.999999868797417</v>
      </c>
      <c r="AP1349" s="12">
        <v>-2043.9116485955635</v>
      </c>
      <c r="AQ1349" s="12">
        <v>8967.4916401265418</v>
      </c>
      <c r="AR1349" s="12">
        <v>11013.479811706524</v>
      </c>
      <c r="AS1349" s="44">
        <v>16603.593341456486</v>
      </c>
      <c r="AT1349" s="45">
        <v>17461.892712567063</v>
      </c>
      <c r="AU1349" s="12">
        <v>17939.92552094669</v>
      </c>
      <c r="AV1349" s="12">
        <v>11403.766142727889</v>
      </c>
      <c r="AW1349" s="12">
        <v>17866.118968206691</v>
      </c>
      <c r="AX1349" s="12">
        <v>18445.191734862616</v>
      </c>
      <c r="AY1349" s="44">
        <v>17328.156370221925</v>
      </c>
      <c r="AZ1349" s="45">
        <v>16524.77543453929</v>
      </c>
      <c r="BA1349" s="12">
        <v>15964.517097070247</v>
      </c>
      <c r="BB1349" s="12">
        <v>8880.4055629536651</v>
      </c>
      <c r="BC1349" s="12">
        <v>10818.315958650011</v>
      </c>
      <c r="BD1349" s="12">
        <v>16399.523968829526</v>
      </c>
      <c r="BE1349" s="44">
        <v>17425.673290893184</v>
      </c>
      <c r="BF1349" s="45">
        <v>17775.2103485107</v>
      </c>
      <c r="BG1349" s="12">
        <v>17939.925530946686</v>
      </c>
      <c r="BH1349" s="12">
        <v>17827.779897772209</v>
      </c>
      <c r="BI1349" s="12">
        <v>18434.263068682845</v>
      </c>
      <c r="BJ1349" s="12">
        <v>17431.899409064587</v>
      </c>
      <c r="BK1349" s="44">
        <v>16555.083568518134</v>
      </c>
      <c r="BL1349" s="45">
        <v>16292.047999528528</v>
      </c>
      <c r="BM1349" s="12">
        <v>11597.546289053935</v>
      </c>
      <c r="BN1349" s="12">
        <v>0</v>
      </c>
      <c r="BO1349" s="12">
        <v>13.392718130463825</v>
      </c>
      <c r="BP1349" s="12">
        <v>27.719502485089134</v>
      </c>
      <c r="BQ1349" s="48">
        <v>32.585597058607497</v>
      </c>
      <c r="BR1349" s="49">
        <v>6.6358945751412284</v>
      </c>
      <c r="BS1349" s="13">
        <v>53.395612936738075</v>
      </c>
      <c r="BT1349" s="12">
        <v>212.43565885273259</v>
      </c>
      <c r="BV1349" s="14">
        <f>Таблица1[[#This Row],[Lкан_леб,мм]]</f>
        <v>58117.564341147263</v>
      </c>
      <c r="BW1349" s="50">
        <f>Таблица1[[#This Row],[угол обхв4]]+Таблица1[[#This Row],[Lдуг 3,мм]]</f>
        <v>12673.147172803976</v>
      </c>
      <c r="BX1349" s="54">
        <f>Таблица1[[#This Row],[угол обхв5]]+Таблица1[[#This Row],[Y5, мм]]</f>
        <v>58212.93312823186</v>
      </c>
      <c r="BY1349" s="14">
        <f>Таблица1[[#This Row],[угол обхв6]]+Таблица1[[#This Row],[Lдуг 4,мм]]</f>
        <v>14609.209769143185</v>
      </c>
      <c r="BZ1349" s="14">
        <f>Таблица1[[#This Row],[Т1]]+Таблица1[[#This Row],[X6, мм]]</f>
        <v>58410.322135066715</v>
      </c>
      <c r="CA1349" s="14">
        <f>Таблица1[[#This Row],[Т2]]+Таблица1[[#This Row],[Lдуг 5,мм]]</f>
        <v>20089.741951331336</v>
      </c>
      <c r="CB1349" s="14">
        <f>Таблица1[[#This Row],[Т3]]+Таблица1[[#This Row],[Y6, мм]]</f>
        <v>58642.362325686277</v>
      </c>
      <c r="CC1349" s="14">
        <f>Таблица1[[#This Row],[Т4]]+Таблица1[[#This Row],[Lдуг 6,мм]]</f>
        <v>21218.217471668391</v>
      </c>
      <c r="CD1349" s="14">
        <f>Таблица1[[#This Row],[Т5]]+Таблица1[[#This Row],[Lдуг 1,мм]]</f>
        <v>58689.61615502007</v>
      </c>
      <c r="CE1349" s="14">
        <f>Таблица1[[#This Row],[Т6]]+Таблица1[[#This Row],[Lпрям1, мм]]</f>
        <v>21608.512232073906</v>
      </c>
      <c r="CF1349" s="15">
        <f>Таблица1[[#This Row],[Т7]]+Таблица1[[#This Row],[Lдуг 2,мм]]</f>
        <v>59069.843289781624</v>
      </c>
      <c r="CG1349" s="14">
        <f>Таблица1[[#This Row],[Т8]]+Таблица1[[#This Row],[Lпрям2, мм]]</f>
        <v>25975.483040090217</v>
      </c>
      <c r="CH1349" s="14">
        <f>Таблица1[[#This Row],[Т9]]-Таблица1[[#This Row],[Т9]]</f>
        <v>0</v>
      </c>
      <c r="CI1349" s="50">
        <f>Таблица1[[#This Row],[Т9]]-Таблица1[[#This Row],[Т8]]</f>
        <v>37461.331057707721</v>
      </c>
      <c r="CJ1349" s="54">
        <f>Таблица1[[#This Row],[Т9]]-Таблица1[[#This Row],[Т7]]</f>
        <v>380.22713476155332</v>
      </c>
      <c r="CK1349" s="14">
        <f>Таблица1[[#This Row],[Т9]]-Таблица1[[#This Row],[Т6]]</f>
        <v>37851.625818113229</v>
      </c>
      <c r="CL1349" s="14">
        <f>Таблица1[[#This Row],[Т9]]-Таблица1[[#This Row],[Т5]]</f>
        <v>427.48096409534628</v>
      </c>
      <c r="CM1349" s="14">
        <f>Таблица1[[#This Row],[Т9]]-Таблица1[[#This Row],[Т4]]</f>
        <v>38980.101338450288</v>
      </c>
      <c r="CN1349" s="14">
        <f>Таблица1[[#This Row],[Т9]]-Таблица1[[#This Row],[Т3]]</f>
        <v>659.52115471490833</v>
      </c>
      <c r="CO1349" s="14">
        <f>Таблица1[[#This Row],[Т9]]-Таблица1[[#This Row],[Т2]]</f>
        <v>44460.633520638439</v>
      </c>
      <c r="CP1349" s="14">
        <f>Таблица1[[#This Row],[Т9]]-Таблица1[[#This Row],[Т1]]</f>
        <v>856.91016154976387</v>
      </c>
      <c r="CQ1349" s="14">
        <f>Таблица1[[#This Row],[Т9]]-Таблица1[[#This Row],[угол обхв6]]</f>
        <v>46396.696116977648</v>
      </c>
      <c r="CR1349" s="14">
        <f>Таблица1[[#This Row],[Т9]]-Таблица1[[#This Row],[угол обхв5]]</f>
        <v>952.27894863436086</v>
      </c>
      <c r="CS1349" s="14">
        <f>Таблица1[[#This Row],[Т9]]-Таблица1[[#This Row],[угол обхв4]]</f>
        <v>59069.843289781624</v>
      </c>
      <c r="CT1349" s="14">
        <f>Таблица1[[#This Row],[Lкан_прям, мм]]+Таблица1[[#This Row],[Lкан_дуг, мм]]+Таблица1[[#This Row],[Lкан_леб,мм]]</f>
        <v>85045.326329871838</v>
      </c>
      <c r="CU1349" s="16">
        <f>Таблица1[[#This Row],[Lкан_леб,мм]]</f>
        <v>58117.564341147263</v>
      </c>
      <c r="CV1349" s="14">
        <f>2534431-(Таблица1[[#This Row],[Т23]]+Таблица1[[#This Row],[угол обхв3]])</f>
        <v>2449173.2380112754</v>
      </c>
      <c r="CW1349" s="50">
        <f>SUM(X1349:AC1349,AD1349:AI1349)-Таблица1[[#This Row],[lподв_min, мм]]</f>
        <v>22560.791181642551</v>
      </c>
      <c r="CX1349" s="17">
        <f>CW1788-Таблица1[[#This Row],[Суммарная длина каната]]</f>
        <v>-2426006.8311144118</v>
      </c>
    </row>
    <row r="1350" spans="1:102" x14ac:dyDescent="0.25">
      <c r="A1350" s="21">
        <v>1349</v>
      </c>
      <c r="B1350" s="10">
        <v>32.721020408163263</v>
      </c>
      <c r="C1350" s="10">
        <v>147.2477551020408</v>
      </c>
      <c r="D1350" s="11">
        <v>17542.679994318885</v>
      </c>
      <c r="E1350" s="11">
        <v>16344.723800769898</v>
      </c>
      <c r="F1350" s="11">
        <v>17406.699088468824</v>
      </c>
      <c r="G1350" s="11">
        <v>16379.797911509833</v>
      </c>
      <c r="H1350" s="11">
        <v>17950.679504318883</v>
      </c>
      <c r="I1350" s="11">
        <v>11924.260110943527</v>
      </c>
      <c r="J1350" s="11">
        <v>4420.4636898263716</v>
      </c>
      <c r="K1350" s="11">
        <v>25975.483040078914</v>
      </c>
      <c r="L1350" s="11">
        <v>952.27894864566042</v>
      </c>
      <c r="M1350" s="11">
        <v>58117.564341147263</v>
      </c>
      <c r="N1350" s="11">
        <v>9087.2206165721254</v>
      </c>
      <c r="O1350" s="11">
        <v>17476.081826130077</v>
      </c>
      <c r="P1350" s="43">
        <v>10858.642859290729</v>
      </c>
      <c r="Q1350" s="11">
        <v>18113.36666397451</v>
      </c>
      <c r="R1350" s="11">
        <v>16286.229510866882</v>
      </c>
      <c r="S1350" s="11">
        <v>17353.408678535612</v>
      </c>
      <c r="T1350" s="11">
        <v>17674.167723129736</v>
      </c>
      <c r="U1350" s="11">
        <v>17239.652276779107</v>
      </c>
      <c r="V1350" s="11">
        <v>17542.679994318885</v>
      </c>
      <c r="W1350" s="11">
        <v>16344.723800769898</v>
      </c>
      <c r="X1350" s="12">
        <v>0</v>
      </c>
      <c r="Y1350" s="12">
        <v>75.986818482274131</v>
      </c>
      <c r="Z1350" s="12">
        <v>197.65778218928583</v>
      </c>
      <c r="AA1350" s="44">
        <v>232.04019061955825</v>
      </c>
      <c r="AB1350" s="45">
        <v>47.253829333785859</v>
      </c>
      <c r="AC1350" s="12">
        <v>399.34032802075632</v>
      </c>
      <c r="AD1350" s="12">
        <v>12673.147172803976</v>
      </c>
      <c r="AE1350" s="12">
        <v>1882.5697135948546</v>
      </c>
      <c r="AF1350" s="12">
        <v>5480.5321821881462</v>
      </c>
      <c r="AG1350" s="44">
        <v>1128.4755203370653</v>
      </c>
      <c r="AH1350" s="45">
        <v>390.29476040552055</v>
      </c>
      <c r="AI1350" s="12">
        <v>4420.4636907493505</v>
      </c>
      <c r="AJ1350" s="12">
        <v>-30.457536166959876</v>
      </c>
      <c r="AK1350" s="12">
        <v>-19.786644015830003</v>
      </c>
      <c r="AL1350" s="12">
        <v>7.9706028159400244</v>
      </c>
      <c r="AM1350" s="44">
        <v>40.556199874547382</v>
      </c>
      <c r="AN1350" s="45">
        <v>33.920305299406657</v>
      </c>
      <c r="AO1350" s="12">
        <v>89.999999870385139</v>
      </c>
      <c r="AP1350" s="12">
        <v>-2043.9116485955635</v>
      </c>
      <c r="AQ1350" s="12">
        <v>8949.1050334078645</v>
      </c>
      <c r="AR1350" s="12">
        <v>10915.21817857574</v>
      </c>
      <c r="AS1350" s="44">
        <v>16551.508498588355</v>
      </c>
      <c r="AT1350" s="45">
        <v>17446.487719086443</v>
      </c>
      <c r="AU1350" s="12">
        <v>17950.679994318885</v>
      </c>
      <c r="AV1350" s="12">
        <v>11403.766142727889</v>
      </c>
      <c r="AW1350" s="12">
        <v>17859.993385850794</v>
      </c>
      <c r="AX1350" s="12">
        <v>18517.42511673574</v>
      </c>
      <c r="AY1350" s="44">
        <v>17663.394256705742</v>
      </c>
      <c r="AZ1350" s="45">
        <v>16901.0879317</v>
      </c>
      <c r="BA1350" s="12">
        <v>16344.723801692879</v>
      </c>
      <c r="BB1350" s="12">
        <v>8880.4055629536651</v>
      </c>
      <c r="BC1350" s="12">
        <v>10720.527276126468</v>
      </c>
      <c r="BD1350" s="12">
        <v>16342.80483015189</v>
      </c>
      <c r="BE1350" s="44">
        <v>17408.888735408265</v>
      </c>
      <c r="BF1350" s="45">
        <v>17770.359998362183</v>
      </c>
      <c r="BG1350" s="12">
        <v>17950.680004318881</v>
      </c>
      <c r="BH1350" s="12">
        <v>17827.779897772209</v>
      </c>
      <c r="BI1350" s="12">
        <v>18497.27822369523</v>
      </c>
      <c r="BJ1350" s="12">
        <v>17757.467131296842</v>
      </c>
      <c r="BK1350" s="44">
        <v>16929.666698608977</v>
      </c>
      <c r="BL1350" s="45">
        <v>16683.288145849005</v>
      </c>
      <c r="BM1350" s="12">
        <v>11924.260110943529</v>
      </c>
      <c r="BN1350" s="12">
        <v>0</v>
      </c>
      <c r="BO1350" s="12">
        <v>10.67089215112987</v>
      </c>
      <c r="BP1350" s="12">
        <v>27.757246831770029</v>
      </c>
      <c r="BQ1350" s="48">
        <v>32.585597058607355</v>
      </c>
      <c r="BR1350" s="49">
        <v>6.6358945751407257</v>
      </c>
      <c r="BS1350" s="13">
        <v>56.079694570978489</v>
      </c>
      <c r="BT1350" s="12">
        <v>212.43565885273259</v>
      </c>
      <c r="BV1350" s="14">
        <f>Таблица1[[#This Row],[Lкан_леб,мм]]</f>
        <v>58117.564341147263</v>
      </c>
      <c r="BW1350" s="50">
        <f>Таблица1[[#This Row],[угол обхв4]]+Таблица1[[#This Row],[Lдуг 3,мм]]</f>
        <v>12673.147172803976</v>
      </c>
      <c r="BX1350" s="54">
        <f>Таблица1[[#This Row],[угол обхв5]]+Таблица1[[#This Row],[Y5, мм]]</f>
        <v>58193.55115962954</v>
      </c>
      <c r="BY1350" s="14">
        <f>Таблица1[[#This Row],[угол обхв6]]+Таблица1[[#This Row],[Lдуг 4,мм]]</f>
        <v>14555.71688639883</v>
      </c>
      <c r="BZ1350" s="14">
        <f>Таблица1[[#This Row],[Т1]]+Таблица1[[#This Row],[X6, мм]]</f>
        <v>58391.208941818826</v>
      </c>
      <c r="CA1350" s="14">
        <f>Таблица1[[#This Row],[Т2]]+Таблица1[[#This Row],[Lдуг 5,мм]]</f>
        <v>20036.249068586978</v>
      </c>
      <c r="CB1350" s="14">
        <f>Таблица1[[#This Row],[Т3]]+Таблица1[[#This Row],[Y6, мм]]</f>
        <v>58623.249132438381</v>
      </c>
      <c r="CC1350" s="14">
        <f>Таблица1[[#This Row],[Т4]]+Таблица1[[#This Row],[Lдуг 6,мм]]</f>
        <v>21164.724588924044</v>
      </c>
      <c r="CD1350" s="14">
        <f>Таблица1[[#This Row],[Т5]]+Таблица1[[#This Row],[Lдуг 1,мм]]</f>
        <v>58670.502961772167</v>
      </c>
      <c r="CE1350" s="14">
        <f>Таблица1[[#This Row],[Т6]]+Таблица1[[#This Row],[Lпрям1, мм]]</f>
        <v>21555.019349329563</v>
      </c>
      <c r="CF1350" s="15">
        <f>Таблица1[[#This Row],[Т7]]+Таблица1[[#This Row],[Lдуг 2,мм]]</f>
        <v>59069.843289792923</v>
      </c>
      <c r="CG1350" s="14">
        <f>Таблица1[[#This Row],[Т8]]+Таблица1[[#This Row],[Lпрям2, мм]]</f>
        <v>25975.483040078914</v>
      </c>
      <c r="CH1350" s="14">
        <f>Таблица1[[#This Row],[Т9]]-Таблица1[[#This Row],[Т9]]</f>
        <v>0</v>
      </c>
      <c r="CI1350" s="50">
        <f>Таблица1[[#This Row],[Т9]]-Таблица1[[#This Row],[Т8]]</f>
        <v>37514.823940463364</v>
      </c>
      <c r="CJ1350" s="54">
        <f>Таблица1[[#This Row],[Т9]]-Таблица1[[#This Row],[Т7]]</f>
        <v>399.34032802075671</v>
      </c>
      <c r="CK1350" s="14">
        <f>Таблица1[[#This Row],[Т9]]-Таблица1[[#This Row],[Т6]]</f>
        <v>37905.118700868879</v>
      </c>
      <c r="CL1350" s="14">
        <f>Таблица1[[#This Row],[Т9]]-Таблица1[[#This Row],[Т5]]</f>
        <v>446.5941573545424</v>
      </c>
      <c r="CM1350" s="14">
        <f>Таблица1[[#This Row],[Т9]]-Таблица1[[#This Row],[Т4]]</f>
        <v>39033.594221205945</v>
      </c>
      <c r="CN1350" s="14">
        <f>Таблица1[[#This Row],[Т9]]-Таблица1[[#This Row],[Т3]]</f>
        <v>678.63434797409718</v>
      </c>
      <c r="CO1350" s="14">
        <f>Таблица1[[#This Row],[Т9]]-Таблица1[[#This Row],[Т2]]</f>
        <v>44514.126403394097</v>
      </c>
      <c r="CP1350" s="14">
        <f>Таблица1[[#This Row],[Т9]]-Таблица1[[#This Row],[Т1]]</f>
        <v>876.29213016338326</v>
      </c>
      <c r="CQ1350" s="14">
        <f>Таблица1[[#This Row],[Т9]]-Таблица1[[#This Row],[угол обхв6]]</f>
        <v>46396.696116988947</v>
      </c>
      <c r="CR1350" s="14">
        <f>Таблица1[[#This Row],[Т9]]-Таблица1[[#This Row],[угол обхв5]]</f>
        <v>952.27894864566042</v>
      </c>
      <c r="CS1350" s="14">
        <f>Таблица1[[#This Row],[Т9]]-Таблица1[[#This Row],[угол обхв4]]</f>
        <v>59069.843289792923</v>
      </c>
      <c r="CT1350" s="14">
        <f>Таблица1[[#This Row],[Lкан_прям, мм]]+Таблица1[[#This Row],[Lкан_дуг, мм]]+Таблица1[[#This Row],[Lкан_леб,мм]]</f>
        <v>85045.326329871838</v>
      </c>
      <c r="CU1350" s="16">
        <f>Таблица1[[#This Row],[Lкан_леб,мм]]</f>
        <v>58117.564341147263</v>
      </c>
      <c r="CV1350" s="14">
        <f>2534431-(Таблица1[[#This Row],[Т23]]+Таблица1[[#This Row],[угол обхв3]])</f>
        <v>2449173.2380112754</v>
      </c>
      <c r="CW1350" s="50">
        <f>SUM(X1350:AC1350,AD1350:AI1350)-Таблица1[[#This Row],[lподв_min, мм]]</f>
        <v>22507.298298898204</v>
      </c>
      <c r="CX1350" s="17">
        <f>CW1789-Таблица1[[#This Row],[Суммарная длина каната]]</f>
        <v>-2426074.3825428202</v>
      </c>
    </row>
    <row r="1351" spans="1:102" x14ac:dyDescent="0.25">
      <c r="A1351" s="21">
        <v>1350</v>
      </c>
      <c r="B1351" s="10">
        <v>32.721020408163263</v>
      </c>
      <c r="C1351" s="10">
        <v>149.93183673469386</v>
      </c>
      <c r="D1351" s="11">
        <v>17535.617996287718</v>
      </c>
      <c r="E1351" s="11">
        <v>16725.017010188523</v>
      </c>
      <c r="F1351" s="11">
        <v>17398.143788784317</v>
      </c>
      <c r="G1351" s="11">
        <v>16753.684801720345</v>
      </c>
      <c r="H1351" s="11">
        <v>17943.617506287719</v>
      </c>
      <c r="I1351" s="11">
        <v>12251.183172523983</v>
      </c>
      <c r="J1351" s="11">
        <v>4473.8338376645397</v>
      </c>
      <c r="K1351" s="11">
        <v>25975.483040067898</v>
      </c>
      <c r="L1351" s="11">
        <v>952.27894865667338</v>
      </c>
      <c r="M1351" s="11">
        <v>58117.564341147263</v>
      </c>
      <c r="N1351" s="11">
        <v>9087.2206165721254</v>
      </c>
      <c r="O1351" s="11">
        <v>17476.081826130077</v>
      </c>
      <c r="P1351" s="43">
        <v>10776.090106897011</v>
      </c>
      <c r="Q1351" s="11">
        <v>18178.713234490278</v>
      </c>
      <c r="R1351" s="11">
        <v>16233.310301709871</v>
      </c>
      <c r="S1351" s="11">
        <v>17673.757052899553</v>
      </c>
      <c r="T1351" s="11">
        <v>17625.052930635011</v>
      </c>
      <c r="U1351" s="11">
        <v>17625.121111122575</v>
      </c>
      <c r="V1351" s="11">
        <v>17535.617996287718</v>
      </c>
      <c r="W1351" s="11">
        <v>16725.017010188523</v>
      </c>
      <c r="X1351" s="12">
        <v>0</v>
      </c>
      <c r="Y1351" s="12">
        <v>56.030724340299514</v>
      </c>
      <c r="Z1351" s="12">
        <v>198.50068308336333</v>
      </c>
      <c r="AA1351" s="44">
        <v>232.04019061955913</v>
      </c>
      <c r="AB1351" s="45">
        <v>47.253829333787124</v>
      </c>
      <c r="AC1351" s="12">
        <v>418.45352127966436</v>
      </c>
      <c r="AD1351" s="12">
        <v>12673.147172803976</v>
      </c>
      <c r="AE1351" s="12">
        <v>1829.1995657566938</v>
      </c>
      <c r="AF1351" s="12">
        <v>5480.5321821881471</v>
      </c>
      <c r="AG1351" s="44">
        <v>1128.4755203370598</v>
      </c>
      <c r="AH1351" s="45">
        <v>390.29476040551464</v>
      </c>
      <c r="AI1351" s="12">
        <v>4473.8338385765082</v>
      </c>
      <c r="AJ1351" s="12">
        <v>-30.457536166959876</v>
      </c>
      <c r="AK1351" s="12">
        <v>-22.589094922449835</v>
      </c>
      <c r="AL1351" s="12">
        <v>5.2865211832869692</v>
      </c>
      <c r="AM1351" s="44">
        <v>37.872118241894455</v>
      </c>
      <c r="AN1351" s="45">
        <v>31.236223666753549</v>
      </c>
      <c r="AO1351" s="12">
        <v>89.999999871931365</v>
      </c>
      <c r="AP1351" s="12">
        <v>-2043.9116485955635</v>
      </c>
      <c r="AQ1351" s="12">
        <v>8930.4998191383183</v>
      </c>
      <c r="AR1351" s="12">
        <v>10813.681733994574</v>
      </c>
      <c r="AS1351" s="44">
        <v>16483.781965439222</v>
      </c>
      <c r="AT1351" s="45">
        <v>17413.477314695214</v>
      </c>
      <c r="AU1351" s="12">
        <v>17943.617996287721</v>
      </c>
      <c r="AV1351" s="12">
        <v>11403.766142727889</v>
      </c>
      <c r="AW1351" s="12">
        <v>17852.781430127361</v>
      </c>
      <c r="AX1351" s="12">
        <v>18584.977766011496</v>
      </c>
      <c r="AY1351" s="44">
        <v>17995.825284286395</v>
      </c>
      <c r="AZ1351" s="45">
        <v>17276.266186061028</v>
      </c>
      <c r="BA1351" s="12">
        <v>16725.017011100495</v>
      </c>
      <c r="BB1351" s="12">
        <v>8880.4055629536651</v>
      </c>
      <c r="BC1351" s="12">
        <v>10619.369309463204</v>
      </c>
      <c r="BD1351" s="12">
        <v>16270.901928807432</v>
      </c>
      <c r="BE1351" s="44">
        <v>17374.581266905658</v>
      </c>
      <c r="BF1351" s="45">
        <v>17747.193612227515</v>
      </c>
      <c r="BG1351" s="12">
        <v>17943.618006287717</v>
      </c>
      <c r="BH1351" s="12">
        <v>17827.779897772209</v>
      </c>
      <c r="BI1351" s="12">
        <v>18555.412838487562</v>
      </c>
      <c r="BJ1351" s="12">
        <v>18080.021584420774</v>
      </c>
      <c r="BK1351" s="44">
        <v>17303.052879735729</v>
      </c>
      <c r="BL1351" s="45">
        <v>17073.871935250067</v>
      </c>
      <c r="BM1351" s="12">
        <v>12251.183172523984</v>
      </c>
      <c r="BN1351" s="12">
        <v>0</v>
      </c>
      <c r="BO1351" s="12">
        <v>7.8684412445100387</v>
      </c>
      <c r="BP1351" s="12">
        <v>27.875616105736803</v>
      </c>
      <c r="BQ1351" s="48">
        <v>32.585597058607483</v>
      </c>
      <c r="BR1351" s="49">
        <v>6.6358945751409042</v>
      </c>
      <c r="BS1351" s="13">
        <v>58.763776205177813</v>
      </c>
      <c r="BT1351" s="12">
        <v>212.43565885273259</v>
      </c>
      <c r="BV1351" s="14">
        <f>Таблица1[[#This Row],[Lкан_леб,мм]]</f>
        <v>58117.564341147263</v>
      </c>
      <c r="BW1351" s="50">
        <f>Таблица1[[#This Row],[угол обхв4]]+Таблица1[[#This Row],[Lдуг 3,мм]]</f>
        <v>12673.147172803976</v>
      </c>
      <c r="BX1351" s="54">
        <f>Таблица1[[#This Row],[угол обхв5]]+Таблица1[[#This Row],[Y5, мм]]</f>
        <v>58173.595065487563</v>
      </c>
      <c r="BY1351" s="14">
        <f>Таблица1[[#This Row],[угол обхв6]]+Таблица1[[#This Row],[Lдуг 4,мм]]</f>
        <v>14502.346738560669</v>
      </c>
      <c r="BZ1351" s="14">
        <f>Таблица1[[#This Row],[Т1]]+Таблица1[[#This Row],[X6, мм]]</f>
        <v>58372.09574857093</v>
      </c>
      <c r="CA1351" s="14">
        <f>Таблица1[[#This Row],[Т2]]+Таблица1[[#This Row],[Lдуг 5,мм]]</f>
        <v>19982.878920748815</v>
      </c>
      <c r="CB1351" s="14">
        <f>Таблица1[[#This Row],[Т3]]+Таблица1[[#This Row],[Y6, мм]]</f>
        <v>58604.135939190492</v>
      </c>
      <c r="CC1351" s="14">
        <f>Таблица1[[#This Row],[Т4]]+Таблица1[[#This Row],[Lдуг 6,мм]]</f>
        <v>21111.354441085874</v>
      </c>
      <c r="CD1351" s="14">
        <f>Таблица1[[#This Row],[Т5]]+Таблица1[[#This Row],[Lдуг 1,мм]]</f>
        <v>58651.389768524277</v>
      </c>
      <c r="CE1351" s="14">
        <f>Таблица1[[#This Row],[Т6]]+Таблица1[[#This Row],[Lпрям1, мм]]</f>
        <v>21501.649201491389</v>
      </c>
      <c r="CF1351" s="15">
        <f>Таблица1[[#This Row],[Т7]]+Таблица1[[#This Row],[Lдуг 2,мм]]</f>
        <v>59069.843289803939</v>
      </c>
      <c r="CG1351" s="14">
        <f>Таблица1[[#This Row],[Т8]]+Таблица1[[#This Row],[Lпрям2, мм]]</f>
        <v>25975.483040067898</v>
      </c>
      <c r="CH1351" s="14">
        <f>Таблица1[[#This Row],[Т9]]-Таблица1[[#This Row],[Т9]]</f>
        <v>0</v>
      </c>
      <c r="CI1351" s="50">
        <f>Таблица1[[#This Row],[Т9]]-Таблица1[[#This Row],[Т8]]</f>
        <v>37568.19408831255</v>
      </c>
      <c r="CJ1351" s="54">
        <f>Таблица1[[#This Row],[Т9]]-Таблица1[[#This Row],[Т7]]</f>
        <v>418.4535212796618</v>
      </c>
      <c r="CK1351" s="14">
        <f>Таблица1[[#This Row],[Т9]]-Таблица1[[#This Row],[Т6]]</f>
        <v>37958.488848718065</v>
      </c>
      <c r="CL1351" s="14">
        <f>Таблица1[[#This Row],[Т9]]-Таблица1[[#This Row],[Т5]]</f>
        <v>465.70735061344749</v>
      </c>
      <c r="CM1351" s="14">
        <f>Таблица1[[#This Row],[Т9]]-Таблица1[[#This Row],[Т4]]</f>
        <v>39086.964369055124</v>
      </c>
      <c r="CN1351" s="14">
        <f>Таблица1[[#This Row],[Т9]]-Таблица1[[#This Row],[Т3]]</f>
        <v>697.74754123300954</v>
      </c>
      <c r="CO1351" s="14">
        <f>Таблица1[[#This Row],[Т9]]-Таблица1[[#This Row],[Т2]]</f>
        <v>44567.496551243268</v>
      </c>
      <c r="CP1351" s="14">
        <f>Таблица1[[#This Row],[Т9]]-Таблица1[[#This Row],[Т1]]</f>
        <v>896.24822431637585</v>
      </c>
      <c r="CQ1351" s="14">
        <f>Таблица1[[#This Row],[Т9]]-Таблица1[[#This Row],[угол обхв6]]</f>
        <v>46396.696116999963</v>
      </c>
      <c r="CR1351" s="14">
        <f>Таблица1[[#This Row],[Т9]]-Таблица1[[#This Row],[угол обхв5]]</f>
        <v>952.27894865667622</v>
      </c>
      <c r="CS1351" s="14">
        <f>Таблица1[[#This Row],[Т9]]-Таблица1[[#This Row],[угол обхв4]]</f>
        <v>59069.843289803939</v>
      </c>
      <c r="CT1351" s="14">
        <f>Таблица1[[#This Row],[Lкан_прям, мм]]+Таблица1[[#This Row],[Lкан_дуг, мм]]+Таблица1[[#This Row],[Lкан_леб,мм]]</f>
        <v>85045.326329871838</v>
      </c>
      <c r="CU1351" s="16">
        <f>Таблица1[[#This Row],[Lкан_леб,мм]]</f>
        <v>58117.564341147263</v>
      </c>
      <c r="CV1351" s="14">
        <f>2534431-(Таблица1[[#This Row],[Т23]]+Таблица1[[#This Row],[угол обхв3]])</f>
        <v>2449173.2380112754</v>
      </c>
      <c r="CW1351" s="50">
        <f>SUM(X1351:AC1351,AD1351:AI1351)-Таблица1[[#This Row],[lподв_min, мм]]</f>
        <v>22453.92815106003</v>
      </c>
      <c r="CX1351" s="17">
        <f>CW1790-Таблица1[[#This Row],[Суммарная длина каната]]</f>
        <v>-2426143.3755607433</v>
      </c>
    </row>
    <row r="1352" spans="1:102" x14ac:dyDescent="0.25">
      <c r="A1352" s="21">
        <v>1351</v>
      </c>
      <c r="B1352" s="10">
        <v>32.721020408163263</v>
      </c>
      <c r="C1352" s="10">
        <v>152.61591836734689</v>
      </c>
      <c r="D1352" s="11">
        <v>17510.75502195174</v>
      </c>
      <c r="E1352" s="11">
        <v>17104.562303208051</v>
      </c>
      <c r="F1352" s="11">
        <v>17372.089152130447</v>
      </c>
      <c r="G1352" s="11">
        <v>17126.760874033771</v>
      </c>
      <c r="H1352" s="11">
        <v>17918.754531951741</v>
      </c>
      <c r="I1352" s="11">
        <v>12577.614485521355</v>
      </c>
      <c r="J1352" s="11">
        <v>4526.9478176866969</v>
      </c>
      <c r="K1352" s="11">
        <v>25975.483040057206</v>
      </c>
      <c r="L1352" s="11">
        <v>952.27894866737279</v>
      </c>
      <c r="M1352" s="11">
        <v>58117.564341147263</v>
      </c>
      <c r="N1352" s="11">
        <v>9087.2206165721254</v>
      </c>
      <c r="O1352" s="11">
        <v>17476.081826130077</v>
      </c>
      <c r="P1352" s="43">
        <v>10690.567811218087</v>
      </c>
      <c r="Q1352" s="11">
        <v>18240.122257831787</v>
      </c>
      <c r="R1352" s="11">
        <v>16165.447577546984</v>
      </c>
      <c r="S1352" s="11">
        <v>17991.275830808227</v>
      </c>
      <c r="T1352" s="11">
        <v>17557.940927977117</v>
      </c>
      <c r="U1352" s="11">
        <v>18007.867063669641</v>
      </c>
      <c r="V1352" s="11">
        <v>17510.75502195174</v>
      </c>
      <c r="W1352" s="11">
        <v>17104.562303208051</v>
      </c>
      <c r="X1352" s="12">
        <v>0</v>
      </c>
      <c r="Y1352" s="12">
        <v>35.450987213333399</v>
      </c>
      <c r="Z1352" s="12">
        <v>199.96722696243239</v>
      </c>
      <c r="AA1352" s="44">
        <v>232.0401906195591</v>
      </c>
      <c r="AB1352" s="45">
        <v>47.253829333786804</v>
      </c>
      <c r="AC1352" s="12">
        <v>437.56671453826118</v>
      </c>
      <c r="AD1352" s="12">
        <v>12673.147172803976</v>
      </c>
      <c r="AE1352" s="12">
        <v>1776.0855857345407</v>
      </c>
      <c r="AF1352" s="12">
        <v>5480.5321821881462</v>
      </c>
      <c r="AG1352" s="44">
        <v>1128.4755203370594</v>
      </c>
      <c r="AH1352" s="45">
        <v>390.29476040551594</v>
      </c>
      <c r="AI1352" s="12">
        <v>4526.9478185879652</v>
      </c>
      <c r="AJ1352" s="12">
        <v>-30.457536166959876</v>
      </c>
      <c r="AK1352" s="12">
        <v>-25.479124532410239</v>
      </c>
      <c r="AL1352" s="12">
        <v>2.6024395506339166</v>
      </c>
      <c r="AM1352" s="44">
        <v>35.188036609241394</v>
      </c>
      <c r="AN1352" s="45">
        <v>28.552142034100534</v>
      </c>
      <c r="AO1352" s="12">
        <v>89.999999873433978</v>
      </c>
      <c r="AP1352" s="12">
        <v>-2043.9116485955635</v>
      </c>
      <c r="AQ1352" s="12">
        <v>8911.7062727600423</v>
      </c>
      <c r="AR1352" s="12">
        <v>10709.093264376737</v>
      </c>
      <c r="AS1352" s="44">
        <v>16400.562344331091</v>
      </c>
      <c r="AT1352" s="45">
        <v>17362.93392924494</v>
      </c>
      <c r="AU1352" s="12">
        <v>17918.755021951743</v>
      </c>
      <c r="AV1352" s="12">
        <v>11403.766142727889</v>
      </c>
      <c r="AW1352" s="12">
        <v>17844.400594476483</v>
      </c>
      <c r="AX1352" s="12">
        <v>18647.701461895569</v>
      </c>
      <c r="AY1352" s="44">
        <v>18324.720048691899</v>
      </c>
      <c r="AZ1352" s="45">
        <v>17649.486999428518</v>
      </c>
      <c r="BA1352" s="12">
        <v>17104.56230410932</v>
      </c>
      <c r="BB1352" s="12">
        <v>8880.4055629536651</v>
      </c>
      <c r="BC1352" s="12">
        <v>10515.053467406004</v>
      </c>
      <c r="BD1352" s="12">
        <v>16183.973030705636</v>
      </c>
      <c r="BE1352" s="44">
        <v>17322.82616119301</v>
      </c>
      <c r="BF1352" s="45">
        <v>17705.762020683916</v>
      </c>
      <c r="BG1352" s="12">
        <v>17918.75503195174</v>
      </c>
      <c r="BH1352" s="12">
        <v>17827.779897772209</v>
      </c>
      <c r="BI1352" s="12">
        <v>18608.441026178192</v>
      </c>
      <c r="BJ1352" s="12">
        <v>18398.855034872009</v>
      </c>
      <c r="BK1352" s="44">
        <v>17674.422845785964</v>
      </c>
      <c r="BL1352" s="45">
        <v>17462.942367449174</v>
      </c>
      <c r="BM1352" s="12">
        <v>12577.614485521357</v>
      </c>
      <c r="BN1352" s="12">
        <v>0</v>
      </c>
      <c r="BO1352" s="12">
        <v>4.9784116345496345</v>
      </c>
      <c r="BP1352" s="12">
        <v>28.08156408304416</v>
      </c>
      <c r="BQ1352" s="48">
        <v>32.585597058607476</v>
      </c>
      <c r="BR1352" s="49">
        <v>6.6358945751408598</v>
      </c>
      <c r="BS1352" s="13">
        <v>61.447857839333452</v>
      </c>
      <c r="BT1352" s="12">
        <v>212.43565885273259</v>
      </c>
      <c r="BV1352" s="14">
        <f>Таблица1[[#This Row],[Lкан_леб,мм]]</f>
        <v>58117.564341147263</v>
      </c>
      <c r="BW1352" s="50">
        <f>Таблица1[[#This Row],[угол обхв4]]+Таблица1[[#This Row],[Lдуг 3,мм]]</f>
        <v>12673.147172803976</v>
      </c>
      <c r="BX1352" s="54">
        <f>Таблица1[[#This Row],[угол обхв5]]+Таблица1[[#This Row],[Y5, мм]]</f>
        <v>58153.015328360598</v>
      </c>
      <c r="BY1352" s="14">
        <f>Таблица1[[#This Row],[угол обхв6]]+Таблица1[[#This Row],[Lдуг 4,мм]]</f>
        <v>14449.232758538517</v>
      </c>
      <c r="BZ1352" s="14">
        <f>Таблица1[[#This Row],[Т1]]+Таблица1[[#This Row],[X6, мм]]</f>
        <v>58352.982555323033</v>
      </c>
      <c r="CA1352" s="14">
        <f>Таблица1[[#This Row],[Т2]]+Таблица1[[#This Row],[Lдуг 5,мм]]</f>
        <v>19929.764940726665</v>
      </c>
      <c r="CB1352" s="14">
        <f>Таблица1[[#This Row],[Т3]]+Таблица1[[#This Row],[Y6, мм]]</f>
        <v>58585.022745942595</v>
      </c>
      <c r="CC1352" s="14">
        <f>Таблица1[[#This Row],[Т4]]+Таблица1[[#This Row],[Lдуг 6,мм]]</f>
        <v>21058.240461063724</v>
      </c>
      <c r="CD1352" s="14">
        <f>Таблица1[[#This Row],[Т5]]+Таблица1[[#This Row],[Lдуг 1,мм]]</f>
        <v>58632.276575276381</v>
      </c>
      <c r="CE1352" s="14">
        <f>Таблица1[[#This Row],[Т6]]+Таблица1[[#This Row],[Lпрям1, мм]]</f>
        <v>21448.535221469239</v>
      </c>
      <c r="CF1352" s="15">
        <f>Таблица1[[#This Row],[Т7]]+Таблица1[[#This Row],[Lдуг 2,мм]]</f>
        <v>59069.843289814642</v>
      </c>
      <c r="CG1352" s="14">
        <f>Таблица1[[#This Row],[Т8]]+Таблица1[[#This Row],[Lпрям2, мм]]</f>
        <v>25975.483040057203</v>
      </c>
      <c r="CH1352" s="14">
        <f>Таблица1[[#This Row],[Т9]]-Таблица1[[#This Row],[Т9]]</f>
        <v>0</v>
      </c>
      <c r="CI1352" s="50">
        <f>Таблица1[[#This Row],[Т9]]-Таблица1[[#This Row],[Т8]]</f>
        <v>37621.308068345403</v>
      </c>
      <c r="CJ1352" s="54">
        <f>Таблица1[[#This Row],[Т9]]-Таблица1[[#This Row],[Т7]]</f>
        <v>437.56671453826129</v>
      </c>
      <c r="CK1352" s="14">
        <f>Таблица1[[#This Row],[Т9]]-Таблица1[[#This Row],[Т6]]</f>
        <v>38011.602828750918</v>
      </c>
      <c r="CL1352" s="14">
        <f>Таблица1[[#This Row],[Т9]]-Таблица1[[#This Row],[Т5]]</f>
        <v>484.82054387204698</v>
      </c>
      <c r="CM1352" s="14">
        <f>Таблица1[[#This Row],[Т9]]-Таблица1[[#This Row],[Т4]]</f>
        <v>39140.078349087977</v>
      </c>
      <c r="CN1352" s="14">
        <f>Таблица1[[#This Row],[Т9]]-Таблица1[[#This Row],[Т3]]</f>
        <v>716.86073449160904</v>
      </c>
      <c r="CO1352" s="14">
        <f>Таблица1[[#This Row],[Т9]]-Таблица1[[#This Row],[Т2]]</f>
        <v>44620.610531276121</v>
      </c>
      <c r="CP1352" s="14">
        <f>Таблица1[[#This Row],[Т9]]-Таблица1[[#This Row],[Т1]]</f>
        <v>916.82796145404427</v>
      </c>
      <c r="CQ1352" s="14">
        <f>Таблица1[[#This Row],[Т9]]-Таблица1[[#This Row],[угол обхв6]]</f>
        <v>46396.696117010666</v>
      </c>
      <c r="CR1352" s="14">
        <f>Таблица1[[#This Row],[Т9]]-Таблица1[[#This Row],[угол обхв5]]</f>
        <v>952.27894866737915</v>
      </c>
      <c r="CS1352" s="14">
        <f>Таблица1[[#This Row],[Т9]]-Таблица1[[#This Row],[угол обхв4]]</f>
        <v>59069.843289814642</v>
      </c>
      <c r="CT1352" s="14">
        <f>Таблица1[[#This Row],[Lкан_прям, мм]]+Таблица1[[#This Row],[Lкан_дуг, мм]]+Таблица1[[#This Row],[Lкан_леб,мм]]</f>
        <v>85045.326329871838</v>
      </c>
      <c r="CU1352" s="16">
        <f>Таблица1[[#This Row],[Lкан_леб,мм]]</f>
        <v>58117.564341147263</v>
      </c>
      <c r="CV1352" s="14">
        <f>2534431-(Таблица1[[#This Row],[Т23]]+Таблица1[[#This Row],[угол обхв3]])</f>
        <v>2449173.2380112754</v>
      </c>
      <c r="CW1352" s="50">
        <f>SUM(X1352:AC1352,AD1352:AI1352)-Таблица1[[#This Row],[lподв_min, мм]]</f>
        <v>22400.814171037877</v>
      </c>
      <c r="CX1352" s="17">
        <f>CW1791-Таблица1[[#This Row],[Суммарная длина каната]]</f>
        <v>-2425798.1182948961</v>
      </c>
    </row>
    <row r="1353" spans="1:102" x14ac:dyDescent="0.25">
      <c r="A1353" s="21">
        <v>1352</v>
      </c>
      <c r="B1353" s="10">
        <v>32.721020408163263</v>
      </c>
      <c r="C1353" s="10">
        <v>155.29999999999623</v>
      </c>
      <c r="D1353" s="11">
        <v>17468.145624460973</v>
      </c>
      <c r="E1353" s="11">
        <v>17482.526899686585</v>
      </c>
      <c r="F1353" s="11">
        <v>17328.592346345744</v>
      </c>
      <c r="G1353" s="11">
        <v>17498.207542763099</v>
      </c>
      <c r="H1353" s="11">
        <v>17876.145134460974</v>
      </c>
      <c r="I1353" s="11">
        <v>12902.866861647539</v>
      </c>
      <c r="J1353" s="11">
        <v>4579.6600380390482</v>
      </c>
      <c r="K1353" s="11">
        <v>25975.483040046824</v>
      </c>
      <c r="L1353" s="11">
        <v>952.27894867774444</v>
      </c>
      <c r="M1353" s="11">
        <v>58117.564341147263</v>
      </c>
      <c r="N1353" s="11">
        <v>9087.2206165721254</v>
      </c>
      <c r="O1353" s="11">
        <v>17476.081826130077</v>
      </c>
      <c r="P1353" s="43">
        <v>10602.263621187676</v>
      </c>
      <c r="Q1353" s="11">
        <v>18297.458993255012</v>
      </c>
      <c r="R1353" s="11">
        <v>16082.790239524178</v>
      </c>
      <c r="S1353" s="11">
        <v>18305.268327734688</v>
      </c>
      <c r="T1353" s="11">
        <v>17472.97896910477</v>
      </c>
      <c r="U1353" s="11">
        <v>18387.050331544244</v>
      </c>
      <c r="V1353" s="11">
        <v>17468.145624460973</v>
      </c>
      <c r="W1353" s="11">
        <v>17482.526899686585</v>
      </c>
      <c r="X1353" s="12">
        <v>0</v>
      </c>
      <c r="Y1353" s="12">
        <v>14.194178177331148</v>
      </c>
      <c r="Z1353" s="12">
        <v>202.11084275056425</v>
      </c>
      <c r="AA1353" s="44">
        <v>232.0401906195583</v>
      </c>
      <c r="AB1353" s="45">
        <v>47.253829333785767</v>
      </c>
      <c r="AC1353" s="12">
        <v>456.67990779650495</v>
      </c>
      <c r="AD1353" s="12">
        <v>12673.147172803976</v>
      </c>
      <c r="AE1353" s="12">
        <v>1723.3733653821801</v>
      </c>
      <c r="AF1353" s="12">
        <v>5480.5321821881462</v>
      </c>
      <c r="AG1353" s="44">
        <v>1128.4755203370576</v>
      </c>
      <c r="AH1353" s="45">
        <v>390.29476040552112</v>
      </c>
      <c r="AI1353" s="12">
        <v>4579.6600389299419</v>
      </c>
      <c r="AJ1353" s="12">
        <v>-30.457536166959876</v>
      </c>
      <c r="AK1353" s="12">
        <v>-28.464235913975145</v>
      </c>
      <c r="AL1353" s="12">
        <v>-8.1642082015381368E-2</v>
      </c>
      <c r="AM1353" s="44">
        <v>32.503954976591984</v>
      </c>
      <c r="AN1353" s="45">
        <v>25.868060401451274</v>
      </c>
      <c r="AO1353" s="12">
        <v>89.999999874890761</v>
      </c>
      <c r="AP1353" s="12">
        <v>-2043.9116485955635</v>
      </c>
      <c r="AQ1353" s="12">
        <v>8892.7636921942449</v>
      </c>
      <c r="AR1353" s="12">
        <v>10601.682252743556</v>
      </c>
      <c r="AS1353" s="44">
        <v>16302.032231779222</v>
      </c>
      <c r="AT1353" s="45">
        <v>17294.968462616343</v>
      </c>
      <c r="AU1353" s="12">
        <v>17876.145624460973</v>
      </c>
      <c r="AV1353" s="12">
        <v>11403.766142727889</v>
      </c>
      <c r="AW1353" s="12">
        <v>17834.760658181112</v>
      </c>
      <c r="AX1353" s="12">
        <v>18705.458579052269</v>
      </c>
      <c r="AY1353" s="44">
        <v>18649.356904749442</v>
      </c>
      <c r="AZ1353" s="45">
        <v>18019.931468531548</v>
      </c>
      <c r="BA1353" s="12">
        <v>17482.526900577483</v>
      </c>
      <c r="BB1353" s="12">
        <v>8880.4055629536651</v>
      </c>
      <c r="BC1353" s="12">
        <v>10407.806696809796</v>
      </c>
      <c r="BD1353" s="12">
        <v>16082.208871080058</v>
      </c>
      <c r="BE1353" s="44">
        <v>17253.736976849726</v>
      </c>
      <c r="BF1353" s="45">
        <v>17646.156130949399</v>
      </c>
      <c r="BG1353" s="12">
        <v>17876.145634460972</v>
      </c>
      <c r="BH1353" s="12">
        <v>17827.779897772209</v>
      </c>
      <c r="BI1353" s="12">
        <v>18656.13782530605</v>
      </c>
      <c r="BJ1353" s="12">
        <v>18713.267913531945</v>
      </c>
      <c r="BK1353" s="44">
        <v>18042.96175452949</v>
      </c>
      <c r="BL1353" s="45">
        <v>17849.645762699281</v>
      </c>
      <c r="BM1353" s="12">
        <v>12902.866861647541</v>
      </c>
      <c r="BN1353" s="12">
        <v>0</v>
      </c>
      <c r="BO1353" s="12">
        <v>1.9933002529847308</v>
      </c>
      <c r="BP1353" s="12">
        <v>28.382593831959763</v>
      </c>
      <c r="BQ1353" s="48">
        <v>32.585597058607362</v>
      </c>
      <c r="BR1353" s="49">
        <v>6.6358945751407132</v>
      </c>
      <c r="BS1353" s="13">
        <v>64.131939473439502</v>
      </c>
      <c r="BT1353" s="12">
        <v>212.43565885273259</v>
      </c>
      <c r="BV1353" s="14">
        <f>Таблица1[[#This Row],[Lкан_леб,мм]]</f>
        <v>58117.564341147263</v>
      </c>
      <c r="BW1353" s="50">
        <f>Таблица1[[#This Row],[угол обхв4]]+Таблица1[[#This Row],[Lдуг 3,мм]]</f>
        <v>12673.147172803976</v>
      </c>
      <c r="BX1353" s="54">
        <f>Таблица1[[#This Row],[угол обхв5]]+Таблица1[[#This Row],[Y5, мм]]</f>
        <v>58131.75851932459</v>
      </c>
      <c r="BY1353" s="14">
        <f>Таблица1[[#This Row],[угол обхв6]]+Таблица1[[#This Row],[Lдуг 4,мм]]</f>
        <v>14396.520538186156</v>
      </c>
      <c r="BZ1353" s="14">
        <f>Таблица1[[#This Row],[Т1]]+Таблица1[[#This Row],[X6, мм]]</f>
        <v>58333.869362075158</v>
      </c>
      <c r="CA1353" s="14">
        <f>Таблица1[[#This Row],[Т2]]+Таблица1[[#This Row],[Lдуг 5,мм]]</f>
        <v>19877.052720374304</v>
      </c>
      <c r="CB1353" s="14">
        <f>Таблица1[[#This Row],[Т3]]+Таблица1[[#This Row],[Y6, мм]]</f>
        <v>58565.909552694713</v>
      </c>
      <c r="CC1353" s="14">
        <f>Таблица1[[#This Row],[Т4]]+Таблица1[[#This Row],[Lдуг 6,мм]]</f>
        <v>21005.528240711363</v>
      </c>
      <c r="CD1353" s="14">
        <f>Таблица1[[#This Row],[Т5]]+Таблица1[[#This Row],[Lдуг 1,мм]]</f>
        <v>58613.163382028499</v>
      </c>
      <c r="CE1353" s="14">
        <f>Таблица1[[#This Row],[Т6]]+Таблица1[[#This Row],[Lпрям1, мм]]</f>
        <v>21395.823001116885</v>
      </c>
      <c r="CF1353" s="15">
        <f>Таблица1[[#This Row],[Т7]]+Таблица1[[#This Row],[Lдуг 2,мм]]</f>
        <v>59069.843289825003</v>
      </c>
      <c r="CG1353" s="14">
        <f>Таблица1[[#This Row],[Т8]]+Таблица1[[#This Row],[Lпрям2, мм]]</f>
        <v>25975.483040046827</v>
      </c>
      <c r="CH1353" s="14">
        <f>Таблица1[[#This Row],[Т9]]-Таблица1[[#This Row],[Т9]]</f>
        <v>0</v>
      </c>
      <c r="CI1353" s="50">
        <f>Таблица1[[#This Row],[Т9]]-Таблица1[[#This Row],[Т8]]</f>
        <v>37674.020288708118</v>
      </c>
      <c r="CJ1353" s="54">
        <f>Таблица1[[#This Row],[Т9]]-Таблица1[[#This Row],[Т7]]</f>
        <v>456.67990779650427</v>
      </c>
      <c r="CK1353" s="14">
        <f>Таблица1[[#This Row],[Т9]]-Таблица1[[#This Row],[Т6]]</f>
        <v>38064.31504911364</v>
      </c>
      <c r="CL1353" s="14">
        <f>Таблица1[[#This Row],[Т9]]-Таблица1[[#This Row],[Т5]]</f>
        <v>503.93373713028996</v>
      </c>
      <c r="CM1353" s="14">
        <f>Таблица1[[#This Row],[Т9]]-Таблица1[[#This Row],[Т4]]</f>
        <v>39192.790569450699</v>
      </c>
      <c r="CN1353" s="14">
        <f>Таблица1[[#This Row],[Т9]]-Таблица1[[#This Row],[Т3]]</f>
        <v>735.97392774984473</v>
      </c>
      <c r="CO1353" s="14">
        <f>Таблица1[[#This Row],[Т9]]-Таблица1[[#This Row],[Т2]]</f>
        <v>44673.322751638843</v>
      </c>
      <c r="CP1353" s="14">
        <f>Таблица1[[#This Row],[Т9]]-Таблица1[[#This Row],[Т1]]</f>
        <v>938.08477050041256</v>
      </c>
      <c r="CQ1353" s="14">
        <f>Таблица1[[#This Row],[Т9]]-Таблица1[[#This Row],[угол обхв6]]</f>
        <v>46396.696117021027</v>
      </c>
      <c r="CR1353" s="14">
        <f>Таблица1[[#This Row],[Т9]]-Таблица1[[#This Row],[угол обхв5]]</f>
        <v>952.27894867774012</v>
      </c>
      <c r="CS1353" s="14">
        <f>Таблица1[[#This Row],[Т9]]-Таблица1[[#This Row],[угол обхв4]]</f>
        <v>59069.843289825003</v>
      </c>
      <c r="CT1353" s="14">
        <f>Таблица1[[#This Row],[Lкан_прям, мм]]+Таблица1[[#This Row],[Lкан_дуг, мм]]+Таблица1[[#This Row],[Lкан_леб,мм]]</f>
        <v>85045.326329871838</v>
      </c>
      <c r="CU1353" s="16">
        <f>Таблица1[[#This Row],[Lкан_леб,мм]]</f>
        <v>58117.564341147263</v>
      </c>
      <c r="CV1353" s="14">
        <f>2534431-(Таблица1[[#This Row],[Т23]]+Таблица1[[#This Row],[угол обхв3]])</f>
        <v>2449173.2380112754</v>
      </c>
      <c r="CW1353" s="50">
        <f>SUM(X1353:AC1353,AD1353:AI1353)-Таблица1[[#This Row],[lподв_min, мм]]</f>
        <v>22348.101950685519</v>
      </c>
      <c r="CX1353" s="17">
        <f>CW1792-Таблица1[[#This Row],[Суммарная длина каната]]</f>
        <v>-2425831.6923889378</v>
      </c>
    </row>
    <row r="1354" spans="1:102" x14ac:dyDescent="0.25">
      <c r="A1354" s="21">
        <v>1353</v>
      </c>
      <c r="B1354" s="10">
        <v>34.14367346938775</v>
      </c>
      <c r="C1354" s="10">
        <v>23.78</v>
      </c>
      <c r="D1354" s="11">
        <v>5616.5190661248089</v>
      </c>
      <c r="E1354" s="11">
        <v>9168.1084717620342</v>
      </c>
      <c r="F1354" s="11">
        <v>5029.5954064579601</v>
      </c>
      <c r="G1354" s="11">
        <v>9851.0503563490565</v>
      </c>
      <c r="H1354" s="11">
        <v>5208.5185761248085</v>
      </c>
      <c r="I1354" s="11">
        <v>6765.3310485172342</v>
      </c>
      <c r="J1354" s="11">
        <v>2402.7774232447996</v>
      </c>
      <c r="K1354" s="11">
        <v>25036.325829766978</v>
      </c>
      <c r="L1354" s="11">
        <v>1900.9205945519982</v>
      </c>
      <c r="M1354" s="11">
        <v>58108.079905552855</v>
      </c>
      <c r="N1354" s="11">
        <v>8907.0006608033491</v>
      </c>
      <c r="O1354" s="11">
        <v>17699.49138193734</v>
      </c>
      <c r="P1354" s="43">
        <v>9973.3328095163815</v>
      </c>
      <c r="Q1354" s="11">
        <v>14481.575325464455</v>
      </c>
      <c r="R1354" s="11">
        <v>6449.3639919558909</v>
      </c>
      <c r="S1354" s="11">
        <v>10284.209869269187</v>
      </c>
      <c r="T1354" s="11">
        <v>5616.5190661248089</v>
      </c>
      <c r="U1354" s="11">
        <v>9168.1084717620342</v>
      </c>
      <c r="V1354" s="11">
        <v>4927.7158582597312</v>
      </c>
      <c r="W1354" s="11">
        <v>9754.3986224850178</v>
      </c>
      <c r="X1354" s="12">
        <v>0</v>
      </c>
      <c r="Y1354" s="12">
        <v>736.38691935858014</v>
      </c>
      <c r="Z1354" s="12">
        <v>415.50372493553829</v>
      </c>
      <c r="AA1354" s="44">
        <v>232.04019061955887</v>
      </c>
      <c r="AB1354" s="45">
        <v>516.98975963832106</v>
      </c>
      <c r="AC1354" s="12">
        <v>0</v>
      </c>
      <c r="AD1354" s="12">
        <v>12634.548375632161</v>
      </c>
      <c r="AE1354" s="12">
        <v>3389.9923300628498</v>
      </c>
      <c r="AF1354" s="12">
        <v>5480.532182188148</v>
      </c>
      <c r="AG1354" s="44">
        <v>1128.4755203370601</v>
      </c>
      <c r="AH1354" s="45">
        <v>2402.7774215467621</v>
      </c>
      <c r="AI1354" s="12">
        <v>0</v>
      </c>
      <c r="AJ1354" s="12">
        <v>-31.745256855641056</v>
      </c>
      <c r="AK1354" s="12">
        <v>71.666171006827426</v>
      </c>
      <c r="AL1354" s="12">
        <v>130.01570485675634</v>
      </c>
      <c r="AM1354" s="44">
        <v>162.60130191536379</v>
      </c>
      <c r="AN1354" s="45">
        <v>89.999999761543535</v>
      </c>
      <c r="AO1354" s="12">
        <v>0</v>
      </c>
      <c r="AP1354" s="12">
        <v>-2052.0325682789503</v>
      </c>
      <c r="AQ1354" s="12">
        <v>9294.2905491602942</v>
      </c>
      <c r="AR1354" s="12">
        <v>10285.80704544796</v>
      </c>
      <c r="AS1354" s="44">
        <v>6571.3637885310891</v>
      </c>
      <c r="AT1354" s="45">
        <v>5208.5190661248089</v>
      </c>
      <c r="AU1354" s="12">
        <v>0</v>
      </c>
      <c r="AV1354" s="12">
        <v>11398.867020807782</v>
      </c>
      <c r="AW1354" s="12">
        <v>17827.828992856608</v>
      </c>
      <c r="AX1354" s="12">
        <v>14219.232321214338</v>
      </c>
      <c r="AY1354" s="44">
        <v>9894.8770429680753</v>
      </c>
      <c r="AZ1354" s="45">
        <v>9168.1084700639985</v>
      </c>
      <c r="BA1354" s="12">
        <v>0</v>
      </c>
      <c r="BB1354" s="12">
        <v>8692.334101898583</v>
      </c>
      <c r="BC1354" s="12">
        <v>10360.622697873327</v>
      </c>
      <c r="BD1354" s="12">
        <v>6761.8382278874697</v>
      </c>
      <c r="BE1354" s="44">
        <v>5494.5192695496107</v>
      </c>
      <c r="BF1354" s="45">
        <v>5208.5190761248086</v>
      </c>
      <c r="BG1354" s="12">
        <v>0</v>
      </c>
      <c r="BH1354" s="12">
        <v>18046.452861770453</v>
      </c>
      <c r="BI1354" s="12">
        <v>14609.912936383726</v>
      </c>
      <c r="BJ1354" s="12">
        <v>10021.86686501907</v>
      </c>
      <c r="BK1354" s="44">
        <v>9557.4412980631441</v>
      </c>
      <c r="BL1354" s="45">
        <v>6765.331048517236</v>
      </c>
      <c r="BM1354" s="12">
        <v>0</v>
      </c>
      <c r="BN1354" s="12">
        <v>0</v>
      </c>
      <c r="BO1354" s="12">
        <v>103.41142786246847</v>
      </c>
      <c r="BP1354" s="12">
        <v>58.349533849928932</v>
      </c>
      <c r="BQ1354" s="48">
        <v>32.585597058607448</v>
      </c>
      <c r="BR1354" s="49">
        <v>72.601302153820271</v>
      </c>
      <c r="BS1354" s="13">
        <v>0</v>
      </c>
      <c r="BT1354" s="12">
        <v>221.92009444714452</v>
      </c>
      <c r="BV1354" s="14">
        <f>Таблица1[[#This Row],[Lкан_леб,мм]]</f>
        <v>58108.079905552855</v>
      </c>
      <c r="BW1354" s="50">
        <f>Таблица1[[#This Row],[угол обхв4]]+Таблица1[[#This Row],[Lдуг 3,мм]]</f>
        <v>12634.548375632161</v>
      </c>
      <c r="BX1354" s="54">
        <f>Таблица1[[#This Row],[угол обхв5]]+Таблица1[[#This Row],[Y5, мм]]</f>
        <v>58844.466824911433</v>
      </c>
      <c r="BY1354" s="14">
        <f>Таблица1[[#This Row],[угол обхв6]]+Таблица1[[#This Row],[Lдуг 4,мм]]</f>
        <v>16024.54070569501</v>
      </c>
      <c r="BZ1354" s="14">
        <f>Таблица1[[#This Row],[Т1]]+Таблица1[[#This Row],[X6, мм]]</f>
        <v>59259.97054984697</v>
      </c>
      <c r="CA1354" s="14">
        <f>Таблица1[[#This Row],[Т2]]+Таблица1[[#This Row],[Lдуг 5,мм]]</f>
        <v>21505.072887883158</v>
      </c>
      <c r="CB1354" s="14">
        <f>Таблица1[[#This Row],[Т3]]+Таблица1[[#This Row],[Y6, мм]]</f>
        <v>59492.010740466532</v>
      </c>
      <c r="CC1354" s="14">
        <f>Таблица1[[#This Row],[Т4]]+Таблица1[[#This Row],[Lдуг 6,мм]]</f>
        <v>22633.548408220217</v>
      </c>
      <c r="CD1354" s="14">
        <f>Таблица1[[#This Row],[Т5]]+Таблица1[[#This Row],[Lдуг 1,мм]]</f>
        <v>60009.000500104856</v>
      </c>
      <c r="CE1354" s="14">
        <f>Таблица1[[#This Row],[Т6]]+Таблица1[[#This Row],[Lпрям1, мм]]</f>
        <v>25036.325829766978</v>
      </c>
      <c r="CF1354" s="15">
        <f>Таблица1[[#This Row],[Т7]]+Таблица1[[#This Row],[Lдуг 2,мм]]</f>
        <v>60009.000500104856</v>
      </c>
      <c r="CG1354" s="14">
        <f>Таблица1[[#This Row],[Т8]]+Таблица1[[#This Row],[Lпрям2, мм]]</f>
        <v>25036.325829766978</v>
      </c>
      <c r="CH1354" s="14">
        <f>Таблица1[[#This Row],[Т9]]-Таблица1[[#This Row],[Т9]]</f>
        <v>0</v>
      </c>
      <c r="CI1354" s="50">
        <f>Таблица1[[#This Row],[Т9]]-Таблица1[[#This Row],[Т8]]</f>
        <v>34972.674670337874</v>
      </c>
      <c r="CJ1354" s="54">
        <f>Таблица1[[#This Row],[Т9]]-Таблица1[[#This Row],[Т7]]</f>
        <v>0</v>
      </c>
      <c r="CK1354" s="14">
        <f>Таблица1[[#This Row],[Т9]]-Таблица1[[#This Row],[Т6]]</f>
        <v>37375.452091884639</v>
      </c>
      <c r="CL1354" s="14">
        <f>Таблица1[[#This Row],[Т9]]-Таблица1[[#This Row],[Т5]]</f>
        <v>516.98975963832345</v>
      </c>
      <c r="CM1354" s="14">
        <f>Таблица1[[#This Row],[Т9]]-Таблица1[[#This Row],[Т4]]</f>
        <v>38503.927612221698</v>
      </c>
      <c r="CN1354" s="14">
        <f>Таблица1[[#This Row],[Т9]]-Таблица1[[#This Row],[Т3]]</f>
        <v>749.0299502578855</v>
      </c>
      <c r="CO1354" s="14">
        <f>Таблица1[[#This Row],[Т9]]-Таблица1[[#This Row],[Т2]]</f>
        <v>43984.45979440985</v>
      </c>
      <c r="CP1354" s="14">
        <f>Таблица1[[#This Row],[Т9]]-Таблица1[[#This Row],[Т1]]</f>
        <v>1164.5336751934228</v>
      </c>
      <c r="CQ1354" s="14">
        <f>Таблица1[[#This Row],[Т9]]-Таблица1[[#This Row],[угол обхв6]]</f>
        <v>47374.452124472693</v>
      </c>
      <c r="CR1354" s="14">
        <f>Таблица1[[#This Row],[Т9]]-Таблица1[[#This Row],[угол обхв5]]</f>
        <v>1900.9205945520007</v>
      </c>
      <c r="CS1354" s="14">
        <f>Таблица1[[#This Row],[Т9]]-Таблица1[[#This Row],[угол обхв4]]</f>
        <v>60009.000500104856</v>
      </c>
      <c r="CT1354" s="14">
        <f>Таблица1[[#This Row],[Lкан_прям, мм]]+Таблица1[[#This Row],[Lкан_дуг, мм]]+Таблица1[[#This Row],[Lкан_леб,мм]]</f>
        <v>85045.326329871838</v>
      </c>
      <c r="CU1354" s="16">
        <f>Таблица1[[#This Row],[Lкан_леб,мм]]</f>
        <v>58108.079905552855</v>
      </c>
      <c r="CV1354" s="14">
        <f>2534431-(Таблица1[[#This Row],[Т23]]+Таблица1[[#This Row],[угол обхв3]])</f>
        <v>2449163.7535756812</v>
      </c>
      <c r="CW1354" s="50">
        <f>SUM(X1354:AC1354,AD1354:AI1354)-Таблица1[[#This Row],[lподв_min, мм]]</f>
        <v>24534.46900107418</v>
      </c>
      <c r="CX1354" s="17">
        <f>CW1793-Таблица1[[#This Row],[Суммарная длина каната]]</f>
        <v>-2425857.1449067434</v>
      </c>
    </row>
    <row r="1355" spans="1:102" x14ac:dyDescent="0.25">
      <c r="A1355" s="21">
        <v>1354</v>
      </c>
      <c r="B1355" s="10">
        <v>34.14367346938775</v>
      </c>
      <c r="C1355" s="10">
        <v>26.464081632653066</v>
      </c>
      <c r="D1355" s="11">
        <v>5969.3139349412022</v>
      </c>
      <c r="E1355" s="11">
        <v>9005.215053758915</v>
      </c>
      <c r="F1355" s="11">
        <v>5351.0527378995148</v>
      </c>
      <c r="G1355" s="11">
        <v>9659.9226925050807</v>
      </c>
      <c r="H1355" s="11">
        <v>5561.3134449412019</v>
      </c>
      <c r="I1355" s="11">
        <v>6563.5367419886143</v>
      </c>
      <c r="J1355" s="11">
        <v>2441.6783117703008</v>
      </c>
      <c r="K1355" s="11">
        <v>25074.552216289834</v>
      </c>
      <c r="L1355" s="11">
        <v>1862.6942080291503</v>
      </c>
      <c r="M1355" s="11">
        <v>58108.079905552855</v>
      </c>
      <c r="N1355" s="11">
        <v>8907.0006608033491</v>
      </c>
      <c r="O1355" s="11">
        <v>17699.49138193734</v>
      </c>
      <c r="P1355" s="43">
        <v>10072.523957946831</v>
      </c>
      <c r="Q1355" s="11">
        <v>14516.877553142034</v>
      </c>
      <c r="R1355" s="11">
        <v>6748.979332963353</v>
      </c>
      <c r="S1355" s="11">
        <v>10159.09323932573</v>
      </c>
      <c r="T1355" s="11">
        <v>5969.3139349412022</v>
      </c>
      <c r="U1355" s="11">
        <v>9005.215053758915</v>
      </c>
      <c r="V1355" s="11">
        <v>5253.811056540153</v>
      </c>
      <c r="W1355" s="11">
        <v>9558.6060827789133</v>
      </c>
      <c r="X1355" s="12">
        <v>0</v>
      </c>
      <c r="Y1355" s="12">
        <v>723.71379714284944</v>
      </c>
      <c r="Z1355" s="12">
        <v>409.06365390337169</v>
      </c>
      <c r="AA1355" s="44">
        <v>232.0401906195587</v>
      </c>
      <c r="AB1355" s="45">
        <v>497.87656636337033</v>
      </c>
      <c r="AC1355" s="12">
        <v>0</v>
      </c>
      <c r="AD1355" s="12">
        <v>12634.548375632161</v>
      </c>
      <c r="AE1355" s="12">
        <v>3389.3178280331454</v>
      </c>
      <c r="AF1355" s="12">
        <v>5480.5321821881507</v>
      </c>
      <c r="AG1355" s="44">
        <v>1128.4755203370617</v>
      </c>
      <c r="AH1355" s="45">
        <v>2441.6783100993175</v>
      </c>
      <c r="AI1355" s="12">
        <v>0</v>
      </c>
      <c r="AJ1355" s="12">
        <v>-31.745256855641056</v>
      </c>
      <c r="AK1355" s="12">
        <v>69.886473908261607</v>
      </c>
      <c r="AL1355" s="12">
        <v>127.33162322410328</v>
      </c>
      <c r="AM1355" s="44">
        <v>159.9172202827107</v>
      </c>
      <c r="AN1355" s="45">
        <v>89.999999765342636</v>
      </c>
      <c r="AO1355" s="12">
        <v>0</v>
      </c>
      <c r="AP1355" s="12">
        <v>-2052.0325682789503</v>
      </c>
      <c r="AQ1355" s="12">
        <v>9290.1180041839252</v>
      </c>
      <c r="AR1355" s="12">
        <v>10396.940627885475</v>
      </c>
      <c r="AS1355" s="44">
        <v>6889.0773259121052</v>
      </c>
      <c r="AT1355" s="45">
        <v>5561.3139349412022</v>
      </c>
      <c r="AU1355" s="12">
        <v>0</v>
      </c>
      <c r="AV1355" s="12">
        <v>11398.867020807782</v>
      </c>
      <c r="AW1355" s="12">
        <v>17839.794985600998</v>
      </c>
      <c r="AX1355" s="12">
        <v>14269.455193065342</v>
      </c>
      <c r="AY1355" s="44">
        <v>9775.9006606244566</v>
      </c>
      <c r="AZ1355" s="45">
        <v>9005.2150520879331</v>
      </c>
      <c r="BA1355" s="12">
        <v>0</v>
      </c>
      <c r="BB1355" s="12">
        <v>8692.334101898583</v>
      </c>
      <c r="BC1355" s="12">
        <v>10455.641301327407</v>
      </c>
      <c r="BD1355" s="12">
        <v>7073.3960029019972</v>
      </c>
      <c r="BE1355" s="44">
        <v>5829.2159419924501</v>
      </c>
      <c r="BF1355" s="45">
        <v>5561.313944941202</v>
      </c>
      <c r="BG1355" s="12">
        <v>0</v>
      </c>
      <c r="BH1355" s="12">
        <v>18046.452861770453</v>
      </c>
      <c r="BI1355" s="12">
        <v>14657.181156805695</v>
      </c>
      <c r="BJ1355" s="12">
        <v>9911.6708792490372</v>
      </c>
      <c r="BK1355" s="44">
        <v>9388.4076324601883</v>
      </c>
      <c r="BL1355" s="45">
        <v>6563.5367419886161</v>
      </c>
      <c r="BM1355" s="12">
        <v>0</v>
      </c>
      <c r="BN1355" s="12">
        <v>0</v>
      </c>
      <c r="BO1355" s="12">
        <v>101.63173076390267</v>
      </c>
      <c r="BP1355" s="12">
        <v>57.445149315841668</v>
      </c>
      <c r="BQ1355" s="48">
        <v>32.585597058607419</v>
      </c>
      <c r="BR1355" s="49">
        <v>69.917220517368051</v>
      </c>
      <c r="BS1355" s="13">
        <v>0</v>
      </c>
      <c r="BT1355" s="12">
        <v>221.92009444714452</v>
      </c>
      <c r="BV1355" s="14">
        <f>Таблица1[[#This Row],[Lкан_леб,мм]]</f>
        <v>58108.079905552855</v>
      </c>
      <c r="BW1355" s="50">
        <f>Таблица1[[#This Row],[угол обхв4]]+Таблица1[[#This Row],[Lдуг 3,мм]]</f>
        <v>12634.548375632161</v>
      </c>
      <c r="BX1355" s="54">
        <f>Таблица1[[#This Row],[угол обхв5]]+Таблица1[[#This Row],[Y5, мм]]</f>
        <v>58831.793702695708</v>
      </c>
      <c r="BY1355" s="14">
        <f>Таблица1[[#This Row],[угол обхв6]]+Таблица1[[#This Row],[Lдуг 4,мм]]</f>
        <v>16023.866203665306</v>
      </c>
      <c r="BZ1355" s="14">
        <f>Таблица1[[#This Row],[Т1]]+Таблица1[[#This Row],[X6, мм]]</f>
        <v>59240.857356599081</v>
      </c>
      <c r="CA1355" s="14">
        <f>Таблица1[[#This Row],[Т2]]+Таблица1[[#This Row],[Lдуг 5,мм]]</f>
        <v>21504.398385853456</v>
      </c>
      <c r="CB1355" s="14">
        <f>Таблица1[[#This Row],[Т3]]+Таблица1[[#This Row],[Y6, мм]]</f>
        <v>59472.897547218643</v>
      </c>
      <c r="CC1355" s="14">
        <f>Таблица1[[#This Row],[Т4]]+Таблица1[[#This Row],[Lдуг 6,мм]]</f>
        <v>22632.873906190518</v>
      </c>
      <c r="CD1355" s="14">
        <f>Таблица1[[#This Row],[Т5]]+Таблица1[[#This Row],[Lдуг 1,мм]]</f>
        <v>59970.774113582011</v>
      </c>
      <c r="CE1355" s="14">
        <f>Таблица1[[#This Row],[Т6]]+Таблица1[[#This Row],[Lпрям1, мм]]</f>
        <v>25074.552216289834</v>
      </c>
      <c r="CF1355" s="15">
        <f>Таблица1[[#This Row],[Т7]]+Таблица1[[#This Row],[Lдуг 2,мм]]</f>
        <v>59970.774113582011</v>
      </c>
      <c r="CG1355" s="14">
        <f>Таблица1[[#This Row],[Т8]]+Таблица1[[#This Row],[Lпрям2, мм]]</f>
        <v>25074.552216289834</v>
      </c>
      <c r="CH1355" s="14">
        <f>Таблица1[[#This Row],[Т9]]-Таблица1[[#This Row],[Т9]]</f>
        <v>0</v>
      </c>
      <c r="CI1355" s="50">
        <f>Таблица1[[#This Row],[Т9]]-Таблица1[[#This Row],[Т8]]</f>
        <v>34896.221897292176</v>
      </c>
      <c r="CJ1355" s="54">
        <f>Таблица1[[#This Row],[Т9]]-Таблица1[[#This Row],[Т7]]</f>
        <v>0</v>
      </c>
      <c r="CK1355" s="14">
        <f>Таблица1[[#This Row],[Т9]]-Таблица1[[#This Row],[Т6]]</f>
        <v>37337.900207391489</v>
      </c>
      <c r="CL1355" s="14">
        <f>Таблица1[[#This Row],[Т9]]-Таблица1[[#This Row],[Т5]]</f>
        <v>497.8765663633676</v>
      </c>
      <c r="CM1355" s="14">
        <f>Таблица1[[#This Row],[Т9]]-Таблица1[[#This Row],[Т4]]</f>
        <v>38466.375727728555</v>
      </c>
      <c r="CN1355" s="14">
        <f>Таблица1[[#This Row],[Т9]]-Таблица1[[#This Row],[Т3]]</f>
        <v>729.91675698292966</v>
      </c>
      <c r="CO1355" s="14">
        <f>Таблица1[[#This Row],[Т9]]-Таблица1[[#This Row],[Т2]]</f>
        <v>43946.907909916707</v>
      </c>
      <c r="CP1355" s="14">
        <f>Таблица1[[#This Row],[Т9]]-Таблица1[[#This Row],[Т1]]</f>
        <v>1138.9804108863027</v>
      </c>
      <c r="CQ1355" s="14">
        <f>Таблица1[[#This Row],[Т9]]-Таблица1[[#This Row],[угол обхв6]]</f>
        <v>47336.225737949848</v>
      </c>
      <c r="CR1355" s="14">
        <f>Таблица1[[#This Row],[Т9]]-Таблица1[[#This Row],[угол обхв5]]</f>
        <v>1862.6942080291556</v>
      </c>
      <c r="CS1355" s="14">
        <f>Таблица1[[#This Row],[Т9]]-Таблица1[[#This Row],[угол обхв4]]</f>
        <v>59970.774113582011</v>
      </c>
      <c r="CT1355" s="14">
        <f>Таблица1[[#This Row],[Lкан_прям, мм]]+Таблица1[[#This Row],[Lкан_дуг, мм]]+Таблица1[[#This Row],[Lкан_леб,мм]]</f>
        <v>85045.326329871838</v>
      </c>
      <c r="CU1355" s="16">
        <f>Таблица1[[#This Row],[Lкан_леб,мм]]</f>
        <v>58108.079905552855</v>
      </c>
      <c r="CV1355" s="14">
        <f>2534431-(Таблица1[[#This Row],[Т23]]+Таблица1[[#This Row],[угол обхв3]])</f>
        <v>2449163.7535756812</v>
      </c>
      <c r="CW1355" s="50">
        <f>SUM(X1355:AC1355,AD1355:AI1355)-Таблица1[[#This Row],[lподв_min, мм]]</f>
        <v>24495.568112548684</v>
      </c>
      <c r="CX1355" s="17">
        <f>CW1794-Таблица1[[#This Row],[Суммарная длина каната]]</f>
        <v>-2425893.415380937</v>
      </c>
    </row>
    <row r="1356" spans="1:102" x14ac:dyDescent="0.25">
      <c r="A1356" s="21">
        <v>1355</v>
      </c>
      <c r="B1356" s="10">
        <v>34.14367346938775</v>
      </c>
      <c r="C1356" s="10">
        <v>29.148163265306128</v>
      </c>
      <c r="D1356" s="11">
        <v>6329.3498853089568</v>
      </c>
      <c r="E1356" s="11">
        <v>8859.0213482353847</v>
      </c>
      <c r="F1356" s="11">
        <v>5681.1077100608509</v>
      </c>
      <c r="G1356" s="11">
        <v>9484.0582129318645</v>
      </c>
      <c r="H1356" s="11">
        <v>5921.3493953089564</v>
      </c>
      <c r="I1356" s="11">
        <v>6376.7806071027226</v>
      </c>
      <c r="J1356" s="11">
        <v>2482.2407411326626</v>
      </c>
      <c r="K1356" s="11">
        <v>25112.778602812927</v>
      </c>
      <c r="L1356" s="11">
        <v>1824.4678215060499</v>
      </c>
      <c r="M1356" s="11">
        <v>58108.079905552855</v>
      </c>
      <c r="N1356" s="11">
        <v>8907.0006608033491</v>
      </c>
      <c r="O1356" s="11">
        <v>17699.49138193734</v>
      </c>
      <c r="P1356" s="43">
        <v>10169.953120611306</v>
      </c>
      <c r="Q1356" s="11">
        <v>14556.786066875944</v>
      </c>
      <c r="R1356" s="11">
        <v>7054.125050970365</v>
      </c>
      <c r="S1356" s="11">
        <v>10048.144537497321</v>
      </c>
      <c r="T1356" s="11">
        <v>6329.3498853089568</v>
      </c>
      <c r="U1356" s="11">
        <v>8859.0213482353847</v>
      </c>
      <c r="V1356" s="11">
        <v>5588.7172585898752</v>
      </c>
      <c r="W1356" s="11">
        <v>9378.2990314061481</v>
      </c>
      <c r="X1356" s="12">
        <v>0</v>
      </c>
      <c r="Y1356" s="12">
        <v>711.0379047253474</v>
      </c>
      <c r="Z1356" s="12">
        <v>402.6263530729766</v>
      </c>
      <c r="AA1356" s="44">
        <v>232.0401906195585</v>
      </c>
      <c r="AB1356" s="45">
        <v>478.76337308816755</v>
      </c>
      <c r="AC1356" s="12">
        <v>0</v>
      </c>
      <c r="AD1356" s="12">
        <v>12634.548375632161</v>
      </c>
      <c r="AE1356" s="12">
        <v>3386.9817851665698</v>
      </c>
      <c r="AF1356" s="12">
        <v>5480.5321821881489</v>
      </c>
      <c r="AG1356" s="44">
        <v>1128.4755203370607</v>
      </c>
      <c r="AH1356" s="45">
        <v>2482.2407394889856</v>
      </c>
      <c r="AI1356" s="12">
        <v>0</v>
      </c>
      <c r="AJ1356" s="12">
        <v>-31.745256855641056</v>
      </c>
      <c r="AK1356" s="12">
        <v>68.106387787955853</v>
      </c>
      <c r="AL1356" s="12">
        <v>124.64754159145022</v>
      </c>
      <c r="AM1356" s="44">
        <v>157.23313865005761</v>
      </c>
      <c r="AN1356" s="45">
        <v>89.99999976917718</v>
      </c>
      <c r="AO1356" s="12">
        <v>0</v>
      </c>
      <c r="AP1356" s="12">
        <v>-2052.0325682789503</v>
      </c>
      <c r="AQ1356" s="12">
        <v>9285.5748161650954</v>
      </c>
      <c r="AR1356" s="12">
        <v>10505.600405005507</v>
      </c>
      <c r="AS1356" s="44">
        <v>7212.0138439726015</v>
      </c>
      <c r="AT1356" s="45">
        <v>5921.3498853089559</v>
      </c>
      <c r="AU1356" s="12">
        <v>0</v>
      </c>
      <c r="AV1356" s="12">
        <v>11398.867020807782</v>
      </c>
      <c r="AW1356" s="12">
        <v>17851.62819172426</v>
      </c>
      <c r="AX1356" s="12">
        <v>14324.827233289468</v>
      </c>
      <c r="AY1356" s="44">
        <v>9671.9329892371752</v>
      </c>
      <c r="AZ1356" s="45">
        <v>8859.0213465917095</v>
      </c>
      <c r="BA1356" s="12">
        <v>0</v>
      </c>
      <c r="BB1356" s="12">
        <v>8692.334101898583</v>
      </c>
      <c r="BC1356" s="12">
        <v>10548.527275973052</v>
      </c>
      <c r="BD1356" s="12">
        <v>7389.7723353645661</v>
      </c>
      <c r="BE1356" s="44">
        <v>6171.4610923067194</v>
      </c>
      <c r="BF1356" s="45">
        <v>5921.3498953089556</v>
      </c>
      <c r="BG1356" s="12">
        <v>0</v>
      </c>
      <c r="BH1356" s="12">
        <v>18046.452861770453</v>
      </c>
      <c r="BI1356" s="12">
        <v>14708.922876662862</v>
      </c>
      <c r="BJ1356" s="12">
        <v>9816.1857039108472</v>
      </c>
      <c r="BK1356" s="44">
        <v>9235.2328964955323</v>
      </c>
      <c r="BL1356" s="45">
        <v>6376.7806071027244</v>
      </c>
      <c r="BM1356" s="12">
        <v>0</v>
      </c>
      <c r="BN1356" s="12">
        <v>0</v>
      </c>
      <c r="BO1356" s="12">
        <v>99.851644643596913</v>
      </c>
      <c r="BP1356" s="12">
        <v>56.541153803494367</v>
      </c>
      <c r="BQ1356" s="48">
        <v>32.585597058607398</v>
      </c>
      <c r="BR1356" s="49">
        <v>67.233138880880432</v>
      </c>
      <c r="BS1356" s="13">
        <v>0</v>
      </c>
      <c r="BT1356" s="12">
        <v>221.92009444714452</v>
      </c>
      <c r="BV1356" s="14">
        <f>Таблица1[[#This Row],[Lкан_леб,мм]]</f>
        <v>58108.079905552855</v>
      </c>
      <c r="BW1356" s="50">
        <f>Таблица1[[#This Row],[угол обхв4]]+Таблица1[[#This Row],[Lдуг 3,мм]]</f>
        <v>12634.548375632161</v>
      </c>
      <c r="BX1356" s="54">
        <f>Таблица1[[#This Row],[угол обхв5]]+Таблица1[[#This Row],[Y5, мм]]</f>
        <v>58819.1178102782</v>
      </c>
      <c r="BY1356" s="14">
        <f>Таблица1[[#This Row],[угол обхв6]]+Таблица1[[#This Row],[Lдуг 4,мм]]</f>
        <v>16021.530160798731</v>
      </c>
      <c r="BZ1356" s="14">
        <f>Таблица1[[#This Row],[Т1]]+Таблица1[[#This Row],[X6, мм]]</f>
        <v>59221.744163351177</v>
      </c>
      <c r="CA1356" s="14">
        <f>Таблица1[[#This Row],[Т2]]+Таблица1[[#This Row],[Lдуг 5,мм]]</f>
        <v>21502.062342986879</v>
      </c>
      <c r="CB1356" s="14">
        <f>Таблица1[[#This Row],[Т3]]+Таблица1[[#This Row],[Y6, мм]]</f>
        <v>59453.784353970739</v>
      </c>
      <c r="CC1356" s="14">
        <f>Таблица1[[#This Row],[Т4]]+Таблица1[[#This Row],[Lдуг 6,мм]]</f>
        <v>22630.537863323942</v>
      </c>
      <c r="CD1356" s="14">
        <f>Таблица1[[#This Row],[Т5]]+Таблица1[[#This Row],[Lдуг 1,мм]]</f>
        <v>59932.547727058904</v>
      </c>
      <c r="CE1356" s="14">
        <f>Таблица1[[#This Row],[Т6]]+Таблица1[[#This Row],[Lпрям1, мм]]</f>
        <v>25112.778602812927</v>
      </c>
      <c r="CF1356" s="15">
        <f>Таблица1[[#This Row],[Т7]]+Таблица1[[#This Row],[Lдуг 2,мм]]</f>
        <v>59932.547727058904</v>
      </c>
      <c r="CG1356" s="14">
        <f>Таблица1[[#This Row],[Т8]]+Таблица1[[#This Row],[Lпрям2, мм]]</f>
        <v>25112.778602812927</v>
      </c>
      <c r="CH1356" s="14">
        <f>Таблица1[[#This Row],[Т9]]-Таблица1[[#This Row],[Т9]]</f>
        <v>0</v>
      </c>
      <c r="CI1356" s="50">
        <f>Таблица1[[#This Row],[Т9]]-Таблица1[[#This Row],[Т8]]</f>
        <v>34819.769124245977</v>
      </c>
      <c r="CJ1356" s="54">
        <f>Таблица1[[#This Row],[Т9]]-Таблица1[[#This Row],[Т7]]</f>
        <v>0</v>
      </c>
      <c r="CK1356" s="14">
        <f>Таблица1[[#This Row],[Т9]]-Таблица1[[#This Row],[Т6]]</f>
        <v>37302.009863734958</v>
      </c>
      <c r="CL1356" s="14">
        <f>Таблица1[[#This Row],[Т9]]-Таблица1[[#This Row],[Т5]]</f>
        <v>478.76337308816437</v>
      </c>
      <c r="CM1356" s="14">
        <f>Таблица1[[#This Row],[Т9]]-Таблица1[[#This Row],[Т4]]</f>
        <v>38430.485384072024</v>
      </c>
      <c r="CN1356" s="14">
        <f>Таблица1[[#This Row],[Т9]]-Таблица1[[#This Row],[Т3]]</f>
        <v>710.80356370772643</v>
      </c>
      <c r="CO1356" s="14">
        <f>Таблица1[[#This Row],[Т9]]-Таблица1[[#This Row],[Т2]]</f>
        <v>43911.017566260169</v>
      </c>
      <c r="CP1356" s="14">
        <f>Таблица1[[#This Row],[Т9]]-Таблица1[[#This Row],[Т1]]</f>
        <v>1113.4299167807039</v>
      </c>
      <c r="CQ1356" s="14">
        <f>Таблица1[[#This Row],[Т9]]-Таблица1[[#This Row],[угол обхв6]]</f>
        <v>47297.999351426741</v>
      </c>
      <c r="CR1356" s="14">
        <f>Таблица1[[#This Row],[Т9]]-Таблица1[[#This Row],[угол обхв5]]</f>
        <v>1824.4678215060485</v>
      </c>
      <c r="CS1356" s="14">
        <f>Таблица1[[#This Row],[Т9]]-Таблица1[[#This Row],[угол обхв4]]</f>
        <v>59932.547727058904</v>
      </c>
      <c r="CT1356" s="14">
        <f>Таблица1[[#This Row],[Lкан_прям, мм]]+Таблица1[[#This Row],[Lкан_дуг, мм]]+Таблица1[[#This Row],[Lкан_леб,мм]]</f>
        <v>85045.326329871838</v>
      </c>
      <c r="CU1356" s="16">
        <f>Таблица1[[#This Row],[Lкан_леб,мм]]</f>
        <v>58108.079905552855</v>
      </c>
      <c r="CV1356" s="14">
        <f>2534431-(Таблица1[[#This Row],[Т23]]+Таблица1[[#This Row],[угол обхв3]])</f>
        <v>2449163.7535756812</v>
      </c>
      <c r="CW1356" s="50">
        <f>SUM(X1356:AC1356,AD1356:AI1356)-Таблица1[[#This Row],[lподв_min, мм]]</f>
        <v>24455.005683186311</v>
      </c>
      <c r="CX1356" s="17">
        <f>CW1795-Таблица1[[#This Row],[Суммарная длина каната]]</f>
        <v>-2425930.9883980663</v>
      </c>
    </row>
    <row r="1357" spans="1:102" x14ac:dyDescent="0.25">
      <c r="A1357" s="21">
        <v>1356</v>
      </c>
      <c r="B1357" s="10">
        <v>34.14367346938775</v>
      </c>
      <c r="C1357" s="10">
        <v>31.832244897959189</v>
      </c>
      <c r="D1357" s="11">
        <v>6695.8369435538916</v>
      </c>
      <c r="E1357" s="11">
        <v>8729.8481264326965</v>
      </c>
      <c r="F1357" s="11">
        <v>6019.0361320972115</v>
      </c>
      <c r="G1357" s="11">
        <v>9323.8427910649461</v>
      </c>
      <c r="H1357" s="11">
        <v>6287.8364535538913</v>
      </c>
      <c r="I1357" s="11">
        <v>6205.3851065426725</v>
      </c>
      <c r="J1357" s="11">
        <v>2524.4630198900227</v>
      </c>
      <c r="K1357" s="11">
        <v>25151.004989336216</v>
      </c>
      <c r="L1357" s="11">
        <v>1786.2414349827652</v>
      </c>
      <c r="M1357" s="11">
        <v>58108.079905552855</v>
      </c>
      <c r="N1357" s="11">
        <v>8907.0006608033491</v>
      </c>
      <c r="O1357" s="11">
        <v>17699.49138193734</v>
      </c>
      <c r="P1357" s="43">
        <v>10265.406523097774</v>
      </c>
      <c r="Q1357" s="11">
        <v>14601.213301312804</v>
      </c>
      <c r="R1357" s="11">
        <v>7364.1316098270854</v>
      </c>
      <c r="S1357" s="11">
        <v>9951.6072021226628</v>
      </c>
      <c r="T1357" s="11">
        <v>6695.8369435538916</v>
      </c>
      <c r="U1357" s="11">
        <v>8729.8481264326965</v>
      </c>
      <c r="V1357" s="11">
        <v>5931.699629227388</v>
      </c>
      <c r="W1357" s="11">
        <v>9213.8730894809669</v>
      </c>
      <c r="X1357" s="12">
        <v>0</v>
      </c>
      <c r="Y1357" s="12">
        <v>698.35617380743395</v>
      </c>
      <c r="Z1357" s="12">
        <v>396.19489074299275</v>
      </c>
      <c r="AA1357" s="44">
        <v>232.0401906195587</v>
      </c>
      <c r="AB1357" s="45">
        <v>459.65017981277953</v>
      </c>
      <c r="AC1357" s="12">
        <v>0</v>
      </c>
      <c r="AD1357" s="12">
        <v>12634.548375632161</v>
      </c>
      <c r="AE1357" s="12">
        <v>3382.9858929050088</v>
      </c>
      <c r="AF1357" s="12">
        <v>5480.5321821881489</v>
      </c>
      <c r="AG1357" s="44">
        <v>1128.4755203370607</v>
      </c>
      <c r="AH1357" s="45">
        <v>2524.4630182738365</v>
      </c>
      <c r="AI1357" s="12">
        <v>0</v>
      </c>
      <c r="AJ1357" s="12">
        <v>-31.745256855641056</v>
      </c>
      <c r="AK1357" s="12">
        <v>66.325481762178882</v>
      </c>
      <c r="AL1357" s="12">
        <v>121.96345995879715</v>
      </c>
      <c r="AM1357" s="44">
        <v>154.54905701740458</v>
      </c>
      <c r="AN1357" s="45">
        <v>89.999999773037757</v>
      </c>
      <c r="AO1357" s="12">
        <v>0</v>
      </c>
      <c r="AP1357" s="12">
        <v>-2052.0325682789503</v>
      </c>
      <c r="AQ1357" s="12">
        <v>9280.6638970426575</v>
      </c>
      <c r="AR1357" s="12">
        <v>10611.547960718557</v>
      </c>
      <c r="AS1357" s="44">
        <v>7539.4647708395823</v>
      </c>
      <c r="AT1357" s="45">
        <v>6287.8369435538916</v>
      </c>
      <c r="AU1357" s="12">
        <v>0</v>
      </c>
      <c r="AV1357" s="12">
        <v>11398.867020807782</v>
      </c>
      <c r="AW1357" s="12">
        <v>17863.319907790337</v>
      </c>
      <c r="AX1357" s="12">
        <v>14385.226947202602</v>
      </c>
      <c r="AY1357" s="44">
        <v>9583.2021497015994</v>
      </c>
      <c r="AZ1357" s="45">
        <v>8729.8481248165117</v>
      </c>
      <c r="BA1357" s="12">
        <v>0</v>
      </c>
      <c r="BB1357" s="12">
        <v>8692.334101898583</v>
      </c>
      <c r="BC1357" s="12">
        <v>10639.069759337081</v>
      </c>
      <c r="BD1357" s="12">
        <v>7710.2730474478685</v>
      </c>
      <c r="BE1357" s="44">
        <v>6520.5037825413947</v>
      </c>
      <c r="BF1357" s="45">
        <v>6287.8369535538914</v>
      </c>
      <c r="BG1357" s="12">
        <v>0</v>
      </c>
      <c r="BH1357" s="12">
        <v>18046.452861770453</v>
      </c>
      <c r="BI1357" s="12">
        <v>14765.041827165804</v>
      </c>
      <c r="BJ1357" s="12">
        <v>9735.6208480124606</v>
      </c>
      <c r="BK1357" s="44">
        <v>9098.2531788537581</v>
      </c>
      <c r="BL1357" s="45">
        <v>6205.3851065426743</v>
      </c>
      <c r="BM1357" s="12">
        <v>0</v>
      </c>
      <c r="BN1357" s="12">
        <v>0</v>
      </c>
      <c r="BO1357" s="12">
        <v>98.070738617819927</v>
      </c>
      <c r="BP1357" s="12">
        <v>55.63797819661827</v>
      </c>
      <c r="BQ1357" s="48">
        <v>32.585597058607419</v>
      </c>
      <c r="BR1357" s="49">
        <v>64.549057244366821</v>
      </c>
      <c r="BS1357" s="13">
        <v>0</v>
      </c>
      <c r="BT1357" s="12">
        <v>221.92009444714452</v>
      </c>
      <c r="BV1357" s="14">
        <f>Таблица1[[#This Row],[Lкан_леб,мм]]</f>
        <v>58108.079905552855</v>
      </c>
      <c r="BW1357" s="50">
        <f>Таблица1[[#This Row],[угол обхв4]]+Таблица1[[#This Row],[Lдуг 3,мм]]</f>
        <v>12634.548375632161</v>
      </c>
      <c r="BX1357" s="54">
        <f>Таблица1[[#This Row],[угол обхв5]]+Таблица1[[#This Row],[Y5, мм]]</f>
        <v>58806.43607936029</v>
      </c>
      <c r="BY1357" s="14">
        <f>Таблица1[[#This Row],[угол обхв6]]+Таблица1[[#This Row],[Lдуг 4,мм]]</f>
        <v>16017.534268537169</v>
      </c>
      <c r="BZ1357" s="14">
        <f>Таблица1[[#This Row],[Т1]]+Таблица1[[#This Row],[X6, мм]]</f>
        <v>59202.630970103281</v>
      </c>
      <c r="CA1357" s="14">
        <f>Таблица1[[#This Row],[Т2]]+Таблица1[[#This Row],[Lдуг 5,мм]]</f>
        <v>21498.066450725317</v>
      </c>
      <c r="CB1357" s="14">
        <f>Таблица1[[#This Row],[Т3]]+Таблица1[[#This Row],[Y6, мм]]</f>
        <v>59434.671160722843</v>
      </c>
      <c r="CC1357" s="14">
        <f>Таблица1[[#This Row],[Т4]]+Таблица1[[#This Row],[Lдуг 6,мм]]</f>
        <v>22626.541971062379</v>
      </c>
      <c r="CD1357" s="14">
        <f>Таблица1[[#This Row],[Т5]]+Таблица1[[#This Row],[Lдуг 1,мм]]</f>
        <v>59894.321340535622</v>
      </c>
      <c r="CE1357" s="14">
        <f>Таблица1[[#This Row],[Т6]]+Таблица1[[#This Row],[Lпрям1, мм]]</f>
        <v>25151.004989336216</v>
      </c>
      <c r="CF1357" s="15">
        <f>Таблица1[[#This Row],[Т7]]+Таблица1[[#This Row],[Lдуг 2,мм]]</f>
        <v>59894.321340535622</v>
      </c>
      <c r="CG1357" s="14">
        <f>Таблица1[[#This Row],[Т8]]+Таблица1[[#This Row],[Lпрям2, мм]]</f>
        <v>25151.004989336216</v>
      </c>
      <c r="CH1357" s="14">
        <f>Таблица1[[#This Row],[Т9]]-Таблица1[[#This Row],[Т9]]</f>
        <v>0</v>
      </c>
      <c r="CI1357" s="50">
        <f>Таблица1[[#This Row],[Т9]]-Таблица1[[#This Row],[Т8]]</f>
        <v>34743.316351199406</v>
      </c>
      <c r="CJ1357" s="54">
        <f>Таблица1[[#This Row],[Т9]]-Таблица1[[#This Row],[Т7]]</f>
        <v>0</v>
      </c>
      <c r="CK1357" s="14">
        <f>Таблица1[[#This Row],[Т9]]-Таблица1[[#This Row],[Т6]]</f>
        <v>37267.779369473239</v>
      </c>
      <c r="CL1357" s="14">
        <f>Таблица1[[#This Row],[Т9]]-Таблица1[[#This Row],[Т5]]</f>
        <v>459.65017981277924</v>
      </c>
      <c r="CM1357" s="14">
        <f>Таблица1[[#This Row],[Т9]]-Таблица1[[#This Row],[Т4]]</f>
        <v>38396.254889810305</v>
      </c>
      <c r="CN1357" s="14">
        <f>Таблица1[[#This Row],[Т9]]-Таблица1[[#This Row],[Т3]]</f>
        <v>691.6903704323413</v>
      </c>
      <c r="CO1357" s="14">
        <f>Таблица1[[#This Row],[Т9]]-Таблица1[[#This Row],[Т2]]</f>
        <v>43876.787071998449</v>
      </c>
      <c r="CP1357" s="14">
        <f>Таблица1[[#This Row],[Т9]]-Таблица1[[#This Row],[Т1]]</f>
        <v>1087.8852611753318</v>
      </c>
      <c r="CQ1357" s="14">
        <f>Таблица1[[#This Row],[Т9]]-Таблица1[[#This Row],[угол обхв6]]</f>
        <v>47259.772964903459</v>
      </c>
      <c r="CR1357" s="14">
        <f>Таблица1[[#This Row],[Т9]]-Таблица1[[#This Row],[угол обхв5]]</f>
        <v>1786.2414349827668</v>
      </c>
      <c r="CS1357" s="14">
        <f>Таблица1[[#This Row],[Т9]]-Таблица1[[#This Row],[угол обхв4]]</f>
        <v>59894.321340535622</v>
      </c>
      <c r="CT1357" s="14">
        <f>Таблица1[[#This Row],[Lкан_прям, мм]]+Таблица1[[#This Row],[Lкан_дуг, мм]]+Таблица1[[#This Row],[Lкан_леб,мм]]</f>
        <v>85045.326329871838</v>
      </c>
      <c r="CU1357" s="16">
        <f>Таблица1[[#This Row],[Lкан_леб,мм]]</f>
        <v>58108.079905552855</v>
      </c>
      <c r="CV1357" s="14">
        <f>2534431-(Таблица1[[#This Row],[Т23]]+Таблица1[[#This Row],[угол обхв3]])</f>
        <v>2449163.7535756812</v>
      </c>
      <c r="CW1357" s="50">
        <f>SUM(X1357:AC1357,AD1357:AI1357)-Таблица1[[#This Row],[lподв_min, мм]]</f>
        <v>24412.783404428959</v>
      </c>
      <c r="CX1357" s="17">
        <f>CW1796-Таблица1[[#This Row],[Суммарная длина каната]]</f>
        <v>-2425969.8312743511</v>
      </c>
    </row>
    <row r="1358" spans="1:102" x14ac:dyDescent="0.25">
      <c r="A1358" s="21">
        <v>1357</v>
      </c>
      <c r="B1358" s="10">
        <v>34.14367346938775</v>
      </c>
      <c r="C1358" s="10">
        <v>34.516326530612247</v>
      </c>
      <c r="D1358" s="11">
        <v>7067.9709812892506</v>
      </c>
      <c r="E1358" s="11">
        <v>8617.9788140602195</v>
      </c>
      <c r="F1358" s="11">
        <v>6364.0965376164331</v>
      </c>
      <c r="G1358" s="11">
        <v>9179.6279639254008</v>
      </c>
      <c r="H1358" s="11">
        <v>6659.9704912892503</v>
      </c>
      <c r="I1358" s="11">
        <v>6049.6365619230482</v>
      </c>
      <c r="J1358" s="11">
        <v>2568.3422521371708</v>
      </c>
      <c r="K1358" s="11">
        <v>25189.231375859632</v>
      </c>
      <c r="L1358" s="11">
        <v>1748.0150484593587</v>
      </c>
      <c r="M1358" s="11">
        <v>58108.079905552855</v>
      </c>
      <c r="N1358" s="11">
        <v>8907.0006608033491</v>
      </c>
      <c r="O1358" s="11">
        <v>17699.49138193734</v>
      </c>
      <c r="P1358" s="43">
        <v>10358.67472611274</v>
      </c>
      <c r="Q1358" s="11">
        <v>14650.061776338231</v>
      </c>
      <c r="R1358" s="11">
        <v>7678.3188079589991</v>
      </c>
      <c r="S1358" s="11">
        <v>9869.6930508089717</v>
      </c>
      <c r="T1358" s="11">
        <v>7067.9709812892506</v>
      </c>
      <c r="U1358" s="11">
        <v>8617.9788140602195</v>
      </c>
      <c r="V1358" s="11">
        <v>6282.0056129280647</v>
      </c>
      <c r="W1358" s="11">
        <v>9065.6890325463137</v>
      </c>
      <c r="X1358" s="12">
        <v>0</v>
      </c>
      <c r="Y1358" s="12">
        <v>685.66551448539656</v>
      </c>
      <c r="Z1358" s="12">
        <v>389.77235681713285</v>
      </c>
      <c r="AA1358" s="44">
        <v>232.04019061955887</v>
      </c>
      <c r="AB1358" s="45">
        <v>440.53698653727059</v>
      </c>
      <c r="AC1358" s="12">
        <v>0</v>
      </c>
      <c r="AD1358" s="12">
        <v>12634.548375632161</v>
      </c>
      <c r="AE1358" s="12">
        <v>3377.3330471536615</v>
      </c>
      <c r="AF1358" s="12">
        <v>5480.5321821881498</v>
      </c>
      <c r="AG1358" s="44">
        <v>1128.475520337061</v>
      </c>
      <c r="AH1358" s="45">
        <v>2568.3422505485964</v>
      </c>
      <c r="AI1358" s="12">
        <v>0</v>
      </c>
      <c r="AJ1358" s="12">
        <v>-31.745256855641056</v>
      </c>
      <c r="AK1358" s="12">
        <v>64.543321913181103</v>
      </c>
      <c r="AL1358" s="12">
        <v>119.27937832614407</v>
      </c>
      <c r="AM1358" s="44">
        <v>151.86497538475152</v>
      </c>
      <c r="AN1358" s="45">
        <v>89.999999776915317</v>
      </c>
      <c r="AO1358" s="12">
        <v>0</v>
      </c>
      <c r="AP1358" s="12">
        <v>-2052.0325682789503</v>
      </c>
      <c r="AQ1358" s="12">
        <v>9275.3881611515881</v>
      </c>
      <c r="AR1358" s="12">
        <v>10714.550829961696</v>
      </c>
      <c r="AS1358" s="44">
        <v>7870.7116293400059</v>
      </c>
      <c r="AT1358" s="45">
        <v>6659.9709812892497</v>
      </c>
      <c r="AU1358" s="12">
        <v>0</v>
      </c>
      <c r="AV1358" s="12">
        <v>11398.867020807782</v>
      </c>
      <c r="AW1358" s="12">
        <v>17874.861418109933</v>
      </c>
      <c r="AX1358" s="12">
        <v>14450.521808639309</v>
      </c>
      <c r="AY1358" s="44">
        <v>9509.9028309848964</v>
      </c>
      <c r="AZ1358" s="45">
        <v>8617.978812471647</v>
      </c>
      <c r="BA1358" s="12">
        <v>0</v>
      </c>
      <c r="BB1358" s="12">
        <v>8692.334101898583</v>
      </c>
      <c r="BC1358" s="12">
        <v>10727.062226460977</v>
      </c>
      <c r="BD1358" s="12">
        <v>8034.1949118079547</v>
      </c>
      <c r="BE1358" s="44">
        <v>6875.5781599082438</v>
      </c>
      <c r="BF1358" s="45">
        <v>6659.9709912892504</v>
      </c>
      <c r="BG1358" s="12">
        <v>0</v>
      </c>
      <c r="BH1358" s="12">
        <v>18046.452861770453</v>
      </c>
      <c r="BI1358" s="12">
        <v>14825.431812510822</v>
      </c>
      <c r="BJ1358" s="12">
        <v>9670.1530831100517</v>
      </c>
      <c r="BK1358" s="44">
        <v>8977.7690338842949</v>
      </c>
      <c r="BL1358" s="45">
        <v>6049.6365619230501</v>
      </c>
      <c r="BM1358" s="12">
        <v>0</v>
      </c>
      <c r="BN1358" s="12">
        <v>0</v>
      </c>
      <c r="BO1358" s="12">
        <v>96.288578768822148</v>
      </c>
      <c r="BP1358" s="12">
        <v>54.736056412962974</v>
      </c>
      <c r="BQ1358" s="48">
        <v>32.585597058607448</v>
      </c>
      <c r="BR1358" s="49">
        <v>61.864975607836193</v>
      </c>
      <c r="BS1358" s="13">
        <v>0</v>
      </c>
      <c r="BT1358" s="12">
        <v>221.92009444714452</v>
      </c>
      <c r="BV1358" s="14">
        <f>Таблица1[[#This Row],[Lкан_леб,мм]]</f>
        <v>58108.079905552855</v>
      </c>
      <c r="BW1358" s="50">
        <f>Таблица1[[#This Row],[угол обхв4]]+Таблица1[[#This Row],[Lдуг 3,мм]]</f>
        <v>12634.548375632161</v>
      </c>
      <c r="BX1358" s="54">
        <f>Таблица1[[#This Row],[угол обхв5]]+Таблица1[[#This Row],[Y5, мм]]</f>
        <v>58793.745420038249</v>
      </c>
      <c r="BY1358" s="14">
        <f>Таблица1[[#This Row],[угол обхв6]]+Таблица1[[#This Row],[Lдуг 4,мм]]</f>
        <v>16011.881422785822</v>
      </c>
      <c r="BZ1358" s="14">
        <f>Таблица1[[#This Row],[Т1]]+Таблица1[[#This Row],[X6, мм]]</f>
        <v>59183.517776855384</v>
      </c>
      <c r="CA1358" s="14">
        <f>Таблица1[[#This Row],[Т2]]+Таблица1[[#This Row],[Lдуг 5,мм]]</f>
        <v>21492.413604973972</v>
      </c>
      <c r="CB1358" s="14">
        <f>Таблица1[[#This Row],[Т3]]+Таблица1[[#This Row],[Y6, мм]]</f>
        <v>59415.557967474946</v>
      </c>
      <c r="CC1358" s="14">
        <f>Таблица1[[#This Row],[Т4]]+Таблица1[[#This Row],[Lдуг 6,мм]]</f>
        <v>22620.889125311034</v>
      </c>
      <c r="CD1358" s="14">
        <f>Таблица1[[#This Row],[Т5]]+Таблица1[[#This Row],[Lдуг 1,мм]]</f>
        <v>59856.094954012216</v>
      </c>
      <c r="CE1358" s="14">
        <f>Таблица1[[#This Row],[Т6]]+Таблица1[[#This Row],[Lпрям1, мм]]</f>
        <v>25189.231375859632</v>
      </c>
      <c r="CF1358" s="15">
        <f>Таблица1[[#This Row],[Т7]]+Таблица1[[#This Row],[Lдуг 2,мм]]</f>
        <v>59856.094954012216</v>
      </c>
      <c r="CG1358" s="14">
        <f>Таблица1[[#This Row],[Т8]]+Таблица1[[#This Row],[Lпрям2, мм]]</f>
        <v>25189.231375859632</v>
      </c>
      <c r="CH1358" s="14">
        <f>Таблица1[[#This Row],[Т9]]-Таблица1[[#This Row],[Т9]]</f>
        <v>0</v>
      </c>
      <c r="CI1358" s="50">
        <f>Таблица1[[#This Row],[Т9]]-Таблица1[[#This Row],[Т8]]</f>
        <v>34666.863578152581</v>
      </c>
      <c r="CJ1358" s="54">
        <f>Таблица1[[#This Row],[Т9]]-Таблица1[[#This Row],[Т7]]</f>
        <v>0</v>
      </c>
      <c r="CK1358" s="14">
        <f>Таблица1[[#This Row],[Т9]]-Таблица1[[#This Row],[Т6]]</f>
        <v>37235.205828701182</v>
      </c>
      <c r="CL1358" s="14">
        <f>Таблица1[[#This Row],[Т9]]-Таблица1[[#This Row],[Т5]]</f>
        <v>440.53698653727042</v>
      </c>
      <c r="CM1358" s="14">
        <f>Таблица1[[#This Row],[Т9]]-Таблица1[[#This Row],[Т4]]</f>
        <v>38363.681349038248</v>
      </c>
      <c r="CN1358" s="14">
        <f>Таблица1[[#This Row],[Т9]]-Таблица1[[#This Row],[Т3]]</f>
        <v>672.57717715683248</v>
      </c>
      <c r="CO1358" s="14">
        <f>Таблица1[[#This Row],[Т9]]-Таблица1[[#This Row],[Т2]]</f>
        <v>43844.213531226393</v>
      </c>
      <c r="CP1358" s="14">
        <f>Таблица1[[#This Row],[Т9]]-Таблица1[[#This Row],[Т1]]</f>
        <v>1062.3495339739675</v>
      </c>
      <c r="CQ1358" s="14">
        <f>Таблица1[[#This Row],[Т9]]-Таблица1[[#This Row],[угол обхв6]]</f>
        <v>47221.546578380054</v>
      </c>
      <c r="CR1358" s="14">
        <f>Таблица1[[#This Row],[Т9]]-Таблица1[[#This Row],[угол обхв5]]</f>
        <v>1748.0150484593614</v>
      </c>
      <c r="CS1358" s="14">
        <f>Таблица1[[#This Row],[Т9]]-Таблица1[[#This Row],[угол обхв4]]</f>
        <v>59856.094954012216</v>
      </c>
      <c r="CT1358" s="14">
        <f>Таблица1[[#This Row],[Lкан_прям, мм]]+Таблица1[[#This Row],[Lкан_дуг, мм]]+Таблица1[[#This Row],[Lкан_леб,мм]]</f>
        <v>85045.326329871838</v>
      </c>
      <c r="CU1358" s="16">
        <f>Таблица1[[#This Row],[Lкан_леб,мм]]</f>
        <v>58108.079905552855</v>
      </c>
      <c r="CV1358" s="14">
        <f>2534431-(Таблица1[[#This Row],[Т23]]+Таблица1[[#This Row],[угол обхв3]])</f>
        <v>2449163.7535756812</v>
      </c>
      <c r="CW1358" s="50">
        <f>SUM(X1358:AC1358,AD1358:AI1358)-Таблица1[[#This Row],[lподв_min, мм]]</f>
        <v>24368.904172181818</v>
      </c>
      <c r="CX1358" s="17">
        <f>CW1797-Таблица1[[#This Row],[Суммарная длина каната]]</f>
        <v>-2426009.9095441895</v>
      </c>
    </row>
    <row r="1359" spans="1:102" x14ac:dyDescent="0.25">
      <c r="A1359" s="21">
        <v>1358</v>
      </c>
      <c r="B1359" s="10">
        <v>34.14367346938775</v>
      </c>
      <c r="C1359" s="10">
        <v>37.200408163265308</v>
      </c>
      <c r="D1359" s="11">
        <v>7444.9354797957831</v>
      </c>
      <c r="E1359" s="11">
        <v>8523.6588694163111</v>
      </c>
      <c r="F1359" s="11">
        <v>6715.5318115690752</v>
      </c>
      <c r="G1359" s="11">
        <v>9051.7301607941154</v>
      </c>
      <c r="H1359" s="11">
        <v>7036.9349897957836</v>
      </c>
      <c r="I1359" s="11">
        <v>5909.7845339742744</v>
      </c>
      <c r="J1359" s="11">
        <v>2613.8743354420358</v>
      </c>
      <c r="K1359" s="11">
        <v>25227.457762383088</v>
      </c>
      <c r="L1359" s="11">
        <v>1709.7886619358928</v>
      </c>
      <c r="M1359" s="11">
        <v>58108.079905552855</v>
      </c>
      <c r="N1359" s="11">
        <v>8907.0006608033491</v>
      </c>
      <c r="O1359" s="11">
        <v>17699.49138193734</v>
      </c>
      <c r="P1359" s="43">
        <v>10449.553085022957</v>
      </c>
      <c r="Q1359" s="11">
        <v>14703.224310963064</v>
      </c>
      <c r="R1359" s="11">
        <v>7995.9972708327114</v>
      </c>
      <c r="S1359" s="11">
        <v>9802.5818156719361</v>
      </c>
      <c r="T1359" s="11">
        <v>7444.9354797957831</v>
      </c>
      <c r="U1359" s="11">
        <v>8523.6588694163111</v>
      </c>
      <c r="V1359" s="11">
        <v>6638.8665850455318</v>
      </c>
      <c r="W1359" s="11">
        <v>8934.071998977377</v>
      </c>
      <c r="X1359" s="12">
        <v>0</v>
      </c>
      <c r="Y1359" s="12">
        <v>672.96280372161414</v>
      </c>
      <c r="Z1359" s="12">
        <v>383.36187433301831</v>
      </c>
      <c r="AA1359" s="44">
        <v>232.0401906195587</v>
      </c>
      <c r="AB1359" s="45">
        <v>421.42379326170146</v>
      </c>
      <c r="AC1359" s="12">
        <v>0</v>
      </c>
      <c r="AD1359" s="12">
        <v>12634.548375632161</v>
      </c>
      <c r="AE1359" s="12">
        <v>3370.0273503445856</v>
      </c>
      <c r="AF1359" s="12">
        <v>5480.5321821881498</v>
      </c>
      <c r="AG1359" s="44">
        <v>1128.4755203370605</v>
      </c>
      <c r="AH1359" s="45">
        <v>2613.8743338811332</v>
      </c>
      <c r="AI1359" s="12">
        <v>0</v>
      </c>
      <c r="AJ1359" s="12">
        <v>-31.745256855641056</v>
      </c>
      <c r="AK1359" s="12">
        <v>62.759469670190569</v>
      </c>
      <c r="AL1359" s="12">
        <v>116.59529669349104</v>
      </c>
      <c r="AM1359" s="44">
        <v>149.18089375209846</v>
      </c>
      <c r="AN1359" s="45">
        <v>89.999999780801318</v>
      </c>
      <c r="AO1359" s="12">
        <v>0</v>
      </c>
      <c r="AP1359" s="12">
        <v>-2052.0325682789503</v>
      </c>
      <c r="AQ1359" s="12">
        <v>9269.7505253801173</v>
      </c>
      <c r="AR1359" s="12">
        <v>10814.38300876231</v>
      </c>
      <c r="AS1359" s="44">
        <v>8205.0276134490723</v>
      </c>
      <c r="AT1359" s="45">
        <v>7036.9354797957831</v>
      </c>
      <c r="AU1359" s="12">
        <v>0</v>
      </c>
      <c r="AV1359" s="12">
        <v>11398.867020807782</v>
      </c>
      <c r="AW1359" s="12">
        <v>17886.243987674276</v>
      </c>
      <c r="AX1359" s="12">
        <v>14520.568550735425</v>
      </c>
      <c r="AY1359" s="44">
        <v>9452.1958629488199</v>
      </c>
      <c r="AZ1359" s="45">
        <v>8523.658867855409</v>
      </c>
      <c r="BA1359" s="12">
        <v>0</v>
      </c>
      <c r="BB1359" s="12">
        <v>8692.334101898583</v>
      </c>
      <c r="BC1359" s="12">
        <v>10812.302949599725</v>
      </c>
      <c r="BD1359" s="12">
        <v>8360.8271945720662</v>
      </c>
      <c r="BE1359" s="44">
        <v>7235.905137179423</v>
      </c>
      <c r="BF1359" s="45">
        <v>7036.9354897957828</v>
      </c>
      <c r="BG1359" s="12">
        <v>0</v>
      </c>
      <c r="BH1359" s="12">
        <v>18046.452861770453</v>
      </c>
      <c r="BI1359" s="12">
        <v>14889.976916700001</v>
      </c>
      <c r="BJ1359" s="12">
        <v>9619.9260554442972</v>
      </c>
      <c r="BK1359" s="44">
        <v>8874.0448221394272</v>
      </c>
      <c r="BL1359" s="45">
        <v>5909.7845339742762</v>
      </c>
      <c r="BM1359" s="12">
        <v>0</v>
      </c>
      <c r="BN1359" s="12">
        <v>0</v>
      </c>
      <c r="BO1359" s="12">
        <v>94.504726525831629</v>
      </c>
      <c r="BP1359" s="12">
        <v>53.835827023300475</v>
      </c>
      <c r="BQ1359" s="48">
        <v>32.585597058607419</v>
      </c>
      <c r="BR1359" s="49">
        <v>59.180893971297138</v>
      </c>
      <c r="BS1359" s="13">
        <v>0</v>
      </c>
      <c r="BT1359" s="12">
        <v>221.92009444714452</v>
      </c>
      <c r="BV1359" s="14">
        <f>Таблица1[[#This Row],[Lкан_леб,мм]]</f>
        <v>58108.079905552855</v>
      </c>
      <c r="BW1359" s="50">
        <f>Таблица1[[#This Row],[угол обхв4]]+Таблица1[[#This Row],[Lдуг 3,мм]]</f>
        <v>12634.548375632161</v>
      </c>
      <c r="BX1359" s="54">
        <f>Таблица1[[#This Row],[угол обхв5]]+Таблица1[[#This Row],[Y5, мм]]</f>
        <v>58781.042709274472</v>
      </c>
      <c r="BY1359" s="14">
        <f>Таблица1[[#This Row],[угол обхв6]]+Таблица1[[#This Row],[Lдуг 4,мм]]</f>
        <v>16004.575725976747</v>
      </c>
      <c r="BZ1359" s="14">
        <f>Таблица1[[#This Row],[Т1]]+Таблица1[[#This Row],[X6, мм]]</f>
        <v>59164.404583607487</v>
      </c>
      <c r="CA1359" s="14">
        <f>Таблица1[[#This Row],[Т2]]+Таблица1[[#This Row],[Lдуг 5,мм]]</f>
        <v>21485.107908164897</v>
      </c>
      <c r="CB1359" s="14">
        <f>Таблица1[[#This Row],[Т3]]+Таблица1[[#This Row],[Y6, мм]]</f>
        <v>59396.444774227049</v>
      </c>
      <c r="CC1359" s="14">
        <f>Таблица1[[#This Row],[Т4]]+Таблица1[[#This Row],[Lдуг 6,мм]]</f>
        <v>22613.583428501959</v>
      </c>
      <c r="CD1359" s="14">
        <f>Таблица1[[#This Row],[Т5]]+Таблица1[[#This Row],[Lдуг 1,мм]]</f>
        <v>59817.868567488753</v>
      </c>
      <c r="CE1359" s="14">
        <f>Таблица1[[#This Row],[Т6]]+Таблица1[[#This Row],[Lпрям1, мм]]</f>
        <v>25227.457762383092</v>
      </c>
      <c r="CF1359" s="15">
        <f>Таблица1[[#This Row],[Т7]]+Таблица1[[#This Row],[Lдуг 2,мм]]</f>
        <v>59817.868567488753</v>
      </c>
      <c r="CG1359" s="14">
        <f>Таблица1[[#This Row],[Т8]]+Таблица1[[#This Row],[Lпрям2, мм]]</f>
        <v>25227.457762383092</v>
      </c>
      <c r="CH1359" s="14">
        <f>Таблица1[[#This Row],[Т9]]-Таблица1[[#This Row],[Т9]]</f>
        <v>0</v>
      </c>
      <c r="CI1359" s="50">
        <f>Таблица1[[#This Row],[Т9]]-Таблица1[[#This Row],[Т8]]</f>
        <v>34590.410805105661</v>
      </c>
      <c r="CJ1359" s="54">
        <f>Таблица1[[#This Row],[Т9]]-Таблица1[[#This Row],[Т7]]</f>
        <v>0</v>
      </c>
      <c r="CK1359" s="14">
        <f>Таблица1[[#This Row],[Т9]]-Таблица1[[#This Row],[Т6]]</f>
        <v>37204.285138986794</v>
      </c>
      <c r="CL1359" s="14">
        <f>Таблица1[[#This Row],[Т9]]-Таблица1[[#This Row],[Т5]]</f>
        <v>421.42379326170339</v>
      </c>
      <c r="CM1359" s="14">
        <f>Таблица1[[#This Row],[Т9]]-Таблица1[[#This Row],[Т4]]</f>
        <v>38332.76065932386</v>
      </c>
      <c r="CN1359" s="14">
        <f>Таблица1[[#This Row],[Т9]]-Таблица1[[#This Row],[Т3]]</f>
        <v>653.46398388126545</v>
      </c>
      <c r="CO1359" s="14">
        <f>Таблица1[[#This Row],[Т9]]-Таблица1[[#This Row],[Т2]]</f>
        <v>43813.292841512004</v>
      </c>
      <c r="CP1359" s="14">
        <f>Таблица1[[#This Row],[Т9]]-Таблица1[[#This Row],[Т1]]</f>
        <v>1036.8258582142807</v>
      </c>
      <c r="CQ1359" s="14">
        <f>Таблица1[[#This Row],[Т9]]-Таблица1[[#This Row],[угол обхв6]]</f>
        <v>47183.32019185659</v>
      </c>
      <c r="CR1359" s="14">
        <f>Таблица1[[#This Row],[Т9]]-Таблица1[[#This Row],[угол обхв5]]</f>
        <v>1709.7886619358978</v>
      </c>
      <c r="CS1359" s="14">
        <f>Таблица1[[#This Row],[Т9]]-Таблица1[[#This Row],[угол обхв4]]</f>
        <v>59817.868567488753</v>
      </c>
      <c r="CT1359" s="14">
        <f>Таблица1[[#This Row],[Lкан_прям, мм]]+Таблица1[[#This Row],[Lкан_дуг, мм]]+Таблица1[[#This Row],[Lкан_леб,мм]]</f>
        <v>85045.326329871838</v>
      </c>
      <c r="CU1359" s="16">
        <f>Таблица1[[#This Row],[Lкан_леб,мм]]</f>
        <v>58108.079905552855</v>
      </c>
      <c r="CV1359" s="14">
        <f>2534431-(Таблица1[[#This Row],[Т23]]+Таблица1[[#This Row],[угол обхв3]])</f>
        <v>2449163.7535756812</v>
      </c>
      <c r="CW1359" s="50">
        <f>SUM(X1359:AC1359,AD1359:AI1359)-Таблица1[[#This Row],[lподв_min, мм]]</f>
        <v>24323.372088876946</v>
      </c>
      <c r="CX1359" s="17">
        <f>CW1798-Таблица1[[#This Row],[Суммарная длина каната]]</f>
        <v>-2426051.1868736683</v>
      </c>
    </row>
    <row r="1360" spans="1:102" x14ac:dyDescent="0.25">
      <c r="A1360" s="21">
        <v>1359</v>
      </c>
      <c r="B1360" s="10">
        <v>34.14367346938775</v>
      </c>
      <c r="C1360" s="10">
        <v>39.884489795918363</v>
      </c>
      <c r="D1360" s="11">
        <v>7825.9033215880918</v>
      </c>
      <c r="E1360" s="11">
        <v>8447.095244815433</v>
      </c>
      <c r="F1360" s="11">
        <v>7072.5708514740718</v>
      </c>
      <c r="G1360" s="11">
        <v>8940.4300089177723</v>
      </c>
      <c r="H1360" s="11">
        <v>7417.9028315880914</v>
      </c>
      <c r="I1360" s="11">
        <v>5786.0412869386364</v>
      </c>
      <c r="J1360" s="11">
        <v>2661.0539578767962</v>
      </c>
      <c r="K1360" s="11">
        <v>25265.684148906563</v>
      </c>
      <c r="L1360" s="11">
        <v>1671.5622754124242</v>
      </c>
      <c r="M1360" s="11">
        <v>58108.079905552855</v>
      </c>
      <c r="N1360" s="11">
        <v>8907.0006608033491</v>
      </c>
      <c r="O1360" s="11">
        <v>17699.49138193734</v>
      </c>
      <c r="P1360" s="43">
        <v>10537.842198876882</v>
      </c>
      <c r="Q1360" s="11">
        <v>14760.584258494762</v>
      </c>
      <c r="R1360" s="11">
        <v>8316.4699635486013</v>
      </c>
      <c r="S1360" s="11">
        <v>9750.420748976072</v>
      </c>
      <c r="T1360" s="11">
        <v>7825.9033215880918</v>
      </c>
      <c r="U1360" s="11">
        <v>8447.095244815433</v>
      </c>
      <c r="V1360" s="11">
        <v>7001.4995382911366</v>
      </c>
      <c r="W1360" s="11">
        <v>8819.3107765785062</v>
      </c>
      <c r="X1360" s="12">
        <v>0</v>
      </c>
      <c r="Y1360" s="12">
        <v>660.24487357327826</v>
      </c>
      <c r="Z1360" s="12">
        <v>376.96661123345717</v>
      </c>
      <c r="AA1360" s="44">
        <v>232.04019061955876</v>
      </c>
      <c r="AB1360" s="45">
        <v>402.31059998613011</v>
      </c>
      <c r="AC1360" s="12">
        <v>0</v>
      </c>
      <c r="AD1360" s="12">
        <v>12634.548375632161</v>
      </c>
      <c r="AE1360" s="12">
        <v>3361.0741144056251</v>
      </c>
      <c r="AF1360" s="12">
        <v>5480.5321821881498</v>
      </c>
      <c r="AG1360" s="44">
        <v>1128.4755203370601</v>
      </c>
      <c r="AH1360" s="45">
        <v>2661.0539563435677</v>
      </c>
      <c r="AI1360" s="12">
        <v>0</v>
      </c>
      <c r="AJ1360" s="12">
        <v>-31.745256855641056</v>
      </c>
      <c r="AK1360" s="12">
        <v>60.97348015636252</v>
      </c>
      <c r="AL1360" s="12">
        <v>113.91121506083797</v>
      </c>
      <c r="AM1360" s="44">
        <v>146.49681211944542</v>
      </c>
      <c r="AN1360" s="45">
        <v>89.999999784687645</v>
      </c>
      <c r="AO1360" s="12">
        <v>0</v>
      </c>
      <c r="AP1360" s="12">
        <v>-2052.0325682789503</v>
      </c>
      <c r="AQ1360" s="12">
        <v>9263.7539085896206</v>
      </c>
      <c r="AR1360" s="12">
        <v>10910.825450125209</v>
      </c>
      <c r="AS1360" s="44">
        <v>8541.6791830132661</v>
      </c>
      <c r="AT1360" s="45">
        <v>7417.9033215880909</v>
      </c>
      <c r="AU1360" s="12">
        <v>0</v>
      </c>
      <c r="AV1360" s="12">
        <v>11398.867020807782</v>
      </c>
      <c r="AW1360" s="12">
        <v>17897.458854502776</v>
      </c>
      <c r="AX1360" s="12">
        <v>14595.213480277367</v>
      </c>
      <c r="AY1360" s="44">
        <v>9410.2078634644913</v>
      </c>
      <c r="AZ1360" s="45">
        <v>8447.095243282205</v>
      </c>
      <c r="BA1360" s="12">
        <v>0</v>
      </c>
      <c r="BB1360" s="12">
        <v>8692.334101898583</v>
      </c>
      <c r="BC1360" s="12">
        <v>10894.595446663154</v>
      </c>
      <c r="BD1360" s="12">
        <v>8689.4532147969294</v>
      </c>
      <c r="BE1360" s="44">
        <v>7600.694102123427</v>
      </c>
      <c r="BF1360" s="45">
        <v>7417.9033315880906</v>
      </c>
      <c r="BG1360" s="12">
        <v>0</v>
      </c>
      <c r="BH1360" s="12">
        <v>18046.452861770453</v>
      </c>
      <c r="BI1360" s="12">
        <v>14958.551731060201</v>
      </c>
      <c r="BJ1360" s="12">
        <v>9585.0499707586769</v>
      </c>
      <c r="BK1360" s="44">
        <v>8787.3081303270137</v>
      </c>
      <c r="BL1360" s="45">
        <v>5786.0412869386382</v>
      </c>
      <c r="BM1360" s="12">
        <v>0</v>
      </c>
      <c r="BN1360" s="12">
        <v>0</v>
      </c>
      <c r="BO1360" s="12">
        <v>92.718737012003572</v>
      </c>
      <c r="BP1360" s="12">
        <v>52.937734904475448</v>
      </c>
      <c r="BQ1360" s="48">
        <v>32.585597058607433</v>
      </c>
      <c r="BR1360" s="49">
        <v>56.49681233475777</v>
      </c>
      <c r="BS1360" s="13">
        <v>0</v>
      </c>
      <c r="BT1360" s="12">
        <v>221.92009444714452</v>
      </c>
      <c r="BV1360" s="14">
        <f>Таблица1[[#This Row],[Lкан_леб,мм]]</f>
        <v>58108.079905552855</v>
      </c>
      <c r="BW1360" s="50">
        <f>Таблица1[[#This Row],[угол обхв4]]+Таблица1[[#This Row],[Lдуг 3,мм]]</f>
        <v>12634.548375632161</v>
      </c>
      <c r="BX1360" s="54">
        <f>Таблица1[[#This Row],[угол обхв5]]+Таблица1[[#This Row],[Y5, мм]]</f>
        <v>58768.324779126131</v>
      </c>
      <c r="BY1360" s="14">
        <f>Таблица1[[#This Row],[угол обхв6]]+Таблица1[[#This Row],[Lдуг 4,мм]]</f>
        <v>15995.622490037786</v>
      </c>
      <c r="BZ1360" s="14">
        <f>Таблица1[[#This Row],[Т1]]+Таблица1[[#This Row],[X6, мм]]</f>
        <v>59145.291390359591</v>
      </c>
      <c r="CA1360" s="14">
        <f>Таблица1[[#This Row],[Т2]]+Таблица1[[#This Row],[Lдуг 5,мм]]</f>
        <v>21476.154672225937</v>
      </c>
      <c r="CB1360" s="14">
        <f>Таблица1[[#This Row],[Т3]]+Таблица1[[#This Row],[Y6, мм]]</f>
        <v>59377.331580979153</v>
      </c>
      <c r="CC1360" s="14">
        <f>Таблица1[[#This Row],[Т4]]+Таблица1[[#This Row],[Lдуг 6,мм]]</f>
        <v>22604.630192562996</v>
      </c>
      <c r="CD1360" s="14">
        <f>Таблица1[[#This Row],[Т5]]+Таблица1[[#This Row],[Lдуг 1,мм]]</f>
        <v>59779.642180965282</v>
      </c>
      <c r="CE1360" s="14">
        <f>Таблица1[[#This Row],[Т6]]+Таблица1[[#This Row],[Lпрям1, мм]]</f>
        <v>25265.684148906563</v>
      </c>
      <c r="CF1360" s="15">
        <f>Таблица1[[#This Row],[Т7]]+Таблица1[[#This Row],[Lдуг 2,мм]]</f>
        <v>59779.642180965282</v>
      </c>
      <c r="CG1360" s="14">
        <f>Таблица1[[#This Row],[Т8]]+Таблица1[[#This Row],[Lпрям2, мм]]</f>
        <v>25265.684148906563</v>
      </c>
      <c r="CH1360" s="14">
        <f>Таблица1[[#This Row],[Т9]]-Таблица1[[#This Row],[Т9]]</f>
        <v>0</v>
      </c>
      <c r="CI1360" s="50">
        <f>Таблица1[[#This Row],[Т9]]-Таблица1[[#This Row],[Т8]]</f>
        <v>34513.958032058719</v>
      </c>
      <c r="CJ1360" s="54">
        <f>Таблица1[[#This Row],[Т9]]-Таблица1[[#This Row],[Т7]]</f>
        <v>0</v>
      </c>
      <c r="CK1360" s="14">
        <f>Таблица1[[#This Row],[Т9]]-Таблица1[[#This Row],[Т6]]</f>
        <v>37175.011988402286</v>
      </c>
      <c r="CL1360" s="14">
        <f>Таблица1[[#This Row],[Т9]]-Таблица1[[#This Row],[Т5]]</f>
        <v>402.31059998612909</v>
      </c>
      <c r="CM1360" s="14">
        <f>Таблица1[[#This Row],[Т9]]-Таблица1[[#This Row],[Т4]]</f>
        <v>38303.487508739345</v>
      </c>
      <c r="CN1360" s="14">
        <f>Таблица1[[#This Row],[Т9]]-Таблица1[[#This Row],[Т3]]</f>
        <v>634.35079060569115</v>
      </c>
      <c r="CO1360" s="14">
        <f>Таблица1[[#This Row],[Т9]]-Таблица1[[#This Row],[Т2]]</f>
        <v>43784.019690927496</v>
      </c>
      <c r="CP1360" s="14">
        <f>Таблица1[[#This Row],[Т9]]-Таблица1[[#This Row],[Т1]]</f>
        <v>1011.317401839151</v>
      </c>
      <c r="CQ1360" s="14">
        <f>Таблица1[[#This Row],[Т9]]-Таблица1[[#This Row],[угол обхв6]]</f>
        <v>47145.093805333119</v>
      </c>
      <c r="CR1360" s="14">
        <f>Таблица1[[#This Row],[Т9]]-Таблица1[[#This Row],[угол обхв5]]</f>
        <v>1671.562275412427</v>
      </c>
      <c r="CS1360" s="14">
        <f>Таблица1[[#This Row],[Т9]]-Таблица1[[#This Row],[угол обхв4]]</f>
        <v>59779.642180965282</v>
      </c>
      <c r="CT1360" s="14">
        <f>Таблица1[[#This Row],[Lкан_прям, мм]]+Таблица1[[#This Row],[Lкан_дуг, мм]]+Таблица1[[#This Row],[Lкан_леб,мм]]</f>
        <v>85045.326329871838</v>
      </c>
      <c r="CU1360" s="16">
        <f>Таблица1[[#This Row],[Lкан_леб,мм]]</f>
        <v>58108.079905552855</v>
      </c>
      <c r="CV1360" s="14">
        <f>2534431-(Таблица1[[#This Row],[Т23]]+Таблица1[[#This Row],[угол обхв3]])</f>
        <v>2449163.7535756812</v>
      </c>
      <c r="CW1360" s="50">
        <f>SUM(X1360:AC1360,AD1360:AI1360)-Таблица1[[#This Row],[lподв_min, мм]]</f>
        <v>24276.192466442193</v>
      </c>
      <c r="CX1360" s="17">
        <f>CW1799-Таблица1[[#This Row],[Суммарная длина каната]]</f>
        <v>-2426093.6249619876</v>
      </c>
    </row>
    <row r="1361" spans="1:102" x14ac:dyDescent="0.25">
      <c r="A1361" s="21">
        <v>1360</v>
      </c>
      <c r="B1361" s="10">
        <v>34.14367346938775</v>
      </c>
      <c r="C1361" s="10">
        <v>42.568571428571424</v>
      </c>
      <c r="D1361" s="11">
        <v>8210.0386052362755</v>
      </c>
      <c r="E1361" s="11">
        <v>8388.4559325032878</v>
      </c>
      <c r="F1361" s="11">
        <v>7434.4302593349375</v>
      </c>
      <c r="G1361" s="11">
        <v>8845.9717177699695</v>
      </c>
      <c r="H1361" s="11">
        <v>7802.0381152362761</v>
      </c>
      <c r="I1361" s="11">
        <v>5678.5813384095418</v>
      </c>
      <c r="J1361" s="11">
        <v>2709.8745940937456</v>
      </c>
      <c r="K1361" s="11">
        <v>25303.910535429975</v>
      </c>
      <c r="L1361" s="11">
        <v>1633.3358888890075</v>
      </c>
      <c r="M1361" s="11">
        <v>58108.079905552855</v>
      </c>
      <c r="N1361" s="11">
        <v>8907.0006608033491</v>
      </c>
      <c r="O1361" s="11">
        <v>17699.49138193734</v>
      </c>
      <c r="P1361" s="43">
        <v>10623.348347920724</v>
      </c>
      <c r="Q1361" s="11">
        <v>14822.015762478004</v>
      </c>
      <c r="R1361" s="11">
        <v>8639.0337202414794</v>
      </c>
      <c r="S1361" s="11">
        <v>9713.3243000408602</v>
      </c>
      <c r="T1361" s="11">
        <v>8210.0386052362755</v>
      </c>
      <c r="U1361" s="11">
        <v>8388.4559325032878</v>
      </c>
      <c r="V1361" s="11">
        <v>7369.1088007711023</v>
      </c>
      <c r="W1361" s="11">
        <v>8721.6571689388165</v>
      </c>
      <c r="X1361" s="12">
        <v>0</v>
      </c>
      <c r="Y1361" s="12">
        <v>647.50849909105762</v>
      </c>
      <c r="Z1361" s="12">
        <v>370.58979246778046</v>
      </c>
      <c r="AA1361" s="44">
        <v>232.04019061955887</v>
      </c>
      <c r="AB1361" s="45">
        <v>383.19740671061066</v>
      </c>
      <c r="AC1361" s="12">
        <v>0</v>
      </c>
      <c r="AD1361" s="12">
        <v>12634.548375632161</v>
      </c>
      <c r="AE1361" s="12">
        <v>3350.4798646844647</v>
      </c>
      <c r="AF1361" s="12">
        <v>5480.5321821881489</v>
      </c>
      <c r="AG1361" s="44">
        <v>1128.4755203370621</v>
      </c>
      <c r="AH1361" s="45">
        <v>2709.8745925881394</v>
      </c>
      <c r="AI1361" s="12">
        <v>0</v>
      </c>
      <c r="AJ1361" s="12">
        <v>-31.745256855641056</v>
      </c>
      <c r="AK1361" s="12">
        <v>59.184900489378812</v>
      </c>
      <c r="AL1361" s="12">
        <v>111.22713342818491</v>
      </c>
      <c r="AM1361" s="44">
        <v>143.81273048679236</v>
      </c>
      <c r="AN1361" s="45">
        <v>89.999999788566669</v>
      </c>
      <c r="AO1361" s="12">
        <v>0</v>
      </c>
      <c r="AP1361" s="12">
        <v>-2052.0325682789503</v>
      </c>
      <c r="AQ1361" s="12">
        <v>9257.4012303199706</v>
      </c>
      <c r="AR1361" s="12">
        <v>11003.666544655072</v>
      </c>
      <c r="AS1361" s="44">
        <v>8879.9276732490962</v>
      </c>
      <c r="AT1361" s="45">
        <v>7802.0386052362755</v>
      </c>
      <c r="AU1361" s="12">
        <v>0</v>
      </c>
      <c r="AV1361" s="12">
        <v>11398.867020807782</v>
      </c>
      <c r="AW1361" s="12">
        <v>17908.497221287409</v>
      </c>
      <c r="AX1361" s="12">
        <v>14674.292814928429</v>
      </c>
      <c r="AY1361" s="44">
        <v>9384.0309605935454</v>
      </c>
      <c r="AZ1361" s="45">
        <v>8388.455930997683</v>
      </c>
      <c r="BA1361" s="12">
        <v>0</v>
      </c>
      <c r="BB1361" s="12">
        <v>8692.334101898583</v>
      </c>
      <c r="BC1361" s="12">
        <v>10973.748917437346</v>
      </c>
      <c r="BD1361" s="12">
        <v>9019.3519169758274</v>
      </c>
      <c r="BE1361" s="44">
        <v>7969.1446522286606</v>
      </c>
      <c r="BF1361" s="45">
        <v>7802.0386152362753</v>
      </c>
      <c r="BG1361" s="12">
        <v>0</v>
      </c>
      <c r="BH1361" s="12">
        <v>18046.452861770453</v>
      </c>
      <c r="BI1361" s="12">
        <v>15031.021601828075</v>
      </c>
      <c r="BJ1361" s="12">
        <v>9565.6013524912851</v>
      </c>
      <c r="BK1361" s="44">
        <v>8717.7492719506026</v>
      </c>
      <c r="BL1361" s="45">
        <v>5678.5813384095436</v>
      </c>
      <c r="BM1361" s="12">
        <v>0</v>
      </c>
      <c r="BN1361" s="12">
        <v>0</v>
      </c>
      <c r="BO1361" s="12">
        <v>90.930157345019865</v>
      </c>
      <c r="BP1361" s="12">
        <v>52.042232938806094</v>
      </c>
      <c r="BQ1361" s="48">
        <v>32.585597058607448</v>
      </c>
      <c r="BR1361" s="49">
        <v>53.812730698225685</v>
      </c>
      <c r="BS1361" s="13">
        <v>0</v>
      </c>
      <c r="BT1361" s="12">
        <v>221.92009444714452</v>
      </c>
      <c r="BV1361" s="14">
        <f>Таблица1[[#This Row],[Lкан_леб,мм]]</f>
        <v>58108.079905552855</v>
      </c>
      <c r="BW1361" s="50">
        <f>Таблица1[[#This Row],[угол обхв4]]+Таблица1[[#This Row],[Lдуг 3,мм]]</f>
        <v>12634.548375632161</v>
      </c>
      <c r="BX1361" s="54">
        <f>Таблица1[[#This Row],[угол обхв5]]+Таблица1[[#This Row],[Y5, мм]]</f>
        <v>58755.58840464391</v>
      </c>
      <c r="BY1361" s="14">
        <f>Таблица1[[#This Row],[угол обхв6]]+Таблица1[[#This Row],[Lдуг 4,мм]]</f>
        <v>15985.028240316626</v>
      </c>
      <c r="BZ1361" s="14">
        <f>Таблица1[[#This Row],[Т1]]+Таблица1[[#This Row],[X6, мм]]</f>
        <v>59126.178197111687</v>
      </c>
      <c r="CA1361" s="14">
        <f>Таблица1[[#This Row],[Т2]]+Таблица1[[#This Row],[Lдуг 5,мм]]</f>
        <v>21465.560422504775</v>
      </c>
      <c r="CB1361" s="14">
        <f>Таблица1[[#This Row],[Т3]]+Таблица1[[#This Row],[Y6, мм]]</f>
        <v>59358.218387731249</v>
      </c>
      <c r="CC1361" s="14">
        <f>Таблица1[[#This Row],[Т4]]+Таблица1[[#This Row],[Lдуг 6,мм]]</f>
        <v>22594.035942841838</v>
      </c>
      <c r="CD1361" s="14">
        <f>Таблица1[[#This Row],[Т5]]+Таблица1[[#This Row],[Lдуг 1,мм]]</f>
        <v>59741.415794441862</v>
      </c>
      <c r="CE1361" s="14">
        <f>Таблица1[[#This Row],[Т6]]+Таблица1[[#This Row],[Lпрям1, мм]]</f>
        <v>25303.910535429975</v>
      </c>
      <c r="CF1361" s="15">
        <f>Таблица1[[#This Row],[Т7]]+Таблица1[[#This Row],[Lдуг 2,мм]]</f>
        <v>59741.415794441862</v>
      </c>
      <c r="CG1361" s="14">
        <f>Таблица1[[#This Row],[Т8]]+Таблица1[[#This Row],[Lпрям2, мм]]</f>
        <v>25303.910535429975</v>
      </c>
      <c r="CH1361" s="14">
        <f>Таблица1[[#This Row],[Т9]]-Таблица1[[#This Row],[Т9]]</f>
        <v>0</v>
      </c>
      <c r="CI1361" s="50">
        <f>Таблица1[[#This Row],[Т9]]-Таблица1[[#This Row],[Т8]]</f>
        <v>34437.505259011887</v>
      </c>
      <c r="CJ1361" s="54">
        <f>Таблица1[[#This Row],[Т9]]-Таблица1[[#This Row],[Т7]]</f>
        <v>0</v>
      </c>
      <c r="CK1361" s="14">
        <f>Таблица1[[#This Row],[Т9]]-Таблица1[[#This Row],[Т6]]</f>
        <v>37147.379851600024</v>
      </c>
      <c r="CL1361" s="14">
        <f>Таблица1[[#This Row],[Т9]]-Таблица1[[#This Row],[Т5]]</f>
        <v>383.197406710613</v>
      </c>
      <c r="CM1361" s="14">
        <f>Таблица1[[#This Row],[Т9]]-Таблица1[[#This Row],[Т4]]</f>
        <v>38275.855371937083</v>
      </c>
      <c r="CN1361" s="14">
        <f>Таблица1[[#This Row],[Т9]]-Таблица1[[#This Row],[Т3]]</f>
        <v>615.23759733017505</v>
      </c>
      <c r="CO1361" s="14">
        <f>Таблица1[[#This Row],[Т9]]-Таблица1[[#This Row],[Т2]]</f>
        <v>43756.387554125235</v>
      </c>
      <c r="CP1361" s="14">
        <f>Таблица1[[#This Row],[Т9]]-Таблица1[[#This Row],[Т1]]</f>
        <v>985.82738979795249</v>
      </c>
      <c r="CQ1361" s="14">
        <f>Таблица1[[#This Row],[Т9]]-Таблица1[[#This Row],[угол обхв6]]</f>
        <v>47106.867418809699</v>
      </c>
      <c r="CR1361" s="14">
        <f>Таблица1[[#This Row],[Т9]]-Таблица1[[#This Row],[угол обхв5]]</f>
        <v>1633.335888889007</v>
      </c>
      <c r="CS1361" s="14">
        <f>Таблица1[[#This Row],[Т9]]-Таблица1[[#This Row],[угол обхв4]]</f>
        <v>59741.415794441862</v>
      </c>
      <c r="CT1361" s="14">
        <f>Таблица1[[#This Row],[Lкан_прям, мм]]+Таблица1[[#This Row],[Lкан_дуг, мм]]+Таблица1[[#This Row],[Lкан_леб,мм]]</f>
        <v>85045.326329871838</v>
      </c>
      <c r="CU1361" s="16">
        <f>Таблица1[[#This Row],[Lкан_леб,мм]]</f>
        <v>58108.079905552855</v>
      </c>
      <c r="CV1361" s="14">
        <f>2534431-(Таблица1[[#This Row],[Т23]]+Таблица1[[#This Row],[угол обхв3]])</f>
        <v>2449163.7535756812</v>
      </c>
      <c r="CW1361" s="50">
        <f>SUM(X1361:AC1361,AD1361:AI1361)-Таблица1[[#This Row],[lподв_min, мм]]</f>
        <v>24227.371830225238</v>
      </c>
      <c r="CX1361" s="17">
        <f>CW1800-Таблица1[[#This Row],[Суммарная длина каната]]</f>
        <v>-2426137.1834290531</v>
      </c>
    </row>
    <row r="1362" spans="1:102" x14ac:dyDescent="0.25">
      <c r="A1362" s="21">
        <v>1361</v>
      </c>
      <c r="B1362" s="10">
        <v>34.14367346938775</v>
      </c>
      <c r="C1362" s="10">
        <v>45.252653061224485</v>
      </c>
      <c r="D1362" s="11">
        <v>8596.4984794609118</v>
      </c>
      <c r="E1362" s="11">
        <v>8347.8695960562527</v>
      </c>
      <c r="F1362" s="11">
        <v>7800.3160605342091</v>
      </c>
      <c r="G1362" s="11">
        <v>8768.5625432184606</v>
      </c>
      <c r="H1362" s="11">
        <v>8188.4979894609132</v>
      </c>
      <c r="I1362" s="11">
        <v>5587.5410956759952</v>
      </c>
      <c r="J1362" s="11">
        <v>2760.3285003802575</v>
      </c>
      <c r="K1362" s="11">
        <v>25342.136921953283</v>
      </c>
      <c r="L1362" s="11">
        <v>1595.1095023656933</v>
      </c>
      <c r="M1362" s="11">
        <v>58108.079905552855</v>
      </c>
      <c r="N1362" s="11">
        <v>8907.0006608033491</v>
      </c>
      <c r="O1362" s="11">
        <v>17699.49138193734</v>
      </c>
      <c r="P1362" s="43">
        <v>10705.883918649064</v>
      </c>
      <c r="Q1362" s="11">
        <v>14887.3840328429</v>
      </c>
      <c r="R1362" s="11">
        <v>8962.9807869335164</v>
      </c>
      <c r="S1362" s="11">
        <v>9691.3738641215077</v>
      </c>
      <c r="T1362" s="11">
        <v>8596.4984794609118</v>
      </c>
      <c r="U1362" s="11">
        <v>8347.8695960562527</v>
      </c>
      <c r="V1362" s="11">
        <v>7740.8877818117817</v>
      </c>
      <c r="W1362" s="11">
        <v>8641.3254429367844</v>
      </c>
      <c r="X1362" s="12">
        <v>0</v>
      </c>
      <c r="Y1362" s="12">
        <v>634.7503857963452</v>
      </c>
      <c r="Z1362" s="12">
        <v>364.23471251459557</v>
      </c>
      <c r="AA1362" s="44">
        <v>232.04019061955887</v>
      </c>
      <c r="AB1362" s="45">
        <v>364.08421343519365</v>
      </c>
      <c r="AC1362" s="12">
        <v>0</v>
      </c>
      <c r="AD1362" s="12">
        <v>12634.548375632161</v>
      </c>
      <c r="AE1362" s="12">
        <v>3338.2523448937422</v>
      </c>
      <c r="AF1362" s="12">
        <v>5480.532182188148</v>
      </c>
      <c r="AG1362" s="44">
        <v>1128.4755203370617</v>
      </c>
      <c r="AH1362" s="45">
        <v>2760.3284989021704</v>
      </c>
      <c r="AI1362" s="12">
        <v>0</v>
      </c>
      <c r="AJ1362" s="12">
        <v>-31.745256855641056</v>
      </c>
      <c r="AK1362" s="12">
        <v>57.393268022867133</v>
      </c>
      <c r="AL1362" s="12">
        <v>108.54305179553182</v>
      </c>
      <c r="AM1362" s="44">
        <v>141.12864885413927</v>
      </c>
      <c r="AN1362" s="45">
        <v>89.999999792431282</v>
      </c>
      <c r="AO1362" s="12">
        <v>0</v>
      </c>
      <c r="AP1362" s="12">
        <v>-2052.0325682789503</v>
      </c>
      <c r="AQ1362" s="12">
        <v>9250.6954088009134</v>
      </c>
      <c r="AR1362" s="12">
        <v>11092.702584859671</v>
      </c>
      <c r="AS1362" s="44">
        <v>9219.0309154860515</v>
      </c>
      <c r="AT1362" s="45">
        <v>8188.4984794609127</v>
      </c>
      <c r="AU1362" s="12">
        <v>0</v>
      </c>
      <c r="AV1362" s="12">
        <v>11398.867020807782</v>
      </c>
      <c r="AW1362" s="12">
        <v>17919.350246209153</v>
      </c>
      <c r="AX1362" s="12">
        <v>14757.633042592164</v>
      </c>
      <c r="AY1362" s="44">
        <v>9373.7225904451207</v>
      </c>
      <c r="AZ1362" s="45">
        <v>8347.8695945781674</v>
      </c>
      <c r="BA1362" s="12">
        <v>0</v>
      </c>
      <c r="BB1362" s="12">
        <v>8692.334101898583</v>
      </c>
      <c r="BC1362" s="12">
        <v>11049.578666646628</v>
      </c>
      <c r="BD1362" s="12">
        <v>9349.7994531441236</v>
      </c>
      <c r="BE1362" s="44">
        <v>8340.4483509083784</v>
      </c>
      <c r="BF1362" s="45">
        <v>8188.4984894609133</v>
      </c>
      <c r="BG1362" s="12">
        <v>0</v>
      </c>
      <c r="BH1362" s="12">
        <v>18046.452861770453</v>
      </c>
      <c r="BI1362" s="12">
        <v>15107.242897114713</v>
      </c>
      <c r="BJ1362" s="12">
        <v>9561.6228738707705</v>
      </c>
      <c r="BK1362" s="44">
        <v>8665.5208697326379</v>
      </c>
      <c r="BL1362" s="45">
        <v>5587.541095675997</v>
      </c>
      <c r="BM1362" s="12">
        <v>0</v>
      </c>
      <c r="BN1362" s="12">
        <v>0</v>
      </c>
      <c r="BO1362" s="12">
        <v>89.138524878508193</v>
      </c>
      <c r="BP1362" s="12">
        <v>51.149783772664698</v>
      </c>
      <c r="BQ1362" s="48">
        <v>32.585597058607448</v>
      </c>
      <c r="BR1362" s="49">
        <v>51.128649061707989</v>
      </c>
      <c r="BS1362" s="13">
        <v>0</v>
      </c>
      <c r="BT1362" s="12">
        <v>221.92009444714452</v>
      </c>
      <c r="BV1362" s="14">
        <f>Таблица1[[#This Row],[Lкан_леб,мм]]</f>
        <v>58108.079905552855</v>
      </c>
      <c r="BW1362" s="50">
        <f>Таблица1[[#This Row],[угол обхв4]]+Таблица1[[#This Row],[Lдуг 3,мм]]</f>
        <v>12634.548375632161</v>
      </c>
      <c r="BX1362" s="54">
        <f>Таблица1[[#This Row],[угол обхв5]]+Таблица1[[#This Row],[Y5, мм]]</f>
        <v>58742.830291349201</v>
      </c>
      <c r="BY1362" s="14">
        <f>Таблица1[[#This Row],[угол обхв6]]+Таблица1[[#This Row],[Lдуг 4,мм]]</f>
        <v>15972.800720525904</v>
      </c>
      <c r="BZ1362" s="14">
        <f>Таблица1[[#This Row],[Т1]]+Таблица1[[#This Row],[X6, мм]]</f>
        <v>59107.065003863798</v>
      </c>
      <c r="CA1362" s="14">
        <f>Таблица1[[#This Row],[Т2]]+Таблица1[[#This Row],[Lдуг 5,мм]]</f>
        <v>21453.33290271405</v>
      </c>
      <c r="CB1362" s="14">
        <f>Таблица1[[#This Row],[Т3]]+Таблица1[[#This Row],[Y6, мм]]</f>
        <v>59339.10519448336</v>
      </c>
      <c r="CC1362" s="14">
        <f>Таблица1[[#This Row],[Т4]]+Таблица1[[#This Row],[Lдуг 6,мм]]</f>
        <v>22581.808423051112</v>
      </c>
      <c r="CD1362" s="14">
        <f>Таблица1[[#This Row],[Т5]]+Таблица1[[#This Row],[Lдуг 1,мм]]</f>
        <v>59703.189407918551</v>
      </c>
      <c r="CE1362" s="14">
        <f>Таблица1[[#This Row],[Т6]]+Таблица1[[#This Row],[Lпрям1, мм]]</f>
        <v>25342.136921953283</v>
      </c>
      <c r="CF1362" s="15">
        <f>Таблица1[[#This Row],[Т7]]+Таблица1[[#This Row],[Lдуг 2,мм]]</f>
        <v>59703.189407918551</v>
      </c>
      <c r="CG1362" s="14">
        <f>Таблица1[[#This Row],[Т8]]+Таблица1[[#This Row],[Lпрям2, мм]]</f>
        <v>25342.136921953283</v>
      </c>
      <c r="CH1362" s="14">
        <f>Таблица1[[#This Row],[Т9]]-Таблица1[[#This Row],[Т9]]</f>
        <v>0</v>
      </c>
      <c r="CI1362" s="50">
        <f>Таблица1[[#This Row],[Т9]]-Таблица1[[#This Row],[Т8]]</f>
        <v>34361.052485965265</v>
      </c>
      <c r="CJ1362" s="54">
        <f>Таблица1[[#This Row],[Т9]]-Таблица1[[#This Row],[Т7]]</f>
        <v>0</v>
      </c>
      <c r="CK1362" s="14">
        <f>Таблица1[[#This Row],[Т9]]-Таблица1[[#This Row],[Т6]]</f>
        <v>37121.380984867443</v>
      </c>
      <c r="CL1362" s="14">
        <f>Таблица1[[#This Row],[Т9]]-Таблица1[[#This Row],[Т5]]</f>
        <v>364.08421343519149</v>
      </c>
      <c r="CM1362" s="14">
        <f>Таблица1[[#This Row],[Т9]]-Таблица1[[#This Row],[Т4]]</f>
        <v>38249.856505204501</v>
      </c>
      <c r="CN1362" s="14">
        <f>Таблица1[[#This Row],[Т9]]-Таблица1[[#This Row],[Т3]]</f>
        <v>596.12440405475354</v>
      </c>
      <c r="CO1362" s="14">
        <f>Таблица1[[#This Row],[Т9]]-Таблица1[[#This Row],[Т2]]</f>
        <v>43730.388687392646</v>
      </c>
      <c r="CP1362" s="14">
        <f>Таблица1[[#This Row],[Т9]]-Таблица1[[#This Row],[Т1]]</f>
        <v>960.35911656935059</v>
      </c>
      <c r="CQ1362" s="14">
        <f>Таблица1[[#This Row],[Т9]]-Таблица1[[#This Row],[угол обхв6]]</f>
        <v>47068.641032286389</v>
      </c>
      <c r="CR1362" s="14">
        <f>Таблица1[[#This Row],[Т9]]-Таблица1[[#This Row],[угол обхв5]]</f>
        <v>1595.1095023656962</v>
      </c>
      <c r="CS1362" s="14">
        <f>Таблица1[[#This Row],[Т9]]-Таблица1[[#This Row],[угол обхв4]]</f>
        <v>59703.189407918551</v>
      </c>
      <c r="CT1362" s="14">
        <f>Таблица1[[#This Row],[Lкан_прям, мм]]+Таблица1[[#This Row],[Lкан_дуг, мм]]+Таблица1[[#This Row],[Lкан_леб,мм]]</f>
        <v>85045.326329871838</v>
      </c>
      <c r="CU1362" s="16">
        <f>Таблица1[[#This Row],[Lкан_леб,мм]]</f>
        <v>58108.079905552855</v>
      </c>
      <c r="CV1362" s="14">
        <f>2534431-(Таблица1[[#This Row],[Т23]]+Таблица1[[#This Row],[угол обхв3]])</f>
        <v>2449163.7535756812</v>
      </c>
      <c r="CW1362" s="50">
        <f>SUM(X1362:AC1362,AD1362:AI1362)-Таблица1[[#This Row],[lподв_min, мм]]</f>
        <v>24176.917923938723</v>
      </c>
      <c r="CX1362" s="17">
        <f>CW1801-Таблица1[[#This Row],[Суммарная длина каната]]</f>
        <v>-2426181.819687244</v>
      </c>
    </row>
    <row r="1363" spans="1:102" x14ac:dyDescent="0.25">
      <c r="A1363" s="21">
        <v>1362</v>
      </c>
      <c r="B1363" s="10">
        <v>34.14367346938775</v>
      </c>
      <c r="C1363" s="10">
        <v>47.936734693877547</v>
      </c>
      <c r="D1363" s="11">
        <v>8984.4349924770304</v>
      </c>
      <c r="E1363" s="11">
        <v>8325.4252880739114</v>
      </c>
      <c r="F1363" s="11">
        <v>8169.425445934603</v>
      </c>
      <c r="G1363" s="11">
        <v>8708.3723327742318</v>
      </c>
      <c r="H1363" s="11">
        <v>8576.4345024770319</v>
      </c>
      <c r="I1363" s="11">
        <v>5513.018579464012</v>
      </c>
      <c r="J1363" s="11">
        <v>2812.4067086098999</v>
      </c>
      <c r="K1363" s="11">
        <v>25380.363308476455</v>
      </c>
      <c r="L1363" s="11">
        <v>1556.8831158425289</v>
      </c>
      <c r="M1363" s="11">
        <v>58108.079905552855</v>
      </c>
      <c r="N1363" s="11">
        <v>8907.0006608033491</v>
      </c>
      <c r="O1363" s="11">
        <v>17699.49138193734</v>
      </c>
      <c r="P1363" s="43">
        <v>10785.267815457442</v>
      </c>
      <c r="Q1363" s="11">
        <v>14956.545641654926</v>
      </c>
      <c r="R1363" s="11">
        <v>9287.6003744541995</v>
      </c>
      <c r="S1363" s="11">
        <v>9684.6176038153735</v>
      </c>
      <c r="T1363" s="11">
        <v>8984.4349924770304</v>
      </c>
      <c r="U1363" s="11">
        <v>8325.4252880739114</v>
      </c>
      <c r="V1363" s="11">
        <v>8116.0207417423499</v>
      </c>
      <c r="W1363" s="11">
        <v>8578.4918586061031</v>
      </c>
      <c r="X1363" s="12">
        <v>0</v>
      </c>
      <c r="Y1363" s="12">
        <v>621.96715664089822</v>
      </c>
      <c r="Z1363" s="12">
        <v>357.90474842214581</v>
      </c>
      <c r="AA1363" s="44">
        <v>232.0401906195585</v>
      </c>
      <c r="AB1363" s="45">
        <v>344.97102015992624</v>
      </c>
      <c r="AC1363" s="12">
        <v>0</v>
      </c>
      <c r="AD1363" s="12">
        <v>12634.548375632161</v>
      </c>
      <c r="AE1363" s="12">
        <v>3324.4005231599003</v>
      </c>
      <c r="AF1363" s="12">
        <v>5480.5321821881489</v>
      </c>
      <c r="AG1363" s="44">
        <v>1128.4755203370621</v>
      </c>
      <c r="AH1363" s="45">
        <v>2812.406707159183</v>
      </c>
      <c r="AI1363" s="12">
        <v>0</v>
      </c>
      <c r="AJ1363" s="12">
        <v>-31.745256855641056</v>
      </c>
      <c r="AK1363" s="12">
        <v>55.598108515132573</v>
      </c>
      <c r="AL1363" s="12">
        <v>105.8589701628788</v>
      </c>
      <c r="AM1363" s="44">
        <v>138.44456722148621</v>
      </c>
      <c r="AN1363" s="45">
        <v>89.999999796274892</v>
      </c>
      <c r="AO1363" s="12">
        <v>0</v>
      </c>
      <c r="AP1363" s="12">
        <v>-2052.0325682789503</v>
      </c>
      <c r="AQ1363" s="12">
        <v>9243.6393582884175</v>
      </c>
      <c r="AR1363" s="12">
        <v>11177.738212115119</v>
      </c>
      <c r="AS1363" s="44">
        <v>9558.2448655976386</v>
      </c>
      <c r="AT1363" s="45">
        <v>8576.4349924770304</v>
      </c>
      <c r="AU1363" s="12">
        <v>0</v>
      </c>
      <c r="AV1363" s="12">
        <v>11398.867020807782</v>
      </c>
      <c r="AW1363" s="12">
        <v>17930.009032792015</v>
      </c>
      <c r="AX1363" s="12">
        <v>14845.051302124317</v>
      </c>
      <c r="AY1363" s="44">
        <v>9379.3053711523025</v>
      </c>
      <c r="AZ1363" s="45">
        <v>8325.4252866231964</v>
      </c>
      <c r="BA1363" s="12">
        <v>0</v>
      </c>
      <c r="BB1363" s="12">
        <v>8692.334101898583</v>
      </c>
      <c r="BC1363" s="12">
        <v>11121.906512942511</v>
      </c>
      <c r="BD1363" s="12">
        <v>9680.0707711118757</v>
      </c>
      <c r="BE1363" s="44">
        <v>8713.7905013335931</v>
      </c>
      <c r="BF1363" s="45">
        <v>8576.435002477032</v>
      </c>
      <c r="BG1363" s="12">
        <v>0</v>
      </c>
      <c r="BH1363" s="12">
        <v>18046.452861770453</v>
      </c>
      <c r="BI1363" s="12">
        <v>15187.0632925096</v>
      </c>
      <c r="BJ1363" s="12">
        <v>9573.1232642847626</v>
      </c>
      <c r="BK1363" s="44">
        <v>8630.7375207369842</v>
      </c>
      <c r="BL1363" s="45">
        <v>5513.0185794640138</v>
      </c>
      <c r="BM1363" s="12">
        <v>0</v>
      </c>
      <c r="BN1363" s="12">
        <v>0</v>
      </c>
      <c r="BO1363" s="12">
        <v>87.343365370773626</v>
      </c>
      <c r="BP1363" s="12">
        <v>50.260861647746232</v>
      </c>
      <c r="BQ1363" s="48">
        <v>32.585597058607398</v>
      </c>
      <c r="BR1363" s="49">
        <v>48.444567425211304</v>
      </c>
      <c r="BS1363" s="13">
        <v>0</v>
      </c>
      <c r="BT1363" s="12">
        <v>221.92009444714452</v>
      </c>
      <c r="BV1363" s="14">
        <f>Таблица1[[#This Row],[Lкан_леб,мм]]</f>
        <v>58108.079905552855</v>
      </c>
      <c r="BW1363" s="50">
        <f>Таблица1[[#This Row],[угол обхв4]]+Таблица1[[#This Row],[Lдуг 3,мм]]</f>
        <v>12634.548375632161</v>
      </c>
      <c r="BX1363" s="54">
        <f>Таблица1[[#This Row],[угол обхв5]]+Таблица1[[#This Row],[Y5, мм]]</f>
        <v>58730.047062193757</v>
      </c>
      <c r="BY1363" s="14">
        <f>Таблица1[[#This Row],[угол обхв6]]+Таблица1[[#This Row],[Lдуг 4,мм]]</f>
        <v>15958.948898792061</v>
      </c>
      <c r="BZ1363" s="14">
        <f>Таблица1[[#This Row],[Т1]]+Таблица1[[#This Row],[X6, мм]]</f>
        <v>59087.951810615901</v>
      </c>
      <c r="CA1363" s="14">
        <f>Таблица1[[#This Row],[Т2]]+Таблица1[[#This Row],[Lдуг 5,мм]]</f>
        <v>21439.481080980211</v>
      </c>
      <c r="CB1363" s="14">
        <f>Таблица1[[#This Row],[Т3]]+Таблица1[[#This Row],[Y6, мм]]</f>
        <v>59319.992001235463</v>
      </c>
      <c r="CC1363" s="14">
        <f>Таблица1[[#This Row],[Т4]]+Таблица1[[#This Row],[Lдуг 6,мм]]</f>
        <v>22567.956601317273</v>
      </c>
      <c r="CD1363" s="14">
        <f>Таблица1[[#This Row],[Т5]]+Таблица1[[#This Row],[Lдуг 1,мм]]</f>
        <v>59664.963021395386</v>
      </c>
      <c r="CE1363" s="14">
        <f>Таблица1[[#This Row],[Т6]]+Таблица1[[#This Row],[Lпрям1, мм]]</f>
        <v>25380.363308476455</v>
      </c>
      <c r="CF1363" s="15">
        <f>Таблица1[[#This Row],[Т7]]+Таблица1[[#This Row],[Lдуг 2,мм]]</f>
        <v>59664.963021395386</v>
      </c>
      <c r="CG1363" s="14">
        <f>Таблица1[[#This Row],[Т8]]+Таблица1[[#This Row],[Lпрям2, мм]]</f>
        <v>25380.363308476455</v>
      </c>
      <c r="CH1363" s="14">
        <f>Таблица1[[#This Row],[Т9]]-Таблица1[[#This Row],[Т9]]</f>
        <v>0</v>
      </c>
      <c r="CI1363" s="50">
        <f>Таблица1[[#This Row],[Т9]]-Таблица1[[#This Row],[Т8]]</f>
        <v>34284.599712918935</v>
      </c>
      <c r="CJ1363" s="54">
        <f>Таблица1[[#This Row],[Т9]]-Таблица1[[#This Row],[Т7]]</f>
        <v>0</v>
      </c>
      <c r="CK1363" s="14">
        <f>Таблица1[[#This Row],[Т9]]-Таблица1[[#This Row],[Т6]]</f>
        <v>37097.006420078113</v>
      </c>
      <c r="CL1363" s="14">
        <f>Таблица1[[#This Row],[Т9]]-Таблица1[[#This Row],[Т5]]</f>
        <v>344.97102015992277</v>
      </c>
      <c r="CM1363" s="14">
        <f>Таблица1[[#This Row],[Т9]]-Таблица1[[#This Row],[Т4]]</f>
        <v>38225.481940415179</v>
      </c>
      <c r="CN1363" s="14">
        <f>Таблица1[[#This Row],[Т9]]-Таблица1[[#This Row],[Т3]]</f>
        <v>577.01121077948483</v>
      </c>
      <c r="CO1363" s="14">
        <f>Таблица1[[#This Row],[Т9]]-Таблица1[[#This Row],[Т2]]</f>
        <v>43706.014122603323</v>
      </c>
      <c r="CP1363" s="14">
        <f>Таблица1[[#This Row],[Т9]]-Таблица1[[#This Row],[Т1]]</f>
        <v>934.91595920162945</v>
      </c>
      <c r="CQ1363" s="14">
        <f>Таблица1[[#This Row],[Т9]]-Таблица1[[#This Row],[угол обхв6]]</f>
        <v>47030.414645763223</v>
      </c>
      <c r="CR1363" s="14">
        <f>Таблица1[[#This Row],[Т9]]-Таблица1[[#This Row],[угол обхв5]]</f>
        <v>1556.883115842531</v>
      </c>
      <c r="CS1363" s="14">
        <f>Таблица1[[#This Row],[Т9]]-Таблица1[[#This Row],[угол обхв4]]</f>
        <v>59664.963021395386</v>
      </c>
      <c r="CT1363" s="14">
        <f>Таблица1[[#This Row],[Lкан_прям, мм]]+Таблица1[[#This Row],[Lкан_дуг, мм]]+Таблица1[[#This Row],[Lкан_леб,мм]]</f>
        <v>85045.326329871838</v>
      </c>
      <c r="CU1363" s="16">
        <f>Таблица1[[#This Row],[Lкан_леб,мм]]</f>
        <v>58108.079905552855</v>
      </c>
      <c r="CV1363" s="14">
        <f>2534431-(Таблица1[[#This Row],[Т23]]+Таблица1[[#This Row],[угол обхв3]])</f>
        <v>2449163.7535756812</v>
      </c>
      <c r="CW1363" s="50">
        <f>SUM(X1363:AC1363,AD1363:AI1363)-Таблица1[[#This Row],[lподв_min, мм]]</f>
        <v>24124.839715709084</v>
      </c>
      <c r="CX1363" s="17">
        <f>CW1802-Таблица1[[#This Row],[Суммарная длина каната]]</f>
        <v>-2426227.4887950681</v>
      </c>
    </row>
    <row r="1364" spans="1:102" x14ac:dyDescent="0.25">
      <c r="A1364" s="21">
        <v>1363</v>
      </c>
      <c r="B1364" s="10">
        <v>34.14367346938775</v>
      </c>
      <c r="C1364" s="10">
        <v>50.620816326530601</v>
      </c>
      <c r="D1364" s="11">
        <v>9372.9969525294109</v>
      </c>
      <c r="E1364" s="11">
        <v>8321.1722547841018</v>
      </c>
      <c r="F1364" s="11">
        <v>8540.9485333644607</v>
      </c>
      <c r="G1364" s="11">
        <v>8665.5331529202122</v>
      </c>
      <c r="H1364" s="11">
        <v>8964.9964625294106</v>
      </c>
      <c r="I1364" s="11">
        <v>5455.0732357952984</v>
      </c>
      <c r="J1364" s="11">
        <v>2866.0990189888034</v>
      </c>
      <c r="K1364" s="11">
        <v>25418.589694999417</v>
      </c>
      <c r="L1364" s="11">
        <v>1518.6567293195576</v>
      </c>
      <c r="M1364" s="11">
        <v>58108.079905552855</v>
      </c>
      <c r="N1364" s="11">
        <v>8907.0006608033491</v>
      </c>
      <c r="O1364" s="11">
        <v>17699.49138193734</v>
      </c>
      <c r="P1364" s="43">
        <v>10861.325857993677</v>
      </c>
      <c r="Q1364" s="11">
        <v>15029.348837817643</v>
      </c>
      <c r="R1364" s="11">
        <v>9612.1802180199647</v>
      </c>
      <c r="S1364" s="11">
        <v>9693.0703433859035</v>
      </c>
      <c r="T1364" s="11">
        <v>9372.9969525294109</v>
      </c>
      <c r="U1364" s="11">
        <v>8321.1722547841018</v>
      </c>
      <c r="V1364" s="11">
        <v>8493.6845817518133</v>
      </c>
      <c r="W1364" s="11">
        <v>8533.2942823943431</v>
      </c>
      <c r="X1364" s="12">
        <v>0</v>
      </c>
      <c r="Y1364" s="12">
        <v>609.15533834674318</v>
      </c>
      <c r="Z1364" s="12">
        <v>351.60337346840373</v>
      </c>
      <c r="AA1364" s="44">
        <v>232.0401906195585</v>
      </c>
      <c r="AB1364" s="45">
        <v>325.8578268848521</v>
      </c>
      <c r="AC1364" s="12">
        <v>0</v>
      </c>
      <c r="AD1364" s="12">
        <v>12634.548375632161</v>
      </c>
      <c r="AE1364" s="12">
        <v>3308.9345992767853</v>
      </c>
      <c r="AF1364" s="12">
        <v>5480.5321821881507</v>
      </c>
      <c r="AG1364" s="44">
        <v>1128.4755203370619</v>
      </c>
      <c r="AH1364" s="45">
        <v>2866.0990175652632</v>
      </c>
      <c r="AI1364" s="12">
        <v>0</v>
      </c>
      <c r="AJ1364" s="12">
        <v>-31.745256855641056</v>
      </c>
      <c r="AK1364" s="12">
        <v>53.798934210859088</v>
      </c>
      <c r="AL1364" s="12">
        <v>103.17488853022574</v>
      </c>
      <c r="AM1364" s="44">
        <v>135.76048558883315</v>
      </c>
      <c r="AN1364" s="45">
        <v>89.999999800091402</v>
      </c>
      <c r="AO1364" s="12">
        <v>0</v>
      </c>
      <c r="AP1364" s="12">
        <v>-2052.0325682789503</v>
      </c>
      <c r="AQ1364" s="12">
        <v>9236.235985744177</v>
      </c>
      <c r="AR1364" s="12">
        <v>11258.586845312409</v>
      </c>
      <c r="AS1364" s="44">
        <v>9896.8252365474382</v>
      </c>
      <c r="AT1364" s="45">
        <v>8964.9969525294109</v>
      </c>
      <c r="AU1364" s="12">
        <v>0</v>
      </c>
      <c r="AV1364" s="12">
        <v>11398.867020807782</v>
      </c>
      <c r="AW1364" s="12">
        <v>17940.464618648613</v>
      </c>
      <c r="AX1364" s="12">
        <v>14936.355784558024</v>
      </c>
      <c r="AY1364" s="44">
        <v>9400.7670532444918</v>
      </c>
      <c r="AZ1364" s="45">
        <v>8321.1722533605625</v>
      </c>
      <c r="BA1364" s="12">
        <v>0</v>
      </c>
      <c r="BB1364" s="12">
        <v>8692.334101898583</v>
      </c>
      <c r="BC1364" s="12">
        <v>11190.561182934503</v>
      </c>
      <c r="BD1364" s="12">
        <v>10009.441205338697</v>
      </c>
      <c r="BE1364" s="44">
        <v>9088.3519340019357</v>
      </c>
      <c r="BF1364" s="45">
        <v>8964.9969625294125</v>
      </c>
      <c r="BG1364" s="12">
        <v>0</v>
      </c>
      <c r="BH1364" s="12">
        <v>18046.452861770453</v>
      </c>
      <c r="BI1364" s="12">
        <v>15270.322074528918</v>
      </c>
      <c r="BJ1364" s="12">
        <v>9600.0772901262844</v>
      </c>
      <c r="BK1364" s="44">
        <v>8613.4755449255135</v>
      </c>
      <c r="BL1364" s="45">
        <v>5455.0732357953002</v>
      </c>
      <c r="BM1364" s="12">
        <v>0</v>
      </c>
      <c r="BN1364" s="12">
        <v>0</v>
      </c>
      <c r="BO1364" s="12">
        <v>85.544191066500133</v>
      </c>
      <c r="BP1364" s="12">
        <v>49.375954319366663</v>
      </c>
      <c r="BQ1364" s="48">
        <v>32.585597058607398</v>
      </c>
      <c r="BR1364" s="49">
        <v>45.760485788741747</v>
      </c>
      <c r="BS1364" s="13">
        <v>0</v>
      </c>
      <c r="BT1364" s="12">
        <v>221.92009444714452</v>
      </c>
      <c r="BV1364" s="14">
        <f>Таблица1[[#This Row],[Lкан_леб,мм]]</f>
        <v>58108.079905552855</v>
      </c>
      <c r="BW1364" s="50">
        <f>Таблица1[[#This Row],[угол обхв4]]+Таблица1[[#This Row],[Lдуг 3,мм]]</f>
        <v>12634.548375632161</v>
      </c>
      <c r="BX1364" s="54">
        <f>Таблица1[[#This Row],[угол обхв5]]+Таблица1[[#This Row],[Y5, мм]]</f>
        <v>58717.235243899595</v>
      </c>
      <c r="BY1364" s="14">
        <f>Таблица1[[#This Row],[угол обхв6]]+Таблица1[[#This Row],[Lдуг 4,мм]]</f>
        <v>15943.482974908946</v>
      </c>
      <c r="BZ1364" s="14">
        <f>Таблица1[[#This Row],[Т1]]+Таблица1[[#This Row],[X6, мм]]</f>
        <v>59068.838617367997</v>
      </c>
      <c r="CA1364" s="14">
        <f>Таблица1[[#This Row],[Т2]]+Таблица1[[#This Row],[Lдуг 5,мм]]</f>
        <v>21424.015157097096</v>
      </c>
      <c r="CB1364" s="14">
        <f>Таблица1[[#This Row],[Т3]]+Таблица1[[#This Row],[Y6, мм]]</f>
        <v>59300.878807987559</v>
      </c>
      <c r="CC1364" s="14">
        <f>Таблица1[[#This Row],[Т4]]+Таблица1[[#This Row],[Lдуг 6,мм]]</f>
        <v>22552.490677434158</v>
      </c>
      <c r="CD1364" s="14">
        <f>Таблица1[[#This Row],[Т5]]+Таблица1[[#This Row],[Lдуг 1,мм]]</f>
        <v>59626.73663487241</v>
      </c>
      <c r="CE1364" s="14">
        <f>Таблица1[[#This Row],[Т6]]+Таблица1[[#This Row],[Lпрям1, мм]]</f>
        <v>25418.58969499942</v>
      </c>
      <c r="CF1364" s="15">
        <f>Таблица1[[#This Row],[Т7]]+Таблица1[[#This Row],[Lдуг 2,мм]]</f>
        <v>59626.73663487241</v>
      </c>
      <c r="CG1364" s="14">
        <f>Таблица1[[#This Row],[Т8]]+Таблица1[[#This Row],[Lпрям2, мм]]</f>
        <v>25418.58969499942</v>
      </c>
      <c r="CH1364" s="14">
        <f>Таблица1[[#This Row],[Т9]]-Таблица1[[#This Row],[Т9]]</f>
        <v>0</v>
      </c>
      <c r="CI1364" s="50">
        <f>Таблица1[[#This Row],[Т9]]-Таблица1[[#This Row],[Т8]]</f>
        <v>34208.14693987299</v>
      </c>
      <c r="CJ1364" s="54">
        <f>Таблица1[[#This Row],[Т9]]-Таблица1[[#This Row],[Т7]]</f>
        <v>0</v>
      </c>
      <c r="CK1364" s="14">
        <f>Таблица1[[#This Row],[Т9]]-Таблица1[[#This Row],[Т6]]</f>
        <v>37074.245957438252</v>
      </c>
      <c r="CL1364" s="14">
        <f>Таблица1[[#This Row],[Т9]]-Таблица1[[#This Row],[Т5]]</f>
        <v>325.85782688485051</v>
      </c>
      <c r="CM1364" s="14">
        <f>Таблица1[[#This Row],[Т9]]-Таблица1[[#This Row],[Т4]]</f>
        <v>38202.721477775311</v>
      </c>
      <c r="CN1364" s="14">
        <f>Таблица1[[#This Row],[Т9]]-Таблица1[[#This Row],[Т3]]</f>
        <v>557.89801750441256</v>
      </c>
      <c r="CO1364" s="14">
        <f>Таблица1[[#This Row],[Т9]]-Таблица1[[#This Row],[Т2]]</f>
        <v>43683.253659963462</v>
      </c>
      <c r="CP1364" s="14">
        <f>Таблица1[[#This Row],[Т9]]-Таблица1[[#This Row],[Т1]]</f>
        <v>909.50139097281499</v>
      </c>
      <c r="CQ1364" s="14">
        <f>Таблица1[[#This Row],[Т9]]-Таблица1[[#This Row],[угол обхв6]]</f>
        <v>46992.188259240247</v>
      </c>
      <c r="CR1364" s="14">
        <f>Таблица1[[#This Row],[Т9]]-Таблица1[[#This Row],[угол обхв5]]</f>
        <v>1518.6567293195549</v>
      </c>
      <c r="CS1364" s="14">
        <f>Таблица1[[#This Row],[Т9]]-Таблица1[[#This Row],[угол обхв4]]</f>
        <v>59626.73663487241</v>
      </c>
      <c r="CT1364" s="14">
        <f>Таблица1[[#This Row],[Lкан_прям, мм]]+Таблица1[[#This Row],[Lкан_дуг, мм]]+Таблица1[[#This Row],[Lкан_леб,мм]]</f>
        <v>85045.326329871838</v>
      </c>
      <c r="CU1364" s="16">
        <f>Таблица1[[#This Row],[Lкан_леб,мм]]</f>
        <v>58108.079905552855</v>
      </c>
      <c r="CV1364" s="14">
        <f>2534431-(Таблица1[[#This Row],[Т23]]+Таблица1[[#This Row],[угол обхв3]])</f>
        <v>2449163.7535756812</v>
      </c>
      <c r="CW1364" s="50">
        <f>SUM(X1364:AC1364,AD1364:AI1364)-Таблица1[[#This Row],[lподв_min, мм]]</f>
        <v>24071.147405330175</v>
      </c>
      <c r="CX1364" s="17">
        <f>CW1803-Таблица1[[#This Row],[Суммарная длина каната]]</f>
        <v>-2426238.1692670938</v>
      </c>
    </row>
    <row r="1365" spans="1:102" x14ac:dyDescent="0.25">
      <c r="A1365" s="21">
        <v>1364</v>
      </c>
      <c r="B1365" s="10">
        <v>34.14367346938775</v>
      </c>
      <c r="C1365" s="10">
        <v>53.304897959183663</v>
      </c>
      <c r="D1365" s="11">
        <v>9761.3317955368366</v>
      </c>
      <c r="E1365" s="11">
        <v>8335.1198279891978</v>
      </c>
      <c r="F1365" s="11">
        <v>8914.0701446224903</v>
      </c>
      <c r="G1365" s="11">
        <v>8640.1389993373214</v>
      </c>
      <c r="H1365" s="11">
        <v>9353.331305536838</v>
      </c>
      <c r="I1365" s="11">
        <v>5413.7258365124235</v>
      </c>
      <c r="J1365" s="11">
        <v>2921.3939914767743</v>
      </c>
      <c r="K1365" s="11">
        <v>25456.816081522167</v>
      </c>
      <c r="L1365" s="11">
        <v>1480.43034279682</v>
      </c>
      <c r="M1365" s="11">
        <v>58108.079905552855</v>
      </c>
      <c r="N1365" s="11">
        <v>8907.0006608033491</v>
      </c>
      <c r="O1365" s="11">
        <v>17699.49138193734</v>
      </c>
      <c r="P1365" s="43">
        <v>10933.891163336071</v>
      </c>
      <c r="Q1365" s="11">
        <v>15105.6338800377</v>
      </c>
      <c r="R1365" s="11">
        <v>9936.0081400515301</v>
      </c>
      <c r="S1365" s="11">
        <v>9716.7135362359386</v>
      </c>
      <c r="T1365" s="11">
        <v>9761.3317955368366</v>
      </c>
      <c r="U1365" s="11">
        <v>8335.1198279891978</v>
      </c>
      <c r="V1365" s="11">
        <v>8873.0506498930699</v>
      </c>
      <c r="W1365" s="11">
        <v>8505.8318846629918</v>
      </c>
      <c r="X1365" s="12">
        <v>0</v>
      </c>
      <c r="Y1365" s="12">
        <v>596.31134701703741</v>
      </c>
      <c r="Z1365" s="12">
        <v>345.33417155021226</v>
      </c>
      <c r="AA1365" s="44">
        <v>232.04019061955907</v>
      </c>
      <c r="AB1365" s="45">
        <v>306.74463361001114</v>
      </c>
      <c r="AC1365" s="12">
        <v>0</v>
      </c>
      <c r="AD1365" s="12">
        <v>12634.548375632161</v>
      </c>
      <c r="AE1365" s="12">
        <v>3291.8660132846189</v>
      </c>
      <c r="AF1365" s="12">
        <v>5480.5321821881471</v>
      </c>
      <c r="AG1365" s="44">
        <v>1128.4755203370614</v>
      </c>
      <c r="AH1365" s="45">
        <v>2921.3939900801797</v>
      </c>
      <c r="AI1365" s="12">
        <v>0</v>
      </c>
      <c r="AJ1365" s="12">
        <v>-31.745256855641056</v>
      </c>
      <c r="AK1365" s="12">
        <v>51.995241820430735</v>
      </c>
      <c r="AL1365" s="12">
        <v>100.49080689757267</v>
      </c>
      <c r="AM1365" s="44">
        <v>133.07640395618014</v>
      </c>
      <c r="AN1365" s="45">
        <v>89.999999803875184</v>
      </c>
      <c r="AO1365" s="12">
        <v>0</v>
      </c>
      <c r="AP1365" s="12">
        <v>-2052.0325682789503</v>
      </c>
      <c r="AQ1365" s="12">
        <v>9228.4881868764678</v>
      </c>
      <c r="AR1365" s="12">
        <v>11335.071090244788</v>
      </c>
      <c r="AS1365" s="44">
        <v>10234.029131468149</v>
      </c>
      <c r="AT1365" s="45">
        <v>9353.3317955368366</v>
      </c>
      <c r="AU1365" s="12">
        <v>0</v>
      </c>
      <c r="AV1365" s="12">
        <v>11398.867020807782</v>
      </c>
      <c r="AW1365" s="12">
        <v>17950.707962957353</v>
      </c>
      <c r="AX1365" s="12">
        <v>15031.346153961884</v>
      </c>
      <c r="AY1365" s="44">
        <v>9438.0605465246226</v>
      </c>
      <c r="AZ1365" s="45">
        <v>8335.119826592605</v>
      </c>
      <c r="BA1365" s="12">
        <v>0</v>
      </c>
      <c r="BB1365" s="12">
        <v>8692.334101898583</v>
      </c>
      <c r="BC1365" s="12">
        <v>11255.37868940919</v>
      </c>
      <c r="BD1365" s="12">
        <v>10337.188066960249</v>
      </c>
      <c r="BE1365" s="44">
        <v>9463.3108041202177</v>
      </c>
      <c r="BF1365" s="45">
        <v>9353.3318055368381</v>
      </c>
      <c r="BG1365" s="12">
        <v>0</v>
      </c>
      <c r="BH1365" s="12">
        <v>18046.452861770453</v>
      </c>
      <c r="BI1365" s="12">
        <v>15356.850461057717</v>
      </c>
      <c r="BJ1365" s="12">
        <v>9642.4258101601226</v>
      </c>
      <c r="BK1365" s="44">
        <v>8613.7728177005138</v>
      </c>
      <c r="BL1365" s="45">
        <v>5413.7258365124253</v>
      </c>
      <c r="BM1365" s="12">
        <v>0</v>
      </c>
      <c r="BN1365" s="12">
        <v>0</v>
      </c>
      <c r="BO1365" s="12">
        <v>83.740498676071795</v>
      </c>
      <c r="BP1365" s="12">
        <v>48.495565077141933</v>
      </c>
      <c r="BQ1365" s="48">
        <v>32.585597058607476</v>
      </c>
      <c r="BR1365" s="49">
        <v>43.076404152304953</v>
      </c>
      <c r="BS1365" s="13">
        <v>0</v>
      </c>
      <c r="BT1365" s="12">
        <v>221.92009444714452</v>
      </c>
      <c r="BV1365" s="14">
        <f>Таблица1[[#This Row],[Lкан_леб,мм]]</f>
        <v>58108.079905552855</v>
      </c>
      <c r="BW1365" s="50">
        <f>Таблица1[[#This Row],[угол обхв4]]+Таблица1[[#This Row],[Lдуг 3,мм]]</f>
        <v>12634.548375632161</v>
      </c>
      <c r="BX1365" s="54">
        <f>Таблица1[[#This Row],[угол обхв5]]+Таблица1[[#This Row],[Y5, мм]]</f>
        <v>58704.391252569891</v>
      </c>
      <c r="BY1365" s="14">
        <f>Таблица1[[#This Row],[угол обхв6]]+Таблица1[[#This Row],[Lдуг 4,мм]]</f>
        <v>15926.414388916779</v>
      </c>
      <c r="BZ1365" s="14">
        <f>Таблица1[[#This Row],[Т1]]+Таблица1[[#This Row],[X6, мм]]</f>
        <v>59049.725424120101</v>
      </c>
      <c r="CA1365" s="14">
        <f>Таблица1[[#This Row],[Т2]]+Таблица1[[#This Row],[Lдуг 5,мм]]</f>
        <v>21406.946571104927</v>
      </c>
      <c r="CB1365" s="14">
        <f>Таблица1[[#This Row],[Т3]]+Таблица1[[#This Row],[Y6, мм]]</f>
        <v>59281.765614739663</v>
      </c>
      <c r="CC1365" s="14">
        <f>Таблица1[[#This Row],[Т4]]+Таблица1[[#This Row],[Lдуг 6,мм]]</f>
        <v>22535.422091441989</v>
      </c>
      <c r="CD1365" s="14">
        <f>Таблица1[[#This Row],[Т5]]+Таблица1[[#This Row],[Lдуг 1,мм]]</f>
        <v>59588.510248349674</v>
      </c>
      <c r="CE1365" s="14">
        <f>Таблица1[[#This Row],[Т6]]+Таблица1[[#This Row],[Lпрям1, мм]]</f>
        <v>25456.816081522171</v>
      </c>
      <c r="CF1365" s="15">
        <f>Таблица1[[#This Row],[Т7]]+Таблица1[[#This Row],[Lдуг 2,мм]]</f>
        <v>59588.510248349674</v>
      </c>
      <c r="CG1365" s="14">
        <f>Таблица1[[#This Row],[Т8]]+Таблица1[[#This Row],[Lпрям2, мм]]</f>
        <v>25456.816081522171</v>
      </c>
      <c r="CH1365" s="14">
        <f>Таблица1[[#This Row],[Т9]]-Таблица1[[#This Row],[Т9]]</f>
        <v>0</v>
      </c>
      <c r="CI1365" s="50">
        <f>Таблица1[[#This Row],[Т9]]-Таблица1[[#This Row],[Т8]]</f>
        <v>34131.694166827503</v>
      </c>
      <c r="CJ1365" s="54">
        <f>Таблица1[[#This Row],[Т9]]-Таблица1[[#This Row],[Т7]]</f>
        <v>0</v>
      </c>
      <c r="CK1365" s="14">
        <f>Таблица1[[#This Row],[Т9]]-Таблица1[[#This Row],[Т6]]</f>
        <v>37053.088156907688</v>
      </c>
      <c r="CL1365" s="14">
        <f>Таблица1[[#This Row],[Т9]]-Таблица1[[#This Row],[Т5]]</f>
        <v>306.74463361001108</v>
      </c>
      <c r="CM1365" s="14">
        <f>Таблица1[[#This Row],[Т9]]-Таблица1[[#This Row],[Т4]]</f>
        <v>38181.563677244747</v>
      </c>
      <c r="CN1365" s="14">
        <f>Таблица1[[#This Row],[Т9]]-Таблица1[[#This Row],[Т3]]</f>
        <v>538.78482422957313</v>
      </c>
      <c r="CO1365" s="14">
        <f>Таблица1[[#This Row],[Т9]]-Таблица1[[#This Row],[Т2]]</f>
        <v>43662.095859432899</v>
      </c>
      <c r="CP1365" s="14">
        <f>Таблица1[[#This Row],[Т9]]-Таблица1[[#This Row],[Т1]]</f>
        <v>884.11899577978329</v>
      </c>
      <c r="CQ1365" s="14">
        <f>Таблица1[[#This Row],[Т9]]-Таблица1[[#This Row],[угол обхв6]]</f>
        <v>46953.961872717511</v>
      </c>
      <c r="CR1365" s="14">
        <f>Таблица1[[#This Row],[Т9]]-Таблица1[[#This Row],[угол обхв5]]</f>
        <v>1480.4303427968189</v>
      </c>
      <c r="CS1365" s="14">
        <f>Таблица1[[#This Row],[Т9]]-Таблица1[[#This Row],[угол обхв4]]</f>
        <v>59588.510248349674</v>
      </c>
      <c r="CT1365" s="14">
        <f>Таблица1[[#This Row],[Lкан_прям, мм]]+Таблица1[[#This Row],[Lкан_дуг, мм]]+Таблица1[[#This Row],[Lкан_леб,мм]]</f>
        <v>85045.326329871838</v>
      </c>
      <c r="CU1365" s="16">
        <f>Таблица1[[#This Row],[Lкан_леб,мм]]</f>
        <v>58108.079905552855</v>
      </c>
      <c r="CV1365" s="14">
        <f>2534431-(Таблица1[[#This Row],[Т23]]+Таблица1[[#This Row],[угол обхв3]])</f>
        <v>2449163.7535756812</v>
      </c>
      <c r="CW1365" s="50">
        <f>SUM(X1365:AC1365,AD1365:AI1365)-Таблица1[[#This Row],[lподв_min, мм]]</f>
        <v>24015.852432842214</v>
      </c>
      <c r="CX1365" s="17">
        <f>CW1804-Таблица1[[#This Row],[Суммарная длина каната]]</f>
        <v>-2426274.1432900582</v>
      </c>
    </row>
    <row r="1366" spans="1:102" x14ac:dyDescent="0.25">
      <c r="A1366" s="21">
        <v>1365</v>
      </c>
      <c r="B1366" s="10">
        <v>34.14367346938775</v>
      </c>
      <c r="C1366" s="10">
        <v>55.988979591836724</v>
      </c>
      <c r="D1366" s="11">
        <v>10148.587455747453</v>
      </c>
      <c r="E1366" s="11">
        <v>8367.2374045906963</v>
      </c>
      <c r="F1366" s="11">
        <v>9287.9715941028171</v>
      </c>
      <c r="G1366" s="11">
        <v>8632.2455906636187</v>
      </c>
      <c r="H1366" s="11">
        <v>9740.5869657474541</v>
      </c>
      <c r="I1366" s="11">
        <v>5388.9584688502837</v>
      </c>
      <c r="J1366" s="11">
        <v>2978.2789357404126</v>
      </c>
      <c r="K1366" s="11">
        <v>25495.04246804463</v>
      </c>
      <c r="L1366" s="11">
        <v>1442.2039562743512</v>
      </c>
      <c r="M1366" s="11">
        <v>58108.079905552855</v>
      </c>
      <c r="N1366" s="11">
        <v>8907.0006608033491</v>
      </c>
      <c r="O1366" s="11">
        <v>17699.49138193734</v>
      </c>
      <c r="P1366" s="43">
        <v>11002.804512159941</v>
      </c>
      <c r="Q1366" s="11">
        <v>15185.233387321543</v>
      </c>
      <c r="R1366" s="11">
        <v>10258.373612799902</v>
      </c>
      <c r="S1366" s="11">
        <v>9755.4953056017621</v>
      </c>
      <c r="T1366" s="11">
        <v>10148.587455747453</v>
      </c>
      <c r="U1366" s="11">
        <v>8367.2374045906963</v>
      </c>
      <c r="V1366" s="11">
        <v>9253.2865592714097</v>
      </c>
      <c r="W1366" s="11">
        <v>8496.1649220925683</v>
      </c>
      <c r="X1366" s="12">
        <v>0</v>
      </c>
      <c r="Y1366" s="12">
        <v>583.43147290009369</v>
      </c>
      <c r="Z1366" s="12">
        <v>339.10085241925867</v>
      </c>
      <c r="AA1366" s="44">
        <v>232.04019061955941</v>
      </c>
      <c r="AB1366" s="45">
        <v>287.63144033543938</v>
      </c>
      <c r="AC1366" s="12">
        <v>0</v>
      </c>
      <c r="AD1366" s="12">
        <v>12634.548375632161</v>
      </c>
      <c r="AE1366" s="12">
        <v>3273.2074555167669</v>
      </c>
      <c r="AF1366" s="12">
        <v>5480.5321821881498</v>
      </c>
      <c r="AG1366" s="44">
        <v>1128.4755203370587</v>
      </c>
      <c r="AH1366" s="45">
        <v>2978.2789343704917</v>
      </c>
      <c r="AI1366" s="12">
        <v>0</v>
      </c>
      <c r="AJ1366" s="12">
        <v>-31.745256855641056</v>
      </c>
      <c r="AK1366" s="12">
        <v>50.186510380331079</v>
      </c>
      <c r="AL1366" s="12">
        <v>97.806725264919592</v>
      </c>
      <c r="AM1366" s="44">
        <v>130.39232232352711</v>
      </c>
      <c r="AN1366" s="45">
        <v>89.999999807621165</v>
      </c>
      <c r="AO1366" s="12">
        <v>0</v>
      </c>
      <c r="AP1366" s="12">
        <v>-2052.0325682789503</v>
      </c>
      <c r="AQ1366" s="12">
        <v>9220.398841561584</v>
      </c>
      <c r="AR1366" s="12">
        <v>11407.023128837633</v>
      </c>
      <c r="AS1366" s="44">
        <v>10569.116673690376</v>
      </c>
      <c r="AT1366" s="45">
        <v>9740.5874557474526</v>
      </c>
      <c r="AU1366" s="12">
        <v>0</v>
      </c>
      <c r="AV1366" s="12">
        <v>11398.867020807782</v>
      </c>
      <c r="AW1366" s="12">
        <v>17960.729932494924</v>
      </c>
      <c r="AX1366" s="12">
        <v>15129.813987007461</v>
      </c>
      <c r="AY1366" s="44">
        <v>9491.1040233921922</v>
      </c>
      <c r="AZ1366" s="45">
        <v>8367.2374032207772</v>
      </c>
      <c r="BA1366" s="12">
        <v>0</v>
      </c>
      <c r="BB1366" s="12">
        <v>8692.334101898583</v>
      </c>
      <c r="BC1366" s="12">
        <v>11316.202692918174</v>
      </c>
      <c r="BD1366" s="12">
        <v>10662.592229477594</v>
      </c>
      <c r="BE1366" s="44">
        <v>9837.8443948569802</v>
      </c>
      <c r="BF1366" s="45">
        <v>9740.5874657474542</v>
      </c>
      <c r="BG1366" s="12">
        <v>0</v>
      </c>
      <c r="BH1366" s="12">
        <v>18046.452861770453</v>
      </c>
      <c r="BI1366" s="12">
        <v>15446.471937879131</v>
      </c>
      <c r="BJ1366" s="12">
        <v>9700.0759052876801</v>
      </c>
      <c r="BK1366" s="44">
        <v>8631.6286868002662</v>
      </c>
      <c r="BL1366" s="45">
        <v>5388.9584688502855</v>
      </c>
      <c r="BM1366" s="12">
        <v>0</v>
      </c>
      <c r="BN1366" s="12">
        <v>0</v>
      </c>
      <c r="BO1366" s="12">
        <v>81.931767235972131</v>
      </c>
      <c r="BP1366" s="12">
        <v>47.620214884588513</v>
      </c>
      <c r="BQ1366" s="48">
        <v>32.585597058607526</v>
      </c>
      <c r="BR1366" s="49">
        <v>40.392322515905946</v>
      </c>
      <c r="BS1366" s="13">
        <v>0</v>
      </c>
      <c r="BT1366" s="12">
        <v>221.92009444714452</v>
      </c>
      <c r="BV1366" s="14">
        <f>Таблица1[[#This Row],[Lкан_леб,мм]]</f>
        <v>58108.079905552855</v>
      </c>
      <c r="BW1366" s="50">
        <f>Таблица1[[#This Row],[угол обхв4]]+Таблица1[[#This Row],[Lдуг 3,мм]]</f>
        <v>12634.548375632161</v>
      </c>
      <c r="BX1366" s="54">
        <f>Таблица1[[#This Row],[угол обхв5]]+Таблица1[[#This Row],[Y5, мм]]</f>
        <v>58691.511378452946</v>
      </c>
      <c r="BY1366" s="14">
        <f>Таблица1[[#This Row],[угол обхв6]]+Таблица1[[#This Row],[Lдуг 4,мм]]</f>
        <v>15907.755831148928</v>
      </c>
      <c r="BZ1366" s="14">
        <f>Таблица1[[#This Row],[Т1]]+Таблица1[[#This Row],[X6, мм]]</f>
        <v>59030.612230872204</v>
      </c>
      <c r="CA1366" s="14">
        <f>Таблица1[[#This Row],[Т2]]+Таблица1[[#This Row],[Lдуг 5,мм]]</f>
        <v>21388.288013337078</v>
      </c>
      <c r="CB1366" s="14">
        <f>Таблица1[[#This Row],[Т3]]+Таблица1[[#This Row],[Y6, мм]]</f>
        <v>59262.652421491766</v>
      </c>
      <c r="CC1366" s="14">
        <f>Таблица1[[#This Row],[Т4]]+Таблица1[[#This Row],[Lдуг 6,мм]]</f>
        <v>22516.763533674137</v>
      </c>
      <c r="CD1366" s="14">
        <f>Таблица1[[#This Row],[Т5]]+Таблица1[[#This Row],[Lдуг 1,мм]]</f>
        <v>59550.283861827207</v>
      </c>
      <c r="CE1366" s="14">
        <f>Таблица1[[#This Row],[Т6]]+Таблица1[[#This Row],[Lпрям1, мм]]</f>
        <v>25495.04246804463</v>
      </c>
      <c r="CF1366" s="15">
        <f>Таблица1[[#This Row],[Т7]]+Таблица1[[#This Row],[Lдуг 2,мм]]</f>
        <v>59550.283861827207</v>
      </c>
      <c r="CG1366" s="14">
        <f>Таблица1[[#This Row],[Т8]]+Таблица1[[#This Row],[Lпрям2, мм]]</f>
        <v>25495.04246804463</v>
      </c>
      <c r="CH1366" s="14">
        <f>Таблица1[[#This Row],[Т9]]-Таблица1[[#This Row],[Т9]]</f>
        <v>0</v>
      </c>
      <c r="CI1366" s="50">
        <f>Таблица1[[#This Row],[Т9]]-Таблица1[[#This Row],[Т8]]</f>
        <v>34055.241393782577</v>
      </c>
      <c r="CJ1366" s="54">
        <f>Таблица1[[#This Row],[Т9]]-Таблица1[[#This Row],[Т7]]</f>
        <v>0</v>
      </c>
      <c r="CK1366" s="14">
        <f>Таблица1[[#This Row],[Т9]]-Таблица1[[#This Row],[Т6]]</f>
        <v>37033.52032815307</v>
      </c>
      <c r="CL1366" s="14">
        <f>Таблица1[[#This Row],[Т9]]-Таблица1[[#This Row],[Т5]]</f>
        <v>287.63144033544086</v>
      </c>
      <c r="CM1366" s="14">
        <f>Таблица1[[#This Row],[Т9]]-Таблица1[[#This Row],[Т4]]</f>
        <v>38161.995848490129</v>
      </c>
      <c r="CN1366" s="14">
        <f>Таблица1[[#This Row],[Т9]]-Таблица1[[#This Row],[Т3]]</f>
        <v>519.67163095500291</v>
      </c>
      <c r="CO1366" s="14">
        <f>Таблица1[[#This Row],[Т9]]-Таблица1[[#This Row],[Т2]]</f>
        <v>43642.528030678281</v>
      </c>
      <c r="CP1366" s="14">
        <f>Таблица1[[#This Row],[Т9]]-Таблица1[[#This Row],[Т1]]</f>
        <v>858.77248337426136</v>
      </c>
      <c r="CQ1366" s="14">
        <f>Таблица1[[#This Row],[Т9]]-Таблица1[[#This Row],[угол обхв6]]</f>
        <v>46915.735486195044</v>
      </c>
      <c r="CR1366" s="14">
        <f>Таблица1[[#This Row],[Т9]]-Таблица1[[#This Row],[угол обхв5]]</f>
        <v>1442.2039562743521</v>
      </c>
      <c r="CS1366" s="14">
        <f>Таблица1[[#This Row],[Т9]]-Таблица1[[#This Row],[угол обхв4]]</f>
        <v>59550.283861827207</v>
      </c>
      <c r="CT1366" s="14">
        <f>Таблица1[[#This Row],[Lкан_прям, мм]]+Таблица1[[#This Row],[Lкан_дуг, мм]]+Таблица1[[#This Row],[Lкан_леб,мм]]</f>
        <v>85045.326329871838</v>
      </c>
      <c r="CU1366" s="16">
        <f>Таблица1[[#This Row],[Lкан_леб,мм]]</f>
        <v>58108.079905552855</v>
      </c>
      <c r="CV1366" s="14">
        <f>2534431-(Таблица1[[#This Row],[Т23]]+Таблица1[[#This Row],[угол обхв3]])</f>
        <v>2449163.7535756812</v>
      </c>
      <c r="CW1366" s="50">
        <f>SUM(X1366:AC1366,AD1366:AI1366)-Таблица1[[#This Row],[lподв_min, мм]]</f>
        <v>23958.967488578572</v>
      </c>
      <c r="CX1366" s="17">
        <f>CW1805-Таблица1[[#This Row],[Суммарная длина каната]]</f>
        <v>-2426311.4094085</v>
      </c>
    </row>
    <row r="1367" spans="1:102" x14ac:dyDescent="0.25">
      <c r="A1367" s="21">
        <v>1366</v>
      </c>
      <c r="B1367" s="10">
        <v>34.14367346938775</v>
      </c>
      <c r="C1367" s="10">
        <v>58.673061224489786</v>
      </c>
      <c r="D1367" s="11">
        <v>10533.914235300717</v>
      </c>
      <c r="E1367" s="11">
        <v>8417.4545137371006</v>
      </c>
      <c r="F1367" s="11">
        <v>9661.8324851158104</v>
      </c>
      <c r="G1367" s="11">
        <v>8641.8702462391502</v>
      </c>
      <c r="H1367" s="11">
        <v>10125.913745300717</v>
      </c>
      <c r="I1367" s="11">
        <v>5380.7146142646343</v>
      </c>
      <c r="J1367" s="11">
        <v>3036.7398994724663</v>
      </c>
      <c r="K1367" s="11">
        <v>25533.268854566806</v>
      </c>
      <c r="L1367" s="11">
        <v>1403.9775697521825</v>
      </c>
      <c r="M1367" s="11">
        <v>58108.079905552855</v>
      </c>
      <c r="N1367" s="11">
        <v>8907.0006608033491</v>
      </c>
      <c r="O1367" s="11">
        <v>17699.49138193734</v>
      </c>
      <c r="P1367" s="43">
        <v>11067.914698089045</v>
      </c>
      <c r="Q1367" s="11">
        <v>15267.972706234792</v>
      </c>
      <c r="R1367" s="11">
        <v>10578.569317352403</v>
      </c>
      <c r="S1367" s="11">
        <v>9809.3305583786332</v>
      </c>
      <c r="T1367" s="11">
        <v>10533.914235300717</v>
      </c>
      <c r="U1367" s="11">
        <v>8417.4545137371006</v>
      </c>
      <c r="V1367" s="11">
        <v>9633.5580144280557</v>
      </c>
      <c r="W1367" s="11">
        <v>8504.3146054703047</v>
      </c>
      <c r="X1367" s="12">
        <v>0</v>
      </c>
      <c r="Y1367" s="12">
        <v>570.51186417882673</v>
      </c>
      <c r="Z1367" s="12">
        <v>332.90726789262862</v>
      </c>
      <c r="AA1367" s="44">
        <v>232.04019061955833</v>
      </c>
      <c r="AB1367" s="45">
        <v>268.51824706116884</v>
      </c>
      <c r="AC1367" s="12">
        <v>0</v>
      </c>
      <c r="AD1367" s="12">
        <v>12634.548375632161</v>
      </c>
      <c r="AE1367" s="12">
        <v>3252.9728782805187</v>
      </c>
      <c r="AF1367" s="12">
        <v>5480.532182188148</v>
      </c>
      <c r="AG1367" s="44">
        <v>1128.4755203370626</v>
      </c>
      <c r="AH1367" s="45">
        <v>3036.7398981289184</v>
      </c>
      <c r="AI1367" s="12">
        <v>0</v>
      </c>
      <c r="AJ1367" s="12">
        <v>-31.745256855641056</v>
      </c>
      <c r="AK1367" s="12">
        <v>48.37219897668156</v>
      </c>
      <c r="AL1367" s="12">
        <v>95.122643632266559</v>
      </c>
      <c r="AM1367" s="44">
        <v>127.70824069087394</v>
      </c>
      <c r="AN1367" s="45">
        <v>89.999999811324685</v>
      </c>
      <c r="AO1367" s="12">
        <v>0</v>
      </c>
      <c r="AP1367" s="12">
        <v>-2052.0325682789503</v>
      </c>
      <c r="AQ1367" s="12">
        <v>9211.9708086673036</v>
      </c>
      <c r="AR1367" s="12">
        <v>11474.285087366847</v>
      </c>
      <c r="AS1367" s="44">
        <v>10901.352630144658</v>
      </c>
      <c r="AT1367" s="45">
        <v>10125.914235300717</v>
      </c>
      <c r="AU1367" s="12">
        <v>0</v>
      </c>
      <c r="AV1367" s="12">
        <v>11398.867020807782</v>
      </c>
      <c r="AW1367" s="12">
        <v>17970.521286028823</v>
      </c>
      <c r="AX1367" s="12">
        <v>15231.543230281814</v>
      </c>
      <c r="AY1367" s="44">
        <v>9559.7810983855143</v>
      </c>
      <c r="AZ1367" s="45">
        <v>8417.454512393555</v>
      </c>
      <c r="BA1367" s="12">
        <v>0</v>
      </c>
      <c r="BB1367" s="12">
        <v>8692.334101898583</v>
      </c>
      <c r="BC1367" s="12">
        <v>11372.884845952998</v>
      </c>
      <c r="BD1367" s="12">
        <v>10984.939706630204</v>
      </c>
      <c r="BE1367" s="44">
        <v>10211.130922508461</v>
      </c>
      <c r="BF1367" s="45">
        <v>10125.914245300719</v>
      </c>
      <c r="BG1367" s="12">
        <v>0</v>
      </c>
      <c r="BH1367" s="12">
        <v>18046.452861770453</v>
      </c>
      <c r="BI1367" s="12">
        <v>15539.002610326275</v>
      </c>
      <c r="BJ1367" s="12">
        <v>9772.9010824256547</v>
      </c>
      <c r="BK1367" s="44">
        <v>8667.0039737302195</v>
      </c>
      <c r="BL1367" s="45">
        <v>5380.7146142646361</v>
      </c>
      <c r="BM1367" s="12">
        <v>0</v>
      </c>
      <c r="BN1367" s="12">
        <v>0</v>
      </c>
      <c r="BO1367" s="12">
        <v>80.117455832322619</v>
      </c>
      <c r="BP1367" s="12">
        <v>46.750444655585007</v>
      </c>
      <c r="BQ1367" s="48">
        <v>32.58559705860737</v>
      </c>
      <c r="BR1367" s="49">
        <v>37.708240879549251</v>
      </c>
      <c r="BS1367" s="13">
        <v>0</v>
      </c>
      <c r="BT1367" s="12">
        <v>221.92009444714452</v>
      </c>
      <c r="BV1367" s="14">
        <f>Таблица1[[#This Row],[Lкан_леб,мм]]</f>
        <v>58108.079905552855</v>
      </c>
      <c r="BW1367" s="50">
        <f>Таблица1[[#This Row],[угол обхв4]]+Таблица1[[#This Row],[Lдуг 3,мм]]</f>
        <v>12634.548375632161</v>
      </c>
      <c r="BX1367" s="54">
        <f>Таблица1[[#This Row],[угол обхв5]]+Таблица1[[#This Row],[Y5, мм]]</f>
        <v>58678.591769731684</v>
      </c>
      <c r="BY1367" s="14">
        <f>Таблица1[[#This Row],[угол обхв6]]+Таблица1[[#This Row],[Lдуг 4,мм]]</f>
        <v>15887.521253912681</v>
      </c>
      <c r="BZ1367" s="14">
        <f>Таблица1[[#This Row],[Т1]]+Таблица1[[#This Row],[X6, мм]]</f>
        <v>59011.499037624315</v>
      </c>
      <c r="CA1367" s="14">
        <f>Таблица1[[#This Row],[Т2]]+Таблица1[[#This Row],[Lдуг 5,мм]]</f>
        <v>21368.053436100829</v>
      </c>
      <c r="CB1367" s="14">
        <f>Таблица1[[#This Row],[Т3]]+Таблица1[[#This Row],[Y6, мм]]</f>
        <v>59243.53922824387</v>
      </c>
      <c r="CC1367" s="14">
        <f>Таблица1[[#This Row],[Т4]]+Таблица1[[#This Row],[Lдуг 6,мм]]</f>
        <v>22496.528956437891</v>
      </c>
      <c r="CD1367" s="14">
        <f>Таблица1[[#This Row],[Т5]]+Таблица1[[#This Row],[Lдуг 1,мм]]</f>
        <v>59512.057475305039</v>
      </c>
      <c r="CE1367" s="14">
        <f>Таблица1[[#This Row],[Т6]]+Таблица1[[#This Row],[Lпрям1, мм]]</f>
        <v>25533.26885456681</v>
      </c>
      <c r="CF1367" s="15">
        <f>Таблица1[[#This Row],[Т7]]+Таблица1[[#This Row],[Lдуг 2,мм]]</f>
        <v>59512.057475305039</v>
      </c>
      <c r="CG1367" s="14">
        <f>Таблица1[[#This Row],[Т8]]+Таблица1[[#This Row],[Lпрям2, мм]]</f>
        <v>25533.26885456681</v>
      </c>
      <c r="CH1367" s="14">
        <f>Таблица1[[#This Row],[Т9]]-Таблица1[[#This Row],[Т9]]</f>
        <v>0</v>
      </c>
      <c r="CI1367" s="50">
        <f>Таблица1[[#This Row],[Т9]]-Таблица1[[#This Row],[Т8]]</f>
        <v>33978.788620738225</v>
      </c>
      <c r="CJ1367" s="54">
        <f>Таблица1[[#This Row],[Т9]]-Таблица1[[#This Row],[Т7]]</f>
        <v>0</v>
      </c>
      <c r="CK1367" s="14">
        <f>Таблица1[[#This Row],[Т9]]-Таблица1[[#This Row],[Т6]]</f>
        <v>37015.528518867148</v>
      </c>
      <c r="CL1367" s="14">
        <f>Таблица1[[#This Row],[Т9]]-Таблица1[[#This Row],[Т5]]</f>
        <v>268.51824706116895</v>
      </c>
      <c r="CM1367" s="14">
        <f>Таблица1[[#This Row],[Т9]]-Таблица1[[#This Row],[Т4]]</f>
        <v>38144.004039204214</v>
      </c>
      <c r="CN1367" s="14">
        <f>Таблица1[[#This Row],[Т9]]-Таблица1[[#This Row],[Т3]]</f>
        <v>500.55843768072373</v>
      </c>
      <c r="CO1367" s="14">
        <f>Таблица1[[#This Row],[Т9]]-Таблица1[[#This Row],[Т2]]</f>
        <v>43624.536221392358</v>
      </c>
      <c r="CP1367" s="14">
        <f>Таблица1[[#This Row],[Т9]]-Таблица1[[#This Row],[Т1]]</f>
        <v>833.46570557335508</v>
      </c>
      <c r="CQ1367" s="14">
        <f>Таблица1[[#This Row],[Т9]]-Таблица1[[#This Row],[угол обхв6]]</f>
        <v>46877.509099672876</v>
      </c>
      <c r="CR1367" s="14">
        <f>Таблица1[[#This Row],[Т9]]-Таблица1[[#This Row],[угол обхв5]]</f>
        <v>1403.9775697521836</v>
      </c>
      <c r="CS1367" s="14">
        <f>Таблица1[[#This Row],[Т9]]-Таблица1[[#This Row],[угол обхв4]]</f>
        <v>59512.057475305039</v>
      </c>
      <c r="CT1367" s="14">
        <f>Таблица1[[#This Row],[Lкан_прям, мм]]+Таблица1[[#This Row],[Lкан_дуг, мм]]+Таблица1[[#This Row],[Lкан_леб,мм]]</f>
        <v>85045.326329871838</v>
      </c>
      <c r="CU1367" s="16">
        <f>Таблица1[[#This Row],[Lкан_леб,мм]]</f>
        <v>58108.079905552855</v>
      </c>
      <c r="CV1367" s="14">
        <f>2534431-(Таблица1[[#This Row],[Т23]]+Таблица1[[#This Row],[угол обхв3]])</f>
        <v>2449163.7535756812</v>
      </c>
      <c r="CW1367" s="50">
        <f>SUM(X1367:AC1367,AD1367:AI1367)-Таблица1[[#This Row],[lподв_min, мм]]</f>
        <v>23900.506524846525</v>
      </c>
      <c r="CX1367" s="17">
        <f>CW1806-Таблица1[[#This Row],[Суммарная длина каната]]</f>
        <v>-2426321.7329978822</v>
      </c>
    </row>
    <row r="1368" spans="1:102" x14ac:dyDescent="0.25">
      <c r="A1368" s="21">
        <v>1367</v>
      </c>
      <c r="B1368" s="10">
        <v>34.14367346938775</v>
      </c>
      <c r="C1368" s="10">
        <v>61.357142857142854</v>
      </c>
      <c r="D1368" s="11">
        <v>10916.466668593839</v>
      </c>
      <c r="E1368" s="11">
        <v>8485.6609714476726</v>
      </c>
      <c r="F1368" s="11">
        <v>10034.832509963302</v>
      </c>
      <c r="G1368" s="11">
        <v>8668.991848104668</v>
      </c>
      <c r="H1368" s="11">
        <v>10508.466178593841</v>
      </c>
      <c r="I1368" s="11">
        <v>5388.8993165637112</v>
      </c>
      <c r="J1368" s="11">
        <v>3096.7616548839619</v>
      </c>
      <c r="K1368" s="11">
        <v>25571.495241088629</v>
      </c>
      <c r="L1368" s="11">
        <v>1365.751183230348</v>
      </c>
      <c r="M1368" s="11">
        <v>58108.079905552855</v>
      </c>
      <c r="N1368" s="11">
        <v>8907.0006608033491</v>
      </c>
      <c r="O1368" s="11">
        <v>17699.49138193734</v>
      </c>
      <c r="P1368" s="43">
        <v>11129.0788594654</v>
      </c>
      <c r="Q1368" s="11">
        <v>15353.670294118456</v>
      </c>
      <c r="R1368" s="11">
        <v>10895.892695598042</v>
      </c>
      <c r="S1368" s="11">
        <v>9878.1011718279879</v>
      </c>
      <c r="T1368" s="11">
        <v>10916.466668593839</v>
      </c>
      <c r="U1368" s="11">
        <v>8485.6609714476726</v>
      </c>
      <c r="V1368" s="11">
        <v>10013.030641911386</v>
      </c>
      <c r="W1368" s="11">
        <v>8530.2630531504583</v>
      </c>
      <c r="X1368" s="12">
        <v>0</v>
      </c>
      <c r="Y1368" s="12">
        <v>557.5485096463517</v>
      </c>
      <c r="Z1368" s="12">
        <v>326.7574291772064</v>
      </c>
      <c r="AA1368" s="44">
        <v>232.04019061955876</v>
      </c>
      <c r="AB1368" s="45">
        <v>249.40505378723131</v>
      </c>
      <c r="AC1368" s="12">
        <v>0</v>
      </c>
      <c r="AD1368" s="12">
        <v>12634.548375632161</v>
      </c>
      <c r="AE1368" s="12">
        <v>3231.1775093648048</v>
      </c>
      <c r="AF1368" s="12">
        <v>5480.5321821881489</v>
      </c>
      <c r="AG1368" s="44">
        <v>1128.4755203370612</v>
      </c>
      <c r="AH1368" s="45">
        <v>3096.7616535664542</v>
      </c>
      <c r="AI1368" s="12">
        <v>0</v>
      </c>
      <c r="AJ1368" s="12">
        <v>-31.745256855641056</v>
      </c>
      <c r="AK1368" s="12">
        <v>46.551744312361457</v>
      </c>
      <c r="AL1368" s="12">
        <v>92.438561999613498</v>
      </c>
      <c r="AM1368" s="44">
        <v>125.02415905822093</v>
      </c>
      <c r="AN1368" s="45">
        <v>89.999999814981607</v>
      </c>
      <c r="AO1368" s="12">
        <v>0</v>
      </c>
      <c r="AP1368" s="12">
        <v>-2052.0325682789503</v>
      </c>
      <c r="AQ1368" s="12">
        <v>9203.2069203035444</v>
      </c>
      <c r="AR1368" s="12">
        <v>11536.709382857849</v>
      </c>
      <c r="AS1368" s="44">
        <v>11230.008024574752</v>
      </c>
      <c r="AT1368" s="45">
        <v>10508.466668593839</v>
      </c>
      <c r="AU1368" s="12">
        <v>0</v>
      </c>
      <c r="AV1368" s="12">
        <v>11398.867020807782</v>
      </c>
      <c r="AW1368" s="12">
        <v>17980.072656852295</v>
      </c>
      <c r="AX1368" s="12">
        <v>15336.31067434155</v>
      </c>
      <c r="AY1368" s="44">
        <v>9643.9410835490817</v>
      </c>
      <c r="AZ1368" s="45">
        <v>8485.6609701301677</v>
      </c>
      <c r="BA1368" s="12">
        <v>0</v>
      </c>
      <c r="BB1368" s="12">
        <v>8692.334101898583</v>
      </c>
      <c r="BC1368" s="12">
        <v>11425.285118965596</v>
      </c>
      <c r="BD1368" s="12">
        <v>11303.523218990491</v>
      </c>
      <c r="BE1368" s="44">
        <v>10582.351339617129</v>
      </c>
      <c r="BF1368" s="45">
        <v>10508.466678593841</v>
      </c>
      <c r="BG1368" s="12">
        <v>0</v>
      </c>
      <c r="BH1368" s="12">
        <v>18046.452861770453</v>
      </c>
      <c r="BI1368" s="12">
        <v>15634.251569033415</v>
      </c>
      <c r="BJ1368" s="12">
        <v>9860.7415520510804</v>
      </c>
      <c r="BK1368" s="44">
        <v>8719.8210597265788</v>
      </c>
      <c r="BL1368" s="45">
        <v>5388.899316563713</v>
      </c>
      <c r="BM1368" s="12">
        <v>0</v>
      </c>
      <c r="BN1368" s="12">
        <v>0</v>
      </c>
      <c r="BO1368" s="12">
        <v>78.29700116800251</v>
      </c>
      <c r="BP1368" s="12">
        <v>45.886817687252041</v>
      </c>
      <c r="BQ1368" s="48">
        <v>32.585597058607433</v>
      </c>
      <c r="BR1368" s="49">
        <v>35.024159243239325</v>
      </c>
      <c r="BS1368" s="13">
        <v>0</v>
      </c>
      <c r="BT1368" s="12">
        <v>221.92009444714452</v>
      </c>
      <c r="BV1368" s="14">
        <f>Таблица1[[#This Row],[Lкан_леб,мм]]</f>
        <v>58108.079905552855</v>
      </c>
      <c r="BW1368" s="50">
        <f>Таблица1[[#This Row],[угол обхв4]]+Таблица1[[#This Row],[Lдуг 3,мм]]</f>
        <v>12634.548375632161</v>
      </c>
      <c r="BX1368" s="54">
        <f>Таблица1[[#This Row],[угол обхв5]]+Таблица1[[#This Row],[Y5, мм]]</f>
        <v>58665.628415199208</v>
      </c>
      <c r="BY1368" s="14">
        <f>Таблица1[[#This Row],[угол обхв6]]+Таблица1[[#This Row],[Lдуг 4,мм]]</f>
        <v>15865.725884996966</v>
      </c>
      <c r="BZ1368" s="14">
        <f>Таблица1[[#This Row],[Т1]]+Таблица1[[#This Row],[X6, мм]]</f>
        <v>58992.385844376411</v>
      </c>
      <c r="CA1368" s="14">
        <f>Таблица1[[#This Row],[Т2]]+Таблица1[[#This Row],[Lдуг 5,мм]]</f>
        <v>21346.258067185114</v>
      </c>
      <c r="CB1368" s="14">
        <f>Таблица1[[#This Row],[Т3]]+Таблица1[[#This Row],[Y6, мм]]</f>
        <v>59224.426034995973</v>
      </c>
      <c r="CC1368" s="14">
        <f>Таблица1[[#This Row],[Т4]]+Таблица1[[#This Row],[Lдуг 6,мм]]</f>
        <v>22474.733587522176</v>
      </c>
      <c r="CD1368" s="14">
        <f>Таблица1[[#This Row],[Т5]]+Таблица1[[#This Row],[Lдуг 1,мм]]</f>
        <v>59473.831088783205</v>
      </c>
      <c r="CE1368" s="14">
        <f>Таблица1[[#This Row],[Т6]]+Таблица1[[#This Row],[Lпрям1, мм]]</f>
        <v>25571.495241088629</v>
      </c>
      <c r="CF1368" s="15">
        <f>Таблица1[[#This Row],[Т7]]+Таблица1[[#This Row],[Lдуг 2,мм]]</f>
        <v>59473.831088783205</v>
      </c>
      <c r="CG1368" s="14">
        <f>Таблица1[[#This Row],[Т8]]+Таблица1[[#This Row],[Lпрям2, мм]]</f>
        <v>25571.495241088629</v>
      </c>
      <c r="CH1368" s="14">
        <f>Таблица1[[#This Row],[Т9]]-Таблица1[[#This Row],[Т9]]</f>
        <v>0</v>
      </c>
      <c r="CI1368" s="50">
        <f>Таблица1[[#This Row],[Т9]]-Таблица1[[#This Row],[Т8]]</f>
        <v>33902.335847694572</v>
      </c>
      <c r="CJ1368" s="54">
        <f>Таблица1[[#This Row],[Т9]]-Таблица1[[#This Row],[Т7]]</f>
        <v>0</v>
      </c>
      <c r="CK1368" s="14">
        <f>Таблица1[[#This Row],[Т9]]-Таблица1[[#This Row],[Т6]]</f>
        <v>36999.097501261029</v>
      </c>
      <c r="CL1368" s="14">
        <f>Таблица1[[#This Row],[Т9]]-Таблица1[[#This Row],[Т5]]</f>
        <v>249.40505378723174</v>
      </c>
      <c r="CM1368" s="14">
        <f>Таблица1[[#This Row],[Т9]]-Таблица1[[#This Row],[Т4]]</f>
        <v>38127.573021598088</v>
      </c>
      <c r="CN1368" s="14">
        <f>Таблица1[[#This Row],[Т9]]-Таблица1[[#This Row],[Т3]]</f>
        <v>481.44524440679379</v>
      </c>
      <c r="CO1368" s="14">
        <f>Таблица1[[#This Row],[Т9]]-Таблица1[[#This Row],[Т2]]</f>
        <v>43608.105203786239</v>
      </c>
      <c r="CP1368" s="14">
        <f>Таблица1[[#This Row],[Т9]]-Таблица1[[#This Row],[Т1]]</f>
        <v>808.20267358399724</v>
      </c>
      <c r="CQ1368" s="14">
        <f>Таблица1[[#This Row],[Т9]]-Таблица1[[#This Row],[угол обхв6]]</f>
        <v>46839.282713151042</v>
      </c>
      <c r="CR1368" s="14">
        <f>Таблица1[[#This Row],[Т9]]-Таблица1[[#This Row],[угол обхв5]]</f>
        <v>1365.7511832303499</v>
      </c>
      <c r="CS1368" s="14">
        <f>Таблица1[[#This Row],[Т9]]-Таблица1[[#This Row],[угол обхв4]]</f>
        <v>59473.831088783205</v>
      </c>
      <c r="CT1368" s="14">
        <f>Таблица1[[#This Row],[Lкан_прям, мм]]+Таблица1[[#This Row],[Lкан_дуг, мм]]+Таблица1[[#This Row],[Lкан_леб,мм]]</f>
        <v>85045.326329871838</v>
      </c>
      <c r="CU1368" s="16">
        <f>Таблица1[[#This Row],[Lкан_леб,мм]]</f>
        <v>58108.079905552855</v>
      </c>
      <c r="CV1368" s="14">
        <f>2534431-(Таблица1[[#This Row],[Т23]]+Таблица1[[#This Row],[угол обхв3]])</f>
        <v>2449163.7535756812</v>
      </c>
      <c r="CW1368" s="50">
        <f>SUM(X1368:AC1368,AD1368:AI1368)-Таблица1[[#This Row],[lподв_min, мм]]</f>
        <v>23840.484769435017</v>
      </c>
      <c r="CX1368" s="17">
        <f>CW1807-Таблица1[[#This Row],[Суммарная длина каната]]</f>
        <v>-2426370.2048141914</v>
      </c>
    </row>
    <row r="1369" spans="1:102" x14ac:dyDescent="0.25">
      <c r="A1369" s="21">
        <v>1368</v>
      </c>
      <c r="B1369" s="10">
        <v>34.14367346938775</v>
      </c>
      <c r="C1369" s="10">
        <v>64.041224489795923</v>
      </c>
      <c r="D1369" s="11">
        <v>11295.405377361987</v>
      </c>
      <c r="E1369" s="11">
        <v>8571.707122372869</v>
      </c>
      <c r="F1369" s="11">
        <v>10406.153249818501</v>
      </c>
      <c r="G1369" s="11">
        <v>8713.5508873376439</v>
      </c>
      <c r="H1369" s="11">
        <v>10887.404887361989</v>
      </c>
      <c r="I1369" s="11">
        <v>5413.3794392258196</v>
      </c>
      <c r="J1369" s="11">
        <v>3158.3276831470489</v>
      </c>
      <c r="K1369" s="11">
        <v>25609.72162761011</v>
      </c>
      <c r="L1369" s="11">
        <v>1327.5247967088715</v>
      </c>
      <c r="M1369" s="11">
        <v>58108.079905552855</v>
      </c>
      <c r="N1369" s="11">
        <v>8907.0006608033491</v>
      </c>
      <c r="O1369" s="11">
        <v>17699.49138193734</v>
      </c>
      <c r="P1369" s="43">
        <v>11186.162792809482</v>
      </c>
      <c r="Q1369" s="11">
        <v>15442.138117421164</v>
      </c>
      <c r="R1369" s="11">
        <v>11209.64749174691</v>
      </c>
      <c r="S1369" s="11">
        <v>9961.6562527567239</v>
      </c>
      <c r="T1369" s="11">
        <v>11295.405377361987</v>
      </c>
      <c r="U1369" s="11">
        <v>8571.707122372869</v>
      </c>
      <c r="V1369" s="11">
        <v>10390.871821019275</v>
      </c>
      <c r="W1369" s="11">
        <v>8573.9533302893415</v>
      </c>
      <c r="X1369" s="12">
        <v>0</v>
      </c>
      <c r="Y1369" s="12">
        <v>544.53722011518403</v>
      </c>
      <c r="Z1369" s="12">
        <v>320.65552546047678</v>
      </c>
      <c r="AA1369" s="44">
        <v>232.04019061955907</v>
      </c>
      <c r="AB1369" s="45">
        <v>230.2918605136517</v>
      </c>
      <c r="AC1369" s="12">
        <v>0</v>
      </c>
      <c r="AD1369" s="12">
        <v>12634.548375632161</v>
      </c>
      <c r="AE1369" s="12">
        <v>3207.8378675975137</v>
      </c>
      <c r="AF1369" s="12">
        <v>5480.5321821881498</v>
      </c>
      <c r="AG1369" s="44">
        <v>1128.4755203370621</v>
      </c>
      <c r="AH1369" s="45">
        <v>3158.3276818552235</v>
      </c>
      <c r="AI1369" s="12">
        <v>0</v>
      </c>
      <c r="AJ1369" s="12">
        <v>-31.745256855641056</v>
      </c>
      <c r="AK1369" s="12">
        <v>44.724558096286302</v>
      </c>
      <c r="AL1369" s="12">
        <v>89.754480366960408</v>
      </c>
      <c r="AM1369" s="44">
        <v>122.34007742556788</v>
      </c>
      <c r="AN1369" s="45">
        <v>89.999999818588236</v>
      </c>
      <c r="AO1369" s="12">
        <v>0</v>
      </c>
      <c r="AP1369" s="12">
        <v>-2052.0325682789503</v>
      </c>
      <c r="AQ1369" s="12">
        <v>9194.1099755307714</v>
      </c>
      <c r="AR1369" s="12">
        <v>11594.159046905072</v>
      </c>
      <c r="AS1369" s="44">
        <v>11554.361737022457</v>
      </c>
      <c r="AT1369" s="45">
        <v>10887.405377361987</v>
      </c>
      <c r="AU1369" s="12">
        <v>0</v>
      </c>
      <c r="AV1369" s="12">
        <v>11398.867020807782</v>
      </c>
      <c r="AW1369" s="12">
        <v>17989.37453321859</v>
      </c>
      <c r="AX1369" s="12">
        <v>15443.886443468333</v>
      </c>
      <c r="AY1369" s="44">
        <v>9743.3993190659257</v>
      </c>
      <c r="AZ1369" s="45">
        <v>8571.7071210810445</v>
      </c>
      <c r="BA1369" s="12">
        <v>0</v>
      </c>
      <c r="BB1369" s="12">
        <v>8692.334101898583</v>
      </c>
      <c r="BC1369" s="12">
        <v>11473.272107536903</v>
      </c>
      <c r="BD1369" s="12">
        <v>11617.643745842499</v>
      </c>
      <c r="BE1369" s="44">
        <v>10950.69113208644</v>
      </c>
      <c r="BF1369" s="45">
        <v>10887.405387361989</v>
      </c>
      <c r="BG1369" s="12">
        <v>0</v>
      </c>
      <c r="BH1369" s="12">
        <v>18046.452861770453</v>
      </c>
      <c r="BI1369" s="12">
        <v>15732.021268702416</v>
      </c>
      <c r="BJ1369" s="12">
        <v>9963.4045788038929</v>
      </c>
      <c r="BK1369" s="44">
        <v>8789.9640560636672</v>
      </c>
      <c r="BL1369" s="45">
        <v>5413.3794392258214</v>
      </c>
      <c r="BM1369" s="12">
        <v>0</v>
      </c>
      <c r="BN1369" s="12">
        <v>0</v>
      </c>
      <c r="BO1369" s="12">
        <v>76.469814951927361</v>
      </c>
      <c r="BP1369" s="12">
        <v>45.029922270674106</v>
      </c>
      <c r="BQ1369" s="48">
        <v>32.585597058607476</v>
      </c>
      <c r="BR1369" s="49">
        <v>32.340077606979648</v>
      </c>
      <c r="BS1369" s="13">
        <v>0</v>
      </c>
      <c r="BT1369" s="12">
        <v>221.92009444714452</v>
      </c>
      <c r="BV1369" s="14">
        <f>Таблица1[[#This Row],[Lкан_леб,мм]]</f>
        <v>58108.079905552855</v>
      </c>
      <c r="BW1369" s="50">
        <f>Таблица1[[#This Row],[угол обхв4]]+Таблица1[[#This Row],[Lдуг 3,мм]]</f>
        <v>12634.548375632161</v>
      </c>
      <c r="BX1369" s="54">
        <f>Таблица1[[#This Row],[угол обхв5]]+Таблица1[[#This Row],[Y5, мм]]</f>
        <v>58652.617125668039</v>
      </c>
      <c r="BY1369" s="14">
        <f>Таблица1[[#This Row],[угол обхв6]]+Таблица1[[#This Row],[Lдуг 4,мм]]</f>
        <v>15842.386243229674</v>
      </c>
      <c r="BZ1369" s="14">
        <f>Таблица1[[#This Row],[Т1]]+Таблица1[[#This Row],[X6, мм]]</f>
        <v>58973.272651128515</v>
      </c>
      <c r="CA1369" s="14">
        <f>Таблица1[[#This Row],[Т2]]+Таблица1[[#This Row],[Lдуг 5,мм]]</f>
        <v>21322.918425417825</v>
      </c>
      <c r="CB1369" s="14">
        <f>Таблица1[[#This Row],[Т3]]+Таблица1[[#This Row],[Y6, мм]]</f>
        <v>59205.312841748077</v>
      </c>
      <c r="CC1369" s="14">
        <f>Таблица1[[#This Row],[Т4]]+Таблица1[[#This Row],[Lдуг 6,мм]]</f>
        <v>22451.393945754888</v>
      </c>
      <c r="CD1369" s="14">
        <f>Таблица1[[#This Row],[Т5]]+Таблица1[[#This Row],[Lдуг 1,мм]]</f>
        <v>59435.604702261728</v>
      </c>
      <c r="CE1369" s="14">
        <f>Таблица1[[#This Row],[Т6]]+Таблица1[[#This Row],[Lпрям1, мм]]</f>
        <v>25609.72162761011</v>
      </c>
      <c r="CF1369" s="15">
        <f>Таблица1[[#This Row],[Т7]]+Таблица1[[#This Row],[Lдуг 2,мм]]</f>
        <v>59435.604702261728</v>
      </c>
      <c r="CG1369" s="14">
        <f>Таблица1[[#This Row],[Т8]]+Таблица1[[#This Row],[Lпрям2, мм]]</f>
        <v>25609.72162761011</v>
      </c>
      <c r="CH1369" s="14">
        <f>Таблица1[[#This Row],[Т9]]-Таблица1[[#This Row],[Т9]]</f>
        <v>0</v>
      </c>
      <c r="CI1369" s="50">
        <f>Таблица1[[#This Row],[Т9]]-Таблица1[[#This Row],[Т8]]</f>
        <v>33825.883074651618</v>
      </c>
      <c r="CJ1369" s="54">
        <f>Таблица1[[#This Row],[Т9]]-Таблица1[[#This Row],[Т7]]</f>
        <v>0</v>
      </c>
      <c r="CK1369" s="14">
        <f>Таблица1[[#This Row],[Т9]]-Таблица1[[#This Row],[Т6]]</f>
        <v>36984.210756506844</v>
      </c>
      <c r="CL1369" s="14">
        <f>Таблица1[[#This Row],[Т9]]-Таблица1[[#This Row],[Т5]]</f>
        <v>230.29186051365105</v>
      </c>
      <c r="CM1369" s="14">
        <f>Таблица1[[#This Row],[Т9]]-Таблица1[[#This Row],[Т4]]</f>
        <v>38112.686276843902</v>
      </c>
      <c r="CN1369" s="14">
        <f>Таблица1[[#This Row],[Т9]]-Таблица1[[#This Row],[Т3]]</f>
        <v>462.3320511332131</v>
      </c>
      <c r="CO1369" s="14">
        <f>Таблица1[[#This Row],[Т9]]-Таблица1[[#This Row],[Т2]]</f>
        <v>43593.218459032054</v>
      </c>
      <c r="CP1369" s="14">
        <f>Таблица1[[#This Row],[Т9]]-Таблица1[[#This Row],[Т1]]</f>
        <v>782.98757659368857</v>
      </c>
      <c r="CQ1369" s="14">
        <f>Таблица1[[#This Row],[Т9]]-Таблица1[[#This Row],[угол обхв6]]</f>
        <v>46801.056326629565</v>
      </c>
      <c r="CR1369" s="14">
        <f>Таблица1[[#This Row],[Т9]]-Таблица1[[#This Row],[угол обхв5]]</f>
        <v>1327.5247967088726</v>
      </c>
      <c r="CS1369" s="14">
        <f>Таблица1[[#This Row],[Т9]]-Таблица1[[#This Row],[угол обхв4]]</f>
        <v>59435.604702261728</v>
      </c>
      <c r="CT1369" s="14">
        <f>Таблица1[[#This Row],[Lкан_прям, мм]]+Таблица1[[#This Row],[Lкан_дуг, мм]]+Таблица1[[#This Row],[Lкан_леб,мм]]</f>
        <v>85045.326329871838</v>
      </c>
      <c r="CU1369" s="16">
        <f>Таблица1[[#This Row],[Lкан_леб,мм]]</f>
        <v>58108.079905552855</v>
      </c>
      <c r="CV1369" s="14">
        <f>2534431-(Таблица1[[#This Row],[Т23]]+Таблица1[[#This Row],[угол обхв3]])</f>
        <v>2449163.7535756812</v>
      </c>
      <c r="CW1369" s="50">
        <f>SUM(X1369:AC1369,AD1369:AI1369)-Таблица1[[#This Row],[lподв_min, мм]]</f>
        <v>23778.918741171932</v>
      </c>
      <c r="CX1369" s="17">
        <f>CW1808-Таблица1[[#This Row],[Суммарная длина каната]]</f>
        <v>-2426419.5024552229</v>
      </c>
    </row>
    <row r="1370" spans="1:102" x14ac:dyDescent="0.25">
      <c r="A1370" s="21">
        <v>1369</v>
      </c>
      <c r="B1370" s="10">
        <v>34.14367346938775</v>
      </c>
      <c r="C1370" s="10">
        <v>66.725306122448984</v>
      </c>
      <c r="D1370" s="11">
        <v>11669.898912401963</v>
      </c>
      <c r="E1370" s="11">
        <v>8675.404168160956</v>
      </c>
      <c r="F1370" s="11">
        <v>10774.979970461498</v>
      </c>
      <c r="G1370" s="11">
        <v>8775.4495946239258</v>
      </c>
      <c r="H1370" s="11">
        <v>11261.898422401964</v>
      </c>
      <c r="I1370" s="11">
        <v>5453.9840116290652</v>
      </c>
      <c r="J1370" s="11">
        <v>3221.4201565318908</v>
      </c>
      <c r="K1370" s="11">
        <v>25647.948014131209</v>
      </c>
      <c r="L1370" s="11">
        <v>1289.2984101877757</v>
      </c>
      <c r="M1370" s="11">
        <v>58108.079905552855</v>
      </c>
      <c r="N1370" s="11">
        <v>8907.0006608033491</v>
      </c>
      <c r="O1370" s="11">
        <v>17699.49138193734</v>
      </c>
      <c r="P1370" s="43">
        <v>11239.041247283109</v>
      </c>
      <c r="Q1370" s="11">
        <v>15533.182064273393</v>
      </c>
      <c r="R1370" s="11">
        <v>11519.145280021376</v>
      </c>
      <c r="S1370" s="11">
        <v>10059.812468599832</v>
      </c>
      <c r="T1370" s="11">
        <v>11669.898912401963</v>
      </c>
      <c r="U1370" s="11">
        <v>8675.404168160956</v>
      </c>
      <c r="V1370" s="11">
        <v>10766.252510695647</v>
      </c>
      <c r="W1370" s="11">
        <v>8635.2895737690633</v>
      </c>
      <c r="X1370" s="12">
        <v>0</v>
      </c>
      <c r="Y1370" s="12">
        <v>531.47360839225178</v>
      </c>
      <c r="Z1370" s="12">
        <v>314.6059439355119</v>
      </c>
      <c r="AA1370" s="44">
        <v>232.04019061955876</v>
      </c>
      <c r="AB1370" s="45">
        <v>211.17866724045354</v>
      </c>
      <c r="AC1370" s="12">
        <v>0</v>
      </c>
      <c r="AD1370" s="12">
        <v>12634.548375632161</v>
      </c>
      <c r="AE1370" s="12">
        <v>3182.9717807084749</v>
      </c>
      <c r="AF1370" s="12">
        <v>5480.5321821881498</v>
      </c>
      <c r="AG1370" s="44">
        <v>1128.4755203370594</v>
      </c>
      <c r="AH1370" s="45">
        <v>3221.4201552653658</v>
      </c>
      <c r="AI1370" s="12">
        <v>0</v>
      </c>
      <c r="AJ1370" s="12">
        <v>-31.745256855641056</v>
      </c>
      <c r="AK1370" s="12">
        <v>42.890024231282275</v>
      </c>
      <c r="AL1370" s="12">
        <v>87.070398734307346</v>
      </c>
      <c r="AM1370" s="44">
        <v>119.65599579291478</v>
      </c>
      <c r="AN1370" s="45">
        <v>89.999999822141234</v>
      </c>
      <c r="AO1370" s="12">
        <v>0</v>
      </c>
      <c r="AP1370" s="12">
        <v>-2052.0325682789503</v>
      </c>
      <c r="AQ1370" s="12">
        <v>9184.6827335643447</v>
      </c>
      <c r="AR1370" s="12">
        <v>11646.508026201504</v>
      </c>
      <c r="AS1370" s="44">
        <v>11873.70208607458</v>
      </c>
      <c r="AT1370" s="45">
        <v>11261.898912401964</v>
      </c>
      <c r="AU1370" s="12">
        <v>0</v>
      </c>
      <c r="AV1370" s="12">
        <v>11398.867020807782</v>
      </c>
      <c r="AW1370" s="12">
        <v>17998.417236401547</v>
      </c>
      <c r="AX1370" s="12">
        <v>15554.034500051188</v>
      </c>
      <c r="AY1370" s="44">
        <v>9857.9375784293352</v>
      </c>
      <c r="AZ1370" s="45">
        <v>8675.4041668944319</v>
      </c>
      <c r="BA1370" s="12">
        <v>0</v>
      </c>
      <c r="BB1370" s="12">
        <v>8692.334101898583</v>
      </c>
      <c r="BC1370" s="12">
        <v>11516.723320044104</v>
      </c>
      <c r="BD1370" s="12">
        <v>11926.612058939771</v>
      </c>
      <c r="BE1370" s="44">
        <v>11315.342106348759</v>
      </c>
      <c r="BF1370" s="45">
        <v>11261.898922401964</v>
      </c>
      <c r="BG1370" s="12">
        <v>0</v>
      </c>
      <c r="BH1370" s="12">
        <v>18046.452861770453</v>
      </c>
      <c r="BI1370" s="12">
        <v>15832.107918737602</v>
      </c>
      <c r="BJ1370" s="12">
        <v>10080.664904377625</v>
      </c>
      <c r="BK1370" s="44">
        <v>8877.2790583314491</v>
      </c>
      <c r="BL1370" s="45">
        <v>5453.984011629067</v>
      </c>
      <c r="BM1370" s="12">
        <v>0</v>
      </c>
      <c r="BN1370" s="12">
        <v>0</v>
      </c>
      <c r="BO1370" s="12">
        <v>74.635281086923328</v>
      </c>
      <c r="BP1370" s="12">
        <v>44.180374503025071</v>
      </c>
      <c r="BQ1370" s="48">
        <v>32.585597058607433</v>
      </c>
      <c r="BR1370" s="49">
        <v>29.655995970773546</v>
      </c>
      <c r="BS1370" s="13">
        <v>0</v>
      </c>
      <c r="BT1370" s="12">
        <v>221.92009444714452</v>
      </c>
      <c r="BV1370" s="14">
        <f>Таблица1[[#This Row],[Lкан_леб,мм]]</f>
        <v>58108.079905552855</v>
      </c>
      <c r="BW1370" s="50">
        <f>Таблица1[[#This Row],[угол обхв4]]+Таблица1[[#This Row],[Lдуг 3,мм]]</f>
        <v>12634.548375632161</v>
      </c>
      <c r="BX1370" s="54">
        <f>Таблица1[[#This Row],[угол обхв5]]+Таблица1[[#This Row],[Y5, мм]]</f>
        <v>58639.553513945109</v>
      </c>
      <c r="BY1370" s="14">
        <f>Таблица1[[#This Row],[угол обхв6]]+Таблица1[[#This Row],[Lдуг 4,мм]]</f>
        <v>15817.520156340635</v>
      </c>
      <c r="BZ1370" s="14">
        <f>Таблица1[[#This Row],[Т1]]+Таблица1[[#This Row],[X6, мм]]</f>
        <v>58954.159457880618</v>
      </c>
      <c r="CA1370" s="14">
        <f>Таблица1[[#This Row],[Т2]]+Таблица1[[#This Row],[Lдуг 5,мм]]</f>
        <v>21298.052338528785</v>
      </c>
      <c r="CB1370" s="14">
        <f>Таблица1[[#This Row],[Т3]]+Таблица1[[#This Row],[Y6, мм]]</f>
        <v>59186.19964850018</v>
      </c>
      <c r="CC1370" s="14">
        <f>Таблица1[[#This Row],[Т4]]+Таблица1[[#This Row],[Lдуг 6,мм]]</f>
        <v>22426.527858865844</v>
      </c>
      <c r="CD1370" s="14">
        <f>Таблица1[[#This Row],[Т5]]+Таблица1[[#This Row],[Lдуг 1,мм]]</f>
        <v>59397.378315740636</v>
      </c>
      <c r="CE1370" s="14">
        <f>Таблица1[[#This Row],[Т6]]+Таблица1[[#This Row],[Lпрям1, мм]]</f>
        <v>25647.948014131209</v>
      </c>
      <c r="CF1370" s="15">
        <f>Таблица1[[#This Row],[Т7]]+Таблица1[[#This Row],[Lдуг 2,мм]]</f>
        <v>59397.378315740636</v>
      </c>
      <c r="CG1370" s="14">
        <f>Таблица1[[#This Row],[Т8]]+Таблица1[[#This Row],[Lпрям2, мм]]</f>
        <v>25647.948014131209</v>
      </c>
      <c r="CH1370" s="14">
        <f>Таблица1[[#This Row],[Т9]]-Таблица1[[#This Row],[Т9]]</f>
        <v>0</v>
      </c>
      <c r="CI1370" s="50">
        <f>Таблица1[[#This Row],[Т9]]-Таблица1[[#This Row],[Т8]]</f>
        <v>33749.430301609427</v>
      </c>
      <c r="CJ1370" s="54">
        <f>Таблица1[[#This Row],[Т9]]-Таблица1[[#This Row],[Т7]]</f>
        <v>0</v>
      </c>
      <c r="CK1370" s="14">
        <f>Таблица1[[#This Row],[Т9]]-Таблица1[[#This Row],[Т6]]</f>
        <v>36970.850456874789</v>
      </c>
      <c r="CL1370" s="14">
        <f>Таблица1[[#This Row],[Т9]]-Таблица1[[#This Row],[Т5]]</f>
        <v>211.17866724045598</v>
      </c>
      <c r="CM1370" s="14">
        <f>Таблица1[[#This Row],[Т9]]-Таблица1[[#This Row],[Т4]]</f>
        <v>38099.325977211847</v>
      </c>
      <c r="CN1370" s="14">
        <f>Таблица1[[#This Row],[Т9]]-Таблица1[[#This Row],[Т3]]</f>
        <v>443.21885786001803</v>
      </c>
      <c r="CO1370" s="14">
        <f>Таблица1[[#This Row],[Т9]]-Таблица1[[#This Row],[Т2]]</f>
        <v>43579.858159399999</v>
      </c>
      <c r="CP1370" s="14">
        <f>Таблица1[[#This Row],[Т9]]-Таблица1[[#This Row],[Т1]]</f>
        <v>757.82480179552658</v>
      </c>
      <c r="CQ1370" s="14">
        <f>Таблица1[[#This Row],[Т9]]-Таблица1[[#This Row],[угол обхв6]]</f>
        <v>46762.829940108473</v>
      </c>
      <c r="CR1370" s="14">
        <f>Таблица1[[#This Row],[Т9]]-Таблица1[[#This Row],[угол обхв5]]</f>
        <v>1289.298410187781</v>
      </c>
      <c r="CS1370" s="14">
        <f>Таблица1[[#This Row],[Т9]]-Таблица1[[#This Row],[угол обхв4]]</f>
        <v>59397.378315740636</v>
      </c>
      <c r="CT1370" s="14">
        <f>Таблица1[[#This Row],[Lкан_прям, мм]]+Таблица1[[#This Row],[Lкан_дуг, мм]]+Таблица1[[#This Row],[Lкан_леб,мм]]</f>
        <v>85045.326329871838</v>
      </c>
      <c r="CU1370" s="16">
        <f>Таблица1[[#This Row],[Lкан_леб,мм]]</f>
        <v>58108.079905552855</v>
      </c>
      <c r="CV1370" s="14">
        <f>2534431-(Таблица1[[#This Row],[Т23]]+Таблица1[[#This Row],[угол обхв3]])</f>
        <v>2449163.7535756812</v>
      </c>
      <c r="CW1370" s="50">
        <f>SUM(X1370:AC1370,AD1370:AI1370)-Таблица1[[#This Row],[lподв_min, мм]]</f>
        <v>23715.826267787095</v>
      </c>
      <c r="CX1370" s="17">
        <f>CW1809-Таблица1[[#This Row],[Суммарная длина каната]]</f>
        <v>-2426469.5661726017</v>
      </c>
    </row>
    <row r="1371" spans="1:102" x14ac:dyDescent="0.25">
      <c r="A1371" s="21">
        <v>1370</v>
      </c>
      <c r="B1371" s="10">
        <v>34.14367346938775</v>
      </c>
      <c r="C1371" s="10">
        <v>69.409387755102046</v>
      </c>
      <c r="D1371" s="11">
        <v>12039.1255778983</v>
      </c>
      <c r="E1371" s="11">
        <v>8796.524581710315</v>
      </c>
      <c r="F1371" s="11">
        <v>11140.503409930127</v>
      </c>
      <c r="G1371" s="11">
        <v>8854.5521547784592</v>
      </c>
      <c r="H1371" s="11">
        <v>11631.125087898301</v>
      </c>
      <c r="I1371" s="11">
        <v>5510.5046637662617</v>
      </c>
      <c r="J1371" s="11">
        <v>3286.0199179440538</v>
      </c>
      <c r="K1371" s="11">
        <v>25686.1744006519</v>
      </c>
      <c r="L1371" s="11">
        <v>1251.0720236670832</v>
      </c>
      <c r="M1371" s="11">
        <v>58108.079905552855</v>
      </c>
      <c r="N1371" s="11">
        <v>8907.0006608033491</v>
      </c>
      <c r="O1371" s="11">
        <v>17699.49138193734</v>
      </c>
      <c r="P1371" s="43">
        <v>11287.598199508828</v>
      </c>
      <c r="Q1371" s="11">
        <v>15626.602370398454</v>
      </c>
      <c r="R1371" s="11">
        <v>11823.706975167021</v>
      </c>
      <c r="S1371" s="11">
        <v>10172.354449679937</v>
      </c>
      <c r="T1371" s="11">
        <v>12039.1255778983</v>
      </c>
      <c r="U1371" s="11">
        <v>8796.524581710315</v>
      </c>
      <c r="V1371" s="11">
        <v>11138.349068572734</v>
      </c>
      <c r="W1371" s="11">
        <v>8714.1372025357741</v>
      </c>
      <c r="X1371" s="12">
        <v>0</v>
      </c>
      <c r="Y1371" s="12">
        <v>518.35306763457004</v>
      </c>
      <c r="Z1371" s="12">
        <v>308.6132914452968</v>
      </c>
      <c r="AA1371" s="44">
        <v>232.04019061955844</v>
      </c>
      <c r="AB1371" s="45">
        <v>192.06547396765782</v>
      </c>
      <c r="AC1371" s="12">
        <v>0</v>
      </c>
      <c r="AD1371" s="12">
        <v>12634.548375632161</v>
      </c>
      <c r="AE1371" s="12">
        <v>3156.5984057921019</v>
      </c>
      <c r="AF1371" s="12">
        <v>5480.5321821881489</v>
      </c>
      <c r="AG1371" s="44">
        <v>1128.4755203370596</v>
      </c>
      <c r="AH1371" s="45">
        <v>3286.019916702428</v>
      </c>
      <c r="AI1371" s="12">
        <v>0</v>
      </c>
      <c r="AJ1371" s="12">
        <v>-31.745256855641056</v>
      </c>
      <c r="AK1371" s="12">
        <v>41.047495774555436</v>
      </c>
      <c r="AL1371" s="12">
        <v>84.386317101654313</v>
      </c>
      <c r="AM1371" s="44">
        <v>116.9719141602617</v>
      </c>
      <c r="AN1371" s="45">
        <v>89.999999825637744</v>
      </c>
      <c r="AO1371" s="12">
        <v>0</v>
      </c>
      <c r="AP1371" s="12">
        <v>-2052.0325682789503</v>
      </c>
      <c r="AQ1371" s="12">
        <v>9174.9279065233004</v>
      </c>
      <c r="AR1371" s="12">
        <v>11693.641459118822</v>
      </c>
      <c r="AS1371" s="44">
        <v>12187.328390400276</v>
      </c>
      <c r="AT1371" s="45">
        <v>11631.125577898301</v>
      </c>
      <c r="AU1371" s="12">
        <v>0</v>
      </c>
      <c r="AV1371" s="12">
        <v>11398.867020807782</v>
      </c>
      <c r="AW1371" s="12">
        <v>18007.190896075597</v>
      </c>
      <c r="AX1371" s="12">
        <v>15666.513162488942</v>
      </c>
      <c r="AY1371" s="44">
        <v>9987.3045472650374</v>
      </c>
      <c r="AZ1371" s="45">
        <v>8796.5245804686911</v>
      </c>
      <c r="BA1371" s="12">
        <v>0</v>
      </c>
      <c r="BB1371" s="12">
        <v>8692.334101898583</v>
      </c>
      <c r="BC1371" s="12">
        <v>11555.525445228779</v>
      </c>
      <c r="BD1371" s="12">
        <v>12229.750234777015</v>
      </c>
      <c r="BE1371" s="44">
        <v>11675.504162665044</v>
      </c>
      <c r="BF1371" s="45">
        <v>11631.125587898301</v>
      </c>
      <c r="BG1371" s="12">
        <v>0</v>
      </c>
      <c r="BH1371" s="12">
        <v>18046.452861770453</v>
      </c>
      <c r="BI1371" s="12">
        <v>15934.301884536713</v>
      </c>
      <c r="BJ1371" s="12">
        <v>10212.265241770425</v>
      </c>
      <c r="BK1371" s="44">
        <v>8981.5744841252144</v>
      </c>
      <c r="BL1371" s="45">
        <v>5510.5046637662635</v>
      </c>
      <c r="BM1371" s="12">
        <v>0</v>
      </c>
      <c r="BN1371" s="12">
        <v>0</v>
      </c>
      <c r="BO1371" s="12">
        <v>72.792752630196489</v>
      </c>
      <c r="BP1371" s="12">
        <v>43.338821327098877</v>
      </c>
      <c r="BQ1371" s="48">
        <v>32.585597058607384</v>
      </c>
      <c r="BR1371" s="49">
        <v>26.971914334623957</v>
      </c>
      <c r="BS1371" s="13">
        <v>0</v>
      </c>
      <c r="BT1371" s="12">
        <v>221.92009444714452</v>
      </c>
      <c r="BV1371" s="14">
        <f>Таблица1[[#This Row],[Lкан_леб,мм]]</f>
        <v>58108.079905552855</v>
      </c>
      <c r="BW1371" s="50">
        <f>Таблица1[[#This Row],[угол обхв4]]+Таблица1[[#This Row],[Lдуг 3,мм]]</f>
        <v>12634.548375632161</v>
      </c>
      <c r="BX1371" s="54">
        <f>Таблица1[[#This Row],[угол обхв5]]+Таблица1[[#This Row],[Y5, мм]]</f>
        <v>58626.432973187424</v>
      </c>
      <c r="BY1371" s="14">
        <f>Таблица1[[#This Row],[угол обхв6]]+Таблица1[[#This Row],[Lдуг 4,мм]]</f>
        <v>15791.146781424262</v>
      </c>
      <c r="BZ1371" s="14">
        <f>Таблица1[[#This Row],[Т1]]+Таблица1[[#This Row],[X6, мм]]</f>
        <v>58935.046264632721</v>
      </c>
      <c r="CA1371" s="14">
        <f>Таблица1[[#This Row],[Т2]]+Таблица1[[#This Row],[Lдуг 5,мм]]</f>
        <v>21271.678963612412</v>
      </c>
      <c r="CB1371" s="14">
        <f>Таблица1[[#This Row],[Т3]]+Таблица1[[#This Row],[Y6, мм]]</f>
        <v>59167.086455252283</v>
      </c>
      <c r="CC1371" s="14">
        <f>Таблица1[[#This Row],[Т4]]+Таблица1[[#This Row],[Lдуг 6,мм]]</f>
        <v>22400.154483949471</v>
      </c>
      <c r="CD1371" s="14">
        <f>Таблица1[[#This Row],[Т5]]+Таблица1[[#This Row],[Lдуг 1,мм]]</f>
        <v>59359.151929219945</v>
      </c>
      <c r="CE1371" s="14">
        <f>Таблица1[[#This Row],[Т6]]+Таблица1[[#This Row],[Lпрям1, мм]]</f>
        <v>25686.1744006519</v>
      </c>
      <c r="CF1371" s="15">
        <f>Таблица1[[#This Row],[Т7]]+Таблица1[[#This Row],[Lдуг 2,мм]]</f>
        <v>59359.151929219945</v>
      </c>
      <c r="CG1371" s="14">
        <f>Таблица1[[#This Row],[Т8]]+Таблица1[[#This Row],[Lпрям2, мм]]</f>
        <v>25686.1744006519</v>
      </c>
      <c r="CH1371" s="14">
        <f>Таблица1[[#This Row],[Т9]]-Таблица1[[#This Row],[Т9]]</f>
        <v>0</v>
      </c>
      <c r="CI1371" s="50">
        <f>Таблица1[[#This Row],[Т9]]-Таблица1[[#This Row],[Т8]]</f>
        <v>33672.977528568044</v>
      </c>
      <c r="CJ1371" s="54">
        <f>Таблица1[[#This Row],[Т9]]-Таблица1[[#This Row],[Т7]]</f>
        <v>0</v>
      </c>
      <c r="CK1371" s="14">
        <f>Таблица1[[#This Row],[Т9]]-Таблица1[[#This Row],[Т6]]</f>
        <v>36958.997445270477</v>
      </c>
      <c r="CL1371" s="14">
        <f>Таблица1[[#This Row],[Т9]]-Таблица1[[#This Row],[Т5]]</f>
        <v>192.06547396766109</v>
      </c>
      <c r="CM1371" s="14">
        <f>Таблица1[[#This Row],[Т9]]-Таблица1[[#This Row],[Т4]]</f>
        <v>38087.472965607536</v>
      </c>
      <c r="CN1371" s="14">
        <f>Таблица1[[#This Row],[Т9]]-Таблица1[[#This Row],[Т3]]</f>
        <v>424.10566458722315</v>
      </c>
      <c r="CO1371" s="14">
        <f>Таблица1[[#This Row],[Т9]]-Таблица1[[#This Row],[Т2]]</f>
        <v>43568.00514779568</v>
      </c>
      <c r="CP1371" s="14">
        <f>Таблица1[[#This Row],[Т9]]-Таблица1[[#This Row],[Т1]]</f>
        <v>732.71895603252051</v>
      </c>
      <c r="CQ1371" s="14">
        <f>Таблица1[[#This Row],[Т9]]-Таблица1[[#This Row],[угол обхв6]]</f>
        <v>46724.603553587782</v>
      </c>
      <c r="CR1371" s="14">
        <f>Таблица1[[#This Row],[Т9]]-Таблица1[[#This Row],[угол обхв5]]</f>
        <v>1251.0720236670895</v>
      </c>
      <c r="CS1371" s="14">
        <f>Таблица1[[#This Row],[Т9]]-Таблица1[[#This Row],[угол обхв4]]</f>
        <v>59359.151929219945</v>
      </c>
      <c r="CT1371" s="14">
        <f>Таблица1[[#This Row],[Lкан_прям, мм]]+Таблица1[[#This Row],[Lкан_дуг, мм]]+Таблица1[[#This Row],[Lкан_леб,мм]]</f>
        <v>85045.326329871838</v>
      </c>
      <c r="CU1371" s="16">
        <f>Таблица1[[#This Row],[Lкан_леб,мм]]</f>
        <v>58108.079905552855</v>
      </c>
      <c r="CV1371" s="14">
        <f>2534431-(Таблица1[[#This Row],[Т23]]+Таблица1[[#This Row],[угол обхв3]])</f>
        <v>2449163.7535756812</v>
      </c>
      <c r="CW1371" s="50">
        <f>SUM(X1371:AC1371,AD1371:AI1371)-Таблица1[[#This Row],[lподв_min, мм]]</f>
        <v>23651.226506374929</v>
      </c>
      <c r="CX1371" s="17">
        <f>CW1810-Таблица1[[#This Row],[Суммарная длина каната]]</f>
        <v>-2426520.3324271762</v>
      </c>
    </row>
    <row r="1372" spans="1:102" x14ac:dyDescent="0.25">
      <c r="A1372" s="21">
        <v>1371</v>
      </c>
      <c r="B1372" s="10">
        <v>34.14367346938775</v>
      </c>
      <c r="C1372" s="10">
        <v>72.093469387755121</v>
      </c>
      <c r="D1372" s="11">
        <v>12402.275234348961</v>
      </c>
      <c r="E1372" s="11">
        <v>8934.8026063985581</v>
      </c>
      <c r="F1372" s="11">
        <v>11501.921554163902</v>
      </c>
      <c r="G1372" s="11">
        <v>8950.6850047445096</v>
      </c>
      <c r="H1372" s="11">
        <v>11994.274744348962</v>
      </c>
      <c r="I1372" s="11">
        <v>5582.6961488730449</v>
      </c>
      <c r="J1372" s="11">
        <v>3352.1064575255127</v>
      </c>
      <c r="K1372" s="11">
        <v>25724.400787172173</v>
      </c>
      <c r="L1372" s="11">
        <v>1212.8456371468105</v>
      </c>
      <c r="M1372" s="11">
        <v>58108.079905552855</v>
      </c>
      <c r="N1372" s="11">
        <v>8907.0006608033491</v>
      </c>
      <c r="O1372" s="11">
        <v>17699.49138193734</v>
      </c>
      <c r="P1372" s="43">
        <v>11331.72710814287</v>
      </c>
      <c r="Q1372" s="11">
        <v>15722.194057425722</v>
      </c>
      <c r="R1372" s="11">
        <v>12122.664322469054</v>
      </c>
      <c r="S1372" s="11">
        <v>10299.035261761157</v>
      </c>
      <c r="T1372" s="11">
        <v>12402.275234348961</v>
      </c>
      <c r="U1372" s="11">
        <v>8934.8026063985581</v>
      </c>
      <c r="V1372" s="11">
        <v>11506.345058167808</v>
      </c>
      <c r="W1372" s="11">
        <v>8810.3232128910022</v>
      </c>
      <c r="X1372" s="12">
        <v>0</v>
      </c>
      <c r="Y1372" s="12">
        <v>505.17074788063974</v>
      </c>
      <c r="Z1372" s="12">
        <v>302.68241795132957</v>
      </c>
      <c r="AA1372" s="44">
        <v>232.04019061955896</v>
      </c>
      <c r="AB1372" s="45">
        <v>172.95228069528224</v>
      </c>
      <c r="AC1372" s="12">
        <v>0</v>
      </c>
      <c r="AD1372" s="12">
        <v>12634.548375632161</v>
      </c>
      <c r="AE1372" s="12">
        <v>3128.7382527064374</v>
      </c>
      <c r="AF1372" s="12">
        <v>5480.5321821881498</v>
      </c>
      <c r="AG1372" s="44">
        <v>1128.4755203370619</v>
      </c>
      <c r="AH1372" s="45">
        <v>3352.1064563083651</v>
      </c>
      <c r="AI1372" s="12">
        <v>0</v>
      </c>
      <c r="AJ1372" s="12">
        <v>-31.745256855641056</v>
      </c>
      <c r="AK1372" s="12">
        <v>39.196291641976671</v>
      </c>
      <c r="AL1372" s="12">
        <v>81.702235469001195</v>
      </c>
      <c r="AM1372" s="44">
        <v>114.28783252760866</v>
      </c>
      <c r="AN1372" s="45">
        <v>89.999999829075279</v>
      </c>
      <c r="AO1372" s="12">
        <v>0</v>
      </c>
      <c r="AP1372" s="12">
        <v>-2052.0325682789503</v>
      </c>
      <c r="AQ1372" s="12">
        <v>9164.8481517856617</v>
      </c>
      <c r="AR1372" s="12">
        <v>11735.455927731286</v>
      </c>
      <c r="AS1372" s="44">
        <v>12494.552506152539</v>
      </c>
      <c r="AT1372" s="45">
        <v>11994.275234348961</v>
      </c>
      <c r="AU1372" s="12">
        <v>0</v>
      </c>
      <c r="AV1372" s="12">
        <v>11398.867020807782</v>
      </c>
      <c r="AW1372" s="12">
        <v>18015.685422668859</v>
      </c>
      <c r="AX1372" s="12">
        <v>15781.075635476458</v>
      </c>
      <c r="AY1372" s="44">
        <v>10131.216374753172</v>
      </c>
      <c r="AZ1372" s="45">
        <v>8934.8026051814122</v>
      </c>
      <c r="BA1372" s="12">
        <v>0</v>
      </c>
      <c r="BB1372" s="12">
        <v>8692.334101898583</v>
      </c>
      <c r="BC1372" s="12">
        <v>11589.574599125182</v>
      </c>
      <c r="BD1372" s="12">
        <v>12526.39314205747</v>
      </c>
      <c r="BE1372" s="44">
        <v>12030.387050665477</v>
      </c>
      <c r="BF1372" s="45">
        <v>11994.275244348963</v>
      </c>
      <c r="BG1372" s="12">
        <v>0</v>
      </c>
      <c r="BH1372" s="12">
        <v>18046.452861770453</v>
      </c>
      <c r="BI1372" s="12">
        <v>16038.388098157242</v>
      </c>
      <c r="BJ1372" s="12">
        <v>10357.916839811893</v>
      </c>
      <c r="BK1372" s="44">
        <v>9102.621493406541</v>
      </c>
      <c r="BL1372" s="45">
        <v>5582.6961488730467</v>
      </c>
      <c r="BM1372" s="12">
        <v>0</v>
      </c>
      <c r="BN1372" s="12">
        <v>0</v>
      </c>
      <c r="BO1372" s="12">
        <v>70.941548497617731</v>
      </c>
      <c r="BP1372" s="12">
        <v>42.505943827024531</v>
      </c>
      <c r="BQ1372" s="48">
        <v>32.585597058607462</v>
      </c>
      <c r="BR1372" s="49">
        <v>24.287832698533371</v>
      </c>
      <c r="BS1372" s="13">
        <v>0</v>
      </c>
      <c r="BT1372" s="12">
        <v>221.92009444714452</v>
      </c>
      <c r="BV1372" s="14">
        <f>Таблица1[[#This Row],[Lкан_леб,мм]]</f>
        <v>58108.079905552855</v>
      </c>
      <c r="BW1372" s="50">
        <f>Таблица1[[#This Row],[угол обхв4]]+Таблица1[[#This Row],[Lдуг 3,мм]]</f>
        <v>12634.548375632161</v>
      </c>
      <c r="BX1372" s="54">
        <f>Таблица1[[#This Row],[угол обхв5]]+Таблица1[[#This Row],[Y5, мм]]</f>
        <v>58613.250653433497</v>
      </c>
      <c r="BY1372" s="14">
        <f>Таблица1[[#This Row],[угол обхв6]]+Таблица1[[#This Row],[Lдуг 4,мм]]</f>
        <v>15763.286628338599</v>
      </c>
      <c r="BZ1372" s="14">
        <f>Таблица1[[#This Row],[Т1]]+Таблица1[[#This Row],[X6, мм]]</f>
        <v>58915.933071384825</v>
      </c>
      <c r="CA1372" s="14">
        <f>Таблица1[[#This Row],[Т2]]+Таблица1[[#This Row],[Lдуг 5,мм]]</f>
        <v>21243.818810526747</v>
      </c>
      <c r="CB1372" s="14">
        <f>Таблица1[[#This Row],[Т3]]+Таблица1[[#This Row],[Y6, мм]]</f>
        <v>59147.973262004387</v>
      </c>
      <c r="CC1372" s="14">
        <f>Таблица1[[#This Row],[Т4]]+Таблица1[[#This Row],[Lдуг 6,мм]]</f>
        <v>22372.29433086381</v>
      </c>
      <c r="CD1372" s="14">
        <f>Таблица1[[#This Row],[Т5]]+Таблица1[[#This Row],[Lдуг 1,мм]]</f>
        <v>59320.925542699668</v>
      </c>
      <c r="CE1372" s="14">
        <f>Таблица1[[#This Row],[Т6]]+Таблица1[[#This Row],[Lпрям1, мм]]</f>
        <v>25724.400787172173</v>
      </c>
      <c r="CF1372" s="15">
        <f>Таблица1[[#This Row],[Т7]]+Таблица1[[#This Row],[Lдуг 2,мм]]</f>
        <v>59320.925542699668</v>
      </c>
      <c r="CG1372" s="14">
        <f>Таблица1[[#This Row],[Т8]]+Таблица1[[#This Row],[Lпрям2, мм]]</f>
        <v>25724.400787172173</v>
      </c>
      <c r="CH1372" s="14">
        <f>Таблица1[[#This Row],[Т9]]-Таблица1[[#This Row],[Т9]]</f>
        <v>0</v>
      </c>
      <c r="CI1372" s="50">
        <f>Таблица1[[#This Row],[Т9]]-Таблица1[[#This Row],[Т8]]</f>
        <v>33596.524755527498</v>
      </c>
      <c r="CJ1372" s="54">
        <f>Таблица1[[#This Row],[Т9]]-Таблица1[[#This Row],[Т7]]</f>
        <v>0</v>
      </c>
      <c r="CK1372" s="14">
        <f>Таблица1[[#This Row],[Т9]]-Таблица1[[#This Row],[Т6]]</f>
        <v>36948.631211835862</v>
      </c>
      <c r="CL1372" s="14">
        <f>Таблица1[[#This Row],[Т9]]-Таблица1[[#This Row],[Т5]]</f>
        <v>172.95228069528093</v>
      </c>
      <c r="CM1372" s="14">
        <f>Таблица1[[#This Row],[Т9]]-Таблица1[[#This Row],[Т4]]</f>
        <v>38077.106732172921</v>
      </c>
      <c r="CN1372" s="14">
        <f>Таблица1[[#This Row],[Т9]]-Таблица1[[#This Row],[Т3]]</f>
        <v>404.99247131484299</v>
      </c>
      <c r="CO1372" s="14">
        <f>Таблица1[[#This Row],[Т9]]-Таблица1[[#This Row],[Т2]]</f>
        <v>43557.638914361072</v>
      </c>
      <c r="CP1372" s="14">
        <f>Таблица1[[#This Row],[Т9]]-Таблица1[[#This Row],[Т1]]</f>
        <v>707.67488926617079</v>
      </c>
      <c r="CQ1372" s="14">
        <f>Таблица1[[#This Row],[Т9]]-Таблица1[[#This Row],[угол обхв6]]</f>
        <v>46686.377167067505</v>
      </c>
      <c r="CR1372" s="14">
        <f>Таблица1[[#This Row],[Т9]]-Таблица1[[#This Row],[угол обхв5]]</f>
        <v>1212.8456371468128</v>
      </c>
      <c r="CS1372" s="14">
        <f>Таблица1[[#This Row],[Т9]]-Таблица1[[#This Row],[угол обхв4]]</f>
        <v>59320.925542699668</v>
      </c>
      <c r="CT1372" s="14">
        <f>Таблица1[[#This Row],[Lкан_прям, мм]]+Таблица1[[#This Row],[Lкан_дуг, мм]]+Таблица1[[#This Row],[Lкан_леб,мм]]</f>
        <v>85045.326329871838</v>
      </c>
      <c r="CU1372" s="16">
        <f>Таблица1[[#This Row],[Lкан_леб,мм]]</f>
        <v>58108.079905552855</v>
      </c>
      <c r="CV1372" s="14">
        <f>2534431-(Таблица1[[#This Row],[Т23]]+Таблица1[[#This Row],[угол обхв3]])</f>
        <v>2449163.7535756812</v>
      </c>
      <c r="CW1372" s="50">
        <f>SUM(X1372:AC1372,AD1372:AI1372)-Таблица1[[#This Row],[lподв_min, мм]]</f>
        <v>23585.139966793475</v>
      </c>
      <c r="CX1372" s="17">
        <f>CW1811-Таблица1[[#This Row],[Суммарная длина каната]]</f>
        <v>-2426571.733516017</v>
      </c>
    </row>
    <row r="1373" spans="1:102" x14ac:dyDescent="0.25">
      <c r="A1373" s="21">
        <v>1372</v>
      </c>
      <c r="B1373" s="10">
        <v>34.14367346938775</v>
      </c>
      <c r="C1373" s="10">
        <v>74.777551020408183</v>
      </c>
      <c r="D1373" s="11">
        <v>12758.551076134689</v>
      </c>
      <c r="E1373" s="11">
        <v>9089.9348391929834</v>
      </c>
      <c r="F1373" s="11">
        <v>11858.441396744913</v>
      </c>
      <c r="G1373" s="11">
        <v>9063.6372144174002</v>
      </c>
      <c r="H1373" s="11">
        <v>12350.550586134688</v>
      </c>
      <c r="I1373" s="11">
        <v>5670.2769532594411</v>
      </c>
      <c r="J1373" s="11">
        <v>3419.6578859335414</v>
      </c>
      <c r="K1373" s="11">
        <v>25762.62717369201</v>
      </c>
      <c r="L1373" s="11">
        <v>1174.6192506269729</v>
      </c>
      <c r="M1373" s="11">
        <v>58108.079905552855</v>
      </c>
      <c r="N1373" s="11">
        <v>8907.0006608033491</v>
      </c>
      <c r="O1373" s="11">
        <v>17699.49138193734</v>
      </c>
      <c r="P1373" s="43">
        <v>11371.331147643077</v>
      </c>
      <c r="Q1373" s="11">
        <v>15819.747382644378</v>
      </c>
      <c r="R1373" s="11">
        <v>12415.361364004846</v>
      </c>
      <c r="S1373" s="11">
        <v>10439.576947860402</v>
      </c>
      <c r="T1373" s="11">
        <v>12758.551076134689</v>
      </c>
      <c r="U1373" s="11">
        <v>9089.9348391929834</v>
      </c>
      <c r="V1373" s="11">
        <v>11869.433040269056</v>
      </c>
      <c r="W1373" s="11">
        <v>8923.6365580880902</v>
      </c>
      <c r="X1373" s="12">
        <v>0</v>
      </c>
      <c r="Y1373" s="12">
        <v>491.921530530241</v>
      </c>
      <c r="Z1373" s="12">
        <v>296.81844205383123</v>
      </c>
      <c r="AA1373" s="44">
        <v>232.04019061955876</v>
      </c>
      <c r="AB1373" s="45">
        <v>153.83908742334174</v>
      </c>
      <c r="AC1373" s="12">
        <v>0</v>
      </c>
      <c r="AD1373" s="12">
        <v>12634.548375632161</v>
      </c>
      <c r="AE1373" s="12">
        <v>3099.4132107942032</v>
      </c>
      <c r="AF1373" s="12">
        <v>5480.5321821881489</v>
      </c>
      <c r="AG1373" s="44">
        <v>1128.4755203370605</v>
      </c>
      <c r="AH1373" s="45">
        <v>3419.6578847404371</v>
      </c>
      <c r="AI1373" s="12">
        <v>0</v>
      </c>
      <c r="AJ1373" s="12">
        <v>-31.745256855641056</v>
      </c>
      <c r="AK1373" s="12">
        <v>37.335693024257672</v>
      </c>
      <c r="AL1373" s="12">
        <v>79.018153836348162</v>
      </c>
      <c r="AM1373" s="44">
        <v>111.6037508949556</v>
      </c>
      <c r="AN1373" s="45">
        <v>89.999999832451707</v>
      </c>
      <c r="AO1373" s="12">
        <v>0</v>
      </c>
      <c r="AP1373" s="12">
        <v>-2052.0325682789503</v>
      </c>
      <c r="AQ1373" s="12">
        <v>9154.4460640301768</v>
      </c>
      <c r="AR1373" s="12">
        <v>11771.859684730411</v>
      </c>
      <c r="AS1373" s="44">
        <v>12794.700336860518</v>
      </c>
      <c r="AT1373" s="45">
        <v>12350.551076134689</v>
      </c>
      <c r="AU1373" s="12">
        <v>0</v>
      </c>
      <c r="AV1373" s="12">
        <v>11398.867020807782</v>
      </c>
      <c r="AW1373" s="12">
        <v>18023.890476297838</v>
      </c>
      <c r="AX1373" s="12">
        <v>15897.470551511078</v>
      </c>
      <c r="AY1373" s="44">
        <v>10289.35729644021</v>
      </c>
      <c r="AZ1373" s="45">
        <v>9089.934837999881</v>
      </c>
      <c r="BA1373" s="12">
        <v>0</v>
      </c>
      <c r="BB1373" s="12">
        <v>8692.334101898583</v>
      </c>
      <c r="BC1373" s="12">
        <v>11618.776550869905</v>
      </c>
      <c r="BD1373" s="12">
        <v>12815.88990109218</v>
      </c>
      <c r="BE1373" s="44">
        <v>12379.212103279016</v>
      </c>
      <c r="BF1373" s="45">
        <v>12350.55108613469</v>
      </c>
      <c r="BG1373" s="12">
        <v>0</v>
      </c>
      <c r="BH1373" s="12">
        <v>18046.452861770453</v>
      </c>
      <c r="BI1373" s="12">
        <v>16144.146477004877</v>
      </c>
      <c r="BJ1373" s="12">
        <v>10517.300116727103</v>
      </c>
      <c r="BK1373" s="44">
        <v>9240.1544906131749</v>
      </c>
      <c r="BL1373" s="45">
        <v>5670.276953259443</v>
      </c>
      <c r="BM1373" s="12">
        <v>0</v>
      </c>
      <c r="BN1373" s="12">
        <v>0</v>
      </c>
      <c r="BO1373" s="12">
        <v>69.080949879898739</v>
      </c>
      <c r="BP1373" s="12">
        <v>41.682460812090483</v>
      </c>
      <c r="BQ1373" s="48">
        <v>32.585597058607433</v>
      </c>
      <c r="BR1373" s="49">
        <v>21.603751062503882</v>
      </c>
      <c r="BS1373" s="13">
        <v>0</v>
      </c>
      <c r="BT1373" s="12">
        <v>221.92009444714452</v>
      </c>
      <c r="BV1373" s="14">
        <f>Таблица1[[#This Row],[Lкан_леб,мм]]</f>
        <v>58108.079905552855</v>
      </c>
      <c r="BW1373" s="50">
        <f>Таблица1[[#This Row],[угол обхв4]]+Таблица1[[#This Row],[Lдуг 3,мм]]</f>
        <v>12634.548375632161</v>
      </c>
      <c r="BX1373" s="54">
        <f>Таблица1[[#This Row],[угол обхв5]]+Таблица1[[#This Row],[Y5, мм]]</f>
        <v>58600.001436083097</v>
      </c>
      <c r="BY1373" s="14">
        <f>Таблица1[[#This Row],[угол обхв6]]+Таблица1[[#This Row],[Lдуг 4,мм]]</f>
        <v>15733.961586426365</v>
      </c>
      <c r="BZ1373" s="14">
        <f>Таблица1[[#This Row],[Т1]]+Таблица1[[#This Row],[X6, мм]]</f>
        <v>58896.819878136928</v>
      </c>
      <c r="CA1373" s="14">
        <f>Таблица1[[#This Row],[Т2]]+Таблица1[[#This Row],[Lдуг 5,мм]]</f>
        <v>21214.493768614513</v>
      </c>
      <c r="CB1373" s="14">
        <f>Таблица1[[#This Row],[Т3]]+Таблица1[[#This Row],[Y6, мм]]</f>
        <v>59128.86006875649</v>
      </c>
      <c r="CC1373" s="14">
        <f>Таблица1[[#This Row],[Т4]]+Таблица1[[#This Row],[Lдуг 6,мм]]</f>
        <v>22342.969288951572</v>
      </c>
      <c r="CD1373" s="14">
        <f>Таблица1[[#This Row],[Т5]]+Таблица1[[#This Row],[Lдуг 1,мм]]</f>
        <v>59282.699156179835</v>
      </c>
      <c r="CE1373" s="14">
        <f>Таблица1[[#This Row],[Т6]]+Таблица1[[#This Row],[Lпрям1, мм]]</f>
        <v>25762.62717369201</v>
      </c>
      <c r="CF1373" s="15">
        <f>Таблица1[[#This Row],[Т7]]+Таблица1[[#This Row],[Lдуг 2,мм]]</f>
        <v>59282.699156179835</v>
      </c>
      <c r="CG1373" s="14">
        <f>Таблица1[[#This Row],[Т8]]+Таблица1[[#This Row],[Lпрям2, мм]]</f>
        <v>25762.62717369201</v>
      </c>
      <c r="CH1373" s="14">
        <f>Таблица1[[#This Row],[Т9]]-Таблица1[[#This Row],[Т9]]</f>
        <v>0</v>
      </c>
      <c r="CI1373" s="50">
        <f>Таблица1[[#This Row],[Т9]]-Таблица1[[#This Row],[Т8]]</f>
        <v>33520.071982487825</v>
      </c>
      <c r="CJ1373" s="54">
        <f>Таблица1[[#This Row],[Т9]]-Таблица1[[#This Row],[Т7]]</f>
        <v>0</v>
      </c>
      <c r="CK1373" s="14">
        <f>Таблица1[[#This Row],[Т9]]-Таблица1[[#This Row],[Т6]]</f>
        <v>36939.729867228263</v>
      </c>
      <c r="CL1373" s="14">
        <f>Таблица1[[#This Row],[Т9]]-Таблица1[[#This Row],[Т5]]</f>
        <v>153.83908742334461</v>
      </c>
      <c r="CM1373" s="14">
        <f>Таблица1[[#This Row],[Т9]]-Таблица1[[#This Row],[Т4]]</f>
        <v>38068.205387565322</v>
      </c>
      <c r="CN1373" s="14">
        <f>Таблица1[[#This Row],[Т9]]-Таблица1[[#This Row],[Т3]]</f>
        <v>385.87927804290666</v>
      </c>
      <c r="CO1373" s="14">
        <f>Таблица1[[#This Row],[Т9]]-Таблица1[[#This Row],[Т2]]</f>
        <v>43548.737569753474</v>
      </c>
      <c r="CP1373" s="14">
        <f>Таблица1[[#This Row],[Т9]]-Таблица1[[#This Row],[Т1]]</f>
        <v>682.69772009673761</v>
      </c>
      <c r="CQ1373" s="14">
        <f>Таблица1[[#This Row],[Т9]]-Таблица1[[#This Row],[угол обхв6]]</f>
        <v>46648.150780547672</v>
      </c>
      <c r="CR1373" s="14">
        <f>Таблица1[[#This Row],[Т9]]-Таблица1[[#This Row],[угол обхв5]]</f>
        <v>1174.6192506269799</v>
      </c>
      <c r="CS1373" s="14">
        <f>Таблица1[[#This Row],[Т9]]-Таблица1[[#This Row],[угол обхв4]]</f>
        <v>59282.699156179835</v>
      </c>
      <c r="CT1373" s="14">
        <f>Таблица1[[#This Row],[Lкан_прям, мм]]+Таблица1[[#This Row],[Lкан_дуг, мм]]+Таблица1[[#This Row],[Lкан_леб,мм]]</f>
        <v>85045.326329871838</v>
      </c>
      <c r="CU1373" s="16">
        <f>Таблица1[[#This Row],[Lкан_леб,мм]]</f>
        <v>58108.079905552855</v>
      </c>
      <c r="CV1373" s="14">
        <f>2534431-(Таблица1[[#This Row],[Т23]]+Таблица1[[#This Row],[угол обхв3]])</f>
        <v>2449163.7535756812</v>
      </c>
      <c r="CW1373" s="50">
        <f>SUM(X1373:AC1373,AD1373:AI1373)-Таблица1[[#This Row],[lподв_min, мм]]</f>
        <v>23517.58853838544</v>
      </c>
      <c r="CX1373" s="17">
        <f>CW1812-Таблица1[[#This Row],[Суммарная длина каната]]</f>
        <v>-2426623.6971460031</v>
      </c>
    </row>
    <row r="1374" spans="1:102" x14ac:dyDescent="0.25">
      <c r="A1374" s="21">
        <v>1373</v>
      </c>
      <c r="B1374" s="10">
        <v>34.14367346938775</v>
      </c>
      <c r="C1374" s="10">
        <v>77.461632653061244</v>
      </c>
      <c r="D1374" s="11">
        <v>13107.171379831838</v>
      </c>
      <c r="E1374" s="11">
        <v>9261.5808963630225</v>
      </c>
      <c r="F1374" s="11">
        <v>12209.280678874637</v>
      </c>
      <c r="G1374" s="11">
        <v>9193.1609494572804</v>
      </c>
      <c r="H1374" s="11">
        <v>12699.170889831839</v>
      </c>
      <c r="I1374" s="11">
        <v>5772.9299925064206</v>
      </c>
      <c r="J1374" s="11">
        <v>3488.6509038566028</v>
      </c>
      <c r="K1374" s="11">
        <v>25800.853560211399</v>
      </c>
      <c r="L1374" s="11">
        <v>1136.3928641075827</v>
      </c>
      <c r="M1374" s="11">
        <v>58108.079905552855</v>
      </c>
      <c r="N1374" s="11">
        <v>8907.0006608033491</v>
      </c>
      <c r="O1374" s="11">
        <v>17699.49138193734</v>
      </c>
      <c r="P1374" s="43">
        <v>11406.323420718873</v>
      </c>
      <c r="Q1374" s="11">
        <v>15919.048299210843</v>
      </c>
      <c r="R1374" s="11">
        <v>12701.155877915477</v>
      </c>
      <c r="S1374" s="11">
        <v>10593.671138127298</v>
      </c>
      <c r="T1374" s="11">
        <v>13107.171379831838</v>
      </c>
      <c r="U1374" s="11">
        <v>9261.5808963630225</v>
      </c>
      <c r="V1374" s="11">
        <v>12226.816344580147</v>
      </c>
      <c r="W1374" s="11">
        <v>9053.8286114008733</v>
      </c>
      <c r="X1374" s="12">
        <v>0</v>
      </c>
      <c r="Y1374" s="12">
        <v>478.60000051993649</v>
      </c>
      <c r="Z1374" s="12">
        <v>291.0267788162385</v>
      </c>
      <c r="AA1374" s="44">
        <v>232.0401906195585</v>
      </c>
      <c r="AB1374" s="45">
        <v>134.72589415184902</v>
      </c>
      <c r="AC1374" s="12">
        <v>0</v>
      </c>
      <c r="AD1374" s="12">
        <v>12634.548375632161</v>
      </c>
      <c r="AE1374" s="12">
        <v>3068.6465793669327</v>
      </c>
      <c r="AF1374" s="12">
        <v>5480.5321821881516</v>
      </c>
      <c r="AG1374" s="44">
        <v>1128.4755203370612</v>
      </c>
      <c r="AH1374" s="45">
        <v>3488.6509026870935</v>
      </c>
      <c r="AI1374" s="12">
        <v>0</v>
      </c>
      <c r="AJ1374" s="12">
        <v>-31.745256855641056</v>
      </c>
      <c r="AK1374" s="12">
        <v>35.464939479533875</v>
      </c>
      <c r="AL1374" s="12">
        <v>76.334072203695087</v>
      </c>
      <c r="AM1374" s="44">
        <v>108.91966926230249</v>
      </c>
      <c r="AN1374" s="45">
        <v>89.999999835765209</v>
      </c>
      <c r="AO1374" s="12">
        <v>0</v>
      </c>
      <c r="AP1374" s="12">
        <v>-2052.0325682789503</v>
      </c>
      <c r="AQ1374" s="12">
        <v>9143.724167067232</v>
      </c>
      <c r="AR1374" s="12">
        <v>11802.772854732524</v>
      </c>
      <c r="AS1374" s="44">
        <v>13087.113312499807</v>
      </c>
      <c r="AT1374" s="45">
        <v>12699.171379831838</v>
      </c>
      <c r="AU1374" s="12">
        <v>0</v>
      </c>
      <c r="AV1374" s="12">
        <v>11398.867020807782</v>
      </c>
      <c r="AW1374" s="12">
        <v>18031.795431840634</v>
      </c>
      <c r="AX1374" s="12">
        <v>16015.442522431204</v>
      </c>
      <c r="AY1374" s="44">
        <v>10461.380327074217</v>
      </c>
      <c r="AZ1374" s="45">
        <v>9261.580895193516</v>
      </c>
      <c r="BA1374" s="12">
        <v>0</v>
      </c>
      <c r="BB1374" s="12">
        <v>8692.334101898583</v>
      </c>
      <c r="BC1374" s="12">
        <v>11643.046926982755</v>
      </c>
      <c r="BD1374" s="12">
        <v>13097.605311929126</v>
      </c>
      <c r="BE1374" s="44">
        <v>12721.213945247508</v>
      </c>
      <c r="BF1374" s="45">
        <v>12699.171389831839</v>
      </c>
      <c r="BG1374" s="12">
        <v>0</v>
      </c>
      <c r="BH1374" s="12">
        <v>18046.452861770453</v>
      </c>
      <c r="BI1374" s="12">
        <v>16251.352349114139</v>
      </c>
      <c r="BJ1374" s="12">
        <v>10690.065361347659</v>
      </c>
      <c r="BK1374" s="44">
        <v>9393.871707416105</v>
      </c>
      <c r="BL1374" s="45">
        <v>5772.9299925064224</v>
      </c>
      <c r="BM1374" s="12">
        <v>0</v>
      </c>
      <c r="BN1374" s="12">
        <v>0</v>
      </c>
      <c r="BO1374" s="12">
        <v>67.210196335174928</v>
      </c>
      <c r="BP1374" s="12">
        <v>40.869132724161219</v>
      </c>
      <c r="BQ1374" s="48">
        <v>32.585597058607398</v>
      </c>
      <c r="BR1374" s="49">
        <v>18.919669426537276</v>
      </c>
      <c r="BS1374" s="13">
        <v>0</v>
      </c>
      <c r="BT1374" s="12">
        <v>221.92009444714452</v>
      </c>
      <c r="BV1374" s="14">
        <f>Таблица1[[#This Row],[Lкан_леб,мм]]</f>
        <v>58108.079905552855</v>
      </c>
      <c r="BW1374" s="50">
        <f>Таблица1[[#This Row],[угол обхв4]]+Таблица1[[#This Row],[Lдуг 3,мм]]</f>
        <v>12634.548375632161</v>
      </c>
      <c r="BX1374" s="54">
        <f>Таблица1[[#This Row],[угол обхв5]]+Таблица1[[#This Row],[Y5, мм]]</f>
        <v>58586.679906072794</v>
      </c>
      <c r="BY1374" s="14">
        <f>Таблица1[[#This Row],[угол обхв6]]+Таблица1[[#This Row],[Lдуг 4,мм]]</f>
        <v>15703.194954999093</v>
      </c>
      <c r="BZ1374" s="14">
        <f>Таблица1[[#This Row],[Т1]]+Таблица1[[#This Row],[X6, мм]]</f>
        <v>58877.706684889032</v>
      </c>
      <c r="CA1374" s="14">
        <f>Таблица1[[#This Row],[Т2]]+Таблица1[[#This Row],[Lдуг 5,мм]]</f>
        <v>21183.727137187245</v>
      </c>
      <c r="CB1374" s="14">
        <f>Таблица1[[#This Row],[Т3]]+Таблица1[[#This Row],[Y6, мм]]</f>
        <v>59109.746875508594</v>
      </c>
      <c r="CC1374" s="14">
        <f>Таблица1[[#This Row],[Т4]]+Таблица1[[#This Row],[Lдуг 6,мм]]</f>
        <v>22312.202657524307</v>
      </c>
      <c r="CD1374" s="14">
        <f>Таблица1[[#This Row],[Т5]]+Таблица1[[#This Row],[Lдуг 1,мм]]</f>
        <v>59244.472769660446</v>
      </c>
      <c r="CE1374" s="14">
        <f>Таблица1[[#This Row],[Т6]]+Таблица1[[#This Row],[Lпрям1, мм]]</f>
        <v>25800.853560211399</v>
      </c>
      <c r="CF1374" s="15">
        <f>Таблица1[[#This Row],[Т7]]+Таблица1[[#This Row],[Lдуг 2,мм]]</f>
        <v>59244.472769660446</v>
      </c>
      <c r="CG1374" s="14">
        <f>Таблица1[[#This Row],[Т8]]+Таблица1[[#This Row],[Lпрям2, мм]]</f>
        <v>25800.853560211399</v>
      </c>
      <c r="CH1374" s="14">
        <f>Таблица1[[#This Row],[Т9]]-Таблица1[[#This Row],[Т9]]</f>
        <v>0</v>
      </c>
      <c r="CI1374" s="50">
        <f>Таблица1[[#This Row],[Т9]]-Таблица1[[#This Row],[Т8]]</f>
        <v>33443.619209449047</v>
      </c>
      <c r="CJ1374" s="54">
        <f>Таблица1[[#This Row],[Т9]]-Таблица1[[#This Row],[Т7]]</f>
        <v>0</v>
      </c>
      <c r="CK1374" s="14">
        <f>Таблица1[[#This Row],[Т9]]-Таблица1[[#This Row],[Т6]]</f>
        <v>36932.270112136139</v>
      </c>
      <c r="CL1374" s="14">
        <f>Таблица1[[#This Row],[Т9]]-Таблица1[[#This Row],[Т5]]</f>
        <v>134.72589415185212</v>
      </c>
      <c r="CM1374" s="14">
        <f>Таблица1[[#This Row],[Т9]]-Таблица1[[#This Row],[Т4]]</f>
        <v>38060.745632473205</v>
      </c>
      <c r="CN1374" s="14">
        <f>Таблица1[[#This Row],[Т9]]-Таблица1[[#This Row],[Т3]]</f>
        <v>366.76608477141417</v>
      </c>
      <c r="CO1374" s="14">
        <f>Таблица1[[#This Row],[Т9]]-Таблица1[[#This Row],[Т2]]</f>
        <v>43541.277814661356</v>
      </c>
      <c r="CP1374" s="14">
        <f>Таблица1[[#This Row],[Т9]]-Таблица1[[#This Row],[Т1]]</f>
        <v>657.79286358765239</v>
      </c>
      <c r="CQ1374" s="14">
        <f>Таблица1[[#This Row],[Т9]]-Таблица1[[#This Row],[угол обхв6]]</f>
        <v>46609.924394028283</v>
      </c>
      <c r="CR1374" s="14">
        <f>Таблица1[[#This Row],[Т9]]-Таблица1[[#This Row],[угол обхв5]]</f>
        <v>1136.3928641075909</v>
      </c>
      <c r="CS1374" s="14">
        <f>Таблица1[[#This Row],[Т9]]-Таблица1[[#This Row],[угол обхв4]]</f>
        <v>59244.472769660446</v>
      </c>
      <c r="CT1374" s="14">
        <f>Таблица1[[#This Row],[Lкан_прям, мм]]+Таблица1[[#This Row],[Lкан_дуг, мм]]+Таблица1[[#This Row],[Lкан_леб,мм]]</f>
        <v>85045.326329871838</v>
      </c>
      <c r="CU1374" s="16">
        <f>Таблица1[[#This Row],[Lкан_леб,мм]]</f>
        <v>58108.079905552855</v>
      </c>
      <c r="CV1374" s="14">
        <f>2534431-(Таблица1[[#This Row],[Т23]]+Таблица1[[#This Row],[угол обхв3]])</f>
        <v>2449163.7535756812</v>
      </c>
      <c r="CW1374" s="50">
        <f>SUM(X1374:AC1374,AD1374:AI1374)-Таблица1[[#This Row],[lподв_min, мм]]</f>
        <v>23448.595520462379</v>
      </c>
      <c r="CX1374" s="17">
        <f>CW1813-Таблица1[[#This Row],[Суммарная длина каната]]</f>
        <v>-2426676.1459466652</v>
      </c>
    </row>
    <row r="1375" spans="1:102" x14ac:dyDescent="0.25">
      <c r="A1375" s="21">
        <v>1374</v>
      </c>
      <c r="B1375" s="10">
        <v>34.14367346938775</v>
      </c>
      <c r="C1375" s="10">
        <v>80.14571428571432</v>
      </c>
      <c r="D1375" s="11">
        <v>13447.371219432531</v>
      </c>
      <c r="E1375" s="11">
        <v>9449.3641603339529</v>
      </c>
      <c r="F1375" s="11">
        <v>12553.66960576877</v>
      </c>
      <c r="G1375" s="11">
        <v>9338.9720150753801</v>
      </c>
      <c r="H1375" s="11">
        <v>13039.370729432532</v>
      </c>
      <c r="I1375" s="11">
        <v>5890.303393071661</v>
      </c>
      <c r="J1375" s="11">
        <v>3559.0607672622923</v>
      </c>
      <c r="K1375" s="11">
        <v>25839.079946730326</v>
      </c>
      <c r="L1375" s="11">
        <v>1098.1664775886525</v>
      </c>
      <c r="M1375" s="11">
        <v>58108.079905552855</v>
      </c>
      <c r="N1375" s="11">
        <v>8907.0006608033491</v>
      </c>
      <c r="O1375" s="11">
        <v>17699.49138193734</v>
      </c>
      <c r="P1375" s="43">
        <v>11436.627148997151</v>
      </c>
      <c r="Q1375" s="11">
        <v>16019.878925800125</v>
      </c>
      <c r="R1375" s="11">
        <v>12979.420787538227</v>
      </c>
      <c r="S1375" s="11">
        <v>10760.979726454581</v>
      </c>
      <c r="T1375" s="11">
        <v>13447.371219432531</v>
      </c>
      <c r="U1375" s="11">
        <v>9449.3641603339529</v>
      </c>
      <c r="V1375" s="11">
        <v>12577.710817736082</v>
      </c>
      <c r="W1375" s="11">
        <v>9200.6137116485806</v>
      </c>
      <c r="X1375" s="12">
        <v>0</v>
      </c>
      <c r="Y1375" s="12">
        <v>465.20041591304226</v>
      </c>
      <c r="Z1375" s="12">
        <v>285.3131701752356</v>
      </c>
      <c r="AA1375" s="44">
        <v>232.04019061955896</v>
      </c>
      <c r="AB1375" s="45">
        <v>115.61270088081561</v>
      </c>
      <c r="AC1375" s="12">
        <v>0</v>
      </c>
      <c r="AD1375" s="12">
        <v>12634.548375632161</v>
      </c>
      <c r="AE1375" s="12">
        <v>3036.4631024570335</v>
      </c>
      <c r="AF1375" s="12">
        <v>5480.5321821881525</v>
      </c>
      <c r="AG1375" s="44">
        <v>1128.4755203370598</v>
      </c>
      <c r="AH1375" s="45">
        <v>3559.0607661159206</v>
      </c>
      <c r="AI1375" s="12">
        <v>0</v>
      </c>
      <c r="AJ1375" s="12">
        <v>-31.745256855641056</v>
      </c>
      <c r="AK1375" s="12">
        <v>33.583224662858612</v>
      </c>
      <c r="AL1375" s="12">
        <v>73.649990571042025</v>
      </c>
      <c r="AM1375" s="44">
        <v>106.23558762964949</v>
      </c>
      <c r="AN1375" s="45">
        <v>89.999999839014308</v>
      </c>
      <c r="AO1375" s="12">
        <v>0</v>
      </c>
      <c r="AP1375" s="12">
        <v>-2052.0325682789503</v>
      </c>
      <c r="AQ1375" s="12">
        <v>9132.6849055911316</v>
      </c>
      <c r="AR1375" s="12">
        <v>11828.127609537523</v>
      </c>
      <c r="AS1375" s="44">
        <v>13371.149834495296</v>
      </c>
      <c r="AT1375" s="45">
        <v>13039.371219432531</v>
      </c>
      <c r="AU1375" s="12">
        <v>0</v>
      </c>
      <c r="AV1375" s="12">
        <v>11398.867020807782</v>
      </c>
      <c r="AW1375" s="12">
        <v>18039.38933964607</v>
      </c>
      <c r="AX1375" s="12">
        <v>16134.732699776769</v>
      </c>
      <c r="AY1375" s="44">
        <v>10646.908021943309</v>
      </c>
      <c r="AZ1375" s="45">
        <v>9449.3641591875821</v>
      </c>
      <c r="BA1375" s="12">
        <v>0</v>
      </c>
      <c r="BB1375" s="12">
        <v>8692.334101898583</v>
      </c>
      <c r="BC1375" s="12">
        <v>11662.311393784934</v>
      </c>
      <c r="BD1375" s="12">
        <v>13370.921248078599</v>
      </c>
      <c r="BE1375" s="44">
        <v>13055.642172475462</v>
      </c>
      <c r="BF1375" s="45">
        <v>13039.371229432532</v>
      </c>
      <c r="BG1375" s="12">
        <v>0</v>
      </c>
      <c r="BH1375" s="12">
        <v>18046.452861770453</v>
      </c>
      <c r="BI1375" s="12">
        <v>16359.776883508857</v>
      </c>
      <c r="BJ1375" s="12">
        <v>10875.833500431223</v>
      </c>
      <c r="BK1375" s="44">
        <v>9563.4358648452253</v>
      </c>
      <c r="BL1375" s="45">
        <v>5890.3033930716629</v>
      </c>
      <c r="BM1375" s="12">
        <v>0</v>
      </c>
      <c r="BN1375" s="12">
        <v>0</v>
      </c>
      <c r="BO1375" s="12">
        <v>65.328481518499672</v>
      </c>
      <c r="BP1375" s="12">
        <v>40.066765908183413</v>
      </c>
      <c r="BQ1375" s="48">
        <v>32.585597058607462</v>
      </c>
      <c r="BR1375" s="49">
        <v>16.235587790635172</v>
      </c>
      <c r="BS1375" s="13">
        <v>0</v>
      </c>
      <c r="BT1375" s="12">
        <v>221.92009444714452</v>
      </c>
      <c r="BV1375" s="14">
        <f>Таблица1[[#This Row],[Lкан_леб,мм]]</f>
        <v>58108.079905552855</v>
      </c>
      <c r="BW1375" s="50">
        <f>Таблица1[[#This Row],[угол обхв4]]+Таблица1[[#This Row],[Lдуг 3,мм]]</f>
        <v>12634.548375632161</v>
      </c>
      <c r="BX1375" s="54">
        <f>Таблица1[[#This Row],[угол обхв5]]+Таблица1[[#This Row],[Y5, мм]]</f>
        <v>58573.2803214659</v>
      </c>
      <c r="BY1375" s="14">
        <f>Таблица1[[#This Row],[угол обхв6]]+Таблица1[[#This Row],[Lдуг 4,мм]]</f>
        <v>15671.011478089194</v>
      </c>
      <c r="BZ1375" s="14">
        <f>Таблица1[[#This Row],[Т1]]+Таблица1[[#This Row],[X6, мм]]</f>
        <v>58858.593491641135</v>
      </c>
      <c r="CA1375" s="14">
        <f>Таблица1[[#This Row],[Т2]]+Таблица1[[#This Row],[Lдуг 5,мм]]</f>
        <v>21151.543660277348</v>
      </c>
      <c r="CB1375" s="14">
        <f>Таблица1[[#This Row],[Т3]]+Таблица1[[#This Row],[Y6, мм]]</f>
        <v>59090.633682260697</v>
      </c>
      <c r="CC1375" s="14">
        <f>Таблица1[[#This Row],[Т4]]+Таблица1[[#This Row],[Lдуг 6,мм]]</f>
        <v>22280.019180614407</v>
      </c>
      <c r="CD1375" s="14">
        <f>Таблица1[[#This Row],[Т5]]+Таблица1[[#This Row],[Lдуг 1,мм]]</f>
        <v>59206.246383141515</v>
      </c>
      <c r="CE1375" s="14">
        <f>Таблица1[[#This Row],[Т6]]+Таблица1[[#This Row],[Lпрям1, мм]]</f>
        <v>25839.079946730326</v>
      </c>
      <c r="CF1375" s="15">
        <f>Таблица1[[#This Row],[Т7]]+Таблица1[[#This Row],[Lдуг 2,мм]]</f>
        <v>59206.246383141515</v>
      </c>
      <c r="CG1375" s="14">
        <f>Таблица1[[#This Row],[Т8]]+Таблица1[[#This Row],[Lпрям2, мм]]</f>
        <v>25839.079946730326</v>
      </c>
      <c r="CH1375" s="14">
        <f>Таблица1[[#This Row],[Т9]]-Таблица1[[#This Row],[Т9]]</f>
        <v>0</v>
      </c>
      <c r="CI1375" s="50">
        <f>Таблица1[[#This Row],[Т9]]-Таблица1[[#This Row],[Т8]]</f>
        <v>33367.166436411193</v>
      </c>
      <c r="CJ1375" s="54">
        <f>Таблица1[[#This Row],[Т9]]-Таблица1[[#This Row],[Т7]]</f>
        <v>0</v>
      </c>
      <c r="CK1375" s="14">
        <f>Таблица1[[#This Row],[Т9]]-Таблица1[[#This Row],[Т6]]</f>
        <v>36926.227202527109</v>
      </c>
      <c r="CL1375" s="14">
        <f>Таблица1[[#This Row],[Т9]]-Таблица1[[#This Row],[Т5]]</f>
        <v>115.61270088081801</v>
      </c>
      <c r="CM1375" s="14">
        <f>Таблица1[[#This Row],[Т9]]-Таблица1[[#This Row],[Т4]]</f>
        <v>38054.702722864167</v>
      </c>
      <c r="CN1375" s="14">
        <f>Таблица1[[#This Row],[Т9]]-Таблица1[[#This Row],[Т3]]</f>
        <v>347.65289150038006</v>
      </c>
      <c r="CO1375" s="14">
        <f>Таблица1[[#This Row],[Т9]]-Таблица1[[#This Row],[Т2]]</f>
        <v>43535.234905052319</v>
      </c>
      <c r="CP1375" s="14">
        <f>Таблица1[[#This Row],[Т9]]-Таблица1[[#This Row],[Т1]]</f>
        <v>632.96606167561549</v>
      </c>
      <c r="CQ1375" s="14">
        <f>Таблица1[[#This Row],[Т9]]-Таблица1[[#This Row],[угол обхв6]]</f>
        <v>46571.698007509352</v>
      </c>
      <c r="CR1375" s="14">
        <f>Таблица1[[#This Row],[Т9]]-Таблица1[[#This Row],[угол обхв5]]</f>
        <v>1098.1664775886602</v>
      </c>
      <c r="CS1375" s="14">
        <f>Таблица1[[#This Row],[Т9]]-Таблица1[[#This Row],[угол обхв4]]</f>
        <v>59206.246383141515</v>
      </c>
      <c r="CT1375" s="14">
        <f>Таблица1[[#This Row],[Lкан_прям, мм]]+Таблица1[[#This Row],[Lкан_дуг, мм]]+Таблица1[[#This Row],[Lкан_леб,мм]]</f>
        <v>85045.326329871838</v>
      </c>
      <c r="CU1375" s="16">
        <f>Таблица1[[#This Row],[Lкан_леб,мм]]</f>
        <v>58108.079905552855</v>
      </c>
      <c r="CV1375" s="14">
        <f>2534431-(Таблица1[[#This Row],[Т23]]+Таблица1[[#This Row],[угол обхв3]])</f>
        <v>2449163.7535756812</v>
      </c>
      <c r="CW1375" s="50">
        <f>SUM(X1375:AC1375,AD1375:AI1375)-Таблица1[[#This Row],[lподв_min, мм]]</f>
        <v>23378.185657056685</v>
      </c>
      <c r="CX1375" s="17">
        <f>CW1814-Таблица1[[#This Row],[Суммарная длина каната]]</f>
        <v>-2426728.996914241</v>
      </c>
    </row>
    <row r="1376" spans="1:102" x14ac:dyDescent="0.25">
      <c r="A1376" s="21">
        <v>1375</v>
      </c>
      <c r="B1376" s="10">
        <v>34.14367346938775</v>
      </c>
      <c r="C1376" s="10">
        <v>82.829795918367381</v>
      </c>
      <c r="D1376" s="11">
        <v>13778.404144708753</v>
      </c>
      <c r="E1376" s="11">
        <v>9652.8726060431691</v>
      </c>
      <c r="F1376" s="11">
        <v>12890.852535704182</v>
      </c>
      <c r="G1376" s="11">
        <v>9500.7504796006415</v>
      </c>
      <c r="H1376" s="11">
        <v>13370.403654708754</v>
      </c>
      <c r="I1376" s="11">
        <v>6022.0113582433514</v>
      </c>
      <c r="J1376" s="11">
        <v>3630.8612477998181</v>
      </c>
      <c r="K1376" s="11">
        <v>25877.306333248787</v>
      </c>
      <c r="L1376" s="11">
        <v>1059.9400910701886</v>
      </c>
      <c r="M1376" s="11">
        <v>58108.079905552855</v>
      </c>
      <c r="N1376" s="11">
        <v>8907.0006608033491</v>
      </c>
      <c r="O1376" s="11">
        <v>17699.49138193734</v>
      </c>
      <c r="P1376" s="43">
        <v>11462.175841485707</v>
      </c>
      <c r="Q1376" s="11">
        <v>16122.018024670617</v>
      </c>
      <c r="R1376" s="11">
        <v>13249.545537308224</v>
      </c>
      <c r="S1376" s="11">
        <v>10941.135612334343</v>
      </c>
      <c r="T1376" s="11">
        <v>13778.404144708753</v>
      </c>
      <c r="U1376" s="11">
        <v>9652.8726060431691</v>
      </c>
      <c r="V1376" s="11">
        <v>12921.346543855063</v>
      </c>
      <c r="W1376" s="11">
        <v>9363.6697899799165</v>
      </c>
      <c r="X1376" s="12">
        <v>0</v>
      </c>
      <c r="Y1376" s="12">
        <v>451.71667459070443</v>
      </c>
      <c r="Z1376" s="12">
        <v>279.68371824967619</v>
      </c>
      <c r="AA1376" s="44">
        <v>232.04019061955907</v>
      </c>
      <c r="AB1376" s="45">
        <v>96.499507610248855</v>
      </c>
      <c r="AC1376" s="12">
        <v>0</v>
      </c>
      <c r="AD1376" s="12">
        <v>12634.548375632161</v>
      </c>
      <c r="AE1376" s="12">
        <v>3002.8890084153054</v>
      </c>
      <c r="AF1376" s="12">
        <v>5480.5321821881498</v>
      </c>
      <c r="AG1376" s="44">
        <v>1128.4755203370587</v>
      </c>
      <c r="AH1376" s="45">
        <v>3630.861246676116</v>
      </c>
      <c r="AI1376" s="12">
        <v>0</v>
      </c>
      <c r="AJ1376" s="12">
        <v>-31.745256855641056</v>
      </c>
      <c r="AK1376" s="12">
        <v>31.689691648603443</v>
      </c>
      <c r="AL1376" s="12">
        <v>70.965908938388949</v>
      </c>
      <c r="AM1376" s="44">
        <v>103.55150599699643</v>
      </c>
      <c r="AN1376" s="45">
        <v>89.999999842197823</v>
      </c>
      <c r="AO1376" s="12">
        <v>0</v>
      </c>
      <c r="AP1376" s="12">
        <v>-2052.0325682789503</v>
      </c>
      <c r="AQ1376" s="12">
        <v>9121.3306370233076</v>
      </c>
      <c r="AR1376" s="12">
        <v>11847.868316954256</v>
      </c>
      <c r="AS1376" s="44">
        <v>13646.186683486099</v>
      </c>
      <c r="AT1376" s="45">
        <v>13370.404144708753</v>
      </c>
      <c r="AU1376" s="12">
        <v>0</v>
      </c>
      <c r="AV1376" s="12">
        <v>11398.867020807782</v>
      </c>
      <c r="AW1376" s="12">
        <v>18046.660881308399</v>
      </c>
      <c r="AX1376" s="12">
        <v>16255.079342742181</v>
      </c>
      <c r="AY1376" s="44">
        <v>10845.533305046802</v>
      </c>
      <c r="AZ1376" s="45">
        <v>9652.8726049194702</v>
      </c>
      <c r="BA1376" s="12">
        <v>0</v>
      </c>
      <c r="BB1376" s="12">
        <v>8692.334101898583</v>
      </c>
      <c r="BC1376" s="12">
        <v>11676.505817705664</v>
      </c>
      <c r="BD1376" s="12">
        <v>13635.238012776774</v>
      </c>
      <c r="BE1376" s="44">
        <v>13381.762998530878</v>
      </c>
      <c r="BF1376" s="45">
        <v>13370.404154708755</v>
      </c>
      <c r="BG1376" s="12">
        <v>0</v>
      </c>
      <c r="BH1376" s="12">
        <v>18046.452861770453</v>
      </c>
      <c r="BI1376" s="12">
        <v>16469.187524041674</v>
      </c>
      <c r="BJ1376" s="12">
        <v>11074.196930405908</v>
      </c>
      <c r="BK1376" s="44">
        <v>9748.4749133307105</v>
      </c>
      <c r="BL1376" s="45">
        <v>6022.0113582433532</v>
      </c>
      <c r="BM1376" s="12">
        <v>0</v>
      </c>
      <c r="BN1376" s="12">
        <v>0</v>
      </c>
      <c r="BO1376" s="12">
        <v>63.434948504244495</v>
      </c>
      <c r="BP1376" s="12">
        <v>39.276217289785507</v>
      </c>
      <c r="BQ1376" s="48">
        <v>32.585597058607476</v>
      </c>
      <c r="BR1376" s="49">
        <v>13.551506154798599</v>
      </c>
      <c r="BS1376" s="13">
        <v>0</v>
      </c>
      <c r="BT1376" s="12">
        <v>221.92009444714452</v>
      </c>
      <c r="BV1376" s="14">
        <f>Таблица1[[#This Row],[Lкан_леб,мм]]</f>
        <v>58108.079905552855</v>
      </c>
      <c r="BW1376" s="50">
        <f>Таблица1[[#This Row],[угол обхв4]]+Таблица1[[#This Row],[Lдуг 3,мм]]</f>
        <v>12634.548375632161</v>
      </c>
      <c r="BX1376" s="54">
        <f>Таблица1[[#This Row],[угол обхв5]]+Таблица1[[#This Row],[Y5, мм]]</f>
        <v>58559.796580143557</v>
      </c>
      <c r="BY1376" s="14">
        <f>Таблица1[[#This Row],[угол обхв6]]+Таблица1[[#This Row],[Lдуг 4,мм]]</f>
        <v>15637.437384047465</v>
      </c>
      <c r="BZ1376" s="14">
        <f>Таблица1[[#This Row],[Т1]]+Таблица1[[#This Row],[X6, мм]]</f>
        <v>58839.480298393231</v>
      </c>
      <c r="CA1376" s="14">
        <f>Таблица1[[#This Row],[Т2]]+Таблица1[[#This Row],[Lдуг 5,мм]]</f>
        <v>21117.969566235617</v>
      </c>
      <c r="CB1376" s="14">
        <f>Таблица1[[#This Row],[Т3]]+Таблица1[[#This Row],[Y6, мм]]</f>
        <v>59071.520489012793</v>
      </c>
      <c r="CC1376" s="14">
        <f>Таблица1[[#This Row],[Т4]]+Таблица1[[#This Row],[Lдуг 6,мм]]</f>
        <v>22246.445086572676</v>
      </c>
      <c r="CD1376" s="14">
        <f>Таблица1[[#This Row],[Т5]]+Таблица1[[#This Row],[Lдуг 1,мм]]</f>
        <v>59168.019996623043</v>
      </c>
      <c r="CE1376" s="14">
        <f>Таблица1[[#This Row],[Т6]]+Таблица1[[#This Row],[Lпрям1, мм]]</f>
        <v>25877.306333248791</v>
      </c>
      <c r="CF1376" s="15">
        <f>Таблица1[[#This Row],[Т7]]+Таблица1[[#This Row],[Lдуг 2,мм]]</f>
        <v>59168.019996623043</v>
      </c>
      <c r="CG1376" s="14">
        <f>Таблица1[[#This Row],[Т8]]+Таблица1[[#This Row],[Lпрям2, мм]]</f>
        <v>25877.306333248791</v>
      </c>
      <c r="CH1376" s="14">
        <f>Таблица1[[#This Row],[Т9]]-Таблица1[[#This Row],[Т9]]</f>
        <v>0</v>
      </c>
      <c r="CI1376" s="50">
        <f>Таблица1[[#This Row],[Т9]]-Таблица1[[#This Row],[Т8]]</f>
        <v>33290.713663374248</v>
      </c>
      <c r="CJ1376" s="54">
        <f>Таблица1[[#This Row],[Т9]]-Таблица1[[#This Row],[Т7]]</f>
        <v>0</v>
      </c>
      <c r="CK1376" s="14">
        <f>Таблица1[[#This Row],[Т9]]-Таблица1[[#This Row],[Т6]]</f>
        <v>36921.574910050367</v>
      </c>
      <c r="CL1376" s="14">
        <f>Таблица1[[#This Row],[Т9]]-Таблица1[[#This Row],[Т5]]</f>
        <v>96.499507610249566</v>
      </c>
      <c r="CM1376" s="14">
        <f>Таблица1[[#This Row],[Т9]]-Таблица1[[#This Row],[Т4]]</f>
        <v>38050.050430387426</v>
      </c>
      <c r="CN1376" s="14">
        <f>Таблица1[[#This Row],[Т9]]-Таблица1[[#This Row],[Т3]]</f>
        <v>328.53969822981162</v>
      </c>
      <c r="CO1376" s="14">
        <f>Таблица1[[#This Row],[Т9]]-Таблица1[[#This Row],[Т2]]</f>
        <v>43530.582612575578</v>
      </c>
      <c r="CP1376" s="14">
        <f>Таблица1[[#This Row],[Т9]]-Таблица1[[#This Row],[Т1]]</f>
        <v>608.22341647948633</v>
      </c>
      <c r="CQ1376" s="14">
        <f>Таблица1[[#This Row],[Т9]]-Таблица1[[#This Row],[угол обхв6]]</f>
        <v>46533.47162099088</v>
      </c>
      <c r="CR1376" s="14">
        <f>Таблица1[[#This Row],[Т9]]-Таблица1[[#This Row],[угол обхв5]]</f>
        <v>1059.9400910701879</v>
      </c>
      <c r="CS1376" s="14">
        <f>Таблица1[[#This Row],[Т9]]-Таблица1[[#This Row],[угол обхв4]]</f>
        <v>59168.019996623043</v>
      </c>
      <c r="CT1376" s="14">
        <f>Таблица1[[#This Row],[Lкан_прям, мм]]+Таблица1[[#This Row],[Lкан_дуг, мм]]+Таблица1[[#This Row],[Lкан_леб,мм]]</f>
        <v>85045.326329871838</v>
      </c>
      <c r="CU1376" s="16">
        <f>Таблица1[[#This Row],[Lкан_леб,мм]]</f>
        <v>58108.079905552855</v>
      </c>
      <c r="CV1376" s="14">
        <f>2534431-(Таблица1[[#This Row],[Т23]]+Таблица1[[#This Row],[угол обхв3]])</f>
        <v>2449163.7535756812</v>
      </c>
      <c r="CW1376" s="50">
        <f>SUM(X1376:AC1376,AD1376:AI1376)-Таблица1[[#This Row],[lподв_min, мм]]</f>
        <v>23306.385176519161</v>
      </c>
      <c r="CX1376" s="17">
        <f>CW1815-Таблица1[[#This Row],[Суммарная длина каната]]</f>
        <v>-2426782.160778285</v>
      </c>
    </row>
    <row r="1377" spans="1:102" x14ac:dyDescent="0.25">
      <c r="A1377" s="21">
        <v>1376</v>
      </c>
      <c r="B1377" s="10">
        <v>34.14367346938775</v>
      </c>
      <c r="C1377" s="10">
        <v>85.513877551020443</v>
      </c>
      <c r="D1377" s="11">
        <v>14099.543819037757</v>
      </c>
      <c r="E1377" s="11">
        <v>9871.6597049858901</v>
      </c>
      <c r="F1377" s="11">
        <v>13220.089638011843</v>
      </c>
      <c r="G1377" s="11">
        <v>9678.1413764584886</v>
      </c>
      <c r="H1377" s="11">
        <v>13691.543329037759</v>
      </c>
      <c r="I1377" s="11">
        <v>6167.635117290266</v>
      </c>
      <c r="J1377" s="11">
        <v>3704.0245876956251</v>
      </c>
      <c r="K1377" s="11">
        <v>25915.53271976679</v>
      </c>
      <c r="L1377" s="11">
        <v>1021.713704552198</v>
      </c>
      <c r="M1377" s="11">
        <v>58108.079905552855</v>
      </c>
      <c r="N1377" s="11">
        <v>8907.0006608033491</v>
      </c>
      <c r="O1377" s="11">
        <v>17699.49138193734</v>
      </c>
      <c r="P1377" s="43">
        <v>11482.91344046459</v>
      </c>
      <c r="Q1377" s="11">
        <v>16225.24148709337</v>
      </c>
      <c r="R1377" s="11">
        <v>13510.937432410276</v>
      </c>
      <c r="S1377" s="11">
        <v>11133.743506332434</v>
      </c>
      <c r="T1377" s="11">
        <v>14099.543819037757</v>
      </c>
      <c r="U1377" s="11">
        <v>9871.6597049858901</v>
      </c>
      <c r="V1377" s="11">
        <v>13256.969533851085</v>
      </c>
      <c r="W1377" s="11">
        <v>9542.6390765411561</v>
      </c>
      <c r="X1377" s="12">
        <v>0</v>
      </c>
      <c r="Y1377" s="12">
        <v>438.14227769475019</v>
      </c>
      <c r="Z1377" s="12">
        <v>274.14492189773341</v>
      </c>
      <c r="AA1377" s="44">
        <v>232.04019061955862</v>
      </c>
      <c r="AB1377" s="45">
        <v>77.386314340155835</v>
      </c>
      <c r="AC1377" s="12">
        <v>0</v>
      </c>
      <c r="AD1377" s="12">
        <v>12634.548375632161</v>
      </c>
      <c r="AE1377" s="12">
        <v>2967.9520550153034</v>
      </c>
      <c r="AF1377" s="12">
        <v>5480.5321821881498</v>
      </c>
      <c r="AG1377" s="44">
        <v>1128.4755203370598</v>
      </c>
      <c r="AH1377" s="45">
        <v>3704.0245865941183</v>
      </c>
      <c r="AI1377" s="12">
        <v>0</v>
      </c>
      <c r="AJ1377" s="12">
        <v>-31.745256855641056</v>
      </c>
      <c r="AK1377" s="12">
        <v>29.783427796707223</v>
      </c>
      <c r="AL1377" s="12">
        <v>68.281827305735916</v>
      </c>
      <c r="AM1377" s="44">
        <v>100.86742436434332</v>
      </c>
      <c r="AN1377" s="45">
        <v>89.999999845314775</v>
      </c>
      <c r="AO1377" s="12">
        <v>0</v>
      </c>
      <c r="AP1377" s="12">
        <v>-2052.0325682789503</v>
      </c>
      <c r="AQ1377" s="12">
        <v>9109.6636236635222</v>
      </c>
      <c r="AR1377" s="12">
        <v>11861.951662866028</v>
      </c>
      <c r="AS1377" s="44">
        <v>13911.620386763694</v>
      </c>
      <c r="AT1377" s="45">
        <v>13691.543819037757</v>
      </c>
      <c r="AU1377" s="12">
        <v>0</v>
      </c>
      <c r="AV1377" s="12">
        <v>11398.867020807782</v>
      </c>
      <c r="AW1377" s="12">
        <v>18053.59831985968</v>
      </c>
      <c r="AX1377" s="12">
        <v>16376.218392475483</v>
      </c>
      <c r="AY1377" s="44">
        <v>11056.820362281911</v>
      </c>
      <c r="AZ1377" s="45">
        <v>9871.6597038843865</v>
      </c>
      <c r="BA1377" s="12">
        <v>0</v>
      </c>
      <c r="BB1377" s="12">
        <v>8692.334101898583</v>
      </c>
      <c r="BC1377" s="12">
        <v>11685.576403324763</v>
      </c>
      <c r="BD1377" s="12">
        <v>13889.975654811713</v>
      </c>
      <c r="BE1377" s="44">
        <v>13698.86086468434</v>
      </c>
      <c r="BF1377" s="45">
        <v>13691.543829037759</v>
      </c>
      <c r="BG1377" s="12">
        <v>0</v>
      </c>
      <c r="BH1377" s="12">
        <v>18046.452861770453</v>
      </c>
      <c r="BI1377" s="12">
        <v>16579.348425015709</v>
      </c>
      <c r="BJ1377" s="12">
        <v>11284.720411714547</v>
      </c>
      <c r="BK1377" s="44">
        <v>9948.5828490364147</v>
      </c>
      <c r="BL1377" s="45">
        <v>6167.6351172902678</v>
      </c>
      <c r="BM1377" s="12">
        <v>0</v>
      </c>
      <c r="BN1377" s="12">
        <v>0</v>
      </c>
      <c r="BO1377" s="12">
        <v>61.528684652348282</v>
      </c>
      <c r="BP1377" s="12">
        <v>38.498399509028694</v>
      </c>
      <c r="BQ1377" s="48">
        <v>32.585597058607412</v>
      </c>
      <c r="BR1377" s="49">
        <v>10.867424519028551</v>
      </c>
      <c r="BS1377" s="13">
        <v>0</v>
      </c>
      <c r="BT1377" s="12">
        <v>221.92009444714452</v>
      </c>
      <c r="BV1377" s="14">
        <f>Таблица1[[#This Row],[Lкан_леб,мм]]</f>
        <v>58108.079905552855</v>
      </c>
      <c r="BW1377" s="50">
        <f>Таблица1[[#This Row],[угол обхв4]]+Таблица1[[#This Row],[Lдуг 3,мм]]</f>
        <v>12634.548375632161</v>
      </c>
      <c r="BX1377" s="54">
        <f>Таблица1[[#This Row],[угол обхв5]]+Таблица1[[#This Row],[Y5, мм]]</f>
        <v>58546.222183247606</v>
      </c>
      <c r="BY1377" s="14">
        <f>Таблица1[[#This Row],[угол обхв6]]+Таблица1[[#This Row],[Lдуг 4,мм]]</f>
        <v>15602.500430647464</v>
      </c>
      <c r="BZ1377" s="14">
        <f>Таблица1[[#This Row],[Т1]]+Таблица1[[#This Row],[X6, мм]]</f>
        <v>58820.367105145342</v>
      </c>
      <c r="CA1377" s="14">
        <f>Таблица1[[#This Row],[Т2]]+Таблица1[[#This Row],[Lдуг 5,мм]]</f>
        <v>21083.032612835614</v>
      </c>
      <c r="CB1377" s="14">
        <f>Таблица1[[#This Row],[Т3]]+Таблица1[[#This Row],[Y6, мм]]</f>
        <v>59052.407295764904</v>
      </c>
      <c r="CC1377" s="14">
        <f>Таблица1[[#This Row],[Т4]]+Таблица1[[#This Row],[Lдуг 6,мм]]</f>
        <v>22211.508133172672</v>
      </c>
      <c r="CD1377" s="14">
        <f>Таблица1[[#This Row],[Т5]]+Таблица1[[#This Row],[Lдуг 1,мм]]</f>
        <v>59129.793610105058</v>
      </c>
      <c r="CE1377" s="14">
        <f>Таблица1[[#This Row],[Т6]]+Таблица1[[#This Row],[Lпрям1, мм]]</f>
        <v>25915.53271976679</v>
      </c>
      <c r="CF1377" s="15">
        <f>Таблица1[[#This Row],[Т7]]+Таблица1[[#This Row],[Lдуг 2,мм]]</f>
        <v>59129.793610105058</v>
      </c>
      <c r="CG1377" s="14">
        <f>Таблица1[[#This Row],[Т8]]+Таблица1[[#This Row],[Lпрям2, мм]]</f>
        <v>25915.53271976679</v>
      </c>
      <c r="CH1377" s="14">
        <f>Таблица1[[#This Row],[Т9]]-Таблица1[[#This Row],[Т9]]</f>
        <v>0</v>
      </c>
      <c r="CI1377" s="50">
        <f>Таблица1[[#This Row],[Т9]]-Таблица1[[#This Row],[Т8]]</f>
        <v>33214.260890338264</v>
      </c>
      <c r="CJ1377" s="54">
        <f>Таблица1[[#This Row],[Т9]]-Таблица1[[#This Row],[Т7]]</f>
        <v>0</v>
      </c>
      <c r="CK1377" s="14">
        <f>Таблица1[[#This Row],[Т9]]-Таблица1[[#This Row],[Т6]]</f>
        <v>36918.285476932389</v>
      </c>
      <c r="CL1377" s="14">
        <f>Таблица1[[#This Row],[Т9]]-Таблица1[[#This Row],[Т5]]</f>
        <v>77.386314340154058</v>
      </c>
      <c r="CM1377" s="14">
        <f>Таблица1[[#This Row],[Т9]]-Таблица1[[#This Row],[Т4]]</f>
        <v>38046.760997269448</v>
      </c>
      <c r="CN1377" s="14">
        <f>Таблица1[[#This Row],[Т9]]-Таблица1[[#This Row],[Т3]]</f>
        <v>309.42650495971611</v>
      </c>
      <c r="CO1377" s="14">
        <f>Таблица1[[#This Row],[Т9]]-Таблица1[[#This Row],[Т2]]</f>
        <v>43527.293179457592</v>
      </c>
      <c r="CP1377" s="14">
        <f>Таблица1[[#This Row],[Т9]]-Таблица1[[#This Row],[Т1]]</f>
        <v>583.57142685745202</v>
      </c>
      <c r="CQ1377" s="14">
        <f>Таблица1[[#This Row],[Т9]]-Таблица1[[#This Row],[угол обхв6]]</f>
        <v>46495.245234472895</v>
      </c>
      <c r="CR1377" s="14">
        <f>Таблица1[[#This Row],[Т9]]-Таблица1[[#This Row],[угол обхв5]]</f>
        <v>1021.7137045522031</v>
      </c>
      <c r="CS1377" s="14">
        <f>Таблица1[[#This Row],[Т9]]-Таблица1[[#This Row],[угол обхв4]]</f>
        <v>59129.793610105058</v>
      </c>
      <c r="CT1377" s="14">
        <f>Таблица1[[#This Row],[Lкан_прям, мм]]+Таблица1[[#This Row],[Lкан_дуг, мм]]+Таблица1[[#This Row],[Lкан_леб,мм]]</f>
        <v>85045.326329871838</v>
      </c>
      <c r="CU1377" s="16">
        <f>Таблица1[[#This Row],[Lкан_леб,мм]]</f>
        <v>58108.079905552855</v>
      </c>
      <c r="CV1377" s="14">
        <f>2534431-(Таблица1[[#This Row],[Т23]]+Таблица1[[#This Row],[угол обхв3]])</f>
        <v>2449163.7535756812</v>
      </c>
      <c r="CW1377" s="50">
        <f>SUM(X1377:AC1377,AD1377:AI1377)-Таблица1[[#This Row],[lподв_min, мм]]</f>
        <v>23233.221836623365</v>
      </c>
      <c r="CX1377" s="17">
        <f>CW1816-Таблица1[[#This Row],[Суммарная длина каната]]</f>
        <v>-2426835.5412817495</v>
      </c>
    </row>
    <row r="1378" spans="1:102" x14ac:dyDescent="0.25">
      <c r="A1378" s="21">
        <v>1377</v>
      </c>
      <c r="B1378" s="10">
        <v>34.14367346938775</v>
      </c>
      <c r="C1378" s="10">
        <v>88.197959183673518</v>
      </c>
      <c r="D1378" s="11">
        <v>14410.085613095182</v>
      </c>
      <c r="E1378" s="11">
        <v>10105.245404966672</v>
      </c>
      <c r="F1378" s="11">
        <v>13540.658516377945</v>
      </c>
      <c r="G1378" s="11">
        <v>9870.7554830215358</v>
      </c>
      <c r="H1378" s="11">
        <v>14002.085123095183</v>
      </c>
      <c r="I1378" s="11">
        <v>6326.7239565819182</v>
      </c>
      <c r="J1378" s="11">
        <v>3778.5214483847535</v>
      </c>
      <c r="K1378" s="11">
        <v>25953.759106284302</v>
      </c>
      <c r="L1378" s="11">
        <v>983.48731803468684</v>
      </c>
      <c r="M1378" s="11">
        <v>58108.079905552855</v>
      </c>
      <c r="N1378" s="11">
        <v>8907.0006608033491</v>
      </c>
      <c r="O1378" s="11">
        <v>17699.49138193734</v>
      </c>
      <c r="P1378" s="43">
        <v>11498.794444485293</v>
      </c>
      <c r="Q1378" s="11">
        <v>16329.322825080762</v>
      </c>
      <c r="R1378" s="11">
        <v>13763.022939241528</v>
      </c>
      <c r="S1378" s="11">
        <v>11338.380797413649</v>
      </c>
      <c r="T1378" s="11">
        <v>14410.085613095182</v>
      </c>
      <c r="U1378" s="11">
        <v>10105.245404966672</v>
      </c>
      <c r="V1378" s="11">
        <v>13583.843379800792</v>
      </c>
      <c r="W1378" s="11">
        <v>9737.1288854776722</v>
      </c>
      <c r="X1378" s="12">
        <v>0</v>
      </c>
      <c r="Y1378" s="12">
        <v>424.47028943283647</v>
      </c>
      <c r="Z1378" s="12">
        <v>268.70371691174984</v>
      </c>
      <c r="AA1378" s="44">
        <v>232.04019061955887</v>
      </c>
      <c r="AB1378" s="45">
        <v>58.273121070541578</v>
      </c>
      <c r="AC1378" s="12">
        <v>0</v>
      </c>
      <c r="AD1378" s="12">
        <v>12634.548375632161</v>
      </c>
      <c r="AE1378" s="12">
        <v>2931.681580821969</v>
      </c>
      <c r="AF1378" s="12">
        <v>5480.5321821881498</v>
      </c>
      <c r="AG1378" s="44">
        <v>1128.4755203370596</v>
      </c>
      <c r="AH1378" s="45">
        <v>3778.5214473049659</v>
      </c>
      <c r="AI1378" s="12">
        <v>0</v>
      </c>
      <c r="AJ1378" s="12">
        <v>-31.745256855641056</v>
      </c>
      <c r="AK1378" s="12">
        <v>27.863459108079617</v>
      </c>
      <c r="AL1378" s="12">
        <v>65.597745673082827</v>
      </c>
      <c r="AM1378" s="44">
        <v>98.183342731690274</v>
      </c>
      <c r="AN1378" s="45">
        <v>89.999999848364538</v>
      </c>
      <c r="AO1378" s="12">
        <v>0</v>
      </c>
      <c r="AP1378" s="12">
        <v>-2052.0325682789503</v>
      </c>
      <c r="AQ1378" s="12">
        <v>9097.6860254263192</v>
      </c>
      <c r="AR1378" s="12">
        <v>11870.34674626836</v>
      </c>
      <c r="AS1378" s="44">
        <v>14166.868542382903</v>
      </c>
      <c r="AT1378" s="45">
        <v>14002.085613095182</v>
      </c>
      <c r="AU1378" s="12">
        <v>0</v>
      </c>
      <c r="AV1378" s="12">
        <v>11398.867020807782</v>
      </c>
      <c r="AW1378" s="12">
        <v>18060.189443643532</v>
      </c>
      <c r="AX1378" s="12">
        <v>16497.884051463654</v>
      </c>
      <c r="AY1378" s="44">
        <v>11280.305597686234</v>
      </c>
      <c r="AZ1378" s="45">
        <v>10105.245403886885</v>
      </c>
      <c r="BA1378" s="12">
        <v>0</v>
      </c>
      <c r="BB1378" s="12">
        <v>8692.334101898583</v>
      </c>
      <c r="BC1378" s="12">
        <v>11689.479809108263</v>
      </c>
      <c r="BD1378" s="12">
        <v>14134.575241024595</v>
      </c>
      <c r="BE1378" s="44">
        <v>14006.240009953806</v>
      </c>
      <c r="BF1378" s="45">
        <v>14002.085623095183</v>
      </c>
      <c r="BG1378" s="12">
        <v>0</v>
      </c>
      <c r="BH1378" s="12">
        <v>18046.452861770453</v>
      </c>
      <c r="BI1378" s="12">
        <v>16690.020886786959</v>
      </c>
      <c r="BJ1378" s="12">
        <v>11506.942023796541</v>
      </c>
      <c r="BK1378" s="44">
        <v>10163.320604694085</v>
      </c>
      <c r="BL1378" s="45">
        <v>6326.7239565819191</v>
      </c>
      <c r="BM1378" s="12">
        <v>0</v>
      </c>
      <c r="BN1378" s="12">
        <v>0</v>
      </c>
      <c r="BO1378" s="12">
        <v>59.608715963720677</v>
      </c>
      <c r="BP1378" s="12">
        <v>37.734286565003202</v>
      </c>
      <c r="BQ1378" s="48">
        <v>32.585597058607448</v>
      </c>
      <c r="BR1378" s="49">
        <v>8.1833428833257411</v>
      </c>
      <c r="BS1378" s="13">
        <v>0</v>
      </c>
      <c r="BT1378" s="12">
        <v>221.92009444714452</v>
      </c>
      <c r="BV1378" s="14">
        <f>Таблица1[[#This Row],[Lкан_леб,мм]]</f>
        <v>58108.079905552855</v>
      </c>
      <c r="BW1378" s="50">
        <f>Таблица1[[#This Row],[угол обхв4]]+Таблица1[[#This Row],[Lдуг 3,мм]]</f>
        <v>12634.548375632161</v>
      </c>
      <c r="BX1378" s="54">
        <f>Таблица1[[#This Row],[угол обхв5]]+Таблица1[[#This Row],[Y5, мм]]</f>
        <v>58532.550194985692</v>
      </c>
      <c r="BY1378" s="14">
        <f>Таблица1[[#This Row],[угол обхв6]]+Таблица1[[#This Row],[Lдуг 4,мм]]</f>
        <v>15566.22995645413</v>
      </c>
      <c r="BZ1378" s="14">
        <f>Таблица1[[#This Row],[Т1]]+Таблица1[[#This Row],[X6, мм]]</f>
        <v>58801.253911897438</v>
      </c>
      <c r="CA1378" s="14">
        <f>Таблица1[[#This Row],[Т2]]+Таблица1[[#This Row],[Lдуг 5,мм]]</f>
        <v>21046.76213864228</v>
      </c>
      <c r="CB1378" s="14">
        <f>Таблица1[[#This Row],[Т3]]+Таблица1[[#This Row],[Y6, мм]]</f>
        <v>59033.294102517</v>
      </c>
      <c r="CC1378" s="14">
        <f>Таблица1[[#This Row],[Т4]]+Таблица1[[#This Row],[Lдуг 6,мм]]</f>
        <v>22175.237658979338</v>
      </c>
      <c r="CD1378" s="14">
        <f>Таблица1[[#This Row],[Т5]]+Таблица1[[#This Row],[Lдуг 1,мм]]</f>
        <v>59091.567223587539</v>
      </c>
      <c r="CE1378" s="14">
        <f>Таблица1[[#This Row],[Т6]]+Таблица1[[#This Row],[Lпрям1, мм]]</f>
        <v>25953.759106284306</v>
      </c>
      <c r="CF1378" s="15">
        <f>Таблица1[[#This Row],[Т7]]+Таблица1[[#This Row],[Lдуг 2,мм]]</f>
        <v>59091.567223587539</v>
      </c>
      <c r="CG1378" s="14">
        <f>Таблица1[[#This Row],[Т8]]+Таблица1[[#This Row],[Lпрям2, мм]]</f>
        <v>25953.759106284306</v>
      </c>
      <c r="CH1378" s="14">
        <f>Таблица1[[#This Row],[Т9]]-Таблица1[[#This Row],[Т9]]</f>
        <v>0</v>
      </c>
      <c r="CI1378" s="50">
        <f>Таблица1[[#This Row],[Т9]]-Таблица1[[#This Row],[Т8]]</f>
        <v>33137.808117303233</v>
      </c>
      <c r="CJ1378" s="54">
        <f>Таблица1[[#This Row],[Т9]]-Таблица1[[#This Row],[Т7]]</f>
        <v>0</v>
      </c>
      <c r="CK1378" s="14">
        <f>Таблица1[[#This Row],[Т9]]-Таблица1[[#This Row],[Т6]]</f>
        <v>36916.329564608197</v>
      </c>
      <c r="CL1378" s="14">
        <f>Таблица1[[#This Row],[Т9]]-Таблица1[[#This Row],[Т5]]</f>
        <v>58.273121070538764</v>
      </c>
      <c r="CM1378" s="14">
        <f>Таблица1[[#This Row],[Т9]]-Таблица1[[#This Row],[Т4]]</f>
        <v>38044.805084945256</v>
      </c>
      <c r="CN1378" s="14">
        <f>Таблица1[[#This Row],[Т9]]-Таблица1[[#This Row],[Т3]]</f>
        <v>290.31331169010082</v>
      </c>
      <c r="CO1378" s="14">
        <f>Таблица1[[#This Row],[Т9]]-Таблица1[[#This Row],[Т2]]</f>
        <v>43525.337267133407</v>
      </c>
      <c r="CP1378" s="14">
        <f>Таблица1[[#This Row],[Т9]]-Таблица1[[#This Row],[Т1]]</f>
        <v>559.01702860184741</v>
      </c>
      <c r="CQ1378" s="14">
        <f>Таблица1[[#This Row],[Т9]]-Таблица1[[#This Row],[угол обхв6]]</f>
        <v>46457.018847955376</v>
      </c>
      <c r="CR1378" s="14">
        <f>Таблица1[[#This Row],[Т9]]-Таблица1[[#This Row],[угол обхв5]]</f>
        <v>983.48731803468399</v>
      </c>
      <c r="CS1378" s="14">
        <f>Таблица1[[#This Row],[Т9]]-Таблица1[[#This Row],[угол обхв4]]</f>
        <v>59091.567223587539</v>
      </c>
      <c r="CT1378" s="14">
        <f>Таблица1[[#This Row],[Lкан_прям, мм]]+Таблица1[[#This Row],[Lкан_дуг, мм]]+Таблица1[[#This Row],[Lкан_леб,мм]]</f>
        <v>85045.326329871838</v>
      </c>
      <c r="CU1378" s="16">
        <f>Таблица1[[#This Row],[Lкан_леб,мм]]</f>
        <v>58108.079905552855</v>
      </c>
      <c r="CV1378" s="14">
        <f>2534431-(Таблица1[[#This Row],[Т23]]+Таблица1[[#This Row],[угол обхв3]])</f>
        <v>2449163.7535756812</v>
      </c>
      <c r="CW1378" s="50">
        <f>SUM(X1378:AC1378,AD1378:AI1378)-Таблица1[[#This Row],[lподв_min, мм]]</f>
        <v>23158.724975934241</v>
      </c>
      <c r="CX1378" s="17">
        <f>CW1817-Таблица1[[#This Row],[Суммарная длина каната]]</f>
        <v>-2426889.0343654198</v>
      </c>
    </row>
    <row r="1379" spans="1:102" x14ac:dyDescent="0.25">
      <c r="A1379" s="21">
        <v>1378</v>
      </c>
      <c r="B1379" s="10">
        <v>34.14367346938775</v>
      </c>
      <c r="C1379" s="10">
        <v>90.88204081632658</v>
      </c>
      <c r="D1379" s="11">
        <v>13901.2508707345</v>
      </c>
      <c r="E1379" s="11">
        <v>9946.7124765464287</v>
      </c>
      <c r="F1379" s="11">
        <v>13851.855793891329</v>
      </c>
      <c r="G1379" s="11">
        <v>10078.170174623252</v>
      </c>
      <c r="H1379" s="11">
        <v>14309.250380734502</v>
      </c>
      <c r="I1379" s="11">
        <v>6498.8741901241319</v>
      </c>
      <c r="J1379" s="11">
        <v>3447.8382864222963</v>
      </c>
      <c r="K1379" s="11">
        <v>25975.797689861371</v>
      </c>
      <c r="L1379" s="11">
        <v>961.44873445761436</v>
      </c>
      <c r="M1379" s="11">
        <v>58108.079905552855</v>
      </c>
      <c r="N1379" s="11">
        <v>8907.0006608033491</v>
      </c>
      <c r="O1379" s="11">
        <v>17699.49138193734</v>
      </c>
      <c r="P1379" s="43">
        <v>11509.784008207831</v>
      </c>
      <c r="Q1379" s="11">
        <v>16434.033668335596</v>
      </c>
      <c r="R1379" s="11">
        <v>14005.248943831444</v>
      </c>
      <c r="S1379" s="11">
        <v>11554.598480214638</v>
      </c>
      <c r="T1379" s="11">
        <v>14709.348150919013</v>
      </c>
      <c r="U1379" s="11">
        <v>10353.117183406961</v>
      </c>
      <c r="V1379" s="11">
        <v>13901.2508707345</v>
      </c>
      <c r="W1379" s="11">
        <v>9946.7124765464287</v>
      </c>
      <c r="X1379" s="12">
        <v>0</v>
      </c>
      <c r="Y1379" s="12">
        <v>410.69329281183172</v>
      </c>
      <c r="Z1379" s="12">
        <v>263.36752028485751</v>
      </c>
      <c r="AA1379" s="44">
        <v>232.04019061955907</v>
      </c>
      <c r="AB1379" s="45">
        <v>47.253829333786769</v>
      </c>
      <c r="AC1379" s="12">
        <v>8.0939014075793345</v>
      </c>
      <c r="AD1379" s="12">
        <v>12634.548375632161</v>
      </c>
      <c r="AE1379" s="12">
        <v>2894.1085636928374</v>
      </c>
      <c r="AF1379" s="12">
        <v>5480.5321821881489</v>
      </c>
      <c r="AG1379" s="44">
        <v>1128.4755203370596</v>
      </c>
      <c r="AH1379" s="45">
        <v>390.29476040552015</v>
      </c>
      <c r="AI1379" s="12">
        <v>3447.8382876056448</v>
      </c>
      <c r="AJ1379" s="12">
        <v>-31.745256855641056</v>
      </c>
      <c r="AK1379" s="12">
        <v>25.928744008203228</v>
      </c>
      <c r="AL1379" s="12">
        <v>62.913664040429772</v>
      </c>
      <c r="AM1379" s="44">
        <v>95.499261099037241</v>
      </c>
      <c r="AN1379" s="45">
        <v>88.863366523896389</v>
      </c>
      <c r="AO1379" s="12">
        <v>89.999999833821136</v>
      </c>
      <c r="AP1379" s="12">
        <v>-2052.0325682789503</v>
      </c>
      <c r="AQ1379" s="12">
        <v>9085.3998935158615</v>
      </c>
      <c r="AR1379" s="12">
        <v>11873.035147070499</v>
      </c>
      <c r="AS1379" s="44">
        <v>14411.371097040383</v>
      </c>
      <c r="AT1379" s="45">
        <v>14301.428431691935</v>
      </c>
      <c r="AU1379" s="12">
        <v>14309.2508707345</v>
      </c>
      <c r="AV1379" s="12">
        <v>11398.867020807782</v>
      </c>
      <c r="AW1379" s="12">
        <v>18066.421503033424</v>
      </c>
      <c r="AX1379" s="12">
        <v>16619.809366732818</v>
      </c>
      <c r="AY1379" s="44">
        <v>11515.498650637841</v>
      </c>
      <c r="AZ1379" s="45">
        <v>10345.023811692896</v>
      </c>
      <c r="BA1379" s="12">
        <v>9946.7124777297795</v>
      </c>
      <c r="BB1379" s="12">
        <v>8692.334101898583</v>
      </c>
      <c r="BC1379" s="12">
        <v>11688.183240920342</v>
      </c>
      <c r="BD1379" s="12">
        <v>14368.500082694114</v>
      </c>
      <c r="BE1379" s="44">
        <v>14303.225997710071</v>
      </c>
      <c r="BF1379" s="45">
        <v>14309.170589961577</v>
      </c>
      <c r="BG1379" s="12">
        <v>14309.250880734502</v>
      </c>
      <c r="BH1379" s="12">
        <v>18046.452861770453</v>
      </c>
      <c r="BI1379" s="12">
        <v>16800.963789431684</v>
      </c>
      <c r="BJ1379" s="12">
        <v>11740.374178611857</v>
      </c>
      <c r="BK1379" s="44">
        <v>10392.21701298376</v>
      </c>
      <c r="BL1379" s="45">
        <v>9954.8058482604956</v>
      </c>
      <c r="BM1379" s="12">
        <v>6498.8741901241337</v>
      </c>
      <c r="BN1379" s="12">
        <v>0</v>
      </c>
      <c r="BO1379" s="12">
        <v>57.674000863844292</v>
      </c>
      <c r="BP1379" s="12">
        <v>36.984920032226547</v>
      </c>
      <c r="BQ1379" s="48">
        <v>32.585597058607476</v>
      </c>
      <c r="BR1379" s="49">
        <v>6.6358945751408536</v>
      </c>
      <c r="BS1379" s="13">
        <v>1.1366333099247361</v>
      </c>
      <c r="BT1379" s="12">
        <v>221.92009444714452</v>
      </c>
      <c r="BV1379" s="14">
        <f>Таблица1[[#This Row],[Lкан_леб,мм]]</f>
        <v>58108.079905552855</v>
      </c>
      <c r="BW1379" s="50">
        <f>Таблица1[[#This Row],[угол обхв4]]+Таблица1[[#This Row],[Lдуг 3,мм]]</f>
        <v>12634.548375632161</v>
      </c>
      <c r="BX1379" s="54">
        <f>Таблица1[[#This Row],[угол обхв5]]+Таблица1[[#This Row],[Y5, мм]]</f>
        <v>58518.773198364688</v>
      </c>
      <c r="BY1379" s="14">
        <f>Таблица1[[#This Row],[угол обхв6]]+Таблица1[[#This Row],[Lдуг 4,мм]]</f>
        <v>15528.656939324999</v>
      </c>
      <c r="BZ1379" s="14">
        <f>Таблица1[[#This Row],[Т1]]+Таблица1[[#This Row],[X6, мм]]</f>
        <v>58782.140718649549</v>
      </c>
      <c r="CA1379" s="14">
        <f>Таблица1[[#This Row],[Т2]]+Таблица1[[#This Row],[Lдуг 5,мм]]</f>
        <v>21009.189121513147</v>
      </c>
      <c r="CB1379" s="14">
        <f>Таблица1[[#This Row],[Т3]]+Таблица1[[#This Row],[Y6, мм]]</f>
        <v>59014.180909269111</v>
      </c>
      <c r="CC1379" s="14">
        <f>Таблица1[[#This Row],[Т4]]+Таблица1[[#This Row],[Lдуг 6,мм]]</f>
        <v>22137.664641850206</v>
      </c>
      <c r="CD1379" s="14">
        <f>Таблица1[[#This Row],[Т5]]+Таблица1[[#This Row],[Lдуг 1,мм]]</f>
        <v>59061.434738602897</v>
      </c>
      <c r="CE1379" s="14">
        <f>Таблица1[[#This Row],[Т6]]+Таблица1[[#This Row],[Lпрям1, мм]]</f>
        <v>22527.959402255725</v>
      </c>
      <c r="CF1379" s="15">
        <f>Таблица1[[#This Row],[Т7]]+Таблица1[[#This Row],[Lдуг 2,мм]]</f>
        <v>59069.528640010474</v>
      </c>
      <c r="CG1379" s="14">
        <f>Таблица1[[#This Row],[Т8]]+Таблица1[[#This Row],[Lпрям2, мм]]</f>
        <v>25975.797689861371</v>
      </c>
      <c r="CH1379" s="14">
        <f>Таблица1[[#This Row],[Т9]]-Таблица1[[#This Row],[Т9]]</f>
        <v>0</v>
      </c>
      <c r="CI1379" s="50">
        <f>Таблица1[[#This Row],[Т9]]-Таблица1[[#This Row],[Т8]]</f>
        <v>36541.569237754753</v>
      </c>
      <c r="CJ1379" s="54">
        <f>Таблица1[[#This Row],[Т9]]-Таблица1[[#This Row],[Т7]]</f>
        <v>8.0939014075775049</v>
      </c>
      <c r="CK1379" s="14">
        <f>Таблица1[[#This Row],[Т9]]-Таблица1[[#This Row],[Т6]]</f>
        <v>36931.863998160268</v>
      </c>
      <c r="CL1379" s="14">
        <f>Таблица1[[#This Row],[Т9]]-Таблица1[[#This Row],[Т5]]</f>
        <v>55.347730741363193</v>
      </c>
      <c r="CM1379" s="14">
        <f>Таблица1[[#This Row],[Т9]]-Таблица1[[#This Row],[Т4]]</f>
        <v>38060.339518497327</v>
      </c>
      <c r="CN1379" s="14">
        <f>Таблица1[[#This Row],[Т9]]-Таблица1[[#This Row],[Т3]]</f>
        <v>287.38792136092525</v>
      </c>
      <c r="CO1379" s="14">
        <f>Таблица1[[#This Row],[Т9]]-Таблица1[[#This Row],[Т2]]</f>
        <v>43540.871700685471</v>
      </c>
      <c r="CP1379" s="14">
        <f>Таблица1[[#This Row],[Т9]]-Таблица1[[#This Row],[Т1]]</f>
        <v>550.75544164578605</v>
      </c>
      <c r="CQ1379" s="14">
        <f>Таблица1[[#This Row],[Т9]]-Таблица1[[#This Row],[угол обхв6]]</f>
        <v>46434.980264378311</v>
      </c>
      <c r="CR1379" s="14">
        <f>Таблица1[[#This Row],[Т9]]-Таблица1[[#This Row],[угол обхв5]]</f>
        <v>961.44873445761914</v>
      </c>
      <c r="CS1379" s="14">
        <f>Таблица1[[#This Row],[Т9]]-Таблица1[[#This Row],[угол обхв4]]</f>
        <v>59069.528640010474</v>
      </c>
      <c r="CT1379" s="14">
        <f>Таблица1[[#This Row],[Lкан_прям, мм]]+Таблица1[[#This Row],[Lкан_дуг, мм]]+Таблица1[[#This Row],[Lкан_леб,мм]]</f>
        <v>85045.326329871838</v>
      </c>
      <c r="CU1379" s="16">
        <f>Таблица1[[#This Row],[Lкан_леб,мм]]</f>
        <v>58108.079905552855</v>
      </c>
      <c r="CV1379" s="14">
        <f>2534431-(Таблица1[[#This Row],[Т23]]+Таблица1[[#This Row],[угол обхв3]])</f>
        <v>2449163.7535756812</v>
      </c>
      <c r="CW1379" s="50">
        <f>SUM(X1379:AC1379,AD1379:AI1379)-Таблица1[[#This Row],[lподв_min, мм]]</f>
        <v>23489.408137896688</v>
      </c>
      <c r="CX1379" s="17">
        <f>CW1818-Таблица1[[#This Row],[Суммарная длина каната]]</f>
        <v>-2426942.5272481642</v>
      </c>
    </row>
    <row r="1380" spans="1:102" x14ac:dyDescent="0.25">
      <c r="A1380" s="21">
        <v>1379</v>
      </c>
      <c r="B1380" s="10">
        <v>34.14367346938775</v>
      </c>
      <c r="C1380" s="10">
        <v>93.566122448979641</v>
      </c>
      <c r="D1380" s="11">
        <v>14208.495566306281</v>
      </c>
      <c r="E1380" s="11">
        <v>10170.929991449073</v>
      </c>
      <c r="F1380" s="11">
        <v>14152.998656359528</v>
      </c>
      <c r="G1380" s="11">
        <v>10299.930351860827</v>
      </c>
      <c r="H1380" s="11">
        <v>14616.495076306282</v>
      </c>
      <c r="I1380" s="11">
        <v>6684.2488287415972</v>
      </c>
      <c r="J1380" s="11">
        <v>3486.6811627074758</v>
      </c>
      <c r="K1380" s="11">
        <v>25975.79768984819</v>
      </c>
      <c r="L1380" s="11">
        <v>961.44873447079794</v>
      </c>
      <c r="M1380" s="11">
        <v>58108.079905552855</v>
      </c>
      <c r="N1380" s="11">
        <v>8907.0006608033491</v>
      </c>
      <c r="O1380" s="11">
        <v>17699.49138193734</v>
      </c>
      <c r="P1380" s="43">
        <v>11515.858018856736</v>
      </c>
      <c r="Q1380" s="11">
        <v>16539.144265330324</v>
      </c>
      <c r="R1380" s="11">
        <v>14237.083965458083</v>
      </c>
      <c r="S1380" s="11">
        <v>11781.922140230048</v>
      </c>
      <c r="T1380" s="11">
        <v>14996.674804952178</v>
      </c>
      <c r="U1380" s="11">
        <v>10614.731171897678</v>
      </c>
      <c r="V1380" s="11">
        <v>14208.495566306281</v>
      </c>
      <c r="W1380" s="11">
        <v>10170.929991449073</v>
      </c>
      <c r="X1380" s="12">
        <v>0</v>
      </c>
      <c r="Y1380" s="12">
        <v>396.80334081613552</v>
      </c>
      <c r="Z1380" s="12">
        <v>258.14427903265641</v>
      </c>
      <c r="AA1380" s="44">
        <v>232.0401906195587</v>
      </c>
      <c r="AB1380" s="45">
        <v>47.253829333787124</v>
      </c>
      <c r="AC1380" s="12">
        <v>27.20709466866024</v>
      </c>
      <c r="AD1380" s="12">
        <v>12634.548375632161</v>
      </c>
      <c r="AE1380" s="12">
        <v>2855.2656874076542</v>
      </c>
      <c r="AF1380" s="12">
        <v>5480.5321821881489</v>
      </c>
      <c r="AG1380" s="44">
        <v>1128.4755203370623</v>
      </c>
      <c r="AH1380" s="45">
        <v>390.29476040551936</v>
      </c>
      <c r="AI1380" s="12">
        <v>3486.6811638776421</v>
      </c>
      <c r="AJ1380" s="12">
        <v>-31.745256855641056</v>
      </c>
      <c r="AK1380" s="12">
        <v>23.978166491064247</v>
      </c>
      <c r="AL1380" s="12">
        <v>60.229582407776697</v>
      </c>
      <c r="AM1380" s="44">
        <v>92.815179466384123</v>
      </c>
      <c r="AN1380" s="45">
        <v>86.179284891243213</v>
      </c>
      <c r="AO1380" s="12">
        <v>89.999999835672412</v>
      </c>
      <c r="AP1380" s="12">
        <v>-2052.0325682789503</v>
      </c>
      <c r="AQ1380" s="12">
        <v>9072.8071654882042</v>
      </c>
      <c r="AR1380" s="12">
        <v>11870.010966511898</v>
      </c>
      <c r="AS1380" s="44">
        <v>14644.591574916845</v>
      </c>
      <c r="AT1380" s="45">
        <v>14589.581608633276</v>
      </c>
      <c r="AU1380" s="12">
        <v>14616.495566306281</v>
      </c>
      <c r="AV1380" s="12">
        <v>11398.867020807782</v>
      </c>
      <c r="AW1380" s="12">
        <v>18072.281139044731</v>
      </c>
      <c r="AX1380" s="12">
        <v>16741.726815583697</v>
      </c>
      <c r="AY1380" s="44">
        <v>11761.883471781126</v>
      </c>
      <c r="AZ1380" s="45">
        <v>10587.544235496909</v>
      </c>
      <c r="BA1380" s="12">
        <v>10170.929992619242</v>
      </c>
      <c r="BB1380" s="12">
        <v>8692.334101898583</v>
      </c>
      <c r="BC1380" s="12">
        <v>11681.664523541589</v>
      </c>
      <c r="BD1380" s="12">
        <v>14591.236913113245</v>
      </c>
      <c r="BE1380" s="44">
        <v>14589.167195493417</v>
      </c>
      <c r="BF1380" s="45">
        <v>14615.588762625182</v>
      </c>
      <c r="BG1380" s="12">
        <v>14616.495576306283</v>
      </c>
      <c r="BH1380" s="12">
        <v>18046.452861770453</v>
      </c>
      <c r="BI1380" s="12">
        <v>16911.934022437719</v>
      </c>
      <c r="BJ1380" s="12">
        <v>11984.504690483418</v>
      </c>
      <c r="BK1380" s="44">
        <v>10634.769840346598</v>
      </c>
      <c r="BL1380" s="45">
        <v>10198.116927849842</v>
      </c>
      <c r="BM1380" s="12">
        <v>6684.248828741599</v>
      </c>
      <c r="BN1380" s="12">
        <v>0</v>
      </c>
      <c r="BO1380" s="12">
        <v>55.723423346705296</v>
      </c>
      <c r="BP1380" s="12">
        <v>36.251415916712453</v>
      </c>
      <c r="BQ1380" s="48">
        <v>32.585597058607419</v>
      </c>
      <c r="BR1380" s="49">
        <v>6.6358945751409042</v>
      </c>
      <c r="BS1380" s="13">
        <v>3.8207149444292026</v>
      </c>
      <c r="BT1380" s="12">
        <v>221.92009444714452</v>
      </c>
      <c r="BV1380" s="14">
        <f>Таблица1[[#This Row],[Lкан_леб,мм]]</f>
        <v>58108.079905552855</v>
      </c>
      <c r="BW1380" s="50">
        <f>Таблица1[[#This Row],[угол обхв4]]+Таблица1[[#This Row],[Lдуг 3,мм]]</f>
        <v>12634.548375632161</v>
      </c>
      <c r="BX1380" s="54">
        <f>Таблица1[[#This Row],[угол обхв5]]+Таблица1[[#This Row],[Y5, мм]]</f>
        <v>58504.883246368991</v>
      </c>
      <c r="BY1380" s="14">
        <f>Таблица1[[#This Row],[угол обхв6]]+Таблица1[[#This Row],[Lдуг 4,мм]]</f>
        <v>15489.814063039816</v>
      </c>
      <c r="BZ1380" s="14">
        <f>Таблица1[[#This Row],[Т1]]+Таблица1[[#This Row],[X6, мм]]</f>
        <v>58763.027525401645</v>
      </c>
      <c r="CA1380" s="14">
        <f>Таблица1[[#This Row],[Т2]]+Таблица1[[#This Row],[Lдуг 5,мм]]</f>
        <v>20970.346245227964</v>
      </c>
      <c r="CB1380" s="14">
        <f>Таблица1[[#This Row],[Т3]]+Таблица1[[#This Row],[Y6, мм]]</f>
        <v>58995.067716021207</v>
      </c>
      <c r="CC1380" s="14">
        <f>Таблица1[[#This Row],[Т4]]+Таблица1[[#This Row],[Lдуг 6,мм]]</f>
        <v>22098.821765565026</v>
      </c>
      <c r="CD1380" s="14">
        <f>Таблица1[[#This Row],[Т5]]+Таблица1[[#This Row],[Lдуг 1,мм]]</f>
        <v>59042.321545354993</v>
      </c>
      <c r="CE1380" s="14">
        <f>Таблица1[[#This Row],[Т6]]+Таблица1[[#This Row],[Lпрям1, мм]]</f>
        <v>22489.116525970545</v>
      </c>
      <c r="CF1380" s="15">
        <f>Таблица1[[#This Row],[Т7]]+Таблица1[[#This Row],[Lдуг 2,мм]]</f>
        <v>59069.528640023651</v>
      </c>
      <c r="CG1380" s="14">
        <f>Таблица1[[#This Row],[Т8]]+Таблица1[[#This Row],[Lпрям2, мм]]</f>
        <v>25975.797689848187</v>
      </c>
      <c r="CH1380" s="14">
        <f>Таблица1[[#This Row],[Т9]]-Таблица1[[#This Row],[Т9]]</f>
        <v>0</v>
      </c>
      <c r="CI1380" s="50">
        <f>Таблица1[[#This Row],[Т9]]-Таблица1[[#This Row],[Т8]]</f>
        <v>36580.412114053106</v>
      </c>
      <c r="CJ1380" s="54">
        <f>Таблица1[[#This Row],[Т9]]-Таблица1[[#This Row],[Т7]]</f>
        <v>27.207094668658101</v>
      </c>
      <c r="CK1380" s="14">
        <f>Таблица1[[#This Row],[Т9]]-Таблица1[[#This Row],[Т6]]</f>
        <v>36970.706874458629</v>
      </c>
      <c r="CL1380" s="14">
        <f>Таблица1[[#This Row],[Т9]]-Таблица1[[#This Row],[Т5]]</f>
        <v>74.46092400244379</v>
      </c>
      <c r="CM1380" s="14">
        <f>Таблица1[[#This Row],[Т9]]-Таблица1[[#This Row],[Т4]]</f>
        <v>38099.182394795687</v>
      </c>
      <c r="CN1380" s="14">
        <f>Таблица1[[#This Row],[Т9]]-Таблица1[[#This Row],[Т3]]</f>
        <v>306.50111462200584</v>
      </c>
      <c r="CO1380" s="14">
        <f>Таблица1[[#This Row],[Т9]]-Таблица1[[#This Row],[Т2]]</f>
        <v>43579.714576983839</v>
      </c>
      <c r="CP1380" s="14">
        <f>Таблица1[[#This Row],[Т9]]-Таблица1[[#This Row],[Т1]]</f>
        <v>564.64539365466044</v>
      </c>
      <c r="CQ1380" s="14">
        <f>Таблица1[[#This Row],[Т9]]-Таблица1[[#This Row],[угол обхв6]]</f>
        <v>46434.980264391488</v>
      </c>
      <c r="CR1380" s="14">
        <f>Таблица1[[#This Row],[Т9]]-Таблица1[[#This Row],[угол обхв5]]</f>
        <v>961.4487344707959</v>
      </c>
      <c r="CS1380" s="14">
        <f>Таблица1[[#This Row],[Т9]]-Таблица1[[#This Row],[угол обхв4]]</f>
        <v>59069.528640023651</v>
      </c>
      <c r="CT1380" s="14">
        <f>Таблица1[[#This Row],[Lкан_прям, мм]]+Таблица1[[#This Row],[Lкан_дуг, мм]]+Таблица1[[#This Row],[Lкан_леб,мм]]</f>
        <v>85045.326329871838</v>
      </c>
      <c r="CU1380" s="16">
        <f>Таблица1[[#This Row],[Lкан_леб,мм]]</f>
        <v>58108.079905552855</v>
      </c>
      <c r="CV1380" s="14">
        <f>2534431-(Таблица1[[#This Row],[Т23]]+Таблица1[[#This Row],[угол обхв3]])</f>
        <v>2449163.7535756812</v>
      </c>
      <c r="CW1380" s="50">
        <f>SUM(X1380:AC1380,AD1380:AI1380)-Таблица1[[#This Row],[lподв_min, мм]]</f>
        <v>23450.565261611508</v>
      </c>
      <c r="CX1380" s="17">
        <f>CW1819-Таблица1[[#This Row],[Суммарная длина каната]]</f>
        <v>-2426995.8973960024</v>
      </c>
    </row>
    <row r="1381" spans="1:102" x14ac:dyDescent="0.25">
      <c r="A1381" s="21">
        <v>1380</v>
      </c>
      <c r="B1381" s="10">
        <v>34.14367346938775</v>
      </c>
      <c r="C1381" s="10">
        <v>96.250204081632717</v>
      </c>
      <c r="D1381" s="11">
        <v>14504.903324890025</v>
      </c>
      <c r="E1381" s="11">
        <v>10409.289462831002</v>
      </c>
      <c r="F1381" s="11">
        <v>14443.426350506992</v>
      </c>
      <c r="G1381" s="11">
        <v>10535.549439152512</v>
      </c>
      <c r="H1381" s="11">
        <v>14912.902834890026</v>
      </c>
      <c r="I1381" s="11">
        <v>6882.5300302854275</v>
      </c>
      <c r="J1381" s="11">
        <v>3526.7594325455757</v>
      </c>
      <c r="K1381" s="11">
        <v>25975.797689834893</v>
      </c>
      <c r="L1381" s="11">
        <v>961.44873448409191</v>
      </c>
      <c r="M1381" s="11">
        <v>58108.079905552855</v>
      </c>
      <c r="N1381" s="11">
        <v>8907.0006608033491</v>
      </c>
      <c r="O1381" s="11">
        <v>17699.49138193734</v>
      </c>
      <c r="P1381" s="43">
        <v>11517.003149128153</v>
      </c>
      <c r="Q1381" s="11">
        <v>16644.423987416831</v>
      </c>
      <c r="R1381" s="11">
        <v>14458.019322797667</v>
      </c>
      <c r="S1381" s="11">
        <v>12019.852994750128</v>
      </c>
      <c r="T1381" s="11">
        <v>15271.435136783326</v>
      </c>
      <c r="U1381" s="11">
        <v>10889.513349529252</v>
      </c>
      <c r="V1381" s="11">
        <v>14504.903324890025</v>
      </c>
      <c r="W1381" s="11">
        <v>10409.289462831002</v>
      </c>
      <c r="X1381" s="12">
        <v>0</v>
      </c>
      <c r="Y1381" s="12">
        <v>382.7919024936906</v>
      </c>
      <c r="Z1381" s="12">
        <v>253.04252410720406</v>
      </c>
      <c r="AA1381" s="44">
        <v>232.04019061955862</v>
      </c>
      <c r="AB1381" s="45">
        <v>47.25382933378522</v>
      </c>
      <c r="AC1381" s="12">
        <v>46.320287929853578</v>
      </c>
      <c r="AD1381" s="12">
        <v>12634.548375632161</v>
      </c>
      <c r="AE1381" s="12">
        <v>2815.1874175695584</v>
      </c>
      <c r="AF1381" s="12">
        <v>5480.5321821881489</v>
      </c>
      <c r="AG1381" s="44">
        <v>1128.4755203370644</v>
      </c>
      <c r="AH1381" s="45">
        <v>390.29476040551799</v>
      </c>
      <c r="AI1381" s="12">
        <v>3526.7594337024439</v>
      </c>
      <c r="AJ1381" s="12">
        <v>-31.745256855641056</v>
      </c>
      <c r="AK1381" s="12">
        <v>22.010528547966313</v>
      </c>
      <c r="AL1381" s="12">
        <v>57.545500775123621</v>
      </c>
      <c r="AM1381" s="44">
        <v>90.131097833731033</v>
      </c>
      <c r="AN1381" s="45">
        <v>83.495203258590394</v>
      </c>
      <c r="AO1381" s="12">
        <v>89.999999837539846</v>
      </c>
      <c r="AP1381" s="12">
        <v>-2052.0325682789503</v>
      </c>
      <c r="AQ1381" s="12">
        <v>9059.9096622708275</v>
      </c>
      <c r="AR1381" s="12">
        <v>11861.280840104997</v>
      </c>
      <c r="AS1381" s="44">
        <v>14866.018254786622</v>
      </c>
      <c r="AT1381" s="45">
        <v>14866.061687806721</v>
      </c>
      <c r="AU1381" s="12">
        <v>14912.903324890023</v>
      </c>
      <c r="AV1381" s="12">
        <v>11398.867020807782</v>
      </c>
      <c r="AW1381" s="12">
        <v>18077.754302761226</v>
      </c>
      <c r="AX1381" s="12">
        <v>16863.368892577135</v>
      </c>
      <c r="AY1381" s="44">
        <v>12018.919455317635</v>
      </c>
      <c r="AZ1381" s="45">
        <v>10843.292500718218</v>
      </c>
      <c r="BA1381" s="12">
        <v>10409.289463987872</v>
      </c>
      <c r="BB1381" s="12">
        <v>8692.334101898583</v>
      </c>
      <c r="BC1381" s="12">
        <v>11669.912150595632</v>
      </c>
      <c r="BD1381" s="12">
        <v>14802.297013774511</v>
      </c>
      <c r="BE1381" s="44">
        <v>14863.436204794372</v>
      </c>
      <c r="BF1381" s="45">
        <v>14910.276773866628</v>
      </c>
      <c r="BG1381" s="12">
        <v>14912.903334890027</v>
      </c>
      <c r="BH1381" s="12">
        <v>18046.452861770453</v>
      </c>
      <c r="BI1381" s="12">
        <v>17022.686908240721</v>
      </c>
      <c r="BJ1381" s="12">
        <v>12238.797899910429</v>
      </c>
      <c r="BK1381" s="44">
        <v>10890.446888961746</v>
      </c>
      <c r="BL1381" s="45">
        <v>10455.510311642036</v>
      </c>
      <c r="BM1381" s="12">
        <v>6882.5300302854293</v>
      </c>
      <c r="BN1381" s="12">
        <v>0</v>
      </c>
      <c r="BO1381" s="12">
        <v>53.755785403607362</v>
      </c>
      <c r="BP1381" s="12">
        <v>35.534972227157311</v>
      </c>
      <c r="BQ1381" s="48">
        <v>32.585597058607412</v>
      </c>
      <c r="BR1381" s="49">
        <v>6.6358945751406369</v>
      </c>
      <c r="BS1381" s="13">
        <v>6.504796578949458</v>
      </c>
      <c r="BT1381" s="12">
        <v>221.92009444714452</v>
      </c>
      <c r="BV1381" s="14">
        <f>Таблица1[[#This Row],[Lкан_леб,мм]]</f>
        <v>58108.079905552855</v>
      </c>
      <c r="BW1381" s="50">
        <f>Таблица1[[#This Row],[угол обхв4]]+Таблица1[[#This Row],[Lдуг 3,мм]]</f>
        <v>12634.548375632161</v>
      </c>
      <c r="BX1381" s="54">
        <f>Таблица1[[#This Row],[угол обхв5]]+Таблица1[[#This Row],[Y5, мм]]</f>
        <v>58490.871808046548</v>
      </c>
      <c r="BY1381" s="14">
        <f>Таблица1[[#This Row],[угол обхв6]]+Таблица1[[#This Row],[Lдуг 4,мм]]</f>
        <v>15449.735793201718</v>
      </c>
      <c r="BZ1381" s="14">
        <f>Таблица1[[#This Row],[Т1]]+Таблица1[[#This Row],[X6, мм]]</f>
        <v>58743.914332153749</v>
      </c>
      <c r="CA1381" s="14">
        <f>Таблица1[[#This Row],[Т2]]+Таблица1[[#This Row],[Lдуг 5,мм]]</f>
        <v>20930.267975389866</v>
      </c>
      <c r="CB1381" s="14">
        <f>Таблица1[[#This Row],[Т3]]+Таблица1[[#This Row],[Y6, мм]]</f>
        <v>58975.954522773311</v>
      </c>
      <c r="CC1381" s="14">
        <f>Таблица1[[#This Row],[Т4]]+Таблица1[[#This Row],[Lдуг 6,мм]]</f>
        <v>22058.743495726932</v>
      </c>
      <c r="CD1381" s="14">
        <f>Таблица1[[#This Row],[Т5]]+Таблица1[[#This Row],[Lдуг 1,мм]]</f>
        <v>59023.208352107096</v>
      </c>
      <c r="CE1381" s="14">
        <f>Таблица1[[#This Row],[Т6]]+Таблица1[[#This Row],[Lпрям1, мм]]</f>
        <v>22449.038256132451</v>
      </c>
      <c r="CF1381" s="15">
        <f>Таблица1[[#This Row],[Т7]]+Таблица1[[#This Row],[Lдуг 2,мм]]</f>
        <v>59069.528640036951</v>
      </c>
      <c r="CG1381" s="14">
        <f>Таблица1[[#This Row],[Т8]]+Таблица1[[#This Row],[Lпрям2, мм]]</f>
        <v>25975.797689834893</v>
      </c>
      <c r="CH1381" s="14">
        <f>Таблица1[[#This Row],[Т9]]-Таблица1[[#This Row],[Т9]]</f>
        <v>0</v>
      </c>
      <c r="CI1381" s="50">
        <f>Таблица1[[#This Row],[Т9]]-Таблица1[[#This Row],[Т8]]</f>
        <v>36620.4903839045</v>
      </c>
      <c r="CJ1381" s="54">
        <f>Таблица1[[#This Row],[Т9]]-Таблица1[[#This Row],[Т7]]</f>
        <v>46.320287929855112</v>
      </c>
      <c r="CK1381" s="14">
        <f>Таблица1[[#This Row],[Т9]]-Таблица1[[#This Row],[Т6]]</f>
        <v>37010.785144310023</v>
      </c>
      <c r="CL1381" s="14">
        <f>Таблица1[[#This Row],[Т9]]-Таблица1[[#This Row],[Т5]]</f>
        <v>93.574117263640801</v>
      </c>
      <c r="CM1381" s="14">
        <f>Таблица1[[#This Row],[Т9]]-Таблица1[[#This Row],[Т4]]</f>
        <v>38139.260664647081</v>
      </c>
      <c r="CN1381" s="14">
        <f>Таблица1[[#This Row],[Т9]]-Таблица1[[#This Row],[Т3]]</f>
        <v>325.61430788320286</v>
      </c>
      <c r="CO1381" s="14">
        <f>Таблица1[[#This Row],[Т9]]-Таблица1[[#This Row],[Т2]]</f>
        <v>43619.792846835233</v>
      </c>
      <c r="CP1381" s="14">
        <f>Таблица1[[#This Row],[Т9]]-Таблица1[[#This Row],[Т1]]</f>
        <v>578.65683199040359</v>
      </c>
      <c r="CQ1381" s="14">
        <f>Таблица1[[#This Row],[Т9]]-Таблица1[[#This Row],[угол обхв6]]</f>
        <v>46434.980264404789</v>
      </c>
      <c r="CR1381" s="14">
        <f>Таблица1[[#This Row],[Т9]]-Таблица1[[#This Row],[угол обхв5]]</f>
        <v>961.44873448409635</v>
      </c>
      <c r="CS1381" s="14">
        <f>Таблица1[[#This Row],[Т9]]-Таблица1[[#This Row],[угол обхв4]]</f>
        <v>59069.528640036951</v>
      </c>
      <c r="CT1381" s="14">
        <f>Таблица1[[#This Row],[Lкан_прям, мм]]+Таблица1[[#This Row],[Lкан_дуг, мм]]+Таблица1[[#This Row],[Lкан_леб,мм]]</f>
        <v>85045.326329871838</v>
      </c>
      <c r="CU1381" s="16">
        <f>Таблица1[[#This Row],[Lкан_леб,мм]]</f>
        <v>58108.079905552855</v>
      </c>
      <c r="CV1381" s="14">
        <f>2534431-(Таблица1[[#This Row],[Т23]]+Таблица1[[#This Row],[угол обхв3]])</f>
        <v>2449163.7535756812</v>
      </c>
      <c r="CW1381" s="50">
        <f>SUM(X1381:AC1381,AD1381:AI1381)-Таблица1[[#This Row],[lподв_min, мм]]</f>
        <v>23410.486991773414</v>
      </c>
      <c r="CX1381" s="17">
        <f>CW1820-Таблица1[[#This Row],[Суммарная длина каната]]</f>
        <v>-2427049.0113760242</v>
      </c>
    </row>
    <row r="1382" spans="1:102" x14ac:dyDescent="0.25">
      <c r="A1382" s="21">
        <v>1381</v>
      </c>
      <c r="B1382" s="10">
        <v>34.14367346938775</v>
      </c>
      <c r="C1382" s="10">
        <v>98.934285714285778</v>
      </c>
      <c r="D1382" s="11">
        <v>14789.823782748823</v>
      </c>
      <c r="E1382" s="11">
        <v>10661.267893732625</v>
      </c>
      <c r="F1382" s="11">
        <v>14722.501633768376</v>
      </c>
      <c r="G1382" s="11">
        <v>10784.510452358511</v>
      </c>
      <c r="H1382" s="11">
        <v>15197.823292748824</v>
      </c>
      <c r="I1382" s="11">
        <v>7093.2311317082012</v>
      </c>
      <c r="J1382" s="11">
        <v>3568.0367620244251</v>
      </c>
      <c r="K1382" s="11">
        <v>25975.797689821498</v>
      </c>
      <c r="L1382" s="11">
        <v>961.44873449747763</v>
      </c>
      <c r="M1382" s="11">
        <v>58108.079905552855</v>
      </c>
      <c r="N1382" s="11">
        <v>8907.0006608033491</v>
      </c>
      <c r="O1382" s="11">
        <v>17699.49138193734</v>
      </c>
      <c r="P1382" s="43">
        <v>11513.216886431972</v>
      </c>
      <c r="Q1382" s="11">
        <v>16749.64183486082</v>
      </c>
      <c r="R1382" s="11">
        <v>14667.570250048848</v>
      </c>
      <c r="S1382" s="11">
        <v>12267.86898726592</v>
      </c>
      <c r="T1382" s="11">
        <v>15533.02628042467</v>
      </c>
      <c r="U1382" s="11">
        <v>11176.860802380894</v>
      </c>
      <c r="V1382" s="11">
        <v>14789.823782748823</v>
      </c>
      <c r="W1382" s="11">
        <v>10661.267893732625</v>
      </c>
      <c r="X1382" s="12">
        <v>0</v>
      </c>
      <c r="Y1382" s="12">
        <v>368.64980335385332</v>
      </c>
      <c r="Z1382" s="12">
        <v>248.07142999914413</v>
      </c>
      <c r="AA1382" s="44">
        <v>232.04019061955887</v>
      </c>
      <c r="AB1382" s="45">
        <v>47.253829333786406</v>
      </c>
      <c r="AC1382" s="12">
        <v>65.433481191135058</v>
      </c>
      <c r="AD1382" s="12">
        <v>12634.548375632161</v>
      </c>
      <c r="AE1382" s="12">
        <v>2773.9100880907035</v>
      </c>
      <c r="AF1382" s="12">
        <v>5480.5321821881471</v>
      </c>
      <c r="AG1382" s="44">
        <v>1128.4755203370612</v>
      </c>
      <c r="AH1382" s="45">
        <v>390.29476040551799</v>
      </c>
      <c r="AI1382" s="12">
        <v>3568.0367631679087</v>
      </c>
      <c r="AJ1382" s="12">
        <v>-31.745256855641056</v>
      </c>
      <c r="AK1382" s="12">
        <v>20.024541797553884</v>
      </c>
      <c r="AL1382" s="12">
        <v>54.861419142470552</v>
      </c>
      <c r="AM1382" s="44">
        <v>87.447016201078</v>
      </c>
      <c r="AN1382" s="45">
        <v>80.81112162593719</v>
      </c>
      <c r="AO1382" s="12">
        <v>89.999999839419289</v>
      </c>
      <c r="AP1382" s="12">
        <v>-2052.0325682789503</v>
      </c>
      <c r="AQ1382" s="12">
        <v>9046.7090878612598</v>
      </c>
      <c r="AR1382" s="12">
        <v>11846.863923075894</v>
      </c>
      <c r="AS1382" s="44">
        <v>15075.165292811958</v>
      </c>
      <c r="AT1382" s="45">
        <v>15130.262029837066</v>
      </c>
      <c r="AU1382" s="12">
        <v>15197.823782748821</v>
      </c>
      <c r="AV1382" s="12">
        <v>11398.867020807782</v>
      </c>
      <c r="AW1382" s="12">
        <v>18082.82616435214</v>
      </c>
      <c r="AX1382" s="12">
        <v>16984.468696481737</v>
      </c>
      <c r="AY1382" s="44">
        <v>12286.042625177459</v>
      </c>
      <c r="AZ1382" s="45">
        <v>11111.707456736904</v>
      </c>
      <c r="BA1382" s="12">
        <v>10661.267894876111</v>
      </c>
      <c r="BB1382" s="12">
        <v>8692.334101898583</v>
      </c>
      <c r="BC1382" s="12">
        <v>11652.925313489883</v>
      </c>
      <c r="BD1382" s="12">
        <v>15001.217286692769</v>
      </c>
      <c r="BE1382" s="44">
        <v>15125.431237661562</v>
      </c>
      <c r="BF1382" s="45">
        <v>15192.588033336428</v>
      </c>
      <c r="BG1382" s="12">
        <v>15197.823792748824</v>
      </c>
      <c r="BH1382" s="12">
        <v>18046.452861770453</v>
      </c>
      <c r="BI1382" s="12">
        <v>17132.976617275624</v>
      </c>
      <c r="BJ1382" s="12">
        <v>12502.695848886839</v>
      </c>
      <c r="BK1382" s="44">
        <v>11158.687164469357</v>
      </c>
      <c r="BL1382" s="45">
        <v>10726.421239376616</v>
      </c>
      <c r="BM1382" s="12">
        <v>7093.2311317082031</v>
      </c>
      <c r="BN1382" s="12">
        <v>0</v>
      </c>
      <c r="BO1382" s="12">
        <v>51.76979865319494</v>
      </c>
      <c r="BP1382" s="12">
        <v>34.836877344916665</v>
      </c>
      <c r="BQ1382" s="48">
        <v>32.585597058607448</v>
      </c>
      <c r="BR1382" s="49">
        <v>6.6358945751408021</v>
      </c>
      <c r="BS1382" s="13">
        <v>9.1888782134820914</v>
      </c>
      <c r="BT1382" s="12">
        <v>221.92009444714452</v>
      </c>
      <c r="BV1382" s="14">
        <f>Таблица1[[#This Row],[Lкан_леб,мм]]</f>
        <v>58108.079905552855</v>
      </c>
      <c r="BW1382" s="50">
        <f>Таблица1[[#This Row],[угол обхв4]]+Таблица1[[#This Row],[Lдуг 3,мм]]</f>
        <v>12634.548375632161</v>
      </c>
      <c r="BX1382" s="54">
        <f>Таблица1[[#This Row],[угол обхв5]]+Таблица1[[#This Row],[Y5, мм]]</f>
        <v>58476.729708906707</v>
      </c>
      <c r="BY1382" s="14">
        <f>Таблица1[[#This Row],[угол обхв6]]+Таблица1[[#This Row],[Lдуг 4,мм]]</f>
        <v>15408.458463722865</v>
      </c>
      <c r="BZ1382" s="14">
        <f>Таблица1[[#This Row],[Т1]]+Таблица1[[#This Row],[X6, мм]]</f>
        <v>58724.801138905852</v>
      </c>
      <c r="CA1382" s="14">
        <f>Таблица1[[#This Row],[Т2]]+Таблица1[[#This Row],[Lдуг 5,мм]]</f>
        <v>20888.990645911013</v>
      </c>
      <c r="CB1382" s="14">
        <f>Таблица1[[#This Row],[Т3]]+Таблица1[[#This Row],[Y6, мм]]</f>
        <v>58956.841329525414</v>
      </c>
      <c r="CC1382" s="14">
        <f>Таблица1[[#This Row],[Т4]]+Таблица1[[#This Row],[Lдуг 6,мм]]</f>
        <v>22017.466166248076</v>
      </c>
      <c r="CD1382" s="14">
        <f>Таблица1[[#This Row],[Т5]]+Таблица1[[#This Row],[Lдуг 1,мм]]</f>
        <v>59004.0951588592</v>
      </c>
      <c r="CE1382" s="14">
        <f>Таблица1[[#This Row],[Т6]]+Таблица1[[#This Row],[Lпрям1, мм]]</f>
        <v>22407.760926653595</v>
      </c>
      <c r="CF1382" s="15">
        <f>Таблица1[[#This Row],[Т7]]+Таблица1[[#This Row],[Lдуг 2,мм]]</f>
        <v>59069.528640050332</v>
      </c>
      <c r="CG1382" s="14">
        <f>Таблица1[[#This Row],[Т8]]+Таблица1[[#This Row],[Lпрям2, мм]]</f>
        <v>25975.797689821502</v>
      </c>
      <c r="CH1382" s="14">
        <f>Таблица1[[#This Row],[Т9]]-Таблица1[[#This Row],[Т9]]</f>
        <v>0</v>
      </c>
      <c r="CI1382" s="50">
        <f>Таблица1[[#This Row],[Т9]]-Таблица1[[#This Row],[Т8]]</f>
        <v>36661.767713396737</v>
      </c>
      <c r="CJ1382" s="54">
        <f>Таблица1[[#This Row],[Т9]]-Таблица1[[#This Row],[Т7]]</f>
        <v>65.433481191132159</v>
      </c>
      <c r="CK1382" s="14">
        <f>Таблица1[[#This Row],[Т9]]-Таблица1[[#This Row],[Т6]]</f>
        <v>37052.06247380226</v>
      </c>
      <c r="CL1382" s="14">
        <f>Таблица1[[#This Row],[Т9]]-Таблица1[[#This Row],[Т5]]</f>
        <v>112.68731052491785</v>
      </c>
      <c r="CM1382" s="14">
        <f>Таблица1[[#This Row],[Т9]]-Таблица1[[#This Row],[Т4]]</f>
        <v>38180.537994139318</v>
      </c>
      <c r="CN1382" s="14">
        <f>Таблица1[[#This Row],[Т9]]-Таблица1[[#This Row],[Т3]]</f>
        <v>344.7275011444799</v>
      </c>
      <c r="CO1382" s="14">
        <f>Таблица1[[#This Row],[Т9]]-Таблица1[[#This Row],[Т2]]</f>
        <v>43661.07017632747</v>
      </c>
      <c r="CP1382" s="14">
        <f>Таблица1[[#This Row],[Т9]]-Таблица1[[#This Row],[Т1]]</f>
        <v>592.79893114362494</v>
      </c>
      <c r="CQ1382" s="14">
        <f>Таблица1[[#This Row],[Т9]]-Таблица1[[#This Row],[угол обхв6]]</f>
        <v>46434.980264418169</v>
      </c>
      <c r="CR1382" s="14">
        <f>Таблица1[[#This Row],[Т9]]-Таблица1[[#This Row],[угол обхв5]]</f>
        <v>961.44873449747683</v>
      </c>
      <c r="CS1382" s="14">
        <f>Таблица1[[#This Row],[Т9]]-Таблица1[[#This Row],[угол обхв4]]</f>
        <v>59069.528640050332</v>
      </c>
      <c r="CT1382" s="14">
        <f>Таблица1[[#This Row],[Lкан_прям, мм]]+Таблица1[[#This Row],[Lкан_дуг, мм]]+Таблица1[[#This Row],[Lкан_леб,мм]]</f>
        <v>85045.326329871838</v>
      </c>
      <c r="CU1382" s="16">
        <f>Таблица1[[#This Row],[Lкан_леб,мм]]</f>
        <v>58108.079905552855</v>
      </c>
      <c r="CV1382" s="14">
        <f>2534431-(Таблица1[[#This Row],[Т23]]+Таблица1[[#This Row],[угол обхв3]])</f>
        <v>2449163.7535756812</v>
      </c>
      <c r="CW1382" s="50">
        <f>SUM(X1382:AC1382,AD1382:AI1382)-Таблица1[[#This Row],[lподв_min, мм]]</f>
        <v>23369.209662294554</v>
      </c>
      <c r="CX1382" s="17">
        <f>CW1821-Таблица1[[#This Row],[Суммарная длина каната]]</f>
        <v>-2427101.7235963768</v>
      </c>
    </row>
    <row r="1383" spans="1:102" x14ac:dyDescent="0.25">
      <c r="A1383" s="21">
        <v>1382</v>
      </c>
      <c r="B1383" s="10">
        <v>34.14367346938775</v>
      </c>
      <c r="C1383" s="10">
        <v>101.61836734693884</v>
      </c>
      <c r="D1383" s="11">
        <v>15062.631781031965</v>
      </c>
      <c r="E1383" s="11">
        <v>10926.312405124307</v>
      </c>
      <c r="F1383" s="11">
        <v>14989.612172495699</v>
      </c>
      <c r="G1383" s="11">
        <v>11046.267133122874</v>
      </c>
      <c r="H1383" s="11">
        <v>15470.631291031967</v>
      </c>
      <c r="I1383" s="11">
        <v>7315.8375547803598</v>
      </c>
      <c r="J1383" s="11">
        <v>3610.4748503439473</v>
      </c>
      <c r="K1383" s="11">
        <v>25975.797689808067</v>
      </c>
      <c r="L1383" s="11">
        <v>961.44873451091598</v>
      </c>
      <c r="M1383" s="11">
        <v>58108.079905552855</v>
      </c>
      <c r="N1383" s="11">
        <v>8907.0006608033491</v>
      </c>
      <c r="O1383" s="11">
        <v>17699.49138193734</v>
      </c>
      <c r="P1383" s="43">
        <v>11504.50753840484</v>
      </c>
      <c r="Q1383" s="11">
        <v>16854.566943690374</v>
      </c>
      <c r="R1383" s="11">
        <v>14865.276960582652</v>
      </c>
      <c r="S1383" s="11">
        <v>12525.425932940709</v>
      </c>
      <c r="T1383" s="11">
        <v>15780.87426509173</v>
      </c>
      <c r="U1383" s="11">
        <v>11476.143046405476</v>
      </c>
      <c r="V1383" s="11">
        <v>15062.631781031965</v>
      </c>
      <c r="W1383" s="11">
        <v>10926.312405124307</v>
      </c>
      <c r="X1383" s="12">
        <v>0</v>
      </c>
      <c r="Y1383" s="12">
        <v>354.36715941852356</v>
      </c>
      <c r="Z1383" s="12">
        <v>243.24088068657693</v>
      </c>
      <c r="AA1383" s="44">
        <v>232.04019061955847</v>
      </c>
      <c r="AB1383" s="45">
        <v>47.253829333785127</v>
      </c>
      <c r="AC1383" s="12">
        <v>84.546674452471976</v>
      </c>
      <c r="AD1383" s="12">
        <v>12634.548375632161</v>
      </c>
      <c r="AE1383" s="12">
        <v>2731.4719997711836</v>
      </c>
      <c r="AF1383" s="12">
        <v>5480.5321821881498</v>
      </c>
      <c r="AG1383" s="44">
        <v>1128.4755203370614</v>
      </c>
      <c r="AH1383" s="45">
        <v>390.2947604055214</v>
      </c>
      <c r="AI1383" s="12">
        <v>3610.4748514739908</v>
      </c>
      <c r="AJ1383" s="12">
        <v>-31.745256855641056</v>
      </c>
      <c r="AK1383" s="12">
        <v>18.018818224557521</v>
      </c>
      <c r="AL1383" s="12">
        <v>52.177337509817505</v>
      </c>
      <c r="AM1383" s="44">
        <v>84.762934568424896</v>
      </c>
      <c r="AN1383" s="45">
        <v>78.127039993284271</v>
      </c>
      <c r="AO1383" s="12">
        <v>89.999999841306789</v>
      </c>
      <c r="AP1383" s="12">
        <v>-2052.0325682789503</v>
      </c>
      <c r="AQ1383" s="12">
        <v>9033.207032618122</v>
      </c>
      <c r="AR1383" s="12">
        <v>11826.791848334875</v>
      </c>
      <c r="AS1383" s="44">
        <v>15271.573788558309</v>
      </c>
      <c r="AT1383" s="45">
        <v>15381.602938961429</v>
      </c>
      <c r="AU1383" s="12">
        <v>15470.631781031965</v>
      </c>
      <c r="AV1383" s="12">
        <v>11398.867020807782</v>
      </c>
      <c r="AW1383" s="12">
        <v>18087.481010295302</v>
      </c>
      <c r="AX1383" s="12">
        <v>17104.760515895814</v>
      </c>
      <c r="AY1383" s="44">
        <v>12562.666872468591</v>
      </c>
      <c r="AZ1383" s="45">
        <v>11392.200160285505</v>
      </c>
      <c r="BA1383" s="12">
        <v>10926.312406254352</v>
      </c>
      <c r="BB1383" s="12">
        <v>8692.334101898583</v>
      </c>
      <c r="BC1383" s="12">
        <v>11630.713910219611</v>
      </c>
      <c r="BD1383" s="12">
        <v>15187.561270512688</v>
      </c>
      <c r="BE1383" s="44">
        <v>15374.577437116073</v>
      </c>
      <c r="BF1383" s="45">
        <v>15461.903107162267</v>
      </c>
      <c r="BG1383" s="12">
        <v>15470.631791031969</v>
      </c>
      <c r="BH1383" s="12">
        <v>18046.452861770453</v>
      </c>
      <c r="BI1383" s="12">
        <v>17242.556572048336</v>
      </c>
      <c r="BJ1383" s="12">
        <v>12775.619505146153</v>
      </c>
      <c r="BK1383" s="44">
        <v>11438.902106877593</v>
      </c>
      <c r="BL1383" s="45">
        <v>11010.255291244277</v>
      </c>
      <c r="BM1383" s="12">
        <v>7315.8375547803616</v>
      </c>
      <c r="BN1383" s="12">
        <v>0</v>
      </c>
      <c r="BO1383" s="12">
        <v>49.76407508019858</v>
      </c>
      <c r="BP1383" s="12">
        <v>34.158519285259992</v>
      </c>
      <c r="BQ1383" s="48">
        <v>32.585597058607391</v>
      </c>
      <c r="BR1383" s="49">
        <v>6.6358945751406244</v>
      </c>
      <c r="BS1383" s="13">
        <v>11.872959848022511</v>
      </c>
      <c r="BT1383" s="12">
        <v>221.92009444714452</v>
      </c>
      <c r="BV1383" s="14">
        <f>Таблица1[[#This Row],[Lкан_леб,мм]]</f>
        <v>58108.079905552855</v>
      </c>
      <c r="BW1383" s="50">
        <f>Таблица1[[#This Row],[угол обхв4]]+Таблица1[[#This Row],[Lдуг 3,мм]]</f>
        <v>12634.548375632161</v>
      </c>
      <c r="BX1383" s="54">
        <f>Таблица1[[#This Row],[угол обхв5]]+Таблица1[[#This Row],[Y5, мм]]</f>
        <v>58462.447064971377</v>
      </c>
      <c r="BY1383" s="14">
        <f>Таблица1[[#This Row],[угол обхв6]]+Таблица1[[#This Row],[Lдуг 4,мм]]</f>
        <v>15366.020375403345</v>
      </c>
      <c r="BZ1383" s="14">
        <f>Таблица1[[#This Row],[Т1]]+Таблица1[[#This Row],[X6, мм]]</f>
        <v>58705.687945657955</v>
      </c>
      <c r="CA1383" s="14">
        <f>Таблица1[[#This Row],[Т2]]+Таблица1[[#This Row],[Lдуг 5,мм]]</f>
        <v>20846.552557591494</v>
      </c>
      <c r="CB1383" s="14">
        <f>Таблица1[[#This Row],[Т3]]+Таблица1[[#This Row],[Y6, мм]]</f>
        <v>58937.728136277517</v>
      </c>
      <c r="CC1383" s="14">
        <f>Таблица1[[#This Row],[Т4]]+Таблица1[[#This Row],[Lдуг 6,мм]]</f>
        <v>21975.028077928557</v>
      </c>
      <c r="CD1383" s="14">
        <f>Таблица1[[#This Row],[Т5]]+Таблица1[[#This Row],[Lдуг 1,мм]]</f>
        <v>58984.981965611303</v>
      </c>
      <c r="CE1383" s="14">
        <f>Таблица1[[#This Row],[Т6]]+Таблица1[[#This Row],[Lпрям1, мм]]</f>
        <v>22365.322838334079</v>
      </c>
      <c r="CF1383" s="15">
        <f>Таблица1[[#This Row],[Т7]]+Таблица1[[#This Row],[Lдуг 2,мм]]</f>
        <v>59069.528640063778</v>
      </c>
      <c r="CG1383" s="14">
        <f>Таблица1[[#This Row],[Т8]]+Таблица1[[#This Row],[Lпрям2, мм]]</f>
        <v>25975.797689808071</v>
      </c>
      <c r="CH1383" s="14">
        <f>Таблица1[[#This Row],[Т9]]-Таблица1[[#This Row],[Т9]]</f>
        <v>0</v>
      </c>
      <c r="CI1383" s="50">
        <f>Таблица1[[#This Row],[Т9]]-Таблица1[[#This Row],[Т8]]</f>
        <v>36704.205801729695</v>
      </c>
      <c r="CJ1383" s="54">
        <f>Таблица1[[#This Row],[Т9]]-Таблица1[[#This Row],[Т7]]</f>
        <v>84.54667445247469</v>
      </c>
      <c r="CK1383" s="14">
        <f>Таблица1[[#This Row],[Т9]]-Таблица1[[#This Row],[Т6]]</f>
        <v>37094.500562135217</v>
      </c>
      <c r="CL1383" s="14">
        <f>Таблица1[[#This Row],[Т9]]-Таблица1[[#This Row],[Т5]]</f>
        <v>131.80050378626038</v>
      </c>
      <c r="CM1383" s="14">
        <f>Таблица1[[#This Row],[Т9]]-Таблица1[[#This Row],[Т4]]</f>
        <v>38222.976082472283</v>
      </c>
      <c r="CN1383" s="14">
        <f>Таблица1[[#This Row],[Т9]]-Таблица1[[#This Row],[Т3]]</f>
        <v>363.84069440582243</v>
      </c>
      <c r="CO1383" s="14">
        <f>Таблица1[[#This Row],[Т9]]-Таблица1[[#This Row],[Т2]]</f>
        <v>43703.508264660435</v>
      </c>
      <c r="CP1383" s="14">
        <f>Таблица1[[#This Row],[Т9]]-Таблица1[[#This Row],[Т1]]</f>
        <v>607.08157509240118</v>
      </c>
      <c r="CQ1383" s="14">
        <f>Таблица1[[#This Row],[Т9]]-Таблица1[[#This Row],[угол обхв6]]</f>
        <v>46434.980264431615</v>
      </c>
      <c r="CR1383" s="14">
        <f>Таблица1[[#This Row],[Т9]]-Таблица1[[#This Row],[угол обхв5]]</f>
        <v>961.4487345109228</v>
      </c>
      <c r="CS1383" s="14">
        <f>Таблица1[[#This Row],[Т9]]-Таблица1[[#This Row],[угол обхв4]]</f>
        <v>59069.528640063778</v>
      </c>
      <c r="CT1383" s="14">
        <f>Таблица1[[#This Row],[Lкан_прям, мм]]+Таблица1[[#This Row],[Lкан_дуг, мм]]+Таблица1[[#This Row],[Lкан_леб,мм]]</f>
        <v>85045.326329871838</v>
      </c>
      <c r="CU1383" s="16">
        <f>Таблица1[[#This Row],[Lкан_леб,мм]]</f>
        <v>58108.079905552855</v>
      </c>
      <c r="CV1383" s="14">
        <f>2534431-(Таблица1[[#This Row],[Т23]]+Таблица1[[#This Row],[угол обхв3]])</f>
        <v>2449163.7535756812</v>
      </c>
      <c r="CW1383" s="50">
        <f>SUM(X1383:AC1383,AD1383:AI1383)-Таблица1[[#This Row],[lподв_min, мм]]</f>
        <v>23326.771573975038</v>
      </c>
      <c r="CX1383" s="17">
        <f>CW1822-Таблица1[[#This Row],[Суммарная длина каната]]</f>
        <v>-2425102.7047831127</v>
      </c>
    </row>
    <row r="1384" spans="1:102" x14ac:dyDescent="0.25">
      <c r="A1384" s="21">
        <v>1383</v>
      </c>
      <c r="B1384" s="10">
        <v>34.14367346938775</v>
      </c>
      <c r="C1384" s="10">
        <v>104.3024489795919</v>
      </c>
      <c r="D1384" s="11">
        <v>15322.728737468631</v>
      </c>
      <c r="E1384" s="11">
        <v>11203.841449007101</v>
      </c>
      <c r="F1384" s="11">
        <v>15244.171885511581</v>
      </c>
      <c r="G1384" s="11">
        <v>11320.245147447478</v>
      </c>
      <c r="H1384" s="11">
        <v>15730.728247468633</v>
      </c>
      <c r="I1384" s="11">
        <v>7549.8081315979562</v>
      </c>
      <c r="J1384" s="11">
        <v>3654.0333174091443</v>
      </c>
      <c r="K1384" s="11">
        <v>25975.797689794595</v>
      </c>
      <c r="L1384" s="11">
        <v>961.44873452438799</v>
      </c>
      <c r="M1384" s="11">
        <v>58108.079905552855</v>
      </c>
      <c r="N1384" s="11">
        <v>8907.0006608033491</v>
      </c>
      <c r="O1384" s="11">
        <v>17699.49138193734</v>
      </c>
      <c r="P1384" s="43">
        <v>11490.894214681923</v>
      </c>
      <c r="Q1384" s="11">
        <v>16958.969092246643</v>
      </c>
      <c r="R1384" s="11">
        <v>15050.705655784326</v>
      </c>
      <c r="S1384" s="11">
        <v>12791.958712634372</v>
      </c>
      <c r="T1384" s="11">
        <v>16014.435274582574</v>
      </c>
      <c r="U1384" s="11">
        <v>11786.703410807524</v>
      </c>
      <c r="V1384" s="11">
        <v>15322.728737468631</v>
      </c>
      <c r="W1384" s="11">
        <v>11203.841449007101</v>
      </c>
      <c r="X1384" s="12">
        <v>0</v>
      </c>
      <c r="Y1384" s="12">
        <v>339.9333042017858</v>
      </c>
      <c r="Z1384" s="12">
        <v>238.56154265541736</v>
      </c>
      <c r="AA1384" s="44">
        <v>232.04019061955819</v>
      </c>
      <c r="AB1384" s="45">
        <v>47.253829333785767</v>
      </c>
      <c r="AC1384" s="12">
        <v>103.65986771384107</v>
      </c>
      <c r="AD1384" s="12">
        <v>12634.548375632161</v>
      </c>
      <c r="AE1384" s="12">
        <v>2687.9135327059894</v>
      </c>
      <c r="AF1384" s="12">
        <v>5480.5321821881462</v>
      </c>
      <c r="AG1384" s="44">
        <v>1128.4755203370617</v>
      </c>
      <c r="AH1384" s="45">
        <v>390.29476040551953</v>
      </c>
      <c r="AI1384" s="12">
        <v>3654.0333185257177</v>
      </c>
      <c r="AJ1384" s="12">
        <v>-31.745256855641056</v>
      </c>
      <c r="AK1384" s="12">
        <v>15.991859925484093</v>
      </c>
      <c r="AL1384" s="12">
        <v>49.49325587716443</v>
      </c>
      <c r="AM1384" s="44">
        <v>82.078852935771778</v>
      </c>
      <c r="AN1384" s="45">
        <v>75.442958360631067</v>
      </c>
      <c r="AO1384" s="12">
        <v>89.999999843198509</v>
      </c>
      <c r="AP1384" s="12">
        <v>-2052.0325682789503</v>
      </c>
      <c r="AQ1384" s="12">
        <v>9019.4049812985995</v>
      </c>
      <c r="AR1384" s="12">
        <v>11801.108657068979</v>
      </c>
      <c r="AS1384" s="44">
        <v>15454.812791891765</v>
      </c>
      <c r="AT1384" s="45">
        <v>15619.532934969982</v>
      </c>
      <c r="AU1384" s="12">
        <v>15730.728737468631</v>
      </c>
      <c r="AV1384" s="12">
        <v>11398.867020807782</v>
      </c>
      <c r="AW1384" s="12">
        <v>18091.702127243992</v>
      </c>
      <c r="AX1384" s="12">
        <v>17223.980412258614</v>
      </c>
      <c r="AY1384" s="44">
        <v>12848.185241489038</v>
      </c>
      <c r="AZ1384" s="45">
        <v>11684.155167680199</v>
      </c>
      <c r="BA1384" s="12">
        <v>11203.841450123675</v>
      </c>
      <c r="BB1384" s="12">
        <v>8692.334101898583</v>
      </c>
      <c r="BC1384" s="12">
        <v>11603.298535177173</v>
      </c>
      <c r="BD1384" s="12">
        <v>15360.920098171382</v>
      </c>
      <c r="BE1384" s="44">
        <v>15610.328138475135</v>
      </c>
      <c r="BF1384" s="45">
        <v>15717.631077081223</v>
      </c>
      <c r="BG1384" s="12">
        <v>15730.728747468633</v>
      </c>
      <c r="BH1384" s="12">
        <v>18046.452861770453</v>
      </c>
      <c r="BI1384" s="12">
        <v>17351.1798375533</v>
      </c>
      <c r="BJ1384" s="12">
        <v>13056.970032646346</v>
      </c>
      <c r="BK1384" s="44">
        <v>11730.476881952858</v>
      </c>
      <c r="BL1384" s="45">
        <v>11306.389692134426</v>
      </c>
      <c r="BM1384" s="12">
        <v>7549.808131597958</v>
      </c>
      <c r="BN1384" s="12">
        <v>0</v>
      </c>
      <c r="BO1384" s="12">
        <v>47.737116781125145</v>
      </c>
      <c r="BP1384" s="12">
        <v>33.50139595168033</v>
      </c>
      <c r="BQ1384" s="48">
        <v>32.585597058607355</v>
      </c>
      <c r="BR1384" s="49">
        <v>6.6358945751407132</v>
      </c>
      <c r="BS1384" s="13">
        <v>14.557041482567447</v>
      </c>
      <c r="BT1384" s="12">
        <v>221.92009444714452</v>
      </c>
      <c r="BV1384" s="14">
        <f>Таблица1[[#This Row],[Lкан_леб,мм]]</f>
        <v>58108.079905552855</v>
      </c>
      <c r="BW1384" s="50">
        <f>Таблица1[[#This Row],[угол обхв4]]+Таблица1[[#This Row],[Lдуг 3,мм]]</f>
        <v>12634.548375632161</v>
      </c>
      <c r="BX1384" s="54">
        <f>Таблица1[[#This Row],[угол обхв5]]+Таблица1[[#This Row],[Y5, мм]]</f>
        <v>58448.013209754638</v>
      </c>
      <c r="BY1384" s="14">
        <f>Таблица1[[#This Row],[угол обхв6]]+Таблица1[[#This Row],[Lдуг 4,мм]]</f>
        <v>15322.461908338151</v>
      </c>
      <c r="BZ1384" s="14">
        <f>Таблица1[[#This Row],[Т1]]+Таблица1[[#This Row],[X6, мм]]</f>
        <v>58686.574752410052</v>
      </c>
      <c r="CA1384" s="14">
        <f>Таблица1[[#This Row],[Т2]]+Таблица1[[#This Row],[Lдуг 5,мм]]</f>
        <v>20802.994090526299</v>
      </c>
      <c r="CB1384" s="14">
        <f>Таблица1[[#This Row],[Т3]]+Таблица1[[#This Row],[Y6, мм]]</f>
        <v>58918.614943029606</v>
      </c>
      <c r="CC1384" s="14">
        <f>Таблица1[[#This Row],[Т4]]+Таблица1[[#This Row],[Lдуг 6,мм]]</f>
        <v>21931.469610863362</v>
      </c>
      <c r="CD1384" s="14">
        <f>Таблица1[[#This Row],[Т5]]+Таблица1[[#This Row],[Lдуг 1,мм]]</f>
        <v>58965.868772363392</v>
      </c>
      <c r="CE1384" s="14">
        <f>Таблица1[[#This Row],[Т6]]+Таблица1[[#This Row],[Lпрям1, мм]]</f>
        <v>22321.76437126888</v>
      </c>
      <c r="CF1384" s="15">
        <f>Таблица1[[#This Row],[Т7]]+Таблица1[[#This Row],[Lдуг 2,мм]]</f>
        <v>59069.528640077231</v>
      </c>
      <c r="CG1384" s="14">
        <f>Таблица1[[#This Row],[Т8]]+Таблица1[[#This Row],[Lпрям2, мм]]</f>
        <v>25975.797689794599</v>
      </c>
      <c r="CH1384" s="14">
        <f>Таблица1[[#This Row],[Т9]]-Таблица1[[#This Row],[Т9]]</f>
        <v>0</v>
      </c>
      <c r="CI1384" s="50">
        <f>Таблица1[[#This Row],[Т9]]-Таблица1[[#This Row],[Т8]]</f>
        <v>36747.764268808351</v>
      </c>
      <c r="CJ1384" s="54">
        <f>Таблица1[[#This Row],[Т9]]-Таблица1[[#This Row],[Т7]]</f>
        <v>103.65986771383905</v>
      </c>
      <c r="CK1384" s="14">
        <f>Таблица1[[#This Row],[Т9]]-Таблица1[[#This Row],[Т6]]</f>
        <v>37138.059029213866</v>
      </c>
      <c r="CL1384" s="14">
        <f>Таблица1[[#This Row],[Т9]]-Таблица1[[#This Row],[Т5]]</f>
        <v>150.91369704762474</v>
      </c>
      <c r="CM1384" s="14">
        <f>Таблица1[[#This Row],[Т9]]-Таблица1[[#This Row],[Т4]]</f>
        <v>38266.534549550932</v>
      </c>
      <c r="CN1384" s="14">
        <f>Таблица1[[#This Row],[Т9]]-Таблица1[[#This Row],[Т3]]</f>
        <v>382.95388766717952</v>
      </c>
      <c r="CO1384" s="14">
        <f>Таблица1[[#This Row],[Т9]]-Таблица1[[#This Row],[Т2]]</f>
        <v>43747.066731739076</v>
      </c>
      <c r="CP1384" s="14">
        <f>Таблица1[[#This Row],[Т9]]-Таблица1[[#This Row],[Т1]]</f>
        <v>621.5154303225936</v>
      </c>
      <c r="CQ1384" s="14">
        <f>Таблица1[[#This Row],[Т9]]-Таблица1[[#This Row],[угол обхв6]]</f>
        <v>46434.980264445068</v>
      </c>
      <c r="CR1384" s="14">
        <f>Таблица1[[#This Row],[Т9]]-Таблица1[[#This Row],[угол обхв5]]</f>
        <v>961.44873452437605</v>
      </c>
      <c r="CS1384" s="14">
        <f>Таблица1[[#This Row],[Т9]]-Таблица1[[#This Row],[угол обхв4]]</f>
        <v>59069.528640077231</v>
      </c>
      <c r="CT1384" s="14">
        <f>Таблица1[[#This Row],[Lкан_прям, мм]]+Таблица1[[#This Row],[Lкан_дуг, мм]]+Таблица1[[#This Row],[Lкан_леб,мм]]</f>
        <v>85045.326329871838</v>
      </c>
      <c r="CU1384" s="16">
        <f>Таблица1[[#This Row],[Lкан_леб,мм]]</f>
        <v>58108.079905552855</v>
      </c>
      <c r="CV1384" s="14">
        <f>2534431-(Таблица1[[#This Row],[Т23]]+Таблица1[[#This Row],[угол обхв3]])</f>
        <v>2449163.7535756812</v>
      </c>
      <c r="CW1384" s="50">
        <f>SUM(X1384:AC1384,AD1384:AI1384)-Таблица1[[#This Row],[lподв_min, мм]]</f>
        <v>23283.21310690984</v>
      </c>
      <c r="CX1384" s="17">
        <f>CW1823-Таблица1[[#This Row],[Суммарная длина каната]]</f>
        <v>-2425141.6056716382</v>
      </c>
    </row>
    <row r="1385" spans="1:102" x14ac:dyDescent="0.25">
      <c r="A1385" s="21">
        <v>1384</v>
      </c>
      <c r="B1385" s="10">
        <v>34.14367346938775</v>
      </c>
      <c r="C1385" s="10">
        <v>106.98653061224498</v>
      </c>
      <c r="D1385" s="11">
        <v>15569.543959748475</v>
      </c>
      <c r="E1385" s="11">
        <v>11493.246084417562</v>
      </c>
      <c r="F1385" s="11">
        <v>15485.622230060542</v>
      </c>
      <c r="G1385" s="11">
        <v>11605.843345868208</v>
      </c>
      <c r="H1385" s="11">
        <v>15977.543469748476</v>
      </c>
      <c r="I1385" s="11">
        <v>7794.5765088174803</v>
      </c>
      <c r="J1385" s="11">
        <v>3698.6695756000809</v>
      </c>
      <c r="K1385" s="11">
        <v>25975.797689781117</v>
      </c>
      <c r="L1385" s="11">
        <v>961.44873453786624</v>
      </c>
      <c r="M1385" s="11">
        <v>58108.079905552855</v>
      </c>
      <c r="N1385" s="11">
        <v>8907.0006608033491</v>
      </c>
      <c r="O1385" s="11">
        <v>17699.49138193734</v>
      </c>
      <c r="P1385" s="43">
        <v>11472.406784967479</v>
      </c>
      <c r="Q1385" s="11">
        <v>17062.619206325235</v>
      </c>
      <c r="R1385" s="11">
        <v>15223.449476873524</v>
      </c>
      <c r="S1385" s="11">
        <v>13066.882512860777</v>
      </c>
      <c r="T1385" s="11">
        <v>16233.196840493349</v>
      </c>
      <c r="U1385" s="11">
        <v>12107.860478878862</v>
      </c>
      <c r="V1385" s="11">
        <v>15569.543959748475</v>
      </c>
      <c r="W1385" s="11">
        <v>11493.246084417562</v>
      </c>
      <c r="X1385" s="12">
        <v>0</v>
      </c>
      <c r="Y1385" s="12">
        <v>325.33670782531698</v>
      </c>
      <c r="Z1385" s="12">
        <v>234.04494578398894</v>
      </c>
      <c r="AA1385" s="44">
        <v>232.04019061955924</v>
      </c>
      <c r="AB1385" s="45">
        <v>47.253829333787309</v>
      </c>
      <c r="AC1385" s="12">
        <v>122.77306097521377</v>
      </c>
      <c r="AD1385" s="12">
        <v>12634.548375632161</v>
      </c>
      <c r="AE1385" s="12">
        <v>2643.2772745150505</v>
      </c>
      <c r="AF1385" s="12">
        <v>5480.5321821881507</v>
      </c>
      <c r="AG1385" s="44">
        <v>1128.4755203370592</v>
      </c>
      <c r="AH1385" s="45">
        <v>390.29476040551583</v>
      </c>
      <c r="AI1385" s="12">
        <v>3698.6695767031792</v>
      </c>
      <c r="AJ1385" s="12">
        <v>-31.745256855641056</v>
      </c>
      <c r="AK1385" s="12">
        <v>13.942047749926214</v>
      </c>
      <c r="AL1385" s="12">
        <v>46.809174244511354</v>
      </c>
      <c r="AM1385" s="44">
        <v>79.394771303118858</v>
      </c>
      <c r="AN1385" s="45">
        <v>72.75887672797792</v>
      </c>
      <c r="AO1385" s="12">
        <v>89.999999845090812</v>
      </c>
      <c r="AP1385" s="12">
        <v>-2052.0325682789503</v>
      </c>
      <c r="AQ1385" s="12">
        <v>9005.3043272991054</v>
      </c>
      <c r="AR1385" s="12">
        <v>11769.870702108936</v>
      </c>
      <c r="AS1385" s="44">
        <v>15624.480248549215</v>
      </c>
      <c r="AT1385" s="45">
        <v>15843.529963237474</v>
      </c>
      <c r="AU1385" s="12">
        <v>15977.543959748475</v>
      </c>
      <c r="AV1385" s="12">
        <v>11398.867020807782</v>
      </c>
      <c r="AW1385" s="12">
        <v>18095.471670781986</v>
      </c>
      <c r="AX1385" s="12">
        <v>17341.866798971725</v>
      </c>
      <c r="AY1385" s="44">
        <v>13141.97126147999</v>
      </c>
      <c r="AZ1385" s="45">
        <v>11986.931885197902</v>
      </c>
      <c r="BA1385" s="12">
        <v>11493.246085520661</v>
      </c>
      <c r="BB1385" s="12">
        <v>8692.334101898583</v>
      </c>
      <c r="BC1385" s="12">
        <v>11570.710451463234</v>
      </c>
      <c r="BD1385" s="12">
        <v>15520.91339401498</v>
      </c>
      <c r="BE1385" s="44">
        <v>15832.166068817658</v>
      </c>
      <c r="BF1385" s="45">
        <v>15959.21083700435</v>
      </c>
      <c r="BG1385" s="12">
        <v>15977.543969748478</v>
      </c>
      <c r="BH1385" s="12">
        <v>18046.452861770453</v>
      </c>
      <c r="BI1385" s="12">
        <v>17458.599495169881</v>
      </c>
      <c r="BJ1385" s="12">
        <v>13346.130105507269</v>
      </c>
      <c r="BK1385" s="44">
        <v>12032.77173025965</v>
      </c>
      <c r="BL1385" s="45">
        <v>11614.174678098521</v>
      </c>
      <c r="BM1385" s="12">
        <v>7794.5765088174821</v>
      </c>
      <c r="BN1385" s="12">
        <v>0</v>
      </c>
      <c r="BO1385" s="12">
        <v>45.68730460556727</v>
      </c>
      <c r="BP1385" s="12">
        <v>32.867126494585136</v>
      </c>
      <c r="BQ1385" s="48">
        <v>32.585597058607497</v>
      </c>
      <c r="BR1385" s="49">
        <v>6.6358945751409291</v>
      </c>
      <c r="BS1385" s="13">
        <v>17.241123117112892</v>
      </c>
      <c r="BT1385" s="12">
        <v>221.92009444714452</v>
      </c>
      <c r="BV1385" s="14">
        <f>Таблица1[[#This Row],[Lкан_леб,мм]]</f>
        <v>58108.079905552855</v>
      </c>
      <c r="BW1385" s="50">
        <f>Таблица1[[#This Row],[угол обхв4]]+Таблица1[[#This Row],[Lдуг 3,мм]]</f>
        <v>12634.548375632161</v>
      </c>
      <c r="BX1385" s="54">
        <f>Таблица1[[#This Row],[угол обхв5]]+Таблица1[[#This Row],[Y5, мм]]</f>
        <v>58433.416613378169</v>
      </c>
      <c r="BY1385" s="14">
        <f>Таблица1[[#This Row],[угол обхв6]]+Таблица1[[#This Row],[Lдуг 4,мм]]</f>
        <v>15277.825650147211</v>
      </c>
      <c r="BZ1385" s="14">
        <f>Таблица1[[#This Row],[Т1]]+Таблица1[[#This Row],[X6, мм]]</f>
        <v>58667.461559162155</v>
      </c>
      <c r="CA1385" s="14">
        <f>Таблица1[[#This Row],[Т2]]+Таблица1[[#This Row],[Lдуг 5,мм]]</f>
        <v>20758.357832335361</v>
      </c>
      <c r="CB1385" s="14">
        <f>Таблица1[[#This Row],[Т3]]+Таблица1[[#This Row],[Y6, мм]]</f>
        <v>58899.501749781717</v>
      </c>
      <c r="CC1385" s="14">
        <f>Таблица1[[#This Row],[Т4]]+Таблица1[[#This Row],[Lдуг 6,мм]]</f>
        <v>21886.83335267242</v>
      </c>
      <c r="CD1385" s="14">
        <f>Таблица1[[#This Row],[Т5]]+Таблица1[[#This Row],[Lдуг 1,мм]]</f>
        <v>58946.755579115503</v>
      </c>
      <c r="CE1385" s="14">
        <f>Таблица1[[#This Row],[Т6]]+Таблица1[[#This Row],[Lпрям1, мм]]</f>
        <v>22277.128113077935</v>
      </c>
      <c r="CF1385" s="15">
        <f>Таблица1[[#This Row],[Т7]]+Таблица1[[#This Row],[Lдуг 2,мм]]</f>
        <v>59069.528640090713</v>
      </c>
      <c r="CG1385" s="14">
        <f>Таблица1[[#This Row],[Т8]]+Таблица1[[#This Row],[Lпрям2, мм]]</f>
        <v>25975.797689781113</v>
      </c>
      <c r="CH1385" s="14">
        <f>Таблица1[[#This Row],[Т9]]-Таблица1[[#This Row],[Т9]]</f>
        <v>0</v>
      </c>
      <c r="CI1385" s="50">
        <f>Таблица1[[#This Row],[Т9]]-Таблица1[[#This Row],[Т8]]</f>
        <v>36792.400527012782</v>
      </c>
      <c r="CJ1385" s="54">
        <f>Таблица1[[#This Row],[Т9]]-Таблица1[[#This Row],[Т7]]</f>
        <v>122.77306097521068</v>
      </c>
      <c r="CK1385" s="14">
        <f>Таблица1[[#This Row],[Т9]]-Таблица1[[#This Row],[Т6]]</f>
        <v>37182.69528741829</v>
      </c>
      <c r="CL1385" s="14">
        <f>Таблица1[[#This Row],[Т9]]-Таблица1[[#This Row],[Т5]]</f>
        <v>170.02689030899637</v>
      </c>
      <c r="CM1385" s="14">
        <f>Таблица1[[#This Row],[Т9]]-Таблица1[[#This Row],[Т4]]</f>
        <v>38311.170807755349</v>
      </c>
      <c r="CN1385" s="14">
        <f>Таблица1[[#This Row],[Т9]]-Таблица1[[#This Row],[Т3]]</f>
        <v>402.06708092855843</v>
      </c>
      <c r="CO1385" s="14">
        <f>Таблица1[[#This Row],[Т9]]-Таблица1[[#This Row],[Т2]]</f>
        <v>43791.7029899435</v>
      </c>
      <c r="CP1385" s="14">
        <f>Таблица1[[#This Row],[Т9]]-Таблица1[[#This Row],[Т1]]</f>
        <v>636.11202671254432</v>
      </c>
      <c r="CQ1385" s="14">
        <f>Таблица1[[#This Row],[Т9]]-Таблица1[[#This Row],[угол обхв6]]</f>
        <v>46434.980264458551</v>
      </c>
      <c r="CR1385" s="14">
        <f>Таблица1[[#This Row],[Т9]]-Таблица1[[#This Row],[угол обхв5]]</f>
        <v>961.4487345378584</v>
      </c>
      <c r="CS1385" s="14">
        <f>Таблица1[[#This Row],[Т9]]-Таблица1[[#This Row],[угол обхв4]]</f>
        <v>59069.528640090713</v>
      </c>
      <c r="CT1385" s="14">
        <f>Таблица1[[#This Row],[Lкан_прям, мм]]+Таблица1[[#This Row],[Lкан_дуг, мм]]+Таблица1[[#This Row],[Lкан_леб,мм]]</f>
        <v>85045.326329871838</v>
      </c>
      <c r="CU1385" s="16">
        <f>Таблица1[[#This Row],[Lкан_леб,мм]]</f>
        <v>58108.079905552855</v>
      </c>
      <c r="CV1385" s="14">
        <f>2534431-(Таблица1[[#This Row],[Т23]]+Таблица1[[#This Row],[угол обхв3]])</f>
        <v>2449163.7535756812</v>
      </c>
      <c r="CW1385" s="50">
        <f>SUM(X1385:AC1385,AD1385:AI1385)-Таблица1[[#This Row],[lподв_min, мм]]</f>
        <v>23238.576848718898</v>
      </c>
      <c r="CX1385" s="17">
        <f>CW1824-Таблица1[[#This Row],[Суммарная длина каната]]</f>
        <v>-2425182.1681010006</v>
      </c>
    </row>
    <row r="1386" spans="1:102" x14ac:dyDescent="0.25">
      <c r="A1386" s="21">
        <v>1385</v>
      </c>
      <c r="B1386" s="10">
        <v>34.14367346938775</v>
      </c>
      <c r="C1386" s="10">
        <v>109.67061224489804</v>
      </c>
      <c r="D1386" s="11">
        <v>15802.535897707443</v>
      </c>
      <c r="E1386" s="11">
        <v>11793.891313536929</v>
      </c>
      <c r="F1386" s="11">
        <v>15713.43342733682</v>
      </c>
      <c r="G1386" s="11">
        <v>11902.435082468419</v>
      </c>
      <c r="H1386" s="11">
        <v>16210.535407707443</v>
      </c>
      <c r="I1386" s="11">
        <v>8049.5526301125547</v>
      </c>
      <c r="J1386" s="11">
        <v>3744.3386834243756</v>
      </c>
      <c r="K1386" s="11">
        <v>25975.797689767671</v>
      </c>
      <c r="L1386" s="11">
        <v>961.44873455131733</v>
      </c>
      <c r="M1386" s="11">
        <v>58108.079905552855</v>
      </c>
      <c r="N1386" s="11">
        <v>8907.0006608033491</v>
      </c>
      <c r="O1386" s="11">
        <v>17699.49138193734</v>
      </c>
      <c r="P1386" s="43">
        <v>11449.085813496175</v>
      </c>
      <c r="Q1386" s="11">
        <v>17165.28986179984</v>
      </c>
      <c r="R1386" s="11">
        <v>15383.129397614392</v>
      </c>
      <c r="S1386" s="11">
        <v>13349.594108957603</v>
      </c>
      <c r="T1386" s="11">
        <v>16436.678966651969</v>
      </c>
      <c r="U1386" s="11">
        <v>12438.909583130606</v>
      </c>
      <c r="V1386" s="11">
        <v>15802.535897707443</v>
      </c>
      <c r="W1386" s="11">
        <v>11793.891313536929</v>
      </c>
      <c r="X1386" s="12">
        <v>0</v>
      </c>
      <c r="Y1386" s="12">
        <v>310.56488740939858</v>
      </c>
      <c r="Z1386" s="12">
        <v>229.70357295201038</v>
      </c>
      <c r="AA1386" s="44">
        <v>232.04019061955779</v>
      </c>
      <c r="AB1386" s="45">
        <v>47.253829333785497</v>
      </c>
      <c r="AC1386" s="12">
        <v>141.88625423656501</v>
      </c>
      <c r="AD1386" s="12">
        <v>12634.548375632161</v>
      </c>
      <c r="AE1386" s="12">
        <v>2597.6081666907576</v>
      </c>
      <c r="AF1386" s="12">
        <v>5480.5321821881471</v>
      </c>
      <c r="AG1386" s="44">
        <v>1128.4755203370653</v>
      </c>
      <c r="AH1386" s="45">
        <v>390.29476040551634</v>
      </c>
      <c r="AI1386" s="12">
        <v>3744.3386845140194</v>
      </c>
      <c r="AJ1386" s="12">
        <v>-31.745256855641056</v>
      </c>
      <c r="AK1386" s="12">
        <v>11.867628716697515</v>
      </c>
      <c r="AL1386" s="12">
        <v>44.125092611858314</v>
      </c>
      <c r="AM1386" s="44">
        <v>76.710689670465612</v>
      </c>
      <c r="AN1386" s="45">
        <v>70.07479509532493</v>
      </c>
      <c r="AO1386" s="12">
        <v>89.999999846980259</v>
      </c>
      <c r="AP1386" s="12">
        <v>-2052.0325682789503</v>
      </c>
      <c r="AQ1386" s="12">
        <v>8990.9063949363626</v>
      </c>
      <c r="AR1386" s="12">
        <v>11733.146524282489</v>
      </c>
      <c r="AS1386" s="44">
        <v>15780.203882306609</v>
      </c>
      <c r="AT1386" s="45">
        <v>16053.102540190543</v>
      </c>
      <c r="AU1386" s="12">
        <v>16210.535897707445</v>
      </c>
      <c r="AV1386" s="12">
        <v>11398.867020807782</v>
      </c>
      <c r="AW1386" s="12">
        <v>18098.770517104203</v>
      </c>
      <c r="AX1386" s="12">
        <v>17458.161015359856</v>
      </c>
      <c r="AY1386" s="44">
        <v>13443.380321198052</v>
      </c>
      <c r="AZ1386" s="45">
        <v>12299.865974636421</v>
      </c>
      <c r="BA1386" s="12">
        <v>11793.891314626575</v>
      </c>
      <c r="BB1386" s="12">
        <v>8692.334101898583</v>
      </c>
      <c r="BC1386" s="12">
        <v>11532.991547629188</v>
      </c>
      <c r="BD1386" s="12">
        <v>15667.190108400704</v>
      </c>
      <c r="BE1386" s="44">
        <v>16039.604481959752</v>
      </c>
      <c r="BF1386" s="45">
        <v>16186.112324168867</v>
      </c>
      <c r="BG1386" s="12">
        <v>16210.535907707441</v>
      </c>
      <c r="BH1386" s="12">
        <v>18046.452861770453</v>
      </c>
      <c r="BI1386" s="12">
        <v>17564.568996966707</v>
      </c>
      <c r="BJ1386" s="12">
        <v>13642.465262517619</v>
      </c>
      <c r="BK1386" s="44">
        <v>12345.123370890156</v>
      </c>
      <c r="BL1386" s="45">
        <v>11932.934922031114</v>
      </c>
      <c r="BM1386" s="12">
        <v>8049.5526301125556</v>
      </c>
      <c r="BN1386" s="12">
        <v>0</v>
      </c>
      <c r="BO1386" s="12">
        <v>43.61288557233857</v>
      </c>
      <c r="BP1386" s="12">
        <v>32.257463895160804</v>
      </c>
      <c r="BQ1386" s="48">
        <v>32.585597058607291</v>
      </c>
      <c r="BR1386" s="49">
        <v>6.635894575140675</v>
      </c>
      <c r="BS1386" s="13">
        <v>19.925204751655322</v>
      </c>
      <c r="BT1386" s="12">
        <v>221.92009444714452</v>
      </c>
      <c r="BV1386" s="14">
        <f>Таблица1[[#This Row],[Lкан_леб,мм]]</f>
        <v>58108.079905552855</v>
      </c>
      <c r="BW1386" s="50">
        <f>Таблица1[[#This Row],[угол обхв4]]+Таблица1[[#This Row],[Lдуг 3,мм]]</f>
        <v>12634.548375632161</v>
      </c>
      <c r="BX1386" s="54">
        <f>Таблица1[[#This Row],[угол обхв5]]+Таблица1[[#This Row],[Y5, мм]]</f>
        <v>58418.644792962252</v>
      </c>
      <c r="BY1386" s="14">
        <f>Таблица1[[#This Row],[угол обхв6]]+Таблица1[[#This Row],[Lдуг 4,мм]]</f>
        <v>15232.156542322919</v>
      </c>
      <c r="BZ1386" s="14">
        <f>Таблица1[[#This Row],[Т1]]+Таблица1[[#This Row],[X6, мм]]</f>
        <v>58648.348365914266</v>
      </c>
      <c r="CA1386" s="14">
        <f>Таблица1[[#This Row],[Т2]]+Таблица1[[#This Row],[Lдуг 5,мм]]</f>
        <v>20712.688724511067</v>
      </c>
      <c r="CB1386" s="14">
        <f>Таблица1[[#This Row],[Т3]]+Таблица1[[#This Row],[Y6, мм]]</f>
        <v>58880.388556533821</v>
      </c>
      <c r="CC1386" s="14">
        <f>Таблица1[[#This Row],[Т4]]+Таблица1[[#This Row],[Lдуг 6,мм]]</f>
        <v>21841.164244848133</v>
      </c>
      <c r="CD1386" s="14">
        <f>Таблица1[[#This Row],[Т5]]+Таблица1[[#This Row],[Lдуг 1,мм]]</f>
        <v>58927.642385867606</v>
      </c>
      <c r="CE1386" s="14">
        <f>Таблица1[[#This Row],[Т6]]+Таблица1[[#This Row],[Lпрям1, мм]]</f>
        <v>22231.459005253648</v>
      </c>
      <c r="CF1386" s="15">
        <f>Таблица1[[#This Row],[Т7]]+Таблица1[[#This Row],[Lдуг 2,мм]]</f>
        <v>59069.528640104174</v>
      </c>
      <c r="CG1386" s="14">
        <f>Таблица1[[#This Row],[Т8]]+Таблица1[[#This Row],[Lпрям2, мм]]</f>
        <v>25975.797689767667</v>
      </c>
      <c r="CH1386" s="14">
        <f>Таблица1[[#This Row],[Т9]]-Таблица1[[#This Row],[Т9]]</f>
        <v>0</v>
      </c>
      <c r="CI1386" s="50">
        <f>Таблица1[[#This Row],[Т9]]-Таблица1[[#This Row],[Т8]]</f>
        <v>36838.06963485053</v>
      </c>
      <c r="CJ1386" s="54">
        <f>Таблица1[[#This Row],[Т9]]-Таблица1[[#This Row],[Т7]]</f>
        <v>141.88625423656777</v>
      </c>
      <c r="CK1386" s="14">
        <f>Таблица1[[#This Row],[Т9]]-Таблица1[[#This Row],[Т6]]</f>
        <v>37228.364395256038</v>
      </c>
      <c r="CL1386" s="14">
        <f>Таблица1[[#This Row],[Т9]]-Таблица1[[#This Row],[Т5]]</f>
        <v>189.14008357035345</v>
      </c>
      <c r="CM1386" s="14">
        <f>Таблица1[[#This Row],[Т9]]-Таблица1[[#This Row],[Т4]]</f>
        <v>38356.839915593111</v>
      </c>
      <c r="CN1386" s="14">
        <f>Таблица1[[#This Row],[Т9]]-Таблица1[[#This Row],[Т3]]</f>
        <v>421.18027418990823</v>
      </c>
      <c r="CO1386" s="14">
        <f>Таблица1[[#This Row],[Т9]]-Таблица1[[#This Row],[Т2]]</f>
        <v>43837.372097781255</v>
      </c>
      <c r="CP1386" s="14">
        <f>Таблица1[[#This Row],[Т9]]-Таблица1[[#This Row],[Т1]]</f>
        <v>650.88384714192216</v>
      </c>
      <c r="CQ1386" s="14">
        <f>Таблица1[[#This Row],[Т9]]-Таблица1[[#This Row],[угол обхв6]]</f>
        <v>46434.980264472011</v>
      </c>
      <c r="CR1386" s="14">
        <f>Таблица1[[#This Row],[Т9]]-Таблица1[[#This Row],[угол обхв5]]</f>
        <v>961.44873455131892</v>
      </c>
      <c r="CS1386" s="14">
        <f>Таблица1[[#This Row],[Т9]]-Таблица1[[#This Row],[угол обхв4]]</f>
        <v>59069.528640104174</v>
      </c>
      <c r="CT1386" s="14">
        <f>Таблица1[[#This Row],[Lкан_прям, мм]]+Таблица1[[#This Row],[Lкан_дуг, мм]]+Таблица1[[#This Row],[Lкан_леб,мм]]</f>
        <v>85045.326329871838</v>
      </c>
      <c r="CU1386" s="16">
        <f>Таблица1[[#This Row],[Lкан_леб,мм]]</f>
        <v>58108.079905552855</v>
      </c>
      <c r="CV1386" s="14">
        <f>2534431-(Таблица1[[#This Row],[Т23]]+Таблица1[[#This Row],[угол обхв3]])</f>
        <v>2449163.7535756812</v>
      </c>
      <c r="CW1386" s="50">
        <f>SUM(X1386:AC1386,AD1386:AI1386)-Таблица1[[#This Row],[lподв_min, мм]]</f>
        <v>23192.907740894607</v>
      </c>
      <c r="CX1386" s="17">
        <f>CW1825-Таблица1[[#This Row],[Суммарная длина каната]]</f>
        <v>-2425224.3903797581</v>
      </c>
    </row>
    <row r="1387" spans="1:102" x14ac:dyDescent="0.25">
      <c r="A1387" s="21">
        <v>1386</v>
      </c>
      <c r="B1387" s="10">
        <v>34.14367346938775</v>
      </c>
      <c r="C1387" s="10">
        <v>110.29000000000343</v>
      </c>
      <c r="D1387" s="11">
        <v>15854.284281212869</v>
      </c>
      <c r="E1387" s="11">
        <v>11864.79629772571</v>
      </c>
      <c r="F1387" s="11">
        <v>15764.013643323942</v>
      </c>
      <c r="G1387" s="11">
        <v>11972.370513665805</v>
      </c>
      <c r="H1387" s="11">
        <v>16262.283791212869</v>
      </c>
      <c r="I1387" s="11">
        <v>8109.7771422758433</v>
      </c>
      <c r="J1387" s="11">
        <v>3755.019155449867</v>
      </c>
      <c r="K1387" s="11">
        <v>25975.797689764568</v>
      </c>
      <c r="L1387" s="11">
        <v>961.44873455441473</v>
      </c>
      <c r="M1387" s="11">
        <v>58108.079905552855</v>
      </c>
      <c r="N1387" s="11">
        <v>8907.0006608033491</v>
      </c>
      <c r="O1387" s="11">
        <v>17699.49138193734</v>
      </c>
      <c r="P1387" s="43">
        <v>11443.022977069577</v>
      </c>
      <c r="Q1387" s="11">
        <v>17188.81956087624</v>
      </c>
      <c r="R1387" s="11">
        <v>15418.08491461897</v>
      </c>
      <c r="S1387" s="11">
        <v>13415.87434624006</v>
      </c>
      <c r="T1387" s="11">
        <v>16481.417555239139</v>
      </c>
      <c r="U1387" s="11">
        <v>12516.632056647459</v>
      </c>
      <c r="V1387" s="11">
        <v>15854.284281212869</v>
      </c>
      <c r="W1387" s="11">
        <v>11864.79629772571</v>
      </c>
      <c r="X1387" s="12">
        <v>0</v>
      </c>
      <c r="Y1387" s="12">
        <v>307.12980255600394</v>
      </c>
      <c r="Z1387" s="12">
        <v>228.72803269076965</v>
      </c>
      <c r="AA1387" s="44">
        <v>232.04019061955819</v>
      </c>
      <c r="AB1387" s="45">
        <v>47.253829333784594</v>
      </c>
      <c r="AC1387" s="12">
        <v>146.29687935429823</v>
      </c>
      <c r="AD1387" s="12">
        <v>12634.548375632161</v>
      </c>
      <c r="AE1387" s="12">
        <v>2586.9276946652712</v>
      </c>
      <c r="AF1387" s="12">
        <v>5480.5321821881498</v>
      </c>
      <c r="AG1387" s="44">
        <v>1128.4755203370623</v>
      </c>
      <c r="AH1387" s="45">
        <v>390.29476040551822</v>
      </c>
      <c r="AI1387" s="12">
        <v>3755.0191565364112</v>
      </c>
      <c r="AJ1387" s="12">
        <v>-31.745256855641056</v>
      </c>
      <c r="AK1387" s="12">
        <v>11.385236892264118</v>
      </c>
      <c r="AL1387" s="12">
        <v>43.505704856752907</v>
      </c>
      <c r="AM1387" s="44">
        <v>76.091301915360262</v>
      </c>
      <c r="AN1387" s="45">
        <v>69.455407340219708</v>
      </c>
      <c r="AO1387" s="12">
        <v>89.999999847415481</v>
      </c>
      <c r="AP1387" s="12">
        <v>-2052.0325682789503</v>
      </c>
      <c r="AQ1387" s="12">
        <v>8987.5417997855457</v>
      </c>
      <c r="AR1387" s="12">
        <v>11723.901110141127</v>
      </c>
      <c r="AS1387" s="44">
        <v>15814.122355158217</v>
      </c>
      <c r="AT1387" s="45">
        <v>16099.366623242406</v>
      </c>
      <c r="AU1387" s="12">
        <v>16262.284281212871</v>
      </c>
      <c r="AV1387" s="12">
        <v>11398.867020807782</v>
      </c>
      <c r="AW1387" s="12">
        <v>18099.46278707957</v>
      </c>
      <c r="AX1387" s="12">
        <v>17484.744339092325</v>
      </c>
      <c r="AY1387" s="44">
        <v>13513.947511229891</v>
      </c>
      <c r="AZ1387" s="45">
        <v>12373.450055821842</v>
      </c>
      <c r="BA1387" s="12">
        <v>11864.796298812256</v>
      </c>
      <c r="BB1387" s="12">
        <v>8692.334101898583</v>
      </c>
      <c r="BC1387" s="12">
        <v>11523.564116051773</v>
      </c>
      <c r="BD1387" s="12">
        <v>15698.963047690522</v>
      </c>
      <c r="BE1387" s="44">
        <v>16085.380114699894</v>
      </c>
      <c r="BF1387" s="45">
        <v>16236.335213209602</v>
      </c>
      <c r="BG1387" s="12">
        <v>16262.284291212867</v>
      </c>
      <c r="BH1387" s="12">
        <v>18046.452861770453</v>
      </c>
      <c r="BI1387" s="12">
        <v>17588.79096601847</v>
      </c>
      <c r="BJ1387" s="12">
        <v>13711.799124456145</v>
      </c>
      <c r="BK1387" s="44">
        <v>12418.558891657627</v>
      </c>
      <c r="BL1387" s="45">
        <v>12007.978298551327</v>
      </c>
      <c r="BM1387" s="12">
        <v>8109.7771422758451</v>
      </c>
      <c r="BN1387" s="12">
        <v>0</v>
      </c>
      <c r="BO1387" s="12">
        <v>43.13049374790517</v>
      </c>
      <c r="BP1387" s="12">
        <v>32.120467964488789</v>
      </c>
      <c r="BQ1387" s="48">
        <v>32.585597058607355</v>
      </c>
      <c r="BR1387" s="49">
        <v>6.635894575140548</v>
      </c>
      <c r="BS1387" s="13">
        <v>20.544592507195773</v>
      </c>
      <c r="BT1387" s="12">
        <v>221.92009444714452</v>
      </c>
      <c r="BV1387" s="14">
        <f>Таблица1[[#This Row],[Lкан_леб,мм]]</f>
        <v>58108.079905552855</v>
      </c>
      <c r="BW1387" s="50">
        <f>Таблица1[[#This Row],[угол обхв4]]+Таблица1[[#This Row],[Lдуг 3,мм]]</f>
        <v>12634.548375632161</v>
      </c>
      <c r="BX1387" s="54">
        <f>Таблица1[[#This Row],[угол обхв5]]+Таблица1[[#This Row],[Y5, мм]]</f>
        <v>58415.209708108858</v>
      </c>
      <c r="BY1387" s="14">
        <f>Таблица1[[#This Row],[угол обхв6]]+Таблица1[[#This Row],[Lдуг 4,мм]]</f>
        <v>15221.476070297433</v>
      </c>
      <c r="BZ1387" s="14">
        <f>Таблица1[[#This Row],[Т1]]+Таблица1[[#This Row],[X6, мм]]</f>
        <v>58643.937740799629</v>
      </c>
      <c r="CA1387" s="14">
        <f>Таблица1[[#This Row],[Т2]]+Таблица1[[#This Row],[Lдуг 5,мм]]</f>
        <v>20702.008252485582</v>
      </c>
      <c r="CB1387" s="14">
        <f>Таблица1[[#This Row],[Т3]]+Таблица1[[#This Row],[Y6, мм]]</f>
        <v>58875.977931419184</v>
      </c>
      <c r="CC1387" s="14">
        <f>Таблица1[[#This Row],[Т4]]+Таблица1[[#This Row],[Lдуг 6,мм]]</f>
        <v>21830.483772822645</v>
      </c>
      <c r="CD1387" s="14">
        <f>Таблица1[[#This Row],[Т5]]+Таблица1[[#This Row],[Lдуг 1,мм]]</f>
        <v>58923.231760752969</v>
      </c>
      <c r="CE1387" s="14">
        <f>Таблица1[[#This Row],[Т6]]+Таблица1[[#This Row],[Lпрям1, мм]]</f>
        <v>22220.778533228164</v>
      </c>
      <c r="CF1387" s="15">
        <f>Таблица1[[#This Row],[Т7]]+Таблица1[[#This Row],[Lдуг 2,мм]]</f>
        <v>59069.528640107266</v>
      </c>
      <c r="CG1387" s="14">
        <f>Таблица1[[#This Row],[Т8]]+Таблица1[[#This Row],[Lпрям2, мм]]</f>
        <v>25975.797689764575</v>
      </c>
      <c r="CH1387" s="14">
        <f>Таблица1[[#This Row],[Т9]]-Таблица1[[#This Row],[Т9]]</f>
        <v>0</v>
      </c>
      <c r="CI1387" s="50">
        <f>Таблица1[[#This Row],[Т9]]-Таблица1[[#This Row],[Т8]]</f>
        <v>36848.750106879103</v>
      </c>
      <c r="CJ1387" s="54">
        <f>Таблица1[[#This Row],[Т9]]-Таблица1[[#This Row],[Т7]]</f>
        <v>146.29687935429683</v>
      </c>
      <c r="CK1387" s="14">
        <f>Таблица1[[#This Row],[Т9]]-Таблица1[[#This Row],[Т6]]</f>
        <v>37239.044867284625</v>
      </c>
      <c r="CL1387" s="14">
        <f>Таблица1[[#This Row],[Т9]]-Таблица1[[#This Row],[Т5]]</f>
        <v>193.55070868808252</v>
      </c>
      <c r="CM1387" s="14">
        <f>Таблица1[[#This Row],[Т9]]-Таблица1[[#This Row],[Т4]]</f>
        <v>38367.520387621684</v>
      </c>
      <c r="CN1387" s="14">
        <f>Таблица1[[#This Row],[Т9]]-Таблица1[[#This Row],[Т3]]</f>
        <v>425.5908993076373</v>
      </c>
      <c r="CO1387" s="14">
        <f>Таблица1[[#This Row],[Т9]]-Таблица1[[#This Row],[Т2]]</f>
        <v>43848.052569809835</v>
      </c>
      <c r="CP1387" s="14">
        <f>Таблица1[[#This Row],[Т9]]-Таблица1[[#This Row],[Т1]]</f>
        <v>654.31893199840852</v>
      </c>
      <c r="CQ1387" s="14">
        <f>Таблица1[[#This Row],[Т9]]-Таблица1[[#This Row],[угол обхв6]]</f>
        <v>46434.980264475103</v>
      </c>
      <c r="CR1387" s="14">
        <f>Таблица1[[#This Row],[Т9]]-Таблица1[[#This Row],[угол обхв5]]</f>
        <v>961.4487345544112</v>
      </c>
      <c r="CS1387" s="14">
        <f>Таблица1[[#This Row],[Т9]]-Таблица1[[#This Row],[угол обхв4]]</f>
        <v>59069.528640107266</v>
      </c>
      <c r="CT1387" s="14">
        <f>Таблица1[[#This Row],[Lкан_прям, мм]]+Таблица1[[#This Row],[Lкан_дуг, мм]]+Таблица1[[#This Row],[Lкан_леб,мм]]</f>
        <v>85045.326329871838</v>
      </c>
      <c r="CU1387" s="16">
        <f>Таблица1[[#This Row],[Lкан_леб,мм]]</f>
        <v>58108.079905552855</v>
      </c>
      <c r="CV1387" s="14">
        <f>2534431-(Таблица1[[#This Row],[Т23]]+Таблица1[[#This Row],[угол обхв3]])</f>
        <v>2449163.7535756812</v>
      </c>
      <c r="CW1387" s="50">
        <f>SUM(X1387:AC1387,AD1387:AI1387)-Таблица1[[#This Row],[lподв_min, мм]]</f>
        <v>23182.227268869123</v>
      </c>
      <c r="CX1387" s="17">
        <f>CW1826-Таблица1[[#This Row],[Суммарная длина каната]]</f>
        <v>-2425268.269612005</v>
      </c>
    </row>
    <row r="1388" spans="1:102" x14ac:dyDescent="0.25">
      <c r="A1388" s="21">
        <v>1387</v>
      </c>
      <c r="B1388" s="10">
        <v>34.14367346938775</v>
      </c>
      <c r="C1388" s="10">
        <v>112.3546938775511</v>
      </c>
      <c r="D1388" s="11">
        <v>16021.193331571236</v>
      </c>
      <c r="E1388" s="11">
        <v>12105.117474972969</v>
      </c>
      <c r="F1388" s="11">
        <v>15927.105624899712</v>
      </c>
      <c r="G1388" s="11">
        <v>12209.369589835418</v>
      </c>
      <c r="H1388" s="11">
        <v>16429.192841571235</v>
      </c>
      <c r="I1388" s="11">
        <v>8314.1242965586171</v>
      </c>
      <c r="J1388" s="11">
        <v>3790.9931784143519</v>
      </c>
      <c r="K1388" s="11">
        <v>25975.79768975425</v>
      </c>
      <c r="L1388" s="11">
        <v>961.44873456472817</v>
      </c>
      <c r="M1388" s="11">
        <v>58108.079905552855</v>
      </c>
      <c r="N1388" s="11">
        <v>8907.0006608033491</v>
      </c>
      <c r="O1388" s="11">
        <v>17699.49138193734</v>
      </c>
      <c r="P1388" s="43">
        <v>11420.98247002897</v>
      </c>
      <c r="Q1388" s="11">
        <v>17266.75578362542</v>
      </c>
      <c r="R1388" s="11">
        <v>15529.395055956831</v>
      </c>
      <c r="S1388" s="11">
        <v>13639.473188653046</v>
      </c>
      <c r="T1388" s="11">
        <v>16624.435182302743</v>
      </c>
      <c r="U1388" s="11">
        <v>12779.124351440878</v>
      </c>
      <c r="V1388" s="11">
        <v>16021.193331571236</v>
      </c>
      <c r="W1388" s="11">
        <v>12105.117474972969</v>
      </c>
      <c r="X1388" s="12">
        <v>0</v>
      </c>
      <c r="Y1388" s="12">
        <v>295.60430781627446</v>
      </c>
      <c r="Z1388" s="12">
        <v>225.55095929723717</v>
      </c>
      <c r="AA1388" s="44">
        <v>232.04019061955839</v>
      </c>
      <c r="AB1388" s="45">
        <v>47.253829333786129</v>
      </c>
      <c r="AC1388" s="12">
        <v>160.99944749787224</v>
      </c>
      <c r="AD1388" s="12">
        <v>12634.548375632161</v>
      </c>
      <c r="AE1388" s="12">
        <v>2550.9536717007818</v>
      </c>
      <c r="AF1388" s="12">
        <v>5480.5321821881471</v>
      </c>
      <c r="AG1388" s="44">
        <v>1128.4755203370623</v>
      </c>
      <c r="AH1388" s="45">
        <v>390.2947604055172</v>
      </c>
      <c r="AI1388" s="12">
        <v>3790.9931794905842</v>
      </c>
      <c r="AJ1388" s="12">
        <v>-31.745256855641056</v>
      </c>
      <c r="AK1388" s="12">
        <v>9.7667020751397722</v>
      </c>
      <c r="AL1388" s="12">
        <v>41.441010979205231</v>
      </c>
      <c r="AM1388" s="44">
        <v>74.026608037812608</v>
      </c>
      <c r="AN1388" s="45">
        <v>67.39071346267184</v>
      </c>
      <c r="AO1388" s="12">
        <v>89.999999848863411</v>
      </c>
      <c r="AP1388" s="12">
        <v>-2052.0325682789503</v>
      </c>
      <c r="AQ1388" s="12">
        <v>8976.2124720839311</v>
      </c>
      <c r="AR1388" s="12">
        <v>11691.01670202537</v>
      </c>
      <c r="AS1388" s="44">
        <v>15921.642011809652</v>
      </c>
      <c r="AT1388" s="45">
        <v>16247.790831697472</v>
      </c>
      <c r="AU1388" s="12">
        <v>16429.193331571238</v>
      </c>
      <c r="AV1388" s="12">
        <v>11398.867020807782</v>
      </c>
      <c r="AW1388" s="12">
        <v>18101.578095444835</v>
      </c>
      <c r="AX1388" s="12">
        <v>17572.607894211753</v>
      </c>
      <c r="AY1388" s="44">
        <v>13751.751083290394</v>
      </c>
      <c r="AZ1388" s="45">
        <v>12622.270810973561</v>
      </c>
      <c r="BA1388" s="12">
        <v>12105.117476049203</v>
      </c>
      <c r="BB1388" s="12">
        <v>8692.334101898583</v>
      </c>
      <c r="BC1388" s="12">
        <v>11490.194281309552</v>
      </c>
      <c r="BD1388" s="12">
        <v>15799.429287953231</v>
      </c>
      <c r="BE1388" s="44">
        <v>16232.188226449924</v>
      </c>
      <c r="BF1388" s="45">
        <v>16397.837682176509</v>
      </c>
      <c r="BG1388" s="12">
        <v>16429.193341571234</v>
      </c>
      <c r="BH1388" s="12">
        <v>18046.452861770453</v>
      </c>
      <c r="BI1388" s="12">
        <v>17668.842497132919</v>
      </c>
      <c r="BJ1388" s="12">
        <v>13945.325299239379</v>
      </c>
      <c r="BK1388" s="44">
        <v>12666.846456803529</v>
      </c>
      <c r="BL1388" s="45">
        <v>12261.971015440284</v>
      </c>
      <c r="BM1388" s="12">
        <v>8314.1242965586189</v>
      </c>
      <c r="BN1388" s="12">
        <v>0</v>
      </c>
      <c r="BO1388" s="12">
        <v>41.511958930780828</v>
      </c>
      <c r="BP1388" s="12">
        <v>31.674308904065455</v>
      </c>
      <c r="BQ1388" s="48">
        <v>32.585597058607377</v>
      </c>
      <c r="BR1388" s="49">
        <v>6.6358945751407639</v>
      </c>
      <c r="BS1388" s="13">
        <v>22.60928638619157</v>
      </c>
      <c r="BT1388" s="12">
        <v>221.92009444714452</v>
      </c>
      <c r="BV1388" s="14">
        <f>Таблица1[[#This Row],[Lкан_леб,мм]]</f>
        <v>58108.079905552855</v>
      </c>
      <c r="BW1388" s="50">
        <f>Таблица1[[#This Row],[угол обхв4]]+Таблица1[[#This Row],[Lдуг 3,мм]]</f>
        <v>12634.548375632161</v>
      </c>
      <c r="BX1388" s="54">
        <f>Таблица1[[#This Row],[угол обхв5]]+Таблица1[[#This Row],[Y5, мм]]</f>
        <v>58403.684213369132</v>
      </c>
      <c r="BY1388" s="14">
        <f>Таблица1[[#This Row],[угол обхв6]]+Таблица1[[#This Row],[Lдуг 4,мм]]</f>
        <v>15185.502047332942</v>
      </c>
      <c r="BZ1388" s="14">
        <f>Таблица1[[#This Row],[Т1]]+Таблица1[[#This Row],[X6, мм]]</f>
        <v>58629.235172666369</v>
      </c>
      <c r="CA1388" s="14">
        <f>Таблица1[[#This Row],[Т2]]+Таблица1[[#This Row],[Lдуг 5,мм]]</f>
        <v>20666.03422952109</v>
      </c>
      <c r="CB1388" s="14">
        <f>Таблица1[[#This Row],[Т3]]+Таблица1[[#This Row],[Y6, мм]]</f>
        <v>58861.275363285924</v>
      </c>
      <c r="CC1388" s="14">
        <f>Таблица1[[#This Row],[Т4]]+Таблица1[[#This Row],[Lдуг 6,мм]]</f>
        <v>21794.509749858153</v>
      </c>
      <c r="CD1388" s="14">
        <f>Таблица1[[#This Row],[Т5]]+Таблица1[[#This Row],[Lдуг 1,мм]]</f>
        <v>58908.52919261971</v>
      </c>
      <c r="CE1388" s="14">
        <f>Таблица1[[#This Row],[Т6]]+Таблица1[[#This Row],[Lпрям1, мм]]</f>
        <v>22184.804510263672</v>
      </c>
      <c r="CF1388" s="15">
        <f>Таблица1[[#This Row],[Т7]]+Таблица1[[#This Row],[Lдуг 2,мм]]</f>
        <v>59069.528640117584</v>
      </c>
      <c r="CG1388" s="14">
        <f>Таблица1[[#This Row],[Т8]]+Таблица1[[#This Row],[Lпрям2, мм]]</f>
        <v>25975.797689754254</v>
      </c>
      <c r="CH1388" s="14">
        <f>Таблица1[[#This Row],[Т9]]-Таблица1[[#This Row],[Т9]]</f>
        <v>0</v>
      </c>
      <c r="CI1388" s="50">
        <f>Таблица1[[#This Row],[Т9]]-Таблица1[[#This Row],[Т8]]</f>
        <v>36884.724129853916</v>
      </c>
      <c r="CJ1388" s="54">
        <f>Таблица1[[#This Row],[Т9]]-Таблица1[[#This Row],[Т7]]</f>
        <v>160.99944749787392</v>
      </c>
      <c r="CK1388" s="14">
        <f>Таблица1[[#This Row],[Т9]]-Таблица1[[#This Row],[Т6]]</f>
        <v>37275.018890259431</v>
      </c>
      <c r="CL1388" s="14">
        <f>Таблица1[[#This Row],[Т9]]-Таблица1[[#This Row],[Т5]]</f>
        <v>208.2532768316596</v>
      </c>
      <c r="CM1388" s="14">
        <f>Таблица1[[#This Row],[Т9]]-Таблица1[[#This Row],[Т4]]</f>
        <v>38403.494410596497</v>
      </c>
      <c r="CN1388" s="14">
        <f>Таблица1[[#This Row],[Т9]]-Таблица1[[#This Row],[Т3]]</f>
        <v>440.29346745121438</v>
      </c>
      <c r="CO1388" s="14">
        <f>Таблица1[[#This Row],[Т9]]-Таблица1[[#This Row],[Т2]]</f>
        <v>43884.026592784641</v>
      </c>
      <c r="CP1388" s="14">
        <f>Таблица1[[#This Row],[Т9]]-Таблица1[[#This Row],[Т1]]</f>
        <v>665.84442674845195</v>
      </c>
      <c r="CQ1388" s="14">
        <f>Таблица1[[#This Row],[Т9]]-Таблица1[[#This Row],[угол обхв6]]</f>
        <v>46434.980264485421</v>
      </c>
      <c r="CR1388" s="14">
        <f>Таблица1[[#This Row],[Т9]]-Таблица1[[#This Row],[угол обхв5]]</f>
        <v>961.44873456472851</v>
      </c>
      <c r="CS1388" s="14">
        <f>Таблица1[[#This Row],[Т9]]-Таблица1[[#This Row],[угол обхв4]]</f>
        <v>59069.528640117584</v>
      </c>
      <c r="CT1388" s="14">
        <f>Таблица1[[#This Row],[Lкан_прям, мм]]+Таблица1[[#This Row],[Lкан_дуг, мм]]+Таблица1[[#This Row],[Lкан_леб,мм]]</f>
        <v>85045.326329871838</v>
      </c>
      <c r="CU1388" s="16">
        <f>Таблица1[[#This Row],[Lкан_леб,мм]]</f>
        <v>58108.079905552855</v>
      </c>
      <c r="CV1388" s="14">
        <f>2534431-(Таблица1[[#This Row],[Т23]]+Таблица1[[#This Row],[угол обхв3]])</f>
        <v>2449163.7535756812</v>
      </c>
      <c r="CW1388" s="50">
        <f>SUM(X1388:AC1388,AD1388:AI1388)-Таблица1[[#This Row],[lподв_min, мм]]</f>
        <v>23146.253245904631</v>
      </c>
      <c r="CX1388" s="17">
        <f>CW1827-Таблица1[[#This Row],[Суммарная длина каната]]</f>
        <v>-2425313.80169531</v>
      </c>
    </row>
    <row r="1389" spans="1:102" x14ac:dyDescent="0.25">
      <c r="A1389" s="21">
        <v>1388</v>
      </c>
      <c r="B1389" s="10">
        <v>34.14367346938775</v>
      </c>
      <c r="C1389" s="10">
        <v>114.46082839365614</v>
      </c>
      <c r="D1389" s="11">
        <v>16182.418663574414</v>
      </c>
      <c r="E1389" s="11">
        <v>12356.29485592799</v>
      </c>
      <c r="F1389" s="11">
        <v>16084.563177845614</v>
      </c>
      <c r="G1389" s="11">
        <v>12457.018755340097</v>
      </c>
      <c r="H1389" s="11">
        <v>16590.418173574413</v>
      </c>
      <c r="I1389" s="11">
        <v>8528.0355590719337</v>
      </c>
      <c r="J1389" s="11">
        <v>3828.2592968560552</v>
      </c>
      <c r="K1389" s="11">
        <v>25975.797689743777</v>
      </c>
      <c r="L1389" s="11">
        <v>961.44873457520782</v>
      </c>
      <c r="M1389" s="11">
        <v>58108.079905552855</v>
      </c>
      <c r="N1389" s="11">
        <v>8907.0006608033491</v>
      </c>
      <c r="O1389" s="11">
        <v>17699.49138193734</v>
      </c>
      <c r="P1389" s="43">
        <v>11395.621564737672</v>
      </c>
      <c r="Q1389" s="11">
        <v>17345.385307560246</v>
      </c>
      <c r="R1389" s="11">
        <v>15634.563962248372</v>
      </c>
      <c r="S1389" s="11">
        <v>13871.540125260633</v>
      </c>
      <c r="T1389" s="11">
        <v>16760.482775867695</v>
      </c>
      <c r="U1389" s="11">
        <v>13052.015979711492</v>
      </c>
      <c r="V1389" s="11">
        <v>16182.418663574414</v>
      </c>
      <c r="W1389" s="11">
        <v>12356.29485592799</v>
      </c>
      <c r="X1389" s="12">
        <v>0</v>
      </c>
      <c r="Y1389" s="12">
        <v>283.72342263193013</v>
      </c>
      <c r="Z1389" s="12">
        <v>222.43417990884183</v>
      </c>
      <c r="AA1389" s="44">
        <v>232.04019061955952</v>
      </c>
      <c r="AB1389" s="45">
        <v>47.253829333787579</v>
      </c>
      <c r="AC1389" s="12">
        <v>175.99711208108874</v>
      </c>
      <c r="AD1389" s="12">
        <v>12634.548375632161</v>
      </c>
      <c r="AE1389" s="12">
        <v>2513.6875532590834</v>
      </c>
      <c r="AF1389" s="12">
        <v>5480.532182188148</v>
      </c>
      <c r="AG1389" s="44">
        <v>1128.4755203370596</v>
      </c>
      <c r="AH1389" s="45">
        <v>390.29476040551509</v>
      </c>
      <c r="AI1389" s="12">
        <v>3828.2592979218125</v>
      </c>
      <c r="AJ1389" s="12">
        <v>-31.745256855641056</v>
      </c>
      <c r="AK1389" s="12">
        <v>8.0982594821435967</v>
      </c>
      <c r="AL1389" s="12">
        <v>39.334876463100187</v>
      </c>
      <c r="AM1389" s="44">
        <v>71.92047352170772</v>
      </c>
      <c r="AN1389" s="45">
        <v>65.284578946566754</v>
      </c>
      <c r="AO1389" s="12">
        <v>89.999999850334646</v>
      </c>
      <c r="AP1389" s="12">
        <v>-2052.0325682789503</v>
      </c>
      <c r="AQ1389" s="12">
        <v>8964.476092926383</v>
      </c>
      <c r="AR1389" s="12">
        <v>11654.233098665816</v>
      </c>
      <c r="AS1389" s="44">
        <v>16022.419649754318</v>
      </c>
      <c r="AT1389" s="45">
        <v>16389.857339868347</v>
      </c>
      <c r="AU1389" s="12">
        <v>16590.418663574415</v>
      </c>
      <c r="AV1389" s="12">
        <v>11398.867020807782</v>
      </c>
      <c r="AW1389" s="12">
        <v>18103.42278044737</v>
      </c>
      <c r="AX1389" s="12">
        <v>17660.95475240453</v>
      </c>
      <c r="AY1389" s="44">
        <v>13998.157524022776</v>
      </c>
      <c r="AZ1389" s="45">
        <v>12881.426454270177</v>
      </c>
      <c r="BA1389" s="12">
        <v>12356.294856993749</v>
      </c>
      <c r="BB1389" s="12">
        <v>8692.334101898583</v>
      </c>
      <c r="BC1389" s="12">
        <v>11453.096996860704</v>
      </c>
      <c r="BD1389" s="12">
        <v>15893.175496176518</v>
      </c>
      <c r="BE1389" s="44">
        <v>16372.627088361753</v>
      </c>
      <c r="BF1389" s="45">
        <v>16553.044099573759</v>
      </c>
      <c r="BG1389" s="12">
        <v>16590.418673574412</v>
      </c>
      <c r="BH1389" s="12">
        <v>18046.452861770453</v>
      </c>
      <c r="BI1389" s="12">
        <v>17749.316706070276</v>
      </c>
      <c r="BJ1389" s="12">
        <v>14187.10957010492</v>
      </c>
      <c r="BK1389" s="44">
        <v>12925.398580949348</v>
      </c>
      <c r="BL1389" s="45">
        <v>12526.884381369304</v>
      </c>
      <c r="BM1389" s="12">
        <v>8528.0355590719355</v>
      </c>
      <c r="BN1389" s="12">
        <v>0</v>
      </c>
      <c r="BO1389" s="12">
        <v>39.843516337784649</v>
      </c>
      <c r="BP1389" s="12">
        <v>31.23661698095659</v>
      </c>
      <c r="BQ1389" s="48">
        <v>32.585597058607533</v>
      </c>
      <c r="BR1389" s="49">
        <v>6.6358945751409673</v>
      </c>
      <c r="BS1389" s="13">
        <v>24.715420903767889</v>
      </c>
      <c r="BT1389" s="12">
        <v>221.92009444714452</v>
      </c>
      <c r="BV1389" s="14">
        <f>Таблица1[[#This Row],[Lкан_леб,мм]]</f>
        <v>58108.079905552855</v>
      </c>
      <c r="BW1389" s="50">
        <f>Таблица1[[#This Row],[угол обхв4]]+Таблица1[[#This Row],[Lдуг 3,мм]]</f>
        <v>12634.548375632161</v>
      </c>
      <c r="BX1389" s="54">
        <f>Таблица1[[#This Row],[угол обхв5]]+Таблица1[[#This Row],[Y5, мм]]</f>
        <v>58391.803328184782</v>
      </c>
      <c r="BY1389" s="14">
        <f>Таблица1[[#This Row],[угол обхв6]]+Таблица1[[#This Row],[Lдуг 4,мм]]</f>
        <v>15148.235928891245</v>
      </c>
      <c r="BZ1389" s="14">
        <f>Таблица1[[#This Row],[Т1]]+Таблица1[[#This Row],[X6, мм]]</f>
        <v>58614.237508093625</v>
      </c>
      <c r="CA1389" s="14">
        <f>Таблица1[[#This Row],[Т2]]+Таблица1[[#This Row],[Lдуг 5,мм]]</f>
        <v>20628.768111079393</v>
      </c>
      <c r="CB1389" s="14">
        <f>Таблица1[[#This Row],[Т3]]+Таблица1[[#This Row],[Y6, мм]]</f>
        <v>58846.277698713187</v>
      </c>
      <c r="CC1389" s="14">
        <f>Таблица1[[#This Row],[Т4]]+Таблица1[[#This Row],[Lдуг 6,мм]]</f>
        <v>21757.243631416452</v>
      </c>
      <c r="CD1389" s="14">
        <f>Таблица1[[#This Row],[Т5]]+Таблица1[[#This Row],[Lдуг 1,мм]]</f>
        <v>58893.531528046973</v>
      </c>
      <c r="CE1389" s="14">
        <f>Таблица1[[#This Row],[Т6]]+Таблица1[[#This Row],[Lпрям1, мм]]</f>
        <v>22147.538391821967</v>
      </c>
      <c r="CF1389" s="15">
        <f>Таблица1[[#This Row],[Т7]]+Таблица1[[#This Row],[Lдуг 2,мм]]</f>
        <v>59069.528640128061</v>
      </c>
      <c r="CG1389" s="14">
        <f>Таблица1[[#This Row],[Т8]]+Таблица1[[#This Row],[Lпрям2, мм]]</f>
        <v>25975.79768974378</v>
      </c>
      <c r="CH1389" s="14">
        <f>Таблица1[[#This Row],[Т9]]-Таблица1[[#This Row],[Т9]]</f>
        <v>0</v>
      </c>
      <c r="CI1389" s="50">
        <f>Таблица1[[#This Row],[Т9]]-Таблица1[[#This Row],[Т8]]</f>
        <v>36921.990248306094</v>
      </c>
      <c r="CJ1389" s="54">
        <f>Таблица1[[#This Row],[Т9]]-Таблица1[[#This Row],[Т7]]</f>
        <v>175.99711208108783</v>
      </c>
      <c r="CK1389" s="14">
        <f>Таблица1[[#This Row],[Т9]]-Таблица1[[#This Row],[Т6]]</f>
        <v>37312.285008711609</v>
      </c>
      <c r="CL1389" s="14">
        <f>Таблица1[[#This Row],[Т9]]-Таблица1[[#This Row],[Т5]]</f>
        <v>223.25094141487352</v>
      </c>
      <c r="CM1389" s="14">
        <f>Таблица1[[#This Row],[Т9]]-Таблица1[[#This Row],[Т4]]</f>
        <v>38440.760529048668</v>
      </c>
      <c r="CN1389" s="14">
        <f>Таблица1[[#This Row],[Т9]]-Таблица1[[#This Row],[Т3]]</f>
        <v>455.29113203443558</v>
      </c>
      <c r="CO1389" s="14">
        <f>Таблица1[[#This Row],[Т9]]-Таблица1[[#This Row],[Т2]]</f>
        <v>43921.29271123682</v>
      </c>
      <c r="CP1389" s="14">
        <f>Таблица1[[#This Row],[Т9]]-Таблица1[[#This Row],[Т1]]</f>
        <v>677.72531194327894</v>
      </c>
      <c r="CQ1389" s="14">
        <f>Таблица1[[#This Row],[Т9]]-Таблица1[[#This Row],[угол обхв6]]</f>
        <v>46434.980264495898</v>
      </c>
      <c r="CR1389" s="14">
        <f>Таблица1[[#This Row],[Т9]]-Таблица1[[#This Row],[угол обхв5]]</f>
        <v>961.44873457520589</v>
      </c>
      <c r="CS1389" s="14">
        <f>Таблица1[[#This Row],[Т9]]-Таблица1[[#This Row],[угол обхв4]]</f>
        <v>59069.528640128061</v>
      </c>
      <c r="CT1389" s="14">
        <f>Таблица1[[#This Row],[Lкан_прям, мм]]+Таблица1[[#This Row],[Lкан_дуг, мм]]+Таблица1[[#This Row],[Lкан_леб,мм]]</f>
        <v>85045.326329871838</v>
      </c>
      <c r="CU1389" s="16">
        <f>Таблица1[[#This Row],[Lкан_леб,мм]]</f>
        <v>58108.079905552855</v>
      </c>
      <c r="CV1389" s="14">
        <f>2534431-(Таблица1[[#This Row],[Т23]]+Таблица1[[#This Row],[угол обхв3]])</f>
        <v>2449163.7535756812</v>
      </c>
      <c r="CW1389" s="50">
        <f>SUM(X1389:AC1389,AD1389:AI1389)-Таблица1[[#This Row],[lподв_min, мм]]</f>
        <v>23108.987127462929</v>
      </c>
      <c r="CX1389" s="17">
        <f>CW1828-Таблица1[[#This Row],[Суммарная длина каната]]</f>
        <v>-2425360.9813177446</v>
      </c>
    </row>
    <row r="1390" spans="1:102" x14ac:dyDescent="0.25">
      <c r="A1390" s="21">
        <v>1389</v>
      </c>
      <c r="B1390" s="10">
        <v>34.14367346938775</v>
      </c>
      <c r="C1390" s="10">
        <v>115.03877551020416</v>
      </c>
      <c r="D1390" s="11">
        <v>16225.036493649322</v>
      </c>
      <c r="E1390" s="11">
        <v>12426.241691157478</v>
      </c>
      <c r="F1390" s="11">
        <v>16126.169993425903</v>
      </c>
      <c r="G1390" s="11">
        <v>12525.973406943243</v>
      </c>
      <c r="H1390" s="11">
        <v>16633.036003649322</v>
      </c>
      <c r="I1390" s="11">
        <v>8587.6588049192524</v>
      </c>
      <c r="J1390" s="11">
        <v>3838.5828862382264</v>
      </c>
      <c r="K1390" s="11">
        <v>25975.797689740906</v>
      </c>
      <c r="L1390" s="11">
        <v>961.44873457807148</v>
      </c>
      <c r="M1390" s="11">
        <v>58108.079905552855</v>
      </c>
      <c r="N1390" s="11">
        <v>8907.0006608033491</v>
      </c>
      <c r="O1390" s="11">
        <v>17699.49138193734</v>
      </c>
      <c r="P1390" s="43">
        <v>11388.158417578887</v>
      </c>
      <c r="Q1390" s="11">
        <v>17366.794340125929</v>
      </c>
      <c r="R1390" s="11">
        <v>15661.925522784153</v>
      </c>
      <c r="S1390" s="11">
        <v>13935.883713125364</v>
      </c>
      <c r="T1390" s="11">
        <v>16796.05352173121</v>
      </c>
      <c r="U1390" s="11">
        <v>13127.758300825795</v>
      </c>
      <c r="V1390" s="11">
        <v>16225.036493649322</v>
      </c>
      <c r="W1390" s="11">
        <v>12426.241691157478</v>
      </c>
      <c r="X1390" s="12">
        <v>0</v>
      </c>
      <c r="Y1390" s="12">
        <v>280.44027176947731</v>
      </c>
      <c r="Z1390" s="12">
        <v>221.60180209613728</v>
      </c>
      <c r="AA1390" s="44">
        <v>232.04019061955859</v>
      </c>
      <c r="AB1390" s="45">
        <v>47.253829333786214</v>
      </c>
      <c r="AC1390" s="12">
        <v>180.11264075911203</v>
      </c>
      <c r="AD1390" s="12">
        <v>12634.548375632161</v>
      </c>
      <c r="AE1390" s="12">
        <v>2503.3639638769032</v>
      </c>
      <c r="AF1390" s="12">
        <v>5480.5321821881489</v>
      </c>
      <c r="AG1390" s="44">
        <v>1128.4755203370598</v>
      </c>
      <c r="AH1390" s="45">
        <v>390.2947604055189</v>
      </c>
      <c r="AI1390" s="12">
        <v>3838.5828873011164</v>
      </c>
      <c r="AJ1390" s="12">
        <v>-31.745256855641056</v>
      </c>
      <c r="AK1390" s="12">
        <v>7.6372038744884936</v>
      </c>
      <c r="AL1390" s="12">
        <v>38.756929346552191</v>
      </c>
      <c r="AM1390" s="44">
        <v>71.342526405159589</v>
      </c>
      <c r="AN1390" s="45">
        <v>64.706631830018807</v>
      </c>
      <c r="AO1390" s="12">
        <v>89.999999850737169</v>
      </c>
      <c r="AP1390" s="12">
        <v>-2052.0325682789503</v>
      </c>
      <c r="AQ1390" s="12">
        <v>8961.2238560788937</v>
      </c>
      <c r="AR1390" s="12">
        <v>11643.57367457996</v>
      </c>
      <c r="AS1390" s="44">
        <v>16048.4843002747</v>
      </c>
      <c r="AT1390" s="45">
        <v>16427.167662014261</v>
      </c>
      <c r="AU1390" s="12">
        <v>16633.036493649324</v>
      </c>
      <c r="AV1390" s="12">
        <v>11398.867020807782</v>
      </c>
      <c r="AW1390" s="12">
        <v>18103.872198858851</v>
      </c>
      <c r="AX1390" s="12">
        <v>17684.956321655896</v>
      </c>
      <c r="AY1390" s="44">
        <v>14066.40693536958</v>
      </c>
      <c r="AZ1390" s="45">
        <v>12953.438988926942</v>
      </c>
      <c r="BA1390" s="12">
        <v>12426.24169222037</v>
      </c>
      <c r="BB1390" s="12">
        <v>8692.334101898583</v>
      </c>
      <c r="BC1390" s="12">
        <v>11442.381612854431</v>
      </c>
      <c r="BD1390" s="12">
        <v>15917.340779785225</v>
      </c>
      <c r="BE1390" s="44">
        <v>16409.494744240659</v>
      </c>
      <c r="BF1390" s="45">
        <v>16593.92235336627</v>
      </c>
      <c r="BG1390" s="12">
        <v>16633.03650364932</v>
      </c>
      <c r="BH1390" s="12">
        <v>18046.452861770453</v>
      </c>
      <c r="BI1390" s="12">
        <v>17771.175157047441</v>
      </c>
      <c r="BJ1390" s="12">
        <v>14254.045694655333</v>
      </c>
      <c r="BK1390" s="44">
        <v>12997.23507858158</v>
      </c>
      <c r="BL1390" s="45">
        <v>12600.561003056333</v>
      </c>
      <c r="BM1390" s="12">
        <v>8587.6588049192542</v>
      </c>
      <c r="BN1390" s="12">
        <v>0</v>
      </c>
      <c r="BO1390" s="12">
        <v>39.382460730129552</v>
      </c>
      <c r="BP1390" s="12">
        <v>31.119725472063692</v>
      </c>
      <c r="BQ1390" s="48">
        <v>32.585597058607405</v>
      </c>
      <c r="BR1390" s="49">
        <v>6.6358945751407772</v>
      </c>
      <c r="BS1390" s="13">
        <v>25.293368020718351</v>
      </c>
      <c r="BT1390" s="12">
        <v>221.92009444714452</v>
      </c>
      <c r="BV1390" s="14">
        <f>Таблица1[[#This Row],[Lкан_леб,мм]]</f>
        <v>58108.079905552855</v>
      </c>
      <c r="BW1390" s="50">
        <f>Таблица1[[#This Row],[угол обхв4]]+Таблица1[[#This Row],[Lдуг 3,мм]]</f>
        <v>12634.548375632161</v>
      </c>
      <c r="BX1390" s="54">
        <f>Таблица1[[#This Row],[угол обхв5]]+Таблица1[[#This Row],[Y5, мм]]</f>
        <v>58388.520177322331</v>
      </c>
      <c r="BY1390" s="14">
        <f>Таблица1[[#This Row],[угол обхв6]]+Таблица1[[#This Row],[Lдуг 4,мм]]</f>
        <v>15137.912339509065</v>
      </c>
      <c r="BZ1390" s="14">
        <f>Таблица1[[#This Row],[Т1]]+Таблица1[[#This Row],[X6, мм]]</f>
        <v>58610.121979418465</v>
      </c>
      <c r="CA1390" s="14">
        <f>Таблица1[[#This Row],[Т2]]+Таблица1[[#This Row],[Lдуг 5,мм]]</f>
        <v>20618.444521697213</v>
      </c>
      <c r="CB1390" s="14">
        <f>Таблица1[[#This Row],[Т3]]+Таблица1[[#This Row],[Y6, мм]]</f>
        <v>58842.162170038027</v>
      </c>
      <c r="CC1390" s="14">
        <f>Таблица1[[#This Row],[Т4]]+Таблица1[[#This Row],[Lдуг 6,мм]]</f>
        <v>21746.920042034271</v>
      </c>
      <c r="CD1390" s="14">
        <f>Таблица1[[#This Row],[Т5]]+Таблица1[[#This Row],[Lдуг 1,мм]]</f>
        <v>58889.415999371813</v>
      </c>
      <c r="CE1390" s="14">
        <f>Таблица1[[#This Row],[Т6]]+Таблица1[[#This Row],[Lпрям1, мм]]</f>
        <v>22137.21480243979</v>
      </c>
      <c r="CF1390" s="15">
        <f>Таблица1[[#This Row],[Т7]]+Таблица1[[#This Row],[Lдуг 2,мм]]</f>
        <v>59069.528640130928</v>
      </c>
      <c r="CG1390" s="14">
        <f>Таблица1[[#This Row],[Т8]]+Таблица1[[#This Row],[Lпрям2, мм]]</f>
        <v>25975.797689740906</v>
      </c>
      <c r="CH1390" s="14">
        <f>Таблица1[[#This Row],[Т9]]-Таблица1[[#This Row],[Т9]]</f>
        <v>0</v>
      </c>
      <c r="CI1390" s="50">
        <f>Таблица1[[#This Row],[Т9]]-Таблица1[[#This Row],[Т8]]</f>
        <v>36932.313837691137</v>
      </c>
      <c r="CJ1390" s="54">
        <f>Таблица1[[#This Row],[Т9]]-Таблица1[[#This Row],[Т7]]</f>
        <v>180.11264075911458</v>
      </c>
      <c r="CK1390" s="14">
        <f>Таблица1[[#This Row],[Т9]]-Таблица1[[#This Row],[Т6]]</f>
        <v>37322.60859809666</v>
      </c>
      <c r="CL1390" s="14">
        <f>Таблица1[[#This Row],[Т9]]-Таблица1[[#This Row],[Т5]]</f>
        <v>227.36647009290027</v>
      </c>
      <c r="CM1390" s="14">
        <f>Таблица1[[#This Row],[Т9]]-Таблица1[[#This Row],[Т4]]</f>
        <v>38451.084118433719</v>
      </c>
      <c r="CN1390" s="14">
        <f>Таблица1[[#This Row],[Т9]]-Таблица1[[#This Row],[Т3]]</f>
        <v>459.40666071246233</v>
      </c>
      <c r="CO1390" s="14">
        <f>Таблица1[[#This Row],[Т9]]-Таблица1[[#This Row],[Т2]]</f>
        <v>43931.616300621863</v>
      </c>
      <c r="CP1390" s="14">
        <f>Таблица1[[#This Row],[Т9]]-Таблица1[[#This Row],[Т1]]</f>
        <v>681.00846280859696</v>
      </c>
      <c r="CQ1390" s="14">
        <f>Таблица1[[#This Row],[Т9]]-Таблица1[[#This Row],[угол обхв6]]</f>
        <v>46434.980264498765</v>
      </c>
      <c r="CR1390" s="14">
        <f>Таблица1[[#This Row],[Т9]]-Таблица1[[#This Row],[угол обхв5]]</f>
        <v>961.44873457807262</v>
      </c>
      <c r="CS1390" s="14">
        <f>Таблица1[[#This Row],[Т9]]-Таблица1[[#This Row],[угол обхв4]]</f>
        <v>59069.528640130928</v>
      </c>
      <c r="CT1390" s="14">
        <f>Таблица1[[#This Row],[Lкан_прям, мм]]+Таблица1[[#This Row],[Lкан_дуг, мм]]+Таблица1[[#This Row],[Lкан_леб,мм]]</f>
        <v>85045.326329871838</v>
      </c>
      <c r="CU1390" s="16">
        <f>Таблица1[[#This Row],[Lкан_леб,мм]]</f>
        <v>58108.079905552855</v>
      </c>
      <c r="CV1390" s="14">
        <f>2534431-(Таблица1[[#This Row],[Т23]]+Таблица1[[#This Row],[угол обхв3]])</f>
        <v>2449163.7535756812</v>
      </c>
      <c r="CW1390" s="50">
        <f>SUM(X1390:AC1390,AD1390:AI1390)-Таблица1[[#This Row],[lподв_min, мм]]</f>
        <v>23098.663538080753</v>
      </c>
      <c r="CX1390" s="17">
        <f>CW1829-Таблица1[[#This Row],[Суммарная длина каната]]</f>
        <v>-2425409.8019539616</v>
      </c>
    </row>
    <row r="1391" spans="1:102" x14ac:dyDescent="0.25">
      <c r="A1391" s="21">
        <v>1390</v>
      </c>
      <c r="B1391" s="10">
        <v>34.14367346938775</v>
      </c>
      <c r="C1391" s="10">
        <v>117.72285714285721</v>
      </c>
      <c r="D1391" s="11">
        <v>16413.618121018266</v>
      </c>
      <c r="E1391" s="11">
        <v>12756.559366683616</v>
      </c>
      <c r="F1391" s="11">
        <v>16310.189755392365</v>
      </c>
      <c r="G1391" s="11">
        <v>12851.551856828652</v>
      </c>
      <c r="H1391" s="11">
        <v>16821.617631018267</v>
      </c>
      <c r="I1391" s="11">
        <v>8869.5046641358949</v>
      </c>
      <c r="J1391" s="11">
        <v>3887.0547025477204</v>
      </c>
      <c r="K1391" s="11">
        <v>25975.797689727657</v>
      </c>
      <c r="L1391" s="11">
        <v>961.44873459132282</v>
      </c>
      <c r="M1391" s="11">
        <v>58108.079905552855</v>
      </c>
      <c r="N1391" s="11">
        <v>8907.0006608033491</v>
      </c>
      <c r="O1391" s="11">
        <v>17699.49138193734</v>
      </c>
      <c r="P1391" s="43">
        <v>11350.68567711297</v>
      </c>
      <c r="Q1391" s="11">
        <v>17465.186031482084</v>
      </c>
      <c r="R1391" s="11">
        <v>15780.430006080411</v>
      </c>
      <c r="S1391" s="11">
        <v>14238.175312568867</v>
      </c>
      <c r="T1391" s="11">
        <v>16951.157428179584</v>
      </c>
      <c r="U1391" s="11">
        <v>13484.046475336776</v>
      </c>
      <c r="V1391" s="11">
        <v>16413.618121018266</v>
      </c>
      <c r="W1391" s="11">
        <v>12756.559366683616</v>
      </c>
      <c r="X1391" s="12">
        <v>0</v>
      </c>
      <c r="Y1391" s="12">
        <v>265.05679833786837</v>
      </c>
      <c r="Z1391" s="12">
        <v>217.87208227984914</v>
      </c>
      <c r="AA1391" s="44">
        <v>232.04019061955873</v>
      </c>
      <c r="AB1391" s="45">
        <v>47.253829333784765</v>
      </c>
      <c r="AC1391" s="12">
        <v>199.22583402026186</v>
      </c>
      <c r="AD1391" s="12">
        <v>12634.548375632161</v>
      </c>
      <c r="AE1391" s="12">
        <v>2454.892147567406</v>
      </c>
      <c r="AF1391" s="12">
        <v>5480.5321821881525</v>
      </c>
      <c r="AG1391" s="44">
        <v>1128.4755203370601</v>
      </c>
      <c r="AH1391" s="45">
        <v>390.29476040552072</v>
      </c>
      <c r="AI1391" s="12">
        <v>3887.0547035973573</v>
      </c>
      <c r="AJ1391" s="12">
        <v>-31.745256855641056</v>
      </c>
      <c r="AK1391" s="12">
        <v>5.4768898992854904</v>
      </c>
      <c r="AL1391" s="12">
        <v>36.072847713899137</v>
      </c>
      <c r="AM1391" s="44">
        <v>68.65844477250657</v>
      </c>
      <c r="AN1391" s="45">
        <v>62.022550197365987</v>
      </c>
      <c r="AO1391" s="12">
        <v>89.999999852598492</v>
      </c>
      <c r="AP1391" s="12">
        <v>-2052.0325682789503</v>
      </c>
      <c r="AQ1391" s="12">
        <v>8945.9419165650215</v>
      </c>
      <c r="AR1391" s="12">
        <v>11590.921539169512</v>
      </c>
      <c r="AS1391" s="44">
        <v>16160.452436414904</v>
      </c>
      <c r="AT1391" s="45">
        <v>16590.839451073258</v>
      </c>
      <c r="AU1391" s="12">
        <v>16821.618121018269</v>
      </c>
      <c r="AV1391" s="12">
        <v>11398.867020807782</v>
      </c>
      <c r="AW1391" s="12">
        <v>18105.628770760017</v>
      </c>
      <c r="AX1391" s="12">
        <v>17794.95978814254</v>
      </c>
      <c r="AY1391" s="44">
        <v>14386.657474604131</v>
      </c>
      <c r="AZ1391" s="45">
        <v>13292.643875108866</v>
      </c>
      <c r="BA1391" s="12">
        <v>12756.559367733254</v>
      </c>
      <c r="BB1391" s="12">
        <v>8692.334101898583</v>
      </c>
      <c r="BC1391" s="12">
        <v>11389.626932874642</v>
      </c>
      <c r="BD1391" s="12">
        <v>16020.665868136955</v>
      </c>
      <c r="BE1391" s="44">
        <v>16571.134997845093</v>
      </c>
      <c r="BF1391" s="45">
        <v>16773.936098124592</v>
      </c>
      <c r="BG1391" s="12">
        <v>16821.618131018266</v>
      </c>
      <c r="BH1391" s="12">
        <v>18046.452861770453</v>
      </c>
      <c r="BI1391" s="12">
        <v>17871.323420304761</v>
      </c>
      <c r="BJ1391" s="12">
        <v>14567.949069229322</v>
      </c>
      <c r="BK1391" s="44">
        <v>13335.564313301511</v>
      </c>
      <c r="BL1391" s="45">
        <v>12947.961966911524</v>
      </c>
      <c r="BM1391" s="12">
        <v>8869.5046641358967</v>
      </c>
      <c r="BN1391" s="12">
        <v>0</v>
      </c>
      <c r="BO1391" s="12">
        <v>37.222146754926548</v>
      </c>
      <c r="BP1391" s="12">
        <v>30.595957814613644</v>
      </c>
      <c r="BQ1391" s="48">
        <v>32.585597058607426</v>
      </c>
      <c r="BR1391" s="49">
        <v>6.6358945751405729</v>
      </c>
      <c r="BS1391" s="13">
        <v>27.977449655232498</v>
      </c>
      <c r="BT1391" s="12">
        <v>221.92009444714452</v>
      </c>
      <c r="BV1391" s="14">
        <f>Таблица1[[#This Row],[Lкан_леб,мм]]</f>
        <v>58108.079905552855</v>
      </c>
      <c r="BW1391" s="50">
        <f>Таблица1[[#This Row],[угол обхв4]]+Таблица1[[#This Row],[Lдуг 3,мм]]</f>
        <v>12634.548375632161</v>
      </c>
      <c r="BX1391" s="54">
        <f>Таблица1[[#This Row],[угол обхв5]]+Таблица1[[#This Row],[Y5, мм]]</f>
        <v>58373.136703890726</v>
      </c>
      <c r="BY1391" s="14">
        <f>Таблица1[[#This Row],[угол обхв6]]+Таблица1[[#This Row],[Lдуг 4,мм]]</f>
        <v>15089.440523199566</v>
      </c>
      <c r="BZ1391" s="14">
        <f>Таблица1[[#This Row],[Т1]]+Таблица1[[#This Row],[X6, мм]]</f>
        <v>58591.008786170576</v>
      </c>
      <c r="CA1391" s="14">
        <f>Таблица1[[#This Row],[Т2]]+Таблица1[[#This Row],[Lдуг 5,мм]]</f>
        <v>20569.972705387718</v>
      </c>
      <c r="CB1391" s="14">
        <f>Таблица1[[#This Row],[Т3]]+Таблица1[[#This Row],[Y6, мм]]</f>
        <v>58823.048976790138</v>
      </c>
      <c r="CC1391" s="14">
        <f>Таблица1[[#This Row],[Т4]]+Таблица1[[#This Row],[Lдуг 6,мм]]</f>
        <v>21698.448225724776</v>
      </c>
      <c r="CD1391" s="14">
        <f>Таблица1[[#This Row],[Т5]]+Таблица1[[#This Row],[Lдуг 1,мм]]</f>
        <v>58870.302806123924</v>
      </c>
      <c r="CE1391" s="14">
        <f>Таблица1[[#This Row],[Т6]]+Таблица1[[#This Row],[Lпрям1, мм]]</f>
        <v>22088.742986130295</v>
      </c>
      <c r="CF1391" s="15">
        <f>Таблица1[[#This Row],[Т7]]+Таблица1[[#This Row],[Lдуг 2,мм]]</f>
        <v>59069.528640144184</v>
      </c>
      <c r="CG1391" s="14">
        <f>Таблица1[[#This Row],[Т8]]+Таблица1[[#This Row],[Lпрям2, мм]]</f>
        <v>25975.797689727653</v>
      </c>
      <c r="CH1391" s="14">
        <f>Таблица1[[#This Row],[Т9]]-Таблица1[[#This Row],[Т9]]</f>
        <v>0</v>
      </c>
      <c r="CI1391" s="50">
        <f>Таблица1[[#This Row],[Т9]]-Таблица1[[#This Row],[Т8]]</f>
        <v>36980.785654013889</v>
      </c>
      <c r="CJ1391" s="54">
        <f>Таблица1[[#This Row],[Т9]]-Таблица1[[#This Row],[Т7]]</f>
        <v>199.22583402026066</v>
      </c>
      <c r="CK1391" s="14">
        <f>Таблица1[[#This Row],[Т9]]-Таблица1[[#This Row],[Т6]]</f>
        <v>37371.080414419412</v>
      </c>
      <c r="CL1391" s="14">
        <f>Таблица1[[#This Row],[Т9]]-Таблица1[[#This Row],[Т5]]</f>
        <v>246.47966335404635</v>
      </c>
      <c r="CM1391" s="14">
        <f>Таблица1[[#This Row],[Т9]]-Таблица1[[#This Row],[Т4]]</f>
        <v>38499.55593475647</v>
      </c>
      <c r="CN1391" s="14">
        <f>Таблица1[[#This Row],[Т9]]-Таблица1[[#This Row],[Т3]]</f>
        <v>478.51985397360841</v>
      </c>
      <c r="CO1391" s="14">
        <f>Таблица1[[#This Row],[Т9]]-Таблица1[[#This Row],[Т2]]</f>
        <v>43980.088116944622</v>
      </c>
      <c r="CP1391" s="14">
        <f>Таблица1[[#This Row],[Т9]]-Таблица1[[#This Row],[Т1]]</f>
        <v>696.39193625345797</v>
      </c>
      <c r="CQ1391" s="14">
        <f>Таблица1[[#This Row],[Т9]]-Таблица1[[#This Row],[угол обхв6]]</f>
        <v>46434.980264512022</v>
      </c>
      <c r="CR1391" s="14">
        <f>Таблица1[[#This Row],[Т9]]-Таблица1[[#This Row],[угол обхв5]]</f>
        <v>961.44873459132941</v>
      </c>
      <c r="CS1391" s="14">
        <f>Таблица1[[#This Row],[Т9]]-Таблица1[[#This Row],[угол обхв4]]</f>
        <v>59069.528640144184</v>
      </c>
      <c r="CT1391" s="14">
        <f>Таблица1[[#This Row],[Lкан_прям, мм]]+Таблица1[[#This Row],[Lкан_дуг, мм]]+Таблица1[[#This Row],[Lкан_леб,мм]]</f>
        <v>85045.326329871838</v>
      </c>
      <c r="CU1391" s="16">
        <f>Таблица1[[#This Row],[Lкан_леб,мм]]</f>
        <v>58108.079905552855</v>
      </c>
      <c r="CV1391" s="14">
        <f>2534431-(Таблица1[[#This Row],[Т23]]+Таблица1[[#This Row],[угол обхв3]])</f>
        <v>2449163.7535756812</v>
      </c>
      <c r="CW1391" s="50">
        <f>SUM(X1391:AC1391,AD1391:AI1391)-Таблица1[[#This Row],[lподв_min, мм]]</f>
        <v>23050.191721771254</v>
      </c>
      <c r="CX1391" s="17">
        <f>CW1830-Таблица1[[#This Row],[Суммарная длина каната]]</f>
        <v>-2425460.2558602481</v>
      </c>
    </row>
    <row r="1392" spans="1:102" x14ac:dyDescent="0.25">
      <c r="A1392" s="21">
        <v>1391</v>
      </c>
      <c r="B1392" s="10">
        <v>34.14367346938775</v>
      </c>
      <c r="C1392" s="10">
        <v>120.40693877551027</v>
      </c>
      <c r="D1392" s="11">
        <v>16586.524436884658</v>
      </c>
      <c r="E1392" s="11">
        <v>13095.345734295455</v>
      </c>
      <c r="F1392" s="11">
        <v>16478.761143432712</v>
      </c>
      <c r="G1392" s="11">
        <v>13185.390570818099</v>
      </c>
      <c r="H1392" s="11">
        <v>16994.523946884659</v>
      </c>
      <c r="I1392" s="11">
        <v>9158.9933907163868</v>
      </c>
      <c r="J1392" s="11">
        <v>3936.3523435790685</v>
      </c>
      <c r="K1392" s="11">
        <v>25975.797689714505</v>
      </c>
      <c r="L1392" s="11">
        <v>961.44873460446991</v>
      </c>
      <c r="M1392" s="11">
        <v>58108.079905552855</v>
      </c>
      <c r="N1392" s="11">
        <v>8907.0006608033491</v>
      </c>
      <c r="O1392" s="11">
        <v>17699.49138193734</v>
      </c>
      <c r="P1392" s="43">
        <v>11308.646469527319</v>
      </c>
      <c r="Q1392" s="11">
        <v>17561.714971347395</v>
      </c>
      <c r="R1392" s="11">
        <v>15884.648488972342</v>
      </c>
      <c r="S1392" s="11">
        <v>14545.684713204244</v>
      </c>
      <c r="T1392" s="11">
        <v>17089.406580069615</v>
      </c>
      <c r="U1392" s="11">
        <v>13847.207124490287</v>
      </c>
      <c r="V1392" s="11">
        <v>16586.524436884658</v>
      </c>
      <c r="W1392" s="11">
        <v>13095.345734295455</v>
      </c>
      <c r="X1392" s="12">
        <v>0</v>
      </c>
      <c r="Y1392" s="12">
        <v>249.43648876834808</v>
      </c>
      <c r="Z1392" s="12">
        <v>214.37919860147224</v>
      </c>
      <c r="AA1392" s="44">
        <v>232.0401906195583</v>
      </c>
      <c r="AB1392" s="45">
        <v>47.253829333785674</v>
      </c>
      <c r="AC1392" s="12">
        <v>218.33902728130562</v>
      </c>
      <c r="AD1392" s="12">
        <v>12634.548375632161</v>
      </c>
      <c r="AE1392" s="12">
        <v>2405.5945065360579</v>
      </c>
      <c r="AF1392" s="12">
        <v>5480.5321821881453</v>
      </c>
      <c r="AG1392" s="44">
        <v>1128.4755203370644</v>
      </c>
      <c r="AH1392" s="45">
        <v>390.29476040551617</v>
      </c>
      <c r="AI1392" s="12">
        <v>3936.3523446155586</v>
      </c>
      <c r="AJ1392" s="12">
        <v>-31.745256855641056</v>
      </c>
      <c r="AK1392" s="12">
        <v>3.2833168281547942</v>
      </c>
      <c r="AL1392" s="12">
        <v>33.388766081246068</v>
      </c>
      <c r="AM1392" s="44">
        <v>65.974363139853438</v>
      </c>
      <c r="AN1392" s="45">
        <v>59.338468564712734</v>
      </c>
      <c r="AO1392" s="12">
        <v>89.999999854444482</v>
      </c>
      <c r="AP1392" s="12">
        <v>-2052.0325682789503</v>
      </c>
      <c r="AQ1392" s="12">
        <v>8930.3681798793896</v>
      </c>
      <c r="AR1392" s="12">
        <v>11533.17582259301</v>
      </c>
      <c r="AS1392" s="44">
        <v>16257.300745097513</v>
      </c>
      <c r="AT1392" s="45">
        <v>16738.447078057681</v>
      </c>
      <c r="AU1392" s="12">
        <v>16994.524436884662</v>
      </c>
      <c r="AV1392" s="12">
        <v>11398.867020807782</v>
      </c>
      <c r="AW1392" s="12">
        <v>18106.821664450476</v>
      </c>
      <c r="AX1392" s="12">
        <v>17902.376929323189</v>
      </c>
      <c r="AY1392" s="44">
        <v>14711.800022567406</v>
      </c>
      <c r="AZ1392" s="45">
        <v>13639.141202370551</v>
      </c>
      <c r="BA1392" s="12">
        <v>13095.345735331946</v>
      </c>
      <c r="BB1392" s="12">
        <v>8692.334101898583</v>
      </c>
      <c r="BC1392" s="12">
        <v>11332.013988603359</v>
      </c>
      <c r="BD1392" s="12">
        <v>16109.177842038032</v>
      </c>
      <c r="BE1392" s="44">
        <v>16716.754323944442</v>
      </c>
      <c r="BF1392" s="45">
        <v>16937.483938896592</v>
      </c>
      <c r="BG1392" s="12">
        <v>16994.524446884658</v>
      </c>
      <c r="BH1392" s="12">
        <v>18046.452861770453</v>
      </c>
      <c r="BI1392" s="12">
        <v>17969.045253860531</v>
      </c>
      <c r="BJ1392" s="12">
        <v>14886.346671180039</v>
      </c>
      <c r="BK1392" s="44">
        <v>13681.091815127125</v>
      </c>
      <c r="BL1392" s="45">
        <v>13303.41165641519</v>
      </c>
      <c r="BM1392" s="12">
        <v>9158.9933907163868</v>
      </c>
      <c r="BN1392" s="12">
        <v>0</v>
      </c>
      <c r="BO1392" s="12">
        <v>35.028573683795848</v>
      </c>
      <c r="BP1392" s="12">
        <v>30.105449253091276</v>
      </c>
      <c r="BQ1392" s="48">
        <v>32.585597058607362</v>
      </c>
      <c r="BR1392" s="49">
        <v>6.6358945751407008</v>
      </c>
      <c r="BS1392" s="13">
        <v>30.661531289731748</v>
      </c>
      <c r="BT1392" s="12">
        <v>221.92009444714452</v>
      </c>
      <c r="BV1392" s="14">
        <f>Таблица1[[#This Row],[Lкан_леб,мм]]</f>
        <v>58108.079905552855</v>
      </c>
      <c r="BW1392" s="50">
        <f>Таблица1[[#This Row],[угол обхв4]]+Таблица1[[#This Row],[Lдуг 3,мм]]</f>
        <v>12634.548375632161</v>
      </c>
      <c r="BX1392" s="54">
        <f>Таблица1[[#This Row],[угол обхв5]]+Таблица1[[#This Row],[Y5, мм]]</f>
        <v>58357.516394321203</v>
      </c>
      <c r="BY1392" s="14">
        <f>Таблица1[[#This Row],[угол обхв6]]+Таблица1[[#This Row],[Lдуг 4,мм]]</f>
        <v>15040.142882168218</v>
      </c>
      <c r="BZ1392" s="14">
        <f>Таблица1[[#This Row],[Т1]]+Таблица1[[#This Row],[X6, мм]]</f>
        <v>58571.895592922672</v>
      </c>
      <c r="CA1392" s="14">
        <f>Таблица1[[#This Row],[Т2]]+Таблица1[[#This Row],[Lдуг 5,мм]]</f>
        <v>20520.675064356365</v>
      </c>
      <c r="CB1392" s="14">
        <f>Таблица1[[#This Row],[Т3]]+Таблица1[[#This Row],[Y6, мм]]</f>
        <v>58803.935783542227</v>
      </c>
      <c r="CC1392" s="14">
        <f>Таблица1[[#This Row],[Т4]]+Таблица1[[#This Row],[Lдуг 6,мм]]</f>
        <v>21649.150584693431</v>
      </c>
      <c r="CD1392" s="14">
        <f>Таблица1[[#This Row],[Т5]]+Таблица1[[#This Row],[Lдуг 1,мм]]</f>
        <v>58851.189612876013</v>
      </c>
      <c r="CE1392" s="14">
        <f>Таблица1[[#This Row],[Т6]]+Таблица1[[#This Row],[Lпрям1, мм]]</f>
        <v>22039.445345098946</v>
      </c>
      <c r="CF1392" s="15">
        <f>Таблица1[[#This Row],[Т7]]+Таблица1[[#This Row],[Lдуг 2,мм]]</f>
        <v>59069.528640157318</v>
      </c>
      <c r="CG1392" s="14">
        <f>Таблица1[[#This Row],[Т8]]+Таблица1[[#This Row],[Lпрям2, мм]]</f>
        <v>25975.797689714505</v>
      </c>
      <c r="CH1392" s="14">
        <f>Таблица1[[#This Row],[Т9]]-Таблица1[[#This Row],[Т9]]</f>
        <v>0</v>
      </c>
      <c r="CI1392" s="50">
        <f>Таблица1[[#This Row],[Т9]]-Таблица1[[#This Row],[Т8]]</f>
        <v>37030.083295058372</v>
      </c>
      <c r="CJ1392" s="54">
        <f>Таблица1[[#This Row],[Т9]]-Таблица1[[#This Row],[Т7]]</f>
        <v>218.33902728130488</v>
      </c>
      <c r="CK1392" s="14">
        <f>Таблица1[[#This Row],[Т9]]-Таблица1[[#This Row],[Т6]]</f>
        <v>37420.378055463887</v>
      </c>
      <c r="CL1392" s="14">
        <f>Таблица1[[#This Row],[Т9]]-Таблица1[[#This Row],[Т5]]</f>
        <v>265.59285661509057</v>
      </c>
      <c r="CM1392" s="14">
        <f>Таблица1[[#This Row],[Т9]]-Таблица1[[#This Row],[Т4]]</f>
        <v>38548.853575800953</v>
      </c>
      <c r="CN1392" s="14">
        <f>Таблица1[[#This Row],[Т9]]-Таблица1[[#This Row],[Т3]]</f>
        <v>497.63304723464535</v>
      </c>
      <c r="CO1392" s="14">
        <f>Таблица1[[#This Row],[Т9]]-Таблица1[[#This Row],[Т2]]</f>
        <v>44029.385757989097</v>
      </c>
      <c r="CP1392" s="14">
        <f>Таблица1[[#This Row],[Т9]]-Таблица1[[#This Row],[Т1]]</f>
        <v>712.01224583611474</v>
      </c>
      <c r="CQ1392" s="14">
        <f>Таблица1[[#This Row],[Т9]]-Таблица1[[#This Row],[угол обхв6]]</f>
        <v>46434.980264525155</v>
      </c>
      <c r="CR1392" s="14">
        <f>Таблица1[[#This Row],[Т9]]-Таблица1[[#This Row],[угол обхв5]]</f>
        <v>961.44873460446252</v>
      </c>
      <c r="CS1392" s="14">
        <f>Таблица1[[#This Row],[Т9]]-Таблица1[[#This Row],[угол обхв4]]</f>
        <v>59069.528640157318</v>
      </c>
      <c r="CT1392" s="14">
        <f>Таблица1[[#This Row],[Lкан_прям, мм]]+Таблица1[[#This Row],[Lкан_дуг, мм]]+Таблица1[[#This Row],[Lкан_леб,мм]]</f>
        <v>85045.326329871838</v>
      </c>
      <c r="CU1392" s="16">
        <f>Таблица1[[#This Row],[Lкан_леб,мм]]</f>
        <v>58108.079905552855</v>
      </c>
      <c r="CV1392" s="14">
        <f>2534431-(Таблица1[[#This Row],[Т23]]+Таблица1[[#This Row],[угол обхв3]])</f>
        <v>2449163.7535756812</v>
      </c>
      <c r="CW1392" s="50">
        <f>SUM(X1392:AC1392,AD1392:AI1392)-Таблица1[[#This Row],[lподв_min, мм]]</f>
        <v>23000.894080739905</v>
      </c>
      <c r="CX1392" s="17">
        <f>CW1831-Таблица1[[#This Row],[Суммарная длина каната]]</f>
        <v>-2425512.3340684781</v>
      </c>
    </row>
    <row r="1393" spans="1:102" x14ac:dyDescent="0.25">
      <c r="A1393" s="21">
        <v>1392</v>
      </c>
      <c r="B1393" s="10">
        <v>34.14367346938775</v>
      </c>
      <c r="C1393" s="10">
        <v>123.09102040816332</v>
      </c>
      <c r="D1393" s="11">
        <v>16743.376058474369</v>
      </c>
      <c r="E1393" s="11">
        <v>13441.857445137653</v>
      </c>
      <c r="F1393" s="11">
        <v>16631.514286264272</v>
      </c>
      <c r="G1393" s="11">
        <v>13526.757055961354</v>
      </c>
      <c r="H1393" s="11">
        <v>17151.375568474366</v>
      </c>
      <c r="I1393" s="11">
        <v>9455.4413841796031</v>
      </c>
      <c r="J1393" s="11">
        <v>3986.4160609580495</v>
      </c>
      <c r="K1393" s="11">
        <v>25975.7976897015</v>
      </c>
      <c r="L1393" s="11">
        <v>961.44873461748648</v>
      </c>
      <c r="M1393" s="11">
        <v>58108.079905552855</v>
      </c>
      <c r="N1393" s="11">
        <v>8907.0006608033491</v>
      </c>
      <c r="O1393" s="11">
        <v>17699.49138193734</v>
      </c>
      <c r="P1393" s="43">
        <v>11262.13303524193</v>
      </c>
      <c r="Q1393" s="11">
        <v>17656.169360535667</v>
      </c>
      <c r="R1393" s="11">
        <v>15974.352300245962</v>
      </c>
      <c r="S1393" s="11">
        <v>14857.737192602197</v>
      </c>
      <c r="T1393" s="11">
        <v>17210.497637719909</v>
      </c>
      <c r="U1393" s="11">
        <v>14216.443418547417</v>
      </c>
      <c r="V1393" s="11">
        <v>16743.376058474369</v>
      </c>
      <c r="W1393" s="11">
        <v>13441.857445137653</v>
      </c>
      <c r="X1393" s="12">
        <v>0</v>
      </c>
      <c r="Y1393" s="12">
        <v>233.56037869351047</v>
      </c>
      <c r="Z1393" s="12">
        <v>211.14211542841272</v>
      </c>
      <c r="AA1393" s="44">
        <v>232.04019061955907</v>
      </c>
      <c r="AB1393" s="45">
        <v>47.253829333785497</v>
      </c>
      <c r="AC1393" s="12">
        <v>237.45222054221875</v>
      </c>
      <c r="AD1393" s="12">
        <v>12634.548375632161</v>
      </c>
      <c r="AE1393" s="12">
        <v>2355.5307891570924</v>
      </c>
      <c r="AF1393" s="12">
        <v>5480.5321821881471</v>
      </c>
      <c r="AG1393" s="44">
        <v>1128.4755203370619</v>
      </c>
      <c r="AH1393" s="45">
        <v>390.29476040551617</v>
      </c>
      <c r="AI1393" s="12">
        <v>3986.4160619815239</v>
      </c>
      <c r="AJ1393" s="12">
        <v>-31.745256855641056</v>
      </c>
      <c r="AK1393" s="12">
        <v>1.0538214792005793</v>
      </c>
      <c r="AL1393" s="12">
        <v>30.70468444859301</v>
      </c>
      <c r="AM1393" s="44">
        <v>63.290281507200483</v>
      </c>
      <c r="AN1393" s="45">
        <v>56.654386932059808</v>
      </c>
      <c r="AO1393" s="12">
        <v>89.999999856272467</v>
      </c>
      <c r="AP1393" s="12">
        <v>-2052.0325682789503</v>
      </c>
      <c r="AQ1393" s="12">
        <v>8914.5044407637924</v>
      </c>
      <c r="AR1393" s="12">
        <v>11470.463227741777</v>
      </c>
      <c r="AS1393" s="44">
        <v>16338.816726392544</v>
      </c>
      <c r="AT1393" s="45">
        <v>16869.666669367387</v>
      </c>
      <c r="AU1393" s="12">
        <v>17151.376058474369</v>
      </c>
      <c r="AV1393" s="12">
        <v>11398.867020807782</v>
      </c>
      <c r="AW1393" s="12">
        <v>18107.422372775622</v>
      </c>
      <c r="AX1393" s="12">
        <v>18006.972055640734</v>
      </c>
      <c r="AY1393" s="44">
        <v>15041.121167021021</v>
      </c>
      <c r="AZ1393" s="45">
        <v>13992.170702837546</v>
      </c>
      <c r="BA1393" s="12">
        <v>13441.85744616113</v>
      </c>
      <c r="BB1393" s="12">
        <v>8692.334101898583</v>
      </c>
      <c r="BC1393" s="12">
        <v>11269.636815202373</v>
      </c>
      <c r="BD1393" s="12">
        <v>16182.682492745807</v>
      </c>
      <c r="BE1393" s="44">
        <v>16846.033211573333</v>
      </c>
      <c r="BF1393" s="45">
        <v>17084.207026826891</v>
      </c>
      <c r="BG1393" s="12">
        <v>17151.376068474365</v>
      </c>
      <c r="BH1393" s="12">
        <v>18046.452861770453</v>
      </c>
      <c r="BI1393" s="12">
        <v>18064.100351373952</v>
      </c>
      <c r="BJ1393" s="12">
        <v>15208.539887707262</v>
      </c>
      <c r="BK1393" s="44">
        <v>14033.059444128592</v>
      </c>
      <c r="BL1393" s="45">
        <v>13666.130160847524</v>
      </c>
      <c r="BM1393" s="12">
        <v>9455.4413841796049</v>
      </c>
      <c r="BN1393" s="12">
        <v>0</v>
      </c>
      <c r="BO1393" s="12">
        <v>32.799078334841631</v>
      </c>
      <c r="BP1393" s="12">
        <v>29.650862969392431</v>
      </c>
      <c r="BQ1393" s="48">
        <v>32.585597058607476</v>
      </c>
      <c r="BR1393" s="49">
        <v>6.635894575140675</v>
      </c>
      <c r="BS1393" s="13">
        <v>33.345612924212652</v>
      </c>
      <c r="BT1393" s="12">
        <v>221.92009444714452</v>
      </c>
      <c r="BV1393" s="14">
        <f>Таблица1[[#This Row],[Lкан_леб,мм]]</f>
        <v>58108.079905552855</v>
      </c>
      <c r="BW1393" s="50">
        <f>Таблица1[[#This Row],[угол обхв4]]+Таблица1[[#This Row],[Lдуг 3,мм]]</f>
        <v>12634.548375632161</v>
      </c>
      <c r="BX1393" s="54">
        <f>Таблица1[[#This Row],[угол обхв5]]+Таблица1[[#This Row],[Y5, мм]]</f>
        <v>58341.640284246365</v>
      </c>
      <c r="BY1393" s="14">
        <f>Таблица1[[#This Row],[угол обхв6]]+Таблица1[[#This Row],[Lдуг 4,мм]]</f>
        <v>14990.079164789253</v>
      </c>
      <c r="BZ1393" s="14">
        <f>Таблица1[[#This Row],[Т1]]+Таблица1[[#This Row],[X6, мм]]</f>
        <v>58552.782399674776</v>
      </c>
      <c r="CA1393" s="14">
        <f>Таблица1[[#This Row],[Т2]]+Таблица1[[#This Row],[Lдуг 5,мм]]</f>
        <v>20470.611346977399</v>
      </c>
      <c r="CB1393" s="14">
        <f>Таблица1[[#This Row],[Т3]]+Таблица1[[#This Row],[Y6, мм]]</f>
        <v>58784.822590294338</v>
      </c>
      <c r="CC1393" s="14">
        <f>Таблица1[[#This Row],[Т4]]+Таблица1[[#This Row],[Lдуг 6,мм]]</f>
        <v>21599.086867314461</v>
      </c>
      <c r="CD1393" s="14">
        <f>Таблица1[[#This Row],[Т5]]+Таблица1[[#This Row],[Lдуг 1,мм]]</f>
        <v>58832.076419628123</v>
      </c>
      <c r="CE1393" s="14">
        <f>Таблица1[[#This Row],[Т6]]+Таблица1[[#This Row],[Lпрям1, мм]]</f>
        <v>21989.381627719977</v>
      </c>
      <c r="CF1393" s="15">
        <f>Таблица1[[#This Row],[Т7]]+Таблица1[[#This Row],[Lдуг 2,мм]]</f>
        <v>59069.528640170342</v>
      </c>
      <c r="CG1393" s="14">
        <f>Таблица1[[#This Row],[Т8]]+Таблица1[[#This Row],[Lпрям2, мм]]</f>
        <v>25975.7976897015</v>
      </c>
      <c r="CH1393" s="14">
        <f>Таблица1[[#This Row],[Т9]]-Таблица1[[#This Row],[Т9]]</f>
        <v>0</v>
      </c>
      <c r="CI1393" s="50">
        <f>Таблица1[[#This Row],[Т9]]-Таблица1[[#This Row],[Т8]]</f>
        <v>37080.147012450368</v>
      </c>
      <c r="CJ1393" s="54">
        <f>Таблица1[[#This Row],[Т9]]-Таблица1[[#This Row],[Т7]]</f>
        <v>237.45222054221813</v>
      </c>
      <c r="CK1393" s="14">
        <f>Таблица1[[#This Row],[Т9]]-Таблица1[[#This Row],[Т6]]</f>
        <v>37470.441772855876</v>
      </c>
      <c r="CL1393" s="14">
        <f>Таблица1[[#This Row],[Т9]]-Таблица1[[#This Row],[Т5]]</f>
        <v>284.70604987600382</v>
      </c>
      <c r="CM1393" s="14">
        <f>Таблица1[[#This Row],[Т9]]-Таблица1[[#This Row],[Т4]]</f>
        <v>38598.917293192942</v>
      </c>
      <c r="CN1393" s="14">
        <f>Таблица1[[#This Row],[Т9]]-Таблица1[[#This Row],[Т3]]</f>
        <v>516.74624049556587</v>
      </c>
      <c r="CO1393" s="14">
        <f>Таблица1[[#This Row],[Т9]]-Таблица1[[#This Row],[Т2]]</f>
        <v>44079.449475381087</v>
      </c>
      <c r="CP1393" s="14">
        <f>Таблица1[[#This Row],[Т9]]-Таблица1[[#This Row],[Т1]]</f>
        <v>727.88835592397663</v>
      </c>
      <c r="CQ1393" s="14">
        <f>Таблица1[[#This Row],[Т9]]-Таблица1[[#This Row],[угол обхв6]]</f>
        <v>46434.980264538179</v>
      </c>
      <c r="CR1393" s="14">
        <f>Таблица1[[#This Row],[Т9]]-Таблица1[[#This Row],[угол обхв5]]</f>
        <v>961.44873461748648</v>
      </c>
      <c r="CS1393" s="14">
        <f>Таблица1[[#This Row],[Т9]]-Таблица1[[#This Row],[угол обхв4]]</f>
        <v>59069.528640170342</v>
      </c>
      <c r="CT1393" s="14">
        <f>Таблица1[[#This Row],[Lкан_прям, мм]]+Таблица1[[#This Row],[Lкан_дуг, мм]]+Таблица1[[#This Row],[Lкан_леб,мм]]</f>
        <v>85045.326329871838</v>
      </c>
      <c r="CU1393" s="16">
        <f>Таблица1[[#This Row],[Lкан_леб,мм]]</f>
        <v>58108.079905552855</v>
      </c>
      <c r="CV1393" s="14">
        <f>2534431-(Таблица1[[#This Row],[Т23]]+Таблица1[[#This Row],[угол обхв3]])</f>
        <v>2449163.7535756812</v>
      </c>
      <c r="CW1393" s="50">
        <f>SUM(X1393:AC1393,AD1393:AI1393)-Таблица1[[#This Row],[lподв_min, мм]]</f>
        <v>22950.830363360936</v>
      </c>
      <c r="CX1393" s="17">
        <f>CW1832-Таблица1[[#This Row],[Суммарная длина каната]]</f>
        <v>-2425566.026378857</v>
      </c>
    </row>
    <row r="1394" spans="1:102" x14ac:dyDescent="0.25">
      <c r="A1394" s="21">
        <v>1393</v>
      </c>
      <c r="B1394" s="10">
        <v>34.14367346938775</v>
      </c>
      <c r="C1394" s="10">
        <v>125.77510204081636</v>
      </c>
      <c r="D1394" s="11">
        <v>16883.828829456121</v>
      </c>
      <c r="E1394" s="11">
        <v>13795.334199776</v>
      </c>
      <c r="F1394" s="11">
        <v>16768.114020241956</v>
      </c>
      <c r="G1394" s="11">
        <v>13874.902302232509</v>
      </c>
      <c r="H1394" s="11">
        <v>17291.828339456122</v>
      </c>
      <c r="I1394" s="11">
        <v>9758.1518842435471</v>
      </c>
      <c r="J1394" s="11">
        <v>4037.1823155324532</v>
      </c>
      <c r="K1394" s="11">
        <v>25975.797689688614</v>
      </c>
      <c r="L1394" s="11">
        <v>961.44873463036095</v>
      </c>
      <c r="M1394" s="11">
        <v>58108.079905552855</v>
      </c>
      <c r="N1394" s="11">
        <v>8907.0006608033491</v>
      </c>
      <c r="O1394" s="11">
        <v>17699.49138193734</v>
      </c>
      <c r="P1394" s="43">
        <v>11211.247431811178</v>
      </c>
      <c r="Q1394" s="11">
        <v>17748.34195174064</v>
      </c>
      <c r="R1394" s="11">
        <v>16049.34461608602</v>
      </c>
      <c r="S1394" s="11">
        <v>15173.648060127149</v>
      </c>
      <c r="T1394" s="11">
        <v>17314.164908919396</v>
      </c>
      <c r="U1394" s="11">
        <v>14590.945196879597</v>
      </c>
      <c r="V1394" s="11">
        <v>16883.828829456121</v>
      </c>
      <c r="W1394" s="11">
        <v>13795.334199776</v>
      </c>
      <c r="X1394" s="12">
        <v>0</v>
      </c>
      <c r="Y1394" s="12">
        <v>217.40777585366988</v>
      </c>
      <c r="Z1394" s="12">
        <v>208.18152502035636</v>
      </c>
      <c r="AA1394" s="44">
        <v>232.04019061955887</v>
      </c>
      <c r="AB1394" s="45">
        <v>47.253829333787756</v>
      </c>
      <c r="AC1394" s="12">
        <v>256.56541380298802</v>
      </c>
      <c r="AD1394" s="12">
        <v>12634.548375632161</v>
      </c>
      <c r="AE1394" s="12">
        <v>2304.7645345826795</v>
      </c>
      <c r="AF1394" s="12">
        <v>5480.5321821881471</v>
      </c>
      <c r="AG1394" s="44">
        <v>1128.4755203370567</v>
      </c>
      <c r="AH1394" s="45">
        <v>390.29476040551765</v>
      </c>
      <c r="AI1394" s="12">
        <v>4037.182316543056</v>
      </c>
      <c r="AJ1394" s="12">
        <v>-31.745256855641056</v>
      </c>
      <c r="AK1394" s="12">
        <v>-1.2145019788236728</v>
      </c>
      <c r="AL1394" s="12">
        <v>28.020602815939981</v>
      </c>
      <c r="AM1394" s="44">
        <v>60.606199874547428</v>
      </c>
      <c r="AN1394" s="45">
        <v>53.970305299406434</v>
      </c>
      <c r="AO1394" s="12">
        <v>89.999999858079789</v>
      </c>
      <c r="AP1394" s="12">
        <v>-2052.0325682789503</v>
      </c>
      <c r="AQ1394" s="12">
        <v>8898.3529086444269</v>
      </c>
      <c r="AR1394" s="12">
        <v>11402.921355594051</v>
      </c>
      <c r="AS1394" s="44">
        <v>16404.821521829934</v>
      </c>
      <c r="AT1394" s="45">
        <v>16984.210309246835</v>
      </c>
      <c r="AU1394" s="12">
        <v>17291.828829456121</v>
      </c>
      <c r="AV1394" s="12">
        <v>11398.867020807782</v>
      </c>
      <c r="AW1394" s="12">
        <v>18107.399725052062</v>
      </c>
      <c r="AX1394" s="12">
        <v>18108.515669468183</v>
      </c>
      <c r="AY1394" s="44">
        <v>15373.898327249903</v>
      </c>
      <c r="AZ1394" s="45">
        <v>14350.957776053165</v>
      </c>
      <c r="BA1394" s="12">
        <v>13795.334200786605</v>
      </c>
      <c r="BB1394" s="12">
        <v>8692.334101898583</v>
      </c>
      <c r="BC1394" s="12">
        <v>11202.599679652256</v>
      </c>
      <c r="BD1394" s="12">
        <v>16241.018539868894</v>
      </c>
      <c r="BE1394" s="44">
        <v>16958.688003175481</v>
      </c>
      <c r="BF1394" s="45">
        <v>17213.783429128678</v>
      </c>
      <c r="BG1394" s="12">
        <v>17291.82883945612</v>
      </c>
      <c r="BH1394" s="12">
        <v>18046.452861770453</v>
      </c>
      <c r="BI1394" s="12">
        <v>18156.250294855363</v>
      </c>
      <c r="BJ1394" s="12">
        <v>15533.82177785469</v>
      </c>
      <c r="BK1394" s="44">
        <v>14390.694929756844</v>
      </c>
      <c r="BL1394" s="45">
        <v>14035.321620602434</v>
      </c>
      <c r="BM1394" s="12">
        <v>9758.1518842435489</v>
      </c>
      <c r="BN1394" s="12">
        <v>0</v>
      </c>
      <c r="BO1394" s="12">
        <v>30.530754876817383</v>
      </c>
      <c r="BP1394" s="12">
        <v>29.23510479476365</v>
      </c>
      <c r="BQ1394" s="48">
        <v>32.585597058607448</v>
      </c>
      <c r="BR1394" s="49">
        <v>6.635894575140993</v>
      </c>
      <c r="BS1394" s="13">
        <v>36.029694558673356</v>
      </c>
      <c r="BT1394" s="12">
        <v>221.92009444714452</v>
      </c>
      <c r="BV1394" s="14">
        <f>Таблица1[[#This Row],[Lкан_леб,мм]]</f>
        <v>58108.079905552855</v>
      </c>
      <c r="BW1394" s="50">
        <f>Таблица1[[#This Row],[угол обхв4]]+Таблица1[[#This Row],[Lдуг 3,мм]]</f>
        <v>12634.548375632161</v>
      </c>
      <c r="BX1394" s="54">
        <f>Таблица1[[#This Row],[угол обхв5]]+Таблица1[[#This Row],[Y5, мм]]</f>
        <v>58325.487681406528</v>
      </c>
      <c r="BY1394" s="14">
        <f>Таблица1[[#This Row],[угол обхв6]]+Таблица1[[#This Row],[Lдуг 4,мм]]</f>
        <v>14939.312910214841</v>
      </c>
      <c r="BZ1394" s="14">
        <f>Таблица1[[#This Row],[Т1]]+Таблица1[[#This Row],[X6, мм]]</f>
        <v>58533.669206426886</v>
      </c>
      <c r="CA1394" s="14">
        <f>Таблица1[[#This Row],[Т2]]+Таблица1[[#This Row],[Lдуг 5,мм]]</f>
        <v>20419.845092402989</v>
      </c>
      <c r="CB1394" s="14">
        <f>Таблица1[[#This Row],[Т3]]+Таблица1[[#This Row],[Y6, мм]]</f>
        <v>58765.709397046448</v>
      </c>
      <c r="CC1394" s="14">
        <f>Таблица1[[#This Row],[Т4]]+Таблица1[[#This Row],[Lдуг 6,мм]]</f>
        <v>21548.320612740044</v>
      </c>
      <c r="CD1394" s="14">
        <f>Таблица1[[#This Row],[Т5]]+Таблица1[[#This Row],[Lдуг 1,мм]]</f>
        <v>58812.963226380234</v>
      </c>
      <c r="CE1394" s="14">
        <f>Таблица1[[#This Row],[Т6]]+Таблица1[[#This Row],[Lпрям1, мм]]</f>
        <v>21938.615373145563</v>
      </c>
      <c r="CF1394" s="15">
        <f>Таблица1[[#This Row],[Т7]]+Таблица1[[#This Row],[Lдуг 2,мм]]</f>
        <v>59069.52864018322</v>
      </c>
      <c r="CG1394" s="14">
        <f>Таблица1[[#This Row],[Т8]]+Таблица1[[#This Row],[Lпрям2, мм]]</f>
        <v>25975.797689688618</v>
      </c>
      <c r="CH1394" s="14">
        <f>Таблица1[[#This Row],[Т9]]-Таблица1[[#This Row],[Т9]]</f>
        <v>0</v>
      </c>
      <c r="CI1394" s="50">
        <f>Таблица1[[#This Row],[Т9]]-Таблица1[[#This Row],[Т8]]</f>
        <v>37130.913267037657</v>
      </c>
      <c r="CJ1394" s="54">
        <f>Таблица1[[#This Row],[Т9]]-Таблица1[[#This Row],[Т7]]</f>
        <v>256.56541380298586</v>
      </c>
      <c r="CK1394" s="14">
        <f>Таблица1[[#This Row],[Т9]]-Таблица1[[#This Row],[Т6]]</f>
        <v>37521.208027443179</v>
      </c>
      <c r="CL1394" s="14">
        <f>Таблица1[[#This Row],[Т9]]-Таблица1[[#This Row],[Т5]]</f>
        <v>303.81924313677155</v>
      </c>
      <c r="CM1394" s="14">
        <f>Таблица1[[#This Row],[Т9]]-Таблица1[[#This Row],[Т4]]</f>
        <v>38649.683547780231</v>
      </c>
      <c r="CN1394" s="14">
        <f>Таблица1[[#This Row],[Т9]]-Таблица1[[#This Row],[Т3]]</f>
        <v>535.8594337563336</v>
      </c>
      <c r="CO1394" s="14">
        <f>Таблица1[[#This Row],[Т9]]-Таблица1[[#This Row],[Т2]]</f>
        <v>44130.215729968375</v>
      </c>
      <c r="CP1394" s="14">
        <f>Таблица1[[#This Row],[Т9]]-Таблица1[[#This Row],[Т1]]</f>
        <v>744.0409587766917</v>
      </c>
      <c r="CQ1394" s="14">
        <f>Таблица1[[#This Row],[Т9]]-Таблица1[[#This Row],[угол обхв6]]</f>
        <v>46434.980264551057</v>
      </c>
      <c r="CR1394" s="14">
        <f>Таблица1[[#This Row],[Т9]]-Таблица1[[#This Row],[угол обхв5]]</f>
        <v>961.44873463036492</v>
      </c>
      <c r="CS1394" s="14">
        <f>Таблица1[[#This Row],[Т9]]-Таблица1[[#This Row],[угол обхв4]]</f>
        <v>59069.52864018322</v>
      </c>
      <c r="CT1394" s="14">
        <f>Таблица1[[#This Row],[Lкан_прям, мм]]+Таблица1[[#This Row],[Lкан_дуг, мм]]+Таблица1[[#This Row],[Lкан_леб,мм]]</f>
        <v>85045.326329871838</v>
      </c>
      <c r="CU1394" s="16">
        <f>Таблица1[[#This Row],[Lкан_леб,мм]]</f>
        <v>58108.079905552855</v>
      </c>
      <c r="CV1394" s="14">
        <f>2534431-(Таблица1[[#This Row],[Т23]]+Таблица1[[#This Row],[угол обхв3]])</f>
        <v>2449163.7535756812</v>
      </c>
      <c r="CW1394" s="50">
        <f>SUM(X1394:AC1394,AD1394:AI1394)-Таблица1[[#This Row],[lподв_min, мм]]</f>
        <v>22900.06410878653</v>
      </c>
      <c r="CX1394" s="17">
        <f>CW1833-Таблица1[[#This Row],[Суммарная длина каната]]</f>
        <v>-2425621.3213513447</v>
      </c>
    </row>
    <row r="1395" spans="1:102" x14ac:dyDescent="0.25">
      <c r="A1395" s="21">
        <v>1394</v>
      </c>
      <c r="B1395" s="10">
        <v>34.14367346938775</v>
      </c>
      <c r="C1395" s="10">
        <v>128.45918367346943</v>
      </c>
      <c r="D1395" s="11">
        <v>17007.574575072838</v>
      </c>
      <c r="E1395" s="11">
        <v>14155.000416410081</v>
      </c>
      <c r="F1395" s="11">
        <v>16888.260624758335</v>
      </c>
      <c r="G1395" s="11">
        <v>14229.062425971988</v>
      </c>
      <c r="H1395" s="11">
        <v>17415.574085072836</v>
      </c>
      <c r="I1395" s="11">
        <v>10066.417012036889</v>
      </c>
      <c r="J1395" s="11">
        <v>4088.5834043731925</v>
      </c>
      <c r="K1395" s="11">
        <v>25975.797689675921</v>
      </c>
      <c r="L1395" s="11">
        <v>961.44873464306272</v>
      </c>
      <c r="M1395" s="11">
        <v>58108.079905552855</v>
      </c>
      <c r="N1395" s="11">
        <v>8907.0006608033491</v>
      </c>
      <c r="O1395" s="11">
        <v>17699.49138193734</v>
      </c>
      <c r="P1395" s="43">
        <v>11156.101309994006</v>
      </c>
      <c r="Q1395" s="11">
        <v>17838.030504268132</v>
      </c>
      <c r="R1395" s="11">
        <v>16109.460891937399</v>
      </c>
      <c r="S1395" s="11">
        <v>15492.724159252712</v>
      </c>
      <c r="T1395" s="11">
        <v>17400.180931896437</v>
      </c>
      <c r="U1395" s="11">
        <v>14969.89074558432</v>
      </c>
      <c r="V1395" s="11">
        <v>17007.574575072838</v>
      </c>
      <c r="W1395" s="11">
        <v>14155.000416410081</v>
      </c>
      <c r="X1395" s="12">
        <v>0</v>
      </c>
      <c r="Y1395" s="12">
        <v>200.95608268990196</v>
      </c>
      <c r="Z1395" s="12">
        <v>205.52002493622709</v>
      </c>
      <c r="AA1395" s="44">
        <v>232.04019061955907</v>
      </c>
      <c r="AB1395" s="45">
        <v>47.253829333786129</v>
      </c>
      <c r="AC1395" s="12">
        <v>275.67860706358846</v>
      </c>
      <c r="AD1395" s="12">
        <v>12634.548375632161</v>
      </c>
      <c r="AE1395" s="12">
        <v>2253.3634457419471</v>
      </c>
      <c r="AF1395" s="12">
        <v>5480.5321821881489</v>
      </c>
      <c r="AG1395" s="44">
        <v>1128.4755203370612</v>
      </c>
      <c r="AH1395" s="45">
        <v>390.29476040551521</v>
      </c>
      <c r="AI1395" s="12">
        <v>4088.583405371091</v>
      </c>
      <c r="AJ1395" s="12">
        <v>-31.745256855641056</v>
      </c>
      <c r="AK1395" s="12">
        <v>-3.5248269399220287</v>
      </c>
      <c r="AL1395" s="12">
        <v>25.336521183286912</v>
      </c>
      <c r="AM1395" s="44">
        <v>57.922118241894388</v>
      </c>
      <c r="AN1395" s="45">
        <v>51.286223666753628</v>
      </c>
      <c r="AO1395" s="12">
        <v>89.999999859863976</v>
      </c>
      <c r="AP1395" s="12">
        <v>-2052.0325682789503</v>
      </c>
      <c r="AQ1395" s="12">
        <v>8881.9163975355787</v>
      </c>
      <c r="AR1395" s="12">
        <v>11330.698403297498</v>
      </c>
      <c r="AS1395" s="44">
        <v>16455.170306842268</v>
      </c>
      <c r="AT1395" s="45">
        <v>17081.82667151609</v>
      </c>
      <c r="AU1395" s="12">
        <v>17415.574575072838</v>
      </c>
      <c r="AV1395" s="12">
        <v>11398.867020807782</v>
      </c>
      <c r="AW1395" s="12">
        <v>18106.719548615813</v>
      </c>
      <c r="AX1395" s="12">
        <v>18206.78496866141</v>
      </c>
      <c r="AY1395" s="44">
        <v>15709.401339514343</v>
      </c>
      <c r="AZ1395" s="45">
        <v>14714.715188569779</v>
      </c>
      <c r="BA1395" s="12">
        <v>14155.00041740798</v>
      </c>
      <c r="BB1395" s="12">
        <v>8692.334101898583</v>
      </c>
      <c r="BC1395" s="12">
        <v>11131.017046726234</v>
      </c>
      <c r="BD1395" s="12">
        <v>16284.057985240888</v>
      </c>
      <c r="BE1395" s="44">
        <v>17054.471516991565</v>
      </c>
      <c r="BF1395" s="45">
        <v>17325.928835453182</v>
      </c>
      <c r="BG1395" s="12">
        <v>17415.574585072834</v>
      </c>
      <c r="BH1395" s="12">
        <v>18046.452861770453</v>
      </c>
      <c r="BI1395" s="12">
        <v>18245.258670946609</v>
      </c>
      <c r="BJ1395" s="12">
        <v>15861.478623645988</v>
      </c>
      <c r="BK1395" s="44">
        <v>14753.213565322689</v>
      </c>
      <c r="BL1395" s="45">
        <v>14410.175973424622</v>
      </c>
      <c r="BM1395" s="12">
        <v>10066.417012036889</v>
      </c>
      <c r="BN1395" s="12">
        <v>0</v>
      </c>
      <c r="BO1395" s="12">
        <v>28.220429915719027</v>
      </c>
      <c r="BP1395" s="12">
        <v>28.861348123208941</v>
      </c>
      <c r="BQ1395" s="48">
        <v>32.585597058607476</v>
      </c>
      <c r="BR1395" s="49">
        <v>6.6358945751407639</v>
      </c>
      <c r="BS1395" s="13">
        <v>38.713776193110355</v>
      </c>
      <c r="BT1395" s="12">
        <v>221.92009444714452</v>
      </c>
      <c r="BV1395" s="14">
        <f>Таблица1[[#This Row],[Lкан_леб,мм]]</f>
        <v>58108.079905552855</v>
      </c>
      <c r="BW1395" s="50">
        <f>Таблица1[[#This Row],[угол обхв4]]+Таблица1[[#This Row],[Lдуг 3,мм]]</f>
        <v>12634.548375632161</v>
      </c>
      <c r="BX1395" s="54">
        <f>Таблица1[[#This Row],[угол обхв5]]+Таблица1[[#This Row],[Y5, мм]]</f>
        <v>58309.035988242758</v>
      </c>
      <c r="BY1395" s="14">
        <f>Таблица1[[#This Row],[угол обхв6]]+Таблица1[[#This Row],[Lдуг 4,мм]]</f>
        <v>14887.911821374108</v>
      </c>
      <c r="BZ1395" s="14">
        <f>Таблица1[[#This Row],[Т1]]+Таблица1[[#This Row],[X6, мм]]</f>
        <v>58514.556013178983</v>
      </c>
      <c r="CA1395" s="14">
        <f>Таблица1[[#This Row],[Т2]]+Таблица1[[#This Row],[Lдуг 5,мм]]</f>
        <v>20368.444003562257</v>
      </c>
      <c r="CB1395" s="14">
        <f>Таблица1[[#This Row],[Т3]]+Таблица1[[#This Row],[Y6, мм]]</f>
        <v>58746.596203798545</v>
      </c>
      <c r="CC1395" s="14">
        <f>Таблица1[[#This Row],[Т4]]+Таблица1[[#This Row],[Lдуг 6,мм]]</f>
        <v>21496.91952389932</v>
      </c>
      <c r="CD1395" s="14">
        <f>Таблица1[[#This Row],[Т5]]+Таблица1[[#This Row],[Lдуг 1,мм]]</f>
        <v>58793.85003313233</v>
      </c>
      <c r="CE1395" s="14">
        <f>Таблица1[[#This Row],[Т6]]+Таблица1[[#This Row],[Lпрям1, мм]]</f>
        <v>21887.214284304835</v>
      </c>
      <c r="CF1395" s="15">
        <f>Таблица1[[#This Row],[Т7]]+Таблица1[[#This Row],[Lдуг 2,мм]]</f>
        <v>59069.528640195917</v>
      </c>
      <c r="CG1395" s="14">
        <f>Таблица1[[#This Row],[Т8]]+Таблица1[[#This Row],[Lпрям2, мм]]</f>
        <v>25975.797689675925</v>
      </c>
      <c r="CH1395" s="14">
        <f>Таблица1[[#This Row],[Т9]]-Таблица1[[#This Row],[Т9]]</f>
        <v>0</v>
      </c>
      <c r="CI1395" s="50">
        <f>Таблица1[[#This Row],[Т9]]-Таблица1[[#This Row],[Т8]]</f>
        <v>37182.314355891082</v>
      </c>
      <c r="CJ1395" s="54">
        <f>Таблица1[[#This Row],[Т9]]-Таблица1[[#This Row],[Т7]]</f>
        <v>275.67860706358624</v>
      </c>
      <c r="CK1395" s="14">
        <f>Таблица1[[#This Row],[Т9]]-Таблица1[[#This Row],[Т6]]</f>
        <v>37572.609116296597</v>
      </c>
      <c r="CL1395" s="14">
        <f>Таблица1[[#This Row],[Т9]]-Таблица1[[#This Row],[Т5]]</f>
        <v>322.93243639737193</v>
      </c>
      <c r="CM1395" s="14">
        <f>Таблица1[[#This Row],[Т9]]-Таблица1[[#This Row],[Т4]]</f>
        <v>38701.084636633663</v>
      </c>
      <c r="CN1395" s="14">
        <f>Таблица1[[#This Row],[Т9]]-Таблица1[[#This Row],[Т3]]</f>
        <v>554.97262701693398</v>
      </c>
      <c r="CO1395" s="14">
        <f>Таблица1[[#This Row],[Т9]]-Таблица1[[#This Row],[Т2]]</f>
        <v>44181.616818821807</v>
      </c>
      <c r="CP1395" s="14">
        <f>Таблица1[[#This Row],[Т9]]-Таблица1[[#This Row],[Т1]]</f>
        <v>760.4926519531582</v>
      </c>
      <c r="CQ1395" s="14">
        <f>Таблица1[[#This Row],[Т9]]-Таблица1[[#This Row],[угол обхв6]]</f>
        <v>46434.980264563754</v>
      </c>
      <c r="CR1395" s="14">
        <f>Таблица1[[#This Row],[Т9]]-Таблица1[[#This Row],[угол обхв5]]</f>
        <v>961.44873464306147</v>
      </c>
      <c r="CS1395" s="14">
        <f>Таблица1[[#This Row],[Т9]]-Таблица1[[#This Row],[угол обхв4]]</f>
        <v>59069.528640195917</v>
      </c>
      <c r="CT1395" s="14">
        <f>Таблица1[[#This Row],[Lкан_прям, мм]]+Таблица1[[#This Row],[Lкан_дуг, мм]]+Таблица1[[#This Row],[Lкан_леб,мм]]</f>
        <v>85045.326329871838</v>
      </c>
      <c r="CU1395" s="16">
        <f>Таблица1[[#This Row],[Lкан_леб,мм]]</f>
        <v>58108.079905552855</v>
      </c>
      <c r="CV1395" s="14">
        <f>2534431-(Таблица1[[#This Row],[Т23]]+Таблица1[[#This Row],[угол обхв3]])</f>
        <v>2449163.7535756812</v>
      </c>
      <c r="CW1395" s="50">
        <f>SUM(X1395:AC1395,AD1395:AI1395)-Таблица1[[#This Row],[lподв_min, мм]]</f>
        <v>22848.663019945794</v>
      </c>
      <c r="CX1395" s="17">
        <f>CW1834-Таблица1[[#This Row],[Суммарная длина каната]]</f>
        <v>-2425678.2062956085</v>
      </c>
    </row>
    <row r="1396" spans="1:102" x14ac:dyDescent="0.25">
      <c r="A1396" s="21">
        <v>1395</v>
      </c>
      <c r="B1396" s="10">
        <v>34.14367346938775</v>
      </c>
      <c r="C1396" s="10">
        <v>131.14326530612249</v>
      </c>
      <c r="D1396" s="11">
        <v>17114.341778323986</v>
      </c>
      <c r="E1396" s="11">
        <v>14520.066932617798</v>
      </c>
      <c r="F1396" s="11">
        <v>16991.690479876248</v>
      </c>
      <c r="G1396" s="11">
        <v>14588.460345963558</v>
      </c>
      <c r="H1396" s="11">
        <v>17522.341288323987</v>
      </c>
      <c r="I1396" s="11">
        <v>10379.519898258426</v>
      </c>
      <c r="J1396" s="11">
        <v>4140.5470343593715</v>
      </c>
      <c r="K1396" s="11">
        <v>25975.797689663395</v>
      </c>
      <c r="L1396" s="11">
        <v>961.44873465558999</v>
      </c>
      <c r="M1396" s="11">
        <v>58108.079905552855</v>
      </c>
      <c r="N1396" s="11">
        <v>8907.0006608033491</v>
      </c>
      <c r="O1396" s="11">
        <v>17699.49138193734</v>
      </c>
      <c r="P1396" s="43">
        <v>11096.815668775167</v>
      </c>
      <c r="Q1396" s="11">
        <v>17925.038227782898</v>
      </c>
      <c r="R1396" s="11">
        <v>16154.56922354091</v>
      </c>
      <c r="S1396" s="11">
        <v>15814.265388452593</v>
      </c>
      <c r="T1396" s="11">
        <v>17468.356974404596</v>
      </c>
      <c r="U1396" s="11">
        <v>15352.448600450532</v>
      </c>
      <c r="V1396" s="11">
        <v>17114.341778323986</v>
      </c>
      <c r="W1396" s="11">
        <v>14520.066932617798</v>
      </c>
      <c r="X1396" s="12">
        <v>0</v>
      </c>
      <c r="Y1396" s="12">
        <v>184.18060353183225</v>
      </c>
      <c r="Z1396" s="12">
        <v>203.18231084639979</v>
      </c>
      <c r="AA1396" s="44">
        <v>232.04019061955887</v>
      </c>
      <c r="AB1396" s="45">
        <v>47.253829333787941</v>
      </c>
      <c r="AC1396" s="12">
        <v>294.79180032401126</v>
      </c>
      <c r="AD1396" s="12">
        <v>12634.548375632161</v>
      </c>
      <c r="AE1396" s="12">
        <v>2201.3998157557603</v>
      </c>
      <c r="AF1396" s="12">
        <v>5480.5321821881498</v>
      </c>
      <c r="AG1396" s="44">
        <v>1128.4755203370607</v>
      </c>
      <c r="AH1396" s="45">
        <v>390.29476040551231</v>
      </c>
      <c r="AI1396" s="12">
        <v>4140.5470353447472</v>
      </c>
      <c r="AJ1396" s="12">
        <v>-31.745256855641056</v>
      </c>
      <c r="AK1396" s="12">
        <v>-5.8806214376354404</v>
      </c>
      <c r="AL1396" s="12">
        <v>22.652439550633865</v>
      </c>
      <c r="AM1396" s="44">
        <v>55.238036609241313</v>
      </c>
      <c r="AN1396" s="45">
        <v>48.602142034100289</v>
      </c>
      <c r="AO1396" s="12">
        <v>89.999999861622683</v>
      </c>
      <c r="AP1396" s="12">
        <v>-2052.0325682789503</v>
      </c>
      <c r="AQ1396" s="12">
        <v>8865.1985708575048</v>
      </c>
      <c r="AR1396" s="12">
        <v>11253.952839002115</v>
      </c>
      <c r="AS1396" s="44">
        <v>16489.752608531926</v>
      </c>
      <c r="AT1396" s="45">
        <v>17162.301571018674</v>
      </c>
      <c r="AU1396" s="12">
        <v>17522.341778323986</v>
      </c>
      <c r="AV1396" s="12">
        <v>11398.867020807782</v>
      </c>
      <c r="AW1396" s="12">
        <v>18105.344292825212</v>
      </c>
      <c r="AX1396" s="12">
        <v>18301.564335420961</v>
      </c>
      <c r="AY1396" s="44">
        <v>16046.894059140377</v>
      </c>
      <c r="AZ1396" s="45">
        <v>15082.644801258824</v>
      </c>
      <c r="BA1396" s="12">
        <v>14520.066933603175</v>
      </c>
      <c r="BB1396" s="12">
        <v>8692.334101898583</v>
      </c>
      <c r="BC1396" s="12">
        <v>11055.013578829323</v>
      </c>
      <c r="BD1396" s="12">
        <v>16311.706393767856</v>
      </c>
      <c r="BE1396" s="44">
        <v>17133.173589413582</v>
      </c>
      <c r="BF1396" s="45">
        <v>17420.397181709908</v>
      </c>
      <c r="BG1396" s="12">
        <v>17522.341788323985</v>
      </c>
      <c r="BH1396" s="12">
        <v>18046.452861770453</v>
      </c>
      <c r="BI1396" s="12">
        <v>18330.891138670773</v>
      </c>
      <c r="BJ1396" s="12">
        <v>16190.791496090653</v>
      </c>
      <c r="BK1396" s="44">
        <v>15119.819929762747</v>
      </c>
      <c r="BL1396" s="45">
        <v>14789.870731809506</v>
      </c>
      <c r="BM1396" s="12">
        <v>10379.519898258428</v>
      </c>
      <c r="BN1396" s="12">
        <v>0</v>
      </c>
      <c r="BO1396" s="12">
        <v>25.864635418005616</v>
      </c>
      <c r="BP1396" s="12">
        <v>28.533060988269309</v>
      </c>
      <c r="BQ1396" s="48">
        <v>32.585597058607448</v>
      </c>
      <c r="BR1396" s="49">
        <v>6.6358945751410188</v>
      </c>
      <c r="BS1396" s="13">
        <v>41.397857827522401</v>
      </c>
      <c r="BT1396" s="12">
        <v>221.92009444714452</v>
      </c>
      <c r="BV1396" s="14">
        <f>Таблица1[[#This Row],[Lкан_леб,мм]]</f>
        <v>58108.079905552855</v>
      </c>
      <c r="BW1396" s="50">
        <f>Таблица1[[#This Row],[угол обхв4]]+Таблица1[[#This Row],[Lдуг 3,мм]]</f>
        <v>12634.548375632161</v>
      </c>
      <c r="BX1396" s="54">
        <f>Таблица1[[#This Row],[угол обхв5]]+Таблица1[[#This Row],[Y5, мм]]</f>
        <v>58292.260509084685</v>
      </c>
      <c r="BY1396" s="14">
        <f>Таблица1[[#This Row],[угол обхв6]]+Таблица1[[#This Row],[Lдуг 4,мм]]</f>
        <v>14835.948191387921</v>
      </c>
      <c r="BZ1396" s="14">
        <f>Таблица1[[#This Row],[Т1]]+Таблица1[[#This Row],[X6, мм]]</f>
        <v>58495.442819931086</v>
      </c>
      <c r="CA1396" s="14">
        <f>Таблица1[[#This Row],[Т2]]+Таблица1[[#This Row],[Lдуг 5,мм]]</f>
        <v>20316.480373576072</v>
      </c>
      <c r="CB1396" s="14">
        <f>Таблица1[[#This Row],[Т3]]+Таблица1[[#This Row],[Y6, мм]]</f>
        <v>58727.483010550648</v>
      </c>
      <c r="CC1396" s="14">
        <f>Таблица1[[#This Row],[Т4]]+Таблица1[[#This Row],[Lдуг 6,мм]]</f>
        <v>21444.955893913135</v>
      </c>
      <c r="CD1396" s="14">
        <f>Таблица1[[#This Row],[Т5]]+Таблица1[[#This Row],[Lдуг 1,мм]]</f>
        <v>58774.736839884434</v>
      </c>
      <c r="CE1396" s="14">
        <f>Таблица1[[#This Row],[Т6]]+Таблица1[[#This Row],[Lпрям1, мм]]</f>
        <v>21835.250654318646</v>
      </c>
      <c r="CF1396" s="15">
        <f>Таблица1[[#This Row],[Т7]]+Таблица1[[#This Row],[Lдуг 2,мм]]</f>
        <v>59069.528640208446</v>
      </c>
      <c r="CG1396" s="14">
        <f>Таблица1[[#This Row],[Т8]]+Таблица1[[#This Row],[Lпрям2, мм]]</f>
        <v>25975.797689663392</v>
      </c>
      <c r="CH1396" s="14">
        <f>Таблица1[[#This Row],[Т9]]-Таблица1[[#This Row],[Т9]]</f>
        <v>0</v>
      </c>
      <c r="CI1396" s="50">
        <f>Таблица1[[#This Row],[Т9]]-Таблица1[[#This Row],[Т8]]</f>
        <v>37234.277985889799</v>
      </c>
      <c r="CJ1396" s="54">
        <f>Таблица1[[#This Row],[Т9]]-Таблица1[[#This Row],[Т7]]</f>
        <v>294.791800324012</v>
      </c>
      <c r="CK1396" s="14">
        <f>Таблица1[[#This Row],[Т9]]-Таблица1[[#This Row],[Т6]]</f>
        <v>37624.572746295307</v>
      </c>
      <c r="CL1396" s="14">
        <f>Таблица1[[#This Row],[Т9]]-Таблица1[[#This Row],[Т5]]</f>
        <v>342.04562965779769</v>
      </c>
      <c r="CM1396" s="14">
        <f>Таблица1[[#This Row],[Т9]]-Таблица1[[#This Row],[Т4]]</f>
        <v>38753.048266632373</v>
      </c>
      <c r="CN1396" s="14">
        <f>Таблица1[[#This Row],[Т9]]-Таблица1[[#This Row],[Т3]]</f>
        <v>574.08582027735974</v>
      </c>
      <c r="CO1396" s="14">
        <f>Таблица1[[#This Row],[Т9]]-Таблица1[[#This Row],[Т2]]</f>
        <v>44233.580448820525</v>
      </c>
      <c r="CP1396" s="14">
        <f>Таблица1[[#This Row],[Т9]]-Таблица1[[#This Row],[Т1]]</f>
        <v>777.26813112376112</v>
      </c>
      <c r="CQ1396" s="14">
        <f>Таблица1[[#This Row],[Т9]]-Таблица1[[#This Row],[угол обхв6]]</f>
        <v>46434.980264576283</v>
      </c>
      <c r="CR1396" s="14">
        <f>Таблица1[[#This Row],[Т9]]-Таблица1[[#This Row],[угол обхв5]]</f>
        <v>961.44873465559067</v>
      </c>
      <c r="CS1396" s="14">
        <f>Таблица1[[#This Row],[Т9]]-Таблица1[[#This Row],[угол обхв4]]</f>
        <v>59069.528640208446</v>
      </c>
      <c r="CT1396" s="14">
        <f>Таблица1[[#This Row],[Lкан_прям, мм]]+Таблица1[[#This Row],[Lкан_дуг, мм]]+Таблица1[[#This Row],[Lкан_леб,мм]]</f>
        <v>85045.326329871838</v>
      </c>
      <c r="CU1396" s="16">
        <f>Таблица1[[#This Row],[Lкан_леб,мм]]</f>
        <v>58108.079905552855</v>
      </c>
      <c r="CV1396" s="14">
        <f>2534431-(Таблица1[[#This Row],[Т23]]+Таблица1[[#This Row],[угол обхв3]])</f>
        <v>2449163.7535756812</v>
      </c>
      <c r="CW1396" s="50">
        <f>SUM(X1396:AC1396,AD1396:AI1396)-Таблица1[[#This Row],[lподв_min, мм]]</f>
        <v>22796.699389959613</v>
      </c>
      <c r="CX1396" s="17">
        <f>CW1835-Таблица1[[#This Row],[Суммарная длина каната]]</f>
        <v>-2425736.6672593406</v>
      </c>
    </row>
    <row r="1397" spans="1:102" x14ac:dyDescent="0.25">
      <c r="A1397" s="21">
        <v>1396</v>
      </c>
      <c r="B1397" s="10">
        <v>34.14367346938775</v>
      </c>
      <c r="C1397" s="10">
        <v>133.82734693877552</v>
      </c>
      <c r="D1397" s="11">
        <v>17203.896175715177</v>
      </c>
      <c r="E1397" s="11">
        <v>14889.732736897839</v>
      </c>
      <c r="F1397" s="11">
        <v>17078.176644751074</v>
      </c>
      <c r="G1397" s="11">
        <v>14952.307488468789</v>
      </c>
      <c r="H1397" s="11">
        <v>17611.895685715175</v>
      </c>
      <c r="I1397" s="11">
        <v>10696.736901876628</v>
      </c>
      <c r="J1397" s="11">
        <v>4192.995835021211</v>
      </c>
      <c r="K1397" s="11">
        <v>25975.797689651077</v>
      </c>
      <c r="L1397" s="11">
        <v>961.44873466790909</v>
      </c>
      <c r="M1397" s="11">
        <v>58108.079905552855</v>
      </c>
      <c r="N1397" s="11">
        <v>8907.0006608033491</v>
      </c>
      <c r="O1397" s="11">
        <v>17699.49138193734</v>
      </c>
      <c r="P1397" s="43">
        <v>11033.520589875036</v>
      </c>
      <c r="Q1397" s="11">
        <v>18009.174214096583</v>
      </c>
      <c r="R1397" s="11">
        <v>16184.570636351324</v>
      </c>
      <c r="S1397" s="11">
        <v>16137.566237329924</v>
      </c>
      <c r="T1397" s="11">
        <v>17518.54344782991</v>
      </c>
      <c r="U1397" s="11">
        <v>15737.779371317645</v>
      </c>
      <c r="V1397" s="11">
        <v>17203.896175715177</v>
      </c>
      <c r="W1397" s="11">
        <v>14889.732736897839</v>
      </c>
      <c r="X1397" s="12">
        <v>0</v>
      </c>
      <c r="Y1397" s="12">
        <v>167.05433668357037</v>
      </c>
      <c r="Z1397" s="12">
        <v>201.19538444676451</v>
      </c>
      <c r="AA1397" s="44">
        <v>232.0401906195587</v>
      </c>
      <c r="AB1397" s="45">
        <v>47.253829333784537</v>
      </c>
      <c r="AC1397" s="12">
        <v>313.90499358423097</v>
      </c>
      <c r="AD1397" s="12">
        <v>12634.548375632161</v>
      </c>
      <c r="AE1397" s="12">
        <v>2148.9510150939263</v>
      </c>
      <c r="AF1397" s="12">
        <v>5480.5321821881471</v>
      </c>
      <c r="AG1397" s="44">
        <v>1128.4755203370626</v>
      </c>
      <c r="AH1397" s="45">
        <v>390.29476040551924</v>
      </c>
      <c r="AI1397" s="12">
        <v>4192.9958359942602</v>
      </c>
      <c r="AJ1397" s="12">
        <v>-31.745256855641056</v>
      </c>
      <c r="AK1397" s="12">
        <v>-8.2856773425869665</v>
      </c>
      <c r="AL1397" s="12">
        <v>19.968357917980807</v>
      </c>
      <c r="AM1397" s="44">
        <v>52.553954976588223</v>
      </c>
      <c r="AN1397" s="45">
        <v>45.918060401447683</v>
      </c>
      <c r="AO1397" s="12">
        <v>89.999999863353608</v>
      </c>
      <c r="AP1397" s="12">
        <v>-2052.0325682789503</v>
      </c>
      <c r="AQ1397" s="12">
        <v>8848.204255192657</v>
      </c>
      <c r="AR1397" s="12">
        <v>11172.853054156983</v>
      </c>
      <c r="AS1397" s="44">
        <v>16508.492548065406</v>
      </c>
      <c r="AT1397" s="45">
        <v>17225.45843357643</v>
      </c>
      <c r="AU1397" s="12">
        <v>17611.896175715177</v>
      </c>
      <c r="AV1397" s="12">
        <v>11398.867020807782</v>
      </c>
      <c r="AW1397" s="12">
        <v>18103.232614272187</v>
      </c>
      <c r="AX1397" s="12">
        <v>18392.645809390313</v>
      </c>
      <c r="AY1397" s="44">
        <v>16385.63597573325</v>
      </c>
      <c r="AZ1397" s="45">
        <v>15453.939320549542</v>
      </c>
      <c r="BA1397" s="12">
        <v>14889.732737870891</v>
      </c>
      <c r="BB1397" s="12">
        <v>8692.334101898583</v>
      </c>
      <c r="BC1397" s="12">
        <v>10974.724184264342</v>
      </c>
      <c r="BD1397" s="12">
        <v>16323.903100633273</v>
      </c>
      <c r="BE1397" s="44">
        <v>17194.621536115828</v>
      </c>
      <c r="BF1397" s="45">
        <v>17496.981189968654</v>
      </c>
      <c r="BG1397" s="12">
        <v>17611.896185715173</v>
      </c>
      <c r="BH1397" s="12">
        <v>18046.452861770453</v>
      </c>
      <c r="BI1397" s="12">
        <v>18412.915446431431</v>
      </c>
      <c r="BJ1397" s="12">
        <v>16521.037832623653</v>
      </c>
      <c r="BK1397" s="44">
        <v>15489.709632914319</v>
      </c>
      <c r="BL1397" s="45">
        <v>15173.57278766594</v>
      </c>
      <c r="BM1397" s="12">
        <v>10696.736901876629</v>
      </c>
      <c r="BN1397" s="12">
        <v>0</v>
      </c>
      <c r="BO1397" s="12">
        <v>23.459579513054088</v>
      </c>
      <c r="BP1397" s="12">
        <v>28.254035260567775</v>
      </c>
      <c r="BQ1397" s="48">
        <v>32.585597058607419</v>
      </c>
      <c r="BR1397" s="49">
        <v>6.6358945751405418</v>
      </c>
      <c r="BS1397" s="13">
        <v>44.081939461905925</v>
      </c>
      <c r="BT1397" s="12">
        <v>221.92009444714452</v>
      </c>
      <c r="BV1397" s="14">
        <f>Таблица1[[#This Row],[Lкан_леб,мм]]</f>
        <v>58108.079905552855</v>
      </c>
      <c r="BW1397" s="50">
        <f>Таблица1[[#This Row],[угол обхв4]]+Таблица1[[#This Row],[Lдуг 3,мм]]</f>
        <v>12634.548375632161</v>
      </c>
      <c r="BX1397" s="54">
        <f>Таблица1[[#This Row],[угол обхв5]]+Таблица1[[#This Row],[Y5, мм]]</f>
        <v>58275.134242236425</v>
      </c>
      <c r="BY1397" s="14">
        <f>Таблица1[[#This Row],[угол обхв6]]+Таблица1[[#This Row],[Lдуг 4,мм]]</f>
        <v>14783.499390726087</v>
      </c>
      <c r="BZ1397" s="14">
        <f>Таблица1[[#This Row],[Т1]]+Таблица1[[#This Row],[X6, мм]]</f>
        <v>58476.329626683189</v>
      </c>
      <c r="CA1397" s="14">
        <f>Таблица1[[#This Row],[Т2]]+Таблица1[[#This Row],[Lдуг 5,мм]]</f>
        <v>20264.031572914235</v>
      </c>
      <c r="CB1397" s="14">
        <f>Таблица1[[#This Row],[Т3]]+Таблица1[[#This Row],[Y6, мм]]</f>
        <v>58708.369817302751</v>
      </c>
      <c r="CC1397" s="14">
        <f>Таблица1[[#This Row],[Т4]]+Таблица1[[#This Row],[Lдуг 6,мм]]</f>
        <v>21392.507093251297</v>
      </c>
      <c r="CD1397" s="14">
        <f>Таблица1[[#This Row],[Т5]]+Таблица1[[#This Row],[Lдуг 1,мм]]</f>
        <v>58755.623646636537</v>
      </c>
      <c r="CE1397" s="14">
        <f>Таблица1[[#This Row],[Т6]]+Таблица1[[#This Row],[Lпрям1, мм]]</f>
        <v>21782.801853656816</v>
      </c>
      <c r="CF1397" s="15">
        <f>Таблица1[[#This Row],[Т7]]+Таблица1[[#This Row],[Lдуг 2,мм]]</f>
        <v>59069.528640220771</v>
      </c>
      <c r="CG1397" s="14">
        <f>Таблица1[[#This Row],[Т8]]+Таблица1[[#This Row],[Lпрям2, мм]]</f>
        <v>25975.797689651077</v>
      </c>
      <c r="CH1397" s="14">
        <f>Таблица1[[#This Row],[Т9]]-Таблица1[[#This Row],[Т9]]</f>
        <v>0</v>
      </c>
      <c r="CI1397" s="50">
        <f>Таблица1[[#This Row],[Т9]]-Таблица1[[#This Row],[Т8]]</f>
        <v>37286.726786563959</v>
      </c>
      <c r="CJ1397" s="54">
        <f>Таблица1[[#This Row],[Т9]]-Таблица1[[#This Row],[Т7]]</f>
        <v>313.90499358423403</v>
      </c>
      <c r="CK1397" s="14">
        <f>Таблица1[[#This Row],[Т9]]-Таблица1[[#This Row],[Т6]]</f>
        <v>37677.021546969474</v>
      </c>
      <c r="CL1397" s="14">
        <f>Таблица1[[#This Row],[Т9]]-Таблица1[[#This Row],[Т5]]</f>
        <v>361.15882291801972</v>
      </c>
      <c r="CM1397" s="14">
        <f>Таблица1[[#This Row],[Т9]]-Таблица1[[#This Row],[Т4]]</f>
        <v>38805.49706730654</v>
      </c>
      <c r="CN1397" s="14">
        <f>Таблица1[[#This Row],[Т9]]-Таблица1[[#This Row],[Т3]]</f>
        <v>593.19901353758178</v>
      </c>
      <c r="CO1397" s="14">
        <f>Таблица1[[#This Row],[Т9]]-Таблица1[[#This Row],[Т2]]</f>
        <v>44286.029249494684</v>
      </c>
      <c r="CP1397" s="14">
        <f>Таблица1[[#This Row],[Т9]]-Таблица1[[#This Row],[Т1]]</f>
        <v>794.39439798434614</v>
      </c>
      <c r="CQ1397" s="14">
        <f>Таблица1[[#This Row],[Т9]]-Таблица1[[#This Row],[угол обхв6]]</f>
        <v>46434.980264588608</v>
      </c>
      <c r="CR1397" s="14">
        <f>Таблица1[[#This Row],[Т9]]-Таблица1[[#This Row],[угол обхв5]]</f>
        <v>961.44873466791614</v>
      </c>
      <c r="CS1397" s="14">
        <f>Таблица1[[#This Row],[Т9]]-Таблица1[[#This Row],[угол обхв4]]</f>
        <v>59069.528640220771</v>
      </c>
      <c r="CT1397" s="14">
        <f>Таблица1[[#This Row],[Lкан_прям, мм]]+Таблица1[[#This Row],[Lкан_дуг, мм]]+Таблица1[[#This Row],[Lкан_леб,мм]]</f>
        <v>85045.326329871838</v>
      </c>
      <c r="CU1397" s="16">
        <f>Таблица1[[#This Row],[Lкан_леб,мм]]</f>
        <v>58108.079905552855</v>
      </c>
      <c r="CV1397" s="14">
        <f>2534431-(Таблица1[[#This Row],[Т23]]+Таблица1[[#This Row],[угол обхв3]])</f>
        <v>2449163.7535756812</v>
      </c>
      <c r="CW1397" s="50">
        <f>SUM(X1397:AC1397,AD1397:AI1397)-Таблица1[[#This Row],[lподв_min, мм]]</f>
        <v>22744.250589297775</v>
      </c>
      <c r="CX1397" s="17">
        <f>CW1836-Таблица1[[#This Row],[Суммарная длина каната]]</f>
        <v>-2425796.6890147519</v>
      </c>
    </row>
    <row r="1398" spans="1:102" x14ac:dyDescent="0.25">
      <c r="A1398" s="21">
        <v>1397</v>
      </c>
      <c r="B1398" s="10">
        <v>34.14367346938775</v>
      </c>
      <c r="C1398" s="10">
        <v>136.51142857142858</v>
      </c>
      <c r="D1398" s="11">
        <v>17276.041271267975</v>
      </c>
      <c r="E1398" s="11">
        <v>15263.186726210832</v>
      </c>
      <c r="F1398" s="11">
        <v>17147.529355573515</v>
      </c>
      <c r="G1398" s="11">
        <v>15319.805517477866</v>
      </c>
      <c r="H1398" s="11">
        <v>17684.040781267973</v>
      </c>
      <c r="I1398" s="11">
        <v>11017.33992361381</v>
      </c>
      <c r="J1398" s="11">
        <v>4245.8468025970205</v>
      </c>
      <c r="K1398" s="11">
        <v>25975.797689638959</v>
      </c>
      <c r="L1398" s="11">
        <v>961.44873468002504</v>
      </c>
      <c r="M1398" s="11">
        <v>58108.079905552855</v>
      </c>
      <c r="N1398" s="11">
        <v>8907.0006608033491</v>
      </c>
      <c r="O1398" s="11">
        <v>17699.49138193734</v>
      </c>
      <c r="P1398" s="43">
        <v>10966.354952330506</v>
      </c>
      <c r="Q1398" s="11">
        <v>18090.253856049345</v>
      </c>
      <c r="R1398" s="11">
        <v>16199.399302702599</v>
      </c>
      <c r="S1398" s="11">
        <v>16461.917334614434</v>
      </c>
      <c r="T1398" s="11">
        <v>17550.630235411089</v>
      </c>
      <c r="U1398" s="11">
        <v>16125.037583825309</v>
      </c>
      <c r="V1398" s="11">
        <v>17276.041271267975</v>
      </c>
      <c r="W1398" s="11">
        <v>15263.186726210832</v>
      </c>
      <c r="X1398" s="12">
        <v>0</v>
      </c>
      <c r="Y1398" s="12">
        <v>149.54775258836355</v>
      </c>
      <c r="Z1398" s="12">
        <v>199.58877529407431</v>
      </c>
      <c r="AA1398" s="44">
        <v>232.0401906195585</v>
      </c>
      <c r="AB1398" s="45">
        <v>47.253829333786449</v>
      </c>
      <c r="AC1398" s="12">
        <v>333.01818684424222</v>
      </c>
      <c r="AD1398" s="12">
        <v>12634.548375632161</v>
      </c>
      <c r="AE1398" s="12">
        <v>2096.1000475181172</v>
      </c>
      <c r="AF1398" s="12">
        <v>5480.5321821881507</v>
      </c>
      <c r="AG1398" s="44">
        <v>1128.4755203370594</v>
      </c>
      <c r="AH1398" s="45">
        <v>390.2947604055164</v>
      </c>
      <c r="AI1398" s="12">
        <v>4245.8468035579581</v>
      </c>
      <c r="AJ1398" s="12">
        <v>-31.745256855641056</v>
      </c>
      <c r="AK1398" s="12">
        <v>-10.744141515004133</v>
      </c>
      <c r="AL1398" s="12">
        <v>17.284276285327767</v>
      </c>
      <c r="AM1398" s="44">
        <v>49.869873343935161</v>
      </c>
      <c r="AN1398" s="45">
        <v>43.233978768794351</v>
      </c>
      <c r="AO1398" s="12">
        <v>89.999999865054534</v>
      </c>
      <c r="AP1398" s="12">
        <v>-2052.0325682789503</v>
      </c>
      <c r="AQ1398" s="12">
        <v>8830.9398403160485</v>
      </c>
      <c r="AR1398" s="12">
        <v>11087.576994033798</v>
      </c>
      <c r="AS1398" s="44">
        <v>16511.349007163088</v>
      </c>
      <c r="AT1398" s="45">
        <v>17271.158683420177</v>
      </c>
      <c r="AU1398" s="12">
        <v>17684.041271267975</v>
      </c>
      <c r="AV1398" s="12">
        <v>11398.867020807782</v>
      </c>
      <c r="AW1398" s="12">
        <v>18100.338923512434</v>
      </c>
      <c r="AX1398" s="12">
        <v>18479.829543952586</v>
      </c>
      <c r="AY1398" s="44">
        <v>16724.883837969923</v>
      </c>
      <c r="AZ1398" s="45">
        <v>15827.784069753918</v>
      </c>
      <c r="BA1398" s="12">
        <v>15263.186727171771</v>
      </c>
      <c r="BB1398" s="12">
        <v>8692.334101898583</v>
      </c>
      <c r="BC1398" s="12">
        <v>10890.294131843206</v>
      </c>
      <c r="BD1398" s="12">
        <v>16320.621344405889</v>
      </c>
      <c r="BE1398" s="44">
        <v>17238.680530950598</v>
      </c>
      <c r="BF1398" s="45">
        <v>17555.512823258883</v>
      </c>
      <c r="BG1398" s="12">
        <v>17684.041281267971</v>
      </c>
      <c r="BH1398" s="12">
        <v>18046.452861770453</v>
      </c>
      <c r="BI1398" s="12">
        <v>18491.101397624439</v>
      </c>
      <c r="BJ1398" s="12">
        <v>16851.493022517676</v>
      </c>
      <c r="BK1398" s="44">
        <v>15862.071080469819</v>
      </c>
      <c r="BL1398" s="45">
        <v>15560.440240282223</v>
      </c>
      <c r="BM1398" s="12">
        <v>11017.339923613812</v>
      </c>
      <c r="BN1398" s="12">
        <v>0</v>
      </c>
      <c r="BO1398" s="12">
        <v>21.001115340636922</v>
      </c>
      <c r="BP1398" s="12">
        <v>28.028417800331898</v>
      </c>
      <c r="BQ1398" s="48">
        <v>32.585597058607398</v>
      </c>
      <c r="BR1398" s="49">
        <v>6.6358945751408083</v>
      </c>
      <c r="BS1398" s="13">
        <v>46.766021096260182</v>
      </c>
      <c r="BT1398" s="12">
        <v>221.92009444714452</v>
      </c>
      <c r="BV1398" s="14">
        <f>Таблица1[[#This Row],[Lкан_леб,мм]]</f>
        <v>58108.079905552855</v>
      </c>
      <c r="BW1398" s="50">
        <f>Таблица1[[#This Row],[угол обхв4]]+Таблица1[[#This Row],[Lдуг 3,мм]]</f>
        <v>12634.548375632161</v>
      </c>
      <c r="BX1398" s="54">
        <f>Таблица1[[#This Row],[угол обхв5]]+Таблица1[[#This Row],[Y5, мм]]</f>
        <v>58257.627658141217</v>
      </c>
      <c r="BY1398" s="14">
        <f>Таблица1[[#This Row],[угол обхв6]]+Таблица1[[#This Row],[Lдуг 4,мм]]</f>
        <v>14730.648423150278</v>
      </c>
      <c r="BZ1398" s="14">
        <f>Таблица1[[#This Row],[Т1]]+Таблица1[[#This Row],[X6, мм]]</f>
        <v>58457.216433435293</v>
      </c>
      <c r="CA1398" s="14">
        <f>Таблица1[[#This Row],[Т2]]+Таблица1[[#This Row],[Lдуг 5,мм]]</f>
        <v>20211.180605338428</v>
      </c>
      <c r="CB1398" s="14">
        <f>Таблица1[[#This Row],[Т3]]+Таблица1[[#This Row],[Y6, мм]]</f>
        <v>58689.256624054855</v>
      </c>
      <c r="CC1398" s="14">
        <f>Таблица1[[#This Row],[Т4]]+Таблица1[[#This Row],[Lдуг 6,мм]]</f>
        <v>21339.656125675487</v>
      </c>
      <c r="CD1398" s="14">
        <f>Таблица1[[#This Row],[Т5]]+Таблица1[[#This Row],[Lдуг 1,мм]]</f>
        <v>58736.510453388641</v>
      </c>
      <c r="CE1398" s="14">
        <f>Таблица1[[#This Row],[Т6]]+Таблица1[[#This Row],[Lпрям1, мм]]</f>
        <v>21729.950886081002</v>
      </c>
      <c r="CF1398" s="15">
        <f>Таблица1[[#This Row],[Т7]]+Таблица1[[#This Row],[Lдуг 2,мм]]</f>
        <v>59069.528640232886</v>
      </c>
      <c r="CG1398" s="14">
        <f>Таблица1[[#This Row],[Т8]]+Таблица1[[#This Row],[Lпрям2, мм]]</f>
        <v>25975.797689638959</v>
      </c>
      <c r="CH1398" s="14">
        <f>Таблица1[[#This Row],[Т9]]-Таблица1[[#This Row],[Т9]]</f>
        <v>0</v>
      </c>
      <c r="CI1398" s="50">
        <f>Таблица1[[#This Row],[Т9]]-Таблица1[[#This Row],[Т8]]</f>
        <v>37339.577754151884</v>
      </c>
      <c r="CJ1398" s="54">
        <f>Таблица1[[#This Row],[Т9]]-Таблица1[[#This Row],[Т7]]</f>
        <v>333.01818684424507</v>
      </c>
      <c r="CK1398" s="14">
        <f>Таблица1[[#This Row],[Т9]]-Таблица1[[#This Row],[Т6]]</f>
        <v>37729.872514557399</v>
      </c>
      <c r="CL1398" s="14">
        <f>Таблица1[[#This Row],[Т9]]-Таблица1[[#This Row],[Т5]]</f>
        <v>380.27201617803075</v>
      </c>
      <c r="CM1398" s="14">
        <f>Таблица1[[#This Row],[Т9]]-Таблица1[[#This Row],[Т4]]</f>
        <v>38858.348034894458</v>
      </c>
      <c r="CN1398" s="14">
        <f>Таблица1[[#This Row],[Т9]]-Таблица1[[#This Row],[Т3]]</f>
        <v>612.31220679759281</v>
      </c>
      <c r="CO1398" s="14">
        <f>Таблица1[[#This Row],[Т9]]-Таблица1[[#This Row],[Т2]]</f>
        <v>44338.880217082609</v>
      </c>
      <c r="CP1398" s="14">
        <f>Таблица1[[#This Row],[Т9]]-Таблица1[[#This Row],[Т1]]</f>
        <v>811.90098209166899</v>
      </c>
      <c r="CQ1398" s="14">
        <f>Таблица1[[#This Row],[Т9]]-Таблица1[[#This Row],[угол обхв6]]</f>
        <v>46434.980264600723</v>
      </c>
      <c r="CR1398" s="14">
        <f>Таблица1[[#This Row],[Т9]]-Таблица1[[#This Row],[угол обхв5]]</f>
        <v>961.44873468003061</v>
      </c>
      <c r="CS1398" s="14">
        <f>Таблица1[[#This Row],[Т9]]-Таблица1[[#This Row],[угол обхв4]]</f>
        <v>59069.528640232886</v>
      </c>
      <c r="CT1398" s="14">
        <f>Таблица1[[#This Row],[Lкан_прям, мм]]+Таблица1[[#This Row],[Lкан_дуг, мм]]+Таблица1[[#This Row],[Lкан_леб,мм]]</f>
        <v>85045.326329871838</v>
      </c>
      <c r="CU1398" s="16">
        <f>Таблица1[[#This Row],[Lкан_леб,мм]]</f>
        <v>58108.079905552855</v>
      </c>
      <c r="CV1398" s="14">
        <f>2534431-(Таблица1[[#This Row],[Т23]]+Таблица1[[#This Row],[угол обхв3]])</f>
        <v>2449163.7535756812</v>
      </c>
      <c r="CW1398" s="50">
        <f>SUM(X1398:AC1398,AD1398:AI1398)-Таблица1[[#This Row],[lподв_min, мм]]</f>
        <v>22691.399621721965</v>
      </c>
      <c r="CX1398" s="17">
        <f>CW1837-Таблица1[[#This Row],[Суммарная длина каната]]</f>
        <v>-2425858.2550430149</v>
      </c>
    </row>
    <row r="1399" spans="1:102" x14ac:dyDescent="0.25">
      <c r="A1399" s="21">
        <v>1398</v>
      </c>
      <c r="B1399" s="10">
        <v>34.14367346938775</v>
      </c>
      <c r="C1399" s="10">
        <v>139.19551020408164</v>
      </c>
      <c r="D1399" s="11">
        <v>17330.618767661916</v>
      </c>
      <c r="E1399" s="11">
        <v>15639.609485662859</v>
      </c>
      <c r="F1399" s="11">
        <v>17199.596441940219</v>
      </c>
      <c r="G1399" s="11">
        <v>15690.148086380308</v>
      </c>
      <c r="H1399" s="11">
        <v>17738.618277661917</v>
      </c>
      <c r="I1399" s="11">
        <v>11340.598819021659</v>
      </c>
      <c r="J1399" s="11">
        <v>4299.0106666412003</v>
      </c>
      <c r="K1399" s="11">
        <v>25975.797689627077</v>
      </c>
      <c r="L1399" s="11">
        <v>961.44873469190986</v>
      </c>
      <c r="M1399" s="11">
        <v>58108.079905552855</v>
      </c>
      <c r="N1399" s="11">
        <v>8907.0006608033491</v>
      </c>
      <c r="O1399" s="11">
        <v>17699.49138193734</v>
      </c>
      <c r="P1399" s="43">
        <v>10895.466127773267</v>
      </c>
      <c r="Q1399" s="11">
        <v>18168.099252566051</v>
      </c>
      <c r="R1399" s="11">
        <v>16199.022686243758</v>
      </c>
      <c r="S1399" s="11">
        <v>16786.607004631001</v>
      </c>
      <c r="T1399" s="11">
        <v>17564.54693385242</v>
      </c>
      <c r="U1399" s="11">
        <v>16513.373534512863</v>
      </c>
      <c r="V1399" s="11">
        <v>17330.618767661916</v>
      </c>
      <c r="W1399" s="11">
        <v>15639.609485662859</v>
      </c>
      <c r="X1399" s="12">
        <v>0</v>
      </c>
      <c r="Y1399" s="12">
        <v>131.62856054112183</v>
      </c>
      <c r="Z1399" s="12">
        <v>198.39477409341873</v>
      </c>
      <c r="AA1399" s="44">
        <v>232.04019061955896</v>
      </c>
      <c r="AB1399" s="45">
        <v>47.253829333787124</v>
      </c>
      <c r="AC1399" s="12">
        <v>352.13138010402326</v>
      </c>
      <c r="AD1399" s="12">
        <v>12634.548375632161</v>
      </c>
      <c r="AE1399" s="12">
        <v>2042.9361834739393</v>
      </c>
      <c r="AF1399" s="12">
        <v>5480.532182188148</v>
      </c>
      <c r="AG1399" s="44">
        <v>1128.4755203370573</v>
      </c>
      <c r="AH1399" s="45">
        <v>390.29476040551799</v>
      </c>
      <c r="AI1399" s="12">
        <v>4299.0106675902543</v>
      </c>
      <c r="AJ1399" s="12">
        <v>-31.745256855641056</v>
      </c>
      <c r="AK1399" s="12">
        <v>-13.260548565473105</v>
      </c>
      <c r="AL1399" s="12">
        <v>14.600194652674682</v>
      </c>
      <c r="AM1399" s="44">
        <v>47.185791711282135</v>
      </c>
      <c r="AN1399" s="45">
        <v>40.549897136141233</v>
      </c>
      <c r="AO1399" s="12">
        <v>89.999999866723343</v>
      </c>
      <c r="AP1399" s="12">
        <v>-2052.0325682789503</v>
      </c>
      <c r="AQ1399" s="12">
        <v>8813.4137867917489</v>
      </c>
      <c r="AR1399" s="12">
        <v>10998.311767287869</v>
      </c>
      <c r="AS1399" s="44">
        <v>16498.315718318936</v>
      </c>
      <c r="AT1399" s="45">
        <v>17299.302047245958</v>
      </c>
      <c r="AU1399" s="12">
        <v>17738.618767661919</v>
      </c>
      <c r="AV1399" s="12">
        <v>11398.867020807782</v>
      </c>
      <c r="AW1399" s="12">
        <v>18096.612896102382</v>
      </c>
      <c r="AX1399" s="12">
        <v>18562.924244724389</v>
      </c>
      <c r="AY1399" s="44">
        <v>17063.893284405618</v>
      </c>
      <c r="AZ1399" s="45">
        <v>16203.358776591362</v>
      </c>
      <c r="BA1399" s="12">
        <v>15639.609486611915</v>
      </c>
      <c r="BB1399" s="12">
        <v>8692.334101898583</v>
      </c>
      <c r="BC1399" s="12">
        <v>10801.879253761665</v>
      </c>
      <c r="BD1399" s="12">
        <v>16301.86832575836</v>
      </c>
      <c r="BE1399" s="44">
        <v>17265.253901777243</v>
      </c>
      <c r="BF1399" s="45">
        <v>17595.863654268378</v>
      </c>
      <c r="BG1399" s="12">
        <v>17738.618777661915</v>
      </c>
      <c r="BH1399" s="12">
        <v>18046.452861770453</v>
      </c>
      <c r="BI1399" s="12">
        <v>18565.220766731094</v>
      </c>
      <c r="BJ1399" s="12">
        <v>17181.431996789339</v>
      </c>
      <c r="BK1399" s="44">
        <v>16236.087254738244</v>
      </c>
      <c r="BL1399" s="45">
        <v>15949.62424358436</v>
      </c>
      <c r="BM1399" s="12">
        <v>11340.598819021661</v>
      </c>
      <c r="BN1399" s="12">
        <v>0</v>
      </c>
      <c r="BO1399" s="12">
        <v>18.484708290167948</v>
      </c>
      <c r="BP1399" s="12">
        <v>27.860743218147785</v>
      </c>
      <c r="BQ1399" s="48">
        <v>32.585597058607462</v>
      </c>
      <c r="BR1399" s="49">
        <v>6.6358945751409042</v>
      </c>
      <c r="BS1399" s="13">
        <v>49.45010273058211</v>
      </c>
      <c r="BT1399" s="12">
        <v>221.92009444714452</v>
      </c>
      <c r="BV1399" s="14">
        <f>Таблица1[[#This Row],[Lкан_леб,мм]]</f>
        <v>58108.079905552855</v>
      </c>
      <c r="BW1399" s="50">
        <f>Таблица1[[#This Row],[угол обхв4]]+Таблица1[[#This Row],[Lдуг 3,мм]]</f>
        <v>12634.548375632161</v>
      </c>
      <c r="BX1399" s="54">
        <f>Таблица1[[#This Row],[угол обхв5]]+Таблица1[[#This Row],[Y5, мм]]</f>
        <v>58239.70846609398</v>
      </c>
      <c r="BY1399" s="14">
        <f>Таблица1[[#This Row],[угол обхв6]]+Таблица1[[#This Row],[Lдуг 4,мм]]</f>
        <v>14677.4845591061</v>
      </c>
      <c r="BZ1399" s="14">
        <f>Таблица1[[#This Row],[Т1]]+Таблица1[[#This Row],[X6, мм]]</f>
        <v>58438.103240187396</v>
      </c>
      <c r="CA1399" s="14">
        <f>Таблица1[[#This Row],[Т2]]+Таблица1[[#This Row],[Lдуг 5,мм]]</f>
        <v>20158.016741294246</v>
      </c>
      <c r="CB1399" s="14">
        <f>Таблица1[[#This Row],[Т3]]+Таблица1[[#This Row],[Y6, мм]]</f>
        <v>58670.143430806958</v>
      </c>
      <c r="CC1399" s="14">
        <f>Таблица1[[#This Row],[Т4]]+Таблица1[[#This Row],[Lдуг 6,мм]]</f>
        <v>21286.492261631305</v>
      </c>
      <c r="CD1399" s="14">
        <f>Таблица1[[#This Row],[Т5]]+Таблица1[[#This Row],[Lдуг 1,мм]]</f>
        <v>58717.397260140744</v>
      </c>
      <c r="CE1399" s="14">
        <f>Таблица1[[#This Row],[Т6]]+Таблица1[[#This Row],[Lпрям1, мм]]</f>
        <v>21676.787022036824</v>
      </c>
      <c r="CF1399" s="15">
        <f>Таблица1[[#This Row],[Т7]]+Таблица1[[#This Row],[Lдуг 2,мм]]</f>
        <v>59069.528640244767</v>
      </c>
      <c r="CG1399" s="14">
        <f>Таблица1[[#This Row],[Т8]]+Таблица1[[#This Row],[Lпрям2, мм]]</f>
        <v>25975.797689627077</v>
      </c>
      <c r="CH1399" s="14">
        <f>Таблица1[[#This Row],[Т9]]-Таблица1[[#This Row],[Т9]]</f>
        <v>0</v>
      </c>
      <c r="CI1399" s="50">
        <f>Таблица1[[#This Row],[Т9]]-Таблица1[[#This Row],[Т8]]</f>
        <v>37392.741618207947</v>
      </c>
      <c r="CJ1399" s="54">
        <f>Таблица1[[#This Row],[Т9]]-Таблица1[[#This Row],[Т7]]</f>
        <v>352.13138010402326</v>
      </c>
      <c r="CK1399" s="14">
        <f>Таблица1[[#This Row],[Т9]]-Таблица1[[#This Row],[Т6]]</f>
        <v>37783.036378613462</v>
      </c>
      <c r="CL1399" s="14">
        <f>Таблица1[[#This Row],[Т9]]-Таблица1[[#This Row],[Т5]]</f>
        <v>399.38520943780895</v>
      </c>
      <c r="CM1399" s="14">
        <f>Таблица1[[#This Row],[Т9]]-Таблица1[[#This Row],[Т4]]</f>
        <v>38911.511898950521</v>
      </c>
      <c r="CN1399" s="14">
        <f>Таблица1[[#This Row],[Т9]]-Таблица1[[#This Row],[Т3]]</f>
        <v>631.42540005737101</v>
      </c>
      <c r="CO1399" s="14">
        <f>Таблица1[[#This Row],[Т9]]-Таблица1[[#This Row],[Т2]]</f>
        <v>44392.044081138665</v>
      </c>
      <c r="CP1399" s="14">
        <f>Таблица1[[#This Row],[Т9]]-Таблица1[[#This Row],[Т1]]</f>
        <v>829.82017415078735</v>
      </c>
      <c r="CQ1399" s="14">
        <f>Таблица1[[#This Row],[Т9]]-Таблица1[[#This Row],[угол обхв6]]</f>
        <v>46434.980264612605</v>
      </c>
      <c r="CR1399" s="14">
        <f>Таблица1[[#This Row],[Т9]]-Таблица1[[#This Row],[угол обхв5]]</f>
        <v>961.44873469191225</v>
      </c>
      <c r="CS1399" s="14">
        <f>Таблица1[[#This Row],[Т9]]-Таблица1[[#This Row],[угол обхв4]]</f>
        <v>59069.528640244767</v>
      </c>
      <c r="CT1399" s="14">
        <f>Таблица1[[#This Row],[Lкан_прям, мм]]+Таблица1[[#This Row],[Lкан_дуг, мм]]+Таблица1[[#This Row],[Lкан_леб,мм]]</f>
        <v>85045.326329871838</v>
      </c>
      <c r="CU1399" s="16">
        <f>Таблица1[[#This Row],[Lкан_леб,мм]]</f>
        <v>58108.079905552855</v>
      </c>
      <c r="CV1399" s="14">
        <f>2534431-(Таблица1[[#This Row],[Т23]]+Таблица1[[#This Row],[угол обхв3]])</f>
        <v>2449163.7535756812</v>
      </c>
      <c r="CW1399" s="50">
        <f>SUM(X1399:AC1399,AD1399:AI1399)-Таблица1[[#This Row],[lподв_min, мм]]</f>
        <v>22638.23575767779</v>
      </c>
      <c r="CX1399" s="17">
        <f>CW1838-Таблица1[[#This Row],[Суммарная длина каната]]</f>
        <v>-2425921.3475163998</v>
      </c>
    </row>
    <row r="1400" spans="1:102" x14ac:dyDescent="0.25">
      <c r="A1400" s="21">
        <v>1399</v>
      </c>
      <c r="B1400" s="10">
        <v>34.14367346938775</v>
      </c>
      <c r="C1400" s="10">
        <v>141.87959183673468</v>
      </c>
      <c r="D1400" s="11">
        <v>17367.508913562979</v>
      </c>
      <c r="E1400" s="11">
        <v>16018.175086426463</v>
      </c>
      <c r="F1400" s="11">
        <v>17234.263660738859</v>
      </c>
      <c r="G1400" s="11">
        <v>16062.522607212151</v>
      </c>
      <c r="H1400" s="11">
        <v>17775.50842356298</v>
      </c>
      <c r="I1400" s="11">
        <v>11665.783916320826</v>
      </c>
      <c r="J1400" s="11">
        <v>4352.3911701056368</v>
      </c>
      <c r="K1400" s="11">
        <v>25975.79768961544</v>
      </c>
      <c r="L1400" s="11">
        <v>961.44873470354833</v>
      </c>
      <c r="M1400" s="11">
        <v>58108.079905552855</v>
      </c>
      <c r="N1400" s="11">
        <v>8907.0006608033491</v>
      </c>
      <c r="O1400" s="11">
        <v>17699.49138193734</v>
      </c>
      <c r="P1400" s="43">
        <v>10821.009657073988</v>
      </c>
      <c r="Q1400" s="11">
        <v>18242.539598998334</v>
      </c>
      <c r="R1400" s="11">
        <v>16183.44161332864</v>
      </c>
      <c r="S1400" s="11">
        <v>17110.92282882439</v>
      </c>
      <c r="T1400" s="11">
        <v>17560.263007799338</v>
      </c>
      <c r="U1400" s="11">
        <v>16901.935155198029</v>
      </c>
      <c r="V1400" s="11">
        <v>17367.508913562979</v>
      </c>
      <c r="W1400" s="11">
        <v>16018.175086426463</v>
      </c>
      <c r="X1400" s="12">
        <v>0</v>
      </c>
      <c r="Y1400" s="12">
        <v>113.26146826843008</v>
      </c>
      <c r="Z1400" s="12">
        <v>197.64867311821351</v>
      </c>
      <c r="AA1400" s="44">
        <v>232.0401906195585</v>
      </c>
      <c r="AB1400" s="45">
        <v>47.253829333786406</v>
      </c>
      <c r="AC1400" s="12">
        <v>371.24457336355971</v>
      </c>
      <c r="AD1400" s="12">
        <v>12634.548375632161</v>
      </c>
      <c r="AE1400" s="12">
        <v>1989.5556800094998</v>
      </c>
      <c r="AF1400" s="12">
        <v>5480.5321821881489</v>
      </c>
      <c r="AG1400" s="44">
        <v>1128.4755203370623</v>
      </c>
      <c r="AH1400" s="45">
        <v>390.29476040551799</v>
      </c>
      <c r="AI1400" s="12">
        <v>4352.3911710430502</v>
      </c>
      <c r="AJ1400" s="12">
        <v>-31.745256855641056</v>
      </c>
      <c r="AK1400" s="12">
        <v>-15.839854617317673</v>
      </c>
      <c r="AL1400" s="12">
        <v>11.916113020021648</v>
      </c>
      <c r="AM1400" s="44">
        <v>44.501710078629046</v>
      </c>
      <c r="AN1400" s="45">
        <v>37.865815503488243</v>
      </c>
      <c r="AO1400" s="12">
        <v>89.999999868357932</v>
      </c>
      <c r="AP1400" s="12">
        <v>-2052.0325682789503</v>
      </c>
      <c r="AQ1400" s="12">
        <v>8795.6372670631808</v>
      </c>
      <c r="AR1400" s="12">
        <v>10905.253235413242</v>
      </c>
      <c r="AS1400" s="44">
        <v>16469.421278552392</v>
      </c>
      <c r="AT1400" s="45">
        <v>17309.826774229998</v>
      </c>
      <c r="AU1400" s="12">
        <v>17775.508913562979</v>
      </c>
      <c r="AV1400" s="12">
        <v>11398.867020807782</v>
      </c>
      <c r="AW1400" s="12">
        <v>18091.998954519924</v>
      </c>
      <c r="AX1400" s="12">
        <v>18641.747589284849</v>
      </c>
      <c r="AY1400" s="44">
        <v>17401.920476716103</v>
      </c>
      <c r="AZ1400" s="45">
        <v>16579.839372990929</v>
      </c>
      <c r="BA1400" s="12">
        <v>16018.175087363879</v>
      </c>
      <c r="BB1400" s="12">
        <v>8692.334101898583</v>
      </c>
      <c r="BC1400" s="12">
        <v>10709.64626333382</v>
      </c>
      <c r="BD1400" s="12">
        <v>16267.685191667893</v>
      </c>
      <c r="BE1400" s="44">
        <v>17274.283342575585</v>
      </c>
      <c r="BF1400" s="45">
        <v>17617.945147132319</v>
      </c>
      <c r="BG1400" s="12">
        <v>17775.508923562978</v>
      </c>
      <c r="BH1400" s="12">
        <v>18046.452861770453</v>
      </c>
      <c r="BI1400" s="12">
        <v>18635.047171580918</v>
      </c>
      <c r="BJ1400" s="12">
        <v>17510.130819110906</v>
      </c>
      <c r="BK1400" s="44">
        <v>16610.937507306313</v>
      </c>
      <c r="BL1400" s="45">
        <v>16340.270868633563</v>
      </c>
      <c r="BM1400" s="12">
        <v>11665.783916320828</v>
      </c>
      <c r="BN1400" s="12">
        <v>0</v>
      </c>
      <c r="BO1400" s="12">
        <v>15.905402238323383</v>
      </c>
      <c r="BP1400" s="12">
        <v>27.755967637339321</v>
      </c>
      <c r="BQ1400" s="48">
        <v>32.585597058607398</v>
      </c>
      <c r="BR1400" s="49">
        <v>6.6358945751408021</v>
      </c>
      <c r="BS1400" s="13">
        <v>52.134184364869689</v>
      </c>
      <c r="BT1400" s="12">
        <v>221.92009444714452</v>
      </c>
      <c r="BV1400" s="14">
        <f>Таблица1[[#This Row],[Lкан_леб,мм]]</f>
        <v>58108.079905552855</v>
      </c>
      <c r="BW1400" s="50">
        <f>Таблица1[[#This Row],[угол обхв4]]+Таблица1[[#This Row],[Lдуг 3,мм]]</f>
        <v>12634.548375632161</v>
      </c>
      <c r="BX1400" s="54">
        <f>Таблица1[[#This Row],[угол обхв5]]+Таблица1[[#This Row],[Y5, мм]]</f>
        <v>58221.341373821284</v>
      </c>
      <c r="BY1400" s="14">
        <f>Таблица1[[#This Row],[угол обхв6]]+Таблица1[[#This Row],[Lдуг 4,мм]]</f>
        <v>14624.104055641661</v>
      </c>
      <c r="BZ1400" s="14">
        <f>Таблица1[[#This Row],[Т1]]+Таблица1[[#This Row],[X6, мм]]</f>
        <v>58418.9900469395</v>
      </c>
      <c r="CA1400" s="14">
        <f>Таблица1[[#This Row],[Т2]]+Таблица1[[#This Row],[Lдуг 5,мм]]</f>
        <v>20104.636237829811</v>
      </c>
      <c r="CB1400" s="14">
        <f>Таблица1[[#This Row],[Т3]]+Таблица1[[#This Row],[Y6, мм]]</f>
        <v>58651.030237559062</v>
      </c>
      <c r="CC1400" s="14">
        <f>Таблица1[[#This Row],[Т4]]+Таблица1[[#This Row],[Lдуг 6,мм]]</f>
        <v>21233.111758166873</v>
      </c>
      <c r="CD1400" s="14">
        <f>Таблица1[[#This Row],[Т5]]+Таблица1[[#This Row],[Lдуг 1,мм]]</f>
        <v>58698.284066892847</v>
      </c>
      <c r="CE1400" s="14">
        <f>Таблица1[[#This Row],[Т6]]+Таблица1[[#This Row],[Lпрям1, мм]]</f>
        <v>21623.406518572392</v>
      </c>
      <c r="CF1400" s="15">
        <f>Таблица1[[#This Row],[Т7]]+Таблица1[[#This Row],[Lдуг 2,мм]]</f>
        <v>59069.528640256409</v>
      </c>
      <c r="CG1400" s="14">
        <f>Таблица1[[#This Row],[Т8]]+Таблица1[[#This Row],[Lпрям2, мм]]</f>
        <v>25975.797689615443</v>
      </c>
      <c r="CH1400" s="14">
        <f>Таблица1[[#This Row],[Т9]]-Таблица1[[#This Row],[Т9]]</f>
        <v>0</v>
      </c>
      <c r="CI1400" s="50">
        <f>Таблица1[[#This Row],[Т9]]-Таблица1[[#This Row],[Т8]]</f>
        <v>37446.12212168402</v>
      </c>
      <c r="CJ1400" s="54">
        <f>Таблица1[[#This Row],[Т9]]-Таблица1[[#This Row],[Т7]]</f>
        <v>371.24457336356136</v>
      </c>
      <c r="CK1400" s="14">
        <f>Таблица1[[#This Row],[Т9]]-Таблица1[[#This Row],[Т6]]</f>
        <v>37836.416882089536</v>
      </c>
      <c r="CL1400" s="14">
        <f>Таблица1[[#This Row],[Т9]]-Таблица1[[#This Row],[Т5]]</f>
        <v>418.49840269734705</v>
      </c>
      <c r="CM1400" s="14">
        <f>Таблица1[[#This Row],[Т9]]-Таблица1[[#This Row],[Т4]]</f>
        <v>38964.892402426602</v>
      </c>
      <c r="CN1400" s="14">
        <f>Таблица1[[#This Row],[Т9]]-Таблица1[[#This Row],[Т3]]</f>
        <v>650.5385933169091</v>
      </c>
      <c r="CO1400" s="14">
        <f>Таблица1[[#This Row],[Т9]]-Таблица1[[#This Row],[Т2]]</f>
        <v>44445.424584614746</v>
      </c>
      <c r="CP1400" s="14">
        <f>Таблица1[[#This Row],[Т9]]-Таблица1[[#This Row],[Т1]]</f>
        <v>848.18726643512491</v>
      </c>
      <c r="CQ1400" s="14">
        <f>Таблица1[[#This Row],[Т9]]-Таблица1[[#This Row],[угол обхв6]]</f>
        <v>46434.980264624246</v>
      </c>
      <c r="CR1400" s="14">
        <f>Таблица1[[#This Row],[Т9]]-Таблица1[[#This Row],[угол обхв5]]</f>
        <v>961.44873470355378</v>
      </c>
      <c r="CS1400" s="14">
        <f>Таблица1[[#This Row],[Т9]]-Таблица1[[#This Row],[угол обхв4]]</f>
        <v>59069.528640256409</v>
      </c>
      <c r="CT1400" s="14">
        <f>Таблица1[[#This Row],[Lкан_прям, мм]]+Таблица1[[#This Row],[Lкан_дуг, мм]]+Таблица1[[#This Row],[Lкан_леб,мм]]</f>
        <v>85045.326329871838</v>
      </c>
      <c r="CU1400" s="16">
        <f>Таблица1[[#This Row],[Lкан_леб,мм]]</f>
        <v>58108.079905552855</v>
      </c>
      <c r="CV1400" s="14">
        <f>2534431-(Таблица1[[#This Row],[Т23]]+Таблица1[[#This Row],[угол обхв3]])</f>
        <v>2449163.7535756812</v>
      </c>
      <c r="CW1400" s="50">
        <f>SUM(X1400:AC1400,AD1400:AI1400)-Таблица1[[#This Row],[lподв_min, мм]]</f>
        <v>22584.855254213355</v>
      </c>
      <c r="CX1400" s="17">
        <f>CW1839-Таблица1[[#This Row],[Суммарная длина каната]]</f>
        <v>-2425985.9472778123</v>
      </c>
    </row>
    <row r="1401" spans="1:102" x14ac:dyDescent="0.25">
      <c r="A1401" s="21">
        <v>1400</v>
      </c>
      <c r="B1401" s="10">
        <v>34.14367346938775</v>
      </c>
      <c r="C1401" s="10">
        <v>144.56367346938774</v>
      </c>
      <c r="D1401" s="11">
        <v>17386.630766376213</v>
      </c>
      <c r="E1401" s="11">
        <v>16398.052897954192</v>
      </c>
      <c r="F1401" s="11">
        <v>17251.454946814891</v>
      </c>
      <c r="G1401" s="11">
        <v>16436.112033597627</v>
      </c>
      <c r="H1401" s="11">
        <v>17794.630276376214</v>
      </c>
      <c r="I1401" s="11">
        <v>11992.168644178277</v>
      </c>
      <c r="J1401" s="11">
        <v>4405.8842537759183</v>
      </c>
      <c r="K1401" s="11">
        <v>25975.797689604038</v>
      </c>
      <c r="L1401" s="11">
        <v>961.44873471493634</v>
      </c>
      <c r="M1401" s="11">
        <v>58108.079905552855</v>
      </c>
      <c r="N1401" s="11">
        <v>8907.0006608033491</v>
      </c>
      <c r="O1401" s="11">
        <v>17699.49138193734</v>
      </c>
      <c r="P1401" s="43">
        <v>10743.148909061993</v>
      </c>
      <c r="Q1401" s="11">
        <v>18313.411561895969</v>
      </c>
      <c r="R1401" s="11">
        <v>16152.690271202729</v>
      </c>
      <c r="S1401" s="11">
        <v>17434.153208914009</v>
      </c>
      <c r="T1401" s="11">
        <v>17537.787856837644</v>
      </c>
      <c r="U1401" s="11">
        <v>17289.869882544212</v>
      </c>
      <c r="V1401" s="11">
        <v>17386.630766376213</v>
      </c>
      <c r="W1401" s="11">
        <v>16398.052897954192</v>
      </c>
      <c r="X1401" s="12">
        <v>0</v>
      </c>
      <c r="Y1401" s="12">
        <v>94.407941303887355</v>
      </c>
      <c r="Z1401" s="12">
        <v>197.38900683485923</v>
      </c>
      <c r="AA1401" s="44">
        <v>232.04019061955978</v>
      </c>
      <c r="AB1401" s="45">
        <v>47.25382933378971</v>
      </c>
      <c r="AC1401" s="12">
        <v>390.35776662284019</v>
      </c>
      <c r="AD1401" s="12">
        <v>12634.548375632161</v>
      </c>
      <c r="AE1401" s="12">
        <v>1936.0625963392097</v>
      </c>
      <c r="AF1401" s="12">
        <v>5480.5321821881507</v>
      </c>
      <c r="AG1401" s="44">
        <v>1128.4755203370603</v>
      </c>
      <c r="AH1401" s="45">
        <v>390.2947604055131</v>
      </c>
      <c r="AI1401" s="12">
        <v>4405.8842547019485</v>
      </c>
      <c r="AJ1401" s="12">
        <v>-31.745256855641056</v>
      </c>
      <c r="AK1401" s="12">
        <v>-18.487471097720597</v>
      </c>
      <c r="AL1401" s="12">
        <v>9.2320313873686057</v>
      </c>
      <c r="AM1401" s="44">
        <v>41.817628445976176</v>
      </c>
      <c r="AN1401" s="45">
        <v>35.181733870834911</v>
      </c>
      <c r="AO1401" s="12">
        <v>89.999999869956227</v>
      </c>
      <c r="AP1401" s="12">
        <v>-2052.0325682789503</v>
      </c>
      <c r="AQ1401" s="12">
        <v>8777.6249712483022</v>
      </c>
      <c r="AR1401" s="12">
        <v>10808.605582992774</v>
      </c>
      <c r="AS1401" s="44">
        <v>16424.729086662181</v>
      </c>
      <c r="AT1401" s="45">
        <v>17302.709771519385</v>
      </c>
      <c r="AU1401" s="12">
        <v>17794.630766376216</v>
      </c>
      <c r="AV1401" s="12">
        <v>11398.867020807782</v>
      </c>
      <c r="AW1401" s="12">
        <v>18086.435733171667</v>
      </c>
      <c r="AX1401" s="12">
        <v>18716.126627218735</v>
      </c>
      <c r="AY1401" s="44">
        <v>17738.223731792204</v>
      </c>
      <c r="AZ1401" s="45">
        <v>16956.399803222092</v>
      </c>
      <c r="BA1401" s="12">
        <v>16398.052898880225</v>
      </c>
      <c r="BB1401" s="12">
        <v>8692.334101898583</v>
      </c>
      <c r="BC1401" s="12">
        <v>10613.773219506946</v>
      </c>
      <c r="BD1401" s="12">
        <v>16218.146945133512</v>
      </c>
      <c r="BE1401" s="44">
        <v>17265.749041378189</v>
      </c>
      <c r="BF1401" s="45">
        <v>17621.708851694471</v>
      </c>
      <c r="BG1401" s="12">
        <v>17794.630776376212</v>
      </c>
      <c r="BH1401" s="12">
        <v>18046.452861770453</v>
      </c>
      <c r="BI1401" s="12">
        <v>18700.355913130297</v>
      </c>
      <c r="BJ1401" s="12">
        <v>17836.868274236775</v>
      </c>
      <c r="BK1401" s="44">
        <v>16985.799359666016</v>
      </c>
      <c r="BL1401" s="45">
        <v>16731.522977276316</v>
      </c>
      <c r="BM1401" s="12">
        <v>11992.168644178279</v>
      </c>
      <c r="BN1401" s="12">
        <v>0</v>
      </c>
      <c r="BO1401" s="12">
        <v>13.257785757920459</v>
      </c>
      <c r="BP1401" s="12">
        <v>27.719502485089201</v>
      </c>
      <c r="BQ1401" s="48">
        <v>32.585597058607576</v>
      </c>
      <c r="BR1401" s="49">
        <v>6.6358945751412666</v>
      </c>
      <c r="BS1401" s="13">
        <v>54.818265999121316</v>
      </c>
      <c r="BT1401" s="12">
        <v>221.92009444714452</v>
      </c>
      <c r="BV1401" s="14">
        <f>Таблица1[[#This Row],[Lкан_леб,мм]]</f>
        <v>58108.079905552855</v>
      </c>
      <c r="BW1401" s="50">
        <f>Таблица1[[#This Row],[угол обхв4]]+Таблица1[[#This Row],[Lдуг 3,мм]]</f>
        <v>12634.548375632161</v>
      </c>
      <c r="BX1401" s="54">
        <f>Таблица1[[#This Row],[угол обхв5]]+Таблица1[[#This Row],[Y5, мм]]</f>
        <v>58202.48784685674</v>
      </c>
      <c r="BY1401" s="14">
        <f>Таблица1[[#This Row],[угол обхв6]]+Таблица1[[#This Row],[Lдуг 4,мм]]</f>
        <v>14570.610971971371</v>
      </c>
      <c r="BZ1401" s="14">
        <f>Таблица1[[#This Row],[Т1]]+Таблица1[[#This Row],[X6, мм]]</f>
        <v>58399.876853691603</v>
      </c>
      <c r="CA1401" s="14">
        <f>Таблица1[[#This Row],[Т2]]+Таблица1[[#This Row],[Lдуг 5,мм]]</f>
        <v>20051.143154159523</v>
      </c>
      <c r="CB1401" s="14">
        <f>Таблица1[[#This Row],[Т3]]+Таблица1[[#This Row],[Y6, мм]]</f>
        <v>58631.917044311165</v>
      </c>
      <c r="CC1401" s="14">
        <f>Таблица1[[#This Row],[Т4]]+Таблица1[[#This Row],[Lдуг 6,мм]]</f>
        <v>21179.618674496582</v>
      </c>
      <c r="CD1401" s="14">
        <f>Таблица1[[#This Row],[Т5]]+Таблица1[[#This Row],[Lдуг 1,мм]]</f>
        <v>58679.170873644958</v>
      </c>
      <c r="CE1401" s="14">
        <f>Таблица1[[#This Row],[Т6]]+Таблица1[[#This Row],[Lпрям1, мм]]</f>
        <v>21569.913434902093</v>
      </c>
      <c r="CF1401" s="15">
        <f>Таблица1[[#This Row],[Т7]]+Таблица1[[#This Row],[Lдуг 2,мм]]</f>
        <v>59069.528640267796</v>
      </c>
      <c r="CG1401" s="14">
        <f>Таблица1[[#This Row],[Т8]]+Таблица1[[#This Row],[Lпрям2, мм]]</f>
        <v>25975.797689604042</v>
      </c>
      <c r="CH1401" s="14">
        <f>Таблица1[[#This Row],[Т9]]-Таблица1[[#This Row],[Т9]]</f>
        <v>0</v>
      </c>
      <c r="CI1401" s="50">
        <f>Таблица1[[#This Row],[Т9]]-Таблица1[[#This Row],[Т8]]</f>
        <v>37499.615205365699</v>
      </c>
      <c r="CJ1401" s="54">
        <f>Таблица1[[#This Row],[Т9]]-Таблица1[[#This Row],[Т7]]</f>
        <v>390.35776662283752</v>
      </c>
      <c r="CK1401" s="14">
        <f>Таблица1[[#This Row],[Т9]]-Таблица1[[#This Row],[Т6]]</f>
        <v>37889.909965771214</v>
      </c>
      <c r="CL1401" s="14">
        <f>Таблица1[[#This Row],[Т9]]-Таблица1[[#This Row],[Т5]]</f>
        <v>437.61159595663048</v>
      </c>
      <c r="CM1401" s="14">
        <f>Таблица1[[#This Row],[Т9]]-Таблица1[[#This Row],[Т4]]</f>
        <v>39018.385486108273</v>
      </c>
      <c r="CN1401" s="14">
        <f>Таблица1[[#This Row],[Т9]]-Таблица1[[#This Row],[Т3]]</f>
        <v>669.65178657619253</v>
      </c>
      <c r="CO1401" s="14">
        <f>Таблица1[[#This Row],[Т9]]-Таблица1[[#This Row],[Т2]]</f>
        <v>44498.917668296424</v>
      </c>
      <c r="CP1401" s="14">
        <f>Таблица1[[#This Row],[Т9]]-Таблица1[[#This Row],[Т1]]</f>
        <v>867.04079341105535</v>
      </c>
      <c r="CQ1401" s="14">
        <f>Таблица1[[#This Row],[Т9]]-Таблица1[[#This Row],[угол обхв6]]</f>
        <v>46434.980264635633</v>
      </c>
      <c r="CR1401" s="14">
        <f>Таблица1[[#This Row],[Т9]]-Таблица1[[#This Row],[угол обхв5]]</f>
        <v>961.44873471494066</v>
      </c>
      <c r="CS1401" s="14">
        <f>Таблица1[[#This Row],[Т9]]-Таблица1[[#This Row],[угол обхв4]]</f>
        <v>59069.528640267796</v>
      </c>
      <c r="CT1401" s="14">
        <f>Таблица1[[#This Row],[Lкан_прям, мм]]+Таблица1[[#This Row],[Lкан_дуг, мм]]+Таблица1[[#This Row],[Lкан_леб,мм]]</f>
        <v>85045.326329871838</v>
      </c>
      <c r="CU1401" s="16">
        <f>Таблица1[[#This Row],[Lкан_леб,мм]]</f>
        <v>58108.079905552855</v>
      </c>
      <c r="CV1401" s="14">
        <f>2534431-(Таблица1[[#This Row],[Т23]]+Таблица1[[#This Row],[угол обхв3]])</f>
        <v>2449163.7535756812</v>
      </c>
      <c r="CW1401" s="50">
        <f>SUM(X1401:AC1401,AD1401:AI1401)-Таблица1[[#This Row],[lподв_min, мм]]</f>
        <v>22531.362170543056</v>
      </c>
      <c r="CX1401" s="17">
        <f>CW1840-Таблица1[[#This Row],[Суммарная длина каната]]</f>
        <v>-2426052.0338173937</v>
      </c>
    </row>
    <row r="1402" spans="1:102" x14ac:dyDescent="0.25">
      <c r="A1402" s="21">
        <v>1401</v>
      </c>
      <c r="B1402" s="10">
        <v>34.14367346938775</v>
      </c>
      <c r="C1402" s="10">
        <v>147.2477551020408</v>
      </c>
      <c r="D1402" s="11">
        <v>17387.942369846114</v>
      </c>
      <c r="E1402" s="11">
        <v>16778.409410508466</v>
      </c>
      <c r="F1402" s="11">
        <v>17251.132579870071</v>
      </c>
      <c r="G1402" s="11">
        <v>16810.096653473272</v>
      </c>
      <c r="H1402" s="11">
        <v>17795.941879846116</v>
      </c>
      <c r="I1402" s="11">
        <v>12319.032273988196</v>
      </c>
      <c r="J1402" s="11">
        <v>4459.3771365202701</v>
      </c>
      <c r="K1402" s="11">
        <v>25975.797689592939</v>
      </c>
      <c r="L1402" s="11">
        <v>961.4487347260374</v>
      </c>
      <c r="M1402" s="11">
        <v>58108.079905552855</v>
      </c>
      <c r="N1402" s="11">
        <v>8907.0006608033491</v>
      </c>
      <c r="O1402" s="11">
        <v>17699.49138193734</v>
      </c>
      <c r="P1402" s="43">
        <v>10662.054722069171</v>
      </c>
      <c r="Q1402" s="11">
        <v>18380.559637385322</v>
      </c>
      <c r="R1402" s="11">
        <v>16106.83613299114</v>
      </c>
      <c r="S1402" s="11">
        <v>17755.588928248835</v>
      </c>
      <c r="T1402" s="11">
        <v>17497.170794869358</v>
      </c>
      <c r="U1402" s="11">
        <v>17676.326528714231</v>
      </c>
      <c r="V1402" s="11">
        <v>17387.942369846114</v>
      </c>
      <c r="W1402" s="11">
        <v>16778.409410508466</v>
      </c>
      <c r="X1402" s="12">
        <v>0</v>
      </c>
      <c r="Y1402" s="12">
        <v>75.025972701563518</v>
      </c>
      <c r="Z1402" s="12">
        <v>197.65778218928574</v>
      </c>
      <c r="AA1402" s="44">
        <v>232.04019061955924</v>
      </c>
      <c r="AB1402" s="45">
        <v>47.253829333786086</v>
      </c>
      <c r="AC1402" s="12">
        <v>409.47095988184276</v>
      </c>
      <c r="AD1402" s="12">
        <v>12634.548375632161</v>
      </c>
      <c r="AE1402" s="12">
        <v>1882.5697135948549</v>
      </c>
      <c r="AF1402" s="12">
        <v>5480.5321821881489</v>
      </c>
      <c r="AG1402" s="44">
        <v>1128.4755203370612</v>
      </c>
      <c r="AH1402" s="45">
        <v>390.29476040551845</v>
      </c>
      <c r="AI1402" s="12">
        <v>4459.3771374351954</v>
      </c>
      <c r="AJ1402" s="12">
        <v>-31.745256855641056</v>
      </c>
      <c r="AK1402" s="12">
        <v>-21.209297077054494</v>
      </c>
      <c r="AL1402" s="12">
        <v>6.5479497547155248</v>
      </c>
      <c r="AM1402" s="44">
        <v>39.133546813323022</v>
      </c>
      <c r="AN1402" s="45">
        <v>32.497652238182269</v>
      </c>
      <c r="AO1402" s="12">
        <v>89.999999871516181</v>
      </c>
      <c r="AP1402" s="12">
        <v>-2052.0325682789503</v>
      </c>
      <c r="AQ1402" s="12">
        <v>8759.3961146257952</v>
      </c>
      <c r="AR1402" s="12">
        <v>10708.580869686077</v>
      </c>
      <c r="AS1402" s="44">
        <v>16364.337204119649</v>
      </c>
      <c r="AT1402" s="45">
        <v>17277.966654901302</v>
      </c>
      <c r="AU1402" s="12">
        <v>17795.942369846118</v>
      </c>
      <c r="AV1402" s="12">
        <v>11398.867020807782</v>
      </c>
      <c r="AW1402" s="12">
        <v>18079.855546847386</v>
      </c>
      <c r="AX1402" s="12">
        <v>18785.898159595992</v>
      </c>
      <c r="AY1402" s="44">
        <v>18072.065149105423</v>
      </c>
      <c r="AZ1402" s="45">
        <v>17332.213836386753</v>
      </c>
      <c r="BA1402" s="12">
        <v>16778.409411423392</v>
      </c>
      <c r="BB1402" s="12">
        <v>8692.334101898583</v>
      </c>
      <c r="BC1402" s="12">
        <v>10514.450175891618</v>
      </c>
      <c r="BD1402" s="12">
        <v>16153.362280608046</v>
      </c>
      <c r="BE1402" s="44">
        <v>17239.669723740848</v>
      </c>
      <c r="BF1402" s="45">
        <v>17607.146509814171</v>
      </c>
      <c r="BG1402" s="12">
        <v>17795.942379846114</v>
      </c>
      <c r="BH1402" s="12">
        <v>18046.452861770453</v>
      </c>
      <c r="BI1402" s="12">
        <v>18760.923802295369</v>
      </c>
      <c r="BJ1402" s="12">
        <v>18160.927450459501</v>
      </c>
      <c r="BK1402" s="44">
        <v>17359.85030785764</v>
      </c>
      <c r="BL1402" s="45">
        <v>17122.522102835945</v>
      </c>
      <c r="BM1402" s="12">
        <v>12319.032273988198</v>
      </c>
      <c r="BN1402" s="12">
        <v>0</v>
      </c>
      <c r="BO1402" s="12">
        <v>10.535959778586562</v>
      </c>
      <c r="BP1402" s="12">
        <v>27.757246831770019</v>
      </c>
      <c r="BQ1402" s="48">
        <v>32.585597058607497</v>
      </c>
      <c r="BR1402" s="49">
        <v>6.6358945751407576</v>
      </c>
      <c r="BS1402" s="13">
        <v>57.502347633333919</v>
      </c>
      <c r="BT1402" s="12">
        <v>221.92009444714452</v>
      </c>
      <c r="BV1402" s="14">
        <f>Таблица1[[#This Row],[Lкан_леб,мм]]</f>
        <v>58108.079905552855</v>
      </c>
      <c r="BW1402" s="50">
        <f>Таблица1[[#This Row],[угол обхв4]]+Таблица1[[#This Row],[Lдуг 3,мм]]</f>
        <v>12634.548375632161</v>
      </c>
      <c r="BX1402" s="54">
        <f>Таблица1[[#This Row],[угол обхв5]]+Таблица1[[#This Row],[Y5, мм]]</f>
        <v>58183.105878254421</v>
      </c>
      <c r="BY1402" s="14">
        <f>Таблица1[[#This Row],[угол обхв6]]+Таблица1[[#This Row],[Lдуг 4,мм]]</f>
        <v>14517.118089227017</v>
      </c>
      <c r="BZ1402" s="14">
        <f>Таблица1[[#This Row],[Т1]]+Таблица1[[#This Row],[X6, мм]]</f>
        <v>58380.763660443707</v>
      </c>
      <c r="CA1402" s="14">
        <f>Таблица1[[#This Row],[Т2]]+Таблица1[[#This Row],[Lдуг 5,мм]]</f>
        <v>19997.650271415165</v>
      </c>
      <c r="CB1402" s="14">
        <f>Таблица1[[#This Row],[Т3]]+Таблица1[[#This Row],[Y6, мм]]</f>
        <v>58612.803851063269</v>
      </c>
      <c r="CC1402" s="14">
        <f>Таблица1[[#This Row],[Т4]]+Таблица1[[#This Row],[Lдуг 6,мм]]</f>
        <v>21126.125791752227</v>
      </c>
      <c r="CD1402" s="14">
        <f>Таблица1[[#This Row],[Т5]]+Таблица1[[#This Row],[Lдуг 1,мм]]</f>
        <v>58660.057680397054</v>
      </c>
      <c r="CE1402" s="14">
        <f>Таблица1[[#This Row],[Т6]]+Таблица1[[#This Row],[Lпрям1, мм]]</f>
        <v>21516.420552157746</v>
      </c>
      <c r="CF1402" s="15">
        <f>Таблица1[[#This Row],[Т7]]+Таблица1[[#This Row],[Lдуг 2,мм]]</f>
        <v>59069.528640278899</v>
      </c>
      <c r="CG1402" s="14">
        <f>Таблица1[[#This Row],[Т8]]+Таблица1[[#This Row],[Lпрям2, мм]]</f>
        <v>25975.797689592942</v>
      </c>
      <c r="CH1402" s="14">
        <f>Таблица1[[#This Row],[Т9]]-Таблица1[[#This Row],[Т9]]</f>
        <v>0</v>
      </c>
      <c r="CI1402" s="50">
        <f>Таблица1[[#This Row],[Т9]]-Таблица1[[#This Row],[Т8]]</f>
        <v>37553.108088121153</v>
      </c>
      <c r="CJ1402" s="54">
        <f>Таблица1[[#This Row],[Т9]]-Таблица1[[#This Row],[Т7]]</f>
        <v>409.47095988184446</v>
      </c>
      <c r="CK1402" s="14">
        <f>Таблица1[[#This Row],[Т9]]-Таблица1[[#This Row],[Т6]]</f>
        <v>37943.402848526675</v>
      </c>
      <c r="CL1402" s="14">
        <f>Таблица1[[#This Row],[Т9]]-Таблица1[[#This Row],[Т5]]</f>
        <v>456.72478921563015</v>
      </c>
      <c r="CM1402" s="14">
        <f>Таблица1[[#This Row],[Т9]]-Таблица1[[#This Row],[Т4]]</f>
        <v>39071.878368863734</v>
      </c>
      <c r="CN1402" s="14">
        <f>Таблица1[[#This Row],[Т9]]-Таблица1[[#This Row],[Т3]]</f>
        <v>688.76497983519221</v>
      </c>
      <c r="CO1402" s="14">
        <f>Таблица1[[#This Row],[Т9]]-Таблица1[[#This Row],[Т2]]</f>
        <v>44552.410551051886</v>
      </c>
      <c r="CP1402" s="14">
        <f>Таблица1[[#This Row],[Т9]]-Таблица1[[#This Row],[Т1]]</f>
        <v>886.42276202447829</v>
      </c>
      <c r="CQ1402" s="14">
        <f>Таблица1[[#This Row],[Т9]]-Таблица1[[#This Row],[угол обхв6]]</f>
        <v>46434.980264646736</v>
      </c>
      <c r="CR1402" s="14">
        <f>Таблица1[[#This Row],[Т9]]-Таблица1[[#This Row],[угол обхв5]]</f>
        <v>961.44873472604377</v>
      </c>
      <c r="CS1402" s="14">
        <f>Таблица1[[#This Row],[Т9]]-Таблица1[[#This Row],[угол обхв4]]</f>
        <v>59069.528640278899</v>
      </c>
      <c r="CT1402" s="14">
        <f>Таблица1[[#This Row],[Lкан_прям, мм]]+Таблица1[[#This Row],[Lкан_дуг, мм]]+Таблица1[[#This Row],[Lкан_леб,мм]]</f>
        <v>85045.326329871838</v>
      </c>
      <c r="CU1402" s="16">
        <f>Таблица1[[#This Row],[Lкан_леб,мм]]</f>
        <v>58108.079905552855</v>
      </c>
      <c r="CV1402" s="14">
        <f>2534431-(Таблица1[[#This Row],[Т23]]+Таблица1[[#This Row],[угол обхв3]])</f>
        <v>2449163.7535756812</v>
      </c>
      <c r="CW1402" s="50">
        <f>SUM(X1402:AC1402,AD1402:AI1402)-Таблица1[[#This Row],[lподв_min, мм]]</f>
        <v>22477.869287798709</v>
      </c>
      <c r="CX1402" s="17">
        <f>CW1841-Таблица1[[#This Row],[Суммарная длина каната]]</f>
        <v>-2426119.5852458016</v>
      </c>
    </row>
    <row r="1403" spans="1:102" x14ac:dyDescent="0.25">
      <c r="A1403" s="21">
        <v>1402</v>
      </c>
      <c r="B1403" s="10">
        <v>34.14367346938775</v>
      </c>
      <c r="C1403" s="10">
        <v>149.93183673469386</v>
      </c>
      <c r="D1403" s="11">
        <v>17371.440846115034</v>
      </c>
      <c r="E1403" s="11">
        <v>17158.410064008782</v>
      </c>
      <c r="F1403" s="11">
        <v>17233.297267226535</v>
      </c>
      <c r="G1403" s="11">
        <v>17183.655887660952</v>
      </c>
      <c r="H1403" s="11">
        <v>17779.440356115036</v>
      </c>
      <c r="I1403" s="11">
        <v>12645.662779650347</v>
      </c>
      <c r="J1403" s="11">
        <v>4512.7472843584328</v>
      </c>
      <c r="K1403" s="11">
        <v>25975.797689582116</v>
      </c>
      <c r="L1403" s="11">
        <v>961.44873473686471</v>
      </c>
      <c r="M1403" s="11">
        <v>58108.079905552855</v>
      </c>
      <c r="N1403" s="11">
        <v>8907.0006608033491</v>
      </c>
      <c r="O1403" s="11">
        <v>17699.49138193734</v>
      </c>
      <c r="P1403" s="43">
        <v>10577.905029084683</v>
      </c>
      <c r="Q1403" s="11">
        <v>18443.83649236854</v>
      </c>
      <c r="R1403" s="11">
        <v>16045.979809652315</v>
      </c>
      <c r="S1403" s="11">
        <v>18074.524707936696</v>
      </c>
      <c r="T1403" s="11">
        <v>17438.500941910541</v>
      </c>
      <c r="U1403" s="11">
        <v>18060.457149005953</v>
      </c>
      <c r="V1403" s="11">
        <v>17371.440846115034</v>
      </c>
      <c r="W1403" s="11">
        <v>17158.410064008782</v>
      </c>
      <c r="X1403" s="12">
        <v>0</v>
      </c>
      <c r="Y1403" s="12">
        <v>55.069878559588659</v>
      </c>
      <c r="Z1403" s="12">
        <v>198.50068308336355</v>
      </c>
      <c r="AA1403" s="44">
        <v>232.04019061955989</v>
      </c>
      <c r="AB1403" s="45">
        <v>47.253829333789476</v>
      </c>
      <c r="AC1403" s="12">
        <v>428.5841531405631</v>
      </c>
      <c r="AD1403" s="12">
        <v>12634.548375632161</v>
      </c>
      <c r="AE1403" s="12">
        <v>1829.1995657566938</v>
      </c>
      <c r="AF1403" s="12">
        <v>5480.5321821881498</v>
      </c>
      <c r="AG1403" s="44">
        <v>1128.4755203370607</v>
      </c>
      <c r="AH1403" s="45">
        <v>390.29476040551333</v>
      </c>
      <c r="AI1403" s="12">
        <v>4512.747285262536</v>
      </c>
      <c r="AJ1403" s="12">
        <v>-31.745256855641056</v>
      </c>
      <c r="AK1403" s="12">
        <v>-24.011747983674361</v>
      </c>
      <c r="AL1403" s="12">
        <v>3.8638681220624718</v>
      </c>
      <c r="AM1403" s="44">
        <v>36.449465180670067</v>
      </c>
      <c r="AN1403" s="45">
        <v>29.813570605528831</v>
      </c>
      <c r="AO1403" s="12">
        <v>89.999999873035719</v>
      </c>
      <c r="AP1403" s="12">
        <v>-2052.0325682789503</v>
      </c>
      <c r="AQ1403" s="12">
        <v>8740.9756896951258</v>
      </c>
      <c r="AR1403" s="12">
        <v>10605.398564938354</v>
      </c>
      <c r="AS1403" s="44">
        <v>16288.378139907018</v>
      </c>
      <c r="AT1403" s="45">
        <v>17235.651714539625</v>
      </c>
      <c r="AU1403" s="12">
        <v>17779.440846115038</v>
      </c>
      <c r="AV1403" s="12">
        <v>11398.867020807782</v>
      </c>
      <c r="AW1403" s="12">
        <v>18072.183894564721</v>
      </c>
      <c r="AX1403" s="12">
        <v>18850.909097055053</v>
      </c>
      <c r="AY1403" s="44">
        <v>18402.712229774032</v>
      </c>
      <c r="AZ1403" s="45">
        <v>17706.456879295569</v>
      </c>
      <c r="BA1403" s="12">
        <v>17158.410064912885</v>
      </c>
      <c r="BB1403" s="12">
        <v>8692.334101898583</v>
      </c>
      <c r="BC1403" s="12">
        <v>10411.880057976459</v>
      </c>
      <c r="BD1403" s="12">
        <v>16073.473345505989</v>
      </c>
      <c r="BE1403" s="44">
        <v>17196.102611655839</v>
      </c>
      <c r="BF1403" s="45">
        <v>17574.29007348595</v>
      </c>
      <c r="BG1403" s="12">
        <v>17779.440856115034</v>
      </c>
      <c r="BH1403" s="12">
        <v>18046.452861770453</v>
      </c>
      <c r="BI1403" s="12">
        <v>18816.529004995926</v>
      </c>
      <c r="BJ1403" s="12">
        <v>18481.597312623213</v>
      </c>
      <c r="BK1403" s="44">
        <v>17732.269627168615</v>
      </c>
      <c r="BL1403" s="45">
        <v>17512.410333719163</v>
      </c>
      <c r="BM1403" s="12">
        <v>12645.662779650349</v>
      </c>
      <c r="BN1403" s="12">
        <v>0</v>
      </c>
      <c r="BO1403" s="12">
        <v>7.7335088719666949</v>
      </c>
      <c r="BP1403" s="12">
        <v>27.875616105736832</v>
      </c>
      <c r="BQ1403" s="48">
        <v>32.585597058607597</v>
      </c>
      <c r="BR1403" s="49">
        <v>6.6358945751412346</v>
      </c>
      <c r="BS1403" s="13">
        <v>60.186429267506881</v>
      </c>
      <c r="BT1403" s="12">
        <v>221.92009444714452</v>
      </c>
      <c r="BV1403" s="14">
        <f>Таблица1[[#This Row],[Lкан_леб,мм]]</f>
        <v>58108.079905552855</v>
      </c>
      <c r="BW1403" s="50">
        <f>Таблица1[[#This Row],[угол обхв4]]+Таблица1[[#This Row],[Lдуг 3,мм]]</f>
        <v>12634.548375632161</v>
      </c>
      <c r="BX1403" s="54">
        <f>Таблица1[[#This Row],[угол обхв5]]+Таблица1[[#This Row],[Y5, мм]]</f>
        <v>58163.149784112444</v>
      </c>
      <c r="BY1403" s="14">
        <f>Таблица1[[#This Row],[угол обхв6]]+Таблица1[[#This Row],[Lдуг 4,мм]]</f>
        <v>14463.747941388854</v>
      </c>
      <c r="BZ1403" s="14">
        <f>Таблица1[[#This Row],[Т1]]+Таблица1[[#This Row],[X6, мм]]</f>
        <v>58361.65046719581</v>
      </c>
      <c r="CA1403" s="14">
        <f>Таблица1[[#This Row],[Т2]]+Таблица1[[#This Row],[Lдуг 5,мм]]</f>
        <v>19944.280123577002</v>
      </c>
      <c r="CB1403" s="14">
        <f>Таблица1[[#This Row],[Т3]]+Таблица1[[#This Row],[Y6, мм]]</f>
        <v>58593.690657815372</v>
      </c>
      <c r="CC1403" s="14">
        <f>Таблица1[[#This Row],[Т4]]+Таблица1[[#This Row],[Lдуг 6,мм]]</f>
        <v>21072.755643914064</v>
      </c>
      <c r="CD1403" s="14">
        <f>Таблица1[[#This Row],[Т5]]+Таблица1[[#This Row],[Lдуг 1,мм]]</f>
        <v>58640.944487149165</v>
      </c>
      <c r="CE1403" s="14">
        <f>Таблица1[[#This Row],[Т6]]+Таблица1[[#This Row],[Lпрям1, мм]]</f>
        <v>21463.050404319576</v>
      </c>
      <c r="CF1403" s="15">
        <f>Таблица1[[#This Row],[Т7]]+Таблица1[[#This Row],[Lдуг 2,мм]]</f>
        <v>59069.528640289725</v>
      </c>
      <c r="CG1403" s="14">
        <f>Таблица1[[#This Row],[Т8]]+Таблица1[[#This Row],[Lпрям2, мм]]</f>
        <v>25975.797689582112</v>
      </c>
      <c r="CH1403" s="14">
        <f>Таблица1[[#This Row],[Т9]]-Таблица1[[#This Row],[Т9]]</f>
        <v>0</v>
      </c>
      <c r="CI1403" s="50">
        <f>Таблица1[[#This Row],[Т9]]-Таблица1[[#This Row],[Т8]]</f>
        <v>37606.478235970149</v>
      </c>
      <c r="CJ1403" s="54">
        <f>Таблица1[[#This Row],[Т9]]-Таблица1[[#This Row],[Т7]]</f>
        <v>428.58415314056037</v>
      </c>
      <c r="CK1403" s="14">
        <f>Таблица1[[#This Row],[Т9]]-Таблица1[[#This Row],[Т6]]</f>
        <v>37996.772996375657</v>
      </c>
      <c r="CL1403" s="14">
        <f>Таблица1[[#This Row],[Т9]]-Таблица1[[#This Row],[Т5]]</f>
        <v>475.83798247435334</v>
      </c>
      <c r="CM1403" s="14">
        <f>Таблица1[[#This Row],[Т9]]-Таблица1[[#This Row],[Т4]]</f>
        <v>39125.248516712723</v>
      </c>
      <c r="CN1403" s="14">
        <f>Таблица1[[#This Row],[Т9]]-Таблица1[[#This Row],[Т3]]</f>
        <v>707.87817309391539</v>
      </c>
      <c r="CO1403" s="14">
        <f>Таблица1[[#This Row],[Т9]]-Таблица1[[#This Row],[Т2]]</f>
        <v>44605.780698900868</v>
      </c>
      <c r="CP1403" s="14">
        <f>Таблица1[[#This Row],[Т9]]-Таблица1[[#This Row],[Т1]]</f>
        <v>906.3788561772817</v>
      </c>
      <c r="CQ1403" s="14">
        <f>Таблица1[[#This Row],[Т9]]-Таблица1[[#This Row],[угол обхв6]]</f>
        <v>46434.980264657563</v>
      </c>
      <c r="CR1403" s="14">
        <f>Таблица1[[#This Row],[Т9]]-Таблица1[[#This Row],[угол обхв5]]</f>
        <v>961.44873473687039</v>
      </c>
      <c r="CS1403" s="14">
        <f>Таблица1[[#This Row],[Т9]]-Таблица1[[#This Row],[угол обхв4]]</f>
        <v>59069.528640289725</v>
      </c>
      <c r="CT1403" s="14">
        <f>Таблица1[[#This Row],[Lкан_прям, мм]]+Таблица1[[#This Row],[Lкан_дуг, мм]]+Таблица1[[#This Row],[Lкан_леб,мм]]</f>
        <v>85045.326329871838</v>
      </c>
      <c r="CU1403" s="16">
        <f>Таблица1[[#This Row],[Lкан_леб,мм]]</f>
        <v>58108.079905552855</v>
      </c>
      <c r="CV1403" s="14">
        <f>2534431-(Таблица1[[#This Row],[Т23]]+Таблица1[[#This Row],[угол обхв3]])</f>
        <v>2449163.7535756812</v>
      </c>
      <c r="CW1403" s="50">
        <f>SUM(X1403:AC1403,AD1403:AI1403)-Таблица1[[#This Row],[lподв_min, мм]]</f>
        <v>22424.499139960546</v>
      </c>
      <c r="CX1403" s="17">
        <f>CW1842-Таблица1[[#This Row],[Суммарная длина каната]]</f>
        <v>-2425790.8762572617</v>
      </c>
    </row>
    <row r="1404" spans="1:102" x14ac:dyDescent="0.25">
      <c r="A1404" s="21">
        <v>1403</v>
      </c>
      <c r="B1404" s="10">
        <v>34.14367346938775</v>
      </c>
      <c r="C1404" s="10">
        <v>152.61591836734689</v>
      </c>
      <c r="D1404" s="11">
        <v>17337.162402037651</v>
      </c>
      <c r="E1404" s="11">
        <v>17537.221079183557</v>
      </c>
      <c r="F1404" s="11">
        <v>17197.988142274844</v>
      </c>
      <c r="G1404" s="11">
        <v>17555.970090343479</v>
      </c>
      <c r="H1404" s="11">
        <v>17745.161912037653</v>
      </c>
      <c r="I1404" s="11">
        <v>12971.359814802967</v>
      </c>
      <c r="J1404" s="11">
        <v>4565.8612643805882</v>
      </c>
      <c r="K1404" s="11">
        <v>25975.797689571598</v>
      </c>
      <c r="L1404" s="11">
        <v>961.44873474738097</v>
      </c>
      <c r="M1404" s="11">
        <v>58108.079905552855</v>
      </c>
      <c r="N1404" s="11">
        <v>8907.0006608033491</v>
      </c>
      <c r="O1404" s="11">
        <v>17699.49138193734</v>
      </c>
      <c r="P1404" s="43">
        <v>10490.884467342894</v>
      </c>
      <c r="Q1404" s="11">
        <v>18503.103287794765</v>
      </c>
      <c r="R1404" s="11">
        <v>15970.25482922226</v>
      </c>
      <c r="S1404" s="11">
        <v>18390.260754333511</v>
      </c>
      <c r="T1404" s="11">
        <v>17361.907028548394</v>
      </c>
      <c r="U1404" s="11">
        <v>18441.418902372068</v>
      </c>
      <c r="V1404" s="11">
        <v>17337.162402037651</v>
      </c>
      <c r="W1404" s="11">
        <v>17537.221079183557</v>
      </c>
      <c r="X1404" s="12">
        <v>0</v>
      </c>
      <c r="Y1404" s="12">
        <v>34.490141432623602</v>
      </c>
      <c r="Z1404" s="12">
        <v>199.96722696243137</v>
      </c>
      <c r="AA1404" s="44">
        <v>232.04019061955947</v>
      </c>
      <c r="AB1404" s="45">
        <v>47.253829333789071</v>
      </c>
      <c r="AC1404" s="12">
        <v>447.69734639897757</v>
      </c>
      <c r="AD1404" s="12">
        <v>12634.548375632161</v>
      </c>
      <c r="AE1404" s="12">
        <v>1776.0855857345396</v>
      </c>
      <c r="AF1404" s="12">
        <v>5480.5321821881471</v>
      </c>
      <c r="AG1404" s="44">
        <v>1128.4755203370614</v>
      </c>
      <c r="AH1404" s="45">
        <v>390.29476040551322</v>
      </c>
      <c r="AI1404" s="12">
        <v>4565.8612652741758</v>
      </c>
      <c r="AJ1404" s="12">
        <v>-31.745256855641056</v>
      </c>
      <c r="AK1404" s="12">
        <v>-26.901777593634616</v>
      </c>
      <c r="AL1404" s="12">
        <v>1.1797864894094026</v>
      </c>
      <c r="AM1404" s="44">
        <v>33.765383548016928</v>
      </c>
      <c r="AN1404" s="45">
        <v>27.129488972875752</v>
      </c>
      <c r="AO1404" s="12">
        <v>89.999999874512667</v>
      </c>
      <c r="AP1404" s="12">
        <v>-2052.0325682789503</v>
      </c>
      <c r="AQ1404" s="12">
        <v>8722.3960109918207</v>
      </c>
      <c r="AR1404" s="12">
        <v>10499.28506643103</v>
      </c>
      <c r="AS1404" s="44">
        <v>16197.01855977247</v>
      </c>
      <c r="AT1404" s="45">
        <v>17175.85779585403</v>
      </c>
      <c r="AU1404" s="12">
        <v>17745.162402037655</v>
      </c>
      <c r="AV1404" s="12">
        <v>11398.867020807782</v>
      </c>
      <c r="AW1404" s="12">
        <v>18063.339046857647</v>
      </c>
      <c r="AX1404" s="12">
        <v>18911.016795704174</v>
      </c>
      <c r="AY1404" s="44">
        <v>18729.439483777078</v>
      </c>
      <c r="AZ1404" s="45">
        <v>18078.307785750945</v>
      </c>
      <c r="BA1404" s="12">
        <v>17537.221080077146</v>
      </c>
      <c r="BB1404" s="12">
        <v>8692.334101898583</v>
      </c>
      <c r="BC1404" s="12">
        <v>10306.279817531366</v>
      </c>
      <c r="BD1404" s="12">
        <v>15978.655428310396</v>
      </c>
      <c r="BE1404" s="44">
        <v>17135.143297998187</v>
      </c>
      <c r="BF1404" s="45">
        <v>17523.211634732019</v>
      </c>
      <c r="BG1404" s="12">
        <v>17745.162412037651</v>
      </c>
      <c r="BH1404" s="12">
        <v>18046.452861770453</v>
      </c>
      <c r="BI1404" s="12">
        <v>18866.950952715077</v>
      </c>
      <c r="BJ1404" s="12">
        <v>18798.174262242919</v>
      </c>
      <c r="BK1404" s="44">
        <v>18102.240172928501</v>
      </c>
      <c r="BL1404" s="45">
        <v>17900.33219580468</v>
      </c>
      <c r="BM1404" s="12">
        <v>12971.359814802969</v>
      </c>
      <c r="BN1404" s="12">
        <v>0</v>
      </c>
      <c r="BO1404" s="12">
        <v>4.84347926200644</v>
      </c>
      <c r="BP1404" s="12">
        <v>28.081564083044018</v>
      </c>
      <c r="BQ1404" s="48">
        <v>32.585597058607533</v>
      </c>
      <c r="BR1404" s="49">
        <v>6.6358945751411778</v>
      </c>
      <c r="BS1404" s="13">
        <v>62.870510901636912</v>
      </c>
      <c r="BT1404" s="12">
        <v>221.92009444714452</v>
      </c>
      <c r="BV1404" s="14">
        <f>Таблица1[[#This Row],[Lкан_леб,мм]]</f>
        <v>58108.079905552855</v>
      </c>
      <c r="BW1404" s="50">
        <f>Таблица1[[#This Row],[угол обхв4]]+Таблица1[[#This Row],[Lдуг 3,мм]]</f>
        <v>12634.548375632161</v>
      </c>
      <c r="BX1404" s="54">
        <f>Таблица1[[#This Row],[угол обхв5]]+Таблица1[[#This Row],[Y5, мм]]</f>
        <v>58142.570046985478</v>
      </c>
      <c r="BY1404" s="14">
        <f>Таблица1[[#This Row],[угол обхв6]]+Таблица1[[#This Row],[Lдуг 4,мм]]</f>
        <v>14410.633961366701</v>
      </c>
      <c r="BZ1404" s="14">
        <f>Таблица1[[#This Row],[Т1]]+Таблица1[[#This Row],[X6, мм]]</f>
        <v>58342.537273947906</v>
      </c>
      <c r="CA1404" s="14">
        <f>Таблица1[[#This Row],[Т2]]+Таблица1[[#This Row],[Lдуг 5,мм]]</f>
        <v>19891.166143554849</v>
      </c>
      <c r="CB1404" s="14">
        <f>Таблица1[[#This Row],[Т3]]+Таблица1[[#This Row],[Y6, мм]]</f>
        <v>58574.577464567468</v>
      </c>
      <c r="CC1404" s="14">
        <f>Таблица1[[#This Row],[Т4]]+Таблица1[[#This Row],[Lдуг 6,мм]]</f>
        <v>21019.641663891911</v>
      </c>
      <c r="CD1404" s="14">
        <f>Таблица1[[#This Row],[Т5]]+Таблица1[[#This Row],[Lдуг 1,мм]]</f>
        <v>58621.831293901254</v>
      </c>
      <c r="CE1404" s="14">
        <f>Таблица1[[#This Row],[Т6]]+Таблица1[[#This Row],[Lпрям1, мм]]</f>
        <v>21409.936424297422</v>
      </c>
      <c r="CF1404" s="15">
        <f>Таблица1[[#This Row],[Т7]]+Таблица1[[#This Row],[Lдуг 2,мм]]</f>
        <v>59069.528640300232</v>
      </c>
      <c r="CG1404" s="14">
        <f>Таблица1[[#This Row],[Т8]]+Таблица1[[#This Row],[Lпрям2, мм]]</f>
        <v>25975.797689571598</v>
      </c>
      <c r="CH1404" s="14">
        <f>Таблица1[[#This Row],[Т9]]-Таблица1[[#This Row],[Т9]]</f>
        <v>0</v>
      </c>
      <c r="CI1404" s="50">
        <f>Таблица1[[#This Row],[Т9]]-Таблица1[[#This Row],[Т8]]</f>
        <v>37659.592216002813</v>
      </c>
      <c r="CJ1404" s="54">
        <f>Таблица1[[#This Row],[Т9]]-Таблица1[[#This Row],[Т7]]</f>
        <v>447.69734639897797</v>
      </c>
      <c r="CK1404" s="14">
        <f>Таблица1[[#This Row],[Т9]]-Таблица1[[#This Row],[Т6]]</f>
        <v>38049.886976408321</v>
      </c>
      <c r="CL1404" s="14">
        <f>Таблица1[[#This Row],[Т9]]-Таблица1[[#This Row],[Т5]]</f>
        <v>494.95117573276366</v>
      </c>
      <c r="CM1404" s="14">
        <f>Таблица1[[#This Row],[Т9]]-Таблица1[[#This Row],[Т4]]</f>
        <v>39178.36249674538</v>
      </c>
      <c r="CN1404" s="14">
        <f>Таблица1[[#This Row],[Т9]]-Таблица1[[#This Row],[Т3]]</f>
        <v>726.99136635232571</v>
      </c>
      <c r="CO1404" s="14">
        <f>Таблица1[[#This Row],[Т9]]-Таблица1[[#This Row],[Т2]]</f>
        <v>44658.894678933531</v>
      </c>
      <c r="CP1404" s="14">
        <f>Таблица1[[#This Row],[Т9]]-Таблица1[[#This Row],[Т1]]</f>
        <v>926.95859331475367</v>
      </c>
      <c r="CQ1404" s="14">
        <f>Таблица1[[#This Row],[Т9]]-Таблица1[[#This Row],[угол обхв6]]</f>
        <v>46434.980264668069</v>
      </c>
      <c r="CR1404" s="14">
        <f>Таблица1[[#This Row],[Т9]]-Таблица1[[#This Row],[угол обхв5]]</f>
        <v>961.44873474737688</v>
      </c>
      <c r="CS1404" s="14">
        <f>Таблица1[[#This Row],[Т9]]-Таблица1[[#This Row],[угол обхв4]]</f>
        <v>59069.528640300232</v>
      </c>
      <c r="CT1404" s="14">
        <f>Таблица1[[#This Row],[Lкан_прям, мм]]+Таблица1[[#This Row],[Lкан_дуг, мм]]+Таблица1[[#This Row],[Lкан_леб,мм]]</f>
        <v>85045.326329871838</v>
      </c>
      <c r="CU1404" s="16">
        <f>Таблица1[[#This Row],[Lкан_леб,мм]]</f>
        <v>58108.079905552855</v>
      </c>
      <c r="CV1404" s="14">
        <f>2534431-(Таблица1[[#This Row],[Т23]]+Таблица1[[#This Row],[угол обхв3]])</f>
        <v>2449163.7535756812</v>
      </c>
      <c r="CW1404" s="50">
        <f>SUM(X1404:AC1404,AD1404:AI1404)-Таблица1[[#This Row],[lподв_min, мм]]</f>
        <v>22371.385159938392</v>
      </c>
      <c r="CX1404" s="17">
        <f>CW1843-Таблица1[[#This Row],[Суммарная длина каната]]</f>
        <v>-2425823.0597341717</v>
      </c>
    </row>
    <row r="1405" spans="1:102" x14ac:dyDescent="0.25">
      <c r="A1405" s="21">
        <v>1404</v>
      </c>
      <c r="B1405" s="10">
        <v>34.14367346938775</v>
      </c>
      <c r="C1405" s="10">
        <v>155.29999999999623</v>
      </c>
      <c r="D1405" s="11">
        <v>17285.182249737685</v>
      </c>
      <c r="E1405" s="11">
        <v>17914.011287008256</v>
      </c>
      <c r="F1405" s="11">
        <v>17145.282678609437</v>
      </c>
      <c r="G1405" s="11">
        <v>17926.22234749177</v>
      </c>
      <c r="H1405" s="11">
        <v>17693.181759737687</v>
      </c>
      <c r="I1405" s="11">
        <v>13295.437802275297</v>
      </c>
      <c r="J1405" s="11">
        <v>4618.5734847329604</v>
      </c>
      <c r="K1405" s="11">
        <v>25975.797689561408</v>
      </c>
      <c r="L1405" s="11">
        <v>961.4487347575822</v>
      </c>
      <c r="M1405" s="11">
        <v>58108.079905552855</v>
      </c>
      <c r="N1405" s="11">
        <v>8907.0006608033491</v>
      </c>
      <c r="O1405" s="11">
        <v>17699.49138193734</v>
      </c>
      <c r="P1405" s="43">
        <v>10401.183973201309</v>
      </c>
      <c r="Q1405" s="11">
        <v>18558.229983294095</v>
      </c>
      <c r="R1405" s="11">
        <v>15879.827343833864</v>
      </c>
      <c r="S1405" s="11">
        <v>18702.104294496621</v>
      </c>
      <c r="T1405" s="11">
        <v>17267.557113486921</v>
      </c>
      <c r="U1405" s="11">
        <v>18818.375900741092</v>
      </c>
      <c r="V1405" s="11">
        <v>17285.182249737685</v>
      </c>
      <c r="W1405" s="11">
        <v>17914.011287008256</v>
      </c>
      <c r="X1405" s="12">
        <v>0</v>
      </c>
      <c r="Y1405" s="12">
        <v>13.233332396621069</v>
      </c>
      <c r="Z1405" s="12">
        <v>202.11084275056339</v>
      </c>
      <c r="AA1405" s="44">
        <v>232.04019061955972</v>
      </c>
      <c r="AB1405" s="45">
        <v>47.25382933379025</v>
      </c>
      <c r="AC1405" s="12">
        <v>466.81053965704768</v>
      </c>
      <c r="AD1405" s="12">
        <v>12634.548375632161</v>
      </c>
      <c r="AE1405" s="12">
        <v>1723.3733653821782</v>
      </c>
      <c r="AF1405" s="12">
        <v>5480.5321821881525</v>
      </c>
      <c r="AG1405" s="44">
        <v>1128.4755203370537</v>
      </c>
      <c r="AH1405" s="45">
        <v>390.29476040551293</v>
      </c>
      <c r="AI1405" s="12">
        <v>4618.5734856163481</v>
      </c>
      <c r="AJ1405" s="12">
        <v>-31.745256855641056</v>
      </c>
      <c r="AK1405" s="12">
        <v>-29.886888975199561</v>
      </c>
      <c r="AL1405" s="12">
        <v>-1.5042951432399183</v>
      </c>
      <c r="AM1405" s="44">
        <v>31.081301915367643</v>
      </c>
      <c r="AN1405" s="45">
        <v>24.4454073402263</v>
      </c>
      <c r="AO1405" s="12">
        <v>89.999999875944866</v>
      </c>
      <c r="AP1405" s="12">
        <v>-2052.0325682789503</v>
      </c>
      <c r="AQ1405" s="12">
        <v>8703.6986042719964</v>
      </c>
      <c r="AR1405" s="12">
        <v>10390.473203330928</v>
      </c>
      <c r="AS1405" s="44">
        <v>16090.458920540324</v>
      </c>
      <c r="AT1405" s="45">
        <v>17098.716095803135</v>
      </c>
      <c r="AU1405" s="12">
        <v>17693.182249737689</v>
      </c>
      <c r="AV1405" s="12">
        <v>11398.867020807782</v>
      </c>
      <c r="AW1405" s="12">
        <v>18053.231786485816</v>
      </c>
      <c r="AX1405" s="12">
        <v>18966.089370103793</v>
      </c>
      <c r="AY1405" s="44">
        <v>19051.530021789487</v>
      </c>
      <c r="AZ1405" s="45">
        <v>18446.95065826624</v>
      </c>
      <c r="BA1405" s="12">
        <v>17914.011287891648</v>
      </c>
      <c r="BB1405" s="12">
        <v>8692.334101898583</v>
      </c>
      <c r="BC1405" s="12">
        <v>10197.881916669956</v>
      </c>
      <c r="BD1405" s="12">
        <v>15869.116573963483</v>
      </c>
      <c r="BE1405" s="44">
        <v>17056.925536780458</v>
      </c>
      <c r="BF1405" s="45">
        <v>17454.023267421471</v>
      </c>
      <c r="BG1405" s="12">
        <v>17693.182259737685</v>
      </c>
      <c r="BH1405" s="12">
        <v>18046.452861770453</v>
      </c>
      <c r="BI1405" s="12">
        <v>18911.970387842572</v>
      </c>
      <c r="BJ1405" s="12">
        <v>19109.963681306319</v>
      </c>
      <c r="BK1405" s="44">
        <v>18468.950173448226</v>
      </c>
      <c r="BL1405" s="45">
        <v>18285.436529483111</v>
      </c>
      <c r="BM1405" s="12">
        <v>13295.437802275299</v>
      </c>
      <c r="BN1405" s="12">
        <v>0</v>
      </c>
      <c r="BO1405" s="12">
        <v>1.8583678804414951</v>
      </c>
      <c r="BP1405" s="12">
        <v>28.382593831959642</v>
      </c>
      <c r="BQ1405" s="48">
        <v>32.585597058607561</v>
      </c>
      <c r="BR1405" s="49">
        <v>6.635894575141343</v>
      </c>
      <c r="BS1405" s="13">
        <v>65.554592535718569</v>
      </c>
      <c r="BT1405" s="12">
        <v>221.92009444714452</v>
      </c>
      <c r="BV1405" s="14">
        <f>Таблица1[[#This Row],[Lкан_леб,мм]]</f>
        <v>58108.079905552855</v>
      </c>
      <c r="BW1405" s="50">
        <f>Таблица1[[#This Row],[угол обхв4]]+Таблица1[[#This Row],[Lдуг 3,мм]]</f>
        <v>12634.548375632161</v>
      </c>
      <c r="BX1405" s="54">
        <f>Таблица1[[#This Row],[угол обхв5]]+Таблица1[[#This Row],[Y5, мм]]</f>
        <v>58121.313237949478</v>
      </c>
      <c r="BY1405" s="14">
        <f>Таблица1[[#This Row],[угол обхв6]]+Таблица1[[#This Row],[Lдуг 4,мм]]</f>
        <v>14357.921741014339</v>
      </c>
      <c r="BZ1405" s="14">
        <f>Таблица1[[#This Row],[Т1]]+Таблица1[[#This Row],[X6, мм]]</f>
        <v>58323.424080700039</v>
      </c>
      <c r="CA1405" s="14">
        <f>Таблица1[[#This Row],[Т2]]+Таблица1[[#This Row],[Lдуг 5,мм]]</f>
        <v>19838.453923202491</v>
      </c>
      <c r="CB1405" s="14">
        <f>Таблица1[[#This Row],[Т3]]+Таблица1[[#This Row],[Y6, мм]]</f>
        <v>58555.464271319601</v>
      </c>
      <c r="CC1405" s="14">
        <f>Таблица1[[#This Row],[Т4]]+Таблица1[[#This Row],[Lдуг 6,мм]]</f>
        <v>20966.929443539546</v>
      </c>
      <c r="CD1405" s="14">
        <f>Таблица1[[#This Row],[Т5]]+Таблица1[[#This Row],[Lдуг 1,мм]]</f>
        <v>58602.718100653394</v>
      </c>
      <c r="CE1405" s="14">
        <f>Таблица1[[#This Row],[Т6]]+Таблица1[[#This Row],[Lпрям1, мм]]</f>
        <v>21357.224203945058</v>
      </c>
      <c r="CF1405" s="15">
        <f>Таблица1[[#This Row],[Т7]]+Таблица1[[#This Row],[Lдуг 2,мм]]</f>
        <v>59069.52864031044</v>
      </c>
      <c r="CG1405" s="14">
        <f>Таблица1[[#This Row],[Т8]]+Таблица1[[#This Row],[Lпрям2, мм]]</f>
        <v>25975.797689561405</v>
      </c>
      <c r="CH1405" s="14">
        <f>Таблица1[[#This Row],[Т9]]-Таблица1[[#This Row],[Т9]]</f>
        <v>0</v>
      </c>
      <c r="CI1405" s="50">
        <f>Таблица1[[#This Row],[Т9]]-Таблица1[[#This Row],[Т8]]</f>
        <v>37712.304436365383</v>
      </c>
      <c r="CJ1405" s="54">
        <f>Таблица1[[#This Row],[Т9]]-Таблица1[[#This Row],[Т7]]</f>
        <v>466.81053965704632</v>
      </c>
      <c r="CK1405" s="14">
        <f>Таблица1[[#This Row],[Т9]]-Таблица1[[#This Row],[Т6]]</f>
        <v>38102.599196770898</v>
      </c>
      <c r="CL1405" s="14">
        <f>Таблица1[[#This Row],[Т9]]-Таблица1[[#This Row],[Т5]]</f>
        <v>514.06436899083928</v>
      </c>
      <c r="CM1405" s="14">
        <f>Таблица1[[#This Row],[Т9]]-Таблица1[[#This Row],[Т4]]</f>
        <v>39231.074717107949</v>
      </c>
      <c r="CN1405" s="14">
        <f>Таблица1[[#This Row],[Т9]]-Таблица1[[#This Row],[Т3]]</f>
        <v>746.10455961040134</v>
      </c>
      <c r="CO1405" s="14">
        <f>Таблица1[[#This Row],[Т9]]-Таблица1[[#This Row],[Т2]]</f>
        <v>44711.606899296101</v>
      </c>
      <c r="CP1405" s="14">
        <f>Таблица1[[#This Row],[Т9]]-Таблица1[[#This Row],[Т1]]</f>
        <v>948.21540236096189</v>
      </c>
      <c r="CQ1405" s="14">
        <f>Таблица1[[#This Row],[Т9]]-Таблица1[[#This Row],[угол обхв6]]</f>
        <v>46434.980264678277</v>
      </c>
      <c r="CR1405" s="14">
        <f>Таблица1[[#This Row],[Т9]]-Таблица1[[#This Row],[угол обхв5]]</f>
        <v>961.44873475758504</v>
      </c>
      <c r="CS1405" s="14">
        <f>Таблица1[[#This Row],[Т9]]-Таблица1[[#This Row],[угол обхв4]]</f>
        <v>59069.52864031044</v>
      </c>
      <c r="CT1405" s="14">
        <f>Таблица1[[#This Row],[Lкан_прям, мм]]+Таблица1[[#This Row],[Lкан_дуг, мм]]+Таблица1[[#This Row],[Lкан_леб,мм]]</f>
        <v>85045.326329871838</v>
      </c>
      <c r="CU1405" s="16">
        <f>Таблица1[[#This Row],[Lкан_леб,мм]]</f>
        <v>58108.079905552855</v>
      </c>
      <c r="CV1405" s="14">
        <f>2534431-(Таблица1[[#This Row],[Т23]]+Таблица1[[#This Row],[угол обхв3]])</f>
        <v>2449163.7535756812</v>
      </c>
      <c r="CW1405" s="50">
        <f>SUM(X1405:AC1405,AD1405:AI1405)-Таблица1[[#This Row],[lподв_min, мм]]</f>
        <v>22318.672939586024</v>
      </c>
      <c r="CX1405" s="17">
        <f>CW1844-Таблица1[[#This Row],[Суммарная длина каната]]</f>
        <v>-2425856.6338282134</v>
      </c>
    </row>
    <row r="1406" spans="1:102" x14ac:dyDescent="0.25">
      <c r="A1406" s="21">
        <v>1405</v>
      </c>
      <c r="B1406" s="10">
        <v>35.566326530612237</v>
      </c>
      <c r="C1406" s="10">
        <v>23.78</v>
      </c>
      <c r="D1406" s="11">
        <v>5643.6345637915201</v>
      </c>
      <c r="E1406" s="11">
        <v>9307.9103493761559</v>
      </c>
      <c r="F1406" s="11">
        <v>5039.9361312816018</v>
      </c>
      <c r="G1406" s="11">
        <v>9976.0699130920893</v>
      </c>
      <c r="H1406" s="11">
        <v>5235.6340737915207</v>
      </c>
      <c r="I1406" s="11">
        <v>6845.2973607464437</v>
      </c>
      <c r="J1406" s="11">
        <v>2462.6129886297122</v>
      </c>
      <c r="K1406" s="11">
        <v>25056.902612850234</v>
      </c>
      <c r="L1406" s="11">
        <v>1889.8544657371267</v>
      </c>
      <c r="M1406" s="11">
        <v>58098.569251284476</v>
      </c>
      <c r="N1406" s="11">
        <v>8721.2895726755632</v>
      </c>
      <c r="O1406" s="11">
        <v>17918.357674064951</v>
      </c>
      <c r="P1406" s="43">
        <v>9867.1856080137441</v>
      </c>
      <c r="Q1406" s="11">
        <v>14727.907819564622</v>
      </c>
      <c r="R1406" s="11">
        <v>6448.5128388577468</v>
      </c>
      <c r="S1406" s="11">
        <v>10444.345108755864</v>
      </c>
      <c r="T1406" s="11">
        <v>5643.6345637915201</v>
      </c>
      <c r="U1406" s="11">
        <v>9307.9103493761559</v>
      </c>
      <c r="V1406" s="11">
        <v>4940.4876012948962</v>
      </c>
      <c r="W1406" s="11">
        <v>9876.9185647226222</v>
      </c>
      <c r="X1406" s="12">
        <v>0</v>
      </c>
      <c r="Y1406" s="12">
        <v>735.45142243799944</v>
      </c>
      <c r="Z1406" s="12">
        <v>415.50372493553806</v>
      </c>
      <c r="AA1406" s="44">
        <v>232.04019061955924</v>
      </c>
      <c r="AB1406" s="45">
        <v>506.85912774402982</v>
      </c>
      <c r="AC1406" s="12">
        <v>0</v>
      </c>
      <c r="AD1406" s="12">
        <v>12595.289593289242</v>
      </c>
      <c r="AE1406" s="12">
        <v>3389.9923300628493</v>
      </c>
      <c r="AF1406" s="12">
        <v>5480.5321821881489</v>
      </c>
      <c r="AG1406" s="44">
        <v>1128.4755203370601</v>
      </c>
      <c r="AH1406" s="45">
        <v>2462.6129869729343</v>
      </c>
      <c r="AI1406" s="12">
        <v>0</v>
      </c>
      <c r="AJ1406" s="12">
        <v>-33.036537305844099</v>
      </c>
      <c r="AK1406" s="12">
        <v>70.243517945602918</v>
      </c>
      <c r="AL1406" s="12">
        <v>128.59305179553184</v>
      </c>
      <c r="AM1406" s="44">
        <v>161.17864885413934</v>
      </c>
      <c r="AN1406" s="45">
        <v>89.999999767337457</v>
      </c>
      <c r="AO1406" s="12">
        <v>0</v>
      </c>
      <c r="AP1406" s="12">
        <v>-2060.0633188477095</v>
      </c>
      <c r="AQ1406" s="12">
        <v>9105.2737867672804</v>
      </c>
      <c r="AR1406" s="12">
        <v>10186.076826587372</v>
      </c>
      <c r="AS1406" s="44">
        <v>6580.1411622166725</v>
      </c>
      <c r="AT1406" s="45">
        <v>5235.6345637915201</v>
      </c>
      <c r="AU1406" s="12">
        <v>0</v>
      </c>
      <c r="AV1406" s="12">
        <v>11393.772341090675</v>
      </c>
      <c r="AW1406" s="12">
        <v>18056.271137252435</v>
      </c>
      <c r="AX1406" s="12">
        <v>14473.403613869265</v>
      </c>
      <c r="AY1406" s="44">
        <v>10058.161234817921</v>
      </c>
      <c r="AZ1406" s="45">
        <v>9307.9103477193803</v>
      </c>
      <c r="BA1406" s="12">
        <v>0</v>
      </c>
      <c r="BB1406" s="12">
        <v>8498.8586862066859</v>
      </c>
      <c r="BC1406" s="12">
        <v>10251.169822105461</v>
      </c>
      <c r="BD1406" s="12">
        <v>6767.4040574313767</v>
      </c>
      <c r="BE1406" s="44">
        <v>5512.0062404325954</v>
      </c>
      <c r="BF1406" s="45">
        <v>5235.6345737915199</v>
      </c>
      <c r="BG1406" s="12">
        <v>0</v>
      </c>
      <c r="BH1406" s="12">
        <v>18260.393491991483</v>
      </c>
      <c r="BI1406" s="12">
        <v>14865.821282752106</v>
      </c>
      <c r="BJ1406" s="12">
        <v>10189.840903060507</v>
      </c>
      <c r="BK1406" s="44">
        <v>9694.0942233141013</v>
      </c>
      <c r="BL1406" s="45">
        <v>6845.2973607464455</v>
      </c>
      <c r="BM1406" s="12">
        <v>0</v>
      </c>
      <c r="BN1406" s="12">
        <v>0</v>
      </c>
      <c r="BO1406" s="12">
        <v>103.28005525144702</v>
      </c>
      <c r="BP1406" s="12">
        <v>58.34953384992891</v>
      </c>
      <c r="BQ1406" s="48">
        <v>32.585597058607497</v>
      </c>
      <c r="BR1406" s="49">
        <v>71.178649086801869</v>
      </c>
      <c r="BS1406" s="13">
        <v>0</v>
      </c>
      <c r="BT1406" s="12">
        <v>231.43074871551454</v>
      </c>
      <c r="BV1406" s="14">
        <f>Таблица1[[#This Row],[Lкан_леб,мм]]</f>
        <v>58098.569251284476</v>
      </c>
      <c r="BW1406" s="50">
        <f>Таблица1[[#This Row],[угол обхв4]]+Таблица1[[#This Row],[Lдуг 3,мм]]</f>
        <v>12595.289593289242</v>
      </c>
      <c r="BX1406" s="54">
        <f>Таблица1[[#This Row],[угол обхв5]]+Таблица1[[#This Row],[Y5, мм]]</f>
        <v>58834.020673722473</v>
      </c>
      <c r="BY1406" s="14">
        <f>Таблица1[[#This Row],[угол обхв6]]+Таблица1[[#This Row],[Lдуг 4,мм]]</f>
        <v>15985.281923352091</v>
      </c>
      <c r="BZ1406" s="14">
        <f>Таблица1[[#This Row],[Т1]]+Таблица1[[#This Row],[X6, мм]]</f>
        <v>59249.52439865801</v>
      </c>
      <c r="CA1406" s="14">
        <f>Таблица1[[#This Row],[Т2]]+Таблица1[[#This Row],[Lдуг 5,мм]]</f>
        <v>21465.814105540241</v>
      </c>
      <c r="CB1406" s="14">
        <f>Таблица1[[#This Row],[Т3]]+Таблица1[[#This Row],[Y6, мм]]</f>
        <v>59481.564589277572</v>
      </c>
      <c r="CC1406" s="14">
        <f>Таблица1[[#This Row],[Т4]]+Таблица1[[#This Row],[Lдуг 6,мм]]</f>
        <v>22594.2896258773</v>
      </c>
      <c r="CD1406" s="14">
        <f>Таблица1[[#This Row],[Т5]]+Таблица1[[#This Row],[Lдуг 1,мм]]</f>
        <v>59988.4237170216</v>
      </c>
      <c r="CE1406" s="14">
        <f>Таблица1[[#This Row],[Т6]]+Таблица1[[#This Row],[Lпрям1, мм]]</f>
        <v>25056.902612850234</v>
      </c>
      <c r="CF1406" s="15">
        <f>Таблица1[[#This Row],[Т7]]+Таблица1[[#This Row],[Lдуг 2,мм]]</f>
        <v>59988.4237170216</v>
      </c>
      <c r="CG1406" s="14">
        <f>Таблица1[[#This Row],[Т8]]+Таблица1[[#This Row],[Lпрям2, мм]]</f>
        <v>25056.902612850234</v>
      </c>
      <c r="CH1406" s="14">
        <f>Таблица1[[#This Row],[Т9]]-Таблица1[[#This Row],[Т9]]</f>
        <v>0</v>
      </c>
      <c r="CI1406" s="50">
        <f>Таблица1[[#This Row],[Т9]]-Таблица1[[#This Row],[Т8]]</f>
        <v>34931.521104171363</v>
      </c>
      <c r="CJ1406" s="54">
        <f>Таблица1[[#This Row],[Т9]]-Таблица1[[#This Row],[Т7]]</f>
        <v>0</v>
      </c>
      <c r="CK1406" s="14">
        <f>Таблица1[[#This Row],[Т9]]-Таблица1[[#This Row],[Т6]]</f>
        <v>37394.134091144297</v>
      </c>
      <c r="CL1406" s="14">
        <f>Таблица1[[#This Row],[Т9]]-Таблица1[[#This Row],[Т5]]</f>
        <v>506.85912774402823</v>
      </c>
      <c r="CM1406" s="14">
        <f>Таблица1[[#This Row],[Т9]]-Таблица1[[#This Row],[Т4]]</f>
        <v>38522.609611481355</v>
      </c>
      <c r="CN1406" s="14">
        <f>Таблица1[[#This Row],[Т9]]-Таблица1[[#This Row],[Т3]]</f>
        <v>738.89931836359028</v>
      </c>
      <c r="CO1406" s="14">
        <f>Таблица1[[#This Row],[Т9]]-Таблица1[[#This Row],[Т2]]</f>
        <v>44003.141793669507</v>
      </c>
      <c r="CP1406" s="14">
        <f>Таблица1[[#This Row],[Т9]]-Таблица1[[#This Row],[Т1]]</f>
        <v>1154.4030432991276</v>
      </c>
      <c r="CQ1406" s="14">
        <f>Таблица1[[#This Row],[Т9]]-Таблица1[[#This Row],[угол обхв6]]</f>
        <v>47393.134123732358</v>
      </c>
      <c r="CR1406" s="14">
        <f>Таблица1[[#This Row],[Т9]]-Таблица1[[#This Row],[угол обхв5]]</f>
        <v>1889.854465737124</v>
      </c>
      <c r="CS1406" s="14">
        <f>Таблица1[[#This Row],[Т9]]-Таблица1[[#This Row],[угол обхв4]]</f>
        <v>59988.4237170216</v>
      </c>
      <c r="CT1406" s="14">
        <f>Таблица1[[#This Row],[Lкан_прям, мм]]+Таблица1[[#This Row],[Lкан_дуг, мм]]+Таблица1[[#This Row],[Lкан_леб,мм]]</f>
        <v>85045.326329871838</v>
      </c>
      <c r="CU1406" s="16">
        <f>Таблица1[[#This Row],[Lкан_леб,мм]]</f>
        <v>58098.569251284476</v>
      </c>
      <c r="CV1406" s="14">
        <f>2534431-(Таблица1[[#This Row],[Т23]]+Таблица1[[#This Row],[угол обхв3]])</f>
        <v>2449154.2429214125</v>
      </c>
      <c r="CW1406" s="50">
        <f>SUM(X1406:AC1406,AD1406:AI1406)-Таблица1[[#This Row],[lподв_min, мм]]</f>
        <v>24484.144089957648</v>
      </c>
      <c r="CX1406" s="17">
        <f>CW1845-Таблица1[[#This Row],[Суммарная длина каната]]</f>
        <v>-2425882.0601273444</v>
      </c>
    </row>
    <row r="1407" spans="1:102" x14ac:dyDescent="0.25">
      <c r="A1407" s="21">
        <v>1406</v>
      </c>
      <c r="B1407" s="10">
        <v>35.566326530612237</v>
      </c>
      <c r="C1407" s="10">
        <v>26.464081632653066</v>
      </c>
      <c r="D1407" s="11">
        <v>6000.3649089775608</v>
      </c>
      <c r="E1407" s="11">
        <v>9153.8261324188024</v>
      </c>
      <c r="F1407" s="11">
        <v>5366.0395825556079</v>
      </c>
      <c r="G1407" s="11">
        <v>9792.9821229717218</v>
      </c>
      <c r="H1407" s="11">
        <v>5592.3644189775605</v>
      </c>
      <c r="I1407" s="11">
        <v>6652.3122552635941</v>
      </c>
      <c r="J1407" s="11">
        <v>2501.5138771552088</v>
      </c>
      <c r="K1407" s="11">
        <v>25095.128999371791</v>
      </c>
      <c r="L1407" s="11">
        <v>1851.6280792155678</v>
      </c>
      <c r="M1407" s="11">
        <v>58098.569251284476</v>
      </c>
      <c r="N1407" s="11">
        <v>8721.2895726755632</v>
      </c>
      <c r="O1407" s="11">
        <v>17918.357674064951</v>
      </c>
      <c r="P1407" s="43">
        <v>9965.4697174183566</v>
      </c>
      <c r="Q1407" s="11">
        <v>14765.661826563783</v>
      </c>
      <c r="R1407" s="11">
        <v>6751.142148211532</v>
      </c>
      <c r="S1407" s="11">
        <v>10326.705724298641</v>
      </c>
      <c r="T1407" s="11">
        <v>6000.3649089775608</v>
      </c>
      <c r="U1407" s="11">
        <v>9153.8261324188024</v>
      </c>
      <c r="V1407" s="11">
        <v>5271.3433066669804</v>
      </c>
      <c r="W1407" s="11">
        <v>9689.2824829876554</v>
      </c>
      <c r="X1407" s="12">
        <v>0</v>
      </c>
      <c r="Y1407" s="12">
        <v>722.77830022226931</v>
      </c>
      <c r="Z1407" s="12">
        <v>409.0636539033714</v>
      </c>
      <c r="AA1407" s="44">
        <v>232.04019061955887</v>
      </c>
      <c r="AB1407" s="45">
        <v>487.74593447036824</v>
      </c>
      <c r="AC1407" s="12">
        <v>0</v>
      </c>
      <c r="AD1407" s="12">
        <v>12595.289593289242</v>
      </c>
      <c r="AE1407" s="12">
        <v>3389.3178280331467</v>
      </c>
      <c r="AF1407" s="12">
        <v>5480.532182188148</v>
      </c>
      <c r="AG1407" s="44">
        <v>1128.4755203370603</v>
      </c>
      <c r="AH1407" s="45">
        <v>2501.5138755241956</v>
      </c>
      <c r="AI1407" s="12">
        <v>0</v>
      </c>
      <c r="AJ1407" s="12">
        <v>-33.036537305844099</v>
      </c>
      <c r="AK1407" s="12">
        <v>68.463820847037169</v>
      </c>
      <c r="AL1407" s="12">
        <v>125.9089701628788</v>
      </c>
      <c r="AM1407" s="44">
        <v>158.49456722148625</v>
      </c>
      <c r="AN1407" s="45">
        <v>89.999999770955569</v>
      </c>
      <c r="AO1407" s="12">
        <v>0</v>
      </c>
      <c r="AP1407" s="12">
        <v>-2060.0633188477095</v>
      </c>
      <c r="AQ1407" s="12">
        <v>9100.8054431381825</v>
      </c>
      <c r="AR1407" s="12">
        <v>10295.929247536667</v>
      </c>
      <c r="AS1407" s="44">
        <v>6900.7106426494875</v>
      </c>
      <c r="AT1407" s="45">
        <v>5592.3649089775608</v>
      </c>
      <c r="AU1407" s="12">
        <v>0</v>
      </c>
      <c r="AV1407" s="12">
        <v>11393.772341090675</v>
      </c>
      <c r="AW1407" s="12">
        <v>18068.129847939141</v>
      </c>
      <c r="AX1407" s="12">
        <v>14526.370165710368</v>
      </c>
      <c r="AY1407" s="44">
        <v>9947.1095369211016</v>
      </c>
      <c r="AZ1407" s="45">
        <v>9153.826130787791</v>
      </c>
      <c r="BA1407" s="12">
        <v>0</v>
      </c>
      <c r="BB1407" s="12">
        <v>8498.8586862066859</v>
      </c>
      <c r="BC1407" s="12">
        <v>10344.985587880978</v>
      </c>
      <c r="BD1407" s="12">
        <v>7081.6016783298428</v>
      </c>
      <c r="BE1407" s="44">
        <v>5850.7964145396054</v>
      </c>
      <c r="BF1407" s="45">
        <v>5592.3649189775606</v>
      </c>
      <c r="BG1407" s="12">
        <v>0</v>
      </c>
      <c r="BH1407" s="12">
        <v>18260.393491991483</v>
      </c>
      <c r="BI1407" s="12">
        <v>14915.434000437968</v>
      </c>
      <c r="BJ1407" s="12">
        <v>10087.414063445227</v>
      </c>
      <c r="BK1407" s="44">
        <v>9533.422319796342</v>
      </c>
      <c r="BL1407" s="45">
        <v>6652.3122552635959</v>
      </c>
      <c r="BM1407" s="12">
        <v>0</v>
      </c>
      <c r="BN1407" s="12">
        <v>0</v>
      </c>
      <c r="BO1407" s="12">
        <v>101.50035815288128</v>
      </c>
      <c r="BP1407" s="12">
        <v>57.445149315841626</v>
      </c>
      <c r="BQ1407" s="48">
        <v>32.585597058607448</v>
      </c>
      <c r="BR1407" s="49">
        <v>68.494567450530681</v>
      </c>
      <c r="BS1407" s="13">
        <v>0</v>
      </c>
      <c r="BT1407" s="12">
        <v>231.43074871551454</v>
      </c>
      <c r="BV1407" s="14">
        <f>Таблица1[[#This Row],[Lкан_леб,мм]]</f>
        <v>58098.569251284476</v>
      </c>
      <c r="BW1407" s="50">
        <f>Таблица1[[#This Row],[угол обхв4]]+Таблица1[[#This Row],[Lдуг 3,мм]]</f>
        <v>12595.289593289242</v>
      </c>
      <c r="BX1407" s="54">
        <f>Таблица1[[#This Row],[угол обхв5]]+Таблица1[[#This Row],[Y5, мм]]</f>
        <v>58821.347551506748</v>
      </c>
      <c r="BY1407" s="14">
        <f>Таблица1[[#This Row],[угол обхв6]]+Таблица1[[#This Row],[Lдуг 4,мм]]</f>
        <v>15984.607421322389</v>
      </c>
      <c r="BZ1407" s="14">
        <f>Таблица1[[#This Row],[Т1]]+Таблица1[[#This Row],[X6, мм]]</f>
        <v>59230.411205410121</v>
      </c>
      <c r="CA1407" s="14">
        <f>Таблица1[[#This Row],[Т2]]+Таблица1[[#This Row],[Lдуг 5,мм]]</f>
        <v>21465.139603510535</v>
      </c>
      <c r="CB1407" s="14">
        <f>Таблица1[[#This Row],[Т3]]+Таблица1[[#This Row],[Y6, мм]]</f>
        <v>59462.451396029683</v>
      </c>
      <c r="CC1407" s="14">
        <f>Таблица1[[#This Row],[Т4]]+Таблица1[[#This Row],[Lдуг 6,мм]]</f>
        <v>22593.615123847594</v>
      </c>
      <c r="CD1407" s="14">
        <f>Таблица1[[#This Row],[Т5]]+Таблица1[[#This Row],[Lдуг 1,мм]]</f>
        <v>59950.19733050005</v>
      </c>
      <c r="CE1407" s="14">
        <f>Таблица1[[#This Row],[Т6]]+Таблица1[[#This Row],[Lпрям1, мм]]</f>
        <v>25095.128999371791</v>
      </c>
      <c r="CF1407" s="15">
        <f>Таблица1[[#This Row],[Т7]]+Таблица1[[#This Row],[Lдуг 2,мм]]</f>
        <v>59950.19733050005</v>
      </c>
      <c r="CG1407" s="14">
        <f>Таблица1[[#This Row],[Т8]]+Таблица1[[#This Row],[Lпрям2, мм]]</f>
        <v>25095.128999371791</v>
      </c>
      <c r="CH1407" s="14">
        <f>Таблица1[[#This Row],[Т9]]-Таблица1[[#This Row],[Т9]]</f>
        <v>0</v>
      </c>
      <c r="CI1407" s="50">
        <f>Таблица1[[#This Row],[Т9]]-Таблица1[[#This Row],[Т8]]</f>
        <v>34855.068331128263</v>
      </c>
      <c r="CJ1407" s="54">
        <f>Таблица1[[#This Row],[Т9]]-Таблица1[[#This Row],[Т7]]</f>
        <v>0</v>
      </c>
      <c r="CK1407" s="14">
        <f>Таблица1[[#This Row],[Т9]]-Таблица1[[#This Row],[Т6]]</f>
        <v>37356.582206652456</v>
      </c>
      <c r="CL1407" s="14">
        <f>Таблица1[[#This Row],[Т9]]-Таблица1[[#This Row],[Т5]]</f>
        <v>487.7459344703675</v>
      </c>
      <c r="CM1407" s="14">
        <f>Таблица1[[#This Row],[Т9]]-Таблица1[[#This Row],[Т4]]</f>
        <v>38485.057726989515</v>
      </c>
      <c r="CN1407" s="14">
        <f>Таблица1[[#This Row],[Т9]]-Таблица1[[#This Row],[Т3]]</f>
        <v>719.78612508992956</v>
      </c>
      <c r="CO1407" s="14">
        <f>Таблица1[[#This Row],[Т9]]-Таблица1[[#This Row],[Т2]]</f>
        <v>43965.589909177659</v>
      </c>
      <c r="CP1407" s="14">
        <f>Таблица1[[#This Row],[Т9]]-Таблица1[[#This Row],[Т1]]</f>
        <v>1128.8497789933026</v>
      </c>
      <c r="CQ1407" s="14">
        <f>Таблица1[[#This Row],[Т9]]-Таблица1[[#This Row],[угол обхв6]]</f>
        <v>47354.907737210808</v>
      </c>
      <c r="CR1407" s="14">
        <f>Таблица1[[#This Row],[Т9]]-Таблица1[[#This Row],[угол обхв5]]</f>
        <v>1851.628079215574</v>
      </c>
      <c r="CS1407" s="14">
        <f>Таблица1[[#This Row],[Т9]]-Таблица1[[#This Row],[угол обхв4]]</f>
        <v>59950.19733050005</v>
      </c>
      <c r="CT1407" s="14">
        <f>Таблица1[[#This Row],[Lкан_прям, мм]]+Таблица1[[#This Row],[Lкан_дуг, мм]]+Таблица1[[#This Row],[Lкан_леб,мм]]</f>
        <v>85045.326329871838</v>
      </c>
      <c r="CU1407" s="16">
        <f>Таблица1[[#This Row],[Lкан_леб,мм]]</f>
        <v>58098.569251284476</v>
      </c>
      <c r="CV1407" s="14">
        <f>2534431-(Таблица1[[#This Row],[Т23]]+Таблица1[[#This Row],[угол обхв3]])</f>
        <v>2449154.2429214125</v>
      </c>
      <c r="CW1407" s="50">
        <f>SUM(X1407:AC1407,AD1407:AI1407)-Таблица1[[#This Row],[lподв_min, мм]]</f>
        <v>24445.243201432153</v>
      </c>
      <c r="CX1407" s="17">
        <f>CW1846-Таблица1[[#This Row],[Суммарная длина каната]]</f>
        <v>-2425918.3306015376</v>
      </c>
    </row>
    <row r="1408" spans="1:102" x14ac:dyDescent="0.25">
      <c r="A1408" s="21">
        <v>1407</v>
      </c>
      <c r="B1408" s="10">
        <v>35.566326530612237</v>
      </c>
      <c r="C1408" s="10">
        <v>29.148163265306128</v>
      </c>
      <c r="D1408" s="11">
        <v>6363.919492744074</v>
      </c>
      <c r="E1408" s="11">
        <v>9016.6162577221439</v>
      </c>
      <c r="F1408" s="11">
        <v>5700.3590787233998</v>
      </c>
      <c r="G1408" s="11">
        <v>9625.3662695863841</v>
      </c>
      <c r="H1408" s="11">
        <v>5955.9190027440736</v>
      </c>
      <c r="I1408" s="11">
        <v>6474.5399512045742</v>
      </c>
      <c r="J1408" s="11">
        <v>2542.0763065175702</v>
      </c>
      <c r="K1408" s="11">
        <v>25133.355385893607</v>
      </c>
      <c r="L1408" s="11">
        <v>1813.4016926937475</v>
      </c>
      <c r="M1408" s="11">
        <v>58098.569251284476</v>
      </c>
      <c r="N1408" s="11">
        <v>8721.2895726755632</v>
      </c>
      <c r="O1408" s="11">
        <v>17918.357674064951</v>
      </c>
      <c r="P1408" s="43">
        <v>10061.878021947092</v>
      </c>
      <c r="Q1408" s="11">
        <v>14807.976954164275</v>
      </c>
      <c r="R1408" s="11">
        <v>7058.9483766112671</v>
      </c>
      <c r="S1408" s="11">
        <v>10223.367205760025</v>
      </c>
      <c r="T1408" s="11">
        <v>6363.919492744074</v>
      </c>
      <c r="U1408" s="11">
        <v>9016.6162577221439</v>
      </c>
      <c r="V1408" s="11">
        <v>5610.6228349753446</v>
      </c>
      <c r="W1408" s="11">
        <v>9517.3458707813916</v>
      </c>
      <c r="X1408" s="12">
        <v>0</v>
      </c>
      <c r="Y1408" s="12">
        <v>710.1024078047667</v>
      </c>
      <c r="Z1408" s="12">
        <v>402.62635307297637</v>
      </c>
      <c r="AA1408" s="44">
        <v>232.04019061955887</v>
      </c>
      <c r="AB1408" s="45">
        <v>468.63274119644558</v>
      </c>
      <c r="AC1408" s="12">
        <v>0</v>
      </c>
      <c r="AD1408" s="12">
        <v>12595.289593289242</v>
      </c>
      <c r="AE1408" s="12">
        <v>3386.9817851665689</v>
      </c>
      <c r="AF1408" s="12">
        <v>5480.5321821881498</v>
      </c>
      <c r="AG1408" s="44">
        <v>1128.4755203370614</v>
      </c>
      <c r="AH1408" s="45">
        <v>2542.0763049125821</v>
      </c>
      <c r="AI1408" s="12">
        <v>0</v>
      </c>
      <c r="AJ1408" s="12">
        <v>-33.036537305844099</v>
      </c>
      <c r="AK1408" s="12">
        <v>66.683734726731359</v>
      </c>
      <c r="AL1408" s="12">
        <v>123.2248885302257</v>
      </c>
      <c r="AM1408" s="44">
        <v>155.81048558883313</v>
      </c>
      <c r="AN1408" s="45">
        <v>89.999999774610302</v>
      </c>
      <c r="AO1408" s="12">
        <v>0</v>
      </c>
      <c r="AP1408" s="12">
        <v>-2060.0633188477095</v>
      </c>
      <c r="AQ1408" s="12">
        <v>9095.9698674670126</v>
      </c>
      <c r="AR1408" s="12">
        <v>10403.18078510359</v>
      </c>
      <c r="AS1408" s="44">
        <v>7226.1288660864648</v>
      </c>
      <c r="AT1408" s="45">
        <v>5955.919492744074</v>
      </c>
      <c r="AU1408" s="12">
        <v>0</v>
      </c>
      <c r="AV1408" s="12">
        <v>11393.772341090675</v>
      </c>
      <c r="AW1408" s="12">
        <v>18079.846610822224</v>
      </c>
      <c r="AX1408" s="12">
        <v>14584.422880477976</v>
      </c>
      <c r="AY1408" s="44">
        <v>9851.1915967542318</v>
      </c>
      <c r="AZ1408" s="45">
        <v>9016.6162561171586</v>
      </c>
      <c r="BA1408" s="12">
        <v>0</v>
      </c>
      <c r="BB1408" s="12">
        <v>8498.8586862066859</v>
      </c>
      <c r="BC1408" s="12">
        <v>10436.558316738541</v>
      </c>
      <c r="BD1408" s="12">
        <v>7400.2511397677672</v>
      </c>
      <c r="BE1408" s="44">
        <v>6196.7390032688763</v>
      </c>
      <c r="BF1408" s="45">
        <v>5955.9195027440737</v>
      </c>
      <c r="BG1408" s="12">
        <v>0</v>
      </c>
      <c r="BH1408" s="12">
        <v>18260.393491991483</v>
      </c>
      <c r="BI1408" s="12">
        <v>14969.465890921541</v>
      </c>
      <c r="BJ1408" s="12">
        <v>9999.8131320737266</v>
      </c>
      <c r="BK1408" s="44">
        <v>9388.7918667279391</v>
      </c>
      <c r="BL1408" s="45">
        <v>6474.539951204576</v>
      </c>
      <c r="BM1408" s="12">
        <v>0</v>
      </c>
      <c r="BN1408" s="12">
        <v>0</v>
      </c>
      <c r="BO1408" s="12">
        <v>99.720272032575451</v>
      </c>
      <c r="BP1408" s="12">
        <v>56.541153803494339</v>
      </c>
      <c r="BQ1408" s="48">
        <v>32.585597058607448</v>
      </c>
      <c r="BR1408" s="49">
        <v>65.810485814222844</v>
      </c>
      <c r="BS1408" s="13">
        <v>0</v>
      </c>
      <c r="BT1408" s="12">
        <v>231.43074871551454</v>
      </c>
      <c r="BV1408" s="14">
        <f>Таблица1[[#This Row],[Lкан_леб,мм]]</f>
        <v>58098.569251284476</v>
      </c>
      <c r="BW1408" s="50">
        <f>Таблица1[[#This Row],[угол обхв4]]+Таблица1[[#This Row],[Lдуг 3,мм]]</f>
        <v>12595.289593289242</v>
      </c>
      <c r="BX1408" s="54">
        <f>Таблица1[[#This Row],[угол обхв5]]+Таблица1[[#This Row],[Y5, мм]]</f>
        <v>58808.671659089247</v>
      </c>
      <c r="BY1408" s="14">
        <f>Таблица1[[#This Row],[угол обхв6]]+Таблица1[[#This Row],[Lдуг 4,мм]]</f>
        <v>15982.271378455811</v>
      </c>
      <c r="BZ1408" s="14">
        <f>Таблица1[[#This Row],[Т1]]+Таблица1[[#This Row],[X6, мм]]</f>
        <v>59211.298012162224</v>
      </c>
      <c r="CA1408" s="14">
        <f>Таблица1[[#This Row],[Т2]]+Таблица1[[#This Row],[Lдуг 5,мм]]</f>
        <v>21462.803560643959</v>
      </c>
      <c r="CB1408" s="14">
        <f>Таблица1[[#This Row],[Т3]]+Таблица1[[#This Row],[Y6, мм]]</f>
        <v>59443.338202781786</v>
      </c>
      <c r="CC1408" s="14">
        <f>Таблица1[[#This Row],[Т4]]+Таблица1[[#This Row],[Lдуг 6,мм]]</f>
        <v>22591.279080981021</v>
      </c>
      <c r="CD1408" s="14">
        <f>Таблица1[[#This Row],[Т5]]+Таблица1[[#This Row],[Lдуг 1,мм]]</f>
        <v>59911.970943978231</v>
      </c>
      <c r="CE1408" s="14">
        <f>Таблица1[[#This Row],[Т6]]+Таблица1[[#This Row],[Lпрям1, мм]]</f>
        <v>25133.355385893603</v>
      </c>
      <c r="CF1408" s="15">
        <f>Таблица1[[#This Row],[Т7]]+Таблица1[[#This Row],[Lдуг 2,мм]]</f>
        <v>59911.970943978231</v>
      </c>
      <c r="CG1408" s="14">
        <f>Таблица1[[#This Row],[Т8]]+Таблица1[[#This Row],[Lпрям2, мм]]</f>
        <v>25133.355385893603</v>
      </c>
      <c r="CH1408" s="14">
        <f>Таблица1[[#This Row],[Т9]]-Таблица1[[#This Row],[Т9]]</f>
        <v>0</v>
      </c>
      <c r="CI1408" s="50">
        <f>Таблица1[[#This Row],[Т9]]-Таблица1[[#This Row],[Т8]]</f>
        <v>34778.615558084624</v>
      </c>
      <c r="CJ1408" s="54">
        <f>Таблица1[[#This Row],[Т9]]-Таблица1[[#This Row],[Т7]]</f>
        <v>0</v>
      </c>
      <c r="CK1408" s="14">
        <f>Таблица1[[#This Row],[Т9]]-Таблица1[[#This Row],[Т6]]</f>
        <v>37320.691862997206</v>
      </c>
      <c r="CL1408" s="14">
        <f>Таблица1[[#This Row],[Т9]]-Таблица1[[#This Row],[Т5]]</f>
        <v>468.63274119644484</v>
      </c>
      <c r="CM1408" s="14">
        <f>Таблица1[[#This Row],[Т9]]-Таблица1[[#This Row],[Т4]]</f>
        <v>38449.167383334272</v>
      </c>
      <c r="CN1408" s="14">
        <f>Таблица1[[#This Row],[Т9]]-Таблица1[[#This Row],[Т3]]</f>
        <v>700.67293181600689</v>
      </c>
      <c r="CO1408" s="14">
        <f>Таблица1[[#This Row],[Т9]]-Таблица1[[#This Row],[Т2]]</f>
        <v>43929.699565522416</v>
      </c>
      <c r="CP1408" s="14">
        <f>Таблица1[[#This Row],[Т9]]-Таблица1[[#This Row],[Т1]]</f>
        <v>1103.2992848889844</v>
      </c>
      <c r="CQ1408" s="14">
        <f>Таблица1[[#This Row],[Т9]]-Таблица1[[#This Row],[угол обхв6]]</f>
        <v>47316.681350688988</v>
      </c>
      <c r="CR1408" s="14">
        <f>Таблица1[[#This Row],[Т9]]-Таблица1[[#This Row],[угол обхв5]]</f>
        <v>1813.4016926937547</v>
      </c>
      <c r="CS1408" s="14">
        <f>Таблица1[[#This Row],[Т9]]-Таблица1[[#This Row],[угол обхв4]]</f>
        <v>59911.970943978231</v>
      </c>
      <c r="CT1408" s="14">
        <f>Таблица1[[#This Row],[Lкан_прям, мм]]+Таблица1[[#This Row],[Lкан_дуг, мм]]+Таблица1[[#This Row],[Lкан_леб,мм]]</f>
        <v>85045.326329871838</v>
      </c>
      <c r="CU1408" s="16">
        <f>Таблица1[[#This Row],[Lкан_леб,мм]]</f>
        <v>58098.569251284476</v>
      </c>
      <c r="CV1408" s="14">
        <f>2534431-(Таблица1[[#This Row],[Т23]]+Таблица1[[#This Row],[угол обхв3]])</f>
        <v>2449154.2429214125</v>
      </c>
      <c r="CW1408" s="50">
        <f>SUM(X1408:AC1408,AD1408:AI1408)-Таблица1[[#This Row],[lподв_min, мм]]</f>
        <v>24404.68077206978</v>
      </c>
      <c r="CX1408" s="17">
        <f>CW1847-Таблица1[[#This Row],[Суммарная длина каната]]</f>
        <v>-2425955.9036186668</v>
      </c>
    </row>
    <row r="1409" spans="1:102" x14ac:dyDescent="0.25">
      <c r="A1409" s="21">
        <v>1408</v>
      </c>
      <c r="B1409" s="10">
        <v>35.566326530612237</v>
      </c>
      <c r="C1409" s="10">
        <v>31.832244897959189</v>
      </c>
      <c r="D1409" s="11">
        <v>6733.5006209996391</v>
      </c>
      <c r="E1409" s="11">
        <v>8896.5817846352275</v>
      </c>
      <c r="F1409" s="11">
        <v>6042.1610719254595</v>
      </c>
      <c r="G1409" s="11">
        <v>9473.590127630292</v>
      </c>
      <c r="H1409" s="11">
        <v>6325.5001309996396</v>
      </c>
      <c r="I1409" s="11">
        <v>6312.2831993602977</v>
      </c>
      <c r="J1409" s="11">
        <v>2584.2985852749293</v>
      </c>
      <c r="K1409" s="11">
        <v>25171.581772415626</v>
      </c>
      <c r="L1409" s="11">
        <v>1775.1753061717309</v>
      </c>
      <c r="M1409" s="11">
        <v>58098.569251284476</v>
      </c>
      <c r="N1409" s="11">
        <v>8721.2895726755632</v>
      </c>
      <c r="O1409" s="11">
        <v>17918.357674064951</v>
      </c>
      <c r="P1409" s="43">
        <v>10156.198987106034</v>
      </c>
      <c r="Q1409" s="11">
        <v>14854.760356535589</v>
      </c>
      <c r="R1409" s="11">
        <v>7371.2561503423558</v>
      </c>
      <c r="S1409" s="11">
        <v>10134.55629357828</v>
      </c>
      <c r="T1409" s="11">
        <v>6733.5006209996391</v>
      </c>
      <c r="U1409" s="11">
        <v>8896.5817846352275</v>
      </c>
      <c r="V1409" s="11">
        <v>5957.5817552950166</v>
      </c>
      <c r="W1409" s="11">
        <v>9361.4859832005368</v>
      </c>
      <c r="X1409" s="12">
        <v>0</v>
      </c>
      <c r="Y1409" s="12">
        <v>697.42067688685336</v>
      </c>
      <c r="Z1409" s="12">
        <v>396.19489074299287</v>
      </c>
      <c r="AA1409" s="44">
        <v>232.0401906195585</v>
      </c>
      <c r="AB1409" s="45">
        <v>449.51954792232601</v>
      </c>
      <c r="AC1409" s="12">
        <v>0</v>
      </c>
      <c r="AD1409" s="12">
        <v>12595.289593289242</v>
      </c>
      <c r="AE1409" s="12">
        <v>3382.985892905011</v>
      </c>
      <c r="AF1409" s="12">
        <v>5480.5321821881507</v>
      </c>
      <c r="AG1409" s="44">
        <v>1128.4755203370617</v>
      </c>
      <c r="AH1409" s="45">
        <v>2584.298583696162</v>
      </c>
      <c r="AI1409" s="12">
        <v>0</v>
      </c>
      <c r="AJ1409" s="12">
        <v>-33.036537305844099</v>
      </c>
      <c r="AK1409" s="12">
        <v>64.902828700954387</v>
      </c>
      <c r="AL1409" s="12">
        <v>120.54080689757266</v>
      </c>
      <c r="AM1409" s="44">
        <v>153.12640395618007</v>
      </c>
      <c r="AN1409" s="45">
        <v>89.999999778292732</v>
      </c>
      <c r="AO1409" s="12">
        <v>0</v>
      </c>
      <c r="AP1409" s="12">
        <v>-2060.0633188477095</v>
      </c>
      <c r="AQ1409" s="12">
        <v>9090.7701868789627</v>
      </c>
      <c r="AR1409" s="12">
        <v>10507.596113090553</v>
      </c>
      <c r="AS1409" s="44">
        <v>7555.6818154152697</v>
      </c>
      <c r="AT1409" s="45">
        <v>6325.5006209996391</v>
      </c>
      <c r="AU1409" s="12">
        <v>0</v>
      </c>
      <c r="AV1409" s="12">
        <v>11393.772341090675</v>
      </c>
      <c r="AW1409" s="12">
        <v>18091.412797444409</v>
      </c>
      <c r="AX1409" s="12">
        <v>14647.434381680001</v>
      </c>
      <c r="AY1409" s="44">
        <v>9770.6178728771756</v>
      </c>
      <c r="AZ1409" s="45">
        <v>8896.5817830564611</v>
      </c>
      <c r="BA1409" s="12">
        <v>0</v>
      </c>
      <c r="BB1409" s="12">
        <v>8498.8586862066859</v>
      </c>
      <c r="BC1409" s="12">
        <v>10525.679601309434</v>
      </c>
      <c r="BD1409" s="12">
        <v>7722.6532763268751</v>
      </c>
      <c r="BE1409" s="44">
        <v>6549.0749559267251</v>
      </c>
      <c r="BF1409" s="45">
        <v>6325.5006309996388</v>
      </c>
      <c r="BG1409" s="12">
        <v>0</v>
      </c>
      <c r="BH1409" s="12">
        <v>18260.393491991483</v>
      </c>
      <c r="BI1409" s="12">
        <v>15027.815479915045</v>
      </c>
      <c r="BJ1409" s="12">
        <v>9927.2303187226917</v>
      </c>
      <c r="BK1409" s="44">
        <v>9260.52020533633</v>
      </c>
      <c r="BL1409" s="45">
        <v>6312.2831993602995</v>
      </c>
      <c r="BM1409" s="12">
        <v>0</v>
      </c>
      <c r="BN1409" s="12">
        <v>0</v>
      </c>
      <c r="BO1409" s="12">
        <v>97.93936600679848</v>
      </c>
      <c r="BP1409" s="12">
        <v>55.637978196618285</v>
      </c>
      <c r="BQ1409" s="48">
        <v>32.585597058607398</v>
      </c>
      <c r="BR1409" s="49">
        <v>63.126404177887338</v>
      </c>
      <c r="BS1409" s="13">
        <v>0</v>
      </c>
      <c r="BT1409" s="12">
        <v>231.43074871551454</v>
      </c>
      <c r="BV1409" s="14">
        <f>Таблица1[[#This Row],[Lкан_леб,мм]]</f>
        <v>58098.569251284476</v>
      </c>
      <c r="BW1409" s="50">
        <f>Таблица1[[#This Row],[угол обхв4]]+Таблица1[[#This Row],[Lдуг 3,мм]]</f>
        <v>12595.289593289242</v>
      </c>
      <c r="BX1409" s="54">
        <f>Таблица1[[#This Row],[угол обхв5]]+Таблица1[[#This Row],[Y5, мм]]</f>
        <v>58795.98992817133</v>
      </c>
      <c r="BY1409" s="14">
        <f>Таблица1[[#This Row],[угол обхв6]]+Таблица1[[#This Row],[Lдуг 4,мм]]</f>
        <v>15978.275486194254</v>
      </c>
      <c r="BZ1409" s="14">
        <f>Таблица1[[#This Row],[Т1]]+Таблица1[[#This Row],[X6, мм]]</f>
        <v>59192.18481891432</v>
      </c>
      <c r="CA1409" s="14">
        <f>Таблица1[[#This Row],[Т2]]+Таблица1[[#This Row],[Lдуг 5,мм]]</f>
        <v>21458.807668382404</v>
      </c>
      <c r="CB1409" s="14">
        <f>Таблица1[[#This Row],[Т3]]+Таблица1[[#This Row],[Y6, мм]]</f>
        <v>59424.225009533882</v>
      </c>
      <c r="CC1409" s="14">
        <f>Таблица1[[#This Row],[Т4]]+Таблица1[[#This Row],[Lдуг 6,мм]]</f>
        <v>22587.283188719466</v>
      </c>
      <c r="CD1409" s="14">
        <f>Таблица1[[#This Row],[Т5]]+Таблица1[[#This Row],[Lдуг 1,мм]]</f>
        <v>59873.744557456208</v>
      </c>
      <c r="CE1409" s="14">
        <f>Таблица1[[#This Row],[Т6]]+Таблица1[[#This Row],[Lпрям1, мм]]</f>
        <v>25171.58177241563</v>
      </c>
      <c r="CF1409" s="15">
        <f>Таблица1[[#This Row],[Т7]]+Таблица1[[#This Row],[Lдуг 2,мм]]</f>
        <v>59873.744557456208</v>
      </c>
      <c r="CG1409" s="14">
        <f>Таблица1[[#This Row],[Т8]]+Таблица1[[#This Row],[Lпрям2, мм]]</f>
        <v>25171.58177241563</v>
      </c>
      <c r="CH1409" s="14">
        <f>Таблица1[[#This Row],[Т9]]-Таблица1[[#This Row],[Т9]]</f>
        <v>0</v>
      </c>
      <c r="CI1409" s="50">
        <f>Таблица1[[#This Row],[Т9]]-Таблица1[[#This Row],[Т8]]</f>
        <v>34702.162785040578</v>
      </c>
      <c r="CJ1409" s="54">
        <f>Таблица1[[#This Row],[Т9]]-Таблица1[[#This Row],[Т7]]</f>
        <v>0</v>
      </c>
      <c r="CK1409" s="14">
        <f>Таблица1[[#This Row],[Т9]]-Таблица1[[#This Row],[Т6]]</f>
        <v>37286.461368736738</v>
      </c>
      <c r="CL1409" s="14">
        <f>Таблица1[[#This Row],[Т9]]-Таблица1[[#This Row],[Т5]]</f>
        <v>449.51954792232573</v>
      </c>
      <c r="CM1409" s="14">
        <f>Таблица1[[#This Row],[Т9]]-Таблица1[[#This Row],[Т4]]</f>
        <v>38414.936889073804</v>
      </c>
      <c r="CN1409" s="14">
        <f>Таблица1[[#This Row],[Т9]]-Таблица1[[#This Row],[Т3]]</f>
        <v>681.55973854188778</v>
      </c>
      <c r="CO1409" s="14">
        <f>Таблица1[[#This Row],[Т9]]-Таблица1[[#This Row],[Т2]]</f>
        <v>43895.469071261956</v>
      </c>
      <c r="CP1409" s="14">
        <f>Таблица1[[#This Row],[Т9]]-Таблица1[[#This Row],[Т1]]</f>
        <v>1077.7546292848783</v>
      </c>
      <c r="CQ1409" s="14">
        <f>Таблица1[[#This Row],[Т9]]-Таблица1[[#This Row],[угол обхв6]]</f>
        <v>47278.454964166966</v>
      </c>
      <c r="CR1409" s="14">
        <f>Таблица1[[#This Row],[Т9]]-Таблица1[[#This Row],[угол обхв5]]</f>
        <v>1775.1753061717318</v>
      </c>
      <c r="CS1409" s="14">
        <f>Таблица1[[#This Row],[Т9]]-Таблица1[[#This Row],[угол обхв4]]</f>
        <v>59873.744557456208</v>
      </c>
      <c r="CT1409" s="14">
        <f>Таблица1[[#This Row],[Lкан_прям, мм]]+Таблица1[[#This Row],[Lкан_дуг, мм]]+Таблица1[[#This Row],[Lкан_леб,мм]]</f>
        <v>85045.326329871838</v>
      </c>
      <c r="CU1409" s="16">
        <f>Таблица1[[#This Row],[Lкан_леб,мм]]</f>
        <v>58098.569251284476</v>
      </c>
      <c r="CV1409" s="14">
        <f>2534431-(Таблица1[[#This Row],[Т23]]+Таблица1[[#This Row],[угол обхв3]])</f>
        <v>2449154.2429214125</v>
      </c>
      <c r="CW1409" s="50">
        <f>SUM(X1409:AC1409,AD1409:AI1409)-Таблица1[[#This Row],[lподв_min, мм]]</f>
        <v>24362.458493312432</v>
      </c>
      <c r="CX1409" s="17">
        <f>CW1848-Таблица1[[#This Row],[Суммарная длина каната]]</f>
        <v>-2425994.7464949521</v>
      </c>
    </row>
    <row r="1410" spans="1:102" x14ac:dyDescent="0.25">
      <c r="A1410" s="21">
        <v>1409</v>
      </c>
      <c r="B1410" s="10">
        <v>35.566326530612237</v>
      </c>
      <c r="C1410" s="10">
        <v>34.516326530612247</v>
      </c>
      <c r="D1410" s="11">
        <v>7108.2973764969756</v>
      </c>
      <c r="E1410" s="11">
        <v>8793.9860870617795</v>
      </c>
      <c r="F1410" s="11">
        <v>6390.6955965649213</v>
      </c>
      <c r="G1410" s="11">
        <v>9337.9867170598955</v>
      </c>
      <c r="H1410" s="11">
        <v>6700.2968864969762</v>
      </c>
      <c r="I1410" s="11">
        <v>6165.8082695397006</v>
      </c>
      <c r="J1410" s="11">
        <v>2628.1778175220793</v>
      </c>
      <c r="K1410" s="11">
        <v>25209.808158937783</v>
      </c>
      <c r="L1410" s="11">
        <v>1736.948919649579</v>
      </c>
      <c r="M1410" s="11">
        <v>58098.569251284476</v>
      </c>
      <c r="N1410" s="11">
        <v>8721.2895726755632</v>
      </c>
      <c r="O1410" s="11">
        <v>17918.357674064951</v>
      </c>
      <c r="P1410" s="43">
        <v>10248.225658341555</v>
      </c>
      <c r="Q1410" s="11">
        <v>14905.909383772281</v>
      </c>
      <c r="R1410" s="11">
        <v>7687.3802186146031</v>
      </c>
      <c r="S1410" s="11">
        <v>10060.467852412141</v>
      </c>
      <c r="T1410" s="11">
        <v>7108.2973764969756</v>
      </c>
      <c r="U1410" s="11">
        <v>8793.9860870617795</v>
      </c>
      <c r="V1410" s="11">
        <v>6311.4587869461266</v>
      </c>
      <c r="W1410" s="11">
        <v>9222.0448005610087</v>
      </c>
      <c r="X1410" s="12">
        <v>0</v>
      </c>
      <c r="Y1410" s="12">
        <v>684.73001756481619</v>
      </c>
      <c r="Z1410" s="12">
        <v>389.77235681713273</v>
      </c>
      <c r="AA1410" s="44">
        <v>232.04019061955924</v>
      </c>
      <c r="AB1410" s="45">
        <v>430.40635464807087</v>
      </c>
      <c r="AC1410" s="12">
        <v>0</v>
      </c>
      <c r="AD1410" s="12">
        <v>12595.289593289242</v>
      </c>
      <c r="AE1410" s="12">
        <v>3377.3330471536588</v>
      </c>
      <c r="AF1410" s="12">
        <v>5480.5321821881507</v>
      </c>
      <c r="AG1410" s="44">
        <v>1128.4755203370582</v>
      </c>
      <c r="AH1410" s="45">
        <v>2628.1778159696714</v>
      </c>
      <c r="AI1410" s="12">
        <v>0</v>
      </c>
      <c r="AJ1410" s="12">
        <v>-33.036537305844099</v>
      </c>
      <c r="AK1410" s="12">
        <v>63.12066885195663</v>
      </c>
      <c r="AL1410" s="12">
        <v>117.85672526491959</v>
      </c>
      <c r="AM1410" s="44">
        <v>150.44232232352709</v>
      </c>
      <c r="AN1410" s="45">
        <v>89.999999781994291</v>
      </c>
      <c r="AO1410" s="12">
        <v>0</v>
      </c>
      <c r="AP1410" s="12">
        <v>-2060.0633188477095</v>
      </c>
      <c r="AQ1410" s="12">
        <v>9085.2095311988269</v>
      </c>
      <c r="AR1410" s="12">
        <v>10608.946128375475</v>
      </c>
      <c r="AS1410" s="44">
        <v>7888.6464013056539</v>
      </c>
      <c r="AT1410" s="45">
        <v>6700.2973764969756</v>
      </c>
      <c r="AU1410" s="12">
        <v>0</v>
      </c>
      <c r="AV1410" s="12">
        <v>11393.772341090675</v>
      </c>
      <c r="AW1410" s="12">
        <v>18102.819767158424</v>
      </c>
      <c r="AX1410" s="12">
        <v>14715.266412492174</v>
      </c>
      <c r="AY1410" s="44">
        <v>9705.5651563037973</v>
      </c>
      <c r="AZ1410" s="45">
        <v>8793.9860855093739</v>
      </c>
      <c r="BA1410" s="12">
        <v>0</v>
      </c>
      <c r="BB1410" s="12">
        <v>8498.8586862066859</v>
      </c>
      <c r="BC1410" s="12">
        <v>10612.14561686482</v>
      </c>
      <c r="BD1410" s="12">
        <v>8048.1006886485229</v>
      </c>
      <c r="BE1410" s="44">
        <v>6907.0311938059249</v>
      </c>
      <c r="BF1410" s="45">
        <v>6700.2973864969754</v>
      </c>
      <c r="BG1410" s="12">
        <v>0</v>
      </c>
      <c r="BH1410" s="12">
        <v>18260.393491991483</v>
      </c>
      <c r="BI1410" s="12">
        <v>15090.371476865756</v>
      </c>
      <c r="BJ1410" s="12">
        <v>9869.8248811320336</v>
      </c>
      <c r="BK1410" s="44">
        <v>9148.888783170125</v>
      </c>
      <c r="BL1410" s="45">
        <v>6165.8082695397025</v>
      </c>
      <c r="BM1410" s="12">
        <v>0</v>
      </c>
      <c r="BN1410" s="12">
        <v>0</v>
      </c>
      <c r="BO1410" s="12">
        <v>96.157206157800729</v>
      </c>
      <c r="BP1410" s="12">
        <v>54.736056412962959</v>
      </c>
      <c r="BQ1410" s="48">
        <v>32.585597058607497</v>
      </c>
      <c r="BR1410" s="49">
        <v>60.442322541532803</v>
      </c>
      <c r="BS1410" s="13">
        <v>0</v>
      </c>
      <c r="BT1410" s="12">
        <v>231.43074871551454</v>
      </c>
      <c r="BV1410" s="14">
        <f>Таблица1[[#This Row],[Lкан_леб,мм]]</f>
        <v>58098.569251284476</v>
      </c>
      <c r="BW1410" s="50">
        <f>Таблица1[[#This Row],[угол обхв4]]+Таблица1[[#This Row],[Lдуг 3,мм]]</f>
        <v>12595.289593289242</v>
      </c>
      <c r="BX1410" s="54">
        <f>Таблица1[[#This Row],[угол обхв5]]+Таблица1[[#This Row],[Y5, мм]]</f>
        <v>58783.299268849296</v>
      </c>
      <c r="BY1410" s="14">
        <f>Таблица1[[#This Row],[угол обхв6]]+Таблица1[[#This Row],[Lдуг 4,мм]]</f>
        <v>15972.622640442902</v>
      </c>
      <c r="BZ1410" s="14">
        <f>Таблица1[[#This Row],[Т1]]+Таблица1[[#This Row],[X6, мм]]</f>
        <v>59173.071625666431</v>
      </c>
      <c r="CA1410" s="14">
        <f>Таблица1[[#This Row],[Т2]]+Таблица1[[#This Row],[Lдуг 5,мм]]</f>
        <v>21453.154822631052</v>
      </c>
      <c r="CB1410" s="14">
        <f>Таблица1[[#This Row],[Т3]]+Таблица1[[#This Row],[Y6, мм]]</f>
        <v>59405.111816285993</v>
      </c>
      <c r="CC1410" s="14">
        <f>Таблица1[[#This Row],[Т4]]+Таблица1[[#This Row],[Lдуг 6,мм]]</f>
        <v>22581.63034296811</v>
      </c>
      <c r="CD1410" s="14">
        <f>Таблица1[[#This Row],[Т5]]+Таблица1[[#This Row],[Lдуг 1,мм]]</f>
        <v>59835.518170934061</v>
      </c>
      <c r="CE1410" s="14">
        <f>Таблица1[[#This Row],[Т6]]+Таблица1[[#This Row],[Lпрям1, мм]]</f>
        <v>25209.808158937783</v>
      </c>
      <c r="CF1410" s="15">
        <f>Таблица1[[#This Row],[Т7]]+Таблица1[[#This Row],[Lдуг 2,мм]]</f>
        <v>59835.518170934061</v>
      </c>
      <c r="CG1410" s="14">
        <f>Таблица1[[#This Row],[Т8]]+Таблица1[[#This Row],[Lпрям2, мм]]</f>
        <v>25209.808158937783</v>
      </c>
      <c r="CH1410" s="14">
        <f>Таблица1[[#This Row],[Т9]]-Таблица1[[#This Row],[Т9]]</f>
        <v>0</v>
      </c>
      <c r="CI1410" s="50">
        <f>Таблица1[[#This Row],[Т9]]-Таблица1[[#This Row],[Т8]]</f>
        <v>34625.710011996278</v>
      </c>
      <c r="CJ1410" s="54">
        <f>Таблица1[[#This Row],[Т9]]-Таблица1[[#This Row],[Т7]]</f>
        <v>0</v>
      </c>
      <c r="CK1410" s="14">
        <f>Таблица1[[#This Row],[Т9]]-Таблица1[[#This Row],[Т6]]</f>
        <v>37253.887827965955</v>
      </c>
      <c r="CL1410" s="14">
        <f>Таблица1[[#This Row],[Т9]]-Таблица1[[#This Row],[Т5]]</f>
        <v>430.40635464806837</v>
      </c>
      <c r="CM1410" s="14">
        <f>Таблица1[[#This Row],[Т9]]-Таблица1[[#This Row],[Т4]]</f>
        <v>38382.363348303013</v>
      </c>
      <c r="CN1410" s="14">
        <f>Таблица1[[#This Row],[Т9]]-Таблица1[[#This Row],[Т3]]</f>
        <v>662.44654526763043</v>
      </c>
      <c r="CO1410" s="14">
        <f>Таблица1[[#This Row],[Т9]]-Таблица1[[#This Row],[Т2]]</f>
        <v>43862.895530491158</v>
      </c>
      <c r="CP1410" s="14">
        <f>Таблица1[[#This Row],[Т9]]-Таблица1[[#This Row],[Т1]]</f>
        <v>1052.2189020847654</v>
      </c>
      <c r="CQ1410" s="14">
        <f>Таблица1[[#This Row],[Т9]]-Таблица1[[#This Row],[угол обхв6]]</f>
        <v>47240.228577644819</v>
      </c>
      <c r="CR1410" s="14">
        <f>Таблица1[[#This Row],[Т9]]-Таблица1[[#This Row],[угол обхв5]]</f>
        <v>1736.9489196495852</v>
      </c>
      <c r="CS1410" s="14">
        <f>Таблица1[[#This Row],[Т9]]-Таблица1[[#This Row],[угол обхв4]]</f>
        <v>59835.518170934061</v>
      </c>
      <c r="CT1410" s="14">
        <f>Таблица1[[#This Row],[Lкан_прям, мм]]+Таблица1[[#This Row],[Lкан_дуг, мм]]+Таблица1[[#This Row],[Lкан_леб,мм]]</f>
        <v>85045.326329871838</v>
      </c>
      <c r="CU1410" s="16">
        <f>Таблица1[[#This Row],[Lкан_леб,мм]]</f>
        <v>58098.569251284476</v>
      </c>
      <c r="CV1410" s="14">
        <f>2534431-(Таблица1[[#This Row],[Т23]]+Таблица1[[#This Row],[угол обхв3]])</f>
        <v>2449154.2429214125</v>
      </c>
      <c r="CW1410" s="50">
        <f>SUM(X1410:AC1410,AD1410:AI1410)-Таблица1[[#This Row],[lподв_min, мм]]</f>
        <v>24318.579261065282</v>
      </c>
      <c r="CX1410" s="17">
        <f>CW1849-Таблица1[[#This Row],[Суммарная длина каната]]</f>
        <v>-2426034.82476479</v>
      </c>
    </row>
    <row r="1411" spans="1:102" x14ac:dyDescent="0.25">
      <c r="A1411" s="21">
        <v>1410</v>
      </c>
      <c r="B1411" s="10">
        <v>35.566326530612237</v>
      </c>
      <c r="C1411" s="10">
        <v>37.200408163265308</v>
      </c>
      <c r="D1411" s="11">
        <v>7487.487398108784</v>
      </c>
      <c r="E1411" s="11">
        <v>8709.0542755778024</v>
      </c>
      <c r="F1411" s="11">
        <v>6745.1979148462151</v>
      </c>
      <c r="G1411" s="11">
        <v>9218.853572397431</v>
      </c>
      <c r="H1411" s="11">
        <v>7079.4869081087836</v>
      </c>
      <c r="I1411" s="11">
        <v>6035.3443747508518</v>
      </c>
      <c r="J1411" s="11">
        <v>2673.7099008269506</v>
      </c>
      <c r="K1411" s="11">
        <v>25248.034545460017</v>
      </c>
      <c r="L1411" s="11">
        <v>1698.7225331273469</v>
      </c>
      <c r="M1411" s="11">
        <v>58098.569251284476</v>
      </c>
      <c r="N1411" s="11">
        <v>8721.2895726755632</v>
      </c>
      <c r="O1411" s="11">
        <v>17918.357674064951</v>
      </c>
      <c r="P1411" s="43">
        <v>10337.756115130098</v>
      </c>
      <c r="Q1411" s="11">
        <v>14961.311807123482</v>
      </c>
      <c r="R1411" s="11">
        <v>8006.6269571067251</v>
      </c>
      <c r="S1411" s="11">
        <v>10001.264443578126</v>
      </c>
      <c r="T1411" s="11">
        <v>7487.487398108784</v>
      </c>
      <c r="U1411" s="11">
        <v>8709.0542755778024</v>
      </c>
      <c r="V1411" s="11">
        <v>6671.4774698595693</v>
      </c>
      <c r="W1411" s="11">
        <v>9099.3282780410864</v>
      </c>
      <c r="X1411" s="12">
        <v>0</v>
      </c>
      <c r="Y1411" s="12">
        <v>672.02730680103366</v>
      </c>
      <c r="Z1411" s="12">
        <v>383.36187433301819</v>
      </c>
      <c r="AA1411" s="44">
        <v>232.0401906195587</v>
      </c>
      <c r="AB1411" s="45">
        <v>411.2931613737365</v>
      </c>
      <c r="AC1411" s="12">
        <v>0</v>
      </c>
      <c r="AD1411" s="12">
        <v>12595.289593289242</v>
      </c>
      <c r="AE1411" s="12">
        <v>3370.0273503445865</v>
      </c>
      <c r="AF1411" s="12">
        <v>5480.5321821881498</v>
      </c>
      <c r="AG1411" s="44">
        <v>1128.475520337061</v>
      </c>
      <c r="AH1411" s="45">
        <v>2673.7098993009781</v>
      </c>
      <c r="AI1411" s="12">
        <v>0</v>
      </c>
      <c r="AJ1411" s="12">
        <v>-33.036537305844099</v>
      </c>
      <c r="AK1411" s="12">
        <v>61.336816608966089</v>
      </c>
      <c r="AL1411" s="12">
        <v>115.17264363226654</v>
      </c>
      <c r="AM1411" s="44">
        <v>147.75824069087395</v>
      </c>
      <c r="AN1411" s="45">
        <v>89.999999785706819</v>
      </c>
      <c r="AO1411" s="12">
        <v>0</v>
      </c>
      <c r="AP1411" s="12">
        <v>-2060.0633188477095</v>
      </c>
      <c r="AQ1411" s="12">
        <v>9079.2910332835181</v>
      </c>
      <c r="AR1411" s="12">
        <v>10707.008453598901</v>
      </c>
      <c r="AS1411" s="44">
        <v>8224.2920487774791</v>
      </c>
      <c r="AT1411" s="45">
        <v>7079.4873981087831</v>
      </c>
      <c r="AU1411" s="12">
        <v>0</v>
      </c>
      <c r="AV1411" s="12">
        <v>11393.772341090675</v>
      </c>
      <c r="AW1411" s="12">
        <v>18114.058860066903</v>
      </c>
      <c r="AX1411" s="12">
        <v>14787.770139114557</v>
      </c>
      <c r="AY1411" s="44">
        <v>9656.1761825955746</v>
      </c>
      <c r="AZ1411" s="45">
        <v>8709.0542740518322</v>
      </c>
      <c r="BA1411" s="12">
        <v>0</v>
      </c>
      <c r="BB1411" s="12">
        <v>8498.8586862066859</v>
      </c>
      <c r="BC1411" s="12">
        <v>10695.757575738053</v>
      </c>
      <c r="BD1411" s="12">
        <v>8375.8792955755271</v>
      </c>
      <c r="BE1411" s="44">
        <v>7269.8223064380281</v>
      </c>
      <c r="BF1411" s="45">
        <v>7079.4874081087837</v>
      </c>
      <c r="BG1411" s="12">
        <v>0</v>
      </c>
      <c r="BH1411" s="12">
        <v>18260.393491991483</v>
      </c>
      <c r="BI1411" s="12">
        <v>15157.012993125434</v>
      </c>
      <c r="BJ1411" s="12">
        <v>9827.7227755692002</v>
      </c>
      <c r="BK1411" s="44">
        <v>9054.1425365603536</v>
      </c>
      <c r="BL1411" s="45">
        <v>6035.3443747508536</v>
      </c>
      <c r="BM1411" s="12">
        <v>0</v>
      </c>
      <c r="BN1411" s="12">
        <v>0</v>
      </c>
      <c r="BO1411" s="12">
        <v>94.373353914810195</v>
      </c>
      <c r="BP1411" s="12">
        <v>53.835827023300446</v>
      </c>
      <c r="BQ1411" s="48">
        <v>32.585597058607419</v>
      </c>
      <c r="BR1411" s="49">
        <v>57.758240905167142</v>
      </c>
      <c r="BS1411" s="13">
        <v>0</v>
      </c>
      <c r="BT1411" s="12">
        <v>231.43074871551454</v>
      </c>
      <c r="BV1411" s="14">
        <f>Таблица1[[#This Row],[Lкан_леб,мм]]</f>
        <v>58098.569251284476</v>
      </c>
      <c r="BW1411" s="50">
        <f>Таблица1[[#This Row],[угол обхв4]]+Таблица1[[#This Row],[Lдуг 3,мм]]</f>
        <v>12595.289593289242</v>
      </c>
      <c r="BX1411" s="54">
        <f>Таблица1[[#This Row],[угол обхв5]]+Таблица1[[#This Row],[Y5, мм]]</f>
        <v>58770.596558085512</v>
      </c>
      <c r="BY1411" s="14">
        <f>Таблица1[[#This Row],[угол обхв6]]+Таблица1[[#This Row],[Lдуг 4,мм]]</f>
        <v>15965.316943633828</v>
      </c>
      <c r="BZ1411" s="14">
        <f>Таблица1[[#This Row],[Т1]]+Таблица1[[#This Row],[X6, мм]]</f>
        <v>59153.958432418527</v>
      </c>
      <c r="CA1411" s="14">
        <f>Таблица1[[#This Row],[Т2]]+Таблица1[[#This Row],[Lдуг 5,мм]]</f>
        <v>21445.84912582198</v>
      </c>
      <c r="CB1411" s="14">
        <f>Таблица1[[#This Row],[Т3]]+Таблица1[[#This Row],[Y6, мм]]</f>
        <v>59385.998623038089</v>
      </c>
      <c r="CC1411" s="14">
        <f>Таблица1[[#This Row],[Т4]]+Таблица1[[#This Row],[Lдуг 6,мм]]</f>
        <v>22574.324646159042</v>
      </c>
      <c r="CD1411" s="14">
        <f>Таблица1[[#This Row],[Т5]]+Таблица1[[#This Row],[Lдуг 1,мм]]</f>
        <v>59797.291784411827</v>
      </c>
      <c r="CE1411" s="14">
        <f>Таблица1[[#This Row],[Т6]]+Таблица1[[#This Row],[Lпрям1, мм]]</f>
        <v>25248.034545460021</v>
      </c>
      <c r="CF1411" s="15">
        <f>Таблица1[[#This Row],[Т7]]+Таблица1[[#This Row],[Lдуг 2,мм]]</f>
        <v>59797.291784411827</v>
      </c>
      <c r="CG1411" s="14">
        <f>Таблица1[[#This Row],[Т8]]+Таблица1[[#This Row],[Lпрям2, мм]]</f>
        <v>25248.034545460021</v>
      </c>
      <c r="CH1411" s="14">
        <f>Таблица1[[#This Row],[Т9]]-Таблица1[[#This Row],[Т9]]</f>
        <v>0</v>
      </c>
      <c r="CI1411" s="50">
        <f>Таблица1[[#This Row],[Т9]]-Таблица1[[#This Row],[Т8]]</f>
        <v>34549.257238951803</v>
      </c>
      <c r="CJ1411" s="54">
        <f>Таблица1[[#This Row],[Т9]]-Таблица1[[#This Row],[Т7]]</f>
        <v>0</v>
      </c>
      <c r="CK1411" s="14">
        <f>Таблица1[[#This Row],[Т9]]-Таблица1[[#This Row],[Т6]]</f>
        <v>37222.967138252789</v>
      </c>
      <c r="CL1411" s="14">
        <f>Таблица1[[#This Row],[Т9]]-Таблица1[[#This Row],[Т5]]</f>
        <v>411.29316137373826</v>
      </c>
      <c r="CM1411" s="14">
        <f>Таблица1[[#This Row],[Т9]]-Таблица1[[#This Row],[Т4]]</f>
        <v>38351.442658589847</v>
      </c>
      <c r="CN1411" s="14">
        <f>Таблица1[[#This Row],[Т9]]-Таблица1[[#This Row],[Т3]]</f>
        <v>643.33335199330031</v>
      </c>
      <c r="CO1411" s="14">
        <f>Таблица1[[#This Row],[Т9]]-Таблица1[[#This Row],[Т2]]</f>
        <v>43831.974840777999</v>
      </c>
      <c r="CP1411" s="14">
        <f>Таблица1[[#This Row],[Т9]]-Таблица1[[#This Row],[Т1]]</f>
        <v>1026.6952263263156</v>
      </c>
      <c r="CQ1411" s="14">
        <f>Таблица1[[#This Row],[Т9]]-Таблица1[[#This Row],[угол обхв6]]</f>
        <v>47202.002191122585</v>
      </c>
      <c r="CR1411" s="14">
        <f>Таблица1[[#This Row],[Т9]]-Таблица1[[#This Row],[угол обхв5]]</f>
        <v>1698.7225331273512</v>
      </c>
      <c r="CS1411" s="14">
        <f>Таблица1[[#This Row],[Т9]]-Таблица1[[#This Row],[угол обхв4]]</f>
        <v>59797.291784411827</v>
      </c>
      <c r="CT1411" s="14">
        <f>Таблица1[[#This Row],[Lкан_прям, мм]]+Таблица1[[#This Row],[Lкан_дуг, мм]]+Таблица1[[#This Row],[Lкан_леб,мм]]</f>
        <v>85045.326329871838</v>
      </c>
      <c r="CU1411" s="16">
        <f>Таблица1[[#This Row],[Lкан_леб,мм]]</f>
        <v>58098.569251284476</v>
      </c>
      <c r="CV1411" s="14">
        <f>2534431-(Таблица1[[#This Row],[Т23]]+Таблица1[[#This Row],[угол обхв3]])</f>
        <v>2449154.2429214125</v>
      </c>
      <c r="CW1411" s="50">
        <f>SUM(X1411:AC1411,AD1411:AI1411)-Таблица1[[#This Row],[lподв_min, мм]]</f>
        <v>24273.047177760414</v>
      </c>
      <c r="CX1411" s="17">
        <f>CW1850-Таблица1[[#This Row],[Суммарная длина каната]]</f>
        <v>-2426076.1020942689</v>
      </c>
    </row>
    <row r="1412" spans="1:102" x14ac:dyDescent="0.25">
      <c r="A1412" s="21">
        <v>1411</v>
      </c>
      <c r="B1412" s="10">
        <v>35.566326530612237</v>
      </c>
      <c r="C1412" s="10">
        <v>39.884489795918363</v>
      </c>
      <c r="D1412" s="11">
        <v>7870.238685213234</v>
      </c>
      <c r="E1412" s="11">
        <v>8641.9727035046926</v>
      </c>
      <c r="F1412" s="11">
        <v>7104.8901947261975</v>
      </c>
      <c r="G1412" s="11">
        <v>9116.4520898948886</v>
      </c>
      <c r="H1412" s="11">
        <v>7462.2381952132337</v>
      </c>
      <c r="I1412" s="11">
        <v>5921.083180242993</v>
      </c>
      <c r="J1412" s="11">
        <v>2720.8895232617001</v>
      </c>
      <c r="K1412" s="11">
        <v>25286.26093198227</v>
      </c>
      <c r="L1412" s="11">
        <v>1660.4961466050922</v>
      </c>
      <c r="M1412" s="11">
        <v>58098.569251284476</v>
      </c>
      <c r="N1412" s="11">
        <v>8721.2895726755632</v>
      </c>
      <c r="O1412" s="11">
        <v>17918.357674064951</v>
      </c>
      <c r="P1412" s="43">
        <v>10424.593914022531</v>
      </c>
      <c r="Q1412" s="11">
        <v>15020.846065239868</v>
      </c>
      <c r="R1412" s="11">
        <v>8328.2958898836914</v>
      </c>
      <c r="S1412" s="11">
        <v>9957.0759683662363</v>
      </c>
      <c r="T1412" s="11">
        <v>7870.238685213234</v>
      </c>
      <c r="U1412" s="11">
        <v>8641.9727035046926</v>
      </c>
      <c r="V1412" s="11">
        <v>7036.8478682485811</v>
      </c>
      <c r="W1412" s="11">
        <v>8993.6056743691861</v>
      </c>
      <c r="X1412" s="12">
        <v>0</v>
      </c>
      <c r="Y1412" s="12">
        <v>659.30937665269755</v>
      </c>
      <c r="Z1412" s="12">
        <v>376.96661123345723</v>
      </c>
      <c r="AA1412" s="44">
        <v>232.04019061955833</v>
      </c>
      <c r="AB1412" s="45">
        <v>392.17996809937904</v>
      </c>
      <c r="AC1412" s="12">
        <v>0</v>
      </c>
      <c r="AD1412" s="12">
        <v>12595.289593289242</v>
      </c>
      <c r="AE1412" s="12">
        <v>3361.0741144056265</v>
      </c>
      <c r="AF1412" s="12">
        <v>5480.5321821881498</v>
      </c>
      <c r="AG1412" s="44">
        <v>1128.4755203370623</v>
      </c>
      <c r="AH1412" s="45">
        <v>2720.8895217621885</v>
      </c>
      <c r="AI1412" s="12">
        <v>0</v>
      </c>
      <c r="AJ1412" s="12">
        <v>-33.036537305844099</v>
      </c>
      <c r="AK1412" s="12">
        <v>59.550827095138018</v>
      </c>
      <c r="AL1412" s="12">
        <v>112.48856199961348</v>
      </c>
      <c r="AM1412" s="44">
        <v>145.07415905822086</v>
      </c>
      <c r="AN1412" s="45">
        <v>89.999999789422617</v>
      </c>
      <c r="AO1412" s="12">
        <v>0</v>
      </c>
      <c r="AP1412" s="12">
        <v>-2060.0633188477095</v>
      </c>
      <c r="AQ1412" s="12">
        <v>9073.0178286321243</v>
      </c>
      <c r="AR1412" s="12">
        <v>10801.567925093763</v>
      </c>
      <c r="AS1412" s="44">
        <v>8561.8823001934288</v>
      </c>
      <c r="AT1412" s="45">
        <v>7462.238685213234</v>
      </c>
      <c r="AU1412" s="12">
        <v>0</v>
      </c>
      <c r="AV1412" s="12">
        <v>11393.772341090675</v>
      </c>
      <c r="AW1412" s="12">
        <v>18125.121389357933</v>
      </c>
      <c r="AX1412" s="12">
        <v>14864.786477335549</v>
      </c>
      <c r="AY1412" s="44">
        <v>9622.5593186780461</v>
      </c>
      <c r="AZ1412" s="45">
        <v>8641.9727020051832</v>
      </c>
      <c r="BA1412" s="12">
        <v>0</v>
      </c>
      <c r="BB1412" s="12">
        <v>8498.8586862066859</v>
      </c>
      <c r="BC1412" s="12">
        <v>10776.322169979092</v>
      </c>
      <c r="BD1412" s="12">
        <v>8705.2699009549233</v>
      </c>
      <c r="BE1412" s="44">
        <v>7636.6522749034975</v>
      </c>
      <c r="BF1412" s="45">
        <v>7462.2386952132338</v>
      </c>
      <c r="BG1412" s="12">
        <v>0</v>
      </c>
      <c r="BH1412" s="12">
        <v>18260.393491991483</v>
      </c>
      <c r="BI1412" s="12">
        <v>15227.609780532846</v>
      </c>
      <c r="BJ1412" s="12">
        <v>9801.0163804619169</v>
      </c>
      <c r="BK1412" s="44">
        <v>8976.4893531928828</v>
      </c>
      <c r="BL1412" s="45">
        <v>5921.0831802429948</v>
      </c>
      <c r="BM1412" s="12">
        <v>0</v>
      </c>
      <c r="BN1412" s="12">
        <v>0</v>
      </c>
      <c r="BO1412" s="12">
        <v>92.587364400982125</v>
      </c>
      <c r="BP1412" s="12">
        <v>52.937734904475462</v>
      </c>
      <c r="BQ1412" s="48">
        <v>32.58559705860737</v>
      </c>
      <c r="BR1412" s="49">
        <v>55.074159268798233</v>
      </c>
      <c r="BS1412" s="13">
        <v>0</v>
      </c>
      <c r="BT1412" s="12">
        <v>231.43074871551454</v>
      </c>
      <c r="BV1412" s="14">
        <f>Таблица1[[#This Row],[Lкан_леб,мм]]</f>
        <v>58098.569251284476</v>
      </c>
      <c r="BW1412" s="50">
        <f>Таблица1[[#This Row],[угол обхв4]]+Таблица1[[#This Row],[Lдуг 3,мм]]</f>
        <v>12595.289593289242</v>
      </c>
      <c r="BX1412" s="54">
        <f>Таблица1[[#This Row],[угол обхв5]]+Таблица1[[#This Row],[Y5, мм]]</f>
        <v>58757.878627937171</v>
      </c>
      <c r="BY1412" s="14">
        <f>Таблица1[[#This Row],[угол обхв6]]+Таблица1[[#This Row],[Lдуг 4,мм]]</f>
        <v>15956.363707694869</v>
      </c>
      <c r="BZ1412" s="14">
        <f>Таблица1[[#This Row],[Т1]]+Таблица1[[#This Row],[X6, мм]]</f>
        <v>59134.845239170631</v>
      </c>
      <c r="CA1412" s="14">
        <f>Таблица1[[#This Row],[Т2]]+Таблица1[[#This Row],[Lдуг 5,мм]]</f>
        <v>21436.895889883017</v>
      </c>
      <c r="CB1412" s="14">
        <f>Таблица1[[#This Row],[Т3]]+Таблица1[[#This Row],[Y6, мм]]</f>
        <v>59366.885429790185</v>
      </c>
      <c r="CC1412" s="14">
        <f>Таблица1[[#This Row],[Т4]]+Таблица1[[#This Row],[Lдуг 6,мм]]</f>
        <v>22565.371410220079</v>
      </c>
      <c r="CD1412" s="14">
        <f>Таблица1[[#This Row],[Т5]]+Таблица1[[#This Row],[Lдуг 1,мм]]</f>
        <v>59759.065397889564</v>
      </c>
      <c r="CE1412" s="14">
        <f>Таблица1[[#This Row],[Т6]]+Таблица1[[#This Row],[Lпрям1, мм]]</f>
        <v>25286.260931982266</v>
      </c>
      <c r="CF1412" s="15">
        <f>Таблица1[[#This Row],[Т7]]+Таблица1[[#This Row],[Lдуг 2,мм]]</f>
        <v>59759.065397889564</v>
      </c>
      <c r="CG1412" s="14">
        <f>Таблица1[[#This Row],[Т8]]+Таблица1[[#This Row],[Lпрям2, мм]]</f>
        <v>25286.260931982266</v>
      </c>
      <c r="CH1412" s="14">
        <f>Таблица1[[#This Row],[Т9]]-Таблица1[[#This Row],[Т9]]</f>
        <v>0</v>
      </c>
      <c r="CI1412" s="50">
        <f>Таблица1[[#This Row],[Т9]]-Таблица1[[#This Row],[Т8]]</f>
        <v>34472.804465907298</v>
      </c>
      <c r="CJ1412" s="54">
        <f>Таблица1[[#This Row],[Т9]]-Таблица1[[#This Row],[Т7]]</f>
        <v>0</v>
      </c>
      <c r="CK1412" s="14">
        <f>Таблица1[[#This Row],[Т9]]-Таблица1[[#This Row],[Т6]]</f>
        <v>37193.693987669481</v>
      </c>
      <c r="CL1412" s="14">
        <f>Таблица1[[#This Row],[Т9]]-Таблица1[[#This Row],[Т5]]</f>
        <v>392.17996809937904</v>
      </c>
      <c r="CM1412" s="14">
        <f>Таблица1[[#This Row],[Т9]]-Таблица1[[#This Row],[Т4]]</f>
        <v>38322.169508006547</v>
      </c>
      <c r="CN1412" s="14">
        <f>Таблица1[[#This Row],[Т9]]-Таблица1[[#This Row],[Т3]]</f>
        <v>624.22015871893382</v>
      </c>
      <c r="CO1412" s="14">
        <f>Таблица1[[#This Row],[Т9]]-Таблица1[[#This Row],[Т2]]</f>
        <v>43802.701690194692</v>
      </c>
      <c r="CP1412" s="14">
        <f>Таблица1[[#This Row],[Т9]]-Таблица1[[#This Row],[Т1]]</f>
        <v>1001.1867699523937</v>
      </c>
      <c r="CQ1412" s="14">
        <f>Таблица1[[#This Row],[Т9]]-Таблица1[[#This Row],[угол обхв6]]</f>
        <v>47163.775804600322</v>
      </c>
      <c r="CR1412" s="14">
        <f>Таблица1[[#This Row],[Т9]]-Таблица1[[#This Row],[угол обхв5]]</f>
        <v>1660.4961466050881</v>
      </c>
      <c r="CS1412" s="14">
        <f>Таблица1[[#This Row],[Т9]]-Таблица1[[#This Row],[угол обхв4]]</f>
        <v>59759.065397889564</v>
      </c>
      <c r="CT1412" s="14">
        <f>Таблица1[[#This Row],[Lкан_прям, мм]]+Таблица1[[#This Row],[Lкан_дуг, мм]]+Таблица1[[#This Row],[Lкан_леб,мм]]</f>
        <v>85045.326329871838</v>
      </c>
      <c r="CU1412" s="16">
        <f>Таблица1[[#This Row],[Lкан_леб,мм]]</f>
        <v>58098.569251284476</v>
      </c>
      <c r="CV1412" s="14">
        <f>2534431-(Таблица1[[#This Row],[Т23]]+Таблица1[[#This Row],[угол обхв3]])</f>
        <v>2449154.2429214125</v>
      </c>
      <c r="CW1412" s="50">
        <f>SUM(X1412:AC1412,AD1412:AI1412)-Таблица1[[#This Row],[lподв_min, мм]]</f>
        <v>24225.867555325662</v>
      </c>
      <c r="CX1412" s="17">
        <f>CW1851-Таблица1[[#This Row],[Суммарная длина каната]]</f>
        <v>-2426118.5401825886</v>
      </c>
    </row>
    <row r="1413" spans="1:102" x14ac:dyDescent="0.25">
      <c r="A1413" s="21">
        <v>1412</v>
      </c>
      <c r="B1413" s="10">
        <v>35.566326530612237</v>
      </c>
      <c r="C1413" s="10">
        <v>42.568571428571424</v>
      </c>
      <c r="D1413" s="11">
        <v>8255.7114232299646</v>
      </c>
      <c r="E1413" s="11">
        <v>8592.8885580216956</v>
      </c>
      <c r="F1413" s="11">
        <v>7468.9832165960433</v>
      </c>
      <c r="G1413" s="11">
        <v>9031.0069539908363</v>
      </c>
      <c r="H1413" s="11">
        <v>7847.7109332299642</v>
      </c>
      <c r="I1413" s="11">
        <v>5823.1783985430366</v>
      </c>
      <c r="J1413" s="11">
        <v>2769.7101594786586</v>
      </c>
      <c r="K1413" s="11">
        <v>25324.4873185045</v>
      </c>
      <c r="L1413" s="11">
        <v>1622.2697600828681</v>
      </c>
      <c r="M1413" s="11">
        <v>58098.569251284476</v>
      </c>
      <c r="N1413" s="11">
        <v>8721.2895726755632</v>
      </c>
      <c r="O1413" s="11">
        <v>17918.357674064951</v>
      </c>
      <c r="P1413" s="43">
        <v>10508.548519670981</v>
      </c>
      <c r="Q1413" s="11">
        <v>15084.381530897748</v>
      </c>
      <c r="R1413" s="11">
        <v>8651.681226347544</v>
      </c>
      <c r="S1413" s="11">
        <v>9927.9993830167678</v>
      </c>
      <c r="T1413" s="11">
        <v>8255.7114232299646</v>
      </c>
      <c r="U1413" s="11">
        <v>8592.8885580216956</v>
      </c>
      <c r="V1413" s="11">
        <v>7406.7683038480936</v>
      </c>
      <c r="W1413" s="11">
        <v>8905.1089610292111</v>
      </c>
      <c r="X1413" s="12">
        <v>0</v>
      </c>
      <c r="Y1413" s="12">
        <v>646.57300217047725</v>
      </c>
      <c r="Z1413" s="12">
        <v>370.5897924677804</v>
      </c>
      <c r="AA1413" s="44">
        <v>232.04019061955913</v>
      </c>
      <c r="AB1413" s="45">
        <v>373.06677482505143</v>
      </c>
      <c r="AC1413" s="12">
        <v>0</v>
      </c>
      <c r="AD1413" s="12">
        <v>12595.289593289242</v>
      </c>
      <c r="AE1413" s="12">
        <v>3350.4798646844652</v>
      </c>
      <c r="AF1413" s="12">
        <v>5480.532182188148</v>
      </c>
      <c r="AG1413" s="44">
        <v>1128.4755203370607</v>
      </c>
      <c r="AH1413" s="45">
        <v>2769.7101580055792</v>
      </c>
      <c r="AI1413" s="12">
        <v>0</v>
      </c>
      <c r="AJ1413" s="12">
        <v>-33.036537305844099</v>
      </c>
      <c r="AK1413" s="12">
        <v>57.762247428154339</v>
      </c>
      <c r="AL1413" s="12">
        <v>109.80448036696042</v>
      </c>
      <c r="AM1413" s="44">
        <v>142.39007742556791</v>
      </c>
      <c r="AN1413" s="45">
        <v>89.999999793134378</v>
      </c>
      <c r="AO1413" s="12">
        <v>0</v>
      </c>
      <c r="AP1413" s="12">
        <v>-2060.0633188477095</v>
      </c>
      <c r="AQ1413" s="12">
        <v>9066.3930542991166</v>
      </c>
      <c r="AR1413" s="12">
        <v>10892.417064987229</v>
      </c>
      <c r="AS1413" s="44">
        <v>8900.6764311591469</v>
      </c>
      <c r="AT1413" s="45">
        <v>7847.7114232299646</v>
      </c>
      <c r="AU1413" s="12">
        <v>0</v>
      </c>
      <c r="AV1413" s="12">
        <v>11393.772341090675</v>
      </c>
      <c r="AW1413" s="12">
        <v>18135.998632919902</v>
      </c>
      <c r="AX1413" s="12">
        <v>14946.146441586863</v>
      </c>
      <c r="AY1413" s="44">
        <v>9604.7883250672803</v>
      </c>
      <c r="AZ1413" s="45">
        <v>8592.888556548618</v>
      </c>
      <c r="BA1413" s="12">
        <v>0</v>
      </c>
      <c r="BB1413" s="12">
        <v>8498.8586862066859</v>
      </c>
      <c r="BC1413" s="12">
        <v>10853.652001294535</v>
      </c>
      <c r="BD1413" s="12">
        <v>9035.5497716637892</v>
      </c>
      <c r="BE1413" s="44">
        <v>8006.7162184183617</v>
      </c>
      <c r="BF1413" s="45">
        <v>7847.7114332299643</v>
      </c>
      <c r="BG1413" s="12">
        <v>0</v>
      </c>
      <c r="BH1413" s="12">
        <v>18260.393491991483</v>
      </c>
      <c r="BI1413" s="12">
        <v>15302.022489752699</v>
      </c>
      <c r="BJ1413" s="12">
        <v>9789.7642937058827</v>
      </c>
      <c r="BK1413" s="44">
        <v>8916.0996159711831</v>
      </c>
      <c r="BL1413" s="45">
        <v>5823.1783985430384</v>
      </c>
      <c r="BM1413" s="12">
        <v>0</v>
      </c>
      <c r="BN1413" s="12">
        <v>0</v>
      </c>
      <c r="BO1413" s="12">
        <v>90.798784733998431</v>
      </c>
      <c r="BP1413" s="12">
        <v>52.04223293880608</v>
      </c>
      <c r="BQ1413" s="48">
        <v>32.585597058607483</v>
      </c>
      <c r="BR1413" s="49">
        <v>52.390077632433524</v>
      </c>
      <c r="BS1413" s="13">
        <v>0</v>
      </c>
      <c r="BT1413" s="12">
        <v>231.43074871551454</v>
      </c>
      <c r="BV1413" s="14">
        <f>Таблица1[[#This Row],[Lкан_леб,мм]]</f>
        <v>58098.569251284476</v>
      </c>
      <c r="BW1413" s="50">
        <f>Таблица1[[#This Row],[угол обхв4]]+Таблица1[[#This Row],[Lдуг 3,мм]]</f>
        <v>12595.289593289242</v>
      </c>
      <c r="BX1413" s="54">
        <f>Таблица1[[#This Row],[угол обхв5]]+Таблица1[[#This Row],[Y5, мм]]</f>
        <v>58745.142253454957</v>
      </c>
      <c r="BY1413" s="14">
        <f>Таблица1[[#This Row],[угол обхв6]]+Таблица1[[#This Row],[Lдуг 4,мм]]</f>
        <v>15945.769457973707</v>
      </c>
      <c r="BZ1413" s="14">
        <f>Таблица1[[#This Row],[Т1]]+Таблица1[[#This Row],[X6, мм]]</f>
        <v>59115.732045922734</v>
      </c>
      <c r="CA1413" s="14">
        <f>Таблица1[[#This Row],[Т2]]+Таблица1[[#This Row],[Lдуг 5,мм]]</f>
        <v>21426.301640161855</v>
      </c>
      <c r="CB1413" s="14">
        <f>Таблица1[[#This Row],[Т3]]+Таблица1[[#This Row],[Y6, мм]]</f>
        <v>59347.772236542296</v>
      </c>
      <c r="CC1413" s="14">
        <f>Таблица1[[#This Row],[Т4]]+Таблица1[[#This Row],[Lдуг 6,мм]]</f>
        <v>22554.777160498918</v>
      </c>
      <c r="CD1413" s="14">
        <f>Таблица1[[#This Row],[Т5]]+Таблица1[[#This Row],[Lдуг 1,мм]]</f>
        <v>59720.839011367345</v>
      </c>
      <c r="CE1413" s="14">
        <f>Таблица1[[#This Row],[Т6]]+Таблица1[[#This Row],[Lпрям1, мм]]</f>
        <v>25324.487318504496</v>
      </c>
      <c r="CF1413" s="15">
        <f>Таблица1[[#This Row],[Т7]]+Таблица1[[#This Row],[Lдуг 2,мм]]</f>
        <v>59720.839011367345</v>
      </c>
      <c r="CG1413" s="14">
        <f>Таблица1[[#This Row],[Т8]]+Таблица1[[#This Row],[Lпрям2, мм]]</f>
        <v>25324.487318504496</v>
      </c>
      <c r="CH1413" s="14">
        <f>Таблица1[[#This Row],[Т9]]-Таблица1[[#This Row],[Т9]]</f>
        <v>0</v>
      </c>
      <c r="CI1413" s="50">
        <f>Таблица1[[#This Row],[Т9]]-Таблица1[[#This Row],[Т8]]</f>
        <v>34396.351692862852</v>
      </c>
      <c r="CJ1413" s="54">
        <f>Таблица1[[#This Row],[Т9]]-Таблица1[[#This Row],[Т7]]</f>
        <v>0</v>
      </c>
      <c r="CK1413" s="14">
        <f>Таблица1[[#This Row],[Т9]]-Таблица1[[#This Row],[Т6]]</f>
        <v>37166.061850868427</v>
      </c>
      <c r="CL1413" s="14">
        <f>Таблица1[[#This Row],[Т9]]-Таблица1[[#This Row],[Т5]]</f>
        <v>373.06677482504892</v>
      </c>
      <c r="CM1413" s="14">
        <f>Таблица1[[#This Row],[Т9]]-Таблица1[[#This Row],[Т4]]</f>
        <v>38294.537371205486</v>
      </c>
      <c r="CN1413" s="14">
        <f>Таблица1[[#This Row],[Т9]]-Таблица1[[#This Row],[Т3]]</f>
        <v>605.10696544461098</v>
      </c>
      <c r="CO1413" s="14">
        <f>Таблица1[[#This Row],[Т9]]-Таблица1[[#This Row],[Т2]]</f>
        <v>43775.069553393638</v>
      </c>
      <c r="CP1413" s="14">
        <f>Таблица1[[#This Row],[Т9]]-Таблица1[[#This Row],[Т1]]</f>
        <v>975.69675791238842</v>
      </c>
      <c r="CQ1413" s="14">
        <f>Таблица1[[#This Row],[Т9]]-Таблица1[[#This Row],[угол обхв6]]</f>
        <v>47125.549418078102</v>
      </c>
      <c r="CR1413" s="14">
        <f>Таблица1[[#This Row],[Т9]]-Таблица1[[#This Row],[угол обхв5]]</f>
        <v>1622.2697600828687</v>
      </c>
      <c r="CS1413" s="14">
        <f>Таблица1[[#This Row],[Т9]]-Таблица1[[#This Row],[угол обхв4]]</f>
        <v>59720.839011367345</v>
      </c>
      <c r="CT1413" s="14">
        <f>Таблица1[[#This Row],[Lкан_прям, мм]]+Таблица1[[#This Row],[Lкан_дуг, мм]]+Таблица1[[#This Row],[Lкан_леб,мм]]</f>
        <v>85045.326329871838</v>
      </c>
      <c r="CU1413" s="16">
        <f>Таблица1[[#This Row],[Lкан_леб,мм]]</f>
        <v>58098.569251284476</v>
      </c>
      <c r="CV1413" s="14">
        <f>2534431-(Таблица1[[#This Row],[Т23]]+Таблица1[[#This Row],[угол обхв3]])</f>
        <v>2449154.2429214125</v>
      </c>
      <c r="CW1413" s="50">
        <f>SUM(X1413:AC1413,AD1413:AI1413)-Таблица1[[#This Row],[lподв_min, мм]]</f>
        <v>24177.046919108707</v>
      </c>
      <c r="CX1413" s="17">
        <f>CW1852-Таблица1[[#This Row],[Суммарная длина каната]]</f>
        <v>-2426162.0986496536</v>
      </c>
    </row>
    <row r="1414" spans="1:102" x14ac:dyDescent="0.25">
      <c r="A1414" s="21">
        <v>1413</v>
      </c>
      <c r="B1414" s="10">
        <v>35.566326530612237</v>
      </c>
      <c r="C1414" s="10">
        <v>45.252653061224485</v>
      </c>
      <c r="D1414" s="11">
        <v>8643.0598263011016</v>
      </c>
      <c r="E1414" s="11">
        <v>8561.9095372148204</v>
      </c>
      <c r="F1414" s="11">
        <v>7836.6781049491892</v>
      </c>
      <c r="G1414" s="11">
        <v>8962.7056443185793</v>
      </c>
      <c r="H1414" s="11">
        <v>8235.0593363011012</v>
      </c>
      <c r="I1414" s="11">
        <v>5741.745471449648</v>
      </c>
      <c r="J1414" s="11">
        <v>2820.1640657651719</v>
      </c>
      <c r="K1414" s="11">
        <v>25362.713705026639</v>
      </c>
      <c r="L1414" s="11">
        <v>1584.0433735607201</v>
      </c>
      <c r="M1414" s="11">
        <v>58098.569251284476</v>
      </c>
      <c r="N1414" s="11">
        <v>8721.2895726755632</v>
      </c>
      <c r="O1414" s="11">
        <v>17918.357674064951</v>
      </c>
      <c r="P1414" s="43">
        <v>10589.435722892396</v>
      </c>
      <c r="Q1414" s="11">
        <v>15151.77879761509</v>
      </c>
      <c r="R1414" s="11">
        <v>8976.0734098493904</v>
      </c>
      <c r="S1414" s="11">
        <v>9914.0984859835644</v>
      </c>
      <c r="T1414" s="11">
        <v>8643.0598263011016</v>
      </c>
      <c r="U1414" s="11">
        <v>8561.9095372148204</v>
      </c>
      <c r="V1414" s="11">
        <v>7780.4271149188626</v>
      </c>
      <c r="W1414" s="11">
        <v>8834.0323132798276</v>
      </c>
      <c r="X1414" s="12">
        <v>0</v>
      </c>
      <c r="Y1414" s="12">
        <v>633.81488887576461</v>
      </c>
      <c r="Z1414" s="12">
        <v>364.2347125145958</v>
      </c>
      <c r="AA1414" s="44">
        <v>232.04019061955913</v>
      </c>
      <c r="AB1414" s="45">
        <v>353.95358155080049</v>
      </c>
      <c r="AC1414" s="12">
        <v>0</v>
      </c>
      <c r="AD1414" s="12">
        <v>12595.289593289242</v>
      </c>
      <c r="AE1414" s="12">
        <v>3338.2523448937413</v>
      </c>
      <c r="AF1414" s="12">
        <v>5480.532182188148</v>
      </c>
      <c r="AG1414" s="44">
        <v>1128.4755203370587</v>
      </c>
      <c r="AH1414" s="45">
        <v>2820.1640643184464</v>
      </c>
      <c r="AI1414" s="12">
        <v>0</v>
      </c>
      <c r="AJ1414" s="12">
        <v>-33.036537305844099</v>
      </c>
      <c r="AK1414" s="12">
        <v>55.970614961642639</v>
      </c>
      <c r="AL1414" s="12">
        <v>107.12039873430737</v>
      </c>
      <c r="AM1414" s="44">
        <v>139.70599579291485</v>
      </c>
      <c r="AN1414" s="45">
        <v>89.999999796835269</v>
      </c>
      <c r="AO1414" s="12">
        <v>0</v>
      </c>
      <c r="AP1414" s="12">
        <v>-2060.0633188477095</v>
      </c>
      <c r="AQ1414" s="12">
        <v>9059.4198471343279</v>
      </c>
      <c r="AR1414" s="12">
        <v>10979.356536438729</v>
      </c>
      <c r="AS1414" s="44">
        <v>9239.9310757853254</v>
      </c>
      <c r="AT1414" s="45">
        <v>8235.0598263011016</v>
      </c>
      <c r="AU1414" s="12">
        <v>0</v>
      </c>
      <c r="AV1414" s="12">
        <v>11393.772341090675</v>
      </c>
      <c r="AW1414" s="12">
        <v>18146.681824111416</v>
      </c>
      <c r="AX1414" s="12">
        <v>15031.671515723583</v>
      </c>
      <c r="AY1414" s="44">
        <v>9602.9021940280836</v>
      </c>
      <c r="AZ1414" s="45">
        <v>8561.9095357680962</v>
      </c>
      <c r="BA1414" s="12">
        <v>0</v>
      </c>
      <c r="BB1414" s="12">
        <v>8498.8586862066859</v>
      </c>
      <c r="BC1414" s="12">
        <v>10927.565997351163</v>
      </c>
      <c r="BD1414" s="12">
        <v>9365.9942233957245</v>
      </c>
      <c r="BE1414" s="44">
        <v>8379.2021603651683</v>
      </c>
      <c r="BF1414" s="45">
        <v>8235.0598363011031</v>
      </c>
      <c r="BG1414" s="12">
        <v>0</v>
      </c>
      <c r="BH1414" s="12">
        <v>18260.393491991483</v>
      </c>
      <c r="BI1414" s="12">
        <v>15380.102947661551</v>
      </c>
      <c r="BJ1414" s="12">
        <v>9793.991204092059</v>
      </c>
      <c r="BK1414" s="44">
        <v>8873.1058291703011</v>
      </c>
      <c r="BL1414" s="45">
        <v>5741.7454714496498</v>
      </c>
      <c r="BM1414" s="12">
        <v>0</v>
      </c>
      <c r="BN1414" s="12">
        <v>0</v>
      </c>
      <c r="BO1414" s="12">
        <v>89.007152267486731</v>
      </c>
      <c r="BP1414" s="12">
        <v>51.149783772664733</v>
      </c>
      <c r="BQ1414" s="48">
        <v>32.585597058607483</v>
      </c>
      <c r="BR1414" s="49">
        <v>49.705995996079579</v>
      </c>
      <c r="BS1414" s="13">
        <v>0</v>
      </c>
      <c r="BT1414" s="12">
        <v>231.43074871551454</v>
      </c>
      <c r="BV1414" s="14">
        <f>Таблица1[[#This Row],[Lкан_леб,мм]]</f>
        <v>58098.569251284476</v>
      </c>
      <c r="BW1414" s="50">
        <f>Таблица1[[#This Row],[угол обхв4]]+Таблица1[[#This Row],[Lдуг 3,мм]]</f>
        <v>12595.289593289242</v>
      </c>
      <c r="BX1414" s="54">
        <f>Таблица1[[#This Row],[угол обхв5]]+Таблица1[[#This Row],[Y5, мм]]</f>
        <v>58732.38414016024</v>
      </c>
      <c r="BY1414" s="14">
        <f>Таблица1[[#This Row],[угол обхв6]]+Таблица1[[#This Row],[Lдуг 4,мм]]</f>
        <v>15933.541938182983</v>
      </c>
      <c r="BZ1414" s="14">
        <f>Таблица1[[#This Row],[Т1]]+Таблица1[[#This Row],[X6, мм]]</f>
        <v>59096.618852674837</v>
      </c>
      <c r="CA1414" s="14">
        <f>Таблица1[[#This Row],[Т2]]+Таблица1[[#This Row],[Lдуг 5,мм]]</f>
        <v>21414.07412037113</v>
      </c>
      <c r="CB1414" s="14">
        <f>Таблица1[[#This Row],[Т3]]+Таблица1[[#This Row],[Y6, мм]]</f>
        <v>59328.659043294399</v>
      </c>
      <c r="CC1414" s="14">
        <f>Таблица1[[#This Row],[Т4]]+Таблица1[[#This Row],[Lдуг 6,мм]]</f>
        <v>22542.549640708188</v>
      </c>
      <c r="CD1414" s="14">
        <f>Таблица1[[#This Row],[Т5]]+Таблица1[[#This Row],[Lдуг 1,мм]]</f>
        <v>59682.612624845198</v>
      </c>
      <c r="CE1414" s="14">
        <f>Таблица1[[#This Row],[Т6]]+Таблица1[[#This Row],[Lпрям1, мм]]</f>
        <v>25362.713705026636</v>
      </c>
      <c r="CF1414" s="15">
        <f>Таблица1[[#This Row],[Т7]]+Таблица1[[#This Row],[Lдуг 2,мм]]</f>
        <v>59682.612624845198</v>
      </c>
      <c r="CG1414" s="14">
        <f>Таблица1[[#This Row],[Т8]]+Таблица1[[#This Row],[Lпрям2, мм]]</f>
        <v>25362.713705026636</v>
      </c>
      <c r="CH1414" s="14">
        <f>Таблица1[[#This Row],[Т9]]-Таблица1[[#This Row],[Т9]]</f>
        <v>0</v>
      </c>
      <c r="CI1414" s="50">
        <f>Таблица1[[#This Row],[Т9]]-Таблица1[[#This Row],[Т8]]</f>
        <v>34319.898919818559</v>
      </c>
      <c r="CJ1414" s="54">
        <f>Таблица1[[#This Row],[Т9]]-Таблица1[[#This Row],[Т7]]</f>
        <v>0</v>
      </c>
      <c r="CK1414" s="14">
        <f>Таблица1[[#This Row],[Т9]]-Таблица1[[#This Row],[Т6]]</f>
        <v>37140.06298413701</v>
      </c>
      <c r="CL1414" s="14">
        <f>Таблица1[[#This Row],[Т9]]-Таблица1[[#This Row],[Т5]]</f>
        <v>353.95358155079884</v>
      </c>
      <c r="CM1414" s="14">
        <f>Таблица1[[#This Row],[Т9]]-Таблица1[[#This Row],[Т4]]</f>
        <v>38268.538504474069</v>
      </c>
      <c r="CN1414" s="14">
        <f>Таблица1[[#This Row],[Т9]]-Таблица1[[#This Row],[Т3]]</f>
        <v>585.9937721703609</v>
      </c>
      <c r="CO1414" s="14">
        <f>Таблица1[[#This Row],[Т9]]-Таблица1[[#This Row],[Т2]]</f>
        <v>43749.070686662213</v>
      </c>
      <c r="CP1414" s="14">
        <f>Таблица1[[#This Row],[Т9]]-Таблица1[[#This Row],[Т1]]</f>
        <v>950.22848468495795</v>
      </c>
      <c r="CQ1414" s="14">
        <f>Таблица1[[#This Row],[Т9]]-Таблица1[[#This Row],[угол обхв6]]</f>
        <v>47087.323031555956</v>
      </c>
      <c r="CR1414" s="14">
        <f>Таблица1[[#This Row],[Т9]]-Таблица1[[#This Row],[угол обхв5]]</f>
        <v>1584.0433735607221</v>
      </c>
      <c r="CS1414" s="14">
        <f>Таблица1[[#This Row],[Т9]]-Таблица1[[#This Row],[угол обхв4]]</f>
        <v>59682.612624845198</v>
      </c>
      <c r="CT1414" s="14">
        <f>Таблица1[[#This Row],[Lкан_прям, мм]]+Таблица1[[#This Row],[Lкан_дуг, мм]]+Таблица1[[#This Row],[Lкан_леб,мм]]</f>
        <v>85045.326329871838</v>
      </c>
      <c r="CU1414" s="16">
        <f>Таблица1[[#This Row],[Lкан_леб,мм]]</f>
        <v>58098.569251284476</v>
      </c>
      <c r="CV1414" s="14">
        <f>2534431-(Таблица1[[#This Row],[Т23]]+Таблица1[[#This Row],[угол обхв3]])</f>
        <v>2449154.2429214125</v>
      </c>
      <c r="CW1414" s="50">
        <f>SUM(X1414:AC1414,AD1414:AI1414)-Таблица1[[#This Row],[lподв_min, мм]]</f>
        <v>24126.593012822184</v>
      </c>
      <c r="CX1414" s="17">
        <f>CW1853-Таблица1[[#This Row],[Суммарная длина каната]]</f>
        <v>-2426206.7349078446</v>
      </c>
    </row>
    <row r="1415" spans="1:102" x14ac:dyDescent="0.25">
      <c r="A1415" s="21">
        <v>1414</v>
      </c>
      <c r="B1415" s="10">
        <v>35.566326530612237</v>
      </c>
      <c r="C1415" s="10">
        <v>47.936734693877547</v>
      </c>
      <c r="D1415" s="11">
        <v>9031.4339930741498</v>
      </c>
      <c r="E1415" s="11">
        <v>8549.1036137708616</v>
      </c>
      <c r="F1415" s="11">
        <v>8207.1680812357881</v>
      </c>
      <c r="G1415" s="11">
        <v>8911.698024347299</v>
      </c>
      <c r="H1415" s="11">
        <v>8623.4335030741513</v>
      </c>
      <c r="I1415" s="11">
        <v>5676.8613397760528</v>
      </c>
      <c r="J1415" s="11">
        <v>2872.2422739948088</v>
      </c>
      <c r="K1415" s="11">
        <v>25400.940091548662</v>
      </c>
      <c r="L1415" s="11">
        <v>1545.8169870386942</v>
      </c>
      <c r="M1415" s="11">
        <v>58098.569251284476</v>
      </c>
      <c r="N1415" s="11">
        <v>8721.2895726755632</v>
      </c>
      <c r="O1415" s="11">
        <v>17918.357674064951</v>
      </c>
      <c r="P1415" s="43">
        <v>10667.078044851511</v>
      </c>
      <c r="Q1415" s="11">
        <v>15222.88998553055</v>
      </c>
      <c r="R1415" s="11">
        <v>9300.7606745646935</v>
      </c>
      <c r="S1415" s="11">
        <v>9915.4037779504943</v>
      </c>
      <c r="T1415" s="11">
        <v>9031.4339930741498</v>
      </c>
      <c r="U1415" s="11">
        <v>8549.1036137708616</v>
      </c>
      <c r="V1415" s="11">
        <v>8157.004437156862</v>
      </c>
      <c r="W1415" s="11">
        <v>8780.5316841043732</v>
      </c>
      <c r="X1415" s="12">
        <v>0</v>
      </c>
      <c r="Y1415" s="12">
        <v>621.03165972031798</v>
      </c>
      <c r="Z1415" s="12">
        <v>357.9047484221453</v>
      </c>
      <c r="AA1415" s="44">
        <v>232.04019061955913</v>
      </c>
      <c r="AB1415" s="45">
        <v>334.84038827667183</v>
      </c>
      <c r="AC1415" s="12">
        <v>0</v>
      </c>
      <c r="AD1415" s="12">
        <v>12595.289593289242</v>
      </c>
      <c r="AE1415" s="12">
        <v>3324.4005231599003</v>
      </c>
      <c r="AF1415" s="12">
        <v>5480.5321821881489</v>
      </c>
      <c r="AG1415" s="44">
        <v>1128.4755203370596</v>
      </c>
      <c r="AH1415" s="45">
        <v>2872.2422725743131</v>
      </c>
      <c r="AI1415" s="12">
        <v>0</v>
      </c>
      <c r="AJ1415" s="12">
        <v>-33.036537305844099</v>
      </c>
      <c r="AK1415" s="12">
        <v>54.175455453908121</v>
      </c>
      <c r="AL1415" s="12">
        <v>104.43631710165428</v>
      </c>
      <c r="AM1415" s="44">
        <v>137.02191416026179</v>
      </c>
      <c r="AN1415" s="45">
        <v>89.999999800518964</v>
      </c>
      <c r="AO1415" s="12">
        <v>0</v>
      </c>
      <c r="AP1415" s="12">
        <v>-2060.0633188477095</v>
      </c>
      <c r="AQ1415" s="12">
        <v>9052.101341372043</v>
      </c>
      <c r="AR1415" s="12">
        <v>11062.195581015323</v>
      </c>
      <c r="AS1415" s="44">
        <v>9578.9018577455827</v>
      </c>
      <c r="AT1415" s="45">
        <v>8623.4339930741517</v>
      </c>
      <c r="AU1415" s="12">
        <v>0</v>
      </c>
      <c r="AV1415" s="12">
        <v>11393.772341090675</v>
      </c>
      <c r="AW1415" s="12">
        <v>18157.162141552279</v>
      </c>
      <c r="AX1415" s="12">
        <v>15121.174044715755</v>
      </c>
      <c r="AY1415" s="44">
        <v>9616.9050640190344</v>
      </c>
      <c r="AZ1415" s="45">
        <v>8549.1036123503673</v>
      </c>
      <c r="BA1415" s="12">
        <v>0</v>
      </c>
      <c r="BB1415" s="12">
        <v>8498.8586862066859</v>
      </c>
      <c r="BC1415" s="12">
        <v>10997.889813547992</v>
      </c>
      <c r="BD1415" s="12">
        <v>9695.878210728506</v>
      </c>
      <c r="BE1415" s="44">
        <v>8753.2928098932625</v>
      </c>
      <c r="BF1415" s="45">
        <v>8623.4340030741514</v>
      </c>
      <c r="BG1415" s="12">
        <v>0</v>
      </c>
      <c r="BH1415" s="12">
        <v>18260.393491991483</v>
      </c>
      <c r="BI1415" s="12">
        <v>15461.694453017875</v>
      </c>
      <c r="BJ1415" s="12">
        <v>9813.6878371357016</v>
      </c>
      <c r="BK1415" s="44">
        <v>8847.6023277023214</v>
      </c>
      <c r="BL1415" s="45">
        <v>5676.8613397760546</v>
      </c>
      <c r="BM1415" s="12">
        <v>0</v>
      </c>
      <c r="BN1415" s="12">
        <v>0</v>
      </c>
      <c r="BO1415" s="12">
        <v>87.211992759752221</v>
      </c>
      <c r="BP1415" s="12">
        <v>50.260861647746168</v>
      </c>
      <c r="BQ1415" s="48">
        <v>32.585597058607483</v>
      </c>
      <c r="BR1415" s="49">
        <v>47.021914359742809</v>
      </c>
      <c r="BS1415" s="13">
        <v>0</v>
      </c>
      <c r="BT1415" s="12">
        <v>231.43074871551454</v>
      </c>
      <c r="BV1415" s="14">
        <f>Таблица1[[#This Row],[Lкан_леб,мм]]</f>
        <v>58098.569251284476</v>
      </c>
      <c r="BW1415" s="50">
        <f>Таблица1[[#This Row],[угол обхв4]]+Таблица1[[#This Row],[Lдуг 3,мм]]</f>
        <v>12595.289593289242</v>
      </c>
      <c r="BX1415" s="54">
        <f>Таблица1[[#This Row],[угол обхв5]]+Таблица1[[#This Row],[Y5, мм]]</f>
        <v>58719.600911004796</v>
      </c>
      <c r="BY1415" s="14">
        <f>Таблица1[[#This Row],[угол обхв6]]+Таблица1[[#This Row],[Lдуг 4,мм]]</f>
        <v>15919.690116449143</v>
      </c>
      <c r="BZ1415" s="14">
        <f>Таблица1[[#This Row],[Т1]]+Таблица1[[#This Row],[X6, мм]]</f>
        <v>59077.505659426941</v>
      </c>
      <c r="CA1415" s="14">
        <f>Таблица1[[#This Row],[Т2]]+Таблица1[[#This Row],[Lдуг 5,мм]]</f>
        <v>21400.222298637291</v>
      </c>
      <c r="CB1415" s="14">
        <f>Таблица1[[#This Row],[Т3]]+Таблица1[[#This Row],[Y6, мм]]</f>
        <v>59309.545850046503</v>
      </c>
      <c r="CC1415" s="14">
        <f>Таблица1[[#This Row],[Т4]]+Таблица1[[#This Row],[Lдуг 6,мм]]</f>
        <v>22528.69781897435</v>
      </c>
      <c r="CD1415" s="14">
        <f>Таблица1[[#This Row],[Т5]]+Таблица1[[#This Row],[Lдуг 1,мм]]</f>
        <v>59644.386238323175</v>
      </c>
      <c r="CE1415" s="14">
        <f>Таблица1[[#This Row],[Т6]]+Таблица1[[#This Row],[Lпрям1, мм]]</f>
        <v>25400.940091548662</v>
      </c>
      <c r="CF1415" s="15">
        <f>Таблица1[[#This Row],[Т7]]+Таблица1[[#This Row],[Lдуг 2,мм]]</f>
        <v>59644.386238323175</v>
      </c>
      <c r="CG1415" s="14">
        <f>Таблица1[[#This Row],[Т8]]+Таблица1[[#This Row],[Lпрям2, мм]]</f>
        <v>25400.940091548662</v>
      </c>
      <c r="CH1415" s="14">
        <f>Таблица1[[#This Row],[Т9]]-Таблица1[[#This Row],[Т9]]</f>
        <v>0</v>
      </c>
      <c r="CI1415" s="50">
        <f>Таблица1[[#This Row],[Т9]]-Таблица1[[#This Row],[Т8]]</f>
        <v>34243.446146774513</v>
      </c>
      <c r="CJ1415" s="54">
        <f>Таблица1[[#This Row],[Т9]]-Таблица1[[#This Row],[Т7]]</f>
        <v>0</v>
      </c>
      <c r="CK1415" s="14">
        <f>Таблица1[[#This Row],[Т9]]-Таблица1[[#This Row],[Т6]]</f>
        <v>37115.688419348822</v>
      </c>
      <c r="CL1415" s="14">
        <f>Таблица1[[#This Row],[Т9]]-Таблица1[[#This Row],[Т5]]</f>
        <v>334.84038827667246</v>
      </c>
      <c r="CM1415" s="14">
        <f>Таблица1[[#This Row],[Т9]]-Таблица1[[#This Row],[Т4]]</f>
        <v>38244.163939685881</v>
      </c>
      <c r="CN1415" s="14">
        <f>Таблица1[[#This Row],[Т9]]-Таблица1[[#This Row],[Т3]]</f>
        <v>566.88057889623451</v>
      </c>
      <c r="CO1415" s="14">
        <f>Таблица1[[#This Row],[Т9]]-Таблица1[[#This Row],[Т2]]</f>
        <v>43724.696121874033</v>
      </c>
      <c r="CP1415" s="14">
        <f>Таблица1[[#This Row],[Т9]]-Таблица1[[#This Row],[Т1]]</f>
        <v>924.78532731837913</v>
      </c>
      <c r="CQ1415" s="14">
        <f>Таблица1[[#This Row],[Т9]]-Таблица1[[#This Row],[угол обхв6]]</f>
        <v>47049.096645033933</v>
      </c>
      <c r="CR1415" s="14">
        <f>Таблица1[[#This Row],[Т9]]-Таблица1[[#This Row],[угол обхв5]]</f>
        <v>1545.8169870386992</v>
      </c>
      <c r="CS1415" s="14">
        <f>Таблица1[[#This Row],[Т9]]-Таблица1[[#This Row],[угол обхв4]]</f>
        <v>59644.386238323175</v>
      </c>
      <c r="CT1415" s="14">
        <f>Таблица1[[#This Row],[Lкан_прям, мм]]+Таблица1[[#This Row],[Lкан_дуг, мм]]+Таблица1[[#This Row],[Lкан_леб,мм]]</f>
        <v>85045.326329871838</v>
      </c>
      <c r="CU1415" s="16">
        <f>Таблица1[[#This Row],[Lкан_леб,мм]]</f>
        <v>58098.569251284476</v>
      </c>
      <c r="CV1415" s="14">
        <f>2534431-(Таблица1[[#This Row],[Т23]]+Таблица1[[#This Row],[угол обхв3]])</f>
        <v>2449154.2429214125</v>
      </c>
      <c r="CW1415" s="50">
        <f>SUM(X1415:AC1415,AD1415:AI1415)-Таблица1[[#This Row],[lподв_min, мм]]</f>
        <v>24074.514804592545</v>
      </c>
      <c r="CX1415" s="17">
        <f>CW1854-Таблица1[[#This Row],[Суммарная длина каната]]</f>
        <v>-2426252.4040156691</v>
      </c>
    </row>
    <row r="1416" spans="1:102" x14ac:dyDescent="0.25">
      <c r="A1416" s="21">
        <v>1415</v>
      </c>
      <c r="B1416" s="10">
        <v>35.566326530612237</v>
      </c>
      <c r="C1416" s="10">
        <v>50.620816326530601</v>
      </c>
      <c r="D1416" s="11">
        <v>9419.9817715149311</v>
      </c>
      <c r="E1416" s="11">
        <v>8554.4988858349807</v>
      </c>
      <c r="F1416" s="11">
        <v>8579.6402340576406</v>
      </c>
      <c r="G1416" s="11">
        <v>8878.0960125588044</v>
      </c>
      <c r="H1416" s="11">
        <v>9011.9812815149326</v>
      </c>
      <c r="I1416" s="11">
        <v>5628.564301461266</v>
      </c>
      <c r="J1416" s="11">
        <v>2925.9345843737146</v>
      </c>
      <c r="K1416" s="11">
        <v>25439.166478070521</v>
      </c>
      <c r="L1416" s="11">
        <v>1507.5906005168331</v>
      </c>
      <c r="M1416" s="11">
        <v>58098.569251284476</v>
      </c>
      <c r="N1416" s="11">
        <v>8721.2895726755632</v>
      </c>
      <c r="O1416" s="11">
        <v>17918.357674064951</v>
      </c>
      <c r="P1416" s="43">
        <v>10741.305126476444</v>
      </c>
      <c r="Q1416" s="11">
        <v>15297.559065874402</v>
      </c>
      <c r="R1416" s="11">
        <v>9625.0306072158182</v>
      </c>
      <c r="S1416" s="11">
        <v>9931.912394908315</v>
      </c>
      <c r="T1416" s="11">
        <v>9419.9817715149311</v>
      </c>
      <c r="U1416" s="11">
        <v>8554.4988858349807</v>
      </c>
      <c r="V1416" s="11">
        <v>8535.6740026003536</v>
      </c>
      <c r="W1416" s="11">
        <v>8744.7244620263009</v>
      </c>
      <c r="X1416" s="12">
        <v>0</v>
      </c>
      <c r="Y1416" s="12">
        <v>608.21984142616259</v>
      </c>
      <c r="Z1416" s="12">
        <v>351.60337346840373</v>
      </c>
      <c r="AA1416" s="44">
        <v>232.04019061955887</v>
      </c>
      <c r="AB1416" s="45">
        <v>315.72719500270784</v>
      </c>
      <c r="AC1416" s="12">
        <v>0</v>
      </c>
      <c r="AD1416" s="12">
        <v>12595.289593289242</v>
      </c>
      <c r="AE1416" s="12">
        <v>3308.934599276784</v>
      </c>
      <c r="AF1416" s="12">
        <v>5480.5321821881498</v>
      </c>
      <c r="AG1416" s="44">
        <v>1128.4755203370603</v>
      </c>
      <c r="AH1416" s="45">
        <v>2925.9345829792869</v>
      </c>
      <c r="AI1416" s="12">
        <v>0</v>
      </c>
      <c r="AJ1416" s="12">
        <v>-33.036537305844099</v>
      </c>
      <c r="AK1416" s="12">
        <v>52.376281149634586</v>
      </c>
      <c r="AL1416" s="12">
        <v>101.75223546900125</v>
      </c>
      <c r="AM1416" s="44">
        <v>134.3378325276087</v>
      </c>
      <c r="AN1416" s="45">
        <v>89.999999804179538</v>
      </c>
      <c r="AO1416" s="12">
        <v>0</v>
      </c>
      <c r="AP1416" s="12">
        <v>-2060.0633188477095</v>
      </c>
      <c r="AQ1416" s="12">
        <v>9044.4406655909243</v>
      </c>
      <c r="AR1416" s="12">
        <v>11140.752437244741</v>
      </c>
      <c r="AS1416" s="44">
        <v>9916.8450235514338</v>
      </c>
      <c r="AT1416" s="45">
        <v>9011.9817715149329</v>
      </c>
      <c r="AU1416" s="12">
        <v>0</v>
      </c>
      <c r="AV1416" s="12">
        <v>11393.772341090675</v>
      </c>
      <c r="AW1416" s="12">
        <v>18167.43069779014</v>
      </c>
      <c r="AX1416" s="12">
        <v>15214.457646392089</v>
      </c>
      <c r="AY1416" s="44">
        <v>9646.766210612077</v>
      </c>
      <c r="AZ1416" s="45">
        <v>8554.4988844405543</v>
      </c>
      <c r="BA1416" s="12">
        <v>0</v>
      </c>
      <c r="BB1416" s="12">
        <v>8498.8586862066859</v>
      </c>
      <c r="BC1416" s="12">
        <v>11064.456219391806</v>
      </c>
      <c r="BD1416" s="12">
        <v>10024.477917984115</v>
      </c>
      <c r="BE1416" s="44">
        <v>9128.1673551793156</v>
      </c>
      <c r="BF1416" s="45">
        <v>9011.9817815149327</v>
      </c>
      <c r="BG1416" s="12">
        <v>0</v>
      </c>
      <c r="BH1416" s="12">
        <v>18260.393491991483</v>
      </c>
      <c r="BI1416" s="12">
        <v>15546.63208959959</v>
      </c>
      <c r="BJ1416" s="12">
        <v>9848.8109754260022</v>
      </c>
      <c r="BK1416" s="44">
        <v>8839.6450701312187</v>
      </c>
      <c r="BL1416" s="45">
        <v>5628.5643014612679</v>
      </c>
      <c r="BM1416" s="12">
        <v>0</v>
      </c>
      <c r="BN1416" s="12">
        <v>0</v>
      </c>
      <c r="BO1416" s="12">
        <v>85.412818455478686</v>
      </c>
      <c r="BP1416" s="12">
        <v>49.375954319366663</v>
      </c>
      <c r="BQ1416" s="48">
        <v>32.585597058607448</v>
      </c>
      <c r="BR1416" s="49">
        <v>44.337832723429152</v>
      </c>
      <c r="BS1416" s="13">
        <v>0</v>
      </c>
      <c r="BT1416" s="12">
        <v>231.43074871551454</v>
      </c>
      <c r="BV1416" s="14">
        <f>Таблица1[[#This Row],[Lкан_леб,мм]]</f>
        <v>58098.569251284476</v>
      </c>
      <c r="BW1416" s="50">
        <f>Таблица1[[#This Row],[угол обхв4]]+Таблица1[[#This Row],[Lдуг 3,мм]]</f>
        <v>12595.289593289242</v>
      </c>
      <c r="BX1416" s="54">
        <f>Таблица1[[#This Row],[угол обхв5]]+Таблица1[[#This Row],[Y5, мм]]</f>
        <v>58706.789092710642</v>
      </c>
      <c r="BY1416" s="14">
        <f>Таблица1[[#This Row],[угол обхв6]]+Таблица1[[#This Row],[Lдуг 4,мм]]</f>
        <v>15904.224192566027</v>
      </c>
      <c r="BZ1416" s="14">
        <f>Таблица1[[#This Row],[Т1]]+Таблица1[[#This Row],[X6, мм]]</f>
        <v>59058.392466179044</v>
      </c>
      <c r="CA1416" s="14">
        <f>Таблица1[[#This Row],[Т2]]+Таблица1[[#This Row],[Lдуг 5,мм]]</f>
        <v>21384.756374754179</v>
      </c>
      <c r="CB1416" s="14">
        <f>Таблица1[[#This Row],[Т3]]+Таблица1[[#This Row],[Y6, мм]]</f>
        <v>59290.432656798606</v>
      </c>
      <c r="CC1416" s="14">
        <f>Таблица1[[#This Row],[Т4]]+Таблица1[[#This Row],[Lдуг 6,мм]]</f>
        <v>22513.231895091238</v>
      </c>
      <c r="CD1416" s="14">
        <f>Таблица1[[#This Row],[Т5]]+Таблица1[[#This Row],[Lдуг 1,мм]]</f>
        <v>59606.159851801312</v>
      </c>
      <c r="CE1416" s="14">
        <f>Таблица1[[#This Row],[Т6]]+Таблица1[[#This Row],[Lпрям1, мм]]</f>
        <v>25439.166478070525</v>
      </c>
      <c r="CF1416" s="15">
        <f>Таблица1[[#This Row],[Т7]]+Таблица1[[#This Row],[Lдуг 2,мм]]</f>
        <v>59606.159851801312</v>
      </c>
      <c r="CG1416" s="14">
        <f>Таблица1[[#This Row],[Т8]]+Таблица1[[#This Row],[Lпрям2, мм]]</f>
        <v>25439.166478070525</v>
      </c>
      <c r="CH1416" s="14">
        <f>Таблица1[[#This Row],[Т9]]-Таблица1[[#This Row],[Т9]]</f>
        <v>0</v>
      </c>
      <c r="CI1416" s="50">
        <f>Таблица1[[#This Row],[Т9]]-Таблица1[[#This Row],[Т8]]</f>
        <v>34166.993373730787</v>
      </c>
      <c r="CJ1416" s="54">
        <f>Таблица1[[#This Row],[Т9]]-Таблица1[[#This Row],[Т7]]</f>
        <v>0</v>
      </c>
      <c r="CK1416" s="14">
        <f>Таблица1[[#This Row],[Т9]]-Таблица1[[#This Row],[Т6]]</f>
        <v>37092.927956710075</v>
      </c>
      <c r="CL1416" s="14">
        <f>Таблица1[[#This Row],[Т9]]-Таблица1[[#This Row],[Т5]]</f>
        <v>315.72719500270614</v>
      </c>
      <c r="CM1416" s="14">
        <f>Таблица1[[#This Row],[Т9]]-Таблица1[[#This Row],[Т4]]</f>
        <v>38221.403477047133</v>
      </c>
      <c r="CN1416" s="14">
        <f>Таблица1[[#This Row],[Т9]]-Таблица1[[#This Row],[Т3]]</f>
        <v>547.76738562226819</v>
      </c>
      <c r="CO1416" s="14">
        <f>Таблица1[[#This Row],[Т9]]-Таблица1[[#This Row],[Т2]]</f>
        <v>43701.935659235285</v>
      </c>
      <c r="CP1416" s="14">
        <f>Таблица1[[#This Row],[Т9]]-Таблица1[[#This Row],[Т1]]</f>
        <v>899.37075909067062</v>
      </c>
      <c r="CQ1416" s="14">
        <f>Таблица1[[#This Row],[Т9]]-Таблица1[[#This Row],[угол обхв6]]</f>
        <v>47010.87025851207</v>
      </c>
      <c r="CR1416" s="14">
        <f>Таблица1[[#This Row],[Т9]]-Таблица1[[#This Row],[угол обхв5]]</f>
        <v>1507.5906005168363</v>
      </c>
      <c r="CS1416" s="14">
        <f>Таблица1[[#This Row],[Т9]]-Таблица1[[#This Row],[угол обхв4]]</f>
        <v>59606.159851801312</v>
      </c>
      <c r="CT1416" s="14">
        <f>Таблица1[[#This Row],[Lкан_прям, мм]]+Таблица1[[#This Row],[Lкан_дуг, мм]]+Таблица1[[#This Row],[Lкан_леб,мм]]</f>
        <v>85045.326329871838</v>
      </c>
      <c r="CU1416" s="16">
        <f>Таблица1[[#This Row],[Lкан_леб,мм]]</f>
        <v>58098.569251284476</v>
      </c>
      <c r="CV1416" s="14">
        <f>2534431-(Таблица1[[#This Row],[Т23]]+Таблица1[[#This Row],[угол обхв3]])</f>
        <v>2449154.2429214125</v>
      </c>
      <c r="CW1416" s="50">
        <f>SUM(X1416:AC1416,AD1416:AI1416)-Таблица1[[#This Row],[lподв_min, мм]]</f>
        <v>24020.82249421364</v>
      </c>
      <c r="CX1416" s="17">
        <f>CW1855-Таблица1[[#This Row],[Суммарная длина каната]]</f>
        <v>-2426263.0844876943</v>
      </c>
    </row>
    <row r="1417" spans="1:102" x14ac:dyDescent="0.25">
      <c r="A1417" s="21">
        <v>1416</v>
      </c>
      <c r="B1417" s="10">
        <v>35.566326530612237</v>
      </c>
      <c r="C1417" s="10">
        <v>53.304897959183663</v>
      </c>
      <c r="D1417" s="11">
        <v>9807.8506286588436</v>
      </c>
      <c r="E1417" s="11">
        <v>8578.0835153590833</v>
      </c>
      <c r="F1417" s="11">
        <v>8953.2773028195315</v>
      </c>
      <c r="G1417" s="11">
        <v>8861.9733368813359</v>
      </c>
      <c r="H1417" s="11">
        <v>9399.850138658845</v>
      </c>
      <c r="I1417" s="11">
        <v>5596.8539584974069</v>
      </c>
      <c r="J1417" s="11">
        <v>2981.2295568616755</v>
      </c>
      <c r="K1417" s="11">
        <v>25477.392864592184</v>
      </c>
      <c r="L1417" s="11">
        <v>1469.3642139951739</v>
      </c>
      <c r="M1417" s="11">
        <v>58098.569251284476</v>
      </c>
      <c r="N1417" s="11">
        <v>8721.2895726755632</v>
      </c>
      <c r="O1417" s="11">
        <v>17918.357674064951</v>
      </c>
      <c r="P1417" s="43">
        <v>10811.95410225241</v>
      </c>
      <c r="Q1417" s="11">
        <v>15375.622203319404</v>
      </c>
      <c r="R1417" s="11">
        <v>9948.1717102151961</v>
      </c>
      <c r="S1417" s="11">
        <v>9963.5881144387313</v>
      </c>
      <c r="T1417" s="11">
        <v>9807.8506286588436</v>
      </c>
      <c r="U1417" s="11">
        <v>8578.0835153590833</v>
      </c>
      <c r="V1417" s="11">
        <v>8915.6049525875569</v>
      </c>
      <c r="W1417" s="11">
        <v>8726.6892135408652</v>
      </c>
      <c r="X1417" s="12">
        <v>0</v>
      </c>
      <c r="Y1417" s="12">
        <v>595.37585009645682</v>
      </c>
      <c r="Z1417" s="12">
        <v>345.3341715502122</v>
      </c>
      <c r="AA1417" s="44">
        <v>232.04019061955833</v>
      </c>
      <c r="AB1417" s="45">
        <v>296.6140017289465</v>
      </c>
      <c r="AC1417" s="12">
        <v>0</v>
      </c>
      <c r="AD1417" s="12">
        <v>12595.289593289242</v>
      </c>
      <c r="AE1417" s="12">
        <v>3291.8660132846198</v>
      </c>
      <c r="AF1417" s="12">
        <v>5480.5321821881489</v>
      </c>
      <c r="AG1417" s="44">
        <v>1128.4755203370635</v>
      </c>
      <c r="AH1417" s="45">
        <v>2981.229555493112</v>
      </c>
      <c r="AI1417" s="12">
        <v>0</v>
      </c>
      <c r="AJ1417" s="12">
        <v>-33.036537305844099</v>
      </c>
      <c r="AK1417" s="12">
        <v>50.572588759206248</v>
      </c>
      <c r="AL1417" s="12">
        <v>99.068153836348174</v>
      </c>
      <c r="AM1417" s="44">
        <v>131.65375089495555</v>
      </c>
      <c r="AN1417" s="45">
        <v>89.999999807811577</v>
      </c>
      <c r="AO1417" s="12">
        <v>0</v>
      </c>
      <c r="AP1417" s="12">
        <v>-2060.0633188477095</v>
      </c>
      <c r="AQ1417" s="12">
        <v>9036.4409390670007</v>
      </c>
      <c r="AR1417" s="12">
        <v>11214.854739427705</v>
      </c>
      <c r="AS1417" s="44">
        <v>10253.019074460644</v>
      </c>
      <c r="AT1417" s="45">
        <v>9399.8506286588454</v>
      </c>
      <c r="AU1417" s="12">
        <v>0</v>
      </c>
      <c r="AV1417" s="12">
        <v>11393.772341090675</v>
      </c>
      <c r="AW1417" s="12">
        <v>18177.478526683204</v>
      </c>
      <c r="AX1417" s="12">
        <v>15311.317642332322</v>
      </c>
      <c r="AY1417" s="44">
        <v>9692.4201139065844</v>
      </c>
      <c r="AZ1417" s="45">
        <v>8578.0835139905212</v>
      </c>
      <c r="BA1417" s="12">
        <v>0</v>
      </c>
      <c r="BB1417" s="12">
        <v>8498.8586862066859</v>
      </c>
      <c r="BC1417" s="12">
        <v>11127.105468643849</v>
      </c>
      <c r="BD1417" s="12">
        <v>10351.072347390489</v>
      </c>
      <c r="BE1417" s="44">
        <v>9503.0032644133953</v>
      </c>
      <c r="BF1417" s="45">
        <v>9399.8506386588451</v>
      </c>
      <c r="BG1417" s="12">
        <v>0</v>
      </c>
      <c r="BH1417" s="12">
        <v>18260.393491991483</v>
      </c>
      <c r="BI1417" s="12">
        <v>15634.743055937657</v>
      </c>
      <c r="BJ1417" s="12">
        <v>9899.2835534516489</v>
      </c>
      <c r="BK1417" s="44">
        <v>8849.2515158912302</v>
      </c>
      <c r="BL1417" s="45">
        <v>5596.8539584974087</v>
      </c>
      <c r="BM1417" s="12">
        <v>0</v>
      </c>
      <c r="BN1417" s="12">
        <v>0</v>
      </c>
      <c r="BO1417" s="12">
        <v>83.609126065050347</v>
      </c>
      <c r="BP1417" s="12">
        <v>48.495565077141926</v>
      </c>
      <c r="BQ1417" s="48">
        <v>32.58559705860737</v>
      </c>
      <c r="BR1417" s="49">
        <v>41.653751087143966</v>
      </c>
      <c r="BS1417" s="13">
        <v>0</v>
      </c>
      <c r="BT1417" s="12">
        <v>231.43074871551454</v>
      </c>
      <c r="BV1417" s="14">
        <f>Таблица1[[#This Row],[Lкан_леб,мм]]</f>
        <v>58098.569251284476</v>
      </c>
      <c r="BW1417" s="50">
        <f>Таблица1[[#This Row],[угол обхв4]]+Таблица1[[#This Row],[Lдуг 3,мм]]</f>
        <v>12595.289593289242</v>
      </c>
      <c r="BX1417" s="54">
        <f>Таблица1[[#This Row],[угол обхв5]]+Таблица1[[#This Row],[Y5, мм]]</f>
        <v>58693.94510138093</v>
      </c>
      <c r="BY1417" s="14">
        <f>Таблица1[[#This Row],[угол обхв6]]+Таблица1[[#This Row],[Lдуг 4,мм]]</f>
        <v>15887.155606573862</v>
      </c>
      <c r="BZ1417" s="14">
        <f>Таблица1[[#This Row],[Т1]]+Таблица1[[#This Row],[X6, мм]]</f>
        <v>59039.27927293114</v>
      </c>
      <c r="CA1417" s="14">
        <f>Таблица1[[#This Row],[Т2]]+Таблица1[[#This Row],[Lдуг 5,мм]]</f>
        <v>21367.68778876201</v>
      </c>
      <c r="CB1417" s="14">
        <f>Таблица1[[#This Row],[Т3]]+Таблица1[[#This Row],[Y6, мм]]</f>
        <v>59271.319463550695</v>
      </c>
      <c r="CC1417" s="14">
        <f>Таблица1[[#This Row],[Т4]]+Таблица1[[#This Row],[Lдуг 6,мм]]</f>
        <v>22496.163309099073</v>
      </c>
      <c r="CD1417" s="14">
        <f>Таблица1[[#This Row],[Т5]]+Таблица1[[#This Row],[Lдуг 1,мм]]</f>
        <v>59567.933465279639</v>
      </c>
      <c r="CE1417" s="14">
        <f>Таблица1[[#This Row],[Т6]]+Таблица1[[#This Row],[Lпрям1, мм]]</f>
        <v>25477.392864592184</v>
      </c>
      <c r="CF1417" s="15">
        <f>Таблица1[[#This Row],[Т7]]+Таблица1[[#This Row],[Lдуг 2,мм]]</f>
        <v>59567.933465279639</v>
      </c>
      <c r="CG1417" s="14">
        <f>Таблица1[[#This Row],[Т8]]+Таблица1[[#This Row],[Lпрям2, мм]]</f>
        <v>25477.392864592184</v>
      </c>
      <c r="CH1417" s="14">
        <f>Таблица1[[#This Row],[Т9]]-Таблица1[[#This Row],[Т9]]</f>
        <v>0</v>
      </c>
      <c r="CI1417" s="50">
        <f>Таблица1[[#This Row],[Т9]]-Таблица1[[#This Row],[Т8]]</f>
        <v>34090.540600687455</v>
      </c>
      <c r="CJ1417" s="54">
        <f>Таблица1[[#This Row],[Т9]]-Таблица1[[#This Row],[Т7]]</f>
        <v>0</v>
      </c>
      <c r="CK1417" s="14">
        <f>Таблица1[[#This Row],[Т9]]-Таблица1[[#This Row],[Т6]]</f>
        <v>37071.770156180566</v>
      </c>
      <c r="CL1417" s="14">
        <f>Таблица1[[#This Row],[Т9]]-Таблица1[[#This Row],[Т5]]</f>
        <v>296.61400172894355</v>
      </c>
      <c r="CM1417" s="14">
        <f>Таблица1[[#This Row],[Т9]]-Таблица1[[#This Row],[Т4]]</f>
        <v>38200.245676517632</v>
      </c>
      <c r="CN1417" s="14">
        <f>Таблица1[[#This Row],[Т9]]-Таблица1[[#This Row],[Т3]]</f>
        <v>528.65419234849833</v>
      </c>
      <c r="CO1417" s="14">
        <f>Таблица1[[#This Row],[Т9]]-Таблица1[[#This Row],[Т2]]</f>
        <v>43680.777858705776</v>
      </c>
      <c r="CP1417" s="14">
        <f>Таблица1[[#This Row],[Т9]]-Таблица1[[#This Row],[Т1]]</f>
        <v>873.98836389870849</v>
      </c>
      <c r="CQ1417" s="14">
        <f>Таблица1[[#This Row],[Т9]]-Таблица1[[#This Row],[угол обхв6]]</f>
        <v>46972.643871990396</v>
      </c>
      <c r="CR1417" s="14">
        <f>Таблица1[[#This Row],[Т9]]-Таблица1[[#This Row],[угол обхв5]]</f>
        <v>1469.3642139951626</v>
      </c>
      <c r="CS1417" s="14">
        <f>Таблица1[[#This Row],[Т9]]-Таблица1[[#This Row],[угол обхв4]]</f>
        <v>59567.933465279639</v>
      </c>
      <c r="CT1417" s="14">
        <f>Таблица1[[#This Row],[Lкан_прям, мм]]+Таблица1[[#This Row],[Lкан_дуг, мм]]+Таблица1[[#This Row],[Lкан_леб,мм]]</f>
        <v>85045.326329871838</v>
      </c>
      <c r="CU1417" s="16">
        <f>Таблица1[[#This Row],[Lкан_леб,мм]]</f>
        <v>58098.569251284476</v>
      </c>
      <c r="CV1417" s="14">
        <f>2534431-(Таблица1[[#This Row],[Т23]]+Таблица1[[#This Row],[угол обхв3]])</f>
        <v>2449154.2429214125</v>
      </c>
      <c r="CW1417" s="50">
        <f>SUM(X1417:AC1417,AD1417:AI1417)-Таблица1[[#This Row],[lподв_min, мм]]</f>
        <v>23965.527521725682</v>
      </c>
      <c r="CX1417" s="17">
        <f>CW1856-Таблица1[[#This Row],[Суммарная длина каната]]</f>
        <v>-2426299.0585106588</v>
      </c>
    </row>
    <row r="1418" spans="1:102" x14ac:dyDescent="0.25">
      <c r="A1418" s="21">
        <v>1417</v>
      </c>
      <c r="B1418" s="10">
        <v>35.566326530612237</v>
      </c>
      <c r="C1418" s="10">
        <v>55.988979591836724</v>
      </c>
      <c r="D1418" s="11">
        <v>10194.189521197937</v>
      </c>
      <c r="E1418" s="11">
        <v>8619.8057540763039</v>
      </c>
      <c r="F1418" s="11">
        <v>9327.2594709233672</v>
      </c>
      <c r="G1418" s="11">
        <v>8863.3653729192702</v>
      </c>
      <c r="H1418" s="11">
        <v>9786.1890311979387</v>
      </c>
      <c r="I1418" s="11">
        <v>5581.6912529509864</v>
      </c>
      <c r="J1418" s="11">
        <v>3038.1145011253184</v>
      </c>
      <c r="K1418" s="11">
        <v>25515.6192511136</v>
      </c>
      <c r="L1418" s="11">
        <v>1431.1378274737563</v>
      </c>
      <c r="M1418" s="11">
        <v>58098.569251284476</v>
      </c>
      <c r="N1418" s="11">
        <v>8721.2895726755632</v>
      </c>
      <c r="O1418" s="11">
        <v>17918.357674064951</v>
      </c>
      <c r="P1418" s="43">
        <v>10878.869957573475</v>
      </c>
      <c r="Q1418" s="11">
        <v>15456.908115460446</v>
      </c>
      <c r="R1418" s="11">
        <v>10269.474962799328</v>
      </c>
      <c r="S1418" s="11">
        <v>10010.36143519191</v>
      </c>
      <c r="T1418" s="11">
        <v>10194.189521197937</v>
      </c>
      <c r="U1418" s="11">
        <v>8619.8057540763039</v>
      </c>
      <c r="V1418" s="11">
        <v>9295.9636607870161</v>
      </c>
      <c r="W1418" s="11">
        <v>8726.4655107282888</v>
      </c>
      <c r="X1418" s="12">
        <v>0</v>
      </c>
      <c r="Y1418" s="12">
        <v>582.49597597951333</v>
      </c>
      <c r="Z1418" s="12">
        <v>339.10085241925879</v>
      </c>
      <c r="AA1418" s="44">
        <v>232.04019061955876</v>
      </c>
      <c r="AB1418" s="45">
        <v>277.50080845542527</v>
      </c>
      <c r="AC1418" s="12">
        <v>0</v>
      </c>
      <c r="AD1418" s="12">
        <v>12595.289593289242</v>
      </c>
      <c r="AE1418" s="12">
        <v>3273.2074555167674</v>
      </c>
      <c r="AF1418" s="12">
        <v>5480.5321821881489</v>
      </c>
      <c r="AG1418" s="44">
        <v>1128.4755203370614</v>
      </c>
      <c r="AH1418" s="45">
        <v>3038.1144997823785</v>
      </c>
      <c r="AI1418" s="12">
        <v>0</v>
      </c>
      <c r="AJ1418" s="12">
        <v>-33.036537305844099</v>
      </c>
      <c r="AK1418" s="12">
        <v>48.763857319106599</v>
      </c>
      <c r="AL1418" s="12">
        <v>96.384072203695126</v>
      </c>
      <c r="AM1418" s="44">
        <v>128.96966926230257</v>
      </c>
      <c r="AN1418" s="45">
        <v>89.999999811410063</v>
      </c>
      <c r="AO1418" s="12">
        <v>0</v>
      </c>
      <c r="AP1418" s="12">
        <v>-2060.0633188477095</v>
      </c>
      <c r="AQ1418" s="12">
        <v>9028.105267543302</v>
      </c>
      <c r="AR1418" s="12">
        <v>11284.339895834533</v>
      </c>
      <c r="AS1418" s="44">
        <v>10586.686393438325</v>
      </c>
      <c r="AT1418" s="45">
        <v>9786.189521197939</v>
      </c>
      <c r="AU1418" s="12">
        <v>0</v>
      </c>
      <c r="AV1418" s="12">
        <v>11393.772341090675</v>
      </c>
      <c r="AW1418" s="12">
        <v>18187.296569323385</v>
      </c>
      <c r="AX1418" s="12">
        <v>15411.541506962843</v>
      </c>
      <c r="AY1418" s="44">
        <v>9753.7666022899957</v>
      </c>
      <c r="AZ1418" s="45">
        <v>8619.8057527333658</v>
      </c>
      <c r="BA1418" s="12">
        <v>0</v>
      </c>
      <c r="BB1418" s="12">
        <v>8498.8586862066859</v>
      </c>
      <c r="BC1418" s="12">
        <v>11185.685652441214</v>
      </c>
      <c r="BD1418" s="12">
        <v>10674.944901060386</v>
      </c>
      <c r="BE1418" s="44">
        <v>9876.9780905589414</v>
      </c>
      <c r="BF1418" s="45">
        <v>9786.1895311979388</v>
      </c>
      <c r="BG1418" s="12">
        <v>0</v>
      </c>
      <c r="BH1418" s="12">
        <v>18260.393491991483</v>
      </c>
      <c r="BI1418" s="12">
        <v>15725.84701071888</v>
      </c>
      <c r="BJ1418" s="12">
        <v>9964.9948266943065</v>
      </c>
      <c r="BK1418" s="44">
        <v>8876.4005869782195</v>
      </c>
      <c r="BL1418" s="45">
        <v>5581.6912529509882</v>
      </c>
      <c r="BM1418" s="12">
        <v>0</v>
      </c>
      <c r="BN1418" s="12">
        <v>0</v>
      </c>
      <c r="BO1418" s="12">
        <v>81.800394624950712</v>
      </c>
      <c r="BP1418" s="12">
        <v>47.620214884588528</v>
      </c>
      <c r="BQ1418" s="48">
        <v>32.585597058607433</v>
      </c>
      <c r="BR1418" s="49">
        <v>38.969669450892496</v>
      </c>
      <c r="BS1418" s="13">
        <v>0</v>
      </c>
      <c r="BT1418" s="12">
        <v>231.43074871551454</v>
      </c>
      <c r="BV1418" s="14">
        <f>Таблица1[[#This Row],[Lкан_леб,мм]]</f>
        <v>58098.569251284476</v>
      </c>
      <c r="BW1418" s="50">
        <f>Таблица1[[#This Row],[угол обхв4]]+Таблица1[[#This Row],[Lдуг 3,мм]]</f>
        <v>12595.289593289242</v>
      </c>
      <c r="BX1418" s="54">
        <f>Таблица1[[#This Row],[угол обхв5]]+Таблица1[[#This Row],[Y5, мм]]</f>
        <v>58681.065227263993</v>
      </c>
      <c r="BY1418" s="14">
        <f>Таблица1[[#This Row],[угол обхв6]]+Таблица1[[#This Row],[Lдуг 4,мм]]</f>
        <v>15868.49704880601</v>
      </c>
      <c r="BZ1418" s="14">
        <f>Таблица1[[#This Row],[Т1]]+Таблица1[[#This Row],[X6, мм]]</f>
        <v>59020.166079683251</v>
      </c>
      <c r="CA1418" s="14">
        <f>Таблица1[[#This Row],[Т2]]+Таблица1[[#This Row],[Lдуг 5,мм]]</f>
        <v>21349.029230994158</v>
      </c>
      <c r="CB1418" s="14">
        <f>Таблица1[[#This Row],[Т3]]+Таблица1[[#This Row],[Y6, мм]]</f>
        <v>59252.206270302813</v>
      </c>
      <c r="CC1418" s="14">
        <f>Таблица1[[#This Row],[Т4]]+Таблица1[[#This Row],[Lдуг 6,мм]]</f>
        <v>22477.50475133122</v>
      </c>
      <c r="CD1418" s="14">
        <f>Таблица1[[#This Row],[Т5]]+Таблица1[[#This Row],[Lдуг 1,мм]]</f>
        <v>59529.707078758242</v>
      </c>
      <c r="CE1418" s="14">
        <f>Таблица1[[#This Row],[Т6]]+Таблица1[[#This Row],[Lпрям1, мм]]</f>
        <v>25515.6192511136</v>
      </c>
      <c r="CF1418" s="15">
        <f>Таблица1[[#This Row],[Т7]]+Таблица1[[#This Row],[Lдуг 2,мм]]</f>
        <v>59529.707078758242</v>
      </c>
      <c r="CG1418" s="14">
        <f>Таблица1[[#This Row],[Т8]]+Таблица1[[#This Row],[Lпрям2, мм]]</f>
        <v>25515.6192511136</v>
      </c>
      <c r="CH1418" s="14">
        <f>Таблица1[[#This Row],[Т9]]-Таблица1[[#This Row],[Т9]]</f>
        <v>0</v>
      </c>
      <c r="CI1418" s="50">
        <f>Таблица1[[#This Row],[Т9]]-Таблица1[[#This Row],[Т8]]</f>
        <v>34014.087827644646</v>
      </c>
      <c r="CJ1418" s="54">
        <f>Таблица1[[#This Row],[Т9]]-Таблица1[[#This Row],[Т7]]</f>
        <v>0</v>
      </c>
      <c r="CK1418" s="14">
        <f>Таблица1[[#This Row],[Т9]]-Таблица1[[#This Row],[Т6]]</f>
        <v>37052.202327427018</v>
      </c>
      <c r="CL1418" s="14">
        <f>Таблица1[[#This Row],[Т9]]-Таблица1[[#This Row],[Т5]]</f>
        <v>277.50080845542834</v>
      </c>
      <c r="CM1418" s="14">
        <f>Таблица1[[#This Row],[Т9]]-Таблица1[[#This Row],[Т4]]</f>
        <v>38180.677847764084</v>
      </c>
      <c r="CN1418" s="14">
        <f>Таблица1[[#This Row],[Т9]]-Таблица1[[#This Row],[Т3]]</f>
        <v>509.5409990749904</v>
      </c>
      <c r="CO1418" s="14">
        <f>Таблица1[[#This Row],[Т9]]-Таблица1[[#This Row],[Т2]]</f>
        <v>43661.210029952228</v>
      </c>
      <c r="CP1418" s="14">
        <f>Таблица1[[#This Row],[Т9]]-Таблица1[[#This Row],[Т1]]</f>
        <v>848.64185149424884</v>
      </c>
      <c r="CQ1418" s="14">
        <f>Таблица1[[#This Row],[Т9]]-Таблица1[[#This Row],[угол обхв6]]</f>
        <v>46934.417485468999</v>
      </c>
      <c r="CR1418" s="14">
        <f>Таблица1[[#This Row],[Т9]]-Таблица1[[#This Row],[угол обхв5]]</f>
        <v>1431.1378274737654</v>
      </c>
      <c r="CS1418" s="14">
        <f>Таблица1[[#This Row],[Т9]]-Таблица1[[#This Row],[угол обхв4]]</f>
        <v>59529.707078758242</v>
      </c>
      <c r="CT1418" s="14">
        <f>Таблица1[[#This Row],[Lкан_прям, мм]]+Таблица1[[#This Row],[Lкан_дуг, мм]]+Таблица1[[#This Row],[Lкан_леб,мм]]</f>
        <v>85045.326329871838</v>
      </c>
      <c r="CU1418" s="16">
        <f>Таблица1[[#This Row],[Lкан_леб,мм]]</f>
        <v>58098.569251284476</v>
      </c>
      <c r="CV1418" s="14">
        <f>2534431-(Таблица1[[#This Row],[Т23]]+Таблица1[[#This Row],[угол обхв3]])</f>
        <v>2449154.2429214125</v>
      </c>
      <c r="CW1418" s="50">
        <f>SUM(X1418:AC1418,AD1418:AI1418)-Таблица1[[#This Row],[lподв_min, мм]]</f>
        <v>23908.642577462037</v>
      </c>
      <c r="CX1418" s="17">
        <f>CW1857-Таблица1[[#This Row],[Суммарная длина каната]]</f>
        <v>-2426336.3246291005</v>
      </c>
    </row>
    <row r="1419" spans="1:102" x14ac:dyDescent="0.25">
      <c r="A1419" s="21">
        <v>1418</v>
      </c>
      <c r="B1419" s="10">
        <v>35.566326530612237</v>
      </c>
      <c r="C1419" s="10">
        <v>58.673061224489786</v>
      </c>
      <c r="D1419" s="11">
        <v>10578.150762799492</v>
      </c>
      <c r="E1419" s="11">
        <v>8679.5740570445905</v>
      </c>
      <c r="F1419" s="11">
        <v>9700.7661645705848</v>
      </c>
      <c r="G1419" s="11">
        <v>8882.2690663336671</v>
      </c>
      <c r="H1419" s="11">
        <v>10170.150272799492</v>
      </c>
      <c r="I1419" s="11">
        <v>5582.998592187223</v>
      </c>
      <c r="J1419" s="11">
        <v>3096.5754648573675</v>
      </c>
      <c r="K1419" s="11">
        <v>25553.845637634753</v>
      </c>
      <c r="L1419" s="11">
        <v>1392.9114409526085</v>
      </c>
      <c r="M1419" s="11">
        <v>58098.569251284476</v>
      </c>
      <c r="N1419" s="11">
        <v>8721.2895726755632</v>
      </c>
      <c r="O1419" s="11">
        <v>17918.357674064951</v>
      </c>
      <c r="P1419" s="43">
        <v>10941.905868868173</v>
      </c>
      <c r="Q1419" s="11">
        <v>15541.238448634213</v>
      </c>
      <c r="R1419" s="11">
        <v>10588.235376728268</v>
      </c>
      <c r="S1419" s="11">
        <v>10072.129729383008</v>
      </c>
      <c r="T1419" s="11">
        <v>10578.150762799492</v>
      </c>
      <c r="U1419" s="11">
        <v>8679.5740570445905</v>
      </c>
      <c r="V1419" s="11">
        <v>9675.9155623006573</v>
      </c>
      <c r="W1419" s="11">
        <v>8744.0538444265912</v>
      </c>
      <c r="X1419" s="12">
        <v>0</v>
      </c>
      <c r="Y1419" s="12">
        <v>569.57636725824614</v>
      </c>
      <c r="Z1419" s="12">
        <v>332.90726789262851</v>
      </c>
      <c r="AA1419" s="44">
        <v>232.04019061955896</v>
      </c>
      <c r="AB1419" s="45">
        <v>258.38761518217461</v>
      </c>
      <c r="AC1419" s="12">
        <v>0</v>
      </c>
      <c r="AD1419" s="12">
        <v>12595.289593289242</v>
      </c>
      <c r="AE1419" s="12">
        <v>3252.9728782805182</v>
      </c>
      <c r="AF1419" s="12">
        <v>5480.5321821881507</v>
      </c>
      <c r="AG1419" s="44">
        <v>1128.4755203370614</v>
      </c>
      <c r="AH1419" s="45">
        <v>3096.5754635397811</v>
      </c>
      <c r="AI1419" s="12">
        <v>0</v>
      </c>
      <c r="AJ1419" s="12">
        <v>-33.036537305844099</v>
      </c>
      <c r="AK1419" s="12">
        <v>46.949545915457065</v>
      </c>
      <c r="AL1419" s="12">
        <v>93.699990571042051</v>
      </c>
      <c r="AM1419" s="44">
        <v>126.28558762964951</v>
      </c>
      <c r="AN1419" s="45">
        <v>89.999999814970494</v>
      </c>
      <c r="AO1419" s="12">
        <v>0</v>
      </c>
      <c r="AP1419" s="12">
        <v>-2060.0633188477095</v>
      </c>
      <c r="AQ1419" s="12">
        <v>9019.436738442404</v>
      </c>
      <c r="AR1419" s="12">
        <v>11349.055445456113</v>
      </c>
      <c r="AS1419" s="44">
        <v>10917.114863600997</v>
      </c>
      <c r="AT1419" s="45">
        <v>10170.150762799492</v>
      </c>
      <c r="AU1419" s="12">
        <v>0</v>
      </c>
      <c r="AV1419" s="12">
        <v>11393.772341090675</v>
      </c>
      <c r="AW1419" s="12">
        <v>18196.875658305111</v>
      </c>
      <c r="AX1419" s="12">
        <v>15514.90933387013</v>
      </c>
      <c r="AY1419" s="44">
        <v>9830.6710722295957</v>
      </c>
      <c r="AZ1419" s="45">
        <v>8679.5740557270055</v>
      </c>
      <c r="BA1419" s="12">
        <v>0</v>
      </c>
      <c r="BB1419" s="12">
        <v>8498.8586862066859</v>
      </c>
      <c r="BC1419" s="12">
        <v>11240.053034635015</v>
      </c>
      <c r="BD1419" s="12">
        <v>10995.384953316208</v>
      </c>
      <c r="BE1419" s="44">
        <v>10249.271275926762</v>
      </c>
      <c r="BF1419" s="45">
        <v>10170.150772799494</v>
      </c>
      <c r="BG1419" s="12">
        <v>0</v>
      </c>
      <c r="BH1419" s="12">
        <v>18260.393491991483</v>
      </c>
      <c r="BI1419" s="12">
        <v>15819.756432874367</v>
      </c>
      <c r="BJ1419" s="12">
        <v>10045.800614618925</v>
      </c>
      <c r="BK1419" s="44">
        <v>8921.0327141980033</v>
      </c>
      <c r="BL1419" s="45">
        <v>5582.9985921872239</v>
      </c>
      <c r="BM1419" s="12">
        <v>0</v>
      </c>
      <c r="BN1419" s="12">
        <v>0</v>
      </c>
      <c r="BO1419" s="12">
        <v>79.986083221301158</v>
      </c>
      <c r="BP1419" s="12">
        <v>46.750444655584985</v>
      </c>
      <c r="BQ1419" s="48">
        <v>32.585597058607462</v>
      </c>
      <c r="BR1419" s="49">
        <v>36.285587814679019</v>
      </c>
      <c r="BS1419" s="13">
        <v>0</v>
      </c>
      <c r="BT1419" s="12">
        <v>231.43074871551454</v>
      </c>
      <c r="BV1419" s="14">
        <f>Таблица1[[#This Row],[Lкан_леб,мм]]</f>
        <v>58098.569251284476</v>
      </c>
      <c r="BW1419" s="50">
        <f>Таблица1[[#This Row],[угол обхв4]]+Таблица1[[#This Row],[Lдуг 3,мм]]</f>
        <v>12595.289593289242</v>
      </c>
      <c r="BX1419" s="54">
        <f>Таблица1[[#This Row],[угол обхв5]]+Таблица1[[#This Row],[Y5, мм]]</f>
        <v>58668.145618542723</v>
      </c>
      <c r="BY1419" s="14">
        <f>Таблица1[[#This Row],[угол обхв6]]+Таблица1[[#This Row],[Lдуг 4,мм]]</f>
        <v>15848.26247156976</v>
      </c>
      <c r="BZ1419" s="14">
        <f>Таблица1[[#This Row],[Т1]]+Таблица1[[#This Row],[X6, мм]]</f>
        <v>59001.052886435355</v>
      </c>
      <c r="CA1419" s="14">
        <f>Таблица1[[#This Row],[Т2]]+Таблица1[[#This Row],[Lдуг 5,мм]]</f>
        <v>21328.794653757912</v>
      </c>
      <c r="CB1419" s="14">
        <f>Таблица1[[#This Row],[Т3]]+Таблица1[[#This Row],[Y6, мм]]</f>
        <v>59233.093077054917</v>
      </c>
      <c r="CC1419" s="14">
        <f>Таблица1[[#This Row],[Т4]]+Таблица1[[#This Row],[Lдуг 6,мм]]</f>
        <v>22457.270174094974</v>
      </c>
      <c r="CD1419" s="14">
        <f>Таблица1[[#This Row],[Т5]]+Таблица1[[#This Row],[Lдуг 1,мм]]</f>
        <v>59491.480692237092</v>
      </c>
      <c r="CE1419" s="14">
        <f>Таблица1[[#This Row],[Т6]]+Таблица1[[#This Row],[Lпрям1, мм]]</f>
        <v>25553.845637634757</v>
      </c>
      <c r="CF1419" s="15">
        <f>Таблица1[[#This Row],[Т7]]+Таблица1[[#This Row],[Lдуг 2,мм]]</f>
        <v>59491.480692237092</v>
      </c>
      <c r="CG1419" s="14">
        <f>Таблица1[[#This Row],[Т8]]+Таблица1[[#This Row],[Lпрям2, мм]]</f>
        <v>25553.845637634757</v>
      </c>
      <c r="CH1419" s="14">
        <f>Таблица1[[#This Row],[Т9]]-Таблица1[[#This Row],[Т9]]</f>
        <v>0</v>
      </c>
      <c r="CI1419" s="50">
        <f>Таблица1[[#This Row],[Т9]]-Таблица1[[#This Row],[Т8]]</f>
        <v>33937.635054602331</v>
      </c>
      <c r="CJ1419" s="54">
        <f>Таблица1[[#This Row],[Т9]]-Таблица1[[#This Row],[Т7]]</f>
        <v>0</v>
      </c>
      <c r="CK1419" s="14">
        <f>Таблица1[[#This Row],[Т9]]-Таблица1[[#This Row],[Т6]]</f>
        <v>37034.210518142121</v>
      </c>
      <c r="CL1419" s="14">
        <f>Таблица1[[#This Row],[Т9]]-Таблица1[[#This Row],[Т5]]</f>
        <v>258.38761518217507</v>
      </c>
      <c r="CM1419" s="14">
        <f>Таблица1[[#This Row],[Т9]]-Таблица1[[#This Row],[Т4]]</f>
        <v>38162.68603847918</v>
      </c>
      <c r="CN1419" s="14">
        <f>Таблица1[[#This Row],[Т9]]-Таблица1[[#This Row],[Т3]]</f>
        <v>490.42780580173712</v>
      </c>
      <c r="CO1419" s="14">
        <f>Таблица1[[#This Row],[Т9]]-Таблица1[[#This Row],[Т2]]</f>
        <v>43643.218220667331</v>
      </c>
      <c r="CP1419" s="14">
        <f>Таблица1[[#This Row],[Т9]]-Таблица1[[#This Row],[Т1]]</f>
        <v>823.33507369436848</v>
      </c>
      <c r="CQ1419" s="14">
        <f>Таблица1[[#This Row],[Т9]]-Таблица1[[#This Row],[угол обхв6]]</f>
        <v>46896.191098947849</v>
      </c>
      <c r="CR1419" s="14">
        <f>Таблица1[[#This Row],[Т9]]-Таблица1[[#This Row],[угол обхв5]]</f>
        <v>1392.9114409526155</v>
      </c>
      <c r="CS1419" s="14">
        <f>Таблица1[[#This Row],[Т9]]-Таблица1[[#This Row],[угол обхв4]]</f>
        <v>59491.480692237092</v>
      </c>
      <c r="CT1419" s="14">
        <f>Таблица1[[#This Row],[Lкан_прям, мм]]+Таблица1[[#This Row],[Lкан_дуг, мм]]+Таблица1[[#This Row],[Lкан_леб,мм]]</f>
        <v>85045.326329871838</v>
      </c>
      <c r="CU1419" s="16">
        <f>Таблица1[[#This Row],[Lкан_леб,мм]]</f>
        <v>58098.569251284476</v>
      </c>
      <c r="CV1419" s="14">
        <f>2534431-(Таблица1[[#This Row],[Т23]]+Таблица1[[#This Row],[угол обхв3]])</f>
        <v>2449154.2429214125</v>
      </c>
      <c r="CW1419" s="50">
        <f>SUM(X1419:AC1419,AD1419:AI1419)-Таблица1[[#This Row],[lподв_min, мм]]</f>
        <v>23850.181613729997</v>
      </c>
      <c r="CX1419" s="17">
        <f>CW1858-Таблица1[[#This Row],[Суммарная длина каната]]</f>
        <v>-2426346.6482184827</v>
      </c>
    </row>
    <row r="1420" spans="1:102" x14ac:dyDescent="0.25">
      <c r="A1420" s="21">
        <v>1419</v>
      </c>
      <c r="B1420" s="10">
        <v>35.566326530612237</v>
      </c>
      <c r="C1420" s="10">
        <v>61.357142857142854</v>
      </c>
      <c r="D1420" s="11">
        <v>10958.891884058809</v>
      </c>
      <c r="E1420" s="11">
        <v>8757.2572835102255</v>
      </c>
      <c r="F1420" s="11">
        <v>10072.977853225924</v>
      </c>
      <c r="G1420" s="11">
        <v>8918.6429395439482</v>
      </c>
      <c r="H1420" s="11">
        <v>10550.891394058808</v>
      </c>
      <c r="I1420" s="11">
        <v>5600.6600632413447</v>
      </c>
      <c r="J1420" s="11">
        <v>3156.5972202688808</v>
      </c>
      <c r="K1420" s="11">
        <v>25592.072024155601</v>
      </c>
      <c r="L1420" s="11">
        <v>1354.6850544317615</v>
      </c>
      <c r="M1420" s="11">
        <v>58098.569251284476</v>
      </c>
      <c r="N1420" s="11">
        <v>8721.2895726755632</v>
      </c>
      <c r="O1420" s="11">
        <v>17918.357674064951</v>
      </c>
      <c r="P1420" s="43">
        <v>11000.923525752769</v>
      </c>
      <c r="Q1420" s="11">
        <v>15628.428169254263</v>
      </c>
      <c r="R1420" s="11">
        <v>10903.753543137085</v>
      </c>
      <c r="S1420" s="11">
        <v>10148.757467973166</v>
      </c>
      <c r="T1420" s="11">
        <v>10958.891884058809</v>
      </c>
      <c r="U1420" s="11">
        <v>8757.2572835102255</v>
      </c>
      <c r="V1420" s="11">
        <v>10054.626984826175</v>
      </c>
      <c r="W1420" s="11">
        <v>8779.4156231546185</v>
      </c>
      <c r="X1420" s="12">
        <v>0</v>
      </c>
      <c r="Y1420" s="12">
        <v>556.61301272577157</v>
      </c>
      <c r="Z1420" s="12">
        <v>326.75742917720601</v>
      </c>
      <c r="AA1420" s="44">
        <v>232.04019061955941</v>
      </c>
      <c r="AB1420" s="45">
        <v>239.2744219092244</v>
      </c>
      <c r="AC1420" s="12">
        <v>0</v>
      </c>
      <c r="AD1420" s="12">
        <v>12595.289593289242</v>
      </c>
      <c r="AE1420" s="12">
        <v>3231.1775093648039</v>
      </c>
      <c r="AF1420" s="12">
        <v>5480.5321821881498</v>
      </c>
      <c r="AG1420" s="44">
        <v>1128.475520337058</v>
      </c>
      <c r="AH1420" s="45">
        <v>3156.5972189763488</v>
      </c>
      <c r="AI1420" s="12">
        <v>0</v>
      </c>
      <c r="AJ1420" s="12">
        <v>-33.036537305844099</v>
      </c>
      <c r="AK1420" s="12">
        <v>45.129091251137005</v>
      </c>
      <c r="AL1420" s="12">
        <v>91.015908938388989</v>
      </c>
      <c r="AM1420" s="44">
        <v>123.60150599699651</v>
      </c>
      <c r="AN1420" s="45">
        <v>89.999999818488774</v>
      </c>
      <c r="AO1420" s="12">
        <v>0</v>
      </c>
      <c r="AP1420" s="12">
        <v>-2060.0633188477095</v>
      </c>
      <c r="AQ1420" s="12">
        <v>9010.4384155524822</v>
      </c>
      <c r="AR1420" s="12">
        <v>11408.85939252658</v>
      </c>
      <c r="AS1420" s="44">
        <v>11243.579474592425</v>
      </c>
      <c r="AT1420" s="45">
        <v>10550.891884058809</v>
      </c>
      <c r="AU1420" s="12">
        <v>0</v>
      </c>
      <c r="AV1420" s="12">
        <v>11393.772341090675</v>
      </c>
      <c r="AW1420" s="12">
        <v>18206.206500122898</v>
      </c>
      <c r="AX1420" s="12">
        <v>15621.194318308904</v>
      </c>
      <c r="AY1420" s="44">
        <v>9922.964783613128</v>
      </c>
      <c r="AZ1420" s="45">
        <v>8757.2572822176953</v>
      </c>
      <c r="BA1420" s="12">
        <v>0</v>
      </c>
      <c r="BB1420" s="12">
        <v>8498.8586862066859</v>
      </c>
      <c r="BC1420" s="12">
        <v>11290.072368629688</v>
      </c>
      <c r="BD1420" s="12">
        <v>11311.689409910896</v>
      </c>
      <c r="BE1420" s="44">
        <v>10619.065952603469</v>
      </c>
      <c r="BF1420" s="45">
        <v>10550.891894058808</v>
      </c>
      <c r="BG1420" s="12">
        <v>0</v>
      </c>
      <c r="BH1420" s="12">
        <v>18260.393491991483</v>
      </c>
      <c r="BI1420" s="12">
        <v>15916.276995312212</v>
      </c>
      <c r="BJ1420" s="12">
        <v>10141.523617027806</v>
      </c>
      <c r="BK1420" s="44">
        <v>8983.0499678702636</v>
      </c>
      <c r="BL1420" s="45">
        <v>5600.6600632413465</v>
      </c>
      <c r="BM1420" s="12">
        <v>0</v>
      </c>
      <c r="BN1420" s="12">
        <v>0</v>
      </c>
      <c r="BO1420" s="12">
        <v>78.165628556981119</v>
      </c>
      <c r="BP1420" s="12">
        <v>45.886817687251977</v>
      </c>
      <c r="BQ1420" s="48">
        <v>32.585597058607526</v>
      </c>
      <c r="BR1420" s="49">
        <v>33.601506178507741</v>
      </c>
      <c r="BS1420" s="13">
        <v>0</v>
      </c>
      <c r="BT1420" s="12">
        <v>231.43074871551454</v>
      </c>
      <c r="BV1420" s="14">
        <f>Таблица1[[#This Row],[Lкан_леб,мм]]</f>
        <v>58098.569251284476</v>
      </c>
      <c r="BW1420" s="50">
        <f>Таблица1[[#This Row],[угол обхв4]]+Таблица1[[#This Row],[Lдуг 3,мм]]</f>
        <v>12595.289593289242</v>
      </c>
      <c r="BX1420" s="54">
        <f>Таблица1[[#This Row],[угол обхв5]]+Таблица1[[#This Row],[Y5, мм]]</f>
        <v>58655.182264010247</v>
      </c>
      <c r="BY1420" s="14">
        <f>Таблица1[[#This Row],[угол обхв6]]+Таблица1[[#This Row],[Lдуг 4,мм]]</f>
        <v>15826.467102654045</v>
      </c>
      <c r="BZ1420" s="14">
        <f>Таблица1[[#This Row],[Т1]]+Таблица1[[#This Row],[X6, мм]]</f>
        <v>58981.939693187451</v>
      </c>
      <c r="CA1420" s="14">
        <f>Таблица1[[#This Row],[Т2]]+Таблица1[[#This Row],[Lдуг 5,мм]]</f>
        <v>21306.999284842197</v>
      </c>
      <c r="CB1420" s="14">
        <f>Таблица1[[#This Row],[Т3]]+Таблица1[[#This Row],[Y6, мм]]</f>
        <v>59213.979883807013</v>
      </c>
      <c r="CC1420" s="14">
        <f>Таблица1[[#This Row],[Т4]]+Таблица1[[#This Row],[Lдуг 6,мм]]</f>
        <v>22435.474805179256</v>
      </c>
      <c r="CD1420" s="14">
        <f>Таблица1[[#This Row],[Т5]]+Таблица1[[#This Row],[Lдуг 1,мм]]</f>
        <v>59453.25430571624</v>
      </c>
      <c r="CE1420" s="14">
        <f>Таблица1[[#This Row],[Т6]]+Таблица1[[#This Row],[Lпрям1, мм]]</f>
        <v>25592.072024155605</v>
      </c>
      <c r="CF1420" s="15">
        <f>Таблица1[[#This Row],[Т7]]+Таблица1[[#This Row],[Lдуг 2,мм]]</f>
        <v>59453.25430571624</v>
      </c>
      <c r="CG1420" s="14">
        <f>Таблица1[[#This Row],[Т8]]+Таблица1[[#This Row],[Lпрям2, мм]]</f>
        <v>25592.072024155605</v>
      </c>
      <c r="CH1420" s="14">
        <f>Таблица1[[#This Row],[Т9]]-Таблица1[[#This Row],[Т9]]</f>
        <v>0</v>
      </c>
      <c r="CI1420" s="50">
        <f>Таблица1[[#This Row],[Т9]]-Таблица1[[#This Row],[Т8]]</f>
        <v>33861.182281560636</v>
      </c>
      <c r="CJ1420" s="54">
        <f>Таблица1[[#This Row],[Т9]]-Таблица1[[#This Row],[Т7]]</f>
        <v>0</v>
      </c>
      <c r="CK1420" s="14">
        <f>Таблица1[[#This Row],[Т9]]-Таблица1[[#This Row],[Т6]]</f>
        <v>37017.779500536984</v>
      </c>
      <c r="CL1420" s="14">
        <f>Таблица1[[#This Row],[Т9]]-Таблица1[[#This Row],[Т5]]</f>
        <v>239.27442190922739</v>
      </c>
      <c r="CM1420" s="14">
        <f>Таблица1[[#This Row],[Т9]]-Таблица1[[#This Row],[Т4]]</f>
        <v>38146.255020874043</v>
      </c>
      <c r="CN1420" s="14">
        <f>Таблица1[[#This Row],[Т9]]-Таблица1[[#This Row],[Т3]]</f>
        <v>471.31461252878944</v>
      </c>
      <c r="CO1420" s="14">
        <f>Таблица1[[#This Row],[Т9]]-Таблица1[[#This Row],[Т2]]</f>
        <v>43626.787203062195</v>
      </c>
      <c r="CP1420" s="14">
        <f>Таблица1[[#This Row],[Т9]]-Таблица1[[#This Row],[Т1]]</f>
        <v>798.07204170599289</v>
      </c>
      <c r="CQ1420" s="14">
        <f>Таблица1[[#This Row],[Т9]]-Таблица1[[#This Row],[угол обхв6]]</f>
        <v>46857.964712426998</v>
      </c>
      <c r="CR1420" s="14">
        <f>Таблица1[[#This Row],[Т9]]-Таблица1[[#This Row],[угол обхв5]]</f>
        <v>1354.685054431764</v>
      </c>
      <c r="CS1420" s="14">
        <f>Таблица1[[#This Row],[Т9]]-Таблица1[[#This Row],[угол обхв4]]</f>
        <v>59453.25430571624</v>
      </c>
      <c r="CT1420" s="14">
        <f>Таблица1[[#This Row],[Lкан_прям, мм]]+Таблица1[[#This Row],[Lкан_дуг, мм]]+Таблица1[[#This Row],[Lкан_леб,мм]]</f>
        <v>85045.326329871838</v>
      </c>
      <c r="CU1420" s="16">
        <f>Таблица1[[#This Row],[Lкан_леб,мм]]</f>
        <v>58098.569251284476</v>
      </c>
      <c r="CV1420" s="14">
        <f>2534431-(Таблица1[[#This Row],[Т23]]+Таблица1[[#This Row],[угол обхв3]])</f>
        <v>2449154.2429214125</v>
      </c>
      <c r="CW1420" s="50">
        <f>SUM(X1420:AC1420,AD1420:AI1420)-Таблица1[[#This Row],[lподв_min, мм]]</f>
        <v>23790.159858318482</v>
      </c>
      <c r="CX1420" s="17">
        <f>CW1859-Таблица1[[#This Row],[Суммарная длина каната]]</f>
        <v>-2426395.1200347925</v>
      </c>
    </row>
    <row r="1421" spans="1:102" x14ac:dyDescent="0.25">
      <c r="A1421" s="21">
        <v>1420</v>
      </c>
      <c r="B1421" s="10">
        <v>35.566326530612237</v>
      </c>
      <c r="C1421" s="10">
        <v>64.041224489795923</v>
      </c>
      <c r="D1421" s="11">
        <v>11335.577481005352</v>
      </c>
      <c r="E1421" s="11">
        <v>8852.684984650612</v>
      </c>
      <c r="F1421" s="11">
        <v>10443.077847792209</v>
      </c>
      <c r="G1421" s="11">
        <v>8972.4071827360276</v>
      </c>
      <c r="H1421" s="11">
        <v>10927.576991005353</v>
      </c>
      <c r="I1421" s="11">
        <v>5634.5217361186524</v>
      </c>
      <c r="J1421" s="11">
        <v>3218.1632485319592</v>
      </c>
      <c r="K1421" s="11">
        <v>25630.298410676118</v>
      </c>
      <c r="L1421" s="11">
        <v>1316.4586679112392</v>
      </c>
      <c r="M1421" s="11">
        <v>58098.569251284476</v>
      </c>
      <c r="N1421" s="11">
        <v>8721.2895726755632</v>
      </c>
      <c r="O1421" s="11">
        <v>17918.357674064951</v>
      </c>
      <c r="P1421" s="43">
        <v>11055.793434505315</v>
      </c>
      <c r="Q1421" s="11">
        <v>15718.285969802899</v>
      </c>
      <c r="R1421" s="11">
        <v>11215.337167145415</v>
      </c>
      <c r="S1421" s="11">
        <v>10240.076518040831</v>
      </c>
      <c r="T1421" s="11">
        <v>11335.577481005352</v>
      </c>
      <c r="U1421" s="11">
        <v>8852.684984650612</v>
      </c>
      <c r="V1421" s="11">
        <v>10431.266977860987</v>
      </c>
      <c r="W1421" s="11">
        <v>8832.4732577876148</v>
      </c>
      <c r="X1421" s="12">
        <v>0</v>
      </c>
      <c r="Y1421" s="12">
        <v>543.60172319460344</v>
      </c>
      <c r="Z1421" s="12">
        <v>320.65552546047689</v>
      </c>
      <c r="AA1421" s="44">
        <v>232.04019061955913</v>
      </c>
      <c r="AB1421" s="45">
        <v>220.16122863659984</v>
      </c>
      <c r="AC1421" s="12">
        <v>0</v>
      </c>
      <c r="AD1421" s="12">
        <v>12595.289593289242</v>
      </c>
      <c r="AE1421" s="12">
        <v>3207.8378675975141</v>
      </c>
      <c r="AF1421" s="12">
        <v>5480.532182188148</v>
      </c>
      <c r="AG1421" s="44">
        <v>1128.4755203370601</v>
      </c>
      <c r="AH1421" s="45">
        <v>3218.1632472641536</v>
      </c>
      <c r="AI1421" s="12">
        <v>0</v>
      </c>
      <c r="AJ1421" s="12">
        <v>-33.036537305844099</v>
      </c>
      <c r="AK1421" s="12">
        <v>43.301905035061807</v>
      </c>
      <c r="AL1421" s="12">
        <v>88.331827305735914</v>
      </c>
      <c r="AM1421" s="44">
        <v>120.9174243643434</v>
      </c>
      <c r="AN1421" s="45">
        <v>89.999999821961225</v>
      </c>
      <c r="AO1421" s="12">
        <v>0</v>
      </c>
      <c r="AP1421" s="12">
        <v>-2060.0633188477095</v>
      </c>
      <c r="AQ1421" s="12">
        <v>9001.1133332234076</v>
      </c>
      <c r="AR1421" s="12">
        <v>11463.620518083635</v>
      </c>
      <c r="AS1421" s="44">
        <v>11565.363913366729</v>
      </c>
      <c r="AT1421" s="45">
        <v>10927.577481005352</v>
      </c>
      <c r="AU1421" s="12">
        <v>0</v>
      </c>
      <c r="AV1421" s="12">
        <v>11393.772341090675</v>
      </c>
      <c r="AW1421" s="12">
        <v>18215.279655455459</v>
      </c>
      <c r="AX1421" s="12">
        <v>15730.16325484626</v>
      </c>
      <c r="AY1421" s="44">
        <v>10030.445229990311</v>
      </c>
      <c r="AZ1421" s="45">
        <v>8852.6849833828073</v>
      </c>
      <c r="BA1421" s="12">
        <v>0</v>
      </c>
      <c r="BB1421" s="12">
        <v>8498.8586862066859</v>
      </c>
      <c r="BC1421" s="12">
        <v>11335.617195053161</v>
      </c>
      <c r="BD1421" s="12">
        <v>11623.164250723736</v>
      </c>
      <c r="BE1421" s="44">
        <v>10985.550734784038</v>
      </c>
      <c r="BF1421" s="45">
        <v>10927.577491005353</v>
      </c>
      <c r="BG1421" s="12">
        <v>0</v>
      </c>
      <c r="BH1421" s="12">
        <v>18260.393491991483</v>
      </c>
      <c r="BI1421" s="12">
        <v>16015.207951193403</v>
      </c>
      <c r="BJ1421" s="12">
        <v>10251.953803084192</v>
      </c>
      <c r="BK1421" s="44">
        <v>9062.3162727011313</v>
      </c>
      <c r="BL1421" s="45">
        <v>5634.5217361186542</v>
      </c>
      <c r="BM1421" s="12">
        <v>0</v>
      </c>
      <c r="BN1421" s="12">
        <v>0</v>
      </c>
      <c r="BO1421" s="12">
        <v>76.3384423409059</v>
      </c>
      <c r="BP1421" s="12">
        <v>45.029922270674106</v>
      </c>
      <c r="BQ1421" s="48">
        <v>32.585597058607483</v>
      </c>
      <c r="BR1421" s="49">
        <v>30.917424542382179</v>
      </c>
      <c r="BS1421" s="13">
        <v>0</v>
      </c>
      <c r="BT1421" s="12">
        <v>231.43074871551454</v>
      </c>
      <c r="BV1421" s="14">
        <f>Таблица1[[#This Row],[Lкан_леб,мм]]</f>
        <v>58098.569251284476</v>
      </c>
      <c r="BW1421" s="50">
        <f>Таблица1[[#This Row],[угол обхв4]]+Таблица1[[#This Row],[Lдуг 3,мм]]</f>
        <v>12595.289593289242</v>
      </c>
      <c r="BX1421" s="54">
        <f>Таблица1[[#This Row],[угол обхв5]]+Таблица1[[#This Row],[Y5, мм]]</f>
        <v>58642.170974479079</v>
      </c>
      <c r="BY1421" s="14">
        <f>Таблица1[[#This Row],[угол обхв6]]+Таблица1[[#This Row],[Lдуг 4,мм]]</f>
        <v>15803.127460886757</v>
      </c>
      <c r="BZ1421" s="14">
        <f>Таблица1[[#This Row],[Т1]]+Таблица1[[#This Row],[X6, мм]]</f>
        <v>58962.826499939554</v>
      </c>
      <c r="CA1421" s="14">
        <f>Таблица1[[#This Row],[Т2]]+Таблица1[[#This Row],[Lдуг 5,мм]]</f>
        <v>21283.659643074905</v>
      </c>
      <c r="CB1421" s="14">
        <f>Таблица1[[#This Row],[Т3]]+Таблица1[[#This Row],[Y6, мм]]</f>
        <v>59194.866690559116</v>
      </c>
      <c r="CC1421" s="14">
        <f>Таблица1[[#This Row],[Т4]]+Таблица1[[#This Row],[Lдуг 6,мм]]</f>
        <v>22412.135163411964</v>
      </c>
      <c r="CD1421" s="14">
        <f>Таблица1[[#This Row],[Т5]]+Таблица1[[#This Row],[Lдуг 1,мм]]</f>
        <v>59415.027919195716</v>
      </c>
      <c r="CE1421" s="14">
        <f>Таблица1[[#This Row],[Т6]]+Таблица1[[#This Row],[Lпрям1, мм]]</f>
        <v>25630.298410676118</v>
      </c>
      <c r="CF1421" s="15">
        <f>Таблица1[[#This Row],[Т7]]+Таблица1[[#This Row],[Lдуг 2,мм]]</f>
        <v>59415.027919195716</v>
      </c>
      <c r="CG1421" s="14">
        <f>Таблица1[[#This Row],[Т8]]+Таблица1[[#This Row],[Lпрям2, мм]]</f>
        <v>25630.298410676118</v>
      </c>
      <c r="CH1421" s="14">
        <f>Таблица1[[#This Row],[Т9]]-Таблица1[[#This Row],[Т9]]</f>
        <v>0</v>
      </c>
      <c r="CI1421" s="50">
        <f>Таблица1[[#This Row],[Т9]]-Таблица1[[#This Row],[Т8]]</f>
        <v>33784.729508519595</v>
      </c>
      <c r="CJ1421" s="54">
        <f>Таблица1[[#This Row],[Т9]]-Таблица1[[#This Row],[Т7]]</f>
        <v>0</v>
      </c>
      <c r="CK1421" s="14">
        <f>Таблица1[[#This Row],[Т9]]-Таблица1[[#This Row],[Т6]]</f>
        <v>37002.892755783752</v>
      </c>
      <c r="CL1421" s="14">
        <f>Таблица1[[#This Row],[Т9]]-Таблица1[[#This Row],[Т5]]</f>
        <v>220.16122863659984</v>
      </c>
      <c r="CM1421" s="14">
        <f>Таблица1[[#This Row],[Т9]]-Таблица1[[#This Row],[Т4]]</f>
        <v>38131.368276120811</v>
      </c>
      <c r="CN1421" s="14">
        <f>Таблица1[[#This Row],[Т9]]-Таблица1[[#This Row],[Т3]]</f>
        <v>452.2014192561619</v>
      </c>
      <c r="CO1421" s="14">
        <f>Таблица1[[#This Row],[Т9]]-Таблица1[[#This Row],[Т2]]</f>
        <v>43611.900458308955</v>
      </c>
      <c r="CP1421" s="14">
        <f>Таблица1[[#This Row],[Т9]]-Таблица1[[#This Row],[Т1]]</f>
        <v>772.85694471663737</v>
      </c>
      <c r="CQ1421" s="14">
        <f>Таблица1[[#This Row],[Т9]]-Таблица1[[#This Row],[угол обхв6]]</f>
        <v>46819.738325906474</v>
      </c>
      <c r="CR1421" s="14">
        <f>Таблица1[[#This Row],[Т9]]-Таблица1[[#This Row],[угол обхв5]]</f>
        <v>1316.4586679112399</v>
      </c>
      <c r="CS1421" s="14">
        <f>Таблица1[[#This Row],[Т9]]-Таблица1[[#This Row],[угол обхв4]]</f>
        <v>59415.027919195716</v>
      </c>
      <c r="CT1421" s="14">
        <f>Таблица1[[#This Row],[Lкан_прям, мм]]+Таблица1[[#This Row],[Lкан_дуг, мм]]+Таблица1[[#This Row],[Lкан_леб,мм]]</f>
        <v>85045.326329871838</v>
      </c>
      <c r="CU1421" s="16">
        <f>Таблица1[[#This Row],[Lкан_леб,мм]]</f>
        <v>58098.569251284476</v>
      </c>
      <c r="CV1421" s="14">
        <f>2534431-(Таблица1[[#This Row],[Т23]]+Таблица1[[#This Row],[угол обхв3]])</f>
        <v>2449154.2429214125</v>
      </c>
      <c r="CW1421" s="50">
        <f>SUM(X1421:AC1421,AD1421:AI1421)-Таблица1[[#This Row],[lподв_min, мм]]</f>
        <v>23728.593830055397</v>
      </c>
      <c r="CX1421" s="17">
        <f>CW1860-Таблица1[[#This Row],[Суммарная длина каната]]</f>
        <v>-2426444.4176758239</v>
      </c>
    </row>
    <row r="1422" spans="1:102" x14ac:dyDescent="0.25">
      <c r="A1422" s="21">
        <v>1421</v>
      </c>
      <c r="B1422" s="10">
        <v>35.566326530612237</v>
      </c>
      <c r="C1422" s="10">
        <v>66.725306122448984</v>
      </c>
      <c r="D1422" s="11">
        <v>11707.381048106194</v>
      </c>
      <c r="E1422" s="11">
        <v>8965.6477775649219</v>
      </c>
      <c r="F1422" s="11">
        <v>10810.254092550482</v>
      </c>
      <c r="G1422" s="11">
        <v>9043.4438289771788</v>
      </c>
      <c r="H1422" s="11">
        <v>11299.380558106195</v>
      </c>
      <c r="I1422" s="11">
        <v>5684.3920556481335</v>
      </c>
      <c r="J1422" s="11">
        <v>3281.2557219167875</v>
      </c>
      <c r="K1422" s="11">
        <v>25668.524797196289</v>
      </c>
      <c r="L1422" s="11">
        <v>1278.2322813910664</v>
      </c>
      <c r="M1422" s="11">
        <v>58098.569251284476</v>
      </c>
      <c r="N1422" s="11">
        <v>8721.2895726755632</v>
      </c>
      <c r="O1422" s="11">
        <v>17918.357674064951</v>
      </c>
      <c r="P1422" s="43">
        <v>11106.395202194559</v>
      </c>
      <c r="Q1422" s="11">
        <v>15810.614688588954</v>
      </c>
      <c r="R1422" s="11">
        <v>11522.302586857762</v>
      </c>
      <c r="S1422" s="11">
        <v>10345.886511690982</v>
      </c>
      <c r="T1422" s="11">
        <v>11707.381048106194</v>
      </c>
      <c r="U1422" s="11">
        <v>8965.6477775649219</v>
      </c>
      <c r="V1422" s="11">
        <v>10805.009135934086</v>
      </c>
      <c r="W1422" s="11">
        <v>8903.1103317995894</v>
      </c>
      <c r="X1422" s="12">
        <v>0</v>
      </c>
      <c r="Y1422" s="12">
        <v>530.53811147167141</v>
      </c>
      <c r="Z1422" s="12">
        <v>314.6059439355119</v>
      </c>
      <c r="AA1422" s="44">
        <v>232.0401906195585</v>
      </c>
      <c r="AB1422" s="45">
        <v>201.04803536432465</v>
      </c>
      <c r="AC1422" s="12">
        <v>0</v>
      </c>
      <c r="AD1422" s="12">
        <v>12595.289593289242</v>
      </c>
      <c r="AE1422" s="12">
        <v>3182.9717807084771</v>
      </c>
      <c r="AF1422" s="12">
        <v>5480.5321821881498</v>
      </c>
      <c r="AG1422" s="44">
        <v>1128.4755203370617</v>
      </c>
      <c r="AH1422" s="45">
        <v>3281.2557206733591</v>
      </c>
      <c r="AI1422" s="12">
        <v>0</v>
      </c>
      <c r="AJ1422" s="12">
        <v>-33.036537305844099</v>
      </c>
      <c r="AK1422" s="12">
        <v>41.46737117005781</v>
      </c>
      <c r="AL1422" s="12">
        <v>85.647745673082881</v>
      </c>
      <c r="AM1422" s="44">
        <v>118.23334273169027</v>
      </c>
      <c r="AN1422" s="45">
        <v>89.999999825384577</v>
      </c>
      <c r="AO1422" s="12">
        <v>0</v>
      </c>
      <c r="AP1422" s="12">
        <v>-2060.0633188477095</v>
      </c>
      <c r="AQ1422" s="12">
        <v>8991.4644901179017</v>
      </c>
      <c r="AR1422" s="12">
        <v>11513.218667882918</v>
      </c>
      <c r="AS1422" s="44">
        <v>11881.762135888212</v>
      </c>
      <c r="AT1422" s="45">
        <v>11299.381048106196</v>
      </c>
      <c r="AU1422" s="12">
        <v>0</v>
      </c>
      <c r="AV1422" s="12">
        <v>11393.772341090675</v>
      </c>
      <c r="AW1422" s="12">
        <v>18224.08551706429</v>
      </c>
      <c r="AX1422" s="12">
        <v>15841.577049049874</v>
      </c>
      <c r="AY1422" s="44">
        <v>10152.876582902782</v>
      </c>
      <c r="AZ1422" s="45">
        <v>8965.6477763214953</v>
      </c>
      <c r="BA1422" s="12">
        <v>0</v>
      </c>
      <c r="BB1422" s="12">
        <v>8498.8586862066859</v>
      </c>
      <c r="BC1422" s="12">
        <v>11376.570119636899</v>
      </c>
      <c r="BD1422" s="12">
        <v>11929.126052546122</v>
      </c>
      <c r="BE1422" s="44">
        <v>11347.921499075745</v>
      </c>
      <c r="BF1422" s="45">
        <v>11299.381058106195</v>
      </c>
      <c r="BG1422" s="12">
        <v>0</v>
      </c>
      <c r="BH1422" s="12">
        <v>18260.393491991483</v>
      </c>
      <c r="BI1422" s="12">
        <v>16116.342531588287</v>
      </c>
      <c r="BJ1422" s="12">
        <v>10376.848872151902</v>
      </c>
      <c r="BK1422" s="44">
        <v>9158.657706353124</v>
      </c>
      <c r="BL1422" s="45">
        <v>5684.3920556481353</v>
      </c>
      <c r="BM1422" s="12">
        <v>0</v>
      </c>
      <c r="BN1422" s="12">
        <v>0</v>
      </c>
      <c r="BO1422" s="12">
        <v>74.503908475901909</v>
      </c>
      <c r="BP1422" s="12">
        <v>44.180374503025071</v>
      </c>
      <c r="BQ1422" s="48">
        <v>32.585597058607398</v>
      </c>
      <c r="BR1422" s="49">
        <v>28.233342906305694</v>
      </c>
      <c r="BS1422" s="13">
        <v>0</v>
      </c>
      <c r="BT1422" s="12">
        <v>231.43074871551454</v>
      </c>
      <c r="BV1422" s="14">
        <f>Таблица1[[#This Row],[Lкан_леб,мм]]</f>
        <v>58098.569251284476</v>
      </c>
      <c r="BW1422" s="50">
        <f>Таблица1[[#This Row],[угол обхв4]]+Таблица1[[#This Row],[Lдуг 3,мм]]</f>
        <v>12595.289593289242</v>
      </c>
      <c r="BX1422" s="54">
        <f>Таблица1[[#This Row],[угол обхв5]]+Таблица1[[#This Row],[Y5, мм]]</f>
        <v>58629.107362756149</v>
      </c>
      <c r="BY1422" s="14">
        <f>Таблица1[[#This Row],[угол обхв6]]+Таблица1[[#This Row],[Lдуг 4,мм]]</f>
        <v>15778.261373997721</v>
      </c>
      <c r="BZ1422" s="14">
        <f>Таблица1[[#This Row],[Т1]]+Таблица1[[#This Row],[X6, мм]]</f>
        <v>58943.713306691658</v>
      </c>
      <c r="CA1422" s="14">
        <f>Таблица1[[#This Row],[Т2]]+Таблица1[[#This Row],[Lдуг 5,мм]]</f>
        <v>21258.793556185869</v>
      </c>
      <c r="CB1422" s="14">
        <f>Таблица1[[#This Row],[Т3]]+Таблица1[[#This Row],[Y6, мм]]</f>
        <v>59175.75349731122</v>
      </c>
      <c r="CC1422" s="14">
        <f>Таблица1[[#This Row],[Т4]]+Таблица1[[#This Row],[Lдуг 6,мм]]</f>
        <v>22387.269076522931</v>
      </c>
      <c r="CD1422" s="14">
        <f>Таблица1[[#This Row],[Т5]]+Таблица1[[#This Row],[Lдуг 1,мм]]</f>
        <v>59376.801532675541</v>
      </c>
      <c r="CE1422" s="14">
        <f>Таблица1[[#This Row],[Т6]]+Таблица1[[#This Row],[Lпрям1, мм]]</f>
        <v>25668.524797196289</v>
      </c>
      <c r="CF1422" s="15">
        <f>Таблица1[[#This Row],[Т7]]+Таблица1[[#This Row],[Lдуг 2,мм]]</f>
        <v>59376.801532675541</v>
      </c>
      <c r="CG1422" s="14">
        <f>Таблица1[[#This Row],[Т8]]+Таблица1[[#This Row],[Lпрям2, мм]]</f>
        <v>25668.524797196289</v>
      </c>
      <c r="CH1422" s="14">
        <f>Таблица1[[#This Row],[Т9]]-Таблица1[[#This Row],[Т9]]</f>
        <v>0</v>
      </c>
      <c r="CI1422" s="50">
        <f>Таблица1[[#This Row],[Т9]]-Таблица1[[#This Row],[Т8]]</f>
        <v>33708.276735479252</v>
      </c>
      <c r="CJ1422" s="54">
        <f>Таблица1[[#This Row],[Т9]]-Таблица1[[#This Row],[Т7]]</f>
        <v>0</v>
      </c>
      <c r="CK1422" s="14">
        <f>Таблица1[[#This Row],[Т9]]-Таблица1[[#This Row],[Т6]]</f>
        <v>36989.532456152607</v>
      </c>
      <c r="CL1422" s="14">
        <f>Таблица1[[#This Row],[Т9]]-Таблица1[[#This Row],[Т5]]</f>
        <v>201.04803536432155</v>
      </c>
      <c r="CM1422" s="14">
        <f>Таблица1[[#This Row],[Т9]]-Таблица1[[#This Row],[Т4]]</f>
        <v>38118.007976489673</v>
      </c>
      <c r="CN1422" s="14">
        <f>Таблица1[[#This Row],[Т9]]-Таблица1[[#This Row],[Т3]]</f>
        <v>433.0882259838836</v>
      </c>
      <c r="CO1422" s="14">
        <f>Таблица1[[#This Row],[Т9]]-Таблица1[[#This Row],[Т2]]</f>
        <v>43598.540158677817</v>
      </c>
      <c r="CP1422" s="14">
        <f>Таблица1[[#This Row],[Т9]]-Таблица1[[#This Row],[Т1]]</f>
        <v>747.69416991939215</v>
      </c>
      <c r="CQ1422" s="14">
        <f>Таблица1[[#This Row],[Т9]]-Таблица1[[#This Row],[угол обхв6]]</f>
        <v>46781.511939386299</v>
      </c>
      <c r="CR1422" s="14">
        <f>Таблица1[[#This Row],[Т9]]-Таблица1[[#This Row],[угол обхв5]]</f>
        <v>1278.232281391065</v>
      </c>
      <c r="CS1422" s="14">
        <f>Таблица1[[#This Row],[Т9]]-Таблица1[[#This Row],[угол обхв4]]</f>
        <v>59376.801532675541</v>
      </c>
      <c r="CT1422" s="14">
        <f>Таблица1[[#This Row],[Lкан_прям, мм]]+Таблица1[[#This Row],[Lкан_дуг, мм]]+Таблица1[[#This Row],[Lкан_леб,мм]]</f>
        <v>85045.326329871838</v>
      </c>
      <c r="CU1422" s="16">
        <f>Таблица1[[#This Row],[Lкан_леб,мм]]</f>
        <v>58098.569251284476</v>
      </c>
      <c r="CV1422" s="14">
        <f>2534431-(Таблица1[[#This Row],[Т23]]+Таблица1[[#This Row],[угол обхв3]])</f>
        <v>2449154.2429214125</v>
      </c>
      <c r="CW1422" s="50">
        <f>SUM(X1422:AC1422,AD1422:AI1422)-Таблица1[[#This Row],[lподв_min, мм]]</f>
        <v>23665.501356670567</v>
      </c>
      <c r="CX1422" s="17">
        <f>CW1861-Таблица1[[#This Row],[Суммарная длина каната]]</f>
        <v>-2426494.4813932027</v>
      </c>
    </row>
    <row r="1423" spans="1:102" x14ac:dyDescent="0.25">
      <c r="A1423" s="21">
        <v>1422</v>
      </c>
      <c r="B1423" s="10">
        <v>35.566326530612237</v>
      </c>
      <c r="C1423" s="10">
        <v>69.409387755102046</v>
      </c>
      <c r="D1423" s="11">
        <v>12073.486791744957</v>
      </c>
      <c r="E1423" s="11">
        <v>9095.8978046920638</v>
      </c>
      <c r="F1423" s="11">
        <v>11173.70094693389</v>
      </c>
      <c r="G1423" s="11">
        <v>9131.597013053457</v>
      </c>
      <c r="H1423" s="11">
        <v>11665.486301744959</v>
      </c>
      <c r="I1423" s="11">
        <v>5750.0423213631057</v>
      </c>
      <c r="J1423" s="11">
        <v>3345.8554833289591</v>
      </c>
      <c r="K1423" s="11">
        <v>25706.751183716093</v>
      </c>
      <c r="L1423" s="11">
        <v>1240.0058948712656</v>
      </c>
      <c r="M1423" s="11">
        <v>58098.569251284476</v>
      </c>
      <c r="N1423" s="11">
        <v>8721.2895726755632</v>
      </c>
      <c r="O1423" s="11">
        <v>17918.357674064951</v>
      </c>
      <c r="P1423" s="43">
        <v>11152.617800840379</v>
      </c>
      <c r="Q1423" s="11">
        <v>15905.211742350572</v>
      </c>
      <c r="R1423" s="11">
        <v>11823.976273421778</v>
      </c>
      <c r="S1423" s="11">
        <v>10465.955285692808</v>
      </c>
      <c r="T1423" s="11">
        <v>12073.486791744957</v>
      </c>
      <c r="U1423" s="11">
        <v>9095.8978046920638</v>
      </c>
      <c r="V1423" s="11">
        <v>11175.033411865441</v>
      </c>
      <c r="W1423" s="11">
        <v>8991.1718566988857</v>
      </c>
      <c r="X1423" s="12">
        <v>0</v>
      </c>
      <c r="Y1423" s="12">
        <v>517.41757071398968</v>
      </c>
      <c r="Z1423" s="12">
        <v>308.6132914452964</v>
      </c>
      <c r="AA1423" s="44">
        <v>232.04019061955896</v>
      </c>
      <c r="AB1423" s="45">
        <v>181.93484209242047</v>
      </c>
      <c r="AC1423" s="12">
        <v>0</v>
      </c>
      <c r="AD1423" s="12">
        <v>12595.289593289242</v>
      </c>
      <c r="AE1423" s="12">
        <v>3156.5984057921014</v>
      </c>
      <c r="AF1423" s="12">
        <v>5480.5321821881498</v>
      </c>
      <c r="AG1423" s="44">
        <v>1128.4755203370621</v>
      </c>
      <c r="AH1423" s="45">
        <v>3345.8554821095381</v>
      </c>
      <c r="AI1423" s="12">
        <v>0</v>
      </c>
      <c r="AJ1423" s="12">
        <v>-33.036537305844099</v>
      </c>
      <c r="AK1423" s="12">
        <v>39.62484271333097</v>
      </c>
      <c r="AL1423" s="12">
        <v>82.963664040429791</v>
      </c>
      <c r="AM1423" s="44">
        <v>115.54926109903725</v>
      </c>
      <c r="AN1423" s="45">
        <v>89.999999828755946</v>
      </c>
      <c r="AO1423" s="12">
        <v>0</v>
      </c>
      <c r="AP1423" s="12">
        <v>-2060.0633188477095</v>
      </c>
      <c r="AQ1423" s="12">
        <v>8981.4948425737966</v>
      </c>
      <c r="AR1423" s="12">
        <v>11557.54501603471</v>
      </c>
      <c r="AS1423" s="44">
        <v>12192.079916299443</v>
      </c>
      <c r="AT1423" s="45">
        <v>11665.486791744959</v>
      </c>
      <c r="AU1423" s="12">
        <v>0</v>
      </c>
      <c r="AV1423" s="12">
        <v>11393.772341090675</v>
      </c>
      <c r="AW1423" s="12">
        <v>18232.614285001284</v>
      </c>
      <c r="AX1423" s="12">
        <v>15955.191242097593</v>
      </c>
      <c r="AY1423" s="44">
        <v>10289.990209327654</v>
      </c>
      <c r="AZ1423" s="45">
        <v>9095.897803472646</v>
      </c>
      <c r="BA1423" s="12">
        <v>0</v>
      </c>
      <c r="BB1423" s="12">
        <v>8498.8586862066859</v>
      </c>
      <c r="BC1423" s="12">
        <v>11412.823070738612</v>
      </c>
      <c r="BD1423" s="12">
        <v>12228.903488616112</v>
      </c>
      <c r="BE1423" s="44">
        <v>11705.383148867295</v>
      </c>
      <c r="BF1423" s="45">
        <v>11665.486801744959</v>
      </c>
      <c r="BG1423" s="12">
        <v>0</v>
      </c>
      <c r="BH1423" s="12">
        <v>18260.393491991483</v>
      </c>
      <c r="BI1423" s="12">
        <v>16219.468353286898</v>
      </c>
      <c r="BJ1423" s="12">
        <v>10515.934785439827</v>
      </c>
      <c r="BK1423" s="44">
        <v>9271.8628810572172</v>
      </c>
      <c r="BL1423" s="45">
        <v>5750.0423213631075</v>
      </c>
      <c r="BM1423" s="12">
        <v>0</v>
      </c>
      <c r="BN1423" s="12">
        <v>0</v>
      </c>
      <c r="BO1423" s="12">
        <v>72.66138001917507</v>
      </c>
      <c r="BP1423" s="12">
        <v>43.33882132709882</v>
      </c>
      <c r="BQ1423" s="48">
        <v>32.585597058607462</v>
      </c>
      <c r="BR1423" s="49">
        <v>25.549261270281303</v>
      </c>
      <c r="BS1423" s="13">
        <v>0</v>
      </c>
      <c r="BT1423" s="12">
        <v>231.43074871551454</v>
      </c>
      <c r="BV1423" s="14">
        <f>Таблица1[[#This Row],[Lкан_леб,мм]]</f>
        <v>58098.569251284476</v>
      </c>
      <c r="BW1423" s="50">
        <f>Таблица1[[#This Row],[угол обхв4]]+Таблица1[[#This Row],[Lдуг 3,мм]]</f>
        <v>12595.289593289242</v>
      </c>
      <c r="BX1423" s="54">
        <f>Таблица1[[#This Row],[угол обхв5]]+Таблица1[[#This Row],[Y5, мм]]</f>
        <v>58615.986821998464</v>
      </c>
      <c r="BY1423" s="14">
        <f>Таблица1[[#This Row],[угол обхв6]]+Таблица1[[#This Row],[Lдуг 4,мм]]</f>
        <v>15751.887999081344</v>
      </c>
      <c r="BZ1423" s="14">
        <f>Таблица1[[#This Row],[Т1]]+Таблица1[[#This Row],[X6, мм]]</f>
        <v>58924.600113443761</v>
      </c>
      <c r="CA1423" s="14">
        <f>Таблица1[[#This Row],[Т2]]+Таблица1[[#This Row],[Lдуг 5,мм]]</f>
        <v>21232.420181269496</v>
      </c>
      <c r="CB1423" s="14">
        <f>Таблица1[[#This Row],[Т3]]+Таблица1[[#This Row],[Y6, мм]]</f>
        <v>59156.640304063323</v>
      </c>
      <c r="CC1423" s="14">
        <f>Таблица1[[#This Row],[Т4]]+Таблица1[[#This Row],[Lдуг 6,мм]]</f>
        <v>22360.895701606558</v>
      </c>
      <c r="CD1423" s="14">
        <f>Таблица1[[#This Row],[Т5]]+Таблица1[[#This Row],[Lдуг 1,мм]]</f>
        <v>59338.575146155745</v>
      </c>
      <c r="CE1423" s="14">
        <f>Таблица1[[#This Row],[Т6]]+Таблица1[[#This Row],[Lпрям1, мм]]</f>
        <v>25706.751183716096</v>
      </c>
      <c r="CF1423" s="15">
        <f>Таблица1[[#This Row],[Т7]]+Таблица1[[#This Row],[Lдуг 2,мм]]</f>
        <v>59338.575146155745</v>
      </c>
      <c r="CG1423" s="14">
        <f>Таблица1[[#This Row],[Т8]]+Таблица1[[#This Row],[Lпрям2, мм]]</f>
        <v>25706.751183716096</v>
      </c>
      <c r="CH1423" s="14">
        <f>Таблица1[[#This Row],[Т9]]-Таблица1[[#This Row],[Т9]]</f>
        <v>0</v>
      </c>
      <c r="CI1423" s="50">
        <f>Таблица1[[#This Row],[Т9]]-Таблица1[[#This Row],[Т8]]</f>
        <v>33631.823962439652</v>
      </c>
      <c r="CJ1423" s="54">
        <f>Таблица1[[#This Row],[Т9]]-Таблица1[[#This Row],[Т7]]</f>
        <v>0</v>
      </c>
      <c r="CK1423" s="14">
        <f>Таблица1[[#This Row],[Т9]]-Таблица1[[#This Row],[Т6]]</f>
        <v>36977.679444549183</v>
      </c>
      <c r="CL1423" s="14">
        <f>Таблица1[[#This Row],[Т9]]-Таблица1[[#This Row],[Т5]]</f>
        <v>181.9348420924216</v>
      </c>
      <c r="CM1423" s="14">
        <f>Таблица1[[#This Row],[Т9]]-Таблица1[[#This Row],[Т4]]</f>
        <v>38106.154964886249</v>
      </c>
      <c r="CN1423" s="14">
        <f>Таблица1[[#This Row],[Т9]]-Таблица1[[#This Row],[Т3]]</f>
        <v>413.97503271198366</v>
      </c>
      <c r="CO1423" s="14">
        <f>Таблица1[[#This Row],[Т9]]-Таблица1[[#This Row],[Т2]]</f>
        <v>43586.687147074401</v>
      </c>
      <c r="CP1423" s="14">
        <f>Таблица1[[#This Row],[Т9]]-Таблица1[[#This Row],[Т1]]</f>
        <v>722.58832415728102</v>
      </c>
      <c r="CQ1423" s="14">
        <f>Таблица1[[#This Row],[Т9]]-Таблица1[[#This Row],[угол обхв6]]</f>
        <v>46743.285552866502</v>
      </c>
      <c r="CR1423" s="14">
        <f>Таблица1[[#This Row],[Т9]]-Таблица1[[#This Row],[угол обхв5]]</f>
        <v>1240.0058948712685</v>
      </c>
      <c r="CS1423" s="14">
        <f>Таблица1[[#This Row],[Т9]]-Таблица1[[#This Row],[угол обхв4]]</f>
        <v>59338.575146155745</v>
      </c>
      <c r="CT1423" s="14">
        <f>Таблица1[[#This Row],[Lкан_прям, мм]]+Таблица1[[#This Row],[Lкан_дуг, мм]]+Таблица1[[#This Row],[Lкан_леб,мм]]</f>
        <v>85045.326329871838</v>
      </c>
      <c r="CU1423" s="16">
        <f>Таблица1[[#This Row],[Lкан_леб,мм]]</f>
        <v>58098.569251284476</v>
      </c>
      <c r="CV1423" s="14">
        <f>2534431-(Таблица1[[#This Row],[Т23]]+Таблица1[[#This Row],[угол обхв3]])</f>
        <v>2449154.2429214125</v>
      </c>
      <c r="CW1423" s="50">
        <f>SUM(X1423:AC1423,AD1423:AI1423)-Таблица1[[#This Row],[lподв_min, мм]]</f>
        <v>23600.901595258398</v>
      </c>
      <c r="CX1423" s="17">
        <f>CW1862-Таблица1[[#This Row],[Суммарная длина каната]]</f>
        <v>-2426545.2476477772</v>
      </c>
    </row>
    <row r="1424" spans="1:102" x14ac:dyDescent="0.25">
      <c r="A1424" s="21">
        <v>1423</v>
      </c>
      <c r="B1424" s="10">
        <v>35.566326530612237</v>
      </c>
      <c r="C1424" s="10">
        <v>72.093469387755121</v>
      </c>
      <c r="D1424" s="11">
        <v>12433.091420197168</v>
      </c>
      <c r="E1424" s="11">
        <v>9243.1492776478899</v>
      </c>
      <c r="F1424" s="11">
        <v>11532.620953225676</v>
      </c>
      <c r="G1424" s="11">
        <v>9236.6733134616952</v>
      </c>
      <c r="H1424" s="11">
        <v>12025.09093019717</v>
      </c>
      <c r="I1424" s="11">
        <v>5831.2072547374773</v>
      </c>
      <c r="J1424" s="11">
        <v>3411.9420229104121</v>
      </c>
      <c r="K1424" s="11">
        <v>25744.9775702355</v>
      </c>
      <c r="L1424" s="11">
        <v>1201.779508351852</v>
      </c>
      <c r="M1424" s="11">
        <v>58098.569251284476</v>
      </c>
      <c r="N1424" s="11">
        <v>8721.2895726755632</v>
      </c>
      <c r="O1424" s="11">
        <v>17918.357674064951</v>
      </c>
      <c r="P1424" s="43">
        <v>11194.359811026059</v>
      </c>
      <c r="Q1424" s="11">
        <v>16001.869570753704</v>
      </c>
      <c r="R1424" s="11">
        <v>12119.696308853056</v>
      </c>
      <c r="S1424" s="11">
        <v>10600.019390881138</v>
      </c>
      <c r="T1424" s="11">
        <v>12433.091420197168</v>
      </c>
      <c r="U1424" s="11">
        <v>9243.1492776478899</v>
      </c>
      <c r="V1424" s="11">
        <v>11540.527916074307</v>
      </c>
      <c r="W1424" s="11">
        <v>9096.4646120965153</v>
      </c>
      <c r="X1424" s="12">
        <v>0</v>
      </c>
      <c r="Y1424" s="12">
        <v>504.23525096005915</v>
      </c>
      <c r="Z1424" s="12">
        <v>302.68241795132974</v>
      </c>
      <c r="AA1424" s="44">
        <v>232.04019061955887</v>
      </c>
      <c r="AB1424" s="45">
        <v>162.82164882090416</v>
      </c>
      <c r="AC1424" s="12">
        <v>0</v>
      </c>
      <c r="AD1424" s="12">
        <v>12595.289593289242</v>
      </c>
      <c r="AE1424" s="12">
        <v>3128.7382527064374</v>
      </c>
      <c r="AF1424" s="12">
        <v>5480.5321821881498</v>
      </c>
      <c r="AG1424" s="44">
        <v>1128.4755203370612</v>
      </c>
      <c r="AH1424" s="45">
        <v>3411.9420217146094</v>
      </c>
      <c r="AI1424" s="12">
        <v>0</v>
      </c>
      <c r="AJ1424" s="12">
        <v>-33.036537305844099</v>
      </c>
      <c r="AK1424" s="12">
        <v>37.773638580752184</v>
      </c>
      <c r="AL1424" s="12">
        <v>80.279582407776743</v>
      </c>
      <c r="AM1424" s="44">
        <v>112.86517946638419</v>
      </c>
      <c r="AN1424" s="45">
        <v>89.999999832072803</v>
      </c>
      <c r="AO1424" s="12">
        <v>0</v>
      </c>
      <c r="AP1424" s="12">
        <v>-2060.0633188477095</v>
      </c>
      <c r="AQ1424" s="12">
        <v>8971.207297648114</v>
      </c>
      <c r="AR1424" s="12">
        <v>11596.5023037845</v>
      </c>
      <c r="AS1424" s="44">
        <v>12495.636370158445</v>
      </c>
      <c r="AT1424" s="45">
        <v>12025.091420197168</v>
      </c>
      <c r="AU1424" s="12">
        <v>0</v>
      </c>
      <c r="AV1424" s="12">
        <v>11393.772341090675</v>
      </c>
      <c r="AW1424" s="12">
        <v>18240.855938780507</v>
      </c>
      <c r="AX1424" s="12">
        <v>16070.756547157276</v>
      </c>
      <c r="AY1424" s="44">
        <v>10441.485261099251</v>
      </c>
      <c r="AZ1424" s="45">
        <v>9243.1492764520881</v>
      </c>
      <c r="BA1424" s="12">
        <v>0</v>
      </c>
      <c r="BB1424" s="12">
        <v>8498.8586862066859</v>
      </c>
      <c r="BC1424" s="12">
        <v>11444.27753599861</v>
      </c>
      <c r="BD1424" s="12">
        <v>12521.838801611497</v>
      </c>
      <c r="BE1424" s="44">
        <v>12057.151358891779</v>
      </c>
      <c r="BF1424" s="45">
        <v>12025.09143019717</v>
      </c>
      <c r="BG1424" s="12">
        <v>0</v>
      </c>
      <c r="BH1424" s="12">
        <v>18260.393491991483</v>
      </c>
      <c r="BI1424" s="12">
        <v>16324.36783546926</v>
      </c>
      <c r="BJ1424" s="12">
        <v>10668.906367284711</v>
      </c>
      <c r="BK1424" s="44">
        <v>9401.6834074297767</v>
      </c>
      <c r="BL1424" s="45">
        <v>5831.2072547374792</v>
      </c>
      <c r="BM1424" s="12">
        <v>0</v>
      </c>
      <c r="BN1424" s="12">
        <v>0</v>
      </c>
      <c r="BO1424" s="12">
        <v>70.810175886596284</v>
      </c>
      <c r="BP1424" s="12">
        <v>42.505943827024559</v>
      </c>
      <c r="BQ1424" s="48">
        <v>32.585597058607448</v>
      </c>
      <c r="BR1424" s="49">
        <v>22.865179634311389</v>
      </c>
      <c r="BS1424" s="13">
        <v>0</v>
      </c>
      <c r="BT1424" s="12">
        <v>231.43074871551454</v>
      </c>
      <c r="BV1424" s="14">
        <f>Таблица1[[#This Row],[Lкан_леб,мм]]</f>
        <v>58098.569251284476</v>
      </c>
      <c r="BW1424" s="50">
        <f>Таблица1[[#This Row],[угол обхв4]]+Таблица1[[#This Row],[Lдуг 3,мм]]</f>
        <v>12595.289593289242</v>
      </c>
      <c r="BX1424" s="54">
        <f>Таблица1[[#This Row],[угол обхв5]]+Таблица1[[#This Row],[Y5, мм]]</f>
        <v>58602.804502244537</v>
      </c>
      <c r="BY1424" s="14">
        <f>Таблица1[[#This Row],[угол обхв6]]+Таблица1[[#This Row],[Lдуг 4,мм]]</f>
        <v>15724.027845995679</v>
      </c>
      <c r="BZ1424" s="14">
        <f>Таблица1[[#This Row],[Т1]]+Таблица1[[#This Row],[X6, мм]]</f>
        <v>58905.486920195865</v>
      </c>
      <c r="CA1424" s="14">
        <f>Таблица1[[#This Row],[Т2]]+Таблица1[[#This Row],[Lдуг 5,мм]]</f>
        <v>21204.560028183827</v>
      </c>
      <c r="CB1424" s="14">
        <f>Таблица1[[#This Row],[Т3]]+Таблица1[[#This Row],[Y6, мм]]</f>
        <v>59137.527110815427</v>
      </c>
      <c r="CC1424" s="14">
        <f>Таблица1[[#This Row],[Т4]]+Таблица1[[#This Row],[Lдуг 6,мм]]</f>
        <v>22333.035548520889</v>
      </c>
      <c r="CD1424" s="14">
        <f>Таблица1[[#This Row],[Т5]]+Таблица1[[#This Row],[Lдуг 1,мм]]</f>
        <v>59300.348759636334</v>
      </c>
      <c r="CE1424" s="14">
        <f>Таблица1[[#This Row],[Т6]]+Таблица1[[#This Row],[Lпрям1, мм]]</f>
        <v>25744.9775702355</v>
      </c>
      <c r="CF1424" s="15">
        <f>Таблица1[[#This Row],[Т7]]+Таблица1[[#This Row],[Lдуг 2,мм]]</f>
        <v>59300.348759636334</v>
      </c>
      <c r="CG1424" s="14">
        <f>Таблица1[[#This Row],[Т8]]+Таблица1[[#This Row],[Lпрям2, мм]]</f>
        <v>25744.9775702355</v>
      </c>
      <c r="CH1424" s="14">
        <f>Таблица1[[#This Row],[Т9]]-Таблица1[[#This Row],[Т9]]</f>
        <v>0</v>
      </c>
      <c r="CI1424" s="50">
        <f>Таблица1[[#This Row],[Т9]]-Таблица1[[#This Row],[Т8]]</f>
        <v>33555.37118940083</v>
      </c>
      <c r="CJ1424" s="54">
        <f>Таблица1[[#This Row],[Т9]]-Таблица1[[#This Row],[Т7]]</f>
        <v>0</v>
      </c>
      <c r="CK1424" s="14">
        <f>Таблица1[[#This Row],[Т9]]-Таблица1[[#This Row],[Т6]]</f>
        <v>36967.313211115441</v>
      </c>
      <c r="CL1424" s="14">
        <f>Таблица1[[#This Row],[Т9]]-Таблица1[[#This Row],[Т5]]</f>
        <v>162.82164882090728</v>
      </c>
      <c r="CM1424" s="14">
        <f>Таблица1[[#This Row],[Т9]]-Таблица1[[#This Row],[Т4]]</f>
        <v>38095.788731452507</v>
      </c>
      <c r="CN1424" s="14">
        <f>Таблица1[[#This Row],[Т9]]-Таблица1[[#This Row],[Т3]]</f>
        <v>394.86183944046934</v>
      </c>
      <c r="CO1424" s="14">
        <f>Таблица1[[#This Row],[Т9]]-Таблица1[[#This Row],[Т2]]</f>
        <v>43576.320913640651</v>
      </c>
      <c r="CP1424" s="14">
        <f>Таблица1[[#This Row],[Т9]]-Таблица1[[#This Row],[Т1]]</f>
        <v>697.54425739179715</v>
      </c>
      <c r="CQ1424" s="14">
        <f>Таблица1[[#This Row],[Т9]]-Таблица1[[#This Row],[угол обхв6]]</f>
        <v>46705.059166347091</v>
      </c>
      <c r="CR1424" s="14">
        <f>Таблица1[[#This Row],[Т9]]-Таблица1[[#This Row],[угол обхв5]]</f>
        <v>1201.7795083518577</v>
      </c>
      <c r="CS1424" s="14">
        <f>Таблица1[[#This Row],[Т9]]-Таблица1[[#This Row],[угол обхв4]]</f>
        <v>59300.348759636334</v>
      </c>
      <c r="CT1424" s="14">
        <f>Таблица1[[#This Row],[Lкан_прям, мм]]+Таблица1[[#This Row],[Lкан_дуг, мм]]+Таблица1[[#This Row],[Lкан_леб,мм]]</f>
        <v>85045.326329871823</v>
      </c>
      <c r="CU1424" s="16">
        <f>Таблица1[[#This Row],[Lкан_леб,мм]]</f>
        <v>58098.569251284476</v>
      </c>
      <c r="CV1424" s="14">
        <f>2534431-(Таблица1[[#This Row],[Т23]]+Таблица1[[#This Row],[угол обхв3]])</f>
        <v>2449154.2429214125</v>
      </c>
      <c r="CW1424" s="50">
        <f>SUM(X1424:AC1424,AD1424:AI1424)-Таблица1[[#This Row],[lподв_min, мм]]</f>
        <v>23534.815055676947</v>
      </c>
      <c r="CX1424" s="17">
        <f>CW1863-Таблица1[[#This Row],[Суммарная длина каната]]</f>
        <v>-2426596.648736618</v>
      </c>
    </row>
    <row r="1425" spans="1:102" x14ac:dyDescent="0.25">
      <c r="A1425" s="21">
        <v>1424</v>
      </c>
      <c r="B1425" s="10">
        <v>35.566326530612237</v>
      </c>
      <c r="C1425" s="10">
        <v>74.777551020408183</v>
      </c>
      <c r="D1425" s="11">
        <v>12785.405906174579</v>
      </c>
      <c r="E1425" s="11">
        <v>9407.0791042883975</v>
      </c>
      <c r="F1425" s="11">
        <v>11886.226586302819</v>
      </c>
      <c r="G1425" s="11">
        <v>9358.4421768057109</v>
      </c>
      <c r="H1425" s="11">
        <v>12377.405416174581</v>
      </c>
      <c r="I1425" s="11">
        <v>5927.5856529699549</v>
      </c>
      <c r="J1425" s="11">
        <v>3479.4934513184426</v>
      </c>
      <c r="K1425" s="11">
        <v>25783.203956754511</v>
      </c>
      <c r="L1425" s="11">
        <v>1163.5531218328424</v>
      </c>
      <c r="M1425" s="11">
        <v>58098.569251284476</v>
      </c>
      <c r="N1425" s="11">
        <v>8721.2895726755632</v>
      </c>
      <c r="O1425" s="11">
        <v>17918.357674064951</v>
      </c>
      <c r="P1425" s="43">
        <v>11231.529644427932</v>
      </c>
      <c r="Q1425" s="11">
        <v>16100.376091811086</v>
      </c>
      <c r="R1425" s="11">
        <v>12408.813838383956</v>
      </c>
      <c r="S1425" s="11">
        <v>10747.784670204041</v>
      </c>
      <c r="T1425" s="11">
        <v>12785.405906174579</v>
      </c>
      <c r="U1425" s="11">
        <v>9407.0791042883975</v>
      </c>
      <c r="V1425" s="11">
        <v>11900.690697988566</v>
      </c>
      <c r="W1425" s="11">
        <v>9218.7575696611075</v>
      </c>
      <c r="X1425" s="12">
        <v>0</v>
      </c>
      <c r="Y1425" s="12">
        <v>490.9860336096603</v>
      </c>
      <c r="Z1425" s="12">
        <v>296.81844205383135</v>
      </c>
      <c r="AA1425" s="44">
        <v>232.04019061955896</v>
      </c>
      <c r="AB1425" s="45">
        <v>143.70845554979149</v>
      </c>
      <c r="AC1425" s="12">
        <v>0</v>
      </c>
      <c r="AD1425" s="12">
        <v>12595.289593289242</v>
      </c>
      <c r="AE1425" s="12">
        <v>3099.4132107942005</v>
      </c>
      <c r="AF1425" s="12">
        <v>5480.5321821881498</v>
      </c>
      <c r="AG1425" s="44">
        <v>1128.4755203370614</v>
      </c>
      <c r="AH1425" s="45">
        <v>3479.493450145857</v>
      </c>
      <c r="AI1425" s="12">
        <v>0</v>
      </c>
      <c r="AJ1425" s="12">
        <v>-33.036537305844099</v>
      </c>
      <c r="AK1425" s="12">
        <v>35.913039963033171</v>
      </c>
      <c r="AL1425" s="12">
        <v>77.595500775123668</v>
      </c>
      <c r="AM1425" s="44">
        <v>110.18109783373113</v>
      </c>
      <c r="AN1425" s="45">
        <v>89.999999835332972</v>
      </c>
      <c r="AO1425" s="12">
        <v>0</v>
      </c>
      <c r="AP1425" s="12">
        <v>-2060.0633188477095</v>
      </c>
      <c r="AQ1425" s="12">
        <v>8960.6047059325156</v>
      </c>
      <c r="AR1425" s="12">
        <v>11630.005052913491</v>
      </c>
      <c r="AS1425" s="44">
        <v>12791.765448402813</v>
      </c>
      <c r="AT1425" s="45">
        <v>12377.405906174579</v>
      </c>
      <c r="AU1425" s="12">
        <v>0</v>
      </c>
      <c r="AV1425" s="12">
        <v>11393.772341090675</v>
      </c>
      <c r="AW1425" s="12">
        <v>18248.800206124924</v>
      </c>
      <c r="AX1425" s="12">
        <v>16188.019396360076</v>
      </c>
      <c r="AY1425" s="44">
        <v>10607.029335015759</v>
      </c>
      <c r="AZ1425" s="45">
        <v>9407.0791031158133</v>
      </c>
      <c r="BA1425" s="12">
        <v>0</v>
      </c>
      <c r="BB1425" s="12">
        <v>8498.8586862066859</v>
      </c>
      <c r="BC1425" s="12">
        <v>11470.844777684884</v>
      </c>
      <c r="BD1425" s="12">
        <v>12807.289246869515</v>
      </c>
      <c r="BE1425" s="44">
        <v>12402.454296155722</v>
      </c>
      <c r="BF1425" s="45">
        <v>12377.405916174581</v>
      </c>
      <c r="BG1425" s="12">
        <v>0</v>
      </c>
      <c r="BH1425" s="12">
        <v>18260.393491991483</v>
      </c>
      <c r="BI1425" s="12">
        <v>16430.818623871059</v>
      </c>
      <c r="BJ1425" s="12">
        <v>10835.427974753031</v>
      </c>
      <c r="BK1425" s="44">
        <v>9547.8344394766791</v>
      </c>
      <c r="BL1425" s="45">
        <v>5927.5856529699568</v>
      </c>
      <c r="BM1425" s="12">
        <v>0</v>
      </c>
      <c r="BN1425" s="12">
        <v>0</v>
      </c>
      <c r="BO1425" s="12">
        <v>68.949577268877263</v>
      </c>
      <c r="BP1425" s="12">
        <v>41.682460812090497</v>
      </c>
      <c r="BQ1425" s="48">
        <v>32.585597058607462</v>
      </c>
      <c r="BR1425" s="49">
        <v>20.181097998398151</v>
      </c>
      <c r="BS1425" s="13">
        <v>0</v>
      </c>
      <c r="BT1425" s="12">
        <v>231.43074871551454</v>
      </c>
      <c r="BV1425" s="14">
        <f>Таблица1[[#This Row],[Lкан_леб,мм]]</f>
        <v>58098.569251284476</v>
      </c>
      <c r="BW1425" s="50">
        <f>Таблица1[[#This Row],[угол обхв4]]+Таблица1[[#This Row],[Lдуг 3,мм]]</f>
        <v>12595.289593289242</v>
      </c>
      <c r="BX1425" s="54">
        <f>Таблица1[[#This Row],[угол обхв5]]+Таблица1[[#This Row],[Y5, мм]]</f>
        <v>58589.555284894137</v>
      </c>
      <c r="BY1425" s="14">
        <f>Таблица1[[#This Row],[угол обхв6]]+Таблица1[[#This Row],[Lдуг 4,мм]]</f>
        <v>15694.702804083443</v>
      </c>
      <c r="BZ1425" s="14">
        <f>Таблица1[[#This Row],[Т1]]+Таблица1[[#This Row],[X6, мм]]</f>
        <v>58886.373726947968</v>
      </c>
      <c r="CA1425" s="14">
        <f>Таблица1[[#This Row],[Т2]]+Таблица1[[#This Row],[Lдуг 5,мм]]</f>
        <v>21175.234986271593</v>
      </c>
      <c r="CB1425" s="14">
        <f>Таблица1[[#This Row],[Т3]]+Таблица1[[#This Row],[Y6, мм]]</f>
        <v>59118.41391756753</v>
      </c>
      <c r="CC1425" s="14">
        <f>Таблица1[[#This Row],[Т4]]+Таблица1[[#This Row],[Lдуг 6,мм]]</f>
        <v>22303.710506608655</v>
      </c>
      <c r="CD1425" s="14">
        <f>Таблица1[[#This Row],[Т5]]+Таблица1[[#This Row],[Lдуг 1,мм]]</f>
        <v>59262.122373117323</v>
      </c>
      <c r="CE1425" s="14">
        <f>Таблица1[[#This Row],[Т6]]+Таблица1[[#This Row],[Lпрям1, мм]]</f>
        <v>25783.203956754511</v>
      </c>
      <c r="CF1425" s="15">
        <f>Таблица1[[#This Row],[Т7]]+Таблица1[[#This Row],[Lдуг 2,мм]]</f>
        <v>59262.122373117323</v>
      </c>
      <c r="CG1425" s="14">
        <f>Таблица1[[#This Row],[Т8]]+Таблица1[[#This Row],[Lпрям2, мм]]</f>
        <v>25783.203956754511</v>
      </c>
      <c r="CH1425" s="14">
        <f>Таблица1[[#This Row],[Т9]]-Таблица1[[#This Row],[Т9]]</f>
        <v>0</v>
      </c>
      <c r="CI1425" s="50">
        <f>Таблица1[[#This Row],[Т9]]-Таблица1[[#This Row],[Т8]]</f>
        <v>33478.918416362809</v>
      </c>
      <c r="CJ1425" s="54">
        <f>Таблица1[[#This Row],[Т9]]-Таблица1[[#This Row],[Т7]]</f>
        <v>0</v>
      </c>
      <c r="CK1425" s="14">
        <f>Таблица1[[#This Row],[Т9]]-Таблица1[[#This Row],[Т6]]</f>
        <v>36958.411866508672</v>
      </c>
      <c r="CL1425" s="14">
        <f>Таблица1[[#This Row],[Т9]]-Таблица1[[#This Row],[Т5]]</f>
        <v>143.70845554979314</v>
      </c>
      <c r="CM1425" s="14">
        <f>Таблица1[[#This Row],[Т9]]-Таблица1[[#This Row],[Т4]]</f>
        <v>38086.88738684573</v>
      </c>
      <c r="CN1425" s="14">
        <f>Таблица1[[#This Row],[Т9]]-Таблица1[[#This Row],[Т3]]</f>
        <v>375.7486461693552</v>
      </c>
      <c r="CO1425" s="14">
        <f>Таблица1[[#This Row],[Т9]]-Таблица1[[#This Row],[Т2]]</f>
        <v>43567.419569033882</v>
      </c>
      <c r="CP1425" s="14">
        <f>Таблица1[[#This Row],[Т9]]-Таблица1[[#This Row],[Т1]]</f>
        <v>672.56708822318615</v>
      </c>
      <c r="CQ1425" s="14">
        <f>Таблица1[[#This Row],[Т9]]-Таблица1[[#This Row],[угол обхв6]]</f>
        <v>46666.832779828081</v>
      </c>
      <c r="CR1425" s="14">
        <f>Таблица1[[#This Row],[Т9]]-Таблица1[[#This Row],[угол обхв5]]</f>
        <v>1163.553121832847</v>
      </c>
      <c r="CS1425" s="14">
        <f>Таблица1[[#This Row],[Т9]]-Таблица1[[#This Row],[угол обхв4]]</f>
        <v>59262.122373117323</v>
      </c>
      <c r="CT1425" s="14">
        <f>Таблица1[[#This Row],[Lкан_прям, мм]]+Таблица1[[#This Row],[Lкан_дуг, мм]]+Таблица1[[#This Row],[Lкан_леб,мм]]</f>
        <v>85045.326329871838</v>
      </c>
      <c r="CU1425" s="16">
        <f>Таблица1[[#This Row],[Lкан_леб,мм]]</f>
        <v>58098.569251284476</v>
      </c>
      <c r="CV1425" s="14">
        <f>2534431-(Таблица1[[#This Row],[Т23]]+Таблица1[[#This Row],[угол обхв3]])</f>
        <v>2449154.2429214125</v>
      </c>
      <c r="CW1425" s="50">
        <f>SUM(X1425:AC1425,AD1425:AI1425)-Таблица1[[#This Row],[lподв_min, мм]]</f>
        <v>23467.263627268909</v>
      </c>
      <c r="CX1425" s="17">
        <f>CW1864-Таблица1[[#This Row],[Суммарная длина каната]]</f>
        <v>-2426648.6123666042</v>
      </c>
    </row>
    <row r="1426" spans="1:102" x14ac:dyDescent="0.25">
      <c r="A1426" s="21">
        <v>1425</v>
      </c>
      <c r="B1426" s="10">
        <v>35.566326530612237</v>
      </c>
      <c r="C1426" s="10">
        <v>77.461632653061244</v>
      </c>
      <c r="D1426" s="11">
        <v>13129.657218071115</v>
      </c>
      <c r="E1426" s="11">
        <v>9587.3275976230925</v>
      </c>
      <c r="F1426" s="11">
        <v>12233.741981585987</v>
      </c>
      <c r="G1426" s="11">
        <v>9496.6364236655663</v>
      </c>
      <c r="H1426" s="11">
        <v>12721.656728071117</v>
      </c>
      <c r="I1426" s="11">
        <v>6038.8411283815813</v>
      </c>
      <c r="J1426" s="11">
        <v>3548.4864692415108</v>
      </c>
      <c r="K1426" s="11">
        <v>25821.43034327311</v>
      </c>
      <c r="L1426" s="11">
        <v>1125.3267353142489</v>
      </c>
      <c r="M1426" s="11">
        <v>58098.569251284476</v>
      </c>
      <c r="N1426" s="11">
        <v>8721.2895726755632</v>
      </c>
      <c r="O1426" s="11">
        <v>17918.357674064951</v>
      </c>
      <c r="P1426" s="43">
        <v>11264.045744774097</v>
      </c>
      <c r="Q1426" s="11">
        <v>16200.515167222376</v>
      </c>
      <c r="R1426" s="11">
        <v>12690.694494149704</v>
      </c>
      <c r="S1426" s="11">
        <v>10908.926904148142</v>
      </c>
      <c r="T1426" s="11">
        <v>13129.657218071115</v>
      </c>
      <c r="U1426" s="11">
        <v>9587.3275976230925</v>
      </c>
      <c r="V1426" s="11">
        <v>12254.731505646309</v>
      </c>
      <c r="W1426" s="11">
        <v>9357.7824000302353</v>
      </c>
      <c r="X1426" s="12">
        <v>0</v>
      </c>
      <c r="Y1426" s="12">
        <v>477.66450359935635</v>
      </c>
      <c r="Z1426" s="12">
        <v>291.02677881623811</v>
      </c>
      <c r="AA1426" s="44">
        <v>232.0401906195587</v>
      </c>
      <c r="AB1426" s="45">
        <v>124.59526227909549</v>
      </c>
      <c r="AC1426" s="12">
        <v>0</v>
      </c>
      <c r="AD1426" s="12">
        <v>12595.289593289242</v>
      </c>
      <c r="AE1426" s="12">
        <v>3068.6465793669354</v>
      </c>
      <c r="AF1426" s="12">
        <v>5480.5321821881462</v>
      </c>
      <c r="AG1426" s="44">
        <v>1128.4755203370614</v>
      </c>
      <c r="AH1426" s="45">
        <v>3548.4864680917231</v>
      </c>
      <c r="AI1426" s="12">
        <v>0</v>
      </c>
      <c r="AJ1426" s="12">
        <v>-33.036537305844099</v>
      </c>
      <c r="AK1426" s="12">
        <v>34.042286418309423</v>
      </c>
      <c r="AL1426" s="12">
        <v>74.911419142470592</v>
      </c>
      <c r="AM1426" s="44">
        <v>107.49701620107801</v>
      </c>
      <c r="AN1426" s="45">
        <v>89.999999838534592</v>
      </c>
      <c r="AO1426" s="12">
        <v>0</v>
      </c>
      <c r="AP1426" s="12">
        <v>-2060.0633188477095</v>
      </c>
      <c r="AQ1426" s="12">
        <v>8949.6898542538875</v>
      </c>
      <c r="AR1426" s="12">
        <v>11657.979753290823</v>
      </c>
      <c r="AS1426" s="44">
        <v>13079.817398762707</v>
      </c>
      <c r="AT1426" s="45">
        <v>12721.657218071117</v>
      </c>
      <c r="AU1426" s="12">
        <v>0</v>
      </c>
      <c r="AV1426" s="12">
        <v>11393.772341090675</v>
      </c>
      <c r="AW1426" s="12">
        <v>18256.436527847534</v>
      </c>
      <c r="AX1426" s="12">
        <v>16306.722497166902</v>
      </c>
      <c r="AY1426" s="44">
        <v>10786.259202182462</v>
      </c>
      <c r="AZ1426" s="45">
        <v>9587.3275964733057</v>
      </c>
      <c r="BA1426" s="12">
        <v>0</v>
      </c>
      <c r="BB1426" s="12">
        <v>8498.8586862066859</v>
      </c>
      <c r="BC1426" s="12">
        <v>11492.446026352423</v>
      </c>
      <c r="BD1426" s="12">
        <v>13084.62850266643</v>
      </c>
      <c r="BE1426" s="44">
        <v>12740.534313458114</v>
      </c>
      <c r="BF1426" s="45">
        <v>12721.657228071117</v>
      </c>
      <c r="BG1426" s="12">
        <v>0</v>
      </c>
      <c r="BH1426" s="12">
        <v>18260.393491991483</v>
      </c>
      <c r="BI1426" s="12">
        <v>16538.594021004952</v>
      </c>
      <c r="BJ1426" s="12">
        <v>11015.134234092668</v>
      </c>
      <c r="BK1426" s="44">
        <v>9709.9952995887725</v>
      </c>
      <c r="BL1426" s="45">
        <v>6038.8411283815831</v>
      </c>
      <c r="BM1426" s="12">
        <v>0</v>
      </c>
      <c r="BN1426" s="12">
        <v>0</v>
      </c>
      <c r="BO1426" s="12">
        <v>67.078823724153523</v>
      </c>
      <c r="BP1426" s="12">
        <v>40.869132724161169</v>
      </c>
      <c r="BQ1426" s="48">
        <v>32.585597058607419</v>
      </c>
      <c r="BR1426" s="49">
        <v>17.497016362543427</v>
      </c>
      <c r="BS1426" s="13">
        <v>0</v>
      </c>
      <c r="BT1426" s="12">
        <v>231.43074871551454</v>
      </c>
      <c r="BV1426" s="14">
        <f>Таблица1[[#This Row],[Lкан_леб,мм]]</f>
        <v>58098.569251284476</v>
      </c>
      <c r="BW1426" s="50">
        <f>Таблица1[[#This Row],[угол обхв4]]+Таблица1[[#This Row],[Lдуг 3,мм]]</f>
        <v>12595.289593289242</v>
      </c>
      <c r="BX1426" s="54">
        <f>Таблица1[[#This Row],[угол обхв5]]+Таблица1[[#This Row],[Y5, мм]]</f>
        <v>58576.233754883833</v>
      </c>
      <c r="BY1426" s="14">
        <f>Таблица1[[#This Row],[угол обхв6]]+Таблица1[[#This Row],[Lдуг 4,мм]]</f>
        <v>15663.936172656178</v>
      </c>
      <c r="BZ1426" s="14">
        <f>Таблица1[[#This Row],[Т1]]+Таблица1[[#This Row],[X6, мм]]</f>
        <v>58867.260533700071</v>
      </c>
      <c r="CA1426" s="14">
        <f>Таблица1[[#This Row],[Т2]]+Таблица1[[#This Row],[Lдуг 5,мм]]</f>
        <v>21144.468354844324</v>
      </c>
      <c r="CB1426" s="14">
        <f>Таблица1[[#This Row],[Т3]]+Таблица1[[#This Row],[Y6, мм]]</f>
        <v>59099.300724319633</v>
      </c>
      <c r="CC1426" s="14">
        <f>Таблица1[[#This Row],[Т4]]+Таблица1[[#This Row],[Lдуг 6,мм]]</f>
        <v>22272.943875181387</v>
      </c>
      <c r="CD1426" s="14">
        <f>Таблица1[[#This Row],[Т5]]+Таблица1[[#This Row],[Lдуг 1,мм]]</f>
        <v>59223.895986598727</v>
      </c>
      <c r="CE1426" s="14">
        <f>Таблица1[[#This Row],[Т6]]+Таблица1[[#This Row],[Lпрям1, мм]]</f>
        <v>25821.43034327311</v>
      </c>
      <c r="CF1426" s="15">
        <f>Таблица1[[#This Row],[Т7]]+Таблица1[[#This Row],[Lдуг 2,мм]]</f>
        <v>59223.895986598727</v>
      </c>
      <c r="CG1426" s="14">
        <f>Таблица1[[#This Row],[Т8]]+Таблица1[[#This Row],[Lпрям2, мм]]</f>
        <v>25821.43034327311</v>
      </c>
      <c r="CH1426" s="14">
        <f>Таблица1[[#This Row],[Т9]]-Таблица1[[#This Row],[Т9]]</f>
        <v>0</v>
      </c>
      <c r="CI1426" s="50">
        <f>Таблица1[[#This Row],[Т9]]-Таблица1[[#This Row],[Т8]]</f>
        <v>33402.465643325617</v>
      </c>
      <c r="CJ1426" s="54">
        <f>Таблица1[[#This Row],[Т9]]-Таблица1[[#This Row],[Т7]]</f>
        <v>0</v>
      </c>
      <c r="CK1426" s="14">
        <f>Таблица1[[#This Row],[Т9]]-Таблица1[[#This Row],[Т6]]</f>
        <v>36950.95211141734</v>
      </c>
      <c r="CL1426" s="14">
        <f>Таблица1[[#This Row],[Т9]]-Таблица1[[#This Row],[Т5]]</f>
        <v>124.59526227909373</v>
      </c>
      <c r="CM1426" s="14">
        <f>Таблица1[[#This Row],[Т9]]-Таблица1[[#This Row],[Т4]]</f>
        <v>38079.427631754399</v>
      </c>
      <c r="CN1426" s="14">
        <f>Таблица1[[#This Row],[Т9]]-Таблица1[[#This Row],[Т3]]</f>
        <v>356.63545289865579</v>
      </c>
      <c r="CO1426" s="14">
        <f>Таблица1[[#This Row],[Т9]]-Таблица1[[#This Row],[Т2]]</f>
        <v>43559.959813942551</v>
      </c>
      <c r="CP1426" s="14">
        <f>Таблица1[[#This Row],[Т9]]-Таблица1[[#This Row],[Т1]]</f>
        <v>647.66223171489401</v>
      </c>
      <c r="CQ1426" s="14">
        <f>Таблица1[[#This Row],[Т9]]-Таблица1[[#This Row],[угол обхв6]]</f>
        <v>46628.606393309485</v>
      </c>
      <c r="CR1426" s="14">
        <f>Таблица1[[#This Row],[Т9]]-Таблица1[[#This Row],[угол обхв5]]</f>
        <v>1125.326735314251</v>
      </c>
      <c r="CS1426" s="14">
        <f>Таблица1[[#This Row],[Т9]]-Таблица1[[#This Row],[угол обхв4]]</f>
        <v>59223.895986598727</v>
      </c>
      <c r="CT1426" s="14">
        <f>Таблица1[[#This Row],[Lкан_прям, мм]]+Таблица1[[#This Row],[Lкан_дуг, мм]]+Таблица1[[#This Row],[Lкан_леб,мм]]</f>
        <v>85045.326329871838</v>
      </c>
      <c r="CU1426" s="16">
        <f>Таблица1[[#This Row],[Lкан_леб,мм]]</f>
        <v>58098.569251284476</v>
      </c>
      <c r="CV1426" s="14">
        <f>2534431-(Таблица1[[#This Row],[Т23]]+Таблица1[[#This Row],[угол обхв3]])</f>
        <v>2449154.2429214125</v>
      </c>
      <c r="CW1426" s="50">
        <f>SUM(X1426:AC1426,AD1426:AI1426)-Таблица1[[#This Row],[lподв_min, мм]]</f>
        <v>23398.270609345847</v>
      </c>
      <c r="CX1426" s="17">
        <f>CW1865-Таблица1[[#This Row],[Суммарная длина каната]]</f>
        <v>-2426701.0611672658</v>
      </c>
    </row>
    <row r="1427" spans="1:102" x14ac:dyDescent="0.25">
      <c r="A1427" s="21">
        <v>1426</v>
      </c>
      <c r="B1427" s="10">
        <v>35.566326530612237</v>
      </c>
      <c r="C1427" s="10">
        <v>80.14571428571432</v>
      </c>
      <c r="D1427" s="11">
        <v>13465.090016111895</v>
      </c>
      <c r="E1427" s="11">
        <v>9783.4992650229669</v>
      </c>
      <c r="F1427" s="11">
        <v>12574.404637404539</v>
      </c>
      <c r="G1427" s="11">
        <v>9650.95283482987</v>
      </c>
      <c r="H1427" s="11">
        <v>13057.089526111897</v>
      </c>
      <c r="I1427" s="11">
        <v>6164.6029323757657</v>
      </c>
      <c r="J1427" s="11">
        <v>3618.8963326472017</v>
      </c>
      <c r="K1427" s="11">
        <v>25859.65672979127</v>
      </c>
      <c r="L1427" s="11">
        <v>1087.1003487960834</v>
      </c>
      <c r="M1427" s="11">
        <v>58098.569251284476</v>
      </c>
      <c r="N1427" s="11">
        <v>8721.2895726755632</v>
      </c>
      <c r="O1427" s="11">
        <v>17918.357674064951</v>
      </c>
      <c r="P1427" s="43">
        <v>11291.836766791306</v>
      </c>
      <c r="Q1427" s="11">
        <v>16302.067076614519</v>
      </c>
      <c r="R1427" s="11">
        <v>12964.719787088065</v>
      </c>
      <c r="S1427" s="11">
        <v>11083.092522125606</v>
      </c>
      <c r="T1427" s="11">
        <v>13465.090016111895</v>
      </c>
      <c r="U1427" s="11">
        <v>9783.4992650229669</v>
      </c>
      <c r="V1427" s="11">
        <v>12601.873519628949</v>
      </c>
      <c r="W1427" s="11">
        <v>9513.2340615658668</v>
      </c>
      <c r="X1427" s="12">
        <v>0</v>
      </c>
      <c r="Y1427" s="12">
        <v>464.26491899246201</v>
      </c>
      <c r="Z1427" s="12">
        <v>285.3131701752352</v>
      </c>
      <c r="AA1427" s="44">
        <v>232.04019061955844</v>
      </c>
      <c r="AB1427" s="45">
        <v>105.48206900882759</v>
      </c>
      <c r="AC1427" s="12">
        <v>0</v>
      </c>
      <c r="AD1427" s="12">
        <v>12595.289593289242</v>
      </c>
      <c r="AE1427" s="12">
        <v>3036.4631024570349</v>
      </c>
      <c r="AF1427" s="12">
        <v>5480.532182188148</v>
      </c>
      <c r="AG1427" s="44">
        <v>1128.4755203370621</v>
      </c>
      <c r="AH1427" s="45">
        <v>3618.8963315197834</v>
      </c>
      <c r="AI1427" s="12">
        <v>0</v>
      </c>
      <c r="AJ1427" s="12">
        <v>-33.036537305844099</v>
      </c>
      <c r="AK1427" s="12">
        <v>32.16057160163416</v>
      </c>
      <c r="AL1427" s="12">
        <v>72.227337509817517</v>
      </c>
      <c r="AM1427" s="44">
        <v>104.81293456842491</v>
      </c>
      <c r="AN1427" s="45">
        <v>89.999999841676086</v>
      </c>
      <c r="AO1427" s="12">
        <v>0</v>
      </c>
      <c r="AP1427" s="12">
        <v>-2060.0633188477095</v>
      </c>
      <c r="AQ1427" s="12">
        <v>8938.465458404642</v>
      </c>
      <c r="AR1427" s="12">
        <v>11680.365024165998</v>
      </c>
      <c r="AS1427" s="44">
        <v>13359.160191416247</v>
      </c>
      <c r="AT1427" s="45">
        <v>13057.090016111895</v>
      </c>
      <c r="AU1427" s="12">
        <v>0</v>
      </c>
      <c r="AV1427" s="12">
        <v>11393.772341090675</v>
      </c>
      <c r="AW1427" s="12">
        <v>18263.754018367825</v>
      </c>
      <c r="AX1427" s="12">
        <v>16426.605396907453</v>
      </c>
      <c r="AY1427" s="44">
        <v>10978.781604991209</v>
      </c>
      <c r="AZ1427" s="45">
        <v>9783.4992638955518</v>
      </c>
      <c r="BA1427" s="12">
        <v>0</v>
      </c>
      <c r="BB1427" s="12">
        <v>8498.8586862066859</v>
      </c>
      <c r="BC1427" s="12">
        <v>11509.012652520387</v>
      </c>
      <c r="BD1427" s="12">
        <v>13353.248044462756</v>
      </c>
      <c r="BE1427" s="44">
        <v>13070.649611783712</v>
      </c>
      <c r="BF1427" s="45">
        <v>13057.090026111897</v>
      </c>
      <c r="BG1427" s="12">
        <v>0</v>
      </c>
      <c r="BH1427" s="12">
        <v>18260.393491991483</v>
      </c>
      <c r="BI1427" s="12">
        <v>16647.463420917393</v>
      </c>
      <c r="BJ1427" s="12">
        <v>11207.630842418539</v>
      </c>
      <c r="BK1427" s="44">
        <v>9887.8101821573637</v>
      </c>
      <c r="BL1427" s="45">
        <v>6164.6029323757675</v>
      </c>
      <c r="BM1427" s="12">
        <v>0</v>
      </c>
      <c r="BN1427" s="12">
        <v>0</v>
      </c>
      <c r="BO1427" s="12">
        <v>65.197108907478253</v>
      </c>
      <c r="BP1427" s="12">
        <v>40.066765908183363</v>
      </c>
      <c r="BQ1427" s="48">
        <v>32.585597058607384</v>
      </c>
      <c r="BR1427" s="49">
        <v>14.812934726748825</v>
      </c>
      <c r="BS1427" s="13">
        <v>0</v>
      </c>
      <c r="BT1427" s="12">
        <v>231.43074871551454</v>
      </c>
      <c r="BV1427" s="14">
        <f>Таблица1[[#This Row],[Lкан_леб,мм]]</f>
        <v>58098.569251284476</v>
      </c>
      <c r="BW1427" s="50">
        <f>Таблица1[[#This Row],[угол обхв4]]+Таблица1[[#This Row],[Lдуг 3,мм]]</f>
        <v>12595.289593289242</v>
      </c>
      <c r="BX1427" s="54">
        <f>Таблица1[[#This Row],[угол обхв5]]+Таблица1[[#This Row],[Y5, мм]]</f>
        <v>58562.834170276939</v>
      </c>
      <c r="BY1427" s="14">
        <f>Таблица1[[#This Row],[угол обхв6]]+Таблица1[[#This Row],[Lдуг 4,мм]]</f>
        <v>15631.752695746278</v>
      </c>
      <c r="BZ1427" s="14">
        <f>Таблица1[[#This Row],[Т1]]+Таблица1[[#This Row],[X6, мм]]</f>
        <v>58848.147340452175</v>
      </c>
      <c r="CA1427" s="14">
        <f>Таблица1[[#This Row],[Т2]]+Таблица1[[#This Row],[Lдуг 5,мм]]</f>
        <v>21112.284877934428</v>
      </c>
      <c r="CB1427" s="14">
        <f>Таблица1[[#This Row],[Т3]]+Таблица1[[#This Row],[Y6, мм]]</f>
        <v>59080.187531071737</v>
      </c>
      <c r="CC1427" s="14">
        <f>Таблица1[[#This Row],[Т4]]+Таблица1[[#This Row],[Lдуг 6,мм]]</f>
        <v>22240.76039827149</v>
      </c>
      <c r="CD1427" s="14">
        <f>Таблица1[[#This Row],[Т5]]+Таблица1[[#This Row],[Lдуг 1,мм]]</f>
        <v>59185.669600080568</v>
      </c>
      <c r="CE1427" s="14">
        <f>Таблица1[[#This Row],[Т6]]+Таблица1[[#This Row],[Lпрям1, мм]]</f>
        <v>25859.656729791273</v>
      </c>
      <c r="CF1427" s="15">
        <f>Таблица1[[#This Row],[Т7]]+Таблица1[[#This Row],[Lдуг 2,мм]]</f>
        <v>59185.669600080568</v>
      </c>
      <c r="CG1427" s="14">
        <f>Таблица1[[#This Row],[Т8]]+Таблица1[[#This Row],[Lпрям2, мм]]</f>
        <v>25859.656729791273</v>
      </c>
      <c r="CH1427" s="14">
        <f>Таблица1[[#This Row],[Т9]]-Таблица1[[#This Row],[Т9]]</f>
        <v>0</v>
      </c>
      <c r="CI1427" s="50">
        <f>Таблица1[[#This Row],[Т9]]-Таблица1[[#This Row],[Т8]]</f>
        <v>33326.012870289298</v>
      </c>
      <c r="CJ1427" s="54">
        <f>Таблица1[[#This Row],[Т9]]-Таблица1[[#This Row],[Т7]]</f>
        <v>0</v>
      </c>
      <c r="CK1427" s="14">
        <f>Таблица1[[#This Row],[Т9]]-Таблица1[[#This Row],[Т6]]</f>
        <v>36944.909201809074</v>
      </c>
      <c r="CL1427" s="14">
        <f>Таблица1[[#This Row],[Т9]]-Таблица1[[#This Row],[Т5]]</f>
        <v>105.48206900883088</v>
      </c>
      <c r="CM1427" s="14">
        <f>Таблица1[[#This Row],[Т9]]-Таблица1[[#This Row],[Т4]]</f>
        <v>38073.38472214614</v>
      </c>
      <c r="CN1427" s="14">
        <f>Таблица1[[#This Row],[Т9]]-Таблица1[[#This Row],[Т3]]</f>
        <v>337.52225962839293</v>
      </c>
      <c r="CO1427" s="14">
        <f>Таблица1[[#This Row],[Т9]]-Таблица1[[#This Row],[Т2]]</f>
        <v>43553.916904334292</v>
      </c>
      <c r="CP1427" s="14">
        <f>Таблица1[[#This Row],[Т9]]-Таблица1[[#This Row],[Т1]]</f>
        <v>622.83542980362836</v>
      </c>
      <c r="CQ1427" s="14">
        <f>Таблица1[[#This Row],[Т9]]-Таблица1[[#This Row],[угол обхв6]]</f>
        <v>46590.380006791325</v>
      </c>
      <c r="CR1427" s="14">
        <f>Таблица1[[#This Row],[Т9]]-Таблица1[[#This Row],[угол обхв5]]</f>
        <v>1087.1003487960916</v>
      </c>
      <c r="CS1427" s="14">
        <f>Таблица1[[#This Row],[Т9]]-Таблица1[[#This Row],[угол обхв4]]</f>
        <v>59185.669600080568</v>
      </c>
      <c r="CT1427" s="14">
        <f>Таблица1[[#This Row],[Lкан_прям, мм]]+Таблица1[[#This Row],[Lкан_дуг, мм]]+Таблица1[[#This Row],[Lкан_леб,мм]]</f>
        <v>85045.326329871838</v>
      </c>
      <c r="CU1427" s="16">
        <f>Таблица1[[#This Row],[Lкан_леб,мм]]</f>
        <v>58098.569251284476</v>
      </c>
      <c r="CV1427" s="14">
        <f>2534431-(Таблица1[[#This Row],[Т23]]+Таблица1[[#This Row],[угол обхв3]])</f>
        <v>2449154.2429214125</v>
      </c>
      <c r="CW1427" s="50">
        <f>SUM(X1427:AC1427,AD1427:AI1427)-Таблица1[[#This Row],[lподв_min, мм]]</f>
        <v>23327.860745940154</v>
      </c>
      <c r="CX1427" s="17">
        <f>CW1866-Таблица1[[#This Row],[Суммарная длина каната]]</f>
        <v>-2426753.9121348416</v>
      </c>
    </row>
    <row r="1428" spans="1:102" x14ac:dyDescent="0.25">
      <c r="A1428" s="21">
        <v>1427</v>
      </c>
      <c r="B1428" s="10">
        <v>35.566326530612237</v>
      </c>
      <c r="C1428" s="10">
        <v>82.829795918367381</v>
      </c>
      <c r="D1428" s="11">
        <v>13790.968309683645</v>
      </c>
      <c r="E1428" s="11">
        <v>9995.1636759915491</v>
      </c>
      <c r="F1428" s="11">
        <v>12907.467088041232</v>
      </c>
      <c r="G1428" s="11">
        <v>9821.0528166048771</v>
      </c>
      <c r="H1428" s="11">
        <v>13382.967819683647</v>
      </c>
      <c r="I1428" s="11">
        <v>6304.4668628068239</v>
      </c>
      <c r="J1428" s="11">
        <v>3690.6968131847248</v>
      </c>
      <c r="K1428" s="11">
        <v>25897.883116309</v>
      </c>
      <c r="L1428" s="11">
        <v>1048.8739622783562</v>
      </c>
      <c r="M1428" s="11">
        <v>58098.569251284476</v>
      </c>
      <c r="N1428" s="11">
        <v>8721.2895726755632</v>
      </c>
      <c r="O1428" s="11">
        <v>17918.357674064951</v>
      </c>
      <c r="P1428" s="43">
        <v>11314.841732747329</v>
      </c>
      <c r="Q1428" s="11">
        <v>16404.808999641653</v>
      </c>
      <c r="R1428" s="11">
        <v>13230.288463998453</v>
      </c>
      <c r="S1428" s="11">
        <v>11269.899378261802</v>
      </c>
      <c r="T1428" s="11">
        <v>13790.968309683645</v>
      </c>
      <c r="U1428" s="11">
        <v>9995.1636759915491</v>
      </c>
      <c r="V1428" s="11">
        <v>12941.355057521245</v>
      </c>
      <c r="W1428" s="11">
        <v>9684.771469662157</v>
      </c>
      <c r="X1428" s="12">
        <v>0</v>
      </c>
      <c r="Y1428" s="12">
        <v>450.78117767012401</v>
      </c>
      <c r="Z1428" s="12">
        <v>279.68371824967608</v>
      </c>
      <c r="AA1428" s="44">
        <v>232.04019061955862</v>
      </c>
      <c r="AB1428" s="45">
        <v>86.368875738997474</v>
      </c>
      <c r="AC1428" s="12">
        <v>0</v>
      </c>
      <c r="AD1428" s="12">
        <v>12595.289593289242</v>
      </c>
      <c r="AE1428" s="12">
        <v>3002.8890084153059</v>
      </c>
      <c r="AF1428" s="12">
        <v>5480.532182188148</v>
      </c>
      <c r="AG1428" s="44">
        <v>1128.475520337063</v>
      </c>
      <c r="AH1428" s="45">
        <v>3690.6968120792412</v>
      </c>
      <c r="AI1428" s="12">
        <v>0</v>
      </c>
      <c r="AJ1428" s="12">
        <v>-33.036537305844099</v>
      </c>
      <c r="AK1428" s="12">
        <v>30.267038587378984</v>
      </c>
      <c r="AL1428" s="12">
        <v>69.543255877164469</v>
      </c>
      <c r="AM1428" s="44">
        <v>102.12885293577187</v>
      </c>
      <c r="AN1428" s="45">
        <v>89.999999844756189</v>
      </c>
      <c r="AO1428" s="12">
        <v>0</v>
      </c>
      <c r="AP1428" s="12">
        <v>-2060.0633188477095</v>
      </c>
      <c r="AQ1428" s="12">
        <v>8926.9341560864523</v>
      </c>
      <c r="AR1428" s="12">
        <v>11697.111748847576</v>
      </c>
      <c r="AS1428" s="44">
        <v>13629.180905759134</v>
      </c>
      <c r="AT1428" s="45">
        <v>13382.968309683645</v>
      </c>
      <c r="AU1428" s="12">
        <v>0</v>
      </c>
      <c r="AV1428" s="12">
        <v>11393.772341090675</v>
      </c>
      <c r="AW1428" s="12">
        <v>18270.741421297658</v>
      </c>
      <c r="AX1428" s="12">
        <v>16547.405054252984</v>
      </c>
      <c r="AY1428" s="44">
        <v>11184.174119987467</v>
      </c>
      <c r="AZ1428" s="45">
        <v>9995.1636748860674</v>
      </c>
      <c r="BA1428" s="12">
        <v>0</v>
      </c>
      <c r="BB1428" s="12">
        <v>8498.8586862066859</v>
      </c>
      <c r="BC1428" s="12">
        <v>11520.48631615822</v>
      </c>
      <c r="BD1428" s="12">
        <v>13612.5584800987</v>
      </c>
      <c r="BE1428" s="44">
        <v>13392.075867922964</v>
      </c>
      <c r="BF1428" s="45">
        <v>13382.968319683647</v>
      </c>
      <c r="BG1428" s="12">
        <v>0</v>
      </c>
      <c r="BH1428" s="12">
        <v>18260.393491991483</v>
      </c>
      <c r="BI1428" s="12">
        <v>16757.192746874356</v>
      </c>
      <c r="BJ1428" s="12">
        <v>11412.495432873133</v>
      </c>
      <c r="BK1428" s="44">
        <v>10080.888934265882</v>
      </c>
      <c r="BL1428" s="45">
        <v>6304.4668628068257</v>
      </c>
      <c r="BM1428" s="12">
        <v>0</v>
      </c>
      <c r="BN1428" s="12">
        <v>0</v>
      </c>
      <c r="BO1428" s="12">
        <v>63.303575893223076</v>
      </c>
      <c r="BP1428" s="12">
        <v>39.276217289785485</v>
      </c>
      <c r="BQ1428" s="48">
        <v>32.585597058607412</v>
      </c>
      <c r="BR1428" s="49">
        <v>12.128853091015698</v>
      </c>
      <c r="BS1428" s="13">
        <v>0</v>
      </c>
      <c r="BT1428" s="12">
        <v>231.43074871551454</v>
      </c>
      <c r="BV1428" s="14">
        <f>Таблица1[[#This Row],[Lкан_леб,мм]]</f>
        <v>58098.569251284476</v>
      </c>
      <c r="BW1428" s="50">
        <f>Таблица1[[#This Row],[угол обхв4]]+Таблица1[[#This Row],[Lдуг 3,мм]]</f>
        <v>12595.289593289242</v>
      </c>
      <c r="BX1428" s="54">
        <f>Таблица1[[#This Row],[угол обхв5]]+Таблица1[[#This Row],[Y5, мм]]</f>
        <v>58549.350428954604</v>
      </c>
      <c r="BY1428" s="14">
        <f>Таблица1[[#This Row],[угол обхв6]]+Таблица1[[#This Row],[Lдуг 4,мм]]</f>
        <v>15598.178601704549</v>
      </c>
      <c r="BZ1428" s="14">
        <f>Таблица1[[#This Row],[Т1]]+Таблица1[[#This Row],[X6, мм]]</f>
        <v>58829.034147204278</v>
      </c>
      <c r="CA1428" s="14">
        <f>Таблица1[[#This Row],[Т2]]+Таблица1[[#This Row],[Lдуг 5,мм]]</f>
        <v>21078.710783892697</v>
      </c>
      <c r="CB1428" s="14">
        <f>Таблица1[[#This Row],[Т3]]+Таблица1[[#This Row],[Y6, мм]]</f>
        <v>59061.07433782384</v>
      </c>
      <c r="CC1428" s="14">
        <f>Таблица1[[#This Row],[Т4]]+Таблица1[[#This Row],[Lдуг 6,мм]]</f>
        <v>22207.186304229759</v>
      </c>
      <c r="CD1428" s="14">
        <f>Таблица1[[#This Row],[Т5]]+Таблица1[[#This Row],[Lдуг 1,мм]]</f>
        <v>59147.443213562838</v>
      </c>
      <c r="CE1428" s="14">
        <f>Таблица1[[#This Row],[Т6]]+Таблица1[[#This Row],[Lпрям1, мм]]</f>
        <v>25897.883116309</v>
      </c>
      <c r="CF1428" s="15">
        <f>Таблица1[[#This Row],[Т7]]+Таблица1[[#This Row],[Lдуг 2,мм]]</f>
        <v>59147.443213562838</v>
      </c>
      <c r="CG1428" s="14">
        <f>Таблица1[[#This Row],[Т8]]+Таблица1[[#This Row],[Lпрям2, мм]]</f>
        <v>25897.883116309</v>
      </c>
      <c r="CH1428" s="14">
        <f>Таблица1[[#This Row],[Т9]]-Таблица1[[#This Row],[Т9]]</f>
        <v>0</v>
      </c>
      <c r="CI1428" s="50">
        <f>Таблица1[[#This Row],[Т9]]-Таблица1[[#This Row],[Т8]]</f>
        <v>33249.560097253838</v>
      </c>
      <c r="CJ1428" s="54">
        <f>Таблица1[[#This Row],[Т9]]-Таблица1[[#This Row],[Т7]]</f>
        <v>0</v>
      </c>
      <c r="CK1428" s="14">
        <f>Таблица1[[#This Row],[Т9]]-Таблица1[[#This Row],[Т6]]</f>
        <v>36940.256909333082</v>
      </c>
      <c r="CL1428" s="14">
        <f>Таблица1[[#This Row],[Т9]]-Таблица1[[#This Row],[Т5]]</f>
        <v>86.368875738997303</v>
      </c>
      <c r="CM1428" s="14">
        <f>Таблица1[[#This Row],[Т9]]-Таблица1[[#This Row],[Т4]]</f>
        <v>38068.732429670141</v>
      </c>
      <c r="CN1428" s="14">
        <f>Таблица1[[#This Row],[Т9]]-Таблица1[[#This Row],[Т3]]</f>
        <v>318.40906635855936</v>
      </c>
      <c r="CO1428" s="14">
        <f>Таблица1[[#This Row],[Т9]]-Таблица1[[#This Row],[Т2]]</f>
        <v>43549.264611858292</v>
      </c>
      <c r="CP1428" s="14">
        <f>Таблица1[[#This Row],[Т9]]-Таблица1[[#This Row],[Т1]]</f>
        <v>598.09278460823407</v>
      </c>
      <c r="CQ1428" s="14">
        <f>Таблица1[[#This Row],[Т9]]-Таблица1[[#This Row],[угол обхв6]]</f>
        <v>46552.153620273595</v>
      </c>
      <c r="CR1428" s="14">
        <f>Таблица1[[#This Row],[Т9]]-Таблица1[[#This Row],[угол обхв5]]</f>
        <v>1048.8739622783614</v>
      </c>
      <c r="CS1428" s="14">
        <f>Таблица1[[#This Row],[Т9]]-Таблица1[[#This Row],[угол обхв4]]</f>
        <v>59147.443213562838</v>
      </c>
      <c r="CT1428" s="14">
        <f>Таблица1[[#This Row],[Lкан_прям, мм]]+Таблица1[[#This Row],[Lкан_дуг, мм]]+Таблица1[[#This Row],[Lкан_леб,мм]]</f>
        <v>85045.326329871838</v>
      </c>
      <c r="CU1428" s="16">
        <f>Таблица1[[#This Row],[Lкан_леб,мм]]</f>
        <v>58098.569251284476</v>
      </c>
      <c r="CV1428" s="14">
        <f>2534431-(Таблица1[[#This Row],[Т23]]+Таблица1[[#This Row],[угол обхв3]])</f>
        <v>2449154.2429214125</v>
      </c>
      <c r="CW1428" s="50">
        <f>SUM(X1428:AC1428,AD1428:AI1428)-Таблица1[[#This Row],[lподв_min, мм]]</f>
        <v>23256.06026540263</v>
      </c>
      <c r="CX1428" s="17">
        <f>CW1867-Таблица1[[#This Row],[Суммарная длина каната]]</f>
        <v>-2426807.075998886</v>
      </c>
    </row>
    <row r="1429" spans="1:102" x14ac:dyDescent="0.25">
      <c r="A1429" s="21">
        <v>1428</v>
      </c>
      <c r="B1429" s="10">
        <v>35.566326530612237</v>
      </c>
      <c r="C1429" s="10">
        <v>85.513877551020443</v>
      </c>
      <c r="D1429" s="11">
        <v>14106.577072210144</v>
      </c>
      <c r="E1429" s="11">
        <v>10221.856406594907</v>
      </c>
      <c r="F1429" s="11">
        <v>13232.198543785784</v>
      </c>
      <c r="G1429" s="11">
        <v>10006.563143740606</v>
      </c>
      <c r="H1429" s="11">
        <v>13698.576582210146</v>
      </c>
      <c r="I1429" s="11">
        <v>6457.996253514375</v>
      </c>
      <c r="J1429" s="11">
        <v>3763.8601530805322</v>
      </c>
      <c r="K1429" s="11">
        <v>25936.10950282629</v>
      </c>
      <c r="L1429" s="11">
        <v>1010.6475757610733</v>
      </c>
      <c r="M1429" s="11">
        <v>58098.569251284476</v>
      </c>
      <c r="N1429" s="11">
        <v>8721.2895726755632</v>
      </c>
      <c r="O1429" s="11">
        <v>17918.357674064951</v>
      </c>
      <c r="P1429" s="43">
        <v>11333.010166245402</v>
      </c>
      <c r="Q1429" s="11">
        <v>16508.515504886873</v>
      </c>
      <c r="R1429" s="11">
        <v>13486.817826782997</v>
      </c>
      <c r="S1429" s="11">
        <v>11468.937589881534</v>
      </c>
      <c r="T1429" s="11">
        <v>14106.577072210144</v>
      </c>
      <c r="U1429" s="11">
        <v>10221.856406594907</v>
      </c>
      <c r="V1429" s="11">
        <v>13272.431245158456</v>
      </c>
      <c r="W1429" s="11">
        <v>9872.018245136991</v>
      </c>
      <c r="X1429" s="12">
        <v>0</v>
      </c>
      <c r="Y1429" s="12">
        <v>437.20678077417</v>
      </c>
      <c r="Z1429" s="12">
        <v>274.14492189773273</v>
      </c>
      <c r="AA1429" s="44">
        <v>232.04019061955907</v>
      </c>
      <c r="AB1429" s="45">
        <v>67.255682469611628</v>
      </c>
      <c r="AC1429" s="12">
        <v>0</v>
      </c>
      <c r="AD1429" s="12">
        <v>12595.289593289242</v>
      </c>
      <c r="AE1429" s="12">
        <v>2967.9520550153006</v>
      </c>
      <c r="AF1429" s="12">
        <v>5480.5321821881471</v>
      </c>
      <c r="AG1429" s="44">
        <v>1128.4755203370605</v>
      </c>
      <c r="AH1429" s="45">
        <v>3763.8601519965382</v>
      </c>
      <c r="AI1429" s="12">
        <v>0</v>
      </c>
      <c r="AJ1429" s="12">
        <v>-33.036537305844099</v>
      </c>
      <c r="AK1429" s="12">
        <v>28.360774735482771</v>
      </c>
      <c r="AL1429" s="12">
        <v>66.859174244511365</v>
      </c>
      <c r="AM1429" s="44">
        <v>99.444771303118841</v>
      </c>
      <c r="AN1429" s="45">
        <v>89.999999847773879</v>
      </c>
      <c r="AO1429" s="12">
        <v>0</v>
      </c>
      <c r="AP1429" s="12">
        <v>-2060.0633188477095</v>
      </c>
      <c r="AQ1429" s="12">
        <v>8915.0985003004698</v>
      </c>
      <c r="AR1429" s="12">
        <v>11708.183182472676</v>
      </c>
      <c r="AS1429" s="44">
        <v>13889.287075245747</v>
      </c>
      <c r="AT1429" s="45">
        <v>13698.577072210146</v>
      </c>
      <c r="AU1429" s="12">
        <v>0</v>
      </c>
      <c r="AV1429" s="12">
        <v>11393.772341090675</v>
      </c>
      <c r="AW1429" s="12">
        <v>18277.387059454064</v>
      </c>
      <c r="AX1429" s="12">
        <v>16668.856416369028</v>
      </c>
      <c r="AY1429" s="44">
        <v>11401.986084731683</v>
      </c>
      <c r="AZ1429" s="45">
        <v>10221.856405510915</v>
      </c>
      <c r="BA1429" s="12">
        <v>0</v>
      </c>
      <c r="BB1429" s="12">
        <v>8498.8586862066859</v>
      </c>
      <c r="BC1429" s="12">
        <v>11526.819093870308</v>
      </c>
      <c r="BD1429" s="12">
        <v>13861.990843010273</v>
      </c>
      <c r="BE1429" s="44">
        <v>13704.107823747396</v>
      </c>
      <c r="BF1429" s="45">
        <v>13698.577082210146</v>
      </c>
      <c r="BG1429" s="12">
        <v>0</v>
      </c>
      <c r="BH1429" s="12">
        <v>18260.393491991483</v>
      </c>
      <c r="BI1429" s="12">
        <v>16867.544890275982</v>
      </c>
      <c r="BJ1429" s="12">
        <v>11629.278501363691</v>
      </c>
      <c r="BK1429" s="44">
        <v>10288.807911744758</v>
      </c>
      <c r="BL1429" s="45">
        <v>6457.9962535143759</v>
      </c>
      <c r="BM1429" s="12">
        <v>0</v>
      </c>
      <c r="BN1429" s="12">
        <v>0</v>
      </c>
      <c r="BO1429" s="12">
        <v>61.39731204132687</v>
      </c>
      <c r="BP1429" s="12">
        <v>38.498399509028594</v>
      </c>
      <c r="BQ1429" s="48">
        <v>32.585597058607476</v>
      </c>
      <c r="BR1429" s="49">
        <v>9.4447714553449593</v>
      </c>
      <c r="BS1429" s="13">
        <v>0</v>
      </c>
      <c r="BT1429" s="12">
        <v>231.43074871551454</v>
      </c>
      <c r="BV1429" s="14">
        <f>Таблица1[[#This Row],[Lкан_леб,мм]]</f>
        <v>58098.569251284476</v>
      </c>
      <c r="BW1429" s="50">
        <f>Таблица1[[#This Row],[угол обхв4]]+Таблица1[[#This Row],[Lдуг 3,мм]]</f>
        <v>12595.289593289242</v>
      </c>
      <c r="BX1429" s="54">
        <f>Таблица1[[#This Row],[угол обхв5]]+Таблица1[[#This Row],[Y5, мм]]</f>
        <v>58535.776032058646</v>
      </c>
      <c r="BY1429" s="14">
        <f>Таблица1[[#This Row],[угол обхв6]]+Таблица1[[#This Row],[Lдуг 4,мм]]</f>
        <v>15563.241648304544</v>
      </c>
      <c r="BZ1429" s="14">
        <f>Таблица1[[#This Row],[Т1]]+Таблица1[[#This Row],[X6, мм]]</f>
        <v>58809.920953956382</v>
      </c>
      <c r="CA1429" s="14">
        <f>Таблица1[[#This Row],[Т2]]+Таблица1[[#This Row],[Lдуг 5,мм]]</f>
        <v>21043.77383049269</v>
      </c>
      <c r="CB1429" s="14">
        <f>Таблица1[[#This Row],[Т3]]+Таблица1[[#This Row],[Y6, мм]]</f>
        <v>59041.961144575944</v>
      </c>
      <c r="CC1429" s="14">
        <f>Таблица1[[#This Row],[Т4]]+Таблица1[[#This Row],[Lдуг 6,мм]]</f>
        <v>22172.249350829748</v>
      </c>
      <c r="CD1429" s="14">
        <f>Таблица1[[#This Row],[Т5]]+Таблица1[[#This Row],[Lдуг 1,мм]]</f>
        <v>59109.216827045559</v>
      </c>
      <c r="CE1429" s="14">
        <f>Таблица1[[#This Row],[Т6]]+Таблица1[[#This Row],[Lпрям1, мм]]</f>
        <v>25936.109502826286</v>
      </c>
      <c r="CF1429" s="15">
        <f>Таблица1[[#This Row],[Т7]]+Таблица1[[#This Row],[Lдуг 2,мм]]</f>
        <v>59109.216827045559</v>
      </c>
      <c r="CG1429" s="14">
        <f>Таблица1[[#This Row],[Т8]]+Таблица1[[#This Row],[Lпрям2, мм]]</f>
        <v>25936.109502826286</v>
      </c>
      <c r="CH1429" s="14">
        <f>Таблица1[[#This Row],[Т9]]-Таблица1[[#This Row],[Т9]]</f>
        <v>0</v>
      </c>
      <c r="CI1429" s="50">
        <f>Таблица1[[#This Row],[Т9]]-Таблица1[[#This Row],[Т8]]</f>
        <v>33173.107324219272</v>
      </c>
      <c r="CJ1429" s="54">
        <f>Таблица1[[#This Row],[Т9]]-Таблица1[[#This Row],[Т7]]</f>
        <v>0</v>
      </c>
      <c r="CK1429" s="14">
        <f>Таблица1[[#This Row],[Т9]]-Таблица1[[#This Row],[Т6]]</f>
        <v>36936.96747621581</v>
      </c>
      <c r="CL1429" s="14">
        <f>Таблица1[[#This Row],[Т9]]-Таблица1[[#This Row],[Т5]]</f>
        <v>67.25568246961484</v>
      </c>
      <c r="CM1429" s="14">
        <f>Таблица1[[#This Row],[Т9]]-Таблица1[[#This Row],[Т4]]</f>
        <v>38065.442996552869</v>
      </c>
      <c r="CN1429" s="14">
        <f>Таблица1[[#This Row],[Т9]]-Таблица1[[#This Row],[Т3]]</f>
        <v>299.29587308917689</v>
      </c>
      <c r="CO1429" s="14">
        <f>Таблица1[[#This Row],[Т9]]-Таблица1[[#This Row],[Т2]]</f>
        <v>43545.975178741013</v>
      </c>
      <c r="CP1429" s="14">
        <f>Таблица1[[#This Row],[Т9]]-Таблица1[[#This Row],[Т1]]</f>
        <v>573.44079498691281</v>
      </c>
      <c r="CQ1429" s="14">
        <f>Таблица1[[#This Row],[Т9]]-Таблица1[[#This Row],[угол обхв6]]</f>
        <v>46513.927233756316</v>
      </c>
      <c r="CR1429" s="14">
        <f>Таблица1[[#This Row],[Т9]]-Таблица1[[#This Row],[угол обхв5]]</f>
        <v>1010.6475757610824</v>
      </c>
      <c r="CS1429" s="14">
        <f>Таблица1[[#This Row],[Т9]]-Таблица1[[#This Row],[угол обхв4]]</f>
        <v>59109.216827045559</v>
      </c>
      <c r="CT1429" s="14">
        <f>Таблица1[[#This Row],[Lкан_прям, мм]]+Таблица1[[#This Row],[Lкан_дуг, мм]]+Таблица1[[#This Row],[Lкан_леб,мм]]</f>
        <v>85045.326329871838</v>
      </c>
      <c r="CU1429" s="16">
        <f>Таблица1[[#This Row],[Lкан_леб,мм]]</f>
        <v>58098.569251284476</v>
      </c>
      <c r="CV1429" s="14">
        <f>2534431-(Таблица1[[#This Row],[Т23]]+Таблица1[[#This Row],[угол обхв3]])</f>
        <v>2449154.2429214125</v>
      </c>
      <c r="CW1429" s="50">
        <f>SUM(X1429:AC1429,AD1429:AI1429)-Таблица1[[#This Row],[lподв_min, мм]]</f>
        <v>23182.89692550683</v>
      </c>
      <c r="CX1429" s="17">
        <f>CW1868-Таблица1[[#This Row],[Суммарная длина каната]]</f>
        <v>-2426860.45650235</v>
      </c>
    </row>
    <row r="1430" spans="1:102" x14ac:dyDescent="0.25">
      <c r="A1430" s="21">
        <v>1429</v>
      </c>
      <c r="B1430" s="10">
        <v>35.566326530612237</v>
      </c>
      <c r="C1430" s="10">
        <v>88.197959183673518</v>
      </c>
      <c r="D1430" s="11">
        <v>14411.223810029343</v>
      </c>
      <c r="E1430" s="11">
        <v>10463.080058478448</v>
      </c>
      <c r="F1430" s="11">
        <v>13547.88649439871</v>
      </c>
      <c r="G1430" s="11">
        <v>10207.076778343815</v>
      </c>
      <c r="H1430" s="11">
        <v>14003.223320029343</v>
      </c>
      <c r="I1430" s="11">
        <v>6624.7230447087823</v>
      </c>
      <c r="J1430" s="11">
        <v>3838.3570137696656</v>
      </c>
      <c r="K1430" s="11">
        <v>25974.335889343129</v>
      </c>
      <c r="L1430" s="11">
        <v>972.42118924423937</v>
      </c>
      <c r="M1430" s="11">
        <v>58098.569251284476</v>
      </c>
      <c r="N1430" s="11">
        <v>8721.2895726755632</v>
      </c>
      <c r="O1430" s="11">
        <v>17918.357674064951</v>
      </c>
      <c r="P1430" s="43">
        <v>11346.302202977115</v>
      </c>
      <c r="Q1430" s="11">
        <v>16612.95904449308</v>
      </c>
      <c r="R1430" s="11">
        <v>13733.745010974828</v>
      </c>
      <c r="S1430" s="11">
        <v>11679.770436854003</v>
      </c>
      <c r="T1430" s="11">
        <v>14411.223810029343</v>
      </c>
      <c r="U1430" s="11">
        <v>10463.080058478448</v>
      </c>
      <c r="V1430" s="11">
        <v>13594.375650993636</v>
      </c>
      <c r="W1430" s="11">
        <v>10074.56354006517</v>
      </c>
      <c r="X1430" s="12">
        <v>0</v>
      </c>
      <c r="Y1430" s="12">
        <v>423.53479251225633</v>
      </c>
      <c r="Z1430" s="12">
        <v>268.70371691174944</v>
      </c>
      <c r="AA1430" s="44">
        <v>232.04019061955844</v>
      </c>
      <c r="AB1430" s="45">
        <v>48.142489200675193</v>
      </c>
      <c r="AC1430" s="12">
        <v>0</v>
      </c>
      <c r="AD1430" s="12">
        <v>12595.289593289242</v>
      </c>
      <c r="AE1430" s="12">
        <v>2931.681580821969</v>
      </c>
      <c r="AF1430" s="12">
        <v>5480.5321821881471</v>
      </c>
      <c r="AG1430" s="44">
        <v>1128.4755203370592</v>
      </c>
      <c r="AH1430" s="45">
        <v>3838.3570127067105</v>
      </c>
      <c r="AI1430" s="12">
        <v>0</v>
      </c>
      <c r="AJ1430" s="12">
        <v>-33.036537305844099</v>
      </c>
      <c r="AK1430" s="12">
        <v>26.44080604685519</v>
      </c>
      <c r="AL1430" s="12">
        <v>64.175092611858332</v>
      </c>
      <c r="AM1430" s="44">
        <v>96.760689670465723</v>
      </c>
      <c r="AN1430" s="45">
        <v>89.999999850728386</v>
      </c>
      <c r="AO1430" s="12">
        <v>0</v>
      </c>
      <c r="AP1430" s="12">
        <v>-2060.0633188477095</v>
      </c>
      <c r="AQ1430" s="12">
        <v>8902.9609534794745</v>
      </c>
      <c r="AR1430" s="12">
        <v>11713.555032630811</v>
      </c>
      <c r="AS1430" s="44">
        <v>14138.907987350902</v>
      </c>
      <c r="AT1430" s="45">
        <v>14003.223810029345</v>
      </c>
      <c r="AU1430" s="12">
        <v>0</v>
      </c>
      <c r="AV1430" s="12">
        <v>11393.772341090675</v>
      </c>
      <c r="AW1430" s="12">
        <v>18283.678778570018</v>
      </c>
      <c r="AX1430" s="12">
        <v>16790.693000481668</v>
      </c>
      <c r="AY1430" s="44">
        <v>11631.739586621252</v>
      </c>
      <c r="AZ1430" s="45">
        <v>10463.080057415495</v>
      </c>
      <c r="BA1430" s="12">
        <v>0</v>
      </c>
      <c r="BB1430" s="12">
        <v>8498.8586862066859</v>
      </c>
      <c r="BC1430" s="12">
        <v>11527.973583781028</v>
      </c>
      <c r="BD1430" s="12">
        <v>14100.997840628525</v>
      </c>
      <c r="BE1430" s="44">
        <v>14006.06083365327</v>
      </c>
      <c r="BF1430" s="45">
        <v>14003.223820029343</v>
      </c>
      <c r="BG1430" s="12">
        <v>0</v>
      </c>
      <c r="BH1430" s="12">
        <v>18260.393491991483</v>
      </c>
      <c r="BI1430" s="12">
        <v>16978.280148998147</v>
      </c>
      <c r="BJ1430" s="12">
        <v>11857.504392842591</v>
      </c>
      <c r="BK1430" s="44">
        <v>10511.110908711198</v>
      </c>
      <c r="BL1430" s="45">
        <v>6624.7230447087832</v>
      </c>
      <c r="BM1430" s="12">
        <v>0</v>
      </c>
      <c r="BN1430" s="12">
        <v>0</v>
      </c>
      <c r="BO1430" s="12">
        <v>59.477343352699279</v>
      </c>
      <c r="BP1430" s="12">
        <v>37.734286565003146</v>
      </c>
      <c r="BQ1430" s="48">
        <v>32.585597058607384</v>
      </c>
      <c r="BR1430" s="49">
        <v>6.760689819737336</v>
      </c>
      <c r="BS1430" s="13">
        <v>0</v>
      </c>
      <c r="BT1430" s="12">
        <v>231.43074871551454</v>
      </c>
      <c r="BV1430" s="14">
        <f>Таблица1[[#This Row],[Lкан_леб,мм]]</f>
        <v>58098.569251284476</v>
      </c>
      <c r="BW1430" s="50">
        <f>Таблица1[[#This Row],[угол обхв4]]+Таблица1[[#This Row],[Lдуг 3,мм]]</f>
        <v>12595.289593289242</v>
      </c>
      <c r="BX1430" s="54">
        <f>Таблица1[[#This Row],[угол обхв5]]+Таблица1[[#This Row],[Y5, мм]]</f>
        <v>58522.104043796731</v>
      </c>
      <c r="BY1430" s="14">
        <f>Таблица1[[#This Row],[угол обхв6]]+Таблица1[[#This Row],[Lдуг 4,мм]]</f>
        <v>15526.971174111211</v>
      </c>
      <c r="BZ1430" s="14">
        <f>Таблица1[[#This Row],[Т1]]+Таблица1[[#This Row],[X6, мм]]</f>
        <v>58790.807760708478</v>
      </c>
      <c r="CA1430" s="14">
        <f>Таблица1[[#This Row],[Т2]]+Таблица1[[#This Row],[Lдуг 5,мм]]</f>
        <v>21007.503356299359</v>
      </c>
      <c r="CB1430" s="14">
        <f>Таблица1[[#This Row],[Т3]]+Таблица1[[#This Row],[Y6, мм]]</f>
        <v>59022.84795132804</v>
      </c>
      <c r="CC1430" s="14">
        <f>Таблица1[[#This Row],[Т4]]+Таблица1[[#This Row],[Lдуг 6,мм]]</f>
        <v>22135.978876636418</v>
      </c>
      <c r="CD1430" s="14">
        <f>Таблица1[[#This Row],[Т5]]+Таблица1[[#This Row],[Lдуг 1,мм]]</f>
        <v>59070.990440528716</v>
      </c>
      <c r="CE1430" s="14">
        <f>Таблица1[[#This Row],[Т6]]+Таблица1[[#This Row],[Lпрям1, мм]]</f>
        <v>25974.335889343129</v>
      </c>
      <c r="CF1430" s="15">
        <f>Таблица1[[#This Row],[Т7]]+Таблица1[[#This Row],[Lдуг 2,мм]]</f>
        <v>59070.990440528716</v>
      </c>
      <c r="CG1430" s="14">
        <f>Таблица1[[#This Row],[Т8]]+Таблица1[[#This Row],[Lпрям2, мм]]</f>
        <v>25974.335889343129</v>
      </c>
      <c r="CH1430" s="14">
        <f>Таблица1[[#This Row],[Т9]]-Таблица1[[#This Row],[Т9]]</f>
        <v>0</v>
      </c>
      <c r="CI1430" s="50">
        <f>Таблица1[[#This Row],[Т9]]-Таблица1[[#This Row],[Т8]]</f>
        <v>33096.654551185587</v>
      </c>
      <c r="CJ1430" s="54">
        <f>Таблица1[[#This Row],[Т9]]-Таблица1[[#This Row],[Т7]]</f>
        <v>0</v>
      </c>
      <c r="CK1430" s="14">
        <f>Таблица1[[#This Row],[Т9]]-Таблица1[[#This Row],[Т6]]</f>
        <v>36935.011563892302</v>
      </c>
      <c r="CL1430" s="14">
        <f>Таблица1[[#This Row],[Т9]]-Таблица1[[#This Row],[Т5]]</f>
        <v>48.142489200676209</v>
      </c>
      <c r="CM1430" s="14">
        <f>Таблица1[[#This Row],[Т9]]-Таблица1[[#This Row],[Т4]]</f>
        <v>38063.48708422936</v>
      </c>
      <c r="CN1430" s="14">
        <f>Таблица1[[#This Row],[Т9]]-Таблица1[[#This Row],[Т3]]</f>
        <v>280.18267982023826</v>
      </c>
      <c r="CO1430" s="14">
        <f>Таблица1[[#This Row],[Т9]]-Таблица1[[#This Row],[Т2]]</f>
        <v>43544.019266417505</v>
      </c>
      <c r="CP1430" s="14">
        <f>Таблица1[[#This Row],[Т9]]-Таблица1[[#This Row],[Т1]]</f>
        <v>548.88639673198486</v>
      </c>
      <c r="CQ1430" s="14">
        <f>Таблица1[[#This Row],[Т9]]-Таблица1[[#This Row],[угол обхв6]]</f>
        <v>46475.700847239474</v>
      </c>
      <c r="CR1430" s="14">
        <f>Таблица1[[#This Row],[Т9]]-Таблица1[[#This Row],[угол обхв5]]</f>
        <v>972.42118924423994</v>
      </c>
      <c r="CS1430" s="14">
        <f>Таблица1[[#This Row],[Т9]]-Таблица1[[#This Row],[угол обхв4]]</f>
        <v>59070.990440528716</v>
      </c>
      <c r="CT1430" s="14">
        <f>Таблица1[[#This Row],[Lкан_прям, мм]]+Таблица1[[#This Row],[Lкан_дуг, мм]]+Таблица1[[#This Row],[Lкан_леб,мм]]</f>
        <v>85045.326329871838</v>
      </c>
      <c r="CU1430" s="16">
        <f>Таблица1[[#This Row],[Lкан_леб,мм]]</f>
        <v>58098.569251284476</v>
      </c>
      <c r="CV1430" s="14">
        <f>2534431-(Таблица1[[#This Row],[Т23]]+Таблица1[[#This Row],[угол обхв3]])</f>
        <v>2449154.2429214125</v>
      </c>
      <c r="CW1430" s="50">
        <f>SUM(X1430:AC1430,AD1430:AI1430)-Таблица1[[#This Row],[lподв_min, мм]]</f>
        <v>23108.400064817703</v>
      </c>
      <c r="CX1430" s="17">
        <f>CW1869-Таблица1[[#This Row],[Суммарная длина каната]]</f>
        <v>-2426913.9495860208</v>
      </c>
    </row>
    <row r="1431" spans="1:102" x14ac:dyDescent="0.25">
      <c r="A1431" s="21">
        <v>1430</v>
      </c>
      <c r="B1431" s="10">
        <v>35.566326530612237</v>
      </c>
      <c r="C1431" s="10">
        <v>90.88204081632658</v>
      </c>
      <c r="D1431" s="11">
        <v>13906.48187999901</v>
      </c>
      <c r="E1431" s="11">
        <v>10291.962939241337</v>
      </c>
      <c r="F1431" s="11">
        <v>13853.838272467257</v>
      </c>
      <c r="G1431" s="11">
        <v>10422.153762981117</v>
      </c>
      <c r="H1431" s="11">
        <v>14314.481389999011</v>
      </c>
      <c r="I1431" s="11">
        <v>6804.5503511402039</v>
      </c>
      <c r="J1431" s="11">
        <v>3487.4125881011332</v>
      </c>
      <c r="K1431" s="11">
        <v>25976.113209183863</v>
      </c>
      <c r="L1431" s="11">
        <v>970.64386940349709</v>
      </c>
      <c r="M1431" s="11">
        <v>58098.569251284476</v>
      </c>
      <c r="N1431" s="11">
        <v>8721.2895726755632</v>
      </c>
      <c r="O1431" s="11">
        <v>17918.357674064951</v>
      </c>
      <c r="P1431" s="43">
        <v>11354.688678190772</v>
      </c>
      <c r="Q1431" s="11">
        <v>16717.910453437609</v>
      </c>
      <c r="R1431" s="11">
        <v>13970.528220748418</v>
      </c>
      <c r="S1431" s="11">
        <v>11901.935319823255</v>
      </c>
      <c r="T1431" s="11">
        <v>14704.240081829881</v>
      </c>
      <c r="U1431" s="11">
        <v>10718.305350234628</v>
      </c>
      <c r="V1431" s="11">
        <v>13906.48187999901</v>
      </c>
      <c r="W1431" s="11">
        <v>10291.962939241337</v>
      </c>
      <c r="X1431" s="12">
        <v>0</v>
      </c>
      <c r="Y1431" s="12">
        <v>409.75779589125113</v>
      </c>
      <c r="Z1431" s="12">
        <v>263.36752028485745</v>
      </c>
      <c r="AA1431" s="44">
        <v>232.04019061955876</v>
      </c>
      <c r="AB1431" s="45">
        <v>47.253829333787664</v>
      </c>
      <c r="AC1431" s="12">
        <v>18.224533274042091</v>
      </c>
      <c r="AD1431" s="12">
        <v>12595.289593289242</v>
      </c>
      <c r="AE1431" s="12">
        <v>2894.1085636928374</v>
      </c>
      <c r="AF1431" s="12">
        <v>5480.5321821881507</v>
      </c>
      <c r="AG1431" s="44">
        <v>1128.4755203370614</v>
      </c>
      <c r="AH1431" s="45">
        <v>390.29476040551634</v>
      </c>
      <c r="AI1431" s="12">
        <v>3487.4125892710522</v>
      </c>
      <c r="AJ1431" s="12">
        <v>-33.036537305844099</v>
      </c>
      <c r="AK1431" s="12">
        <v>24.50609094697873</v>
      </c>
      <c r="AL1431" s="12">
        <v>61.491010979205271</v>
      </c>
      <c r="AM1431" s="44">
        <v>94.076608037812704</v>
      </c>
      <c r="AN1431" s="45">
        <v>87.440713462671724</v>
      </c>
      <c r="AO1431" s="12">
        <v>89.999999835706888</v>
      </c>
      <c r="AP1431" s="12">
        <v>-2060.0633188477095</v>
      </c>
      <c r="AQ1431" s="12">
        <v>8890.5238827357898</v>
      </c>
      <c r="AR1431" s="12">
        <v>11713.215512665111</v>
      </c>
      <c r="AS1431" s="44">
        <v>14377.495935800038</v>
      </c>
      <c r="AT1431" s="45">
        <v>14296.647040697329</v>
      </c>
      <c r="AU1431" s="12">
        <v>14314.48187999901</v>
      </c>
      <c r="AV1431" s="12">
        <v>11393.772341090675</v>
      </c>
      <c r="AW1431" s="12">
        <v>18289.603883875152</v>
      </c>
      <c r="AX1431" s="12">
        <v>16912.64747858129</v>
      </c>
      <c r="AY1431" s="44">
        <v>11872.930511503526</v>
      </c>
      <c r="AZ1431" s="45">
        <v>10700.086875536739</v>
      </c>
      <c r="BA1431" s="12">
        <v>10291.962940411258</v>
      </c>
      <c r="BB1431" s="12">
        <v>8498.8586862066859</v>
      </c>
      <c r="BC1431" s="12">
        <v>11523.922988250999</v>
      </c>
      <c r="BD1431" s="12">
        <v>14329.055055222756</v>
      </c>
      <c r="BE1431" s="44">
        <v>14297.272366778263</v>
      </c>
      <c r="BF1431" s="45">
        <v>14314.074921131561</v>
      </c>
      <c r="BG1431" s="12">
        <v>14314.481889999011</v>
      </c>
      <c r="BH1431" s="12">
        <v>18260.393491991483</v>
      </c>
      <c r="BI1431" s="12">
        <v>17089.15666324781</v>
      </c>
      <c r="BJ1431" s="12">
        <v>12096.672344966935</v>
      </c>
      <c r="BK1431" s="44">
        <v>10747.310158554357</v>
      </c>
      <c r="BL1431" s="45">
        <v>10310.181413939226</v>
      </c>
      <c r="BM1431" s="12">
        <v>6804.5503511402057</v>
      </c>
      <c r="BN1431" s="12">
        <v>0</v>
      </c>
      <c r="BO1431" s="12">
        <v>57.54262825282283</v>
      </c>
      <c r="BP1431" s="12">
        <v>36.98492003222654</v>
      </c>
      <c r="BQ1431" s="48">
        <v>32.585597058607433</v>
      </c>
      <c r="BR1431" s="49">
        <v>6.6358945751409806</v>
      </c>
      <c r="BS1431" s="13">
        <v>2.5592863730351669</v>
      </c>
      <c r="BT1431" s="12">
        <v>231.43074871551454</v>
      </c>
      <c r="BV1431" s="14">
        <f>Таблица1[[#This Row],[Lкан_леб,мм]]</f>
        <v>58098.569251284476</v>
      </c>
      <c r="BW1431" s="50">
        <f>Таблица1[[#This Row],[угол обхв4]]+Таблица1[[#This Row],[Lдуг 3,мм]]</f>
        <v>12595.289593289242</v>
      </c>
      <c r="BX1431" s="54">
        <f>Таблица1[[#This Row],[угол обхв5]]+Таблица1[[#This Row],[Y5, мм]]</f>
        <v>58508.327047175728</v>
      </c>
      <c r="BY1431" s="14">
        <f>Таблица1[[#This Row],[угол обхв6]]+Таблица1[[#This Row],[Lдуг 4,мм]]</f>
        <v>15489.398156982079</v>
      </c>
      <c r="BZ1431" s="14">
        <f>Таблица1[[#This Row],[Т1]]+Таблица1[[#This Row],[X6, мм]]</f>
        <v>58771.694567460589</v>
      </c>
      <c r="CA1431" s="14">
        <f>Таблица1[[#This Row],[Т2]]+Таблица1[[#This Row],[Lдуг 5,мм]]</f>
        <v>20969.930339170231</v>
      </c>
      <c r="CB1431" s="14">
        <f>Таблица1[[#This Row],[Т3]]+Таблица1[[#This Row],[Y6, мм]]</f>
        <v>59003.734758080151</v>
      </c>
      <c r="CC1431" s="14">
        <f>Таблица1[[#This Row],[Т4]]+Таблица1[[#This Row],[Lдуг 6,мм]]</f>
        <v>22098.405859507293</v>
      </c>
      <c r="CD1431" s="14">
        <f>Таблица1[[#This Row],[Т5]]+Таблица1[[#This Row],[Lдуг 1,мм]]</f>
        <v>59050.988587413936</v>
      </c>
      <c r="CE1431" s="14">
        <f>Таблица1[[#This Row],[Т6]]+Таблица1[[#This Row],[Lпрям1, мм]]</f>
        <v>22488.700619912808</v>
      </c>
      <c r="CF1431" s="15">
        <f>Таблица1[[#This Row],[Т7]]+Таблица1[[#This Row],[Lдуг 2,мм]]</f>
        <v>59069.213120687979</v>
      </c>
      <c r="CG1431" s="14">
        <f>Таблица1[[#This Row],[Т8]]+Таблица1[[#This Row],[Lпрям2, мм]]</f>
        <v>25976.113209183859</v>
      </c>
      <c r="CH1431" s="14">
        <f>Таблица1[[#This Row],[Т9]]-Таблица1[[#This Row],[Т9]]</f>
        <v>0</v>
      </c>
      <c r="CI1431" s="50">
        <f>Таблица1[[#This Row],[Т9]]-Таблица1[[#This Row],[Т8]]</f>
        <v>36580.51250077517</v>
      </c>
      <c r="CJ1431" s="54">
        <f>Таблица1[[#This Row],[Т9]]-Таблица1[[#This Row],[Т7]]</f>
        <v>18.224533274042187</v>
      </c>
      <c r="CK1431" s="14">
        <f>Таблица1[[#This Row],[Т9]]-Таблица1[[#This Row],[Т6]]</f>
        <v>36970.807261180686</v>
      </c>
      <c r="CL1431" s="14">
        <f>Таблица1[[#This Row],[Т9]]-Таблица1[[#This Row],[Т5]]</f>
        <v>65.478362607827876</v>
      </c>
      <c r="CM1431" s="14">
        <f>Таблица1[[#This Row],[Т9]]-Таблица1[[#This Row],[Т4]]</f>
        <v>38099.282781517744</v>
      </c>
      <c r="CN1431" s="14">
        <f>Таблица1[[#This Row],[Т9]]-Таблица1[[#This Row],[Т3]]</f>
        <v>297.51855322738993</v>
      </c>
      <c r="CO1431" s="14">
        <f>Таблица1[[#This Row],[Т9]]-Таблица1[[#This Row],[Т2]]</f>
        <v>43579.814963705896</v>
      </c>
      <c r="CP1431" s="14">
        <f>Таблица1[[#This Row],[Т9]]-Таблица1[[#This Row],[Т1]]</f>
        <v>560.88607351225073</v>
      </c>
      <c r="CQ1431" s="14">
        <f>Таблица1[[#This Row],[Т9]]-Таблица1[[#This Row],[угол обхв6]]</f>
        <v>46473.923527398736</v>
      </c>
      <c r="CR1431" s="14">
        <f>Таблица1[[#This Row],[Т9]]-Таблица1[[#This Row],[угол обхв5]]</f>
        <v>970.64386940350232</v>
      </c>
      <c r="CS1431" s="14">
        <f>Таблица1[[#This Row],[Т9]]-Таблица1[[#This Row],[угол обхв4]]</f>
        <v>59069.213120687979</v>
      </c>
      <c r="CT1431" s="14">
        <f>Таблица1[[#This Row],[Lкан_прям, мм]]+Таблица1[[#This Row],[Lкан_дуг, мм]]+Таблица1[[#This Row],[Lкан_леб,мм]]</f>
        <v>85045.326329871838</v>
      </c>
      <c r="CU1431" s="16">
        <f>Таблица1[[#This Row],[Lкан_леб,мм]]</f>
        <v>58098.569251284476</v>
      </c>
      <c r="CV1431" s="14">
        <f>2534431-(Таблица1[[#This Row],[Т23]]+Таблица1[[#This Row],[угол обхв3]])</f>
        <v>2449154.2429214125</v>
      </c>
      <c r="CW1431" s="50">
        <f>SUM(X1431:AC1431,AD1431:AI1431)-Таблица1[[#This Row],[lподв_min, мм]]</f>
        <v>23459.344490486226</v>
      </c>
      <c r="CX1431" s="17">
        <f>CW1870-Таблица1[[#This Row],[Суммарная длина каната]]</f>
        <v>-2426967.4424687647</v>
      </c>
    </row>
    <row r="1432" spans="1:102" x14ac:dyDescent="0.25">
      <c r="A1432" s="21">
        <v>1431</v>
      </c>
      <c r="B1432" s="10">
        <v>35.566326530612237</v>
      </c>
      <c r="C1432" s="10">
        <v>93.566122448979641</v>
      </c>
      <c r="D1432" s="11">
        <v>14208.065123604174</v>
      </c>
      <c r="E1432" s="11">
        <v>10523.739435294534</v>
      </c>
      <c r="F1432" s="11">
        <v>14149.382573223111</v>
      </c>
      <c r="G1432" s="11">
        <v>10651.322186012545</v>
      </c>
      <c r="H1432" s="11">
        <v>14616.064633604175</v>
      </c>
      <c r="I1432" s="11">
        <v>6997.4839709082098</v>
      </c>
      <c r="J1432" s="11">
        <v>3526.2554643863241</v>
      </c>
      <c r="K1432" s="11">
        <v>25976.113209170981</v>
      </c>
      <c r="L1432" s="11">
        <v>970.64386941638179</v>
      </c>
      <c r="M1432" s="11">
        <v>58098.569251284476</v>
      </c>
      <c r="N1432" s="11">
        <v>8721.2895726755632</v>
      </c>
      <c r="O1432" s="11">
        <v>17918.357674064951</v>
      </c>
      <c r="P1432" s="43">
        <v>11358.151190683291</v>
      </c>
      <c r="Q1432" s="11">
        <v>16823.139452355161</v>
      </c>
      <c r="R1432" s="11">
        <v>14196.647917702057</v>
      </c>
      <c r="S1432" s="11">
        <v>12134.944775221567</v>
      </c>
      <c r="T1432" s="11">
        <v>14984.982965313038</v>
      </c>
      <c r="U1432" s="11">
        <v>10986.972278726904</v>
      </c>
      <c r="V1432" s="11">
        <v>14208.065123604174</v>
      </c>
      <c r="W1432" s="11">
        <v>10523.739435294534</v>
      </c>
      <c r="X1432" s="12">
        <v>0</v>
      </c>
      <c r="Y1432" s="12">
        <v>395.86784389555532</v>
      </c>
      <c r="Z1432" s="12">
        <v>258.14427903265602</v>
      </c>
      <c r="AA1432" s="44">
        <v>232.04019061955896</v>
      </c>
      <c r="AB1432" s="45">
        <v>47.253829333786491</v>
      </c>
      <c r="AC1432" s="12">
        <v>37.337726534824945</v>
      </c>
      <c r="AD1432" s="12">
        <v>12595.289593289242</v>
      </c>
      <c r="AE1432" s="12">
        <v>2855.2656874076524</v>
      </c>
      <c r="AF1432" s="12">
        <v>5480.5321821881498</v>
      </c>
      <c r="AG1432" s="44">
        <v>1128.4755203370619</v>
      </c>
      <c r="AH1432" s="45">
        <v>390.29476040551685</v>
      </c>
      <c r="AI1432" s="12">
        <v>3526.2554655433573</v>
      </c>
      <c r="AJ1432" s="12">
        <v>-33.036537305844099</v>
      </c>
      <c r="AK1432" s="12">
        <v>22.555513429839806</v>
      </c>
      <c r="AL1432" s="12">
        <v>58.806929346552209</v>
      </c>
      <c r="AM1432" s="44">
        <v>91.392526405159671</v>
      </c>
      <c r="AN1432" s="45">
        <v>84.756631830018847</v>
      </c>
      <c r="AO1432" s="12">
        <v>89.999999837516626</v>
      </c>
      <c r="AP1432" s="12">
        <v>-2060.0633188477095</v>
      </c>
      <c r="AQ1432" s="12">
        <v>8877.7895566974676</v>
      </c>
      <c r="AR1432" s="12">
        <v>11707.165367534053</v>
      </c>
      <c r="AS1432" s="44">
        <v>14604.527422320096</v>
      </c>
      <c r="AT1432" s="45">
        <v>14578.690236430699</v>
      </c>
      <c r="AU1432" s="12">
        <v>14616.065123604172</v>
      </c>
      <c r="AV1432" s="12">
        <v>11393.772341090675</v>
      </c>
      <c r="AW1432" s="12">
        <v>18295.149068607268</v>
      </c>
      <c r="AX1432" s="12">
        <v>17034.452263980922</v>
      </c>
      <c r="AY1432" s="44">
        <v>12125.029649778973</v>
      </c>
      <c r="AZ1432" s="45">
        <v>10949.686645336253</v>
      </c>
      <c r="BA1432" s="12">
        <v>10523.739436451569</v>
      </c>
      <c r="BB1432" s="12">
        <v>8498.8586862066859</v>
      </c>
      <c r="BC1432" s="12">
        <v>11514.651174705197</v>
      </c>
      <c r="BD1432" s="12">
        <v>14545.662094552819</v>
      </c>
      <c r="BE1432" s="44">
        <v>14577.103460695</v>
      </c>
      <c r="BF1432" s="45">
        <v>14614.357852486513</v>
      </c>
      <c r="BG1432" s="12">
        <v>14616.065133604176</v>
      </c>
      <c r="BH1432" s="12">
        <v>18260.393491991483</v>
      </c>
      <c r="BI1432" s="12">
        <v>17199.930846897478</v>
      </c>
      <c r="BJ1432" s="12">
        <v>12346.25758684733</v>
      </c>
      <c r="BK1432" s="44">
        <v>10996.887404169498</v>
      </c>
      <c r="BL1432" s="45">
        <v>10561.025068685185</v>
      </c>
      <c r="BM1432" s="12">
        <v>6997.4839709082116</v>
      </c>
      <c r="BN1432" s="12">
        <v>0</v>
      </c>
      <c r="BO1432" s="12">
        <v>55.592050735683905</v>
      </c>
      <c r="BP1432" s="12">
        <v>36.251415916712403</v>
      </c>
      <c r="BQ1432" s="48">
        <v>32.585597058607462</v>
      </c>
      <c r="BR1432" s="49">
        <v>6.6358945751408154</v>
      </c>
      <c r="BS1432" s="13">
        <v>5.2433680074977778</v>
      </c>
      <c r="BT1432" s="12">
        <v>231.43074871551454</v>
      </c>
      <c r="BV1432" s="14">
        <f>Таблица1[[#This Row],[Lкан_леб,мм]]</f>
        <v>58098.569251284476</v>
      </c>
      <c r="BW1432" s="50">
        <f>Таблица1[[#This Row],[угол обхв4]]+Таблица1[[#This Row],[Lдуг 3,мм]]</f>
        <v>12595.289593289242</v>
      </c>
      <c r="BX1432" s="54">
        <f>Таблица1[[#This Row],[угол обхв5]]+Таблица1[[#This Row],[Y5, мм]]</f>
        <v>58494.43709518003</v>
      </c>
      <c r="BY1432" s="14">
        <f>Таблица1[[#This Row],[угол обхв6]]+Таблица1[[#This Row],[Lдуг 4,мм]]</f>
        <v>15450.555280696895</v>
      </c>
      <c r="BZ1432" s="14">
        <f>Таблица1[[#This Row],[Т1]]+Таблица1[[#This Row],[X6, мм]]</f>
        <v>58752.581374212685</v>
      </c>
      <c r="CA1432" s="14">
        <f>Таблица1[[#This Row],[Т2]]+Таблица1[[#This Row],[Lдуг 5,мм]]</f>
        <v>20931.087462885043</v>
      </c>
      <c r="CB1432" s="14">
        <f>Таблица1[[#This Row],[Т3]]+Таблица1[[#This Row],[Y6, мм]]</f>
        <v>58984.621564832247</v>
      </c>
      <c r="CC1432" s="14">
        <f>Таблица1[[#This Row],[Т4]]+Таблица1[[#This Row],[Lдуг 6,мм]]</f>
        <v>22059.562983222106</v>
      </c>
      <c r="CD1432" s="14">
        <f>Таблица1[[#This Row],[Т5]]+Таблица1[[#This Row],[Lдуг 1,мм]]</f>
        <v>59031.875394166032</v>
      </c>
      <c r="CE1432" s="14">
        <f>Таблица1[[#This Row],[Т6]]+Таблица1[[#This Row],[Lпрям1, мм]]</f>
        <v>22449.857743627621</v>
      </c>
      <c r="CF1432" s="15">
        <f>Таблица1[[#This Row],[Т7]]+Таблица1[[#This Row],[Lдуг 2,мм]]</f>
        <v>59069.213120700857</v>
      </c>
      <c r="CG1432" s="14">
        <f>Таблица1[[#This Row],[Т8]]+Таблица1[[#This Row],[Lпрям2, мм]]</f>
        <v>25976.113209170977</v>
      </c>
      <c r="CH1432" s="14">
        <f>Таблица1[[#This Row],[Т9]]-Таблица1[[#This Row],[Т9]]</f>
        <v>0</v>
      </c>
      <c r="CI1432" s="50">
        <f>Таблица1[[#This Row],[Т9]]-Таблица1[[#This Row],[Т8]]</f>
        <v>36619.35537707324</v>
      </c>
      <c r="CJ1432" s="54">
        <f>Таблица1[[#This Row],[Т9]]-Таблица1[[#This Row],[Т7]]</f>
        <v>37.337726534824469</v>
      </c>
      <c r="CK1432" s="14">
        <f>Таблица1[[#This Row],[Т9]]-Таблица1[[#This Row],[Т6]]</f>
        <v>37009.650137478748</v>
      </c>
      <c r="CL1432" s="14">
        <f>Таблица1[[#This Row],[Т9]]-Таблица1[[#This Row],[Т5]]</f>
        <v>84.591555868610158</v>
      </c>
      <c r="CM1432" s="14">
        <f>Таблица1[[#This Row],[Т9]]-Таблица1[[#This Row],[Т4]]</f>
        <v>38138.125657815814</v>
      </c>
      <c r="CN1432" s="14">
        <f>Таблица1[[#This Row],[Т9]]-Таблица1[[#This Row],[Т3]]</f>
        <v>316.63174648817221</v>
      </c>
      <c r="CO1432" s="14">
        <f>Таблица1[[#This Row],[Т9]]-Таблица1[[#This Row],[Т2]]</f>
        <v>43618.657840003958</v>
      </c>
      <c r="CP1432" s="14">
        <f>Таблица1[[#This Row],[Т9]]-Таблица1[[#This Row],[Т1]]</f>
        <v>574.77602552082681</v>
      </c>
      <c r="CQ1432" s="14">
        <f>Таблица1[[#This Row],[Т9]]-Таблица1[[#This Row],[угол обхв6]]</f>
        <v>46473.923527411614</v>
      </c>
      <c r="CR1432" s="14">
        <f>Таблица1[[#This Row],[Т9]]-Таблица1[[#This Row],[угол обхв5]]</f>
        <v>970.64386941638077</v>
      </c>
      <c r="CS1432" s="14">
        <f>Таблица1[[#This Row],[Т9]]-Таблица1[[#This Row],[угол обхв4]]</f>
        <v>59069.213120700857</v>
      </c>
      <c r="CT1432" s="14">
        <f>Таблица1[[#This Row],[Lкан_прям, мм]]+Таблица1[[#This Row],[Lкан_дуг, мм]]+Таблица1[[#This Row],[Lкан_леб,мм]]</f>
        <v>85045.326329871838</v>
      </c>
      <c r="CU1432" s="16">
        <f>Таблица1[[#This Row],[Lкан_леб,мм]]</f>
        <v>58098.569251284476</v>
      </c>
      <c r="CV1432" s="14">
        <f>2534431-(Таблица1[[#This Row],[Т23]]+Таблица1[[#This Row],[угол обхв3]])</f>
        <v>2449154.2429214125</v>
      </c>
      <c r="CW1432" s="50">
        <f>SUM(X1432:AC1432,AD1432:AI1432)-Таблица1[[#This Row],[lподв_min, мм]]</f>
        <v>23420.501614201035</v>
      </c>
      <c r="CX1432" s="17">
        <f>CW1871-Таблица1[[#This Row],[Суммарная длина каната]]</f>
        <v>-2427020.812616603</v>
      </c>
    </row>
    <row r="1433" spans="1:102" x14ac:dyDescent="0.25">
      <c r="A1433" s="21">
        <v>1432</v>
      </c>
      <c r="B1433" s="10">
        <v>35.566326530612237</v>
      </c>
      <c r="C1433" s="10">
        <v>96.250204081632717</v>
      </c>
      <c r="D1433" s="11">
        <v>14498.463662270355</v>
      </c>
      <c r="E1433" s="11">
        <v>10769.384475315012</v>
      </c>
      <c r="F1433" s="11">
        <v>14433.870927487262</v>
      </c>
      <c r="G1433" s="11">
        <v>10894.079217037512</v>
      </c>
      <c r="H1433" s="11">
        <v>14906.463172270354</v>
      </c>
      <c r="I1433" s="11">
        <v>7203.0507410905902</v>
      </c>
      <c r="J1433" s="11">
        <v>3566.3337342244208</v>
      </c>
      <c r="K1433" s="11">
        <v>25976.113209157971</v>
      </c>
      <c r="L1433" s="11">
        <v>970.6438694293887</v>
      </c>
      <c r="M1433" s="11">
        <v>58098.569251284476</v>
      </c>
      <c r="N1433" s="11">
        <v>8721.2895726755632</v>
      </c>
      <c r="O1433" s="11">
        <v>17918.357674064951</v>
      </c>
      <c r="P1433" s="43">
        <v>11356.68214317526</v>
      </c>
      <c r="Q1433" s="11">
        <v>16928.415152805788</v>
      </c>
      <c r="R1433" s="11">
        <v>14411.607960804209</v>
      </c>
      <c r="S1433" s="11">
        <v>12378.287544838724</v>
      </c>
      <c r="T1433" s="11">
        <v>15252.836467862142</v>
      </c>
      <c r="U1433" s="11">
        <v>11268.491347821864</v>
      </c>
      <c r="V1433" s="11">
        <v>14498.463662270355</v>
      </c>
      <c r="W1433" s="11">
        <v>10769.384475315012</v>
      </c>
      <c r="X1433" s="12">
        <v>0</v>
      </c>
      <c r="Y1433" s="12">
        <v>381.85640557311035</v>
      </c>
      <c r="Z1433" s="12">
        <v>253.04252410720358</v>
      </c>
      <c r="AA1433" s="44">
        <v>232.04019061955941</v>
      </c>
      <c r="AB1433" s="45">
        <v>47.253829333788573</v>
      </c>
      <c r="AC1433" s="12">
        <v>56.450919795726925</v>
      </c>
      <c r="AD1433" s="12">
        <v>12595.289593289242</v>
      </c>
      <c r="AE1433" s="12">
        <v>2815.1874175695575</v>
      </c>
      <c r="AF1433" s="12">
        <v>5480.5321821881453</v>
      </c>
      <c r="AG1433" s="44">
        <v>1128.4755203370626</v>
      </c>
      <c r="AH1433" s="45">
        <v>390.29476040551162</v>
      </c>
      <c r="AI1433" s="12">
        <v>3566.3337353684515</v>
      </c>
      <c r="AJ1433" s="12">
        <v>-33.036537305844099</v>
      </c>
      <c r="AK1433" s="12">
        <v>20.587875486741854</v>
      </c>
      <c r="AL1433" s="12">
        <v>56.122847713899105</v>
      </c>
      <c r="AM1433" s="44">
        <v>88.708444772506624</v>
      </c>
      <c r="AN1433" s="45">
        <v>82.072550197365516</v>
      </c>
      <c r="AO1433" s="12">
        <v>89.999999839342635</v>
      </c>
      <c r="AP1433" s="12">
        <v>-2060.0633188477095</v>
      </c>
      <c r="AQ1433" s="12">
        <v>8864.760144529153</v>
      </c>
      <c r="AR1433" s="12">
        <v>11695.41787217692</v>
      </c>
      <c r="AS1433" s="44">
        <v>14819.504305274459</v>
      </c>
      <c r="AT1433" s="45">
        <v>14848.73551931675</v>
      </c>
      <c r="AU1433" s="12">
        <v>14906.463662270355</v>
      </c>
      <c r="AV1433" s="12">
        <v>11393.772341090675</v>
      </c>
      <c r="AW1433" s="12">
        <v>18300.300333389623</v>
      </c>
      <c r="AX1433" s="12">
        <v>17155.840098442171</v>
      </c>
      <c r="AY1433" s="44">
        <v>12387.483857567611</v>
      </c>
      <c r="AZ1433" s="45">
        <v>11212.220366093148</v>
      </c>
      <c r="BA1433" s="12">
        <v>10769.384476459043</v>
      </c>
      <c r="BB1433" s="12">
        <v>8498.8586862066859</v>
      </c>
      <c r="BC1433" s="12">
        <v>11500.152715028849</v>
      </c>
      <c r="BD1433" s="12">
        <v>14750.34368980587</v>
      </c>
      <c r="BE1433" s="44">
        <v>14844.940123391892</v>
      </c>
      <c r="BF1433" s="45">
        <v>14902.564610815747</v>
      </c>
      <c r="BG1433" s="12">
        <v>14906.463672270354</v>
      </c>
      <c r="BH1433" s="12">
        <v>18260.393491991483</v>
      </c>
      <c r="BI1433" s="12">
        <v>17310.35781213046</v>
      </c>
      <c r="BJ1433" s="12">
        <v>12605.712490475111</v>
      </c>
      <c r="BK1433" s="44">
        <v>11259.295035092977</v>
      </c>
      <c r="BL1433" s="45">
        <v>10825.655457043726</v>
      </c>
      <c r="BM1433" s="12">
        <v>7203.0507410905911</v>
      </c>
      <c r="BN1433" s="12">
        <v>0</v>
      </c>
      <c r="BO1433" s="12">
        <v>53.624412792585957</v>
      </c>
      <c r="BP1433" s="12">
        <v>35.534972227157247</v>
      </c>
      <c r="BQ1433" s="48">
        <v>32.585597058607526</v>
      </c>
      <c r="BR1433" s="49">
        <v>6.6358945751411076</v>
      </c>
      <c r="BS1433" s="13">
        <v>7.9274496419771179</v>
      </c>
      <c r="BT1433" s="12">
        <v>231.43074871551454</v>
      </c>
      <c r="BV1433" s="14">
        <f>Таблица1[[#This Row],[Lкан_леб,мм]]</f>
        <v>58098.569251284476</v>
      </c>
      <c r="BW1433" s="50">
        <f>Таблица1[[#This Row],[угол обхв4]]+Таблица1[[#This Row],[Lдуг 3,мм]]</f>
        <v>12595.289593289242</v>
      </c>
      <c r="BX1433" s="54">
        <f>Таблица1[[#This Row],[угол обхв5]]+Таблица1[[#This Row],[Y5, мм]]</f>
        <v>58480.425656857587</v>
      </c>
      <c r="BY1433" s="14">
        <f>Таблица1[[#This Row],[угол обхв6]]+Таблица1[[#This Row],[Lдуг 4,мм]]</f>
        <v>15410.4770108588</v>
      </c>
      <c r="BZ1433" s="14">
        <f>Таблица1[[#This Row],[Т1]]+Таблица1[[#This Row],[X6, мм]]</f>
        <v>58733.468180964788</v>
      </c>
      <c r="CA1433" s="14">
        <f>Таблица1[[#This Row],[Т2]]+Таблица1[[#This Row],[Lдуг 5,мм]]</f>
        <v>20891.009193046946</v>
      </c>
      <c r="CB1433" s="14">
        <f>Таблица1[[#This Row],[Т3]]+Таблица1[[#This Row],[Y6, мм]]</f>
        <v>58965.50837158435</v>
      </c>
      <c r="CC1433" s="14">
        <f>Таблица1[[#This Row],[Т4]]+Таблица1[[#This Row],[Lдуг 6,мм]]</f>
        <v>22019.484713384009</v>
      </c>
      <c r="CD1433" s="14">
        <f>Таблица1[[#This Row],[Т5]]+Таблица1[[#This Row],[Lдуг 1,мм]]</f>
        <v>59012.762200918136</v>
      </c>
      <c r="CE1433" s="14">
        <f>Таблица1[[#This Row],[Т6]]+Таблица1[[#This Row],[Lпрям1, мм]]</f>
        <v>22409.77947378952</v>
      </c>
      <c r="CF1433" s="15">
        <f>Таблица1[[#This Row],[Т7]]+Таблица1[[#This Row],[Lдуг 2,мм]]</f>
        <v>59069.213120713866</v>
      </c>
      <c r="CG1433" s="14">
        <f>Таблица1[[#This Row],[Т8]]+Таблица1[[#This Row],[Lпрям2, мм]]</f>
        <v>25976.113209157971</v>
      </c>
      <c r="CH1433" s="14">
        <f>Таблица1[[#This Row],[Т9]]-Таблица1[[#This Row],[Т9]]</f>
        <v>0</v>
      </c>
      <c r="CI1433" s="50">
        <f>Таблица1[[#This Row],[Т9]]-Таблица1[[#This Row],[Т8]]</f>
        <v>36659.433646924343</v>
      </c>
      <c r="CJ1433" s="54">
        <f>Таблица1[[#This Row],[Т9]]-Таблица1[[#This Row],[Т7]]</f>
        <v>56.450919795730442</v>
      </c>
      <c r="CK1433" s="14">
        <f>Таблица1[[#This Row],[Т9]]-Таблица1[[#This Row],[Т6]]</f>
        <v>37049.728407329858</v>
      </c>
      <c r="CL1433" s="14">
        <f>Таблица1[[#This Row],[Т9]]-Таблица1[[#This Row],[Т5]]</f>
        <v>103.70474912951613</v>
      </c>
      <c r="CM1433" s="14">
        <f>Таблица1[[#This Row],[Т9]]-Таблица1[[#This Row],[Т4]]</f>
        <v>38178.203927666924</v>
      </c>
      <c r="CN1433" s="14">
        <f>Таблица1[[#This Row],[Т9]]-Таблица1[[#This Row],[Т3]]</f>
        <v>335.74493974907818</v>
      </c>
      <c r="CO1433" s="14">
        <f>Таблица1[[#This Row],[Т9]]-Таблица1[[#This Row],[Т2]]</f>
        <v>43658.736109855068</v>
      </c>
      <c r="CP1433" s="14">
        <f>Таблица1[[#This Row],[Т9]]-Таблица1[[#This Row],[Т1]]</f>
        <v>588.78746385627892</v>
      </c>
      <c r="CQ1433" s="14">
        <f>Таблица1[[#This Row],[Т9]]-Таблица1[[#This Row],[угол обхв6]]</f>
        <v>46473.923527424624</v>
      </c>
      <c r="CR1433" s="14">
        <f>Таблица1[[#This Row],[Т9]]-Таблица1[[#This Row],[угол обхв5]]</f>
        <v>970.64386942939018</v>
      </c>
      <c r="CS1433" s="14">
        <f>Таблица1[[#This Row],[Т9]]-Таблица1[[#This Row],[угол обхв4]]</f>
        <v>59069.213120713866</v>
      </c>
      <c r="CT1433" s="14">
        <f>Таблица1[[#This Row],[Lкан_прям, мм]]+Таблица1[[#This Row],[Lкан_дуг, мм]]+Таблица1[[#This Row],[Lкан_леб,мм]]</f>
        <v>85045.326329871838</v>
      </c>
      <c r="CU1433" s="16">
        <f>Таблица1[[#This Row],[Lкан_леб,мм]]</f>
        <v>58098.569251284476</v>
      </c>
      <c r="CV1433" s="14">
        <f>2534431-(Таблица1[[#This Row],[Т23]]+Таблица1[[#This Row],[угол обхв3]])</f>
        <v>2449154.2429214125</v>
      </c>
      <c r="CW1433" s="50">
        <f>SUM(X1433:AC1433,AD1433:AI1433)-Таблица1[[#This Row],[lподв_min, мм]]</f>
        <v>23380.423344362938</v>
      </c>
      <c r="CX1433" s="17">
        <f>CW1872-Таблица1[[#This Row],[Суммарная длина каната]]</f>
        <v>-2427073.9265966252</v>
      </c>
    </row>
    <row r="1434" spans="1:102" x14ac:dyDescent="0.25">
      <c r="A1434" s="21">
        <v>1433</v>
      </c>
      <c r="B1434" s="10">
        <v>35.566326530612237</v>
      </c>
      <c r="C1434" s="10">
        <v>98.934285714285778</v>
      </c>
      <c r="D1434" s="11">
        <v>14777.040317403755</v>
      </c>
      <c r="E1434" s="11">
        <v>11028.359076696683</v>
      </c>
      <c r="F1434" s="11">
        <v>14706.679124510048</v>
      </c>
      <c r="G1434" s="11">
        <v>11149.892210181239</v>
      </c>
      <c r="H1434" s="11">
        <v>15185.039827403754</v>
      </c>
      <c r="I1434" s="11">
        <v>7420.7480129934156</v>
      </c>
      <c r="J1434" s="11">
        <v>3607.6110637032671</v>
      </c>
      <c r="K1434" s="11">
        <v>25976.113209144885</v>
      </c>
      <c r="L1434" s="11">
        <v>970.64386944247383</v>
      </c>
      <c r="M1434" s="11">
        <v>58098.569251284476</v>
      </c>
      <c r="N1434" s="11">
        <v>8721.2895726755632</v>
      </c>
      <c r="O1434" s="11">
        <v>17918.357674064951</v>
      </c>
      <c r="P1434" s="43">
        <v>11350.284758980501</v>
      </c>
      <c r="Q1434" s="11">
        <v>17033.506563879269</v>
      </c>
      <c r="R1434" s="11">
        <v>14614.936695002421</v>
      </c>
      <c r="S1434" s="11">
        <v>12631.429697600317</v>
      </c>
      <c r="T1434" s="11">
        <v>15507.212878124094</v>
      </c>
      <c r="U1434" s="11">
        <v>11562.244861833451</v>
      </c>
      <c r="V1434" s="11">
        <v>14777.040317403755</v>
      </c>
      <c r="W1434" s="11">
        <v>11028.359076696683</v>
      </c>
      <c r="X1434" s="12">
        <v>0</v>
      </c>
      <c r="Y1434" s="12">
        <v>367.71430643327261</v>
      </c>
      <c r="Z1434" s="12">
        <v>248.07142999914458</v>
      </c>
      <c r="AA1434" s="44">
        <v>232.0401906195583</v>
      </c>
      <c r="AB1434" s="45">
        <v>47.253829333786214</v>
      </c>
      <c r="AC1434" s="12">
        <v>75.564113056712159</v>
      </c>
      <c r="AD1434" s="12">
        <v>12595.289593289242</v>
      </c>
      <c r="AE1434" s="12">
        <v>2773.9100880907022</v>
      </c>
      <c r="AF1434" s="12">
        <v>5480.5321821881489</v>
      </c>
      <c r="AG1434" s="44">
        <v>1128.4755203370619</v>
      </c>
      <c r="AH1434" s="45">
        <v>390.29476040551634</v>
      </c>
      <c r="AI1434" s="12">
        <v>3607.6110648342078</v>
      </c>
      <c r="AJ1434" s="12">
        <v>-33.036537305844099</v>
      </c>
      <c r="AK1434" s="12">
        <v>18.601888736329371</v>
      </c>
      <c r="AL1434" s="12">
        <v>53.438766081246094</v>
      </c>
      <c r="AM1434" s="44">
        <v>86.024363139853463</v>
      </c>
      <c r="AN1434" s="45">
        <v>79.388468564712682</v>
      </c>
      <c r="AO1434" s="12">
        <v>89.999999841180838</v>
      </c>
      <c r="AP1434" s="12">
        <v>-2060.0633188477095</v>
      </c>
      <c r="AQ1434" s="12">
        <v>8851.4377178896884</v>
      </c>
      <c r="AR1434" s="12">
        <v>11677.998802386541</v>
      </c>
      <c r="AS1434" s="44">
        <v>15021.95489266147</v>
      </c>
      <c r="AT1434" s="45">
        <v>15106.190368902719</v>
      </c>
      <c r="AU1434" s="12">
        <v>15185.040317403753</v>
      </c>
      <c r="AV1434" s="12">
        <v>11393.772341090675</v>
      </c>
      <c r="AW1434" s="12">
        <v>18305.042895268612</v>
      </c>
      <c r="AX1434" s="12">
        <v>17276.544638580464</v>
      </c>
      <c r="AY1434" s="44">
        <v>12659.71727039084</v>
      </c>
      <c r="AZ1434" s="45">
        <v>11487.111998865281</v>
      </c>
      <c r="BA1434" s="12">
        <v>11028.359077827625</v>
      </c>
      <c r="BB1434" s="12">
        <v>8498.8586862066859</v>
      </c>
      <c r="BC1434" s="12">
        <v>11480.432904194626</v>
      </c>
      <c r="BD1434" s="12">
        <v>14942.650738408463</v>
      </c>
      <c r="BE1434" s="44">
        <v>15100.194680465043</v>
      </c>
      <c r="BF1434" s="45">
        <v>15178.062826625128</v>
      </c>
      <c r="BG1434" s="12">
        <v>15185.040327403754</v>
      </c>
      <c r="BH1434" s="12">
        <v>18260.393491991483</v>
      </c>
      <c r="BI1434" s="12">
        <v>17420.19178508293</v>
      </c>
      <c r="BJ1434" s="12">
        <v>12874.467772301512</v>
      </c>
      <c r="BK1434" s="44">
        <v>11533.957289042926</v>
      </c>
      <c r="BL1434" s="45">
        <v>11103.491939664853</v>
      </c>
      <c r="BM1434" s="12">
        <v>7420.7480129934174</v>
      </c>
      <c r="BN1434" s="12">
        <v>0</v>
      </c>
      <c r="BO1434" s="12">
        <v>51.638426042173471</v>
      </c>
      <c r="BP1434" s="12">
        <v>34.836877344916722</v>
      </c>
      <c r="BQ1434" s="48">
        <v>32.585597058607362</v>
      </c>
      <c r="BR1434" s="49">
        <v>6.6358945751407772</v>
      </c>
      <c r="BS1434" s="13">
        <v>10.611531276468151</v>
      </c>
      <c r="BT1434" s="12">
        <v>231.43074871551454</v>
      </c>
      <c r="BV1434" s="14">
        <f>Таблица1[[#This Row],[Lкан_леб,мм]]</f>
        <v>58098.569251284476</v>
      </c>
      <c r="BW1434" s="50">
        <f>Таблица1[[#This Row],[угол обхв4]]+Таблица1[[#This Row],[Lдуг 3,мм]]</f>
        <v>12595.289593289242</v>
      </c>
      <c r="BX1434" s="54">
        <f>Таблица1[[#This Row],[угол обхв5]]+Таблица1[[#This Row],[Y5, мм]]</f>
        <v>58466.283557717747</v>
      </c>
      <c r="BY1434" s="14">
        <f>Таблица1[[#This Row],[угол обхв6]]+Таблица1[[#This Row],[Lдуг 4,мм]]</f>
        <v>15369.199681379945</v>
      </c>
      <c r="BZ1434" s="14">
        <f>Таблица1[[#This Row],[Т1]]+Таблица1[[#This Row],[X6, мм]]</f>
        <v>58714.354987716892</v>
      </c>
      <c r="CA1434" s="14">
        <f>Таблица1[[#This Row],[Т2]]+Таблица1[[#This Row],[Lдуг 5,мм]]</f>
        <v>20849.731863568093</v>
      </c>
      <c r="CB1434" s="14">
        <f>Таблица1[[#This Row],[Т3]]+Таблица1[[#This Row],[Y6, мм]]</f>
        <v>58946.395178336446</v>
      </c>
      <c r="CC1434" s="14">
        <f>Таблица1[[#This Row],[Т4]]+Таблица1[[#This Row],[Lдуг 6,мм]]</f>
        <v>21978.207383905155</v>
      </c>
      <c r="CD1434" s="14">
        <f>Таблица1[[#This Row],[Т5]]+Таблица1[[#This Row],[Lдуг 1,мм]]</f>
        <v>58993.649007670232</v>
      </c>
      <c r="CE1434" s="14">
        <f>Таблица1[[#This Row],[Т6]]+Таблица1[[#This Row],[Lпрям1, мм]]</f>
        <v>22368.502144310671</v>
      </c>
      <c r="CF1434" s="15">
        <f>Таблица1[[#This Row],[Т7]]+Таблица1[[#This Row],[Lдуг 2,мм]]</f>
        <v>59069.213120726941</v>
      </c>
      <c r="CG1434" s="14">
        <f>Таблица1[[#This Row],[Т8]]+Таблица1[[#This Row],[Lпрям2, мм]]</f>
        <v>25976.113209144878</v>
      </c>
      <c r="CH1434" s="14">
        <f>Таблица1[[#This Row],[Т9]]-Таблица1[[#This Row],[Т9]]</f>
        <v>0</v>
      </c>
      <c r="CI1434" s="50">
        <f>Таблица1[[#This Row],[Т9]]-Таблица1[[#This Row],[Т8]]</f>
        <v>36700.710976416274</v>
      </c>
      <c r="CJ1434" s="54">
        <f>Таблица1[[#This Row],[Т9]]-Таблица1[[#This Row],[Т7]]</f>
        <v>75.564113056709175</v>
      </c>
      <c r="CK1434" s="14">
        <f>Таблица1[[#This Row],[Т9]]-Таблица1[[#This Row],[Т6]]</f>
        <v>37091.005736821782</v>
      </c>
      <c r="CL1434" s="14">
        <f>Таблица1[[#This Row],[Т9]]-Таблица1[[#This Row],[Т5]]</f>
        <v>122.81794239049486</v>
      </c>
      <c r="CM1434" s="14">
        <f>Таблица1[[#This Row],[Т9]]-Таблица1[[#This Row],[Т4]]</f>
        <v>38219.481257158848</v>
      </c>
      <c r="CN1434" s="14">
        <f>Таблица1[[#This Row],[Т9]]-Таблица1[[#This Row],[Т3]]</f>
        <v>354.85813301004964</v>
      </c>
      <c r="CO1434" s="14">
        <f>Таблица1[[#This Row],[Т9]]-Таблица1[[#This Row],[Т2]]</f>
        <v>43700.013439346993</v>
      </c>
      <c r="CP1434" s="14">
        <f>Таблица1[[#This Row],[Т9]]-Таблица1[[#This Row],[Т1]]</f>
        <v>602.92956300919468</v>
      </c>
      <c r="CQ1434" s="14">
        <f>Таблица1[[#This Row],[Т9]]-Таблица1[[#This Row],[угол обхв6]]</f>
        <v>46473.923527437699</v>
      </c>
      <c r="CR1434" s="14">
        <f>Таблица1[[#This Row],[Т9]]-Таблица1[[#This Row],[угол обхв5]]</f>
        <v>970.64386944246507</v>
      </c>
      <c r="CS1434" s="14">
        <f>Таблица1[[#This Row],[Т9]]-Таблица1[[#This Row],[угол обхв4]]</f>
        <v>59069.213120726941</v>
      </c>
      <c r="CT1434" s="14">
        <f>Таблица1[[#This Row],[Lкан_прям, мм]]+Таблица1[[#This Row],[Lкан_дуг, мм]]+Таблица1[[#This Row],[Lкан_леб,мм]]</f>
        <v>85045.326329871838</v>
      </c>
      <c r="CU1434" s="16">
        <f>Таблица1[[#This Row],[Lкан_леб,мм]]</f>
        <v>58098.569251284476</v>
      </c>
      <c r="CV1434" s="14">
        <f>2534431-(Таблица1[[#This Row],[Т23]]+Таблица1[[#This Row],[угол обхв3]])</f>
        <v>2449154.2429214125</v>
      </c>
      <c r="CW1434" s="50">
        <f>SUM(X1434:AC1434,AD1434:AI1434)-Таблица1[[#This Row],[lподв_min, мм]]</f>
        <v>23339.146014884085</v>
      </c>
      <c r="CX1434" s="17">
        <f>CW1873-Таблица1[[#This Row],[Суммарная длина каната]]</f>
        <v>-2427126.6388169774</v>
      </c>
    </row>
    <row r="1435" spans="1:102" x14ac:dyDescent="0.25">
      <c r="A1435" s="21">
        <v>1434</v>
      </c>
      <c r="B1435" s="10">
        <v>35.566326530612237</v>
      </c>
      <c r="C1435" s="10">
        <v>101.61836734693884</v>
      </c>
      <c r="D1435" s="11">
        <v>15043.18384942241</v>
      </c>
      <c r="E1435" s="11">
        <v>11300.09500974704</v>
      </c>
      <c r="F1435" s="11">
        <v>14967.208581584589</v>
      </c>
      <c r="G1435" s="11">
        <v>11418.1998728009</v>
      </c>
      <c r="H1435" s="11">
        <v>15451.183359422412</v>
      </c>
      <c r="I1435" s="11">
        <v>7650.0458577242498</v>
      </c>
      <c r="J1435" s="11">
        <v>3650.0491520227893</v>
      </c>
      <c r="K1435" s="11">
        <v>25976.113209131734</v>
      </c>
      <c r="L1435" s="11">
        <v>970.64386945562558</v>
      </c>
      <c r="M1435" s="11">
        <v>58098.569251284476</v>
      </c>
      <c r="N1435" s="11">
        <v>8721.2895726755632</v>
      </c>
      <c r="O1435" s="11">
        <v>17918.357674064951</v>
      </c>
      <c r="P1435" s="43">
        <v>11338.97307493365</v>
      </c>
      <c r="Q1435" s="11">
        <v>17138.183099024332</v>
      </c>
      <c r="R1435" s="11">
        <v>14806.187986106335</v>
      </c>
      <c r="S1435" s="11">
        <v>12893.815801093839</v>
      </c>
      <c r="T1435" s="11">
        <v>15747.554055537559</v>
      </c>
      <c r="U1435" s="11">
        <v>11867.588280841333</v>
      </c>
      <c r="V1435" s="11">
        <v>15043.18384942241</v>
      </c>
      <c r="W1435" s="11">
        <v>11300.09500974704</v>
      </c>
      <c r="X1435" s="12">
        <v>0</v>
      </c>
      <c r="Y1435" s="12">
        <v>353.43166249794291</v>
      </c>
      <c r="Z1435" s="12">
        <v>243.24088068657693</v>
      </c>
      <c r="AA1435" s="44">
        <v>232.04019061955907</v>
      </c>
      <c r="AB1435" s="45">
        <v>47.253829333787664</v>
      </c>
      <c r="AC1435" s="12">
        <v>94.677306317759104</v>
      </c>
      <c r="AD1435" s="12">
        <v>12595.289593289242</v>
      </c>
      <c r="AE1435" s="12">
        <v>2731.4719997711836</v>
      </c>
      <c r="AF1435" s="12">
        <v>5480.5321821881507</v>
      </c>
      <c r="AG1435" s="44">
        <v>1128.4755203370585</v>
      </c>
      <c r="AH1435" s="45">
        <v>390.29476040551566</v>
      </c>
      <c r="AI1435" s="12">
        <v>3650.049153140581</v>
      </c>
      <c r="AJ1435" s="12">
        <v>-33.036537305844099</v>
      </c>
      <c r="AK1435" s="12">
        <v>16.596165163333019</v>
      </c>
      <c r="AL1435" s="12">
        <v>50.754684448593011</v>
      </c>
      <c r="AM1435" s="44">
        <v>83.340281507200487</v>
      </c>
      <c r="AN1435" s="45">
        <v>76.704386932059506</v>
      </c>
      <c r="AO1435" s="12">
        <v>89.999999843027354</v>
      </c>
      <c r="AP1435" s="12">
        <v>-2060.0633188477095</v>
      </c>
      <c r="AQ1435" s="12">
        <v>8837.8242567738216</v>
      </c>
      <c r="AR1435" s="12">
        <v>11654.9463782533</v>
      </c>
      <c r="AS1435" s="44">
        <v>15211.434977078536</v>
      </c>
      <c r="AT1435" s="45">
        <v>15350.489890062852</v>
      </c>
      <c r="AU1435" s="12">
        <v>15451.18384942241</v>
      </c>
      <c r="AV1435" s="12">
        <v>11393.772341090675</v>
      </c>
      <c r="AW1435" s="12">
        <v>18309.361085050226</v>
      </c>
      <c r="AX1435" s="12">
        <v>17396.301040262962</v>
      </c>
      <c r="AY1435" s="44">
        <v>12941.132566705797</v>
      </c>
      <c r="AZ1435" s="45">
        <v>11773.758389570616</v>
      </c>
      <c r="BA1435" s="12">
        <v>11300.095010864832</v>
      </c>
      <c r="BB1435" s="12">
        <v>8498.8586862066859</v>
      </c>
      <c r="BC1435" s="12">
        <v>11455.507759031911</v>
      </c>
      <c r="BD1435" s="12">
        <v>15122.161289425985</v>
      </c>
      <c r="BE1435" s="44">
        <v>15342.307064565359</v>
      </c>
      <c r="BF1435" s="45">
        <v>15440.248014897117</v>
      </c>
      <c r="BG1435" s="12">
        <v>15451.183859422412</v>
      </c>
      <c r="BH1435" s="12">
        <v>18260.393491991483</v>
      </c>
      <c r="BI1435" s="12">
        <v>17529.186510009604</v>
      </c>
      <c r="BJ1435" s="12">
        <v>13151.933742332467</v>
      </c>
      <c r="BK1435" s="44">
        <v>11820.271515229373</v>
      </c>
      <c r="BL1435" s="45">
        <v>11393.924901017755</v>
      </c>
      <c r="BM1435" s="12">
        <v>7650.0458577242516</v>
      </c>
      <c r="BN1435" s="12">
        <v>0</v>
      </c>
      <c r="BO1435" s="12">
        <v>49.632702469177119</v>
      </c>
      <c r="BP1435" s="12">
        <v>34.158519285259992</v>
      </c>
      <c r="BQ1435" s="48">
        <v>32.585597058607476</v>
      </c>
      <c r="BR1435" s="49">
        <v>6.6358945751409806</v>
      </c>
      <c r="BS1435" s="13">
        <v>13.295612910967845</v>
      </c>
      <c r="BT1435" s="12">
        <v>231.43074871551454</v>
      </c>
      <c r="BV1435" s="14">
        <f>Таблица1[[#This Row],[Lкан_леб,мм]]</f>
        <v>58098.569251284476</v>
      </c>
      <c r="BW1435" s="50">
        <f>Таблица1[[#This Row],[угол обхв4]]+Таблица1[[#This Row],[Lдуг 3,мм]]</f>
        <v>12595.289593289242</v>
      </c>
      <c r="BX1435" s="54">
        <f>Таблица1[[#This Row],[угол обхв5]]+Таблица1[[#This Row],[Y5, мм]]</f>
        <v>58452.000913782416</v>
      </c>
      <c r="BY1435" s="14">
        <f>Таблица1[[#This Row],[угол обхв6]]+Таблица1[[#This Row],[Lдуг 4,мм]]</f>
        <v>15326.761593060426</v>
      </c>
      <c r="BZ1435" s="14">
        <f>Таблица1[[#This Row],[Т1]]+Таблица1[[#This Row],[X6, мм]]</f>
        <v>58695.241794468995</v>
      </c>
      <c r="CA1435" s="14">
        <f>Таблица1[[#This Row],[Т2]]+Таблица1[[#This Row],[Lдуг 5,мм]]</f>
        <v>20807.293775248578</v>
      </c>
      <c r="CB1435" s="14">
        <f>Таблица1[[#This Row],[Т3]]+Таблица1[[#This Row],[Y6, мм]]</f>
        <v>58927.281985088557</v>
      </c>
      <c r="CC1435" s="14">
        <f>Таблица1[[#This Row],[Т4]]+Таблица1[[#This Row],[Lдуг 6,мм]]</f>
        <v>21935.769295585636</v>
      </c>
      <c r="CD1435" s="14">
        <f>Таблица1[[#This Row],[Т5]]+Таблица1[[#This Row],[Lдуг 1,мм]]</f>
        <v>58974.535814422343</v>
      </c>
      <c r="CE1435" s="14">
        <f>Таблица1[[#This Row],[Т6]]+Таблица1[[#This Row],[Lпрям1, мм]]</f>
        <v>22326.064055991152</v>
      </c>
      <c r="CF1435" s="15">
        <f>Таблица1[[#This Row],[Т7]]+Таблица1[[#This Row],[Lдуг 2,мм]]</f>
        <v>59069.213120740103</v>
      </c>
      <c r="CG1435" s="14">
        <f>Таблица1[[#This Row],[Т8]]+Таблица1[[#This Row],[Lпрям2, мм]]</f>
        <v>25976.113209131734</v>
      </c>
      <c r="CH1435" s="14">
        <f>Таблица1[[#This Row],[Т9]]-Таблица1[[#This Row],[Т9]]</f>
        <v>0</v>
      </c>
      <c r="CI1435" s="50">
        <f>Таблица1[[#This Row],[Т9]]-Таблица1[[#This Row],[Т8]]</f>
        <v>36743.149064748955</v>
      </c>
      <c r="CJ1435" s="54">
        <f>Таблица1[[#This Row],[Т9]]-Таблица1[[#This Row],[Т7]]</f>
        <v>94.677306317760667</v>
      </c>
      <c r="CK1435" s="14">
        <f>Таблица1[[#This Row],[Т9]]-Таблица1[[#This Row],[Т6]]</f>
        <v>37133.443825154463</v>
      </c>
      <c r="CL1435" s="14">
        <f>Таблица1[[#This Row],[Т9]]-Таблица1[[#This Row],[Т5]]</f>
        <v>141.93113565154636</v>
      </c>
      <c r="CM1435" s="14">
        <f>Таблица1[[#This Row],[Т9]]-Таблица1[[#This Row],[Т4]]</f>
        <v>38261.919345491522</v>
      </c>
      <c r="CN1435" s="14">
        <f>Таблица1[[#This Row],[Т9]]-Таблица1[[#This Row],[Т3]]</f>
        <v>373.97132627110841</v>
      </c>
      <c r="CO1435" s="14">
        <f>Таблица1[[#This Row],[Т9]]-Таблица1[[#This Row],[Т2]]</f>
        <v>43742.451527679674</v>
      </c>
      <c r="CP1435" s="14">
        <f>Таблица1[[#This Row],[Т9]]-Таблица1[[#This Row],[Т1]]</f>
        <v>617.21220695768716</v>
      </c>
      <c r="CQ1435" s="14">
        <f>Таблица1[[#This Row],[Т9]]-Таблица1[[#This Row],[угол обхв6]]</f>
        <v>46473.923527450861</v>
      </c>
      <c r="CR1435" s="14">
        <f>Таблица1[[#This Row],[Т9]]-Таблица1[[#This Row],[угол обхв5]]</f>
        <v>970.64386945562728</v>
      </c>
      <c r="CS1435" s="14">
        <f>Таблица1[[#This Row],[Т9]]-Таблица1[[#This Row],[угол обхв4]]</f>
        <v>59069.213120740103</v>
      </c>
      <c r="CT1435" s="14">
        <f>Таблица1[[#This Row],[Lкан_прям, мм]]+Таблица1[[#This Row],[Lкан_дуг, мм]]+Таблица1[[#This Row],[Lкан_леб,мм]]</f>
        <v>85045.326329871838</v>
      </c>
      <c r="CU1435" s="16">
        <f>Таблица1[[#This Row],[Lкан_леб,мм]]</f>
        <v>58098.569251284476</v>
      </c>
      <c r="CV1435" s="14">
        <f>2534431-(Таблица1[[#This Row],[Т23]]+Таблица1[[#This Row],[угол обхв3]])</f>
        <v>2449154.2429214125</v>
      </c>
      <c r="CW1435" s="50">
        <f>SUM(X1435:AC1435,AD1435:AI1435)-Таблица1[[#This Row],[lподв_min, мм]]</f>
        <v>23296.70792656457</v>
      </c>
      <c r="CX1435" s="17">
        <f>CW1874-Таблица1[[#This Row],[Суммарная длина каната]]</f>
        <v>-2425148.3303249339</v>
      </c>
    </row>
    <row r="1436" spans="1:102" x14ac:dyDescent="0.25">
      <c r="A1436" s="21">
        <v>1435</v>
      </c>
      <c r="B1436" s="10">
        <v>35.566326530612237</v>
      </c>
      <c r="C1436" s="10">
        <v>104.3024489795919</v>
      </c>
      <c r="D1436" s="11">
        <v>15296.310298908837</v>
      </c>
      <c r="E1436" s="11">
        <v>11583.996044469541</v>
      </c>
      <c r="F1436" s="11">
        <v>15214.887657428309</v>
      </c>
      <c r="G1436" s="11">
        <v>11698.41349704708</v>
      </c>
      <c r="H1436" s="11">
        <v>15704.309808908836</v>
      </c>
      <c r="I1436" s="11">
        <v>7890.3884253815513</v>
      </c>
      <c r="J1436" s="11">
        <v>3693.6076190879908</v>
      </c>
      <c r="K1436" s="11">
        <v>25976.113209118554</v>
      </c>
      <c r="L1436" s="11">
        <v>970.643869468807</v>
      </c>
      <c r="M1436" s="11">
        <v>58098.569251284476</v>
      </c>
      <c r="N1436" s="11">
        <v>8721.2895726755632</v>
      </c>
      <c r="O1436" s="11">
        <v>17918.357674064951</v>
      </c>
      <c r="P1436" s="43">
        <v>11322.771910591197</v>
      </c>
      <c r="Q1436" s="11">
        <v>17242.215081990624</v>
      </c>
      <c r="R1436" s="11">
        <v>14984.94219967396</v>
      </c>
      <c r="S1436" s="11">
        <v>13164.87014027188</v>
      </c>
      <c r="T1436" s="11">
        <v>15973.332654978294</v>
      </c>
      <c r="U1436" s="11">
        <v>12183.851634909573</v>
      </c>
      <c r="V1436" s="11">
        <v>15296.310298908837</v>
      </c>
      <c r="W1436" s="11">
        <v>11583.996044469541</v>
      </c>
      <c r="X1436" s="12">
        <v>0</v>
      </c>
      <c r="Y1436" s="12">
        <v>338.99780728120544</v>
      </c>
      <c r="Z1436" s="12">
        <v>238.56154265541707</v>
      </c>
      <c r="AA1436" s="44">
        <v>232.04019061955896</v>
      </c>
      <c r="AB1436" s="45">
        <v>47.253829333787216</v>
      </c>
      <c r="AC1436" s="12">
        <v>113.79049957883838</v>
      </c>
      <c r="AD1436" s="12">
        <v>12595.289593289242</v>
      </c>
      <c r="AE1436" s="12">
        <v>2687.9135327059876</v>
      </c>
      <c r="AF1436" s="12">
        <v>5480.5321821881471</v>
      </c>
      <c r="AG1436" s="44">
        <v>1128.4755203370598</v>
      </c>
      <c r="AH1436" s="45">
        <v>390.29476040551742</v>
      </c>
      <c r="AI1436" s="12">
        <v>3693.6076201926003</v>
      </c>
      <c r="AJ1436" s="12">
        <v>-33.036537305844099</v>
      </c>
      <c r="AK1436" s="12">
        <v>14.569206864259623</v>
      </c>
      <c r="AL1436" s="12">
        <v>48.070602815939921</v>
      </c>
      <c r="AM1436" s="44">
        <v>80.656199874547383</v>
      </c>
      <c r="AN1436" s="45">
        <v>74.020305299406459</v>
      </c>
      <c r="AO1436" s="12">
        <v>89.999999844878545</v>
      </c>
      <c r="AP1436" s="12">
        <v>-2060.0633188477095</v>
      </c>
      <c r="AQ1436" s="12">
        <v>8823.9216604304856</v>
      </c>
      <c r="AR1436" s="12">
        <v>11626.311180304427</v>
      </c>
      <c r="AS1436" s="44">
        <v>15387.52881038072</v>
      </c>
      <c r="AT1436" s="45">
        <v>15581.098052464242</v>
      </c>
      <c r="AU1436" s="12">
        <v>15704.310298908837</v>
      </c>
      <c r="AV1436" s="12">
        <v>11393.772341090675</v>
      </c>
      <c r="AW1436" s="12">
        <v>18313.238231402316</v>
      </c>
      <c r="AX1436" s="12">
        <v>17514.846539716909</v>
      </c>
      <c r="AY1436" s="44">
        <v>13231.112278519702</v>
      </c>
      <c r="AZ1436" s="45">
        <v>12071.530592399087</v>
      </c>
      <c r="BA1436" s="12">
        <v>11583.996045574153</v>
      </c>
      <c r="BB1436" s="12">
        <v>8498.8586862066859</v>
      </c>
      <c r="BC1436" s="12">
        <v>11425.403998346119</v>
      </c>
      <c r="BD1436" s="12">
        <v>15288.48146938719</v>
      </c>
      <c r="BE1436" s="44">
        <v>15570.746044271535</v>
      </c>
      <c r="BF1436" s="45">
        <v>15688.544901422891</v>
      </c>
      <c r="BG1436" s="12">
        <v>15704.310308908838</v>
      </c>
      <c r="BH1436" s="12">
        <v>18260.393491991483</v>
      </c>
      <c r="BI1436" s="12">
        <v>17637.095639327988</v>
      </c>
      <c r="BJ1436" s="12">
        <v>13437.501597998164</v>
      </c>
      <c r="BK1436" s="44">
        <v>12117.609496661751</v>
      </c>
      <c r="BL1436" s="45">
        <v>11696.317086980029</v>
      </c>
      <c r="BM1436" s="12">
        <v>7890.3884253815522</v>
      </c>
      <c r="BN1436" s="12">
        <v>0</v>
      </c>
      <c r="BO1436" s="12">
        <v>47.605744170103719</v>
      </c>
      <c r="BP1436" s="12">
        <v>33.501395951680294</v>
      </c>
      <c r="BQ1436" s="48">
        <v>32.585597058607462</v>
      </c>
      <c r="BR1436" s="49">
        <v>6.6358945751409166</v>
      </c>
      <c r="BS1436" s="13">
        <v>15.979694545472084</v>
      </c>
      <c r="BT1436" s="12">
        <v>231.43074871551454</v>
      </c>
      <c r="BV1436" s="14">
        <f>Таблица1[[#This Row],[Lкан_леб,мм]]</f>
        <v>58098.569251284476</v>
      </c>
      <c r="BW1436" s="50">
        <f>Таблица1[[#This Row],[угол обхв4]]+Таблица1[[#This Row],[Lдуг 3,мм]]</f>
        <v>12595.289593289242</v>
      </c>
      <c r="BX1436" s="54">
        <f>Таблица1[[#This Row],[угол обхв5]]+Таблица1[[#This Row],[Y5, мм]]</f>
        <v>58437.567058565684</v>
      </c>
      <c r="BY1436" s="14">
        <f>Таблица1[[#This Row],[угол обхв6]]+Таблица1[[#This Row],[Lдуг 4,мм]]</f>
        <v>15283.203125995231</v>
      </c>
      <c r="BZ1436" s="14">
        <f>Таблица1[[#This Row],[Т1]]+Таблица1[[#This Row],[X6, мм]]</f>
        <v>58676.128601221099</v>
      </c>
      <c r="CA1436" s="14">
        <f>Таблица1[[#This Row],[Т2]]+Таблица1[[#This Row],[Lдуг 5,мм]]</f>
        <v>20763.735308183379</v>
      </c>
      <c r="CB1436" s="14">
        <f>Таблица1[[#This Row],[Т3]]+Таблица1[[#This Row],[Y6, мм]]</f>
        <v>58908.168791840661</v>
      </c>
      <c r="CC1436" s="14">
        <f>Таблица1[[#This Row],[Т4]]+Таблица1[[#This Row],[Lдуг 6,мм]]</f>
        <v>21892.210828520438</v>
      </c>
      <c r="CD1436" s="14">
        <f>Таблица1[[#This Row],[Т5]]+Таблица1[[#This Row],[Lдуг 1,мм]]</f>
        <v>58955.422621174446</v>
      </c>
      <c r="CE1436" s="14">
        <f>Таблица1[[#This Row],[Т6]]+Таблица1[[#This Row],[Lпрям1, мм]]</f>
        <v>22282.505588925957</v>
      </c>
      <c r="CF1436" s="15">
        <f>Таблица1[[#This Row],[Т7]]+Таблица1[[#This Row],[Lдуг 2,мм]]</f>
        <v>59069.213120753288</v>
      </c>
      <c r="CG1436" s="14">
        <f>Таблица1[[#This Row],[Т8]]+Таблица1[[#This Row],[Lпрям2, мм]]</f>
        <v>25976.113209118557</v>
      </c>
      <c r="CH1436" s="14">
        <f>Таблица1[[#This Row],[Т9]]-Таблица1[[#This Row],[Т9]]</f>
        <v>0</v>
      </c>
      <c r="CI1436" s="50">
        <f>Таблица1[[#This Row],[Т9]]-Таблица1[[#This Row],[Т8]]</f>
        <v>36786.707531827327</v>
      </c>
      <c r="CJ1436" s="54">
        <f>Таблица1[[#This Row],[Т9]]-Таблица1[[#This Row],[Т7]]</f>
        <v>113.79049957884126</v>
      </c>
      <c r="CK1436" s="14">
        <f>Таблица1[[#This Row],[Т9]]-Таблица1[[#This Row],[Т6]]</f>
        <v>37177.00229223285</v>
      </c>
      <c r="CL1436" s="14">
        <f>Таблица1[[#This Row],[Т9]]-Таблица1[[#This Row],[Т5]]</f>
        <v>161.04432891262695</v>
      </c>
      <c r="CM1436" s="14">
        <f>Таблица1[[#This Row],[Т9]]-Таблица1[[#This Row],[Т4]]</f>
        <v>38305.477812569909</v>
      </c>
      <c r="CN1436" s="14">
        <f>Таблица1[[#This Row],[Т9]]-Таблица1[[#This Row],[Т3]]</f>
        <v>393.08451953218901</v>
      </c>
      <c r="CO1436" s="14">
        <f>Таблица1[[#This Row],[Т9]]-Таблица1[[#This Row],[Т2]]</f>
        <v>43786.00999475806</v>
      </c>
      <c r="CP1436" s="14">
        <f>Таблица1[[#This Row],[Т9]]-Таблица1[[#This Row],[Т1]]</f>
        <v>631.64606218760309</v>
      </c>
      <c r="CQ1436" s="14">
        <f>Таблица1[[#This Row],[Т9]]-Таблица1[[#This Row],[угол обхв6]]</f>
        <v>46473.923527464045</v>
      </c>
      <c r="CR1436" s="14">
        <f>Таблица1[[#This Row],[Т9]]-Таблица1[[#This Row],[угол обхв5]]</f>
        <v>970.64386946881132</v>
      </c>
      <c r="CS1436" s="14">
        <f>Таблица1[[#This Row],[Т9]]-Таблица1[[#This Row],[угол обхв4]]</f>
        <v>59069.213120753288</v>
      </c>
      <c r="CT1436" s="14">
        <f>Таблица1[[#This Row],[Lкан_прям, мм]]+Таблица1[[#This Row],[Lкан_дуг, мм]]+Таблица1[[#This Row],[Lкан_леб,мм]]</f>
        <v>85045.326329871838</v>
      </c>
      <c r="CU1436" s="16">
        <f>Таблица1[[#This Row],[Lкан_леб,мм]]</f>
        <v>58098.569251284476</v>
      </c>
      <c r="CV1436" s="14">
        <f>2534431-(Таблица1[[#This Row],[Т23]]+Таблица1[[#This Row],[угол обхв3]])</f>
        <v>2449154.2429214125</v>
      </c>
      <c r="CW1436" s="50">
        <f>SUM(X1436:AC1436,AD1436:AI1436)-Таблица1[[#This Row],[lподв_min, мм]]</f>
        <v>23253.149459499375</v>
      </c>
      <c r="CX1436" s="17">
        <f>CW1875-Таблица1[[#This Row],[Суммарная длина каната]]</f>
        <v>-2425187.2312134597</v>
      </c>
    </row>
    <row r="1437" spans="1:102" x14ac:dyDescent="0.25">
      <c r="A1437" s="21">
        <v>1436</v>
      </c>
      <c r="B1437" s="10">
        <v>35.566326530612237</v>
      </c>
      <c r="C1437" s="10">
        <v>106.98653061224498</v>
      </c>
      <c r="D1437" s="11">
        <v>15535.864267905888</v>
      </c>
      <c r="E1437" s="11">
        <v>11879.439258783003</v>
      </c>
      <c r="F1437" s="11">
        <v>15449.172906450955</v>
      </c>
      <c r="G1437" s="11">
        <v>11989.918251578421</v>
      </c>
      <c r="H1437" s="11">
        <v>15943.86377790589</v>
      </c>
      <c r="I1437" s="11">
        <v>8141.1953815040879</v>
      </c>
      <c r="J1437" s="11">
        <v>3738.2438772789151</v>
      </c>
      <c r="K1437" s="11">
        <v>25976.113209105362</v>
      </c>
      <c r="L1437" s="11">
        <v>970.64386948199319</v>
      </c>
      <c r="M1437" s="11">
        <v>58098.569251284476</v>
      </c>
      <c r="N1437" s="11">
        <v>8721.2895726755632</v>
      </c>
      <c r="O1437" s="11">
        <v>17918.357674064951</v>
      </c>
      <c r="P1437" s="43">
        <v>11301.716813773595</v>
      </c>
      <c r="Q1437" s="11">
        <v>17345.374250773399</v>
      </c>
      <c r="R1437" s="11">
        <v>15150.807121753545</v>
      </c>
      <c r="S1437" s="11">
        <v>13443.997980658603</v>
      </c>
      <c r="T1437" s="11">
        <v>16184.053283834619</v>
      </c>
      <c r="U1437" s="11">
        <v>12510.340994102655</v>
      </c>
      <c r="V1437" s="11">
        <v>15535.864267905888</v>
      </c>
      <c r="W1437" s="11">
        <v>11879.439258783003</v>
      </c>
      <c r="X1437" s="12">
        <v>0</v>
      </c>
      <c r="Y1437" s="12">
        <v>324.40121090473633</v>
      </c>
      <c r="Z1437" s="12">
        <v>234.04494578398916</v>
      </c>
      <c r="AA1437" s="44">
        <v>232.04019061955833</v>
      </c>
      <c r="AB1437" s="45">
        <v>47.253829333785404</v>
      </c>
      <c r="AC1437" s="12">
        <v>132.90369283992382</v>
      </c>
      <c r="AD1437" s="12">
        <v>12595.289593289242</v>
      </c>
      <c r="AE1437" s="12">
        <v>2643.2772745150501</v>
      </c>
      <c r="AF1437" s="12">
        <v>5480.5321821881525</v>
      </c>
      <c r="AG1437" s="44">
        <v>1128.4755203370607</v>
      </c>
      <c r="AH1437" s="45">
        <v>390.29476040551953</v>
      </c>
      <c r="AI1437" s="12">
        <v>3738.2438783703351</v>
      </c>
      <c r="AJ1437" s="12">
        <v>-33.036537305844099</v>
      </c>
      <c r="AK1437" s="12">
        <v>12.519394688701711</v>
      </c>
      <c r="AL1437" s="12">
        <v>45.386521183286881</v>
      </c>
      <c r="AM1437" s="44">
        <v>77.97211824189425</v>
      </c>
      <c r="AN1437" s="45">
        <v>71.336223666753583</v>
      </c>
      <c r="AO1437" s="12">
        <v>89.999999846730773</v>
      </c>
      <c r="AP1437" s="12">
        <v>-2060.0633188477095</v>
      </c>
      <c r="AQ1437" s="12">
        <v>8809.7317648575554</v>
      </c>
      <c r="AR1437" s="12">
        <v>11592.156038522624</v>
      </c>
      <c r="AS1437" s="44">
        <v>15549.850015895498</v>
      </c>
      <c r="AT1437" s="45">
        <v>15797.50886669899</v>
      </c>
      <c r="AU1437" s="12">
        <v>15943.864267905888</v>
      </c>
      <c r="AV1437" s="12">
        <v>11393.772341090675</v>
      </c>
      <c r="AW1437" s="12">
        <v>18316.656530003613</v>
      </c>
      <c r="AX1437" s="12">
        <v>17631.921030073365</v>
      </c>
      <c r="AY1437" s="44">
        <v>13529.020146208626</v>
      </c>
      <c r="AZ1437" s="45">
        <v>12379.77524981543</v>
      </c>
      <c r="BA1437" s="12">
        <v>11879.439259874425</v>
      </c>
      <c r="BB1437" s="12">
        <v>8498.8586862066859</v>
      </c>
      <c r="BC1437" s="12">
        <v>11390.159005955589</v>
      </c>
      <c r="BD1437" s="12">
        <v>15441.246346502576</v>
      </c>
      <c r="BE1437" s="44">
        <v>15785.010389692667</v>
      </c>
      <c r="BF1437" s="45">
        <v>15922.408685041517</v>
      </c>
      <c r="BG1437" s="12">
        <v>15943.86427790589</v>
      </c>
      <c r="BH1437" s="12">
        <v>18260.393491991483</v>
      </c>
      <c r="BI1437" s="12">
        <v>17743.67310671206</v>
      </c>
      <c r="BJ1437" s="12">
        <v>13730.54475995857</v>
      </c>
      <c r="BK1437" s="44">
        <v>12425.318828552634</v>
      </c>
      <c r="BL1437" s="45">
        <v>12010.00500307023</v>
      </c>
      <c r="BM1437" s="12">
        <v>8141.1953815040897</v>
      </c>
      <c r="BN1437" s="12">
        <v>0</v>
      </c>
      <c r="BO1437" s="12">
        <v>45.555931994545809</v>
      </c>
      <c r="BP1437" s="12">
        <v>32.867126494585165</v>
      </c>
      <c r="BQ1437" s="48">
        <v>32.58559705860737</v>
      </c>
      <c r="BR1437" s="49">
        <v>6.6358945751406626</v>
      </c>
      <c r="BS1437" s="13">
        <v>18.663776179977187</v>
      </c>
      <c r="BT1437" s="12">
        <v>231.43074871551454</v>
      </c>
      <c r="BV1437" s="14">
        <f>Таблица1[[#This Row],[Lкан_леб,мм]]</f>
        <v>58098.569251284476</v>
      </c>
      <c r="BW1437" s="50">
        <f>Таблица1[[#This Row],[угол обхв4]]+Таблица1[[#This Row],[Lдуг 3,мм]]</f>
        <v>12595.289593289242</v>
      </c>
      <c r="BX1437" s="54">
        <f>Таблица1[[#This Row],[угол обхв5]]+Таблица1[[#This Row],[Y5, мм]]</f>
        <v>58422.970462189216</v>
      </c>
      <c r="BY1437" s="14">
        <f>Таблица1[[#This Row],[угол обхв6]]+Таблица1[[#This Row],[Lдуг 4,мм]]</f>
        <v>15238.566867804293</v>
      </c>
      <c r="BZ1437" s="14">
        <f>Таблица1[[#This Row],[Т1]]+Таблица1[[#This Row],[X6, мм]]</f>
        <v>58657.015407973202</v>
      </c>
      <c r="CA1437" s="14">
        <f>Таблица1[[#This Row],[Т2]]+Таблица1[[#This Row],[Lдуг 5,мм]]</f>
        <v>20719.099049992445</v>
      </c>
      <c r="CB1437" s="14">
        <f>Таблица1[[#This Row],[Т3]]+Таблица1[[#This Row],[Y6, мм]]</f>
        <v>58889.055598592757</v>
      </c>
      <c r="CC1437" s="14">
        <f>Таблица1[[#This Row],[Т4]]+Таблица1[[#This Row],[Lдуг 6,мм]]</f>
        <v>21847.574570329507</v>
      </c>
      <c r="CD1437" s="14">
        <f>Таблица1[[#This Row],[Т5]]+Таблица1[[#This Row],[Lдуг 1,мм]]</f>
        <v>58936.309427926542</v>
      </c>
      <c r="CE1437" s="14">
        <f>Таблица1[[#This Row],[Т6]]+Таблица1[[#This Row],[Lпрям1, мм]]</f>
        <v>22237.869330735026</v>
      </c>
      <c r="CF1437" s="15">
        <f>Таблица1[[#This Row],[Т7]]+Таблица1[[#This Row],[Lдуг 2,мм]]</f>
        <v>59069.213120766464</v>
      </c>
      <c r="CG1437" s="14">
        <f>Таблица1[[#This Row],[Т8]]+Таблица1[[#This Row],[Lпрям2, мм]]</f>
        <v>25976.113209105362</v>
      </c>
      <c r="CH1437" s="14">
        <f>Таблица1[[#This Row],[Т9]]-Таблица1[[#This Row],[Т9]]</f>
        <v>0</v>
      </c>
      <c r="CI1437" s="50">
        <f>Таблица1[[#This Row],[Т9]]-Таблица1[[#This Row],[Т8]]</f>
        <v>36831.343790031438</v>
      </c>
      <c r="CJ1437" s="54">
        <f>Таблица1[[#This Row],[Т9]]-Таблица1[[#This Row],[Т7]]</f>
        <v>132.90369283992186</v>
      </c>
      <c r="CK1437" s="14">
        <f>Таблица1[[#This Row],[Т9]]-Таблица1[[#This Row],[Т6]]</f>
        <v>37221.638550436954</v>
      </c>
      <c r="CL1437" s="14">
        <f>Таблица1[[#This Row],[Т9]]-Таблица1[[#This Row],[Т5]]</f>
        <v>180.15752217370755</v>
      </c>
      <c r="CM1437" s="14">
        <f>Таблица1[[#This Row],[Т9]]-Таблица1[[#This Row],[Т4]]</f>
        <v>38350.11407077402</v>
      </c>
      <c r="CN1437" s="14">
        <f>Таблица1[[#This Row],[Т9]]-Таблица1[[#This Row],[Т3]]</f>
        <v>412.19771279326233</v>
      </c>
      <c r="CO1437" s="14">
        <f>Таблица1[[#This Row],[Т9]]-Таблица1[[#This Row],[Т2]]</f>
        <v>43830.646252962171</v>
      </c>
      <c r="CP1437" s="14">
        <f>Таблица1[[#This Row],[Т9]]-Таблица1[[#This Row],[Т1]]</f>
        <v>646.24265857724822</v>
      </c>
      <c r="CQ1437" s="14">
        <f>Таблица1[[#This Row],[Т9]]-Таблица1[[#This Row],[угол обхв6]]</f>
        <v>46473.923527477222</v>
      </c>
      <c r="CR1437" s="14">
        <f>Таблица1[[#This Row],[Т9]]-Таблица1[[#This Row],[угол обхв5]]</f>
        <v>970.64386948198808</v>
      </c>
      <c r="CS1437" s="14">
        <f>Таблица1[[#This Row],[Т9]]-Таблица1[[#This Row],[угол обхв4]]</f>
        <v>59069.213120766464</v>
      </c>
      <c r="CT1437" s="14">
        <f>Таблица1[[#This Row],[Lкан_прям, мм]]+Таблица1[[#This Row],[Lкан_дуг, мм]]+Таблица1[[#This Row],[Lкан_леб,мм]]</f>
        <v>85045.326329871838</v>
      </c>
      <c r="CU1437" s="16">
        <f>Таблица1[[#This Row],[Lкан_леб,мм]]</f>
        <v>58098.569251284476</v>
      </c>
      <c r="CV1437" s="14">
        <f>2534431-(Таблица1[[#This Row],[Т23]]+Таблица1[[#This Row],[угол обхв3]])</f>
        <v>2449154.2429214125</v>
      </c>
      <c r="CW1437" s="50">
        <f>SUM(X1437:AC1437,AD1437:AI1437)-Таблица1[[#This Row],[lподв_min, мм]]</f>
        <v>23208.513201308444</v>
      </c>
      <c r="CX1437" s="17">
        <f>CW1876-Таблица1[[#This Row],[Суммарная длина каната]]</f>
        <v>-2425227.7936428217</v>
      </c>
    </row>
    <row r="1438" spans="1:102" x14ac:dyDescent="0.25">
      <c r="A1438" s="21">
        <v>1437</v>
      </c>
      <c r="B1438" s="10">
        <v>35.566326530612237</v>
      </c>
      <c r="C1438" s="10">
        <v>109.67061224489804</v>
      </c>
      <c r="D1438" s="11">
        <v>15761.320138544403</v>
      </c>
      <c r="E1438" s="11">
        <v>12185.776405307452</v>
      </c>
      <c r="F1438" s="11">
        <v>15669.550271156902</v>
      </c>
      <c r="G1438" s="11">
        <v>12292.074530595159</v>
      </c>
      <c r="H1438" s="11">
        <v>16169.319648544402</v>
      </c>
      <c r="I1438" s="11">
        <v>8401.8634202042394</v>
      </c>
      <c r="J1438" s="11">
        <v>3783.9129851032121</v>
      </c>
      <c r="K1438" s="11">
        <v>25976.113209092182</v>
      </c>
      <c r="L1438" s="11">
        <v>970.64386949517018</v>
      </c>
      <c r="M1438" s="11">
        <v>58098.569251284476</v>
      </c>
      <c r="N1438" s="11">
        <v>8721.2895726755632</v>
      </c>
      <c r="O1438" s="11">
        <v>17918.357674064951</v>
      </c>
      <c r="P1438" s="43">
        <v>11275.853982567945</v>
      </c>
      <c r="Q1438" s="11">
        <v>17447.43425845505</v>
      </c>
      <c r="R1438" s="11">
        <v>15303.418819460665</v>
      </c>
      <c r="S1438" s="11">
        <v>13730.586873287708</v>
      </c>
      <c r="T1438" s="11">
        <v>16379.253588974194</v>
      </c>
      <c r="U1438" s="11">
        <v>12846.339991073373</v>
      </c>
      <c r="V1438" s="11">
        <v>15761.320138544403</v>
      </c>
      <c r="W1438" s="11">
        <v>12185.776405307452</v>
      </c>
      <c r="X1438" s="12">
        <v>0</v>
      </c>
      <c r="Y1438" s="12">
        <v>309.62939048881833</v>
      </c>
      <c r="Z1438" s="12">
        <v>229.70357295201003</v>
      </c>
      <c r="AA1438" s="44">
        <v>232.04019061955896</v>
      </c>
      <c r="AB1438" s="45">
        <v>47.253829333787664</v>
      </c>
      <c r="AC1438" s="12">
        <v>152.01688610099529</v>
      </c>
      <c r="AD1438" s="12">
        <v>12595.289593289242</v>
      </c>
      <c r="AE1438" s="12">
        <v>2597.6081666907562</v>
      </c>
      <c r="AF1438" s="12">
        <v>5480.5321821881507</v>
      </c>
      <c r="AG1438" s="44">
        <v>1128.4755203370594</v>
      </c>
      <c r="AH1438" s="45">
        <v>390.29476040551697</v>
      </c>
      <c r="AI1438" s="12">
        <v>3783.912986181459</v>
      </c>
      <c r="AJ1438" s="12">
        <v>-33.036537305844099</v>
      </c>
      <c r="AK1438" s="12">
        <v>10.444975655473062</v>
      </c>
      <c r="AL1438" s="12">
        <v>42.702439550633812</v>
      </c>
      <c r="AM1438" s="44">
        <v>75.288036609241274</v>
      </c>
      <c r="AN1438" s="45">
        <v>68.652142034100294</v>
      </c>
      <c r="AO1438" s="12">
        <v>89.999999848580615</v>
      </c>
      <c r="AP1438" s="12">
        <v>-2060.0633188477095</v>
      </c>
      <c r="AQ1438" s="12">
        <v>8795.2563687584425</v>
      </c>
      <c r="AR1438" s="12">
        <v>11552.555894487528</v>
      </c>
      <c r="AS1438" s="44">
        <v>15698.042436191952</v>
      </c>
      <c r="AT1438" s="45">
        <v>15999.247494501969</v>
      </c>
      <c r="AU1438" s="12">
        <v>16169.320138544403</v>
      </c>
      <c r="AV1438" s="12">
        <v>11393.772341090675</v>
      </c>
      <c r="AW1438" s="12">
        <v>18319.596895823288</v>
      </c>
      <c r="AX1438" s="12">
        <v>17747.267632081213</v>
      </c>
      <c r="AY1438" s="44">
        <v>13834.202514567956</v>
      </c>
      <c r="AZ1438" s="45">
        <v>12697.816026125061</v>
      </c>
      <c r="BA1438" s="12">
        <v>12185.776406385701</v>
      </c>
      <c r="BB1438" s="12">
        <v>8498.8586862066859</v>
      </c>
      <c r="BC1438" s="12">
        <v>11349.820778650825</v>
      </c>
      <c r="BD1438" s="12">
        <v>15580.12073138025</v>
      </c>
      <c r="BE1438" s="44">
        <v>15984.629972242907</v>
      </c>
      <c r="BF1438" s="45">
        <v>16141.326233016624</v>
      </c>
      <c r="BG1438" s="12">
        <v>16169.320148544401</v>
      </c>
      <c r="BH1438" s="12">
        <v>18260.393491991483</v>
      </c>
      <c r="BI1438" s="12">
        <v>17848.673480213383</v>
      </c>
      <c r="BJ1438" s="12">
        <v>14030.420246913869</v>
      </c>
      <c r="BK1438" s="44">
        <v>12742.724349793123</v>
      </c>
      <c r="BL1438" s="45">
        <v>12334.300370255763</v>
      </c>
      <c r="BM1438" s="12">
        <v>8401.8634202042413</v>
      </c>
      <c r="BN1438" s="12">
        <v>0</v>
      </c>
      <c r="BO1438" s="12">
        <v>43.481512961317158</v>
      </c>
      <c r="BP1438" s="12">
        <v>32.257463895160754</v>
      </c>
      <c r="BQ1438" s="48">
        <v>32.585597058607462</v>
      </c>
      <c r="BR1438" s="49">
        <v>6.6358945751409806</v>
      </c>
      <c r="BS1438" s="13">
        <v>21.347857814480331</v>
      </c>
      <c r="BT1438" s="12">
        <v>231.43074871551454</v>
      </c>
      <c r="BV1438" s="14">
        <f>Таблица1[[#This Row],[Lкан_леб,мм]]</f>
        <v>58098.569251284476</v>
      </c>
      <c r="BW1438" s="50">
        <f>Таблица1[[#This Row],[угол обхв4]]+Таблица1[[#This Row],[Lдуг 3,мм]]</f>
        <v>12595.289593289242</v>
      </c>
      <c r="BX1438" s="54">
        <f>Таблица1[[#This Row],[угол обхв5]]+Таблица1[[#This Row],[Y5, мм]]</f>
        <v>58408.198641773291</v>
      </c>
      <c r="BY1438" s="14">
        <f>Таблица1[[#This Row],[угол обхв6]]+Таблица1[[#This Row],[Lдуг 4,мм]]</f>
        <v>15192.897759979998</v>
      </c>
      <c r="BZ1438" s="14">
        <f>Таблица1[[#This Row],[Т1]]+Таблица1[[#This Row],[X6, мм]]</f>
        <v>58637.902214725298</v>
      </c>
      <c r="CA1438" s="14">
        <f>Таблица1[[#This Row],[Т2]]+Таблица1[[#This Row],[Lдуг 5,мм]]</f>
        <v>20673.42994216815</v>
      </c>
      <c r="CB1438" s="14">
        <f>Таблица1[[#This Row],[Т3]]+Таблица1[[#This Row],[Y6, мм]]</f>
        <v>58869.94240534486</v>
      </c>
      <c r="CC1438" s="14">
        <f>Таблица1[[#This Row],[Т4]]+Таблица1[[#This Row],[Lдуг 6,мм]]</f>
        <v>21801.905462505209</v>
      </c>
      <c r="CD1438" s="14">
        <f>Таблица1[[#This Row],[Т5]]+Таблица1[[#This Row],[Lдуг 1,мм]]</f>
        <v>58917.196234678646</v>
      </c>
      <c r="CE1438" s="14">
        <f>Таблица1[[#This Row],[Т6]]+Таблица1[[#This Row],[Lпрям1, мм]]</f>
        <v>22192.200222910724</v>
      </c>
      <c r="CF1438" s="15">
        <f>Таблица1[[#This Row],[Т7]]+Таблица1[[#This Row],[Lдуг 2,мм]]</f>
        <v>59069.213120779641</v>
      </c>
      <c r="CG1438" s="14">
        <f>Таблица1[[#This Row],[Т8]]+Таблица1[[#This Row],[Lпрям2, мм]]</f>
        <v>25976.113209092182</v>
      </c>
      <c r="CH1438" s="14">
        <f>Таблица1[[#This Row],[Т9]]-Таблица1[[#This Row],[Т9]]</f>
        <v>0</v>
      </c>
      <c r="CI1438" s="50">
        <f>Таблица1[[#This Row],[Т9]]-Таблица1[[#This Row],[Т8]]</f>
        <v>36877.012897868917</v>
      </c>
      <c r="CJ1438" s="54">
        <f>Таблица1[[#This Row],[Т9]]-Таблица1[[#This Row],[Т7]]</f>
        <v>152.01688610099518</v>
      </c>
      <c r="CK1438" s="14">
        <f>Таблица1[[#This Row],[Т9]]-Таблица1[[#This Row],[Т6]]</f>
        <v>37267.307658274432</v>
      </c>
      <c r="CL1438" s="14">
        <f>Таблица1[[#This Row],[Т9]]-Таблица1[[#This Row],[Т5]]</f>
        <v>199.27071543478087</v>
      </c>
      <c r="CM1438" s="14">
        <f>Таблица1[[#This Row],[Т9]]-Таблица1[[#This Row],[Т4]]</f>
        <v>38395.783178611491</v>
      </c>
      <c r="CN1438" s="14">
        <f>Таблица1[[#This Row],[Т9]]-Таблица1[[#This Row],[Т3]]</f>
        <v>431.31090605434292</v>
      </c>
      <c r="CO1438" s="14">
        <f>Таблица1[[#This Row],[Т9]]-Таблица1[[#This Row],[Т2]]</f>
        <v>43876.315360799643</v>
      </c>
      <c r="CP1438" s="14">
        <f>Таблица1[[#This Row],[Т9]]-Таблица1[[#This Row],[Т1]]</f>
        <v>661.01447900634957</v>
      </c>
      <c r="CQ1438" s="14">
        <f>Таблица1[[#This Row],[Т9]]-Таблица1[[#This Row],[угол обхв6]]</f>
        <v>46473.923527490399</v>
      </c>
      <c r="CR1438" s="14">
        <f>Таблица1[[#This Row],[Т9]]-Таблица1[[#This Row],[угол обхв5]]</f>
        <v>970.64386949516484</v>
      </c>
      <c r="CS1438" s="14">
        <f>Таблица1[[#This Row],[Т9]]-Таблица1[[#This Row],[угол обхв4]]</f>
        <v>59069.213120779641</v>
      </c>
      <c r="CT1438" s="14">
        <f>Таблица1[[#This Row],[Lкан_прям, мм]]+Таблица1[[#This Row],[Lкан_дуг, мм]]+Таблица1[[#This Row],[Lкан_леб,мм]]</f>
        <v>85045.326329871823</v>
      </c>
      <c r="CU1438" s="16">
        <f>Таблица1[[#This Row],[Lкан_леб,мм]]</f>
        <v>58098.569251284476</v>
      </c>
      <c r="CV1438" s="14">
        <f>2534431-(Таблица1[[#This Row],[Т23]]+Таблица1[[#This Row],[угол обхв3]])</f>
        <v>2449154.2429214125</v>
      </c>
      <c r="CW1438" s="50">
        <f>SUM(X1438:AC1438,AD1438:AI1438)-Таблица1[[#This Row],[lподв_min, мм]]</f>
        <v>23162.844093484138</v>
      </c>
      <c r="CX1438" s="17">
        <f>CW1877-Таблица1[[#This Row],[Суммарная длина каната]]</f>
        <v>-2425270.0159215792</v>
      </c>
    </row>
    <row r="1439" spans="1:102" x14ac:dyDescent="0.25">
      <c r="A1439" s="21">
        <v>1438</v>
      </c>
      <c r="B1439" s="10">
        <v>35.566326530612237</v>
      </c>
      <c r="C1439" s="10">
        <v>110.29000000000343</v>
      </c>
      <c r="D1439" s="11">
        <v>15811.292182267609</v>
      </c>
      <c r="E1439" s="11">
        <v>12257.944312470969</v>
      </c>
      <c r="F1439" s="11">
        <v>15718.37857895502</v>
      </c>
      <c r="G1439" s="11">
        <v>12363.244181034375</v>
      </c>
      <c r="H1439" s="11">
        <v>16219.29169226761</v>
      </c>
      <c r="I1439" s="11">
        <v>8463.3508553422653</v>
      </c>
      <c r="J1439" s="11">
        <v>3794.5934571287034</v>
      </c>
      <c r="K1439" s="11">
        <v>25976.113209089155</v>
      </c>
      <c r="L1439" s="11">
        <v>970.64386949820027</v>
      </c>
      <c r="M1439" s="11">
        <v>58098.569251284476</v>
      </c>
      <c r="N1439" s="11">
        <v>8721.2895726755632</v>
      </c>
      <c r="O1439" s="11">
        <v>17918.357674064951</v>
      </c>
      <c r="P1439" s="43">
        <v>11269.20883307276</v>
      </c>
      <c r="Q1439" s="11">
        <v>17470.806179906831</v>
      </c>
      <c r="R1439" s="11">
        <v>15336.717993626637</v>
      </c>
      <c r="S1439" s="11">
        <v>13797.714535418458</v>
      </c>
      <c r="T1439" s="11">
        <v>16422.048737804926</v>
      </c>
      <c r="U1439" s="11">
        <v>12925.149250903078</v>
      </c>
      <c r="V1439" s="11">
        <v>15811.292182267609</v>
      </c>
      <c r="W1439" s="11">
        <v>12257.944312470969</v>
      </c>
      <c r="X1439" s="12">
        <v>0</v>
      </c>
      <c r="Y1439" s="12">
        <v>306.1943056354238</v>
      </c>
      <c r="Z1439" s="12">
        <v>228.72803269076931</v>
      </c>
      <c r="AA1439" s="44">
        <v>232.04019061955825</v>
      </c>
      <c r="AB1439" s="45">
        <v>47.253829333785312</v>
      </c>
      <c r="AC1439" s="12">
        <v>156.42751121866351</v>
      </c>
      <c r="AD1439" s="12">
        <v>12595.289593289242</v>
      </c>
      <c r="AE1439" s="12">
        <v>2586.9276946652703</v>
      </c>
      <c r="AF1439" s="12">
        <v>5480.5321821881498</v>
      </c>
      <c r="AG1439" s="44">
        <v>1128.4755203370601</v>
      </c>
      <c r="AH1439" s="45">
        <v>390.29476040551577</v>
      </c>
      <c r="AI1439" s="12">
        <v>3794.5934582039163</v>
      </c>
      <c r="AJ1439" s="12">
        <v>-33.036537305844099</v>
      </c>
      <c r="AK1439" s="12">
        <v>9.9625838310396855</v>
      </c>
      <c r="AL1439" s="12">
        <v>42.083051795528419</v>
      </c>
      <c r="AM1439" s="44">
        <v>74.668648854135782</v>
      </c>
      <c r="AN1439" s="45">
        <v>68.032754278995128</v>
      </c>
      <c r="AO1439" s="12">
        <v>89.999999849006784</v>
      </c>
      <c r="AP1439" s="12">
        <v>-2060.0633188477095</v>
      </c>
      <c r="AQ1439" s="12">
        <v>8791.8756234542816</v>
      </c>
      <c r="AR1439" s="12">
        <v>11542.653334652699</v>
      </c>
      <c r="AS1439" s="44">
        <v>15730.198451858072</v>
      </c>
      <c r="AT1439" s="45">
        <v>16043.670413207199</v>
      </c>
      <c r="AU1439" s="12">
        <v>16219.292182267609</v>
      </c>
      <c r="AV1439" s="12">
        <v>11393.772341090675</v>
      </c>
      <c r="AW1439" s="12">
        <v>18320.205418161473</v>
      </c>
      <c r="AX1439" s="12">
        <v>17773.613221693671</v>
      </c>
      <c r="AY1439" s="44">
        <v>13905.590060863198</v>
      </c>
      <c r="AZ1439" s="45">
        <v>12772.52604338005</v>
      </c>
      <c r="BA1439" s="12">
        <v>12257.944313546182</v>
      </c>
      <c r="BB1439" s="12">
        <v>8498.8586862066859</v>
      </c>
      <c r="BC1439" s="12">
        <v>11339.794883851479</v>
      </c>
      <c r="BD1439" s="12">
        <v>15610.162495206576</v>
      </c>
      <c r="BE1439" s="44">
        <v>16028.568279573488</v>
      </c>
      <c r="BF1439" s="45">
        <v>16189.670506865337</v>
      </c>
      <c r="BG1439" s="12">
        <v>16219.292192267609</v>
      </c>
      <c r="BH1439" s="12">
        <v>18260.393491991483</v>
      </c>
      <c r="BI1439" s="12">
        <v>17872.653924003353</v>
      </c>
      <c r="BJ1439" s="12">
        <v>14100.5215772053</v>
      </c>
      <c r="BK1439" s="44">
        <v>12817.273725458335</v>
      </c>
      <c r="BL1439" s="45">
        <v>12410.567519993994</v>
      </c>
      <c r="BM1439" s="12">
        <v>8463.3508553422671</v>
      </c>
      <c r="BN1439" s="12">
        <v>0</v>
      </c>
      <c r="BO1439" s="12">
        <v>42.999121136883787</v>
      </c>
      <c r="BP1439" s="12">
        <v>32.120467964488739</v>
      </c>
      <c r="BQ1439" s="48">
        <v>32.585597058607355</v>
      </c>
      <c r="BR1439" s="49">
        <v>6.6358945751406493</v>
      </c>
      <c r="BS1439" s="13">
        <v>21.967245570011659</v>
      </c>
      <c r="BT1439" s="12">
        <v>231.43074871551454</v>
      </c>
      <c r="BV1439" s="14">
        <f>Таблица1[[#This Row],[Lкан_леб,мм]]</f>
        <v>58098.569251284476</v>
      </c>
      <c r="BW1439" s="50">
        <f>Таблица1[[#This Row],[угол обхв4]]+Таблица1[[#This Row],[Lдуг 3,мм]]</f>
        <v>12595.289593289242</v>
      </c>
      <c r="BX1439" s="54">
        <f>Таблица1[[#This Row],[угол обхв5]]+Таблица1[[#This Row],[Y5, мм]]</f>
        <v>58404.763556919897</v>
      </c>
      <c r="BY1439" s="14">
        <f>Таблица1[[#This Row],[угол обхв6]]+Таблица1[[#This Row],[Lдуг 4,мм]]</f>
        <v>15182.217287954512</v>
      </c>
      <c r="BZ1439" s="14">
        <f>Таблица1[[#This Row],[Т1]]+Таблица1[[#This Row],[X6, мм]]</f>
        <v>58633.491589610669</v>
      </c>
      <c r="CA1439" s="14">
        <f>Таблица1[[#This Row],[Т2]]+Таблица1[[#This Row],[Lдуг 5,мм]]</f>
        <v>20662.749470142662</v>
      </c>
      <c r="CB1439" s="14">
        <f>Таблица1[[#This Row],[Т3]]+Таблица1[[#This Row],[Y6, мм]]</f>
        <v>58865.531780230223</v>
      </c>
      <c r="CC1439" s="14">
        <f>Таблица1[[#This Row],[Т4]]+Таблица1[[#This Row],[Lдуг 6,мм]]</f>
        <v>21791.224990479721</v>
      </c>
      <c r="CD1439" s="14">
        <f>Таблица1[[#This Row],[Т5]]+Таблица1[[#This Row],[Lдуг 1,мм]]</f>
        <v>58912.785609564009</v>
      </c>
      <c r="CE1439" s="14">
        <f>Таблица1[[#This Row],[Т6]]+Таблица1[[#This Row],[Lпрям1, мм]]</f>
        <v>22181.519750885236</v>
      </c>
      <c r="CF1439" s="15">
        <f>Таблица1[[#This Row],[Т7]]+Таблица1[[#This Row],[Lдуг 2,мм]]</f>
        <v>59069.213120782675</v>
      </c>
      <c r="CG1439" s="14">
        <f>Таблица1[[#This Row],[Т8]]+Таблица1[[#This Row],[Lпрям2, мм]]</f>
        <v>25976.113209089151</v>
      </c>
      <c r="CH1439" s="14">
        <f>Таблица1[[#This Row],[Т9]]-Таблица1[[#This Row],[Т9]]</f>
        <v>0</v>
      </c>
      <c r="CI1439" s="50">
        <f>Таблица1[[#This Row],[Т9]]-Таблица1[[#This Row],[Т8]]</f>
        <v>36887.693369897439</v>
      </c>
      <c r="CJ1439" s="54">
        <f>Таблица1[[#This Row],[Т9]]-Таблица1[[#This Row],[Т7]]</f>
        <v>156.42751121866604</v>
      </c>
      <c r="CK1439" s="14">
        <f>Таблица1[[#This Row],[Т9]]-Таблица1[[#This Row],[Т6]]</f>
        <v>37277.988130302954</v>
      </c>
      <c r="CL1439" s="14">
        <f>Таблица1[[#This Row],[Т9]]-Таблица1[[#This Row],[Т5]]</f>
        <v>203.68134055245173</v>
      </c>
      <c r="CM1439" s="14">
        <f>Таблица1[[#This Row],[Т9]]-Таблица1[[#This Row],[Т4]]</f>
        <v>38406.463650640013</v>
      </c>
      <c r="CN1439" s="14">
        <f>Таблица1[[#This Row],[Т9]]-Таблица1[[#This Row],[Т3]]</f>
        <v>435.72153117200651</v>
      </c>
      <c r="CO1439" s="14">
        <f>Таблица1[[#This Row],[Т9]]-Таблица1[[#This Row],[Т2]]</f>
        <v>43886.995832828165</v>
      </c>
      <c r="CP1439" s="14">
        <f>Таблица1[[#This Row],[Т9]]-Таблица1[[#This Row],[Т1]]</f>
        <v>664.44956386277772</v>
      </c>
      <c r="CQ1439" s="14">
        <f>Таблица1[[#This Row],[Т9]]-Таблица1[[#This Row],[угол обхв6]]</f>
        <v>46473.923527493433</v>
      </c>
      <c r="CR1439" s="14">
        <f>Таблица1[[#This Row],[Т9]]-Таблица1[[#This Row],[угол обхв5]]</f>
        <v>970.64386949819891</v>
      </c>
      <c r="CS1439" s="14">
        <f>Таблица1[[#This Row],[Т9]]-Таблица1[[#This Row],[угол обхв4]]</f>
        <v>59069.213120782675</v>
      </c>
      <c r="CT1439" s="14">
        <f>Таблица1[[#This Row],[Lкан_прям, мм]]+Таблица1[[#This Row],[Lкан_дуг, мм]]+Таблица1[[#This Row],[Lкан_леб,мм]]</f>
        <v>85045.326329871838</v>
      </c>
      <c r="CU1439" s="16">
        <f>Таблица1[[#This Row],[Lкан_леб,мм]]</f>
        <v>58098.569251284476</v>
      </c>
      <c r="CV1439" s="14">
        <f>2534431-(Таблица1[[#This Row],[Т23]]+Таблица1[[#This Row],[угол обхв3]])</f>
        <v>2449154.2429214125</v>
      </c>
      <c r="CW1439" s="50">
        <f>SUM(X1439:AC1439,AD1439:AI1439)-Таблица1[[#This Row],[lподв_min, мм]]</f>
        <v>23152.163621458647</v>
      </c>
      <c r="CX1439" s="17">
        <f>CW1878-Таблица1[[#This Row],[Суммарная длина каната]]</f>
        <v>-2425313.8951538266</v>
      </c>
    </row>
    <row r="1440" spans="1:102" x14ac:dyDescent="0.25">
      <c r="A1440" s="21">
        <v>1439</v>
      </c>
      <c r="B1440" s="10">
        <v>35.566326530612237</v>
      </c>
      <c r="C1440" s="10">
        <v>112.3546938775511</v>
      </c>
      <c r="D1440" s="11">
        <v>15972.183226328809</v>
      </c>
      <c r="E1440" s="11">
        <v>12502.335333717532</v>
      </c>
      <c r="F1440" s="11">
        <v>15875.536210065575</v>
      </c>
      <c r="G1440" s="11">
        <v>12604.219357231595</v>
      </c>
      <c r="H1440" s="11">
        <v>16380.182736328808</v>
      </c>
      <c r="I1440" s="11">
        <v>8671.7678536243311</v>
      </c>
      <c r="J1440" s="11">
        <v>3830.5674800932011</v>
      </c>
      <c r="K1440" s="11">
        <v>25976.11320907906</v>
      </c>
      <c r="L1440" s="11">
        <v>970.64386950830419</v>
      </c>
      <c r="M1440" s="11">
        <v>58098.569251284476</v>
      </c>
      <c r="N1440" s="11">
        <v>8721.2895726755632</v>
      </c>
      <c r="O1440" s="11">
        <v>17918.357674064951</v>
      </c>
      <c r="P1440" s="43">
        <v>11245.240163962346</v>
      </c>
      <c r="Q1440" s="11">
        <v>17548.171169844743</v>
      </c>
      <c r="R1440" s="11">
        <v>15442.442439502371</v>
      </c>
      <c r="S1440" s="11">
        <v>14024.00799850865</v>
      </c>
      <c r="T1440" s="11">
        <v>16558.505271217196</v>
      </c>
      <c r="U1440" s="11">
        <v>13191.111392881827</v>
      </c>
      <c r="V1440" s="11">
        <v>15972.183226328809</v>
      </c>
      <c r="W1440" s="11">
        <v>12502.335333717532</v>
      </c>
      <c r="X1440" s="12">
        <v>0</v>
      </c>
      <c r="Y1440" s="12">
        <v>294.66881089569341</v>
      </c>
      <c r="Z1440" s="12">
        <v>225.55095929723771</v>
      </c>
      <c r="AA1440" s="44">
        <v>232.04019061955907</v>
      </c>
      <c r="AB1440" s="45">
        <v>47.253829333788389</v>
      </c>
      <c r="AC1440" s="12">
        <v>171.13007936202555</v>
      </c>
      <c r="AD1440" s="12">
        <v>12595.289593289242</v>
      </c>
      <c r="AE1440" s="12">
        <v>2550.9536717007791</v>
      </c>
      <c r="AF1440" s="12">
        <v>5480.5321821881489</v>
      </c>
      <c r="AG1440" s="44">
        <v>1128.4755203370605</v>
      </c>
      <c r="AH1440" s="45">
        <v>390.29476040551202</v>
      </c>
      <c r="AI1440" s="12">
        <v>3830.5674811583153</v>
      </c>
      <c r="AJ1440" s="12">
        <v>-33.036537305844099</v>
      </c>
      <c r="AK1440" s="12">
        <v>8.3440490139152121</v>
      </c>
      <c r="AL1440" s="12">
        <v>40.018357917980744</v>
      </c>
      <c r="AM1440" s="44">
        <v>72.603954976588213</v>
      </c>
      <c r="AN1440" s="45">
        <v>65.968060401447133</v>
      </c>
      <c r="AO1440" s="12">
        <v>89.999999850424828</v>
      </c>
      <c r="AP1440" s="12">
        <v>-2060.0633188477095</v>
      </c>
      <c r="AQ1440" s="12">
        <v>8780.4972703289459</v>
      </c>
      <c r="AR1440" s="12">
        <v>11507.59763694247</v>
      </c>
      <c r="AS1440" s="44">
        <v>15831.780914544412</v>
      </c>
      <c r="AT1440" s="45">
        <v>16185.871290618274</v>
      </c>
      <c r="AU1440" s="12">
        <v>16380.183226328811</v>
      </c>
      <c r="AV1440" s="12">
        <v>11393.772341090675</v>
      </c>
      <c r="AW1440" s="12">
        <v>18322.038796411027</v>
      </c>
      <c r="AX1440" s="12">
        <v>17860.633257739391</v>
      </c>
      <c r="AY1440" s="44">
        <v>14145.989767031399</v>
      </c>
      <c r="AZ1440" s="45">
        <v>13024.955091457536</v>
      </c>
      <c r="BA1440" s="12">
        <v>12502.335334782649</v>
      </c>
      <c r="BB1440" s="12">
        <v>8498.8586862066859</v>
      </c>
      <c r="BC1440" s="12">
        <v>11304.447861615728</v>
      </c>
      <c r="BD1440" s="12">
        <v>15704.799912482495</v>
      </c>
      <c r="BE1440" s="44">
        <v>16169.166796175154</v>
      </c>
      <c r="BF1440" s="45">
        <v>16344.817206927732</v>
      </c>
      <c r="BG1440" s="12">
        <v>16380.183236328807</v>
      </c>
      <c r="BH1440" s="12">
        <v>18260.393491991483</v>
      </c>
      <c r="BI1440" s="12">
        <v>17951.852292190819</v>
      </c>
      <c r="BJ1440" s="12">
        <v>14336.4700864033</v>
      </c>
      <c r="BK1440" s="44">
        <v>13069.12962435908</v>
      </c>
      <c r="BL1440" s="45">
        <v>12668.491635141825</v>
      </c>
      <c r="BM1440" s="12">
        <v>8671.7678536243329</v>
      </c>
      <c r="BN1440" s="12">
        <v>0</v>
      </c>
      <c r="BO1440" s="12">
        <v>41.380586319759317</v>
      </c>
      <c r="BP1440" s="12">
        <v>31.67430890406553</v>
      </c>
      <c r="BQ1440" s="48">
        <v>32.585597058607476</v>
      </c>
      <c r="BR1440" s="49">
        <v>6.6358945751410818</v>
      </c>
      <c r="BS1440" s="13">
        <v>24.031939448977685</v>
      </c>
      <c r="BT1440" s="12">
        <v>231.43074871551454</v>
      </c>
      <c r="BV1440" s="14">
        <f>Таблица1[[#This Row],[Lкан_леб,мм]]</f>
        <v>58098.569251284476</v>
      </c>
      <c r="BW1440" s="50">
        <f>Таблица1[[#This Row],[угол обхв4]]+Таблица1[[#This Row],[Lдуг 3,мм]]</f>
        <v>12595.289593289242</v>
      </c>
      <c r="BX1440" s="54">
        <f>Таблица1[[#This Row],[угол обхв5]]+Таблица1[[#This Row],[Y5, мм]]</f>
        <v>58393.238062180171</v>
      </c>
      <c r="BY1440" s="14">
        <f>Таблица1[[#This Row],[угол обхв6]]+Таблица1[[#This Row],[Lдуг 4,мм]]</f>
        <v>15146.243264990022</v>
      </c>
      <c r="BZ1440" s="14">
        <f>Таблица1[[#This Row],[Т1]]+Таблица1[[#This Row],[X6, мм]]</f>
        <v>58618.789021477409</v>
      </c>
      <c r="CA1440" s="14">
        <f>Таблица1[[#This Row],[Т2]]+Таблица1[[#This Row],[Lдуг 5,мм]]</f>
        <v>20626.77544717817</v>
      </c>
      <c r="CB1440" s="14">
        <f>Таблица1[[#This Row],[Т3]]+Таблица1[[#This Row],[Y6, мм]]</f>
        <v>58850.829212096971</v>
      </c>
      <c r="CC1440" s="14">
        <f>Таблица1[[#This Row],[Т4]]+Таблица1[[#This Row],[Lдуг 6,мм]]</f>
        <v>21755.250967515232</v>
      </c>
      <c r="CD1440" s="14">
        <f>Таблица1[[#This Row],[Т5]]+Таблица1[[#This Row],[Lдуг 1,мм]]</f>
        <v>58898.083041430757</v>
      </c>
      <c r="CE1440" s="14">
        <f>Таблица1[[#This Row],[Т6]]+Таблица1[[#This Row],[Lпрям1, мм]]</f>
        <v>22145.545727920744</v>
      </c>
      <c r="CF1440" s="15">
        <f>Таблица1[[#This Row],[Т7]]+Таблица1[[#This Row],[Lдуг 2,мм]]</f>
        <v>59069.213120792781</v>
      </c>
      <c r="CG1440" s="14">
        <f>Таблица1[[#This Row],[Т8]]+Таблица1[[#This Row],[Lпрям2, мм]]</f>
        <v>25976.11320907906</v>
      </c>
      <c r="CH1440" s="14">
        <f>Таблица1[[#This Row],[Т9]]-Таблица1[[#This Row],[Т9]]</f>
        <v>0</v>
      </c>
      <c r="CI1440" s="50">
        <f>Таблица1[[#This Row],[Т9]]-Таблица1[[#This Row],[Т8]]</f>
        <v>36923.667392872041</v>
      </c>
      <c r="CJ1440" s="54">
        <f>Таблица1[[#This Row],[Т9]]-Таблица1[[#This Row],[Т7]]</f>
        <v>171.13007936202484</v>
      </c>
      <c r="CK1440" s="14">
        <f>Таблица1[[#This Row],[Т9]]-Таблица1[[#This Row],[Т6]]</f>
        <v>37313.962153277549</v>
      </c>
      <c r="CL1440" s="14">
        <f>Таблица1[[#This Row],[Т9]]-Таблица1[[#This Row],[Т5]]</f>
        <v>218.38390869581053</v>
      </c>
      <c r="CM1440" s="14">
        <f>Таблица1[[#This Row],[Т9]]-Таблица1[[#This Row],[Т4]]</f>
        <v>38442.437673614608</v>
      </c>
      <c r="CN1440" s="14">
        <f>Таблица1[[#This Row],[Т9]]-Таблица1[[#This Row],[Т3]]</f>
        <v>450.42409931537259</v>
      </c>
      <c r="CO1440" s="14">
        <f>Таблица1[[#This Row],[Т9]]-Таблица1[[#This Row],[Т2]]</f>
        <v>43922.969855802759</v>
      </c>
      <c r="CP1440" s="14">
        <f>Таблица1[[#This Row],[Т9]]-Таблица1[[#This Row],[Т1]]</f>
        <v>675.97505861261016</v>
      </c>
      <c r="CQ1440" s="14">
        <f>Таблица1[[#This Row],[Т9]]-Таблица1[[#This Row],[угол обхв6]]</f>
        <v>46473.923527503539</v>
      </c>
      <c r="CR1440" s="14">
        <f>Таблица1[[#This Row],[Т9]]-Таблица1[[#This Row],[угол обхв5]]</f>
        <v>970.64386950830522</v>
      </c>
      <c r="CS1440" s="14">
        <f>Таблица1[[#This Row],[Т9]]-Таблица1[[#This Row],[угол обхв4]]</f>
        <v>59069.213120792781</v>
      </c>
      <c r="CT1440" s="14">
        <f>Таблица1[[#This Row],[Lкан_прям, мм]]+Таблица1[[#This Row],[Lкан_дуг, мм]]+Таблица1[[#This Row],[Lкан_леб,мм]]</f>
        <v>85045.326329871838</v>
      </c>
      <c r="CU1440" s="16">
        <f>Таблица1[[#This Row],[Lкан_леб,мм]]</f>
        <v>58098.569251284476</v>
      </c>
      <c r="CV1440" s="14">
        <f>2534431-(Таблица1[[#This Row],[Т23]]+Таблица1[[#This Row],[угол обхв3]])</f>
        <v>2449154.2429214125</v>
      </c>
      <c r="CW1440" s="50">
        <f>SUM(X1440:AC1440,AD1440:AI1440)-Таблица1[[#This Row],[lподв_min, мм]]</f>
        <v>23116.189598494166</v>
      </c>
      <c r="CX1440" s="17">
        <f>CW1879-Таблица1[[#This Row],[Суммарная длина каната]]</f>
        <v>-2425359.4272371312</v>
      </c>
    </row>
    <row r="1441" spans="1:102" x14ac:dyDescent="0.25">
      <c r="A1441" s="21">
        <v>1440</v>
      </c>
      <c r="B1441" s="10">
        <v>35.566326530612237</v>
      </c>
      <c r="C1441" s="10">
        <v>114.46082839365614</v>
      </c>
      <c r="D1441" s="11">
        <v>16127.122772406632</v>
      </c>
      <c r="E1441" s="11">
        <v>12757.438100155206</v>
      </c>
      <c r="F1441" s="11">
        <v>16026.796735014503</v>
      </c>
      <c r="G1441" s="11">
        <v>12855.70145151874</v>
      </c>
      <c r="H1441" s="11">
        <v>16535.122282406632</v>
      </c>
      <c r="I1441" s="11">
        <v>8889.6045016203152</v>
      </c>
      <c r="J1441" s="11">
        <v>3867.8335985348917</v>
      </c>
      <c r="K1441" s="11">
        <v>25976.113209068793</v>
      </c>
      <c r="L1441" s="11">
        <v>970.64386951856966</v>
      </c>
      <c r="M1441" s="11">
        <v>58098.569251284476</v>
      </c>
      <c r="N1441" s="11">
        <v>8721.2895726755632</v>
      </c>
      <c r="O1441" s="11">
        <v>17918.357674064951</v>
      </c>
      <c r="P1441" s="43">
        <v>11217.934907221985</v>
      </c>
      <c r="Q1441" s="11">
        <v>17626.14681030863</v>
      </c>
      <c r="R1441" s="11">
        <v>15541.817302350955</v>
      </c>
      <c r="S1441" s="11">
        <v>14258.614474444017</v>
      </c>
      <c r="T1441" s="11">
        <v>16687.735730919932</v>
      </c>
      <c r="U1441" s="11">
        <v>13467.296614752984</v>
      </c>
      <c r="V1441" s="11">
        <v>16127.122772406632</v>
      </c>
      <c r="W1441" s="11">
        <v>12757.438100155206</v>
      </c>
      <c r="X1441" s="12">
        <v>0</v>
      </c>
      <c r="Y1441" s="12">
        <v>282.78792571135011</v>
      </c>
      <c r="Z1441" s="12">
        <v>222.43417990884129</v>
      </c>
      <c r="AA1441" s="44">
        <v>232.04019061955961</v>
      </c>
      <c r="AB1441" s="45">
        <v>47.25382933379003</v>
      </c>
      <c r="AC1441" s="12">
        <v>186.12774394502867</v>
      </c>
      <c r="AD1441" s="12">
        <v>12595.289593289242</v>
      </c>
      <c r="AE1441" s="12">
        <v>2513.6875532590821</v>
      </c>
      <c r="AF1441" s="12">
        <v>5480.5321821881507</v>
      </c>
      <c r="AG1441" s="44">
        <v>1128.4755203370571</v>
      </c>
      <c r="AH1441" s="45">
        <v>390.29476040551299</v>
      </c>
      <c r="AI1441" s="12">
        <v>3867.8335995897442</v>
      </c>
      <c r="AJ1441" s="12">
        <v>-33.036537305844099</v>
      </c>
      <c r="AK1441" s="12">
        <v>6.6756064209191912</v>
      </c>
      <c r="AL1441" s="12">
        <v>37.9122234018757</v>
      </c>
      <c r="AM1441" s="44">
        <v>70.497820460483254</v>
      </c>
      <c r="AN1441" s="45">
        <v>63.861925885341932</v>
      </c>
      <c r="AO1441" s="12">
        <v>89.999999851865965</v>
      </c>
      <c r="AP1441" s="12">
        <v>-2060.0633188477095</v>
      </c>
      <c r="AQ1441" s="12">
        <v>8768.7187101027666</v>
      </c>
      <c r="AR1441" s="12">
        <v>11468.631946735435</v>
      </c>
      <c r="AS1441" s="44">
        <v>15926.409849629856</v>
      </c>
      <c r="AT1441" s="45">
        <v>16321.459838795608</v>
      </c>
      <c r="AU1441" s="12">
        <v>16535.122772406634</v>
      </c>
      <c r="AV1441" s="12">
        <v>11393.772341090675</v>
      </c>
      <c r="AW1441" s="12">
        <v>18323.591528675981</v>
      </c>
      <c r="AX1441" s="12">
        <v>17948.03964088923</v>
      </c>
      <c r="AY1441" s="44">
        <v>14394.822303064569</v>
      </c>
      <c r="AZ1441" s="45">
        <v>13287.557996619509</v>
      </c>
      <c r="BA1441" s="12">
        <v>12757.43810121006</v>
      </c>
      <c r="BB1441" s="12">
        <v>8498.8586862066859</v>
      </c>
      <c r="BC1441" s="12">
        <v>11265.364044649188</v>
      </c>
      <c r="BD1441" s="12">
        <v>15792.514341864406</v>
      </c>
      <c r="BE1441" s="44">
        <v>16303.14318364103</v>
      </c>
      <c r="BF1441" s="45">
        <v>16493.398664530956</v>
      </c>
      <c r="BG1441" s="12">
        <v>16535.12278240663</v>
      </c>
      <c r="BH1441" s="12">
        <v>18260.393491991483</v>
      </c>
      <c r="BI1441" s="12">
        <v>18031.380664919656</v>
      </c>
      <c r="BJ1441" s="12">
        <v>14580.507305024617</v>
      </c>
      <c r="BK1441" s="44">
        <v>13331.088786132432</v>
      </c>
      <c r="BL1441" s="45">
        <v>12937.176718288682</v>
      </c>
      <c r="BM1441" s="12">
        <v>8889.604501620317</v>
      </c>
      <c r="BN1441" s="12">
        <v>0</v>
      </c>
      <c r="BO1441" s="12">
        <v>39.712143726763287</v>
      </c>
      <c r="BP1441" s="12">
        <v>31.236616980956509</v>
      </c>
      <c r="BQ1441" s="48">
        <v>32.585597058607547</v>
      </c>
      <c r="BR1441" s="49">
        <v>6.635894575141311</v>
      </c>
      <c r="BS1441" s="13">
        <v>26.138073966524033</v>
      </c>
      <c r="BT1441" s="12">
        <v>231.43074871551454</v>
      </c>
      <c r="BV1441" s="14">
        <f>Таблица1[[#This Row],[Lкан_леб,мм]]</f>
        <v>58098.569251284476</v>
      </c>
      <c r="BW1441" s="50">
        <f>Таблица1[[#This Row],[угол обхв4]]+Таблица1[[#This Row],[Lдуг 3,мм]]</f>
        <v>12595.289593289242</v>
      </c>
      <c r="BX1441" s="54">
        <f>Таблица1[[#This Row],[угол обхв5]]+Таблица1[[#This Row],[Y5, мм]]</f>
        <v>58381.357176995829</v>
      </c>
      <c r="BY1441" s="14">
        <f>Таблица1[[#This Row],[угол обхв6]]+Таблица1[[#This Row],[Lдуг 4,мм]]</f>
        <v>15108.977146548325</v>
      </c>
      <c r="BZ1441" s="14">
        <f>Таблица1[[#This Row],[Т1]]+Таблица1[[#This Row],[X6, мм]]</f>
        <v>58603.791356904672</v>
      </c>
      <c r="CA1441" s="14">
        <f>Таблица1[[#This Row],[Т2]]+Таблица1[[#This Row],[Lдуг 5,мм]]</f>
        <v>20589.509328736476</v>
      </c>
      <c r="CB1441" s="14">
        <f>Таблица1[[#This Row],[Т3]]+Таблица1[[#This Row],[Y6, мм]]</f>
        <v>58835.831547524234</v>
      </c>
      <c r="CC1441" s="14">
        <f>Таблица1[[#This Row],[Т4]]+Таблица1[[#This Row],[Lдуг 6,мм]]</f>
        <v>21717.984849073535</v>
      </c>
      <c r="CD1441" s="14">
        <f>Таблица1[[#This Row],[Т5]]+Таблица1[[#This Row],[Lдуг 1,мм]]</f>
        <v>58883.085376858027</v>
      </c>
      <c r="CE1441" s="14">
        <f>Таблица1[[#This Row],[Т6]]+Таблица1[[#This Row],[Lпрям1, мм]]</f>
        <v>22108.279609479046</v>
      </c>
      <c r="CF1441" s="15">
        <f>Таблица1[[#This Row],[Т7]]+Таблица1[[#This Row],[Lдуг 2,мм]]</f>
        <v>59069.213120803055</v>
      </c>
      <c r="CG1441" s="14">
        <f>Таблица1[[#This Row],[Т8]]+Таблица1[[#This Row],[Lпрям2, мм]]</f>
        <v>25976.11320906879</v>
      </c>
      <c r="CH1441" s="14">
        <f>Таблица1[[#This Row],[Т9]]-Таблица1[[#This Row],[Т9]]</f>
        <v>0</v>
      </c>
      <c r="CI1441" s="50">
        <f>Таблица1[[#This Row],[Т9]]-Таблица1[[#This Row],[Т8]]</f>
        <v>36960.933511324009</v>
      </c>
      <c r="CJ1441" s="54">
        <f>Таблица1[[#This Row],[Т9]]-Таблица1[[#This Row],[Т7]]</f>
        <v>186.12774394502776</v>
      </c>
      <c r="CK1441" s="14">
        <f>Таблица1[[#This Row],[Т9]]-Таблица1[[#This Row],[Т6]]</f>
        <v>37351.228271729517</v>
      </c>
      <c r="CL1441" s="14">
        <f>Таблица1[[#This Row],[Т9]]-Таблица1[[#This Row],[Т5]]</f>
        <v>233.38157327882072</v>
      </c>
      <c r="CM1441" s="14">
        <f>Таблица1[[#This Row],[Т9]]-Таблица1[[#This Row],[Т4]]</f>
        <v>38479.703792066575</v>
      </c>
      <c r="CN1441" s="14">
        <f>Таблица1[[#This Row],[Т9]]-Таблица1[[#This Row],[Т3]]</f>
        <v>465.42176389838278</v>
      </c>
      <c r="CO1441" s="14">
        <f>Таблица1[[#This Row],[Т9]]-Таблица1[[#This Row],[Т2]]</f>
        <v>43960.235974254727</v>
      </c>
      <c r="CP1441" s="14">
        <f>Таблица1[[#This Row],[Т9]]-Таблица1[[#This Row],[Т1]]</f>
        <v>687.85594380722614</v>
      </c>
      <c r="CQ1441" s="14">
        <f>Таблица1[[#This Row],[Т9]]-Таблица1[[#This Row],[угол обхв6]]</f>
        <v>46473.923527513813</v>
      </c>
      <c r="CR1441" s="14">
        <f>Таблица1[[#This Row],[Т9]]-Таблица1[[#This Row],[угол обхв5]]</f>
        <v>970.64386951857887</v>
      </c>
      <c r="CS1441" s="14">
        <f>Таблица1[[#This Row],[Т9]]-Таблица1[[#This Row],[угол обхв4]]</f>
        <v>59069.213120803055</v>
      </c>
      <c r="CT1441" s="14">
        <f>Таблица1[[#This Row],[Lкан_прям, мм]]+Таблица1[[#This Row],[Lкан_дуг, мм]]+Таблица1[[#This Row],[Lкан_леб,мм]]</f>
        <v>85045.326329871838</v>
      </c>
      <c r="CU1441" s="16">
        <f>Таблица1[[#This Row],[Lкан_леб,мм]]</f>
        <v>58098.569251284476</v>
      </c>
      <c r="CV1441" s="14">
        <f>2534431-(Таблица1[[#This Row],[Т23]]+Таблица1[[#This Row],[угол обхв3]])</f>
        <v>2449154.2429214125</v>
      </c>
      <c r="CW1441" s="50">
        <f>SUM(X1441:AC1441,AD1441:AI1441)-Таблица1[[#This Row],[lподв_min, мм]]</f>
        <v>23078.923480052465</v>
      </c>
      <c r="CX1441" s="17">
        <f>CW1880-Таблица1[[#This Row],[Суммарная длина каната]]</f>
        <v>-2425406.6068595662</v>
      </c>
    </row>
    <row r="1442" spans="1:102" x14ac:dyDescent="0.25">
      <c r="A1442" s="21">
        <v>1441</v>
      </c>
      <c r="B1442" s="10">
        <v>35.566326530612237</v>
      </c>
      <c r="C1442" s="10">
        <v>115.03877551020416</v>
      </c>
      <c r="D1442" s="11">
        <v>16167.990865550209</v>
      </c>
      <c r="E1442" s="11">
        <v>12828.421465542628</v>
      </c>
      <c r="F1442" s="11">
        <v>16066.678758675031</v>
      </c>
      <c r="G1442" s="11">
        <v>12925.667838228257</v>
      </c>
      <c r="H1442" s="11">
        <v>16575.990375550209</v>
      </c>
      <c r="I1442" s="11">
        <v>8950.2642776255561</v>
      </c>
      <c r="J1442" s="11">
        <v>3878.1571879170701</v>
      </c>
      <c r="K1442" s="11">
        <v>25976.113209065992</v>
      </c>
      <c r="L1442" s="11">
        <v>970.6438695213692</v>
      </c>
      <c r="M1442" s="11">
        <v>58098.569251284476</v>
      </c>
      <c r="N1442" s="11">
        <v>8721.2895726755632</v>
      </c>
      <c r="O1442" s="11">
        <v>17918.357674064951</v>
      </c>
      <c r="P1442" s="43">
        <v>11209.942529334385</v>
      </c>
      <c r="Q1442" s="11">
        <v>17647.363952826276</v>
      </c>
      <c r="R1442" s="11">
        <v>15567.572942896277</v>
      </c>
      <c r="S1442" s="11">
        <v>14323.617545712694</v>
      </c>
      <c r="T1442" s="11">
        <v>16721.415025089878</v>
      </c>
      <c r="U1442" s="11">
        <v>13543.898718596705</v>
      </c>
      <c r="V1442" s="11">
        <v>16167.990865550209</v>
      </c>
      <c r="W1442" s="11">
        <v>12828.421465542628</v>
      </c>
      <c r="X1442" s="12">
        <v>0</v>
      </c>
      <c r="Y1442" s="12">
        <v>279.50477484889643</v>
      </c>
      <c r="Z1442" s="12">
        <v>221.60180209613742</v>
      </c>
      <c r="AA1442" s="44">
        <v>232.0401906195587</v>
      </c>
      <c r="AB1442" s="45">
        <v>47.253829333785767</v>
      </c>
      <c r="AC1442" s="12">
        <v>190.24327262299084</v>
      </c>
      <c r="AD1442" s="12">
        <v>12595.289593289242</v>
      </c>
      <c r="AE1442" s="12">
        <v>2503.3639638769032</v>
      </c>
      <c r="AF1442" s="12">
        <v>5480.5321821881516</v>
      </c>
      <c r="AG1442" s="44">
        <v>1128.4755203370607</v>
      </c>
      <c r="AH1442" s="45">
        <v>390.29476040551913</v>
      </c>
      <c r="AI1442" s="12">
        <v>3878.157188969114</v>
      </c>
      <c r="AJ1442" s="12">
        <v>-33.036537305844099</v>
      </c>
      <c r="AK1442" s="12">
        <v>6.2145508132639673</v>
      </c>
      <c r="AL1442" s="12">
        <v>37.334276285327682</v>
      </c>
      <c r="AM1442" s="44">
        <v>69.919873343935109</v>
      </c>
      <c r="AN1442" s="45">
        <v>63.283978768794391</v>
      </c>
      <c r="AO1442" s="12">
        <v>89.999999852260302</v>
      </c>
      <c r="AP1442" s="12">
        <v>-2060.0633188477095</v>
      </c>
      <c r="AQ1442" s="12">
        <v>8765.4563178475873</v>
      </c>
      <c r="AR1442" s="12">
        <v>11457.379911147351</v>
      </c>
      <c r="AS1442" s="44">
        <v>15950.772008375779</v>
      </c>
      <c r="AT1442" s="45">
        <v>16356.970774034238</v>
      </c>
      <c r="AU1442" s="12">
        <v>16575.990865550211</v>
      </c>
      <c r="AV1442" s="12">
        <v>11393.772341090675</v>
      </c>
      <c r="AW1442" s="12">
        <v>18323.960063876588</v>
      </c>
      <c r="AX1442" s="12">
        <v>17971.769165610447</v>
      </c>
      <c r="AY1442" s="44">
        <v>14463.697794911632</v>
      </c>
      <c r="AZ1442" s="45">
        <v>13360.474652911491</v>
      </c>
      <c r="BA1442" s="12">
        <v>12828.421466594673</v>
      </c>
      <c r="BB1442" s="12">
        <v>8498.8586862066859</v>
      </c>
      <c r="BC1442" s="12">
        <v>11254.109274506409</v>
      </c>
      <c r="BD1442" s="12">
        <v>15815.010324709243</v>
      </c>
      <c r="BE1442" s="44">
        <v>16338.215959610376</v>
      </c>
      <c r="BF1442" s="45">
        <v>16532.435116605848</v>
      </c>
      <c r="BG1442" s="12">
        <v>16575.990875550207</v>
      </c>
      <c r="BH1442" s="12">
        <v>18260.393491991483</v>
      </c>
      <c r="BI1442" s="12">
        <v>18052.966342637908</v>
      </c>
      <c r="BJ1442" s="12">
        <v>14648.022758496865</v>
      </c>
      <c r="BK1442" s="44">
        <v>13403.818469397767</v>
      </c>
      <c r="BL1442" s="45">
        <v>13011.845531227842</v>
      </c>
      <c r="BM1442" s="12">
        <v>8950.264277625558</v>
      </c>
      <c r="BN1442" s="12">
        <v>0</v>
      </c>
      <c r="BO1442" s="12">
        <v>39.251088119108068</v>
      </c>
      <c r="BP1442" s="12">
        <v>31.119725472063713</v>
      </c>
      <c r="BQ1442" s="48">
        <v>32.585597058607419</v>
      </c>
      <c r="BR1442" s="49">
        <v>6.6358945751407132</v>
      </c>
      <c r="BS1442" s="13">
        <v>26.716021083465918</v>
      </c>
      <c r="BT1442" s="12">
        <v>231.43074871551454</v>
      </c>
      <c r="BV1442" s="14">
        <f>Таблица1[[#This Row],[Lкан_леб,мм]]</f>
        <v>58098.569251284476</v>
      </c>
      <c r="BW1442" s="50">
        <f>Таблица1[[#This Row],[угол обхв4]]+Таблица1[[#This Row],[Lдуг 3,мм]]</f>
        <v>12595.289593289242</v>
      </c>
      <c r="BX1442" s="54">
        <f>Таблица1[[#This Row],[угол обхв5]]+Таблица1[[#This Row],[Y5, мм]]</f>
        <v>58378.07402613337</v>
      </c>
      <c r="BY1442" s="14">
        <f>Таблица1[[#This Row],[угол обхв6]]+Таблица1[[#This Row],[Lдуг 4,мм]]</f>
        <v>15098.653557166146</v>
      </c>
      <c r="BZ1442" s="14">
        <f>Таблица1[[#This Row],[Т1]]+Таблица1[[#This Row],[X6, мм]]</f>
        <v>58599.675828229505</v>
      </c>
      <c r="CA1442" s="14">
        <f>Таблица1[[#This Row],[Т2]]+Таблица1[[#This Row],[Lдуг 5,мм]]</f>
        <v>20579.185739354296</v>
      </c>
      <c r="CB1442" s="14">
        <f>Таблица1[[#This Row],[Т3]]+Таблица1[[#This Row],[Y6, мм]]</f>
        <v>58831.716018849067</v>
      </c>
      <c r="CC1442" s="14">
        <f>Таблица1[[#This Row],[Т4]]+Таблица1[[#This Row],[Lдуг 6,мм]]</f>
        <v>21707.661259691358</v>
      </c>
      <c r="CD1442" s="14">
        <f>Таблица1[[#This Row],[Т5]]+Таблица1[[#This Row],[Lдуг 1,мм]]</f>
        <v>58878.969848182853</v>
      </c>
      <c r="CE1442" s="14">
        <f>Таблица1[[#This Row],[Т6]]+Таблица1[[#This Row],[Lпрям1, мм]]</f>
        <v>22097.956020096877</v>
      </c>
      <c r="CF1442" s="15">
        <f>Таблица1[[#This Row],[Т7]]+Таблица1[[#This Row],[Lдуг 2,мм]]</f>
        <v>59069.213120805842</v>
      </c>
      <c r="CG1442" s="14">
        <f>Таблица1[[#This Row],[Т8]]+Таблица1[[#This Row],[Lпрям2, мм]]</f>
        <v>25976.113209065992</v>
      </c>
      <c r="CH1442" s="14">
        <f>Таблица1[[#This Row],[Т9]]-Таблица1[[#This Row],[Т9]]</f>
        <v>0</v>
      </c>
      <c r="CI1442" s="50">
        <f>Таблица1[[#This Row],[Т9]]-Таблица1[[#This Row],[Т8]]</f>
        <v>36971.257100708965</v>
      </c>
      <c r="CJ1442" s="54">
        <f>Таблица1[[#This Row],[Т9]]-Таблица1[[#This Row],[Т7]]</f>
        <v>190.24327262298902</v>
      </c>
      <c r="CK1442" s="14">
        <f>Таблица1[[#This Row],[Т9]]-Таблица1[[#This Row],[Т6]]</f>
        <v>37361.55186111448</v>
      </c>
      <c r="CL1442" s="14">
        <f>Таблица1[[#This Row],[Т9]]-Таблица1[[#This Row],[Т5]]</f>
        <v>237.49710195677471</v>
      </c>
      <c r="CM1442" s="14">
        <f>Таблица1[[#This Row],[Т9]]-Таблица1[[#This Row],[Т4]]</f>
        <v>38490.027381451546</v>
      </c>
      <c r="CN1442" s="14">
        <f>Таблица1[[#This Row],[Т9]]-Таблица1[[#This Row],[Т3]]</f>
        <v>469.53729257633677</v>
      </c>
      <c r="CO1442" s="14">
        <f>Таблица1[[#This Row],[Т9]]-Таблица1[[#This Row],[Т2]]</f>
        <v>43970.559563639697</v>
      </c>
      <c r="CP1442" s="14">
        <f>Таблица1[[#This Row],[Т9]]-Таблица1[[#This Row],[Т1]]</f>
        <v>691.1390946724714</v>
      </c>
      <c r="CQ1442" s="14">
        <f>Таблица1[[#This Row],[Т9]]-Таблица1[[#This Row],[угол обхв6]]</f>
        <v>46473.923527516599</v>
      </c>
      <c r="CR1442" s="14">
        <f>Таблица1[[#This Row],[Т9]]-Таблица1[[#This Row],[угол обхв5]]</f>
        <v>970.64386952136556</v>
      </c>
      <c r="CS1442" s="14">
        <f>Таблица1[[#This Row],[Т9]]-Таблица1[[#This Row],[угол обхв4]]</f>
        <v>59069.213120805842</v>
      </c>
      <c r="CT1442" s="14">
        <f>Таблица1[[#This Row],[Lкан_прям, мм]]+Таблица1[[#This Row],[Lкан_дуг, мм]]+Таблица1[[#This Row],[Lкан_леб,мм]]</f>
        <v>85045.326329871838</v>
      </c>
      <c r="CU1442" s="16">
        <f>Таблица1[[#This Row],[Lкан_леб,мм]]</f>
        <v>58098.569251284476</v>
      </c>
      <c r="CV1442" s="14">
        <f>2534431-(Таблица1[[#This Row],[Т23]]+Таблица1[[#This Row],[угол обхв3]])</f>
        <v>2449154.2429214125</v>
      </c>
      <c r="CW1442" s="50">
        <f>SUM(X1442:AC1442,AD1442:AI1442)-Таблица1[[#This Row],[lподв_min, мм]]</f>
        <v>23068.599890670295</v>
      </c>
      <c r="CX1442" s="17">
        <f>CW1881-Таблица1[[#This Row],[Суммарная длина каната]]</f>
        <v>-2425455.4274957832</v>
      </c>
    </row>
    <row r="1443" spans="1:102" x14ac:dyDescent="0.25">
      <c r="A1443" s="21">
        <v>1442</v>
      </c>
      <c r="B1443" s="10">
        <v>35.566326530612237</v>
      </c>
      <c r="C1443" s="10">
        <v>117.72285714285721</v>
      </c>
      <c r="D1443" s="11">
        <v>16348.313424445347</v>
      </c>
      <c r="E1443" s="11">
        <v>13163.319318177751</v>
      </c>
      <c r="F1443" s="11">
        <v>16242.558521140863</v>
      </c>
      <c r="G1443" s="11">
        <v>13255.714666691945</v>
      </c>
      <c r="H1443" s="11">
        <v>16756.312934445348</v>
      </c>
      <c r="I1443" s="11">
        <v>9236.6903139511778</v>
      </c>
      <c r="J1443" s="11">
        <v>3926.6290042265746</v>
      </c>
      <c r="K1443" s="11">
        <v>25976.113209053008</v>
      </c>
      <c r="L1443" s="11">
        <v>970.64386953435451</v>
      </c>
      <c r="M1443" s="11">
        <v>58098.569251284476</v>
      </c>
      <c r="N1443" s="11">
        <v>8721.2895726755632</v>
      </c>
      <c r="O1443" s="11">
        <v>17918.357674064951</v>
      </c>
      <c r="P1443" s="43">
        <v>11170.038527066887</v>
      </c>
      <c r="Q1443" s="11">
        <v>17744.794963336204</v>
      </c>
      <c r="R1443" s="11">
        <v>15678.535774272506</v>
      </c>
      <c r="S1443" s="11">
        <v>14628.758125951364</v>
      </c>
      <c r="T1443" s="11">
        <v>16867.625401796642</v>
      </c>
      <c r="U1443" s="11">
        <v>13903.927899129585</v>
      </c>
      <c r="V1443" s="11">
        <v>16348.313424445347</v>
      </c>
      <c r="W1443" s="11">
        <v>13163.319318177751</v>
      </c>
      <c r="X1443" s="12">
        <v>0</v>
      </c>
      <c r="Y1443" s="12">
        <v>264.12130141728801</v>
      </c>
      <c r="Z1443" s="12">
        <v>217.87208227984894</v>
      </c>
      <c r="AA1443" s="44">
        <v>232.04019061955819</v>
      </c>
      <c r="AB1443" s="45">
        <v>47.253829333785042</v>
      </c>
      <c r="AC1443" s="12">
        <v>209.35646588387436</v>
      </c>
      <c r="AD1443" s="12">
        <v>12595.289593289242</v>
      </c>
      <c r="AE1443" s="12">
        <v>2454.892147567406</v>
      </c>
      <c r="AF1443" s="12">
        <v>5480.5321821881471</v>
      </c>
      <c r="AG1443" s="44">
        <v>1128.4755203370617</v>
      </c>
      <c r="AH1443" s="45">
        <v>390.29476040551651</v>
      </c>
      <c r="AI1443" s="12">
        <v>3926.6290052656313</v>
      </c>
      <c r="AJ1443" s="12">
        <v>-33.036537305844099</v>
      </c>
      <c r="AK1443" s="12">
        <v>4.0542368380610307</v>
      </c>
      <c r="AL1443" s="12">
        <v>34.650194652674649</v>
      </c>
      <c r="AM1443" s="44">
        <v>67.235791711282005</v>
      </c>
      <c r="AN1443" s="45">
        <v>60.599897136141387</v>
      </c>
      <c r="AO1443" s="12">
        <v>89.999999854084052</v>
      </c>
      <c r="AP1443" s="12">
        <v>-2060.0633188477095</v>
      </c>
      <c r="AQ1443" s="12">
        <v>8750.1354777991328</v>
      </c>
      <c r="AR1443" s="12">
        <v>11402.012902435927</v>
      </c>
      <c r="AS1443" s="44">
        <v>16054.754633115203</v>
      </c>
      <c r="AT1443" s="45">
        <v>16512.170526441147</v>
      </c>
      <c r="AU1443" s="12">
        <v>16756.313424445347</v>
      </c>
      <c r="AV1443" s="12">
        <v>11393.772341090675</v>
      </c>
      <c r="AW1443" s="12">
        <v>18325.336683053873</v>
      </c>
      <c r="AX1443" s="12">
        <v>18080.431506597128</v>
      </c>
      <c r="AY1443" s="44">
        <v>14786.629498438911</v>
      </c>
      <c r="AZ1443" s="45">
        <v>13703.638529501519</v>
      </c>
      <c r="BA1443" s="12">
        <v>13163.319319216811</v>
      </c>
      <c r="BB1443" s="12">
        <v>8498.8586862066859</v>
      </c>
      <c r="BC1443" s="12">
        <v>11198.884432190456</v>
      </c>
      <c r="BD1443" s="12">
        <v>15910.510149641546</v>
      </c>
      <c r="BE1443" s="44">
        <v>16491.406542953948</v>
      </c>
      <c r="BF1443" s="45">
        <v>16703.768299800846</v>
      </c>
      <c r="BG1443" s="12">
        <v>16756.313434445347</v>
      </c>
      <c r="BH1443" s="12">
        <v>18260.393491991483</v>
      </c>
      <c r="BI1443" s="12">
        <v>18151.773972325125</v>
      </c>
      <c r="BJ1443" s="12">
        <v>14964.394669212292</v>
      </c>
      <c r="BK1443" s="44">
        <v>13746.056526642038</v>
      </c>
      <c r="BL1443" s="45">
        <v>13363.608687805816</v>
      </c>
      <c r="BM1443" s="12">
        <v>9236.6903139511796</v>
      </c>
      <c r="BN1443" s="12">
        <v>0</v>
      </c>
      <c r="BO1443" s="12">
        <v>37.090774143905129</v>
      </c>
      <c r="BP1443" s="12">
        <v>30.595957814613616</v>
      </c>
      <c r="BQ1443" s="48">
        <v>32.585597058607355</v>
      </c>
      <c r="BR1443" s="49">
        <v>6.6358945751406111</v>
      </c>
      <c r="BS1443" s="13">
        <v>29.400102717942662</v>
      </c>
      <c r="BT1443" s="12">
        <v>231.43074871551454</v>
      </c>
      <c r="BV1443" s="14">
        <f>Таблица1[[#This Row],[Lкан_леб,мм]]</f>
        <v>58098.569251284476</v>
      </c>
      <c r="BW1443" s="50">
        <f>Таблица1[[#This Row],[угол обхв4]]+Таблица1[[#This Row],[Lдуг 3,мм]]</f>
        <v>12595.289593289242</v>
      </c>
      <c r="BX1443" s="54">
        <f>Таблица1[[#This Row],[угол обхв5]]+Таблица1[[#This Row],[Y5, мм]]</f>
        <v>58362.690552701766</v>
      </c>
      <c r="BY1443" s="14">
        <f>Таблица1[[#This Row],[угол обхв6]]+Таблица1[[#This Row],[Lдуг 4,мм]]</f>
        <v>15050.181740856649</v>
      </c>
      <c r="BZ1443" s="14">
        <f>Таблица1[[#This Row],[Т1]]+Таблица1[[#This Row],[X6, мм]]</f>
        <v>58580.562634981616</v>
      </c>
      <c r="CA1443" s="14">
        <f>Таблица1[[#This Row],[Т2]]+Таблица1[[#This Row],[Lдуг 5,мм]]</f>
        <v>20530.713923044797</v>
      </c>
      <c r="CB1443" s="14">
        <f>Таблица1[[#This Row],[Т3]]+Таблица1[[#This Row],[Y6, мм]]</f>
        <v>58812.60282560117</v>
      </c>
      <c r="CC1443" s="14">
        <f>Таблица1[[#This Row],[Т4]]+Таблица1[[#This Row],[Lдуг 6,мм]]</f>
        <v>21659.18944338186</v>
      </c>
      <c r="CD1443" s="14">
        <f>Таблица1[[#This Row],[Т5]]+Таблица1[[#This Row],[Lдуг 1,мм]]</f>
        <v>58859.856654934956</v>
      </c>
      <c r="CE1443" s="14">
        <f>Таблица1[[#This Row],[Т6]]+Таблица1[[#This Row],[Lпрям1, мм]]</f>
        <v>22049.484203787375</v>
      </c>
      <c r="CF1443" s="15">
        <f>Таблица1[[#This Row],[Т7]]+Таблица1[[#This Row],[Lдуг 2,мм]]</f>
        <v>59069.213120818829</v>
      </c>
      <c r="CG1443" s="14">
        <f>Таблица1[[#This Row],[Т8]]+Таблица1[[#This Row],[Lпрям2, мм]]</f>
        <v>25976.113209053008</v>
      </c>
      <c r="CH1443" s="14">
        <f>Таблица1[[#This Row],[Т9]]-Таблица1[[#This Row],[Т9]]</f>
        <v>0</v>
      </c>
      <c r="CI1443" s="50">
        <f>Таблица1[[#This Row],[Т9]]-Таблица1[[#This Row],[Т8]]</f>
        <v>37019.728917031454</v>
      </c>
      <c r="CJ1443" s="54">
        <f>Таблица1[[#This Row],[Т9]]-Таблица1[[#This Row],[Т7]]</f>
        <v>209.35646588387317</v>
      </c>
      <c r="CK1443" s="14">
        <f>Таблица1[[#This Row],[Т9]]-Таблица1[[#This Row],[Т6]]</f>
        <v>37410.02367743697</v>
      </c>
      <c r="CL1443" s="14">
        <f>Таблица1[[#This Row],[Т9]]-Таблица1[[#This Row],[Т5]]</f>
        <v>256.61029521765886</v>
      </c>
      <c r="CM1443" s="14">
        <f>Таблица1[[#This Row],[Т9]]-Таблица1[[#This Row],[Т4]]</f>
        <v>38538.499197774028</v>
      </c>
      <c r="CN1443" s="14">
        <f>Таблица1[[#This Row],[Т9]]-Таблица1[[#This Row],[Т3]]</f>
        <v>488.65048583721364</v>
      </c>
      <c r="CO1443" s="14">
        <f>Таблица1[[#This Row],[Т9]]-Таблица1[[#This Row],[Т2]]</f>
        <v>44019.03137996218</v>
      </c>
      <c r="CP1443" s="14">
        <f>Таблица1[[#This Row],[Т9]]-Таблица1[[#This Row],[Т1]]</f>
        <v>706.5225681170632</v>
      </c>
      <c r="CQ1443" s="14">
        <f>Таблица1[[#This Row],[Т9]]-Таблица1[[#This Row],[угол обхв6]]</f>
        <v>46473.923527529587</v>
      </c>
      <c r="CR1443" s="14">
        <f>Таблица1[[#This Row],[Т9]]-Таблица1[[#This Row],[угол обхв5]]</f>
        <v>970.64386953435314</v>
      </c>
      <c r="CS1443" s="14">
        <f>Таблица1[[#This Row],[Т9]]-Таблица1[[#This Row],[угол обхв4]]</f>
        <v>59069.213120818829</v>
      </c>
      <c r="CT1443" s="14">
        <f>Таблица1[[#This Row],[Lкан_прям, мм]]+Таблица1[[#This Row],[Lкан_дуг, мм]]+Таблица1[[#This Row],[Lкан_леб,мм]]</f>
        <v>85045.326329871838</v>
      </c>
      <c r="CU1443" s="16">
        <f>Таблица1[[#This Row],[Lкан_леб,мм]]</f>
        <v>58098.569251284476</v>
      </c>
      <c r="CV1443" s="14">
        <f>2534431-(Таблица1[[#This Row],[Т23]]+Таблица1[[#This Row],[угол обхв3]])</f>
        <v>2449154.2429214125</v>
      </c>
      <c r="CW1443" s="50">
        <f>SUM(X1443:AC1443,AD1443:AI1443)-Таблица1[[#This Row],[lподв_min, мм]]</f>
        <v>23020.128074360786</v>
      </c>
      <c r="CX1443" s="17">
        <f>CW1882-Таблица1[[#This Row],[Суммарная длина каната]]</f>
        <v>-2425505.8814020697</v>
      </c>
    </row>
    <row r="1444" spans="1:102" x14ac:dyDescent="0.25">
      <c r="A1444" s="21">
        <v>1443</v>
      </c>
      <c r="B1444" s="10">
        <v>35.566326530612237</v>
      </c>
      <c r="C1444" s="10">
        <v>120.40693877551027</v>
      </c>
      <c r="D1444" s="11">
        <v>16512.75524787412</v>
      </c>
      <c r="E1444" s="11">
        <v>13506.294074761279</v>
      </c>
      <c r="F1444" s="11">
        <v>16402.789590494551</v>
      </c>
      <c r="G1444" s="11">
        <v>13593.635669646412</v>
      </c>
      <c r="H1444" s="11">
        <v>16920.754757874121</v>
      </c>
      <c r="I1444" s="11">
        <v>9530.3674295033634</v>
      </c>
      <c r="J1444" s="11">
        <v>3975.9266452579159</v>
      </c>
      <c r="K1444" s="11">
        <v>25976.113209040115</v>
      </c>
      <c r="L1444" s="11">
        <v>970.64386954723773</v>
      </c>
      <c r="M1444" s="11">
        <v>58098.569251284476</v>
      </c>
      <c r="N1444" s="11">
        <v>8721.2895726755632</v>
      </c>
      <c r="O1444" s="11">
        <v>17918.357674064951</v>
      </c>
      <c r="P1444" s="43">
        <v>11125.615712614393</v>
      </c>
      <c r="Q1444" s="11">
        <v>17840.25042290804</v>
      </c>
      <c r="R1444" s="11">
        <v>15775.08746429</v>
      </c>
      <c r="S1444" s="11">
        <v>14938.760214347862</v>
      </c>
      <c r="T1444" s="11">
        <v>16996.815593517138</v>
      </c>
      <c r="U1444" s="11">
        <v>14270.40897566033</v>
      </c>
      <c r="V1444" s="11">
        <v>16512.75524787412</v>
      </c>
      <c r="W1444" s="11">
        <v>13506.294074761279</v>
      </c>
      <c r="X1444" s="12">
        <v>0</v>
      </c>
      <c r="Y1444" s="12">
        <v>248.50099184776718</v>
      </c>
      <c r="Z1444" s="12">
        <v>214.37919860147269</v>
      </c>
      <c r="AA1444" s="44">
        <v>232.04019061955839</v>
      </c>
      <c r="AB1444" s="45">
        <v>47.253829333784857</v>
      </c>
      <c r="AC1444" s="12">
        <v>228.46965914465449</v>
      </c>
      <c r="AD1444" s="12">
        <v>12595.289593289242</v>
      </c>
      <c r="AE1444" s="12">
        <v>2405.5945065360561</v>
      </c>
      <c r="AF1444" s="12">
        <v>5480.5321821881498</v>
      </c>
      <c r="AG1444" s="44">
        <v>1128.4755203370594</v>
      </c>
      <c r="AH1444" s="45">
        <v>390.29476040551833</v>
      </c>
      <c r="AI1444" s="12">
        <v>3975.9266462840906</v>
      </c>
      <c r="AJ1444" s="12">
        <v>-33.036537305844099</v>
      </c>
      <c r="AK1444" s="12">
        <v>1.8606637669302548</v>
      </c>
      <c r="AL1444" s="12">
        <v>31.966113020021591</v>
      </c>
      <c r="AM1444" s="44">
        <v>64.551710078628972</v>
      </c>
      <c r="AN1444" s="45">
        <v>57.915815503488382</v>
      </c>
      <c r="AO1444" s="12">
        <v>89.999999855893279</v>
      </c>
      <c r="AP1444" s="12">
        <v>-2060.0633188477095</v>
      </c>
      <c r="AQ1444" s="12">
        <v>8734.5369252054388</v>
      </c>
      <c r="AR1444" s="12">
        <v>11341.618094452413</v>
      </c>
      <c r="AS1444" s="44">
        <v>16143.500635057397</v>
      </c>
      <c r="AT1444" s="45">
        <v>16651.130015960127</v>
      </c>
      <c r="AU1444" s="12">
        <v>16920.755247874124</v>
      </c>
      <c r="AV1444" s="12">
        <v>11393.772341090675</v>
      </c>
      <c r="AW1444" s="12">
        <v>18326.142553199712</v>
      </c>
      <c r="AX1444" s="12">
        <v>18186.38185898443</v>
      </c>
      <c r="AY1444" s="44">
        <v>15114.076316304052</v>
      </c>
      <c r="AZ1444" s="45">
        <v>14053.693767451316</v>
      </c>
      <c r="BA1444" s="12">
        <v>13506.294075787457</v>
      </c>
      <c r="BB1444" s="12">
        <v>8498.8586862066859</v>
      </c>
      <c r="BC1444" s="12">
        <v>11138.863065144271</v>
      </c>
      <c r="BD1444" s="12">
        <v>15991.089846128018</v>
      </c>
      <c r="BE1444" s="44">
        <v>16628.402422749739</v>
      </c>
      <c r="BF1444" s="45">
        <v>16858.440825431131</v>
      </c>
      <c r="BG1444" s="12">
        <v>16920.75525787412</v>
      </c>
      <c r="BH1444" s="12">
        <v>18260.393491991483</v>
      </c>
      <c r="BI1444" s="12">
        <v>18248.035302042801</v>
      </c>
      <c r="BJ1444" s="12">
        <v>15284.891650424252</v>
      </c>
      <c r="BK1444" s="44">
        <v>14095.092873704141</v>
      </c>
      <c r="BL1444" s="45">
        <v>13723.009282970295</v>
      </c>
      <c r="BM1444" s="12">
        <v>9530.3674295033652</v>
      </c>
      <c r="BN1444" s="12">
        <v>0</v>
      </c>
      <c r="BO1444" s="12">
        <v>34.897201072774351</v>
      </c>
      <c r="BP1444" s="12">
        <v>30.10544925309134</v>
      </c>
      <c r="BQ1444" s="48">
        <v>32.585597058607377</v>
      </c>
      <c r="BR1444" s="49">
        <v>6.6358945751405862</v>
      </c>
      <c r="BS1444" s="13">
        <v>32.08418435240489</v>
      </c>
      <c r="BT1444" s="12">
        <v>231.43074871551454</v>
      </c>
      <c r="BV1444" s="14">
        <f>Таблица1[[#This Row],[Lкан_леб,мм]]</f>
        <v>58098.569251284476</v>
      </c>
      <c r="BW1444" s="50">
        <f>Таблица1[[#This Row],[угол обхв4]]+Таблица1[[#This Row],[Lдуг 3,мм]]</f>
        <v>12595.289593289242</v>
      </c>
      <c r="BX1444" s="54">
        <f>Таблица1[[#This Row],[угол обхв5]]+Таблица1[[#This Row],[Y5, мм]]</f>
        <v>58347.070243132242</v>
      </c>
      <c r="BY1444" s="14">
        <f>Таблица1[[#This Row],[угол обхв6]]+Таблица1[[#This Row],[Lдуг 4,мм]]</f>
        <v>15000.884099825298</v>
      </c>
      <c r="BZ1444" s="14">
        <f>Таблица1[[#This Row],[Т1]]+Таблица1[[#This Row],[X6, мм]]</f>
        <v>58561.449441733712</v>
      </c>
      <c r="CA1444" s="14">
        <f>Таблица1[[#This Row],[Т2]]+Таблица1[[#This Row],[Lдуг 5,мм]]</f>
        <v>20481.416282013448</v>
      </c>
      <c r="CB1444" s="14">
        <f>Таблица1[[#This Row],[Т3]]+Таблица1[[#This Row],[Y6, мм]]</f>
        <v>58793.489632353267</v>
      </c>
      <c r="CC1444" s="14">
        <f>Таблица1[[#This Row],[Т4]]+Таблица1[[#This Row],[Lдуг 6,мм]]</f>
        <v>21609.891802350507</v>
      </c>
      <c r="CD1444" s="14">
        <f>Таблица1[[#This Row],[Т5]]+Таблица1[[#This Row],[Lдуг 1,мм]]</f>
        <v>58840.743461687052</v>
      </c>
      <c r="CE1444" s="14">
        <f>Таблица1[[#This Row],[Т6]]+Таблица1[[#This Row],[Lпрям1, мм]]</f>
        <v>22000.186562756026</v>
      </c>
      <c r="CF1444" s="15">
        <f>Таблица1[[#This Row],[Т7]]+Таблица1[[#This Row],[Lдуг 2,мм]]</f>
        <v>59069.213120831708</v>
      </c>
      <c r="CG1444" s="14">
        <f>Таблица1[[#This Row],[Т8]]+Таблица1[[#This Row],[Lпрям2, мм]]</f>
        <v>25976.113209040115</v>
      </c>
      <c r="CH1444" s="14">
        <f>Таблица1[[#This Row],[Т9]]-Таблица1[[#This Row],[Т9]]</f>
        <v>0</v>
      </c>
      <c r="CI1444" s="50">
        <f>Таблица1[[#This Row],[Т9]]-Таблица1[[#This Row],[Т8]]</f>
        <v>37069.026558075682</v>
      </c>
      <c r="CJ1444" s="54">
        <f>Таблица1[[#This Row],[Т9]]-Таблица1[[#This Row],[Т7]]</f>
        <v>228.46965914465545</v>
      </c>
      <c r="CK1444" s="14">
        <f>Таблица1[[#This Row],[Т9]]-Таблица1[[#This Row],[Т6]]</f>
        <v>37459.321318481205</v>
      </c>
      <c r="CL1444" s="14">
        <f>Таблица1[[#This Row],[Т9]]-Таблица1[[#This Row],[Т5]]</f>
        <v>275.72348847844114</v>
      </c>
      <c r="CM1444" s="14">
        <f>Таблица1[[#This Row],[Т9]]-Таблица1[[#This Row],[Т4]]</f>
        <v>38587.796838818263</v>
      </c>
      <c r="CN1444" s="14">
        <f>Таблица1[[#This Row],[Т9]]-Таблица1[[#This Row],[Т3]]</f>
        <v>507.76367909799592</v>
      </c>
      <c r="CO1444" s="14">
        <f>Таблица1[[#This Row],[Т9]]-Таблица1[[#This Row],[Т2]]</f>
        <v>44068.329021006408</v>
      </c>
      <c r="CP1444" s="14">
        <f>Таблица1[[#This Row],[Т9]]-Таблица1[[#This Row],[Т1]]</f>
        <v>722.14287769946532</v>
      </c>
      <c r="CQ1444" s="14">
        <f>Таблица1[[#This Row],[Т9]]-Таблица1[[#This Row],[угол обхв6]]</f>
        <v>46473.923527542465</v>
      </c>
      <c r="CR1444" s="14">
        <f>Таблица1[[#This Row],[Т9]]-Таблица1[[#This Row],[угол обхв5]]</f>
        <v>970.64386954723159</v>
      </c>
      <c r="CS1444" s="14">
        <f>Таблица1[[#This Row],[Т9]]-Таблица1[[#This Row],[угол обхв4]]</f>
        <v>59069.213120831708</v>
      </c>
      <c r="CT1444" s="14">
        <f>Таблица1[[#This Row],[Lкан_прям, мм]]+Таблица1[[#This Row],[Lкан_дуг, мм]]+Таблица1[[#This Row],[Lкан_леб,мм]]</f>
        <v>85045.326329871838</v>
      </c>
      <c r="CU1444" s="16">
        <f>Таблица1[[#This Row],[Lкан_леб,мм]]</f>
        <v>58098.569251284476</v>
      </c>
      <c r="CV1444" s="14">
        <f>2534431-(Таблица1[[#This Row],[Т23]]+Таблица1[[#This Row],[угол обхв3]])</f>
        <v>2449154.2429214125</v>
      </c>
      <c r="CW1444" s="50">
        <f>SUM(X1444:AC1444,AD1444:AI1444)-Таблица1[[#This Row],[lподв_min, мм]]</f>
        <v>22970.830433329436</v>
      </c>
      <c r="CX1444" s="17">
        <f>CW1883-Таблица1[[#This Row],[Суммарная длина каната]]</f>
        <v>-2425557.9596102992</v>
      </c>
    </row>
    <row r="1445" spans="1:102" x14ac:dyDescent="0.25">
      <c r="A1445" s="21">
        <v>1444</v>
      </c>
      <c r="B1445" s="10">
        <v>35.566326530612237</v>
      </c>
      <c r="C1445" s="10">
        <v>123.09102040816332</v>
      </c>
      <c r="D1445" s="11">
        <v>16660.955525447145</v>
      </c>
      <c r="E1445" s="11">
        <v>13856.59319647498</v>
      </c>
      <c r="F1445" s="11">
        <v>16547.020395382038</v>
      </c>
      <c r="G1445" s="11">
        <v>13938.68939697809</v>
      </c>
      <c r="H1445" s="11">
        <v>17068.955035447147</v>
      </c>
      <c r="I1445" s="11">
        <v>9830.6028338381002</v>
      </c>
      <c r="J1445" s="11">
        <v>4025.9903626368805</v>
      </c>
      <c r="K1445" s="11">
        <v>25976.113209027357</v>
      </c>
      <c r="L1445" s="11">
        <v>970.64386956000124</v>
      </c>
      <c r="M1445" s="11">
        <v>58098.569251284476</v>
      </c>
      <c r="N1445" s="11">
        <v>8721.2895726755632</v>
      </c>
      <c r="O1445" s="11">
        <v>17918.357674064951</v>
      </c>
      <c r="P1445" s="43">
        <v>11076.771556393169</v>
      </c>
      <c r="Q1445" s="11">
        <v>17933.520887734732</v>
      </c>
      <c r="R1445" s="11">
        <v>15857.016163845248</v>
      </c>
      <c r="S1445" s="11">
        <v>15252.943619136544</v>
      </c>
      <c r="T1445" s="11">
        <v>17108.702137307395</v>
      </c>
      <c r="U1445" s="11">
        <v>14642.537832926979</v>
      </c>
      <c r="V1445" s="11">
        <v>16660.955525447145</v>
      </c>
      <c r="W1445" s="11">
        <v>13856.59319647498</v>
      </c>
      <c r="X1445" s="12">
        <v>0</v>
      </c>
      <c r="Y1445" s="12">
        <v>232.62488177292974</v>
      </c>
      <c r="Z1445" s="12">
        <v>211.14211542841298</v>
      </c>
      <c r="AA1445" s="44">
        <v>232.04019061955808</v>
      </c>
      <c r="AB1445" s="45">
        <v>47.253829333786406</v>
      </c>
      <c r="AC1445" s="12">
        <v>247.58285240531413</v>
      </c>
      <c r="AD1445" s="12">
        <v>12595.289593289242</v>
      </c>
      <c r="AE1445" s="12">
        <v>2355.5307891570901</v>
      </c>
      <c r="AF1445" s="12">
        <v>5480.5321821881516</v>
      </c>
      <c r="AG1445" s="44">
        <v>1128.475520337061</v>
      </c>
      <c r="AH1445" s="45">
        <v>390.29476040551606</v>
      </c>
      <c r="AI1445" s="12">
        <v>4025.9903636502941</v>
      </c>
      <c r="AJ1445" s="12">
        <v>-33.036537305844099</v>
      </c>
      <c r="AK1445" s="12">
        <v>-0.36883158202393845</v>
      </c>
      <c r="AL1445" s="12">
        <v>29.282031387368534</v>
      </c>
      <c r="AM1445" s="44">
        <v>61.867628445975868</v>
      </c>
      <c r="AN1445" s="45">
        <v>55.231733870835065</v>
      </c>
      <c r="AO1445" s="12">
        <v>89.999999857685268</v>
      </c>
      <c r="AP1445" s="12">
        <v>-2060.0633188477095</v>
      </c>
      <c r="AQ1445" s="12">
        <v>8718.663162014429</v>
      </c>
      <c r="AR1445" s="12">
        <v>11276.328002597887</v>
      </c>
      <c r="AS1445" s="44">
        <v>16216.815291966557</v>
      </c>
      <c r="AT1445" s="45">
        <v>16773.544344320922</v>
      </c>
      <c r="AU1445" s="12">
        <v>17068.955525447149</v>
      </c>
      <c r="AV1445" s="12">
        <v>11393.772341090675</v>
      </c>
      <c r="AW1445" s="12">
        <v>18326.349220505614</v>
      </c>
      <c r="AX1445" s="12">
        <v>18289.387751573086</v>
      </c>
      <c r="AY1445" s="44">
        <v>15445.319780349795</v>
      </c>
      <c r="AZ1445" s="45">
        <v>14409.872292288843</v>
      </c>
      <c r="BA1445" s="12">
        <v>13856.593197488395</v>
      </c>
      <c r="BB1445" s="12">
        <v>8498.8586862066859</v>
      </c>
      <c r="BC1445" s="12">
        <v>11074.145145732036</v>
      </c>
      <c r="BD1445" s="12">
        <v>16056.572610049969</v>
      </c>
      <c r="BE1445" s="44">
        <v>16748.903009186088</v>
      </c>
      <c r="BF1445" s="45">
        <v>16996.113318433621</v>
      </c>
      <c r="BG1445" s="12">
        <v>17068.955535447145</v>
      </c>
      <c r="BH1445" s="12">
        <v>18260.393491991483</v>
      </c>
      <c r="BI1445" s="12">
        <v>18341.512434175391</v>
      </c>
      <c r="BJ1445" s="12">
        <v>15608.810482974895</v>
      </c>
      <c r="BK1445" s="44">
        <v>14450.161671713729</v>
      </c>
      <c r="BL1445" s="45">
        <v>14089.258737113116</v>
      </c>
      <c r="BM1445" s="12">
        <v>9830.602833838102</v>
      </c>
      <c r="BN1445" s="12">
        <v>0</v>
      </c>
      <c r="BO1445" s="12">
        <v>32.667705723820163</v>
      </c>
      <c r="BP1445" s="12">
        <v>29.65086296939247</v>
      </c>
      <c r="BQ1445" s="48">
        <v>32.585597058607334</v>
      </c>
      <c r="BR1445" s="49">
        <v>6.6358945751408021</v>
      </c>
      <c r="BS1445" s="13">
        <v>34.768265986850203</v>
      </c>
      <c r="BT1445" s="12">
        <v>231.43074871551454</v>
      </c>
      <c r="BV1445" s="14">
        <f>Таблица1[[#This Row],[Lкан_леб,мм]]</f>
        <v>58098.569251284476</v>
      </c>
      <c r="BW1445" s="50">
        <f>Таблица1[[#This Row],[угол обхв4]]+Таблица1[[#This Row],[Lдуг 3,мм]]</f>
        <v>12595.289593289242</v>
      </c>
      <c r="BX1445" s="54">
        <f>Таблица1[[#This Row],[угол обхв5]]+Таблица1[[#This Row],[Y5, мм]]</f>
        <v>58331.194133057405</v>
      </c>
      <c r="BY1445" s="14">
        <f>Таблица1[[#This Row],[угол обхв6]]+Таблица1[[#This Row],[Lдуг 4,мм]]</f>
        <v>14950.820382446333</v>
      </c>
      <c r="BZ1445" s="14">
        <f>Таблица1[[#This Row],[Т1]]+Таблица1[[#This Row],[X6, мм]]</f>
        <v>58542.336248485815</v>
      </c>
      <c r="CA1445" s="14">
        <f>Таблица1[[#This Row],[Т2]]+Таблица1[[#This Row],[Lдуг 5,мм]]</f>
        <v>20431.352564634486</v>
      </c>
      <c r="CB1445" s="14">
        <f>Таблица1[[#This Row],[Т3]]+Таблица1[[#This Row],[Y6, мм]]</f>
        <v>58774.37643910537</v>
      </c>
      <c r="CC1445" s="14">
        <f>Таблица1[[#This Row],[Т4]]+Таблица1[[#This Row],[Lдуг 6,мм]]</f>
        <v>21559.828084971548</v>
      </c>
      <c r="CD1445" s="14">
        <f>Таблица1[[#This Row],[Т5]]+Таблица1[[#This Row],[Lдуг 1,мм]]</f>
        <v>58821.630268439156</v>
      </c>
      <c r="CE1445" s="14">
        <f>Таблица1[[#This Row],[Т6]]+Таблица1[[#This Row],[Lпрям1, мм]]</f>
        <v>21950.122845377064</v>
      </c>
      <c r="CF1445" s="15">
        <f>Таблица1[[#This Row],[Т7]]+Таблица1[[#This Row],[Lдуг 2,мм]]</f>
        <v>59069.21312084447</v>
      </c>
      <c r="CG1445" s="14">
        <f>Таблица1[[#This Row],[Т8]]+Таблица1[[#This Row],[Lпрям2, мм]]</f>
        <v>25976.113209027357</v>
      </c>
      <c r="CH1445" s="14">
        <f>Таблица1[[#This Row],[Т9]]-Таблица1[[#This Row],[Т9]]</f>
        <v>0</v>
      </c>
      <c r="CI1445" s="50">
        <f>Таблица1[[#This Row],[Т9]]-Таблица1[[#This Row],[Т8]]</f>
        <v>37119.090275467403</v>
      </c>
      <c r="CJ1445" s="54">
        <f>Таблица1[[#This Row],[Т9]]-Таблица1[[#This Row],[Т7]]</f>
        <v>247.58285240531404</v>
      </c>
      <c r="CK1445" s="14">
        <f>Таблица1[[#This Row],[Т9]]-Таблица1[[#This Row],[Т6]]</f>
        <v>37509.385035872925</v>
      </c>
      <c r="CL1445" s="14">
        <f>Таблица1[[#This Row],[Т9]]-Таблица1[[#This Row],[Т5]]</f>
        <v>294.83668173909973</v>
      </c>
      <c r="CM1445" s="14">
        <f>Таблица1[[#This Row],[Т9]]-Таблица1[[#This Row],[Т4]]</f>
        <v>38637.860556209984</v>
      </c>
      <c r="CN1445" s="14">
        <f>Таблица1[[#This Row],[Т9]]-Таблица1[[#This Row],[Т3]]</f>
        <v>526.87687235865451</v>
      </c>
      <c r="CO1445" s="14">
        <f>Таблица1[[#This Row],[Т9]]-Таблица1[[#This Row],[Т2]]</f>
        <v>44118.392738398135</v>
      </c>
      <c r="CP1445" s="14">
        <f>Таблица1[[#This Row],[Т9]]-Таблица1[[#This Row],[Т1]]</f>
        <v>738.01898778706527</v>
      </c>
      <c r="CQ1445" s="14">
        <f>Таблица1[[#This Row],[Т9]]-Таблица1[[#This Row],[угол обхв6]]</f>
        <v>46473.923527555227</v>
      </c>
      <c r="CR1445" s="14">
        <f>Таблица1[[#This Row],[Т9]]-Таблица1[[#This Row],[угол обхв5]]</f>
        <v>970.64386955999362</v>
      </c>
      <c r="CS1445" s="14">
        <f>Таблица1[[#This Row],[Т9]]-Таблица1[[#This Row],[угол обхв4]]</f>
        <v>59069.21312084447</v>
      </c>
      <c r="CT1445" s="14">
        <f>Таблица1[[#This Row],[Lкан_прям, мм]]+Таблица1[[#This Row],[Lкан_дуг, мм]]+Таблица1[[#This Row],[Lкан_леб,мм]]</f>
        <v>85045.326329871838</v>
      </c>
      <c r="CU1445" s="16">
        <f>Таблица1[[#This Row],[Lкан_леб,мм]]</f>
        <v>58098.569251284476</v>
      </c>
      <c r="CV1445" s="14">
        <f>2534431-(Таблица1[[#This Row],[Т23]]+Таблица1[[#This Row],[угол обхв3]])</f>
        <v>2449154.2429214125</v>
      </c>
      <c r="CW1445" s="50">
        <f>SUM(X1445:AC1445,AD1445:AI1445)-Таблица1[[#This Row],[lподв_min, мм]]</f>
        <v>22920.766715950478</v>
      </c>
      <c r="CX1445" s="17">
        <f>CW1884-Таблица1[[#This Row],[Суммарная длина каната]]</f>
        <v>-2425611.6519206781</v>
      </c>
    </row>
    <row r="1446" spans="1:102" x14ac:dyDescent="0.25">
      <c r="A1446" s="21">
        <v>1445</v>
      </c>
      <c r="B1446" s="10">
        <v>35.566326530612237</v>
      </c>
      <c r="C1446" s="10">
        <v>125.77510204081636</v>
      </c>
      <c r="D1446" s="11">
        <v>16792.58908319868</v>
      </c>
      <c r="E1446" s="11">
        <v>14213.448073728721</v>
      </c>
      <c r="F1446" s="11">
        <v>16674.934471464836</v>
      </c>
      <c r="G1446" s="11">
        <v>14290.118748290502</v>
      </c>
      <c r="H1446" s="11">
        <v>17200.588593198681</v>
      </c>
      <c r="I1446" s="11">
        <v>10136.691456517432</v>
      </c>
      <c r="J1446" s="11">
        <v>4076.7566172112897</v>
      </c>
      <c r="K1446" s="11">
        <v>25976.113209014737</v>
      </c>
      <c r="L1446" s="11">
        <v>970.64386957261934</v>
      </c>
      <c r="M1446" s="11">
        <v>58098.569251284476</v>
      </c>
      <c r="N1446" s="11">
        <v>8721.2895726755632</v>
      </c>
      <c r="O1446" s="11">
        <v>17918.357674064951</v>
      </c>
      <c r="P1446" s="43">
        <v>11023.613229916258</v>
      </c>
      <c r="Q1446" s="11">
        <v>18024.401708220274</v>
      </c>
      <c r="R1446" s="11">
        <v>15924.14210890152</v>
      </c>
      <c r="S1446" s="11">
        <v>15570.618974107192</v>
      </c>
      <c r="T1446" s="11">
        <v>17203.039537060715</v>
      </c>
      <c r="U1446" s="11">
        <v>15019.49796357702</v>
      </c>
      <c r="V1446" s="11">
        <v>16792.58908319868</v>
      </c>
      <c r="W1446" s="11">
        <v>14213.448073728721</v>
      </c>
      <c r="X1446" s="12">
        <v>0</v>
      </c>
      <c r="Y1446" s="12">
        <v>216.47227893308914</v>
      </c>
      <c r="Z1446" s="12">
        <v>208.18152502035639</v>
      </c>
      <c r="AA1446" s="44">
        <v>232.0401906195587</v>
      </c>
      <c r="AB1446" s="45">
        <v>47.253829333785674</v>
      </c>
      <c r="AC1446" s="12">
        <v>266.69604566582956</v>
      </c>
      <c r="AD1446" s="12">
        <v>12595.289593289242</v>
      </c>
      <c r="AE1446" s="12">
        <v>2304.7645345826772</v>
      </c>
      <c r="AF1446" s="12">
        <v>5480.5321821881525</v>
      </c>
      <c r="AG1446" s="44">
        <v>1128.4755203370603</v>
      </c>
      <c r="AH1446" s="45">
        <v>390.29476040551998</v>
      </c>
      <c r="AI1446" s="12">
        <v>4076.7566182120836</v>
      </c>
      <c r="AJ1446" s="12">
        <v>-33.036537305844099</v>
      </c>
      <c r="AK1446" s="12">
        <v>-2.6371550400481869</v>
      </c>
      <c r="AL1446" s="12">
        <v>26.597949754715472</v>
      </c>
      <c r="AM1446" s="44">
        <v>59.183546813322891</v>
      </c>
      <c r="AN1446" s="45">
        <v>52.547652238182188</v>
      </c>
      <c r="AO1446" s="12">
        <v>89.999999859457446</v>
      </c>
      <c r="AP1446" s="12">
        <v>-2060.0633188477095</v>
      </c>
      <c r="AQ1446" s="12">
        <v>8702.5171708591643</v>
      </c>
      <c r="AR1446" s="12">
        <v>11206.285883271325</v>
      </c>
      <c r="AS1446" s="44">
        <v>16274.53774032661</v>
      </c>
      <c r="AT1446" s="45">
        <v>16879.144915855097</v>
      </c>
      <c r="AU1446" s="12">
        <v>17200.589083198684</v>
      </c>
      <c r="AV1446" s="12">
        <v>11393.772341090675</v>
      </c>
      <c r="AW1446" s="12">
        <v>18325.925578750841</v>
      </c>
      <c r="AX1446" s="12">
        <v>18389.223173756804</v>
      </c>
      <c r="AY1446" s="44">
        <v>15779.633091999291</v>
      </c>
      <c r="AZ1446" s="45">
        <v>14771.392594118659</v>
      </c>
      <c r="BA1446" s="12">
        <v>14213.448074729518</v>
      </c>
      <c r="BB1446" s="12">
        <v>8498.8586862066859</v>
      </c>
      <c r="BC1446" s="12">
        <v>11004.840828099859</v>
      </c>
      <c r="BD1446" s="12">
        <v>16106.814762256587</v>
      </c>
      <c r="BE1446" s="44">
        <v>16852.643905635625</v>
      </c>
      <c r="BF1446" s="45">
        <v>17116.483704404298</v>
      </c>
      <c r="BG1446" s="12">
        <v>17200.58909319868</v>
      </c>
      <c r="BH1446" s="12">
        <v>18260.393491991483</v>
      </c>
      <c r="BI1446" s="12">
        <v>18431.969612906163</v>
      </c>
      <c r="BJ1446" s="12">
        <v>15935.44043964372</v>
      </c>
      <c r="BK1446" s="44">
        <v>14810.483845684923</v>
      </c>
      <c r="BL1446" s="45">
        <v>14461.553443187084</v>
      </c>
      <c r="BM1446" s="12">
        <v>10136.691456517434</v>
      </c>
      <c r="BN1446" s="12">
        <v>0</v>
      </c>
      <c r="BO1446" s="12">
        <v>30.399382265795911</v>
      </c>
      <c r="BP1446" s="12">
        <v>29.235104794763657</v>
      </c>
      <c r="BQ1446" s="48">
        <v>32.585597058607419</v>
      </c>
      <c r="BR1446" s="49">
        <v>6.6358945751407008</v>
      </c>
      <c r="BS1446" s="13">
        <v>37.452347621275258</v>
      </c>
      <c r="BT1446" s="12">
        <v>231.43074871551454</v>
      </c>
      <c r="BV1446" s="14">
        <f>Таблица1[[#This Row],[Lкан_леб,мм]]</f>
        <v>58098.569251284476</v>
      </c>
      <c r="BW1446" s="50">
        <f>Таблица1[[#This Row],[угол обхв4]]+Таблица1[[#This Row],[Lдуг 3,мм]]</f>
        <v>12595.289593289242</v>
      </c>
      <c r="BX1446" s="54">
        <f>Таблица1[[#This Row],[угол обхв5]]+Таблица1[[#This Row],[Y5, мм]]</f>
        <v>58315.041530217568</v>
      </c>
      <c r="BY1446" s="14">
        <f>Таблица1[[#This Row],[угол обхв6]]+Таблица1[[#This Row],[Lдуг 4,мм]]</f>
        <v>14900.054127871919</v>
      </c>
      <c r="BZ1446" s="14">
        <f>Таблица1[[#This Row],[Т1]]+Таблица1[[#This Row],[X6, мм]]</f>
        <v>58523.223055237926</v>
      </c>
      <c r="CA1446" s="14">
        <f>Таблица1[[#This Row],[Т2]]+Таблица1[[#This Row],[Lдуг 5,мм]]</f>
        <v>20380.586310060073</v>
      </c>
      <c r="CB1446" s="14">
        <f>Таблица1[[#This Row],[Т3]]+Таблица1[[#This Row],[Y6, мм]]</f>
        <v>58755.263245857488</v>
      </c>
      <c r="CC1446" s="14">
        <f>Таблица1[[#This Row],[Т4]]+Таблица1[[#This Row],[Lдуг 6,мм]]</f>
        <v>21509.061830397131</v>
      </c>
      <c r="CD1446" s="14">
        <f>Таблица1[[#This Row],[Т5]]+Таблица1[[#This Row],[Lдуг 1,мм]]</f>
        <v>58802.517075191274</v>
      </c>
      <c r="CE1446" s="14">
        <f>Таблица1[[#This Row],[Т6]]+Таблица1[[#This Row],[Lпрям1, мм]]</f>
        <v>21899.35659080265</v>
      </c>
      <c r="CF1446" s="15">
        <f>Таблица1[[#This Row],[Т7]]+Таблица1[[#This Row],[Lдуг 2,мм]]</f>
        <v>59069.213120857101</v>
      </c>
      <c r="CG1446" s="14">
        <f>Таблица1[[#This Row],[Т8]]+Таблица1[[#This Row],[Lпрям2, мм]]</f>
        <v>25976.113209014733</v>
      </c>
      <c r="CH1446" s="14">
        <f>Таблица1[[#This Row],[Т9]]-Таблица1[[#This Row],[Т9]]</f>
        <v>0</v>
      </c>
      <c r="CI1446" s="50">
        <f>Таблица1[[#This Row],[Т9]]-Таблица1[[#This Row],[Т8]]</f>
        <v>37169.856530054451</v>
      </c>
      <c r="CJ1446" s="54">
        <f>Таблица1[[#This Row],[Т9]]-Таблица1[[#This Row],[Т7]]</f>
        <v>266.69604566582711</v>
      </c>
      <c r="CK1446" s="14">
        <f>Таблица1[[#This Row],[Т9]]-Таблица1[[#This Row],[Т6]]</f>
        <v>37560.151290459966</v>
      </c>
      <c r="CL1446" s="14">
        <f>Таблица1[[#This Row],[Т9]]-Таблица1[[#This Row],[Т5]]</f>
        <v>313.9498749996128</v>
      </c>
      <c r="CM1446" s="14">
        <f>Таблица1[[#This Row],[Т9]]-Таблица1[[#This Row],[Т4]]</f>
        <v>38688.626810797025</v>
      </c>
      <c r="CN1446" s="14">
        <f>Таблица1[[#This Row],[Т9]]-Таблица1[[#This Row],[Т3]]</f>
        <v>545.99006561917486</v>
      </c>
      <c r="CO1446" s="14">
        <f>Таблица1[[#This Row],[Т9]]-Таблица1[[#This Row],[Т2]]</f>
        <v>44169.158992985183</v>
      </c>
      <c r="CP1446" s="14">
        <f>Таблица1[[#This Row],[Т9]]-Таблица1[[#This Row],[Т1]]</f>
        <v>754.17159063953295</v>
      </c>
      <c r="CQ1446" s="14">
        <f>Таблица1[[#This Row],[Т9]]-Таблица1[[#This Row],[угол обхв6]]</f>
        <v>46473.923527567858</v>
      </c>
      <c r="CR1446" s="14">
        <f>Таблица1[[#This Row],[Т9]]-Таблица1[[#This Row],[угол обхв5]]</f>
        <v>970.64386957262468</v>
      </c>
      <c r="CS1446" s="14">
        <f>Таблица1[[#This Row],[Т9]]-Таблица1[[#This Row],[угол обхв4]]</f>
        <v>59069.213120857101</v>
      </c>
      <c r="CT1446" s="14">
        <f>Таблица1[[#This Row],[Lкан_прям, мм]]+Таблица1[[#This Row],[Lкан_дуг, мм]]+Таблица1[[#This Row],[Lкан_леб,мм]]</f>
        <v>85045.326329871838</v>
      </c>
      <c r="CU1446" s="16">
        <f>Таблица1[[#This Row],[Lкан_леб,мм]]</f>
        <v>58098.569251284476</v>
      </c>
      <c r="CV1446" s="14">
        <f>2534431-(Таблица1[[#This Row],[Т23]]+Таблица1[[#This Row],[угол обхв3]])</f>
        <v>2449154.2429214125</v>
      </c>
      <c r="CW1446" s="50">
        <f>SUM(X1446:AC1446,AD1446:AI1446)-Таблица1[[#This Row],[lподв_min, мм]]</f>
        <v>22870.000461376061</v>
      </c>
      <c r="CX1446" s="17">
        <f>CW1885-Таблица1[[#This Row],[Суммарная длина каната]]</f>
        <v>-2425666.9468931658</v>
      </c>
    </row>
    <row r="1447" spans="1:102" x14ac:dyDescent="0.25">
      <c r="A1447" s="21">
        <v>1446</v>
      </c>
      <c r="B1447" s="10">
        <v>35.566326530612237</v>
      </c>
      <c r="C1447" s="10">
        <v>128.45918367346943</v>
      </c>
      <c r="D1447" s="11">
        <v>16907.367097067803</v>
      </c>
      <c r="E1447" s="11">
        <v>14576.075712606911</v>
      </c>
      <c r="F1447" s="11">
        <v>16786.251155790924</v>
      </c>
      <c r="G1447" s="11">
        <v>14647.152634097754</v>
      </c>
      <c r="H1447" s="11">
        <v>17315.366607067805</v>
      </c>
      <c r="I1447" s="11">
        <v>10447.918006554888</v>
      </c>
      <c r="J1447" s="11">
        <v>4128.157706052024</v>
      </c>
      <c r="K1447" s="11">
        <v>25976.113209002277</v>
      </c>
      <c r="L1447" s="11">
        <v>970.64386958507987</v>
      </c>
      <c r="M1447" s="11">
        <v>58098.569251284476</v>
      </c>
      <c r="N1447" s="11">
        <v>8721.2895726755632</v>
      </c>
      <c r="O1447" s="11">
        <v>17918.357674064951</v>
      </c>
      <c r="P1447" s="43">
        <v>10966.257370642885</v>
      </c>
      <c r="Q1447" s="11">
        <v>18112.693478012046</v>
      </c>
      <c r="R1447" s="11">
        <v>15976.31801491849</v>
      </c>
      <c r="S1447" s="11">
        <v>15891.089251179392</v>
      </c>
      <c r="T1447" s="11">
        <v>17279.620802163459</v>
      </c>
      <c r="U1447" s="11">
        <v>15400.462259708791</v>
      </c>
      <c r="V1447" s="11">
        <v>16907.367097067803</v>
      </c>
      <c r="W1447" s="11">
        <v>14576.075712606911</v>
      </c>
      <c r="X1447" s="12">
        <v>0</v>
      </c>
      <c r="Y1447" s="12">
        <v>200.02058576932174</v>
      </c>
      <c r="Z1447" s="12">
        <v>205.52002493622655</v>
      </c>
      <c r="AA1447" s="44">
        <v>232.04019061955881</v>
      </c>
      <c r="AB1447" s="45">
        <v>47.253829333785177</v>
      </c>
      <c r="AC1447" s="12">
        <v>285.80923892618745</v>
      </c>
      <c r="AD1447" s="12">
        <v>12595.289593289242</v>
      </c>
      <c r="AE1447" s="12">
        <v>2253.3634457419457</v>
      </c>
      <c r="AF1447" s="12">
        <v>5480.5321821881489</v>
      </c>
      <c r="AG1447" s="44">
        <v>1128.4755203370628</v>
      </c>
      <c r="AH1447" s="45">
        <v>390.29476040551901</v>
      </c>
      <c r="AI1447" s="12">
        <v>4128.1577070403564</v>
      </c>
      <c r="AJ1447" s="12">
        <v>-33.036537305844099</v>
      </c>
      <c r="AK1447" s="12">
        <v>-4.9474800011464763</v>
      </c>
      <c r="AL1447" s="12">
        <v>23.913868122062389</v>
      </c>
      <c r="AM1447" s="44">
        <v>56.49946518066983</v>
      </c>
      <c r="AN1447" s="45">
        <v>49.863570605529198</v>
      </c>
      <c r="AO1447" s="12">
        <v>89.999999861207385</v>
      </c>
      <c r="AP1447" s="12">
        <v>-2060.0633188477095</v>
      </c>
      <c r="AQ1447" s="12">
        <v>8686.1026133058949</v>
      </c>
      <c r="AR1447" s="12">
        <v>11131.645419543245</v>
      </c>
      <c r="AS1447" s="44">
        <v>16316.54132830024</v>
      </c>
      <c r="AT1447" s="45">
        <v>16967.700026835832</v>
      </c>
      <c r="AU1447" s="12">
        <v>17315.367097067807</v>
      </c>
      <c r="AV1447" s="12">
        <v>11393.772341090675</v>
      </c>
      <c r="AW1447" s="12">
        <v>18324.837535669827</v>
      </c>
      <c r="AX1447" s="12">
        <v>18485.669071423912</v>
      </c>
      <c r="AY1447" s="44">
        <v>16116.282716962804</v>
      </c>
      <c r="AZ1447" s="45">
        <v>15137.461442373538</v>
      </c>
      <c r="BA1447" s="12">
        <v>14576.075713595246</v>
      </c>
      <c r="BB1447" s="12">
        <v>8498.8586862066859</v>
      </c>
      <c r="BC1447" s="12">
        <v>10931.070411273218</v>
      </c>
      <c r="BD1447" s="12">
        <v>16141.706063818849</v>
      </c>
      <c r="BE1447" s="44">
        <v>16939.397488781713</v>
      </c>
      <c r="BF1447" s="45">
        <v>17219.287872395435</v>
      </c>
      <c r="BG1447" s="12">
        <v>17315.367107067803</v>
      </c>
      <c r="BH1447" s="12">
        <v>18260.393491991483</v>
      </c>
      <c r="BI1447" s="12">
        <v>18519.173339616922</v>
      </c>
      <c r="BJ1447" s="12">
        <v>16264.064844591256</v>
      </c>
      <c r="BK1447" s="44">
        <v>15175.268793925379</v>
      </c>
      <c r="BL1447" s="45">
        <v>14839.076529942164</v>
      </c>
      <c r="BM1447" s="12">
        <v>10447.91800655489</v>
      </c>
      <c r="BN1447" s="12">
        <v>0</v>
      </c>
      <c r="BO1447" s="12">
        <v>28.089057304697622</v>
      </c>
      <c r="BP1447" s="12">
        <v>28.861348123208867</v>
      </c>
      <c r="BQ1447" s="48">
        <v>32.585597058607441</v>
      </c>
      <c r="BR1447" s="49">
        <v>6.6358945751406306</v>
      </c>
      <c r="BS1447" s="13">
        <v>40.136429255678188</v>
      </c>
      <c r="BT1447" s="12">
        <v>231.43074871551454</v>
      </c>
      <c r="BV1447" s="14">
        <f>Таблица1[[#This Row],[Lкан_леб,мм]]</f>
        <v>58098.569251284476</v>
      </c>
      <c r="BW1447" s="50">
        <f>Таблица1[[#This Row],[угол обхв4]]+Таблица1[[#This Row],[Lдуг 3,мм]]</f>
        <v>12595.289593289242</v>
      </c>
      <c r="BX1447" s="54">
        <f>Таблица1[[#This Row],[угол обхв5]]+Таблица1[[#This Row],[Y5, мм]]</f>
        <v>58298.589837053798</v>
      </c>
      <c r="BY1447" s="14">
        <f>Таблица1[[#This Row],[угол обхв6]]+Таблица1[[#This Row],[Lдуг 4,мм]]</f>
        <v>14848.653039031189</v>
      </c>
      <c r="BZ1447" s="14">
        <f>Таблица1[[#This Row],[Т1]]+Таблица1[[#This Row],[X6, мм]]</f>
        <v>58504.109861990022</v>
      </c>
      <c r="CA1447" s="14">
        <f>Таблица1[[#This Row],[Т2]]+Таблица1[[#This Row],[Lдуг 5,мм]]</f>
        <v>20329.185221219337</v>
      </c>
      <c r="CB1447" s="14">
        <f>Таблица1[[#This Row],[Т3]]+Таблица1[[#This Row],[Y6, мм]]</f>
        <v>58736.150052609584</v>
      </c>
      <c r="CC1447" s="14">
        <f>Таблица1[[#This Row],[Т4]]+Таблица1[[#This Row],[Lдуг 6,мм]]</f>
        <v>21457.660741556399</v>
      </c>
      <c r="CD1447" s="14">
        <f>Таблица1[[#This Row],[Т5]]+Таблица1[[#This Row],[Lдуг 1,мм]]</f>
        <v>58783.40388194337</v>
      </c>
      <c r="CE1447" s="14">
        <f>Таблица1[[#This Row],[Т6]]+Таблица1[[#This Row],[Lпрям1, мм]]</f>
        <v>21847.955501961918</v>
      </c>
      <c r="CF1447" s="15">
        <f>Таблица1[[#This Row],[Т7]]+Таблица1[[#This Row],[Lдуг 2,мм]]</f>
        <v>59069.213120869557</v>
      </c>
      <c r="CG1447" s="14">
        <f>Таблица1[[#This Row],[Т8]]+Таблица1[[#This Row],[Lпрям2, мм]]</f>
        <v>25976.113209002273</v>
      </c>
      <c r="CH1447" s="14">
        <f>Таблица1[[#This Row],[Т9]]-Таблица1[[#This Row],[Т9]]</f>
        <v>0</v>
      </c>
      <c r="CI1447" s="50">
        <f>Таблица1[[#This Row],[Т9]]-Таблица1[[#This Row],[Т8]]</f>
        <v>37221.257618907635</v>
      </c>
      <c r="CJ1447" s="54">
        <f>Таблица1[[#This Row],[Т9]]-Таблица1[[#This Row],[Т7]]</f>
        <v>285.80923892618739</v>
      </c>
      <c r="CK1447" s="14">
        <f>Таблица1[[#This Row],[Т9]]-Таблица1[[#This Row],[Т6]]</f>
        <v>37611.552379313158</v>
      </c>
      <c r="CL1447" s="14">
        <f>Таблица1[[#This Row],[Т9]]-Таблица1[[#This Row],[Т5]]</f>
        <v>333.06306825997308</v>
      </c>
      <c r="CM1447" s="14">
        <f>Таблица1[[#This Row],[Т9]]-Таблица1[[#This Row],[Т4]]</f>
        <v>38740.027899650217</v>
      </c>
      <c r="CN1447" s="14">
        <f>Таблица1[[#This Row],[Т9]]-Таблица1[[#This Row],[Т3]]</f>
        <v>565.10325887953513</v>
      </c>
      <c r="CO1447" s="14">
        <f>Таблица1[[#This Row],[Т9]]-Таблица1[[#This Row],[Т2]]</f>
        <v>44220.560081838368</v>
      </c>
      <c r="CP1447" s="14">
        <f>Таблица1[[#This Row],[Т9]]-Таблица1[[#This Row],[Т1]]</f>
        <v>770.62328381575935</v>
      </c>
      <c r="CQ1447" s="14">
        <f>Таблица1[[#This Row],[Т9]]-Таблица1[[#This Row],[угол обхв6]]</f>
        <v>46473.923527580315</v>
      </c>
      <c r="CR1447" s="14">
        <f>Таблица1[[#This Row],[Т9]]-Таблица1[[#This Row],[угол обхв5]]</f>
        <v>970.64386958508112</v>
      </c>
      <c r="CS1447" s="14">
        <f>Таблица1[[#This Row],[Т9]]-Таблица1[[#This Row],[угол обхв4]]</f>
        <v>59069.213120869557</v>
      </c>
      <c r="CT1447" s="14">
        <f>Таблица1[[#This Row],[Lкан_прям, мм]]+Таблица1[[#This Row],[Lкан_дуг, мм]]+Таблица1[[#This Row],[Lкан_леб,мм]]</f>
        <v>85045.326329871838</v>
      </c>
      <c r="CU1447" s="16">
        <f>Таблица1[[#This Row],[Lкан_леб,мм]]</f>
        <v>58098.569251284476</v>
      </c>
      <c r="CV1447" s="14">
        <f>2534431-(Таблица1[[#This Row],[Т23]]+Таблица1[[#This Row],[угол обхв3]])</f>
        <v>2449154.2429214125</v>
      </c>
      <c r="CW1447" s="50">
        <f>SUM(X1447:AC1447,AD1447:AI1447)-Таблица1[[#This Row],[lподв_min, мм]]</f>
        <v>22818.599372535329</v>
      </c>
      <c r="CX1447" s="17">
        <f>CW1886-Таблица1[[#This Row],[Суммарная длина каната]]</f>
        <v>-2425723.8318374297</v>
      </c>
    </row>
    <row r="1448" spans="1:102" x14ac:dyDescent="0.25">
      <c r="A1448" s="21">
        <v>1447</v>
      </c>
      <c r="B1448" s="10">
        <v>35.566326530612237</v>
      </c>
      <c r="C1448" s="10">
        <v>131.14326530612249</v>
      </c>
      <c r="D1448" s="11">
        <v>17005.037726622366</v>
      </c>
      <c r="E1448" s="11">
        <v>14943.6804528763</v>
      </c>
      <c r="F1448" s="11">
        <v>16880.726202611997</v>
      </c>
      <c r="G1448" s="11">
        <v>15009.007667712229</v>
      </c>
      <c r="H1448" s="11">
        <v>17413.037236622364</v>
      </c>
      <c r="I1448" s="11">
        <v>10763.559116838091</v>
      </c>
      <c r="J1448" s="11">
        <v>4180.1213360382098</v>
      </c>
      <c r="K1448" s="11">
        <v>25976.113208989984</v>
      </c>
      <c r="L1448" s="11">
        <v>970.6438695973701</v>
      </c>
      <c r="M1448" s="11">
        <v>58098.569251284476</v>
      </c>
      <c r="N1448" s="11">
        <v>8721.2895726755632</v>
      </c>
      <c r="O1448" s="11">
        <v>17918.357674064951</v>
      </c>
      <c r="P1448" s="43">
        <v>10904.829826058116</v>
      </c>
      <c r="Q1448" s="11">
        <v>18198.202471528733</v>
      </c>
      <c r="R1448" s="11">
        <v>16013.429400016952</v>
      </c>
      <c r="S1448" s="11">
        <v>16213.651289788242</v>
      </c>
      <c r="T1448" s="11">
        <v>17338.277901663987</v>
      </c>
      <c r="U1448" s="11">
        <v>15784.594827672112</v>
      </c>
      <c r="V1448" s="11">
        <v>17005.037726622366</v>
      </c>
      <c r="W1448" s="11">
        <v>14943.6804528763</v>
      </c>
      <c r="X1448" s="12">
        <v>0</v>
      </c>
      <c r="Y1448" s="12">
        <v>183.24510661125217</v>
      </c>
      <c r="Z1448" s="12">
        <v>203.18231084639905</v>
      </c>
      <c r="AA1448" s="44">
        <v>232.04019061955935</v>
      </c>
      <c r="AB1448" s="45">
        <v>47.253829333787309</v>
      </c>
      <c r="AC1448" s="12">
        <v>304.92243218637225</v>
      </c>
      <c r="AD1448" s="12">
        <v>12595.289593289242</v>
      </c>
      <c r="AE1448" s="12">
        <v>2201.3998157557589</v>
      </c>
      <c r="AF1448" s="12">
        <v>5480.5321821881498</v>
      </c>
      <c r="AG1448" s="44">
        <v>1128.4755203370612</v>
      </c>
      <c r="AH1448" s="45">
        <v>390.29476040551737</v>
      </c>
      <c r="AI1448" s="12">
        <v>4180.1213370142559</v>
      </c>
      <c r="AJ1448" s="12">
        <v>-33.036537305844099</v>
      </c>
      <c r="AK1448" s="12">
        <v>-7.3032744988598601</v>
      </c>
      <c r="AL1448" s="12">
        <v>21.229786489409346</v>
      </c>
      <c r="AM1448" s="44">
        <v>53.815383548016861</v>
      </c>
      <c r="AN1448" s="45">
        <v>47.17948897287593</v>
      </c>
      <c r="AO1448" s="12">
        <v>89.999999862932754</v>
      </c>
      <c r="AP1448" s="12">
        <v>-2060.0633188477095</v>
      </c>
      <c r="AQ1448" s="12">
        <v>8669.4240839315171</v>
      </c>
      <c r="AR1448" s="12">
        <v>11052.570383951683</v>
      </c>
      <c r="AS1448" s="44">
        <v>16342.733893622295</v>
      </c>
      <c r="AT1448" s="45">
        <v>17039.015373871149</v>
      </c>
      <c r="AU1448" s="12">
        <v>17413.037726622366</v>
      </c>
      <c r="AV1448" s="12">
        <v>11393.772341090675</v>
      </c>
      <c r="AW1448" s="12">
        <v>18323.047643149115</v>
      </c>
      <c r="AX1448" s="12">
        <v>18578.513827595441</v>
      </c>
      <c r="AY1448" s="44">
        <v>16454.529994723587</v>
      </c>
      <c r="AZ1448" s="45">
        <v>15507.275626283097</v>
      </c>
      <c r="BA1448" s="12">
        <v>14943.680453852348</v>
      </c>
      <c r="BB1448" s="12">
        <v>8498.8586862066859</v>
      </c>
      <c r="BC1448" s="12">
        <v>10852.96433731407</v>
      </c>
      <c r="BD1448" s="12">
        <v>16161.169957910519</v>
      </c>
      <c r="BE1448" s="44">
        <v>17008.973408058642</v>
      </c>
      <c r="BF1448" s="45">
        <v>17304.300254415204</v>
      </c>
      <c r="BG1448" s="12">
        <v>17413.037736622362</v>
      </c>
      <c r="BH1448" s="12">
        <v>18260.393491991483</v>
      </c>
      <c r="BI1448" s="12">
        <v>18602.892440612897</v>
      </c>
      <c r="BJ1448" s="12">
        <v>16593.962645854946</v>
      </c>
      <c r="BK1448" s="44">
        <v>15543.716122736769</v>
      </c>
      <c r="BL1448" s="45">
        <v>15220.999654265315</v>
      </c>
      <c r="BM1448" s="12">
        <v>10763.559116838092</v>
      </c>
      <c r="BN1448" s="12">
        <v>0</v>
      </c>
      <c r="BO1448" s="12">
        <v>25.733262806984239</v>
      </c>
      <c r="BP1448" s="12">
        <v>28.533060988269206</v>
      </c>
      <c r="BQ1448" s="48">
        <v>32.585597058607512</v>
      </c>
      <c r="BR1448" s="49">
        <v>6.6358945751409291</v>
      </c>
      <c r="BS1448" s="13">
        <v>42.820510890056816</v>
      </c>
      <c r="BT1448" s="12">
        <v>231.43074871551454</v>
      </c>
      <c r="BV1448" s="14">
        <f>Таблица1[[#This Row],[Lкан_леб,мм]]</f>
        <v>58098.569251284476</v>
      </c>
      <c r="BW1448" s="50">
        <f>Таблица1[[#This Row],[угол обхв4]]+Таблица1[[#This Row],[Lдуг 3,мм]]</f>
        <v>12595.289593289242</v>
      </c>
      <c r="BX1448" s="54">
        <f>Таблица1[[#This Row],[угол обхв5]]+Таблица1[[#This Row],[Y5, мм]]</f>
        <v>58281.814357895732</v>
      </c>
      <c r="BY1448" s="14">
        <f>Таблица1[[#This Row],[угол обхв6]]+Таблица1[[#This Row],[Lдуг 4,мм]]</f>
        <v>14796.689409045001</v>
      </c>
      <c r="BZ1448" s="14">
        <f>Таблица1[[#This Row],[Т1]]+Таблица1[[#This Row],[X6, мм]]</f>
        <v>58484.996668742133</v>
      </c>
      <c r="CA1448" s="14">
        <f>Таблица1[[#This Row],[Т2]]+Таблица1[[#This Row],[Lдуг 5,мм]]</f>
        <v>20277.221591233152</v>
      </c>
      <c r="CB1448" s="14">
        <f>Таблица1[[#This Row],[Т3]]+Таблица1[[#This Row],[Y6, мм]]</f>
        <v>58717.036859361695</v>
      </c>
      <c r="CC1448" s="14">
        <f>Таблица1[[#This Row],[Т4]]+Таблица1[[#This Row],[Lдуг 6,мм]]</f>
        <v>21405.697111570214</v>
      </c>
      <c r="CD1448" s="14">
        <f>Таблица1[[#This Row],[Т5]]+Таблица1[[#This Row],[Lдуг 1,мм]]</f>
        <v>58764.290688695481</v>
      </c>
      <c r="CE1448" s="14">
        <f>Таблица1[[#This Row],[Т6]]+Таблица1[[#This Row],[Lпрям1, мм]]</f>
        <v>21795.991871975733</v>
      </c>
      <c r="CF1448" s="15">
        <f>Таблица1[[#This Row],[Т7]]+Таблица1[[#This Row],[Lдуг 2,мм]]</f>
        <v>59069.213120881854</v>
      </c>
      <c r="CG1448" s="14">
        <f>Таблица1[[#This Row],[Т8]]+Таблица1[[#This Row],[Lпрям2, мм]]</f>
        <v>25976.113208989991</v>
      </c>
      <c r="CH1448" s="14">
        <f>Таблица1[[#This Row],[Т9]]-Таблица1[[#This Row],[Т9]]</f>
        <v>0</v>
      </c>
      <c r="CI1448" s="50">
        <f>Таблица1[[#This Row],[Т9]]-Таблица1[[#This Row],[Т8]]</f>
        <v>37273.22124890612</v>
      </c>
      <c r="CJ1448" s="54">
        <f>Таблица1[[#This Row],[Т9]]-Таблица1[[#This Row],[Т7]]</f>
        <v>304.92243218637304</v>
      </c>
      <c r="CK1448" s="14">
        <f>Таблица1[[#This Row],[Т9]]-Таблица1[[#This Row],[Т6]]</f>
        <v>37663.516009311643</v>
      </c>
      <c r="CL1448" s="14">
        <f>Таблица1[[#This Row],[Т9]]-Таблица1[[#This Row],[Т5]]</f>
        <v>352.17626152015873</v>
      </c>
      <c r="CM1448" s="14">
        <f>Таблица1[[#This Row],[Т9]]-Таблица1[[#This Row],[Т4]]</f>
        <v>38791.991529648702</v>
      </c>
      <c r="CN1448" s="14">
        <f>Таблица1[[#This Row],[Т9]]-Таблица1[[#This Row],[Т3]]</f>
        <v>584.21645213972079</v>
      </c>
      <c r="CO1448" s="14">
        <f>Таблица1[[#This Row],[Т9]]-Таблица1[[#This Row],[Т2]]</f>
        <v>44272.523711836853</v>
      </c>
      <c r="CP1448" s="14">
        <f>Таблица1[[#This Row],[Т9]]-Таблица1[[#This Row],[Т1]]</f>
        <v>787.39876298612216</v>
      </c>
      <c r="CQ1448" s="14">
        <f>Таблица1[[#This Row],[Т9]]-Таблица1[[#This Row],[угол обхв6]]</f>
        <v>46473.923527592611</v>
      </c>
      <c r="CR1448" s="14">
        <f>Таблица1[[#This Row],[Т9]]-Таблица1[[#This Row],[угол обхв5]]</f>
        <v>970.64386959737749</v>
      </c>
      <c r="CS1448" s="14">
        <f>Таблица1[[#This Row],[Т9]]-Таблица1[[#This Row],[угол обхв4]]</f>
        <v>59069.213120881854</v>
      </c>
      <c r="CT1448" s="14">
        <f>Таблица1[[#This Row],[Lкан_прям, мм]]+Таблица1[[#This Row],[Lкан_дуг, мм]]+Таблица1[[#This Row],[Lкан_леб,мм]]</f>
        <v>85045.326329871838</v>
      </c>
      <c r="CU1448" s="16">
        <f>Таблица1[[#This Row],[Lкан_леб,мм]]</f>
        <v>58098.569251284476</v>
      </c>
      <c r="CV1448" s="14">
        <f>2534431-(Таблица1[[#This Row],[Т23]]+Таблица1[[#This Row],[угол обхв3]])</f>
        <v>2449154.2429214125</v>
      </c>
      <c r="CW1448" s="50">
        <f>SUM(X1448:AC1448,AD1448:AI1448)-Таблица1[[#This Row],[lподв_min, мм]]</f>
        <v>22766.635742549151</v>
      </c>
      <c r="CX1448" s="17">
        <f>CW1887-Таблица1[[#This Row],[Суммарная длина каната]]</f>
        <v>-2425782.2928011618</v>
      </c>
    </row>
    <row r="1449" spans="1:102" x14ac:dyDescent="0.25">
      <c r="A1449" s="21">
        <v>1448</v>
      </c>
      <c r="B1449" s="10">
        <v>35.566326530612237</v>
      </c>
      <c r="C1449" s="10">
        <v>133.82734693877552</v>
      </c>
      <c r="D1449" s="11">
        <v>17085.386667635212</v>
      </c>
      <c r="E1449" s="11">
        <v>15315.455713785665</v>
      </c>
      <c r="F1449" s="11">
        <v>16958.152319295801</v>
      </c>
      <c r="G1449" s="11">
        <v>15374.889884114235</v>
      </c>
      <c r="H1449" s="11">
        <v>17493.386177635213</v>
      </c>
      <c r="I1449" s="11">
        <v>11082.885577085619</v>
      </c>
      <c r="J1449" s="11">
        <v>4232.5701367000456</v>
      </c>
      <c r="K1449" s="11">
        <v>25976.113208977877</v>
      </c>
      <c r="L1449" s="11">
        <v>970.64386960947172</v>
      </c>
      <c r="M1449" s="11">
        <v>58098.569251284476</v>
      </c>
      <c r="N1449" s="11">
        <v>8721.2895726755632</v>
      </c>
      <c r="O1449" s="11">
        <v>17918.357674064951</v>
      </c>
      <c r="P1449" s="43">
        <v>10839.465377544313</v>
      </c>
      <c r="Q1449" s="11">
        <v>18280.741069023708</v>
      </c>
      <c r="R1449" s="11">
        <v>16035.394836169484</v>
      </c>
      <c r="S1449" s="11">
        <v>16537.597339725657</v>
      </c>
      <c r="T1449" s="11">
        <v>17378.882132958119</v>
      </c>
      <c r="U1449" s="11">
        <v>16171.052822146186</v>
      </c>
      <c r="V1449" s="11">
        <v>17085.386667635212</v>
      </c>
      <c r="W1449" s="11">
        <v>15315.455713785665</v>
      </c>
      <c r="X1449" s="12">
        <v>0</v>
      </c>
      <c r="Y1449" s="12">
        <v>166.11883976298969</v>
      </c>
      <c r="Z1449" s="12">
        <v>201.19538444676439</v>
      </c>
      <c r="AA1449" s="44">
        <v>232.04019061956024</v>
      </c>
      <c r="AB1449" s="45">
        <v>47.253829333790662</v>
      </c>
      <c r="AC1449" s="12">
        <v>324.03562544636668</v>
      </c>
      <c r="AD1449" s="12">
        <v>12595.289593289242</v>
      </c>
      <c r="AE1449" s="12">
        <v>2148.951015093925</v>
      </c>
      <c r="AF1449" s="12">
        <v>5480.5321821881462</v>
      </c>
      <c r="AG1449" s="44">
        <v>1128.4755203370587</v>
      </c>
      <c r="AH1449" s="45">
        <v>390.29476040551083</v>
      </c>
      <c r="AI1449" s="12">
        <v>4232.5701376639963</v>
      </c>
      <c r="AJ1449" s="12">
        <v>-33.036537305844099</v>
      </c>
      <c r="AK1449" s="12">
        <v>-9.7083304038114804</v>
      </c>
      <c r="AL1449" s="12">
        <v>18.545704856756284</v>
      </c>
      <c r="AM1449" s="44">
        <v>51.13130191536392</v>
      </c>
      <c r="AN1449" s="45">
        <v>44.495407340222521</v>
      </c>
      <c r="AO1449" s="12">
        <v>89.999999864631235</v>
      </c>
      <c r="AP1449" s="12">
        <v>-2060.0633188477095</v>
      </c>
      <c r="AQ1449" s="12">
        <v>8652.4874342812127</v>
      </c>
      <c r="AR1449" s="12">
        <v>10969.234279160297</v>
      </c>
      <c r="AS1449" s="44">
        <v>16353.057965817839</v>
      </c>
      <c r="AT1449" s="45">
        <v>17092.934480235141</v>
      </c>
      <c r="AU1449" s="12">
        <v>17493.386667635212</v>
      </c>
      <c r="AV1449" s="12">
        <v>11393.772341090675</v>
      </c>
      <c r="AW1449" s="12">
        <v>18320.514690356307</v>
      </c>
      <c r="AX1449" s="12">
        <v>18667.553726744962</v>
      </c>
      <c r="AY1449" s="44">
        <v>16793.632759271492</v>
      </c>
      <c r="AZ1449" s="45">
        <v>15880.023717240476</v>
      </c>
      <c r="BA1449" s="12">
        <v>15315.455714749618</v>
      </c>
      <c r="BB1449" s="12">
        <v>8498.8586862066859</v>
      </c>
      <c r="BC1449" s="12">
        <v>10770.663239149962</v>
      </c>
      <c r="BD1449" s="12">
        <v>16165.163737785466</v>
      </c>
      <c r="BE1449" s="44">
        <v>17061.219003309761</v>
      </c>
      <c r="BF1449" s="45">
        <v>17371.33432035819</v>
      </c>
      <c r="BG1449" s="12">
        <v>17493.386677635212</v>
      </c>
      <c r="BH1449" s="12">
        <v>18260.393491991483</v>
      </c>
      <c r="BI1449" s="12">
        <v>18682.898085315064</v>
      </c>
      <c r="BJ1449" s="12">
        <v>16924.40999744691</v>
      </c>
      <c r="BK1449" s="44">
        <v>15915.01740260035</v>
      </c>
      <c r="BL1449" s="45">
        <v>15606.484818691375</v>
      </c>
      <c r="BM1449" s="12">
        <v>11082.885577085621</v>
      </c>
      <c r="BN1449" s="12">
        <v>0</v>
      </c>
      <c r="BO1449" s="12">
        <v>23.328206902032619</v>
      </c>
      <c r="BP1449" s="12">
        <v>28.254035260567761</v>
      </c>
      <c r="BQ1449" s="48">
        <v>32.58559705860764</v>
      </c>
      <c r="BR1449" s="49">
        <v>6.6358945751413998</v>
      </c>
      <c r="BS1449" s="13">
        <v>45.504592524408721</v>
      </c>
      <c r="BT1449" s="12">
        <v>231.43074871551454</v>
      </c>
      <c r="BV1449" s="14">
        <f>Таблица1[[#This Row],[Lкан_леб,мм]]</f>
        <v>58098.569251284476</v>
      </c>
      <c r="BW1449" s="50">
        <f>Таблица1[[#This Row],[угол обхв4]]+Таблица1[[#This Row],[Lдуг 3,мм]]</f>
        <v>12595.289593289242</v>
      </c>
      <c r="BX1449" s="54">
        <f>Таблица1[[#This Row],[угол обхв5]]+Таблица1[[#This Row],[Y5, мм]]</f>
        <v>58264.688091047465</v>
      </c>
      <c r="BY1449" s="14">
        <f>Таблица1[[#This Row],[угол обхв6]]+Таблица1[[#This Row],[Lдуг 4,мм]]</f>
        <v>14744.240608383167</v>
      </c>
      <c r="BZ1449" s="14">
        <f>Таблица1[[#This Row],[Т1]]+Таблица1[[#This Row],[X6, мм]]</f>
        <v>58465.883475494229</v>
      </c>
      <c r="CA1449" s="14">
        <f>Таблица1[[#This Row],[Т2]]+Таблица1[[#This Row],[Lдуг 5,мм]]</f>
        <v>20224.772790571311</v>
      </c>
      <c r="CB1449" s="14">
        <f>Таблица1[[#This Row],[Т3]]+Таблица1[[#This Row],[Y6, мм]]</f>
        <v>58697.923666113791</v>
      </c>
      <c r="CC1449" s="14">
        <f>Таблица1[[#This Row],[Т4]]+Таблица1[[#This Row],[Lдуг 6,мм]]</f>
        <v>21353.24831090837</v>
      </c>
      <c r="CD1449" s="14">
        <f>Таблица1[[#This Row],[Т5]]+Таблица1[[#This Row],[Lдуг 1,мм]]</f>
        <v>58745.177495447584</v>
      </c>
      <c r="CE1449" s="14">
        <f>Таблица1[[#This Row],[Т6]]+Таблица1[[#This Row],[Lпрям1, мм]]</f>
        <v>21743.543071313881</v>
      </c>
      <c r="CF1449" s="15">
        <f>Таблица1[[#This Row],[Т7]]+Таблица1[[#This Row],[Lдуг 2,мм]]</f>
        <v>59069.213120893954</v>
      </c>
      <c r="CG1449" s="14">
        <f>Таблица1[[#This Row],[Т8]]+Таблица1[[#This Row],[Lпрям2, мм]]</f>
        <v>25976.113208977877</v>
      </c>
      <c r="CH1449" s="14">
        <f>Таблица1[[#This Row],[Т9]]-Таблица1[[#This Row],[Т9]]</f>
        <v>0</v>
      </c>
      <c r="CI1449" s="50">
        <f>Таблица1[[#This Row],[Т9]]-Таблица1[[#This Row],[Т8]]</f>
        <v>37325.670049580076</v>
      </c>
      <c r="CJ1449" s="54">
        <f>Таблица1[[#This Row],[Т9]]-Таблица1[[#This Row],[Т7]]</f>
        <v>324.03562544636952</v>
      </c>
      <c r="CK1449" s="14">
        <f>Таблица1[[#This Row],[Т9]]-Таблица1[[#This Row],[Т6]]</f>
        <v>37715.964809985584</v>
      </c>
      <c r="CL1449" s="14">
        <f>Таблица1[[#This Row],[Т9]]-Таблица1[[#This Row],[Т5]]</f>
        <v>371.28945478016249</v>
      </c>
      <c r="CM1449" s="14">
        <f>Таблица1[[#This Row],[Т9]]-Таблица1[[#This Row],[Т4]]</f>
        <v>38844.440330322643</v>
      </c>
      <c r="CN1449" s="14">
        <f>Таблица1[[#This Row],[Т9]]-Таблица1[[#This Row],[Т3]]</f>
        <v>603.32964539972454</v>
      </c>
      <c r="CO1449" s="14">
        <f>Таблица1[[#This Row],[Т9]]-Таблица1[[#This Row],[Т2]]</f>
        <v>44324.972512510787</v>
      </c>
      <c r="CP1449" s="14">
        <f>Таблица1[[#This Row],[Т9]]-Таблица1[[#This Row],[Т1]]</f>
        <v>804.52502984648891</v>
      </c>
      <c r="CQ1449" s="14">
        <f>Таблица1[[#This Row],[Т9]]-Таблица1[[#This Row],[угол обхв6]]</f>
        <v>46473.923527604711</v>
      </c>
      <c r="CR1449" s="14">
        <f>Таблица1[[#This Row],[Т9]]-Таблица1[[#This Row],[угол обхв5]]</f>
        <v>970.64386960947741</v>
      </c>
      <c r="CS1449" s="14">
        <f>Таблица1[[#This Row],[Т9]]-Таблица1[[#This Row],[угол обхв4]]</f>
        <v>59069.213120893954</v>
      </c>
      <c r="CT1449" s="14">
        <f>Таблица1[[#This Row],[Lкан_прям, мм]]+Таблица1[[#This Row],[Lкан_дуг, мм]]+Таблица1[[#This Row],[Lкан_леб,мм]]</f>
        <v>85045.326329871823</v>
      </c>
      <c r="CU1449" s="16">
        <f>Таблица1[[#This Row],[Lкан_леб,мм]]</f>
        <v>58098.569251284476</v>
      </c>
      <c r="CV1449" s="14">
        <f>2534431-(Таблица1[[#This Row],[Т23]]+Таблица1[[#This Row],[угол обхв3]])</f>
        <v>2449154.2429214125</v>
      </c>
      <c r="CW1449" s="50">
        <f>SUM(X1449:AC1449,AD1449:AI1449)-Таблица1[[#This Row],[lподв_min, мм]]</f>
        <v>22714.18694188731</v>
      </c>
      <c r="CX1449" s="17">
        <f>CW1888-Таблица1[[#This Row],[Суммарная длина каната]]</f>
        <v>-2425842.3145565731</v>
      </c>
    </row>
    <row r="1450" spans="1:102" x14ac:dyDescent="0.25">
      <c r="A1450" s="21">
        <v>1449</v>
      </c>
      <c r="B1450" s="10">
        <v>35.566326530612237</v>
      </c>
      <c r="C1450" s="10">
        <v>136.51142857142858</v>
      </c>
      <c r="D1450" s="11">
        <v>17148.237622300305</v>
      </c>
      <c r="E1450" s="11">
        <v>15690.58576382671</v>
      </c>
      <c r="F1450" s="11">
        <v>17018.359621157742</v>
      </c>
      <c r="G1450" s="11">
        <v>15743.996482032077</v>
      </c>
      <c r="H1450" s="11">
        <v>17556.237132300303</v>
      </c>
      <c r="I1450" s="11">
        <v>11405.164659550865</v>
      </c>
      <c r="J1450" s="11">
        <v>4285.4211042758461</v>
      </c>
      <c r="K1450" s="11">
        <v>25976.113208965999</v>
      </c>
      <c r="L1450" s="11">
        <v>970.64386962135677</v>
      </c>
      <c r="M1450" s="11">
        <v>58098.569251284476</v>
      </c>
      <c r="N1450" s="11">
        <v>8721.2895726755632</v>
      </c>
      <c r="O1450" s="11">
        <v>17918.357674064951</v>
      </c>
      <c r="P1450" s="43">
        <v>10770.307444650276</v>
      </c>
      <c r="Q1450" s="11">
        <v>18360.128168251322</v>
      </c>
      <c r="R1450" s="11">
        <v>16042.166127865932</v>
      </c>
      <c r="S1450" s="11">
        <v>16862.216614052035</v>
      </c>
      <c r="T1450" s="11">
        <v>17401.344404182259</v>
      </c>
      <c r="U1450" s="11">
        <v>16558.98829547051</v>
      </c>
      <c r="V1450" s="11">
        <v>17148.237622300305</v>
      </c>
      <c r="W1450" s="11">
        <v>15690.58576382671</v>
      </c>
      <c r="X1450" s="12">
        <v>0</v>
      </c>
      <c r="Y1450" s="12">
        <v>148.61225566778282</v>
      </c>
      <c r="Z1450" s="12">
        <v>199.5887752940744</v>
      </c>
      <c r="AA1450" s="44">
        <v>232.04019061955935</v>
      </c>
      <c r="AB1450" s="45">
        <v>47.25382933378912</v>
      </c>
      <c r="AC1450" s="12">
        <v>343.14881870615113</v>
      </c>
      <c r="AD1450" s="12">
        <v>12595.289593289242</v>
      </c>
      <c r="AE1450" s="12">
        <v>2096.1000475181168</v>
      </c>
      <c r="AF1450" s="12">
        <v>5480.5321821881544</v>
      </c>
      <c r="AG1450" s="44">
        <v>1128.4755203370578</v>
      </c>
      <c r="AH1450" s="45">
        <v>390.29476040551685</v>
      </c>
      <c r="AI1450" s="12">
        <v>4285.4211052279097</v>
      </c>
      <c r="AJ1450" s="12">
        <v>-33.036537305844099</v>
      </c>
      <c r="AK1450" s="12">
        <v>-12.16679457622865</v>
      </c>
      <c r="AL1450" s="12">
        <v>15.861623224103258</v>
      </c>
      <c r="AM1450" s="44">
        <v>48.447220282710767</v>
      </c>
      <c r="AN1450" s="45">
        <v>41.81132570756958</v>
      </c>
      <c r="AO1450" s="12">
        <v>89.999999866300698</v>
      </c>
      <c r="AP1450" s="12">
        <v>-2060.0633188477095</v>
      </c>
      <c r="AQ1450" s="12">
        <v>8635.3001840290362</v>
      </c>
      <c r="AR1450" s="12">
        <v>10881.819957267126</v>
      </c>
      <c r="AS1450" s="44">
        <v>16347.490892301106</v>
      </c>
      <c r="AT1450" s="45">
        <v>17129.339039201717</v>
      </c>
      <c r="AU1450" s="12">
        <v>17556.237622300305</v>
      </c>
      <c r="AV1450" s="12">
        <v>11393.772341090675</v>
      </c>
      <c r="AW1450" s="12">
        <v>18317.193260541633</v>
      </c>
      <c r="AX1450" s="12">
        <v>18752.593401781476</v>
      </c>
      <c r="AY1450" s="44">
        <v>17132.846967528149</v>
      </c>
      <c r="AZ1450" s="45">
        <v>16254.887849200195</v>
      </c>
      <c r="BA1450" s="12">
        <v>15690.585764778776</v>
      </c>
      <c r="BB1450" s="12">
        <v>8498.8586862066859</v>
      </c>
      <c r="BC1450" s="12">
        <v>10684.318056003751</v>
      </c>
      <c r="BD1450" s="12">
        <v>16153.678640482784</v>
      </c>
      <c r="BE1450" s="44">
        <v>17096.019639747083</v>
      </c>
      <c r="BF1450" s="45">
        <v>17420.242987280842</v>
      </c>
      <c r="BG1450" s="12">
        <v>17556.237632300301</v>
      </c>
      <c r="BH1450" s="12">
        <v>18260.393491991483</v>
      </c>
      <c r="BI1450" s="12">
        <v>18758.963754728</v>
      </c>
      <c r="BJ1450" s="12">
        <v>17254.681847582186</v>
      </c>
      <c r="BK1450" s="44">
        <v>16288.357941994394</v>
      </c>
      <c r="BL1450" s="45">
        <v>15994.686210097023</v>
      </c>
      <c r="BM1450" s="12">
        <v>11405.164659550866</v>
      </c>
      <c r="BN1450" s="12">
        <v>0</v>
      </c>
      <c r="BO1450" s="12">
        <v>20.869742729615449</v>
      </c>
      <c r="BP1450" s="12">
        <v>28.028417800331908</v>
      </c>
      <c r="BQ1450" s="48">
        <v>32.585597058607512</v>
      </c>
      <c r="BR1450" s="49">
        <v>6.635894575141184</v>
      </c>
      <c r="BS1450" s="13">
        <v>48.188674158731118</v>
      </c>
      <c r="BT1450" s="12">
        <v>231.43074871551454</v>
      </c>
      <c r="BV1450" s="14">
        <f>Таблица1[[#This Row],[Lкан_леб,мм]]</f>
        <v>58098.569251284476</v>
      </c>
      <c r="BW1450" s="50">
        <f>Таблица1[[#This Row],[угол обхв4]]+Таблица1[[#This Row],[Lдуг 3,мм]]</f>
        <v>12595.289593289242</v>
      </c>
      <c r="BX1450" s="54">
        <f>Таблица1[[#This Row],[угол обхв5]]+Таблица1[[#This Row],[Y5, мм]]</f>
        <v>58247.181506952256</v>
      </c>
      <c r="BY1450" s="14">
        <f>Таблица1[[#This Row],[угол обхв6]]+Таблица1[[#This Row],[Lдуг 4,мм]]</f>
        <v>14691.38964080736</v>
      </c>
      <c r="BZ1450" s="14">
        <f>Таблица1[[#This Row],[Т1]]+Таблица1[[#This Row],[X6, мм]]</f>
        <v>58446.770282246332</v>
      </c>
      <c r="CA1450" s="14">
        <f>Таблица1[[#This Row],[Т2]]+Таблица1[[#This Row],[Lдуг 5,мм]]</f>
        <v>20171.921822995515</v>
      </c>
      <c r="CB1450" s="14">
        <f>Таблица1[[#This Row],[Т3]]+Таблица1[[#This Row],[Y6, мм]]</f>
        <v>58678.810472865895</v>
      </c>
      <c r="CC1450" s="14">
        <f>Таблица1[[#This Row],[Т4]]+Таблица1[[#This Row],[Lдуг 6,мм]]</f>
        <v>21300.397343332574</v>
      </c>
      <c r="CD1450" s="14">
        <f>Таблица1[[#This Row],[Т5]]+Таблица1[[#This Row],[Lдуг 1,мм]]</f>
        <v>58726.06430219968</v>
      </c>
      <c r="CE1450" s="14">
        <f>Таблица1[[#This Row],[Т6]]+Таблица1[[#This Row],[Lпрям1, мм]]</f>
        <v>21690.692103738089</v>
      </c>
      <c r="CF1450" s="15">
        <f>Таблица1[[#This Row],[Т7]]+Таблица1[[#This Row],[Lдуг 2,мм]]</f>
        <v>59069.213120905828</v>
      </c>
      <c r="CG1450" s="14">
        <f>Таблица1[[#This Row],[Т8]]+Таблица1[[#This Row],[Lпрям2, мм]]</f>
        <v>25976.113208965999</v>
      </c>
      <c r="CH1450" s="14">
        <f>Таблица1[[#This Row],[Т9]]-Таблица1[[#This Row],[Т9]]</f>
        <v>0</v>
      </c>
      <c r="CI1450" s="50">
        <f>Таблица1[[#This Row],[Т9]]-Таблица1[[#This Row],[Т8]]</f>
        <v>37378.521017167739</v>
      </c>
      <c r="CJ1450" s="54">
        <f>Таблица1[[#This Row],[Т9]]-Таблица1[[#This Row],[Т7]]</f>
        <v>343.14881870614772</v>
      </c>
      <c r="CK1450" s="14">
        <f>Таблица1[[#This Row],[Т9]]-Таблица1[[#This Row],[Т6]]</f>
        <v>37768.815777573254</v>
      </c>
      <c r="CL1450" s="14">
        <f>Таблица1[[#This Row],[Т9]]-Таблица1[[#This Row],[Т5]]</f>
        <v>390.40264803993341</v>
      </c>
      <c r="CM1450" s="14">
        <f>Таблица1[[#This Row],[Т9]]-Таблица1[[#This Row],[Т4]]</f>
        <v>38897.291297910313</v>
      </c>
      <c r="CN1450" s="14">
        <f>Таблица1[[#This Row],[Т9]]-Таблица1[[#This Row],[Т3]]</f>
        <v>622.44283865949546</v>
      </c>
      <c r="CO1450" s="14">
        <f>Таблица1[[#This Row],[Т9]]-Таблица1[[#This Row],[Т2]]</f>
        <v>44377.823480098465</v>
      </c>
      <c r="CP1450" s="14">
        <f>Таблица1[[#This Row],[Т9]]-Таблица1[[#This Row],[Т1]]</f>
        <v>822.03161395357165</v>
      </c>
      <c r="CQ1450" s="14">
        <f>Таблица1[[#This Row],[Т9]]-Таблица1[[#This Row],[угол обхв6]]</f>
        <v>46473.923527616585</v>
      </c>
      <c r="CR1450" s="14">
        <f>Таблица1[[#This Row],[Т9]]-Таблица1[[#This Row],[угол обхв5]]</f>
        <v>970.64386962135177</v>
      </c>
      <c r="CS1450" s="14">
        <f>Таблица1[[#This Row],[Т9]]-Таблица1[[#This Row],[угол обхв4]]</f>
        <v>59069.213120905828</v>
      </c>
      <c r="CT1450" s="14">
        <f>Таблица1[[#This Row],[Lкан_прям, мм]]+Таблица1[[#This Row],[Lкан_дуг, мм]]+Таблица1[[#This Row],[Lкан_леб,мм]]</f>
        <v>85045.326329871838</v>
      </c>
      <c r="CU1450" s="16">
        <f>Таблица1[[#This Row],[Lкан_леб,мм]]</f>
        <v>58098.569251284476</v>
      </c>
      <c r="CV1450" s="14">
        <f>2534431-(Таблица1[[#This Row],[Т23]]+Таблица1[[#This Row],[угол обхв3]])</f>
        <v>2449154.2429214125</v>
      </c>
      <c r="CW1450" s="50">
        <f>SUM(X1450:AC1450,AD1450:AI1450)-Таблица1[[#This Row],[lподв_min, мм]]</f>
        <v>22661.335974311507</v>
      </c>
      <c r="CX1450" s="17">
        <f>CW1889-Таблица1[[#This Row],[Суммарная длина каната]]</f>
        <v>-2425903.8805848365</v>
      </c>
    </row>
    <row r="1451" spans="1:102" x14ac:dyDescent="0.25">
      <c r="A1451" s="21">
        <v>1450</v>
      </c>
      <c r="B1451" s="10">
        <v>35.566326530612237</v>
      </c>
      <c r="C1451" s="10">
        <v>139.19551020408164</v>
      </c>
      <c r="D1451" s="11">
        <v>17193.452686056895</v>
      </c>
      <c r="E1451" s="11">
        <v>16068.247510573183</v>
      </c>
      <c r="F1451" s="11">
        <v>17061.2160042137</v>
      </c>
      <c r="G1451" s="11">
        <v>16115.517585410256</v>
      </c>
      <c r="H1451" s="11">
        <v>17601.452196056893</v>
      </c>
      <c r="I1451" s="11">
        <v>11729.662542253143</v>
      </c>
      <c r="J1451" s="11">
        <v>4338.5849683200404</v>
      </c>
      <c r="K1451" s="11">
        <v>25976.113208954346</v>
      </c>
      <c r="L1451" s="11">
        <v>970.64386963301592</v>
      </c>
      <c r="M1451" s="11">
        <v>58098.569251284476</v>
      </c>
      <c r="N1451" s="11">
        <v>8721.2895726755632</v>
      </c>
      <c r="O1451" s="11">
        <v>17918.357674064951</v>
      </c>
      <c r="P1451" s="43">
        <v>10697.507770406923</v>
      </c>
      <c r="Q1451" s="11">
        <v>18436.189581832794</v>
      </c>
      <c r="R1451" s="11">
        <v>16033.728417861681</v>
      </c>
      <c r="S1451" s="11">
        <v>17186.796848671009</v>
      </c>
      <c r="T1451" s="11">
        <v>17405.615429694466</v>
      </c>
      <c r="U1451" s="11">
        <v>16947.550058171095</v>
      </c>
      <c r="V1451" s="11">
        <v>17193.452686056895</v>
      </c>
      <c r="W1451" s="11">
        <v>16068.247510573183</v>
      </c>
      <c r="X1451" s="12">
        <v>0</v>
      </c>
      <c r="Y1451" s="12">
        <v>130.69306362054107</v>
      </c>
      <c r="Z1451" s="12">
        <v>198.39477409341899</v>
      </c>
      <c r="AA1451" s="44">
        <v>232.04019061955844</v>
      </c>
      <c r="AB1451" s="45">
        <v>47.253829333785497</v>
      </c>
      <c r="AC1451" s="12">
        <v>362.26201196571191</v>
      </c>
      <c r="AD1451" s="12">
        <v>12595.289593289242</v>
      </c>
      <c r="AE1451" s="12">
        <v>2042.9361834739395</v>
      </c>
      <c r="AF1451" s="12">
        <v>5480.5321821881453</v>
      </c>
      <c r="AG1451" s="44">
        <v>1128.4755203370639</v>
      </c>
      <c r="AH1451" s="45">
        <v>390.29476040551583</v>
      </c>
      <c r="AI1451" s="12">
        <v>4338.5849692604379</v>
      </c>
      <c r="AJ1451" s="12">
        <v>-33.036537305844099</v>
      </c>
      <c r="AK1451" s="12">
        <v>-14.683201626697624</v>
      </c>
      <c r="AL1451" s="12">
        <v>13.177541591450201</v>
      </c>
      <c r="AM1451" s="44">
        <v>45.763138650057584</v>
      </c>
      <c r="AN1451" s="45">
        <v>39.127244074916909</v>
      </c>
      <c r="AO1451" s="12">
        <v>89.99999986793901</v>
      </c>
      <c r="AP1451" s="12">
        <v>-2060.0633188477095</v>
      </c>
      <c r="AQ1451" s="12">
        <v>8617.8720405576405</v>
      </c>
      <c r="AR1451" s="12">
        <v>10790.519218599256</v>
      </c>
      <c r="AS1451" s="44">
        <v>16326.044888078708</v>
      </c>
      <c r="AT1451" s="45">
        <v>17148.149173627564</v>
      </c>
      <c r="AU1451" s="12">
        <v>17601.452686056895</v>
      </c>
      <c r="AV1451" s="12">
        <v>11393.772341090675</v>
      </c>
      <c r="AW1451" s="12">
        <v>18313.033254827988</v>
      </c>
      <c r="AX1451" s="12">
        <v>18833.446262714519</v>
      </c>
      <c r="AY1451" s="44">
        <v>17471.428331890729</v>
      </c>
      <c r="AZ1451" s="45">
        <v>16631.045513200737</v>
      </c>
      <c r="BA1451" s="12">
        <v>16068.247511513582</v>
      </c>
      <c r="BB1451" s="12">
        <v>8498.8586862066859</v>
      </c>
      <c r="BC1451" s="12">
        <v>10594.090238289</v>
      </c>
      <c r="BD1451" s="12">
        <v>16126.739866054013</v>
      </c>
      <c r="BE1451" s="44">
        <v>17113.298959477441</v>
      </c>
      <c r="BF1451" s="45">
        <v>17450.918942123797</v>
      </c>
      <c r="BG1451" s="12">
        <v>17601.452696056891</v>
      </c>
      <c r="BH1451" s="12">
        <v>18260.393491991483</v>
      </c>
      <c r="BI1451" s="12">
        <v>18830.86516259583</v>
      </c>
      <c r="BJ1451" s="12">
        <v>17584.053529552733</v>
      </c>
      <c r="BK1451" s="44">
        <v>16662.918574951374</v>
      </c>
      <c r="BL1451" s="45">
        <v>16384.75205554354</v>
      </c>
      <c r="BM1451" s="12">
        <v>11729.662542253145</v>
      </c>
      <c r="BN1451" s="12">
        <v>0</v>
      </c>
      <c r="BO1451" s="12">
        <v>18.353335679146475</v>
      </c>
      <c r="BP1451" s="12">
        <v>27.860743218147825</v>
      </c>
      <c r="BQ1451" s="48">
        <v>32.585597058607384</v>
      </c>
      <c r="BR1451" s="49">
        <v>6.635894575140675</v>
      </c>
      <c r="BS1451" s="13">
        <v>50.872755793022108</v>
      </c>
      <c r="BT1451" s="12">
        <v>231.43074871551454</v>
      </c>
      <c r="BV1451" s="14">
        <f>Таблица1[[#This Row],[Lкан_леб,мм]]</f>
        <v>58098.569251284476</v>
      </c>
      <c r="BW1451" s="50">
        <f>Таблица1[[#This Row],[угол обхв4]]+Таблица1[[#This Row],[Lдуг 3,мм]]</f>
        <v>12595.289593289242</v>
      </c>
      <c r="BX1451" s="54">
        <f>Таблица1[[#This Row],[угол обхв5]]+Таблица1[[#This Row],[Y5, мм]]</f>
        <v>58229.26231490502</v>
      </c>
      <c r="BY1451" s="14">
        <f>Таблица1[[#This Row],[угол обхв6]]+Таблица1[[#This Row],[Lдуг 4,мм]]</f>
        <v>14638.225776763182</v>
      </c>
      <c r="BZ1451" s="14">
        <f>Таблица1[[#This Row],[Т1]]+Таблица1[[#This Row],[X6, мм]]</f>
        <v>58427.657088998436</v>
      </c>
      <c r="CA1451" s="14">
        <f>Таблица1[[#This Row],[Т2]]+Таблица1[[#This Row],[Lдуг 5,мм]]</f>
        <v>20118.757958951326</v>
      </c>
      <c r="CB1451" s="14">
        <f>Таблица1[[#This Row],[Т3]]+Таблица1[[#This Row],[Y6, мм]]</f>
        <v>58659.697279617998</v>
      </c>
      <c r="CC1451" s="14">
        <f>Таблица1[[#This Row],[Т4]]+Таблица1[[#This Row],[Lдуг 6,мм]]</f>
        <v>21247.233479288388</v>
      </c>
      <c r="CD1451" s="14">
        <f>Таблица1[[#This Row],[Т5]]+Таблица1[[#This Row],[Lдуг 1,мм]]</f>
        <v>58706.951108951784</v>
      </c>
      <c r="CE1451" s="14">
        <f>Таблица1[[#This Row],[Т6]]+Таблица1[[#This Row],[Lпрям1, мм]]</f>
        <v>21637.528239693904</v>
      </c>
      <c r="CF1451" s="15">
        <f>Таблица1[[#This Row],[Т7]]+Таблица1[[#This Row],[Lдуг 2,мм]]</f>
        <v>59069.213120917499</v>
      </c>
      <c r="CG1451" s="14">
        <f>Таблица1[[#This Row],[Т8]]+Таблица1[[#This Row],[Lпрям2, мм]]</f>
        <v>25976.113208954343</v>
      </c>
      <c r="CH1451" s="14">
        <f>Таблица1[[#This Row],[Т9]]-Таблица1[[#This Row],[Т9]]</f>
        <v>0</v>
      </c>
      <c r="CI1451" s="50">
        <f>Таблица1[[#This Row],[Т9]]-Таблица1[[#This Row],[Т8]]</f>
        <v>37431.684881223598</v>
      </c>
      <c r="CJ1451" s="54">
        <f>Таблица1[[#This Row],[Т9]]-Таблица1[[#This Row],[Т7]]</f>
        <v>362.26201196571492</v>
      </c>
      <c r="CK1451" s="14">
        <f>Таблица1[[#This Row],[Т9]]-Таблица1[[#This Row],[Т6]]</f>
        <v>37821.979641629106</v>
      </c>
      <c r="CL1451" s="14">
        <f>Таблица1[[#This Row],[Т9]]-Таблица1[[#This Row],[Т5]]</f>
        <v>409.51584129950061</v>
      </c>
      <c r="CM1451" s="14">
        <f>Таблица1[[#This Row],[Т9]]-Таблица1[[#This Row],[Т4]]</f>
        <v>38950.455161966172</v>
      </c>
      <c r="CN1451" s="14">
        <f>Таблица1[[#This Row],[Т9]]-Таблица1[[#This Row],[Т3]]</f>
        <v>641.55603191906266</v>
      </c>
      <c r="CO1451" s="14">
        <f>Таблица1[[#This Row],[Т9]]-Таблица1[[#This Row],[Т2]]</f>
        <v>44430.987344154317</v>
      </c>
      <c r="CP1451" s="14">
        <f>Таблица1[[#This Row],[Т9]]-Таблица1[[#This Row],[Т1]]</f>
        <v>839.95080601247901</v>
      </c>
      <c r="CQ1451" s="14">
        <f>Таблица1[[#This Row],[Т9]]-Таблица1[[#This Row],[угол обхв6]]</f>
        <v>46473.923527628256</v>
      </c>
      <c r="CR1451" s="14">
        <f>Таблица1[[#This Row],[Т9]]-Таблица1[[#This Row],[угол обхв5]]</f>
        <v>970.6438696330224</v>
      </c>
      <c r="CS1451" s="14">
        <f>Таблица1[[#This Row],[Т9]]-Таблица1[[#This Row],[угол обхв4]]</f>
        <v>59069.213120917499</v>
      </c>
      <c r="CT1451" s="14">
        <f>Таблица1[[#This Row],[Lкан_прям, мм]]+Таблица1[[#This Row],[Lкан_дуг, мм]]+Таблица1[[#This Row],[Lкан_леб,мм]]</f>
        <v>85045.326329871838</v>
      </c>
      <c r="CU1451" s="16">
        <f>Таблица1[[#This Row],[Lкан_леб,мм]]</f>
        <v>58098.569251284476</v>
      </c>
      <c r="CV1451" s="14">
        <f>2534431-(Таблица1[[#This Row],[Т23]]+Таблица1[[#This Row],[угол обхв3]])</f>
        <v>2449154.2429214125</v>
      </c>
      <c r="CW1451" s="50">
        <f>SUM(X1451:AC1451,AD1451:AI1451)-Таблица1[[#This Row],[lподв_min, мм]]</f>
        <v>22608.172110267318</v>
      </c>
      <c r="CX1451" s="17">
        <f>CW1890-Таблица1[[#This Row],[Суммарная длина каната]]</f>
        <v>-2425966.9730582209</v>
      </c>
    </row>
    <row r="1452" spans="1:102" x14ac:dyDescent="0.25">
      <c r="A1452" s="21">
        <v>1451</v>
      </c>
      <c r="B1452" s="10">
        <v>35.566326530612237</v>
      </c>
      <c r="C1452" s="10">
        <v>141.87959183673468</v>
      </c>
      <c r="D1452" s="11">
        <v>17220.932650173181</v>
      </c>
      <c r="E1452" s="11">
        <v>16447.612306670922</v>
      </c>
      <c r="F1452" s="11">
        <v>17086.627435036335</v>
      </c>
      <c r="G1452" s="11">
        <v>16488.638020400787</v>
      </c>
      <c r="H1452" s="11">
        <v>17628.932160173183</v>
      </c>
      <c r="I1452" s="11">
        <v>12055.646834886449</v>
      </c>
      <c r="J1452" s="11">
        <v>4391.9654717844733</v>
      </c>
      <c r="K1452" s="11">
        <v>25976.113208942912</v>
      </c>
      <c r="L1452" s="11">
        <v>970.64386964444816</v>
      </c>
      <c r="M1452" s="11">
        <v>58098.569251284476</v>
      </c>
      <c r="N1452" s="11">
        <v>8721.2895726755632</v>
      </c>
      <c r="O1452" s="11">
        <v>17918.357674064951</v>
      </c>
      <c r="P1452" s="43">
        <v>10621.226088379974</v>
      </c>
      <c r="Q1452" s="11">
        <v>18508.758419449852</v>
      </c>
      <c r="R1452" s="11">
        <v>16010.100219776756</v>
      </c>
      <c r="S1452" s="11">
        <v>17510.625865145266</v>
      </c>
      <c r="T1452" s="11">
        <v>17391.685838214718</v>
      </c>
      <c r="U1452" s="11">
        <v>17335.885546599748</v>
      </c>
      <c r="V1452" s="11">
        <v>17220.932650173181</v>
      </c>
      <c r="W1452" s="11">
        <v>16447.612306670922</v>
      </c>
      <c r="X1452" s="12">
        <v>0</v>
      </c>
      <c r="Y1452" s="12">
        <v>112.32597134784919</v>
      </c>
      <c r="Z1452" s="12">
        <v>197.64867311821362</v>
      </c>
      <c r="AA1452" s="44">
        <v>232.04019061955924</v>
      </c>
      <c r="AB1452" s="45">
        <v>47.253829333786626</v>
      </c>
      <c r="AC1452" s="12">
        <v>381.37520522503934</v>
      </c>
      <c r="AD1452" s="12">
        <v>12595.289593289242</v>
      </c>
      <c r="AE1452" s="12">
        <v>1989.5556800094992</v>
      </c>
      <c r="AF1452" s="12">
        <v>5480.5321821881498</v>
      </c>
      <c r="AG1452" s="44">
        <v>1128.4755203370569</v>
      </c>
      <c r="AH1452" s="45">
        <v>390.29476040552129</v>
      </c>
      <c r="AI1452" s="12">
        <v>4391.9654727134421</v>
      </c>
      <c r="AJ1452" s="12">
        <v>-33.036537305844099</v>
      </c>
      <c r="AK1452" s="12">
        <v>-17.262507678542214</v>
      </c>
      <c r="AL1452" s="12">
        <v>10.493459958797118</v>
      </c>
      <c r="AM1452" s="44">
        <v>43.079057017404615</v>
      </c>
      <c r="AN1452" s="45">
        <v>36.443162442263784</v>
      </c>
      <c r="AO1452" s="12">
        <v>89.999999869544112</v>
      </c>
      <c r="AP1452" s="12">
        <v>-2060.0633188477095</v>
      </c>
      <c r="AQ1452" s="12">
        <v>8600.2155527135346</v>
      </c>
      <c r="AR1452" s="12">
        <v>10695.532390873699</v>
      </c>
      <c r="AS1452" s="44">
        <v>16288.767008948116</v>
      </c>
      <c r="AT1452" s="45">
        <v>17149.323611214775</v>
      </c>
      <c r="AU1452" s="12">
        <v>17628.932650173185</v>
      </c>
      <c r="AV1452" s="12">
        <v>11393.772341090675</v>
      </c>
      <c r="AW1452" s="12">
        <v>18307.979390207976</v>
      </c>
      <c r="AX1452" s="12">
        <v>18909.934906061058</v>
      </c>
      <c r="AY1452" s="44">
        <v>17808.633953312219</v>
      </c>
      <c r="AZ1452" s="45">
        <v>17007.671362074419</v>
      </c>
      <c r="BA1452" s="12">
        <v>16447.612307599895</v>
      </c>
      <c r="BB1452" s="12">
        <v>8498.8586862066859</v>
      </c>
      <c r="BC1452" s="12">
        <v>10500.152068417945</v>
      </c>
      <c r="BD1452" s="12">
        <v>16084.406522270479</v>
      </c>
      <c r="BE1452" s="44">
        <v>17113.01904904336</v>
      </c>
      <c r="BF1452" s="45">
        <v>17463.294877173124</v>
      </c>
      <c r="BG1452" s="12">
        <v>17628.932660173181</v>
      </c>
      <c r="BH1452" s="12">
        <v>18260.393491991483</v>
      </c>
      <c r="BI1452" s="12">
        <v>18898.380135592874</v>
      </c>
      <c r="BJ1452" s="12">
        <v>17911.802351756469</v>
      </c>
      <c r="BK1452" s="44">
        <v>17037.877458432791</v>
      </c>
      <c r="BL1452" s="45">
        <v>16775.826491196251</v>
      </c>
      <c r="BM1452" s="12">
        <v>12055.646834886451</v>
      </c>
      <c r="BN1452" s="12">
        <v>0</v>
      </c>
      <c r="BO1452" s="12">
        <v>15.774029627301886</v>
      </c>
      <c r="BP1452" s="12">
        <v>27.755967637339335</v>
      </c>
      <c r="BQ1452" s="48">
        <v>32.585597058607497</v>
      </c>
      <c r="BR1452" s="49">
        <v>6.635894575140834</v>
      </c>
      <c r="BS1452" s="13">
        <v>53.556837427280335</v>
      </c>
      <c r="BT1452" s="12">
        <v>231.43074871551454</v>
      </c>
      <c r="BV1452" s="14">
        <f>Таблица1[[#This Row],[Lкан_леб,мм]]</f>
        <v>58098.569251284476</v>
      </c>
      <c r="BW1452" s="50">
        <f>Таблица1[[#This Row],[угол обхв4]]+Таблица1[[#This Row],[Lдуг 3,мм]]</f>
        <v>12595.289593289242</v>
      </c>
      <c r="BX1452" s="54">
        <f>Таблица1[[#This Row],[угол обхв5]]+Таблица1[[#This Row],[Y5, мм]]</f>
        <v>58210.895222632324</v>
      </c>
      <c r="BY1452" s="14">
        <f>Таблица1[[#This Row],[угол обхв6]]+Таблица1[[#This Row],[Lдуг 4,мм]]</f>
        <v>14584.845273298743</v>
      </c>
      <c r="BZ1452" s="14">
        <f>Таблица1[[#This Row],[Т1]]+Таблица1[[#This Row],[X6, мм]]</f>
        <v>58408.543895750539</v>
      </c>
      <c r="CA1452" s="14">
        <f>Таблица1[[#This Row],[Т2]]+Таблица1[[#This Row],[Lдуг 5,мм]]</f>
        <v>20065.377455486894</v>
      </c>
      <c r="CB1452" s="14">
        <f>Таблица1[[#This Row],[Т3]]+Таблица1[[#This Row],[Y6, мм]]</f>
        <v>58640.584086370101</v>
      </c>
      <c r="CC1452" s="14">
        <f>Таблица1[[#This Row],[Т4]]+Таблица1[[#This Row],[Lдуг 6,мм]]</f>
        <v>21193.852975823953</v>
      </c>
      <c r="CD1452" s="14">
        <f>Таблица1[[#This Row],[Т5]]+Таблица1[[#This Row],[Lдуг 1,мм]]</f>
        <v>58687.837915703887</v>
      </c>
      <c r="CE1452" s="14">
        <f>Таблица1[[#This Row],[Т6]]+Таблица1[[#This Row],[Lпрям1, мм]]</f>
        <v>21584.147736229475</v>
      </c>
      <c r="CF1452" s="15">
        <f>Таблица1[[#This Row],[Т7]]+Таблица1[[#This Row],[Lдуг 2,мм]]</f>
        <v>59069.213120928929</v>
      </c>
      <c r="CG1452" s="14">
        <f>Таблица1[[#This Row],[Т8]]+Таблица1[[#This Row],[Lпрям2, мм]]</f>
        <v>25976.113208942916</v>
      </c>
      <c r="CH1452" s="14">
        <f>Таблица1[[#This Row],[Т9]]-Таблица1[[#This Row],[Т9]]</f>
        <v>0</v>
      </c>
      <c r="CI1452" s="50">
        <f>Таблица1[[#This Row],[Т9]]-Таблица1[[#This Row],[Т8]]</f>
        <v>37485.065384699454</v>
      </c>
      <c r="CJ1452" s="54">
        <f>Таблица1[[#This Row],[Т9]]-Таблица1[[#This Row],[Т7]]</f>
        <v>381.37520522504201</v>
      </c>
      <c r="CK1452" s="14">
        <f>Таблица1[[#This Row],[Т9]]-Таблица1[[#This Row],[Т6]]</f>
        <v>37875.360145104976</v>
      </c>
      <c r="CL1452" s="14">
        <f>Таблица1[[#This Row],[Т9]]-Таблица1[[#This Row],[Т5]]</f>
        <v>428.6290345588277</v>
      </c>
      <c r="CM1452" s="14">
        <f>Таблица1[[#This Row],[Т9]]-Таблица1[[#This Row],[Т4]]</f>
        <v>39003.835665442035</v>
      </c>
      <c r="CN1452" s="14">
        <f>Таблица1[[#This Row],[Т9]]-Таблица1[[#This Row],[Т3]]</f>
        <v>660.66922517838975</v>
      </c>
      <c r="CO1452" s="14">
        <f>Таблица1[[#This Row],[Т9]]-Таблица1[[#This Row],[Т2]]</f>
        <v>44484.367847630187</v>
      </c>
      <c r="CP1452" s="14">
        <f>Таблица1[[#This Row],[Т9]]-Таблица1[[#This Row],[Т1]]</f>
        <v>858.31789829660556</v>
      </c>
      <c r="CQ1452" s="14">
        <f>Таблица1[[#This Row],[Т9]]-Таблица1[[#This Row],[угол обхв6]]</f>
        <v>46473.923527639687</v>
      </c>
      <c r="CR1452" s="14">
        <f>Таблица1[[#This Row],[Т9]]-Таблица1[[#This Row],[угол обхв5]]</f>
        <v>970.64386964445293</v>
      </c>
      <c r="CS1452" s="14">
        <f>Таблица1[[#This Row],[Т9]]-Таблица1[[#This Row],[угол обхв4]]</f>
        <v>59069.213120928929</v>
      </c>
      <c r="CT1452" s="14">
        <f>Таблица1[[#This Row],[Lкан_прям, мм]]+Таблица1[[#This Row],[Lкан_дуг, мм]]+Таблица1[[#This Row],[Lкан_леб,мм]]</f>
        <v>85045.326329871838</v>
      </c>
      <c r="CU1452" s="16">
        <f>Таблица1[[#This Row],[Lкан_леб,мм]]</f>
        <v>58098.569251284476</v>
      </c>
      <c r="CV1452" s="14">
        <f>2534431-(Таблица1[[#This Row],[Т23]]+Таблица1[[#This Row],[угол обхв3]])</f>
        <v>2449154.2429214125</v>
      </c>
      <c r="CW1452" s="50">
        <f>SUM(X1452:AC1452,AD1452:AI1452)-Таблица1[[#This Row],[lподв_min, мм]]</f>
        <v>22554.791606802886</v>
      </c>
      <c r="CX1452" s="17">
        <f>CW1891-Таблица1[[#This Row],[Суммарная длина каната]]</f>
        <v>-2426031.5728196334</v>
      </c>
    </row>
    <row r="1453" spans="1:102" x14ac:dyDescent="0.25">
      <c r="A1453" s="21">
        <v>1452</v>
      </c>
      <c r="B1453" s="10">
        <v>35.566326530612237</v>
      </c>
      <c r="C1453" s="10">
        <v>144.56367346938774</v>
      </c>
      <c r="D1453" s="11">
        <v>17230.617219425316</v>
      </c>
      <c r="E1453" s="11">
        <v>16827.847768016269</v>
      </c>
      <c r="F1453" s="11">
        <v>17094.538157078674</v>
      </c>
      <c r="G1453" s="11">
        <v>16862.53910397871</v>
      </c>
      <c r="H1453" s="11">
        <v>17638.616729425314</v>
      </c>
      <c r="I1453" s="11">
        <v>12382.389212561511</v>
      </c>
      <c r="J1453" s="11">
        <v>4445.4585554547584</v>
      </c>
      <c r="K1453" s="11">
        <v>25976.113208931722</v>
      </c>
      <c r="L1453" s="11">
        <v>970.64386965562869</v>
      </c>
      <c r="M1453" s="11">
        <v>58098.569251284476</v>
      </c>
      <c r="N1453" s="11">
        <v>8721.2895726755632</v>
      </c>
      <c r="O1453" s="11">
        <v>17918.357674064951</v>
      </c>
      <c r="P1453" s="43">
        <v>10541.629772190212</v>
      </c>
      <c r="Q1453" s="11">
        <v>18577.675454027452</v>
      </c>
      <c r="R1453" s="11">
        <v>15971.333377474057</v>
      </c>
      <c r="S1453" s="11">
        <v>17832.993133324431</v>
      </c>
      <c r="T1453" s="11">
        <v>17359.586193386855</v>
      </c>
      <c r="U1453" s="11">
        <v>17723.142693588456</v>
      </c>
      <c r="V1453" s="11">
        <v>17230.617219425316</v>
      </c>
      <c r="W1453" s="11">
        <v>16827.847768016269</v>
      </c>
      <c r="X1453" s="12">
        <v>0</v>
      </c>
      <c r="Y1453" s="12">
        <v>93.472444383306737</v>
      </c>
      <c r="Z1453" s="12">
        <v>197.38900683485923</v>
      </c>
      <c r="AA1453" s="44">
        <v>232.04019061955896</v>
      </c>
      <c r="AB1453" s="45">
        <v>47.253829333787806</v>
      </c>
      <c r="AC1453" s="12">
        <v>400.48839848411598</v>
      </c>
      <c r="AD1453" s="12">
        <v>12595.289593289242</v>
      </c>
      <c r="AE1453" s="12">
        <v>1936.0625963392079</v>
      </c>
      <c r="AF1453" s="12">
        <v>5480.5321821881525</v>
      </c>
      <c r="AG1453" s="44">
        <v>1128.475520337056</v>
      </c>
      <c r="AH1453" s="45">
        <v>390.29476040551833</v>
      </c>
      <c r="AI1453" s="12">
        <v>4445.4585563725468</v>
      </c>
      <c r="AJ1453" s="12">
        <v>-33.036537305844099</v>
      </c>
      <c r="AK1453" s="12">
        <v>-19.910124158945095</v>
      </c>
      <c r="AL1453" s="12">
        <v>7.8093783261441052</v>
      </c>
      <c r="AM1453" s="44">
        <v>40.394975384751561</v>
      </c>
      <c r="AN1453" s="45">
        <v>33.759080809610566</v>
      </c>
      <c r="AO1453" s="12">
        <v>89.999999871113914</v>
      </c>
      <c r="AP1453" s="12">
        <v>-2060.0633188477095</v>
      </c>
      <c r="AQ1453" s="12">
        <v>8582.3469296363655</v>
      </c>
      <c r="AR1453" s="12">
        <v>10597.067889647908</v>
      </c>
      <c r="AS1453" s="44">
        <v>16235.739048249978</v>
      </c>
      <c r="AT1453" s="45">
        <v>17132.859775068522</v>
      </c>
      <c r="AU1453" s="12">
        <v>17638.617219425316</v>
      </c>
      <c r="AV1453" s="12">
        <v>11393.772341090675</v>
      </c>
      <c r="AW1453" s="12">
        <v>18301.970684721895</v>
      </c>
      <c r="AX1453" s="12">
        <v>18981.891504095664</v>
      </c>
      <c r="AY1453" s="44">
        <v>18143.723951335029</v>
      </c>
      <c r="AZ1453" s="45">
        <v>17383.939021384664</v>
      </c>
      <c r="BA1453" s="12">
        <v>16827.847768934058</v>
      </c>
      <c r="BB1453" s="12">
        <v>8498.8586862066859</v>
      </c>
      <c r="BC1453" s="12">
        <v>10402.687129151016</v>
      </c>
      <c r="BD1453" s="12">
        <v>16026.771494931754</v>
      </c>
      <c r="BE1453" s="44">
        <v>17095.180522610932</v>
      </c>
      <c r="BF1453" s="45">
        <v>17457.343637743648</v>
      </c>
      <c r="BG1453" s="12">
        <v>17638.617229425316</v>
      </c>
      <c r="BH1453" s="12">
        <v>18260.393491991483</v>
      </c>
      <c r="BI1453" s="12">
        <v>18961.288464684392</v>
      </c>
      <c r="BJ1453" s="12">
        <v>18237.209183392642</v>
      </c>
      <c r="BK1453" s="44">
        <v>17412.411875577858</v>
      </c>
      <c r="BL1453" s="45">
        <v>17167.051440220064</v>
      </c>
      <c r="BM1453" s="12">
        <v>12382.389212561513</v>
      </c>
      <c r="BN1453" s="12">
        <v>0</v>
      </c>
      <c r="BO1453" s="12">
        <v>13.126413146899003</v>
      </c>
      <c r="BP1453" s="12">
        <v>27.719502485089201</v>
      </c>
      <c r="BQ1453" s="48">
        <v>32.585597058607462</v>
      </c>
      <c r="BR1453" s="49">
        <v>6.6358945751409992</v>
      </c>
      <c r="BS1453" s="13">
        <v>56.240919061503348</v>
      </c>
      <c r="BT1453" s="12">
        <v>231.43074871551454</v>
      </c>
      <c r="BV1453" s="14">
        <f>Таблица1[[#This Row],[Lкан_леб,мм]]</f>
        <v>58098.569251284476</v>
      </c>
      <c r="BW1453" s="50">
        <f>Таблица1[[#This Row],[угол обхв4]]+Таблица1[[#This Row],[Lдуг 3,мм]]</f>
        <v>12595.289593289242</v>
      </c>
      <c r="BX1453" s="54">
        <f>Таблица1[[#This Row],[угол обхв5]]+Таблица1[[#This Row],[Y5, мм]]</f>
        <v>58192.04169566778</v>
      </c>
      <c r="BY1453" s="14">
        <f>Таблица1[[#This Row],[угол обхв6]]+Таблица1[[#This Row],[Lдуг 4,мм]]</f>
        <v>14531.352189628451</v>
      </c>
      <c r="BZ1453" s="14">
        <f>Таблица1[[#This Row],[Т1]]+Таблица1[[#This Row],[X6, мм]]</f>
        <v>58389.430702502643</v>
      </c>
      <c r="CA1453" s="14">
        <f>Таблица1[[#This Row],[Т2]]+Таблица1[[#This Row],[Lдуг 5,мм]]</f>
        <v>20011.884371816603</v>
      </c>
      <c r="CB1453" s="14">
        <f>Таблица1[[#This Row],[Т3]]+Таблица1[[#This Row],[Y6, мм]]</f>
        <v>58621.470893122205</v>
      </c>
      <c r="CC1453" s="14">
        <f>Таблица1[[#This Row],[Т4]]+Таблица1[[#This Row],[Lдуг 6,мм]]</f>
        <v>21140.359892153658</v>
      </c>
      <c r="CD1453" s="14">
        <f>Таблица1[[#This Row],[Т5]]+Таблица1[[#This Row],[Lдуг 1,мм]]</f>
        <v>58668.724722455991</v>
      </c>
      <c r="CE1453" s="14">
        <f>Таблица1[[#This Row],[Т6]]+Таблица1[[#This Row],[Lпрям1, мм]]</f>
        <v>21530.654652559177</v>
      </c>
      <c r="CF1453" s="15">
        <f>Таблица1[[#This Row],[Т7]]+Таблица1[[#This Row],[Lдуг 2,мм]]</f>
        <v>59069.213120940105</v>
      </c>
      <c r="CG1453" s="14">
        <f>Таблица1[[#This Row],[Т8]]+Таблица1[[#This Row],[Lпрям2, мм]]</f>
        <v>25976.113208931725</v>
      </c>
      <c r="CH1453" s="14">
        <f>Таблица1[[#This Row],[Т9]]-Таблица1[[#This Row],[Т9]]</f>
        <v>0</v>
      </c>
      <c r="CI1453" s="50">
        <f>Таблица1[[#This Row],[Т9]]-Таблица1[[#This Row],[Т8]]</f>
        <v>37538.558468380928</v>
      </c>
      <c r="CJ1453" s="54">
        <f>Таблица1[[#This Row],[Т9]]-Таблица1[[#This Row],[Т7]]</f>
        <v>400.48839848411444</v>
      </c>
      <c r="CK1453" s="14">
        <f>Таблица1[[#This Row],[Т9]]-Таблица1[[#This Row],[Т6]]</f>
        <v>37928.853228786451</v>
      </c>
      <c r="CL1453" s="14">
        <f>Таблица1[[#This Row],[Т9]]-Таблица1[[#This Row],[Т5]]</f>
        <v>447.74222781790013</v>
      </c>
      <c r="CM1453" s="14">
        <f>Таблица1[[#This Row],[Т9]]-Таблица1[[#This Row],[Т4]]</f>
        <v>39057.328749123502</v>
      </c>
      <c r="CN1453" s="14">
        <f>Таблица1[[#This Row],[Т9]]-Таблица1[[#This Row],[Т3]]</f>
        <v>679.78241843746218</v>
      </c>
      <c r="CO1453" s="14">
        <f>Таблица1[[#This Row],[Т9]]-Таблица1[[#This Row],[Т2]]</f>
        <v>44537.860931311654</v>
      </c>
      <c r="CP1453" s="14">
        <f>Таблица1[[#This Row],[Т9]]-Таблица1[[#This Row],[Т1]]</f>
        <v>877.171425272325</v>
      </c>
      <c r="CQ1453" s="14">
        <f>Таблица1[[#This Row],[Т9]]-Таблица1[[#This Row],[угол обхв6]]</f>
        <v>46473.923527650863</v>
      </c>
      <c r="CR1453" s="14">
        <f>Таблица1[[#This Row],[Т9]]-Таблица1[[#This Row],[угол обхв5]]</f>
        <v>970.64386965562881</v>
      </c>
      <c r="CS1453" s="14">
        <f>Таблица1[[#This Row],[Т9]]-Таблица1[[#This Row],[угол обхв4]]</f>
        <v>59069.213120940105</v>
      </c>
      <c r="CT1453" s="14">
        <f>Таблица1[[#This Row],[Lкан_прям, мм]]+Таблица1[[#This Row],[Lкан_дуг, мм]]+Таблица1[[#This Row],[Lкан_леб,мм]]</f>
        <v>85045.326329871823</v>
      </c>
      <c r="CU1453" s="16">
        <f>Таблица1[[#This Row],[Lкан_леб,мм]]</f>
        <v>58098.569251284476</v>
      </c>
      <c r="CV1453" s="14">
        <f>2534431-(Таблица1[[#This Row],[Т23]]+Таблица1[[#This Row],[угол обхв3]])</f>
        <v>2449154.2429214125</v>
      </c>
      <c r="CW1453" s="50">
        <f>SUM(X1453:AC1453,AD1453:AI1453)-Таблица1[[#This Row],[lподв_min, мм]]</f>
        <v>22501.298523132595</v>
      </c>
      <c r="CX1453" s="17">
        <f>CW1892-Таблица1[[#This Row],[Суммарная длина каната]]</f>
        <v>-2426097.6593592148</v>
      </c>
    </row>
    <row r="1454" spans="1:102" x14ac:dyDescent="0.25">
      <c r="A1454" s="21">
        <v>1453</v>
      </c>
      <c r="B1454" s="10">
        <v>35.566326530612237</v>
      </c>
      <c r="C1454" s="10">
        <v>147.2477551020408</v>
      </c>
      <c r="D1454" s="11">
        <v>17222.485144394319</v>
      </c>
      <c r="E1454" s="11">
        <v>17208.119600133508</v>
      </c>
      <c r="F1454" s="11">
        <v>17084.930813012517</v>
      </c>
      <c r="G1454" s="11">
        <v>17236.40044025725</v>
      </c>
      <c r="H1454" s="11">
        <v>17630.48465439432</v>
      </c>
      <c r="I1454" s="11">
        <v>12709.168161934385</v>
      </c>
      <c r="J1454" s="11">
        <v>4498.9514381991212</v>
      </c>
      <c r="K1454" s="11">
        <v>25976.113208920829</v>
      </c>
      <c r="L1454" s="11">
        <v>970.64386966653012</v>
      </c>
      <c r="M1454" s="11">
        <v>58098.569251284476</v>
      </c>
      <c r="N1454" s="11">
        <v>8721.2895726755632</v>
      </c>
      <c r="O1454" s="11">
        <v>17918.357674064951</v>
      </c>
      <c r="P1454" s="43">
        <v>10458.893468270273</v>
      </c>
      <c r="Q1454" s="11">
        <v>18642.789471102256</v>
      </c>
      <c r="R1454" s="11">
        <v>15917.512951306087</v>
      </c>
      <c r="S1454" s="11">
        <v>18153.1913303564</v>
      </c>
      <c r="T1454" s="11">
        <v>17309.38692671734</v>
      </c>
      <c r="U1454" s="11">
        <v>18108.471798014474</v>
      </c>
      <c r="V1454" s="11">
        <v>17222.485144394319</v>
      </c>
      <c r="W1454" s="11">
        <v>17208.119600133508</v>
      </c>
      <c r="X1454" s="12">
        <v>0</v>
      </c>
      <c r="Y1454" s="12">
        <v>74.090475780982771</v>
      </c>
      <c r="Z1454" s="12">
        <v>197.65778218928605</v>
      </c>
      <c r="AA1454" s="44">
        <v>232.04019061955808</v>
      </c>
      <c r="AB1454" s="45">
        <v>47.253829333782235</v>
      </c>
      <c r="AC1454" s="12">
        <v>419.60159174292107</v>
      </c>
      <c r="AD1454" s="12">
        <v>12595.289593289242</v>
      </c>
      <c r="AE1454" s="12">
        <v>1882.5697135948551</v>
      </c>
      <c r="AF1454" s="12">
        <v>5480.532182188148</v>
      </c>
      <c r="AG1454" s="44">
        <v>1128.4755203370644</v>
      </c>
      <c r="AH1454" s="45">
        <v>390.29476040552106</v>
      </c>
      <c r="AI1454" s="12">
        <v>4498.9514391059956</v>
      </c>
      <c r="AJ1454" s="12">
        <v>-33.036537305844099</v>
      </c>
      <c r="AK1454" s="12">
        <v>-22.631950138279016</v>
      </c>
      <c r="AL1454" s="12">
        <v>5.1252966934910429</v>
      </c>
      <c r="AM1454" s="44">
        <v>37.710893752098379</v>
      </c>
      <c r="AN1454" s="45">
        <v>31.074999176958158</v>
      </c>
      <c r="AO1454" s="12">
        <v>89.999999872646384</v>
      </c>
      <c r="AP1454" s="12">
        <v>-2060.0633188477095</v>
      </c>
      <c r="AQ1454" s="12">
        <v>8564.2870611314793</v>
      </c>
      <c r="AR1454" s="12">
        <v>10495.34176102431</v>
      </c>
      <c r="AS1454" s="44">
        <v>16167.077357401166</v>
      </c>
      <c r="AT1454" s="45">
        <v>17098.793789351177</v>
      </c>
      <c r="AU1454" s="12">
        <v>17630.485144394319</v>
      </c>
      <c r="AV1454" s="12">
        <v>11393.772341090675</v>
      </c>
      <c r="AW1454" s="12">
        <v>18294.939951089313</v>
      </c>
      <c r="AX1454" s="12">
        <v>19049.158173090142</v>
      </c>
      <c r="AY1454" s="44">
        <v>18475.96308750131</v>
      </c>
      <c r="AZ1454" s="45">
        <v>17759.022902617344</v>
      </c>
      <c r="BA1454" s="12">
        <v>17208.119601040384</v>
      </c>
      <c r="BB1454" s="12">
        <v>8498.8586862066859</v>
      </c>
      <c r="BC1454" s="12">
        <v>10301.890956726189</v>
      </c>
      <c r="BD1454" s="12">
        <v>15953.961244060125</v>
      </c>
      <c r="BE1454" s="44">
        <v>17059.822520622267</v>
      </c>
      <c r="BF1454" s="45">
        <v>17433.078281760481</v>
      </c>
      <c r="BG1454" s="12">
        <v>17630.485154394319</v>
      </c>
      <c r="BH1454" s="12">
        <v>18260.393491991483</v>
      </c>
      <c r="BI1454" s="12">
        <v>19019.371748126618</v>
      </c>
      <c r="BJ1454" s="12">
        <v>18559.560032344281</v>
      </c>
      <c r="BK1454" s="44">
        <v>17785.700040869564</v>
      </c>
      <c r="BL1454" s="45">
        <v>17557.568495530639</v>
      </c>
      <c r="BM1454" s="12">
        <v>12709.168161934387</v>
      </c>
      <c r="BN1454" s="12">
        <v>0</v>
      </c>
      <c r="BO1454" s="12">
        <v>10.404587167565085</v>
      </c>
      <c r="BP1454" s="12">
        <v>27.757246831770058</v>
      </c>
      <c r="BQ1454" s="48">
        <v>32.585597058607334</v>
      </c>
      <c r="BR1454" s="49">
        <v>6.6358945751402167</v>
      </c>
      <c r="BS1454" s="13">
        <v>58.925000695688219</v>
      </c>
      <c r="BT1454" s="12">
        <v>231.43074871551454</v>
      </c>
      <c r="BV1454" s="14">
        <f>Таблица1[[#This Row],[Lкан_леб,мм]]</f>
        <v>58098.569251284476</v>
      </c>
      <c r="BW1454" s="50">
        <f>Таблица1[[#This Row],[угол обхв4]]+Таблица1[[#This Row],[Lдуг 3,мм]]</f>
        <v>12595.289593289242</v>
      </c>
      <c r="BX1454" s="54">
        <f>Таблица1[[#This Row],[угол обхв5]]+Таблица1[[#This Row],[Y5, мм]]</f>
        <v>58172.65972706546</v>
      </c>
      <c r="BY1454" s="14">
        <f>Таблица1[[#This Row],[угол обхв6]]+Таблица1[[#This Row],[Lдуг 4,мм]]</f>
        <v>14477.859306884098</v>
      </c>
      <c r="BZ1454" s="14">
        <f>Таблица1[[#This Row],[Т1]]+Таблица1[[#This Row],[X6, мм]]</f>
        <v>58370.317509254746</v>
      </c>
      <c r="CA1454" s="14">
        <f>Таблица1[[#This Row],[Т2]]+Таблица1[[#This Row],[Lдуг 5,мм]]</f>
        <v>19958.391489072244</v>
      </c>
      <c r="CB1454" s="14">
        <f>Таблица1[[#This Row],[Т3]]+Таблица1[[#This Row],[Y6, мм]]</f>
        <v>58602.357699874301</v>
      </c>
      <c r="CC1454" s="14">
        <f>Таблица1[[#This Row],[Т4]]+Таблица1[[#This Row],[Lдуг 6,мм]]</f>
        <v>21086.86700940931</v>
      </c>
      <c r="CD1454" s="14">
        <f>Таблица1[[#This Row],[Т5]]+Таблица1[[#This Row],[Lдуг 1,мм]]</f>
        <v>58649.611529208087</v>
      </c>
      <c r="CE1454" s="14">
        <f>Таблица1[[#This Row],[Т6]]+Таблица1[[#This Row],[Lпрям1, мм]]</f>
        <v>21477.161769814833</v>
      </c>
      <c r="CF1454" s="15">
        <f>Таблица1[[#This Row],[Т7]]+Таблица1[[#This Row],[Lдуг 2,мм]]</f>
        <v>59069.213120951004</v>
      </c>
      <c r="CG1454" s="14">
        <f>Таблица1[[#This Row],[Т8]]+Таблица1[[#This Row],[Lпрям2, мм]]</f>
        <v>25976.113208920829</v>
      </c>
      <c r="CH1454" s="14">
        <f>Таблица1[[#This Row],[Т9]]-Таблица1[[#This Row],[Т9]]</f>
        <v>0</v>
      </c>
      <c r="CI1454" s="50">
        <f>Таблица1[[#This Row],[Т9]]-Таблица1[[#This Row],[Т8]]</f>
        <v>37592.051351136171</v>
      </c>
      <c r="CJ1454" s="54">
        <f>Таблица1[[#This Row],[Т9]]-Таблица1[[#This Row],[Т7]]</f>
        <v>419.60159174291766</v>
      </c>
      <c r="CK1454" s="14">
        <f>Таблица1[[#This Row],[Т9]]-Таблица1[[#This Row],[Т6]]</f>
        <v>37982.346111541694</v>
      </c>
      <c r="CL1454" s="14">
        <f>Таблица1[[#This Row],[Т9]]-Таблица1[[#This Row],[Т5]]</f>
        <v>466.85542107670335</v>
      </c>
      <c r="CM1454" s="14">
        <f>Таблица1[[#This Row],[Т9]]-Таблица1[[#This Row],[Т4]]</f>
        <v>39110.82163187876</v>
      </c>
      <c r="CN1454" s="14">
        <f>Таблица1[[#This Row],[Т9]]-Таблица1[[#This Row],[Т3]]</f>
        <v>698.89561169625813</v>
      </c>
      <c r="CO1454" s="14">
        <f>Таблица1[[#This Row],[Т9]]-Таблица1[[#This Row],[Т2]]</f>
        <v>44591.353814066904</v>
      </c>
      <c r="CP1454" s="14">
        <f>Таблица1[[#This Row],[Т9]]-Таблица1[[#This Row],[Т1]]</f>
        <v>896.55339388554421</v>
      </c>
      <c r="CQ1454" s="14">
        <f>Таблица1[[#This Row],[Т9]]-Таблица1[[#This Row],[угол обхв6]]</f>
        <v>46473.923527661762</v>
      </c>
      <c r="CR1454" s="14">
        <f>Таблица1[[#This Row],[Т9]]-Таблица1[[#This Row],[угол обхв5]]</f>
        <v>970.64386966652819</v>
      </c>
      <c r="CS1454" s="14">
        <f>Таблица1[[#This Row],[Т9]]-Таблица1[[#This Row],[угол обхв4]]</f>
        <v>59069.213120951004</v>
      </c>
      <c r="CT1454" s="14">
        <f>Таблица1[[#This Row],[Lкан_прям, мм]]+Таблица1[[#This Row],[Lкан_дуг, мм]]+Таблица1[[#This Row],[Lкан_леб,мм]]</f>
        <v>85045.326329871838</v>
      </c>
      <c r="CU1454" s="16">
        <f>Таблица1[[#This Row],[Lкан_леб,мм]]</f>
        <v>58098.569251284476</v>
      </c>
      <c r="CV1454" s="14">
        <f>2534431-(Таблица1[[#This Row],[Т23]]+Таблица1[[#This Row],[угол обхв3]])</f>
        <v>2449154.2429214125</v>
      </c>
      <c r="CW1454" s="50">
        <f>SUM(X1454:AC1454,AD1454:AI1454)-Таблица1[[#This Row],[lподв_min, мм]]</f>
        <v>22447.80564038824</v>
      </c>
      <c r="CX1454" s="17">
        <f>CW1893-Таблица1[[#This Row],[Суммарная длина каната]]</f>
        <v>-2426165.2107876227</v>
      </c>
    </row>
    <row r="1455" spans="1:102" x14ac:dyDescent="0.25">
      <c r="A1455" s="21">
        <v>1454</v>
      </c>
      <c r="B1455" s="10">
        <v>35.566326530612237</v>
      </c>
      <c r="C1455" s="10">
        <v>149.93183673469386</v>
      </c>
      <c r="D1455" s="11">
        <v>17196.554268090556</v>
      </c>
      <c r="E1455" s="11">
        <v>17587.593428743901</v>
      </c>
      <c r="F1455" s="11">
        <v>17057.826482813023</v>
      </c>
      <c r="G1455" s="11">
        <v>17609.401720561236</v>
      </c>
      <c r="H1455" s="11">
        <v>17604.553778090558</v>
      </c>
      <c r="I1455" s="11">
        <v>13035.271842706628</v>
      </c>
      <c r="J1455" s="11">
        <v>4552.3215860372729</v>
      </c>
      <c r="K1455" s="11">
        <v>25976.113208910177</v>
      </c>
      <c r="L1455" s="11">
        <v>970.64386967717269</v>
      </c>
      <c r="M1455" s="11">
        <v>58098.569251284476</v>
      </c>
      <c r="N1455" s="11">
        <v>8721.2895726755632</v>
      </c>
      <c r="O1455" s="11">
        <v>17918.357674064951</v>
      </c>
      <c r="P1455" s="43">
        <v>10373.198712663787</v>
      </c>
      <c r="Q1455" s="11">
        <v>18703.95760061016</v>
      </c>
      <c r="R1455" s="11">
        <v>15848.757031479574</v>
      </c>
      <c r="S1455" s="11">
        <v>18470.517892661279</v>
      </c>
      <c r="T1455" s="11">
        <v>17241.198183037799</v>
      </c>
      <c r="U1455" s="11">
        <v>18491.027389173873</v>
      </c>
      <c r="V1455" s="11">
        <v>17196.554268090556</v>
      </c>
      <c r="W1455" s="11">
        <v>17587.593428743901</v>
      </c>
      <c r="X1455" s="12">
        <v>0</v>
      </c>
      <c r="Y1455" s="12">
        <v>54.134381639008474</v>
      </c>
      <c r="Z1455" s="12">
        <v>198.50068308336307</v>
      </c>
      <c r="AA1455" s="44">
        <v>232.04019061955927</v>
      </c>
      <c r="AB1455" s="45">
        <v>47.253829333787444</v>
      </c>
      <c r="AC1455" s="12">
        <v>438.71478500145446</v>
      </c>
      <c r="AD1455" s="12">
        <v>12595.289593289242</v>
      </c>
      <c r="AE1455" s="12">
        <v>1829.1995657566922</v>
      </c>
      <c r="AF1455" s="12">
        <v>5480.5321821881498</v>
      </c>
      <c r="AG1455" s="44">
        <v>1128.4755203370573</v>
      </c>
      <c r="AH1455" s="45">
        <v>390.29476040551873</v>
      </c>
      <c r="AI1455" s="12">
        <v>4552.3215869335181</v>
      </c>
      <c r="AJ1455" s="12">
        <v>-33.036537305844099</v>
      </c>
      <c r="AK1455" s="12">
        <v>-25.434401044898802</v>
      </c>
      <c r="AL1455" s="12">
        <v>2.4412150608379641</v>
      </c>
      <c r="AM1455" s="44">
        <v>35.026812119445466</v>
      </c>
      <c r="AN1455" s="45">
        <v>28.390917544304521</v>
      </c>
      <c r="AO1455" s="12">
        <v>89.999999874139448</v>
      </c>
      <c r="AP1455" s="12">
        <v>-2060.0633188477095</v>
      </c>
      <c r="AQ1455" s="12">
        <v>8546.0627816622746</v>
      </c>
      <c r="AR1455" s="12">
        <v>10390.577207612268</v>
      </c>
      <c r="AS1455" s="44">
        <v>16082.93259060202</v>
      </c>
      <c r="AT1455" s="45">
        <v>17047.200400020403</v>
      </c>
      <c r="AU1455" s="12">
        <v>17604.55426809056</v>
      </c>
      <c r="AV1455" s="12">
        <v>11393.772341090675</v>
      </c>
      <c r="AW1455" s="12">
        <v>18286.813331792157</v>
      </c>
      <c r="AX1455" s="12">
        <v>19111.587319734423</v>
      </c>
      <c r="AY1455" s="44">
        <v>18804.62237857802</v>
      </c>
      <c r="AZ1455" s="45">
        <v>18132.100014647585</v>
      </c>
      <c r="BA1455" s="12">
        <v>17587.593429640146</v>
      </c>
      <c r="BB1455" s="12">
        <v>8498.8586862066859</v>
      </c>
      <c r="BC1455" s="12">
        <v>10197.9719216505</v>
      </c>
      <c r="BD1455" s="12">
        <v>15866.135526428054</v>
      </c>
      <c r="BE1455" s="44">
        <v>17007.022623915353</v>
      </c>
      <c r="BF1455" s="45">
        <v>17390.552051107952</v>
      </c>
      <c r="BG1455" s="12">
        <v>17604.554278090556</v>
      </c>
      <c r="BH1455" s="12">
        <v>18260.393491991483</v>
      </c>
      <c r="BI1455" s="12">
        <v>19072.413258337361</v>
      </c>
      <c r="BJ1455" s="12">
        <v>18878.147611785542</v>
      </c>
      <c r="BK1455" s="44">
        <v>18156.922903257131</v>
      </c>
      <c r="BL1455" s="45">
        <v>17946.520803270188</v>
      </c>
      <c r="BM1455" s="12">
        <v>13035.27184270663</v>
      </c>
      <c r="BN1455" s="12">
        <v>0</v>
      </c>
      <c r="BO1455" s="12">
        <v>7.6021362609452972</v>
      </c>
      <c r="BP1455" s="12">
        <v>27.875616105736764</v>
      </c>
      <c r="BQ1455" s="48">
        <v>32.585597058607505</v>
      </c>
      <c r="BR1455" s="49">
        <v>6.6358945751409486</v>
      </c>
      <c r="BS1455" s="13">
        <v>61.609082329834926</v>
      </c>
      <c r="BT1455" s="12">
        <v>231.43074871551454</v>
      </c>
      <c r="BV1455" s="14">
        <f>Таблица1[[#This Row],[Lкан_леб,мм]]</f>
        <v>58098.569251284476</v>
      </c>
      <c r="BW1455" s="50">
        <f>Таблица1[[#This Row],[угол обхв4]]+Таблица1[[#This Row],[Lдуг 3,мм]]</f>
        <v>12595.289593289242</v>
      </c>
      <c r="BX1455" s="54">
        <f>Таблица1[[#This Row],[угол обхв5]]+Таблица1[[#This Row],[Y5, мм]]</f>
        <v>58152.703632923483</v>
      </c>
      <c r="BY1455" s="14">
        <f>Таблица1[[#This Row],[угол обхв6]]+Таблица1[[#This Row],[Lдуг 4,мм]]</f>
        <v>14424.489159045934</v>
      </c>
      <c r="BZ1455" s="14">
        <f>Таблица1[[#This Row],[Т1]]+Таблица1[[#This Row],[X6, мм]]</f>
        <v>58351.20431600685</v>
      </c>
      <c r="CA1455" s="14">
        <f>Таблица1[[#This Row],[Т2]]+Таблица1[[#This Row],[Lдуг 5,мм]]</f>
        <v>19905.021341234082</v>
      </c>
      <c r="CB1455" s="14">
        <f>Таблица1[[#This Row],[Т3]]+Таблица1[[#This Row],[Y6, мм]]</f>
        <v>58583.244506626412</v>
      </c>
      <c r="CC1455" s="14">
        <f>Таблица1[[#This Row],[Т4]]+Таблица1[[#This Row],[Lдуг 6,мм]]</f>
        <v>21033.49686157114</v>
      </c>
      <c r="CD1455" s="14">
        <f>Таблица1[[#This Row],[Т5]]+Таблица1[[#This Row],[Lдуг 1,мм]]</f>
        <v>58630.498335960197</v>
      </c>
      <c r="CE1455" s="14">
        <f>Таблица1[[#This Row],[Т6]]+Таблица1[[#This Row],[Lпрям1, мм]]</f>
        <v>21423.791621976659</v>
      </c>
      <c r="CF1455" s="15">
        <f>Таблица1[[#This Row],[Т7]]+Таблица1[[#This Row],[Lдуг 2,мм]]</f>
        <v>59069.213120961649</v>
      </c>
      <c r="CG1455" s="14">
        <f>Таблица1[[#This Row],[Т8]]+Таблица1[[#This Row],[Lпрям2, мм]]</f>
        <v>25976.113208910177</v>
      </c>
      <c r="CH1455" s="14">
        <f>Таблица1[[#This Row],[Т9]]-Таблица1[[#This Row],[Т9]]</f>
        <v>0</v>
      </c>
      <c r="CI1455" s="50">
        <f>Таблица1[[#This Row],[Т9]]-Таблица1[[#This Row],[Т8]]</f>
        <v>37645.421498984986</v>
      </c>
      <c r="CJ1455" s="54">
        <f>Таблица1[[#This Row],[Т9]]-Таблица1[[#This Row],[Т7]]</f>
        <v>438.71478500145167</v>
      </c>
      <c r="CK1455" s="14">
        <f>Таблица1[[#This Row],[Т9]]-Таблица1[[#This Row],[Т6]]</f>
        <v>38035.716259390509</v>
      </c>
      <c r="CL1455" s="14">
        <f>Таблица1[[#This Row],[Т9]]-Таблица1[[#This Row],[Т5]]</f>
        <v>485.96861433523736</v>
      </c>
      <c r="CM1455" s="14">
        <f>Таблица1[[#This Row],[Т9]]-Таблица1[[#This Row],[Т4]]</f>
        <v>39164.191779727567</v>
      </c>
      <c r="CN1455" s="14">
        <f>Таблица1[[#This Row],[Т9]]-Таблица1[[#This Row],[Т3]]</f>
        <v>718.00880495479942</v>
      </c>
      <c r="CO1455" s="14">
        <f>Таблица1[[#This Row],[Т9]]-Таблица1[[#This Row],[Т2]]</f>
        <v>44644.723961915719</v>
      </c>
      <c r="CP1455" s="14">
        <f>Таблица1[[#This Row],[Т9]]-Таблица1[[#This Row],[Т1]]</f>
        <v>916.50948803816573</v>
      </c>
      <c r="CQ1455" s="14">
        <f>Таблица1[[#This Row],[Т9]]-Таблица1[[#This Row],[угол обхв6]]</f>
        <v>46473.923527672407</v>
      </c>
      <c r="CR1455" s="14">
        <f>Таблица1[[#This Row],[Т9]]-Таблица1[[#This Row],[угол обхв5]]</f>
        <v>970.64386967717292</v>
      </c>
      <c r="CS1455" s="14">
        <f>Таблица1[[#This Row],[Т9]]-Таблица1[[#This Row],[угол обхв4]]</f>
        <v>59069.213120961649</v>
      </c>
      <c r="CT1455" s="14">
        <f>Таблица1[[#This Row],[Lкан_прям, мм]]+Таблица1[[#This Row],[Lкан_дуг, мм]]+Таблица1[[#This Row],[Lкан_леб,мм]]</f>
        <v>85045.326329871823</v>
      </c>
      <c r="CU1455" s="16">
        <f>Таблица1[[#This Row],[Lкан_леб,мм]]</f>
        <v>58098.569251284476</v>
      </c>
      <c r="CV1455" s="14">
        <f>2534431-(Таблица1[[#This Row],[Т23]]+Таблица1[[#This Row],[угол обхв3]])</f>
        <v>2449154.2429214125</v>
      </c>
      <c r="CW1455" s="50">
        <f>SUM(X1455:AC1455,AD1455:AI1455)-Таблица1[[#This Row],[lподв_min, мм]]</f>
        <v>22394.435492550077</v>
      </c>
      <c r="CX1455" s="17">
        <f>CW1894-Таблица1[[#This Row],[Суммарная длина каната]]</f>
        <v>-2425816.2405353766</v>
      </c>
    </row>
    <row r="1456" spans="1:102" x14ac:dyDescent="0.25">
      <c r="A1456" s="21">
        <v>1455</v>
      </c>
      <c r="B1456" s="10">
        <v>35.566326530612237</v>
      </c>
      <c r="C1456" s="10">
        <v>152.61591836734689</v>
      </c>
      <c r="D1456" s="11">
        <v>17152.881486803431</v>
      </c>
      <c r="E1456" s="11">
        <v>17965.436630509867</v>
      </c>
      <c r="F1456" s="11">
        <v>17013.284637506051</v>
      </c>
      <c r="G1456" s="11">
        <v>17980.724523309233</v>
      </c>
      <c r="H1456" s="11">
        <v>17560.880996803429</v>
      </c>
      <c r="I1456" s="11">
        <v>13360.001064450433</v>
      </c>
      <c r="J1456" s="11">
        <v>4605.4355660594338</v>
      </c>
      <c r="K1456" s="11">
        <v>25976.113208899846</v>
      </c>
      <c r="L1456" s="11">
        <v>970.64386968751171</v>
      </c>
      <c r="M1456" s="11">
        <v>58098.569251284476</v>
      </c>
      <c r="N1456" s="11">
        <v>8721.2895726755632</v>
      </c>
      <c r="O1456" s="11">
        <v>17918.357674064951</v>
      </c>
      <c r="P1456" s="43">
        <v>10284.733532707683</v>
      </c>
      <c r="Q1456" s="11">
        <v>18761.045630364963</v>
      </c>
      <c r="R1456" s="11">
        <v>15765.216478947565</v>
      </c>
      <c r="S1456" s="11">
        <v>18784.276557462861</v>
      </c>
      <c r="T1456" s="11">
        <v>17155.169578830493</v>
      </c>
      <c r="U1456" s="11">
        <v>18869.970081872983</v>
      </c>
      <c r="V1456" s="11">
        <v>17152.881486803431</v>
      </c>
      <c r="W1456" s="11">
        <v>17965.436630509867</v>
      </c>
      <c r="X1456" s="12">
        <v>0</v>
      </c>
      <c r="Y1456" s="12">
        <v>33.554644512042373</v>
      </c>
      <c r="Z1456" s="12">
        <v>199.96722696243239</v>
      </c>
      <c r="AA1456" s="44">
        <v>232.04019061955893</v>
      </c>
      <c r="AB1456" s="45">
        <v>47.253829333788751</v>
      </c>
      <c r="AC1456" s="12">
        <v>457.82797825968919</v>
      </c>
      <c r="AD1456" s="12">
        <v>12595.289593289242</v>
      </c>
      <c r="AE1456" s="12">
        <v>1776.0855857345398</v>
      </c>
      <c r="AF1456" s="12">
        <v>5480.5321821881489</v>
      </c>
      <c r="AG1456" s="44">
        <v>1128.4755203370587</v>
      </c>
      <c r="AH1456" s="45">
        <v>390.29476040551231</v>
      </c>
      <c r="AI1456" s="12">
        <v>4605.4355669453407</v>
      </c>
      <c r="AJ1456" s="12">
        <v>-33.036537305844099</v>
      </c>
      <c r="AK1456" s="12">
        <v>-28.324430654859203</v>
      </c>
      <c r="AL1456" s="12">
        <v>-0.24286657181504667</v>
      </c>
      <c r="AM1456" s="44">
        <v>32.342730486792412</v>
      </c>
      <c r="AN1456" s="45">
        <v>25.706835911651275</v>
      </c>
      <c r="AO1456" s="12">
        <v>89.999999875590973</v>
      </c>
      <c r="AP1456" s="12">
        <v>-2060.0633188477095</v>
      </c>
      <c r="AQ1456" s="12">
        <v>8527.7084249358777</v>
      </c>
      <c r="AR1456" s="12">
        <v>10283.004098787607</v>
      </c>
      <c r="AS1456" s="44">
        <v>15983.489374278101</v>
      </c>
      <c r="AT1456" s="45">
        <v>16978.192810825138</v>
      </c>
      <c r="AU1456" s="12">
        <v>17560.881486803431</v>
      </c>
      <c r="AV1456" s="12">
        <v>11393.772341090675</v>
      </c>
      <c r="AW1456" s="12">
        <v>18277.50992484418</v>
      </c>
      <c r="AX1456" s="12">
        <v>19169.041964978784</v>
      </c>
      <c r="AY1456" s="44">
        <v>19128.98069605714</v>
      </c>
      <c r="AZ1456" s="45">
        <v>18502.351769507593</v>
      </c>
      <c r="BA1456" s="12">
        <v>17965.436631395776</v>
      </c>
      <c r="BB1456" s="12">
        <v>8498.8586862066859</v>
      </c>
      <c r="BC1456" s="12">
        <v>10091.152384967998</v>
      </c>
      <c r="BD1456" s="12">
        <v>15763.487045027488</v>
      </c>
      <c r="BE1456" s="44">
        <v>16936.896683499959</v>
      </c>
      <c r="BF1456" s="45">
        <v>17329.858254808787</v>
      </c>
      <c r="BG1456" s="12">
        <v>17560.881496803428</v>
      </c>
      <c r="BH1456" s="12">
        <v>18260.393491991483</v>
      </c>
      <c r="BI1456" s="12">
        <v>19120.197881144188</v>
      </c>
      <c r="BJ1456" s="12">
        <v>19192.272892076682</v>
      </c>
      <c r="BK1456" s="44">
        <v>18525.265943278704</v>
      </c>
      <c r="BL1456" s="45">
        <v>18333.054942875257</v>
      </c>
      <c r="BM1456" s="12">
        <v>13360.001064450435</v>
      </c>
      <c r="BN1456" s="12">
        <v>0</v>
      </c>
      <c r="BO1456" s="12">
        <v>4.7121066509848957</v>
      </c>
      <c r="BP1456" s="12">
        <v>28.081564083044157</v>
      </c>
      <c r="BQ1456" s="48">
        <v>32.585597058607455</v>
      </c>
      <c r="BR1456" s="49">
        <v>6.6358945751411333</v>
      </c>
      <c r="BS1456" s="13">
        <v>64.293163963939691</v>
      </c>
      <c r="BT1456" s="12">
        <v>231.43074871551454</v>
      </c>
      <c r="BV1456" s="14">
        <f>Таблица1[[#This Row],[Lкан_леб,мм]]</f>
        <v>58098.569251284476</v>
      </c>
      <c r="BW1456" s="50">
        <f>Таблица1[[#This Row],[угол обхв4]]+Таблица1[[#This Row],[Lдуг 3,мм]]</f>
        <v>12595.289593289242</v>
      </c>
      <c r="BX1456" s="54">
        <f>Таблица1[[#This Row],[угол обхв5]]+Таблица1[[#This Row],[Y5, мм]]</f>
        <v>58132.123895796518</v>
      </c>
      <c r="BY1456" s="14">
        <f>Таблица1[[#This Row],[угол обхв6]]+Таблица1[[#This Row],[Lдуг 4,мм]]</f>
        <v>14371.375179023782</v>
      </c>
      <c r="BZ1456" s="14">
        <f>Таблица1[[#This Row],[Т1]]+Таблица1[[#This Row],[X6, мм]]</f>
        <v>58332.091122758953</v>
      </c>
      <c r="CA1456" s="14">
        <f>Таблица1[[#This Row],[Т2]]+Таблица1[[#This Row],[Lдуг 5,мм]]</f>
        <v>19851.907361211932</v>
      </c>
      <c r="CB1456" s="14">
        <f>Таблица1[[#This Row],[Т3]]+Таблица1[[#This Row],[Y6, мм]]</f>
        <v>58564.131313378515</v>
      </c>
      <c r="CC1456" s="14">
        <f>Таблица1[[#This Row],[Т4]]+Таблица1[[#This Row],[Lдуг 6,мм]]</f>
        <v>20980.382881548991</v>
      </c>
      <c r="CD1456" s="14">
        <f>Таблица1[[#This Row],[Т5]]+Таблица1[[#This Row],[Lдуг 1,мм]]</f>
        <v>58611.385142712301</v>
      </c>
      <c r="CE1456" s="14">
        <f>Таблица1[[#This Row],[Т6]]+Таблица1[[#This Row],[Lпрям1, мм]]</f>
        <v>21370.677641954502</v>
      </c>
      <c r="CF1456" s="15">
        <f>Таблица1[[#This Row],[Т7]]+Таблица1[[#This Row],[Lдуг 2,мм]]</f>
        <v>59069.213120971988</v>
      </c>
      <c r="CG1456" s="14">
        <f>Таблица1[[#This Row],[Т8]]+Таблица1[[#This Row],[Lпрям2, мм]]</f>
        <v>25976.113208899842</v>
      </c>
      <c r="CH1456" s="14">
        <f>Таблица1[[#This Row],[Т9]]-Таблица1[[#This Row],[Т9]]</f>
        <v>0</v>
      </c>
      <c r="CI1456" s="50">
        <f>Таблица1[[#This Row],[Т9]]-Таблица1[[#This Row],[Т8]]</f>
        <v>37698.53547901749</v>
      </c>
      <c r="CJ1456" s="54">
        <f>Таблица1[[#This Row],[Т9]]-Таблица1[[#This Row],[Т7]]</f>
        <v>457.82797825968737</v>
      </c>
      <c r="CK1456" s="14">
        <f>Таблица1[[#This Row],[Т9]]-Таблица1[[#This Row],[Т6]]</f>
        <v>38088.830239422998</v>
      </c>
      <c r="CL1456" s="14">
        <f>Таблица1[[#This Row],[Т9]]-Таблица1[[#This Row],[Т5]]</f>
        <v>505.08180759347306</v>
      </c>
      <c r="CM1456" s="14">
        <f>Таблица1[[#This Row],[Т9]]-Таблица1[[#This Row],[Т4]]</f>
        <v>39217.305759760056</v>
      </c>
      <c r="CN1456" s="14">
        <f>Таблица1[[#This Row],[Т9]]-Таблица1[[#This Row],[Т3]]</f>
        <v>737.12199821303511</v>
      </c>
      <c r="CO1456" s="14">
        <f>Таблица1[[#This Row],[Т9]]-Таблица1[[#This Row],[Т2]]</f>
        <v>44697.837941948208</v>
      </c>
      <c r="CP1456" s="14">
        <f>Таблица1[[#This Row],[Т9]]-Таблица1[[#This Row],[Т1]]</f>
        <v>937.08922517547035</v>
      </c>
      <c r="CQ1456" s="14">
        <f>Таблица1[[#This Row],[Т9]]-Таблица1[[#This Row],[угол обхв6]]</f>
        <v>46473.923527682746</v>
      </c>
      <c r="CR1456" s="14">
        <f>Таблица1[[#This Row],[Т9]]-Таблица1[[#This Row],[угол обхв5]]</f>
        <v>970.64386968751205</v>
      </c>
      <c r="CS1456" s="14">
        <f>Таблица1[[#This Row],[Т9]]-Таблица1[[#This Row],[угол обхв4]]</f>
        <v>59069.213120971988</v>
      </c>
      <c r="CT1456" s="14">
        <f>Таблица1[[#This Row],[Lкан_прям, мм]]+Таблица1[[#This Row],[Lкан_дуг, мм]]+Таблица1[[#This Row],[Lкан_леб,мм]]</f>
        <v>85045.326329871838</v>
      </c>
      <c r="CU1456" s="16">
        <f>Таблица1[[#This Row],[Lкан_леб,мм]]</f>
        <v>58098.569251284476</v>
      </c>
      <c r="CV1456" s="14">
        <f>2534431-(Таблица1[[#This Row],[Т23]]+Таблица1[[#This Row],[угол обхв3]])</f>
        <v>2449154.2429214125</v>
      </c>
      <c r="CW1456" s="50">
        <f>SUM(X1456:AC1456,AD1456:AI1456)-Таблица1[[#This Row],[lподв_min, мм]]</f>
        <v>22341.32151252792</v>
      </c>
      <c r="CX1456" s="17">
        <f>CW1895-Таблица1[[#This Row],[Суммарная длина каната]]</f>
        <v>-2425848.4240122866</v>
      </c>
    </row>
    <row r="1457" spans="1:102" x14ac:dyDescent="0.25">
      <c r="A1457" s="21">
        <v>1456</v>
      </c>
      <c r="B1457" s="10">
        <v>35.566326530612237</v>
      </c>
      <c r="C1457" s="10">
        <v>155.29999999999623</v>
      </c>
      <c r="D1457" s="11">
        <v>17091.56262526237</v>
      </c>
      <c r="E1457" s="11">
        <v>18340.820159936793</v>
      </c>
      <c r="F1457" s="11">
        <v>16951.403008679768</v>
      </c>
      <c r="G1457" s="11">
        <v>18349.554109754514</v>
      </c>
      <c r="H1457" s="11">
        <v>17499.562135262368</v>
      </c>
      <c r="I1457" s="11">
        <v>13682.672373525</v>
      </c>
      <c r="J1457" s="11">
        <v>4658.1477864117942</v>
      </c>
      <c r="K1457" s="11">
        <v>25976.113208889819</v>
      </c>
      <c r="L1457" s="11">
        <v>970.64386969753593</v>
      </c>
      <c r="M1457" s="11">
        <v>58098.569251284476</v>
      </c>
      <c r="N1457" s="11">
        <v>8721.2895726755632</v>
      </c>
      <c r="O1457" s="11">
        <v>17918.357674064951</v>
      </c>
      <c r="P1457" s="43">
        <v>10193.692034471705</v>
      </c>
      <c r="Q1457" s="11">
        <v>18813.92830054025</v>
      </c>
      <c r="R1457" s="11">
        <v>15667.074594397711</v>
      </c>
      <c r="S1457" s="11">
        <v>19093.778890494672</v>
      </c>
      <c r="T1457" s="11">
        <v>17051.489873947154</v>
      </c>
      <c r="U1457" s="11">
        <v>19244.468418166747</v>
      </c>
      <c r="V1457" s="11">
        <v>17091.56262526237</v>
      </c>
      <c r="W1457" s="11">
        <v>18340.820159936793</v>
      </c>
      <c r="X1457" s="12">
        <v>0</v>
      </c>
      <c r="Y1457" s="12">
        <v>12.297835476040033</v>
      </c>
      <c r="Z1457" s="12">
        <v>202.11084275056413</v>
      </c>
      <c r="AA1457" s="44">
        <v>232.04019061955935</v>
      </c>
      <c r="AB1457" s="45">
        <v>47.253829333788389</v>
      </c>
      <c r="AC1457" s="12">
        <v>476.94117151758388</v>
      </c>
      <c r="AD1457" s="12">
        <v>12595.289593289242</v>
      </c>
      <c r="AE1457" s="12">
        <v>1723.3733653821798</v>
      </c>
      <c r="AF1457" s="12">
        <v>5480.532182188148</v>
      </c>
      <c r="AG1457" s="44">
        <v>1128.4755203370594</v>
      </c>
      <c r="AH1457" s="45">
        <v>390.29476040551276</v>
      </c>
      <c r="AI1457" s="12">
        <v>4658.1477872876785</v>
      </c>
      <c r="AJ1457" s="12">
        <v>-33.036537305844099</v>
      </c>
      <c r="AK1457" s="12">
        <v>-31.309542036424119</v>
      </c>
      <c r="AL1457" s="12">
        <v>-2.9269482044643751</v>
      </c>
      <c r="AM1457" s="44">
        <v>29.658648854143134</v>
      </c>
      <c r="AN1457" s="45">
        <v>23.022754279002051</v>
      </c>
      <c r="AO1457" s="12">
        <v>89.999999876998785</v>
      </c>
      <c r="AP1457" s="12">
        <v>-2060.0633188477095</v>
      </c>
      <c r="AQ1457" s="12">
        <v>8509.267718942845</v>
      </c>
      <c r="AR1457" s="12">
        <v>10172.858466324347</v>
      </c>
      <c r="AS1457" s="44">
        <v>15868.965901981896</v>
      </c>
      <c r="AT1457" s="45">
        <v>16891.922434919463</v>
      </c>
      <c r="AU1457" s="12">
        <v>17499.56262526237</v>
      </c>
      <c r="AV1457" s="12">
        <v>11393.772341090675</v>
      </c>
      <c r="AW1457" s="12">
        <v>18266.94157148384</v>
      </c>
      <c r="AX1457" s="12">
        <v>19221.396044586632</v>
      </c>
      <c r="AY1457" s="44">
        <v>19448.326348420895</v>
      </c>
      <c r="AZ1457" s="45">
        <v>18868.965778492744</v>
      </c>
      <c r="BA1457" s="12">
        <v>18340.82016081268</v>
      </c>
      <c r="BB1457" s="12">
        <v>8498.8586862066859</v>
      </c>
      <c r="BC1457" s="12">
        <v>9981.6701807389891</v>
      </c>
      <c r="BD1457" s="12">
        <v>15646.241026250353</v>
      </c>
      <c r="BE1457" s="44">
        <v>16849.598566362969</v>
      </c>
      <c r="BF1457" s="45">
        <v>17251.130064290061</v>
      </c>
      <c r="BG1457" s="12">
        <v>17499.562635262369</v>
      </c>
      <c r="BH1457" s="12">
        <v>18260.393491991483</v>
      </c>
      <c r="BI1457" s="12">
        <v>19162.512197959139</v>
      </c>
      <c r="BJ1457" s="12">
        <v>19501.246634541054</v>
      </c>
      <c r="BK1457" s="44">
        <v>18889.920960240524</v>
      </c>
      <c r="BL1457" s="45">
        <v>18716.322799610796</v>
      </c>
      <c r="BM1457" s="12">
        <v>13682.672373525002</v>
      </c>
      <c r="BN1457" s="12">
        <v>0</v>
      </c>
      <c r="BO1457" s="12">
        <v>1.7269952694199793</v>
      </c>
      <c r="BP1457" s="12">
        <v>28.382593831959742</v>
      </c>
      <c r="BQ1457" s="48">
        <v>32.585597058607512</v>
      </c>
      <c r="BR1457" s="49">
        <v>6.6358945751410818</v>
      </c>
      <c r="BS1457" s="13">
        <v>66.977245597996742</v>
      </c>
      <c r="BT1457" s="12">
        <v>231.43074871551454</v>
      </c>
      <c r="BV1457" s="14">
        <f>Таблица1[[#This Row],[Lкан_леб,мм]]</f>
        <v>58098.569251284476</v>
      </c>
      <c r="BW1457" s="50">
        <f>Таблица1[[#This Row],[угол обхв4]]+Таблица1[[#This Row],[Lдуг 3,мм]]</f>
        <v>12595.289593289242</v>
      </c>
      <c r="BX1457" s="54">
        <f>Таблица1[[#This Row],[угол обхв5]]+Таблица1[[#This Row],[Y5, мм]]</f>
        <v>58110.867086760518</v>
      </c>
      <c r="BY1457" s="14">
        <f>Таблица1[[#This Row],[угол обхв6]]+Таблица1[[#This Row],[Lдуг 4,мм]]</f>
        <v>14318.662958671423</v>
      </c>
      <c r="BZ1457" s="14">
        <f>Таблица1[[#This Row],[Т1]]+Таблица1[[#This Row],[X6, мм]]</f>
        <v>58312.977929511078</v>
      </c>
      <c r="CA1457" s="14">
        <f>Таблица1[[#This Row],[Т2]]+Таблица1[[#This Row],[Lдуг 5,мм]]</f>
        <v>19799.195140859571</v>
      </c>
      <c r="CB1457" s="14">
        <f>Таблица1[[#This Row],[Т3]]+Таблица1[[#This Row],[Y6, мм]]</f>
        <v>58545.01812013064</v>
      </c>
      <c r="CC1457" s="14">
        <f>Таблица1[[#This Row],[Т4]]+Таблица1[[#This Row],[Lдуг 6,мм]]</f>
        <v>20927.670661196629</v>
      </c>
      <c r="CD1457" s="14">
        <f>Таблица1[[#This Row],[Т5]]+Таблица1[[#This Row],[Lдуг 1,мм]]</f>
        <v>58592.271949464426</v>
      </c>
      <c r="CE1457" s="14">
        <f>Таблица1[[#This Row],[Т6]]+Таблица1[[#This Row],[Lпрям1, мм]]</f>
        <v>21317.965421602141</v>
      </c>
      <c r="CF1457" s="15">
        <f>Таблица1[[#This Row],[Т7]]+Таблица1[[#This Row],[Lдуг 2,мм]]</f>
        <v>59069.213120982007</v>
      </c>
      <c r="CG1457" s="14">
        <f>Таблица1[[#This Row],[Т8]]+Таблица1[[#This Row],[Lпрям2, мм]]</f>
        <v>25976.113208889819</v>
      </c>
      <c r="CH1457" s="14">
        <f>Таблица1[[#This Row],[Т9]]-Таблица1[[#This Row],[Т9]]</f>
        <v>0</v>
      </c>
      <c r="CI1457" s="50">
        <f>Таблица1[[#This Row],[Т9]]-Таблица1[[#This Row],[Т8]]</f>
        <v>37751.247699379863</v>
      </c>
      <c r="CJ1457" s="54">
        <f>Таблица1[[#This Row],[Т9]]-Таблица1[[#This Row],[Т7]]</f>
        <v>476.9411715175811</v>
      </c>
      <c r="CK1457" s="14">
        <f>Таблица1[[#This Row],[Т9]]-Таблица1[[#This Row],[Т6]]</f>
        <v>38141.542459785378</v>
      </c>
      <c r="CL1457" s="14">
        <f>Таблица1[[#This Row],[Т9]]-Таблица1[[#This Row],[Т5]]</f>
        <v>524.19500085136679</v>
      </c>
      <c r="CM1457" s="14">
        <f>Таблица1[[#This Row],[Т9]]-Таблица1[[#This Row],[Т4]]</f>
        <v>39270.017980122437</v>
      </c>
      <c r="CN1457" s="14">
        <f>Таблица1[[#This Row],[Т9]]-Таблица1[[#This Row],[Т3]]</f>
        <v>756.23519147092884</v>
      </c>
      <c r="CO1457" s="14">
        <f>Таблица1[[#This Row],[Т9]]-Таблица1[[#This Row],[Т2]]</f>
        <v>44750.550162310581</v>
      </c>
      <c r="CP1457" s="14">
        <f>Таблица1[[#This Row],[Т9]]-Таблица1[[#This Row],[Т1]]</f>
        <v>958.34603422148939</v>
      </c>
      <c r="CQ1457" s="14">
        <f>Таблица1[[#This Row],[Т9]]-Таблица1[[#This Row],[угол обхв6]]</f>
        <v>46473.923527692765</v>
      </c>
      <c r="CR1457" s="14">
        <f>Таблица1[[#This Row],[Т9]]-Таблица1[[#This Row],[угол обхв5]]</f>
        <v>970.64386969753104</v>
      </c>
      <c r="CS1457" s="14">
        <f>Таблица1[[#This Row],[Т9]]-Таблица1[[#This Row],[угол обхв4]]</f>
        <v>59069.213120982007</v>
      </c>
      <c r="CT1457" s="14">
        <f>Таблица1[[#This Row],[Lкан_прям, мм]]+Таблица1[[#This Row],[Lкан_дуг, мм]]+Таблица1[[#This Row],[Lкан_леб,мм]]</f>
        <v>85045.326329871838</v>
      </c>
      <c r="CU1457" s="16">
        <f>Таблица1[[#This Row],[Lкан_леб,мм]]</f>
        <v>58098.569251284476</v>
      </c>
      <c r="CV1457" s="14">
        <f>2534431-(Таблица1[[#This Row],[Т23]]+Таблица1[[#This Row],[угол обхв3]])</f>
        <v>2449154.2429214125</v>
      </c>
      <c r="CW1457" s="50">
        <f>SUM(X1457:AC1457,AD1457:AI1457)-Таблица1[[#This Row],[lподв_min, мм]]</f>
        <v>22288.609292175563</v>
      </c>
      <c r="CX1457" s="17">
        <f>CW1896-Таблица1[[#This Row],[Суммарная длина каната]]</f>
        <v>-2425881.9981063283</v>
      </c>
    </row>
    <row r="1458" spans="1:102" x14ac:dyDescent="0.25">
      <c r="A1458" s="21">
        <v>1457</v>
      </c>
      <c r="B1458" s="10">
        <v>36.988979591836731</v>
      </c>
      <c r="C1458" s="10">
        <v>23.78</v>
      </c>
      <c r="D1458" s="11">
        <v>5667.2707820065034</v>
      </c>
      <c r="E1458" s="11">
        <v>9448.3423414101762</v>
      </c>
      <c r="F1458" s="11">
        <v>5047.1697544633153</v>
      </c>
      <c r="G1458" s="11">
        <v>10101.307666400626</v>
      </c>
      <c r="H1458" s="11">
        <v>5259.270292006503</v>
      </c>
      <c r="I1458" s="11">
        <v>6925.2510361796949</v>
      </c>
      <c r="J1458" s="11">
        <v>2523.0913052304818</v>
      </c>
      <c r="K1458" s="11">
        <v>25077.480288618364</v>
      </c>
      <c r="L1458" s="11">
        <v>1878.8143523570845</v>
      </c>
      <c r="M1458" s="11">
        <v>58089.031688896386</v>
      </c>
      <c r="N1458" s="11">
        <v>8530.2018423751106</v>
      </c>
      <c r="O1458" s="11">
        <v>18132.545772268193</v>
      </c>
      <c r="P1458" s="43">
        <v>9754.9553237486925</v>
      </c>
      <c r="Q1458" s="11">
        <v>14971.529020058832</v>
      </c>
      <c r="R1458" s="11">
        <v>6443.6862018828824</v>
      </c>
      <c r="S1458" s="11">
        <v>10604.409854913685</v>
      </c>
      <c r="T1458" s="11">
        <v>5667.2707820065034</v>
      </c>
      <c r="U1458" s="11">
        <v>9448.3423414101762</v>
      </c>
      <c r="V1458" s="11">
        <v>4950.213552332295</v>
      </c>
      <c r="W1458" s="11">
        <v>9999.7178299585448</v>
      </c>
      <c r="X1458" s="12">
        <v>0</v>
      </c>
      <c r="Y1458" s="12">
        <v>734.54194095070386</v>
      </c>
      <c r="Z1458" s="12">
        <v>415.50372493553834</v>
      </c>
      <c r="AA1458" s="44">
        <v>232.0401906195587</v>
      </c>
      <c r="AB1458" s="45">
        <v>496.72849585128353</v>
      </c>
      <c r="AC1458" s="12">
        <v>0</v>
      </c>
      <c r="AD1458" s="12">
        <v>12555.38895241689</v>
      </c>
      <c r="AE1458" s="12">
        <v>3389.992330062847</v>
      </c>
      <c r="AF1458" s="12">
        <v>5480.5321821881507</v>
      </c>
      <c r="AG1458" s="44">
        <v>1128.4755203370596</v>
      </c>
      <c r="AH1458" s="45">
        <v>2523.0913036134161</v>
      </c>
      <c r="AI1458" s="12">
        <v>0</v>
      </c>
      <c r="AJ1458" s="12">
        <v>-34.331471124991857</v>
      </c>
      <c r="AK1458" s="12">
        <v>68.820864884378409</v>
      </c>
      <c r="AL1458" s="12">
        <v>127.17039873430735</v>
      </c>
      <c r="AM1458" s="44">
        <v>159.75599579291477</v>
      </c>
      <c r="AN1458" s="45">
        <v>89.999999772914364</v>
      </c>
      <c r="AO1458" s="12">
        <v>0</v>
      </c>
      <c r="AP1458" s="12">
        <v>-2067.9994413507347</v>
      </c>
      <c r="AQ1458" s="12">
        <v>8910.6436573798983</v>
      </c>
      <c r="AR1458" s="12">
        <v>10080.066929729233</v>
      </c>
      <c r="AS1458" s="44">
        <v>6584.8619036599648</v>
      </c>
      <c r="AT1458" s="45">
        <v>5259.2707820065025</v>
      </c>
      <c r="AU1458" s="12">
        <v>0</v>
      </c>
      <c r="AV1458" s="12">
        <v>11388.482805769147</v>
      </c>
      <c r="AW1458" s="12">
        <v>18279.950064593289</v>
      </c>
      <c r="AX1458" s="12">
        <v>14725.020513802445</v>
      </c>
      <c r="AY1458" s="44">
        <v>10221.613014242621</v>
      </c>
      <c r="AZ1458" s="45">
        <v>9448.3423397931128</v>
      </c>
      <c r="BA1458" s="12">
        <v>0</v>
      </c>
      <c r="BB1458" s="12">
        <v>8300.0981170881441</v>
      </c>
      <c r="BC1458" s="12">
        <v>10135.39713875348</v>
      </c>
      <c r="BD1458" s="12">
        <v>6768.7978078634214</v>
      </c>
      <c r="BE1458" s="44">
        <v>5526.095080229421</v>
      </c>
      <c r="BF1458" s="45">
        <v>5259.2707920065031</v>
      </c>
      <c r="BG1458" s="12">
        <v>0</v>
      </c>
      <c r="BH1458" s="12">
        <v>18469.467537087654</v>
      </c>
      <c r="BI1458" s="12">
        <v>15118.933312383928</v>
      </c>
      <c r="BJ1458" s="12">
        <v>10357.901348657299</v>
      </c>
      <c r="BK1458" s="44">
        <v>9831.1391820812405</v>
      </c>
      <c r="BL1458" s="45">
        <v>6925.2510361796967</v>
      </c>
      <c r="BM1458" s="12">
        <v>0</v>
      </c>
      <c r="BN1458" s="12">
        <v>0</v>
      </c>
      <c r="BO1458" s="12">
        <v>103.15233600937026</v>
      </c>
      <c r="BP1458" s="12">
        <v>58.349533849928946</v>
      </c>
      <c r="BQ1458" s="48">
        <v>32.585597058607419</v>
      </c>
      <c r="BR1458" s="49">
        <v>69.75599602000041</v>
      </c>
      <c r="BS1458" s="13">
        <v>0</v>
      </c>
      <c r="BT1458" s="12">
        <v>240.968311103606</v>
      </c>
      <c r="BV1458" s="14">
        <f>Таблица1[[#This Row],[Lкан_леб,мм]]</f>
        <v>58089.031688896386</v>
      </c>
      <c r="BW1458" s="50">
        <f>Таблица1[[#This Row],[угол обхв4]]+Таблица1[[#This Row],[Lдуг 3,мм]]</f>
        <v>12555.38895241689</v>
      </c>
      <c r="BX1458" s="54">
        <f>Таблица1[[#This Row],[угол обхв5]]+Таблица1[[#This Row],[Y5, мм]]</f>
        <v>58823.573629847087</v>
      </c>
      <c r="BY1458" s="14">
        <f>Таблица1[[#This Row],[угол обхв6]]+Таблица1[[#This Row],[Lдуг 4,мм]]</f>
        <v>15945.381282479737</v>
      </c>
      <c r="BZ1458" s="14">
        <f>Таблица1[[#This Row],[Т1]]+Таблица1[[#This Row],[X6, мм]]</f>
        <v>59239.077354782625</v>
      </c>
      <c r="CA1458" s="14">
        <f>Таблица1[[#This Row],[Т2]]+Таблица1[[#This Row],[Lдуг 5,мм]]</f>
        <v>21425.913464667887</v>
      </c>
      <c r="CB1458" s="14">
        <f>Таблица1[[#This Row],[Т3]]+Таблица1[[#This Row],[Y6, мм]]</f>
        <v>59471.117545402187</v>
      </c>
      <c r="CC1458" s="14">
        <f>Таблица1[[#This Row],[Т4]]+Таблица1[[#This Row],[Lдуг 6,мм]]</f>
        <v>22554.388985004945</v>
      </c>
      <c r="CD1458" s="14">
        <f>Таблица1[[#This Row],[Т5]]+Таблица1[[#This Row],[Lдуг 1,мм]]</f>
        <v>59967.84604125347</v>
      </c>
      <c r="CE1458" s="14">
        <f>Таблица1[[#This Row],[Т6]]+Таблица1[[#This Row],[Lпрям1, мм]]</f>
        <v>25077.480288618361</v>
      </c>
      <c r="CF1458" s="15">
        <f>Таблица1[[#This Row],[Т7]]+Таблица1[[#This Row],[Lдуг 2,мм]]</f>
        <v>59967.84604125347</v>
      </c>
      <c r="CG1458" s="14">
        <f>Таблица1[[#This Row],[Т8]]+Таблица1[[#This Row],[Lпрям2, мм]]</f>
        <v>25077.480288618361</v>
      </c>
      <c r="CH1458" s="14">
        <f>Таблица1[[#This Row],[Т9]]-Таблица1[[#This Row],[Т9]]</f>
        <v>0</v>
      </c>
      <c r="CI1458" s="50">
        <f>Таблица1[[#This Row],[Т9]]-Таблица1[[#This Row],[Т8]]</f>
        <v>34890.365752635109</v>
      </c>
      <c r="CJ1458" s="54">
        <f>Таблица1[[#This Row],[Т9]]-Таблица1[[#This Row],[Т7]]</f>
        <v>0</v>
      </c>
      <c r="CK1458" s="14">
        <f>Таблица1[[#This Row],[Т9]]-Таблица1[[#This Row],[Т6]]</f>
        <v>37413.457056248524</v>
      </c>
      <c r="CL1458" s="14">
        <f>Таблица1[[#This Row],[Т9]]-Таблица1[[#This Row],[Т5]]</f>
        <v>496.72849585128279</v>
      </c>
      <c r="CM1458" s="14">
        <f>Таблица1[[#This Row],[Т9]]-Таблица1[[#This Row],[Т4]]</f>
        <v>38541.932576585583</v>
      </c>
      <c r="CN1458" s="14">
        <f>Таблица1[[#This Row],[Т9]]-Таблица1[[#This Row],[Т3]]</f>
        <v>728.76868647084484</v>
      </c>
      <c r="CO1458" s="14">
        <f>Таблица1[[#This Row],[Т9]]-Таблица1[[#This Row],[Т2]]</f>
        <v>44022.464758773735</v>
      </c>
      <c r="CP1458" s="14">
        <f>Таблица1[[#This Row],[Т9]]-Таблица1[[#This Row],[Т1]]</f>
        <v>1144.2724114063822</v>
      </c>
      <c r="CQ1458" s="14">
        <f>Таблица1[[#This Row],[Т9]]-Таблица1[[#This Row],[угол обхв6]]</f>
        <v>47412.457088836578</v>
      </c>
      <c r="CR1458" s="14">
        <f>Таблица1[[#This Row],[Т9]]-Таблица1[[#This Row],[угол обхв5]]</f>
        <v>1878.8143523570834</v>
      </c>
      <c r="CS1458" s="14">
        <f>Таблица1[[#This Row],[Т9]]-Таблица1[[#This Row],[угол обхв4]]</f>
        <v>59967.84604125347</v>
      </c>
      <c r="CT1458" s="14">
        <f>Таблица1[[#This Row],[Lкан_прям, мм]]+Таблица1[[#This Row],[Lкан_дуг, мм]]+Таблица1[[#This Row],[Lкан_леб,мм]]</f>
        <v>85045.326329871838</v>
      </c>
      <c r="CU1458" s="16">
        <f>Таблица1[[#This Row],[Lкан_леб,мм]]</f>
        <v>58089.031688896386</v>
      </c>
      <c r="CV1458" s="14">
        <f>2534431-(Таблица1[[#This Row],[Т23]]+Таблица1[[#This Row],[угол обхв3]])</f>
        <v>2449144.7053590245</v>
      </c>
      <c r="CW1458" s="50">
        <f>SUM(X1458:AC1458,AD1458:AI1458)-Таблица1[[#This Row],[lподв_min, мм]]</f>
        <v>24433.203335744965</v>
      </c>
      <c r="CX1458" s="17">
        <f>CW1897-Таблица1[[#This Row],[Суммарная длина каната]]</f>
        <v>-2425907.3974973406</v>
      </c>
    </row>
    <row r="1459" spans="1:102" x14ac:dyDescent="0.25">
      <c r="A1459" s="21">
        <v>1458</v>
      </c>
      <c r="B1459" s="10">
        <v>36.988979591836731</v>
      </c>
      <c r="C1459" s="10">
        <v>26.464081632653066</v>
      </c>
      <c r="D1459" s="11">
        <v>6027.7166806480163</v>
      </c>
      <c r="E1459" s="11">
        <v>9303.1623178379778</v>
      </c>
      <c r="F1459" s="11">
        <v>5377.7182840203404</v>
      </c>
      <c r="G1459" s="11">
        <v>9926.3726229368676</v>
      </c>
      <c r="H1459" s="11">
        <v>5619.7161906480169</v>
      </c>
      <c r="I1459" s="11">
        <v>6741.170124082003</v>
      </c>
      <c r="J1459" s="11">
        <v>2561.9921937559757</v>
      </c>
      <c r="K1459" s="11">
        <v>25115.70667513871</v>
      </c>
      <c r="L1459" s="11">
        <v>1840.5879658367373</v>
      </c>
      <c r="M1459" s="11">
        <v>58089.031688896386</v>
      </c>
      <c r="N1459" s="11">
        <v>8530.2018423751106</v>
      </c>
      <c r="O1459" s="11">
        <v>18132.545772268193</v>
      </c>
      <c r="P1459" s="43">
        <v>9852.2718023442121</v>
      </c>
      <c r="Q1459" s="11">
        <v>15011.711531176461</v>
      </c>
      <c r="R1459" s="11">
        <v>6749.1429097536366</v>
      </c>
      <c r="S1459" s="11">
        <v>10494.320240180119</v>
      </c>
      <c r="T1459" s="11">
        <v>6027.7166806480163</v>
      </c>
      <c r="U1459" s="11">
        <v>9303.1623178379778</v>
      </c>
      <c r="V1459" s="11">
        <v>5285.6257934998575</v>
      </c>
      <c r="W1459" s="11">
        <v>9820.353883132364</v>
      </c>
      <c r="X1459" s="12">
        <v>0</v>
      </c>
      <c r="Y1459" s="12">
        <v>721.8688187349735</v>
      </c>
      <c r="Z1459" s="12">
        <v>409.06365390337169</v>
      </c>
      <c r="AA1459" s="44">
        <v>232.04019061955887</v>
      </c>
      <c r="AB1459" s="45">
        <v>477.61530257883334</v>
      </c>
      <c r="AC1459" s="12">
        <v>0</v>
      </c>
      <c r="AD1459" s="12">
        <v>12555.38895241689</v>
      </c>
      <c r="AE1459" s="12">
        <v>3389.3178280331476</v>
      </c>
      <c r="AF1459" s="12">
        <v>5480.5321821881507</v>
      </c>
      <c r="AG1459" s="44">
        <v>1128.4755203370598</v>
      </c>
      <c r="AH1459" s="45">
        <v>2561.9921921634627</v>
      </c>
      <c r="AI1459" s="12">
        <v>0</v>
      </c>
      <c r="AJ1459" s="12">
        <v>-34.331471124991857</v>
      </c>
      <c r="AK1459" s="12">
        <v>67.041167785812632</v>
      </c>
      <c r="AL1459" s="12">
        <v>124.48631710165429</v>
      </c>
      <c r="AM1459" s="44">
        <v>157.07191416026174</v>
      </c>
      <c r="AN1459" s="45">
        <v>89.999999776362401</v>
      </c>
      <c r="AO1459" s="12">
        <v>0</v>
      </c>
      <c r="AP1459" s="12">
        <v>-2067.9994413507347</v>
      </c>
      <c r="AQ1459" s="12">
        <v>8905.8822698150871</v>
      </c>
      <c r="AR1459" s="12">
        <v>10188.570465586554</v>
      </c>
      <c r="AS1459" s="44">
        <v>6908.0896972673272</v>
      </c>
      <c r="AT1459" s="45">
        <v>5619.7166806480163</v>
      </c>
      <c r="AU1459" s="12">
        <v>0</v>
      </c>
      <c r="AV1459" s="12">
        <v>11388.482805769147</v>
      </c>
      <c r="AW1459" s="12">
        <v>18291.694182371833</v>
      </c>
      <c r="AX1459" s="12">
        <v>14780.698091953947</v>
      </c>
      <c r="AY1459" s="44">
        <v>10118.554463746077</v>
      </c>
      <c r="AZ1459" s="45">
        <v>9303.1623162454671</v>
      </c>
      <c r="BA1459" s="12">
        <v>0</v>
      </c>
      <c r="BB1459" s="12">
        <v>8300.0981170881441</v>
      </c>
      <c r="BC1459" s="12">
        <v>10227.95222978419</v>
      </c>
      <c r="BD1459" s="12">
        <v>7085.4415729959783</v>
      </c>
      <c r="BE1459" s="44">
        <v>5868.7698931343266</v>
      </c>
      <c r="BF1459" s="45">
        <v>5619.7166906480161</v>
      </c>
      <c r="BG1459" s="12">
        <v>0</v>
      </c>
      <c r="BH1459" s="12">
        <v>18469.467537087654</v>
      </c>
      <c r="BI1459" s="12">
        <v>15170.8599412801</v>
      </c>
      <c r="BJ1459" s="12">
        <v>10263.306800957605</v>
      </c>
      <c r="BK1459" s="44">
        <v>9678.9280942720197</v>
      </c>
      <c r="BL1459" s="45">
        <v>6741.1701240820048</v>
      </c>
      <c r="BM1459" s="12">
        <v>0</v>
      </c>
      <c r="BN1459" s="12">
        <v>0</v>
      </c>
      <c r="BO1459" s="12">
        <v>101.3726389108045</v>
      </c>
      <c r="BP1459" s="12">
        <v>57.445149315841668</v>
      </c>
      <c r="BQ1459" s="48">
        <v>32.585597058607448</v>
      </c>
      <c r="BR1459" s="49">
        <v>67.07191438389934</v>
      </c>
      <c r="BS1459" s="13">
        <v>0</v>
      </c>
      <c r="BT1459" s="12">
        <v>240.968311103606</v>
      </c>
      <c r="BV1459" s="14">
        <f>Таблица1[[#This Row],[Lкан_леб,мм]]</f>
        <v>58089.031688896386</v>
      </c>
      <c r="BW1459" s="50">
        <f>Таблица1[[#This Row],[угол обхв4]]+Таблица1[[#This Row],[Lдуг 3,мм]]</f>
        <v>12555.38895241689</v>
      </c>
      <c r="BX1459" s="54">
        <f>Таблица1[[#This Row],[угол обхв5]]+Таблица1[[#This Row],[Y5, мм]]</f>
        <v>58810.900507631362</v>
      </c>
      <c r="BY1459" s="14">
        <f>Таблица1[[#This Row],[угол обхв6]]+Таблица1[[#This Row],[Lдуг 4,мм]]</f>
        <v>15944.706780450037</v>
      </c>
      <c r="BZ1459" s="14">
        <f>Таблица1[[#This Row],[Т1]]+Таблица1[[#This Row],[X6, мм]]</f>
        <v>59219.964161534735</v>
      </c>
      <c r="CA1459" s="14">
        <f>Таблица1[[#This Row],[Т2]]+Таблица1[[#This Row],[Lдуг 5,мм]]</f>
        <v>21425.238962638188</v>
      </c>
      <c r="CB1459" s="14">
        <f>Таблица1[[#This Row],[Т3]]+Таблица1[[#This Row],[Y6, мм]]</f>
        <v>59452.004352154298</v>
      </c>
      <c r="CC1459" s="14">
        <f>Таблица1[[#This Row],[Т4]]+Таблица1[[#This Row],[Lдуг 6,мм]]</f>
        <v>22553.714482975247</v>
      </c>
      <c r="CD1459" s="14">
        <f>Таблица1[[#This Row],[Т5]]+Таблица1[[#This Row],[Lдуг 1,мм]]</f>
        <v>59929.619654733127</v>
      </c>
      <c r="CE1459" s="14">
        <f>Таблица1[[#This Row],[Т6]]+Таблица1[[#This Row],[Lпрям1, мм]]</f>
        <v>25115.70667513871</v>
      </c>
      <c r="CF1459" s="15">
        <f>Таблица1[[#This Row],[Т7]]+Таблица1[[#This Row],[Lдуг 2,мм]]</f>
        <v>59929.619654733127</v>
      </c>
      <c r="CG1459" s="14">
        <f>Таблица1[[#This Row],[Т8]]+Таблица1[[#This Row],[Lпрям2, мм]]</f>
        <v>25115.70667513871</v>
      </c>
      <c r="CH1459" s="14">
        <f>Таблица1[[#This Row],[Т9]]-Таблица1[[#This Row],[Т9]]</f>
        <v>0</v>
      </c>
      <c r="CI1459" s="50">
        <f>Таблица1[[#This Row],[Т9]]-Таблица1[[#This Row],[Т8]]</f>
        <v>34813.912979594417</v>
      </c>
      <c r="CJ1459" s="54">
        <f>Таблица1[[#This Row],[Т9]]-Таблица1[[#This Row],[Т7]]</f>
        <v>0</v>
      </c>
      <c r="CK1459" s="14">
        <f>Таблица1[[#This Row],[Т9]]-Таблица1[[#This Row],[Т6]]</f>
        <v>37375.905171757884</v>
      </c>
      <c r="CL1459" s="14">
        <f>Таблица1[[#This Row],[Т9]]-Таблица1[[#This Row],[Т5]]</f>
        <v>477.61530257882987</v>
      </c>
      <c r="CM1459" s="14">
        <f>Таблица1[[#This Row],[Т9]]-Таблица1[[#This Row],[Т4]]</f>
        <v>38504.380692094943</v>
      </c>
      <c r="CN1459" s="14">
        <f>Таблица1[[#This Row],[Т9]]-Таблица1[[#This Row],[Т3]]</f>
        <v>709.65549319839192</v>
      </c>
      <c r="CO1459" s="14">
        <f>Таблица1[[#This Row],[Т9]]-Таблица1[[#This Row],[Т2]]</f>
        <v>43984.912874283094</v>
      </c>
      <c r="CP1459" s="14">
        <f>Таблица1[[#This Row],[Т9]]-Таблица1[[#This Row],[Т1]]</f>
        <v>1118.719147101765</v>
      </c>
      <c r="CQ1459" s="14">
        <f>Таблица1[[#This Row],[Т9]]-Таблица1[[#This Row],[угол обхв6]]</f>
        <v>47374.230702316236</v>
      </c>
      <c r="CR1459" s="14">
        <f>Таблица1[[#This Row],[Т9]]-Таблица1[[#This Row],[угол обхв5]]</f>
        <v>1840.5879658367412</v>
      </c>
      <c r="CS1459" s="14">
        <f>Таблица1[[#This Row],[Т9]]-Таблица1[[#This Row],[угол обхв4]]</f>
        <v>59929.619654733127</v>
      </c>
      <c r="CT1459" s="14">
        <f>Таблица1[[#This Row],[Lкан_прям, мм]]+Таблица1[[#This Row],[Lкан_дуг, мм]]+Таблица1[[#This Row],[Lкан_леб,мм]]</f>
        <v>85045.326329871838</v>
      </c>
      <c r="CU1459" s="16">
        <f>Таблица1[[#This Row],[Lкан_леб,мм]]</f>
        <v>58089.031688896386</v>
      </c>
      <c r="CV1459" s="14">
        <f>2534431-(Таблица1[[#This Row],[Т23]]+Таблица1[[#This Row],[угол обхв3]])</f>
        <v>2449144.7053590245</v>
      </c>
      <c r="CW1459" s="50">
        <f>SUM(X1459:AC1459,AD1459:AI1459)-Таблица1[[#This Row],[lподв_min, мм]]</f>
        <v>24394.302447219474</v>
      </c>
      <c r="CX1459" s="17">
        <f>CW1898-Таблица1[[#This Row],[Суммарная длина каната]]</f>
        <v>-2425943.6679715337</v>
      </c>
    </row>
    <row r="1460" spans="1:102" x14ac:dyDescent="0.25">
      <c r="A1460" s="21">
        <v>1459</v>
      </c>
      <c r="B1460" s="10">
        <v>36.988979591836731</v>
      </c>
      <c r="C1460" s="10">
        <v>29.148163265306128</v>
      </c>
      <c r="D1460" s="11">
        <v>6394.5657677817244</v>
      </c>
      <c r="E1460" s="11">
        <v>9175.020863339143</v>
      </c>
      <c r="F1460" s="11">
        <v>5716.0961974844149</v>
      </c>
      <c r="G1460" s="11">
        <v>9767.1087302816977</v>
      </c>
      <c r="H1460" s="11">
        <v>5986.565277781724</v>
      </c>
      <c r="I1460" s="11">
        <v>6572.4662402207896</v>
      </c>
      <c r="J1460" s="11">
        <v>2602.5546231183548</v>
      </c>
      <c r="K1460" s="11">
        <v>25153.933061659329</v>
      </c>
      <c r="L1460" s="11">
        <v>1802.3615793161227</v>
      </c>
      <c r="M1460" s="11">
        <v>58089.031688896386</v>
      </c>
      <c r="N1460" s="11">
        <v>8530.2018423751106</v>
      </c>
      <c r="O1460" s="11">
        <v>18132.545772268193</v>
      </c>
      <c r="P1460" s="43">
        <v>9947.5998133805824</v>
      </c>
      <c r="Q1460" s="11">
        <v>15056.407185526747</v>
      </c>
      <c r="R1460" s="11">
        <v>7059.419887165639</v>
      </c>
      <c r="S1460" s="11">
        <v>10398.655612738752</v>
      </c>
      <c r="T1460" s="11">
        <v>6394.5657677817244</v>
      </c>
      <c r="U1460" s="11">
        <v>9175.020863339143</v>
      </c>
      <c r="V1460" s="11">
        <v>5629.0694835155573</v>
      </c>
      <c r="W1460" s="11">
        <v>9656.8937083664314</v>
      </c>
      <c r="X1460" s="12">
        <v>0</v>
      </c>
      <c r="Y1460" s="12">
        <v>709.19292631747146</v>
      </c>
      <c r="Z1460" s="12">
        <v>402.62635307297643</v>
      </c>
      <c r="AA1460" s="44">
        <v>232.04019061955907</v>
      </c>
      <c r="AB1460" s="45">
        <v>458.50210930611593</v>
      </c>
      <c r="AC1460" s="12">
        <v>0</v>
      </c>
      <c r="AD1460" s="12">
        <v>12555.38895241689</v>
      </c>
      <c r="AE1460" s="12">
        <v>3386.9817851665657</v>
      </c>
      <c r="AF1460" s="12">
        <v>5480.5321821881498</v>
      </c>
      <c r="AG1460" s="44">
        <v>1128.4755203370617</v>
      </c>
      <c r="AH1460" s="45">
        <v>2602.5546215506629</v>
      </c>
      <c r="AI1460" s="12">
        <v>0</v>
      </c>
      <c r="AJ1460" s="12">
        <v>-34.331471124991857</v>
      </c>
      <c r="AK1460" s="12">
        <v>65.261081665506865</v>
      </c>
      <c r="AL1460" s="12">
        <v>121.80223546900122</v>
      </c>
      <c r="AM1460" s="44">
        <v>154.38783252760871</v>
      </c>
      <c r="AN1460" s="45">
        <v>89.999999779847926</v>
      </c>
      <c r="AO1460" s="12">
        <v>0</v>
      </c>
      <c r="AP1460" s="12">
        <v>-2067.9994413507347</v>
      </c>
      <c r="AQ1460" s="12">
        <v>8900.7572876057638</v>
      </c>
      <c r="AR1460" s="12">
        <v>10294.347643431416</v>
      </c>
      <c r="AS1460" s="44">
        <v>7235.7890069717223</v>
      </c>
      <c r="AT1460" s="45">
        <v>5986.5657677817244</v>
      </c>
      <c r="AU1460" s="12">
        <v>0</v>
      </c>
      <c r="AV1460" s="12">
        <v>11388.482805769147</v>
      </c>
      <c r="AW1460" s="12">
        <v>18303.287278674554</v>
      </c>
      <c r="AX1460" s="12">
        <v>14841.395691985035</v>
      </c>
      <c r="AY1460" s="44">
        <v>10030.745387848458</v>
      </c>
      <c r="AZ1460" s="45">
        <v>9175.0208617714543</v>
      </c>
      <c r="BA1460" s="12">
        <v>0</v>
      </c>
      <c r="BB1460" s="12">
        <v>8300.0981170881441</v>
      </c>
      <c r="BC1460" s="12">
        <v>10318.155258611236</v>
      </c>
      <c r="BD1460" s="12">
        <v>7406.1677172164727</v>
      </c>
      <c r="BE1460" s="44">
        <v>6218.1966479756411</v>
      </c>
      <c r="BF1460" s="45">
        <v>5986.5657777817241</v>
      </c>
      <c r="BG1460" s="12">
        <v>0</v>
      </c>
      <c r="BH1460" s="12">
        <v>18469.467537087654</v>
      </c>
      <c r="BI1460" s="12">
        <v>15227.148691933106</v>
      </c>
      <c r="BJ1460" s="12">
        <v>10183.644119197039</v>
      </c>
      <c r="BK1460" s="44">
        <v>9542.9310882294394</v>
      </c>
      <c r="BL1460" s="45">
        <v>6572.4662402207914</v>
      </c>
      <c r="BM1460" s="12">
        <v>0</v>
      </c>
      <c r="BN1460" s="12">
        <v>0</v>
      </c>
      <c r="BO1460" s="12">
        <v>99.592552790498729</v>
      </c>
      <c r="BP1460" s="12">
        <v>56.541153803494353</v>
      </c>
      <c r="BQ1460" s="48">
        <v>32.585597058607476</v>
      </c>
      <c r="BR1460" s="49">
        <v>64.387832747760768</v>
      </c>
      <c r="BS1460" s="13">
        <v>0</v>
      </c>
      <c r="BT1460" s="12">
        <v>240.968311103606</v>
      </c>
      <c r="BV1460" s="14">
        <f>Таблица1[[#This Row],[Lкан_леб,мм]]</f>
        <v>58089.031688896386</v>
      </c>
      <c r="BW1460" s="50">
        <f>Таблица1[[#This Row],[угол обхв4]]+Таблица1[[#This Row],[Lдуг 3,мм]]</f>
        <v>12555.38895241689</v>
      </c>
      <c r="BX1460" s="54">
        <f>Таблица1[[#This Row],[угол обхв5]]+Таблица1[[#This Row],[Y5, мм]]</f>
        <v>58798.224615213854</v>
      </c>
      <c r="BY1460" s="14">
        <f>Таблица1[[#This Row],[угол обхв6]]+Таблица1[[#This Row],[Lдуг 4,мм]]</f>
        <v>15942.370737583457</v>
      </c>
      <c r="BZ1460" s="14">
        <f>Таблица1[[#This Row],[Т1]]+Таблица1[[#This Row],[X6, мм]]</f>
        <v>59200.850968286832</v>
      </c>
      <c r="CA1460" s="14">
        <f>Таблица1[[#This Row],[Т2]]+Таблица1[[#This Row],[Lдуг 5,мм]]</f>
        <v>21422.902919771608</v>
      </c>
      <c r="CB1460" s="14">
        <f>Таблица1[[#This Row],[Т3]]+Таблица1[[#This Row],[Y6, мм]]</f>
        <v>59432.891158906394</v>
      </c>
      <c r="CC1460" s="14">
        <f>Таблица1[[#This Row],[Т4]]+Таблица1[[#This Row],[Lдуг 6,мм]]</f>
        <v>22551.37844010867</v>
      </c>
      <c r="CD1460" s="14">
        <f>Таблица1[[#This Row],[Т5]]+Таблица1[[#This Row],[Lдуг 1,мм]]</f>
        <v>59891.393268212509</v>
      </c>
      <c r="CE1460" s="14">
        <f>Таблица1[[#This Row],[Т6]]+Таблица1[[#This Row],[Lпрям1, мм]]</f>
        <v>25153.933061659332</v>
      </c>
      <c r="CF1460" s="15">
        <f>Таблица1[[#This Row],[Т7]]+Таблица1[[#This Row],[Lдуг 2,мм]]</f>
        <v>59891.393268212509</v>
      </c>
      <c r="CG1460" s="14">
        <f>Таблица1[[#This Row],[Т8]]+Таблица1[[#This Row],[Lпрям2, мм]]</f>
        <v>25153.933061659332</v>
      </c>
      <c r="CH1460" s="14">
        <f>Таблица1[[#This Row],[Т9]]-Таблица1[[#This Row],[Т9]]</f>
        <v>0</v>
      </c>
      <c r="CI1460" s="50">
        <f>Таблица1[[#This Row],[Т9]]-Таблица1[[#This Row],[Т8]]</f>
        <v>34737.46020655318</v>
      </c>
      <c r="CJ1460" s="54">
        <f>Таблица1[[#This Row],[Т9]]-Таблица1[[#This Row],[Т7]]</f>
        <v>0</v>
      </c>
      <c r="CK1460" s="14">
        <f>Таблица1[[#This Row],[Т9]]-Таблица1[[#This Row],[Т6]]</f>
        <v>37340.014828103842</v>
      </c>
      <c r="CL1460" s="14">
        <f>Таблица1[[#This Row],[Т9]]-Таблица1[[#This Row],[Т5]]</f>
        <v>458.50210930611502</v>
      </c>
      <c r="CM1460" s="14">
        <f>Таблица1[[#This Row],[Т9]]-Таблица1[[#This Row],[Т4]]</f>
        <v>38468.490348440901</v>
      </c>
      <c r="CN1460" s="14">
        <f>Таблица1[[#This Row],[Т9]]-Таблица1[[#This Row],[Т3]]</f>
        <v>690.54229992567707</v>
      </c>
      <c r="CO1460" s="14">
        <f>Таблица1[[#This Row],[Т9]]-Таблица1[[#This Row],[Т2]]</f>
        <v>43949.022530629052</v>
      </c>
      <c r="CP1460" s="14">
        <f>Таблица1[[#This Row],[Т9]]-Таблица1[[#This Row],[Т1]]</f>
        <v>1093.1686529986546</v>
      </c>
      <c r="CQ1460" s="14">
        <f>Таблица1[[#This Row],[Т9]]-Таблица1[[#This Row],[угол обхв6]]</f>
        <v>47336.004315795617</v>
      </c>
      <c r="CR1460" s="14">
        <f>Таблица1[[#This Row],[Т9]]-Таблица1[[#This Row],[угол обхв5]]</f>
        <v>1802.3615793161225</v>
      </c>
      <c r="CS1460" s="14">
        <f>Таблица1[[#This Row],[Т9]]-Таблица1[[#This Row],[угол обхв4]]</f>
        <v>59891.393268212509</v>
      </c>
      <c r="CT1460" s="14">
        <f>Таблица1[[#This Row],[Lкан_прям, мм]]+Таблица1[[#This Row],[Lкан_дуг, мм]]+Таблица1[[#This Row],[Lкан_леб,мм]]</f>
        <v>85045.326329871838</v>
      </c>
      <c r="CU1460" s="16">
        <f>Таблица1[[#This Row],[Lкан_леб,мм]]</f>
        <v>58089.031688896386</v>
      </c>
      <c r="CV1460" s="14">
        <f>2534431-(Таблица1[[#This Row],[Т23]]+Таблица1[[#This Row],[угол обхв3]])</f>
        <v>2449144.7053590245</v>
      </c>
      <c r="CW1460" s="50">
        <f>SUM(X1460:AC1460,AD1460:AI1460)-Таблица1[[#This Row],[lподв_min, мм]]</f>
        <v>24353.740017857101</v>
      </c>
      <c r="CX1460" s="17">
        <f>CW1899-Таблица1[[#This Row],[Суммарная длина каната]]</f>
        <v>-2425981.2409886629</v>
      </c>
    </row>
    <row r="1461" spans="1:102" x14ac:dyDescent="0.25">
      <c r="A1461" s="21">
        <v>1460</v>
      </c>
      <c r="B1461" s="10">
        <v>36.988979591836731</v>
      </c>
      <c r="C1461" s="10">
        <v>31.832244897959189</v>
      </c>
      <c r="D1461" s="11">
        <v>6767.0131206743918</v>
      </c>
      <c r="E1461" s="11">
        <v>9064.1991397685433</v>
      </c>
      <c r="F1461" s="11">
        <v>6061.5610422107748</v>
      </c>
      <c r="G1461" s="11">
        <v>9623.8654376562772</v>
      </c>
      <c r="H1461" s="11">
        <v>6359.0126306743914</v>
      </c>
      <c r="I1461" s="11">
        <v>6419.4222378928453</v>
      </c>
      <c r="J1461" s="11">
        <v>2644.776901875699</v>
      </c>
      <c r="K1461" s="11">
        <v>25192.15944818014</v>
      </c>
      <c r="L1461" s="11">
        <v>1764.1351927953019</v>
      </c>
      <c r="M1461" s="11">
        <v>58089.031688896386</v>
      </c>
      <c r="N1461" s="11">
        <v>8530.2018423751106</v>
      </c>
      <c r="O1461" s="11">
        <v>18132.545772268193</v>
      </c>
      <c r="P1461" s="43">
        <v>10040.730192692245</v>
      </c>
      <c r="Q1461" s="11">
        <v>15105.517914041166</v>
      </c>
      <c r="R1461" s="11">
        <v>7373.8363392049105</v>
      </c>
      <c r="S1461" s="11">
        <v>10317.62587534277</v>
      </c>
      <c r="T1461" s="11">
        <v>6767.0131206743918</v>
      </c>
      <c r="U1461" s="11">
        <v>9064.1991397685433</v>
      </c>
      <c r="V1461" s="11">
        <v>5979.7910546498451</v>
      </c>
      <c r="W1461" s="11">
        <v>9509.6959621635451</v>
      </c>
      <c r="X1461" s="12">
        <v>0</v>
      </c>
      <c r="Y1461" s="12">
        <v>696.51119539955812</v>
      </c>
      <c r="Z1461" s="12">
        <v>396.19489074299275</v>
      </c>
      <c r="AA1461" s="44">
        <v>232.04019061955924</v>
      </c>
      <c r="AB1461" s="45">
        <v>439.38891603319183</v>
      </c>
      <c r="AC1461" s="12">
        <v>0</v>
      </c>
      <c r="AD1461" s="12">
        <v>12555.38895241689</v>
      </c>
      <c r="AE1461" s="12">
        <v>3382.9858929050101</v>
      </c>
      <c r="AF1461" s="12">
        <v>5480.532182188148</v>
      </c>
      <c r="AG1461" s="44">
        <v>1128.4755203370605</v>
      </c>
      <c r="AH1461" s="45">
        <v>2644.7769003330341</v>
      </c>
      <c r="AI1461" s="12">
        <v>0</v>
      </c>
      <c r="AJ1461" s="12">
        <v>-34.331471124991857</v>
      </c>
      <c r="AK1461" s="12">
        <v>63.4801756397299</v>
      </c>
      <c r="AL1461" s="12">
        <v>119.11815383634817</v>
      </c>
      <c r="AM1461" s="44">
        <v>151.70375089495568</v>
      </c>
      <c r="AN1461" s="45">
        <v>89.999999783362526</v>
      </c>
      <c r="AO1461" s="12">
        <v>0</v>
      </c>
      <c r="AP1461" s="12">
        <v>-2067.9994413507347</v>
      </c>
      <c r="AQ1461" s="12">
        <v>8895.2720511356001</v>
      </c>
      <c r="AR1461" s="12">
        <v>10397.166372035872</v>
      </c>
      <c r="AS1461" s="44">
        <v>7567.2408106103649</v>
      </c>
      <c r="AT1461" s="45">
        <v>6359.0131206743908</v>
      </c>
      <c r="AU1461" s="12">
        <v>0</v>
      </c>
      <c r="AV1461" s="12">
        <v>11388.482805769147</v>
      </c>
      <c r="AW1461" s="12">
        <v>18314.720805342353</v>
      </c>
      <c r="AX1461" s="12">
        <v>14906.980134122792</v>
      </c>
      <c r="AY1461" s="44">
        <v>9958.378453027206</v>
      </c>
      <c r="AZ1461" s="45">
        <v>9064.1991382258802</v>
      </c>
      <c r="BA1461" s="12">
        <v>0</v>
      </c>
      <c r="BB1461" s="12">
        <v>8300.0981170881441</v>
      </c>
      <c r="BC1461" s="12">
        <v>10405.800401452734</v>
      </c>
      <c r="BD1461" s="12">
        <v>7730.2725185485397</v>
      </c>
      <c r="BE1461" s="44">
        <v>6573.6086492689365</v>
      </c>
      <c r="BF1461" s="45">
        <v>6359.0131306743915</v>
      </c>
      <c r="BG1461" s="12">
        <v>0</v>
      </c>
      <c r="BH1461" s="12">
        <v>18469.467537087654</v>
      </c>
      <c r="BI1461" s="12">
        <v>15287.692947115325</v>
      </c>
      <c r="BJ1461" s="12">
        <v>10119.088095424397</v>
      </c>
      <c r="BK1461" s="44">
        <v>9423.4465620841074</v>
      </c>
      <c r="BL1461" s="45">
        <v>6419.4222378928462</v>
      </c>
      <c r="BM1461" s="12">
        <v>0</v>
      </c>
      <c r="BN1461" s="12">
        <v>0</v>
      </c>
      <c r="BO1461" s="12">
        <v>97.811646764721758</v>
      </c>
      <c r="BP1461" s="12">
        <v>55.63797819661827</v>
      </c>
      <c r="BQ1461" s="48">
        <v>32.585597058607497</v>
      </c>
      <c r="BR1461" s="49">
        <v>61.703751111593142</v>
      </c>
      <c r="BS1461" s="13">
        <v>0</v>
      </c>
      <c r="BT1461" s="12">
        <v>240.968311103606</v>
      </c>
      <c r="BV1461" s="14">
        <f>Таблица1[[#This Row],[Lкан_леб,мм]]</f>
        <v>58089.031688896386</v>
      </c>
      <c r="BW1461" s="50">
        <f>Таблица1[[#This Row],[угол обхв4]]+Таблица1[[#This Row],[Lдуг 3,мм]]</f>
        <v>12555.38895241689</v>
      </c>
      <c r="BX1461" s="54">
        <f>Таблица1[[#This Row],[угол обхв5]]+Таблица1[[#This Row],[Y5, мм]]</f>
        <v>58785.542884295945</v>
      </c>
      <c r="BY1461" s="14">
        <f>Таблица1[[#This Row],[угол обхв6]]+Таблица1[[#This Row],[Lдуг 4,мм]]</f>
        <v>15938.3748453219</v>
      </c>
      <c r="BZ1461" s="14">
        <f>Таблица1[[#This Row],[Т1]]+Таблица1[[#This Row],[X6, мм]]</f>
        <v>59181.737775038935</v>
      </c>
      <c r="CA1461" s="14">
        <f>Таблица1[[#This Row],[Т2]]+Таблица1[[#This Row],[Lдуг 5,мм]]</f>
        <v>21418.907027510046</v>
      </c>
      <c r="CB1461" s="14">
        <f>Таблица1[[#This Row],[Т3]]+Таблица1[[#This Row],[Y6, мм]]</f>
        <v>59413.777965658497</v>
      </c>
      <c r="CC1461" s="14">
        <f>Таблица1[[#This Row],[Т4]]+Таблица1[[#This Row],[Lдуг 6,мм]]</f>
        <v>22547.382547847104</v>
      </c>
      <c r="CD1461" s="14">
        <f>Таблица1[[#This Row],[Т5]]+Таблица1[[#This Row],[Lдуг 1,мм]]</f>
        <v>59853.166881691686</v>
      </c>
      <c r="CE1461" s="14">
        <f>Таблица1[[#This Row],[Т6]]+Таблица1[[#This Row],[Lпрям1, мм]]</f>
        <v>25192.159448180137</v>
      </c>
      <c r="CF1461" s="15">
        <f>Таблица1[[#This Row],[Т7]]+Таблица1[[#This Row],[Lдуг 2,мм]]</f>
        <v>59853.166881691686</v>
      </c>
      <c r="CG1461" s="14">
        <f>Таблица1[[#This Row],[Т8]]+Таблица1[[#This Row],[Lпрям2, мм]]</f>
        <v>25192.159448180137</v>
      </c>
      <c r="CH1461" s="14">
        <f>Таблица1[[#This Row],[Т9]]-Таблица1[[#This Row],[Т9]]</f>
        <v>0</v>
      </c>
      <c r="CI1461" s="50">
        <f>Таблица1[[#This Row],[Т9]]-Таблица1[[#This Row],[Т8]]</f>
        <v>34661.00743351155</v>
      </c>
      <c r="CJ1461" s="54">
        <f>Таблица1[[#This Row],[Т9]]-Таблица1[[#This Row],[Т7]]</f>
        <v>0</v>
      </c>
      <c r="CK1461" s="14">
        <f>Таблица1[[#This Row],[Т9]]-Таблица1[[#This Row],[Т6]]</f>
        <v>37305.784333844582</v>
      </c>
      <c r="CL1461" s="14">
        <f>Таблица1[[#This Row],[Т9]]-Таблица1[[#This Row],[Т5]]</f>
        <v>439.38891603318916</v>
      </c>
      <c r="CM1461" s="14">
        <f>Таблица1[[#This Row],[Т9]]-Таблица1[[#This Row],[Т4]]</f>
        <v>38434.259854181641</v>
      </c>
      <c r="CN1461" s="14">
        <f>Таблица1[[#This Row],[Т9]]-Таблица1[[#This Row],[Т3]]</f>
        <v>671.42910665275122</v>
      </c>
      <c r="CO1461" s="14">
        <f>Таблица1[[#This Row],[Т9]]-Таблица1[[#This Row],[Т2]]</f>
        <v>43914.792036369785</v>
      </c>
      <c r="CP1461" s="14">
        <f>Таблица1[[#This Row],[Т9]]-Таблица1[[#This Row],[Т1]]</f>
        <v>1067.6239973957418</v>
      </c>
      <c r="CQ1461" s="14">
        <f>Таблица1[[#This Row],[Т9]]-Таблица1[[#This Row],[угол обхв6]]</f>
        <v>47297.777929274795</v>
      </c>
      <c r="CR1461" s="14">
        <f>Таблица1[[#This Row],[Т9]]-Таблица1[[#This Row],[угол обхв5]]</f>
        <v>1764.1351927953001</v>
      </c>
      <c r="CS1461" s="14">
        <f>Таблица1[[#This Row],[Т9]]-Таблица1[[#This Row],[угол обхв4]]</f>
        <v>59853.166881691686</v>
      </c>
      <c r="CT1461" s="14">
        <f>Таблица1[[#This Row],[Lкан_прям, мм]]+Таблица1[[#This Row],[Lкан_дуг, мм]]+Таблица1[[#This Row],[Lкан_леб,мм]]</f>
        <v>85045.326329871838</v>
      </c>
      <c r="CU1461" s="16">
        <f>Таблица1[[#This Row],[Lкан_леб,мм]]</f>
        <v>58089.031688896386</v>
      </c>
      <c r="CV1461" s="14">
        <f>2534431-(Таблица1[[#This Row],[Т23]]+Таблица1[[#This Row],[угол обхв3]])</f>
        <v>2449144.7053590245</v>
      </c>
      <c r="CW1461" s="50">
        <f>SUM(X1461:AC1461,AD1461:AI1461)-Таблица1[[#This Row],[lподв_min, мм]]</f>
        <v>24311.517739099745</v>
      </c>
      <c r="CX1461" s="17">
        <f>CW1900-Таблица1[[#This Row],[Суммарная длина каната]]</f>
        <v>-2426020.0838649482</v>
      </c>
    </row>
    <row r="1462" spans="1:102" x14ac:dyDescent="0.25">
      <c r="A1462" s="21">
        <v>1461</v>
      </c>
      <c r="B1462" s="10">
        <v>36.988979591836731</v>
      </c>
      <c r="C1462" s="10">
        <v>34.516326530612247</v>
      </c>
      <c r="D1462" s="11">
        <v>7144.2415331456205</v>
      </c>
      <c r="E1462" s="11">
        <v>8970.940306855251</v>
      </c>
      <c r="F1462" s="11">
        <v>6413.3548157487967</v>
      </c>
      <c r="G1462" s="11">
        <v>9496.9570426468945</v>
      </c>
      <c r="H1462" s="11">
        <v>6736.241043145621</v>
      </c>
      <c r="I1462" s="11">
        <v>6282.2841727324139</v>
      </c>
      <c r="J1462" s="11">
        <v>2688.6561341228371</v>
      </c>
      <c r="K1462" s="11">
        <v>25230.385834701112</v>
      </c>
      <c r="L1462" s="11">
        <v>1725.9088062743299</v>
      </c>
      <c r="M1462" s="11">
        <v>58089.031688896386</v>
      </c>
      <c r="N1462" s="11">
        <v>8530.2018423751106</v>
      </c>
      <c r="O1462" s="11">
        <v>18132.545772268193</v>
      </c>
      <c r="P1462" s="43">
        <v>10131.458598052126</v>
      </c>
      <c r="Q1462" s="11">
        <v>15158.935960306486</v>
      </c>
      <c r="R1462" s="11">
        <v>7691.7023883200864</v>
      </c>
      <c r="S1462" s="11">
        <v>10251.408819569111</v>
      </c>
      <c r="T1462" s="11">
        <v>7144.2415331456205</v>
      </c>
      <c r="U1462" s="11">
        <v>8970.940306855251</v>
      </c>
      <c r="V1462" s="11">
        <v>6337.020970394261</v>
      </c>
      <c r="W1462" s="11">
        <v>9379.0836187830319</v>
      </c>
      <c r="X1462" s="12">
        <v>0</v>
      </c>
      <c r="Y1462" s="12">
        <v>683.82053607752061</v>
      </c>
      <c r="Z1462" s="12">
        <v>389.77235681713296</v>
      </c>
      <c r="AA1462" s="44">
        <v>232.0401906195587</v>
      </c>
      <c r="AB1462" s="45">
        <v>420.27572276011762</v>
      </c>
      <c r="AC1462" s="12">
        <v>0</v>
      </c>
      <c r="AD1462" s="12">
        <v>12555.38895241689</v>
      </c>
      <c r="AE1462" s="12">
        <v>3377.3330471536615</v>
      </c>
      <c r="AF1462" s="12">
        <v>5480.5321821881498</v>
      </c>
      <c r="AG1462" s="44">
        <v>1128.4755203370605</v>
      </c>
      <c r="AH1462" s="45">
        <v>2688.6561326053488</v>
      </c>
      <c r="AI1462" s="12">
        <v>0</v>
      </c>
      <c r="AJ1462" s="12">
        <v>-34.331471124991857</v>
      </c>
      <c r="AK1462" s="12">
        <v>61.698015790732107</v>
      </c>
      <c r="AL1462" s="12">
        <v>116.4340722036951</v>
      </c>
      <c r="AM1462" s="44">
        <v>149.0196692623025</v>
      </c>
      <c r="AN1462" s="45">
        <v>89.999999786898073</v>
      </c>
      <c r="AO1462" s="12">
        <v>0</v>
      </c>
      <c r="AP1462" s="12">
        <v>-2067.9994413507347</v>
      </c>
      <c r="AQ1462" s="12">
        <v>8889.4299037896817</v>
      </c>
      <c r="AR1462" s="12">
        <v>10496.801051459894</v>
      </c>
      <c r="AS1462" s="44">
        <v>7901.7178524776273</v>
      </c>
      <c r="AT1462" s="45">
        <v>6736.2415331456205</v>
      </c>
      <c r="AU1462" s="12">
        <v>0</v>
      </c>
      <c r="AV1462" s="12">
        <v>11388.482805769147</v>
      </c>
      <c r="AW1462" s="12">
        <v>18325.986202096938</v>
      </c>
      <c r="AX1462" s="12">
        <v>14977.307516118928</v>
      </c>
      <c r="AY1462" s="44">
        <v>9901.6124433518999</v>
      </c>
      <c r="AZ1462" s="45">
        <v>8970.9403053377646</v>
      </c>
      <c r="BA1462" s="12">
        <v>0</v>
      </c>
      <c r="BB1462" s="12">
        <v>8300.0981170881441</v>
      </c>
      <c r="BC1462" s="12">
        <v>10490.686659466697</v>
      </c>
      <c r="BD1462" s="12">
        <v>8057.0448417278549</v>
      </c>
      <c r="BE1462" s="44">
        <v>6934.2260689880795</v>
      </c>
      <c r="BF1462" s="45">
        <v>6736.2415431456202</v>
      </c>
      <c r="BG1462" s="12">
        <v>0</v>
      </c>
      <c r="BH1462" s="12">
        <v>18469.467537087654</v>
      </c>
      <c r="BI1462" s="12">
        <v>15352.376390135229</v>
      </c>
      <c r="BJ1462" s="12">
        <v>10069.780375381553</v>
      </c>
      <c r="BK1462" s="44">
        <v>9320.7366830724623</v>
      </c>
      <c r="BL1462" s="45">
        <v>6282.2841727324158</v>
      </c>
      <c r="BM1462" s="12">
        <v>0</v>
      </c>
      <c r="BN1462" s="12">
        <v>0</v>
      </c>
      <c r="BO1462" s="12">
        <v>96.029486915723965</v>
      </c>
      <c r="BP1462" s="12">
        <v>54.736056412962988</v>
      </c>
      <c r="BQ1462" s="48">
        <v>32.585597058607419</v>
      </c>
      <c r="BR1462" s="49">
        <v>59.019669475404434</v>
      </c>
      <c r="BS1462" s="13">
        <v>0</v>
      </c>
      <c r="BT1462" s="12">
        <v>240.968311103606</v>
      </c>
      <c r="BV1462" s="14">
        <f>Таблица1[[#This Row],[Lкан_леб,мм]]</f>
        <v>58089.031688896386</v>
      </c>
      <c r="BW1462" s="50">
        <f>Таблица1[[#This Row],[угол обхв4]]+Таблица1[[#This Row],[Lдуг 3,мм]]</f>
        <v>12555.38895241689</v>
      </c>
      <c r="BX1462" s="54">
        <f>Таблица1[[#This Row],[угол обхв5]]+Таблица1[[#This Row],[Y5, мм]]</f>
        <v>58772.852224973904</v>
      </c>
      <c r="BY1462" s="14">
        <f>Таблица1[[#This Row],[угол обхв6]]+Таблица1[[#This Row],[Lдуг 4,мм]]</f>
        <v>15932.721999570551</v>
      </c>
      <c r="BZ1462" s="14">
        <f>Таблица1[[#This Row],[Т1]]+Таблица1[[#This Row],[X6, мм]]</f>
        <v>59162.624581791039</v>
      </c>
      <c r="CA1462" s="14">
        <f>Таблица1[[#This Row],[Т2]]+Таблица1[[#This Row],[Lдуг 5,мм]]</f>
        <v>21413.254181758701</v>
      </c>
      <c r="CB1462" s="14">
        <f>Таблица1[[#This Row],[Т3]]+Таблица1[[#This Row],[Y6, мм]]</f>
        <v>59394.664772410601</v>
      </c>
      <c r="CC1462" s="14">
        <f>Таблица1[[#This Row],[Т4]]+Таблица1[[#This Row],[Lдуг 6,мм]]</f>
        <v>22541.729702095763</v>
      </c>
      <c r="CD1462" s="14">
        <f>Таблица1[[#This Row],[Т5]]+Таблица1[[#This Row],[Lдуг 1,мм]]</f>
        <v>59814.940495170718</v>
      </c>
      <c r="CE1462" s="14">
        <f>Таблица1[[#This Row],[Т6]]+Таблица1[[#This Row],[Lпрям1, мм]]</f>
        <v>25230.385834701112</v>
      </c>
      <c r="CF1462" s="15">
        <f>Таблица1[[#This Row],[Т7]]+Таблица1[[#This Row],[Lдуг 2,мм]]</f>
        <v>59814.940495170718</v>
      </c>
      <c r="CG1462" s="14">
        <f>Таблица1[[#This Row],[Т8]]+Таблица1[[#This Row],[Lпрям2, мм]]</f>
        <v>25230.385834701112</v>
      </c>
      <c r="CH1462" s="14">
        <f>Таблица1[[#This Row],[Т9]]-Таблица1[[#This Row],[Т9]]</f>
        <v>0</v>
      </c>
      <c r="CI1462" s="50">
        <f>Таблица1[[#This Row],[Т9]]-Таблица1[[#This Row],[Т8]]</f>
        <v>34584.554660469606</v>
      </c>
      <c r="CJ1462" s="54">
        <f>Таблица1[[#This Row],[Т9]]-Таблица1[[#This Row],[Т7]]</f>
        <v>0</v>
      </c>
      <c r="CK1462" s="14">
        <f>Таблица1[[#This Row],[Т9]]-Таблица1[[#This Row],[Т6]]</f>
        <v>37273.210793074955</v>
      </c>
      <c r="CL1462" s="14">
        <f>Таблица1[[#This Row],[Т9]]-Таблица1[[#This Row],[Т5]]</f>
        <v>420.27572276011779</v>
      </c>
      <c r="CM1462" s="14">
        <f>Таблица1[[#This Row],[Т9]]-Таблица1[[#This Row],[Т4]]</f>
        <v>38401.686313412021</v>
      </c>
      <c r="CN1462" s="14">
        <f>Таблица1[[#This Row],[Т9]]-Таблица1[[#This Row],[Т3]]</f>
        <v>652.31591337967984</v>
      </c>
      <c r="CO1462" s="14">
        <f>Таблица1[[#This Row],[Т9]]-Таблица1[[#This Row],[Т2]]</f>
        <v>43882.218495600166</v>
      </c>
      <c r="CP1462" s="14">
        <f>Таблица1[[#This Row],[Т9]]-Таблица1[[#This Row],[Т1]]</f>
        <v>1042.0882701968148</v>
      </c>
      <c r="CQ1462" s="14">
        <f>Таблица1[[#This Row],[Т9]]-Таблица1[[#This Row],[угол обхв6]]</f>
        <v>47259.551542753827</v>
      </c>
      <c r="CR1462" s="14">
        <f>Таблица1[[#This Row],[Т9]]-Таблица1[[#This Row],[угол обхв5]]</f>
        <v>1725.9088062743322</v>
      </c>
      <c r="CS1462" s="14">
        <f>Таблица1[[#This Row],[Т9]]-Таблица1[[#This Row],[угол обхв4]]</f>
        <v>59814.940495170718</v>
      </c>
      <c r="CT1462" s="14">
        <f>Таблица1[[#This Row],[Lкан_прям, мм]]+Таблица1[[#This Row],[Lкан_дуг, мм]]+Таблица1[[#This Row],[Lкан_леб,мм]]</f>
        <v>85045.326329871823</v>
      </c>
      <c r="CU1462" s="16">
        <f>Таблица1[[#This Row],[Lкан_леб,мм]]</f>
        <v>58089.031688896386</v>
      </c>
      <c r="CV1462" s="14">
        <f>2534431-(Таблица1[[#This Row],[Т23]]+Таблица1[[#This Row],[угол обхв3]])</f>
        <v>2449144.7053590245</v>
      </c>
      <c r="CW1462" s="50">
        <f>SUM(X1462:AC1462,AD1462:AI1462)-Таблица1[[#This Row],[lподв_min, мм]]</f>
        <v>24267.6385068526</v>
      </c>
      <c r="CX1462" s="17">
        <f>CW1901-Таблица1[[#This Row],[Суммарная длина каната]]</f>
        <v>-2426060.1621347861</v>
      </c>
    </row>
    <row r="1463" spans="1:102" x14ac:dyDescent="0.25">
      <c r="A1463" s="21">
        <v>1462</v>
      </c>
      <c r="B1463" s="10">
        <v>36.988979591836731</v>
      </c>
      <c r="C1463" s="10">
        <v>37.200408163265308</v>
      </c>
      <c r="D1463" s="11">
        <v>7525.4233086426029</v>
      </c>
      <c r="E1463" s="11">
        <v>8895.4489886730917</v>
      </c>
      <c r="F1463" s="11">
        <v>6770.7056290147575</v>
      </c>
      <c r="G1463" s="11">
        <v>9386.6620015882236</v>
      </c>
      <c r="H1463" s="11">
        <v>7117.4228186426026</v>
      </c>
      <c r="I1463" s="11">
        <v>6161.2607712453719</v>
      </c>
      <c r="J1463" s="11">
        <v>2734.1882174277198</v>
      </c>
      <c r="K1463" s="11">
        <v>25268.612221222193</v>
      </c>
      <c r="L1463" s="11">
        <v>1687.6824197532651</v>
      </c>
      <c r="M1463" s="11">
        <v>58089.031688896386</v>
      </c>
      <c r="N1463" s="11">
        <v>8530.2018423751106</v>
      </c>
      <c r="O1463" s="11">
        <v>18132.545772268193</v>
      </c>
      <c r="P1463" s="43">
        <v>10219.5859575296</v>
      </c>
      <c r="Q1463" s="11">
        <v>15216.544116998735</v>
      </c>
      <c r="R1463" s="11">
        <v>8012.3205880187807</v>
      </c>
      <c r="S1463" s="11">
        <v>10200.149735716672</v>
      </c>
      <c r="T1463" s="11">
        <v>7525.4233086426029</v>
      </c>
      <c r="U1463" s="11">
        <v>8895.4489886730917</v>
      </c>
      <c r="V1463" s="11">
        <v>6699.9754139416746</v>
      </c>
      <c r="W1463" s="11">
        <v>9265.3432615860474</v>
      </c>
      <c r="X1463" s="12">
        <v>0</v>
      </c>
      <c r="Y1463" s="12">
        <v>671.11782531373819</v>
      </c>
      <c r="Z1463" s="12">
        <v>383.36187433301831</v>
      </c>
      <c r="AA1463" s="44">
        <v>232.0401906195587</v>
      </c>
      <c r="AB1463" s="45">
        <v>401.16252948695012</v>
      </c>
      <c r="AC1463" s="12">
        <v>0</v>
      </c>
      <c r="AD1463" s="12">
        <v>12555.38895241689</v>
      </c>
      <c r="AE1463" s="12">
        <v>3370.0273503445856</v>
      </c>
      <c r="AF1463" s="12">
        <v>5480.5321821881489</v>
      </c>
      <c r="AG1463" s="44">
        <v>1128.4755203370605</v>
      </c>
      <c r="AH1463" s="45">
        <v>2734.1882159355018</v>
      </c>
      <c r="AI1463" s="12">
        <v>0</v>
      </c>
      <c r="AJ1463" s="12">
        <v>-34.331471124991857</v>
      </c>
      <c r="AK1463" s="12">
        <v>59.914163547741587</v>
      </c>
      <c r="AL1463" s="12">
        <v>113.74999057104206</v>
      </c>
      <c r="AM1463" s="44">
        <v>146.3355876296495</v>
      </c>
      <c r="AN1463" s="45">
        <v>89.999999790446836</v>
      </c>
      <c r="AO1463" s="12">
        <v>0</v>
      </c>
      <c r="AP1463" s="12">
        <v>-2067.9994413507347</v>
      </c>
      <c r="AQ1463" s="12">
        <v>8883.2341924622051</v>
      </c>
      <c r="AR1463" s="12">
        <v>10593.033068051982</v>
      </c>
      <c r="AS1463" s="44">
        <v>8238.4862390347571</v>
      </c>
      <c r="AT1463" s="45">
        <v>7117.4233086426029</v>
      </c>
      <c r="AU1463" s="12">
        <v>0</v>
      </c>
      <c r="AV1463" s="12">
        <v>11388.482805769147</v>
      </c>
      <c r="AW1463" s="12">
        <v>18337.074889491101</v>
      </c>
      <c r="AX1463" s="12">
        <v>15052.2235289932</v>
      </c>
      <c r="AY1463" s="44">
        <v>9860.5719120878002</v>
      </c>
      <c r="AZ1463" s="45">
        <v>8895.4489871808764</v>
      </c>
      <c r="BA1463" s="12">
        <v>0</v>
      </c>
      <c r="BB1463" s="12">
        <v>8300.0981170881441</v>
      </c>
      <c r="BC1463" s="12">
        <v>10572.618307616696</v>
      </c>
      <c r="BD1463" s="12">
        <v>8385.7676985411617</v>
      </c>
      <c r="BE1463" s="44">
        <v>7299.2576576266283</v>
      </c>
      <c r="BF1463" s="45">
        <v>7117.4233186426027</v>
      </c>
      <c r="BG1463" s="12">
        <v>0</v>
      </c>
      <c r="BH1463" s="12">
        <v>18469.467537087654</v>
      </c>
      <c r="BI1463" s="12">
        <v>15421.073234221643</v>
      </c>
      <c r="BJ1463" s="12">
        <v>10035.829147711136</v>
      </c>
      <c r="BK1463" s="44">
        <v>9235.0268123019614</v>
      </c>
      <c r="BL1463" s="45">
        <v>6161.2607712453737</v>
      </c>
      <c r="BM1463" s="12">
        <v>0</v>
      </c>
      <c r="BN1463" s="12">
        <v>0</v>
      </c>
      <c r="BO1463" s="12">
        <v>94.245634672733445</v>
      </c>
      <c r="BP1463" s="12">
        <v>53.835827023300475</v>
      </c>
      <c r="BQ1463" s="48">
        <v>32.585597058607419</v>
      </c>
      <c r="BR1463" s="49">
        <v>56.335587839202645</v>
      </c>
      <c r="BS1463" s="13">
        <v>0</v>
      </c>
      <c r="BT1463" s="12">
        <v>240.968311103606</v>
      </c>
      <c r="BV1463" s="14">
        <f>Таблица1[[#This Row],[Lкан_леб,мм]]</f>
        <v>58089.031688896386</v>
      </c>
      <c r="BW1463" s="50">
        <f>Таблица1[[#This Row],[угол обхв4]]+Таблица1[[#This Row],[Lдуг 3,мм]]</f>
        <v>12555.38895241689</v>
      </c>
      <c r="BX1463" s="54">
        <f>Таблица1[[#This Row],[угол обхв5]]+Таблица1[[#This Row],[Y5, мм]]</f>
        <v>58760.149514210127</v>
      </c>
      <c r="BY1463" s="14">
        <f>Таблица1[[#This Row],[угол обхв6]]+Таблица1[[#This Row],[Lдуг 4,мм]]</f>
        <v>15925.416302761476</v>
      </c>
      <c r="BZ1463" s="14">
        <f>Таблица1[[#This Row],[Т1]]+Таблица1[[#This Row],[X6, мм]]</f>
        <v>59143.511388543142</v>
      </c>
      <c r="CA1463" s="14">
        <f>Таблица1[[#This Row],[Т2]]+Таблица1[[#This Row],[Lдуг 5,мм]]</f>
        <v>21405.948484949626</v>
      </c>
      <c r="CB1463" s="14">
        <f>Таблица1[[#This Row],[Т3]]+Таблица1[[#This Row],[Y6, мм]]</f>
        <v>59375.551579162704</v>
      </c>
      <c r="CC1463" s="14">
        <f>Таблица1[[#This Row],[Т4]]+Таблица1[[#This Row],[Lдуг 6,мм]]</f>
        <v>22534.424005286688</v>
      </c>
      <c r="CD1463" s="14">
        <f>Таблица1[[#This Row],[Т5]]+Таблица1[[#This Row],[Lдуг 1,мм]]</f>
        <v>59776.714108649656</v>
      </c>
      <c r="CE1463" s="14">
        <f>Таблица1[[#This Row],[Т6]]+Таблица1[[#This Row],[Lпрям1, мм]]</f>
        <v>25268.612221222189</v>
      </c>
      <c r="CF1463" s="15">
        <f>Таблица1[[#This Row],[Т7]]+Таблица1[[#This Row],[Lдуг 2,мм]]</f>
        <v>59776.714108649656</v>
      </c>
      <c r="CG1463" s="14">
        <f>Таблица1[[#This Row],[Т8]]+Таблица1[[#This Row],[Lпрям2, мм]]</f>
        <v>25268.612221222189</v>
      </c>
      <c r="CH1463" s="14">
        <f>Таблица1[[#This Row],[Т9]]-Таблица1[[#This Row],[Т9]]</f>
        <v>0</v>
      </c>
      <c r="CI1463" s="50">
        <f>Таблица1[[#This Row],[Т9]]-Таблица1[[#This Row],[Т8]]</f>
        <v>34508.101887427467</v>
      </c>
      <c r="CJ1463" s="54">
        <f>Таблица1[[#This Row],[Т9]]-Таблица1[[#This Row],[Т7]]</f>
        <v>0</v>
      </c>
      <c r="CK1463" s="14">
        <f>Таблица1[[#This Row],[Т9]]-Таблица1[[#This Row],[Т6]]</f>
        <v>37242.290103362968</v>
      </c>
      <c r="CL1463" s="14">
        <f>Таблица1[[#This Row],[Т9]]-Таблица1[[#This Row],[Т5]]</f>
        <v>401.16252948695183</v>
      </c>
      <c r="CM1463" s="14">
        <f>Таблица1[[#This Row],[Т9]]-Таблица1[[#This Row],[Т4]]</f>
        <v>38370.765623700034</v>
      </c>
      <c r="CN1463" s="14">
        <f>Таблица1[[#This Row],[Т9]]-Таблица1[[#This Row],[Т3]]</f>
        <v>633.20272010651388</v>
      </c>
      <c r="CO1463" s="14">
        <f>Таблица1[[#This Row],[Т9]]-Таблица1[[#This Row],[Т2]]</f>
        <v>43851.297805888178</v>
      </c>
      <c r="CP1463" s="14">
        <f>Таблица1[[#This Row],[Т9]]-Таблица1[[#This Row],[Т1]]</f>
        <v>1016.5645944395292</v>
      </c>
      <c r="CQ1463" s="14">
        <f>Таблица1[[#This Row],[Т9]]-Таблица1[[#This Row],[угол обхв6]]</f>
        <v>47221.325156232764</v>
      </c>
      <c r="CR1463" s="14">
        <f>Таблица1[[#This Row],[Т9]]-Таблица1[[#This Row],[угол обхв5]]</f>
        <v>1687.6824197532696</v>
      </c>
      <c r="CS1463" s="14">
        <f>Таблица1[[#This Row],[Т9]]-Таблица1[[#This Row],[угол обхв4]]</f>
        <v>59776.714108649656</v>
      </c>
      <c r="CT1463" s="14">
        <f>Таблица1[[#This Row],[Lкан_прям, мм]]+Таблица1[[#This Row],[Lкан_дуг, мм]]+Таблица1[[#This Row],[Lкан_леб,мм]]</f>
        <v>85045.326329871838</v>
      </c>
      <c r="CU1463" s="16">
        <f>Таблица1[[#This Row],[Lкан_леб,мм]]</f>
        <v>58089.031688896386</v>
      </c>
      <c r="CV1463" s="14">
        <f>2534431-(Таблица1[[#This Row],[Т23]]+Таблица1[[#This Row],[угол обхв3]])</f>
        <v>2449144.7053590245</v>
      </c>
      <c r="CW1463" s="50">
        <f>SUM(X1463:AC1463,AD1463:AI1463)-Таблица1[[#This Row],[lподв_min, мм]]</f>
        <v>24222.106423547732</v>
      </c>
      <c r="CX1463" s="17">
        <f>CW1902-Таблица1[[#This Row],[Суммарная длина каната]]</f>
        <v>-2426101.439464265</v>
      </c>
    </row>
    <row r="1464" spans="1:102" x14ac:dyDescent="0.25">
      <c r="A1464" s="21">
        <v>1463</v>
      </c>
      <c r="B1464" s="10">
        <v>36.988979591836731</v>
      </c>
      <c r="C1464" s="10">
        <v>39.884489795918363</v>
      </c>
      <c r="D1464" s="11">
        <v>7909.722076332333</v>
      </c>
      <c r="E1464" s="11">
        <v>8837.8908246642659</v>
      </c>
      <c r="F1464" s="11">
        <v>7132.8293999339667</v>
      </c>
      <c r="G1464" s="11">
        <v>9293.222318587741</v>
      </c>
      <c r="H1464" s="11">
        <v>7501.7215863323327</v>
      </c>
      <c r="I1464" s="11">
        <v>6056.5229848017971</v>
      </c>
      <c r="J1464" s="11">
        <v>2781.3678398624688</v>
      </c>
      <c r="K1464" s="11">
        <v>25306.838607743288</v>
      </c>
      <c r="L1464" s="11">
        <v>1649.4560332321594</v>
      </c>
      <c r="M1464" s="11">
        <v>58089.031688896386</v>
      </c>
      <c r="N1464" s="11">
        <v>8530.2018423751106</v>
      </c>
      <c r="O1464" s="11">
        <v>18132.545772268193</v>
      </c>
      <c r="P1464" s="43">
        <v>10304.918906284598</v>
      </c>
      <c r="Q1464" s="11">
        <v>15278.215983053913</v>
      </c>
      <c r="R1464" s="11">
        <v>8334.9874531713358</v>
      </c>
      <c r="S1464" s="11">
        <v>10163.961094017281</v>
      </c>
      <c r="T1464" s="11">
        <v>7909.722076332333</v>
      </c>
      <c r="U1464" s="11">
        <v>8837.8908246642659</v>
      </c>
      <c r="V1464" s="11">
        <v>7067.8580079996609</v>
      </c>
      <c r="W1464" s="11">
        <v>9168.7244542280714</v>
      </c>
      <c r="X1464" s="12">
        <v>0</v>
      </c>
      <c r="Y1464" s="12">
        <v>658.39989516540209</v>
      </c>
      <c r="Z1464" s="12">
        <v>376.96661123345723</v>
      </c>
      <c r="AA1464" s="44">
        <v>232.04019061955896</v>
      </c>
      <c r="AB1464" s="45">
        <v>382.04933621374107</v>
      </c>
      <c r="AC1464" s="12">
        <v>0</v>
      </c>
      <c r="AD1464" s="12">
        <v>12555.38895241689</v>
      </c>
      <c r="AE1464" s="12">
        <v>3361.0741144056251</v>
      </c>
      <c r="AF1464" s="12">
        <v>5480.5321821881507</v>
      </c>
      <c r="AG1464" s="44">
        <v>1128.4755203370614</v>
      </c>
      <c r="AH1464" s="45">
        <v>2781.3678383955621</v>
      </c>
      <c r="AI1464" s="12">
        <v>0</v>
      </c>
      <c r="AJ1464" s="12">
        <v>-34.331471124991857</v>
      </c>
      <c r="AK1464" s="12">
        <v>58.128174033913531</v>
      </c>
      <c r="AL1464" s="12">
        <v>111.065908938389</v>
      </c>
      <c r="AM1464" s="44">
        <v>143.65150599699646</v>
      </c>
      <c r="AN1464" s="45">
        <v>89.99999979400144</v>
      </c>
      <c r="AO1464" s="12">
        <v>0</v>
      </c>
      <c r="AP1464" s="12">
        <v>-2067.9994413507347</v>
      </c>
      <c r="AQ1464" s="12">
        <v>8876.6882673569562</v>
      </c>
      <c r="AR1464" s="12">
        <v>10685.65127412079</v>
      </c>
      <c r="AS1464" s="44">
        <v>8576.8070491839953</v>
      </c>
      <c r="AT1464" s="45">
        <v>7501.7220763323321</v>
      </c>
      <c r="AU1464" s="12">
        <v>0</v>
      </c>
      <c r="AV1464" s="12">
        <v>11388.482805769147</v>
      </c>
      <c r="AW1464" s="12">
        <v>18347.978261237015</v>
      </c>
      <c r="AX1464" s="12">
        <v>15131.563795610811</v>
      </c>
      <c r="AY1464" s="44">
        <v>9835.3469084070512</v>
      </c>
      <c r="AZ1464" s="45">
        <v>8837.8908231973601</v>
      </c>
      <c r="BA1464" s="12">
        <v>0</v>
      </c>
      <c r="BB1464" s="12">
        <v>8300.0981170881441</v>
      </c>
      <c r="BC1464" s="12">
        <v>10651.405331266444</v>
      </c>
      <c r="BD1464" s="12">
        <v>8715.7198210075276</v>
      </c>
      <c r="BE1464" s="44">
        <v>7667.9024803196735</v>
      </c>
      <c r="BF1464" s="45">
        <v>7501.7220863323319</v>
      </c>
      <c r="BG1464" s="12">
        <v>0</v>
      </c>
      <c r="BH1464" s="12">
        <v>18469.467537087654</v>
      </c>
      <c r="BI1464" s="12">
        <v>15493.648472022733</v>
      </c>
      <c r="BJ1464" s="12">
        <v>10017.308906574179</v>
      </c>
      <c r="BK1464" s="44">
        <v>9166.5050102744954</v>
      </c>
      <c r="BL1464" s="45">
        <v>6056.522984801798</v>
      </c>
      <c r="BM1464" s="12">
        <v>0</v>
      </c>
      <c r="BN1464" s="12">
        <v>0</v>
      </c>
      <c r="BO1464" s="12">
        <v>92.459645158905388</v>
      </c>
      <c r="BP1464" s="12">
        <v>52.937734904475462</v>
      </c>
      <c r="BQ1464" s="48">
        <v>32.585597058607462</v>
      </c>
      <c r="BR1464" s="49">
        <v>53.651506202995016</v>
      </c>
      <c r="BS1464" s="13">
        <v>0</v>
      </c>
      <c r="BT1464" s="12">
        <v>240.968311103606</v>
      </c>
      <c r="BV1464" s="14">
        <f>Таблица1[[#This Row],[Lкан_леб,мм]]</f>
        <v>58089.031688896386</v>
      </c>
      <c r="BW1464" s="50">
        <f>Таблица1[[#This Row],[угол обхв4]]+Таблица1[[#This Row],[Lдуг 3,мм]]</f>
        <v>12555.38895241689</v>
      </c>
      <c r="BX1464" s="54">
        <f>Таблица1[[#This Row],[угол обхв5]]+Таблица1[[#This Row],[Y5, мм]]</f>
        <v>58747.431584061786</v>
      </c>
      <c r="BY1464" s="14">
        <f>Таблица1[[#This Row],[угол обхв6]]+Таблица1[[#This Row],[Lдуг 4,мм]]</f>
        <v>15916.463066822515</v>
      </c>
      <c r="BZ1464" s="14">
        <f>Таблица1[[#This Row],[Т1]]+Таблица1[[#This Row],[X6, мм]]</f>
        <v>59124.398195295245</v>
      </c>
      <c r="CA1464" s="14">
        <f>Таблица1[[#This Row],[Т2]]+Таблица1[[#This Row],[Lдуг 5,мм]]</f>
        <v>21396.995249010666</v>
      </c>
      <c r="CB1464" s="14">
        <f>Таблица1[[#This Row],[Т3]]+Таблица1[[#This Row],[Y6, мм]]</f>
        <v>59356.438385914807</v>
      </c>
      <c r="CC1464" s="14">
        <f>Таблица1[[#This Row],[Т4]]+Таблица1[[#This Row],[Lдуг 6,мм]]</f>
        <v>22525.470769347728</v>
      </c>
      <c r="CD1464" s="14">
        <f>Таблица1[[#This Row],[Т5]]+Таблица1[[#This Row],[Lдуг 1,мм]]</f>
        <v>59738.48772212855</v>
      </c>
      <c r="CE1464" s="14">
        <f>Таблица1[[#This Row],[Т6]]+Таблица1[[#This Row],[Lпрям1, мм]]</f>
        <v>25306.838607743292</v>
      </c>
      <c r="CF1464" s="15">
        <f>Таблица1[[#This Row],[Т7]]+Таблица1[[#This Row],[Lдуг 2,мм]]</f>
        <v>59738.48772212855</v>
      </c>
      <c r="CG1464" s="14">
        <f>Таблица1[[#This Row],[Т8]]+Таблица1[[#This Row],[Lпрям2, мм]]</f>
        <v>25306.838607743292</v>
      </c>
      <c r="CH1464" s="14">
        <f>Таблица1[[#This Row],[Т9]]-Таблица1[[#This Row],[Т9]]</f>
        <v>0</v>
      </c>
      <c r="CI1464" s="50">
        <f>Таблица1[[#This Row],[Т9]]-Таблица1[[#This Row],[Т8]]</f>
        <v>34431.649114385262</v>
      </c>
      <c r="CJ1464" s="54">
        <f>Таблица1[[#This Row],[Т9]]-Таблица1[[#This Row],[Т7]]</f>
        <v>0</v>
      </c>
      <c r="CK1464" s="14">
        <f>Таблица1[[#This Row],[Т9]]-Таблица1[[#This Row],[Т6]]</f>
        <v>37213.016952780818</v>
      </c>
      <c r="CL1464" s="14">
        <f>Таблица1[[#This Row],[Т9]]-Таблица1[[#This Row],[Т5]]</f>
        <v>382.04933621374221</v>
      </c>
      <c r="CM1464" s="14">
        <f>Таблица1[[#This Row],[Т9]]-Таблица1[[#This Row],[Т4]]</f>
        <v>38341.492473117883</v>
      </c>
      <c r="CN1464" s="14">
        <f>Таблица1[[#This Row],[Т9]]-Таблица1[[#This Row],[Т3]]</f>
        <v>614.08952683330426</v>
      </c>
      <c r="CO1464" s="14">
        <f>Таблица1[[#This Row],[Т9]]-Таблица1[[#This Row],[Т2]]</f>
        <v>43822.024655306035</v>
      </c>
      <c r="CP1464" s="14">
        <f>Таблица1[[#This Row],[Т9]]-Таблица1[[#This Row],[Т1]]</f>
        <v>991.05613806676411</v>
      </c>
      <c r="CQ1464" s="14">
        <f>Таблица1[[#This Row],[Т9]]-Таблица1[[#This Row],[угол обхв6]]</f>
        <v>47183.098769711658</v>
      </c>
      <c r="CR1464" s="14">
        <f>Таблица1[[#This Row],[Т9]]-Таблица1[[#This Row],[угол обхв5]]</f>
        <v>1649.4560332321635</v>
      </c>
      <c r="CS1464" s="14">
        <f>Таблица1[[#This Row],[Т9]]-Таблица1[[#This Row],[угол обхв4]]</f>
        <v>59738.48772212855</v>
      </c>
      <c r="CT1464" s="14">
        <f>Таблица1[[#This Row],[Lкан_прям, мм]]+Таблица1[[#This Row],[Lкан_дуг, мм]]+Таблица1[[#This Row],[Lкан_леб,мм]]</f>
        <v>85045.326329871838</v>
      </c>
      <c r="CU1464" s="16">
        <f>Таблица1[[#This Row],[Lкан_леб,мм]]</f>
        <v>58089.031688896386</v>
      </c>
      <c r="CV1464" s="14">
        <f>2534431-(Таблица1[[#This Row],[Т23]]+Таблица1[[#This Row],[угол обхв3]])</f>
        <v>2449144.7053590245</v>
      </c>
      <c r="CW1464" s="50">
        <f>SUM(X1464:AC1464,AD1464:AI1464)-Таблица1[[#This Row],[lподв_min, мм]]</f>
        <v>24174.926801112983</v>
      </c>
      <c r="CX1464" s="17">
        <f>CW1903-Таблица1[[#This Row],[Суммарная длина каната]]</f>
        <v>-2426143.8775525847</v>
      </c>
    </row>
    <row r="1465" spans="1:102" x14ac:dyDescent="0.25">
      <c r="A1465" s="21">
        <v>1464</v>
      </c>
      <c r="B1465" s="10">
        <v>36.988979591836731</v>
      </c>
      <c r="C1465" s="10">
        <v>42.568571428571424</v>
      </c>
      <c r="D1465" s="11">
        <v>8296.2946262265159</v>
      </c>
      <c r="E1465" s="11">
        <v>8798.392106201225</v>
      </c>
      <c r="F1465" s="11">
        <v>7498.9315738361756</v>
      </c>
      <c r="G1465" s="11">
        <v>9216.8430145318907</v>
      </c>
      <c r="H1465" s="11">
        <v>7888.2941362265155</v>
      </c>
      <c r="I1465" s="11">
        <v>5968.2036301218122</v>
      </c>
      <c r="J1465" s="11">
        <v>2830.1884760794128</v>
      </c>
      <c r="K1465" s="11">
        <v>25345.064994264379</v>
      </c>
      <c r="L1465" s="11">
        <v>1611.2296467110614</v>
      </c>
      <c r="M1465" s="11">
        <v>58089.031688896386</v>
      </c>
      <c r="N1465" s="11">
        <v>8530.2018423751106</v>
      </c>
      <c r="O1465" s="11">
        <v>18132.545772268193</v>
      </c>
      <c r="P1465" s="43">
        <v>10387.270210839493</v>
      </c>
      <c r="Q1465" s="11">
        <v>15343.816241011162</v>
      </c>
      <c r="R1465" s="11">
        <v>8658.9950035642723</v>
      </c>
      <c r="S1465" s="11">
        <v>10142.92229785891</v>
      </c>
      <c r="T1465" s="11">
        <v>8296.2946262265159</v>
      </c>
      <c r="U1465" s="11">
        <v>8798.392106201225</v>
      </c>
      <c r="V1465" s="11">
        <v>7439.8615621634863</v>
      </c>
      <c r="W1465" s="11">
        <v>9089.4391930782604</v>
      </c>
      <c r="X1465" s="12">
        <v>0</v>
      </c>
      <c r="Y1465" s="12">
        <v>645.66352068318167</v>
      </c>
      <c r="Z1465" s="12">
        <v>370.58979246778057</v>
      </c>
      <c r="AA1465" s="44">
        <v>232.04019061955907</v>
      </c>
      <c r="AB1465" s="45">
        <v>362.93614294054004</v>
      </c>
      <c r="AC1465" s="12">
        <v>0</v>
      </c>
      <c r="AD1465" s="12">
        <v>12555.38895241689</v>
      </c>
      <c r="AE1465" s="12">
        <v>3350.4798646844665</v>
      </c>
      <c r="AF1465" s="12">
        <v>5480.532182188148</v>
      </c>
      <c r="AG1465" s="44">
        <v>1128.475520337063</v>
      </c>
      <c r="AH1465" s="45">
        <v>2830.1884746378105</v>
      </c>
      <c r="AI1465" s="12">
        <v>0</v>
      </c>
      <c r="AJ1465" s="12">
        <v>-34.331471124991857</v>
      </c>
      <c r="AK1465" s="12">
        <v>56.339594366929823</v>
      </c>
      <c r="AL1465" s="12">
        <v>108.38182730573592</v>
      </c>
      <c r="AM1465" s="44">
        <v>140.9674243643434</v>
      </c>
      <c r="AN1465" s="45">
        <v>89.999999797554892</v>
      </c>
      <c r="AO1465" s="12">
        <v>0</v>
      </c>
      <c r="AP1465" s="12">
        <v>-2067.9994413507347</v>
      </c>
      <c r="AQ1465" s="12">
        <v>8869.7954811090112</v>
      </c>
      <c r="AR1465" s="12">
        <v>10774.452451225301</v>
      </c>
      <c r="AS1465" s="44">
        <v>8915.9379555739451</v>
      </c>
      <c r="AT1465" s="45">
        <v>7888.294626226515</v>
      </c>
      <c r="AU1465" s="12">
        <v>0</v>
      </c>
      <c r="AV1465" s="12">
        <v>11388.482805769147</v>
      </c>
      <c r="AW1465" s="12">
        <v>18358.687675796638</v>
      </c>
      <c r="AX1465" s="12">
        <v>15215.154231350858</v>
      </c>
      <c r="AY1465" s="44">
        <v>9825.9927798070948</v>
      </c>
      <c r="AZ1465" s="45">
        <v>8798.392104759625</v>
      </c>
      <c r="BA1465" s="12">
        <v>0</v>
      </c>
      <c r="BB1465" s="12">
        <v>8300.0981170881441</v>
      </c>
      <c r="BC1465" s="12">
        <v>10726.863849573396</v>
      </c>
      <c r="BD1465" s="12">
        <v>9046.1772439500801</v>
      </c>
      <c r="BE1465" s="44">
        <v>8039.351674216844</v>
      </c>
      <c r="BF1465" s="45">
        <v>7888.2946362265147</v>
      </c>
      <c r="BG1465" s="12">
        <v>0</v>
      </c>
      <c r="BH1465" s="12">
        <v>18469.467537087654</v>
      </c>
      <c r="BI1465" s="12">
        <v>15569.958144539605</v>
      </c>
      <c r="BJ1465" s="12">
        <v>10014.260288198606</v>
      </c>
      <c r="BK1465" s="44">
        <v>9115.3216242530398</v>
      </c>
      <c r="BL1465" s="45">
        <v>5968.2036301218141</v>
      </c>
      <c r="BM1465" s="12">
        <v>0</v>
      </c>
      <c r="BN1465" s="12">
        <v>0</v>
      </c>
      <c r="BO1465" s="12">
        <v>90.671065491921681</v>
      </c>
      <c r="BP1465" s="12">
        <v>52.042232938806109</v>
      </c>
      <c r="BQ1465" s="48">
        <v>32.585597058607476</v>
      </c>
      <c r="BR1465" s="49">
        <v>50.967424566788509</v>
      </c>
      <c r="BS1465" s="13">
        <v>0</v>
      </c>
      <c r="BT1465" s="12">
        <v>240.968311103606</v>
      </c>
      <c r="BV1465" s="14">
        <f>Таблица1[[#This Row],[Lкан_леб,мм]]</f>
        <v>58089.031688896386</v>
      </c>
      <c r="BW1465" s="50">
        <f>Таблица1[[#This Row],[угол обхв4]]+Таблица1[[#This Row],[Lдуг 3,мм]]</f>
        <v>12555.38895241689</v>
      </c>
      <c r="BX1465" s="54">
        <f>Таблица1[[#This Row],[угол обхв5]]+Таблица1[[#This Row],[Y5, мм]]</f>
        <v>58734.695209579571</v>
      </c>
      <c r="BY1465" s="14">
        <f>Таблица1[[#This Row],[угол обхв6]]+Таблица1[[#This Row],[Lдуг 4,мм]]</f>
        <v>15905.868817101356</v>
      </c>
      <c r="BZ1465" s="14">
        <f>Таблица1[[#This Row],[Т1]]+Таблица1[[#This Row],[X6, мм]]</f>
        <v>59105.285002047349</v>
      </c>
      <c r="CA1465" s="14">
        <f>Таблица1[[#This Row],[Т2]]+Таблица1[[#This Row],[Lдуг 5,мм]]</f>
        <v>21386.400999289504</v>
      </c>
      <c r="CB1465" s="14">
        <f>Таблица1[[#This Row],[Т3]]+Таблица1[[#This Row],[Y6, мм]]</f>
        <v>59337.325192666911</v>
      </c>
      <c r="CC1465" s="14">
        <f>Таблица1[[#This Row],[Т4]]+Таблица1[[#This Row],[Lдуг 6,мм]]</f>
        <v>22514.876519626567</v>
      </c>
      <c r="CD1465" s="14">
        <f>Таблица1[[#This Row],[Т5]]+Таблица1[[#This Row],[Lдуг 1,мм]]</f>
        <v>59700.261335607451</v>
      </c>
      <c r="CE1465" s="14">
        <f>Таблица1[[#This Row],[Т6]]+Таблица1[[#This Row],[Lпрям1, мм]]</f>
        <v>25345.064994264376</v>
      </c>
      <c r="CF1465" s="15">
        <f>Таблица1[[#This Row],[Т7]]+Таблица1[[#This Row],[Lдуг 2,мм]]</f>
        <v>59700.261335607451</v>
      </c>
      <c r="CG1465" s="14">
        <f>Таблица1[[#This Row],[Т8]]+Таблица1[[#This Row],[Lпрям2, мм]]</f>
        <v>25345.064994264376</v>
      </c>
      <c r="CH1465" s="14">
        <f>Таблица1[[#This Row],[Т9]]-Таблица1[[#This Row],[Т9]]</f>
        <v>0</v>
      </c>
      <c r="CI1465" s="50">
        <f>Таблица1[[#This Row],[Т9]]-Таблица1[[#This Row],[Т8]]</f>
        <v>34355.196341343079</v>
      </c>
      <c r="CJ1465" s="54">
        <f>Таблица1[[#This Row],[Т9]]-Таблица1[[#This Row],[Т7]]</f>
        <v>0</v>
      </c>
      <c r="CK1465" s="14">
        <f>Таблица1[[#This Row],[Т9]]-Таблица1[[#This Row],[Т6]]</f>
        <v>37185.384815980884</v>
      </c>
      <c r="CL1465" s="14">
        <f>Таблица1[[#This Row],[Т9]]-Таблица1[[#This Row],[Т5]]</f>
        <v>362.93614294053987</v>
      </c>
      <c r="CM1465" s="14">
        <f>Таблица1[[#This Row],[Т9]]-Таблица1[[#This Row],[Т4]]</f>
        <v>38313.860336317943</v>
      </c>
      <c r="CN1465" s="14">
        <f>Таблица1[[#This Row],[Т9]]-Таблица1[[#This Row],[Т3]]</f>
        <v>594.97633356010192</v>
      </c>
      <c r="CO1465" s="14">
        <f>Таблица1[[#This Row],[Т9]]-Таблица1[[#This Row],[Т2]]</f>
        <v>43794.392518506094</v>
      </c>
      <c r="CP1465" s="14">
        <f>Таблица1[[#This Row],[Т9]]-Таблица1[[#This Row],[Т1]]</f>
        <v>965.56612602787936</v>
      </c>
      <c r="CQ1465" s="14">
        <f>Таблица1[[#This Row],[Т9]]-Таблица1[[#This Row],[угол обхв6]]</f>
        <v>47144.872383190559</v>
      </c>
      <c r="CR1465" s="14">
        <f>Таблица1[[#This Row],[Т9]]-Таблица1[[#This Row],[угол обхв5]]</f>
        <v>1611.2296467110646</v>
      </c>
      <c r="CS1465" s="14">
        <f>Таблица1[[#This Row],[Т9]]-Таблица1[[#This Row],[угол обхв4]]</f>
        <v>59700.261335607451</v>
      </c>
      <c r="CT1465" s="14">
        <f>Таблица1[[#This Row],[Lкан_прям, мм]]+Таблица1[[#This Row],[Lкан_дуг, мм]]+Таблица1[[#This Row],[Lкан_леб,мм]]</f>
        <v>85045.326329871823</v>
      </c>
      <c r="CU1465" s="16">
        <f>Таблица1[[#This Row],[Lкан_леб,мм]]</f>
        <v>58089.031688896386</v>
      </c>
      <c r="CV1465" s="14">
        <f>2534431-(Таблица1[[#This Row],[Т23]]+Таблица1[[#This Row],[угол обхв3]])</f>
        <v>2449144.7053590245</v>
      </c>
      <c r="CW1465" s="50">
        <f>SUM(X1465:AC1465,AD1465:AI1465)-Таблица1[[#This Row],[lподв_min, мм]]</f>
        <v>24126.106164896024</v>
      </c>
      <c r="CX1465" s="17">
        <f>CW1904-Таблица1[[#This Row],[Суммарная длина каната]]</f>
        <v>-2426187.4360196497</v>
      </c>
    </row>
    <row r="1466" spans="1:102" x14ac:dyDescent="0.25">
      <c r="A1466" s="21">
        <v>1465</v>
      </c>
      <c r="B1466" s="10">
        <v>36.988979591836731</v>
      </c>
      <c r="C1466" s="10">
        <v>45.252653061224485</v>
      </c>
      <c r="D1466" s="11">
        <v>8684.2927593126151</v>
      </c>
      <c r="E1466" s="11">
        <v>8777.0394994841536</v>
      </c>
      <c r="F1466" s="11">
        <v>7868.2088668294582</v>
      </c>
      <c r="G1466" s="11">
        <v>9157.6916772390396</v>
      </c>
      <c r="H1466" s="11">
        <v>8276.2922693126166</v>
      </c>
      <c r="I1466" s="11">
        <v>5896.3971171182102</v>
      </c>
      <c r="J1466" s="11">
        <v>2880.6423823659434</v>
      </c>
      <c r="K1466" s="11">
        <v>25383.291380785427</v>
      </c>
      <c r="L1466" s="11">
        <v>1573.0032601900173</v>
      </c>
      <c r="M1466" s="11">
        <v>58089.031688896386</v>
      </c>
      <c r="N1466" s="11">
        <v>8530.2018423751106</v>
      </c>
      <c r="O1466" s="11">
        <v>18132.545772268193</v>
      </c>
      <c r="P1466" s="43">
        <v>10466.45917989786</v>
      </c>
      <c r="Q1466" s="11">
        <v>15413.20095391987</v>
      </c>
      <c r="R1466" s="11">
        <v>8983.6323173166329</v>
      </c>
      <c r="S1466" s="11">
        <v>10137.07950956252</v>
      </c>
      <c r="T1466" s="11">
        <v>8684.2927593126151</v>
      </c>
      <c r="U1466" s="11">
        <v>8777.0394994841536</v>
      </c>
      <c r="V1466" s="11">
        <v>7815.1698440147129</v>
      </c>
      <c r="W1466" s="11">
        <v>9027.6614420671485</v>
      </c>
      <c r="X1466" s="12">
        <v>0</v>
      </c>
      <c r="Y1466" s="12">
        <v>632.90540738846937</v>
      </c>
      <c r="Z1466" s="12">
        <v>364.2347125145958</v>
      </c>
      <c r="AA1466" s="44">
        <v>232.04019061955876</v>
      </c>
      <c r="AB1466" s="45">
        <v>343.82294966739323</v>
      </c>
      <c r="AC1466" s="12">
        <v>0</v>
      </c>
      <c r="AD1466" s="12">
        <v>12555.38895241689</v>
      </c>
      <c r="AE1466" s="12">
        <v>3338.2523448937409</v>
      </c>
      <c r="AF1466" s="12">
        <v>5480.532182188148</v>
      </c>
      <c r="AG1466" s="44">
        <v>1128.4755203370612</v>
      </c>
      <c r="AH1466" s="45">
        <v>2880.64238094959</v>
      </c>
      <c r="AI1466" s="12">
        <v>0</v>
      </c>
      <c r="AJ1466" s="12">
        <v>-34.331471124991857</v>
      </c>
      <c r="AK1466" s="12">
        <v>54.547961900418137</v>
      </c>
      <c r="AL1466" s="12">
        <v>105.69774567308286</v>
      </c>
      <c r="AM1466" s="44">
        <v>138.28334273169031</v>
      </c>
      <c r="AN1466" s="45">
        <v>89.999999801100671</v>
      </c>
      <c r="AO1466" s="12">
        <v>0</v>
      </c>
      <c r="AP1466" s="12">
        <v>-2067.9994413507347</v>
      </c>
      <c r="AQ1466" s="12">
        <v>8862.5591872544501</v>
      </c>
      <c r="AR1466" s="12">
        <v>10859.241756067011</v>
      </c>
      <c r="AS1466" s="44">
        <v>9255.1348533787441</v>
      </c>
      <c r="AT1466" s="45">
        <v>8276.2927593126151</v>
      </c>
      <c r="AU1466" s="12">
        <v>0</v>
      </c>
      <c r="AV1466" s="12">
        <v>11388.482805769147</v>
      </c>
      <c r="AW1466" s="12">
        <v>18369.194447110785</v>
      </c>
      <c r="AX1466" s="12">
        <v>15302.811426074495</v>
      </c>
      <c r="AY1466" s="44">
        <v>9832.5300506698095</v>
      </c>
      <c r="AZ1466" s="45">
        <v>8777.0394980678029</v>
      </c>
      <c r="BA1466" s="12">
        <v>0</v>
      </c>
      <c r="BB1466" s="12">
        <v>8300.0981170881441</v>
      </c>
      <c r="BC1466" s="12">
        <v>10798.816524777201</v>
      </c>
      <c r="BD1466" s="12">
        <v>9376.414893485784</v>
      </c>
      <c r="BE1466" s="44">
        <v>8412.7902232505057</v>
      </c>
      <c r="BF1466" s="45">
        <v>8276.2927693126167</v>
      </c>
      <c r="BG1466" s="12">
        <v>0</v>
      </c>
      <c r="BH1466" s="12">
        <v>18469.467537087654</v>
      </c>
      <c r="BI1466" s="12">
        <v>15649.849628762464</v>
      </c>
      <c r="BJ1466" s="12">
        <v>10026.689981717143</v>
      </c>
      <c r="BK1466" s="44">
        <v>9081.588958376864</v>
      </c>
      <c r="BL1466" s="45">
        <v>5896.397117118212</v>
      </c>
      <c r="BM1466" s="12">
        <v>0</v>
      </c>
      <c r="BN1466" s="12">
        <v>0</v>
      </c>
      <c r="BO1466" s="12">
        <v>88.879433025409995</v>
      </c>
      <c r="BP1466" s="12">
        <v>51.149783772664733</v>
      </c>
      <c r="BQ1466" s="48">
        <v>32.585597058607433</v>
      </c>
      <c r="BR1466" s="49">
        <v>48.283342930589619</v>
      </c>
      <c r="BS1466" s="13">
        <v>0</v>
      </c>
      <c r="BT1466" s="12">
        <v>240.968311103606</v>
      </c>
      <c r="BV1466" s="14">
        <f>Таблица1[[#This Row],[Lкан_леб,мм]]</f>
        <v>58089.031688896386</v>
      </c>
      <c r="BW1466" s="50">
        <f>Таблица1[[#This Row],[угол обхв4]]+Таблица1[[#This Row],[Lдуг 3,мм]]</f>
        <v>12555.38895241689</v>
      </c>
      <c r="BX1466" s="54">
        <f>Таблица1[[#This Row],[угол обхв5]]+Таблица1[[#This Row],[Y5, мм]]</f>
        <v>58721.937096284855</v>
      </c>
      <c r="BY1466" s="14">
        <f>Таблица1[[#This Row],[угол обхв6]]+Таблица1[[#This Row],[Lдуг 4,мм]]</f>
        <v>15893.641297310631</v>
      </c>
      <c r="BZ1466" s="14">
        <f>Таблица1[[#This Row],[Т1]]+Таблица1[[#This Row],[X6, мм]]</f>
        <v>59086.171808799452</v>
      </c>
      <c r="CA1466" s="14">
        <f>Таблица1[[#This Row],[Т2]]+Таблица1[[#This Row],[Lдуг 5,мм]]</f>
        <v>21374.173479498779</v>
      </c>
      <c r="CB1466" s="14">
        <f>Таблица1[[#This Row],[Т3]]+Таблица1[[#This Row],[Y6, мм]]</f>
        <v>59318.211999419014</v>
      </c>
      <c r="CC1466" s="14">
        <f>Таблица1[[#This Row],[Т4]]+Таблица1[[#This Row],[Lдуг 6,мм]]</f>
        <v>22502.648999835841</v>
      </c>
      <c r="CD1466" s="14">
        <f>Таблица1[[#This Row],[Т5]]+Таблица1[[#This Row],[Lдуг 1,мм]]</f>
        <v>59662.03494908641</v>
      </c>
      <c r="CE1466" s="14">
        <f>Таблица1[[#This Row],[Т6]]+Таблица1[[#This Row],[Lпрям1, мм]]</f>
        <v>25383.291380785431</v>
      </c>
      <c r="CF1466" s="15">
        <f>Таблица1[[#This Row],[Т7]]+Таблица1[[#This Row],[Lдуг 2,мм]]</f>
        <v>59662.03494908641</v>
      </c>
      <c r="CG1466" s="14">
        <f>Таблица1[[#This Row],[Т8]]+Таблица1[[#This Row],[Lпрям2, мм]]</f>
        <v>25383.291380785431</v>
      </c>
      <c r="CH1466" s="14">
        <f>Таблица1[[#This Row],[Т9]]-Таблица1[[#This Row],[Т9]]</f>
        <v>0</v>
      </c>
      <c r="CI1466" s="50">
        <f>Таблица1[[#This Row],[Т9]]-Таблица1[[#This Row],[Т8]]</f>
        <v>34278.743568300983</v>
      </c>
      <c r="CJ1466" s="54">
        <f>Таблица1[[#This Row],[Т9]]-Таблица1[[#This Row],[Т7]]</f>
        <v>0</v>
      </c>
      <c r="CK1466" s="14">
        <f>Таблица1[[#This Row],[Т9]]-Таблица1[[#This Row],[Т6]]</f>
        <v>37159.385949250573</v>
      </c>
      <c r="CL1466" s="14">
        <f>Таблица1[[#This Row],[Т9]]-Таблица1[[#This Row],[Т5]]</f>
        <v>343.82294966739573</v>
      </c>
      <c r="CM1466" s="14">
        <f>Таблица1[[#This Row],[Т9]]-Таблица1[[#This Row],[Т4]]</f>
        <v>38287.861469587631</v>
      </c>
      <c r="CN1466" s="14">
        <f>Таблица1[[#This Row],[Т9]]-Таблица1[[#This Row],[Т3]]</f>
        <v>575.86314028695779</v>
      </c>
      <c r="CO1466" s="14">
        <f>Таблица1[[#This Row],[Т9]]-Таблица1[[#This Row],[Т2]]</f>
        <v>43768.393651775783</v>
      </c>
      <c r="CP1466" s="14">
        <f>Таблица1[[#This Row],[Т9]]-Таблица1[[#This Row],[Т1]]</f>
        <v>940.09785280155484</v>
      </c>
      <c r="CQ1466" s="14">
        <f>Таблица1[[#This Row],[Т9]]-Таблица1[[#This Row],[угол обхв6]]</f>
        <v>47106.645996669518</v>
      </c>
      <c r="CR1466" s="14">
        <f>Таблица1[[#This Row],[Т9]]-Таблица1[[#This Row],[угол обхв5]]</f>
        <v>1573.0032601900239</v>
      </c>
      <c r="CS1466" s="14">
        <f>Таблица1[[#This Row],[Т9]]-Таблица1[[#This Row],[угол обхв4]]</f>
        <v>59662.03494908641</v>
      </c>
      <c r="CT1466" s="14">
        <f>Таблица1[[#This Row],[Lкан_прям, мм]]+Таблица1[[#This Row],[Lкан_дуг, мм]]+Таблица1[[#This Row],[Lкан_леб,мм]]</f>
        <v>85045.326329871838</v>
      </c>
      <c r="CU1466" s="16">
        <f>Таблица1[[#This Row],[Lкан_леб,мм]]</f>
        <v>58089.031688896386</v>
      </c>
      <c r="CV1466" s="14">
        <f>2534431-(Таблица1[[#This Row],[Т23]]+Таблица1[[#This Row],[угол обхв3]])</f>
        <v>2449144.7053590245</v>
      </c>
      <c r="CW1466" s="50">
        <f>SUM(X1466:AC1466,AD1466:AI1466)-Таблица1[[#This Row],[lподв_min, мм]]</f>
        <v>24075.652258609505</v>
      </c>
      <c r="CX1466" s="17">
        <f>CW1905-Таблица1[[#This Row],[Суммарная длина каната]]</f>
        <v>-2426232.0722778407</v>
      </c>
    </row>
    <row r="1467" spans="1:102" x14ac:dyDescent="0.25">
      <c r="A1467" s="21">
        <v>1466</v>
      </c>
      <c r="B1467" s="10">
        <v>36.988979591836731</v>
      </c>
      <c r="C1467" s="10">
        <v>47.936734693877547</v>
      </c>
      <c r="D1467" s="11">
        <v>9072.8651486315957</v>
      </c>
      <c r="E1467" s="11">
        <v>8773.8798553821525</v>
      </c>
      <c r="F1467" s="11">
        <v>8239.8510283273354</v>
      </c>
      <c r="G1467" s="11">
        <v>9115.8980937463057</v>
      </c>
      <c r="H1467" s="11">
        <v>8664.8646586315972</v>
      </c>
      <c r="I1467" s="11">
        <v>5841.1592647865709</v>
      </c>
      <c r="J1467" s="11">
        <v>2932.720590595583</v>
      </c>
      <c r="K1467" s="11">
        <v>25421.517767306384</v>
      </c>
      <c r="L1467" s="11">
        <v>1534.7768736690716</v>
      </c>
      <c r="M1467" s="11">
        <v>58089.031688896386</v>
      </c>
      <c r="N1467" s="11">
        <v>8530.2018423751106</v>
      </c>
      <c r="O1467" s="11">
        <v>18132.545772268193</v>
      </c>
      <c r="P1467" s="43">
        <v>10542.312060808667</v>
      </c>
      <c r="Q1467" s="11">
        <v>15486.217881159257</v>
      </c>
      <c r="R1467" s="11">
        <v>9308.1870907507946</v>
      </c>
      <c r="S1467" s="11">
        <v>10146.445549094935</v>
      </c>
      <c r="T1467" s="11">
        <v>9072.8651486315957</v>
      </c>
      <c r="U1467" s="11">
        <v>8773.8798553821525</v>
      </c>
      <c r="V1467" s="11">
        <v>8192.9593700593668</v>
      </c>
      <c r="W1467" s="11">
        <v>8983.5267509833047</v>
      </c>
      <c r="X1467" s="12">
        <v>0</v>
      </c>
      <c r="Y1467" s="12">
        <v>620.12217823302228</v>
      </c>
      <c r="Z1467" s="12">
        <v>357.90474842214581</v>
      </c>
      <c r="AA1467" s="44">
        <v>232.0401906195585</v>
      </c>
      <c r="AB1467" s="45">
        <v>324.70975639434505</v>
      </c>
      <c r="AC1467" s="12">
        <v>0</v>
      </c>
      <c r="AD1467" s="12">
        <v>12555.38895241689</v>
      </c>
      <c r="AE1467" s="12">
        <v>3324.4005231598976</v>
      </c>
      <c r="AF1467" s="12">
        <v>5480.5321821881489</v>
      </c>
      <c r="AG1467" s="44">
        <v>1128.4755203370617</v>
      </c>
      <c r="AH1467" s="45">
        <v>2932.7205892043812</v>
      </c>
      <c r="AI1467" s="12">
        <v>0</v>
      </c>
      <c r="AJ1467" s="12">
        <v>-34.331471124991857</v>
      </c>
      <c r="AK1467" s="12">
        <v>52.752802392683591</v>
      </c>
      <c r="AL1467" s="12">
        <v>103.01366404042983</v>
      </c>
      <c r="AM1467" s="44">
        <v>135.59926109903722</v>
      </c>
      <c r="AN1467" s="45">
        <v>89.999999804632651</v>
      </c>
      <c r="AO1467" s="12">
        <v>0</v>
      </c>
      <c r="AP1467" s="12">
        <v>-2067.9994413507347</v>
      </c>
      <c r="AQ1467" s="12">
        <v>8854.9827380736133</v>
      </c>
      <c r="AR1467" s="12">
        <v>10939.83314800579</v>
      </c>
      <c r="AS1467" s="44">
        <v>9593.6534929773297</v>
      </c>
      <c r="AT1467" s="45">
        <v>8664.8651486315957</v>
      </c>
      <c r="AU1467" s="12">
        <v>0</v>
      </c>
      <c r="AV1467" s="12">
        <v>11388.482805769147</v>
      </c>
      <c r="AW1467" s="12">
        <v>18379.489834333428</v>
      </c>
      <c r="AX1467" s="12">
        <v>15394.343046554677</v>
      </c>
      <c r="AY1467" s="44">
        <v>9854.9443772279265</v>
      </c>
      <c r="AZ1467" s="45">
        <v>8773.8798539909531</v>
      </c>
      <c r="BA1467" s="12">
        <v>0</v>
      </c>
      <c r="BB1467" s="12">
        <v>8300.0981170881441</v>
      </c>
      <c r="BC1467" s="12">
        <v>10867.092956507171</v>
      </c>
      <c r="BD1467" s="12">
        <v>9705.7081779479176</v>
      </c>
      <c r="BE1467" s="44">
        <v>8787.3987464050624</v>
      </c>
      <c r="BF1467" s="45">
        <v>8664.8651586315973</v>
      </c>
      <c r="BG1467" s="12">
        <v>0</v>
      </c>
      <c r="BH1467" s="12">
        <v>18469.467537087654</v>
      </c>
      <c r="BI1467" s="12">
        <v>15733.161943224492</v>
      </c>
      <c r="BJ1467" s="12">
        <v>10054.570714490355</v>
      </c>
      <c r="BK1467" s="44">
        <v>9065.381027249161</v>
      </c>
      <c r="BL1467" s="45">
        <v>5841.1592647865727</v>
      </c>
      <c r="BM1467" s="12">
        <v>0</v>
      </c>
      <c r="BN1467" s="12">
        <v>0</v>
      </c>
      <c r="BO1467" s="12">
        <v>87.084273517675456</v>
      </c>
      <c r="BP1467" s="12">
        <v>50.260861647746239</v>
      </c>
      <c r="BQ1467" s="48">
        <v>32.585597058607398</v>
      </c>
      <c r="BR1467" s="49">
        <v>45.599261294404577</v>
      </c>
      <c r="BS1467" s="13">
        <v>0</v>
      </c>
      <c r="BT1467" s="12">
        <v>240.968311103606</v>
      </c>
      <c r="BV1467" s="14">
        <f>Таблица1[[#This Row],[Lкан_леб,мм]]</f>
        <v>58089.031688896386</v>
      </c>
      <c r="BW1467" s="50">
        <f>Таблица1[[#This Row],[угол обхв4]]+Таблица1[[#This Row],[Lдуг 3,мм]]</f>
        <v>12555.38895241689</v>
      </c>
      <c r="BX1467" s="54">
        <f>Таблица1[[#This Row],[угол обхв5]]+Таблица1[[#This Row],[Y5, мм]]</f>
        <v>58709.153867129411</v>
      </c>
      <c r="BY1467" s="14">
        <f>Таблица1[[#This Row],[угол обхв6]]+Таблица1[[#This Row],[Lдуг 4,мм]]</f>
        <v>15879.789475576788</v>
      </c>
      <c r="BZ1467" s="14">
        <f>Таблица1[[#This Row],[Т1]]+Таблица1[[#This Row],[X6, мм]]</f>
        <v>59067.058615551556</v>
      </c>
      <c r="CA1467" s="14">
        <f>Таблица1[[#This Row],[Т2]]+Таблица1[[#This Row],[Lдуг 5,мм]]</f>
        <v>21360.321657764936</v>
      </c>
      <c r="CB1467" s="14">
        <f>Таблица1[[#This Row],[Т3]]+Таблица1[[#This Row],[Y6, мм]]</f>
        <v>59299.098806171118</v>
      </c>
      <c r="CC1467" s="14">
        <f>Таблица1[[#This Row],[Т4]]+Таблица1[[#This Row],[Lдуг 6,мм]]</f>
        <v>22488.797178101999</v>
      </c>
      <c r="CD1467" s="14">
        <f>Таблица1[[#This Row],[Т5]]+Таблица1[[#This Row],[Lдуг 1,мм]]</f>
        <v>59623.808562565464</v>
      </c>
      <c r="CE1467" s="14">
        <f>Таблица1[[#This Row],[Т6]]+Таблица1[[#This Row],[Lпрям1, мм]]</f>
        <v>25421.517767306381</v>
      </c>
      <c r="CF1467" s="15">
        <f>Таблица1[[#This Row],[Т7]]+Таблица1[[#This Row],[Lдуг 2,мм]]</f>
        <v>59623.808562565464</v>
      </c>
      <c r="CG1467" s="14">
        <f>Таблица1[[#This Row],[Т8]]+Таблица1[[#This Row],[Lпрям2, мм]]</f>
        <v>25421.517767306381</v>
      </c>
      <c r="CH1467" s="14">
        <f>Таблица1[[#This Row],[Т9]]-Таблица1[[#This Row],[Т9]]</f>
        <v>0</v>
      </c>
      <c r="CI1467" s="50">
        <f>Таблица1[[#This Row],[Т9]]-Таблица1[[#This Row],[Т8]]</f>
        <v>34202.290795259083</v>
      </c>
      <c r="CJ1467" s="54">
        <f>Таблица1[[#This Row],[Т9]]-Таблица1[[#This Row],[Т7]]</f>
        <v>0</v>
      </c>
      <c r="CK1467" s="14">
        <f>Таблица1[[#This Row],[Т9]]-Таблица1[[#This Row],[Т6]]</f>
        <v>37135.011384463462</v>
      </c>
      <c r="CL1467" s="14">
        <f>Таблица1[[#This Row],[Т9]]-Таблица1[[#This Row],[Т5]]</f>
        <v>324.70975639434619</v>
      </c>
      <c r="CM1467" s="14">
        <f>Таблица1[[#This Row],[Т9]]-Таблица1[[#This Row],[Т4]]</f>
        <v>38263.486904800528</v>
      </c>
      <c r="CN1467" s="14">
        <f>Таблица1[[#This Row],[Т9]]-Таблица1[[#This Row],[Т3]]</f>
        <v>556.74994701390824</v>
      </c>
      <c r="CO1467" s="14">
        <f>Таблица1[[#This Row],[Т9]]-Таблица1[[#This Row],[Т2]]</f>
        <v>43744.019086988672</v>
      </c>
      <c r="CP1467" s="14">
        <f>Таблица1[[#This Row],[Т9]]-Таблица1[[#This Row],[Т1]]</f>
        <v>914.65469543605286</v>
      </c>
      <c r="CQ1467" s="14">
        <f>Таблица1[[#This Row],[Т9]]-Таблица1[[#This Row],[угол обхв6]]</f>
        <v>47068.419610148572</v>
      </c>
      <c r="CR1467" s="14">
        <f>Таблица1[[#This Row],[Т9]]-Таблица1[[#This Row],[угол обхв5]]</f>
        <v>1534.7768736690778</v>
      </c>
      <c r="CS1467" s="14">
        <f>Таблица1[[#This Row],[Т9]]-Таблица1[[#This Row],[угол обхв4]]</f>
        <v>59623.808562565464</v>
      </c>
      <c r="CT1467" s="14">
        <f>Таблица1[[#This Row],[Lкан_прям, мм]]+Таблица1[[#This Row],[Lкан_дуг, мм]]+Таблица1[[#This Row],[Lкан_леб,мм]]</f>
        <v>85045.326329871838</v>
      </c>
      <c r="CU1467" s="16">
        <f>Таблица1[[#This Row],[Lкан_леб,мм]]</f>
        <v>58089.031688896386</v>
      </c>
      <c r="CV1467" s="14">
        <f>2534431-(Таблица1[[#This Row],[Т23]]+Таблица1[[#This Row],[угол обхв3]])</f>
        <v>2449144.7053590245</v>
      </c>
      <c r="CW1467" s="50">
        <f>SUM(X1467:AC1467,AD1467:AI1467)-Таблица1[[#This Row],[lподв_min, мм]]</f>
        <v>24023.57405037987</v>
      </c>
      <c r="CX1467" s="17">
        <f>CW1906-Таблица1[[#This Row],[Суммарная длина каната]]</f>
        <v>-2426277.7413856648</v>
      </c>
    </row>
    <row r="1468" spans="1:102" x14ac:dyDescent="0.25">
      <c r="A1468" s="21">
        <v>1467</v>
      </c>
      <c r="B1468" s="10">
        <v>36.988979591836731</v>
      </c>
      <c r="C1468" s="10">
        <v>50.620816326530601</v>
      </c>
      <c r="D1468" s="11">
        <v>9461.1592072188396</v>
      </c>
      <c r="E1468" s="11">
        <v>8788.9201066352944</v>
      </c>
      <c r="F1468" s="11">
        <v>8613.0426188618858</v>
      </c>
      <c r="G1468" s="11">
        <v>9091.5539655370412</v>
      </c>
      <c r="H1468" s="11">
        <v>9053.158717218841</v>
      </c>
      <c r="I1468" s="11">
        <v>5802.5072056607978</v>
      </c>
      <c r="J1468" s="11">
        <v>2986.4129009744975</v>
      </c>
      <c r="K1468" s="11">
        <v>25459.744153827192</v>
      </c>
      <c r="L1468" s="11">
        <v>1496.5504871482653</v>
      </c>
      <c r="M1468" s="11">
        <v>58089.031688896386</v>
      </c>
      <c r="N1468" s="11">
        <v>8530.2018423751106</v>
      </c>
      <c r="O1468" s="11">
        <v>18132.545772268193</v>
      </c>
      <c r="P1468" s="43">
        <v>10614.662420806051</v>
      </c>
      <c r="Q1468" s="11">
        <v>15562.706812477454</v>
      </c>
      <c r="R1468" s="11">
        <v>9631.9472012951628</v>
      </c>
      <c r="S1468" s="11">
        <v>10170.999865939868</v>
      </c>
      <c r="T1468" s="11">
        <v>9461.1592072188396</v>
      </c>
      <c r="U1468" s="11">
        <v>8788.9201066352944</v>
      </c>
      <c r="V1468" s="11">
        <v>8572.4012125760528</v>
      </c>
      <c r="W1468" s="11">
        <v>8957.1319580564577</v>
      </c>
      <c r="X1468" s="12">
        <v>0</v>
      </c>
      <c r="Y1468" s="12">
        <v>607.31035993886701</v>
      </c>
      <c r="Z1468" s="12">
        <v>351.6033734684039</v>
      </c>
      <c r="AA1468" s="44">
        <v>232.0401906195585</v>
      </c>
      <c r="AB1468" s="45">
        <v>305.59656312143579</v>
      </c>
      <c r="AC1468" s="12">
        <v>0</v>
      </c>
      <c r="AD1468" s="12">
        <v>12555.38895241689</v>
      </c>
      <c r="AE1468" s="12">
        <v>3308.9345992767812</v>
      </c>
      <c r="AF1468" s="12">
        <v>5480.5321821881498</v>
      </c>
      <c r="AG1468" s="44">
        <v>1128.475520337061</v>
      </c>
      <c r="AH1468" s="45">
        <v>2986.4128996083082</v>
      </c>
      <c r="AI1468" s="12">
        <v>0</v>
      </c>
      <c r="AJ1468" s="12">
        <v>-34.331471124991857</v>
      </c>
      <c r="AK1468" s="12">
        <v>50.953628088410078</v>
      </c>
      <c r="AL1468" s="12">
        <v>100.32958240777677</v>
      </c>
      <c r="AM1468" s="44">
        <v>132.91517946638416</v>
      </c>
      <c r="AN1468" s="45">
        <v>89.99999980814512</v>
      </c>
      <c r="AO1468" s="12">
        <v>0</v>
      </c>
      <c r="AP1468" s="12">
        <v>-2067.9994413507347</v>
      </c>
      <c r="AQ1468" s="12">
        <v>8847.0694818333777</v>
      </c>
      <c r="AR1468" s="12">
        <v>11016.049797261348</v>
      </c>
      <c r="AS1468" s="44">
        <v>9930.7511129503764</v>
      </c>
      <c r="AT1468" s="45">
        <v>9053.1592072188396</v>
      </c>
      <c r="AU1468" s="12">
        <v>0</v>
      </c>
      <c r="AV1468" s="12">
        <v>11388.482805769147</v>
      </c>
      <c r="AW1468" s="12">
        <v>18389.565030426304</v>
      </c>
      <c r="AX1468" s="12">
        <v>15489.548258484554</v>
      </c>
      <c r="AY1468" s="44">
        <v>9893.1865790374159</v>
      </c>
      <c r="AZ1468" s="45">
        <v>8788.9201052691078</v>
      </c>
      <c r="BA1468" s="12">
        <v>0</v>
      </c>
      <c r="BB1468" s="12">
        <v>8300.0981170881441</v>
      </c>
      <c r="BC1468" s="12">
        <v>10931.530060264318</v>
      </c>
      <c r="BD1468" s="12">
        <v>10033.334577750462</v>
      </c>
      <c r="BE1468" s="44">
        <v>9162.355295563626</v>
      </c>
      <c r="BF1468" s="45">
        <v>9053.1592172188411</v>
      </c>
      <c r="BG1468" s="12">
        <v>0</v>
      </c>
      <c r="BH1468" s="12">
        <v>18469.467537087654</v>
      </c>
      <c r="BI1468" s="12">
        <v>15819.726070635566</v>
      </c>
      <c r="BJ1468" s="12">
        <v>10097.841311946966</v>
      </c>
      <c r="BK1468" s="44">
        <v>9066.7333935377465</v>
      </c>
      <c r="BL1468" s="45">
        <v>5802.5072056607996</v>
      </c>
      <c r="BM1468" s="12">
        <v>0</v>
      </c>
      <c r="BN1468" s="12">
        <v>0</v>
      </c>
      <c r="BO1468" s="12">
        <v>85.285099213401935</v>
      </c>
      <c r="BP1468" s="12">
        <v>49.375954319366691</v>
      </c>
      <c r="BQ1468" s="48">
        <v>32.585597058607398</v>
      </c>
      <c r="BR1468" s="49">
        <v>42.915179658239047</v>
      </c>
      <c r="BS1468" s="13">
        <v>0</v>
      </c>
      <c r="BT1468" s="12">
        <v>240.968311103606</v>
      </c>
      <c r="BV1468" s="14">
        <f>Таблица1[[#This Row],[Lкан_леб,мм]]</f>
        <v>58089.031688896386</v>
      </c>
      <c r="BW1468" s="50">
        <f>Таблица1[[#This Row],[угол обхв4]]+Таблица1[[#This Row],[Lдуг 3,мм]]</f>
        <v>12555.38895241689</v>
      </c>
      <c r="BX1468" s="54">
        <f>Таблица1[[#This Row],[угол обхв5]]+Таблица1[[#This Row],[Y5, мм]]</f>
        <v>58696.342048835257</v>
      </c>
      <c r="BY1468" s="14">
        <f>Таблица1[[#This Row],[угол обхв6]]+Таблица1[[#This Row],[Lдуг 4,мм]]</f>
        <v>15864.323551693671</v>
      </c>
      <c r="BZ1468" s="14">
        <f>Таблица1[[#This Row],[Т1]]+Таблица1[[#This Row],[X6, мм]]</f>
        <v>59047.945422303659</v>
      </c>
      <c r="CA1468" s="14">
        <f>Таблица1[[#This Row],[Т2]]+Таблица1[[#This Row],[Lдуг 5,мм]]</f>
        <v>21344.855733881821</v>
      </c>
      <c r="CB1468" s="14">
        <f>Таблица1[[#This Row],[Т3]]+Таблица1[[#This Row],[Y6, мм]]</f>
        <v>59279.985612923221</v>
      </c>
      <c r="CC1468" s="14">
        <f>Таблица1[[#This Row],[Т4]]+Таблица1[[#This Row],[Lдуг 6,мм]]</f>
        <v>22473.331254218883</v>
      </c>
      <c r="CD1468" s="14">
        <f>Таблица1[[#This Row],[Т5]]+Таблица1[[#This Row],[Lдуг 1,мм]]</f>
        <v>59585.582176044656</v>
      </c>
      <c r="CE1468" s="14">
        <f>Таблица1[[#This Row],[Т6]]+Таблица1[[#This Row],[Lпрям1, мм]]</f>
        <v>25459.744153827192</v>
      </c>
      <c r="CF1468" s="15">
        <f>Таблица1[[#This Row],[Т7]]+Таблица1[[#This Row],[Lдуг 2,мм]]</f>
        <v>59585.582176044656</v>
      </c>
      <c r="CG1468" s="14">
        <f>Таблица1[[#This Row],[Т8]]+Таблица1[[#This Row],[Lпрям2, мм]]</f>
        <v>25459.744153827192</v>
      </c>
      <c r="CH1468" s="14">
        <f>Таблица1[[#This Row],[Т9]]-Таблица1[[#This Row],[Т9]]</f>
        <v>0</v>
      </c>
      <c r="CI1468" s="50">
        <f>Таблица1[[#This Row],[Т9]]-Таблица1[[#This Row],[Т8]]</f>
        <v>34125.83802221746</v>
      </c>
      <c r="CJ1468" s="54">
        <f>Таблица1[[#This Row],[Т9]]-Таблица1[[#This Row],[Т7]]</f>
        <v>0</v>
      </c>
      <c r="CK1468" s="14">
        <f>Таблица1[[#This Row],[Т9]]-Таблица1[[#This Row],[Т6]]</f>
        <v>37112.250921825776</v>
      </c>
      <c r="CL1468" s="14">
        <f>Таблица1[[#This Row],[Т9]]-Таблица1[[#This Row],[Т5]]</f>
        <v>305.59656312143488</v>
      </c>
      <c r="CM1468" s="14">
        <f>Таблица1[[#This Row],[Т9]]-Таблица1[[#This Row],[Т4]]</f>
        <v>38240.726442162835</v>
      </c>
      <c r="CN1468" s="14">
        <f>Таблица1[[#This Row],[Т9]]-Таблица1[[#This Row],[Т3]]</f>
        <v>537.63675374099694</v>
      </c>
      <c r="CO1468" s="14">
        <f>Таблица1[[#This Row],[Т9]]-Таблица1[[#This Row],[Т2]]</f>
        <v>43721.258624350987</v>
      </c>
      <c r="CP1468" s="14">
        <f>Таблица1[[#This Row],[Т9]]-Таблица1[[#This Row],[Т1]]</f>
        <v>889.24012720939936</v>
      </c>
      <c r="CQ1468" s="14">
        <f>Таблица1[[#This Row],[Т9]]-Таблица1[[#This Row],[угол обхв6]]</f>
        <v>47030.193223627764</v>
      </c>
      <c r="CR1468" s="14">
        <f>Таблица1[[#This Row],[Т9]]-Таблица1[[#This Row],[угол обхв5]]</f>
        <v>1496.5504871482699</v>
      </c>
      <c r="CS1468" s="14">
        <f>Таблица1[[#This Row],[Т9]]-Таблица1[[#This Row],[угол обхв4]]</f>
        <v>59585.582176044656</v>
      </c>
      <c r="CT1468" s="14">
        <f>Таблица1[[#This Row],[Lкан_прям, мм]]+Таблица1[[#This Row],[Lкан_дуг, мм]]+Таблица1[[#This Row],[Lкан_леб,мм]]</f>
        <v>85045.326329871838</v>
      </c>
      <c r="CU1468" s="16">
        <f>Таблица1[[#This Row],[Lкан_леб,мм]]</f>
        <v>58089.031688896386</v>
      </c>
      <c r="CV1468" s="14">
        <f>2534431-(Таблица1[[#This Row],[Т23]]+Таблица1[[#This Row],[угол обхв3]])</f>
        <v>2449144.7053590245</v>
      </c>
      <c r="CW1468" s="50">
        <f>SUM(X1468:AC1468,AD1468:AI1468)-Таблица1[[#This Row],[lподв_min, мм]]</f>
        <v>23969.881740000958</v>
      </c>
      <c r="CX1468" s="17">
        <f>CW1907-Таблица1[[#This Row],[Суммарная длина каната]]</f>
        <v>-2426288.4218576904</v>
      </c>
    </row>
    <row r="1469" spans="1:102" x14ac:dyDescent="0.25">
      <c r="A1469" s="21">
        <v>1468</v>
      </c>
      <c r="B1469" s="10">
        <v>36.988979591836731</v>
      </c>
      <c r="C1469" s="10">
        <v>53.304897959183663</v>
      </c>
      <c r="D1469" s="11">
        <v>9848.322958809722</v>
      </c>
      <c r="E1469" s="11">
        <v>8822.1272526431349</v>
      </c>
      <c r="F1469" s="11">
        <v>8986.9647992820592</v>
      </c>
      <c r="G1469" s="11">
        <v>9084.7127073338233</v>
      </c>
      <c r="H1469" s="11">
        <v>9440.3224688097234</v>
      </c>
      <c r="I1469" s="11">
        <v>5780.4193791806847</v>
      </c>
      <c r="J1469" s="11">
        <v>3041.7078734624497</v>
      </c>
      <c r="K1469" s="11">
        <v>25497.970540347815</v>
      </c>
      <c r="L1469" s="11">
        <v>1458.3241006276364</v>
      </c>
      <c r="M1469" s="11">
        <v>58089.031688896386</v>
      </c>
      <c r="N1469" s="11">
        <v>8530.2018423751106</v>
      </c>
      <c r="O1469" s="11">
        <v>18132.545772268193</v>
      </c>
      <c r="P1469" s="43">
        <v>10683.351512188128</v>
      </c>
      <c r="Q1469" s="11">
        <v>15642.499919517193</v>
      </c>
      <c r="R1469" s="11">
        <v>9954.2022699894769</v>
      </c>
      <c r="S1469" s="11">
        <v>10210.688584188883</v>
      </c>
      <c r="T1469" s="11">
        <v>9848.322958809722</v>
      </c>
      <c r="U1469" s="11">
        <v>8822.1272526431349</v>
      </c>
      <c r="V1469" s="11">
        <v>8952.6628184095589</v>
      </c>
      <c r="W1469" s="11">
        <v>8948.5349774796996</v>
      </c>
      <c r="X1469" s="12">
        <v>0</v>
      </c>
      <c r="Y1469" s="12">
        <v>594.46636860916124</v>
      </c>
      <c r="Z1469" s="12">
        <v>345.33417155021232</v>
      </c>
      <c r="AA1469" s="44">
        <v>232.04019061955935</v>
      </c>
      <c r="AB1469" s="45">
        <v>286.48336984870343</v>
      </c>
      <c r="AC1469" s="12">
        <v>0</v>
      </c>
      <c r="AD1469" s="12">
        <v>12555.38895241689</v>
      </c>
      <c r="AE1469" s="12">
        <v>3291.8660132846189</v>
      </c>
      <c r="AF1469" s="12">
        <v>5480.5321821881489</v>
      </c>
      <c r="AG1469" s="44">
        <v>1128.4755203370621</v>
      </c>
      <c r="AH1469" s="45">
        <v>3041.707872121096</v>
      </c>
      <c r="AI1469" s="12">
        <v>0</v>
      </c>
      <c r="AJ1469" s="12">
        <v>-34.331471124991857</v>
      </c>
      <c r="AK1469" s="12">
        <v>49.149935697981739</v>
      </c>
      <c r="AL1469" s="12">
        <v>97.645500775123679</v>
      </c>
      <c r="AM1469" s="44">
        <v>130.23109783373118</v>
      </c>
      <c r="AN1469" s="45">
        <v>89.999999811632847</v>
      </c>
      <c r="AO1469" s="12">
        <v>0</v>
      </c>
      <c r="AP1469" s="12">
        <v>-2067.9994413507347</v>
      </c>
      <c r="AQ1469" s="12">
        <v>8838.8227594545097</v>
      </c>
      <c r="AR1469" s="12">
        <v>11087.724472904714</v>
      </c>
      <c r="AS1469" s="44">
        <v>10265.688069811908</v>
      </c>
      <c r="AT1469" s="45">
        <v>9440.3229588097238</v>
      </c>
      <c r="AU1469" s="12">
        <v>0</v>
      </c>
      <c r="AV1469" s="12">
        <v>11388.482805769147</v>
      </c>
      <c r="AW1469" s="12">
        <v>18399.411149455027</v>
      </c>
      <c r="AX1469" s="12">
        <v>15588.218167138491</v>
      </c>
      <c r="AY1469" s="44">
        <v>9947.1727468868721</v>
      </c>
      <c r="AZ1469" s="45">
        <v>8822.127251301783</v>
      </c>
      <c r="BA1469" s="12">
        <v>0</v>
      </c>
      <c r="BB1469" s="12">
        <v>8300.0981170881441</v>
      </c>
      <c r="BC1469" s="12">
        <v>10991.972429267529</v>
      </c>
      <c r="BD1469" s="12">
        <v>10358.575230706063</v>
      </c>
      <c r="BE1469" s="44">
        <v>9536.8371589872913</v>
      </c>
      <c r="BF1469" s="45">
        <v>9440.3229688097235</v>
      </c>
      <c r="BG1469" s="12">
        <v>0</v>
      </c>
      <c r="BH1469" s="12">
        <v>18469.467537087654</v>
      </c>
      <c r="BI1469" s="12">
        <v>15909.365296704025</v>
      </c>
      <c r="BJ1469" s="12">
        <v>10156.40683181018</v>
      </c>
      <c r="BK1469" s="44">
        <v>9085.6430899451461</v>
      </c>
      <c r="BL1469" s="45">
        <v>5780.4193791806865</v>
      </c>
      <c r="BM1469" s="12">
        <v>0</v>
      </c>
      <c r="BN1469" s="12">
        <v>0</v>
      </c>
      <c r="BO1469" s="12">
        <v>83.481406822973597</v>
      </c>
      <c r="BP1469" s="12">
        <v>48.49556507714194</v>
      </c>
      <c r="BQ1469" s="48">
        <v>32.585597058607512</v>
      </c>
      <c r="BR1469" s="49">
        <v>40.231098022098351</v>
      </c>
      <c r="BS1469" s="13">
        <v>0</v>
      </c>
      <c r="BT1469" s="12">
        <v>240.968311103606</v>
      </c>
      <c r="BV1469" s="14">
        <f>Таблица1[[#This Row],[Lкан_леб,мм]]</f>
        <v>58089.031688896386</v>
      </c>
      <c r="BW1469" s="50">
        <f>Таблица1[[#This Row],[угол обхв4]]+Таблица1[[#This Row],[Lдуг 3,мм]]</f>
        <v>12555.38895241689</v>
      </c>
      <c r="BX1469" s="54">
        <f>Таблица1[[#This Row],[угол обхв5]]+Таблица1[[#This Row],[Y5, мм]]</f>
        <v>58683.498057505545</v>
      </c>
      <c r="BY1469" s="14">
        <f>Таблица1[[#This Row],[угол обхв6]]+Таблица1[[#This Row],[Lдуг 4,мм]]</f>
        <v>15847.254965701508</v>
      </c>
      <c r="BZ1469" s="14">
        <f>Таблица1[[#This Row],[Т1]]+Таблица1[[#This Row],[X6, мм]]</f>
        <v>59028.832229055755</v>
      </c>
      <c r="CA1469" s="14">
        <f>Таблица1[[#This Row],[Т2]]+Таблица1[[#This Row],[Lдуг 5,мм]]</f>
        <v>21327.787147889656</v>
      </c>
      <c r="CB1469" s="14">
        <f>Таблица1[[#This Row],[Т3]]+Таблица1[[#This Row],[Y6, мм]]</f>
        <v>59260.872419675317</v>
      </c>
      <c r="CC1469" s="14">
        <f>Таблица1[[#This Row],[Т4]]+Таблица1[[#This Row],[Lдуг 6,мм]]</f>
        <v>22456.262668226718</v>
      </c>
      <c r="CD1469" s="14">
        <f>Таблица1[[#This Row],[Т5]]+Таблица1[[#This Row],[Lдуг 1,мм]]</f>
        <v>59547.355789524023</v>
      </c>
      <c r="CE1469" s="14">
        <f>Таблица1[[#This Row],[Т6]]+Таблица1[[#This Row],[Lпрям1, мм]]</f>
        <v>25497.970540347815</v>
      </c>
      <c r="CF1469" s="15">
        <f>Таблица1[[#This Row],[Т7]]+Таблица1[[#This Row],[Lдуг 2,мм]]</f>
        <v>59547.355789524023</v>
      </c>
      <c r="CG1469" s="14">
        <f>Таблица1[[#This Row],[Т8]]+Таблица1[[#This Row],[Lпрям2, мм]]</f>
        <v>25497.970540347815</v>
      </c>
      <c r="CH1469" s="14">
        <f>Таблица1[[#This Row],[Т9]]-Таблица1[[#This Row],[Т9]]</f>
        <v>0</v>
      </c>
      <c r="CI1469" s="50">
        <f>Таблица1[[#This Row],[Т9]]-Таблица1[[#This Row],[Т8]]</f>
        <v>34049.385249176208</v>
      </c>
      <c r="CJ1469" s="54">
        <f>Таблица1[[#This Row],[Т9]]-Таблица1[[#This Row],[Т7]]</f>
        <v>0</v>
      </c>
      <c r="CK1469" s="14">
        <f>Таблица1[[#This Row],[Т9]]-Таблица1[[#This Row],[Т6]]</f>
        <v>37091.093121297308</v>
      </c>
      <c r="CL1469" s="14">
        <f>Таблица1[[#This Row],[Т9]]-Таблица1[[#This Row],[Т5]]</f>
        <v>286.48336984870548</v>
      </c>
      <c r="CM1469" s="14">
        <f>Таблица1[[#This Row],[Т9]]-Таблица1[[#This Row],[Т4]]</f>
        <v>38219.568641634367</v>
      </c>
      <c r="CN1469" s="14">
        <f>Таблица1[[#This Row],[Т9]]-Таблица1[[#This Row],[Т3]]</f>
        <v>518.52356046826753</v>
      </c>
      <c r="CO1469" s="14">
        <f>Таблица1[[#This Row],[Т9]]-Таблица1[[#This Row],[Т2]]</f>
        <v>43700.100823822519</v>
      </c>
      <c r="CP1469" s="14">
        <f>Таблица1[[#This Row],[Т9]]-Таблица1[[#This Row],[Т1]]</f>
        <v>863.85773201847769</v>
      </c>
      <c r="CQ1469" s="14">
        <f>Таблица1[[#This Row],[Т9]]-Таблица1[[#This Row],[угол обхв6]]</f>
        <v>46991.966837107131</v>
      </c>
      <c r="CR1469" s="14">
        <f>Таблица1[[#This Row],[Т9]]-Таблица1[[#This Row],[угол обхв5]]</f>
        <v>1458.3241006276367</v>
      </c>
      <c r="CS1469" s="14">
        <f>Таблица1[[#This Row],[Т9]]-Таблица1[[#This Row],[угол обхв4]]</f>
        <v>59547.355789524023</v>
      </c>
      <c r="CT1469" s="14">
        <f>Таблица1[[#This Row],[Lкан_прям, мм]]+Таблица1[[#This Row],[Lкан_дуг, мм]]+Таблица1[[#This Row],[Lкан_леб,мм]]</f>
        <v>85045.326329871838</v>
      </c>
      <c r="CU1469" s="16">
        <f>Таблица1[[#This Row],[Lкан_леб,мм]]</f>
        <v>58089.031688896386</v>
      </c>
      <c r="CV1469" s="14">
        <f>2534431-(Таблица1[[#This Row],[Т23]]+Таблица1[[#This Row],[угол обхв3]])</f>
        <v>2449144.7053590245</v>
      </c>
      <c r="CW1469" s="50">
        <f>SUM(X1469:AC1469,AD1469:AI1469)-Таблица1[[#This Row],[lподв_min, мм]]</f>
        <v>23914.586767513003</v>
      </c>
      <c r="CX1469" s="17">
        <f>CW1908-Таблица1[[#This Row],[Суммарная длина каната]]</f>
        <v>-2426324.3958806549</v>
      </c>
    </row>
    <row r="1470" spans="1:102" x14ac:dyDescent="0.25">
      <c r="A1470" s="21">
        <v>1469</v>
      </c>
      <c r="B1470" s="10">
        <v>36.988979591836731</v>
      </c>
      <c r="C1470" s="10">
        <v>55.988979591836724</v>
      </c>
      <c r="D1470" s="11">
        <v>10233.506907205203</v>
      </c>
      <c r="E1470" s="11">
        <v>8873.428431873057</v>
      </c>
      <c r="F1470" s="11">
        <v>9360.7971274113861</v>
      </c>
      <c r="G1470" s="11">
        <v>9095.3893298984185</v>
      </c>
      <c r="H1470" s="11">
        <v>9825.5064172052043</v>
      </c>
      <c r="I1470" s="11">
        <v>5774.8356141469703</v>
      </c>
      <c r="J1470" s="11">
        <v>3098.5928177260867</v>
      </c>
      <c r="K1470" s="11">
        <v>25536.19692686823</v>
      </c>
      <c r="L1470" s="11">
        <v>1420.0977141072169</v>
      </c>
      <c r="M1470" s="11">
        <v>58089.031688896386</v>
      </c>
      <c r="N1470" s="11">
        <v>8530.2018423751106</v>
      </c>
      <c r="O1470" s="11">
        <v>18132.545772268193</v>
      </c>
      <c r="P1470" s="43">
        <v>10748.228620633623</v>
      </c>
      <c r="Q1470" s="11">
        <v>15725.422124056762</v>
      </c>
      <c r="R1470" s="11">
        <v>10274.245220164354</v>
      </c>
      <c r="S1470" s="11">
        <v>10265.424620753343</v>
      </c>
      <c r="T1470" s="11">
        <v>10233.506907205203</v>
      </c>
      <c r="U1470" s="11">
        <v>8873.428431873057</v>
      </c>
      <c r="V1470" s="11">
        <v>9332.9098357191633</v>
      </c>
      <c r="W1470" s="11">
        <v>8957.7546723369123</v>
      </c>
      <c r="X1470" s="12">
        <v>0</v>
      </c>
      <c r="Y1470" s="12">
        <v>581.58649449221775</v>
      </c>
      <c r="Z1470" s="12">
        <v>339.10085241925884</v>
      </c>
      <c r="AA1470" s="44">
        <v>232.04019061955913</v>
      </c>
      <c r="AB1470" s="45">
        <v>267.37017657618117</v>
      </c>
      <c r="AC1470" s="12">
        <v>0</v>
      </c>
      <c r="AD1470" s="12">
        <v>12555.38895241689</v>
      </c>
      <c r="AE1470" s="12">
        <v>3273.2074555167674</v>
      </c>
      <c r="AF1470" s="12">
        <v>5480.5321821881489</v>
      </c>
      <c r="AG1470" s="44">
        <v>1128.4755203370614</v>
      </c>
      <c r="AH1470" s="45">
        <v>3098.5928164093589</v>
      </c>
      <c r="AI1470" s="12">
        <v>0</v>
      </c>
      <c r="AJ1470" s="12">
        <v>-34.331471124991857</v>
      </c>
      <c r="AK1470" s="12">
        <v>47.34120425788209</v>
      </c>
      <c r="AL1470" s="12">
        <v>94.961419142470632</v>
      </c>
      <c r="AM1470" s="44">
        <v>127.54701620107811</v>
      </c>
      <c r="AN1470" s="45">
        <v>89.999999815090945</v>
      </c>
      <c r="AO1470" s="12">
        <v>0</v>
      </c>
      <c r="AP1470" s="12">
        <v>-2067.9994413507347</v>
      </c>
      <c r="AQ1470" s="12">
        <v>8830.2459006320933</v>
      </c>
      <c r="AR1470" s="12">
        <v>11154.699909788316</v>
      </c>
      <c r="AS1470" s="44">
        <v>10597.729460899665</v>
      </c>
      <c r="AT1470" s="45">
        <v>9825.5069072052047</v>
      </c>
      <c r="AU1470" s="12">
        <v>0</v>
      </c>
      <c r="AV1470" s="12">
        <v>11388.482805769147</v>
      </c>
      <c r="AW1470" s="12">
        <v>18409.019212411509</v>
      </c>
      <c r="AX1470" s="12">
        <v>15690.1362757189</v>
      </c>
      <c r="AY1470" s="44">
        <v>10016.784426907099</v>
      </c>
      <c r="AZ1470" s="45">
        <v>8873.4284305563306</v>
      </c>
      <c r="BA1470" s="12">
        <v>0</v>
      </c>
      <c r="BB1470" s="12">
        <v>8300.0981170881441</v>
      </c>
      <c r="BC1470" s="12">
        <v>11048.272678890606</v>
      </c>
      <c r="BD1470" s="12">
        <v>10680.716509319045</v>
      </c>
      <c r="BE1470" s="44">
        <v>9910.0226664698912</v>
      </c>
      <c r="BF1470" s="45">
        <v>9825.5069172052044</v>
      </c>
      <c r="BG1470" s="12">
        <v>0</v>
      </c>
      <c r="BH1470" s="12">
        <v>18469.467537087654</v>
      </c>
      <c r="BI1470" s="12">
        <v>16001.89556420008</v>
      </c>
      <c r="BJ1470" s="12">
        <v>10230.138772415481</v>
      </c>
      <c r="BK1470" s="44">
        <v>9122.0686257193011</v>
      </c>
      <c r="BL1470" s="45">
        <v>5774.8356141469721</v>
      </c>
      <c r="BM1470" s="12">
        <v>0</v>
      </c>
      <c r="BN1470" s="12">
        <v>0</v>
      </c>
      <c r="BO1470" s="12">
        <v>81.672675382873948</v>
      </c>
      <c r="BP1470" s="12">
        <v>47.620214884588535</v>
      </c>
      <c r="BQ1470" s="48">
        <v>32.585597058607483</v>
      </c>
      <c r="BR1470" s="49">
        <v>37.547016385987163</v>
      </c>
      <c r="BS1470" s="13">
        <v>0</v>
      </c>
      <c r="BT1470" s="12">
        <v>240.968311103606</v>
      </c>
      <c r="BV1470" s="14">
        <f>Таблица1[[#This Row],[Lкан_леб,мм]]</f>
        <v>58089.031688896386</v>
      </c>
      <c r="BW1470" s="50">
        <f>Таблица1[[#This Row],[угол обхв4]]+Таблица1[[#This Row],[Lдуг 3,мм]]</f>
        <v>12555.38895241689</v>
      </c>
      <c r="BX1470" s="54">
        <f>Таблица1[[#This Row],[угол обхв5]]+Таблица1[[#This Row],[Y5, мм]]</f>
        <v>58670.618183388608</v>
      </c>
      <c r="BY1470" s="14">
        <f>Таблица1[[#This Row],[угол обхв6]]+Таблица1[[#This Row],[Lдуг 4,мм]]</f>
        <v>15828.596407933657</v>
      </c>
      <c r="BZ1470" s="14">
        <f>Таблица1[[#This Row],[Т1]]+Таблица1[[#This Row],[X6, мм]]</f>
        <v>59009.719035807866</v>
      </c>
      <c r="CA1470" s="14">
        <f>Таблица1[[#This Row],[Т2]]+Таблица1[[#This Row],[Lдуг 5,мм]]</f>
        <v>21309.128590121807</v>
      </c>
      <c r="CB1470" s="14">
        <f>Таблица1[[#This Row],[Т3]]+Таблица1[[#This Row],[Y6, мм]]</f>
        <v>59241.759226427428</v>
      </c>
      <c r="CC1470" s="14">
        <f>Таблица1[[#This Row],[Т4]]+Таблица1[[#This Row],[Lдуг 6,мм]]</f>
        <v>22437.604110458869</v>
      </c>
      <c r="CD1470" s="14">
        <f>Таблица1[[#This Row],[Т5]]+Таблица1[[#This Row],[Lдуг 1,мм]]</f>
        <v>59509.129403003608</v>
      </c>
      <c r="CE1470" s="14">
        <f>Таблица1[[#This Row],[Т6]]+Таблица1[[#This Row],[Lпрям1, мм]]</f>
        <v>25536.19692686823</v>
      </c>
      <c r="CF1470" s="15">
        <f>Таблица1[[#This Row],[Т7]]+Таблица1[[#This Row],[Lдуг 2,мм]]</f>
        <v>59509.129403003608</v>
      </c>
      <c r="CG1470" s="14">
        <f>Таблица1[[#This Row],[Т8]]+Таблица1[[#This Row],[Lпрям2, мм]]</f>
        <v>25536.19692686823</v>
      </c>
      <c r="CH1470" s="14">
        <f>Таблица1[[#This Row],[Т9]]-Таблица1[[#This Row],[Т9]]</f>
        <v>0</v>
      </c>
      <c r="CI1470" s="50">
        <f>Таблица1[[#This Row],[Т9]]-Таблица1[[#This Row],[Т8]]</f>
        <v>33972.932476135378</v>
      </c>
      <c r="CJ1470" s="54">
        <f>Таблица1[[#This Row],[Т9]]-Таблица1[[#This Row],[Т7]]</f>
        <v>0</v>
      </c>
      <c r="CK1470" s="14">
        <f>Таблица1[[#This Row],[Т9]]-Таблица1[[#This Row],[Т6]]</f>
        <v>37071.525292544742</v>
      </c>
      <c r="CL1470" s="14">
        <f>Таблица1[[#This Row],[Т9]]-Таблица1[[#This Row],[Т5]]</f>
        <v>267.3701765761798</v>
      </c>
      <c r="CM1470" s="14">
        <f>Таблица1[[#This Row],[Т9]]-Таблица1[[#This Row],[Т4]]</f>
        <v>38200.000812881801</v>
      </c>
      <c r="CN1470" s="14">
        <f>Таблица1[[#This Row],[Т9]]-Таблица1[[#This Row],[Т3]]</f>
        <v>499.41036719574186</v>
      </c>
      <c r="CO1470" s="14">
        <f>Таблица1[[#This Row],[Т9]]-Таблица1[[#This Row],[Т2]]</f>
        <v>43680.532995069952</v>
      </c>
      <c r="CP1470" s="14">
        <f>Таблица1[[#This Row],[Т9]]-Таблица1[[#This Row],[Т1]]</f>
        <v>838.5112196150003</v>
      </c>
      <c r="CQ1470" s="14">
        <f>Таблица1[[#This Row],[Т9]]-Таблица1[[#This Row],[угол обхв6]]</f>
        <v>46953.740450586716</v>
      </c>
      <c r="CR1470" s="14">
        <f>Таблица1[[#This Row],[Т9]]-Таблица1[[#This Row],[угол обхв5]]</f>
        <v>1420.0977141072217</v>
      </c>
      <c r="CS1470" s="14">
        <f>Таблица1[[#This Row],[Т9]]-Таблица1[[#This Row],[угол обхв4]]</f>
        <v>59509.129403003608</v>
      </c>
      <c r="CT1470" s="14">
        <f>Таблица1[[#This Row],[Lкан_прям, мм]]+Таблица1[[#This Row],[Lкан_дуг, мм]]+Таблица1[[#This Row],[Lкан_леб,мм]]</f>
        <v>85045.326329871838</v>
      </c>
      <c r="CU1470" s="16">
        <f>Таблица1[[#This Row],[Lкан_леб,мм]]</f>
        <v>58089.031688896386</v>
      </c>
      <c r="CV1470" s="14">
        <f>2534431-(Таблица1[[#This Row],[Т23]]+Таблица1[[#This Row],[угол обхв3]])</f>
        <v>2449144.7053590245</v>
      </c>
      <c r="CW1470" s="50">
        <f>SUM(X1470:AC1470,AD1470:AI1470)-Таблица1[[#This Row],[lподв_min, мм]]</f>
        <v>23857.701823249357</v>
      </c>
      <c r="CX1470" s="17">
        <f>CW1909-Таблица1[[#This Row],[Суммарная длина каната]]</f>
        <v>-2426361.6619990966</v>
      </c>
    </row>
    <row r="1471" spans="1:102" x14ac:dyDescent="0.25">
      <c r="A1471" s="21">
        <v>1470</v>
      </c>
      <c r="B1471" s="10">
        <v>36.988979591836731</v>
      </c>
      <c r="C1471" s="10">
        <v>58.673061224489786</v>
      </c>
      <c r="D1471" s="11">
        <v>10615.865900195788</v>
      </c>
      <c r="E1471" s="11">
        <v>8942.7110817295616</v>
      </c>
      <c r="F1471" s="11">
        <v>9733.7193582230011</v>
      </c>
      <c r="G1471" s="11">
        <v>9123.5604070958907</v>
      </c>
      <c r="H1471" s="11">
        <v>10207.865410195789</v>
      </c>
      <c r="I1471" s="11">
        <v>5785.6573002714231</v>
      </c>
      <c r="J1471" s="11">
        <v>3157.0537814581376</v>
      </c>
      <c r="K1471" s="11">
        <v>25574.423313388412</v>
      </c>
      <c r="L1471" s="11">
        <v>1381.8713275870398</v>
      </c>
      <c r="M1471" s="11">
        <v>58089.031688896386</v>
      </c>
      <c r="N1471" s="11">
        <v>8530.2018423751106</v>
      </c>
      <c r="O1471" s="11">
        <v>18132.545772268193</v>
      </c>
      <c r="P1471" s="43">
        <v>10809.15139589202</v>
      </c>
      <c r="Q1471" s="11">
        <v>15811.291482158274</v>
      </c>
      <c r="R1471" s="11">
        <v>10591.373828875147</v>
      </c>
      <c r="S1471" s="11">
        <v>10335.087876437956</v>
      </c>
      <c r="T1471" s="11">
        <v>10615.865900195788</v>
      </c>
      <c r="U1471" s="11">
        <v>8942.7110817295616</v>
      </c>
      <c r="V1471" s="11">
        <v>9712.3079446736028</v>
      </c>
      <c r="W1471" s="11">
        <v>8984.7708132142998</v>
      </c>
      <c r="X1471" s="12">
        <v>0</v>
      </c>
      <c r="Y1471" s="12">
        <v>568.66688577095078</v>
      </c>
      <c r="Z1471" s="12">
        <v>332.90726789262862</v>
      </c>
      <c r="AA1471" s="44">
        <v>232.04019061955896</v>
      </c>
      <c r="AB1471" s="45">
        <v>248.25698330390128</v>
      </c>
      <c r="AC1471" s="12">
        <v>0</v>
      </c>
      <c r="AD1471" s="12">
        <v>12555.38895241689</v>
      </c>
      <c r="AE1471" s="12">
        <v>3252.9728782805178</v>
      </c>
      <c r="AF1471" s="12">
        <v>5480.5321821881498</v>
      </c>
      <c r="AG1471" s="44">
        <v>1128.4755203370596</v>
      </c>
      <c r="AH1471" s="45">
        <v>3157.053780165792</v>
      </c>
      <c r="AI1471" s="12">
        <v>0</v>
      </c>
      <c r="AJ1471" s="12">
        <v>-34.331471124991857</v>
      </c>
      <c r="AK1471" s="12">
        <v>45.526892854232564</v>
      </c>
      <c r="AL1471" s="12">
        <v>92.277337509817571</v>
      </c>
      <c r="AM1471" s="44">
        <v>124.86293456842503</v>
      </c>
      <c r="AN1471" s="45">
        <v>89.999999818515022</v>
      </c>
      <c r="AO1471" s="12">
        <v>0</v>
      </c>
      <c r="AP1471" s="12">
        <v>-2067.9994413507347</v>
      </c>
      <c r="AQ1471" s="12">
        <v>8821.3422194401228</v>
      </c>
      <c r="AR1471" s="12">
        <v>11216.829153609673</v>
      </c>
      <c r="AS1471" s="44">
        <v>10926.146736863424</v>
      </c>
      <c r="AT1471" s="45">
        <v>10207.865900195788</v>
      </c>
      <c r="AU1471" s="12">
        <v>0</v>
      </c>
      <c r="AV1471" s="12">
        <v>11388.482805769147</v>
      </c>
      <c r="AW1471" s="12">
        <v>18418.38013136878</v>
      </c>
      <c r="AX1471" s="12">
        <v>15795.078960383171</v>
      </c>
      <c r="AY1471" s="44">
        <v>10101.868880476923</v>
      </c>
      <c r="AZ1471" s="45">
        <v>8942.7110804372169</v>
      </c>
      <c r="BA1471" s="12">
        <v>0</v>
      </c>
      <c r="BB1471" s="12">
        <v>8300.0981170881441</v>
      </c>
      <c r="BC1471" s="12">
        <v>11100.291772957034</v>
      </c>
      <c r="BD1471" s="12">
        <v>10999.051586592799</v>
      </c>
      <c r="BE1471" s="44">
        <v>10281.09299220751</v>
      </c>
      <c r="BF1471" s="45">
        <v>10207.865910195789</v>
      </c>
      <c r="BG1471" s="12">
        <v>0</v>
      </c>
      <c r="BH1471" s="12">
        <v>18469.467537087654</v>
      </c>
      <c r="BI1471" s="12">
        <v>16097.125841258861</v>
      </c>
      <c r="BJ1471" s="12">
        <v>10318.875354662852</v>
      </c>
      <c r="BK1471" s="44">
        <v>9175.9300776905948</v>
      </c>
      <c r="BL1471" s="45">
        <v>5785.6573002714249</v>
      </c>
      <c r="BM1471" s="12">
        <v>0</v>
      </c>
      <c r="BN1471" s="12">
        <v>0</v>
      </c>
      <c r="BO1471" s="12">
        <v>79.858363979224421</v>
      </c>
      <c r="BP1471" s="12">
        <v>46.750444655585007</v>
      </c>
      <c r="BQ1471" s="48">
        <v>32.585597058607462</v>
      </c>
      <c r="BR1471" s="49">
        <v>34.862934749910018</v>
      </c>
      <c r="BS1471" s="13">
        <v>0</v>
      </c>
      <c r="BT1471" s="12">
        <v>240.968311103606</v>
      </c>
      <c r="BV1471" s="14">
        <f>Таблица1[[#This Row],[Lкан_леб,мм]]</f>
        <v>58089.031688896386</v>
      </c>
      <c r="BW1471" s="50">
        <f>Таблица1[[#This Row],[угол обхв4]]+Таблица1[[#This Row],[Lдуг 3,мм]]</f>
        <v>12555.38895241689</v>
      </c>
      <c r="BX1471" s="54">
        <f>Таблица1[[#This Row],[угол обхв5]]+Таблица1[[#This Row],[Y5, мм]]</f>
        <v>58657.698574667338</v>
      </c>
      <c r="BY1471" s="14">
        <f>Таблица1[[#This Row],[угол обхв6]]+Таблица1[[#This Row],[Lдуг 4,мм]]</f>
        <v>15808.361830697408</v>
      </c>
      <c r="BZ1471" s="14">
        <f>Таблица1[[#This Row],[Т1]]+Таблица1[[#This Row],[X6, мм]]</f>
        <v>58990.605842559969</v>
      </c>
      <c r="CA1471" s="14">
        <f>Таблица1[[#This Row],[Т2]]+Таблица1[[#This Row],[Lдуг 5,мм]]</f>
        <v>21288.894012885557</v>
      </c>
      <c r="CB1471" s="14">
        <f>Таблица1[[#This Row],[Т3]]+Таблица1[[#This Row],[Y6, мм]]</f>
        <v>59222.646033179532</v>
      </c>
      <c r="CC1471" s="14">
        <f>Таблица1[[#This Row],[Т4]]+Таблица1[[#This Row],[Lдуг 6,мм]]</f>
        <v>22417.369533222616</v>
      </c>
      <c r="CD1471" s="14">
        <f>Таблица1[[#This Row],[Т5]]+Таблица1[[#This Row],[Lдуг 1,мм]]</f>
        <v>59470.903016483433</v>
      </c>
      <c r="CE1471" s="14">
        <f>Таблица1[[#This Row],[Т6]]+Таблица1[[#This Row],[Lпрям1, мм]]</f>
        <v>25574.423313388408</v>
      </c>
      <c r="CF1471" s="15">
        <f>Таблица1[[#This Row],[Т7]]+Таблица1[[#This Row],[Lдуг 2,мм]]</f>
        <v>59470.903016483433</v>
      </c>
      <c r="CG1471" s="14">
        <f>Таблица1[[#This Row],[Т8]]+Таблица1[[#This Row],[Lпрям2, мм]]</f>
        <v>25574.423313388408</v>
      </c>
      <c r="CH1471" s="14">
        <f>Таблица1[[#This Row],[Т9]]-Таблица1[[#This Row],[Т9]]</f>
        <v>0</v>
      </c>
      <c r="CI1471" s="50">
        <f>Таблица1[[#This Row],[Т9]]-Таблица1[[#This Row],[Т8]]</f>
        <v>33896.479703095029</v>
      </c>
      <c r="CJ1471" s="54">
        <f>Таблица1[[#This Row],[Т9]]-Таблица1[[#This Row],[Т7]]</f>
        <v>0</v>
      </c>
      <c r="CK1471" s="14">
        <f>Таблица1[[#This Row],[Т9]]-Таблица1[[#This Row],[Т6]]</f>
        <v>37053.533483260821</v>
      </c>
      <c r="CL1471" s="14">
        <f>Таблица1[[#This Row],[Т9]]-Таблица1[[#This Row],[Т5]]</f>
        <v>248.25698330390151</v>
      </c>
      <c r="CM1471" s="14">
        <f>Таблица1[[#This Row],[Т9]]-Таблица1[[#This Row],[Т4]]</f>
        <v>38182.009003597879</v>
      </c>
      <c r="CN1471" s="14">
        <f>Таблица1[[#This Row],[Т9]]-Таблица1[[#This Row],[Т3]]</f>
        <v>480.29717392346356</v>
      </c>
      <c r="CO1471" s="14">
        <f>Таблица1[[#This Row],[Т9]]-Таблица1[[#This Row],[Т2]]</f>
        <v>43662.541185786024</v>
      </c>
      <c r="CP1471" s="14">
        <f>Таблица1[[#This Row],[Т9]]-Таблица1[[#This Row],[Т1]]</f>
        <v>813.20444181609491</v>
      </c>
      <c r="CQ1471" s="14">
        <f>Таблица1[[#This Row],[Т9]]-Таблица1[[#This Row],[угол обхв6]]</f>
        <v>46915.514064066541</v>
      </c>
      <c r="CR1471" s="14">
        <f>Таблица1[[#This Row],[Т9]]-Таблица1[[#This Row],[угол обхв5]]</f>
        <v>1381.8713275870468</v>
      </c>
      <c r="CS1471" s="14">
        <f>Таблица1[[#This Row],[Т9]]-Таблица1[[#This Row],[угол обхв4]]</f>
        <v>59470.903016483433</v>
      </c>
      <c r="CT1471" s="14">
        <f>Таблица1[[#This Row],[Lкан_прям, мм]]+Таблица1[[#This Row],[Lкан_дуг, мм]]+Таблица1[[#This Row],[Lкан_леб,мм]]</f>
        <v>85045.326329871838</v>
      </c>
      <c r="CU1471" s="16">
        <f>Таблица1[[#This Row],[Lкан_леб,мм]]</f>
        <v>58089.031688896386</v>
      </c>
      <c r="CV1471" s="14">
        <f>2534431-(Таблица1[[#This Row],[Т23]]+Таблица1[[#This Row],[угол обхв3]])</f>
        <v>2449144.7053590245</v>
      </c>
      <c r="CW1471" s="50">
        <f>SUM(X1471:AC1471,AD1471:AI1471)-Таблица1[[#This Row],[lподв_min, мм]]</f>
        <v>23799.240859517315</v>
      </c>
      <c r="CX1471" s="17">
        <f>CW1910-Таблица1[[#This Row],[Суммарная длина каната]]</f>
        <v>-2426371.9855884789</v>
      </c>
    </row>
    <row r="1472" spans="1:102" x14ac:dyDescent="0.25">
      <c r="A1472" s="21">
        <v>1471</v>
      </c>
      <c r="B1472" s="10">
        <v>36.988979591836731</v>
      </c>
      <c r="C1472" s="10">
        <v>61.357142857142854</v>
      </c>
      <c r="D1472" s="11">
        <v>10994.56098395411</v>
      </c>
      <c r="E1472" s="11">
        <v>9029.8231855337381</v>
      </c>
      <c r="F1472" s="11">
        <v>10104.913243582085</v>
      </c>
      <c r="G1472" s="11">
        <v>9169.1641272951074</v>
      </c>
      <c r="H1472" s="11">
        <v>10586.560493954112</v>
      </c>
      <c r="I1472" s="11">
        <v>5812.7476486640871</v>
      </c>
      <c r="J1472" s="11">
        <v>3217.0755368696505</v>
      </c>
      <c r="K1472" s="11">
        <v>25612.649699908325</v>
      </c>
      <c r="L1472" s="11">
        <v>1343.6449410671332</v>
      </c>
      <c r="M1472" s="11">
        <v>58089.031688896386</v>
      </c>
      <c r="N1472" s="11">
        <v>8530.2018423751106</v>
      </c>
      <c r="O1472" s="11">
        <v>18132.545772268193</v>
      </c>
      <c r="P1472" s="43">
        <v>10865.986164121685</v>
      </c>
      <c r="Q1472" s="11">
        <v>15899.919583380355</v>
      </c>
      <c r="R1472" s="11">
        <v>10904.89226768596</v>
      </c>
      <c r="S1472" s="11">
        <v>10419.525499456697</v>
      </c>
      <c r="T1472" s="11">
        <v>10994.56098395411</v>
      </c>
      <c r="U1472" s="11">
        <v>9029.8231855337381</v>
      </c>
      <c r="V1472" s="11">
        <v>10090.024688075748</v>
      </c>
      <c r="W1472" s="11">
        <v>9029.5241225868049</v>
      </c>
      <c r="X1472" s="12">
        <v>0</v>
      </c>
      <c r="Y1472" s="12">
        <v>555.70353123847588</v>
      </c>
      <c r="Z1472" s="12">
        <v>326.75742917720623</v>
      </c>
      <c r="AA1472" s="44">
        <v>232.04019061955876</v>
      </c>
      <c r="AB1472" s="45">
        <v>229.14379003189217</v>
      </c>
      <c r="AC1472" s="12">
        <v>0</v>
      </c>
      <c r="AD1472" s="12">
        <v>12555.38895241689</v>
      </c>
      <c r="AE1472" s="12">
        <v>3231.1775093648043</v>
      </c>
      <c r="AF1472" s="12">
        <v>5480.5321821881498</v>
      </c>
      <c r="AG1472" s="44">
        <v>1128.4755203370621</v>
      </c>
      <c r="AH1472" s="45">
        <v>3217.0755356014151</v>
      </c>
      <c r="AI1472" s="12">
        <v>0</v>
      </c>
      <c r="AJ1472" s="12">
        <v>-34.331471124991857</v>
      </c>
      <c r="AK1472" s="12">
        <v>43.70643818991249</v>
      </c>
      <c r="AL1472" s="12">
        <v>89.593255877164495</v>
      </c>
      <c r="AM1472" s="44">
        <v>122.17885293577193</v>
      </c>
      <c r="AN1472" s="45">
        <v>89.999999821901028</v>
      </c>
      <c r="AO1472" s="12">
        <v>0</v>
      </c>
      <c r="AP1472" s="12">
        <v>-2067.9994413507347</v>
      </c>
      <c r="AQ1472" s="12">
        <v>8812.1150094562054</v>
      </c>
      <c r="AR1472" s="12">
        <v>11273.97588335149</v>
      </c>
      <c r="AS1472" s="44">
        <v>11250.219300213148</v>
      </c>
      <c r="AT1472" s="45">
        <v>10586.560983954112</v>
      </c>
      <c r="AU1472" s="12">
        <v>0</v>
      </c>
      <c r="AV1472" s="12">
        <v>11388.482805769147</v>
      </c>
      <c r="AW1472" s="12">
        <v>18427.484691752052</v>
      </c>
      <c r="AX1472" s="12">
        <v>15902.815960908401</v>
      </c>
      <c r="AY1472" s="44">
        <v>10202.239419354984</v>
      </c>
      <c r="AZ1472" s="45">
        <v>9029.8231842655041</v>
      </c>
      <c r="BA1472" s="12">
        <v>0</v>
      </c>
      <c r="BB1472" s="12">
        <v>8300.0981170881441</v>
      </c>
      <c r="BC1472" s="12">
        <v>11147.89933120278</v>
      </c>
      <c r="BD1472" s="12">
        <v>11312.881986915765</v>
      </c>
      <c r="BE1472" s="44">
        <v>10649.233951426924</v>
      </c>
      <c r="BF1472" s="45">
        <v>10586.560993954112</v>
      </c>
      <c r="BG1472" s="12">
        <v>0</v>
      </c>
      <c r="BH1472" s="12">
        <v>18469.467537087654</v>
      </c>
      <c r="BI1472" s="12">
        <v>16194.858502864214</v>
      </c>
      <c r="BJ1472" s="12">
        <v>10422.421876984743</v>
      </c>
      <c r="BK1472" s="44">
        <v>9247.1092656354504</v>
      </c>
      <c r="BL1472" s="45">
        <v>5812.747648664089</v>
      </c>
      <c r="BM1472" s="12">
        <v>0</v>
      </c>
      <c r="BN1472" s="12">
        <v>0</v>
      </c>
      <c r="BO1472" s="12">
        <v>78.03790931490434</v>
      </c>
      <c r="BP1472" s="12">
        <v>45.886817687252005</v>
      </c>
      <c r="BQ1472" s="48">
        <v>32.585597058607433</v>
      </c>
      <c r="BR1472" s="49">
        <v>32.178853113870893</v>
      </c>
      <c r="BS1472" s="13">
        <v>0</v>
      </c>
      <c r="BT1472" s="12">
        <v>240.968311103606</v>
      </c>
      <c r="BV1472" s="14">
        <f>Таблица1[[#This Row],[Lкан_леб,мм]]</f>
        <v>58089.031688896386</v>
      </c>
      <c r="BW1472" s="50">
        <f>Таблица1[[#This Row],[угол обхв4]]+Таблица1[[#This Row],[Lдуг 3,мм]]</f>
        <v>12555.38895241689</v>
      </c>
      <c r="BX1472" s="54">
        <f>Таблица1[[#This Row],[угол обхв5]]+Таблица1[[#This Row],[Y5, мм]]</f>
        <v>58644.735220134862</v>
      </c>
      <c r="BY1472" s="14">
        <f>Таблица1[[#This Row],[угол обхв6]]+Таблица1[[#This Row],[Lдуг 4,мм]]</f>
        <v>15786.566461781695</v>
      </c>
      <c r="BZ1472" s="14">
        <f>Таблица1[[#This Row],[Т1]]+Таблица1[[#This Row],[X6, мм]]</f>
        <v>58971.492649312066</v>
      </c>
      <c r="CA1472" s="14">
        <f>Таблица1[[#This Row],[Т2]]+Таблица1[[#This Row],[Lдуг 5,мм]]</f>
        <v>21267.098643969846</v>
      </c>
      <c r="CB1472" s="14">
        <f>Таблица1[[#This Row],[Т3]]+Таблица1[[#This Row],[Y6, мм]]</f>
        <v>59203.532839931628</v>
      </c>
      <c r="CC1472" s="14">
        <f>Таблица1[[#This Row],[Т4]]+Таблица1[[#This Row],[Lдуг 6,мм]]</f>
        <v>22395.574164306909</v>
      </c>
      <c r="CD1472" s="14">
        <f>Таблица1[[#This Row],[Т5]]+Таблица1[[#This Row],[Lдуг 1,мм]]</f>
        <v>59432.67662996352</v>
      </c>
      <c r="CE1472" s="14">
        <f>Таблица1[[#This Row],[Т6]]+Таблица1[[#This Row],[Lпрям1, мм]]</f>
        <v>25612.649699908325</v>
      </c>
      <c r="CF1472" s="15">
        <f>Таблица1[[#This Row],[Т7]]+Таблица1[[#This Row],[Lдуг 2,мм]]</f>
        <v>59432.67662996352</v>
      </c>
      <c r="CG1472" s="14">
        <f>Таблица1[[#This Row],[Т8]]+Таблица1[[#This Row],[Lпрям2, мм]]</f>
        <v>25612.649699908325</v>
      </c>
      <c r="CH1472" s="14">
        <f>Таблица1[[#This Row],[Т9]]-Таблица1[[#This Row],[Т9]]</f>
        <v>0</v>
      </c>
      <c r="CI1472" s="50">
        <f>Таблица1[[#This Row],[Т9]]-Таблица1[[#This Row],[Т8]]</f>
        <v>33820.026930055195</v>
      </c>
      <c r="CJ1472" s="54">
        <f>Таблица1[[#This Row],[Т9]]-Таблица1[[#This Row],[Т7]]</f>
        <v>0</v>
      </c>
      <c r="CK1472" s="14">
        <f>Таблица1[[#This Row],[Т9]]-Таблица1[[#This Row],[Т6]]</f>
        <v>37037.102465656615</v>
      </c>
      <c r="CL1472" s="14">
        <f>Таблица1[[#This Row],[Т9]]-Таблица1[[#This Row],[Т5]]</f>
        <v>229.14379003189242</v>
      </c>
      <c r="CM1472" s="14">
        <f>Таблица1[[#This Row],[Т9]]-Таблица1[[#This Row],[Т4]]</f>
        <v>38165.577985993674</v>
      </c>
      <c r="CN1472" s="14">
        <f>Таблица1[[#This Row],[Т9]]-Таблица1[[#This Row],[Т3]]</f>
        <v>461.18398065145448</v>
      </c>
      <c r="CO1472" s="14">
        <f>Таблица1[[#This Row],[Т9]]-Таблица1[[#This Row],[Т2]]</f>
        <v>43646.110168181825</v>
      </c>
      <c r="CP1472" s="14">
        <f>Таблица1[[#This Row],[Т9]]-Таблица1[[#This Row],[Т1]]</f>
        <v>787.94140982865792</v>
      </c>
      <c r="CQ1472" s="14">
        <f>Таблица1[[#This Row],[Т9]]-Таблица1[[#This Row],[угол обхв6]]</f>
        <v>46877.287677546628</v>
      </c>
      <c r="CR1472" s="14">
        <f>Таблица1[[#This Row],[Т9]]-Таблица1[[#This Row],[угол обхв5]]</f>
        <v>1343.6449410671339</v>
      </c>
      <c r="CS1472" s="14">
        <f>Таблица1[[#This Row],[Т9]]-Таблица1[[#This Row],[угол обхв4]]</f>
        <v>59432.67662996352</v>
      </c>
      <c r="CT1472" s="14">
        <f>Таблица1[[#This Row],[Lкан_прям, мм]]+Таблица1[[#This Row],[Lкан_дуг, мм]]+Таблица1[[#This Row],[Lкан_леб,мм]]</f>
        <v>85045.326329871838</v>
      </c>
      <c r="CU1472" s="16">
        <f>Таблица1[[#This Row],[Lкан_леб,мм]]</f>
        <v>58089.031688896386</v>
      </c>
      <c r="CV1472" s="14">
        <f>2534431-(Таблица1[[#This Row],[Т23]]+Таблица1[[#This Row],[угол обхв3]])</f>
        <v>2449144.7053590245</v>
      </c>
      <c r="CW1472" s="50">
        <f>SUM(X1472:AC1472,AD1472:AI1472)-Таблица1[[#This Row],[lподв_min, мм]]</f>
        <v>23739.219104105807</v>
      </c>
      <c r="CX1472" s="17">
        <f>CW1911-Таблица1[[#This Row],[Суммарная длина каната]]</f>
        <v>-2426420.4574047881</v>
      </c>
    </row>
    <row r="1473" spans="1:102" x14ac:dyDescent="0.25">
      <c r="A1473" s="21">
        <v>1472</v>
      </c>
      <c r="B1473" s="10">
        <v>36.988979591836731</v>
      </c>
      <c r="C1473" s="10">
        <v>64.041224489795923</v>
      </c>
      <c r="D1473" s="11">
        <v>11368.761243827325</v>
      </c>
      <c r="E1473" s="11">
        <v>9134.5736060709878</v>
      </c>
      <c r="F1473" s="11">
        <v>10473.564327606786</v>
      </c>
      <c r="G1473" s="11">
        <v>9232.1004289928624</v>
      </c>
      <c r="H1473" s="11">
        <v>10960.760753827326</v>
      </c>
      <c r="I1473" s="11">
        <v>5855.9320409382626</v>
      </c>
      <c r="J1473" s="11">
        <v>3278.6415651327256</v>
      </c>
      <c r="K1473" s="11">
        <v>25650.876086427921</v>
      </c>
      <c r="L1473" s="11">
        <v>1305.418554547525</v>
      </c>
      <c r="M1473" s="11">
        <v>58089.031688896386</v>
      </c>
      <c r="N1473" s="11">
        <v>8530.2018423751106</v>
      </c>
      <c r="O1473" s="11">
        <v>18132.545772268193</v>
      </c>
      <c r="P1473" s="43">
        <v>10918.608221190614</v>
      </c>
      <c r="Q1473" s="11">
        <v>15991.11196417933</v>
      </c>
      <c r="R1473" s="11">
        <v>11214.112629423138</v>
      </c>
      <c r="S1473" s="11">
        <v>10518.552220812873</v>
      </c>
      <c r="T1473" s="11">
        <v>11368.761243827325</v>
      </c>
      <c r="U1473" s="11">
        <v>9134.5736060709878</v>
      </c>
      <c r="V1473" s="11">
        <v>10465.231297900395</v>
      </c>
      <c r="W1473" s="11">
        <v>9091.9164048820076</v>
      </c>
      <c r="X1473" s="12">
        <v>0</v>
      </c>
      <c r="Y1473" s="12">
        <v>542.69224170730797</v>
      </c>
      <c r="Z1473" s="12">
        <v>320.65552546047701</v>
      </c>
      <c r="AA1473" s="44">
        <v>232.04019061955913</v>
      </c>
      <c r="AB1473" s="45">
        <v>210.03059676018069</v>
      </c>
      <c r="AC1473" s="12">
        <v>0</v>
      </c>
      <c r="AD1473" s="12">
        <v>12555.38895241689</v>
      </c>
      <c r="AE1473" s="12">
        <v>3207.8378675975132</v>
      </c>
      <c r="AF1473" s="12">
        <v>5480.5321821881489</v>
      </c>
      <c r="AG1473" s="44">
        <v>1128.4755203370612</v>
      </c>
      <c r="AH1473" s="45">
        <v>3278.6415638883063</v>
      </c>
      <c r="AI1473" s="12">
        <v>0</v>
      </c>
      <c r="AJ1473" s="12">
        <v>-34.331471124991857</v>
      </c>
      <c r="AK1473" s="12">
        <v>41.879251973837299</v>
      </c>
      <c r="AL1473" s="12">
        <v>86.909174244511448</v>
      </c>
      <c r="AM1473" s="44">
        <v>119.49477130311892</v>
      </c>
      <c r="AN1473" s="45">
        <v>89.999999825245368</v>
      </c>
      <c r="AO1473" s="12">
        <v>0</v>
      </c>
      <c r="AP1473" s="12">
        <v>-2067.9994413507347</v>
      </c>
      <c r="AQ1473" s="12">
        <v>8802.5675384489623</v>
      </c>
      <c r="AR1473" s="12">
        <v>11326.014710390729</v>
      </c>
      <c r="AS1473" s="44">
        <v>11569.236086419554</v>
      </c>
      <c r="AT1473" s="45">
        <v>10960.761243827326</v>
      </c>
      <c r="AU1473" s="12">
        <v>0</v>
      </c>
      <c r="AV1473" s="12">
        <v>11388.482805769147</v>
      </c>
      <c r="AW1473" s="12">
        <v>18436.323532484781</v>
      </c>
      <c r="AX1473" s="12">
        <v>16013.110885917387</v>
      </c>
      <c r="AY1473" s="44">
        <v>10317.675815302136</v>
      </c>
      <c r="AZ1473" s="45">
        <v>9134.5736048265699</v>
      </c>
      <c r="BA1473" s="12">
        <v>0</v>
      </c>
      <c r="BB1473" s="12">
        <v>8300.0981170881441</v>
      </c>
      <c r="BC1473" s="12">
        <v>11190.973917264466</v>
      </c>
      <c r="BD1473" s="12">
        <v>11621.519118623253</v>
      </c>
      <c r="BE1473" s="44">
        <v>11013.637786830908</v>
      </c>
      <c r="BF1473" s="45">
        <v>10960.761253827326</v>
      </c>
      <c r="BG1473" s="12">
        <v>0</v>
      </c>
      <c r="BH1473" s="12">
        <v>18469.467537087654</v>
      </c>
      <c r="BI1473" s="12">
        <v>16294.889724395918</v>
      </c>
      <c r="BJ1473" s="12">
        <v>10540.551142550932</v>
      </c>
      <c r="BK1473" s="44">
        <v>9335.4500115817245</v>
      </c>
      <c r="BL1473" s="45">
        <v>5855.9320409382644</v>
      </c>
      <c r="BM1473" s="12">
        <v>0</v>
      </c>
      <c r="BN1473" s="12">
        <v>0</v>
      </c>
      <c r="BO1473" s="12">
        <v>76.210723098829163</v>
      </c>
      <c r="BP1473" s="12">
        <v>45.029922270674142</v>
      </c>
      <c r="BQ1473" s="48">
        <v>32.585597058607483</v>
      </c>
      <c r="BR1473" s="49">
        <v>29.494771477873563</v>
      </c>
      <c r="BS1473" s="13">
        <v>0</v>
      </c>
      <c r="BT1473" s="12">
        <v>240.968311103606</v>
      </c>
      <c r="BV1473" s="14">
        <f>Таблица1[[#This Row],[Lкан_леб,мм]]</f>
        <v>58089.031688896386</v>
      </c>
      <c r="BW1473" s="50">
        <f>Таблица1[[#This Row],[угол обхв4]]+Таблица1[[#This Row],[Lдуг 3,мм]]</f>
        <v>12555.38895241689</v>
      </c>
      <c r="BX1473" s="54">
        <f>Таблица1[[#This Row],[угол обхв5]]+Таблица1[[#This Row],[Y5, мм]]</f>
        <v>58631.723930603694</v>
      </c>
      <c r="BY1473" s="14">
        <f>Таблица1[[#This Row],[угол обхв6]]+Таблица1[[#This Row],[Lдуг 4,мм]]</f>
        <v>15763.226820014403</v>
      </c>
      <c r="BZ1473" s="14">
        <f>Таблица1[[#This Row],[Т1]]+Таблица1[[#This Row],[X6, мм]]</f>
        <v>58952.379456064169</v>
      </c>
      <c r="CA1473" s="14">
        <f>Таблица1[[#This Row],[Т2]]+Таблица1[[#This Row],[Lдуг 5,мм]]</f>
        <v>21243.759002202551</v>
      </c>
      <c r="CB1473" s="14">
        <f>Таблица1[[#This Row],[Т3]]+Таблица1[[#This Row],[Y6, мм]]</f>
        <v>59184.419646683731</v>
      </c>
      <c r="CC1473" s="14">
        <f>Таблица1[[#This Row],[Т4]]+Таблица1[[#This Row],[Lдуг 6,мм]]</f>
        <v>22372.234522539613</v>
      </c>
      <c r="CD1473" s="14">
        <f>Таблица1[[#This Row],[Т5]]+Таблица1[[#This Row],[Lдуг 1,мм]]</f>
        <v>59394.450243443913</v>
      </c>
      <c r="CE1473" s="14">
        <f>Таблица1[[#This Row],[Т6]]+Таблица1[[#This Row],[Lпрям1, мм]]</f>
        <v>25650.876086427917</v>
      </c>
      <c r="CF1473" s="15">
        <f>Таблица1[[#This Row],[Т7]]+Таблица1[[#This Row],[Lдуг 2,мм]]</f>
        <v>59394.450243443913</v>
      </c>
      <c r="CG1473" s="14">
        <f>Таблица1[[#This Row],[Т8]]+Таблица1[[#This Row],[Lпрям2, мм]]</f>
        <v>25650.876086427917</v>
      </c>
      <c r="CH1473" s="14">
        <f>Таблица1[[#This Row],[Т9]]-Таблица1[[#This Row],[Т9]]</f>
        <v>0</v>
      </c>
      <c r="CI1473" s="50">
        <f>Таблица1[[#This Row],[Т9]]-Таблица1[[#This Row],[Т8]]</f>
        <v>33743.574157015995</v>
      </c>
      <c r="CJ1473" s="54">
        <f>Таблица1[[#This Row],[Т9]]-Таблица1[[#This Row],[Т7]]</f>
        <v>0</v>
      </c>
      <c r="CK1473" s="14">
        <f>Таблица1[[#This Row],[Т9]]-Таблица1[[#This Row],[Т6]]</f>
        <v>37022.2157209043</v>
      </c>
      <c r="CL1473" s="14">
        <f>Таблица1[[#This Row],[Т9]]-Таблица1[[#This Row],[Т5]]</f>
        <v>210.03059676018165</v>
      </c>
      <c r="CM1473" s="14">
        <f>Таблица1[[#This Row],[Т9]]-Таблица1[[#This Row],[Т4]]</f>
        <v>38150.691241241366</v>
      </c>
      <c r="CN1473" s="14">
        <f>Таблица1[[#This Row],[Т9]]-Таблица1[[#This Row],[Т3]]</f>
        <v>442.07078737974371</v>
      </c>
      <c r="CO1473" s="14">
        <f>Таблица1[[#This Row],[Т9]]-Таблица1[[#This Row],[Т2]]</f>
        <v>43631.22342342951</v>
      </c>
      <c r="CP1473" s="14">
        <f>Таблица1[[#This Row],[Т9]]-Таблица1[[#This Row],[Т1]]</f>
        <v>762.72631284021918</v>
      </c>
      <c r="CQ1473" s="14">
        <f>Таблица1[[#This Row],[Т9]]-Таблица1[[#This Row],[угол обхв6]]</f>
        <v>46839.061291027021</v>
      </c>
      <c r="CR1473" s="14">
        <f>Таблица1[[#This Row],[Т9]]-Таблица1[[#This Row],[угол обхв5]]</f>
        <v>1305.4185545475266</v>
      </c>
      <c r="CS1473" s="14">
        <f>Таблица1[[#This Row],[Т9]]-Таблица1[[#This Row],[угол обхв4]]</f>
        <v>59394.450243443913</v>
      </c>
      <c r="CT1473" s="14">
        <f>Таблица1[[#This Row],[Lкан_прям, мм]]+Таблица1[[#This Row],[Lкан_дуг, мм]]+Таблица1[[#This Row],[Lкан_леб,мм]]</f>
        <v>85045.326329871838</v>
      </c>
      <c r="CU1473" s="16">
        <f>Таблица1[[#This Row],[Lкан_леб,мм]]</f>
        <v>58089.031688896386</v>
      </c>
      <c r="CV1473" s="14">
        <f>2534431-(Таблица1[[#This Row],[Т23]]+Таблица1[[#This Row],[угол обхв3]])</f>
        <v>2449144.7053590245</v>
      </c>
      <c r="CW1473" s="50">
        <f>SUM(X1473:AC1473,AD1473:AI1473)-Таблица1[[#This Row],[lподв_min, мм]]</f>
        <v>23677.653075842718</v>
      </c>
      <c r="CX1473" s="17">
        <f>CW1912-Таблица1[[#This Row],[Суммарная длина каната]]</f>
        <v>-2426469.7550458196</v>
      </c>
    </row>
    <row r="1474" spans="1:102" x14ac:dyDescent="0.25">
      <c r="A1474" s="21">
        <v>1473</v>
      </c>
      <c r="B1474" s="10">
        <v>36.988979591836731</v>
      </c>
      <c r="C1474" s="10">
        <v>66.725306122448984</v>
      </c>
      <c r="D1474" s="11">
        <v>11737.645627490327</v>
      </c>
      <c r="E1474" s="11">
        <v>9256.7325049751726</v>
      </c>
      <c r="F1474" s="11">
        <v>10838.863733708424</v>
      </c>
      <c r="G1474" s="11">
        <v>9312.2312203640395</v>
      </c>
      <c r="H1474" s="11">
        <v>11329.645137490328</v>
      </c>
      <c r="I1474" s="11">
        <v>5914.9984664576041</v>
      </c>
      <c r="J1474" s="11">
        <v>3341.7340385175685</v>
      </c>
      <c r="K1474" s="11">
        <v>25689.102472947216</v>
      </c>
      <c r="L1474" s="11">
        <v>1267.1921680282353</v>
      </c>
      <c r="M1474" s="11">
        <v>58089.031688896386</v>
      </c>
      <c r="N1474" s="11">
        <v>8530.2018423751106</v>
      </c>
      <c r="O1474" s="11">
        <v>18132.545772268193</v>
      </c>
      <c r="P1474" s="43">
        <v>10966.902106296289</v>
      </c>
      <c r="Q1474" s="11">
        <v>16084.668534591838</v>
      </c>
      <c r="R1474" s="11">
        <v>11518.356437548311</v>
      </c>
      <c r="S1474" s="11">
        <v>10631.950760807524</v>
      </c>
      <c r="T1474" s="11">
        <v>11737.645627490327</v>
      </c>
      <c r="U1474" s="11">
        <v>9256.7325049751726</v>
      </c>
      <c r="V1474" s="11">
        <v>10837.10451373748</v>
      </c>
      <c r="W1474" s="11">
        <v>9171.8107619361672</v>
      </c>
      <c r="X1474" s="12">
        <v>0</v>
      </c>
      <c r="Y1474" s="12">
        <v>529.62862998437572</v>
      </c>
      <c r="Z1474" s="12">
        <v>314.60594393551196</v>
      </c>
      <c r="AA1474" s="44">
        <v>232.04019061955913</v>
      </c>
      <c r="AB1474" s="45">
        <v>190.91740348878861</v>
      </c>
      <c r="AC1474" s="12">
        <v>0</v>
      </c>
      <c r="AD1474" s="12">
        <v>12555.38895241689</v>
      </c>
      <c r="AE1474" s="12">
        <v>3182.9717807084771</v>
      </c>
      <c r="AF1474" s="12">
        <v>5480.5321821881462</v>
      </c>
      <c r="AG1474" s="44">
        <v>1128.4755203370605</v>
      </c>
      <c r="AH1474" s="45">
        <v>3341.7340372966428</v>
      </c>
      <c r="AI1474" s="12">
        <v>0</v>
      </c>
      <c r="AJ1474" s="12">
        <v>-34.331471124991857</v>
      </c>
      <c r="AK1474" s="12">
        <v>40.044718108833287</v>
      </c>
      <c r="AL1474" s="12">
        <v>84.225092611858358</v>
      </c>
      <c r="AM1474" s="44">
        <v>116.81068967046585</v>
      </c>
      <c r="AN1474" s="45">
        <v>89.999999828544759</v>
      </c>
      <c r="AO1474" s="12">
        <v>0</v>
      </c>
      <c r="AP1474" s="12">
        <v>-2067.9994413507347</v>
      </c>
      <c r="AQ1474" s="12">
        <v>8792.7030426798083</v>
      </c>
      <c r="AR1474" s="12">
        <v>11372.831453620325</v>
      </c>
      <c r="AS1474" s="44">
        <v>11882.497124097934</v>
      </c>
      <c r="AT1474" s="45">
        <v>11329.645627490327</v>
      </c>
      <c r="AU1474" s="12">
        <v>0</v>
      </c>
      <c r="AV1474" s="12">
        <v>11388.482805769147</v>
      </c>
      <c r="AW1474" s="12">
        <v>18444.887123738976</v>
      </c>
      <c r="AX1474" s="12">
        <v>16125.72173155728</v>
      </c>
      <c r="AY1474" s="44">
        <v>10447.924783295735</v>
      </c>
      <c r="AZ1474" s="45">
        <v>9256.7325037542487</v>
      </c>
      <c r="BA1474" s="12">
        <v>0</v>
      </c>
      <c r="BB1474" s="12">
        <v>8300.0981170881441</v>
      </c>
      <c r="BC1474" s="12">
        <v>11229.403306600987</v>
      </c>
      <c r="BD1474" s="12">
        <v>11924.285784872345</v>
      </c>
      <c r="BE1474" s="44">
        <v>11373.504940940704</v>
      </c>
      <c r="BF1474" s="45">
        <v>11329.645637490328</v>
      </c>
      <c r="BG1474" s="12">
        <v>0</v>
      </c>
      <c r="BH1474" s="12">
        <v>18469.467537087654</v>
      </c>
      <c r="BI1474" s="12">
        <v>16397.00988606262</v>
      </c>
      <c r="BJ1474" s="12">
        <v>10673.003957772968</v>
      </c>
      <c r="BK1474" s="44">
        <v>9440.7584824869591</v>
      </c>
      <c r="BL1474" s="45">
        <v>5914.9984664576059</v>
      </c>
      <c r="BM1474" s="12">
        <v>0</v>
      </c>
      <c r="BN1474" s="12">
        <v>0</v>
      </c>
      <c r="BO1474" s="12">
        <v>74.376189233825144</v>
      </c>
      <c r="BP1474" s="12">
        <v>44.180374503025071</v>
      </c>
      <c r="BQ1474" s="48">
        <v>32.585597058607483</v>
      </c>
      <c r="BR1474" s="49">
        <v>26.810689841921093</v>
      </c>
      <c r="BS1474" s="13">
        <v>0</v>
      </c>
      <c r="BT1474" s="12">
        <v>240.968311103606</v>
      </c>
      <c r="BV1474" s="14">
        <f>Таблица1[[#This Row],[Lкан_леб,мм]]</f>
        <v>58089.031688896386</v>
      </c>
      <c r="BW1474" s="50">
        <f>Таблица1[[#This Row],[угол обхв4]]+Таблица1[[#This Row],[Lдуг 3,мм]]</f>
        <v>12555.38895241689</v>
      </c>
      <c r="BX1474" s="54">
        <f>Таблица1[[#This Row],[угол обхв5]]+Таблица1[[#This Row],[Y5, мм]]</f>
        <v>58618.660318880764</v>
      </c>
      <c r="BY1474" s="14">
        <f>Таблица1[[#This Row],[угол обхв6]]+Таблица1[[#This Row],[Lдуг 4,мм]]</f>
        <v>15738.360733125366</v>
      </c>
      <c r="BZ1474" s="14">
        <f>Таблица1[[#This Row],[Т1]]+Таблица1[[#This Row],[X6, мм]]</f>
        <v>58933.266262816273</v>
      </c>
      <c r="CA1474" s="14">
        <f>Таблица1[[#This Row],[Т2]]+Таблица1[[#This Row],[Lдуг 5,мм]]</f>
        <v>21218.89291531351</v>
      </c>
      <c r="CB1474" s="14">
        <f>Таблица1[[#This Row],[Т3]]+Таблица1[[#This Row],[Y6, мм]]</f>
        <v>59165.306453435835</v>
      </c>
      <c r="CC1474" s="14">
        <f>Таблица1[[#This Row],[Т4]]+Таблица1[[#This Row],[Lдуг 6,мм]]</f>
        <v>22347.368435650569</v>
      </c>
      <c r="CD1474" s="14">
        <f>Таблица1[[#This Row],[Т5]]+Таблица1[[#This Row],[Lдуг 1,мм]]</f>
        <v>59356.223856924626</v>
      </c>
      <c r="CE1474" s="14">
        <f>Таблица1[[#This Row],[Т6]]+Таблица1[[#This Row],[Lпрям1, мм]]</f>
        <v>25689.102472947212</v>
      </c>
      <c r="CF1474" s="15">
        <f>Таблица1[[#This Row],[Т7]]+Таблица1[[#This Row],[Lдуг 2,мм]]</f>
        <v>59356.223856924626</v>
      </c>
      <c r="CG1474" s="14">
        <f>Таблица1[[#This Row],[Т8]]+Таблица1[[#This Row],[Lпрям2, мм]]</f>
        <v>25689.102472947212</v>
      </c>
      <c r="CH1474" s="14">
        <f>Таблица1[[#This Row],[Т9]]-Таблица1[[#This Row],[Т9]]</f>
        <v>0</v>
      </c>
      <c r="CI1474" s="50">
        <f>Таблица1[[#This Row],[Т9]]-Таблица1[[#This Row],[Т8]]</f>
        <v>33667.121383977414</v>
      </c>
      <c r="CJ1474" s="54">
        <f>Таблица1[[#This Row],[Т9]]-Таблица1[[#This Row],[Т7]]</f>
        <v>0</v>
      </c>
      <c r="CK1474" s="14">
        <f>Таблица1[[#This Row],[Т9]]-Таблица1[[#This Row],[Т6]]</f>
        <v>37008.855421274056</v>
      </c>
      <c r="CL1474" s="14">
        <f>Таблица1[[#This Row],[Т9]]-Таблица1[[#This Row],[Т5]]</f>
        <v>190.91740348879102</v>
      </c>
      <c r="CM1474" s="14">
        <f>Таблица1[[#This Row],[Т9]]-Таблица1[[#This Row],[Т4]]</f>
        <v>38137.330941611115</v>
      </c>
      <c r="CN1474" s="14">
        <f>Таблица1[[#This Row],[Т9]]-Таблица1[[#This Row],[Т3]]</f>
        <v>422.95759410835308</v>
      </c>
      <c r="CO1474" s="14">
        <f>Таблица1[[#This Row],[Т9]]-Таблица1[[#This Row],[Т2]]</f>
        <v>43617.863123799259</v>
      </c>
      <c r="CP1474" s="14">
        <f>Таблица1[[#This Row],[Т9]]-Таблица1[[#This Row],[Т1]]</f>
        <v>737.56353804386163</v>
      </c>
      <c r="CQ1474" s="14">
        <f>Таблица1[[#This Row],[Т9]]-Таблица1[[#This Row],[угол обхв6]]</f>
        <v>46800.834904507734</v>
      </c>
      <c r="CR1474" s="14">
        <f>Таблица1[[#This Row],[Т9]]-Таблица1[[#This Row],[угол обхв5]]</f>
        <v>1267.1921680282394</v>
      </c>
      <c r="CS1474" s="14">
        <f>Таблица1[[#This Row],[Т9]]-Таблица1[[#This Row],[угол обхв4]]</f>
        <v>59356.223856924626</v>
      </c>
      <c r="CT1474" s="14">
        <f>Таблица1[[#This Row],[Lкан_прям, мм]]+Таблица1[[#This Row],[Lкан_дуг, мм]]+Таблица1[[#This Row],[Lкан_леб,мм]]</f>
        <v>85045.326329871838</v>
      </c>
      <c r="CU1474" s="16">
        <f>Таблица1[[#This Row],[Lкан_леб,мм]]</f>
        <v>58089.031688896386</v>
      </c>
      <c r="CV1474" s="14">
        <f>2534431-(Таблица1[[#This Row],[Т23]]+Таблица1[[#This Row],[угол обхв3]])</f>
        <v>2449144.7053590245</v>
      </c>
      <c r="CW1474" s="50">
        <f>SUM(X1474:AC1474,AD1474:AI1474)-Таблица1[[#This Row],[lподв_min, мм]]</f>
        <v>23614.560602457881</v>
      </c>
      <c r="CX1474" s="17">
        <f>CW1913-Таблица1[[#This Row],[Суммарная длина каната]]</f>
        <v>-2426519.8187631988</v>
      </c>
    </row>
    <row r="1475" spans="1:102" x14ac:dyDescent="0.25">
      <c r="A1475" s="21">
        <v>1474</v>
      </c>
      <c r="B1475" s="10">
        <v>36.988979591836731</v>
      </c>
      <c r="C1475" s="10">
        <v>69.409387755102046</v>
      </c>
      <c r="D1475" s="11">
        <v>12100.404746459502</v>
      </c>
      <c r="E1475" s="11">
        <v>9396.0318470289621</v>
      </c>
      <c r="F1475" s="11">
        <v>11200.009939389805</v>
      </c>
      <c r="G1475" s="11">
        <v>9409.3806822561091</v>
      </c>
      <c r="H1475" s="11">
        <v>11692.404256459504</v>
      </c>
      <c r="I1475" s="11">
        <v>5989.6980470992412</v>
      </c>
      <c r="J1475" s="11">
        <v>3406.3337999297196</v>
      </c>
      <c r="K1475" s="11">
        <v>25727.328859466154</v>
      </c>
      <c r="L1475" s="11">
        <v>1228.9657815092855</v>
      </c>
      <c r="M1475" s="11">
        <v>58089.031688896386</v>
      </c>
      <c r="N1475" s="11">
        <v>8530.2018423751106</v>
      </c>
      <c r="O1475" s="11">
        <v>18132.545772268193</v>
      </c>
      <c r="P1475" s="43">
        <v>11010.761855304243</v>
      </c>
      <c r="Q1475" s="11">
        <v>16180.384017262668</v>
      </c>
      <c r="R1475" s="11">
        <v>11816.956134839184</v>
      </c>
      <c r="S1475" s="11">
        <v>10759.472305784135</v>
      </c>
      <c r="T1475" s="11">
        <v>12100.404746459502</v>
      </c>
      <c r="U1475" s="11">
        <v>9396.0318470289621</v>
      </c>
      <c r="V1475" s="11">
        <v>11204.828389150687</v>
      </c>
      <c r="W1475" s="11">
        <v>9269.031893369629</v>
      </c>
      <c r="X1475" s="12">
        <v>0</v>
      </c>
      <c r="Y1475" s="12">
        <v>516.50808922669398</v>
      </c>
      <c r="Z1475" s="12">
        <v>308.61329144529662</v>
      </c>
      <c r="AA1475" s="44">
        <v>232.0401906195585</v>
      </c>
      <c r="AB1475" s="45">
        <v>171.80421021773665</v>
      </c>
      <c r="AC1475" s="12">
        <v>0</v>
      </c>
      <c r="AD1475" s="12">
        <v>12555.38895241689</v>
      </c>
      <c r="AE1475" s="12">
        <v>3156.5984057921023</v>
      </c>
      <c r="AF1475" s="12">
        <v>5480.5321821881471</v>
      </c>
      <c r="AG1475" s="44">
        <v>1128.4755203370628</v>
      </c>
      <c r="AH1475" s="45">
        <v>3406.3337987319492</v>
      </c>
      <c r="AI1475" s="12">
        <v>0</v>
      </c>
      <c r="AJ1475" s="12">
        <v>-34.331471124991857</v>
      </c>
      <c r="AK1475" s="12">
        <v>38.202189652106469</v>
      </c>
      <c r="AL1475" s="12">
        <v>81.541010979205325</v>
      </c>
      <c r="AM1475" s="44">
        <v>114.12660803781272</v>
      </c>
      <c r="AN1475" s="45">
        <v>89.999999831796345</v>
      </c>
      <c r="AO1475" s="12">
        <v>0</v>
      </c>
      <c r="AP1475" s="12">
        <v>-2067.9994413507347</v>
      </c>
      <c r="AQ1475" s="12">
        <v>8782.5247208828023</v>
      </c>
      <c r="AR1475" s="12">
        <v>11414.323389979912</v>
      </c>
      <c r="AS1475" s="44">
        <v>12189.315070851888</v>
      </c>
      <c r="AT1475" s="45">
        <v>11692.404746459504</v>
      </c>
      <c r="AU1475" s="12">
        <v>0</v>
      </c>
      <c r="AV1475" s="12">
        <v>11388.482805769147</v>
      </c>
      <c r="AW1475" s="12">
        <v>18453.165741985602</v>
      </c>
      <c r="AX1475" s="12">
        <v>16240.401412492876</v>
      </c>
      <c r="AY1475" s="44">
        <v>10592.700537275534</v>
      </c>
      <c r="AZ1475" s="45">
        <v>9396.0318458311922</v>
      </c>
      <c r="BA1475" s="12">
        <v>0</v>
      </c>
      <c r="BB1475" s="12">
        <v>8300.0981170881441</v>
      </c>
      <c r="BC1475" s="12">
        <v>11263.084733811937</v>
      </c>
      <c r="BD1475" s="12">
        <v>12220.517669514853</v>
      </c>
      <c r="BE1475" s="44">
        <v>11728.0458104468</v>
      </c>
      <c r="BF1475" s="45">
        <v>11692.404756459504</v>
      </c>
      <c r="BG1475" s="12">
        <v>0</v>
      </c>
      <c r="BH1475" s="12">
        <v>18469.467537087654</v>
      </c>
      <c r="BI1475" s="12">
        <v>16501.003986980078</v>
      </c>
      <c r="BJ1475" s="12">
        <v>10819.489701014343</v>
      </c>
      <c r="BK1475" s="44">
        <v>9562.803615537563</v>
      </c>
      <c r="BL1475" s="45">
        <v>5989.698047099243</v>
      </c>
      <c r="BM1475" s="12">
        <v>0</v>
      </c>
      <c r="BN1475" s="12">
        <v>0</v>
      </c>
      <c r="BO1475" s="12">
        <v>72.533660777098319</v>
      </c>
      <c r="BP1475" s="12">
        <v>43.338821327098856</v>
      </c>
      <c r="BQ1475" s="48">
        <v>32.585597058607398</v>
      </c>
      <c r="BR1475" s="49">
        <v>24.126608206016382</v>
      </c>
      <c r="BS1475" s="13">
        <v>0</v>
      </c>
      <c r="BT1475" s="12">
        <v>240.968311103606</v>
      </c>
      <c r="BV1475" s="14">
        <f>Таблица1[[#This Row],[Lкан_леб,мм]]</f>
        <v>58089.031688896386</v>
      </c>
      <c r="BW1475" s="50">
        <f>Таблица1[[#This Row],[угол обхв4]]+Таблица1[[#This Row],[Lдуг 3,мм]]</f>
        <v>12555.38895241689</v>
      </c>
      <c r="BX1475" s="54">
        <f>Таблица1[[#This Row],[угол обхв5]]+Таблица1[[#This Row],[Y5, мм]]</f>
        <v>58605.539778123079</v>
      </c>
      <c r="BY1475" s="14">
        <f>Таблица1[[#This Row],[угол обхв6]]+Таблица1[[#This Row],[Lдуг 4,мм]]</f>
        <v>15711.987358208993</v>
      </c>
      <c r="BZ1475" s="14">
        <f>Таблица1[[#This Row],[Т1]]+Таблица1[[#This Row],[X6, мм]]</f>
        <v>58914.153069568376</v>
      </c>
      <c r="CA1475" s="14">
        <f>Таблица1[[#This Row],[Т2]]+Таблица1[[#This Row],[Lдуг 5,мм]]</f>
        <v>21192.519540397141</v>
      </c>
      <c r="CB1475" s="14">
        <f>Таблица1[[#This Row],[Т3]]+Таблица1[[#This Row],[Y6, мм]]</f>
        <v>59146.193260187938</v>
      </c>
      <c r="CC1475" s="14">
        <f>Таблица1[[#This Row],[Т4]]+Таблица1[[#This Row],[Lдуг 6,мм]]</f>
        <v>22320.995060734203</v>
      </c>
      <c r="CD1475" s="14">
        <f>Таблица1[[#This Row],[Т5]]+Таблица1[[#This Row],[Lдуг 1,мм]]</f>
        <v>59317.997470405673</v>
      </c>
      <c r="CE1475" s="14">
        <f>Таблица1[[#This Row],[Т6]]+Таблица1[[#This Row],[Lпрям1, мм]]</f>
        <v>25727.328859466154</v>
      </c>
      <c r="CF1475" s="15">
        <f>Таблица1[[#This Row],[Т7]]+Таблица1[[#This Row],[Lдуг 2,мм]]</f>
        <v>59317.997470405673</v>
      </c>
      <c r="CG1475" s="14">
        <f>Таблица1[[#This Row],[Т8]]+Таблица1[[#This Row],[Lпрям2, мм]]</f>
        <v>25727.328859466154</v>
      </c>
      <c r="CH1475" s="14">
        <f>Таблица1[[#This Row],[Т9]]-Таблица1[[#This Row],[Т9]]</f>
        <v>0</v>
      </c>
      <c r="CI1475" s="50">
        <f>Таблица1[[#This Row],[Т9]]-Таблица1[[#This Row],[Т8]]</f>
        <v>33590.668610939523</v>
      </c>
      <c r="CJ1475" s="54">
        <f>Таблица1[[#This Row],[Т9]]-Таблица1[[#This Row],[Т7]]</f>
        <v>0</v>
      </c>
      <c r="CK1475" s="14">
        <f>Таблица1[[#This Row],[Т9]]-Таблица1[[#This Row],[Т6]]</f>
        <v>36997.00240967147</v>
      </c>
      <c r="CL1475" s="14">
        <f>Таблица1[[#This Row],[Т9]]-Таблица1[[#This Row],[Т5]]</f>
        <v>171.80421021773509</v>
      </c>
      <c r="CM1475" s="14">
        <f>Таблица1[[#This Row],[Т9]]-Таблица1[[#This Row],[Т4]]</f>
        <v>38125.477930008536</v>
      </c>
      <c r="CN1475" s="14">
        <f>Таблица1[[#This Row],[Т9]]-Таблица1[[#This Row],[Т3]]</f>
        <v>403.84440083729714</v>
      </c>
      <c r="CO1475" s="14">
        <f>Таблица1[[#This Row],[Т9]]-Таблица1[[#This Row],[Т2]]</f>
        <v>43606.01011219668</v>
      </c>
      <c r="CP1475" s="14">
        <f>Таблица1[[#This Row],[Т9]]-Таблица1[[#This Row],[Т1]]</f>
        <v>712.45769228259451</v>
      </c>
      <c r="CQ1475" s="14">
        <f>Таблица1[[#This Row],[Т9]]-Таблица1[[#This Row],[угол обхв6]]</f>
        <v>46762.608517988781</v>
      </c>
      <c r="CR1475" s="14">
        <f>Таблица1[[#This Row],[Т9]]-Таблица1[[#This Row],[угол обхв5]]</f>
        <v>1228.9657815092869</v>
      </c>
      <c r="CS1475" s="14">
        <f>Таблица1[[#This Row],[Т9]]-Таблица1[[#This Row],[угол обхв4]]</f>
        <v>59317.997470405673</v>
      </c>
      <c r="CT1475" s="14">
        <f>Таблица1[[#This Row],[Lкан_прям, мм]]+Таблица1[[#This Row],[Lкан_дуг, мм]]+Таблица1[[#This Row],[Lкан_леб,мм]]</f>
        <v>85045.326329871823</v>
      </c>
      <c r="CU1475" s="16">
        <f>Таблица1[[#This Row],[Lкан_леб,мм]]</f>
        <v>58089.031688896386</v>
      </c>
      <c r="CV1475" s="14">
        <f>2534431-(Таблица1[[#This Row],[Т23]]+Таблица1[[#This Row],[угол обхв3]])</f>
        <v>2449144.7053590245</v>
      </c>
      <c r="CW1475" s="50">
        <f>SUM(X1475:AC1475,AD1475:AI1475)-Таблица1[[#This Row],[lподв_min, мм]]</f>
        <v>23549.960841045719</v>
      </c>
      <c r="CX1475" s="17">
        <f>CW1914-Таблица1[[#This Row],[Суммарная длина каната]]</f>
        <v>-2426570.5850177729</v>
      </c>
    </row>
    <row r="1476" spans="1:102" x14ac:dyDescent="0.25">
      <c r="A1476" s="21">
        <v>1475</v>
      </c>
      <c r="B1476" s="10">
        <v>36.988979591836731</v>
      </c>
      <c r="C1476" s="10">
        <v>72.093469387755121</v>
      </c>
      <c r="D1476" s="11">
        <v>12456.242652014285</v>
      </c>
      <c r="E1476" s="11">
        <v>9552.1659882739168</v>
      </c>
      <c r="F1476" s="11">
        <v>11556.21053490761</v>
      </c>
      <c r="G1476" s="11">
        <v>9523.3356539631041</v>
      </c>
      <c r="H1476" s="11">
        <v>12048.242162014287</v>
      </c>
      <c r="I1476" s="11">
        <v>6079.7456487627369</v>
      </c>
      <c r="J1476" s="11">
        <v>3472.4203395111795</v>
      </c>
      <c r="K1476" s="11">
        <v>25765.555245984742</v>
      </c>
      <c r="L1476" s="11">
        <v>1190.7393949906975</v>
      </c>
      <c r="M1476" s="11">
        <v>58089.031688896386</v>
      </c>
      <c r="N1476" s="11">
        <v>8530.2018423751106</v>
      </c>
      <c r="O1476" s="11">
        <v>18132.545772268193</v>
      </c>
      <c r="P1476" s="43">
        <v>11050.091233249503</v>
      </c>
      <c r="Q1476" s="11">
        <v>16278.048397854518</v>
      </c>
      <c r="R1476" s="11">
        <v>12109.256548111704</v>
      </c>
      <c r="S1476" s="11">
        <v>10900.837054063682</v>
      </c>
      <c r="T1476" s="11">
        <v>12456.242652014285</v>
      </c>
      <c r="U1476" s="11">
        <v>9552.1659882739168</v>
      </c>
      <c r="V1476" s="11">
        <v>11567.596081988151</v>
      </c>
      <c r="W1476" s="11">
        <v>9383.3664812225434</v>
      </c>
      <c r="X1476" s="12">
        <v>0</v>
      </c>
      <c r="Y1476" s="12">
        <v>503.32576947276385</v>
      </c>
      <c r="Z1476" s="12">
        <v>302.68241795132963</v>
      </c>
      <c r="AA1476" s="44">
        <v>232.04019061955952</v>
      </c>
      <c r="AB1476" s="45">
        <v>152.69101694704452</v>
      </c>
      <c r="AC1476" s="12">
        <v>0</v>
      </c>
      <c r="AD1476" s="12">
        <v>12555.38895241689</v>
      </c>
      <c r="AE1476" s="12">
        <v>3128.7382527064383</v>
      </c>
      <c r="AF1476" s="12">
        <v>5480.5321821881507</v>
      </c>
      <c r="AG1476" s="44">
        <v>1128.4755203370585</v>
      </c>
      <c r="AH1476" s="45">
        <v>3472.4203383362046</v>
      </c>
      <c r="AI1476" s="12">
        <v>0</v>
      </c>
      <c r="AJ1476" s="12">
        <v>-34.331471124991857</v>
      </c>
      <c r="AK1476" s="12">
        <v>36.35098551952769</v>
      </c>
      <c r="AL1476" s="12">
        <v>78.856929346552235</v>
      </c>
      <c r="AM1476" s="44">
        <v>111.44252640515977</v>
      </c>
      <c r="AN1476" s="45">
        <v>89.999999834997567</v>
      </c>
      <c r="AO1476" s="12">
        <v>0</v>
      </c>
      <c r="AP1476" s="12">
        <v>-2067.9994413507347</v>
      </c>
      <c r="AQ1476" s="12">
        <v>8772.0357280017743</v>
      </c>
      <c r="AR1476" s="12">
        <v>11450.399479845863</v>
      </c>
      <c r="AS1476" s="44">
        <v>12489.016721407186</v>
      </c>
      <c r="AT1476" s="45">
        <v>12048.242652014285</v>
      </c>
      <c r="AU1476" s="12">
        <v>0</v>
      </c>
      <c r="AV1476" s="12">
        <v>11388.482805769147</v>
      </c>
      <c r="AW1476" s="12">
        <v>18461.149442002279</v>
      </c>
      <c r="AX1476" s="12">
        <v>16356.89830404944</v>
      </c>
      <c r="AY1476" s="44">
        <v>10751.685417201779</v>
      </c>
      <c r="AZ1476" s="45">
        <v>9552.1659870989424</v>
      </c>
      <c r="BA1476" s="12">
        <v>0</v>
      </c>
      <c r="BB1476" s="12">
        <v>8300.0981170881441</v>
      </c>
      <c r="BC1476" s="12">
        <v>11291.925118876168</v>
      </c>
      <c r="BD1476" s="12">
        <v>12509.564794708063</v>
      </c>
      <c r="BE1476" s="44">
        <v>12076.482478718803</v>
      </c>
      <c r="BF1476" s="45">
        <v>12048.242662014287</v>
      </c>
      <c r="BG1476" s="12">
        <v>0</v>
      </c>
      <c r="BH1476" s="12">
        <v>18469.467537087654</v>
      </c>
      <c r="BI1476" s="12">
        <v>16606.652067588606</v>
      </c>
      <c r="BJ1476" s="12">
        <v>10979.686960258603</v>
      </c>
      <c r="BK1476" s="44">
        <v>9701.31762513582</v>
      </c>
      <c r="BL1476" s="45">
        <v>6079.7456487627387</v>
      </c>
      <c r="BM1476" s="12">
        <v>0</v>
      </c>
      <c r="BN1476" s="12">
        <v>0</v>
      </c>
      <c r="BO1476" s="12">
        <v>70.682456644519561</v>
      </c>
      <c r="BP1476" s="12">
        <v>42.505943827024538</v>
      </c>
      <c r="BQ1476" s="48">
        <v>32.585597058607533</v>
      </c>
      <c r="BR1476" s="49">
        <v>21.442526570162201</v>
      </c>
      <c r="BS1476" s="13">
        <v>0</v>
      </c>
      <c r="BT1476" s="12">
        <v>240.968311103606</v>
      </c>
      <c r="BV1476" s="14">
        <f>Таблица1[[#This Row],[Lкан_леб,мм]]</f>
        <v>58089.031688896386</v>
      </c>
      <c r="BW1476" s="50">
        <f>Таблица1[[#This Row],[угол обхв4]]+Таблица1[[#This Row],[Lдуг 3,мм]]</f>
        <v>12555.38895241689</v>
      </c>
      <c r="BX1476" s="54">
        <f>Таблица1[[#This Row],[угол обхв5]]+Таблица1[[#This Row],[Y5, мм]]</f>
        <v>58592.357458369152</v>
      </c>
      <c r="BY1476" s="14">
        <f>Таблица1[[#This Row],[угол обхв6]]+Таблица1[[#This Row],[Lдуг 4,мм]]</f>
        <v>15684.127205123328</v>
      </c>
      <c r="BZ1476" s="14">
        <f>Таблица1[[#This Row],[Т1]]+Таблица1[[#This Row],[X6, мм]]</f>
        <v>58895.039876320479</v>
      </c>
      <c r="CA1476" s="14">
        <f>Таблица1[[#This Row],[Т2]]+Таблица1[[#This Row],[Lдуг 5,мм]]</f>
        <v>21164.65938731148</v>
      </c>
      <c r="CB1476" s="14">
        <f>Таблица1[[#This Row],[Т3]]+Таблица1[[#This Row],[Y6, мм]]</f>
        <v>59127.080066940041</v>
      </c>
      <c r="CC1476" s="14">
        <f>Таблица1[[#This Row],[Т4]]+Таблица1[[#This Row],[Lдуг 6,мм]]</f>
        <v>22293.134907648539</v>
      </c>
      <c r="CD1476" s="14">
        <f>Таблица1[[#This Row],[Т5]]+Таблица1[[#This Row],[Lдуг 1,мм]]</f>
        <v>59279.771083887084</v>
      </c>
      <c r="CE1476" s="14">
        <f>Таблица1[[#This Row],[Т6]]+Таблица1[[#This Row],[Lпрям1, мм]]</f>
        <v>25765.555245984742</v>
      </c>
      <c r="CF1476" s="15">
        <f>Таблица1[[#This Row],[Т7]]+Таблица1[[#This Row],[Lдуг 2,мм]]</f>
        <v>59279.771083887084</v>
      </c>
      <c r="CG1476" s="14">
        <f>Таблица1[[#This Row],[Т8]]+Таблица1[[#This Row],[Lпрям2, мм]]</f>
        <v>25765.555245984742</v>
      </c>
      <c r="CH1476" s="14">
        <f>Таблица1[[#This Row],[Т9]]-Таблица1[[#This Row],[Т9]]</f>
        <v>0</v>
      </c>
      <c r="CI1476" s="50">
        <f>Таблица1[[#This Row],[Т9]]-Таблица1[[#This Row],[Т8]]</f>
        <v>33514.215837902346</v>
      </c>
      <c r="CJ1476" s="54">
        <f>Таблица1[[#This Row],[Т9]]-Таблица1[[#This Row],[Т7]]</f>
        <v>0</v>
      </c>
      <c r="CK1476" s="14">
        <f>Таблица1[[#This Row],[Т9]]-Таблица1[[#This Row],[Т6]]</f>
        <v>36986.63617623855</v>
      </c>
      <c r="CL1476" s="14">
        <f>Таблица1[[#This Row],[Т9]]-Таблица1[[#This Row],[Т5]]</f>
        <v>152.69101694704295</v>
      </c>
      <c r="CM1476" s="14">
        <f>Таблица1[[#This Row],[Т9]]-Таблица1[[#This Row],[Т4]]</f>
        <v>38115.111696575608</v>
      </c>
      <c r="CN1476" s="14">
        <f>Таблица1[[#This Row],[Т9]]-Таблица1[[#This Row],[Т3]]</f>
        <v>384.73120756660501</v>
      </c>
      <c r="CO1476" s="14">
        <f>Таблица1[[#This Row],[Т9]]-Таблица1[[#This Row],[Т2]]</f>
        <v>43595.64387876376</v>
      </c>
      <c r="CP1476" s="14">
        <f>Таблица1[[#This Row],[Т9]]-Таблица1[[#This Row],[Т1]]</f>
        <v>687.41362551793281</v>
      </c>
      <c r="CQ1476" s="14">
        <f>Таблица1[[#This Row],[Т9]]-Таблица1[[#This Row],[угол обхв6]]</f>
        <v>46724.382131470193</v>
      </c>
      <c r="CR1476" s="14">
        <f>Таблица1[[#This Row],[Т9]]-Таблица1[[#This Row],[угол обхв5]]</f>
        <v>1190.7393949906982</v>
      </c>
      <c r="CS1476" s="14">
        <f>Таблица1[[#This Row],[Т9]]-Таблица1[[#This Row],[угол обхв4]]</f>
        <v>59279.771083887084</v>
      </c>
      <c r="CT1476" s="14">
        <f>Таблица1[[#This Row],[Lкан_прям, мм]]+Таблица1[[#This Row],[Lкан_дуг, мм]]+Таблица1[[#This Row],[Lкан_леб,мм]]</f>
        <v>85045.326329871823</v>
      </c>
      <c r="CU1476" s="16">
        <f>Таблица1[[#This Row],[Lкан_леб,мм]]</f>
        <v>58089.031688896386</v>
      </c>
      <c r="CV1476" s="14">
        <f>2534431-(Таблица1[[#This Row],[Т23]]+Таблица1[[#This Row],[угол обхв3]])</f>
        <v>2449144.7053590245</v>
      </c>
      <c r="CW1476" s="50">
        <f>SUM(X1476:AC1476,AD1476:AI1476)-Таблица1[[#This Row],[lподв_min, мм]]</f>
        <v>23483.87430146426</v>
      </c>
      <c r="CX1476" s="17">
        <f>CW1915-Таблица1[[#This Row],[Суммарная длина каната]]</f>
        <v>-2426621.9861066137</v>
      </c>
    </row>
    <row r="1477" spans="1:102" x14ac:dyDescent="0.25">
      <c r="A1477" s="21">
        <v>1476</v>
      </c>
      <c r="B1477" s="10">
        <v>36.988979591836731</v>
      </c>
      <c r="C1477" s="10">
        <v>74.777551020408183</v>
      </c>
      <c r="D1477" s="11">
        <v>12804.37858162977</v>
      </c>
      <c r="E1477" s="11">
        <v>9724.7923466398279</v>
      </c>
      <c r="F1477" s="11">
        <v>11906.683961939947</v>
      </c>
      <c r="G1477" s="11">
        <v>9653.8461009326384</v>
      </c>
      <c r="H1477" s="11">
        <v>12396.378091629771</v>
      </c>
      <c r="I1477" s="11">
        <v>6184.8205787206107</v>
      </c>
      <c r="J1477" s="11">
        <v>3539.9717679192177</v>
      </c>
      <c r="K1477" s="11">
        <v>25803.781632502967</v>
      </c>
      <c r="L1477" s="11">
        <v>1152.5130084724808</v>
      </c>
      <c r="M1477" s="11">
        <v>58089.031688896386</v>
      </c>
      <c r="N1477" s="11">
        <v>8530.2018423751106</v>
      </c>
      <c r="O1477" s="11">
        <v>18132.545772268193</v>
      </c>
      <c r="P1477" s="43">
        <v>11084.80394549075</v>
      </c>
      <c r="Q1477" s="11">
        <v>16377.447385851417</v>
      </c>
      <c r="R1477" s="11">
        <v>12394.616325769715</v>
      </c>
      <c r="S1477" s="11">
        <v>11055.734829872097</v>
      </c>
      <c r="T1477" s="11">
        <v>12804.37858162977</v>
      </c>
      <c r="U1477" s="11">
        <v>9724.7923466398279</v>
      </c>
      <c r="V1477" s="11">
        <v>11924.611624716923</v>
      </c>
      <c r="W1477" s="11">
        <v>9514.5636580069222</v>
      </c>
      <c r="X1477" s="12">
        <v>0</v>
      </c>
      <c r="Y1477" s="12">
        <v>490.07655212236483</v>
      </c>
      <c r="Z1477" s="12">
        <v>296.81844205383157</v>
      </c>
      <c r="AA1477" s="44">
        <v>232.04019061955876</v>
      </c>
      <c r="AB1477" s="45">
        <v>133.57782367672544</v>
      </c>
      <c r="AC1477" s="12">
        <v>0</v>
      </c>
      <c r="AD1477" s="12">
        <v>12555.38895241689</v>
      </c>
      <c r="AE1477" s="12">
        <v>3099.4132107942014</v>
      </c>
      <c r="AF1477" s="12">
        <v>5480.5321821881498</v>
      </c>
      <c r="AG1477" s="44">
        <v>1128.4755203370582</v>
      </c>
      <c r="AH1477" s="45">
        <v>3539.9717667666637</v>
      </c>
      <c r="AI1477" s="12">
        <v>0</v>
      </c>
      <c r="AJ1477" s="12">
        <v>-34.331471124991857</v>
      </c>
      <c r="AK1477" s="12">
        <v>34.490386901808662</v>
      </c>
      <c r="AL1477" s="12">
        <v>76.172847713899188</v>
      </c>
      <c r="AM1477" s="44">
        <v>108.75844477250662</v>
      </c>
      <c r="AN1477" s="45">
        <v>89.999999838146209</v>
      </c>
      <c r="AO1477" s="12">
        <v>0</v>
      </c>
      <c r="AP1477" s="12">
        <v>-2067.9994413507347</v>
      </c>
      <c r="AQ1477" s="12">
        <v>8761.2391687839208</v>
      </c>
      <c r="AR1477" s="12">
        <v>11480.980566786069</v>
      </c>
      <c r="AS1477" s="44">
        <v>12780.944484726575</v>
      </c>
      <c r="AT1477" s="45">
        <v>12396.37858162977</v>
      </c>
      <c r="AU1477" s="12">
        <v>0</v>
      </c>
      <c r="AV1477" s="12">
        <v>11388.482805769147</v>
      </c>
      <c r="AW1477" s="12">
        <v>18468.828025451243</v>
      </c>
      <c r="AX1477" s="12">
        <v>16474.956794315553</v>
      </c>
      <c r="AY1477" s="44">
        <v>10924.530586049712</v>
      </c>
      <c r="AZ1477" s="45">
        <v>9724.7923454872762</v>
      </c>
      <c r="BA1477" s="12">
        <v>0</v>
      </c>
      <c r="BB1477" s="12">
        <v>8300.0981170881441</v>
      </c>
      <c r="BC1477" s="12">
        <v>11315.841271899561</v>
      </c>
      <c r="BD1477" s="12">
        <v>12790.792947065036</v>
      </c>
      <c r="BE1477" s="44">
        <v>12418.05042267291</v>
      </c>
      <c r="BF1477" s="45">
        <v>12396.378591629771</v>
      </c>
      <c r="BG1477" s="12">
        <v>0</v>
      </c>
      <c r="BH1477" s="12">
        <v>18469.467537087654</v>
      </c>
      <c r="BI1477" s="12">
        <v>16713.729639034467</v>
      </c>
      <c r="BJ1477" s="12">
        <v>11153.244238336232</v>
      </c>
      <c r="BK1477" s="44">
        <v>9855.9965904622131</v>
      </c>
      <c r="BL1477" s="45">
        <v>6184.8205787206125</v>
      </c>
      <c r="BM1477" s="12">
        <v>0</v>
      </c>
      <c r="BN1477" s="12">
        <v>0</v>
      </c>
      <c r="BO1477" s="12">
        <v>68.821858026800527</v>
      </c>
      <c r="BP1477" s="12">
        <v>41.682460812090525</v>
      </c>
      <c r="BQ1477" s="48">
        <v>32.585597058607433</v>
      </c>
      <c r="BR1477" s="49">
        <v>18.758444934360412</v>
      </c>
      <c r="BS1477" s="13">
        <v>0</v>
      </c>
      <c r="BT1477" s="12">
        <v>240.968311103606</v>
      </c>
      <c r="BV1477" s="14">
        <f>Таблица1[[#This Row],[Lкан_леб,мм]]</f>
        <v>58089.031688896386</v>
      </c>
      <c r="BW1477" s="50">
        <f>Таблица1[[#This Row],[угол обхв4]]+Таблица1[[#This Row],[Lдуг 3,мм]]</f>
        <v>12555.38895241689</v>
      </c>
      <c r="BX1477" s="54">
        <f>Таблица1[[#This Row],[угол обхв5]]+Таблица1[[#This Row],[Y5, мм]]</f>
        <v>58579.108241018752</v>
      </c>
      <c r="BY1477" s="14">
        <f>Таблица1[[#This Row],[угол обхв6]]+Таблица1[[#This Row],[Lдуг 4,мм]]</f>
        <v>15654.80216321109</v>
      </c>
      <c r="BZ1477" s="14">
        <f>Таблица1[[#This Row],[Т1]]+Таблица1[[#This Row],[X6, мм]]</f>
        <v>58875.926683072583</v>
      </c>
      <c r="CA1477" s="14">
        <f>Таблица1[[#This Row],[Т2]]+Таблица1[[#This Row],[Lдуг 5,мм]]</f>
        <v>21135.334345399242</v>
      </c>
      <c r="CB1477" s="14">
        <f>Таблица1[[#This Row],[Т3]]+Таблица1[[#This Row],[Y6, мм]]</f>
        <v>59107.966873692145</v>
      </c>
      <c r="CC1477" s="14">
        <f>Таблица1[[#This Row],[Т4]]+Таблица1[[#This Row],[Lдуг 6,мм]]</f>
        <v>22263.809865736301</v>
      </c>
      <c r="CD1477" s="14">
        <f>Таблица1[[#This Row],[Т5]]+Таблица1[[#This Row],[Lдуг 1,мм]]</f>
        <v>59241.544697368867</v>
      </c>
      <c r="CE1477" s="14">
        <f>Таблица1[[#This Row],[Т6]]+Таблица1[[#This Row],[Lпрям1, мм]]</f>
        <v>25803.781632502963</v>
      </c>
      <c r="CF1477" s="15">
        <f>Таблица1[[#This Row],[Т7]]+Таблица1[[#This Row],[Lдуг 2,мм]]</f>
        <v>59241.544697368867</v>
      </c>
      <c r="CG1477" s="14">
        <f>Таблица1[[#This Row],[Т8]]+Таблица1[[#This Row],[Lпрям2, мм]]</f>
        <v>25803.781632502963</v>
      </c>
      <c r="CH1477" s="14">
        <f>Таблица1[[#This Row],[Т9]]-Таблица1[[#This Row],[Т9]]</f>
        <v>0</v>
      </c>
      <c r="CI1477" s="50">
        <f>Таблица1[[#This Row],[Т9]]-Таблица1[[#This Row],[Т8]]</f>
        <v>33437.763064865903</v>
      </c>
      <c r="CJ1477" s="54">
        <f>Таблица1[[#This Row],[Т9]]-Таблица1[[#This Row],[Т7]]</f>
        <v>0</v>
      </c>
      <c r="CK1477" s="14">
        <f>Таблица1[[#This Row],[Т9]]-Таблица1[[#This Row],[Т6]]</f>
        <v>36977.734831632566</v>
      </c>
      <c r="CL1477" s="14">
        <f>Таблица1[[#This Row],[Т9]]-Таблица1[[#This Row],[Т5]]</f>
        <v>133.57782367672189</v>
      </c>
      <c r="CM1477" s="14">
        <f>Таблица1[[#This Row],[Т9]]-Таблица1[[#This Row],[Т4]]</f>
        <v>38106.210351969625</v>
      </c>
      <c r="CN1477" s="14">
        <f>Таблица1[[#This Row],[Т9]]-Таблица1[[#This Row],[Т3]]</f>
        <v>365.61801429628395</v>
      </c>
      <c r="CO1477" s="14">
        <f>Таблица1[[#This Row],[Т9]]-Таблица1[[#This Row],[Т2]]</f>
        <v>43586.742534157776</v>
      </c>
      <c r="CP1477" s="14">
        <f>Таблица1[[#This Row],[Т9]]-Таблица1[[#This Row],[Т1]]</f>
        <v>662.4364563501149</v>
      </c>
      <c r="CQ1477" s="14">
        <f>Таблица1[[#This Row],[Т9]]-Таблица1[[#This Row],[угол обхв6]]</f>
        <v>46686.155744951975</v>
      </c>
      <c r="CR1477" s="14">
        <f>Таблица1[[#This Row],[Т9]]-Таблица1[[#This Row],[угол обхв5]]</f>
        <v>1152.5130084724806</v>
      </c>
      <c r="CS1477" s="14">
        <f>Таблица1[[#This Row],[Т9]]-Таблица1[[#This Row],[угол обхв4]]</f>
        <v>59241.544697368867</v>
      </c>
      <c r="CT1477" s="14">
        <f>Таблица1[[#This Row],[Lкан_прям, мм]]+Таблица1[[#This Row],[Lкан_дуг, мм]]+Таблица1[[#This Row],[Lкан_леб,мм]]</f>
        <v>85045.326329871838</v>
      </c>
      <c r="CU1477" s="16">
        <f>Таблица1[[#This Row],[Lкан_леб,мм]]</f>
        <v>58089.031688896386</v>
      </c>
      <c r="CV1477" s="14">
        <f>2534431-(Таблица1[[#This Row],[Т23]]+Таблица1[[#This Row],[угол обхв3]])</f>
        <v>2449144.7053590245</v>
      </c>
      <c r="CW1477" s="50">
        <f>SUM(X1477:AC1477,AD1477:AI1477)-Таблица1[[#This Row],[lподв_min, мм]]</f>
        <v>23416.322873056226</v>
      </c>
      <c r="CX1477" s="17">
        <f>CW1916-Таблица1[[#This Row],[Суммарная длина каната]]</f>
        <v>-2426673.9497365998</v>
      </c>
    </row>
    <row r="1478" spans="1:102" x14ac:dyDescent="0.25">
      <c r="A1478" s="21">
        <v>1477</v>
      </c>
      <c r="B1478" s="10">
        <v>36.988979591836731</v>
      </c>
      <c r="C1478" s="10">
        <v>77.461632653061244</v>
      </c>
      <c r="D1478" s="11">
        <v>13144.04867208854</v>
      </c>
      <c r="E1478" s="11">
        <v>9913.5321536219417</v>
      </c>
      <c r="F1478" s="11">
        <v>12250.661228444294</v>
      </c>
      <c r="G1478" s="11">
        <v>9800.6256633797893</v>
      </c>
      <c r="H1478" s="11">
        <v>12736.048182088542</v>
      </c>
      <c r="I1478" s="11">
        <v>6304.5673677796658</v>
      </c>
      <c r="J1478" s="11">
        <v>3608.9647858422759</v>
      </c>
      <c r="K1478" s="11">
        <v>25842.008019020792</v>
      </c>
      <c r="L1478" s="11">
        <v>1114.2866219546515</v>
      </c>
      <c r="M1478" s="11">
        <v>58089.031688896386</v>
      </c>
      <c r="N1478" s="11">
        <v>8530.2018423751106</v>
      </c>
      <c r="O1478" s="11">
        <v>18132.545772268193</v>
      </c>
      <c r="P1478" s="43">
        <v>11114.823827053897</v>
      </c>
      <c r="Q1478" s="11">
        <v>16478.362884744725</v>
      </c>
      <c r="R1478" s="11">
        <v>12672.409345028014</v>
      </c>
      <c r="S1478" s="11">
        <v>11223.825763913123</v>
      </c>
      <c r="T1478" s="11">
        <v>13144.04867208854</v>
      </c>
      <c r="U1478" s="11">
        <v>9913.5321536219417</v>
      </c>
      <c r="V1478" s="11">
        <v>12275.091670896903</v>
      </c>
      <c r="W1478" s="11">
        <v>9662.3355571481097</v>
      </c>
      <c r="X1478" s="12">
        <v>0</v>
      </c>
      <c r="Y1478" s="12">
        <v>476.7550221120606</v>
      </c>
      <c r="Z1478" s="12">
        <v>291.02677881623839</v>
      </c>
      <c r="AA1478" s="44">
        <v>232.04019061955844</v>
      </c>
      <c r="AB1478" s="45">
        <v>114.46463040679419</v>
      </c>
      <c r="AC1478" s="12">
        <v>0</v>
      </c>
      <c r="AD1478" s="12">
        <v>12555.38895241689</v>
      </c>
      <c r="AE1478" s="12">
        <v>3068.6465793669349</v>
      </c>
      <c r="AF1478" s="12">
        <v>5480.5321821881471</v>
      </c>
      <c r="AG1478" s="44">
        <v>1128.4755203370628</v>
      </c>
      <c r="AH1478" s="45">
        <v>3608.9647847117562</v>
      </c>
      <c r="AI1478" s="12">
        <v>0</v>
      </c>
      <c r="AJ1478" s="12">
        <v>-34.331471124991857</v>
      </c>
      <c r="AK1478" s="12">
        <v>32.619633357084894</v>
      </c>
      <c r="AL1478" s="12">
        <v>73.488766081246098</v>
      </c>
      <c r="AM1478" s="44">
        <v>106.07436313985349</v>
      </c>
      <c r="AN1478" s="45">
        <v>89.999999841240395</v>
      </c>
      <c r="AO1478" s="12">
        <v>0</v>
      </c>
      <c r="AP1478" s="12">
        <v>-2067.9994413507347</v>
      </c>
      <c r="AQ1478" s="12">
        <v>8750.1380913545581</v>
      </c>
      <c r="AR1478" s="12">
        <v>11505.999551241204</v>
      </c>
      <c r="AS1478" s="44">
        <v>13064.457826864631</v>
      </c>
      <c r="AT1478" s="45">
        <v>12736.048672088542</v>
      </c>
      <c r="AU1478" s="12">
        <v>0</v>
      </c>
      <c r="AV1478" s="12">
        <v>11388.482805769147</v>
      </c>
      <c r="AW1478" s="12">
        <v>18476.191005590077</v>
      </c>
      <c r="AX1478" s="12">
        <v>16594.317844994537</v>
      </c>
      <c r="AY1478" s="44">
        <v>11110.856795211075</v>
      </c>
      <c r="AZ1478" s="45">
        <v>9913.5321524914234</v>
      </c>
      <c r="BA1478" s="12">
        <v>0</v>
      </c>
      <c r="BB1478" s="12">
        <v>8300.0981170881441</v>
      </c>
      <c r="BC1478" s="12">
        <v>11334.760076033344</v>
      </c>
      <c r="BD1478" s="12">
        <v>13063.585069215324</v>
      </c>
      <c r="BE1478" s="44">
        <v>12752.000190251925</v>
      </c>
      <c r="BF1478" s="45">
        <v>12736.048682088542</v>
      </c>
      <c r="BG1478" s="12">
        <v>0</v>
      </c>
      <c r="BH1478" s="12">
        <v>18469.467537087654</v>
      </c>
      <c r="BI1478" s="12">
        <v>16822.008118066609</v>
      </c>
      <c r="BJ1478" s="12">
        <v>11339.780724162934</v>
      </c>
      <c r="BK1478" s="44">
        <v>10026.501122323989</v>
      </c>
      <c r="BL1478" s="45">
        <v>6304.5673677796676</v>
      </c>
      <c r="BM1478" s="12">
        <v>0</v>
      </c>
      <c r="BN1478" s="12">
        <v>0</v>
      </c>
      <c r="BO1478" s="12">
        <v>66.951104482076744</v>
      </c>
      <c r="BP1478" s="12">
        <v>40.869132724161204</v>
      </c>
      <c r="BQ1478" s="48">
        <v>32.585597058607384</v>
      </c>
      <c r="BR1478" s="49">
        <v>16.074363298613086</v>
      </c>
      <c r="BS1478" s="13">
        <v>0</v>
      </c>
      <c r="BT1478" s="12">
        <v>240.968311103606</v>
      </c>
      <c r="BV1478" s="14">
        <f>Таблица1[[#This Row],[Lкан_леб,мм]]</f>
        <v>58089.031688896386</v>
      </c>
      <c r="BW1478" s="50">
        <f>Таблица1[[#This Row],[угол обхв4]]+Таблица1[[#This Row],[Lдуг 3,мм]]</f>
        <v>12555.38895241689</v>
      </c>
      <c r="BX1478" s="54">
        <f>Таблица1[[#This Row],[угол обхв5]]+Таблица1[[#This Row],[Y5, мм]]</f>
        <v>58565.786711008448</v>
      </c>
      <c r="BY1478" s="14">
        <f>Таблица1[[#This Row],[угол обхв6]]+Таблица1[[#This Row],[Lдуг 4,мм]]</f>
        <v>15624.035531783826</v>
      </c>
      <c r="BZ1478" s="14">
        <f>Таблица1[[#This Row],[Т1]]+Таблица1[[#This Row],[X6, мм]]</f>
        <v>58856.813489824686</v>
      </c>
      <c r="CA1478" s="14">
        <f>Таблица1[[#This Row],[Т2]]+Таблица1[[#This Row],[Lдуг 5,мм]]</f>
        <v>21104.567713971974</v>
      </c>
      <c r="CB1478" s="14">
        <f>Таблица1[[#This Row],[Т3]]+Таблица1[[#This Row],[Y6, мм]]</f>
        <v>59088.853680444248</v>
      </c>
      <c r="CC1478" s="14">
        <f>Таблица1[[#This Row],[Т4]]+Таблица1[[#This Row],[Lдуг 6,мм]]</f>
        <v>22233.043234309036</v>
      </c>
      <c r="CD1478" s="14">
        <f>Таблица1[[#This Row],[Т5]]+Таблица1[[#This Row],[Lдуг 1,мм]]</f>
        <v>59203.318310851042</v>
      </c>
      <c r="CE1478" s="14">
        <f>Таблица1[[#This Row],[Т6]]+Таблица1[[#This Row],[Lпрям1, мм]]</f>
        <v>25842.008019020792</v>
      </c>
      <c r="CF1478" s="15">
        <f>Таблица1[[#This Row],[Т7]]+Таблица1[[#This Row],[Lдуг 2,мм]]</f>
        <v>59203.318310851042</v>
      </c>
      <c r="CG1478" s="14">
        <f>Таблица1[[#This Row],[Т8]]+Таблица1[[#This Row],[Lпрям2, мм]]</f>
        <v>25842.008019020792</v>
      </c>
      <c r="CH1478" s="14">
        <f>Таблица1[[#This Row],[Т9]]-Таблица1[[#This Row],[Т9]]</f>
        <v>0</v>
      </c>
      <c r="CI1478" s="50">
        <f>Таблица1[[#This Row],[Т9]]-Таблица1[[#This Row],[Т8]]</f>
        <v>33361.310291830247</v>
      </c>
      <c r="CJ1478" s="54">
        <f>Таблица1[[#This Row],[Т9]]-Таблица1[[#This Row],[Т7]]</f>
        <v>0</v>
      </c>
      <c r="CK1478" s="14">
        <f>Таблица1[[#This Row],[Т9]]-Таблица1[[#This Row],[Т6]]</f>
        <v>36970.275076542006</v>
      </c>
      <c r="CL1478" s="14">
        <f>Таблица1[[#This Row],[Т9]]-Таблица1[[#This Row],[Т5]]</f>
        <v>114.46463040679373</v>
      </c>
      <c r="CM1478" s="14">
        <f>Таблица1[[#This Row],[Т9]]-Таблица1[[#This Row],[Т4]]</f>
        <v>38098.750596879065</v>
      </c>
      <c r="CN1478" s="14">
        <f>Таблица1[[#This Row],[Т9]]-Таблица1[[#This Row],[Т3]]</f>
        <v>346.50482102635578</v>
      </c>
      <c r="CO1478" s="14">
        <f>Таблица1[[#This Row],[Т9]]-Таблица1[[#This Row],[Т2]]</f>
        <v>43579.282779067216</v>
      </c>
      <c r="CP1478" s="14">
        <f>Таблица1[[#This Row],[Т9]]-Таблица1[[#This Row],[Т1]]</f>
        <v>637.53159984259401</v>
      </c>
      <c r="CQ1478" s="14">
        <f>Таблица1[[#This Row],[Т9]]-Таблица1[[#This Row],[угол обхв6]]</f>
        <v>46647.92935843415</v>
      </c>
      <c r="CR1478" s="14">
        <f>Таблица1[[#This Row],[Т9]]-Таблица1[[#This Row],[угол обхв5]]</f>
        <v>1114.2866219546559</v>
      </c>
      <c r="CS1478" s="14">
        <f>Таблица1[[#This Row],[Т9]]-Таблица1[[#This Row],[угол обхв4]]</f>
        <v>59203.318310851042</v>
      </c>
      <c r="CT1478" s="14">
        <f>Таблица1[[#This Row],[Lкан_прям, мм]]+Таблица1[[#This Row],[Lкан_дуг, мм]]+Таблица1[[#This Row],[Lкан_леб,мм]]</f>
        <v>85045.326329871838</v>
      </c>
      <c r="CU1478" s="16">
        <f>Таблица1[[#This Row],[Lкан_леб,мм]]</f>
        <v>58089.031688896386</v>
      </c>
      <c r="CV1478" s="14">
        <f>2534431-(Таблица1[[#This Row],[Т23]]+Таблица1[[#This Row],[угол обхв3]])</f>
        <v>2449144.7053590245</v>
      </c>
      <c r="CW1478" s="50">
        <f>SUM(X1478:AC1478,AD1478:AI1478)-Таблица1[[#This Row],[lподв_min, мм]]</f>
        <v>23347.329855133168</v>
      </c>
      <c r="CX1478" s="17">
        <f>CW1917-Таблица1[[#This Row],[Суммарная длина каната]]</f>
        <v>-2426726.3985372619</v>
      </c>
    </row>
    <row r="1479" spans="1:102" x14ac:dyDescent="0.25">
      <c r="A1479" s="21">
        <v>1478</v>
      </c>
      <c r="B1479" s="10">
        <v>36.988979591836731</v>
      </c>
      <c r="C1479" s="10">
        <v>80.14571428571432</v>
      </c>
      <c r="D1479" s="11">
        <v>13474.507635512824</v>
      </c>
      <c r="E1479" s="11">
        <v>10117.971285356696</v>
      </c>
      <c r="F1479" s="11">
        <v>12587.387595943062</v>
      </c>
      <c r="G1479" s="11">
        <v>9963.3522846040469</v>
      </c>
      <c r="H1479" s="11">
        <v>13066.507145512824</v>
      </c>
      <c r="I1479" s="11">
        <v>6438.5966361087203</v>
      </c>
      <c r="J1479" s="11">
        <v>3679.3746492479763</v>
      </c>
      <c r="K1479" s="11">
        <v>25880.234405538227</v>
      </c>
      <c r="L1479" s="11">
        <v>1076.0602354372243</v>
      </c>
      <c r="M1479" s="11">
        <v>58089.031688896386</v>
      </c>
      <c r="N1479" s="11">
        <v>8530.2018423751106</v>
      </c>
      <c r="O1479" s="11">
        <v>18132.545772268193</v>
      </c>
      <c r="P1479" s="43">
        <v>11140.085009749633</v>
      </c>
      <c r="Q1479" s="11">
        <v>16580.573470570085</v>
      </c>
      <c r="R1479" s="11">
        <v>12942.026085721007</v>
      </c>
      <c r="S1479" s="11">
        <v>11404.741039093278</v>
      </c>
      <c r="T1479" s="11">
        <v>13474.507635512824</v>
      </c>
      <c r="U1479" s="11">
        <v>10117.971285356696</v>
      </c>
      <c r="V1479" s="11">
        <v>12618.267213962139</v>
      </c>
      <c r="W1479" s="11">
        <v>9826.357944607842</v>
      </c>
      <c r="X1479" s="12">
        <v>0</v>
      </c>
      <c r="Y1479" s="12">
        <v>463.35543750516644</v>
      </c>
      <c r="Z1479" s="12">
        <v>285.31317017523537</v>
      </c>
      <c r="AA1479" s="44">
        <v>232.04019061955896</v>
      </c>
      <c r="AB1479" s="45">
        <v>95.351437137263673</v>
      </c>
      <c r="AC1479" s="12">
        <v>0</v>
      </c>
      <c r="AD1479" s="12">
        <v>12555.38895241689</v>
      </c>
      <c r="AE1479" s="12">
        <v>3036.463102457034</v>
      </c>
      <c r="AF1479" s="12">
        <v>5480.5321821881489</v>
      </c>
      <c r="AG1479" s="44">
        <v>1128.4755203370614</v>
      </c>
      <c r="AH1479" s="45">
        <v>3679.3746481390908</v>
      </c>
      <c r="AI1479" s="12">
        <v>0</v>
      </c>
      <c r="AJ1479" s="12">
        <v>-34.331471124991857</v>
      </c>
      <c r="AK1479" s="12">
        <v>30.737918540409652</v>
      </c>
      <c r="AL1479" s="12">
        <v>70.804684448593036</v>
      </c>
      <c r="AM1479" s="44">
        <v>103.3902815072005</v>
      </c>
      <c r="AN1479" s="45">
        <v>89.999999844278463</v>
      </c>
      <c r="AO1479" s="12">
        <v>0</v>
      </c>
      <c r="AP1479" s="12">
        <v>-2067.9994413507347</v>
      </c>
      <c r="AQ1479" s="12">
        <v>8738.7354809299322</v>
      </c>
      <c r="AR1479" s="12">
        <v>11525.401537751373</v>
      </c>
      <c r="AS1479" s="44">
        <v>13338.934676396704</v>
      </c>
      <c r="AT1479" s="45">
        <v>13066.507635512824</v>
      </c>
      <c r="AU1479" s="12">
        <v>0</v>
      </c>
      <c r="AV1479" s="12">
        <v>11388.482805769147</v>
      </c>
      <c r="AW1479" s="12">
        <v>18483.227567619888</v>
      </c>
      <c r="AX1479" s="12">
        <v>16714.719559773926</v>
      </c>
      <c r="AY1479" s="44">
        <v>11310.25521662328</v>
      </c>
      <c r="AZ1479" s="45">
        <v>10117.971284247813</v>
      </c>
      <c r="BA1479" s="12">
        <v>0</v>
      </c>
      <c r="BB1479" s="12">
        <v>8300.0981170881441</v>
      </c>
      <c r="BC1479" s="12">
        <v>11348.618648304455</v>
      </c>
      <c r="BD1479" s="12">
        <v>13327.342613722747</v>
      </c>
      <c r="BE1479" s="44">
        <v>13077.599044837127</v>
      </c>
      <c r="BF1479" s="45">
        <v>13066.507645512826</v>
      </c>
      <c r="BG1479" s="12">
        <v>0</v>
      </c>
      <c r="BH1479" s="12">
        <v>18469.467537087654</v>
      </c>
      <c r="BI1479" s="12">
        <v>16931.25526592178</v>
      </c>
      <c r="BJ1479" s="12">
        <v>11538.887128297118</v>
      </c>
      <c r="BK1479" s="44">
        <v>10212.457107826696</v>
      </c>
      <c r="BL1479" s="45">
        <v>6438.5966361087221</v>
      </c>
      <c r="BM1479" s="12">
        <v>0</v>
      </c>
      <c r="BN1479" s="12">
        <v>0</v>
      </c>
      <c r="BO1479" s="12">
        <v>65.069389665401502</v>
      </c>
      <c r="BP1479" s="12">
        <v>40.066765908183385</v>
      </c>
      <c r="BQ1479" s="48">
        <v>32.585597058607462</v>
      </c>
      <c r="BR1479" s="49">
        <v>13.39028166292203</v>
      </c>
      <c r="BS1479" s="13">
        <v>0</v>
      </c>
      <c r="BT1479" s="12">
        <v>240.968311103606</v>
      </c>
      <c r="BV1479" s="14">
        <f>Таблица1[[#This Row],[Lкан_леб,мм]]</f>
        <v>58089.031688896386</v>
      </c>
      <c r="BW1479" s="50">
        <f>Таблица1[[#This Row],[угол обхв4]]+Таблица1[[#This Row],[Lдуг 3,мм]]</f>
        <v>12555.38895241689</v>
      </c>
      <c r="BX1479" s="54">
        <f>Таблица1[[#This Row],[угол обхв5]]+Таблица1[[#This Row],[Y5, мм]]</f>
        <v>58552.387126401554</v>
      </c>
      <c r="BY1479" s="14">
        <f>Таблица1[[#This Row],[угол обхв6]]+Таблица1[[#This Row],[Lдуг 4,мм]]</f>
        <v>15591.852054873923</v>
      </c>
      <c r="BZ1479" s="14">
        <f>Таблица1[[#This Row],[Т1]]+Таблица1[[#This Row],[X6, мм]]</f>
        <v>58837.70029657679</v>
      </c>
      <c r="CA1479" s="14">
        <f>Таблица1[[#This Row],[Т2]]+Таблица1[[#This Row],[Lдуг 5,мм]]</f>
        <v>21072.384237062073</v>
      </c>
      <c r="CB1479" s="14">
        <f>Таблица1[[#This Row],[Т3]]+Таблица1[[#This Row],[Y6, мм]]</f>
        <v>59069.740487196352</v>
      </c>
      <c r="CC1479" s="14">
        <f>Таблица1[[#This Row],[Т4]]+Таблица1[[#This Row],[Lдуг 6,мм]]</f>
        <v>22200.859757399136</v>
      </c>
      <c r="CD1479" s="14">
        <f>Таблица1[[#This Row],[Т5]]+Таблица1[[#This Row],[Lдуг 1,мм]]</f>
        <v>59165.091924333617</v>
      </c>
      <c r="CE1479" s="14">
        <f>Таблица1[[#This Row],[Т6]]+Таблица1[[#This Row],[Lпрям1, мм]]</f>
        <v>25880.234405538227</v>
      </c>
      <c r="CF1479" s="15">
        <f>Таблица1[[#This Row],[Т7]]+Таблица1[[#This Row],[Lдуг 2,мм]]</f>
        <v>59165.091924333617</v>
      </c>
      <c r="CG1479" s="14">
        <f>Таблица1[[#This Row],[Т8]]+Таблица1[[#This Row],[Lпрям2, мм]]</f>
        <v>25880.234405538227</v>
      </c>
      <c r="CH1479" s="14">
        <f>Таблица1[[#This Row],[Т9]]-Таблица1[[#This Row],[Т9]]</f>
        <v>0</v>
      </c>
      <c r="CI1479" s="50">
        <f>Таблица1[[#This Row],[Т9]]-Таблица1[[#This Row],[Т8]]</f>
        <v>33284.85751879539</v>
      </c>
      <c r="CJ1479" s="54">
        <f>Таблица1[[#This Row],[Т9]]-Таблица1[[#This Row],[Т7]]</f>
        <v>0</v>
      </c>
      <c r="CK1479" s="14">
        <f>Таблица1[[#This Row],[Т9]]-Таблица1[[#This Row],[Т6]]</f>
        <v>36964.232166934482</v>
      </c>
      <c r="CL1479" s="14">
        <f>Таблица1[[#This Row],[Т9]]-Таблица1[[#This Row],[Т5]]</f>
        <v>95.351437137265748</v>
      </c>
      <c r="CM1479" s="14">
        <f>Таблица1[[#This Row],[Т9]]-Таблица1[[#This Row],[Т4]]</f>
        <v>38092.707687271541</v>
      </c>
      <c r="CN1479" s="14">
        <f>Таблица1[[#This Row],[Т9]]-Таблица1[[#This Row],[Т3]]</f>
        <v>327.3916277568278</v>
      </c>
      <c r="CO1479" s="14">
        <f>Таблица1[[#This Row],[Т9]]-Таблица1[[#This Row],[Т2]]</f>
        <v>43573.239869459692</v>
      </c>
      <c r="CP1479" s="14">
        <f>Таблица1[[#This Row],[Т9]]-Таблица1[[#This Row],[Т1]]</f>
        <v>612.70479793206323</v>
      </c>
      <c r="CQ1479" s="14">
        <f>Таблица1[[#This Row],[Т9]]-Таблица1[[#This Row],[угол обхв6]]</f>
        <v>46609.702971916726</v>
      </c>
      <c r="CR1479" s="14">
        <f>Таблица1[[#This Row],[Т9]]-Таблица1[[#This Row],[угол обхв5]]</f>
        <v>1076.0602354372313</v>
      </c>
      <c r="CS1479" s="14">
        <f>Таблица1[[#This Row],[Т9]]-Таблица1[[#This Row],[угол обхв4]]</f>
        <v>59165.091924333617</v>
      </c>
      <c r="CT1479" s="14">
        <f>Таблица1[[#This Row],[Lкан_прям, мм]]+Таблица1[[#This Row],[Lкан_дуг, мм]]+Таблица1[[#This Row],[Lкан_леб,мм]]</f>
        <v>85045.326329871838</v>
      </c>
      <c r="CU1479" s="16">
        <f>Таблица1[[#This Row],[Lкан_леб,мм]]</f>
        <v>58089.031688896386</v>
      </c>
      <c r="CV1479" s="14">
        <f>2534431-(Таблица1[[#This Row],[Т23]]+Таблица1[[#This Row],[угол обхв3]])</f>
        <v>2449144.7053590245</v>
      </c>
      <c r="CW1479" s="50">
        <f>SUM(X1479:AC1479,AD1479:AI1479)-Таблица1[[#This Row],[lподв_min, мм]]</f>
        <v>23276.919991727475</v>
      </c>
      <c r="CX1479" s="17">
        <f>CW1918-Таблица1[[#This Row],[Суммарная длина каната]]</f>
        <v>-2426779.2495048377</v>
      </c>
    </row>
    <row r="1480" spans="1:102" x14ac:dyDescent="0.25">
      <c r="A1480" s="21">
        <v>1479</v>
      </c>
      <c r="B1480" s="10">
        <v>36.988979591836731</v>
      </c>
      <c r="C1480" s="10">
        <v>82.829795918367381</v>
      </c>
      <c r="D1480" s="11">
        <v>13795.030394639543</v>
      </c>
      <c r="E1480" s="11">
        <v>10337.661171272524</v>
      </c>
      <c r="F1480" s="11">
        <v>12916.124235534709</v>
      </c>
      <c r="G1480" s="11">
        <v>10141.668917630728</v>
      </c>
      <c r="H1480" s="11">
        <v>13387.029904639543</v>
      </c>
      <c r="I1480" s="11">
        <v>6586.48604148703</v>
      </c>
      <c r="J1480" s="11">
        <v>3751.1751297854935</v>
      </c>
      <c r="K1480" s="11">
        <v>25918.460792055237</v>
      </c>
      <c r="L1480" s="11">
        <v>1037.8338489202049</v>
      </c>
      <c r="M1480" s="11">
        <v>58089.031688896386</v>
      </c>
      <c r="N1480" s="11">
        <v>8530.2018423751106</v>
      </c>
      <c r="O1480" s="11">
        <v>18132.545772268193</v>
      </c>
      <c r="P1480" s="43">
        <v>11160.532066698262</v>
      </c>
      <c r="Q1480" s="11">
        <v>16683.854877745292</v>
      </c>
      <c r="R1480" s="11">
        <v>13202.874967682745</v>
      </c>
      <c r="S1480" s="11">
        <v>11598.083699762716</v>
      </c>
      <c r="T1480" s="11">
        <v>13795.030394639543</v>
      </c>
      <c r="U1480" s="11">
        <v>10337.661171272524</v>
      </c>
      <c r="V1480" s="11">
        <v>12953.385274538305</v>
      </c>
      <c r="W1480" s="11">
        <v>10006.270930303099</v>
      </c>
      <c r="X1480" s="12">
        <v>0</v>
      </c>
      <c r="Y1480" s="12">
        <v>449.87169618282826</v>
      </c>
      <c r="Z1480" s="12">
        <v>279.6837182496763</v>
      </c>
      <c r="AA1480" s="44">
        <v>232.04019061955896</v>
      </c>
      <c r="AB1480" s="45">
        <v>76.238243868141524</v>
      </c>
      <c r="AC1480" s="12">
        <v>0</v>
      </c>
      <c r="AD1480" s="12">
        <v>12555.38895241689</v>
      </c>
      <c r="AE1480" s="12">
        <v>3002.8890084153045</v>
      </c>
      <c r="AF1480" s="12">
        <v>5480.5321821881489</v>
      </c>
      <c r="AG1480" s="44">
        <v>1128.4755203370614</v>
      </c>
      <c r="AH1480" s="45">
        <v>3751.175128697832</v>
      </c>
      <c r="AI1480" s="12">
        <v>0</v>
      </c>
      <c r="AJ1480" s="12">
        <v>-34.331471124991857</v>
      </c>
      <c r="AK1480" s="12">
        <v>28.844385526154444</v>
      </c>
      <c r="AL1480" s="12">
        <v>68.120602815939975</v>
      </c>
      <c r="AM1480" s="44">
        <v>100.70619987454742</v>
      </c>
      <c r="AN1480" s="45">
        <v>89.999999847259105</v>
      </c>
      <c r="AO1480" s="12">
        <v>0</v>
      </c>
      <c r="AP1480" s="12">
        <v>-2067.9994413507347</v>
      </c>
      <c r="AQ1480" s="12">
        <v>8727.0342538658242</v>
      </c>
      <c r="AR1480" s="12">
        <v>11539.143955405105</v>
      </c>
      <c r="AS1480" s="44">
        <v>13603.772789338322</v>
      </c>
      <c r="AT1480" s="45">
        <v>13387.030394639543</v>
      </c>
      <c r="AU1480" s="12">
        <v>0</v>
      </c>
      <c r="AV1480" s="12">
        <v>11388.482805769147</v>
      </c>
      <c r="AW1480" s="12">
        <v>18489.926524109629</v>
      </c>
      <c r="AX1480" s="12">
        <v>16835.897758965813</v>
      </c>
      <c r="AY1480" s="44">
        <v>11522.288339800429</v>
      </c>
      <c r="AZ1480" s="45">
        <v>10337.661170184863</v>
      </c>
      <c r="BA1480" s="12">
        <v>0</v>
      </c>
      <c r="BB1480" s="12">
        <v>8300.0981170881441</v>
      </c>
      <c r="BC1480" s="12">
        <v>11357.364478188976</v>
      </c>
      <c r="BD1480" s="12">
        <v>13581.486856389587</v>
      </c>
      <c r="BE1480" s="44">
        <v>13394.132572983965</v>
      </c>
      <c r="BF1480" s="45">
        <v>13387.030404639543</v>
      </c>
      <c r="BG1480" s="12">
        <v>0</v>
      </c>
      <c r="BH1480" s="12">
        <v>18469.467537087654</v>
      </c>
      <c r="BI1480" s="12">
        <v>17041.235629586728</v>
      </c>
      <c r="BJ1480" s="12">
        <v>11750.126580983237</v>
      </c>
      <c r="BK1480" s="44">
        <v>10413.456531234811</v>
      </c>
      <c r="BL1480" s="45">
        <v>6586.4860414870318</v>
      </c>
      <c r="BM1480" s="12">
        <v>0</v>
      </c>
      <c r="BN1480" s="12">
        <v>0</v>
      </c>
      <c r="BO1480" s="12">
        <v>63.175856651146297</v>
      </c>
      <c r="BP1480" s="12">
        <v>39.276217289785521</v>
      </c>
      <c r="BQ1480" s="48">
        <v>32.585597058607462</v>
      </c>
      <c r="BR1480" s="49">
        <v>10.706200027288327</v>
      </c>
      <c r="BS1480" s="13">
        <v>0</v>
      </c>
      <c r="BT1480" s="12">
        <v>240.968311103606</v>
      </c>
      <c r="BV1480" s="14">
        <f>Таблица1[[#This Row],[Lкан_леб,мм]]</f>
        <v>58089.031688896386</v>
      </c>
      <c r="BW1480" s="50">
        <f>Таблица1[[#This Row],[угол обхв4]]+Таблица1[[#This Row],[Lдуг 3,мм]]</f>
        <v>12555.38895241689</v>
      </c>
      <c r="BX1480" s="54">
        <f>Таблица1[[#This Row],[угол обхв5]]+Таблица1[[#This Row],[Y5, мм]]</f>
        <v>58538.903385079211</v>
      </c>
      <c r="BY1480" s="14">
        <f>Таблица1[[#This Row],[угол обхв6]]+Таблица1[[#This Row],[Lдуг 4,мм]]</f>
        <v>15558.277960832194</v>
      </c>
      <c r="BZ1480" s="14">
        <f>Таблица1[[#This Row],[Т1]]+Таблица1[[#This Row],[X6, мм]]</f>
        <v>58818.587103328886</v>
      </c>
      <c r="CA1480" s="14">
        <f>Таблица1[[#This Row],[Т2]]+Таблица1[[#This Row],[Lдуг 5,мм]]</f>
        <v>21038.810143020342</v>
      </c>
      <c r="CB1480" s="14">
        <f>Таблица1[[#This Row],[Т3]]+Таблица1[[#This Row],[Y6, мм]]</f>
        <v>59050.627293948448</v>
      </c>
      <c r="CC1480" s="14">
        <f>Таблица1[[#This Row],[Т4]]+Таблица1[[#This Row],[Lдуг 6,мм]]</f>
        <v>22167.285663357405</v>
      </c>
      <c r="CD1480" s="14">
        <f>Таблица1[[#This Row],[Т5]]+Таблица1[[#This Row],[Lдуг 1,мм]]</f>
        <v>59126.865537816586</v>
      </c>
      <c r="CE1480" s="14">
        <f>Таблица1[[#This Row],[Т6]]+Таблица1[[#This Row],[Lпрям1, мм]]</f>
        <v>25918.460792055237</v>
      </c>
      <c r="CF1480" s="15">
        <f>Таблица1[[#This Row],[Т7]]+Таблица1[[#This Row],[Lдуг 2,мм]]</f>
        <v>59126.865537816586</v>
      </c>
      <c r="CG1480" s="14">
        <f>Таблица1[[#This Row],[Т8]]+Таблица1[[#This Row],[Lпрям2, мм]]</f>
        <v>25918.460792055237</v>
      </c>
      <c r="CH1480" s="14">
        <f>Таблица1[[#This Row],[Т9]]-Таблица1[[#This Row],[Т9]]</f>
        <v>0</v>
      </c>
      <c r="CI1480" s="50">
        <f>Таблица1[[#This Row],[Т9]]-Таблица1[[#This Row],[Т8]]</f>
        <v>33208.404745761349</v>
      </c>
      <c r="CJ1480" s="54">
        <f>Таблица1[[#This Row],[Т9]]-Таблица1[[#This Row],[Т7]]</f>
        <v>0</v>
      </c>
      <c r="CK1480" s="14">
        <f>Таблица1[[#This Row],[Т9]]-Таблица1[[#This Row],[Т6]]</f>
        <v>36959.579874459181</v>
      </c>
      <c r="CL1480" s="14">
        <f>Таблица1[[#This Row],[Т9]]-Таблица1[[#This Row],[Т5]]</f>
        <v>76.238243868137943</v>
      </c>
      <c r="CM1480" s="14">
        <f>Таблица1[[#This Row],[Т9]]-Таблица1[[#This Row],[Т4]]</f>
        <v>38088.055394796247</v>
      </c>
      <c r="CN1480" s="14">
        <f>Таблица1[[#This Row],[Т9]]-Таблица1[[#This Row],[Т3]]</f>
        <v>308.2784344877</v>
      </c>
      <c r="CO1480" s="14">
        <f>Таблица1[[#This Row],[Т9]]-Таблица1[[#This Row],[Т2]]</f>
        <v>43568.587576984391</v>
      </c>
      <c r="CP1480" s="14">
        <f>Таблица1[[#This Row],[Т9]]-Таблица1[[#This Row],[Т1]]</f>
        <v>587.96215273737471</v>
      </c>
      <c r="CQ1480" s="14">
        <f>Таблица1[[#This Row],[Т9]]-Таблица1[[#This Row],[угол обхв6]]</f>
        <v>46571.476585399694</v>
      </c>
      <c r="CR1480" s="14">
        <f>Таблица1[[#This Row],[Т9]]-Таблица1[[#This Row],[угол обхв5]]</f>
        <v>1037.8338489201997</v>
      </c>
      <c r="CS1480" s="14">
        <f>Таблица1[[#This Row],[Т9]]-Таблица1[[#This Row],[угол обхв4]]</f>
        <v>59126.865537816586</v>
      </c>
      <c r="CT1480" s="14">
        <f>Таблица1[[#This Row],[Lкан_прям, мм]]+Таблица1[[#This Row],[Lкан_дуг, мм]]+Таблица1[[#This Row],[Lкан_леб,мм]]</f>
        <v>85045.326329871823</v>
      </c>
      <c r="CU1480" s="16">
        <f>Таблица1[[#This Row],[Lкан_леб,мм]]</f>
        <v>58089.031688896386</v>
      </c>
      <c r="CV1480" s="14">
        <f>2534431-(Таблица1[[#This Row],[Т23]]+Таблица1[[#This Row],[угол обхв3]])</f>
        <v>2449144.7053590245</v>
      </c>
      <c r="CW1480" s="50">
        <f>SUM(X1480:AC1480,AD1480:AI1480)-Таблица1[[#This Row],[lподв_min, мм]]</f>
        <v>23205.119511189951</v>
      </c>
      <c r="CX1480" s="17">
        <f>CW1919-Таблица1[[#This Row],[Суммарная длина каната]]</f>
        <v>-2426832.4133688817</v>
      </c>
    </row>
    <row r="1481" spans="1:102" x14ac:dyDescent="0.25">
      <c r="A1481" s="21">
        <v>1480</v>
      </c>
      <c r="B1481" s="10">
        <v>36.988979591836731</v>
      </c>
      <c r="C1481" s="10">
        <v>85.513877551020443</v>
      </c>
      <c r="D1481" s="11">
        <v>14104.913673750179</v>
      </c>
      <c r="E1481" s="11">
        <v>10572.119778321938</v>
      </c>
      <c r="F1481" s="11">
        <v>13236.149848996785</v>
      </c>
      <c r="G1481" s="11">
        <v>10335.184308626382</v>
      </c>
      <c r="H1481" s="11">
        <v>13696.913183750179</v>
      </c>
      <c r="I1481" s="11">
        <v>6747.7813086406368</v>
      </c>
      <c r="J1481" s="11">
        <v>3824.3384696813</v>
      </c>
      <c r="K1481" s="11">
        <v>25956.687178571847</v>
      </c>
      <c r="L1481" s="11">
        <v>999.60746240360277</v>
      </c>
      <c r="M1481" s="11">
        <v>58089.031688896386</v>
      </c>
      <c r="N1481" s="11">
        <v>8530.2018423751106</v>
      </c>
      <c r="O1481" s="11">
        <v>18132.545772268193</v>
      </c>
      <c r="P1481" s="43">
        <v>11176.120133944705</v>
      </c>
      <c r="Q1481" s="11">
        <v>16787.980491143106</v>
      </c>
      <c r="R1481" s="11">
        <v>13454.383648763836</v>
      </c>
      <c r="S1481" s="11">
        <v>11803.429522696306</v>
      </c>
      <c r="T1481" s="11">
        <v>14104.913673750179</v>
      </c>
      <c r="U1481" s="11">
        <v>10572.119778321938</v>
      </c>
      <c r="V1481" s="11">
        <v>13279.710552594028</v>
      </c>
      <c r="W1481" s="11">
        <v>10201.679757759704</v>
      </c>
      <c r="X1481" s="12">
        <v>0</v>
      </c>
      <c r="Y1481" s="12">
        <v>436.29729928687453</v>
      </c>
      <c r="Z1481" s="12">
        <v>274.14492189773296</v>
      </c>
      <c r="AA1481" s="44">
        <v>232.04019061955896</v>
      </c>
      <c r="AB1481" s="45">
        <v>57.125050599436307</v>
      </c>
      <c r="AC1481" s="12">
        <v>0</v>
      </c>
      <c r="AD1481" s="12">
        <v>12555.38895241689</v>
      </c>
      <c r="AE1481" s="12">
        <v>2967.952055015302</v>
      </c>
      <c r="AF1481" s="12">
        <v>5480.5321821881444</v>
      </c>
      <c r="AG1481" s="44">
        <v>1128.4755203370603</v>
      </c>
      <c r="AH1481" s="45">
        <v>3824.3384686144477</v>
      </c>
      <c r="AI1481" s="12">
        <v>0</v>
      </c>
      <c r="AJ1481" s="12">
        <v>-34.331471124991857</v>
      </c>
      <c r="AK1481" s="12">
        <v>26.938121674258266</v>
      </c>
      <c r="AL1481" s="12">
        <v>65.436521183286899</v>
      </c>
      <c r="AM1481" s="44">
        <v>98.022118241894361</v>
      </c>
      <c r="AN1481" s="45">
        <v>89.999999850181197</v>
      </c>
      <c r="AO1481" s="12">
        <v>0</v>
      </c>
      <c r="AP1481" s="12">
        <v>-2067.9994413507347</v>
      </c>
      <c r="AQ1481" s="12">
        <v>8715.0372522908565</v>
      </c>
      <c r="AR1481" s="12">
        <v>11547.196651246411</v>
      </c>
      <c r="AS1481" s="44">
        <v>13858.391070560147</v>
      </c>
      <c r="AT1481" s="45">
        <v>13696.913673750179</v>
      </c>
      <c r="AU1481" s="12">
        <v>0</v>
      </c>
      <c r="AV1481" s="12">
        <v>11388.482805769147</v>
      </c>
      <c r="AW1481" s="12">
        <v>18496.276264860273</v>
      </c>
      <c r="AX1481" s="12">
        <v>16957.586559157302</v>
      </c>
      <c r="AY1481" s="44">
        <v>11746.490931797878</v>
      </c>
      <c r="AZ1481" s="45">
        <v>10572.119777255086</v>
      </c>
      <c r="BA1481" s="12">
        <v>0</v>
      </c>
      <c r="BB1481" s="12">
        <v>8300.0981170881441</v>
      </c>
      <c r="BC1481" s="12">
        <v>11360.955543860453</v>
      </c>
      <c r="BD1481" s="12">
        <v>13825.460166065543</v>
      </c>
      <c r="BE1481" s="44">
        <v>13700.906251953869</v>
      </c>
      <c r="BF1481" s="45">
        <v>13696.913683750179</v>
      </c>
      <c r="BG1481" s="12">
        <v>0</v>
      </c>
      <c r="BH1481" s="12">
        <v>18469.467537087654</v>
      </c>
      <c r="BI1481" s="12">
        <v>17151.710983735185</v>
      </c>
      <c r="BJ1481" s="12">
        <v>11973.035590710504</v>
      </c>
      <c r="BK1481" s="44">
        <v>10629.058369220365</v>
      </c>
      <c r="BL1481" s="45">
        <v>6747.7813086406377</v>
      </c>
      <c r="BM1481" s="12">
        <v>0</v>
      </c>
      <c r="BN1481" s="12">
        <v>0</v>
      </c>
      <c r="BO1481" s="12">
        <v>61.269592799250127</v>
      </c>
      <c r="BP1481" s="12">
        <v>38.498399509028637</v>
      </c>
      <c r="BQ1481" s="48">
        <v>32.585597058607462</v>
      </c>
      <c r="BR1481" s="49">
        <v>8.0221183917131711</v>
      </c>
      <c r="BS1481" s="13">
        <v>0</v>
      </c>
      <c r="BT1481" s="12">
        <v>240.968311103606</v>
      </c>
      <c r="BV1481" s="14">
        <f>Таблица1[[#This Row],[Lкан_леб,мм]]</f>
        <v>58089.031688896386</v>
      </c>
      <c r="BW1481" s="50">
        <f>Таблица1[[#This Row],[угол обхв4]]+Таблица1[[#This Row],[Lдуг 3,мм]]</f>
        <v>12555.38895241689</v>
      </c>
      <c r="BX1481" s="54">
        <f>Таблица1[[#This Row],[угол обхв5]]+Таблица1[[#This Row],[Y5, мм]]</f>
        <v>58525.328988183261</v>
      </c>
      <c r="BY1481" s="14">
        <f>Таблица1[[#This Row],[угол обхв6]]+Таблица1[[#This Row],[Lдуг 4,мм]]</f>
        <v>15523.341007432191</v>
      </c>
      <c r="BZ1481" s="14">
        <f>Таблица1[[#This Row],[Т1]]+Таблица1[[#This Row],[X6, мм]]</f>
        <v>58799.473910080997</v>
      </c>
      <c r="CA1481" s="14">
        <f>Таблица1[[#This Row],[Т2]]+Таблица1[[#This Row],[Lдуг 5,мм]]</f>
        <v>21003.873189620335</v>
      </c>
      <c r="CB1481" s="14">
        <f>Таблица1[[#This Row],[Т3]]+Таблица1[[#This Row],[Y6, мм]]</f>
        <v>59031.514100700559</v>
      </c>
      <c r="CC1481" s="14">
        <f>Таблица1[[#This Row],[Т4]]+Таблица1[[#This Row],[Lдуг 6,мм]]</f>
        <v>22132.348709957394</v>
      </c>
      <c r="CD1481" s="14">
        <f>Таблица1[[#This Row],[Т5]]+Таблица1[[#This Row],[Lдуг 1,мм]]</f>
        <v>59088.639151299998</v>
      </c>
      <c r="CE1481" s="14">
        <f>Таблица1[[#This Row],[Т6]]+Таблица1[[#This Row],[Lпрям1, мм]]</f>
        <v>25956.687178571843</v>
      </c>
      <c r="CF1481" s="15">
        <f>Таблица1[[#This Row],[Т7]]+Таблица1[[#This Row],[Lдуг 2,мм]]</f>
        <v>59088.639151299998</v>
      </c>
      <c r="CG1481" s="14">
        <f>Таблица1[[#This Row],[Т8]]+Таблица1[[#This Row],[Lпрям2, мм]]</f>
        <v>25956.687178571843</v>
      </c>
      <c r="CH1481" s="14">
        <f>Таблица1[[#This Row],[Т9]]-Таблица1[[#This Row],[Т9]]</f>
        <v>0</v>
      </c>
      <c r="CI1481" s="50">
        <f>Таблица1[[#This Row],[Т9]]-Таблица1[[#This Row],[Т8]]</f>
        <v>33131.951972728159</v>
      </c>
      <c r="CJ1481" s="54">
        <f>Таблица1[[#This Row],[Т9]]-Таблица1[[#This Row],[Т7]]</f>
        <v>0</v>
      </c>
      <c r="CK1481" s="14">
        <f>Таблица1[[#This Row],[Т9]]-Таблица1[[#This Row],[Т6]]</f>
        <v>36956.2904413426</v>
      </c>
      <c r="CL1481" s="14">
        <f>Таблица1[[#This Row],[Т9]]-Таблица1[[#This Row],[Т5]]</f>
        <v>57.125050599439419</v>
      </c>
      <c r="CM1481" s="14">
        <f>Таблица1[[#This Row],[Т9]]-Таблица1[[#This Row],[Т4]]</f>
        <v>38084.765961679659</v>
      </c>
      <c r="CN1481" s="14">
        <f>Таблица1[[#This Row],[Т9]]-Таблица1[[#This Row],[Т3]]</f>
        <v>289.16524121900147</v>
      </c>
      <c r="CO1481" s="14">
        <f>Таблица1[[#This Row],[Т9]]-Таблица1[[#This Row],[Т2]]</f>
        <v>43565.298143867811</v>
      </c>
      <c r="CP1481" s="14">
        <f>Таблица1[[#This Row],[Т9]]-Таблица1[[#This Row],[Т1]]</f>
        <v>563.31016311673739</v>
      </c>
      <c r="CQ1481" s="14">
        <f>Таблица1[[#This Row],[Т9]]-Таблица1[[#This Row],[угол обхв6]]</f>
        <v>46533.250198883106</v>
      </c>
      <c r="CR1481" s="14">
        <f>Таблица1[[#This Row],[Т9]]-Таблица1[[#This Row],[угол обхв5]]</f>
        <v>999.60746240361186</v>
      </c>
      <c r="CS1481" s="14">
        <f>Таблица1[[#This Row],[Т9]]-Таблица1[[#This Row],[угол обхв4]]</f>
        <v>59088.639151299998</v>
      </c>
      <c r="CT1481" s="14">
        <f>Таблица1[[#This Row],[Lкан_прям, мм]]+Таблица1[[#This Row],[Lкан_дуг, мм]]+Таблица1[[#This Row],[Lкан_леб,мм]]</f>
        <v>85045.326329871838</v>
      </c>
      <c r="CU1481" s="16">
        <f>Таблица1[[#This Row],[Lкан_леб,мм]]</f>
        <v>58089.031688896386</v>
      </c>
      <c r="CV1481" s="14">
        <f>2534431-(Таблица1[[#This Row],[Т23]]+Таблица1[[#This Row],[угол обхв3]])</f>
        <v>2449144.7053590245</v>
      </c>
      <c r="CW1481" s="50">
        <f>SUM(X1481:AC1481,AD1481:AI1481)-Таблица1[[#This Row],[lподв_min, мм]]</f>
        <v>23131.956171294147</v>
      </c>
      <c r="CX1481" s="17">
        <f>CW1920-Таблица1[[#This Row],[Суммарная длина каната]]</f>
        <v>-2426885.7938723462</v>
      </c>
    </row>
    <row r="1482" spans="1:102" x14ac:dyDescent="0.25">
      <c r="A1482" s="21">
        <v>1481</v>
      </c>
      <c r="B1482" s="10">
        <v>36.988979591836731</v>
      </c>
      <c r="C1482" s="10">
        <v>88.197959183673518</v>
      </c>
      <c r="D1482" s="11">
        <v>13596.527040801098</v>
      </c>
      <c r="E1482" s="11">
        <v>10412.155670268125</v>
      </c>
      <c r="F1482" s="11">
        <v>13546.762251424032</v>
      </c>
      <c r="G1482" s="11">
        <v>10543.47385536926</v>
      </c>
      <c r="H1482" s="11">
        <v>14004.5265508011</v>
      </c>
      <c r="I1482" s="11">
        <v>6922.0990464014249</v>
      </c>
      <c r="J1482" s="11">
        <v>3490.0566238666988</v>
      </c>
      <c r="K1482" s="11">
        <v>25976.429621205323</v>
      </c>
      <c r="L1482" s="11">
        <v>979.86501977012119</v>
      </c>
      <c r="M1482" s="11">
        <v>58089.031688896386</v>
      </c>
      <c r="N1482" s="11">
        <v>8530.2018423751106</v>
      </c>
      <c r="O1482" s="11">
        <v>18132.545772268193</v>
      </c>
      <c r="P1482" s="43">
        <v>11186.81500889685</v>
      </c>
      <c r="Q1482" s="11">
        <v>16892.721843319356</v>
      </c>
      <c r="R1482" s="11">
        <v>13696.000280637258</v>
      </c>
      <c r="S1482" s="11">
        <v>12020.327947903981</v>
      </c>
      <c r="T1482" s="11">
        <v>14403.477541764751</v>
      </c>
      <c r="U1482" s="11">
        <v>10820.83266863543</v>
      </c>
      <c r="V1482" s="11">
        <v>13596.527040801098</v>
      </c>
      <c r="W1482" s="11">
        <v>10412.155670268125</v>
      </c>
      <c r="X1482" s="12">
        <v>0</v>
      </c>
      <c r="Y1482" s="12">
        <v>422.62531102496035</v>
      </c>
      <c r="Z1482" s="12">
        <v>268.70371691175001</v>
      </c>
      <c r="AA1482" s="44">
        <v>232.04019061955907</v>
      </c>
      <c r="AB1482" s="45">
        <v>47.253829333787756</v>
      </c>
      <c r="AC1482" s="12">
        <v>9.2419718800639945</v>
      </c>
      <c r="AD1482" s="12">
        <v>12555.38895241689</v>
      </c>
      <c r="AE1482" s="12">
        <v>2931.6815808219694</v>
      </c>
      <c r="AF1482" s="12">
        <v>5480.5321821881507</v>
      </c>
      <c r="AG1482" s="44">
        <v>1128.4755203370601</v>
      </c>
      <c r="AH1482" s="45">
        <v>390.29476040551646</v>
      </c>
      <c r="AI1482" s="12">
        <v>3490.0566250357333</v>
      </c>
      <c r="AJ1482" s="12">
        <v>-34.331471124991857</v>
      </c>
      <c r="AK1482" s="12">
        <v>25.018152985630625</v>
      </c>
      <c r="AL1482" s="12">
        <v>62.752439550633852</v>
      </c>
      <c r="AM1482" s="44">
        <v>95.338036609241328</v>
      </c>
      <c r="AN1482" s="45">
        <v>88.702142034100333</v>
      </c>
      <c r="AO1482" s="12">
        <v>89.999999835831346</v>
      </c>
      <c r="AP1482" s="12">
        <v>-2067.9994413507347</v>
      </c>
      <c r="AQ1482" s="12">
        <v>8702.7472396379671</v>
      </c>
      <c r="AR1482" s="12">
        <v>11549.54195643496</v>
      </c>
      <c r="AS1482" s="44">
        <v>14102.230848799147</v>
      </c>
      <c r="AT1482" s="45">
        <v>13995.582211389357</v>
      </c>
      <c r="AU1482" s="12">
        <v>14004.527040801098</v>
      </c>
      <c r="AV1482" s="12">
        <v>11388.482805769147</v>
      </c>
      <c r="AW1482" s="12">
        <v>18502.264700487191</v>
      </c>
      <c r="AX1482" s="12">
        <v>17079.518956599211</v>
      </c>
      <c r="AY1482" s="44">
        <v>11982.371058004153</v>
      </c>
      <c r="AZ1482" s="45">
        <v>10811.591485921621</v>
      </c>
      <c r="BA1482" s="12">
        <v>10412.15567143716</v>
      </c>
      <c r="BB1482" s="12">
        <v>8300.0981170881441</v>
      </c>
      <c r="BC1482" s="12">
        <v>11359.360406159707</v>
      </c>
      <c r="BD1482" s="12">
        <v>14058.727228175365</v>
      </c>
      <c r="BE1482" s="44">
        <v>13997.246973602862</v>
      </c>
      <c r="BF1482" s="45">
        <v>14004.422371176492</v>
      </c>
      <c r="BG1482" s="12">
        <v>14004.527050801102</v>
      </c>
      <c r="BH1482" s="12">
        <v>18469.467537087654</v>
      </c>
      <c r="BI1482" s="12">
        <v>17262.440771538353</v>
      </c>
      <c r="BJ1482" s="12">
        <v>12207.125061183835</v>
      </c>
      <c r="BK1482" s="44">
        <v>10858.789558535258</v>
      </c>
      <c r="BL1482" s="45">
        <v>10421.396852981934</v>
      </c>
      <c r="BM1482" s="12">
        <v>6922.0990464014267</v>
      </c>
      <c r="BN1482" s="12">
        <v>0</v>
      </c>
      <c r="BO1482" s="12">
        <v>59.349624110622479</v>
      </c>
      <c r="BP1482" s="12">
        <v>37.734286565003224</v>
      </c>
      <c r="BQ1482" s="48">
        <v>32.585597058607476</v>
      </c>
      <c r="BR1482" s="49">
        <v>6.635894575140993</v>
      </c>
      <c r="BS1482" s="13">
        <v>1.2978578017310138</v>
      </c>
      <c r="BT1482" s="12">
        <v>240.968311103606</v>
      </c>
      <c r="BV1482" s="14">
        <f>Таблица1[[#This Row],[Lкан_леб,мм]]</f>
        <v>58089.031688896386</v>
      </c>
      <c r="BW1482" s="50">
        <f>Таблица1[[#This Row],[угол обхв4]]+Таблица1[[#This Row],[Lдуг 3,мм]]</f>
        <v>12555.38895241689</v>
      </c>
      <c r="BX1482" s="54">
        <f>Таблица1[[#This Row],[угол обхв5]]+Таблица1[[#This Row],[Y5, мм]]</f>
        <v>58511.656999921346</v>
      </c>
      <c r="BY1482" s="14">
        <f>Таблица1[[#This Row],[угол обхв6]]+Таблица1[[#This Row],[Lдуг 4,мм]]</f>
        <v>15487.070533238859</v>
      </c>
      <c r="BZ1482" s="14">
        <f>Таблица1[[#This Row],[Т1]]+Таблица1[[#This Row],[X6, мм]]</f>
        <v>58780.360716833093</v>
      </c>
      <c r="CA1482" s="14">
        <f>Таблица1[[#This Row],[Т2]]+Таблица1[[#This Row],[Lдуг 5,мм]]</f>
        <v>20967.602715427009</v>
      </c>
      <c r="CB1482" s="14">
        <f>Таблица1[[#This Row],[Т3]]+Таблица1[[#This Row],[Y6, мм]]</f>
        <v>59012.400907452655</v>
      </c>
      <c r="CC1482" s="14">
        <f>Таблица1[[#This Row],[Т4]]+Таблица1[[#This Row],[Lдуг 6,мм]]</f>
        <v>22096.078235764067</v>
      </c>
      <c r="CD1482" s="14">
        <f>Таблица1[[#This Row],[Т5]]+Таблица1[[#This Row],[Lдуг 1,мм]]</f>
        <v>59059.65473678644</v>
      </c>
      <c r="CE1482" s="14">
        <f>Таблица1[[#This Row],[Т6]]+Таблица1[[#This Row],[Lпрям1, мм]]</f>
        <v>22486.372996169583</v>
      </c>
      <c r="CF1482" s="15">
        <f>Таблица1[[#This Row],[Т7]]+Таблица1[[#This Row],[Lдуг 2,мм]]</f>
        <v>59068.896708666507</v>
      </c>
      <c r="CG1482" s="14">
        <f>Таблица1[[#This Row],[Т8]]+Таблица1[[#This Row],[Lпрям2, мм]]</f>
        <v>25976.429621205316</v>
      </c>
      <c r="CH1482" s="14">
        <f>Таблица1[[#This Row],[Т9]]-Таблица1[[#This Row],[Т9]]</f>
        <v>0</v>
      </c>
      <c r="CI1482" s="50">
        <f>Таблица1[[#This Row],[Т9]]-Таблица1[[#This Row],[Т8]]</f>
        <v>36582.523712496928</v>
      </c>
      <c r="CJ1482" s="54">
        <f>Таблица1[[#This Row],[Т9]]-Таблица1[[#This Row],[Т7]]</f>
        <v>9.2419718800665578</v>
      </c>
      <c r="CK1482" s="14">
        <f>Таблица1[[#This Row],[Т9]]-Таблица1[[#This Row],[Т6]]</f>
        <v>36972.818472902436</v>
      </c>
      <c r="CL1482" s="14">
        <f>Таблица1[[#This Row],[Т9]]-Таблица1[[#This Row],[Т5]]</f>
        <v>56.495801213852246</v>
      </c>
      <c r="CM1482" s="14">
        <f>Таблица1[[#This Row],[Т9]]-Таблица1[[#This Row],[Т4]]</f>
        <v>38101.293993239495</v>
      </c>
      <c r="CN1482" s="14">
        <f>Таблица1[[#This Row],[Т9]]-Таблица1[[#This Row],[Т3]]</f>
        <v>288.5359918334143</v>
      </c>
      <c r="CO1482" s="14">
        <f>Таблица1[[#This Row],[Т9]]-Таблица1[[#This Row],[Т2]]</f>
        <v>43581.826175427646</v>
      </c>
      <c r="CP1482" s="14">
        <f>Таблица1[[#This Row],[Т9]]-Таблица1[[#This Row],[Т1]]</f>
        <v>557.2397087451609</v>
      </c>
      <c r="CQ1482" s="14">
        <f>Таблица1[[#This Row],[Т9]]-Таблица1[[#This Row],[угол обхв6]]</f>
        <v>46513.507756249615</v>
      </c>
      <c r="CR1482" s="14">
        <f>Таблица1[[#This Row],[Т9]]-Таблица1[[#This Row],[угол обхв5]]</f>
        <v>979.86501977012085</v>
      </c>
      <c r="CS1482" s="14">
        <f>Таблица1[[#This Row],[Т9]]-Таблица1[[#This Row],[угол обхв4]]</f>
        <v>59068.896708666507</v>
      </c>
      <c r="CT1482" s="14">
        <f>Таблица1[[#This Row],[Lкан_прям, мм]]+Таблица1[[#This Row],[Lкан_дуг, мм]]+Таблица1[[#This Row],[Lкан_леб,мм]]</f>
        <v>85045.326329871838</v>
      </c>
      <c r="CU1482" s="16">
        <f>Таблица1[[#This Row],[Lкан_леб,мм]]</f>
        <v>58089.031688896386</v>
      </c>
      <c r="CV1482" s="14">
        <f>2534431-(Таблица1[[#This Row],[Т23]]+Таблица1[[#This Row],[угол обхв3]])</f>
        <v>2449144.7053590245</v>
      </c>
      <c r="CW1482" s="50">
        <f>SUM(X1482:AC1482,AD1482:AI1482)-Таблица1[[#This Row],[lподв_min, мм]]</f>
        <v>23466.238017108742</v>
      </c>
      <c r="CX1482" s="17">
        <f>CW1921-Таблица1[[#This Row],[Суммарная длина каната]]</f>
        <v>-2426939.2869560164</v>
      </c>
    </row>
    <row r="1483" spans="1:102" x14ac:dyDescent="0.25">
      <c r="A1483" s="21">
        <v>1482</v>
      </c>
      <c r="B1483" s="10">
        <v>36.988979591836731</v>
      </c>
      <c r="C1483" s="10">
        <v>90.88204081632658</v>
      </c>
      <c r="D1483" s="11">
        <v>13903.139595563502</v>
      </c>
      <c r="E1483" s="11">
        <v>10637.236851640939</v>
      </c>
      <c r="F1483" s="11">
        <v>13847.279911928928</v>
      </c>
      <c r="G1483" s="11">
        <v>10766.080538891209</v>
      </c>
      <c r="H1483" s="11">
        <v>14311.139105563503</v>
      </c>
      <c r="I1483" s="11">
        <v>7109.6072106451065</v>
      </c>
      <c r="J1483" s="11">
        <v>3527.6296409958327</v>
      </c>
      <c r="K1483" s="11">
        <v>25976.429621192874</v>
      </c>
      <c r="L1483" s="11">
        <v>979.86501978256979</v>
      </c>
      <c r="M1483" s="11">
        <v>58089.031688896386</v>
      </c>
      <c r="N1483" s="11">
        <v>8530.2018423751106</v>
      </c>
      <c r="O1483" s="11">
        <v>18132.545772268193</v>
      </c>
      <c r="P1483" s="43">
        <v>11192.593225371242</v>
      </c>
      <c r="Q1483" s="11">
        <v>16997.849115805264</v>
      </c>
      <c r="R1483" s="11">
        <v>13927.194719637537</v>
      </c>
      <c r="S1483" s="11">
        <v>12248.303067227927</v>
      </c>
      <c r="T1483" s="11">
        <v>14690.066904114077</v>
      </c>
      <c r="U1483" s="11">
        <v>11083.254128276438</v>
      </c>
      <c r="V1483" s="11">
        <v>13903.139595563502</v>
      </c>
      <c r="W1483" s="11">
        <v>10637.236851640939</v>
      </c>
      <c r="X1483" s="12">
        <v>0</v>
      </c>
      <c r="Y1483" s="12">
        <v>408.84831440395556</v>
      </c>
      <c r="Z1483" s="12">
        <v>263.36752028485785</v>
      </c>
      <c r="AA1483" s="44">
        <v>232.04019061955844</v>
      </c>
      <c r="AB1483" s="45">
        <v>47.253829333786307</v>
      </c>
      <c r="AC1483" s="12">
        <v>28.355165140411721</v>
      </c>
      <c r="AD1483" s="12">
        <v>12555.38895241689</v>
      </c>
      <c r="AE1483" s="12">
        <v>2894.1085636928365</v>
      </c>
      <c r="AF1483" s="12">
        <v>5480.5321821881516</v>
      </c>
      <c r="AG1483" s="44">
        <v>1128.4755203370617</v>
      </c>
      <c r="AH1483" s="45">
        <v>390.29476040551714</v>
      </c>
      <c r="AI1483" s="12">
        <v>3527.6296421524148</v>
      </c>
      <c r="AJ1483" s="12">
        <v>-34.331471124991857</v>
      </c>
      <c r="AK1483" s="12">
        <v>23.083437885754218</v>
      </c>
      <c r="AL1483" s="12">
        <v>60.068357917980812</v>
      </c>
      <c r="AM1483" s="44">
        <v>92.653954976588196</v>
      </c>
      <c r="AN1483" s="45">
        <v>86.0180604014474</v>
      </c>
      <c r="AO1483" s="12">
        <v>89.999999837579921</v>
      </c>
      <c r="AP1483" s="12">
        <v>-2067.9994413507347</v>
      </c>
      <c r="AQ1483" s="12">
        <v>8690.1668974683271</v>
      </c>
      <c r="AR1483" s="12">
        <v>11546.174725014194</v>
      </c>
      <c r="AS1483" s="44">
        <v>14334.757102468357</v>
      </c>
      <c r="AT1483" s="45">
        <v>14283.051820650702</v>
      </c>
      <c r="AU1483" s="12">
        <v>14311.139595563502</v>
      </c>
      <c r="AV1483" s="12">
        <v>11388.482805769147</v>
      </c>
      <c r="AW1483" s="12">
        <v>18507.879198902465</v>
      </c>
      <c r="AX1483" s="12">
        <v>17201.427413052883</v>
      </c>
      <c r="AY1483" s="44">
        <v>12229.411161520347</v>
      </c>
      <c r="AZ1483" s="45">
        <v>11054.921782215759</v>
      </c>
      <c r="BA1483" s="12">
        <v>10637.236852797523</v>
      </c>
      <c r="BB1483" s="12">
        <v>8300.0981170881441</v>
      </c>
      <c r="BC1483" s="12">
        <v>11352.558280464458</v>
      </c>
      <c r="BD1483" s="12">
        <v>14280.776219280489</v>
      </c>
      <c r="BE1483" s="44">
        <v>14282.504521283257</v>
      </c>
      <c r="BF1483" s="45">
        <v>14310.154679026877</v>
      </c>
      <c r="BG1483" s="12">
        <v>14311.139605563503</v>
      </c>
      <c r="BH1483" s="12">
        <v>18469.467537087654</v>
      </c>
      <c r="BI1483" s="12">
        <v>17373.182542439532</v>
      </c>
      <c r="BJ1483" s="12">
        <v>12451.881364475548</v>
      </c>
      <c r="BK1483" s="44">
        <v>11102.146033984018</v>
      </c>
      <c r="BL1483" s="45">
        <v>10665.569197701618</v>
      </c>
      <c r="BM1483" s="12">
        <v>7109.6072106451074</v>
      </c>
      <c r="BN1483" s="12">
        <v>0</v>
      </c>
      <c r="BO1483" s="12">
        <v>57.414909010746072</v>
      </c>
      <c r="BP1483" s="12">
        <v>36.98492003222659</v>
      </c>
      <c r="BQ1483" s="48">
        <v>32.585597058607384</v>
      </c>
      <c r="BR1483" s="49">
        <v>6.6358945751407896</v>
      </c>
      <c r="BS1483" s="13">
        <v>3.9819394361325195</v>
      </c>
      <c r="BT1483" s="12">
        <v>240.968311103606</v>
      </c>
      <c r="BV1483" s="14">
        <f>Таблица1[[#This Row],[Lкан_леб,мм]]</f>
        <v>58089.031688896386</v>
      </c>
      <c r="BW1483" s="50">
        <f>Таблица1[[#This Row],[угол обхв4]]+Таблица1[[#This Row],[Lдуг 3,мм]]</f>
        <v>12555.38895241689</v>
      </c>
      <c r="BX1483" s="54">
        <f>Таблица1[[#This Row],[угол обхв5]]+Таблица1[[#This Row],[Y5, мм]]</f>
        <v>58497.880003300343</v>
      </c>
      <c r="BY1483" s="14">
        <f>Таблица1[[#This Row],[угол обхв6]]+Таблица1[[#This Row],[Lдуг 4,мм]]</f>
        <v>15449.497516109726</v>
      </c>
      <c r="BZ1483" s="14">
        <f>Таблица1[[#This Row],[Т1]]+Таблица1[[#This Row],[X6, мм]]</f>
        <v>58761.247523585203</v>
      </c>
      <c r="CA1483" s="14">
        <f>Таблица1[[#This Row],[Т2]]+Таблица1[[#This Row],[Lдуг 5,мм]]</f>
        <v>20930.029698297876</v>
      </c>
      <c r="CB1483" s="14">
        <f>Таблица1[[#This Row],[Т3]]+Таблица1[[#This Row],[Y6, мм]]</f>
        <v>58993.287714204766</v>
      </c>
      <c r="CC1483" s="14">
        <f>Таблица1[[#This Row],[Т4]]+Таблица1[[#This Row],[Lдуг 6,мм]]</f>
        <v>22058.505218634939</v>
      </c>
      <c r="CD1483" s="14">
        <f>Таблица1[[#This Row],[Т5]]+Таблица1[[#This Row],[Lдуг 1,мм]]</f>
        <v>59040.541543538551</v>
      </c>
      <c r="CE1483" s="14">
        <f>Таблица1[[#This Row],[Т6]]+Таблица1[[#This Row],[Lпрям1, мм]]</f>
        <v>22448.799979040457</v>
      </c>
      <c r="CF1483" s="15">
        <f>Таблица1[[#This Row],[Т7]]+Таблица1[[#This Row],[Lдуг 2,мм]]</f>
        <v>59068.896708678963</v>
      </c>
      <c r="CG1483" s="14">
        <f>Таблица1[[#This Row],[Т8]]+Таблица1[[#This Row],[Lпрям2, мм]]</f>
        <v>25976.429621192874</v>
      </c>
      <c r="CH1483" s="14">
        <f>Таблица1[[#This Row],[Т9]]-Таблица1[[#This Row],[Т9]]</f>
        <v>0</v>
      </c>
      <c r="CI1483" s="50">
        <f>Таблица1[[#This Row],[Т9]]-Таблица1[[#This Row],[Т8]]</f>
        <v>36620.096729638506</v>
      </c>
      <c r="CJ1483" s="54">
        <f>Таблица1[[#This Row],[Т9]]-Таблица1[[#This Row],[Т7]]</f>
        <v>28.355165140412282</v>
      </c>
      <c r="CK1483" s="14">
        <f>Таблица1[[#This Row],[Т9]]-Таблица1[[#This Row],[Т6]]</f>
        <v>37010.391490044029</v>
      </c>
      <c r="CL1483" s="14">
        <f>Таблица1[[#This Row],[Т9]]-Таблица1[[#This Row],[Т5]]</f>
        <v>75.608994474197971</v>
      </c>
      <c r="CM1483" s="14">
        <f>Таблица1[[#This Row],[Т9]]-Таблица1[[#This Row],[Т4]]</f>
        <v>38138.867010381087</v>
      </c>
      <c r="CN1483" s="14">
        <f>Таблица1[[#This Row],[Т9]]-Таблица1[[#This Row],[Т3]]</f>
        <v>307.64918509376002</v>
      </c>
      <c r="CO1483" s="14">
        <f>Таблица1[[#This Row],[Т9]]-Таблица1[[#This Row],[Т2]]</f>
        <v>43619.399192569239</v>
      </c>
      <c r="CP1483" s="14">
        <f>Таблица1[[#This Row],[Т9]]-Таблица1[[#This Row],[Т1]]</f>
        <v>571.01670537862083</v>
      </c>
      <c r="CQ1483" s="14">
        <f>Таблица1[[#This Row],[Т9]]-Таблица1[[#This Row],[угол обхв6]]</f>
        <v>46513.507756262072</v>
      </c>
      <c r="CR1483" s="14">
        <f>Таблица1[[#This Row],[Т9]]-Таблица1[[#This Row],[угол обхв5]]</f>
        <v>979.86501978257729</v>
      </c>
      <c r="CS1483" s="14">
        <f>Таблица1[[#This Row],[Т9]]-Таблица1[[#This Row],[угол обхв4]]</f>
        <v>59068.896708678963</v>
      </c>
      <c r="CT1483" s="14">
        <f>Таблица1[[#This Row],[Lкан_прям, мм]]+Таблица1[[#This Row],[Lкан_дуг, мм]]+Таблица1[[#This Row],[Lкан_леб,мм]]</f>
        <v>85045.326329871838</v>
      </c>
      <c r="CU1483" s="16">
        <f>Таблица1[[#This Row],[Lкан_леб,мм]]</f>
        <v>58089.031688896386</v>
      </c>
      <c r="CV1483" s="14">
        <f>2534431-(Таблица1[[#This Row],[Т23]]+Таблица1[[#This Row],[угол обхв3]])</f>
        <v>2449144.7053590245</v>
      </c>
      <c r="CW1483" s="50">
        <f>SUM(X1483:AC1483,AD1483:AI1483)-Таблица1[[#This Row],[lподв_min, мм]]</f>
        <v>23428.66499997961</v>
      </c>
      <c r="CX1483" s="17">
        <f>CW1922-Таблица1[[#This Row],[Суммарная длина каната]]</f>
        <v>-2426992.7798387608</v>
      </c>
    </row>
    <row r="1484" spans="1:102" x14ac:dyDescent="0.25">
      <c r="A1484" s="21">
        <v>1483</v>
      </c>
      <c r="B1484" s="10">
        <v>36.988979591836731</v>
      </c>
      <c r="C1484" s="10">
        <v>93.566122448979641</v>
      </c>
      <c r="D1484" s="11">
        <v>14198.875462268295</v>
      </c>
      <c r="E1484" s="11">
        <v>10876.429439507869</v>
      </c>
      <c r="F1484" s="11">
        <v>14137.043449024202</v>
      </c>
      <c r="G1484" s="11">
        <v>11002.515926246861</v>
      </c>
      <c r="H1484" s="11">
        <v>14606.874972268297</v>
      </c>
      <c r="I1484" s="11">
        <v>7309.9569222268447</v>
      </c>
      <c r="J1484" s="11">
        <v>3566.4725172810236</v>
      </c>
      <c r="K1484" s="11">
        <v>25976.429621180279</v>
      </c>
      <c r="L1484" s="11">
        <v>979.865019795168</v>
      </c>
      <c r="M1484" s="11">
        <v>58089.031688896386</v>
      </c>
      <c r="N1484" s="11">
        <v>8530.2018423751106</v>
      </c>
      <c r="O1484" s="11">
        <v>18132.545772268193</v>
      </c>
      <c r="P1484" s="43">
        <v>11193.442105081467</v>
      </c>
      <c r="Q1484" s="11">
        <v>17103.131643364151</v>
      </c>
      <c r="R1484" s="11">
        <v>14147.459689976693</v>
      </c>
      <c r="S1484" s="11">
        <v>12486.854668557529</v>
      </c>
      <c r="T1484" s="11">
        <v>14964.05294011699</v>
      </c>
      <c r="U1484" s="11">
        <v>11358.808364620803</v>
      </c>
      <c r="V1484" s="11">
        <v>14198.875462268295</v>
      </c>
      <c r="W1484" s="11">
        <v>10876.429439507869</v>
      </c>
      <c r="X1484" s="12">
        <v>0</v>
      </c>
      <c r="Y1484" s="12">
        <v>394.9583624082598</v>
      </c>
      <c r="Z1484" s="12">
        <v>258.14427903265602</v>
      </c>
      <c r="AA1484" s="44">
        <v>232.04019061955924</v>
      </c>
      <c r="AB1484" s="45">
        <v>47.253829333787216</v>
      </c>
      <c r="AC1484" s="12">
        <v>47.468358400905842</v>
      </c>
      <c r="AD1484" s="12">
        <v>12555.38895241689</v>
      </c>
      <c r="AE1484" s="12">
        <v>2855.2656874076538</v>
      </c>
      <c r="AF1484" s="12">
        <v>5480.532182188148</v>
      </c>
      <c r="AG1484" s="44">
        <v>1128.475520337061</v>
      </c>
      <c r="AH1484" s="45">
        <v>390.29476040551663</v>
      </c>
      <c r="AI1484" s="12">
        <v>3566.4725184250096</v>
      </c>
      <c r="AJ1484" s="12">
        <v>-34.331471124991857</v>
      </c>
      <c r="AK1484" s="12">
        <v>21.132860368615287</v>
      </c>
      <c r="AL1484" s="12">
        <v>57.384276285327694</v>
      </c>
      <c r="AM1484" s="44">
        <v>89.969873343935191</v>
      </c>
      <c r="AN1484" s="45">
        <v>83.333978768794267</v>
      </c>
      <c r="AO1484" s="12">
        <v>89.99999983934886</v>
      </c>
      <c r="AP1484" s="12">
        <v>-2067.9994413507347</v>
      </c>
      <c r="AQ1484" s="12">
        <v>8677.2988240833783</v>
      </c>
      <c r="AR1484" s="12">
        <v>11537.102345202369</v>
      </c>
      <c r="AS1484" s="44">
        <v>14555.459633575701</v>
      </c>
      <c r="AT1484" s="45">
        <v>14558.811156608261</v>
      </c>
      <c r="AU1484" s="12">
        <v>14606.875462268295</v>
      </c>
      <c r="AV1484" s="12">
        <v>11388.482805769147</v>
      </c>
      <c r="AW1484" s="12">
        <v>18513.106513769886</v>
      </c>
      <c r="AX1484" s="12">
        <v>17323.044442809853</v>
      </c>
      <c r="AY1484" s="44">
        <v>12487.069198758751</v>
      </c>
      <c r="AZ1484" s="45">
        <v>11311.44702069282</v>
      </c>
      <c r="BA1484" s="12">
        <v>10876.429440651857</v>
      </c>
      <c r="BB1484" s="12">
        <v>8300.0981170881441</v>
      </c>
      <c r="BC1484" s="12">
        <v>11340.539086789735</v>
      </c>
      <c r="BD1484" s="12">
        <v>14491.119930097595</v>
      </c>
      <c r="BE1484" s="44">
        <v>14556.052996517981</v>
      </c>
      <c r="BF1484" s="45">
        <v>14604.117245777024</v>
      </c>
      <c r="BG1484" s="12">
        <v>14606.875472268297</v>
      </c>
      <c r="BH1484" s="12">
        <v>18469.467537087654</v>
      </c>
      <c r="BI1484" s="12">
        <v>17483.692384865844</v>
      </c>
      <c r="BJ1484" s="12">
        <v>12706.767468003232</v>
      </c>
      <c r="BK1484" s="44">
        <v>11358.593834419584</v>
      </c>
      <c r="BL1484" s="45">
        <v>10923.790783435852</v>
      </c>
      <c r="BM1484" s="12">
        <v>7309.9569222268465</v>
      </c>
      <c r="BN1484" s="12">
        <v>0</v>
      </c>
      <c r="BO1484" s="12">
        <v>55.464331493607148</v>
      </c>
      <c r="BP1484" s="12">
        <v>36.251415916712403</v>
      </c>
      <c r="BQ1484" s="48">
        <v>32.585597058607497</v>
      </c>
      <c r="BR1484" s="49">
        <v>6.6358945751409166</v>
      </c>
      <c r="BS1484" s="13">
        <v>6.6660210705545841</v>
      </c>
      <c r="BT1484" s="12">
        <v>240.968311103606</v>
      </c>
      <c r="BV1484" s="14">
        <f>Таблица1[[#This Row],[Lкан_леб,мм]]</f>
        <v>58089.031688896386</v>
      </c>
      <c r="BW1484" s="50">
        <f>Таблица1[[#This Row],[угол обхв4]]+Таблица1[[#This Row],[Lдуг 3,мм]]</f>
        <v>12555.38895241689</v>
      </c>
      <c r="BX1484" s="54">
        <f>Таблица1[[#This Row],[угол обхв5]]+Таблица1[[#This Row],[Y5, мм]]</f>
        <v>58483.990051304645</v>
      </c>
      <c r="BY1484" s="14">
        <f>Таблица1[[#This Row],[угол обхв6]]+Таблица1[[#This Row],[Lдуг 4,мм]]</f>
        <v>15410.654639824545</v>
      </c>
      <c r="BZ1484" s="14">
        <f>Таблица1[[#This Row],[Т1]]+Таблица1[[#This Row],[X6, мм]]</f>
        <v>58742.1343303373</v>
      </c>
      <c r="CA1484" s="14">
        <f>Таблица1[[#This Row],[Т2]]+Таблица1[[#This Row],[Lдуг 5,мм]]</f>
        <v>20891.186822012693</v>
      </c>
      <c r="CB1484" s="14">
        <f>Таблица1[[#This Row],[Т3]]+Таблица1[[#This Row],[Y6, мм]]</f>
        <v>58974.174520956862</v>
      </c>
      <c r="CC1484" s="14">
        <f>Таблица1[[#This Row],[Т4]]+Таблица1[[#This Row],[Lдуг 6,мм]]</f>
        <v>22019.662342349755</v>
      </c>
      <c r="CD1484" s="14">
        <f>Таблица1[[#This Row],[Т5]]+Таблица1[[#This Row],[Lдуг 1,мм]]</f>
        <v>59021.428350290647</v>
      </c>
      <c r="CE1484" s="14">
        <f>Таблица1[[#This Row],[Т6]]+Таблица1[[#This Row],[Lпрям1, мм]]</f>
        <v>22409.95710275527</v>
      </c>
      <c r="CF1484" s="15">
        <f>Таблица1[[#This Row],[Т7]]+Таблица1[[#This Row],[Lдуг 2,мм]]</f>
        <v>59068.896708691551</v>
      </c>
      <c r="CG1484" s="14">
        <f>Таблица1[[#This Row],[Т8]]+Таблица1[[#This Row],[Lпрям2, мм]]</f>
        <v>25976.429621180279</v>
      </c>
      <c r="CH1484" s="14">
        <f>Таблица1[[#This Row],[Т9]]-Таблица1[[#This Row],[Т9]]</f>
        <v>0</v>
      </c>
      <c r="CI1484" s="50">
        <f>Таблица1[[#This Row],[Т9]]-Таблица1[[#This Row],[Т8]]</f>
        <v>36658.939605936277</v>
      </c>
      <c r="CJ1484" s="54">
        <f>Таблица1[[#This Row],[Т9]]-Таблица1[[#This Row],[Т7]]</f>
        <v>47.468358400903526</v>
      </c>
      <c r="CK1484" s="14">
        <f>Таблица1[[#This Row],[Т9]]-Таблица1[[#This Row],[Т6]]</f>
        <v>37049.2343663418</v>
      </c>
      <c r="CL1484" s="14">
        <f>Таблица1[[#This Row],[Т9]]-Таблица1[[#This Row],[Т5]]</f>
        <v>94.722187734689214</v>
      </c>
      <c r="CM1484" s="14">
        <f>Таблица1[[#This Row],[Т9]]-Таблица1[[#This Row],[Т4]]</f>
        <v>38177.709886678858</v>
      </c>
      <c r="CN1484" s="14">
        <f>Таблица1[[#This Row],[Т9]]-Таблица1[[#This Row],[Т3]]</f>
        <v>326.76237835425127</v>
      </c>
      <c r="CO1484" s="14">
        <f>Таблица1[[#This Row],[Т9]]-Таблица1[[#This Row],[Т2]]</f>
        <v>43658.24206886701</v>
      </c>
      <c r="CP1484" s="14">
        <f>Таблица1[[#This Row],[Т9]]-Таблица1[[#This Row],[Т1]]</f>
        <v>584.90665738690586</v>
      </c>
      <c r="CQ1484" s="14">
        <f>Таблица1[[#This Row],[Т9]]-Таблица1[[#This Row],[угол обхв6]]</f>
        <v>46513.507756274659</v>
      </c>
      <c r="CR1484" s="14">
        <f>Таблица1[[#This Row],[Т9]]-Таблица1[[#This Row],[угол обхв5]]</f>
        <v>979.8650197951647</v>
      </c>
      <c r="CS1484" s="14">
        <f>Таблица1[[#This Row],[Т9]]-Таблица1[[#This Row],[угол обхв4]]</f>
        <v>59068.896708691551</v>
      </c>
      <c r="CT1484" s="14">
        <f>Таблица1[[#This Row],[Lкан_прям, мм]]+Таблица1[[#This Row],[Lкан_дуг, мм]]+Таблица1[[#This Row],[Lкан_леб,мм]]</f>
        <v>85045.326329871838</v>
      </c>
      <c r="CU1484" s="16">
        <f>Таблица1[[#This Row],[Lкан_леб,мм]]</f>
        <v>58089.031688896386</v>
      </c>
      <c r="CV1484" s="14">
        <f>2534431-(Таблица1[[#This Row],[Т23]]+Таблица1[[#This Row],[угол обхв3]])</f>
        <v>2449144.7053590245</v>
      </c>
      <c r="CW1484" s="50">
        <f>SUM(X1484:AC1484,AD1484:AI1484)-Таблица1[[#This Row],[lподв_min, мм]]</f>
        <v>23389.822123694423</v>
      </c>
      <c r="CX1484" s="17">
        <f>CW1923-Таблица1[[#This Row],[Суммарная длина каната]]</f>
        <v>-2427046.1499865991</v>
      </c>
    </row>
    <row r="1485" spans="1:102" x14ac:dyDescent="0.25">
      <c r="A1485" s="21">
        <v>1484</v>
      </c>
      <c r="B1485" s="10">
        <v>36.988979591836731</v>
      </c>
      <c r="C1485" s="10">
        <v>96.250204081632717</v>
      </c>
      <c r="D1485" s="11">
        <v>14483.085751411607</v>
      </c>
      <c r="E1485" s="11">
        <v>11129.208608924941</v>
      </c>
      <c r="F1485" s="11">
        <v>14415.41707740616</v>
      </c>
      <c r="G1485" s="11">
        <v>11252.261242209826</v>
      </c>
      <c r="H1485" s="11">
        <v>14891.085261411608</v>
      </c>
      <c r="I1485" s="11">
        <v>7522.6578218058212</v>
      </c>
      <c r="J1485" s="11">
        <v>3606.5507871191194</v>
      </c>
      <c r="K1485" s="11">
        <v>25976.429621167568</v>
      </c>
      <c r="L1485" s="11">
        <v>979.86501980787943</v>
      </c>
      <c r="M1485" s="11">
        <v>58089.031688896386</v>
      </c>
      <c r="N1485" s="11">
        <v>8530.2018423751106</v>
      </c>
      <c r="O1485" s="11">
        <v>18132.545772268193</v>
      </c>
      <c r="P1485" s="43">
        <v>11189.359785456239</v>
      </c>
      <c r="Q1485" s="11">
        <v>17208.338420106091</v>
      </c>
      <c r="R1485" s="11">
        <v>14356.311896784486</v>
      </c>
      <c r="S1485" s="11">
        <v>12735.45933337084</v>
      </c>
      <c r="T1485" s="11">
        <v>15224.834482708597</v>
      </c>
      <c r="U1485" s="11">
        <v>11646.890769733393</v>
      </c>
      <c r="V1485" s="11">
        <v>14483.085751411607</v>
      </c>
      <c r="W1485" s="11">
        <v>11129.208608924941</v>
      </c>
      <c r="X1485" s="12">
        <v>0</v>
      </c>
      <c r="Y1485" s="12">
        <v>380.9469240858146</v>
      </c>
      <c r="Z1485" s="12">
        <v>253.04252410720423</v>
      </c>
      <c r="AA1485" s="44">
        <v>232.04019061955907</v>
      </c>
      <c r="AB1485" s="45">
        <v>47.253829333786491</v>
      </c>
      <c r="AC1485" s="12">
        <v>66.581551661515022</v>
      </c>
      <c r="AD1485" s="12">
        <v>12555.38895241689</v>
      </c>
      <c r="AE1485" s="12">
        <v>2815.1874175695571</v>
      </c>
      <c r="AF1485" s="12">
        <v>5480.5321821881516</v>
      </c>
      <c r="AG1485" s="44">
        <v>1128.4755203370603</v>
      </c>
      <c r="AH1485" s="45">
        <v>390.29476040551822</v>
      </c>
      <c r="AI1485" s="12">
        <v>3606.5507882503925</v>
      </c>
      <c r="AJ1485" s="12">
        <v>-34.331471124991857</v>
      </c>
      <c r="AK1485" s="12">
        <v>19.165222425517321</v>
      </c>
      <c r="AL1485" s="12">
        <v>54.700194652674654</v>
      </c>
      <c r="AM1485" s="44">
        <v>87.28579171128213</v>
      </c>
      <c r="AN1485" s="45">
        <v>80.649897136141306</v>
      </c>
      <c r="AO1485" s="12">
        <v>89.999999841134112</v>
      </c>
      <c r="AP1485" s="12">
        <v>-2067.9994413507347</v>
      </c>
      <c r="AQ1485" s="12">
        <v>8664.1455355476519</v>
      </c>
      <c r="AR1485" s="12">
        <v>11522.344723181643</v>
      </c>
      <c r="AS1485" s="44">
        <v>14763.854187176014</v>
      </c>
      <c r="AT1485" s="45">
        <v>14822.255161307137</v>
      </c>
      <c r="AU1485" s="12">
        <v>14891.085751411607</v>
      </c>
      <c r="AV1485" s="12">
        <v>11388.482805769147</v>
      </c>
      <c r="AW1485" s="12">
        <v>18517.932703882772</v>
      </c>
      <c r="AX1485" s="12">
        <v>17444.103199596182</v>
      </c>
      <c r="AY1485" s="44">
        <v>12754.779828768949</v>
      </c>
      <c r="AZ1485" s="45">
        <v>11580.604345935291</v>
      </c>
      <c r="BA1485" s="12">
        <v>11129.208610056216</v>
      </c>
      <c r="BB1485" s="12">
        <v>8300.0981170881441</v>
      </c>
      <c r="BC1485" s="12">
        <v>11323.303478628783</v>
      </c>
      <c r="BD1485" s="12">
        <v>14689.296834509889</v>
      </c>
      <c r="BE1485" s="44">
        <v>14817.292192317069</v>
      </c>
      <c r="BF1485" s="45">
        <v>14885.665072813064</v>
      </c>
      <c r="BG1485" s="12">
        <v>14891.085761411608</v>
      </c>
      <c r="BH1485" s="12">
        <v>18469.467537087654</v>
      </c>
      <c r="BI1485" s="12">
        <v>17593.72535172067</v>
      </c>
      <c r="BJ1485" s="12">
        <v>12971.224112860929</v>
      </c>
      <c r="BK1485" s="44">
        <v>11627.570274335283</v>
      </c>
      <c r="BL1485" s="45">
        <v>11195.495032723042</v>
      </c>
      <c r="BM1485" s="12">
        <v>7522.657821805823</v>
      </c>
      <c r="BN1485" s="12">
        <v>0</v>
      </c>
      <c r="BO1485" s="12">
        <v>53.496693550509178</v>
      </c>
      <c r="BP1485" s="12">
        <v>35.534972227157333</v>
      </c>
      <c r="BQ1485" s="48">
        <v>32.585597058607476</v>
      </c>
      <c r="BR1485" s="49">
        <v>6.6358945751408154</v>
      </c>
      <c r="BS1485" s="13">
        <v>9.3501027049928069</v>
      </c>
      <c r="BT1485" s="12">
        <v>240.968311103606</v>
      </c>
      <c r="BV1485" s="14">
        <f>Таблица1[[#This Row],[Lкан_леб,мм]]</f>
        <v>58089.031688896386</v>
      </c>
      <c r="BW1485" s="50">
        <f>Таблица1[[#This Row],[угол обхв4]]+Таблица1[[#This Row],[Lдуг 3,мм]]</f>
        <v>12555.38895241689</v>
      </c>
      <c r="BX1485" s="54">
        <f>Таблица1[[#This Row],[угол обхв5]]+Таблица1[[#This Row],[Y5, мм]]</f>
        <v>58469.978612982202</v>
      </c>
      <c r="BY1485" s="14">
        <f>Таблица1[[#This Row],[угол обхв6]]+Таблица1[[#This Row],[Lдуг 4,мм]]</f>
        <v>15370.576369986447</v>
      </c>
      <c r="BZ1485" s="14">
        <f>Таблица1[[#This Row],[Т1]]+Таблица1[[#This Row],[X6, мм]]</f>
        <v>58723.021137089403</v>
      </c>
      <c r="CA1485" s="14">
        <f>Таблица1[[#This Row],[Т2]]+Таблица1[[#This Row],[Lдуг 5,мм]]</f>
        <v>20851.108552174599</v>
      </c>
      <c r="CB1485" s="14">
        <f>Таблица1[[#This Row],[Т3]]+Таблица1[[#This Row],[Y6, мм]]</f>
        <v>58955.061327708965</v>
      </c>
      <c r="CC1485" s="14">
        <f>Таблица1[[#This Row],[Т4]]+Таблица1[[#This Row],[Lдуг 6,мм]]</f>
        <v>21979.584072511658</v>
      </c>
      <c r="CD1485" s="14">
        <f>Таблица1[[#This Row],[Т5]]+Таблица1[[#This Row],[Lдуг 1,мм]]</f>
        <v>59002.315157042751</v>
      </c>
      <c r="CE1485" s="14">
        <f>Таблица1[[#This Row],[Т6]]+Таблица1[[#This Row],[Lпрям1, мм]]</f>
        <v>22369.878832917177</v>
      </c>
      <c r="CF1485" s="15">
        <f>Таблица1[[#This Row],[Т7]]+Таблица1[[#This Row],[Lдуг 2,мм]]</f>
        <v>59068.896708704269</v>
      </c>
      <c r="CG1485" s="14">
        <f>Таблица1[[#This Row],[Т8]]+Таблица1[[#This Row],[Lпрям2, мм]]</f>
        <v>25976.429621167568</v>
      </c>
      <c r="CH1485" s="14">
        <f>Таблица1[[#This Row],[Т9]]-Таблица1[[#This Row],[Т9]]</f>
        <v>0</v>
      </c>
      <c r="CI1485" s="50">
        <f>Таблица1[[#This Row],[Т9]]-Таблица1[[#This Row],[Т8]]</f>
        <v>36699.017875787089</v>
      </c>
      <c r="CJ1485" s="54">
        <f>Таблица1[[#This Row],[Т9]]-Таблица1[[#This Row],[Т7]]</f>
        <v>66.581551661518461</v>
      </c>
      <c r="CK1485" s="14">
        <f>Таблица1[[#This Row],[Т9]]-Таблица1[[#This Row],[Т6]]</f>
        <v>37089.312636192612</v>
      </c>
      <c r="CL1485" s="14">
        <f>Таблица1[[#This Row],[Т9]]-Таблица1[[#This Row],[Т5]]</f>
        <v>113.83538099530415</v>
      </c>
      <c r="CM1485" s="14">
        <f>Таблица1[[#This Row],[Т9]]-Таблица1[[#This Row],[Т4]]</f>
        <v>38217.78815652967</v>
      </c>
      <c r="CN1485" s="14">
        <f>Таблица1[[#This Row],[Т9]]-Таблица1[[#This Row],[Т3]]</f>
        <v>345.8755716148662</v>
      </c>
      <c r="CO1485" s="14">
        <f>Таблица1[[#This Row],[Т9]]-Таблица1[[#This Row],[Т2]]</f>
        <v>43698.320338717822</v>
      </c>
      <c r="CP1485" s="14">
        <f>Таблица1[[#This Row],[Т9]]-Таблица1[[#This Row],[Т1]]</f>
        <v>598.91809572206694</v>
      </c>
      <c r="CQ1485" s="14">
        <f>Таблица1[[#This Row],[Т9]]-Таблица1[[#This Row],[угол обхв6]]</f>
        <v>46513.507756287378</v>
      </c>
      <c r="CR1485" s="14">
        <f>Таблица1[[#This Row],[Т9]]-Таблица1[[#This Row],[угол обхв5]]</f>
        <v>979.86501980788307</v>
      </c>
      <c r="CS1485" s="14">
        <f>Таблица1[[#This Row],[Т9]]-Таблица1[[#This Row],[угол обхв4]]</f>
        <v>59068.896708704269</v>
      </c>
      <c r="CT1485" s="14">
        <f>Таблица1[[#This Row],[Lкан_прям, мм]]+Таблица1[[#This Row],[Lкан_дуг, мм]]+Таблица1[[#This Row],[Lкан_леб,мм]]</f>
        <v>85045.326329871838</v>
      </c>
      <c r="CU1485" s="16">
        <f>Таблица1[[#This Row],[Lкан_леб,мм]]</f>
        <v>58089.031688896386</v>
      </c>
      <c r="CV1485" s="14">
        <f>2534431-(Таблица1[[#This Row],[Т23]]+Таблица1[[#This Row],[угол обхв3]])</f>
        <v>2449144.7053590245</v>
      </c>
      <c r="CW1485" s="50">
        <f>SUM(X1485:AC1485,AD1485:AI1485)-Таблица1[[#This Row],[lподв_min, мм]]</f>
        <v>23349.743853856329</v>
      </c>
      <c r="CX1485" s="17">
        <f>CW1924-Таблица1[[#This Row],[Суммарная длина каната]]</f>
        <v>-2427099.2639666214</v>
      </c>
    </row>
    <row r="1486" spans="1:102" x14ac:dyDescent="0.25">
      <c r="A1486" s="21">
        <v>1485</v>
      </c>
      <c r="B1486" s="10">
        <v>36.988979591836731</v>
      </c>
      <c r="C1486" s="10">
        <v>98.934285714285778</v>
      </c>
      <c r="D1486" s="11">
        <v>14755.146862360991</v>
      </c>
      <c r="E1486" s="11">
        <v>11395.019723920346</v>
      </c>
      <c r="F1486" s="11">
        <v>14681.790002964432</v>
      </c>
      <c r="G1486" s="11">
        <v>11514.768507544537</v>
      </c>
      <c r="H1486" s="11">
        <v>15163.146372360992</v>
      </c>
      <c r="I1486" s="11">
        <v>7747.1916073223729</v>
      </c>
      <c r="J1486" s="11">
        <v>3647.8281165979743</v>
      </c>
      <c r="K1486" s="11">
        <v>25976.429621154763</v>
      </c>
      <c r="L1486" s="11">
        <v>979.8650198206841</v>
      </c>
      <c r="M1486" s="11">
        <v>58089.031688896386</v>
      </c>
      <c r="N1486" s="11">
        <v>8530.2018423751106</v>
      </c>
      <c r="O1486" s="11">
        <v>18132.545772268193</v>
      </c>
      <c r="P1486" s="43">
        <v>11180.355223726163</v>
      </c>
      <c r="Q1486" s="11">
        <v>17313.238606349969</v>
      </c>
      <c r="R1486" s="11">
        <v>14553.293086530946</v>
      </c>
      <c r="S1486" s="11">
        <v>12993.571585194528</v>
      </c>
      <c r="T1486" s="11">
        <v>15471.839337492342</v>
      </c>
      <c r="U1486" s="11">
        <v>11946.869246969969</v>
      </c>
      <c r="V1486" s="11">
        <v>14755.146862360991</v>
      </c>
      <c r="W1486" s="11">
        <v>11395.019723920346</v>
      </c>
      <c r="X1486" s="12">
        <v>0</v>
      </c>
      <c r="Y1486" s="12">
        <v>366.80482494597709</v>
      </c>
      <c r="Z1486" s="12">
        <v>248.07142999914453</v>
      </c>
      <c r="AA1486" s="44">
        <v>232.0401906195591</v>
      </c>
      <c r="AB1486" s="45">
        <v>47.253829333788303</v>
      </c>
      <c r="AC1486" s="12">
        <v>85.694744922215079</v>
      </c>
      <c r="AD1486" s="12">
        <v>12555.38895241689</v>
      </c>
      <c r="AE1486" s="12">
        <v>2773.910088090704</v>
      </c>
      <c r="AF1486" s="12">
        <v>5480.5321821881507</v>
      </c>
      <c r="AG1486" s="44">
        <v>1128.4755203370594</v>
      </c>
      <c r="AH1486" s="45">
        <v>390.29476040551395</v>
      </c>
      <c r="AI1486" s="12">
        <v>3647.8281177164467</v>
      </c>
      <c r="AJ1486" s="12">
        <v>-34.331471124991857</v>
      </c>
      <c r="AK1486" s="12">
        <v>17.179235675104863</v>
      </c>
      <c r="AL1486" s="12">
        <v>52.016113020021578</v>
      </c>
      <c r="AM1486" s="44">
        <v>84.601710078629054</v>
      </c>
      <c r="AN1486" s="45">
        <v>77.965815503487988</v>
      </c>
      <c r="AO1486" s="12">
        <v>89.999999842931771</v>
      </c>
      <c r="AP1486" s="12">
        <v>-2067.9994413507347</v>
      </c>
      <c r="AQ1486" s="12">
        <v>8650.7094699041336</v>
      </c>
      <c r="AR1486" s="12">
        <v>11501.934239420905</v>
      </c>
      <c r="AS1486" s="44">
        <v>14959.483513900119</v>
      </c>
      <c r="AT1486" s="45">
        <v>15072.805798503678</v>
      </c>
      <c r="AU1486" s="12">
        <v>15163.146862360991</v>
      </c>
      <c r="AV1486" s="12">
        <v>11388.482805769147</v>
      </c>
      <c r="AW1486" s="12">
        <v>18522.343042278295</v>
      </c>
      <c r="AX1486" s="12">
        <v>17564.338062073795</v>
      </c>
      <c r="AY1486" s="44">
        <v>13031.955653681956</v>
      </c>
      <c r="AZ1486" s="45">
        <v>11861.803185804651</v>
      </c>
      <c r="BA1486" s="12">
        <v>11395.019725038821</v>
      </c>
      <c r="BB1486" s="12">
        <v>8300.0981170881441</v>
      </c>
      <c r="BC1486" s="12">
        <v>11300.862851255188</v>
      </c>
      <c r="BD1486" s="12">
        <v>14874.872102225687</v>
      </c>
      <c r="BE1486" s="44">
        <v>15065.648910123169</v>
      </c>
      <c r="BF1486" s="45">
        <v>15154.180401349655</v>
      </c>
      <c r="BG1486" s="12">
        <v>15163.146872360992</v>
      </c>
      <c r="BH1486" s="12">
        <v>18469.467537087654</v>
      </c>
      <c r="BI1486" s="12">
        <v>17703.035876360067</v>
      </c>
      <c r="BJ1486" s="12">
        <v>13244.671040918352</v>
      </c>
      <c r="BK1486" s="44">
        <v>11908.485178482541</v>
      </c>
      <c r="BL1486" s="45">
        <v>11480.085785085666</v>
      </c>
      <c r="BM1486" s="12">
        <v>7747.1916073223747</v>
      </c>
      <c r="BN1486" s="12">
        <v>0</v>
      </c>
      <c r="BO1486" s="12">
        <v>51.51070680009672</v>
      </c>
      <c r="BP1486" s="12">
        <v>34.836877344916715</v>
      </c>
      <c r="BQ1486" s="48">
        <v>32.585597058607476</v>
      </c>
      <c r="BR1486" s="49">
        <v>6.6358945751410694</v>
      </c>
      <c r="BS1486" s="13">
        <v>12.034184339443788</v>
      </c>
      <c r="BT1486" s="12">
        <v>240.968311103606</v>
      </c>
      <c r="BV1486" s="14">
        <f>Таблица1[[#This Row],[Lкан_леб,мм]]</f>
        <v>58089.031688896386</v>
      </c>
      <c r="BW1486" s="50">
        <f>Таблица1[[#This Row],[угол обхв4]]+Таблица1[[#This Row],[Lдуг 3,мм]]</f>
        <v>12555.38895241689</v>
      </c>
      <c r="BX1486" s="54">
        <f>Таблица1[[#This Row],[угол обхв5]]+Таблица1[[#This Row],[Y5, мм]]</f>
        <v>58455.836513842361</v>
      </c>
      <c r="BY1486" s="14">
        <f>Таблица1[[#This Row],[угол обхв6]]+Таблица1[[#This Row],[Lдуг 4,мм]]</f>
        <v>15329.299040507594</v>
      </c>
      <c r="BZ1486" s="14">
        <f>Таблица1[[#This Row],[Т1]]+Таблица1[[#This Row],[X6, мм]]</f>
        <v>58703.907943841506</v>
      </c>
      <c r="CA1486" s="14">
        <f>Таблица1[[#This Row],[Т2]]+Таблица1[[#This Row],[Lдуг 5,мм]]</f>
        <v>20809.831222695746</v>
      </c>
      <c r="CB1486" s="14">
        <f>Таблица1[[#This Row],[Т3]]+Таблица1[[#This Row],[Y6, мм]]</f>
        <v>58935.948134461069</v>
      </c>
      <c r="CC1486" s="14">
        <f>Таблица1[[#This Row],[Т4]]+Таблица1[[#This Row],[Lдуг 6,мм]]</f>
        <v>21938.306743032805</v>
      </c>
      <c r="CD1486" s="14">
        <f>Таблица1[[#This Row],[Т5]]+Таблица1[[#This Row],[Lдуг 1,мм]]</f>
        <v>58983.201963794854</v>
      </c>
      <c r="CE1486" s="14">
        <f>Таблица1[[#This Row],[Т6]]+Таблица1[[#This Row],[Lпрям1, мм]]</f>
        <v>22328.60150343832</v>
      </c>
      <c r="CF1486" s="15">
        <f>Таблица1[[#This Row],[Т7]]+Таблица1[[#This Row],[Lдуг 2,мм]]</f>
        <v>59068.896708717068</v>
      </c>
      <c r="CG1486" s="14">
        <f>Таблица1[[#This Row],[Т8]]+Таблица1[[#This Row],[Lпрям2, мм]]</f>
        <v>25976.429621154766</v>
      </c>
      <c r="CH1486" s="14">
        <f>Таблица1[[#This Row],[Т9]]-Таблица1[[#This Row],[Т9]]</f>
        <v>0</v>
      </c>
      <c r="CI1486" s="50">
        <f>Таблица1[[#This Row],[Т9]]-Таблица1[[#This Row],[Т8]]</f>
        <v>36740.295205278744</v>
      </c>
      <c r="CJ1486" s="54">
        <f>Таблица1[[#This Row],[Т9]]-Таблица1[[#This Row],[Т7]]</f>
        <v>85.694744922213431</v>
      </c>
      <c r="CK1486" s="14">
        <f>Таблица1[[#This Row],[Т9]]-Таблица1[[#This Row],[Т6]]</f>
        <v>37130.589965684267</v>
      </c>
      <c r="CL1486" s="14">
        <f>Таблица1[[#This Row],[Т9]]-Таблица1[[#This Row],[Т5]]</f>
        <v>132.94857425599912</v>
      </c>
      <c r="CM1486" s="14">
        <f>Таблица1[[#This Row],[Т9]]-Таблица1[[#This Row],[Т4]]</f>
        <v>38259.065486021325</v>
      </c>
      <c r="CN1486" s="14">
        <f>Таблица1[[#This Row],[Т9]]-Таблица1[[#This Row],[Т3]]</f>
        <v>364.98876487556117</v>
      </c>
      <c r="CO1486" s="14">
        <f>Таблица1[[#This Row],[Т9]]-Таблица1[[#This Row],[Т2]]</f>
        <v>43739.597668209477</v>
      </c>
      <c r="CP1486" s="14">
        <f>Таблица1[[#This Row],[Т9]]-Таблица1[[#This Row],[Т1]]</f>
        <v>613.06019487470621</v>
      </c>
      <c r="CQ1486" s="14">
        <f>Таблица1[[#This Row],[Т9]]-Таблица1[[#This Row],[угол обхв6]]</f>
        <v>46513.507756300176</v>
      </c>
      <c r="CR1486" s="14">
        <f>Таблица1[[#This Row],[Т9]]-Таблица1[[#This Row],[угол обхв5]]</f>
        <v>979.86501982068148</v>
      </c>
      <c r="CS1486" s="14">
        <f>Таблица1[[#This Row],[Т9]]-Таблица1[[#This Row],[угол обхв4]]</f>
        <v>59068.896708717068</v>
      </c>
      <c r="CT1486" s="14">
        <f>Таблица1[[#This Row],[Lкан_прям, мм]]+Таблица1[[#This Row],[Lкан_дуг, мм]]+Таблица1[[#This Row],[Lкан_леб,мм]]</f>
        <v>85045.326329871838</v>
      </c>
      <c r="CU1486" s="16">
        <f>Таблица1[[#This Row],[Lкан_леб,мм]]</f>
        <v>58089.031688896386</v>
      </c>
      <c r="CV1486" s="14">
        <f>2534431-(Таблица1[[#This Row],[Т23]]+Таблица1[[#This Row],[угол обхв3]])</f>
        <v>2449144.7053590245</v>
      </c>
      <c r="CW1486" s="50">
        <f>SUM(X1486:AC1486,AD1486:AI1486)-Таблица1[[#This Row],[lподв_min, мм]]</f>
        <v>23308.466524377473</v>
      </c>
      <c r="CX1486" s="17">
        <f>CW1925-Таблица1[[#This Row],[Суммарная длина каната]]</f>
        <v>-2427151.9761869735</v>
      </c>
    </row>
    <row r="1487" spans="1:102" x14ac:dyDescent="0.25">
      <c r="A1487" s="21">
        <v>1486</v>
      </c>
      <c r="B1487" s="10">
        <v>36.988979591836731</v>
      </c>
      <c r="C1487" s="10">
        <v>101.61836734693884</v>
      </c>
      <c r="D1487" s="11">
        <v>15014.461851630102</v>
      </c>
      <c r="E1487" s="11">
        <v>11673.279554450144</v>
      </c>
      <c r="F1487" s="11">
        <v>14935.577762957188</v>
      </c>
      <c r="G1487" s="11">
        <v>11789.46174135607</v>
      </c>
      <c r="H1487" s="11">
        <v>15422.461361630103</v>
      </c>
      <c r="I1487" s="11">
        <v>7983.0133495326572</v>
      </c>
      <c r="J1487" s="11">
        <v>3690.266204917486</v>
      </c>
      <c r="K1487" s="11">
        <v>25976.429621141902</v>
      </c>
      <c r="L1487" s="11">
        <v>979.86501983354526</v>
      </c>
      <c r="M1487" s="11">
        <v>58089.031688896386</v>
      </c>
      <c r="N1487" s="11">
        <v>8530.2018423751106</v>
      </c>
      <c r="O1487" s="11">
        <v>18132.545772268193</v>
      </c>
      <c r="P1487" s="43">
        <v>11166.448177270207</v>
      </c>
      <c r="Q1487" s="11">
        <v>17417.602035120886</v>
      </c>
      <c r="R1487" s="11">
        <v>14737.97105250435</v>
      </c>
      <c r="S1487" s="11">
        <v>13260.625086462251</v>
      </c>
      <c r="T1487" s="11">
        <v>15704.525538221589</v>
      </c>
      <c r="U1487" s="11">
        <v>12258.085597893407</v>
      </c>
      <c r="V1487" s="11">
        <v>15014.461851630102</v>
      </c>
      <c r="W1487" s="11">
        <v>11673.279554450144</v>
      </c>
      <c r="X1487" s="12">
        <v>0</v>
      </c>
      <c r="Y1487" s="12">
        <v>352.52218101064773</v>
      </c>
      <c r="Z1487" s="12">
        <v>243.24088068657665</v>
      </c>
      <c r="AA1487" s="44">
        <v>232.04019061955924</v>
      </c>
      <c r="AB1487" s="45">
        <v>47.253829333787664</v>
      </c>
      <c r="AC1487" s="12">
        <v>104.80793818297401</v>
      </c>
      <c r="AD1487" s="12">
        <v>12555.38895241689</v>
      </c>
      <c r="AE1487" s="12">
        <v>2731.471999771185</v>
      </c>
      <c r="AF1487" s="12">
        <v>5480.5321821881516</v>
      </c>
      <c r="AG1487" s="44">
        <v>1128.4755203370607</v>
      </c>
      <c r="AH1487" s="45">
        <v>390.29476040551668</v>
      </c>
      <c r="AI1487" s="12">
        <v>3690.2662060230955</v>
      </c>
      <c r="AJ1487" s="12">
        <v>-34.331471124991857</v>
      </c>
      <c r="AK1487" s="12">
        <v>15.173512102108557</v>
      </c>
      <c r="AL1487" s="12">
        <v>49.332031387368509</v>
      </c>
      <c r="AM1487" s="44">
        <v>81.917628445976007</v>
      </c>
      <c r="AN1487" s="45">
        <v>75.281733870835026</v>
      </c>
      <c r="AO1487" s="12">
        <v>89.99999984473807</v>
      </c>
      <c r="AP1487" s="12">
        <v>-2067.9994413507347</v>
      </c>
      <c r="AQ1487" s="12">
        <v>8636.9929955630378</v>
      </c>
      <c r="AR1487" s="12">
        <v>11475.915677628094</v>
      </c>
      <c r="AS1487" s="44">
        <v>15141.918373229531</v>
      </c>
      <c r="AT1487" s="45">
        <v>15309.913321964943</v>
      </c>
      <c r="AU1487" s="12">
        <v>15422.461851630102</v>
      </c>
      <c r="AV1487" s="12">
        <v>11388.482805769147</v>
      </c>
      <c r="AW1487" s="12">
        <v>18526.321913750628</v>
      </c>
      <c r="AX1487" s="12">
        <v>17683.485216654135</v>
      </c>
      <c r="AY1487" s="44">
        <v>13317.988507550512</v>
      </c>
      <c r="AZ1487" s="45">
        <v>12154.426547246503</v>
      </c>
      <c r="BA1487" s="12">
        <v>11673.279555555755</v>
      </c>
      <c r="BB1487" s="12">
        <v>8300.0981170881441</v>
      </c>
      <c r="BC1487" s="12">
        <v>11273.239330458135</v>
      </c>
      <c r="BD1487" s="12">
        <v>15047.438552862237</v>
      </c>
      <c r="BE1487" s="44">
        <v>15300.57821749641</v>
      </c>
      <c r="BF1487" s="45">
        <v>15409.07406788675</v>
      </c>
      <c r="BG1487" s="12">
        <v>15422.461861630103</v>
      </c>
      <c r="BH1487" s="12">
        <v>18469.467537087654</v>
      </c>
      <c r="BI1487" s="12">
        <v>17811.378176603321</v>
      </c>
      <c r="BJ1487" s="12">
        <v>13526.508267995498</v>
      </c>
      <c r="BK1487" s="44">
        <v>12200.722176805148</v>
      </c>
      <c r="BL1487" s="45">
        <v>11776.938605097048</v>
      </c>
      <c r="BM1487" s="12">
        <v>7983.013349532659</v>
      </c>
      <c r="BN1487" s="12">
        <v>0</v>
      </c>
      <c r="BO1487" s="12">
        <v>49.504983227100418</v>
      </c>
      <c r="BP1487" s="12">
        <v>34.158519285259949</v>
      </c>
      <c r="BQ1487" s="48">
        <v>32.585597058607497</v>
      </c>
      <c r="BR1487" s="49">
        <v>6.6358945751409806</v>
      </c>
      <c r="BS1487" s="13">
        <v>14.718265973903041</v>
      </c>
      <c r="BT1487" s="12">
        <v>240.968311103606</v>
      </c>
      <c r="BV1487" s="14">
        <f>Таблица1[[#This Row],[Lкан_леб,мм]]</f>
        <v>58089.031688896386</v>
      </c>
      <c r="BW1487" s="50">
        <f>Таблица1[[#This Row],[угол обхв4]]+Таблица1[[#This Row],[Lдуг 3,мм]]</f>
        <v>12555.38895241689</v>
      </c>
      <c r="BX1487" s="54">
        <f>Таблица1[[#This Row],[угол обхв5]]+Таблица1[[#This Row],[Y5, мм]]</f>
        <v>58441.553869907031</v>
      </c>
      <c r="BY1487" s="14">
        <f>Таблица1[[#This Row],[угол обхв6]]+Таблица1[[#This Row],[Lдуг 4,мм]]</f>
        <v>15286.860952188075</v>
      </c>
      <c r="BZ1487" s="14">
        <f>Таблица1[[#This Row],[Т1]]+Таблица1[[#This Row],[X6, мм]]</f>
        <v>58684.79475059361</v>
      </c>
      <c r="CA1487" s="14">
        <f>Таблица1[[#This Row],[Т2]]+Таблица1[[#This Row],[Lдуг 5,мм]]</f>
        <v>20767.393134376227</v>
      </c>
      <c r="CB1487" s="14">
        <f>Таблица1[[#This Row],[Т3]]+Таблица1[[#This Row],[Y6, мм]]</f>
        <v>58916.834941213172</v>
      </c>
      <c r="CC1487" s="14">
        <f>Таблица1[[#This Row],[Т4]]+Таблица1[[#This Row],[Lдуг 6,мм]]</f>
        <v>21895.868654713289</v>
      </c>
      <c r="CD1487" s="14">
        <f>Таблица1[[#This Row],[Т5]]+Таблица1[[#This Row],[Lдуг 1,мм]]</f>
        <v>58964.088770546958</v>
      </c>
      <c r="CE1487" s="14">
        <f>Таблица1[[#This Row],[Т6]]+Таблица1[[#This Row],[Lпрям1, мм]]</f>
        <v>22286.163415118805</v>
      </c>
      <c r="CF1487" s="15">
        <f>Таблица1[[#This Row],[Т7]]+Таблица1[[#This Row],[Lдуг 2,мм]]</f>
        <v>59068.896708729932</v>
      </c>
      <c r="CG1487" s="14">
        <f>Таблица1[[#This Row],[Т8]]+Таблица1[[#This Row],[Lпрям2, мм]]</f>
        <v>25976.429621141899</v>
      </c>
      <c r="CH1487" s="14">
        <f>Таблица1[[#This Row],[Т9]]-Таблица1[[#This Row],[Т9]]</f>
        <v>0</v>
      </c>
      <c r="CI1487" s="50">
        <f>Таблица1[[#This Row],[Т9]]-Таблица1[[#This Row],[Т8]]</f>
        <v>36782.733293611127</v>
      </c>
      <c r="CJ1487" s="54">
        <f>Таблица1[[#This Row],[Т9]]-Таблица1[[#This Row],[Т7]]</f>
        <v>104.80793818297388</v>
      </c>
      <c r="CK1487" s="14">
        <f>Таблица1[[#This Row],[Т9]]-Таблица1[[#This Row],[Т6]]</f>
        <v>37173.028054016642</v>
      </c>
      <c r="CL1487" s="14">
        <f>Таблица1[[#This Row],[Т9]]-Таблица1[[#This Row],[Т5]]</f>
        <v>152.06176751675957</v>
      </c>
      <c r="CM1487" s="14">
        <f>Таблица1[[#This Row],[Т9]]-Таблица1[[#This Row],[Т4]]</f>
        <v>38301.503574353701</v>
      </c>
      <c r="CN1487" s="14">
        <f>Таблица1[[#This Row],[Т9]]-Таблица1[[#This Row],[Т3]]</f>
        <v>384.10195813632163</v>
      </c>
      <c r="CO1487" s="14">
        <f>Таблица1[[#This Row],[Т9]]-Таблица1[[#This Row],[Т2]]</f>
        <v>43782.035756541853</v>
      </c>
      <c r="CP1487" s="14">
        <f>Таблица1[[#This Row],[Т9]]-Таблица1[[#This Row],[Т1]]</f>
        <v>627.34283882290038</v>
      </c>
      <c r="CQ1487" s="14">
        <f>Таблица1[[#This Row],[Т9]]-Таблица1[[#This Row],[угол обхв6]]</f>
        <v>46513.50775631304</v>
      </c>
      <c r="CR1487" s="14">
        <f>Таблица1[[#This Row],[Т9]]-Таблица1[[#This Row],[угол обхв5]]</f>
        <v>979.86501983354538</v>
      </c>
      <c r="CS1487" s="14">
        <f>Таблица1[[#This Row],[Т9]]-Таблица1[[#This Row],[угол обхв4]]</f>
        <v>59068.896708729932</v>
      </c>
      <c r="CT1487" s="14">
        <f>Таблица1[[#This Row],[Lкан_прям, мм]]+Таблица1[[#This Row],[Lкан_дуг, мм]]+Таблица1[[#This Row],[Lкан_леб,мм]]</f>
        <v>85045.326329871838</v>
      </c>
      <c r="CU1487" s="16">
        <f>Таблица1[[#This Row],[Lкан_леб,мм]]</f>
        <v>58089.031688896386</v>
      </c>
      <c r="CV1487" s="14">
        <f>2534431-(Таблица1[[#This Row],[Т23]]+Таблица1[[#This Row],[угол обхв3]])</f>
        <v>2449144.7053590245</v>
      </c>
      <c r="CW1487" s="50">
        <f>SUM(X1487:AC1487,AD1487:AI1487)-Таблица1[[#This Row],[lподв_min, мм]]</f>
        <v>23266.028436057957</v>
      </c>
      <c r="CX1487" s="17">
        <f>CW1926-Таблица1[[#This Row],[Суммарная длина каната]]</f>
        <v>-2425194.3551049414</v>
      </c>
    </row>
    <row r="1488" spans="1:102" x14ac:dyDescent="0.25">
      <c r="A1488" s="21">
        <v>1487</v>
      </c>
      <c r="B1488" s="10">
        <v>36.988979591836731</v>
      </c>
      <c r="C1488" s="10">
        <v>104.3024489795919</v>
      </c>
      <c r="D1488" s="11">
        <v>15260.461742663589</v>
      </c>
      <c r="E1488" s="11">
        <v>11963.377556093772</v>
      </c>
      <c r="F1488" s="11">
        <v>15176.223508411376</v>
      </c>
      <c r="G1488" s="11">
        <v>12075.738224879915</v>
      </c>
      <c r="H1488" s="11">
        <v>15668.46125266359</v>
      </c>
      <c r="I1488" s="11">
        <v>8229.5528841110918</v>
      </c>
      <c r="J1488" s="11">
        <v>3733.8246719826793</v>
      </c>
      <c r="K1488" s="11">
        <v>25976.429621128998</v>
      </c>
      <c r="L1488" s="11">
        <v>979.8650198464444</v>
      </c>
      <c r="M1488" s="11">
        <v>58089.031688896386</v>
      </c>
      <c r="N1488" s="11">
        <v>8530.2018423751106</v>
      </c>
      <c r="O1488" s="11">
        <v>18132.545772268193</v>
      </c>
      <c r="P1488" s="43">
        <v>11147.66916026501</v>
      </c>
      <c r="Q1488" s="11">
        <v>17521.199717171548</v>
      </c>
      <c r="R1488" s="11">
        <v>14909.940583138545</v>
      </c>
      <c r="S1488" s="11">
        <v>13536.033881145502</v>
      </c>
      <c r="T1488" s="11">
        <v>15922.38253595606</v>
      </c>
      <c r="U1488" s="11">
        <v>12579.856966461273</v>
      </c>
      <c r="V1488" s="11">
        <v>15260.461742663589</v>
      </c>
      <c r="W1488" s="11">
        <v>11963.377556093772</v>
      </c>
      <c r="X1488" s="12">
        <v>0</v>
      </c>
      <c r="Y1488" s="12">
        <v>338.08832579390963</v>
      </c>
      <c r="Z1488" s="12">
        <v>238.56154265541753</v>
      </c>
      <c r="AA1488" s="44">
        <v>232.0401906195591</v>
      </c>
      <c r="AB1488" s="45">
        <v>47.253829333788218</v>
      </c>
      <c r="AC1488" s="12">
        <v>123.92113144376989</v>
      </c>
      <c r="AD1488" s="12">
        <v>12555.38895241689</v>
      </c>
      <c r="AE1488" s="12">
        <v>2687.9135327059876</v>
      </c>
      <c r="AF1488" s="12">
        <v>5480.5321821881516</v>
      </c>
      <c r="AG1488" s="44">
        <v>1128.4755203370607</v>
      </c>
      <c r="AH1488" s="45">
        <v>390.29476040551634</v>
      </c>
      <c r="AI1488" s="12">
        <v>3733.8246730753913</v>
      </c>
      <c r="AJ1488" s="12">
        <v>-34.331471124991857</v>
      </c>
      <c r="AK1488" s="12">
        <v>13.146553803035076</v>
      </c>
      <c r="AL1488" s="12">
        <v>46.647949754715434</v>
      </c>
      <c r="AM1488" s="44">
        <v>79.233546813322917</v>
      </c>
      <c r="AN1488" s="45">
        <v>72.597652238181851</v>
      </c>
      <c r="AO1488" s="12">
        <v>89.999999846549343</v>
      </c>
      <c r="AP1488" s="12">
        <v>-2067.9994413507347</v>
      </c>
      <c r="AQ1488" s="12">
        <v>8622.9984250941707</v>
      </c>
      <c r="AR1488" s="12">
        <v>11444.346126487924</v>
      </c>
      <c r="AS1488" s="44">
        <v>15310.758475315473</v>
      </c>
      <c r="AT1488" s="45">
        <v>15533.057481695638</v>
      </c>
      <c r="AU1488" s="12">
        <v>15668.461742663589</v>
      </c>
      <c r="AV1488" s="12">
        <v>11388.482805769147</v>
      </c>
      <c r="AW1488" s="12">
        <v>18529.852699259991</v>
      </c>
      <c r="AX1488" s="12">
        <v>17801.283236345327</v>
      </c>
      <c r="AY1488" s="44">
        <v>13612.250790757756</v>
      </c>
      <c r="AZ1488" s="45">
        <v>12457.832370067272</v>
      </c>
      <c r="BA1488" s="12">
        <v>11963.377557186484</v>
      </c>
      <c r="BB1488" s="12">
        <v>8300.0981170881441</v>
      </c>
      <c r="BC1488" s="12">
        <v>11240.46574298407</v>
      </c>
      <c r="BD1488" s="12">
        <v>15206.617549361459</v>
      </c>
      <c r="BE1488" s="44">
        <v>15521.564643779131</v>
      </c>
      <c r="BF1488" s="45">
        <v>15649.786796924012</v>
      </c>
      <c r="BG1488" s="12">
        <v>15668.46175266359</v>
      </c>
      <c r="BH1488" s="12">
        <v>18469.467537087654</v>
      </c>
      <c r="BI1488" s="12">
        <v>17918.506644163343</v>
      </c>
      <c r="BJ1488" s="12">
        <v>13816.117400319279</v>
      </c>
      <c r="BK1488" s="44">
        <v>12503.640056849019</v>
      </c>
      <c r="BL1488" s="45">
        <v>12085.402152487772</v>
      </c>
      <c r="BM1488" s="12">
        <v>8229.5528841110936</v>
      </c>
      <c r="BN1488" s="12">
        <v>0</v>
      </c>
      <c r="BO1488" s="12">
        <v>47.478024928026933</v>
      </c>
      <c r="BP1488" s="12">
        <v>33.501395951680358</v>
      </c>
      <c r="BQ1488" s="48">
        <v>32.585597058607476</v>
      </c>
      <c r="BR1488" s="49">
        <v>6.635894575141057</v>
      </c>
      <c r="BS1488" s="13">
        <v>17.402347608367485</v>
      </c>
      <c r="BT1488" s="12">
        <v>240.968311103606</v>
      </c>
      <c r="BV1488" s="14">
        <f>Таблица1[[#This Row],[Lкан_леб,мм]]</f>
        <v>58089.031688896386</v>
      </c>
      <c r="BW1488" s="50">
        <f>Таблица1[[#This Row],[угол обхв4]]+Таблица1[[#This Row],[Lдуг 3,мм]]</f>
        <v>12555.38895241689</v>
      </c>
      <c r="BX1488" s="54">
        <f>Таблица1[[#This Row],[угол обхв5]]+Таблица1[[#This Row],[Y5, мм]]</f>
        <v>58427.120014690299</v>
      </c>
      <c r="BY1488" s="14">
        <f>Таблица1[[#This Row],[угол обхв6]]+Таблица1[[#This Row],[Lдуг 4,мм]]</f>
        <v>15243.302485122877</v>
      </c>
      <c r="BZ1488" s="14">
        <f>Таблица1[[#This Row],[Т1]]+Таблица1[[#This Row],[X6, мм]]</f>
        <v>58665.681557345713</v>
      </c>
      <c r="CA1488" s="14">
        <f>Таблица1[[#This Row],[Т2]]+Таблица1[[#This Row],[Lдуг 5,мм]]</f>
        <v>20723.834667311028</v>
      </c>
      <c r="CB1488" s="14">
        <f>Таблица1[[#This Row],[Т3]]+Таблица1[[#This Row],[Y6, мм]]</f>
        <v>58897.721747965275</v>
      </c>
      <c r="CC1488" s="14">
        <f>Таблица1[[#This Row],[Т4]]+Таблица1[[#This Row],[Lдуг 6,мм]]</f>
        <v>21852.310187648091</v>
      </c>
      <c r="CD1488" s="14">
        <f>Таблица1[[#This Row],[Т5]]+Таблица1[[#This Row],[Lдуг 1,мм]]</f>
        <v>58944.975577299061</v>
      </c>
      <c r="CE1488" s="14">
        <f>Таблица1[[#This Row],[Т6]]+Таблица1[[#This Row],[Lпрям1, мм]]</f>
        <v>22242.604948053606</v>
      </c>
      <c r="CF1488" s="15">
        <f>Таблица1[[#This Row],[Т7]]+Таблица1[[#This Row],[Lдуг 2,мм]]</f>
        <v>59068.896708742832</v>
      </c>
      <c r="CG1488" s="14">
        <f>Таблица1[[#This Row],[Т8]]+Таблица1[[#This Row],[Lпрям2, мм]]</f>
        <v>25976.429621128998</v>
      </c>
      <c r="CH1488" s="14">
        <f>Таблица1[[#This Row],[Т9]]-Таблица1[[#This Row],[Т9]]</f>
        <v>0</v>
      </c>
      <c r="CI1488" s="50">
        <f>Таблица1[[#This Row],[Т9]]-Таблица1[[#This Row],[Т8]]</f>
        <v>36826.29176068923</v>
      </c>
      <c r="CJ1488" s="54">
        <f>Таблица1[[#This Row],[Т9]]-Таблица1[[#This Row],[Т7]]</f>
        <v>123.92113144377072</v>
      </c>
      <c r="CK1488" s="14">
        <f>Таблица1[[#This Row],[Т9]]-Таблица1[[#This Row],[Т6]]</f>
        <v>37216.586521094738</v>
      </c>
      <c r="CL1488" s="14">
        <f>Таблица1[[#This Row],[Т9]]-Таблица1[[#This Row],[Т5]]</f>
        <v>171.17496077755641</v>
      </c>
      <c r="CM1488" s="14">
        <f>Таблица1[[#This Row],[Т9]]-Таблица1[[#This Row],[Т4]]</f>
        <v>38345.062041431804</v>
      </c>
      <c r="CN1488" s="14">
        <f>Таблица1[[#This Row],[Т9]]-Таблица1[[#This Row],[Т3]]</f>
        <v>403.21515139711846</v>
      </c>
      <c r="CO1488" s="14">
        <f>Таблица1[[#This Row],[Т9]]-Таблица1[[#This Row],[Т2]]</f>
        <v>43825.594223619955</v>
      </c>
      <c r="CP1488" s="14">
        <f>Таблица1[[#This Row],[Т9]]-Таблица1[[#This Row],[Т1]]</f>
        <v>641.77669405253255</v>
      </c>
      <c r="CQ1488" s="14">
        <f>Таблица1[[#This Row],[Т9]]-Таблица1[[#This Row],[угол обхв6]]</f>
        <v>46513.50775632594</v>
      </c>
      <c r="CR1488" s="14">
        <f>Таблица1[[#This Row],[Т9]]-Таблица1[[#This Row],[угол обхв5]]</f>
        <v>979.86501984644565</v>
      </c>
      <c r="CS1488" s="14">
        <f>Таблица1[[#This Row],[Т9]]-Таблица1[[#This Row],[угол обхв4]]</f>
        <v>59068.896708742832</v>
      </c>
      <c r="CT1488" s="14">
        <f>Таблица1[[#This Row],[Lкан_прям, мм]]+Таблица1[[#This Row],[Lкан_дуг, мм]]+Таблица1[[#This Row],[Lкан_леб,мм]]</f>
        <v>85045.326329871838</v>
      </c>
      <c r="CU1488" s="16">
        <f>Таблица1[[#This Row],[Lкан_леб,мм]]</f>
        <v>58089.031688896386</v>
      </c>
      <c r="CV1488" s="14">
        <f>2534431-(Таблица1[[#This Row],[Т23]]+Таблица1[[#This Row],[угол обхв3]])</f>
        <v>2449144.7053590245</v>
      </c>
      <c r="CW1488" s="50">
        <f>SUM(X1488:AC1488,AD1488:AI1488)-Таблица1[[#This Row],[lподв_min, мм]]</f>
        <v>23222.469968992766</v>
      </c>
      <c r="CX1488" s="17">
        <f>CW1927-Таблица1[[#This Row],[Суммарная длина каната]]</f>
        <v>-2425233.2559934668</v>
      </c>
    </row>
    <row r="1489" spans="1:102" x14ac:dyDescent="0.25">
      <c r="A1489" s="21">
        <v>1488</v>
      </c>
      <c r="B1489" s="10">
        <v>36.988979591836731</v>
      </c>
      <c r="C1489" s="10">
        <v>106.98653061224498</v>
      </c>
      <c r="D1489" s="11">
        <v>15492.606774258244</v>
      </c>
      <c r="E1489" s="11">
        <v>12264.677209681404</v>
      </c>
      <c r="F1489" s="11">
        <v>15403.19922593412</v>
      </c>
      <c r="G1489" s="11">
        <v>12372.969823938653</v>
      </c>
      <c r="H1489" s="11">
        <v>15900.606284258243</v>
      </c>
      <c r="I1489" s="11">
        <v>8486.2162795077857</v>
      </c>
      <c r="J1489" s="11">
        <v>3778.4609301736173</v>
      </c>
      <c r="K1489" s="11">
        <v>25976.429621116091</v>
      </c>
      <c r="L1489" s="11">
        <v>979.86501985935126</v>
      </c>
      <c r="M1489" s="11">
        <v>58089.031688896386</v>
      </c>
      <c r="N1489" s="11">
        <v>8530.2018423751106</v>
      </c>
      <c r="O1489" s="11">
        <v>18132.545772268193</v>
      </c>
      <c r="P1489" s="43">
        <v>11124.059376732135</v>
      </c>
      <c r="Q1489" s="11">
        <v>17623.804343419495</v>
      </c>
      <c r="R1489" s="11">
        <v>15068.824351108789</v>
      </c>
      <c r="S1489" s="11">
        <v>13819.193680430291</v>
      </c>
      <c r="T1489" s="11">
        <v>16124.93231928392</v>
      </c>
      <c r="U1489" s="11">
        <v>12911.477337315882</v>
      </c>
      <c r="V1489" s="11">
        <v>15492.606774258244</v>
      </c>
      <c r="W1489" s="11">
        <v>12264.677209681404</v>
      </c>
      <c r="X1489" s="12">
        <v>0</v>
      </c>
      <c r="Y1489" s="12">
        <v>323.49172941744109</v>
      </c>
      <c r="Z1489" s="12">
        <v>234.04494578398888</v>
      </c>
      <c r="AA1489" s="44">
        <v>232.04019061955927</v>
      </c>
      <c r="AB1489" s="45">
        <v>47.253829333787309</v>
      </c>
      <c r="AC1489" s="12">
        <v>143.03432470457477</v>
      </c>
      <c r="AD1489" s="12">
        <v>12555.38895241689</v>
      </c>
      <c r="AE1489" s="12">
        <v>2643.2772745150528</v>
      </c>
      <c r="AF1489" s="12">
        <v>5480.5321821881498</v>
      </c>
      <c r="AG1489" s="44">
        <v>1128.475520337061</v>
      </c>
      <c r="AH1489" s="45">
        <v>390.29476040551589</v>
      </c>
      <c r="AI1489" s="12">
        <v>3778.4609312534199</v>
      </c>
      <c r="AJ1489" s="12">
        <v>-34.331471124991857</v>
      </c>
      <c r="AK1489" s="12">
        <v>11.096741627477241</v>
      </c>
      <c r="AL1489" s="12">
        <v>43.963868122062372</v>
      </c>
      <c r="AM1489" s="44">
        <v>76.54946518066987</v>
      </c>
      <c r="AN1489" s="45">
        <v>69.913570605528946</v>
      </c>
      <c r="AO1489" s="12">
        <v>89.999999848362137</v>
      </c>
      <c r="AP1489" s="12">
        <v>-2067.9994413507347</v>
      </c>
      <c r="AQ1489" s="12">
        <v>8608.7280359649776</v>
      </c>
      <c r="AR1489" s="12">
        <v>11407.294854400627</v>
      </c>
      <c r="AS1489" s="44">
        <v>15465.633359275766</v>
      </c>
      <c r="AT1489" s="45">
        <v>15741.748665445777</v>
      </c>
      <c r="AU1489" s="12">
        <v>15900.606774258244</v>
      </c>
      <c r="AV1489" s="12">
        <v>11388.482805769147</v>
      </c>
      <c r="AW1489" s="12">
        <v>18532.917645556372</v>
      </c>
      <c r="AX1489" s="12">
        <v>17917.473654362781</v>
      </c>
      <c r="AY1489" s="44">
        <v>13914.096847066299</v>
      </c>
      <c r="AZ1489" s="45">
        <v>12771.354935711961</v>
      </c>
      <c r="BA1489" s="12">
        <v>12264.677210761209</v>
      </c>
      <c r="BB1489" s="12">
        <v>8300.0981170881441</v>
      </c>
      <c r="BC1489" s="12">
        <v>11202.585570322004</v>
      </c>
      <c r="BD1489" s="12">
        <v>15352.059828777279</v>
      </c>
      <c r="BE1489" s="44">
        <v>15728.123311116946</v>
      </c>
      <c r="BF1489" s="45">
        <v>15875.790428096387</v>
      </c>
      <c r="BG1489" s="12">
        <v>15900.606784258243</v>
      </c>
      <c r="BH1489" s="12">
        <v>18469.467537087654</v>
      </c>
      <c r="BI1489" s="12">
        <v>18024.176216707678</v>
      </c>
      <c r="BJ1489" s="12">
        <v>14112.862991373573</v>
      </c>
      <c r="BK1489" s="44">
        <v>12816.574170679876</v>
      </c>
      <c r="BL1489" s="45">
        <v>12404.799611285325</v>
      </c>
      <c r="BM1489" s="12">
        <v>8486.2162795077875</v>
      </c>
      <c r="BN1489" s="12">
        <v>0</v>
      </c>
      <c r="BO1489" s="12">
        <v>45.428212752469101</v>
      </c>
      <c r="BP1489" s="12">
        <v>32.867126494585129</v>
      </c>
      <c r="BQ1489" s="48">
        <v>32.585597058607505</v>
      </c>
      <c r="BR1489" s="49">
        <v>6.6358945751409291</v>
      </c>
      <c r="BS1489" s="13">
        <v>20.086429242833187</v>
      </c>
      <c r="BT1489" s="12">
        <v>240.968311103606</v>
      </c>
      <c r="BV1489" s="14">
        <f>Таблица1[[#This Row],[Lкан_леб,мм]]</f>
        <v>58089.031688896386</v>
      </c>
      <c r="BW1489" s="50">
        <f>Таблица1[[#This Row],[угол обхв4]]+Таблица1[[#This Row],[Lдуг 3,мм]]</f>
        <v>12555.38895241689</v>
      </c>
      <c r="BX1489" s="54">
        <f>Таблица1[[#This Row],[угол обхв5]]+Таблица1[[#This Row],[Y5, мм]]</f>
        <v>58412.523418313824</v>
      </c>
      <c r="BY1489" s="14">
        <f>Таблица1[[#This Row],[угол обхв6]]+Таблица1[[#This Row],[Lдуг 4,мм]]</f>
        <v>15198.666226931942</v>
      </c>
      <c r="BZ1489" s="14">
        <f>Таблица1[[#This Row],[Т1]]+Таблица1[[#This Row],[X6, мм]]</f>
        <v>58646.56836409781</v>
      </c>
      <c r="CA1489" s="14">
        <f>Таблица1[[#This Row],[Т2]]+Таблица1[[#This Row],[Lдуг 5,мм]]</f>
        <v>20679.198409120094</v>
      </c>
      <c r="CB1489" s="14">
        <f>Таблица1[[#This Row],[Т3]]+Таблица1[[#This Row],[Y6, мм]]</f>
        <v>58878.608554717372</v>
      </c>
      <c r="CC1489" s="14">
        <f>Таблица1[[#This Row],[Т4]]+Таблица1[[#This Row],[Lдуг 6,мм]]</f>
        <v>21807.673929457156</v>
      </c>
      <c r="CD1489" s="14">
        <f>Таблица1[[#This Row],[Т5]]+Таблица1[[#This Row],[Lдуг 1,мм]]</f>
        <v>58925.862384051157</v>
      </c>
      <c r="CE1489" s="14">
        <f>Таблица1[[#This Row],[Т6]]+Таблица1[[#This Row],[Lпрям1, мм]]</f>
        <v>22197.968689862671</v>
      </c>
      <c r="CF1489" s="15">
        <f>Таблица1[[#This Row],[Т7]]+Таблица1[[#This Row],[Lдуг 2,мм]]</f>
        <v>59068.896708755732</v>
      </c>
      <c r="CG1489" s="14">
        <f>Таблица1[[#This Row],[Т8]]+Таблица1[[#This Row],[Lпрям2, мм]]</f>
        <v>25976.429621116091</v>
      </c>
      <c r="CH1489" s="14">
        <f>Таблица1[[#This Row],[Т9]]-Таблица1[[#This Row],[Т9]]</f>
        <v>0</v>
      </c>
      <c r="CI1489" s="50">
        <f>Таблица1[[#This Row],[Т9]]-Таблица1[[#This Row],[Т8]]</f>
        <v>36870.928018893057</v>
      </c>
      <c r="CJ1489" s="54">
        <f>Таблица1[[#This Row],[Т9]]-Таблица1[[#This Row],[Т7]]</f>
        <v>143.03432470457483</v>
      </c>
      <c r="CK1489" s="14">
        <f>Таблица1[[#This Row],[Т9]]-Таблица1[[#This Row],[Т6]]</f>
        <v>37261.22277929858</v>
      </c>
      <c r="CL1489" s="14">
        <f>Таблица1[[#This Row],[Т9]]-Таблица1[[#This Row],[Т5]]</f>
        <v>190.28815403836052</v>
      </c>
      <c r="CM1489" s="14">
        <f>Таблица1[[#This Row],[Т9]]-Таблица1[[#This Row],[Т4]]</f>
        <v>38389.698299635638</v>
      </c>
      <c r="CN1489" s="14">
        <f>Таблица1[[#This Row],[Т9]]-Таблица1[[#This Row],[Т3]]</f>
        <v>422.32834465792257</v>
      </c>
      <c r="CO1489" s="14">
        <f>Таблица1[[#This Row],[Т9]]-Таблица1[[#This Row],[Т2]]</f>
        <v>43870.23048182379</v>
      </c>
      <c r="CP1489" s="14">
        <f>Таблица1[[#This Row],[Т9]]-Таблица1[[#This Row],[Т1]]</f>
        <v>656.37329044190847</v>
      </c>
      <c r="CQ1489" s="14">
        <f>Таблица1[[#This Row],[Т9]]-Таблица1[[#This Row],[угол обхв6]]</f>
        <v>46513.50775633884</v>
      </c>
      <c r="CR1489" s="14">
        <f>Таблица1[[#This Row],[Т9]]-Таблица1[[#This Row],[угол обхв5]]</f>
        <v>979.86501985934592</v>
      </c>
      <c r="CS1489" s="14">
        <f>Таблица1[[#This Row],[Т9]]-Таблица1[[#This Row],[угол обхв4]]</f>
        <v>59068.896708755732</v>
      </c>
      <c r="CT1489" s="14">
        <f>Таблица1[[#This Row],[Lкан_прям, мм]]+Таблица1[[#This Row],[Lкан_дуг, мм]]+Таблица1[[#This Row],[Lкан_леб,мм]]</f>
        <v>85045.326329871823</v>
      </c>
      <c r="CU1489" s="16">
        <f>Таблица1[[#This Row],[Lкан_леб,мм]]</f>
        <v>58089.031688896386</v>
      </c>
      <c r="CV1489" s="14">
        <f>2534431-(Таблица1[[#This Row],[Т23]]+Таблица1[[#This Row],[угол обхв3]])</f>
        <v>2449144.7053590245</v>
      </c>
      <c r="CW1489" s="50">
        <f>SUM(X1489:AC1489,AD1489:AI1489)-Таблица1[[#This Row],[lподв_min, мм]]</f>
        <v>23177.833710801824</v>
      </c>
      <c r="CX1489" s="17">
        <f>CW1928-Таблица1[[#This Row],[Суммарная длина каната]]</f>
        <v>-2425273.8184228293</v>
      </c>
    </row>
    <row r="1490" spans="1:102" x14ac:dyDescent="0.25">
      <c r="A1490" s="21">
        <v>1489</v>
      </c>
      <c r="B1490" s="10">
        <v>36.988979591836731</v>
      </c>
      <c r="C1490" s="10">
        <v>109.67061224489804</v>
      </c>
      <c r="D1490" s="11">
        <v>15710.387584881239</v>
      </c>
      <c r="E1490" s="11">
        <v>12576.517417913927</v>
      </c>
      <c r="F1490" s="11">
        <v>15616.006896254454</v>
      </c>
      <c r="G1490" s="11">
        <v>12680.504367163983</v>
      </c>
      <c r="H1490" s="11">
        <v>16118.387094881238</v>
      </c>
      <c r="I1490" s="11">
        <v>8752.3873799160046</v>
      </c>
      <c r="J1490" s="11">
        <v>3824.1300379979216</v>
      </c>
      <c r="K1490" s="11">
        <v>25976.429621103209</v>
      </c>
      <c r="L1490" s="11">
        <v>979.86501987224267</v>
      </c>
      <c r="M1490" s="11">
        <v>58089.031688896386</v>
      </c>
      <c r="N1490" s="11">
        <v>8530.2018423751106</v>
      </c>
      <c r="O1490" s="11">
        <v>18132.545772268193</v>
      </c>
      <c r="P1490" s="43">
        <v>11095.670630130166</v>
      </c>
      <c r="Q1490" s="11">
        <v>17725.190783697868</v>
      </c>
      <c r="R1490" s="11">
        <v>15214.273741245337</v>
      </c>
      <c r="S1490" s="11">
        <v>14109.483188618808</v>
      </c>
      <c r="T1490" s="11">
        <v>16311.730463151569</v>
      </c>
      <c r="U1490" s="11">
        <v>13252.219084889492</v>
      </c>
      <c r="V1490" s="11">
        <v>15710.387584881239</v>
      </c>
      <c r="W1490" s="11">
        <v>12576.517417913927</v>
      </c>
      <c r="X1490" s="12">
        <v>0</v>
      </c>
      <c r="Y1490" s="12">
        <v>308.71990900152304</v>
      </c>
      <c r="Z1490" s="12">
        <v>229.70357295200984</v>
      </c>
      <c r="AA1490" s="44">
        <v>232.04019061955847</v>
      </c>
      <c r="AB1490" s="45">
        <v>47.25382933378522</v>
      </c>
      <c r="AC1490" s="12">
        <v>162.14751796536615</v>
      </c>
      <c r="AD1490" s="12">
        <v>12555.38895241689</v>
      </c>
      <c r="AE1490" s="12">
        <v>2597.608166690758</v>
      </c>
      <c r="AF1490" s="12">
        <v>5480.532182188148</v>
      </c>
      <c r="AG1490" s="44">
        <v>1128.4755203370617</v>
      </c>
      <c r="AH1490" s="45">
        <v>390.29476040551987</v>
      </c>
      <c r="AI1490" s="12">
        <v>3824.1300390648298</v>
      </c>
      <c r="AJ1490" s="12">
        <v>-34.331471124991857</v>
      </c>
      <c r="AK1490" s="12">
        <v>9.0223225942485819</v>
      </c>
      <c r="AL1490" s="12">
        <v>41.279786489409304</v>
      </c>
      <c r="AM1490" s="44">
        <v>73.865383548016695</v>
      </c>
      <c r="AN1490" s="45">
        <v>67.229488972876055</v>
      </c>
      <c r="AO1490" s="12">
        <v>89.999999850173054</v>
      </c>
      <c r="AP1490" s="12">
        <v>-2067.9994413507347</v>
      </c>
      <c r="AQ1490" s="12">
        <v>8594.1841001566681</v>
      </c>
      <c r="AR1490" s="12">
        <v>11364.843157496525</v>
      </c>
      <c r="AS1490" s="44">
        <v>15606.203206042337</v>
      </c>
      <c r="AT1490" s="45">
        <v>15935.528972994487</v>
      </c>
      <c r="AU1490" s="12">
        <v>16118.38758488124</v>
      </c>
      <c r="AV1490" s="12">
        <v>11388.482805769147</v>
      </c>
      <c r="AW1490" s="12">
        <v>18535.497718149054</v>
      </c>
      <c r="AX1490" s="12">
        <v>18031.801531244666</v>
      </c>
      <c r="AY1490" s="44">
        <v>14222.864380286284</v>
      </c>
      <c r="AZ1490" s="45">
        <v>13094.306327952025</v>
      </c>
      <c r="BA1490" s="12">
        <v>12576.517418980837</v>
      </c>
      <c r="BB1490" s="12">
        <v>8300.0981170881441</v>
      </c>
      <c r="BC1490" s="12">
        <v>11159.652887911723</v>
      </c>
      <c r="BD1490" s="12">
        <v>15483.446268611697</v>
      </c>
      <c r="BE1490" s="44">
        <v>15919.800998354569</v>
      </c>
      <c r="BF1490" s="45">
        <v>16086.589075038322</v>
      </c>
      <c r="BG1490" s="12">
        <v>16118.387594881238</v>
      </c>
      <c r="BH1490" s="12">
        <v>18469.467537087654</v>
      </c>
      <c r="BI1490" s="12">
        <v>18128.142729578729</v>
      </c>
      <c r="BJ1490" s="12">
        <v>14416.093936165606</v>
      </c>
      <c r="BK1490" s="44">
        <v>13138.837893222015</v>
      </c>
      <c r="BL1490" s="45">
        <v>12734.430174851394</v>
      </c>
      <c r="BM1490" s="12">
        <v>8752.3873799160065</v>
      </c>
      <c r="BN1490" s="12">
        <v>0</v>
      </c>
      <c r="BO1490" s="12">
        <v>43.353793719240443</v>
      </c>
      <c r="BP1490" s="12">
        <v>32.257463895160726</v>
      </c>
      <c r="BQ1490" s="48">
        <v>32.585597058607391</v>
      </c>
      <c r="BR1490" s="49">
        <v>6.6358945751406369</v>
      </c>
      <c r="BS1490" s="13">
        <v>22.770510877296992</v>
      </c>
      <c r="BT1490" s="12">
        <v>240.968311103606</v>
      </c>
      <c r="BV1490" s="14">
        <f>Таблица1[[#This Row],[Lкан_леб,мм]]</f>
        <v>58089.031688896386</v>
      </c>
      <c r="BW1490" s="50">
        <f>Таблица1[[#This Row],[угол обхв4]]+Таблица1[[#This Row],[Lдуг 3,мм]]</f>
        <v>12555.38895241689</v>
      </c>
      <c r="BX1490" s="54">
        <f>Таблица1[[#This Row],[угол обхв5]]+Таблица1[[#This Row],[Y5, мм]]</f>
        <v>58397.751597897906</v>
      </c>
      <c r="BY1490" s="14">
        <f>Таблица1[[#This Row],[угол обхв6]]+Таблица1[[#This Row],[Lдуг 4,мм]]</f>
        <v>15152.997119107647</v>
      </c>
      <c r="BZ1490" s="14">
        <f>Таблица1[[#This Row],[Т1]]+Таблица1[[#This Row],[X6, мм]]</f>
        <v>58627.455170849913</v>
      </c>
      <c r="CA1490" s="14">
        <f>Таблица1[[#This Row],[Т2]]+Таблица1[[#This Row],[Lдуг 5,мм]]</f>
        <v>20633.529301295795</v>
      </c>
      <c r="CB1490" s="14">
        <f>Таблица1[[#This Row],[Т3]]+Таблица1[[#This Row],[Y6, мм]]</f>
        <v>58859.495361469475</v>
      </c>
      <c r="CC1490" s="14">
        <f>Таблица1[[#This Row],[Т4]]+Таблица1[[#This Row],[Lдуг 6,мм]]</f>
        <v>21762.004821632858</v>
      </c>
      <c r="CD1490" s="14">
        <f>Таблица1[[#This Row],[Т5]]+Таблица1[[#This Row],[Lдуг 1,мм]]</f>
        <v>58906.749190803261</v>
      </c>
      <c r="CE1490" s="14">
        <f>Таблица1[[#This Row],[Т6]]+Таблица1[[#This Row],[Lпрям1, мм]]</f>
        <v>22152.299582038377</v>
      </c>
      <c r="CF1490" s="15">
        <f>Таблица1[[#This Row],[Т7]]+Таблица1[[#This Row],[Lдуг 2,мм]]</f>
        <v>59068.896708768625</v>
      </c>
      <c r="CG1490" s="14">
        <f>Таблица1[[#This Row],[Т8]]+Таблица1[[#This Row],[Lпрям2, мм]]</f>
        <v>25976.429621103205</v>
      </c>
      <c r="CH1490" s="14">
        <f>Таблица1[[#This Row],[Т9]]-Таблица1[[#This Row],[Т9]]</f>
        <v>0</v>
      </c>
      <c r="CI1490" s="50">
        <f>Таблица1[[#This Row],[Т9]]-Таблица1[[#This Row],[Т8]]</f>
        <v>36916.597126730252</v>
      </c>
      <c r="CJ1490" s="54">
        <f>Таблица1[[#This Row],[Т9]]-Таблица1[[#This Row],[Т7]]</f>
        <v>162.14751796536439</v>
      </c>
      <c r="CK1490" s="14">
        <f>Таблица1[[#This Row],[Т9]]-Таблица1[[#This Row],[Т6]]</f>
        <v>37306.891887135767</v>
      </c>
      <c r="CL1490" s="14">
        <f>Таблица1[[#This Row],[Т9]]-Таблица1[[#This Row],[Т5]]</f>
        <v>209.40134729915007</v>
      </c>
      <c r="CM1490" s="14">
        <f>Таблица1[[#This Row],[Т9]]-Таблица1[[#This Row],[Т4]]</f>
        <v>38435.367407472833</v>
      </c>
      <c r="CN1490" s="14">
        <f>Таблица1[[#This Row],[Т9]]-Таблица1[[#This Row],[Т3]]</f>
        <v>441.44153791871213</v>
      </c>
      <c r="CO1490" s="14">
        <f>Таблица1[[#This Row],[Т9]]-Таблица1[[#This Row],[Т2]]</f>
        <v>43915.899589660978</v>
      </c>
      <c r="CP1490" s="14">
        <f>Таблица1[[#This Row],[Т9]]-Таблица1[[#This Row],[Т1]]</f>
        <v>671.14511087071878</v>
      </c>
      <c r="CQ1490" s="14">
        <f>Таблица1[[#This Row],[Т9]]-Таблица1[[#This Row],[угол обхв6]]</f>
        <v>46513.507756351733</v>
      </c>
      <c r="CR1490" s="14">
        <f>Таблица1[[#This Row],[Т9]]-Таблица1[[#This Row],[угол обхв5]]</f>
        <v>979.86501987223892</v>
      </c>
      <c r="CS1490" s="14">
        <f>Таблица1[[#This Row],[Т9]]-Таблица1[[#This Row],[угол обхв4]]</f>
        <v>59068.896708768625</v>
      </c>
      <c r="CT1490" s="14">
        <f>Таблица1[[#This Row],[Lкан_прям, мм]]+Таблица1[[#This Row],[Lкан_дуг, мм]]+Таблица1[[#This Row],[Lкан_леб,мм]]</f>
        <v>85045.326329871838</v>
      </c>
      <c r="CU1490" s="16">
        <f>Таблица1[[#This Row],[Lкан_леб,мм]]</f>
        <v>58089.031688896386</v>
      </c>
      <c r="CV1490" s="14">
        <f>2534431-(Таблица1[[#This Row],[Т23]]+Таблица1[[#This Row],[угол обхв3]])</f>
        <v>2449144.7053590245</v>
      </c>
      <c r="CW1490" s="50">
        <f>SUM(X1490:AC1490,AD1490:AI1490)-Таблица1[[#This Row],[lподв_min, мм]]</f>
        <v>23132.164602977526</v>
      </c>
      <c r="CX1490" s="17">
        <f>CW1929-Таблица1[[#This Row],[Суммарная длина каната]]</f>
        <v>-2425316.0407015868</v>
      </c>
    </row>
    <row r="1491" spans="1:102" x14ac:dyDescent="0.25">
      <c r="A1491" s="21">
        <v>1490</v>
      </c>
      <c r="B1491" s="10">
        <v>36.988979591836731</v>
      </c>
      <c r="C1491" s="10">
        <v>110.29000000000343</v>
      </c>
      <c r="D1491" s="11">
        <v>15758.552481245491</v>
      </c>
      <c r="E1491" s="11">
        <v>12649.903756809232</v>
      </c>
      <c r="F1491" s="11">
        <v>15663.053193395723</v>
      </c>
      <c r="G1491" s="11">
        <v>12752.864361023598</v>
      </c>
      <c r="H1491" s="11">
        <v>16166.551991245491</v>
      </c>
      <c r="I1491" s="11">
        <v>8815.0932467858183</v>
      </c>
      <c r="J1491" s="11">
        <v>3834.8105100234147</v>
      </c>
      <c r="K1491" s="11">
        <v>25976.42962110024</v>
      </c>
      <c r="L1491" s="11">
        <v>979.8650198752141</v>
      </c>
      <c r="M1491" s="11">
        <v>58089.031688896386</v>
      </c>
      <c r="N1491" s="11">
        <v>8530.2018423751106</v>
      </c>
      <c r="O1491" s="11">
        <v>18132.545772268193</v>
      </c>
      <c r="P1491" s="43">
        <v>11088.447264276028</v>
      </c>
      <c r="Q1491" s="11">
        <v>17748.390518823486</v>
      </c>
      <c r="R1491" s="11">
        <v>15245.89604375725</v>
      </c>
      <c r="S1491" s="11">
        <v>14177.416891646988</v>
      </c>
      <c r="T1491" s="11">
        <v>16352.555789177788</v>
      </c>
      <c r="U1491" s="11">
        <v>13332.066545420199</v>
      </c>
      <c r="V1491" s="11">
        <v>15758.552481245491</v>
      </c>
      <c r="W1491" s="11">
        <v>12649.903756809232</v>
      </c>
      <c r="X1491" s="12">
        <v>0</v>
      </c>
      <c r="Y1491" s="12">
        <v>305.28482414812834</v>
      </c>
      <c r="Z1491" s="12">
        <v>228.72803269076934</v>
      </c>
      <c r="AA1491" s="44">
        <v>232.04019061955816</v>
      </c>
      <c r="AB1491" s="45">
        <v>47.25382933378522</v>
      </c>
      <c r="AC1491" s="12">
        <v>166.55814308297298</v>
      </c>
      <c r="AD1491" s="12">
        <v>12555.38895241689</v>
      </c>
      <c r="AE1491" s="12">
        <v>2586.9276946652717</v>
      </c>
      <c r="AF1491" s="12">
        <v>5480.5321821881462</v>
      </c>
      <c r="AG1491" s="44">
        <v>1128.4755203370623</v>
      </c>
      <c r="AH1491" s="45">
        <v>390.2947604055189</v>
      </c>
      <c r="AI1491" s="12">
        <v>3834.8105110873512</v>
      </c>
      <c r="AJ1491" s="12">
        <v>-34.331471124991857</v>
      </c>
      <c r="AK1491" s="12">
        <v>8.539930769815177</v>
      </c>
      <c r="AL1491" s="12">
        <v>40.660398734303918</v>
      </c>
      <c r="AM1491" s="44">
        <v>73.245995792911259</v>
      </c>
      <c r="AN1491" s="45">
        <v>66.610101217770634</v>
      </c>
      <c r="AO1491" s="12">
        <v>89.999999850590328</v>
      </c>
      <c r="AP1491" s="12">
        <v>-2067.9994413507347</v>
      </c>
      <c r="AQ1491" s="12">
        <v>8590.7892889159066</v>
      </c>
      <c r="AR1491" s="12">
        <v>11354.289556859065</v>
      </c>
      <c r="AS1491" s="44">
        <v>15636.576940460427</v>
      </c>
      <c r="AT1491" s="45">
        <v>15978.083340791012</v>
      </c>
      <c r="AU1491" s="12">
        <v>16166.552481245491</v>
      </c>
      <c r="AV1491" s="12">
        <v>11388.482805769147</v>
      </c>
      <c r="AW1491" s="12">
        <v>18536.02211769834</v>
      </c>
      <c r="AX1491" s="12">
        <v>18057.893144780352</v>
      </c>
      <c r="AY1491" s="44">
        <v>14295.028272691519</v>
      </c>
      <c r="AZ1491" s="45">
        <v>13170.096222832344</v>
      </c>
      <c r="BA1491" s="12">
        <v>12649.90375787317</v>
      </c>
      <c r="BB1491" s="12">
        <v>8300.0981170881441</v>
      </c>
      <c r="BC1491" s="12">
        <v>11149.034710816826</v>
      </c>
      <c r="BD1491" s="12">
        <v>15511.738336340286</v>
      </c>
      <c r="BE1491" s="44">
        <v>15961.874892474611</v>
      </c>
      <c r="BF1491" s="45">
        <v>16133.024929632267</v>
      </c>
      <c r="BG1491" s="12">
        <v>16166.552491245489</v>
      </c>
      <c r="BH1491" s="12">
        <v>18469.467537087654</v>
      </c>
      <c r="BI1491" s="12">
        <v>18151.866864253632</v>
      </c>
      <c r="BJ1491" s="12">
        <v>14486.919517603854</v>
      </c>
      <c r="BK1491" s="44">
        <v>13214.455164375668</v>
      </c>
      <c r="BL1491" s="45">
        <v>12811.874079397086</v>
      </c>
      <c r="BM1491" s="12">
        <v>8815.0932467858183</v>
      </c>
      <c r="BN1491" s="12">
        <v>0</v>
      </c>
      <c r="BO1491" s="12">
        <v>42.871401894807036</v>
      </c>
      <c r="BP1491" s="12">
        <v>32.120467964488739</v>
      </c>
      <c r="BQ1491" s="48">
        <v>32.585597058607348</v>
      </c>
      <c r="BR1491" s="49">
        <v>6.6358945751406369</v>
      </c>
      <c r="BS1491" s="13">
        <v>23.389898632819698</v>
      </c>
      <c r="BT1491" s="12">
        <v>240.968311103606</v>
      </c>
      <c r="BV1491" s="14">
        <f>Таблица1[[#This Row],[Lкан_леб,мм]]</f>
        <v>58089.031688896386</v>
      </c>
      <c r="BW1491" s="50">
        <f>Таблица1[[#This Row],[угол обхв4]]+Таблица1[[#This Row],[Lдуг 3,мм]]</f>
        <v>12555.38895241689</v>
      </c>
      <c r="BX1491" s="54">
        <f>Таблица1[[#This Row],[угол обхв5]]+Таблица1[[#This Row],[Y5, мм]]</f>
        <v>58394.316513044512</v>
      </c>
      <c r="BY1491" s="14">
        <f>Таблица1[[#This Row],[угол обхв6]]+Таблица1[[#This Row],[Lдуг 4,мм]]</f>
        <v>15142.316647082162</v>
      </c>
      <c r="BZ1491" s="14">
        <f>Таблица1[[#This Row],[Т1]]+Таблица1[[#This Row],[X6, мм]]</f>
        <v>58623.044545735283</v>
      </c>
      <c r="CA1491" s="14">
        <f>Таблица1[[#This Row],[Т2]]+Таблица1[[#This Row],[Lдуг 5,мм]]</f>
        <v>20622.848829270308</v>
      </c>
      <c r="CB1491" s="14">
        <f>Таблица1[[#This Row],[Т3]]+Таблица1[[#This Row],[Y6, мм]]</f>
        <v>58855.084736354838</v>
      </c>
      <c r="CC1491" s="14">
        <f>Таблица1[[#This Row],[Т4]]+Таблица1[[#This Row],[Lдуг 6,мм]]</f>
        <v>21751.32434960737</v>
      </c>
      <c r="CD1491" s="14">
        <f>Таблица1[[#This Row],[Т5]]+Таблица1[[#This Row],[Lдуг 1,мм]]</f>
        <v>58902.338565688624</v>
      </c>
      <c r="CE1491" s="14">
        <f>Таблица1[[#This Row],[Т6]]+Таблица1[[#This Row],[Lпрям1, мм]]</f>
        <v>22141.619110012889</v>
      </c>
      <c r="CF1491" s="15">
        <f>Таблица1[[#This Row],[Т7]]+Таблица1[[#This Row],[Lдуг 2,мм]]</f>
        <v>59068.896708771594</v>
      </c>
      <c r="CG1491" s="14">
        <f>Таблица1[[#This Row],[Т8]]+Таблица1[[#This Row],[Lпрям2, мм]]</f>
        <v>25976.42962110024</v>
      </c>
      <c r="CH1491" s="14">
        <f>Таблица1[[#This Row],[Т9]]-Таблица1[[#This Row],[Т9]]</f>
        <v>0</v>
      </c>
      <c r="CI1491" s="50">
        <f>Таблица1[[#This Row],[Т9]]-Таблица1[[#This Row],[Т8]]</f>
        <v>36927.277598758708</v>
      </c>
      <c r="CJ1491" s="54">
        <f>Таблица1[[#This Row],[Т9]]-Таблица1[[#This Row],[Т7]]</f>
        <v>166.55814308296976</v>
      </c>
      <c r="CK1491" s="14">
        <f>Таблица1[[#This Row],[Т9]]-Таблица1[[#This Row],[Т6]]</f>
        <v>37317.572359164224</v>
      </c>
      <c r="CL1491" s="14">
        <f>Таблица1[[#This Row],[Т9]]-Таблица1[[#This Row],[Т5]]</f>
        <v>213.81197241675545</v>
      </c>
      <c r="CM1491" s="14">
        <f>Таблица1[[#This Row],[Т9]]-Таблица1[[#This Row],[Т4]]</f>
        <v>38446.04787950129</v>
      </c>
      <c r="CN1491" s="14">
        <f>Таблица1[[#This Row],[Т9]]-Таблица1[[#This Row],[Т3]]</f>
        <v>445.85216303631023</v>
      </c>
      <c r="CO1491" s="14">
        <f>Таблица1[[#This Row],[Т9]]-Таблица1[[#This Row],[Т2]]</f>
        <v>43926.580061689434</v>
      </c>
      <c r="CP1491" s="14">
        <f>Таблица1[[#This Row],[Т9]]-Таблица1[[#This Row],[Т1]]</f>
        <v>674.58019572708145</v>
      </c>
      <c r="CQ1491" s="14">
        <f>Таблица1[[#This Row],[Т9]]-Таблица1[[#This Row],[угол обхв6]]</f>
        <v>46513.507756354702</v>
      </c>
      <c r="CR1491" s="14">
        <f>Таблица1[[#This Row],[Т9]]-Таблица1[[#This Row],[угол обхв5]]</f>
        <v>979.86501987520751</v>
      </c>
      <c r="CS1491" s="14">
        <f>Таблица1[[#This Row],[Т9]]-Таблица1[[#This Row],[угол обхв4]]</f>
        <v>59068.896708771594</v>
      </c>
      <c r="CT1491" s="14">
        <f>Таблица1[[#This Row],[Lкан_прям, мм]]+Таблица1[[#This Row],[Lкан_дуг, мм]]+Таблица1[[#This Row],[Lкан_леб,мм]]</f>
        <v>85045.326329871838</v>
      </c>
      <c r="CU1491" s="16">
        <f>Таблица1[[#This Row],[Lкан_леб,мм]]</f>
        <v>58089.031688896386</v>
      </c>
      <c r="CV1491" s="14">
        <f>2534431-(Таблица1[[#This Row],[Т23]]+Таблица1[[#This Row],[угол обхв3]])</f>
        <v>2449144.7053590245</v>
      </c>
      <c r="CW1491" s="50">
        <f>SUM(X1491:AC1491,AD1491:AI1491)-Таблица1[[#This Row],[lподв_min, мм]]</f>
        <v>23121.484130952042</v>
      </c>
      <c r="CX1491" s="17">
        <f>CW1930-Таблица1[[#This Row],[Суммарная длина каната]]</f>
        <v>-2425359.9199338336</v>
      </c>
    </row>
    <row r="1492" spans="1:102" x14ac:dyDescent="0.25">
      <c r="A1492" s="21">
        <v>1491</v>
      </c>
      <c r="B1492" s="10">
        <v>36.988979591836731</v>
      </c>
      <c r="C1492" s="10">
        <v>112.3546938775511</v>
      </c>
      <c r="D1492" s="11">
        <v>15913.326330286856</v>
      </c>
      <c r="E1492" s="11">
        <v>12898.213955911002</v>
      </c>
      <c r="F1492" s="11">
        <v>15814.179586953418</v>
      </c>
      <c r="G1492" s="11">
        <v>12997.667076959933</v>
      </c>
      <c r="H1492" s="11">
        <v>16321.325840286856</v>
      </c>
      <c r="I1492" s="11">
        <v>9027.4294229231054</v>
      </c>
      <c r="J1492" s="11">
        <v>3870.784532987896</v>
      </c>
      <c r="K1492" s="11">
        <v>25976.429621090345</v>
      </c>
      <c r="L1492" s="11">
        <v>979.86501988510383</v>
      </c>
      <c r="M1492" s="11">
        <v>58089.031688896386</v>
      </c>
      <c r="N1492" s="11">
        <v>8530.2018423751106</v>
      </c>
      <c r="O1492" s="11">
        <v>18132.545772268193</v>
      </c>
      <c r="P1492" s="43">
        <v>11062.565209690038</v>
      </c>
      <c r="Q1492" s="11">
        <v>17825.136580725226</v>
      </c>
      <c r="R1492" s="11">
        <v>15345.969615448184</v>
      </c>
      <c r="S1492" s="11">
        <v>14406.265466346726</v>
      </c>
      <c r="T1492" s="11">
        <v>16482.367103999844</v>
      </c>
      <c r="U1492" s="11">
        <v>13601.334569925501</v>
      </c>
      <c r="V1492" s="11">
        <v>15913.326330286856</v>
      </c>
      <c r="W1492" s="11">
        <v>12898.213955911002</v>
      </c>
      <c r="X1492" s="12">
        <v>0</v>
      </c>
      <c r="Y1492" s="12">
        <v>293.75932940839812</v>
      </c>
      <c r="Z1492" s="12">
        <v>225.55095929723774</v>
      </c>
      <c r="AA1492" s="44">
        <v>232.0401906195585</v>
      </c>
      <c r="AB1492" s="45">
        <v>47.253829333786214</v>
      </c>
      <c r="AC1492" s="12">
        <v>181.26071122612345</v>
      </c>
      <c r="AD1492" s="12">
        <v>12555.38895241689</v>
      </c>
      <c r="AE1492" s="12">
        <v>2550.9536717007813</v>
      </c>
      <c r="AF1492" s="12">
        <v>5480.5321821881489</v>
      </c>
      <c r="AG1492" s="44">
        <v>1128.4755203370617</v>
      </c>
      <c r="AH1492" s="45">
        <v>390.29476040551913</v>
      </c>
      <c r="AI1492" s="12">
        <v>3870.7845340419435</v>
      </c>
      <c r="AJ1492" s="12">
        <v>-34.331471124991857</v>
      </c>
      <c r="AK1492" s="12">
        <v>6.9213959526907329</v>
      </c>
      <c r="AL1492" s="12">
        <v>38.595704856756271</v>
      </c>
      <c r="AM1492" s="44">
        <v>71.181301915363662</v>
      </c>
      <c r="AN1492" s="45">
        <v>64.545407340222894</v>
      </c>
      <c r="AO1492" s="12">
        <v>89.999999851978899</v>
      </c>
      <c r="AP1492" s="12">
        <v>-2067.9994413507347</v>
      </c>
      <c r="AQ1492" s="12">
        <v>8579.3689250786974</v>
      </c>
      <c r="AR1492" s="12">
        <v>11317.084181259966</v>
      </c>
      <c r="AS1492" s="44">
        <v>15732.159583976034</v>
      </c>
      <c r="AT1492" s="45">
        <v>16113.973220852773</v>
      </c>
      <c r="AU1492" s="12">
        <v>16321.326330286858</v>
      </c>
      <c r="AV1492" s="12">
        <v>11388.482805769147</v>
      </c>
      <c r="AW1492" s="12">
        <v>18537.572435561389</v>
      </c>
      <c r="AX1492" s="12">
        <v>18144.016014227898</v>
      </c>
      <c r="AY1492" s="44">
        <v>14537.875907454028</v>
      </c>
      <c r="AZ1492" s="45">
        <v>13425.977942278232</v>
      </c>
      <c r="BA1492" s="12">
        <v>12898.213956965052</v>
      </c>
      <c r="BB1492" s="12">
        <v>8300.0981170881441</v>
      </c>
      <c r="BC1492" s="12">
        <v>11111.732292393624</v>
      </c>
      <c r="BD1492" s="12">
        <v>15600.488587018113</v>
      </c>
      <c r="BE1492" s="44">
        <v>16096.177135471997</v>
      </c>
      <c r="BF1492" s="45">
        <v>16281.720213433928</v>
      </c>
      <c r="BG1492" s="12">
        <v>16321.326340286856</v>
      </c>
      <c r="BH1492" s="12">
        <v>18469.467537087654</v>
      </c>
      <c r="BI1492" s="12">
        <v>18230.163244018422</v>
      </c>
      <c r="BJ1492" s="12">
        <v>14725.144899849398</v>
      </c>
      <c r="BK1492" s="44">
        <v>13469.724128818198</v>
      </c>
      <c r="BL1492" s="45">
        <v>13073.57058355827</v>
      </c>
      <c r="BM1492" s="12">
        <v>9027.4294229231073</v>
      </c>
      <c r="BN1492" s="12">
        <v>0</v>
      </c>
      <c r="BO1492" s="12">
        <v>41.252867077682588</v>
      </c>
      <c r="BP1492" s="12">
        <v>31.674308904065537</v>
      </c>
      <c r="BQ1492" s="48">
        <v>32.585597058607398</v>
      </c>
      <c r="BR1492" s="49">
        <v>6.6358945751407772</v>
      </c>
      <c r="BS1492" s="13">
        <v>25.454592511756015</v>
      </c>
      <c r="BT1492" s="12">
        <v>240.968311103606</v>
      </c>
      <c r="BV1492" s="14">
        <f>Таблица1[[#This Row],[Lкан_леб,мм]]</f>
        <v>58089.031688896386</v>
      </c>
      <c r="BW1492" s="50">
        <f>Таблица1[[#This Row],[угол обхв4]]+Таблица1[[#This Row],[Lдуг 3,мм]]</f>
        <v>12555.38895241689</v>
      </c>
      <c r="BX1492" s="54">
        <f>Таблица1[[#This Row],[угол обхв5]]+Таблица1[[#This Row],[Y5, мм]]</f>
        <v>58382.791018304786</v>
      </c>
      <c r="BY1492" s="14">
        <f>Таблица1[[#This Row],[угол обхв6]]+Таблица1[[#This Row],[Lдуг 4,мм]]</f>
        <v>15106.342624117671</v>
      </c>
      <c r="BZ1492" s="14">
        <f>Таблица1[[#This Row],[Т1]]+Таблица1[[#This Row],[X6, мм]]</f>
        <v>58608.341977602024</v>
      </c>
      <c r="CA1492" s="14">
        <f>Таблица1[[#This Row],[Т2]]+Таблица1[[#This Row],[Lдуг 5,мм]]</f>
        <v>20586.874806305819</v>
      </c>
      <c r="CB1492" s="14">
        <f>Таблица1[[#This Row],[Т3]]+Таблица1[[#This Row],[Y6, мм]]</f>
        <v>58840.382168221586</v>
      </c>
      <c r="CC1492" s="14">
        <f>Таблица1[[#This Row],[Т4]]+Таблица1[[#This Row],[Lдуг 6,мм]]</f>
        <v>21715.350326642882</v>
      </c>
      <c r="CD1492" s="14">
        <f>Таблица1[[#This Row],[Т5]]+Таблица1[[#This Row],[Lдуг 1,мм]]</f>
        <v>58887.635997555371</v>
      </c>
      <c r="CE1492" s="14">
        <f>Таблица1[[#This Row],[Т6]]+Таблица1[[#This Row],[Lпрям1, мм]]</f>
        <v>22105.6450870484</v>
      </c>
      <c r="CF1492" s="15">
        <f>Таблица1[[#This Row],[Т7]]+Таблица1[[#This Row],[Lдуг 2,мм]]</f>
        <v>59068.896708781496</v>
      </c>
      <c r="CG1492" s="14">
        <f>Таблица1[[#This Row],[Т8]]+Таблица1[[#This Row],[Lпрям2, мм]]</f>
        <v>25976.429621090345</v>
      </c>
      <c r="CH1492" s="14">
        <f>Таблица1[[#This Row],[Т9]]-Таблица1[[#This Row],[Т9]]</f>
        <v>0</v>
      </c>
      <c r="CI1492" s="50">
        <f>Таблица1[[#This Row],[Т9]]-Таблица1[[#This Row],[Т8]]</f>
        <v>36963.251621733099</v>
      </c>
      <c r="CJ1492" s="54">
        <f>Таблица1[[#This Row],[Т9]]-Таблица1[[#This Row],[Т7]]</f>
        <v>181.26071122612484</v>
      </c>
      <c r="CK1492" s="14">
        <f>Таблица1[[#This Row],[Т9]]-Таблица1[[#This Row],[Т6]]</f>
        <v>37353.546382138615</v>
      </c>
      <c r="CL1492" s="14">
        <f>Таблица1[[#This Row],[Т9]]-Таблица1[[#This Row],[Т5]]</f>
        <v>228.51454055991053</v>
      </c>
      <c r="CM1492" s="14">
        <f>Таблица1[[#This Row],[Т9]]-Таблица1[[#This Row],[Т4]]</f>
        <v>38482.021902475681</v>
      </c>
      <c r="CN1492" s="14">
        <f>Таблица1[[#This Row],[Т9]]-Таблица1[[#This Row],[Т3]]</f>
        <v>460.55473117947258</v>
      </c>
      <c r="CO1492" s="14">
        <f>Таблица1[[#This Row],[Т9]]-Таблица1[[#This Row],[Т2]]</f>
        <v>43962.554084663825</v>
      </c>
      <c r="CP1492" s="14">
        <f>Таблица1[[#This Row],[Т9]]-Таблица1[[#This Row],[Т1]]</f>
        <v>686.10569047671015</v>
      </c>
      <c r="CQ1492" s="14">
        <f>Таблица1[[#This Row],[Т9]]-Таблица1[[#This Row],[угол обхв6]]</f>
        <v>46513.507756364605</v>
      </c>
      <c r="CR1492" s="14">
        <f>Таблица1[[#This Row],[Т9]]-Таблица1[[#This Row],[угол обхв5]]</f>
        <v>979.86501988511009</v>
      </c>
      <c r="CS1492" s="14">
        <f>Таблица1[[#This Row],[Т9]]-Таблица1[[#This Row],[угол обхв4]]</f>
        <v>59068.896708781496</v>
      </c>
      <c r="CT1492" s="14">
        <f>Таблица1[[#This Row],[Lкан_прям, мм]]+Таблица1[[#This Row],[Lкан_дуг, мм]]+Таблица1[[#This Row],[Lкан_леб,мм]]</f>
        <v>85045.326329871838</v>
      </c>
      <c r="CU1492" s="16">
        <f>Таблица1[[#This Row],[Lкан_леб,мм]]</f>
        <v>58089.031688896386</v>
      </c>
      <c r="CV1492" s="14">
        <f>2534431-(Таблица1[[#This Row],[Т23]]+Таблица1[[#This Row],[угол обхв3]])</f>
        <v>2449144.7053590245</v>
      </c>
      <c r="CW1492" s="50">
        <f>SUM(X1492:AC1492,AD1492:AI1492)-Таблица1[[#This Row],[lподв_min, мм]]</f>
        <v>23085.510107987557</v>
      </c>
      <c r="CX1492" s="17">
        <f>CW1931-Таблица1[[#This Row],[Суммарная длина каната]]</f>
        <v>-2425405.4520171387</v>
      </c>
    </row>
    <row r="1493" spans="1:102" x14ac:dyDescent="0.25">
      <c r="A1493" s="21">
        <v>1492</v>
      </c>
      <c r="B1493" s="10">
        <v>36.988979591836731</v>
      </c>
      <c r="C1493" s="10">
        <v>114.46082839365614</v>
      </c>
      <c r="D1493" s="11">
        <v>16061.884570792752</v>
      </c>
      <c r="E1493" s="11">
        <v>13157.084837936678</v>
      </c>
      <c r="F1493" s="11">
        <v>15959.149832361471</v>
      </c>
      <c r="G1493" s="11">
        <v>13252.827062265633</v>
      </c>
      <c r="H1493" s="11">
        <v>16469.884080792752</v>
      </c>
      <c r="I1493" s="11">
        <v>9249.0341865070859</v>
      </c>
      <c r="J1493" s="11">
        <v>3908.0506514295921</v>
      </c>
      <c r="K1493" s="11">
        <v>25976.429621080293</v>
      </c>
      <c r="L1493" s="11">
        <v>979.86501989515205</v>
      </c>
      <c r="M1493" s="11">
        <v>58089.031688896386</v>
      </c>
      <c r="N1493" s="11">
        <v>8530.2018423751106</v>
      </c>
      <c r="O1493" s="11">
        <v>18132.545772268193</v>
      </c>
      <c r="P1493" s="43">
        <v>11033.332435088547</v>
      </c>
      <c r="Q1493" s="11">
        <v>17902.410266029532</v>
      </c>
      <c r="R1493" s="11">
        <v>15439.489170625166</v>
      </c>
      <c r="S1493" s="11">
        <v>14643.266847601115</v>
      </c>
      <c r="T1493" s="11">
        <v>16604.70075974871</v>
      </c>
      <c r="U1493" s="11">
        <v>13880.643118248176</v>
      </c>
      <c r="V1493" s="11">
        <v>16061.884570792752</v>
      </c>
      <c r="W1493" s="11">
        <v>13157.084837936678</v>
      </c>
      <c r="X1493" s="12">
        <v>0</v>
      </c>
      <c r="Y1493" s="12">
        <v>281.87844422405425</v>
      </c>
      <c r="Z1493" s="12">
        <v>222.43417990884183</v>
      </c>
      <c r="AA1493" s="44">
        <v>232.04019061955833</v>
      </c>
      <c r="AB1493" s="45">
        <v>47.253829333784687</v>
      </c>
      <c r="AC1493" s="12">
        <v>196.25837580891292</v>
      </c>
      <c r="AD1493" s="12">
        <v>12555.38895241689</v>
      </c>
      <c r="AE1493" s="12">
        <v>2513.6875532590843</v>
      </c>
      <c r="AF1493" s="12">
        <v>5480.532182188148</v>
      </c>
      <c r="AG1493" s="44">
        <v>1128.4755203370603</v>
      </c>
      <c r="AH1493" s="45">
        <v>390.2947604055214</v>
      </c>
      <c r="AI1493" s="12">
        <v>3908.0506524735893</v>
      </c>
      <c r="AJ1493" s="12">
        <v>-34.331471124991857</v>
      </c>
      <c r="AK1493" s="12">
        <v>5.2529533596946267</v>
      </c>
      <c r="AL1493" s="12">
        <v>36.48957034065122</v>
      </c>
      <c r="AM1493" s="44">
        <v>69.075167399258589</v>
      </c>
      <c r="AN1493" s="45">
        <v>62.439272824118035</v>
      </c>
      <c r="AO1493" s="12">
        <v>89.999999853390392</v>
      </c>
      <c r="AP1493" s="12">
        <v>-2067.9994413507347</v>
      </c>
      <c r="AQ1493" s="12">
        <v>8567.5554452219058</v>
      </c>
      <c r="AR1493" s="12">
        <v>11275.960426406698</v>
      </c>
      <c r="AS1493" s="44">
        <v>15820.581477820202</v>
      </c>
      <c r="AT1493" s="45">
        <v>16243.000219207317</v>
      </c>
      <c r="AU1493" s="12">
        <v>16469.884570792754</v>
      </c>
      <c r="AV1493" s="12">
        <v>11388.482805769147</v>
      </c>
      <c r="AW1493" s="12">
        <v>18538.832257835169</v>
      </c>
      <c r="AX1493" s="12">
        <v>18230.428036628808</v>
      </c>
      <c r="AY1493" s="44">
        <v>14788.981134466765</v>
      </c>
      <c r="AZ1493" s="45">
        <v>13691.866215603641</v>
      </c>
      <c r="BA1493" s="12">
        <v>13157.084838980676</v>
      </c>
      <c r="BB1493" s="12">
        <v>8300.0981170881441</v>
      </c>
      <c r="BC1493" s="12">
        <v>11070.686037935342</v>
      </c>
      <c r="BD1493" s="12">
        <v>15682.117161943317</v>
      </c>
      <c r="BE1493" s="44">
        <v>16223.608452553673</v>
      </c>
      <c r="BF1493" s="45">
        <v>16423.585111334145</v>
      </c>
      <c r="BG1493" s="12">
        <v>16469.88458079275</v>
      </c>
      <c r="BH1493" s="12">
        <v>18469.467537087654</v>
      </c>
      <c r="BI1493" s="12">
        <v>18308.696751596512</v>
      </c>
      <c r="BJ1493" s="12">
        <v>14971.28461820039</v>
      </c>
      <c r="BK1493" s="44">
        <v>13734.928831382527</v>
      </c>
      <c r="BL1493" s="45">
        <v>13345.861740581213</v>
      </c>
      <c r="BM1493" s="12">
        <v>9249.0341865070877</v>
      </c>
      <c r="BN1493" s="12">
        <v>0</v>
      </c>
      <c r="BO1493" s="12">
        <v>39.584424484686487</v>
      </c>
      <c r="BP1493" s="12">
        <v>31.23661698095659</v>
      </c>
      <c r="BQ1493" s="48">
        <v>32.58559705860737</v>
      </c>
      <c r="BR1493" s="49">
        <v>6.6358945751405605</v>
      </c>
      <c r="BS1493" s="13">
        <v>27.560727029272364</v>
      </c>
      <c r="BT1493" s="12">
        <v>240.968311103606</v>
      </c>
      <c r="BV1493" s="14">
        <f>Таблица1[[#This Row],[Lкан_леб,мм]]</f>
        <v>58089.031688896386</v>
      </c>
      <c r="BW1493" s="50">
        <f>Таблица1[[#This Row],[угол обхв4]]+Таблица1[[#This Row],[Lдуг 3,мм]]</f>
        <v>12555.38895241689</v>
      </c>
      <c r="BX1493" s="54">
        <f>Таблица1[[#This Row],[угол обхв5]]+Таблица1[[#This Row],[Y5, мм]]</f>
        <v>58370.910133120444</v>
      </c>
      <c r="BY1493" s="14">
        <f>Таблица1[[#This Row],[угол обхв6]]+Таблица1[[#This Row],[Lдуг 4,мм]]</f>
        <v>15069.076505675974</v>
      </c>
      <c r="BZ1493" s="14">
        <f>Таблица1[[#This Row],[Т1]]+Таблица1[[#This Row],[X6, мм]]</f>
        <v>58593.344313029287</v>
      </c>
      <c r="CA1493" s="14">
        <f>Таблица1[[#This Row],[Т2]]+Таблица1[[#This Row],[Lдуг 5,мм]]</f>
        <v>20549.608687864122</v>
      </c>
      <c r="CB1493" s="14">
        <f>Таблица1[[#This Row],[Т3]]+Таблица1[[#This Row],[Y6, мм]]</f>
        <v>58825.384503648842</v>
      </c>
      <c r="CC1493" s="14">
        <f>Таблица1[[#This Row],[Т4]]+Таблица1[[#This Row],[Lдуг 6,мм]]</f>
        <v>21678.08420820118</v>
      </c>
      <c r="CD1493" s="14">
        <f>Таблица1[[#This Row],[Т5]]+Таблица1[[#This Row],[Lдуг 1,мм]]</f>
        <v>58872.638332982628</v>
      </c>
      <c r="CE1493" s="14">
        <f>Таблица1[[#This Row],[Т6]]+Таблица1[[#This Row],[Lпрям1, мм]]</f>
        <v>22068.378968606703</v>
      </c>
      <c r="CF1493" s="15">
        <f>Таблица1[[#This Row],[Т7]]+Таблица1[[#This Row],[Lдуг 2,мм]]</f>
        <v>59068.896708791537</v>
      </c>
      <c r="CG1493" s="14">
        <f>Таблица1[[#This Row],[Т8]]+Таблица1[[#This Row],[Lпрям2, мм]]</f>
        <v>25976.429621080293</v>
      </c>
      <c r="CH1493" s="14">
        <f>Таблица1[[#This Row],[Т9]]-Таблица1[[#This Row],[Т9]]</f>
        <v>0</v>
      </c>
      <c r="CI1493" s="50">
        <f>Таблица1[[#This Row],[Т9]]-Таблица1[[#This Row],[Т8]]</f>
        <v>37000.517740184834</v>
      </c>
      <c r="CJ1493" s="54">
        <f>Таблица1[[#This Row],[Т9]]-Таблица1[[#This Row],[Т7]]</f>
        <v>196.25837580890948</v>
      </c>
      <c r="CK1493" s="14">
        <f>Таблица1[[#This Row],[Т9]]-Таблица1[[#This Row],[Т6]]</f>
        <v>37390.812500590357</v>
      </c>
      <c r="CL1493" s="14">
        <f>Таблица1[[#This Row],[Т9]]-Таблица1[[#This Row],[Т5]]</f>
        <v>243.51220514269517</v>
      </c>
      <c r="CM1493" s="14">
        <f>Таблица1[[#This Row],[Т9]]-Таблица1[[#This Row],[Т4]]</f>
        <v>38519.288020927415</v>
      </c>
      <c r="CN1493" s="14">
        <f>Таблица1[[#This Row],[Т9]]-Таблица1[[#This Row],[Т3]]</f>
        <v>475.55239576224994</v>
      </c>
      <c r="CO1493" s="14">
        <f>Таблица1[[#This Row],[Т9]]-Таблица1[[#This Row],[Т2]]</f>
        <v>43999.820203115567</v>
      </c>
      <c r="CP1493" s="14">
        <f>Таблица1[[#This Row],[Т9]]-Таблица1[[#This Row],[Т1]]</f>
        <v>697.98657567109331</v>
      </c>
      <c r="CQ1493" s="14">
        <f>Таблица1[[#This Row],[Т9]]-Таблица1[[#This Row],[угол обхв6]]</f>
        <v>46513.507756374645</v>
      </c>
      <c r="CR1493" s="14">
        <f>Таблица1[[#This Row],[Т9]]-Таблица1[[#This Row],[угол обхв5]]</f>
        <v>979.86501989515091</v>
      </c>
      <c r="CS1493" s="14">
        <f>Таблица1[[#This Row],[Т9]]-Таблица1[[#This Row],[угол обхв4]]</f>
        <v>59068.896708791537</v>
      </c>
      <c r="CT1493" s="14">
        <f>Таблица1[[#This Row],[Lкан_прям, мм]]+Таблица1[[#This Row],[Lкан_дуг, мм]]+Таблица1[[#This Row],[Lкан_леб,мм]]</f>
        <v>85045.326329871838</v>
      </c>
      <c r="CU1493" s="16">
        <f>Таблица1[[#This Row],[Lкан_леб,мм]]</f>
        <v>58089.031688896386</v>
      </c>
      <c r="CV1493" s="14">
        <f>2534431-(Таблица1[[#This Row],[Т23]]+Таблица1[[#This Row],[угол обхв3]])</f>
        <v>2449144.7053590245</v>
      </c>
      <c r="CW1493" s="50">
        <f>SUM(X1493:AC1493,AD1493:AI1493)-Таблица1[[#This Row],[lподв_min, мм]]</f>
        <v>23048.243989545852</v>
      </c>
      <c r="CX1493" s="17">
        <f>CW1932-Таблица1[[#This Row],[Суммарная длина каната]]</f>
        <v>-2425452.6316395733</v>
      </c>
    </row>
    <row r="1494" spans="1:102" x14ac:dyDescent="0.25">
      <c r="A1494" s="21">
        <v>1493</v>
      </c>
      <c r="B1494" s="10">
        <v>36.988979591836731</v>
      </c>
      <c r="C1494" s="10">
        <v>115.03877551020416</v>
      </c>
      <c r="D1494" s="11">
        <v>16100.977731979498</v>
      </c>
      <c r="E1494" s="11">
        <v>13229.06097250462</v>
      </c>
      <c r="F1494" s="11">
        <v>15997.282476984858</v>
      </c>
      <c r="G1494" s="11">
        <v>13323.762050067635</v>
      </c>
      <c r="H1494" s="11">
        <v>16508.977241979497</v>
      </c>
      <c r="I1494" s="11">
        <v>9310.6867316928492</v>
      </c>
      <c r="J1494" s="11">
        <v>3918.3742408117705</v>
      </c>
      <c r="K1494" s="11">
        <v>25976.429621077543</v>
      </c>
      <c r="L1494" s="11">
        <v>979.86501989790418</v>
      </c>
      <c r="M1494" s="11">
        <v>58089.031688896386</v>
      </c>
      <c r="N1494" s="11">
        <v>8530.2018423751106</v>
      </c>
      <c r="O1494" s="11">
        <v>18132.545772268193</v>
      </c>
      <c r="P1494" s="43">
        <v>11024.815753742992</v>
      </c>
      <c r="Q1494" s="11">
        <v>17923.422438210688</v>
      </c>
      <c r="R1494" s="11">
        <v>15463.623012924634</v>
      </c>
      <c r="S1494" s="11">
        <v>14708.889328125128</v>
      </c>
      <c r="T1494" s="11">
        <v>16636.467839067078</v>
      </c>
      <c r="U1494" s="11">
        <v>13958.05777991281</v>
      </c>
      <c r="V1494" s="11">
        <v>16100.977731979498</v>
      </c>
      <c r="W1494" s="11">
        <v>13229.06097250462</v>
      </c>
      <c r="X1494" s="12">
        <v>0</v>
      </c>
      <c r="Y1494" s="12">
        <v>278.59529336160085</v>
      </c>
      <c r="Z1494" s="12">
        <v>221.60180209613776</v>
      </c>
      <c r="AA1494" s="44">
        <v>232.04019061955873</v>
      </c>
      <c r="AB1494" s="45">
        <v>47.253829333785582</v>
      </c>
      <c r="AC1494" s="12">
        <v>200.3739044868214</v>
      </c>
      <c r="AD1494" s="12">
        <v>12555.38895241689</v>
      </c>
      <c r="AE1494" s="12">
        <v>2503.3639638769046</v>
      </c>
      <c r="AF1494" s="12">
        <v>5480.5321821881489</v>
      </c>
      <c r="AG1494" s="44">
        <v>1128.4755203370632</v>
      </c>
      <c r="AH1494" s="45">
        <v>390.29476040551839</v>
      </c>
      <c r="AI1494" s="12">
        <v>3918.3742418530173</v>
      </c>
      <c r="AJ1494" s="12">
        <v>-34.331471124991857</v>
      </c>
      <c r="AK1494" s="12">
        <v>4.7918977520394446</v>
      </c>
      <c r="AL1494" s="12">
        <v>35.911623224103209</v>
      </c>
      <c r="AM1494" s="44">
        <v>68.497220282710643</v>
      </c>
      <c r="AN1494" s="45">
        <v>61.861325707569954</v>
      </c>
      <c r="AO1494" s="12">
        <v>89.999999853776657</v>
      </c>
      <c r="AP1494" s="12">
        <v>-2067.9994413507347</v>
      </c>
      <c r="AQ1494" s="12">
        <v>8564.2849088115727</v>
      </c>
      <c r="AR1494" s="12">
        <v>11264.122716153943</v>
      </c>
      <c r="AS1494" s="44">
        <v>15843.226125612548</v>
      </c>
      <c r="AT1494" s="45">
        <v>16276.689875180831</v>
      </c>
      <c r="AU1494" s="12">
        <v>16508.977731979499</v>
      </c>
      <c r="AV1494" s="12">
        <v>11388.482805769147</v>
      </c>
      <c r="AW1494" s="12">
        <v>18539.119682624343</v>
      </c>
      <c r="AX1494" s="12">
        <v>18253.87088765726</v>
      </c>
      <c r="AY1494" s="44">
        <v>14858.440245332771</v>
      </c>
      <c r="AZ1494" s="45">
        <v>13765.64204068686</v>
      </c>
      <c r="BA1494" s="12">
        <v>13229.060973545867</v>
      </c>
      <c r="BB1494" s="12">
        <v>8300.0981170881441</v>
      </c>
      <c r="BC1494" s="12">
        <v>11058.898820179455</v>
      </c>
      <c r="BD1494" s="12">
        <v>15702.929975335586</v>
      </c>
      <c r="BE1494" s="44">
        <v>16256.864726379163</v>
      </c>
      <c r="BF1494" s="45">
        <v>16460.755695865741</v>
      </c>
      <c r="BG1494" s="12">
        <v>16508.977741979495</v>
      </c>
      <c r="BH1494" s="12">
        <v>18469.467537087654</v>
      </c>
      <c r="BI1494" s="12">
        <v>18329.996348566838</v>
      </c>
      <c r="BJ1494" s="12">
        <v>15039.337777571698</v>
      </c>
      <c r="BK1494" s="44">
        <v>13808.506862705168</v>
      </c>
      <c r="BL1494" s="45">
        <v>13421.476711730569</v>
      </c>
      <c r="BM1494" s="12">
        <v>9310.686731692851</v>
      </c>
      <c r="BN1494" s="12">
        <v>0</v>
      </c>
      <c r="BO1494" s="12">
        <v>39.123368877031304</v>
      </c>
      <c r="BP1494" s="12">
        <v>31.119725472063763</v>
      </c>
      <c r="BQ1494" s="48">
        <v>32.585597058607426</v>
      </c>
      <c r="BR1494" s="49">
        <v>6.6358945751406875</v>
      </c>
      <c r="BS1494" s="13">
        <v>28.138674146206704</v>
      </c>
      <c r="BT1494" s="12">
        <v>240.968311103606</v>
      </c>
      <c r="BV1494" s="14">
        <f>Таблица1[[#This Row],[Lкан_леб,мм]]</f>
        <v>58089.031688896386</v>
      </c>
      <c r="BW1494" s="50">
        <f>Таблица1[[#This Row],[угол обхв4]]+Таблица1[[#This Row],[Lдуг 3,мм]]</f>
        <v>12555.38895241689</v>
      </c>
      <c r="BX1494" s="54">
        <f>Таблица1[[#This Row],[угол обхв5]]+Таблица1[[#This Row],[Y5, мм]]</f>
        <v>58367.626982257985</v>
      </c>
      <c r="BY1494" s="14">
        <f>Таблица1[[#This Row],[угол обхв6]]+Таблица1[[#This Row],[Lдуг 4,мм]]</f>
        <v>15058.752916293794</v>
      </c>
      <c r="BZ1494" s="14">
        <f>Таблица1[[#This Row],[Т1]]+Таблица1[[#This Row],[X6, мм]]</f>
        <v>58589.22878435412</v>
      </c>
      <c r="CA1494" s="14">
        <f>Таблица1[[#This Row],[Т2]]+Таблица1[[#This Row],[Lдуг 5,мм]]</f>
        <v>20539.285098481942</v>
      </c>
      <c r="CB1494" s="14">
        <f>Таблица1[[#This Row],[Т3]]+Таблица1[[#This Row],[Y6, мм]]</f>
        <v>58821.268974973682</v>
      </c>
      <c r="CC1494" s="14">
        <f>Таблица1[[#This Row],[Т4]]+Таблица1[[#This Row],[Lдуг 6,мм]]</f>
        <v>21667.760618819004</v>
      </c>
      <c r="CD1494" s="14">
        <f>Таблица1[[#This Row],[Т5]]+Таблица1[[#This Row],[Lдуг 1,мм]]</f>
        <v>58868.522804307468</v>
      </c>
      <c r="CE1494" s="14">
        <f>Таблица1[[#This Row],[Т6]]+Таблица1[[#This Row],[Lпрям1, мм]]</f>
        <v>22058.055379224523</v>
      </c>
      <c r="CF1494" s="15">
        <f>Таблица1[[#This Row],[Т7]]+Таблица1[[#This Row],[Lдуг 2,мм]]</f>
        <v>59068.896708794287</v>
      </c>
      <c r="CG1494" s="14">
        <f>Таблица1[[#This Row],[Т8]]+Таблица1[[#This Row],[Lпрям2, мм]]</f>
        <v>25976.429621077539</v>
      </c>
      <c r="CH1494" s="14">
        <f>Таблица1[[#This Row],[Т9]]-Таблица1[[#This Row],[Т9]]</f>
        <v>0</v>
      </c>
      <c r="CI1494" s="50">
        <f>Таблица1[[#This Row],[Т9]]-Таблица1[[#This Row],[Т8]]</f>
        <v>37010.841329569768</v>
      </c>
      <c r="CJ1494" s="54">
        <f>Таблица1[[#This Row],[Т9]]-Таблица1[[#This Row],[Т7]]</f>
        <v>200.37390448681981</v>
      </c>
      <c r="CK1494" s="14">
        <f>Таблица1[[#This Row],[Т9]]-Таблица1[[#This Row],[Т6]]</f>
        <v>37401.136089975284</v>
      </c>
      <c r="CL1494" s="14">
        <f>Таблица1[[#This Row],[Т9]]-Таблица1[[#This Row],[Т5]]</f>
        <v>247.6277338206055</v>
      </c>
      <c r="CM1494" s="14">
        <f>Таблица1[[#This Row],[Т9]]-Таблица1[[#This Row],[Т4]]</f>
        <v>38529.61161031235</v>
      </c>
      <c r="CN1494" s="14">
        <f>Таблица1[[#This Row],[Т9]]-Таблица1[[#This Row],[Т3]]</f>
        <v>479.66792444016755</v>
      </c>
      <c r="CO1494" s="14">
        <f>Таблица1[[#This Row],[Т9]]-Таблица1[[#This Row],[Т2]]</f>
        <v>44010.143792500494</v>
      </c>
      <c r="CP1494" s="14">
        <f>Таблица1[[#This Row],[Т9]]-Таблица1[[#This Row],[Т1]]</f>
        <v>701.26972653630219</v>
      </c>
      <c r="CQ1494" s="14">
        <f>Таблица1[[#This Row],[Т9]]-Таблица1[[#This Row],[угол обхв6]]</f>
        <v>46513.507756377396</v>
      </c>
      <c r="CR1494" s="14">
        <f>Таблица1[[#This Row],[Т9]]-Таблица1[[#This Row],[угол обхв5]]</f>
        <v>979.86501989790122</v>
      </c>
      <c r="CS1494" s="14">
        <f>Таблица1[[#This Row],[Т9]]-Таблица1[[#This Row],[угол обхв4]]</f>
        <v>59068.896708794287</v>
      </c>
      <c r="CT1494" s="14">
        <f>Таблица1[[#This Row],[Lкан_прям, мм]]+Таблица1[[#This Row],[Lкан_дуг, мм]]+Таблица1[[#This Row],[Lкан_леб,мм]]</f>
        <v>85045.326329871838</v>
      </c>
      <c r="CU1494" s="16">
        <f>Таблица1[[#This Row],[Lкан_леб,мм]]</f>
        <v>58089.031688896386</v>
      </c>
      <c r="CV1494" s="14">
        <f>2534431-(Таблица1[[#This Row],[Т23]]+Таблица1[[#This Row],[угол обхв3]])</f>
        <v>2449144.7053590245</v>
      </c>
      <c r="CW1494" s="50">
        <f>SUM(X1494:AC1494,AD1494:AI1494)-Таблица1[[#This Row],[lподв_min, мм]]</f>
        <v>23037.920400163675</v>
      </c>
      <c r="CX1494" s="17">
        <f>CW1933-Таблица1[[#This Row],[Суммарная длина каната]]</f>
        <v>-2425501.4522757903</v>
      </c>
    </row>
    <row r="1495" spans="1:102" x14ac:dyDescent="0.25">
      <c r="A1495" s="21">
        <v>1494</v>
      </c>
      <c r="B1495" s="10">
        <v>36.988979591836731</v>
      </c>
      <c r="C1495" s="10">
        <v>117.72285714285721</v>
      </c>
      <c r="D1495" s="11">
        <v>16272.930054222466</v>
      </c>
      <c r="E1495" s="11">
        <v>13568.332538983983</v>
      </c>
      <c r="F1495" s="11">
        <v>16164.913810738963</v>
      </c>
      <c r="G1495" s="11">
        <v>13658.073784482984</v>
      </c>
      <c r="H1495" s="11">
        <v>16680.929564222468</v>
      </c>
      <c r="I1495" s="11">
        <v>9601.4864818627066</v>
      </c>
      <c r="J1495" s="11">
        <v>3966.846057121275</v>
      </c>
      <c r="K1495" s="11">
        <v>25976.429621064824</v>
      </c>
      <c r="L1495" s="11">
        <v>979.86501991062778</v>
      </c>
      <c r="M1495" s="11">
        <v>58089.031688896386</v>
      </c>
      <c r="N1495" s="11">
        <v>8530.2018423751106</v>
      </c>
      <c r="O1495" s="11">
        <v>18132.545772268193</v>
      </c>
      <c r="P1495" s="43">
        <v>10982.50509034101</v>
      </c>
      <c r="Q1495" s="11">
        <v>18019.832702023388</v>
      </c>
      <c r="R1495" s="11">
        <v>15566.975784213248</v>
      </c>
      <c r="S1495" s="11">
        <v>15016.690771140567</v>
      </c>
      <c r="T1495" s="11">
        <v>16773.694547885705</v>
      </c>
      <c r="U1495" s="11">
        <v>14321.606009833848</v>
      </c>
      <c r="V1495" s="11">
        <v>16272.930054222466</v>
      </c>
      <c r="W1495" s="11">
        <v>13568.332538983983</v>
      </c>
      <c r="X1495" s="12">
        <v>0</v>
      </c>
      <c r="Y1495" s="12">
        <v>263.21181992999271</v>
      </c>
      <c r="Z1495" s="12">
        <v>217.87208227984874</v>
      </c>
      <c r="AA1495" s="44">
        <v>232.0401906195591</v>
      </c>
      <c r="AB1495" s="45">
        <v>47.253829333785674</v>
      </c>
      <c r="AC1495" s="12">
        <v>219.48709774744162</v>
      </c>
      <c r="AD1495" s="12">
        <v>12555.38895241689</v>
      </c>
      <c r="AE1495" s="12">
        <v>2454.8921475674074</v>
      </c>
      <c r="AF1495" s="12">
        <v>5480.5321821881498</v>
      </c>
      <c r="AG1495" s="44">
        <v>1128.4755203370614</v>
      </c>
      <c r="AH1495" s="45">
        <v>390.29476040551776</v>
      </c>
      <c r="AI1495" s="12">
        <v>3966.846058149798</v>
      </c>
      <c r="AJ1495" s="12">
        <v>-34.331471124991857</v>
      </c>
      <c r="AK1495" s="12">
        <v>2.631583776836544</v>
      </c>
      <c r="AL1495" s="12">
        <v>33.227541591450134</v>
      </c>
      <c r="AM1495" s="44">
        <v>65.81313865005761</v>
      </c>
      <c r="AN1495" s="45">
        <v>59.177244074916906</v>
      </c>
      <c r="AO1495" s="12">
        <v>89.999999855563388</v>
      </c>
      <c r="AP1495" s="12">
        <v>-2067.9994413507347</v>
      </c>
      <c r="AQ1495" s="12">
        <v>8548.9346134687203</v>
      </c>
      <c r="AR1495" s="12">
        <v>11206.074967693867</v>
      </c>
      <c r="AS1495" s="44">
        <v>15939.159134054702</v>
      </c>
      <c r="AT1495" s="45">
        <v>16423.321910872863</v>
      </c>
      <c r="AU1495" s="12">
        <v>16680.930054222466</v>
      </c>
      <c r="AV1495" s="12">
        <v>11388.482805769147</v>
      </c>
      <c r="AW1495" s="12">
        <v>18540.115500397202</v>
      </c>
      <c r="AX1495" s="12">
        <v>18361.125113220049</v>
      </c>
      <c r="AY1495" s="44">
        <v>15183.854026973881</v>
      </c>
      <c r="AZ1495" s="45">
        <v>14112.553348447613</v>
      </c>
      <c r="BA1495" s="12">
        <v>13568.332540012507</v>
      </c>
      <c r="BB1495" s="12">
        <v>8300.0981170881441</v>
      </c>
      <c r="BC1495" s="12">
        <v>11001.237861434622</v>
      </c>
      <c r="BD1495" s="12">
        <v>15790.545661566104</v>
      </c>
      <c r="BE1495" s="44">
        <v>16401.511198044249</v>
      </c>
      <c r="BF1495" s="45">
        <v>16623.302691235305</v>
      </c>
      <c r="BG1495" s="12">
        <v>16680.930064222466</v>
      </c>
      <c r="BH1495" s="12">
        <v>18469.467537087654</v>
      </c>
      <c r="BI1495" s="12">
        <v>18427.402430152397</v>
      </c>
      <c r="BJ1495" s="12">
        <v>15357.983182337224</v>
      </c>
      <c r="BK1495" s="44">
        <v>14154.442754000534</v>
      </c>
      <c r="BL1495" s="45">
        <v>13777.385200370218</v>
      </c>
      <c r="BM1495" s="12">
        <v>9601.4864818627084</v>
      </c>
      <c r="BN1495" s="12">
        <v>0</v>
      </c>
      <c r="BO1495" s="12">
        <v>36.963054901828407</v>
      </c>
      <c r="BP1495" s="12">
        <v>30.595957814613588</v>
      </c>
      <c r="BQ1495" s="48">
        <v>32.585597058607476</v>
      </c>
      <c r="BR1495" s="49">
        <v>6.6358945751407008</v>
      </c>
      <c r="BS1495" s="13">
        <v>30.822755780646478</v>
      </c>
      <c r="BT1495" s="12">
        <v>240.968311103606</v>
      </c>
      <c r="BV1495" s="14">
        <f>Таблица1[[#This Row],[Lкан_леб,мм]]</f>
        <v>58089.031688896386</v>
      </c>
      <c r="BW1495" s="50">
        <f>Таблица1[[#This Row],[угол обхв4]]+Таблица1[[#This Row],[Lдуг 3,мм]]</f>
        <v>12555.38895241689</v>
      </c>
      <c r="BX1495" s="54">
        <f>Таблица1[[#This Row],[угол обхв5]]+Таблица1[[#This Row],[Y5, мм]]</f>
        <v>58352.243508826381</v>
      </c>
      <c r="BY1495" s="14">
        <f>Таблица1[[#This Row],[угол обхв6]]+Таблица1[[#This Row],[Lдуг 4,мм]]</f>
        <v>15010.281099984297</v>
      </c>
      <c r="BZ1495" s="14">
        <f>Таблица1[[#This Row],[Т1]]+Таблица1[[#This Row],[X6, мм]]</f>
        <v>58570.115591106231</v>
      </c>
      <c r="CA1495" s="14">
        <f>Таблица1[[#This Row],[Т2]]+Таблица1[[#This Row],[Lдуг 5,мм]]</f>
        <v>20490.813282172447</v>
      </c>
      <c r="CB1495" s="14">
        <f>Таблица1[[#This Row],[Т3]]+Таблица1[[#This Row],[Y6, мм]]</f>
        <v>58802.155781725793</v>
      </c>
      <c r="CC1495" s="14">
        <f>Таблица1[[#This Row],[Т4]]+Таблица1[[#This Row],[Lдуг 6,мм]]</f>
        <v>21619.288802509509</v>
      </c>
      <c r="CD1495" s="14">
        <f>Таблица1[[#This Row],[Т5]]+Таблица1[[#This Row],[Lдуг 1,мм]]</f>
        <v>58849.409611059578</v>
      </c>
      <c r="CE1495" s="14">
        <f>Таблица1[[#This Row],[Т6]]+Таблица1[[#This Row],[Lпрям1, мм]]</f>
        <v>22009.583562915028</v>
      </c>
      <c r="CF1495" s="15">
        <f>Таблица1[[#This Row],[Т7]]+Таблица1[[#This Row],[Lдуг 2,мм]]</f>
        <v>59068.89670880702</v>
      </c>
      <c r="CG1495" s="14">
        <f>Таблица1[[#This Row],[Т8]]+Таблица1[[#This Row],[Lпрям2, мм]]</f>
        <v>25976.429621064824</v>
      </c>
      <c r="CH1495" s="14">
        <f>Таблица1[[#This Row],[Т9]]-Таблица1[[#This Row],[Т9]]</f>
        <v>0</v>
      </c>
      <c r="CI1495" s="50">
        <f>Таблица1[[#This Row],[Т9]]-Таблица1[[#This Row],[Т8]]</f>
        <v>37059.313145891996</v>
      </c>
      <c r="CJ1495" s="54">
        <f>Таблица1[[#This Row],[Т9]]-Таблица1[[#This Row],[Т7]]</f>
        <v>219.48709774744202</v>
      </c>
      <c r="CK1495" s="14">
        <f>Таблица1[[#This Row],[Т9]]-Таблица1[[#This Row],[Т6]]</f>
        <v>37449.607906297511</v>
      </c>
      <c r="CL1495" s="14">
        <f>Таблица1[[#This Row],[Т9]]-Таблица1[[#This Row],[Т5]]</f>
        <v>266.74092708122771</v>
      </c>
      <c r="CM1495" s="14">
        <f>Таблица1[[#This Row],[Т9]]-Таблица1[[#This Row],[Т4]]</f>
        <v>38578.083426634577</v>
      </c>
      <c r="CN1495" s="14">
        <f>Таблица1[[#This Row],[Т9]]-Таблица1[[#This Row],[Т3]]</f>
        <v>498.78111770078976</v>
      </c>
      <c r="CO1495" s="14">
        <f>Таблица1[[#This Row],[Т9]]-Таблица1[[#This Row],[Т2]]</f>
        <v>44058.615608822722</v>
      </c>
      <c r="CP1495" s="14">
        <f>Таблица1[[#This Row],[Т9]]-Таблица1[[#This Row],[Т1]]</f>
        <v>716.65319998063933</v>
      </c>
      <c r="CQ1495" s="14">
        <f>Таблица1[[#This Row],[Т9]]-Таблица1[[#This Row],[угол обхв6]]</f>
        <v>46513.507756390129</v>
      </c>
      <c r="CR1495" s="14">
        <f>Таблица1[[#This Row],[Т9]]-Таблица1[[#This Row],[угол обхв5]]</f>
        <v>979.86501991063415</v>
      </c>
      <c r="CS1495" s="14">
        <f>Таблица1[[#This Row],[Т9]]-Таблица1[[#This Row],[угол обхв4]]</f>
        <v>59068.89670880702</v>
      </c>
      <c r="CT1495" s="14">
        <f>Таблица1[[#This Row],[Lкан_прям, мм]]+Таблица1[[#This Row],[Lкан_дуг, мм]]+Таблица1[[#This Row],[Lкан_леб,мм]]</f>
        <v>85045.326329871838</v>
      </c>
      <c r="CU1495" s="16">
        <f>Таблица1[[#This Row],[Lкан_леб,мм]]</f>
        <v>58089.031688896386</v>
      </c>
      <c r="CV1495" s="14">
        <f>2534431-(Таблица1[[#This Row],[Т23]]+Таблица1[[#This Row],[угол обхв3]])</f>
        <v>2449144.7053590245</v>
      </c>
      <c r="CW1495" s="50">
        <f>SUM(X1495:AC1495,AD1495:AI1495)-Таблица1[[#This Row],[lподв_min, мм]]</f>
        <v>22989.44858385418</v>
      </c>
      <c r="CX1495" s="17">
        <f>CW1934-Таблица1[[#This Row],[Суммарная длина каната]]</f>
        <v>-2425551.9061820768</v>
      </c>
    </row>
    <row r="1496" spans="1:102" x14ac:dyDescent="0.25">
      <c r="A1496" s="21">
        <v>1495</v>
      </c>
      <c r="B1496" s="10">
        <v>36.988979591836731</v>
      </c>
      <c r="C1496" s="10">
        <v>120.40693877551027</v>
      </c>
      <c r="D1496" s="11">
        <v>16428.806007448853</v>
      </c>
      <c r="E1496" s="11">
        <v>13915.284241893589</v>
      </c>
      <c r="F1496" s="11">
        <v>16316.705779555239</v>
      </c>
      <c r="G1496" s="11">
        <v>13999.868749376932</v>
      </c>
      <c r="H1496" s="11">
        <v>16836.805517448851</v>
      </c>
      <c r="I1496" s="11">
        <v>9899.140543740974</v>
      </c>
      <c r="J1496" s="11">
        <v>4016.1436981526144</v>
      </c>
      <c r="K1496" s="11">
        <v>25976.429621052186</v>
      </c>
      <c r="L1496" s="11">
        <v>979.86501992325793</v>
      </c>
      <c r="M1496" s="11">
        <v>58089.031688896386</v>
      </c>
      <c r="N1496" s="11">
        <v>8530.2018423751106</v>
      </c>
      <c r="O1496" s="11">
        <v>18132.545772268193</v>
      </c>
      <c r="P1496" s="43">
        <v>10935.72605551947</v>
      </c>
      <c r="Q1496" s="11">
        <v>18114.155833370456</v>
      </c>
      <c r="R1496" s="11">
        <v>15655.801157603062</v>
      </c>
      <c r="S1496" s="11">
        <v>15328.994432178319</v>
      </c>
      <c r="T1496" s="11">
        <v>16893.746134170058</v>
      </c>
      <c r="U1496" s="11">
        <v>14691.181579538505</v>
      </c>
      <c r="V1496" s="11">
        <v>16428.806007448853</v>
      </c>
      <c r="W1496" s="11">
        <v>13915.284241893589</v>
      </c>
      <c r="X1496" s="12">
        <v>0</v>
      </c>
      <c r="Y1496" s="12">
        <v>247.59151036047206</v>
      </c>
      <c r="Z1496" s="12">
        <v>214.37919860147238</v>
      </c>
      <c r="AA1496" s="44">
        <v>232.04019061955927</v>
      </c>
      <c r="AB1496" s="45">
        <v>47.253829333788218</v>
      </c>
      <c r="AC1496" s="12">
        <v>238.60029100796604</v>
      </c>
      <c r="AD1496" s="12">
        <v>12555.38895241689</v>
      </c>
      <c r="AE1496" s="12">
        <v>2405.5945065360575</v>
      </c>
      <c r="AF1496" s="12">
        <v>5480.5321821881489</v>
      </c>
      <c r="AG1496" s="44">
        <v>1128.4755203370598</v>
      </c>
      <c r="AH1496" s="45">
        <v>390.29476040551668</v>
      </c>
      <c r="AI1496" s="12">
        <v>4016.1436991685127</v>
      </c>
      <c r="AJ1496" s="12">
        <v>-34.331471124991857</v>
      </c>
      <c r="AK1496" s="12">
        <v>0.43801070570579476</v>
      </c>
      <c r="AL1496" s="12">
        <v>30.54345995879709</v>
      </c>
      <c r="AM1496" s="44">
        <v>63.129057017404598</v>
      </c>
      <c r="AN1496" s="45">
        <v>56.493162442263539</v>
      </c>
      <c r="AO1496" s="12">
        <v>89.999999857336334</v>
      </c>
      <c r="AP1496" s="12">
        <v>-2067.9994413507347</v>
      </c>
      <c r="AQ1496" s="12">
        <v>8533.3208614158884</v>
      </c>
      <c r="AR1496" s="12">
        <v>11143.06830147499</v>
      </c>
      <c r="AS1496" s="44">
        <v>16019.74811768054</v>
      </c>
      <c r="AT1496" s="45">
        <v>16553.547594924505</v>
      </c>
      <c r="AU1496" s="12">
        <v>16836.806007448853</v>
      </c>
      <c r="AV1496" s="12">
        <v>11388.482805769147</v>
      </c>
      <c r="AW1496" s="12">
        <v>18540.533850182517</v>
      </c>
      <c r="AX1496" s="12">
        <v>18465.543358820811</v>
      </c>
      <c r="AY1496" s="44">
        <v>15513.403245011012</v>
      </c>
      <c r="AZ1496" s="45">
        <v>14465.950689349809</v>
      </c>
      <c r="BA1496" s="12">
        <v>13915.284242909489</v>
      </c>
      <c r="BB1496" s="12">
        <v>8300.0981170881441</v>
      </c>
      <c r="BC1496" s="12">
        <v>10938.845074560248</v>
      </c>
      <c r="BD1496" s="12">
        <v>15863.143403558583</v>
      </c>
      <c r="BE1496" s="44">
        <v>16529.799174092579</v>
      </c>
      <c r="BF1496" s="45">
        <v>16769.004546694403</v>
      </c>
      <c r="BG1496" s="12">
        <v>16836.806017448849</v>
      </c>
      <c r="BH1496" s="12">
        <v>18469.467537087654</v>
      </c>
      <c r="BI1496" s="12">
        <v>18522.14391128478</v>
      </c>
      <c r="BJ1496" s="12">
        <v>15680.38195762867</v>
      </c>
      <c r="BK1496" s="44">
        <v>14506.772766705812</v>
      </c>
      <c r="BL1496" s="45">
        <v>14140.515132082284</v>
      </c>
      <c r="BM1496" s="12">
        <v>9899.1405437409758</v>
      </c>
      <c r="BN1496" s="12">
        <v>0</v>
      </c>
      <c r="BO1496" s="12">
        <v>34.769481830697657</v>
      </c>
      <c r="BP1496" s="12">
        <v>30.105449253091294</v>
      </c>
      <c r="BQ1496" s="48">
        <v>32.585597058607505</v>
      </c>
      <c r="BR1496" s="49">
        <v>6.635894575141057</v>
      </c>
      <c r="BS1496" s="13">
        <v>33.506837415072795</v>
      </c>
      <c r="BT1496" s="12">
        <v>240.968311103606</v>
      </c>
      <c r="BV1496" s="14">
        <f>Таблица1[[#This Row],[Lкан_леб,мм]]</f>
        <v>58089.031688896386</v>
      </c>
      <c r="BW1496" s="50">
        <f>Таблица1[[#This Row],[угол обхв4]]+Таблица1[[#This Row],[Lдуг 3,мм]]</f>
        <v>12555.38895241689</v>
      </c>
      <c r="BX1496" s="54">
        <f>Таблица1[[#This Row],[угол обхв5]]+Таблица1[[#This Row],[Y5, мм]]</f>
        <v>58336.623199256857</v>
      </c>
      <c r="BY1496" s="14">
        <f>Таблица1[[#This Row],[угол обхв6]]+Таблица1[[#This Row],[Lдуг 4,мм]]</f>
        <v>14960.983458952947</v>
      </c>
      <c r="BZ1496" s="14">
        <f>Таблица1[[#This Row],[Т1]]+Таблица1[[#This Row],[X6, мм]]</f>
        <v>58551.002397858327</v>
      </c>
      <c r="CA1496" s="14">
        <f>Таблица1[[#This Row],[Т2]]+Таблица1[[#This Row],[Lдуг 5,мм]]</f>
        <v>20441.515641141097</v>
      </c>
      <c r="CB1496" s="14">
        <f>Таблица1[[#This Row],[Т3]]+Таблица1[[#This Row],[Y6, мм]]</f>
        <v>58783.042588477889</v>
      </c>
      <c r="CC1496" s="14">
        <f>Таблица1[[#This Row],[Т4]]+Таблица1[[#This Row],[Lдуг 6,мм]]</f>
        <v>21569.991161478156</v>
      </c>
      <c r="CD1496" s="14">
        <f>Таблица1[[#This Row],[Т5]]+Таблица1[[#This Row],[Lдуг 1,мм]]</f>
        <v>58830.296417811674</v>
      </c>
      <c r="CE1496" s="14">
        <f>Таблица1[[#This Row],[Т6]]+Таблица1[[#This Row],[Lпрям1, мм]]</f>
        <v>21960.285921883671</v>
      </c>
      <c r="CF1496" s="15">
        <f>Таблица1[[#This Row],[Т7]]+Таблица1[[#This Row],[Lдуг 2,мм]]</f>
        <v>59068.896708819644</v>
      </c>
      <c r="CG1496" s="14">
        <f>Таблица1[[#This Row],[Т8]]+Таблица1[[#This Row],[Lпрям2, мм]]</f>
        <v>25976.429621052182</v>
      </c>
      <c r="CH1496" s="14">
        <f>Таблица1[[#This Row],[Т9]]-Таблица1[[#This Row],[Т9]]</f>
        <v>0</v>
      </c>
      <c r="CI1496" s="50">
        <f>Таблица1[[#This Row],[Т9]]-Таблица1[[#This Row],[Т8]]</f>
        <v>37108.610786935969</v>
      </c>
      <c r="CJ1496" s="54">
        <f>Таблица1[[#This Row],[Т9]]-Таблица1[[#This Row],[Т7]]</f>
        <v>238.60029100796964</v>
      </c>
      <c r="CK1496" s="14">
        <f>Таблица1[[#This Row],[Т9]]-Таблица1[[#This Row],[Т6]]</f>
        <v>37498.905547341492</v>
      </c>
      <c r="CL1496" s="14">
        <f>Таблица1[[#This Row],[Т9]]-Таблица1[[#This Row],[Т5]]</f>
        <v>285.85412034175533</v>
      </c>
      <c r="CM1496" s="14">
        <f>Таблица1[[#This Row],[Т9]]-Таблица1[[#This Row],[Т4]]</f>
        <v>38627.381067678551</v>
      </c>
      <c r="CN1496" s="14">
        <f>Таблица1[[#This Row],[Т9]]-Таблица1[[#This Row],[Т3]]</f>
        <v>517.89431096131739</v>
      </c>
      <c r="CO1496" s="14">
        <f>Таблица1[[#This Row],[Т9]]-Таблица1[[#This Row],[Т2]]</f>
        <v>44107.913249866695</v>
      </c>
      <c r="CP1496" s="14">
        <f>Таблица1[[#This Row],[Т9]]-Таблица1[[#This Row],[Т1]]</f>
        <v>732.27350956278678</v>
      </c>
      <c r="CQ1496" s="14">
        <f>Таблица1[[#This Row],[Т9]]-Таблица1[[#This Row],[угол обхв6]]</f>
        <v>46513.507756402752</v>
      </c>
      <c r="CR1496" s="14">
        <f>Таблица1[[#This Row],[Т9]]-Таблица1[[#This Row],[угол обхв5]]</f>
        <v>979.86501992325793</v>
      </c>
      <c r="CS1496" s="14">
        <f>Таблица1[[#This Row],[Т9]]-Таблица1[[#This Row],[угол обхв4]]</f>
        <v>59068.896708819644</v>
      </c>
      <c r="CT1496" s="14">
        <f>Таблица1[[#This Row],[Lкан_прям, мм]]+Таблица1[[#This Row],[Lкан_дуг, мм]]+Таблица1[[#This Row],[Lкан_леб,мм]]</f>
        <v>85045.326329871838</v>
      </c>
      <c r="CU1496" s="16">
        <f>Таблица1[[#This Row],[Lкан_леб,мм]]</f>
        <v>58089.031688896386</v>
      </c>
      <c r="CV1496" s="14">
        <f>2534431-(Таблица1[[#This Row],[Т23]]+Таблица1[[#This Row],[угол обхв3]])</f>
        <v>2449144.7053590245</v>
      </c>
      <c r="CW1496" s="50">
        <f>SUM(X1496:AC1496,AD1496:AI1496)-Таблица1[[#This Row],[lподв_min, мм]]</f>
        <v>22940.150942822827</v>
      </c>
      <c r="CX1496" s="17">
        <f>CW1935-Таблица1[[#This Row],[Суммарная длина каната]]</f>
        <v>-2425603.9843903063</v>
      </c>
    </row>
    <row r="1497" spans="1:102" x14ac:dyDescent="0.25">
      <c r="A1497" s="21">
        <v>1496</v>
      </c>
      <c r="B1497" s="10">
        <v>36.988979591836731</v>
      </c>
      <c r="C1497" s="10">
        <v>123.09102040816332</v>
      </c>
      <c r="D1497" s="11">
        <v>16568.26357609226</v>
      </c>
      <c r="E1497" s="11">
        <v>14269.154816389659</v>
      </c>
      <c r="F1497" s="11">
        <v>16452.325328750692</v>
      </c>
      <c r="G1497" s="11">
        <v>14348.396994573788</v>
      </c>
      <c r="H1497" s="11">
        <v>16976.263086092258</v>
      </c>
      <c r="I1497" s="11">
        <v>10202.947400858067</v>
      </c>
      <c r="J1497" s="11">
        <v>4066.2074155315918</v>
      </c>
      <c r="K1497" s="11">
        <v>25976.429621039693</v>
      </c>
      <c r="L1497" s="11">
        <v>979.86501993575746</v>
      </c>
      <c r="M1497" s="11">
        <v>58089.031688896386</v>
      </c>
      <c r="N1497" s="11">
        <v>8530.2018423751106</v>
      </c>
      <c r="O1497" s="11">
        <v>18132.545772268193</v>
      </c>
      <c r="P1497" s="43">
        <v>10884.581289600748</v>
      </c>
      <c r="Q1497" s="11">
        <v>18206.184872945312</v>
      </c>
      <c r="R1497" s="11">
        <v>15729.90423670525</v>
      </c>
      <c r="S1497" s="11">
        <v>15645.115069472055</v>
      </c>
      <c r="T1497" s="11">
        <v>16996.359186467453</v>
      </c>
      <c r="U1497" s="11">
        <v>15065.973583975796</v>
      </c>
      <c r="V1497" s="11">
        <v>16568.26357609226</v>
      </c>
      <c r="W1497" s="11">
        <v>14269.154816389659</v>
      </c>
      <c r="X1497" s="12">
        <v>0</v>
      </c>
      <c r="Y1497" s="12">
        <v>231.71540028563416</v>
      </c>
      <c r="Z1497" s="12">
        <v>211.14211542841338</v>
      </c>
      <c r="AA1497" s="44">
        <v>232.04019061955825</v>
      </c>
      <c r="AB1497" s="45">
        <v>47.253829333784047</v>
      </c>
      <c r="AC1497" s="12">
        <v>257.71348426836767</v>
      </c>
      <c r="AD1497" s="12">
        <v>12555.38895241689</v>
      </c>
      <c r="AE1497" s="12">
        <v>2355.5307891570924</v>
      </c>
      <c r="AF1497" s="12">
        <v>5480.5321821881498</v>
      </c>
      <c r="AG1497" s="44">
        <v>1128.4755203370601</v>
      </c>
      <c r="AH1497" s="45">
        <v>390.29476040552152</v>
      </c>
      <c r="AI1497" s="12">
        <v>4066.2074165349809</v>
      </c>
      <c r="AJ1497" s="12">
        <v>-34.331471124991857</v>
      </c>
      <c r="AK1497" s="12">
        <v>-1.7914846432484588</v>
      </c>
      <c r="AL1497" s="12">
        <v>27.859378326144068</v>
      </c>
      <c r="AM1497" s="44">
        <v>60.44497538475143</v>
      </c>
      <c r="AN1497" s="45">
        <v>53.809080809610954</v>
      </c>
      <c r="AO1497" s="12">
        <v>89.999999859092824</v>
      </c>
      <c r="AP1497" s="12">
        <v>-2067.9994413507347</v>
      </c>
      <c r="AQ1497" s="12">
        <v>8517.4468602646812</v>
      </c>
      <c r="AR1497" s="12">
        <v>11075.240963712888</v>
      </c>
      <c r="AS1497" s="44">
        <v>16084.816251993992</v>
      </c>
      <c r="AT1497" s="45">
        <v>16667.081192364025</v>
      </c>
      <c r="AU1497" s="12">
        <v>16976.26357609226</v>
      </c>
      <c r="AV1497" s="12">
        <v>11388.482805769147</v>
      </c>
      <c r="AW1497" s="12">
        <v>18540.34634905955</v>
      </c>
      <c r="AX1497" s="12">
        <v>18566.896514935768</v>
      </c>
      <c r="AY1497" s="44">
        <v>15846.36481830093</v>
      </c>
      <c r="AZ1497" s="45">
        <v>14825.058655838864</v>
      </c>
      <c r="BA1497" s="12">
        <v>14269.15481739305</v>
      </c>
      <c r="BB1497" s="12">
        <v>8300.0981170881441</v>
      </c>
      <c r="BC1497" s="12">
        <v>10871.826307490317</v>
      </c>
      <c r="BD1497" s="12">
        <v>15920.563910817391</v>
      </c>
      <c r="BE1497" s="44">
        <v>16641.447171178716</v>
      </c>
      <c r="BF1497" s="45">
        <v>16897.541570195688</v>
      </c>
      <c r="BG1497" s="12">
        <v>16976.263586092256</v>
      </c>
      <c r="BH1497" s="12">
        <v>18469.467537087654</v>
      </c>
      <c r="BI1497" s="12">
        <v>18613.985449736665</v>
      </c>
      <c r="BJ1497" s="12">
        <v>16005.826711462514</v>
      </c>
      <c r="BK1497" s="44">
        <v>14864.723835146922</v>
      </c>
      <c r="BL1497" s="45">
        <v>14510.069744526591</v>
      </c>
      <c r="BM1497" s="12">
        <v>10202.947400858069</v>
      </c>
      <c r="BN1497" s="12">
        <v>0</v>
      </c>
      <c r="BO1497" s="12">
        <v>32.539986481743405</v>
      </c>
      <c r="BP1497" s="12">
        <v>29.650862969392527</v>
      </c>
      <c r="BQ1497" s="48">
        <v>32.585597058607355</v>
      </c>
      <c r="BR1497" s="49">
        <v>6.6358945751404717</v>
      </c>
      <c r="BS1497" s="13">
        <v>36.19091904948187</v>
      </c>
      <c r="BT1497" s="12">
        <v>240.968311103606</v>
      </c>
      <c r="BV1497" s="14">
        <f>Таблица1[[#This Row],[Lкан_леб,мм]]</f>
        <v>58089.031688896386</v>
      </c>
      <c r="BW1497" s="50">
        <f>Таблица1[[#This Row],[угол обхв4]]+Таблица1[[#This Row],[Lдуг 3,мм]]</f>
        <v>12555.38895241689</v>
      </c>
      <c r="BX1497" s="54">
        <f>Таблица1[[#This Row],[угол обхв5]]+Таблица1[[#This Row],[Y5, мм]]</f>
        <v>58320.747089182019</v>
      </c>
      <c r="BY1497" s="14">
        <f>Таблица1[[#This Row],[угол обхв6]]+Таблица1[[#This Row],[Lдуг 4,мм]]</f>
        <v>14910.919741573982</v>
      </c>
      <c r="BZ1497" s="14">
        <f>Таблица1[[#This Row],[Т1]]+Таблица1[[#This Row],[X6, мм]]</f>
        <v>58531.88920461043</v>
      </c>
      <c r="CA1497" s="14">
        <f>Таблица1[[#This Row],[Т2]]+Таблица1[[#This Row],[Lдуг 5,мм]]</f>
        <v>20391.451923762132</v>
      </c>
      <c r="CB1497" s="14">
        <f>Таблица1[[#This Row],[Т3]]+Таблица1[[#This Row],[Y6, мм]]</f>
        <v>58763.929395229985</v>
      </c>
      <c r="CC1497" s="14">
        <f>Таблица1[[#This Row],[Т4]]+Таблица1[[#This Row],[Lдуг 6,мм]]</f>
        <v>21519.92744409919</v>
      </c>
      <c r="CD1497" s="14">
        <f>Таблица1[[#This Row],[Т5]]+Таблица1[[#This Row],[Lдуг 1,мм]]</f>
        <v>58811.183224563771</v>
      </c>
      <c r="CE1497" s="14">
        <f>Таблица1[[#This Row],[Т6]]+Таблица1[[#This Row],[Lпрям1, мм]]</f>
        <v>21910.222204504713</v>
      </c>
      <c r="CF1497" s="15">
        <f>Таблица1[[#This Row],[Т7]]+Таблица1[[#This Row],[Lдуг 2,мм]]</f>
        <v>59068.896708832137</v>
      </c>
      <c r="CG1497" s="14">
        <f>Таблица1[[#This Row],[Т8]]+Таблица1[[#This Row],[Lпрям2, мм]]</f>
        <v>25976.429621039693</v>
      </c>
      <c r="CH1497" s="14">
        <f>Таблица1[[#This Row],[Т9]]-Таблица1[[#This Row],[Т9]]</f>
        <v>0</v>
      </c>
      <c r="CI1497" s="50">
        <f>Таблица1[[#This Row],[Т9]]-Таблица1[[#This Row],[Т8]]</f>
        <v>37158.674504327428</v>
      </c>
      <c r="CJ1497" s="54">
        <f>Таблица1[[#This Row],[Т9]]-Таблица1[[#This Row],[Т7]]</f>
        <v>257.7134842683663</v>
      </c>
      <c r="CK1497" s="14">
        <f>Таблица1[[#This Row],[Т9]]-Таблица1[[#This Row],[Т6]]</f>
        <v>37548.96926473295</v>
      </c>
      <c r="CL1497" s="14">
        <f>Таблица1[[#This Row],[Т9]]-Таблица1[[#This Row],[Т5]]</f>
        <v>304.96731360215199</v>
      </c>
      <c r="CM1497" s="14">
        <f>Таблица1[[#This Row],[Т9]]-Таблица1[[#This Row],[Т4]]</f>
        <v>38677.444785070009</v>
      </c>
      <c r="CN1497" s="14">
        <f>Таблица1[[#This Row],[Т9]]-Таблица1[[#This Row],[Т3]]</f>
        <v>537.00750422170677</v>
      </c>
      <c r="CO1497" s="14">
        <f>Таблица1[[#This Row],[Т9]]-Таблица1[[#This Row],[Т2]]</f>
        <v>44157.976967258153</v>
      </c>
      <c r="CP1497" s="14">
        <f>Таблица1[[#This Row],[Т9]]-Таблица1[[#This Row],[Т1]]</f>
        <v>748.14961965011753</v>
      </c>
      <c r="CQ1497" s="14">
        <f>Таблица1[[#This Row],[Т9]]-Таблица1[[#This Row],[угол обхв6]]</f>
        <v>46513.507756415245</v>
      </c>
      <c r="CR1497" s="14">
        <f>Таблица1[[#This Row],[Т9]]-Таблица1[[#This Row],[угол обхв5]]</f>
        <v>979.86501993575075</v>
      </c>
      <c r="CS1497" s="14">
        <f>Таблица1[[#This Row],[Т9]]-Таблица1[[#This Row],[угол обхв4]]</f>
        <v>59068.896708832137</v>
      </c>
      <c r="CT1497" s="14">
        <f>Таблица1[[#This Row],[Lкан_прям, мм]]+Таблица1[[#This Row],[Lкан_дуг, мм]]+Таблица1[[#This Row],[Lкан_леб,мм]]</f>
        <v>85045.326329871838</v>
      </c>
      <c r="CU1497" s="16">
        <f>Таблица1[[#This Row],[Lкан_леб,мм]]</f>
        <v>58089.031688896386</v>
      </c>
      <c r="CV1497" s="14">
        <f>2534431-(Таблица1[[#This Row],[Т23]]+Таблица1[[#This Row],[угол обхв3]])</f>
        <v>2449144.7053590245</v>
      </c>
      <c r="CW1497" s="50">
        <f>SUM(X1497:AC1497,AD1497:AI1497)-Таблица1[[#This Row],[lподв_min, мм]]</f>
        <v>22890.087225443858</v>
      </c>
      <c r="CX1497" s="17">
        <f>CW1936-Таблица1[[#This Row],[Суммарная длина каната]]</f>
        <v>-2425657.6767006852</v>
      </c>
    </row>
    <row r="1498" spans="1:102" x14ac:dyDescent="0.25">
      <c r="A1498" s="21">
        <v>1497</v>
      </c>
      <c r="B1498" s="10">
        <v>36.988979591836731</v>
      </c>
      <c r="C1498" s="10">
        <v>125.77510204081636</v>
      </c>
      <c r="D1498" s="11">
        <v>16690.996769021025</v>
      </c>
      <c r="E1498" s="11">
        <v>14629.167816571071</v>
      </c>
      <c r="F1498" s="11">
        <v>16571.474888392488</v>
      </c>
      <c r="G1498" s="11">
        <v>14702.893796056036</v>
      </c>
      <c r="H1498" s="11">
        <v>17098.996279021027</v>
      </c>
      <c r="I1498" s="11">
        <v>10512.194146465075</v>
      </c>
      <c r="J1498" s="11">
        <v>4116.9736701059956</v>
      </c>
      <c r="K1498" s="11">
        <v>25976.429621027306</v>
      </c>
      <c r="L1498" s="11">
        <v>979.86501994813489</v>
      </c>
      <c r="M1498" s="11">
        <v>58089.031688896386</v>
      </c>
      <c r="N1498" s="11">
        <v>8530.2018423751106</v>
      </c>
      <c r="O1498" s="11">
        <v>18132.545772268193</v>
      </c>
      <c r="P1498" s="43">
        <v>10829.183011985728</v>
      </c>
      <c r="Q1498" s="11">
        <v>18295.71789502789</v>
      </c>
      <c r="R1498" s="11">
        <v>15789.122428085437</v>
      </c>
      <c r="S1498" s="11">
        <v>15964.359066228586</v>
      </c>
      <c r="T1498" s="11">
        <v>17081.308556122982</v>
      </c>
      <c r="U1498" s="11">
        <v>15445.159672442978</v>
      </c>
      <c r="V1498" s="11">
        <v>16690.996769021025</v>
      </c>
      <c r="W1498" s="11">
        <v>14629.167816571071</v>
      </c>
      <c r="X1498" s="12">
        <v>0</v>
      </c>
      <c r="Y1498" s="12">
        <v>215.56279744579402</v>
      </c>
      <c r="Z1498" s="12">
        <v>208.18152502035625</v>
      </c>
      <c r="AA1498" s="44">
        <v>232.04019061955844</v>
      </c>
      <c r="AB1498" s="45">
        <v>47.253829333786307</v>
      </c>
      <c r="AC1498" s="12">
        <v>276.82667752863995</v>
      </c>
      <c r="AD1498" s="12">
        <v>12555.38895241689</v>
      </c>
      <c r="AE1498" s="12">
        <v>2304.7645345826791</v>
      </c>
      <c r="AF1498" s="12">
        <v>5480.532182188148</v>
      </c>
      <c r="AG1498" s="44">
        <v>1128.4755203370626</v>
      </c>
      <c r="AH1498" s="45">
        <v>390.29476040551566</v>
      </c>
      <c r="AI1498" s="12">
        <v>4116.9736710970119</v>
      </c>
      <c r="AJ1498" s="12">
        <v>-34.331471124991857</v>
      </c>
      <c r="AK1498" s="12">
        <v>-4.0598081012726466</v>
      </c>
      <c r="AL1498" s="12">
        <v>25.175296693490989</v>
      </c>
      <c r="AM1498" s="44">
        <v>57.760893752098376</v>
      </c>
      <c r="AN1498" s="45">
        <v>51.124999176957587</v>
      </c>
      <c r="AO1498" s="12">
        <v>89.999999860830357</v>
      </c>
      <c r="AP1498" s="12">
        <v>-2067.9994413507347</v>
      </c>
      <c r="AQ1498" s="12">
        <v>8501.3163640162493</v>
      </c>
      <c r="AR1498" s="12">
        <v>11002.741777910234</v>
      </c>
      <c r="AS1498" s="44">
        <v>16134.220767604706</v>
      </c>
      <c r="AT1498" s="45">
        <v>16763.673593198324</v>
      </c>
      <c r="AU1498" s="12">
        <v>17098.996769021029</v>
      </c>
      <c r="AV1498" s="12">
        <v>11388.482805769147</v>
      </c>
      <c r="AW1498" s="12">
        <v>18539.521974447118</v>
      </c>
      <c r="AX1498" s="12">
        <v>18664.962197314009</v>
      </c>
      <c r="AY1498" s="44">
        <v>16182.008178473605</v>
      </c>
      <c r="AZ1498" s="45">
        <v>15189.089310378464</v>
      </c>
      <c r="BA1498" s="12">
        <v>14629.167817562089</v>
      </c>
      <c r="BB1498" s="12">
        <v>8300.0981170881441</v>
      </c>
      <c r="BC1498" s="12">
        <v>10800.297533626868</v>
      </c>
      <c r="BD1498" s="12">
        <v>15962.681194009941</v>
      </c>
      <c r="BE1498" s="44">
        <v>16736.210216603711</v>
      </c>
      <c r="BF1498" s="45">
        <v>17008.631731945683</v>
      </c>
      <c r="BG1498" s="12">
        <v>17098.996779021025</v>
      </c>
      <c r="BH1498" s="12">
        <v>18469.467537087654</v>
      </c>
      <c r="BI1498" s="12">
        <v>18702.694097206815</v>
      </c>
      <c r="BJ1498" s="12">
        <v>16333.603368514705</v>
      </c>
      <c r="BK1498" s="44">
        <v>15227.510560197961</v>
      </c>
      <c r="BL1498" s="45">
        <v>14885.238178635585</v>
      </c>
      <c r="BM1498" s="12">
        <v>10512.194146465077</v>
      </c>
      <c r="BN1498" s="12">
        <v>0</v>
      </c>
      <c r="BO1498" s="12">
        <v>30.271663023719213</v>
      </c>
      <c r="BP1498" s="12">
        <v>29.235104794763636</v>
      </c>
      <c r="BQ1498" s="48">
        <v>32.585597058607384</v>
      </c>
      <c r="BR1498" s="49">
        <v>6.6358945751407896</v>
      </c>
      <c r="BS1498" s="13">
        <v>38.875000683872777</v>
      </c>
      <c r="BT1498" s="12">
        <v>240.968311103606</v>
      </c>
      <c r="BV1498" s="14">
        <f>Таблица1[[#This Row],[Lкан_леб,мм]]</f>
        <v>58089.031688896386</v>
      </c>
      <c r="BW1498" s="50">
        <f>Таблица1[[#This Row],[угол обхв4]]+Таблица1[[#This Row],[Lдуг 3,мм]]</f>
        <v>12555.38895241689</v>
      </c>
      <c r="BX1498" s="54">
        <f>Таблица1[[#This Row],[угол обхв5]]+Таблица1[[#This Row],[Y5, мм]]</f>
        <v>58304.594486342183</v>
      </c>
      <c r="BY1498" s="14">
        <f>Таблица1[[#This Row],[угол обхв6]]+Таблица1[[#This Row],[Lдуг 4,мм]]</f>
        <v>14860.153486999568</v>
      </c>
      <c r="BZ1498" s="14">
        <f>Таблица1[[#This Row],[Т1]]+Таблица1[[#This Row],[X6, мм]]</f>
        <v>58512.776011362541</v>
      </c>
      <c r="CA1498" s="14">
        <f>Таблица1[[#This Row],[Т2]]+Таблица1[[#This Row],[Lдуг 5,мм]]</f>
        <v>20340.685669187718</v>
      </c>
      <c r="CB1498" s="14">
        <f>Таблица1[[#This Row],[Т3]]+Таблица1[[#This Row],[Y6, мм]]</f>
        <v>58744.816201982103</v>
      </c>
      <c r="CC1498" s="14">
        <f>Таблица1[[#This Row],[Т4]]+Таблица1[[#This Row],[Lдуг 6,мм]]</f>
        <v>21469.161189524781</v>
      </c>
      <c r="CD1498" s="14">
        <f>Таблица1[[#This Row],[Т5]]+Таблица1[[#This Row],[Lдуг 1,мм]]</f>
        <v>58792.070031315889</v>
      </c>
      <c r="CE1498" s="14">
        <f>Таблица1[[#This Row],[Т6]]+Таблица1[[#This Row],[Lпрям1, мм]]</f>
        <v>21859.455949930296</v>
      </c>
      <c r="CF1498" s="15">
        <f>Таблица1[[#This Row],[Т7]]+Таблица1[[#This Row],[Lдуг 2,мм]]</f>
        <v>59068.896708844528</v>
      </c>
      <c r="CG1498" s="14">
        <f>Таблица1[[#This Row],[Т8]]+Таблица1[[#This Row],[Lпрям2, мм]]</f>
        <v>25976.42962102731</v>
      </c>
      <c r="CH1498" s="14">
        <f>Таблица1[[#This Row],[Т9]]-Таблица1[[#This Row],[Т9]]</f>
        <v>0</v>
      </c>
      <c r="CI1498" s="50">
        <f>Таблица1[[#This Row],[Т9]]-Таблица1[[#This Row],[Т8]]</f>
        <v>37209.440758914236</v>
      </c>
      <c r="CJ1498" s="54">
        <f>Таблица1[[#This Row],[Т9]]-Таблица1[[#This Row],[Т7]]</f>
        <v>276.82667752863927</v>
      </c>
      <c r="CK1498" s="14">
        <f>Таблица1[[#This Row],[Т9]]-Таблица1[[#This Row],[Т6]]</f>
        <v>37599.735519319744</v>
      </c>
      <c r="CL1498" s="14">
        <f>Таблица1[[#This Row],[Т9]]-Таблица1[[#This Row],[Т5]]</f>
        <v>324.08050686242495</v>
      </c>
      <c r="CM1498" s="14">
        <f>Таблица1[[#This Row],[Т9]]-Таблица1[[#This Row],[Т4]]</f>
        <v>38728.21103965681</v>
      </c>
      <c r="CN1498" s="14">
        <f>Таблица1[[#This Row],[Т9]]-Таблица1[[#This Row],[Т3]]</f>
        <v>556.12069748198701</v>
      </c>
      <c r="CO1498" s="14">
        <f>Таблица1[[#This Row],[Т9]]-Таблица1[[#This Row],[Т2]]</f>
        <v>44208.743221844961</v>
      </c>
      <c r="CP1498" s="14">
        <f>Таблица1[[#This Row],[Т9]]-Таблица1[[#This Row],[Т1]]</f>
        <v>764.3022225023451</v>
      </c>
      <c r="CQ1498" s="14">
        <f>Таблица1[[#This Row],[Т9]]-Таблица1[[#This Row],[угол обхв6]]</f>
        <v>46513.507756427636</v>
      </c>
      <c r="CR1498" s="14">
        <f>Таблица1[[#This Row],[Т9]]-Таблица1[[#This Row],[угол обхв5]]</f>
        <v>979.86501994814171</v>
      </c>
      <c r="CS1498" s="14">
        <f>Таблица1[[#This Row],[Т9]]-Таблица1[[#This Row],[угол обхв4]]</f>
        <v>59068.896708844528</v>
      </c>
      <c r="CT1498" s="14">
        <f>Таблица1[[#This Row],[Lкан_прям, мм]]+Таблица1[[#This Row],[Lкан_дуг, мм]]+Таблица1[[#This Row],[Lкан_леб,мм]]</f>
        <v>85045.326329871823</v>
      </c>
      <c r="CU1498" s="16">
        <f>Таблица1[[#This Row],[Lкан_леб,мм]]</f>
        <v>58089.031688896386</v>
      </c>
      <c r="CV1498" s="14">
        <f>2534431-(Таблица1[[#This Row],[Т23]]+Таблица1[[#This Row],[угол обхв3]])</f>
        <v>2449144.7053590245</v>
      </c>
      <c r="CW1498" s="50">
        <f>SUM(X1498:AC1498,AD1498:AI1498)-Таблица1[[#This Row],[lподв_min, мм]]</f>
        <v>22839.320970869449</v>
      </c>
      <c r="CX1498" s="17">
        <f>CW1937-Таблица1[[#This Row],[Суммарная длина каната]]</f>
        <v>-2425712.9716731734</v>
      </c>
    </row>
    <row r="1499" spans="1:102" x14ac:dyDescent="0.25">
      <c r="A1499" s="21">
        <v>1498</v>
      </c>
      <c r="B1499" s="10">
        <v>36.988979591836731</v>
      </c>
      <c r="C1499" s="10">
        <v>128.45918367346943</v>
      </c>
      <c r="D1499" s="11">
        <v>16796.736290929322</v>
      </c>
      <c r="E1499" s="11">
        <v>14994.533319119842</v>
      </c>
      <c r="F1499" s="11">
        <v>16673.893026211681</v>
      </c>
      <c r="G1499" s="11">
        <v>15062.581333885229</v>
      </c>
      <c r="H1499" s="11">
        <v>17204.735800929324</v>
      </c>
      <c r="I1499" s="11">
        <v>10826.158560173119</v>
      </c>
      <c r="J1499" s="11">
        <v>4168.3747589467239</v>
      </c>
      <c r="K1499" s="11">
        <v>25976.429621015093</v>
      </c>
      <c r="L1499" s="11">
        <v>979.86501996035179</v>
      </c>
      <c r="M1499" s="11">
        <v>58089.031688896386</v>
      </c>
      <c r="N1499" s="11">
        <v>8530.2018423751106</v>
      </c>
      <c r="O1499" s="11">
        <v>18132.545772268193</v>
      </c>
      <c r="P1499" s="43">
        <v>10769.652774927365</v>
      </c>
      <c r="Q1499" s="11">
        <v>18382.558450540429</v>
      </c>
      <c r="R1499" s="11">
        <v>15833.325798018468</v>
      </c>
      <c r="S1499" s="11">
        <v>16286.025952528664</v>
      </c>
      <c r="T1499" s="11">
        <v>17148.407851289947</v>
      </c>
      <c r="U1499" s="11">
        <v>15827.907852948136</v>
      </c>
      <c r="V1499" s="11">
        <v>16796.736290929322</v>
      </c>
      <c r="W1499" s="11">
        <v>14994.533319119842</v>
      </c>
      <c r="X1499" s="12">
        <v>0</v>
      </c>
      <c r="Y1499" s="12">
        <v>199.11110428202591</v>
      </c>
      <c r="Z1499" s="12">
        <v>205.52002493622726</v>
      </c>
      <c r="AA1499" s="44">
        <v>232.04019061955816</v>
      </c>
      <c r="AB1499" s="45">
        <v>47.253829333784495</v>
      </c>
      <c r="AC1499" s="12">
        <v>295.93987078875585</v>
      </c>
      <c r="AD1499" s="12">
        <v>12555.38895241689</v>
      </c>
      <c r="AE1499" s="12">
        <v>2253.3634457419475</v>
      </c>
      <c r="AF1499" s="12">
        <v>5480.5321821881525</v>
      </c>
      <c r="AG1499" s="44">
        <v>1128.4755203370601</v>
      </c>
      <c r="AH1499" s="45">
        <v>390.29476040552123</v>
      </c>
      <c r="AI1499" s="12">
        <v>4168.3747599255212</v>
      </c>
      <c r="AJ1499" s="12">
        <v>-34.331471124991857</v>
      </c>
      <c r="AK1499" s="12">
        <v>-6.3701330623710275</v>
      </c>
      <c r="AL1499" s="12">
        <v>22.491215060837941</v>
      </c>
      <c r="AM1499" s="44">
        <v>55.076812119445286</v>
      </c>
      <c r="AN1499" s="45">
        <v>48.440917544304746</v>
      </c>
      <c r="AO1499" s="12">
        <v>89.999999862546488</v>
      </c>
      <c r="AP1499" s="12">
        <v>-2067.9994413507347</v>
      </c>
      <c r="AQ1499" s="12">
        <v>8484.9338795314652</v>
      </c>
      <c r="AR1499" s="12">
        <v>10925.729818315382</v>
      </c>
      <c r="AS1499" s="44">
        <v>16167.853263485853</v>
      </c>
      <c r="AT1499" s="45">
        <v>16843.112858998167</v>
      </c>
      <c r="AU1499" s="12">
        <v>17204.736290929326</v>
      </c>
      <c r="AV1499" s="12">
        <v>11388.482805769147</v>
      </c>
      <c r="AW1499" s="12">
        <v>18538.026735495801</v>
      </c>
      <c r="AX1499" s="12">
        <v>18759.525234922363</v>
      </c>
      <c r="AY1499" s="44">
        <v>16519.596872910392</v>
      </c>
      <c r="AZ1499" s="45">
        <v>15557.243914305465</v>
      </c>
      <c r="BA1499" s="12">
        <v>14994.533320098641</v>
      </c>
      <c r="BB1499" s="12">
        <v>8300.0981170881441</v>
      </c>
      <c r="BC1499" s="12">
        <v>10724.384812083721</v>
      </c>
      <c r="BD1499" s="12">
        <v>15989.402841406483</v>
      </c>
      <c r="BE1499" s="44">
        <v>16813.880385822562</v>
      </c>
      <c r="BF1499" s="45">
        <v>17102.031283221102</v>
      </c>
      <c r="BG1499" s="12">
        <v>17204.736300929322</v>
      </c>
      <c r="BH1499" s="12">
        <v>18469.467537087654</v>
      </c>
      <c r="BI1499" s="12">
        <v>18788.039413768034</v>
      </c>
      <c r="BJ1499" s="12">
        <v>16662.992736910597</v>
      </c>
      <c r="BK1499" s="44">
        <v>15594.336932566408</v>
      </c>
      <c r="BL1499" s="45">
        <v>15265.197257762515</v>
      </c>
      <c r="BM1499" s="12">
        <v>10826.15856017312</v>
      </c>
      <c r="BN1499" s="12">
        <v>0</v>
      </c>
      <c r="BO1499" s="12">
        <v>27.961338062620829</v>
      </c>
      <c r="BP1499" s="12">
        <v>28.861348123208966</v>
      </c>
      <c r="BQ1499" s="48">
        <v>32.585597058607348</v>
      </c>
      <c r="BR1499" s="49">
        <v>6.6358945751405347</v>
      </c>
      <c r="BS1499" s="13">
        <v>41.559082318241742</v>
      </c>
      <c r="BT1499" s="12">
        <v>240.968311103606</v>
      </c>
      <c r="BV1499" s="14">
        <f>Таблица1[[#This Row],[Lкан_леб,мм]]</f>
        <v>58089.031688896386</v>
      </c>
      <c r="BW1499" s="50">
        <f>Таблица1[[#This Row],[угол обхв4]]+Таблица1[[#This Row],[Lдуг 3,мм]]</f>
        <v>12555.38895241689</v>
      </c>
      <c r="BX1499" s="54">
        <f>Таблица1[[#This Row],[угол обхв5]]+Таблица1[[#This Row],[Y5, мм]]</f>
        <v>58288.142793178413</v>
      </c>
      <c r="BY1499" s="14">
        <f>Таблица1[[#This Row],[угол обхв6]]+Таблица1[[#This Row],[Lдуг 4,мм]]</f>
        <v>14808.752398158838</v>
      </c>
      <c r="BZ1499" s="14">
        <f>Таблица1[[#This Row],[Т1]]+Таблица1[[#This Row],[X6, мм]]</f>
        <v>58493.662818114637</v>
      </c>
      <c r="CA1499" s="14">
        <f>Таблица1[[#This Row],[Т2]]+Таблица1[[#This Row],[Lдуг 5,мм]]</f>
        <v>20289.28458034699</v>
      </c>
      <c r="CB1499" s="14">
        <f>Таблица1[[#This Row],[Т3]]+Таблица1[[#This Row],[Y6, мм]]</f>
        <v>58725.703008734192</v>
      </c>
      <c r="CC1499" s="14">
        <f>Таблица1[[#This Row],[Т4]]+Таблица1[[#This Row],[Lдуг 6,мм]]</f>
        <v>21417.760100684049</v>
      </c>
      <c r="CD1499" s="14">
        <f>Таблица1[[#This Row],[Т5]]+Таблица1[[#This Row],[Lдуг 1,мм]]</f>
        <v>58772.956838067978</v>
      </c>
      <c r="CE1499" s="14">
        <f>Таблица1[[#This Row],[Т6]]+Таблица1[[#This Row],[Lпрям1, мм]]</f>
        <v>21808.054861089571</v>
      </c>
      <c r="CF1499" s="15">
        <f>Таблица1[[#This Row],[Т7]]+Таблица1[[#This Row],[Lдуг 2,мм]]</f>
        <v>59068.896708856737</v>
      </c>
      <c r="CG1499" s="14">
        <f>Таблица1[[#This Row],[Т8]]+Таблица1[[#This Row],[Lпрям2, мм]]</f>
        <v>25976.429621015093</v>
      </c>
      <c r="CH1499" s="14">
        <f>Таблица1[[#This Row],[Т9]]-Таблица1[[#This Row],[Т9]]</f>
        <v>0</v>
      </c>
      <c r="CI1499" s="50">
        <f>Таблица1[[#This Row],[Т9]]-Таблица1[[#This Row],[Т8]]</f>
        <v>37260.841847767166</v>
      </c>
      <c r="CJ1499" s="54">
        <f>Таблица1[[#This Row],[Т9]]-Таблица1[[#This Row],[Т7]]</f>
        <v>295.93987078875944</v>
      </c>
      <c r="CK1499" s="14">
        <f>Таблица1[[#This Row],[Т9]]-Таблица1[[#This Row],[Т6]]</f>
        <v>37651.136608172688</v>
      </c>
      <c r="CL1499" s="14">
        <f>Таблица1[[#This Row],[Т9]]-Таблица1[[#This Row],[Т5]]</f>
        <v>343.19370012254512</v>
      </c>
      <c r="CM1499" s="14">
        <f>Таблица1[[#This Row],[Т9]]-Таблица1[[#This Row],[Т4]]</f>
        <v>38779.612128509747</v>
      </c>
      <c r="CN1499" s="14">
        <f>Таблица1[[#This Row],[Т9]]-Таблица1[[#This Row],[Т3]]</f>
        <v>575.2338907420999</v>
      </c>
      <c r="CO1499" s="14">
        <f>Таблица1[[#This Row],[Т9]]-Таблица1[[#This Row],[Т2]]</f>
        <v>44260.144310697899</v>
      </c>
      <c r="CP1499" s="14">
        <f>Таблица1[[#This Row],[Т9]]-Таблица1[[#This Row],[Т1]]</f>
        <v>780.75391567832412</v>
      </c>
      <c r="CQ1499" s="14">
        <f>Таблица1[[#This Row],[Т9]]-Таблица1[[#This Row],[угол обхв6]]</f>
        <v>46513.507756439845</v>
      </c>
      <c r="CR1499" s="14">
        <f>Таблица1[[#This Row],[Т9]]-Таблица1[[#This Row],[угол обхв5]]</f>
        <v>979.86501996035076</v>
      </c>
      <c r="CS1499" s="14">
        <f>Таблица1[[#This Row],[Т9]]-Таблица1[[#This Row],[угол обхв4]]</f>
        <v>59068.896708856737</v>
      </c>
      <c r="CT1499" s="14">
        <f>Таблица1[[#This Row],[Lкан_прям, мм]]+Таблица1[[#This Row],[Lкан_дуг, мм]]+Таблица1[[#This Row],[Lкан_леб,мм]]</f>
        <v>85045.326329871838</v>
      </c>
      <c r="CU1499" s="16">
        <f>Таблица1[[#This Row],[Lкан_леб,мм]]</f>
        <v>58089.031688896386</v>
      </c>
      <c r="CV1499" s="14">
        <f>2534431-(Таблица1[[#This Row],[Т23]]+Таблица1[[#This Row],[угол обхв3]])</f>
        <v>2449144.7053590245</v>
      </c>
      <c r="CW1499" s="50">
        <f>SUM(X1499:AC1499,AD1499:AI1499)-Таблица1[[#This Row],[lподв_min, мм]]</f>
        <v>22787.91988202872</v>
      </c>
      <c r="CX1499" s="17">
        <f>CW1938-Таблица1[[#This Row],[Суммарная длина каната]]</f>
        <v>-2425769.8566174367</v>
      </c>
    </row>
    <row r="1500" spans="1:102" x14ac:dyDescent="0.25">
      <c r="A1500" s="21">
        <v>1499</v>
      </c>
      <c r="B1500" s="10">
        <v>36.988979591836731</v>
      </c>
      <c r="C1500" s="10">
        <v>131.14326530612249</v>
      </c>
      <c r="D1500" s="11">
        <v>16885.250133212056</v>
      </c>
      <c r="E1500" s="11">
        <v>15364.449656513119</v>
      </c>
      <c r="F1500" s="11">
        <v>16759.355021225387</v>
      </c>
      <c r="G1500" s="11">
        <v>15426.670398857324</v>
      </c>
      <c r="H1500" s="11">
        <v>17293.249643212057</v>
      </c>
      <c r="I1500" s="11">
        <v>11144.111267580214</v>
      </c>
      <c r="J1500" s="11">
        <v>4220.3383889329052</v>
      </c>
      <c r="K1500" s="11">
        <v>25976.429621003033</v>
      </c>
      <c r="L1500" s="11">
        <v>979.86501997240612</v>
      </c>
      <c r="M1500" s="11">
        <v>58089.031688896386</v>
      </c>
      <c r="N1500" s="11">
        <v>8530.2018423751106</v>
      </c>
      <c r="O1500" s="11">
        <v>18132.545772268193</v>
      </c>
      <c r="P1500" s="43">
        <v>10706.121196826532</v>
      </c>
      <c r="Q1500" s="11">
        <v>18466.515998086605</v>
      </c>
      <c r="R1500" s="11">
        <v>15862.41735758275</v>
      </c>
      <c r="S1500" s="11">
        <v>16609.409942264614</v>
      </c>
      <c r="T1500" s="11">
        <v>17197.509845901932</v>
      </c>
      <c r="U1500" s="11">
        <v>16213.378317727262</v>
      </c>
      <c r="V1500" s="11">
        <v>16885.250133212056</v>
      </c>
      <c r="W1500" s="11">
        <v>15364.449656513119</v>
      </c>
      <c r="X1500" s="12">
        <v>0</v>
      </c>
      <c r="Y1500" s="12">
        <v>182.33562512395622</v>
      </c>
      <c r="Z1500" s="12">
        <v>203.1823108463999</v>
      </c>
      <c r="AA1500" s="44">
        <v>232.04019061955844</v>
      </c>
      <c r="AB1500" s="45">
        <v>47.253829333785944</v>
      </c>
      <c r="AC1500" s="12">
        <v>315.05306404870566</v>
      </c>
      <c r="AD1500" s="12">
        <v>12555.38895241689</v>
      </c>
      <c r="AE1500" s="12">
        <v>2201.3998157557617</v>
      </c>
      <c r="AF1500" s="12">
        <v>5480.5321821881498</v>
      </c>
      <c r="AG1500" s="44">
        <v>1128.4755203370635</v>
      </c>
      <c r="AH1500" s="45">
        <v>390.29476040551913</v>
      </c>
      <c r="AI1500" s="12">
        <v>4220.3383898996499</v>
      </c>
      <c r="AJ1500" s="12">
        <v>-34.331471124991857</v>
      </c>
      <c r="AK1500" s="12">
        <v>-8.7259275600844308</v>
      </c>
      <c r="AL1500" s="12">
        <v>19.807133428184894</v>
      </c>
      <c r="AM1500" s="44">
        <v>52.392730486792281</v>
      </c>
      <c r="AN1500" s="45">
        <v>45.756835911651542</v>
      </c>
      <c r="AO1500" s="12">
        <v>89.999999864238902</v>
      </c>
      <c r="AP1500" s="12">
        <v>-2067.9994413507347</v>
      </c>
      <c r="AQ1500" s="12">
        <v>8468.304929711323</v>
      </c>
      <c r="AR1500" s="12">
        <v>10844.374060889244</v>
      </c>
      <c r="AS1500" s="44">
        <v>16185.639944822444</v>
      </c>
      <c r="AT1500" s="45">
        <v>16905.224687923386</v>
      </c>
      <c r="AU1500" s="12">
        <v>17293.250133212059</v>
      </c>
      <c r="AV1500" s="12">
        <v>11388.482805769147</v>
      </c>
      <c r="AW1500" s="12">
        <v>18535.823309706979</v>
      </c>
      <c r="AX1500" s="12">
        <v>18850.378142063393</v>
      </c>
      <c r="AY1500" s="44">
        <v>16858.3901806332</v>
      </c>
      <c r="AZ1500" s="45">
        <v>15928.71468038407</v>
      </c>
      <c r="BA1500" s="12">
        <v>15364.449657479867</v>
      </c>
      <c r="BB1500" s="12">
        <v>8300.0981170881441</v>
      </c>
      <c r="BC1500" s="12">
        <v>10644.224284162747</v>
      </c>
      <c r="BD1500" s="12">
        <v>16000.67022164546</v>
      </c>
      <c r="BE1500" s="44">
        <v>16874.28725866224</v>
      </c>
      <c r="BF1500" s="45">
        <v>17177.535291190605</v>
      </c>
      <c r="BG1500" s="12">
        <v>17293.250143212055</v>
      </c>
      <c r="BH1500" s="12">
        <v>18469.467537087654</v>
      </c>
      <c r="BI1500" s="12">
        <v>18869.79353552539</v>
      </c>
      <c r="BJ1500" s="12">
        <v>16993.272086241403</v>
      </c>
      <c r="BK1500" s="44">
        <v>15964.398079358674</v>
      </c>
      <c r="BL1500" s="45">
        <v>15649.113293856311</v>
      </c>
      <c r="BM1500" s="12">
        <v>11144.111267580216</v>
      </c>
      <c r="BN1500" s="12">
        <v>0</v>
      </c>
      <c r="BO1500" s="12">
        <v>25.605543564907428</v>
      </c>
      <c r="BP1500" s="12">
        <v>28.533060988269323</v>
      </c>
      <c r="BQ1500" s="48">
        <v>32.585597058607384</v>
      </c>
      <c r="BR1500" s="49">
        <v>6.635894575140739</v>
      </c>
      <c r="BS1500" s="13">
        <v>44.243163952587359</v>
      </c>
      <c r="BT1500" s="12">
        <v>240.968311103606</v>
      </c>
      <c r="BV1500" s="14">
        <f>Таблица1[[#This Row],[Lкан_леб,мм]]</f>
        <v>58089.031688896386</v>
      </c>
      <c r="BW1500" s="50">
        <f>Таблица1[[#This Row],[угол обхв4]]+Таблица1[[#This Row],[Lдуг 3,мм]]</f>
        <v>12555.38895241689</v>
      </c>
      <c r="BX1500" s="54">
        <f>Таблица1[[#This Row],[угол обхв5]]+Таблица1[[#This Row],[Y5, мм]]</f>
        <v>58271.367314020339</v>
      </c>
      <c r="BY1500" s="14">
        <f>Таблица1[[#This Row],[угол обхв6]]+Таблица1[[#This Row],[Lдуг 4,мм]]</f>
        <v>14756.788768172652</v>
      </c>
      <c r="BZ1500" s="14">
        <f>Таблица1[[#This Row],[Т1]]+Таблица1[[#This Row],[X6, мм]]</f>
        <v>58474.54962486674</v>
      </c>
      <c r="CA1500" s="14">
        <f>Таблица1[[#This Row],[Т2]]+Таблица1[[#This Row],[Lдуг 5,мм]]</f>
        <v>20237.320950360801</v>
      </c>
      <c r="CB1500" s="14">
        <f>Таблица1[[#This Row],[Т3]]+Таблица1[[#This Row],[Y6, мм]]</f>
        <v>58706.589815486303</v>
      </c>
      <c r="CC1500" s="14">
        <f>Таблица1[[#This Row],[Т4]]+Таблица1[[#This Row],[Lдуг 6,мм]]</f>
        <v>21365.796470697864</v>
      </c>
      <c r="CD1500" s="14">
        <f>Таблица1[[#This Row],[Т5]]+Таблица1[[#This Row],[Lдуг 1,мм]]</f>
        <v>58753.843644820088</v>
      </c>
      <c r="CE1500" s="14">
        <f>Таблица1[[#This Row],[Т6]]+Таблица1[[#This Row],[Lпрям1, мм]]</f>
        <v>21756.091231103383</v>
      </c>
      <c r="CF1500" s="15">
        <f>Таблица1[[#This Row],[Т7]]+Таблица1[[#This Row],[Lдуг 2,мм]]</f>
        <v>59068.896708868793</v>
      </c>
      <c r="CG1500" s="14">
        <f>Таблица1[[#This Row],[Т8]]+Таблица1[[#This Row],[Lпрям2, мм]]</f>
        <v>25976.429621003033</v>
      </c>
      <c r="CH1500" s="14">
        <f>Таблица1[[#This Row],[Т9]]-Таблица1[[#This Row],[Т9]]</f>
        <v>0</v>
      </c>
      <c r="CI1500" s="50">
        <f>Таблица1[[#This Row],[Т9]]-Таблица1[[#This Row],[Т8]]</f>
        <v>37312.805477765411</v>
      </c>
      <c r="CJ1500" s="54">
        <f>Таблица1[[#This Row],[Т9]]-Таблица1[[#This Row],[Т7]]</f>
        <v>315.05306404870498</v>
      </c>
      <c r="CK1500" s="14">
        <f>Таблица1[[#This Row],[Т9]]-Таблица1[[#This Row],[Т6]]</f>
        <v>37703.100238170926</v>
      </c>
      <c r="CL1500" s="14">
        <f>Таблица1[[#This Row],[Т9]]-Таблица1[[#This Row],[Т5]]</f>
        <v>362.30689338249067</v>
      </c>
      <c r="CM1500" s="14">
        <f>Таблица1[[#This Row],[Т9]]-Таблица1[[#This Row],[Т4]]</f>
        <v>38831.575758507992</v>
      </c>
      <c r="CN1500" s="14">
        <f>Таблица1[[#This Row],[Т9]]-Таблица1[[#This Row],[Т3]]</f>
        <v>594.34708400205272</v>
      </c>
      <c r="CO1500" s="14">
        <f>Таблица1[[#This Row],[Т9]]-Таблица1[[#This Row],[Т2]]</f>
        <v>44312.107940696143</v>
      </c>
      <c r="CP1500" s="14">
        <f>Таблица1[[#This Row],[Т9]]-Таблица1[[#This Row],[Т1]]</f>
        <v>797.5293948484541</v>
      </c>
      <c r="CQ1500" s="14">
        <f>Таблица1[[#This Row],[Т9]]-Таблица1[[#This Row],[угол обхв6]]</f>
        <v>46513.507756451902</v>
      </c>
      <c r="CR1500" s="14">
        <f>Таблица1[[#This Row],[Т9]]-Таблица1[[#This Row],[угол обхв5]]</f>
        <v>979.86501997240703</v>
      </c>
      <c r="CS1500" s="14">
        <f>Таблица1[[#This Row],[Т9]]-Таблица1[[#This Row],[угол обхв4]]</f>
        <v>59068.896708868793</v>
      </c>
      <c r="CT1500" s="14">
        <f>Таблица1[[#This Row],[Lкан_прям, мм]]+Таблица1[[#This Row],[Lкан_дуг, мм]]+Таблица1[[#This Row],[Lкан_леб,мм]]</f>
        <v>85045.326329871823</v>
      </c>
      <c r="CU1500" s="16">
        <f>Таблица1[[#This Row],[Lкан_леб,мм]]</f>
        <v>58089.031688896386</v>
      </c>
      <c r="CV1500" s="14">
        <f>2534431-(Таблица1[[#This Row],[Т23]]+Таблица1[[#This Row],[угол обхв3]])</f>
        <v>2449144.7053590245</v>
      </c>
      <c r="CW1500" s="50">
        <f>SUM(X1500:AC1500,AD1500:AI1500)-Таблица1[[#This Row],[lподв_min, мм]]</f>
        <v>22735.956252042535</v>
      </c>
      <c r="CX1500" s="17">
        <f>CW1939-Таблица1[[#This Row],[Суммарная длина каната]]</f>
        <v>-2425828.3175811688</v>
      </c>
    </row>
    <row r="1501" spans="1:102" x14ac:dyDescent="0.25">
      <c r="A1501" s="21">
        <v>1500</v>
      </c>
      <c r="B1501" s="10">
        <v>36.988979591836731</v>
      </c>
      <c r="C1501" s="10">
        <v>133.82734693877552</v>
      </c>
      <c r="D1501" s="11">
        <v>16956.344083027056</v>
      </c>
      <c r="E1501" s="11">
        <v>15738.10517600375</v>
      </c>
      <c r="F1501" s="11">
        <v>16827.673356808857</v>
      </c>
      <c r="G1501" s="11">
        <v>15794.362124147794</v>
      </c>
      <c r="H1501" s="11">
        <v>17364.343593027053</v>
      </c>
      <c r="I1501" s="11">
        <v>11465.317986409</v>
      </c>
      <c r="J1501" s="11">
        <v>4272.7871895947501</v>
      </c>
      <c r="K1501" s="11">
        <v>25976.429620991174</v>
      </c>
      <c r="L1501" s="11">
        <v>979.86501998427707</v>
      </c>
      <c r="M1501" s="11">
        <v>58089.031688896386</v>
      </c>
      <c r="N1501" s="11">
        <v>8530.2018423751106</v>
      </c>
      <c r="O1501" s="11">
        <v>18132.545772268193</v>
      </c>
      <c r="P1501" s="43">
        <v>10638.727675635373</v>
      </c>
      <c r="Q1501" s="11">
        <v>18547.406322028393</v>
      </c>
      <c r="R1501" s="11">
        <v>15876.333275468738</v>
      </c>
      <c r="S1501" s="11">
        <v>16933.80148174247</v>
      </c>
      <c r="T1501" s="11">
        <v>17228.506802709224</v>
      </c>
      <c r="U1501" s="11">
        <v>16600.725285910306</v>
      </c>
      <c r="V1501" s="11">
        <v>16956.344083027056</v>
      </c>
      <c r="W1501" s="11">
        <v>15738.10517600375</v>
      </c>
      <c r="X1501" s="12">
        <v>0</v>
      </c>
      <c r="Y1501" s="12">
        <v>165.20935827569397</v>
      </c>
      <c r="Z1501" s="12">
        <v>201.19538444676527</v>
      </c>
      <c r="AA1501" s="44">
        <v>232.0401906195587</v>
      </c>
      <c r="AB1501" s="45">
        <v>47.253829333787941</v>
      </c>
      <c r="AC1501" s="12">
        <v>334.16625730847119</v>
      </c>
      <c r="AD1501" s="12">
        <v>12555.38895241689</v>
      </c>
      <c r="AE1501" s="12">
        <v>2148.9510150939273</v>
      </c>
      <c r="AF1501" s="12">
        <v>5480.532182188148</v>
      </c>
      <c r="AG1501" s="44">
        <v>1128.4755203370605</v>
      </c>
      <c r="AH1501" s="45">
        <v>390.29476040551242</v>
      </c>
      <c r="AI1501" s="12">
        <v>4272.7871905496286</v>
      </c>
      <c r="AJ1501" s="12">
        <v>-34.331471124991857</v>
      </c>
      <c r="AK1501" s="12">
        <v>-11.130983465036012</v>
      </c>
      <c r="AL1501" s="12">
        <v>17.123051795531868</v>
      </c>
      <c r="AM1501" s="44">
        <v>49.708648854139291</v>
      </c>
      <c r="AN1501" s="45">
        <v>43.072754278998275</v>
      </c>
      <c r="AO1501" s="12">
        <v>89.99999986590538</v>
      </c>
      <c r="AP1501" s="12">
        <v>-2067.9994413507347</v>
      </c>
      <c r="AQ1501" s="12">
        <v>8451.436387456275</v>
      </c>
      <c r="AR1501" s="12">
        <v>10758.853012546324</v>
      </c>
      <c r="AS1501" s="44">
        <v>16187.54178492842</v>
      </c>
      <c r="AT1501" s="45">
        <v>16949.872797167616</v>
      </c>
      <c r="AU1501" s="12">
        <v>17364.344083027056</v>
      </c>
      <c r="AV1501" s="12">
        <v>11388.482805769147</v>
      </c>
      <c r="AW1501" s="12">
        <v>18532.870644230243</v>
      </c>
      <c r="AX1501" s="12">
        <v>18937.321573630623</v>
      </c>
      <c r="AY1501" s="44">
        <v>17197.644737559032</v>
      </c>
      <c r="AZ1501" s="45">
        <v>16302.686545214001</v>
      </c>
      <c r="BA1501" s="12">
        <v>15738.10517695863</v>
      </c>
      <c r="BB1501" s="12">
        <v>8300.0981170881441</v>
      </c>
      <c r="BC1501" s="12">
        <v>10559.962220716539</v>
      </c>
      <c r="BD1501" s="12">
        <v>15996.458612379689</v>
      </c>
      <c r="BE1501" s="44">
        <v>16917.29829324954</v>
      </c>
      <c r="BF1501" s="45">
        <v>17234.97808856866</v>
      </c>
      <c r="BG1501" s="12">
        <v>17364.344093027052</v>
      </c>
      <c r="BH1501" s="12">
        <v>18469.467537087654</v>
      </c>
      <c r="BI1501" s="12">
        <v>18947.731193990443</v>
      </c>
      <c r="BJ1501" s="12">
        <v>17323.7167333447</v>
      </c>
      <c r="BK1501" s="44">
        <v>16336.882030093748</v>
      </c>
      <c r="BL1501" s="45">
        <v>16036.143916700055</v>
      </c>
      <c r="BM1501" s="12">
        <v>11465.317986409002</v>
      </c>
      <c r="BN1501" s="12">
        <v>0</v>
      </c>
      <c r="BO1501" s="12">
        <v>23.200487659955847</v>
      </c>
      <c r="BP1501" s="12">
        <v>28.254035260567878</v>
      </c>
      <c r="BQ1501" s="48">
        <v>32.585597058607419</v>
      </c>
      <c r="BR1501" s="49">
        <v>6.6358945751410188</v>
      </c>
      <c r="BS1501" s="13">
        <v>46.927245586907112</v>
      </c>
      <c r="BT1501" s="12">
        <v>240.968311103606</v>
      </c>
      <c r="BV1501" s="14">
        <f>Таблица1[[#This Row],[Lкан_леб,мм]]</f>
        <v>58089.031688896386</v>
      </c>
      <c r="BW1501" s="50">
        <f>Таблица1[[#This Row],[угол обхв4]]+Таблица1[[#This Row],[Lдуг 3,мм]]</f>
        <v>12555.38895241689</v>
      </c>
      <c r="BX1501" s="54">
        <f>Таблица1[[#This Row],[угол обхв5]]+Таблица1[[#This Row],[Y5, мм]]</f>
        <v>58254.24104717208</v>
      </c>
      <c r="BY1501" s="14">
        <f>Таблица1[[#This Row],[угол обхв6]]+Таблица1[[#This Row],[Lдуг 4,мм]]</f>
        <v>14704.339967510818</v>
      </c>
      <c r="BZ1501" s="14">
        <f>Таблица1[[#This Row],[Т1]]+Таблица1[[#This Row],[X6, мм]]</f>
        <v>58455.436431618844</v>
      </c>
      <c r="CA1501" s="14">
        <f>Таблица1[[#This Row],[Т2]]+Таблица1[[#This Row],[Lдуг 5,мм]]</f>
        <v>20184.872149698967</v>
      </c>
      <c r="CB1501" s="14">
        <f>Таблица1[[#This Row],[Т3]]+Таблица1[[#This Row],[Y6, мм]]</f>
        <v>58687.476622238406</v>
      </c>
      <c r="CC1501" s="14">
        <f>Таблица1[[#This Row],[Т4]]+Таблица1[[#This Row],[Lдуг 6,мм]]</f>
        <v>21313.347670036026</v>
      </c>
      <c r="CD1501" s="14">
        <f>Таблица1[[#This Row],[Т5]]+Таблица1[[#This Row],[Lдуг 1,мм]]</f>
        <v>58734.730451572192</v>
      </c>
      <c r="CE1501" s="14">
        <f>Таблица1[[#This Row],[Т6]]+Таблица1[[#This Row],[Lпрям1, мм]]</f>
        <v>21703.642430441538</v>
      </c>
      <c r="CF1501" s="15">
        <f>Таблица1[[#This Row],[Т7]]+Таблица1[[#This Row],[Lдуг 2,мм]]</f>
        <v>59068.89670888066</v>
      </c>
      <c r="CG1501" s="14">
        <f>Таблица1[[#This Row],[Т8]]+Таблица1[[#This Row],[Lпрям2, мм]]</f>
        <v>25976.429620991166</v>
      </c>
      <c r="CH1501" s="14">
        <f>Таблица1[[#This Row],[Т9]]-Таблица1[[#This Row],[Т9]]</f>
        <v>0</v>
      </c>
      <c r="CI1501" s="50">
        <f>Таблица1[[#This Row],[Т9]]-Таблица1[[#This Row],[Т8]]</f>
        <v>37365.254278439126</v>
      </c>
      <c r="CJ1501" s="54">
        <f>Таблица1[[#This Row],[Т9]]-Таблица1[[#This Row],[Т7]]</f>
        <v>334.16625730846863</v>
      </c>
      <c r="CK1501" s="14">
        <f>Таблица1[[#This Row],[Т9]]-Таблица1[[#This Row],[Т6]]</f>
        <v>37755.549038844634</v>
      </c>
      <c r="CL1501" s="14">
        <f>Таблица1[[#This Row],[Т9]]-Таблица1[[#This Row],[Т5]]</f>
        <v>381.42008664225432</v>
      </c>
      <c r="CM1501" s="14">
        <f>Таблица1[[#This Row],[Т9]]-Таблица1[[#This Row],[Т4]]</f>
        <v>38884.024559181693</v>
      </c>
      <c r="CN1501" s="14">
        <f>Таблица1[[#This Row],[Т9]]-Таблица1[[#This Row],[Т3]]</f>
        <v>613.46027726181637</v>
      </c>
      <c r="CO1501" s="14">
        <f>Таблица1[[#This Row],[Т9]]-Таблица1[[#This Row],[Т2]]</f>
        <v>44364.556741369845</v>
      </c>
      <c r="CP1501" s="14">
        <f>Таблица1[[#This Row],[Т9]]-Таблица1[[#This Row],[Т1]]</f>
        <v>814.65566170858074</v>
      </c>
      <c r="CQ1501" s="14">
        <f>Таблица1[[#This Row],[Т9]]-Таблица1[[#This Row],[угол обхв6]]</f>
        <v>46513.507756463769</v>
      </c>
      <c r="CR1501" s="14">
        <f>Таблица1[[#This Row],[Т9]]-Таблица1[[#This Row],[угол обхв5]]</f>
        <v>979.86501998427411</v>
      </c>
      <c r="CS1501" s="14">
        <f>Таблица1[[#This Row],[Т9]]-Таблица1[[#This Row],[угол обхв4]]</f>
        <v>59068.89670888066</v>
      </c>
      <c r="CT1501" s="14">
        <f>Таблица1[[#This Row],[Lкан_прям, мм]]+Таблица1[[#This Row],[Lкан_дуг, мм]]+Таблица1[[#This Row],[Lкан_леб,мм]]</f>
        <v>85045.326329871838</v>
      </c>
      <c r="CU1501" s="16">
        <f>Таблица1[[#This Row],[Lкан_леб,мм]]</f>
        <v>58089.031688896386</v>
      </c>
      <c r="CV1501" s="14">
        <f>2534431-(Таблица1[[#This Row],[Т23]]+Таблица1[[#This Row],[угол обхв3]])</f>
        <v>2449144.7053590245</v>
      </c>
      <c r="CW1501" s="50">
        <f>SUM(X1501:AC1501,AD1501:AI1501)-Таблица1[[#This Row],[lподв_min, мм]]</f>
        <v>22683.50745138069</v>
      </c>
      <c r="CX1501" s="17">
        <f>CW1940-Таблица1[[#This Row],[Суммарная длина каната]]</f>
        <v>-2425888.3393365806</v>
      </c>
    </row>
    <row r="1502" spans="1:102" x14ac:dyDescent="0.25">
      <c r="A1502" s="21">
        <v>1501</v>
      </c>
      <c r="B1502" s="10">
        <v>36.988979591836731</v>
      </c>
      <c r="C1502" s="10">
        <v>136.51142857142858</v>
      </c>
      <c r="D1502" s="11">
        <v>17009.862149427616</v>
      </c>
      <c r="E1502" s="11">
        <v>16114.680020509933</v>
      </c>
      <c r="F1502" s="11">
        <v>16878.698132135472</v>
      </c>
      <c r="G1502" s="11">
        <v>16164.84973814703</v>
      </c>
      <c r="H1502" s="11">
        <v>17417.861659427614</v>
      </c>
      <c r="I1502" s="11">
        <v>11789.041863339378</v>
      </c>
      <c r="J1502" s="11">
        <v>4325.6381571705551</v>
      </c>
      <c r="K1502" s="11">
        <v>25976.429620979503</v>
      </c>
      <c r="L1502" s="11">
        <v>979.86501999594623</v>
      </c>
      <c r="M1502" s="11">
        <v>58089.031688896386</v>
      </c>
      <c r="N1502" s="11">
        <v>8530.2018423751106</v>
      </c>
      <c r="O1502" s="11">
        <v>18132.545772268193</v>
      </c>
      <c r="P1502" s="43">
        <v>10567.620082996971</v>
      </c>
      <c r="Q1502" s="11">
        <v>18625.051936683194</v>
      </c>
      <c r="R1502" s="11">
        <v>15875.043018034532</v>
      </c>
      <c r="S1502" s="11">
        <v>17258.488806550784</v>
      </c>
      <c r="T1502" s="11">
        <v>17241.330709670714</v>
      </c>
      <c r="U1502" s="11">
        <v>16989.098859293146</v>
      </c>
      <c r="V1502" s="11">
        <v>17009.862149427616</v>
      </c>
      <c r="W1502" s="11">
        <v>16114.680020509933</v>
      </c>
      <c r="X1502" s="12">
        <v>0</v>
      </c>
      <c r="Y1502" s="12">
        <v>147.70277418048735</v>
      </c>
      <c r="Z1502" s="12">
        <v>199.58877529407454</v>
      </c>
      <c r="AA1502" s="44">
        <v>232.04019061955961</v>
      </c>
      <c r="AB1502" s="45">
        <v>47.253829333789028</v>
      </c>
      <c r="AC1502" s="12">
        <v>353.2794505680356</v>
      </c>
      <c r="AD1502" s="12">
        <v>12555.38895241689</v>
      </c>
      <c r="AE1502" s="12">
        <v>2096.1000475181177</v>
      </c>
      <c r="AF1502" s="12">
        <v>5480.5321821881507</v>
      </c>
      <c r="AG1502" s="44">
        <v>1128.4755203370576</v>
      </c>
      <c r="AH1502" s="45">
        <v>390.29476040551378</v>
      </c>
      <c r="AI1502" s="12">
        <v>4325.6381581137666</v>
      </c>
      <c r="AJ1502" s="12">
        <v>-34.331471124991857</v>
      </c>
      <c r="AK1502" s="12">
        <v>-13.589447637453151</v>
      </c>
      <c r="AL1502" s="12">
        <v>14.438970162878778</v>
      </c>
      <c r="AM1502" s="44">
        <v>47.024567221486329</v>
      </c>
      <c r="AN1502" s="45">
        <v>40.388672646345157</v>
      </c>
      <c r="AO1502" s="12">
        <v>89.999999867543764</v>
      </c>
      <c r="AP1502" s="12">
        <v>-2067.9994413507347</v>
      </c>
      <c r="AQ1502" s="12">
        <v>8434.3368977035771</v>
      </c>
      <c r="AR1502" s="12">
        <v>10669.354319483364</v>
      </c>
      <c r="AS1502" s="44">
        <v>16173.554610877125</v>
      </c>
      <c r="AT1502" s="45">
        <v>16976.959221983543</v>
      </c>
      <c r="AU1502" s="12">
        <v>17417.862149427616</v>
      </c>
      <c r="AV1502" s="12">
        <v>11388.482805769147</v>
      </c>
      <c r="AW1502" s="12">
        <v>18529.123523009617</v>
      </c>
      <c r="AX1502" s="12">
        <v>19020.164762502012</v>
      </c>
      <c r="AY1502" s="44">
        <v>17536.616167553937</v>
      </c>
      <c r="AZ1502" s="45">
        <v>16678.338957603639</v>
      </c>
      <c r="BA1502" s="12">
        <v>16114.680021453147</v>
      </c>
      <c r="BB1502" s="12">
        <v>8300.0981170881441</v>
      </c>
      <c r="BC1502" s="12">
        <v>10471.755138325438</v>
      </c>
      <c r="BD1502" s="12">
        <v>15976.777254520925</v>
      </c>
      <c r="BE1502" s="44">
        <v>16942.819116828119</v>
      </c>
      <c r="BF1502" s="45">
        <v>17274.233637114787</v>
      </c>
      <c r="BG1502" s="12">
        <v>17417.862159427612</v>
      </c>
      <c r="BH1502" s="12">
        <v>18469.467537087654</v>
      </c>
      <c r="BI1502" s="12">
        <v>19021.629687424618</v>
      </c>
      <c r="BJ1502" s="12">
        <v>17653.601632369599</v>
      </c>
      <c r="BK1502" s="44">
        <v>16710.971498289993</v>
      </c>
      <c r="BL1502" s="45">
        <v>16425.439922199439</v>
      </c>
      <c r="BM1502" s="12">
        <v>11789.04186333938</v>
      </c>
      <c r="BN1502" s="12">
        <v>0</v>
      </c>
      <c r="BO1502" s="12">
        <v>20.742023487538706</v>
      </c>
      <c r="BP1502" s="12">
        <v>28.02841780033193</v>
      </c>
      <c r="BQ1502" s="48">
        <v>32.585597058607547</v>
      </c>
      <c r="BR1502" s="49">
        <v>6.6358945751411715</v>
      </c>
      <c r="BS1502" s="13">
        <v>49.611327221198607</v>
      </c>
      <c r="BT1502" s="12">
        <v>240.968311103606</v>
      </c>
      <c r="BV1502" s="14">
        <f>Таблица1[[#This Row],[Lкан_леб,мм]]</f>
        <v>58089.031688896386</v>
      </c>
      <c r="BW1502" s="50">
        <f>Таблица1[[#This Row],[угол обхв4]]+Таблица1[[#This Row],[Lдуг 3,мм]]</f>
        <v>12555.38895241689</v>
      </c>
      <c r="BX1502" s="54">
        <f>Таблица1[[#This Row],[угол обхв5]]+Таблица1[[#This Row],[Y5, мм]]</f>
        <v>58236.734463076871</v>
      </c>
      <c r="BY1502" s="14">
        <f>Таблица1[[#This Row],[угол обхв6]]+Таблица1[[#This Row],[Lдуг 4,мм]]</f>
        <v>14651.488999935007</v>
      </c>
      <c r="BZ1502" s="14">
        <f>Таблица1[[#This Row],[Т1]]+Таблица1[[#This Row],[X6, мм]]</f>
        <v>58436.323238370947</v>
      </c>
      <c r="CA1502" s="14">
        <f>Таблица1[[#This Row],[Т2]]+Таблица1[[#This Row],[Lдуг 5,мм]]</f>
        <v>20132.021182123157</v>
      </c>
      <c r="CB1502" s="14">
        <f>Таблица1[[#This Row],[Т3]]+Таблица1[[#This Row],[Y6, мм]]</f>
        <v>58668.363428990509</v>
      </c>
      <c r="CC1502" s="14">
        <f>Таблица1[[#This Row],[Т4]]+Таблица1[[#This Row],[Lдуг 6,мм]]</f>
        <v>21260.496702460216</v>
      </c>
      <c r="CD1502" s="14">
        <f>Таблица1[[#This Row],[Т5]]+Таблица1[[#This Row],[Lдуг 1,мм]]</f>
        <v>58715.617258324295</v>
      </c>
      <c r="CE1502" s="14">
        <f>Таблица1[[#This Row],[Т6]]+Таблица1[[#This Row],[Lпрям1, мм]]</f>
        <v>21650.791462865731</v>
      </c>
      <c r="CF1502" s="15">
        <f>Таблица1[[#This Row],[Т7]]+Таблица1[[#This Row],[Lдуг 2,мм]]</f>
        <v>59068.896708892331</v>
      </c>
      <c r="CG1502" s="14">
        <f>Таблица1[[#This Row],[Т8]]+Таблица1[[#This Row],[Lпрям2, мм]]</f>
        <v>25976.429620979499</v>
      </c>
      <c r="CH1502" s="14">
        <f>Таблица1[[#This Row],[Т9]]-Таблица1[[#This Row],[Т9]]</f>
        <v>0</v>
      </c>
      <c r="CI1502" s="50">
        <f>Таблица1[[#This Row],[Т9]]-Таблица1[[#This Row],[Т8]]</f>
        <v>37418.1052460266</v>
      </c>
      <c r="CJ1502" s="54">
        <f>Таблица1[[#This Row],[Т9]]-Таблица1[[#This Row],[Т7]]</f>
        <v>353.27945056803583</v>
      </c>
      <c r="CK1502" s="14">
        <f>Таблица1[[#This Row],[Т9]]-Таблица1[[#This Row],[Т6]]</f>
        <v>37808.400006432115</v>
      </c>
      <c r="CL1502" s="14">
        <f>Таблица1[[#This Row],[Т9]]-Таблица1[[#This Row],[Т5]]</f>
        <v>400.53327990182152</v>
      </c>
      <c r="CM1502" s="14">
        <f>Таблица1[[#This Row],[Т9]]-Таблица1[[#This Row],[Т4]]</f>
        <v>38936.875526769174</v>
      </c>
      <c r="CN1502" s="14">
        <f>Таблица1[[#This Row],[Т9]]-Таблица1[[#This Row],[Т3]]</f>
        <v>632.57347052138357</v>
      </c>
      <c r="CO1502" s="14">
        <f>Таблица1[[#This Row],[Т9]]-Таблица1[[#This Row],[Т2]]</f>
        <v>44417.407708957326</v>
      </c>
      <c r="CP1502" s="14">
        <f>Таблица1[[#This Row],[Т9]]-Таблица1[[#This Row],[Т1]]</f>
        <v>832.16224581545976</v>
      </c>
      <c r="CQ1502" s="14">
        <f>Таблица1[[#This Row],[Т9]]-Таблица1[[#This Row],[угол обхв6]]</f>
        <v>46513.507756475439</v>
      </c>
      <c r="CR1502" s="14">
        <f>Таблица1[[#This Row],[Т9]]-Таблица1[[#This Row],[угол обхв5]]</f>
        <v>979.86501999594475</v>
      </c>
      <c r="CS1502" s="14">
        <f>Таблица1[[#This Row],[Т9]]-Таблица1[[#This Row],[угол обхв4]]</f>
        <v>59068.896708892331</v>
      </c>
      <c r="CT1502" s="14">
        <f>Таблица1[[#This Row],[Lкан_прям, мм]]+Таблица1[[#This Row],[Lкан_дуг, мм]]+Таблица1[[#This Row],[Lкан_леб,мм]]</f>
        <v>85045.326329871838</v>
      </c>
      <c r="CU1502" s="16">
        <f>Таблица1[[#This Row],[Lкан_леб,мм]]</f>
        <v>58089.031688896386</v>
      </c>
      <c r="CV1502" s="14">
        <f>2534431-(Таблица1[[#This Row],[Т23]]+Таблица1[[#This Row],[угол обхв3]])</f>
        <v>2449144.7053590245</v>
      </c>
      <c r="CW1502" s="50">
        <f>SUM(X1502:AC1502,AD1502:AI1502)-Таблица1[[#This Row],[lподв_min, мм]]</f>
        <v>22630.656483804887</v>
      </c>
      <c r="CX1502" s="17">
        <f>CW1941-Таблица1[[#This Row],[Суммарная длина каната]]</f>
        <v>-2425949.9053648436</v>
      </c>
    </row>
    <row r="1503" spans="1:102" x14ac:dyDescent="0.25">
      <c r="A1503" s="21">
        <v>1502</v>
      </c>
      <c r="B1503" s="10">
        <v>36.988979591836731</v>
      </c>
      <c r="C1503" s="10">
        <v>139.19551020408164</v>
      </c>
      <c r="D1503" s="11">
        <v>17045.686905630359</v>
      </c>
      <c r="E1503" s="11">
        <v>16493.347927506449</v>
      </c>
      <c r="F1503" s="11">
        <v>16912.317391081957</v>
      </c>
      <c r="G1503" s="11">
        <v>16537.320334640051</v>
      </c>
      <c r="H1503" s="11">
        <v>17453.686415630356</v>
      </c>
      <c r="I1503" s="11">
        <v>12114.545906291709</v>
      </c>
      <c r="J1503" s="11">
        <v>4378.8020212147385</v>
      </c>
      <c r="K1503" s="11">
        <v>25976.429620968061</v>
      </c>
      <c r="L1503" s="11">
        <v>979.86502000738847</v>
      </c>
      <c r="M1503" s="11">
        <v>58089.031688896386</v>
      </c>
      <c r="N1503" s="11">
        <v>8530.2018423751106</v>
      </c>
      <c r="O1503" s="11">
        <v>18132.545772268193</v>
      </c>
      <c r="P1503" s="43">
        <v>10492.954439792471</v>
      </c>
      <c r="Q1503" s="11">
        <v>18699.282475754451</v>
      </c>
      <c r="R1503" s="11">
        <v>15858.549416301315</v>
      </c>
      <c r="S1503" s="11">
        <v>17582.759503280056</v>
      </c>
      <c r="T1503" s="11">
        <v>17235.953429182668</v>
      </c>
      <c r="U1503" s="11">
        <v>17377.646887143583</v>
      </c>
      <c r="V1503" s="11">
        <v>17045.686905630359</v>
      </c>
      <c r="W1503" s="11">
        <v>16493.347927506449</v>
      </c>
      <c r="X1503" s="12">
        <v>0</v>
      </c>
      <c r="Y1503" s="12">
        <v>129.78358213324546</v>
      </c>
      <c r="Z1503" s="12">
        <v>198.39477409341961</v>
      </c>
      <c r="AA1503" s="44">
        <v>232.04019061955799</v>
      </c>
      <c r="AB1503" s="45">
        <v>47.253829333784445</v>
      </c>
      <c r="AC1503" s="12">
        <v>372.39264382738099</v>
      </c>
      <c r="AD1503" s="12">
        <v>12555.38895241689</v>
      </c>
      <c r="AE1503" s="12">
        <v>2042.9361834739404</v>
      </c>
      <c r="AF1503" s="12">
        <v>5480.5321821881489</v>
      </c>
      <c r="AG1503" s="44">
        <v>1128.4755203370648</v>
      </c>
      <c r="AH1503" s="45">
        <v>390.29476040551725</v>
      </c>
      <c r="AI1503" s="12">
        <v>4378.8020221465003</v>
      </c>
      <c r="AJ1503" s="12">
        <v>-34.331471124991857</v>
      </c>
      <c r="AK1503" s="12">
        <v>-16.10585468792215</v>
      </c>
      <c r="AL1503" s="12">
        <v>11.754888530225763</v>
      </c>
      <c r="AM1503" s="44">
        <v>44.34048558883309</v>
      </c>
      <c r="AN1503" s="45">
        <v>37.704591013692564</v>
      </c>
      <c r="AO1503" s="12">
        <v>89.999999869151921</v>
      </c>
      <c r="AP1503" s="12">
        <v>-2067.9994413507347</v>
      </c>
      <c r="AQ1503" s="12">
        <v>8417.0174086698935</v>
      </c>
      <c r="AR1503" s="12">
        <v>10576.074355455055</v>
      </c>
      <c r="AS1503" s="44">
        <v>16143.709112657323</v>
      </c>
      <c r="AT1503" s="45">
        <v>16986.424530632437</v>
      </c>
      <c r="AU1503" s="12">
        <v>17453.686905630359</v>
      </c>
      <c r="AV1503" s="12">
        <v>11388.482805769147</v>
      </c>
      <c r="AW1503" s="12">
        <v>18524.532103620229</v>
      </c>
      <c r="AX1503" s="12">
        <v>19098.725938112071</v>
      </c>
      <c r="AY1503" s="44">
        <v>17874.560715707539</v>
      </c>
      <c r="AZ1503" s="45">
        <v>17054.847678984228</v>
      </c>
      <c r="BA1503" s="12">
        <v>16493.347928438212</v>
      </c>
      <c r="BB1503" s="12">
        <v>8300.0981170881441</v>
      </c>
      <c r="BC1503" s="12">
        <v>10379.770006087256</v>
      </c>
      <c r="BD1503" s="12">
        <v>15941.669331963898</v>
      </c>
      <c r="BE1503" s="44">
        <v>16950.79373282666</v>
      </c>
      <c r="BF1503" s="45">
        <v>17295.215804180589</v>
      </c>
      <c r="BG1503" s="12">
        <v>17453.686915630355</v>
      </c>
      <c r="BH1503" s="12">
        <v>18469.467537087654</v>
      </c>
      <c r="BI1503" s="12">
        <v>19091.268807106488</v>
      </c>
      <c r="BJ1503" s="12">
        <v>17982.202965637676</v>
      </c>
      <c r="BK1503" s="44">
        <v>17085.8456747161</v>
      </c>
      <c r="BL1503" s="45">
        <v>16816.147135665804</v>
      </c>
      <c r="BM1503" s="12">
        <v>12114.545906291711</v>
      </c>
      <c r="BN1503" s="12">
        <v>0</v>
      </c>
      <c r="BO1503" s="12">
        <v>18.225616437069711</v>
      </c>
      <c r="BP1503" s="12">
        <v>27.860743218147913</v>
      </c>
      <c r="BQ1503" s="48">
        <v>32.585597058607327</v>
      </c>
      <c r="BR1503" s="49">
        <v>6.6358945751405285</v>
      </c>
      <c r="BS1503" s="13">
        <v>52.295408855459364</v>
      </c>
      <c r="BT1503" s="12">
        <v>240.968311103606</v>
      </c>
      <c r="BV1503" s="14">
        <f>Таблица1[[#This Row],[Lкан_леб,мм]]</f>
        <v>58089.031688896386</v>
      </c>
      <c r="BW1503" s="50">
        <f>Таблица1[[#This Row],[угол обхв4]]+Таблица1[[#This Row],[Lдуг 3,мм]]</f>
        <v>12555.38895241689</v>
      </c>
      <c r="BX1503" s="54">
        <f>Таблица1[[#This Row],[угол обхв5]]+Таблица1[[#This Row],[Y5, мм]]</f>
        <v>58218.815271029634</v>
      </c>
      <c r="BY1503" s="14">
        <f>Таблица1[[#This Row],[угол обхв6]]+Таблица1[[#This Row],[Lдуг 4,мм]]</f>
        <v>14598.325135890831</v>
      </c>
      <c r="BZ1503" s="14">
        <f>Таблица1[[#This Row],[Т1]]+Таблица1[[#This Row],[X6, мм]]</f>
        <v>58417.210045123051</v>
      </c>
      <c r="CA1503" s="14">
        <f>Таблица1[[#This Row],[Т2]]+Таблица1[[#This Row],[Lдуг 5,мм]]</f>
        <v>20078.857318078979</v>
      </c>
      <c r="CB1503" s="14">
        <f>Таблица1[[#This Row],[Т3]]+Таблица1[[#This Row],[Y6, мм]]</f>
        <v>58649.250235742606</v>
      </c>
      <c r="CC1503" s="14">
        <f>Таблица1[[#This Row],[Т4]]+Таблица1[[#This Row],[Lдуг 6,мм]]</f>
        <v>21207.332838416045</v>
      </c>
      <c r="CD1503" s="14">
        <f>Таблица1[[#This Row],[Т5]]+Таблица1[[#This Row],[Lдуг 1,мм]]</f>
        <v>58696.504065076391</v>
      </c>
      <c r="CE1503" s="14">
        <f>Таблица1[[#This Row],[Т6]]+Таблица1[[#This Row],[Lпрям1, мм]]</f>
        <v>21597.627598821564</v>
      </c>
      <c r="CF1503" s="15">
        <f>Таблица1[[#This Row],[Т7]]+Таблица1[[#This Row],[Lдуг 2,мм]]</f>
        <v>59068.896708903769</v>
      </c>
      <c r="CG1503" s="14">
        <f>Таблица1[[#This Row],[Т8]]+Таблица1[[#This Row],[Lпрям2, мм]]</f>
        <v>25976.429620968065</v>
      </c>
      <c r="CH1503" s="14">
        <f>Таблица1[[#This Row],[Т9]]-Таблица1[[#This Row],[Т9]]</f>
        <v>0</v>
      </c>
      <c r="CI1503" s="50">
        <f>Таблица1[[#This Row],[Т9]]-Таблица1[[#This Row],[Т8]]</f>
        <v>37471.269110082205</v>
      </c>
      <c r="CJ1503" s="54">
        <f>Таблица1[[#This Row],[Т9]]-Таблица1[[#This Row],[Т7]]</f>
        <v>372.39264382737747</v>
      </c>
      <c r="CK1503" s="14">
        <f>Таблица1[[#This Row],[Т9]]-Таблица1[[#This Row],[Т6]]</f>
        <v>37861.56387048772</v>
      </c>
      <c r="CL1503" s="14">
        <f>Таблица1[[#This Row],[Т9]]-Таблица1[[#This Row],[Т5]]</f>
        <v>419.64647316116316</v>
      </c>
      <c r="CM1503" s="14">
        <f>Таблица1[[#This Row],[Т9]]-Таблица1[[#This Row],[Т4]]</f>
        <v>38990.039390824793</v>
      </c>
      <c r="CN1503" s="14">
        <f>Таблица1[[#This Row],[Т9]]-Таблица1[[#This Row],[Т3]]</f>
        <v>651.68666378071794</v>
      </c>
      <c r="CO1503" s="14">
        <f>Таблица1[[#This Row],[Т9]]-Таблица1[[#This Row],[Т2]]</f>
        <v>44470.571573012938</v>
      </c>
      <c r="CP1503" s="14">
        <f>Таблица1[[#This Row],[Т9]]-Таблица1[[#This Row],[Т1]]</f>
        <v>850.08143787413428</v>
      </c>
      <c r="CQ1503" s="14">
        <f>Таблица1[[#This Row],[Т9]]-Таблица1[[#This Row],[угол обхв6]]</f>
        <v>46513.507756486877</v>
      </c>
      <c r="CR1503" s="14">
        <f>Таблица1[[#This Row],[Т9]]-Таблица1[[#This Row],[угол обхв5]]</f>
        <v>979.86502000738255</v>
      </c>
      <c r="CS1503" s="14">
        <f>Таблица1[[#This Row],[Т9]]-Таблица1[[#This Row],[угол обхв4]]</f>
        <v>59068.896708903769</v>
      </c>
      <c r="CT1503" s="14">
        <f>Таблица1[[#This Row],[Lкан_прям, мм]]+Таблица1[[#This Row],[Lкан_дуг, мм]]+Таблица1[[#This Row],[Lкан_леб,мм]]</f>
        <v>85045.326329871838</v>
      </c>
      <c r="CU1503" s="16">
        <f>Таблица1[[#This Row],[Lкан_леб,мм]]</f>
        <v>58089.031688896386</v>
      </c>
      <c r="CV1503" s="14">
        <f>2534431-(Таблица1[[#This Row],[Т23]]+Таблица1[[#This Row],[угол обхв3]])</f>
        <v>2449144.7053590245</v>
      </c>
      <c r="CW1503" s="50">
        <f>SUM(X1503:AC1503,AD1503:AI1503)-Таблица1[[#This Row],[lподв_min, мм]]</f>
        <v>22577.492619760716</v>
      </c>
      <c r="CX1503" s="17">
        <f>CW1942-Таблица1[[#This Row],[Суммарная длина каната]]</f>
        <v>-2426012.9978382285</v>
      </c>
    </row>
    <row r="1504" spans="1:102" x14ac:dyDescent="0.25">
      <c r="A1504" s="21">
        <v>1503</v>
      </c>
      <c r="B1504" s="10">
        <v>36.988979591836731</v>
      </c>
      <c r="C1504" s="10">
        <v>141.87959183673468</v>
      </c>
      <c r="D1504" s="11">
        <v>17063.739746667492</v>
      </c>
      <c r="E1504" s="11">
        <v>16873.278041970407</v>
      </c>
      <c r="F1504" s="11">
        <v>16928.457367877185</v>
      </c>
      <c r="G1504" s="11">
        <v>16910.956656446466</v>
      </c>
      <c r="H1504" s="11">
        <v>17471.739256667493</v>
      </c>
      <c r="I1504" s="11">
        <v>12441.095517291229</v>
      </c>
      <c r="J1504" s="11">
        <v>4432.1825246791796</v>
      </c>
      <c r="K1504" s="11">
        <v>25976.429620956838</v>
      </c>
      <c r="L1504" s="11">
        <v>979.86502001861277</v>
      </c>
      <c r="M1504" s="11">
        <v>58089.031688896386</v>
      </c>
      <c r="N1504" s="11">
        <v>8530.2018423751106</v>
      </c>
      <c r="O1504" s="11">
        <v>18132.545772268193</v>
      </c>
      <c r="P1504" s="43">
        <v>10414.894573807509</v>
      </c>
      <c r="Q1504" s="11">
        <v>18769.935066141217</v>
      </c>
      <c r="R1504" s="11">
        <v>15826.888659741699</v>
      </c>
      <c r="S1504" s="11">
        <v>17905.902072666227</v>
      </c>
      <c r="T1504" s="11">
        <v>17212.386759816927</v>
      </c>
      <c r="U1504" s="11">
        <v>17765.516835949773</v>
      </c>
      <c r="V1504" s="11">
        <v>17063.739746667492</v>
      </c>
      <c r="W1504" s="11">
        <v>16873.278041970407</v>
      </c>
      <c r="X1504" s="12">
        <v>0</v>
      </c>
      <c r="Y1504" s="12">
        <v>111.41648986055363</v>
      </c>
      <c r="Z1504" s="12">
        <v>197.64867311821433</v>
      </c>
      <c r="AA1504" s="44">
        <v>232.04019061955862</v>
      </c>
      <c r="AB1504" s="45">
        <v>47.253829333785539</v>
      </c>
      <c r="AC1504" s="12">
        <v>391.50583708650072</v>
      </c>
      <c r="AD1504" s="12">
        <v>12555.38895241689</v>
      </c>
      <c r="AE1504" s="12">
        <v>1989.5556800095007</v>
      </c>
      <c r="AF1504" s="12">
        <v>5480.5321821881507</v>
      </c>
      <c r="AG1504" s="44">
        <v>1128.4755203370596</v>
      </c>
      <c r="AH1504" s="45">
        <v>390.2947604055193</v>
      </c>
      <c r="AI1504" s="12">
        <v>4432.1825255997173</v>
      </c>
      <c r="AJ1504" s="12">
        <v>-34.331471124991857</v>
      </c>
      <c r="AK1504" s="12">
        <v>-18.685160739766729</v>
      </c>
      <c r="AL1504" s="12">
        <v>9.0708068975727087</v>
      </c>
      <c r="AM1504" s="44">
        <v>41.656403956180128</v>
      </c>
      <c r="AN1504" s="45">
        <v>35.020509381039446</v>
      </c>
      <c r="AO1504" s="12">
        <v>89.999999870727848</v>
      </c>
      <c r="AP1504" s="12">
        <v>-2067.9994413507347</v>
      </c>
      <c r="AQ1504" s="12">
        <v>8399.4918378684997</v>
      </c>
      <c r="AR1504" s="12">
        <v>10479.217790900095</v>
      </c>
      <c r="AS1504" s="44">
        <v>16098.070775834745</v>
      </c>
      <c r="AT1504" s="45">
        <v>16978.247954786464</v>
      </c>
      <c r="AU1504" s="12">
        <v>17471.739746667496</v>
      </c>
      <c r="AV1504" s="12">
        <v>11388.482805769147</v>
      </c>
      <c r="AW1504" s="12">
        <v>18519.041431651171</v>
      </c>
      <c r="AX1504" s="12">
        <v>19172.832725284159</v>
      </c>
      <c r="AY1504" s="44">
        <v>18210.736880244523</v>
      </c>
      <c r="AZ1504" s="45">
        <v>17431.386591914747</v>
      </c>
      <c r="BA1504" s="12">
        <v>16873.27804289095</v>
      </c>
      <c r="BB1504" s="12">
        <v>8300.0981170881441</v>
      </c>
      <c r="BC1504" s="12">
        <v>10284.184569300898</v>
      </c>
      <c r="BD1504" s="12">
        <v>15891.211876834286</v>
      </c>
      <c r="BE1504" s="44">
        <v>16941.204643723882</v>
      </c>
      <c r="BF1504" s="45">
        <v>17297.878551697955</v>
      </c>
      <c r="BG1504" s="12">
        <v>17471.739756667492</v>
      </c>
      <c r="BH1504" s="12">
        <v>18469.467537087654</v>
      </c>
      <c r="BI1504" s="12">
        <v>19156.430725524195</v>
      </c>
      <c r="BJ1504" s="12">
        <v>18308.799731809166</v>
      </c>
      <c r="BK1504" s="44">
        <v>17460.682028371477</v>
      </c>
      <c r="BL1504" s="45">
        <v>17207.408286005437</v>
      </c>
      <c r="BM1504" s="12">
        <v>12441.095517291231</v>
      </c>
      <c r="BN1504" s="12">
        <v>0</v>
      </c>
      <c r="BO1504" s="12">
        <v>15.64631038522513</v>
      </c>
      <c r="BP1504" s="12">
        <v>27.755967637339435</v>
      </c>
      <c r="BQ1504" s="48">
        <v>32.585597058607412</v>
      </c>
      <c r="BR1504" s="49">
        <v>6.6358945751406813</v>
      </c>
      <c r="BS1504" s="13">
        <v>54.979490489688409</v>
      </c>
      <c r="BT1504" s="12">
        <v>240.968311103606</v>
      </c>
      <c r="BV1504" s="14">
        <f>Таблица1[[#This Row],[Lкан_леб,мм]]</f>
        <v>58089.031688896386</v>
      </c>
      <c r="BW1504" s="50">
        <f>Таблица1[[#This Row],[угол обхв4]]+Таблица1[[#This Row],[Lдуг 3,мм]]</f>
        <v>12555.38895241689</v>
      </c>
      <c r="BX1504" s="54">
        <f>Таблица1[[#This Row],[угол обхв5]]+Таблица1[[#This Row],[Y5, мм]]</f>
        <v>58200.448178756938</v>
      </c>
      <c r="BY1504" s="14">
        <f>Таблица1[[#This Row],[угол обхв6]]+Таблица1[[#This Row],[Lдуг 4,мм]]</f>
        <v>14544.94463242639</v>
      </c>
      <c r="BZ1504" s="14">
        <f>Таблица1[[#This Row],[Т1]]+Таблица1[[#This Row],[X6, мм]]</f>
        <v>58398.096851875154</v>
      </c>
      <c r="CA1504" s="14">
        <f>Таблица1[[#This Row],[Т2]]+Таблица1[[#This Row],[Lдуг 5,мм]]</f>
        <v>20025.47681461454</v>
      </c>
      <c r="CB1504" s="14">
        <f>Таблица1[[#This Row],[Т3]]+Таблица1[[#This Row],[Y6, мм]]</f>
        <v>58630.137042494716</v>
      </c>
      <c r="CC1504" s="14">
        <f>Таблица1[[#This Row],[Т4]]+Таблица1[[#This Row],[Lдуг 6,мм]]</f>
        <v>21153.952334951598</v>
      </c>
      <c r="CD1504" s="14">
        <f>Таблица1[[#This Row],[Т5]]+Таблица1[[#This Row],[Lдуг 1,мм]]</f>
        <v>58677.390871828502</v>
      </c>
      <c r="CE1504" s="14">
        <f>Таблица1[[#This Row],[Т6]]+Таблица1[[#This Row],[Lпрям1, мм]]</f>
        <v>21544.247095357117</v>
      </c>
      <c r="CF1504" s="15">
        <f>Таблица1[[#This Row],[Т7]]+Таблица1[[#This Row],[Lдуг 2,мм]]</f>
        <v>59068.896708915003</v>
      </c>
      <c r="CG1504" s="14">
        <f>Таблица1[[#This Row],[Т8]]+Таблица1[[#This Row],[Lпрям2, мм]]</f>
        <v>25976.429620956835</v>
      </c>
      <c r="CH1504" s="14">
        <f>Таблица1[[#This Row],[Т9]]-Таблица1[[#This Row],[Т9]]</f>
        <v>0</v>
      </c>
      <c r="CI1504" s="50">
        <f>Таблица1[[#This Row],[Т9]]-Таблица1[[#This Row],[Т8]]</f>
        <v>37524.649613557885</v>
      </c>
      <c r="CJ1504" s="54">
        <f>Таблица1[[#This Row],[Т9]]-Таблица1[[#This Row],[Т7]]</f>
        <v>391.50583708650083</v>
      </c>
      <c r="CK1504" s="14">
        <f>Таблица1[[#This Row],[Т9]]-Таблица1[[#This Row],[Т6]]</f>
        <v>37914.944373963401</v>
      </c>
      <c r="CL1504" s="14">
        <f>Таблица1[[#This Row],[Т9]]-Таблица1[[#This Row],[Т5]]</f>
        <v>438.75966642028652</v>
      </c>
      <c r="CM1504" s="14">
        <f>Таблица1[[#This Row],[Т9]]-Таблица1[[#This Row],[Т4]]</f>
        <v>39043.419894300459</v>
      </c>
      <c r="CN1504" s="14">
        <f>Таблица1[[#This Row],[Т9]]-Таблица1[[#This Row],[Т3]]</f>
        <v>670.79985703984858</v>
      </c>
      <c r="CO1504" s="14">
        <f>Таблица1[[#This Row],[Т9]]-Таблица1[[#This Row],[Т2]]</f>
        <v>44523.952076488611</v>
      </c>
      <c r="CP1504" s="14">
        <f>Таблица1[[#This Row],[Т9]]-Таблица1[[#This Row],[Т1]]</f>
        <v>868.44853015806439</v>
      </c>
      <c r="CQ1504" s="14">
        <f>Таблица1[[#This Row],[Т9]]-Таблица1[[#This Row],[угол обхв6]]</f>
        <v>46513.507756498111</v>
      </c>
      <c r="CR1504" s="14">
        <f>Таблица1[[#This Row],[Т9]]-Таблица1[[#This Row],[угол обхв5]]</f>
        <v>979.86502001861663</v>
      </c>
      <c r="CS1504" s="14">
        <f>Таблица1[[#This Row],[Т9]]-Таблица1[[#This Row],[угол обхв4]]</f>
        <v>59068.896708915003</v>
      </c>
      <c r="CT1504" s="14">
        <f>Таблица1[[#This Row],[Lкан_прям, мм]]+Таблица1[[#This Row],[Lкан_дуг, мм]]+Таблица1[[#This Row],[Lкан_леб,мм]]</f>
        <v>85045.326329871838</v>
      </c>
      <c r="CU1504" s="16">
        <f>Таблица1[[#This Row],[Lкан_леб,мм]]</f>
        <v>58089.031688896386</v>
      </c>
      <c r="CV1504" s="14">
        <f>2534431-(Таблица1[[#This Row],[Т23]]+Таблица1[[#This Row],[угол обхв3]])</f>
        <v>2449144.7053590245</v>
      </c>
      <c r="CW1504" s="50">
        <f>SUM(X1504:AC1504,AD1504:AI1504)-Таблица1[[#This Row],[lподв_min, мм]]</f>
        <v>22524.112116296266</v>
      </c>
      <c r="CX1504" s="17">
        <f>CW1943-Таблица1[[#This Row],[Суммарная длина каната]]</f>
        <v>-2426077.5975996405</v>
      </c>
    </row>
    <row r="1505" spans="1:102" x14ac:dyDescent="0.25">
      <c r="A1505" s="21">
        <v>1504</v>
      </c>
      <c r="B1505" s="10">
        <v>36.988979591836731</v>
      </c>
      <c r="C1505" s="10">
        <v>144.56367346938774</v>
      </c>
      <c r="D1505" s="11">
        <v>17063.981061858063</v>
      </c>
      <c r="E1505" s="11">
        <v>17253.636739403621</v>
      </c>
      <c r="F1505" s="11">
        <v>16927.082648955493</v>
      </c>
      <c r="G1505" s="11">
        <v>17284.938888607117</v>
      </c>
      <c r="H1505" s="11">
        <v>17471.980571858061</v>
      </c>
      <c r="I1505" s="11">
        <v>12767.961131054151</v>
      </c>
      <c r="J1505" s="11">
        <v>4485.6756083494693</v>
      </c>
      <c r="K1505" s="11">
        <v>25976.429620945866</v>
      </c>
      <c r="L1505" s="11">
        <v>979.86502002958537</v>
      </c>
      <c r="M1505" s="11">
        <v>58089.031688896386</v>
      </c>
      <c r="N1505" s="11">
        <v>8530.2018423751106</v>
      </c>
      <c r="O1505" s="11">
        <v>18132.545772268193</v>
      </c>
      <c r="P1505" s="43">
        <v>10333.611760269112</v>
      </c>
      <c r="Q1505" s="11">
        <v>18836.854685306549</v>
      </c>
      <c r="R1505" s="11">
        <v>15780.130216874479</v>
      </c>
      <c r="S1505" s="11">
        <v>18227.20749072832</v>
      </c>
      <c r="T1505" s="11">
        <v>17170.68241043303</v>
      </c>
      <c r="U1505" s="11">
        <v>18151.857660008507</v>
      </c>
      <c r="V1505" s="11">
        <v>17063.981061858063</v>
      </c>
      <c r="W1505" s="11">
        <v>17253.636739403621</v>
      </c>
      <c r="X1505" s="12">
        <v>0</v>
      </c>
      <c r="Y1505" s="12">
        <v>92.56296289601184</v>
      </c>
      <c r="Z1505" s="12">
        <v>197.38900683485866</v>
      </c>
      <c r="AA1505" s="44">
        <v>232.0401906195583</v>
      </c>
      <c r="AB1505" s="45">
        <v>47.253829333783003</v>
      </c>
      <c r="AC1505" s="12">
        <v>410.61903034537363</v>
      </c>
      <c r="AD1505" s="12">
        <v>12555.38895241689</v>
      </c>
      <c r="AE1505" s="12">
        <v>1936.0625963392094</v>
      </c>
      <c r="AF1505" s="12">
        <v>5480.5321821881489</v>
      </c>
      <c r="AG1505" s="44">
        <v>1128.4755203370619</v>
      </c>
      <c r="AH1505" s="45">
        <v>390.29476040552385</v>
      </c>
      <c r="AI1505" s="12">
        <v>4485.6756092590294</v>
      </c>
      <c r="AJ1505" s="12">
        <v>-34.331471124991857</v>
      </c>
      <c r="AK1505" s="12">
        <v>-21.332777220169518</v>
      </c>
      <c r="AL1505" s="12">
        <v>6.3867252649196047</v>
      </c>
      <c r="AM1505" s="44">
        <v>38.972322323526974</v>
      </c>
      <c r="AN1505" s="45">
        <v>32.336427748386647</v>
      </c>
      <c r="AO1505" s="12">
        <v>89.999999872269456</v>
      </c>
      <c r="AP1505" s="12">
        <v>-2067.9994413507347</v>
      </c>
      <c r="AQ1505" s="12">
        <v>8381.7779034678679</v>
      </c>
      <c r="AR1505" s="12">
        <v>10378.99714386312</v>
      </c>
      <c r="AS1505" s="44">
        <v>16036.739737866725</v>
      </c>
      <c r="AT1505" s="45">
        <v>16952.447435097543</v>
      </c>
      <c r="AU1505" s="12">
        <v>17471.981061858063</v>
      </c>
      <c r="AV1505" s="12">
        <v>11388.482805769147</v>
      </c>
      <c r="AW1505" s="12">
        <v>18512.590946371562</v>
      </c>
      <c r="AX1505" s="12">
        <v>19242.322522447826</v>
      </c>
      <c r="AY1505" s="44">
        <v>18544.407039492395</v>
      </c>
      <c r="AZ1505" s="45">
        <v>17807.129512709333</v>
      </c>
      <c r="BA1505" s="12">
        <v>17253.636740313184</v>
      </c>
      <c r="BB1505" s="12">
        <v>8300.0981170881441</v>
      </c>
      <c r="BC1505" s="12">
        <v>10185.187821361869</v>
      </c>
      <c r="BD1505" s="12">
        <v>15825.515600468487</v>
      </c>
      <c r="BE1505" s="44">
        <v>16914.072889440784</v>
      </c>
      <c r="BF1505" s="45">
        <v>17282.21603719355</v>
      </c>
      <c r="BG1505" s="12">
        <v>17471.981071858059</v>
      </c>
      <c r="BH1505" s="12">
        <v>18469.467537087654</v>
      </c>
      <c r="BI1505" s="12">
        <v>19216.899859409918</v>
      </c>
      <c r="BJ1505" s="12">
        <v>18632.675327869598</v>
      </c>
      <c r="BK1505" s="44">
        <v>17834.658111244433</v>
      </c>
      <c r="BL1505" s="45">
        <v>17598.364886702791</v>
      </c>
      <c r="BM1505" s="12">
        <v>12767.961131054153</v>
      </c>
      <c r="BN1505" s="12">
        <v>0</v>
      </c>
      <c r="BO1505" s="12">
        <v>12.998693904822341</v>
      </c>
      <c r="BP1505" s="12">
        <v>27.719502485089123</v>
      </c>
      <c r="BQ1505" s="48">
        <v>32.585597058607362</v>
      </c>
      <c r="BR1505" s="49">
        <v>6.6358945751403251</v>
      </c>
      <c r="BS1505" s="13">
        <v>57.663572123882808</v>
      </c>
      <c r="BT1505" s="12">
        <v>240.968311103606</v>
      </c>
      <c r="BV1505" s="14">
        <f>Таблица1[[#This Row],[Lкан_леб,мм]]</f>
        <v>58089.031688896386</v>
      </c>
      <c r="BW1505" s="50">
        <f>Таблица1[[#This Row],[угол обхв4]]+Таблица1[[#This Row],[Lдуг 3,мм]]</f>
        <v>12555.38895241689</v>
      </c>
      <c r="BX1505" s="54">
        <f>Таблица1[[#This Row],[угол обхв5]]+Таблица1[[#This Row],[Y5, мм]]</f>
        <v>58181.594651792395</v>
      </c>
      <c r="BY1505" s="14">
        <f>Таблица1[[#This Row],[угол обхв6]]+Таблица1[[#This Row],[Lдуг 4,мм]]</f>
        <v>14491.4515487561</v>
      </c>
      <c r="BZ1505" s="14">
        <f>Таблица1[[#This Row],[Т1]]+Таблица1[[#This Row],[X6, мм]]</f>
        <v>58378.98365862725</v>
      </c>
      <c r="CA1505" s="14">
        <f>Таблица1[[#This Row],[Т2]]+Таблица1[[#This Row],[Lдуг 5,мм]]</f>
        <v>19971.983730944248</v>
      </c>
      <c r="CB1505" s="14">
        <f>Таблица1[[#This Row],[Т3]]+Таблица1[[#This Row],[Y6, мм]]</f>
        <v>58611.023849246805</v>
      </c>
      <c r="CC1505" s="14">
        <f>Таблица1[[#This Row],[Т4]]+Таблица1[[#This Row],[Lдуг 6,мм]]</f>
        <v>21100.459251281311</v>
      </c>
      <c r="CD1505" s="14">
        <f>Таблица1[[#This Row],[Т5]]+Таблица1[[#This Row],[Lдуг 1,мм]]</f>
        <v>58658.277678580591</v>
      </c>
      <c r="CE1505" s="14">
        <f>Таблица1[[#This Row],[Т6]]+Таблица1[[#This Row],[Lпрям1, мм]]</f>
        <v>21490.754011686833</v>
      </c>
      <c r="CF1505" s="15">
        <f>Таблица1[[#This Row],[Т7]]+Таблица1[[#This Row],[Lдуг 2,мм]]</f>
        <v>59068.896708925968</v>
      </c>
      <c r="CG1505" s="14">
        <f>Таблица1[[#This Row],[Т8]]+Таблица1[[#This Row],[Lпрям2, мм]]</f>
        <v>25976.429620945863</v>
      </c>
      <c r="CH1505" s="14">
        <f>Таблица1[[#This Row],[Т9]]-Таблица1[[#This Row],[Т9]]</f>
        <v>0</v>
      </c>
      <c r="CI1505" s="50">
        <f>Таблица1[[#This Row],[Т9]]-Таблица1[[#This Row],[Т8]]</f>
        <v>37578.142697239135</v>
      </c>
      <c r="CJ1505" s="54">
        <f>Таблица1[[#This Row],[Т9]]-Таблица1[[#This Row],[Т7]]</f>
        <v>410.61903034537681</v>
      </c>
      <c r="CK1505" s="14">
        <f>Таблица1[[#This Row],[Т9]]-Таблица1[[#This Row],[Т6]]</f>
        <v>37968.437457644657</v>
      </c>
      <c r="CL1505" s="14">
        <f>Таблица1[[#This Row],[Т9]]-Таблица1[[#This Row],[Т5]]</f>
        <v>457.8728596791625</v>
      </c>
      <c r="CM1505" s="14">
        <f>Таблица1[[#This Row],[Т9]]-Таблица1[[#This Row],[Т4]]</f>
        <v>39096.912977981716</v>
      </c>
      <c r="CN1505" s="14">
        <f>Таблица1[[#This Row],[Т9]]-Таблица1[[#This Row],[Т3]]</f>
        <v>689.91305029871728</v>
      </c>
      <c r="CO1505" s="14">
        <f>Таблица1[[#This Row],[Т9]]-Таблица1[[#This Row],[Т2]]</f>
        <v>44577.445160169867</v>
      </c>
      <c r="CP1505" s="14">
        <f>Таблица1[[#This Row],[Т9]]-Таблица1[[#This Row],[Т1]]</f>
        <v>887.30205713357282</v>
      </c>
      <c r="CQ1505" s="14">
        <f>Таблица1[[#This Row],[Т9]]-Таблица1[[#This Row],[угол обхв6]]</f>
        <v>46513.507756509076</v>
      </c>
      <c r="CR1505" s="14">
        <f>Таблица1[[#This Row],[Т9]]-Таблица1[[#This Row],[угол обхв5]]</f>
        <v>979.8650200295815</v>
      </c>
      <c r="CS1505" s="14">
        <f>Таблица1[[#This Row],[Т9]]-Таблица1[[#This Row],[угол обхв4]]</f>
        <v>59068.896708925968</v>
      </c>
      <c r="CT1505" s="14">
        <f>Таблица1[[#This Row],[Lкан_прям, мм]]+Таблица1[[#This Row],[Lкан_дуг, мм]]+Таблица1[[#This Row],[Lкан_леб,мм]]</f>
        <v>85045.326329871838</v>
      </c>
      <c r="CU1505" s="16">
        <f>Таблица1[[#This Row],[Lкан_леб,мм]]</f>
        <v>58089.031688896386</v>
      </c>
      <c r="CV1505" s="14">
        <f>2534431-(Таблица1[[#This Row],[Т23]]+Таблица1[[#This Row],[угол обхв3]])</f>
        <v>2449144.7053590245</v>
      </c>
      <c r="CW1505" s="50">
        <f>SUM(X1505:AC1505,AD1505:AI1505)-Таблица1[[#This Row],[lподв_min, мм]]</f>
        <v>22470.619032625978</v>
      </c>
      <c r="CX1505" s="17">
        <f>CW1944-Таблица1[[#This Row],[Суммарная длина каната]]</f>
        <v>-2426143.6841392219</v>
      </c>
    </row>
    <row r="1506" spans="1:102" x14ac:dyDescent="0.25">
      <c r="A1506" s="21">
        <v>1505</v>
      </c>
      <c r="B1506" s="10">
        <v>36.988979591836731</v>
      </c>
      <c r="C1506" s="10">
        <v>147.2477551020408</v>
      </c>
      <c r="D1506" s="11">
        <v>17046.410321719799</v>
      </c>
      <c r="E1506" s="11">
        <v>17633.589454931625</v>
      </c>
      <c r="F1506" s="11">
        <v>16908.196250659432</v>
      </c>
      <c r="G1506" s="11">
        <v>17658.446457182887</v>
      </c>
      <c r="H1506" s="11">
        <v>17454.4098317198</v>
      </c>
      <c r="I1506" s="11">
        <v>13094.420963837803</v>
      </c>
      <c r="J1506" s="11">
        <v>4539.1684910938238</v>
      </c>
      <c r="K1506" s="11">
        <v>25976.429620935138</v>
      </c>
      <c r="L1506" s="11">
        <v>979.86502004031104</v>
      </c>
      <c r="M1506" s="11">
        <v>58089.031688896386</v>
      </c>
      <c r="N1506" s="11">
        <v>8530.2018423751106</v>
      </c>
      <c r="O1506" s="11">
        <v>18132.545772268193</v>
      </c>
      <c r="P1506" s="43">
        <v>10249.284346041792</v>
      </c>
      <c r="Q1506" s="11">
        <v>18899.894501420535</v>
      </c>
      <c r="R1506" s="11">
        <v>15718.376682840149</v>
      </c>
      <c r="S1506" s="11">
        <v>18545.970764474994</v>
      </c>
      <c r="T1506" s="11">
        <v>17110.931886721111</v>
      </c>
      <c r="U1506" s="11">
        <v>18535.821668748991</v>
      </c>
      <c r="V1506" s="11">
        <v>17046.410321719799</v>
      </c>
      <c r="W1506" s="11">
        <v>17633.589454931625</v>
      </c>
      <c r="X1506" s="12">
        <v>0</v>
      </c>
      <c r="Y1506" s="12">
        <v>73.180994293687121</v>
      </c>
      <c r="Z1506" s="12">
        <v>197.65778218928634</v>
      </c>
      <c r="AA1506" s="44">
        <v>232.04019061955935</v>
      </c>
      <c r="AB1506" s="45">
        <v>47.253829333786307</v>
      </c>
      <c r="AC1506" s="12">
        <v>429.73222360399188</v>
      </c>
      <c r="AD1506" s="12">
        <v>12555.38895241689</v>
      </c>
      <c r="AE1506" s="12">
        <v>1882.5697135948556</v>
      </c>
      <c r="AF1506" s="12">
        <v>5480.5321821881507</v>
      </c>
      <c r="AG1506" s="44">
        <v>1128.475520337061</v>
      </c>
      <c r="AH1506" s="45">
        <v>390.29476040551395</v>
      </c>
      <c r="AI1506" s="12">
        <v>4539.1684919926656</v>
      </c>
      <c r="AJ1506" s="12">
        <v>-34.331471124991857</v>
      </c>
      <c r="AK1506" s="12">
        <v>-24.054603199503543</v>
      </c>
      <c r="AL1506" s="12">
        <v>3.7026436322665548</v>
      </c>
      <c r="AM1506" s="44">
        <v>36.288240690874062</v>
      </c>
      <c r="AN1506" s="45">
        <v>29.652346115733273</v>
      </c>
      <c r="AO1506" s="12">
        <v>89.999999873774726</v>
      </c>
      <c r="AP1506" s="12">
        <v>-2067.9994413507347</v>
      </c>
      <c r="AQ1506" s="12">
        <v>8363.8981569215084</v>
      </c>
      <c r="AR1506" s="12">
        <v>10275.632313697759</v>
      </c>
      <c r="AS1506" s="44">
        <v>15959.850568385426</v>
      </c>
      <c r="AT1506" s="45">
        <v>16909.079581832826</v>
      </c>
      <c r="AU1506" s="12">
        <v>17454.410321719803</v>
      </c>
      <c r="AV1506" s="12">
        <v>11388.482805769147</v>
      </c>
      <c r="AW1506" s="12">
        <v>18505.113999851477</v>
      </c>
      <c r="AX1506" s="12">
        <v>19307.042858411445</v>
      </c>
      <c r="AY1506" s="44">
        <v>18874.839070335664</v>
      </c>
      <c r="AZ1506" s="45">
        <v>18181.252004210008</v>
      </c>
      <c r="BA1506" s="12">
        <v>17633.589455830472</v>
      </c>
      <c r="BB1506" s="12">
        <v>8300.0981170881441</v>
      </c>
      <c r="BC1506" s="12">
        <v>10082.980660588191</v>
      </c>
      <c r="BD1506" s="12">
        <v>15744.724650496117</v>
      </c>
      <c r="BE1506" s="44">
        <v>16869.458001175837</v>
      </c>
      <c r="BF1506" s="45">
        <v>17248.262626608084</v>
      </c>
      <c r="BG1506" s="12">
        <v>17454.410331719799</v>
      </c>
      <c r="BH1506" s="12">
        <v>18469.467537087654</v>
      </c>
      <c r="BI1506" s="12">
        <v>19272.462729003815</v>
      </c>
      <c r="BJ1506" s="12">
        <v>18953.119121465905</v>
      </c>
      <c r="BK1506" s="44">
        <v>18206.953362888322</v>
      </c>
      <c r="BL1506" s="45">
        <v>17988.159119470609</v>
      </c>
      <c r="BM1506" s="12">
        <v>13094.420963837805</v>
      </c>
      <c r="BN1506" s="12">
        <v>0</v>
      </c>
      <c r="BO1506" s="12">
        <v>10.276867925488316</v>
      </c>
      <c r="BP1506" s="12">
        <v>27.757246831770097</v>
      </c>
      <c r="BQ1506" s="48">
        <v>32.585597058607512</v>
      </c>
      <c r="BR1506" s="49">
        <v>6.6358945751407896</v>
      </c>
      <c r="BS1506" s="13">
        <v>60.347653758041446</v>
      </c>
      <c r="BT1506" s="12">
        <v>240.968311103606</v>
      </c>
      <c r="BV1506" s="14">
        <f>Таблица1[[#This Row],[Lкан_леб,мм]]</f>
        <v>58089.031688896386</v>
      </c>
      <c r="BW1506" s="50">
        <f>Таблица1[[#This Row],[угол обхв4]]+Таблица1[[#This Row],[Lдуг 3,мм]]</f>
        <v>12555.38895241689</v>
      </c>
      <c r="BX1506" s="54">
        <f>Таблица1[[#This Row],[угол обхв5]]+Таблица1[[#This Row],[Y5, мм]]</f>
        <v>58162.212683190075</v>
      </c>
      <c r="BY1506" s="14">
        <f>Таблица1[[#This Row],[угол обхв6]]+Таблица1[[#This Row],[Lдуг 4,мм]]</f>
        <v>14437.958666011746</v>
      </c>
      <c r="BZ1506" s="14">
        <f>Таблица1[[#This Row],[Т1]]+Таблица1[[#This Row],[X6, мм]]</f>
        <v>58359.870465379361</v>
      </c>
      <c r="CA1506" s="14">
        <f>Таблица1[[#This Row],[Т2]]+Таблица1[[#This Row],[Lдуг 5,мм]]</f>
        <v>19918.490848199897</v>
      </c>
      <c r="CB1506" s="14">
        <f>Таблица1[[#This Row],[Т3]]+Таблица1[[#This Row],[Y6, мм]]</f>
        <v>58591.910655998923</v>
      </c>
      <c r="CC1506" s="14">
        <f>Таблица1[[#This Row],[Т4]]+Таблица1[[#This Row],[Lдуг 6,мм]]</f>
        <v>21046.96636853696</v>
      </c>
      <c r="CD1506" s="14">
        <f>Таблица1[[#This Row],[Т5]]+Таблица1[[#This Row],[Lдуг 1,мм]]</f>
        <v>58639.164485332709</v>
      </c>
      <c r="CE1506" s="14">
        <f>Таблица1[[#This Row],[Т6]]+Таблица1[[#This Row],[Lпрям1, мм]]</f>
        <v>21437.261128942475</v>
      </c>
      <c r="CF1506" s="15">
        <f>Таблица1[[#This Row],[Т7]]+Таблица1[[#This Row],[Lдуг 2,мм]]</f>
        <v>59068.8967089367</v>
      </c>
      <c r="CG1506" s="14">
        <f>Таблица1[[#This Row],[Т8]]+Таблица1[[#This Row],[Lпрям2, мм]]</f>
        <v>25976.429620935141</v>
      </c>
      <c r="CH1506" s="14">
        <f>Таблица1[[#This Row],[Т9]]-Таблица1[[#This Row],[Т9]]</f>
        <v>0</v>
      </c>
      <c r="CI1506" s="50">
        <f>Таблица1[[#This Row],[Т9]]-Таблица1[[#This Row],[Т8]]</f>
        <v>37631.635579994225</v>
      </c>
      <c r="CJ1506" s="54">
        <f>Таблица1[[#This Row],[Т9]]-Таблица1[[#This Row],[Т7]]</f>
        <v>429.73222360399086</v>
      </c>
      <c r="CK1506" s="14">
        <f>Таблица1[[#This Row],[Т9]]-Таблица1[[#This Row],[Т6]]</f>
        <v>38021.93034039974</v>
      </c>
      <c r="CL1506" s="14">
        <f>Таблица1[[#This Row],[Т9]]-Таблица1[[#This Row],[Т5]]</f>
        <v>476.98605293777655</v>
      </c>
      <c r="CM1506" s="14">
        <f>Таблица1[[#This Row],[Т9]]-Таблица1[[#This Row],[Т4]]</f>
        <v>39150.405860736806</v>
      </c>
      <c r="CN1506" s="14">
        <f>Таблица1[[#This Row],[Т9]]-Таблица1[[#This Row],[Т3]]</f>
        <v>709.0262435573386</v>
      </c>
      <c r="CO1506" s="14">
        <f>Таблица1[[#This Row],[Т9]]-Таблица1[[#This Row],[Т2]]</f>
        <v>44630.938042924958</v>
      </c>
      <c r="CP1506" s="14">
        <f>Таблица1[[#This Row],[Т9]]-Таблица1[[#This Row],[Т1]]</f>
        <v>906.68402574662468</v>
      </c>
      <c r="CQ1506" s="14">
        <f>Таблица1[[#This Row],[Т9]]-Таблица1[[#This Row],[угол обхв6]]</f>
        <v>46513.507756519808</v>
      </c>
      <c r="CR1506" s="14">
        <f>Таблица1[[#This Row],[Т9]]-Таблица1[[#This Row],[угол обхв5]]</f>
        <v>979.86502004031354</v>
      </c>
      <c r="CS1506" s="14">
        <f>Таблица1[[#This Row],[Т9]]-Таблица1[[#This Row],[угол обхв4]]</f>
        <v>59068.8967089367</v>
      </c>
      <c r="CT1506" s="14">
        <f>Таблица1[[#This Row],[Lкан_прям, мм]]+Таблица1[[#This Row],[Lкан_дуг, мм]]+Таблица1[[#This Row],[Lкан_леб,мм]]</f>
        <v>85045.326329871838</v>
      </c>
      <c r="CU1506" s="16">
        <f>Таблица1[[#This Row],[Lкан_леб,мм]]</f>
        <v>58089.031688896386</v>
      </c>
      <c r="CV1506" s="14">
        <f>2534431-(Таблица1[[#This Row],[Т23]]+Таблица1[[#This Row],[угол обхв3]])</f>
        <v>2449144.7053590245</v>
      </c>
      <c r="CW1506" s="50">
        <f>SUM(X1506:AC1506,AD1506:AI1506)-Таблица1[[#This Row],[lподв_min, мм]]</f>
        <v>22417.126149881627</v>
      </c>
      <c r="CX1506" s="17">
        <f>CW1945-Таблица1[[#This Row],[Суммарная длина каната]]</f>
        <v>-2425811.2374202507</v>
      </c>
    </row>
    <row r="1507" spans="1:102" x14ac:dyDescent="0.25">
      <c r="A1507" s="21">
        <v>1506</v>
      </c>
      <c r="B1507" s="10">
        <v>36.988979591836731</v>
      </c>
      <c r="C1507" s="10">
        <v>149.93183673469386</v>
      </c>
      <c r="D1507" s="11">
        <v>17011.066079130924</v>
      </c>
      <c r="E1507" s="11">
        <v>18012.302514466057</v>
      </c>
      <c r="F1507" s="11">
        <v>16871.839612621457</v>
      </c>
      <c r="G1507" s="11">
        <v>18030.659829718792</v>
      </c>
      <c r="H1507" s="11">
        <v>17419.065589130922</v>
      </c>
      <c r="I1507" s="11">
        <v>13419.763875534072</v>
      </c>
      <c r="J1507" s="11">
        <v>4592.5386389319838</v>
      </c>
      <c r="K1507" s="11">
        <v>25976.42962092469</v>
      </c>
      <c r="L1507" s="11">
        <v>979.86502005076056</v>
      </c>
      <c r="M1507" s="11">
        <v>58089.031688896386</v>
      </c>
      <c r="N1507" s="11">
        <v>8530.2018423751106</v>
      </c>
      <c r="O1507" s="11">
        <v>18132.545772268193</v>
      </c>
      <c r="P1507" s="43">
        <v>10162.097358307372</v>
      </c>
      <c r="Q1507" s="11">
        <v>18958.91619553167</v>
      </c>
      <c r="R1507" s="11">
        <v>15641.763554291543</v>
      </c>
      <c r="S1507" s="11">
        <v>18861.492478766446</v>
      </c>
      <c r="T1507" s="11">
        <v>17033.26629042449</v>
      </c>
      <c r="U1507" s="11">
        <v>18916.56638669502</v>
      </c>
      <c r="V1507" s="11">
        <v>17011.066079130924</v>
      </c>
      <c r="W1507" s="11">
        <v>18012.302514466057</v>
      </c>
      <c r="X1507" s="12">
        <v>0</v>
      </c>
      <c r="Y1507" s="12">
        <v>53.224900151712802</v>
      </c>
      <c r="Z1507" s="12">
        <v>198.5006830833637</v>
      </c>
      <c r="AA1507" s="44">
        <v>232.04019061955893</v>
      </c>
      <c r="AB1507" s="45">
        <v>47.253829333788389</v>
      </c>
      <c r="AC1507" s="12">
        <v>448.84541686233683</v>
      </c>
      <c r="AD1507" s="12">
        <v>12555.38895241689</v>
      </c>
      <c r="AE1507" s="12">
        <v>1829.1995657566949</v>
      </c>
      <c r="AF1507" s="12">
        <v>5480.532182188148</v>
      </c>
      <c r="AG1507" s="44">
        <v>1128.4755203370607</v>
      </c>
      <c r="AH1507" s="45">
        <v>390.29476040551043</v>
      </c>
      <c r="AI1507" s="12">
        <v>4592.5386398203809</v>
      </c>
      <c r="AJ1507" s="12">
        <v>-34.331471124991857</v>
      </c>
      <c r="AK1507" s="12">
        <v>-26.857054106123332</v>
      </c>
      <c r="AL1507" s="12">
        <v>1.0185619996135185</v>
      </c>
      <c r="AM1507" s="44">
        <v>33.604159058220972</v>
      </c>
      <c r="AN1507" s="45">
        <v>26.968264483079892</v>
      </c>
      <c r="AO1507" s="12">
        <v>89.999999875241599</v>
      </c>
      <c r="AP1507" s="12">
        <v>-2067.9994413507347</v>
      </c>
      <c r="AQ1507" s="12">
        <v>8345.8812581134225</v>
      </c>
      <c r="AR1507" s="12">
        <v>10169.350098573983</v>
      </c>
      <c r="AS1507" s="44">
        <v>15867.571973931559</v>
      </c>
      <c r="AT1507" s="45">
        <v>16848.239550663151</v>
      </c>
      <c r="AU1507" s="12">
        <v>17419.066079130924</v>
      </c>
      <c r="AV1507" s="12">
        <v>11388.482805769147</v>
      </c>
      <c r="AW1507" s="12">
        <v>18496.537423570022</v>
      </c>
      <c r="AX1507" s="12">
        <v>19366.851726907189</v>
      </c>
      <c r="AY1507" s="44">
        <v>19201.307954605436</v>
      </c>
      <c r="AZ1507" s="45">
        <v>18552.93318472731</v>
      </c>
      <c r="BA1507" s="12">
        <v>18012.302515354455</v>
      </c>
      <c r="BB1507" s="12">
        <v>8300.0981170881441</v>
      </c>
      <c r="BC1507" s="12">
        <v>9977.7767740456839</v>
      </c>
      <c r="BD1507" s="12">
        <v>15649.016294558152</v>
      </c>
      <c r="BE1507" s="44">
        <v>16807.45787078447</v>
      </c>
      <c r="BF1507" s="45">
        <v>17196.092818892259</v>
      </c>
      <c r="BG1507" s="12">
        <v>17419.066089130924</v>
      </c>
      <c r="BH1507" s="12">
        <v>18469.467537087654</v>
      </c>
      <c r="BI1507" s="12">
        <v>19322.907846833499</v>
      </c>
      <c r="BJ1507" s="12">
        <v>19269.428010141964</v>
      </c>
      <c r="BK1507" s="44">
        <v>18576.75091085603</v>
      </c>
      <c r="BL1507" s="45">
        <v>18375.935716433771</v>
      </c>
      <c r="BM1507" s="12">
        <v>13419.763875534074</v>
      </c>
      <c r="BN1507" s="12">
        <v>0</v>
      </c>
      <c r="BO1507" s="12">
        <v>7.4744170188685262</v>
      </c>
      <c r="BP1507" s="12">
        <v>27.875616105736853</v>
      </c>
      <c r="BQ1507" s="48">
        <v>32.585597058607455</v>
      </c>
      <c r="BR1507" s="49">
        <v>6.6358945751410818</v>
      </c>
      <c r="BS1507" s="13">
        <v>63.031735392161707</v>
      </c>
      <c r="BT1507" s="12">
        <v>240.968311103606</v>
      </c>
      <c r="BV1507" s="14">
        <f>Таблица1[[#This Row],[Lкан_леб,мм]]</f>
        <v>58089.031688896386</v>
      </c>
      <c r="BW1507" s="50">
        <f>Таблица1[[#This Row],[угол обхв4]]+Таблица1[[#This Row],[Lдуг 3,мм]]</f>
        <v>12555.38895241689</v>
      </c>
      <c r="BX1507" s="54">
        <f>Таблица1[[#This Row],[угол обхв5]]+Таблица1[[#This Row],[Y5, мм]]</f>
        <v>58142.256589048098</v>
      </c>
      <c r="BY1507" s="14">
        <f>Таблица1[[#This Row],[угол обхв6]]+Таблица1[[#This Row],[Lдуг 4,мм]]</f>
        <v>14384.588518173585</v>
      </c>
      <c r="BZ1507" s="14">
        <f>Таблица1[[#This Row],[Т1]]+Таблица1[[#This Row],[X6, мм]]</f>
        <v>58340.757272131465</v>
      </c>
      <c r="CA1507" s="14">
        <f>Таблица1[[#This Row],[Т2]]+Таблица1[[#This Row],[Lдуг 5,мм]]</f>
        <v>19865.120700361731</v>
      </c>
      <c r="CB1507" s="14">
        <f>Таблица1[[#This Row],[Т3]]+Таблица1[[#This Row],[Y6, мм]]</f>
        <v>58572.797462751027</v>
      </c>
      <c r="CC1507" s="14">
        <f>Таблица1[[#This Row],[Т4]]+Таблица1[[#This Row],[Lдуг 6,мм]]</f>
        <v>20993.596220698793</v>
      </c>
      <c r="CD1507" s="14">
        <f>Таблица1[[#This Row],[Т5]]+Таблица1[[#This Row],[Lдуг 1,мм]]</f>
        <v>58620.051292084812</v>
      </c>
      <c r="CE1507" s="14">
        <f>Таблица1[[#This Row],[Т6]]+Таблица1[[#This Row],[Lпрям1, мм]]</f>
        <v>21383.890981104305</v>
      </c>
      <c r="CF1507" s="15">
        <f>Таблица1[[#This Row],[Т7]]+Таблица1[[#This Row],[Lдуг 2,мм]]</f>
        <v>59068.896708947148</v>
      </c>
      <c r="CG1507" s="14">
        <f>Таблица1[[#This Row],[Т8]]+Таблица1[[#This Row],[Lпрям2, мм]]</f>
        <v>25976.429620924686</v>
      </c>
      <c r="CH1507" s="14">
        <f>Таблица1[[#This Row],[Т9]]-Таблица1[[#This Row],[Т9]]</f>
        <v>0</v>
      </c>
      <c r="CI1507" s="50">
        <f>Таблица1[[#This Row],[Т9]]-Таблица1[[#This Row],[Т8]]</f>
        <v>37685.005727842843</v>
      </c>
      <c r="CJ1507" s="54">
        <f>Таблица1[[#This Row],[Т9]]-Таблица1[[#This Row],[Т7]]</f>
        <v>448.8454168623357</v>
      </c>
      <c r="CK1507" s="14">
        <f>Таблица1[[#This Row],[Т9]]-Таблица1[[#This Row],[Т6]]</f>
        <v>38075.300488248351</v>
      </c>
      <c r="CL1507" s="14">
        <f>Таблица1[[#This Row],[Т9]]-Таблица1[[#This Row],[Т5]]</f>
        <v>496.09924619612138</v>
      </c>
      <c r="CM1507" s="14">
        <f>Таблица1[[#This Row],[Т9]]-Таблица1[[#This Row],[Т4]]</f>
        <v>39203.776008585417</v>
      </c>
      <c r="CN1507" s="14">
        <f>Таблица1[[#This Row],[Т9]]-Таблица1[[#This Row],[Т3]]</f>
        <v>728.13943681568344</v>
      </c>
      <c r="CO1507" s="14">
        <f>Таблица1[[#This Row],[Т9]]-Таблица1[[#This Row],[Т2]]</f>
        <v>44684.308190773561</v>
      </c>
      <c r="CP1507" s="14">
        <f>Таблица1[[#This Row],[Т9]]-Таблица1[[#This Row],[Т1]]</f>
        <v>926.64011989904975</v>
      </c>
      <c r="CQ1507" s="14">
        <f>Таблица1[[#This Row],[Т9]]-Таблица1[[#This Row],[угол обхв6]]</f>
        <v>46513.507756530256</v>
      </c>
      <c r="CR1507" s="14">
        <f>Таблица1[[#This Row],[Т9]]-Таблица1[[#This Row],[угол обхв5]]</f>
        <v>979.86502005076181</v>
      </c>
      <c r="CS1507" s="14">
        <f>Таблица1[[#This Row],[Т9]]-Таблица1[[#This Row],[угол обхв4]]</f>
        <v>59068.896708947148</v>
      </c>
      <c r="CT1507" s="14">
        <f>Таблица1[[#This Row],[Lкан_прям, мм]]+Таблица1[[#This Row],[Lкан_дуг, мм]]+Таблица1[[#This Row],[Lкан_леб,мм]]</f>
        <v>85045.326329871838</v>
      </c>
      <c r="CU1507" s="16">
        <f>Таблица1[[#This Row],[Lкан_леб,мм]]</f>
        <v>58089.031688896386</v>
      </c>
      <c r="CV1507" s="14">
        <f>2534431-(Таблица1[[#This Row],[Т23]]+Таблица1[[#This Row],[угол обхв3]])</f>
        <v>2449144.7053590245</v>
      </c>
      <c r="CW1507" s="50">
        <f>SUM(X1507:AC1507,AD1507:AI1507)-Таблица1[[#This Row],[lподв_min, мм]]</f>
        <v>22363.756002043465</v>
      </c>
      <c r="CX1507" s="17">
        <f>CW1946-Таблица1[[#This Row],[Суммарная длина каната]]</f>
        <v>-2425842.0040516779</v>
      </c>
    </row>
    <row r="1508" spans="1:102" x14ac:dyDescent="0.25">
      <c r="A1508" s="21">
        <v>1507</v>
      </c>
      <c r="B1508" s="10">
        <v>36.988979591836731</v>
      </c>
      <c r="C1508" s="10">
        <v>152.61591836734689</v>
      </c>
      <c r="D1508" s="11">
        <v>16958.025884739222</v>
      </c>
      <c r="E1508" s="11">
        <v>18388.94496391248</v>
      </c>
      <c r="F1508" s="11">
        <v>16818.092506839068</v>
      </c>
      <c r="G1508" s="11">
        <v>18400.762313422962</v>
      </c>
      <c r="H1508" s="11">
        <v>17366.025394739219</v>
      </c>
      <c r="I1508" s="11">
        <v>13743.292344958343</v>
      </c>
      <c r="J1508" s="11">
        <v>4645.6526189541364</v>
      </c>
      <c r="K1508" s="11">
        <v>25976.429620914536</v>
      </c>
      <c r="L1508" s="11">
        <v>979.86502006091735</v>
      </c>
      <c r="M1508" s="11">
        <v>58089.031688896386</v>
      </c>
      <c r="N1508" s="11">
        <v>8530.2018423751106</v>
      </c>
      <c r="O1508" s="11">
        <v>18132.545772268193</v>
      </c>
      <c r="P1508" s="43">
        <v>10072.242098587189</v>
      </c>
      <c r="Q1508" s="11">
        <v>19013.790265059721</v>
      </c>
      <c r="R1508" s="11">
        <v>15550.458932093561</v>
      </c>
      <c r="S1508" s="11">
        <v>19173.080330937722</v>
      </c>
      <c r="T1508" s="11">
        <v>16937.856031682495</v>
      </c>
      <c r="U1508" s="11">
        <v>19293.256401984378</v>
      </c>
      <c r="V1508" s="11">
        <v>16958.025884739222</v>
      </c>
      <c r="W1508" s="11">
        <v>18388.94496391248</v>
      </c>
      <c r="X1508" s="12">
        <v>0</v>
      </c>
      <c r="Y1508" s="12">
        <v>32.645163024746999</v>
      </c>
      <c r="Z1508" s="12">
        <v>199.96722696243231</v>
      </c>
      <c r="AA1508" s="44">
        <v>232.04019061955955</v>
      </c>
      <c r="AB1508" s="45">
        <v>47.253829333788168</v>
      </c>
      <c r="AC1508" s="12">
        <v>467.95861012039029</v>
      </c>
      <c r="AD1508" s="12">
        <v>12555.38895241689</v>
      </c>
      <c r="AE1508" s="12">
        <v>1776.0855857345421</v>
      </c>
      <c r="AF1508" s="12">
        <v>5480.5321821881498</v>
      </c>
      <c r="AG1508" s="44">
        <v>1128.4755203370612</v>
      </c>
      <c r="AH1508" s="45">
        <v>390.29476040551873</v>
      </c>
      <c r="AI1508" s="12">
        <v>4645.6526198323754</v>
      </c>
      <c r="AJ1508" s="12">
        <v>-34.331471124991857</v>
      </c>
      <c r="AK1508" s="12">
        <v>-29.747083716083694</v>
      </c>
      <c r="AL1508" s="12">
        <v>-1.6655196330395428</v>
      </c>
      <c r="AM1508" s="44">
        <v>30.920077425568003</v>
      </c>
      <c r="AN1508" s="45">
        <v>24.284182850426951</v>
      </c>
      <c r="AO1508" s="12">
        <v>89.999999876667971</v>
      </c>
      <c r="AP1508" s="12">
        <v>-2067.9994413507347</v>
      </c>
      <c r="AQ1508" s="12">
        <v>8327.7635387557257</v>
      </c>
      <c r="AR1508" s="12">
        <v>10060.3836978484</v>
      </c>
      <c r="AS1508" s="44">
        <v>15760.106427786581</v>
      </c>
      <c r="AT1508" s="45">
        <v>16770.060833877033</v>
      </c>
      <c r="AU1508" s="12">
        <v>17366.025884739222</v>
      </c>
      <c r="AV1508" s="12">
        <v>11388.482805769147</v>
      </c>
      <c r="AW1508" s="12">
        <v>18486.781192896491</v>
      </c>
      <c r="AX1508" s="12">
        <v>19421.617898174398</v>
      </c>
      <c r="AY1508" s="44">
        <v>19523.097369879608</v>
      </c>
      <c r="AZ1508" s="45">
        <v>18921.357529179655</v>
      </c>
      <c r="BA1508" s="12">
        <v>18388.94496479072</v>
      </c>
      <c r="BB1508" s="12">
        <v>8300.0981170881441</v>
      </c>
      <c r="BC1508" s="12">
        <v>9869.8037949678037</v>
      </c>
      <c r="BD1508" s="12">
        <v>15538.600531354772</v>
      </c>
      <c r="BE1508" s="44">
        <v>16728.208535989477</v>
      </c>
      <c r="BF1508" s="45">
        <v>17125.821082544684</v>
      </c>
      <c r="BG1508" s="12">
        <v>17366.025894739221</v>
      </c>
      <c r="BH1508" s="12">
        <v>18469.467537087654</v>
      </c>
      <c r="BI1508" s="12">
        <v>19368.025685688019</v>
      </c>
      <c r="BJ1508" s="12">
        <v>19580.907964052396</v>
      </c>
      <c r="BK1508" s="44">
        <v>18943.239363042492</v>
      </c>
      <c r="BL1508" s="45">
        <v>18760.843836717202</v>
      </c>
      <c r="BM1508" s="12">
        <v>13743.292344958345</v>
      </c>
      <c r="BN1508" s="12">
        <v>0</v>
      </c>
      <c r="BO1508" s="12">
        <v>4.5843874089081664</v>
      </c>
      <c r="BP1508" s="12">
        <v>28.08156408304415</v>
      </c>
      <c r="BQ1508" s="48">
        <v>32.58559705860754</v>
      </c>
      <c r="BR1508" s="49">
        <v>6.6358945751410507</v>
      </c>
      <c r="BS1508" s="13">
        <v>65.715817026241027</v>
      </c>
      <c r="BT1508" s="12">
        <v>240.968311103606</v>
      </c>
      <c r="BV1508" s="14">
        <f>Таблица1[[#This Row],[Lкан_леб,мм]]</f>
        <v>58089.031688896386</v>
      </c>
      <c r="BW1508" s="50">
        <f>Таблица1[[#This Row],[угол обхв4]]+Таблица1[[#This Row],[Lдуг 3,мм]]</f>
        <v>12555.38895241689</v>
      </c>
      <c r="BX1508" s="54">
        <f>Таблица1[[#This Row],[угол обхв5]]+Таблица1[[#This Row],[Y5, мм]]</f>
        <v>58121.676851921133</v>
      </c>
      <c r="BY1508" s="14">
        <f>Таблица1[[#This Row],[угол обхв6]]+Таблица1[[#This Row],[Lдуг 4,мм]]</f>
        <v>14331.474538151431</v>
      </c>
      <c r="BZ1508" s="14">
        <f>Таблица1[[#This Row],[Т1]]+Таблица1[[#This Row],[X6, мм]]</f>
        <v>58321.644078883568</v>
      </c>
      <c r="CA1508" s="14">
        <f>Таблица1[[#This Row],[Т2]]+Таблица1[[#This Row],[Lдуг 5,мм]]</f>
        <v>19812.006720339581</v>
      </c>
      <c r="CB1508" s="14">
        <f>Таблица1[[#This Row],[Т3]]+Таблица1[[#This Row],[Y6, мм]]</f>
        <v>58553.68426950313</v>
      </c>
      <c r="CC1508" s="14">
        <f>Таблица1[[#This Row],[Т4]]+Таблица1[[#This Row],[Lдуг 6,мм]]</f>
        <v>20940.482240676643</v>
      </c>
      <c r="CD1508" s="14">
        <f>Таблица1[[#This Row],[Т5]]+Таблица1[[#This Row],[Lдуг 1,мм]]</f>
        <v>58600.938098836916</v>
      </c>
      <c r="CE1508" s="14">
        <f>Таблица1[[#This Row],[Т6]]+Таблица1[[#This Row],[Lпрям1, мм]]</f>
        <v>21330.777001082162</v>
      </c>
      <c r="CF1508" s="15">
        <f>Таблица1[[#This Row],[Т7]]+Таблица1[[#This Row],[Lдуг 2,мм]]</f>
        <v>59068.896708957305</v>
      </c>
      <c r="CG1508" s="14">
        <f>Таблица1[[#This Row],[Т8]]+Таблица1[[#This Row],[Lпрям2, мм]]</f>
        <v>25976.42962091454</v>
      </c>
      <c r="CH1508" s="14">
        <f>Таблица1[[#This Row],[Т9]]-Таблица1[[#This Row],[Т9]]</f>
        <v>0</v>
      </c>
      <c r="CI1508" s="50">
        <f>Таблица1[[#This Row],[Т9]]-Таблица1[[#This Row],[Т8]]</f>
        <v>37738.119707875143</v>
      </c>
      <c r="CJ1508" s="54">
        <f>Таблица1[[#This Row],[Т9]]-Таблица1[[#This Row],[Т7]]</f>
        <v>467.95861012038949</v>
      </c>
      <c r="CK1508" s="14">
        <f>Таблица1[[#This Row],[Т9]]-Таблица1[[#This Row],[Т6]]</f>
        <v>38128.414468280665</v>
      </c>
      <c r="CL1508" s="14">
        <f>Таблица1[[#This Row],[Т9]]-Таблица1[[#This Row],[Т5]]</f>
        <v>515.21243945417518</v>
      </c>
      <c r="CM1508" s="14">
        <f>Таблица1[[#This Row],[Т9]]-Таблица1[[#This Row],[Т4]]</f>
        <v>39256.889988617724</v>
      </c>
      <c r="CN1508" s="14">
        <f>Таблица1[[#This Row],[Т9]]-Таблица1[[#This Row],[Т3]]</f>
        <v>747.25263007373724</v>
      </c>
      <c r="CO1508" s="14">
        <f>Таблица1[[#This Row],[Т9]]-Таблица1[[#This Row],[Т2]]</f>
        <v>44737.422170805876</v>
      </c>
      <c r="CP1508" s="14">
        <f>Таблица1[[#This Row],[Т9]]-Таблица1[[#This Row],[Т1]]</f>
        <v>947.21985703617247</v>
      </c>
      <c r="CQ1508" s="14">
        <f>Таблица1[[#This Row],[Т9]]-Таблица1[[#This Row],[угол обхв6]]</f>
        <v>46513.507756540414</v>
      </c>
      <c r="CR1508" s="14">
        <f>Таблица1[[#This Row],[Т9]]-Таблица1[[#This Row],[угол обхв5]]</f>
        <v>979.86502006091905</v>
      </c>
      <c r="CS1508" s="14">
        <f>Таблица1[[#This Row],[Т9]]-Таблица1[[#This Row],[угол обхв4]]</f>
        <v>59068.896708957305</v>
      </c>
      <c r="CT1508" s="14">
        <f>Таблица1[[#This Row],[Lкан_прям, мм]]+Таблица1[[#This Row],[Lкан_дуг, мм]]+Таблица1[[#This Row],[Lкан_леб,мм]]</f>
        <v>85045.326329871838</v>
      </c>
      <c r="CU1508" s="16">
        <f>Таблица1[[#This Row],[Lкан_леб,мм]]</f>
        <v>58089.031688896386</v>
      </c>
      <c r="CV1508" s="14">
        <f>2534431-(Таблица1[[#This Row],[Т23]]+Таблица1[[#This Row],[угол обхв3]])</f>
        <v>2449144.7053590245</v>
      </c>
      <c r="CW1508" s="50">
        <f>SUM(X1508:AC1508,AD1508:AI1508)-Таблица1[[#This Row],[lподв_min, мм]]</f>
        <v>22310.642022021322</v>
      </c>
      <c r="CX1508" s="17">
        <f>CW1947-Таблица1[[#This Row],[Суммарная длина каната]]</f>
        <v>-2425874.1875285879</v>
      </c>
    </row>
    <row r="1509" spans="1:102" x14ac:dyDescent="0.25">
      <c r="A1509" s="21">
        <v>1508</v>
      </c>
      <c r="B1509" s="10">
        <v>36.988979591836731</v>
      </c>
      <c r="C1509" s="10">
        <v>155.29999999999623</v>
      </c>
      <c r="D1509" s="11">
        <v>16887.40611680425</v>
      </c>
      <c r="E1509" s="11">
        <v>18762.69039240963</v>
      </c>
      <c r="F1509" s="11">
        <v>16747.07286264301</v>
      </c>
      <c r="G1509" s="11">
        <v>18767.941847114391</v>
      </c>
      <c r="H1509" s="11">
        <v>17295.405626804251</v>
      </c>
      <c r="I1509" s="11">
        <v>14064.325553103125</v>
      </c>
      <c r="J1509" s="11">
        <v>4698.3648393065068</v>
      </c>
      <c r="K1509" s="11">
        <v>25976.429620904688</v>
      </c>
      <c r="L1509" s="11">
        <v>979.86502007076638</v>
      </c>
      <c r="M1509" s="11">
        <v>58089.031688896386</v>
      </c>
      <c r="N1509" s="11">
        <v>8530.2018423751106</v>
      </c>
      <c r="O1509" s="11">
        <v>18132.545772268193</v>
      </c>
      <c r="P1509" s="43">
        <v>9979.9157229975717</v>
      </c>
      <c r="Q1509" s="11">
        <v>19064.396307943989</v>
      </c>
      <c r="R1509" s="11">
        <v>15444.663152484429</v>
      </c>
      <c r="S1509" s="11">
        <v>19480.050649815665</v>
      </c>
      <c r="T1509" s="11">
        <v>16824.910455124838</v>
      </c>
      <c r="U1509" s="11">
        <v>19665.065199389112</v>
      </c>
      <c r="V1509" s="11">
        <v>16887.40611680425</v>
      </c>
      <c r="W1509" s="11">
        <v>18762.69039240963</v>
      </c>
      <c r="X1509" s="12">
        <v>0</v>
      </c>
      <c r="Y1509" s="12">
        <v>11.388353988745255</v>
      </c>
      <c r="Z1509" s="12">
        <v>202.11084275056336</v>
      </c>
      <c r="AA1509" s="44">
        <v>232.04019061955924</v>
      </c>
      <c r="AB1509" s="45">
        <v>47.253829333786044</v>
      </c>
      <c r="AC1509" s="12">
        <v>487.07180337811246</v>
      </c>
      <c r="AD1509" s="12">
        <v>12555.38895241689</v>
      </c>
      <c r="AE1509" s="12">
        <v>1723.3733653821807</v>
      </c>
      <c r="AF1509" s="12">
        <v>5480.5321821881489</v>
      </c>
      <c r="AG1509" s="44">
        <v>1128.4755203370598</v>
      </c>
      <c r="AH1509" s="45">
        <v>390.29476040551884</v>
      </c>
      <c r="AI1509" s="12">
        <v>4698.3648401748915</v>
      </c>
      <c r="AJ1509" s="12">
        <v>-34.331471124991857</v>
      </c>
      <c r="AK1509" s="12">
        <v>-32.732195097648528</v>
      </c>
      <c r="AL1509" s="12">
        <v>-4.3496012656888894</v>
      </c>
      <c r="AM1509" s="44">
        <v>28.235995792918608</v>
      </c>
      <c r="AN1509" s="45">
        <v>21.600101217777855</v>
      </c>
      <c r="AO1509" s="12">
        <v>89.999999878051668</v>
      </c>
      <c r="AP1509" s="12">
        <v>-2067.9994413507347</v>
      </c>
      <c r="AQ1509" s="12">
        <v>8309.5909021152711</v>
      </c>
      <c r="AR1509" s="12">
        <v>9948.9722003895276</v>
      </c>
      <c r="AS1509" s="44">
        <v>15637.68972571564</v>
      </c>
      <c r="AT1509" s="45">
        <v>16674.71496747839</v>
      </c>
      <c r="AU1509" s="12">
        <v>17295.40611680425</v>
      </c>
      <c r="AV1509" s="12">
        <v>11388.482805769147</v>
      </c>
      <c r="AW1509" s="12">
        <v>18475.758261897681</v>
      </c>
      <c r="AX1509" s="12">
        <v>19471.22120689759</v>
      </c>
      <c r="AY1509" s="44">
        <v>19839.501261202844</v>
      </c>
      <c r="AZ1509" s="45">
        <v>19285.716658478981</v>
      </c>
      <c r="BA1509" s="12">
        <v>18762.690393278019</v>
      </c>
      <c r="BB1509" s="12">
        <v>8300.0981170881441</v>
      </c>
      <c r="BC1509" s="12">
        <v>9759.3047827377322</v>
      </c>
      <c r="BD1509" s="12">
        <v>15413.719629876387</v>
      </c>
      <c r="BE1509" s="44">
        <v>16631.883881893627</v>
      </c>
      <c r="BF1509" s="45">
        <v>17037.601604450698</v>
      </c>
      <c r="BG1509" s="12">
        <v>17295.40612680425</v>
      </c>
      <c r="BH1509" s="12">
        <v>18469.467537087654</v>
      </c>
      <c r="BI1509" s="12">
        <v>19407.608797573477</v>
      </c>
      <c r="BJ1509" s="12">
        <v>19886.875548769265</v>
      </c>
      <c r="BK1509" s="44">
        <v>19305.614588001932</v>
      </c>
      <c r="BL1509" s="45">
        <v>19142.03893331976</v>
      </c>
      <c r="BM1509" s="12">
        <v>14064.325553103126</v>
      </c>
      <c r="BN1509" s="12">
        <v>0</v>
      </c>
      <c r="BO1509" s="12">
        <v>1.5992760273433324</v>
      </c>
      <c r="BP1509" s="12">
        <v>28.382593831959635</v>
      </c>
      <c r="BQ1509" s="48">
        <v>32.585597058607497</v>
      </c>
      <c r="BR1509" s="49">
        <v>6.6358945751407514</v>
      </c>
      <c r="BS1509" s="13">
        <v>68.399898660273806</v>
      </c>
      <c r="BT1509" s="12">
        <v>240.968311103606</v>
      </c>
      <c r="BV1509" s="14">
        <f>Таблица1[[#This Row],[Lкан_леб,мм]]</f>
        <v>58089.031688896386</v>
      </c>
      <c r="BW1509" s="50">
        <f>Таблица1[[#This Row],[угол обхв4]]+Таблица1[[#This Row],[Lдуг 3,мм]]</f>
        <v>12555.38895241689</v>
      </c>
      <c r="BX1509" s="54">
        <f>Таблица1[[#This Row],[угол обхв5]]+Таблица1[[#This Row],[Y5, мм]]</f>
        <v>58100.420042885133</v>
      </c>
      <c r="BY1509" s="14">
        <f>Таблица1[[#This Row],[угол обхв6]]+Таблица1[[#This Row],[Lдуг 4,мм]]</f>
        <v>14278.76231779907</v>
      </c>
      <c r="BZ1509" s="14">
        <f>Таблица1[[#This Row],[Т1]]+Таблица1[[#This Row],[X6, мм]]</f>
        <v>58302.530885635693</v>
      </c>
      <c r="CA1509" s="14">
        <f>Таблица1[[#This Row],[Т2]]+Таблица1[[#This Row],[Lдуг 5,мм]]</f>
        <v>19759.29449998722</v>
      </c>
      <c r="CB1509" s="14">
        <f>Таблица1[[#This Row],[Т3]]+Таблица1[[#This Row],[Y6, мм]]</f>
        <v>58534.571076255255</v>
      </c>
      <c r="CC1509" s="14">
        <f>Таблица1[[#This Row],[Т4]]+Таблица1[[#This Row],[Lдуг 6,мм]]</f>
        <v>20887.770020324278</v>
      </c>
      <c r="CD1509" s="14">
        <f>Таблица1[[#This Row],[Т5]]+Таблица1[[#This Row],[Lдуг 1,мм]]</f>
        <v>58581.824905589041</v>
      </c>
      <c r="CE1509" s="14">
        <f>Таблица1[[#This Row],[Т6]]+Таблица1[[#This Row],[Lпрям1, мм]]</f>
        <v>21278.064780729797</v>
      </c>
      <c r="CF1509" s="15">
        <f>Таблица1[[#This Row],[Т7]]+Таблица1[[#This Row],[Lдуг 2,мм]]</f>
        <v>59068.896708967157</v>
      </c>
      <c r="CG1509" s="14">
        <f>Таблица1[[#This Row],[Т8]]+Таблица1[[#This Row],[Lпрям2, мм]]</f>
        <v>25976.429620904688</v>
      </c>
      <c r="CH1509" s="14">
        <f>Таблица1[[#This Row],[Т9]]-Таблица1[[#This Row],[Т9]]</f>
        <v>0</v>
      </c>
      <c r="CI1509" s="50">
        <f>Таблица1[[#This Row],[Т9]]-Таблица1[[#This Row],[Т8]]</f>
        <v>37790.831928237356</v>
      </c>
      <c r="CJ1509" s="54">
        <f>Таблица1[[#This Row],[Т9]]-Таблица1[[#This Row],[Т7]]</f>
        <v>487.07180337811587</v>
      </c>
      <c r="CK1509" s="14">
        <f>Таблица1[[#This Row],[Т9]]-Таблица1[[#This Row],[Т6]]</f>
        <v>38181.126688642878</v>
      </c>
      <c r="CL1509" s="14">
        <f>Таблица1[[#This Row],[Т9]]-Таблица1[[#This Row],[Т5]]</f>
        <v>534.32563271190156</v>
      </c>
      <c r="CM1509" s="14">
        <f>Таблица1[[#This Row],[Т9]]-Таблица1[[#This Row],[Т4]]</f>
        <v>39309.602208979937</v>
      </c>
      <c r="CN1509" s="14">
        <f>Таблица1[[#This Row],[Т9]]-Таблица1[[#This Row],[Т3]]</f>
        <v>766.36582333146362</v>
      </c>
      <c r="CO1509" s="14">
        <f>Таблица1[[#This Row],[Т9]]-Таблица1[[#This Row],[Т2]]</f>
        <v>44790.134391168089</v>
      </c>
      <c r="CP1509" s="14">
        <f>Таблица1[[#This Row],[Т9]]-Таблица1[[#This Row],[Т1]]</f>
        <v>968.47666608202417</v>
      </c>
      <c r="CQ1509" s="14">
        <f>Таблица1[[#This Row],[Т9]]-Таблица1[[#This Row],[угол обхв6]]</f>
        <v>46513.507756550265</v>
      </c>
      <c r="CR1509" s="14">
        <f>Таблица1[[#This Row],[Т9]]-Таблица1[[#This Row],[угол обхв5]]</f>
        <v>979.8650200707707</v>
      </c>
      <c r="CS1509" s="14">
        <f>Таблица1[[#This Row],[Т9]]-Таблица1[[#This Row],[угол обхв4]]</f>
        <v>59068.896708967157</v>
      </c>
      <c r="CT1509" s="14">
        <f>Таблица1[[#This Row],[Lкан_прям, мм]]+Таблица1[[#This Row],[Lкан_дуг, мм]]+Таблица1[[#This Row],[Lкан_леб,мм]]</f>
        <v>85045.326329871838</v>
      </c>
      <c r="CU1509" s="16">
        <f>Таблица1[[#This Row],[Lкан_леб,мм]]</f>
        <v>58089.031688896386</v>
      </c>
      <c r="CV1509" s="14">
        <f>2534431-(Таблица1[[#This Row],[Т23]]+Таблица1[[#This Row],[угол обхв3]])</f>
        <v>2449144.7053590245</v>
      </c>
      <c r="CW1509" s="50">
        <f>SUM(X1509:AC1509,AD1509:AI1509)-Таблица1[[#This Row],[lподв_min, мм]]</f>
        <v>22257.92980166895</v>
      </c>
      <c r="CX1509" s="17">
        <f>CW1948-Таблица1[[#This Row],[Суммарная длина каната]]</f>
        <v>-2425907.7616226296</v>
      </c>
    </row>
    <row r="1510" spans="1:102" x14ac:dyDescent="0.25">
      <c r="A1510" s="21">
        <v>1509</v>
      </c>
      <c r="B1510" s="10">
        <v>38.411632653061218</v>
      </c>
      <c r="C1510" s="10">
        <v>23.78</v>
      </c>
      <c r="D1510" s="11">
        <v>5687.4131491302505</v>
      </c>
      <c r="E1510" s="11">
        <v>9589.3178720699379</v>
      </c>
      <c r="F1510" s="11">
        <v>5051.2918165016526</v>
      </c>
      <c r="G1510" s="11">
        <v>10226.686407671452</v>
      </c>
      <c r="H1510" s="11">
        <v>5279.4126591302502</v>
      </c>
      <c r="I1510" s="11">
        <v>7005.1240542868472</v>
      </c>
      <c r="J1510" s="11">
        <v>2584.1938177830903</v>
      </c>
      <c r="K1510" s="11">
        <v>25098.058880045959</v>
      </c>
      <c r="L1510" s="11">
        <v>1867.8009239545795</v>
      </c>
      <c r="M1510" s="11">
        <v>58079.466525871292</v>
      </c>
      <c r="N1510" s="11">
        <v>8333.8552747679896</v>
      </c>
      <c r="O1510" s="11">
        <v>18341.923630391255</v>
      </c>
      <c r="P1510" s="43">
        <v>9636.7111462687571</v>
      </c>
      <c r="Q1510" s="11">
        <v>15212.288735394572</v>
      </c>
      <c r="R1510" s="11">
        <v>6434.8870566348123</v>
      </c>
      <c r="S1510" s="11">
        <v>10764.305428429519</v>
      </c>
      <c r="T1510" s="11">
        <v>5687.4131491302505</v>
      </c>
      <c r="U1510" s="11">
        <v>9589.3178720699379</v>
      </c>
      <c r="V1510" s="11">
        <v>4956.8877153597459</v>
      </c>
      <c r="W1510" s="11">
        <v>10122.720712908282</v>
      </c>
      <c r="X1510" s="12">
        <v>0</v>
      </c>
      <c r="Y1510" s="12">
        <v>733.65914443946747</v>
      </c>
      <c r="Z1510" s="12">
        <v>415.50372493553778</v>
      </c>
      <c r="AA1510" s="44">
        <v>232.0401906195587</v>
      </c>
      <c r="AB1510" s="45">
        <v>486.59786396001539</v>
      </c>
      <c r="AC1510" s="12">
        <v>0</v>
      </c>
      <c r="AD1510" s="12">
        <v>12514.865031253645</v>
      </c>
      <c r="AE1510" s="12">
        <v>3389.992330062847</v>
      </c>
      <c r="AF1510" s="12">
        <v>5480.5321821881489</v>
      </c>
      <c r="AG1510" s="44">
        <v>1128.4755203370598</v>
      </c>
      <c r="AH1510" s="45">
        <v>2584.1938162042588</v>
      </c>
      <c r="AI1510" s="12">
        <v>0</v>
      </c>
      <c r="AJ1510" s="12">
        <v>-35.63015233753314</v>
      </c>
      <c r="AK1510" s="12">
        <v>67.398211823153986</v>
      </c>
      <c r="AL1510" s="12">
        <v>125.74774567308285</v>
      </c>
      <c r="AM1510" s="44">
        <v>158.33334273169027</v>
      </c>
      <c r="AN1510" s="45">
        <v>89.999999778283737</v>
      </c>
      <c r="AO1510" s="12">
        <v>0</v>
      </c>
      <c r="AP1510" s="12">
        <v>-2075.8364333619656</v>
      </c>
      <c r="AQ1510" s="12">
        <v>8710.5201497398375</v>
      </c>
      <c r="AR1510" s="12">
        <v>9967.8427095756579</v>
      </c>
      <c r="AS1510" s="44">
        <v>6585.523102541646</v>
      </c>
      <c r="AT1510" s="45">
        <v>5279.4131491302505</v>
      </c>
      <c r="AU1510" s="12">
        <v>0</v>
      </c>
      <c r="AV1510" s="12">
        <v>11382.999195380788</v>
      </c>
      <c r="AW1510" s="12">
        <v>18498.727877662946</v>
      </c>
      <c r="AX1510" s="12">
        <v>14973.927900142786</v>
      </c>
      <c r="AY1510" s="44">
        <v>10385.131613835798</v>
      </c>
      <c r="AZ1510" s="45">
        <v>9589.3178704911079</v>
      </c>
      <c r="BA1510" s="12">
        <v>0</v>
      </c>
      <c r="BB1510" s="12">
        <v>8096.1745524654252</v>
      </c>
      <c r="BC1510" s="12">
        <v>10013.376021240605</v>
      </c>
      <c r="BD1510" s="12">
        <v>6766.018619941713</v>
      </c>
      <c r="BE1510" s="44">
        <v>5536.7771032234159</v>
      </c>
      <c r="BF1510" s="45">
        <v>5279.4131591302503</v>
      </c>
      <c r="BG1510" s="12">
        <v>0</v>
      </c>
      <c r="BH1510" s="12">
        <v>18673.543705546141</v>
      </c>
      <c r="BI1510" s="12">
        <v>15369.092982666263</v>
      </c>
      <c r="BJ1510" s="12">
        <v>10525.944593177735</v>
      </c>
      <c r="BK1510" s="44">
        <v>9968.4916866636595</v>
      </c>
      <c r="BL1510" s="45">
        <v>7005.1240542868491</v>
      </c>
      <c r="BM1510" s="12">
        <v>0</v>
      </c>
      <c r="BN1510" s="12">
        <v>0</v>
      </c>
      <c r="BO1510" s="12">
        <v>103.02836416068712</v>
      </c>
      <c r="BP1510" s="12">
        <v>58.349533849928868</v>
      </c>
      <c r="BQ1510" s="48">
        <v>32.585597058607419</v>
      </c>
      <c r="BR1510" s="49">
        <v>68.333342953406543</v>
      </c>
      <c r="BS1510" s="13">
        <v>0</v>
      </c>
      <c r="BT1510" s="12">
        <v>250.53347412869908</v>
      </c>
      <c r="BV1510" s="14">
        <f>Таблица1[[#This Row],[Lкан_леб,мм]]</f>
        <v>58079.466525871292</v>
      </c>
      <c r="BW1510" s="50">
        <f>Таблица1[[#This Row],[угол обхв4]]+Таблица1[[#This Row],[Lдуг 3,мм]]</f>
        <v>12514.865031253645</v>
      </c>
      <c r="BX1510" s="54">
        <f>Таблица1[[#This Row],[угол обхв5]]+Таблица1[[#This Row],[Y5, мм]]</f>
        <v>58813.125670310757</v>
      </c>
      <c r="BY1510" s="14">
        <f>Таблица1[[#This Row],[угол обхв6]]+Таблица1[[#This Row],[Lдуг 4,мм]]</f>
        <v>15904.857361316492</v>
      </c>
      <c r="BZ1510" s="14">
        <f>Таблица1[[#This Row],[Т1]]+Таблица1[[#This Row],[X6, мм]]</f>
        <v>59228.629395246295</v>
      </c>
      <c r="CA1510" s="14">
        <f>Таблица1[[#This Row],[Т2]]+Таблица1[[#This Row],[Lдуг 5,мм]]</f>
        <v>21385.38954350464</v>
      </c>
      <c r="CB1510" s="14">
        <f>Таблица1[[#This Row],[Т3]]+Таблица1[[#This Row],[Y6, мм]]</f>
        <v>59460.669585865857</v>
      </c>
      <c r="CC1510" s="14">
        <f>Таблица1[[#This Row],[Т4]]+Таблица1[[#This Row],[Lдуг 6,мм]]</f>
        <v>22513.865063841698</v>
      </c>
      <c r="CD1510" s="14">
        <f>Таблица1[[#This Row],[Т5]]+Таблица1[[#This Row],[Lдуг 1,мм]]</f>
        <v>59947.267449825871</v>
      </c>
      <c r="CE1510" s="14">
        <f>Таблица1[[#This Row],[Т6]]+Таблица1[[#This Row],[Lпрям1, мм]]</f>
        <v>25098.058880045959</v>
      </c>
      <c r="CF1510" s="15">
        <f>Таблица1[[#This Row],[Т7]]+Таблица1[[#This Row],[Lдуг 2,мм]]</f>
        <v>59947.267449825871</v>
      </c>
      <c r="CG1510" s="14">
        <f>Таблица1[[#This Row],[Т8]]+Таблица1[[#This Row],[Lпрям2, мм]]</f>
        <v>25098.058880045959</v>
      </c>
      <c r="CH1510" s="14">
        <f>Таблица1[[#This Row],[Т9]]-Таблица1[[#This Row],[Т9]]</f>
        <v>0</v>
      </c>
      <c r="CI1510" s="50">
        <f>Таблица1[[#This Row],[Т9]]-Таблица1[[#This Row],[Т8]]</f>
        <v>34849.208569779912</v>
      </c>
      <c r="CJ1510" s="54">
        <f>Таблица1[[#This Row],[Т9]]-Таблица1[[#This Row],[Т7]]</f>
        <v>0</v>
      </c>
      <c r="CK1510" s="14">
        <f>Таблица1[[#This Row],[Т9]]-Таблица1[[#This Row],[Т6]]</f>
        <v>37433.402385984169</v>
      </c>
      <c r="CL1510" s="14">
        <f>Таблица1[[#This Row],[Т9]]-Таблица1[[#This Row],[Т5]]</f>
        <v>486.59786396001437</v>
      </c>
      <c r="CM1510" s="14">
        <f>Таблица1[[#This Row],[Т9]]-Таблица1[[#This Row],[Т4]]</f>
        <v>38561.877906321228</v>
      </c>
      <c r="CN1510" s="14">
        <f>Таблица1[[#This Row],[Т9]]-Таблица1[[#This Row],[Т3]]</f>
        <v>718.63805457957642</v>
      </c>
      <c r="CO1510" s="14">
        <f>Таблица1[[#This Row],[Т9]]-Таблица1[[#This Row],[Т2]]</f>
        <v>44042.410088509379</v>
      </c>
      <c r="CP1510" s="14">
        <f>Таблица1[[#This Row],[Т9]]-Таблица1[[#This Row],[Т1]]</f>
        <v>1134.1417795151137</v>
      </c>
      <c r="CQ1510" s="14">
        <f>Таблица1[[#This Row],[Т9]]-Таблица1[[#This Row],[угол обхв6]]</f>
        <v>47432.402418572223</v>
      </c>
      <c r="CR1510" s="14">
        <f>Таблица1[[#This Row],[Т9]]-Таблица1[[#This Row],[угол обхв5]]</f>
        <v>1867.800923954579</v>
      </c>
      <c r="CS1510" s="14">
        <f>Таблица1[[#This Row],[Т9]]-Таблица1[[#This Row],[угол обхв4]]</f>
        <v>59947.267449825871</v>
      </c>
      <c r="CT1510" s="14">
        <f>Таблица1[[#This Row],[Lкан_прям, мм]]+Таблица1[[#This Row],[Lкан_дуг, мм]]+Таблица1[[#This Row],[Lкан_леб,мм]]</f>
        <v>85045.326329871838</v>
      </c>
      <c r="CU1510" s="16">
        <f>Таблица1[[#This Row],[Lкан_леб,мм]]</f>
        <v>58079.466525871292</v>
      </c>
      <c r="CV1510" s="14">
        <f>2534431-(Таблица1[[#This Row],[Т23]]+Таблица1[[#This Row],[угол обхв3]])</f>
        <v>2449135.1401959993</v>
      </c>
      <c r="CW1510" s="50">
        <f>SUM(X1510:AC1510,AD1510:AI1510)-Таблица1[[#This Row],[lподв_min, мм]]</f>
        <v>24381.665986217449</v>
      </c>
      <c r="CX1510" s="17">
        <f>CW1949-Таблица1[[#This Row],[Суммарная длина каната]]</f>
        <v>-2425933.1334130042</v>
      </c>
    </row>
    <row r="1511" spans="1:102" x14ac:dyDescent="0.25">
      <c r="A1511" s="21">
        <v>1510</v>
      </c>
      <c r="B1511" s="10">
        <v>38.411632653061218</v>
      </c>
      <c r="C1511" s="10">
        <v>26.464081632653066</v>
      </c>
      <c r="D1511" s="11">
        <v>6051.3523876883537</v>
      </c>
      <c r="E1511" s="11">
        <v>9453.1315448206042</v>
      </c>
      <c r="F1511" s="11">
        <v>5386.081642418244</v>
      </c>
      <c r="G1511" s="11">
        <v>10060.011957659701</v>
      </c>
      <c r="H1511" s="11">
        <v>5643.3518976883533</v>
      </c>
      <c r="I1511" s="11">
        <v>6830.0368385120055</v>
      </c>
      <c r="J1511" s="11">
        <v>2623.0947063085982</v>
      </c>
      <c r="K1511" s="11">
        <v>25136.285266565181</v>
      </c>
      <c r="L1511" s="11">
        <v>1829.5745374353717</v>
      </c>
      <c r="M1511" s="11">
        <v>58079.466525871292</v>
      </c>
      <c r="N1511" s="11">
        <v>8333.8552747679896</v>
      </c>
      <c r="O1511" s="11">
        <v>18341.923630391255</v>
      </c>
      <c r="P1511" s="43">
        <v>9732.9999988126747</v>
      </c>
      <c r="Q1511" s="11">
        <v>15254.874978263913</v>
      </c>
      <c r="R1511" s="11">
        <v>6742.9828501126431</v>
      </c>
      <c r="S1511" s="11">
        <v>10661.833453252439</v>
      </c>
      <c r="T1511" s="11">
        <v>6051.3523876883537</v>
      </c>
      <c r="U1511" s="11">
        <v>9453.1315448206042</v>
      </c>
      <c r="V1511" s="11">
        <v>5296.6497119394426</v>
      </c>
      <c r="W1511" s="11">
        <v>9951.7394781885305</v>
      </c>
      <c r="X1511" s="12">
        <v>0</v>
      </c>
      <c r="Y1511" s="12">
        <v>720.986022223737</v>
      </c>
      <c r="Z1511" s="12">
        <v>409.06365390337106</v>
      </c>
      <c r="AA1511" s="44">
        <v>232.04019061955924</v>
      </c>
      <c r="AB1511" s="45">
        <v>467.48467068870428</v>
      </c>
      <c r="AC1511" s="12">
        <v>0</v>
      </c>
      <c r="AD1511" s="12">
        <v>12514.865031253645</v>
      </c>
      <c r="AE1511" s="12">
        <v>3389.3178280331467</v>
      </c>
      <c r="AF1511" s="12">
        <v>5480.5321821881489</v>
      </c>
      <c r="AG1511" s="44">
        <v>1128.4755203370598</v>
      </c>
      <c r="AH1511" s="45">
        <v>2623.0947047531813</v>
      </c>
      <c r="AI1511" s="12">
        <v>0</v>
      </c>
      <c r="AJ1511" s="12">
        <v>-35.63015233753314</v>
      </c>
      <c r="AK1511" s="12">
        <v>65.618514724588195</v>
      </c>
      <c r="AL1511" s="12">
        <v>123.06366404042977</v>
      </c>
      <c r="AM1511" s="44">
        <v>155.64926109903726</v>
      </c>
      <c r="AN1511" s="45">
        <v>89.99999978157183</v>
      </c>
      <c r="AO1511" s="12">
        <v>0</v>
      </c>
      <c r="AP1511" s="12">
        <v>-2075.8364333619656</v>
      </c>
      <c r="AQ1511" s="12">
        <v>8705.4686536168138</v>
      </c>
      <c r="AR1511" s="12">
        <v>10074.930468319833</v>
      </c>
      <c r="AS1511" s="44">
        <v>6911.2099406062407</v>
      </c>
      <c r="AT1511" s="45">
        <v>5643.3523876883537</v>
      </c>
      <c r="AU1511" s="12">
        <v>0</v>
      </c>
      <c r="AV1511" s="12">
        <v>11382.999195380788</v>
      </c>
      <c r="AW1511" s="12">
        <v>18510.350162328956</v>
      </c>
      <c r="AX1511" s="12">
        <v>15032.282179587462</v>
      </c>
      <c r="AY1511" s="44">
        <v>10290.129745947739</v>
      </c>
      <c r="AZ1511" s="45">
        <v>9453.1315432651882</v>
      </c>
      <c r="BA1511" s="12">
        <v>0</v>
      </c>
      <c r="BB1511" s="12">
        <v>8096.1745524654252</v>
      </c>
      <c r="BC1511" s="12">
        <v>10104.613377661499</v>
      </c>
      <c r="BD1511" s="12">
        <v>7084.9133196198009</v>
      </c>
      <c r="BE1511" s="44">
        <v>5883.1252971947551</v>
      </c>
      <c r="BF1511" s="45">
        <v>5643.3523976883534</v>
      </c>
      <c r="BG1511" s="12">
        <v>0</v>
      </c>
      <c r="BH1511" s="12">
        <v>18673.543705546141</v>
      </c>
      <c r="BI1511" s="12">
        <v>15423.301510201611</v>
      </c>
      <c r="BJ1511" s="12">
        <v>10439.24065457599</v>
      </c>
      <c r="BK1511" s="44">
        <v>9824.8352521253037</v>
      </c>
      <c r="BL1511" s="45">
        <v>6830.0368385120073</v>
      </c>
      <c r="BM1511" s="12">
        <v>0</v>
      </c>
      <c r="BN1511" s="12">
        <v>0</v>
      </c>
      <c r="BO1511" s="12">
        <v>101.24866706212133</v>
      </c>
      <c r="BP1511" s="12">
        <v>57.445149315841576</v>
      </c>
      <c r="BQ1511" s="48">
        <v>32.585597058607497</v>
      </c>
      <c r="BR1511" s="49">
        <v>65.649261317465445</v>
      </c>
      <c r="BS1511" s="13">
        <v>0</v>
      </c>
      <c r="BT1511" s="12">
        <v>250.53347412869908</v>
      </c>
      <c r="BV1511" s="14">
        <f>Таблица1[[#This Row],[Lкан_леб,мм]]</f>
        <v>58079.466525871292</v>
      </c>
      <c r="BW1511" s="50">
        <f>Таблица1[[#This Row],[угол обхв4]]+Таблица1[[#This Row],[Lдуг 3,мм]]</f>
        <v>12514.865031253645</v>
      </c>
      <c r="BX1511" s="54">
        <f>Таблица1[[#This Row],[угол обхв5]]+Таблица1[[#This Row],[Y5, мм]]</f>
        <v>58800.452548095032</v>
      </c>
      <c r="BY1511" s="14">
        <f>Таблица1[[#This Row],[угол обхв6]]+Таблица1[[#This Row],[Lдуг 4,мм]]</f>
        <v>15904.182859286791</v>
      </c>
      <c r="BZ1511" s="14">
        <f>Таблица1[[#This Row],[Т1]]+Таблица1[[#This Row],[X6, мм]]</f>
        <v>59209.516201998405</v>
      </c>
      <c r="CA1511" s="14">
        <f>Таблица1[[#This Row],[Т2]]+Таблица1[[#This Row],[Lдуг 5,мм]]</f>
        <v>21384.715041474941</v>
      </c>
      <c r="CB1511" s="14">
        <f>Таблица1[[#This Row],[Т3]]+Таблица1[[#This Row],[Y6, мм]]</f>
        <v>59441.556392617968</v>
      </c>
      <c r="CC1511" s="14">
        <f>Таблица1[[#This Row],[Т4]]+Таблица1[[#This Row],[Lдуг 6,мм]]</f>
        <v>22513.190561812</v>
      </c>
      <c r="CD1511" s="14">
        <f>Таблица1[[#This Row],[Т5]]+Таблица1[[#This Row],[Lдуг 1,мм]]</f>
        <v>59909.041063306671</v>
      </c>
      <c r="CE1511" s="14">
        <f>Таблица1[[#This Row],[Т6]]+Таблица1[[#This Row],[Lпрям1, мм]]</f>
        <v>25136.285266565181</v>
      </c>
      <c r="CF1511" s="15">
        <f>Таблица1[[#This Row],[Т7]]+Таблица1[[#This Row],[Lдуг 2,мм]]</f>
        <v>59909.041063306671</v>
      </c>
      <c r="CG1511" s="14">
        <f>Таблица1[[#This Row],[Т8]]+Таблица1[[#This Row],[Lпрям2, мм]]</f>
        <v>25136.285266565181</v>
      </c>
      <c r="CH1511" s="14">
        <f>Таблица1[[#This Row],[Т9]]-Таблица1[[#This Row],[Т9]]</f>
        <v>0</v>
      </c>
      <c r="CI1511" s="50">
        <f>Таблица1[[#This Row],[Т9]]-Таблица1[[#This Row],[Т8]]</f>
        <v>34772.75579674149</v>
      </c>
      <c r="CJ1511" s="54">
        <f>Таблица1[[#This Row],[Т9]]-Таблица1[[#This Row],[Т7]]</f>
        <v>0</v>
      </c>
      <c r="CK1511" s="14">
        <f>Таблица1[[#This Row],[Т9]]-Таблица1[[#This Row],[Т6]]</f>
        <v>37395.850501494671</v>
      </c>
      <c r="CL1511" s="14">
        <f>Таблица1[[#This Row],[Т9]]-Таблица1[[#This Row],[Т5]]</f>
        <v>467.48467068870377</v>
      </c>
      <c r="CM1511" s="14">
        <f>Таблица1[[#This Row],[Т9]]-Таблица1[[#This Row],[Т4]]</f>
        <v>38524.32602183173</v>
      </c>
      <c r="CN1511" s="14">
        <f>Таблица1[[#This Row],[Т9]]-Таблица1[[#This Row],[Т3]]</f>
        <v>699.52486130826583</v>
      </c>
      <c r="CO1511" s="14">
        <f>Таблица1[[#This Row],[Т9]]-Таблица1[[#This Row],[Т2]]</f>
        <v>44004.858204019882</v>
      </c>
      <c r="CP1511" s="14">
        <f>Таблица1[[#This Row],[Т9]]-Таблица1[[#This Row],[Т1]]</f>
        <v>1108.5885152116389</v>
      </c>
      <c r="CQ1511" s="14">
        <f>Таблица1[[#This Row],[Т9]]-Таблица1[[#This Row],[угол обхв6]]</f>
        <v>47394.17603205303</v>
      </c>
      <c r="CR1511" s="14">
        <f>Таблица1[[#This Row],[Т9]]-Таблица1[[#This Row],[угол обхв5]]</f>
        <v>1829.5745374353792</v>
      </c>
      <c r="CS1511" s="14">
        <f>Таблица1[[#This Row],[Т9]]-Таблица1[[#This Row],[угол обхв4]]</f>
        <v>59909.041063306671</v>
      </c>
      <c r="CT1511" s="14">
        <f>Таблица1[[#This Row],[Lкан_прям, мм]]+Таблица1[[#This Row],[Lкан_дуг, мм]]+Таблица1[[#This Row],[Lкан_леб,мм]]</f>
        <v>85045.326329871838</v>
      </c>
      <c r="CU1511" s="16">
        <f>Таблица1[[#This Row],[Lкан_леб,мм]]</f>
        <v>58079.466525871292</v>
      </c>
      <c r="CV1511" s="14">
        <f>2534431-(Таблица1[[#This Row],[Т23]]+Таблица1[[#This Row],[угол обхв3]])</f>
        <v>2449135.1401959993</v>
      </c>
      <c r="CW1511" s="50">
        <f>SUM(X1511:AC1511,AD1511:AI1511)-Таблица1[[#This Row],[lподв_min, мм]]</f>
        <v>24342.76509769195</v>
      </c>
      <c r="CX1511" s="17">
        <f>CW1950-Таблица1[[#This Row],[Суммарная длина каната]]</f>
        <v>-2425969.4038871978</v>
      </c>
    </row>
    <row r="1512" spans="1:102" x14ac:dyDescent="0.25">
      <c r="A1512" s="21">
        <v>1511</v>
      </c>
      <c r="B1512" s="10">
        <v>38.411632653061218</v>
      </c>
      <c r="C1512" s="10">
        <v>29.148163265306128</v>
      </c>
      <c r="D1512" s="11">
        <v>6421.2698171087859</v>
      </c>
      <c r="E1512" s="11">
        <v>9334.1375092436429</v>
      </c>
      <c r="F1512" s="11">
        <v>5728.30936446946</v>
      </c>
      <c r="G1512" s="11">
        <v>9909.1982113246504</v>
      </c>
      <c r="H1512" s="11">
        <v>6013.2693271087855</v>
      </c>
      <c r="I1512" s="11">
        <v>6670.4803735726855</v>
      </c>
      <c r="J1512" s="11">
        <v>2663.6571356709569</v>
      </c>
      <c r="K1512" s="11">
        <v>25174.511653084646</v>
      </c>
      <c r="L1512" s="11">
        <v>1791.3481509158914</v>
      </c>
      <c r="M1512" s="11">
        <v>58079.466525871292</v>
      </c>
      <c r="N1512" s="11">
        <v>8333.8552747679896</v>
      </c>
      <c r="O1512" s="11">
        <v>18341.923630391255</v>
      </c>
      <c r="P1512" s="43">
        <v>9827.1889469969356</v>
      </c>
      <c r="Q1512" s="11">
        <v>15301.923604661435</v>
      </c>
      <c r="R1512" s="11">
        <v>7055.5392919490032</v>
      </c>
      <c r="S1512" s="11">
        <v>10573.901693790815</v>
      </c>
      <c r="T1512" s="11">
        <v>6421.2698171087859</v>
      </c>
      <c r="U1512" s="11">
        <v>9334.1375092436429</v>
      </c>
      <c r="V1512" s="11">
        <v>5644.0458319211757</v>
      </c>
      <c r="W1512" s="11">
        <v>9796.8565134449927</v>
      </c>
      <c r="X1512" s="12">
        <v>0</v>
      </c>
      <c r="Y1512" s="12">
        <v>708.3101298062345</v>
      </c>
      <c r="Z1512" s="12">
        <v>402.62635307297631</v>
      </c>
      <c r="AA1512" s="44">
        <v>232.04019061955924</v>
      </c>
      <c r="AB1512" s="45">
        <v>448.3714774171213</v>
      </c>
      <c r="AC1512" s="12">
        <v>0</v>
      </c>
      <c r="AD1512" s="12">
        <v>12514.865031253645</v>
      </c>
      <c r="AE1512" s="12">
        <v>3386.981785166568</v>
      </c>
      <c r="AF1512" s="12">
        <v>5480.5321821881498</v>
      </c>
      <c r="AG1512" s="44">
        <v>1128.4755203370601</v>
      </c>
      <c r="AH1512" s="45">
        <v>2663.6571341392255</v>
      </c>
      <c r="AI1512" s="12">
        <v>0</v>
      </c>
      <c r="AJ1512" s="12">
        <v>-35.63015233753314</v>
      </c>
      <c r="AK1512" s="12">
        <v>63.838428604282392</v>
      </c>
      <c r="AL1512" s="12">
        <v>120.37958240777672</v>
      </c>
      <c r="AM1512" s="44">
        <v>152.96517946638423</v>
      </c>
      <c r="AN1512" s="45">
        <v>89.999999784898066</v>
      </c>
      <c r="AO1512" s="12">
        <v>0</v>
      </c>
      <c r="AP1512" s="12">
        <v>-2075.8364333619656</v>
      </c>
      <c r="AQ1512" s="12">
        <v>8700.0574244015679</v>
      </c>
      <c r="AR1512" s="12">
        <v>10179.16807521091</v>
      </c>
      <c r="AS1512" s="44">
        <v>7240.9883111879099</v>
      </c>
      <c r="AT1512" s="45">
        <v>6013.269817108785</v>
      </c>
      <c r="AU1512" s="12">
        <v>0</v>
      </c>
      <c r="AV1512" s="12">
        <v>11382.999195380788</v>
      </c>
      <c r="AW1512" s="12">
        <v>18521.812444951105</v>
      </c>
      <c r="AX1512" s="12">
        <v>15095.587245040231</v>
      </c>
      <c r="AY1512" s="44">
        <v>10210.483668283921</v>
      </c>
      <c r="AZ1512" s="45">
        <v>9334.1375077119137</v>
      </c>
      <c r="BA1512" s="12">
        <v>0</v>
      </c>
      <c r="BB1512" s="12">
        <v>8096.1745524654252</v>
      </c>
      <c r="BC1512" s="12">
        <v>10193.391096630514</v>
      </c>
      <c r="BD1512" s="12">
        <v>7407.5184201629763</v>
      </c>
      <c r="BE1512" s="44">
        <v>6235.8207978698792</v>
      </c>
      <c r="BF1512" s="45">
        <v>6013.2698271087847</v>
      </c>
      <c r="BG1512" s="12">
        <v>0</v>
      </c>
      <c r="BH1512" s="12">
        <v>18673.543705546141</v>
      </c>
      <c r="BI1512" s="12">
        <v>15481.812419221284</v>
      </c>
      <c r="BJ1512" s="12">
        <v>10367.565334169611</v>
      </c>
      <c r="BK1512" s="44">
        <v>9697.5555347505342</v>
      </c>
      <c r="BL1512" s="45">
        <v>6670.4803735726873</v>
      </c>
      <c r="BM1512" s="12">
        <v>0</v>
      </c>
      <c r="BN1512" s="12">
        <v>0</v>
      </c>
      <c r="BO1512" s="12">
        <v>99.468580941815517</v>
      </c>
      <c r="BP1512" s="12">
        <v>56.541153803494332</v>
      </c>
      <c r="BQ1512" s="48">
        <v>32.585597058607497</v>
      </c>
      <c r="BR1512" s="49">
        <v>62.965179681486148</v>
      </c>
      <c r="BS1512" s="13">
        <v>0</v>
      </c>
      <c r="BT1512" s="12">
        <v>250.53347412869908</v>
      </c>
      <c r="BV1512" s="14">
        <f>Таблица1[[#This Row],[Lкан_леб,мм]]</f>
        <v>58079.466525871292</v>
      </c>
      <c r="BW1512" s="50">
        <f>Таблица1[[#This Row],[угол обхв4]]+Таблица1[[#This Row],[Lдуг 3,мм]]</f>
        <v>12514.865031253645</v>
      </c>
      <c r="BX1512" s="54">
        <f>Таблица1[[#This Row],[угол обхв5]]+Таблица1[[#This Row],[Y5, мм]]</f>
        <v>58787.776655677524</v>
      </c>
      <c r="BY1512" s="14">
        <f>Таблица1[[#This Row],[угол обхв6]]+Таблица1[[#This Row],[Lдуг 4,мм]]</f>
        <v>15901.846816420213</v>
      </c>
      <c r="BZ1512" s="14">
        <f>Таблица1[[#This Row],[Т1]]+Таблица1[[#This Row],[X6, мм]]</f>
        <v>59190.403008750502</v>
      </c>
      <c r="CA1512" s="14">
        <f>Таблица1[[#This Row],[Т2]]+Таблица1[[#This Row],[Lдуг 5,мм]]</f>
        <v>21382.378998608365</v>
      </c>
      <c r="CB1512" s="14">
        <f>Таблица1[[#This Row],[Т3]]+Таблица1[[#This Row],[Y6, мм]]</f>
        <v>59422.443199370064</v>
      </c>
      <c r="CC1512" s="14">
        <f>Таблица1[[#This Row],[Т4]]+Таблица1[[#This Row],[Lдуг 6,мм]]</f>
        <v>22510.854518945423</v>
      </c>
      <c r="CD1512" s="14">
        <f>Таблица1[[#This Row],[Т5]]+Таблица1[[#This Row],[Lдуг 1,мм]]</f>
        <v>59870.814676787188</v>
      </c>
      <c r="CE1512" s="14">
        <f>Таблица1[[#This Row],[Т6]]+Таблица1[[#This Row],[Lпрям1, мм]]</f>
        <v>25174.51165308465</v>
      </c>
      <c r="CF1512" s="15">
        <f>Таблица1[[#This Row],[Т7]]+Таблица1[[#This Row],[Lдуг 2,мм]]</f>
        <v>59870.814676787188</v>
      </c>
      <c r="CG1512" s="14">
        <f>Таблица1[[#This Row],[Т8]]+Таблица1[[#This Row],[Lпрям2, мм]]</f>
        <v>25174.51165308465</v>
      </c>
      <c r="CH1512" s="14">
        <f>Таблица1[[#This Row],[Т9]]-Таблица1[[#This Row],[Т9]]</f>
        <v>0</v>
      </c>
      <c r="CI1512" s="50">
        <f>Таблица1[[#This Row],[Т9]]-Таблица1[[#This Row],[Т8]]</f>
        <v>34696.303023702538</v>
      </c>
      <c r="CJ1512" s="54">
        <f>Таблица1[[#This Row],[Т9]]-Таблица1[[#This Row],[Т7]]</f>
        <v>0</v>
      </c>
      <c r="CK1512" s="14">
        <f>Таблица1[[#This Row],[Т9]]-Таблица1[[#This Row],[Т6]]</f>
        <v>37359.960157841764</v>
      </c>
      <c r="CL1512" s="14">
        <f>Таблица1[[#This Row],[Т9]]-Таблица1[[#This Row],[Т5]]</f>
        <v>448.37147741712397</v>
      </c>
      <c r="CM1512" s="14">
        <f>Таблица1[[#This Row],[Т9]]-Таблица1[[#This Row],[Т4]]</f>
        <v>38488.435678178823</v>
      </c>
      <c r="CN1512" s="14">
        <f>Таблица1[[#This Row],[Т9]]-Таблица1[[#This Row],[Т3]]</f>
        <v>680.41166803668602</v>
      </c>
      <c r="CO1512" s="14">
        <f>Таблица1[[#This Row],[Т9]]-Таблица1[[#This Row],[Т2]]</f>
        <v>43968.967860366974</v>
      </c>
      <c r="CP1512" s="14">
        <f>Таблица1[[#This Row],[Т9]]-Таблица1[[#This Row],[Т1]]</f>
        <v>1083.0380211096635</v>
      </c>
      <c r="CQ1512" s="14">
        <f>Таблица1[[#This Row],[Т9]]-Таблица1[[#This Row],[угол обхв6]]</f>
        <v>47355.949645533547</v>
      </c>
      <c r="CR1512" s="14">
        <f>Таблица1[[#This Row],[Т9]]-Таблица1[[#This Row],[угол обхв5]]</f>
        <v>1791.3481509158955</v>
      </c>
      <c r="CS1512" s="14">
        <f>Таблица1[[#This Row],[Т9]]-Таблица1[[#This Row],[угол обхв4]]</f>
        <v>59870.814676787188</v>
      </c>
      <c r="CT1512" s="14">
        <f>Таблица1[[#This Row],[Lкан_прям, мм]]+Таблица1[[#This Row],[Lкан_дуг, мм]]+Таблица1[[#This Row],[Lкан_леб,мм]]</f>
        <v>85045.326329871838</v>
      </c>
      <c r="CU1512" s="16">
        <f>Таблица1[[#This Row],[Lкан_леб,мм]]</f>
        <v>58079.466525871292</v>
      </c>
      <c r="CV1512" s="14">
        <f>2534431-(Таблица1[[#This Row],[Т23]]+Таблица1[[#This Row],[угол обхв3]])</f>
        <v>2449135.1401959993</v>
      </c>
      <c r="CW1512" s="50">
        <f>SUM(X1512:AC1512,AD1512:AI1512)-Таблица1[[#This Row],[lподв_min, мм]]</f>
        <v>24302.202668329581</v>
      </c>
      <c r="CX1512" s="17">
        <f>CW1951-Таблица1[[#This Row],[Суммарная длина каната]]</f>
        <v>-2426006.976904327</v>
      </c>
    </row>
    <row r="1513" spans="1:102" x14ac:dyDescent="0.25">
      <c r="A1513" s="21">
        <v>1512</v>
      </c>
      <c r="B1513" s="10">
        <v>38.411632653061218</v>
      </c>
      <c r="C1513" s="10">
        <v>31.832244897959189</v>
      </c>
      <c r="D1513" s="11">
        <v>6796.3537822483204</v>
      </c>
      <c r="E1513" s="11">
        <v>9232.5968563645292</v>
      </c>
      <c r="F1513" s="11">
        <v>6077.22408294454</v>
      </c>
      <c r="G1513" s="11">
        <v>9774.5760769802782</v>
      </c>
      <c r="H1513" s="11">
        <v>6388.35329224832</v>
      </c>
      <c r="I1513" s="11">
        <v>6526.7174419362218</v>
      </c>
      <c r="J1513" s="11">
        <v>2705.8794144283061</v>
      </c>
      <c r="K1513" s="11">
        <v>25212.738039604345</v>
      </c>
      <c r="L1513" s="11">
        <v>1753.1217643961959</v>
      </c>
      <c r="M1513" s="11">
        <v>58079.466525871292</v>
      </c>
      <c r="N1513" s="11">
        <v>8333.8552747679896</v>
      </c>
      <c r="O1513" s="11">
        <v>18341.923630391255</v>
      </c>
      <c r="P1513" s="43">
        <v>9919.071325933246</v>
      </c>
      <c r="Q1513" s="11">
        <v>15353.331382739807</v>
      </c>
      <c r="R1513" s="11">
        <v>7371.8705857380246</v>
      </c>
      <c r="S1513" s="11">
        <v>10500.703085708503</v>
      </c>
      <c r="T1513" s="11">
        <v>6796.3537822483204</v>
      </c>
      <c r="U1513" s="11">
        <v>9232.5968563645292</v>
      </c>
      <c r="V1513" s="11">
        <v>5998.3138353424674</v>
      </c>
      <c r="W1513" s="11">
        <v>9658.4116554761895</v>
      </c>
      <c r="X1513" s="12">
        <v>0</v>
      </c>
      <c r="Y1513" s="12">
        <v>695.62839888832127</v>
      </c>
      <c r="Z1513" s="12">
        <v>396.19489074299247</v>
      </c>
      <c r="AA1513" s="44">
        <v>232.04019061955907</v>
      </c>
      <c r="AB1513" s="45">
        <v>429.25828414532305</v>
      </c>
      <c r="AC1513" s="12">
        <v>0</v>
      </c>
      <c r="AD1513" s="12">
        <v>12514.865031253645</v>
      </c>
      <c r="AE1513" s="12">
        <v>3382.9858929050106</v>
      </c>
      <c r="AF1513" s="12">
        <v>5480.5321821881498</v>
      </c>
      <c r="AG1513" s="44">
        <v>1128.475520337061</v>
      </c>
      <c r="AH1513" s="45">
        <v>2705.8794129204757</v>
      </c>
      <c r="AI1513" s="12">
        <v>0</v>
      </c>
      <c r="AJ1513" s="12">
        <v>-35.63015233753314</v>
      </c>
      <c r="AK1513" s="12">
        <v>62.057522578505434</v>
      </c>
      <c r="AL1513" s="12">
        <v>117.69550077512366</v>
      </c>
      <c r="AM1513" s="44">
        <v>150.28109783373114</v>
      </c>
      <c r="AN1513" s="45">
        <v>89.999999788254499</v>
      </c>
      <c r="AO1513" s="12">
        <v>0</v>
      </c>
      <c r="AP1513" s="12">
        <v>-2075.8364333619656</v>
      </c>
      <c r="AQ1513" s="12">
        <v>8694.2900136769149</v>
      </c>
      <c r="AR1513" s="12">
        <v>10280.326817073941</v>
      </c>
      <c r="AS1513" s="44">
        <v>7574.1346303478613</v>
      </c>
      <c r="AT1513" s="45">
        <v>6388.3537822483195</v>
      </c>
      <c r="AU1513" s="12">
        <v>0</v>
      </c>
      <c r="AV1513" s="12">
        <v>11382.999195380788</v>
      </c>
      <c r="AW1513" s="12">
        <v>18533.1062629384</v>
      </c>
      <c r="AX1513" s="12">
        <v>15163.704195552171</v>
      </c>
      <c r="AY1513" s="44">
        <v>10146.368136461228</v>
      </c>
      <c r="AZ1513" s="45">
        <v>9232.5968548566998</v>
      </c>
      <c r="BA1513" s="12">
        <v>0</v>
      </c>
      <c r="BB1513" s="12">
        <v>8096.1745524654252</v>
      </c>
      <c r="BC1513" s="12">
        <v>10279.50606484217</v>
      </c>
      <c r="BD1513" s="12">
        <v>7733.1260768787206</v>
      </c>
      <c r="BE1513" s="44">
        <v>6594.0897376384837</v>
      </c>
      <c r="BF1513" s="45">
        <v>6388.3537922483192</v>
      </c>
      <c r="BG1513" s="12">
        <v>0</v>
      </c>
      <c r="BH1513" s="12">
        <v>18673.543705546141</v>
      </c>
      <c r="BI1513" s="12">
        <v>15544.51401528695</v>
      </c>
      <c r="BJ1513" s="12">
        <v>10311.075898520867</v>
      </c>
      <c r="BK1513" s="44">
        <v>9586.9318056118045</v>
      </c>
      <c r="BL1513" s="45">
        <v>6526.7174419362236</v>
      </c>
      <c r="BM1513" s="12">
        <v>0</v>
      </c>
      <c r="BN1513" s="12">
        <v>0</v>
      </c>
      <c r="BO1513" s="12">
        <v>97.687674916038574</v>
      </c>
      <c r="BP1513" s="12">
        <v>55.637978196618235</v>
      </c>
      <c r="BQ1513" s="48">
        <v>32.585597058607476</v>
      </c>
      <c r="BR1513" s="49">
        <v>60.281098045476647</v>
      </c>
      <c r="BS1513" s="13">
        <v>0</v>
      </c>
      <c r="BT1513" s="12">
        <v>250.53347412869908</v>
      </c>
      <c r="BV1513" s="14">
        <f>Таблица1[[#This Row],[Lкан_леб,мм]]</f>
        <v>58079.466525871292</v>
      </c>
      <c r="BW1513" s="50">
        <f>Таблица1[[#This Row],[угол обхв4]]+Таблица1[[#This Row],[Lдуг 3,мм]]</f>
        <v>12514.865031253645</v>
      </c>
      <c r="BX1513" s="54">
        <f>Таблица1[[#This Row],[угол обхв5]]+Таблица1[[#This Row],[Y5, мм]]</f>
        <v>58775.094924759615</v>
      </c>
      <c r="BY1513" s="14">
        <f>Таблица1[[#This Row],[угол обхв6]]+Таблица1[[#This Row],[Lдуг 4,мм]]</f>
        <v>15897.850924158654</v>
      </c>
      <c r="BZ1513" s="14">
        <f>Таблица1[[#This Row],[Т1]]+Таблица1[[#This Row],[X6, мм]]</f>
        <v>59171.289815502605</v>
      </c>
      <c r="CA1513" s="14">
        <f>Таблица1[[#This Row],[Т2]]+Таблица1[[#This Row],[Lдуг 5,мм]]</f>
        <v>21378.383106346802</v>
      </c>
      <c r="CB1513" s="14">
        <f>Таблица1[[#This Row],[Т3]]+Таблица1[[#This Row],[Y6, мм]]</f>
        <v>59403.330006122167</v>
      </c>
      <c r="CC1513" s="14">
        <f>Таблица1[[#This Row],[Т4]]+Таблица1[[#This Row],[Lдуг 6,мм]]</f>
        <v>22506.858626683865</v>
      </c>
      <c r="CD1513" s="14">
        <f>Таблица1[[#This Row],[Т5]]+Таблица1[[#This Row],[Lдуг 1,мм]]</f>
        <v>59832.588290267493</v>
      </c>
      <c r="CE1513" s="14">
        <f>Таблица1[[#This Row],[Т6]]+Таблица1[[#This Row],[Lпрям1, мм]]</f>
        <v>25212.738039604341</v>
      </c>
      <c r="CF1513" s="15">
        <f>Таблица1[[#This Row],[Т7]]+Таблица1[[#This Row],[Lдуг 2,мм]]</f>
        <v>59832.588290267493</v>
      </c>
      <c r="CG1513" s="14">
        <f>Таблица1[[#This Row],[Т8]]+Таблица1[[#This Row],[Lпрям2, мм]]</f>
        <v>25212.738039604341</v>
      </c>
      <c r="CH1513" s="14">
        <f>Таблица1[[#This Row],[Т9]]-Таблица1[[#This Row],[Т9]]</f>
        <v>0</v>
      </c>
      <c r="CI1513" s="50">
        <f>Таблица1[[#This Row],[Т9]]-Таблица1[[#This Row],[Т8]]</f>
        <v>34619.850250663148</v>
      </c>
      <c r="CJ1513" s="54">
        <f>Таблица1[[#This Row],[Т9]]-Таблица1[[#This Row],[Т7]]</f>
        <v>0</v>
      </c>
      <c r="CK1513" s="14">
        <f>Таблица1[[#This Row],[Т9]]-Таблица1[[#This Row],[Т6]]</f>
        <v>37325.729663583625</v>
      </c>
      <c r="CL1513" s="14">
        <f>Таблица1[[#This Row],[Т9]]-Таблица1[[#This Row],[Т5]]</f>
        <v>429.25828414532589</v>
      </c>
      <c r="CM1513" s="14">
        <f>Таблица1[[#This Row],[Т9]]-Таблица1[[#This Row],[Т4]]</f>
        <v>38454.205183920691</v>
      </c>
      <c r="CN1513" s="14">
        <f>Таблица1[[#This Row],[Т9]]-Таблица1[[#This Row],[Т3]]</f>
        <v>661.29847476488794</v>
      </c>
      <c r="CO1513" s="14">
        <f>Таблица1[[#This Row],[Т9]]-Таблица1[[#This Row],[Т2]]</f>
        <v>43934.737366108835</v>
      </c>
      <c r="CP1513" s="14">
        <f>Таблица1[[#This Row],[Т9]]-Таблица1[[#This Row],[Т1]]</f>
        <v>1057.4933655078785</v>
      </c>
      <c r="CQ1513" s="14">
        <f>Таблица1[[#This Row],[Т9]]-Таблица1[[#This Row],[угол обхв6]]</f>
        <v>47317.723259013845</v>
      </c>
      <c r="CR1513" s="14">
        <f>Таблица1[[#This Row],[Т9]]-Таблица1[[#This Row],[угол обхв5]]</f>
        <v>1753.1217643962009</v>
      </c>
      <c r="CS1513" s="14">
        <f>Таблица1[[#This Row],[Т9]]-Таблица1[[#This Row],[угол обхв4]]</f>
        <v>59832.588290267493</v>
      </c>
      <c r="CT1513" s="14">
        <f>Таблица1[[#This Row],[Lкан_прям, мм]]+Таблица1[[#This Row],[Lкан_дуг, мм]]+Таблица1[[#This Row],[Lкан_леб,мм]]</f>
        <v>85045.326329871838</v>
      </c>
      <c r="CU1513" s="16">
        <f>Таблица1[[#This Row],[Lкан_леб,мм]]</f>
        <v>58079.466525871292</v>
      </c>
      <c r="CV1513" s="14">
        <f>2534431-(Таблица1[[#This Row],[Т23]]+Таблица1[[#This Row],[угол обхв3]])</f>
        <v>2449135.1401959993</v>
      </c>
      <c r="CW1513" s="50">
        <f>SUM(X1513:AC1513,AD1513:AI1513)-Таблица1[[#This Row],[lподв_min, мм]]</f>
        <v>24259.980389572236</v>
      </c>
      <c r="CX1513" s="17">
        <f>CW1952-Таблица1[[#This Row],[Суммарная длина каната]]</f>
        <v>-2426045.8197806119</v>
      </c>
    </row>
    <row r="1514" spans="1:102" x14ac:dyDescent="0.25">
      <c r="A1514" s="21">
        <v>1513</v>
      </c>
      <c r="B1514" s="10">
        <v>38.411632653061218</v>
      </c>
      <c r="C1514" s="10">
        <v>34.516326530612247</v>
      </c>
      <c r="D1514" s="11">
        <v>7175.7812917979891</v>
      </c>
      <c r="E1514" s="11">
        <v>9148.7323818306249</v>
      </c>
      <c r="F1514" s="11">
        <v>6432.0602258447734</v>
      </c>
      <c r="G1514" s="11">
        <v>9656.4409360794307</v>
      </c>
      <c r="H1514" s="11">
        <v>6767.7808017979878</v>
      </c>
      <c r="I1514" s="11">
        <v>6398.9737351551657</v>
      </c>
      <c r="J1514" s="11">
        <v>2749.7586466754587</v>
      </c>
      <c r="K1514" s="11">
        <v>25250.964426124207</v>
      </c>
      <c r="L1514" s="11">
        <v>1714.8953778763403</v>
      </c>
      <c r="M1514" s="11">
        <v>58079.466525871292</v>
      </c>
      <c r="N1514" s="11">
        <v>8333.8552747679896</v>
      </c>
      <c r="O1514" s="11">
        <v>18341.923630391255</v>
      </c>
      <c r="P1514" s="43">
        <v>10008.445531697313</v>
      </c>
      <c r="Q1514" s="11">
        <v>15408.985516009432</v>
      </c>
      <c r="R1514" s="11">
        <v>7691.2826524741004</v>
      </c>
      <c r="S1514" s="11">
        <v>10442.398237892799</v>
      </c>
      <c r="T1514" s="11">
        <v>7175.7812917979891</v>
      </c>
      <c r="U1514" s="11">
        <v>9148.7323818306249</v>
      </c>
      <c r="V1514" s="11">
        <v>6358.6764042826435</v>
      </c>
      <c r="W1514" s="11">
        <v>9536.7086733724318</v>
      </c>
      <c r="X1514" s="12">
        <v>0</v>
      </c>
      <c r="Y1514" s="12">
        <v>682.93773956628399</v>
      </c>
      <c r="Z1514" s="12">
        <v>389.77235681713285</v>
      </c>
      <c r="AA1514" s="44">
        <v>232.04019061955887</v>
      </c>
      <c r="AB1514" s="45">
        <v>410.14509087336455</v>
      </c>
      <c r="AC1514" s="12">
        <v>0</v>
      </c>
      <c r="AD1514" s="12">
        <v>12514.865031253645</v>
      </c>
      <c r="AE1514" s="12">
        <v>3377.3330471536601</v>
      </c>
      <c r="AF1514" s="12">
        <v>5480.5321821881471</v>
      </c>
      <c r="AG1514" s="44">
        <v>1128.4755203370614</v>
      </c>
      <c r="AH1514" s="45">
        <v>2749.7586451916909</v>
      </c>
      <c r="AI1514" s="12">
        <v>0</v>
      </c>
      <c r="AJ1514" s="12">
        <v>-35.63015233753314</v>
      </c>
      <c r="AK1514" s="12">
        <v>60.275362729507641</v>
      </c>
      <c r="AL1514" s="12">
        <v>115.01141914247061</v>
      </c>
      <c r="AM1514" s="44">
        <v>147.59701620107805</v>
      </c>
      <c r="AN1514" s="45">
        <v>89.999999791633442</v>
      </c>
      <c r="AO1514" s="12">
        <v>0</v>
      </c>
      <c r="AP1514" s="12">
        <v>-2075.8364333619656</v>
      </c>
      <c r="AQ1514" s="12">
        <v>8688.1699763270444</v>
      </c>
      <c r="AR1514" s="12">
        <v>10378.184736232472</v>
      </c>
      <c r="AS1514" s="44">
        <v>7909.9179243555045</v>
      </c>
      <c r="AT1514" s="45">
        <v>6767.7812917979882</v>
      </c>
      <c r="AU1514" s="12">
        <v>0</v>
      </c>
      <c r="AV1514" s="12">
        <v>11382.999195380788</v>
      </c>
      <c r="AW1514" s="12">
        <v>18544.223141658877</v>
      </c>
      <c r="AX1514" s="12">
        <v>15236.483572166158</v>
      </c>
      <c r="AY1514" s="44">
        <v>10097.923829715146</v>
      </c>
      <c r="AZ1514" s="45">
        <v>9148.7323803468589</v>
      </c>
      <c r="BA1514" s="12">
        <v>0</v>
      </c>
      <c r="BB1514" s="12">
        <v>8096.1745524654252</v>
      </c>
      <c r="BC1514" s="12">
        <v>10362.760233256367</v>
      </c>
      <c r="BD1514" s="12">
        <v>8061.0218570092602</v>
      </c>
      <c r="BE1514" s="44">
        <v>6957.1460199165858</v>
      </c>
      <c r="BF1514" s="45">
        <v>6767.7813017979879</v>
      </c>
      <c r="BG1514" s="12">
        <v>0</v>
      </c>
      <c r="BH1514" s="12">
        <v>18673.543705546141</v>
      </c>
      <c r="BI1514" s="12">
        <v>15611.28502727705</v>
      </c>
      <c r="BJ1514" s="12">
        <v>10269.896294049528</v>
      </c>
      <c r="BK1514" s="44">
        <v>9493.2067900082784</v>
      </c>
      <c r="BL1514" s="45">
        <v>6398.9737351551676</v>
      </c>
      <c r="BM1514" s="12">
        <v>0</v>
      </c>
      <c r="BN1514" s="12">
        <v>0</v>
      </c>
      <c r="BO1514" s="12">
        <v>95.905515067040781</v>
      </c>
      <c r="BP1514" s="12">
        <v>54.736056412962974</v>
      </c>
      <c r="BQ1514" s="48">
        <v>32.585597058607448</v>
      </c>
      <c r="BR1514" s="49">
        <v>57.59701640944462</v>
      </c>
      <c r="BS1514" s="13">
        <v>0</v>
      </c>
      <c r="BT1514" s="12">
        <v>250.53347412869908</v>
      </c>
      <c r="BV1514" s="14">
        <f>Таблица1[[#This Row],[Lкан_леб,мм]]</f>
        <v>58079.466525871292</v>
      </c>
      <c r="BW1514" s="50">
        <f>Таблица1[[#This Row],[угол обхв4]]+Таблица1[[#This Row],[Lдуг 3,мм]]</f>
        <v>12514.865031253645</v>
      </c>
      <c r="BX1514" s="54">
        <f>Таблица1[[#This Row],[угол обхв5]]+Таблица1[[#This Row],[Y5, мм]]</f>
        <v>58762.404265437573</v>
      </c>
      <c r="BY1514" s="14">
        <f>Таблица1[[#This Row],[угол обхв6]]+Таблица1[[#This Row],[Lдуг 4,мм]]</f>
        <v>15892.198078407306</v>
      </c>
      <c r="BZ1514" s="14">
        <f>Таблица1[[#This Row],[Т1]]+Таблица1[[#This Row],[X6, мм]]</f>
        <v>59152.176622254708</v>
      </c>
      <c r="CA1514" s="14">
        <f>Таблица1[[#This Row],[Т2]]+Таблица1[[#This Row],[Lдуг 5,мм]]</f>
        <v>21372.730260595454</v>
      </c>
      <c r="CB1514" s="14">
        <f>Таблица1[[#This Row],[Т3]]+Таблица1[[#This Row],[Y6, мм]]</f>
        <v>59384.216812874271</v>
      </c>
      <c r="CC1514" s="14">
        <f>Таблица1[[#This Row],[Т4]]+Таблица1[[#This Row],[Lдуг 6,мм]]</f>
        <v>22501.205780932516</v>
      </c>
      <c r="CD1514" s="14">
        <f>Таблица1[[#This Row],[Т5]]+Таблица1[[#This Row],[Lдуг 1,мм]]</f>
        <v>59794.361903747638</v>
      </c>
      <c r="CE1514" s="14">
        <f>Таблица1[[#This Row],[Т6]]+Таблица1[[#This Row],[Lпрям1, мм]]</f>
        <v>25250.964426124207</v>
      </c>
      <c r="CF1514" s="15">
        <f>Таблица1[[#This Row],[Т7]]+Таблица1[[#This Row],[Lдуг 2,мм]]</f>
        <v>59794.361903747638</v>
      </c>
      <c r="CG1514" s="14">
        <f>Таблица1[[#This Row],[Т8]]+Таблица1[[#This Row],[Lпрям2, мм]]</f>
        <v>25250.964426124207</v>
      </c>
      <c r="CH1514" s="14">
        <f>Таблица1[[#This Row],[Т9]]-Таблица1[[#This Row],[Т9]]</f>
        <v>0</v>
      </c>
      <c r="CI1514" s="50">
        <f>Таблица1[[#This Row],[Т9]]-Таблица1[[#This Row],[Т8]]</f>
        <v>34543.397477623432</v>
      </c>
      <c r="CJ1514" s="54">
        <f>Таблица1[[#This Row],[Т9]]-Таблица1[[#This Row],[Т7]]</f>
        <v>0</v>
      </c>
      <c r="CK1514" s="14">
        <f>Таблица1[[#This Row],[Т9]]-Таблица1[[#This Row],[Т6]]</f>
        <v>37293.156122815126</v>
      </c>
      <c r="CL1514" s="14">
        <f>Таблица1[[#This Row],[Т9]]-Таблица1[[#This Row],[Т5]]</f>
        <v>410.14509087336774</v>
      </c>
      <c r="CM1514" s="14">
        <f>Таблица1[[#This Row],[Т9]]-Таблица1[[#This Row],[Т4]]</f>
        <v>38421.631643152185</v>
      </c>
      <c r="CN1514" s="14">
        <f>Таблица1[[#This Row],[Т9]]-Таблица1[[#This Row],[Т3]]</f>
        <v>642.18528149292979</v>
      </c>
      <c r="CO1514" s="14">
        <f>Таблица1[[#This Row],[Т9]]-Таблица1[[#This Row],[Т2]]</f>
        <v>43902.163825340336</v>
      </c>
      <c r="CP1514" s="14">
        <f>Таблица1[[#This Row],[Т9]]-Таблица1[[#This Row],[Т1]]</f>
        <v>1031.9576383100648</v>
      </c>
      <c r="CQ1514" s="14">
        <f>Таблица1[[#This Row],[Т9]]-Таблица1[[#This Row],[угол обхв6]]</f>
        <v>47279.496872493997</v>
      </c>
      <c r="CR1514" s="14">
        <f>Таблица1[[#This Row],[Т9]]-Таблица1[[#This Row],[угол обхв5]]</f>
        <v>1714.8953778763462</v>
      </c>
      <c r="CS1514" s="14">
        <f>Таблица1[[#This Row],[Т9]]-Таблица1[[#This Row],[угол обхв4]]</f>
        <v>59794.361903747638</v>
      </c>
      <c r="CT1514" s="14">
        <f>Таблица1[[#This Row],[Lкан_прям, мм]]+Таблица1[[#This Row],[Lкан_дуг, мм]]+Таблица1[[#This Row],[Lкан_леб,мм]]</f>
        <v>85045.326329871838</v>
      </c>
      <c r="CU1514" s="16">
        <f>Таблица1[[#This Row],[Lкан_леб,мм]]</f>
        <v>58079.466525871292</v>
      </c>
      <c r="CV1514" s="14">
        <f>2534431-(Таблица1[[#This Row],[Т23]]+Таблица1[[#This Row],[угол обхв3]])</f>
        <v>2449135.1401959993</v>
      </c>
      <c r="CW1514" s="50">
        <f>SUM(X1514:AC1514,AD1514:AI1514)-Таблица1[[#This Row],[lподв_min, мм]]</f>
        <v>24216.101157325087</v>
      </c>
      <c r="CX1514" s="17">
        <f>CW1953-Таблица1[[#This Row],[Суммарная длина каната]]</f>
        <v>-2426085.8980504503</v>
      </c>
    </row>
    <row r="1515" spans="1:102" x14ac:dyDescent="0.25">
      <c r="A1515" s="21">
        <v>1514</v>
      </c>
      <c r="B1515" s="10">
        <v>38.411632653061218</v>
      </c>
      <c r="C1515" s="10">
        <v>37.200408163265308</v>
      </c>
      <c r="D1515" s="11">
        <v>7558.7198240512826</v>
      </c>
      <c r="E1515" s="11">
        <v>9082.7280970635966</v>
      </c>
      <c r="F1515" s="11">
        <v>6792.039228664994</v>
      </c>
      <c r="G1515" s="11">
        <v>9555.0519951019323</v>
      </c>
      <c r="H1515" s="11">
        <v>7150.7193340512822</v>
      </c>
      <c r="I1515" s="11">
        <v>6287.4373670832738</v>
      </c>
      <c r="J1515" s="11">
        <v>2795.2907299803237</v>
      </c>
      <c r="K1515" s="11">
        <v>25289.190812644163</v>
      </c>
      <c r="L1515" s="11">
        <v>1676.6689913563773</v>
      </c>
      <c r="M1515" s="11">
        <v>58079.466525871292</v>
      </c>
      <c r="N1515" s="11">
        <v>8333.8552747679896</v>
      </c>
      <c r="O1515" s="11">
        <v>18341.923630391255</v>
      </c>
      <c r="P1515" s="43">
        <v>10095.115463678536</v>
      </c>
      <c r="Q1515" s="11">
        <v>15468.763890831109</v>
      </c>
      <c r="R1515" s="11">
        <v>8013.0746534668715</v>
      </c>
      <c r="S1515" s="11">
        <v>10399.11508005406</v>
      </c>
      <c r="T1515" s="11">
        <v>7558.7198240512826</v>
      </c>
      <c r="U1515" s="11">
        <v>9082.7280970635966</v>
      </c>
      <c r="V1515" s="11">
        <v>6724.3428484166589</v>
      </c>
      <c r="W1515" s="11">
        <v>9432.0146020001885</v>
      </c>
      <c r="X1515" s="12">
        <v>0</v>
      </c>
      <c r="Y1515" s="12">
        <v>670.23502880250157</v>
      </c>
      <c r="Z1515" s="12">
        <v>383.36187433301802</v>
      </c>
      <c r="AA1515" s="44">
        <v>232.04019061955887</v>
      </c>
      <c r="AB1515" s="45">
        <v>391.03189760129868</v>
      </c>
      <c r="AC1515" s="12">
        <v>0</v>
      </c>
      <c r="AD1515" s="12">
        <v>12514.865031253645</v>
      </c>
      <c r="AE1515" s="12">
        <v>3370.0273503445842</v>
      </c>
      <c r="AF1515" s="12">
        <v>5480.5321821881489</v>
      </c>
      <c r="AG1515" s="44">
        <v>1128.4755203370607</v>
      </c>
      <c r="AH1515" s="45">
        <v>2795.2907285207252</v>
      </c>
      <c r="AI1515" s="12">
        <v>0</v>
      </c>
      <c r="AJ1515" s="12">
        <v>-35.63015233753314</v>
      </c>
      <c r="AK1515" s="12">
        <v>58.491510486517122</v>
      </c>
      <c r="AL1515" s="12">
        <v>112.32733750981755</v>
      </c>
      <c r="AM1515" s="44">
        <v>144.91293456842502</v>
      </c>
      <c r="AN1515" s="45">
        <v>89.999999795027477</v>
      </c>
      <c r="AO1515" s="12">
        <v>0</v>
      </c>
      <c r="AP1515" s="12">
        <v>-2075.8364333619656</v>
      </c>
      <c r="AQ1515" s="12">
        <v>8681.7008712201023</v>
      </c>
      <c r="AR1515" s="12">
        <v>10472.527117517451</v>
      </c>
      <c r="AS1515" s="44">
        <v>8247.6014335560703</v>
      </c>
      <c r="AT1515" s="45">
        <v>7150.7198240512816</v>
      </c>
      <c r="AU1515" s="12">
        <v>0</v>
      </c>
      <c r="AV1515" s="12">
        <v>11382.999195380788</v>
      </c>
      <c r="AW1515" s="12">
        <v>18555.154587404715</v>
      </c>
      <c r="AX1515" s="12">
        <v>15313.765685852555</v>
      </c>
      <c r="AY1515" s="44">
        <v>10065.257042228111</v>
      </c>
      <c r="AZ1515" s="45">
        <v>9082.7280956040013</v>
      </c>
      <c r="BA1515" s="12">
        <v>0</v>
      </c>
      <c r="BB1515" s="12">
        <v>8096.1745524654252</v>
      </c>
      <c r="BC1515" s="12">
        <v>10442.961060130645</v>
      </c>
      <c r="BD1515" s="12">
        <v>8390.4863073057877</v>
      </c>
      <c r="BE1515" s="44">
        <v>7324.1930439620828</v>
      </c>
      <c r="BF1515" s="45">
        <v>7150.7198340512814</v>
      </c>
      <c r="BG1515" s="12">
        <v>0</v>
      </c>
      <c r="BH1515" s="12">
        <v>18673.543705546141</v>
      </c>
      <c r="BI1515" s="12">
        <v>15681.994847844568</v>
      </c>
      <c r="BJ1515" s="12">
        <v>10244.116875075506</v>
      </c>
      <c r="BK1515" s="44">
        <v>9416.5861348895451</v>
      </c>
      <c r="BL1515" s="45">
        <v>6287.4373670832756</v>
      </c>
      <c r="BM1515" s="12">
        <v>0</v>
      </c>
      <c r="BN1515" s="12">
        <v>0</v>
      </c>
      <c r="BO1515" s="12">
        <v>94.121662824050276</v>
      </c>
      <c r="BP1515" s="12">
        <v>53.835827023300432</v>
      </c>
      <c r="BQ1515" s="48">
        <v>32.585597058607448</v>
      </c>
      <c r="BR1515" s="49">
        <v>54.912934773397538</v>
      </c>
      <c r="BS1515" s="13">
        <v>0</v>
      </c>
      <c r="BT1515" s="12">
        <v>250.53347412869908</v>
      </c>
      <c r="BV1515" s="14">
        <f>Таблица1[[#This Row],[Lкан_леб,мм]]</f>
        <v>58079.466525871292</v>
      </c>
      <c r="BW1515" s="50">
        <f>Таблица1[[#This Row],[угол обхв4]]+Таблица1[[#This Row],[Lдуг 3,мм]]</f>
        <v>12514.865031253645</v>
      </c>
      <c r="BX1515" s="54">
        <f>Таблица1[[#This Row],[угол обхв5]]+Таблица1[[#This Row],[Y5, мм]]</f>
        <v>58749.701554673797</v>
      </c>
      <c r="BY1515" s="14">
        <f>Таблица1[[#This Row],[угол обхв6]]+Таблица1[[#This Row],[Lдуг 4,мм]]</f>
        <v>15884.892381598229</v>
      </c>
      <c r="BZ1515" s="14">
        <f>Таблица1[[#This Row],[Т1]]+Таблица1[[#This Row],[X6, мм]]</f>
        <v>59133.063429006812</v>
      </c>
      <c r="CA1515" s="14">
        <f>Таблица1[[#This Row],[Т2]]+Таблица1[[#This Row],[Lдуг 5,мм]]</f>
        <v>21365.424563786379</v>
      </c>
      <c r="CB1515" s="14">
        <f>Таблица1[[#This Row],[Т3]]+Таблица1[[#This Row],[Y6, мм]]</f>
        <v>59365.103619626374</v>
      </c>
      <c r="CC1515" s="14">
        <f>Таблица1[[#This Row],[Т4]]+Таблица1[[#This Row],[Lдуг 6,мм]]</f>
        <v>22493.900084123441</v>
      </c>
      <c r="CD1515" s="14">
        <f>Таблица1[[#This Row],[Т5]]+Таблица1[[#This Row],[Lдуг 1,мм]]</f>
        <v>59756.135517227674</v>
      </c>
      <c r="CE1515" s="14">
        <f>Таблица1[[#This Row],[Т6]]+Таблица1[[#This Row],[Lпрям1, мм]]</f>
        <v>25289.190812644167</v>
      </c>
      <c r="CF1515" s="15">
        <f>Таблица1[[#This Row],[Т7]]+Таблица1[[#This Row],[Lдуг 2,мм]]</f>
        <v>59756.135517227674</v>
      </c>
      <c r="CG1515" s="14">
        <f>Таблица1[[#This Row],[Т8]]+Таблица1[[#This Row],[Lпрям2, мм]]</f>
        <v>25289.190812644167</v>
      </c>
      <c r="CH1515" s="14">
        <f>Таблица1[[#This Row],[Т9]]-Таблица1[[#This Row],[Т9]]</f>
        <v>0</v>
      </c>
      <c r="CI1515" s="50">
        <f>Таблица1[[#This Row],[Т9]]-Таблица1[[#This Row],[Т8]]</f>
        <v>34466.944704583511</v>
      </c>
      <c r="CJ1515" s="54">
        <f>Таблица1[[#This Row],[Т9]]-Таблица1[[#This Row],[Т7]]</f>
        <v>0</v>
      </c>
      <c r="CK1515" s="14">
        <f>Таблица1[[#This Row],[Т9]]-Таблица1[[#This Row],[Т6]]</f>
        <v>37262.23543310423</v>
      </c>
      <c r="CL1515" s="14">
        <f>Таблица1[[#This Row],[Т9]]-Таблица1[[#This Row],[Т5]]</f>
        <v>391.03189760130044</v>
      </c>
      <c r="CM1515" s="14">
        <f>Таблица1[[#This Row],[Т9]]-Таблица1[[#This Row],[Т4]]</f>
        <v>38390.710953441296</v>
      </c>
      <c r="CN1515" s="14">
        <f>Таблица1[[#This Row],[Т9]]-Таблица1[[#This Row],[Т3]]</f>
        <v>623.0720882208625</v>
      </c>
      <c r="CO1515" s="14">
        <f>Таблица1[[#This Row],[Т9]]-Таблица1[[#This Row],[Т2]]</f>
        <v>43871.243135629447</v>
      </c>
      <c r="CP1515" s="14">
        <f>Таблица1[[#This Row],[Т9]]-Таблица1[[#This Row],[Т1]]</f>
        <v>1006.4339625538778</v>
      </c>
      <c r="CQ1515" s="14">
        <f>Таблица1[[#This Row],[Т9]]-Таблица1[[#This Row],[угол обхв6]]</f>
        <v>47241.270485974033</v>
      </c>
      <c r="CR1515" s="14">
        <f>Таблица1[[#This Row],[Т9]]-Таблица1[[#This Row],[угол обхв5]]</f>
        <v>1676.6689913563823</v>
      </c>
      <c r="CS1515" s="14">
        <f>Таблица1[[#This Row],[Т9]]-Таблица1[[#This Row],[угол обхв4]]</f>
        <v>59756.135517227674</v>
      </c>
      <c r="CT1515" s="14">
        <f>Таблица1[[#This Row],[Lкан_прям, мм]]+Таблица1[[#This Row],[Lкан_дуг, мм]]+Таблица1[[#This Row],[Lкан_леб,мм]]</f>
        <v>85045.326329871838</v>
      </c>
      <c r="CU1515" s="16">
        <f>Таблица1[[#This Row],[Lкан_леб,мм]]</f>
        <v>58079.466525871292</v>
      </c>
      <c r="CV1515" s="14">
        <f>2534431-(Таблица1[[#This Row],[Т23]]+Таблица1[[#This Row],[угол обхв3]])</f>
        <v>2449135.1401959993</v>
      </c>
      <c r="CW1515" s="50">
        <f>SUM(X1515:AC1515,AD1515:AI1515)-Таблица1[[#This Row],[lподв_min, мм]]</f>
        <v>24170.569074020219</v>
      </c>
      <c r="CX1515" s="17">
        <f>CW1954-Таблица1[[#This Row],[Суммарная длина каната]]</f>
        <v>-2426127.1753799291</v>
      </c>
    </row>
    <row r="1516" spans="1:102" x14ac:dyDescent="0.25">
      <c r="A1516" s="21">
        <v>1515</v>
      </c>
      <c r="B1516" s="10">
        <v>38.411632653061218</v>
      </c>
      <c r="C1516" s="10">
        <v>39.884489795918363</v>
      </c>
      <c r="D1516" s="11">
        <v>7944.3291535834824</v>
      </c>
      <c r="E1516" s="11">
        <v>9034.7288255103758</v>
      </c>
      <c r="F1516" s="11">
        <v>7156.371242682605</v>
      </c>
      <c r="G1516" s="11">
        <v>9470.6317168161422</v>
      </c>
      <c r="H1516" s="11">
        <v>7536.328663583482</v>
      </c>
      <c r="I1516" s="11">
        <v>6192.2584730953049</v>
      </c>
      <c r="J1516" s="11">
        <v>2842.4703524150709</v>
      </c>
      <c r="K1516" s="11">
        <v>25327.417199164182</v>
      </c>
      <c r="L1516" s="11">
        <v>1638.4426048363555</v>
      </c>
      <c r="M1516" s="11">
        <v>58079.466525871292</v>
      </c>
      <c r="N1516" s="11">
        <v>8333.8552747679896</v>
      </c>
      <c r="O1516" s="11">
        <v>18341.923630391255</v>
      </c>
      <c r="P1516" s="43">
        <v>10178.890954854598</v>
      </c>
      <c r="Q1516" s="11">
        <v>15532.535344351945</v>
      </c>
      <c r="R1516" s="11">
        <v>8336.5405280879804</v>
      </c>
      <c r="S1516" s="11">
        <v>10370.948582028477</v>
      </c>
      <c r="T1516" s="11">
        <v>7944.3291535834824</v>
      </c>
      <c r="U1516" s="11">
        <v>9034.7288255103758</v>
      </c>
      <c r="V1516" s="11">
        <v>7094.5108399100209</v>
      </c>
      <c r="W1516" s="11">
        <v>9344.559156086958</v>
      </c>
      <c r="X1516" s="12">
        <v>0</v>
      </c>
      <c r="Y1516" s="12">
        <v>657.51709865416547</v>
      </c>
      <c r="Z1516" s="12">
        <v>376.966611233457</v>
      </c>
      <c r="AA1516" s="44">
        <v>232.04019061955862</v>
      </c>
      <c r="AB1516" s="45">
        <v>371.9187043291746</v>
      </c>
      <c r="AC1516" s="12">
        <v>0</v>
      </c>
      <c r="AD1516" s="12">
        <v>12514.865031253645</v>
      </c>
      <c r="AE1516" s="12">
        <v>3361.074114405626</v>
      </c>
      <c r="AF1516" s="12">
        <v>5480.5321821881498</v>
      </c>
      <c r="AG1516" s="44">
        <v>1128.4755203370603</v>
      </c>
      <c r="AH1516" s="45">
        <v>2842.4703509796982</v>
      </c>
      <c r="AI1516" s="12">
        <v>0</v>
      </c>
      <c r="AJ1516" s="12">
        <v>-35.63015233753314</v>
      </c>
      <c r="AK1516" s="12">
        <v>56.705520972689072</v>
      </c>
      <c r="AL1516" s="12">
        <v>109.64325587716449</v>
      </c>
      <c r="AM1516" s="44">
        <v>142.2288529357719</v>
      </c>
      <c r="AN1516" s="45">
        <v>89.999999798429641</v>
      </c>
      <c r="AO1516" s="12">
        <v>0</v>
      </c>
      <c r="AP1516" s="12">
        <v>-2075.8364333619656</v>
      </c>
      <c r="AQ1516" s="12">
        <v>8674.8862611991644</v>
      </c>
      <c r="AR1516" s="12">
        <v>10563.146959385014</v>
      </c>
      <c r="AS1516" s="44">
        <v>8586.4442289334384</v>
      </c>
      <c r="AT1516" s="45">
        <v>7536.3291535834824</v>
      </c>
      <c r="AU1516" s="12">
        <v>0</v>
      </c>
      <c r="AV1516" s="12">
        <v>11382.999195380788</v>
      </c>
      <c r="AW1516" s="12">
        <v>18565.892079717898</v>
      </c>
      <c r="AX1516" s="12">
        <v>15395.380967891251</v>
      </c>
      <c r="AY1516" s="44">
        <v>10048.439449903906</v>
      </c>
      <c r="AZ1516" s="45">
        <v>9034.728824075004</v>
      </c>
      <c r="BA1516" s="12">
        <v>0</v>
      </c>
      <c r="BB1516" s="12">
        <v>8096.1745524654252</v>
      </c>
      <c r="BC1516" s="12">
        <v>10519.921941285773</v>
      </c>
      <c r="BD1516" s="12">
        <v>8720.7965326183948</v>
      </c>
      <c r="BE1516" s="44">
        <v>7694.4254527380244</v>
      </c>
      <c r="BF1516" s="45">
        <v>7536.3291635834821</v>
      </c>
      <c r="BG1516" s="12">
        <v>0</v>
      </c>
      <c r="BH1516" s="12">
        <v>18673.543705546141</v>
      </c>
      <c r="BI1516" s="12">
        <v>15756.503793678585</v>
      </c>
      <c r="BJ1516" s="12">
        <v>10233.794205567783</v>
      </c>
      <c r="BK1516" s="44">
        <v>9357.2379576349467</v>
      </c>
      <c r="BL1516" s="45">
        <v>6192.2584730953067</v>
      </c>
      <c r="BM1516" s="12">
        <v>0</v>
      </c>
      <c r="BN1516" s="12">
        <v>0</v>
      </c>
      <c r="BO1516" s="12">
        <v>92.335673310222219</v>
      </c>
      <c r="BP1516" s="12">
        <v>52.93773490447542</v>
      </c>
      <c r="BQ1516" s="48">
        <v>32.585597058607412</v>
      </c>
      <c r="BR1516" s="49">
        <v>52.22885313734227</v>
      </c>
      <c r="BS1516" s="13">
        <v>0</v>
      </c>
      <c r="BT1516" s="12">
        <v>250.53347412869908</v>
      </c>
      <c r="BV1516" s="14">
        <f>Таблица1[[#This Row],[Lкан_леб,мм]]</f>
        <v>58079.466525871292</v>
      </c>
      <c r="BW1516" s="50">
        <f>Таблица1[[#This Row],[угол обхв4]]+Таблица1[[#This Row],[Lдуг 3,мм]]</f>
        <v>12514.865031253645</v>
      </c>
      <c r="BX1516" s="54">
        <f>Таблица1[[#This Row],[угол обхв5]]+Таблица1[[#This Row],[Y5, мм]]</f>
        <v>58736.983624525456</v>
      </c>
      <c r="BY1516" s="14">
        <f>Таблица1[[#This Row],[угол обхв6]]+Таблица1[[#This Row],[Lдуг 4,мм]]</f>
        <v>15875.939145659271</v>
      </c>
      <c r="BZ1516" s="14">
        <f>Таблица1[[#This Row],[Т1]]+Таблица1[[#This Row],[X6, мм]]</f>
        <v>59113.950235758915</v>
      </c>
      <c r="CA1516" s="14">
        <f>Таблица1[[#This Row],[Т2]]+Таблица1[[#This Row],[Lдуг 5,мм]]</f>
        <v>21356.471327847423</v>
      </c>
      <c r="CB1516" s="14">
        <f>Таблица1[[#This Row],[Т3]]+Таблица1[[#This Row],[Y6, мм]]</f>
        <v>59345.990426378477</v>
      </c>
      <c r="CC1516" s="14">
        <f>Таблица1[[#This Row],[Т4]]+Таблица1[[#This Row],[Lдуг 6,мм]]</f>
        <v>22484.946848184481</v>
      </c>
      <c r="CD1516" s="14">
        <f>Таблица1[[#This Row],[Т5]]+Таблица1[[#This Row],[Lдуг 1,мм]]</f>
        <v>59717.909130707652</v>
      </c>
      <c r="CE1516" s="14">
        <f>Таблица1[[#This Row],[Т6]]+Таблица1[[#This Row],[Lпрям1, мм]]</f>
        <v>25327.417199164178</v>
      </c>
      <c r="CF1516" s="15">
        <f>Таблица1[[#This Row],[Т7]]+Таблица1[[#This Row],[Lдуг 2,мм]]</f>
        <v>59717.909130707652</v>
      </c>
      <c r="CG1516" s="14">
        <f>Таблица1[[#This Row],[Т8]]+Таблица1[[#This Row],[Lпрям2, мм]]</f>
        <v>25327.417199164178</v>
      </c>
      <c r="CH1516" s="14">
        <f>Таблица1[[#This Row],[Т9]]-Таблица1[[#This Row],[Т9]]</f>
        <v>0</v>
      </c>
      <c r="CI1516" s="50">
        <f>Таблица1[[#This Row],[Т9]]-Таблица1[[#This Row],[Т8]]</f>
        <v>34390.491931543474</v>
      </c>
      <c r="CJ1516" s="54">
        <f>Таблица1[[#This Row],[Т9]]-Таблица1[[#This Row],[Т7]]</f>
        <v>0</v>
      </c>
      <c r="CK1516" s="14">
        <f>Таблица1[[#This Row],[Т9]]-Таблица1[[#This Row],[Т6]]</f>
        <v>37232.962282523171</v>
      </c>
      <c r="CL1516" s="14">
        <f>Таблица1[[#This Row],[Т9]]-Таблица1[[#This Row],[Т5]]</f>
        <v>371.91870432917494</v>
      </c>
      <c r="CM1516" s="14">
        <f>Таблица1[[#This Row],[Т9]]-Таблица1[[#This Row],[Т4]]</f>
        <v>38361.43780286023</v>
      </c>
      <c r="CN1516" s="14">
        <f>Таблица1[[#This Row],[Т9]]-Таблица1[[#This Row],[Т3]]</f>
        <v>603.958894948737</v>
      </c>
      <c r="CO1516" s="14">
        <f>Таблица1[[#This Row],[Т9]]-Таблица1[[#This Row],[Т2]]</f>
        <v>43841.969985048381</v>
      </c>
      <c r="CP1516" s="14">
        <f>Таблица1[[#This Row],[Т9]]-Таблица1[[#This Row],[Т1]]</f>
        <v>980.92550618219684</v>
      </c>
      <c r="CQ1516" s="14">
        <f>Таблица1[[#This Row],[Т9]]-Таблица1[[#This Row],[угол обхв6]]</f>
        <v>47203.044099454011</v>
      </c>
      <c r="CR1516" s="14">
        <f>Таблица1[[#This Row],[Т9]]-Таблица1[[#This Row],[угол обхв5]]</f>
        <v>1638.4426048363603</v>
      </c>
      <c r="CS1516" s="14">
        <f>Таблица1[[#This Row],[Т9]]-Таблица1[[#This Row],[угол обхв4]]</f>
        <v>59717.909130707652</v>
      </c>
      <c r="CT1516" s="14">
        <f>Таблица1[[#This Row],[Lкан_прям, мм]]+Таблица1[[#This Row],[Lкан_дуг, мм]]+Таблица1[[#This Row],[Lкан_леб,мм]]</f>
        <v>85045.326329871838</v>
      </c>
      <c r="CU1516" s="16">
        <f>Таблица1[[#This Row],[Lкан_леб,мм]]</f>
        <v>58079.466525871292</v>
      </c>
      <c r="CV1516" s="14">
        <f>2534431-(Таблица1[[#This Row],[Т23]]+Таблица1[[#This Row],[угол обхв3]])</f>
        <v>2449135.1401959993</v>
      </c>
      <c r="CW1516" s="50">
        <f>SUM(X1516:AC1516,AD1516:AI1516)-Таблица1[[#This Row],[lподв_min, мм]]</f>
        <v>24123.389451585459</v>
      </c>
      <c r="CX1516" s="17">
        <f>CW1955-Таблица1[[#This Row],[Суммарная длина каната]]</f>
        <v>-2426169.6134682484</v>
      </c>
    </row>
    <row r="1517" spans="1:102" x14ac:dyDescent="0.25">
      <c r="A1517" s="21">
        <v>1516</v>
      </c>
      <c r="B1517" s="10">
        <v>38.411632653061218</v>
      </c>
      <c r="C1517" s="10">
        <v>42.568571428571424</v>
      </c>
      <c r="D1517" s="11">
        <v>8331.7631948341368</v>
      </c>
      <c r="E1517" s="11">
        <v>9004.8398848784527</v>
      </c>
      <c r="F1517" s="11">
        <v>7524.2568680058939</v>
      </c>
      <c r="G1517" s="11">
        <v>9403.3653321617603</v>
      </c>
      <c r="H1517" s="11">
        <v>7923.7627048341365</v>
      </c>
      <c r="I1517" s="11">
        <v>6113.5488962464233</v>
      </c>
      <c r="J1517" s="11">
        <v>2891.2909886320299</v>
      </c>
      <c r="K1517" s="11">
        <v>25365.643585684214</v>
      </c>
      <c r="L1517" s="11">
        <v>1600.2162183163246</v>
      </c>
      <c r="M1517" s="11">
        <v>58079.466525871292</v>
      </c>
      <c r="N1517" s="11">
        <v>8333.8552747679896</v>
      </c>
      <c r="O1517" s="11">
        <v>18341.923630391255</v>
      </c>
      <c r="P1517" s="43">
        <v>10259.588189046859</v>
      </c>
      <c r="Q1517" s="11">
        <v>15600.159952296615</v>
      </c>
      <c r="R1517" s="11">
        <v>8660.9705429755595</v>
      </c>
      <c r="S1517" s="11">
        <v>10357.960545399788</v>
      </c>
      <c r="T1517" s="11">
        <v>8331.7631948341368</v>
      </c>
      <c r="U1517" s="11">
        <v>9004.8398848784527</v>
      </c>
      <c r="V1517" s="11">
        <v>7468.3681738481719</v>
      </c>
      <c r="W1517" s="11">
        <v>9274.5342261921814</v>
      </c>
      <c r="X1517" s="12">
        <v>0</v>
      </c>
      <c r="Y1517" s="12">
        <v>644.78072417194483</v>
      </c>
      <c r="Z1517" s="12">
        <v>370.58979246778057</v>
      </c>
      <c r="AA1517" s="44">
        <v>232.0401906195585</v>
      </c>
      <c r="AB1517" s="45">
        <v>352.80551105704075</v>
      </c>
      <c r="AC1517" s="12">
        <v>0</v>
      </c>
      <c r="AD1517" s="12">
        <v>12514.865031253645</v>
      </c>
      <c r="AE1517" s="12">
        <v>3350.4798646844661</v>
      </c>
      <c r="AF1517" s="12">
        <v>5480.5321821881498</v>
      </c>
      <c r="AG1517" s="44">
        <v>1128.4755203370601</v>
      </c>
      <c r="AH1517" s="45">
        <v>2891.2909872208938</v>
      </c>
      <c r="AI1517" s="12">
        <v>0</v>
      </c>
      <c r="AJ1517" s="12">
        <v>-35.63015233753314</v>
      </c>
      <c r="AK1517" s="12">
        <v>54.916941305705343</v>
      </c>
      <c r="AL1517" s="12">
        <v>106.95917424451146</v>
      </c>
      <c r="AM1517" s="44">
        <v>139.54477130311886</v>
      </c>
      <c r="AN1517" s="45">
        <v>89.999999801833226</v>
      </c>
      <c r="AO1517" s="12">
        <v>0</v>
      </c>
      <c r="AP1517" s="12">
        <v>-2075.8364333619656</v>
      </c>
      <c r="AQ1517" s="12">
        <v>8667.7297124130473</v>
      </c>
      <c r="AR1517" s="12">
        <v>10649.845428109355</v>
      </c>
      <c r="AS1517" s="44">
        <v>8925.7028378211653</v>
      </c>
      <c r="AT1517" s="45">
        <v>7923.7631948341359</v>
      </c>
      <c r="AU1517" s="12">
        <v>0</v>
      </c>
      <c r="AV1517" s="12">
        <v>11382.999195380788</v>
      </c>
      <c r="AW1517" s="12">
        <v>18576.427062961437</v>
      </c>
      <c r="AX1517" s="12">
        <v>15481.150341931245</v>
      </c>
      <c r="AY1517" s="44">
        <v>10047.507953099803</v>
      </c>
      <c r="AZ1517" s="45">
        <v>9004.8398834673189</v>
      </c>
      <c r="BA1517" s="12">
        <v>0</v>
      </c>
      <c r="BB1517" s="12">
        <v>8096.1745524654252</v>
      </c>
      <c r="BC1517" s="12">
        <v>10593.462626691917</v>
      </c>
      <c r="BD1517" s="12">
        <v>9051.2277820380568</v>
      </c>
      <c r="BE1517" s="44">
        <v>8067.0308999885319</v>
      </c>
      <c r="BF1517" s="45">
        <v>7923.7632048341366</v>
      </c>
      <c r="BG1517" s="12">
        <v>0</v>
      </c>
      <c r="BH1517" s="12">
        <v>18673.543705546141</v>
      </c>
      <c r="BI1517" s="12">
        <v>15834.663384866795</v>
      </c>
      <c r="BJ1517" s="12">
        <v>10238.950935034416</v>
      </c>
      <c r="BK1517" s="44">
        <v>9315.2924771784383</v>
      </c>
      <c r="BL1517" s="45">
        <v>6113.5488962464251</v>
      </c>
      <c r="BM1517" s="12">
        <v>0</v>
      </c>
      <c r="BN1517" s="12">
        <v>0</v>
      </c>
      <c r="BO1517" s="12">
        <v>90.547093643238483</v>
      </c>
      <c r="BP1517" s="12">
        <v>52.042232938806109</v>
      </c>
      <c r="BQ1517" s="48">
        <v>32.585597058607398</v>
      </c>
      <c r="BR1517" s="49">
        <v>49.544771501285624</v>
      </c>
      <c r="BS1517" s="13">
        <v>0</v>
      </c>
      <c r="BT1517" s="12">
        <v>250.53347412869908</v>
      </c>
      <c r="BV1517" s="14">
        <f>Таблица1[[#This Row],[Lкан_леб,мм]]</f>
        <v>58079.466525871292</v>
      </c>
      <c r="BW1517" s="50">
        <f>Таблица1[[#This Row],[угол обхв4]]+Таблица1[[#This Row],[Lдуг 3,мм]]</f>
        <v>12514.865031253645</v>
      </c>
      <c r="BX1517" s="54">
        <f>Таблица1[[#This Row],[угол обхв5]]+Таблица1[[#This Row],[Y5, мм]]</f>
        <v>58724.247250043234</v>
      </c>
      <c r="BY1517" s="14">
        <f>Таблица1[[#This Row],[угол обхв6]]+Таблица1[[#This Row],[Lдуг 4,мм]]</f>
        <v>15865.344895938111</v>
      </c>
      <c r="BZ1517" s="14">
        <f>Таблица1[[#This Row],[Т1]]+Таблица1[[#This Row],[X6, мм]]</f>
        <v>59094.837042511012</v>
      </c>
      <c r="CA1517" s="14">
        <f>Таблица1[[#This Row],[Т2]]+Таблица1[[#This Row],[Lдуг 5,мм]]</f>
        <v>21345.877078126261</v>
      </c>
      <c r="CB1517" s="14">
        <f>Таблица1[[#This Row],[Т3]]+Таблица1[[#This Row],[Y6, мм]]</f>
        <v>59326.877233130574</v>
      </c>
      <c r="CC1517" s="14">
        <f>Таблица1[[#This Row],[Т4]]+Таблица1[[#This Row],[Lдуг 6,мм]]</f>
        <v>22474.35259846332</v>
      </c>
      <c r="CD1517" s="14">
        <f>Таблица1[[#This Row],[Т5]]+Таблица1[[#This Row],[Lдуг 1,мм]]</f>
        <v>59679.682744187616</v>
      </c>
      <c r="CE1517" s="14">
        <f>Таблица1[[#This Row],[Т6]]+Таблица1[[#This Row],[Lпрям1, мм]]</f>
        <v>25365.643585684214</v>
      </c>
      <c r="CF1517" s="15">
        <f>Таблица1[[#This Row],[Т7]]+Таблица1[[#This Row],[Lдуг 2,мм]]</f>
        <v>59679.682744187616</v>
      </c>
      <c r="CG1517" s="14">
        <f>Таблица1[[#This Row],[Т8]]+Таблица1[[#This Row],[Lпрям2, мм]]</f>
        <v>25365.643585684214</v>
      </c>
      <c r="CH1517" s="14">
        <f>Таблица1[[#This Row],[Т9]]-Таблица1[[#This Row],[Т9]]</f>
        <v>0</v>
      </c>
      <c r="CI1517" s="50">
        <f>Таблица1[[#This Row],[Т9]]-Таблица1[[#This Row],[Т8]]</f>
        <v>34314.039158503401</v>
      </c>
      <c r="CJ1517" s="54">
        <f>Таблица1[[#This Row],[Т9]]-Таблица1[[#This Row],[Т7]]</f>
        <v>0</v>
      </c>
      <c r="CK1517" s="14">
        <f>Таблица1[[#This Row],[Т9]]-Таблица1[[#This Row],[Т6]]</f>
        <v>37205.330145724292</v>
      </c>
      <c r="CL1517" s="14">
        <f>Таблица1[[#This Row],[Т9]]-Таблица1[[#This Row],[Т5]]</f>
        <v>352.80551105704217</v>
      </c>
      <c r="CM1517" s="14">
        <f>Таблица1[[#This Row],[Т9]]-Таблица1[[#This Row],[Т4]]</f>
        <v>38333.805666061351</v>
      </c>
      <c r="CN1517" s="14">
        <f>Таблица1[[#This Row],[Т9]]-Таблица1[[#This Row],[Т3]]</f>
        <v>584.84570167660422</v>
      </c>
      <c r="CO1517" s="14">
        <f>Таблица1[[#This Row],[Т9]]-Таблица1[[#This Row],[Т2]]</f>
        <v>43814.337848249503</v>
      </c>
      <c r="CP1517" s="14">
        <f>Таблица1[[#This Row],[Т9]]-Таблица1[[#This Row],[Т1]]</f>
        <v>955.43549414438166</v>
      </c>
      <c r="CQ1517" s="14">
        <f>Таблица1[[#This Row],[Т9]]-Таблица1[[#This Row],[угол обхв6]]</f>
        <v>47164.817712933975</v>
      </c>
      <c r="CR1517" s="14">
        <f>Таблица1[[#This Row],[Т9]]-Таблица1[[#This Row],[угол обхв5]]</f>
        <v>1600.2162183163236</v>
      </c>
      <c r="CS1517" s="14">
        <f>Таблица1[[#This Row],[Т9]]-Таблица1[[#This Row],[угол обхв4]]</f>
        <v>59679.682744187616</v>
      </c>
      <c r="CT1517" s="14">
        <f>Таблица1[[#This Row],[Lкан_прям, мм]]+Таблица1[[#This Row],[Lкан_дуг, мм]]+Таблица1[[#This Row],[Lкан_леб,мм]]</f>
        <v>85045.326329871838</v>
      </c>
      <c r="CU1517" s="16">
        <f>Таблица1[[#This Row],[Lкан_леб,мм]]</f>
        <v>58079.466525871292</v>
      </c>
      <c r="CV1517" s="14">
        <f>2534431-(Таблица1[[#This Row],[Т23]]+Таблица1[[#This Row],[угол обхв3]])</f>
        <v>2449135.1401959993</v>
      </c>
      <c r="CW1517" s="50">
        <f>SUM(X1517:AC1517,AD1517:AI1517)-Таблица1[[#This Row],[lподв_min, мм]]</f>
        <v>24074.568815368504</v>
      </c>
      <c r="CX1517" s="17">
        <f>CW1956-Таблица1[[#This Row],[Суммарная длина каната]]</f>
        <v>-2426213.1719353138</v>
      </c>
    </row>
    <row r="1518" spans="1:102" x14ac:dyDescent="0.25">
      <c r="A1518" s="21">
        <v>1517</v>
      </c>
      <c r="B1518" s="10">
        <v>38.411632653061218</v>
      </c>
      <c r="C1518" s="10">
        <v>45.252653061224485</v>
      </c>
      <c r="D1518" s="11">
        <v>8720.1718585475519</v>
      </c>
      <c r="E1518" s="11">
        <v>8993.1268560528042</v>
      </c>
      <c r="F1518" s="11">
        <v>7894.8889075790685</v>
      </c>
      <c r="G1518" s="11">
        <v>9353.4004338249615</v>
      </c>
      <c r="H1518" s="11">
        <v>8312.1713685475534</v>
      </c>
      <c r="I1518" s="11">
        <v>6051.3819611342533</v>
      </c>
      <c r="J1518" s="11">
        <v>2941.7448949185505</v>
      </c>
      <c r="K1518" s="11">
        <v>25403.869972204211</v>
      </c>
      <c r="L1518" s="11">
        <v>1561.9898317963284</v>
      </c>
      <c r="M1518" s="11">
        <v>58079.466525871292</v>
      </c>
      <c r="N1518" s="11">
        <v>8333.8552747679896</v>
      </c>
      <c r="O1518" s="11">
        <v>18341.923630391255</v>
      </c>
      <c r="P1518" s="43">
        <v>10337.030104241016</v>
      </c>
      <c r="Q1518" s="11">
        <v>15671.489335982522</v>
      </c>
      <c r="R1518" s="11">
        <v>8985.6528492972539</v>
      </c>
      <c r="S1518" s="11">
        <v>10360.179467897189</v>
      </c>
      <c r="T1518" s="11">
        <v>8720.1718585475519</v>
      </c>
      <c r="U1518" s="11">
        <v>8993.1268560528042</v>
      </c>
      <c r="V1518" s="11">
        <v>7845.0945503376997</v>
      </c>
      <c r="W1518" s="11">
        <v>9222.0934576701547</v>
      </c>
      <c r="X1518" s="12">
        <v>0</v>
      </c>
      <c r="Y1518" s="12">
        <v>632.02261087723275</v>
      </c>
      <c r="Z1518" s="12">
        <v>364.2347125145954</v>
      </c>
      <c r="AA1518" s="44">
        <v>232.04019061955887</v>
      </c>
      <c r="AB1518" s="45">
        <v>333.69231778494151</v>
      </c>
      <c r="AC1518" s="12">
        <v>0</v>
      </c>
      <c r="AD1518" s="12">
        <v>12514.865031253645</v>
      </c>
      <c r="AE1518" s="12">
        <v>3338.2523448937413</v>
      </c>
      <c r="AF1518" s="12">
        <v>5480.5321821881471</v>
      </c>
      <c r="AG1518" s="44">
        <v>1128.4755203370612</v>
      </c>
      <c r="AH1518" s="45">
        <v>2941.7448935316174</v>
      </c>
      <c r="AI1518" s="12">
        <v>0</v>
      </c>
      <c r="AJ1518" s="12">
        <v>-35.63015233753314</v>
      </c>
      <c r="AK1518" s="12">
        <v>53.125308839193707</v>
      </c>
      <c r="AL1518" s="12">
        <v>104.27509261185837</v>
      </c>
      <c r="AM1518" s="44">
        <v>136.86068967046583</v>
      </c>
      <c r="AN1518" s="45">
        <v>89.99999980523198</v>
      </c>
      <c r="AO1518" s="12">
        <v>0</v>
      </c>
      <c r="AP1518" s="12">
        <v>-2075.8364333619656</v>
      </c>
      <c r="AQ1518" s="12">
        <v>8660.2347930166143</v>
      </c>
      <c r="AR1518" s="12">
        <v>10732.432294054199</v>
      </c>
      <c r="AS1518" s="44">
        <v>9264.6328751946785</v>
      </c>
      <c r="AT1518" s="45">
        <v>8312.1718585475519</v>
      </c>
      <c r="AU1518" s="12">
        <v>0</v>
      </c>
      <c r="AV1518" s="12">
        <v>11382.999195380788</v>
      </c>
      <c r="AW1518" s="12">
        <v>18586.750937013279</v>
      </c>
      <c r="AX1518" s="12">
        <v>15570.88561691141</v>
      </c>
      <c r="AY1518" s="44">
        <v>10062.464595661566</v>
      </c>
      <c r="AZ1518" s="45">
        <v>8993.1268546658721</v>
      </c>
      <c r="BA1518" s="12">
        <v>0</v>
      </c>
      <c r="BB1518" s="12">
        <v>8096.1745524654252</v>
      </c>
      <c r="BC1518" s="12">
        <v>10663.409622489642</v>
      </c>
      <c r="BD1518" s="12">
        <v>9381.0550391104371</v>
      </c>
      <c r="BE1518" s="44">
        <v>8441.1918326501273</v>
      </c>
      <c r="BF1518" s="45">
        <v>8312.1718685475535</v>
      </c>
      <c r="BG1518" s="12">
        <v>0</v>
      </c>
      <c r="BH1518" s="12">
        <v>18673.543705546141</v>
      </c>
      <c r="BI1518" s="12">
        <v>15916.316642604546</v>
      </c>
      <c r="BJ1518" s="12">
        <v>10259.575748826077</v>
      </c>
      <c r="BK1518" s="44">
        <v>9290.8417282884275</v>
      </c>
      <c r="BL1518" s="45">
        <v>6051.3819611342551</v>
      </c>
      <c r="BM1518" s="12">
        <v>0</v>
      </c>
      <c r="BN1518" s="12">
        <v>0</v>
      </c>
      <c r="BO1518" s="12">
        <v>88.755461176726854</v>
      </c>
      <c r="BP1518" s="12">
        <v>51.149783772664669</v>
      </c>
      <c r="BQ1518" s="48">
        <v>32.585597058607448</v>
      </c>
      <c r="BR1518" s="49">
        <v>46.860689865233844</v>
      </c>
      <c r="BS1518" s="13">
        <v>0</v>
      </c>
      <c r="BT1518" s="12">
        <v>250.53347412869908</v>
      </c>
      <c r="BV1518" s="14">
        <f>Таблица1[[#This Row],[Lкан_леб,мм]]</f>
        <v>58079.466525871292</v>
      </c>
      <c r="BW1518" s="50">
        <f>Таблица1[[#This Row],[угол обхв4]]+Таблица1[[#This Row],[Lдуг 3,мм]]</f>
        <v>12514.865031253645</v>
      </c>
      <c r="BX1518" s="54">
        <f>Таблица1[[#This Row],[угол обхв5]]+Таблица1[[#This Row],[Y5, мм]]</f>
        <v>58711.489136748525</v>
      </c>
      <c r="BY1518" s="14">
        <f>Таблица1[[#This Row],[угол обхв6]]+Таблица1[[#This Row],[Lдуг 4,мм]]</f>
        <v>15853.117376147386</v>
      </c>
      <c r="BZ1518" s="14">
        <f>Таблица1[[#This Row],[Т1]]+Таблица1[[#This Row],[X6, мм]]</f>
        <v>59075.723849263122</v>
      </c>
      <c r="CA1518" s="14">
        <f>Таблица1[[#This Row],[Т2]]+Таблица1[[#This Row],[Lдуг 5,мм]]</f>
        <v>21333.649558335532</v>
      </c>
      <c r="CB1518" s="14">
        <f>Таблица1[[#This Row],[Т3]]+Таблица1[[#This Row],[Y6, мм]]</f>
        <v>59307.764039882684</v>
      </c>
      <c r="CC1518" s="14">
        <f>Таблица1[[#This Row],[Т4]]+Таблица1[[#This Row],[Lдуг 6,мм]]</f>
        <v>22462.125078672594</v>
      </c>
      <c r="CD1518" s="14">
        <f>Таблица1[[#This Row],[Т5]]+Таблица1[[#This Row],[Lдуг 1,мм]]</f>
        <v>59641.456357667623</v>
      </c>
      <c r="CE1518" s="14">
        <f>Таблица1[[#This Row],[Т6]]+Таблица1[[#This Row],[Lпрям1, мм]]</f>
        <v>25403.869972204211</v>
      </c>
      <c r="CF1518" s="15">
        <f>Таблица1[[#This Row],[Т7]]+Таблица1[[#This Row],[Lдуг 2,мм]]</f>
        <v>59641.456357667623</v>
      </c>
      <c r="CG1518" s="14">
        <f>Таблица1[[#This Row],[Т8]]+Таблица1[[#This Row],[Lпрям2, мм]]</f>
        <v>25403.869972204211</v>
      </c>
      <c r="CH1518" s="14">
        <f>Таблица1[[#This Row],[Т9]]-Таблица1[[#This Row],[Т9]]</f>
        <v>0</v>
      </c>
      <c r="CI1518" s="50">
        <f>Таблица1[[#This Row],[Т9]]-Таблица1[[#This Row],[Т8]]</f>
        <v>34237.586385463408</v>
      </c>
      <c r="CJ1518" s="54">
        <f>Таблица1[[#This Row],[Т9]]-Таблица1[[#This Row],[Т7]]</f>
        <v>0</v>
      </c>
      <c r="CK1518" s="14">
        <f>Таблица1[[#This Row],[Т9]]-Таблица1[[#This Row],[Т6]]</f>
        <v>37179.331278995029</v>
      </c>
      <c r="CL1518" s="14">
        <f>Таблица1[[#This Row],[Т9]]-Таблица1[[#This Row],[Т5]]</f>
        <v>333.6923177849385</v>
      </c>
      <c r="CM1518" s="14">
        <f>Таблица1[[#This Row],[Т9]]-Таблица1[[#This Row],[Т4]]</f>
        <v>38307.806799332087</v>
      </c>
      <c r="CN1518" s="14">
        <f>Таблица1[[#This Row],[Т9]]-Таблица1[[#This Row],[Т3]]</f>
        <v>565.73250840450055</v>
      </c>
      <c r="CO1518" s="14">
        <f>Таблица1[[#This Row],[Т9]]-Таблица1[[#This Row],[Т2]]</f>
        <v>43788.338981520239</v>
      </c>
      <c r="CP1518" s="14">
        <f>Таблица1[[#This Row],[Т9]]-Таблица1[[#This Row],[Т1]]</f>
        <v>929.9672209190976</v>
      </c>
      <c r="CQ1518" s="14">
        <f>Таблица1[[#This Row],[Т9]]-Таблица1[[#This Row],[угол обхв6]]</f>
        <v>47126.591326413982</v>
      </c>
      <c r="CR1518" s="14">
        <f>Таблица1[[#This Row],[Т9]]-Таблица1[[#This Row],[угол обхв5]]</f>
        <v>1561.9898317963307</v>
      </c>
      <c r="CS1518" s="14">
        <f>Таблица1[[#This Row],[Т9]]-Таблица1[[#This Row],[угол обхв4]]</f>
        <v>59641.456357667623</v>
      </c>
      <c r="CT1518" s="14">
        <f>Таблица1[[#This Row],[Lкан_прям, мм]]+Таблица1[[#This Row],[Lкан_дуг, мм]]+Таблица1[[#This Row],[Lкан_леб,мм]]</f>
        <v>85045.326329871838</v>
      </c>
      <c r="CU1518" s="16">
        <f>Таблица1[[#This Row],[Lкан_леб,мм]]</f>
        <v>58079.466525871292</v>
      </c>
      <c r="CV1518" s="14">
        <f>2534431-(Таблица1[[#This Row],[Т23]]+Таблица1[[#This Row],[угол обхв3]])</f>
        <v>2449135.1401959993</v>
      </c>
      <c r="CW1518" s="50">
        <f>SUM(X1518:AC1518,AD1518:AI1518)-Таблица1[[#This Row],[lподв_min, мм]]</f>
        <v>24024.114909081993</v>
      </c>
      <c r="CX1518" s="17">
        <f>CW1957-Таблица1[[#This Row],[Суммарная длина каната]]</f>
        <v>-2426257.8081935048</v>
      </c>
    </row>
    <row r="1519" spans="1:102" x14ac:dyDescent="0.25">
      <c r="A1519" s="21">
        <v>1518</v>
      </c>
      <c r="B1519" s="10">
        <v>38.411632653061218</v>
      </c>
      <c r="C1519" s="10">
        <v>47.936734693877547</v>
      </c>
      <c r="D1519" s="11">
        <v>9108.7029169980142</v>
      </c>
      <c r="E1519" s="11">
        <v>8999.6154392014432</v>
      </c>
      <c r="F1519" s="11">
        <v>8267.4541382954594</v>
      </c>
      <c r="G1519" s="11">
        <v>9320.8466523975767</v>
      </c>
      <c r="H1519" s="11">
        <v>8700.7024269980157</v>
      </c>
      <c r="I1519" s="11">
        <v>6005.7923360532568</v>
      </c>
      <c r="J1519" s="11">
        <v>2993.8231031481869</v>
      </c>
      <c r="K1519" s="11">
        <v>25442.096358724135</v>
      </c>
      <c r="L1519" s="11">
        <v>1523.7634452764078</v>
      </c>
      <c r="M1519" s="11">
        <v>58079.466525871292</v>
      </c>
      <c r="N1519" s="11">
        <v>8333.8552747679896</v>
      </c>
      <c r="O1519" s="11">
        <v>18341.923630391255</v>
      </c>
      <c r="P1519" s="43">
        <v>10411.046781088135</v>
      </c>
      <c r="Q1519" s="11">
        <v>15746.366987885212</v>
      </c>
      <c r="R1519" s="11">
        <v>9309.8750446548984</v>
      </c>
      <c r="S1519" s="11">
        <v>10377.600480866991</v>
      </c>
      <c r="T1519" s="11">
        <v>9108.7029169980142</v>
      </c>
      <c r="U1519" s="11">
        <v>8999.6154392014432</v>
      </c>
      <c r="V1519" s="11">
        <v>8223.8633743691535</v>
      </c>
      <c r="W1519" s="11">
        <v>9187.3519135487331</v>
      </c>
      <c r="X1519" s="12">
        <v>0</v>
      </c>
      <c r="Y1519" s="12">
        <v>619.23938172178555</v>
      </c>
      <c r="Z1519" s="12">
        <v>357.90474842214536</v>
      </c>
      <c r="AA1519" s="44">
        <v>232.0401906195585</v>
      </c>
      <c r="AB1519" s="45">
        <v>314.5791245129181</v>
      </c>
      <c r="AC1519" s="12">
        <v>0</v>
      </c>
      <c r="AD1519" s="12">
        <v>12514.865031253645</v>
      </c>
      <c r="AE1519" s="12">
        <v>3324.4005231599003</v>
      </c>
      <c r="AF1519" s="12">
        <v>5480.5321821881498</v>
      </c>
      <c r="AG1519" s="44">
        <v>1128.4755203370612</v>
      </c>
      <c r="AH1519" s="45">
        <v>2993.8231017853782</v>
      </c>
      <c r="AI1519" s="12">
        <v>0</v>
      </c>
      <c r="AJ1519" s="12">
        <v>-35.63015233753314</v>
      </c>
      <c r="AK1519" s="12">
        <v>51.33014933145914</v>
      </c>
      <c r="AL1519" s="12">
        <v>101.59101097920532</v>
      </c>
      <c r="AM1519" s="44">
        <v>134.17660803781271</v>
      </c>
      <c r="AN1519" s="45">
        <v>89.999999808620004</v>
      </c>
      <c r="AO1519" s="12">
        <v>0</v>
      </c>
      <c r="AP1519" s="12">
        <v>-2075.8364333619656</v>
      </c>
      <c r="AQ1519" s="12">
        <v>8652.4050712696098</v>
      </c>
      <c r="AR1519" s="12">
        <v>10810.726349065579</v>
      </c>
      <c r="AS1519" s="44">
        <v>9602.4906769653189</v>
      </c>
      <c r="AT1519" s="45">
        <v>8700.7029169980142</v>
      </c>
      <c r="AU1519" s="12">
        <v>0</v>
      </c>
      <c r="AV1519" s="12">
        <v>11382.999195380788</v>
      </c>
      <c r="AW1519" s="12">
        <v>18596.855046950252</v>
      </c>
      <c r="AX1519" s="12">
        <v>15664.389899980331</v>
      </c>
      <c r="AY1519" s="44">
        <v>10093.276560438946</v>
      </c>
      <c r="AZ1519" s="45">
        <v>8999.6154378386364</v>
      </c>
      <c r="BA1519" s="12">
        <v>0</v>
      </c>
      <c r="BB1519" s="12">
        <v>8096.1745524654252</v>
      </c>
      <c r="BC1519" s="12">
        <v>10729.596577589757</v>
      </c>
      <c r="BD1519" s="12">
        <v>9709.5546126323425</v>
      </c>
      <c r="BE1519" s="44">
        <v>8816.0872846875936</v>
      </c>
      <c r="BF1519" s="45">
        <v>8700.7029269980158</v>
      </c>
      <c r="BG1519" s="12">
        <v>0</v>
      </c>
      <c r="BH1519" s="12">
        <v>18673.543705546141</v>
      </c>
      <c r="BI1519" s="12">
        <v>16001.298404444206</v>
      </c>
      <c r="BJ1519" s="12">
        <v>10295.623392962112</v>
      </c>
      <c r="BK1519" s="44">
        <v>9283.9393596294885</v>
      </c>
      <c r="BL1519" s="45">
        <v>6005.7923360532586</v>
      </c>
      <c r="BM1519" s="12">
        <v>0</v>
      </c>
      <c r="BN1519" s="12">
        <v>0</v>
      </c>
      <c r="BO1519" s="12">
        <v>86.960301668992273</v>
      </c>
      <c r="BP1519" s="12">
        <v>50.260861647746182</v>
      </c>
      <c r="BQ1519" s="48">
        <v>32.585597058607398</v>
      </c>
      <c r="BR1519" s="49">
        <v>44.176608229192716</v>
      </c>
      <c r="BS1519" s="13">
        <v>0</v>
      </c>
      <c r="BT1519" s="12">
        <v>250.53347412869908</v>
      </c>
      <c r="BV1519" s="14">
        <f>Таблица1[[#This Row],[Lкан_леб,мм]]</f>
        <v>58079.466525871292</v>
      </c>
      <c r="BW1519" s="50">
        <f>Таблица1[[#This Row],[угол обхв4]]+Таблица1[[#This Row],[Lдуг 3,мм]]</f>
        <v>12514.865031253645</v>
      </c>
      <c r="BX1519" s="54">
        <f>Таблица1[[#This Row],[угол обхв5]]+Таблица1[[#This Row],[Y5, мм]]</f>
        <v>58698.705907593081</v>
      </c>
      <c r="BY1519" s="14">
        <f>Таблица1[[#This Row],[угол обхв6]]+Таблица1[[#This Row],[Lдуг 4,мм]]</f>
        <v>15839.265554413545</v>
      </c>
      <c r="BZ1519" s="14">
        <f>Таблица1[[#This Row],[Т1]]+Таблица1[[#This Row],[X6, мм]]</f>
        <v>59056.610656015226</v>
      </c>
      <c r="CA1519" s="14">
        <f>Таблица1[[#This Row],[Т2]]+Таблица1[[#This Row],[Lдуг 5,мм]]</f>
        <v>21319.797736601693</v>
      </c>
      <c r="CB1519" s="14">
        <f>Таблица1[[#This Row],[Т3]]+Таблица1[[#This Row],[Y6, мм]]</f>
        <v>59288.650846634788</v>
      </c>
      <c r="CC1519" s="14">
        <f>Таблица1[[#This Row],[Т4]]+Таблица1[[#This Row],[Lдуг 6,мм]]</f>
        <v>22448.273256938755</v>
      </c>
      <c r="CD1519" s="14">
        <f>Таблица1[[#This Row],[Т5]]+Таблица1[[#This Row],[Lдуг 1,мм]]</f>
        <v>59603.229971147703</v>
      </c>
      <c r="CE1519" s="14">
        <f>Таблица1[[#This Row],[Т6]]+Таблица1[[#This Row],[Lпрям1, мм]]</f>
        <v>25442.096358724135</v>
      </c>
      <c r="CF1519" s="15">
        <f>Таблица1[[#This Row],[Т7]]+Таблица1[[#This Row],[Lдуг 2,мм]]</f>
        <v>59603.229971147703</v>
      </c>
      <c r="CG1519" s="14">
        <f>Таблица1[[#This Row],[Т8]]+Таблица1[[#This Row],[Lпрям2, мм]]</f>
        <v>25442.096358724135</v>
      </c>
      <c r="CH1519" s="14">
        <f>Таблица1[[#This Row],[Т9]]-Таблица1[[#This Row],[Т9]]</f>
        <v>0</v>
      </c>
      <c r="CI1519" s="50">
        <f>Таблица1[[#This Row],[Т9]]-Таблица1[[#This Row],[Т8]]</f>
        <v>34161.133612423568</v>
      </c>
      <c r="CJ1519" s="54">
        <f>Таблица1[[#This Row],[Т9]]-Таблица1[[#This Row],[Т7]]</f>
        <v>0</v>
      </c>
      <c r="CK1519" s="14">
        <f>Таблица1[[#This Row],[Т9]]-Таблица1[[#This Row],[Т6]]</f>
        <v>37154.956714208951</v>
      </c>
      <c r="CL1519" s="14">
        <f>Таблица1[[#This Row],[Т9]]-Таблица1[[#This Row],[Т5]]</f>
        <v>314.57912451291486</v>
      </c>
      <c r="CM1519" s="14">
        <f>Таблица1[[#This Row],[Т9]]-Таблица1[[#This Row],[Т4]]</f>
        <v>38283.43223454601</v>
      </c>
      <c r="CN1519" s="14">
        <f>Таблица1[[#This Row],[Т9]]-Таблица1[[#This Row],[Т3]]</f>
        <v>546.61931513247691</v>
      </c>
      <c r="CO1519" s="14">
        <f>Таблица1[[#This Row],[Т9]]-Таблица1[[#This Row],[Т2]]</f>
        <v>43763.964416734161</v>
      </c>
      <c r="CP1519" s="14">
        <f>Таблица1[[#This Row],[Т9]]-Таблица1[[#This Row],[Т1]]</f>
        <v>904.52406355462153</v>
      </c>
      <c r="CQ1519" s="14">
        <f>Таблица1[[#This Row],[Т9]]-Таблица1[[#This Row],[угол обхв6]]</f>
        <v>47088.364939894062</v>
      </c>
      <c r="CR1519" s="14">
        <f>Таблица1[[#This Row],[Т9]]-Таблица1[[#This Row],[угол обхв5]]</f>
        <v>1523.7634452764105</v>
      </c>
      <c r="CS1519" s="14">
        <f>Таблица1[[#This Row],[Т9]]-Таблица1[[#This Row],[угол обхв4]]</f>
        <v>59603.229971147703</v>
      </c>
      <c r="CT1519" s="14">
        <f>Таблица1[[#This Row],[Lкан_прям, мм]]+Таблица1[[#This Row],[Lкан_дуг, мм]]+Таблица1[[#This Row],[Lкан_леб,мм]]</f>
        <v>85045.326329871838</v>
      </c>
      <c r="CU1519" s="16">
        <f>Таблица1[[#This Row],[Lкан_леб,мм]]</f>
        <v>58079.466525871292</v>
      </c>
      <c r="CV1519" s="14">
        <f>2534431-(Таблица1[[#This Row],[Т23]]+Таблица1[[#This Row],[угол обхв3]])</f>
        <v>2449135.1401959993</v>
      </c>
      <c r="CW1519" s="50">
        <f>SUM(X1519:AC1519,AD1519:AI1519)-Таблица1[[#This Row],[lподв_min, мм]]</f>
        <v>23972.036700852357</v>
      </c>
      <c r="CX1519" s="17">
        <f>CW1958-Таблица1[[#This Row],[Суммарная длина каната]]</f>
        <v>-2426303.4773013289</v>
      </c>
    </row>
    <row r="1520" spans="1:102" x14ac:dyDescent="0.25">
      <c r="A1520" s="21">
        <v>1519</v>
      </c>
      <c r="B1520" s="10">
        <v>38.411632653061218</v>
      </c>
      <c r="C1520" s="10">
        <v>50.620816326530601</v>
      </c>
      <c r="D1520" s="11">
        <v>9496.5038739071206</v>
      </c>
      <c r="E1520" s="11">
        <v>9024.2913973853556</v>
      </c>
      <c r="F1520" s="11">
        <v>8641.1350953327837</v>
      </c>
      <c r="G1520" s="11">
        <v>9305.7754158308908</v>
      </c>
      <c r="H1520" s="11">
        <v>9088.503383907122</v>
      </c>
      <c r="I1520" s="11">
        <v>5976.7759838582597</v>
      </c>
      <c r="J1520" s="11">
        <v>3047.5154135270968</v>
      </c>
      <c r="K1520" s="11">
        <v>25480.322745243939</v>
      </c>
      <c r="L1520" s="11">
        <v>1485.5370587566031</v>
      </c>
      <c r="M1520" s="11">
        <v>58079.466525871292</v>
      </c>
      <c r="N1520" s="11">
        <v>8333.8552747679896</v>
      </c>
      <c r="O1520" s="11">
        <v>18341.923630391255</v>
      </c>
      <c r="P1520" s="43">
        <v>10481.475815733542</v>
      </c>
      <c r="Q1520" s="11">
        <v>15824.628615039692</v>
      </c>
      <c r="R1520" s="11">
        <v>9632.9257362038152</v>
      </c>
      <c r="S1520" s="11">
        <v>10410.185359955185</v>
      </c>
      <c r="T1520" s="11">
        <v>9496.5038739071206</v>
      </c>
      <c r="U1520" s="11">
        <v>9024.2913973853556</v>
      </c>
      <c r="V1520" s="11">
        <v>8603.8435694923046</v>
      </c>
      <c r="W1520" s="11">
        <v>9170.3858220635375</v>
      </c>
      <c r="X1520" s="12">
        <v>0</v>
      </c>
      <c r="Y1520" s="12">
        <v>606.42756342763039</v>
      </c>
      <c r="Z1520" s="12">
        <v>351.6033734684035</v>
      </c>
      <c r="AA1520" s="44">
        <v>232.04019061955862</v>
      </c>
      <c r="AB1520" s="45">
        <v>295.46593124101054</v>
      </c>
      <c r="AC1520" s="12">
        <v>0</v>
      </c>
      <c r="AD1520" s="12">
        <v>12514.865031253645</v>
      </c>
      <c r="AE1520" s="12">
        <v>3308.9345992767835</v>
      </c>
      <c r="AF1520" s="12">
        <v>5480.5321821881507</v>
      </c>
      <c r="AG1520" s="44">
        <v>1128.4755203370596</v>
      </c>
      <c r="AH1520" s="45">
        <v>3047.5154121882993</v>
      </c>
      <c r="AI1520" s="12">
        <v>0</v>
      </c>
      <c r="AJ1520" s="12">
        <v>-35.63015233753314</v>
      </c>
      <c r="AK1520" s="12">
        <v>49.530975027185626</v>
      </c>
      <c r="AL1520" s="12">
        <v>98.906929346552261</v>
      </c>
      <c r="AM1520" s="44">
        <v>131.49252640515965</v>
      </c>
      <c r="AN1520" s="45">
        <v>89.999999811991813</v>
      </c>
      <c r="AO1520" s="12">
        <v>0</v>
      </c>
      <c r="AP1520" s="12">
        <v>-2075.8364333619656</v>
      </c>
      <c r="AQ1520" s="12">
        <v>8644.244113062925</v>
      </c>
      <c r="AR1520" s="12">
        <v>10884.555804070091</v>
      </c>
      <c r="AS1520" s="44">
        <v>9938.5349316925367</v>
      </c>
      <c r="AT1520" s="45">
        <v>9088.5038739071224</v>
      </c>
      <c r="AU1520" s="12">
        <v>0</v>
      </c>
      <c r="AV1520" s="12">
        <v>11382.999195380788</v>
      </c>
      <c r="AW1520" s="12">
        <v>18606.730671577705</v>
      </c>
      <c r="AX1520" s="12">
        <v>15761.458028509189</v>
      </c>
      <c r="AY1520" s="44">
        <v>10139.876241291506</v>
      </c>
      <c r="AZ1520" s="45">
        <v>9024.2913960465612</v>
      </c>
      <c r="BA1520" s="12">
        <v>0</v>
      </c>
      <c r="BB1520" s="12">
        <v>8096.1745524654252</v>
      </c>
      <c r="BC1520" s="12">
        <v>10791.864654028477</v>
      </c>
      <c r="BD1520" s="12">
        <v>10036.005724540362</v>
      </c>
      <c r="BE1520" s="44">
        <v>9190.8946784183991</v>
      </c>
      <c r="BF1520" s="45">
        <v>9088.5038839071221</v>
      </c>
      <c r="BG1520" s="12">
        <v>0</v>
      </c>
      <c r="BH1520" s="12">
        <v>18673.543705546141</v>
      </c>
      <c r="BI1520" s="12">
        <v>16089.43565622614</v>
      </c>
      <c r="BJ1520" s="12">
        <v>10347.014773424682</v>
      </c>
      <c r="BK1520" s="44">
        <v>9294.6005160490367</v>
      </c>
      <c r="BL1520" s="45">
        <v>5976.7759838582615</v>
      </c>
      <c r="BM1520" s="12">
        <v>0</v>
      </c>
      <c r="BN1520" s="12">
        <v>0</v>
      </c>
      <c r="BO1520" s="12">
        <v>85.161127364718752</v>
      </c>
      <c r="BP1520" s="12">
        <v>49.375954319366635</v>
      </c>
      <c r="BQ1520" s="48">
        <v>32.585597058607412</v>
      </c>
      <c r="BR1520" s="49">
        <v>41.492526593167852</v>
      </c>
      <c r="BS1520" s="13">
        <v>0</v>
      </c>
      <c r="BT1520" s="12">
        <v>250.53347412869908</v>
      </c>
      <c r="BV1520" s="14">
        <f>Таблица1[[#This Row],[Lкан_леб,мм]]</f>
        <v>58079.466525871292</v>
      </c>
      <c r="BW1520" s="50">
        <f>Таблица1[[#This Row],[угол обхв4]]+Таблица1[[#This Row],[Lдуг 3,мм]]</f>
        <v>12514.865031253645</v>
      </c>
      <c r="BX1520" s="54">
        <f>Таблица1[[#This Row],[угол обхв5]]+Таблица1[[#This Row],[Y5, мм]]</f>
        <v>58685.894089298919</v>
      </c>
      <c r="BY1520" s="14">
        <f>Таблица1[[#This Row],[угол обхв6]]+Таблица1[[#This Row],[Lдуг 4,мм]]</f>
        <v>15823.799630530428</v>
      </c>
      <c r="BZ1520" s="14">
        <f>Таблица1[[#This Row],[Т1]]+Таблица1[[#This Row],[X6, мм]]</f>
        <v>59037.497462767322</v>
      </c>
      <c r="CA1520" s="14">
        <f>Таблица1[[#This Row],[Т2]]+Таблица1[[#This Row],[Lдуг 5,мм]]</f>
        <v>21304.331812718578</v>
      </c>
      <c r="CB1520" s="14">
        <f>Таблица1[[#This Row],[Т3]]+Таблица1[[#This Row],[Y6, мм]]</f>
        <v>59269.537653386884</v>
      </c>
      <c r="CC1520" s="14">
        <f>Таблица1[[#This Row],[Т4]]+Таблица1[[#This Row],[Lдуг 6,мм]]</f>
        <v>22432.807333055636</v>
      </c>
      <c r="CD1520" s="14">
        <f>Таблица1[[#This Row],[Т5]]+Таблица1[[#This Row],[Lдуг 1,мм]]</f>
        <v>59565.003584627892</v>
      </c>
      <c r="CE1520" s="14">
        <f>Таблица1[[#This Row],[Т6]]+Таблица1[[#This Row],[Lпрям1, мм]]</f>
        <v>25480.322745243935</v>
      </c>
      <c r="CF1520" s="15">
        <f>Таблица1[[#This Row],[Т7]]+Таблица1[[#This Row],[Lдуг 2,мм]]</f>
        <v>59565.003584627892</v>
      </c>
      <c r="CG1520" s="14">
        <f>Таблица1[[#This Row],[Т8]]+Таблица1[[#This Row],[Lпрям2, мм]]</f>
        <v>25480.322745243935</v>
      </c>
      <c r="CH1520" s="14">
        <f>Таблица1[[#This Row],[Т9]]-Таблица1[[#This Row],[Т9]]</f>
        <v>0</v>
      </c>
      <c r="CI1520" s="50">
        <f>Таблица1[[#This Row],[Т9]]-Таблица1[[#This Row],[Т8]]</f>
        <v>34084.68083938396</v>
      </c>
      <c r="CJ1520" s="54">
        <f>Таблица1[[#This Row],[Т9]]-Таблица1[[#This Row],[Т7]]</f>
        <v>0</v>
      </c>
      <c r="CK1520" s="14">
        <f>Таблица1[[#This Row],[Т9]]-Таблица1[[#This Row],[Т6]]</f>
        <v>37132.196251572255</v>
      </c>
      <c r="CL1520" s="14">
        <f>Таблица1[[#This Row],[Т9]]-Таблица1[[#This Row],[Т5]]</f>
        <v>295.46593124100764</v>
      </c>
      <c r="CM1520" s="14">
        <f>Таблица1[[#This Row],[Т9]]-Таблица1[[#This Row],[Т4]]</f>
        <v>38260.671771909314</v>
      </c>
      <c r="CN1520" s="14">
        <f>Таблица1[[#This Row],[Т9]]-Таблица1[[#This Row],[Т3]]</f>
        <v>527.50612186056969</v>
      </c>
      <c r="CO1520" s="14">
        <f>Таблица1[[#This Row],[Т9]]-Таблица1[[#This Row],[Т2]]</f>
        <v>43741.203954097466</v>
      </c>
      <c r="CP1520" s="14">
        <f>Таблица1[[#This Row],[Т9]]-Таблица1[[#This Row],[Т1]]</f>
        <v>879.10949532897212</v>
      </c>
      <c r="CQ1520" s="14">
        <f>Таблица1[[#This Row],[Т9]]-Таблица1[[#This Row],[угол обхв6]]</f>
        <v>47050.138553374243</v>
      </c>
      <c r="CR1520" s="14">
        <f>Таблица1[[#This Row],[Т9]]-Таблица1[[#This Row],[угол обхв5]]</f>
        <v>1485.5370587565994</v>
      </c>
      <c r="CS1520" s="14">
        <f>Таблица1[[#This Row],[Т9]]-Таблица1[[#This Row],[угол обхв4]]</f>
        <v>59565.003584627892</v>
      </c>
      <c r="CT1520" s="14">
        <f>Таблица1[[#This Row],[Lкан_прям, мм]]+Таблица1[[#This Row],[Lкан_дуг, мм]]+Таблица1[[#This Row],[Lкан_леб,мм]]</f>
        <v>85045.326329871838</v>
      </c>
      <c r="CU1520" s="16">
        <f>Таблица1[[#This Row],[Lкан_леб,мм]]</f>
        <v>58079.466525871292</v>
      </c>
      <c r="CV1520" s="14">
        <f>2534431-(Таблица1[[#This Row],[Т23]]+Таблица1[[#This Row],[угол обхв3]])</f>
        <v>2449135.1401959993</v>
      </c>
      <c r="CW1520" s="50">
        <f>SUM(X1520:AC1520,AD1520:AI1520)-Таблица1[[#This Row],[lподв_min, мм]]</f>
        <v>23918.344390473445</v>
      </c>
      <c r="CX1520" s="17">
        <f>CW1959-Таблица1[[#This Row],[Суммарная длина каната]]</f>
        <v>-2426314.1577733546</v>
      </c>
    </row>
    <row r="1521" spans="1:102" x14ac:dyDescent="0.25">
      <c r="A1521" s="21">
        <v>1520</v>
      </c>
      <c r="B1521" s="10">
        <v>38.411632653061218</v>
      </c>
      <c r="C1521" s="10">
        <v>53.304897959183663</v>
      </c>
      <c r="D1521" s="11">
        <v>9882.7238349503768</v>
      </c>
      <c r="E1521" s="11">
        <v>9067.1005877964981</v>
      </c>
      <c r="F1521" s="11">
        <v>9015.1118657953903</v>
      </c>
      <c r="G1521" s="11">
        <v>9308.2197927118377</v>
      </c>
      <c r="H1521" s="11">
        <v>9474.7233449503783</v>
      </c>
      <c r="I1521" s="11">
        <v>5964.2902017814458</v>
      </c>
      <c r="J1521" s="11">
        <v>3102.8103860150518</v>
      </c>
      <c r="K1521" s="11">
        <v>25518.54913176359</v>
      </c>
      <c r="L1521" s="11">
        <v>1447.3106722369505</v>
      </c>
      <c r="M1521" s="11">
        <v>58079.466525871292</v>
      </c>
      <c r="N1521" s="11">
        <v>8333.8552747679896</v>
      </c>
      <c r="O1521" s="11">
        <v>18341.923630391255</v>
      </c>
      <c r="P1521" s="43">
        <v>10548.162676155611</v>
      </c>
      <c r="Q1521" s="11">
        <v>15906.102499524219</v>
      </c>
      <c r="R1521" s="11">
        <v>9954.0961015569846</v>
      </c>
      <c r="S1521" s="11">
        <v>10457.86260897749</v>
      </c>
      <c r="T1521" s="11">
        <v>9882.7238349503768</v>
      </c>
      <c r="U1521" s="11">
        <v>9067.1005877964981</v>
      </c>
      <c r="V1521" s="11">
        <v>8984.2014013243697</v>
      </c>
      <c r="W1521" s="11">
        <v>9171.2324094016021</v>
      </c>
      <c r="X1521" s="12">
        <v>0</v>
      </c>
      <c r="Y1521" s="12">
        <v>593.58357209792462</v>
      </c>
      <c r="Z1521" s="12">
        <v>345.33417155021198</v>
      </c>
      <c r="AA1521" s="44">
        <v>232.04019061955887</v>
      </c>
      <c r="AB1521" s="45">
        <v>276.35273796925503</v>
      </c>
      <c r="AC1521" s="12">
        <v>0</v>
      </c>
      <c r="AD1521" s="12">
        <v>12514.865031253645</v>
      </c>
      <c r="AE1521" s="12">
        <v>3291.8660132846194</v>
      </c>
      <c r="AF1521" s="12">
        <v>5480.5321821881489</v>
      </c>
      <c r="AG1521" s="44">
        <v>1128.4755203370623</v>
      </c>
      <c r="AH1521" s="45">
        <v>3102.8103847001125</v>
      </c>
      <c r="AI1521" s="12">
        <v>0</v>
      </c>
      <c r="AJ1521" s="12">
        <v>-35.63015233753314</v>
      </c>
      <c r="AK1521" s="12">
        <v>47.727282636757295</v>
      </c>
      <c r="AL1521" s="12">
        <v>96.222847713899185</v>
      </c>
      <c r="AM1521" s="44">
        <v>128.80844477250665</v>
      </c>
      <c r="AN1521" s="45">
        <v>89.999999815342292</v>
      </c>
      <c r="AO1521" s="12">
        <v>0</v>
      </c>
      <c r="AP1521" s="12">
        <v>-2075.8364333619656</v>
      </c>
      <c r="AQ1521" s="12">
        <v>8635.755478902398</v>
      </c>
      <c r="AR1521" s="12">
        <v>10953.758666006283</v>
      </c>
      <c r="AS1521" s="44">
        <v>10272.028307134027</v>
      </c>
      <c r="AT1521" s="45">
        <v>9474.7238349503787</v>
      </c>
      <c r="AU1521" s="12">
        <v>0</v>
      </c>
      <c r="AV1521" s="12">
        <v>11382.999195380788</v>
      </c>
      <c r="AW1521" s="12">
        <v>18616.369010646784</v>
      </c>
      <c r="AX1521" s="12">
        <v>15861.877020249784</v>
      </c>
      <c r="AY1521" s="44">
        <v>10202.161391426776</v>
      </c>
      <c r="AZ1521" s="45">
        <v>9067.1005864815597</v>
      </c>
      <c r="BA1521" s="12">
        <v>0</v>
      </c>
      <c r="BB1521" s="12">
        <v>8096.1745524654252</v>
      </c>
      <c r="BC1521" s="12">
        <v>10850.062880290019</v>
      </c>
      <c r="BD1521" s="12">
        <v>10359.692091407656</v>
      </c>
      <c r="BE1521" s="44">
        <v>9564.7916293733342</v>
      </c>
      <c r="BF1521" s="45">
        <v>9474.7238449503784</v>
      </c>
      <c r="BG1521" s="12">
        <v>0</v>
      </c>
      <c r="BH1521" s="12">
        <v>18673.543705546141</v>
      </c>
      <c r="BI1521" s="12">
        <v>16180.547879779748</v>
      </c>
      <c r="BJ1521" s="12">
        <v>10413.637129703053</v>
      </c>
      <c r="BK1521" s="44">
        <v>9322.8018053472115</v>
      </c>
      <c r="BL1521" s="45">
        <v>5964.2902017814476</v>
      </c>
      <c r="BM1521" s="12">
        <v>0</v>
      </c>
      <c r="BN1521" s="12">
        <v>0</v>
      </c>
      <c r="BO1521" s="12">
        <v>83.357434974290427</v>
      </c>
      <c r="BP1521" s="12">
        <v>48.495565077141897</v>
      </c>
      <c r="BQ1521" s="48">
        <v>32.585597058607448</v>
      </c>
      <c r="BR1521" s="49">
        <v>38.80844495716434</v>
      </c>
      <c r="BS1521" s="13">
        <v>0</v>
      </c>
      <c r="BT1521" s="12">
        <v>250.53347412869908</v>
      </c>
      <c r="BV1521" s="14">
        <f>Таблица1[[#This Row],[Lкан_леб,мм]]</f>
        <v>58079.466525871292</v>
      </c>
      <c r="BW1521" s="50">
        <f>Таблица1[[#This Row],[угол обхв4]]+Таблица1[[#This Row],[Lдуг 3,мм]]</f>
        <v>12514.865031253645</v>
      </c>
      <c r="BX1521" s="54">
        <f>Таблица1[[#This Row],[угол обхв5]]+Таблица1[[#This Row],[Y5, мм]]</f>
        <v>58673.050097969215</v>
      </c>
      <c r="BY1521" s="14">
        <f>Таблица1[[#This Row],[угол обхв6]]+Таблица1[[#This Row],[Lдуг 4,мм]]</f>
        <v>15806.731044538265</v>
      </c>
      <c r="BZ1521" s="14">
        <f>Таблица1[[#This Row],[Т1]]+Таблица1[[#This Row],[X6, мм]]</f>
        <v>59018.384269519425</v>
      </c>
      <c r="CA1521" s="14">
        <f>Таблица1[[#This Row],[Т2]]+Таблица1[[#This Row],[Lдуг 5,мм]]</f>
        <v>21287.263226726413</v>
      </c>
      <c r="CB1521" s="14">
        <f>Таблица1[[#This Row],[Т3]]+Таблица1[[#This Row],[Y6, мм]]</f>
        <v>59250.424460138987</v>
      </c>
      <c r="CC1521" s="14">
        <f>Таблица1[[#This Row],[Т4]]+Таблица1[[#This Row],[Lдуг 6,мм]]</f>
        <v>22415.738747063475</v>
      </c>
      <c r="CD1521" s="14">
        <f>Таблица1[[#This Row],[Т5]]+Таблица1[[#This Row],[Lдуг 1,мм]]</f>
        <v>59526.777198108241</v>
      </c>
      <c r="CE1521" s="14">
        <f>Таблица1[[#This Row],[Т6]]+Таблица1[[#This Row],[Lпрям1, мм]]</f>
        <v>25518.549131763586</v>
      </c>
      <c r="CF1521" s="15">
        <f>Таблица1[[#This Row],[Т7]]+Таблица1[[#This Row],[Lдуг 2,мм]]</f>
        <v>59526.777198108241</v>
      </c>
      <c r="CG1521" s="14">
        <f>Таблица1[[#This Row],[Т8]]+Таблица1[[#This Row],[Lпрям2, мм]]</f>
        <v>25518.549131763586</v>
      </c>
      <c r="CH1521" s="14">
        <f>Таблица1[[#This Row],[Т9]]-Таблица1[[#This Row],[Т9]]</f>
        <v>0</v>
      </c>
      <c r="CI1521" s="50">
        <f>Таблица1[[#This Row],[Т9]]-Таблица1[[#This Row],[Т8]]</f>
        <v>34008.228066344658</v>
      </c>
      <c r="CJ1521" s="54">
        <f>Таблица1[[#This Row],[Т9]]-Таблица1[[#This Row],[Т7]]</f>
        <v>0</v>
      </c>
      <c r="CK1521" s="14">
        <f>Таблица1[[#This Row],[Т9]]-Таблица1[[#This Row],[Т6]]</f>
        <v>37111.038451044762</v>
      </c>
      <c r="CL1521" s="14">
        <f>Таблица1[[#This Row],[Т9]]-Таблица1[[#This Row],[Т5]]</f>
        <v>276.35273796925321</v>
      </c>
      <c r="CM1521" s="14">
        <f>Таблица1[[#This Row],[Т9]]-Таблица1[[#This Row],[Т4]]</f>
        <v>38239.513971381828</v>
      </c>
      <c r="CN1521" s="14">
        <f>Таблица1[[#This Row],[Т9]]-Таблица1[[#This Row],[Т3]]</f>
        <v>508.39292858881527</v>
      </c>
      <c r="CO1521" s="14">
        <f>Таблица1[[#This Row],[Т9]]-Таблица1[[#This Row],[Т2]]</f>
        <v>43720.046153569972</v>
      </c>
      <c r="CP1521" s="14">
        <f>Таблица1[[#This Row],[Т9]]-Таблица1[[#This Row],[Т1]]</f>
        <v>853.72710013902542</v>
      </c>
      <c r="CQ1521" s="14">
        <f>Таблица1[[#This Row],[Т9]]-Таблица1[[#This Row],[угол обхв6]]</f>
        <v>47011.912166854599</v>
      </c>
      <c r="CR1521" s="14">
        <f>Таблица1[[#This Row],[Т9]]-Таблица1[[#This Row],[угол обхв5]]</f>
        <v>1447.3106722369484</v>
      </c>
      <c r="CS1521" s="14">
        <f>Таблица1[[#This Row],[Т9]]-Таблица1[[#This Row],[угол обхв4]]</f>
        <v>59526.777198108241</v>
      </c>
      <c r="CT1521" s="14">
        <f>Таблица1[[#This Row],[Lкан_прям, мм]]+Таблица1[[#This Row],[Lкан_дуг, мм]]+Таблица1[[#This Row],[Lкан_леб,мм]]</f>
        <v>85045.326329871838</v>
      </c>
      <c r="CU1521" s="16">
        <f>Таблица1[[#This Row],[Lкан_леб,мм]]</f>
        <v>58079.466525871292</v>
      </c>
      <c r="CV1521" s="14">
        <f>2534431-(Таблица1[[#This Row],[Т23]]+Таблица1[[#This Row],[угол обхв3]])</f>
        <v>2449135.1401959993</v>
      </c>
      <c r="CW1521" s="50">
        <f>SUM(X1521:AC1521,AD1521:AI1521)-Таблица1[[#This Row],[lподв_min, мм]]</f>
        <v>23863.049417985483</v>
      </c>
      <c r="CX1521" s="17">
        <f>CW1960-Таблица1[[#This Row],[Суммарная длина каната]]</f>
        <v>-2426350.131796319</v>
      </c>
    </row>
    <row r="1522" spans="1:102" x14ac:dyDescent="0.25">
      <c r="A1522" s="21">
        <v>1521</v>
      </c>
      <c r="B1522" s="10">
        <v>38.411632653061218</v>
      </c>
      <c r="C1522" s="10">
        <v>55.988979591836724</v>
      </c>
      <c r="D1522" s="11">
        <v>10266.515374748857</v>
      </c>
      <c r="E1522" s="11">
        <v>9127.9490805553542</v>
      </c>
      <c r="F1522" s="11">
        <v>9388.5638877279562</v>
      </c>
      <c r="G1522" s="11">
        <v>9328.1744197054995</v>
      </c>
      <c r="H1522" s="11">
        <v>9858.5148847488563</v>
      </c>
      <c r="I1522" s="11">
        <v>5968.2537502766481</v>
      </c>
      <c r="J1522" s="11">
        <v>3159.6953302787051</v>
      </c>
      <c r="K1522" s="11">
        <v>25556.775518283059</v>
      </c>
      <c r="L1522" s="11">
        <v>1409.0842857174837</v>
      </c>
      <c r="M1522" s="11">
        <v>58079.466525871292</v>
      </c>
      <c r="N1522" s="11">
        <v>8333.8552747679896</v>
      </c>
      <c r="O1522" s="11">
        <v>18341.923630391255</v>
      </c>
      <c r="P1522" s="43">
        <v>10610.96104123254</v>
      </c>
      <c r="Q1522" s="11">
        <v>15990.609875235548</v>
      </c>
      <c r="R1522" s="11">
        <v>10272.681444049265</v>
      </c>
      <c r="S1522" s="11">
        <v>10520.527616792855</v>
      </c>
      <c r="T1522" s="11">
        <v>10266.515374748857</v>
      </c>
      <c r="U1522" s="11">
        <v>9127.9490805553542</v>
      </c>
      <c r="V1522" s="11">
        <v>9364.1023068901522</v>
      </c>
      <c r="W1522" s="11">
        <v>9189.8898180214528</v>
      </c>
      <c r="X1522" s="12">
        <v>0</v>
      </c>
      <c r="Y1522" s="12">
        <v>580.70369798098113</v>
      </c>
      <c r="Z1522" s="12">
        <v>339.10085241925867</v>
      </c>
      <c r="AA1522" s="44">
        <v>232.04019061955896</v>
      </c>
      <c r="AB1522" s="45">
        <v>257.23954469768495</v>
      </c>
      <c r="AC1522" s="12">
        <v>0</v>
      </c>
      <c r="AD1522" s="12">
        <v>12514.865031253645</v>
      </c>
      <c r="AE1522" s="12">
        <v>3273.2074555167669</v>
      </c>
      <c r="AF1522" s="12">
        <v>5480.5321821881498</v>
      </c>
      <c r="AG1522" s="44">
        <v>1128.4755203370596</v>
      </c>
      <c r="AH1522" s="45">
        <v>3159.6953289874391</v>
      </c>
      <c r="AI1522" s="12">
        <v>0</v>
      </c>
      <c r="AJ1522" s="12">
        <v>-35.63015233753314</v>
      </c>
      <c r="AK1522" s="12">
        <v>45.918551196657631</v>
      </c>
      <c r="AL1522" s="12">
        <v>93.538766081246152</v>
      </c>
      <c r="AM1522" s="44">
        <v>126.12436313985361</v>
      </c>
      <c r="AN1522" s="45">
        <v>89.999999818666737</v>
      </c>
      <c r="AO1522" s="12">
        <v>0</v>
      </c>
      <c r="AP1522" s="12">
        <v>-2075.8364333619656</v>
      </c>
      <c r="AQ1522" s="12">
        <v>8626.9427203824234</v>
      </c>
      <c r="AR1522" s="12">
        <v>11018.183093262087</v>
      </c>
      <c r="AS1522" s="44">
        <v>10602.239068064891</v>
      </c>
      <c r="AT1522" s="45">
        <v>9858.5153747488566</v>
      </c>
      <c r="AU1522" s="12">
        <v>0</v>
      </c>
      <c r="AV1522" s="12">
        <v>11382.999195380788</v>
      </c>
      <c r="AW1522" s="12">
        <v>18625.761170584952</v>
      </c>
      <c r="AX1522" s="12">
        <v>15965.426540650025</v>
      </c>
      <c r="AY1522" s="44">
        <v>10279.995347745276</v>
      </c>
      <c r="AZ1522" s="45">
        <v>9127.94907926409</v>
      </c>
      <c r="BA1522" s="12">
        <v>0</v>
      </c>
      <c r="BB1522" s="12">
        <v>8096.1745524654252</v>
      </c>
      <c r="BC1522" s="12">
        <v>10904.048486846974</v>
      </c>
      <c r="BD1522" s="12">
        <v>10679.90349607881</v>
      </c>
      <c r="BE1522" s="44">
        <v>9936.9577507332287</v>
      </c>
      <c r="BF1522" s="45">
        <v>9858.5153847488564</v>
      </c>
      <c r="BG1522" s="12">
        <v>0</v>
      </c>
      <c r="BH1522" s="12">
        <v>18673.543705546141</v>
      </c>
      <c r="BI1522" s="12">
        <v>16274.447415429244</v>
      </c>
      <c r="BJ1522" s="12">
        <v>10495.34428220733</v>
      </c>
      <c r="BK1522" s="44">
        <v>9368.481349602931</v>
      </c>
      <c r="BL1522" s="45">
        <v>5968.25375027665</v>
      </c>
      <c r="BM1522" s="12">
        <v>0</v>
      </c>
      <c r="BN1522" s="12">
        <v>0</v>
      </c>
      <c r="BO1522" s="12">
        <v>81.548703534190778</v>
      </c>
      <c r="BP1522" s="12">
        <v>47.620214884588513</v>
      </c>
      <c r="BQ1522" s="48">
        <v>32.585597058607462</v>
      </c>
      <c r="BR1522" s="49">
        <v>36.12436332118687</v>
      </c>
      <c r="BS1522" s="13">
        <v>0</v>
      </c>
      <c r="BT1522" s="12">
        <v>250.53347412869908</v>
      </c>
      <c r="BV1522" s="14">
        <f>Таблица1[[#This Row],[Lкан_леб,мм]]</f>
        <v>58079.466525871292</v>
      </c>
      <c r="BW1522" s="50">
        <f>Таблица1[[#This Row],[угол обхв4]]+Таблица1[[#This Row],[Lдуг 3,мм]]</f>
        <v>12514.865031253645</v>
      </c>
      <c r="BX1522" s="54">
        <f>Таблица1[[#This Row],[угол обхв5]]+Таблица1[[#This Row],[Y5, мм]]</f>
        <v>58660.17022385227</v>
      </c>
      <c r="BY1522" s="14">
        <f>Таблица1[[#This Row],[угол обхв6]]+Таблица1[[#This Row],[Lдуг 4,мм]]</f>
        <v>15788.072486770412</v>
      </c>
      <c r="BZ1522" s="14">
        <f>Таблица1[[#This Row],[Т1]]+Таблица1[[#This Row],[X6, мм]]</f>
        <v>58999.271076271529</v>
      </c>
      <c r="CA1522" s="14">
        <f>Таблица1[[#This Row],[Т2]]+Таблица1[[#This Row],[Lдуг 5,мм]]</f>
        <v>21268.604668958564</v>
      </c>
      <c r="CB1522" s="14">
        <f>Таблица1[[#This Row],[Т3]]+Таблица1[[#This Row],[Y6, мм]]</f>
        <v>59231.311266891091</v>
      </c>
      <c r="CC1522" s="14">
        <f>Таблица1[[#This Row],[Т4]]+Таблица1[[#This Row],[Lдуг 6,мм]]</f>
        <v>22397.080189295622</v>
      </c>
      <c r="CD1522" s="14">
        <f>Таблица1[[#This Row],[Т5]]+Таблица1[[#This Row],[Lдуг 1,мм]]</f>
        <v>59488.550811588779</v>
      </c>
      <c r="CE1522" s="14">
        <f>Таблица1[[#This Row],[Т6]]+Таблица1[[#This Row],[Lпрям1, мм]]</f>
        <v>25556.775518283062</v>
      </c>
      <c r="CF1522" s="15">
        <f>Таблица1[[#This Row],[Т7]]+Таблица1[[#This Row],[Lдуг 2,мм]]</f>
        <v>59488.550811588779</v>
      </c>
      <c r="CG1522" s="14">
        <f>Таблица1[[#This Row],[Т8]]+Таблица1[[#This Row],[Lпрям2, мм]]</f>
        <v>25556.775518283062</v>
      </c>
      <c r="CH1522" s="14">
        <f>Таблица1[[#This Row],[Т9]]-Таблица1[[#This Row],[Т9]]</f>
        <v>0</v>
      </c>
      <c r="CI1522" s="50">
        <f>Таблица1[[#This Row],[Т9]]-Таблица1[[#This Row],[Т8]]</f>
        <v>33931.77529330572</v>
      </c>
      <c r="CJ1522" s="54">
        <f>Таблица1[[#This Row],[Т9]]-Таблица1[[#This Row],[Т7]]</f>
        <v>0</v>
      </c>
      <c r="CK1522" s="14">
        <f>Таблица1[[#This Row],[Т9]]-Таблица1[[#This Row],[Т6]]</f>
        <v>37091.470622293156</v>
      </c>
      <c r="CL1522" s="14">
        <f>Таблица1[[#This Row],[Т9]]-Таблица1[[#This Row],[Т5]]</f>
        <v>257.23954469768796</v>
      </c>
      <c r="CM1522" s="14">
        <f>Таблица1[[#This Row],[Т9]]-Таблица1[[#This Row],[Т4]]</f>
        <v>38219.946142630215</v>
      </c>
      <c r="CN1522" s="14">
        <f>Таблица1[[#This Row],[Т9]]-Таблица1[[#This Row],[Т3]]</f>
        <v>489.27973531725002</v>
      </c>
      <c r="CO1522" s="14">
        <f>Таблица1[[#This Row],[Т9]]-Таблица1[[#This Row],[Т2]]</f>
        <v>43700.478324818367</v>
      </c>
      <c r="CP1522" s="14">
        <f>Таблица1[[#This Row],[Т9]]-Таблица1[[#This Row],[Т1]]</f>
        <v>828.38058773650846</v>
      </c>
      <c r="CQ1522" s="14">
        <f>Таблица1[[#This Row],[Т9]]-Таблица1[[#This Row],[угол обхв6]]</f>
        <v>46973.68578033513</v>
      </c>
      <c r="CR1522" s="14">
        <f>Таблица1[[#This Row],[Т9]]-Таблица1[[#This Row],[угол обхв5]]</f>
        <v>1409.0842857174866</v>
      </c>
      <c r="CS1522" s="14">
        <f>Таблица1[[#This Row],[Т9]]-Таблица1[[#This Row],[угол обхв4]]</f>
        <v>59488.550811588779</v>
      </c>
      <c r="CT1522" s="14">
        <f>Таблица1[[#This Row],[Lкан_прям, мм]]+Таблица1[[#This Row],[Lкан_дуг, мм]]+Таблица1[[#This Row],[Lкан_леб,мм]]</f>
        <v>85045.326329871838</v>
      </c>
      <c r="CU1522" s="16">
        <f>Таблица1[[#This Row],[Lкан_леб,мм]]</f>
        <v>58079.466525871292</v>
      </c>
      <c r="CV1522" s="14">
        <f>2534431-(Таблица1[[#This Row],[Т23]]+Таблица1[[#This Row],[угол обхв3]])</f>
        <v>2449135.1401959993</v>
      </c>
      <c r="CW1522" s="50">
        <f>SUM(X1522:AC1522,AD1522:AI1522)-Таблица1[[#This Row],[lподв_min, мм]]</f>
        <v>23806.164473721838</v>
      </c>
      <c r="CX1522" s="17">
        <f>CW1961-Таблица1[[#This Row],[Суммарная длина каната]]</f>
        <v>-2426387.3979147607</v>
      </c>
    </row>
    <row r="1523" spans="1:102" x14ac:dyDescent="0.25">
      <c r="A1523" s="21">
        <v>1522</v>
      </c>
      <c r="B1523" s="10">
        <v>38.411632653061218</v>
      </c>
      <c r="C1523" s="10">
        <v>58.673061224489786</v>
      </c>
      <c r="D1523" s="11">
        <v>10647.036396249459</v>
      </c>
      <c r="E1523" s="11">
        <v>9206.7033648073975</v>
      </c>
      <c r="F1523" s="11">
        <v>9760.6717505533015</v>
      </c>
      <c r="G1523" s="11">
        <v>9365.5955133230655</v>
      </c>
      <c r="H1523" s="11">
        <v>10239.035906249461</v>
      </c>
      <c r="I1523" s="11">
        <v>5988.5470707966497</v>
      </c>
      <c r="J1523" s="11">
        <v>3218.1562940107478</v>
      </c>
      <c r="K1523" s="11">
        <v>25595.00190480231</v>
      </c>
      <c r="L1523" s="11">
        <v>1370.857899198232</v>
      </c>
      <c r="M1523" s="11">
        <v>58079.466525871292</v>
      </c>
      <c r="N1523" s="11">
        <v>8333.8552747679896</v>
      </c>
      <c r="O1523" s="11">
        <v>18341.923630391255</v>
      </c>
      <c r="P1523" s="43">
        <v>10669.733121793159</v>
      </c>
      <c r="Q1523" s="11">
        <v>16077.965320128968</v>
      </c>
      <c r="R1523" s="11">
        <v>10587.982738949122</v>
      </c>
      <c r="S1523" s="11">
        <v>10598.042886836243</v>
      </c>
      <c r="T1523" s="11">
        <v>10647.036396249459</v>
      </c>
      <c r="U1523" s="11">
        <v>9206.7033648073975</v>
      </c>
      <c r="V1523" s="11">
        <v>9742.7127257802349</v>
      </c>
      <c r="W1523" s="11">
        <v>9226.3171107288363</v>
      </c>
      <c r="X1523" s="12">
        <v>0</v>
      </c>
      <c r="Y1523" s="12">
        <v>567.78408925971416</v>
      </c>
      <c r="Z1523" s="12">
        <v>332.90726789262828</v>
      </c>
      <c r="AA1523" s="44">
        <v>232.04019061955907</v>
      </c>
      <c r="AB1523" s="45">
        <v>238.12635142633059</v>
      </c>
      <c r="AC1523" s="12">
        <v>0</v>
      </c>
      <c r="AD1523" s="12">
        <v>12514.865031253645</v>
      </c>
      <c r="AE1523" s="12">
        <v>3252.9728782805155</v>
      </c>
      <c r="AF1523" s="12">
        <v>5480.5321821881471</v>
      </c>
      <c r="AG1523" s="44">
        <v>1128.4755203370614</v>
      </c>
      <c r="AH1523" s="45">
        <v>3218.1562927429386</v>
      </c>
      <c r="AI1523" s="12">
        <v>0</v>
      </c>
      <c r="AJ1523" s="12">
        <v>-35.63015233753314</v>
      </c>
      <c r="AK1523" s="12">
        <v>44.104239793008105</v>
      </c>
      <c r="AL1523" s="12">
        <v>90.854684448593062</v>
      </c>
      <c r="AM1523" s="44">
        <v>123.44028150720054</v>
      </c>
      <c r="AN1523" s="45">
        <v>89.999999821960841</v>
      </c>
      <c r="AO1523" s="12">
        <v>0</v>
      </c>
      <c r="AP1523" s="12">
        <v>-2075.8364333619656</v>
      </c>
      <c r="AQ1523" s="12">
        <v>8617.8093761852961</v>
      </c>
      <c r="AR1523" s="12">
        <v>11077.687728838413</v>
      </c>
      <c r="AS1523" s="44">
        <v>10928.442681816101</v>
      </c>
      <c r="AT1523" s="45">
        <v>10239.036396249459</v>
      </c>
      <c r="AU1523" s="12">
        <v>0</v>
      </c>
      <c r="AV1523" s="12">
        <v>11382.999195380788</v>
      </c>
      <c r="AW1523" s="12">
        <v>18634.898148546486</v>
      </c>
      <c r="AX1523" s="12">
        <v>16071.879386301451</v>
      </c>
      <c r="AY1523" s="44">
        <v>10373.207330700179</v>
      </c>
      <c r="AZ1523" s="45">
        <v>9206.703363539591</v>
      </c>
      <c r="BA1523" s="12">
        <v>0</v>
      </c>
      <c r="BB1523" s="12">
        <v>8096.1745524654252</v>
      </c>
      <c r="BC1523" s="12">
        <v>10953.687223210465</v>
      </c>
      <c r="BD1523" s="12">
        <v>10995.937345994376</v>
      </c>
      <c r="BE1523" s="44">
        <v>10306.57645338248</v>
      </c>
      <c r="BF1523" s="45">
        <v>10239.036406249461</v>
      </c>
      <c r="BG1523" s="12">
        <v>0</v>
      </c>
      <c r="BH1523" s="12">
        <v>18673.543705546141</v>
      </c>
      <c r="BI1523" s="12">
        <v>16370.939838284197</v>
      </c>
      <c r="BJ1523" s="12">
        <v>10591.956953008728</v>
      </c>
      <c r="BK1523" s="44">
        <v>9431.5389209434616</v>
      </c>
      <c r="BL1523" s="45">
        <v>5988.5470707966515</v>
      </c>
      <c r="BM1523" s="12">
        <v>0</v>
      </c>
      <c r="BN1523" s="12">
        <v>0</v>
      </c>
      <c r="BO1523" s="12">
        <v>79.734392130541252</v>
      </c>
      <c r="BP1523" s="12">
        <v>46.750444655584957</v>
      </c>
      <c r="BQ1523" s="48">
        <v>32.585597058607476</v>
      </c>
      <c r="BR1523" s="49">
        <v>33.44028168523969</v>
      </c>
      <c r="BS1523" s="13">
        <v>0</v>
      </c>
      <c r="BT1523" s="12">
        <v>250.53347412869908</v>
      </c>
      <c r="BV1523" s="14">
        <f>Таблица1[[#This Row],[Lкан_леб,мм]]</f>
        <v>58079.466525871292</v>
      </c>
      <c r="BW1523" s="50">
        <f>Таблица1[[#This Row],[угол обхв4]]+Таблица1[[#This Row],[Lдуг 3,мм]]</f>
        <v>12514.865031253645</v>
      </c>
      <c r="BX1523" s="54">
        <f>Таблица1[[#This Row],[угол обхв5]]+Таблица1[[#This Row],[Y5, мм]]</f>
        <v>58647.250615131008</v>
      </c>
      <c r="BY1523" s="14">
        <f>Таблица1[[#This Row],[угол обхв6]]+Таблица1[[#This Row],[Lдуг 4,мм]]</f>
        <v>15767.837909534161</v>
      </c>
      <c r="BZ1523" s="14">
        <f>Таблица1[[#This Row],[Т1]]+Таблица1[[#This Row],[X6, мм]]</f>
        <v>58980.157883023639</v>
      </c>
      <c r="CA1523" s="14">
        <f>Таблица1[[#This Row],[Т2]]+Таблица1[[#This Row],[Lдуг 5,мм]]</f>
        <v>21248.370091722307</v>
      </c>
      <c r="CB1523" s="14">
        <f>Таблица1[[#This Row],[Т3]]+Таблица1[[#This Row],[Y6, мм]]</f>
        <v>59212.198073643201</v>
      </c>
      <c r="CC1523" s="14">
        <f>Таблица1[[#This Row],[Т4]]+Таблица1[[#This Row],[Lдуг 6,мм]]</f>
        <v>22376.845612059369</v>
      </c>
      <c r="CD1523" s="14">
        <f>Таблица1[[#This Row],[Т5]]+Таблица1[[#This Row],[Lдуг 1,мм]]</f>
        <v>59450.324425069535</v>
      </c>
      <c r="CE1523" s="14">
        <f>Таблица1[[#This Row],[Т6]]+Таблица1[[#This Row],[Lпрям1, мм]]</f>
        <v>25595.00190480231</v>
      </c>
      <c r="CF1523" s="15">
        <f>Таблица1[[#This Row],[Т7]]+Таблица1[[#This Row],[Lдуг 2,мм]]</f>
        <v>59450.324425069535</v>
      </c>
      <c r="CG1523" s="14">
        <f>Таблица1[[#This Row],[Т8]]+Таблица1[[#This Row],[Lпрям2, мм]]</f>
        <v>25595.00190480231</v>
      </c>
      <c r="CH1523" s="14">
        <f>Таблица1[[#This Row],[Т9]]-Таблица1[[#This Row],[Т9]]</f>
        <v>0</v>
      </c>
      <c r="CI1523" s="50">
        <f>Таблица1[[#This Row],[Т9]]-Таблица1[[#This Row],[Т8]]</f>
        <v>33855.322520267226</v>
      </c>
      <c r="CJ1523" s="54">
        <f>Таблица1[[#This Row],[Т9]]-Таблица1[[#This Row],[Т7]]</f>
        <v>0</v>
      </c>
      <c r="CK1523" s="14">
        <f>Таблица1[[#This Row],[Т9]]-Таблица1[[#This Row],[Т6]]</f>
        <v>37073.478813010166</v>
      </c>
      <c r="CL1523" s="14">
        <f>Таблица1[[#This Row],[Т9]]-Таблица1[[#This Row],[Т5]]</f>
        <v>238.12635142633371</v>
      </c>
      <c r="CM1523" s="14">
        <f>Таблица1[[#This Row],[Т9]]-Таблица1[[#This Row],[Т4]]</f>
        <v>38201.954333347225</v>
      </c>
      <c r="CN1523" s="14">
        <f>Таблица1[[#This Row],[Т9]]-Таблица1[[#This Row],[Т3]]</f>
        <v>470.16654204589577</v>
      </c>
      <c r="CO1523" s="14">
        <f>Таблица1[[#This Row],[Т9]]-Таблица1[[#This Row],[Т2]]</f>
        <v>43682.486515535376</v>
      </c>
      <c r="CP1523" s="14">
        <f>Таблица1[[#This Row],[Т9]]-Таблица1[[#This Row],[Т1]]</f>
        <v>803.07380993852712</v>
      </c>
      <c r="CQ1523" s="14">
        <f>Таблица1[[#This Row],[Т9]]-Таблица1[[#This Row],[угол обхв6]]</f>
        <v>46935.459393815894</v>
      </c>
      <c r="CR1523" s="14">
        <f>Таблица1[[#This Row],[Т9]]-Таблица1[[#This Row],[угол обхв5]]</f>
        <v>1370.8578991982431</v>
      </c>
      <c r="CS1523" s="14">
        <f>Таблица1[[#This Row],[Т9]]-Таблица1[[#This Row],[угол обхв4]]</f>
        <v>59450.324425069535</v>
      </c>
      <c r="CT1523" s="14">
        <f>Таблица1[[#This Row],[Lкан_прям, мм]]+Таблица1[[#This Row],[Lкан_дуг, мм]]+Таблица1[[#This Row],[Lкан_леб,мм]]</f>
        <v>85045.326329871838</v>
      </c>
      <c r="CU1523" s="16">
        <f>Таблица1[[#This Row],[Lкан_леб,мм]]</f>
        <v>58079.466525871292</v>
      </c>
      <c r="CV1523" s="14">
        <f>2534431-(Таблица1[[#This Row],[Т23]]+Таблица1[[#This Row],[угол обхв3]])</f>
        <v>2449135.1401959993</v>
      </c>
      <c r="CW1523" s="50">
        <f>SUM(X1523:AC1523,AD1523:AI1523)-Таблица1[[#This Row],[lподв_min, мм]]</f>
        <v>23747.703509989791</v>
      </c>
      <c r="CX1523" s="17">
        <f>CW1962-Таблица1[[#This Row],[Суммарная длина каната]]</f>
        <v>-2426397.721504143</v>
      </c>
    </row>
    <row r="1524" spans="1:102" x14ac:dyDescent="0.25">
      <c r="A1524" s="21">
        <v>1523</v>
      </c>
      <c r="B1524" s="10">
        <v>38.411632653061218</v>
      </c>
      <c r="C1524" s="10">
        <v>61.357142857142854</v>
      </c>
      <c r="D1524" s="11">
        <v>11023.451978414012</v>
      </c>
      <c r="E1524" s="11">
        <v>9303.1906416662277</v>
      </c>
      <c r="F1524" s="11">
        <v>10130.618992983906</v>
      </c>
      <c r="G1524" s="11">
        <v>9420.40096598948</v>
      </c>
      <c r="H1524" s="11">
        <v>10615.451488414014</v>
      </c>
      <c r="I1524" s="11">
        <v>6025.0125922439684</v>
      </c>
      <c r="J1524" s="11">
        <v>3278.1780494222594</v>
      </c>
      <c r="K1524" s="11">
        <v>25633.228291321324</v>
      </c>
      <c r="L1524" s="11">
        <v>1332.6315126792244</v>
      </c>
      <c r="M1524" s="11">
        <v>58079.466525871292</v>
      </c>
      <c r="N1524" s="11">
        <v>8333.8552747679896</v>
      </c>
      <c r="O1524" s="11">
        <v>18341.923630391255</v>
      </c>
      <c r="P1524" s="43">
        <v>10724.349962947344</v>
      </c>
      <c r="Q1524" s="11">
        <v>16167.977163062487</v>
      </c>
      <c r="R1524" s="11">
        <v>10899.308167225276</v>
      </c>
      <c r="S1524" s="11">
        <v>10690.238338807007</v>
      </c>
      <c r="T1524" s="11">
        <v>11023.451978414012</v>
      </c>
      <c r="U1524" s="11">
        <v>9303.1906416662277</v>
      </c>
      <c r="V1524" s="11">
        <v>10119.201929109371</v>
      </c>
      <c r="W1524" s="11">
        <v>9280.4343604991518</v>
      </c>
      <c r="X1524" s="12">
        <v>0</v>
      </c>
      <c r="Y1524" s="12">
        <v>554.8207347272396</v>
      </c>
      <c r="Z1524" s="12">
        <v>326.75742917720584</v>
      </c>
      <c r="AA1524" s="44">
        <v>232.04019061955876</v>
      </c>
      <c r="AB1524" s="45">
        <v>219.01315815522045</v>
      </c>
      <c r="AC1524" s="12">
        <v>0</v>
      </c>
      <c r="AD1524" s="12">
        <v>12514.865031253645</v>
      </c>
      <c r="AE1524" s="12">
        <v>3231.1775093648052</v>
      </c>
      <c r="AF1524" s="12">
        <v>5480.5321821881498</v>
      </c>
      <c r="AG1524" s="44">
        <v>1128.4755203370598</v>
      </c>
      <c r="AH1524" s="45">
        <v>3278.1780481776641</v>
      </c>
      <c r="AI1524" s="12">
        <v>0</v>
      </c>
      <c r="AJ1524" s="12">
        <v>-35.63015233753314</v>
      </c>
      <c r="AK1524" s="12">
        <v>42.283785128688059</v>
      </c>
      <c r="AL1524" s="12">
        <v>88.170602815940015</v>
      </c>
      <c r="AM1524" s="44">
        <v>120.75619987454745</v>
      </c>
      <c r="AN1524" s="45">
        <v>89.999999825220641</v>
      </c>
      <c r="AO1524" s="12">
        <v>0</v>
      </c>
      <c r="AP1524" s="12">
        <v>-2075.8364333619656</v>
      </c>
      <c r="AQ1524" s="12">
        <v>8608.3589676475858</v>
      </c>
      <c r="AR1524" s="12">
        <v>11132.14201050794</v>
      </c>
      <c r="AS1524" s="44">
        <v>11249.923408009436</v>
      </c>
      <c r="AT1524" s="45">
        <v>10615.451978414012</v>
      </c>
      <c r="AU1524" s="12">
        <v>0</v>
      </c>
      <c r="AV1524" s="12">
        <v>11382.999195380788</v>
      </c>
      <c r="AW1524" s="12">
        <v>18643.770814568055</v>
      </c>
      <c r="AX1524" s="12">
        <v>16181.001983458105</v>
      </c>
      <c r="AY1524" s="44">
        <v>10481.592819013589</v>
      </c>
      <c r="AZ1524" s="45">
        <v>9303.1906404216352</v>
      </c>
      <c r="BA1524" s="12">
        <v>0</v>
      </c>
      <c r="BB1524" s="12">
        <v>8096.1745524654252</v>
      </c>
      <c r="BC1524" s="12">
        <v>10998.853655826941</v>
      </c>
      <c r="BD1524" s="12">
        <v>11307.100214785869</v>
      </c>
      <c r="BE1524" s="44">
        <v>10672.83673762985</v>
      </c>
      <c r="BF1524" s="45">
        <v>10615.451988414014</v>
      </c>
      <c r="BG1524" s="12">
        <v>0</v>
      </c>
      <c r="BH1524" s="12">
        <v>18673.543705546141</v>
      </c>
      <c r="BI1524" s="12">
        <v>16469.82434723929</v>
      </c>
      <c r="BJ1524" s="12">
        <v>10703.263159202623</v>
      </c>
      <c r="BK1524" s="44">
        <v>9511.8361614596452</v>
      </c>
      <c r="BL1524" s="45">
        <v>6025.0125922439702</v>
      </c>
      <c r="BM1524" s="12">
        <v>0</v>
      </c>
      <c r="BN1524" s="12">
        <v>0</v>
      </c>
      <c r="BO1524" s="12">
        <v>77.913937466221213</v>
      </c>
      <c r="BP1524" s="12">
        <v>45.886817687251956</v>
      </c>
      <c r="BQ1524" s="48">
        <v>32.585597058607433</v>
      </c>
      <c r="BR1524" s="49">
        <v>30.756200049326811</v>
      </c>
      <c r="BS1524" s="13">
        <v>0</v>
      </c>
      <c r="BT1524" s="12">
        <v>250.53347412869908</v>
      </c>
      <c r="BV1524" s="14">
        <f>Таблица1[[#This Row],[Lкан_леб,мм]]</f>
        <v>58079.466525871292</v>
      </c>
      <c r="BW1524" s="50">
        <f>Таблица1[[#This Row],[угол обхв4]]+Таблица1[[#This Row],[Lдуг 3,мм]]</f>
        <v>12514.865031253645</v>
      </c>
      <c r="BX1524" s="54">
        <f>Таблица1[[#This Row],[угол обхв5]]+Таблица1[[#This Row],[Y5, мм]]</f>
        <v>58634.287260598532</v>
      </c>
      <c r="BY1524" s="14">
        <f>Таблица1[[#This Row],[угол обхв6]]+Таблица1[[#This Row],[Lдуг 4,мм]]</f>
        <v>15746.042540618449</v>
      </c>
      <c r="BZ1524" s="14">
        <f>Таблица1[[#This Row],[Т1]]+Таблица1[[#This Row],[X6, мм]]</f>
        <v>58961.044689775736</v>
      </c>
      <c r="CA1524" s="14">
        <f>Таблица1[[#This Row],[Т2]]+Таблица1[[#This Row],[Lдуг 5,мм]]</f>
        <v>21226.574722806599</v>
      </c>
      <c r="CB1524" s="14">
        <f>Таблица1[[#This Row],[Т3]]+Таблица1[[#This Row],[Y6, мм]]</f>
        <v>59193.084880395298</v>
      </c>
      <c r="CC1524" s="14">
        <f>Таблица1[[#This Row],[Т4]]+Таблица1[[#This Row],[Lдуг 6,мм]]</f>
        <v>22355.050243143658</v>
      </c>
      <c r="CD1524" s="14">
        <f>Таблица1[[#This Row],[Т5]]+Таблица1[[#This Row],[Lдуг 1,мм]]</f>
        <v>59412.098038550517</v>
      </c>
      <c r="CE1524" s="14">
        <f>Таблица1[[#This Row],[Т6]]+Таблица1[[#This Row],[Lпрям1, мм]]</f>
        <v>25633.22829132132</v>
      </c>
      <c r="CF1524" s="15">
        <f>Таблица1[[#This Row],[Т7]]+Таблица1[[#This Row],[Lдуг 2,мм]]</f>
        <v>59412.098038550517</v>
      </c>
      <c r="CG1524" s="14">
        <f>Таблица1[[#This Row],[Т8]]+Таблица1[[#This Row],[Lпрям2, мм]]</f>
        <v>25633.22829132132</v>
      </c>
      <c r="CH1524" s="14">
        <f>Таблица1[[#This Row],[Т9]]-Таблица1[[#This Row],[Т9]]</f>
        <v>0</v>
      </c>
      <c r="CI1524" s="50">
        <f>Таблица1[[#This Row],[Т9]]-Таблица1[[#This Row],[Т8]]</f>
        <v>33778.869747229197</v>
      </c>
      <c r="CJ1524" s="54">
        <f>Таблица1[[#This Row],[Т9]]-Таблица1[[#This Row],[Т7]]</f>
        <v>0</v>
      </c>
      <c r="CK1524" s="14">
        <f>Таблица1[[#This Row],[Т9]]-Таблица1[[#This Row],[Т6]]</f>
        <v>37057.047795406863</v>
      </c>
      <c r="CL1524" s="14">
        <f>Таблица1[[#This Row],[Т9]]-Таблица1[[#This Row],[Т5]]</f>
        <v>219.01315815521957</v>
      </c>
      <c r="CM1524" s="14">
        <f>Таблица1[[#This Row],[Т9]]-Таблица1[[#This Row],[Т4]]</f>
        <v>38185.523315743922</v>
      </c>
      <c r="CN1524" s="14">
        <f>Таблица1[[#This Row],[Т9]]-Таблица1[[#This Row],[Т3]]</f>
        <v>451.05334877478163</v>
      </c>
      <c r="CO1524" s="14">
        <f>Таблица1[[#This Row],[Т9]]-Таблица1[[#This Row],[Т2]]</f>
        <v>43666.055497932066</v>
      </c>
      <c r="CP1524" s="14">
        <f>Таблица1[[#This Row],[Т9]]-Таблица1[[#This Row],[Т1]]</f>
        <v>777.81077795198507</v>
      </c>
      <c r="CQ1524" s="14">
        <f>Таблица1[[#This Row],[Т9]]-Таблица1[[#This Row],[угол обхв6]]</f>
        <v>46897.233007296876</v>
      </c>
      <c r="CR1524" s="14">
        <f>Таблица1[[#This Row],[Т9]]-Таблица1[[#This Row],[угол обхв5]]</f>
        <v>1332.6315126792251</v>
      </c>
      <c r="CS1524" s="14">
        <f>Таблица1[[#This Row],[Т9]]-Таблица1[[#This Row],[угол обхв4]]</f>
        <v>59412.098038550517</v>
      </c>
      <c r="CT1524" s="14">
        <f>Таблица1[[#This Row],[Lкан_прям, мм]]+Таблица1[[#This Row],[Lкан_дуг, мм]]+Таблица1[[#This Row],[Lкан_леб,мм]]</f>
        <v>85045.326329871838</v>
      </c>
      <c r="CU1524" s="16">
        <f>Таблица1[[#This Row],[Lкан_леб,мм]]</f>
        <v>58079.466525871292</v>
      </c>
      <c r="CV1524" s="14">
        <f>2534431-(Таблица1[[#This Row],[Т23]]+Таблица1[[#This Row],[угол обхв3]])</f>
        <v>2449135.1401959993</v>
      </c>
      <c r="CW1524" s="50">
        <f>SUM(X1524:AC1524,AD1524:AI1524)-Таблица1[[#This Row],[lподв_min, мм]]</f>
        <v>23687.681754578294</v>
      </c>
      <c r="CX1524" s="17">
        <f>CW1963-Таблица1[[#This Row],[Суммарная длина каната]]</f>
        <v>-2426446.1933204522</v>
      </c>
    </row>
    <row r="1525" spans="1:102" x14ac:dyDescent="0.25">
      <c r="A1525" s="21">
        <v>1524</v>
      </c>
      <c r="B1525" s="10">
        <v>38.411632653061218</v>
      </c>
      <c r="C1525" s="10">
        <v>64.041224489795923</v>
      </c>
      <c r="D1525" s="11">
        <v>11394.936208163121</v>
      </c>
      <c r="E1525" s="11">
        <v>9417.1992033606257</v>
      </c>
      <c r="F1525" s="11">
        <v>10497.593894462259</v>
      </c>
      <c r="G1525" s="11">
        <v>9492.4705261999607</v>
      </c>
      <c r="H1525" s="11">
        <v>10986.935718163122</v>
      </c>
      <c r="I1525" s="11">
        <v>6077.4551256752811</v>
      </c>
      <c r="J1525" s="11">
        <v>3339.744077685345</v>
      </c>
      <c r="K1525" s="11">
        <v>25671.454677840058</v>
      </c>
      <c r="L1525" s="11">
        <v>1294.405126160487</v>
      </c>
      <c r="M1525" s="11">
        <v>58079.466525871292</v>
      </c>
      <c r="N1525" s="11">
        <v>8333.8552747679896</v>
      </c>
      <c r="O1525" s="11">
        <v>18341.923630391255</v>
      </c>
      <c r="P1525" s="43">
        <v>10774.691727032679</v>
      </c>
      <c r="Q1525" s="11">
        <v>16260.447904352517</v>
      </c>
      <c r="R1525" s="11">
        <v>11205.974633502974</v>
      </c>
      <c r="S1525" s="11">
        <v>10796.911681850966</v>
      </c>
      <c r="T1525" s="11">
        <v>11394.936208163121</v>
      </c>
      <c r="U1525" s="11">
        <v>9417.1992033606257</v>
      </c>
      <c r="V1525" s="11">
        <v>10492.743842262127</v>
      </c>
      <c r="W1525" s="11">
        <v>9352.122825849523</v>
      </c>
      <c r="X1525" s="12">
        <v>0</v>
      </c>
      <c r="Y1525" s="12">
        <v>541.80944519607147</v>
      </c>
      <c r="Z1525" s="12">
        <v>320.65552546047672</v>
      </c>
      <c r="AA1525" s="44">
        <v>232.0401906195587</v>
      </c>
      <c r="AB1525" s="45">
        <v>199.89996488437993</v>
      </c>
      <c r="AC1525" s="12">
        <v>0</v>
      </c>
      <c r="AD1525" s="12">
        <v>12514.865031253645</v>
      </c>
      <c r="AE1525" s="12">
        <v>3207.8378675975159</v>
      </c>
      <c r="AF1525" s="12">
        <v>5480.5321821881471</v>
      </c>
      <c r="AG1525" s="44">
        <v>1128.4755203370596</v>
      </c>
      <c r="AH1525" s="45">
        <v>3339.7440764636926</v>
      </c>
      <c r="AI1525" s="12">
        <v>0</v>
      </c>
      <c r="AJ1525" s="12">
        <v>-35.63015233753314</v>
      </c>
      <c r="AK1525" s="12">
        <v>40.456598912612861</v>
      </c>
      <c r="AL1525" s="12">
        <v>85.486521183286953</v>
      </c>
      <c r="AM1525" s="44">
        <v>118.07211824189437</v>
      </c>
      <c r="AN1525" s="45">
        <v>89.999999828442583</v>
      </c>
      <c r="AO1525" s="12">
        <v>0</v>
      </c>
      <c r="AP1525" s="12">
        <v>-2075.8364333619656</v>
      </c>
      <c r="AQ1525" s="12">
        <v>8598.594993942088</v>
      </c>
      <c r="AR1525" s="12">
        <v>11181.426457288499</v>
      </c>
      <c r="AS1525" s="44">
        <v>11565.975869000833</v>
      </c>
      <c r="AT1525" s="45">
        <v>10986.936208163123</v>
      </c>
      <c r="AU1525" s="12">
        <v>0</v>
      </c>
      <c r="AV1525" s="12">
        <v>11382.999195380788</v>
      </c>
      <c r="AW1525" s="12">
        <v>18652.36989158894</v>
      </c>
      <c r="AX1525" s="12">
        <v>16292.554900532881</v>
      </c>
      <c r="AY1525" s="44">
        <v>10604.913998427404</v>
      </c>
      <c r="AZ1525" s="45">
        <v>9417.199202138976</v>
      </c>
      <c r="BA1525" s="12">
        <v>0</v>
      </c>
      <c r="BB1525" s="12">
        <v>8096.1745524654252</v>
      </c>
      <c r="BC1525" s="12">
        <v>11039.431446206778</v>
      </c>
      <c r="BD1525" s="12">
        <v>11612.709363758793</v>
      </c>
      <c r="BE1525" s="44">
        <v>11034.934972665262</v>
      </c>
      <c r="BF1525" s="45">
        <v>10986.936218163122</v>
      </c>
      <c r="BG1525" s="12">
        <v>0</v>
      </c>
      <c r="BH1525" s="12">
        <v>18673.543705546141</v>
      </c>
      <c r="BI1525" s="12">
        <v>16570.894165550199</v>
      </c>
      <c r="BJ1525" s="12">
        <v>10829.018678031331</v>
      </c>
      <c r="BK1525" s="44">
        <v>9609.1968867841879</v>
      </c>
      <c r="BL1525" s="45">
        <v>6077.4551256752829</v>
      </c>
      <c r="BM1525" s="12">
        <v>0</v>
      </c>
      <c r="BN1525" s="12">
        <v>0</v>
      </c>
      <c r="BO1525" s="12">
        <v>76.086751250145994</v>
      </c>
      <c r="BP1525" s="12">
        <v>45.029922270674092</v>
      </c>
      <c r="BQ1525" s="48">
        <v>32.585597058607419</v>
      </c>
      <c r="BR1525" s="49">
        <v>28.07211841345179</v>
      </c>
      <c r="BS1525" s="13">
        <v>0</v>
      </c>
      <c r="BT1525" s="12">
        <v>250.53347412869908</v>
      </c>
      <c r="BV1525" s="14">
        <f>Таблица1[[#This Row],[Lкан_леб,мм]]</f>
        <v>58079.466525871292</v>
      </c>
      <c r="BW1525" s="50">
        <f>Таблица1[[#This Row],[угол обхв4]]+Таблица1[[#This Row],[Lдуг 3,мм]]</f>
        <v>12514.865031253645</v>
      </c>
      <c r="BX1525" s="54">
        <f>Таблица1[[#This Row],[угол обхв5]]+Таблица1[[#This Row],[Y5, мм]]</f>
        <v>58621.275971067364</v>
      </c>
      <c r="BY1525" s="14">
        <f>Таблица1[[#This Row],[угол обхв6]]+Таблица1[[#This Row],[Lдуг 4,мм]]</f>
        <v>15722.702898851161</v>
      </c>
      <c r="BZ1525" s="14">
        <f>Таблица1[[#This Row],[Т1]]+Таблица1[[#This Row],[X6, мм]]</f>
        <v>58941.931496527839</v>
      </c>
      <c r="CA1525" s="14">
        <f>Таблица1[[#This Row],[Т2]]+Таблица1[[#This Row],[Lдуг 5,мм]]</f>
        <v>21203.235081039307</v>
      </c>
      <c r="CB1525" s="14">
        <f>Таблица1[[#This Row],[Т3]]+Таблица1[[#This Row],[Y6, мм]]</f>
        <v>59173.971687147401</v>
      </c>
      <c r="CC1525" s="14">
        <f>Таблица1[[#This Row],[Т4]]+Таблица1[[#This Row],[Lдуг 6,мм]]</f>
        <v>22331.710601376366</v>
      </c>
      <c r="CD1525" s="14">
        <f>Таблица1[[#This Row],[Т5]]+Таблица1[[#This Row],[Lдуг 1,мм]]</f>
        <v>59373.871652031783</v>
      </c>
      <c r="CE1525" s="14">
        <f>Таблица1[[#This Row],[Т6]]+Таблица1[[#This Row],[Lпрям1, мм]]</f>
        <v>25671.454677840058</v>
      </c>
      <c r="CF1525" s="15">
        <f>Таблица1[[#This Row],[Т7]]+Таблица1[[#This Row],[Lдуг 2,мм]]</f>
        <v>59373.871652031783</v>
      </c>
      <c r="CG1525" s="14">
        <f>Таблица1[[#This Row],[Т8]]+Таблица1[[#This Row],[Lпрям2, мм]]</f>
        <v>25671.454677840058</v>
      </c>
      <c r="CH1525" s="14">
        <f>Таблица1[[#This Row],[Т9]]-Таблица1[[#This Row],[Т9]]</f>
        <v>0</v>
      </c>
      <c r="CI1525" s="50">
        <f>Таблица1[[#This Row],[Т9]]-Таблица1[[#This Row],[Т8]]</f>
        <v>33702.416974191729</v>
      </c>
      <c r="CJ1525" s="54">
        <f>Таблица1[[#This Row],[Т9]]-Таблица1[[#This Row],[Т7]]</f>
        <v>0</v>
      </c>
      <c r="CK1525" s="14">
        <f>Таблица1[[#This Row],[Т9]]-Таблица1[[#This Row],[Т6]]</f>
        <v>37042.161050655413</v>
      </c>
      <c r="CL1525" s="14">
        <f>Таблица1[[#This Row],[Т9]]-Таблица1[[#This Row],[Т5]]</f>
        <v>199.89996488438192</v>
      </c>
      <c r="CM1525" s="14">
        <f>Таблица1[[#This Row],[Т9]]-Таблица1[[#This Row],[Т4]]</f>
        <v>38170.636570992472</v>
      </c>
      <c r="CN1525" s="14">
        <f>Таблица1[[#This Row],[Т9]]-Таблица1[[#This Row],[Т3]]</f>
        <v>431.94015550394397</v>
      </c>
      <c r="CO1525" s="14">
        <f>Таблица1[[#This Row],[Т9]]-Таблица1[[#This Row],[Т2]]</f>
        <v>43651.168753180624</v>
      </c>
      <c r="CP1525" s="14">
        <f>Таблица1[[#This Row],[Т9]]-Таблица1[[#This Row],[Т1]]</f>
        <v>752.59568096441944</v>
      </c>
      <c r="CQ1525" s="14">
        <f>Таблица1[[#This Row],[Т9]]-Таблица1[[#This Row],[угол обхв6]]</f>
        <v>46859.006620778135</v>
      </c>
      <c r="CR1525" s="14">
        <f>Таблица1[[#This Row],[Т9]]-Таблица1[[#This Row],[угол обхв5]]</f>
        <v>1294.4051261604909</v>
      </c>
      <c r="CS1525" s="14">
        <f>Таблица1[[#This Row],[Т9]]-Таблица1[[#This Row],[угол обхв4]]</f>
        <v>59373.871652031783</v>
      </c>
      <c r="CT1525" s="14">
        <f>Таблица1[[#This Row],[Lкан_прям, мм]]+Таблица1[[#This Row],[Lкан_дуг, мм]]+Таблица1[[#This Row],[Lкан_леб,мм]]</f>
        <v>85045.326329871838</v>
      </c>
      <c r="CU1525" s="16">
        <f>Таблица1[[#This Row],[Lкан_леб,мм]]</f>
        <v>58079.466525871292</v>
      </c>
      <c r="CV1525" s="14">
        <f>2534431-(Таблица1[[#This Row],[Т23]]+Таблица1[[#This Row],[угол обхв3]])</f>
        <v>2449135.1401959993</v>
      </c>
      <c r="CW1525" s="50">
        <f>SUM(X1525:AC1525,AD1525:AI1525)-Таблица1[[#This Row],[lподв_min, мм]]</f>
        <v>23626.115726315202</v>
      </c>
      <c r="CX1525" s="17">
        <f>CW1964-Таблица1[[#This Row],[Суммарная длина каната]]</f>
        <v>-2426495.4909614837</v>
      </c>
    </row>
    <row r="1526" spans="1:102" x14ac:dyDescent="0.25">
      <c r="A1526" s="21">
        <v>1525</v>
      </c>
      <c r="B1526" s="10">
        <v>38.411632653061218</v>
      </c>
      <c r="C1526" s="10">
        <v>66.725306122448984</v>
      </c>
      <c r="D1526" s="11">
        <v>11760.673992555156</v>
      </c>
      <c r="E1526" s="11">
        <v>9548.4788977536173</v>
      </c>
      <c r="F1526" s="11">
        <v>10860.791256199298</v>
      </c>
      <c r="G1526" s="11">
        <v>9581.6460623700968</v>
      </c>
      <c r="H1526" s="11">
        <v>11352.673502555155</v>
      </c>
      <c r="I1526" s="11">
        <v>6145.6423466834412</v>
      </c>
      <c r="J1526" s="11">
        <v>3402.8365510701769</v>
      </c>
      <c r="K1526" s="11">
        <v>25709.681064358501</v>
      </c>
      <c r="L1526" s="11">
        <v>1256.1787396420423</v>
      </c>
      <c r="M1526" s="11">
        <v>58079.466525871292</v>
      </c>
      <c r="N1526" s="11">
        <v>8333.8552747679896</v>
      </c>
      <c r="O1526" s="11">
        <v>18341.923630391255</v>
      </c>
      <c r="P1526" s="43">
        <v>10820.647956556517</v>
      </c>
      <c r="Q1526" s="11">
        <v>16355.174649118204</v>
      </c>
      <c r="R1526" s="11">
        <v>11507.309264879197</v>
      </c>
      <c r="S1526" s="11">
        <v>10917.828858417322</v>
      </c>
      <c r="T1526" s="11">
        <v>11760.673992555156</v>
      </c>
      <c r="U1526" s="11">
        <v>9548.4788977536173</v>
      </c>
      <c r="V1526" s="11">
        <v>10862.518857426296</v>
      </c>
      <c r="W1526" s="11">
        <v>9441.2252113756658</v>
      </c>
      <c r="X1526" s="12">
        <v>0</v>
      </c>
      <c r="Y1526" s="12">
        <v>528.7458334731391</v>
      </c>
      <c r="Z1526" s="12">
        <v>314.60594393551196</v>
      </c>
      <c r="AA1526" s="44">
        <v>232.04019061955907</v>
      </c>
      <c r="AB1526" s="45">
        <v>180.78677161383229</v>
      </c>
      <c r="AC1526" s="12">
        <v>0</v>
      </c>
      <c r="AD1526" s="12">
        <v>12514.865031253645</v>
      </c>
      <c r="AE1526" s="12">
        <v>3182.9717807084762</v>
      </c>
      <c r="AF1526" s="12">
        <v>5480.532182188148</v>
      </c>
      <c r="AG1526" s="44">
        <v>1128.4755203370603</v>
      </c>
      <c r="AH1526" s="45">
        <v>3402.8365498711751</v>
      </c>
      <c r="AI1526" s="12">
        <v>0</v>
      </c>
      <c r="AJ1526" s="12">
        <v>-35.63015233753314</v>
      </c>
      <c r="AK1526" s="12">
        <v>38.622065047608828</v>
      </c>
      <c r="AL1526" s="12">
        <v>82.802439550633906</v>
      </c>
      <c r="AM1526" s="44">
        <v>115.38803660924137</v>
      </c>
      <c r="AN1526" s="45">
        <v>89.99999983162347</v>
      </c>
      <c r="AO1526" s="12">
        <v>0</v>
      </c>
      <c r="AP1526" s="12">
        <v>-2075.8364333619656</v>
      </c>
      <c r="AQ1526" s="12">
        <v>8588.520926933772</v>
      </c>
      <c r="AR1526" s="12">
        <v>11225.43293160254</v>
      </c>
      <c r="AS1526" s="44">
        <v>11875.90659758628</v>
      </c>
      <c r="AT1526" s="45">
        <v>11352.673992555156</v>
      </c>
      <c r="AU1526" s="12">
        <v>0</v>
      </c>
      <c r="AV1526" s="12">
        <v>11382.999195380788</v>
      </c>
      <c r="AW1526" s="12">
        <v>18660.685933066739</v>
      </c>
      <c r="AX1526" s="12">
        <v>16406.293373446868</v>
      </c>
      <c r="AY1526" s="44">
        <v>10742.90028350395</v>
      </c>
      <c r="AZ1526" s="45">
        <v>9548.4788965546177</v>
      </c>
      <c r="BA1526" s="12">
        <v>0</v>
      </c>
      <c r="BB1526" s="12">
        <v>8096.1745524654252</v>
      </c>
      <c r="BC1526" s="12">
        <v>11075.313608722299</v>
      </c>
      <c r="BD1526" s="12">
        <v>11912.09423992522</v>
      </c>
      <c r="BE1526" s="44">
        <v>11392.076659848071</v>
      </c>
      <c r="BF1526" s="45">
        <v>11352.674002555157</v>
      </c>
      <c r="BG1526" s="12">
        <v>0</v>
      </c>
      <c r="BH1526" s="12">
        <v>18673.543705546141</v>
      </c>
      <c r="BI1526" s="12">
        <v>16673.936951793687</v>
      </c>
      <c r="BJ1526" s="12">
        <v>10968.947582745988</v>
      </c>
      <c r="BK1526" s="44">
        <v>9723.4074726669915</v>
      </c>
      <c r="BL1526" s="45">
        <v>6145.6423466834431</v>
      </c>
      <c r="BM1526" s="12">
        <v>0</v>
      </c>
      <c r="BN1526" s="12">
        <v>0</v>
      </c>
      <c r="BO1526" s="12">
        <v>74.252217385141961</v>
      </c>
      <c r="BP1526" s="12">
        <v>44.180374503025071</v>
      </c>
      <c r="BQ1526" s="48">
        <v>32.585597058607476</v>
      </c>
      <c r="BR1526" s="49">
        <v>25.388036777617902</v>
      </c>
      <c r="BS1526" s="13">
        <v>0</v>
      </c>
      <c r="BT1526" s="12">
        <v>250.53347412869908</v>
      </c>
      <c r="BV1526" s="14">
        <f>Таблица1[[#This Row],[Lкан_леб,мм]]</f>
        <v>58079.466525871292</v>
      </c>
      <c r="BW1526" s="50">
        <f>Таблица1[[#This Row],[угол обхв4]]+Таблица1[[#This Row],[Lдуг 3,мм]]</f>
        <v>12514.865031253645</v>
      </c>
      <c r="BX1526" s="54">
        <f>Таблица1[[#This Row],[угол обхв5]]+Таблица1[[#This Row],[Y5, мм]]</f>
        <v>58608.212359344434</v>
      </c>
      <c r="BY1526" s="14">
        <f>Таблица1[[#This Row],[угол обхв6]]+Таблица1[[#This Row],[Lдуг 4,мм]]</f>
        <v>15697.836811962121</v>
      </c>
      <c r="BZ1526" s="14">
        <f>Таблица1[[#This Row],[Т1]]+Таблица1[[#This Row],[X6, мм]]</f>
        <v>58922.818303279942</v>
      </c>
      <c r="CA1526" s="14">
        <f>Таблица1[[#This Row],[Т2]]+Таблица1[[#This Row],[Lдуг 5,мм]]</f>
        <v>21178.368994150267</v>
      </c>
      <c r="CB1526" s="14">
        <f>Таблица1[[#This Row],[Т3]]+Таблица1[[#This Row],[Y6, мм]]</f>
        <v>59154.858493899505</v>
      </c>
      <c r="CC1526" s="14">
        <f>Таблица1[[#This Row],[Т4]]+Таблица1[[#This Row],[Lдуг 6,мм]]</f>
        <v>22306.844514487326</v>
      </c>
      <c r="CD1526" s="14">
        <f>Таблица1[[#This Row],[Т5]]+Таблица1[[#This Row],[Lдуг 1,мм]]</f>
        <v>59335.64526551334</v>
      </c>
      <c r="CE1526" s="14">
        <f>Таблица1[[#This Row],[Т6]]+Таблица1[[#This Row],[Lпрям1, мм]]</f>
        <v>25709.681064358501</v>
      </c>
      <c r="CF1526" s="15">
        <f>Таблица1[[#This Row],[Т7]]+Таблица1[[#This Row],[Lдуг 2,мм]]</f>
        <v>59335.64526551334</v>
      </c>
      <c r="CG1526" s="14">
        <f>Таблица1[[#This Row],[Т8]]+Таблица1[[#This Row],[Lпрям2, мм]]</f>
        <v>25709.681064358501</v>
      </c>
      <c r="CH1526" s="14">
        <f>Таблица1[[#This Row],[Т9]]-Таблица1[[#This Row],[Т9]]</f>
        <v>0</v>
      </c>
      <c r="CI1526" s="50">
        <f>Таблица1[[#This Row],[Т9]]-Таблица1[[#This Row],[Т8]]</f>
        <v>33625.964201154842</v>
      </c>
      <c r="CJ1526" s="54">
        <f>Таблица1[[#This Row],[Т9]]-Таблица1[[#This Row],[Т7]]</f>
        <v>0</v>
      </c>
      <c r="CK1526" s="14">
        <f>Таблица1[[#This Row],[Т9]]-Таблица1[[#This Row],[Т6]]</f>
        <v>37028.800751026014</v>
      </c>
      <c r="CL1526" s="14">
        <f>Таблица1[[#This Row],[Т9]]-Таблица1[[#This Row],[Т5]]</f>
        <v>180.7867716138353</v>
      </c>
      <c r="CM1526" s="14">
        <f>Таблица1[[#This Row],[Т9]]-Таблица1[[#This Row],[Т4]]</f>
        <v>38157.276271363073</v>
      </c>
      <c r="CN1526" s="14">
        <f>Таблица1[[#This Row],[Т9]]-Таблица1[[#This Row],[Т3]]</f>
        <v>412.82696223339735</v>
      </c>
      <c r="CO1526" s="14">
        <f>Таблица1[[#This Row],[Т9]]-Таблица1[[#This Row],[Т2]]</f>
        <v>43637.808453551217</v>
      </c>
      <c r="CP1526" s="14">
        <f>Таблица1[[#This Row],[Т9]]-Таблица1[[#This Row],[Т1]]</f>
        <v>727.4329061689059</v>
      </c>
      <c r="CQ1526" s="14">
        <f>Таблица1[[#This Row],[Т9]]-Таблица1[[#This Row],[угол обхв6]]</f>
        <v>46820.780234259699</v>
      </c>
      <c r="CR1526" s="14">
        <f>Таблица1[[#This Row],[Т9]]-Таблица1[[#This Row],[угол обхв5]]</f>
        <v>1256.1787396420477</v>
      </c>
      <c r="CS1526" s="14">
        <f>Таблица1[[#This Row],[Т9]]-Таблица1[[#This Row],[угол обхв4]]</f>
        <v>59335.64526551334</v>
      </c>
      <c r="CT1526" s="14">
        <f>Таблица1[[#This Row],[Lкан_прям, мм]]+Таблица1[[#This Row],[Lкан_дуг, мм]]+Таблица1[[#This Row],[Lкан_леб,мм]]</f>
        <v>85045.326329871838</v>
      </c>
      <c r="CU1526" s="16">
        <f>Таблица1[[#This Row],[Lкан_леб,мм]]</f>
        <v>58079.466525871292</v>
      </c>
      <c r="CV1526" s="14">
        <f>2534431-(Таблица1[[#This Row],[Т23]]+Таблица1[[#This Row],[угол обхв3]])</f>
        <v>2449135.1401959993</v>
      </c>
      <c r="CW1526" s="50">
        <f>SUM(X1526:AC1526,AD1526:AI1526)-Таблица1[[#This Row],[lподв_min, мм]]</f>
        <v>23563.023252930368</v>
      </c>
      <c r="CX1526" s="17">
        <f>CW1965-Таблица1[[#This Row],[Суммарная длина каната]]</f>
        <v>-2426545.5546788624</v>
      </c>
    </row>
    <row r="1527" spans="1:102" x14ac:dyDescent="0.25">
      <c r="A1527" s="21">
        <v>1526</v>
      </c>
      <c r="B1527" s="10">
        <v>38.411632653061218</v>
      </c>
      <c r="C1527" s="10">
        <v>69.409387755102046</v>
      </c>
      <c r="D1527" s="11">
        <v>12119.862847224245</v>
      </c>
      <c r="E1527" s="11">
        <v>9696.7416772143588</v>
      </c>
      <c r="F1527" s="11">
        <v>11219.414167903124</v>
      </c>
      <c r="G1527" s="11">
        <v>9687.731909800621</v>
      </c>
      <c r="H1527" s="11">
        <v>11711.862357224247</v>
      </c>
      <c r="I1527" s="11">
        <v>6229.3053647320239</v>
      </c>
      <c r="J1527" s="11">
        <v>3467.4363124823344</v>
      </c>
      <c r="K1527" s="11">
        <v>25747.907450876624</v>
      </c>
      <c r="L1527" s="11">
        <v>1217.9523531239092</v>
      </c>
      <c r="M1527" s="11">
        <v>58079.466525871292</v>
      </c>
      <c r="N1527" s="11">
        <v>8333.8552747679896</v>
      </c>
      <c r="O1527" s="11">
        <v>18341.923630391255</v>
      </c>
      <c r="P1527" s="43">
        <v>10862.11781655654</v>
      </c>
      <c r="Q1527" s="11">
        <v>16451.949552463695</v>
      </c>
      <c r="R1527" s="11">
        <v>11802.650887308237</v>
      </c>
      <c r="S1527" s="11">
        <v>11052.72455781656</v>
      </c>
      <c r="T1527" s="11">
        <v>12119.862847224245</v>
      </c>
      <c r="U1527" s="11">
        <v>9696.7416772143588</v>
      </c>
      <c r="V1527" s="11">
        <v>11227.71563193721</v>
      </c>
      <c r="W1527" s="11">
        <v>9547.5460128819559</v>
      </c>
      <c r="X1527" s="12">
        <v>0</v>
      </c>
      <c r="Y1527" s="12">
        <v>515.62529271545736</v>
      </c>
      <c r="Z1527" s="12">
        <v>308.61329144529606</v>
      </c>
      <c r="AA1527" s="44">
        <v>232.04019061955913</v>
      </c>
      <c r="AB1527" s="45">
        <v>161.67357834359703</v>
      </c>
      <c r="AC1527" s="12">
        <v>0</v>
      </c>
      <c r="AD1527" s="12">
        <v>12514.865031253645</v>
      </c>
      <c r="AE1527" s="12">
        <v>3156.5984057921014</v>
      </c>
      <c r="AF1527" s="12">
        <v>5480.5321821881462</v>
      </c>
      <c r="AG1527" s="44">
        <v>1128.4755203370614</v>
      </c>
      <c r="AH1527" s="45">
        <v>3467.4363113056702</v>
      </c>
      <c r="AI1527" s="12">
        <v>0</v>
      </c>
      <c r="AJ1527" s="12">
        <v>-35.63015233753314</v>
      </c>
      <c r="AK1527" s="12">
        <v>36.77953659088201</v>
      </c>
      <c r="AL1527" s="12">
        <v>80.118357917980788</v>
      </c>
      <c r="AM1527" s="44">
        <v>112.70395497658826</v>
      </c>
      <c r="AN1527" s="45">
        <v>89.999999834760388</v>
      </c>
      <c r="AO1527" s="12">
        <v>0</v>
      </c>
      <c r="AP1527" s="12">
        <v>-2075.8364333619656</v>
      </c>
      <c r="AQ1527" s="12">
        <v>8578.1402057809191</v>
      </c>
      <c r="AR1527" s="12">
        <v>11264.064876547438</v>
      </c>
      <c r="AS1527" s="44">
        <v>12179.035558574427</v>
      </c>
      <c r="AT1527" s="45">
        <v>11711.862847224245</v>
      </c>
      <c r="AU1527" s="12">
        <v>0</v>
      </c>
      <c r="AV1527" s="12">
        <v>11382.999195380788</v>
      </c>
      <c r="AW1527" s="12">
        <v>18668.709297886035</v>
      </c>
      <c r="AX1527" s="12">
        <v>16521.967842678987</v>
      </c>
      <c r="AY1527" s="44">
        <v>10895.248911331644</v>
      </c>
      <c r="AZ1527" s="45">
        <v>9696.7416760376964</v>
      </c>
      <c r="BA1527" s="12">
        <v>0</v>
      </c>
      <c r="BB1527" s="12">
        <v>8096.1745524654252</v>
      </c>
      <c r="BC1527" s="12">
        <v>11106.402747569469</v>
      </c>
      <c r="BD1527" s="12">
        <v>12204.597947299137</v>
      </c>
      <c r="BE1527" s="44">
        <v>11743.478175958055</v>
      </c>
      <c r="BF1527" s="45">
        <v>11711.862857224247</v>
      </c>
      <c r="BG1527" s="12">
        <v>0</v>
      </c>
      <c r="BH1527" s="12">
        <v>18673.543705546141</v>
      </c>
      <c r="BI1527" s="12">
        <v>16778.735219958475</v>
      </c>
      <c r="BJ1527" s="12">
        <v>11122.742848031852</v>
      </c>
      <c r="BK1527" s="44">
        <v>9854.217323699273</v>
      </c>
      <c r="BL1527" s="45">
        <v>6229.3053647320257</v>
      </c>
      <c r="BM1527" s="12">
        <v>0</v>
      </c>
      <c r="BN1527" s="12">
        <v>0</v>
      </c>
      <c r="BO1527" s="12">
        <v>72.40968892841515</v>
      </c>
      <c r="BP1527" s="12">
        <v>43.338821327098771</v>
      </c>
      <c r="BQ1527" s="48">
        <v>32.585597058607483</v>
      </c>
      <c r="BR1527" s="49">
        <v>22.703955141827883</v>
      </c>
      <c r="BS1527" s="13">
        <v>0</v>
      </c>
      <c r="BT1527" s="12">
        <v>250.53347412869908</v>
      </c>
      <c r="BV1527" s="14">
        <f>Таблица1[[#This Row],[Lкан_леб,мм]]</f>
        <v>58079.466525871292</v>
      </c>
      <c r="BW1527" s="50">
        <f>Таблица1[[#This Row],[угол обхв4]]+Таблица1[[#This Row],[Lдуг 3,мм]]</f>
        <v>12514.865031253645</v>
      </c>
      <c r="BX1527" s="54">
        <f>Таблица1[[#This Row],[угол обхв5]]+Таблица1[[#This Row],[Y5, мм]]</f>
        <v>58595.091818586749</v>
      </c>
      <c r="BY1527" s="14">
        <f>Таблица1[[#This Row],[угол обхв6]]+Таблица1[[#This Row],[Lдуг 4,мм]]</f>
        <v>15671.463437045746</v>
      </c>
      <c r="BZ1527" s="14">
        <f>Таблица1[[#This Row],[Т1]]+Таблица1[[#This Row],[X6, мм]]</f>
        <v>58903.705110032046</v>
      </c>
      <c r="CA1527" s="14">
        <f>Таблица1[[#This Row],[Т2]]+Таблица1[[#This Row],[Lдуг 5,мм]]</f>
        <v>21151.995619233894</v>
      </c>
      <c r="CB1527" s="14">
        <f>Таблица1[[#This Row],[Т3]]+Таблица1[[#This Row],[Y6, мм]]</f>
        <v>59135.745300651608</v>
      </c>
      <c r="CC1527" s="14">
        <f>Таблица1[[#This Row],[Т4]]+Таблица1[[#This Row],[Lдуг 6,мм]]</f>
        <v>22280.471139570956</v>
      </c>
      <c r="CD1527" s="14">
        <f>Таблица1[[#This Row],[Т5]]+Таблица1[[#This Row],[Lдуг 1,мм]]</f>
        <v>59297.418878995202</v>
      </c>
      <c r="CE1527" s="14">
        <f>Таблица1[[#This Row],[Т6]]+Таблица1[[#This Row],[Lпрям1, мм]]</f>
        <v>25747.907450876628</v>
      </c>
      <c r="CF1527" s="15">
        <f>Таблица1[[#This Row],[Т7]]+Таблица1[[#This Row],[Lдуг 2,мм]]</f>
        <v>59297.418878995202</v>
      </c>
      <c r="CG1527" s="14">
        <f>Таблица1[[#This Row],[Т8]]+Таблица1[[#This Row],[Lпрям2, мм]]</f>
        <v>25747.907450876628</v>
      </c>
      <c r="CH1527" s="14">
        <f>Таблица1[[#This Row],[Т9]]-Таблица1[[#This Row],[Т9]]</f>
        <v>0</v>
      </c>
      <c r="CI1527" s="50">
        <f>Таблица1[[#This Row],[Т9]]-Таблица1[[#This Row],[Т8]]</f>
        <v>33549.511428118574</v>
      </c>
      <c r="CJ1527" s="54">
        <f>Таблица1[[#This Row],[Т9]]-Таблица1[[#This Row],[Т7]]</f>
        <v>0</v>
      </c>
      <c r="CK1527" s="14">
        <f>Таблица1[[#This Row],[Т9]]-Таблица1[[#This Row],[Т6]]</f>
        <v>37016.947739424242</v>
      </c>
      <c r="CL1527" s="14">
        <f>Таблица1[[#This Row],[Т9]]-Таблица1[[#This Row],[Т5]]</f>
        <v>161.67357834359427</v>
      </c>
      <c r="CM1527" s="14">
        <f>Таблица1[[#This Row],[Т9]]-Таблица1[[#This Row],[Т4]]</f>
        <v>38145.423259761308</v>
      </c>
      <c r="CN1527" s="14">
        <f>Таблица1[[#This Row],[Т9]]-Таблица1[[#This Row],[Т3]]</f>
        <v>393.71376896315633</v>
      </c>
      <c r="CO1527" s="14">
        <f>Таблица1[[#This Row],[Т9]]-Таблица1[[#This Row],[Т2]]</f>
        <v>43625.955441949453</v>
      </c>
      <c r="CP1527" s="14">
        <f>Таблица1[[#This Row],[Т9]]-Таблица1[[#This Row],[Т1]]</f>
        <v>702.32706040845369</v>
      </c>
      <c r="CQ1527" s="14">
        <f>Таблица1[[#This Row],[Т9]]-Таблица1[[#This Row],[угол обхв6]]</f>
        <v>46782.553847741554</v>
      </c>
      <c r="CR1527" s="14">
        <f>Таблица1[[#This Row],[Т9]]-Таблица1[[#This Row],[угол обхв5]]</f>
        <v>1217.9523531239101</v>
      </c>
      <c r="CS1527" s="14">
        <f>Таблица1[[#This Row],[Т9]]-Таблица1[[#This Row],[угол обхв4]]</f>
        <v>59297.418878995202</v>
      </c>
      <c r="CT1527" s="14">
        <f>Таблица1[[#This Row],[Lкан_прям, мм]]+Таблица1[[#This Row],[Lкан_дуг, мм]]+Таблица1[[#This Row],[Lкан_леб,мм]]</f>
        <v>85045.326329871823</v>
      </c>
      <c r="CU1527" s="16">
        <f>Таблица1[[#This Row],[Lкан_леб,мм]]</f>
        <v>58079.466525871292</v>
      </c>
      <c r="CV1527" s="14">
        <f>2534431-(Таблица1[[#This Row],[Т23]]+Таблица1[[#This Row],[угол обхв3]])</f>
        <v>2449135.1401959993</v>
      </c>
      <c r="CW1527" s="50">
        <f>SUM(X1527:AC1527,AD1527:AI1527)-Таблица1[[#This Row],[lподв_min, мм]]</f>
        <v>23498.423491518202</v>
      </c>
      <c r="CX1527" s="17">
        <f>CW1966-Таблица1[[#This Row],[Суммарная длина каната]]</f>
        <v>-2426596.320933437</v>
      </c>
    </row>
    <row r="1528" spans="1:102" x14ac:dyDescent="0.25">
      <c r="A1528" s="21">
        <v>1527</v>
      </c>
      <c r="B1528" s="10">
        <v>38.411632653061218</v>
      </c>
      <c r="C1528" s="10">
        <v>72.093469387755121</v>
      </c>
      <c r="D1528" s="11">
        <v>12471.71465715309</v>
      </c>
      <c r="E1528" s="11">
        <v>9861.6622306384452</v>
      </c>
      <c r="F1528" s="11">
        <v>11572.67575632144</v>
      </c>
      <c r="G1528" s="11">
        <v>9810.4952999955258</v>
      </c>
      <c r="H1528" s="11">
        <v>12063.71416715309</v>
      </c>
      <c r="I1528" s="11">
        <v>6328.1393785746477</v>
      </c>
      <c r="J1528" s="11">
        <v>3533.5228520637979</v>
      </c>
      <c r="K1528" s="11">
        <v>25786.133837394427</v>
      </c>
      <c r="L1528" s="11">
        <v>1179.7259666061091</v>
      </c>
      <c r="M1528" s="11">
        <v>58079.466525871292</v>
      </c>
      <c r="N1528" s="11">
        <v>8333.8552747679896</v>
      </c>
      <c r="O1528" s="11">
        <v>18341.923630391255</v>
      </c>
      <c r="P1528" s="43">
        <v>10899.010315848009</v>
      </c>
      <c r="Q1528" s="11">
        <v>16550.560275521482</v>
      </c>
      <c r="R1528" s="11">
        <v>12091.351476318163</v>
      </c>
      <c r="S1528" s="11">
        <v>11201.302798352463</v>
      </c>
      <c r="T1528" s="11">
        <v>12471.71465715309</v>
      </c>
      <c r="U1528" s="11">
        <v>9861.6622306384452</v>
      </c>
      <c r="V1528" s="11">
        <v>11587.532868487</v>
      </c>
      <c r="W1528" s="11">
        <v>9670.8519463473858</v>
      </c>
      <c r="X1528" s="12">
        <v>0</v>
      </c>
      <c r="Y1528" s="12">
        <v>502.44297296152718</v>
      </c>
      <c r="Z1528" s="12">
        <v>302.68241795132951</v>
      </c>
      <c r="AA1528" s="44">
        <v>232.04019061955913</v>
      </c>
      <c r="AB1528" s="45">
        <v>142.56038507369331</v>
      </c>
      <c r="AC1528" s="12">
        <v>0</v>
      </c>
      <c r="AD1528" s="12">
        <v>12514.865031253645</v>
      </c>
      <c r="AE1528" s="12">
        <v>3128.7382527064369</v>
      </c>
      <c r="AF1528" s="12">
        <v>5480.5321821881462</v>
      </c>
      <c r="AG1528" s="44">
        <v>1128.4755203370601</v>
      </c>
      <c r="AH1528" s="45">
        <v>3533.5228509091407</v>
      </c>
      <c r="AI1528" s="12">
        <v>0</v>
      </c>
      <c r="AJ1528" s="12">
        <v>-35.63015233753314</v>
      </c>
      <c r="AK1528" s="12">
        <v>34.928332458303231</v>
      </c>
      <c r="AL1528" s="12">
        <v>77.434276285327755</v>
      </c>
      <c r="AM1528" s="44">
        <v>110.01987334393525</v>
      </c>
      <c r="AN1528" s="45">
        <v>89.999999837850822</v>
      </c>
      <c r="AO1528" s="12">
        <v>0</v>
      </c>
      <c r="AP1528" s="12">
        <v>-2075.8364333619656</v>
      </c>
      <c r="AQ1528" s="12">
        <v>8567.4562313691495</v>
      </c>
      <c r="AR1528" s="12">
        <v>11297.23752775603</v>
      </c>
      <c r="AS1528" s="44">
        <v>12474.697640887276</v>
      </c>
      <c r="AT1528" s="45">
        <v>12063.71465715309</v>
      </c>
      <c r="AU1528" s="12">
        <v>0</v>
      </c>
      <c r="AV1528" s="12">
        <v>11382.999195380788</v>
      </c>
      <c r="AW1528" s="12">
        <v>18676.430122219175</v>
      </c>
      <c r="AX1528" s="12">
        <v>16639.324500837571</v>
      </c>
      <c r="AY1528" s="44">
        <v>11061.625605832889</v>
      </c>
      <c r="AZ1528" s="45">
        <v>9861.6622294837907</v>
      </c>
      <c r="BA1528" s="12">
        <v>0</v>
      </c>
      <c r="BB1528" s="12">
        <v>8096.1745524654252</v>
      </c>
      <c r="BC1528" s="12">
        <v>11132.611272449169</v>
      </c>
      <c r="BD1528" s="12">
        <v>12489.578688226184</v>
      </c>
      <c r="BE1528" s="44">
        <v>12088.368492583975</v>
      </c>
      <c r="BF1528" s="45">
        <v>12063.71466715309</v>
      </c>
      <c r="BG1528" s="12">
        <v>0</v>
      </c>
      <c r="BH1528" s="12">
        <v>18673.543705546141</v>
      </c>
      <c r="BI1528" s="12">
        <v>16885.066767349403</v>
      </c>
      <c r="BJ1528" s="12">
        <v>11290.067023668551</v>
      </c>
      <c r="BK1528" s="44">
        <v>10001.339423158021</v>
      </c>
      <c r="BL1528" s="45">
        <v>6328.1393785746495</v>
      </c>
      <c r="BM1528" s="12">
        <v>0</v>
      </c>
      <c r="BN1528" s="12">
        <v>0</v>
      </c>
      <c r="BO1528" s="12">
        <v>70.558484795836378</v>
      </c>
      <c r="BP1528" s="12">
        <v>42.505943827024524</v>
      </c>
      <c r="BQ1528" s="48">
        <v>32.585597058607483</v>
      </c>
      <c r="BR1528" s="49">
        <v>20.019873506084423</v>
      </c>
      <c r="BS1528" s="13">
        <v>0</v>
      </c>
      <c r="BT1528" s="12">
        <v>250.53347412869908</v>
      </c>
      <c r="BV1528" s="14">
        <f>Таблица1[[#This Row],[Lкан_леб,мм]]</f>
        <v>58079.466525871292</v>
      </c>
      <c r="BW1528" s="50">
        <f>Таблица1[[#This Row],[угол обхв4]]+Таблица1[[#This Row],[Lдуг 3,мм]]</f>
        <v>12514.865031253645</v>
      </c>
      <c r="BX1528" s="54">
        <f>Таблица1[[#This Row],[угол обхв5]]+Таблица1[[#This Row],[Y5, мм]]</f>
        <v>58581.909498832822</v>
      </c>
      <c r="BY1528" s="14">
        <f>Таблица1[[#This Row],[угол обхв6]]+Таблица1[[#This Row],[Lдуг 4,мм]]</f>
        <v>15643.603283960081</v>
      </c>
      <c r="BZ1528" s="14">
        <f>Таблица1[[#This Row],[Т1]]+Таблица1[[#This Row],[X6, мм]]</f>
        <v>58884.591916784149</v>
      </c>
      <c r="CA1528" s="14">
        <f>Таблица1[[#This Row],[Т2]]+Таблица1[[#This Row],[Lдуг 5,мм]]</f>
        <v>21124.135466148226</v>
      </c>
      <c r="CB1528" s="14">
        <f>Таблица1[[#This Row],[Т3]]+Таблица1[[#This Row],[Y6, мм]]</f>
        <v>59116.632107403711</v>
      </c>
      <c r="CC1528" s="14">
        <f>Таблица1[[#This Row],[Т4]]+Таблица1[[#This Row],[Lдуг 6,мм]]</f>
        <v>22252.610986485284</v>
      </c>
      <c r="CD1528" s="14">
        <f>Таблица1[[#This Row],[Т5]]+Таблица1[[#This Row],[Lдуг 1,мм]]</f>
        <v>59259.192492477407</v>
      </c>
      <c r="CE1528" s="14">
        <f>Таблица1[[#This Row],[Т6]]+Таблица1[[#This Row],[Lпрям1, мм]]</f>
        <v>25786.133837394424</v>
      </c>
      <c r="CF1528" s="15">
        <f>Таблица1[[#This Row],[Т7]]+Таблица1[[#This Row],[Lдуг 2,мм]]</f>
        <v>59259.192492477407</v>
      </c>
      <c r="CG1528" s="14">
        <f>Таблица1[[#This Row],[Т8]]+Таблица1[[#This Row],[Lпрям2, мм]]</f>
        <v>25786.133837394424</v>
      </c>
      <c r="CH1528" s="14">
        <f>Таблица1[[#This Row],[Т9]]-Таблица1[[#This Row],[Т9]]</f>
        <v>0</v>
      </c>
      <c r="CI1528" s="50">
        <f>Таблица1[[#This Row],[Т9]]-Таблица1[[#This Row],[Т8]]</f>
        <v>33473.058655082983</v>
      </c>
      <c r="CJ1528" s="54">
        <f>Таблица1[[#This Row],[Т9]]-Таблица1[[#This Row],[Т7]]</f>
        <v>0</v>
      </c>
      <c r="CK1528" s="14">
        <f>Таблица1[[#This Row],[Т9]]-Таблица1[[#This Row],[Т6]]</f>
        <v>37006.581505992122</v>
      </c>
      <c r="CL1528" s="14">
        <f>Таблица1[[#This Row],[Т9]]-Таблица1[[#This Row],[Т5]]</f>
        <v>142.56038507369522</v>
      </c>
      <c r="CM1528" s="14">
        <f>Таблица1[[#This Row],[Т9]]-Таблица1[[#This Row],[Т4]]</f>
        <v>38135.057026329181</v>
      </c>
      <c r="CN1528" s="14">
        <f>Таблица1[[#This Row],[Т9]]-Таблица1[[#This Row],[Т3]]</f>
        <v>374.60057569325727</v>
      </c>
      <c r="CO1528" s="14">
        <f>Таблица1[[#This Row],[Т9]]-Таблица1[[#This Row],[Т2]]</f>
        <v>43615.589208517325</v>
      </c>
      <c r="CP1528" s="14">
        <f>Таблица1[[#This Row],[Т9]]-Таблица1[[#This Row],[Т1]]</f>
        <v>677.28299364458508</v>
      </c>
      <c r="CQ1528" s="14">
        <f>Таблица1[[#This Row],[Т9]]-Таблица1[[#This Row],[угол обхв6]]</f>
        <v>46744.327461223758</v>
      </c>
      <c r="CR1528" s="14">
        <f>Таблица1[[#This Row],[Т9]]-Таблица1[[#This Row],[угол обхв5]]</f>
        <v>1179.7259666061145</v>
      </c>
      <c r="CS1528" s="14">
        <f>Таблица1[[#This Row],[Т9]]-Таблица1[[#This Row],[угол обхв4]]</f>
        <v>59259.192492477407</v>
      </c>
      <c r="CT1528" s="14">
        <f>Таблица1[[#This Row],[Lкан_прям, мм]]+Таблица1[[#This Row],[Lкан_дуг, мм]]+Таблица1[[#This Row],[Lкан_леб,мм]]</f>
        <v>85045.326329871838</v>
      </c>
      <c r="CU1528" s="16">
        <f>Таблица1[[#This Row],[Lкан_леб,мм]]</f>
        <v>58079.466525871292</v>
      </c>
      <c r="CV1528" s="14">
        <f>2534431-(Таблица1[[#This Row],[Т23]]+Таблица1[[#This Row],[угол обхв3]])</f>
        <v>2449135.1401959993</v>
      </c>
      <c r="CW1528" s="50">
        <f>SUM(X1528:AC1528,AD1528:AI1528)-Таблица1[[#This Row],[lподв_min, мм]]</f>
        <v>23432.336951936741</v>
      </c>
      <c r="CX1528" s="17">
        <f>CW1967-Таблица1[[#This Row],[Суммарная длина каната]]</f>
        <v>-2426647.7220222778</v>
      </c>
    </row>
    <row r="1529" spans="1:102" x14ac:dyDescent="0.25">
      <c r="A1529" s="21">
        <v>1528</v>
      </c>
      <c r="B1529" s="10">
        <v>38.411632653061218</v>
      </c>
      <c r="C1529" s="10">
        <v>74.777551020408183</v>
      </c>
      <c r="D1529" s="11">
        <v>12815.457405917301</v>
      </c>
      <c r="E1529" s="11">
        <v>10042.878697230028</v>
      </c>
      <c r="F1529" s="11">
        <v>11919.800911761275</v>
      </c>
      <c r="G1529" s="11">
        <v>9949.6668713915915</v>
      </c>
      <c r="H1529" s="11">
        <v>12407.456915917302</v>
      </c>
      <c r="I1529" s="11">
        <v>6441.8044167581957</v>
      </c>
      <c r="J1529" s="11">
        <v>3601.0742804718329</v>
      </c>
      <c r="K1529" s="11">
        <v>25824.360223911888</v>
      </c>
      <c r="L1529" s="11">
        <v>1141.4995800886547</v>
      </c>
      <c r="M1529" s="11">
        <v>58079.466525871292</v>
      </c>
      <c r="N1529" s="11">
        <v>8333.8552747679896</v>
      </c>
      <c r="O1529" s="11">
        <v>18341.923630391255</v>
      </c>
      <c r="P1529" s="43">
        <v>10931.244506672279</v>
      </c>
      <c r="Q1529" s="11">
        <v>16650.790451356188</v>
      </c>
      <c r="R1529" s="11">
        <v>12372.777578875181</v>
      </c>
      <c r="S1529" s="11">
        <v>11363.237576751031</v>
      </c>
      <c r="T1529" s="11">
        <v>12815.457405917301</v>
      </c>
      <c r="U1529" s="11">
        <v>10042.878697230028</v>
      </c>
      <c r="V1529" s="11">
        <v>11941.181073292904</v>
      </c>
      <c r="W1529" s="11">
        <v>9810.8724597862201</v>
      </c>
      <c r="X1529" s="12">
        <v>0</v>
      </c>
      <c r="Y1529" s="12">
        <v>489.19375561112849</v>
      </c>
      <c r="Z1529" s="12">
        <v>296.81844205383084</v>
      </c>
      <c r="AA1529" s="44">
        <v>232.04019061955924</v>
      </c>
      <c r="AB1529" s="45">
        <v>123.44719180413625</v>
      </c>
      <c r="AC1529" s="12">
        <v>0</v>
      </c>
      <c r="AD1529" s="12">
        <v>12514.865031253645</v>
      </c>
      <c r="AE1529" s="12">
        <v>3099.4132107942005</v>
      </c>
      <c r="AF1529" s="12">
        <v>5480.532182188148</v>
      </c>
      <c r="AG1529" s="44">
        <v>1128.4755203370601</v>
      </c>
      <c r="AH1529" s="45">
        <v>3601.0742793388354</v>
      </c>
      <c r="AI1529" s="12">
        <v>0</v>
      </c>
      <c r="AJ1529" s="12">
        <v>-35.63015233753314</v>
      </c>
      <c r="AK1529" s="12">
        <v>33.067733840584239</v>
      </c>
      <c r="AL1529" s="12">
        <v>74.750194652674665</v>
      </c>
      <c r="AM1529" s="44">
        <v>107.33579171128216</v>
      </c>
      <c r="AN1529" s="45">
        <v>89.999999840892528</v>
      </c>
      <c r="AO1529" s="12">
        <v>0</v>
      </c>
      <c r="AP1529" s="12">
        <v>-2075.8364333619656</v>
      </c>
      <c r="AQ1529" s="12">
        <v>8556.4723606871339</v>
      </c>
      <c r="AR1529" s="12">
        <v>11324.878099382535</v>
      </c>
      <c r="AS1529" s="44">
        <v>12762.244116915155</v>
      </c>
      <c r="AT1529" s="45">
        <v>12407.457405917303</v>
      </c>
      <c r="AU1529" s="12">
        <v>0</v>
      </c>
      <c r="AV1529" s="12">
        <v>11382.999195380788</v>
      </c>
      <c r="AW1529" s="12">
        <v>18683.838287954906</v>
      </c>
      <c r="AX1529" s="12">
        <v>16758.105849552419</v>
      </c>
      <c r="AY1529" s="44">
        <v>11241.665311216677</v>
      </c>
      <c r="AZ1529" s="45">
        <v>10042.878696097032</v>
      </c>
      <c r="BA1529" s="12">
        <v>0</v>
      </c>
      <c r="BB1529" s="12">
        <v>8096.1745524654252</v>
      </c>
      <c r="BC1529" s="12">
        <v>11153.861592591424</v>
      </c>
      <c r="BD1529" s="12">
        <v>12766.411171585436</v>
      </c>
      <c r="BE1529" s="44">
        <v>12425.990867877324</v>
      </c>
      <c r="BF1529" s="45">
        <v>12407.457415917303</v>
      </c>
      <c r="BG1529" s="12">
        <v>0</v>
      </c>
      <c r="BH1529" s="12">
        <v>18673.543705546141</v>
      </c>
      <c r="BI1529" s="12">
        <v>16992.705108919836</v>
      </c>
      <c r="BJ1529" s="12">
        <v>11470.552974947263</v>
      </c>
      <c r="BK1529" s="44">
        <v>10164.450962764382</v>
      </c>
      <c r="BL1529" s="45">
        <v>6441.8044167581966</v>
      </c>
      <c r="BM1529" s="12">
        <v>0</v>
      </c>
      <c r="BN1529" s="12">
        <v>0</v>
      </c>
      <c r="BO1529" s="12">
        <v>68.697886178117386</v>
      </c>
      <c r="BP1529" s="12">
        <v>41.682460812090426</v>
      </c>
      <c r="BQ1529" s="48">
        <v>32.585597058607497</v>
      </c>
      <c r="BR1529" s="49">
        <v>17.335791870389642</v>
      </c>
      <c r="BS1529" s="13">
        <v>0</v>
      </c>
      <c r="BT1529" s="12">
        <v>250.53347412869908</v>
      </c>
      <c r="BV1529" s="14">
        <f>Таблица1[[#This Row],[Lкан_леб,мм]]</f>
        <v>58079.466525871292</v>
      </c>
      <c r="BW1529" s="50">
        <f>Таблица1[[#This Row],[угол обхв4]]+Таблица1[[#This Row],[Lдуг 3,мм]]</f>
        <v>12514.865031253645</v>
      </c>
      <c r="BX1529" s="54">
        <f>Таблица1[[#This Row],[угол обхв5]]+Таблица1[[#This Row],[Y5, мм]]</f>
        <v>58568.660281482422</v>
      </c>
      <c r="BY1529" s="14">
        <f>Таблица1[[#This Row],[угол обхв6]]+Таблица1[[#This Row],[Lдуг 4,мм]]</f>
        <v>15614.278242047845</v>
      </c>
      <c r="BZ1529" s="14">
        <f>Таблица1[[#This Row],[Т1]]+Таблица1[[#This Row],[X6, мм]]</f>
        <v>58865.478723536253</v>
      </c>
      <c r="CA1529" s="14">
        <f>Таблица1[[#This Row],[Т2]]+Таблица1[[#This Row],[Lдуг 5,мм]]</f>
        <v>21094.810424235991</v>
      </c>
      <c r="CB1529" s="14">
        <f>Таблица1[[#This Row],[Т3]]+Таблица1[[#This Row],[Y6, мм]]</f>
        <v>59097.518914155815</v>
      </c>
      <c r="CC1529" s="14">
        <f>Таблица1[[#This Row],[Т4]]+Таблица1[[#This Row],[Lдуг 6,мм]]</f>
        <v>22223.28594457305</v>
      </c>
      <c r="CD1529" s="14">
        <f>Таблица1[[#This Row],[Т5]]+Таблица1[[#This Row],[Lдуг 1,мм]]</f>
        <v>59220.966105959953</v>
      </c>
      <c r="CE1529" s="14">
        <f>Таблица1[[#This Row],[Т6]]+Таблица1[[#This Row],[Lпрям1, мм]]</f>
        <v>25824.360223911885</v>
      </c>
      <c r="CF1529" s="15">
        <f>Таблица1[[#This Row],[Т7]]+Таблица1[[#This Row],[Lдуг 2,мм]]</f>
        <v>59220.966105959953</v>
      </c>
      <c r="CG1529" s="14">
        <f>Таблица1[[#This Row],[Т8]]+Таблица1[[#This Row],[Lпрям2, мм]]</f>
        <v>25824.360223911885</v>
      </c>
      <c r="CH1529" s="14">
        <f>Таблица1[[#This Row],[Т9]]-Таблица1[[#This Row],[Т9]]</f>
        <v>0</v>
      </c>
      <c r="CI1529" s="50">
        <f>Таблица1[[#This Row],[Т9]]-Таблица1[[#This Row],[Т8]]</f>
        <v>33396.605882048068</v>
      </c>
      <c r="CJ1529" s="54">
        <f>Таблица1[[#This Row],[Т9]]-Таблица1[[#This Row],[Т7]]</f>
        <v>0</v>
      </c>
      <c r="CK1529" s="14">
        <f>Таблица1[[#This Row],[Т9]]-Таблица1[[#This Row],[Т6]]</f>
        <v>36997.680161386903</v>
      </c>
      <c r="CL1529" s="14">
        <f>Таблица1[[#This Row],[Т9]]-Таблица1[[#This Row],[Т5]]</f>
        <v>123.44719180413813</v>
      </c>
      <c r="CM1529" s="14">
        <f>Таблица1[[#This Row],[Т9]]-Таблица1[[#This Row],[Т4]]</f>
        <v>38126.155681723962</v>
      </c>
      <c r="CN1529" s="14">
        <f>Таблица1[[#This Row],[Т9]]-Таблица1[[#This Row],[Т3]]</f>
        <v>355.48738242370018</v>
      </c>
      <c r="CO1529" s="14">
        <f>Таблица1[[#This Row],[Т9]]-Таблица1[[#This Row],[Т2]]</f>
        <v>43606.687863912106</v>
      </c>
      <c r="CP1529" s="14">
        <f>Таблица1[[#This Row],[Т9]]-Таблица1[[#This Row],[Т1]]</f>
        <v>652.30582447753113</v>
      </c>
      <c r="CQ1529" s="14">
        <f>Таблица1[[#This Row],[Т9]]-Таблица1[[#This Row],[угол обхв6]]</f>
        <v>46706.101074706312</v>
      </c>
      <c r="CR1529" s="14">
        <f>Таблица1[[#This Row],[Т9]]-Таблица1[[#This Row],[угол обхв5]]</f>
        <v>1141.4995800886609</v>
      </c>
      <c r="CS1529" s="14">
        <f>Таблица1[[#This Row],[Т9]]-Таблица1[[#This Row],[угол обхв4]]</f>
        <v>59220.966105959953</v>
      </c>
      <c r="CT1529" s="14">
        <f>Таблица1[[#This Row],[Lкан_прям, мм]]+Таблица1[[#This Row],[Lкан_дуг, мм]]+Таблица1[[#This Row],[Lкан_леб,мм]]</f>
        <v>85045.326329871838</v>
      </c>
      <c r="CU1529" s="16">
        <f>Таблица1[[#This Row],[Lкан_леб,мм]]</f>
        <v>58079.466525871292</v>
      </c>
      <c r="CV1529" s="14">
        <f>2534431-(Таблица1[[#This Row],[Т23]]+Таблица1[[#This Row],[угол обхв3]])</f>
        <v>2449135.1401959993</v>
      </c>
      <c r="CW1529" s="50">
        <f>SUM(X1529:AC1529,AD1529:AI1529)-Таблица1[[#This Row],[lподв_min, мм]]</f>
        <v>23364.78552352871</v>
      </c>
      <c r="CX1529" s="17">
        <f>CW1968-Таблица1[[#This Row],[Суммарная длина каната]]</f>
        <v>-2426699.6856522639</v>
      </c>
    </row>
    <row r="1530" spans="1:102" x14ac:dyDescent="0.25">
      <c r="A1530" s="21">
        <v>1529</v>
      </c>
      <c r="B1530" s="10">
        <v>38.411632653061218</v>
      </c>
      <c r="C1530" s="10">
        <v>77.461632653061244</v>
      </c>
      <c r="D1530" s="11">
        <v>13150.336869606906</v>
      </c>
      <c r="E1530" s="11">
        <v>10239.993460479447</v>
      </c>
      <c r="F1530" s="11">
        <v>12260.027988797594</v>
      </c>
      <c r="G1530" s="11">
        <v>10104.941260378639</v>
      </c>
      <c r="H1530" s="11">
        <v>12742.336379606908</v>
      </c>
      <c r="I1530" s="11">
        <v>6569.9261620845591</v>
      </c>
      <c r="J1530" s="11">
        <v>3670.067298394888</v>
      </c>
      <c r="K1530" s="11">
        <v>25862.586610428978</v>
      </c>
      <c r="L1530" s="11">
        <v>1103.2731935715606</v>
      </c>
      <c r="M1530" s="11">
        <v>58079.466525871292</v>
      </c>
      <c r="N1530" s="11">
        <v>8333.8552747679896</v>
      </c>
      <c r="O1530" s="11">
        <v>18341.923630391255</v>
      </c>
      <c r="P1530" s="43">
        <v>10958.749662308492</v>
      </c>
      <c r="Q1530" s="11">
        <v>16752.42015970654</v>
      </c>
      <c r="R1530" s="11">
        <v>12646.311703275962</v>
      </c>
      <c r="S1530" s="11">
        <v>11538.173583461257</v>
      </c>
      <c r="T1530" s="11">
        <v>13150.336869606906</v>
      </c>
      <c r="U1530" s="11">
        <v>10239.993460479447</v>
      </c>
      <c r="V1530" s="11">
        <v>12287.884288366733</v>
      </c>
      <c r="W1530" s="11">
        <v>9967.3003268802277</v>
      </c>
      <c r="X1530" s="12">
        <v>0</v>
      </c>
      <c r="Y1530" s="12">
        <v>475.87222560082432</v>
      </c>
      <c r="Z1530" s="12">
        <v>291.02677881623788</v>
      </c>
      <c r="AA1530" s="44">
        <v>232.0401906195587</v>
      </c>
      <c r="AB1530" s="45">
        <v>104.33399853493954</v>
      </c>
      <c r="AC1530" s="12">
        <v>0</v>
      </c>
      <c r="AD1530" s="12">
        <v>12514.865031253645</v>
      </c>
      <c r="AE1530" s="12">
        <v>3068.6465793669336</v>
      </c>
      <c r="AF1530" s="12">
        <v>5480.5321821881453</v>
      </c>
      <c r="AG1530" s="44">
        <v>1128.475520337061</v>
      </c>
      <c r="AH1530" s="45">
        <v>3670.0672972831903</v>
      </c>
      <c r="AI1530" s="12">
        <v>0</v>
      </c>
      <c r="AJ1530" s="12">
        <v>-35.63015233753314</v>
      </c>
      <c r="AK1530" s="12">
        <v>31.196980295860474</v>
      </c>
      <c r="AL1530" s="12">
        <v>72.066113020021604</v>
      </c>
      <c r="AM1530" s="44">
        <v>104.65171007862904</v>
      </c>
      <c r="AN1530" s="45">
        <v>89.999999843883572</v>
      </c>
      <c r="AO1530" s="12">
        <v>0</v>
      </c>
      <c r="AP1530" s="12">
        <v>-2075.8364333619656</v>
      </c>
      <c r="AQ1530" s="12">
        <v>8545.1919012794569</v>
      </c>
      <c r="AR1530" s="12">
        <v>11346.925943805791</v>
      </c>
      <c r="AS1530" s="44">
        <v>13041.044065923799</v>
      </c>
      <c r="AT1530" s="45">
        <v>12742.336869606906</v>
      </c>
      <c r="AU1530" s="12">
        <v>0</v>
      </c>
      <c r="AV1530" s="12">
        <v>11382.999195380788</v>
      </c>
      <c r="AW1530" s="12">
        <v>18690.923387260442</v>
      </c>
      <c r="AX1530" s="12">
        <v>16878.05126446539</v>
      </c>
      <c r="AY1530" s="44">
        <v>11434.972992966546</v>
      </c>
      <c r="AZ1530" s="45">
        <v>10239.993459367752</v>
      </c>
      <c r="BA1530" s="12">
        <v>0</v>
      </c>
      <c r="BB1530" s="12">
        <v>8096.1745524654252</v>
      </c>
      <c r="BC1530" s="12">
        <v>11170.086288819959</v>
      </c>
      <c r="BD1530" s="12">
        <v>13034.487984773263</v>
      </c>
      <c r="BE1530" s="44">
        <v>12755.604506959069</v>
      </c>
      <c r="BF1530" s="45">
        <v>12742.336879606908</v>
      </c>
      <c r="BG1530" s="12">
        <v>0</v>
      </c>
      <c r="BH1530" s="12">
        <v>18673.543705546141</v>
      </c>
      <c r="BI1530" s="12">
        <v>17101.419916575727</v>
      </c>
      <c r="BJ1530" s="12">
        <v>11663.804688220107</v>
      </c>
      <c r="BK1530" s="44">
        <v>10343.194050974156</v>
      </c>
      <c r="BL1530" s="45">
        <v>6569.92616208456</v>
      </c>
      <c r="BM1530" s="12">
        <v>0</v>
      </c>
      <c r="BN1530" s="12">
        <v>0</v>
      </c>
      <c r="BO1530" s="12">
        <v>66.827132633393617</v>
      </c>
      <c r="BP1530" s="12">
        <v>40.869132724161133</v>
      </c>
      <c r="BQ1530" s="48">
        <v>32.585597058607419</v>
      </c>
      <c r="BR1530" s="49">
        <v>14.651710234745467</v>
      </c>
      <c r="BS1530" s="13">
        <v>0</v>
      </c>
      <c r="BT1530" s="12">
        <v>250.53347412869908</v>
      </c>
      <c r="BV1530" s="14">
        <f>Таблица1[[#This Row],[Lкан_леб,мм]]</f>
        <v>58079.466525871292</v>
      </c>
      <c r="BW1530" s="50">
        <f>Таблица1[[#This Row],[угол обхв4]]+Таблица1[[#This Row],[Lдуг 3,мм]]</f>
        <v>12514.865031253645</v>
      </c>
      <c r="BX1530" s="54">
        <f>Таблица1[[#This Row],[угол обхв5]]+Таблица1[[#This Row],[Y5, мм]]</f>
        <v>58555.338751472118</v>
      </c>
      <c r="BY1530" s="14">
        <f>Таблица1[[#This Row],[угол обхв6]]+Таблица1[[#This Row],[Lдуг 4,мм]]</f>
        <v>15583.511610620579</v>
      </c>
      <c r="BZ1530" s="14">
        <f>Таблица1[[#This Row],[Т1]]+Таблица1[[#This Row],[X6, мм]]</f>
        <v>58846.365530288356</v>
      </c>
      <c r="CA1530" s="14">
        <f>Таблица1[[#This Row],[Т2]]+Таблица1[[#This Row],[Lдуг 5,мм]]</f>
        <v>21064.043792808723</v>
      </c>
      <c r="CB1530" s="14">
        <f>Таблица1[[#This Row],[Т3]]+Таблица1[[#This Row],[Y6, мм]]</f>
        <v>59078.405720907918</v>
      </c>
      <c r="CC1530" s="14">
        <f>Таблица1[[#This Row],[Т4]]+Таблица1[[#This Row],[Lдуг 6,мм]]</f>
        <v>22192.519313145785</v>
      </c>
      <c r="CD1530" s="14">
        <f>Таблица1[[#This Row],[Т5]]+Таблица1[[#This Row],[Lдуг 1,мм]]</f>
        <v>59182.739719442856</v>
      </c>
      <c r="CE1530" s="14">
        <f>Таблица1[[#This Row],[Т6]]+Таблица1[[#This Row],[Lпрям1, мм]]</f>
        <v>25862.586610428974</v>
      </c>
      <c r="CF1530" s="15">
        <f>Таблица1[[#This Row],[Т7]]+Таблица1[[#This Row],[Lдуг 2,мм]]</f>
        <v>59182.739719442856</v>
      </c>
      <c r="CG1530" s="14">
        <f>Таблица1[[#This Row],[Т8]]+Таблица1[[#This Row],[Lпрям2, мм]]</f>
        <v>25862.586610428974</v>
      </c>
      <c r="CH1530" s="14">
        <f>Таблица1[[#This Row],[Т9]]-Таблица1[[#This Row],[Т9]]</f>
        <v>0</v>
      </c>
      <c r="CI1530" s="50">
        <f>Таблица1[[#This Row],[Т9]]-Таблица1[[#This Row],[Т8]]</f>
        <v>33320.153109013881</v>
      </c>
      <c r="CJ1530" s="54">
        <f>Таблица1[[#This Row],[Т9]]-Таблица1[[#This Row],[Т7]]</f>
        <v>0</v>
      </c>
      <c r="CK1530" s="14">
        <f>Таблица1[[#This Row],[Т9]]-Таблица1[[#This Row],[Т6]]</f>
        <v>36990.22040629707</v>
      </c>
      <c r="CL1530" s="14">
        <f>Таблица1[[#This Row],[Т9]]-Таблица1[[#This Row],[Т5]]</f>
        <v>104.33399853493756</v>
      </c>
      <c r="CM1530" s="14">
        <f>Таблица1[[#This Row],[Т9]]-Таблица1[[#This Row],[Т4]]</f>
        <v>38118.695926634129</v>
      </c>
      <c r="CN1530" s="14">
        <f>Таблица1[[#This Row],[Т9]]-Таблица1[[#This Row],[Т3]]</f>
        <v>336.37418915449962</v>
      </c>
      <c r="CO1530" s="14">
        <f>Таблица1[[#This Row],[Т9]]-Таблица1[[#This Row],[Т2]]</f>
        <v>43599.228108822281</v>
      </c>
      <c r="CP1530" s="14">
        <f>Таблица1[[#This Row],[Т9]]-Таблица1[[#This Row],[Т1]]</f>
        <v>627.40096797073784</v>
      </c>
      <c r="CQ1530" s="14">
        <f>Таблица1[[#This Row],[Т9]]-Таблица1[[#This Row],[угол обхв6]]</f>
        <v>46667.874688189215</v>
      </c>
      <c r="CR1530" s="14">
        <f>Таблица1[[#This Row],[Т9]]-Таблица1[[#This Row],[угол обхв5]]</f>
        <v>1103.2731935715638</v>
      </c>
      <c r="CS1530" s="14">
        <f>Таблица1[[#This Row],[Т9]]-Таблица1[[#This Row],[угол обхв4]]</f>
        <v>59182.739719442856</v>
      </c>
      <c r="CT1530" s="14">
        <f>Таблица1[[#This Row],[Lкан_прям, мм]]+Таблица1[[#This Row],[Lкан_дуг, мм]]+Таблица1[[#This Row],[Lкан_леб,мм]]</f>
        <v>85045.326329871838</v>
      </c>
      <c r="CU1530" s="16">
        <f>Таблица1[[#This Row],[Lкан_леб,мм]]</f>
        <v>58079.466525871292</v>
      </c>
      <c r="CV1530" s="14">
        <f>2534431-(Таблица1[[#This Row],[Т23]]+Таблица1[[#This Row],[угол обхв3]])</f>
        <v>2449135.1401959993</v>
      </c>
      <c r="CW1530" s="50">
        <f>SUM(X1530:AC1530,AD1530:AI1530)-Таблица1[[#This Row],[lподв_min, мм]]</f>
        <v>23295.792505605648</v>
      </c>
      <c r="CX1530" s="17">
        <f>CW1969-Таблица1[[#This Row],[Суммарная длина каната]]</f>
        <v>-2426752.134452926</v>
      </c>
    </row>
    <row r="1531" spans="1:102" x14ac:dyDescent="0.25">
      <c r="A1531" s="21">
        <v>1530</v>
      </c>
      <c r="B1531" s="10">
        <v>38.411632653061218</v>
      </c>
      <c r="C1531" s="10">
        <v>80.14571428571432</v>
      </c>
      <c r="D1531" s="11">
        <v>13475.618271708427</v>
      </c>
      <c r="E1531" s="11">
        <v>10452.574020594391</v>
      </c>
      <c r="F1531" s="11">
        <v>12592.610477439304</v>
      </c>
      <c r="G1531" s="11">
        <v>10275.977771313779</v>
      </c>
      <c r="H1531" s="11">
        <v>13067.617781708428</v>
      </c>
      <c r="I1531" s="11">
        <v>6712.096858793815</v>
      </c>
      <c r="J1531" s="11">
        <v>3740.4771618005766</v>
      </c>
      <c r="K1531" s="11">
        <v>25900.812996945697</v>
      </c>
      <c r="L1531" s="11">
        <v>1065.04680705484</v>
      </c>
      <c r="M1531" s="11">
        <v>58079.466525871292</v>
      </c>
      <c r="N1531" s="11">
        <v>8333.8552747679896</v>
      </c>
      <c r="O1531" s="11">
        <v>18341.923630391255</v>
      </c>
      <c r="P1531" s="43">
        <v>10981.465432258776</v>
      </c>
      <c r="Q1531" s="11">
        <v>16855.226409523941</v>
      </c>
      <c r="R1531" s="11">
        <v>12911.35367401847</v>
      </c>
      <c r="S1531" s="11">
        <v>11725.726982258382</v>
      </c>
      <c r="T1531" s="11">
        <v>13475.618271708427</v>
      </c>
      <c r="U1531" s="11">
        <v>10452.574020594391</v>
      </c>
      <c r="V1531" s="11">
        <v>12626.881794084846</v>
      </c>
      <c r="W1531" s="11">
        <v>10139.792321079987</v>
      </c>
      <c r="X1531" s="12">
        <v>0</v>
      </c>
      <c r="Y1531" s="12">
        <v>462.47264099392953</v>
      </c>
      <c r="Z1531" s="12">
        <v>285.31317017523543</v>
      </c>
      <c r="AA1531" s="44">
        <v>232.0401906195587</v>
      </c>
      <c r="AB1531" s="45">
        <v>85.220805266116187</v>
      </c>
      <c r="AC1531" s="12">
        <v>0</v>
      </c>
      <c r="AD1531" s="12">
        <v>12514.865031253645</v>
      </c>
      <c r="AE1531" s="12">
        <v>3036.4631024570335</v>
      </c>
      <c r="AF1531" s="12">
        <v>5480.5321821881489</v>
      </c>
      <c r="AG1531" s="44">
        <v>1128.475520337061</v>
      </c>
      <c r="AH1531" s="45">
        <v>3740.4771607098046</v>
      </c>
      <c r="AI1531" s="12">
        <v>0</v>
      </c>
      <c r="AJ1531" s="12">
        <v>-35.63015233753314</v>
      </c>
      <c r="AK1531" s="12">
        <v>29.315265479185161</v>
      </c>
      <c r="AL1531" s="12">
        <v>69.382031387368556</v>
      </c>
      <c r="AM1531" s="44">
        <v>101.96762844597598</v>
      </c>
      <c r="AN1531" s="45">
        <v>89.999999846822263</v>
      </c>
      <c r="AO1531" s="12">
        <v>0</v>
      </c>
      <c r="AP1531" s="12">
        <v>-2075.8364333619656</v>
      </c>
      <c r="AQ1531" s="12">
        <v>8533.6181059458304</v>
      </c>
      <c r="AR1531" s="12">
        <v>11363.332684699353</v>
      </c>
      <c r="AS1531" s="44">
        <v>13310.485758390492</v>
      </c>
      <c r="AT1531" s="45">
        <v>13067.618271708427</v>
      </c>
      <c r="AU1531" s="12">
        <v>0</v>
      </c>
      <c r="AV1531" s="12">
        <v>11382.999195380788</v>
      </c>
      <c r="AW1531" s="12">
        <v>18697.674682785782</v>
      </c>
      <c r="AX1531" s="12">
        <v>16998.897567079955</v>
      </c>
      <c r="AY1531" s="44">
        <v>11641.124504606452</v>
      </c>
      <c r="AZ1531" s="45">
        <v>10452.574019503621</v>
      </c>
      <c r="BA1531" s="12">
        <v>0</v>
      </c>
      <c r="BB1531" s="12">
        <v>8096.1745524654252</v>
      </c>
      <c r="BC1531" s="12">
        <v>11181.228263436617</v>
      </c>
      <c r="BD1531" s="12">
        <v>13293.220926459046</v>
      </c>
      <c r="BE1531" s="44">
        <v>13076.486187336404</v>
      </c>
      <c r="BF1531" s="45">
        <v>13067.618281708428</v>
      </c>
      <c r="BG1531" s="12">
        <v>0</v>
      </c>
      <c r="BH1531" s="12">
        <v>18673.543705546141</v>
      </c>
      <c r="BI1531" s="12">
        <v>17210.977461918468</v>
      </c>
      <c r="BJ1531" s="12">
        <v>11869.398139814397</v>
      </c>
      <c r="BK1531" s="44">
        <v>10537.176498246323</v>
      </c>
      <c r="BL1531" s="45">
        <v>6712.0968587938169</v>
      </c>
      <c r="BM1531" s="12">
        <v>0</v>
      </c>
      <c r="BN1531" s="12">
        <v>0</v>
      </c>
      <c r="BO1531" s="12">
        <v>64.945417816718304</v>
      </c>
      <c r="BP1531" s="12">
        <v>40.066765908183399</v>
      </c>
      <c r="BQ1531" s="48">
        <v>32.585597058607419</v>
      </c>
      <c r="BR1531" s="49">
        <v>11.967628599153722</v>
      </c>
      <c r="BS1531" s="13">
        <v>0</v>
      </c>
      <c r="BT1531" s="12">
        <v>250.53347412869908</v>
      </c>
      <c r="BV1531" s="14">
        <f>Таблица1[[#This Row],[Lкан_леб,мм]]</f>
        <v>58079.466525871292</v>
      </c>
      <c r="BW1531" s="50">
        <f>Таблица1[[#This Row],[угол обхв4]]+Таблица1[[#This Row],[Lдуг 3,мм]]</f>
        <v>12514.865031253645</v>
      </c>
      <c r="BX1531" s="54">
        <f>Таблица1[[#This Row],[угол обхв5]]+Таблица1[[#This Row],[Y5, мм]]</f>
        <v>58541.939166865224</v>
      </c>
      <c r="BY1531" s="14">
        <f>Таблица1[[#This Row],[угол обхв6]]+Таблица1[[#This Row],[Lдуг 4,мм]]</f>
        <v>15551.328133710678</v>
      </c>
      <c r="BZ1531" s="14">
        <f>Таблица1[[#This Row],[Т1]]+Таблица1[[#This Row],[X6, мм]]</f>
        <v>58827.25233704046</v>
      </c>
      <c r="CA1531" s="14">
        <f>Таблица1[[#This Row],[Т2]]+Таблица1[[#This Row],[Lдуг 5,мм]]</f>
        <v>21031.860315898826</v>
      </c>
      <c r="CB1531" s="14">
        <f>Таблица1[[#This Row],[Т3]]+Таблица1[[#This Row],[Y6, мм]]</f>
        <v>59059.292527660022</v>
      </c>
      <c r="CC1531" s="14">
        <f>Таблица1[[#This Row],[Т4]]+Таблица1[[#This Row],[Lдуг 6,мм]]</f>
        <v>22160.335836235889</v>
      </c>
      <c r="CD1531" s="14">
        <f>Таблица1[[#This Row],[Т5]]+Таблица1[[#This Row],[Lдуг 1,мм]]</f>
        <v>59144.513332926137</v>
      </c>
      <c r="CE1531" s="14">
        <f>Таблица1[[#This Row],[Т6]]+Таблица1[[#This Row],[Lпрям1, мм]]</f>
        <v>25900.812996945693</v>
      </c>
      <c r="CF1531" s="15">
        <f>Таблица1[[#This Row],[Т7]]+Таблица1[[#This Row],[Lдуг 2,мм]]</f>
        <v>59144.513332926137</v>
      </c>
      <c r="CG1531" s="14">
        <f>Таблица1[[#This Row],[Т8]]+Таблица1[[#This Row],[Lпрям2, мм]]</f>
        <v>25900.812996945693</v>
      </c>
      <c r="CH1531" s="14">
        <f>Таблица1[[#This Row],[Т9]]-Таблица1[[#This Row],[Т9]]</f>
        <v>0</v>
      </c>
      <c r="CI1531" s="50">
        <f>Таблица1[[#This Row],[Т9]]-Таблица1[[#This Row],[Т8]]</f>
        <v>33243.700335980444</v>
      </c>
      <c r="CJ1531" s="54">
        <f>Таблица1[[#This Row],[Т9]]-Таблица1[[#This Row],[Т7]]</f>
        <v>0</v>
      </c>
      <c r="CK1531" s="14">
        <f>Таблица1[[#This Row],[Т9]]-Таблица1[[#This Row],[Т6]]</f>
        <v>36984.177496690245</v>
      </c>
      <c r="CL1531" s="14">
        <f>Таблица1[[#This Row],[Т9]]-Таблица1[[#This Row],[Т5]]</f>
        <v>85.220805266115349</v>
      </c>
      <c r="CM1531" s="14">
        <f>Таблица1[[#This Row],[Т9]]-Таблица1[[#This Row],[Т4]]</f>
        <v>38112.653017027311</v>
      </c>
      <c r="CN1531" s="14">
        <f>Таблица1[[#This Row],[Т9]]-Таблица1[[#This Row],[Т3]]</f>
        <v>317.2609958856774</v>
      </c>
      <c r="CO1531" s="14">
        <f>Таблица1[[#This Row],[Т9]]-Таблица1[[#This Row],[Т2]]</f>
        <v>43593.185199215455</v>
      </c>
      <c r="CP1531" s="14">
        <f>Таблица1[[#This Row],[Т9]]-Таблица1[[#This Row],[Т1]]</f>
        <v>602.57416606091283</v>
      </c>
      <c r="CQ1531" s="14">
        <f>Таблица1[[#This Row],[Т9]]-Таблица1[[#This Row],[угол обхв6]]</f>
        <v>46629.648301672496</v>
      </c>
      <c r="CR1531" s="14">
        <f>Таблица1[[#This Row],[Т9]]-Таблица1[[#This Row],[угол обхв5]]</f>
        <v>1065.046807054845</v>
      </c>
      <c r="CS1531" s="14">
        <f>Таблица1[[#This Row],[Т9]]-Таблица1[[#This Row],[угол обхв4]]</f>
        <v>59144.513332926137</v>
      </c>
      <c r="CT1531" s="14">
        <f>Таблица1[[#This Row],[Lкан_прям, мм]]+Таблица1[[#This Row],[Lкан_дуг, мм]]+Таблица1[[#This Row],[Lкан_леб,мм]]</f>
        <v>85045.326329871838</v>
      </c>
      <c r="CU1531" s="16">
        <f>Таблица1[[#This Row],[Lкан_леб,мм]]</f>
        <v>58079.466525871292</v>
      </c>
      <c r="CV1531" s="14">
        <f>2534431-(Таблица1[[#This Row],[Т23]]+Таблица1[[#This Row],[угол обхв3]])</f>
        <v>2449135.1401959993</v>
      </c>
      <c r="CW1531" s="50">
        <f>SUM(X1531:AC1531,AD1531:AI1531)-Таблица1[[#This Row],[lподв_min, мм]]</f>
        <v>23225.382642199958</v>
      </c>
      <c r="CX1531" s="17">
        <f>CW1970-Таблица1[[#This Row],[Суммарная длина каната]]</f>
        <v>-2426804.9854205018</v>
      </c>
    </row>
    <row r="1532" spans="1:102" x14ac:dyDescent="0.25">
      <c r="A1532" s="21">
        <v>1531</v>
      </c>
      <c r="B1532" s="10">
        <v>38.411632653061218</v>
      </c>
      <c r="C1532" s="10">
        <v>82.829795918367381</v>
      </c>
      <c r="D1532" s="11">
        <v>13790.587895316366</v>
      </c>
      <c r="E1532" s="11">
        <v>10680.153943470257</v>
      </c>
      <c r="F1532" s="11">
        <v>12916.818641085785</v>
      </c>
      <c r="G1532" s="11">
        <v>10462.401124059501</v>
      </c>
      <c r="H1532" s="11">
        <v>13382.587405316368</v>
      </c>
      <c r="I1532" s="11">
        <v>6867.8763011321453</v>
      </c>
      <c r="J1532" s="11">
        <v>3812.2776423381115</v>
      </c>
      <c r="K1532" s="11">
        <v>25939.039383462041</v>
      </c>
      <c r="L1532" s="11">
        <v>1026.8204205385034</v>
      </c>
      <c r="M1532" s="11">
        <v>58079.466525871292</v>
      </c>
      <c r="N1532" s="11">
        <v>8333.8552747679896</v>
      </c>
      <c r="O1532" s="11">
        <v>18341.923630391255</v>
      </c>
      <c r="P1532" s="43">
        <v>10999.341974666417</v>
      </c>
      <c r="Q1532" s="11">
        <v>16958.983628248701</v>
      </c>
      <c r="R1532" s="11">
        <v>13167.321948678316</v>
      </c>
      <c r="S1532" s="11">
        <v>11925.486252438981</v>
      </c>
      <c r="T1532" s="11">
        <v>13790.587895316366</v>
      </c>
      <c r="U1532" s="11">
        <v>10680.153943470257</v>
      </c>
      <c r="V1532" s="11">
        <v>12957.429778322763</v>
      </c>
      <c r="W1532" s="11">
        <v>10327.969968696172</v>
      </c>
      <c r="X1532" s="12">
        <v>0</v>
      </c>
      <c r="Y1532" s="12">
        <v>448.98889967159192</v>
      </c>
      <c r="Z1532" s="12">
        <v>279.68371824967568</v>
      </c>
      <c r="AA1532" s="44">
        <v>232.04019061955961</v>
      </c>
      <c r="AB1532" s="45">
        <v>66.10761199767613</v>
      </c>
      <c r="AC1532" s="12">
        <v>0</v>
      </c>
      <c r="AD1532" s="12">
        <v>12514.865031253645</v>
      </c>
      <c r="AE1532" s="12">
        <v>3002.8890084153049</v>
      </c>
      <c r="AF1532" s="12">
        <v>5480.5321821881489</v>
      </c>
      <c r="AG1532" s="44">
        <v>1128.4755203370598</v>
      </c>
      <c r="AH1532" s="45">
        <v>3812.2776412678841</v>
      </c>
      <c r="AI1532" s="12">
        <v>0</v>
      </c>
      <c r="AJ1532" s="12">
        <v>-35.63015233753314</v>
      </c>
      <c r="AK1532" s="12">
        <v>27.421732464930031</v>
      </c>
      <c r="AL1532" s="12">
        <v>66.697949754715466</v>
      </c>
      <c r="AM1532" s="44">
        <v>99.283546813323014</v>
      </c>
      <c r="AN1532" s="45">
        <v>89.999999849707208</v>
      </c>
      <c r="AO1532" s="12">
        <v>0</v>
      </c>
      <c r="AP1532" s="12">
        <v>-2075.8364333619656</v>
      </c>
      <c r="AQ1532" s="12">
        <v>8521.7541678982179</v>
      </c>
      <c r="AR1532" s="12">
        <v>11374.062323176517</v>
      </c>
      <c r="AS1532" s="44">
        <v>13569.977998231729</v>
      </c>
      <c r="AT1532" s="45">
        <v>13382.587895316368</v>
      </c>
      <c r="AU1532" s="12">
        <v>0</v>
      </c>
      <c r="AV1532" s="12">
        <v>11382.999195380788</v>
      </c>
      <c r="AW1532" s="12">
        <v>18704.081062953996</v>
      </c>
      <c r="AX1532" s="12">
        <v>17120.379602214809</v>
      </c>
      <c r="AY1532" s="44">
        <v>11859.667518342672</v>
      </c>
      <c r="AZ1532" s="45">
        <v>10680.153942400031</v>
      </c>
      <c r="BA1532" s="12">
        <v>0</v>
      </c>
      <c r="BB1532" s="12">
        <v>8096.1745524654252</v>
      </c>
      <c r="BC1532" s="12">
        <v>11187.240867796645</v>
      </c>
      <c r="BD1532" s="12">
        <v>13542.042297188418</v>
      </c>
      <c r="BE1532" s="44">
        <v>13387.931845762956</v>
      </c>
      <c r="BF1532" s="45">
        <v>13382.587905316368</v>
      </c>
      <c r="BG1532" s="12">
        <v>0</v>
      </c>
      <c r="BH1532" s="12">
        <v>18673.543705546141</v>
      </c>
      <c r="BI1532" s="12">
        <v>17321.141060811442</v>
      </c>
      <c r="BJ1532" s="12">
        <v>12086.882226405089</v>
      </c>
      <c r="BK1532" s="44">
        <v>10745.972677566566</v>
      </c>
      <c r="BL1532" s="45">
        <v>6867.8763011321462</v>
      </c>
      <c r="BM1532" s="12">
        <v>0</v>
      </c>
      <c r="BN1532" s="12">
        <v>0</v>
      </c>
      <c r="BO1532" s="12">
        <v>63.051884802463171</v>
      </c>
      <c r="BP1532" s="12">
        <v>39.276217289785436</v>
      </c>
      <c r="BQ1532" s="48">
        <v>32.585597058607547</v>
      </c>
      <c r="BR1532" s="49">
        <v>9.2835469636158034</v>
      </c>
      <c r="BS1532" s="13">
        <v>0</v>
      </c>
      <c r="BT1532" s="12">
        <v>250.53347412869908</v>
      </c>
      <c r="BV1532" s="14">
        <f>Таблица1[[#This Row],[Lкан_леб,мм]]</f>
        <v>58079.466525871292</v>
      </c>
      <c r="BW1532" s="50">
        <f>Таблица1[[#This Row],[угол обхв4]]+Таблица1[[#This Row],[Lдуг 3,мм]]</f>
        <v>12514.865031253645</v>
      </c>
      <c r="BX1532" s="54">
        <f>Таблица1[[#This Row],[угол обхв5]]+Таблица1[[#This Row],[Y5, мм]]</f>
        <v>58528.455425542881</v>
      </c>
      <c r="BY1532" s="14">
        <f>Таблица1[[#This Row],[угол обхв6]]+Таблица1[[#This Row],[Lдуг 4,мм]]</f>
        <v>15517.754039668949</v>
      </c>
      <c r="BZ1532" s="14">
        <f>Таблица1[[#This Row],[Т1]]+Таблица1[[#This Row],[X6, мм]]</f>
        <v>58808.139143792556</v>
      </c>
      <c r="CA1532" s="14">
        <f>Таблица1[[#This Row],[Т2]]+Таблица1[[#This Row],[Lдуг 5,мм]]</f>
        <v>20998.286221857099</v>
      </c>
      <c r="CB1532" s="14">
        <f>Таблица1[[#This Row],[Т3]]+Таблица1[[#This Row],[Y6, мм]]</f>
        <v>59040.179334412118</v>
      </c>
      <c r="CC1532" s="14">
        <f>Таблица1[[#This Row],[Т4]]+Таблица1[[#This Row],[Lдуг 6,мм]]</f>
        <v>22126.761742194158</v>
      </c>
      <c r="CD1532" s="14">
        <f>Таблица1[[#This Row],[Т5]]+Таблица1[[#This Row],[Lдуг 1,мм]]</f>
        <v>59106.286946409797</v>
      </c>
      <c r="CE1532" s="14">
        <f>Таблица1[[#This Row],[Т6]]+Таблица1[[#This Row],[Lпрям1, мм]]</f>
        <v>25939.039383462041</v>
      </c>
      <c r="CF1532" s="15">
        <f>Таблица1[[#This Row],[Т7]]+Таблица1[[#This Row],[Lдуг 2,мм]]</f>
        <v>59106.286946409797</v>
      </c>
      <c r="CG1532" s="14">
        <f>Таблица1[[#This Row],[Т8]]+Таблица1[[#This Row],[Lпрям2, мм]]</f>
        <v>25939.039383462041</v>
      </c>
      <c r="CH1532" s="14">
        <f>Таблица1[[#This Row],[Т9]]-Таблица1[[#This Row],[Т9]]</f>
        <v>0</v>
      </c>
      <c r="CI1532" s="50">
        <f>Таблица1[[#This Row],[Т9]]-Таблица1[[#This Row],[Т8]]</f>
        <v>33167.247562947756</v>
      </c>
      <c r="CJ1532" s="54">
        <f>Таблица1[[#This Row],[Т9]]-Таблица1[[#This Row],[Т7]]</f>
        <v>0</v>
      </c>
      <c r="CK1532" s="14">
        <f>Таблица1[[#This Row],[Т9]]-Таблица1[[#This Row],[Т6]]</f>
        <v>36979.525204215635</v>
      </c>
      <c r="CL1532" s="14">
        <f>Таблица1[[#This Row],[Т9]]-Таблица1[[#This Row],[Т5]]</f>
        <v>66.10761199767876</v>
      </c>
      <c r="CM1532" s="14">
        <f>Таблица1[[#This Row],[Т9]]-Таблица1[[#This Row],[Т4]]</f>
        <v>38108.000724552694</v>
      </c>
      <c r="CN1532" s="14">
        <f>Таблица1[[#This Row],[Т9]]-Таблица1[[#This Row],[Т3]]</f>
        <v>298.14780261724081</v>
      </c>
      <c r="CO1532" s="14">
        <f>Таблица1[[#This Row],[Т9]]-Таблица1[[#This Row],[Т2]]</f>
        <v>43588.532906740846</v>
      </c>
      <c r="CP1532" s="14">
        <f>Таблица1[[#This Row],[Т9]]-Таблица1[[#This Row],[Т1]]</f>
        <v>577.83152086691553</v>
      </c>
      <c r="CQ1532" s="14">
        <f>Таблица1[[#This Row],[Т9]]-Таблица1[[#This Row],[угол обхв6]]</f>
        <v>46591.421915156156</v>
      </c>
      <c r="CR1532" s="14">
        <f>Таблица1[[#This Row],[Т9]]-Таблица1[[#This Row],[угол обхв5]]</f>
        <v>1026.8204205385045</v>
      </c>
      <c r="CS1532" s="14">
        <f>Таблица1[[#This Row],[Т9]]-Таблица1[[#This Row],[угол обхв4]]</f>
        <v>59106.286946409797</v>
      </c>
      <c r="CT1532" s="14">
        <f>Таблица1[[#This Row],[Lкан_прям, мм]]+Таблица1[[#This Row],[Lкан_дуг, мм]]+Таблица1[[#This Row],[Lкан_леб,мм]]</f>
        <v>85045.326329871838</v>
      </c>
      <c r="CU1532" s="16">
        <f>Таблица1[[#This Row],[Lкан_леб,мм]]</f>
        <v>58079.466525871292</v>
      </c>
      <c r="CV1532" s="14">
        <f>2534431-(Таблица1[[#This Row],[Т23]]+Таблица1[[#This Row],[угол обхв3]])</f>
        <v>2449135.1401959993</v>
      </c>
      <c r="CW1532" s="50">
        <f>SUM(X1532:AC1532,AD1532:AI1532)-Таблица1[[#This Row],[lподв_min, мм]]</f>
        <v>23153.582161662431</v>
      </c>
      <c r="CX1532" s="17">
        <f>CW1971-Таблица1[[#This Row],[Суммарная длина каната]]</f>
        <v>-2426858.1492845458</v>
      </c>
    </row>
    <row r="1533" spans="1:102" x14ac:dyDescent="0.25">
      <c r="A1533" s="21">
        <v>1532</v>
      </c>
      <c r="B1533" s="10">
        <v>38.411632653061218</v>
      </c>
      <c r="C1533" s="10">
        <v>85.513877551020443</v>
      </c>
      <c r="D1533" s="11">
        <v>13278.802968492191</v>
      </c>
      <c r="E1533" s="11">
        <v>10531.420379328438</v>
      </c>
      <c r="F1533" s="11">
        <v>13231.941117680073</v>
      </c>
      <c r="G1533" s="11">
        <v>10663.802277405413</v>
      </c>
      <c r="H1533" s="11">
        <v>13686.802478492191</v>
      </c>
      <c r="I1533" s="11">
        <v>7036.7929808085128</v>
      </c>
      <c r="J1533" s="11">
        <v>3494.627398519925</v>
      </c>
      <c r="K1533" s="11">
        <v>25976.746948887103</v>
      </c>
      <c r="L1533" s="11">
        <v>989.11285511344272</v>
      </c>
      <c r="M1533" s="11">
        <v>58079.466525871292</v>
      </c>
      <c r="N1533" s="11">
        <v>8333.8552747679896</v>
      </c>
      <c r="O1533" s="11">
        <v>18341.923630391255</v>
      </c>
      <c r="P1533" s="43">
        <v>11012.340065676482</v>
      </c>
      <c r="Q1533" s="11">
        <v>17063.464156750644</v>
      </c>
      <c r="R1533" s="11">
        <v>13413.65489390139</v>
      </c>
      <c r="S1533" s="11">
        <v>12137.013091760029</v>
      </c>
      <c r="T1533" s="11">
        <v>14094.554649136755</v>
      </c>
      <c r="U1533" s="11">
        <v>10922.233884117577</v>
      </c>
      <c r="V1533" s="11">
        <v>13278.802968492191</v>
      </c>
      <c r="W1533" s="11">
        <v>10531.420379328438</v>
      </c>
      <c r="X1533" s="12">
        <v>0</v>
      </c>
      <c r="Y1533" s="12">
        <v>435.41450277563774</v>
      </c>
      <c r="Z1533" s="12">
        <v>274.14492189773279</v>
      </c>
      <c r="AA1533" s="44">
        <v>232.04019061955876</v>
      </c>
      <c r="AB1533" s="45">
        <v>47.253829333785767</v>
      </c>
      <c r="AC1533" s="12">
        <v>0.25941048672766698</v>
      </c>
      <c r="AD1533" s="12">
        <v>12514.865031253645</v>
      </c>
      <c r="AE1533" s="12">
        <v>2967.9520550153011</v>
      </c>
      <c r="AF1533" s="12">
        <v>5480.5321821881462</v>
      </c>
      <c r="AG1533" s="44">
        <v>1128.4755203370617</v>
      </c>
      <c r="AH1533" s="45">
        <v>390.29476040551702</v>
      </c>
      <c r="AI1533" s="12">
        <v>3494.6273996874302</v>
      </c>
      <c r="AJ1533" s="12">
        <v>-35.63015233753314</v>
      </c>
      <c r="AK1533" s="12">
        <v>25.515468613033796</v>
      </c>
      <c r="AL1533" s="12">
        <v>64.013868122062405</v>
      </c>
      <c r="AM1533" s="44">
        <v>96.599465180669839</v>
      </c>
      <c r="AN1533" s="45">
        <v>89.963570605529128</v>
      </c>
      <c r="AO1533" s="12">
        <v>89.999999836046101</v>
      </c>
      <c r="AP1533" s="12">
        <v>-2075.8364333619656</v>
      </c>
      <c r="AQ1533" s="12">
        <v>8509.6032166405475</v>
      </c>
      <c r="AR1533" s="12">
        <v>11379.091316777369</v>
      </c>
      <c r="AS1533" s="44">
        <v>13818.951419977426</v>
      </c>
      <c r="AT1533" s="45">
        <v>13686.554731605387</v>
      </c>
      <c r="AU1533" s="12">
        <v>13686.802968492191</v>
      </c>
      <c r="AV1533" s="12">
        <v>11382.999195380788</v>
      </c>
      <c r="AW1533" s="12">
        <v>18710.130991707621</v>
      </c>
      <c r="AX1533" s="12">
        <v>17242.230819794775</v>
      </c>
      <c r="AY1533" s="44">
        <v>12090.122517539854</v>
      </c>
      <c r="AZ1533" s="45">
        <v>10921.974472480821</v>
      </c>
      <c r="BA1533" s="12">
        <v>10531.420380495945</v>
      </c>
      <c r="BB1533" s="12">
        <v>8096.1745524654252</v>
      </c>
      <c r="BC1533" s="12">
        <v>11188.08800754904</v>
      </c>
      <c r="BD1533" s="12">
        <v>13780.406145002276</v>
      </c>
      <c r="BE1533" s="44">
        <v>13689.258123060719</v>
      </c>
      <c r="BF1533" s="45">
        <v>13686.802886023561</v>
      </c>
      <c r="BG1533" s="12">
        <v>13686.802978492193</v>
      </c>
      <c r="BH1533" s="12">
        <v>18673.543705546141</v>
      </c>
      <c r="BI1533" s="12">
        <v>17431.671518067011</v>
      </c>
      <c r="BJ1533" s="12">
        <v>12315.779754804164</v>
      </c>
      <c r="BK1533" s="44">
        <v>10969.124458337752</v>
      </c>
      <c r="BL1533" s="45">
        <v>10531.679790965194</v>
      </c>
      <c r="BM1533" s="12">
        <v>7036.7929808085146</v>
      </c>
      <c r="BN1533" s="12">
        <v>0</v>
      </c>
      <c r="BO1533" s="12">
        <v>61.145620950566943</v>
      </c>
      <c r="BP1533" s="12">
        <v>38.498399509028609</v>
      </c>
      <c r="BQ1533" s="48">
        <v>32.585597058607433</v>
      </c>
      <c r="BR1533" s="49">
        <v>6.6358945751407132</v>
      </c>
      <c r="BS1533" s="13">
        <v>3.642923051698474E-2</v>
      </c>
      <c r="BT1533" s="12">
        <v>250.53347412869908</v>
      </c>
      <c r="BV1533" s="14">
        <f>Таблица1[[#This Row],[Lкан_леб,мм]]</f>
        <v>58079.466525871292</v>
      </c>
      <c r="BW1533" s="50">
        <f>Таблица1[[#This Row],[угол обхв4]]+Таблица1[[#This Row],[Lдуг 3,мм]]</f>
        <v>12514.865031253645</v>
      </c>
      <c r="BX1533" s="54">
        <f>Таблица1[[#This Row],[угол обхв5]]+Таблица1[[#This Row],[Y5, мм]]</f>
        <v>58514.881028646931</v>
      </c>
      <c r="BY1533" s="14">
        <f>Таблица1[[#This Row],[угол обхв6]]+Таблица1[[#This Row],[Lдуг 4,мм]]</f>
        <v>15482.817086268946</v>
      </c>
      <c r="BZ1533" s="14">
        <f>Таблица1[[#This Row],[Т1]]+Таблица1[[#This Row],[X6, мм]]</f>
        <v>58789.025950544667</v>
      </c>
      <c r="CA1533" s="14">
        <f>Таблица1[[#This Row],[Т2]]+Таблица1[[#This Row],[Lдуг 5,мм]]</f>
        <v>20963.349268457092</v>
      </c>
      <c r="CB1533" s="14">
        <f>Таблица1[[#This Row],[Т3]]+Таблица1[[#This Row],[Y6, мм]]</f>
        <v>59021.066141164229</v>
      </c>
      <c r="CC1533" s="14">
        <f>Таблица1[[#This Row],[Т4]]+Таблица1[[#This Row],[Lдуг 6,мм]]</f>
        <v>22091.824788794154</v>
      </c>
      <c r="CD1533" s="14">
        <f>Таблица1[[#This Row],[Т5]]+Таблица1[[#This Row],[Lдуг 1,мм]]</f>
        <v>59068.319970498014</v>
      </c>
      <c r="CE1533" s="14">
        <f>Таблица1[[#This Row],[Т6]]+Таблица1[[#This Row],[Lпрям1, мм]]</f>
        <v>22482.11954919967</v>
      </c>
      <c r="CF1533" s="15">
        <f>Таблица1[[#This Row],[Т7]]+Таблица1[[#This Row],[Lдуг 2,мм]]</f>
        <v>59068.579380984746</v>
      </c>
      <c r="CG1533" s="14">
        <f>Таблица1[[#This Row],[Т8]]+Таблица1[[#This Row],[Lпрям2, мм]]</f>
        <v>25976.746948887099</v>
      </c>
      <c r="CH1533" s="14">
        <f>Таблица1[[#This Row],[Т9]]-Таблица1[[#This Row],[Т9]]</f>
        <v>0</v>
      </c>
      <c r="CI1533" s="50">
        <f>Таблица1[[#This Row],[Т9]]-Таблица1[[#This Row],[Т8]]</f>
        <v>36586.459831785076</v>
      </c>
      <c r="CJ1533" s="54">
        <f>Таблица1[[#This Row],[Т9]]-Таблица1[[#This Row],[Т7]]</f>
        <v>0.25941048673121259</v>
      </c>
      <c r="CK1533" s="14">
        <f>Таблица1[[#This Row],[Т9]]-Таблица1[[#This Row],[Т6]]</f>
        <v>36976.754592190591</v>
      </c>
      <c r="CL1533" s="14">
        <f>Таблица1[[#This Row],[Т9]]-Таблица1[[#This Row],[Т5]]</f>
        <v>47.513239820516901</v>
      </c>
      <c r="CM1533" s="14">
        <f>Таблица1[[#This Row],[Т9]]-Таблица1[[#This Row],[Т4]]</f>
        <v>38105.230112527657</v>
      </c>
      <c r="CN1533" s="14">
        <f>Таблица1[[#This Row],[Т9]]-Таблица1[[#This Row],[Т3]]</f>
        <v>279.55343044007896</v>
      </c>
      <c r="CO1533" s="14">
        <f>Таблица1[[#This Row],[Т9]]-Таблица1[[#This Row],[Т2]]</f>
        <v>43585.762294715802</v>
      </c>
      <c r="CP1533" s="14">
        <f>Таблица1[[#This Row],[Т9]]-Таблица1[[#This Row],[Т1]]</f>
        <v>553.69835233781487</v>
      </c>
      <c r="CQ1533" s="14">
        <f>Таблица1[[#This Row],[Т9]]-Таблица1[[#This Row],[угол обхв6]]</f>
        <v>46553.714349731104</v>
      </c>
      <c r="CR1533" s="14">
        <f>Таблица1[[#This Row],[Т9]]-Таблица1[[#This Row],[угол обхв5]]</f>
        <v>989.11285511345341</v>
      </c>
      <c r="CS1533" s="14">
        <f>Таблица1[[#This Row],[Т9]]-Таблица1[[#This Row],[угол обхв4]]</f>
        <v>59068.579380984746</v>
      </c>
      <c r="CT1533" s="14">
        <f>Таблица1[[#This Row],[Lкан_прям, мм]]+Таблица1[[#This Row],[Lкан_дуг, мм]]+Таблица1[[#This Row],[Lкан_леб,мм]]</f>
        <v>85045.326329871838</v>
      </c>
      <c r="CU1533" s="16">
        <f>Таблица1[[#This Row],[Lкан_леб,мм]]</f>
        <v>58079.466525871292</v>
      </c>
      <c r="CV1533" s="14">
        <f>2534431-(Таблица1[[#This Row],[Т23]]+Таблица1[[#This Row],[угол обхв3]])</f>
        <v>2449135.1401959993</v>
      </c>
      <c r="CW1533" s="50">
        <f>SUM(X1533:AC1533,AD1533:AI1533)-Таблица1[[#This Row],[lподв_min, мм]]</f>
        <v>23471.232405480616</v>
      </c>
      <c r="CX1533" s="17">
        <f>CW1972-Таблица1[[#This Row],[Суммарная длина каната]]</f>
        <v>-2426911.5297880103</v>
      </c>
    </row>
    <row r="1534" spans="1:102" x14ac:dyDescent="0.25">
      <c r="A1534" s="21">
        <v>1533</v>
      </c>
      <c r="B1534" s="10">
        <v>38.411632653061218</v>
      </c>
      <c r="C1534" s="10">
        <v>88.197959183673518</v>
      </c>
      <c r="D1534" s="11">
        <v>13590.296222899462</v>
      </c>
      <c r="E1534" s="11">
        <v>10749.697151809793</v>
      </c>
      <c r="F1534" s="11">
        <v>13537.286480545466</v>
      </c>
      <c r="G1534" s="11">
        <v>10879.739326566918</v>
      </c>
      <c r="H1534" s="11">
        <v>13998.295732899463</v>
      </c>
      <c r="I1534" s="11">
        <v>7218.79927909654</v>
      </c>
      <c r="J1534" s="11">
        <v>3530.8978727132521</v>
      </c>
      <c r="K1534" s="11">
        <v>25976.746948875101</v>
      </c>
      <c r="L1534" s="11">
        <v>989.11285512543611</v>
      </c>
      <c r="M1534" s="11">
        <v>58079.466525871292</v>
      </c>
      <c r="N1534" s="11">
        <v>8333.8552747679896</v>
      </c>
      <c r="O1534" s="11">
        <v>18341.923630391255</v>
      </c>
      <c r="P1534" s="43">
        <v>11020.431185498932</v>
      </c>
      <c r="Q1534" s="11">
        <v>17168.438748847828</v>
      </c>
      <c r="R1534" s="11">
        <v>13649.812017712893</v>
      </c>
      <c r="S1534" s="11">
        <v>12359.84337814072</v>
      </c>
      <c r="T1534" s="11">
        <v>14386.851583846608</v>
      </c>
      <c r="U1534" s="11">
        <v>11178.282682300922</v>
      </c>
      <c r="V1534" s="11">
        <v>13590.296222899462</v>
      </c>
      <c r="W1534" s="11">
        <v>10749.697151809793</v>
      </c>
      <c r="X1534" s="12">
        <v>0</v>
      </c>
      <c r="Y1534" s="12">
        <v>421.74251451372407</v>
      </c>
      <c r="Z1534" s="12">
        <v>268.70371691174944</v>
      </c>
      <c r="AA1534" s="44">
        <v>232.04019061955862</v>
      </c>
      <c r="AB1534" s="45">
        <v>47.253829333786044</v>
      </c>
      <c r="AC1534" s="12">
        <v>19.372603746617891</v>
      </c>
      <c r="AD1534" s="12">
        <v>12514.865031253645</v>
      </c>
      <c r="AE1534" s="12">
        <v>2931.6815808219681</v>
      </c>
      <c r="AF1534" s="12">
        <v>5480.5321821881489</v>
      </c>
      <c r="AG1534" s="44">
        <v>1128.4755203370601</v>
      </c>
      <c r="AH1534" s="45">
        <v>390.2947604055181</v>
      </c>
      <c r="AI1534" s="12">
        <v>3530.8978738687633</v>
      </c>
      <c r="AJ1534" s="12">
        <v>-35.63015233753314</v>
      </c>
      <c r="AK1534" s="12">
        <v>23.595499924406212</v>
      </c>
      <c r="AL1534" s="12">
        <v>61.329786489409358</v>
      </c>
      <c r="AM1534" s="44">
        <v>93.915383548016763</v>
      </c>
      <c r="AN1534" s="45">
        <v>87.279488972876024</v>
      </c>
      <c r="AO1534" s="12">
        <v>89.999999837730257</v>
      </c>
      <c r="AP1534" s="12">
        <v>-2075.8364333619656</v>
      </c>
      <c r="AQ1534" s="12">
        <v>8497.1683149022738</v>
      </c>
      <c r="AR1534" s="12">
        <v>11378.408631124512</v>
      </c>
      <c r="AS1534" s="44">
        <v>14056.859738045403</v>
      </c>
      <c r="AT1534" s="45">
        <v>13979.311421243698</v>
      </c>
      <c r="AU1534" s="12">
        <v>13998.296222899462</v>
      </c>
      <c r="AV1534" s="12">
        <v>11382.999195380788</v>
      </c>
      <c r="AW1534" s="12">
        <v>18715.812451997488</v>
      </c>
      <c r="AX1534" s="12">
        <v>17364.183859702185</v>
      </c>
      <c r="AY1534" s="44">
        <v>12331.983848853471</v>
      </c>
      <c r="AZ1534" s="45">
        <v>11158.917355926349</v>
      </c>
      <c r="BA1534" s="12">
        <v>10749.697152965306</v>
      </c>
      <c r="BB1534" s="12">
        <v>8096.1745524654252</v>
      </c>
      <c r="BC1534" s="12">
        <v>11183.744225633216</v>
      </c>
      <c r="BD1534" s="12">
        <v>14007.789463338473</v>
      </c>
      <c r="BE1534" s="44">
        <v>13979.803863514098</v>
      </c>
      <c r="BF1534" s="45">
        <v>13997.836385502373</v>
      </c>
      <c r="BG1534" s="12">
        <v>13998.296232899465</v>
      </c>
      <c r="BH1534" s="12">
        <v>18673.543705546141</v>
      </c>
      <c r="BI1534" s="12">
        <v>17542.327570454057</v>
      </c>
      <c r="BJ1534" s="12">
        <v>12555.588488995078</v>
      </c>
      <c r="BK1534" s="44">
        <v>11206.142211588171</v>
      </c>
      <c r="BL1534" s="45">
        <v>10769.062478184367</v>
      </c>
      <c r="BM1534" s="12">
        <v>7218.7992790965418</v>
      </c>
      <c r="BN1534" s="12">
        <v>0</v>
      </c>
      <c r="BO1534" s="12">
        <v>59.225652261939352</v>
      </c>
      <c r="BP1534" s="12">
        <v>37.734286565003146</v>
      </c>
      <c r="BQ1534" s="48">
        <v>32.585597058607412</v>
      </c>
      <c r="BR1534" s="49">
        <v>6.6358945751407514</v>
      </c>
      <c r="BS1534" s="13">
        <v>2.7205108648542433</v>
      </c>
      <c r="BT1534" s="12">
        <v>250.53347412869908</v>
      </c>
      <c r="BV1534" s="14">
        <f>Таблица1[[#This Row],[Lкан_леб,мм]]</f>
        <v>58079.466525871292</v>
      </c>
      <c r="BW1534" s="50">
        <f>Таблица1[[#This Row],[угол обхв4]]+Таблица1[[#This Row],[Lдуг 3,мм]]</f>
        <v>12514.865031253645</v>
      </c>
      <c r="BX1534" s="54">
        <f>Таблица1[[#This Row],[угол обхв5]]+Таблица1[[#This Row],[Y5, мм]]</f>
        <v>58501.209040385016</v>
      </c>
      <c r="BY1534" s="14">
        <f>Таблица1[[#This Row],[угол обхв6]]+Таблица1[[#This Row],[Lдуг 4,мм]]</f>
        <v>15446.546612075614</v>
      </c>
      <c r="BZ1534" s="14">
        <f>Таблица1[[#This Row],[Т1]]+Таблица1[[#This Row],[X6, мм]]</f>
        <v>58769.912757296763</v>
      </c>
      <c r="CA1534" s="14">
        <f>Таблица1[[#This Row],[Т2]]+Таблица1[[#This Row],[Lдуг 5,мм]]</f>
        <v>20927.078794263762</v>
      </c>
      <c r="CB1534" s="14">
        <f>Таблица1[[#This Row],[Т3]]+Таблица1[[#This Row],[Y6, мм]]</f>
        <v>59001.952947916325</v>
      </c>
      <c r="CC1534" s="14">
        <f>Таблица1[[#This Row],[Т4]]+Таблица1[[#This Row],[Lдуг 6,мм]]</f>
        <v>22055.55431460082</v>
      </c>
      <c r="CD1534" s="14">
        <f>Таблица1[[#This Row],[Т5]]+Таблица1[[#This Row],[Lдуг 1,мм]]</f>
        <v>59049.20677725011</v>
      </c>
      <c r="CE1534" s="14">
        <f>Таблица1[[#This Row],[Т6]]+Таблица1[[#This Row],[Lпрям1, мм]]</f>
        <v>22445.849075006339</v>
      </c>
      <c r="CF1534" s="15">
        <f>Таблица1[[#This Row],[Т7]]+Таблица1[[#This Row],[Lдуг 2,мм]]</f>
        <v>59068.579380996729</v>
      </c>
      <c r="CG1534" s="14">
        <f>Таблица1[[#This Row],[Т8]]+Таблица1[[#This Row],[Lпрям2, мм]]</f>
        <v>25976.746948875101</v>
      </c>
      <c r="CH1534" s="14">
        <f>Таблица1[[#This Row],[Т9]]-Таблица1[[#This Row],[Т9]]</f>
        <v>0</v>
      </c>
      <c r="CI1534" s="50">
        <f>Таблица1[[#This Row],[Т9]]-Таблица1[[#This Row],[Т8]]</f>
        <v>36622.730305990393</v>
      </c>
      <c r="CJ1534" s="54">
        <f>Таблица1[[#This Row],[Т9]]-Таблица1[[#This Row],[Т7]]</f>
        <v>19.372603746618552</v>
      </c>
      <c r="CK1534" s="14">
        <f>Таблица1[[#This Row],[Т9]]-Таблица1[[#This Row],[Т6]]</f>
        <v>37013.025066395909</v>
      </c>
      <c r="CL1534" s="14">
        <f>Таблица1[[#This Row],[Т9]]-Таблица1[[#This Row],[Т5]]</f>
        <v>66.62643308040424</v>
      </c>
      <c r="CM1534" s="14">
        <f>Таблица1[[#This Row],[Т9]]-Таблица1[[#This Row],[Т4]]</f>
        <v>38141.500586732967</v>
      </c>
      <c r="CN1534" s="14">
        <f>Таблица1[[#This Row],[Т9]]-Таблица1[[#This Row],[Т3]]</f>
        <v>298.66662369996629</v>
      </c>
      <c r="CO1534" s="14">
        <f>Таблица1[[#This Row],[Т9]]-Таблица1[[#This Row],[Т2]]</f>
        <v>43622.032768921112</v>
      </c>
      <c r="CP1534" s="14">
        <f>Таблица1[[#This Row],[Т9]]-Таблица1[[#This Row],[Т1]]</f>
        <v>567.37034061171289</v>
      </c>
      <c r="CQ1534" s="14">
        <f>Таблица1[[#This Row],[Т9]]-Таблица1[[#This Row],[угол обхв6]]</f>
        <v>46553.714349743081</v>
      </c>
      <c r="CR1534" s="14">
        <f>Таблица1[[#This Row],[Т9]]-Таблица1[[#This Row],[угол обхв5]]</f>
        <v>989.11285512543691</v>
      </c>
      <c r="CS1534" s="14">
        <f>Таблица1[[#This Row],[Т9]]-Таблица1[[#This Row],[угол обхв4]]</f>
        <v>59068.579380996729</v>
      </c>
      <c r="CT1534" s="14">
        <f>Таблица1[[#This Row],[Lкан_прям, мм]]+Таблица1[[#This Row],[Lкан_дуг, мм]]+Таблица1[[#This Row],[Lкан_леб,мм]]</f>
        <v>85045.326329871838</v>
      </c>
      <c r="CU1534" s="16">
        <f>Таблица1[[#This Row],[Lкан_леб,мм]]</f>
        <v>58079.466525871292</v>
      </c>
      <c r="CV1534" s="14">
        <f>2534431-(Таблица1[[#This Row],[Т23]]+Таблица1[[#This Row],[угол обхв3]])</f>
        <v>2449135.1401959993</v>
      </c>
      <c r="CW1534" s="50">
        <f>SUM(X1534:AC1534,AD1534:AI1534)-Таблица1[[#This Row],[lподв_min, мм]]</f>
        <v>23434.961931287286</v>
      </c>
      <c r="CX1534" s="17">
        <f>CW1973-Таблица1[[#This Row],[Суммарная длина каната]]</f>
        <v>-2426965.0228716806</v>
      </c>
    </row>
    <row r="1535" spans="1:102" x14ac:dyDescent="0.25">
      <c r="A1535" s="21">
        <v>1534</v>
      </c>
      <c r="B1535" s="10">
        <v>38.411632653061218</v>
      </c>
      <c r="C1535" s="10">
        <v>90.88204081632658</v>
      </c>
      <c r="D1535" s="11">
        <v>13891.22607793375</v>
      </c>
      <c r="E1535" s="11">
        <v>10982.321353678719</v>
      </c>
      <c r="F1535" s="11">
        <v>13832.184755480919</v>
      </c>
      <c r="G1535" s="11">
        <v>11109.73847279158</v>
      </c>
      <c r="H1535" s="11">
        <v>14299.225587933752</v>
      </c>
      <c r="I1535" s="11">
        <v>7413.8504638363265</v>
      </c>
      <c r="J1535" s="11">
        <v>3568.4708898423924</v>
      </c>
      <c r="K1535" s="11">
        <v>25976.74694886295</v>
      </c>
      <c r="L1535" s="11">
        <v>989.1128551376006</v>
      </c>
      <c r="M1535" s="11">
        <v>58079.466525871292</v>
      </c>
      <c r="N1535" s="11">
        <v>8333.8552747679896</v>
      </c>
      <c r="O1535" s="11">
        <v>18341.923630391255</v>
      </c>
      <c r="P1535" s="43">
        <v>11023.597580985368</v>
      </c>
      <c r="Q1535" s="11">
        <v>17273.677074307583</v>
      </c>
      <c r="R1535" s="11">
        <v>13875.275155439023</v>
      </c>
      <c r="S1535" s="11">
        <v>12593.488188016978</v>
      </c>
      <c r="T1535" s="11">
        <v>14666.837355482283</v>
      </c>
      <c r="U1535" s="11">
        <v>11447.738527985313</v>
      </c>
      <c r="V1535" s="11">
        <v>13891.22607793375</v>
      </c>
      <c r="W1535" s="11">
        <v>10982.321353678719</v>
      </c>
      <c r="X1535" s="12">
        <v>0</v>
      </c>
      <c r="Y1535" s="12">
        <v>407.96551789271922</v>
      </c>
      <c r="Z1535" s="12">
        <v>263.36752028485694</v>
      </c>
      <c r="AA1535" s="44">
        <v>232.04019061955844</v>
      </c>
      <c r="AB1535" s="45">
        <v>47.253829333785042</v>
      </c>
      <c r="AC1535" s="12">
        <v>38.485797006680968</v>
      </c>
      <c r="AD1535" s="12">
        <v>12514.865031253645</v>
      </c>
      <c r="AE1535" s="12">
        <v>2894.1085636928365</v>
      </c>
      <c r="AF1535" s="12">
        <v>5480.532182188148</v>
      </c>
      <c r="AG1535" s="44">
        <v>1128.475520337063</v>
      </c>
      <c r="AH1535" s="45">
        <v>390.29476040552112</v>
      </c>
      <c r="AI1535" s="12">
        <v>3568.4708909857372</v>
      </c>
      <c r="AJ1535" s="12">
        <v>-35.63015233753314</v>
      </c>
      <c r="AK1535" s="12">
        <v>21.660784824529809</v>
      </c>
      <c r="AL1535" s="12">
        <v>58.645704856756282</v>
      </c>
      <c r="AM1535" s="44">
        <v>91.231301915363659</v>
      </c>
      <c r="AN1535" s="45">
        <v>84.595407340223048</v>
      </c>
      <c r="AO1535" s="12">
        <v>89.999999839438829</v>
      </c>
      <c r="AP1535" s="12">
        <v>-2075.8364333619656</v>
      </c>
      <c r="AQ1535" s="12">
        <v>8484.4524570402427</v>
      </c>
      <c r="AR1535" s="12">
        <v>11372.015764134178</v>
      </c>
      <c r="AS1535" s="44">
        <v>14283.180945375119</v>
      </c>
      <c r="AT1535" s="45">
        <v>14260.651152954011</v>
      </c>
      <c r="AU1535" s="12">
        <v>14299.226077933748</v>
      </c>
      <c r="AV1535" s="12">
        <v>11382.999195380788</v>
      </c>
      <c r="AW1535" s="12">
        <v>18721.11288220578</v>
      </c>
      <c r="AX1535" s="12">
        <v>17485.971138405672</v>
      </c>
      <c r="AY1535" s="44">
        <v>12584.72083171026</v>
      </c>
      <c r="AZ1535" s="45">
        <v>11409.309777346478</v>
      </c>
      <c r="BA1535" s="12">
        <v>10982.321354822065</v>
      </c>
      <c r="BB1535" s="12">
        <v>8096.1745524654252</v>
      </c>
      <c r="BC1535" s="12">
        <v>11174.194763257623</v>
      </c>
      <c r="BD1535" s="12">
        <v>14223.693338587833</v>
      </c>
      <c r="BE1535" s="44">
        <v>14258.931565546187</v>
      </c>
      <c r="BF1535" s="45">
        <v>14297.41228046202</v>
      </c>
      <c r="BG1535" s="12">
        <v>14299.226087933752</v>
      </c>
      <c r="BH1535" s="12">
        <v>18673.543705546141</v>
      </c>
      <c r="BI1535" s="12">
        <v>17652.866326122108</v>
      </c>
      <c r="BJ1535" s="12">
        <v>12805.782252115067</v>
      </c>
      <c r="BK1535" s="44">
        <v>11456.505884292032</v>
      </c>
      <c r="BL1535" s="45">
        <v>11020.750104317554</v>
      </c>
      <c r="BM1535" s="12">
        <v>7413.8504638363283</v>
      </c>
      <c r="BN1535" s="12">
        <v>0</v>
      </c>
      <c r="BO1535" s="12">
        <v>57.290937162062953</v>
      </c>
      <c r="BP1535" s="12">
        <v>36.984920032226469</v>
      </c>
      <c r="BQ1535" s="48">
        <v>32.585597058607384</v>
      </c>
      <c r="BR1535" s="49">
        <v>6.6358945751406111</v>
      </c>
      <c r="BS1535" s="13">
        <v>5.4045924992157763</v>
      </c>
      <c r="BT1535" s="12">
        <v>250.53347412869908</v>
      </c>
      <c r="BV1535" s="14">
        <f>Таблица1[[#This Row],[Lкан_леб,мм]]</f>
        <v>58079.466525871292</v>
      </c>
      <c r="BW1535" s="50">
        <f>Таблица1[[#This Row],[угол обхв4]]+Таблица1[[#This Row],[Lдуг 3,мм]]</f>
        <v>12514.865031253645</v>
      </c>
      <c r="BX1535" s="54">
        <f>Таблица1[[#This Row],[угол обхв5]]+Таблица1[[#This Row],[Y5, мм]]</f>
        <v>58487.432043764013</v>
      </c>
      <c r="BY1535" s="14">
        <f>Таблица1[[#This Row],[угол обхв6]]+Таблица1[[#This Row],[Lдуг 4,мм]]</f>
        <v>15408.973594946481</v>
      </c>
      <c r="BZ1535" s="14">
        <f>Таблица1[[#This Row],[Т1]]+Таблица1[[#This Row],[X6, мм]]</f>
        <v>58750.799564048866</v>
      </c>
      <c r="CA1535" s="14">
        <f>Таблица1[[#This Row],[Т2]]+Таблица1[[#This Row],[Lдуг 5,мм]]</f>
        <v>20889.505777134629</v>
      </c>
      <c r="CB1535" s="14">
        <f>Таблица1[[#This Row],[Т3]]+Таблица1[[#This Row],[Y6, мм]]</f>
        <v>58982.839754668428</v>
      </c>
      <c r="CC1535" s="14">
        <f>Таблица1[[#This Row],[Т4]]+Таблица1[[#This Row],[Lдуг 6,мм]]</f>
        <v>22017.981297471692</v>
      </c>
      <c r="CD1535" s="14">
        <f>Таблица1[[#This Row],[Т5]]+Таблица1[[#This Row],[Lдуг 1,мм]]</f>
        <v>59030.093584002214</v>
      </c>
      <c r="CE1535" s="14">
        <f>Таблица1[[#This Row],[Т6]]+Таблица1[[#This Row],[Lпрям1, мм]]</f>
        <v>22408.276057877214</v>
      </c>
      <c r="CF1535" s="15">
        <f>Таблица1[[#This Row],[Т7]]+Таблица1[[#This Row],[Lдуг 2,мм]]</f>
        <v>59068.579381008894</v>
      </c>
      <c r="CG1535" s="14">
        <f>Таблица1[[#This Row],[Т8]]+Таблица1[[#This Row],[Lпрям2, мм]]</f>
        <v>25976.74694886295</v>
      </c>
      <c r="CH1535" s="14">
        <f>Таблица1[[#This Row],[Т9]]-Таблица1[[#This Row],[Т9]]</f>
        <v>0</v>
      </c>
      <c r="CI1535" s="50">
        <f>Таблица1[[#This Row],[Т9]]-Таблица1[[#This Row],[Т8]]</f>
        <v>36660.30332313168</v>
      </c>
      <c r="CJ1535" s="54">
        <f>Таблица1[[#This Row],[Т9]]-Таблица1[[#This Row],[Т7]]</f>
        <v>38.485797006680514</v>
      </c>
      <c r="CK1535" s="14">
        <f>Таблица1[[#This Row],[Т9]]-Таблица1[[#This Row],[Т6]]</f>
        <v>37050.598083537203</v>
      </c>
      <c r="CL1535" s="14">
        <f>Таблица1[[#This Row],[Т9]]-Таблица1[[#This Row],[Т5]]</f>
        <v>85.739626340466202</v>
      </c>
      <c r="CM1535" s="14">
        <f>Таблица1[[#This Row],[Т9]]-Таблица1[[#This Row],[Т4]]</f>
        <v>38179.073603874262</v>
      </c>
      <c r="CN1535" s="14">
        <f>Таблица1[[#This Row],[Т9]]-Таблица1[[#This Row],[Т3]]</f>
        <v>317.77981696002826</v>
      </c>
      <c r="CO1535" s="14">
        <f>Таблица1[[#This Row],[Т9]]-Таблица1[[#This Row],[Т2]]</f>
        <v>43659.605786062413</v>
      </c>
      <c r="CP1535" s="14">
        <f>Таблица1[[#This Row],[Т9]]-Таблица1[[#This Row],[Т1]]</f>
        <v>581.14733724488178</v>
      </c>
      <c r="CQ1535" s="14">
        <f>Таблица1[[#This Row],[Т9]]-Таблица1[[#This Row],[угол обхв6]]</f>
        <v>46553.714349755246</v>
      </c>
      <c r="CR1535" s="14">
        <f>Таблица1[[#This Row],[Т9]]-Таблица1[[#This Row],[угол обхв5]]</f>
        <v>989.11285513760231</v>
      </c>
      <c r="CS1535" s="14">
        <f>Таблица1[[#This Row],[Т9]]-Таблица1[[#This Row],[угол обхв4]]</f>
        <v>59068.579381008894</v>
      </c>
      <c r="CT1535" s="14">
        <f>Таблица1[[#This Row],[Lкан_прям, мм]]+Таблица1[[#This Row],[Lкан_дуг, мм]]+Таблица1[[#This Row],[Lкан_леб,мм]]</f>
        <v>85045.326329871838</v>
      </c>
      <c r="CU1535" s="16">
        <f>Таблица1[[#This Row],[Lкан_леб,мм]]</f>
        <v>58079.466525871292</v>
      </c>
      <c r="CV1535" s="14">
        <f>2534431-(Таблица1[[#This Row],[Т23]]+Таблица1[[#This Row],[угол обхв3]])</f>
        <v>2449135.1401959993</v>
      </c>
      <c r="CW1535" s="50">
        <f>SUM(X1535:AC1535,AD1535:AI1535)-Таблица1[[#This Row],[lподв_min, мм]]</f>
        <v>23397.38891415816</v>
      </c>
      <c r="CX1535" s="17">
        <f>CW1974-Таблица1[[#This Row],[Суммарная длина каната]]</f>
        <v>-2427018.515754425</v>
      </c>
    </row>
    <row r="1536" spans="1:102" x14ac:dyDescent="0.25">
      <c r="A1536" s="21">
        <v>1535</v>
      </c>
      <c r="B1536" s="10">
        <v>38.411632653061218</v>
      </c>
      <c r="C1536" s="10">
        <v>93.566122448979641</v>
      </c>
      <c r="D1536" s="11">
        <v>14180.93224769024</v>
      </c>
      <c r="E1536" s="11">
        <v>11228.782572029875</v>
      </c>
      <c r="F1536" s="11">
        <v>14115.98889078639</v>
      </c>
      <c r="G1536" s="11">
        <v>11353.295062945683</v>
      </c>
      <c r="H1536" s="11">
        <v>14588.931757690241</v>
      </c>
      <c r="I1536" s="11">
        <v>7621.4688059023138</v>
      </c>
      <c r="J1536" s="11">
        <v>3607.3137661275609</v>
      </c>
      <c r="K1536" s="11">
        <v>25976.746948850621</v>
      </c>
      <c r="L1536" s="11">
        <v>989.11285514991664</v>
      </c>
      <c r="M1536" s="11">
        <v>58079.466525871292</v>
      </c>
      <c r="N1536" s="11">
        <v>8333.8552747679896</v>
      </c>
      <c r="O1536" s="11">
        <v>18341.923630391255</v>
      </c>
      <c r="P1536" s="43">
        <v>11021.832304582156</v>
      </c>
      <c r="Q1536" s="11">
        <v>17378.948224226126</v>
      </c>
      <c r="R1536" s="11">
        <v>14089.549606639112</v>
      </c>
      <c r="S1536" s="11">
        <v>12837.434869114151</v>
      </c>
      <c r="T1536" s="11">
        <v>14933.897632645721</v>
      </c>
      <c r="U1536" s="11">
        <v>11730.010194032933</v>
      </c>
      <c r="V1536" s="11">
        <v>14180.93224769024</v>
      </c>
      <c r="W1536" s="11">
        <v>11228.782572029875</v>
      </c>
      <c r="X1536" s="12">
        <v>0</v>
      </c>
      <c r="Y1536" s="12">
        <v>394.07556589702278</v>
      </c>
      <c r="Z1536" s="12">
        <v>258.1442790326563</v>
      </c>
      <c r="AA1536" s="44">
        <v>232.04019061955896</v>
      </c>
      <c r="AB1536" s="45">
        <v>47.253829333787387</v>
      </c>
      <c r="AC1536" s="12">
        <v>57.598990266891178</v>
      </c>
      <c r="AD1536" s="12">
        <v>12514.865031253645</v>
      </c>
      <c r="AE1536" s="12">
        <v>2855.2656874076524</v>
      </c>
      <c r="AF1536" s="12">
        <v>5480.5321821881516</v>
      </c>
      <c r="AG1536" s="44">
        <v>1128.4755203370612</v>
      </c>
      <c r="AH1536" s="45">
        <v>390.29476040551486</v>
      </c>
      <c r="AI1536" s="12">
        <v>3607.3137672585958</v>
      </c>
      <c r="AJ1536" s="12">
        <v>-35.63015233753314</v>
      </c>
      <c r="AK1536" s="12">
        <v>19.710207307390785</v>
      </c>
      <c r="AL1536" s="12">
        <v>55.961623224103228</v>
      </c>
      <c r="AM1536" s="44">
        <v>88.547220282710683</v>
      </c>
      <c r="AN1536" s="45">
        <v>81.911325707569745</v>
      </c>
      <c r="AO1536" s="12">
        <v>89.999999841167721</v>
      </c>
      <c r="AP1536" s="12">
        <v>-2075.8364333619656</v>
      </c>
      <c r="AQ1536" s="12">
        <v>8471.458569427441</v>
      </c>
      <c r="AR1536" s="12">
        <v>11359.926742729564</v>
      </c>
      <c r="AS1536" s="44">
        <v>14497.418458790597</v>
      </c>
      <c r="AT1536" s="45">
        <v>14529.956624543787</v>
      </c>
      <c r="AU1536" s="12">
        <v>14588.93224769024</v>
      </c>
      <c r="AV1536" s="12">
        <v>11382.999195380788</v>
      </c>
      <c r="AW1536" s="12">
        <v>18726.019104588577</v>
      </c>
      <c r="AX1536" s="12">
        <v>17607.325436079213</v>
      </c>
      <c r="AY1536" s="44">
        <v>12847.778922702128</v>
      </c>
      <c r="AZ1536" s="45">
        <v>11672.602337657761</v>
      </c>
      <c r="BA1536" s="12">
        <v>11228.782573160912</v>
      </c>
      <c r="BB1536" s="12">
        <v>8096.1745524654252</v>
      </c>
      <c r="BC1536" s="12">
        <v>11159.435599241608</v>
      </c>
      <c r="BD1536" s="12">
        <v>14427.644044786519</v>
      </c>
      <c r="BE1536" s="44">
        <v>14526.028780494238</v>
      </c>
      <c r="BF1536" s="45">
        <v>14584.873255792174</v>
      </c>
      <c r="BG1536" s="12">
        <v>14588.932257690241</v>
      </c>
      <c r="BH1536" s="12">
        <v>18673.543705546141</v>
      </c>
      <c r="BI1536" s="12">
        <v>17763.043698423444</v>
      </c>
      <c r="BJ1536" s="12">
        <v>13065.812080967236</v>
      </c>
      <c r="BK1536" s="44">
        <v>11719.666140444957</v>
      </c>
      <c r="BL1536" s="45">
        <v>11286.190428405047</v>
      </c>
      <c r="BM1536" s="12">
        <v>7621.4688059023156</v>
      </c>
      <c r="BN1536" s="12">
        <v>0</v>
      </c>
      <c r="BO1536" s="12">
        <v>55.340359644923922</v>
      </c>
      <c r="BP1536" s="12">
        <v>36.251415916712439</v>
      </c>
      <c r="BQ1536" s="48">
        <v>32.585597058607462</v>
      </c>
      <c r="BR1536" s="49">
        <v>6.6358945751409424</v>
      </c>
      <c r="BS1536" s="13">
        <v>8.0886741335979693</v>
      </c>
      <c r="BT1536" s="12">
        <v>250.53347412869908</v>
      </c>
      <c r="BV1536" s="14">
        <f>Таблица1[[#This Row],[Lкан_леб,мм]]</f>
        <v>58079.466525871292</v>
      </c>
      <c r="BW1536" s="50">
        <f>Таблица1[[#This Row],[угол обхв4]]+Таблица1[[#This Row],[Lдуг 3,мм]]</f>
        <v>12514.865031253645</v>
      </c>
      <c r="BX1536" s="54">
        <f>Таблица1[[#This Row],[угол обхв5]]+Таблица1[[#This Row],[Y5, мм]]</f>
        <v>58473.542091768315</v>
      </c>
      <c r="BY1536" s="14">
        <f>Таблица1[[#This Row],[угол обхв6]]+Таблица1[[#This Row],[Lдуг 4,мм]]</f>
        <v>15370.130718661298</v>
      </c>
      <c r="BZ1536" s="14">
        <f>Таблица1[[#This Row],[Т1]]+Таблица1[[#This Row],[X6, мм]]</f>
        <v>58731.68637080097</v>
      </c>
      <c r="CA1536" s="14">
        <f>Таблица1[[#This Row],[Т2]]+Таблица1[[#This Row],[Lдуг 5,мм]]</f>
        <v>20850.662900849449</v>
      </c>
      <c r="CB1536" s="14">
        <f>Таблица1[[#This Row],[Т3]]+Таблица1[[#This Row],[Y6, мм]]</f>
        <v>58963.726561420532</v>
      </c>
      <c r="CC1536" s="14">
        <f>Таблица1[[#This Row],[Т4]]+Таблица1[[#This Row],[Lдуг 6,мм]]</f>
        <v>21979.138421186512</v>
      </c>
      <c r="CD1536" s="14">
        <f>Таблица1[[#This Row],[Т5]]+Таблица1[[#This Row],[Lдуг 1,мм]]</f>
        <v>59010.980390754317</v>
      </c>
      <c r="CE1536" s="14">
        <f>Таблица1[[#This Row],[Т6]]+Таблица1[[#This Row],[Lпрям1, мм]]</f>
        <v>22369.433181592027</v>
      </c>
      <c r="CF1536" s="15">
        <f>Таблица1[[#This Row],[Т7]]+Таблица1[[#This Row],[Lдуг 2,мм]]</f>
        <v>59068.579381021205</v>
      </c>
      <c r="CG1536" s="14">
        <f>Таблица1[[#This Row],[Т8]]+Таблица1[[#This Row],[Lпрям2, мм]]</f>
        <v>25976.746948850621</v>
      </c>
      <c r="CH1536" s="14">
        <f>Таблица1[[#This Row],[Т9]]-Таблица1[[#This Row],[Т9]]</f>
        <v>0</v>
      </c>
      <c r="CI1536" s="50">
        <f>Таблица1[[#This Row],[Т9]]-Таблица1[[#This Row],[Т8]]</f>
        <v>36699.146199429175</v>
      </c>
      <c r="CJ1536" s="54">
        <f>Таблица1[[#This Row],[Т9]]-Таблица1[[#This Row],[Т7]]</f>
        <v>57.598990266887995</v>
      </c>
      <c r="CK1536" s="14">
        <f>Таблица1[[#This Row],[Т9]]-Таблица1[[#This Row],[Т6]]</f>
        <v>37089.440959834697</v>
      </c>
      <c r="CL1536" s="14">
        <f>Таблица1[[#This Row],[Т9]]-Таблица1[[#This Row],[Т5]]</f>
        <v>104.85281960067368</v>
      </c>
      <c r="CM1536" s="14">
        <f>Таблица1[[#This Row],[Т9]]-Таблица1[[#This Row],[Т4]]</f>
        <v>38217.916480171756</v>
      </c>
      <c r="CN1536" s="14">
        <f>Таблица1[[#This Row],[Т9]]-Таблица1[[#This Row],[Т3]]</f>
        <v>336.89301022023574</v>
      </c>
      <c r="CO1536" s="14">
        <f>Таблица1[[#This Row],[Т9]]-Таблица1[[#This Row],[Т2]]</f>
        <v>43698.448662359908</v>
      </c>
      <c r="CP1536" s="14">
        <f>Таблица1[[#This Row],[Т9]]-Таблица1[[#This Row],[Т1]]</f>
        <v>595.03728925289033</v>
      </c>
      <c r="CQ1536" s="14">
        <f>Таблица1[[#This Row],[Т9]]-Таблица1[[#This Row],[угол обхв6]]</f>
        <v>46553.714349767557</v>
      </c>
      <c r="CR1536" s="14">
        <f>Таблица1[[#This Row],[Т9]]-Таблица1[[#This Row],[угол обхв5]]</f>
        <v>989.11285514991323</v>
      </c>
      <c r="CS1536" s="14">
        <f>Таблица1[[#This Row],[Т9]]-Таблица1[[#This Row],[угол обхв4]]</f>
        <v>59068.579381021205</v>
      </c>
      <c r="CT1536" s="14">
        <f>Таблица1[[#This Row],[Lкан_прям, мм]]+Таблица1[[#This Row],[Lкан_дуг, мм]]+Таблица1[[#This Row],[Lкан_леб,мм]]</f>
        <v>85045.326329871838</v>
      </c>
      <c r="CU1536" s="16">
        <f>Таблица1[[#This Row],[Lкан_леб,мм]]</f>
        <v>58079.466525871292</v>
      </c>
      <c r="CV1536" s="14">
        <f>2534431-(Таблица1[[#This Row],[Т23]]+Таблица1[[#This Row],[угол обхв3]])</f>
        <v>2449135.1401959993</v>
      </c>
      <c r="CW1536" s="50">
        <f>SUM(X1536:AC1536,AD1536:AI1536)-Таблица1[[#This Row],[lподв_min, мм]]</f>
        <v>23358.546037872977</v>
      </c>
      <c r="CX1536" s="17">
        <f>CW1975-Таблица1[[#This Row],[Суммарная длина каната]]</f>
        <v>-2427071.8859022632</v>
      </c>
    </row>
    <row r="1537" spans="1:102" x14ac:dyDescent="0.25">
      <c r="A1537" s="21">
        <v>1536</v>
      </c>
      <c r="B1537" s="10">
        <v>38.411632653061218</v>
      </c>
      <c r="C1537" s="10">
        <v>96.250204081632717</v>
      </c>
      <c r="D1537" s="11">
        <v>14458.779072737914</v>
      </c>
      <c r="E1537" s="11">
        <v>11488.540033437701</v>
      </c>
      <c r="F1537" s="11">
        <v>14388.076176992761</v>
      </c>
      <c r="G1537" s="11">
        <v>11609.874696800031</v>
      </c>
      <c r="H1537" s="11">
        <v>14866.778582737914</v>
      </c>
      <c r="I1537" s="11">
        <v>7841.1479974720432</v>
      </c>
      <c r="J1537" s="11">
        <v>3647.3920359656581</v>
      </c>
      <c r="K1537" s="11">
        <v>25976.746948838194</v>
      </c>
      <c r="L1537" s="11">
        <v>989.11285516234545</v>
      </c>
      <c r="M1537" s="11">
        <v>58079.466525871292</v>
      </c>
      <c r="N1537" s="11">
        <v>8333.8552747679896</v>
      </c>
      <c r="O1537" s="11">
        <v>18341.923630391255</v>
      </c>
      <c r="P1537" s="43">
        <v>11015.139229574406</v>
      </c>
      <c r="Q1537" s="11">
        <v>17484.021217677779</v>
      </c>
      <c r="R1537" s="11">
        <v>14292.165220553696</v>
      </c>
      <c r="S1537" s="11">
        <v>13091.148165284141</v>
      </c>
      <c r="T1537" s="11">
        <v>15187.446444441066</v>
      </c>
      <c r="U1537" s="11">
        <v>12024.478333445471</v>
      </c>
      <c r="V1537" s="11">
        <v>14458.779072737914</v>
      </c>
      <c r="W1537" s="11">
        <v>11488.540033437701</v>
      </c>
      <c r="X1537" s="12">
        <v>0</v>
      </c>
      <c r="Y1537" s="12">
        <v>380.06412757457804</v>
      </c>
      <c r="Z1537" s="12">
        <v>253.04252410720395</v>
      </c>
      <c r="AA1537" s="44">
        <v>232.04019061955896</v>
      </c>
      <c r="AB1537" s="45">
        <v>47.253829333787664</v>
      </c>
      <c r="AC1537" s="12">
        <v>76.712183527216879</v>
      </c>
      <c r="AD1537" s="12">
        <v>12514.865031253645</v>
      </c>
      <c r="AE1537" s="12">
        <v>2815.1874175695571</v>
      </c>
      <c r="AF1537" s="12">
        <v>5480.5321821881498</v>
      </c>
      <c r="AG1537" s="44">
        <v>1128.4755203370621</v>
      </c>
      <c r="AH1537" s="45">
        <v>390.29476040551538</v>
      </c>
      <c r="AI1537" s="12">
        <v>3647.3920370842634</v>
      </c>
      <c r="AJ1537" s="12">
        <v>-35.63015233753314</v>
      </c>
      <c r="AK1537" s="12">
        <v>17.742569364292869</v>
      </c>
      <c r="AL1537" s="12">
        <v>53.277541591450159</v>
      </c>
      <c r="AM1537" s="44">
        <v>85.863138650057621</v>
      </c>
      <c r="AN1537" s="45">
        <v>79.227244074916641</v>
      </c>
      <c r="AO1537" s="12">
        <v>89.999999842913027</v>
      </c>
      <c r="AP1537" s="12">
        <v>-2075.8364333619656</v>
      </c>
      <c r="AQ1537" s="12">
        <v>8458.1895134771421</v>
      </c>
      <c r="AR1537" s="12">
        <v>11342.168092063635</v>
      </c>
      <c r="AS1537" s="44">
        <v>14699.102208579488</v>
      </c>
      <c r="AT1537" s="45">
        <v>14786.636938818865</v>
      </c>
      <c r="AU1537" s="12">
        <v>14866.779072737914</v>
      </c>
      <c r="AV1537" s="12">
        <v>11382.999195380788</v>
      </c>
      <c r="AW1537" s="12">
        <v>18730.517244703969</v>
      </c>
      <c r="AX1537" s="12">
        <v>17727.980482923027</v>
      </c>
      <c r="AY1537" s="44">
        <v>13120.580932338829</v>
      </c>
      <c r="AZ1537" s="45">
        <v>11948.217332908584</v>
      </c>
      <c r="BA1537" s="12">
        <v>11488.540034556308</v>
      </c>
      <c r="BB1537" s="12">
        <v>8096.1745524654252</v>
      </c>
      <c r="BC1537" s="12">
        <v>11139.473468283561</v>
      </c>
      <c r="BD1537" s="12">
        <v>14619.194083042925</v>
      </c>
      <c r="BE1537" s="44">
        <v>14780.509456415273</v>
      </c>
      <c r="BF1537" s="45">
        <v>14859.588578360115</v>
      </c>
      <c r="BG1537" s="12">
        <v>14866.779082737916</v>
      </c>
      <c r="BH1537" s="12">
        <v>18673.543705546141</v>
      </c>
      <c r="BI1537" s="12">
        <v>17872.61483199049</v>
      </c>
      <c r="BJ1537" s="12">
        <v>13335.107430529386</v>
      </c>
      <c r="BK1537" s="44">
        <v>11995.045566390781</v>
      </c>
      <c r="BL1537" s="45">
        <v>11564.801033974589</v>
      </c>
      <c r="BM1537" s="12">
        <v>7841.1479974720451</v>
      </c>
      <c r="BN1537" s="12">
        <v>0</v>
      </c>
      <c r="BO1537" s="12">
        <v>53.372721701826016</v>
      </c>
      <c r="BP1537" s="12">
        <v>35.534972227157297</v>
      </c>
      <c r="BQ1537" s="48">
        <v>32.585597058607462</v>
      </c>
      <c r="BR1537" s="49">
        <v>6.6358945751409806</v>
      </c>
      <c r="BS1537" s="13">
        <v>10.772755767996383</v>
      </c>
      <c r="BT1537" s="12">
        <v>250.53347412869908</v>
      </c>
      <c r="BV1537" s="14">
        <f>Таблица1[[#This Row],[Lкан_леб,мм]]</f>
        <v>58079.466525871292</v>
      </c>
      <c r="BW1537" s="50">
        <f>Таблица1[[#This Row],[угол обхв4]]+Таблица1[[#This Row],[Lдуг 3,мм]]</f>
        <v>12514.865031253645</v>
      </c>
      <c r="BX1537" s="54">
        <f>Таблица1[[#This Row],[угол обхв5]]+Таблица1[[#This Row],[Y5, мм]]</f>
        <v>58459.530653445872</v>
      </c>
      <c r="BY1537" s="14">
        <f>Таблица1[[#This Row],[угол обхв6]]+Таблица1[[#This Row],[Lдуг 4,мм]]</f>
        <v>15330.052448823202</v>
      </c>
      <c r="BZ1537" s="14">
        <f>Таблица1[[#This Row],[Т1]]+Таблица1[[#This Row],[X6, мм]]</f>
        <v>58712.573177553073</v>
      </c>
      <c r="CA1537" s="14">
        <f>Таблица1[[#This Row],[Т2]]+Таблица1[[#This Row],[Lдуг 5,мм]]</f>
        <v>20810.584631011352</v>
      </c>
      <c r="CB1537" s="14">
        <f>Таблица1[[#This Row],[Т3]]+Таблица1[[#This Row],[Y6, мм]]</f>
        <v>58944.613368172635</v>
      </c>
      <c r="CC1537" s="14">
        <f>Таблица1[[#This Row],[Т4]]+Таблица1[[#This Row],[Lдуг 6,мм]]</f>
        <v>21939.060151348414</v>
      </c>
      <c r="CD1537" s="14">
        <f>Таблица1[[#This Row],[Т5]]+Таблица1[[#This Row],[Lдуг 1,мм]]</f>
        <v>58991.867197506421</v>
      </c>
      <c r="CE1537" s="14">
        <f>Таблица1[[#This Row],[Т6]]+Таблица1[[#This Row],[Lпрям1, мм]]</f>
        <v>22329.35491175393</v>
      </c>
      <c r="CF1537" s="15">
        <f>Таблица1[[#This Row],[Т7]]+Таблица1[[#This Row],[Lдуг 2,мм]]</f>
        <v>59068.57938103364</v>
      </c>
      <c r="CG1537" s="14">
        <f>Таблица1[[#This Row],[Т8]]+Таблица1[[#This Row],[Lпрям2, мм]]</f>
        <v>25976.746948838194</v>
      </c>
      <c r="CH1537" s="14">
        <f>Таблица1[[#This Row],[Т9]]-Таблица1[[#This Row],[Т9]]</f>
        <v>0</v>
      </c>
      <c r="CI1537" s="50">
        <f>Таблица1[[#This Row],[Т9]]-Таблица1[[#This Row],[Т8]]</f>
        <v>36739.22446927971</v>
      </c>
      <c r="CJ1537" s="54">
        <f>Таблица1[[#This Row],[Т9]]-Таблица1[[#This Row],[Т7]]</f>
        <v>76.712183527219167</v>
      </c>
      <c r="CK1537" s="14">
        <f>Таблица1[[#This Row],[Т9]]-Таблица1[[#This Row],[Т6]]</f>
        <v>37129.519229685226</v>
      </c>
      <c r="CL1537" s="14">
        <f>Таблица1[[#This Row],[Т9]]-Таблица1[[#This Row],[Т5]]</f>
        <v>123.96601286100486</v>
      </c>
      <c r="CM1537" s="14">
        <f>Таблица1[[#This Row],[Т9]]-Таблица1[[#This Row],[Т4]]</f>
        <v>38257.994750022292</v>
      </c>
      <c r="CN1537" s="14">
        <f>Таблица1[[#This Row],[Т9]]-Таблица1[[#This Row],[Т3]]</f>
        <v>356.00620348056691</v>
      </c>
      <c r="CO1537" s="14">
        <f>Таблица1[[#This Row],[Т9]]-Таблица1[[#This Row],[Т2]]</f>
        <v>43738.526932210436</v>
      </c>
      <c r="CP1537" s="14">
        <f>Таблица1[[#This Row],[Т9]]-Таблица1[[#This Row],[Т1]]</f>
        <v>609.04872758776764</v>
      </c>
      <c r="CQ1537" s="14">
        <f>Таблица1[[#This Row],[Т9]]-Таблица1[[#This Row],[угол обхв6]]</f>
        <v>46553.714349779999</v>
      </c>
      <c r="CR1537" s="14">
        <f>Таблица1[[#This Row],[Т9]]-Таблица1[[#This Row],[угол обхв5]]</f>
        <v>989.11285516234784</v>
      </c>
      <c r="CS1537" s="14">
        <f>Таблица1[[#This Row],[Т9]]-Таблица1[[#This Row],[угол обхв4]]</f>
        <v>59068.57938103364</v>
      </c>
      <c r="CT1537" s="14">
        <f>Таблица1[[#This Row],[Lкан_прям, мм]]+Таблица1[[#This Row],[Lкан_дуг, мм]]+Таблица1[[#This Row],[Lкан_леб,мм]]</f>
        <v>85045.326329871838</v>
      </c>
      <c r="CU1537" s="16">
        <f>Таблица1[[#This Row],[Lкан_леб,мм]]</f>
        <v>58079.466525871292</v>
      </c>
      <c r="CV1537" s="14">
        <f>2534431-(Таблица1[[#This Row],[Т23]]+Таблица1[[#This Row],[угол обхв3]])</f>
        <v>2449135.1401959993</v>
      </c>
      <c r="CW1537" s="50">
        <f>SUM(X1537:AC1537,AD1537:AI1537)-Таблица1[[#This Row],[lподв_min, мм]]</f>
        <v>23318.46776803488</v>
      </c>
      <c r="CX1537" s="17">
        <f>CW1976-Таблица1[[#This Row],[Суммарная длина каната]]</f>
        <v>-2427124.999882285</v>
      </c>
    </row>
    <row r="1538" spans="1:102" x14ac:dyDescent="0.25">
      <c r="A1538" s="21">
        <v>1537</v>
      </c>
      <c r="B1538" s="10">
        <v>38.411632653061218</v>
      </c>
      <c r="C1538" s="10">
        <v>98.934285714285778</v>
      </c>
      <c r="D1538" s="11">
        <v>14724.156914853096</v>
      </c>
      <c r="E1538" s="11">
        <v>11761.023790495623</v>
      </c>
      <c r="F1538" s="11">
        <v>14647.849613181201</v>
      </c>
      <c r="G1538" s="11">
        <v>11878.914399585381</v>
      </c>
      <c r="H1538" s="11">
        <v>15132.156424853098</v>
      </c>
      <c r="I1538" s="11">
        <v>8072.354425051104</v>
      </c>
      <c r="J1538" s="11">
        <v>3688.669365444518</v>
      </c>
      <c r="K1538" s="11">
        <v>25976.746948825687</v>
      </c>
      <c r="L1538" s="11">
        <v>989.11285517485976</v>
      </c>
      <c r="M1538" s="11">
        <v>58079.466525871292</v>
      </c>
      <c r="N1538" s="11">
        <v>8333.8552747679896</v>
      </c>
      <c r="O1538" s="11">
        <v>18341.923630391255</v>
      </c>
      <c r="P1538" s="43">
        <v>11003.533041587403</v>
      </c>
      <c r="Q1538" s="11">
        <v>17588.665508522339</v>
      </c>
      <c r="R1538" s="11">
        <v>14482.677427686851</v>
      </c>
      <c r="S1538" s="11">
        <v>13354.071390938852</v>
      </c>
      <c r="T1538" s="11">
        <v>15426.927466183979</v>
      </c>
      <c r="U1538" s="11">
        <v>12330.496838305691</v>
      </c>
      <c r="V1538" s="11">
        <v>14724.156914853096</v>
      </c>
      <c r="W1538" s="11">
        <v>11761.023790495623</v>
      </c>
      <c r="X1538" s="12">
        <v>0</v>
      </c>
      <c r="Y1538" s="12">
        <v>365.92202843474058</v>
      </c>
      <c r="Z1538" s="12">
        <v>248.07142999914424</v>
      </c>
      <c r="AA1538" s="44">
        <v>232.04019061955859</v>
      </c>
      <c r="AB1538" s="45">
        <v>47.253829333786044</v>
      </c>
      <c r="AC1538" s="12">
        <v>95.825376787630205</v>
      </c>
      <c r="AD1538" s="12">
        <v>12514.865031253645</v>
      </c>
      <c r="AE1538" s="12">
        <v>2773.9100880907044</v>
      </c>
      <c r="AF1538" s="12">
        <v>5480.532182188148</v>
      </c>
      <c r="AG1538" s="44">
        <v>1128.4755203370621</v>
      </c>
      <c r="AH1538" s="45">
        <v>390.29476040552083</v>
      </c>
      <c r="AI1538" s="12">
        <v>3688.6693665506059</v>
      </c>
      <c r="AJ1538" s="12">
        <v>-35.63015233753314</v>
      </c>
      <c r="AK1538" s="12">
        <v>15.756582613880425</v>
      </c>
      <c r="AL1538" s="12">
        <v>50.593459958797105</v>
      </c>
      <c r="AM1538" s="44">
        <v>83.179057017404503</v>
      </c>
      <c r="AN1538" s="45">
        <v>76.54316244226375</v>
      </c>
      <c r="AO1538" s="12">
        <v>89.999999844670853</v>
      </c>
      <c r="AP1538" s="12">
        <v>-2075.8364333619656</v>
      </c>
      <c r="AQ1538" s="12">
        <v>8444.6480921134334</v>
      </c>
      <c r="AR1538" s="12">
        <v>11318.778777318903</v>
      </c>
      <c r="AS1538" s="44">
        <v>14887.789669897602</v>
      </c>
      <c r="AT1538" s="45">
        <v>15030.128900101841</v>
      </c>
      <c r="AU1538" s="12">
        <v>15132.156914853096</v>
      </c>
      <c r="AV1538" s="12">
        <v>11382.999195380788</v>
      </c>
      <c r="AW1538" s="12">
        <v>18734.592640659012</v>
      </c>
      <c r="AX1538" s="12">
        <v>17847.671543400109</v>
      </c>
      <c r="AY1538" s="44">
        <v>13402.528291489538</v>
      </c>
      <c r="AZ1538" s="45">
        <v>12235.550021849531</v>
      </c>
      <c r="BA1538" s="12">
        <v>11761.023791601712</v>
      </c>
      <c r="BB1538" s="12">
        <v>8096.1745524654252</v>
      </c>
      <c r="BC1538" s="12">
        <v>11114.325858932847</v>
      </c>
      <c r="BD1538" s="12">
        <v>14797.923163418351</v>
      </c>
      <c r="BE1538" s="44">
        <v>15021.81522397323</v>
      </c>
      <c r="BF1538" s="45">
        <v>15120.955480935234</v>
      </c>
      <c r="BG1538" s="12">
        <v>15132.1569248531</v>
      </c>
      <c r="BH1538" s="12">
        <v>18673.543705546141</v>
      </c>
      <c r="BI1538" s="12">
        <v>17981.334518790096</v>
      </c>
      <c r="BJ1538" s="12">
        <v>13613.077425816624</v>
      </c>
      <c r="BK1538" s="44">
        <v>12282.039937755006</v>
      </c>
      <c r="BL1538" s="45">
        <v>11855.970606951782</v>
      </c>
      <c r="BM1538" s="12">
        <v>8072.3544250511059</v>
      </c>
      <c r="BN1538" s="12">
        <v>0</v>
      </c>
      <c r="BO1538" s="12">
        <v>51.386734951413565</v>
      </c>
      <c r="BP1538" s="12">
        <v>34.83687734491668</v>
      </c>
      <c r="BQ1538" s="48">
        <v>32.585597058607405</v>
      </c>
      <c r="BR1538" s="49">
        <v>6.6358945751407514</v>
      </c>
      <c r="BS1538" s="13">
        <v>13.4568374024071</v>
      </c>
      <c r="BT1538" s="12">
        <v>250.53347412869908</v>
      </c>
      <c r="BV1538" s="14">
        <f>Таблица1[[#This Row],[Lкан_леб,мм]]</f>
        <v>58079.466525871292</v>
      </c>
      <c r="BW1538" s="50">
        <f>Таблица1[[#This Row],[угол обхв4]]+Таблица1[[#This Row],[Lдуг 3,мм]]</f>
        <v>12514.865031253645</v>
      </c>
      <c r="BX1538" s="54">
        <f>Таблица1[[#This Row],[угол обхв5]]+Таблица1[[#This Row],[Y5, мм]]</f>
        <v>58445.388554306031</v>
      </c>
      <c r="BY1538" s="14">
        <f>Таблица1[[#This Row],[угол обхв6]]+Таблица1[[#This Row],[Lдуг 4,мм]]</f>
        <v>15288.775119344349</v>
      </c>
      <c r="BZ1538" s="14">
        <f>Таблица1[[#This Row],[Т1]]+Таблица1[[#This Row],[X6, мм]]</f>
        <v>58693.459984305176</v>
      </c>
      <c r="CA1538" s="14">
        <f>Таблица1[[#This Row],[Т2]]+Таблица1[[#This Row],[Lдуг 5,мм]]</f>
        <v>20769.307301532499</v>
      </c>
      <c r="CB1538" s="14">
        <f>Таблица1[[#This Row],[Т3]]+Таблица1[[#This Row],[Y6, мм]]</f>
        <v>58925.500174924739</v>
      </c>
      <c r="CC1538" s="14">
        <f>Таблица1[[#This Row],[Т4]]+Таблица1[[#This Row],[Lдуг 6,мм]]</f>
        <v>21897.782821869561</v>
      </c>
      <c r="CD1538" s="14">
        <f>Таблица1[[#This Row],[Т5]]+Таблица1[[#This Row],[Lдуг 1,мм]]</f>
        <v>58972.754004258524</v>
      </c>
      <c r="CE1538" s="14">
        <f>Таблица1[[#This Row],[Т6]]+Таблица1[[#This Row],[Lпрям1, мм]]</f>
        <v>22288.077582275084</v>
      </c>
      <c r="CF1538" s="15">
        <f>Таблица1[[#This Row],[Т7]]+Таблица1[[#This Row],[Lдуг 2,мм]]</f>
        <v>59068.579381046155</v>
      </c>
      <c r="CG1538" s="14">
        <f>Таблица1[[#This Row],[Т8]]+Таблица1[[#This Row],[Lпрям2, мм]]</f>
        <v>25976.74694882569</v>
      </c>
      <c r="CH1538" s="14">
        <f>Таблица1[[#This Row],[Т9]]-Таблица1[[#This Row],[Т9]]</f>
        <v>0</v>
      </c>
      <c r="CI1538" s="50">
        <f>Таблица1[[#This Row],[Т9]]-Таблица1[[#This Row],[Т8]]</f>
        <v>36780.501798771074</v>
      </c>
      <c r="CJ1538" s="54">
        <f>Таблица1[[#This Row],[Т9]]-Таблица1[[#This Row],[Т7]]</f>
        <v>95.825376787630375</v>
      </c>
      <c r="CK1538" s="14">
        <f>Таблица1[[#This Row],[Т9]]-Таблица1[[#This Row],[Т6]]</f>
        <v>37170.796559176597</v>
      </c>
      <c r="CL1538" s="14">
        <f>Таблица1[[#This Row],[Т9]]-Таблица1[[#This Row],[Т5]]</f>
        <v>143.07920612141606</v>
      </c>
      <c r="CM1538" s="14">
        <f>Таблица1[[#This Row],[Т9]]-Таблица1[[#This Row],[Т4]]</f>
        <v>38299.272079513656</v>
      </c>
      <c r="CN1538" s="14">
        <f>Таблица1[[#This Row],[Т9]]-Таблица1[[#This Row],[Т3]]</f>
        <v>375.11939674097812</v>
      </c>
      <c r="CO1538" s="14">
        <f>Таблица1[[#This Row],[Т9]]-Таблица1[[#This Row],[Т2]]</f>
        <v>43779.804261701807</v>
      </c>
      <c r="CP1538" s="14">
        <f>Таблица1[[#This Row],[Т9]]-Таблица1[[#This Row],[Т1]]</f>
        <v>623.19082674012316</v>
      </c>
      <c r="CQ1538" s="14">
        <f>Таблица1[[#This Row],[Т9]]-Таблица1[[#This Row],[угол обхв6]]</f>
        <v>46553.714349792514</v>
      </c>
      <c r="CR1538" s="14">
        <f>Таблица1[[#This Row],[Т9]]-Таблица1[[#This Row],[угол обхв5]]</f>
        <v>989.11285517486249</v>
      </c>
      <c r="CS1538" s="14">
        <f>Таблица1[[#This Row],[Т9]]-Таблица1[[#This Row],[угол обхв4]]</f>
        <v>59068.579381046155</v>
      </c>
      <c r="CT1538" s="14">
        <f>Таблица1[[#This Row],[Lкан_прям, мм]]+Таблица1[[#This Row],[Lкан_дуг, мм]]+Таблица1[[#This Row],[Lкан_леб,мм]]</f>
        <v>85045.326329871838</v>
      </c>
      <c r="CU1538" s="16">
        <f>Таблица1[[#This Row],[Lкан_леб,мм]]</f>
        <v>58079.466525871292</v>
      </c>
      <c r="CV1538" s="14">
        <f>2534431-(Таблица1[[#This Row],[Т23]]+Таблица1[[#This Row],[угол обхв3]])</f>
        <v>2449135.1401959993</v>
      </c>
      <c r="CW1538" s="50">
        <f>SUM(X1538:AC1538,AD1538:AI1538)-Таблица1[[#This Row],[lподв_min, мм]]</f>
        <v>23277.190438556026</v>
      </c>
      <c r="CX1538" s="17">
        <f>CW1977-Таблица1[[#This Row],[Суммарная длина каната]]</f>
        <v>-2427177.7121026376</v>
      </c>
    </row>
    <row r="1539" spans="1:102" x14ac:dyDescent="0.25">
      <c r="A1539" s="21">
        <v>1538</v>
      </c>
      <c r="B1539" s="10">
        <v>38.411632653061218</v>
      </c>
      <c r="C1539" s="10">
        <v>101.61836734693884</v>
      </c>
      <c r="D1539" s="11">
        <v>14976.483494658494</v>
      </c>
      <c r="E1539" s="11">
        <v>12045.635972367418</v>
      </c>
      <c r="F1539" s="11">
        <v>14894.739216894035</v>
      </c>
      <c r="G1539" s="11">
        <v>12159.823857244784</v>
      </c>
      <c r="H1539" s="11">
        <v>15384.483004658496</v>
      </c>
      <c r="I1539" s="11">
        <v>8314.5285186033852</v>
      </c>
      <c r="J1539" s="11">
        <v>3731.107453764032</v>
      </c>
      <c r="K1539" s="11">
        <v>25976.746948813096</v>
      </c>
      <c r="L1539" s="11">
        <v>989.11285518744182</v>
      </c>
      <c r="M1539" s="11">
        <v>58079.466525871292</v>
      </c>
      <c r="N1539" s="11">
        <v>8333.8552747679896</v>
      </c>
      <c r="O1539" s="11">
        <v>18341.923630391255</v>
      </c>
      <c r="P1539" s="43">
        <v>10987.039206364097</v>
      </c>
      <c r="Q1539" s="11">
        <v>17692.651491258366</v>
      </c>
      <c r="R1539" s="11">
        <v>14660.668215259318</v>
      </c>
      <c r="S1539" s="11">
        <v>13625.627652503113</v>
      </c>
      <c r="T1539" s="11">
        <v>15651.815240062675</v>
      </c>
      <c r="U1539" s="11">
        <v>12647.394257436548</v>
      </c>
      <c r="V1539" s="11">
        <v>14976.483494658494</v>
      </c>
      <c r="W1539" s="11">
        <v>12045.635972367418</v>
      </c>
      <c r="X1539" s="12">
        <v>0</v>
      </c>
      <c r="Y1539" s="12">
        <v>351.63938449941088</v>
      </c>
      <c r="Z1539" s="12">
        <v>243.24088068657653</v>
      </c>
      <c r="AA1539" s="44">
        <v>232.04019061955876</v>
      </c>
      <c r="AB1539" s="45">
        <v>47.253829333786769</v>
      </c>
      <c r="AC1539" s="12">
        <v>114.93857004810884</v>
      </c>
      <c r="AD1539" s="12">
        <v>12514.865031253645</v>
      </c>
      <c r="AE1539" s="12">
        <v>2731.4719997711832</v>
      </c>
      <c r="AF1539" s="12">
        <v>5480.5321821881471</v>
      </c>
      <c r="AG1539" s="44">
        <v>1128.4755203370614</v>
      </c>
      <c r="AH1539" s="45">
        <v>390.29476040551646</v>
      </c>
      <c r="AI1539" s="12">
        <v>3731.1074548575398</v>
      </c>
      <c r="AJ1539" s="12">
        <v>-35.63015233753314</v>
      </c>
      <c r="AK1539" s="12">
        <v>13.750859040884082</v>
      </c>
      <c r="AL1539" s="12">
        <v>47.909378326144015</v>
      </c>
      <c r="AM1539" s="44">
        <v>80.494975384751456</v>
      </c>
      <c r="AN1539" s="45">
        <v>73.859080809610603</v>
      </c>
      <c r="AO1539" s="12">
        <v>89.999999846437589</v>
      </c>
      <c r="AP1539" s="12">
        <v>-2075.8364333619656</v>
      </c>
      <c r="AQ1539" s="12">
        <v>8430.8370607018769</v>
      </c>
      <c r="AR1539" s="12">
        <v>11289.810118211866</v>
      </c>
      <c r="AS1539" s="44">
        <v>15063.066833735724</v>
      </c>
      <c r="AT1539" s="45">
        <v>15259.898249969096</v>
      </c>
      <c r="AU1539" s="12">
        <v>15384.483494658492</v>
      </c>
      <c r="AV1539" s="12">
        <v>11382.999195380788</v>
      </c>
      <c r="AW1539" s="12">
        <v>18738.229740862789</v>
      </c>
      <c r="AX1539" s="12">
        <v>17966.135997106267</v>
      </c>
      <c r="AY1539" s="44">
        <v>13693.002364734632</v>
      </c>
      <c r="AZ1539" s="45">
        <v>12533.969952827749</v>
      </c>
      <c r="BA1539" s="12">
        <v>12045.635973460927</v>
      </c>
      <c r="BB1539" s="12">
        <v>8096.1745524654252</v>
      </c>
      <c r="BC1539" s="12">
        <v>11084.020992297987</v>
      </c>
      <c r="BD1539" s="12">
        <v>14963.439127107087</v>
      </c>
      <c r="BE1539" s="44">
        <v>15249.416621586268</v>
      </c>
      <c r="BF1539" s="45">
        <v>15368.400484752072</v>
      </c>
      <c r="BG1539" s="12">
        <v>15384.483504658496</v>
      </c>
      <c r="BH1539" s="12">
        <v>18673.543705546141</v>
      </c>
      <c r="BI1539" s="12">
        <v>18088.957601729897</v>
      </c>
      <c r="BJ1539" s="12">
        <v>13899.112158351016</v>
      </c>
      <c r="BK1539" s="44">
        <v>12580.019545205032</v>
      </c>
      <c r="BL1539" s="45">
        <v>12159.060276976217</v>
      </c>
      <c r="BM1539" s="12">
        <v>8314.5285186033871</v>
      </c>
      <c r="BN1539" s="12">
        <v>0</v>
      </c>
      <c r="BO1539" s="12">
        <v>49.38101137841722</v>
      </c>
      <c r="BP1539" s="12">
        <v>34.158519285259935</v>
      </c>
      <c r="BQ1539" s="48">
        <v>32.585597058607433</v>
      </c>
      <c r="BR1539" s="49">
        <v>6.6358945751408536</v>
      </c>
      <c r="BS1539" s="13">
        <v>16.14091903682699</v>
      </c>
      <c r="BT1539" s="12">
        <v>250.53347412869908</v>
      </c>
      <c r="BV1539" s="14">
        <f>Таблица1[[#This Row],[Lкан_леб,мм]]</f>
        <v>58079.466525871292</v>
      </c>
      <c r="BW1539" s="50">
        <f>Таблица1[[#This Row],[угол обхв4]]+Таблица1[[#This Row],[Lдуг 3,мм]]</f>
        <v>12514.865031253645</v>
      </c>
      <c r="BX1539" s="54">
        <f>Таблица1[[#This Row],[угол обхв5]]+Таблица1[[#This Row],[Y5, мм]]</f>
        <v>58431.105910370701</v>
      </c>
      <c r="BY1539" s="14">
        <f>Таблица1[[#This Row],[угол обхв6]]+Таблица1[[#This Row],[Lдуг 4,мм]]</f>
        <v>15246.337031024828</v>
      </c>
      <c r="BZ1539" s="14">
        <f>Таблица1[[#This Row],[Т1]]+Таблица1[[#This Row],[X6, мм]]</f>
        <v>58674.34679105728</v>
      </c>
      <c r="CA1539" s="14">
        <f>Таблица1[[#This Row],[Т2]]+Таблица1[[#This Row],[Lдуг 5,мм]]</f>
        <v>20726.869213212976</v>
      </c>
      <c r="CB1539" s="14">
        <f>Таблица1[[#This Row],[Т3]]+Таблица1[[#This Row],[Y6, мм]]</f>
        <v>58906.386981676842</v>
      </c>
      <c r="CC1539" s="14">
        <f>Таблица1[[#This Row],[Т4]]+Таблица1[[#This Row],[Lдуг 6,мм]]</f>
        <v>21855.344733550039</v>
      </c>
      <c r="CD1539" s="14">
        <f>Таблица1[[#This Row],[Т5]]+Таблица1[[#This Row],[Lдуг 1,мм]]</f>
        <v>58953.640811010628</v>
      </c>
      <c r="CE1539" s="14">
        <f>Таблица1[[#This Row],[Т6]]+Таблица1[[#This Row],[Lпрям1, мм]]</f>
        <v>22245.639493955554</v>
      </c>
      <c r="CF1539" s="15">
        <f>Таблица1[[#This Row],[Т7]]+Таблица1[[#This Row],[Lдуг 2,мм]]</f>
        <v>59068.579381058735</v>
      </c>
      <c r="CG1539" s="14">
        <f>Таблица1[[#This Row],[Т8]]+Таблица1[[#This Row],[Lпрям2, мм]]</f>
        <v>25976.746948813096</v>
      </c>
      <c r="CH1539" s="14">
        <f>Таблица1[[#This Row],[Т9]]-Таблица1[[#This Row],[Т9]]</f>
        <v>0</v>
      </c>
      <c r="CI1539" s="50">
        <f>Таблица1[[#This Row],[Т9]]-Таблица1[[#This Row],[Т8]]</f>
        <v>36822.939887103181</v>
      </c>
      <c r="CJ1539" s="54">
        <f>Таблица1[[#This Row],[Т9]]-Таблица1[[#This Row],[Т7]]</f>
        <v>114.93857004810707</v>
      </c>
      <c r="CK1539" s="14">
        <f>Таблица1[[#This Row],[Т9]]-Таблица1[[#This Row],[Т6]]</f>
        <v>37213.234647508696</v>
      </c>
      <c r="CL1539" s="14">
        <f>Таблица1[[#This Row],[Т9]]-Таблица1[[#This Row],[Т5]]</f>
        <v>162.19239938189276</v>
      </c>
      <c r="CM1539" s="14">
        <f>Таблица1[[#This Row],[Т9]]-Таблица1[[#This Row],[Т4]]</f>
        <v>38341.710167845755</v>
      </c>
      <c r="CN1539" s="14">
        <f>Таблица1[[#This Row],[Т9]]-Таблица1[[#This Row],[Т3]]</f>
        <v>394.23259000145481</v>
      </c>
      <c r="CO1539" s="14">
        <f>Таблица1[[#This Row],[Т9]]-Таблица1[[#This Row],[Т2]]</f>
        <v>43822.242350033906</v>
      </c>
      <c r="CP1539" s="14">
        <f>Таблица1[[#This Row],[Т9]]-Таблица1[[#This Row],[Т1]]</f>
        <v>637.47347068803356</v>
      </c>
      <c r="CQ1539" s="14">
        <f>Таблица1[[#This Row],[Т9]]-Таблица1[[#This Row],[угол обхв6]]</f>
        <v>46553.714349805086</v>
      </c>
      <c r="CR1539" s="14">
        <f>Таблица1[[#This Row],[Т9]]-Таблица1[[#This Row],[угол обхв5]]</f>
        <v>989.11285518744262</v>
      </c>
      <c r="CS1539" s="14">
        <f>Таблица1[[#This Row],[Т9]]-Таблица1[[#This Row],[угол обхв4]]</f>
        <v>59068.579381058735</v>
      </c>
      <c r="CT1539" s="14">
        <f>Таблица1[[#This Row],[Lкан_прям, мм]]+Таблица1[[#This Row],[Lкан_дуг, мм]]+Таблица1[[#This Row],[Lкан_леб,мм]]</f>
        <v>85045.326329871838</v>
      </c>
      <c r="CU1539" s="16">
        <f>Таблица1[[#This Row],[Lкан_леб,мм]]</f>
        <v>58079.466525871292</v>
      </c>
      <c r="CV1539" s="14">
        <f>2534431-(Таблица1[[#This Row],[Т23]]+Таблица1[[#This Row],[угол обхв3]])</f>
        <v>2449135.1401959993</v>
      </c>
      <c r="CW1539" s="50">
        <f>SUM(X1539:AC1539,AD1539:AI1539)-Таблица1[[#This Row],[lподв_min, мм]]</f>
        <v>23234.752350236507</v>
      </c>
      <c r="CX1539" s="17">
        <f>CW1978-Таблица1[[#This Row],[Суммарная длина каната]]</f>
        <v>-2425240.7550611948</v>
      </c>
    </row>
    <row r="1540" spans="1:102" x14ac:dyDescent="0.25">
      <c r="A1540" s="21">
        <v>1539</v>
      </c>
      <c r="B1540" s="10">
        <v>38.411632653061218</v>
      </c>
      <c r="C1540" s="10">
        <v>104.3024489795919</v>
      </c>
      <c r="D1540" s="11">
        <v>15215.20516923278</v>
      </c>
      <c r="E1540" s="11">
        <v>12341.752096606811</v>
      </c>
      <c r="F1540" s="11">
        <v>15128.203274763016</v>
      </c>
      <c r="G1540" s="11">
        <v>12451.986711672462</v>
      </c>
      <c r="H1540" s="11">
        <v>15623.204679232782</v>
      </c>
      <c r="I1540" s="11">
        <v>8567.0861757775729</v>
      </c>
      <c r="J1540" s="11">
        <v>3774.6659208292372</v>
      </c>
      <c r="K1540" s="11">
        <v>25976.74694880049</v>
      </c>
      <c r="L1540" s="11">
        <v>989.11285520005822</v>
      </c>
      <c r="M1540" s="11">
        <v>58079.466525871292</v>
      </c>
      <c r="N1540" s="11">
        <v>8333.8552747679896</v>
      </c>
      <c r="O1540" s="11">
        <v>18341.923630391255</v>
      </c>
      <c r="P1540" s="43">
        <v>10965.693913889414</v>
      </c>
      <c r="Q1540" s="11">
        <v>17795.75100481261</v>
      </c>
      <c r="R1540" s="11">
        <v>14825.747044392172</v>
      </c>
      <c r="S1540" s="11">
        <v>13905.221114206979</v>
      </c>
      <c r="T1540" s="11">
        <v>15861.616328072339</v>
      </c>
      <c r="U1540" s="11">
        <v>12974.475269667271</v>
      </c>
      <c r="V1540" s="11">
        <v>15215.20516923278</v>
      </c>
      <c r="W1540" s="11">
        <v>12341.752096606811</v>
      </c>
      <c r="X1540" s="12">
        <v>0</v>
      </c>
      <c r="Y1540" s="12">
        <v>337.20552928267301</v>
      </c>
      <c r="Z1540" s="12">
        <v>238.56154265541738</v>
      </c>
      <c r="AA1540" s="44">
        <v>232.04019061955839</v>
      </c>
      <c r="AB1540" s="45">
        <v>47.253829333785582</v>
      </c>
      <c r="AC1540" s="12">
        <v>134.05176330862389</v>
      </c>
      <c r="AD1540" s="12">
        <v>12514.865031253645</v>
      </c>
      <c r="AE1540" s="12">
        <v>2687.913532705988</v>
      </c>
      <c r="AF1540" s="12">
        <v>5480.532182188148</v>
      </c>
      <c r="AG1540" s="44">
        <v>1128.4755203370594</v>
      </c>
      <c r="AH1540" s="45">
        <v>390.29476040551901</v>
      </c>
      <c r="AI1540" s="12">
        <v>3774.6659219101257</v>
      </c>
      <c r="AJ1540" s="12">
        <v>-35.63015233753314</v>
      </c>
      <c r="AK1540" s="12">
        <v>11.723900741810629</v>
      </c>
      <c r="AL1540" s="12">
        <v>45.225296693490968</v>
      </c>
      <c r="AM1540" s="44">
        <v>77.810893752098352</v>
      </c>
      <c r="AN1540" s="45">
        <v>71.174999176957655</v>
      </c>
      <c r="AO1540" s="12">
        <v>89.999999848209654</v>
      </c>
      <c r="AP1540" s="12">
        <v>-2075.8364333619656</v>
      </c>
      <c r="AQ1540" s="12">
        <v>8416.7591437074607</v>
      </c>
      <c r="AR1540" s="12">
        <v>11255.325676389773</v>
      </c>
      <c r="AS1540" s="44">
        <v>15224.549115318434</v>
      </c>
      <c r="AT1540" s="45">
        <v>15475.440839495099</v>
      </c>
      <c r="AU1540" s="12">
        <v>15623.205169232779</v>
      </c>
      <c r="AV1540" s="12">
        <v>11382.999195380788</v>
      </c>
      <c r="AW1540" s="12">
        <v>18741.411988813459</v>
      </c>
      <c r="AX1540" s="12">
        <v>18083.113914999249</v>
      </c>
      <c r="AY1540" s="44">
        <v>13991.36580774596</v>
      </c>
      <c r="AZ1540" s="45">
        <v>12842.822347093828</v>
      </c>
      <c r="BA1540" s="12">
        <v>12341.7520976877</v>
      </c>
      <c r="BB1540" s="12">
        <v>8096.1745524654252</v>
      </c>
      <c r="BC1540" s="12">
        <v>11048.597782828885</v>
      </c>
      <c r="BD1540" s="12">
        <v>15115.378806892531</v>
      </c>
      <c r="BE1540" s="44">
        <v>15462.814257146078</v>
      </c>
      <c r="BF1540" s="45">
        <v>15601.380657810019</v>
      </c>
      <c r="BG1540" s="12">
        <v>15623.205179232782</v>
      </c>
      <c r="BH1540" s="12">
        <v>18673.543705546141</v>
      </c>
      <c r="BI1540" s="12">
        <v>18195.23936323481</v>
      </c>
      <c r="BJ1540" s="12">
        <v>14192.58402439362</v>
      </c>
      <c r="BK1540" s="44">
        <v>12888.33057612829</v>
      </c>
      <c r="BL1540" s="45">
        <v>12473.405019180253</v>
      </c>
      <c r="BM1540" s="12">
        <v>8567.0861757775747</v>
      </c>
      <c r="BN1540" s="12">
        <v>0</v>
      </c>
      <c r="BO1540" s="12">
        <v>47.354053079343771</v>
      </c>
      <c r="BP1540" s="12">
        <v>33.501395951680337</v>
      </c>
      <c r="BQ1540" s="48">
        <v>32.585597058607377</v>
      </c>
      <c r="BR1540" s="49">
        <v>6.6358945751406875</v>
      </c>
      <c r="BS1540" s="13">
        <v>18.825000671251992</v>
      </c>
      <c r="BT1540" s="12">
        <v>250.53347412869908</v>
      </c>
      <c r="BV1540" s="14">
        <f>Таблица1[[#This Row],[Lкан_леб,мм]]</f>
        <v>58079.466525871292</v>
      </c>
      <c r="BW1540" s="50">
        <f>Таблица1[[#This Row],[угол обхв4]]+Таблица1[[#This Row],[Lдуг 3,мм]]</f>
        <v>12514.865031253645</v>
      </c>
      <c r="BX1540" s="54">
        <f>Таблица1[[#This Row],[угол обхв5]]+Таблица1[[#This Row],[Y5, мм]]</f>
        <v>58416.672055153962</v>
      </c>
      <c r="BY1540" s="14">
        <f>Таблица1[[#This Row],[угол обхв6]]+Таблица1[[#This Row],[Lдуг 4,мм]]</f>
        <v>15202.778563959633</v>
      </c>
      <c r="BZ1540" s="14">
        <f>Таблица1[[#This Row],[Т1]]+Таблица1[[#This Row],[X6, мм]]</f>
        <v>58655.233597809376</v>
      </c>
      <c r="CA1540" s="14">
        <f>Таблица1[[#This Row],[Т2]]+Таблица1[[#This Row],[Lдуг 5,мм]]</f>
        <v>20683.310746147781</v>
      </c>
      <c r="CB1540" s="14">
        <f>Таблица1[[#This Row],[Т3]]+Таблица1[[#This Row],[Y6, мм]]</f>
        <v>58887.273788428931</v>
      </c>
      <c r="CC1540" s="14">
        <f>Таблица1[[#This Row],[Т4]]+Таблица1[[#This Row],[Lдуг 6,мм]]</f>
        <v>21811.78626648484</v>
      </c>
      <c r="CD1540" s="14">
        <f>Таблица1[[#This Row],[Т5]]+Таблица1[[#This Row],[Lдуг 1,мм]]</f>
        <v>58934.527617762717</v>
      </c>
      <c r="CE1540" s="14">
        <f>Таблица1[[#This Row],[Т6]]+Таблица1[[#This Row],[Lпрям1, мм]]</f>
        <v>22202.081026890359</v>
      </c>
      <c r="CF1540" s="15">
        <f>Таблица1[[#This Row],[Т7]]+Таблица1[[#This Row],[Lдуг 2,мм]]</f>
        <v>59068.579381071344</v>
      </c>
      <c r="CG1540" s="14">
        <f>Таблица1[[#This Row],[Т8]]+Таблица1[[#This Row],[Lпрям2, мм]]</f>
        <v>25976.746948800486</v>
      </c>
      <c r="CH1540" s="14">
        <f>Таблица1[[#This Row],[Т9]]-Таблица1[[#This Row],[Т9]]</f>
        <v>0</v>
      </c>
      <c r="CI1540" s="50">
        <f>Таблица1[[#This Row],[Т9]]-Таблица1[[#This Row],[Т8]]</f>
        <v>36866.498354180985</v>
      </c>
      <c r="CJ1540" s="54">
        <f>Таблица1[[#This Row],[Т9]]-Таблица1[[#This Row],[Т7]]</f>
        <v>134.05176330862741</v>
      </c>
      <c r="CK1540" s="14">
        <f>Таблица1[[#This Row],[Т9]]-Таблица1[[#This Row],[Т6]]</f>
        <v>37256.7931145865</v>
      </c>
      <c r="CL1540" s="14">
        <f>Таблица1[[#This Row],[Т9]]-Таблица1[[#This Row],[Т5]]</f>
        <v>181.3055926424131</v>
      </c>
      <c r="CM1540" s="14">
        <f>Таблица1[[#This Row],[Т9]]-Таблица1[[#This Row],[Т4]]</f>
        <v>38385.268634923559</v>
      </c>
      <c r="CN1540" s="14">
        <f>Таблица1[[#This Row],[Т9]]-Таблица1[[#This Row],[Т3]]</f>
        <v>413.34578326196788</v>
      </c>
      <c r="CO1540" s="14">
        <f>Таблица1[[#This Row],[Т9]]-Таблица1[[#This Row],[Т2]]</f>
        <v>43865.800817111711</v>
      </c>
      <c r="CP1540" s="14">
        <f>Таблица1[[#This Row],[Т9]]-Таблица1[[#This Row],[Т1]]</f>
        <v>651.90732591738197</v>
      </c>
      <c r="CQ1540" s="14">
        <f>Таблица1[[#This Row],[Т9]]-Таблица1[[#This Row],[угол обхв6]]</f>
        <v>46553.714349817703</v>
      </c>
      <c r="CR1540" s="14">
        <f>Таблица1[[#This Row],[Т9]]-Таблица1[[#This Row],[угол обхв5]]</f>
        <v>989.11285520005185</v>
      </c>
      <c r="CS1540" s="14">
        <f>Таблица1[[#This Row],[Т9]]-Таблица1[[#This Row],[угол обхв4]]</f>
        <v>59068.579381071344</v>
      </c>
      <c r="CT1540" s="14">
        <f>Таблица1[[#This Row],[Lкан_прям, мм]]+Таблица1[[#This Row],[Lкан_дуг, мм]]+Таблица1[[#This Row],[Lкан_леб,мм]]</f>
        <v>85045.326329871838</v>
      </c>
      <c r="CU1540" s="16">
        <f>Таблица1[[#This Row],[Lкан_леб,мм]]</f>
        <v>58079.466525871292</v>
      </c>
      <c r="CV1540" s="14">
        <f>2534431-(Таблица1[[#This Row],[Т23]]+Таблица1[[#This Row],[угол обхв3]])</f>
        <v>2449135.1401959993</v>
      </c>
      <c r="CW1540" s="50">
        <f>SUM(X1540:AC1540,AD1540:AI1540)-Таблица1[[#This Row],[lподв_min, мм]]</f>
        <v>23191.193883171309</v>
      </c>
      <c r="CX1540" s="17">
        <f>CW1979-Таблица1[[#This Row],[Суммарная длина каната]]</f>
        <v>-2425279.6559497202</v>
      </c>
    </row>
    <row r="1541" spans="1:102" x14ac:dyDescent="0.25">
      <c r="A1541" s="21">
        <v>1540</v>
      </c>
      <c r="B1541" s="10">
        <v>38.411632653061218</v>
      </c>
      <c r="C1541" s="10">
        <v>106.98653061224498</v>
      </c>
      <c r="D1541" s="11">
        <v>15439.79814688744</v>
      </c>
      <c r="E1541" s="11">
        <v>12648.722439367029</v>
      </c>
      <c r="F1541" s="11">
        <v>15347.729531110916</v>
      </c>
      <c r="G1541" s="11">
        <v>12754.761913097307</v>
      </c>
      <c r="H1541" s="11">
        <v>15847.797656887442</v>
      </c>
      <c r="I1541" s="11">
        <v>8829.4202603468639</v>
      </c>
      <c r="J1541" s="11">
        <v>3819.3021790201642</v>
      </c>
      <c r="K1541" s="11">
        <v>25976.746948787848</v>
      </c>
      <c r="L1541" s="11">
        <v>989.11285521269019</v>
      </c>
      <c r="M1541" s="11">
        <v>58079.466525871292</v>
      </c>
      <c r="N1541" s="11">
        <v>8333.8552747679896</v>
      </c>
      <c r="O1541" s="11">
        <v>18341.923630391255</v>
      </c>
      <c r="P1541" s="43">
        <v>10939.543998983883</v>
      </c>
      <c r="Q1541" s="11">
        <v>17897.737833160118</v>
      </c>
      <c r="R1541" s="11">
        <v>14977.551707008563</v>
      </c>
      <c r="S1541" s="11">
        <v>14192.2383054401</v>
      </c>
      <c r="T1541" s="11">
        <v>16055.870394693226</v>
      </c>
      <c r="U1541" s="11">
        <v>13311.022209473835</v>
      </c>
      <c r="V1541" s="11">
        <v>15439.79814688744</v>
      </c>
      <c r="W1541" s="11">
        <v>12648.722439367029</v>
      </c>
      <c r="X1541" s="12">
        <v>0</v>
      </c>
      <c r="Y1541" s="12">
        <v>322.60893290620436</v>
      </c>
      <c r="Z1541" s="12">
        <v>234.04494578398868</v>
      </c>
      <c r="AA1541" s="44">
        <v>232.04019061955862</v>
      </c>
      <c r="AB1541" s="45">
        <v>47.253829333785404</v>
      </c>
      <c r="AC1541" s="12">
        <v>153.16495656915316</v>
      </c>
      <c r="AD1541" s="12">
        <v>12514.865031253645</v>
      </c>
      <c r="AE1541" s="12">
        <v>2643.2772745150501</v>
      </c>
      <c r="AF1541" s="12">
        <v>5480.5321821881498</v>
      </c>
      <c r="AG1541" s="44">
        <v>1128.4755203370626</v>
      </c>
      <c r="AH1541" s="45">
        <v>390.29476040551998</v>
      </c>
      <c r="AI1541" s="12">
        <v>3819.3021800884208</v>
      </c>
      <c r="AJ1541" s="12">
        <v>-35.63015233753314</v>
      </c>
      <c r="AK1541" s="12">
        <v>9.6740885662527774</v>
      </c>
      <c r="AL1541" s="12">
        <v>42.541215060837878</v>
      </c>
      <c r="AM1541" s="44">
        <v>75.12681211944529</v>
      </c>
      <c r="AN1541" s="45">
        <v>68.490917544304637</v>
      </c>
      <c r="AO1541" s="12">
        <v>89.999999849983624</v>
      </c>
      <c r="AP1541" s="12">
        <v>-2075.8364333619656</v>
      </c>
      <c r="AQ1541" s="12">
        <v>8402.4170586631553</v>
      </c>
      <c r="AR1541" s="12">
        <v>11215.401115966664</v>
      </c>
      <c r="AS1541" s="44">
        <v>15371.882197941612</v>
      </c>
      <c r="AT1541" s="45">
        <v>15676.283735431891</v>
      </c>
      <c r="AU1541" s="12">
        <v>15847.79814688744</v>
      </c>
      <c r="AV1541" s="12">
        <v>11382.999195380788</v>
      </c>
      <c r="AW1541" s="12">
        <v>18744.121693277084</v>
      </c>
      <c r="AX1541" s="12">
        <v>18198.34862972263</v>
      </c>
      <c r="AY1541" s="44">
        <v>14296.963965717316</v>
      </c>
      <c r="AZ1541" s="45">
        <v>13161.429535486037</v>
      </c>
      <c r="BA1541" s="12">
        <v>12648.722440435287</v>
      </c>
      <c r="BB1541" s="12">
        <v>8096.1745524654252</v>
      </c>
      <c r="BC1541" s="12">
        <v>11008.105782879049</v>
      </c>
      <c r="BD1541" s="12">
        <v>15253.408823991344</v>
      </c>
      <c r="BE1541" s="44">
        <v>15661.539903760175</v>
      </c>
      <c r="BF1541" s="45">
        <v>15819.384806148775</v>
      </c>
      <c r="BG1541" s="12">
        <v>15847.798156887442</v>
      </c>
      <c r="BH1541" s="12">
        <v>18673.543705546141</v>
      </c>
      <c r="BI1541" s="12">
        <v>18299.935896045943</v>
      </c>
      <c r="BJ1541" s="12">
        <v>14492.849102002612</v>
      </c>
      <c r="BK1541" s="44">
        <v>13206.296549196619</v>
      </c>
      <c r="BL1541" s="45">
        <v>12798.315113354825</v>
      </c>
      <c r="BM1541" s="12">
        <v>8829.4202603468657</v>
      </c>
      <c r="BN1541" s="12">
        <v>0</v>
      </c>
      <c r="BO1541" s="12">
        <v>45.304240903785917</v>
      </c>
      <c r="BP1541" s="12">
        <v>32.867126494585101</v>
      </c>
      <c r="BQ1541" s="48">
        <v>32.585597058607412</v>
      </c>
      <c r="BR1541" s="49">
        <v>6.6358945751406626</v>
      </c>
      <c r="BS1541" s="13">
        <v>21.509082305678994</v>
      </c>
      <c r="BT1541" s="12">
        <v>250.53347412869908</v>
      </c>
      <c r="BV1541" s="14">
        <f>Таблица1[[#This Row],[Lкан_леб,мм]]</f>
        <v>58079.466525871292</v>
      </c>
      <c r="BW1541" s="50">
        <f>Таблица1[[#This Row],[угол обхв4]]+Таблица1[[#This Row],[Lдуг 3,мм]]</f>
        <v>12514.865031253645</v>
      </c>
      <c r="BX1541" s="54">
        <f>Таблица1[[#This Row],[угол обхв5]]+Таблица1[[#This Row],[Y5, мм]]</f>
        <v>58402.075458777494</v>
      </c>
      <c r="BY1541" s="14">
        <f>Таблица1[[#This Row],[угол обхв6]]+Таблица1[[#This Row],[Lдуг 4,мм]]</f>
        <v>15158.142305768695</v>
      </c>
      <c r="BZ1541" s="14">
        <f>Таблица1[[#This Row],[Т1]]+Таблица1[[#This Row],[X6, мм]]</f>
        <v>58636.12040456148</v>
      </c>
      <c r="CA1541" s="14">
        <f>Таблица1[[#This Row],[Т2]]+Таблица1[[#This Row],[Lдуг 5,мм]]</f>
        <v>20638.674487956843</v>
      </c>
      <c r="CB1541" s="14">
        <f>Таблица1[[#This Row],[Т3]]+Таблица1[[#This Row],[Y6, мм]]</f>
        <v>58868.160595181042</v>
      </c>
      <c r="CC1541" s="14">
        <f>Таблица1[[#This Row],[Т4]]+Таблица1[[#This Row],[Lдуг 6,мм]]</f>
        <v>21767.150008293906</v>
      </c>
      <c r="CD1541" s="14">
        <f>Таблица1[[#This Row],[Т5]]+Таблица1[[#This Row],[Lдуг 1,мм]]</f>
        <v>58915.414424514827</v>
      </c>
      <c r="CE1541" s="14">
        <f>Таблица1[[#This Row],[Т6]]+Таблица1[[#This Row],[Lпрям1, мм]]</f>
        <v>22157.444768699424</v>
      </c>
      <c r="CF1541" s="15">
        <f>Таблица1[[#This Row],[Т7]]+Таблица1[[#This Row],[Lдуг 2,мм]]</f>
        <v>59068.579381083982</v>
      </c>
      <c r="CG1541" s="14">
        <f>Таблица1[[#This Row],[Т8]]+Таблица1[[#This Row],[Lпрям2, мм]]</f>
        <v>25976.746948787844</v>
      </c>
      <c r="CH1541" s="14">
        <f>Таблица1[[#This Row],[Т9]]-Таблица1[[#This Row],[Т9]]</f>
        <v>0</v>
      </c>
      <c r="CI1541" s="50">
        <f>Таблица1[[#This Row],[Т9]]-Таблица1[[#This Row],[Т8]]</f>
        <v>36911.134612384558</v>
      </c>
      <c r="CJ1541" s="54">
        <f>Таблица1[[#This Row],[Т9]]-Таблица1[[#This Row],[Т7]]</f>
        <v>153.16495656915504</v>
      </c>
      <c r="CK1541" s="14">
        <f>Таблица1[[#This Row],[Т9]]-Таблица1[[#This Row],[Т6]]</f>
        <v>37301.42937279008</v>
      </c>
      <c r="CL1541" s="14">
        <f>Таблица1[[#This Row],[Т9]]-Таблица1[[#This Row],[Т5]]</f>
        <v>200.41878590294073</v>
      </c>
      <c r="CM1541" s="14">
        <f>Таблица1[[#This Row],[Т9]]-Таблица1[[#This Row],[Т4]]</f>
        <v>38429.904893127139</v>
      </c>
      <c r="CN1541" s="14">
        <f>Таблица1[[#This Row],[Т9]]-Таблица1[[#This Row],[Т3]]</f>
        <v>432.45897652250278</v>
      </c>
      <c r="CO1541" s="14">
        <f>Таблица1[[#This Row],[Т9]]-Таблица1[[#This Row],[Т2]]</f>
        <v>43910.437075315291</v>
      </c>
      <c r="CP1541" s="14">
        <f>Таблица1[[#This Row],[Т9]]-Таблица1[[#This Row],[Т1]]</f>
        <v>666.50392230648868</v>
      </c>
      <c r="CQ1541" s="14">
        <f>Таблица1[[#This Row],[Т9]]-Таблица1[[#This Row],[угол обхв6]]</f>
        <v>46553.714349830334</v>
      </c>
      <c r="CR1541" s="14">
        <f>Таблица1[[#This Row],[Т9]]-Таблица1[[#This Row],[угол обхв5]]</f>
        <v>989.11285521269019</v>
      </c>
      <c r="CS1541" s="14">
        <f>Таблица1[[#This Row],[Т9]]-Таблица1[[#This Row],[угол обхв4]]</f>
        <v>59068.579381083982</v>
      </c>
      <c r="CT1541" s="14">
        <f>Таблица1[[#This Row],[Lкан_прям, мм]]+Таблица1[[#This Row],[Lкан_дуг, мм]]+Таблица1[[#This Row],[Lкан_леб,мм]]</f>
        <v>85045.326329871838</v>
      </c>
      <c r="CU1541" s="16">
        <f>Таблица1[[#This Row],[Lкан_леб,мм]]</f>
        <v>58079.466525871292</v>
      </c>
      <c r="CV1541" s="14">
        <f>2534431-(Таблица1[[#This Row],[Т23]]+Таблица1[[#This Row],[угол обхв3]])</f>
        <v>2449135.1401959993</v>
      </c>
      <c r="CW1541" s="50">
        <f>SUM(X1541:AC1541,AD1541:AI1541)-Таблица1[[#This Row],[lподв_min, мм]]</f>
        <v>23146.557624980371</v>
      </c>
      <c r="CX1541" s="17">
        <f>CW1980-Таблица1[[#This Row],[Суммарная длина каната]]</f>
        <v>-2425320.2183790826</v>
      </c>
    </row>
    <row r="1542" spans="1:102" x14ac:dyDescent="0.25">
      <c r="A1542" s="21">
        <v>1541</v>
      </c>
      <c r="B1542" s="10">
        <v>38.411632653061218</v>
      </c>
      <c r="C1542" s="10">
        <v>109.67061224489804</v>
      </c>
      <c r="D1542" s="11">
        <v>15649.769636445444</v>
      </c>
      <c r="E1542" s="11">
        <v>12965.873460993796</v>
      </c>
      <c r="F1542" s="11">
        <v>15552.836311918427</v>
      </c>
      <c r="G1542" s="11">
        <v>13067.48512664366</v>
      </c>
      <c r="H1542" s="11">
        <v>16057.769146445444</v>
      </c>
      <c r="I1542" s="11">
        <v>9100.9021741493416</v>
      </c>
      <c r="J1542" s="11">
        <v>3864.9712868444544</v>
      </c>
      <c r="K1542" s="11">
        <v>25976.746948775228</v>
      </c>
      <c r="L1542" s="11">
        <v>989.1128552253108</v>
      </c>
      <c r="M1542" s="11">
        <v>58079.466525871292</v>
      </c>
      <c r="N1542" s="11">
        <v>8333.8552747679896</v>
      </c>
      <c r="O1542" s="11">
        <v>18341.923630391255</v>
      </c>
      <c r="P1542" s="43">
        <v>10908.646838540946</v>
      </c>
      <c r="Q1542" s="11">
        <v>17998.388201676651</v>
      </c>
      <c r="R1542" s="11">
        <v>15115.749120573359</v>
      </c>
      <c r="S1542" s="11">
        <v>14486.049466799608</v>
      </c>
      <c r="T1542" s="11">
        <v>16234.151216936827</v>
      </c>
      <c r="U1542" s="11">
        <v>13656.296641646357</v>
      </c>
      <c r="V1542" s="11">
        <v>15649.769636445444</v>
      </c>
      <c r="W1542" s="11">
        <v>12965.873460993796</v>
      </c>
      <c r="X1542" s="12">
        <v>0</v>
      </c>
      <c r="Y1542" s="12">
        <v>307.83711249028636</v>
      </c>
      <c r="Z1542" s="12">
        <v>229.70357295200961</v>
      </c>
      <c r="AA1542" s="44">
        <v>232.04019061955816</v>
      </c>
      <c r="AB1542" s="45">
        <v>47.253829333784218</v>
      </c>
      <c r="AC1542" s="12">
        <v>172.27814982967249</v>
      </c>
      <c r="AD1542" s="12">
        <v>12514.865031253645</v>
      </c>
      <c r="AE1542" s="12">
        <v>2597.6081666907567</v>
      </c>
      <c r="AF1542" s="12">
        <v>5480.5321821881498</v>
      </c>
      <c r="AG1542" s="44">
        <v>1128.475520337061</v>
      </c>
      <c r="AH1542" s="45">
        <v>390.29476040552254</v>
      </c>
      <c r="AI1542" s="12">
        <v>3864.9712879000881</v>
      </c>
      <c r="AJ1542" s="12">
        <v>-35.63015233753314</v>
      </c>
      <c r="AK1542" s="12">
        <v>7.5996695330241408</v>
      </c>
      <c r="AL1542" s="12">
        <v>39.857133428184831</v>
      </c>
      <c r="AM1542" s="44">
        <v>72.442730486792172</v>
      </c>
      <c r="AN1542" s="45">
        <v>65.806835911651689</v>
      </c>
      <c r="AO1542" s="12">
        <v>89.999999851756272</v>
      </c>
      <c r="AP1542" s="12">
        <v>-2075.8364333619656</v>
      </c>
      <c r="AQ1542" s="12">
        <v>8387.8135494272956</v>
      </c>
      <c r="AR1542" s="12">
        <v>11170.124037504804</v>
      </c>
      <c r="AS1542" s="44">
        <v>15504.742810397234</v>
      </c>
      <c r="AT1542" s="45">
        <v>15861.9862578966</v>
      </c>
      <c r="AU1542" s="12">
        <v>16057.769636445446</v>
      </c>
      <c r="AV1542" s="12">
        <v>11382.999195380788</v>
      </c>
      <c r="AW1542" s="12">
        <v>18746.339882037737</v>
      </c>
      <c r="AX1542" s="12">
        <v>18311.587298773076</v>
      </c>
      <c r="AY1542" s="44">
        <v>14609.126309776697</v>
      </c>
      <c r="AZ1542" s="45">
        <v>13489.092445339606</v>
      </c>
      <c r="BA1542" s="12">
        <v>12965.873462049432</v>
      </c>
      <c r="BB1542" s="12">
        <v>8096.1745524654252</v>
      </c>
      <c r="BC1542" s="12">
        <v>10962.605113200252</v>
      </c>
      <c r="BD1542" s="12">
        <v>15377.226319537216</v>
      </c>
      <c r="BE1542" s="44">
        <v>15845.157527112951</v>
      </c>
      <c r="BF1542" s="45">
        <v>16021.934595485671</v>
      </c>
      <c r="BG1542" s="12">
        <v>16057.769646445444</v>
      </c>
      <c r="BH1542" s="12">
        <v>18673.543705546141</v>
      </c>
      <c r="BI1542" s="12">
        <v>18402.80445332313</v>
      </c>
      <c r="BJ1542" s="12">
        <v>14799.248563896032</v>
      </c>
      <c r="BK1542" s="44">
        <v>13533.219798669268</v>
      </c>
      <c r="BL1542" s="45">
        <v>13133.077657300546</v>
      </c>
      <c r="BM1542" s="12">
        <v>9100.9021741493434</v>
      </c>
      <c r="BN1542" s="12">
        <v>0</v>
      </c>
      <c r="BO1542" s="12">
        <v>43.229821870557281</v>
      </c>
      <c r="BP1542" s="12">
        <v>32.25746389516069</v>
      </c>
      <c r="BQ1542" s="48">
        <v>32.585597058607348</v>
      </c>
      <c r="BR1542" s="49">
        <v>6.6358945751404965</v>
      </c>
      <c r="BS1542" s="13">
        <v>24.193163940104597</v>
      </c>
      <c r="BT1542" s="12">
        <v>250.53347412869908</v>
      </c>
      <c r="BV1542" s="14">
        <f>Таблица1[[#This Row],[Lкан_леб,мм]]</f>
        <v>58079.466525871292</v>
      </c>
      <c r="BW1542" s="50">
        <f>Таблица1[[#This Row],[угол обхв4]]+Таблица1[[#This Row],[Lдуг 3,мм]]</f>
        <v>12514.865031253645</v>
      </c>
      <c r="BX1542" s="54">
        <f>Таблица1[[#This Row],[угол обхв5]]+Таблица1[[#This Row],[Y5, мм]]</f>
        <v>58387.303638361576</v>
      </c>
      <c r="BY1542" s="14">
        <f>Таблица1[[#This Row],[угол обхв6]]+Таблица1[[#This Row],[Lдуг 4,мм]]</f>
        <v>15112.4731979444</v>
      </c>
      <c r="BZ1542" s="14">
        <f>Таблица1[[#This Row],[Т1]]+Таблица1[[#This Row],[X6, мм]]</f>
        <v>58617.007211313583</v>
      </c>
      <c r="CA1542" s="14">
        <f>Таблица1[[#This Row],[Т2]]+Таблица1[[#This Row],[Lдуг 5,мм]]</f>
        <v>20593.005380132548</v>
      </c>
      <c r="CB1542" s="14">
        <f>Таблица1[[#This Row],[Т3]]+Таблица1[[#This Row],[Y6, мм]]</f>
        <v>58849.047401933138</v>
      </c>
      <c r="CC1542" s="14">
        <f>Таблица1[[#This Row],[Т4]]+Таблица1[[#This Row],[Lдуг 6,мм]]</f>
        <v>21721.480900469611</v>
      </c>
      <c r="CD1542" s="14">
        <f>Таблица1[[#This Row],[Т5]]+Таблица1[[#This Row],[Lдуг 1,мм]]</f>
        <v>58896.301231266923</v>
      </c>
      <c r="CE1542" s="14">
        <f>Таблица1[[#This Row],[Т6]]+Таблица1[[#This Row],[Lпрям1, мм]]</f>
        <v>22111.775660875133</v>
      </c>
      <c r="CF1542" s="15">
        <f>Таблица1[[#This Row],[Т7]]+Таблица1[[#This Row],[Lдуг 2,мм]]</f>
        <v>59068.579381096599</v>
      </c>
      <c r="CG1542" s="14">
        <f>Таблица1[[#This Row],[Т8]]+Таблица1[[#This Row],[Lпрям2, мм]]</f>
        <v>25976.746948775221</v>
      </c>
      <c r="CH1542" s="14">
        <f>Таблица1[[#This Row],[Т9]]-Таблица1[[#This Row],[Т9]]</f>
        <v>0</v>
      </c>
      <c r="CI1542" s="50">
        <f>Таблица1[[#This Row],[Т9]]-Таблица1[[#This Row],[Т8]]</f>
        <v>36956.803720221462</v>
      </c>
      <c r="CJ1542" s="54">
        <f>Таблица1[[#This Row],[Т9]]-Таблица1[[#This Row],[Т7]]</f>
        <v>172.27814982967539</v>
      </c>
      <c r="CK1542" s="14">
        <f>Таблица1[[#This Row],[Т9]]-Таблица1[[#This Row],[Т6]]</f>
        <v>37347.098480626984</v>
      </c>
      <c r="CL1542" s="14">
        <f>Таблица1[[#This Row],[Т9]]-Таблица1[[#This Row],[Т5]]</f>
        <v>219.53197916346107</v>
      </c>
      <c r="CM1542" s="14">
        <f>Таблица1[[#This Row],[Т9]]-Таблица1[[#This Row],[Т4]]</f>
        <v>38475.57400096405</v>
      </c>
      <c r="CN1542" s="14">
        <f>Таблица1[[#This Row],[Т9]]-Таблица1[[#This Row],[Т3]]</f>
        <v>451.57216978301585</v>
      </c>
      <c r="CO1542" s="14">
        <f>Таблица1[[#This Row],[Т9]]-Таблица1[[#This Row],[Т2]]</f>
        <v>43956.106183152195</v>
      </c>
      <c r="CP1542" s="14">
        <f>Таблица1[[#This Row],[Т9]]-Таблица1[[#This Row],[Т1]]</f>
        <v>681.2757427350225</v>
      </c>
      <c r="CQ1542" s="14">
        <f>Таблица1[[#This Row],[Т9]]-Таблица1[[#This Row],[угол обхв6]]</f>
        <v>46553.71434984295</v>
      </c>
      <c r="CR1542" s="14">
        <f>Таблица1[[#This Row],[Т9]]-Таблица1[[#This Row],[угол обхв5]]</f>
        <v>989.1128552253067</v>
      </c>
      <c r="CS1542" s="14">
        <f>Таблица1[[#This Row],[Т9]]-Таблица1[[#This Row],[угол обхв4]]</f>
        <v>59068.579381096599</v>
      </c>
      <c r="CT1542" s="14">
        <f>Таблица1[[#This Row],[Lкан_прям, мм]]+Таблица1[[#This Row],[Lкан_дуг, мм]]+Таблица1[[#This Row],[Lкан_леб,мм]]</f>
        <v>85045.326329871838</v>
      </c>
      <c r="CU1542" s="16">
        <f>Таблица1[[#This Row],[Lкан_леб,мм]]</f>
        <v>58079.466525871292</v>
      </c>
      <c r="CV1542" s="14">
        <f>2534431-(Таблица1[[#This Row],[Т23]]+Таблица1[[#This Row],[угол обхв3]])</f>
        <v>2449135.1401959993</v>
      </c>
      <c r="CW1542" s="50">
        <f>SUM(X1542:AC1542,AD1542:AI1542)-Таблица1[[#This Row],[lподв_min, мм]]</f>
        <v>23100.88851715608</v>
      </c>
      <c r="CX1542" s="17">
        <f>CW1981-Таблица1[[#This Row],[Суммарная длина каната]]</f>
        <v>-2425362.4406578401</v>
      </c>
    </row>
    <row r="1543" spans="1:102" x14ac:dyDescent="0.25">
      <c r="A1543" s="21">
        <v>1542</v>
      </c>
      <c r="B1543" s="10">
        <v>38.411632653061218</v>
      </c>
      <c r="C1543" s="10">
        <v>110.29000000000343</v>
      </c>
      <c r="D1543" s="11">
        <v>15696.097691973548</v>
      </c>
      <c r="E1543" s="11">
        <v>13040.432989219376</v>
      </c>
      <c r="F1543" s="11">
        <v>15598.07159453786</v>
      </c>
      <c r="G1543" s="11">
        <v>13140.990854260004</v>
      </c>
      <c r="H1543" s="11">
        <v>16104.097201973547</v>
      </c>
      <c r="I1543" s="11">
        <v>9164.7812303494356</v>
      </c>
      <c r="J1543" s="11">
        <v>3875.6517588699407</v>
      </c>
      <c r="K1543" s="11">
        <v>25976.74694877231</v>
      </c>
      <c r="L1543" s="11">
        <v>989.11285522823005</v>
      </c>
      <c r="M1543" s="11">
        <v>58079.466525871292</v>
      </c>
      <c r="N1543" s="11">
        <v>8333.8552747679896</v>
      </c>
      <c r="O1543" s="11">
        <v>18341.923630391255</v>
      </c>
      <c r="P1543" s="43">
        <v>10900.849709505701</v>
      </c>
      <c r="Q1543" s="11">
        <v>18021.401447926786</v>
      </c>
      <c r="R1543" s="11">
        <v>15145.675056400822</v>
      </c>
      <c r="S1543" s="11">
        <v>14554.747329853175</v>
      </c>
      <c r="T1543" s="11">
        <v>16272.981551498809</v>
      </c>
      <c r="U1543" s="11">
        <v>13737.133077219396</v>
      </c>
      <c r="V1543" s="11">
        <v>15696.097691973548</v>
      </c>
      <c r="W1543" s="11">
        <v>13040.432989219376</v>
      </c>
      <c r="X1543" s="12">
        <v>0</v>
      </c>
      <c r="Y1543" s="12">
        <v>304.40202763689126</v>
      </c>
      <c r="Z1543" s="12">
        <v>228.72803269076965</v>
      </c>
      <c r="AA1543" s="44">
        <v>232.04019061955924</v>
      </c>
      <c r="AB1543" s="45">
        <v>47.253829333789298</v>
      </c>
      <c r="AC1543" s="12">
        <v>176.68877494722059</v>
      </c>
      <c r="AD1543" s="12">
        <v>12514.865031253645</v>
      </c>
      <c r="AE1543" s="12">
        <v>2586.9276946652703</v>
      </c>
      <c r="AF1543" s="12">
        <v>5480.5321821881516</v>
      </c>
      <c r="AG1543" s="44">
        <v>1128.4755203370589</v>
      </c>
      <c r="AH1543" s="45">
        <v>390.29476040551589</v>
      </c>
      <c r="AI1543" s="12">
        <v>3875.6517599226645</v>
      </c>
      <c r="AJ1543" s="12">
        <v>-35.63015233753314</v>
      </c>
      <c r="AK1543" s="12">
        <v>7.1172777085906684</v>
      </c>
      <c r="AL1543" s="12">
        <v>39.237745673079452</v>
      </c>
      <c r="AM1543" s="44">
        <v>71.823342731686949</v>
      </c>
      <c r="AN1543" s="45">
        <v>65.187448156545742</v>
      </c>
      <c r="AO1543" s="12">
        <v>89.999999852164805</v>
      </c>
      <c r="AP1543" s="12">
        <v>-2075.8364333619656</v>
      </c>
      <c r="AQ1543" s="12">
        <v>8384.4067651382775</v>
      </c>
      <c r="AR1543" s="12">
        <v>11158.925902319757</v>
      </c>
      <c r="AS1543" s="44">
        <v>15533.31553827443</v>
      </c>
      <c r="AT1543" s="45">
        <v>15902.64584017696</v>
      </c>
      <c r="AU1543" s="12">
        <v>16104.097691973549</v>
      </c>
      <c r="AV1543" s="12">
        <v>11382.999195380788</v>
      </c>
      <c r="AW1543" s="12">
        <v>18746.779835507768</v>
      </c>
      <c r="AX1543" s="12">
        <v>18337.408850850519</v>
      </c>
      <c r="AY1543" s="44">
        <v>14682.022059524064</v>
      </c>
      <c r="AZ1543" s="45">
        <v>13565.915493660523</v>
      </c>
      <c r="BA1543" s="12">
        <v>13040.432990272102</v>
      </c>
      <c r="BB1543" s="12">
        <v>8096.1745524654252</v>
      </c>
      <c r="BC1543" s="12">
        <v>10951.401199875991</v>
      </c>
      <c r="BD1543" s="12">
        <v>15403.75124921488</v>
      </c>
      <c r="BE1543" s="44">
        <v>15885.341069625201</v>
      </c>
      <c r="BF1543" s="45">
        <v>16066.433403295399</v>
      </c>
      <c r="BG1543" s="12">
        <v>16104.097701973547</v>
      </c>
      <c r="BH1543" s="12">
        <v>18673.543705546141</v>
      </c>
      <c r="BI1543" s="12">
        <v>18426.2576530433</v>
      </c>
      <c r="BJ1543" s="12">
        <v>14870.754732776906</v>
      </c>
      <c r="BK1543" s="44">
        <v>13609.858347548508</v>
      </c>
      <c r="BL1543" s="45">
        <v>13211.65057277825</v>
      </c>
      <c r="BM1543" s="12">
        <v>9164.7812303494375</v>
      </c>
      <c r="BN1543" s="12">
        <v>0</v>
      </c>
      <c r="BO1543" s="12">
        <v>42.74743004612381</v>
      </c>
      <c r="BP1543" s="12">
        <v>32.120467964488789</v>
      </c>
      <c r="BQ1543" s="48">
        <v>32.585597058607497</v>
      </c>
      <c r="BR1543" s="49">
        <v>6.6358945751412097</v>
      </c>
      <c r="BS1543" s="13">
        <v>24.812551695619057</v>
      </c>
      <c r="BT1543" s="12">
        <v>250.53347412869908</v>
      </c>
      <c r="BV1543" s="14">
        <f>Таблица1[[#This Row],[Lкан_леб,мм]]</f>
        <v>58079.466525871292</v>
      </c>
      <c r="BW1543" s="50">
        <f>Таблица1[[#This Row],[угол обхв4]]+Таблица1[[#This Row],[Lдуг 3,мм]]</f>
        <v>12514.865031253645</v>
      </c>
      <c r="BX1543" s="54">
        <f>Таблица1[[#This Row],[угол обхв5]]+Таблица1[[#This Row],[Y5, мм]]</f>
        <v>58383.868553508182</v>
      </c>
      <c r="BY1543" s="14">
        <f>Таблица1[[#This Row],[угол обхв6]]+Таблица1[[#This Row],[Lдуг 4,мм]]</f>
        <v>15101.792725918915</v>
      </c>
      <c r="BZ1543" s="14">
        <f>Таблица1[[#This Row],[Т1]]+Таблица1[[#This Row],[X6, мм]]</f>
        <v>58612.596586198953</v>
      </c>
      <c r="CA1543" s="14">
        <f>Таблица1[[#This Row],[Т2]]+Таблица1[[#This Row],[Lдуг 5,мм]]</f>
        <v>20582.324908107068</v>
      </c>
      <c r="CB1543" s="14">
        <f>Таблица1[[#This Row],[Т3]]+Таблица1[[#This Row],[Y6, мм]]</f>
        <v>58844.636776818516</v>
      </c>
      <c r="CC1543" s="14">
        <f>Таблица1[[#This Row],[Т4]]+Таблица1[[#This Row],[Lдуг 6,мм]]</f>
        <v>21710.800428444127</v>
      </c>
      <c r="CD1543" s="14">
        <f>Таблица1[[#This Row],[Т5]]+Таблица1[[#This Row],[Lдуг 1,мм]]</f>
        <v>58891.890606152301</v>
      </c>
      <c r="CE1543" s="14">
        <f>Таблица1[[#This Row],[Т6]]+Таблица1[[#This Row],[Lпрям1, мм]]</f>
        <v>22101.095188849642</v>
      </c>
      <c r="CF1543" s="15">
        <f>Таблица1[[#This Row],[Т7]]+Таблица1[[#This Row],[Lдуг 2,мм]]</f>
        <v>59068.579381099524</v>
      </c>
      <c r="CG1543" s="14">
        <f>Таблица1[[#This Row],[Т8]]+Таблица1[[#This Row],[Lпрям2, мм]]</f>
        <v>25976.746948772306</v>
      </c>
      <c r="CH1543" s="14">
        <f>Таблица1[[#This Row],[Т9]]-Таблица1[[#This Row],[Т9]]</f>
        <v>0</v>
      </c>
      <c r="CI1543" s="50">
        <f>Таблица1[[#This Row],[Т9]]-Таблица1[[#This Row],[Т8]]</f>
        <v>36967.484192249882</v>
      </c>
      <c r="CJ1543" s="54">
        <f>Таблица1[[#This Row],[Т9]]-Таблица1[[#This Row],[Т7]]</f>
        <v>176.68877494722256</v>
      </c>
      <c r="CK1543" s="14">
        <f>Таблица1[[#This Row],[Т9]]-Таблица1[[#This Row],[Т6]]</f>
        <v>37357.778952655397</v>
      </c>
      <c r="CL1543" s="14">
        <f>Таблица1[[#This Row],[Т9]]-Таблица1[[#This Row],[Т5]]</f>
        <v>223.94260428100824</v>
      </c>
      <c r="CM1543" s="14">
        <f>Таблица1[[#This Row],[Т9]]-Таблица1[[#This Row],[Т4]]</f>
        <v>38486.254472992456</v>
      </c>
      <c r="CN1543" s="14">
        <f>Таблица1[[#This Row],[Т9]]-Таблица1[[#This Row],[Т3]]</f>
        <v>455.9827949005703</v>
      </c>
      <c r="CO1543" s="14">
        <f>Таблица1[[#This Row],[Т9]]-Таблица1[[#This Row],[Т2]]</f>
        <v>43966.786655180607</v>
      </c>
      <c r="CP1543" s="14">
        <f>Таблица1[[#This Row],[Т9]]-Таблица1[[#This Row],[Т1]]</f>
        <v>684.71082759134151</v>
      </c>
      <c r="CQ1543" s="14">
        <f>Таблица1[[#This Row],[Т9]]-Таблица1[[#This Row],[угол обхв6]]</f>
        <v>46553.714349845875</v>
      </c>
      <c r="CR1543" s="14">
        <f>Таблица1[[#This Row],[Т9]]-Таблица1[[#This Row],[угол обхв5]]</f>
        <v>989.11285522823164</v>
      </c>
      <c r="CS1543" s="14">
        <f>Таблица1[[#This Row],[Т9]]-Таблица1[[#This Row],[угол обхв4]]</f>
        <v>59068.579381099524</v>
      </c>
      <c r="CT1543" s="14">
        <f>Таблица1[[#This Row],[Lкан_прям, мм]]+Таблица1[[#This Row],[Lкан_дуг, мм]]+Таблица1[[#This Row],[Lкан_леб,мм]]</f>
        <v>85045.326329871838</v>
      </c>
      <c r="CU1543" s="16">
        <f>Таблица1[[#This Row],[Lкан_леб,мм]]</f>
        <v>58079.466525871292</v>
      </c>
      <c r="CV1543" s="14">
        <f>2534431-(Таблица1[[#This Row],[Т23]]+Таблица1[[#This Row],[угол обхв3]])</f>
        <v>2449135.1401959993</v>
      </c>
      <c r="CW1543" s="50">
        <f>SUM(X1543:AC1543,AD1543:AI1543)-Таблица1[[#This Row],[lподв_min, мм]]</f>
        <v>23090.208045130596</v>
      </c>
      <c r="CX1543" s="17">
        <f>CW1982-Таблица1[[#This Row],[Суммарная длина каната]]</f>
        <v>-2425406.319890087</v>
      </c>
    </row>
    <row r="1544" spans="1:102" x14ac:dyDescent="0.25">
      <c r="A1544" s="21">
        <v>1543</v>
      </c>
      <c r="B1544" s="10">
        <v>38.411632653061218</v>
      </c>
      <c r="C1544" s="10">
        <v>112.3546938775511</v>
      </c>
      <c r="D1544" s="11">
        <v>15844.658928500108</v>
      </c>
      <c r="E1544" s="11">
        <v>13292.509283873875</v>
      </c>
      <c r="F1544" s="11">
        <v>15743.073581690291</v>
      </c>
      <c r="G1544" s="11">
        <v>13389.470189983138</v>
      </c>
      <c r="H1544" s="11">
        <v>16252.65843850011</v>
      </c>
      <c r="I1544" s="11">
        <v>9380.8835020394308</v>
      </c>
      <c r="J1544" s="11">
        <v>3911.6257818344434</v>
      </c>
      <c r="K1544" s="11">
        <v>25976.746948762637</v>
      </c>
      <c r="L1544" s="11">
        <v>989.11285523790889</v>
      </c>
      <c r="M1544" s="11">
        <v>58079.466525871292</v>
      </c>
      <c r="N1544" s="11">
        <v>8333.8552747679896</v>
      </c>
      <c r="O1544" s="11">
        <v>18341.923630391255</v>
      </c>
      <c r="P1544" s="43">
        <v>10873.070225633297</v>
      </c>
      <c r="Q1544" s="11">
        <v>18097.481268134252</v>
      </c>
      <c r="R1544" s="11">
        <v>15240.03605892694</v>
      </c>
      <c r="S1544" s="11">
        <v>14786.009931878123</v>
      </c>
      <c r="T1544" s="11">
        <v>16396.067619544003</v>
      </c>
      <c r="U1544" s="11">
        <v>14009.540981528349</v>
      </c>
      <c r="V1544" s="11">
        <v>15844.658928500108</v>
      </c>
      <c r="W1544" s="11">
        <v>13292.509283873875</v>
      </c>
      <c r="X1544" s="12">
        <v>0</v>
      </c>
      <c r="Y1544" s="12">
        <v>292.87653289716127</v>
      </c>
      <c r="Z1544" s="12">
        <v>225.55095929723757</v>
      </c>
      <c r="AA1544" s="44">
        <v>232.04019061955924</v>
      </c>
      <c r="AB1544" s="45">
        <v>47.253829333788026</v>
      </c>
      <c r="AC1544" s="12">
        <v>191.39134309016282</v>
      </c>
      <c r="AD1544" s="12">
        <v>12514.865031253645</v>
      </c>
      <c r="AE1544" s="12">
        <v>2550.95367170078</v>
      </c>
      <c r="AF1544" s="12">
        <v>5480.5321821881507</v>
      </c>
      <c r="AG1544" s="44">
        <v>1128.4755203370605</v>
      </c>
      <c r="AH1544" s="45">
        <v>390.29476040551657</v>
      </c>
      <c r="AI1544" s="12">
        <v>3911.625782877486</v>
      </c>
      <c r="AJ1544" s="12">
        <v>-35.63015233753314</v>
      </c>
      <c r="AK1544" s="12">
        <v>5.4987428914662564</v>
      </c>
      <c r="AL1544" s="12">
        <v>37.173051795531769</v>
      </c>
      <c r="AM1544" s="44">
        <v>69.758648854139267</v>
      </c>
      <c r="AN1544" s="45">
        <v>63.122754278998237</v>
      </c>
      <c r="AO1544" s="12">
        <v>89.999999853524358</v>
      </c>
      <c r="AP1544" s="12">
        <v>-2075.8364333619656</v>
      </c>
      <c r="AQ1544" s="12">
        <v>8372.9514312004831</v>
      </c>
      <c r="AR1544" s="12">
        <v>11119.593785805708</v>
      </c>
      <c r="AS1544" s="44">
        <v>15622.839436279592</v>
      </c>
      <c r="AT1544" s="45">
        <v>16032.140947290183</v>
      </c>
      <c r="AU1544" s="12">
        <v>16252.658928500106</v>
      </c>
      <c r="AV1544" s="12">
        <v>11382.999195380788</v>
      </c>
      <c r="AW1544" s="12">
        <v>18748.046137219189</v>
      </c>
      <c r="AX1544" s="12">
        <v>18422.581459275261</v>
      </c>
      <c r="AY1544" s="44">
        <v>14927.167908228748</v>
      </c>
      <c r="AZ1544" s="45">
        <v>13825.092134358563</v>
      </c>
      <c r="BA1544" s="12">
        <v>13292.50928491692</v>
      </c>
      <c r="BB1544" s="12">
        <v>8096.1745524654252</v>
      </c>
      <c r="BC1544" s="12">
        <v>10912.16638206579</v>
      </c>
      <c r="BD1544" s="12">
        <v>15486.559619099353</v>
      </c>
      <c r="BE1544" s="44">
        <v>16013.26424219135</v>
      </c>
      <c r="BF1544" s="45">
        <v>16208.585600753924</v>
      </c>
      <c r="BG1544" s="12">
        <v>16252.658938500108</v>
      </c>
      <c r="BH1544" s="12">
        <v>18673.543705546141</v>
      </c>
      <c r="BI1544" s="12">
        <v>18503.603774962186</v>
      </c>
      <c r="BJ1544" s="12">
        <v>15111.110123019129</v>
      </c>
      <c r="BK1544" s="44">
        <v>13868.383005177724</v>
      </c>
      <c r="BL1544" s="45">
        <v>13476.958131043661</v>
      </c>
      <c r="BM1544" s="12">
        <v>9380.8835020394326</v>
      </c>
      <c r="BN1544" s="12">
        <v>0</v>
      </c>
      <c r="BO1544" s="12">
        <v>41.128895228999397</v>
      </c>
      <c r="BP1544" s="12">
        <v>31.674308904065512</v>
      </c>
      <c r="BQ1544" s="48">
        <v>32.585597058607497</v>
      </c>
      <c r="BR1544" s="49">
        <v>6.6358945751410312</v>
      </c>
      <c r="BS1544" s="13">
        <v>26.877245574526128</v>
      </c>
      <c r="BT1544" s="12">
        <v>250.53347412869908</v>
      </c>
      <c r="BV1544" s="14">
        <f>Таблица1[[#This Row],[Lкан_леб,мм]]</f>
        <v>58079.466525871292</v>
      </c>
      <c r="BW1544" s="50">
        <f>Таблица1[[#This Row],[угол обхв4]]+Таблица1[[#This Row],[Lдуг 3,мм]]</f>
        <v>12514.865031253645</v>
      </c>
      <c r="BX1544" s="54">
        <f>Таблица1[[#This Row],[угол обхв5]]+Таблица1[[#This Row],[Y5, мм]]</f>
        <v>58372.343058768456</v>
      </c>
      <c r="BY1544" s="14">
        <f>Таблица1[[#This Row],[угол обхв6]]+Таблица1[[#This Row],[Lдуг 4,мм]]</f>
        <v>15065.818702954424</v>
      </c>
      <c r="BZ1544" s="14">
        <f>Таблица1[[#This Row],[Т1]]+Таблица1[[#This Row],[X6, мм]]</f>
        <v>58597.894018065694</v>
      </c>
      <c r="CA1544" s="14">
        <f>Таблица1[[#This Row],[Т2]]+Таблица1[[#This Row],[Lдуг 5,мм]]</f>
        <v>20546.350885142576</v>
      </c>
      <c r="CB1544" s="14">
        <f>Таблица1[[#This Row],[Т3]]+Таблица1[[#This Row],[Y6, мм]]</f>
        <v>58829.934208685256</v>
      </c>
      <c r="CC1544" s="14">
        <f>Таблица1[[#This Row],[Т4]]+Таблица1[[#This Row],[Lдуг 6,мм]]</f>
        <v>21674.826405479638</v>
      </c>
      <c r="CD1544" s="14">
        <f>Таблица1[[#This Row],[Т5]]+Таблица1[[#This Row],[Lдуг 1,мм]]</f>
        <v>58877.188038019041</v>
      </c>
      <c r="CE1544" s="14">
        <f>Таблица1[[#This Row],[Т6]]+Таблица1[[#This Row],[Lпрям1, мм]]</f>
        <v>22065.121165885153</v>
      </c>
      <c r="CF1544" s="15">
        <f>Таблица1[[#This Row],[Т7]]+Таблица1[[#This Row],[Lдуг 2,мм]]</f>
        <v>59068.579381109201</v>
      </c>
      <c r="CG1544" s="14">
        <f>Таблица1[[#This Row],[Т8]]+Таблица1[[#This Row],[Lпрям2, мм]]</f>
        <v>25976.74694876264</v>
      </c>
      <c r="CH1544" s="14">
        <f>Таблица1[[#This Row],[Т9]]-Таблица1[[#This Row],[Т9]]</f>
        <v>0</v>
      </c>
      <c r="CI1544" s="50">
        <f>Таблица1[[#This Row],[Т9]]-Таблица1[[#This Row],[Т8]]</f>
        <v>37003.458215224047</v>
      </c>
      <c r="CJ1544" s="54">
        <f>Таблица1[[#This Row],[Т9]]-Таблица1[[#This Row],[Т7]]</f>
        <v>191.39134309015935</v>
      </c>
      <c r="CK1544" s="14">
        <f>Таблица1[[#This Row],[Т9]]-Таблица1[[#This Row],[Т6]]</f>
        <v>37393.752975629563</v>
      </c>
      <c r="CL1544" s="14">
        <f>Таблица1[[#This Row],[Т9]]-Таблица1[[#This Row],[Т5]]</f>
        <v>238.64517242394504</v>
      </c>
      <c r="CM1544" s="14">
        <f>Таблица1[[#This Row],[Т9]]-Таблица1[[#This Row],[Т4]]</f>
        <v>38522.228495966629</v>
      </c>
      <c r="CN1544" s="14">
        <f>Таблица1[[#This Row],[Т9]]-Таблица1[[#This Row],[Т3]]</f>
        <v>470.6853630435071</v>
      </c>
      <c r="CO1544" s="14">
        <f>Таблица1[[#This Row],[Т9]]-Таблица1[[#This Row],[Т2]]</f>
        <v>44002.76067815478</v>
      </c>
      <c r="CP1544" s="14">
        <f>Таблица1[[#This Row],[Т9]]-Таблица1[[#This Row],[Т1]]</f>
        <v>696.23632234074466</v>
      </c>
      <c r="CQ1544" s="14">
        <f>Таблица1[[#This Row],[Т9]]-Таблица1[[#This Row],[угол обхв6]]</f>
        <v>46553.714349855552</v>
      </c>
      <c r="CR1544" s="14">
        <f>Таблица1[[#This Row],[Т9]]-Таблица1[[#This Row],[угол обхв5]]</f>
        <v>989.11285523790866</v>
      </c>
      <c r="CS1544" s="14">
        <f>Таблица1[[#This Row],[Т9]]-Таблица1[[#This Row],[угол обхв4]]</f>
        <v>59068.579381109201</v>
      </c>
      <c r="CT1544" s="14">
        <f>Таблица1[[#This Row],[Lкан_прям, мм]]+Таблица1[[#This Row],[Lкан_дуг, мм]]+Таблица1[[#This Row],[Lкан_леб,мм]]</f>
        <v>85045.326329871838</v>
      </c>
      <c r="CU1544" s="16">
        <f>Таблица1[[#This Row],[Lкан_леб,мм]]</f>
        <v>58079.466525871292</v>
      </c>
      <c r="CV1544" s="14">
        <f>2534431-(Таблица1[[#This Row],[Т23]]+Таблица1[[#This Row],[угол обхв3]])</f>
        <v>2449135.1401959993</v>
      </c>
      <c r="CW1544" s="50">
        <f>SUM(X1544:AC1544,AD1544:AI1544)-Таблица1[[#This Row],[lподв_min, мм]]</f>
        <v>23054.234022166107</v>
      </c>
      <c r="CX1544" s="17">
        <f>CW1983-Таблица1[[#This Row],[Суммарная длина каната]]</f>
        <v>-2425451.8519733921</v>
      </c>
    </row>
    <row r="1545" spans="1:102" x14ac:dyDescent="0.25">
      <c r="A1545" s="21">
        <v>1544</v>
      </c>
      <c r="B1545" s="10">
        <v>38.411632653061218</v>
      </c>
      <c r="C1545" s="10">
        <v>114.46082839365614</v>
      </c>
      <c r="D1545" s="11">
        <v>15986.744277838347</v>
      </c>
      <c r="E1545" s="11">
        <v>13554.988688563817</v>
      </c>
      <c r="F1545" s="11">
        <v>15881.6641739472</v>
      </c>
      <c r="G1545" s="11">
        <v>13648.150761137509</v>
      </c>
      <c r="H1545" s="11">
        <v>16394.743787838346</v>
      </c>
      <c r="I1545" s="11">
        <v>9606.0967882876903</v>
      </c>
      <c r="J1545" s="11">
        <v>3948.8919002761272</v>
      </c>
      <c r="K1545" s="11">
        <v>25976.746948752789</v>
      </c>
      <c r="L1545" s="11">
        <v>989.1128552477453</v>
      </c>
      <c r="M1545" s="11">
        <v>58079.466525871292</v>
      </c>
      <c r="N1545" s="11">
        <v>8333.8552747679896</v>
      </c>
      <c r="O1545" s="11">
        <v>18341.923630391255</v>
      </c>
      <c r="P1545" s="43">
        <v>10841.927955066112</v>
      </c>
      <c r="Q1545" s="11">
        <v>18174.005359343042</v>
      </c>
      <c r="R1545" s="11">
        <v>15327.642651978789</v>
      </c>
      <c r="S1545" s="11">
        <v>15025.260107992655</v>
      </c>
      <c r="T1545" s="11">
        <v>16511.429053100994</v>
      </c>
      <c r="U1545" s="11">
        <v>14291.80066363452</v>
      </c>
      <c r="V1545" s="11">
        <v>15986.744277838347</v>
      </c>
      <c r="W1545" s="11">
        <v>13554.988688563817</v>
      </c>
      <c r="X1545" s="12">
        <v>0</v>
      </c>
      <c r="Y1545" s="12">
        <v>280.99564771281763</v>
      </c>
      <c r="Z1545" s="12">
        <v>222.43417990884151</v>
      </c>
      <c r="AA1545" s="44">
        <v>232.04019061955839</v>
      </c>
      <c r="AB1545" s="45">
        <v>47.253829333784495</v>
      </c>
      <c r="AC1545" s="12">
        <v>206.38900767274328</v>
      </c>
      <c r="AD1545" s="12">
        <v>12514.865031253645</v>
      </c>
      <c r="AE1545" s="12">
        <v>2513.6875532590816</v>
      </c>
      <c r="AF1545" s="12">
        <v>5480.5321821881507</v>
      </c>
      <c r="AG1545" s="44">
        <v>1128.4755203370637</v>
      </c>
      <c r="AH1545" s="45">
        <v>390.29476040552038</v>
      </c>
      <c r="AI1545" s="12">
        <v>3948.8919013093273</v>
      </c>
      <c r="AJ1545" s="12">
        <v>-35.63015233753314</v>
      </c>
      <c r="AK1545" s="12">
        <v>3.8303002984701875</v>
      </c>
      <c r="AL1545" s="12">
        <v>35.066917279426725</v>
      </c>
      <c r="AM1545" s="44">
        <v>67.652514338034109</v>
      </c>
      <c r="AN1545" s="45">
        <v>61.016619762893569</v>
      </c>
      <c r="AO1545" s="12">
        <v>89.99999985490669</v>
      </c>
      <c r="AP1545" s="12">
        <v>-2075.8364333619656</v>
      </c>
      <c r="AQ1545" s="12">
        <v>8361.1103146789137</v>
      </c>
      <c r="AR1545" s="12">
        <v>11076.337318946178</v>
      </c>
      <c r="AS1545" s="44">
        <v>15704.999777117966</v>
      </c>
      <c r="AT1545" s="45">
        <v>16154.526851163428</v>
      </c>
      <c r="AU1545" s="12">
        <v>16394.744277838348</v>
      </c>
      <c r="AV1545" s="12">
        <v>11382.999195380788</v>
      </c>
      <c r="AW1545" s="12">
        <v>18749.012272826112</v>
      </c>
      <c r="AX1545" s="12">
        <v>18507.945848240903</v>
      </c>
      <c r="AY1545" s="44">
        <v>15180.391020794383</v>
      </c>
      <c r="AZ1545" s="45">
        <v>14094.101856728366</v>
      </c>
      <c r="BA1545" s="12">
        <v>13554.988689597019</v>
      </c>
      <c r="BB1545" s="12">
        <v>8096.1745524654252</v>
      </c>
      <c r="BC1545" s="12">
        <v>10869.182994977036</v>
      </c>
      <c r="BD1545" s="12">
        <v>15562.052015858857</v>
      </c>
      <c r="BE1545" s="44">
        <v>16134.071927961819</v>
      </c>
      <c r="BF1545" s="45">
        <v>16343.646479775913</v>
      </c>
      <c r="BG1545" s="12">
        <v>16394.744287838344</v>
      </c>
      <c r="BH1545" s="12">
        <v>18673.543705546141</v>
      </c>
      <c r="BI1545" s="12">
        <v>18581.094001777899</v>
      </c>
      <c r="BJ1545" s="12">
        <v>15359.200596890516</v>
      </c>
      <c r="BK1545" s="44">
        <v>14136.669750832792</v>
      </c>
      <c r="BL1545" s="45">
        <v>13752.687495469971</v>
      </c>
      <c r="BM1545" s="12">
        <v>9606.0967882876921</v>
      </c>
      <c r="BN1545" s="12">
        <v>0</v>
      </c>
      <c r="BO1545" s="12">
        <v>39.460452636003325</v>
      </c>
      <c r="BP1545" s="12">
        <v>31.236616980956541</v>
      </c>
      <c r="BQ1545" s="48">
        <v>32.585597058607377</v>
      </c>
      <c r="BR1545" s="49">
        <v>6.6358945751405347</v>
      </c>
      <c r="BS1545" s="13">
        <v>28.983380092013125</v>
      </c>
      <c r="BT1545" s="12">
        <v>250.53347412869908</v>
      </c>
      <c r="BV1545" s="14">
        <f>Таблица1[[#This Row],[Lкан_леб,мм]]</f>
        <v>58079.466525871292</v>
      </c>
      <c r="BW1545" s="50">
        <f>Таблица1[[#This Row],[угол обхв4]]+Таблица1[[#This Row],[Lдуг 3,мм]]</f>
        <v>12514.865031253645</v>
      </c>
      <c r="BX1545" s="54">
        <f>Таблица1[[#This Row],[угол обхв5]]+Таблица1[[#This Row],[Y5, мм]]</f>
        <v>58360.462173584106</v>
      </c>
      <c r="BY1545" s="14">
        <f>Таблица1[[#This Row],[угол обхв6]]+Таблица1[[#This Row],[Lдуг 4,мм]]</f>
        <v>15028.552584512727</v>
      </c>
      <c r="BZ1545" s="14">
        <f>Таблица1[[#This Row],[Т1]]+Таблица1[[#This Row],[X6, мм]]</f>
        <v>58582.89635349295</v>
      </c>
      <c r="CA1545" s="14">
        <f>Таблица1[[#This Row],[Т2]]+Таблица1[[#This Row],[Lдуг 5,мм]]</f>
        <v>20509.084766700878</v>
      </c>
      <c r="CB1545" s="14">
        <f>Таблица1[[#This Row],[Т3]]+Таблица1[[#This Row],[Y6, мм]]</f>
        <v>58814.936544112505</v>
      </c>
      <c r="CC1545" s="14">
        <f>Таблица1[[#This Row],[Т4]]+Таблица1[[#This Row],[Lдуг 6,мм]]</f>
        <v>21637.560287037941</v>
      </c>
      <c r="CD1545" s="14">
        <f>Таблица1[[#This Row],[Т5]]+Таблица1[[#This Row],[Lдуг 1,мм]]</f>
        <v>58862.19037344629</v>
      </c>
      <c r="CE1545" s="14">
        <f>Таблица1[[#This Row],[Т6]]+Таблица1[[#This Row],[Lпрям1, мм]]</f>
        <v>22027.85504744346</v>
      </c>
      <c r="CF1545" s="15">
        <f>Таблица1[[#This Row],[Т7]]+Таблица1[[#This Row],[Lдуг 2,мм]]</f>
        <v>59068.579381119031</v>
      </c>
      <c r="CG1545" s="14">
        <f>Таблица1[[#This Row],[Т8]]+Таблица1[[#This Row],[Lпрям2, мм]]</f>
        <v>25976.746948752785</v>
      </c>
      <c r="CH1545" s="14">
        <f>Таблица1[[#This Row],[Т9]]-Таблица1[[#This Row],[Т9]]</f>
        <v>0</v>
      </c>
      <c r="CI1545" s="50">
        <f>Таблица1[[#This Row],[Т9]]-Таблица1[[#This Row],[Т8]]</f>
        <v>37040.724333675571</v>
      </c>
      <c r="CJ1545" s="54">
        <f>Таблица1[[#This Row],[Т9]]-Таблица1[[#This Row],[Т7]]</f>
        <v>206.38900767274026</v>
      </c>
      <c r="CK1545" s="14">
        <f>Таблица1[[#This Row],[Т9]]-Таблица1[[#This Row],[Т6]]</f>
        <v>37431.019094081086</v>
      </c>
      <c r="CL1545" s="14">
        <f>Таблица1[[#This Row],[Т9]]-Таблица1[[#This Row],[Т5]]</f>
        <v>253.64283700652595</v>
      </c>
      <c r="CM1545" s="14">
        <f>Таблица1[[#This Row],[Т9]]-Таблица1[[#This Row],[Т4]]</f>
        <v>38559.494614418152</v>
      </c>
      <c r="CN1545" s="14">
        <f>Таблица1[[#This Row],[Т9]]-Таблица1[[#This Row],[Т3]]</f>
        <v>485.68302762608073</v>
      </c>
      <c r="CO1545" s="14">
        <f>Таблица1[[#This Row],[Т9]]-Таблица1[[#This Row],[Т2]]</f>
        <v>44040.026796606304</v>
      </c>
      <c r="CP1545" s="14">
        <f>Таблица1[[#This Row],[Т9]]-Таблица1[[#This Row],[Т1]]</f>
        <v>708.11720753492409</v>
      </c>
      <c r="CQ1545" s="14">
        <f>Таблица1[[#This Row],[Т9]]-Таблица1[[#This Row],[угол обхв6]]</f>
        <v>46553.71434986539</v>
      </c>
      <c r="CR1545" s="14">
        <f>Таблица1[[#This Row],[Т9]]-Таблица1[[#This Row],[угол обхв5]]</f>
        <v>989.11285524773848</v>
      </c>
      <c r="CS1545" s="14">
        <f>Таблица1[[#This Row],[Т9]]-Таблица1[[#This Row],[угол обхв4]]</f>
        <v>59068.579381119031</v>
      </c>
      <c r="CT1545" s="14">
        <f>Таблица1[[#This Row],[Lкан_прям, мм]]+Таблица1[[#This Row],[Lкан_дуг, мм]]+Таблица1[[#This Row],[Lкан_леб,мм]]</f>
        <v>85045.326329871823</v>
      </c>
      <c r="CU1545" s="16">
        <f>Таблица1[[#This Row],[Lкан_леб,мм]]</f>
        <v>58079.466525871292</v>
      </c>
      <c r="CV1545" s="14">
        <f>2534431-(Таблица1[[#This Row],[Т23]]+Таблица1[[#This Row],[угол обхв3]])</f>
        <v>2449135.1401959993</v>
      </c>
      <c r="CW1545" s="50">
        <f>SUM(X1545:AC1545,AD1545:AI1545)-Таблица1[[#This Row],[lподв_min, мм]]</f>
        <v>23016.967903724402</v>
      </c>
      <c r="CX1545" s="17">
        <f>CW1984-Таблица1[[#This Row],[Суммарная длина каната]]</f>
        <v>-2425499.0315958266</v>
      </c>
    </row>
    <row r="1546" spans="1:102" x14ac:dyDescent="0.25">
      <c r="A1546" s="21">
        <v>1545</v>
      </c>
      <c r="B1546" s="10">
        <v>38.411632653061218</v>
      </c>
      <c r="C1546" s="10">
        <v>115.03877551020416</v>
      </c>
      <c r="D1546" s="11">
        <v>16024.038406281639</v>
      </c>
      <c r="E1546" s="11">
        <v>13627.913219296428</v>
      </c>
      <c r="F1546" s="11">
        <v>15918.023930901669</v>
      </c>
      <c r="G1546" s="11">
        <v>13720.010618879203</v>
      </c>
      <c r="H1546" s="11">
        <v>16432.037916281639</v>
      </c>
      <c r="I1546" s="11">
        <v>9668.6977296381046</v>
      </c>
      <c r="J1546" s="11">
        <v>3959.2154896583229</v>
      </c>
      <c r="K1546" s="11">
        <v>25976.746948750097</v>
      </c>
      <c r="L1546" s="11">
        <v>989.11285525044605</v>
      </c>
      <c r="M1546" s="11">
        <v>58079.466525871292</v>
      </c>
      <c r="N1546" s="11">
        <v>8333.8552747679896</v>
      </c>
      <c r="O1546" s="11">
        <v>18341.923630391255</v>
      </c>
      <c r="P1546" s="43">
        <v>10832.892220764576</v>
      </c>
      <c r="Q1546" s="11">
        <v>18194.799607262703</v>
      </c>
      <c r="R1546" s="11">
        <v>15350.139817609532</v>
      </c>
      <c r="S1546" s="11">
        <v>15091.461541759933</v>
      </c>
      <c r="T1546" s="11">
        <v>16541.264333283038</v>
      </c>
      <c r="U1546" s="11">
        <v>14369.980157272743</v>
      </c>
      <c r="V1546" s="11">
        <v>16024.038406281639</v>
      </c>
      <c r="W1546" s="11">
        <v>13627.913219296428</v>
      </c>
      <c r="X1546" s="12">
        <v>0</v>
      </c>
      <c r="Y1546" s="12">
        <v>277.71249685036418</v>
      </c>
      <c r="Z1546" s="12">
        <v>221.60180209613748</v>
      </c>
      <c r="AA1546" s="44">
        <v>232.04019061955881</v>
      </c>
      <c r="AB1546" s="45">
        <v>47.253829333787856</v>
      </c>
      <c r="AC1546" s="12">
        <v>210.50453635059776</v>
      </c>
      <c r="AD1546" s="12">
        <v>12514.865031253645</v>
      </c>
      <c r="AE1546" s="12">
        <v>2503.3639638769018</v>
      </c>
      <c r="AF1546" s="12">
        <v>5480.5321821881498</v>
      </c>
      <c r="AG1546" s="44">
        <v>1128.4755203370592</v>
      </c>
      <c r="AH1546" s="45">
        <v>390.2947604055143</v>
      </c>
      <c r="AI1546" s="12">
        <v>3959.2154906888286</v>
      </c>
      <c r="AJ1546" s="12">
        <v>-35.63015233753314</v>
      </c>
      <c r="AK1546" s="12">
        <v>3.3692446908149911</v>
      </c>
      <c r="AL1546" s="12">
        <v>34.488970162878708</v>
      </c>
      <c r="AM1546" s="44">
        <v>67.074567221486149</v>
      </c>
      <c r="AN1546" s="45">
        <v>60.43867264634514</v>
      </c>
      <c r="AO1546" s="12">
        <v>89.999999855285026</v>
      </c>
      <c r="AP1546" s="12">
        <v>-2075.8364333619656</v>
      </c>
      <c r="AQ1546" s="12">
        <v>8357.8336503868068</v>
      </c>
      <c r="AR1546" s="12">
        <v>11063.92123193254</v>
      </c>
      <c r="AS1546" s="44">
        <v>15725.912953616667</v>
      </c>
      <c r="AT1546" s="45">
        <v>16186.374458325819</v>
      </c>
      <c r="AU1546" s="12">
        <v>16432.038406281641</v>
      </c>
      <c r="AV1546" s="12">
        <v>11382.999195380788</v>
      </c>
      <c r="AW1546" s="12">
        <v>18749.218410007546</v>
      </c>
      <c r="AX1546" s="12">
        <v>18531.08757314723</v>
      </c>
      <c r="AY1546" s="44">
        <v>15250.390929399107</v>
      </c>
      <c r="AZ1546" s="45">
        <v>14168.69136808455</v>
      </c>
      <c r="BA1546" s="12">
        <v>13627.913220326935</v>
      </c>
      <c r="BB1546" s="12">
        <v>8096.1745524654252</v>
      </c>
      <c r="BC1546" s="12">
        <v>10856.870596383393</v>
      </c>
      <c r="BD1546" s="12">
        <v>15581.168828777496</v>
      </c>
      <c r="BE1546" s="44">
        <v>16165.491197275902</v>
      </c>
      <c r="BF1546" s="45">
        <v>16378.928281238859</v>
      </c>
      <c r="BG1546" s="12">
        <v>16432.038416281637</v>
      </c>
      <c r="BH1546" s="12">
        <v>18673.543705546141</v>
      </c>
      <c r="BI1546" s="12">
        <v>18602.094386878991</v>
      </c>
      <c r="BJ1546" s="12">
        <v>15427.749507644459</v>
      </c>
      <c r="BK1546" s="44">
        <v>14211.050769633568</v>
      </c>
      <c r="BL1546" s="45">
        <v>13829.202008484619</v>
      </c>
      <c r="BM1546" s="12">
        <v>9668.6977296381065</v>
      </c>
      <c r="BN1546" s="12">
        <v>0</v>
      </c>
      <c r="BO1546" s="12">
        <v>38.999397028348127</v>
      </c>
      <c r="BP1546" s="12">
        <v>31.11972547206372</v>
      </c>
      <c r="BQ1546" s="48">
        <v>32.585597058607441</v>
      </c>
      <c r="BR1546" s="49">
        <v>6.6358945751410054</v>
      </c>
      <c r="BS1546" s="13">
        <v>29.561327208939883</v>
      </c>
      <c r="BT1546" s="12">
        <v>250.53347412869908</v>
      </c>
      <c r="BV1546" s="14">
        <f>Таблица1[[#This Row],[Lкан_леб,мм]]</f>
        <v>58079.466525871292</v>
      </c>
      <c r="BW1546" s="50">
        <f>Таблица1[[#This Row],[угол обхв4]]+Таблица1[[#This Row],[Lдуг 3,мм]]</f>
        <v>12514.865031253645</v>
      </c>
      <c r="BX1546" s="54">
        <f>Таблица1[[#This Row],[угол обхв5]]+Таблица1[[#This Row],[Y5, мм]]</f>
        <v>58357.179022721655</v>
      </c>
      <c r="BY1546" s="14">
        <f>Таблица1[[#This Row],[угол обхв6]]+Таблица1[[#This Row],[Lдуг 4,мм]]</f>
        <v>15018.228995130547</v>
      </c>
      <c r="BZ1546" s="14">
        <f>Таблица1[[#This Row],[Т1]]+Таблица1[[#This Row],[X6, мм]]</f>
        <v>58578.78082481779</v>
      </c>
      <c r="CA1546" s="14">
        <f>Таблица1[[#This Row],[Т2]]+Таблица1[[#This Row],[Lдуг 5,мм]]</f>
        <v>20498.761177318695</v>
      </c>
      <c r="CB1546" s="14">
        <f>Таблица1[[#This Row],[Т3]]+Таблица1[[#This Row],[Y6, мм]]</f>
        <v>58810.821015437352</v>
      </c>
      <c r="CC1546" s="14">
        <f>Таблица1[[#This Row],[Т4]]+Таблица1[[#This Row],[Lдуг 6,мм]]</f>
        <v>21627.236697655753</v>
      </c>
      <c r="CD1546" s="14">
        <f>Таблица1[[#This Row],[Т5]]+Таблица1[[#This Row],[Lдуг 1,мм]]</f>
        <v>58858.074844771138</v>
      </c>
      <c r="CE1546" s="14">
        <f>Таблица1[[#This Row],[Т6]]+Таблица1[[#This Row],[Lпрям1, мм]]</f>
        <v>22017.531458061268</v>
      </c>
      <c r="CF1546" s="15">
        <f>Таблица1[[#This Row],[Т7]]+Таблица1[[#This Row],[Lдуг 2,мм]]</f>
        <v>59068.579381121737</v>
      </c>
      <c r="CG1546" s="14">
        <f>Таблица1[[#This Row],[Т8]]+Таблица1[[#This Row],[Lпрям2, мм]]</f>
        <v>25976.746948750097</v>
      </c>
      <c r="CH1546" s="14">
        <f>Таблица1[[#This Row],[Т9]]-Таблица1[[#This Row],[Т9]]</f>
        <v>0</v>
      </c>
      <c r="CI1546" s="50">
        <f>Таблица1[[#This Row],[Т9]]-Таблица1[[#This Row],[Т8]]</f>
        <v>37051.047923060469</v>
      </c>
      <c r="CJ1546" s="54">
        <f>Таблица1[[#This Row],[Т9]]-Таблица1[[#This Row],[Т7]]</f>
        <v>210.50453635059966</v>
      </c>
      <c r="CK1546" s="14">
        <f>Таблица1[[#This Row],[Т9]]-Таблица1[[#This Row],[Т6]]</f>
        <v>37441.342683465984</v>
      </c>
      <c r="CL1546" s="14">
        <f>Таблица1[[#This Row],[Т9]]-Таблица1[[#This Row],[Т5]]</f>
        <v>257.75836568438535</v>
      </c>
      <c r="CM1546" s="14">
        <f>Таблица1[[#This Row],[Т9]]-Таблица1[[#This Row],[Т4]]</f>
        <v>38569.818203803043</v>
      </c>
      <c r="CN1546" s="14">
        <f>Таблица1[[#This Row],[Т9]]-Таблица1[[#This Row],[Т3]]</f>
        <v>489.79855630394741</v>
      </c>
      <c r="CO1546" s="14">
        <f>Таблица1[[#This Row],[Т9]]-Таблица1[[#This Row],[Т2]]</f>
        <v>44050.350385991187</v>
      </c>
      <c r="CP1546" s="14">
        <f>Таблица1[[#This Row],[Т9]]-Таблица1[[#This Row],[Т1]]</f>
        <v>711.40035840008204</v>
      </c>
      <c r="CQ1546" s="14">
        <f>Таблица1[[#This Row],[Т9]]-Таблица1[[#This Row],[угол обхв6]]</f>
        <v>46553.714349868096</v>
      </c>
      <c r="CR1546" s="14">
        <f>Таблица1[[#This Row],[Т9]]-Таблица1[[#This Row],[угол обхв5]]</f>
        <v>989.11285525044514</v>
      </c>
      <c r="CS1546" s="14">
        <f>Таблица1[[#This Row],[Т9]]-Таблица1[[#This Row],[угол обхв4]]</f>
        <v>59068.579381121737</v>
      </c>
      <c r="CT1546" s="14">
        <f>Таблица1[[#This Row],[Lкан_прям, мм]]+Таблица1[[#This Row],[Lкан_дуг, мм]]+Таблица1[[#This Row],[Lкан_леб,мм]]</f>
        <v>85045.326329871838</v>
      </c>
      <c r="CU1546" s="16">
        <f>Таблица1[[#This Row],[Lкан_леб,мм]]</f>
        <v>58079.466525871292</v>
      </c>
      <c r="CV1546" s="14">
        <f>2534431-(Таблица1[[#This Row],[Т23]]+Таблица1[[#This Row],[угол обхв3]])</f>
        <v>2449135.1401959993</v>
      </c>
      <c r="CW1546" s="50">
        <f>SUM(X1546:AC1546,AD1546:AI1546)-Таблица1[[#This Row],[lподв_min, мм]]</f>
        <v>23006.644314342218</v>
      </c>
      <c r="CX1546" s="17">
        <f>CW1985-Таблица1[[#This Row],[Суммарная длина каната]]</f>
        <v>-2425547.8522320436</v>
      </c>
    </row>
    <row r="1547" spans="1:102" x14ac:dyDescent="0.25">
      <c r="A1547" s="21">
        <v>1546</v>
      </c>
      <c r="B1547" s="10">
        <v>38.411632653061218</v>
      </c>
      <c r="C1547" s="10">
        <v>117.72285714285721</v>
      </c>
      <c r="D1547" s="11">
        <v>16187.514483913432</v>
      </c>
      <c r="E1547" s="11">
        <v>13971.349339977165</v>
      </c>
      <c r="F1547" s="11">
        <v>16077.303491858167</v>
      </c>
      <c r="G1547" s="11">
        <v>14058.381157321137</v>
      </c>
      <c r="H1547" s="11">
        <v>16595.513993913431</v>
      </c>
      <c r="I1547" s="11">
        <v>9963.662034009345</v>
      </c>
      <c r="J1547" s="11">
        <v>4007.6873059678187</v>
      </c>
      <c r="K1547" s="11">
        <v>25976.746948737629</v>
      </c>
      <c r="L1547" s="11">
        <v>989.11285526291226</v>
      </c>
      <c r="M1547" s="11">
        <v>58079.466525871292</v>
      </c>
      <c r="N1547" s="11">
        <v>8333.8552747679896</v>
      </c>
      <c r="O1547" s="11">
        <v>18341.923630391255</v>
      </c>
      <c r="P1547" s="43">
        <v>10788.200980592737</v>
      </c>
      <c r="Q1547" s="11">
        <v>18290.129687813667</v>
      </c>
      <c r="R1547" s="11">
        <v>15445.818812216303</v>
      </c>
      <c r="S1547" s="11">
        <v>15401.734089121865</v>
      </c>
      <c r="T1547" s="11">
        <v>16669.422774464401</v>
      </c>
      <c r="U1547" s="11">
        <v>14736.823310467502</v>
      </c>
      <c r="V1547" s="11">
        <v>16187.514483913432</v>
      </c>
      <c r="W1547" s="11">
        <v>13971.349339977165</v>
      </c>
      <c r="X1547" s="12">
        <v>0</v>
      </c>
      <c r="Y1547" s="12">
        <v>262.32902341875558</v>
      </c>
      <c r="Z1547" s="12">
        <v>217.87208227984894</v>
      </c>
      <c r="AA1547" s="44">
        <v>232.04019061955961</v>
      </c>
      <c r="AB1547" s="45">
        <v>47.253829333789028</v>
      </c>
      <c r="AC1547" s="12">
        <v>229.617729610959</v>
      </c>
      <c r="AD1547" s="12">
        <v>12514.865031253645</v>
      </c>
      <c r="AE1547" s="12">
        <v>2454.892147567406</v>
      </c>
      <c r="AF1547" s="12">
        <v>5480.5321821881471</v>
      </c>
      <c r="AG1547" s="44">
        <v>1128.4755203370598</v>
      </c>
      <c r="AH1547" s="45">
        <v>390.29476040551458</v>
      </c>
      <c r="AI1547" s="12">
        <v>4007.6873069858611</v>
      </c>
      <c r="AJ1547" s="12">
        <v>-35.63015233753314</v>
      </c>
      <c r="AK1547" s="12">
        <v>1.2089307156120319</v>
      </c>
      <c r="AL1547" s="12">
        <v>31.804888530225647</v>
      </c>
      <c r="AM1547" s="44">
        <v>64.390485588833201</v>
      </c>
      <c r="AN1547" s="45">
        <v>57.754591013692028</v>
      </c>
      <c r="AO1547" s="12">
        <v>89.999999857035306</v>
      </c>
      <c r="AP1547" s="12">
        <v>-2075.8364333619656</v>
      </c>
      <c r="AQ1547" s="12">
        <v>8342.4633631488159</v>
      </c>
      <c r="AR1547" s="12">
        <v>11003.228529942104</v>
      </c>
      <c r="AS1547" s="44">
        <v>15813.737203423174</v>
      </c>
      <c r="AT1547" s="45">
        <v>16324.348379205254</v>
      </c>
      <c r="AU1547" s="12">
        <v>16595.514483913434</v>
      </c>
      <c r="AV1547" s="12">
        <v>11382.999195380788</v>
      </c>
      <c r="AW1547" s="12">
        <v>18749.832812458084</v>
      </c>
      <c r="AX1547" s="12">
        <v>18636.867561460036</v>
      </c>
      <c r="AY1547" s="44">
        <v>15578.086172783347</v>
      </c>
      <c r="AZ1547" s="45">
        <v>14519.136237501434</v>
      </c>
      <c r="BA1547" s="12">
        <v>13971.349340995208</v>
      </c>
      <c r="BB1547" s="12">
        <v>8096.1745524654252</v>
      </c>
      <c r="BC1547" s="12">
        <v>10796.809068973564</v>
      </c>
      <c r="BD1547" s="12">
        <v>15660.846361565669</v>
      </c>
      <c r="BE1547" s="44">
        <v>16301.504383257527</v>
      </c>
      <c r="BF1547" s="45">
        <v>16532.588879172577</v>
      </c>
      <c r="BG1547" s="12">
        <v>16595.51449391343</v>
      </c>
      <c r="BH1547" s="12">
        <v>18673.543705546141</v>
      </c>
      <c r="BI1547" s="12">
        <v>18698.038869880496</v>
      </c>
      <c r="BJ1547" s="12">
        <v>15748.471962768233</v>
      </c>
      <c r="BK1547" s="44">
        <v>14560.471226806019</v>
      </c>
      <c r="BL1547" s="45">
        <v>14189.036412943231</v>
      </c>
      <c r="BM1547" s="12">
        <v>9963.6620340093468</v>
      </c>
      <c r="BN1547" s="12">
        <v>0</v>
      </c>
      <c r="BO1547" s="12">
        <v>36.839083053145174</v>
      </c>
      <c r="BP1547" s="12">
        <v>30.595957814613616</v>
      </c>
      <c r="BQ1547" s="48">
        <v>32.585597058607547</v>
      </c>
      <c r="BR1547" s="49">
        <v>6.6358945751411715</v>
      </c>
      <c r="BS1547" s="13">
        <v>32.245408843343284</v>
      </c>
      <c r="BT1547" s="12">
        <v>250.53347412869908</v>
      </c>
      <c r="BV1547" s="14">
        <f>Таблица1[[#This Row],[Lкан_леб,мм]]</f>
        <v>58079.466525871292</v>
      </c>
      <c r="BW1547" s="50">
        <f>Таблица1[[#This Row],[угол обхв4]]+Таблица1[[#This Row],[Lдуг 3,мм]]</f>
        <v>12514.865031253645</v>
      </c>
      <c r="BX1547" s="54">
        <f>Таблица1[[#This Row],[угол обхв5]]+Таблица1[[#This Row],[Y5, мм]]</f>
        <v>58341.795549290051</v>
      </c>
      <c r="BY1547" s="14">
        <f>Таблица1[[#This Row],[угол обхв6]]+Таблица1[[#This Row],[Lдуг 4,мм]]</f>
        <v>14969.757178821052</v>
      </c>
      <c r="BZ1547" s="14">
        <f>Таблица1[[#This Row],[Т1]]+Таблица1[[#This Row],[X6, мм]]</f>
        <v>58559.667631569901</v>
      </c>
      <c r="CA1547" s="14">
        <f>Таблица1[[#This Row],[Т2]]+Таблица1[[#This Row],[Lдуг 5,мм]]</f>
        <v>20450.2893610092</v>
      </c>
      <c r="CB1547" s="14">
        <f>Таблица1[[#This Row],[Т3]]+Таблица1[[#This Row],[Y6, мм]]</f>
        <v>58791.707822189463</v>
      </c>
      <c r="CC1547" s="14">
        <f>Таблица1[[#This Row],[Т4]]+Таблица1[[#This Row],[Lдуг 6,мм]]</f>
        <v>21578.764881346258</v>
      </c>
      <c r="CD1547" s="14">
        <f>Таблица1[[#This Row],[Т5]]+Таблица1[[#This Row],[Lдуг 1,мм]]</f>
        <v>58838.961651523248</v>
      </c>
      <c r="CE1547" s="14">
        <f>Таблица1[[#This Row],[Т6]]+Таблица1[[#This Row],[Lпрям1, мм]]</f>
        <v>21969.059641751774</v>
      </c>
      <c r="CF1547" s="15">
        <f>Таблица1[[#This Row],[Т7]]+Таблица1[[#This Row],[Lдуг 2,мм]]</f>
        <v>59068.579381134208</v>
      </c>
      <c r="CG1547" s="14">
        <f>Таблица1[[#This Row],[Т8]]+Таблица1[[#This Row],[Lпрям2, мм]]</f>
        <v>25976.746948737637</v>
      </c>
      <c r="CH1547" s="14">
        <f>Таблица1[[#This Row],[Т9]]-Таблица1[[#This Row],[Т9]]</f>
        <v>0</v>
      </c>
      <c r="CI1547" s="50">
        <f>Таблица1[[#This Row],[Т9]]-Таблица1[[#This Row],[Т8]]</f>
        <v>37099.519739382435</v>
      </c>
      <c r="CJ1547" s="54">
        <f>Таблица1[[#This Row],[Т9]]-Таблица1[[#This Row],[Т7]]</f>
        <v>229.61772961095994</v>
      </c>
      <c r="CK1547" s="14">
        <f>Таблица1[[#This Row],[Т9]]-Таблица1[[#This Row],[Т6]]</f>
        <v>37489.81449978795</v>
      </c>
      <c r="CL1547" s="14">
        <f>Таблица1[[#This Row],[Т9]]-Таблица1[[#This Row],[Т5]]</f>
        <v>276.87155894474563</v>
      </c>
      <c r="CM1547" s="14">
        <f>Таблица1[[#This Row],[Т9]]-Таблица1[[#This Row],[Т4]]</f>
        <v>38618.290020125009</v>
      </c>
      <c r="CN1547" s="14">
        <f>Таблица1[[#This Row],[Т9]]-Таблица1[[#This Row],[Т3]]</f>
        <v>508.91174956430768</v>
      </c>
      <c r="CO1547" s="14">
        <f>Таблица1[[#This Row],[Т9]]-Таблица1[[#This Row],[Т2]]</f>
        <v>44098.822202313153</v>
      </c>
      <c r="CP1547" s="14">
        <f>Таблица1[[#This Row],[Т9]]-Таблица1[[#This Row],[Т1]]</f>
        <v>726.78383184415725</v>
      </c>
      <c r="CQ1547" s="14">
        <f>Таблица1[[#This Row],[Т9]]-Таблица1[[#This Row],[угол обхв6]]</f>
        <v>46553.714349880567</v>
      </c>
      <c r="CR1547" s="14">
        <f>Таблица1[[#This Row],[Т9]]-Таблица1[[#This Row],[угол обхв5]]</f>
        <v>989.11285526291613</v>
      </c>
      <c r="CS1547" s="14">
        <f>Таблица1[[#This Row],[Т9]]-Таблица1[[#This Row],[угол обхв4]]</f>
        <v>59068.579381134208</v>
      </c>
      <c r="CT1547" s="14">
        <f>Таблица1[[#This Row],[Lкан_прям, мм]]+Таблица1[[#This Row],[Lкан_дуг, мм]]+Таблица1[[#This Row],[Lкан_леб,мм]]</f>
        <v>85045.326329871838</v>
      </c>
      <c r="CU1547" s="16">
        <f>Таблица1[[#This Row],[Lкан_леб,мм]]</f>
        <v>58079.466525871292</v>
      </c>
      <c r="CV1547" s="14">
        <f>2534431-(Таблица1[[#This Row],[Т23]]+Таблица1[[#This Row],[угол обхв3]])</f>
        <v>2449135.1401959993</v>
      </c>
      <c r="CW1547" s="50">
        <f>SUM(X1547:AC1547,AD1547:AI1547)-Таблица1[[#This Row],[lподв_min, мм]]</f>
        <v>22958.172498032727</v>
      </c>
      <c r="CX1547" s="17">
        <f>CW1986-Таблица1[[#This Row],[Суммарная длина каната]]</f>
        <v>-2425598.3061383301</v>
      </c>
    </row>
    <row r="1548" spans="1:102" x14ac:dyDescent="0.25">
      <c r="A1548" s="21">
        <v>1547</v>
      </c>
      <c r="B1548" s="10">
        <v>38.411632653061218</v>
      </c>
      <c r="C1548" s="10">
        <v>120.40693877551027</v>
      </c>
      <c r="D1548" s="11">
        <v>16334.728469999376</v>
      </c>
      <c r="E1548" s="11">
        <v>14322.064094794805</v>
      </c>
      <c r="F1548" s="11">
        <v>16220.56278095999</v>
      </c>
      <c r="G1548" s="11">
        <v>14403.839368846087</v>
      </c>
      <c r="H1548" s="11">
        <v>16742.727979999378</v>
      </c>
      <c r="I1548" s="11">
        <v>10265.079147795639</v>
      </c>
      <c r="J1548" s="11">
        <v>4056.9849469991668</v>
      </c>
      <c r="K1548" s="11">
        <v>25976.746948725264</v>
      </c>
      <c r="L1548" s="11">
        <v>989.11285527527764</v>
      </c>
      <c r="M1548" s="11">
        <v>58079.466525871292</v>
      </c>
      <c r="N1548" s="11">
        <v>8333.8552747679896</v>
      </c>
      <c r="O1548" s="11">
        <v>18341.923630391255</v>
      </c>
      <c r="P1548" s="43">
        <v>10739.094564500921</v>
      </c>
      <c r="Q1548" s="11">
        <v>18383.262341080757</v>
      </c>
      <c r="R1548" s="11">
        <v>15526.863108470316</v>
      </c>
      <c r="S1548" s="11">
        <v>15716.146788770136</v>
      </c>
      <c r="T1548" s="11">
        <v>16780.261743961859</v>
      </c>
      <c r="U1548" s="11">
        <v>15109.265531399358</v>
      </c>
      <c r="V1548" s="11">
        <v>16334.728469999376</v>
      </c>
      <c r="W1548" s="11">
        <v>14322.064094794805</v>
      </c>
      <c r="X1548" s="12">
        <v>0</v>
      </c>
      <c r="Y1548" s="12">
        <v>246.70871384923527</v>
      </c>
      <c r="Z1548" s="12">
        <v>214.37919860147215</v>
      </c>
      <c r="AA1548" s="44">
        <v>232.0401906195591</v>
      </c>
      <c r="AB1548" s="45">
        <v>47.253829333786491</v>
      </c>
      <c r="AC1548" s="12">
        <v>248.73092287122464</v>
      </c>
      <c r="AD1548" s="12">
        <v>12514.865031253645</v>
      </c>
      <c r="AE1548" s="12">
        <v>2405.5945065360565</v>
      </c>
      <c r="AF1548" s="12">
        <v>5480.532182188148</v>
      </c>
      <c r="AG1548" s="44">
        <v>1128.4755203370598</v>
      </c>
      <c r="AH1548" s="45">
        <v>390.29476040551617</v>
      </c>
      <c r="AI1548" s="12">
        <v>4056.9849480048388</v>
      </c>
      <c r="AJ1548" s="12">
        <v>-35.63015233753314</v>
      </c>
      <c r="AK1548" s="12">
        <v>-0.9846423555186733</v>
      </c>
      <c r="AL1548" s="12">
        <v>29.120806897572589</v>
      </c>
      <c r="AM1548" s="44">
        <v>61.706403956180068</v>
      </c>
      <c r="AN1548" s="45">
        <v>55.070509381039251</v>
      </c>
      <c r="AO1548" s="12">
        <v>89.999999858772512</v>
      </c>
      <c r="AP1548" s="12">
        <v>-2075.8364333619656</v>
      </c>
      <c r="AQ1548" s="12">
        <v>8326.844037456176</v>
      </c>
      <c r="AR1548" s="12">
        <v>10937.648848860268</v>
      </c>
      <c r="AS1548" s="44">
        <v>15886.119485927798</v>
      </c>
      <c r="AT1548" s="45">
        <v>16445.759974145843</v>
      </c>
      <c r="AU1548" s="12">
        <v>16742.728469999376</v>
      </c>
      <c r="AV1548" s="12">
        <v>11382.999195380788</v>
      </c>
      <c r="AW1548" s="12">
        <v>18749.863383971802</v>
      </c>
      <c r="AX1548" s="12">
        <v>18739.689326819138</v>
      </c>
      <c r="AY1548" s="44">
        <v>15909.534625140801</v>
      </c>
      <c r="AZ1548" s="45">
        <v>14875.657813226448</v>
      </c>
      <c r="BA1548" s="12">
        <v>14322.064095800479</v>
      </c>
      <c r="BB1548" s="12">
        <v>8096.1745524654252</v>
      </c>
      <c r="BC1548" s="12">
        <v>10732.083327189108</v>
      </c>
      <c r="BD1548" s="12">
        <v>15725.417392829662</v>
      </c>
      <c r="BE1548" s="44">
        <v>16421.005366504374</v>
      </c>
      <c r="BF1548" s="45">
        <v>16669.230239815392</v>
      </c>
      <c r="BG1548" s="12">
        <v>16742.728479999376</v>
      </c>
      <c r="BH1548" s="12">
        <v>18673.543705546141</v>
      </c>
      <c r="BI1548" s="12">
        <v>18791.202094661305</v>
      </c>
      <c r="BJ1548" s="12">
        <v>16072.573774508519</v>
      </c>
      <c r="BK1548" s="44">
        <v>14915.877695028694</v>
      </c>
      <c r="BL1548" s="45">
        <v>14555.671812967716</v>
      </c>
      <c r="BM1548" s="12">
        <v>10265.079147795641</v>
      </c>
      <c r="BN1548" s="12">
        <v>0</v>
      </c>
      <c r="BO1548" s="12">
        <v>34.645509982014467</v>
      </c>
      <c r="BP1548" s="12">
        <v>30.105449253091262</v>
      </c>
      <c r="BQ1548" s="48">
        <v>32.585597058607476</v>
      </c>
      <c r="BR1548" s="49">
        <v>6.6358945751408154</v>
      </c>
      <c r="BS1548" s="13">
        <v>34.929490477733268</v>
      </c>
      <c r="BT1548" s="12">
        <v>250.53347412869908</v>
      </c>
      <c r="BV1548" s="14">
        <f>Таблица1[[#This Row],[Lкан_леб,мм]]</f>
        <v>58079.466525871292</v>
      </c>
      <c r="BW1548" s="50">
        <f>Таблица1[[#This Row],[угол обхв4]]+Таблица1[[#This Row],[Lдуг 3,мм]]</f>
        <v>12514.865031253645</v>
      </c>
      <c r="BX1548" s="54">
        <f>Таблица1[[#This Row],[угол обхв5]]+Таблица1[[#This Row],[Y5, мм]]</f>
        <v>58326.175239720527</v>
      </c>
      <c r="BY1548" s="14">
        <f>Таблица1[[#This Row],[угол обхв6]]+Таблица1[[#This Row],[Lдуг 4,мм]]</f>
        <v>14920.459537789702</v>
      </c>
      <c r="BZ1548" s="14">
        <f>Таблица1[[#This Row],[Т1]]+Таблица1[[#This Row],[X6, мм]]</f>
        <v>58540.554438321997</v>
      </c>
      <c r="CA1548" s="14">
        <f>Таблица1[[#This Row],[Т2]]+Таблица1[[#This Row],[Lдуг 5,мм]]</f>
        <v>20400.99171997785</v>
      </c>
      <c r="CB1548" s="14">
        <f>Таблица1[[#This Row],[Т3]]+Таблица1[[#This Row],[Y6, мм]]</f>
        <v>58772.594628941559</v>
      </c>
      <c r="CC1548" s="14">
        <f>Таблица1[[#This Row],[Т4]]+Таблица1[[#This Row],[Lдуг 6,мм]]</f>
        <v>21529.467240314909</v>
      </c>
      <c r="CD1548" s="14">
        <f>Таблица1[[#This Row],[Т5]]+Таблица1[[#This Row],[Lдуг 1,мм]]</f>
        <v>58819.848458275344</v>
      </c>
      <c r="CE1548" s="14">
        <f>Таблица1[[#This Row],[Т6]]+Таблица1[[#This Row],[Lпрям1, мм]]</f>
        <v>21919.762000720424</v>
      </c>
      <c r="CF1548" s="15">
        <f>Таблица1[[#This Row],[Т7]]+Таблица1[[#This Row],[Lдуг 2,мм]]</f>
        <v>59068.57938114657</v>
      </c>
      <c r="CG1548" s="14">
        <f>Таблица1[[#This Row],[Т8]]+Таблица1[[#This Row],[Lпрям2, мм]]</f>
        <v>25976.746948725264</v>
      </c>
      <c r="CH1548" s="14">
        <f>Таблица1[[#This Row],[Т9]]-Таблица1[[#This Row],[Т9]]</f>
        <v>0</v>
      </c>
      <c r="CI1548" s="50">
        <f>Таблица1[[#This Row],[Т9]]-Таблица1[[#This Row],[Т8]]</f>
        <v>37148.817380426146</v>
      </c>
      <c r="CJ1548" s="54">
        <f>Таблица1[[#This Row],[Т9]]-Таблица1[[#This Row],[Т7]]</f>
        <v>248.73092287122563</v>
      </c>
      <c r="CK1548" s="14">
        <f>Таблица1[[#This Row],[Т9]]-Таблица1[[#This Row],[Т6]]</f>
        <v>37539.112140831661</v>
      </c>
      <c r="CL1548" s="14">
        <f>Таблица1[[#This Row],[Т9]]-Таблица1[[#This Row],[Т5]]</f>
        <v>295.98475220501132</v>
      </c>
      <c r="CM1548" s="14">
        <f>Таблица1[[#This Row],[Т9]]-Таблица1[[#This Row],[Т4]]</f>
        <v>38667.58766116872</v>
      </c>
      <c r="CN1548" s="14">
        <f>Таблица1[[#This Row],[Т9]]-Таблица1[[#This Row],[Т3]]</f>
        <v>528.02494282457337</v>
      </c>
      <c r="CO1548" s="14">
        <f>Таблица1[[#This Row],[Т9]]-Таблица1[[#This Row],[Т2]]</f>
        <v>44148.119843356864</v>
      </c>
      <c r="CP1548" s="14">
        <f>Таблица1[[#This Row],[Т9]]-Таблица1[[#This Row],[Т1]]</f>
        <v>742.40414142604277</v>
      </c>
      <c r="CQ1548" s="14">
        <f>Таблица1[[#This Row],[Т9]]-Таблица1[[#This Row],[угол обхв6]]</f>
        <v>46553.714349892922</v>
      </c>
      <c r="CR1548" s="14">
        <f>Таблица1[[#This Row],[Т9]]-Таблица1[[#This Row],[угол обхв5]]</f>
        <v>989.11285527527798</v>
      </c>
      <c r="CS1548" s="14">
        <f>Таблица1[[#This Row],[Т9]]-Таблица1[[#This Row],[угол обхв4]]</f>
        <v>59068.57938114657</v>
      </c>
      <c r="CT1548" s="14">
        <f>Таблица1[[#This Row],[Lкан_прям, мм]]+Таблица1[[#This Row],[Lкан_дуг, мм]]+Таблица1[[#This Row],[Lкан_леб,мм]]</f>
        <v>85045.326329871838</v>
      </c>
      <c r="CU1548" s="16">
        <f>Таблица1[[#This Row],[Lкан_леб,мм]]</f>
        <v>58079.466525871292</v>
      </c>
      <c r="CV1548" s="14">
        <f>2534431-(Таблица1[[#This Row],[Т23]]+Таблица1[[#This Row],[угол обхв3]])</f>
        <v>2449135.1401959993</v>
      </c>
      <c r="CW1548" s="50">
        <f>SUM(X1548:AC1548,AD1548:AI1548)-Таблица1[[#This Row],[lподв_min, мм]]</f>
        <v>22908.874857001374</v>
      </c>
      <c r="CX1548" s="17">
        <f>CW1987-Таблица1[[#This Row],[Суммарная длина каната]]</f>
        <v>-2425650.3843465596</v>
      </c>
    </row>
    <row r="1549" spans="1:102" x14ac:dyDescent="0.25">
      <c r="A1549" s="21">
        <v>1548</v>
      </c>
      <c r="B1549" s="10">
        <v>38.411632653061218</v>
      </c>
      <c r="C1549" s="10">
        <v>123.09102040816332</v>
      </c>
      <c r="D1549" s="11">
        <v>16465.357354647374</v>
      </c>
      <c r="E1549" s="11">
        <v>14679.28796219693</v>
      </c>
      <c r="F1549" s="11">
        <v>16347.487465522147</v>
      </c>
      <c r="G1549" s="11">
        <v>14755.627265557694</v>
      </c>
      <c r="H1549" s="11">
        <v>16873.356864647372</v>
      </c>
      <c r="I1549" s="11">
        <v>10572.239297818805</v>
      </c>
      <c r="J1549" s="11">
        <v>4107.0486643781251</v>
      </c>
      <c r="K1549" s="11">
        <v>25976.746948713004</v>
      </c>
      <c r="L1549" s="11">
        <v>989.11285528753615</v>
      </c>
      <c r="M1549" s="11">
        <v>58079.466525871292</v>
      </c>
      <c r="N1549" s="11">
        <v>8333.8552747679896</v>
      </c>
      <c r="O1549" s="11">
        <v>18341.923630391255</v>
      </c>
      <c r="P1549" s="43">
        <v>10685.680719440252</v>
      </c>
      <c r="Q1549" s="11">
        <v>18473.993219847503</v>
      </c>
      <c r="R1549" s="11">
        <v>15593.094882850284</v>
      </c>
      <c r="S1549" s="11">
        <v>16034.009771386711</v>
      </c>
      <c r="T1549" s="11">
        <v>16873.538044206143</v>
      </c>
      <c r="U1549" s="11">
        <v>15486.489625148221</v>
      </c>
      <c r="V1549" s="11">
        <v>16465.357354647374</v>
      </c>
      <c r="W1549" s="11">
        <v>14679.28796219693</v>
      </c>
      <c r="X1549" s="12">
        <v>0</v>
      </c>
      <c r="Y1549" s="12">
        <v>230.83260377439728</v>
      </c>
      <c r="Z1549" s="12">
        <v>211.14211542841323</v>
      </c>
      <c r="AA1549" s="44">
        <v>232.04019061955816</v>
      </c>
      <c r="AB1549" s="45">
        <v>47.253829333786307</v>
      </c>
      <c r="AC1549" s="12">
        <v>267.8441161313811</v>
      </c>
      <c r="AD1549" s="12">
        <v>12514.865031253645</v>
      </c>
      <c r="AE1549" s="12">
        <v>2355.5307891570915</v>
      </c>
      <c r="AF1549" s="12">
        <v>5480.5321821881498</v>
      </c>
      <c r="AG1549" s="44">
        <v>1128.4755203370612</v>
      </c>
      <c r="AH1549" s="45">
        <v>390.29476040551674</v>
      </c>
      <c r="AI1549" s="12">
        <v>4107.0486653715361</v>
      </c>
      <c r="AJ1549" s="12">
        <v>-35.63015233753314</v>
      </c>
      <c r="AK1549" s="12">
        <v>-3.2141377044729422</v>
      </c>
      <c r="AL1549" s="12">
        <v>26.436725264919566</v>
      </c>
      <c r="AM1549" s="44">
        <v>59.022322323526915</v>
      </c>
      <c r="AN1549" s="45">
        <v>52.386427748386126</v>
      </c>
      <c r="AO1549" s="12">
        <v>89.999999860494043</v>
      </c>
      <c r="AP1549" s="12">
        <v>-2075.8364333619656</v>
      </c>
      <c r="AQ1549" s="12">
        <v>8310.9795846066954</v>
      </c>
      <c r="AR1549" s="12">
        <v>10867.326080488845</v>
      </c>
      <c r="AS1549" s="44">
        <v>15942.900983385811</v>
      </c>
      <c r="AT1549" s="45">
        <v>16550.342847628897</v>
      </c>
      <c r="AU1549" s="12">
        <v>16873.357354647374</v>
      </c>
      <c r="AV1549" s="12">
        <v>11382.999195380788</v>
      </c>
      <c r="AW1549" s="12">
        <v>18749.281830013708</v>
      </c>
      <c r="AX1549" s="12">
        <v>18839.327262621409</v>
      </c>
      <c r="AY1549" s="44">
        <v>16244.009038119068</v>
      </c>
      <c r="AZ1549" s="45">
        <v>15237.473832658272</v>
      </c>
      <c r="BA1549" s="12">
        <v>14679.287963190343</v>
      </c>
      <c r="BB1549" s="12">
        <v>8096.1745524654252</v>
      </c>
      <c r="BC1549" s="12">
        <v>10662.805029278958</v>
      </c>
      <c r="BD1549" s="12">
        <v>15774.740243898877</v>
      </c>
      <c r="BE1549" s="44">
        <v>16523.731943670617</v>
      </c>
      <c r="BF1549" s="45">
        <v>16788.55255122462</v>
      </c>
      <c r="BG1549" s="12">
        <v>16873.357364647371</v>
      </c>
      <c r="BH1549" s="12">
        <v>18673.543705546141</v>
      </c>
      <c r="BI1549" s="12">
        <v>18881.351419469953</v>
      </c>
      <c r="BJ1549" s="12">
        <v>16399.343814160617</v>
      </c>
      <c r="BK1549" s="44">
        <v>15276.490358415862</v>
      </c>
      <c r="BL1549" s="45">
        <v>14928.303754686878</v>
      </c>
      <c r="BM1549" s="12">
        <v>10572.239297818807</v>
      </c>
      <c r="BN1549" s="12">
        <v>0</v>
      </c>
      <c r="BO1549" s="12">
        <v>32.4160146330602</v>
      </c>
      <c r="BP1549" s="12">
        <v>29.650862969392506</v>
      </c>
      <c r="BQ1549" s="48">
        <v>32.585597058607348</v>
      </c>
      <c r="BR1549" s="49">
        <v>6.6358945751407896</v>
      </c>
      <c r="BS1549" s="13">
        <v>37.613572112107917</v>
      </c>
      <c r="BT1549" s="12">
        <v>250.53347412869908</v>
      </c>
      <c r="BV1549" s="14">
        <f>Таблица1[[#This Row],[Lкан_леб,мм]]</f>
        <v>58079.466525871292</v>
      </c>
      <c r="BW1549" s="50">
        <f>Таблица1[[#This Row],[угол обхв4]]+Таблица1[[#This Row],[Lдуг 3,мм]]</f>
        <v>12514.865031253645</v>
      </c>
      <c r="BX1549" s="54">
        <f>Таблица1[[#This Row],[угол обхв5]]+Таблица1[[#This Row],[Y5, мм]]</f>
        <v>58310.299129645689</v>
      </c>
      <c r="BY1549" s="14">
        <f>Таблица1[[#This Row],[угол обхв6]]+Таблица1[[#This Row],[Lдуг 4,мм]]</f>
        <v>14870.395820410737</v>
      </c>
      <c r="BZ1549" s="14">
        <f>Таблица1[[#This Row],[Т1]]+Таблица1[[#This Row],[X6, мм]]</f>
        <v>58521.4412450741</v>
      </c>
      <c r="CA1549" s="14">
        <f>Таблица1[[#This Row],[Т2]]+Таблица1[[#This Row],[Lдуг 5,мм]]</f>
        <v>20350.928002598885</v>
      </c>
      <c r="CB1549" s="14">
        <f>Таблица1[[#This Row],[Т3]]+Таблица1[[#This Row],[Y6, мм]]</f>
        <v>58753.481435693655</v>
      </c>
      <c r="CC1549" s="14">
        <f>Таблица1[[#This Row],[Т4]]+Таблица1[[#This Row],[Lдуг 6,мм]]</f>
        <v>21479.403522935947</v>
      </c>
      <c r="CD1549" s="14">
        <f>Таблица1[[#This Row],[Т5]]+Таблица1[[#This Row],[Lдуг 1,мм]]</f>
        <v>58800.735265027441</v>
      </c>
      <c r="CE1549" s="14">
        <f>Таблица1[[#This Row],[Т6]]+Таблица1[[#This Row],[Lпрям1, мм]]</f>
        <v>21869.698283341462</v>
      </c>
      <c r="CF1549" s="15">
        <f>Таблица1[[#This Row],[Т7]]+Таблица1[[#This Row],[Lдуг 2,мм]]</f>
        <v>59068.579381158823</v>
      </c>
      <c r="CG1549" s="14">
        <f>Таблица1[[#This Row],[Т8]]+Таблица1[[#This Row],[Lпрям2, мм]]</f>
        <v>25976.746948713</v>
      </c>
      <c r="CH1549" s="14">
        <f>Таблица1[[#This Row],[Т9]]-Таблица1[[#This Row],[Т9]]</f>
        <v>0</v>
      </c>
      <c r="CI1549" s="50">
        <f>Таблица1[[#This Row],[Т9]]-Таблица1[[#This Row],[Т8]]</f>
        <v>37198.881097817357</v>
      </c>
      <c r="CJ1549" s="54">
        <f>Таблица1[[#This Row],[Т9]]-Таблица1[[#This Row],[Т7]]</f>
        <v>267.84411613138218</v>
      </c>
      <c r="CK1549" s="14">
        <f>Таблица1[[#This Row],[Т9]]-Таблица1[[#This Row],[Т6]]</f>
        <v>37589.175858222879</v>
      </c>
      <c r="CL1549" s="14">
        <f>Таблица1[[#This Row],[Т9]]-Таблица1[[#This Row],[Т5]]</f>
        <v>315.09794546516787</v>
      </c>
      <c r="CM1549" s="14">
        <f>Таблица1[[#This Row],[Т9]]-Таблица1[[#This Row],[Т4]]</f>
        <v>38717.651378559938</v>
      </c>
      <c r="CN1549" s="14">
        <f>Таблица1[[#This Row],[Т9]]-Таблица1[[#This Row],[Т3]]</f>
        <v>547.13813608472265</v>
      </c>
      <c r="CO1549" s="14">
        <f>Таблица1[[#This Row],[Т9]]-Таблица1[[#This Row],[Т2]]</f>
        <v>44198.18356074809</v>
      </c>
      <c r="CP1549" s="14">
        <f>Таблица1[[#This Row],[Т9]]-Таблица1[[#This Row],[Т1]]</f>
        <v>758.28025151313341</v>
      </c>
      <c r="CQ1549" s="14">
        <f>Таблица1[[#This Row],[Т9]]-Таблица1[[#This Row],[угол обхв6]]</f>
        <v>46553.714349905174</v>
      </c>
      <c r="CR1549" s="14">
        <f>Таблица1[[#This Row],[Т9]]-Таблица1[[#This Row],[угол обхв5]]</f>
        <v>989.11285528753069</v>
      </c>
      <c r="CS1549" s="14">
        <f>Таблица1[[#This Row],[Т9]]-Таблица1[[#This Row],[угол обхв4]]</f>
        <v>59068.579381158823</v>
      </c>
      <c r="CT1549" s="14">
        <f>Таблица1[[#This Row],[Lкан_прям, мм]]+Таблица1[[#This Row],[Lкан_дуг, мм]]+Таблица1[[#This Row],[Lкан_леб,мм]]</f>
        <v>85045.326329871838</v>
      </c>
      <c r="CU1549" s="16">
        <f>Таблица1[[#This Row],[Lкан_леб,мм]]</f>
        <v>58079.466525871292</v>
      </c>
      <c r="CV1549" s="14">
        <f>2534431-(Таблица1[[#This Row],[Т23]]+Таблица1[[#This Row],[угол обхв3]])</f>
        <v>2449135.1401959993</v>
      </c>
      <c r="CW1549" s="50">
        <f>SUM(X1549:AC1549,AD1549:AI1549)-Таблица1[[#This Row],[lподв_min, мм]]</f>
        <v>22858.811139622412</v>
      </c>
      <c r="CX1549" s="17">
        <f>CW1988-Таблица1[[#This Row],[Суммарная длина каната]]</f>
        <v>-2425704.0766569385</v>
      </c>
    </row>
    <row r="1550" spans="1:102" x14ac:dyDescent="0.25">
      <c r="A1550" s="21">
        <v>1549</v>
      </c>
      <c r="B1550" s="10">
        <v>38.411632653061218</v>
      </c>
      <c r="C1550" s="10">
        <v>125.77510204081636</v>
      </c>
      <c r="D1550" s="11">
        <v>16579.114518202208</v>
      </c>
      <c r="E1550" s="11">
        <v>15042.237138647391</v>
      </c>
      <c r="F1550" s="11">
        <v>16457.799053468199</v>
      </c>
      <c r="G1550" s="11">
        <v>15112.972971266881</v>
      </c>
      <c r="H1550" s="11">
        <v>16987.114028202206</v>
      </c>
      <c r="I1550" s="11">
        <v>10884.42221969485</v>
      </c>
      <c r="J1550" s="11">
        <v>4157.8149189525411</v>
      </c>
      <c r="K1550" s="11">
        <v>25976.746948700871</v>
      </c>
      <c r="L1550" s="11">
        <v>989.11285529967279</v>
      </c>
      <c r="M1550" s="11">
        <v>58079.466525871292</v>
      </c>
      <c r="N1550" s="11">
        <v>8333.8552747679896</v>
      </c>
      <c r="O1550" s="11">
        <v>18341.923630391255</v>
      </c>
      <c r="P1550" s="43">
        <v>10628.076643516615</v>
      </c>
      <c r="Q1550" s="11">
        <v>18562.12324675624</v>
      </c>
      <c r="R1550" s="11">
        <v>15644.36881276245</v>
      </c>
      <c r="S1550" s="11">
        <v>16354.625597207561</v>
      </c>
      <c r="T1550" s="11">
        <v>16949.047012797448</v>
      </c>
      <c r="U1550" s="11">
        <v>15867.667904637212</v>
      </c>
      <c r="V1550" s="11">
        <v>16579.114518202208</v>
      </c>
      <c r="W1550" s="11">
        <v>15042.237138647391</v>
      </c>
      <c r="X1550" s="12">
        <v>0</v>
      </c>
      <c r="Y1550" s="12">
        <v>214.68000093455709</v>
      </c>
      <c r="Z1550" s="12">
        <v>208.18152502035608</v>
      </c>
      <c r="AA1550" s="44">
        <v>232.04019061955987</v>
      </c>
      <c r="AB1550" s="45">
        <v>47.253829333789938</v>
      </c>
      <c r="AC1550" s="12">
        <v>286.95730939140981</v>
      </c>
      <c r="AD1550" s="12">
        <v>12514.865031253645</v>
      </c>
      <c r="AE1550" s="12">
        <v>2304.7645345826777</v>
      </c>
      <c r="AF1550" s="12">
        <v>5480.5321821881516</v>
      </c>
      <c r="AG1550" s="44">
        <v>1128.4755203370596</v>
      </c>
      <c r="AH1550" s="45">
        <v>390.29476040551492</v>
      </c>
      <c r="AI1550" s="12">
        <v>4157.8149199338231</v>
      </c>
      <c r="AJ1550" s="12">
        <v>-35.63015233753314</v>
      </c>
      <c r="AK1550" s="12">
        <v>-5.4824611624971329</v>
      </c>
      <c r="AL1550" s="12">
        <v>23.75264363226648</v>
      </c>
      <c r="AM1550" s="44">
        <v>56.338240690874066</v>
      </c>
      <c r="AN1550" s="45">
        <v>49.702346115732766</v>
      </c>
      <c r="AO1550" s="12">
        <v>89.999999862197384</v>
      </c>
      <c r="AP1550" s="12">
        <v>-2075.8364333619656</v>
      </c>
      <c r="AQ1550" s="12">
        <v>8294.8745276552781</v>
      </c>
      <c r="AR1550" s="12">
        <v>10792.414523685082</v>
      </c>
      <c r="AS1550" s="44">
        <v>15983.957108549403</v>
      </c>
      <c r="AT1550" s="45">
        <v>16637.867528912015</v>
      </c>
      <c r="AU1550" s="12">
        <v>16987.114518202208</v>
      </c>
      <c r="AV1550" s="12">
        <v>11382.999195380788</v>
      </c>
      <c r="AW1550" s="12">
        <v>18748.057230767456</v>
      </c>
      <c r="AX1550" s="12">
        <v>18935.562748070352</v>
      </c>
      <c r="AY1550" s="44">
        <v>16580.775523947577</v>
      </c>
      <c r="AZ1550" s="45">
        <v>15603.790416380263</v>
      </c>
      <c r="BA1550" s="12">
        <v>15042.237139628676</v>
      </c>
      <c r="BB1550" s="12">
        <v>8096.1745524654252</v>
      </c>
      <c r="BC1550" s="12">
        <v>10589.095896403904</v>
      </c>
      <c r="BD1550" s="12">
        <v>15808.706692930917</v>
      </c>
      <c r="BE1550" s="44">
        <v>16609.458717010497</v>
      </c>
      <c r="BF1550" s="45">
        <v>16890.294002087638</v>
      </c>
      <c r="BG1550" s="12">
        <v>16987.114528202204</v>
      </c>
      <c r="BH1550" s="12">
        <v>18673.543705546141</v>
      </c>
      <c r="BI1550" s="12">
        <v>18968.256847132441</v>
      </c>
      <c r="BJ1550" s="12">
        <v>16728.065098521674</v>
      </c>
      <c r="BK1550" s="44">
        <v>15641.517977897196</v>
      </c>
      <c r="BL1550" s="45">
        <v>15306.11462690434</v>
      </c>
      <c r="BM1550" s="12">
        <v>10884.422219694852</v>
      </c>
      <c r="BN1550" s="12">
        <v>0</v>
      </c>
      <c r="BO1550" s="12">
        <v>30.147691175036005</v>
      </c>
      <c r="BP1550" s="12">
        <v>29.235104794763611</v>
      </c>
      <c r="BQ1550" s="48">
        <v>32.58559705860759</v>
      </c>
      <c r="BR1550" s="49">
        <v>6.6358945751412985</v>
      </c>
      <c r="BS1550" s="13">
        <v>40.297653746464611</v>
      </c>
      <c r="BT1550" s="12">
        <v>250.53347412869908</v>
      </c>
      <c r="BV1550" s="14">
        <f>Таблица1[[#This Row],[Lкан_леб,мм]]</f>
        <v>58079.466525871292</v>
      </c>
      <c r="BW1550" s="50">
        <f>Таблица1[[#This Row],[угол обхв4]]+Таблица1[[#This Row],[Lдуг 3,мм]]</f>
        <v>12514.865031253645</v>
      </c>
      <c r="BX1550" s="54">
        <f>Таблица1[[#This Row],[угол обхв5]]+Таблица1[[#This Row],[Y5, мм]]</f>
        <v>58294.146526805853</v>
      </c>
      <c r="BY1550" s="14">
        <f>Таблица1[[#This Row],[угол обхв6]]+Таблица1[[#This Row],[Lдуг 4,мм]]</f>
        <v>14819.629565836323</v>
      </c>
      <c r="BZ1550" s="14">
        <f>Таблица1[[#This Row],[Т1]]+Таблица1[[#This Row],[X6, мм]]</f>
        <v>58502.328051826211</v>
      </c>
      <c r="CA1550" s="14">
        <f>Таблица1[[#This Row],[Т2]]+Таблица1[[#This Row],[Lдуг 5,мм]]</f>
        <v>20300.161748024475</v>
      </c>
      <c r="CB1550" s="14">
        <f>Таблица1[[#This Row],[Т3]]+Таблица1[[#This Row],[Y6, мм]]</f>
        <v>58734.368242445773</v>
      </c>
      <c r="CC1550" s="14">
        <f>Таблица1[[#This Row],[Т4]]+Таблица1[[#This Row],[Lдуг 6,мм]]</f>
        <v>21428.637268361534</v>
      </c>
      <c r="CD1550" s="14">
        <f>Таблица1[[#This Row],[Т5]]+Таблица1[[#This Row],[Lдуг 1,мм]]</f>
        <v>58781.622071779566</v>
      </c>
      <c r="CE1550" s="14">
        <f>Таблица1[[#This Row],[Т6]]+Таблица1[[#This Row],[Lпрям1, мм]]</f>
        <v>21818.932028767049</v>
      </c>
      <c r="CF1550" s="15">
        <f>Таблица1[[#This Row],[Т7]]+Таблица1[[#This Row],[Lдуг 2,мм]]</f>
        <v>59068.579381170974</v>
      </c>
      <c r="CG1550" s="14">
        <f>Таблица1[[#This Row],[Т8]]+Таблица1[[#This Row],[Lпрям2, мм]]</f>
        <v>25976.746948700871</v>
      </c>
      <c r="CH1550" s="14">
        <f>Таблица1[[#This Row],[Т9]]-Таблица1[[#This Row],[Т9]]</f>
        <v>0</v>
      </c>
      <c r="CI1550" s="50">
        <f>Таблица1[[#This Row],[Т9]]-Таблица1[[#This Row],[Т8]]</f>
        <v>37249.647352403925</v>
      </c>
      <c r="CJ1550" s="54">
        <f>Таблица1[[#This Row],[Т9]]-Таблица1[[#This Row],[Т7]]</f>
        <v>286.95730939140776</v>
      </c>
      <c r="CK1550" s="14">
        <f>Таблица1[[#This Row],[Т9]]-Таблица1[[#This Row],[Т6]]</f>
        <v>37639.94211280944</v>
      </c>
      <c r="CL1550" s="14">
        <f>Таблица1[[#This Row],[Т9]]-Таблица1[[#This Row],[Т5]]</f>
        <v>334.21113872520073</v>
      </c>
      <c r="CM1550" s="14">
        <f>Таблица1[[#This Row],[Т9]]-Таблица1[[#This Row],[Т4]]</f>
        <v>38768.417633146499</v>
      </c>
      <c r="CN1550" s="14">
        <f>Таблица1[[#This Row],[Т9]]-Таблица1[[#This Row],[Т3]]</f>
        <v>566.25132934476278</v>
      </c>
      <c r="CO1550" s="14">
        <f>Таблица1[[#This Row],[Т9]]-Таблица1[[#This Row],[Т2]]</f>
        <v>44248.94981533465</v>
      </c>
      <c r="CP1550" s="14">
        <f>Таблица1[[#This Row],[Т9]]-Таблица1[[#This Row],[Т1]]</f>
        <v>774.43285436512087</v>
      </c>
      <c r="CQ1550" s="14">
        <f>Таблица1[[#This Row],[Т9]]-Таблица1[[#This Row],[угол обхв6]]</f>
        <v>46553.714349917325</v>
      </c>
      <c r="CR1550" s="14">
        <f>Таблица1[[#This Row],[Т9]]-Таблица1[[#This Row],[угол обхв5]]</f>
        <v>989.11285529968154</v>
      </c>
      <c r="CS1550" s="14">
        <f>Таблица1[[#This Row],[Т9]]-Таблица1[[#This Row],[угол обхв4]]</f>
        <v>59068.579381170974</v>
      </c>
      <c r="CT1550" s="14">
        <f>Таблица1[[#This Row],[Lкан_прям, мм]]+Таблица1[[#This Row],[Lкан_дуг, мм]]+Таблица1[[#This Row],[Lкан_леб,мм]]</f>
        <v>85045.326329871838</v>
      </c>
      <c r="CU1550" s="16">
        <f>Таблица1[[#This Row],[Lкан_леб,мм]]</f>
        <v>58079.466525871292</v>
      </c>
      <c r="CV1550" s="14">
        <f>2534431-(Таблица1[[#This Row],[Т23]]+Таблица1[[#This Row],[угол обхв3]])</f>
        <v>2449135.1401959993</v>
      </c>
      <c r="CW1550" s="50">
        <f>SUM(X1550:AC1550,AD1550:AI1550)-Таблица1[[#This Row],[lподв_min, мм]]</f>
        <v>22808.044885048002</v>
      </c>
      <c r="CX1550" s="17">
        <f>CW1989-Таблица1[[#This Row],[Суммарная длина каната]]</f>
        <v>-2425759.3716294267</v>
      </c>
    </row>
    <row r="1551" spans="1:102" x14ac:dyDescent="0.25">
      <c r="A1551" s="21">
        <v>1550</v>
      </c>
      <c r="B1551" s="10">
        <v>38.411632653061218</v>
      </c>
      <c r="C1551" s="10">
        <v>128.45918367346943</v>
      </c>
      <c r="D1551" s="11">
        <v>16675.750360132683</v>
      </c>
      <c r="E1551" s="11">
        <v>15410.115258410578</v>
      </c>
      <c r="F1551" s="11">
        <v>16551.25550438428</v>
      </c>
      <c r="G1551" s="11">
        <v>15475.092415105717</v>
      </c>
      <c r="H1551" s="11">
        <v>17083.74987013268</v>
      </c>
      <c r="I1551" s="11">
        <v>11200.899250617305</v>
      </c>
      <c r="J1551" s="11">
        <v>4209.2160077932731</v>
      </c>
      <c r="K1551" s="11">
        <v>25976.746948688884</v>
      </c>
      <c r="L1551" s="11">
        <v>989.11285531165129</v>
      </c>
      <c r="M1551" s="11">
        <v>58079.466525871292</v>
      </c>
      <c r="N1551" s="11">
        <v>8333.8552747679896</v>
      </c>
      <c r="O1551" s="11">
        <v>18341.923630391255</v>
      </c>
      <c r="P1551" s="43">
        <v>10566.408728840188</v>
      </c>
      <c r="Q1551" s="11">
        <v>18647.45905111415</v>
      </c>
      <c r="R1551" s="11">
        <v>15680.572395400459</v>
      </c>
      <c r="S1551" s="11">
        <v>16677.290786311678</v>
      </c>
      <c r="T1551" s="11">
        <v>17006.622971565881</v>
      </c>
      <c r="U1551" s="11">
        <v>16251.964006704104</v>
      </c>
      <c r="V1551" s="11">
        <v>16675.750360132683</v>
      </c>
      <c r="W1551" s="11">
        <v>15410.115258410578</v>
      </c>
      <c r="X1551" s="12">
        <v>0</v>
      </c>
      <c r="Y1551" s="12">
        <v>198.2283077707892</v>
      </c>
      <c r="Z1551" s="12">
        <v>205.52002493622714</v>
      </c>
      <c r="AA1551" s="44">
        <v>232.0401906195591</v>
      </c>
      <c r="AB1551" s="45">
        <v>47.253829333787579</v>
      </c>
      <c r="AC1551" s="12">
        <v>306.07050265128817</v>
      </c>
      <c r="AD1551" s="12">
        <v>12514.865031253645</v>
      </c>
      <c r="AE1551" s="12">
        <v>2253.3634457419462</v>
      </c>
      <c r="AF1551" s="12">
        <v>5480.5321821881471</v>
      </c>
      <c r="AG1551" s="44">
        <v>1128.4755203370632</v>
      </c>
      <c r="AH1551" s="45">
        <v>390.29476040551333</v>
      </c>
      <c r="AI1551" s="12">
        <v>4209.2160087625725</v>
      </c>
      <c r="AJ1551" s="12">
        <v>-35.63015233753314</v>
      </c>
      <c r="AK1551" s="12">
        <v>-7.7927861235954952</v>
      </c>
      <c r="AL1551" s="12">
        <v>21.068561999613454</v>
      </c>
      <c r="AM1551" s="44">
        <v>53.654159058220934</v>
      </c>
      <c r="AN1551" s="45">
        <v>47.018264483079967</v>
      </c>
      <c r="AO1551" s="12">
        <v>89.999999863880177</v>
      </c>
      <c r="AP1551" s="12">
        <v>-2075.8364333619656</v>
      </c>
      <c r="AQ1551" s="12">
        <v>8278.5342159789598</v>
      </c>
      <c r="AR1551" s="12">
        <v>10713.078545806478</v>
      </c>
      <c r="AS1551" s="44">
        <v>16009.197778031023</v>
      </c>
      <c r="AT1551" s="45">
        <v>16708.141975522809</v>
      </c>
      <c r="AU1551" s="12">
        <v>17083.750360132683</v>
      </c>
      <c r="AV1551" s="12">
        <v>11382.999195380788</v>
      </c>
      <c r="AW1551" s="12">
        <v>18746.155717755017</v>
      </c>
      <c r="AX1551" s="12">
        <v>19028.184627863437</v>
      </c>
      <c r="AY1551" s="44">
        <v>16919.095165699058</v>
      </c>
      <c r="AZ1551" s="45">
        <v>15973.803810052721</v>
      </c>
      <c r="BA1551" s="12">
        <v>15410.11525937988</v>
      </c>
      <c r="BB1551" s="12">
        <v>8096.1745524654252</v>
      </c>
      <c r="BC1551" s="12">
        <v>10511.087670051158</v>
      </c>
      <c r="BD1551" s="12">
        <v>15827.242212366749</v>
      </c>
      <c r="BE1551" s="44">
        <v>16677.997588935319</v>
      </c>
      <c r="BF1551" s="45">
        <v>16974.231356175755</v>
      </c>
      <c r="BG1551" s="12">
        <v>17083.750370132679</v>
      </c>
      <c r="BH1551" s="12">
        <v>18673.543705546141</v>
      </c>
      <c r="BI1551" s="12">
        <v>19051.691138477909</v>
      </c>
      <c r="BJ1551" s="12">
        <v>17058.016363060964</v>
      </c>
      <c r="BK1551" s="44">
        <v>16010.159627316725</v>
      </c>
      <c r="BL1551" s="45">
        <v>15688.275455061961</v>
      </c>
      <c r="BM1551" s="12">
        <v>11200.899250617307</v>
      </c>
      <c r="BN1551" s="12">
        <v>0</v>
      </c>
      <c r="BO1551" s="12">
        <v>27.837366213937646</v>
      </c>
      <c r="BP1551" s="12">
        <v>28.861348123208948</v>
      </c>
      <c r="BQ1551" s="48">
        <v>32.585597058607476</v>
      </c>
      <c r="BR1551" s="49">
        <v>6.6358945751409673</v>
      </c>
      <c r="BS1551" s="13">
        <v>42.981735380800203</v>
      </c>
      <c r="BT1551" s="12">
        <v>250.53347412869908</v>
      </c>
      <c r="BV1551" s="14">
        <f>Таблица1[[#This Row],[Lкан_леб,мм]]</f>
        <v>58079.466525871292</v>
      </c>
      <c r="BW1551" s="50">
        <f>Таблица1[[#This Row],[угол обхв4]]+Таблица1[[#This Row],[Lдуг 3,мм]]</f>
        <v>12514.865031253645</v>
      </c>
      <c r="BX1551" s="54">
        <f>Таблица1[[#This Row],[угол обхв5]]+Таблица1[[#This Row],[Y5, мм]]</f>
        <v>58277.694833642083</v>
      </c>
      <c r="BY1551" s="14">
        <f>Таблица1[[#This Row],[угол обхв6]]+Таблица1[[#This Row],[Lдуг 4,мм]]</f>
        <v>14768.228476995591</v>
      </c>
      <c r="BZ1551" s="14">
        <f>Таблица1[[#This Row],[Т1]]+Таблица1[[#This Row],[X6, мм]]</f>
        <v>58483.214858578307</v>
      </c>
      <c r="CA1551" s="14">
        <f>Таблица1[[#This Row],[Т2]]+Таблица1[[#This Row],[Lдуг 5,мм]]</f>
        <v>20248.760659183739</v>
      </c>
      <c r="CB1551" s="14">
        <f>Таблица1[[#This Row],[Т3]]+Таблица1[[#This Row],[Y6, мм]]</f>
        <v>58715.255049197869</v>
      </c>
      <c r="CC1551" s="14">
        <f>Таблица1[[#This Row],[Т4]]+Таблица1[[#This Row],[Lдуг 6,мм]]</f>
        <v>21377.236179520802</v>
      </c>
      <c r="CD1551" s="14">
        <f>Таблица1[[#This Row],[Т5]]+Таблица1[[#This Row],[Lдуг 1,мм]]</f>
        <v>58762.508878531655</v>
      </c>
      <c r="CE1551" s="14">
        <f>Таблица1[[#This Row],[Т6]]+Таблица1[[#This Row],[Lпрям1, мм]]</f>
        <v>21767.530939926313</v>
      </c>
      <c r="CF1551" s="15">
        <f>Таблица1[[#This Row],[Т7]]+Таблица1[[#This Row],[Lдуг 2,мм]]</f>
        <v>59068.579381182943</v>
      </c>
      <c r="CG1551" s="14">
        <f>Таблица1[[#This Row],[Т8]]+Таблица1[[#This Row],[Lпрям2, мм]]</f>
        <v>25976.746948688888</v>
      </c>
      <c r="CH1551" s="14">
        <f>Таблица1[[#This Row],[Т9]]-Таблица1[[#This Row],[Т9]]</f>
        <v>0</v>
      </c>
      <c r="CI1551" s="50">
        <f>Таблица1[[#This Row],[Т9]]-Таблица1[[#This Row],[Т8]]</f>
        <v>37301.048441256629</v>
      </c>
      <c r="CJ1551" s="54">
        <f>Таблица1[[#This Row],[Т9]]-Таблица1[[#This Row],[Т7]]</f>
        <v>306.07050265128782</v>
      </c>
      <c r="CK1551" s="14">
        <f>Таблица1[[#This Row],[Т9]]-Таблица1[[#This Row],[Т6]]</f>
        <v>37691.343201662137</v>
      </c>
      <c r="CL1551" s="14">
        <f>Таблица1[[#This Row],[Т9]]-Таблица1[[#This Row],[Т5]]</f>
        <v>353.32433198507351</v>
      </c>
      <c r="CM1551" s="14">
        <f>Таблица1[[#This Row],[Т9]]-Таблица1[[#This Row],[Т4]]</f>
        <v>38819.818721999203</v>
      </c>
      <c r="CN1551" s="14">
        <f>Таблица1[[#This Row],[Т9]]-Таблица1[[#This Row],[Т3]]</f>
        <v>585.36452260463557</v>
      </c>
      <c r="CO1551" s="14">
        <f>Таблица1[[#This Row],[Т9]]-Таблица1[[#This Row],[Т2]]</f>
        <v>44300.350904187348</v>
      </c>
      <c r="CP1551" s="14">
        <f>Таблица1[[#This Row],[Т9]]-Таблица1[[#This Row],[Т1]]</f>
        <v>790.88454754085978</v>
      </c>
      <c r="CQ1551" s="14">
        <f>Таблица1[[#This Row],[Т9]]-Таблица1[[#This Row],[угол обхв6]]</f>
        <v>46553.714349929302</v>
      </c>
      <c r="CR1551" s="14">
        <f>Таблица1[[#This Row],[Т9]]-Таблица1[[#This Row],[угол обхв5]]</f>
        <v>989.11285531165049</v>
      </c>
      <c r="CS1551" s="14">
        <f>Таблица1[[#This Row],[Т9]]-Таблица1[[#This Row],[угол обхв4]]</f>
        <v>59068.579381182943</v>
      </c>
      <c r="CT1551" s="14">
        <f>Таблица1[[#This Row],[Lкан_прям, мм]]+Таблица1[[#This Row],[Lкан_дуг, мм]]+Таблица1[[#This Row],[Lкан_леб,мм]]</f>
        <v>85045.326329871823</v>
      </c>
      <c r="CU1551" s="16">
        <f>Таблица1[[#This Row],[Lкан_леб,мм]]</f>
        <v>58079.466525871292</v>
      </c>
      <c r="CV1551" s="14">
        <f>2534431-(Таблица1[[#This Row],[Т23]]+Таблица1[[#This Row],[угол обхв3]])</f>
        <v>2449135.1401959993</v>
      </c>
      <c r="CW1551" s="50">
        <f>SUM(X1551:AC1551,AD1551:AI1551)-Таблица1[[#This Row],[lподв_min, мм]]</f>
        <v>22756.643796207267</v>
      </c>
      <c r="CX1551" s="17">
        <f>CW1990-Таблица1[[#This Row],[Суммарная длина каната]]</f>
        <v>-2425816.2565736901</v>
      </c>
    </row>
    <row r="1552" spans="1:102" x14ac:dyDescent="0.25">
      <c r="A1552" s="21">
        <v>1551</v>
      </c>
      <c r="B1552" s="10">
        <v>38.411632653061218</v>
      </c>
      <c r="C1552" s="10">
        <v>131.14326530612249</v>
      </c>
      <c r="D1552" s="11">
        <v>16755.052846693216</v>
      </c>
      <c r="E1552" s="11">
        <v>15782.115140899041</v>
      </c>
      <c r="F1552" s="11">
        <v>16627.651760592598</v>
      </c>
      <c r="G1552" s="11">
        <v>15841.191051898224</v>
      </c>
      <c r="H1552" s="11">
        <v>17163.052356693213</v>
      </c>
      <c r="I1552" s="11">
        <v>11520.935503119581</v>
      </c>
      <c r="J1552" s="11">
        <v>4261.1796377794599</v>
      </c>
      <c r="K1552" s="11">
        <v>25976.746948677075</v>
      </c>
      <c r="L1552" s="11">
        <v>989.11285532346699</v>
      </c>
      <c r="M1552" s="11">
        <v>58079.466525871292</v>
      </c>
      <c r="N1552" s="11">
        <v>8333.8552747679896</v>
      </c>
      <c r="O1552" s="11">
        <v>18341.923630391255</v>
      </c>
      <c r="P1552" s="43">
        <v>10500.812284201897</v>
      </c>
      <c r="Q1552" s="11">
        <v>18729.813393177981</v>
      </c>
      <c r="R1552" s="11">
        <v>15701.626194593669</v>
      </c>
      <c r="S1552" s="11">
        <v>17001.297362163088</v>
      </c>
      <c r="T1552" s="11">
        <v>17046.139590094601</v>
      </c>
      <c r="U1552" s="11">
        <v>16638.534727209382</v>
      </c>
      <c r="V1552" s="11">
        <v>16755.052846693216</v>
      </c>
      <c r="W1552" s="11">
        <v>15782.115140899041</v>
      </c>
      <c r="X1552" s="12">
        <v>0</v>
      </c>
      <c r="Y1552" s="12">
        <v>181.4528286127198</v>
      </c>
      <c r="Z1552" s="12">
        <v>203.18231084639922</v>
      </c>
      <c r="AA1552" s="44">
        <v>232.04019061955844</v>
      </c>
      <c r="AB1552" s="45">
        <v>47.253829333785362</v>
      </c>
      <c r="AC1552" s="12">
        <v>325.18369591100412</v>
      </c>
      <c r="AD1552" s="12">
        <v>12514.865031253645</v>
      </c>
      <c r="AE1552" s="12">
        <v>2201.3998157557585</v>
      </c>
      <c r="AF1552" s="12">
        <v>5480.5321821881525</v>
      </c>
      <c r="AG1552" s="44">
        <v>1128.4755203370621</v>
      </c>
      <c r="AH1552" s="45">
        <v>390.29476040551799</v>
      </c>
      <c r="AI1552" s="12">
        <v>4261.1796387369395</v>
      </c>
      <c r="AJ1552" s="12">
        <v>-35.63015233753314</v>
      </c>
      <c r="AK1552" s="12">
        <v>-10.148580621308854</v>
      </c>
      <c r="AL1552" s="12">
        <v>18.384480366960371</v>
      </c>
      <c r="AM1552" s="44">
        <v>50.970077425567759</v>
      </c>
      <c r="AN1552" s="45">
        <v>44.334182850427105</v>
      </c>
      <c r="AO1552" s="12">
        <v>89.999999865540104</v>
      </c>
      <c r="AP1552" s="12">
        <v>-2075.8364333619656</v>
      </c>
      <c r="AQ1552" s="12">
        <v>8261.9650973979806</v>
      </c>
      <c r="AR1552" s="12">
        <v>10629.492222063791</v>
      </c>
      <c r="AS1552" s="44">
        <v>16018.567609960108</v>
      </c>
      <c r="AT1552" s="45">
        <v>16761.011994629345</v>
      </c>
      <c r="AU1552" s="12">
        <v>17163.052846693216</v>
      </c>
      <c r="AV1552" s="12">
        <v>11382.999195380788</v>
      </c>
      <c r="AW1552" s="12">
        <v>18743.540117101787</v>
      </c>
      <c r="AX1552" s="12">
        <v>19116.989675498913</v>
      </c>
      <c r="AY1552" s="44">
        <v>17258.225638585751</v>
      </c>
      <c r="AZ1552" s="45">
        <v>16346.702147972244</v>
      </c>
      <c r="BA1552" s="12">
        <v>15782.115141856522</v>
      </c>
      <c r="BB1552" s="12">
        <v>8096.1745524654252</v>
      </c>
      <c r="BC1552" s="12">
        <v>10428.922106831889</v>
      </c>
      <c r="BD1552" s="12">
        <v>15830.306132455562</v>
      </c>
      <c r="BE1552" s="44">
        <v>16729.198174728164</v>
      </c>
      <c r="BF1552" s="45">
        <v>17040.180442158467</v>
      </c>
      <c r="BG1552" s="12">
        <v>17163.052856693212</v>
      </c>
      <c r="BH1552" s="12">
        <v>18673.543705546141</v>
      </c>
      <c r="BI1552" s="12">
        <v>19131.42987988851</v>
      </c>
      <c r="BJ1552" s="12">
        <v>17388.473644484024</v>
      </c>
      <c r="BK1552" s="44">
        <v>16381.60645078672</v>
      </c>
      <c r="BL1552" s="45">
        <v>16073.947720136179</v>
      </c>
      <c r="BM1552" s="12">
        <v>11520.935503119583</v>
      </c>
      <c r="BN1552" s="12">
        <v>0</v>
      </c>
      <c r="BO1552" s="12">
        <v>25.481571716224284</v>
      </c>
      <c r="BP1552" s="12">
        <v>28.533060988269227</v>
      </c>
      <c r="BQ1552" s="48">
        <v>32.585597058607384</v>
      </c>
      <c r="BR1552" s="49">
        <v>6.6358945751406564</v>
      </c>
      <c r="BS1552" s="13">
        <v>45.665817015112999</v>
      </c>
      <c r="BT1552" s="12">
        <v>250.53347412869908</v>
      </c>
      <c r="BV1552" s="14">
        <f>Таблица1[[#This Row],[Lкан_леб,мм]]</f>
        <v>58079.466525871292</v>
      </c>
      <c r="BW1552" s="50">
        <f>Таблица1[[#This Row],[угол обхв4]]+Таблица1[[#This Row],[Lдуг 3,мм]]</f>
        <v>12514.865031253645</v>
      </c>
      <c r="BX1552" s="54">
        <f>Таблица1[[#This Row],[угол обхв5]]+Таблица1[[#This Row],[Y5, мм]]</f>
        <v>58260.919354484009</v>
      </c>
      <c r="BY1552" s="14">
        <f>Таблица1[[#This Row],[угол обхв6]]+Таблица1[[#This Row],[Lдуг 4,мм]]</f>
        <v>14716.264847009403</v>
      </c>
      <c r="BZ1552" s="14">
        <f>Таблица1[[#This Row],[Т1]]+Таблица1[[#This Row],[X6, мм]]</f>
        <v>58464.10166533041</v>
      </c>
      <c r="CA1552" s="14">
        <f>Таблица1[[#This Row],[Т2]]+Таблица1[[#This Row],[Lдуг 5,мм]]</f>
        <v>20196.797029197554</v>
      </c>
      <c r="CB1552" s="14">
        <f>Таблица1[[#This Row],[Т3]]+Таблица1[[#This Row],[Y6, мм]]</f>
        <v>58696.141855949973</v>
      </c>
      <c r="CC1552" s="14">
        <f>Таблица1[[#This Row],[Т4]]+Таблица1[[#This Row],[Lдуг 6,мм]]</f>
        <v>21325.272549534617</v>
      </c>
      <c r="CD1552" s="14">
        <f>Таблица1[[#This Row],[Т5]]+Таблица1[[#This Row],[Lдуг 1,мм]]</f>
        <v>58743.395685283758</v>
      </c>
      <c r="CE1552" s="14">
        <f>Таблица1[[#This Row],[Т6]]+Таблица1[[#This Row],[Lпрям1, мм]]</f>
        <v>21715.567309940136</v>
      </c>
      <c r="CF1552" s="15">
        <f>Таблица1[[#This Row],[Т7]]+Таблица1[[#This Row],[Lдуг 2,мм]]</f>
        <v>59068.579381194759</v>
      </c>
      <c r="CG1552" s="14">
        <f>Таблица1[[#This Row],[Т8]]+Таблица1[[#This Row],[Lпрям2, мм]]</f>
        <v>25976.746948677075</v>
      </c>
      <c r="CH1552" s="14">
        <f>Таблица1[[#This Row],[Т9]]-Таблица1[[#This Row],[Т9]]</f>
        <v>0</v>
      </c>
      <c r="CI1552" s="50">
        <f>Таблица1[[#This Row],[Т9]]-Таблица1[[#This Row],[Т8]]</f>
        <v>37353.01207125462</v>
      </c>
      <c r="CJ1552" s="54">
        <f>Таблица1[[#This Row],[Т9]]-Таблица1[[#This Row],[Т7]]</f>
        <v>325.18369591100054</v>
      </c>
      <c r="CK1552" s="14">
        <f>Таблица1[[#This Row],[Т9]]-Таблица1[[#This Row],[Т6]]</f>
        <v>37743.306831660142</v>
      </c>
      <c r="CL1552" s="14">
        <f>Таблица1[[#This Row],[Т9]]-Таблица1[[#This Row],[Т5]]</f>
        <v>372.43752524478623</v>
      </c>
      <c r="CM1552" s="14">
        <f>Таблица1[[#This Row],[Т9]]-Таблица1[[#This Row],[Т4]]</f>
        <v>38871.782351997201</v>
      </c>
      <c r="CN1552" s="14">
        <f>Таблица1[[#This Row],[Т9]]-Таблица1[[#This Row],[Т3]]</f>
        <v>604.47771586434828</v>
      </c>
      <c r="CO1552" s="14">
        <f>Таблица1[[#This Row],[Т9]]-Таблица1[[#This Row],[Т2]]</f>
        <v>44352.314534185352</v>
      </c>
      <c r="CP1552" s="14">
        <f>Таблица1[[#This Row],[Т9]]-Таблица1[[#This Row],[Т1]]</f>
        <v>807.66002671074966</v>
      </c>
      <c r="CQ1552" s="14">
        <f>Таблица1[[#This Row],[Т9]]-Таблица1[[#This Row],[угол обхв6]]</f>
        <v>46553.714349941118</v>
      </c>
      <c r="CR1552" s="14">
        <f>Таблица1[[#This Row],[Т9]]-Таблица1[[#This Row],[угол обхв5]]</f>
        <v>989.11285532346665</v>
      </c>
      <c r="CS1552" s="14">
        <f>Таблица1[[#This Row],[Т9]]-Таблица1[[#This Row],[угол обхв4]]</f>
        <v>59068.579381194759</v>
      </c>
      <c r="CT1552" s="14">
        <f>Таблица1[[#This Row],[Lкан_прям, мм]]+Таблица1[[#This Row],[Lкан_дуг, мм]]+Таблица1[[#This Row],[Lкан_леб,мм]]</f>
        <v>85045.326329871838</v>
      </c>
      <c r="CU1552" s="16">
        <f>Таблица1[[#This Row],[Lкан_леб,мм]]</f>
        <v>58079.466525871292</v>
      </c>
      <c r="CV1552" s="14">
        <f>2534431-(Таблица1[[#This Row],[Т23]]+Таблица1[[#This Row],[угол обхв3]])</f>
        <v>2449135.1401959993</v>
      </c>
      <c r="CW1552" s="50">
        <f>SUM(X1552:AC1552,AD1552:AI1552)-Таблица1[[#This Row],[lподв_min, мм]]</f>
        <v>22704.680166221082</v>
      </c>
      <c r="CX1552" s="17">
        <f>CW1991-Таблица1[[#This Row],[Суммарная длина каната]]</f>
        <v>-2425874.7175374222</v>
      </c>
    </row>
    <row r="1553" spans="1:102" x14ac:dyDescent="0.25">
      <c r="A1553" s="21">
        <v>1552</v>
      </c>
      <c r="B1553" s="10">
        <v>38.411632653061218</v>
      </c>
      <c r="C1553" s="10">
        <v>133.82734693877552</v>
      </c>
      <c r="D1553" s="11">
        <v>16816.847976158082</v>
      </c>
      <c r="E1553" s="11">
        <v>16157.420561750552</v>
      </c>
      <c r="F1553" s="11">
        <v>16686.820197079171</v>
      </c>
      <c r="G1553" s="11">
        <v>16210.465605513435</v>
      </c>
      <c r="H1553" s="11">
        <v>17224.847486158083</v>
      </c>
      <c r="I1553" s="11">
        <v>11843.792123309246</v>
      </c>
      <c r="J1553" s="11">
        <v>4313.6284384413057</v>
      </c>
      <c r="K1553" s="11">
        <v>25976.74694866543</v>
      </c>
      <c r="L1553" s="11">
        <v>989.11285533511671</v>
      </c>
      <c r="M1553" s="11">
        <v>58079.466525871292</v>
      </c>
      <c r="N1553" s="11">
        <v>8333.8552747679896</v>
      </c>
      <c r="O1553" s="11">
        <v>18341.923630391255</v>
      </c>
      <c r="P1553" s="43">
        <v>10431.431238185354</v>
      </c>
      <c r="Q1553" s="11">
        <v>18809.00557498655</v>
      </c>
      <c r="R1553" s="11">
        <v>15707.484015102154</v>
      </c>
      <c r="S1553" s="11">
        <v>17325.934405019128</v>
      </c>
      <c r="T1553" s="11">
        <v>17067.510162907929</v>
      </c>
      <c r="U1553" s="11">
        <v>17026.531871154464</v>
      </c>
      <c r="V1553" s="11">
        <v>16816.847976158082</v>
      </c>
      <c r="W1553" s="11">
        <v>16157.420561750552</v>
      </c>
      <c r="X1553" s="12">
        <v>0</v>
      </c>
      <c r="Y1553" s="12">
        <v>164.3265617644571</v>
      </c>
      <c r="Z1553" s="12">
        <v>201.19538444676502</v>
      </c>
      <c r="AA1553" s="44">
        <v>232.04019061955907</v>
      </c>
      <c r="AB1553" s="45">
        <v>47.253829333789348</v>
      </c>
      <c r="AC1553" s="12">
        <v>344.29688917054631</v>
      </c>
      <c r="AD1553" s="12">
        <v>12514.865031253645</v>
      </c>
      <c r="AE1553" s="12">
        <v>2148.9510150939236</v>
      </c>
      <c r="AF1553" s="12">
        <v>5480.5321821881507</v>
      </c>
      <c r="AG1553" s="44">
        <v>1128.4755203370578</v>
      </c>
      <c r="AH1553" s="45">
        <v>390.29476040551117</v>
      </c>
      <c r="AI1553" s="12">
        <v>4313.6284393871429</v>
      </c>
      <c r="AJ1553" s="12">
        <v>-35.63015233753314</v>
      </c>
      <c r="AK1553" s="12">
        <v>-12.553636526260503</v>
      </c>
      <c r="AL1553" s="12">
        <v>15.700398734307345</v>
      </c>
      <c r="AM1553" s="44">
        <v>48.285995792914818</v>
      </c>
      <c r="AN1553" s="45">
        <v>41.650101217773603</v>
      </c>
      <c r="AO1553" s="12">
        <v>89.999999867174978</v>
      </c>
      <c r="AP1553" s="12">
        <v>-2075.8364333619656</v>
      </c>
      <c r="AQ1553" s="12">
        <v>8245.1750619309587</v>
      </c>
      <c r="AR1553" s="12">
        <v>10541.838953573519</v>
      </c>
      <c r="AS1553" s="44">
        <v>16012.046045499254</v>
      </c>
      <c r="AT1553" s="45">
        <v>16796.361581362635</v>
      </c>
      <c r="AU1553" s="12">
        <v>17224.847976158086</v>
      </c>
      <c r="AV1553" s="12">
        <v>11382.999195380788</v>
      </c>
      <c r="AW1553" s="12">
        <v>18740.169559248261</v>
      </c>
      <c r="AX1553" s="12">
        <v>19201.783039185768</v>
      </c>
      <c r="AY1553" s="44">
        <v>17597.422838732971</v>
      </c>
      <c r="AZ1553" s="45">
        <v>16721.667234428631</v>
      </c>
      <c r="BA1553" s="12">
        <v>16157.42056269639</v>
      </c>
      <c r="BB1553" s="12">
        <v>8096.1745524654252</v>
      </c>
      <c r="BC1553" s="12">
        <v>10342.751025348323</v>
      </c>
      <c r="BD1553" s="12">
        <v>15817.891730490321</v>
      </c>
      <c r="BE1553" s="44">
        <v>16762.948132510828</v>
      </c>
      <c r="BF1553" s="45">
        <v>17087.996557703376</v>
      </c>
      <c r="BG1553" s="12">
        <v>17224.847986158082</v>
      </c>
      <c r="BH1553" s="12">
        <v>18673.543705546141</v>
      </c>
      <c r="BI1553" s="12">
        <v>19207.251503843556</v>
      </c>
      <c r="BJ1553" s="12">
        <v>17718.711869218347</v>
      </c>
      <c r="BK1553" s="44">
        <v>16755.043437440621</v>
      </c>
      <c r="BL1553" s="45">
        <v>16462.285198476387</v>
      </c>
      <c r="BM1553" s="12">
        <v>11843.792123309247</v>
      </c>
      <c r="BN1553" s="12">
        <v>0</v>
      </c>
      <c r="BO1553" s="12">
        <v>23.076515811272639</v>
      </c>
      <c r="BP1553" s="12">
        <v>28.254035260567846</v>
      </c>
      <c r="BQ1553" s="48">
        <v>32.585597058607476</v>
      </c>
      <c r="BR1553" s="49">
        <v>6.6358945751412159</v>
      </c>
      <c r="BS1553" s="13">
        <v>48.349898649401375</v>
      </c>
      <c r="BT1553" s="12">
        <v>250.53347412869908</v>
      </c>
      <c r="BV1553" s="14">
        <f>Таблица1[[#This Row],[Lкан_леб,мм]]</f>
        <v>58079.466525871292</v>
      </c>
      <c r="BW1553" s="50">
        <f>Таблица1[[#This Row],[угол обхв4]]+Таблица1[[#This Row],[Lдуг 3,мм]]</f>
        <v>12514.865031253645</v>
      </c>
      <c r="BX1553" s="54">
        <f>Таблица1[[#This Row],[угол обхв5]]+Таблица1[[#This Row],[Y5, мм]]</f>
        <v>58243.79308763575</v>
      </c>
      <c r="BY1553" s="14">
        <f>Таблица1[[#This Row],[угол обхв6]]+Таблица1[[#This Row],[Lдуг 4,мм]]</f>
        <v>14663.816046347569</v>
      </c>
      <c r="BZ1553" s="14">
        <f>Таблица1[[#This Row],[Т1]]+Таблица1[[#This Row],[X6, мм]]</f>
        <v>58444.988472082514</v>
      </c>
      <c r="CA1553" s="14">
        <f>Таблица1[[#This Row],[Т2]]+Таблица1[[#This Row],[Lдуг 5,мм]]</f>
        <v>20144.34822853572</v>
      </c>
      <c r="CB1553" s="14">
        <f>Таблица1[[#This Row],[Т3]]+Таблица1[[#This Row],[Y6, мм]]</f>
        <v>58677.028662702076</v>
      </c>
      <c r="CC1553" s="14">
        <f>Таблица1[[#This Row],[Т4]]+Таблица1[[#This Row],[Lдуг 6,мм]]</f>
        <v>21272.823748872779</v>
      </c>
      <c r="CD1553" s="14">
        <f>Таблица1[[#This Row],[Т5]]+Таблица1[[#This Row],[Lдуг 1,мм]]</f>
        <v>58724.282492035869</v>
      </c>
      <c r="CE1553" s="14">
        <f>Таблица1[[#This Row],[Т6]]+Таблица1[[#This Row],[Lпрям1, мм]]</f>
        <v>21663.118509278291</v>
      </c>
      <c r="CF1553" s="15">
        <f>Таблица1[[#This Row],[Т7]]+Таблица1[[#This Row],[Lдуг 2,мм]]</f>
        <v>59068.579381206415</v>
      </c>
      <c r="CG1553" s="14">
        <f>Таблица1[[#This Row],[Т8]]+Таблица1[[#This Row],[Lпрям2, мм]]</f>
        <v>25976.746948665434</v>
      </c>
      <c r="CH1553" s="14">
        <f>Таблица1[[#This Row],[Т9]]-Таблица1[[#This Row],[Т9]]</f>
        <v>0</v>
      </c>
      <c r="CI1553" s="50">
        <f>Таблица1[[#This Row],[Т9]]-Таблица1[[#This Row],[Т8]]</f>
        <v>37405.460871928124</v>
      </c>
      <c r="CJ1553" s="54">
        <f>Таблица1[[#This Row],[Т9]]-Таблица1[[#This Row],[Т7]]</f>
        <v>344.29688917054591</v>
      </c>
      <c r="CK1553" s="14">
        <f>Таблица1[[#This Row],[Т9]]-Таблица1[[#This Row],[Т6]]</f>
        <v>37795.755632333632</v>
      </c>
      <c r="CL1553" s="14">
        <f>Таблица1[[#This Row],[Т9]]-Таблица1[[#This Row],[Т5]]</f>
        <v>391.55071850433887</v>
      </c>
      <c r="CM1553" s="14">
        <f>Таблица1[[#This Row],[Т9]]-Таблица1[[#This Row],[Т4]]</f>
        <v>38924.231152670691</v>
      </c>
      <c r="CN1553" s="14">
        <f>Таблица1[[#This Row],[Т9]]-Таблица1[[#This Row],[Т3]]</f>
        <v>623.59090912390093</v>
      </c>
      <c r="CO1553" s="14">
        <f>Таблица1[[#This Row],[Т9]]-Таблица1[[#This Row],[Т2]]</f>
        <v>44404.763334858842</v>
      </c>
      <c r="CP1553" s="14">
        <f>Таблица1[[#This Row],[Т9]]-Таблица1[[#This Row],[Т1]]</f>
        <v>824.78629357066529</v>
      </c>
      <c r="CQ1553" s="14">
        <f>Таблица1[[#This Row],[Т9]]-Таблица1[[#This Row],[угол обхв6]]</f>
        <v>46553.714349952774</v>
      </c>
      <c r="CR1553" s="14">
        <f>Таблица1[[#This Row],[Т9]]-Таблица1[[#This Row],[угол обхв5]]</f>
        <v>989.11285533512273</v>
      </c>
      <c r="CS1553" s="14">
        <f>Таблица1[[#This Row],[Т9]]-Таблица1[[#This Row],[угол обхв4]]</f>
        <v>59068.579381206415</v>
      </c>
      <c r="CT1553" s="14">
        <f>Таблица1[[#This Row],[Lкан_прям, мм]]+Таблица1[[#This Row],[Lкан_дуг, мм]]+Таблица1[[#This Row],[Lкан_леб,мм]]</f>
        <v>85045.326329871838</v>
      </c>
      <c r="CU1553" s="16">
        <f>Таблица1[[#This Row],[Lкан_леб,мм]]</f>
        <v>58079.466525871292</v>
      </c>
      <c r="CV1553" s="14">
        <f>2534431-(Таблица1[[#This Row],[Т23]]+Таблица1[[#This Row],[угол обхв3]])</f>
        <v>2449135.1401959993</v>
      </c>
      <c r="CW1553" s="50">
        <f>SUM(X1553:AC1553,AD1553:AI1553)-Таблица1[[#This Row],[lподв_min, мм]]</f>
        <v>22652.231365559244</v>
      </c>
      <c r="CX1553" s="17">
        <f>CW1992-Таблица1[[#This Row],[Суммарная длина каната]]</f>
        <v>-2425934.739292834</v>
      </c>
    </row>
    <row r="1554" spans="1:102" x14ac:dyDescent="0.25">
      <c r="A1554" s="21">
        <v>1553</v>
      </c>
      <c r="B1554" s="10">
        <v>38.411632653061218</v>
      </c>
      <c r="C1554" s="10">
        <v>136.51142857142858</v>
      </c>
      <c r="D1554" s="11">
        <v>16861.000160607753</v>
      </c>
      <c r="E1554" s="11">
        <v>16535.208043748607</v>
      </c>
      <c r="F1554" s="11">
        <v>16728.630989288653</v>
      </c>
      <c r="G1554" s="11">
        <v>16582.10583137548</v>
      </c>
      <c r="H1554" s="11">
        <v>17268.999670607751</v>
      </c>
      <c r="I1554" s="11">
        <v>12168.728637731505</v>
      </c>
      <c r="J1554" s="11">
        <v>4366.4794060171025</v>
      </c>
      <c r="K1554" s="11">
        <v>25976.746948653981</v>
      </c>
      <c r="L1554" s="11">
        <v>989.11285534656042</v>
      </c>
      <c r="M1554" s="11">
        <v>58079.466525871292</v>
      </c>
      <c r="N1554" s="11">
        <v>8333.8552747679896</v>
      </c>
      <c r="O1554" s="11">
        <v>18341.923630391255</v>
      </c>
      <c r="P1554" s="43">
        <v>10358.417823365624</v>
      </c>
      <c r="Q1554" s="11">
        <v>18884.861836839558</v>
      </c>
      <c r="R1554" s="11">
        <v>15698.13300397614</v>
      </c>
      <c r="S1554" s="11">
        <v>17650.489611796565</v>
      </c>
      <c r="T1554" s="11">
        <v>17070.68779971643</v>
      </c>
      <c r="U1554" s="11">
        <v>17415.104113750644</v>
      </c>
      <c r="V1554" s="11">
        <v>16861.000160607753</v>
      </c>
      <c r="W1554" s="11">
        <v>16535.208043748607</v>
      </c>
      <c r="X1554" s="12">
        <v>0</v>
      </c>
      <c r="Y1554" s="12">
        <v>146.81997766925105</v>
      </c>
      <c r="Z1554" s="12">
        <v>199.58877529407383</v>
      </c>
      <c r="AA1554" s="44">
        <v>232.04019061955913</v>
      </c>
      <c r="AB1554" s="45">
        <v>47.253829333787031</v>
      </c>
      <c r="AC1554" s="12">
        <v>363.41008242988943</v>
      </c>
      <c r="AD1554" s="12">
        <v>12514.865031253645</v>
      </c>
      <c r="AE1554" s="12">
        <v>2096.1000475181154</v>
      </c>
      <c r="AF1554" s="12">
        <v>5480.5321821881489</v>
      </c>
      <c r="AG1554" s="44">
        <v>1128.4755203370605</v>
      </c>
      <c r="AH1554" s="45">
        <v>390.29476040551458</v>
      </c>
      <c r="AI1554" s="12">
        <v>4366.4794069514928</v>
      </c>
      <c r="AJ1554" s="12">
        <v>-35.63015233753314</v>
      </c>
      <c r="AK1554" s="12">
        <v>-15.012100698677555</v>
      </c>
      <c r="AL1554" s="12">
        <v>13.016317101654275</v>
      </c>
      <c r="AM1554" s="44">
        <v>45.601914160261764</v>
      </c>
      <c r="AN1554" s="45">
        <v>38.966019585120868</v>
      </c>
      <c r="AO1554" s="12">
        <v>89.99999986878268</v>
      </c>
      <c r="AP1554" s="12">
        <v>-2075.8364333619656</v>
      </c>
      <c r="AQ1554" s="12">
        <v>8228.1738744487648</v>
      </c>
      <c r="AR1554" s="12">
        <v>10450.311064947951</v>
      </c>
      <c r="AS1554" s="44">
        <v>15989.647393953514</v>
      </c>
      <c r="AT1554" s="45">
        <v>16814.113173349029</v>
      </c>
      <c r="AU1554" s="12">
        <v>17269.000160607753</v>
      </c>
      <c r="AV1554" s="12">
        <v>11382.999195380788</v>
      </c>
      <c r="AW1554" s="12">
        <v>18735.999056707806</v>
      </c>
      <c r="AX1554" s="12">
        <v>19282.378669378122</v>
      </c>
      <c r="AY1554" s="44">
        <v>17935.942515856274</v>
      </c>
      <c r="AZ1554" s="45">
        <v>17097.876338950849</v>
      </c>
      <c r="BA1554" s="12">
        <v>16535.208044683</v>
      </c>
      <c r="BB1554" s="12">
        <v>8096.1745524654252</v>
      </c>
      <c r="BC1554" s="12">
        <v>10252.736423046401</v>
      </c>
      <c r="BD1554" s="12">
        <v>15790.026245558469</v>
      </c>
      <c r="BE1554" s="44">
        <v>16779.173409739058</v>
      </c>
      <c r="BF1554" s="45">
        <v>17117.574786975154</v>
      </c>
      <c r="BG1554" s="12">
        <v>17269.000170607749</v>
      </c>
      <c r="BH1554" s="12">
        <v>18673.543705546141</v>
      </c>
      <c r="BI1554" s="12">
        <v>19278.937263156105</v>
      </c>
      <c r="BJ1554" s="12">
        <v>18048.006444335129</v>
      </c>
      <c r="BK1554" s="44">
        <v>17129.651209690936</v>
      </c>
      <c r="BL1554" s="45">
        <v>16852.435818548402</v>
      </c>
      <c r="BM1554" s="12">
        <v>12168.728637731507</v>
      </c>
      <c r="BN1554" s="12">
        <v>0</v>
      </c>
      <c r="BO1554" s="12">
        <v>20.618051638855587</v>
      </c>
      <c r="BP1554" s="12">
        <v>28.028417800331827</v>
      </c>
      <c r="BQ1554" s="48">
        <v>32.585597058607483</v>
      </c>
      <c r="BR1554" s="49">
        <v>6.6358945751408918</v>
      </c>
      <c r="BS1554" s="13">
        <v>51.033980283661805</v>
      </c>
      <c r="BT1554" s="12">
        <v>250.53347412869908</v>
      </c>
      <c r="BV1554" s="14">
        <f>Таблица1[[#This Row],[Lкан_леб,мм]]</f>
        <v>58079.466525871292</v>
      </c>
      <c r="BW1554" s="50">
        <f>Таблица1[[#This Row],[угол обхв4]]+Таблица1[[#This Row],[Lдуг 3,мм]]</f>
        <v>12514.865031253645</v>
      </c>
      <c r="BX1554" s="54">
        <f>Таблица1[[#This Row],[угол обхв5]]+Таблица1[[#This Row],[Y5, мм]]</f>
        <v>58226.286503540541</v>
      </c>
      <c r="BY1554" s="14">
        <f>Таблица1[[#This Row],[угол обхв6]]+Таблица1[[#This Row],[Lдуг 4,мм]]</f>
        <v>14610.96507877176</v>
      </c>
      <c r="BZ1554" s="14">
        <f>Таблица1[[#This Row],[Т1]]+Таблица1[[#This Row],[X6, мм]]</f>
        <v>58425.875278834617</v>
      </c>
      <c r="CA1554" s="14">
        <f>Таблица1[[#This Row],[Т2]]+Таблица1[[#This Row],[Lдуг 5,мм]]</f>
        <v>20091.49726095991</v>
      </c>
      <c r="CB1554" s="14">
        <f>Таблица1[[#This Row],[Т3]]+Таблица1[[#This Row],[Y6, мм]]</f>
        <v>58657.915469454179</v>
      </c>
      <c r="CC1554" s="14">
        <f>Таблица1[[#This Row],[Т4]]+Таблица1[[#This Row],[Lдуг 6,мм]]</f>
        <v>21219.972781296972</v>
      </c>
      <c r="CD1554" s="14">
        <f>Таблица1[[#This Row],[Т5]]+Таблица1[[#This Row],[Lдуг 1,мм]]</f>
        <v>58705.169298787965</v>
      </c>
      <c r="CE1554" s="14">
        <f>Таблица1[[#This Row],[Т6]]+Таблица1[[#This Row],[Lпрям1, мм]]</f>
        <v>21610.267541702488</v>
      </c>
      <c r="CF1554" s="15">
        <f>Таблица1[[#This Row],[Т7]]+Таблица1[[#This Row],[Lдуг 2,мм]]</f>
        <v>59068.579381217853</v>
      </c>
      <c r="CG1554" s="14">
        <f>Таблица1[[#This Row],[Т8]]+Таблица1[[#This Row],[Lпрям2, мм]]</f>
        <v>25976.746948653981</v>
      </c>
      <c r="CH1554" s="14">
        <f>Таблица1[[#This Row],[Т9]]-Таблица1[[#This Row],[Т9]]</f>
        <v>0</v>
      </c>
      <c r="CI1554" s="50">
        <f>Таблица1[[#This Row],[Т9]]-Таблица1[[#This Row],[Т8]]</f>
        <v>37458.311839515365</v>
      </c>
      <c r="CJ1554" s="54">
        <f>Таблица1[[#This Row],[Т9]]-Таблица1[[#This Row],[Т7]]</f>
        <v>363.41008242988755</v>
      </c>
      <c r="CK1554" s="14">
        <f>Таблица1[[#This Row],[Т9]]-Таблица1[[#This Row],[Т6]]</f>
        <v>37848.60659992088</v>
      </c>
      <c r="CL1554" s="14">
        <f>Таблица1[[#This Row],[Т9]]-Таблица1[[#This Row],[Т5]]</f>
        <v>410.66391176367324</v>
      </c>
      <c r="CM1554" s="14">
        <f>Таблица1[[#This Row],[Т9]]-Таблица1[[#This Row],[Т4]]</f>
        <v>38977.082120257939</v>
      </c>
      <c r="CN1554" s="14">
        <f>Таблица1[[#This Row],[Т9]]-Таблица1[[#This Row],[Т3]]</f>
        <v>642.70410238323529</v>
      </c>
      <c r="CO1554" s="14">
        <f>Таблица1[[#This Row],[Т9]]-Таблица1[[#This Row],[Т2]]</f>
        <v>44457.614302446091</v>
      </c>
      <c r="CP1554" s="14">
        <f>Таблица1[[#This Row],[Т9]]-Таблица1[[#This Row],[Т1]]</f>
        <v>842.29287767731148</v>
      </c>
      <c r="CQ1554" s="14">
        <f>Таблица1[[#This Row],[Т9]]-Таблица1[[#This Row],[угол обхв6]]</f>
        <v>46553.714349964212</v>
      </c>
      <c r="CR1554" s="14">
        <f>Таблица1[[#This Row],[Т9]]-Таблица1[[#This Row],[угол обхв5]]</f>
        <v>989.11285534656054</v>
      </c>
      <c r="CS1554" s="14">
        <f>Таблица1[[#This Row],[Т9]]-Таблица1[[#This Row],[угол обхв4]]</f>
        <v>59068.579381217853</v>
      </c>
      <c r="CT1554" s="14">
        <f>Таблица1[[#This Row],[Lкан_прям, мм]]+Таблица1[[#This Row],[Lкан_дуг, мм]]+Таблица1[[#This Row],[Lкан_леб,мм]]</f>
        <v>85045.326329871838</v>
      </c>
      <c r="CU1554" s="16">
        <f>Таблица1[[#This Row],[Lкан_леб,мм]]</f>
        <v>58079.466525871292</v>
      </c>
      <c r="CV1554" s="14">
        <f>2534431-(Таблица1[[#This Row],[Т23]]+Таблица1[[#This Row],[угол обхв3]])</f>
        <v>2449135.1401959993</v>
      </c>
      <c r="CW1554" s="50">
        <f>SUM(X1554:AC1554,AD1554:AI1554)-Таблица1[[#This Row],[lподв_min, мм]]</f>
        <v>22599.380397983441</v>
      </c>
      <c r="CX1554" s="17">
        <f>CW1993-Таблица1[[#This Row],[Суммарная длина каната]]</f>
        <v>-2425996.3053210969</v>
      </c>
    </row>
    <row r="1555" spans="1:102" x14ac:dyDescent="0.25">
      <c r="A1555" s="21">
        <v>1554</v>
      </c>
      <c r="B1555" s="10">
        <v>38.411632653061218</v>
      </c>
      <c r="C1555" s="10">
        <v>139.19551020408164</v>
      </c>
      <c r="D1555" s="11">
        <v>16887.412523429382</v>
      </c>
      <c r="E1555" s="11">
        <v>16914.648663656772</v>
      </c>
      <c r="F1555" s="11">
        <v>16752.992397979149</v>
      </c>
      <c r="G1555" s="11">
        <v>16955.296294263524</v>
      </c>
      <c r="H1555" s="11">
        <v>17295.412033429384</v>
      </c>
      <c r="I1555" s="11">
        <v>12495.005393595491</v>
      </c>
      <c r="J1555" s="11">
        <v>4419.6432700612786</v>
      </c>
      <c r="K1555" s="11">
        <v>25976.746948642747</v>
      </c>
      <c r="L1555" s="11">
        <v>989.11285535779461</v>
      </c>
      <c r="M1555" s="11">
        <v>58079.466525871292</v>
      </c>
      <c r="N1555" s="11">
        <v>8333.8552747679896</v>
      </c>
      <c r="O1555" s="11">
        <v>18341.923630391255</v>
      </c>
      <c r="P1555" s="43">
        <v>10281.932242287785</v>
      </c>
      <c r="Q1555" s="11">
        <v>18957.215738552848</v>
      </c>
      <c r="R1555" s="11">
        <v>15673.593678757303</v>
      </c>
      <c r="S1555" s="11">
        <v>17974.250858972984</v>
      </c>
      <c r="T1555" s="11">
        <v>17055.665528301295</v>
      </c>
      <c r="U1555" s="11">
        <v>17803.398868355242</v>
      </c>
      <c r="V1555" s="11">
        <v>16887.412523429382</v>
      </c>
      <c r="W1555" s="11">
        <v>16914.648663656772</v>
      </c>
      <c r="X1555" s="12">
        <v>0</v>
      </c>
      <c r="Y1555" s="12">
        <v>128.9007856220091</v>
      </c>
      <c r="Z1555" s="12">
        <v>198.39477409341848</v>
      </c>
      <c r="AA1555" s="44">
        <v>232.04019061955859</v>
      </c>
      <c r="AB1555" s="45">
        <v>47.253829333784132</v>
      </c>
      <c r="AC1555" s="12">
        <v>382.52327568902422</v>
      </c>
      <c r="AD1555" s="12">
        <v>12514.865031253645</v>
      </c>
      <c r="AE1555" s="12">
        <v>2042.9361834739379</v>
      </c>
      <c r="AF1555" s="12">
        <v>5480.5321821881489</v>
      </c>
      <c r="AG1555" s="44">
        <v>1128.4755203370612</v>
      </c>
      <c r="AH1555" s="45">
        <v>390.29476040552299</v>
      </c>
      <c r="AI1555" s="12">
        <v>4419.6432709844285</v>
      </c>
      <c r="AJ1555" s="12">
        <v>-35.63015233753314</v>
      </c>
      <c r="AK1555" s="12">
        <v>-17.528507749146559</v>
      </c>
      <c r="AL1555" s="12">
        <v>10.332235469001192</v>
      </c>
      <c r="AM1555" s="44">
        <v>42.917832527608596</v>
      </c>
      <c r="AN1555" s="45">
        <v>36.281937952468112</v>
      </c>
      <c r="AO1555" s="12">
        <v>89.99999987036108</v>
      </c>
      <c r="AP1555" s="12">
        <v>-2075.8364333619656</v>
      </c>
      <c r="AQ1555" s="12">
        <v>8210.9737172525474</v>
      </c>
      <c r="AR1555" s="12">
        <v>10355.109382305684</v>
      </c>
      <c r="AS1555" s="44">
        <v>15951.420801373548</v>
      </c>
      <c r="AT1555" s="45">
        <v>16814.227820893837</v>
      </c>
      <c r="AU1555" s="12">
        <v>17295.412523429382</v>
      </c>
      <c r="AV1555" s="12">
        <v>11382.999195380788</v>
      </c>
      <c r="AW1555" s="12">
        <v>18730.979054235442</v>
      </c>
      <c r="AX1555" s="12">
        <v>19358.599726996334</v>
      </c>
      <c r="AY1555" s="44">
        <v>18273.041906259841</v>
      </c>
      <c r="AZ1555" s="45">
        <v>17474.504001502886</v>
      </c>
      <c r="BA1555" s="12">
        <v>16914.64866457992</v>
      </c>
      <c r="BB1555" s="12">
        <v>8096.1745524654252</v>
      </c>
      <c r="BC1555" s="12">
        <v>10159.050684772345</v>
      </c>
      <c r="BD1555" s="12">
        <v>15746.770818775201</v>
      </c>
      <c r="BE1555" s="44">
        <v>16777.838405685052</v>
      </c>
      <c r="BF1555" s="45">
        <v>17128.850230836844</v>
      </c>
      <c r="BG1555" s="12">
        <v>17295.412533429382</v>
      </c>
      <c r="BH1555" s="12">
        <v>18673.543705546141</v>
      </c>
      <c r="BI1555" s="12">
        <v>19346.271162397035</v>
      </c>
      <c r="BJ1555" s="12">
        <v>18375.63484741647</v>
      </c>
      <c r="BK1555" s="44">
        <v>17504.607821068385</v>
      </c>
      <c r="BL1555" s="45">
        <v>17243.543530509123</v>
      </c>
      <c r="BM1555" s="12">
        <v>12495.005393595493</v>
      </c>
      <c r="BN1555" s="12">
        <v>0</v>
      </c>
      <c r="BO1555" s="12">
        <v>18.101644588386581</v>
      </c>
      <c r="BP1555" s="12">
        <v>27.860743218147753</v>
      </c>
      <c r="BQ1555" s="48">
        <v>32.585597058607405</v>
      </c>
      <c r="BR1555" s="49">
        <v>6.6358945751404841</v>
      </c>
      <c r="BS1555" s="13">
        <v>53.718061917892975</v>
      </c>
      <c r="BT1555" s="12">
        <v>250.53347412869908</v>
      </c>
      <c r="BV1555" s="14">
        <f>Таблица1[[#This Row],[Lкан_леб,мм]]</f>
        <v>58079.466525871292</v>
      </c>
      <c r="BW1555" s="50">
        <f>Таблица1[[#This Row],[угол обхв4]]+Таблица1[[#This Row],[Lдуг 3,мм]]</f>
        <v>12514.865031253645</v>
      </c>
      <c r="BX1555" s="54">
        <f>Таблица1[[#This Row],[угол обхв5]]+Таблица1[[#This Row],[Y5, мм]]</f>
        <v>58208.367311493304</v>
      </c>
      <c r="BY1555" s="14">
        <f>Таблица1[[#This Row],[угол обхв6]]+Таблица1[[#This Row],[Lдуг 4,мм]]</f>
        <v>14557.801214727582</v>
      </c>
      <c r="BZ1555" s="14">
        <f>Таблица1[[#This Row],[Т1]]+Таблица1[[#This Row],[X6, мм]]</f>
        <v>58406.762085586721</v>
      </c>
      <c r="CA1555" s="14">
        <f>Таблица1[[#This Row],[Т2]]+Таблица1[[#This Row],[Lдуг 5,мм]]</f>
        <v>20038.333396915732</v>
      </c>
      <c r="CB1555" s="14">
        <f>Таблица1[[#This Row],[Т3]]+Таблица1[[#This Row],[Y6, мм]]</f>
        <v>58638.802276206283</v>
      </c>
      <c r="CC1555" s="14">
        <f>Таблица1[[#This Row],[Т4]]+Таблица1[[#This Row],[Lдуг 6,мм]]</f>
        <v>21166.808917252794</v>
      </c>
      <c r="CD1555" s="14">
        <f>Таблица1[[#This Row],[Т5]]+Таблица1[[#This Row],[Lдуг 1,мм]]</f>
        <v>58686.056105540069</v>
      </c>
      <c r="CE1555" s="14">
        <f>Таблица1[[#This Row],[Т6]]+Таблица1[[#This Row],[Lпрям1, мм]]</f>
        <v>21557.103677658317</v>
      </c>
      <c r="CF1555" s="15">
        <f>Таблица1[[#This Row],[Т7]]+Таблица1[[#This Row],[Lдуг 2,мм]]</f>
        <v>59068.579381229094</v>
      </c>
      <c r="CG1555" s="14">
        <f>Таблица1[[#This Row],[Т8]]+Таблица1[[#This Row],[Lпрям2, мм]]</f>
        <v>25976.746948642744</v>
      </c>
      <c r="CH1555" s="14">
        <f>Таблица1[[#This Row],[Т9]]-Таблица1[[#This Row],[Т9]]</f>
        <v>0</v>
      </c>
      <c r="CI1555" s="50">
        <f>Таблица1[[#This Row],[Т9]]-Таблица1[[#This Row],[Т8]]</f>
        <v>37511.475703570773</v>
      </c>
      <c r="CJ1555" s="54">
        <f>Таблица1[[#This Row],[Т9]]-Таблица1[[#This Row],[Т7]]</f>
        <v>382.52327568902547</v>
      </c>
      <c r="CK1555" s="14">
        <f>Таблица1[[#This Row],[Т9]]-Таблица1[[#This Row],[Т6]]</f>
        <v>37901.770463976296</v>
      </c>
      <c r="CL1555" s="14">
        <f>Таблица1[[#This Row],[Т9]]-Таблица1[[#This Row],[Т5]]</f>
        <v>429.77710502281116</v>
      </c>
      <c r="CM1555" s="14">
        <f>Таблица1[[#This Row],[Т9]]-Таблица1[[#This Row],[Т4]]</f>
        <v>39030.245984313362</v>
      </c>
      <c r="CN1555" s="14">
        <f>Таблица1[[#This Row],[Т9]]-Таблица1[[#This Row],[Т3]]</f>
        <v>661.81729564237321</v>
      </c>
      <c r="CO1555" s="14">
        <f>Таблица1[[#This Row],[Т9]]-Таблица1[[#This Row],[Т2]]</f>
        <v>44510.778166501514</v>
      </c>
      <c r="CP1555" s="14">
        <f>Таблица1[[#This Row],[Т9]]-Таблица1[[#This Row],[Т1]]</f>
        <v>860.21206973578956</v>
      </c>
      <c r="CQ1555" s="14">
        <f>Таблица1[[#This Row],[Т9]]-Таблица1[[#This Row],[угол обхв6]]</f>
        <v>46553.714349975446</v>
      </c>
      <c r="CR1555" s="14">
        <f>Таблица1[[#This Row],[Т9]]-Таблица1[[#This Row],[угол обхв5]]</f>
        <v>989.11285535780189</v>
      </c>
      <c r="CS1555" s="14">
        <f>Таблица1[[#This Row],[Т9]]-Таблица1[[#This Row],[угол обхв4]]</f>
        <v>59068.579381229094</v>
      </c>
      <c r="CT1555" s="14">
        <f>Таблица1[[#This Row],[Lкан_прям, мм]]+Таблица1[[#This Row],[Lкан_дуг, мм]]+Таблица1[[#This Row],[Lкан_леб,мм]]</f>
        <v>85045.326329871838</v>
      </c>
      <c r="CU1555" s="16">
        <f>Таблица1[[#This Row],[Lкан_леб,мм]]</f>
        <v>58079.466525871292</v>
      </c>
      <c r="CV1555" s="14">
        <f>2534431-(Таблица1[[#This Row],[Т23]]+Таблица1[[#This Row],[угол обхв3]])</f>
        <v>2449135.1401959993</v>
      </c>
      <c r="CW1555" s="50">
        <f>SUM(X1555:AC1555,AD1555:AI1555)-Таблица1[[#This Row],[lподв_min, мм]]</f>
        <v>22546.21653393926</v>
      </c>
      <c r="CX1555" s="17">
        <f>CW1994-Таблица1[[#This Row],[Суммарная длина каната]]</f>
        <v>-2426059.3977944818</v>
      </c>
    </row>
    <row r="1556" spans="1:102" x14ac:dyDescent="0.25">
      <c r="A1556" s="21">
        <v>1555</v>
      </c>
      <c r="B1556" s="10">
        <v>38.411632653061218</v>
      </c>
      <c r="C1556" s="10">
        <v>141.87959183673468</v>
      </c>
      <c r="D1556" s="11">
        <v>16896.027111878862</v>
      </c>
      <c r="E1556" s="11">
        <v>17294.909871002401</v>
      </c>
      <c r="F1556" s="11">
        <v>16759.85097051207</v>
      </c>
      <c r="G1556" s="11">
        <v>17329.218157500738</v>
      </c>
      <c r="H1556" s="11">
        <v>17304.02662187886</v>
      </c>
      <c r="I1556" s="11">
        <v>12821.886097476672</v>
      </c>
      <c r="J1556" s="11">
        <v>4473.023773525726</v>
      </c>
      <c r="K1556" s="11">
        <v>25976.746948631728</v>
      </c>
      <c r="L1556" s="11">
        <v>989.11285536881599</v>
      </c>
      <c r="M1556" s="11">
        <v>58079.466525871292</v>
      </c>
      <c r="N1556" s="11">
        <v>8333.8552747679896</v>
      </c>
      <c r="O1556" s="11">
        <v>18341.923630391255</v>
      </c>
      <c r="P1556" s="43">
        <v>10202.142315958174</v>
      </c>
      <c r="Q1556" s="11">
        <v>19025.908524653471</v>
      </c>
      <c r="R1556" s="11">
        <v>15633.919882460166</v>
      </c>
      <c r="S1556" s="11">
        <v>18296.507765094164</v>
      </c>
      <c r="T1556" s="11">
        <v>17022.476309812464</v>
      </c>
      <c r="U1556" s="11">
        <v>18190.56415717645</v>
      </c>
      <c r="V1556" s="11">
        <v>16896.027111878862</v>
      </c>
      <c r="W1556" s="11">
        <v>17294.909871002401</v>
      </c>
      <c r="X1556" s="12">
        <v>0</v>
      </c>
      <c r="Y1556" s="12">
        <v>110.53369334931701</v>
      </c>
      <c r="Z1556" s="12">
        <v>197.64867311821365</v>
      </c>
      <c r="AA1556" s="44">
        <v>232.04019061955927</v>
      </c>
      <c r="AB1556" s="45">
        <v>47.253829333786577</v>
      </c>
      <c r="AC1556" s="12">
        <v>401.63646894793953</v>
      </c>
      <c r="AD1556" s="12">
        <v>12514.865031253645</v>
      </c>
      <c r="AE1556" s="12">
        <v>1989.5556800095001</v>
      </c>
      <c r="AF1556" s="12">
        <v>5480.5321821881489</v>
      </c>
      <c r="AG1556" s="44">
        <v>1128.475520337061</v>
      </c>
      <c r="AH1556" s="45">
        <v>390.29476040551282</v>
      </c>
      <c r="AI1556" s="12">
        <v>4473.0237744378592</v>
      </c>
      <c r="AJ1556" s="12">
        <v>-35.63015233753314</v>
      </c>
      <c r="AK1556" s="12">
        <v>-20.107813800991178</v>
      </c>
      <c r="AL1556" s="12">
        <v>7.648153836348162</v>
      </c>
      <c r="AM1556" s="44">
        <v>40.233750894955669</v>
      </c>
      <c r="AN1556" s="45">
        <v>33.597856319814838</v>
      </c>
      <c r="AO1556" s="12">
        <v>89.999999871908173</v>
      </c>
      <c r="AP1556" s="12">
        <v>-2075.8364333619656</v>
      </c>
      <c r="AQ1556" s="12">
        <v>8193.5898679422535</v>
      </c>
      <c r="AR1556" s="12">
        <v>10256.442792628557</v>
      </c>
      <c r="AS1556" s="44">
        <v>15897.450142721736</v>
      </c>
      <c r="AT1556" s="45">
        <v>16796.705272442898</v>
      </c>
      <c r="AU1556" s="12">
        <v>17304.027111878862</v>
      </c>
      <c r="AV1556" s="12">
        <v>11382.999195380788</v>
      </c>
      <c r="AW1556" s="12">
        <v>18725.054959895922</v>
      </c>
      <c r="AX1556" s="12">
        <v>19430.278971438802</v>
      </c>
      <c r="AY1556" s="44">
        <v>18607.9813625731</v>
      </c>
      <c r="AZ1556" s="45">
        <v>17850.723843668664</v>
      </c>
      <c r="BA1556" s="12">
        <v>17294.909871914533</v>
      </c>
      <c r="BB1556" s="12">
        <v>8096.1745524654252</v>
      </c>
      <c r="BC1556" s="12">
        <v>10061.876909132438</v>
      </c>
      <c r="BD1556" s="12">
        <v>15688.22035913055</v>
      </c>
      <c r="BE1556" s="44">
        <v>16758.946049550894</v>
      </c>
      <c r="BF1556" s="45">
        <v>17121.798149248425</v>
      </c>
      <c r="BG1556" s="12">
        <v>17304.027121878858</v>
      </c>
      <c r="BH1556" s="12">
        <v>18673.543705546141</v>
      </c>
      <c r="BI1556" s="12">
        <v>19409.039854158134</v>
      </c>
      <c r="BJ1556" s="12">
        <v>18700.878211879499</v>
      </c>
      <c r="BK1556" s="44">
        <v>17879.090559697517</v>
      </c>
      <c r="BL1556" s="45">
        <v>17634.750184510183</v>
      </c>
      <c r="BM1556" s="12">
        <v>12821.886097476674</v>
      </c>
      <c r="BN1556" s="12">
        <v>0</v>
      </c>
      <c r="BO1556" s="12">
        <v>15.522338536541964</v>
      </c>
      <c r="BP1556" s="12">
        <v>27.755967637339339</v>
      </c>
      <c r="BQ1556" s="48">
        <v>32.585597058607505</v>
      </c>
      <c r="BR1556" s="49">
        <v>6.6358945751408278</v>
      </c>
      <c r="BS1556" s="13">
        <v>56.402143552093328</v>
      </c>
      <c r="BT1556" s="12">
        <v>250.53347412869908</v>
      </c>
      <c r="BV1556" s="14">
        <f>Таблица1[[#This Row],[Lкан_леб,мм]]</f>
        <v>58079.466525871292</v>
      </c>
      <c r="BW1556" s="50">
        <f>Таблица1[[#This Row],[угол обхв4]]+Таблица1[[#This Row],[Lдуг 3,мм]]</f>
        <v>12514.865031253645</v>
      </c>
      <c r="BX1556" s="54">
        <f>Таблица1[[#This Row],[угол обхв5]]+Таблица1[[#This Row],[Y5, мм]]</f>
        <v>58190.000219220608</v>
      </c>
      <c r="BY1556" s="14">
        <f>Таблица1[[#This Row],[угол обхв6]]+Таблица1[[#This Row],[Lдуг 4,мм]]</f>
        <v>14504.420711263145</v>
      </c>
      <c r="BZ1556" s="14">
        <f>Таблица1[[#This Row],[Т1]]+Таблица1[[#This Row],[X6, мм]]</f>
        <v>58387.648892338824</v>
      </c>
      <c r="CA1556" s="14">
        <f>Таблица1[[#This Row],[Т2]]+Таблица1[[#This Row],[Lдуг 5,мм]]</f>
        <v>19984.952893451293</v>
      </c>
      <c r="CB1556" s="14">
        <f>Таблица1[[#This Row],[Т3]]+Таблица1[[#This Row],[Y6, мм]]</f>
        <v>58619.689082958386</v>
      </c>
      <c r="CC1556" s="14">
        <f>Таблица1[[#This Row],[Т4]]+Таблица1[[#This Row],[Lдуг 6,мм]]</f>
        <v>21113.428413788355</v>
      </c>
      <c r="CD1556" s="14">
        <f>Таблица1[[#This Row],[Т5]]+Таблица1[[#This Row],[Lдуг 1,мм]]</f>
        <v>58666.942912292172</v>
      </c>
      <c r="CE1556" s="14">
        <f>Таблица1[[#This Row],[Т6]]+Таблица1[[#This Row],[Lпрям1, мм]]</f>
        <v>21503.723174193867</v>
      </c>
      <c r="CF1556" s="15">
        <f>Таблица1[[#This Row],[Т7]]+Таблица1[[#This Row],[Lдуг 2,мм]]</f>
        <v>59068.57938124011</v>
      </c>
      <c r="CG1556" s="14">
        <f>Таблица1[[#This Row],[Т8]]+Таблица1[[#This Row],[Lпрям2, мм]]</f>
        <v>25976.746948631728</v>
      </c>
      <c r="CH1556" s="14">
        <f>Таблица1[[#This Row],[Т9]]-Таблица1[[#This Row],[Т9]]</f>
        <v>0</v>
      </c>
      <c r="CI1556" s="50">
        <f>Таблица1[[#This Row],[Т9]]-Таблица1[[#This Row],[Т8]]</f>
        <v>37564.856207046243</v>
      </c>
      <c r="CJ1556" s="54">
        <f>Таблица1[[#This Row],[Т9]]-Таблица1[[#This Row],[Т7]]</f>
        <v>401.63646894793783</v>
      </c>
      <c r="CK1556" s="14">
        <f>Таблица1[[#This Row],[Т9]]-Таблица1[[#This Row],[Т6]]</f>
        <v>37955.150967451758</v>
      </c>
      <c r="CL1556" s="14">
        <f>Таблица1[[#This Row],[Т9]]-Таблица1[[#This Row],[Т5]]</f>
        <v>448.89029828172352</v>
      </c>
      <c r="CM1556" s="14">
        <f>Таблица1[[#This Row],[Т9]]-Таблица1[[#This Row],[Т4]]</f>
        <v>39083.626487788817</v>
      </c>
      <c r="CN1556" s="14">
        <f>Таблица1[[#This Row],[Т9]]-Таблица1[[#This Row],[Т3]]</f>
        <v>680.93048890128557</v>
      </c>
      <c r="CO1556" s="14">
        <f>Таблица1[[#This Row],[Т9]]-Таблица1[[#This Row],[Т2]]</f>
        <v>44564.158669976969</v>
      </c>
      <c r="CP1556" s="14">
        <f>Таблица1[[#This Row],[Т9]]-Таблица1[[#This Row],[Т1]]</f>
        <v>878.57916201950138</v>
      </c>
      <c r="CQ1556" s="14">
        <f>Таблица1[[#This Row],[Т9]]-Таблица1[[#This Row],[угол обхв6]]</f>
        <v>46553.714349986461</v>
      </c>
      <c r="CR1556" s="14">
        <f>Таблица1[[#This Row],[Т9]]-Таблица1[[#This Row],[угол обхв5]]</f>
        <v>989.11285536881769</v>
      </c>
      <c r="CS1556" s="14">
        <f>Таблица1[[#This Row],[Т9]]-Таблица1[[#This Row],[угол обхв4]]</f>
        <v>59068.57938124011</v>
      </c>
      <c r="CT1556" s="14">
        <f>Таблица1[[#This Row],[Lкан_прям, мм]]+Таблица1[[#This Row],[Lкан_дуг, мм]]+Таблица1[[#This Row],[Lкан_леб,мм]]</f>
        <v>85045.326329871838</v>
      </c>
      <c r="CU1556" s="16">
        <f>Таблица1[[#This Row],[Lкан_леб,мм]]</f>
        <v>58079.466525871292</v>
      </c>
      <c r="CV1556" s="14">
        <f>2534431-(Таблица1[[#This Row],[Т23]]+Таблица1[[#This Row],[угол обхв3]])</f>
        <v>2449135.1401959993</v>
      </c>
      <c r="CW1556" s="50">
        <f>SUM(X1556:AC1556,AD1556:AI1556)-Таблица1[[#This Row],[lподв_min, мм]]</f>
        <v>22492.83603047482</v>
      </c>
      <c r="CX1556" s="17">
        <f>CW1995-Таблица1[[#This Row],[Суммарная длина каната]]</f>
        <v>-2426123.9975558938</v>
      </c>
    </row>
    <row r="1557" spans="1:102" x14ac:dyDescent="0.25">
      <c r="A1557" s="21">
        <v>1556</v>
      </c>
      <c r="B1557" s="10">
        <v>38.411632653061218</v>
      </c>
      <c r="C1557" s="10">
        <v>144.56367346938774</v>
      </c>
      <c r="D1557" s="11">
        <v>16886.825024237954</v>
      </c>
      <c r="E1557" s="11">
        <v>17675.157314819135</v>
      </c>
      <c r="F1557" s="11">
        <v>16749.191658135383</v>
      </c>
      <c r="G1557" s="11">
        <v>17703.0509796066</v>
      </c>
      <c r="H1557" s="11">
        <v>17294.824534237952</v>
      </c>
      <c r="I1557" s="11">
        <v>13148.640457623122</v>
      </c>
      <c r="J1557" s="11">
        <v>4526.516857196013</v>
      </c>
      <c r="K1557" s="11">
        <v>25976.746948620945</v>
      </c>
      <c r="L1557" s="11">
        <v>989.11285537960089</v>
      </c>
      <c r="M1557" s="11">
        <v>58079.466525871292</v>
      </c>
      <c r="N1557" s="11">
        <v>8333.8552747679896</v>
      </c>
      <c r="O1557" s="11">
        <v>18341.923630391255</v>
      </c>
      <c r="P1557" s="43">
        <v>10119.223115619534</v>
      </c>
      <c r="Q1557" s="11">
        <v>19090.789472713372</v>
      </c>
      <c r="R1557" s="11">
        <v>15579.198665432332</v>
      </c>
      <c r="S1557" s="11">
        <v>18616.553249459146</v>
      </c>
      <c r="T1557" s="11">
        <v>16971.192966446841</v>
      </c>
      <c r="U1557" s="11">
        <v>18575.750480642324</v>
      </c>
      <c r="V1557" s="11">
        <v>16886.825024237954</v>
      </c>
      <c r="W1557" s="11">
        <v>17675.157314819135</v>
      </c>
      <c r="X1557" s="12">
        <v>0</v>
      </c>
      <c r="Y1557" s="12">
        <v>91.680166384774296</v>
      </c>
      <c r="Z1557" s="12">
        <v>197.38900683485937</v>
      </c>
      <c r="AA1557" s="44">
        <v>232.04019061955913</v>
      </c>
      <c r="AB1557" s="45">
        <v>47.253829333789298</v>
      </c>
      <c r="AC1557" s="12">
        <v>420.74966220661872</v>
      </c>
      <c r="AD1557" s="12">
        <v>12514.865031253645</v>
      </c>
      <c r="AE1557" s="12">
        <v>1936.0625963392076</v>
      </c>
      <c r="AF1557" s="12">
        <v>5480.5321821881489</v>
      </c>
      <c r="AG1557" s="44">
        <v>1128.4755203370607</v>
      </c>
      <c r="AH1557" s="45">
        <v>390.29476040551435</v>
      </c>
      <c r="AI1557" s="12">
        <v>4526.5168580973668</v>
      </c>
      <c r="AJ1557" s="12">
        <v>-35.63015233753314</v>
      </c>
      <c r="AK1557" s="12">
        <v>-22.755430281394098</v>
      </c>
      <c r="AL1557" s="12">
        <v>4.9640722036951273</v>
      </c>
      <c r="AM1557" s="44">
        <v>37.549669262302615</v>
      </c>
      <c r="AN1557" s="45">
        <v>30.913774687161407</v>
      </c>
      <c r="AO1557" s="12">
        <v>89.999999873421928</v>
      </c>
      <c r="AP1557" s="12">
        <v>-2075.8364333619656</v>
      </c>
      <c r="AQ1557" s="12">
        <v>8176.0415427919961</v>
      </c>
      <c r="AR1557" s="12">
        <v>10154.527785431812</v>
      </c>
      <c r="AS1557" s="44">
        <v>15827.853837837732</v>
      </c>
      <c r="AT1557" s="45">
        <v>16761.583975134516</v>
      </c>
      <c r="AU1557" s="12">
        <v>17294.825024237954</v>
      </c>
      <c r="AV1557" s="12">
        <v>11382.999195380788</v>
      </c>
      <c r="AW1557" s="12">
        <v>18718.166671522664</v>
      </c>
      <c r="AX1557" s="12">
        <v>19497.259127533318</v>
      </c>
      <c r="AY1557" s="44">
        <v>18940.025976649616</v>
      </c>
      <c r="AZ1557" s="45">
        <v>18225.710381852157</v>
      </c>
      <c r="BA1557" s="12">
        <v>17675.157315720491</v>
      </c>
      <c r="BB1557" s="12">
        <v>8096.1745524654252</v>
      </c>
      <c r="BC1557" s="12">
        <v>9961.4093836435404</v>
      </c>
      <c r="BD1557" s="12">
        <v>15614.50333524461</v>
      </c>
      <c r="BE1557" s="44">
        <v>16722.53779404144</v>
      </c>
      <c r="BF1557" s="45">
        <v>17096.43401555028</v>
      </c>
      <c r="BG1557" s="12">
        <v>17294.825034237951</v>
      </c>
      <c r="BH1557" s="12">
        <v>18673.543705546141</v>
      </c>
      <c r="BI1557" s="12">
        <v>19467.032513844777</v>
      </c>
      <c r="BJ1557" s="12">
        <v>19023.022904279096</v>
      </c>
      <c r="BK1557" s="44">
        <v>18252.277753451854</v>
      </c>
      <c r="BL1557" s="45">
        <v>18025.197413609301</v>
      </c>
      <c r="BM1557" s="12">
        <v>13148.640457623123</v>
      </c>
      <c r="BN1557" s="12">
        <v>0</v>
      </c>
      <c r="BO1557" s="12">
        <v>12.874722056139044</v>
      </c>
      <c r="BP1557" s="12">
        <v>27.719502485089222</v>
      </c>
      <c r="BQ1557" s="48">
        <v>32.585597058607483</v>
      </c>
      <c r="BR1557" s="49">
        <v>6.6358945751412097</v>
      </c>
      <c r="BS1557" s="13">
        <v>59.086225186260521</v>
      </c>
      <c r="BT1557" s="12">
        <v>250.53347412869908</v>
      </c>
      <c r="BV1557" s="14">
        <f>Таблица1[[#This Row],[Lкан_леб,мм]]</f>
        <v>58079.466525871292</v>
      </c>
      <c r="BW1557" s="50">
        <f>Таблица1[[#This Row],[угол обхв4]]+Таблица1[[#This Row],[Lдуг 3,мм]]</f>
        <v>12514.865031253645</v>
      </c>
      <c r="BX1557" s="54">
        <f>Таблица1[[#This Row],[угол обхв5]]+Таблица1[[#This Row],[Y5, мм]]</f>
        <v>58171.146692256065</v>
      </c>
      <c r="BY1557" s="14">
        <f>Таблица1[[#This Row],[угол обхв6]]+Таблица1[[#This Row],[Lдуг 4,мм]]</f>
        <v>14450.927627592853</v>
      </c>
      <c r="BZ1557" s="14">
        <f>Таблица1[[#This Row],[Т1]]+Таблица1[[#This Row],[X6, мм]]</f>
        <v>58368.535699090928</v>
      </c>
      <c r="CA1557" s="14">
        <f>Таблица1[[#This Row],[Т2]]+Таблица1[[#This Row],[Lдуг 5,мм]]</f>
        <v>19931.459809781001</v>
      </c>
      <c r="CB1557" s="14">
        <f>Таблица1[[#This Row],[Т3]]+Таблица1[[#This Row],[Y6, мм]]</f>
        <v>58600.57588971049</v>
      </c>
      <c r="CC1557" s="14">
        <f>Таблица1[[#This Row],[Т4]]+Таблица1[[#This Row],[Lдуг 6,мм]]</f>
        <v>21059.935330118064</v>
      </c>
      <c r="CD1557" s="14">
        <f>Таблица1[[#This Row],[Т5]]+Таблица1[[#This Row],[Lдуг 1,мм]]</f>
        <v>58647.829719044275</v>
      </c>
      <c r="CE1557" s="14">
        <f>Таблица1[[#This Row],[Т6]]+Таблица1[[#This Row],[Lпрям1, мм]]</f>
        <v>21450.230090523579</v>
      </c>
      <c r="CF1557" s="15">
        <f>Таблица1[[#This Row],[Т7]]+Таблица1[[#This Row],[Lдуг 2,мм]]</f>
        <v>59068.579381250893</v>
      </c>
      <c r="CG1557" s="14">
        <f>Таблица1[[#This Row],[Т8]]+Таблица1[[#This Row],[Lпрям2, мм]]</f>
        <v>25976.746948620945</v>
      </c>
      <c r="CH1557" s="14">
        <f>Таблица1[[#This Row],[Т9]]-Таблица1[[#This Row],[Т9]]</f>
        <v>0</v>
      </c>
      <c r="CI1557" s="50">
        <f>Таблица1[[#This Row],[Т9]]-Таблица1[[#This Row],[Т8]]</f>
        <v>37618.349290727318</v>
      </c>
      <c r="CJ1557" s="54">
        <f>Таблица1[[#This Row],[Т9]]-Таблица1[[#This Row],[Т7]]</f>
        <v>420.74966220661736</v>
      </c>
      <c r="CK1557" s="14">
        <f>Таблица1[[#This Row],[Т9]]-Таблица1[[#This Row],[Т6]]</f>
        <v>38008.644051132826</v>
      </c>
      <c r="CL1557" s="14">
        <f>Таблица1[[#This Row],[Т9]]-Таблица1[[#This Row],[Т5]]</f>
        <v>468.00349154040305</v>
      </c>
      <c r="CM1557" s="14">
        <f>Таблица1[[#This Row],[Т9]]-Таблица1[[#This Row],[Т4]]</f>
        <v>39137.119571469892</v>
      </c>
      <c r="CN1557" s="14">
        <f>Таблица1[[#This Row],[Т9]]-Таблица1[[#This Row],[Т3]]</f>
        <v>700.0436821599651</v>
      </c>
      <c r="CO1557" s="14">
        <f>Таблица1[[#This Row],[Т9]]-Таблица1[[#This Row],[Т2]]</f>
        <v>44617.651753658036</v>
      </c>
      <c r="CP1557" s="14">
        <f>Таблица1[[#This Row],[Т9]]-Таблица1[[#This Row],[Т1]]</f>
        <v>897.43268899482791</v>
      </c>
      <c r="CQ1557" s="14">
        <f>Таблица1[[#This Row],[Т9]]-Таблица1[[#This Row],[угол обхв6]]</f>
        <v>46553.714349997244</v>
      </c>
      <c r="CR1557" s="14">
        <f>Таблица1[[#This Row],[Т9]]-Таблица1[[#This Row],[угол обхв5]]</f>
        <v>989.11285537960066</v>
      </c>
      <c r="CS1557" s="14">
        <f>Таблица1[[#This Row],[Т9]]-Таблица1[[#This Row],[угол обхв4]]</f>
        <v>59068.579381250893</v>
      </c>
      <c r="CT1557" s="14">
        <f>Таблица1[[#This Row],[Lкан_прям, мм]]+Таблица1[[#This Row],[Lкан_дуг, мм]]+Таблица1[[#This Row],[Lкан_леб,мм]]</f>
        <v>85045.326329871838</v>
      </c>
      <c r="CU1557" s="16">
        <f>Таблица1[[#This Row],[Lкан_леб,мм]]</f>
        <v>58079.466525871292</v>
      </c>
      <c r="CV1557" s="14">
        <f>2534431-(Таблица1[[#This Row],[Т23]]+Таблица1[[#This Row],[угол обхв3]])</f>
        <v>2449135.1401959993</v>
      </c>
      <c r="CW1557" s="50">
        <f>SUM(X1557:AC1557,AD1557:AI1557)-Таблица1[[#This Row],[lподв_min, мм]]</f>
        <v>22439.342946804532</v>
      </c>
      <c r="CX1557" s="17">
        <f>CW1996-Таблица1[[#This Row],[Суммарная длина каната]]</f>
        <v>-2426190.0840954753</v>
      </c>
    </row>
    <row r="1558" spans="1:102" x14ac:dyDescent="0.25">
      <c r="A1558" s="21">
        <v>1557</v>
      </c>
      <c r="B1558" s="10">
        <v>38.411632653061218</v>
      </c>
      <c r="C1558" s="10">
        <v>147.2477551020408</v>
      </c>
      <c r="D1558" s="11">
        <v>16859.826451287547</v>
      </c>
      <c r="E1558" s="11">
        <v>18054.556674339878</v>
      </c>
      <c r="F1558" s="11">
        <v>16721.037849002834</v>
      </c>
      <c r="G1558" s="11">
        <v>18075.974514470392</v>
      </c>
      <c r="H1558" s="11">
        <v>17267.825961287544</v>
      </c>
      <c r="I1558" s="11">
        <v>13474.546934399512</v>
      </c>
      <c r="J1558" s="11">
        <v>4580.0097399403658</v>
      </c>
      <c r="K1558" s="11">
        <v>25976.746948610413</v>
      </c>
      <c r="L1558" s="11">
        <v>989.11285539012954</v>
      </c>
      <c r="M1558" s="11">
        <v>58079.466525871292</v>
      </c>
      <c r="N1558" s="11">
        <v>8333.8552747679896</v>
      </c>
      <c r="O1558" s="11">
        <v>18341.923630391255</v>
      </c>
      <c r="P1558" s="43">
        <v>10033.356578618084</v>
      </c>
      <c r="Q1558" s="11">
        <v>19151.716224057334</v>
      </c>
      <c r="R1558" s="11">
        <v>15509.550094352777</v>
      </c>
      <c r="S1558" s="11">
        <v>18933.685083562887</v>
      </c>
      <c r="T1558" s="11">
        <v>16901.928021665339</v>
      </c>
      <c r="U1558" s="11">
        <v>18958.112681332095</v>
      </c>
      <c r="V1558" s="11">
        <v>16859.826451287547</v>
      </c>
      <c r="W1558" s="11">
        <v>18054.556674339878</v>
      </c>
      <c r="X1558" s="12">
        <v>0</v>
      </c>
      <c r="Y1558" s="12">
        <v>72.298197782450728</v>
      </c>
      <c r="Z1558" s="12">
        <v>197.6577821892856</v>
      </c>
      <c r="AA1558" s="44">
        <v>232.04019061955987</v>
      </c>
      <c r="AB1558" s="45">
        <v>47.253829333789881</v>
      </c>
      <c r="AC1558" s="12">
        <v>439.86285546504348</v>
      </c>
      <c r="AD1558" s="12">
        <v>12514.865031253645</v>
      </c>
      <c r="AE1558" s="12">
        <v>1882.5697135948528</v>
      </c>
      <c r="AF1558" s="12">
        <v>5480.5321821881498</v>
      </c>
      <c r="AG1558" s="44">
        <v>1128.4755203370578</v>
      </c>
      <c r="AH1558" s="45">
        <v>390.2947604055131</v>
      </c>
      <c r="AI1558" s="12">
        <v>4580.0097408311922</v>
      </c>
      <c r="AJ1558" s="12">
        <v>-35.63015233753314</v>
      </c>
      <c r="AK1558" s="12">
        <v>-25.477256260727959</v>
      </c>
      <c r="AL1558" s="12">
        <v>2.2799905710420347</v>
      </c>
      <c r="AM1558" s="44">
        <v>34.865587629649617</v>
      </c>
      <c r="AN1558" s="45">
        <v>28.229693054508328</v>
      </c>
      <c r="AO1558" s="12">
        <v>89.999999874900311</v>
      </c>
      <c r="AP1558" s="12">
        <v>-2075.8364333619656</v>
      </c>
      <c r="AQ1558" s="12">
        <v>8158.3529410005685</v>
      </c>
      <c r="AR1558" s="12">
        <v>10049.587977753163</v>
      </c>
      <c r="AS1558" s="44">
        <v>15742.784591607327</v>
      </c>
      <c r="AT1558" s="45">
        <v>16708.940990440617</v>
      </c>
      <c r="AU1558" s="12">
        <v>17267.826451287547</v>
      </c>
      <c r="AV1558" s="12">
        <v>11382.999195380788</v>
      </c>
      <c r="AW1558" s="12">
        <v>18710.248121624449</v>
      </c>
      <c r="AX1558" s="12">
        <v>19559.393230622725</v>
      </c>
      <c r="AY1558" s="44">
        <v>19268.44719206744</v>
      </c>
      <c r="AZ1558" s="45">
        <v>18598.640838513958</v>
      </c>
      <c r="BA1558" s="12">
        <v>18054.556675230706</v>
      </c>
      <c r="BB1558" s="12">
        <v>8096.1745524654252</v>
      </c>
      <c r="BC1558" s="12">
        <v>9857.8542448506632</v>
      </c>
      <c r="BD1558" s="12">
        <v>15525.781493487855</v>
      </c>
      <c r="BE1558" s="44">
        <v>16668.693524410788</v>
      </c>
      <c r="BF1558" s="45">
        <v>17052.813482512265</v>
      </c>
      <c r="BG1558" s="12">
        <v>17267.826461287543</v>
      </c>
      <c r="BH1558" s="12">
        <v>18673.543705546141</v>
      </c>
      <c r="BI1558" s="12">
        <v>19520.040715290528</v>
      </c>
      <c r="BJ1558" s="12">
        <v>19341.362090128274</v>
      </c>
      <c r="BK1558" s="44">
        <v>18623.350572827541</v>
      </c>
      <c r="BL1558" s="45">
        <v>18414.028517158014</v>
      </c>
      <c r="BM1558" s="12">
        <v>13474.546934399514</v>
      </c>
      <c r="BN1558" s="12">
        <v>0</v>
      </c>
      <c r="BO1558" s="12">
        <v>10.152896076805181</v>
      </c>
      <c r="BP1558" s="12">
        <v>27.757246831769994</v>
      </c>
      <c r="BQ1558" s="48">
        <v>32.58559705860759</v>
      </c>
      <c r="BR1558" s="49">
        <v>6.6358945751412923</v>
      </c>
      <c r="BS1558" s="13">
        <v>61.77030682039198</v>
      </c>
      <c r="BT1558" s="12">
        <v>250.53347412869908</v>
      </c>
      <c r="BV1558" s="14">
        <f>Таблица1[[#This Row],[Lкан_леб,мм]]</f>
        <v>58079.466525871292</v>
      </c>
      <c r="BW1558" s="50">
        <f>Таблица1[[#This Row],[угол обхв4]]+Таблица1[[#This Row],[Lдуг 3,мм]]</f>
        <v>12514.865031253645</v>
      </c>
      <c r="BX1558" s="54">
        <f>Таблица1[[#This Row],[угол обхв5]]+Таблица1[[#This Row],[Y5, мм]]</f>
        <v>58151.764723653745</v>
      </c>
      <c r="BY1558" s="14">
        <f>Таблица1[[#This Row],[угол обхв6]]+Таблица1[[#This Row],[Lдуг 4,мм]]</f>
        <v>14397.434744848497</v>
      </c>
      <c r="BZ1558" s="14">
        <f>Таблица1[[#This Row],[Т1]]+Таблица1[[#This Row],[X6, мм]]</f>
        <v>58349.422505843031</v>
      </c>
      <c r="CA1558" s="14">
        <f>Таблица1[[#This Row],[Т2]]+Таблица1[[#This Row],[Lдуг 5,мм]]</f>
        <v>19877.966927036647</v>
      </c>
      <c r="CB1558" s="14">
        <f>Таблица1[[#This Row],[Т3]]+Таблица1[[#This Row],[Y6, мм]]</f>
        <v>58581.462696462593</v>
      </c>
      <c r="CC1558" s="14">
        <f>Таблица1[[#This Row],[Т4]]+Таблица1[[#This Row],[Lдуг 6,мм]]</f>
        <v>21006.442447373705</v>
      </c>
      <c r="CD1558" s="14">
        <f>Таблица1[[#This Row],[Т5]]+Таблица1[[#This Row],[Lдуг 1,мм]]</f>
        <v>58628.716525796386</v>
      </c>
      <c r="CE1558" s="14">
        <f>Таблица1[[#This Row],[Т6]]+Таблица1[[#This Row],[Lпрям1, мм]]</f>
        <v>21396.737207779217</v>
      </c>
      <c r="CF1558" s="15">
        <f>Таблица1[[#This Row],[Т7]]+Таблица1[[#This Row],[Lдуг 2,мм]]</f>
        <v>59068.579381261428</v>
      </c>
      <c r="CG1558" s="14">
        <f>Таблица1[[#This Row],[Т8]]+Таблица1[[#This Row],[Lпрям2, мм]]</f>
        <v>25976.746948610409</v>
      </c>
      <c r="CH1558" s="14">
        <f>Таблица1[[#This Row],[Т9]]-Таблица1[[#This Row],[Т9]]</f>
        <v>0</v>
      </c>
      <c r="CI1558" s="50">
        <f>Таблица1[[#This Row],[Т9]]-Таблица1[[#This Row],[Т8]]</f>
        <v>37671.842173482211</v>
      </c>
      <c r="CJ1558" s="54">
        <f>Таблица1[[#This Row],[Т9]]-Таблица1[[#This Row],[Т7]]</f>
        <v>439.86285546504223</v>
      </c>
      <c r="CK1558" s="14">
        <f>Таблица1[[#This Row],[Т9]]-Таблица1[[#This Row],[Т6]]</f>
        <v>38062.136933887727</v>
      </c>
      <c r="CL1558" s="14">
        <f>Таблица1[[#This Row],[Т9]]-Таблица1[[#This Row],[Т5]]</f>
        <v>487.11668479883519</v>
      </c>
      <c r="CM1558" s="14">
        <f>Таблица1[[#This Row],[Т9]]-Таблица1[[#This Row],[Т4]]</f>
        <v>39190.612454224785</v>
      </c>
      <c r="CN1558" s="14">
        <f>Таблица1[[#This Row],[Т9]]-Таблица1[[#This Row],[Т3]]</f>
        <v>719.15687541839725</v>
      </c>
      <c r="CO1558" s="14">
        <f>Таблица1[[#This Row],[Т9]]-Таблица1[[#This Row],[Т2]]</f>
        <v>44671.14463641293</v>
      </c>
      <c r="CP1558" s="14">
        <f>Таблица1[[#This Row],[Т9]]-Таблица1[[#This Row],[Т1]]</f>
        <v>916.81465760768333</v>
      </c>
      <c r="CQ1558" s="14">
        <f>Таблица1[[#This Row],[Т9]]-Таблица1[[#This Row],[угол обхв6]]</f>
        <v>46553.71435000778</v>
      </c>
      <c r="CR1558" s="14">
        <f>Таблица1[[#This Row],[Т9]]-Таблица1[[#This Row],[угол обхв5]]</f>
        <v>989.11285539013625</v>
      </c>
      <c r="CS1558" s="14">
        <f>Таблица1[[#This Row],[Т9]]-Таблица1[[#This Row],[угол обхв4]]</f>
        <v>59068.579381261428</v>
      </c>
      <c r="CT1558" s="14">
        <f>Таблица1[[#This Row],[Lкан_прям, мм]]+Таблица1[[#This Row],[Lкан_дуг, мм]]+Таблица1[[#This Row],[Lкан_леб,мм]]</f>
        <v>85045.326329871838</v>
      </c>
      <c r="CU1558" s="16">
        <f>Таблица1[[#This Row],[Lкан_леб,мм]]</f>
        <v>58079.466525871292</v>
      </c>
      <c r="CV1558" s="14">
        <f>2534431-(Таблица1[[#This Row],[Т23]]+Таблица1[[#This Row],[угол обхв3]])</f>
        <v>2449135.1401959993</v>
      </c>
      <c r="CW1558" s="50">
        <f>SUM(X1558:AC1558,AD1558:AI1558)-Таблица1[[#This Row],[lподв_min, мм]]</f>
        <v>22385.850064060171</v>
      </c>
      <c r="CX1558" s="17">
        <f>CW1997-Таблица1[[#This Row],[Суммарная длина каната]]</f>
        <v>-2425837.3761127982</v>
      </c>
    </row>
    <row r="1559" spans="1:102" x14ac:dyDescent="0.25">
      <c r="A1559" s="21">
        <v>1558</v>
      </c>
      <c r="B1559" s="10">
        <v>38.411632653061218</v>
      </c>
      <c r="C1559" s="10">
        <v>149.93183673469386</v>
      </c>
      <c r="D1559" s="11">
        <v>16815.090632005984</v>
      </c>
      <c r="E1559" s="11">
        <v>18432.275489623575</v>
      </c>
      <c r="F1559" s="11">
        <v>16675.45131685679</v>
      </c>
      <c r="G1559" s="11">
        <v>18447.170511095996</v>
      </c>
      <c r="H1559" s="11">
        <v>17223.090142005982</v>
      </c>
      <c r="I1559" s="11">
        <v>13798.895601845035</v>
      </c>
      <c r="J1559" s="11">
        <v>4633.3798877785384</v>
      </c>
      <c r="K1559" s="11">
        <v>25976.746948600165</v>
      </c>
      <c r="L1559" s="11">
        <v>989.11285540038057</v>
      </c>
      <c r="M1559" s="11">
        <v>58079.466525871292</v>
      </c>
      <c r="N1559" s="11">
        <v>8333.8552747679896</v>
      </c>
      <c r="O1559" s="11">
        <v>18341.923630391255</v>
      </c>
      <c r="P1559" s="43">
        <v>9944.7311092052751</v>
      </c>
      <c r="Q1559" s="11">
        <v>19208.555096119595</v>
      </c>
      <c r="R1559" s="11">
        <v>15425.126988787271</v>
      </c>
      <c r="S1559" s="11">
        <v>19247.207431892468</v>
      </c>
      <c r="T1559" s="11">
        <v>16814.83345329923</v>
      </c>
      <c r="U1559" s="11">
        <v>19336.811798380229</v>
      </c>
      <c r="V1559" s="11">
        <v>16815.090632005984</v>
      </c>
      <c r="W1559" s="11">
        <v>18432.275489623575</v>
      </c>
      <c r="X1559" s="12">
        <v>0</v>
      </c>
      <c r="Y1559" s="12">
        <v>52.342103640475955</v>
      </c>
      <c r="Z1559" s="12">
        <v>198.50068308336353</v>
      </c>
      <c r="AA1559" s="44">
        <v>232.04019061955785</v>
      </c>
      <c r="AB1559" s="45">
        <v>47.2538293337849</v>
      </c>
      <c r="AC1559" s="12">
        <v>458.9760487231984</v>
      </c>
      <c r="AD1559" s="12">
        <v>12514.865031253645</v>
      </c>
      <c r="AE1559" s="12">
        <v>1829.199565756692</v>
      </c>
      <c r="AF1559" s="12">
        <v>5480.5321821881507</v>
      </c>
      <c r="AG1559" s="44">
        <v>1128.475520337061</v>
      </c>
      <c r="AH1559" s="45">
        <v>390.29476040551538</v>
      </c>
      <c r="AI1559" s="12">
        <v>4633.3798886591012</v>
      </c>
      <c r="AJ1559" s="12">
        <v>-35.63015233753314</v>
      </c>
      <c r="AK1559" s="12">
        <v>-28.279707167347812</v>
      </c>
      <c r="AL1559" s="12">
        <v>-0.40409106161098179</v>
      </c>
      <c r="AM1559" s="44">
        <v>32.181505996996322</v>
      </c>
      <c r="AN1559" s="45">
        <v>25.545611421855732</v>
      </c>
      <c r="AO1559" s="12">
        <v>89.999999876341292</v>
      </c>
      <c r="AP1559" s="12">
        <v>-2075.8364333619656</v>
      </c>
      <c r="AQ1559" s="12">
        <v>8140.5545302038536</v>
      </c>
      <c r="AR1559" s="12">
        <v>9941.8536235029569</v>
      </c>
      <c r="AS1559" s="44">
        <v>15642.42905890466</v>
      </c>
      <c r="AT1559" s="45">
        <v>16638.891825082101</v>
      </c>
      <c r="AU1559" s="12">
        <v>17223.090632005984</v>
      </c>
      <c r="AV1559" s="12">
        <v>11382.999195380788</v>
      </c>
      <c r="AW1559" s="12">
        <v>18701.226875785662</v>
      </c>
      <c r="AX1559" s="12">
        <v>19616.544949027768</v>
      </c>
      <c r="AY1559" s="44">
        <v>19592.524402692772</v>
      </c>
      <c r="AZ1559" s="45">
        <v>18968.696947470478</v>
      </c>
      <c r="BA1559" s="12">
        <v>18432.27549050414</v>
      </c>
      <c r="BB1559" s="12">
        <v>8096.1745524654252</v>
      </c>
      <c r="BC1559" s="12">
        <v>9751.430364641139</v>
      </c>
      <c r="BD1559" s="12">
        <v>15422.249503084953</v>
      </c>
      <c r="BE1559" s="44">
        <v>16597.531383181838</v>
      </c>
      <c r="BF1559" s="45">
        <v>16991.03226022311</v>
      </c>
      <c r="BG1559" s="12">
        <v>17223.09064200598</v>
      </c>
      <c r="BH1559" s="12">
        <v>18673.543705546141</v>
      </c>
      <c r="BI1559" s="12">
        <v>19567.858341513998</v>
      </c>
      <c r="BJ1559" s="12">
        <v>19655.197284800641</v>
      </c>
      <c r="BK1559" s="44">
        <v>18991.494827579925</v>
      </c>
      <c r="BL1559" s="45">
        <v>18800.390340533322</v>
      </c>
      <c r="BM1559" s="12">
        <v>13798.895601845037</v>
      </c>
      <c r="BN1559" s="12">
        <v>0</v>
      </c>
      <c r="BO1559" s="12">
        <v>7.3504451701853277</v>
      </c>
      <c r="BP1559" s="12">
        <v>27.875616105736828</v>
      </c>
      <c r="BQ1559" s="48">
        <v>32.585597058607306</v>
      </c>
      <c r="BR1559" s="49">
        <v>6.6358945751405924</v>
      </c>
      <c r="BS1559" s="13">
        <v>64.454388454485553</v>
      </c>
      <c r="BT1559" s="12">
        <v>250.53347412869908</v>
      </c>
      <c r="BV1559" s="14">
        <f>Таблица1[[#This Row],[Lкан_леб,мм]]</f>
        <v>58079.466525871292</v>
      </c>
      <c r="BW1559" s="50">
        <f>Таблица1[[#This Row],[угол обхв4]]+Таблица1[[#This Row],[Lдуг 3,мм]]</f>
        <v>12514.865031253645</v>
      </c>
      <c r="BX1559" s="54">
        <f>Таблица1[[#This Row],[угол обхв5]]+Таблица1[[#This Row],[Y5, мм]]</f>
        <v>58131.808629511768</v>
      </c>
      <c r="BY1559" s="14">
        <f>Таблица1[[#This Row],[угол обхв6]]+Таблица1[[#This Row],[Lдуг 4,мм]]</f>
        <v>14344.064597010336</v>
      </c>
      <c r="BZ1559" s="14">
        <f>Таблица1[[#This Row],[Т1]]+Таблица1[[#This Row],[X6, мм]]</f>
        <v>58330.309312595135</v>
      </c>
      <c r="CA1559" s="14">
        <f>Таблица1[[#This Row],[Т2]]+Таблица1[[#This Row],[Lдуг 5,мм]]</f>
        <v>19824.596779198488</v>
      </c>
      <c r="CB1559" s="14">
        <f>Таблица1[[#This Row],[Т3]]+Таблица1[[#This Row],[Y6, мм]]</f>
        <v>58562.349503214689</v>
      </c>
      <c r="CC1559" s="14">
        <f>Таблица1[[#This Row],[Т4]]+Таблица1[[#This Row],[Lдуг 6,мм]]</f>
        <v>20953.07229953555</v>
      </c>
      <c r="CD1559" s="14">
        <f>Таблица1[[#This Row],[Т5]]+Таблица1[[#This Row],[Lдуг 1,мм]]</f>
        <v>58609.603332548475</v>
      </c>
      <c r="CE1559" s="14">
        <f>Таблица1[[#This Row],[Т6]]+Таблица1[[#This Row],[Lпрям1, мм]]</f>
        <v>21343.367059941065</v>
      </c>
      <c r="CF1559" s="15">
        <f>Таблица1[[#This Row],[Т7]]+Таблица1[[#This Row],[Lдуг 2,мм]]</f>
        <v>59068.579381271673</v>
      </c>
      <c r="CG1559" s="14">
        <f>Таблица1[[#This Row],[Т8]]+Таблица1[[#This Row],[Lпрям2, мм]]</f>
        <v>25976.746948600165</v>
      </c>
      <c r="CH1559" s="14">
        <f>Таблица1[[#This Row],[Т9]]-Таблица1[[#This Row],[Т9]]</f>
        <v>0</v>
      </c>
      <c r="CI1559" s="50">
        <f>Таблица1[[#This Row],[Т9]]-Таблица1[[#This Row],[Т8]]</f>
        <v>37725.212321330604</v>
      </c>
      <c r="CJ1559" s="54">
        <f>Таблица1[[#This Row],[Т9]]-Таблица1[[#This Row],[Т7]]</f>
        <v>458.97604872319789</v>
      </c>
      <c r="CK1559" s="14">
        <f>Таблица1[[#This Row],[Т9]]-Таблица1[[#This Row],[Т6]]</f>
        <v>38115.507081736127</v>
      </c>
      <c r="CL1559" s="14">
        <f>Таблица1[[#This Row],[Т9]]-Таблица1[[#This Row],[Т5]]</f>
        <v>506.22987805698358</v>
      </c>
      <c r="CM1559" s="14">
        <f>Таблица1[[#This Row],[Т9]]-Таблица1[[#This Row],[Т4]]</f>
        <v>39243.982602073185</v>
      </c>
      <c r="CN1559" s="14">
        <f>Таблица1[[#This Row],[Т9]]-Таблица1[[#This Row],[Т3]]</f>
        <v>738.27006867653836</v>
      </c>
      <c r="CO1559" s="14">
        <f>Таблица1[[#This Row],[Т9]]-Таблица1[[#This Row],[Т2]]</f>
        <v>44724.514784261337</v>
      </c>
      <c r="CP1559" s="14">
        <f>Таблица1[[#This Row],[Т9]]-Таблица1[[#This Row],[Т1]]</f>
        <v>936.77075175990467</v>
      </c>
      <c r="CQ1559" s="14">
        <f>Таблица1[[#This Row],[Т9]]-Таблица1[[#This Row],[угол обхв6]]</f>
        <v>46553.714350018025</v>
      </c>
      <c r="CR1559" s="14">
        <f>Таблица1[[#This Row],[Т9]]-Таблица1[[#This Row],[угол обхв5]]</f>
        <v>989.11285540038079</v>
      </c>
      <c r="CS1559" s="14">
        <f>Таблица1[[#This Row],[Т9]]-Таблица1[[#This Row],[угол обхв4]]</f>
        <v>59068.579381271673</v>
      </c>
      <c r="CT1559" s="14">
        <f>Таблица1[[#This Row],[Lкан_прям, мм]]+Таблица1[[#This Row],[Lкан_дуг, мм]]+Таблица1[[#This Row],[Lкан_леб,мм]]</f>
        <v>85045.326329871838</v>
      </c>
      <c r="CU1559" s="16">
        <f>Таблица1[[#This Row],[Lкан_леб,мм]]</f>
        <v>58079.466525871292</v>
      </c>
      <c r="CV1559" s="14">
        <f>2534431-(Таблица1[[#This Row],[Т23]]+Таблица1[[#This Row],[угол обхв3]])</f>
        <v>2449135.1401959993</v>
      </c>
      <c r="CW1559" s="50">
        <f>SUM(X1559:AC1559,AD1559:AI1559)-Таблица1[[#This Row],[lподв_min, мм]]</f>
        <v>22332.479916222008</v>
      </c>
      <c r="CX1559" s="17">
        <f>CW1998-Таблица1[[#This Row],[Суммарная длина каната]]</f>
        <v>-2425868.1427442254</v>
      </c>
    </row>
    <row r="1560" spans="1:102" x14ac:dyDescent="0.25">
      <c r="A1560" s="21">
        <v>1559</v>
      </c>
      <c r="B1560" s="10">
        <v>38.411632653061218</v>
      </c>
      <c r="C1560" s="10">
        <v>152.61591836734689</v>
      </c>
      <c r="D1560" s="11">
        <v>16752.715723589768</v>
      </c>
      <c r="E1560" s="11">
        <v>18807.484988098997</v>
      </c>
      <c r="F1560" s="11">
        <v>16612.532085487255</v>
      </c>
      <c r="G1560" s="11">
        <v>18815.824508969134</v>
      </c>
      <c r="H1560" s="11">
        <v>17160.71523358977</v>
      </c>
      <c r="I1560" s="11">
        <v>14120.991120298313</v>
      </c>
      <c r="J1560" s="11">
        <v>4686.4938678006847</v>
      </c>
      <c r="K1560" s="11">
        <v>25976.746948590175</v>
      </c>
      <c r="L1560" s="11">
        <v>989.11285541036716</v>
      </c>
      <c r="M1560" s="11">
        <v>58079.466525871292</v>
      </c>
      <c r="N1560" s="11">
        <v>8333.8552747679896</v>
      </c>
      <c r="O1560" s="11">
        <v>18341.923630391255</v>
      </c>
      <c r="P1560" s="43">
        <v>9853.5411651501909</v>
      </c>
      <c r="Q1560" s="11">
        <v>19261.181375763714</v>
      </c>
      <c r="R1560" s="11">
        <v>15326.114585878993</v>
      </c>
      <c r="S1560" s="11">
        <v>19556.432378696176</v>
      </c>
      <c r="T1560" s="11">
        <v>16710.10036008769</v>
      </c>
      <c r="U1560" s="11">
        <v>19711.016908284215</v>
      </c>
      <c r="V1560" s="11">
        <v>16752.715723589768</v>
      </c>
      <c r="W1560" s="11">
        <v>18807.484988098997</v>
      </c>
      <c r="X1560" s="12">
        <v>0</v>
      </c>
      <c r="Y1560" s="12">
        <v>31.762366513510621</v>
      </c>
      <c r="Z1560" s="12">
        <v>199.96722696243148</v>
      </c>
      <c r="AA1560" s="44">
        <v>232.04019061955924</v>
      </c>
      <c r="AB1560" s="45">
        <v>47.253829333788168</v>
      </c>
      <c r="AC1560" s="12">
        <v>478.08924198107752</v>
      </c>
      <c r="AD1560" s="12">
        <v>12514.865031253645</v>
      </c>
      <c r="AE1560" s="12">
        <v>1776.0855857345384</v>
      </c>
      <c r="AF1560" s="12">
        <v>5480.5321821881471</v>
      </c>
      <c r="AG1560" s="44">
        <v>1128.4755203370603</v>
      </c>
      <c r="AH1560" s="45">
        <v>390.2947604055156</v>
      </c>
      <c r="AI1560" s="12">
        <v>4686.4938686712685</v>
      </c>
      <c r="AJ1560" s="12">
        <v>-35.63015233753314</v>
      </c>
      <c r="AK1560" s="12">
        <v>-31.169736777308106</v>
      </c>
      <c r="AL1560" s="12">
        <v>-3.088172694264073</v>
      </c>
      <c r="AM1560" s="44">
        <v>29.497424364343424</v>
      </c>
      <c r="AN1560" s="45">
        <v>22.861529789202375</v>
      </c>
      <c r="AO1560" s="12">
        <v>89.999999877742766</v>
      </c>
      <c r="AP1560" s="12">
        <v>-2075.8364333619656</v>
      </c>
      <c r="AQ1560" s="12">
        <v>8122.684617720598</v>
      </c>
      <c r="AR1560" s="12">
        <v>9831.5611082520754</v>
      </c>
      <c r="AS1560" s="44">
        <v>15527.007435043042</v>
      </c>
      <c r="AT1560" s="45">
        <v>16551.590177589565</v>
      </c>
      <c r="AU1560" s="12">
        <v>17160.715723589772</v>
      </c>
      <c r="AV1560" s="12">
        <v>11382.999195380788</v>
      </c>
      <c r="AW1560" s="12">
        <v>18691.023836066037</v>
      </c>
      <c r="AX1560" s="12">
        <v>19668.588883179516</v>
      </c>
      <c r="AY1560" s="44">
        <v>19911.546533799501</v>
      </c>
      <c r="AZ1560" s="45">
        <v>19335.066749294474</v>
      </c>
      <c r="BA1560" s="12">
        <v>18807.484988969583</v>
      </c>
      <c r="BB1560" s="12">
        <v>8096.1745524654252</v>
      </c>
      <c r="BC1560" s="12">
        <v>9642.3705081027983</v>
      </c>
      <c r="BD1560" s="12">
        <v>15304.13452898088</v>
      </c>
      <c r="BE1560" s="44">
        <v>16509.207510923639</v>
      </c>
      <c r="BF1560" s="45">
        <v>16911.225906087893</v>
      </c>
      <c r="BG1560" s="12">
        <v>17160.715733589768</v>
      </c>
      <c r="BH1560" s="12">
        <v>18673.543705546141</v>
      </c>
      <c r="BI1560" s="12">
        <v>19610.281581438496</v>
      </c>
      <c r="BJ1560" s="12">
        <v>19963.839886111975</v>
      </c>
      <c r="BK1560" s="44">
        <v>19355.90275318089</v>
      </c>
      <c r="BL1560" s="45">
        <v>19183.435147088741</v>
      </c>
      <c r="BM1560" s="12">
        <v>14120.991120298315</v>
      </c>
      <c r="BN1560" s="12">
        <v>0</v>
      </c>
      <c r="BO1560" s="12">
        <v>4.4604155602250346</v>
      </c>
      <c r="BP1560" s="12">
        <v>28.081564083044032</v>
      </c>
      <c r="BQ1560" s="48">
        <v>32.585597058607497</v>
      </c>
      <c r="BR1560" s="49">
        <v>6.6358945751410507</v>
      </c>
      <c r="BS1560" s="13">
        <v>67.138470088540402</v>
      </c>
      <c r="BT1560" s="12">
        <v>250.53347412869908</v>
      </c>
      <c r="BV1560" s="14">
        <f>Таблица1[[#This Row],[Lкан_леб,мм]]</f>
        <v>58079.466525871292</v>
      </c>
      <c r="BW1560" s="50">
        <f>Таблица1[[#This Row],[угол обхв4]]+Таблица1[[#This Row],[Lдуг 3,мм]]</f>
        <v>12514.865031253645</v>
      </c>
      <c r="BX1560" s="54">
        <f>Таблица1[[#This Row],[угол обхв5]]+Таблица1[[#This Row],[Y5, мм]]</f>
        <v>58111.228892384803</v>
      </c>
      <c r="BY1560" s="14">
        <f>Таблица1[[#This Row],[угол обхв6]]+Таблица1[[#This Row],[Lдуг 4,мм]]</f>
        <v>14290.950616988182</v>
      </c>
      <c r="BZ1560" s="14">
        <f>Таблица1[[#This Row],[Т1]]+Таблица1[[#This Row],[X6, мм]]</f>
        <v>58311.196119347231</v>
      </c>
      <c r="CA1560" s="14">
        <f>Таблица1[[#This Row],[Т2]]+Таблица1[[#This Row],[Lдуг 5,мм]]</f>
        <v>19771.48279917633</v>
      </c>
      <c r="CB1560" s="14">
        <f>Таблица1[[#This Row],[Т3]]+Таблица1[[#This Row],[Y6, мм]]</f>
        <v>58543.236309966793</v>
      </c>
      <c r="CC1560" s="14">
        <f>Таблица1[[#This Row],[Т4]]+Таблица1[[#This Row],[Lдуг 6,мм]]</f>
        <v>20899.958319513389</v>
      </c>
      <c r="CD1560" s="14">
        <f>Таблица1[[#This Row],[Т5]]+Таблица1[[#This Row],[Lдуг 1,мм]]</f>
        <v>58590.490139300578</v>
      </c>
      <c r="CE1560" s="14">
        <f>Таблица1[[#This Row],[Т6]]+Таблица1[[#This Row],[Lпрям1, мм]]</f>
        <v>21290.253079918904</v>
      </c>
      <c r="CF1560" s="15">
        <f>Таблица1[[#This Row],[Т7]]+Таблица1[[#This Row],[Lдуг 2,мм]]</f>
        <v>59068.579381281656</v>
      </c>
      <c r="CG1560" s="14">
        <f>Таблица1[[#This Row],[Т8]]+Таблица1[[#This Row],[Lпрям2, мм]]</f>
        <v>25976.746948590175</v>
      </c>
      <c r="CH1560" s="14">
        <f>Таблица1[[#This Row],[Т9]]-Таблица1[[#This Row],[Т9]]</f>
        <v>0</v>
      </c>
      <c r="CI1560" s="50">
        <f>Таблица1[[#This Row],[Т9]]-Таблица1[[#This Row],[Т8]]</f>
        <v>37778.326301362751</v>
      </c>
      <c r="CJ1560" s="54">
        <f>Таблица1[[#This Row],[Т9]]-Таблица1[[#This Row],[Т7]]</f>
        <v>478.08924198107707</v>
      </c>
      <c r="CK1560" s="14">
        <f>Таблица1[[#This Row],[Т9]]-Таблица1[[#This Row],[Т6]]</f>
        <v>38168.621061768266</v>
      </c>
      <c r="CL1560" s="14">
        <f>Таблица1[[#This Row],[Т9]]-Таблица1[[#This Row],[Т5]]</f>
        <v>525.34307131486275</v>
      </c>
      <c r="CM1560" s="14">
        <f>Таблица1[[#This Row],[Т9]]-Таблица1[[#This Row],[Т4]]</f>
        <v>39297.096582105325</v>
      </c>
      <c r="CN1560" s="14">
        <f>Таблица1[[#This Row],[Т9]]-Таблица1[[#This Row],[Т3]]</f>
        <v>757.38326193442481</v>
      </c>
      <c r="CO1560" s="14">
        <f>Таблица1[[#This Row],[Т9]]-Таблица1[[#This Row],[Т2]]</f>
        <v>44777.628764293477</v>
      </c>
      <c r="CP1560" s="14">
        <f>Таблица1[[#This Row],[Т9]]-Таблица1[[#This Row],[Т1]]</f>
        <v>957.35048889685277</v>
      </c>
      <c r="CQ1560" s="14">
        <f>Таблица1[[#This Row],[Т9]]-Таблица1[[#This Row],[угол обхв6]]</f>
        <v>46553.714350028007</v>
      </c>
      <c r="CR1560" s="14">
        <f>Таблица1[[#This Row],[Т9]]-Таблица1[[#This Row],[угол обхв5]]</f>
        <v>989.11285541036341</v>
      </c>
      <c r="CS1560" s="14">
        <f>Таблица1[[#This Row],[Т9]]-Таблица1[[#This Row],[угол обхв4]]</f>
        <v>59068.579381281656</v>
      </c>
      <c r="CT1560" s="14">
        <f>Таблица1[[#This Row],[Lкан_прям, мм]]+Таблица1[[#This Row],[Lкан_дуг, мм]]+Таблица1[[#This Row],[Lкан_леб,мм]]</f>
        <v>85045.326329871838</v>
      </c>
      <c r="CU1560" s="16">
        <f>Таблица1[[#This Row],[Lкан_леб,мм]]</f>
        <v>58079.466525871292</v>
      </c>
      <c r="CV1560" s="14">
        <f>2534431-(Таблица1[[#This Row],[Т23]]+Таблица1[[#This Row],[угол обхв3]])</f>
        <v>2449135.1401959993</v>
      </c>
      <c r="CW1560" s="50">
        <f>SUM(X1560:AC1560,AD1560:AI1560)-Таблица1[[#This Row],[lподв_min, мм]]</f>
        <v>22279.365936199854</v>
      </c>
      <c r="CX1560" s="17">
        <f>CW1999-Таблица1[[#This Row],[Суммарная длина каната]]</f>
        <v>-2425900.326221135</v>
      </c>
    </row>
    <row r="1561" spans="1:102" x14ac:dyDescent="0.25">
      <c r="A1561" s="21">
        <v>1560</v>
      </c>
      <c r="B1561" s="10">
        <v>38.411632653061218</v>
      </c>
      <c r="C1561" s="10">
        <v>155.29999999999623</v>
      </c>
      <c r="D1561" s="11">
        <v>16672.838586081831</v>
      </c>
      <c r="E1561" s="11">
        <v>19179.361903017423</v>
      </c>
      <c r="F1561" s="11">
        <v>16532.418209264568</v>
      </c>
      <c r="G1561" s="11">
        <v>19181.127625107176</v>
      </c>
      <c r="H1561" s="11">
        <v>17080.838096081829</v>
      </c>
      <c r="I1561" s="11">
        <v>14440.155814864384</v>
      </c>
      <c r="J1561" s="11">
        <v>4739.2060881530397</v>
      </c>
      <c r="K1561" s="11">
        <v>25976.746948580498</v>
      </c>
      <c r="L1561" s="11">
        <v>989.11285542004327</v>
      </c>
      <c r="M1561" s="11">
        <v>58079.466525871292</v>
      </c>
      <c r="N1561" s="11">
        <v>8333.8552747679896</v>
      </c>
      <c r="O1561" s="11">
        <v>18341.923630391255</v>
      </c>
      <c r="P1561" s="43">
        <v>9759.9868310697311</v>
      </c>
      <c r="Q1561" s="11">
        <v>19309.47959292214</v>
      </c>
      <c r="R1561" s="11">
        <v>15212.730133910231</v>
      </c>
      <c r="S1561" s="11">
        <v>19860.681437374871</v>
      </c>
      <c r="T1561" s="11">
        <v>16587.958542378259</v>
      </c>
      <c r="U1561" s="11">
        <v>20079.906948076736</v>
      </c>
      <c r="V1561" s="11">
        <v>16672.838586081831</v>
      </c>
      <c r="W1561" s="11">
        <v>19179.361903017423</v>
      </c>
      <c r="X1561" s="12">
        <v>0</v>
      </c>
      <c r="Y1561" s="12">
        <v>10.505557477507654</v>
      </c>
      <c r="Z1561" s="12">
        <v>202.11084275056425</v>
      </c>
      <c r="AA1561" s="44">
        <v>232.04019061955825</v>
      </c>
      <c r="AB1561" s="45">
        <v>47.253829333784722</v>
      </c>
      <c r="AC1561" s="12">
        <v>497.20243523862842</v>
      </c>
      <c r="AD1561" s="12">
        <v>12514.865031253645</v>
      </c>
      <c r="AE1561" s="12">
        <v>1723.3733653821769</v>
      </c>
      <c r="AF1561" s="12">
        <v>5480.5321821881498</v>
      </c>
      <c r="AG1561" s="44">
        <v>1128.4755203370623</v>
      </c>
      <c r="AH1561" s="45">
        <v>390.29476040552066</v>
      </c>
      <c r="AI1561" s="12">
        <v>4739.2060890139419</v>
      </c>
      <c r="AJ1561" s="12">
        <v>-35.63015233753314</v>
      </c>
      <c r="AK1561" s="12">
        <v>-34.154848158873108</v>
      </c>
      <c r="AL1561" s="12">
        <v>-5.7722543269133473</v>
      </c>
      <c r="AM1561" s="44">
        <v>26.813342731694011</v>
      </c>
      <c r="AN1561" s="45">
        <v>20.177448156553442</v>
      </c>
      <c r="AO1561" s="12">
        <v>89.999999879102589</v>
      </c>
      <c r="AP1561" s="12">
        <v>-2075.8364333619656</v>
      </c>
      <c r="AQ1561" s="12">
        <v>8104.791253794765</v>
      </c>
      <c r="AR1561" s="12">
        <v>9718.9524305661416</v>
      </c>
      <c r="AS1561" s="44">
        <v>15396.772972633111</v>
      </c>
      <c r="AT1561" s="45">
        <v>16447.227601065471</v>
      </c>
      <c r="AU1561" s="12">
        <v>17080.838586081831</v>
      </c>
      <c r="AV1561" s="12">
        <v>11382.999195380788</v>
      </c>
      <c r="AW1561" s="12">
        <v>18679.553123024198</v>
      </c>
      <c r="AX1561" s="12">
        <v>19715.410840765064</v>
      </c>
      <c r="AY1561" s="44">
        <v>20224.81360227496</v>
      </c>
      <c r="AZ1561" s="45">
        <v>19696.946372877126</v>
      </c>
      <c r="BA1561" s="12">
        <v>19179.361903878325</v>
      </c>
      <c r="BB1561" s="12">
        <v>8096.1745524654252</v>
      </c>
      <c r="BC1561" s="12">
        <v>9530.9228100965047</v>
      </c>
      <c r="BD1561" s="12">
        <v>15171.695733406641</v>
      </c>
      <c r="BE1561" s="44">
        <v>16403.915703655381</v>
      </c>
      <c r="BF1561" s="45">
        <v>16813.569527394618</v>
      </c>
      <c r="BG1561" s="12">
        <v>17080.83859608183</v>
      </c>
      <c r="BH1561" s="12">
        <v>18673.543705546141</v>
      </c>
      <c r="BI1561" s="12">
        <v>19647.109085555083</v>
      </c>
      <c r="BJ1561" s="12">
        <v>20266.612685217795</v>
      </c>
      <c r="BK1561" s="44">
        <v>19715.774783176646</v>
      </c>
      <c r="BL1561" s="45">
        <v>19562.322478217033</v>
      </c>
      <c r="BM1561" s="12">
        <v>14440.155814864384</v>
      </c>
      <c r="BN1561" s="12">
        <v>0</v>
      </c>
      <c r="BO1561" s="12">
        <v>1.4753041786600294</v>
      </c>
      <c r="BP1561" s="12">
        <v>28.382593831959763</v>
      </c>
      <c r="BQ1561" s="48">
        <v>32.585597058607355</v>
      </c>
      <c r="BR1561" s="49">
        <v>6.6358945751405667</v>
      </c>
      <c r="BS1561" s="13">
        <v>69.822551722549136</v>
      </c>
      <c r="BT1561" s="12">
        <v>250.53347412869908</v>
      </c>
      <c r="BV1561" s="14">
        <f>Таблица1[[#This Row],[Lкан_леб,мм]]</f>
        <v>58079.466525871292</v>
      </c>
      <c r="BW1561" s="50">
        <f>Таблица1[[#This Row],[угол обхв4]]+Таблица1[[#This Row],[Lдуг 3,мм]]</f>
        <v>12514.865031253645</v>
      </c>
      <c r="BX1561" s="54">
        <f>Таблица1[[#This Row],[угол обхв5]]+Таблица1[[#This Row],[Y5, мм]]</f>
        <v>58089.972083348803</v>
      </c>
      <c r="BY1561" s="14">
        <f>Таблица1[[#This Row],[угол обхв6]]+Таблица1[[#This Row],[Lдуг 4,мм]]</f>
        <v>14238.238396635821</v>
      </c>
      <c r="BZ1561" s="14">
        <f>Таблица1[[#This Row],[Т1]]+Таблица1[[#This Row],[X6, мм]]</f>
        <v>58292.082926099371</v>
      </c>
      <c r="CA1561" s="14">
        <f>Таблица1[[#This Row],[Т2]]+Таблица1[[#This Row],[Lдуг 5,мм]]</f>
        <v>19718.770578823969</v>
      </c>
      <c r="CB1561" s="14">
        <f>Таблица1[[#This Row],[Т3]]+Таблица1[[#This Row],[Y6, мм]]</f>
        <v>58524.123116718925</v>
      </c>
      <c r="CC1561" s="14">
        <f>Таблица1[[#This Row],[Т4]]+Таблица1[[#This Row],[Lдуг 6,мм]]</f>
        <v>20847.246099161031</v>
      </c>
      <c r="CD1561" s="14">
        <f>Таблица1[[#This Row],[Т5]]+Таблица1[[#This Row],[Lдуг 1,мм]]</f>
        <v>58571.376946052711</v>
      </c>
      <c r="CE1561" s="14">
        <f>Таблица1[[#This Row],[Т6]]+Таблица1[[#This Row],[Lпрям1, мм]]</f>
        <v>21237.54085956655</v>
      </c>
      <c r="CF1561" s="15">
        <f>Таблица1[[#This Row],[Т7]]+Таблица1[[#This Row],[Lдуг 2,мм]]</f>
        <v>59068.57938129134</v>
      </c>
      <c r="CG1561" s="14">
        <f>Таблица1[[#This Row],[Т8]]+Таблица1[[#This Row],[Lпрям2, мм]]</f>
        <v>25976.74694858049</v>
      </c>
      <c r="CH1561" s="14">
        <f>Таблица1[[#This Row],[Т9]]-Таблица1[[#This Row],[Т9]]</f>
        <v>0</v>
      </c>
      <c r="CI1561" s="50">
        <f>Таблица1[[#This Row],[Т9]]-Таблица1[[#This Row],[Т8]]</f>
        <v>37831.038521724789</v>
      </c>
      <c r="CJ1561" s="54">
        <f>Таблица1[[#This Row],[Т9]]-Таблица1[[#This Row],[Т7]]</f>
        <v>497.20243523862882</v>
      </c>
      <c r="CK1561" s="14">
        <f>Таблица1[[#This Row],[Т9]]-Таблица1[[#This Row],[Т6]]</f>
        <v>38221.333282130305</v>
      </c>
      <c r="CL1561" s="14">
        <f>Таблица1[[#This Row],[Т9]]-Таблица1[[#This Row],[Т5]]</f>
        <v>544.45626457241451</v>
      </c>
      <c r="CM1561" s="14">
        <f>Таблица1[[#This Row],[Т9]]-Таблица1[[#This Row],[Т4]]</f>
        <v>39349.808802467371</v>
      </c>
      <c r="CN1561" s="14">
        <f>Таблица1[[#This Row],[Т9]]-Таблица1[[#This Row],[Т3]]</f>
        <v>776.49645519196929</v>
      </c>
      <c r="CO1561" s="14">
        <f>Таблица1[[#This Row],[Т9]]-Таблица1[[#This Row],[Т2]]</f>
        <v>44830.340984655515</v>
      </c>
      <c r="CP1561" s="14">
        <f>Таблица1[[#This Row],[Т9]]-Таблица1[[#This Row],[Т1]]</f>
        <v>978.60729794253712</v>
      </c>
      <c r="CQ1561" s="14">
        <f>Таблица1[[#This Row],[Т9]]-Таблица1[[#This Row],[угол обхв6]]</f>
        <v>46553.714350037699</v>
      </c>
      <c r="CR1561" s="14">
        <f>Таблица1[[#This Row],[Т9]]-Таблица1[[#This Row],[угол обхв5]]</f>
        <v>989.11285542004771</v>
      </c>
      <c r="CS1561" s="14">
        <f>Таблица1[[#This Row],[Т9]]-Таблица1[[#This Row],[угол обхв4]]</f>
        <v>59068.57938129134</v>
      </c>
      <c r="CT1561" s="14">
        <f>Таблица1[[#This Row],[Lкан_прям, мм]]+Таблица1[[#This Row],[Lкан_дуг, мм]]+Таблица1[[#This Row],[Lкан_леб,мм]]</f>
        <v>85045.326329871838</v>
      </c>
      <c r="CU1561" s="16">
        <f>Таблица1[[#This Row],[Lкан_леб,мм]]</f>
        <v>58079.466525871292</v>
      </c>
      <c r="CV1561" s="14">
        <f>2534431-(Таблица1[[#This Row],[Т23]]+Таблица1[[#This Row],[угол обхв3]])</f>
        <v>2449135.1401959993</v>
      </c>
      <c r="CW1561" s="50">
        <f>SUM(X1561:AC1561,AD1561:AI1561)-Таблица1[[#This Row],[lподв_min, мм]]</f>
        <v>22226.653715847497</v>
      </c>
      <c r="CX1561" s="17">
        <f>CW2000-Таблица1[[#This Row],[Суммарная длина каната]]</f>
        <v>-2425933.9003151767</v>
      </c>
    </row>
    <row r="1562" spans="1:102" x14ac:dyDescent="0.25">
      <c r="A1562" s="21">
        <v>1561</v>
      </c>
      <c r="B1562" s="10">
        <v>39.834285714285706</v>
      </c>
      <c r="C1562" s="10">
        <v>23.78</v>
      </c>
      <c r="D1562" s="11">
        <v>5704.0492474692983</v>
      </c>
      <c r="E1562" s="11">
        <v>9730.7500304717723</v>
      </c>
      <c r="F1562" s="11">
        <v>5052.2997761608949</v>
      </c>
      <c r="G1562" s="11">
        <v>10352.128841382813</v>
      </c>
      <c r="H1562" s="11">
        <v>5296.0487574692988</v>
      </c>
      <c r="I1562" s="11">
        <v>7084.8485123032688</v>
      </c>
      <c r="J1562" s="11">
        <v>2645.901518168504</v>
      </c>
      <c r="K1562" s="11">
        <v>25118.638410201856</v>
      </c>
      <c r="L1562" s="11">
        <v>1856.8148528191844</v>
      </c>
      <c r="M1562" s="11">
        <v>58069.8730668508</v>
      </c>
      <c r="N1562" s="11">
        <v>8132.3709167735833</v>
      </c>
      <c r="O1562" s="11">
        <v>18546.36216777323</v>
      </c>
      <c r="P1562" s="43">
        <v>9512.5259726639906</v>
      </c>
      <c r="Q1562" s="11">
        <v>15450.038538114164</v>
      </c>
      <c r="R1562" s="11">
        <v>6422.1208277534406</v>
      </c>
      <c r="S1562" s="11">
        <v>10923.933254284544</v>
      </c>
      <c r="T1562" s="11">
        <v>5704.0492474692983</v>
      </c>
      <c r="U1562" s="11">
        <v>9730.7500304717723</v>
      </c>
      <c r="V1562" s="11">
        <v>4960.5059757808785</v>
      </c>
      <c r="W1562" s="11">
        <v>10245.851382757788</v>
      </c>
      <c r="X1562" s="12">
        <v>0</v>
      </c>
      <c r="Y1562" s="12">
        <v>732.80370519392648</v>
      </c>
      <c r="Z1562" s="12">
        <v>415.50372493553823</v>
      </c>
      <c r="AA1562" s="44">
        <v>232.0401906195587</v>
      </c>
      <c r="AB1562" s="45">
        <v>476.46723207016112</v>
      </c>
      <c r="AC1562" s="12">
        <v>0</v>
      </c>
      <c r="AD1562" s="12">
        <v>12473.736860987305</v>
      </c>
      <c r="AE1562" s="12">
        <v>3389.9923300628493</v>
      </c>
      <c r="AF1562" s="12">
        <v>5480.5321821881498</v>
      </c>
      <c r="AG1562" s="44">
        <v>1128.4755203370594</v>
      </c>
      <c r="AH1562" s="45">
        <v>2645.9015166264949</v>
      </c>
      <c r="AI1562" s="12">
        <v>0</v>
      </c>
      <c r="AJ1562" s="12">
        <v>-36.932675353661175</v>
      </c>
      <c r="AK1562" s="12">
        <v>65.975558761929477</v>
      </c>
      <c r="AL1562" s="12">
        <v>124.32509261185839</v>
      </c>
      <c r="AM1562" s="44">
        <v>156.91068967046581</v>
      </c>
      <c r="AN1562" s="45">
        <v>89.999999783454598</v>
      </c>
      <c r="AO1562" s="12">
        <v>0</v>
      </c>
      <c r="AP1562" s="12">
        <v>-2083.5697487324196</v>
      </c>
      <c r="AQ1562" s="12">
        <v>8505.0266392357862</v>
      </c>
      <c r="AR1562" s="12">
        <v>9849.4733519356851</v>
      </c>
      <c r="AS1562" s="44">
        <v>6582.1243512350984</v>
      </c>
      <c r="AT1562" s="45">
        <v>5296.0492474692983</v>
      </c>
      <c r="AU1562" s="12">
        <v>0</v>
      </c>
      <c r="AV1562" s="12">
        <v>11377.322371816303</v>
      </c>
      <c r="AW1562" s="12">
        <v>18712.469700763679</v>
      </c>
      <c r="AX1562" s="12">
        <v>15219.972322424122</v>
      </c>
      <c r="AY1562" s="44">
        <v>10548.616224996696</v>
      </c>
      <c r="AZ1562" s="45">
        <v>9730.7500289297659</v>
      </c>
      <c r="BA1562" s="12">
        <v>0</v>
      </c>
      <c r="BB1562" s="12">
        <v>7887.2134345867889</v>
      </c>
      <c r="BC1562" s="12">
        <v>9885.1816951261935</v>
      </c>
      <c r="BD1562" s="12">
        <v>6759.0682070251369</v>
      </c>
      <c r="BE1562" s="44">
        <v>5544.0457239876414</v>
      </c>
      <c r="BF1562" s="45">
        <v>5296.049257469298</v>
      </c>
      <c r="BG1562" s="12">
        <v>0</v>
      </c>
      <c r="BH1562" s="12">
        <v>18872.493750003214</v>
      </c>
      <c r="BI1562" s="12">
        <v>15616.146071104615</v>
      </c>
      <c r="BJ1562" s="12">
        <v>10693.867038594502</v>
      </c>
      <c r="BK1562" s="44">
        <v>10106.06705975962</v>
      </c>
      <c r="BL1562" s="45">
        <v>7084.8485123032706</v>
      </c>
      <c r="BM1562" s="12">
        <v>0</v>
      </c>
      <c r="BN1562" s="12">
        <v>0</v>
      </c>
      <c r="BO1562" s="12">
        <v>102.90823411559066</v>
      </c>
      <c r="BP1562" s="12">
        <v>58.349533849928925</v>
      </c>
      <c r="BQ1562" s="48">
        <v>32.585597058607419</v>
      </c>
      <c r="BR1562" s="49">
        <v>66.910689887011216</v>
      </c>
      <c r="BS1562" s="13">
        <v>0</v>
      </c>
      <c r="BT1562" s="12">
        <v>260.12693314919341</v>
      </c>
      <c r="BV1562" s="14">
        <f>Таблица1[[#This Row],[Lкан_леб,мм]]</f>
        <v>58069.8730668508</v>
      </c>
      <c r="BW1562" s="50">
        <f>Таблица1[[#This Row],[угол обхв4]]+Таблица1[[#This Row],[Lдуг 3,мм]]</f>
        <v>12473.736860987305</v>
      </c>
      <c r="BX1562" s="54">
        <f>Таблица1[[#This Row],[угол обхв5]]+Таблица1[[#This Row],[Y5, мм]]</f>
        <v>58802.676772044724</v>
      </c>
      <c r="BY1562" s="14">
        <f>Таблица1[[#This Row],[угол обхв6]]+Таблица1[[#This Row],[Lдуг 4,мм]]</f>
        <v>15863.729191050154</v>
      </c>
      <c r="BZ1562" s="14">
        <f>Таблица1[[#This Row],[Т1]]+Таблица1[[#This Row],[X6, мм]]</f>
        <v>59218.180496980262</v>
      </c>
      <c r="CA1562" s="14">
        <f>Таблица1[[#This Row],[Т2]]+Таблица1[[#This Row],[Lдуг 5,мм]]</f>
        <v>21344.261373238303</v>
      </c>
      <c r="CB1562" s="14">
        <f>Таблица1[[#This Row],[Т3]]+Таблица1[[#This Row],[Y6, мм]]</f>
        <v>59450.220687599824</v>
      </c>
      <c r="CC1562" s="14">
        <f>Таблица1[[#This Row],[Т4]]+Таблица1[[#This Row],[Lдуг 6,мм]]</f>
        <v>22472.736893575362</v>
      </c>
      <c r="CD1562" s="14">
        <f>Таблица1[[#This Row],[Т5]]+Таблица1[[#This Row],[Lдуг 1,мм]]</f>
        <v>59926.687919669988</v>
      </c>
      <c r="CE1562" s="14">
        <f>Таблица1[[#This Row],[Т6]]+Таблица1[[#This Row],[Lпрям1, мм]]</f>
        <v>25118.638410201856</v>
      </c>
      <c r="CF1562" s="15">
        <f>Таблица1[[#This Row],[Т7]]+Таблица1[[#This Row],[Lдуг 2,мм]]</f>
        <v>59926.687919669988</v>
      </c>
      <c r="CG1562" s="14">
        <f>Таблица1[[#This Row],[Т8]]+Таблица1[[#This Row],[Lпрям2, мм]]</f>
        <v>25118.638410201856</v>
      </c>
      <c r="CH1562" s="14">
        <f>Таблица1[[#This Row],[Т9]]-Таблица1[[#This Row],[Т9]]</f>
        <v>0</v>
      </c>
      <c r="CI1562" s="50">
        <f>Таблица1[[#This Row],[Т9]]-Таблица1[[#This Row],[Т8]]</f>
        <v>34808.049509468132</v>
      </c>
      <c r="CJ1562" s="54">
        <f>Таблица1[[#This Row],[Т9]]-Таблица1[[#This Row],[Т7]]</f>
        <v>0</v>
      </c>
      <c r="CK1562" s="14">
        <f>Таблица1[[#This Row],[Т9]]-Таблица1[[#This Row],[Т6]]</f>
        <v>37453.951026094626</v>
      </c>
      <c r="CL1562" s="14">
        <f>Таблица1[[#This Row],[Т9]]-Таблица1[[#This Row],[Т5]]</f>
        <v>476.46723207016475</v>
      </c>
      <c r="CM1562" s="14">
        <f>Таблица1[[#This Row],[Т9]]-Таблица1[[#This Row],[Т4]]</f>
        <v>38582.426546431685</v>
      </c>
      <c r="CN1562" s="14">
        <f>Таблица1[[#This Row],[Т9]]-Таблица1[[#This Row],[Т3]]</f>
        <v>708.50742268972681</v>
      </c>
      <c r="CO1562" s="14">
        <f>Таблица1[[#This Row],[Т9]]-Таблица1[[#This Row],[Т2]]</f>
        <v>44062.958728619837</v>
      </c>
      <c r="CP1562" s="14">
        <f>Таблица1[[#This Row],[Т9]]-Таблица1[[#This Row],[Т1]]</f>
        <v>1124.0111476252641</v>
      </c>
      <c r="CQ1562" s="14">
        <f>Таблица1[[#This Row],[Т9]]-Таблица1[[#This Row],[угол обхв6]]</f>
        <v>47452.95105868268</v>
      </c>
      <c r="CR1562" s="14">
        <f>Таблица1[[#This Row],[Т9]]-Таблица1[[#This Row],[угол обхв5]]</f>
        <v>1856.8148528191887</v>
      </c>
      <c r="CS1562" s="14">
        <f>Таблица1[[#This Row],[Т9]]-Таблица1[[#This Row],[угол обхв4]]</f>
        <v>59926.687919669988</v>
      </c>
      <c r="CT1562" s="14">
        <f>Таблица1[[#This Row],[Lкан_прям, мм]]+Таблица1[[#This Row],[Lкан_дуг, мм]]+Таблица1[[#This Row],[Lкан_леб,мм]]</f>
        <v>85045.326329871838</v>
      </c>
      <c r="CU1562" s="16">
        <f>Таблица1[[#This Row],[Lкан_леб,мм]]</f>
        <v>58069.8730668508</v>
      </c>
      <c r="CV1562" s="14">
        <f>2534431-(Таблица1[[#This Row],[Т23]]+Таблица1[[#This Row],[угол обхв3]])</f>
        <v>2449125.5467369789</v>
      </c>
      <c r="CW1562" s="50">
        <f>SUM(X1562:AC1562,AD1562:AI1562)-Таблица1[[#This Row],[lподв_min, мм]]</f>
        <v>24329.551744852542</v>
      </c>
      <c r="CX1562" s="17">
        <f>CW2001-Таблица1[[#This Row],[Суммарная длина каната]]</f>
        <v>-2425959.2438095566</v>
      </c>
    </row>
    <row r="1563" spans="1:102" x14ac:dyDescent="0.25">
      <c r="A1563" s="21">
        <v>1562</v>
      </c>
      <c r="B1563" s="10">
        <v>39.834285714285706</v>
      </c>
      <c r="C1563" s="10">
        <v>26.464081632653066</v>
      </c>
      <c r="D1563" s="11">
        <v>6071.257458774201</v>
      </c>
      <c r="E1563" s="11">
        <v>9603.641357903105</v>
      </c>
      <c r="F1563" s="11">
        <v>5391.1245017703632</v>
      </c>
      <c r="G1563" s="11">
        <v>10193.817738993723</v>
      </c>
      <c r="H1563" s="11">
        <v>5663.2569687742007</v>
      </c>
      <c r="I1563" s="11">
        <v>6918.8389512091053</v>
      </c>
      <c r="J1563" s="11">
        <v>2684.8024066940006</v>
      </c>
      <c r="K1563" s="11">
        <v>25156.864796719994</v>
      </c>
      <c r="L1563" s="11">
        <v>1818.5884663010481</v>
      </c>
      <c r="M1563" s="11">
        <v>58069.8730668508</v>
      </c>
      <c r="N1563" s="11">
        <v>8132.3709167735833</v>
      </c>
      <c r="O1563" s="11">
        <v>18546.36216777323</v>
      </c>
      <c r="P1563" s="43">
        <v>9607.7278374413836</v>
      </c>
      <c r="Q1563" s="11">
        <v>15495.002258476894</v>
      </c>
      <c r="R1563" s="11">
        <v>6732.6657669421138</v>
      </c>
      <c r="S1563" s="11">
        <v>10829.142092250686</v>
      </c>
      <c r="T1563" s="11">
        <v>6071.257458774201</v>
      </c>
      <c r="U1563" s="11">
        <v>9603.641357903105</v>
      </c>
      <c r="V1563" s="11">
        <v>5304.4082657815388</v>
      </c>
      <c r="W1563" s="11">
        <v>10083.358269431668</v>
      </c>
      <c r="X1563" s="12">
        <v>0</v>
      </c>
      <c r="Y1563" s="12">
        <v>720.13058297819589</v>
      </c>
      <c r="Z1563" s="12">
        <v>409.06365390337129</v>
      </c>
      <c r="AA1563" s="44">
        <v>232.04019061955924</v>
      </c>
      <c r="AB1563" s="45">
        <v>457.35403879992151</v>
      </c>
      <c r="AC1563" s="12">
        <v>0</v>
      </c>
      <c r="AD1563" s="12">
        <v>12473.736860987305</v>
      </c>
      <c r="AE1563" s="12">
        <v>3389.3178280331458</v>
      </c>
      <c r="AF1563" s="12">
        <v>5480.5321821881498</v>
      </c>
      <c r="AG1563" s="44">
        <v>1128.4755203370598</v>
      </c>
      <c r="AH1563" s="45">
        <v>2684.8024051743346</v>
      </c>
      <c r="AI1563" s="12">
        <v>0</v>
      </c>
      <c r="AJ1563" s="12">
        <v>-36.932675353661175</v>
      </c>
      <c r="AK1563" s="12">
        <v>64.195861663363686</v>
      </c>
      <c r="AL1563" s="12">
        <v>121.64101097920529</v>
      </c>
      <c r="AM1563" s="44">
        <v>154.22660803781278</v>
      </c>
      <c r="AN1563" s="45">
        <v>89.999999786592198</v>
      </c>
      <c r="AO1563" s="12">
        <v>0</v>
      </c>
      <c r="AP1563" s="12">
        <v>-2083.5697487324196</v>
      </c>
      <c r="AQ1563" s="12">
        <v>8499.6881487828814</v>
      </c>
      <c r="AR1563" s="12">
        <v>9955.0793143667925</v>
      </c>
      <c r="AS1563" s="44">
        <v>6910.0694490479609</v>
      </c>
      <c r="AT1563" s="45">
        <v>5663.2574587742001</v>
      </c>
      <c r="AU1563" s="12">
        <v>0</v>
      </c>
      <c r="AV1563" s="12">
        <v>11377.322371816303</v>
      </c>
      <c r="AW1563" s="12">
        <v>18723.962987222429</v>
      </c>
      <c r="AX1563" s="12">
        <v>15280.967327968492</v>
      </c>
      <c r="AY1563" s="44">
        <v>10461.72960801085</v>
      </c>
      <c r="AZ1563" s="45">
        <v>9603.6413563834412</v>
      </c>
      <c r="BA1563" s="12">
        <v>0</v>
      </c>
      <c r="BB1563" s="12">
        <v>7887.2134345867889</v>
      </c>
      <c r="BC1563" s="12">
        <v>9975.0450694506835</v>
      </c>
      <c r="BD1563" s="12">
        <v>7080.0172438675245</v>
      </c>
      <c r="BE1563" s="44">
        <v>5893.8537766683539</v>
      </c>
      <c r="BF1563" s="45">
        <v>5663.2574687742008</v>
      </c>
      <c r="BG1563" s="12">
        <v>0</v>
      </c>
      <c r="BH1563" s="12">
        <v>18872.493750003214</v>
      </c>
      <c r="BI1563" s="12">
        <v>15672.603077926093</v>
      </c>
      <c r="BJ1563" s="12">
        <v>10615.107161742284</v>
      </c>
      <c r="BK1563" s="44">
        <v>9971.053842142941</v>
      </c>
      <c r="BL1563" s="45">
        <v>6918.8389512091071</v>
      </c>
      <c r="BM1563" s="12">
        <v>0</v>
      </c>
      <c r="BN1563" s="12">
        <v>0</v>
      </c>
      <c r="BO1563" s="12">
        <v>101.12853701702485</v>
      </c>
      <c r="BP1563" s="12">
        <v>57.445149315841618</v>
      </c>
      <c r="BQ1563" s="48">
        <v>32.585597058607497</v>
      </c>
      <c r="BR1563" s="49">
        <v>64.226608251220597</v>
      </c>
      <c r="BS1563" s="13">
        <v>0</v>
      </c>
      <c r="BT1563" s="12">
        <v>260.12693314919341</v>
      </c>
      <c r="BV1563" s="14">
        <f>Таблица1[[#This Row],[Lкан_леб,мм]]</f>
        <v>58069.8730668508</v>
      </c>
      <c r="BW1563" s="50">
        <f>Таблица1[[#This Row],[угол обхв4]]+Таблица1[[#This Row],[Lдуг 3,мм]]</f>
        <v>12473.736860987305</v>
      </c>
      <c r="BX1563" s="54">
        <f>Таблица1[[#This Row],[угол обхв5]]+Таблица1[[#This Row],[Y5, мм]]</f>
        <v>58790.003649828999</v>
      </c>
      <c r="BY1563" s="14">
        <f>Таблица1[[#This Row],[угол обхв6]]+Таблица1[[#This Row],[Lдуг 4,мм]]</f>
        <v>15863.05468902045</v>
      </c>
      <c r="BZ1563" s="14">
        <f>Таблица1[[#This Row],[Т1]]+Таблица1[[#This Row],[X6, мм]]</f>
        <v>59199.067303732372</v>
      </c>
      <c r="CA1563" s="14">
        <f>Таблица1[[#This Row],[Т2]]+Таблица1[[#This Row],[Lдуг 5,мм]]</f>
        <v>21343.586871208601</v>
      </c>
      <c r="CB1563" s="14">
        <f>Таблица1[[#This Row],[Т3]]+Таблица1[[#This Row],[Y6, мм]]</f>
        <v>59431.107494351934</v>
      </c>
      <c r="CC1563" s="14">
        <f>Таблица1[[#This Row],[Т4]]+Таблица1[[#This Row],[Lдуг 6,мм]]</f>
        <v>22472.06239154566</v>
      </c>
      <c r="CD1563" s="14">
        <f>Таблица1[[#This Row],[Т5]]+Таблица1[[#This Row],[Lдуг 1,мм]]</f>
        <v>59888.461533151858</v>
      </c>
      <c r="CE1563" s="14">
        <f>Таблица1[[#This Row],[Т6]]+Таблица1[[#This Row],[Lпрям1, мм]]</f>
        <v>25156.864796719994</v>
      </c>
      <c r="CF1563" s="15">
        <f>Таблица1[[#This Row],[Т7]]+Таблица1[[#This Row],[Lдуг 2,мм]]</f>
        <v>59888.461533151858</v>
      </c>
      <c r="CG1563" s="14">
        <f>Таблица1[[#This Row],[Т8]]+Таблица1[[#This Row],[Lпрям2, мм]]</f>
        <v>25156.864796719994</v>
      </c>
      <c r="CH1563" s="14">
        <f>Таблица1[[#This Row],[Т9]]-Таблица1[[#This Row],[Т9]]</f>
        <v>0</v>
      </c>
      <c r="CI1563" s="50">
        <f>Таблица1[[#This Row],[Т9]]-Таблица1[[#This Row],[Т8]]</f>
        <v>34731.596736431864</v>
      </c>
      <c r="CJ1563" s="54">
        <f>Таблица1[[#This Row],[Т9]]-Таблица1[[#This Row],[Т7]]</f>
        <v>0</v>
      </c>
      <c r="CK1563" s="14">
        <f>Таблица1[[#This Row],[Т9]]-Таблица1[[#This Row],[Т6]]</f>
        <v>37416.399141606198</v>
      </c>
      <c r="CL1563" s="14">
        <f>Таблица1[[#This Row],[Т9]]-Таблица1[[#This Row],[Т5]]</f>
        <v>457.35403879992373</v>
      </c>
      <c r="CM1563" s="14">
        <f>Таблица1[[#This Row],[Т9]]-Таблица1[[#This Row],[Т4]]</f>
        <v>38544.874661943257</v>
      </c>
      <c r="CN1563" s="14">
        <f>Таблица1[[#This Row],[Т9]]-Таблица1[[#This Row],[Т3]]</f>
        <v>689.39422941948578</v>
      </c>
      <c r="CO1563" s="14">
        <f>Таблица1[[#This Row],[Т9]]-Таблица1[[#This Row],[Т2]]</f>
        <v>44025.406844131408</v>
      </c>
      <c r="CP1563" s="14">
        <f>Таблица1[[#This Row],[Т9]]-Таблица1[[#This Row],[Т1]]</f>
        <v>1098.4578833228588</v>
      </c>
      <c r="CQ1563" s="14">
        <f>Таблица1[[#This Row],[Т9]]-Таблица1[[#This Row],[угол обхв6]]</f>
        <v>47414.72467216455</v>
      </c>
      <c r="CR1563" s="14">
        <f>Таблица1[[#This Row],[Т9]]-Таблица1[[#This Row],[угол обхв5]]</f>
        <v>1818.5884663010584</v>
      </c>
      <c r="CS1563" s="14">
        <f>Таблица1[[#This Row],[Т9]]-Таблица1[[#This Row],[угол обхв4]]</f>
        <v>59888.461533151858</v>
      </c>
      <c r="CT1563" s="14">
        <f>Таблица1[[#This Row],[Lкан_прям, мм]]+Таблица1[[#This Row],[Lкан_дуг, мм]]+Таблица1[[#This Row],[Lкан_леб,мм]]</f>
        <v>85045.326329871838</v>
      </c>
      <c r="CU1563" s="16">
        <f>Таблица1[[#This Row],[Lкан_леб,мм]]</f>
        <v>58069.8730668508</v>
      </c>
      <c r="CV1563" s="14">
        <f>2534431-(Таблица1[[#This Row],[Т23]]+Таблица1[[#This Row],[угол обхв3]])</f>
        <v>2449125.5467369789</v>
      </c>
      <c r="CW1563" s="50">
        <f>SUM(X1563:AC1563,AD1563:AI1563)-Таблица1[[#This Row],[lподв_min, мм]]</f>
        <v>24290.650856327036</v>
      </c>
      <c r="CX1563" s="17">
        <f>CW2002-Таблица1[[#This Row],[Суммарная длина каната]]</f>
        <v>-2425995.5142837497</v>
      </c>
    </row>
    <row r="1564" spans="1:102" x14ac:dyDescent="0.25">
      <c r="A1564" s="21">
        <v>1563</v>
      </c>
      <c r="B1564" s="10">
        <v>39.834285714285706</v>
      </c>
      <c r="C1564" s="10">
        <v>29.148163265306128</v>
      </c>
      <c r="D1564" s="11">
        <v>6444.0151777794199</v>
      </c>
      <c r="E1564" s="11">
        <v>9493.8681006227562</v>
      </c>
      <c r="F1564" s="11">
        <v>5736.9910503070832</v>
      </c>
      <c r="G1564" s="11">
        <v>10051.547115085361</v>
      </c>
      <c r="H1564" s="11">
        <v>6036.0146877794195</v>
      </c>
      <c r="I1564" s="11">
        <v>6768.5032645663896</v>
      </c>
      <c r="J1564" s="11">
        <v>2725.364836056367</v>
      </c>
      <c r="K1564" s="11">
        <v>25195.091183238404</v>
      </c>
      <c r="L1564" s="11">
        <v>1780.3620797826356</v>
      </c>
      <c r="M1564" s="11">
        <v>58069.8730668508</v>
      </c>
      <c r="N1564" s="11">
        <v>8132.3709167735833</v>
      </c>
      <c r="O1564" s="11">
        <v>18546.36216777323</v>
      </c>
      <c r="P1564" s="43">
        <v>9700.7196556417402</v>
      </c>
      <c r="Q1564" s="11">
        <v>15544.374851620683</v>
      </c>
      <c r="R1564" s="11">
        <v>7047.308983333689</v>
      </c>
      <c r="S1564" s="11">
        <v>10748.997410367312</v>
      </c>
      <c r="T1564" s="11">
        <v>6444.0151777794199</v>
      </c>
      <c r="U1564" s="11">
        <v>9493.8681006227562</v>
      </c>
      <c r="V1564" s="11">
        <v>5655.5426473298057</v>
      </c>
      <c r="W1564" s="11">
        <v>9937.1479994749207</v>
      </c>
      <c r="X1564" s="12">
        <v>0</v>
      </c>
      <c r="Y1564" s="12">
        <v>707.45469056069373</v>
      </c>
      <c r="Z1564" s="12">
        <v>402.62635307297637</v>
      </c>
      <c r="AA1564" s="44">
        <v>232.04019061955887</v>
      </c>
      <c r="AB1564" s="45">
        <v>438.24084552940661</v>
      </c>
      <c r="AC1564" s="12">
        <v>0</v>
      </c>
      <c r="AD1564" s="12">
        <v>12473.736860987305</v>
      </c>
      <c r="AE1564" s="12">
        <v>3386.9817851665703</v>
      </c>
      <c r="AF1564" s="12">
        <v>5480.5321821881498</v>
      </c>
      <c r="AG1564" s="44">
        <v>1128.4755203370598</v>
      </c>
      <c r="AH1564" s="45">
        <v>2725.3648345593174</v>
      </c>
      <c r="AI1564" s="12">
        <v>0</v>
      </c>
      <c r="AJ1564" s="12">
        <v>-36.932675353661175</v>
      </c>
      <c r="AK1564" s="12">
        <v>62.415775543057926</v>
      </c>
      <c r="AL1564" s="12">
        <v>118.95692934655227</v>
      </c>
      <c r="AM1564" s="44">
        <v>151.54252640515972</v>
      </c>
      <c r="AN1564" s="45">
        <v>89.99999978976841</v>
      </c>
      <c r="AO1564" s="12">
        <v>0</v>
      </c>
      <c r="AP1564" s="12">
        <v>-2083.5697487324196</v>
      </c>
      <c r="AQ1564" s="12">
        <v>8493.994008564141</v>
      </c>
      <c r="AR1564" s="12">
        <v>10057.713088212047</v>
      </c>
      <c r="AS1564" s="44">
        <v>7241.723573383555</v>
      </c>
      <c r="AT1564" s="45">
        <v>6036.015177779419</v>
      </c>
      <c r="AU1564" s="12">
        <v>0</v>
      </c>
      <c r="AV1564" s="12">
        <v>11377.322371816303</v>
      </c>
      <c r="AW1564" s="12">
        <v>18735.287389709949</v>
      </c>
      <c r="AX1564" s="12">
        <v>15346.840831508525</v>
      </c>
      <c r="AY1564" s="44">
        <v>10390.295630087729</v>
      </c>
      <c r="AZ1564" s="45">
        <v>9493.8680991257097</v>
      </c>
      <c r="BA1564" s="12">
        <v>0</v>
      </c>
      <c r="BB1564" s="12">
        <v>7887.2134345867889</v>
      </c>
      <c r="BC1564" s="12">
        <v>10062.3427474323</v>
      </c>
      <c r="BD1564" s="12">
        <v>7404.3024159039951</v>
      </c>
      <c r="BE1564" s="44">
        <v>6249.6005877295538</v>
      </c>
      <c r="BF1564" s="45">
        <v>6036.0151877794196</v>
      </c>
      <c r="BG1564" s="12">
        <v>0</v>
      </c>
      <c r="BH1564" s="12">
        <v>18872.493750003214</v>
      </c>
      <c r="BI1564" s="12">
        <v>15733.300073557401</v>
      </c>
      <c r="BJ1564" s="12">
        <v>10551.463390255154</v>
      </c>
      <c r="BK1564" s="44">
        <v>9852.5698809023397</v>
      </c>
      <c r="BL1564" s="45">
        <v>6768.5032645663914</v>
      </c>
      <c r="BM1564" s="12">
        <v>0</v>
      </c>
      <c r="BN1564" s="12">
        <v>0</v>
      </c>
      <c r="BO1564" s="12">
        <v>99.3484508967191</v>
      </c>
      <c r="BP1564" s="12">
        <v>56.541153803494339</v>
      </c>
      <c r="BQ1564" s="48">
        <v>32.585597058607448</v>
      </c>
      <c r="BR1564" s="49">
        <v>61.542526615391303</v>
      </c>
      <c r="BS1564" s="13">
        <v>0</v>
      </c>
      <c r="BT1564" s="12">
        <v>260.12693314919341</v>
      </c>
      <c r="BV1564" s="14">
        <f>Таблица1[[#This Row],[Lкан_леб,мм]]</f>
        <v>58069.8730668508</v>
      </c>
      <c r="BW1564" s="50">
        <f>Таблица1[[#This Row],[угол обхв4]]+Таблица1[[#This Row],[Lдуг 3,мм]]</f>
        <v>12473.736860987305</v>
      </c>
      <c r="BX1564" s="54">
        <f>Таблица1[[#This Row],[угол обхв5]]+Таблица1[[#This Row],[Y5, мм]]</f>
        <v>58777.327757411491</v>
      </c>
      <c r="BY1564" s="14">
        <f>Таблица1[[#This Row],[угол обхв6]]+Таблица1[[#This Row],[Lдуг 4,мм]]</f>
        <v>15860.718646153875</v>
      </c>
      <c r="BZ1564" s="14">
        <f>Таблица1[[#This Row],[Т1]]+Таблица1[[#This Row],[X6, мм]]</f>
        <v>59179.954110484468</v>
      </c>
      <c r="CA1564" s="14">
        <f>Таблица1[[#This Row],[Т2]]+Таблица1[[#This Row],[Lдуг 5,мм]]</f>
        <v>21341.250828342025</v>
      </c>
      <c r="CB1564" s="14">
        <f>Таблица1[[#This Row],[Т3]]+Таблица1[[#This Row],[Y6, мм]]</f>
        <v>59411.99430110403</v>
      </c>
      <c r="CC1564" s="14">
        <f>Таблица1[[#This Row],[Т4]]+Таблица1[[#This Row],[Lдуг 6,мм]]</f>
        <v>22469.726348679083</v>
      </c>
      <c r="CD1564" s="14">
        <f>Таблица1[[#This Row],[Т5]]+Таблица1[[#This Row],[Lдуг 1,мм]]</f>
        <v>59850.235146633437</v>
      </c>
      <c r="CE1564" s="14">
        <f>Таблица1[[#This Row],[Т6]]+Таблица1[[#This Row],[Lпрям1, мм]]</f>
        <v>25195.091183238401</v>
      </c>
      <c r="CF1564" s="15">
        <f>Таблица1[[#This Row],[Т7]]+Таблица1[[#This Row],[Lдуг 2,мм]]</f>
        <v>59850.235146633437</v>
      </c>
      <c r="CG1564" s="14">
        <f>Таблица1[[#This Row],[Т8]]+Таблица1[[#This Row],[Lпрям2, мм]]</f>
        <v>25195.091183238401</v>
      </c>
      <c r="CH1564" s="14">
        <f>Таблица1[[#This Row],[Т9]]-Таблица1[[#This Row],[Т9]]</f>
        <v>0</v>
      </c>
      <c r="CI1564" s="50">
        <f>Таблица1[[#This Row],[Т9]]-Таблица1[[#This Row],[Т8]]</f>
        <v>34655.143963395036</v>
      </c>
      <c r="CJ1564" s="54">
        <f>Таблица1[[#This Row],[Т9]]-Таблица1[[#This Row],[Т7]]</f>
        <v>0</v>
      </c>
      <c r="CK1564" s="14">
        <f>Таблица1[[#This Row],[Т9]]-Таблица1[[#This Row],[Т6]]</f>
        <v>37380.508797954353</v>
      </c>
      <c r="CL1564" s="14">
        <f>Таблица1[[#This Row],[Т9]]-Таблица1[[#This Row],[Т5]]</f>
        <v>438.24084552940622</v>
      </c>
      <c r="CM1564" s="14">
        <f>Таблица1[[#This Row],[Т9]]-Таблица1[[#This Row],[Т4]]</f>
        <v>38508.984318291412</v>
      </c>
      <c r="CN1564" s="14">
        <f>Таблица1[[#This Row],[Т9]]-Таблица1[[#This Row],[Т3]]</f>
        <v>670.28103614896827</v>
      </c>
      <c r="CO1564" s="14">
        <f>Таблица1[[#This Row],[Т9]]-Таблица1[[#This Row],[Т2]]</f>
        <v>43989.516500479564</v>
      </c>
      <c r="CP1564" s="14">
        <f>Таблица1[[#This Row],[Т9]]-Таблица1[[#This Row],[Т1]]</f>
        <v>1072.9073892219458</v>
      </c>
      <c r="CQ1564" s="14">
        <f>Таблица1[[#This Row],[Т9]]-Таблица1[[#This Row],[угол обхв6]]</f>
        <v>47376.498285646128</v>
      </c>
      <c r="CR1564" s="14">
        <f>Таблица1[[#This Row],[Т9]]-Таблица1[[#This Row],[угол обхв5]]</f>
        <v>1780.362079782637</v>
      </c>
      <c r="CS1564" s="14">
        <f>Таблица1[[#This Row],[Т9]]-Таблица1[[#This Row],[угол обхв4]]</f>
        <v>59850.235146633437</v>
      </c>
      <c r="CT1564" s="14">
        <f>Таблица1[[#This Row],[Lкан_прям, мм]]+Таблица1[[#This Row],[Lкан_дуг, мм]]+Таблица1[[#This Row],[Lкан_леб,мм]]</f>
        <v>85045.326329871838</v>
      </c>
      <c r="CU1564" s="16">
        <f>Таблица1[[#This Row],[Lкан_леб,мм]]</f>
        <v>58069.8730668508</v>
      </c>
      <c r="CV1564" s="14">
        <f>2534431-(Таблица1[[#This Row],[Т23]]+Таблица1[[#This Row],[угол обхв3]])</f>
        <v>2449125.5467369789</v>
      </c>
      <c r="CW1564" s="50">
        <f>SUM(X1564:AC1564,AD1564:AI1564)-Таблица1[[#This Row],[lподв_min, мм]]</f>
        <v>24250.08842696467</v>
      </c>
      <c r="CX1564" s="17">
        <f>CW2003-Таблица1[[#This Row],[Суммарная длина каната]]</f>
        <v>-2426033.0873008789</v>
      </c>
    </row>
    <row r="1565" spans="1:102" x14ac:dyDescent="0.25">
      <c r="A1565" s="21">
        <v>1564</v>
      </c>
      <c r="B1565" s="10">
        <v>39.834285714285706</v>
      </c>
      <c r="C1565" s="10">
        <v>31.832244897959189</v>
      </c>
      <c r="D1565" s="11">
        <v>6821.504517314077</v>
      </c>
      <c r="E1565" s="11">
        <v>9401.6711178651767</v>
      </c>
      <c r="F1565" s="11">
        <v>6089.140537921141</v>
      </c>
      <c r="G1565" s="11">
        <v>9925.6291330608055</v>
      </c>
      <c r="H1565" s="11">
        <v>6413.5040273140767</v>
      </c>
      <c r="I1565" s="11">
        <v>6634.0840030514692</v>
      </c>
      <c r="J1565" s="11">
        <v>2767.5871148137085</v>
      </c>
      <c r="K1565" s="11">
        <v>25233.31756975703</v>
      </c>
      <c r="L1565" s="11">
        <v>1742.1356932640022</v>
      </c>
      <c r="M1565" s="11">
        <v>58069.8730668508</v>
      </c>
      <c r="N1565" s="11">
        <v>8132.3709167735833</v>
      </c>
      <c r="O1565" s="11">
        <v>18546.36216777323</v>
      </c>
      <c r="P1565" s="43">
        <v>9791.2973890621633</v>
      </c>
      <c r="Q1565" s="11">
        <v>15598.047986561451</v>
      </c>
      <c r="R1565" s="11">
        <v>7365.3601018213112</v>
      </c>
      <c r="S1565" s="11">
        <v>10683.675058264853</v>
      </c>
      <c r="T1565" s="11">
        <v>6821.504517314077</v>
      </c>
      <c r="U1565" s="11">
        <v>9401.6711178651767</v>
      </c>
      <c r="V1565" s="11">
        <v>6013.1386781483552</v>
      </c>
      <c r="W1565" s="11">
        <v>9807.5413804736818</v>
      </c>
      <c r="X1565" s="12">
        <v>0</v>
      </c>
      <c r="Y1565" s="12">
        <v>694.77295964278039</v>
      </c>
      <c r="Z1565" s="12">
        <v>396.19489074299247</v>
      </c>
      <c r="AA1565" s="44">
        <v>232.04019061955887</v>
      </c>
      <c r="AB1565" s="45">
        <v>419.12765225867048</v>
      </c>
      <c r="AC1565" s="12">
        <v>0</v>
      </c>
      <c r="AD1565" s="12">
        <v>12473.736860987305</v>
      </c>
      <c r="AE1565" s="12">
        <v>3382.9858929050151</v>
      </c>
      <c r="AF1565" s="12">
        <v>5480.5321821881471</v>
      </c>
      <c r="AG1565" s="44">
        <v>1128.4755203370607</v>
      </c>
      <c r="AH1565" s="45">
        <v>2767.5871133394976</v>
      </c>
      <c r="AI1565" s="12">
        <v>0</v>
      </c>
      <c r="AJ1565" s="12">
        <v>-36.932675353661175</v>
      </c>
      <c r="AK1565" s="12">
        <v>60.634869517280954</v>
      </c>
      <c r="AL1565" s="12">
        <v>116.2728477138992</v>
      </c>
      <c r="AM1565" s="44">
        <v>148.85844477250663</v>
      </c>
      <c r="AN1565" s="45">
        <v>89.9999997929757</v>
      </c>
      <c r="AO1565" s="12">
        <v>0</v>
      </c>
      <c r="AP1565" s="12">
        <v>-2083.5697487324196</v>
      </c>
      <c r="AQ1565" s="12">
        <v>8487.9479791719878</v>
      </c>
      <c r="AR1565" s="12">
        <v>10157.149479350315</v>
      </c>
      <c r="AS1565" s="44">
        <v>7576.3590246138583</v>
      </c>
      <c r="AT1565" s="45">
        <v>6413.5045173140761</v>
      </c>
      <c r="AU1565" s="12">
        <v>0</v>
      </c>
      <c r="AV1565" s="12">
        <v>11377.322371816303</v>
      </c>
      <c r="AW1565" s="12">
        <v>18746.434536420482</v>
      </c>
      <c r="AX1565" s="12">
        <v>15417.448296551222</v>
      </c>
      <c r="AY1565" s="44">
        <v>10334.471028247464</v>
      </c>
      <c r="AZ1565" s="45">
        <v>9401.6711163909677</v>
      </c>
      <c r="BA1565" s="12">
        <v>0</v>
      </c>
      <c r="BB1565" s="12">
        <v>7887.2134345867889</v>
      </c>
      <c r="BC1565" s="12">
        <v>10146.874451460568</v>
      </c>
      <c r="BD1565" s="12">
        <v>7731.2121921094613</v>
      </c>
      <c r="BE1565" s="44">
        <v>6610.5055945215299</v>
      </c>
      <c r="BF1565" s="45">
        <v>6413.5045273140768</v>
      </c>
      <c r="BG1565" s="12">
        <v>0</v>
      </c>
      <c r="BH1565" s="12">
        <v>18872.493750003214</v>
      </c>
      <c r="BI1565" s="12">
        <v>15798.120355208701</v>
      </c>
      <c r="BJ1565" s="12">
        <v>10503.075368254624</v>
      </c>
      <c r="BK1565" s="44">
        <v>9750.8751478825652</v>
      </c>
      <c r="BL1565" s="45">
        <v>6634.084003051471</v>
      </c>
      <c r="BM1565" s="12">
        <v>0</v>
      </c>
      <c r="BN1565" s="12">
        <v>0</v>
      </c>
      <c r="BO1565" s="12">
        <v>97.567544870942129</v>
      </c>
      <c r="BP1565" s="12">
        <v>55.637978196618235</v>
      </c>
      <c r="BQ1565" s="48">
        <v>32.585597058607448</v>
      </c>
      <c r="BR1565" s="49">
        <v>58.858444979530944</v>
      </c>
      <c r="BS1565" s="13">
        <v>0</v>
      </c>
      <c r="BT1565" s="12">
        <v>260.12693314919341</v>
      </c>
      <c r="BV1565" s="14">
        <f>Таблица1[[#This Row],[Lкан_леб,мм]]</f>
        <v>58069.8730668508</v>
      </c>
      <c r="BW1565" s="50">
        <f>Таблица1[[#This Row],[угол обхв4]]+Таблица1[[#This Row],[Lдуг 3,мм]]</f>
        <v>12473.736860987305</v>
      </c>
      <c r="BX1565" s="54">
        <f>Таблица1[[#This Row],[угол обхв5]]+Таблица1[[#This Row],[Y5, мм]]</f>
        <v>58764.646026493581</v>
      </c>
      <c r="BY1565" s="14">
        <f>Таблица1[[#This Row],[угол обхв6]]+Таблица1[[#This Row],[Lдуг 4,мм]]</f>
        <v>15856.72275389232</v>
      </c>
      <c r="BZ1565" s="14">
        <f>Таблица1[[#This Row],[Т1]]+Таблица1[[#This Row],[X6, мм]]</f>
        <v>59160.840917236572</v>
      </c>
      <c r="CA1565" s="14">
        <f>Таблица1[[#This Row],[Т2]]+Таблица1[[#This Row],[Lдуг 5,мм]]</f>
        <v>21337.254936080466</v>
      </c>
      <c r="CB1565" s="14">
        <f>Таблица1[[#This Row],[Т3]]+Таблица1[[#This Row],[Y6, мм]]</f>
        <v>59392.881107856134</v>
      </c>
      <c r="CC1565" s="14">
        <f>Таблица1[[#This Row],[Т4]]+Таблица1[[#This Row],[Lдуг 6,мм]]</f>
        <v>22465.730456417528</v>
      </c>
      <c r="CD1565" s="14">
        <f>Таблица1[[#This Row],[Т5]]+Таблица1[[#This Row],[Lдуг 1,мм]]</f>
        <v>59812.008760114804</v>
      </c>
      <c r="CE1565" s="14">
        <f>Таблица1[[#This Row],[Т6]]+Таблица1[[#This Row],[Lпрям1, мм]]</f>
        <v>25233.317569757026</v>
      </c>
      <c r="CF1565" s="15">
        <f>Таблица1[[#This Row],[Т7]]+Таблица1[[#This Row],[Lдуг 2,мм]]</f>
        <v>59812.008760114804</v>
      </c>
      <c r="CG1565" s="14">
        <f>Таблица1[[#This Row],[Т8]]+Таблица1[[#This Row],[Lпрям2, мм]]</f>
        <v>25233.317569757026</v>
      </c>
      <c r="CH1565" s="14">
        <f>Таблица1[[#This Row],[Т9]]-Таблица1[[#This Row],[Т9]]</f>
        <v>0</v>
      </c>
      <c r="CI1565" s="50">
        <f>Таблица1[[#This Row],[Т9]]-Таблица1[[#This Row],[Т8]]</f>
        <v>34578.691190357778</v>
      </c>
      <c r="CJ1565" s="54">
        <f>Таблица1[[#This Row],[Т9]]-Таблица1[[#This Row],[Т7]]</f>
        <v>0</v>
      </c>
      <c r="CK1565" s="14">
        <f>Таблица1[[#This Row],[Т9]]-Таблица1[[#This Row],[Т6]]</f>
        <v>37346.278303697276</v>
      </c>
      <c r="CL1565" s="14">
        <f>Таблица1[[#This Row],[Т9]]-Таблица1[[#This Row],[Т5]]</f>
        <v>419.12765225867042</v>
      </c>
      <c r="CM1565" s="14">
        <f>Таблица1[[#This Row],[Т9]]-Таблица1[[#This Row],[Т4]]</f>
        <v>38474.753824034342</v>
      </c>
      <c r="CN1565" s="14">
        <f>Таблица1[[#This Row],[Т9]]-Таблица1[[#This Row],[Т3]]</f>
        <v>651.16784287823248</v>
      </c>
      <c r="CO1565" s="14">
        <f>Таблица1[[#This Row],[Т9]]-Таблица1[[#This Row],[Т2]]</f>
        <v>43955.286006222486</v>
      </c>
      <c r="CP1565" s="14">
        <f>Таблица1[[#This Row],[Т9]]-Таблица1[[#This Row],[Т1]]</f>
        <v>1047.362733621223</v>
      </c>
      <c r="CQ1565" s="14">
        <f>Таблица1[[#This Row],[Т9]]-Таблица1[[#This Row],[угол обхв6]]</f>
        <v>47338.271899127503</v>
      </c>
      <c r="CR1565" s="14">
        <f>Таблица1[[#This Row],[Т9]]-Таблица1[[#This Row],[угол обхв5]]</f>
        <v>1742.1356932640047</v>
      </c>
      <c r="CS1565" s="14">
        <f>Таблица1[[#This Row],[Т9]]-Таблица1[[#This Row],[угол обхв4]]</f>
        <v>59812.008760114804</v>
      </c>
      <c r="CT1565" s="14">
        <f>Таблица1[[#This Row],[Lкан_прям, мм]]+Таблица1[[#This Row],[Lкан_дуг, мм]]+Таблица1[[#This Row],[Lкан_леб,мм]]</f>
        <v>85045.326329871838</v>
      </c>
      <c r="CU1565" s="16">
        <f>Таблица1[[#This Row],[Lкан_леб,мм]]</f>
        <v>58069.8730668508</v>
      </c>
      <c r="CV1565" s="14">
        <f>2534431-(Таблица1[[#This Row],[Т23]]+Таблица1[[#This Row],[угол обхв3]])</f>
        <v>2449125.5467369789</v>
      </c>
      <c r="CW1565" s="50">
        <f>SUM(X1565:AC1565,AD1565:AI1565)-Таблица1[[#This Row],[lподв_min, мм]]</f>
        <v>24207.866148207322</v>
      </c>
      <c r="CX1565" s="17">
        <f>CW2004-Таблица1[[#This Row],[Суммарная длина каната]]</f>
        <v>-2426071.9301771643</v>
      </c>
    </row>
    <row r="1566" spans="1:102" x14ac:dyDescent="0.25">
      <c r="A1566" s="21">
        <v>1565</v>
      </c>
      <c r="B1566" s="10">
        <v>39.834285714285706</v>
      </c>
      <c r="C1566" s="10">
        <v>34.516326530612247</v>
      </c>
      <c r="D1566" s="11">
        <v>7202.8972083116714</v>
      </c>
      <c r="E1566" s="11">
        <v>9327.2527038433273</v>
      </c>
      <c r="F1566" s="11">
        <v>6446.800295037986</v>
      </c>
      <c r="G1566" s="11">
        <v>9816.3400761378962</v>
      </c>
      <c r="H1566" s="11">
        <v>6794.8967183116711</v>
      </c>
      <c r="I1566" s="11">
        <v>6515.786356782467</v>
      </c>
      <c r="J1566" s="11">
        <v>2811.4663470608612</v>
      </c>
      <c r="K1566" s="11">
        <v>25271.543956275833</v>
      </c>
      <c r="L1566" s="11">
        <v>1703.9093067451997</v>
      </c>
      <c r="M1566" s="11">
        <v>58069.8730668508</v>
      </c>
      <c r="N1566" s="11">
        <v>8132.3709167735833</v>
      </c>
      <c r="O1566" s="11">
        <v>18546.36216777323</v>
      </c>
      <c r="P1566" s="43">
        <v>9879.2622963691902</v>
      </c>
      <c r="Q1566" s="11">
        <v>15655.903896271842</v>
      </c>
      <c r="R1566" s="11">
        <v>7686.121269842215</v>
      </c>
      <c r="S1566" s="11">
        <v>10633.318363126169</v>
      </c>
      <c r="T1566" s="11">
        <v>7202.8972083116714</v>
      </c>
      <c r="U1566" s="11">
        <v>9327.2527038433273</v>
      </c>
      <c r="V1566" s="11">
        <v>6376.411738117853</v>
      </c>
      <c r="W1566" s="11">
        <v>9694.8227890767484</v>
      </c>
      <c r="X1566" s="12">
        <v>0</v>
      </c>
      <c r="Y1566" s="12">
        <v>682.082300320743</v>
      </c>
      <c r="Z1566" s="12">
        <v>389.77235681713273</v>
      </c>
      <c r="AA1566" s="44">
        <v>232.04019061955896</v>
      </c>
      <c r="AB1566" s="45">
        <v>400.01445898776495</v>
      </c>
      <c r="AC1566" s="12">
        <v>0</v>
      </c>
      <c r="AD1566" s="12">
        <v>12473.736860987305</v>
      </c>
      <c r="AE1566" s="12">
        <v>3377.333047153661</v>
      </c>
      <c r="AF1566" s="12">
        <v>5480.5321821881489</v>
      </c>
      <c r="AG1566" s="44">
        <v>1128.475520337061</v>
      </c>
      <c r="AH1566" s="45">
        <v>2811.4663456096591</v>
      </c>
      <c r="AI1566" s="12">
        <v>0</v>
      </c>
      <c r="AJ1566" s="12">
        <v>-36.932675353661175</v>
      </c>
      <c r="AK1566" s="12">
        <v>58.852709668283161</v>
      </c>
      <c r="AL1566" s="12">
        <v>113.58876608124612</v>
      </c>
      <c r="AM1566" s="44">
        <v>146.1743631398536</v>
      </c>
      <c r="AN1566" s="45">
        <v>89.999999796206779</v>
      </c>
      <c r="AO1566" s="12">
        <v>0</v>
      </c>
      <c r="AP1566" s="12">
        <v>-2083.5697487324196</v>
      </c>
      <c r="AQ1566" s="12">
        <v>8481.553824798144</v>
      </c>
      <c r="AR1566" s="12">
        <v>10253.170309204774</v>
      </c>
      <c r="AS1566" s="44">
        <v>7913.2415616258604</v>
      </c>
      <c r="AT1566" s="45">
        <v>6794.8972083116705</v>
      </c>
      <c r="AU1566" s="12">
        <v>0</v>
      </c>
      <c r="AV1566" s="12">
        <v>11377.322371816303</v>
      </c>
      <c r="AW1566" s="12">
        <v>18757.396043592995</v>
      </c>
      <c r="AX1566" s="12">
        <v>15492.6347995715</v>
      </c>
      <c r="AY1566" s="44">
        <v>10294.378290163246</v>
      </c>
      <c r="AZ1566" s="45">
        <v>9327.2527023921284</v>
      </c>
      <c r="BA1566" s="12">
        <v>0</v>
      </c>
      <c r="BB1566" s="12">
        <v>7887.2134345867889</v>
      </c>
      <c r="BC1566" s="12">
        <v>10228.445204393753</v>
      </c>
      <c r="BD1566" s="12">
        <v>8060.0292826777995</v>
      </c>
      <c r="BE1566" s="44">
        <v>6975.7769165280251</v>
      </c>
      <c r="BF1566" s="45">
        <v>6794.8972183116703</v>
      </c>
      <c r="BG1566" s="12">
        <v>0</v>
      </c>
      <c r="BH1566" s="12">
        <v>18872.493750003214</v>
      </c>
      <c r="BI1566" s="12">
        <v>15866.937772091607</v>
      </c>
      <c r="BJ1566" s="12">
        <v>10470.049266425829</v>
      </c>
      <c r="BK1566" s="44">
        <v>9666.1927768062524</v>
      </c>
      <c r="BL1566" s="45">
        <v>6515.7863567824688</v>
      </c>
      <c r="BM1566" s="12">
        <v>0</v>
      </c>
      <c r="BN1566" s="12">
        <v>0</v>
      </c>
      <c r="BO1566" s="12">
        <v>95.785385021944336</v>
      </c>
      <c r="BP1566" s="12">
        <v>54.736056412962959</v>
      </c>
      <c r="BQ1566" s="48">
        <v>32.585597058607462</v>
      </c>
      <c r="BR1566" s="49">
        <v>56.174363343646803</v>
      </c>
      <c r="BS1566" s="13">
        <v>0</v>
      </c>
      <c r="BT1566" s="12">
        <v>260.12693314919341</v>
      </c>
      <c r="BV1566" s="14">
        <f>Таблица1[[#This Row],[Lкан_леб,мм]]</f>
        <v>58069.8730668508</v>
      </c>
      <c r="BW1566" s="50">
        <f>Таблица1[[#This Row],[угол обхв4]]+Таблица1[[#This Row],[Lдуг 3,мм]]</f>
        <v>12473.736860987305</v>
      </c>
      <c r="BX1566" s="54">
        <f>Таблица1[[#This Row],[угол обхв5]]+Таблица1[[#This Row],[Y5, мм]]</f>
        <v>58751.95536717154</v>
      </c>
      <c r="BY1566" s="14">
        <f>Таблица1[[#This Row],[угол обхв6]]+Таблица1[[#This Row],[Lдуг 4,мм]]</f>
        <v>15851.069908140966</v>
      </c>
      <c r="BZ1566" s="14">
        <f>Таблица1[[#This Row],[Т1]]+Таблица1[[#This Row],[X6, мм]]</f>
        <v>59141.727723988675</v>
      </c>
      <c r="CA1566" s="14">
        <f>Таблица1[[#This Row],[Т2]]+Таблица1[[#This Row],[Lдуг 5,мм]]</f>
        <v>21331.602090329114</v>
      </c>
      <c r="CB1566" s="14">
        <f>Таблица1[[#This Row],[Т3]]+Таблица1[[#This Row],[Y6, мм]]</f>
        <v>59373.767914608237</v>
      </c>
      <c r="CC1566" s="14">
        <f>Таблица1[[#This Row],[Т4]]+Таблица1[[#This Row],[Lдуг 6,мм]]</f>
        <v>22460.077610666176</v>
      </c>
      <c r="CD1566" s="14">
        <f>Таблица1[[#This Row],[Т5]]+Таблица1[[#This Row],[Lдуг 1,мм]]</f>
        <v>59773.782373596005</v>
      </c>
      <c r="CE1566" s="14">
        <f>Таблица1[[#This Row],[Т6]]+Таблица1[[#This Row],[Lпрям1, мм]]</f>
        <v>25271.543956275837</v>
      </c>
      <c r="CF1566" s="15">
        <f>Таблица1[[#This Row],[Т7]]+Таблица1[[#This Row],[Lдуг 2,мм]]</f>
        <v>59773.782373596005</v>
      </c>
      <c r="CG1566" s="14">
        <f>Таблица1[[#This Row],[Т8]]+Таблица1[[#This Row],[Lпрям2, мм]]</f>
        <v>25271.543956275837</v>
      </c>
      <c r="CH1566" s="14">
        <f>Таблица1[[#This Row],[Т9]]-Таблица1[[#This Row],[Т9]]</f>
        <v>0</v>
      </c>
      <c r="CI1566" s="50">
        <f>Таблица1[[#This Row],[Т9]]-Таблица1[[#This Row],[Т8]]</f>
        <v>34502.238417320172</v>
      </c>
      <c r="CJ1566" s="54">
        <f>Таблица1[[#This Row],[Т9]]-Таблица1[[#This Row],[Т7]]</f>
        <v>0</v>
      </c>
      <c r="CK1566" s="14">
        <f>Таблица1[[#This Row],[Т9]]-Таблица1[[#This Row],[Т6]]</f>
        <v>37313.704762929832</v>
      </c>
      <c r="CL1566" s="14">
        <f>Таблица1[[#This Row],[Т9]]-Таблица1[[#This Row],[Т5]]</f>
        <v>400.01445898776728</v>
      </c>
      <c r="CM1566" s="14">
        <f>Таблица1[[#This Row],[Т9]]-Таблица1[[#This Row],[Т4]]</f>
        <v>38442.180283266891</v>
      </c>
      <c r="CN1566" s="14">
        <f>Таблица1[[#This Row],[Т9]]-Таблица1[[#This Row],[Т3]]</f>
        <v>632.05464960732934</v>
      </c>
      <c r="CO1566" s="14">
        <f>Таблица1[[#This Row],[Т9]]-Таблица1[[#This Row],[Т2]]</f>
        <v>43922.712465455043</v>
      </c>
      <c r="CP1566" s="14">
        <f>Таблица1[[#This Row],[Т9]]-Таблица1[[#This Row],[Т1]]</f>
        <v>1021.8270064244643</v>
      </c>
      <c r="CQ1566" s="14">
        <f>Таблица1[[#This Row],[Т9]]-Таблица1[[#This Row],[угол обхв6]]</f>
        <v>47300.045512608704</v>
      </c>
      <c r="CR1566" s="14">
        <f>Таблица1[[#This Row],[Т9]]-Таблица1[[#This Row],[угол обхв5]]</f>
        <v>1703.909306745205</v>
      </c>
      <c r="CS1566" s="14">
        <f>Таблица1[[#This Row],[Т9]]-Таблица1[[#This Row],[угол обхв4]]</f>
        <v>59773.782373596005</v>
      </c>
      <c r="CT1566" s="14">
        <f>Таблица1[[#This Row],[Lкан_прям, мм]]+Таблица1[[#This Row],[Lкан_дуг, мм]]+Таблица1[[#This Row],[Lкан_леб,мм]]</f>
        <v>85045.326329871838</v>
      </c>
      <c r="CU1566" s="16">
        <f>Таблица1[[#This Row],[Lкан_леб,мм]]</f>
        <v>58069.8730668508</v>
      </c>
      <c r="CV1566" s="14">
        <f>2534431-(Таблица1[[#This Row],[Т23]]+Таблица1[[#This Row],[угол обхв3]])</f>
        <v>2449125.5467369789</v>
      </c>
      <c r="CW1566" s="50">
        <f>SUM(X1566:AC1566,AD1566:AI1566)-Таблица1[[#This Row],[lподв_min, мм]]</f>
        <v>24163.986915960177</v>
      </c>
      <c r="CX1566" s="17">
        <f>CW2005-Таблица1[[#This Row],[Суммарная длина каната]]</f>
        <v>-2426112.0084470022</v>
      </c>
    </row>
    <row r="1567" spans="1:102" x14ac:dyDescent="0.25">
      <c r="A1567" s="21">
        <v>1566</v>
      </c>
      <c r="B1567" s="10">
        <v>39.834285714285706</v>
      </c>
      <c r="C1567" s="10">
        <v>37.200408163265308</v>
      </c>
      <c r="D1567" s="11">
        <v>7587.3564171584821</v>
      </c>
      <c r="E1567" s="11">
        <v>9270.7761438843918</v>
      </c>
      <c r="F1567" s="11">
        <v>6809.1855617130923</v>
      </c>
      <c r="G1567" s="11">
        <v>9723.9197411418063</v>
      </c>
      <c r="H1567" s="11">
        <v>7179.3559271584827</v>
      </c>
      <c r="I1567" s="11">
        <v>6413.7777135186598</v>
      </c>
      <c r="J1567" s="11">
        <v>2856.9984303657325</v>
      </c>
      <c r="K1567" s="11">
        <v>25309.77034279476</v>
      </c>
      <c r="L1567" s="11">
        <v>1665.6829202262777</v>
      </c>
      <c r="M1567" s="11">
        <v>58069.8730668508</v>
      </c>
      <c r="N1567" s="11">
        <v>8132.3709167735833</v>
      </c>
      <c r="O1567" s="11">
        <v>18546.36216777323</v>
      </c>
      <c r="P1567" s="43">
        <v>9964.4213691675413</v>
      </c>
      <c r="Q1567" s="11">
        <v>15717.815636080028</v>
      </c>
      <c r="R1567" s="11">
        <v>8008.8886885724814</v>
      </c>
      <c r="S1567" s="11">
        <v>10598.037815204916</v>
      </c>
      <c r="T1567" s="11">
        <v>7587.3564171584821</v>
      </c>
      <c r="U1567" s="11">
        <v>9270.7761438843918</v>
      </c>
      <c r="V1567" s="11">
        <v>6744.5647508529491</v>
      </c>
      <c r="W1567" s="11">
        <v>9599.2395470299198</v>
      </c>
      <c r="X1567" s="12">
        <v>0</v>
      </c>
      <c r="Y1567" s="12">
        <v>669.37958955696058</v>
      </c>
      <c r="Z1567" s="12">
        <v>383.36187433301819</v>
      </c>
      <c r="AA1567" s="44">
        <v>232.04019061955887</v>
      </c>
      <c r="AB1567" s="45">
        <v>380.90126571674017</v>
      </c>
      <c r="AC1567" s="12">
        <v>0</v>
      </c>
      <c r="AD1567" s="12">
        <v>12473.736860987305</v>
      </c>
      <c r="AE1567" s="12">
        <v>3370.0273503445887</v>
      </c>
      <c r="AF1567" s="12">
        <v>5480.5321821881489</v>
      </c>
      <c r="AG1567" s="44">
        <v>1128.4755203370589</v>
      </c>
      <c r="AH1567" s="45">
        <v>2856.9984289376584</v>
      </c>
      <c r="AI1567" s="12">
        <v>0</v>
      </c>
      <c r="AJ1567" s="12">
        <v>-36.932675353661175</v>
      </c>
      <c r="AK1567" s="12">
        <v>57.068857425292634</v>
      </c>
      <c r="AL1567" s="12">
        <v>110.90468444859309</v>
      </c>
      <c r="AM1567" s="44">
        <v>143.49028150720054</v>
      </c>
      <c r="AN1567" s="45">
        <v>89.999999799454628</v>
      </c>
      <c r="AO1567" s="12">
        <v>0</v>
      </c>
      <c r="AP1567" s="12">
        <v>-2083.5697487324196</v>
      </c>
      <c r="AQ1567" s="12">
        <v>8474.8153140906616</v>
      </c>
      <c r="AR1567" s="12">
        <v>10345.564893459928</v>
      </c>
      <c r="AS1567" s="44">
        <v>8251.6320128583302</v>
      </c>
      <c r="AT1567" s="45">
        <v>7179.3564171584821</v>
      </c>
      <c r="AU1567" s="12">
        <v>0</v>
      </c>
      <c r="AV1567" s="12">
        <v>11377.322371816303</v>
      </c>
      <c r="AW1567" s="12">
        <v>18768.163508495381</v>
      </c>
      <c r="AX1567" s="12">
        <v>15572.23536993802</v>
      </c>
      <c r="AY1567" s="44">
        <v>10270.105385404728</v>
      </c>
      <c r="AZ1567" s="45">
        <v>9270.7761424563196</v>
      </c>
      <c r="BA1567" s="12">
        <v>0</v>
      </c>
      <c r="BB1567" s="12">
        <v>7887.2134345867889</v>
      </c>
      <c r="BC1567" s="12">
        <v>10306.86576648462</v>
      </c>
      <c r="BD1567" s="12">
        <v>8390.0322128648695</v>
      </c>
      <c r="BE1567" s="44">
        <v>7344.6130928726343</v>
      </c>
      <c r="BF1567" s="45">
        <v>7179.3564271584819</v>
      </c>
      <c r="BG1567" s="12">
        <v>0</v>
      </c>
      <c r="BH1567" s="12">
        <v>18872.493750003214</v>
      </c>
      <c r="BI1567" s="12">
        <v>15939.616976802174</v>
      </c>
      <c r="BJ1567" s="12">
        <v>10452.457549062909</v>
      </c>
      <c r="BK1567" s="44">
        <v>9598.7085736845802</v>
      </c>
      <c r="BL1567" s="45">
        <v>6413.7777135186616</v>
      </c>
      <c r="BM1567" s="12">
        <v>0</v>
      </c>
      <c r="BN1567" s="12">
        <v>0</v>
      </c>
      <c r="BO1567" s="12">
        <v>94.001532778953816</v>
      </c>
      <c r="BP1567" s="12">
        <v>53.835827023300446</v>
      </c>
      <c r="BQ1567" s="48">
        <v>32.585597058607448</v>
      </c>
      <c r="BR1567" s="49">
        <v>53.490281707745908</v>
      </c>
      <c r="BS1567" s="13">
        <v>0</v>
      </c>
      <c r="BT1567" s="12">
        <v>260.12693314919341</v>
      </c>
      <c r="BV1567" s="14">
        <f>Таблица1[[#This Row],[Lкан_леб,мм]]</f>
        <v>58069.8730668508</v>
      </c>
      <c r="BW1567" s="50">
        <f>Таблица1[[#This Row],[угол обхв4]]+Таблица1[[#This Row],[Lдуг 3,мм]]</f>
        <v>12473.736860987305</v>
      </c>
      <c r="BX1567" s="54">
        <f>Таблица1[[#This Row],[угол обхв5]]+Таблица1[[#This Row],[Y5, мм]]</f>
        <v>58739.252656407763</v>
      </c>
      <c r="BY1567" s="14">
        <f>Таблица1[[#This Row],[угол обхв6]]+Таблица1[[#This Row],[Lдуг 4,мм]]</f>
        <v>15843.764211331894</v>
      </c>
      <c r="BZ1567" s="14">
        <f>Таблица1[[#This Row],[Т1]]+Таблица1[[#This Row],[X6, мм]]</f>
        <v>59122.614530740779</v>
      </c>
      <c r="CA1567" s="14">
        <f>Таблица1[[#This Row],[Т2]]+Таблица1[[#This Row],[Lдуг 5,мм]]</f>
        <v>21324.296393520042</v>
      </c>
      <c r="CB1567" s="14">
        <f>Таблица1[[#This Row],[Т3]]+Таблица1[[#This Row],[Y6, мм]]</f>
        <v>59354.654721360341</v>
      </c>
      <c r="CC1567" s="14">
        <f>Таблица1[[#This Row],[Т4]]+Таблица1[[#This Row],[Lдуг 6,мм]]</f>
        <v>22452.771913857101</v>
      </c>
      <c r="CD1567" s="14">
        <f>Таблица1[[#This Row],[Т5]]+Таблица1[[#This Row],[Lдуг 1,мм]]</f>
        <v>59735.555987077081</v>
      </c>
      <c r="CE1567" s="14">
        <f>Таблица1[[#This Row],[Т6]]+Таблица1[[#This Row],[Lпрям1, мм]]</f>
        <v>25309.77034279476</v>
      </c>
      <c r="CF1567" s="15">
        <f>Таблица1[[#This Row],[Т7]]+Таблица1[[#This Row],[Lдуг 2,мм]]</f>
        <v>59735.555987077081</v>
      </c>
      <c r="CG1567" s="14">
        <f>Таблица1[[#This Row],[Т8]]+Таблица1[[#This Row],[Lпрям2, мм]]</f>
        <v>25309.77034279476</v>
      </c>
      <c r="CH1567" s="14">
        <f>Таблица1[[#This Row],[Т9]]-Таблица1[[#This Row],[Т9]]</f>
        <v>0</v>
      </c>
      <c r="CI1567" s="50">
        <f>Таблица1[[#This Row],[Т9]]-Таблица1[[#This Row],[Т8]]</f>
        <v>34425.785644282325</v>
      </c>
      <c r="CJ1567" s="54">
        <f>Таблица1[[#This Row],[Т9]]-Таблица1[[#This Row],[Т7]]</f>
        <v>0</v>
      </c>
      <c r="CK1567" s="14">
        <f>Таблица1[[#This Row],[Т9]]-Таблица1[[#This Row],[Т6]]</f>
        <v>37282.784073219984</v>
      </c>
      <c r="CL1567" s="14">
        <f>Таблица1[[#This Row],[Т9]]-Таблица1[[#This Row],[Т5]]</f>
        <v>380.90126571674045</v>
      </c>
      <c r="CM1567" s="14">
        <f>Таблица1[[#This Row],[Т9]]-Таблица1[[#This Row],[Т4]]</f>
        <v>38411.259593557043</v>
      </c>
      <c r="CN1567" s="14">
        <f>Таблица1[[#This Row],[Т9]]-Таблица1[[#This Row],[Т3]]</f>
        <v>612.94145633630251</v>
      </c>
      <c r="CO1567" s="14">
        <f>Таблица1[[#This Row],[Т9]]-Таблица1[[#This Row],[Т2]]</f>
        <v>43891.791775745187</v>
      </c>
      <c r="CP1567" s="14">
        <f>Таблица1[[#This Row],[Т9]]-Таблица1[[#This Row],[Т1]]</f>
        <v>996.3033306693178</v>
      </c>
      <c r="CQ1567" s="14">
        <f>Таблица1[[#This Row],[Т9]]-Таблица1[[#This Row],[угол обхв6]]</f>
        <v>47261.819126089773</v>
      </c>
      <c r="CR1567" s="14">
        <f>Таблица1[[#This Row],[Т9]]-Таблица1[[#This Row],[угол обхв5]]</f>
        <v>1665.6829202262816</v>
      </c>
      <c r="CS1567" s="14">
        <f>Таблица1[[#This Row],[Т9]]-Таблица1[[#This Row],[угол обхв4]]</f>
        <v>59735.555987077081</v>
      </c>
      <c r="CT1567" s="14">
        <f>Таблица1[[#This Row],[Lкан_прям, мм]]+Таблица1[[#This Row],[Lкан_дуг, мм]]+Таблица1[[#This Row],[Lкан_леб,мм]]</f>
        <v>85045.326329871838</v>
      </c>
      <c r="CU1567" s="16">
        <f>Таблица1[[#This Row],[Lкан_леб,мм]]</f>
        <v>58069.8730668508</v>
      </c>
      <c r="CV1567" s="14">
        <f>2534431-(Таблица1[[#This Row],[Т23]]+Таблица1[[#This Row],[угол обхв3]])</f>
        <v>2449125.5467369789</v>
      </c>
      <c r="CW1567" s="50">
        <f>SUM(X1567:AC1567,AD1567:AI1567)-Таблица1[[#This Row],[lподв_min, мм]]</f>
        <v>24118.454832655305</v>
      </c>
      <c r="CX1567" s="17">
        <f>CW2006-Таблица1[[#This Row],[Суммарная длина каната]]</f>
        <v>-2426153.285776481</v>
      </c>
    </row>
    <row r="1568" spans="1:102" x14ac:dyDescent="0.25">
      <c r="A1568" s="21">
        <v>1567</v>
      </c>
      <c r="B1568" s="10">
        <v>39.834285714285706</v>
      </c>
      <c r="C1568" s="10">
        <v>39.884489795918363</v>
      </c>
      <c r="D1568" s="11">
        <v>7974.0385818338982</v>
      </c>
      <c r="E1568" s="11">
        <v>9232.3653561568954</v>
      </c>
      <c r="F1568" s="11">
        <v>7175.501209514724</v>
      </c>
      <c r="G1568" s="11">
        <v>9648.5709123542983</v>
      </c>
      <c r="H1568" s="11">
        <v>7566.0380918338988</v>
      </c>
      <c r="I1568" s="11">
        <v>6328.1873033564043</v>
      </c>
      <c r="J1568" s="11">
        <v>2904.1780528004911</v>
      </c>
      <c r="K1568" s="11">
        <v>25347.996729313763</v>
      </c>
      <c r="L1568" s="11">
        <v>1627.4565337072834</v>
      </c>
      <c r="M1568" s="11">
        <v>58069.8730668508</v>
      </c>
      <c r="N1568" s="11">
        <v>8132.3709167735833</v>
      </c>
      <c r="O1568" s="11">
        <v>18546.36216777323</v>
      </c>
      <c r="P1568" s="43">
        <v>10046.5877554899</v>
      </c>
      <c r="Q1568" s="11">
        <v>15783.647362205622</v>
      </c>
      <c r="R1568" s="11">
        <v>8332.9541571687805</v>
      </c>
      <c r="S1568" s="11">
        <v>10577.910825393083</v>
      </c>
      <c r="T1568" s="11">
        <v>7974.0385818338982</v>
      </c>
      <c r="U1568" s="11">
        <v>9232.3653561568954</v>
      </c>
      <c r="V1568" s="11">
        <v>7116.7899326091729</v>
      </c>
      <c r="W1568" s="11">
        <v>9521.0013785144365</v>
      </c>
      <c r="X1568" s="12">
        <v>0</v>
      </c>
      <c r="Y1568" s="12">
        <v>656.66165940862447</v>
      </c>
      <c r="Z1568" s="12">
        <v>376.966611233457</v>
      </c>
      <c r="AA1568" s="44">
        <v>232.04019061955876</v>
      </c>
      <c r="AB1568" s="45">
        <v>361.78807244564319</v>
      </c>
      <c r="AC1568" s="12">
        <v>0</v>
      </c>
      <c r="AD1568" s="12">
        <v>12473.736860987305</v>
      </c>
      <c r="AE1568" s="12">
        <v>3361.0741144056283</v>
      </c>
      <c r="AF1568" s="12">
        <v>5480.5321821881498</v>
      </c>
      <c r="AG1568" s="44">
        <v>1128.4755203370605</v>
      </c>
      <c r="AH1568" s="45">
        <v>2904.1780513956164</v>
      </c>
      <c r="AI1568" s="12">
        <v>0</v>
      </c>
      <c r="AJ1568" s="12">
        <v>-36.932675353661175</v>
      </c>
      <c r="AK1568" s="12">
        <v>55.282867911464599</v>
      </c>
      <c r="AL1568" s="12">
        <v>108.22060281594001</v>
      </c>
      <c r="AM1568" s="44">
        <v>140.80619987454745</v>
      </c>
      <c r="AN1568" s="45">
        <v>89.99999980271258</v>
      </c>
      <c r="AO1568" s="12">
        <v>0</v>
      </c>
      <c r="AP1568" s="12">
        <v>-2083.5697487324196</v>
      </c>
      <c r="AQ1568" s="12">
        <v>8467.7362203354533</v>
      </c>
      <c r="AR1568" s="12">
        <v>10434.130504335053</v>
      </c>
      <c r="AS1568" s="44">
        <v>8590.7878981567319</v>
      </c>
      <c r="AT1568" s="45">
        <v>7566.0385818338982</v>
      </c>
      <c r="AU1568" s="12">
        <v>0</v>
      </c>
      <c r="AV1568" s="12">
        <v>11377.322371816303</v>
      </c>
      <c r="AW1568" s="12">
        <v>18778.728501752266</v>
      </c>
      <c r="AX1568" s="12">
        <v>15656.07535188383</v>
      </c>
      <c r="AY1568" s="44">
        <v>10261.705572419389</v>
      </c>
      <c r="AZ1568" s="45">
        <v>9232.3653547520225</v>
      </c>
      <c r="BA1568" s="12">
        <v>0</v>
      </c>
      <c r="BB1568" s="12">
        <v>7887.2134345867889</v>
      </c>
      <c r="BC1568" s="12">
        <v>10381.95305905177</v>
      </c>
      <c r="BD1568" s="12">
        <v>8720.4969060139319</v>
      </c>
      <c r="BE1568" s="44">
        <v>7716.2048408459459</v>
      </c>
      <c r="BF1568" s="45">
        <v>7566.038591833898</v>
      </c>
      <c r="BG1568" s="12">
        <v>0</v>
      </c>
      <c r="BH1568" s="12">
        <v>18872.493750003214</v>
      </c>
      <c r="BI1568" s="12">
        <v>16016.013696184653</v>
      </c>
      <c r="BJ1568" s="12">
        <v>10450.338815071291</v>
      </c>
      <c r="BK1568" s="44">
        <v>9548.5706091305892</v>
      </c>
      <c r="BL1568" s="45">
        <v>6328.1873033564061</v>
      </c>
      <c r="BM1568" s="12">
        <v>0</v>
      </c>
      <c r="BN1568" s="12">
        <v>0</v>
      </c>
      <c r="BO1568" s="12">
        <v>92.215543265125774</v>
      </c>
      <c r="BP1568" s="12">
        <v>52.93773490447542</v>
      </c>
      <c r="BQ1568" s="48">
        <v>32.585597058607433</v>
      </c>
      <c r="BR1568" s="49">
        <v>50.806200071834873</v>
      </c>
      <c r="BS1568" s="13">
        <v>0</v>
      </c>
      <c r="BT1568" s="12">
        <v>260.12693314919341</v>
      </c>
      <c r="BV1568" s="14">
        <f>Таблица1[[#This Row],[Lкан_леб,мм]]</f>
        <v>58069.8730668508</v>
      </c>
      <c r="BW1568" s="50">
        <f>Таблица1[[#This Row],[угол обхв4]]+Таблица1[[#This Row],[Lдуг 3,мм]]</f>
        <v>12473.736860987305</v>
      </c>
      <c r="BX1568" s="54">
        <f>Таблица1[[#This Row],[угол обхв5]]+Таблица1[[#This Row],[Y5, мм]]</f>
        <v>58726.534726259422</v>
      </c>
      <c r="BY1568" s="14">
        <f>Таблица1[[#This Row],[угол обхв6]]+Таблица1[[#This Row],[Lдуг 4,мм]]</f>
        <v>15834.810975392933</v>
      </c>
      <c r="BZ1568" s="14">
        <f>Таблица1[[#This Row],[Т1]]+Таблица1[[#This Row],[X6, мм]]</f>
        <v>59103.501337492882</v>
      </c>
      <c r="CA1568" s="14">
        <f>Таблица1[[#This Row],[Т2]]+Таблица1[[#This Row],[Lдуг 5,мм]]</f>
        <v>21315.343157581083</v>
      </c>
      <c r="CB1568" s="14">
        <f>Таблица1[[#This Row],[Т3]]+Таблица1[[#This Row],[Y6, мм]]</f>
        <v>59335.541528112444</v>
      </c>
      <c r="CC1568" s="14">
        <f>Таблица1[[#This Row],[Т4]]+Таблица1[[#This Row],[Lдуг 6,мм]]</f>
        <v>22443.818677918141</v>
      </c>
      <c r="CD1568" s="14">
        <f>Таблица1[[#This Row],[Т5]]+Таблица1[[#This Row],[Lдуг 1,мм]]</f>
        <v>59697.329600558085</v>
      </c>
      <c r="CE1568" s="14">
        <f>Таблица1[[#This Row],[Т6]]+Таблица1[[#This Row],[Lпрям1, мм]]</f>
        <v>25347.99672931376</v>
      </c>
      <c r="CF1568" s="15">
        <f>Таблица1[[#This Row],[Т7]]+Таблица1[[#This Row],[Lдуг 2,мм]]</f>
        <v>59697.329600558085</v>
      </c>
      <c r="CG1568" s="14">
        <f>Таблица1[[#This Row],[Т8]]+Таблица1[[#This Row],[Lпрям2, мм]]</f>
        <v>25347.99672931376</v>
      </c>
      <c r="CH1568" s="14">
        <f>Таблица1[[#This Row],[Т9]]-Таблица1[[#This Row],[Т9]]</f>
        <v>0</v>
      </c>
      <c r="CI1568" s="50">
        <f>Таблица1[[#This Row],[Т9]]-Таблица1[[#This Row],[Т8]]</f>
        <v>34349.332871244325</v>
      </c>
      <c r="CJ1568" s="54">
        <f>Таблица1[[#This Row],[Т9]]-Таблица1[[#This Row],[Т7]]</f>
        <v>0</v>
      </c>
      <c r="CK1568" s="14">
        <f>Таблица1[[#This Row],[Т9]]-Таблица1[[#This Row],[Т6]]</f>
        <v>37253.510922639944</v>
      </c>
      <c r="CL1568" s="14">
        <f>Таблица1[[#This Row],[Т9]]-Таблица1[[#This Row],[Т5]]</f>
        <v>361.78807244564086</v>
      </c>
      <c r="CM1568" s="14">
        <f>Таблица1[[#This Row],[Т9]]-Таблица1[[#This Row],[Т4]]</f>
        <v>38381.986442977002</v>
      </c>
      <c r="CN1568" s="14">
        <f>Таблица1[[#This Row],[Т9]]-Таблица1[[#This Row],[Т3]]</f>
        <v>593.82826306520292</v>
      </c>
      <c r="CO1568" s="14">
        <f>Таблица1[[#This Row],[Т9]]-Таблица1[[#This Row],[Т2]]</f>
        <v>43862.518625165154</v>
      </c>
      <c r="CP1568" s="14">
        <f>Таблица1[[#This Row],[Т9]]-Таблица1[[#This Row],[Т1]]</f>
        <v>970.79487429866276</v>
      </c>
      <c r="CQ1568" s="14">
        <f>Таблица1[[#This Row],[Т9]]-Таблица1[[#This Row],[угол обхв6]]</f>
        <v>47223.592739570784</v>
      </c>
      <c r="CR1568" s="14">
        <f>Таблица1[[#This Row],[Т9]]-Таблица1[[#This Row],[угол обхв5]]</f>
        <v>1627.4565337072854</v>
      </c>
      <c r="CS1568" s="14">
        <f>Таблица1[[#This Row],[Т9]]-Таблица1[[#This Row],[угол обхв4]]</f>
        <v>59697.329600558085</v>
      </c>
      <c r="CT1568" s="14">
        <f>Таблица1[[#This Row],[Lкан_прям, мм]]+Таблица1[[#This Row],[Lкан_дуг, мм]]+Таблица1[[#This Row],[Lкан_леб,мм]]</f>
        <v>85045.326329871838</v>
      </c>
      <c r="CU1568" s="16">
        <f>Таблица1[[#This Row],[Lкан_леб,мм]]</f>
        <v>58069.8730668508</v>
      </c>
      <c r="CV1568" s="14">
        <f>2534431-(Таблица1[[#This Row],[Т23]]+Таблица1[[#This Row],[угол обхв3]])</f>
        <v>2449125.5467369789</v>
      </c>
      <c r="CW1568" s="50">
        <f>SUM(X1568:AC1568,AD1568:AI1568)-Таблица1[[#This Row],[lподв_min, мм]]</f>
        <v>24071.275210220556</v>
      </c>
      <c r="CX1568" s="17">
        <f>CW2007-Таблица1[[#This Row],[Суммарная длина каната]]</f>
        <v>-2426195.7238648008</v>
      </c>
    </row>
    <row r="1569" spans="1:102" x14ac:dyDescent="0.25">
      <c r="A1569" s="21">
        <v>1568</v>
      </c>
      <c r="B1569" s="10">
        <v>39.834285714285706</v>
      </c>
      <c r="C1569" s="10">
        <v>42.568571428571424</v>
      </c>
      <c r="D1569" s="11">
        <v>8362.0952628138712</v>
      </c>
      <c r="E1569" s="11">
        <v>9212.1046197754131</v>
      </c>
      <c r="F1569" s="11">
        <v>7544.9434861567306</v>
      </c>
      <c r="G1569" s="11">
        <v>9590.4589165741636</v>
      </c>
      <c r="H1569" s="11">
        <v>7954.0947728138717</v>
      </c>
      <c r="I1569" s="11">
        <v>6259.1059307579781</v>
      </c>
      <c r="J1569" s="11">
        <v>2952.998689017435</v>
      </c>
      <c r="K1569" s="11">
        <v>25386.22311583277</v>
      </c>
      <c r="L1569" s="11">
        <v>1589.2301471882629</v>
      </c>
      <c r="M1569" s="11">
        <v>58069.8730668508</v>
      </c>
      <c r="N1569" s="11">
        <v>8132.3709167735833</v>
      </c>
      <c r="O1569" s="11">
        <v>18546.36216777323</v>
      </c>
      <c r="P1569" s="43">
        <v>10125.581169778592</v>
      </c>
      <c r="Q1569" s="11">
        <v>15853.254629821628</v>
      </c>
      <c r="R1569" s="11">
        <v>8657.6066266687994</v>
      </c>
      <c r="S1569" s="11">
        <v>10572.981555369737</v>
      </c>
      <c r="T1569" s="11">
        <v>8362.0952628138712</v>
      </c>
      <c r="U1569" s="11">
        <v>9212.1046197754131</v>
      </c>
      <c r="V1569" s="11">
        <v>7492.2705646834193</v>
      </c>
      <c r="W1569" s="11">
        <v>9460.2799499802222</v>
      </c>
      <c r="X1569" s="12">
        <v>0</v>
      </c>
      <c r="Y1569" s="12">
        <v>643.92528492640395</v>
      </c>
      <c r="Z1569" s="12">
        <v>370.58979246778034</v>
      </c>
      <c r="AA1569" s="44">
        <v>232.0401906195587</v>
      </c>
      <c r="AB1569" s="45">
        <v>342.67487917451984</v>
      </c>
      <c r="AC1569" s="12">
        <v>0</v>
      </c>
      <c r="AD1569" s="12">
        <v>12473.736860987305</v>
      </c>
      <c r="AE1569" s="12">
        <v>3350.4798646844665</v>
      </c>
      <c r="AF1569" s="12">
        <v>5480.5321821881498</v>
      </c>
      <c r="AG1569" s="44">
        <v>1128.4755203370612</v>
      </c>
      <c r="AH1569" s="45">
        <v>2952.9986876357866</v>
      </c>
      <c r="AI1569" s="12">
        <v>0</v>
      </c>
      <c r="AJ1569" s="12">
        <v>-36.932675353661175</v>
      </c>
      <c r="AK1569" s="12">
        <v>53.494288244480884</v>
      </c>
      <c r="AL1569" s="12">
        <v>105.53652118328695</v>
      </c>
      <c r="AM1569" s="44">
        <v>138.12211824189438</v>
      </c>
      <c r="AN1569" s="45">
        <v>89.999999805974241</v>
      </c>
      <c r="AO1569" s="12">
        <v>0</v>
      </c>
      <c r="AP1569" s="12">
        <v>-2083.5697487324196</v>
      </c>
      <c r="AQ1569" s="12">
        <v>8460.3203209965322</v>
      </c>
      <c r="AR1569" s="12">
        <v>10518.672815399806</v>
      </c>
      <c r="AS1569" s="44">
        <v>8929.9650578876826</v>
      </c>
      <c r="AT1569" s="45">
        <v>7954.0952628138712</v>
      </c>
      <c r="AU1569" s="12">
        <v>0</v>
      </c>
      <c r="AV1569" s="12">
        <v>11377.322371816303</v>
      </c>
      <c r="AW1569" s="12">
        <v>18789.082558902228</v>
      </c>
      <c r="AX1569" s="12">
        <v>15743.970787727725</v>
      </c>
      <c r="AY1569" s="44">
        <v>10269.197281675413</v>
      </c>
      <c r="AZ1569" s="45">
        <v>9212.1046183937669</v>
      </c>
      <c r="BA1569" s="12">
        <v>0</v>
      </c>
      <c r="BB1569" s="12">
        <v>7887.2134345867889</v>
      </c>
      <c r="BC1569" s="12">
        <v>10453.530574001539</v>
      </c>
      <c r="BD1569" s="12">
        <v>9050.6982722900157</v>
      </c>
      <c r="BE1569" s="44">
        <v>8089.7368315949889</v>
      </c>
      <c r="BF1569" s="45">
        <v>7954.0952728138718</v>
      </c>
      <c r="BG1569" s="12">
        <v>0</v>
      </c>
      <c r="BH1569" s="12">
        <v>18872.493750003214</v>
      </c>
      <c r="BI1569" s="12">
        <v>16095.975020950626</v>
      </c>
      <c r="BJ1569" s="12">
        <v>10463.697713275837</v>
      </c>
      <c r="BK1569" s="44">
        <v>9515.888893469737</v>
      </c>
      <c r="BL1569" s="45">
        <v>6259.1059307579799</v>
      </c>
      <c r="BM1569" s="12">
        <v>0</v>
      </c>
      <c r="BN1569" s="12">
        <v>0</v>
      </c>
      <c r="BO1569" s="12">
        <v>90.426963598142052</v>
      </c>
      <c r="BP1569" s="12">
        <v>52.042232938806073</v>
      </c>
      <c r="BQ1569" s="48">
        <v>32.585597058607419</v>
      </c>
      <c r="BR1569" s="49">
        <v>48.122118435920129</v>
      </c>
      <c r="BS1569" s="13">
        <v>0</v>
      </c>
      <c r="BT1569" s="12">
        <v>260.12693314919341</v>
      </c>
      <c r="BV1569" s="14">
        <f>Таблица1[[#This Row],[Lкан_леб,мм]]</f>
        <v>58069.8730668508</v>
      </c>
      <c r="BW1569" s="50">
        <f>Таблица1[[#This Row],[угол обхв4]]+Таблица1[[#This Row],[Lдуг 3,мм]]</f>
        <v>12473.736860987305</v>
      </c>
      <c r="BX1569" s="54">
        <f>Таблица1[[#This Row],[угол обхв5]]+Таблица1[[#This Row],[Y5, мм]]</f>
        <v>58713.798351777201</v>
      </c>
      <c r="BY1569" s="14">
        <f>Таблица1[[#This Row],[угол обхв6]]+Таблица1[[#This Row],[Lдуг 4,мм]]</f>
        <v>15824.216725671771</v>
      </c>
      <c r="BZ1569" s="14">
        <f>Таблица1[[#This Row],[Т1]]+Таблица1[[#This Row],[X6, мм]]</f>
        <v>59084.388144244978</v>
      </c>
      <c r="CA1569" s="14">
        <f>Таблица1[[#This Row],[Т2]]+Таблица1[[#This Row],[Lдуг 5,мм]]</f>
        <v>21304.748907859921</v>
      </c>
      <c r="CB1569" s="14">
        <f>Таблица1[[#This Row],[Т3]]+Таблица1[[#This Row],[Y6, мм]]</f>
        <v>59316.42833486454</v>
      </c>
      <c r="CC1569" s="14">
        <f>Таблица1[[#This Row],[Т4]]+Таблица1[[#This Row],[Lдуг 6,мм]]</f>
        <v>22433.224428196983</v>
      </c>
      <c r="CD1569" s="14">
        <f>Таблица1[[#This Row],[Т5]]+Таблица1[[#This Row],[Lдуг 1,мм]]</f>
        <v>59659.10321403906</v>
      </c>
      <c r="CE1569" s="14">
        <f>Таблица1[[#This Row],[Т6]]+Таблица1[[#This Row],[Lпрям1, мм]]</f>
        <v>25386.22311583277</v>
      </c>
      <c r="CF1569" s="15">
        <f>Таблица1[[#This Row],[Т7]]+Таблица1[[#This Row],[Lдуг 2,мм]]</f>
        <v>59659.10321403906</v>
      </c>
      <c r="CG1569" s="14">
        <f>Таблица1[[#This Row],[Т8]]+Таблица1[[#This Row],[Lпрям2, мм]]</f>
        <v>25386.22311583277</v>
      </c>
      <c r="CH1569" s="14">
        <f>Таблица1[[#This Row],[Т9]]-Таблица1[[#This Row],[Т9]]</f>
        <v>0</v>
      </c>
      <c r="CI1569" s="50">
        <f>Таблица1[[#This Row],[Т9]]-Таблица1[[#This Row],[Т8]]</f>
        <v>34272.880098206289</v>
      </c>
      <c r="CJ1569" s="54">
        <f>Таблица1[[#This Row],[Т9]]-Таблица1[[#This Row],[Т7]]</f>
        <v>0</v>
      </c>
      <c r="CK1569" s="14">
        <f>Таблица1[[#This Row],[Т9]]-Таблица1[[#This Row],[Т6]]</f>
        <v>37225.878785842076</v>
      </c>
      <c r="CL1569" s="14">
        <f>Таблица1[[#This Row],[Т9]]-Таблица1[[#This Row],[Т5]]</f>
        <v>342.67487917451945</v>
      </c>
      <c r="CM1569" s="14">
        <f>Таблица1[[#This Row],[Т9]]-Таблица1[[#This Row],[Т4]]</f>
        <v>38354.354306179142</v>
      </c>
      <c r="CN1569" s="14">
        <f>Таблица1[[#This Row],[Т9]]-Таблица1[[#This Row],[Т3]]</f>
        <v>574.7150697940815</v>
      </c>
      <c r="CO1569" s="14">
        <f>Таблица1[[#This Row],[Т9]]-Таблица1[[#This Row],[Т2]]</f>
        <v>43834.886488367287</v>
      </c>
      <c r="CP1569" s="14">
        <f>Таблица1[[#This Row],[Т9]]-Таблица1[[#This Row],[Т1]]</f>
        <v>945.30486226185894</v>
      </c>
      <c r="CQ1569" s="14">
        <f>Таблица1[[#This Row],[Т9]]-Таблица1[[#This Row],[угол обхв6]]</f>
        <v>47185.366353051752</v>
      </c>
      <c r="CR1569" s="14">
        <f>Таблица1[[#This Row],[Т9]]-Таблица1[[#This Row],[угол обхв5]]</f>
        <v>1589.2301471882602</v>
      </c>
      <c r="CS1569" s="14">
        <f>Таблица1[[#This Row],[Т9]]-Таблица1[[#This Row],[угол обхв4]]</f>
        <v>59659.10321403906</v>
      </c>
      <c r="CT1569" s="14">
        <f>Таблица1[[#This Row],[Lкан_прям, мм]]+Таблица1[[#This Row],[Lкан_дуг, мм]]+Таблица1[[#This Row],[Lкан_леб,мм]]</f>
        <v>85045.326329871838</v>
      </c>
      <c r="CU1569" s="16">
        <f>Таблица1[[#This Row],[Lкан_леб,мм]]</f>
        <v>58069.8730668508</v>
      </c>
      <c r="CV1569" s="14">
        <f>2534431-(Таблица1[[#This Row],[Т23]]+Таблица1[[#This Row],[угол обхв3]])</f>
        <v>2449125.5467369789</v>
      </c>
      <c r="CW1569" s="50">
        <f>SUM(X1569:AC1569,AD1569:AI1569)-Таблица1[[#This Row],[lподв_min, мм]]</f>
        <v>24022.454574003597</v>
      </c>
      <c r="CX1569" s="17">
        <f>CW2008-Таблица1[[#This Row],[Суммарная длина каната]]</f>
        <v>-2426239.2823318657</v>
      </c>
    </row>
    <row r="1570" spans="1:102" x14ac:dyDescent="0.25">
      <c r="A1570" s="21">
        <v>1569</v>
      </c>
      <c r="B1570" s="10">
        <v>39.834285714285706</v>
      </c>
      <c r="C1570" s="10">
        <v>45.252653061224485</v>
      </c>
      <c r="D1570" s="11">
        <v>8750.6750046763736</v>
      </c>
      <c r="E1570" s="11">
        <v>9210.0383898793389</v>
      </c>
      <c r="F1570" s="11">
        <v>7916.7017790533955</v>
      </c>
      <c r="G1570" s="11">
        <v>9549.7112603650512</v>
      </c>
      <c r="H1570" s="11">
        <v>8342.6745146763751</v>
      </c>
      <c r="I1570" s="11">
        <v>6206.585794575376</v>
      </c>
      <c r="J1570" s="11">
        <v>3003.4525953039629</v>
      </c>
      <c r="K1570" s="11">
        <v>25424.449502351781</v>
      </c>
      <c r="L1570" s="11">
        <v>1551.0037606692595</v>
      </c>
      <c r="M1570" s="11">
        <v>58069.8730668508</v>
      </c>
      <c r="N1570" s="11">
        <v>8132.3709167735833</v>
      </c>
      <c r="O1570" s="11">
        <v>18546.36216777323</v>
      </c>
      <c r="P1570" s="43">
        <v>10201.228288459513</v>
      </c>
      <c r="Q1570" s="11">
        <v>15926.484709988354</v>
      </c>
      <c r="R1570" s="11">
        <v>8982.1337601409032</v>
      </c>
      <c r="S1570" s="11">
        <v>10583.26082070357</v>
      </c>
      <c r="T1570" s="11">
        <v>8750.6750046763736</v>
      </c>
      <c r="U1570" s="11">
        <v>9210.0383898793389</v>
      </c>
      <c r="V1570" s="11">
        <v>7870.1827854190906</v>
      </c>
      <c r="W1570" s="11">
        <v>9417.2084934835566</v>
      </c>
      <c r="X1570" s="12">
        <v>0</v>
      </c>
      <c r="Y1570" s="12">
        <v>631.16717163169164</v>
      </c>
      <c r="Z1570" s="12">
        <v>364.23471251459569</v>
      </c>
      <c r="AA1570" s="44">
        <v>232.04019061955887</v>
      </c>
      <c r="AB1570" s="45">
        <v>323.56168590341321</v>
      </c>
      <c r="AC1570" s="12">
        <v>0</v>
      </c>
      <c r="AD1570" s="12">
        <v>12473.736860987305</v>
      </c>
      <c r="AE1570" s="12">
        <v>3338.2523448937427</v>
      </c>
      <c r="AF1570" s="12">
        <v>5480.5321821881489</v>
      </c>
      <c r="AG1570" s="44">
        <v>1128.4755203370594</v>
      </c>
      <c r="AH1570" s="45">
        <v>3003.4525939455239</v>
      </c>
      <c r="AI1570" s="12">
        <v>0</v>
      </c>
      <c r="AJ1570" s="12">
        <v>-36.932675353661175</v>
      </c>
      <c r="AK1570" s="12">
        <v>51.702655777969191</v>
      </c>
      <c r="AL1570" s="12">
        <v>102.8524395506339</v>
      </c>
      <c r="AM1570" s="44">
        <v>135.43803660924135</v>
      </c>
      <c r="AN1570" s="45">
        <v>89.9999998092336</v>
      </c>
      <c r="AO1570" s="12">
        <v>0</v>
      </c>
      <c r="AP1570" s="12">
        <v>-2083.5697487324196</v>
      </c>
      <c r="AQ1570" s="12">
        <v>8452.571396647807</v>
      </c>
      <c r="AR1570" s="12">
        <v>10599.006327956</v>
      </c>
      <c r="AS1570" s="44">
        <v>9268.4192857384569</v>
      </c>
      <c r="AT1570" s="45">
        <v>8342.6750046763736</v>
      </c>
      <c r="AU1570" s="12">
        <v>0</v>
      </c>
      <c r="AV1570" s="12">
        <v>11377.322371816303</v>
      </c>
      <c r="AW1570" s="12">
        <v>18799.217171062301</v>
      </c>
      <c r="AX1570" s="12">
        <v>15835.728821505385</v>
      </c>
      <c r="AY1570" s="44">
        <v>10292.564075222419</v>
      </c>
      <c r="AZ1570" s="45">
        <v>9210.0383885209012</v>
      </c>
      <c r="BA1570" s="12">
        <v>0</v>
      </c>
      <c r="BB1570" s="12">
        <v>7887.2134345867889</v>
      </c>
      <c r="BC1570" s="12">
        <v>10521.428768333739</v>
      </c>
      <c r="BD1570" s="12">
        <v>9379.9117996373898</v>
      </c>
      <c r="BE1570" s="44">
        <v>8464.3894790788218</v>
      </c>
      <c r="BF1570" s="45">
        <v>8342.6750146763752</v>
      </c>
      <c r="BG1570" s="12">
        <v>0</v>
      </c>
      <c r="BH1570" s="12">
        <v>18872.493750003214</v>
      </c>
      <c r="BI1570" s="12">
        <v>16179.339713277424</v>
      </c>
      <c r="BJ1570" s="12">
        <v>10492.504932220601</v>
      </c>
      <c r="BK1570" s="44">
        <v>9500.7351353604899</v>
      </c>
      <c r="BL1570" s="45">
        <v>6206.5857945753778</v>
      </c>
      <c r="BM1570" s="12">
        <v>0</v>
      </c>
      <c r="BN1570" s="12">
        <v>0</v>
      </c>
      <c r="BO1570" s="12">
        <v>88.63533113163038</v>
      </c>
      <c r="BP1570" s="12">
        <v>51.149783772664705</v>
      </c>
      <c r="BQ1570" s="48">
        <v>32.585597058607448</v>
      </c>
      <c r="BR1570" s="49">
        <v>45.438036800007751</v>
      </c>
      <c r="BS1570" s="13">
        <v>0</v>
      </c>
      <c r="BT1570" s="12">
        <v>260.12693314919341</v>
      </c>
      <c r="BV1570" s="14">
        <f>Таблица1[[#This Row],[Lкан_леб,мм]]</f>
        <v>58069.8730668508</v>
      </c>
      <c r="BW1570" s="50">
        <f>Таблица1[[#This Row],[угол обхв4]]+Таблица1[[#This Row],[Lдуг 3,мм]]</f>
        <v>12473.736860987305</v>
      </c>
      <c r="BX1570" s="54">
        <f>Таблица1[[#This Row],[угол обхв5]]+Таблица1[[#This Row],[Y5, мм]]</f>
        <v>58701.040238482492</v>
      </c>
      <c r="BY1570" s="14">
        <f>Таблица1[[#This Row],[угол обхв6]]+Таблица1[[#This Row],[Lдуг 4,мм]]</f>
        <v>15811.989205881047</v>
      </c>
      <c r="BZ1570" s="14">
        <f>Таблица1[[#This Row],[Т1]]+Таблица1[[#This Row],[X6, мм]]</f>
        <v>59065.274950997089</v>
      </c>
      <c r="CA1570" s="14">
        <f>Таблица1[[#This Row],[Т2]]+Таблица1[[#This Row],[Lдуг 5,мм]]</f>
        <v>21292.521388069195</v>
      </c>
      <c r="CB1570" s="14">
        <f>Таблица1[[#This Row],[Т3]]+Таблица1[[#This Row],[Y6, мм]]</f>
        <v>59297.315141616651</v>
      </c>
      <c r="CC1570" s="14">
        <f>Таблица1[[#This Row],[Т4]]+Таблица1[[#This Row],[Lдуг 6,мм]]</f>
        <v>22420.996908406254</v>
      </c>
      <c r="CD1570" s="14">
        <f>Таблица1[[#This Row],[Т5]]+Таблица1[[#This Row],[Lдуг 1,мм]]</f>
        <v>59620.876827520064</v>
      </c>
      <c r="CE1570" s="14">
        <f>Таблица1[[#This Row],[Т6]]+Таблица1[[#This Row],[Lпрям1, мм]]</f>
        <v>25424.449502351777</v>
      </c>
      <c r="CF1570" s="15">
        <f>Таблица1[[#This Row],[Т7]]+Таблица1[[#This Row],[Lдуг 2,мм]]</f>
        <v>59620.876827520064</v>
      </c>
      <c r="CG1570" s="14">
        <f>Таблица1[[#This Row],[Т8]]+Таблица1[[#This Row],[Lпрям2, мм]]</f>
        <v>25424.449502351777</v>
      </c>
      <c r="CH1570" s="14">
        <f>Таблица1[[#This Row],[Т9]]-Таблица1[[#This Row],[Т9]]</f>
        <v>0</v>
      </c>
      <c r="CI1570" s="50">
        <f>Таблица1[[#This Row],[Т9]]-Таблица1[[#This Row],[Т8]]</f>
        <v>34196.42732516829</v>
      </c>
      <c r="CJ1570" s="54">
        <f>Таблица1[[#This Row],[Т9]]-Таблица1[[#This Row],[Т7]]</f>
        <v>0</v>
      </c>
      <c r="CK1570" s="14">
        <f>Таблица1[[#This Row],[Т9]]-Таблица1[[#This Row],[Т6]]</f>
        <v>37199.87991911381</v>
      </c>
      <c r="CL1570" s="14">
        <f>Таблица1[[#This Row],[Т9]]-Таблица1[[#This Row],[Т5]]</f>
        <v>323.56168590341258</v>
      </c>
      <c r="CM1570" s="14">
        <f>Таблица1[[#This Row],[Т9]]-Таблица1[[#This Row],[Т4]]</f>
        <v>38328.355439450868</v>
      </c>
      <c r="CN1570" s="14">
        <f>Таблица1[[#This Row],[Т9]]-Таблица1[[#This Row],[Т3]]</f>
        <v>555.60187652297464</v>
      </c>
      <c r="CO1570" s="14">
        <f>Таблица1[[#This Row],[Т9]]-Таблица1[[#This Row],[Т2]]</f>
        <v>43808.88762163902</v>
      </c>
      <c r="CP1570" s="14">
        <f>Таблица1[[#This Row],[Т9]]-Таблица1[[#This Row],[Т1]]</f>
        <v>919.83658903757168</v>
      </c>
      <c r="CQ1570" s="14">
        <f>Таблица1[[#This Row],[Т9]]-Таблица1[[#This Row],[угол обхв6]]</f>
        <v>47147.139966532763</v>
      </c>
      <c r="CR1570" s="14">
        <f>Таблица1[[#This Row],[Т9]]-Таблица1[[#This Row],[угол обхв5]]</f>
        <v>1551.003760669264</v>
      </c>
      <c r="CS1570" s="14">
        <f>Таблица1[[#This Row],[Т9]]-Таблица1[[#This Row],[угол обхв4]]</f>
        <v>59620.876827520064</v>
      </c>
      <c r="CT1570" s="14">
        <f>Таблица1[[#This Row],[Lкан_прям, мм]]+Таблица1[[#This Row],[Lкан_дуг, мм]]+Таблица1[[#This Row],[Lкан_леб,мм]]</f>
        <v>85045.326329871838</v>
      </c>
      <c r="CU1570" s="16">
        <f>Таблица1[[#This Row],[Lкан_леб,мм]]</f>
        <v>58069.8730668508</v>
      </c>
      <c r="CV1570" s="14">
        <f>2534431-(Таблица1[[#This Row],[Т23]]+Таблица1[[#This Row],[угол обхв3]])</f>
        <v>2449125.5467369789</v>
      </c>
      <c r="CW1570" s="50">
        <f>SUM(X1570:AC1570,AD1570:AI1570)-Таблица1[[#This Row],[lподв_min, мм]]</f>
        <v>23972.000667717075</v>
      </c>
      <c r="CX1570" s="17">
        <f>CW2009-Таблица1[[#This Row],[Суммарная длина каната]]</f>
        <v>-2426283.9185900567</v>
      </c>
    </row>
    <row r="1571" spans="1:102" x14ac:dyDescent="0.25">
      <c r="A1571" s="21">
        <v>1570</v>
      </c>
      <c r="B1571" s="10">
        <v>39.834285714285706</v>
      </c>
      <c r="C1571" s="10">
        <v>47.936734693877547</v>
      </c>
      <c r="D1571" s="11">
        <v>9138.9252043241922</v>
      </c>
      <c r="E1571" s="11">
        <v>9226.1712000915486</v>
      </c>
      <c r="F1571" s="11">
        <v>8289.9603939268345</v>
      </c>
      <c r="G1571" s="11">
        <v>9526.4173502866524</v>
      </c>
      <c r="H1571" s="11">
        <v>8730.9247143241919</v>
      </c>
      <c r="I1571" s="11">
        <v>6170.6403965579448</v>
      </c>
      <c r="J1571" s="11">
        <v>3055.5308035336043</v>
      </c>
      <c r="K1571" s="11">
        <v>25462.675888870734</v>
      </c>
      <c r="L1571" s="11">
        <v>1512.7773741503115</v>
      </c>
      <c r="M1571" s="11">
        <v>58069.8730668508</v>
      </c>
      <c r="N1571" s="11">
        <v>8132.3709167735833</v>
      </c>
      <c r="O1571" s="11">
        <v>18546.36216777323</v>
      </c>
      <c r="P1571" s="43">
        <v>10273.363130240452</v>
      </c>
      <c r="Q1571" s="11">
        <v>16003.176924763973</v>
      </c>
      <c r="R1571" s="11">
        <v>9305.8234956597807</v>
      </c>
      <c r="S1571" s="11">
        <v>10608.726067121883</v>
      </c>
      <c r="T1571" s="11">
        <v>9138.9252043241922</v>
      </c>
      <c r="U1571" s="11">
        <v>9226.1712000915486</v>
      </c>
      <c r="V1571" s="11">
        <v>8249.6973978839687</v>
      </c>
      <c r="W1571" s="11">
        <v>9391.8815143556567</v>
      </c>
      <c r="X1571" s="12">
        <v>0</v>
      </c>
      <c r="Y1571" s="12">
        <v>618.38394247624467</v>
      </c>
      <c r="Z1571" s="12">
        <v>357.9047484221453</v>
      </c>
      <c r="AA1571" s="44">
        <v>232.0401906195587</v>
      </c>
      <c r="AB1571" s="45">
        <v>304.44849263236273</v>
      </c>
      <c r="AC1571" s="12">
        <v>0</v>
      </c>
      <c r="AD1571" s="12">
        <v>12473.736860987305</v>
      </c>
      <c r="AE1571" s="12">
        <v>3324.4005231599012</v>
      </c>
      <c r="AF1571" s="12">
        <v>5480.5321821881471</v>
      </c>
      <c r="AG1571" s="44">
        <v>1128.4755203370628</v>
      </c>
      <c r="AH1571" s="45">
        <v>3055.5308021983183</v>
      </c>
      <c r="AI1571" s="12">
        <v>0</v>
      </c>
      <c r="AJ1571" s="12">
        <v>-36.932675353661175</v>
      </c>
      <c r="AK1571" s="12">
        <v>49.90749627023466</v>
      </c>
      <c r="AL1571" s="12">
        <v>100.16835791798081</v>
      </c>
      <c r="AM1571" s="44">
        <v>132.75395497658823</v>
      </c>
      <c r="AN1571" s="45">
        <v>89.999999812485001</v>
      </c>
      <c r="AO1571" s="12">
        <v>0</v>
      </c>
      <c r="AP1571" s="12">
        <v>-2083.5697487324196</v>
      </c>
      <c r="AQ1571" s="12">
        <v>8444.4932293286001</v>
      </c>
      <c r="AR1571" s="12">
        <v>10674.95477804996</v>
      </c>
      <c r="AS1571" s="44">
        <v>9605.4079616189083</v>
      </c>
      <c r="AT1571" s="45">
        <v>8730.9252043241922</v>
      </c>
      <c r="AU1571" s="12">
        <v>0</v>
      </c>
      <c r="AV1571" s="12">
        <v>11377.322371816303</v>
      </c>
      <c r="AW1571" s="12">
        <v>18809.123774567888</v>
      </c>
      <c r="AX1571" s="12">
        <v>15931.14812212472</v>
      </c>
      <c r="AY1571" s="44">
        <v>10331.754682758834</v>
      </c>
      <c r="AZ1571" s="45">
        <v>9226.1711987562649</v>
      </c>
      <c r="BA1571" s="12">
        <v>0</v>
      </c>
      <c r="BB1571" s="12">
        <v>7887.2134345867889</v>
      </c>
      <c r="BC1571" s="12">
        <v>10585.485442795469</v>
      </c>
      <c r="BD1571" s="12">
        <v>9707.4151434692867</v>
      </c>
      <c r="BE1571" s="44">
        <v>8839.3407383650629</v>
      </c>
      <c r="BF1571" s="45">
        <v>8730.9252143241938</v>
      </c>
      <c r="BG1571" s="12">
        <v>0</v>
      </c>
      <c r="BH1571" s="12">
        <v>18872.493750003214</v>
      </c>
      <c r="BI1571" s="12">
        <v>16265.938531558628</v>
      </c>
      <c r="BJ1571" s="12">
        <v>10536.697264482629</v>
      </c>
      <c r="BK1571" s="44">
        <v>9503.1425844545993</v>
      </c>
      <c r="BL1571" s="45">
        <v>6170.6403965579466</v>
      </c>
      <c r="BM1571" s="12">
        <v>0</v>
      </c>
      <c r="BN1571" s="12">
        <v>0</v>
      </c>
      <c r="BO1571" s="12">
        <v>86.840171623895827</v>
      </c>
      <c r="BP1571" s="12">
        <v>50.260861647746161</v>
      </c>
      <c r="BQ1571" s="48">
        <v>32.585597058607419</v>
      </c>
      <c r="BR1571" s="49">
        <v>42.753955164103239</v>
      </c>
      <c r="BS1571" s="13">
        <v>0</v>
      </c>
      <c r="BT1571" s="12">
        <v>260.12693314919341</v>
      </c>
      <c r="BV1571" s="14">
        <f>Таблица1[[#This Row],[Lкан_леб,мм]]</f>
        <v>58069.8730668508</v>
      </c>
      <c r="BW1571" s="50">
        <f>Таблица1[[#This Row],[угол обхв4]]+Таблица1[[#This Row],[Lдуг 3,мм]]</f>
        <v>12473.736860987305</v>
      </c>
      <c r="BX1571" s="54">
        <f>Таблица1[[#This Row],[угол обхв5]]+Таблица1[[#This Row],[Y5, мм]]</f>
        <v>58688.257009327048</v>
      </c>
      <c r="BY1571" s="14">
        <f>Таблица1[[#This Row],[угол обхв6]]+Таблица1[[#This Row],[Lдуг 4,мм]]</f>
        <v>15798.137384147205</v>
      </c>
      <c r="BZ1571" s="14">
        <f>Таблица1[[#This Row],[Т1]]+Таблица1[[#This Row],[X6, мм]]</f>
        <v>59046.161757749192</v>
      </c>
      <c r="CA1571" s="14">
        <f>Таблица1[[#This Row],[Т2]]+Таблица1[[#This Row],[Lдуг 5,мм]]</f>
        <v>21278.669566335353</v>
      </c>
      <c r="CB1571" s="14">
        <f>Таблица1[[#This Row],[Т3]]+Таблица1[[#This Row],[Y6, мм]]</f>
        <v>59278.201948368755</v>
      </c>
      <c r="CC1571" s="14">
        <f>Таблица1[[#This Row],[Т4]]+Таблица1[[#This Row],[Lдуг 6,мм]]</f>
        <v>22407.145086672415</v>
      </c>
      <c r="CD1571" s="14">
        <f>Таблица1[[#This Row],[Т5]]+Таблица1[[#This Row],[Lдуг 1,мм]]</f>
        <v>59582.650441001118</v>
      </c>
      <c r="CE1571" s="14">
        <f>Таблица1[[#This Row],[Т6]]+Таблица1[[#This Row],[Lпрям1, мм]]</f>
        <v>25462.675888870734</v>
      </c>
      <c r="CF1571" s="15">
        <f>Таблица1[[#This Row],[Т7]]+Таблица1[[#This Row],[Lдуг 2,мм]]</f>
        <v>59582.650441001118</v>
      </c>
      <c r="CG1571" s="14">
        <f>Таблица1[[#This Row],[Т8]]+Таблица1[[#This Row],[Lпрям2, мм]]</f>
        <v>25462.675888870734</v>
      </c>
      <c r="CH1571" s="14">
        <f>Таблица1[[#This Row],[Т9]]-Таблица1[[#This Row],[Т9]]</f>
        <v>0</v>
      </c>
      <c r="CI1571" s="50">
        <f>Таблица1[[#This Row],[Т9]]-Таблица1[[#This Row],[Т8]]</f>
        <v>34119.974552130385</v>
      </c>
      <c r="CJ1571" s="54">
        <f>Таблица1[[#This Row],[Т9]]-Таблица1[[#This Row],[Т7]]</f>
        <v>0</v>
      </c>
      <c r="CK1571" s="14">
        <f>Таблица1[[#This Row],[Т9]]-Таблица1[[#This Row],[Т6]]</f>
        <v>37175.505354328707</v>
      </c>
      <c r="CL1571" s="14">
        <f>Таблица1[[#This Row],[Т9]]-Таблица1[[#This Row],[Т5]]</f>
        <v>304.44849263236392</v>
      </c>
      <c r="CM1571" s="14">
        <f>Таблица1[[#This Row],[Т9]]-Таблица1[[#This Row],[Т4]]</f>
        <v>38303.980874665765</v>
      </c>
      <c r="CN1571" s="14">
        <f>Таблица1[[#This Row],[Т9]]-Таблица1[[#This Row],[Т3]]</f>
        <v>536.48868325192598</v>
      </c>
      <c r="CO1571" s="14">
        <f>Таблица1[[#This Row],[Т9]]-Таблица1[[#This Row],[Т2]]</f>
        <v>43784.513056853917</v>
      </c>
      <c r="CP1571" s="14">
        <f>Таблица1[[#This Row],[Т9]]-Таблица1[[#This Row],[Т1]]</f>
        <v>894.3934316740706</v>
      </c>
      <c r="CQ1571" s="14">
        <f>Таблица1[[#This Row],[Т9]]-Таблица1[[#This Row],[угол обхв6]]</f>
        <v>47108.913580013817</v>
      </c>
      <c r="CR1571" s="14">
        <f>Таблица1[[#This Row],[Т9]]-Таблица1[[#This Row],[угол обхв5]]</f>
        <v>1512.7773741503188</v>
      </c>
      <c r="CS1571" s="14">
        <f>Таблица1[[#This Row],[Т9]]-Таблица1[[#This Row],[угол обхв4]]</f>
        <v>59582.650441001118</v>
      </c>
      <c r="CT1571" s="14">
        <f>Таблица1[[#This Row],[Lкан_прям, мм]]+Таблица1[[#This Row],[Lкан_дуг, мм]]+Таблица1[[#This Row],[Lкан_леб,мм]]</f>
        <v>85045.326329871838</v>
      </c>
      <c r="CU1571" s="16">
        <f>Таблица1[[#This Row],[Lкан_леб,мм]]</f>
        <v>58069.8730668508</v>
      </c>
      <c r="CV1571" s="14">
        <f>2534431-(Таблица1[[#This Row],[Т23]]+Таблица1[[#This Row],[угол обхв3]])</f>
        <v>2449125.5467369789</v>
      </c>
      <c r="CW1571" s="50">
        <f>SUM(X1571:AC1571,AD1571:AI1571)-Таблица1[[#This Row],[lподв_min, мм]]</f>
        <v>23919.922459487439</v>
      </c>
      <c r="CX1571" s="17">
        <f>CW2010-Таблица1[[#This Row],[Суммарная длина каната]]</f>
        <v>-2426329.5876978813</v>
      </c>
    </row>
    <row r="1572" spans="1:102" x14ac:dyDescent="0.25">
      <c r="A1572" s="21">
        <v>1571</v>
      </c>
      <c r="B1572" s="10">
        <v>39.834285714285706</v>
      </c>
      <c r="C1572" s="10">
        <v>50.620816326530601</v>
      </c>
      <c r="D1572" s="11">
        <v>9525.9939817258819</v>
      </c>
      <c r="E1572" s="11">
        <v>9260.4676525709565</v>
      </c>
      <c r="F1572" s="11">
        <v>8663.9003445643884</v>
      </c>
      <c r="G1572" s="11">
        <v>9520.62829672312</v>
      </c>
      <c r="H1572" s="11">
        <v>9117.9934917258834</v>
      </c>
      <c r="I1572" s="11">
        <v>6151.2445386584541</v>
      </c>
      <c r="J1572" s="11">
        <v>3109.2231139125033</v>
      </c>
      <c r="K1572" s="11">
        <v>25500.902275389577</v>
      </c>
      <c r="L1572" s="11">
        <v>1474.5509876314582</v>
      </c>
      <c r="M1572" s="11">
        <v>58069.8730668508</v>
      </c>
      <c r="N1572" s="11">
        <v>8132.3709167735833</v>
      </c>
      <c r="O1572" s="11">
        <v>18546.36216777323</v>
      </c>
      <c r="P1572" s="43">
        <v>10341.827420299294</v>
      </c>
      <c r="Q1572" s="11">
        <v>16083.16299975637</v>
      </c>
      <c r="R1572" s="11">
        <v>9627.9656086786727</v>
      </c>
      <c r="S1572" s="11">
        <v>10649.321419998112</v>
      </c>
      <c r="T1572" s="11">
        <v>9525.9939817258819</v>
      </c>
      <c r="U1572" s="11">
        <v>9260.4676525709565</v>
      </c>
      <c r="V1572" s="11">
        <v>8629.9816892544877</v>
      </c>
      <c r="W1572" s="11">
        <v>9384.3545838436075</v>
      </c>
      <c r="X1572" s="12">
        <v>0</v>
      </c>
      <c r="Y1572" s="12">
        <v>605.57212418208962</v>
      </c>
      <c r="Z1572" s="12">
        <v>351.60337346840333</v>
      </c>
      <c r="AA1572" s="44">
        <v>232.0401906195585</v>
      </c>
      <c r="AB1572" s="45">
        <v>285.33529936140678</v>
      </c>
      <c r="AC1572" s="12">
        <v>0</v>
      </c>
      <c r="AD1572" s="12">
        <v>12473.736860987305</v>
      </c>
      <c r="AE1572" s="12">
        <v>3308.9345992767844</v>
      </c>
      <c r="AF1572" s="12">
        <v>5480.5321821881507</v>
      </c>
      <c r="AG1572" s="44">
        <v>1128.4755203370619</v>
      </c>
      <c r="AH1572" s="45">
        <v>3109.2231126002766</v>
      </c>
      <c r="AI1572" s="12">
        <v>0</v>
      </c>
      <c r="AJ1572" s="12">
        <v>-36.932675353661175</v>
      </c>
      <c r="AK1572" s="12">
        <v>48.108321965961167</v>
      </c>
      <c r="AL1572" s="12">
        <v>97.484276285327766</v>
      </c>
      <c r="AM1572" s="44">
        <v>130.06987334393517</v>
      </c>
      <c r="AN1572" s="45">
        <v>89.999999815723157</v>
      </c>
      <c r="AO1572" s="12">
        <v>0</v>
      </c>
      <c r="AP1572" s="12">
        <v>-2083.5697487324196</v>
      </c>
      <c r="AQ1572" s="12">
        <v>8436.0896003554626</v>
      </c>
      <c r="AR1572" s="12">
        <v>10746.351523222489</v>
      </c>
      <c r="AS1572" s="44">
        <v>9940.1916810829698</v>
      </c>
      <c r="AT1572" s="45">
        <v>9117.9939817258837</v>
      </c>
      <c r="AU1572" s="12">
        <v>0</v>
      </c>
      <c r="AV1572" s="12">
        <v>11377.322371816303</v>
      </c>
      <c r="AW1572" s="12">
        <v>18818.793739444522</v>
      </c>
      <c r="AX1572" s="12">
        <v>16030.019325116928</v>
      </c>
      <c r="AY1572" s="44">
        <v>10386.683114126738</v>
      </c>
      <c r="AZ1572" s="45">
        <v>9260.4676512587321</v>
      </c>
      <c r="BA1572" s="12">
        <v>0</v>
      </c>
      <c r="BB1572" s="12">
        <v>7887.2134345867889</v>
      </c>
      <c r="BC1572" s="12">
        <v>10645.546103881174</v>
      </c>
      <c r="BD1572" s="12">
        <v>10032.489711601869</v>
      </c>
      <c r="BE1572" s="44">
        <v>9213.7679093215866</v>
      </c>
      <c r="BF1572" s="45">
        <v>9117.9939917258835</v>
      </c>
      <c r="BG1572" s="12">
        <v>0</v>
      </c>
      <c r="BH1572" s="12">
        <v>18872.493750003214</v>
      </c>
      <c r="BI1572" s="12">
        <v>16355.594571427662</v>
      </c>
      <c r="BJ1572" s="12">
        <v>10596.177745358667</v>
      </c>
      <c r="BK1572" s="44">
        <v>9523.1059584423328</v>
      </c>
      <c r="BL1572" s="45">
        <v>6151.2445386584559</v>
      </c>
      <c r="BM1572" s="12">
        <v>0</v>
      </c>
      <c r="BN1572" s="12">
        <v>0</v>
      </c>
      <c r="BO1572" s="12">
        <v>85.040997319622335</v>
      </c>
      <c r="BP1572" s="12">
        <v>49.375954319366599</v>
      </c>
      <c r="BQ1572" s="48">
        <v>32.585597058607398</v>
      </c>
      <c r="BR1572" s="49">
        <v>40.069873528212014</v>
      </c>
      <c r="BS1572" s="13">
        <v>0</v>
      </c>
      <c r="BT1572" s="12">
        <v>260.12693314919341</v>
      </c>
      <c r="BV1572" s="14">
        <f>Таблица1[[#This Row],[Lкан_леб,мм]]</f>
        <v>58069.8730668508</v>
      </c>
      <c r="BW1572" s="50">
        <f>Таблица1[[#This Row],[угол обхв4]]+Таблица1[[#This Row],[Lдуг 3,мм]]</f>
        <v>12473.736860987305</v>
      </c>
      <c r="BX1572" s="54">
        <f>Таблица1[[#This Row],[угол обхв5]]+Таблица1[[#This Row],[Y5, мм]]</f>
        <v>58675.445191032886</v>
      </c>
      <c r="BY1572" s="14">
        <f>Таблица1[[#This Row],[угол обхв6]]+Таблица1[[#This Row],[Lдуг 4,мм]]</f>
        <v>15782.67146026409</v>
      </c>
      <c r="BZ1572" s="14">
        <f>Таблица1[[#This Row],[Т1]]+Таблица1[[#This Row],[X6, мм]]</f>
        <v>59027.048564501289</v>
      </c>
      <c r="CA1572" s="14">
        <f>Таблица1[[#This Row],[Т2]]+Таблица1[[#This Row],[Lдуг 5,мм]]</f>
        <v>21263.203642452241</v>
      </c>
      <c r="CB1572" s="14">
        <f>Таблица1[[#This Row],[Т3]]+Таблица1[[#This Row],[Y6, мм]]</f>
        <v>59259.088755120851</v>
      </c>
      <c r="CC1572" s="14">
        <f>Таблица1[[#This Row],[Т4]]+Таблица1[[#This Row],[Lдуг 6,мм]]</f>
        <v>22391.679162789304</v>
      </c>
      <c r="CD1572" s="14">
        <f>Таблица1[[#This Row],[Т5]]+Таблица1[[#This Row],[Lдуг 1,мм]]</f>
        <v>59544.424054482261</v>
      </c>
      <c r="CE1572" s="14">
        <f>Таблица1[[#This Row],[Т6]]+Таблица1[[#This Row],[Lпрям1, мм]]</f>
        <v>25500.902275389581</v>
      </c>
      <c r="CF1572" s="15">
        <f>Таблица1[[#This Row],[Т7]]+Таблица1[[#This Row],[Lдуг 2,мм]]</f>
        <v>59544.424054482261</v>
      </c>
      <c r="CG1572" s="14">
        <f>Таблица1[[#This Row],[Т8]]+Таблица1[[#This Row],[Lпрям2, мм]]</f>
        <v>25500.902275389581</v>
      </c>
      <c r="CH1572" s="14">
        <f>Таблица1[[#This Row],[Т9]]-Таблица1[[#This Row],[Т9]]</f>
        <v>0</v>
      </c>
      <c r="CI1572" s="50">
        <f>Таблица1[[#This Row],[Т9]]-Таблица1[[#This Row],[Т8]]</f>
        <v>34043.521779092684</v>
      </c>
      <c r="CJ1572" s="54">
        <f>Таблица1[[#This Row],[Т9]]-Таблица1[[#This Row],[Т7]]</f>
        <v>0</v>
      </c>
      <c r="CK1572" s="14">
        <f>Таблица1[[#This Row],[Т9]]-Таблица1[[#This Row],[Т6]]</f>
        <v>37152.744891692957</v>
      </c>
      <c r="CL1572" s="14">
        <f>Таблица1[[#This Row],[Т9]]-Таблица1[[#This Row],[Т5]]</f>
        <v>285.33529936140985</v>
      </c>
      <c r="CM1572" s="14">
        <f>Таблица1[[#This Row],[Т9]]-Таблица1[[#This Row],[Т4]]</f>
        <v>38281.220412030016</v>
      </c>
      <c r="CN1572" s="14">
        <f>Таблица1[[#This Row],[Т9]]-Таблица1[[#This Row],[Т3]]</f>
        <v>517.37548998097191</v>
      </c>
      <c r="CO1572" s="14">
        <f>Таблица1[[#This Row],[Т9]]-Таблица1[[#This Row],[Т2]]</f>
        <v>43761.752594218167</v>
      </c>
      <c r="CP1572" s="14">
        <f>Таблица1[[#This Row],[Т9]]-Таблица1[[#This Row],[Т1]]</f>
        <v>868.97886344937433</v>
      </c>
      <c r="CQ1572" s="14">
        <f>Таблица1[[#This Row],[Т9]]-Таблица1[[#This Row],[угол обхв6]]</f>
        <v>47070.68719349496</v>
      </c>
      <c r="CR1572" s="14">
        <f>Таблица1[[#This Row],[Т9]]-Таблица1[[#This Row],[угол обхв5]]</f>
        <v>1474.5509876314609</v>
      </c>
      <c r="CS1572" s="14">
        <f>Таблица1[[#This Row],[Т9]]-Таблица1[[#This Row],[угол обхв4]]</f>
        <v>59544.424054482261</v>
      </c>
      <c r="CT1572" s="14">
        <f>Таблица1[[#This Row],[Lкан_прям, мм]]+Таблица1[[#This Row],[Lкан_дуг, мм]]+Таблица1[[#This Row],[Lкан_леб,мм]]</f>
        <v>85045.326329871838</v>
      </c>
      <c r="CU1572" s="16">
        <f>Таблица1[[#This Row],[Lкан_леб,мм]]</f>
        <v>58069.8730668508</v>
      </c>
      <c r="CV1572" s="14">
        <f>2534431-(Таблица1[[#This Row],[Т23]]+Таблица1[[#This Row],[угол обхв3]])</f>
        <v>2449125.5467369789</v>
      </c>
      <c r="CW1572" s="50">
        <f>SUM(X1572:AC1572,AD1572:AI1572)-Таблица1[[#This Row],[lподв_min, мм]]</f>
        <v>23866.230149108535</v>
      </c>
      <c r="CX1572" s="17">
        <f>CW2011-Таблица1[[#This Row],[Суммарная длина каната]]</f>
        <v>-2426340.2681699065</v>
      </c>
    </row>
    <row r="1573" spans="1:102" x14ac:dyDescent="0.25">
      <c r="A1573" s="21">
        <v>1572</v>
      </c>
      <c r="B1573" s="10">
        <v>39.834285714285706</v>
      </c>
      <c r="C1573" s="10">
        <v>53.304897959183663</v>
      </c>
      <c r="D1573" s="11">
        <v>9911.0320490702343</v>
      </c>
      <c r="E1573" s="11">
        <v>9312.8524956807523</v>
      </c>
      <c r="F1573" s="11">
        <v>9037.7011497990334</v>
      </c>
      <c r="G1573" s="11">
        <v>9532.3568017390953</v>
      </c>
      <c r="H1573" s="11">
        <v>9503.0315590702357</v>
      </c>
      <c r="I1573" s="11">
        <v>6148.3344092802936</v>
      </c>
      <c r="J1573" s="11">
        <v>3164.5180864004592</v>
      </c>
      <c r="K1573" s="11">
        <v>25539.1286619083</v>
      </c>
      <c r="L1573" s="11">
        <v>1436.3246011127355</v>
      </c>
      <c r="M1573" s="11">
        <v>58069.8730668508</v>
      </c>
      <c r="N1573" s="11">
        <v>8132.3709167735833</v>
      </c>
      <c r="O1573" s="11">
        <v>18546.36216777323</v>
      </c>
      <c r="P1573" s="43">
        <v>10406.470937563083</v>
      </c>
      <c r="Q1573" s="11">
        <v>16166.267433342779</v>
      </c>
      <c r="R1573" s="11">
        <v>9947.8532703701585</v>
      </c>
      <c r="S1573" s="11">
        <v>10704.957806949258</v>
      </c>
      <c r="T1573" s="11">
        <v>9911.0320490702343</v>
      </c>
      <c r="U1573" s="11">
        <v>9312.8524956807523</v>
      </c>
      <c r="V1573" s="11">
        <v>9010.2012579144157</v>
      </c>
      <c r="W1573" s="11">
        <v>9394.6442171785893</v>
      </c>
      <c r="X1573" s="12">
        <v>0</v>
      </c>
      <c r="Y1573" s="12">
        <v>592.7281328523834</v>
      </c>
      <c r="Z1573" s="12">
        <v>345.33417155021232</v>
      </c>
      <c r="AA1573" s="44">
        <v>232.04019061955876</v>
      </c>
      <c r="AB1573" s="45">
        <v>266.22210609058101</v>
      </c>
      <c r="AC1573" s="12">
        <v>0</v>
      </c>
      <c r="AD1573" s="12">
        <v>12473.736860987305</v>
      </c>
      <c r="AE1573" s="12">
        <v>3291.8660132846203</v>
      </c>
      <c r="AF1573" s="12">
        <v>5480.5321821881489</v>
      </c>
      <c r="AG1573" s="44">
        <v>1128.4755203370605</v>
      </c>
      <c r="AH1573" s="45">
        <v>3164.5180851111618</v>
      </c>
      <c r="AI1573" s="12">
        <v>0</v>
      </c>
      <c r="AJ1573" s="12">
        <v>-36.932675353661175</v>
      </c>
      <c r="AK1573" s="12">
        <v>46.304629575532779</v>
      </c>
      <c r="AL1573" s="12">
        <v>94.800194652674733</v>
      </c>
      <c r="AM1573" s="44">
        <v>127.38579171128217</v>
      </c>
      <c r="AN1573" s="45">
        <v>89.999999818943095</v>
      </c>
      <c r="AO1573" s="12">
        <v>0</v>
      </c>
      <c r="AP1573" s="12">
        <v>-2083.5697487324196</v>
      </c>
      <c r="AQ1573" s="12">
        <v>8427.3642876242648</v>
      </c>
      <c r="AR1573" s="12">
        <v>10813.039908147784</v>
      </c>
      <c r="AS1573" s="44">
        <v>10272.03587769457</v>
      </c>
      <c r="AT1573" s="45">
        <v>9503.0320490702343</v>
      </c>
      <c r="AU1573" s="12">
        <v>0</v>
      </c>
      <c r="AV1573" s="12">
        <v>11377.322371816303</v>
      </c>
      <c r="AW1573" s="12">
        <v>18828.218356554233</v>
      </c>
      <c r="AX1573" s="12">
        <v>16132.125492014005</v>
      </c>
      <c r="AY1573" s="44">
        <v>10457.228847987357</v>
      </c>
      <c r="AZ1573" s="45">
        <v>9312.8524943914563</v>
      </c>
      <c r="BA1573" s="12">
        <v>0</v>
      </c>
      <c r="BB1573" s="12">
        <v>7887.2134345867889</v>
      </c>
      <c r="BC1573" s="12">
        <v>10701.464308413764</v>
      </c>
      <c r="BD1573" s="12">
        <v>10354.422240954858</v>
      </c>
      <c r="BE1573" s="44">
        <v>9586.8494417458223</v>
      </c>
      <c r="BF1573" s="45">
        <v>9503.0320590702358</v>
      </c>
      <c r="BG1573" s="12">
        <v>0</v>
      </c>
      <c r="BH1573" s="12">
        <v>18872.493750003214</v>
      </c>
      <c r="BI1573" s="12">
        <v>16448.123622123781</v>
      </c>
      <c r="BJ1573" s="12">
        <v>10670.815865620487</v>
      </c>
      <c r="BK1573" s="44">
        <v>9560.5814546426536</v>
      </c>
      <c r="BL1573" s="45">
        <v>6148.3344092802954</v>
      </c>
      <c r="BM1573" s="12">
        <v>0</v>
      </c>
      <c r="BN1573" s="12">
        <v>0</v>
      </c>
      <c r="BO1573" s="12">
        <v>83.237304929193954</v>
      </c>
      <c r="BP1573" s="12">
        <v>48.495565077141947</v>
      </c>
      <c r="BQ1573" s="48">
        <v>32.585597058607433</v>
      </c>
      <c r="BR1573" s="49">
        <v>37.385791892339064</v>
      </c>
      <c r="BS1573" s="13">
        <v>0</v>
      </c>
      <c r="BT1573" s="12">
        <v>260.12693314919341</v>
      </c>
      <c r="BV1573" s="14">
        <f>Таблица1[[#This Row],[Lкан_леб,мм]]</f>
        <v>58069.8730668508</v>
      </c>
      <c r="BW1573" s="50">
        <f>Таблица1[[#This Row],[угол обхв4]]+Таблица1[[#This Row],[Lдуг 3,мм]]</f>
        <v>12473.736860987305</v>
      </c>
      <c r="BX1573" s="54">
        <f>Таблица1[[#This Row],[угол обхв5]]+Таблица1[[#This Row],[Y5, мм]]</f>
        <v>58662.601199703182</v>
      </c>
      <c r="BY1573" s="14">
        <f>Таблица1[[#This Row],[угол обхв6]]+Таблица1[[#This Row],[Lдуг 4,мм]]</f>
        <v>15765.602874271925</v>
      </c>
      <c r="BZ1573" s="14">
        <f>Таблица1[[#This Row],[Т1]]+Таблица1[[#This Row],[X6, мм]]</f>
        <v>59007.935371253392</v>
      </c>
      <c r="CA1573" s="14">
        <f>Таблица1[[#This Row],[Т2]]+Таблица1[[#This Row],[Lдуг 5,мм]]</f>
        <v>21246.135056460073</v>
      </c>
      <c r="CB1573" s="14">
        <f>Таблица1[[#This Row],[Т3]]+Таблица1[[#This Row],[Y6, мм]]</f>
        <v>59239.975561872954</v>
      </c>
      <c r="CC1573" s="14">
        <f>Таблица1[[#This Row],[Т4]]+Таблица1[[#This Row],[Lдуг 6,мм]]</f>
        <v>22374.610576797131</v>
      </c>
      <c r="CD1573" s="14">
        <f>Таблица1[[#This Row],[Т5]]+Таблица1[[#This Row],[Lдуг 1,мм]]</f>
        <v>59506.197667963534</v>
      </c>
      <c r="CE1573" s="14">
        <f>Таблица1[[#This Row],[Т6]]+Таблица1[[#This Row],[Lпрям1, мм]]</f>
        <v>25539.128661908293</v>
      </c>
      <c r="CF1573" s="15">
        <f>Таблица1[[#This Row],[Т7]]+Таблица1[[#This Row],[Lдуг 2,мм]]</f>
        <v>59506.197667963534</v>
      </c>
      <c r="CG1573" s="14">
        <f>Таблица1[[#This Row],[Т8]]+Таблица1[[#This Row],[Lпрям2, мм]]</f>
        <v>25539.128661908293</v>
      </c>
      <c r="CH1573" s="14">
        <f>Таблица1[[#This Row],[Т9]]-Таблица1[[#This Row],[Т9]]</f>
        <v>0</v>
      </c>
      <c r="CI1573" s="50">
        <f>Таблица1[[#This Row],[Т9]]-Таблица1[[#This Row],[Т8]]</f>
        <v>33967.069006055244</v>
      </c>
      <c r="CJ1573" s="54">
        <f>Таблица1[[#This Row],[Т9]]-Таблица1[[#This Row],[Т7]]</f>
        <v>0</v>
      </c>
      <c r="CK1573" s="14">
        <f>Таблица1[[#This Row],[Т9]]-Таблица1[[#This Row],[Т6]]</f>
        <v>37131.587091166402</v>
      </c>
      <c r="CL1573" s="14">
        <f>Таблица1[[#This Row],[Т9]]-Таблица1[[#This Row],[Т5]]</f>
        <v>266.22210609057947</v>
      </c>
      <c r="CM1573" s="14">
        <f>Таблица1[[#This Row],[Т9]]-Таблица1[[#This Row],[Т4]]</f>
        <v>38260.062611503461</v>
      </c>
      <c r="CN1573" s="14">
        <f>Таблица1[[#This Row],[Т9]]-Таблица1[[#This Row],[Т3]]</f>
        <v>498.26229671014153</v>
      </c>
      <c r="CO1573" s="14">
        <f>Таблица1[[#This Row],[Т9]]-Таблица1[[#This Row],[Т2]]</f>
        <v>43740.594793691605</v>
      </c>
      <c r="CP1573" s="14">
        <f>Таблица1[[#This Row],[Т9]]-Таблица1[[#This Row],[Т1]]</f>
        <v>843.59646826035168</v>
      </c>
      <c r="CQ1573" s="14">
        <f>Таблица1[[#This Row],[Т9]]-Таблица1[[#This Row],[угол обхв6]]</f>
        <v>47032.460806976233</v>
      </c>
      <c r="CR1573" s="14">
        <f>Таблица1[[#This Row],[Т9]]-Таблица1[[#This Row],[угол обхв5]]</f>
        <v>1436.3246011127339</v>
      </c>
      <c r="CS1573" s="14">
        <f>Таблица1[[#This Row],[Т9]]-Таблица1[[#This Row],[угол обхв4]]</f>
        <v>59506.197667963534</v>
      </c>
      <c r="CT1573" s="14">
        <f>Таблица1[[#This Row],[Lкан_прям, мм]]+Таблица1[[#This Row],[Lкан_дуг, мм]]+Таблица1[[#This Row],[Lкан_леб,мм]]</f>
        <v>85045.326329871838</v>
      </c>
      <c r="CU1573" s="16">
        <f>Таблица1[[#This Row],[Lкан_леб,мм]]</f>
        <v>58069.8730668508</v>
      </c>
      <c r="CV1573" s="14">
        <f>2534431-(Таблица1[[#This Row],[Т23]]+Таблица1[[#This Row],[угол обхв3]])</f>
        <v>2449125.5467369789</v>
      </c>
      <c r="CW1573" s="50">
        <f>SUM(X1573:AC1573,AD1573:AI1573)-Таблица1[[#This Row],[lподв_min, мм]]</f>
        <v>23810.935176620576</v>
      </c>
      <c r="CX1573" s="17">
        <f>CW2012-Таблица1[[#This Row],[Суммарная длина каната]]</f>
        <v>-2426376.2421928709</v>
      </c>
    </row>
    <row r="1574" spans="1:102" x14ac:dyDescent="0.25">
      <c r="A1574" s="21">
        <v>1573</v>
      </c>
      <c r="B1574" s="10">
        <v>39.834285714285706</v>
      </c>
      <c r="C1574" s="10">
        <v>55.988979591836724</v>
      </c>
      <c r="D1574" s="11">
        <v>10293.194574232988</v>
      </c>
      <c r="E1574" s="11">
        <v>9383.2107891019386</v>
      </c>
      <c r="F1574" s="11">
        <v>9410.5426337699355</v>
      </c>
      <c r="G1574" s="11">
        <v>9561.5771312094366</v>
      </c>
      <c r="H1574" s="11">
        <v>9885.1940842329877</v>
      </c>
      <c r="I1574" s="11">
        <v>6161.8077584378398</v>
      </c>
      <c r="J1574" s="11">
        <v>3221.4030306640993</v>
      </c>
      <c r="K1574" s="11">
        <v>25577.35504842686</v>
      </c>
      <c r="L1574" s="11">
        <v>1398.0982145941741</v>
      </c>
      <c r="M1574" s="11">
        <v>58069.8730668508</v>
      </c>
      <c r="N1574" s="11">
        <v>8132.3709167735833</v>
      </c>
      <c r="O1574" s="11">
        <v>18546.36216777323</v>
      </c>
      <c r="P1574" s="43">
        <v>10467.151844315908</v>
      </c>
      <c r="Q1574" s="11">
        <v>16252.307881747036</v>
      </c>
      <c r="R1574" s="11">
        <v>10264.784598516158</v>
      </c>
      <c r="S1574" s="11">
        <v>10775.513153274238</v>
      </c>
      <c r="T1574" s="11">
        <v>10293.194574232988</v>
      </c>
      <c r="U1574" s="11">
        <v>9383.2107891019386</v>
      </c>
      <c r="V1574" s="11">
        <v>9389.521844259003</v>
      </c>
      <c r="W1574" s="11">
        <v>9422.7278373389345</v>
      </c>
      <c r="X1574" s="12">
        <v>0</v>
      </c>
      <c r="Y1574" s="12">
        <v>579.84825873544014</v>
      </c>
      <c r="Z1574" s="12">
        <v>339.10085241925862</v>
      </c>
      <c r="AA1574" s="44">
        <v>232.04019061955862</v>
      </c>
      <c r="AB1574" s="45">
        <v>247.10891281991658</v>
      </c>
      <c r="AC1574" s="12">
        <v>0</v>
      </c>
      <c r="AD1574" s="12">
        <v>12473.736860987305</v>
      </c>
      <c r="AE1574" s="12">
        <v>3273.2074555167674</v>
      </c>
      <c r="AF1574" s="12">
        <v>5480.5321821881525</v>
      </c>
      <c r="AG1574" s="44">
        <v>1128.4755203370605</v>
      </c>
      <c r="AH1574" s="45">
        <v>3221.4030293975693</v>
      </c>
      <c r="AI1574" s="12">
        <v>0</v>
      </c>
      <c r="AJ1574" s="12">
        <v>-36.932675353661175</v>
      </c>
      <c r="AK1574" s="12">
        <v>44.495898135433144</v>
      </c>
      <c r="AL1574" s="12">
        <v>92.116113020021643</v>
      </c>
      <c r="AM1574" s="44">
        <v>124.70171007862906</v>
      </c>
      <c r="AN1574" s="45">
        <v>89.999999822140282</v>
      </c>
      <c r="AO1574" s="12">
        <v>0</v>
      </c>
      <c r="AP1574" s="12">
        <v>-2083.5697487324196</v>
      </c>
      <c r="AQ1574" s="12">
        <v>8418.321062439165</v>
      </c>
      <c r="AR1574" s="12">
        <v>10874.873608359039</v>
      </c>
      <c r="AS1574" s="44">
        <v>10600.212434778176</v>
      </c>
      <c r="AT1574" s="45">
        <v>9885.1945742329881</v>
      </c>
      <c r="AU1574" s="12">
        <v>0</v>
      </c>
      <c r="AV1574" s="12">
        <v>11377.322371816303</v>
      </c>
      <c r="AW1574" s="12">
        <v>18837.388823242851</v>
      </c>
      <c r="AX1574" s="12">
        <v>16237.24258634477</v>
      </c>
      <c r="AY1574" s="44">
        <v>10543.237096263229</v>
      </c>
      <c r="AZ1574" s="45">
        <v>9383.2107878354109</v>
      </c>
      <c r="BA1574" s="12">
        <v>0</v>
      </c>
      <c r="BB1574" s="12">
        <v>7887.2134345867889</v>
      </c>
      <c r="BC1574" s="12">
        <v>10753.101989981489</v>
      </c>
      <c r="BD1574" s="12">
        <v>10672.50636255929</v>
      </c>
      <c r="BE1574" s="44">
        <v>9957.766737970971</v>
      </c>
      <c r="BF1574" s="45">
        <v>9885.1945842329897</v>
      </c>
      <c r="BG1574" s="12">
        <v>0</v>
      </c>
      <c r="BH1574" s="12">
        <v>18872.493750003214</v>
      </c>
      <c r="BI1574" s="12">
        <v>16543.334537216655</v>
      </c>
      <c r="BJ1574" s="12">
        <v>10760.44785787197</v>
      </c>
      <c r="BK1574" s="44">
        <v>9615.4868461129499</v>
      </c>
      <c r="BL1574" s="45">
        <v>6161.8077584378416</v>
      </c>
      <c r="BM1574" s="12">
        <v>0</v>
      </c>
      <c r="BN1574" s="12">
        <v>0</v>
      </c>
      <c r="BO1574" s="12">
        <v>81.428573489094333</v>
      </c>
      <c r="BP1574" s="12">
        <v>47.620214884588499</v>
      </c>
      <c r="BQ1574" s="48">
        <v>32.585597058607412</v>
      </c>
      <c r="BR1574" s="49">
        <v>34.701710256488781</v>
      </c>
      <c r="BS1574" s="13">
        <v>0</v>
      </c>
      <c r="BT1574" s="12">
        <v>260.12693314919341</v>
      </c>
      <c r="BV1574" s="14">
        <f>Таблица1[[#This Row],[Lкан_леб,мм]]</f>
        <v>58069.8730668508</v>
      </c>
      <c r="BW1574" s="50">
        <f>Таблица1[[#This Row],[угол обхв4]]+Таблица1[[#This Row],[Lдуг 3,мм]]</f>
        <v>12473.736860987305</v>
      </c>
      <c r="BX1574" s="54">
        <f>Таблица1[[#This Row],[угол обхв5]]+Таблица1[[#This Row],[Y5, мм]]</f>
        <v>58649.721325586237</v>
      </c>
      <c r="BY1574" s="14">
        <f>Таблица1[[#This Row],[угол обхв6]]+Таблица1[[#This Row],[Lдуг 4,мм]]</f>
        <v>15746.944316504072</v>
      </c>
      <c r="BZ1574" s="14">
        <f>Таблица1[[#This Row],[Т1]]+Таблица1[[#This Row],[X6, мм]]</f>
        <v>58988.822178005496</v>
      </c>
      <c r="CA1574" s="14">
        <f>Таблица1[[#This Row],[Т2]]+Таблица1[[#This Row],[Lдуг 5,мм]]</f>
        <v>21227.476498692224</v>
      </c>
      <c r="CB1574" s="14">
        <f>Таблица1[[#This Row],[Т3]]+Таблица1[[#This Row],[Y6, мм]]</f>
        <v>59220.862368625058</v>
      </c>
      <c r="CC1574" s="14">
        <f>Таблица1[[#This Row],[Т4]]+Таблица1[[#This Row],[Lдуг 6,мм]]</f>
        <v>22355.952019029282</v>
      </c>
      <c r="CD1574" s="14">
        <f>Таблица1[[#This Row],[Т5]]+Таблица1[[#This Row],[Lдуг 1,мм]]</f>
        <v>59467.971281444974</v>
      </c>
      <c r="CE1574" s="14">
        <f>Таблица1[[#This Row],[Т6]]+Таблица1[[#This Row],[Lпрям1, мм]]</f>
        <v>25577.355048426853</v>
      </c>
      <c r="CF1574" s="15">
        <f>Таблица1[[#This Row],[Т7]]+Таблица1[[#This Row],[Lдуг 2,мм]]</f>
        <v>59467.971281444974</v>
      </c>
      <c r="CG1574" s="14">
        <f>Таблица1[[#This Row],[Т8]]+Таблица1[[#This Row],[Lпрям2, мм]]</f>
        <v>25577.355048426853</v>
      </c>
      <c r="CH1574" s="14">
        <f>Таблица1[[#This Row],[Т9]]-Таблица1[[#This Row],[Т9]]</f>
        <v>0</v>
      </c>
      <c r="CI1574" s="50">
        <f>Таблица1[[#This Row],[Т9]]-Таблица1[[#This Row],[Т8]]</f>
        <v>33890.616233018125</v>
      </c>
      <c r="CJ1574" s="54">
        <f>Таблица1[[#This Row],[Т9]]-Таблица1[[#This Row],[Т7]]</f>
        <v>0</v>
      </c>
      <c r="CK1574" s="14">
        <f>Таблица1[[#This Row],[Т9]]-Таблица1[[#This Row],[Т6]]</f>
        <v>37112.019262415692</v>
      </c>
      <c r="CL1574" s="14">
        <f>Таблица1[[#This Row],[Т9]]-Таблица1[[#This Row],[Т5]]</f>
        <v>247.10891281991644</v>
      </c>
      <c r="CM1574" s="14">
        <f>Таблица1[[#This Row],[Т9]]-Таблица1[[#This Row],[Т4]]</f>
        <v>38240.49478275275</v>
      </c>
      <c r="CN1574" s="14">
        <f>Таблица1[[#This Row],[Т9]]-Таблица1[[#This Row],[Т3]]</f>
        <v>479.14910343947849</v>
      </c>
      <c r="CO1574" s="14">
        <f>Таблица1[[#This Row],[Т9]]-Таблица1[[#This Row],[Т2]]</f>
        <v>43721.026964940902</v>
      </c>
      <c r="CP1574" s="14">
        <f>Таблица1[[#This Row],[Т9]]-Таблица1[[#This Row],[Т1]]</f>
        <v>818.24995585873694</v>
      </c>
      <c r="CQ1574" s="14">
        <f>Таблица1[[#This Row],[Т9]]-Таблица1[[#This Row],[угол обхв6]]</f>
        <v>46994.234420457666</v>
      </c>
      <c r="CR1574" s="14">
        <f>Таблица1[[#This Row],[Т9]]-Таблица1[[#This Row],[угол обхв5]]</f>
        <v>1398.0982145941744</v>
      </c>
      <c r="CS1574" s="14">
        <f>Таблица1[[#This Row],[Т9]]-Таблица1[[#This Row],[угол обхв4]]</f>
        <v>59467.971281444974</v>
      </c>
      <c r="CT1574" s="14">
        <f>Таблица1[[#This Row],[Lкан_прям, мм]]+Таблица1[[#This Row],[Lкан_дуг, мм]]+Таблица1[[#This Row],[Lкан_леб,мм]]</f>
        <v>85045.326329871838</v>
      </c>
      <c r="CU1574" s="16">
        <f>Таблица1[[#This Row],[Lкан_леб,мм]]</f>
        <v>58069.8730668508</v>
      </c>
      <c r="CV1574" s="14">
        <f>2534431-(Таблица1[[#This Row],[Т23]]+Таблица1[[#This Row],[угол обхв3]])</f>
        <v>2449125.5467369789</v>
      </c>
      <c r="CW1574" s="50">
        <f>SUM(X1574:AC1574,AD1574:AI1574)-Таблица1[[#This Row],[lподв_min, мм]]</f>
        <v>23754.050232356927</v>
      </c>
      <c r="CX1574" s="17">
        <f>CW2013-Таблица1[[#This Row],[Суммарная длина каната]]</f>
        <v>-2426413.5083113126</v>
      </c>
    </row>
    <row r="1575" spans="1:102" x14ac:dyDescent="0.25">
      <c r="A1575" s="21">
        <v>1574</v>
      </c>
      <c r="B1575" s="10">
        <v>39.834285714285706</v>
      </c>
      <c r="C1575" s="10">
        <v>58.673061224489786</v>
      </c>
      <c r="D1575" s="11">
        <v>10671.643034467088</v>
      </c>
      <c r="E1575" s="11">
        <v>9471.3881560299105</v>
      </c>
      <c r="F1575" s="11">
        <v>9781.606725513122</v>
      </c>
      <c r="G1575" s="11">
        <v>9608.2251712838242</v>
      </c>
      <c r="H1575" s="11">
        <v>10263.642544467089</v>
      </c>
      <c r="I1575" s="11">
        <v>6191.5241616337516</v>
      </c>
      <c r="J1575" s="11">
        <v>3279.863994396158</v>
      </c>
      <c r="K1575" s="11">
        <v>25615.581434945234</v>
      </c>
      <c r="L1575" s="11">
        <v>1359.8718280758055</v>
      </c>
      <c r="M1575" s="11">
        <v>58069.8730668508</v>
      </c>
      <c r="N1575" s="11">
        <v>8132.3709167735833</v>
      </c>
      <c r="O1575" s="11">
        <v>18546.36216777323</v>
      </c>
      <c r="P1575" s="43">
        <v>10523.736997412449</v>
      </c>
      <c r="Q1575" s="11">
        <v>16341.095559129606</v>
      </c>
      <c r="R1575" s="11">
        <v>10578.064197544354</v>
      </c>
      <c r="S1575" s="11">
        <v>10860.832649804377</v>
      </c>
      <c r="T1575" s="11">
        <v>10671.643034467088</v>
      </c>
      <c r="U1575" s="11">
        <v>9471.3881560299105</v>
      </c>
      <c r="V1575" s="11">
        <v>9767.1111611875185</v>
      </c>
      <c r="W1575" s="11">
        <v>9468.5438245875575</v>
      </c>
      <c r="X1575" s="12">
        <v>0</v>
      </c>
      <c r="Y1575" s="12">
        <v>566.92865001417329</v>
      </c>
      <c r="Z1575" s="12">
        <v>332.90726789262811</v>
      </c>
      <c r="AA1575" s="44">
        <v>232.04019061955913</v>
      </c>
      <c r="AB1575" s="45">
        <v>227.99571954944514</v>
      </c>
      <c r="AC1575" s="12">
        <v>0</v>
      </c>
      <c r="AD1575" s="12">
        <v>12473.736860987305</v>
      </c>
      <c r="AE1575" s="12">
        <v>3252.97287828052</v>
      </c>
      <c r="AF1575" s="12">
        <v>5480.532182188148</v>
      </c>
      <c r="AG1575" s="44">
        <v>1128.4755203370598</v>
      </c>
      <c r="AH1575" s="45">
        <v>3279.8639931522021</v>
      </c>
      <c r="AI1575" s="12">
        <v>0</v>
      </c>
      <c r="AJ1575" s="12">
        <v>-36.932675353661175</v>
      </c>
      <c r="AK1575" s="12">
        <v>42.681586731783661</v>
      </c>
      <c r="AL1575" s="12">
        <v>89.432031387368596</v>
      </c>
      <c r="AM1575" s="44">
        <v>122.01762844597609</v>
      </c>
      <c r="AN1575" s="45">
        <v>89.999999825310482</v>
      </c>
      <c r="AO1575" s="12">
        <v>0</v>
      </c>
      <c r="AP1575" s="12">
        <v>-2083.5697487324196</v>
      </c>
      <c r="AQ1575" s="12">
        <v>8408.9636859091806</v>
      </c>
      <c r="AR1575" s="12">
        <v>10931.716951306629</v>
      </c>
      <c r="AS1575" s="44">
        <v>10924.001283017604</v>
      </c>
      <c r="AT1575" s="45">
        <v>10263.643034467088</v>
      </c>
      <c r="AU1575" s="12">
        <v>0</v>
      </c>
      <c r="AV1575" s="12">
        <v>11377.322371816303</v>
      </c>
      <c r="AW1575" s="12">
        <v>18846.296227296156</v>
      </c>
      <c r="AX1575" s="12">
        <v>16345.13996520496</v>
      </c>
      <c r="AY1575" s="44">
        <v>10644.519143766793</v>
      </c>
      <c r="AZ1575" s="45">
        <v>9471.3881547859564</v>
      </c>
      <c r="BA1575" s="12">
        <v>0</v>
      </c>
      <c r="BB1575" s="12">
        <v>7887.2134345867889</v>
      </c>
      <c r="BC1575" s="12">
        <v>10800.329766548046</v>
      </c>
      <c r="BD1575" s="12">
        <v>10986.044151438535</v>
      </c>
      <c r="BE1575" s="44">
        <v>10325.705948993837</v>
      </c>
      <c r="BF1575" s="45">
        <v>10263.64304446709</v>
      </c>
      <c r="BG1575" s="12">
        <v>0</v>
      </c>
      <c r="BH1575" s="12">
        <v>18872.493750003214</v>
      </c>
      <c r="BI1575" s="12">
        <v>16641.02961865253</v>
      </c>
      <c r="BJ1575" s="12">
        <v>10864.877055879733</v>
      </c>
      <c r="BK1575" s="44">
        <v>9687.7016620674949</v>
      </c>
      <c r="BL1575" s="45">
        <v>6191.5241616337535</v>
      </c>
      <c r="BM1575" s="12">
        <v>0</v>
      </c>
      <c r="BN1575" s="12">
        <v>0</v>
      </c>
      <c r="BO1575" s="12">
        <v>79.614262085444835</v>
      </c>
      <c r="BP1575" s="12">
        <v>46.750444655584936</v>
      </c>
      <c r="BQ1575" s="48">
        <v>32.585597058607483</v>
      </c>
      <c r="BR1575" s="49">
        <v>32.01762862066559</v>
      </c>
      <c r="BS1575" s="13">
        <v>0</v>
      </c>
      <c r="BT1575" s="12">
        <v>260.12693314919341</v>
      </c>
      <c r="BV1575" s="14">
        <f>Таблица1[[#This Row],[Lкан_леб,мм]]</f>
        <v>58069.8730668508</v>
      </c>
      <c r="BW1575" s="50">
        <f>Таблица1[[#This Row],[угол обхв4]]+Таблица1[[#This Row],[Lдуг 3,мм]]</f>
        <v>12473.736860987305</v>
      </c>
      <c r="BX1575" s="54">
        <f>Таблица1[[#This Row],[угол обхв5]]+Таблица1[[#This Row],[Y5, мм]]</f>
        <v>58636.801716864975</v>
      </c>
      <c r="BY1575" s="14">
        <f>Таблица1[[#This Row],[угол обхв6]]+Таблица1[[#This Row],[Lдуг 4,мм]]</f>
        <v>15726.709739267824</v>
      </c>
      <c r="BZ1575" s="14">
        <f>Таблица1[[#This Row],[Т1]]+Таблица1[[#This Row],[X6, мм]]</f>
        <v>58969.708984757606</v>
      </c>
      <c r="CA1575" s="14">
        <f>Таблица1[[#This Row],[Т2]]+Таблица1[[#This Row],[Lдуг 5,мм]]</f>
        <v>21207.24192145597</v>
      </c>
      <c r="CB1575" s="14">
        <f>Таблица1[[#This Row],[Т3]]+Таблица1[[#This Row],[Y6, мм]]</f>
        <v>59201.749175377168</v>
      </c>
      <c r="CC1575" s="14">
        <f>Таблица1[[#This Row],[Т4]]+Таблица1[[#This Row],[Lдуг 6,мм]]</f>
        <v>22335.717441793029</v>
      </c>
      <c r="CD1575" s="14">
        <f>Таблица1[[#This Row],[Т5]]+Таблица1[[#This Row],[Lдуг 1,мм]]</f>
        <v>59429.744894926611</v>
      </c>
      <c r="CE1575" s="14">
        <f>Таблица1[[#This Row],[Т6]]+Таблица1[[#This Row],[Lпрям1, мм]]</f>
        <v>25615.58143494523</v>
      </c>
      <c r="CF1575" s="15">
        <f>Таблица1[[#This Row],[Т7]]+Таблица1[[#This Row],[Lдуг 2,мм]]</f>
        <v>59429.744894926611</v>
      </c>
      <c r="CG1575" s="14">
        <f>Таблица1[[#This Row],[Т8]]+Таблица1[[#This Row],[Lпрям2, мм]]</f>
        <v>25615.58143494523</v>
      </c>
      <c r="CH1575" s="14">
        <f>Таблица1[[#This Row],[Т9]]-Таблица1[[#This Row],[Т9]]</f>
        <v>0</v>
      </c>
      <c r="CI1575" s="50">
        <f>Таблица1[[#This Row],[Т9]]-Таблица1[[#This Row],[Т8]]</f>
        <v>33814.163459981384</v>
      </c>
      <c r="CJ1575" s="54">
        <f>Таблица1[[#This Row],[Т9]]-Таблица1[[#This Row],[Т7]]</f>
        <v>0</v>
      </c>
      <c r="CK1575" s="14">
        <f>Таблица1[[#This Row],[Т9]]-Таблица1[[#This Row],[Т6]]</f>
        <v>37094.027453133582</v>
      </c>
      <c r="CL1575" s="14">
        <f>Таблица1[[#This Row],[Т9]]-Таблица1[[#This Row],[Т5]]</f>
        <v>227.99571954944258</v>
      </c>
      <c r="CM1575" s="14">
        <f>Таблица1[[#This Row],[Т9]]-Таблица1[[#This Row],[Т4]]</f>
        <v>38222.50297347064</v>
      </c>
      <c r="CN1575" s="14">
        <f>Таблица1[[#This Row],[Т9]]-Таблица1[[#This Row],[Т3]]</f>
        <v>460.03591016900464</v>
      </c>
      <c r="CO1575" s="14">
        <f>Таблица1[[#This Row],[Т9]]-Таблица1[[#This Row],[Т2]]</f>
        <v>43703.035155658785</v>
      </c>
      <c r="CP1575" s="14">
        <f>Таблица1[[#This Row],[Т9]]-Таблица1[[#This Row],[Т1]]</f>
        <v>792.94317806163599</v>
      </c>
      <c r="CQ1575" s="14">
        <f>Таблица1[[#This Row],[Т9]]-Таблица1[[#This Row],[угол обхв6]]</f>
        <v>46956.008033939303</v>
      </c>
      <c r="CR1575" s="14">
        <f>Таблица1[[#This Row],[Т9]]-Таблица1[[#This Row],[угол обхв5]]</f>
        <v>1359.8718280758112</v>
      </c>
      <c r="CS1575" s="14">
        <f>Таблица1[[#This Row],[Т9]]-Таблица1[[#This Row],[угол обхв4]]</f>
        <v>59429.744894926611</v>
      </c>
      <c r="CT1575" s="14">
        <f>Таблица1[[#This Row],[Lкан_прям, мм]]+Таблица1[[#This Row],[Lкан_дуг, мм]]+Таблица1[[#This Row],[Lкан_леб,мм]]</f>
        <v>85045.326329871838</v>
      </c>
      <c r="CU1575" s="16">
        <f>Таблица1[[#This Row],[Lкан_леб,мм]]</f>
        <v>58069.8730668508</v>
      </c>
      <c r="CV1575" s="14">
        <f>2534431-(Таблица1[[#This Row],[Т23]]+Таблица1[[#This Row],[угол обхв3]])</f>
        <v>2449125.5467369789</v>
      </c>
      <c r="CW1575" s="50">
        <f>SUM(X1575:AC1575,AD1575:AI1575)-Таблица1[[#This Row],[lподв_min, мм]]</f>
        <v>23695.589268624881</v>
      </c>
      <c r="CX1575" s="17">
        <f>CW2014-Таблица1[[#This Row],[Суммарная длина каната]]</f>
        <v>-2426423.8319006949</v>
      </c>
    </row>
    <row r="1576" spans="1:102" x14ac:dyDescent="0.25">
      <c r="A1576" s="21">
        <v>1575</v>
      </c>
      <c r="B1576" s="10">
        <v>39.834285714285706</v>
      </c>
      <c r="C1576" s="10">
        <v>61.357142857142854</v>
      </c>
      <c r="D1576" s="11">
        <v>11045.547056249248</v>
      </c>
      <c r="E1576" s="11">
        <v>9577.1911219006361</v>
      </c>
      <c r="F1576" s="11">
        <v>10150.079253933707</v>
      </c>
      <c r="G1576" s="11">
        <v>9672.1985690622951</v>
      </c>
      <c r="H1576" s="11">
        <v>10637.546566249248</v>
      </c>
      <c r="I1576" s="11">
        <v>6237.3053720929811</v>
      </c>
      <c r="J1576" s="11">
        <v>3339.885749807655</v>
      </c>
      <c r="K1576" s="11">
        <v>25653.807821463375</v>
      </c>
      <c r="L1576" s="11">
        <v>1321.6454415576559</v>
      </c>
      <c r="M1576" s="11">
        <v>58069.8730668508</v>
      </c>
      <c r="N1576" s="11">
        <v>8132.3709167735833</v>
      </c>
      <c r="O1576" s="11">
        <v>18546.36216777323</v>
      </c>
      <c r="P1576" s="43">
        <v>10576.1022404143</v>
      </c>
      <c r="Q1576" s="11">
        <v>16432.435651812437</v>
      </c>
      <c r="R1576" s="11">
        <v>10887.004684331932</v>
      </c>
      <c r="S1576" s="11">
        <v>10960.729092578287</v>
      </c>
      <c r="T1576" s="11">
        <v>11045.547056249248</v>
      </c>
      <c r="U1576" s="11">
        <v>9577.1911219006361</v>
      </c>
      <c r="V1576" s="11">
        <v>10142.140720267855</v>
      </c>
      <c r="W1576" s="11">
        <v>9531.9916516750418</v>
      </c>
      <c r="X1576" s="12">
        <v>0</v>
      </c>
      <c r="Y1576" s="12">
        <v>553.96529548169849</v>
      </c>
      <c r="Z1576" s="12">
        <v>326.75742917720572</v>
      </c>
      <c r="AA1576" s="44">
        <v>232.04019061955924</v>
      </c>
      <c r="AB1576" s="45">
        <v>208.88252627919258</v>
      </c>
      <c r="AC1576" s="12">
        <v>0</v>
      </c>
      <c r="AD1576" s="12">
        <v>12473.736860987305</v>
      </c>
      <c r="AE1576" s="12">
        <v>3231.1775093648075</v>
      </c>
      <c r="AF1576" s="12">
        <v>5480.5321821881453</v>
      </c>
      <c r="AG1576" s="44">
        <v>1128.4755203370623</v>
      </c>
      <c r="AH1576" s="45">
        <v>3339.885748586054</v>
      </c>
      <c r="AI1576" s="12">
        <v>0</v>
      </c>
      <c r="AJ1576" s="12">
        <v>-36.932675353661175</v>
      </c>
      <c r="AK1576" s="12">
        <v>40.861132067463565</v>
      </c>
      <c r="AL1576" s="12">
        <v>86.747949754715506</v>
      </c>
      <c r="AM1576" s="44">
        <v>119.333546813323</v>
      </c>
      <c r="AN1576" s="45">
        <v>89.999999828449859</v>
      </c>
      <c r="AO1576" s="12">
        <v>0</v>
      </c>
      <c r="AP1576" s="12">
        <v>-2083.5697487324196</v>
      </c>
      <c r="AQ1576" s="12">
        <v>8399.2959049589444</v>
      </c>
      <c r="AR1576" s="12">
        <v>10983.445214044319</v>
      </c>
      <c r="AS1576" s="44">
        <v>11242.691980397722</v>
      </c>
      <c r="AT1576" s="45">
        <v>10637.547056249248</v>
      </c>
      <c r="AU1576" s="12">
        <v>0</v>
      </c>
      <c r="AV1576" s="12">
        <v>11377.322371816303</v>
      </c>
      <c r="AW1576" s="12">
        <v>18854.931528990841</v>
      </c>
      <c r="AX1576" s="12">
        <v>16455.580885322906</v>
      </c>
      <c r="AY1576" s="44">
        <v>10760.852762270253</v>
      </c>
      <c r="AZ1576" s="45">
        <v>9577.1911206790373</v>
      </c>
      <c r="BA1576" s="12">
        <v>0</v>
      </c>
      <c r="BB1576" s="12">
        <v>7887.2134345867889</v>
      </c>
      <c r="BC1576" s="12">
        <v>10843.027228599662</v>
      </c>
      <c r="BD1576" s="12">
        <v>11294.347657961951</v>
      </c>
      <c r="BE1576" s="44">
        <v>10689.859760183455</v>
      </c>
      <c r="BF1576" s="45">
        <v>10637.54706624925</v>
      </c>
      <c r="BG1576" s="12">
        <v>0</v>
      </c>
      <c r="BH1576" s="12">
        <v>18872.493750003214</v>
      </c>
      <c r="BI1576" s="12">
        <v>16741.005013030048</v>
      </c>
      <c r="BJ1576" s="12">
        <v>10983.874326088757</v>
      </c>
      <c r="BK1576" s="44">
        <v>9777.0674522086683</v>
      </c>
      <c r="BL1576" s="45">
        <v>6237.3053720929829</v>
      </c>
      <c r="BM1576" s="12">
        <v>0</v>
      </c>
      <c r="BN1576" s="12">
        <v>0</v>
      </c>
      <c r="BO1576" s="12">
        <v>77.79380742112474</v>
      </c>
      <c r="BP1576" s="12">
        <v>45.886817687251934</v>
      </c>
      <c r="BQ1576" s="48">
        <v>32.585597058607497</v>
      </c>
      <c r="BR1576" s="49">
        <v>29.333546984873141</v>
      </c>
      <c r="BS1576" s="13">
        <v>0</v>
      </c>
      <c r="BT1576" s="12">
        <v>260.12693314919341</v>
      </c>
      <c r="BV1576" s="14">
        <f>Таблица1[[#This Row],[Lкан_леб,мм]]</f>
        <v>58069.8730668508</v>
      </c>
      <c r="BW1576" s="50">
        <f>Таблица1[[#This Row],[угол обхв4]]+Таблица1[[#This Row],[Lдуг 3,мм]]</f>
        <v>12473.736860987305</v>
      </c>
      <c r="BX1576" s="54">
        <f>Таблица1[[#This Row],[угол обхв5]]+Таблица1[[#This Row],[Y5, мм]]</f>
        <v>58623.838362332499</v>
      </c>
      <c r="BY1576" s="14">
        <f>Таблица1[[#This Row],[угол обхв6]]+Таблица1[[#This Row],[Lдуг 4,мм]]</f>
        <v>15704.914370352111</v>
      </c>
      <c r="BZ1576" s="14">
        <f>Таблица1[[#This Row],[Т1]]+Таблица1[[#This Row],[X6, мм]]</f>
        <v>58950.595791509702</v>
      </c>
      <c r="CA1576" s="14">
        <f>Таблица1[[#This Row],[Т2]]+Таблица1[[#This Row],[Lдуг 5,мм]]</f>
        <v>21185.446552540256</v>
      </c>
      <c r="CB1576" s="14">
        <f>Таблица1[[#This Row],[Т3]]+Таблица1[[#This Row],[Y6, мм]]</f>
        <v>59182.635982129264</v>
      </c>
      <c r="CC1576" s="14">
        <f>Таблица1[[#This Row],[Т4]]+Таблица1[[#This Row],[Lдуг 6,мм]]</f>
        <v>22313.922072877318</v>
      </c>
      <c r="CD1576" s="14">
        <f>Таблица1[[#This Row],[Т5]]+Таблица1[[#This Row],[Lдуг 1,мм]]</f>
        <v>59391.518508408459</v>
      </c>
      <c r="CE1576" s="14">
        <f>Таблица1[[#This Row],[Т6]]+Таблица1[[#This Row],[Lпрям1, мм]]</f>
        <v>25653.807821463372</v>
      </c>
      <c r="CF1576" s="15">
        <f>Таблица1[[#This Row],[Т7]]+Таблица1[[#This Row],[Lдуг 2,мм]]</f>
        <v>59391.518508408459</v>
      </c>
      <c r="CG1576" s="14">
        <f>Таблица1[[#This Row],[Т8]]+Таблица1[[#This Row],[Lпрям2, мм]]</f>
        <v>25653.807821463372</v>
      </c>
      <c r="CH1576" s="14">
        <f>Таблица1[[#This Row],[Т9]]-Таблица1[[#This Row],[Т9]]</f>
        <v>0</v>
      </c>
      <c r="CI1576" s="50">
        <f>Таблица1[[#This Row],[Т9]]-Таблица1[[#This Row],[Т8]]</f>
        <v>33737.710686945087</v>
      </c>
      <c r="CJ1576" s="54">
        <f>Таблица1[[#This Row],[Т9]]-Таблица1[[#This Row],[Т7]]</f>
        <v>0</v>
      </c>
      <c r="CK1576" s="14">
        <f>Таблица1[[#This Row],[Т9]]-Таблица1[[#This Row],[Т6]]</f>
        <v>37077.596435531144</v>
      </c>
      <c r="CL1576" s="14">
        <f>Таблица1[[#This Row],[Т9]]-Таблица1[[#This Row],[Т5]]</f>
        <v>208.88252627919428</v>
      </c>
      <c r="CM1576" s="14">
        <f>Таблица1[[#This Row],[Т9]]-Таблица1[[#This Row],[Т4]]</f>
        <v>38206.071955868203</v>
      </c>
      <c r="CN1576" s="14">
        <f>Таблица1[[#This Row],[Т9]]-Таблица1[[#This Row],[Т3]]</f>
        <v>440.92271689875633</v>
      </c>
      <c r="CO1576" s="14">
        <f>Таблица1[[#This Row],[Т9]]-Таблица1[[#This Row],[Т2]]</f>
        <v>43686.604138056347</v>
      </c>
      <c r="CP1576" s="14">
        <f>Таблица1[[#This Row],[Т9]]-Таблица1[[#This Row],[Т1]]</f>
        <v>767.68014607595978</v>
      </c>
      <c r="CQ1576" s="14">
        <f>Таблица1[[#This Row],[Т9]]-Таблица1[[#This Row],[угол обхв6]]</f>
        <v>46917.781647421158</v>
      </c>
      <c r="CR1576" s="14">
        <f>Таблица1[[#This Row],[Т9]]-Таблица1[[#This Row],[угол обхв5]]</f>
        <v>1321.6454415576591</v>
      </c>
      <c r="CS1576" s="14">
        <f>Таблица1[[#This Row],[Т9]]-Таблица1[[#This Row],[угол обхв4]]</f>
        <v>59391.518508408459</v>
      </c>
      <c r="CT1576" s="14">
        <f>Таблица1[[#This Row],[Lкан_прям, мм]]+Таблица1[[#This Row],[Lкан_дуг, мм]]+Таблица1[[#This Row],[Lкан_леб,мм]]</f>
        <v>85045.326329871838</v>
      </c>
      <c r="CU1576" s="16">
        <f>Таблица1[[#This Row],[Lкан_леб,мм]]</f>
        <v>58069.8730668508</v>
      </c>
      <c r="CV1576" s="14">
        <f>2534431-(Таблица1[[#This Row],[Т23]]+Таблица1[[#This Row],[угол обхв3]])</f>
        <v>2449125.5467369789</v>
      </c>
      <c r="CW1576" s="50">
        <f>SUM(X1576:AC1576,AD1576:AI1576)-Таблица1[[#This Row],[lподв_min, мм]]</f>
        <v>23635.567513213373</v>
      </c>
      <c r="CX1576" s="17">
        <f>CW2015-Таблица1[[#This Row],[Суммарная длина каната]]</f>
        <v>-2426472.3037170046</v>
      </c>
    </row>
    <row r="1577" spans="1:102" x14ac:dyDescent="0.25">
      <c r="A1577" s="21">
        <v>1576</v>
      </c>
      <c r="B1577" s="10">
        <v>39.834285714285706</v>
      </c>
      <c r="C1577" s="10">
        <v>64.041224489795923</v>
      </c>
      <c r="D1577" s="11">
        <v>11414.086237245807</v>
      </c>
      <c r="E1577" s="11">
        <v>9700.387538903311</v>
      </c>
      <c r="F1577" s="11">
        <v>10515.151734221163</v>
      </c>
      <c r="G1577" s="11">
        <v>9753.3569571730877</v>
      </c>
      <c r="H1577" s="11">
        <v>11006.085747245806</v>
      </c>
      <c r="I1577" s="11">
        <v>6298.9357608325627</v>
      </c>
      <c r="J1577" s="11">
        <v>3401.4517780707479</v>
      </c>
      <c r="K1577" s="11">
        <v>25692.034207981294</v>
      </c>
      <c r="L1577" s="11">
        <v>1283.4190550397504</v>
      </c>
      <c r="M1577" s="11">
        <v>58069.8730668508</v>
      </c>
      <c r="N1577" s="11">
        <v>8132.3709167735833</v>
      </c>
      <c r="O1577" s="11">
        <v>18546.36216777323</v>
      </c>
      <c r="P1577" s="43">
        <v>10624.132676008092</v>
      </c>
      <c r="Q1577" s="11">
        <v>16526.127745729809</v>
      </c>
      <c r="R1577" s="11">
        <v>11190.928196428751</v>
      </c>
      <c r="S1577" s="11">
        <v>11074.983293595827</v>
      </c>
      <c r="T1577" s="11">
        <v>11414.086237245807</v>
      </c>
      <c r="U1577" s="11">
        <v>9700.387538903311</v>
      </c>
      <c r="V1577" s="11">
        <v>10513.787649566204</v>
      </c>
      <c r="W1577" s="11">
        <v>9612.9321044117114</v>
      </c>
      <c r="X1577" s="12">
        <v>0</v>
      </c>
      <c r="Y1577" s="12">
        <v>540.95400595053047</v>
      </c>
      <c r="Z1577" s="12">
        <v>320.65552546047672</v>
      </c>
      <c r="AA1577" s="44">
        <v>232.04019061955896</v>
      </c>
      <c r="AB1577" s="45">
        <v>189.76933300918441</v>
      </c>
      <c r="AC1577" s="12">
        <v>0</v>
      </c>
      <c r="AD1577" s="12">
        <v>12473.736860987305</v>
      </c>
      <c r="AE1577" s="12">
        <v>3207.8378675975155</v>
      </c>
      <c r="AF1577" s="12">
        <v>5480.5321821881516</v>
      </c>
      <c r="AG1577" s="44">
        <v>1128.4755203370612</v>
      </c>
      <c r="AH1577" s="45">
        <v>3401.4517768712576</v>
      </c>
      <c r="AI1577" s="12">
        <v>0</v>
      </c>
      <c r="AJ1577" s="12">
        <v>-36.932675353661175</v>
      </c>
      <c r="AK1577" s="12">
        <v>39.033945851388374</v>
      </c>
      <c r="AL1577" s="12">
        <v>84.063868122062459</v>
      </c>
      <c r="AM1577" s="44">
        <v>116.64946518066992</v>
      </c>
      <c r="AN1577" s="45">
        <v>89.999999831554902</v>
      </c>
      <c r="AO1577" s="12">
        <v>0</v>
      </c>
      <c r="AP1577" s="12">
        <v>-2083.5697487324196</v>
      </c>
      <c r="AQ1577" s="12">
        <v>8389.3214480082042</v>
      </c>
      <c r="AR1577" s="12">
        <v>11029.944896890385</v>
      </c>
      <c r="AS1577" s="44">
        <v>11555.585271022321</v>
      </c>
      <c r="AT1577" s="45">
        <v>11006.086237245807</v>
      </c>
      <c r="AU1577" s="12">
        <v>0</v>
      </c>
      <c r="AV1577" s="12">
        <v>11377.322371816303</v>
      </c>
      <c r="AW1577" s="12">
        <v>18863.285541001282</v>
      </c>
      <c r="AX1577" s="12">
        <v>16568.323022510267</v>
      </c>
      <c r="AY1577" s="44">
        <v>10891.98269810811</v>
      </c>
      <c r="AZ1577" s="45">
        <v>9700.3875377038221</v>
      </c>
      <c r="BA1577" s="12">
        <v>0</v>
      </c>
      <c r="BB1577" s="12">
        <v>7887.2134345867889</v>
      </c>
      <c r="BC1577" s="12">
        <v>10881.083207242711</v>
      </c>
      <c r="BD1577" s="12">
        <v>11596.740417311046</v>
      </c>
      <c r="BE1577" s="44">
        <v>11049.429162652235</v>
      </c>
      <c r="BF1577" s="45">
        <v>11006.086247245807</v>
      </c>
      <c r="BG1577" s="12">
        <v>0</v>
      </c>
      <c r="BH1577" s="12">
        <v>18872.493750003214</v>
      </c>
      <c r="BI1577" s="12">
        <v>16843.051118957857</v>
      </c>
      <c r="BJ1577" s="12">
        <v>11117.178570376283</v>
      </c>
      <c r="BK1577" s="44">
        <v>9883.3881343910271</v>
      </c>
      <c r="BL1577" s="45">
        <v>6298.9357608325645</v>
      </c>
      <c r="BM1577" s="12">
        <v>0</v>
      </c>
      <c r="BN1577" s="12">
        <v>0</v>
      </c>
      <c r="BO1577" s="12">
        <v>75.966621205049549</v>
      </c>
      <c r="BP1577" s="12">
        <v>45.029922270674092</v>
      </c>
      <c r="BQ1577" s="48">
        <v>32.585597058607462</v>
      </c>
      <c r="BR1577" s="49">
        <v>26.649465349115015</v>
      </c>
      <c r="BS1577" s="13">
        <v>0</v>
      </c>
      <c r="BT1577" s="12">
        <v>260.12693314919341</v>
      </c>
      <c r="BV1577" s="14">
        <f>Таблица1[[#This Row],[Lкан_леб,мм]]</f>
        <v>58069.8730668508</v>
      </c>
      <c r="BW1577" s="50">
        <f>Таблица1[[#This Row],[угол обхв4]]+Таблица1[[#This Row],[Lдуг 3,мм]]</f>
        <v>12473.736860987305</v>
      </c>
      <c r="BX1577" s="54">
        <f>Таблица1[[#This Row],[угол обхв5]]+Таблица1[[#This Row],[Y5, мм]]</f>
        <v>58610.82707280133</v>
      </c>
      <c r="BY1577" s="14">
        <f>Таблица1[[#This Row],[угол обхв6]]+Таблица1[[#This Row],[Lдуг 4,мм]]</f>
        <v>15681.574728584819</v>
      </c>
      <c r="BZ1577" s="14">
        <f>Таблица1[[#This Row],[Т1]]+Таблица1[[#This Row],[X6, мм]]</f>
        <v>58931.482598261806</v>
      </c>
      <c r="CA1577" s="14">
        <f>Таблица1[[#This Row],[Т2]]+Таблица1[[#This Row],[Lдуг 5,мм]]</f>
        <v>21162.106910772971</v>
      </c>
      <c r="CB1577" s="14">
        <f>Таблица1[[#This Row],[Т3]]+Таблица1[[#This Row],[Y6, мм]]</f>
        <v>59163.522788881368</v>
      </c>
      <c r="CC1577" s="14">
        <f>Таблица1[[#This Row],[Т4]]+Таблица1[[#This Row],[Lдуг 6,мм]]</f>
        <v>22290.582431110033</v>
      </c>
      <c r="CD1577" s="14">
        <f>Таблица1[[#This Row],[Т5]]+Таблица1[[#This Row],[Lдуг 1,мм]]</f>
        <v>59353.292121890554</v>
      </c>
      <c r="CE1577" s="14">
        <f>Таблица1[[#This Row],[Т6]]+Таблица1[[#This Row],[Lпрям1, мм]]</f>
        <v>25692.034207981291</v>
      </c>
      <c r="CF1577" s="15">
        <f>Таблица1[[#This Row],[Т7]]+Таблица1[[#This Row],[Lдуг 2,мм]]</f>
        <v>59353.292121890554</v>
      </c>
      <c r="CG1577" s="14">
        <f>Таблица1[[#This Row],[Т8]]+Таблица1[[#This Row],[Lпрям2, мм]]</f>
        <v>25692.034207981291</v>
      </c>
      <c r="CH1577" s="14">
        <f>Таблица1[[#This Row],[Т9]]-Таблица1[[#This Row],[Т9]]</f>
        <v>0</v>
      </c>
      <c r="CI1577" s="50">
        <f>Таблица1[[#This Row],[Т9]]-Таблица1[[#This Row],[Т8]]</f>
        <v>33661.257913909263</v>
      </c>
      <c r="CJ1577" s="54">
        <f>Таблица1[[#This Row],[Т9]]-Таблица1[[#This Row],[Т7]]</f>
        <v>0</v>
      </c>
      <c r="CK1577" s="14">
        <f>Таблица1[[#This Row],[Т9]]-Таблица1[[#This Row],[Т6]]</f>
        <v>37062.709690780524</v>
      </c>
      <c r="CL1577" s="14">
        <f>Таблица1[[#This Row],[Т9]]-Таблица1[[#This Row],[Т5]]</f>
        <v>189.76933300918608</v>
      </c>
      <c r="CM1577" s="14">
        <f>Таблица1[[#This Row],[Т9]]-Таблица1[[#This Row],[Т4]]</f>
        <v>38191.185211117583</v>
      </c>
      <c r="CN1577" s="14">
        <f>Таблица1[[#This Row],[Т9]]-Таблица1[[#This Row],[Т3]]</f>
        <v>421.80952362874814</v>
      </c>
      <c r="CO1577" s="14">
        <f>Таблица1[[#This Row],[Т9]]-Таблица1[[#This Row],[Т2]]</f>
        <v>43671.717393305735</v>
      </c>
      <c r="CP1577" s="14">
        <f>Таблица1[[#This Row],[Т9]]-Таблица1[[#This Row],[Т1]]</f>
        <v>742.46504908922361</v>
      </c>
      <c r="CQ1577" s="14">
        <f>Таблица1[[#This Row],[Т9]]-Таблица1[[#This Row],[угол обхв6]]</f>
        <v>46879.555260903246</v>
      </c>
      <c r="CR1577" s="14">
        <f>Таблица1[[#This Row],[Т9]]-Таблица1[[#This Row],[угол обхв5]]</f>
        <v>1283.4190550397543</v>
      </c>
      <c r="CS1577" s="14">
        <f>Таблица1[[#This Row],[Т9]]-Таблица1[[#This Row],[угол обхв4]]</f>
        <v>59353.292121890554</v>
      </c>
      <c r="CT1577" s="14">
        <f>Таблица1[[#This Row],[Lкан_прям, мм]]+Таблица1[[#This Row],[Lкан_дуг, мм]]+Таблица1[[#This Row],[Lкан_леб,мм]]</f>
        <v>85045.326329871838</v>
      </c>
      <c r="CU1577" s="16">
        <f>Таблица1[[#This Row],[Lкан_леб,мм]]</f>
        <v>58069.8730668508</v>
      </c>
      <c r="CV1577" s="14">
        <f>2534431-(Таблица1[[#This Row],[Т23]]+Таблица1[[#This Row],[угол обхв3]])</f>
        <v>2449125.5467369789</v>
      </c>
      <c r="CW1577" s="50">
        <f>SUM(X1577:AC1577,AD1577:AI1577)-Таблица1[[#This Row],[lподв_min, мм]]</f>
        <v>23574.001484950295</v>
      </c>
      <c r="CX1577" s="17">
        <f>CW2016-Таблица1[[#This Row],[Суммарная длина каната]]</f>
        <v>-2426521.6013580356</v>
      </c>
    </row>
    <row r="1578" spans="1:102" x14ac:dyDescent="0.25">
      <c r="A1578" s="21">
        <v>1577</v>
      </c>
      <c r="B1578" s="10">
        <v>39.834285714285706</v>
      </c>
      <c r="C1578" s="10">
        <v>66.725306122448984</v>
      </c>
      <c r="D1578" s="11">
        <v>11776.451946400362</v>
      </c>
      <c r="E1578" s="11">
        <v>9840.7070953479888</v>
      </c>
      <c r="F1578" s="11">
        <v>10876.023141788091</v>
      </c>
      <c r="G1578" s="11">
        <v>9851.5222617600175</v>
      </c>
      <c r="H1578" s="11">
        <v>11368.451456400362</v>
      </c>
      <c r="I1578" s="11">
        <v>6376.1628438924117</v>
      </c>
      <c r="J1578" s="11">
        <v>3464.5442514555771</v>
      </c>
      <c r="K1578" s="11">
        <v>25730.260594498926</v>
      </c>
      <c r="L1578" s="11">
        <v>1245.1926685221117</v>
      </c>
      <c r="M1578" s="11">
        <v>58069.8730668508</v>
      </c>
      <c r="N1578" s="11">
        <v>8132.3709167735833</v>
      </c>
      <c r="O1578" s="11">
        <v>18546.36216777323</v>
      </c>
      <c r="P1578" s="43">
        <v>10667.722918107685</v>
      </c>
      <c r="Q1578" s="11">
        <v>16621.966266167314</v>
      </c>
      <c r="R1578" s="11">
        <v>11489.16787939077</v>
      </c>
      <c r="S1578" s="11">
        <v>11203.344561749976</v>
      </c>
      <c r="T1578" s="11">
        <v>11776.451946400362</v>
      </c>
      <c r="U1578" s="11">
        <v>9840.7070953479888</v>
      </c>
      <c r="V1578" s="11">
        <v>10881.23649915338</v>
      </c>
      <c r="W1578" s="11">
        <v>9711.1875871247648</v>
      </c>
      <c r="X1578" s="12">
        <v>0</v>
      </c>
      <c r="Y1578" s="12">
        <v>527.89039422759822</v>
      </c>
      <c r="Z1578" s="12">
        <v>314.60594393551162</v>
      </c>
      <c r="AA1578" s="44">
        <v>232.04019061955887</v>
      </c>
      <c r="AB1578" s="45">
        <v>170.65613973944315</v>
      </c>
      <c r="AC1578" s="12">
        <v>0</v>
      </c>
      <c r="AD1578" s="12">
        <v>12473.736860987305</v>
      </c>
      <c r="AE1578" s="12">
        <v>3182.9717807084776</v>
      </c>
      <c r="AF1578" s="12">
        <v>5480.5321821881489</v>
      </c>
      <c r="AG1578" s="44">
        <v>1128.4755203370626</v>
      </c>
      <c r="AH1578" s="45">
        <v>3464.544250277931</v>
      </c>
      <c r="AI1578" s="12">
        <v>0</v>
      </c>
      <c r="AJ1578" s="12">
        <v>-36.932675353661175</v>
      </c>
      <c r="AK1578" s="12">
        <v>37.199411986384341</v>
      </c>
      <c r="AL1578" s="12">
        <v>81.379786489409369</v>
      </c>
      <c r="AM1578" s="44">
        <v>113.96538354801682</v>
      </c>
      <c r="AN1578" s="45">
        <v>89.999999834622457</v>
      </c>
      <c r="AO1578" s="12">
        <v>0</v>
      </c>
      <c r="AP1578" s="12">
        <v>-2083.5697487324196</v>
      </c>
      <c r="AQ1578" s="12">
        <v>8379.0440203850922</v>
      </c>
      <c r="AR1578" s="12">
        <v>11071.113972463212</v>
      </c>
      <c r="AS1578" s="44">
        <v>11861.994619388028</v>
      </c>
      <c r="AT1578" s="45">
        <v>11368.451946400362</v>
      </c>
      <c r="AU1578" s="12">
        <v>0</v>
      </c>
      <c r="AV1578" s="12">
        <v>11377.322371816303</v>
      </c>
      <c r="AW1578" s="12">
        <v>18871.348905894443</v>
      </c>
      <c r="AX1578" s="12">
        <v>16683.119003358188</v>
      </c>
      <c r="AY1578" s="44">
        <v>11037.621232242582</v>
      </c>
      <c r="AZ1578" s="45">
        <v>9840.7070941703441</v>
      </c>
      <c r="BA1578" s="12">
        <v>0</v>
      </c>
      <c r="BB1578" s="12">
        <v>7887.2134345867889</v>
      </c>
      <c r="BC1578" s="12">
        <v>10914.396021719194</v>
      </c>
      <c r="BD1578" s="12">
        <v>11892.558933746297</v>
      </c>
      <c r="BE1578" s="44">
        <v>11403.625206403103</v>
      </c>
      <c r="BF1578" s="45">
        <v>11368.451956400364</v>
      </c>
      <c r="BG1578" s="12">
        <v>0</v>
      </c>
      <c r="BH1578" s="12">
        <v>18872.493750003214</v>
      </c>
      <c r="BI1578" s="12">
        <v>16946.953004288524</v>
      </c>
      <c r="BJ1578" s="12">
        <v>11264.497298940854</v>
      </c>
      <c r="BK1578" s="44">
        <v>10006.430424855384</v>
      </c>
      <c r="BL1578" s="45">
        <v>6376.1628438924135</v>
      </c>
      <c r="BM1578" s="12">
        <v>0</v>
      </c>
      <c r="BN1578" s="12">
        <v>0</v>
      </c>
      <c r="BO1578" s="12">
        <v>74.132087340045516</v>
      </c>
      <c r="BP1578" s="12">
        <v>44.180374503025028</v>
      </c>
      <c r="BQ1578" s="48">
        <v>32.585597058607448</v>
      </c>
      <c r="BR1578" s="49">
        <v>23.965383713394367</v>
      </c>
      <c r="BS1578" s="13">
        <v>0</v>
      </c>
      <c r="BT1578" s="12">
        <v>260.12693314919341</v>
      </c>
      <c r="BV1578" s="14">
        <f>Таблица1[[#This Row],[Lкан_леб,мм]]</f>
        <v>58069.8730668508</v>
      </c>
      <c r="BW1578" s="50">
        <f>Таблица1[[#This Row],[угол обхв4]]+Таблица1[[#This Row],[Lдуг 3,мм]]</f>
        <v>12473.736860987305</v>
      </c>
      <c r="BX1578" s="54">
        <f>Таблица1[[#This Row],[угол обхв5]]+Таблица1[[#This Row],[Y5, мм]]</f>
        <v>58597.763461078401</v>
      </c>
      <c r="BY1578" s="14">
        <f>Таблица1[[#This Row],[угол обхв6]]+Таблица1[[#This Row],[Lдуг 4,мм]]</f>
        <v>15656.708641695783</v>
      </c>
      <c r="BZ1578" s="14">
        <f>Таблица1[[#This Row],[Т1]]+Таблица1[[#This Row],[X6, мм]]</f>
        <v>58912.369405013909</v>
      </c>
      <c r="CA1578" s="14">
        <f>Таблица1[[#This Row],[Т2]]+Таблица1[[#This Row],[Lдуг 5,мм]]</f>
        <v>21137.240823883931</v>
      </c>
      <c r="CB1578" s="14">
        <f>Таблица1[[#This Row],[Т3]]+Таблица1[[#This Row],[Y6, мм]]</f>
        <v>59144.409595633471</v>
      </c>
      <c r="CC1578" s="14">
        <f>Таблица1[[#This Row],[Т4]]+Таблица1[[#This Row],[Lдуг 6,мм]]</f>
        <v>22265.716344220993</v>
      </c>
      <c r="CD1578" s="14">
        <f>Таблица1[[#This Row],[Т5]]+Таблица1[[#This Row],[Lдуг 1,мм]]</f>
        <v>59315.065735372911</v>
      </c>
      <c r="CE1578" s="14">
        <f>Таблица1[[#This Row],[Т6]]+Таблица1[[#This Row],[Lпрям1, мм]]</f>
        <v>25730.260594498923</v>
      </c>
      <c r="CF1578" s="15">
        <f>Таблица1[[#This Row],[Т7]]+Таблица1[[#This Row],[Lдуг 2,мм]]</f>
        <v>59315.065735372911</v>
      </c>
      <c r="CG1578" s="14">
        <f>Таблица1[[#This Row],[Т8]]+Таблица1[[#This Row],[Lпрям2, мм]]</f>
        <v>25730.260594498923</v>
      </c>
      <c r="CH1578" s="14">
        <f>Таблица1[[#This Row],[Т9]]-Таблица1[[#This Row],[Т9]]</f>
        <v>0</v>
      </c>
      <c r="CI1578" s="50">
        <f>Таблица1[[#This Row],[Т9]]-Таблица1[[#This Row],[Т8]]</f>
        <v>33584.805140873985</v>
      </c>
      <c r="CJ1578" s="54">
        <f>Таблица1[[#This Row],[Т9]]-Таблица1[[#This Row],[Т7]]</f>
        <v>0</v>
      </c>
      <c r="CK1578" s="14">
        <f>Таблица1[[#This Row],[Т9]]-Таблица1[[#This Row],[Т6]]</f>
        <v>37049.349391151918</v>
      </c>
      <c r="CL1578" s="14">
        <f>Таблица1[[#This Row],[Т9]]-Таблица1[[#This Row],[Т5]]</f>
        <v>170.65613973943982</v>
      </c>
      <c r="CM1578" s="14">
        <f>Таблица1[[#This Row],[Т9]]-Таблица1[[#This Row],[Т4]]</f>
        <v>38177.824911488977</v>
      </c>
      <c r="CN1578" s="14">
        <f>Таблица1[[#This Row],[Т9]]-Таблица1[[#This Row],[Т3]]</f>
        <v>402.69633035900188</v>
      </c>
      <c r="CO1578" s="14">
        <f>Таблица1[[#This Row],[Т9]]-Таблица1[[#This Row],[Т2]]</f>
        <v>43658.357093677128</v>
      </c>
      <c r="CP1578" s="14">
        <f>Таблица1[[#This Row],[Т9]]-Таблица1[[#This Row],[Т1]]</f>
        <v>717.30227429451043</v>
      </c>
      <c r="CQ1578" s="14">
        <f>Таблица1[[#This Row],[Т9]]-Таблица1[[#This Row],[угол обхв6]]</f>
        <v>46841.32887438561</v>
      </c>
      <c r="CR1578" s="14">
        <f>Таблица1[[#This Row],[Т9]]-Таблица1[[#This Row],[угол обхв5]]</f>
        <v>1245.1926685221115</v>
      </c>
      <c r="CS1578" s="14">
        <f>Таблица1[[#This Row],[Т9]]-Таблица1[[#This Row],[угол обхв4]]</f>
        <v>59315.065735372911</v>
      </c>
      <c r="CT1578" s="14">
        <f>Таблица1[[#This Row],[Lкан_прям, мм]]+Таблица1[[#This Row],[Lкан_дуг, мм]]+Таблица1[[#This Row],[Lкан_леб,мм]]</f>
        <v>85045.326329871838</v>
      </c>
      <c r="CU1578" s="16">
        <f>Таблица1[[#This Row],[Lкан_леб,мм]]</f>
        <v>58069.8730668508</v>
      </c>
      <c r="CV1578" s="14">
        <f>2534431-(Таблица1[[#This Row],[Т23]]+Таблица1[[#This Row],[угол обхв3]])</f>
        <v>2449125.5467369789</v>
      </c>
      <c r="CW1578" s="50">
        <f>SUM(X1578:AC1578,AD1578:AI1578)-Таблица1[[#This Row],[lподв_min, мм]]</f>
        <v>23510.909011565458</v>
      </c>
      <c r="CX1578" s="17">
        <f>CW2017-Таблица1[[#This Row],[Суммарная длина каната]]</f>
        <v>-2426571.6650754148</v>
      </c>
    </row>
    <row r="1579" spans="1:102" x14ac:dyDescent="0.25">
      <c r="A1579" s="21">
        <v>1578</v>
      </c>
      <c r="B1579" s="10">
        <v>39.834285714285706</v>
      </c>
      <c r="C1579" s="10">
        <v>69.409387755102046</v>
      </c>
      <c r="D1579" s="11">
        <v>12131.849098193343</v>
      </c>
      <c r="E1579" s="11">
        <v>9997.8419087705697</v>
      </c>
      <c r="F1579" s="11">
        <v>11231.901669840045</v>
      </c>
      <c r="G1579" s="11">
        <v>9966.4790932036231</v>
      </c>
      <c r="H1579" s="11">
        <v>11723.848608193342</v>
      </c>
      <c r="I1579" s="11">
        <v>6468.6978959028274</v>
      </c>
      <c r="J1579" s="11">
        <v>3529.1440128677418</v>
      </c>
      <c r="K1579" s="11">
        <v>25768.486981016267</v>
      </c>
      <c r="L1579" s="11">
        <v>1206.966282004762</v>
      </c>
      <c r="M1579" s="11">
        <v>58069.8730668508</v>
      </c>
      <c r="N1579" s="11">
        <v>8132.3709167735833</v>
      </c>
      <c r="O1579" s="11">
        <v>18546.36216777323</v>
      </c>
      <c r="P1579" s="43">
        <v>10706.777323087284</v>
      </c>
      <c r="Q1579" s="11">
        <v>16719.74092882406</v>
      </c>
      <c r="R1579" s="11">
        <v>11781.069349960148</v>
      </c>
      <c r="S1579" s="11">
        <v>11345.531252881243</v>
      </c>
      <c r="T1579" s="11">
        <v>12131.849098193343</v>
      </c>
      <c r="U1579" s="11">
        <v>9997.8419087705697</v>
      </c>
      <c r="V1579" s="11">
        <v>11243.681030326023</v>
      </c>
      <c r="W1579" s="11">
        <v>9826.5425123302102</v>
      </c>
      <c r="X1579" s="12">
        <v>0</v>
      </c>
      <c r="Y1579" s="12">
        <v>514.76985346991637</v>
      </c>
      <c r="Z1579" s="12">
        <v>308.61329144529657</v>
      </c>
      <c r="AA1579" s="44">
        <v>232.04019061955896</v>
      </c>
      <c r="AB1579" s="45">
        <v>151.54294646998991</v>
      </c>
      <c r="AC1579" s="12">
        <v>0</v>
      </c>
      <c r="AD1579" s="12">
        <v>12473.736860987305</v>
      </c>
      <c r="AE1579" s="12">
        <v>3156.5984057921009</v>
      </c>
      <c r="AF1579" s="12">
        <v>5480.5321821881516</v>
      </c>
      <c r="AG1579" s="44">
        <v>1128.4755203370603</v>
      </c>
      <c r="AH1579" s="45">
        <v>3529.1440117116517</v>
      </c>
      <c r="AI1579" s="12">
        <v>0</v>
      </c>
      <c r="AJ1579" s="12">
        <v>-36.932675353661175</v>
      </c>
      <c r="AK1579" s="12">
        <v>35.356883529657487</v>
      </c>
      <c r="AL1579" s="12">
        <v>78.695704856756336</v>
      </c>
      <c r="AM1579" s="44">
        <v>111.2813019153638</v>
      </c>
      <c r="AN1579" s="45">
        <v>89.999999837649625</v>
      </c>
      <c r="AO1579" s="12">
        <v>0</v>
      </c>
      <c r="AP1579" s="12">
        <v>-2083.5697487324196</v>
      </c>
      <c r="AQ1579" s="12">
        <v>8368.4672995518831</v>
      </c>
      <c r="AR1579" s="12">
        <v>11106.862109544869</v>
      </c>
      <c r="AS1579" s="44">
        <v>12161.247716747646</v>
      </c>
      <c r="AT1579" s="45">
        <v>11723.849098193343</v>
      </c>
      <c r="AU1579" s="12">
        <v>0</v>
      </c>
      <c r="AV1579" s="12">
        <v>11377.322371816303</v>
      </c>
      <c r="AW1579" s="12">
        <v>18879.112070912215</v>
      </c>
      <c r="AX1579" s="12">
        <v>16799.716948012243</v>
      </c>
      <c r="AY1579" s="44">
        <v>11197.448811562937</v>
      </c>
      <c r="AZ1579" s="45">
        <v>9997.8419076144801</v>
      </c>
      <c r="BA1579" s="12">
        <v>0</v>
      </c>
      <c r="BB1579" s="12">
        <v>7887.2134345867889</v>
      </c>
      <c r="BC1579" s="12">
        <v>10942.873705865582</v>
      </c>
      <c r="BD1579" s="12">
        <v>12181.154136417734</v>
      </c>
      <c r="BE1579" s="44">
        <v>11751.670731405842</v>
      </c>
      <c r="BF1579" s="45">
        <v>11723.849108193343</v>
      </c>
      <c r="BG1579" s="12">
        <v>0</v>
      </c>
      <c r="BH1579" s="12">
        <v>18872.493750003214</v>
      </c>
      <c r="BI1579" s="12">
        <v>17052.490831963041</v>
      </c>
      <c r="BJ1579" s="12">
        <v>11425.507272069424</v>
      </c>
      <c r="BK1579" s="44">
        <v>10145.924350088873</v>
      </c>
      <c r="BL1579" s="45">
        <v>6468.6978959028293</v>
      </c>
      <c r="BM1579" s="12">
        <v>0</v>
      </c>
      <c r="BN1579" s="12">
        <v>0</v>
      </c>
      <c r="BO1579" s="12">
        <v>72.289558883318676</v>
      </c>
      <c r="BP1579" s="12">
        <v>43.338821327098842</v>
      </c>
      <c r="BQ1579" s="48">
        <v>32.585597058607462</v>
      </c>
      <c r="BR1579" s="49">
        <v>21.281302077714162</v>
      </c>
      <c r="BS1579" s="13">
        <v>0</v>
      </c>
      <c r="BT1579" s="12">
        <v>260.12693314919341</v>
      </c>
      <c r="BV1579" s="14">
        <f>Таблица1[[#This Row],[Lкан_леб,мм]]</f>
        <v>58069.8730668508</v>
      </c>
      <c r="BW1579" s="50">
        <f>Таблица1[[#This Row],[угол обхв4]]+Таблица1[[#This Row],[Lдуг 3,мм]]</f>
        <v>12473.736860987305</v>
      </c>
      <c r="BX1579" s="54">
        <f>Таблица1[[#This Row],[угол обхв5]]+Таблица1[[#This Row],[Y5, мм]]</f>
        <v>58584.642920320715</v>
      </c>
      <c r="BY1579" s="14">
        <f>Таблица1[[#This Row],[угол обхв6]]+Таблица1[[#This Row],[Lдуг 4,мм]]</f>
        <v>15630.335266779406</v>
      </c>
      <c r="BZ1579" s="14">
        <f>Таблица1[[#This Row],[Т1]]+Таблица1[[#This Row],[X6, мм]]</f>
        <v>58893.256211766013</v>
      </c>
      <c r="CA1579" s="14">
        <f>Таблица1[[#This Row],[Т2]]+Таблица1[[#This Row],[Lдуг 5,мм]]</f>
        <v>21110.867448967558</v>
      </c>
      <c r="CB1579" s="14">
        <f>Таблица1[[#This Row],[Т3]]+Таблица1[[#This Row],[Y6, мм]]</f>
        <v>59125.296402385575</v>
      </c>
      <c r="CC1579" s="14">
        <f>Таблица1[[#This Row],[Т4]]+Таблица1[[#This Row],[Lдуг 6,мм]]</f>
        <v>22239.342969304616</v>
      </c>
      <c r="CD1579" s="14">
        <f>Таблица1[[#This Row],[Т5]]+Таблица1[[#This Row],[Lдуг 1,мм]]</f>
        <v>59276.839348855567</v>
      </c>
      <c r="CE1579" s="14">
        <f>Таблица1[[#This Row],[Т6]]+Таблица1[[#This Row],[Lпрям1, мм]]</f>
        <v>25768.486981016267</v>
      </c>
      <c r="CF1579" s="15">
        <f>Таблица1[[#This Row],[Т7]]+Таблица1[[#This Row],[Lдуг 2,мм]]</f>
        <v>59276.839348855567</v>
      </c>
      <c r="CG1579" s="14">
        <f>Таблица1[[#This Row],[Т8]]+Таблица1[[#This Row],[Lпрям2, мм]]</f>
        <v>25768.486981016267</v>
      </c>
      <c r="CH1579" s="14">
        <f>Таблица1[[#This Row],[Т9]]-Таблица1[[#This Row],[Т9]]</f>
        <v>0</v>
      </c>
      <c r="CI1579" s="50">
        <f>Таблица1[[#This Row],[Т9]]-Таблица1[[#This Row],[Т8]]</f>
        <v>33508.352367839296</v>
      </c>
      <c r="CJ1579" s="54">
        <f>Таблица1[[#This Row],[Т9]]-Таблица1[[#This Row],[Т7]]</f>
        <v>0</v>
      </c>
      <c r="CK1579" s="14">
        <f>Таблица1[[#This Row],[Т9]]-Таблица1[[#This Row],[Т6]]</f>
        <v>37037.496379550954</v>
      </c>
      <c r="CL1579" s="14">
        <f>Таблица1[[#This Row],[Т9]]-Таблица1[[#This Row],[Т5]]</f>
        <v>151.54294646999188</v>
      </c>
      <c r="CM1579" s="14">
        <f>Таблица1[[#This Row],[Т9]]-Таблица1[[#This Row],[Т4]]</f>
        <v>38165.971899888013</v>
      </c>
      <c r="CN1579" s="14">
        <f>Таблица1[[#This Row],[Т9]]-Таблица1[[#This Row],[Т3]]</f>
        <v>383.58313708955393</v>
      </c>
      <c r="CO1579" s="14">
        <f>Таблица1[[#This Row],[Т9]]-Таблица1[[#This Row],[Т2]]</f>
        <v>43646.504082076164</v>
      </c>
      <c r="CP1579" s="14">
        <f>Таблица1[[#This Row],[Т9]]-Таблица1[[#This Row],[Т1]]</f>
        <v>692.19642853485129</v>
      </c>
      <c r="CQ1579" s="14">
        <f>Таблица1[[#This Row],[Т9]]-Таблица1[[#This Row],[угол обхв6]]</f>
        <v>46803.102487868266</v>
      </c>
      <c r="CR1579" s="14">
        <f>Таблица1[[#This Row],[Т9]]-Таблица1[[#This Row],[угол обхв5]]</f>
        <v>1206.966282004767</v>
      </c>
      <c r="CS1579" s="14">
        <f>Таблица1[[#This Row],[Т9]]-Таблица1[[#This Row],[угол обхв4]]</f>
        <v>59276.839348855567</v>
      </c>
      <c r="CT1579" s="14">
        <f>Таблица1[[#This Row],[Lкан_прям, мм]]+Таблица1[[#This Row],[Lкан_дуг, мм]]+Таблица1[[#This Row],[Lкан_леб,мм]]</f>
        <v>85045.326329871838</v>
      </c>
      <c r="CU1579" s="16">
        <f>Таблица1[[#This Row],[Lкан_леб,мм]]</f>
        <v>58069.8730668508</v>
      </c>
      <c r="CV1579" s="14">
        <f>2534431-(Таблица1[[#This Row],[Т23]]+Таблица1[[#This Row],[угол обхв3]])</f>
        <v>2449125.5467369789</v>
      </c>
      <c r="CW1579" s="50">
        <f>SUM(X1579:AC1579,AD1579:AI1579)-Таблица1[[#This Row],[lподв_min, мм]]</f>
        <v>23446.309250153285</v>
      </c>
      <c r="CX1579" s="17">
        <f>CW2018-Таблица1[[#This Row],[Суммарная длина каната]]</f>
        <v>-2426622.4313299893</v>
      </c>
    </row>
    <row r="1580" spans="1:102" x14ac:dyDescent="0.25">
      <c r="A1580" s="21">
        <v>1579</v>
      </c>
      <c r="B1580" s="10">
        <v>39.834285714285706</v>
      </c>
      <c r="C1580" s="10">
        <v>72.093469387755121</v>
      </c>
      <c r="D1580" s="11">
        <v>12479.497897180692</v>
      </c>
      <c r="E1580" s="11">
        <v>10171.44720147378</v>
      </c>
      <c r="F1580" s="11">
        <v>11582.006466720184</v>
      </c>
      <c r="G1580" s="11">
        <v>10097.975218718777</v>
      </c>
      <c r="H1580" s="11">
        <v>12071.497407180694</v>
      </c>
      <c r="I1580" s="11">
        <v>6576.2166490245745</v>
      </c>
      <c r="J1580" s="11">
        <v>3595.2305524492053</v>
      </c>
      <c r="K1580" s="11">
        <v>25806.713367533321</v>
      </c>
      <c r="L1580" s="11">
        <v>1168.7398954877156</v>
      </c>
      <c r="M1580" s="11">
        <v>58069.8730668508</v>
      </c>
      <c r="N1580" s="11">
        <v>8132.3709167735833</v>
      </c>
      <c r="O1580" s="11">
        <v>18546.36216777323</v>
      </c>
      <c r="P1580" s="43">
        <v>10741.210199638108</v>
      </c>
      <c r="Q1580" s="11">
        <v>16819.237201208438</v>
      </c>
      <c r="R1580" s="11">
        <v>12065.99213188176</v>
      </c>
      <c r="S1580" s="11">
        <v>11501.231387747832</v>
      </c>
      <c r="T1580" s="11">
        <v>12479.497897180692</v>
      </c>
      <c r="U1580" s="11">
        <v>10171.44720147378</v>
      </c>
      <c r="V1580" s="11">
        <v>11600.325984617073</v>
      </c>
      <c r="W1580" s="11">
        <v>9958.7437737646087</v>
      </c>
      <c r="X1580" s="12">
        <v>0</v>
      </c>
      <c r="Y1580" s="12">
        <v>501.58753371598607</v>
      </c>
      <c r="Z1580" s="12">
        <v>302.6824179513294</v>
      </c>
      <c r="AA1580" s="44">
        <v>232.0401906195585</v>
      </c>
      <c r="AB1580" s="45">
        <v>132.4297532008413</v>
      </c>
      <c r="AC1580" s="12">
        <v>0</v>
      </c>
      <c r="AD1580" s="12">
        <v>12473.736860987305</v>
      </c>
      <c r="AE1580" s="12">
        <v>3128.7382527064369</v>
      </c>
      <c r="AF1580" s="12">
        <v>5480.5321821881507</v>
      </c>
      <c r="AG1580" s="44">
        <v>1128.4755203370614</v>
      </c>
      <c r="AH1580" s="45">
        <v>3595.2305513143674</v>
      </c>
      <c r="AI1580" s="12">
        <v>0</v>
      </c>
      <c r="AJ1580" s="12">
        <v>-36.932675353661175</v>
      </c>
      <c r="AK1580" s="12">
        <v>33.505679397078744</v>
      </c>
      <c r="AL1580" s="12">
        <v>76.011623224103246</v>
      </c>
      <c r="AM1580" s="44">
        <v>108.59722028271065</v>
      </c>
      <c r="AN1580" s="45">
        <v>89.999999840633905</v>
      </c>
      <c r="AO1580" s="12">
        <v>0</v>
      </c>
      <c r="AP1580" s="12">
        <v>-2083.5697487324196</v>
      </c>
      <c r="AQ1580" s="12">
        <v>8357.5949302393565</v>
      </c>
      <c r="AR1580" s="12">
        <v>11137.110871281575</v>
      </c>
      <c r="AS1580" s="44">
        <v>12452.687956257927</v>
      </c>
      <c r="AT1580" s="45">
        <v>12071.497897180692</v>
      </c>
      <c r="AU1580" s="12">
        <v>0</v>
      </c>
      <c r="AV1580" s="12">
        <v>11377.322371816303</v>
      </c>
      <c r="AW1580" s="12">
        <v>18886.5652597027</v>
      </c>
      <c r="AX1580" s="12">
        <v>16917.861022835117</v>
      </c>
      <c r="AY1580" s="44">
        <v>11371.114750033679</v>
      </c>
      <c r="AZ1580" s="45">
        <v>10171.447200338944</v>
      </c>
      <c r="BA1580" s="12">
        <v>0</v>
      </c>
      <c r="BB1580" s="12">
        <v>7887.2134345867889</v>
      </c>
      <c r="BC1580" s="12">
        <v>10966.434213103881</v>
      </c>
      <c r="BD1580" s="12">
        <v>12461.892803525227</v>
      </c>
      <c r="BE1580" s="44">
        <v>12092.802072804525</v>
      </c>
      <c r="BF1580" s="45">
        <v>12071.497907180694</v>
      </c>
      <c r="BG1580" s="12">
        <v>0</v>
      </c>
      <c r="BH1580" s="12">
        <v>18872.493750003214</v>
      </c>
      <c r="BI1580" s="12">
        <v>17159.440293137905</v>
      </c>
      <c r="BJ1580" s="12">
        <v>11599.855209374513</v>
      </c>
      <c r="BK1580" s="44">
        <v>10301.563839187933</v>
      </c>
      <c r="BL1580" s="45">
        <v>6576.2166490245763</v>
      </c>
      <c r="BM1580" s="12">
        <v>0</v>
      </c>
      <c r="BN1580" s="12">
        <v>0</v>
      </c>
      <c r="BO1580" s="12">
        <v>70.438354750739919</v>
      </c>
      <c r="BP1580" s="12">
        <v>42.50594382702451</v>
      </c>
      <c r="BQ1580" s="48">
        <v>32.585597058607398</v>
      </c>
      <c r="BR1580" s="49">
        <v>18.597220442076747</v>
      </c>
      <c r="BS1580" s="13">
        <v>0</v>
      </c>
      <c r="BT1580" s="12">
        <v>260.12693314919341</v>
      </c>
      <c r="BV1580" s="14">
        <f>Таблица1[[#This Row],[Lкан_леб,мм]]</f>
        <v>58069.8730668508</v>
      </c>
      <c r="BW1580" s="50">
        <f>Таблица1[[#This Row],[угол обхв4]]+Таблица1[[#This Row],[Lдуг 3,мм]]</f>
        <v>12473.736860987305</v>
      </c>
      <c r="BX1580" s="54">
        <f>Таблица1[[#This Row],[угол обхв5]]+Таблица1[[#This Row],[Y5, мм]]</f>
        <v>58571.460600566788</v>
      </c>
      <c r="BY1580" s="14">
        <f>Таблица1[[#This Row],[угол обхв6]]+Таблица1[[#This Row],[Lдуг 4,мм]]</f>
        <v>15602.475113693741</v>
      </c>
      <c r="BZ1580" s="14">
        <f>Таблица1[[#This Row],[Т1]]+Таблица1[[#This Row],[X6, мм]]</f>
        <v>58874.143018518116</v>
      </c>
      <c r="CA1580" s="14">
        <f>Таблица1[[#This Row],[Т2]]+Таблица1[[#This Row],[Lдуг 5,мм]]</f>
        <v>21083.007295881893</v>
      </c>
      <c r="CB1580" s="14">
        <f>Таблица1[[#This Row],[Т3]]+Таблица1[[#This Row],[Y6, мм]]</f>
        <v>59106.183209137678</v>
      </c>
      <c r="CC1580" s="14">
        <f>Таблица1[[#This Row],[Т4]]+Таблица1[[#This Row],[Lдуг 6,мм]]</f>
        <v>22211.482816218955</v>
      </c>
      <c r="CD1580" s="14">
        <f>Таблица1[[#This Row],[Т5]]+Таблица1[[#This Row],[Lдуг 1,мм]]</f>
        <v>59238.61296233852</v>
      </c>
      <c r="CE1580" s="14">
        <f>Таблица1[[#This Row],[Т6]]+Таблица1[[#This Row],[Lпрям1, мм]]</f>
        <v>25806.713367533324</v>
      </c>
      <c r="CF1580" s="15">
        <f>Таблица1[[#This Row],[Т7]]+Таблица1[[#This Row],[Lдуг 2,мм]]</f>
        <v>59238.61296233852</v>
      </c>
      <c r="CG1580" s="14">
        <f>Таблица1[[#This Row],[Т8]]+Таблица1[[#This Row],[Lпрям2, мм]]</f>
        <v>25806.713367533324</v>
      </c>
      <c r="CH1580" s="14">
        <f>Таблица1[[#This Row],[Т9]]-Таблица1[[#This Row],[Т9]]</f>
        <v>0</v>
      </c>
      <c r="CI1580" s="50">
        <f>Таблица1[[#This Row],[Т9]]-Таблица1[[#This Row],[Т8]]</f>
        <v>33431.899594805196</v>
      </c>
      <c r="CJ1580" s="54">
        <f>Таблица1[[#This Row],[Т9]]-Таблица1[[#This Row],[Т7]]</f>
        <v>0</v>
      </c>
      <c r="CK1580" s="14">
        <f>Таблица1[[#This Row],[Т9]]-Таблица1[[#This Row],[Т6]]</f>
        <v>37027.130146119569</v>
      </c>
      <c r="CL1580" s="14">
        <f>Таблица1[[#This Row],[Т9]]-Таблица1[[#This Row],[Т5]]</f>
        <v>132.42975320084224</v>
      </c>
      <c r="CM1580" s="14">
        <f>Таблица1[[#This Row],[Т9]]-Таблица1[[#This Row],[Т4]]</f>
        <v>38155.605666456628</v>
      </c>
      <c r="CN1580" s="14">
        <f>Таблица1[[#This Row],[Т9]]-Таблица1[[#This Row],[Т3]]</f>
        <v>364.4699438204043</v>
      </c>
      <c r="CO1580" s="14">
        <f>Таблица1[[#This Row],[Т9]]-Таблица1[[#This Row],[Т2]]</f>
        <v>43636.137848644779</v>
      </c>
      <c r="CP1580" s="14">
        <f>Таблица1[[#This Row],[Т9]]-Таблица1[[#This Row],[Т1]]</f>
        <v>667.1523617717321</v>
      </c>
      <c r="CQ1580" s="14">
        <f>Таблица1[[#This Row],[Т9]]-Таблица1[[#This Row],[угол обхв6]]</f>
        <v>46764.876101351212</v>
      </c>
      <c r="CR1580" s="14">
        <f>Таблица1[[#This Row],[Т9]]-Таблица1[[#This Row],[угол обхв5]]</f>
        <v>1168.7398954877208</v>
      </c>
      <c r="CS1580" s="14">
        <f>Таблица1[[#This Row],[Т9]]-Таблица1[[#This Row],[угол обхв4]]</f>
        <v>59238.61296233852</v>
      </c>
      <c r="CT1580" s="14">
        <f>Таблица1[[#This Row],[Lкан_прям, мм]]+Таблица1[[#This Row],[Lкан_дуг, мм]]+Таблица1[[#This Row],[Lкан_леб,мм]]</f>
        <v>85045.326329871838</v>
      </c>
      <c r="CU1580" s="16">
        <f>Таблица1[[#This Row],[Lкан_леб,мм]]</f>
        <v>58069.8730668508</v>
      </c>
      <c r="CV1580" s="14">
        <f>2534431-(Таблица1[[#This Row],[Т23]]+Таблица1[[#This Row],[угол обхв3]])</f>
        <v>2449125.5467369789</v>
      </c>
      <c r="CW1580" s="50">
        <f>SUM(X1580:AC1580,AD1580:AI1580)-Таблица1[[#This Row],[lподв_min, мм]]</f>
        <v>23380.222710571834</v>
      </c>
      <c r="CX1580" s="17">
        <f>CW2019-Таблица1[[#This Row],[Суммарная длина каната]]</f>
        <v>-2426673.8324188301</v>
      </c>
    </row>
    <row r="1581" spans="1:102" x14ac:dyDescent="0.25">
      <c r="A1581" s="21">
        <v>1580</v>
      </c>
      <c r="B1581" s="10">
        <v>39.834285714285706</v>
      </c>
      <c r="C1581" s="10">
        <v>74.777551020408183</v>
      </c>
      <c r="D1581" s="11">
        <v>12818.635548983728</v>
      </c>
      <c r="E1581" s="11">
        <v>10361.142057021934</v>
      </c>
      <c r="F1581" s="11">
        <v>11925.569349216637</v>
      </c>
      <c r="G1581" s="11">
        <v>10245.722115791799</v>
      </c>
      <c r="H1581" s="11">
        <v>12410.635058983729</v>
      </c>
      <c r="I1581" s="11">
        <v>6698.3600761646976</v>
      </c>
      <c r="J1581" s="11">
        <v>3662.7819808572372</v>
      </c>
      <c r="K1581" s="11">
        <v>25844.939754050047</v>
      </c>
      <c r="L1581" s="11">
        <v>1130.513508970992</v>
      </c>
      <c r="M1581" s="11">
        <v>58069.8730668508</v>
      </c>
      <c r="N1581" s="11">
        <v>8132.3709167735833</v>
      </c>
      <c r="O1581" s="11">
        <v>18546.36216777323</v>
      </c>
      <c r="P1581" s="43">
        <v>10770.945996788167</v>
      </c>
      <c r="Q1581" s="11">
        <v>16920.23677335506</v>
      </c>
      <c r="R1581" s="11">
        <v>12343.311061205546</v>
      </c>
      <c r="S1581" s="11">
        <v>11670.1033365556</v>
      </c>
      <c r="T1581" s="11">
        <v>12818.635548983728</v>
      </c>
      <c r="U1581" s="11">
        <v>10361.142057021934</v>
      </c>
      <c r="V1581" s="11">
        <v>11950.388828713862</v>
      </c>
      <c r="W1581" s="11">
        <v>10107.501301738754</v>
      </c>
      <c r="X1581" s="12">
        <v>0</v>
      </c>
      <c r="Y1581" s="12">
        <v>488.33831636558773</v>
      </c>
      <c r="Z1581" s="12">
        <v>296.81844205383061</v>
      </c>
      <c r="AA1581" s="44">
        <v>232.04019061955887</v>
      </c>
      <c r="AB1581" s="45">
        <v>113.31655993201497</v>
      </c>
      <c r="AC1581" s="12">
        <v>0</v>
      </c>
      <c r="AD1581" s="12">
        <v>12473.736860987305</v>
      </c>
      <c r="AE1581" s="12">
        <v>3099.4132107942019</v>
      </c>
      <c r="AF1581" s="12">
        <v>5480.532182188148</v>
      </c>
      <c r="AG1581" s="44">
        <v>1128.475520337061</v>
      </c>
      <c r="AH1581" s="45">
        <v>3662.7819797433281</v>
      </c>
      <c r="AI1581" s="12">
        <v>0</v>
      </c>
      <c r="AJ1581" s="12">
        <v>-36.932675353661175</v>
      </c>
      <c r="AK1581" s="12">
        <v>31.64508077935978</v>
      </c>
      <c r="AL1581" s="12">
        <v>73.327541591450171</v>
      </c>
      <c r="AM1581" s="44">
        <v>105.91313865005762</v>
      </c>
      <c r="AN1581" s="45">
        <v>89.999999843573036</v>
      </c>
      <c r="AO1581" s="12">
        <v>0</v>
      </c>
      <c r="AP1581" s="12">
        <v>-2083.5697487324196</v>
      </c>
      <c r="AQ1581" s="12">
        <v>8346.4305196080841</v>
      </c>
      <c r="AR1581" s="12">
        <v>11161.793887286083</v>
      </c>
      <c r="AS1581" s="44">
        <v>12735.675873674871</v>
      </c>
      <c r="AT1581" s="45">
        <v>12410.635548983728</v>
      </c>
      <c r="AU1581" s="12">
        <v>0</v>
      </c>
      <c r="AV1581" s="12">
        <v>11377.322371816303</v>
      </c>
      <c r="AW1581" s="12">
        <v>18893.698440618922</v>
      </c>
      <c r="AX1581" s="12">
        <v>17037.292001744605</v>
      </c>
      <c r="AY1581" s="44">
        <v>11558.237998153074</v>
      </c>
      <c r="AZ1581" s="45">
        <v>10361.142055908027</v>
      </c>
      <c r="BA1581" s="12">
        <v>0</v>
      </c>
      <c r="BB1581" s="12">
        <v>7887.2134345867889</v>
      </c>
      <c r="BC1581" s="12">
        <v>10985.005599622669</v>
      </c>
      <c r="BD1581" s="12">
        <v>12734.158951703463</v>
      </c>
      <c r="BE1581" s="44">
        <v>12426.270736514403</v>
      </c>
      <c r="BF1581" s="45">
        <v>12410.635558983729</v>
      </c>
      <c r="BG1581" s="12">
        <v>0</v>
      </c>
      <c r="BH1581" s="12">
        <v>18872.493750003214</v>
      </c>
      <c r="BI1581" s="12">
        <v>17267.573046200752</v>
      </c>
      <c r="BJ1581" s="12">
        <v>11787.158564945146</v>
      </c>
      <c r="BK1581" s="44">
        <v>10473.00739542446</v>
      </c>
      <c r="BL1581" s="45">
        <v>6698.3600761646994</v>
      </c>
      <c r="BM1581" s="12">
        <v>0</v>
      </c>
      <c r="BN1581" s="12">
        <v>0</v>
      </c>
      <c r="BO1581" s="12">
        <v>68.577756133020969</v>
      </c>
      <c r="BP1581" s="12">
        <v>41.68246081209039</v>
      </c>
      <c r="BQ1581" s="48">
        <v>32.585597058607448</v>
      </c>
      <c r="BR1581" s="49">
        <v>15.91313880648458</v>
      </c>
      <c r="BS1581" s="13">
        <v>0</v>
      </c>
      <c r="BT1581" s="12">
        <v>260.12693314919341</v>
      </c>
      <c r="BV1581" s="14">
        <f>Таблица1[[#This Row],[Lкан_леб,мм]]</f>
        <v>58069.8730668508</v>
      </c>
      <c r="BW1581" s="50">
        <f>Таблица1[[#This Row],[угол обхв4]]+Таблица1[[#This Row],[Lдуг 3,мм]]</f>
        <v>12473.736860987305</v>
      </c>
      <c r="BX1581" s="54">
        <f>Таблица1[[#This Row],[угол обхв5]]+Таблица1[[#This Row],[Y5, мм]]</f>
        <v>58558.211383216389</v>
      </c>
      <c r="BY1581" s="14">
        <f>Таблица1[[#This Row],[угол обхв6]]+Таблица1[[#This Row],[Lдуг 4,мм]]</f>
        <v>15573.150071781507</v>
      </c>
      <c r="BZ1581" s="14">
        <f>Таблица1[[#This Row],[Т1]]+Таблица1[[#This Row],[X6, мм]]</f>
        <v>58855.02982527022</v>
      </c>
      <c r="CA1581" s="14">
        <f>Таблица1[[#This Row],[Т2]]+Таблица1[[#This Row],[Lдуг 5,мм]]</f>
        <v>21053.682253969655</v>
      </c>
      <c r="CB1581" s="14">
        <f>Таблица1[[#This Row],[Т3]]+Таблица1[[#This Row],[Y6, мм]]</f>
        <v>59087.070015889782</v>
      </c>
      <c r="CC1581" s="14">
        <f>Таблица1[[#This Row],[Т4]]+Таблица1[[#This Row],[Lдуг 6,мм]]</f>
        <v>22182.157774306717</v>
      </c>
      <c r="CD1581" s="14">
        <f>Таблица1[[#This Row],[Т5]]+Таблица1[[#This Row],[Lдуг 1,мм]]</f>
        <v>59200.386575821794</v>
      </c>
      <c r="CE1581" s="14">
        <f>Таблица1[[#This Row],[Т6]]+Таблица1[[#This Row],[Lпрям1, мм]]</f>
        <v>25844.939754050047</v>
      </c>
      <c r="CF1581" s="15">
        <f>Таблица1[[#This Row],[Т7]]+Таблица1[[#This Row],[Lдуг 2,мм]]</f>
        <v>59200.386575821794</v>
      </c>
      <c r="CG1581" s="14">
        <f>Таблица1[[#This Row],[Т8]]+Таблица1[[#This Row],[Lпрям2, мм]]</f>
        <v>25844.939754050047</v>
      </c>
      <c r="CH1581" s="14">
        <f>Таблица1[[#This Row],[Т9]]-Таблица1[[#This Row],[Т9]]</f>
        <v>0</v>
      </c>
      <c r="CI1581" s="50">
        <f>Таблица1[[#This Row],[Т9]]-Таблица1[[#This Row],[Т8]]</f>
        <v>33355.446821771751</v>
      </c>
      <c r="CJ1581" s="54">
        <f>Таблица1[[#This Row],[Т9]]-Таблица1[[#This Row],[Т7]]</f>
        <v>0</v>
      </c>
      <c r="CK1581" s="14">
        <f>Таблица1[[#This Row],[Т9]]-Таблица1[[#This Row],[Т6]]</f>
        <v>37018.228801515077</v>
      </c>
      <c r="CL1581" s="14">
        <f>Таблица1[[#This Row],[Т9]]-Таблица1[[#This Row],[Т5]]</f>
        <v>113.31655993201275</v>
      </c>
      <c r="CM1581" s="14">
        <f>Таблица1[[#This Row],[Т9]]-Таблица1[[#This Row],[Т4]]</f>
        <v>38146.704321852143</v>
      </c>
      <c r="CN1581" s="14">
        <f>Таблица1[[#This Row],[Т9]]-Таблица1[[#This Row],[Т3]]</f>
        <v>345.35675055157481</v>
      </c>
      <c r="CO1581" s="14">
        <f>Таблица1[[#This Row],[Т9]]-Таблица1[[#This Row],[Т2]]</f>
        <v>43627.236504040287</v>
      </c>
      <c r="CP1581" s="14">
        <f>Таблица1[[#This Row],[Т9]]-Таблица1[[#This Row],[Т1]]</f>
        <v>642.17519260540575</v>
      </c>
      <c r="CQ1581" s="14">
        <f>Таблица1[[#This Row],[Т9]]-Таблица1[[#This Row],[угол обхв6]]</f>
        <v>46726.649714834493</v>
      </c>
      <c r="CR1581" s="14">
        <f>Таблица1[[#This Row],[Т9]]-Таблица1[[#This Row],[угол обхв5]]</f>
        <v>1130.5135089709947</v>
      </c>
      <c r="CS1581" s="14">
        <f>Таблица1[[#This Row],[Т9]]-Таблица1[[#This Row],[угол обхв4]]</f>
        <v>59200.386575821794</v>
      </c>
      <c r="CT1581" s="14">
        <f>Таблица1[[#This Row],[Lкан_прям, мм]]+Таблица1[[#This Row],[Lкан_дуг, мм]]+Таблица1[[#This Row],[Lкан_леб,мм]]</f>
        <v>85045.326329871838</v>
      </c>
      <c r="CU1581" s="16">
        <f>Таблица1[[#This Row],[Lкан_леб,мм]]</f>
        <v>58069.8730668508</v>
      </c>
      <c r="CV1581" s="14">
        <f>2534431-(Таблица1[[#This Row],[Т23]]+Таблица1[[#This Row],[угол обхв3]])</f>
        <v>2449125.5467369789</v>
      </c>
      <c r="CW1581" s="50">
        <f>SUM(X1581:AC1581,AD1581:AI1581)-Таблица1[[#This Row],[lподв_min, мм]]</f>
        <v>23312.671282163799</v>
      </c>
      <c r="CX1581" s="17">
        <f>CW2020-Таблица1[[#This Row],[Суммарная длина каната]]</f>
        <v>-2426725.7960488163</v>
      </c>
    </row>
    <row r="1582" spans="1:102" x14ac:dyDescent="0.25">
      <c r="A1582" s="21">
        <v>1581</v>
      </c>
      <c r="B1582" s="10">
        <v>39.834285714285706</v>
      </c>
      <c r="C1582" s="10">
        <v>77.461632653061244</v>
      </c>
      <c r="D1582" s="11">
        <v>13148.517933976136</v>
      </c>
      <c r="E1582" s="11">
        <v>10566.510256029558</v>
      </c>
      <c r="F1582" s="11">
        <v>12261.836488073412</v>
      </c>
      <c r="G1582" s="11">
        <v>10409.395605242778</v>
      </c>
      <c r="H1582" s="11">
        <v>12740.517443976138</v>
      </c>
      <c r="I1582" s="11">
        <v>6834.7352572492528</v>
      </c>
      <c r="J1582" s="11">
        <v>3731.7749987803045</v>
      </c>
      <c r="K1582" s="11">
        <v>25883.166140566431</v>
      </c>
      <c r="L1582" s="11">
        <v>1092.287122454605</v>
      </c>
      <c r="M1582" s="11">
        <v>58069.8730668508</v>
      </c>
      <c r="N1582" s="11">
        <v>8132.3709167735833</v>
      </c>
      <c r="O1582" s="11">
        <v>18546.36216777323</v>
      </c>
      <c r="P1582" s="43">
        <v>10795.919469672597</v>
      </c>
      <c r="Q1582" s="11">
        <v>17022.518036830057</v>
      </c>
      <c r="R1582" s="11">
        <v>12612.417657991398</v>
      </c>
      <c r="S1582" s="11">
        <v>11851.776568545794</v>
      </c>
      <c r="T1582" s="11">
        <v>13148.517933976136</v>
      </c>
      <c r="U1582" s="11">
        <v>10566.510256029558</v>
      </c>
      <c r="V1582" s="11">
        <v>12293.101471455318</v>
      </c>
      <c r="W1582" s="11">
        <v>10272.488699594711</v>
      </c>
      <c r="X1582" s="12">
        <v>0</v>
      </c>
      <c r="Y1582" s="12">
        <v>475.01678635528322</v>
      </c>
      <c r="Z1582" s="12">
        <v>291.02677881623782</v>
      </c>
      <c r="AA1582" s="44">
        <v>232.04019061955941</v>
      </c>
      <c r="AB1582" s="45">
        <v>94.203366663524363</v>
      </c>
      <c r="AC1582" s="12">
        <v>0</v>
      </c>
      <c r="AD1582" s="12">
        <v>12473.736860987305</v>
      </c>
      <c r="AE1582" s="12">
        <v>3068.6465793669349</v>
      </c>
      <c r="AF1582" s="12">
        <v>5480.5321821881471</v>
      </c>
      <c r="AG1582" s="44">
        <v>1128.4755203370596</v>
      </c>
      <c r="AH1582" s="45">
        <v>3731.7749976869886</v>
      </c>
      <c r="AI1582" s="12">
        <v>0</v>
      </c>
      <c r="AJ1582" s="12">
        <v>-36.932675353661175</v>
      </c>
      <c r="AK1582" s="12">
        <v>29.77432723463598</v>
      </c>
      <c r="AL1582" s="12">
        <v>70.643459958797109</v>
      </c>
      <c r="AM1582" s="44">
        <v>103.22905701740463</v>
      </c>
      <c r="AN1582" s="45">
        <v>89.999999846465073</v>
      </c>
      <c r="AO1582" s="12">
        <v>0</v>
      </c>
      <c r="AP1582" s="12">
        <v>-2083.5697487324196</v>
      </c>
      <c r="AQ1582" s="12">
        <v>8334.9776325828316</v>
      </c>
      <c r="AR1582" s="12">
        <v>11180.856999264419</v>
      </c>
      <c r="AS1582" s="44">
        <v>13009.590550435651</v>
      </c>
      <c r="AT1582" s="45">
        <v>12740.517933976138</v>
      </c>
      <c r="AU1582" s="12">
        <v>0</v>
      </c>
      <c r="AV1582" s="12">
        <v>11377.322371816303</v>
      </c>
      <c r="AW1582" s="12">
        <v>18900.501291154127</v>
      </c>
      <c r="AX1582" s="12">
        <v>17157.747834995054</v>
      </c>
      <c r="AY1582" s="44">
        <v>11758.407979033755</v>
      </c>
      <c r="AZ1582" s="45">
        <v>10566.510254936244</v>
      </c>
      <c r="BA1582" s="12">
        <v>0</v>
      </c>
      <c r="BB1582" s="12">
        <v>7887.2134345867889</v>
      </c>
      <c r="BC1582" s="12">
        <v>10998.526185481845</v>
      </c>
      <c r="BD1582" s="12">
        <v>12997.35518758322</v>
      </c>
      <c r="BE1582" s="44">
        <v>12751.345041531886</v>
      </c>
      <c r="BF1582" s="45">
        <v>12740.517943976138</v>
      </c>
      <c r="BG1582" s="12">
        <v>0</v>
      </c>
      <c r="BH1582" s="12">
        <v>18872.493750003214</v>
      </c>
      <c r="BI1582" s="12">
        <v>17376.657160210954</v>
      </c>
      <c r="BJ1582" s="12">
        <v>11987.00636671079</v>
      </c>
      <c r="BK1582" s="44">
        <v>10659.878845541596</v>
      </c>
      <c r="BL1582" s="45">
        <v>6834.7352572492546</v>
      </c>
      <c r="BM1582" s="12">
        <v>0</v>
      </c>
      <c r="BN1582" s="12">
        <v>0</v>
      </c>
      <c r="BO1582" s="12">
        <v>66.707002588297144</v>
      </c>
      <c r="BP1582" s="12">
        <v>40.869132724161133</v>
      </c>
      <c r="BQ1582" s="48">
        <v>32.585597058607526</v>
      </c>
      <c r="BR1582" s="49">
        <v>13.229057170939562</v>
      </c>
      <c r="BS1582" s="13">
        <v>0</v>
      </c>
      <c r="BT1582" s="12">
        <v>260.12693314919341</v>
      </c>
      <c r="BV1582" s="14">
        <f>Таблица1[[#This Row],[Lкан_леб,мм]]</f>
        <v>58069.8730668508</v>
      </c>
      <c r="BW1582" s="50">
        <f>Таблица1[[#This Row],[угол обхв4]]+Таблица1[[#This Row],[Lдуг 3,мм]]</f>
        <v>12473.736860987305</v>
      </c>
      <c r="BX1582" s="54">
        <f>Таблица1[[#This Row],[угол обхв5]]+Таблица1[[#This Row],[Y5, мм]]</f>
        <v>58544.889853206085</v>
      </c>
      <c r="BY1582" s="14">
        <f>Таблица1[[#This Row],[угол обхв6]]+Таблица1[[#This Row],[Lдуг 4,мм]]</f>
        <v>15542.383440354239</v>
      </c>
      <c r="BZ1582" s="14">
        <f>Таблица1[[#This Row],[Т1]]+Таблица1[[#This Row],[X6, мм]]</f>
        <v>58835.916632022323</v>
      </c>
      <c r="CA1582" s="14">
        <f>Таблица1[[#This Row],[Т2]]+Таблица1[[#This Row],[Lдуг 5,мм]]</f>
        <v>21022.915622542387</v>
      </c>
      <c r="CB1582" s="14">
        <f>Таблица1[[#This Row],[Т3]]+Таблица1[[#This Row],[Y6, мм]]</f>
        <v>59067.956822641885</v>
      </c>
      <c r="CC1582" s="14">
        <f>Таблица1[[#This Row],[Т4]]+Таблица1[[#This Row],[Lдуг 6,мм]]</f>
        <v>22151.391142879445</v>
      </c>
      <c r="CD1582" s="14">
        <f>Таблица1[[#This Row],[Т5]]+Таблица1[[#This Row],[Lдуг 1,мм]]</f>
        <v>59162.16018930541</v>
      </c>
      <c r="CE1582" s="14">
        <f>Таблица1[[#This Row],[Т6]]+Таблица1[[#This Row],[Lпрям1, мм]]</f>
        <v>25883.166140566434</v>
      </c>
      <c r="CF1582" s="15">
        <f>Таблица1[[#This Row],[Т7]]+Таблица1[[#This Row],[Lдуг 2,мм]]</f>
        <v>59162.16018930541</v>
      </c>
      <c r="CG1582" s="14">
        <f>Таблица1[[#This Row],[Т8]]+Таблица1[[#This Row],[Lпрям2, мм]]</f>
        <v>25883.166140566434</v>
      </c>
      <c r="CH1582" s="14">
        <f>Таблица1[[#This Row],[Т9]]-Таблица1[[#This Row],[Т9]]</f>
        <v>0</v>
      </c>
      <c r="CI1582" s="50">
        <f>Таблица1[[#This Row],[Т9]]-Таблица1[[#This Row],[Т8]]</f>
        <v>33278.994048738976</v>
      </c>
      <c r="CJ1582" s="54">
        <f>Таблица1[[#This Row],[Т9]]-Таблица1[[#This Row],[Т7]]</f>
        <v>0</v>
      </c>
      <c r="CK1582" s="14">
        <f>Таблица1[[#This Row],[Т9]]-Таблица1[[#This Row],[Т6]]</f>
        <v>37010.769046425965</v>
      </c>
      <c r="CL1582" s="14">
        <f>Таблица1[[#This Row],[Т9]]-Таблица1[[#This Row],[Т5]]</f>
        <v>94.20336666352523</v>
      </c>
      <c r="CM1582" s="14">
        <f>Таблица1[[#This Row],[Т9]]-Таблица1[[#This Row],[Т4]]</f>
        <v>38139.244566763024</v>
      </c>
      <c r="CN1582" s="14">
        <f>Таблица1[[#This Row],[Т9]]-Таблица1[[#This Row],[Т3]]</f>
        <v>326.24355728308728</v>
      </c>
      <c r="CO1582" s="14">
        <f>Таблица1[[#This Row],[Т9]]-Таблица1[[#This Row],[Т2]]</f>
        <v>43619.776748951175</v>
      </c>
      <c r="CP1582" s="14">
        <f>Таблица1[[#This Row],[Т9]]-Таблица1[[#This Row],[Т1]]</f>
        <v>617.2703360993255</v>
      </c>
      <c r="CQ1582" s="14">
        <f>Таблица1[[#This Row],[Т9]]-Таблица1[[#This Row],[угол обхв6]]</f>
        <v>46688.423328318109</v>
      </c>
      <c r="CR1582" s="14">
        <f>Таблица1[[#This Row],[Т9]]-Таблица1[[#This Row],[угол обхв5]]</f>
        <v>1092.2871224546107</v>
      </c>
      <c r="CS1582" s="14">
        <f>Таблица1[[#This Row],[Т9]]-Таблица1[[#This Row],[угол обхв4]]</f>
        <v>59162.16018930541</v>
      </c>
      <c r="CT1582" s="14">
        <f>Таблица1[[#This Row],[Lкан_прям, мм]]+Таблица1[[#This Row],[Lкан_дуг, мм]]+Таблица1[[#This Row],[Lкан_леб,мм]]</f>
        <v>85045.326329871838</v>
      </c>
      <c r="CU1582" s="16">
        <f>Таблица1[[#This Row],[Lкан_леб,мм]]</f>
        <v>58069.8730668508</v>
      </c>
      <c r="CV1582" s="14">
        <f>2534431-(Таблица1[[#This Row],[Т23]]+Таблица1[[#This Row],[угол обхв3]])</f>
        <v>2449125.5467369789</v>
      </c>
      <c r="CW1582" s="50">
        <f>SUM(X1582:AC1582,AD1582:AI1582)-Таблица1[[#This Row],[lподв_min, мм]]</f>
        <v>23243.678264240738</v>
      </c>
      <c r="CX1582" s="17">
        <f>CW2021-Таблица1[[#This Row],[Суммарная длина каната]]</f>
        <v>-2426778.2448494779</v>
      </c>
    </row>
    <row r="1583" spans="1:102" x14ac:dyDescent="0.25">
      <c r="A1583" s="21">
        <v>1582</v>
      </c>
      <c r="B1583" s="10">
        <v>39.834285714285706</v>
      </c>
      <c r="C1583" s="10">
        <v>80.14571428571432</v>
      </c>
      <c r="D1583" s="11">
        <v>13468.42123999567</v>
      </c>
      <c r="E1583" s="11">
        <v>10787.101189410065</v>
      </c>
      <c r="F1583" s="11">
        <v>12590.070062006489</v>
      </c>
      <c r="G1583" s="11">
        <v>10588.63656252402</v>
      </c>
      <c r="H1583" s="11">
        <v>13060.420749995672</v>
      </c>
      <c r="I1583" s="11">
        <v>6984.9163272240712</v>
      </c>
      <c r="J1583" s="11">
        <v>3802.1848621859931</v>
      </c>
      <c r="K1583" s="11">
        <v>25921.392527082473</v>
      </c>
      <c r="L1583" s="11">
        <v>1054.0607359385644</v>
      </c>
      <c r="M1583" s="11">
        <v>58069.8730668508</v>
      </c>
      <c r="N1583" s="11">
        <v>8132.3709167735833</v>
      </c>
      <c r="O1583" s="11">
        <v>18546.36216777323</v>
      </c>
      <c r="P1583" s="43">
        <v>10816.075822690811</v>
      </c>
      <c r="Q1583" s="11">
        <v>17125.856570973694</v>
      </c>
      <c r="R1583" s="11">
        <v>12872.721461406736</v>
      </c>
      <c r="S1583" s="11">
        <v>12045.852464995949</v>
      </c>
      <c r="T1583" s="11">
        <v>13468.42123999567</v>
      </c>
      <c r="U1583" s="11">
        <v>10787.101189410065</v>
      </c>
      <c r="V1583" s="11">
        <v>12627.71194914087</v>
      </c>
      <c r="W1583" s="11">
        <v>10453.343959869762</v>
      </c>
      <c r="X1583" s="12">
        <v>0</v>
      </c>
      <c r="Y1583" s="12">
        <v>461.61720174838905</v>
      </c>
      <c r="Z1583" s="12">
        <v>285.31317017523503</v>
      </c>
      <c r="AA1583" s="44">
        <v>232.04019061955935</v>
      </c>
      <c r="AB1583" s="45">
        <v>75.0901733953811</v>
      </c>
      <c r="AC1583" s="12">
        <v>0</v>
      </c>
      <c r="AD1583" s="12">
        <v>12473.736860987305</v>
      </c>
      <c r="AE1583" s="12">
        <v>3036.4631024570353</v>
      </c>
      <c r="AF1583" s="12">
        <v>5480.5321821881489</v>
      </c>
      <c r="AG1583" s="44">
        <v>1128.4755203370576</v>
      </c>
      <c r="AH1583" s="45">
        <v>3802.1848611129253</v>
      </c>
      <c r="AI1583" s="12">
        <v>0</v>
      </c>
      <c r="AJ1583" s="12">
        <v>-36.932675353661175</v>
      </c>
      <c r="AK1583" s="12">
        <v>27.892612417960731</v>
      </c>
      <c r="AL1583" s="12">
        <v>67.959378326144062</v>
      </c>
      <c r="AM1583" s="44">
        <v>100.54497538475158</v>
      </c>
      <c r="AN1583" s="45">
        <v>89.999999849308253</v>
      </c>
      <c r="AO1583" s="12">
        <v>0</v>
      </c>
      <c r="AP1583" s="12">
        <v>-2083.5697487324196</v>
      </c>
      <c r="AQ1583" s="12">
        <v>8323.2397875414299</v>
      </c>
      <c r="AR1583" s="12">
        <v>11194.258379847404</v>
      </c>
      <c r="AS1583" s="44">
        <v>13273.830976048406</v>
      </c>
      <c r="AT1583" s="45">
        <v>13060.42123999567</v>
      </c>
      <c r="AU1583" s="12">
        <v>0</v>
      </c>
      <c r="AV1583" s="12">
        <v>11377.322371816303</v>
      </c>
      <c r="AW1583" s="12">
        <v>18906.963158026734</v>
      </c>
      <c r="AX1583" s="12">
        <v>17278.964224154388</v>
      </c>
      <c r="AY1583" s="44">
        <v>11971.185489270902</v>
      </c>
      <c r="AZ1583" s="45">
        <v>10787.101188336997</v>
      </c>
      <c r="BA1583" s="12">
        <v>0</v>
      </c>
      <c r="BB1583" s="12">
        <v>7887.2134345867889</v>
      </c>
      <c r="BC1583" s="12">
        <v>11006.944693458658</v>
      </c>
      <c r="BD1583" s="12">
        <v>13250.904018563331</v>
      </c>
      <c r="BE1583" s="44">
        <v>13067.311725354</v>
      </c>
      <c r="BF1583" s="45">
        <v>13060.421249995672</v>
      </c>
      <c r="BG1583" s="12">
        <v>0</v>
      </c>
      <c r="BH1583" s="12">
        <v>18872.493750003214</v>
      </c>
      <c r="BI1583" s="12">
        <v>17486.457561227198</v>
      </c>
      <c r="BJ1583" s="12">
        <v>12198.960118176643</v>
      </c>
      <c r="BK1583" s="44">
        <v>10861.768165135112</v>
      </c>
      <c r="BL1583" s="45">
        <v>6984.9163272240721</v>
      </c>
      <c r="BM1583" s="12">
        <v>0</v>
      </c>
      <c r="BN1583" s="12">
        <v>0</v>
      </c>
      <c r="BO1583" s="12">
        <v>64.825287771621902</v>
      </c>
      <c r="BP1583" s="12">
        <v>40.066765908183342</v>
      </c>
      <c r="BQ1583" s="48">
        <v>32.585597058607512</v>
      </c>
      <c r="BR1583" s="49">
        <v>10.544975535443323</v>
      </c>
      <c r="BS1583" s="13">
        <v>0</v>
      </c>
      <c r="BT1583" s="12">
        <v>260.12693314919341</v>
      </c>
      <c r="BV1583" s="14">
        <f>Таблица1[[#This Row],[Lкан_леб,мм]]</f>
        <v>58069.8730668508</v>
      </c>
      <c r="BW1583" s="50">
        <f>Таблица1[[#This Row],[угол обхв4]]+Таблица1[[#This Row],[Lдуг 3,мм]]</f>
        <v>12473.736860987305</v>
      </c>
      <c r="BX1583" s="54">
        <f>Таблица1[[#This Row],[угол обхв5]]+Таблица1[[#This Row],[Y5, мм]]</f>
        <v>58531.490268599191</v>
      </c>
      <c r="BY1583" s="14">
        <f>Таблица1[[#This Row],[угол обхв6]]+Таблица1[[#This Row],[Lдуг 4,мм]]</f>
        <v>15510.19996344434</v>
      </c>
      <c r="BZ1583" s="14">
        <f>Таблица1[[#This Row],[Т1]]+Таблица1[[#This Row],[X6, мм]]</f>
        <v>58816.803438774426</v>
      </c>
      <c r="CA1583" s="14">
        <f>Таблица1[[#This Row],[Т2]]+Таблица1[[#This Row],[Lдуг 5,мм]]</f>
        <v>20990.73214563249</v>
      </c>
      <c r="CB1583" s="14">
        <f>Таблица1[[#This Row],[Т3]]+Таблица1[[#This Row],[Y6, мм]]</f>
        <v>59048.843629393989</v>
      </c>
      <c r="CC1583" s="14">
        <f>Таблица1[[#This Row],[Т4]]+Таблица1[[#This Row],[Lдуг 6,мм]]</f>
        <v>22119.207665969549</v>
      </c>
      <c r="CD1583" s="14">
        <f>Таблица1[[#This Row],[Т5]]+Таблица1[[#This Row],[Lдуг 1,мм]]</f>
        <v>59123.933802789368</v>
      </c>
      <c r="CE1583" s="14">
        <f>Таблица1[[#This Row],[Т6]]+Таблица1[[#This Row],[Lпрям1, мм]]</f>
        <v>25921.392527082473</v>
      </c>
      <c r="CF1583" s="15">
        <f>Таблица1[[#This Row],[Т7]]+Таблица1[[#This Row],[Lдуг 2,мм]]</f>
        <v>59123.933802789368</v>
      </c>
      <c r="CG1583" s="14">
        <f>Таблица1[[#This Row],[Т8]]+Таблица1[[#This Row],[Lпрям2, мм]]</f>
        <v>25921.392527082473</v>
      </c>
      <c r="CH1583" s="14">
        <f>Таблица1[[#This Row],[Т9]]-Таблица1[[#This Row],[Т9]]</f>
        <v>0</v>
      </c>
      <c r="CI1583" s="50">
        <f>Таблица1[[#This Row],[Т9]]-Таблица1[[#This Row],[Т8]]</f>
        <v>33202.541275706899</v>
      </c>
      <c r="CJ1583" s="54">
        <f>Таблица1[[#This Row],[Т9]]-Таблица1[[#This Row],[Т7]]</f>
        <v>0</v>
      </c>
      <c r="CK1583" s="14">
        <f>Таблица1[[#This Row],[Т9]]-Таблица1[[#This Row],[Т6]]</f>
        <v>37004.726136819823</v>
      </c>
      <c r="CL1583" s="14">
        <f>Таблица1[[#This Row],[Т9]]-Таблица1[[#This Row],[Т5]]</f>
        <v>75.090173395379679</v>
      </c>
      <c r="CM1583" s="14">
        <f>Таблица1[[#This Row],[Т9]]-Таблица1[[#This Row],[Т4]]</f>
        <v>38133.201657156882</v>
      </c>
      <c r="CN1583" s="14">
        <f>Таблица1[[#This Row],[Т9]]-Таблица1[[#This Row],[Т3]]</f>
        <v>307.13036401494173</v>
      </c>
      <c r="CO1583" s="14">
        <f>Таблица1[[#This Row],[Т9]]-Таблица1[[#This Row],[Т2]]</f>
        <v>43613.733839345026</v>
      </c>
      <c r="CP1583" s="14">
        <f>Таблица1[[#This Row],[Т9]]-Таблица1[[#This Row],[Т1]]</f>
        <v>592.44353419017716</v>
      </c>
      <c r="CQ1583" s="14">
        <f>Таблица1[[#This Row],[Т9]]-Таблица1[[#This Row],[угол обхв6]]</f>
        <v>46650.19694180206</v>
      </c>
      <c r="CR1583" s="14">
        <f>Таблица1[[#This Row],[Т9]]-Таблица1[[#This Row],[угол обхв5]]</f>
        <v>1054.0607359385685</v>
      </c>
      <c r="CS1583" s="14">
        <f>Таблица1[[#This Row],[Т9]]-Таблица1[[#This Row],[угол обхв4]]</f>
        <v>59123.933802789368</v>
      </c>
      <c r="CT1583" s="14">
        <f>Таблица1[[#This Row],[Lкан_прям, мм]]+Таблица1[[#This Row],[Lкан_дуг, мм]]+Таблица1[[#This Row],[Lкан_леб,мм]]</f>
        <v>85045.326329871838</v>
      </c>
      <c r="CU1583" s="16">
        <f>Таблица1[[#This Row],[Lкан_леб,мм]]</f>
        <v>58069.8730668508</v>
      </c>
      <c r="CV1583" s="14">
        <f>2534431-(Таблица1[[#This Row],[Т23]]+Таблица1[[#This Row],[угол обхв3]])</f>
        <v>2449125.5467369789</v>
      </c>
      <c r="CW1583" s="50">
        <f>SUM(X1583:AC1583,AD1583:AI1583)-Таблица1[[#This Row],[lподв_min, мм]]</f>
        <v>23173.268400835041</v>
      </c>
      <c r="CX1583" s="17">
        <f>CW2022-Таблица1[[#This Row],[Суммарная длина каната]]</f>
        <v>-2426831.0958170537</v>
      </c>
    </row>
    <row r="1584" spans="1:102" x14ac:dyDescent="0.25">
      <c r="A1584" s="21">
        <v>1583</v>
      </c>
      <c r="B1584" s="10">
        <v>39.834285714285706</v>
      </c>
      <c r="C1584" s="10">
        <v>82.829795918367381</v>
      </c>
      <c r="D1584" s="11">
        <v>13777.64355049822</v>
      </c>
      <c r="E1584" s="11">
        <v>11022.430847080705</v>
      </c>
      <c r="F1584" s="11">
        <v>12909.549876596056</v>
      </c>
      <c r="G1584" s="11">
        <v>10783.051705693983</v>
      </c>
      <c r="H1584" s="11">
        <v>13369.643060498222</v>
      </c>
      <c r="I1584" s="11">
        <v>7148.4455043571834</v>
      </c>
      <c r="J1584" s="11">
        <v>3873.9853427235207</v>
      </c>
      <c r="K1584" s="11">
        <v>25959.618913598162</v>
      </c>
      <c r="L1584" s="11">
        <v>1015.8343494228794</v>
      </c>
      <c r="M1584" s="11">
        <v>58069.8730668508</v>
      </c>
      <c r="N1584" s="11">
        <v>8132.3709167735833</v>
      </c>
      <c r="O1584" s="11">
        <v>18546.36216777323</v>
      </c>
      <c r="P1584" s="43">
        <v>10831.370829736399</v>
      </c>
      <c r="Q1584" s="11">
        <v>17230.025635313479</v>
      </c>
      <c r="R1584" s="11">
        <v>13123.651325287476</v>
      </c>
      <c r="S1584" s="11">
        <v>12251.905193850045</v>
      </c>
      <c r="T1584" s="11">
        <v>13777.64355049822</v>
      </c>
      <c r="U1584" s="11">
        <v>11022.430847080705</v>
      </c>
      <c r="V1584" s="11">
        <v>12953.486075453273</v>
      </c>
      <c r="W1584" s="11">
        <v>10649.670258595897</v>
      </c>
      <c r="X1584" s="12">
        <v>0</v>
      </c>
      <c r="Y1584" s="12">
        <v>448.13346042605104</v>
      </c>
      <c r="Z1584" s="12">
        <v>279.68371824967556</v>
      </c>
      <c r="AA1584" s="44">
        <v>232.04019061955844</v>
      </c>
      <c r="AB1584" s="45">
        <v>55.976980127594508</v>
      </c>
      <c r="AC1584" s="12">
        <v>0</v>
      </c>
      <c r="AD1584" s="12">
        <v>12473.736860987305</v>
      </c>
      <c r="AE1584" s="12">
        <v>3002.8890084153049</v>
      </c>
      <c r="AF1584" s="12">
        <v>5480.5321821881498</v>
      </c>
      <c r="AG1584" s="44">
        <v>1128.4755203370607</v>
      </c>
      <c r="AH1584" s="45">
        <v>3873.9853416703409</v>
      </c>
      <c r="AI1584" s="12">
        <v>0</v>
      </c>
      <c r="AJ1584" s="12">
        <v>-36.932675353661175</v>
      </c>
      <c r="AK1584" s="12">
        <v>25.999079403705554</v>
      </c>
      <c r="AL1584" s="12">
        <v>65.275296693490972</v>
      </c>
      <c r="AM1584" s="44">
        <v>97.860893752098363</v>
      </c>
      <c r="AN1584" s="45">
        <v>89.999999852101183</v>
      </c>
      <c r="AO1584" s="12">
        <v>0</v>
      </c>
      <c r="AP1584" s="12">
        <v>-2083.5697487324196</v>
      </c>
      <c r="AQ1584" s="12">
        <v>8311.2204525834331</v>
      </c>
      <c r="AR1584" s="12">
        <v>11201.968624366293</v>
      </c>
      <c r="AS1584" s="44">
        <v>13527.817366800782</v>
      </c>
      <c r="AT1584" s="45">
        <v>13369.64355049822</v>
      </c>
      <c r="AU1584" s="12">
        <v>0</v>
      </c>
      <c r="AV1584" s="12">
        <v>11377.322371816303</v>
      </c>
      <c r="AW1584" s="12">
        <v>18913.073012364173</v>
      </c>
      <c r="AX1584" s="12">
        <v>17400.675202015129</v>
      </c>
      <c r="AY1584" s="44">
        <v>12196.103662621379</v>
      </c>
      <c r="AZ1584" s="45">
        <v>11022.430846027524</v>
      </c>
      <c r="BA1584" s="12">
        <v>0</v>
      </c>
      <c r="BB1584" s="12">
        <v>7887.2134345867889</v>
      </c>
      <c r="BC1584" s="12">
        <v>11010.220365546249</v>
      </c>
      <c r="BD1584" s="12">
        <v>13494.249119917367</v>
      </c>
      <c r="BE1584" s="44">
        <v>13373.477508984914</v>
      </c>
      <c r="BF1584" s="45">
        <v>13369.643560498222</v>
      </c>
      <c r="BG1584" s="12">
        <v>0</v>
      </c>
      <c r="BH1584" s="12">
        <v>18872.493750003214</v>
      </c>
      <c r="BI1584" s="12">
        <v>17596.736479904423</v>
      </c>
      <c r="BJ1584" s="12">
        <v>12422.554760551693</v>
      </c>
      <c r="BK1584" s="44">
        <v>11078.232378309371</v>
      </c>
      <c r="BL1584" s="45">
        <v>7148.4455043571843</v>
      </c>
      <c r="BM1584" s="12">
        <v>0</v>
      </c>
      <c r="BN1584" s="12">
        <v>0</v>
      </c>
      <c r="BO1584" s="12">
        <v>62.931754757366726</v>
      </c>
      <c r="BP1584" s="12">
        <v>39.276217289785421</v>
      </c>
      <c r="BQ1584" s="48">
        <v>32.585597058607384</v>
      </c>
      <c r="BR1584" s="49">
        <v>7.86089389999717</v>
      </c>
      <c r="BS1584" s="13">
        <v>0</v>
      </c>
      <c r="BT1584" s="12">
        <v>260.12693314919341</v>
      </c>
      <c r="BV1584" s="14">
        <f>Таблица1[[#This Row],[Lкан_леб,мм]]</f>
        <v>58069.8730668508</v>
      </c>
      <c r="BW1584" s="50">
        <f>Таблица1[[#This Row],[угол обхв4]]+Таблица1[[#This Row],[Lдуг 3,мм]]</f>
        <v>12473.736860987305</v>
      </c>
      <c r="BX1584" s="54">
        <f>Таблица1[[#This Row],[угол обхв5]]+Таблица1[[#This Row],[Y5, мм]]</f>
        <v>58518.006527276848</v>
      </c>
      <c r="BY1584" s="14">
        <f>Таблица1[[#This Row],[угол обхв6]]+Таблица1[[#This Row],[Lдуг 4,мм]]</f>
        <v>15476.625869402609</v>
      </c>
      <c r="BZ1584" s="14">
        <f>Таблица1[[#This Row],[Т1]]+Таблица1[[#This Row],[X6, мм]]</f>
        <v>58797.690245526523</v>
      </c>
      <c r="CA1584" s="14">
        <f>Таблица1[[#This Row],[Т2]]+Таблица1[[#This Row],[Lдуг 5,мм]]</f>
        <v>20957.158051590759</v>
      </c>
      <c r="CB1584" s="14">
        <f>Таблица1[[#This Row],[Т3]]+Таблица1[[#This Row],[Y6, мм]]</f>
        <v>59029.730436146085</v>
      </c>
      <c r="CC1584" s="14">
        <f>Таблица1[[#This Row],[Т4]]+Таблица1[[#This Row],[Lдуг 6,мм]]</f>
        <v>22085.633571927821</v>
      </c>
      <c r="CD1584" s="14">
        <f>Таблица1[[#This Row],[Т5]]+Таблица1[[#This Row],[Lдуг 1,мм]]</f>
        <v>59085.707416273683</v>
      </c>
      <c r="CE1584" s="14">
        <f>Таблица1[[#This Row],[Т6]]+Таблица1[[#This Row],[Lпрям1, мм]]</f>
        <v>25959.618913598162</v>
      </c>
      <c r="CF1584" s="15">
        <f>Таблица1[[#This Row],[Т7]]+Таблица1[[#This Row],[Lдуг 2,мм]]</f>
        <v>59085.707416273683</v>
      </c>
      <c r="CG1584" s="14">
        <f>Таблица1[[#This Row],[Т8]]+Таблица1[[#This Row],[Lпрям2, мм]]</f>
        <v>25959.618913598162</v>
      </c>
      <c r="CH1584" s="14">
        <f>Таблица1[[#This Row],[Т9]]-Таблица1[[#This Row],[Т9]]</f>
        <v>0</v>
      </c>
      <c r="CI1584" s="50">
        <f>Таблица1[[#This Row],[Т9]]-Таблица1[[#This Row],[Т8]]</f>
        <v>33126.08850267552</v>
      </c>
      <c r="CJ1584" s="54">
        <f>Таблица1[[#This Row],[Т9]]-Таблица1[[#This Row],[Т7]]</f>
        <v>0</v>
      </c>
      <c r="CK1584" s="14">
        <f>Таблица1[[#This Row],[Т9]]-Таблица1[[#This Row],[Т6]]</f>
        <v>37000.073844345861</v>
      </c>
      <c r="CL1584" s="14">
        <f>Таблица1[[#This Row],[Т9]]-Таблица1[[#This Row],[Т5]]</f>
        <v>55.976980127597926</v>
      </c>
      <c r="CM1584" s="14">
        <f>Таблица1[[#This Row],[Т9]]-Таблица1[[#This Row],[Т4]]</f>
        <v>38128.549364682927</v>
      </c>
      <c r="CN1584" s="14">
        <f>Таблица1[[#This Row],[Т9]]-Таблица1[[#This Row],[Т3]]</f>
        <v>288.01717074715998</v>
      </c>
      <c r="CO1584" s="14">
        <f>Таблица1[[#This Row],[Т9]]-Таблица1[[#This Row],[Т2]]</f>
        <v>43609.081546871072</v>
      </c>
      <c r="CP1584" s="14">
        <f>Таблица1[[#This Row],[Т9]]-Таблица1[[#This Row],[Т1]]</f>
        <v>567.70088899683469</v>
      </c>
      <c r="CQ1584" s="14">
        <f>Таблица1[[#This Row],[Т9]]-Таблица1[[#This Row],[угол обхв6]]</f>
        <v>46611.970555286374</v>
      </c>
      <c r="CR1584" s="14">
        <f>Таблица1[[#This Row],[Т9]]-Таблица1[[#This Row],[угол обхв5]]</f>
        <v>1015.834349422883</v>
      </c>
      <c r="CS1584" s="14">
        <f>Таблица1[[#This Row],[Т9]]-Таблица1[[#This Row],[угол обхв4]]</f>
        <v>59085.707416273683</v>
      </c>
      <c r="CT1584" s="14">
        <f>Таблица1[[#This Row],[Lкан_прям, мм]]+Таблица1[[#This Row],[Lкан_дуг, мм]]+Таблица1[[#This Row],[Lкан_леб,мм]]</f>
        <v>85045.326329871838</v>
      </c>
      <c r="CU1584" s="16">
        <f>Таблица1[[#This Row],[Lкан_леб,мм]]</f>
        <v>58069.8730668508</v>
      </c>
      <c r="CV1584" s="14">
        <f>2534431-(Таблица1[[#This Row],[Т23]]+Таблица1[[#This Row],[угол обхв3]])</f>
        <v>2449125.5467369789</v>
      </c>
      <c r="CW1584" s="50">
        <f>SUM(X1584:AC1584,AD1584:AI1584)-Таблица1[[#This Row],[lподв_min, мм]]</f>
        <v>23101.46792029752</v>
      </c>
      <c r="CX1584" s="17">
        <f>CW2023-Таблица1[[#This Row],[Суммарная длина каната]]</f>
        <v>-2426884.2596810977</v>
      </c>
    </row>
    <row r="1585" spans="1:102" x14ac:dyDescent="0.25">
      <c r="A1585" s="21">
        <v>1584</v>
      </c>
      <c r="B1585" s="10">
        <v>39.834285714285706</v>
      </c>
      <c r="C1585" s="10">
        <v>85.513877551020443</v>
      </c>
      <c r="D1585" s="11">
        <v>13269.709052375118</v>
      </c>
      <c r="E1585" s="11">
        <v>10861.036825991965</v>
      </c>
      <c r="F1585" s="11">
        <v>13219.574944502643</v>
      </c>
      <c r="G1585" s="11">
        <v>10992.214458337692</v>
      </c>
      <c r="H1585" s="11">
        <v>13677.708562375117</v>
      </c>
      <c r="I1585" s="11">
        <v>7324.9629907927128</v>
      </c>
      <c r="J1585" s="11">
        <v>3536.0738351992518</v>
      </c>
      <c r="K1585" s="11">
        <v>25977.065215286413</v>
      </c>
      <c r="L1585" s="11">
        <v>998.3880477346172</v>
      </c>
      <c r="M1585" s="11">
        <v>58069.8730668508</v>
      </c>
      <c r="N1585" s="11">
        <v>8132.3709167735833</v>
      </c>
      <c r="O1585" s="11">
        <v>18546.36216777323</v>
      </c>
      <c r="P1585" s="43">
        <v>10841.770931235942</v>
      </c>
      <c r="Q1585" s="11">
        <v>17334.796667067254</v>
      </c>
      <c r="R1585" s="11">
        <v>13364.656671319612</v>
      </c>
      <c r="S1585" s="11">
        <v>12469.482644058824</v>
      </c>
      <c r="T1585" s="11">
        <v>14075.506384669519</v>
      </c>
      <c r="U1585" s="11">
        <v>11271.982879954316</v>
      </c>
      <c r="V1585" s="11">
        <v>13269.709052375118</v>
      </c>
      <c r="W1585" s="11">
        <v>10861.036825991965</v>
      </c>
      <c r="X1585" s="12">
        <v>0</v>
      </c>
      <c r="Y1585" s="12">
        <v>434.55906353009669</v>
      </c>
      <c r="Z1585" s="12">
        <v>274.14492189773307</v>
      </c>
      <c r="AA1585" s="44">
        <v>232.04019061955825</v>
      </c>
      <c r="AB1585" s="45">
        <v>47.253829333784765</v>
      </c>
      <c r="AC1585" s="12">
        <v>10.390042353444361</v>
      </c>
      <c r="AD1585" s="12">
        <v>12473.736860987305</v>
      </c>
      <c r="AE1585" s="12">
        <v>2967.952055015302</v>
      </c>
      <c r="AF1585" s="12">
        <v>5480.5321821881507</v>
      </c>
      <c r="AG1585" s="44">
        <v>1128.4755203370621</v>
      </c>
      <c r="AH1585" s="45">
        <v>390.29476040551793</v>
      </c>
      <c r="AI1585" s="12">
        <v>3536.0738363530722</v>
      </c>
      <c r="AJ1585" s="12">
        <v>-36.932675353661175</v>
      </c>
      <c r="AK1585" s="12">
        <v>24.092815551809299</v>
      </c>
      <c r="AL1585" s="12">
        <v>62.591215060837946</v>
      </c>
      <c r="AM1585" s="44">
        <v>95.176812119445302</v>
      </c>
      <c r="AN1585" s="45">
        <v>88.540917544304733</v>
      </c>
      <c r="AO1585" s="12">
        <v>89.999999837967806</v>
      </c>
      <c r="AP1585" s="12">
        <v>-2083.5697487324196</v>
      </c>
      <c r="AQ1585" s="12">
        <v>8298.9230426587455</v>
      </c>
      <c r="AR1585" s="12">
        <v>11203.970815371078</v>
      </c>
      <c r="AS1585" s="44">
        <v>13770.992437893601</v>
      </c>
      <c r="AT1585" s="45">
        <v>13667.638672868281</v>
      </c>
      <c r="AU1585" s="12">
        <v>13677.709052375118</v>
      </c>
      <c r="AV1585" s="12">
        <v>11377.322371816303</v>
      </c>
      <c r="AW1585" s="12">
        <v>18918.819399362488</v>
      </c>
      <c r="AX1585" s="12">
        <v>17522.613716166888</v>
      </c>
      <c r="AY1585" s="44">
        <v>12432.668994379295</v>
      </c>
      <c r="AZ1585" s="45">
        <v>11261.593959412614</v>
      </c>
      <c r="BA1585" s="12">
        <v>10861.036827145786</v>
      </c>
      <c r="BB1585" s="12">
        <v>7887.2134345867889</v>
      </c>
      <c r="BC1585" s="12">
        <v>11008.323057121104</v>
      </c>
      <c r="BD1585" s="12">
        <v>13726.856555454748</v>
      </c>
      <c r="BE1585" s="44">
        <v>13669.17061809553</v>
      </c>
      <c r="BF1585" s="45">
        <v>13677.576764176356</v>
      </c>
      <c r="BG1585" s="12">
        <v>13677.709062375117</v>
      </c>
      <c r="BH1585" s="12">
        <v>18872.493750003214</v>
      </c>
      <c r="BI1585" s="12">
        <v>17707.253898656509</v>
      </c>
      <c r="BJ1585" s="12">
        <v>12657.299693158455</v>
      </c>
      <c r="BK1585" s="44">
        <v>11308.796529633844</v>
      </c>
      <c r="BL1585" s="45">
        <v>10871.425746533665</v>
      </c>
      <c r="BM1585" s="12">
        <v>7324.9629907927147</v>
      </c>
      <c r="BN1585" s="12">
        <v>0</v>
      </c>
      <c r="BO1585" s="12">
        <v>61.025490905470484</v>
      </c>
      <c r="BP1585" s="12">
        <v>38.498399509028651</v>
      </c>
      <c r="BQ1585" s="48">
        <v>32.585597058607355</v>
      </c>
      <c r="BR1585" s="49">
        <v>6.6358945751405729</v>
      </c>
      <c r="BS1585" s="13">
        <v>1.4590822936630761</v>
      </c>
      <c r="BT1585" s="12">
        <v>260.12693314919341</v>
      </c>
      <c r="BV1585" s="14">
        <f>Таблица1[[#This Row],[Lкан_леб,мм]]</f>
        <v>58069.8730668508</v>
      </c>
      <c r="BW1585" s="50">
        <f>Таблица1[[#This Row],[угол обхв4]]+Таблица1[[#This Row],[Lдуг 3,мм]]</f>
        <v>12473.736860987305</v>
      </c>
      <c r="BX1585" s="54">
        <f>Таблица1[[#This Row],[угол обхв5]]+Таблица1[[#This Row],[Y5, мм]]</f>
        <v>58504.432130380897</v>
      </c>
      <c r="BY1585" s="14">
        <f>Таблица1[[#This Row],[угол обхв6]]+Таблица1[[#This Row],[Lдуг 4,мм]]</f>
        <v>15441.688916002608</v>
      </c>
      <c r="BZ1585" s="14">
        <f>Таблица1[[#This Row],[Т1]]+Таблица1[[#This Row],[X6, мм]]</f>
        <v>58778.577052278633</v>
      </c>
      <c r="CA1585" s="14">
        <f>Таблица1[[#This Row],[Т2]]+Таблица1[[#This Row],[Lдуг 5,мм]]</f>
        <v>20922.221098190759</v>
      </c>
      <c r="CB1585" s="14">
        <f>Таблица1[[#This Row],[Т3]]+Таблица1[[#This Row],[Y6, мм]]</f>
        <v>59010.617242898188</v>
      </c>
      <c r="CC1585" s="14">
        <f>Таблица1[[#This Row],[Т4]]+Таблица1[[#This Row],[Lдуг 6,мм]]</f>
        <v>22050.696618527822</v>
      </c>
      <c r="CD1585" s="14">
        <f>Таблица1[[#This Row],[Т5]]+Таблица1[[#This Row],[Lдуг 1,мм]]</f>
        <v>59057.871072231974</v>
      </c>
      <c r="CE1585" s="14">
        <f>Таблица1[[#This Row],[Т6]]+Таблица1[[#This Row],[Lпрям1, мм]]</f>
        <v>22440.99137893334</v>
      </c>
      <c r="CF1585" s="15">
        <f>Таблица1[[#This Row],[Т7]]+Таблица1[[#This Row],[Lдуг 2,мм]]</f>
        <v>59068.261114585417</v>
      </c>
      <c r="CG1585" s="14">
        <f>Таблица1[[#This Row],[Т8]]+Таблица1[[#This Row],[Lпрям2, мм]]</f>
        <v>25977.065215286413</v>
      </c>
      <c r="CH1585" s="14">
        <f>Таблица1[[#This Row],[Т9]]-Таблица1[[#This Row],[Т9]]</f>
        <v>0</v>
      </c>
      <c r="CI1585" s="50">
        <f>Таблица1[[#This Row],[Т9]]-Таблица1[[#This Row],[Т8]]</f>
        <v>36627.26973565208</v>
      </c>
      <c r="CJ1585" s="54">
        <f>Таблица1[[#This Row],[Т9]]-Таблица1[[#This Row],[Т7]]</f>
        <v>10.390042353443278</v>
      </c>
      <c r="CK1585" s="14">
        <f>Таблица1[[#This Row],[Т9]]-Таблица1[[#This Row],[Т6]]</f>
        <v>37017.564496057596</v>
      </c>
      <c r="CL1585" s="14">
        <f>Таблица1[[#This Row],[Т9]]-Таблица1[[#This Row],[Т5]]</f>
        <v>57.643871687228966</v>
      </c>
      <c r="CM1585" s="14">
        <f>Таблица1[[#This Row],[Т9]]-Таблица1[[#This Row],[Т4]]</f>
        <v>38146.040016394662</v>
      </c>
      <c r="CN1585" s="14">
        <f>Таблица1[[#This Row],[Т9]]-Таблица1[[#This Row],[Т3]]</f>
        <v>289.68406230678374</v>
      </c>
      <c r="CO1585" s="14">
        <f>Таблица1[[#This Row],[Т9]]-Таблица1[[#This Row],[Т2]]</f>
        <v>43626.572198582813</v>
      </c>
      <c r="CP1585" s="14">
        <f>Таблица1[[#This Row],[Т9]]-Таблица1[[#This Row],[Т1]]</f>
        <v>563.82898420451966</v>
      </c>
      <c r="CQ1585" s="14">
        <f>Таблица1[[#This Row],[Т9]]-Таблица1[[#This Row],[угол обхв6]]</f>
        <v>46594.524253598109</v>
      </c>
      <c r="CR1585" s="14">
        <f>Таблица1[[#This Row],[Т9]]-Таблица1[[#This Row],[угол обхв5]]</f>
        <v>998.38804773461743</v>
      </c>
      <c r="CS1585" s="14">
        <f>Таблица1[[#This Row],[Т9]]-Таблица1[[#This Row],[угол обхв4]]</f>
        <v>59068.261114585417</v>
      </c>
      <c r="CT1585" s="14">
        <f>Таблица1[[#This Row],[Lкан_прям, мм]]+Таблица1[[#This Row],[Lкан_дуг, мм]]+Таблица1[[#This Row],[Lкан_леб,мм]]</f>
        <v>85045.326329871838</v>
      </c>
      <c r="CU1585" s="16">
        <f>Таблица1[[#This Row],[Lкан_леб,мм]]</f>
        <v>58069.8730668508</v>
      </c>
      <c r="CV1585" s="14">
        <f>2534431-(Таблица1[[#This Row],[Т23]]+Таблица1[[#This Row],[угол обхв3]])</f>
        <v>2449125.5467369789</v>
      </c>
      <c r="CW1585" s="50">
        <f>SUM(X1585:AC1585,AD1585:AI1585)-Таблица1[[#This Row],[lподв_min, мм]]</f>
        <v>23439.379427821779</v>
      </c>
      <c r="CX1585" s="17">
        <f>CW2024-Таблица1[[#This Row],[Суммарная длина каната]]</f>
        <v>-2426937.6401845622</v>
      </c>
    </row>
    <row r="1586" spans="1:102" x14ac:dyDescent="0.25">
      <c r="A1586" s="21">
        <v>1585</v>
      </c>
      <c r="B1586" s="10">
        <v>39.834285714285706</v>
      </c>
      <c r="C1586" s="10">
        <v>88.197959183673518</v>
      </c>
      <c r="D1586" s="11">
        <v>13575.6870385645</v>
      </c>
      <c r="E1586" s="11">
        <v>11086.97989163817</v>
      </c>
      <c r="F1586" s="11">
        <v>13519.465023540071</v>
      </c>
      <c r="G1586" s="11">
        <v>11215.665885540353</v>
      </c>
      <c r="H1586" s="11">
        <v>13983.686548564501</v>
      </c>
      <c r="I1586" s="11">
        <v>7514.6355822455744</v>
      </c>
      <c r="J1586" s="11">
        <v>3572.3443093925944</v>
      </c>
      <c r="K1586" s="11">
        <v>25977.065215274699</v>
      </c>
      <c r="L1586" s="11">
        <v>998.38804774633491</v>
      </c>
      <c r="M1586" s="11">
        <v>58069.8730668508</v>
      </c>
      <c r="N1586" s="11">
        <v>8132.3709167735833</v>
      </c>
      <c r="O1586" s="11">
        <v>18546.36216777323</v>
      </c>
      <c r="P1586" s="43">
        <v>10847.253307783802</v>
      </c>
      <c r="Q1586" s="11">
        <v>17439.939782644731</v>
      </c>
      <c r="R1586" s="11">
        <v>13595.208697091866</v>
      </c>
      <c r="S1586" s="11">
        <v>12698.107417580279</v>
      </c>
      <c r="T1586" s="11">
        <v>14361.356186115352</v>
      </c>
      <c r="U1586" s="11">
        <v>11535.209732887852</v>
      </c>
      <c r="V1586" s="11">
        <v>13575.6870385645</v>
      </c>
      <c r="W1586" s="11">
        <v>11086.97989163817</v>
      </c>
      <c r="X1586" s="12">
        <v>0</v>
      </c>
      <c r="Y1586" s="12">
        <v>420.88707526818297</v>
      </c>
      <c r="Z1586" s="12">
        <v>268.70371691174967</v>
      </c>
      <c r="AA1586" s="44">
        <v>232.04019061955825</v>
      </c>
      <c r="AB1586" s="45">
        <v>47.253829333786214</v>
      </c>
      <c r="AC1586" s="12">
        <v>29.503235613057733</v>
      </c>
      <c r="AD1586" s="12">
        <v>12473.736860987305</v>
      </c>
      <c r="AE1586" s="12">
        <v>2931.6815808219699</v>
      </c>
      <c r="AF1586" s="12">
        <v>5480.532182188148</v>
      </c>
      <c r="AG1586" s="44">
        <v>1128.4755203370603</v>
      </c>
      <c r="AH1586" s="45">
        <v>390.29476040551884</v>
      </c>
      <c r="AI1586" s="12">
        <v>3572.3443105346996</v>
      </c>
      <c r="AJ1586" s="12">
        <v>-36.932675353661175</v>
      </c>
      <c r="AK1586" s="12">
        <v>22.1728468631817</v>
      </c>
      <c r="AL1586" s="12">
        <v>59.907133428184885</v>
      </c>
      <c r="AM1586" s="44">
        <v>92.49273048679224</v>
      </c>
      <c r="AN1586" s="45">
        <v>85.856835911651459</v>
      </c>
      <c r="AO1586" s="12">
        <v>89.999999839612926</v>
      </c>
      <c r="AP1586" s="12">
        <v>-2083.5697487324196</v>
      </c>
      <c r="AQ1586" s="12">
        <v>8286.3509179051725</v>
      </c>
      <c r="AR1586" s="12">
        <v>11200.260559749955</v>
      </c>
      <c r="AS1586" s="44">
        <v>14002.822626208563</v>
      </c>
      <c r="AT1586" s="45">
        <v>13954.422438260162</v>
      </c>
      <c r="AU1586" s="12">
        <v>13983.687038564498</v>
      </c>
      <c r="AV1586" s="12">
        <v>11377.322371816303</v>
      </c>
      <c r="AW1586" s="12">
        <v>18924.190381716442</v>
      </c>
      <c r="AX1586" s="12">
        <v>17644.512214950031</v>
      </c>
      <c r="AY1586" s="44">
        <v>12680.362424200483</v>
      </c>
      <c r="AZ1586" s="45">
        <v>11505.732201503282</v>
      </c>
      <c r="BA1586" s="12">
        <v>11086.979892780275</v>
      </c>
      <c r="BB1586" s="12">
        <v>7887.2134345867889</v>
      </c>
      <c r="BC1586" s="12">
        <v>11001.233308915393</v>
      </c>
      <c r="BD1586" s="12">
        <v>13948.215949058018</v>
      </c>
      <c r="BE1586" s="44">
        <v>13953.742256998657</v>
      </c>
      <c r="BF1586" s="45">
        <v>13982.620786419689</v>
      </c>
      <c r="BG1586" s="12">
        <v>13983.687048564501</v>
      </c>
      <c r="BH1586" s="12">
        <v>18872.493750003214</v>
      </c>
      <c r="BI1586" s="12">
        <v>17817.767996587943</v>
      </c>
      <c r="BJ1586" s="12">
        <v>12902.679849885575</v>
      </c>
      <c r="BK1586" s="44">
        <v>11552.954726267646</v>
      </c>
      <c r="BL1586" s="45">
        <v>11116.457423022739</v>
      </c>
      <c r="BM1586" s="12">
        <v>7514.6355822455762</v>
      </c>
      <c r="BN1586" s="12">
        <v>0</v>
      </c>
      <c r="BO1586" s="12">
        <v>59.105522216842878</v>
      </c>
      <c r="BP1586" s="12">
        <v>37.734286565003181</v>
      </c>
      <c r="BQ1586" s="48">
        <v>32.585597058607355</v>
      </c>
      <c r="BR1586" s="49">
        <v>6.6358945751407772</v>
      </c>
      <c r="BS1586" s="13">
        <v>4.1431639279614556</v>
      </c>
      <c r="BT1586" s="12">
        <v>260.12693314919341</v>
      </c>
      <c r="BV1586" s="14">
        <f>Таблица1[[#This Row],[Lкан_леб,мм]]</f>
        <v>58069.8730668508</v>
      </c>
      <c r="BW1586" s="50">
        <f>Таблица1[[#This Row],[угол обхв4]]+Таблица1[[#This Row],[Lдуг 3,мм]]</f>
        <v>12473.736860987305</v>
      </c>
      <c r="BX1586" s="54">
        <f>Таблица1[[#This Row],[угол обхв5]]+Таблица1[[#This Row],[Y5, мм]]</f>
        <v>58490.760142118983</v>
      </c>
      <c r="BY1586" s="14">
        <f>Таблица1[[#This Row],[угол обхв6]]+Таблица1[[#This Row],[Lдуг 4,мм]]</f>
        <v>15405.418441809274</v>
      </c>
      <c r="BZ1586" s="14">
        <f>Таблица1[[#This Row],[Т1]]+Таблица1[[#This Row],[X6, мм]]</f>
        <v>58759.46385903073</v>
      </c>
      <c r="CA1586" s="14">
        <f>Таблица1[[#This Row],[Т2]]+Таблица1[[#This Row],[Lдуг 5,мм]]</f>
        <v>20885.950623997422</v>
      </c>
      <c r="CB1586" s="14">
        <f>Таблица1[[#This Row],[Т3]]+Таблица1[[#This Row],[Y6, мм]]</f>
        <v>58991.504049650284</v>
      </c>
      <c r="CC1586" s="14">
        <f>Таблица1[[#This Row],[Т4]]+Таблица1[[#This Row],[Lдуг 6,мм]]</f>
        <v>22014.42614433448</v>
      </c>
      <c r="CD1586" s="14">
        <f>Таблица1[[#This Row],[Т5]]+Таблица1[[#This Row],[Lдуг 1,мм]]</f>
        <v>59038.75787898407</v>
      </c>
      <c r="CE1586" s="14">
        <f>Таблица1[[#This Row],[Т6]]+Таблица1[[#This Row],[Lпрям1, мм]]</f>
        <v>22404.720904739999</v>
      </c>
      <c r="CF1586" s="15">
        <f>Таблица1[[#This Row],[Т7]]+Таблица1[[#This Row],[Lдуг 2,мм]]</f>
        <v>59068.261114597124</v>
      </c>
      <c r="CG1586" s="14">
        <f>Таблица1[[#This Row],[Т8]]+Таблица1[[#This Row],[Lпрям2, мм]]</f>
        <v>25977.065215274699</v>
      </c>
      <c r="CH1586" s="14">
        <f>Таблица1[[#This Row],[Т9]]-Таблица1[[#This Row],[Т9]]</f>
        <v>0</v>
      </c>
      <c r="CI1586" s="50">
        <f>Таблица1[[#This Row],[Т9]]-Таблица1[[#This Row],[Т8]]</f>
        <v>36663.540209857121</v>
      </c>
      <c r="CJ1586" s="54">
        <f>Таблица1[[#This Row],[Т9]]-Таблица1[[#This Row],[Т7]]</f>
        <v>29.50323561305413</v>
      </c>
      <c r="CK1586" s="14">
        <f>Таблица1[[#This Row],[Т9]]-Таблица1[[#This Row],[Т6]]</f>
        <v>37053.834970262644</v>
      </c>
      <c r="CL1586" s="14">
        <f>Таблица1[[#This Row],[Т9]]-Таблица1[[#This Row],[Т5]]</f>
        <v>76.757064946839819</v>
      </c>
      <c r="CM1586" s="14">
        <f>Таблица1[[#This Row],[Т9]]-Таблица1[[#This Row],[Т4]]</f>
        <v>38182.310490599702</v>
      </c>
      <c r="CN1586" s="14">
        <f>Таблица1[[#This Row],[Т9]]-Таблица1[[#This Row],[Т3]]</f>
        <v>308.7972555663946</v>
      </c>
      <c r="CO1586" s="14">
        <f>Таблица1[[#This Row],[Т9]]-Таблица1[[#This Row],[Т2]]</f>
        <v>43662.842672787854</v>
      </c>
      <c r="CP1586" s="14">
        <f>Таблица1[[#This Row],[Т9]]-Таблица1[[#This Row],[Т1]]</f>
        <v>577.50097247814119</v>
      </c>
      <c r="CQ1586" s="14">
        <f>Таблица1[[#This Row],[Т9]]-Таблица1[[#This Row],[угол обхв6]]</f>
        <v>46594.524253609823</v>
      </c>
      <c r="CR1586" s="14">
        <f>Таблица1[[#This Row],[Т9]]-Таблица1[[#This Row],[угол обхв5]]</f>
        <v>998.38804774632445</v>
      </c>
      <c r="CS1586" s="14">
        <f>Таблица1[[#This Row],[Т9]]-Таблица1[[#This Row],[угол обхв4]]</f>
        <v>59068.261114597124</v>
      </c>
      <c r="CT1586" s="14">
        <f>Таблица1[[#This Row],[Lкан_прям, мм]]+Таблица1[[#This Row],[Lкан_дуг, мм]]+Таблица1[[#This Row],[Lкан_леб,мм]]</f>
        <v>85045.326329871838</v>
      </c>
      <c r="CU1586" s="16">
        <f>Таблица1[[#This Row],[Lкан_леб,мм]]</f>
        <v>58069.8730668508</v>
      </c>
      <c r="CV1586" s="14">
        <f>2534431-(Таблица1[[#This Row],[Т23]]+Таблица1[[#This Row],[угол обхв3]])</f>
        <v>2449125.5467369789</v>
      </c>
      <c r="CW1586" s="50">
        <f>SUM(X1586:AC1586,AD1586:AI1586)-Таблица1[[#This Row],[lподв_min, мм]]</f>
        <v>23403.108953628442</v>
      </c>
      <c r="CX1586" s="17">
        <f>CW2025-Таблица1[[#This Row],[Суммарная длина каната]]</f>
        <v>-2426991.1332682325</v>
      </c>
    </row>
    <row r="1587" spans="1:102" x14ac:dyDescent="0.25">
      <c r="A1587" s="21">
        <v>1586</v>
      </c>
      <c r="B1587" s="10">
        <v>39.834285714285706</v>
      </c>
      <c r="C1587" s="10">
        <v>90.88204081632658</v>
      </c>
      <c r="D1587" s="11">
        <v>13870.748671748495</v>
      </c>
      <c r="E1587" s="11">
        <v>11327.003702058933</v>
      </c>
      <c r="F1587" s="11">
        <v>13808.562109230321</v>
      </c>
      <c r="G1587" s="11">
        <v>11452.915700860369</v>
      </c>
      <c r="H1587" s="11">
        <v>14278.748181748497</v>
      </c>
      <c r="I1587" s="11">
        <v>7717.0863755371956</v>
      </c>
      <c r="J1587" s="11">
        <v>3609.9173265217369</v>
      </c>
      <c r="K1587" s="11">
        <v>25977.065215262817</v>
      </c>
      <c r="L1587" s="11">
        <v>998.38804775822291</v>
      </c>
      <c r="M1587" s="11">
        <v>58069.8730668508</v>
      </c>
      <c r="N1587" s="11">
        <v>8132.3709167735833</v>
      </c>
      <c r="O1587" s="11">
        <v>18546.36216777323</v>
      </c>
      <c r="P1587" s="43">
        <v>10847.805930211391</v>
      </c>
      <c r="Q1587" s="11">
        <v>17545.224282047078</v>
      </c>
      <c r="R1587" s="11">
        <v>13814.801536368646</v>
      </c>
      <c r="S1587" s="11">
        <v>12937.277876863578</v>
      </c>
      <c r="T1587" s="11">
        <v>14634.565756863729</v>
      </c>
      <c r="U1587" s="11">
        <v>11811.533846101662</v>
      </c>
      <c r="V1587" s="11">
        <v>13870.748671748495</v>
      </c>
      <c r="W1587" s="11">
        <v>11327.003702058933</v>
      </c>
      <c r="X1587" s="12">
        <v>0</v>
      </c>
      <c r="Y1587" s="12">
        <v>407.11007864717823</v>
      </c>
      <c r="Z1587" s="12">
        <v>263.36752028485722</v>
      </c>
      <c r="AA1587" s="44">
        <v>232.0401906195587</v>
      </c>
      <c r="AB1587" s="45">
        <v>47.253829333786577</v>
      </c>
      <c r="AC1587" s="12">
        <v>48.616428872842135</v>
      </c>
      <c r="AD1587" s="12">
        <v>12473.736860987305</v>
      </c>
      <c r="AE1587" s="12">
        <v>2894.1085636928378</v>
      </c>
      <c r="AF1587" s="12">
        <v>5480.5321821881489</v>
      </c>
      <c r="AG1587" s="44">
        <v>1128.4755203370587</v>
      </c>
      <c r="AH1587" s="45">
        <v>390.29476040551504</v>
      </c>
      <c r="AI1587" s="12">
        <v>3609.9173276519546</v>
      </c>
      <c r="AJ1587" s="12">
        <v>-36.932675353661175</v>
      </c>
      <c r="AK1587" s="12">
        <v>20.238131763305311</v>
      </c>
      <c r="AL1587" s="12">
        <v>57.223051795531816</v>
      </c>
      <c r="AM1587" s="44">
        <v>89.808648854139236</v>
      </c>
      <c r="AN1587" s="45">
        <v>83.172754278998411</v>
      </c>
      <c r="AO1587" s="12">
        <v>89.999999841282261</v>
      </c>
      <c r="AP1587" s="12">
        <v>-2083.5697487324196</v>
      </c>
      <c r="AQ1587" s="12">
        <v>8273.5073836292268</v>
      </c>
      <c r="AR1587" s="12">
        <v>11190.845998368466</v>
      </c>
      <c r="AS1587" s="44">
        <v>14222.799261026908</v>
      </c>
      <c r="AT1587" s="45">
        <v>14229.458847534514</v>
      </c>
      <c r="AU1587" s="12">
        <v>14278.748671748495</v>
      </c>
      <c r="AV1587" s="12">
        <v>11377.322371816303</v>
      </c>
      <c r="AW1587" s="12">
        <v>18929.173476022486</v>
      </c>
      <c r="AX1587" s="12">
        <v>17766.103234504728</v>
      </c>
      <c r="AY1587" s="44">
        <v>12938.64047499986</v>
      </c>
      <c r="AZ1587" s="45">
        <v>11763.032382064692</v>
      </c>
      <c r="BA1587" s="12">
        <v>11327.003703189152</v>
      </c>
      <c r="BB1587" s="12">
        <v>7887.2134345867889</v>
      </c>
      <c r="BC1587" s="12">
        <v>10988.942397067034</v>
      </c>
      <c r="BD1587" s="12">
        <v>14157.841604525722</v>
      </c>
      <c r="BE1587" s="44">
        <v>14226.568032205467</v>
      </c>
      <c r="BF1587" s="45">
        <v>14275.855581077712</v>
      </c>
      <c r="BG1587" s="12">
        <v>14278.748681748497</v>
      </c>
      <c r="BH1587" s="12">
        <v>18872.493750003214</v>
      </c>
      <c r="BI1587" s="12">
        <v>17928.035590296335</v>
      </c>
      <c r="BJ1587" s="12">
        <v>13158.156829321229</v>
      </c>
      <c r="BK1587" s="44">
        <v>11810.17124796538</v>
      </c>
      <c r="BL1587" s="45">
        <v>11375.505166095903</v>
      </c>
      <c r="BM1587" s="12">
        <v>7717.0863755371975</v>
      </c>
      <c r="BN1587" s="12">
        <v>0</v>
      </c>
      <c r="BO1587" s="12">
        <v>57.170807116966493</v>
      </c>
      <c r="BP1587" s="12">
        <v>36.984920032226505</v>
      </c>
      <c r="BQ1587" s="48">
        <v>32.585597058607419</v>
      </c>
      <c r="BR1587" s="49">
        <v>6.6358945751408278</v>
      </c>
      <c r="BS1587" s="13">
        <v>6.8272455622838546</v>
      </c>
      <c r="BT1587" s="12">
        <v>260.12693314919341</v>
      </c>
      <c r="BV1587" s="14">
        <f>Таблица1[[#This Row],[Lкан_леб,мм]]</f>
        <v>58069.8730668508</v>
      </c>
      <c r="BW1587" s="50">
        <f>Таблица1[[#This Row],[угол обхв4]]+Таблица1[[#This Row],[Lдуг 3,мм]]</f>
        <v>12473.736860987305</v>
      </c>
      <c r="BX1587" s="54">
        <f>Таблица1[[#This Row],[угол обхв5]]+Таблица1[[#This Row],[Y5, мм]]</f>
        <v>58476.983145497979</v>
      </c>
      <c r="BY1587" s="14">
        <f>Таблица1[[#This Row],[угол обхв6]]+Таблица1[[#This Row],[Lдуг 4,мм]]</f>
        <v>15367.845424680143</v>
      </c>
      <c r="BZ1587" s="14">
        <f>Таблица1[[#This Row],[Т1]]+Таблица1[[#This Row],[X6, мм]]</f>
        <v>58740.35066578284</v>
      </c>
      <c r="CA1587" s="14">
        <f>Таблица1[[#This Row],[Т2]]+Таблица1[[#This Row],[Lдуг 5,мм]]</f>
        <v>20848.377606868293</v>
      </c>
      <c r="CB1587" s="14">
        <f>Таблица1[[#This Row],[Т3]]+Таблица1[[#This Row],[Y6, мм]]</f>
        <v>58972.390856402402</v>
      </c>
      <c r="CC1587" s="14">
        <f>Таблица1[[#This Row],[Т4]]+Таблица1[[#This Row],[Lдуг 6,мм]]</f>
        <v>21976.853127205351</v>
      </c>
      <c r="CD1587" s="14">
        <f>Таблица1[[#This Row],[Т5]]+Таблица1[[#This Row],[Lдуг 1,мм]]</f>
        <v>59019.644685736188</v>
      </c>
      <c r="CE1587" s="14">
        <f>Таблица1[[#This Row],[Т6]]+Таблица1[[#This Row],[Lпрям1, мм]]</f>
        <v>22367.147887610867</v>
      </c>
      <c r="CF1587" s="15">
        <f>Таблица1[[#This Row],[Т7]]+Таблица1[[#This Row],[Lдуг 2,мм]]</f>
        <v>59068.261114609028</v>
      </c>
      <c r="CG1587" s="14">
        <f>Таблица1[[#This Row],[Т8]]+Таблица1[[#This Row],[Lпрям2, мм]]</f>
        <v>25977.065215262821</v>
      </c>
      <c r="CH1587" s="14">
        <f>Таблица1[[#This Row],[Т9]]-Таблица1[[#This Row],[Т9]]</f>
        <v>0</v>
      </c>
      <c r="CI1587" s="50">
        <f>Таблица1[[#This Row],[Т9]]-Таблица1[[#This Row],[Т8]]</f>
        <v>36701.113226998161</v>
      </c>
      <c r="CJ1587" s="54">
        <f>Таблица1[[#This Row],[Т9]]-Таблица1[[#This Row],[Т7]]</f>
        <v>48.616428872839606</v>
      </c>
      <c r="CK1587" s="14">
        <f>Таблица1[[#This Row],[Т9]]-Таблица1[[#This Row],[Т6]]</f>
        <v>37091.407987403676</v>
      </c>
      <c r="CL1587" s="14">
        <f>Таблица1[[#This Row],[Т9]]-Таблица1[[#This Row],[Т5]]</f>
        <v>95.870258206625294</v>
      </c>
      <c r="CM1587" s="14">
        <f>Таблица1[[#This Row],[Т9]]-Таблица1[[#This Row],[Т4]]</f>
        <v>38219.883507740735</v>
      </c>
      <c r="CN1587" s="14">
        <f>Таблица1[[#This Row],[Т9]]-Таблица1[[#This Row],[Т3]]</f>
        <v>327.91044882618735</v>
      </c>
      <c r="CO1587" s="14">
        <f>Таблица1[[#This Row],[Т9]]-Таблица1[[#This Row],[Т2]]</f>
        <v>43700.415689928886</v>
      </c>
      <c r="CP1587" s="14">
        <f>Таблица1[[#This Row],[Т9]]-Таблица1[[#This Row],[Т1]]</f>
        <v>591.27796911104815</v>
      </c>
      <c r="CQ1587" s="14">
        <f>Таблица1[[#This Row],[Т9]]-Таблица1[[#This Row],[угол обхв6]]</f>
        <v>46594.524253621727</v>
      </c>
      <c r="CR1587" s="14">
        <f>Таблица1[[#This Row],[Т9]]-Таблица1[[#This Row],[угол обхв5]]</f>
        <v>998.38804775822791</v>
      </c>
      <c r="CS1587" s="14">
        <f>Таблица1[[#This Row],[Т9]]-Таблица1[[#This Row],[угол обхв4]]</f>
        <v>59068.261114609028</v>
      </c>
      <c r="CT1587" s="14">
        <f>Таблица1[[#This Row],[Lкан_прям, мм]]+Таблица1[[#This Row],[Lкан_дуг, мм]]+Таблица1[[#This Row],[Lкан_леб,мм]]</f>
        <v>85045.326329871838</v>
      </c>
      <c r="CU1587" s="16">
        <f>Таблица1[[#This Row],[Lкан_леб,мм]]</f>
        <v>58069.8730668508</v>
      </c>
      <c r="CV1587" s="14">
        <f>2534431-(Таблица1[[#This Row],[Т23]]+Таблица1[[#This Row],[угол обхв3]])</f>
        <v>2449125.5467369789</v>
      </c>
      <c r="CW1587" s="50">
        <f>SUM(X1587:AC1587,AD1587:AI1587)-Таблица1[[#This Row],[lподв_min, мм]]</f>
        <v>23365.535936499306</v>
      </c>
      <c r="CX1587" s="17">
        <f>CW2026-Таблица1[[#This Row],[Суммарная длина каната]]</f>
        <v>-2427044.6261509769</v>
      </c>
    </row>
    <row r="1588" spans="1:102" x14ac:dyDescent="0.25">
      <c r="A1588" s="21">
        <v>1587</v>
      </c>
      <c r="B1588" s="10">
        <v>39.834285714285706</v>
      </c>
      <c r="C1588" s="10">
        <v>93.566122448979641</v>
      </c>
      <c r="D1588" s="11">
        <v>14154.246541794211</v>
      </c>
      <c r="E1588" s="11">
        <v>11580.581608481507</v>
      </c>
      <c r="F1588" s="11">
        <v>14086.231878565528</v>
      </c>
      <c r="G1588" s="11">
        <v>11703.44334209246</v>
      </c>
      <c r="H1588" s="11">
        <v>14562.246051794211</v>
      </c>
      <c r="I1588" s="11">
        <v>7931.8214056745992</v>
      </c>
      <c r="J1588" s="11">
        <v>3648.7602028069082</v>
      </c>
      <c r="K1588" s="11">
        <v>25977.065215250783</v>
      </c>
      <c r="L1588" s="11">
        <v>998.38804777025553</v>
      </c>
      <c r="M1588" s="11">
        <v>58069.8730668508</v>
      </c>
      <c r="N1588" s="11">
        <v>8132.3709167735833</v>
      </c>
      <c r="O1588" s="11">
        <v>18546.36216777323</v>
      </c>
      <c r="P1588" s="43">
        <v>10843.427585980993</v>
      </c>
      <c r="Q1588" s="11">
        <v>17650.419155057847</v>
      </c>
      <c r="R1588" s="11">
        <v>14022.953369037572</v>
      </c>
      <c r="S1588" s="11">
        <v>13186.469245518261</v>
      </c>
      <c r="T1588" s="11">
        <v>14894.535633532716</v>
      </c>
      <c r="U1588" s="11">
        <v>12100.348922433606</v>
      </c>
      <c r="V1588" s="11">
        <v>14154.246541794211</v>
      </c>
      <c r="W1588" s="11">
        <v>11580.581608481507</v>
      </c>
      <c r="X1588" s="12">
        <v>0</v>
      </c>
      <c r="Y1588" s="12">
        <v>393.22012665148196</v>
      </c>
      <c r="Z1588" s="12">
        <v>258.14427903265613</v>
      </c>
      <c r="AA1588" s="44">
        <v>232.04019061955873</v>
      </c>
      <c r="AB1588" s="45">
        <v>47.253829333786939</v>
      </c>
      <c r="AC1588" s="12">
        <v>67.729622132771766</v>
      </c>
      <c r="AD1588" s="12">
        <v>12473.736860987305</v>
      </c>
      <c r="AE1588" s="12">
        <v>2855.2656874076538</v>
      </c>
      <c r="AF1588" s="12">
        <v>5480.5321821881489</v>
      </c>
      <c r="AG1588" s="44">
        <v>1128.4755203370612</v>
      </c>
      <c r="AH1588" s="45">
        <v>390.29476040551572</v>
      </c>
      <c r="AI1588" s="12">
        <v>3648.7602039250946</v>
      </c>
      <c r="AJ1588" s="12">
        <v>-36.932675353661175</v>
      </c>
      <c r="AK1588" s="12">
        <v>18.287554246166316</v>
      </c>
      <c r="AL1588" s="12">
        <v>54.538970162878734</v>
      </c>
      <c r="AM1588" s="44">
        <v>87.12456722148616</v>
      </c>
      <c r="AN1588" s="45">
        <v>80.488672646345279</v>
      </c>
      <c r="AO1588" s="12">
        <v>89.999999842971931</v>
      </c>
      <c r="AP1588" s="12">
        <v>-2083.5697487324196</v>
      </c>
      <c r="AQ1588" s="12">
        <v>8260.3956924713439</v>
      </c>
      <c r="AR1588" s="12">
        <v>11175.747788207229</v>
      </c>
      <c r="AS1588" s="44">
        <v>14430.439680130426</v>
      </c>
      <c r="AT1588" s="45">
        <v>14492.144428947619</v>
      </c>
      <c r="AU1588" s="12">
        <v>14562.246541794211</v>
      </c>
      <c r="AV1588" s="12">
        <v>11377.322371816303</v>
      </c>
      <c r="AW1588" s="12">
        <v>18933.755581253041</v>
      </c>
      <c r="AX1588" s="12">
        <v>17887.119985627396</v>
      </c>
      <c r="AY1588" s="44">
        <v>13206.936445422918</v>
      </c>
      <c r="AZ1588" s="45">
        <v>12032.929945338474</v>
      </c>
      <c r="BA1588" s="12">
        <v>11580.581609599696</v>
      </c>
      <c r="BB1588" s="12">
        <v>7887.2134345867889</v>
      </c>
      <c r="BC1588" s="12">
        <v>10971.452361678754</v>
      </c>
      <c r="BD1588" s="12">
        <v>14355.273571263804</v>
      </c>
      <c r="BE1588" s="44">
        <v>14487.04932243986</v>
      </c>
      <c r="BF1588" s="45">
        <v>14556.637746379309</v>
      </c>
      <c r="BG1588" s="12">
        <v>14562.246551794211</v>
      </c>
      <c r="BH1588" s="12">
        <v>18872.493750003214</v>
      </c>
      <c r="BI1588" s="12">
        <v>18037.812568537658</v>
      </c>
      <c r="BJ1588" s="12">
        <v>13423.170076087812</v>
      </c>
      <c r="BK1588" s="44">
        <v>12079.881722528951</v>
      </c>
      <c r="BL1588" s="45">
        <v>11648.000585576641</v>
      </c>
      <c r="BM1588" s="12">
        <v>7931.821405674601</v>
      </c>
      <c r="BN1588" s="12">
        <v>0</v>
      </c>
      <c r="BO1588" s="12">
        <v>55.220229599827498</v>
      </c>
      <c r="BP1588" s="12">
        <v>36.251415916712418</v>
      </c>
      <c r="BQ1588" s="48">
        <v>32.585597058607426</v>
      </c>
      <c r="BR1588" s="49">
        <v>6.6358945751408784</v>
      </c>
      <c r="BS1588" s="13">
        <v>9.5113271966266471</v>
      </c>
      <c r="BT1588" s="12">
        <v>260.12693314919341</v>
      </c>
      <c r="BV1588" s="14">
        <f>Таблица1[[#This Row],[Lкан_леб,мм]]</f>
        <v>58069.8730668508</v>
      </c>
      <c r="BW1588" s="50">
        <f>Таблица1[[#This Row],[угол обхв4]]+Таблица1[[#This Row],[Lдуг 3,мм]]</f>
        <v>12473.736860987305</v>
      </c>
      <c r="BX1588" s="54">
        <f>Таблица1[[#This Row],[угол обхв5]]+Таблица1[[#This Row],[Y5, мм]]</f>
        <v>58463.093193502282</v>
      </c>
      <c r="BY1588" s="14">
        <f>Таблица1[[#This Row],[угол обхв6]]+Таблица1[[#This Row],[Lдуг 4,мм]]</f>
        <v>15329.002548394958</v>
      </c>
      <c r="BZ1588" s="14">
        <f>Таблица1[[#This Row],[Т1]]+Таблица1[[#This Row],[X6, мм]]</f>
        <v>58721.237472534936</v>
      </c>
      <c r="CA1588" s="14">
        <f>Таблица1[[#This Row],[Т2]]+Таблица1[[#This Row],[Lдуг 5,мм]]</f>
        <v>20809.534730583106</v>
      </c>
      <c r="CB1588" s="14">
        <f>Таблица1[[#This Row],[Т3]]+Таблица1[[#This Row],[Y6, мм]]</f>
        <v>58953.277663154498</v>
      </c>
      <c r="CC1588" s="14">
        <f>Таблица1[[#This Row],[Т4]]+Таблица1[[#This Row],[Lдуг 6,мм]]</f>
        <v>21938.010250920168</v>
      </c>
      <c r="CD1588" s="14">
        <f>Таблица1[[#This Row],[Т5]]+Таблица1[[#This Row],[Lдуг 1,мм]]</f>
        <v>59000.531492488284</v>
      </c>
      <c r="CE1588" s="14">
        <f>Таблица1[[#This Row],[Т6]]+Таблица1[[#This Row],[Lпрям1, мм]]</f>
        <v>22328.305011325683</v>
      </c>
      <c r="CF1588" s="15">
        <f>Таблица1[[#This Row],[Т7]]+Таблица1[[#This Row],[Lдуг 2,мм]]</f>
        <v>59068.261114621055</v>
      </c>
      <c r="CG1588" s="14">
        <f>Таблица1[[#This Row],[Т8]]+Таблица1[[#This Row],[Lпрям2, мм]]</f>
        <v>25977.065215250779</v>
      </c>
      <c r="CH1588" s="14">
        <f>Таблица1[[#This Row],[Т9]]-Таблица1[[#This Row],[Т9]]</f>
        <v>0</v>
      </c>
      <c r="CI1588" s="50">
        <f>Таблица1[[#This Row],[Т9]]-Таблица1[[#This Row],[Т8]]</f>
        <v>36739.956103295372</v>
      </c>
      <c r="CJ1588" s="54">
        <f>Таблица1[[#This Row],[Т9]]-Таблица1[[#This Row],[Т7]]</f>
        <v>67.729622132770601</v>
      </c>
      <c r="CK1588" s="14">
        <f>Таблица1[[#This Row],[Т9]]-Таблица1[[#This Row],[Т6]]</f>
        <v>37130.250863700887</v>
      </c>
      <c r="CL1588" s="14">
        <f>Таблица1[[#This Row],[Т9]]-Таблица1[[#This Row],[Т5]]</f>
        <v>114.98345146655629</v>
      </c>
      <c r="CM1588" s="14">
        <f>Таблица1[[#This Row],[Т9]]-Таблица1[[#This Row],[Т4]]</f>
        <v>38258.726384037946</v>
      </c>
      <c r="CN1588" s="14">
        <f>Таблица1[[#This Row],[Т9]]-Таблица1[[#This Row],[Т3]]</f>
        <v>347.02364208611834</v>
      </c>
      <c r="CO1588" s="14">
        <f>Таблица1[[#This Row],[Т9]]-Таблица1[[#This Row],[Т2]]</f>
        <v>43739.258566226097</v>
      </c>
      <c r="CP1588" s="14">
        <f>Таблица1[[#This Row],[Т9]]-Таблица1[[#This Row],[Т1]]</f>
        <v>605.16792111877294</v>
      </c>
      <c r="CQ1588" s="14">
        <f>Таблица1[[#This Row],[Т9]]-Таблица1[[#This Row],[угол обхв6]]</f>
        <v>46594.524253633746</v>
      </c>
      <c r="CR1588" s="14">
        <f>Таблица1[[#This Row],[Т9]]-Таблица1[[#This Row],[угол обхв5]]</f>
        <v>998.38804777025507</v>
      </c>
      <c r="CS1588" s="14">
        <f>Таблица1[[#This Row],[Т9]]-Таблица1[[#This Row],[угол обхв4]]</f>
        <v>59068.261114621055</v>
      </c>
      <c r="CT1588" s="14">
        <f>Таблица1[[#This Row],[Lкан_прям, мм]]+Таблица1[[#This Row],[Lкан_дуг, мм]]+Таблица1[[#This Row],[Lкан_леб,мм]]</f>
        <v>85045.326329871838</v>
      </c>
      <c r="CU1588" s="16">
        <f>Таблица1[[#This Row],[Lкан_леб,мм]]</f>
        <v>58069.8730668508</v>
      </c>
      <c r="CV1588" s="14">
        <f>2534431-(Таблица1[[#This Row],[Т23]]+Таблица1[[#This Row],[угол обхв3]])</f>
        <v>2449125.5467369789</v>
      </c>
      <c r="CW1588" s="50">
        <f>SUM(X1588:AC1588,AD1588:AI1588)-Таблица1[[#This Row],[lподв_min, мм]]</f>
        <v>23326.693060214126</v>
      </c>
      <c r="CX1588" s="17">
        <f>CW2027-Таблица1[[#This Row],[Суммарная длина каната]]</f>
        <v>-2427097.9962988151</v>
      </c>
    </row>
    <row r="1589" spans="1:102" x14ac:dyDescent="0.25">
      <c r="A1589" s="21">
        <v>1588</v>
      </c>
      <c r="B1589" s="10">
        <v>39.834285714285706</v>
      </c>
      <c r="C1589" s="10">
        <v>96.250204081632717</v>
      </c>
      <c r="D1589" s="11">
        <v>14425.55861122512</v>
      </c>
      <c r="E1589" s="11">
        <v>11847.157222383505</v>
      </c>
      <c r="F1589" s="11">
        <v>14351.865081809185</v>
      </c>
      <c r="G1589" s="11">
        <v>11966.699113460325</v>
      </c>
      <c r="H1589" s="11">
        <v>14833.558121225122</v>
      </c>
      <c r="I1589" s="11">
        <v>8158.3187497385015</v>
      </c>
      <c r="J1589" s="11">
        <v>3688.8384726450026</v>
      </c>
      <c r="K1589" s="11">
        <v>25977.065215238632</v>
      </c>
      <c r="L1589" s="11">
        <v>998.38804778240558</v>
      </c>
      <c r="M1589" s="11">
        <v>58069.8730668508</v>
      </c>
      <c r="N1589" s="11">
        <v>8132.3709167735833</v>
      </c>
      <c r="O1589" s="11">
        <v>18546.36216777323</v>
      </c>
      <c r="P1589" s="43">
        <v>10834.127881846252</v>
      </c>
      <c r="Q1589" s="11">
        <v>17755.293588114513</v>
      </c>
      <c r="R1589" s="11">
        <v>14219.207478296124</v>
      </c>
      <c r="S1589" s="11">
        <v>13445.134759753451</v>
      </c>
      <c r="T1589" s="11">
        <v>15140.69540264432</v>
      </c>
      <c r="U1589" s="11">
        <v>12401.02125764726</v>
      </c>
      <c r="V1589" s="11">
        <v>14425.55861122512</v>
      </c>
      <c r="W1589" s="11">
        <v>11847.157222383505</v>
      </c>
      <c r="X1589" s="12">
        <v>0</v>
      </c>
      <c r="Y1589" s="12">
        <v>379.20868832903722</v>
      </c>
      <c r="Z1589" s="12">
        <v>253.04252410720383</v>
      </c>
      <c r="AA1589" s="44">
        <v>232.0401906195591</v>
      </c>
      <c r="AB1589" s="45">
        <v>47.253829333787579</v>
      </c>
      <c r="AC1589" s="12">
        <v>86.842815392817741</v>
      </c>
      <c r="AD1589" s="12">
        <v>12473.736860987305</v>
      </c>
      <c r="AE1589" s="12">
        <v>2815.1874175695571</v>
      </c>
      <c r="AF1589" s="12">
        <v>5480.5321821881516</v>
      </c>
      <c r="AG1589" s="44">
        <v>1128.4755203370617</v>
      </c>
      <c r="AH1589" s="45">
        <v>390.29476040551418</v>
      </c>
      <c r="AI1589" s="12">
        <v>3688.8384737510405</v>
      </c>
      <c r="AJ1589" s="12">
        <v>-36.932675353661175</v>
      </c>
      <c r="AK1589" s="12">
        <v>16.319916303068403</v>
      </c>
      <c r="AL1589" s="12">
        <v>51.854888530225679</v>
      </c>
      <c r="AM1589" s="44">
        <v>84.440485588833155</v>
      </c>
      <c r="AN1589" s="45">
        <v>77.804591013692189</v>
      </c>
      <c r="AO1589" s="12">
        <v>89.999999844677973</v>
      </c>
      <c r="AP1589" s="12">
        <v>-2083.5697487324196</v>
      </c>
      <c r="AQ1589" s="12">
        <v>8247.0190494294911</v>
      </c>
      <c r="AR1589" s="12">
        <v>11154.999057037345</v>
      </c>
      <c r="AS1589" s="44">
        <v>14625.288288835802</v>
      </c>
      <c r="AT1589" s="45">
        <v>14741.902810351938</v>
      </c>
      <c r="AU1589" s="12">
        <v>14833.55861122512</v>
      </c>
      <c r="AV1589" s="12">
        <v>11377.322371816303</v>
      </c>
      <c r="AW1589" s="12">
        <v>18937.922898284494</v>
      </c>
      <c r="AX1589" s="12">
        <v>18007.29693914677</v>
      </c>
      <c r="AY1589" s="44">
        <v>13484.66165327469</v>
      </c>
      <c r="AZ1589" s="45">
        <v>12314.832694991179</v>
      </c>
      <c r="BA1589" s="12">
        <v>11847.157223489545</v>
      </c>
      <c r="BB1589" s="12">
        <v>7887.2134345867889</v>
      </c>
      <c r="BC1589" s="12">
        <v>10948.776014502162</v>
      </c>
      <c r="BD1589" s="12">
        <v>14540.078653487217</v>
      </c>
      <c r="BE1589" s="44">
        <v>14734.614592104643</v>
      </c>
      <c r="BF1589" s="45">
        <v>14824.351203517503</v>
      </c>
      <c r="BG1589" s="12">
        <v>14833.558621225122</v>
      </c>
      <c r="BH1589" s="12">
        <v>18872.493750003214</v>
      </c>
      <c r="BI1589" s="12">
        <v>18146.854318625774</v>
      </c>
      <c r="BJ1589" s="12">
        <v>13697.138110785709</v>
      </c>
      <c r="BK1589" s="44">
        <v>12361.49436412602</v>
      </c>
      <c r="BL1589" s="45">
        <v>11933.345785039586</v>
      </c>
      <c r="BM1589" s="12">
        <v>8158.3187497385034</v>
      </c>
      <c r="BN1589" s="12">
        <v>0</v>
      </c>
      <c r="BO1589" s="12">
        <v>53.252591656729578</v>
      </c>
      <c r="BP1589" s="12">
        <v>35.534972227157276</v>
      </c>
      <c r="BQ1589" s="48">
        <v>32.585597058607476</v>
      </c>
      <c r="BR1589" s="49">
        <v>6.6358945751409673</v>
      </c>
      <c r="BS1589" s="13">
        <v>12.195408830985775</v>
      </c>
      <c r="BT1589" s="12">
        <v>260.12693314919341</v>
      </c>
      <c r="BV1589" s="14">
        <f>Таблица1[[#This Row],[Lкан_леб,мм]]</f>
        <v>58069.8730668508</v>
      </c>
      <c r="BW1589" s="50">
        <f>Таблица1[[#This Row],[угол обхв4]]+Таблица1[[#This Row],[Lдуг 3,мм]]</f>
        <v>12473.736860987305</v>
      </c>
      <c r="BX1589" s="54">
        <f>Таблица1[[#This Row],[угол обхв5]]+Таблица1[[#This Row],[Y5, мм]]</f>
        <v>58449.081755179839</v>
      </c>
      <c r="BY1589" s="14">
        <f>Таблица1[[#This Row],[угол обхв6]]+Таблица1[[#This Row],[Lдуг 4,мм]]</f>
        <v>15288.924278556862</v>
      </c>
      <c r="BZ1589" s="14">
        <f>Таблица1[[#This Row],[Т1]]+Таблица1[[#This Row],[X6, мм]]</f>
        <v>58702.12427928704</v>
      </c>
      <c r="CA1589" s="14">
        <f>Таблица1[[#This Row],[Т2]]+Таблица1[[#This Row],[Lдуг 5,мм]]</f>
        <v>20769.456460745016</v>
      </c>
      <c r="CB1589" s="14">
        <f>Таблица1[[#This Row],[Т3]]+Таблица1[[#This Row],[Y6, мм]]</f>
        <v>58934.164469906602</v>
      </c>
      <c r="CC1589" s="14">
        <f>Таблица1[[#This Row],[Т4]]+Таблица1[[#This Row],[Lдуг 6,мм]]</f>
        <v>21897.931981082078</v>
      </c>
      <c r="CD1589" s="14">
        <f>Таблица1[[#This Row],[Т5]]+Таблица1[[#This Row],[Lдуг 1,мм]]</f>
        <v>58981.418299240388</v>
      </c>
      <c r="CE1589" s="14">
        <f>Таблица1[[#This Row],[Т6]]+Таблица1[[#This Row],[Lпрям1, мм]]</f>
        <v>22288.226741487593</v>
      </c>
      <c r="CF1589" s="15">
        <f>Таблица1[[#This Row],[Т7]]+Таблица1[[#This Row],[Lдуг 2,мм]]</f>
        <v>59068.261114633206</v>
      </c>
      <c r="CG1589" s="14">
        <f>Таблица1[[#This Row],[Т8]]+Таблица1[[#This Row],[Lпрям2, мм]]</f>
        <v>25977.065215238632</v>
      </c>
      <c r="CH1589" s="14">
        <f>Таблица1[[#This Row],[Т9]]-Таблица1[[#This Row],[Т9]]</f>
        <v>0</v>
      </c>
      <c r="CI1589" s="50">
        <f>Таблица1[[#This Row],[Т9]]-Таблица1[[#This Row],[Т8]]</f>
        <v>36780.034373145609</v>
      </c>
      <c r="CJ1589" s="54">
        <f>Таблица1[[#This Row],[Т9]]-Таблица1[[#This Row],[Т7]]</f>
        <v>86.842815392818011</v>
      </c>
      <c r="CK1589" s="14">
        <f>Таблица1[[#This Row],[Т9]]-Таблица1[[#This Row],[Т6]]</f>
        <v>37170.329133551131</v>
      </c>
      <c r="CL1589" s="14">
        <f>Таблица1[[#This Row],[Т9]]-Таблица1[[#This Row],[Т5]]</f>
        <v>134.0966447266037</v>
      </c>
      <c r="CM1589" s="14">
        <f>Таблица1[[#This Row],[Т9]]-Таблица1[[#This Row],[Т4]]</f>
        <v>38298.80465388819</v>
      </c>
      <c r="CN1589" s="14">
        <f>Таблица1[[#This Row],[Т9]]-Таблица1[[#This Row],[Т3]]</f>
        <v>366.13683534616575</v>
      </c>
      <c r="CO1589" s="14">
        <f>Таблица1[[#This Row],[Т9]]-Таблица1[[#This Row],[Т2]]</f>
        <v>43779.336836076342</v>
      </c>
      <c r="CP1589" s="14">
        <f>Таблица1[[#This Row],[Т9]]-Таблица1[[#This Row],[Т1]]</f>
        <v>619.17935945336649</v>
      </c>
      <c r="CQ1589" s="14">
        <f>Таблица1[[#This Row],[Т9]]-Таблица1[[#This Row],[угол обхв6]]</f>
        <v>46594.524253645897</v>
      </c>
      <c r="CR1589" s="14">
        <f>Таблица1[[#This Row],[Т9]]-Таблица1[[#This Row],[угол обхв5]]</f>
        <v>998.38804778240592</v>
      </c>
      <c r="CS1589" s="14">
        <f>Таблица1[[#This Row],[Т9]]-Таблица1[[#This Row],[угол обхв4]]</f>
        <v>59068.261114633206</v>
      </c>
      <c r="CT1589" s="14">
        <f>Таблица1[[#This Row],[Lкан_прям, мм]]+Таблица1[[#This Row],[Lкан_дуг, мм]]+Таблица1[[#This Row],[Lкан_леб,мм]]</f>
        <v>85045.326329871838</v>
      </c>
      <c r="CU1589" s="16">
        <f>Таблица1[[#This Row],[Lкан_леб,мм]]</f>
        <v>58069.8730668508</v>
      </c>
      <c r="CV1589" s="14">
        <f>2534431-(Таблица1[[#This Row],[Т23]]+Таблица1[[#This Row],[угол обхв3]])</f>
        <v>2449125.5467369789</v>
      </c>
      <c r="CW1589" s="50">
        <f>SUM(X1589:AC1589,AD1589:AI1589)-Таблица1[[#This Row],[lподв_min, мм]]</f>
        <v>23286.614790376036</v>
      </c>
      <c r="CX1589" s="17">
        <f>CW2028-Таблица1[[#This Row],[Суммарная длина каната]]</f>
        <v>-2427151.1102788374</v>
      </c>
    </row>
    <row r="1590" spans="1:102" x14ac:dyDescent="0.25">
      <c r="A1590" s="21">
        <v>1589</v>
      </c>
      <c r="B1590" s="10">
        <v>39.834285714285706</v>
      </c>
      <c r="C1590" s="10">
        <v>98.934285714285778</v>
      </c>
      <c r="D1590" s="11">
        <v>14684.089580065989</v>
      </c>
      <c r="E1590" s="11">
        <v>12126.145636294037</v>
      </c>
      <c r="F1590" s="11">
        <v>14604.878879282825</v>
      </c>
      <c r="G1590" s="11">
        <v>12242.105391732895</v>
      </c>
      <c r="H1590" s="11">
        <v>15092.089090065991</v>
      </c>
      <c r="I1590" s="11">
        <v>8396.0298341701891</v>
      </c>
      <c r="J1590" s="11">
        <v>3730.115802123848</v>
      </c>
      <c r="K1590" s="11">
        <v>25977.065215226386</v>
      </c>
      <c r="L1590" s="11">
        <v>998.38804779464363</v>
      </c>
      <c r="M1590" s="11">
        <v>58069.8730668508</v>
      </c>
      <c r="N1590" s="11">
        <v>8132.3709167735833</v>
      </c>
      <c r="O1590" s="11">
        <v>18546.36216777323</v>
      </c>
      <c r="P1590" s="43">
        <v>10819.9272227735</v>
      </c>
      <c r="Q1590" s="11">
        <v>17859.617470748595</v>
      </c>
      <c r="R1590" s="11">
        <v>14403.133252757847</v>
      </c>
      <c r="S1590" s="11">
        <v>13712.706868060879</v>
      </c>
      <c r="T1590" s="11">
        <v>15372.504952198504</v>
      </c>
      <c r="U1590" s="11">
        <v>12712.891130875505</v>
      </c>
      <c r="V1590" s="11">
        <v>14684.089580065989</v>
      </c>
      <c r="W1590" s="11">
        <v>12126.145636294037</v>
      </c>
      <c r="X1590" s="12">
        <v>0</v>
      </c>
      <c r="Y1590" s="12">
        <v>365.06658918919982</v>
      </c>
      <c r="Z1590" s="12">
        <v>248.07142999914393</v>
      </c>
      <c r="AA1590" s="44">
        <v>232.0401906195591</v>
      </c>
      <c r="AB1590" s="45">
        <v>47.253829333786939</v>
      </c>
      <c r="AC1590" s="12">
        <v>105.95600865295381</v>
      </c>
      <c r="AD1590" s="12">
        <v>12473.736860987305</v>
      </c>
      <c r="AE1590" s="12">
        <v>2773.9100880907054</v>
      </c>
      <c r="AF1590" s="12">
        <v>5480.5321821881489</v>
      </c>
      <c r="AG1590" s="44">
        <v>1128.4755203370612</v>
      </c>
      <c r="AH1590" s="45">
        <v>390.29476040551748</v>
      </c>
      <c r="AI1590" s="12">
        <v>3730.1158032176468</v>
      </c>
      <c r="AJ1590" s="12">
        <v>-36.932675353661175</v>
      </c>
      <c r="AK1590" s="12">
        <v>14.333929552655968</v>
      </c>
      <c r="AL1590" s="12">
        <v>49.170806897572604</v>
      </c>
      <c r="AM1590" s="44">
        <v>81.75640395618008</v>
      </c>
      <c r="AN1590" s="45">
        <v>75.120509381039199</v>
      </c>
      <c r="AO1590" s="12">
        <v>89.999999846396761</v>
      </c>
      <c r="AP1590" s="12">
        <v>-2083.5697487324196</v>
      </c>
      <c r="AQ1590" s="12">
        <v>8233.380620580856</v>
      </c>
      <c r="AR1590" s="12">
        <v>11128.645330733058</v>
      </c>
      <c r="AS1590" s="44">
        <v>14806.91755963871</v>
      </c>
      <c r="AT1590" s="45">
        <v>14978.185983844336</v>
      </c>
      <c r="AU1590" s="12">
        <v>15092.089580065989</v>
      </c>
      <c r="AV1590" s="12">
        <v>11377.322371816303</v>
      </c>
      <c r="AW1590" s="12">
        <v>18941.66083933281</v>
      </c>
      <c r="AX1590" s="12">
        <v>18126.370408535364</v>
      </c>
      <c r="AY1590" s="44">
        <v>13771.206727178145</v>
      </c>
      <c r="AZ1590" s="45">
        <v>12608.122093483227</v>
      </c>
      <c r="BA1590" s="12">
        <v>12126.145637387837</v>
      </c>
      <c r="BB1590" s="12">
        <v>7887.2134345867889</v>
      </c>
      <c r="BC1590" s="12">
        <v>10920.936926580775</v>
      </c>
      <c r="BD1590" s="12">
        <v>14711.851360717403</v>
      </c>
      <c r="BE1590" s="44">
        <v>14968.72064531764</v>
      </c>
      <c r="BF1590" s="45">
        <v>15078.408548420159</v>
      </c>
      <c r="BG1590" s="12">
        <v>15092.089590065993</v>
      </c>
      <c r="BH1590" s="12">
        <v>18872.493750003214</v>
      </c>
      <c r="BI1590" s="12">
        <v>18254.916142308171</v>
      </c>
      <c r="BJ1590" s="12">
        <v>13979.459805847646</v>
      </c>
      <c r="BK1590" s="44">
        <v>12654.391271758237</v>
      </c>
      <c r="BL1590" s="45">
        <v>12230.914673686313</v>
      </c>
      <c r="BM1590" s="12">
        <v>8396.029834170191</v>
      </c>
      <c r="BN1590" s="12">
        <v>0</v>
      </c>
      <c r="BO1590" s="12">
        <v>51.266604906317141</v>
      </c>
      <c r="BP1590" s="12">
        <v>34.83687734491663</v>
      </c>
      <c r="BQ1590" s="48">
        <v>32.585597058607476</v>
      </c>
      <c r="BR1590" s="49">
        <v>6.6358945751408784</v>
      </c>
      <c r="BS1590" s="13">
        <v>14.879490465357563</v>
      </c>
      <c r="BT1590" s="12">
        <v>260.12693314919341</v>
      </c>
      <c r="BV1590" s="14">
        <f>Таблица1[[#This Row],[Lкан_леб,мм]]</f>
        <v>58069.8730668508</v>
      </c>
      <c r="BW1590" s="50">
        <f>Таблица1[[#This Row],[угол обхв4]]+Таблица1[[#This Row],[Lдуг 3,мм]]</f>
        <v>12473.736860987305</v>
      </c>
      <c r="BX1590" s="54">
        <f>Таблица1[[#This Row],[угол обхв5]]+Таблица1[[#This Row],[Y5, мм]]</f>
        <v>58434.939656039998</v>
      </c>
      <c r="BY1590" s="14">
        <f>Таблица1[[#This Row],[угол обхв6]]+Таблица1[[#This Row],[Lдуг 4,мм]]</f>
        <v>15247.646949078011</v>
      </c>
      <c r="BZ1590" s="14">
        <f>Таблица1[[#This Row],[Т1]]+Таблица1[[#This Row],[X6, мм]]</f>
        <v>58683.011086039143</v>
      </c>
      <c r="CA1590" s="14">
        <f>Таблица1[[#This Row],[Т2]]+Таблица1[[#This Row],[Lдуг 5,мм]]</f>
        <v>20728.179131266159</v>
      </c>
      <c r="CB1590" s="14">
        <f>Таблица1[[#This Row],[Т3]]+Таблица1[[#This Row],[Y6, мм]]</f>
        <v>58915.051276658705</v>
      </c>
      <c r="CC1590" s="14">
        <f>Таблица1[[#This Row],[Т4]]+Таблица1[[#This Row],[Lдуг 6,мм]]</f>
        <v>21856.654651603221</v>
      </c>
      <c r="CD1590" s="14">
        <f>Таблица1[[#This Row],[Т5]]+Таблица1[[#This Row],[Lдуг 1,мм]]</f>
        <v>58962.305105992491</v>
      </c>
      <c r="CE1590" s="14">
        <f>Таблица1[[#This Row],[Т6]]+Таблица1[[#This Row],[Lпрям1, мм]]</f>
        <v>22246.94941200874</v>
      </c>
      <c r="CF1590" s="15">
        <f>Таблица1[[#This Row],[Т7]]+Таблица1[[#This Row],[Lдуг 2,мм]]</f>
        <v>59068.261114645444</v>
      </c>
      <c r="CG1590" s="14">
        <f>Таблица1[[#This Row],[Т8]]+Таблица1[[#This Row],[Lпрям2, мм]]</f>
        <v>25977.065215226386</v>
      </c>
      <c r="CH1590" s="14">
        <f>Таблица1[[#This Row],[Т9]]-Таблица1[[#This Row],[Т9]]</f>
        <v>0</v>
      </c>
      <c r="CI1590" s="50">
        <f>Таблица1[[#This Row],[Т9]]-Таблица1[[#This Row],[Т8]]</f>
        <v>36821.311702636704</v>
      </c>
      <c r="CJ1590" s="54">
        <f>Таблица1[[#This Row],[Т9]]-Таблица1[[#This Row],[Т7]]</f>
        <v>105.95600865295273</v>
      </c>
      <c r="CK1590" s="14">
        <f>Таблица1[[#This Row],[Т9]]-Таблица1[[#This Row],[Т6]]</f>
        <v>37211.606463042219</v>
      </c>
      <c r="CL1590" s="14">
        <f>Таблица1[[#This Row],[Т9]]-Таблица1[[#This Row],[Т5]]</f>
        <v>153.20983798673842</v>
      </c>
      <c r="CM1590" s="14">
        <f>Таблица1[[#This Row],[Т9]]-Таблица1[[#This Row],[Т4]]</f>
        <v>38340.081983379285</v>
      </c>
      <c r="CN1590" s="14">
        <f>Таблица1[[#This Row],[Т9]]-Таблица1[[#This Row],[Т3]]</f>
        <v>385.25002860630048</v>
      </c>
      <c r="CO1590" s="14">
        <f>Таблица1[[#This Row],[Т9]]-Таблица1[[#This Row],[Т2]]</f>
        <v>43820.614165567429</v>
      </c>
      <c r="CP1590" s="14">
        <f>Таблица1[[#This Row],[Т9]]-Таблица1[[#This Row],[Т1]]</f>
        <v>633.32145860544551</v>
      </c>
      <c r="CQ1590" s="14">
        <f>Таблица1[[#This Row],[Т9]]-Таблица1[[#This Row],[угол обхв6]]</f>
        <v>46594.524253658135</v>
      </c>
      <c r="CR1590" s="14">
        <f>Таблица1[[#This Row],[Т9]]-Таблица1[[#This Row],[угол обхв5]]</f>
        <v>998.38804779464408</v>
      </c>
      <c r="CS1590" s="14">
        <f>Таблица1[[#This Row],[Т9]]-Таблица1[[#This Row],[угол обхв4]]</f>
        <v>59068.261114645444</v>
      </c>
      <c r="CT1590" s="14">
        <f>Таблица1[[#This Row],[Lкан_прям, мм]]+Таблица1[[#This Row],[Lкан_дуг, мм]]+Таблица1[[#This Row],[Lкан_леб,мм]]</f>
        <v>85045.326329871838</v>
      </c>
      <c r="CU1590" s="16">
        <f>Таблица1[[#This Row],[Lкан_леб,мм]]</f>
        <v>58069.8730668508</v>
      </c>
      <c r="CV1590" s="14">
        <f>2534431-(Таблица1[[#This Row],[Т23]]+Таблица1[[#This Row],[угол обхв3]])</f>
        <v>2449125.5467369789</v>
      </c>
      <c r="CW1590" s="50">
        <f>SUM(X1590:AC1590,AD1590:AI1590)-Таблица1[[#This Row],[lподв_min, мм]]</f>
        <v>23245.337460897183</v>
      </c>
      <c r="CX1590" s="17">
        <f>CW2029-Таблица1[[#This Row],[Суммарная длина каната]]</f>
        <v>-2427203.8224991895</v>
      </c>
    </row>
    <row r="1591" spans="1:102" x14ac:dyDescent="0.25">
      <c r="A1591" s="21">
        <v>1590</v>
      </c>
      <c r="B1591" s="10">
        <v>39.834285714285706</v>
      </c>
      <c r="C1591" s="10">
        <v>101.61836734693884</v>
      </c>
      <c r="D1591" s="11">
        <v>14929.272192021614</v>
      </c>
      <c r="E1591" s="11">
        <v>12416.934707169694</v>
      </c>
      <c r="F1591" s="11">
        <v>14844.718120204961</v>
      </c>
      <c r="G1591" s="11">
        <v>12529.057893617568</v>
      </c>
      <c r="H1591" s="11">
        <v>15337.271702021613</v>
      </c>
      <c r="I1591" s="11">
        <v>8644.3808167263142</v>
      </c>
      <c r="J1591" s="11">
        <v>3772.5538904433797</v>
      </c>
      <c r="K1591" s="11">
        <v>25977.065215214097</v>
      </c>
      <c r="L1591" s="11">
        <v>998.38804780694647</v>
      </c>
      <c r="M1591" s="11">
        <v>58069.8730668508</v>
      </c>
      <c r="N1591" s="11">
        <v>8132.3709167735833</v>
      </c>
      <c r="O1591" s="11">
        <v>18546.36216777323</v>
      </c>
      <c r="P1591" s="43">
        <v>10800.85676717014</v>
      </c>
      <c r="Q1591" s="11">
        <v>17963.161900483039</v>
      </c>
      <c r="R1591" s="11">
        <v>14574.327131279244</v>
      </c>
      <c r="S1591" s="11">
        <v>13988.598476509242</v>
      </c>
      <c r="T1591" s="11">
        <v>15589.455656761094</v>
      </c>
      <c r="U1591" s="11">
        <v>13035.274252148485</v>
      </c>
      <c r="V1591" s="11">
        <v>14929.272192021614</v>
      </c>
      <c r="W1591" s="11">
        <v>12416.934707169694</v>
      </c>
      <c r="X1591" s="12">
        <v>0</v>
      </c>
      <c r="Y1591" s="12">
        <v>350.78394525387</v>
      </c>
      <c r="Z1591" s="12">
        <v>243.24088068657653</v>
      </c>
      <c r="AA1591" s="44">
        <v>232.04019061955907</v>
      </c>
      <c r="AB1591" s="45">
        <v>47.253829333786129</v>
      </c>
      <c r="AC1591" s="12">
        <v>125.0692019131547</v>
      </c>
      <c r="AD1591" s="12">
        <v>12473.736860987305</v>
      </c>
      <c r="AE1591" s="12">
        <v>2731.4719997711836</v>
      </c>
      <c r="AF1591" s="12">
        <v>5480.5321821881516</v>
      </c>
      <c r="AG1591" s="44">
        <v>1128.4755203370585</v>
      </c>
      <c r="AH1591" s="45">
        <v>390.29476040551913</v>
      </c>
      <c r="AI1591" s="12">
        <v>3772.5538915248735</v>
      </c>
      <c r="AJ1591" s="12">
        <v>-36.932675353661175</v>
      </c>
      <c r="AK1591" s="12">
        <v>12.328205979659606</v>
      </c>
      <c r="AL1591" s="12">
        <v>46.486725264919542</v>
      </c>
      <c r="AM1591" s="44">
        <v>79.072322323527018</v>
      </c>
      <c r="AN1591" s="45">
        <v>72.436427748386251</v>
      </c>
      <c r="AO1591" s="12">
        <v>89.999999848124702</v>
      </c>
      <c r="AP1591" s="12">
        <v>-2083.5697487324196</v>
      </c>
      <c r="AQ1591" s="12">
        <v>8219.4835465476881</v>
      </c>
      <c r="AR1591" s="12">
        <v>11096.744433381025</v>
      </c>
      <c r="AS1591" s="44">
        <v>14974.928970274226</v>
      </c>
      <c r="AT1591" s="45">
        <v>15200.475508178815</v>
      </c>
      <c r="AU1591" s="12">
        <v>15337.272192021614</v>
      </c>
      <c r="AV1591" s="12">
        <v>11377.322371816303</v>
      </c>
      <c r="AW1591" s="12">
        <v>18944.95392600945</v>
      </c>
      <c r="AX1591" s="12">
        <v>18244.079128477828</v>
      </c>
      <c r="AY1591" s="44">
        <v>14065.942943627695</v>
      </c>
      <c r="AZ1591" s="45">
        <v>12912.154619234365</v>
      </c>
      <c r="BA1591" s="12">
        <v>12416.93470825119</v>
      </c>
      <c r="BB1591" s="12">
        <v>7887.2134345867889</v>
      </c>
      <c r="BC1591" s="12">
        <v>10887.969396944245</v>
      </c>
      <c r="BD1591" s="12">
        <v>14870.214797490129</v>
      </c>
      <c r="BE1591" s="44">
        <v>15188.85381776611</v>
      </c>
      <c r="BF1591" s="45">
        <v>15318.252340603893</v>
      </c>
      <c r="BG1591" s="12">
        <v>15337.272202021613</v>
      </c>
      <c r="BH1591" s="12">
        <v>18872.493750003214</v>
      </c>
      <c r="BI1591" s="12">
        <v>18361.753658719259</v>
      </c>
      <c r="BJ1591" s="12">
        <v>14269.515704504029</v>
      </c>
      <c r="BK1591" s="44">
        <v>12957.929785030032</v>
      </c>
      <c r="BL1591" s="45">
        <v>12540.054340083814</v>
      </c>
      <c r="BM1591" s="12">
        <v>8644.380816726316</v>
      </c>
      <c r="BN1591" s="12">
        <v>0</v>
      </c>
      <c r="BO1591" s="12">
        <v>49.260881333320782</v>
      </c>
      <c r="BP1591" s="12">
        <v>34.158519285259935</v>
      </c>
      <c r="BQ1591" s="48">
        <v>32.585597058607476</v>
      </c>
      <c r="BR1591" s="49">
        <v>6.6358945751407639</v>
      </c>
      <c r="BS1591" s="13">
        <v>17.563572099738444</v>
      </c>
      <c r="BT1591" s="12">
        <v>260.12693314919341</v>
      </c>
      <c r="BV1591" s="14">
        <f>Таблица1[[#This Row],[Lкан_леб,мм]]</f>
        <v>58069.8730668508</v>
      </c>
      <c r="BW1591" s="50">
        <f>Таблица1[[#This Row],[угол обхв4]]+Таблица1[[#This Row],[Lдуг 3,мм]]</f>
        <v>12473.736860987305</v>
      </c>
      <c r="BX1591" s="54">
        <f>Таблица1[[#This Row],[угол обхв5]]+Таблица1[[#This Row],[Y5, мм]]</f>
        <v>58420.657012104668</v>
      </c>
      <c r="BY1591" s="14">
        <f>Таблица1[[#This Row],[угол обхв6]]+Таблица1[[#This Row],[Lдуг 4,мм]]</f>
        <v>15205.208860758488</v>
      </c>
      <c r="BZ1591" s="14">
        <f>Таблица1[[#This Row],[Т1]]+Таблица1[[#This Row],[X6, мм]]</f>
        <v>58663.897892791247</v>
      </c>
      <c r="CA1591" s="14">
        <f>Таблица1[[#This Row],[Т2]]+Таблица1[[#This Row],[Lдуг 5,мм]]</f>
        <v>20685.74104294664</v>
      </c>
      <c r="CB1591" s="14">
        <f>Таблица1[[#This Row],[Т3]]+Таблица1[[#This Row],[Y6, мм]]</f>
        <v>58895.938083410809</v>
      </c>
      <c r="CC1591" s="14">
        <f>Таблица1[[#This Row],[Т4]]+Таблица1[[#This Row],[Lдуг 6,мм]]</f>
        <v>21814.216563283699</v>
      </c>
      <c r="CD1591" s="14">
        <f>Таблица1[[#This Row],[Т5]]+Таблица1[[#This Row],[Lдуг 1,мм]]</f>
        <v>58943.191912744594</v>
      </c>
      <c r="CE1591" s="14">
        <f>Таблица1[[#This Row],[Т6]]+Таблица1[[#This Row],[Lпрям1, мм]]</f>
        <v>22204.511323689218</v>
      </c>
      <c r="CF1591" s="15">
        <f>Таблица1[[#This Row],[Т7]]+Таблица1[[#This Row],[Lдуг 2,мм]]</f>
        <v>59068.261114657747</v>
      </c>
      <c r="CG1591" s="14">
        <f>Таблица1[[#This Row],[Т8]]+Таблица1[[#This Row],[Lпрям2, мм]]</f>
        <v>25977.06521521409</v>
      </c>
      <c r="CH1591" s="14">
        <f>Таблица1[[#This Row],[Т9]]-Таблица1[[#This Row],[Т9]]</f>
        <v>0</v>
      </c>
      <c r="CI1591" s="50">
        <f>Таблица1[[#This Row],[Т9]]-Таблица1[[#This Row],[Т8]]</f>
        <v>36863.749790968533</v>
      </c>
      <c r="CJ1591" s="54">
        <f>Таблица1[[#This Row],[Т9]]-Таблица1[[#This Row],[Т7]]</f>
        <v>125.06920191315294</v>
      </c>
      <c r="CK1591" s="14">
        <f>Таблица1[[#This Row],[Т9]]-Таблица1[[#This Row],[Т6]]</f>
        <v>37254.044551374049</v>
      </c>
      <c r="CL1591" s="14">
        <f>Таблица1[[#This Row],[Т9]]-Таблица1[[#This Row],[Т5]]</f>
        <v>172.32303124693863</v>
      </c>
      <c r="CM1591" s="14">
        <f>Таблица1[[#This Row],[Т9]]-Таблица1[[#This Row],[Т4]]</f>
        <v>38382.520071711107</v>
      </c>
      <c r="CN1591" s="14">
        <f>Таблица1[[#This Row],[Т9]]-Таблица1[[#This Row],[Т3]]</f>
        <v>404.36322186650068</v>
      </c>
      <c r="CO1591" s="14">
        <f>Таблица1[[#This Row],[Т9]]-Таблица1[[#This Row],[Т2]]</f>
        <v>43863.052253899259</v>
      </c>
      <c r="CP1591" s="14">
        <f>Таблица1[[#This Row],[Т9]]-Таблица1[[#This Row],[Т1]]</f>
        <v>647.60410255307943</v>
      </c>
      <c r="CQ1591" s="14">
        <f>Таблица1[[#This Row],[Т9]]-Таблица1[[#This Row],[угол обхв6]]</f>
        <v>46594.524253670446</v>
      </c>
      <c r="CR1591" s="14">
        <f>Таблица1[[#This Row],[Т9]]-Таблица1[[#This Row],[угол обхв5]]</f>
        <v>998.38804780694772</v>
      </c>
      <c r="CS1591" s="14">
        <f>Таблица1[[#This Row],[Т9]]-Таблица1[[#This Row],[угол обхв4]]</f>
        <v>59068.261114657747</v>
      </c>
      <c r="CT1591" s="14">
        <f>Таблица1[[#This Row],[Lкан_прям, мм]]+Таблица1[[#This Row],[Lкан_дуг, мм]]+Таблица1[[#This Row],[Lкан_леб,мм]]</f>
        <v>85045.326329871838</v>
      </c>
      <c r="CU1591" s="16">
        <f>Таблица1[[#This Row],[Lкан_леб,мм]]</f>
        <v>58069.8730668508</v>
      </c>
      <c r="CV1591" s="14">
        <f>2534431-(Таблица1[[#This Row],[Т23]]+Таблица1[[#This Row],[угол обхв3]])</f>
        <v>2449125.5467369789</v>
      </c>
      <c r="CW1591" s="50">
        <f>SUM(X1591:AC1591,AD1591:AI1591)-Таблица1[[#This Row],[lподв_min, мм]]</f>
        <v>23202.89937257766</v>
      </c>
      <c r="CX1591" s="17">
        <f>CW2030-Таблица1[[#This Row],[Суммарная длина каната]]</f>
        <v>-2425287.5056715338</v>
      </c>
    </row>
    <row r="1592" spans="1:102" x14ac:dyDescent="0.25">
      <c r="A1592" s="21">
        <v>1591</v>
      </c>
      <c r="B1592" s="10">
        <v>39.834285714285706</v>
      </c>
      <c r="C1592" s="10">
        <v>104.3024489795919</v>
      </c>
      <c r="D1592" s="11">
        <v>15160.568479123478</v>
      </c>
      <c r="E1592" s="11">
        <v>12718.886399529591</v>
      </c>
      <c r="F1592" s="11">
        <v>15070.856560776409</v>
      </c>
      <c r="G1592" s="11">
        <v>12826.927001649761</v>
      </c>
      <c r="H1592" s="11">
        <v>15568.567989123479</v>
      </c>
      <c r="I1592" s="11">
        <v>8902.7740420210193</v>
      </c>
      <c r="J1592" s="11">
        <v>3816.1123575085708</v>
      </c>
      <c r="K1592" s="11">
        <v>25977.065215201739</v>
      </c>
      <c r="L1592" s="11">
        <v>998.38804781929048</v>
      </c>
      <c r="M1592" s="11">
        <v>58069.8730668508</v>
      </c>
      <c r="N1592" s="11">
        <v>8132.3709167735833</v>
      </c>
      <c r="O1592" s="11">
        <v>18546.36216777323</v>
      </c>
      <c r="P1592" s="43">
        <v>10776.958358518377</v>
      </c>
      <c r="Q1592" s="11">
        <v>18065.699685079082</v>
      </c>
      <c r="R1592" s="11">
        <v>14732.413488434369</v>
      </c>
      <c r="S1592" s="11">
        <v>14272.20423691768</v>
      </c>
      <c r="T1592" s="11">
        <v>15791.071493465421</v>
      </c>
      <c r="U1592" s="11">
        <v>13367.463263829981</v>
      </c>
      <c r="V1592" s="11">
        <v>15160.568479123478</v>
      </c>
      <c r="W1592" s="11">
        <v>12718.886399529591</v>
      </c>
      <c r="X1592" s="12">
        <v>0</v>
      </c>
      <c r="Y1592" s="12">
        <v>336.35009003713236</v>
      </c>
      <c r="Z1592" s="12">
        <v>238.56154265541687</v>
      </c>
      <c r="AA1592" s="44">
        <v>232.0401906195591</v>
      </c>
      <c r="AB1592" s="45">
        <v>47.253829333785944</v>
      </c>
      <c r="AC1592" s="12">
        <v>144.18239517339626</v>
      </c>
      <c r="AD1592" s="12">
        <v>12473.736860987305</v>
      </c>
      <c r="AE1592" s="12">
        <v>2687.9135327059876</v>
      </c>
      <c r="AF1592" s="12">
        <v>5480.5321821881498</v>
      </c>
      <c r="AG1592" s="44">
        <v>1128.4755203370623</v>
      </c>
      <c r="AH1592" s="45">
        <v>390.29476040551867</v>
      </c>
      <c r="AI1592" s="12">
        <v>3816.1123585777209</v>
      </c>
      <c r="AJ1592" s="12">
        <v>-36.932675353661175</v>
      </c>
      <c r="AK1592" s="12">
        <v>10.301247680586181</v>
      </c>
      <c r="AL1592" s="12">
        <v>43.802643632266445</v>
      </c>
      <c r="AM1592" s="44">
        <v>76.388240690873928</v>
      </c>
      <c r="AN1592" s="45">
        <v>69.752346115733189</v>
      </c>
      <c r="AO1592" s="12">
        <v>89.999999849858227</v>
      </c>
      <c r="AP1592" s="12">
        <v>-2083.5697487324196</v>
      </c>
      <c r="AQ1592" s="12">
        <v>8205.3309620105229</v>
      </c>
      <c r="AR1592" s="12">
        <v>11059.366360405505</v>
      </c>
      <c r="AS1592" s="44">
        <v>15128.953878135331</v>
      </c>
      <c r="AT1592" s="45">
        <v>15408.283646305532</v>
      </c>
      <c r="AU1592" s="12">
        <v>15568.568479123478</v>
      </c>
      <c r="AV1592" s="12">
        <v>11377.322371816303</v>
      </c>
      <c r="AW1592" s="12">
        <v>18947.785674557555</v>
      </c>
      <c r="AX1592" s="12">
        <v>18360.164828126814</v>
      </c>
      <c r="AY1592" s="44">
        <v>14368.223606504289</v>
      </c>
      <c r="AZ1592" s="45">
        <v>13226.263178607987</v>
      </c>
      <c r="BA1592" s="12">
        <v>12718.886400598743</v>
      </c>
      <c r="BB1592" s="12">
        <v>7887.2134345867889</v>
      </c>
      <c r="BC1592" s="12">
        <v>10849.918403755317</v>
      </c>
      <c r="BD1592" s="12">
        <v>15014.821490321496</v>
      </c>
      <c r="BE1592" s="44">
        <v>15394.531103764459</v>
      </c>
      <c r="BF1592" s="45">
        <v>15543.356326283365</v>
      </c>
      <c r="BG1592" s="12">
        <v>15568.56848912348</v>
      </c>
      <c r="BH1592" s="12">
        <v>18872.493750003214</v>
      </c>
      <c r="BI1592" s="12">
        <v>18467.123191863404</v>
      </c>
      <c r="BJ1592" s="12">
        <v>14566.669379965411</v>
      </c>
      <c r="BK1592" s="44">
        <v>13271.443894243372</v>
      </c>
      <c r="BL1592" s="45">
        <v>12860.086484751584</v>
      </c>
      <c r="BM1592" s="12">
        <v>8902.7740420210212</v>
      </c>
      <c r="BN1592" s="12">
        <v>0</v>
      </c>
      <c r="BO1592" s="12">
        <v>47.233923034247354</v>
      </c>
      <c r="BP1592" s="12">
        <v>33.501395951680266</v>
      </c>
      <c r="BQ1592" s="48">
        <v>32.585597058607476</v>
      </c>
      <c r="BR1592" s="49">
        <v>6.635894575140739</v>
      </c>
      <c r="BS1592" s="13">
        <v>20.247653734125041</v>
      </c>
      <c r="BT1592" s="12">
        <v>260.12693314919341</v>
      </c>
      <c r="BV1592" s="14">
        <f>Таблица1[[#This Row],[Lкан_леб,мм]]</f>
        <v>58069.8730668508</v>
      </c>
      <c r="BW1592" s="50">
        <f>Таблица1[[#This Row],[угол обхв4]]+Таблица1[[#This Row],[Lдуг 3,мм]]</f>
        <v>12473.736860987305</v>
      </c>
      <c r="BX1592" s="54">
        <f>Таблица1[[#This Row],[угол обхв5]]+Таблица1[[#This Row],[Y5, мм]]</f>
        <v>58406.223156887929</v>
      </c>
      <c r="BY1592" s="14">
        <f>Таблица1[[#This Row],[угол обхв6]]+Таблица1[[#This Row],[Lдуг 4,мм]]</f>
        <v>15161.650393693293</v>
      </c>
      <c r="BZ1592" s="14">
        <f>Таблица1[[#This Row],[Т1]]+Таблица1[[#This Row],[X6, мм]]</f>
        <v>58644.784699543343</v>
      </c>
      <c r="CA1592" s="14">
        <f>Таблица1[[#This Row],[Т2]]+Таблица1[[#This Row],[Lдуг 5,мм]]</f>
        <v>20642.182575881445</v>
      </c>
      <c r="CB1592" s="14">
        <f>Таблица1[[#This Row],[Т3]]+Таблица1[[#This Row],[Y6, мм]]</f>
        <v>58876.824890162905</v>
      </c>
      <c r="CC1592" s="14">
        <f>Таблица1[[#This Row],[Т4]]+Таблица1[[#This Row],[Lдуг 6,мм]]</f>
        <v>21770.658096218507</v>
      </c>
      <c r="CD1592" s="14">
        <f>Таблица1[[#This Row],[Т5]]+Таблица1[[#This Row],[Lдуг 1,мм]]</f>
        <v>58924.078719496691</v>
      </c>
      <c r="CE1592" s="14">
        <f>Таблица1[[#This Row],[Т6]]+Таблица1[[#This Row],[Lпрям1, мм]]</f>
        <v>22160.952856624026</v>
      </c>
      <c r="CF1592" s="15">
        <f>Таблица1[[#This Row],[Т7]]+Таблица1[[#This Row],[Lдуг 2,мм]]</f>
        <v>59068.261114670087</v>
      </c>
      <c r="CG1592" s="14">
        <f>Таблица1[[#This Row],[Т8]]+Таблица1[[#This Row],[Lпрям2, мм]]</f>
        <v>25977.065215201746</v>
      </c>
      <c r="CH1592" s="14">
        <f>Таблица1[[#This Row],[Т9]]-Таблица1[[#This Row],[Т9]]</f>
        <v>0</v>
      </c>
      <c r="CI1592" s="50">
        <f>Таблица1[[#This Row],[Т9]]-Таблица1[[#This Row],[Т8]]</f>
        <v>36907.308258046061</v>
      </c>
      <c r="CJ1592" s="54">
        <f>Таблица1[[#This Row],[Т9]]-Таблица1[[#This Row],[Т7]]</f>
        <v>144.1823951733968</v>
      </c>
      <c r="CK1592" s="14">
        <f>Таблица1[[#This Row],[Т9]]-Таблица1[[#This Row],[Т6]]</f>
        <v>37297.603018451584</v>
      </c>
      <c r="CL1592" s="14">
        <f>Таблица1[[#This Row],[Т9]]-Таблица1[[#This Row],[Т5]]</f>
        <v>191.43622450718249</v>
      </c>
      <c r="CM1592" s="14">
        <f>Таблица1[[#This Row],[Т9]]-Таблица1[[#This Row],[Т4]]</f>
        <v>38426.078538788643</v>
      </c>
      <c r="CN1592" s="14">
        <f>Таблица1[[#This Row],[Т9]]-Таблица1[[#This Row],[Т3]]</f>
        <v>423.47641512674454</v>
      </c>
      <c r="CO1592" s="14">
        <f>Таблица1[[#This Row],[Т9]]-Таблица1[[#This Row],[Т2]]</f>
        <v>43906.610720976794</v>
      </c>
      <c r="CP1592" s="14">
        <f>Таблица1[[#This Row],[Т9]]-Таблица1[[#This Row],[Т1]]</f>
        <v>662.03795778215863</v>
      </c>
      <c r="CQ1592" s="14">
        <f>Таблица1[[#This Row],[Т9]]-Таблица1[[#This Row],[угол обхв6]]</f>
        <v>46594.524253682786</v>
      </c>
      <c r="CR1592" s="14">
        <f>Таблица1[[#This Row],[Т9]]-Таблица1[[#This Row],[угол обхв5]]</f>
        <v>998.38804781928775</v>
      </c>
      <c r="CS1592" s="14">
        <f>Таблица1[[#This Row],[Т9]]-Таблица1[[#This Row],[угол обхв4]]</f>
        <v>59068.261114670087</v>
      </c>
      <c r="CT1592" s="14">
        <f>Таблица1[[#This Row],[Lкан_прям, мм]]+Таблица1[[#This Row],[Lкан_дуг, мм]]+Таблица1[[#This Row],[Lкан_леб,мм]]</f>
        <v>85045.326329871838</v>
      </c>
      <c r="CU1592" s="16">
        <f>Таблица1[[#This Row],[Lкан_леб,мм]]</f>
        <v>58069.8730668508</v>
      </c>
      <c r="CV1592" s="14">
        <f>2534431-(Таблица1[[#This Row],[Т23]]+Таблица1[[#This Row],[угол обхв3]])</f>
        <v>2449125.5467369789</v>
      </c>
      <c r="CW1592" s="50">
        <f>SUM(X1592:AC1592,AD1592:AI1592)-Таблица1[[#This Row],[lподв_min, мм]]</f>
        <v>23159.340905512465</v>
      </c>
      <c r="CX1592" s="17">
        <f>CW2031-Таблица1[[#This Row],[Суммарная длина каната]]</f>
        <v>-2425326.4065600596</v>
      </c>
    </row>
    <row r="1593" spans="1:102" x14ac:dyDescent="0.25">
      <c r="A1593" s="21">
        <v>1592</v>
      </c>
      <c r="B1593" s="10">
        <v>39.834285714285706</v>
      </c>
      <c r="C1593" s="10">
        <v>106.98653061224498</v>
      </c>
      <c r="D1593" s="11">
        <v>15377.47094211335</v>
      </c>
      <c r="E1593" s="11">
        <v>13031.338185402286</v>
      </c>
      <c r="F1593" s="11">
        <v>15282.79801883927</v>
      </c>
      <c r="G1593" s="11">
        <v>13135.05914566944</v>
      </c>
      <c r="H1593" s="11">
        <v>15785.47045211335</v>
      </c>
      <c r="I1593" s="11">
        <v>9170.5895697027754</v>
      </c>
      <c r="J1593" s="11">
        <v>3860.7486156995119</v>
      </c>
      <c r="K1593" s="11">
        <v>25977.065215189385</v>
      </c>
      <c r="L1593" s="11">
        <v>998.38804783165506</v>
      </c>
      <c r="M1593" s="11">
        <v>58069.8730668508</v>
      </c>
      <c r="N1593" s="11">
        <v>8132.3709167735833</v>
      </c>
      <c r="O1593" s="11">
        <v>18546.36216777323</v>
      </c>
      <c r="P1593" s="43">
        <v>10748.28443356424</v>
      </c>
      <c r="Q1593" s="11">
        <v>18167.005841030608</v>
      </c>
      <c r="R1593" s="11">
        <v>14877.045458694172</v>
      </c>
      <c r="S1593" s="11">
        <v>14562.901875081787</v>
      </c>
      <c r="T1593" s="11">
        <v>15976.910086478914</v>
      </c>
      <c r="U1593" s="11">
        <v>13708.729292667713</v>
      </c>
      <c r="V1593" s="11">
        <v>15377.47094211335</v>
      </c>
      <c r="W1593" s="11">
        <v>13031.338185402286</v>
      </c>
      <c r="X1593" s="12">
        <v>0</v>
      </c>
      <c r="Y1593" s="12">
        <v>321.75349366066388</v>
      </c>
      <c r="Z1593" s="12">
        <v>234.04494578398825</v>
      </c>
      <c r="AA1593" s="44">
        <v>232.04019061955927</v>
      </c>
      <c r="AB1593" s="45">
        <v>47.253829333787664</v>
      </c>
      <c r="AC1593" s="12">
        <v>163.29558843365601</v>
      </c>
      <c r="AD1593" s="12">
        <v>12473.736860987305</v>
      </c>
      <c r="AE1593" s="12">
        <v>2643.2772745150519</v>
      </c>
      <c r="AF1593" s="12">
        <v>5480.5321821881498</v>
      </c>
      <c r="AG1593" s="44">
        <v>1128.4755203370605</v>
      </c>
      <c r="AH1593" s="45">
        <v>390.29476040551498</v>
      </c>
      <c r="AI1593" s="12">
        <v>3860.7486167563002</v>
      </c>
      <c r="AJ1593" s="12">
        <v>-36.932675353661175</v>
      </c>
      <c r="AK1593" s="12">
        <v>8.2514355050283559</v>
      </c>
      <c r="AL1593" s="12">
        <v>41.118561999613405</v>
      </c>
      <c r="AM1593" s="44">
        <v>73.70415905822091</v>
      </c>
      <c r="AN1593" s="45">
        <v>67.068264483079929</v>
      </c>
      <c r="AO1593" s="12">
        <v>89.999999851594126</v>
      </c>
      <c r="AP1593" s="12">
        <v>-2083.5697487324196</v>
      </c>
      <c r="AQ1593" s="12">
        <v>8190.926022892515</v>
      </c>
      <c r="AR1593" s="12">
        <v>11016.59312498771</v>
      </c>
      <c r="AS1593" s="44">
        <v>15268.654329130892</v>
      </c>
      <c r="AT1593" s="45">
        <v>15601.154435540104</v>
      </c>
      <c r="AU1593" s="12">
        <v>15785.470942113348</v>
      </c>
      <c r="AV1593" s="12">
        <v>11377.322371816303</v>
      </c>
      <c r="AW1593" s="12">
        <v>18950.138466665827</v>
      </c>
      <c r="AX1593" s="12">
        <v>18474.372797788528</v>
      </c>
      <c r="AY1593" s="44">
        <v>14677.3854660251</v>
      </c>
      <c r="AZ1593" s="45">
        <v>13549.758569616104</v>
      </c>
      <c r="BA1593" s="12">
        <v>13031.338186459077</v>
      </c>
      <c r="BB1593" s="12">
        <v>7887.2134345867889</v>
      </c>
      <c r="BC1593" s="12">
        <v>10806.839539683173</v>
      </c>
      <c r="BD1593" s="12">
        <v>15145.354150117644</v>
      </c>
      <c r="BE1593" s="44">
        <v>15585.301216042195</v>
      </c>
      <c r="BF1593" s="45">
        <v>15753.226593052159</v>
      </c>
      <c r="BG1593" s="12">
        <v>15785.47095211335</v>
      </c>
      <c r="BH1593" s="12">
        <v>18872.493750003214</v>
      </c>
      <c r="BI1593" s="12">
        <v>18570.782139923202</v>
      </c>
      <c r="BJ1593" s="12">
        <v>14870.268831839705</v>
      </c>
      <c r="BK1593" s="44">
        <v>13594.245701724398</v>
      </c>
      <c r="BL1593" s="45">
        <v>13190.308908453895</v>
      </c>
      <c r="BM1593" s="12">
        <v>9170.5895697027772</v>
      </c>
      <c r="BN1593" s="12">
        <v>0</v>
      </c>
      <c r="BO1593" s="12">
        <v>45.184110858689529</v>
      </c>
      <c r="BP1593" s="12">
        <v>32.867126494585044</v>
      </c>
      <c r="BQ1593" s="48">
        <v>32.585597058607505</v>
      </c>
      <c r="BR1593" s="49">
        <v>6.6358945751409806</v>
      </c>
      <c r="BS1593" s="13">
        <v>22.931735368514193</v>
      </c>
      <c r="BT1593" s="12">
        <v>260.12693314919341</v>
      </c>
      <c r="BV1593" s="14">
        <f>Таблица1[[#This Row],[Lкан_леб,мм]]</f>
        <v>58069.8730668508</v>
      </c>
      <c r="BW1593" s="50">
        <f>Таблица1[[#This Row],[угол обхв4]]+Таблица1[[#This Row],[Lдуг 3,мм]]</f>
        <v>12473.736860987305</v>
      </c>
      <c r="BX1593" s="54">
        <f>Таблица1[[#This Row],[угол обхв5]]+Таблица1[[#This Row],[Y5, мм]]</f>
        <v>58391.62656051146</v>
      </c>
      <c r="BY1593" s="14">
        <f>Таблица1[[#This Row],[угол обхв6]]+Таблица1[[#This Row],[Lдуг 4,мм]]</f>
        <v>15117.014135502357</v>
      </c>
      <c r="BZ1593" s="14">
        <f>Таблица1[[#This Row],[Т1]]+Таблица1[[#This Row],[X6, мм]]</f>
        <v>58625.671506295446</v>
      </c>
      <c r="CA1593" s="14">
        <f>Таблица1[[#This Row],[Т2]]+Таблица1[[#This Row],[Lдуг 5,мм]]</f>
        <v>20597.546317690507</v>
      </c>
      <c r="CB1593" s="14">
        <f>Таблица1[[#This Row],[Т3]]+Таблица1[[#This Row],[Y6, мм]]</f>
        <v>58857.711696915008</v>
      </c>
      <c r="CC1593" s="14">
        <f>Таблица1[[#This Row],[Т4]]+Таблица1[[#This Row],[Lдуг 6,мм]]</f>
        <v>21726.021838027569</v>
      </c>
      <c r="CD1593" s="14">
        <f>Таблица1[[#This Row],[Т5]]+Таблица1[[#This Row],[Lдуг 1,мм]]</f>
        <v>58904.965526248794</v>
      </c>
      <c r="CE1593" s="14">
        <f>Таблица1[[#This Row],[Т6]]+Таблица1[[#This Row],[Lпрям1, мм]]</f>
        <v>22116.316598433084</v>
      </c>
      <c r="CF1593" s="15">
        <f>Таблица1[[#This Row],[Т7]]+Таблица1[[#This Row],[Lдуг 2,мм]]</f>
        <v>59068.261114682449</v>
      </c>
      <c r="CG1593" s="14">
        <f>Таблица1[[#This Row],[Т8]]+Таблица1[[#This Row],[Lпрям2, мм]]</f>
        <v>25977.065215189385</v>
      </c>
      <c r="CH1593" s="14">
        <f>Таблица1[[#This Row],[Т9]]-Таблица1[[#This Row],[Т9]]</f>
        <v>0</v>
      </c>
      <c r="CI1593" s="50">
        <f>Таблица1[[#This Row],[Т9]]-Таблица1[[#This Row],[Т8]]</f>
        <v>36951.944516249365</v>
      </c>
      <c r="CJ1593" s="54">
        <f>Таблица1[[#This Row],[Т9]]-Таблица1[[#This Row],[Т7]]</f>
        <v>163.29558843365521</v>
      </c>
      <c r="CK1593" s="14">
        <f>Таблица1[[#This Row],[Т9]]-Таблица1[[#This Row],[Т6]]</f>
        <v>37342.23927665488</v>
      </c>
      <c r="CL1593" s="14">
        <f>Таблица1[[#This Row],[Т9]]-Таблица1[[#This Row],[Т5]]</f>
        <v>210.5494177674409</v>
      </c>
      <c r="CM1593" s="14">
        <f>Таблица1[[#This Row],[Т9]]-Таблица1[[#This Row],[Т4]]</f>
        <v>38470.714796991946</v>
      </c>
      <c r="CN1593" s="14">
        <f>Таблица1[[#This Row],[Т9]]-Таблица1[[#This Row],[Т3]]</f>
        <v>442.58960838700295</v>
      </c>
      <c r="CO1593" s="14">
        <f>Таблица1[[#This Row],[Т9]]-Таблица1[[#This Row],[Т2]]</f>
        <v>43951.24697918009</v>
      </c>
      <c r="CP1593" s="14">
        <f>Таблица1[[#This Row],[Т9]]-Таблица1[[#This Row],[Т1]]</f>
        <v>676.63455417098885</v>
      </c>
      <c r="CQ1593" s="14">
        <f>Таблица1[[#This Row],[Т9]]-Таблица1[[#This Row],[угол обхв6]]</f>
        <v>46594.524253695141</v>
      </c>
      <c r="CR1593" s="14">
        <f>Таблица1[[#This Row],[Т9]]-Таблица1[[#This Row],[угол обхв5]]</f>
        <v>998.3880478316496</v>
      </c>
      <c r="CS1593" s="14">
        <f>Таблица1[[#This Row],[Т9]]-Таблица1[[#This Row],[угол обхв4]]</f>
        <v>59068.261114682449</v>
      </c>
      <c r="CT1593" s="14">
        <f>Таблица1[[#This Row],[Lкан_прям, мм]]+Таблица1[[#This Row],[Lкан_дуг, мм]]+Таблица1[[#This Row],[Lкан_леб,мм]]</f>
        <v>85045.326329871838</v>
      </c>
      <c r="CU1593" s="16">
        <f>Таблица1[[#This Row],[Lкан_леб,мм]]</f>
        <v>58069.8730668508</v>
      </c>
      <c r="CV1593" s="14">
        <f>2534431-(Таблица1[[#This Row],[Т23]]+Таблица1[[#This Row],[угол обхв3]])</f>
        <v>2449125.5467369789</v>
      </c>
      <c r="CW1593" s="50">
        <f>SUM(X1593:AC1593,AD1593:AI1593)-Таблица1[[#This Row],[lподв_min, мм]]</f>
        <v>23114.704647321523</v>
      </c>
      <c r="CX1593" s="17">
        <f>CW2032-Таблица1[[#This Row],[Суммарная длина каната]]</f>
        <v>-2425366.9689894216</v>
      </c>
    </row>
    <row r="1594" spans="1:102" x14ac:dyDescent="0.25">
      <c r="A1594" s="21">
        <v>1593</v>
      </c>
      <c r="B1594" s="10">
        <v>39.834285714285706</v>
      </c>
      <c r="C1594" s="10">
        <v>109.67061224489804</v>
      </c>
      <c r="D1594" s="11">
        <v>15579.503663973912</v>
      </c>
      <c r="E1594" s="11">
        <v>13353.60449801303</v>
      </c>
      <c r="F1594" s="11">
        <v>15480.07746257613</v>
      </c>
      <c r="G1594" s="11">
        <v>13452.77823685355</v>
      </c>
      <c r="H1594" s="11">
        <v>15987.503173973915</v>
      </c>
      <c r="I1594" s="11">
        <v>9447.1867744892224</v>
      </c>
      <c r="J1594" s="11">
        <v>3906.4177235238071</v>
      </c>
      <c r="K1594" s="11">
        <v>25977.065215177034</v>
      </c>
      <c r="L1594" s="11">
        <v>998.38804784400691</v>
      </c>
      <c r="M1594" s="11">
        <v>58069.8730668508</v>
      </c>
      <c r="N1594" s="11">
        <v>8132.3709167735833</v>
      </c>
      <c r="O1594" s="11">
        <v>18546.36216777323</v>
      </c>
      <c r="P1594" s="43">
        <v>10714.897907263374</v>
      </c>
      <c r="Q1594" s="11">
        <v>18266.858087212218</v>
      </c>
      <c r="R1594" s="11">
        <v>15007.90569750228</v>
      </c>
      <c r="S1594" s="11">
        <v>14860.053556137962</v>
      </c>
      <c r="T1594" s="11">
        <v>16146.563677643055</v>
      </c>
      <c r="U1594" s="11">
        <v>14058.323549052204</v>
      </c>
      <c r="V1594" s="11">
        <v>15579.503663973912</v>
      </c>
      <c r="W1594" s="11">
        <v>13353.60449801303</v>
      </c>
      <c r="X1594" s="12">
        <v>0</v>
      </c>
      <c r="Y1594" s="12">
        <v>306.98167324474554</v>
      </c>
      <c r="Z1594" s="12">
        <v>229.70357295200932</v>
      </c>
      <c r="AA1594" s="44">
        <v>232.04019061955881</v>
      </c>
      <c r="AB1594" s="45">
        <v>47.253829333786307</v>
      </c>
      <c r="AC1594" s="12">
        <v>182.40878169390697</v>
      </c>
      <c r="AD1594" s="12">
        <v>12473.736860987305</v>
      </c>
      <c r="AE1594" s="12">
        <v>2597.6081666907571</v>
      </c>
      <c r="AF1594" s="12">
        <v>5480.532182188148</v>
      </c>
      <c r="AG1594" s="44">
        <v>1128.4755203370623</v>
      </c>
      <c r="AH1594" s="45">
        <v>390.29476040551725</v>
      </c>
      <c r="AI1594" s="12">
        <v>3906.4177245682413</v>
      </c>
      <c r="AJ1594" s="12">
        <v>-36.932675353661175</v>
      </c>
      <c r="AK1594" s="12">
        <v>6.1770164717996678</v>
      </c>
      <c r="AL1594" s="12">
        <v>38.434480366960322</v>
      </c>
      <c r="AM1594" s="44">
        <v>71.020077425567763</v>
      </c>
      <c r="AN1594" s="45">
        <v>64.384182850426981</v>
      </c>
      <c r="AO1594" s="12">
        <v>89.999999853329086</v>
      </c>
      <c r="AP1594" s="12">
        <v>-2083.5697487324196</v>
      </c>
      <c r="AQ1594" s="12">
        <v>8176.2719432375443</v>
      </c>
      <c r="AR1594" s="12">
        <v>10968.518578116425</v>
      </c>
      <c r="AS1594" s="44">
        <v>15393.723799208403</v>
      </c>
      <c r="AT1594" s="45">
        <v>15778.664688015167</v>
      </c>
      <c r="AU1594" s="12">
        <v>15987.503663973912</v>
      </c>
      <c r="AV1594" s="12">
        <v>11377.322371816303</v>
      </c>
      <c r="AW1594" s="12">
        <v>18951.993404089437</v>
      </c>
      <c r="AX1594" s="12">
        <v>18586.452447794578</v>
      </c>
      <c r="AY1594" s="44">
        <v>14992.75017401454</v>
      </c>
      <c r="AZ1594" s="45">
        <v>13881.930994133412</v>
      </c>
      <c r="BA1594" s="12">
        <v>13353.604499057466</v>
      </c>
      <c r="BB1594" s="12">
        <v>7887.2134345867889</v>
      </c>
      <c r="BC1594" s="12">
        <v>10758.798933727336</v>
      </c>
      <c r="BD1594" s="12">
        <v>15261.526368355329</v>
      </c>
      <c r="BE1594" s="44">
        <v>15760.74557593693</v>
      </c>
      <c r="BF1594" s="45">
        <v>15947.402653601801</v>
      </c>
      <c r="BG1594" s="12">
        <v>15987.503673973915</v>
      </c>
      <c r="BH1594" s="12">
        <v>18872.493750003214</v>
      </c>
      <c r="BI1594" s="12">
        <v>18672.489323528422</v>
      </c>
      <c r="BJ1594" s="12">
        <v>15179.647916720323</v>
      </c>
      <c r="BK1594" s="44">
        <v>13925.626931175626</v>
      </c>
      <c r="BL1594" s="45">
        <v>13529.997052931822</v>
      </c>
      <c r="BM1594" s="12">
        <v>9447.1867744892243</v>
      </c>
      <c r="BN1594" s="12">
        <v>0</v>
      </c>
      <c r="BO1594" s="12">
        <v>43.10969182546085</v>
      </c>
      <c r="BP1594" s="12">
        <v>32.257463895160654</v>
      </c>
      <c r="BQ1594" s="48">
        <v>32.585597058607441</v>
      </c>
      <c r="BR1594" s="49">
        <v>6.6358945751407896</v>
      </c>
      <c r="BS1594" s="13">
        <v>25.615817002902112</v>
      </c>
      <c r="BT1594" s="12">
        <v>260.12693314919341</v>
      </c>
      <c r="BV1594" s="14">
        <f>Таблица1[[#This Row],[Lкан_леб,мм]]</f>
        <v>58069.8730668508</v>
      </c>
      <c r="BW1594" s="50">
        <f>Таблица1[[#This Row],[угол обхв4]]+Таблица1[[#This Row],[Lдуг 3,мм]]</f>
        <v>12473.736860987305</v>
      </c>
      <c r="BX1594" s="54">
        <f>Таблица1[[#This Row],[угол обхв5]]+Таблица1[[#This Row],[Y5, мм]]</f>
        <v>58376.854740095543</v>
      </c>
      <c r="BY1594" s="14">
        <f>Таблица1[[#This Row],[угол обхв6]]+Таблица1[[#This Row],[Lдуг 4,мм]]</f>
        <v>15071.345027678062</v>
      </c>
      <c r="BZ1594" s="14">
        <f>Таблица1[[#This Row],[Т1]]+Таблица1[[#This Row],[X6, мм]]</f>
        <v>58606.55831304755</v>
      </c>
      <c r="CA1594" s="14">
        <f>Таблица1[[#This Row],[Т2]]+Таблица1[[#This Row],[Lдуг 5,мм]]</f>
        <v>20551.877209866208</v>
      </c>
      <c r="CB1594" s="14">
        <f>Таблица1[[#This Row],[Т3]]+Таблица1[[#This Row],[Y6, мм]]</f>
        <v>58838.598503667112</v>
      </c>
      <c r="CC1594" s="14">
        <f>Таблица1[[#This Row],[Т4]]+Таблица1[[#This Row],[Lдуг 6,мм]]</f>
        <v>21680.352730203271</v>
      </c>
      <c r="CD1594" s="14">
        <f>Таблица1[[#This Row],[Т5]]+Таблица1[[#This Row],[Lдуг 1,мм]]</f>
        <v>58885.852333000897</v>
      </c>
      <c r="CE1594" s="14">
        <f>Таблица1[[#This Row],[Т6]]+Таблица1[[#This Row],[Lпрям1, мм]]</f>
        <v>22070.64749060879</v>
      </c>
      <c r="CF1594" s="15">
        <f>Таблица1[[#This Row],[Т7]]+Таблица1[[#This Row],[Lдуг 2,мм]]</f>
        <v>59068.261114694804</v>
      </c>
      <c r="CG1594" s="14">
        <f>Таблица1[[#This Row],[Т8]]+Таблица1[[#This Row],[Lпрям2, мм]]</f>
        <v>25977.06521517703</v>
      </c>
      <c r="CH1594" s="14">
        <f>Таблица1[[#This Row],[Т9]]-Таблица1[[#This Row],[Т9]]</f>
        <v>0</v>
      </c>
      <c r="CI1594" s="50">
        <f>Таблица1[[#This Row],[Т9]]-Таблица1[[#This Row],[Т8]]</f>
        <v>36997.613624086014</v>
      </c>
      <c r="CJ1594" s="54">
        <f>Таблица1[[#This Row],[Т9]]-Таблица1[[#This Row],[Т7]]</f>
        <v>182.40878169390635</v>
      </c>
      <c r="CK1594" s="14">
        <f>Таблица1[[#This Row],[Т9]]-Таблица1[[#This Row],[Т6]]</f>
        <v>37387.908384491529</v>
      </c>
      <c r="CL1594" s="14">
        <f>Таблица1[[#This Row],[Т9]]-Таблица1[[#This Row],[Т5]]</f>
        <v>229.66261102769204</v>
      </c>
      <c r="CM1594" s="14">
        <f>Таблица1[[#This Row],[Т9]]-Таблица1[[#This Row],[Т4]]</f>
        <v>38516.383904828595</v>
      </c>
      <c r="CN1594" s="14">
        <f>Таблица1[[#This Row],[Т9]]-Таблица1[[#This Row],[Т3]]</f>
        <v>461.70280164725409</v>
      </c>
      <c r="CO1594" s="14">
        <f>Таблица1[[#This Row],[Т9]]-Таблица1[[#This Row],[Т2]]</f>
        <v>43996.91608701674</v>
      </c>
      <c r="CP1594" s="14">
        <f>Таблица1[[#This Row],[Т9]]-Таблица1[[#This Row],[Т1]]</f>
        <v>691.40637459926074</v>
      </c>
      <c r="CQ1594" s="14">
        <f>Таблица1[[#This Row],[Т9]]-Таблица1[[#This Row],[угол обхв6]]</f>
        <v>46594.524253707496</v>
      </c>
      <c r="CR1594" s="14">
        <f>Таблица1[[#This Row],[Т9]]-Таблица1[[#This Row],[угол обхв5]]</f>
        <v>998.38804784400418</v>
      </c>
      <c r="CS1594" s="14">
        <f>Таблица1[[#This Row],[Т9]]-Таблица1[[#This Row],[угол обхв4]]</f>
        <v>59068.261114694804</v>
      </c>
      <c r="CT1594" s="14">
        <f>Таблица1[[#This Row],[Lкан_прям, мм]]+Таблица1[[#This Row],[Lкан_дуг, мм]]+Таблица1[[#This Row],[Lкан_леб,мм]]</f>
        <v>85045.326329871838</v>
      </c>
      <c r="CU1594" s="16">
        <f>Таблица1[[#This Row],[Lкан_леб,мм]]</f>
        <v>58069.8730668508</v>
      </c>
      <c r="CV1594" s="14">
        <f>2534431-(Таблица1[[#This Row],[Т23]]+Таблица1[[#This Row],[угол обхв3]])</f>
        <v>2449125.5467369789</v>
      </c>
      <c r="CW1594" s="50">
        <f>SUM(X1594:AC1594,AD1594:AI1594)-Таблица1[[#This Row],[lподв_min, мм]]</f>
        <v>23069.035539497236</v>
      </c>
      <c r="CX1594" s="17">
        <f>CW2033-Таблица1[[#This Row],[Суммарная длина каната]]</f>
        <v>-2425409.1912681791</v>
      </c>
    </row>
    <row r="1595" spans="1:102" x14ac:dyDescent="0.25">
      <c r="A1595" s="21">
        <v>1594</v>
      </c>
      <c r="B1595" s="10">
        <v>39.834285714285706</v>
      </c>
      <c r="C1595" s="10">
        <v>110.29000000000343</v>
      </c>
      <c r="D1595" s="11">
        <v>15623.966317594128</v>
      </c>
      <c r="E1595" s="11">
        <v>13429.291249900563</v>
      </c>
      <c r="F1595" s="11">
        <v>15523.473843292371</v>
      </c>
      <c r="G1595" s="11">
        <v>13527.384382222408</v>
      </c>
      <c r="H1595" s="11">
        <v>16031.965827594127</v>
      </c>
      <c r="I1595" s="11">
        <v>9512.1930543512681</v>
      </c>
      <c r="J1595" s="11">
        <v>3917.0981955492953</v>
      </c>
      <c r="K1595" s="11">
        <v>25977.065215174182</v>
      </c>
      <c r="L1595" s="11">
        <v>998.38804784685908</v>
      </c>
      <c r="M1595" s="11">
        <v>58069.8730668508</v>
      </c>
      <c r="N1595" s="11">
        <v>8132.3709167735833</v>
      </c>
      <c r="O1595" s="11">
        <v>18546.36216777323</v>
      </c>
      <c r="P1595" s="43">
        <v>10706.531821947703</v>
      </c>
      <c r="Q1595" s="11">
        <v>18289.670657007235</v>
      </c>
      <c r="R1595" s="11">
        <v>15036.11681741857</v>
      </c>
      <c r="S1595" s="11">
        <v>14929.473227243094</v>
      </c>
      <c r="T1595" s="11">
        <v>16183.375081985801</v>
      </c>
      <c r="U1595" s="11">
        <v>14140.09912430952</v>
      </c>
      <c r="V1595" s="11">
        <v>15623.966317594128</v>
      </c>
      <c r="W1595" s="11">
        <v>13429.291249900563</v>
      </c>
      <c r="X1595" s="12">
        <v>0</v>
      </c>
      <c r="Y1595" s="12">
        <v>303.5465883913505</v>
      </c>
      <c r="Z1595" s="12">
        <v>228.72803269076937</v>
      </c>
      <c r="AA1595" s="44">
        <v>232.04019061955873</v>
      </c>
      <c r="AB1595" s="45">
        <v>47.253829333788389</v>
      </c>
      <c r="AC1595" s="12">
        <v>186.81940681139204</v>
      </c>
      <c r="AD1595" s="12">
        <v>12473.736860987305</v>
      </c>
      <c r="AE1595" s="12">
        <v>2586.9276946652708</v>
      </c>
      <c r="AF1595" s="12">
        <v>5480.5321821881507</v>
      </c>
      <c r="AG1595" s="44">
        <v>1128.4755203370601</v>
      </c>
      <c r="AH1595" s="45">
        <v>390.29476040551401</v>
      </c>
      <c r="AI1595" s="12">
        <v>3917.0981965908813</v>
      </c>
      <c r="AJ1595" s="12">
        <v>-36.932675353661175</v>
      </c>
      <c r="AK1595" s="12">
        <v>5.6946246473662132</v>
      </c>
      <c r="AL1595" s="12">
        <v>37.815092611854958</v>
      </c>
      <c r="AM1595" s="44">
        <v>70.400689670462384</v>
      </c>
      <c r="AN1595" s="45">
        <v>63.764795095321304</v>
      </c>
      <c r="AO1595" s="12">
        <v>89.999999853729022</v>
      </c>
      <c r="AP1595" s="12">
        <v>-2083.5697487324196</v>
      </c>
      <c r="AQ1595" s="12">
        <v>8172.8552861699518</v>
      </c>
      <c r="AR1595" s="12">
        <v>10956.682811991959</v>
      </c>
      <c r="AS1595" s="44">
        <v>15420.477905565585</v>
      </c>
      <c r="AT1595" s="45">
        <v>15817.404418300031</v>
      </c>
      <c r="AU1595" s="12">
        <v>16031.96631759413</v>
      </c>
      <c r="AV1595" s="12">
        <v>11377.322371816303</v>
      </c>
      <c r="AW1595" s="12">
        <v>18952.348640250551</v>
      </c>
      <c r="AX1595" s="12">
        <v>18611.988019524179</v>
      </c>
      <c r="AY1595" s="44">
        <v>15066.332841148882</v>
      </c>
      <c r="AZ1595" s="45">
        <v>13959.739834774999</v>
      </c>
      <c r="BA1595" s="12">
        <v>13429.291250942151</v>
      </c>
      <c r="BB1595" s="12">
        <v>7887.2134345867889</v>
      </c>
      <c r="BC1595" s="12">
        <v>10747.016191344072</v>
      </c>
      <c r="BD1595" s="12">
        <v>15286.267807462826</v>
      </c>
      <c r="BE1595" s="44">
        <v>15799.013993838786</v>
      </c>
      <c r="BF1595" s="45">
        <v>15989.936981279896</v>
      </c>
      <c r="BG1595" s="12">
        <v>16031.966327594126</v>
      </c>
      <c r="BH1595" s="12">
        <v>18872.493750003214</v>
      </c>
      <c r="BI1595" s="12">
        <v>18695.657129484556</v>
      </c>
      <c r="BJ1595" s="12">
        <v>15251.790589760038</v>
      </c>
      <c r="BK1595" s="44">
        <v>14003.23951040373</v>
      </c>
      <c r="BL1595" s="45">
        <v>13609.650539435084</v>
      </c>
      <c r="BM1595" s="12">
        <v>9512.1930543512699</v>
      </c>
      <c r="BN1595" s="12">
        <v>0</v>
      </c>
      <c r="BO1595" s="12">
        <v>42.627300001027386</v>
      </c>
      <c r="BP1595" s="12">
        <v>32.120467964488746</v>
      </c>
      <c r="BQ1595" s="48">
        <v>32.585597058607426</v>
      </c>
      <c r="BR1595" s="49">
        <v>6.6358945751410818</v>
      </c>
      <c r="BS1595" s="13">
        <v>26.235204758407718</v>
      </c>
      <c r="BT1595" s="12">
        <v>260.12693314919341</v>
      </c>
      <c r="BV1595" s="14">
        <f>Таблица1[[#This Row],[Lкан_леб,мм]]</f>
        <v>58069.8730668508</v>
      </c>
      <c r="BW1595" s="50">
        <f>Таблица1[[#This Row],[угол обхв4]]+Таблица1[[#This Row],[Lдуг 3,мм]]</f>
        <v>12473.736860987305</v>
      </c>
      <c r="BX1595" s="54">
        <f>Таблица1[[#This Row],[угол обхв5]]+Таблица1[[#This Row],[Y5, мм]]</f>
        <v>58373.419655242149</v>
      </c>
      <c r="BY1595" s="14">
        <f>Таблица1[[#This Row],[угол обхв6]]+Таблица1[[#This Row],[Lдуг 4,мм]]</f>
        <v>15060.664555652576</v>
      </c>
      <c r="BZ1595" s="14">
        <f>Таблица1[[#This Row],[Т1]]+Таблица1[[#This Row],[X6, мм]]</f>
        <v>58602.14768793292</v>
      </c>
      <c r="CA1595" s="14">
        <f>Таблица1[[#This Row],[Т2]]+Таблица1[[#This Row],[Lдуг 5,мм]]</f>
        <v>20541.196737840728</v>
      </c>
      <c r="CB1595" s="14">
        <f>Таблица1[[#This Row],[Т3]]+Таблица1[[#This Row],[Y6, мм]]</f>
        <v>58834.187878552482</v>
      </c>
      <c r="CC1595" s="14">
        <f>Таблица1[[#This Row],[Т4]]+Таблица1[[#This Row],[Lдуг 6,мм]]</f>
        <v>21669.672258177787</v>
      </c>
      <c r="CD1595" s="14">
        <f>Таблица1[[#This Row],[Т5]]+Таблица1[[#This Row],[Lдуг 1,мм]]</f>
        <v>58881.441707886268</v>
      </c>
      <c r="CE1595" s="14">
        <f>Таблица1[[#This Row],[Т6]]+Таблица1[[#This Row],[Lпрям1, мм]]</f>
        <v>22059.967018583302</v>
      </c>
      <c r="CF1595" s="15">
        <f>Таблица1[[#This Row],[Т7]]+Таблица1[[#This Row],[Lдуг 2,мм]]</f>
        <v>59068.261114697663</v>
      </c>
      <c r="CG1595" s="14">
        <f>Таблица1[[#This Row],[Т8]]+Таблица1[[#This Row],[Lпрям2, мм]]</f>
        <v>25977.065215174182</v>
      </c>
      <c r="CH1595" s="14">
        <f>Таблица1[[#This Row],[Т9]]-Таблица1[[#This Row],[Т9]]</f>
        <v>0</v>
      </c>
      <c r="CI1595" s="50">
        <f>Таблица1[[#This Row],[Т9]]-Таблица1[[#This Row],[Т8]]</f>
        <v>37008.294096114361</v>
      </c>
      <c r="CJ1595" s="54">
        <f>Таблица1[[#This Row],[Т9]]-Таблица1[[#This Row],[Т7]]</f>
        <v>186.81940681139531</v>
      </c>
      <c r="CK1595" s="14">
        <f>Таблица1[[#This Row],[Т9]]-Таблица1[[#This Row],[Т6]]</f>
        <v>37398.588856519877</v>
      </c>
      <c r="CL1595" s="14">
        <f>Таблица1[[#This Row],[Т9]]-Таблица1[[#This Row],[Т5]]</f>
        <v>234.073236145181</v>
      </c>
      <c r="CM1595" s="14">
        <f>Таблица1[[#This Row],[Т9]]-Таблица1[[#This Row],[Т4]]</f>
        <v>38527.064376856935</v>
      </c>
      <c r="CN1595" s="14">
        <f>Таблица1[[#This Row],[Т9]]-Таблица1[[#This Row],[Т3]]</f>
        <v>466.11342676474305</v>
      </c>
      <c r="CO1595" s="14">
        <f>Таблица1[[#This Row],[Т9]]-Таблица1[[#This Row],[Т2]]</f>
        <v>44007.596559045087</v>
      </c>
      <c r="CP1595" s="14">
        <f>Таблица1[[#This Row],[Т9]]-Таблица1[[#This Row],[Т1]]</f>
        <v>694.84145945551427</v>
      </c>
      <c r="CQ1595" s="14">
        <f>Таблица1[[#This Row],[Т9]]-Таблица1[[#This Row],[угол обхв6]]</f>
        <v>46594.524253710362</v>
      </c>
      <c r="CR1595" s="14">
        <f>Таблица1[[#This Row],[Т9]]-Таблица1[[#This Row],[угол обхв5]]</f>
        <v>998.38804784686363</v>
      </c>
      <c r="CS1595" s="14">
        <f>Таблица1[[#This Row],[Т9]]-Таблица1[[#This Row],[угол обхв4]]</f>
        <v>59068.261114697663</v>
      </c>
      <c r="CT1595" s="14">
        <f>Таблица1[[#This Row],[Lкан_прям, мм]]+Таблица1[[#This Row],[Lкан_дуг, мм]]+Таблица1[[#This Row],[Lкан_леб,мм]]</f>
        <v>85045.326329871838</v>
      </c>
      <c r="CU1595" s="16">
        <f>Таблица1[[#This Row],[Lкан_леб,мм]]</f>
        <v>58069.8730668508</v>
      </c>
      <c r="CV1595" s="14">
        <f>2534431-(Таблица1[[#This Row],[Т23]]+Таблица1[[#This Row],[угол обхв3]])</f>
        <v>2449125.5467369789</v>
      </c>
      <c r="CW1595" s="50">
        <f>SUM(X1595:AC1595,AD1595:AI1595)-Таблица1[[#This Row],[lподв_min, мм]]</f>
        <v>23058.355067471748</v>
      </c>
      <c r="CX1595" s="17">
        <f>CW2034-Таблица1[[#This Row],[Суммарная длина каната]]</f>
        <v>-2425453.0705004265</v>
      </c>
    </row>
    <row r="1596" spans="1:102" x14ac:dyDescent="0.25">
      <c r="A1596" s="21">
        <v>1595</v>
      </c>
      <c r="B1596" s="10">
        <v>39.834285714285706</v>
      </c>
      <c r="C1596" s="10">
        <v>112.3546938775511</v>
      </c>
      <c r="D1596" s="11">
        <v>15766.223354163119</v>
      </c>
      <c r="E1596" s="11">
        <v>13684.97823602158</v>
      </c>
      <c r="F1596" s="11">
        <v>15662.262030860609</v>
      </c>
      <c r="G1596" s="11">
        <v>13779.387151157764</v>
      </c>
      <c r="H1596" s="11">
        <v>16174.222864163119</v>
      </c>
      <c r="I1596" s="11">
        <v>9731.9060175077921</v>
      </c>
      <c r="J1596" s="11">
        <v>3953.072218513787</v>
      </c>
      <c r="K1596" s="11">
        <v>25977.065215164708</v>
      </c>
      <c r="L1596" s="11">
        <v>998.38804785633226</v>
      </c>
      <c r="M1596" s="11">
        <v>58069.8730668508</v>
      </c>
      <c r="N1596" s="11">
        <v>8132.3709167735833</v>
      </c>
      <c r="O1596" s="11">
        <v>18546.36216777323</v>
      </c>
      <c r="P1596" s="43">
        <v>10676.872034736061</v>
      </c>
      <c r="Q1596" s="11">
        <v>18365.037332597825</v>
      </c>
      <c r="R1596" s="11">
        <v>15124.707077577226</v>
      </c>
      <c r="S1596" s="11">
        <v>15163.007284070154</v>
      </c>
      <c r="T1596" s="11">
        <v>16299.660021156786</v>
      </c>
      <c r="U1596" s="11">
        <v>14415.47896997514</v>
      </c>
      <c r="V1596" s="11">
        <v>15766.223354163119</v>
      </c>
      <c r="W1596" s="11">
        <v>13684.97823602158</v>
      </c>
      <c r="X1596" s="12">
        <v>0</v>
      </c>
      <c r="Y1596" s="12">
        <v>292.02109365162079</v>
      </c>
      <c r="Z1596" s="12">
        <v>225.55095929723697</v>
      </c>
      <c r="AA1596" s="44">
        <v>232.04019061955833</v>
      </c>
      <c r="AB1596" s="45">
        <v>47.253829333785582</v>
      </c>
      <c r="AC1596" s="12">
        <v>201.5219749541306</v>
      </c>
      <c r="AD1596" s="12">
        <v>12473.736860987305</v>
      </c>
      <c r="AE1596" s="12">
        <v>2550.9536717007804</v>
      </c>
      <c r="AF1596" s="12">
        <v>5480.532182188148</v>
      </c>
      <c r="AG1596" s="44">
        <v>1128.475520337063</v>
      </c>
      <c r="AH1596" s="45">
        <v>390.29476040551816</v>
      </c>
      <c r="AI1596" s="12">
        <v>3953.0722195458929</v>
      </c>
      <c r="AJ1596" s="12">
        <v>-36.932675353661175</v>
      </c>
      <c r="AK1596" s="12">
        <v>4.0760898302418322</v>
      </c>
      <c r="AL1596" s="12">
        <v>35.750398734307268</v>
      </c>
      <c r="AM1596" s="44">
        <v>68.33599579291463</v>
      </c>
      <c r="AN1596" s="45">
        <v>61.700101217773948</v>
      </c>
      <c r="AO1596" s="12">
        <v>89.999999855060139</v>
      </c>
      <c r="AP1596" s="12">
        <v>-2083.5697487324196</v>
      </c>
      <c r="AQ1596" s="12">
        <v>8161.3720443017992</v>
      </c>
      <c r="AR1596" s="12">
        <v>10915.248202664647</v>
      </c>
      <c r="AS1596" s="44">
        <v>15503.887866914378</v>
      </c>
      <c r="AT1596" s="45">
        <v>15940.424919218931</v>
      </c>
      <c r="AU1596" s="12">
        <v>16174.223354163121</v>
      </c>
      <c r="AV1596" s="12">
        <v>11377.322371816303</v>
      </c>
      <c r="AW1596" s="12">
        <v>18953.330145140113</v>
      </c>
      <c r="AX1596" s="12">
        <v>18696.157858333823</v>
      </c>
      <c r="AY1596" s="44">
        <v>15313.625772303358</v>
      </c>
      <c r="AZ1596" s="45">
        <v>14222.051615302389</v>
      </c>
      <c r="BA1596" s="12">
        <v>13684.978237053687</v>
      </c>
      <c r="BB1596" s="12">
        <v>7887.2134345867889</v>
      </c>
      <c r="BC1596" s="12">
        <v>10705.873162264279</v>
      </c>
      <c r="BD1596" s="12">
        <v>15363.08324550581</v>
      </c>
      <c r="BE1596" s="44">
        <v>15920.479231819636</v>
      </c>
      <c r="BF1596" s="45">
        <v>16125.458456100976</v>
      </c>
      <c r="BG1596" s="12">
        <v>16174.223364163119</v>
      </c>
      <c r="BH1596" s="12">
        <v>18872.493750003214</v>
      </c>
      <c r="BI1596" s="12">
        <v>18772.005309964708</v>
      </c>
      <c r="BJ1596" s="12">
        <v>15494.127809806152</v>
      </c>
      <c r="BK1596" s="44">
        <v>14264.860481741936</v>
      </c>
      <c r="BL1596" s="45">
        <v>13878.40559069433</v>
      </c>
      <c r="BM1596" s="12">
        <v>9731.9060175077939</v>
      </c>
      <c r="BN1596" s="12">
        <v>0</v>
      </c>
      <c r="BO1596" s="12">
        <v>41.008765183903016</v>
      </c>
      <c r="BP1596" s="12">
        <v>31.67430890406543</v>
      </c>
      <c r="BQ1596" s="48">
        <v>32.58559705860737</v>
      </c>
      <c r="BR1596" s="49">
        <v>6.6358945751406875</v>
      </c>
      <c r="BS1596" s="13">
        <v>28.299898637286187</v>
      </c>
      <c r="BT1596" s="12">
        <v>260.12693314919341</v>
      </c>
      <c r="BV1596" s="14">
        <f>Таблица1[[#This Row],[Lкан_леб,мм]]</f>
        <v>58069.8730668508</v>
      </c>
      <c r="BW1596" s="50">
        <f>Таблица1[[#This Row],[угол обхв4]]+Таблица1[[#This Row],[Lдуг 3,мм]]</f>
        <v>12473.736860987305</v>
      </c>
      <c r="BX1596" s="54">
        <f>Таблица1[[#This Row],[угол обхв5]]+Таблица1[[#This Row],[Y5, мм]]</f>
        <v>58361.894160502423</v>
      </c>
      <c r="BY1596" s="14">
        <f>Таблица1[[#This Row],[угол обхв6]]+Таблица1[[#This Row],[Lдуг 4,мм]]</f>
        <v>15024.690532688084</v>
      </c>
      <c r="BZ1596" s="14">
        <f>Таблица1[[#This Row],[Т1]]+Таблица1[[#This Row],[X6, мм]]</f>
        <v>58587.44511979966</v>
      </c>
      <c r="CA1596" s="14">
        <f>Таблица1[[#This Row],[Т2]]+Таблица1[[#This Row],[Lдуг 5,мм]]</f>
        <v>20505.222714876232</v>
      </c>
      <c r="CB1596" s="14">
        <f>Таблица1[[#This Row],[Т3]]+Таблица1[[#This Row],[Y6, мм]]</f>
        <v>58819.485310419215</v>
      </c>
      <c r="CC1596" s="14">
        <f>Таблица1[[#This Row],[Т4]]+Таблица1[[#This Row],[Lдуг 6,мм]]</f>
        <v>21633.698235213295</v>
      </c>
      <c r="CD1596" s="14">
        <f>Таблица1[[#This Row],[Т5]]+Таблица1[[#This Row],[Lдуг 1,мм]]</f>
        <v>58866.739139753001</v>
      </c>
      <c r="CE1596" s="14">
        <f>Таблица1[[#This Row],[Т6]]+Таблица1[[#This Row],[Lпрям1, мм]]</f>
        <v>22023.992995618813</v>
      </c>
      <c r="CF1596" s="15">
        <f>Таблица1[[#This Row],[Т7]]+Таблица1[[#This Row],[Lдуг 2,мм]]</f>
        <v>59068.261114707129</v>
      </c>
      <c r="CG1596" s="14">
        <f>Таблица1[[#This Row],[Т8]]+Таблица1[[#This Row],[Lпрям2, мм]]</f>
        <v>25977.065215164708</v>
      </c>
      <c r="CH1596" s="14">
        <f>Таблица1[[#This Row],[Т9]]-Таблица1[[#This Row],[Т9]]</f>
        <v>0</v>
      </c>
      <c r="CI1596" s="50">
        <f>Таблица1[[#This Row],[Т9]]-Таблица1[[#This Row],[Т8]]</f>
        <v>37044.268119088316</v>
      </c>
      <c r="CJ1596" s="54">
        <f>Таблица1[[#This Row],[Т9]]-Таблица1[[#This Row],[Т7]]</f>
        <v>201.52197495412838</v>
      </c>
      <c r="CK1596" s="14">
        <f>Таблица1[[#This Row],[Т9]]-Таблица1[[#This Row],[Т6]]</f>
        <v>37434.562879493838</v>
      </c>
      <c r="CL1596" s="14">
        <f>Таблица1[[#This Row],[Т9]]-Таблица1[[#This Row],[Т5]]</f>
        <v>248.77580428791407</v>
      </c>
      <c r="CM1596" s="14">
        <f>Таблица1[[#This Row],[Т9]]-Таблица1[[#This Row],[Т4]]</f>
        <v>38563.038399830897</v>
      </c>
      <c r="CN1596" s="14">
        <f>Таблица1[[#This Row],[Т9]]-Таблица1[[#This Row],[Т3]]</f>
        <v>480.81599490746885</v>
      </c>
      <c r="CO1596" s="14">
        <f>Таблица1[[#This Row],[Т9]]-Таблица1[[#This Row],[Т2]]</f>
        <v>44043.570582019049</v>
      </c>
      <c r="CP1596" s="14">
        <f>Таблица1[[#This Row],[Т9]]-Таблица1[[#This Row],[Т1]]</f>
        <v>706.36695420470642</v>
      </c>
      <c r="CQ1596" s="14">
        <f>Таблица1[[#This Row],[Т9]]-Таблица1[[#This Row],[угол обхв6]]</f>
        <v>46594.524253719821</v>
      </c>
      <c r="CR1596" s="14">
        <f>Таблица1[[#This Row],[Т9]]-Таблица1[[#This Row],[угол обхв5]]</f>
        <v>998.38804785632965</v>
      </c>
      <c r="CS1596" s="14">
        <f>Таблица1[[#This Row],[Т9]]-Таблица1[[#This Row],[угол обхв4]]</f>
        <v>59068.261114707129</v>
      </c>
      <c r="CT1596" s="14">
        <f>Таблица1[[#This Row],[Lкан_прям, мм]]+Таблица1[[#This Row],[Lкан_дуг, мм]]+Таблица1[[#This Row],[Lкан_леб,мм]]</f>
        <v>85045.326329871838</v>
      </c>
      <c r="CU1596" s="16">
        <f>Таблица1[[#This Row],[Lкан_леб,мм]]</f>
        <v>58069.8730668508</v>
      </c>
      <c r="CV1596" s="14">
        <f>2534431-(Таблица1[[#This Row],[Т23]]+Таблица1[[#This Row],[угол обхв3]])</f>
        <v>2449125.5467369789</v>
      </c>
      <c r="CW1596" s="50">
        <f>SUM(X1596:AC1596,AD1596:AI1596)-Таблица1[[#This Row],[lподв_min, мм]]</f>
        <v>23022.381044507252</v>
      </c>
      <c r="CX1596" s="17">
        <f>CW2035-Таблица1[[#This Row],[Суммарная длина каната]]</f>
        <v>-2425498.6025837311</v>
      </c>
    </row>
    <row r="1597" spans="1:102" x14ac:dyDescent="0.25">
      <c r="A1597" s="21">
        <v>1596</v>
      </c>
      <c r="B1597" s="10">
        <v>39.834285714285706</v>
      </c>
      <c r="C1597" s="10">
        <v>114.46082839365614</v>
      </c>
      <c r="D1597" s="11">
        <v>15901.748217251008</v>
      </c>
      <c r="E1597" s="11">
        <v>13950.904345811437</v>
      </c>
      <c r="F1597" s="11">
        <v>15794.387529388259</v>
      </c>
      <c r="G1597" s="11">
        <v>14041.42883256302</v>
      </c>
      <c r="H1597" s="11">
        <v>16309.747727251008</v>
      </c>
      <c r="I1597" s="11">
        <v>9960.5660088559598</v>
      </c>
      <c r="J1597" s="11">
        <v>3990.3383369554781</v>
      </c>
      <c r="K1597" s="11">
        <v>25977.06521515506</v>
      </c>
      <c r="L1597" s="11">
        <v>998.38804786597098</v>
      </c>
      <c r="M1597" s="11">
        <v>58069.8730668508</v>
      </c>
      <c r="N1597" s="11">
        <v>8132.3709167735833</v>
      </c>
      <c r="O1597" s="11">
        <v>18546.36216777323</v>
      </c>
      <c r="P1597" s="43">
        <v>10643.839467295691</v>
      </c>
      <c r="Q1597" s="11">
        <v>18440.764652897098</v>
      </c>
      <c r="R1597" s="11">
        <v>15206.346699369305</v>
      </c>
      <c r="S1597" s="11">
        <v>15404.358758212398</v>
      </c>
      <c r="T1597" s="11">
        <v>16407.978112632627</v>
      </c>
      <c r="U1597" s="11">
        <v>14700.515773833928</v>
      </c>
      <c r="V1597" s="11">
        <v>15901.748217251008</v>
      </c>
      <c r="W1597" s="11">
        <v>13950.904345811437</v>
      </c>
      <c r="X1597" s="12">
        <v>0</v>
      </c>
      <c r="Y1597" s="12">
        <v>280.14020846727675</v>
      </c>
      <c r="Z1597" s="12">
        <v>222.43417990884151</v>
      </c>
      <c r="AA1597" s="44">
        <v>232.0401906195585</v>
      </c>
      <c r="AB1597" s="45">
        <v>47.253829333785497</v>
      </c>
      <c r="AC1597" s="12">
        <v>216.51963953650878</v>
      </c>
      <c r="AD1597" s="12">
        <v>12473.736860987305</v>
      </c>
      <c r="AE1597" s="12">
        <v>2513.6875532590834</v>
      </c>
      <c r="AF1597" s="12">
        <v>5480.5321821881525</v>
      </c>
      <c r="AG1597" s="44">
        <v>1128.4755203370594</v>
      </c>
      <c r="AH1597" s="45">
        <v>390.29476040551776</v>
      </c>
      <c r="AI1597" s="12">
        <v>3990.3383379779457</v>
      </c>
      <c r="AJ1597" s="12">
        <v>-36.932675353661175</v>
      </c>
      <c r="AK1597" s="12">
        <v>2.4076472372457021</v>
      </c>
      <c r="AL1597" s="12">
        <v>33.644264218202245</v>
      </c>
      <c r="AM1597" s="44">
        <v>66.229861276809643</v>
      </c>
      <c r="AN1597" s="45">
        <v>59.593966701668961</v>
      </c>
      <c r="AO1597" s="12">
        <v>89.999999856413737</v>
      </c>
      <c r="AP1597" s="12">
        <v>-2083.5697487324196</v>
      </c>
      <c r="AQ1597" s="12">
        <v>8149.5105911191886</v>
      </c>
      <c r="AR1597" s="12">
        <v>10869.885691247749</v>
      </c>
      <c r="AS1597" s="44">
        <v>15579.736003206293</v>
      </c>
      <c r="AT1597" s="45">
        <v>16056.094278162103</v>
      </c>
      <c r="AU1597" s="12">
        <v>16309.748217251008</v>
      </c>
      <c r="AV1597" s="12">
        <v>11377.322371816303</v>
      </c>
      <c r="AW1597" s="12">
        <v>18954.001998461212</v>
      </c>
      <c r="AX1597" s="12">
        <v>18780.421987039932</v>
      </c>
      <c r="AY1597" s="44">
        <v>15568.810659326762</v>
      </c>
      <c r="AZ1597" s="45">
        <v>14494.016943235976</v>
      </c>
      <c r="BA1597" s="12">
        <v>13950.904346833906</v>
      </c>
      <c r="BB1597" s="12">
        <v>7887.2134345867889</v>
      </c>
      <c r="BC1597" s="12">
        <v>10660.979141641297</v>
      </c>
      <c r="BD1597" s="12">
        <v>15432.392923321362</v>
      </c>
      <c r="BE1597" s="44">
        <v>16034.588808795639</v>
      </c>
      <c r="BF1597" s="45">
        <v>16253.632051721532</v>
      </c>
      <c r="BG1597" s="12">
        <v>16309.748227251006</v>
      </c>
      <c r="BH1597" s="12">
        <v>18872.493750003214</v>
      </c>
      <c r="BI1597" s="12">
        <v>18848.404483585076</v>
      </c>
      <c r="BJ1597" s="12">
        <v>15744.01609235523</v>
      </c>
      <c r="BK1597" s="44">
        <v>14536.063872719562</v>
      </c>
      <c r="BL1597" s="45">
        <v>14157.403176409389</v>
      </c>
      <c r="BM1597" s="12">
        <v>9960.5660088559616</v>
      </c>
      <c r="BN1597" s="12">
        <v>0</v>
      </c>
      <c r="BO1597" s="12">
        <v>39.340322590906879</v>
      </c>
      <c r="BP1597" s="12">
        <v>31.236616980956541</v>
      </c>
      <c r="BQ1597" s="48">
        <v>32.585597058607398</v>
      </c>
      <c r="BR1597" s="49">
        <v>6.635894575140675</v>
      </c>
      <c r="BS1597" s="13">
        <v>30.40603315474478</v>
      </c>
      <c r="BT1597" s="12">
        <v>260.12693314919341</v>
      </c>
      <c r="BV1597" s="14">
        <f>Таблица1[[#This Row],[Lкан_леб,мм]]</f>
        <v>58069.8730668508</v>
      </c>
      <c r="BW1597" s="50">
        <f>Таблица1[[#This Row],[угол обхв4]]+Таблица1[[#This Row],[Lдуг 3,мм]]</f>
        <v>12473.736860987305</v>
      </c>
      <c r="BX1597" s="54">
        <f>Таблица1[[#This Row],[угол обхв5]]+Таблица1[[#This Row],[Y5, мм]]</f>
        <v>58350.013275318073</v>
      </c>
      <c r="BY1597" s="14">
        <f>Таблица1[[#This Row],[угол обхв6]]+Таблица1[[#This Row],[Lдуг 4,мм]]</f>
        <v>14987.424414246389</v>
      </c>
      <c r="BZ1597" s="14">
        <f>Таблица1[[#This Row],[Т1]]+Таблица1[[#This Row],[X6, мм]]</f>
        <v>58572.447455226917</v>
      </c>
      <c r="CA1597" s="14">
        <f>Таблица1[[#This Row],[Т2]]+Таблица1[[#This Row],[Lдуг 5,мм]]</f>
        <v>20467.956596434542</v>
      </c>
      <c r="CB1597" s="14">
        <f>Таблица1[[#This Row],[Т3]]+Таблица1[[#This Row],[Y6, мм]]</f>
        <v>58804.487645846479</v>
      </c>
      <c r="CC1597" s="14">
        <f>Таблица1[[#This Row],[Т4]]+Таблица1[[#This Row],[Lдуг 6,мм]]</f>
        <v>21596.432116771601</v>
      </c>
      <c r="CD1597" s="14">
        <f>Таблица1[[#This Row],[Т5]]+Таблица1[[#This Row],[Lдуг 1,мм]]</f>
        <v>58851.741475180264</v>
      </c>
      <c r="CE1597" s="14">
        <f>Таблица1[[#This Row],[Т6]]+Таблица1[[#This Row],[Lпрям1, мм]]</f>
        <v>21986.72687717712</v>
      </c>
      <c r="CF1597" s="15">
        <f>Таблица1[[#This Row],[Т7]]+Таблица1[[#This Row],[Lдуг 2,мм]]</f>
        <v>59068.26111471677</v>
      </c>
      <c r="CG1597" s="14">
        <f>Таблица1[[#This Row],[Т8]]+Таблица1[[#This Row],[Lпрям2, мм]]</f>
        <v>25977.065215155064</v>
      </c>
      <c r="CH1597" s="14">
        <f>Таблица1[[#This Row],[Т9]]-Таблица1[[#This Row],[Т9]]</f>
        <v>0</v>
      </c>
      <c r="CI1597" s="50">
        <f>Таблица1[[#This Row],[Т9]]-Таблица1[[#This Row],[Т8]]</f>
        <v>37081.53423753965</v>
      </c>
      <c r="CJ1597" s="54">
        <f>Таблица1[[#This Row],[Т9]]-Таблица1[[#This Row],[Т7]]</f>
        <v>216.51963953650557</v>
      </c>
      <c r="CK1597" s="14">
        <f>Таблица1[[#This Row],[Т9]]-Таблица1[[#This Row],[Т6]]</f>
        <v>37471.828997945166</v>
      </c>
      <c r="CL1597" s="14">
        <f>Таблица1[[#This Row],[Т9]]-Таблица1[[#This Row],[Т5]]</f>
        <v>263.77346887029125</v>
      </c>
      <c r="CM1597" s="14">
        <f>Таблица1[[#This Row],[Т9]]-Таблица1[[#This Row],[Т4]]</f>
        <v>38600.304518282224</v>
      </c>
      <c r="CN1597" s="14">
        <f>Таблица1[[#This Row],[Т9]]-Таблица1[[#This Row],[Т3]]</f>
        <v>495.81365948985331</v>
      </c>
      <c r="CO1597" s="14">
        <f>Таблица1[[#This Row],[Т9]]-Таблица1[[#This Row],[Т2]]</f>
        <v>44080.836700470383</v>
      </c>
      <c r="CP1597" s="14">
        <f>Таблица1[[#This Row],[Т9]]-Таблица1[[#This Row],[Т1]]</f>
        <v>718.24783939869667</v>
      </c>
      <c r="CQ1597" s="14">
        <f>Таблица1[[#This Row],[Т9]]-Таблица1[[#This Row],[угол обхв6]]</f>
        <v>46594.524253729469</v>
      </c>
      <c r="CR1597" s="14">
        <f>Таблица1[[#This Row],[Т9]]-Таблица1[[#This Row],[угол обхв5]]</f>
        <v>998.38804786597029</v>
      </c>
      <c r="CS1597" s="14">
        <f>Таблица1[[#This Row],[Т9]]-Таблица1[[#This Row],[угол обхв4]]</f>
        <v>59068.26111471677</v>
      </c>
      <c r="CT1597" s="14">
        <f>Таблица1[[#This Row],[Lкан_прям, мм]]+Таблица1[[#This Row],[Lкан_дуг, мм]]+Таблица1[[#This Row],[Lкан_леб,мм]]</f>
        <v>85045.326329871838</v>
      </c>
      <c r="CU1597" s="16">
        <f>Таблица1[[#This Row],[Lкан_леб,мм]]</f>
        <v>58069.8730668508</v>
      </c>
      <c r="CV1597" s="14">
        <f>2534431-(Таблица1[[#This Row],[Т23]]+Таблица1[[#This Row],[угол обхв3]])</f>
        <v>2449125.5467369789</v>
      </c>
      <c r="CW1597" s="50">
        <f>SUM(X1597:AC1597,AD1597:AI1597)-Таблица1[[#This Row],[lподв_min, мм]]</f>
        <v>22985.114926065555</v>
      </c>
      <c r="CX1597" s="17">
        <f>CW2036-Таблица1[[#This Row],[Суммарная длина каната]]</f>
        <v>-2425545.7822061661</v>
      </c>
    </row>
    <row r="1598" spans="1:102" x14ac:dyDescent="0.25">
      <c r="A1598" s="21">
        <v>1597</v>
      </c>
      <c r="B1598" s="10">
        <v>39.834285714285706</v>
      </c>
      <c r="C1598" s="10">
        <v>115.03877551020416</v>
      </c>
      <c r="D1598" s="11">
        <v>15937.220321261126</v>
      </c>
      <c r="E1598" s="11">
        <v>14024.732315010182</v>
      </c>
      <c r="F1598" s="11">
        <v>15828.951983020592</v>
      </c>
      <c r="G1598" s="11">
        <v>14114.169258912763</v>
      </c>
      <c r="H1598" s="11">
        <v>16345.219831261125</v>
      </c>
      <c r="I1598" s="11">
        <v>10024.070388672526</v>
      </c>
      <c r="J1598" s="11">
        <v>4000.6619263376565</v>
      </c>
      <c r="K1598" s="11">
        <v>25977.065215152423</v>
      </c>
      <c r="L1598" s="11">
        <v>998.38804786861022</v>
      </c>
      <c r="M1598" s="11">
        <v>58069.8730668508</v>
      </c>
      <c r="N1598" s="11">
        <v>8132.3709167735833</v>
      </c>
      <c r="O1598" s="11">
        <v>18546.36216777323</v>
      </c>
      <c r="P1598" s="43">
        <v>10634.290250534335</v>
      </c>
      <c r="Q1598" s="11">
        <v>18461.32815697974</v>
      </c>
      <c r="R1598" s="11">
        <v>15227.193318913443</v>
      </c>
      <c r="S1598" s="11">
        <v>15471.098332288369</v>
      </c>
      <c r="T1598" s="11">
        <v>16435.863200340493</v>
      </c>
      <c r="U1598" s="11">
        <v>14779.411902082365</v>
      </c>
      <c r="V1598" s="11">
        <v>15937.220321261126</v>
      </c>
      <c r="W1598" s="11">
        <v>14024.732315010182</v>
      </c>
      <c r="X1598" s="12">
        <v>0</v>
      </c>
      <c r="Y1598" s="12">
        <v>276.85705760482375</v>
      </c>
      <c r="Z1598" s="12">
        <v>221.60180209613696</v>
      </c>
      <c r="AA1598" s="44">
        <v>232.04019061955862</v>
      </c>
      <c r="AB1598" s="45">
        <v>47.253829333785944</v>
      </c>
      <c r="AC1598" s="12">
        <v>220.635168214305</v>
      </c>
      <c r="AD1598" s="12">
        <v>12473.736860987305</v>
      </c>
      <c r="AE1598" s="12">
        <v>2503.3639638769027</v>
      </c>
      <c r="AF1598" s="12">
        <v>5480.532182188148</v>
      </c>
      <c r="AG1598" s="44">
        <v>1128.4755203370601</v>
      </c>
      <c r="AH1598" s="45">
        <v>390.29476040551708</v>
      </c>
      <c r="AI1598" s="12">
        <v>4000.6619273574856</v>
      </c>
      <c r="AJ1598" s="12">
        <v>-36.932675353661175</v>
      </c>
      <c r="AK1598" s="12">
        <v>1.946591629590567</v>
      </c>
      <c r="AL1598" s="12">
        <v>33.066317101654221</v>
      </c>
      <c r="AM1598" s="44">
        <v>65.65191416026164</v>
      </c>
      <c r="AN1598" s="45">
        <v>59.016019585120894</v>
      </c>
      <c r="AO1598" s="12">
        <v>89.999999856784257</v>
      </c>
      <c r="AP1598" s="12">
        <v>-2083.5697487324196</v>
      </c>
      <c r="AQ1598" s="12">
        <v>8146.2298189965004</v>
      </c>
      <c r="AR1598" s="12">
        <v>10856.8988819441</v>
      </c>
      <c r="AS1598" s="44">
        <v>15598.904815516808</v>
      </c>
      <c r="AT1598" s="45">
        <v>16086.080202583506</v>
      </c>
      <c r="AU1598" s="12">
        <v>16345.220321261128</v>
      </c>
      <c r="AV1598" s="12">
        <v>11377.322371816303</v>
      </c>
      <c r="AW1598" s="12">
        <v>18954.126720952117</v>
      </c>
      <c r="AX1598" s="12">
        <v>18803.248319037888</v>
      </c>
      <c r="AY1598" s="44">
        <v>15639.308210990206</v>
      </c>
      <c r="AZ1598" s="45">
        <v>14569.374156712312</v>
      </c>
      <c r="BA1598" s="12">
        <v>14024.732316030013</v>
      </c>
      <c r="BB1598" s="12">
        <v>7887.2134345867889</v>
      </c>
      <c r="BC1598" s="12">
        <v>10648.149152757254</v>
      </c>
      <c r="BD1598" s="12">
        <v>15449.801950323208</v>
      </c>
      <c r="BE1598" s="44">
        <v>16064.151703737127</v>
      </c>
      <c r="BF1598" s="45">
        <v>16287.003319018111</v>
      </c>
      <c r="BG1598" s="12">
        <v>16345.220331261124</v>
      </c>
      <c r="BH1598" s="12">
        <v>18872.493750003214</v>
      </c>
      <c r="BI1598" s="12">
        <v>18869.092710158624</v>
      </c>
      <c r="BJ1598" s="12">
        <v>15813.018494346519</v>
      </c>
      <c r="BK1598" s="44">
        <v>14611.202023380529</v>
      </c>
      <c r="BL1598" s="45">
        <v>14234.770060380235</v>
      </c>
      <c r="BM1598" s="12">
        <v>10024.070388672528</v>
      </c>
      <c r="BN1598" s="12">
        <v>0</v>
      </c>
      <c r="BO1598" s="12">
        <v>38.879266983251746</v>
      </c>
      <c r="BP1598" s="12">
        <v>31.119725472063649</v>
      </c>
      <c r="BQ1598" s="48">
        <v>32.585597058607412</v>
      </c>
      <c r="BR1598" s="49">
        <v>6.635894575140739</v>
      </c>
      <c r="BS1598" s="13">
        <v>30.983980271663356</v>
      </c>
      <c r="BT1598" s="12">
        <v>260.12693314919341</v>
      </c>
      <c r="BV1598" s="14">
        <f>Таблица1[[#This Row],[Lкан_леб,мм]]</f>
        <v>58069.8730668508</v>
      </c>
      <c r="BW1598" s="50">
        <f>Таблица1[[#This Row],[угол обхв4]]+Таблица1[[#This Row],[Lдуг 3,мм]]</f>
        <v>12473.736860987305</v>
      </c>
      <c r="BX1598" s="54">
        <f>Таблица1[[#This Row],[угол обхв5]]+Таблица1[[#This Row],[Y5, мм]]</f>
        <v>58346.730124455622</v>
      </c>
      <c r="BY1598" s="14">
        <f>Таблица1[[#This Row],[угол обхв6]]+Таблица1[[#This Row],[Lдуг 4,мм]]</f>
        <v>14977.100824864207</v>
      </c>
      <c r="BZ1598" s="14">
        <f>Таблица1[[#This Row],[Т1]]+Таблица1[[#This Row],[X6, мм]]</f>
        <v>58568.331926551757</v>
      </c>
      <c r="CA1598" s="14">
        <f>Таблица1[[#This Row],[Т2]]+Таблица1[[#This Row],[Lдуг 5,мм]]</f>
        <v>20457.633007052355</v>
      </c>
      <c r="CB1598" s="14">
        <f>Таблица1[[#This Row],[Т3]]+Таблица1[[#This Row],[Y6, мм]]</f>
        <v>58800.372117171319</v>
      </c>
      <c r="CC1598" s="14">
        <f>Таблица1[[#This Row],[Т4]]+Таблица1[[#This Row],[Lдуг 6,мм]]</f>
        <v>21586.108527389413</v>
      </c>
      <c r="CD1598" s="14">
        <f>Таблица1[[#This Row],[Т5]]+Таблица1[[#This Row],[Lдуг 1,мм]]</f>
        <v>58847.625946505104</v>
      </c>
      <c r="CE1598" s="14">
        <f>Таблица1[[#This Row],[Т6]]+Таблица1[[#This Row],[Lпрям1, мм]]</f>
        <v>21976.403287794928</v>
      </c>
      <c r="CF1598" s="15">
        <f>Таблица1[[#This Row],[Т7]]+Таблица1[[#This Row],[Lдуг 2,мм]]</f>
        <v>59068.261114719411</v>
      </c>
      <c r="CG1598" s="14">
        <f>Таблица1[[#This Row],[Т8]]+Таблица1[[#This Row],[Lпрям2, мм]]</f>
        <v>25977.065215152415</v>
      </c>
      <c r="CH1598" s="14">
        <f>Таблица1[[#This Row],[Т9]]-Таблица1[[#This Row],[Т9]]</f>
        <v>0</v>
      </c>
      <c r="CI1598" s="50">
        <f>Таблица1[[#This Row],[Т9]]-Таблица1[[#This Row],[Т8]]</f>
        <v>37091.857826924483</v>
      </c>
      <c r="CJ1598" s="54">
        <f>Таблица1[[#This Row],[Т9]]-Таблица1[[#This Row],[Т7]]</f>
        <v>220.63516821430676</v>
      </c>
      <c r="CK1598" s="14">
        <f>Таблица1[[#This Row],[Т9]]-Таблица1[[#This Row],[Т6]]</f>
        <v>37482.152587329998</v>
      </c>
      <c r="CL1598" s="14">
        <f>Таблица1[[#This Row],[Т9]]-Таблица1[[#This Row],[Т5]]</f>
        <v>267.88899754809245</v>
      </c>
      <c r="CM1598" s="14">
        <f>Таблица1[[#This Row],[Т9]]-Таблица1[[#This Row],[Т4]]</f>
        <v>38610.628107667057</v>
      </c>
      <c r="CN1598" s="14">
        <f>Таблица1[[#This Row],[Т9]]-Таблица1[[#This Row],[Т3]]</f>
        <v>499.9291881676545</v>
      </c>
      <c r="CO1598" s="14">
        <f>Таблица1[[#This Row],[Т9]]-Таблица1[[#This Row],[Т2]]</f>
        <v>44091.160289855208</v>
      </c>
      <c r="CP1598" s="14">
        <f>Таблица1[[#This Row],[Т9]]-Таблица1[[#This Row],[Т1]]</f>
        <v>721.53099026378914</v>
      </c>
      <c r="CQ1598" s="14">
        <f>Таблица1[[#This Row],[Т9]]-Таблица1[[#This Row],[угол обхв6]]</f>
        <v>46594.524253732103</v>
      </c>
      <c r="CR1598" s="14">
        <f>Таблица1[[#This Row],[Т9]]-Таблица1[[#This Row],[угол обхв5]]</f>
        <v>998.38804786861147</v>
      </c>
      <c r="CS1598" s="14">
        <f>Таблица1[[#This Row],[Т9]]-Таблица1[[#This Row],[угол обхв4]]</f>
        <v>59068.261114719411</v>
      </c>
      <c r="CT1598" s="14">
        <f>Таблица1[[#This Row],[Lкан_прям, мм]]+Таблица1[[#This Row],[Lкан_дуг, мм]]+Таблица1[[#This Row],[Lкан_леб,мм]]</f>
        <v>85045.326329871838</v>
      </c>
      <c r="CU1598" s="16">
        <f>Таблица1[[#This Row],[Lкан_леб,мм]]</f>
        <v>58069.8730668508</v>
      </c>
      <c r="CV1598" s="14">
        <f>2534431-(Таблица1[[#This Row],[Т23]]+Таблица1[[#This Row],[угол обхв3]])</f>
        <v>2449125.5467369789</v>
      </c>
      <c r="CW1598" s="50">
        <f>SUM(X1598:AC1598,AD1598:AI1598)-Таблица1[[#This Row],[lподв_min, мм]]</f>
        <v>22974.791336683371</v>
      </c>
      <c r="CX1598" s="17">
        <f>CW2037-Таблица1[[#This Row],[Суммарная длина каната]]</f>
        <v>-2425594.6028423831</v>
      </c>
    </row>
    <row r="1599" spans="1:102" x14ac:dyDescent="0.25">
      <c r="A1599" s="21">
        <v>1598</v>
      </c>
      <c r="B1599" s="10">
        <v>39.834285714285706</v>
      </c>
      <c r="C1599" s="10">
        <v>117.72285714285721</v>
      </c>
      <c r="D1599" s="11">
        <v>16092.11937189562</v>
      </c>
      <c r="E1599" s="11">
        <v>14372.121262817451</v>
      </c>
      <c r="F1599" s="11">
        <v>15979.781575930087</v>
      </c>
      <c r="G1599" s="11">
        <v>14456.389997218806</v>
      </c>
      <c r="H1599" s="11">
        <v>16500.118881895622</v>
      </c>
      <c r="I1599" s="11">
        <v>10322.987520170302</v>
      </c>
      <c r="J1599" s="11">
        <v>4049.13374264715</v>
      </c>
      <c r="K1599" s="11">
        <v>25977.065215140214</v>
      </c>
      <c r="L1599" s="11">
        <v>998.38804788082155</v>
      </c>
      <c r="M1599" s="11">
        <v>58069.8730668508</v>
      </c>
      <c r="N1599" s="11">
        <v>8132.3709167735833</v>
      </c>
      <c r="O1599" s="11">
        <v>18546.36216777323</v>
      </c>
      <c r="P1599" s="43">
        <v>10587.245985573874</v>
      </c>
      <c r="Q1599" s="11">
        <v>18555.519283633374</v>
      </c>
      <c r="R1599" s="11">
        <v>15315.139551098573</v>
      </c>
      <c r="S1599" s="11">
        <v>15783.650702139987</v>
      </c>
      <c r="T1599" s="11">
        <v>16554.874364688316</v>
      </c>
      <c r="U1599" s="11">
        <v>15149.323821128623</v>
      </c>
      <c r="V1599" s="11">
        <v>16092.11937189562</v>
      </c>
      <c r="W1599" s="11">
        <v>14372.121262817451</v>
      </c>
      <c r="X1599" s="12">
        <v>0</v>
      </c>
      <c r="Y1599" s="12">
        <v>261.4735841732147</v>
      </c>
      <c r="Z1599" s="12">
        <v>217.87208227984905</v>
      </c>
      <c r="AA1599" s="44">
        <v>232.04019061955913</v>
      </c>
      <c r="AB1599" s="45">
        <v>47.253829333787387</v>
      </c>
      <c r="AC1599" s="12">
        <v>239.7483614744113</v>
      </c>
      <c r="AD1599" s="12">
        <v>12473.736860987305</v>
      </c>
      <c r="AE1599" s="12">
        <v>2454.892147567406</v>
      </c>
      <c r="AF1599" s="12">
        <v>5480.5321821881498</v>
      </c>
      <c r="AG1599" s="44">
        <v>1128.4755203370619</v>
      </c>
      <c r="AH1599" s="45">
        <v>390.2947604055189</v>
      </c>
      <c r="AI1599" s="12">
        <v>4049.133743654771</v>
      </c>
      <c r="AJ1599" s="12">
        <v>-36.932675353661175</v>
      </c>
      <c r="AK1599" s="12">
        <v>-0.2137223456124463</v>
      </c>
      <c r="AL1599" s="12">
        <v>30.382235469001184</v>
      </c>
      <c r="AM1599" s="44">
        <v>62.967832527608671</v>
      </c>
      <c r="AN1599" s="45">
        <v>56.331937952467726</v>
      </c>
      <c r="AO1599" s="12">
        <v>89.999999858498683</v>
      </c>
      <c r="AP1599" s="12">
        <v>-2083.5697487324196</v>
      </c>
      <c r="AQ1599" s="12">
        <v>8130.8490155875606</v>
      </c>
      <c r="AR1599" s="12">
        <v>10793.598643245483</v>
      </c>
      <c r="AS1599" s="44">
        <v>15678.566163368456</v>
      </c>
      <c r="AT1599" s="45">
        <v>16215.310948247808</v>
      </c>
      <c r="AU1599" s="12">
        <v>16500.11937189562</v>
      </c>
      <c r="AV1599" s="12">
        <v>11377.322371816303</v>
      </c>
      <c r="AW1599" s="12">
        <v>18954.359329303526</v>
      </c>
      <c r="AX1599" s="12">
        <v>18907.488857136344</v>
      </c>
      <c r="AY1599" s="44">
        <v>15969.082893234296</v>
      </c>
      <c r="AZ1599" s="45">
        <v>14923.136539843292</v>
      </c>
      <c r="BA1599" s="12">
        <v>14372.121263825073</v>
      </c>
      <c r="BB1599" s="12">
        <v>7887.2134345867889</v>
      </c>
      <c r="BC1599" s="12">
        <v>10585.724084387852</v>
      </c>
      <c r="BD1599" s="12">
        <v>15521.492208770182</v>
      </c>
      <c r="BE1599" s="44">
        <v>16191.447752418433</v>
      </c>
      <c r="BF1599" s="45">
        <v>16431.682788336129</v>
      </c>
      <c r="BG1599" s="12">
        <v>16500.11938189562</v>
      </c>
      <c r="BH1599" s="12">
        <v>18872.493750003214</v>
      </c>
      <c r="BI1599" s="12">
        <v>18963.51644516367</v>
      </c>
      <c r="BJ1599" s="12">
        <v>16135.620275642959</v>
      </c>
      <c r="BK1599" s="44">
        <v>14963.891630034315</v>
      </c>
      <c r="BL1599" s="45">
        <v>14598.308544102783</v>
      </c>
      <c r="BM1599" s="12">
        <v>10322.987520170302</v>
      </c>
      <c r="BN1599" s="12">
        <v>0</v>
      </c>
      <c r="BO1599" s="12">
        <v>36.718953008048729</v>
      </c>
      <c r="BP1599" s="12">
        <v>30.59595781461363</v>
      </c>
      <c r="BQ1599" s="48">
        <v>32.585597058607483</v>
      </c>
      <c r="BR1599" s="49">
        <v>6.6358945751409424</v>
      </c>
      <c r="BS1599" s="13">
        <v>33.668061906030957</v>
      </c>
      <c r="BT1599" s="12">
        <v>260.12693314919341</v>
      </c>
      <c r="BV1599" s="14">
        <f>Таблица1[[#This Row],[Lкан_леб,мм]]</f>
        <v>58069.8730668508</v>
      </c>
      <c r="BW1599" s="50">
        <f>Таблица1[[#This Row],[угол обхв4]]+Таблица1[[#This Row],[Lдуг 3,мм]]</f>
        <v>12473.736860987305</v>
      </c>
      <c r="BX1599" s="54">
        <f>Таблица1[[#This Row],[угол обхв5]]+Таблица1[[#This Row],[Y5, мм]]</f>
        <v>58331.346651024018</v>
      </c>
      <c r="BY1599" s="14">
        <f>Таблица1[[#This Row],[угол обхв6]]+Таблица1[[#This Row],[Lдуг 4,мм]]</f>
        <v>14928.629008554712</v>
      </c>
      <c r="BZ1599" s="14">
        <f>Таблица1[[#This Row],[Т1]]+Таблица1[[#This Row],[X6, мм]]</f>
        <v>58549.218733303867</v>
      </c>
      <c r="CA1599" s="14">
        <f>Таблица1[[#This Row],[Т2]]+Таблица1[[#This Row],[Lдуг 5,мм]]</f>
        <v>20409.16119074286</v>
      </c>
      <c r="CB1599" s="14">
        <f>Таблица1[[#This Row],[Т3]]+Таблица1[[#This Row],[Y6, мм]]</f>
        <v>58781.258923923429</v>
      </c>
      <c r="CC1599" s="14">
        <f>Таблица1[[#This Row],[Т4]]+Таблица1[[#This Row],[Lдуг 6,мм]]</f>
        <v>21537.636711079922</v>
      </c>
      <c r="CD1599" s="14">
        <f>Таблица1[[#This Row],[Т5]]+Таблица1[[#This Row],[Lдуг 1,мм]]</f>
        <v>58828.512753257215</v>
      </c>
      <c r="CE1599" s="14">
        <f>Таблица1[[#This Row],[Т6]]+Таблица1[[#This Row],[Lпрям1, мм]]</f>
        <v>21927.931471485441</v>
      </c>
      <c r="CF1599" s="15">
        <f>Таблица1[[#This Row],[Т7]]+Таблица1[[#This Row],[Lдуг 2,мм]]</f>
        <v>59068.261114731627</v>
      </c>
      <c r="CG1599" s="14">
        <f>Таблица1[[#This Row],[Т8]]+Таблица1[[#This Row],[Lпрям2, мм]]</f>
        <v>25977.06521514021</v>
      </c>
      <c r="CH1599" s="14">
        <f>Таблица1[[#This Row],[Т9]]-Таблица1[[#This Row],[Т9]]</f>
        <v>0</v>
      </c>
      <c r="CI1599" s="50">
        <f>Таблица1[[#This Row],[Т9]]-Таблица1[[#This Row],[Т8]]</f>
        <v>37140.329643246187</v>
      </c>
      <c r="CJ1599" s="54">
        <f>Таблица1[[#This Row],[Т9]]-Таблица1[[#This Row],[Т7]]</f>
        <v>239.74836147441238</v>
      </c>
      <c r="CK1599" s="14">
        <f>Таблица1[[#This Row],[Т9]]-Таблица1[[#This Row],[Т6]]</f>
        <v>37530.624403651702</v>
      </c>
      <c r="CL1599" s="14">
        <f>Таблица1[[#This Row],[Т9]]-Таблица1[[#This Row],[Т5]]</f>
        <v>287.00219080819807</v>
      </c>
      <c r="CM1599" s="14">
        <f>Таблица1[[#This Row],[Т9]]-Таблица1[[#This Row],[Т4]]</f>
        <v>38659.099923988768</v>
      </c>
      <c r="CN1599" s="14">
        <f>Таблица1[[#This Row],[Т9]]-Таблица1[[#This Row],[Т3]]</f>
        <v>519.04238142776012</v>
      </c>
      <c r="CO1599" s="14">
        <f>Таблица1[[#This Row],[Т9]]-Таблица1[[#This Row],[Т2]]</f>
        <v>44139.632106176912</v>
      </c>
      <c r="CP1599" s="14">
        <f>Таблица1[[#This Row],[Т9]]-Таблица1[[#This Row],[Т1]]</f>
        <v>736.91446370760968</v>
      </c>
      <c r="CQ1599" s="14">
        <f>Таблица1[[#This Row],[Т9]]-Таблица1[[#This Row],[угол обхв6]]</f>
        <v>46594.524253744326</v>
      </c>
      <c r="CR1599" s="14">
        <f>Таблица1[[#This Row],[Т9]]-Таблица1[[#This Row],[угол обхв5]]</f>
        <v>998.3880478808278</v>
      </c>
      <c r="CS1599" s="14">
        <f>Таблица1[[#This Row],[Т9]]-Таблица1[[#This Row],[угол обхв4]]</f>
        <v>59068.261114731627</v>
      </c>
      <c r="CT1599" s="14">
        <f>Таблица1[[#This Row],[Lкан_прям, мм]]+Таблица1[[#This Row],[Lкан_дуг, мм]]+Таблица1[[#This Row],[Lкан_леб,мм]]</f>
        <v>85045.326329871838</v>
      </c>
      <c r="CU1599" s="16">
        <f>Таблица1[[#This Row],[Lкан_леб,мм]]</f>
        <v>58069.8730668508</v>
      </c>
      <c r="CV1599" s="14">
        <f>2534431-(Таблица1[[#This Row],[Т23]]+Таблица1[[#This Row],[угол обхв3]])</f>
        <v>2449125.5467369789</v>
      </c>
      <c r="CW1599" s="50">
        <f>SUM(X1599:AC1599,AD1599:AI1599)-Таблица1[[#This Row],[lподв_min, мм]]</f>
        <v>22926.31952037388</v>
      </c>
      <c r="CX1599" s="17">
        <f>CW2038-Таблица1[[#This Row],[Суммарная длина каната]]</f>
        <v>-2425645.0567486696</v>
      </c>
    </row>
    <row r="1600" spans="1:102" x14ac:dyDescent="0.25">
      <c r="A1600" s="21">
        <v>1599</v>
      </c>
      <c r="B1600" s="10">
        <v>39.834285714285706</v>
      </c>
      <c r="C1600" s="10">
        <v>120.40693877551027</v>
      </c>
      <c r="D1600" s="11">
        <v>16230.580633973183</v>
      </c>
      <c r="E1600" s="11">
        <v>14726.382855217755</v>
      </c>
      <c r="F1600" s="11">
        <v>16114.419866505312</v>
      </c>
      <c r="G1600" s="11">
        <v>14805.298481688531</v>
      </c>
      <c r="H1600" s="11">
        <v>16638.580143973184</v>
      </c>
      <c r="I1600" s="11">
        <v>10627.951471539247</v>
      </c>
      <c r="J1600" s="11">
        <v>4098.4313836785077</v>
      </c>
      <c r="K1600" s="11">
        <v>25977.065215128096</v>
      </c>
      <c r="L1600" s="11">
        <v>998.38804789294329</v>
      </c>
      <c r="M1600" s="11">
        <v>58069.8730668508</v>
      </c>
      <c r="N1600" s="11">
        <v>8132.3709167735833</v>
      </c>
      <c r="O1600" s="11">
        <v>18546.36216777323</v>
      </c>
      <c r="P1600" s="43">
        <v>10535.842462132345</v>
      </c>
      <c r="Q1600" s="11">
        <v>18647.404042890535</v>
      </c>
      <c r="R1600" s="11">
        <v>15388.352806713394</v>
      </c>
      <c r="S1600" s="11">
        <v>16099.978606153691</v>
      </c>
      <c r="T1600" s="11">
        <v>16656.432385591648</v>
      </c>
      <c r="U1600" s="11">
        <v>15524.403084061287</v>
      </c>
      <c r="V1600" s="11">
        <v>16230.580633973183</v>
      </c>
      <c r="W1600" s="11">
        <v>14726.382855217755</v>
      </c>
      <c r="X1600" s="12">
        <v>0</v>
      </c>
      <c r="Y1600" s="12">
        <v>245.85327460369442</v>
      </c>
      <c r="Z1600" s="12">
        <v>214.3791986014721</v>
      </c>
      <c r="AA1600" s="44">
        <v>232.04019061955972</v>
      </c>
      <c r="AB1600" s="45">
        <v>47.253829333788218</v>
      </c>
      <c r="AC1600" s="12">
        <v>258.86155473442886</v>
      </c>
      <c r="AD1600" s="12">
        <v>12473.736860987305</v>
      </c>
      <c r="AE1600" s="12">
        <v>2405.5945065360575</v>
      </c>
      <c r="AF1600" s="12">
        <v>5480.5321821881489</v>
      </c>
      <c r="AG1600" s="44">
        <v>1128.4755203370598</v>
      </c>
      <c r="AH1600" s="45">
        <v>390.29476040551594</v>
      </c>
      <c r="AI1600" s="12">
        <v>4098.4313846740079</v>
      </c>
      <c r="AJ1600" s="12">
        <v>-36.932675353661175</v>
      </c>
      <c r="AK1600" s="12">
        <v>-2.4072954167431426</v>
      </c>
      <c r="AL1600" s="12">
        <v>27.698153836348116</v>
      </c>
      <c r="AM1600" s="44">
        <v>60.283750894955681</v>
      </c>
      <c r="AN1600" s="45">
        <v>53.647856319814622</v>
      </c>
      <c r="AO1600" s="12">
        <v>89.999999860200717</v>
      </c>
      <c r="AP1600" s="12">
        <v>-2083.5697487324196</v>
      </c>
      <c r="AQ1600" s="12">
        <v>8115.2337455105753</v>
      </c>
      <c r="AR1600" s="12">
        <v>10725.486376927069</v>
      </c>
      <c r="AS1600" s="44">
        <v>15742.697121347324</v>
      </c>
      <c r="AT1600" s="45">
        <v>16327.833604286358</v>
      </c>
      <c r="AU1600" s="12">
        <v>16638.580633973183</v>
      </c>
      <c r="AV1600" s="12">
        <v>11377.322371816303</v>
      </c>
      <c r="AW1600" s="12">
        <v>18954.002103698433</v>
      </c>
      <c r="AX1600" s="12">
        <v>19008.650753022728</v>
      </c>
      <c r="AY1600" s="44">
        <v>16302.226243189602</v>
      </c>
      <c r="AZ1600" s="45">
        <v>15282.562556182527</v>
      </c>
      <c r="BA1600" s="12">
        <v>14726.382856213257</v>
      </c>
      <c r="BB1600" s="12">
        <v>7887.2134345867889</v>
      </c>
      <c r="BC1600" s="12">
        <v>10518.705290869339</v>
      </c>
      <c r="BD1600" s="12">
        <v>15577.996721508118</v>
      </c>
      <c r="BE1600" s="44">
        <v>16302.08807095772</v>
      </c>
      <c r="BF1600" s="45">
        <v>16559.179415278475</v>
      </c>
      <c r="BG1600" s="12">
        <v>16638.580643973182</v>
      </c>
      <c r="BH1600" s="12">
        <v>18872.493750003214</v>
      </c>
      <c r="BI1600" s="12">
        <v>19055.043978815735</v>
      </c>
      <c r="BJ1600" s="12">
        <v>16461.225316285883</v>
      </c>
      <c r="BK1600" s="44">
        <v>15322.155447025376</v>
      </c>
      <c r="BL1600" s="45">
        <v>14968.223383096514</v>
      </c>
      <c r="BM1600" s="12">
        <v>10627.951471539249</v>
      </c>
      <c r="BN1600" s="12">
        <v>0</v>
      </c>
      <c r="BO1600" s="12">
        <v>34.525379936918036</v>
      </c>
      <c r="BP1600" s="12">
        <v>30.105449253091255</v>
      </c>
      <c r="BQ1600" s="48">
        <v>32.585597058607561</v>
      </c>
      <c r="BR1600" s="49">
        <v>6.635894575141057</v>
      </c>
      <c r="BS1600" s="13">
        <v>36.352143540386088</v>
      </c>
      <c r="BT1600" s="12">
        <v>260.12693314919341</v>
      </c>
      <c r="BV1600" s="14">
        <f>Таблица1[[#This Row],[Lкан_леб,мм]]</f>
        <v>58069.8730668508</v>
      </c>
      <c r="BW1600" s="50">
        <f>Таблица1[[#This Row],[угол обхв4]]+Таблица1[[#This Row],[Lдуг 3,мм]]</f>
        <v>12473.736860987305</v>
      </c>
      <c r="BX1600" s="54">
        <f>Таблица1[[#This Row],[угол обхв5]]+Таблица1[[#This Row],[Y5, мм]]</f>
        <v>58315.726341454494</v>
      </c>
      <c r="BY1600" s="14">
        <f>Таблица1[[#This Row],[угол обхв6]]+Таблица1[[#This Row],[Lдуг 4,мм]]</f>
        <v>14879.331367523362</v>
      </c>
      <c r="BZ1600" s="14">
        <f>Таблица1[[#This Row],[Т1]]+Таблица1[[#This Row],[X6, мм]]</f>
        <v>58530.105540055964</v>
      </c>
      <c r="CA1600" s="14">
        <f>Таблица1[[#This Row],[Т2]]+Таблица1[[#This Row],[Lдуг 5,мм]]</f>
        <v>20359.86354971151</v>
      </c>
      <c r="CB1600" s="14">
        <f>Таблица1[[#This Row],[Т3]]+Таблица1[[#This Row],[Y6, мм]]</f>
        <v>58762.145730675526</v>
      </c>
      <c r="CC1600" s="14">
        <f>Таблица1[[#This Row],[Т4]]+Таблица1[[#This Row],[Lдуг 6,мм]]</f>
        <v>21488.339070048569</v>
      </c>
      <c r="CD1600" s="14">
        <f>Таблица1[[#This Row],[Т5]]+Таблица1[[#This Row],[Lдуг 1,мм]]</f>
        <v>58809.399560009311</v>
      </c>
      <c r="CE1600" s="14">
        <f>Таблица1[[#This Row],[Т6]]+Таблица1[[#This Row],[Lпрям1, мм]]</f>
        <v>21878.633830454084</v>
      </c>
      <c r="CF1600" s="15">
        <f>Таблица1[[#This Row],[Т7]]+Таблица1[[#This Row],[Lдуг 2,мм]]</f>
        <v>59068.261114743742</v>
      </c>
      <c r="CG1600" s="14">
        <f>Таблица1[[#This Row],[Т8]]+Таблица1[[#This Row],[Lпрям2, мм]]</f>
        <v>25977.065215128092</v>
      </c>
      <c r="CH1600" s="14">
        <f>Таблица1[[#This Row],[Т9]]-Таблица1[[#This Row],[Т9]]</f>
        <v>0</v>
      </c>
      <c r="CI1600" s="50">
        <f>Таблица1[[#This Row],[Т9]]-Таблица1[[#This Row],[Т8]]</f>
        <v>37189.627284289658</v>
      </c>
      <c r="CJ1600" s="54">
        <f>Таблица1[[#This Row],[Т9]]-Таблица1[[#This Row],[Т7]]</f>
        <v>258.86155473443068</v>
      </c>
      <c r="CK1600" s="14">
        <f>Таблица1[[#This Row],[Т9]]-Таблица1[[#This Row],[Т6]]</f>
        <v>37579.922044695173</v>
      </c>
      <c r="CL1600" s="14">
        <f>Таблица1[[#This Row],[Т9]]-Таблица1[[#This Row],[Т5]]</f>
        <v>306.11538406821637</v>
      </c>
      <c r="CM1600" s="14">
        <f>Таблица1[[#This Row],[Т9]]-Таблица1[[#This Row],[Т4]]</f>
        <v>38708.397565032232</v>
      </c>
      <c r="CN1600" s="14">
        <f>Таблица1[[#This Row],[Т9]]-Таблица1[[#This Row],[Т3]]</f>
        <v>538.15557468777843</v>
      </c>
      <c r="CO1600" s="14">
        <f>Таблица1[[#This Row],[Т9]]-Таблица1[[#This Row],[Т2]]</f>
        <v>44188.929747220376</v>
      </c>
      <c r="CP1600" s="14">
        <f>Таблица1[[#This Row],[Т9]]-Таблица1[[#This Row],[Т1]]</f>
        <v>752.53477328924782</v>
      </c>
      <c r="CQ1600" s="14">
        <f>Таблица1[[#This Row],[Т9]]-Таблица1[[#This Row],[угол обхв6]]</f>
        <v>46594.524253756434</v>
      </c>
      <c r="CR1600" s="14">
        <f>Таблица1[[#This Row],[Т9]]-Таблица1[[#This Row],[угол обхв5]]</f>
        <v>998.38804789294227</v>
      </c>
      <c r="CS1600" s="14">
        <f>Таблица1[[#This Row],[Т9]]-Таблица1[[#This Row],[угол обхв4]]</f>
        <v>59068.261114743742</v>
      </c>
      <c r="CT1600" s="14">
        <f>Таблица1[[#This Row],[Lкан_прям, мм]]+Таблица1[[#This Row],[Lкан_дуг, мм]]+Таблица1[[#This Row],[Lкан_леб,мм]]</f>
        <v>85045.326329871838</v>
      </c>
      <c r="CU1600" s="16">
        <f>Таблица1[[#This Row],[Lкан_леб,мм]]</f>
        <v>58069.8730668508</v>
      </c>
      <c r="CV1600" s="14">
        <f>2534431-(Таблица1[[#This Row],[Т23]]+Таблица1[[#This Row],[угол обхв3]])</f>
        <v>2449125.5467369789</v>
      </c>
      <c r="CW1600" s="50">
        <f>SUM(X1600:AC1600,AD1600:AI1600)-Таблица1[[#This Row],[lподв_min, мм]]</f>
        <v>22877.02187934253</v>
      </c>
      <c r="CX1600" s="17">
        <f>CW2039-Таблица1[[#This Row],[Суммарная длина каната]]</f>
        <v>-2425697.1349568991</v>
      </c>
    </row>
    <row r="1601" spans="1:102" x14ac:dyDescent="0.25">
      <c r="A1601" s="21">
        <v>1600</v>
      </c>
      <c r="B1601" s="10">
        <v>39.834285714285706</v>
      </c>
      <c r="C1601" s="10">
        <v>123.09102040816332</v>
      </c>
      <c r="D1601" s="11">
        <v>16352.300302410395</v>
      </c>
      <c r="E1601" s="11">
        <v>15086.73978835717</v>
      </c>
      <c r="F1601" s="11">
        <v>16232.571437844195</v>
      </c>
      <c r="G1601" s="11">
        <v>15160.129154001579</v>
      </c>
      <c r="H1601" s="11">
        <v>16760.299812410394</v>
      </c>
      <c r="I1601" s="11">
        <v>10938.244687299706</v>
      </c>
      <c r="J1601" s="11">
        <v>4148.495101057465</v>
      </c>
      <c r="K1601" s="11">
        <v>25977.065215116068</v>
      </c>
      <c r="L1601" s="11">
        <v>998.38804790495601</v>
      </c>
      <c r="M1601" s="11">
        <v>58069.8730668508</v>
      </c>
      <c r="N1601" s="11">
        <v>8132.3709167735833</v>
      </c>
      <c r="O1601" s="11">
        <v>18546.36216777323</v>
      </c>
      <c r="P1601" s="43">
        <v>10480.192467364024</v>
      </c>
      <c r="Q1601" s="11">
        <v>18736.78082560415</v>
      </c>
      <c r="R1601" s="11">
        <v>15446.672444731701</v>
      </c>
      <c r="S1601" s="11">
        <v>16419.387972761553</v>
      </c>
      <c r="T1601" s="11">
        <v>16740.314429295046</v>
      </c>
      <c r="U1601" s="11">
        <v>15903.826709888741</v>
      </c>
      <c r="V1601" s="11">
        <v>16352.300302410395</v>
      </c>
      <c r="W1601" s="11">
        <v>15086.73978835717</v>
      </c>
      <c r="X1601" s="12">
        <v>0</v>
      </c>
      <c r="Y1601" s="12">
        <v>229.97716452885675</v>
      </c>
      <c r="Z1601" s="12">
        <v>211.14211542841272</v>
      </c>
      <c r="AA1601" s="44">
        <v>232.04019061955941</v>
      </c>
      <c r="AB1601" s="45">
        <v>47.253829333787756</v>
      </c>
      <c r="AC1601" s="12">
        <v>277.9747479943394</v>
      </c>
      <c r="AD1601" s="12">
        <v>12473.736860987305</v>
      </c>
      <c r="AE1601" s="12">
        <v>2355.530789157091</v>
      </c>
      <c r="AF1601" s="12">
        <v>5480.532182188148</v>
      </c>
      <c r="AG1601" s="44">
        <v>1128.4755203370607</v>
      </c>
      <c r="AH1601" s="45">
        <v>390.29476040551339</v>
      </c>
      <c r="AI1601" s="12">
        <v>4148.4951020409517</v>
      </c>
      <c r="AJ1601" s="12">
        <v>-36.932675353661175</v>
      </c>
      <c r="AK1601" s="12">
        <v>-4.6367907656973744</v>
      </c>
      <c r="AL1601" s="12">
        <v>25.014072203695061</v>
      </c>
      <c r="AM1601" s="44">
        <v>57.599669262302591</v>
      </c>
      <c r="AN1601" s="45">
        <v>50.963774687161596</v>
      </c>
      <c r="AO1601" s="12">
        <v>89.999999861887801</v>
      </c>
      <c r="AP1601" s="12">
        <v>-2083.5697487324196</v>
      </c>
      <c r="AQ1601" s="12">
        <v>8099.3886213382439</v>
      </c>
      <c r="AR1601" s="12">
        <v>10652.711531668154</v>
      </c>
      <c r="AS1601" s="44">
        <v>15791.156976370588</v>
      </c>
      <c r="AT1601" s="45">
        <v>16423.401278865356</v>
      </c>
      <c r="AU1601" s="12">
        <v>16760.300302410396</v>
      </c>
      <c r="AV1601" s="12">
        <v>11377.322371816303</v>
      </c>
      <c r="AW1601" s="12">
        <v>18953.026855431031</v>
      </c>
      <c r="AX1601" s="12">
        <v>19106.51204210017</v>
      </c>
      <c r="AY1601" s="44">
        <v>16638.007293640421</v>
      </c>
      <c r="AZ1601" s="45">
        <v>15646.86357034393</v>
      </c>
      <c r="BA1601" s="12">
        <v>15086.73978934066</v>
      </c>
      <c r="BB1601" s="12">
        <v>7887.2134345867889</v>
      </c>
      <c r="BC1601" s="12">
        <v>10447.210171928684</v>
      </c>
      <c r="BD1601" s="12">
        <v>15619.191509035832</v>
      </c>
      <c r="BE1601" s="44">
        <v>16395.82989765616</v>
      </c>
      <c r="BF1601" s="45">
        <v>16669.213452840086</v>
      </c>
      <c r="BG1601" s="12">
        <v>16760.300312410393</v>
      </c>
      <c r="BH1601" s="12">
        <v>18872.493750003214</v>
      </c>
      <c r="BI1601" s="12">
        <v>19143.445513261948</v>
      </c>
      <c r="BJ1601" s="12">
        <v>16789.119189257577</v>
      </c>
      <c r="BK1601" s="44">
        <v>15685.207389009876</v>
      </c>
      <c r="BL1601" s="45">
        <v>15343.702927901983</v>
      </c>
      <c r="BM1601" s="12">
        <v>10938.244687299708</v>
      </c>
      <c r="BN1601" s="12">
        <v>0</v>
      </c>
      <c r="BO1601" s="12">
        <v>32.295884587963805</v>
      </c>
      <c r="BP1601" s="12">
        <v>29.650862969392438</v>
      </c>
      <c r="BQ1601" s="48">
        <v>32.585597058607526</v>
      </c>
      <c r="BR1601" s="49">
        <v>6.635894575140993</v>
      </c>
      <c r="BS1601" s="13">
        <v>39.036225174726212</v>
      </c>
      <c r="BT1601" s="12">
        <v>260.12693314919341</v>
      </c>
      <c r="BV1601" s="14">
        <f>Таблица1[[#This Row],[Lкан_леб,мм]]</f>
        <v>58069.8730668508</v>
      </c>
      <c r="BW1601" s="50">
        <f>Таблица1[[#This Row],[угол обхв4]]+Таблица1[[#This Row],[Lдуг 3,мм]]</f>
        <v>12473.736860987305</v>
      </c>
      <c r="BX1601" s="54">
        <f>Таблица1[[#This Row],[угол обхв5]]+Таблица1[[#This Row],[Y5, мм]]</f>
        <v>58299.850231379656</v>
      </c>
      <c r="BY1601" s="14">
        <f>Таблица1[[#This Row],[угол обхв6]]+Таблица1[[#This Row],[Lдуг 4,мм]]</f>
        <v>14829.267650144397</v>
      </c>
      <c r="BZ1601" s="14">
        <f>Таблица1[[#This Row],[Т1]]+Таблица1[[#This Row],[X6, мм]]</f>
        <v>58510.992346808067</v>
      </c>
      <c r="CA1601" s="14">
        <f>Таблица1[[#This Row],[Т2]]+Таблица1[[#This Row],[Lдуг 5,мм]]</f>
        <v>20309.799832332545</v>
      </c>
      <c r="CB1601" s="14">
        <f>Таблица1[[#This Row],[Т3]]+Таблица1[[#This Row],[Y6, мм]]</f>
        <v>58743.032537427629</v>
      </c>
      <c r="CC1601" s="14">
        <f>Таблица1[[#This Row],[Т4]]+Таблица1[[#This Row],[Lдуг 6,мм]]</f>
        <v>21438.275352669607</v>
      </c>
      <c r="CD1601" s="14">
        <f>Таблица1[[#This Row],[Т5]]+Таблица1[[#This Row],[Lдуг 1,мм]]</f>
        <v>58790.286366761415</v>
      </c>
      <c r="CE1601" s="14">
        <f>Таблица1[[#This Row],[Т6]]+Таблица1[[#This Row],[Lпрям1, мм]]</f>
        <v>21828.570113075119</v>
      </c>
      <c r="CF1601" s="15">
        <f>Таблица1[[#This Row],[Т7]]+Таблица1[[#This Row],[Lдуг 2,мм]]</f>
        <v>59068.261114755755</v>
      </c>
      <c r="CG1601" s="14">
        <f>Таблица1[[#This Row],[Т8]]+Таблица1[[#This Row],[Lпрям2, мм]]</f>
        <v>25977.065215116068</v>
      </c>
      <c r="CH1601" s="14">
        <f>Таблица1[[#This Row],[Т9]]-Таблица1[[#This Row],[Т9]]</f>
        <v>0</v>
      </c>
      <c r="CI1601" s="50">
        <f>Таблица1[[#This Row],[Т9]]-Таблица1[[#This Row],[Т8]]</f>
        <v>37239.691001680636</v>
      </c>
      <c r="CJ1601" s="54">
        <f>Таблица1[[#This Row],[Т9]]-Таблица1[[#This Row],[Т7]]</f>
        <v>277.97474799433985</v>
      </c>
      <c r="CK1601" s="14">
        <f>Таблица1[[#This Row],[Т9]]-Таблица1[[#This Row],[Т6]]</f>
        <v>37629.985762086144</v>
      </c>
      <c r="CL1601" s="14">
        <f>Таблица1[[#This Row],[Т9]]-Таблица1[[#This Row],[Т5]]</f>
        <v>325.22857732812554</v>
      </c>
      <c r="CM1601" s="14">
        <f>Таблица1[[#This Row],[Т9]]-Таблица1[[#This Row],[Т4]]</f>
        <v>38758.46128242321</v>
      </c>
      <c r="CN1601" s="14">
        <f>Таблица1[[#This Row],[Т9]]-Таблица1[[#This Row],[Т3]]</f>
        <v>557.26876794768759</v>
      </c>
      <c r="CO1601" s="14">
        <f>Таблица1[[#This Row],[Т9]]-Таблица1[[#This Row],[Т2]]</f>
        <v>44238.993464611354</v>
      </c>
      <c r="CP1601" s="14">
        <f>Таблица1[[#This Row],[Т9]]-Таблица1[[#This Row],[Т1]]</f>
        <v>768.41088337609835</v>
      </c>
      <c r="CQ1601" s="14">
        <f>Таблица1[[#This Row],[Т9]]-Таблица1[[#This Row],[угол обхв6]]</f>
        <v>46594.524253768453</v>
      </c>
      <c r="CR1601" s="14">
        <f>Таблица1[[#This Row],[Т9]]-Таблица1[[#This Row],[угол обхв5]]</f>
        <v>998.38804790495487</v>
      </c>
      <c r="CS1601" s="14">
        <f>Таблица1[[#This Row],[Т9]]-Таблица1[[#This Row],[угол обхв4]]</f>
        <v>59068.261114755755</v>
      </c>
      <c r="CT1601" s="14">
        <f>Таблица1[[#This Row],[Lкан_прям, мм]]+Таблица1[[#This Row],[Lкан_дуг, мм]]+Таблица1[[#This Row],[Lкан_леб,мм]]</f>
        <v>85045.326329871823</v>
      </c>
      <c r="CU1601" s="16">
        <f>Таблица1[[#This Row],[Lкан_леб,мм]]</f>
        <v>58069.8730668508</v>
      </c>
      <c r="CV1601" s="14">
        <f>2534431-(Таблица1[[#This Row],[Т23]]+Таблица1[[#This Row],[угол обхв3]])</f>
        <v>2449125.5467369789</v>
      </c>
      <c r="CW1601" s="50">
        <f>SUM(X1601:AC1601,AD1601:AI1601)-Таблица1[[#This Row],[lподв_min, мм]]</f>
        <v>22826.958161963557</v>
      </c>
      <c r="CX1601" s="17">
        <f>CW2040-Таблица1[[#This Row],[Суммарная длина каната]]</f>
        <v>-2425750.827267278</v>
      </c>
    </row>
    <row r="1602" spans="1:102" x14ac:dyDescent="0.25">
      <c r="A1602" s="21">
        <v>1601</v>
      </c>
      <c r="B1602" s="10">
        <v>39.834285714285706</v>
      </c>
      <c r="C1602" s="10">
        <v>125.77510204081636</v>
      </c>
      <c r="D1602" s="11">
        <v>16457.011305728432</v>
      </c>
      <c r="E1602" s="11">
        <v>15452.40138427646</v>
      </c>
      <c r="F1602" s="11">
        <v>16333.97704741603</v>
      </c>
      <c r="G1602" s="11">
        <v>15520.103461656088</v>
      </c>
      <c r="H1602" s="11">
        <v>16865.01081572843</v>
      </c>
      <c r="I1602" s="11">
        <v>11253.140028644577</v>
      </c>
      <c r="J1602" s="11">
        <v>4199.2613556318829</v>
      </c>
      <c r="K1602" s="11">
        <v>25977.065215104198</v>
      </c>
      <c r="L1602" s="11">
        <v>998.38804791684436</v>
      </c>
      <c r="M1602" s="11">
        <v>58069.8730668508</v>
      </c>
      <c r="N1602" s="11">
        <v>8132.3709167735833</v>
      </c>
      <c r="O1602" s="11">
        <v>18546.36216777323</v>
      </c>
      <c r="P1602" s="43">
        <v>10420.418105827612</v>
      </c>
      <c r="Q1602" s="11">
        <v>18823.453525509398</v>
      </c>
      <c r="R1602" s="11">
        <v>15489.970502991178</v>
      </c>
      <c r="S1602" s="11">
        <v>16741.17796919771</v>
      </c>
      <c r="T1602" s="11">
        <v>16806.336445827401</v>
      </c>
      <c r="U1602" s="11">
        <v>16286.76218542596</v>
      </c>
      <c r="V1602" s="11">
        <v>16457.011305728432</v>
      </c>
      <c r="W1602" s="11">
        <v>15452.40138427646</v>
      </c>
      <c r="X1602" s="12">
        <v>0</v>
      </c>
      <c r="Y1602" s="12">
        <v>213.82456168901641</v>
      </c>
      <c r="Z1602" s="12">
        <v>208.18152502035608</v>
      </c>
      <c r="AA1602" s="44">
        <v>232.04019061955876</v>
      </c>
      <c r="AB1602" s="45">
        <v>47.253829333787031</v>
      </c>
      <c r="AC1602" s="12">
        <v>297.08794125412601</v>
      </c>
      <c r="AD1602" s="12">
        <v>12473.736860987305</v>
      </c>
      <c r="AE1602" s="12">
        <v>2304.7645345826786</v>
      </c>
      <c r="AF1602" s="12">
        <v>5480.5321821881507</v>
      </c>
      <c r="AG1602" s="44">
        <v>1128.4755203370573</v>
      </c>
      <c r="AH1602" s="45">
        <v>390.29476040551992</v>
      </c>
      <c r="AI1602" s="12">
        <v>4199.2613566034806</v>
      </c>
      <c r="AJ1602" s="12">
        <v>-36.932675353661175</v>
      </c>
      <c r="AK1602" s="12">
        <v>-6.9051142237215846</v>
      </c>
      <c r="AL1602" s="12">
        <v>22.329990571042028</v>
      </c>
      <c r="AM1602" s="44">
        <v>54.915587629649458</v>
      </c>
      <c r="AN1602" s="45">
        <v>48.27969305450857</v>
      </c>
      <c r="AO1602" s="12">
        <v>89.999999863557491</v>
      </c>
      <c r="AP1602" s="12">
        <v>-2083.5697487324196</v>
      </c>
      <c r="AQ1602" s="12">
        <v>8083.3189323907936</v>
      </c>
      <c r="AR1602" s="12">
        <v>10575.433786555895</v>
      </c>
      <c r="AS1602" s="44">
        <v>15823.839400140525</v>
      </c>
      <c r="AT1602" s="45">
        <v>16501.804281960944</v>
      </c>
      <c r="AU1602" s="12">
        <v>16865.011305728432</v>
      </c>
      <c r="AV1602" s="12">
        <v>11377.322371816303</v>
      </c>
      <c r="AW1602" s="12">
        <v>18951.402786511786</v>
      </c>
      <c r="AX1602" s="12">
        <v>19200.858001805515</v>
      </c>
      <c r="AY1602" s="44">
        <v>16975.689289854687</v>
      </c>
      <c r="AZ1602" s="45">
        <v>16015.240250454191</v>
      </c>
      <c r="BA1602" s="12">
        <v>15452.401385248058</v>
      </c>
      <c r="BB1602" s="12">
        <v>7887.2134345867889</v>
      </c>
      <c r="BC1602" s="12">
        <v>10371.366121444822</v>
      </c>
      <c r="BD1602" s="12">
        <v>15644.986183719464</v>
      </c>
      <c r="BE1602" s="44">
        <v>16472.467548678054</v>
      </c>
      <c r="BF1602" s="45">
        <v>16761.54346959489</v>
      </c>
      <c r="BG1602" s="12">
        <v>16865.011315728432</v>
      </c>
      <c r="BH1602" s="12">
        <v>18872.493750003214</v>
      </c>
      <c r="BI1602" s="12">
        <v>19228.49414424795</v>
      </c>
      <c r="BJ1602" s="12">
        <v>17118.582445493827</v>
      </c>
      <c r="BK1602" s="44">
        <v>16052.250864768983</v>
      </c>
      <c r="BL1602" s="45">
        <v>15723.923319248228</v>
      </c>
      <c r="BM1602" s="12">
        <v>11253.140028644579</v>
      </c>
      <c r="BN1602" s="12">
        <v>0</v>
      </c>
      <c r="BO1602" s="12">
        <v>30.027561129939592</v>
      </c>
      <c r="BP1602" s="12">
        <v>29.235104794763611</v>
      </c>
      <c r="BQ1602" s="48">
        <v>32.585597058607433</v>
      </c>
      <c r="BR1602" s="49">
        <v>6.6358945751408918</v>
      </c>
      <c r="BS1602" s="13">
        <v>41.720306809048914</v>
      </c>
      <c r="BT1602" s="12">
        <v>260.12693314919341</v>
      </c>
      <c r="BV1602" s="14">
        <f>Таблица1[[#This Row],[Lкан_леб,мм]]</f>
        <v>58069.8730668508</v>
      </c>
      <c r="BW1602" s="50">
        <f>Таблица1[[#This Row],[угол обхв4]]+Таблица1[[#This Row],[Lдуг 3,мм]]</f>
        <v>12473.736860987305</v>
      </c>
      <c r="BX1602" s="54">
        <f>Таблица1[[#This Row],[угол обхв5]]+Таблица1[[#This Row],[Y5, мм]]</f>
        <v>58283.69762853982</v>
      </c>
      <c r="BY1602" s="14">
        <f>Таблица1[[#This Row],[угол обхв6]]+Таблица1[[#This Row],[Lдуг 4,мм]]</f>
        <v>14778.501395569983</v>
      </c>
      <c r="BZ1602" s="14">
        <f>Таблица1[[#This Row],[Т1]]+Таблица1[[#This Row],[X6, мм]]</f>
        <v>58491.879153560178</v>
      </c>
      <c r="CA1602" s="14">
        <f>Таблица1[[#This Row],[Т2]]+Таблица1[[#This Row],[Lдуг 5,мм]]</f>
        <v>20259.033577758135</v>
      </c>
      <c r="CB1602" s="14">
        <f>Таблица1[[#This Row],[Т3]]+Таблица1[[#This Row],[Y6, мм]]</f>
        <v>58723.91934417974</v>
      </c>
      <c r="CC1602" s="14">
        <f>Таблица1[[#This Row],[Т4]]+Таблица1[[#This Row],[Lдуг 6,мм]]</f>
        <v>21387.509098095194</v>
      </c>
      <c r="CD1602" s="14">
        <f>Таблица1[[#This Row],[Т5]]+Таблица1[[#This Row],[Lдуг 1,мм]]</f>
        <v>58771.173173513525</v>
      </c>
      <c r="CE1602" s="14">
        <f>Таблица1[[#This Row],[Т6]]+Таблица1[[#This Row],[Lпрям1, мм]]</f>
        <v>21777.803858500713</v>
      </c>
      <c r="CF1602" s="15">
        <f>Таблица1[[#This Row],[Т7]]+Таблица1[[#This Row],[Lдуг 2,мм]]</f>
        <v>59068.261114767651</v>
      </c>
      <c r="CG1602" s="14">
        <f>Таблица1[[#This Row],[Т8]]+Таблица1[[#This Row],[Lпрям2, мм]]</f>
        <v>25977.065215104194</v>
      </c>
      <c r="CH1602" s="14">
        <f>Таблица1[[#This Row],[Т9]]-Таблица1[[#This Row],[Т9]]</f>
        <v>0</v>
      </c>
      <c r="CI1602" s="50">
        <f>Таблица1[[#This Row],[Т9]]-Таблица1[[#This Row],[Т8]]</f>
        <v>37290.457256266935</v>
      </c>
      <c r="CJ1602" s="54">
        <f>Таблица1[[#This Row],[Т9]]-Таблица1[[#This Row],[Т7]]</f>
        <v>297.08794125412533</v>
      </c>
      <c r="CK1602" s="14">
        <f>Таблица1[[#This Row],[Т9]]-Таблица1[[#This Row],[Т6]]</f>
        <v>37680.752016672457</v>
      </c>
      <c r="CL1602" s="14">
        <f>Таблица1[[#This Row],[Т9]]-Таблица1[[#This Row],[Т5]]</f>
        <v>344.34177058791101</v>
      </c>
      <c r="CM1602" s="14">
        <f>Таблица1[[#This Row],[Т9]]-Таблица1[[#This Row],[Т4]]</f>
        <v>38809.227537009516</v>
      </c>
      <c r="CN1602" s="14">
        <f>Таблица1[[#This Row],[Т9]]-Таблица1[[#This Row],[Т3]]</f>
        <v>576.38196120747307</v>
      </c>
      <c r="CO1602" s="14">
        <f>Таблица1[[#This Row],[Т9]]-Таблица1[[#This Row],[Т2]]</f>
        <v>44289.759719197667</v>
      </c>
      <c r="CP1602" s="14">
        <f>Таблица1[[#This Row],[Т9]]-Таблица1[[#This Row],[Т1]]</f>
        <v>784.56348622783116</v>
      </c>
      <c r="CQ1602" s="14">
        <f>Таблица1[[#This Row],[Т9]]-Таблица1[[#This Row],[угол обхв6]]</f>
        <v>46594.524253780342</v>
      </c>
      <c r="CR1602" s="14">
        <f>Таблица1[[#This Row],[Т9]]-Таблица1[[#This Row],[угол обхв5]]</f>
        <v>998.38804791685106</v>
      </c>
      <c r="CS1602" s="14">
        <f>Таблица1[[#This Row],[Т9]]-Таблица1[[#This Row],[угол обхв4]]</f>
        <v>59068.261114767651</v>
      </c>
      <c r="CT1602" s="14">
        <f>Таблица1[[#This Row],[Lкан_прям, мм]]+Таблица1[[#This Row],[Lкан_дуг, мм]]+Таблица1[[#This Row],[Lкан_леб,мм]]</f>
        <v>85045.326329871838</v>
      </c>
      <c r="CU1602" s="16">
        <f>Таблица1[[#This Row],[Lкан_леб,мм]]</f>
        <v>58069.8730668508</v>
      </c>
      <c r="CV1602" s="14">
        <f>2534431-(Таблица1[[#This Row],[Т23]]+Таблица1[[#This Row],[угол обхв3]])</f>
        <v>2449125.5467369789</v>
      </c>
      <c r="CW1602" s="50">
        <f>SUM(X1602:AC1602,AD1602:AI1602)-Таблица1[[#This Row],[lподв_min, мм]]</f>
        <v>22776.191907389155</v>
      </c>
      <c r="CX1602" s="17">
        <f>CW2041-Таблица1[[#This Row],[Суммарная длина каната]]</f>
        <v>-2425806.1222397657</v>
      </c>
    </row>
    <row r="1603" spans="1:102" x14ac:dyDescent="0.25">
      <c r="A1603" s="21">
        <v>1602</v>
      </c>
      <c r="B1603" s="10">
        <v>39.834285714285706</v>
      </c>
      <c r="C1603" s="10">
        <v>128.45918367346943</v>
      </c>
      <c r="D1603" s="11">
        <v>16544.483892048524</v>
      </c>
      <c r="E1603" s="11">
        <v>15822.565325778847</v>
      </c>
      <c r="F1603" s="11">
        <v>16418.414195879024</v>
      </c>
      <c r="G1603" s="11">
        <v>15884.431566231367</v>
      </c>
      <c r="H1603" s="11">
        <v>16952.483402048525</v>
      </c>
      <c r="I1603" s="11">
        <v>11571.902881306225</v>
      </c>
      <c r="J1603" s="11">
        <v>4250.6624444726222</v>
      </c>
      <c r="K1603" s="11">
        <v>25977.065215092447</v>
      </c>
      <c r="L1603" s="11">
        <v>998.3880479285931</v>
      </c>
      <c r="M1603" s="11">
        <v>58069.8730668508</v>
      </c>
      <c r="N1603" s="11">
        <v>8132.3709167735833</v>
      </c>
      <c r="O1603" s="11">
        <v>18546.36216777323</v>
      </c>
      <c r="P1603" s="43">
        <v>10356.650531570242</v>
      </c>
      <c r="Q1603" s="11">
        <v>18907.231969510711</v>
      </c>
      <c r="R1603" s="11">
        <v>15518.151978961841</v>
      </c>
      <c r="S1603" s="11">
        <v>17064.642539232111</v>
      </c>
      <c r="T1603" s="11">
        <v>16854.353572835596</v>
      </c>
      <c r="U1603" s="11">
        <v>16672.369291955118</v>
      </c>
      <c r="V1603" s="11">
        <v>16544.483892048524</v>
      </c>
      <c r="W1603" s="11">
        <v>15822.565325778847</v>
      </c>
      <c r="X1603" s="12">
        <v>0</v>
      </c>
      <c r="Y1603" s="12">
        <v>197.37286852524883</v>
      </c>
      <c r="Z1603" s="12">
        <v>205.52002493622646</v>
      </c>
      <c r="AA1603" s="44">
        <v>232.04019061955907</v>
      </c>
      <c r="AB1603" s="45">
        <v>47.253829333786939</v>
      </c>
      <c r="AC1603" s="12">
        <v>316.20113451377188</v>
      </c>
      <c r="AD1603" s="12">
        <v>12473.736860987305</v>
      </c>
      <c r="AE1603" s="12">
        <v>2253.3634457419471</v>
      </c>
      <c r="AF1603" s="12">
        <v>5480.532182188148</v>
      </c>
      <c r="AG1603" s="44">
        <v>1128.4755203370589</v>
      </c>
      <c r="AH1603" s="45">
        <v>390.29476040551566</v>
      </c>
      <c r="AI1603" s="12">
        <v>4250.662445432471</v>
      </c>
      <c r="AJ1603" s="12">
        <v>-36.932675353661175</v>
      </c>
      <c r="AK1603" s="12">
        <v>-9.2154391848198927</v>
      </c>
      <c r="AL1603" s="12">
        <v>19.64590893838896</v>
      </c>
      <c r="AM1603" s="44">
        <v>52.231505996996432</v>
      </c>
      <c r="AN1603" s="45">
        <v>45.595611421855551</v>
      </c>
      <c r="AO1603" s="12">
        <v>89.999999865207414</v>
      </c>
      <c r="AP1603" s="12">
        <v>-2083.5697487324196</v>
      </c>
      <c r="AQ1603" s="12">
        <v>8067.0308672635438</v>
      </c>
      <c r="AR1603" s="12">
        <v>10493.822700725084</v>
      </c>
      <c r="AS1603" s="44">
        <v>15840.672682444965</v>
      </c>
      <c r="AT1603" s="45">
        <v>16562.870585451052</v>
      </c>
      <c r="AU1603" s="12">
        <v>16952.483892048527</v>
      </c>
      <c r="AV1603" s="12">
        <v>11377.322371816303</v>
      </c>
      <c r="AW1603" s="12">
        <v>18949.096171713831</v>
      </c>
      <c r="AX1603" s="12">
        <v>19291.481622743286</v>
      </c>
      <c r="AY1603" s="44">
        <v>17314.531306136007</v>
      </c>
      <c r="AZ1603" s="45">
        <v>16386.884322008569</v>
      </c>
      <c r="BA1603" s="12">
        <v>15822.565326738699</v>
      </c>
      <c r="BB1603" s="12">
        <v>7887.2134345867889</v>
      </c>
      <c r="BC1603" s="12">
        <v>10291.310482060202</v>
      </c>
      <c r="BD1603" s="12">
        <v>15655.324148116682</v>
      </c>
      <c r="BE1603" s="44">
        <v>16531.832869352471</v>
      </c>
      <c r="BF1603" s="45">
        <v>16835.966879433068</v>
      </c>
      <c r="BG1603" s="12">
        <v>16952.483902048523</v>
      </c>
      <c r="BH1603" s="12">
        <v>18872.493750003214</v>
      </c>
      <c r="BI1603" s="12">
        <v>19309.965973451308</v>
      </c>
      <c r="BJ1603" s="12">
        <v>17448.892192464686</v>
      </c>
      <c r="BK1603" s="44">
        <v>16422.480525051222</v>
      </c>
      <c r="BL1603" s="45">
        <v>16108.050295725394</v>
      </c>
      <c r="BM1603" s="12">
        <v>11571.902881306227</v>
      </c>
      <c r="BN1603" s="12">
        <v>0</v>
      </c>
      <c r="BO1603" s="12">
        <v>27.717236168841282</v>
      </c>
      <c r="BP1603" s="12">
        <v>28.861348123208852</v>
      </c>
      <c r="BQ1603" s="48">
        <v>32.585597058607476</v>
      </c>
      <c r="BR1603" s="49">
        <v>6.6358945751408784</v>
      </c>
      <c r="BS1603" s="13">
        <v>44.404388443351863</v>
      </c>
      <c r="BT1603" s="12">
        <v>260.12693314919341</v>
      </c>
      <c r="BV1603" s="14">
        <f>Таблица1[[#This Row],[Lкан_леб,мм]]</f>
        <v>58069.8730668508</v>
      </c>
      <c r="BW1603" s="50">
        <f>Таблица1[[#This Row],[угол обхв4]]+Таблица1[[#This Row],[Lдуг 3,мм]]</f>
        <v>12473.736860987305</v>
      </c>
      <c r="BX1603" s="54">
        <f>Таблица1[[#This Row],[угол обхв5]]+Таблица1[[#This Row],[Y5, мм]]</f>
        <v>58267.24593537605</v>
      </c>
      <c r="BY1603" s="14">
        <f>Таблица1[[#This Row],[угол обхв6]]+Таблица1[[#This Row],[Lдуг 4,мм]]</f>
        <v>14727.100306729251</v>
      </c>
      <c r="BZ1603" s="14">
        <f>Таблица1[[#This Row],[Т1]]+Таблица1[[#This Row],[X6, мм]]</f>
        <v>58472.765960312274</v>
      </c>
      <c r="CA1603" s="14">
        <f>Таблица1[[#This Row],[Т2]]+Таблица1[[#This Row],[Lдуг 5,мм]]</f>
        <v>20207.632488917399</v>
      </c>
      <c r="CB1603" s="14">
        <f>Таблица1[[#This Row],[Т3]]+Таблица1[[#This Row],[Y6, мм]]</f>
        <v>58704.806150931836</v>
      </c>
      <c r="CC1603" s="14">
        <f>Таблица1[[#This Row],[Т4]]+Таблица1[[#This Row],[Lдуг 6,мм]]</f>
        <v>21336.108009254458</v>
      </c>
      <c r="CD1603" s="14">
        <f>Таблица1[[#This Row],[Т5]]+Таблица1[[#This Row],[Lдуг 1,мм]]</f>
        <v>58752.059980265622</v>
      </c>
      <c r="CE1603" s="14">
        <f>Таблица1[[#This Row],[Т6]]+Таблица1[[#This Row],[Lпрям1, мм]]</f>
        <v>21726.402769659973</v>
      </c>
      <c r="CF1603" s="15">
        <f>Таблица1[[#This Row],[Т7]]+Таблица1[[#This Row],[Lдуг 2,мм]]</f>
        <v>59068.261114779394</v>
      </c>
      <c r="CG1603" s="14">
        <f>Таблица1[[#This Row],[Т8]]+Таблица1[[#This Row],[Lпрям2, мм]]</f>
        <v>25977.065215092443</v>
      </c>
      <c r="CH1603" s="14">
        <f>Таблица1[[#This Row],[Т9]]-Таблица1[[#This Row],[Т9]]</f>
        <v>0</v>
      </c>
      <c r="CI1603" s="50">
        <f>Таблица1[[#This Row],[Т9]]-Таблица1[[#This Row],[Т8]]</f>
        <v>37341.858345119421</v>
      </c>
      <c r="CJ1603" s="54">
        <f>Таблица1[[#This Row],[Т9]]-Таблица1[[#This Row],[Т7]]</f>
        <v>316.20113451377256</v>
      </c>
      <c r="CK1603" s="14">
        <f>Таблица1[[#This Row],[Т9]]-Таблица1[[#This Row],[Т6]]</f>
        <v>37732.153105524936</v>
      </c>
      <c r="CL1603" s="14">
        <f>Таблица1[[#This Row],[Т9]]-Таблица1[[#This Row],[Т5]]</f>
        <v>363.45496384755825</v>
      </c>
      <c r="CM1603" s="14">
        <f>Таблица1[[#This Row],[Т9]]-Таблица1[[#This Row],[Т4]]</f>
        <v>38860.628625861995</v>
      </c>
      <c r="CN1603" s="14">
        <f>Таблица1[[#This Row],[Т9]]-Таблица1[[#This Row],[Т3]]</f>
        <v>595.4951544671203</v>
      </c>
      <c r="CO1603" s="14">
        <f>Таблица1[[#This Row],[Т9]]-Таблица1[[#This Row],[Т2]]</f>
        <v>44341.160808050146</v>
      </c>
      <c r="CP1603" s="14">
        <f>Таблица1[[#This Row],[Т9]]-Таблица1[[#This Row],[Т1]]</f>
        <v>801.01517940334452</v>
      </c>
      <c r="CQ1603" s="14">
        <f>Таблица1[[#This Row],[Т9]]-Таблица1[[#This Row],[угол обхв6]]</f>
        <v>46594.524253792086</v>
      </c>
      <c r="CR1603" s="14">
        <f>Таблица1[[#This Row],[Т9]]-Таблица1[[#This Row],[угол обхв5]]</f>
        <v>998.38804792859446</v>
      </c>
      <c r="CS1603" s="14">
        <f>Таблица1[[#This Row],[Т9]]-Таблица1[[#This Row],[угол обхв4]]</f>
        <v>59068.261114779394</v>
      </c>
      <c r="CT1603" s="14">
        <f>Таблица1[[#This Row],[Lкан_прям, мм]]+Таблица1[[#This Row],[Lкан_дуг, мм]]+Таблица1[[#This Row],[Lкан_леб,мм]]</f>
        <v>85045.326329871838</v>
      </c>
      <c r="CU1603" s="16">
        <f>Таблица1[[#This Row],[Lкан_леб,мм]]</f>
        <v>58069.8730668508</v>
      </c>
      <c r="CV1603" s="14">
        <f>2534431-(Таблица1[[#This Row],[Т23]]+Таблица1[[#This Row],[угол обхв3]])</f>
        <v>2449125.5467369789</v>
      </c>
      <c r="CW1603" s="50">
        <f>SUM(X1603:AC1603,AD1603:AI1603)-Таблица1[[#This Row],[lподв_min, мм]]</f>
        <v>22724.790818548416</v>
      </c>
      <c r="CX1603" s="17">
        <f>CW2042-Таблица1[[#This Row],[Суммарная длина каната]]</f>
        <v>-2425863.0071840296</v>
      </c>
    </row>
    <row r="1604" spans="1:102" x14ac:dyDescent="0.25">
      <c r="A1604" s="21">
        <v>1603</v>
      </c>
      <c r="B1604" s="10">
        <v>39.834285714285706</v>
      </c>
      <c r="C1604" s="10">
        <v>131.14326530612249</v>
      </c>
      <c r="D1604" s="11">
        <v>16614.52613320258</v>
      </c>
      <c r="E1604" s="11">
        <v>16196.419416836075</v>
      </c>
      <c r="F1604" s="11">
        <v>16485.697615277739</v>
      </c>
      <c r="G1604" s="11">
        <v>16252.314076413619</v>
      </c>
      <c r="H1604" s="11">
        <v>17022.525643202582</v>
      </c>
      <c r="I1604" s="11">
        <v>11893.793342377261</v>
      </c>
      <c r="J1604" s="11">
        <v>4302.6260744588144</v>
      </c>
      <c r="K1604" s="11">
        <v>25977.065215080856</v>
      </c>
      <c r="L1604" s="11">
        <v>998.3880479401862</v>
      </c>
      <c r="M1604" s="11">
        <v>58069.8730668508</v>
      </c>
      <c r="N1604" s="11">
        <v>8132.3709167735833</v>
      </c>
      <c r="O1604" s="11">
        <v>18546.36216777323</v>
      </c>
      <c r="P1604" s="43">
        <v>10289.029660355545</v>
      </c>
      <c r="Q1604" s="11">
        <v>18987.932334950503</v>
      </c>
      <c r="R1604" s="11">
        <v>15531.155038196066</v>
      </c>
      <c r="S1604" s="11">
        <v>17389.071952365346</v>
      </c>
      <c r="T1604" s="11">
        <v>16884.260453434552</v>
      </c>
      <c r="U1604" s="11">
        <v>17059.801948793374</v>
      </c>
      <c r="V1604" s="11">
        <v>16614.52613320258</v>
      </c>
      <c r="W1604" s="11">
        <v>16196.419416836075</v>
      </c>
      <c r="X1604" s="12">
        <v>0</v>
      </c>
      <c r="Y1604" s="12">
        <v>180.59738936717943</v>
      </c>
      <c r="Z1604" s="12">
        <v>203.18231084639874</v>
      </c>
      <c r="AA1604" s="44">
        <v>232.04019061955924</v>
      </c>
      <c r="AB1604" s="45">
        <v>47.253829333787309</v>
      </c>
      <c r="AC1604" s="12">
        <v>335.31432777326154</v>
      </c>
      <c r="AD1604" s="12">
        <v>12473.736860987305</v>
      </c>
      <c r="AE1604" s="12">
        <v>2201.3998157557598</v>
      </c>
      <c r="AF1604" s="12">
        <v>5480.532182188148</v>
      </c>
      <c r="AG1604" s="44">
        <v>1128.4755203370601</v>
      </c>
      <c r="AH1604" s="45">
        <v>390.29476040551435</v>
      </c>
      <c r="AI1604" s="12">
        <v>4302.6260754070709</v>
      </c>
      <c r="AJ1604" s="12">
        <v>-36.932675353661175</v>
      </c>
      <c r="AK1604" s="12">
        <v>-11.57123368253326</v>
      </c>
      <c r="AL1604" s="12">
        <v>16.961827305735895</v>
      </c>
      <c r="AM1604" s="44">
        <v>49.547424364343392</v>
      </c>
      <c r="AN1604" s="45">
        <v>42.911529789202461</v>
      </c>
      <c r="AO1604" s="12">
        <v>89.999999866835324</v>
      </c>
      <c r="AP1604" s="12">
        <v>-2083.5697487324196</v>
      </c>
      <c r="AQ1604" s="12">
        <v>8050.5317947209287</v>
      </c>
      <c r="AR1604" s="12">
        <v>10408.057341319603</v>
      </c>
      <c r="AS1604" s="44">
        <v>15841.61988850044</v>
      </c>
      <c r="AT1604" s="45">
        <v>16606.466200571256</v>
      </c>
      <c r="AU1604" s="12">
        <v>17022.52613320258</v>
      </c>
      <c r="AV1604" s="12">
        <v>11377.322371816303</v>
      </c>
      <c r="AW1604" s="12">
        <v>18946.070008704144</v>
      </c>
      <c r="AX1604" s="12">
        <v>19378.184062895838</v>
      </c>
      <c r="AY1604" s="44">
        <v>17653.789871527391</v>
      </c>
      <c r="AZ1604" s="45">
        <v>16760.980341348193</v>
      </c>
      <c r="BA1604" s="12">
        <v>16196.419417784333</v>
      </c>
      <c r="BB1604" s="12">
        <v>7887.2134345867889</v>
      </c>
      <c r="BC1604" s="12">
        <v>10207.190538302892</v>
      </c>
      <c r="BD1604" s="12">
        <v>15650.182719160124</v>
      </c>
      <c r="BE1604" s="44">
        <v>16573.795603130184</v>
      </c>
      <c r="BF1604" s="45">
        <v>16892.32038606588</v>
      </c>
      <c r="BG1604" s="12">
        <v>17022.52614320258</v>
      </c>
      <c r="BH1604" s="12">
        <v>18872.493750003214</v>
      </c>
      <c r="BI1604" s="12">
        <v>19387.640175881414</v>
      </c>
      <c r="BJ1604" s="12">
        <v>17779.323680310677</v>
      </c>
      <c r="BK1604" s="44">
        <v>16795.084029631329</v>
      </c>
      <c r="BL1604" s="45">
        <v>16495.241024281255</v>
      </c>
      <c r="BM1604" s="12">
        <v>11893.793342377263</v>
      </c>
      <c r="BN1604" s="12">
        <v>0</v>
      </c>
      <c r="BO1604" s="12">
        <v>25.36144167112792</v>
      </c>
      <c r="BP1604" s="12">
        <v>28.533060988269156</v>
      </c>
      <c r="BQ1604" s="48">
        <v>32.585597058607497</v>
      </c>
      <c r="BR1604" s="49">
        <v>6.6358945751409291</v>
      </c>
      <c r="BS1604" s="13">
        <v>47.088470077632863</v>
      </c>
      <c r="BT1604" s="12">
        <v>260.12693314919341</v>
      </c>
      <c r="BV1604" s="14">
        <f>Таблица1[[#This Row],[Lкан_леб,мм]]</f>
        <v>58069.8730668508</v>
      </c>
      <c r="BW1604" s="50">
        <f>Таблица1[[#This Row],[угол обхв4]]+Таблица1[[#This Row],[Lдуг 3,мм]]</f>
        <v>12473.736860987305</v>
      </c>
      <c r="BX1604" s="54">
        <f>Таблица1[[#This Row],[угол обхв5]]+Таблица1[[#This Row],[Y5, мм]]</f>
        <v>58250.470456217976</v>
      </c>
      <c r="BY1604" s="14">
        <f>Таблица1[[#This Row],[угол обхв6]]+Таблица1[[#This Row],[Lдуг 4,мм]]</f>
        <v>14675.136676743065</v>
      </c>
      <c r="BZ1604" s="14">
        <f>Таблица1[[#This Row],[Т1]]+Таблица1[[#This Row],[X6, мм]]</f>
        <v>58453.652767064377</v>
      </c>
      <c r="CA1604" s="14">
        <f>Таблица1[[#This Row],[Т2]]+Таблица1[[#This Row],[Lдуг 5,мм]]</f>
        <v>20155.668858931211</v>
      </c>
      <c r="CB1604" s="14">
        <f>Таблица1[[#This Row],[Т3]]+Таблица1[[#This Row],[Y6, мм]]</f>
        <v>58685.692957683939</v>
      </c>
      <c r="CC1604" s="14">
        <f>Таблица1[[#This Row],[Т4]]+Таблица1[[#This Row],[Lдуг 6,мм]]</f>
        <v>21284.144379268269</v>
      </c>
      <c r="CD1604" s="14">
        <f>Таблица1[[#This Row],[Т5]]+Таблица1[[#This Row],[Lдуг 1,мм]]</f>
        <v>58732.946787017725</v>
      </c>
      <c r="CE1604" s="14">
        <f>Таблица1[[#This Row],[Т6]]+Таблица1[[#This Row],[Lпрям1, мм]]</f>
        <v>21674.439139673785</v>
      </c>
      <c r="CF1604" s="15">
        <f>Таблица1[[#This Row],[Т7]]+Таблица1[[#This Row],[Lдуг 2,мм]]</f>
        <v>59068.261114790985</v>
      </c>
      <c r="CG1604" s="14">
        <f>Таблица1[[#This Row],[Т8]]+Таблица1[[#This Row],[Lпрям2, мм]]</f>
        <v>25977.065215080856</v>
      </c>
      <c r="CH1604" s="14">
        <f>Таблица1[[#This Row],[Т9]]-Таблица1[[#This Row],[Т9]]</f>
        <v>0</v>
      </c>
      <c r="CI1604" s="50">
        <f>Таблица1[[#This Row],[Т9]]-Таблица1[[#This Row],[Т8]]</f>
        <v>37393.8219751172</v>
      </c>
      <c r="CJ1604" s="54">
        <f>Таблица1[[#This Row],[Т9]]-Таблица1[[#This Row],[Т7]]</f>
        <v>335.31432777325972</v>
      </c>
      <c r="CK1604" s="14">
        <f>Таблица1[[#This Row],[Т9]]-Таблица1[[#This Row],[Т6]]</f>
        <v>37784.116735522715</v>
      </c>
      <c r="CL1604" s="14">
        <f>Таблица1[[#This Row],[Т9]]-Таблица1[[#This Row],[Т5]]</f>
        <v>382.56815710704541</v>
      </c>
      <c r="CM1604" s="14">
        <f>Таблица1[[#This Row],[Т9]]-Таблица1[[#This Row],[Т4]]</f>
        <v>38912.592255859774</v>
      </c>
      <c r="CN1604" s="14">
        <f>Таблица1[[#This Row],[Т9]]-Таблица1[[#This Row],[Т3]]</f>
        <v>614.60834772660746</v>
      </c>
      <c r="CO1604" s="14">
        <f>Таблица1[[#This Row],[Т9]]-Таблица1[[#This Row],[Т2]]</f>
        <v>44393.124438047918</v>
      </c>
      <c r="CP1604" s="14">
        <f>Таблица1[[#This Row],[Т9]]-Таблица1[[#This Row],[Т1]]</f>
        <v>817.79065857300884</v>
      </c>
      <c r="CQ1604" s="14">
        <f>Таблица1[[#This Row],[Т9]]-Таблица1[[#This Row],[угол обхв6]]</f>
        <v>46594.524253803684</v>
      </c>
      <c r="CR1604" s="14">
        <f>Таблица1[[#This Row],[Т9]]-Таблица1[[#This Row],[угол обхв5]]</f>
        <v>998.38804794018506</v>
      </c>
      <c r="CS1604" s="14">
        <f>Таблица1[[#This Row],[Т9]]-Таблица1[[#This Row],[угол обхв4]]</f>
        <v>59068.261114790985</v>
      </c>
      <c r="CT1604" s="14">
        <f>Таблица1[[#This Row],[Lкан_прям, мм]]+Таблица1[[#This Row],[Lкан_дуг, мм]]+Таблица1[[#This Row],[Lкан_леб,мм]]</f>
        <v>85045.326329871838</v>
      </c>
      <c r="CU1604" s="16">
        <f>Таблица1[[#This Row],[Lкан_леб,мм]]</f>
        <v>58069.8730668508</v>
      </c>
      <c r="CV1604" s="14">
        <f>2534431-(Таблица1[[#This Row],[Т23]]+Таблица1[[#This Row],[угол обхв3]])</f>
        <v>2449125.5467369789</v>
      </c>
      <c r="CW1604" s="50">
        <f>SUM(X1604:AC1604,AD1604:AI1604)-Таблица1[[#This Row],[lподв_min, мм]]</f>
        <v>22672.827188562231</v>
      </c>
      <c r="CX1604" s="17">
        <f>CW2043-Таблица1[[#This Row],[Суммарная длина каната]]</f>
        <v>-2425921.4681477617</v>
      </c>
    </row>
    <row r="1605" spans="1:102" x14ac:dyDescent="0.25">
      <c r="A1605" s="21">
        <v>1604</v>
      </c>
      <c r="B1605" s="10">
        <v>39.834285714285706</v>
      </c>
      <c r="C1605" s="10">
        <v>133.82734693877552</v>
      </c>
      <c r="D1605" s="11">
        <v>16666.984345852758</v>
      </c>
      <c r="E1605" s="11">
        <v>16573.143364670112</v>
      </c>
      <c r="F1605" s="11">
        <v>16535.679675549181</v>
      </c>
      <c r="G1605" s="11">
        <v>16622.943801982146</v>
      </c>
      <c r="H1605" s="11">
        <v>17074.983855852755</v>
      </c>
      <c r="I1605" s="11">
        <v>12218.068489549469</v>
      </c>
      <c r="J1605" s="11">
        <v>4355.0748751206447</v>
      </c>
      <c r="K1605" s="11">
        <v>25977.065215069437</v>
      </c>
      <c r="L1605" s="11">
        <v>998.3880479516074</v>
      </c>
      <c r="M1605" s="11">
        <v>58069.8730668508</v>
      </c>
      <c r="N1605" s="11">
        <v>8132.3709167735833</v>
      </c>
      <c r="O1605" s="11">
        <v>18546.36216777323</v>
      </c>
      <c r="P1605" s="43">
        <v>10217.703862667164</v>
      </c>
      <c r="Q1605" s="11">
        <v>19065.377552944046</v>
      </c>
      <c r="R1605" s="11">
        <v>15528.951150002771</v>
      </c>
      <c r="S1605" s="11">
        <v>17713.754361085401</v>
      </c>
      <c r="T1605" s="11">
        <v>16895.99146737628</v>
      </c>
      <c r="U1605" s="11">
        <v>17448.210069722652</v>
      </c>
      <c r="V1605" s="11">
        <v>16666.984345852758</v>
      </c>
      <c r="W1605" s="11">
        <v>16573.143364670112</v>
      </c>
      <c r="X1605" s="12">
        <v>0</v>
      </c>
      <c r="Y1605" s="12">
        <v>163.47112251891673</v>
      </c>
      <c r="Z1605" s="12">
        <v>201.19538444676425</v>
      </c>
      <c r="AA1605" s="44">
        <v>232.04019061955907</v>
      </c>
      <c r="AB1605" s="45">
        <v>47.253829333787898</v>
      </c>
      <c r="AC1605" s="12">
        <v>354.42752103257948</v>
      </c>
      <c r="AD1605" s="12">
        <v>12473.736860987305</v>
      </c>
      <c r="AE1605" s="12">
        <v>2148.951015093925</v>
      </c>
      <c r="AF1605" s="12">
        <v>5480.5321821881498</v>
      </c>
      <c r="AG1605" s="44">
        <v>1128.4755203370612</v>
      </c>
      <c r="AH1605" s="45">
        <v>390.29476040551623</v>
      </c>
      <c r="AI1605" s="12">
        <v>4355.0748760574788</v>
      </c>
      <c r="AJ1605" s="12">
        <v>-36.932675353661175</v>
      </c>
      <c r="AK1605" s="12">
        <v>-13.976289587484905</v>
      </c>
      <c r="AL1605" s="12">
        <v>14.277745673082835</v>
      </c>
      <c r="AM1605" s="44">
        <v>46.86334273169031</v>
      </c>
      <c r="AN1605" s="45">
        <v>40.227448156549293</v>
      </c>
      <c r="AO1605" s="12">
        <v>89.999999868439048</v>
      </c>
      <c r="AP1605" s="12">
        <v>-2083.5697487324196</v>
      </c>
      <c r="AQ1605" s="12">
        <v>8033.8306170355563</v>
      </c>
      <c r="AR1605" s="12">
        <v>10318.325890591859</v>
      </c>
      <c r="AS1605" s="44">
        <v>15826.678939992689</v>
      </c>
      <c r="AT1605" s="45">
        <v>16632.495471906532</v>
      </c>
      <c r="AU1605" s="12">
        <v>17074.984345852758</v>
      </c>
      <c r="AV1605" s="12">
        <v>11377.322371816303</v>
      </c>
      <c r="AW1605" s="12">
        <v>18942.283636410055</v>
      </c>
      <c r="AX1605" s="12">
        <v>19460.775083912969</v>
      </c>
      <c r="AY1605" s="44">
        <v>17992.720601099703</v>
      </c>
      <c r="AZ1605" s="45">
        <v>17136.707484867558</v>
      </c>
      <c r="BA1605" s="12">
        <v>16573.143365606949</v>
      </c>
      <c r="BB1605" s="12">
        <v>7887.2134345867889</v>
      </c>
      <c r="BC1605" s="12">
        <v>10119.163562929138</v>
      </c>
      <c r="BD1605" s="12">
        <v>15629.573177927467</v>
      </c>
      <c r="BE1605" s="44">
        <v>16598.263677386363</v>
      </c>
      <c r="BF1605" s="45">
        <v>16930.480341322505</v>
      </c>
      <c r="BG1605" s="12">
        <v>17074.984355852757</v>
      </c>
      <c r="BH1605" s="12">
        <v>18872.493750003214</v>
      </c>
      <c r="BI1605" s="12">
        <v>19461.299021580871</v>
      </c>
      <c r="BJ1605" s="12">
        <v>18109.151892054324</v>
      </c>
      <c r="BK1605" s="44">
        <v>17169.243829708346</v>
      </c>
      <c r="BL1605" s="45">
        <v>16884.645949525206</v>
      </c>
      <c r="BM1605" s="12">
        <v>12218.068489549471</v>
      </c>
      <c r="BN1605" s="12">
        <v>0</v>
      </c>
      <c r="BO1605" s="12">
        <v>22.956385766176275</v>
      </c>
      <c r="BP1605" s="12">
        <v>28.25403526056774</v>
      </c>
      <c r="BQ1605" s="48">
        <v>32.585597058607476</v>
      </c>
      <c r="BR1605" s="49">
        <v>6.6358945751410126</v>
      </c>
      <c r="BS1605" s="13">
        <v>49.772551711889754</v>
      </c>
      <c r="BT1605" s="12">
        <v>260.12693314919341</v>
      </c>
      <c r="BV1605" s="14">
        <f>Таблица1[[#This Row],[Lкан_леб,мм]]</f>
        <v>58069.8730668508</v>
      </c>
      <c r="BW1605" s="50">
        <f>Таблица1[[#This Row],[угол обхв4]]+Таблица1[[#This Row],[Lдуг 3,мм]]</f>
        <v>12473.736860987305</v>
      </c>
      <c r="BX1605" s="54">
        <f>Таблица1[[#This Row],[угол обхв5]]+Таблица1[[#This Row],[Y5, мм]]</f>
        <v>58233.344189369716</v>
      </c>
      <c r="BY1605" s="14">
        <f>Таблица1[[#This Row],[угол обхв6]]+Таблица1[[#This Row],[Lдуг 4,мм]]</f>
        <v>14622.687876081229</v>
      </c>
      <c r="BZ1605" s="14">
        <f>Таблица1[[#This Row],[Т1]]+Таблица1[[#This Row],[X6, мм]]</f>
        <v>58434.539573816481</v>
      </c>
      <c r="CA1605" s="14">
        <f>Таблица1[[#This Row],[Т2]]+Таблица1[[#This Row],[Lдуг 5,мм]]</f>
        <v>20103.220058269377</v>
      </c>
      <c r="CB1605" s="14">
        <f>Таблица1[[#This Row],[Т3]]+Таблица1[[#This Row],[Y6, мм]]</f>
        <v>58666.579764436043</v>
      </c>
      <c r="CC1605" s="14">
        <f>Таблица1[[#This Row],[Т4]]+Таблица1[[#This Row],[Lдуг 6,мм]]</f>
        <v>21231.695578606439</v>
      </c>
      <c r="CD1605" s="14">
        <f>Таблица1[[#This Row],[Т5]]+Таблица1[[#This Row],[Lдуг 1,мм]]</f>
        <v>58713.833593769828</v>
      </c>
      <c r="CE1605" s="14">
        <f>Таблица1[[#This Row],[Т6]]+Таблица1[[#This Row],[Lпрям1, мм]]</f>
        <v>21621.990339011954</v>
      </c>
      <c r="CF1605" s="15">
        <f>Таблица1[[#This Row],[Т7]]+Таблица1[[#This Row],[Lдуг 2,мм]]</f>
        <v>59068.261114802408</v>
      </c>
      <c r="CG1605" s="14">
        <f>Таблица1[[#This Row],[Т8]]+Таблица1[[#This Row],[Lпрям2, мм]]</f>
        <v>25977.065215069433</v>
      </c>
      <c r="CH1605" s="14">
        <f>Таблица1[[#This Row],[Т9]]-Таблица1[[#This Row],[Т9]]</f>
        <v>0</v>
      </c>
      <c r="CI1605" s="50">
        <f>Таблица1[[#This Row],[Т9]]-Таблица1[[#This Row],[Т8]]</f>
        <v>37446.270775790457</v>
      </c>
      <c r="CJ1605" s="54">
        <f>Таблица1[[#This Row],[Т9]]-Таблица1[[#This Row],[Т7]]</f>
        <v>354.42752103257953</v>
      </c>
      <c r="CK1605" s="14">
        <f>Таблица1[[#This Row],[Т9]]-Таблица1[[#This Row],[Т6]]</f>
        <v>37836.565536195965</v>
      </c>
      <c r="CL1605" s="14">
        <f>Таблица1[[#This Row],[Т9]]-Таблица1[[#This Row],[Т5]]</f>
        <v>401.68135036636522</v>
      </c>
      <c r="CM1605" s="14">
        <f>Таблица1[[#This Row],[Т9]]-Таблица1[[#This Row],[Т4]]</f>
        <v>38965.041056533031</v>
      </c>
      <c r="CN1605" s="14">
        <f>Таблица1[[#This Row],[Т9]]-Таблица1[[#This Row],[Т3]]</f>
        <v>633.72154098592728</v>
      </c>
      <c r="CO1605" s="14">
        <f>Таблица1[[#This Row],[Т9]]-Таблица1[[#This Row],[Т2]]</f>
        <v>44445.573238721176</v>
      </c>
      <c r="CP1605" s="14">
        <f>Таблица1[[#This Row],[Т9]]-Таблица1[[#This Row],[Т1]]</f>
        <v>834.91692543269164</v>
      </c>
      <c r="CQ1605" s="14">
        <f>Таблица1[[#This Row],[Т9]]-Таблица1[[#This Row],[угол обхв6]]</f>
        <v>46594.524253815107</v>
      </c>
      <c r="CR1605" s="14">
        <f>Таблица1[[#This Row],[Т9]]-Таблица1[[#This Row],[угол обхв5]]</f>
        <v>998.38804795160831</v>
      </c>
      <c r="CS1605" s="14">
        <f>Таблица1[[#This Row],[Т9]]-Таблица1[[#This Row],[угол обхв4]]</f>
        <v>59068.261114802408</v>
      </c>
      <c r="CT1605" s="14">
        <f>Таблица1[[#This Row],[Lкан_прям, мм]]+Таблица1[[#This Row],[Lкан_дуг, мм]]+Таблица1[[#This Row],[Lкан_леб,мм]]</f>
        <v>85045.326329871838</v>
      </c>
      <c r="CU1605" s="16">
        <f>Таблица1[[#This Row],[Lкан_леб,мм]]</f>
        <v>58069.8730668508</v>
      </c>
      <c r="CV1605" s="14">
        <f>2534431-(Таблица1[[#This Row],[Т23]]+Таблица1[[#This Row],[угол обхв3]])</f>
        <v>2449125.5467369789</v>
      </c>
      <c r="CW1605" s="50">
        <f>SUM(X1605:AC1605,AD1605:AI1605)-Таблица1[[#This Row],[lподв_min, мм]]</f>
        <v>22620.378387900397</v>
      </c>
      <c r="CX1605" s="17">
        <f>CW2044-Таблица1[[#This Row],[Суммарная длина каната]]</f>
        <v>-2425981.4899031729</v>
      </c>
    </row>
    <row r="1606" spans="1:102" x14ac:dyDescent="0.25">
      <c r="A1606" s="21">
        <v>1605</v>
      </c>
      <c r="B1606" s="10">
        <v>39.834285714285706</v>
      </c>
      <c r="C1606" s="10">
        <v>136.51142857142858</v>
      </c>
      <c r="D1606" s="11">
        <v>16701.743428696122</v>
      </c>
      <c r="E1606" s="11">
        <v>16951.910579600335</v>
      </c>
      <c r="F1606" s="11">
        <v>16568.250708445616</v>
      </c>
      <c r="G1606" s="11">
        <v>16995.507524907549</v>
      </c>
      <c r="H1606" s="11">
        <v>17109.742938696123</v>
      </c>
      <c r="I1606" s="11">
        <v>12543.984736903883</v>
      </c>
      <c r="J1606" s="11">
        <v>4407.9258426964498</v>
      </c>
      <c r="K1606" s="11">
        <v>25977.065215058203</v>
      </c>
      <c r="L1606" s="11">
        <v>998.38804796283262</v>
      </c>
      <c r="M1606" s="11">
        <v>58069.8730668508</v>
      </c>
      <c r="N1606" s="11">
        <v>8132.3709167735833</v>
      </c>
      <c r="O1606" s="11">
        <v>18546.36216777323</v>
      </c>
      <c r="P1606" s="43">
        <v>10142.829638161333</v>
      </c>
      <c r="Q1606" s="11">
        <v>19139.397696895547</v>
      </c>
      <c r="R1606" s="11">
        <v>15511.545150048089</v>
      </c>
      <c r="S1606" s="11">
        <v>18037.977362769423</v>
      </c>
      <c r="T1606" s="11">
        <v>16889.52087503067</v>
      </c>
      <c r="U1606" s="11">
        <v>17836.741428208177</v>
      </c>
      <c r="V1606" s="11">
        <v>16701.743428696122</v>
      </c>
      <c r="W1606" s="11">
        <v>16951.910579600335</v>
      </c>
      <c r="X1606" s="12">
        <v>0</v>
      </c>
      <c r="Y1606" s="12">
        <v>145.96453842371042</v>
      </c>
      <c r="Z1606" s="12">
        <v>199.58877529407357</v>
      </c>
      <c r="AA1606" s="44">
        <v>232.04019061955825</v>
      </c>
      <c r="AB1606" s="45">
        <v>47.253829333784218</v>
      </c>
      <c r="AC1606" s="12">
        <v>373.54071429170625</v>
      </c>
      <c r="AD1606" s="12">
        <v>12473.736860987305</v>
      </c>
      <c r="AE1606" s="12">
        <v>2096.1000475181158</v>
      </c>
      <c r="AF1606" s="12">
        <v>5480.5321821881471</v>
      </c>
      <c r="AG1606" s="44">
        <v>1128.4755203370607</v>
      </c>
      <c r="AH1606" s="45">
        <v>390.29476040551737</v>
      </c>
      <c r="AI1606" s="12">
        <v>4407.9258436220543</v>
      </c>
      <c r="AJ1606" s="12">
        <v>-36.932675353661175</v>
      </c>
      <c r="AK1606" s="12">
        <v>-16.434753759901998</v>
      </c>
      <c r="AL1606" s="12">
        <v>11.593664040429802</v>
      </c>
      <c r="AM1606" s="44">
        <v>44.179261099037156</v>
      </c>
      <c r="AN1606" s="45">
        <v>37.543366523896658</v>
      </c>
      <c r="AO1606" s="12">
        <v>89.999999870016467</v>
      </c>
      <c r="AP1606" s="12">
        <v>-2083.5697487324196</v>
      </c>
      <c r="AQ1606" s="12">
        <v>8016.9382129919113</v>
      </c>
      <c r="AR1606" s="12">
        <v>10224.825233002277</v>
      </c>
      <c r="AS1606" s="44">
        <v>15795.882619636815</v>
      </c>
      <c r="AT1606" s="45">
        <v>16640.901287273795</v>
      </c>
      <c r="AU1606" s="12">
        <v>17109.743428696125</v>
      </c>
      <c r="AV1606" s="12">
        <v>11377.322371816303</v>
      </c>
      <c r="AW1606" s="12">
        <v>18937.692323648873</v>
      </c>
      <c r="AX1606" s="12">
        <v>19539.073468523849</v>
      </c>
      <c r="AY1606" s="44">
        <v>18330.579829245493</v>
      </c>
      <c r="AZ1606" s="45">
        <v>17513.241350026423</v>
      </c>
      <c r="BA1606" s="12">
        <v>16951.910580525939</v>
      </c>
      <c r="BB1606" s="12">
        <v>7887.2134345867889</v>
      </c>
      <c r="BC1606" s="12">
        <v>10027.396934379662</v>
      </c>
      <c r="BD1606" s="12">
        <v>15593.540744889035</v>
      </c>
      <c r="BE1606" s="44">
        <v>16605.183405441941</v>
      </c>
      <c r="BF1606" s="45">
        <v>16950.363016452997</v>
      </c>
      <c r="BG1606" s="12">
        <v>17109.743438696121</v>
      </c>
      <c r="BH1606" s="12">
        <v>18872.493750003214</v>
      </c>
      <c r="BI1606" s="12">
        <v>19530.727852771186</v>
      </c>
      <c r="BJ1606" s="12">
        <v>18437.653134397726</v>
      </c>
      <c r="BK1606" s="44">
        <v>17544.138961732107</v>
      </c>
      <c r="BL1606" s="45">
        <v>17275.410657782089</v>
      </c>
      <c r="BM1606" s="12">
        <v>12543.984736903885</v>
      </c>
      <c r="BN1606" s="12">
        <v>0</v>
      </c>
      <c r="BO1606" s="12">
        <v>20.49792159375918</v>
      </c>
      <c r="BP1606" s="12">
        <v>28.028417800331795</v>
      </c>
      <c r="BQ1606" s="48">
        <v>32.585597058607355</v>
      </c>
      <c r="BR1606" s="49">
        <v>6.6358945751404965</v>
      </c>
      <c r="BS1606" s="13">
        <v>52.456633346119801</v>
      </c>
      <c r="BT1606" s="12">
        <v>260.12693314919341</v>
      </c>
      <c r="BV1606" s="14">
        <f>Таблица1[[#This Row],[Lкан_леб,мм]]</f>
        <v>58069.8730668508</v>
      </c>
      <c r="BW1606" s="50">
        <f>Таблица1[[#This Row],[угол обхв4]]+Таблица1[[#This Row],[Lдуг 3,мм]]</f>
        <v>12473.736860987305</v>
      </c>
      <c r="BX1606" s="54">
        <f>Таблица1[[#This Row],[угол обхв5]]+Таблица1[[#This Row],[Y5, мм]]</f>
        <v>58215.837605274508</v>
      </c>
      <c r="BY1606" s="14">
        <f>Таблица1[[#This Row],[угол обхв6]]+Таблица1[[#This Row],[Lдуг 4,мм]]</f>
        <v>14569.83690850542</v>
      </c>
      <c r="BZ1606" s="14">
        <f>Таблица1[[#This Row],[Т1]]+Таблица1[[#This Row],[X6, мм]]</f>
        <v>58415.426380568584</v>
      </c>
      <c r="CA1606" s="14">
        <f>Таблица1[[#This Row],[Т2]]+Таблица1[[#This Row],[Lдуг 5,мм]]</f>
        <v>20050.369090693566</v>
      </c>
      <c r="CB1606" s="14">
        <f>Таблица1[[#This Row],[Т3]]+Таблица1[[#This Row],[Y6, мм]]</f>
        <v>58647.466571188139</v>
      </c>
      <c r="CC1606" s="14">
        <f>Таблица1[[#This Row],[Т4]]+Таблица1[[#This Row],[Lдуг 6,мм]]</f>
        <v>21178.844611030629</v>
      </c>
      <c r="CD1606" s="14">
        <f>Таблица1[[#This Row],[Т5]]+Таблица1[[#This Row],[Lдуг 1,мм]]</f>
        <v>58694.720400521925</v>
      </c>
      <c r="CE1606" s="14">
        <f>Таблица1[[#This Row],[Т6]]+Таблица1[[#This Row],[Lпрям1, мм]]</f>
        <v>21569.139371436147</v>
      </c>
      <c r="CF1606" s="15">
        <f>Таблица1[[#This Row],[Т7]]+Таблица1[[#This Row],[Lдуг 2,мм]]</f>
        <v>59068.261114813628</v>
      </c>
      <c r="CG1606" s="14">
        <f>Таблица1[[#This Row],[Т8]]+Таблица1[[#This Row],[Lпрям2, мм]]</f>
        <v>25977.065215058203</v>
      </c>
      <c r="CH1606" s="14">
        <f>Таблица1[[#This Row],[Т9]]-Таблица1[[#This Row],[Т9]]</f>
        <v>0</v>
      </c>
      <c r="CI1606" s="50">
        <f>Таблица1[[#This Row],[Т9]]-Таблица1[[#This Row],[Т8]]</f>
        <v>37499.12174337748</v>
      </c>
      <c r="CJ1606" s="54">
        <f>Таблица1[[#This Row],[Т9]]-Таблица1[[#This Row],[Т7]]</f>
        <v>373.5407142917029</v>
      </c>
      <c r="CK1606" s="14">
        <f>Таблица1[[#This Row],[Т9]]-Таблица1[[#This Row],[Т6]]</f>
        <v>37889.416503782995</v>
      </c>
      <c r="CL1606" s="14">
        <f>Таблица1[[#This Row],[Т9]]-Таблица1[[#This Row],[Т5]]</f>
        <v>420.79454362548859</v>
      </c>
      <c r="CM1606" s="14">
        <f>Таблица1[[#This Row],[Т9]]-Таблица1[[#This Row],[Т4]]</f>
        <v>39017.892024120061</v>
      </c>
      <c r="CN1606" s="14">
        <f>Таблица1[[#This Row],[Т9]]-Таблица1[[#This Row],[Т3]]</f>
        <v>652.83473424504336</v>
      </c>
      <c r="CO1606" s="14">
        <f>Таблица1[[#This Row],[Т9]]-Таблица1[[#This Row],[Т2]]</f>
        <v>44498.424206308206</v>
      </c>
      <c r="CP1606" s="14">
        <f>Таблица1[[#This Row],[Т9]]-Таблица1[[#This Row],[Т1]]</f>
        <v>852.42350953911955</v>
      </c>
      <c r="CQ1606" s="14">
        <f>Таблица1[[#This Row],[Т9]]-Таблица1[[#This Row],[угол обхв6]]</f>
        <v>46594.524253826326</v>
      </c>
      <c r="CR1606" s="14">
        <f>Таблица1[[#This Row],[Т9]]-Таблица1[[#This Row],[угол обхв5]]</f>
        <v>998.38804796282784</v>
      </c>
      <c r="CS1606" s="14">
        <f>Таблица1[[#This Row],[Т9]]-Таблица1[[#This Row],[угол обхв4]]</f>
        <v>59068.261114813628</v>
      </c>
      <c r="CT1606" s="14">
        <f>Таблица1[[#This Row],[Lкан_прям, мм]]+Таблица1[[#This Row],[Lкан_дуг, мм]]+Таблица1[[#This Row],[Lкан_леб,мм]]</f>
        <v>85045.326329871838</v>
      </c>
      <c r="CU1606" s="16">
        <f>Таблица1[[#This Row],[Lкан_леб,мм]]</f>
        <v>58069.8730668508</v>
      </c>
      <c r="CV1606" s="14">
        <f>2534431-(Таблица1[[#This Row],[Т23]]+Таблица1[[#This Row],[угол обхв3]])</f>
        <v>2449125.5467369789</v>
      </c>
      <c r="CW1606" s="50">
        <f>SUM(X1606:AC1606,AD1606:AI1606)-Таблица1[[#This Row],[lподв_min, мм]]</f>
        <v>22567.527420324586</v>
      </c>
      <c r="CX1606" s="17">
        <f>CW2045-Таблица1[[#This Row],[Суммарная длина каната]]</f>
        <v>-2426043.0559314364</v>
      </c>
    </row>
    <row r="1607" spans="1:102" x14ac:dyDescent="0.25">
      <c r="A1607" s="21">
        <v>1606</v>
      </c>
      <c r="B1607" s="10">
        <v>39.834285714285706</v>
      </c>
      <c r="C1607" s="10">
        <v>139.19551020408164</v>
      </c>
      <c r="D1607" s="11">
        <v>16718.727115014444</v>
      </c>
      <c r="E1607" s="11">
        <v>17331.889988707131</v>
      </c>
      <c r="F1607" s="11">
        <v>16583.339248163422</v>
      </c>
      <c r="G1607" s="11">
        <v>17369.187783675872</v>
      </c>
      <c r="H1607" s="11">
        <v>17126.726625014446</v>
      </c>
      <c r="I1607" s="11">
        <v>12870.800281966505</v>
      </c>
      <c r="J1607" s="11">
        <v>4461.0897067406258</v>
      </c>
      <c r="K1607" s="11">
        <v>25977.065215047161</v>
      </c>
      <c r="L1607" s="11">
        <v>998.38804797387138</v>
      </c>
      <c r="M1607" s="11">
        <v>58069.8730668508</v>
      </c>
      <c r="N1607" s="11">
        <v>8132.3709167735833</v>
      </c>
      <c r="O1607" s="11">
        <v>18546.36216777323</v>
      </c>
      <c r="P1607" s="43">
        <v>10064.571272282807</v>
      </c>
      <c r="Q1607" s="11">
        <v>19209.830355342987</v>
      </c>
      <c r="R1607" s="11">
        <v>15478.975229745198</v>
      </c>
      <c r="S1607" s="11">
        <v>18361.029562803549</v>
      </c>
      <c r="T1607" s="11">
        <v>16864.862873862185</v>
      </c>
      <c r="U1607" s="11">
        <v>18224.543527313232</v>
      </c>
      <c r="V1607" s="11">
        <v>16718.727115014444</v>
      </c>
      <c r="W1607" s="11">
        <v>17331.889988707131</v>
      </c>
      <c r="X1607" s="12">
        <v>0</v>
      </c>
      <c r="Y1607" s="12">
        <v>128.04534637646796</v>
      </c>
      <c r="Z1607" s="12">
        <v>198.39477409341913</v>
      </c>
      <c r="AA1607" s="44">
        <v>232.04019061955876</v>
      </c>
      <c r="AB1607" s="45">
        <v>47.253829333788168</v>
      </c>
      <c r="AC1607" s="12">
        <v>392.65390755063726</v>
      </c>
      <c r="AD1607" s="12">
        <v>12473.736860987305</v>
      </c>
      <c r="AE1607" s="12">
        <v>2042.9361834739395</v>
      </c>
      <c r="AF1607" s="12">
        <v>5480.5321821881471</v>
      </c>
      <c r="AG1607" s="44">
        <v>1128.4755203370585</v>
      </c>
      <c r="AH1607" s="45">
        <v>390.29476040551418</v>
      </c>
      <c r="AI1607" s="12">
        <v>4461.0897076551992</v>
      </c>
      <c r="AJ1607" s="12">
        <v>-36.932675353661175</v>
      </c>
      <c r="AK1607" s="12">
        <v>-18.951160810371071</v>
      </c>
      <c r="AL1607" s="12">
        <v>8.9095824077767691</v>
      </c>
      <c r="AM1607" s="44">
        <v>41.495179466384201</v>
      </c>
      <c r="AN1607" s="45">
        <v>34.859284891243149</v>
      </c>
      <c r="AO1607" s="12">
        <v>89.999999871565507</v>
      </c>
      <c r="AP1607" s="12">
        <v>-2083.5697487324196</v>
      </c>
      <c r="AQ1607" s="12">
        <v>7999.8679914652885</v>
      </c>
      <c r="AR1607" s="12">
        <v>10127.760523224826</v>
      </c>
      <c r="AS1607" s="44">
        <v>15749.298499247026</v>
      </c>
      <c r="AT1607" s="45">
        <v>16631.66520303474</v>
      </c>
      <c r="AU1607" s="12">
        <v>17126.727115014448</v>
      </c>
      <c r="AV1607" s="12">
        <v>11377.322371816303</v>
      </c>
      <c r="AW1607" s="12">
        <v>18932.246832906148</v>
      </c>
      <c r="AX1607" s="12">
        <v>19612.907418155279</v>
      </c>
      <c r="AY1607" s="44">
        <v>18666.626241394533</v>
      </c>
      <c r="AZ1607" s="45">
        <v>17889.7557642145</v>
      </c>
      <c r="BA1607" s="12">
        <v>17331.889989621708</v>
      </c>
      <c r="BB1607" s="12">
        <v>7887.2134345867889</v>
      </c>
      <c r="BC1607" s="12">
        <v>9932.0683469745127</v>
      </c>
      <c r="BD1607" s="12">
        <v>15542.164480687215</v>
      </c>
      <c r="BE1607" s="44">
        <v>16594.539604360358</v>
      </c>
      <c r="BF1607" s="45">
        <v>16951.924785841893</v>
      </c>
      <c r="BG1607" s="12">
        <v>17126.727125014444</v>
      </c>
      <c r="BH1607" s="12">
        <v>18872.493750003214</v>
      </c>
      <c r="BI1607" s="12">
        <v>19595.715020475902</v>
      </c>
      <c r="BJ1607" s="12">
        <v>18764.106625615841</v>
      </c>
      <c r="BK1607" s="44">
        <v>17918.946848722251</v>
      </c>
      <c r="BL1607" s="45">
        <v>17666.677751805866</v>
      </c>
      <c r="BM1607" s="12">
        <v>12870.800281966507</v>
      </c>
      <c r="BN1607" s="12">
        <v>0</v>
      </c>
      <c r="BO1607" s="12">
        <v>17.981514543290107</v>
      </c>
      <c r="BP1607" s="12">
        <v>27.860743218147839</v>
      </c>
      <c r="BQ1607" s="48">
        <v>32.585597058607433</v>
      </c>
      <c r="BR1607" s="49">
        <v>6.6358945751410507</v>
      </c>
      <c r="BS1607" s="13">
        <v>55.140714980322358</v>
      </c>
      <c r="BT1607" s="12">
        <v>260.12693314919341</v>
      </c>
      <c r="BV1607" s="14">
        <f>Таблица1[[#This Row],[Lкан_леб,мм]]</f>
        <v>58069.8730668508</v>
      </c>
      <c r="BW1607" s="50">
        <f>Таблица1[[#This Row],[угол обхв4]]+Таблица1[[#This Row],[Lдуг 3,мм]]</f>
        <v>12473.736860987305</v>
      </c>
      <c r="BX1607" s="54">
        <f>Таблица1[[#This Row],[угол обхв5]]+Таблица1[[#This Row],[Y5, мм]]</f>
        <v>58197.918413227271</v>
      </c>
      <c r="BY1607" s="14">
        <f>Таблица1[[#This Row],[угол обхв6]]+Таблица1[[#This Row],[Lдуг 4,мм]]</f>
        <v>14516.673044461244</v>
      </c>
      <c r="BZ1607" s="14">
        <f>Таблица1[[#This Row],[Т1]]+Таблица1[[#This Row],[X6, мм]]</f>
        <v>58396.313187320688</v>
      </c>
      <c r="CA1607" s="14">
        <f>Таблица1[[#This Row],[Т2]]+Таблица1[[#This Row],[Lдуг 5,мм]]</f>
        <v>19997.205226649392</v>
      </c>
      <c r="CB1607" s="14">
        <f>Таблица1[[#This Row],[Т3]]+Таблица1[[#This Row],[Y6, мм]]</f>
        <v>58628.35337794025</v>
      </c>
      <c r="CC1607" s="14">
        <f>Таблица1[[#This Row],[Т4]]+Таблица1[[#This Row],[Lдуг 6,мм]]</f>
        <v>21125.680746986451</v>
      </c>
      <c r="CD1607" s="14">
        <f>Таблица1[[#This Row],[Т5]]+Таблица1[[#This Row],[Lдуг 1,мм]]</f>
        <v>58675.607207274035</v>
      </c>
      <c r="CE1607" s="14">
        <f>Таблица1[[#This Row],[Т6]]+Таблица1[[#This Row],[Lпрям1, мм]]</f>
        <v>21515.975507391966</v>
      </c>
      <c r="CF1607" s="15">
        <f>Таблица1[[#This Row],[Т7]]+Таблица1[[#This Row],[Lдуг 2,мм]]</f>
        <v>59068.261114824672</v>
      </c>
      <c r="CG1607" s="14">
        <f>Таблица1[[#This Row],[Т8]]+Таблица1[[#This Row],[Lпрям2, мм]]</f>
        <v>25977.065215047165</v>
      </c>
      <c r="CH1607" s="14">
        <f>Таблица1[[#This Row],[Т9]]-Таблица1[[#This Row],[Т9]]</f>
        <v>0</v>
      </c>
      <c r="CI1607" s="50">
        <f>Таблица1[[#This Row],[Т9]]-Таблица1[[#This Row],[Т8]]</f>
        <v>37552.285607432706</v>
      </c>
      <c r="CJ1607" s="54">
        <f>Таблица1[[#This Row],[Т9]]-Таблица1[[#This Row],[Т7]]</f>
        <v>392.65390755063709</v>
      </c>
      <c r="CK1607" s="14">
        <f>Таблица1[[#This Row],[Т9]]-Таблица1[[#This Row],[Т6]]</f>
        <v>37942.580367838222</v>
      </c>
      <c r="CL1607" s="14">
        <f>Таблица1[[#This Row],[Т9]]-Таблица1[[#This Row],[Т5]]</f>
        <v>439.90773688442277</v>
      </c>
      <c r="CM1607" s="14">
        <f>Таблица1[[#This Row],[Т9]]-Таблица1[[#This Row],[Т4]]</f>
        <v>39071.05588817528</v>
      </c>
      <c r="CN1607" s="14">
        <f>Таблица1[[#This Row],[Т9]]-Таблица1[[#This Row],[Т3]]</f>
        <v>671.94792750398483</v>
      </c>
      <c r="CO1607" s="14">
        <f>Таблица1[[#This Row],[Т9]]-Таблица1[[#This Row],[Т2]]</f>
        <v>44551.588070363432</v>
      </c>
      <c r="CP1607" s="14">
        <f>Таблица1[[#This Row],[Т9]]-Таблица1[[#This Row],[Т1]]</f>
        <v>870.34270159740117</v>
      </c>
      <c r="CQ1607" s="14">
        <f>Таблица1[[#This Row],[Т9]]-Таблица1[[#This Row],[угол обхв6]]</f>
        <v>46594.524253837371</v>
      </c>
      <c r="CR1607" s="14">
        <f>Таблица1[[#This Row],[Т9]]-Таблица1[[#This Row],[угол обхв5]]</f>
        <v>998.38804797387274</v>
      </c>
      <c r="CS1607" s="14">
        <f>Таблица1[[#This Row],[Т9]]-Таблица1[[#This Row],[угол обхв4]]</f>
        <v>59068.261114824672</v>
      </c>
      <c r="CT1607" s="14">
        <f>Таблица1[[#This Row],[Lкан_прям, мм]]+Таблица1[[#This Row],[Lкан_дуг, мм]]+Таблица1[[#This Row],[Lкан_леб,мм]]</f>
        <v>85045.326329871838</v>
      </c>
      <c r="CU1607" s="16">
        <f>Таблица1[[#This Row],[Lкан_леб,мм]]</f>
        <v>58069.8730668508</v>
      </c>
      <c r="CV1607" s="14">
        <f>2534431-(Таблица1[[#This Row],[Т23]]+Таблица1[[#This Row],[угол обхв3]])</f>
        <v>2449125.5467369789</v>
      </c>
      <c r="CW1607" s="50">
        <f>SUM(X1607:AC1607,AD1607:AI1607)-Таблица1[[#This Row],[lподв_min, мм]]</f>
        <v>22514.363556280408</v>
      </c>
      <c r="CX1607" s="17">
        <f>CW2046-Таблица1[[#This Row],[Суммарная длина каната]]</f>
        <v>-2426106.1484048208</v>
      </c>
    </row>
    <row r="1608" spans="1:102" x14ac:dyDescent="0.25">
      <c r="A1608" s="21">
        <v>1607</v>
      </c>
      <c r="B1608" s="10">
        <v>39.834285714285706</v>
      </c>
      <c r="C1608" s="10">
        <v>141.87959183673468</v>
      </c>
      <c r="D1608" s="11">
        <v>16717.898140014939</v>
      </c>
      <c r="E1608" s="11">
        <v>17712.247859332365</v>
      </c>
      <c r="F1608" s="11">
        <v>16580.912188149909</v>
      </c>
      <c r="G1608" s="11">
        <v>17743.164666923578</v>
      </c>
      <c r="H1608" s="11">
        <v>17125.897650014937</v>
      </c>
      <c r="I1608" s="11">
        <v>13197.777649127307</v>
      </c>
      <c r="J1608" s="11">
        <v>4514.4702102050578</v>
      </c>
      <c r="K1608" s="11">
        <v>25977.065215036353</v>
      </c>
      <c r="L1608" s="11">
        <v>998.38804798468243</v>
      </c>
      <c r="M1608" s="11">
        <v>58069.8730668508</v>
      </c>
      <c r="N1608" s="11">
        <v>8132.3709167735833</v>
      </c>
      <c r="O1608" s="11">
        <v>18546.36216777323</v>
      </c>
      <c r="P1608" s="43">
        <v>9983.1004757975952</v>
      </c>
      <c r="Q1608" s="11">
        <v>19276.520988313565</v>
      </c>
      <c r="R1608" s="11">
        <v>15431.312852456527</v>
      </c>
      <c r="S1608" s="11">
        <v>18682.202135490905</v>
      </c>
      <c r="T1608" s="11">
        <v>16822.071567278454</v>
      </c>
      <c r="U1608" s="11">
        <v>18610.765470207174</v>
      </c>
      <c r="V1608" s="11">
        <v>16717.898140014939</v>
      </c>
      <c r="W1608" s="11">
        <v>17712.247859332365</v>
      </c>
      <c r="X1608" s="12">
        <v>0</v>
      </c>
      <c r="Y1608" s="12">
        <v>109.67825410377611</v>
      </c>
      <c r="Z1608" s="12">
        <v>197.64867311821402</v>
      </c>
      <c r="AA1608" s="44">
        <v>232.04019061955799</v>
      </c>
      <c r="AB1608" s="45">
        <v>47.253829333786712</v>
      </c>
      <c r="AC1608" s="12">
        <v>411.76710080934771</v>
      </c>
      <c r="AD1608" s="12">
        <v>12473.736860987305</v>
      </c>
      <c r="AE1608" s="12">
        <v>1989.5556800095001</v>
      </c>
      <c r="AF1608" s="12">
        <v>5480.5321821881498</v>
      </c>
      <c r="AG1608" s="44">
        <v>1128.4755203370578</v>
      </c>
      <c r="AH1608" s="45">
        <v>390.29476040552055</v>
      </c>
      <c r="AI1608" s="12">
        <v>4514.4702111088163</v>
      </c>
      <c r="AJ1608" s="12">
        <v>-36.932675353661175</v>
      </c>
      <c r="AK1608" s="12">
        <v>-21.530466862215658</v>
      </c>
      <c r="AL1608" s="12">
        <v>6.2255007751237343</v>
      </c>
      <c r="AM1608" s="44">
        <v>38.811097833731061</v>
      </c>
      <c r="AN1608" s="45">
        <v>32.175203258590209</v>
      </c>
      <c r="AO1608" s="12">
        <v>89.99999987308415</v>
      </c>
      <c r="AP1608" s="12">
        <v>-2083.5697487324196</v>
      </c>
      <c r="AQ1608" s="12">
        <v>7982.6365807237207</v>
      </c>
      <c r="AR1608" s="12">
        <v>10027.344736006433</v>
      </c>
      <c r="AS1608" s="44">
        <v>15687.028791473762</v>
      </c>
      <c r="AT1608" s="45">
        <v>16604.807484563949</v>
      </c>
      <c r="AU1608" s="12">
        <v>17125.898140014939</v>
      </c>
      <c r="AV1608" s="12">
        <v>11377.322371816303</v>
      </c>
      <c r="AW1608" s="12">
        <v>18925.892968378015</v>
      </c>
      <c r="AX1608" s="12">
        <v>19682.114929883912</v>
      </c>
      <c r="AY1608" s="44">
        <v>19000.122500570797</v>
      </c>
      <c r="AZ1608" s="45">
        <v>18265.424597499896</v>
      </c>
      <c r="BA1608" s="12">
        <v>17712.247860236126</v>
      </c>
      <c r="BB1608" s="12">
        <v>7887.2134345867889</v>
      </c>
      <c r="BC1608" s="12">
        <v>9833.3661397477335</v>
      </c>
      <c r="BD1608" s="12">
        <v>15475.557112665365</v>
      </c>
      <c r="BE1608" s="44">
        <v>16566.355628261215</v>
      </c>
      <c r="BF1608" s="45">
        <v>16935.162222729443</v>
      </c>
      <c r="BG1608" s="12">
        <v>17125.898150014935</v>
      </c>
      <c r="BH1608" s="12">
        <v>18872.493750003214</v>
      </c>
      <c r="BI1608" s="12">
        <v>19656.051788918347</v>
      </c>
      <c r="BJ1608" s="12">
        <v>19087.796077061252</v>
      </c>
      <c r="BK1608" s="44">
        <v>18292.845105127282</v>
      </c>
      <c r="BL1608" s="45">
        <v>18057.588732039643</v>
      </c>
      <c r="BM1608" s="12">
        <v>13197.777649127309</v>
      </c>
      <c r="BN1608" s="12">
        <v>0</v>
      </c>
      <c r="BO1608" s="12">
        <v>15.402208491445521</v>
      </c>
      <c r="BP1608" s="12">
        <v>27.755967637339392</v>
      </c>
      <c r="BQ1608" s="48">
        <v>32.585597058607327</v>
      </c>
      <c r="BR1608" s="49">
        <v>6.6358945751408465</v>
      </c>
      <c r="BS1608" s="13">
        <v>57.824796614493941</v>
      </c>
      <c r="BT1608" s="12">
        <v>260.12693314919341</v>
      </c>
      <c r="BV1608" s="14">
        <f>Таблица1[[#This Row],[Lкан_леб,мм]]</f>
        <v>58069.8730668508</v>
      </c>
      <c r="BW1608" s="50">
        <f>Таблица1[[#This Row],[угол обхв4]]+Таблица1[[#This Row],[Lдуг 3,мм]]</f>
        <v>12473.736860987305</v>
      </c>
      <c r="BX1608" s="54">
        <f>Таблица1[[#This Row],[угол обхв5]]+Таблица1[[#This Row],[Y5, мм]]</f>
        <v>58179.551320954575</v>
      </c>
      <c r="BY1608" s="14">
        <f>Таблица1[[#This Row],[угол обхв6]]+Таблица1[[#This Row],[Lдуг 4,мм]]</f>
        <v>14463.292540996805</v>
      </c>
      <c r="BZ1608" s="14">
        <f>Таблица1[[#This Row],[Т1]]+Таблица1[[#This Row],[X6, мм]]</f>
        <v>58377.199994072791</v>
      </c>
      <c r="CA1608" s="14">
        <f>Таблица1[[#This Row],[Т2]]+Таблица1[[#This Row],[Lдуг 5,мм]]</f>
        <v>19943.824723184953</v>
      </c>
      <c r="CB1608" s="14">
        <f>Таблица1[[#This Row],[Т3]]+Таблица1[[#This Row],[Y6, мм]]</f>
        <v>58609.240184692346</v>
      </c>
      <c r="CC1608" s="14">
        <f>Таблица1[[#This Row],[Т4]]+Таблица1[[#This Row],[Lдуг 6,мм]]</f>
        <v>21072.300243522011</v>
      </c>
      <c r="CD1608" s="14">
        <f>Таблица1[[#This Row],[Т5]]+Таблица1[[#This Row],[Lдуг 1,мм]]</f>
        <v>58656.494014026131</v>
      </c>
      <c r="CE1608" s="14">
        <f>Таблица1[[#This Row],[Т6]]+Таблица1[[#This Row],[Lпрям1, мм]]</f>
        <v>21462.59500392753</v>
      </c>
      <c r="CF1608" s="15">
        <f>Таблица1[[#This Row],[Т7]]+Таблица1[[#This Row],[Lдуг 2,мм]]</f>
        <v>59068.261114835477</v>
      </c>
      <c r="CG1608" s="14">
        <f>Таблица1[[#This Row],[Т8]]+Таблица1[[#This Row],[Lпрям2, мм]]</f>
        <v>25977.065215036346</v>
      </c>
      <c r="CH1608" s="14">
        <f>Таблица1[[#This Row],[Т9]]-Таблица1[[#This Row],[Т9]]</f>
        <v>0</v>
      </c>
      <c r="CI1608" s="50">
        <f>Таблица1[[#This Row],[Т9]]-Таблица1[[#This Row],[Т8]]</f>
        <v>37605.666110907943</v>
      </c>
      <c r="CJ1608" s="54">
        <f>Таблица1[[#This Row],[Т9]]-Таблица1[[#This Row],[Т7]]</f>
        <v>411.76710080934572</v>
      </c>
      <c r="CK1608" s="14">
        <f>Таблица1[[#This Row],[Т9]]-Таблица1[[#This Row],[Т6]]</f>
        <v>37995.960871313466</v>
      </c>
      <c r="CL1608" s="14">
        <f>Таблица1[[#This Row],[Т9]]-Таблица1[[#This Row],[Т5]]</f>
        <v>459.02093014313141</v>
      </c>
      <c r="CM1608" s="14">
        <f>Таблица1[[#This Row],[Т9]]-Таблица1[[#This Row],[Т4]]</f>
        <v>39124.436391650524</v>
      </c>
      <c r="CN1608" s="14">
        <f>Таблица1[[#This Row],[Т9]]-Таблица1[[#This Row],[Т3]]</f>
        <v>691.06112076268619</v>
      </c>
      <c r="CO1608" s="14">
        <f>Таблица1[[#This Row],[Т9]]-Таблица1[[#This Row],[Т2]]</f>
        <v>44604.968573838676</v>
      </c>
      <c r="CP1608" s="14">
        <f>Таблица1[[#This Row],[Т9]]-Таблица1[[#This Row],[Т1]]</f>
        <v>888.709793880902</v>
      </c>
      <c r="CQ1608" s="14">
        <f>Таблица1[[#This Row],[Т9]]-Таблица1[[#This Row],[угол обхв6]]</f>
        <v>46594.524253848169</v>
      </c>
      <c r="CR1608" s="14">
        <f>Таблица1[[#This Row],[Т9]]-Таблица1[[#This Row],[угол обхв5]]</f>
        <v>998.38804798467754</v>
      </c>
      <c r="CS1608" s="14">
        <f>Таблица1[[#This Row],[Т9]]-Таблица1[[#This Row],[угол обхв4]]</f>
        <v>59068.261114835477</v>
      </c>
      <c r="CT1608" s="14">
        <f>Таблица1[[#This Row],[Lкан_прям, мм]]+Таблица1[[#This Row],[Lкан_дуг, мм]]+Таблица1[[#This Row],[Lкан_леб,мм]]</f>
        <v>85045.326329871838</v>
      </c>
      <c r="CU1608" s="16">
        <f>Таблица1[[#This Row],[Lкан_леб,мм]]</f>
        <v>58069.8730668508</v>
      </c>
      <c r="CV1608" s="14">
        <f>2534431-(Таблица1[[#This Row],[Т23]]+Таблица1[[#This Row],[угол обхв3]])</f>
        <v>2449125.5467369789</v>
      </c>
      <c r="CW1608" s="50">
        <f>SUM(X1608:AC1608,AD1608:AI1608)-Таблица1[[#This Row],[lподв_min, мм]]</f>
        <v>22460.983052815973</v>
      </c>
      <c r="CX1608" s="17">
        <f>CW2047-Таблица1[[#This Row],[Суммарная длина каната]]</f>
        <v>-2426170.7481662333</v>
      </c>
    </row>
    <row r="1609" spans="1:102" x14ac:dyDescent="0.25">
      <c r="A1609" s="21">
        <v>1608</v>
      </c>
      <c r="B1609" s="10">
        <v>39.834285714285706</v>
      </c>
      <c r="C1609" s="10">
        <v>144.56367346938774</v>
      </c>
      <c r="D1609" s="11">
        <v>16699.258322594924</v>
      </c>
      <c r="E1609" s="11">
        <v>18092.149628415715</v>
      </c>
      <c r="F1609" s="11">
        <v>16560.974853744156</v>
      </c>
      <c r="G1609" s="11">
        <v>18116.617612447873</v>
      </c>
      <c r="H1609" s="11">
        <v>17107.257832594925</v>
      </c>
      <c r="I1609" s="11">
        <v>13524.186334540356</v>
      </c>
      <c r="J1609" s="11">
        <v>4567.9632938753584</v>
      </c>
      <c r="K1609" s="11">
        <v>25977.065215025781</v>
      </c>
      <c r="L1609" s="11">
        <v>998.38804799525872</v>
      </c>
      <c r="M1609" s="11">
        <v>58069.8730668508</v>
      </c>
      <c r="N1609" s="11">
        <v>8132.3709167735833</v>
      </c>
      <c r="O1609" s="11">
        <v>18546.36216777323</v>
      </c>
      <c r="P1609" s="43">
        <v>9898.5960080334062</v>
      </c>
      <c r="Q1609" s="11">
        <v>19339.323266407926</v>
      </c>
      <c r="R1609" s="11">
        <v>15368.662596692269</v>
      </c>
      <c r="S1609" s="11">
        <v>19000.790379323123</v>
      </c>
      <c r="T1609" s="11">
        <v>16761.240845919139</v>
      </c>
      <c r="U1609" s="11">
        <v>18994.559827162586</v>
      </c>
      <c r="V1609" s="11">
        <v>16699.258322594924</v>
      </c>
      <c r="W1609" s="11">
        <v>18092.149628415715</v>
      </c>
      <c r="X1609" s="12">
        <v>0</v>
      </c>
      <c r="Y1609" s="12">
        <v>90.824727139234071</v>
      </c>
      <c r="Z1609" s="12">
        <v>197.38900683485866</v>
      </c>
      <c r="AA1609" s="44">
        <v>232.04019061955785</v>
      </c>
      <c r="AB1609" s="45">
        <v>47.253829333783045</v>
      </c>
      <c r="AC1609" s="12">
        <v>430.88029406782505</v>
      </c>
      <c r="AD1609" s="12">
        <v>12473.736860987305</v>
      </c>
      <c r="AE1609" s="12">
        <v>1936.0625963392083</v>
      </c>
      <c r="AF1609" s="12">
        <v>5480.5321821881471</v>
      </c>
      <c r="AG1609" s="44">
        <v>1128.4755203370612</v>
      </c>
      <c r="AH1609" s="45">
        <v>390.29476040551918</v>
      </c>
      <c r="AI1609" s="12">
        <v>4567.9632947685341</v>
      </c>
      <c r="AJ1609" s="12">
        <v>-36.932675353661175</v>
      </c>
      <c r="AK1609" s="12">
        <v>-24.178083342618482</v>
      </c>
      <c r="AL1609" s="12">
        <v>3.5414191424706427</v>
      </c>
      <c r="AM1609" s="44">
        <v>36.12701620107795</v>
      </c>
      <c r="AN1609" s="45">
        <v>29.491121625937616</v>
      </c>
      <c r="AO1609" s="12">
        <v>89.999999874570406</v>
      </c>
      <c r="AP1609" s="12">
        <v>-2083.5697487324196</v>
      </c>
      <c r="AQ1609" s="12">
        <v>7965.2646833001936</v>
      </c>
      <c r="AR1609" s="12">
        <v>9923.7981988679931</v>
      </c>
      <c r="AS1609" s="44">
        <v>15609.210125533604</v>
      </c>
      <c r="AT1609" s="45">
        <v>16560.387061783618</v>
      </c>
      <c r="AU1609" s="12">
        <v>17107.258322594927</v>
      </c>
      <c r="AV1609" s="12">
        <v>11377.322371816303</v>
      </c>
      <c r="AW1609" s="12">
        <v>18918.571123514947</v>
      </c>
      <c r="AX1609" s="12">
        <v>19746.544151895319</v>
      </c>
      <c r="AY1609" s="44">
        <v>19330.336865222045</v>
      </c>
      <c r="AZ1609" s="45">
        <v>18639.423575283898</v>
      </c>
      <c r="BA1609" s="12">
        <v>18092.149629308893</v>
      </c>
      <c r="BB1609" s="12">
        <v>7887.2134345867889</v>
      </c>
      <c r="BC1609" s="12">
        <v>9731.4897745600174</v>
      </c>
      <c r="BD1609" s="12">
        <v>15393.864787526856</v>
      </c>
      <c r="BE1609" s="44">
        <v>16520.693317077807</v>
      </c>
      <c r="BF1609" s="45">
        <v>16900.112106730445</v>
      </c>
      <c r="BG1609" s="12">
        <v>17107.258332594924</v>
      </c>
      <c r="BH1609" s="12">
        <v>18872.493750003214</v>
      </c>
      <c r="BI1609" s="12">
        <v>19711.532222149643</v>
      </c>
      <c r="BJ1609" s="12">
        <v>19408.011264810517</v>
      </c>
      <c r="BK1609" s="44">
        <v>18665.013341263664</v>
      </c>
      <c r="BL1609" s="45">
        <v>18447.285880294403</v>
      </c>
      <c r="BM1609" s="12">
        <v>13524.186334540358</v>
      </c>
      <c r="BN1609" s="12">
        <v>0</v>
      </c>
      <c r="BO1609" s="12">
        <v>12.754592011042696</v>
      </c>
      <c r="BP1609" s="12">
        <v>27.719502485089123</v>
      </c>
      <c r="BQ1609" s="48">
        <v>32.585597058607306</v>
      </c>
      <c r="BR1609" s="49">
        <v>6.6358945751403313</v>
      </c>
      <c r="BS1609" s="13">
        <v>60.50887824863279</v>
      </c>
      <c r="BT1609" s="12">
        <v>260.12693314919341</v>
      </c>
      <c r="BV1609" s="14">
        <f>Таблица1[[#This Row],[Lкан_леб,мм]]</f>
        <v>58069.8730668508</v>
      </c>
      <c r="BW1609" s="50">
        <f>Таблица1[[#This Row],[угол обхв4]]+Таблица1[[#This Row],[Lдуг 3,мм]]</f>
        <v>12473.736860987305</v>
      </c>
      <c r="BX1609" s="54">
        <f>Таблица1[[#This Row],[угол обхв5]]+Таблица1[[#This Row],[Y5, мм]]</f>
        <v>58160.697793990032</v>
      </c>
      <c r="BY1609" s="14">
        <f>Таблица1[[#This Row],[угол обхв6]]+Таблица1[[#This Row],[Lдуг 4,мм]]</f>
        <v>14409.799457326513</v>
      </c>
      <c r="BZ1609" s="14">
        <f>Таблица1[[#This Row],[Т1]]+Таблица1[[#This Row],[X6, мм]]</f>
        <v>58358.086800824887</v>
      </c>
      <c r="CA1609" s="14">
        <f>Таблица1[[#This Row],[Т2]]+Таблица1[[#This Row],[Lдуг 5,мм]]</f>
        <v>19890.331639514661</v>
      </c>
      <c r="CB1609" s="14">
        <f>Таблица1[[#This Row],[Т3]]+Таблица1[[#This Row],[Y6, мм]]</f>
        <v>58590.126991444442</v>
      </c>
      <c r="CC1609" s="14">
        <f>Таблица1[[#This Row],[Т4]]+Таблица1[[#This Row],[Lдуг 6,мм]]</f>
        <v>21018.807159851724</v>
      </c>
      <c r="CD1609" s="14">
        <f>Таблица1[[#This Row],[Т5]]+Таблица1[[#This Row],[Lдуг 1,мм]]</f>
        <v>58637.380820778228</v>
      </c>
      <c r="CE1609" s="14">
        <f>Таблица1[[#This Row],[Т6]]+Таблица1[[#This Row],[Lпрям1, мм]]</f>
        <v>21409.101920257242</v>
      </c>
      <c r="CF1609" s="15">
        <f>Таблица1[[#This Row],[Т7]]+Таблица1[[#This Row],[Lдуг 2,мм]]</f>
        <v>59068.261114846049</v>
      </c>
      <c r="CG1609" s="14">
        <f>Таблица1[[#This Row],[Т8]]+Таблица1[[#This Row],[Lпрям2, мм]]</f>
        <v>25977.065215025777</v>
      </c>
      <c r="CH1609" s="14">
        <f>Таблица1[[#This Row],[Т9]]-Таблица1[[#This Row],[Т9]]</f>
        <v>0</v>
      </c>
      <c r="CI1609" s="50">
        <f>Таблица1[[#This Row],[Т9]]-Таблица1[[#This Row],[Т8]]</f>
        <v>37659.159194588807</v>
      </c>
      <c r="CJ1609" s="54">
        <f>Таблица1[[#This Row],[Т9]]-Таблица1[[#This Row],[Т7]]</f>
        <v>430.88029406782152</v>
      </c>
      <c r="CK1609" s="14">
        <f>Таблица1[[#This Row],[Т9]]-Таблица1[[#This Row],[Т6]]</f>
        <v>38049.453954994329</v>
      </c>
      <c r="CL1609" s="14">
        <f>Таблица1[[#This Row],[Т9]]-Таблица1[[#This Row],[Т5]]</f>
        <v>478.13412340160721</v>
      </c>
      <c r="CM1609" s="14">
        <f>Таблица1[[#This Row],[Т9]]-Таблица1[[#This Row],[Т4]]</f>
        <v>39177.929475331388</v>
      </c>
      <c r="CN1609" s="14">
        <f>Таблица1[[#This Row],[Т9]]-Таблица1[[#This Row],[Т3]]</f>
        <v>710.17431402116199</v>
      </c>
      <c r="CO1609" s="14">
        <f>Таблица1[[#This Row],[Т9]]-Таблица1[[#This Row],[Т2]]</f>
        <v>44658.46165751954</v>
      </c>
      <c r="CP1609" s="14">
        <f>Таблица1[[#This Row],[Т9]]-Таблица1[[#This Row],[Т1]]</f>
        <v>907.56332085601753</v>
      </c>
      <c r="CQ1609" s="14">
        <f>Таблица1[[#This Row],[Т9]]-Таблица1[[#This Row],[угол обхв6]]</f>
        <v>46594.524253858748</v>
      </c>
      <c r="CR1609" s="14">
        <f>Таблица1[[#This Row],[Т9]]-Таблица1[[#This Row],[угол обхв5]]</f>
        <v>998.38804799524951</v>
      </c>
      <c r="CS1609" s="14">
        <f>Таблица1[[#This Row],[Т9]]-Таблица1[[#This Row],[угол обхв4]]</f>
        <v>59068.261114846049</v>
      </c>
      <c r="CT1609" s="14">
        <f>Таблица1[[#This Row],[Lкан_прям, мм]]+Таблица1[[#This Row],[Lкан_дуг, мм]]+Таблица1[[#This Row],[Lкан_леб,мм]]</f>
        <v>85045.326329871838</v>
      </c>
      <c r="CU1609" s="16">
        <f>Таблица1[[#This Row],[Lкан_леб,мм]]</f>
        <v>58069.8730668508</v>
      </c>
      <c r="CV1609" s="14">
        <f>2534431-(Таблица1[[#This Row],[Т23]]+Таблица1[[#This Row],[угол обхв3]])</f>
        <v>2449125.5467369789</v>
      </c>
      <c r="CW1609" s="50">
        <f>SUM(X1609:AC1609,AD1609:AI1609)-Таблица1[[#This Row],[lподв_min, мм]]</f>
        <v>22407.489969145674</v>
      </c>
      <c r="CX1609" s="17">
        <f>CW2048-Таблица1[[#This Row],[Суммарная длина каната]]</f>
        <v>-2425834.5404175189</v>
      </c>
    </row>
    <row r="1610" spans="1:102" x14ac:dyDescent="0.25">
      <c r="A1610" s="21">
        <v>1609</v>
      </c>
      <c r="B1610" s="10">
        <v>39.834285714285706</v>
      </c>
      <c r="C1610" s="10">
        <v>147.2477551020408</v>
      </c>
      <c r="D1610" s="11">
        <v>16662.848561350893</v>
      </c>
      <c r="E1610" s="11">
        <v>18470.761733653071</v>
      </c>
      <c r="F1610" s="11">
        <v>16523.570990492401</v>
      </c>
      <c r="G1610" s="11">
        <v>18488.727207645068</v>
      </c>
      <c r="H1610" s="11">
        <v>17070.848071350894</v>
      </c>
      <c r="I1610" s="11">
        <v>13849.305557033358</v>
      </c>
      <c r="J1610" s="11">
        <v>4621.4561766197112</v>
      </c>
      <c r="K1610" s="11">
        <v>25977.065215015431</v>
      </c>
      <c r="L1610" s="11">
        <v>998.38804800560763</v>
      </c>
      <c r="M1610" s="11">
        <v>58069.8730668508</v>
      </c>
      <c r="N1610" s="11">
        <v>8132.3709167735833</v>
      </c>
      <c r="O1610" s="11">
        <v>18546.36216777323</v>
      </c>
      <c r="P1610" s="43">
        <v>9811.2432846544707</v>
      </c>
      <c r="Q1610" s="11">
        <v>19398.099391869157</v>
      </c>
      <c r="R1610" s="11">
        <v>15291.161926649225</v>
      </c>
      <c r="S1610" s="11">
        <v>19316.095263202682</v>
      </c>
      <c r="T1610" s="11">
        <v>16682.504181645614</v>
      </c>
      <c r="U1610" s="11">
        <v>19375.084494945091</v>
      </c>
      <c r="V1610" s="11">
        <v>16662.848561350893</v>
      </c>
      <c r="W1610" s="11">
        <v>18470.761733653071</v>
      </c>
      <c r="X1610" s="12">
        <v>0</v>
      </c>
      <c r="Y1610" s="12">
        <v>71.442758536909764</v>
      </c>
      <c r="Z1610" s="12">
        <v>197.65778218928605</v>
      </c>
      <c r="AA1610" s="44">
        <v>232.04019061955893</v>
      </c>
      <c r="AB1610" s="45">
        <v>47.253829333788261</v>
      </c>
      <c r="AC1610" s="12">
        <v>449.99348732606455</v>
      </c>
      <c r="AD1610" s="12">
        <v>12473.736860987305</v>
      </c>
      <c r="AE1610" s="12">
        <v>1882.5697135948551</v>
      </c>
      <c r="AF1610" s="12">
        <v>5480.5321821881471</v>
      </c>
      <c r="AG1610" s="44">
        <v>1128.475520337061</v>
      </c>
      <c r="AH1610" s="45">
        <v>390.29476040551765</v>
      </c>
      <c r="AI1610" s="12">
        <v>4621.4561775025477</v>
      </c>
      <c r="AJ1610" s="12">
        <v>-36.932675353661175</v>
      </c>
      <c r="AK1610" s="12">
        <v>-26.89990932195245</v>
      </c>
      <c r="AL1610" s="12">
        <v>0.85733750981761014</v>
      </c>
      <c r="AM1610" s="44">
        <v>33.442934568425066</v>
      </c>
      <c r="AN1610" s="45">
        <v>26.807039993284004</v>
      </c>
      <c r="AO1610" s="12">
        <v>89.999999876022244</v>
      </c>
      <c r="AP1610" s="12">
        <v>-2083.5697487324196</v>
      </c>
      <c r="AQ1610" s="12">
        <v>7947.7781312200786</v>
      </c>
      <c r="AR1610" s="12">
        <v>9817.3481086722295</v>
      </c>
      <c r="AS1610" s="44">
        <v>15516.013247423973</v>
      </c>
      <c r="AT1610" s="45">
        <v>16498.501399862314</v>
      </c>
      <c r="AU1610" s="12">
        <v>17070.848561350896</v>
      </c>
      <c r="AV1610" s="12">
        <v>11377.322371816303</v>
      </c>
      <c r="AW1610" s="12">
        <v>18910.215851994784</v>
      </c>
      <c r="AX1610" s="12">
        <v>19806.053716670001</v>
      </c>
      <c r="AY1610" s="44">
        <v>19656.544794772122</v>
      </c>
      <c r="AZ1610" s="45">
        <v>19010.932086884943</v>
      </c>
      <c r="BA1610" s="12">
        <v>18470.76173453591</v>
      </c>
      <c r="BB1610" s="12">
        <v>7887.2134345867889</v>
      </c>
      <c r="BC1610" s="12">
        <v>9626.6504991009679</v>
      </c>
      <c r="BD1610" s="12">
        <v>15297.266750666982</v>
      </c>
      <c r="BE1610" s="44">
        <v>16457.652860870865</v>
      </c>
      <c r="BF1610" s="45">
        <v>16846.851343134196</v>
      </c>
      <c r="BG1610" s="12">
        <v>17070.848571350893</v>
      </c>
      <c r="BH1610" s="12">
        <v>18872.493750003214</v>
      </c>
      <c r="BI1610" s="12">
        <v>19761.953076090707</v>
      </c>
      <c r="BJ1610" s="12">
        <v>19724.049588003527</v>
      </c>
      <c r="BK1610" s="44">
        <v>19034.634963375651</v>
      </c>
      <c r="BL1610" s="45">
        <v>18834.91414171322</v>
      </c>
      <c r="BM1610" s="12">
        <v>13849.30555703336</v>
      </c>
      <c r="BN1610" s="12">
        <v>0</v>
      </c>
      <c r="BO1610" s="12">
        <v>10.032766031708729</v>
      </c>
      <c r="BP1610" s="12">
        <v>27.757246831770058</v>
      </c>
      <c r="BQ1610" s="48">
        <v>32.585597058607455</v>
      </c>
      <c r="BR1610" s="49">
        <v>6.6358945751410632</v>
      </c>
      <c r="BS1610" s="13">
        <v>63.192959882738243</v>
      </c>
      <c r="BT1610" s="12">
        <v>260.12693314919341</v>
      </c>
      <c r="BV1610" s="14">
        <f>Таблица1[[#This Row],[Lкан_леб,мм]]</f>
        <v>58069.8730668508</v>
      </c>
      <c r="BW1610" s="50">
        <f>Таблица1[[#This Row],[угол обхв4]]+Таблица1[[#This Row],[Lдуг 3,мм]]</f>
        <v>12473.736860987305</v>
      </c>
      <c r="BX1610" s="54">
        <f>Таблица1[[#This Row],[угол обхв5]]+Таблица1[[#This Row],[Y5, мм]]</f>
        <v>58141.315825387712</v>
      </c>
      <c r="BY1610" s="14">
        <f>Таблица1[[#This Row],[угол обхв6]]+Таблица1[[#This Row],[Lдуг 4,мм]]</f>
        <v>14356.30657458216</v>
      </c>
      <c r="BZ1610" s="14">
        <f>Таблица1[[#This Row],[Т1]]+Таблица1[[#This Row],[X6, мм]]</f>
        <v>58338.973607576998</v>
      </c>
      <c r="CA1610" s="14">
        <f>Таблица1[[#This Row],[Т2]]+Таблица1[[#This Row],[Lдуг 5,мм]]</f>
        <v>19836.838756770307</v>
      </c>
      <c r="CB1610" s="14">
        <f>Таблица1[[#This Row],[Т3]]+Таблица1[[#This Row],[Y6, мм]]</f>
        <v>58571.01379819656</v>
      </c>
      <c r="CC1610" s="14">
        <f>Таблица1[[#This Row],[Т4]]+Таблица1[[#This Row],[Lдуг 6,мм]]</f>
        <v>20965.314277107369</v>
      </c>
      <c r="CD1610" s="14">
        <f>Таблица1[[#This Row],[Т5]]+Таблица1[[#This Row],[Lдуг 1,мм]]</f>
        <v>58618.267627530346</v>
      </c>
      <c r="CE1610" s="14">
        <f>Таблица1[[#This Row],[Т6]]+Таблица1[[#This Row],[Lпрям1, мм]]</f>
        <v>21355.609037512888</v>
      </c>
      <c r="CF1610" s="15">
        <f>Таблица1[[#This Row],[Т7]]+Таблица1[[#This Row],[Lдуг 2,мм]]</f>
        <v>59068.26111485641</v>
      </c>
      <c r="CG1610" s="14">
        <f>Таблица1[[#This Row],[Т8]]+Таблица1[[#This Row],[Lпрям2, мм]]</f>
        <v>25977.065215015435</v>
      </c>
      <c r="CH1610" s="14">
        <f>Таблица1[[#This Row],[Т9]]-Таблица1[[#This Row],[Т9]]</f>
        <v>0</v>
      </c>
      <c r="CI1610" s="50">
        <f>Таблица1[[#This Row],[Т9]]-Таблица1[[#This Row],[Т8]]</f>
        <v>37712.652077343519</v>
      </c>
      <c r="CJ1610" s="54">
        <f>Таблица1[[#This Row],[Т9]]-Таблица1[[#This Row],[Т7]]</f>
        <v>449.9934873260645</v>
      </c>
      <c r="CK1610" s="14">
        <f>Таблица1[[#This Row],[Т9]]-Таблица1[[#This Row],[Т6]]</f>
        <v>38102.946837749041</v>
      </c>
      <c r="CL1610" s="14">
        <f>Таблица1[[#This Row],[Т9]]-Таблица1[[#This Row],[Т5]]</f>
        <v>497.24731665985018</v>
      </c>
      <c r="CM1610" s="14">
        <f>Таблица1[[#This Row],[Т9]]-Таблица1[[#This Row],[Т4]]</f>
        <v>39231.4223580861</v>
      </c>
      <c r="CN1610" s="14">
        <f>Таблица1[[#This Row],[Т9]]-Таблица1[[#This Row],[Т3]]</f>
        <v>729.28750727941224</v>
      </c>
      <c r="CO1610" s="14">
        <f>Таблица1[[#This Row],[Т9]]-Таблица1[[#This Row],[Т2]]</f>
        <v>44711.954540274251</v>
      </c>
      <c r="CP1610" s="14">
        <f>Таблица1[[#This Row],[Т9]]-Таблица1[[#This Row],[Т1]]</f>
        <v>926.94528946869832</v>
      </c>
      <c r="CQ1610" s="14">
        <f>Таблица1[[#This Row],[Т9]]-Таблица1[[#This Row],[угол обхв6]]</f>
        <v>46594.524253869109</v>
      </c>
      <c r="CR1610" s="14">
        <f>Таблица1[[#This Row],[Т9]]-Таблица1[[#This Row],[угол обхв5]]</f>
        <v>998.38804800561047</v>
      </c>
      <c r="CS1610" s="14">
        <f>Таблица1[[#This Row],[Т9]]-Таблица1[[#This Row],[угол обхв4]]</f>
        <v>59068.26111485641</v>
      </c>
      <c r="CT1610" s="14">
        <f>Таблица1[[#This Row],[Lкан_прям, мм]]+Таблица1[[#This Row],[Lкан_дуг, мм]]+Таблица1[[#This Row],[Lкан_леб,мм]]</f>
        <v>85045.326329871838</v>
      </c>
      <c r="CU1610" s="16">
        <f>Таблица1[[#This Row],[Lкан_леб,мм]]</f>
        <v>58069.8730668508</v>
      </c>
      <c r="CV1610" s="14">
        <f>2534431-(Таблица1[[#This Row],[Т23]]+Таблица1[[#This Row],[угол обхв3]])</f>
        <v>2449125.5467369789</v>
      </c>
      <c r="CW1610" s="50">
        <f>SUM(X1610:AC1610,AD1610:AI1610)-Таблица1[[#This Row],[lподв_min, мм]]</f>
        <v>22353.99708640133</v>
      </c>
      <c r="CX1610" s="17">
        <f>CW2049-Таблица1[[#This Row],[Суммарная длина каната]]</f>
        <v>-2425863.8654594314</v>
      </c>
    </row>
    <row r="1611" spans="1:102" x14ac:dyDescent="0.25">
      <c r="A1611" s="21">
        <v>1610</v>
      </c>
      <c r="B1611" s="10">
        <v>39.834285714285706</v>
      </c>
      <c r="C1611" s="10">
        <v>149.93183673469386</v>
      </c>
      <c r="D1611" s="11">
        <v>16608.748744840745</v>
      </c>
      <c r="E1611" s="11">
        <v>18847.253442459092</v>
      </c>
      <c r="F1611" s="11">
        <v>16468.782668163658</v>
      </c>
      <c r="G1611" s="11">
        <v>18858.67698742657</v>
      </c>
      <c r="H1611" s="11">
        <v>17016.748254840746</v>
      </c>
      <c r="I1611" s="11">
        <v>14172.427118001224</v>
      </c>
      <c r="J1611" s="11">
        <v>4674.8263244578684</v>
      </c>
      <c r="K1611" s="11">
        <v>25977.065215005354</v>
      </c>
      <c r="L1611" s="11">
        <v>998.38804801568665</v>
      </c>
      <c r="M1611" s="11">
        <v>58069.8730668508</v>
      </c>
      <c r="N1611" s="11">
        <v>8132.3709167735833</v>
      </c>
      <c r="O1611" s="11">
        <v>18546.36216777323</v>
      </c>
      <c r="P1611" s="43">
        <v>9721.2339708313575</v>
      </c>
      <c r="Q1611" s="11">
        <v>19452.720400931994</v>
      </c>
      <c r="R1611" s="11">
        <v>15198.980890593421</v>
      </c>
      <c r="S1611" s="11">
        <v>19627.424960223547</v>
      </c>
      <c r="T1611" s="11">
        <v>16586.034334683372</v>
      </c>
      <c r="U1611" s="11">
        <v>19751.504544516039</v>
      </c>
      <c r="V1611" s="11">
        <v>16608.748744840745</v>
      </c>
      <c r="W1611" s="11">
        <v>18847.253442459092</v>
      </c>
      <c r="X1611" s="12">
        <v>0</v>
      </c>
      <c r="Y1611" s="12">
        <v>51.486664394935715</v>
      </c>
      <c r="Z1611" s="12">
        <v>198.50068308336267</v>
      </c>
      <c r="AA1611" s="44">
        <v>232.04019061955972</v>
      </c>
      <c r="AB1611" s="45">
        <v>47.253829333788346</v>
      </c>
      <c r="AC1611" s="12">
        <v>469.10668058404025</v>
      </c>
      <c r="AD1611" s="12">
        <v>12473.736860987305</v>
      </c>
      <c r="AE1611" s="12">
        <v>1829.1995657566938</v>
      </c>
      <c r="AF1611" s="12">
        <v>5480.5321821881498</v>
      </c>
      <c r="AG1611" s="44">
        <v>1128.4755203370598</v>
      </c>
      <c r="AH1611" s="45">
        <v>390.2947604055156</v>
      </c>
      <c r="AI1611" s="12">
        <v>4674.8263253306259</v>
      </c>
      <c r="AJ1611" s="12">
        <v>-36.932675353661175</v>
      </c>
      <c r="AK1611" s="12">
        <v>-29.7023602285722</v>
      </c>
      <c r="AL1611" s="12">
        <v>-1.8267441228354848</v>
      </c>
      <c r="AM1611" s="44">
        <v>30.758852935772076</v>
      </c>
      <c r="AN1611" s="45">
        <v>24.122958360631003</v>
      </c>
      <c r="AO1611" s="12">
        <v>89.999999877437645</v>
      </c>
      <c r="AP1611" s="12">
        <v>-2083.5697487324196</v>
      </c>
      <c r="AQ1611" s="12">
        <v>7930.2091810879519</v>
      </c>
      <c r="AR1611" s="12">
        <v>9708.2280331192123</v>
      </c>
      <c r="AS1611" s="44">
        <v>15407.642645280428</v>
      </c>
      <c r="AT1611" s="45">
        <v>16419.286285361566</v>
      </c>
      <c r="AU1611" s="12">
        <v>17016.748744840748</v>
      </c>
      <c r="AV1611" s="12">
        <v>11377.322371816303</v>
      </c>
      <c r="AW1611" s="12">
        <v>18900.755498162747</v>
      </c>
      <c r="AX1611" s="12">
        <v>19860.513051165206</v>
      </c>
      <c r="AY1611" s="44">
        <v>19978.030539373307</v>
      </c>
      <c r="AZ1611" s="45">
        <v>19379.134986083325</v>
      </c>
      <c r="BA1611" s="12">
        <v>18847.253443331851</v>
      </c>
      <c r="BB1611" s="12">
        <v>7887.2134345867889</v>
      </c>
      <c r="BC1611" s="12">
        <v>9519.072235145728</v>
      </c>
      <c r="BD1611" s="12">
        <v>15185.974952881274</v>
      </c>
      <c r="BE1611" s="44">
        <v>16377.372579996361</v>
      </c>
      <c r="BF1611" s="45">
        <v>16775.496794162551</v>
      </c>
      <c r="BG1611" s="12">
        <v>17016.748754840744</v>
      </c>
      <c r="BH1611" s="12">
        <v>18872.493750003214</v>
      </c>
      <c r="BI1611" s="12">
        <v>19807.113731321511</v>
      </c>
      <c r="BJ1611" s="12">
        <v>20035.217610456759</v>
      </c>
      <c r="BK1611" s="44">
        <v>19400.898965366276</v>
      </c>
      <c r="BL1611" s="45">
        <v>19219.623000891803</v>
      </c>
      <c r="BM1611" s="12">
        <v>14172.427118001226</v>
      </c>
      <c r="BN1611" s="12">
        <v>0</v>
      </c>
      <c r="BO1611" s="12">
        <v>7.2303151250889774</v>
      </c>
      <c r="BP1611" s="12">
        <v>27.875616105736714</v>
      </c>
      <c r="BQ1611" s="48">
        <v>32.585597058607561</v>
      </c>
      <c r="BR1611" s="49">
        <v>6.6358945751410756</v>
      </c>
      <c r="BS1611" s="13">
        <v>65.877041516806642</v>
      </c>
      <c r="BT1611" s="12">
        <v>260.12693314919341</v>
      </c>
      <c r="BV1611" s="14">
        <f>Таблица1[[#This Row],[Lкан_леб,мм]]</f>
        <v>58069.8730668508</v>
      </c>
      <c r="BW1611" s="50">
        <f>Таблица1[[#This Row],[угол обхв4]]+Таблица1[[#This Row],[Lдуг 3,мм]]</f>
        <v>12473.736860987305</v>
      </c>
      <c r="BX1611" s="54">
        <f>Таблица1[[#This Row],[угол обхв5]]+Таблица1[[#This Row],[Y5, мм]]</f>
        <v>58121.359731245735</v>
      </c>
      <c r="BY1611" s="14">
        <f>Таблица1[[#This Row],[угол обхв6]]+Таблица1[[#This Row],[Lдуг 4,мм]]</f>
        <v>14302.936426743998</v>
      </c>
      <c r="BZ1611" s="14">
        <f>Таблица1[[#This Row],[Т1]]+Таблица1[[#This Row],[X6, мм]]</f>
        <v>58319.860414329101</v>
      </c>
      <c r="CA1611" s="14">
        <f>Таблица1[[#This Row],[Т2]]+Таблица1[[#This Row],[Lдуг 5,мм]]</f>
        <v>19783.468608932148</v>
      </c>
      <c r="CB1611" s="14">
        <f>Таблица1[[#This Row],[Т3]]+Таблица1[[#This Row],[Y6, мм]]</f>
        <v>58551.900604948663</v>
      </c>
      <c r="CC1611" s="14">
        <f>Таблица1[[#This Row],[Т4]]+Таблица1[[#This Row],[Lдуг 6,мм]]</f>
        <v>20911.944129269206</v>
      </c>
      <c r="CD1611" s="14">
        <f>Таблица1[[#This Row],[Т5]]+Таблица1[[#This Row],[Lдуг 1,мм]]</f>
        <v>58599.154434282449</v>
      </c>
      <c r="CE1611" s="14">
        <f>Таблица1[[#This Row],[Т6]]+Таблица1[[#This Row],[Lпрям1, мм]]</f>
        <v>21302.238889674722</v>
      </c>
      <c r="CF1611" s="15">
        <f>Таблица1[[#This Row],[Т7]]+Таблица1[[#This Row],[Lдуг 2,мм]]</f>
        <v>59068.261114866487</v>
      </c>
      <c r="CG1611" s="14">
        <f>Таблица1[[#This Row],[Т8]]+Таблица1[[#This Row],[Lпрям2, мм]]</f>
        <v>25977.065215005347</v>
      </c>
      <c r="CH1611" s="14">
        <f>Таблица1[[#This Row],[Т9]]-Таблица1[[#This Row],[Т9]]</f>
        <v>0</v>
      </c>
      <c r="CI1611" s="50">
        <f>Таблица1[[#This Row],[Т9]]-Таблица1[[#This Row],[Т8]]</f>
        <v>37766.022225191766</v>
      </c>
      <c r="CJ1611" s="54">
        <f>Таблица1[[#This Row],[Т9]]-Таблица1[[#This Row],[Т7]]</f>
        <v>469.10668058403826</v>
      </c>
      <c r="CK1611" s="14">
        <f>Таблица1[[#This Row],[Т9]]-Таблица1[[#This Row],[Т6]]</f>
        <v>38156.316985597281</v>
      </c>
      <c r="CL1611" s="14">
        <f>Таблица1[[#This Row],[Т9]]-Таблица1[[#This Row],[Т5]]</f>
        <v>516.36050991782395</v>
      </c>
      <c r="CM1611" s="14">
        <f>Таблица1[[#This Row],[Т9]]-Таблица1[[#This Row],[Т4]]</f>
        <v>39284.79250593434</v>
      </c>
      <c r="CN1611" s="14">
        <f>Таблица1[[#This Row],[Т9]]-Таблица1[[#This Row],[Т3]]</f>
        <v>748.400700537386</v>
      </c>
      <c r="CO1611" s="14">
        <f>Таблица1[[#This Row],[Т9]]-Таблица1[[#This Row],[Т2]]</f>
        <v>44765.324688122491</v>
      </c>
      <c r="CP1611" s="14">
        <f>Таблица1[[#This Row],[Т9]]-Таблица1[[#This Row],[Т1]]</f>
        <v>946.90138362075231</v>
      </c>
      <c r="CQ1611" s="14">
        <f>Таблица1[[#This Row],[Т9]]-Таблица1[[#This Row],[угол обхв6]]</f>
        <v>46594.524253879179</v>
      </c>
      <c r="CR1611" s="14">
        <f>Таблица1[[#This Row],[Т9]]-Таблица1[[#This Row],[угол обхв5]]</f>
        <v>998.38804801568767</v>
      </c>
      <c r="CS1611" s="14">
        <f>Таблица1[[#This Row],[Т9]]-Таблица1[[#This Row],[угол обхв4]]</f>
        <v>59068.261114866487</v>
      </c>
      <c r="CT1611" s="14">
        <f>Таблица1[[#This Row],[Lкан_прям, мм]]+Таблица1[[#This Row],[Lкан_дуг, мм]]+Таблица1[[#This Row],[Lкан_леб,мм]]</f>
        <v>85045.326329871838</v>
      </c>
      <c r="CU1611" s="16">
        <f>Таблица1[[#This Row],[Lкан_леб,мм]]</f>
        <v>58069.8730668508</v>
      </c>
      <c r="CV1611" s="14">
        <f>2534431-(Таблица1[[#This Row],[Т23]]+Таблица1[[#This Row],[угол обхв3]])</f>
        <v>2449125.5467369789</v>
      </c>
      <c r="CW1611" s="50">
        <f>SUM(X1611:AC1611,AD1611:AI1611)-Таблица1[[#This Row],[lподв_min, мм]]</f>
        <v>22300.626938563168</v>
      </c>
      <c r="CX1611" s="17">
        <f>CW2050-Таблица1[[#This Row],[Суммарная длина каната]]</f>
        <v>-2425894.6320908586</v>
      </c>
    </row>
    <row r="1612" spans="1:102" x14ac:dyDescent="0.25">
      <c r="A1612" s="21">
        <v>1611</v>
      </c>
      <c r="B1612" s="10">
        <v>39.834285714285706</v>
      </c>
      <c r="C1612" s="10">
        <v>152.61591836734689</v>
      </c>
      <c r="D1612" s="11">
        <v>16537.077576296124</v>
      </c>
      <c r="E1612" s="11">
        <v>19220.798674720943</v>
      </c>
      <c r="F1612" s="11">
        <v>16396.730100676134</v>
      </c>
      <c r="G1612" s="11">
        <v>19225.655225667524</v>
      </c>
      <c r="H1612" s="11">
        <v>16945.077086296122</v>
      </c>
      <c r="I1612" s="11">
        <v>14492.858370240914</v>
      </c>
      <c r="J1612" s="11">
        <v>4727.9403044800274</v>
      </c>
      <c r="K1612" s="11">
        <v>25977.065214995546</v>
      </c>
      <c r="L1612" s="11">
        <v>998.38804802549203</v>
      </c>
      <c r="M1612" s="11">
        <v>58069.8730668508</v>
      </c>
      <c r="N1612" s="11">
        <v>8132.3709167735833</v>
      </c>
      <c r="O1612" s="11">
        <v>18546.36216777323</v>
      </c>
      <c r="P1612" s="43">
        <v>9628.7655606984117</v>
      </c>
      <c r="Q1612" s="11">
        <v>19503.066446789002</v>
      </c>
      <c r="R1612" s="11">
        <v>15092.321747748312</v>
      </c>
      <c r="S1612" s="11">
        <v>19934.096365644677</v>
      </c>
      <c r="T1612" s="11">
        <v>16472.042974559776</v>
      </c>
      <c r="U1612" s="11">
        <v>20122.99405299385</v>
      </c>
      <c r="V1612" s="11">
        <v>16537.077576296124</v>
      </c>
      <c r="W1612" s="11">
        <v>19220.798674720943</v>
      </c>
      <c r="X1612" s="12">
        <v>0</v>
      </c>
      <c r="Y1612" s="12">
        <v>30.906927267970161</v>
      </c>
      <c r="Z1612" s="12">
        <v>199.96722696243111</v>
      </c>
      <c r="AA1612" s="44">
        <v>232.04019061955964</v>
      </c>
      <c r="AB1612" s="45">
        <v>47.253829333788694</v>
      </c>
      <c r="AC1612" s="12">
        <v>488.21987384174241</v>
      </c>
      <c r="AD1612" s="12">
        <v>12473.736860987305</v>
      </c>
      <c r="AE1612" s="12">
        <v>1776.0855857345396</v>
      </c>
      <c r="AF1612" s="12">
        <v>5480.532182188148</v>
      </c>
      <c r="AG1612" s="44">
        <v>1128.4755203370601</v>
      </c>
      <c r="AH1612" s="45">
        <v>390.29476040551799</v>
      </c>
      <c r="AI1612" s="12">
        <v>4727.9403053429796</v>
      </c>
      <c r="AJ1612" s="12">
        <v>-36.932675353661175</v>
      </c>
      <c r="AK1612" s="12">
        <v>-32.592389838532526</v>
      </c>
      <c r="AL1612" s="12">
        <v>-4.5108257554885487</v>
      </c>
      <c r="AM1612" s="44">
        <v>28.074771303119007</v>
      </c>
      <c r="AN1612" s="45">
        <v>21.438876727977885</v>
      </c>
      <c r="AO1612" s="12">
        <v>89.999999878814506</v>
      </c>
      <c r="AP1612" s="12">
        <v>-2083.5697487324196</v>
      </c>
      <c r="AQ1612" s="12">
        <v>7912.5980922128774</v>
      </c>
      <c r="AR1612" s="12">
        <v>9596.6773982632621</v>
      </c>
      <c r="AS1612" s="44">
        <v>15284.336100698549</v>
      </c>
      <c r="AT1612" s="45">
        <v>16322.915528299471</v>
      </c>
      <c r="AU1612" s="12">
        <v>16945.077576296124</v>
      </c>
      <c r="AV1612" s="12">
        <v>11377.322371816303</v>
      </c>
      <c r="AW1612" s="12">
        <v>18890.111939532588</v>
      </c>
      <c r="AX1612" s="12">
        <v>19909.802663312112</v>
      </c>
      <c r="AY1612" s="44">
        <v>20294.088710370372</v>
      </c>
      <c r="AZ1612" s="45">
        <v>19743.224379676085</v>
      </c>
      <c r="BA1612" s="12">
        <v>19220.798675583897</v>
      </c>
      <c r="BB1612" s="12">
        <v>7887.2134345867889</v>
      </c>
      <c r="BC1612" s="12">
        <v>9408.9927361377067</v>
      </c>
      <c r="BD1612" s="12">
        <v>15060.233585313163</v>
      </c>
      <c r="BE1612" s="44">
        <v>16280.028621609539</v>
      </c>
      <c r="BF1612" s="45">
        <v>16686.205022556427</v>
      </c>
      <c r="BG1612" s="12">
        <v>16945.077586296124</v>
      </c>
      <c r="BH1612" s="12">
        <v>18872.493750003214</v>
      </c>
      <c r="BI1612" s="12">
        <v>19846.81621854836</v>
      </c>
      <c r="BJ1612" s="12">
        <v>20340.832582167786</v>
      </c>
      <c r="BK1612" s="44">
        <v>19763.001708268155</v>
      </c>
      <c r="BL1612" s="45">
        <v>19600.568348038705</v>
      </c>
      <c r="BM1612" s="12">
        <v>14492.858370240916</v>
      </c>
      <c r="BN1612" s="12">
        <v>0</v>
      </c>
      <c r="BO1612" s="12">
        <v>4.3402855151286523</v>
      </c>
      <c r="BP1612" s="12">
        <v>28.081564083043979</v>
      </c>
      <c r="BQ1612" s="48">
        <v>32.585597058607554</v>
      </c>
      <c r="BR1612" s="49">
        <v>6.6358945751411236</v>
      </c>
      <c r="BS1612" s="13">
        <v>68.561123150836622</v>
      </c>
      <c r="BT1612" s="12">
        <v>260.12693314919341</v>
      </c>
      <c r="BV1612" s="14">
        <f>Таблица1[[#This Row],[Lкан_леб,мм]]</f>
        <v>58069.8730668508</v>
      </c>
      <c r="BW1612" s="50">
        <f>Таблица1[[#This Row],[угол обхв4]]+Таблица1[[#This Row],[Lдуг 3,мм]]</f>
        <v>12473.736860987305</v>
      </c>
      <c r="BX1612" s="54">
        <f>Таблица1[[#This Row],[угол обхв5]]+Таблица1[[#This Row],[Y5, мм]]</f>
        <v>58100.77999411877</v>
      </c>
      <c r="BY1612" s="14">
        <f>Таблица1[[#This Row],[угол обхв6]]+Таблица1[[#This Row],[Lдуг 4,мм]]</f>
        <v>14249.822446721844</v>
      </c>
      <c r="BZ1612" s="14">
        <f>Таблица1[[#This Row],[Т1]]+Таблица1[[#This Row],[X6, мм]]</f>
        <v>58300.747221081197</v>
      </c>
      <c r="CA1612" s="14">
        <f>Таблица1[[#This Row],[Т2]]+Таблица1[[#This Row],[Lдуг 5,мм]]</f>
        <v>19730.35462890999</v>
      </c>
      <c r="CB1612" s="14">
        <f>Таблица1[[#This Row],[Т3]]+Таблица1[[#This Row],[Y6, мм]]</f>
        <v>58532.78741170076</v>
      </c>
      <c r="CC1612" s="14">
        <f>Таблица1[[#This Row],[Т4]]+Таблица1[[#This Row],[Lдуг 6,мм]]</f>
        <v>20858.830149247049</v>
      </c>
      <c r="CD1612" s="14">
        <f>Таблица1[[#This Row],[Т5]]+Таблица1[[#This Row],[Lдуг 1,мм]]</f>
        <v>58580.041241034545</v>
      </c>
      <c r="CE1612" s="14">
        <f>Таблица1[[#This Row],[Т6]]+Таблица1[[#This Row],[Lпрям1, мм]]</f>
        <v>21249.124909652568</v>
      </c>
      <c r="CF1612" s="15">
        <f>Таблица1[[#This Row],[Т7]]+Таблица1[[#This Row],[Lдуг 2,мм]]</f>
        <v>59068.261114876288</v>
      </c>
      <c r="CG1612" s="14">
        <f>Таблица1[[#This Row],[Т8]]+Таблица1[[#This Row],[Lпрям2, мм]]</f>
        <v>25977.065214995549</v>
      </c>
      <c r="CH1612" s="14">
        <f>Таблица1[[#This Row],[Т9]]-Таблица1[[#This Row],[Т9]]</f>
        <v>0</v>
      </c>
      <c r="CI1612" s="50">
        <f>Таблица1[[#This Row],[Т9]]-Таблица1[[#This Row],[Т8]]</f>
        <v>37819.136205223724</v>
      </c>
      <c r="CJ1612" s="54">
        <f>Таблица1[[#This Row],[Т9]]-Таблица1[[#This Row],[Т7]]</f>
        <v>488.21987384174281</v>
      </c>
      <c r="CK1612" s="14">
        <f>Таблица1[[#This Row],[Т9]]-Таблица1[[#This Row],[Т6]]</f>
        <v>38209.430965629239</v>
      </c>
      <c r="CL1612" s="14">
        <f>Таблица1[[#This Row],[Т9]]-Таблица1[[#This Row],[Т5]]</f>
        <v>535.4737031755285</v>
      </c>
      <c r="CM1612" s="14">
        <f>Таблица1[[#This Row],[Т9]]-Таблица1[[#This Row],[Т4]]</f>
        <v>39337.906485966298</v>
      </c>
      <c r="CN1612" s="14">
        <f>Таблица1[[#This Row],[Т9]]-Таблица1[[#This Row],[Т3]]</f>
        <v>767.51389379509055</v>
      </c>
      <c r="CO1612" s="14">
        <f>Таблица1[[#This Row],[Т9]]-Таблица1[[#This Row],[Т2]]</f>
        <v>44818.438668154442</v>
      </c>
      <c r="CP1612" s="14">
        <f>Таблица1[[#This Row],[Т9]]-Таблица1[[#This Row],[Т1]]</f>
        <v>967.48112075751851</v>
      </c>
      <c r="CQ1612" s="14">
        <f>Таблица1[[#This Row],[Т9]]-Таблица1[[#This Row],[угол обхв6]]</f>
        <v>46594.524253888987</v>
      </c>
      <c r="CR1612" s="14">
        <f>Таблица1[[#This Row],[Т9]]-Таблица1[[#This Row],[угол обхв5]]</f>
        <v>998.38804802548839</v>
      </c>
      <c r="CS1612" s="14">
        <f>Таблица1[[#This Row],[Т9]]-Таблица1[[#This Row],[угол обхв4]]</f>
        <v>59068.261114876288</v>
      </c>
      <c r="CT1612" s="14">
        <f>Таблица1[[#This Row],[Lкан_прям, мм]]+Таблица1[[#This Row],[Lкан_дуг, мм]]+Таблица1[[#This Row],[Lкан_леб,мм]]</f>
        <v>85045.326329871838</v>
      </c>
      <c r="CU1612" s="16">
        <f>Таблица1[[#This Row],[Lкан_леб,мм]]</f>
        <v>58069.8730668508</v>
      </c>
      <c r="CV1612" s="14">
        <f>2534431-(Таблица1[[#This Row],[Т23]]+Таблица1[[#This Row],[угол обхв3]])</f>
        <v>2449125.5467369789</v>
      </c>
      <c r="CW1612" s="50">
        <f>SUM(X1612:AC1612,AD1612:AI1612)-Таблица1[[#This Row],[lподв_min, мм]]</f>
        <v>22247.512958541018</v>
      </c>
      <c r="CX1612" s="17">
        <f>CW2051-Таблица1[[#This Row],[Суммарная длина каната]]</f>
        <v>-2425926.8155677682</v>
      </c>
    </row>
    <row r="1613" spans="1:102" x14ac:dyDescent="0.25">
      <c r="A1613" s="21">
        <v>1612</v>
      </c>
      <c r="B1613" s="10">
        <v>39.834285714285706</v>
      </c>
      <c r="C1613" s="10">
        <v>155.29999999999623</v>
      </c>
      <c r="D1613" s="11">
        <v>16447.992313169631</v>
      </c>
      <c r="E1613" s="11">
        <v>19590.577815343277</v>
      </c>
      <c r="F1613" s="11">
        <v>16307.571382329761</v>
      </c>
      <c r="G1613" s="11">
        <v>19588.856716257003</v>
      </c>
      <c r="H1613" s="11">
        <v>16855.991823169632</v>
      </c>
      <c r="I1613" s="11">
        <v>14809.925290510895</v>
      </c>
      <c r="J1613" s="11">
        <v>4780.6525248323815</v>
      </c>
      <c r="K1613" s="11">
        <v>25977.065214986033</v>
      </c>
      <c r="L1613" s="11">
        <v>998.38804803500011</v>
      </c>
      <c r="M1613" s="11">
        <v>58069.8730668508</v>
      </c>
      <c r="N1613" s="11">
        <v>8132.3709167735833</v>
      </c>
      <c r="O1613" s="11">
        <v>18546.36216777323</v>
      </c>
      <c r="P1613" s="43">
        <v>9534.0409440217009</v>
      </c>
      <c r="Q1613" s="11">
        <v>19549.027062552617</v>
      </c>
      <c r="R1613" s="11">
        <v>14971.418524507491</v>
      </c>
      <c r="S1613" s="11">
        <v>20235.436595725409</v>
      </c>
      <c r="T1613" s="11">
        <v>16340.780215669138</v>
      </c>
      <c r="U1613" s="11">
        <v>20488.737915854064</v>
      </c>
      <c r="V1613" s="11">
        <v>16447.992313169631</v>
      </c>
      <c r="W1613" s="11">
        <v>19590.577815343277</v>
      </c>
      <c r="X1613" s="12">
        <v>0</v>
      </c>
      <c r="Y1613" s="12">
        <v>9.6501182319671877</v>
      </c>
      <c r="Z1613" s="12">
        <v>202.11084275056396</v>
      </c>
      <c r="AA1613" s="44">
        <v>232.04019061955751</v>
      </c>
      <c r="AB1613" s="45">
        <v>47.253829333785205</v>
      </c>
      <c r="AC1613" s="12">
        <v>507.33306709912625</v>
      </c>
      <c r="AD1613" s="12">
        <v>12473.736860987305</v>
      </c>
      <c r="AE1613" s="12">
        <v>1723.3733653821778</v>
      </c>
      <c r="AF1613" s="12">
        <v>5480.5321821881498</v>
      </c>
      <c r="AG1613" s="44">
        <v>1128.4755203370603</v>
      </c>
      <c r="AH1613" s="45">
        <v>390.29476040552083</v>
      </c>
      <c r="AI1613" s="12">
        <v>4780.6525256858204</v>
      </c>
      <c r="AJ1613" s="12">
        <v>-36.932675353661175</v>
      </c>
      <c r="AK1613" s="12">
        <v>-35.577501220097531</v>
      </c>
      <c r="AL1613" s="12">
        <v>-7.1949073881378123</v>
      </c>
      <c r="AM1613" s="44">
        <v>25.390689670469445</v>
      </c>
      <c r="AN1613" s="45">
        <v>18.754795095328813</v>
      </c>
      <c r="AO1613" s="12">
        <v>89.999999880150725</v>
      </c>
      <c r="AP1613" s="12">
        <v>-2083.5697487324196</v>
      </c>
      <c r="AQ1613" s="12">
        <v>7894.9950321931283</v>
      </c>
      <c r="AR1613" s="12">
        <v>9482.9409631759208</v>
      </c>
      <c r="AS1613" s="44">
        <v>15146.364167005166</v>
      </c>
      <c r="AT1613" s="45">
        <v>16209.600580785267</v>
      </c>
      <c r="AU1613" s="12">
        <v>16855.992313169634</v>
      </c>
      <c r="AV1613" s="12">
        <v>11377.322371816303</v>
      </c>
      <c r="AW1613" s="12">
        <v>18878.20051609911</v>
      </c>
      <c r="AX1613" s="12">
        <v>19953.814404199511</v>
      </c>
      <c r="AY1613" s="44">
        <v>20604.025828030255</v>
      </c>
      <c r="AZ1613" s="45">
        <v>20102.401400117156</v>
      </c>
      <c r="BA1613" s="12">
        <v>19590.577816196717</v>
      </c>
      <c r="BB1613" s="12">
        <v>7887.2134345867889</v>
      </c>
      <c r="BC1613" s="12">
        <v>9296.6650594412458</v>
      </c>
      <c r="BD1613" s="12">
        <v>14920.318543661711</v>
      </c>
      <c r="BE1613" s="44">
        <v>16165.834573171462</v>
      </c>
      <c r="BF1613" s="45">
        <v>16579.171948053503</v>
      </c>
      <c r="BG1613" s="12">
        <v>16855.99232316963</v>
      </c>
      <c r="BH1613" s="12">
        <v>18872.493750003214</v>
      </c>
      <c r="BI1613" s="12">
        <v>19880.865410878494</v>
      </c>
      <c r="BJ1613" s="12">
        <v>20640.223937372306</v>
      </c>
      <c r="BK1613" s="44">
        <v>20120.148683549218</v>
      </c>
      <c r="BL1613" s="45">
        <v>19976.914331080185</v>
      </c>
      <c r="BM1613" s="12">
        <v>14809.925290510897</v>
      </c>
      <c r="BN1613" s="12">
        <v>0</v>
      </c>
      <c r="BO1613" s="12">
        <v>1.3551741335636465</v>
      </c>
      <c r="BP1613" s="12">
        <v>28.382593831959717</v>
      </c>
      <c r="BQ1613" s="48">
        <v>32.585597058607256</v>
      </c>
      <c r="BR1613" s="49">
        <v>6.6358945751406333</v>
      </c>
      <c r="BS1613" s="13">
        <v>71.245204784821908</v>
      </c>
      <c r="BT1613" s="12">
        <v>260.12693314919341</v>
      </c>
      <c r="BV1613" s="14">
        <f>Таблица1[[#This Row],[Lкан_леб,мм]]</f>
        <v>58069.8730668508</v>
      </c>
      <c r="BW1613" s="50">
        <f>Таблица1[[#This Row],[угол обхв4]]+Таблица1[[#This Row],[Lдуг 3,мм]]</f>
        <v>12473.736860987305</v>
      </c>
      <c r="BX1613" s="54">
        <f>Таблица1[[#This Row],[угол обхв5]]+Таблица1[[#This Row],[Y5, мм]]</f>
        <v>58079.523185082769</v>
      </c>
      <c r="BY1613" s="14">
        <f>Таблица1[[#This Row],[угол обхв6]]+Таблица1[[#This Row],[Lдуг 4,мм]]</f>
        <v>14197.110226369483</v>
      </c>
      <c r="BZ1613" s="14">
        <f>Таблица1[[#This Row],[Т1]]+Таблица1[[#This Row],[X6, мм]]</f>
        <v>58281.63402783333</v>
      </c>
      <c r="CA1613" s="14">
        <f>Таблица1[[#This Row],[Т2]]+Таблица1[[#This Row],[Lдуг 5,мм]]</f>
        <v>19677.642408557633</v>
      </c>
      <c r="CB1613" s="14">
        <f>Таблица1[[#This Row],[Т3]]+Таблица1[[#This Row],[Y6, мм]]</f>
        <v>58513.674218452885</v>
      </c>
      <c r="CC1613" s="14">
        <f>Таблица1[[#This Row],[Т4]]+Таблица1[[#This Row],[Lдуг 6,мм]]</f>
        <v>20806.117928894691</v>
      </c>
      <c r="CD1613" s="14">
        <f>Таблица1[[#This Row],[Т5]]+Таблица1[[#This Row],[Lдуг 1,мм]]</f>
        <v>58560.928047786671</v>
      </c>
      <c r="CE1613" s="14">
        <f>Таблица1[[#This Row],[Т6]]+Таблица1[[#This Row],[Lпрям1, мм]]</f>
        <v>21196.412689300214</v>
      </c>
      <c r="CF1613" s="15">
        <f>Таблица1[[#This Row],[Т7]]+Таблица1[[#This Row],[Lдуг 2,мм]]</f>
        <v>59068.261114885798</v>
      </c>
      <c r="CG1613" s="14">
        <f>Таблица1[[#This Row],[Т8]]+Таблица1[[#This Row],[Lпрям2, мм]]</f>
        <v>25977.065214986033</v>
      </c>
      <c r="CH1613" s="14">
        <f>Таблица1[[#This Row],[Т9]]-Таблица1[[#This Row],[Т9]]</f>
        <v>0</v>
      </c>
      <c r="CI1613" s="50">
        <f>Таблица1[[#This Row],[Т9]]-Таблица1[[#This Row],[Т8]]</f>
        <v>37871.848425585587</v>
      </c>
      <c r="CJ1613" s="54">
        <f>Таблица1[[#This Row],[Т9]]-Таблица1[[#This Row],[Т7]]</f>
        <v>507.33306709912722</v>
      </c>
      <c r="CK1613" s="14">
        <f>Таблица1[[#This Row],[Т9]]-Таблица1[[#This Row],[Т6]]</f>
        <v>38262.14318599111</v>
      </c>
      <c r="CL1613" s="14">
        <f>Таблица1[[#This Row],[Т9]]-Таблица1[[#This Row],[Т5]]</f>
        <v>554.58689643291291</v>
      </c>
      <c r="CM1613" s="14">
        <f>Таблица1[[#This Row],[Т9]]-Таблица1[[#This Row],[Т4]]</f>
        <v>39390.618706328169</v>
      </c>
      <c r="CN1613" s="14">
        <f>Таблица1[[#This Row],[Т9]]-Таблица1[[#This Row],[Т3]]</f>
        <v>786.62708705246769</v>
      </c>
      <c r="CO1613" s="14">
        <f>Таблица1[[#This Row],[Т9]]-Таблица1[[#This Row],[Т2]]</f>
        <v>44871.150888516313</v>
      </c>
      <c r="CP1613" s="14">
        <f>Таблица1[[#This Row],[Т9]]-Таблица1[[#This Row],[Т1]]</f>
        <v>988.73792980302824</v>
      </c>
      <c r="CQ1613" s="14">
        <f>Таблица1[[#This Row],[Т9]]-Таблица1[[#This Row],[угол обхв6]]</f>
        <v>46594.524253898489</v>
      </c>
      <c r="CR1613" s="14">
        <f>Таблица1[[#This Row],[Т9]]-Таблица1[[#This Row],[угол обхв5]]</f>
        <v>998.38804803499806</v>
      </c>
      <c r="CS1613" s="14">
        <f>Таблица1[[#This Row],[Т9]]-Таблица1[[#This Row],[угол обхв4]]</f>
        <v>59068.261114885798</v>
      </c>
      <c r="CT1613" s="14">
        <f>Таблица1[[#This Row],[Lкан_прям, мм]]+Таблица1[[#This Row],[Lкан_дуг, мм]]+Таблица1[[#This Row],[Lкан_леб,мм]]</f>
        <v>85045.326329871838</v>
      </c>
      <c r="CU1613" s="16">
        <f>Таблица1[[#This Row],[Lкан_леб,мм]]</f>
        <v>58069.8730668508</v>
      </c>
      <c r="CV1613" s="14">
        <f>2534431-(Таблица1[[#This Row],[Т23]]+Таблица1[[#This Row],[угол обхв3]])</f>
        <v>2449125.5467369789</v>
      </c>
      <c r="CW1613" s="50">
        <f>SUM(X1613:AC1613,AD1613:AI1613)-Таблица1[[#This Row],[lподв_min, мм]]</f>
        <v>22194.800738188656</v>
      </c>
      <c r="CX1613" s="17">
        <f>CW2052-Таблица1[[#This Row],[Суммарная длина каната]]</f>
        <v>-2425960.3896618099</v>
      </c>
    </row>
    <row r="1614" spans="1:102" x14ac:dyDescent="0.25">
      <c r="A1614" s="21">
        <v>1613</v>
      </c>
      <c r="B1614" s="10">
        <v>41.256938775510193</v>
      </c>
      <c r="C1614" s="10">
        <v>23.78</v>
      </c>
      <c r="D1614" s="11">
        <v>5717.1688209316881</v>
      </c>
      <c r="E1614" s="11">
        <v>9872.5516242227368</v>
      </c>
      <c r="F1614" s="11">
        <v>5050.1930120377137</v>
      </c>
      <c r="G1614" s="11">
        <v>10477.557632746808</v>
      </c>
      <c r="H1614" s="11">
        <v>5309.1683309316877</v>
      </c>
      <c r="I1614" s="11">
        <v>7164.3566800635263</v>
      </c>
      <c r="J1614" s="11">
        <v>2708.194944159211</v>
      </c>
      <c r="K1614" s="11">
        <v>25139.218902240493</v>
      </c>
      <c r="L1614" s="11">
        <v>1845.8568137363347</v>
      </c>
      <c r="M1614" s="11">
        <v>58060.250613895005</v>
      </c>
      <c r="N1614" s="11">
        <v>7925.8729827397046</v>
      </c>
      <c r="O1614" s="11">
        <v>18745.735348825841</v>
      </c>
      <c r="P1614" s="43">
        <v>9382.476362626172</v>
      </c>
      <c r="Q1614" s="11">
        <v>15684.631856359723</v>
      </c>
      <c r="R1614" s="11">
        <v>6405.3953855707932</v>
      </c>
      <c r="S1614" s="11">
        <v>11083.194922525359</v>
      </c>
      <c r="T1614" s="11">
        <v>5717.1688209316881</v>
      </c>
      <c r="U1614" s="11">
        <v>9872.5516242227368</v>
      </c>
      <c r="V1614" s="11">
        <v>4961.0661029517805</v>
      </c>
      <c r="W1614" s="11">
        <v>10369.033929912875</v>
      </c>
      <c r="X1614" s="12">
        <v>0</v>
      </c>
      <c r="Y1614" s="12">
        <v>731.97629799957804</v>
      </c>
      <c r="Z1614" s="12">
        <v>415.503724935538</v>
      </c>
      <c r="AA1614" s="44">
        <v>232.04019061955924</v>
      </c>
      <c r="AB1614" s="45">
        <v>466.33660018165926</v>
      </c>
      <c r="AC1614" s="12">
        <v>0</v>
      </c>
      <c r="AD1614" s="12">
        <v>12432.023926999766</v>
      </c>
      <c r="AE1614" s="12">
        <v>3389.9923300628511</v>
      </c>
      <c r="AF1614" s="12">
        <v>5480.5321821881489</v>
      </c>
      <c r="AG1614" s="44">
        <v>1128.4755203370592</v>
      </c>
      <c r="AH1614" s="45">
        <v>2708.1949426526703</v>
      </c>
      <c r="AI1614" s="12">
        <v>0</v>
      </c>
      <c r="AJ1614" s="12">
        <v>-38.239134934064808</v>
      </c>
      <c r="AK1614" s="12">
        <v>64.552905700704983</v>
      </c>
      <c r="AL1614" s="12">
        <v>122.90243955063387</v>
      </c>
      <c r="AM1614" s="44">
        <v>155.48803660924136</v>
      </c>
      <c r="AN1614" s="45">
        <v>89.999999788435545</v>
      </c>
      <c r="AO1614" s="12">
        <v>0</v>
      </c>
      <c r="AP1614" s="12">
        <v>-2091.1947974305112</v>
      </c>
      <c r="AQ1614" s="12">
        <v>8294.2898118429785</v>
      </c>
      <c r="AR1614" s="12">
        <v>9725.0318310724597</v>
      </c>
      <c r="AS1614" s="44">
        <v>6574.6677450577045</v>
      </c>
      <c r="AT1614" s="45">
        <v>5309.1688209316872</v>
      </c>
      <c r="AU1614" s="12">
        <v>0</v>
      </c>
      <c r="AV1614" s="12">
        <v>11371.453281466987</v>
      </c>
      <c r="AW1614" s="12">
        <v>18921.043762866611</v>
      </c>
      <c r="AX1614" s="12">
        <v>15463.002095186854</v>
      </c>
      <c r="AY1614" s="44">
        <v>10711.966060078305</v>
      </c>
      <c r="AZ1614" s="45">
        <v>9872.5516227161988</v>
      </c>
      <c r="BA1614" s="12">
        <v>0</v>
      </c>
      <c r="BB1614" s="12">
        <v>7673.3434155557034</v>
      </c>
      <c r="BC1614" s="12">
        <v>9750.8931917294467</v>
      </c>
      <c r="BD1614" s="12">
        <v>6747.9508540170818</v>
      </c>
      <c r="BE1614" s="44">
        <v>5547.8964614447768</v>
      </c>
      <c r="BF1614" s="45">
        <v>5309.1688309316878</v>
      </c>
      <c r="BG1614" s="12">
        <v>0</v>
      </c>
      <c r="BH1614" s="12">
        <v>19066.192549865016</v>
      </c>
      <c r="BI1614" s="12">
        <v>15859.94027040049</v>
      </c>
      <c r="BJ1614" s="12">
        <v>10861.56516135249</v>
      </c>
      <c r="BK1614" s="44">
        <v>10243.780486669792</v>
      </c>
      <c r="BL1614" s="45">
        <v>7164.3566800635281</v>
      </c>
      <c r="BM1614" s="12">
        <v>0</v>
      </c>
      <c r="BN1614" s="12">
        <v>0</v>
      </c>
      <c r="BO1614" s="12">
        <v>102.79204063476978</v>
      </c>
      <c r="BP1614" s="12">
        <v>58.349533849928896</v>
      </c>
      <c r="BQ1614" s="48">
        <v>32.585597058607497</v>
      </c>
      <c r="BR1614" s="49">
        <v>65.488036820805831</v>
      </c>
      <c r="BS1614" s="13">
        <v>0</v>
      </c>
      <c r="BT1614" s="12">
        <v>269.74938610498998</v>
      </c>
      <c r="BV1614" s="14">
        <f>Таблица1[[#This Row],[Lкан_леб,мм]]</f>
        <v>58060.250613895005</v>
      </c>
      <c r="BW1614" s="50">
        <f>Таблица1[[#This Row],[угол обхв4]]+Таблица1[[#This Row],[Lдуг 3,мм]]</f>
        <v>12432.023926999766</v>
      </c>
      <c r="BX1614" s="54">
        <f>Таблица1[[#This Row],[угол обхв5]]+Таблица1[[#This Row],[Y5, мм]]</f>
        <v>58792.226911894584</v>
      </c>
      <c r="BY1614" s="14">
        <f>Таблица1[[#This Row],[угол обхв6]]+Таблица1[[#This Row],[Lдуг 4,мм]]</f>
        <v>15822.016257062616</v>
      </c>
      <c r="BZ1614" s="14">
        <f>Таблица1[[#This Row],[Т1]]+Таблица1[[#This Row],[X6, мм]]</f>
        <v>59207.730636830122</v>
      </c>
      <c r="CA1614" s="14">
        <f>Таблица1[[#This Row],[Т2]]+Таблица1[[#This Row],[Lдуг 5,мм]]</f>
        <v>21302.548439250764</v>
      </c>
      <c r="CB1614" s="14">
        <f>Таблица1[[#This Row],[Т3]]+Таблица1[[#This Row],[Y6, мм]]</f>
        <v>59439.770827449684</v>
      </c>
      <c r="CC1614" s="14">
        <f>Таблица1[[#This Row],[Т4]]+Таблица1[[#This Row],[Lдуг 6,мм]]</f>
        <v>22431.023959587823</v>
      </c>
      <c r="CD1614" s="14">
        <f>Таблица1[[#This Row],[Т5]]+Таблица1[[#This Row],[Lдуг 1,мм]]</f>
        <v>59906.107427631345</v>
      </c>
      <c r="CE1614" s="14">
        <f>Таблица1[[#This Row],[Т6]]+Таблица1[[#This Row],[Lпрям1, мм]]</f>
        <v>25139.218902240493</v>
      </c>
      <c r="CF1614" s="15">
        <f>Таблица1[[#This Row],[Т7]]+Таблица1[[#This Row],[Lдуг 2,мм]]</f>
        <v>59906.107427631345</v>
      </c>
      <c r="CG1614" s="14">
        <f>Таблица1[[#This Row],[Т8]]+Таблица1[[#This Row],[Lпрям2, мм]]</f>
        <v>25139.218902240493</v>
      </c>
      <c r="CH1614" s="14">
        <f>Таблица1[[#This Row],[Т9]]-Таблица1[[#This Row],[Т9]]</f>
        <v>0</v>
      </c>
      <c r="CI1614" s="50">
        <f>Таблица1[[#This Row],[Т9]]-Таблица1[[#This Row],[Т8]]</f>
        <v>34766.888525390852</v>
      </c>
      <c r="CJ1614" s="54">
        <f>Таблица1[[#This Row],[Т9]]-Таблица1[[#This Row],[Т7]]</f>
        <v>0</v>
      </c>
      <c r="CK1614" s="14">
        <f>Таблица1[[#This Row],[Т9]]-Таблица1[[#This Row],[Т6]]</f>
        <v>37475.083468043522</v>
      </c>
      <c r="CL1614" s="14">
        <f>Таблица1[[#This Row],[Т9]]-Таблица1[[#This Row],[Т5]]</f>
        <v>466.3366001816612</v>
      </c>
      <c r="CM1614" s="14">
        <f>Таблица1[[#This Row],[Т9]]-Таблица1[[#This Row],[Т4]]</f>
        <v>38603.558988380581</v>
      </c>
      <c r="CN1614" s="14">
        <f>Таблица1[[#This Row],[Т9]]-Таблица1[[#This Row],[Т3]]</f>
        <v>698.37679080122325</v>
      </c>
      <c r="CO1614" s="14">
        <f>Таблица1[[#This Row],[Т9]]-Таблица1[[#This Row],[Т2]]</f>
        <v>44084.091170568732</v>
      </c>
      <c r="CP1614" s="14">
        <f>Таблица1[[#This Row],[Т9]]-Таблица1[[#This Row],[Т1]]</f>
        <v>1113.8805157367606</v>
      </c>
      <c r="CQ1614" s="14">
        <f>Таблица1[[#This Row],[Т9]]-Таблица1[[#This Row],[угол обхв6]]</f>
        <v>47474.083500631576</v>
      </c>
      <c r="CR1614" s="14">
        <f>Таблица1[[#This Row],[Т9]]-Таблица1[[#This Row],[угол обхв5]]</f>
        <v>1845.85681373634</v>
      </c>
      <c r="CS1614" s="14">
        <f>Таблица1[[#This Row],[Т9]]-Таблица1[[#This Row],[угол обхв4]]</f>
        <v>59906.107427631345</v>
      </c>
      <c r="CT1614" s="14">
        <f>Таблица1[[#This Row],[Lкан_прям, мм]]+Таблица1[[#This Row],[Lкан_дуг, мм]]+Таблица1[[#This Row],[Lкан_леб,мм]]</f>
        <v>85045.326329871838</v>
      </c>
      <c r="CU1614" s="16">
        <f>Таблица1[[#This Row],[Lкан_леб,мм]]</f>
        <v>58060.250613895005</v>
      </c>
      <c r="CV1614" s="14">
        <f>2534431-(Таблица1[[#This Row],[Т23]]+Таблица1[[#This Row],[угол обхв3]])</f>
        <v>2449115.9242840232</v>
      </c>
      <c r="CW1614" s="50">
        <f>SUM(X1614:AC1614,AD1614:AI1614)-Таблица1[[#This Row],[lподв_min, мм]]</f>
        <v>24276.880771817618</v>
      </c>
      <c r="CX1614" s="17">
        <f>CW2053-Таблица1[[#This Row],[Суммарная длина каната]]</f>
        <v>-2425985.7041622545</v>
      </c>
    </row>
    <row r="1615" spans="1:102" x14ac:dyDescent="0.25">
      <c r="A1615" s="21">
        <v>1614</v>
      </c>
      <c r="B1615" s="10">
        <v>41.256938775510193</v>
      </c>
      <c r="C1615" s="10">
        <v>26.464081632653066</v>
      </c>
      <c r="D1615" s="11">
        <v>6087.4196225042151</v>
      </c>
      <c r="E1615" s="11">
        <v>9754.5989683526168</v>
      </c>
      <c r="F1615" s="11">
        <v>5392.8437531729096</v>
      </c>
      <c r="G1615" s="11">
        <v>10327.707476178719</v>
      </c>
      <c r="H1615" s="11">
        <v>5679.4191325042148</v>
      </c>
      <c r="I1615" s="11">
        <v>7007.5031356679065</v>
      </c>
      <c r="J1615" s="11">
        <v>2747.0958326847103</v>
      </c>
      <c r="K1615" s="11">
        <v>25177.445288757623</v>
      </c>
      <c r="L1615" s="11">
        <v>1807.6304272192062</v>
      </c>
      <c r="M1615" s="11">
        <v>58060.250613895005</v>
      </c>
      <c r="N1615" s="11">
        <v>7925.8729827397046</v>
      </c>
      <c r="O1615" s="11">
        <v>18745.735348825841</v>
      </c>
      <c r="P1615" s="43">
        <v>9476.5325480459851</v>
      </c>
      <c r="Q1615" s="11">
        <v>15731.945334251594</v>
      </c>
      <c r="R1615" s="11">
        <v>6718.1980206849712</v>
      </c>
      <c r="S1615" s="11">
        <v>10996.143012029086</v>
      </c>
      <c r="T1615" s="11">
        <v>6087.4196225042151</v>
      </c>
      <c r="U1615" s="11">
        <v>9754.5989683526168</v>
      </c>
      <c r="V1615" s="11">
        <v>5308.8966719069285</v>
      </c>
      <c r="W1615" s="11">
        <v>10215.129114372718</v>
      </c>
      <c r="X1615" s="12">
        <v>0</v>
      </c>
      <c r="Y1615" s="12">
        <v>719.30317578384756</v>
      </c>
      <c r="Z1615" s="12">
        <v>409.0636539033714</v>
      </c>
      <c r="AA1615" s="44">
        <v>232.04019061955887</v>
      </c>
      <c r="AB1615" s="45">
        <v>447.22340691242823</v>
      </c>
      <c r="AC1615" s="12">
        <v>0</v>
      </c>
      <c r="AD1615" s="12">
        <v>12432.023926999766</v>
      </c>
      <c r="AE1615" s="12">
        <v>3389.3178280331445</v>
      </c>
      <c r="AF1615" s="12">
        <v>5480.5321821881489</v>
      </c>
      <c r="AG1615" s="44">
        <v>1128.4755203370617</v>
      </c>
      <c r="AH1615" s="45">
        <v>2747.0958311995037</v>
      </c>
      <c r="AI1615" s="12">
        <v>0</v>
      </c>
      <c r="AJ1615" s="12">
        <v>-38.239134934064808</v>
      </c>
      <c r="AK1615" s="12">
        <v>62.773208602139192</v>
      </c>
      <c r="AL1615" s="12">
        <v>120.21835791798082</v>
      </c>
      <c r="AM1615" s="44">
        <v>152.80395497658827</v>
      </c>
      <c r="AN1615" s="45">
        <v>89.999999791431449</v>
      </c>
      <c r="AO1615" s="12">
        <v>0</v>
      </c>
      <c r="AP1615" s="12">
        <v>-2091.1947974305112</v>
      </c>
      <c r="AQ1615" s="12">
        <v>8288.6676182194533</v>
      </c>
      <c r="AR1615" s="12">
        <v>9829.0908915124292</v>
      </c>
      <c r="AS1615" s="44">
        <v>6904.668925701244</v>
      </c>
      <c r="AT1615" s="45">
        <v>5679.4196225042142</v>
      </c>
      <c r="AU1615" s="12">
        <v>0</v>
      </c>
      <c r="AV1615" s="12">
        <v>11371.453281466987</v>
      </c>
      <c r="AW1615" s="12">
        <v>18932.400965550285</v>
      </c>
      <c r="AX1615" s="12">
        <v>15526.600223639731</v>
      </c>
      <c r="AY1615" s="44">
        <v>10633.248259266786</v>
      </c>
      <c r="AZ1615" s="45">
        <v>9754.5989668674119</v>
      </c>
      <c r="BA1615" s="12">
        <v>0</v>
      </c>
      <c r="BB1615" s="12">
        <v>7673.3434155557034</v>
      </c>
      <c r="BC1615" s="12">
        <v>9839.3271835257347</v>
      </c>
      <c r="BD1615" s="12">
        <v>7070.7563641514143</v>
      </c>
      <c r="BE1615" s="44">
        <v>5900.9487174879414</v>
      </c>
      <c r="BF1615" s="45">
        <v>5679.4196325042149</v>
      </c>
      <c r="BG1615" s="12">
        <v>0</v>
      </c>
      <c r="BH1615" s="12">
        <v>19066.192549865016</v>
      </c>
      <c r="BI1615" s="12">
        <v>15918.610950976039</v>
      </c>
      <c r="BJ1615" s="12">
        <v>10790.797901417225</v>
      </c>
      <c r="BK1615" s="44">
        <v>10117.493721114919</v>
      </c>
      <c r="BL1615" s="45">
        <v>7007.5031356679083</v>
      </c>
      <c r="BM1615" s="12">
        <v>0</v>
      </c>
      <c r="BN1615" s="12">
        <v>0</v>
      </c>
      <c r="BO1615" s="12">
        <v>101.01234353620399</v>
      </c>
      <c r="BP1615" s="12">
        <v>57.445149315841626</v>
      </c>
      <c r="BQ1615" s="48">
        <v>32.585597058607448</v>
      </c>
      <c r="BR1615" s="49">
        <v>62.803955185156816</v>
      </c>
      <c r="BS1615" s="13">
        <v>0</v>
      </c>
      <c r="BT1615" s="12">
        <v>269.74938610498998</v>
      </c>
      <c r="BV1615" s="14">
        <f>Таблица1[[#This Row],[Lкан_леб,мм]]</f>
        <v>58060.250613895005</v>
      </c>
      <c r="BW1615" s="50">
        <f>Таблица1[[#This Row],[угол обхв4]]+Таблица1[[#This Row],[Lдуг 3,мм]]</f>
        <v>12432.023926999766</v>
      </c>
      <c r="BX1615" s="54">
        <f>Таблица1[[#This Row],[угол обхв5]]+Таблица1[[#This Row],[Y5, мм]]</f>
        <v>58779.553789678852</v>
      </c>
      <c r="BY1615" s="14">
        <f>Таблица1[[#This Row],[угол обхв6]]+Таблица1[[#This Row],[Lдуг 4,мм]]</f>
        <v>15821.34175503291</v>
      </c>
      <c r="BZ1615" s="14">
        <f>Таблица1[[#This Row],[Т1]]+Таблица1[[#This Row],[X6, мм]]</f>
        <v>59188.617443582225</v>
      </c>
      <c r="CA1615" s="14">
        <f>Таблица1[[#This Row],[Т2]]+Таблица1[[#This Row],[Lдуг 5,мм]]</f>
        <v>21301.873937221058</v>
      </c>
      <c r="CB1615" s="14">
        <f>Таблица1[[#This Row],[Т3]]+Таблица1[[#This Row],[Y6, мм]]</f>
        <v>59420.657634201787</v>
      </c>
      <c r="CC1615" s="14">
        <f>Таблица1[[#This Row],[Т4]]+Таблица1[[#This Row],[Lдуг 6,мм]]</f>
        <v>22430.349457558121</v>
      </c>
      <c r="CD1615" s="14">
        <f>Таблица1[[#This Row],[Т5]]+Таблица1[[#This Row],[Lдуг 1,мм]]</f>
        <v>59867.881041114219</v>
      </c>
      <c r="CE1615" s="14">
        <f>Таблица1[[#This Row],[Т6]]+Таблица1[[#This Row],[Lпрям1, мм]]</f>
        <v>25177.445288757626</v>
      </c>
      <c r="CF1615" s="15">
        <f>Таблица1[[#This Row],[Т7]]+Таблица1[[#This Row],[Lдуг 2,мм]]</f>
        <v>59867.881041114219</v>
      </c>
      <c r="CG1615" s="14">
        <f>Таблица1[[#This Row],[Т8]]+Таблица1[[#This Row],[Lпрям2, мм]]</f>
        <v>25177.445288757626</v>
      </c>
      <c r="CH1615" s="14">
        <f>Таблица1[[#This Row],[Т9]]-Таблица1[[#This Row],[Т9]]</f>
        <v>0</v>
      </c>
      <c r="CI1615" s="50">
        <f>Таблица1[[#This Row],[Т9]]-Таблица1[[#This Row],[Т8]]</f>
        <v>34690.435752356592</v>
      </c>
      <c r="CJ1615" s="54">
        <f>Таблица1[[#This Row],[Т9]]-Таблица1[[#This Row],[Т7]]</f>
        <v>0</v>
      </c>
      <c r="CK1615" s="14">
        <f>Таблица1[[#This Row],[Т9]]-Таблица1[[#This Row],[Т6]]</f>
        <v>37437.531583556098</v>
      </c>
      <c r="CL1615" s="14">
        <f>Таблица1[[#This Row],[Т9]]-Таблица1[[#This Row],[Т5]]</f>
        <v>447.22340691243153</v>
      </c>
      <c r="CM1615" s="14">
        <f>Таблица1[[#This Row],[Т9]]-Таблица1[[#This Row],[Т4]]</f>
        <v>38566.007103893164</v>
      </c>
      <c r="CN1615" s="14">
        <f>Таблица1[[#This Row],[Т9]]-Таблица1[[#This Row],[Т3]]</f>
        <v>679.26359753199358</v>
      </c>
      <c r="CO1615" s="14">
        <f>Таблица1[[#This Row],[Т9]]-Таблица1[[#This Row],[Т2]]</f>
        <v>44046.539286081308</v>
      </c>
      <c r="CP1615" s="14">
        <f>Таблица1[[#This Row],[Т9]]-Таблица1[[#This Row],[Т1]]</f>
        <v>1088.3272514353666</v>
      </c>
      <c r="CQ1615" s="14">
        <f>Таблица1[[#This Row],[Т9]]-Таблица1[[#This Row],[угол обхв6]]</f>
        <v>47435.857114114449</v>
      </c>
      <c r="CR1615" s="14">
        <f>Таблица1[[#This Row],[Т9]]-Таблица1[[#This Row],[угол обхв5]]</f>
        <v>1807.6304272192137</v>
      </c>
      <c r="CS1615" s="14">
        <f>Таблица1[[#This Row],[Т9]]-Таблица1[[#This Row],[угол обхв4]]</f>
        <v>59867.881041114219</v>
      </c>
      <c r="CT1615" s="14">
        <f>Таблица1[[#This Row],[Lкан_прям, мм]]+Таблица1[[#This Row],[Lкан_дуг, мм]]+Таблица1[[#This Row],[Lкан_леб,мм]]</f>
        <v>85045.326329871838</v>
      </c>
      <c r="CU1615" s="16">
        <f>Таблица1[[#This Row],[Lкан_леб,мм]]</f>
        <v>58060.250613895005</v>
      </c>
      <c r="CV1615" s="14">
        <f>2534431-(Таблица1[[#This Row],[Т23]]+Таблица1[[#This Row],[угол обхв3]])</f>
        <v>2449115.9242840232</v>
      </c>
      <c r="CW1615" s="50">
        <f>SUM(X1615:AC1615,AD1615:AI1615)-Таблица1[[#This Row],[lподв_min, мм]]</f>
        <v>24237.979883292122</v>
      </c>
      <c r="CX1615" s="17">
        <f>CW2054-Таблица1[[#This Row],[Суммарная длина каната]]</f>
        <v>-2426021.9746364476</v>
      </c>
    </row>
    <row r="1616" spans="1:102" x14ac:dyDescent="0.25">
      <c r="A1616" s="21">
        <v>1615</v>
      </c>
      <c r="B1616" s="10">
        <v>41.256938775510193</v>
      </c>
      <c r="C1616" s="10">
        <v>29.148163265306128</v>
      </c>
      <c r="D1616" s="11">
        <v>6462.7878273644546</v>
      </c>
      <c r="E1616" s="11">
        <v>9654.1141641685335</v>
      </c>
      <c r="F1616" s="11">
        <v>5742.1359027706749</v>
      </c>
      <c r="G1616" s="11">
        <v>10194.067684000824</v>
      </c>
      <c r="H1616" s="11">
        <v>6054.7873373644543</v>
      </c>
      <c r="I1616" s="11">
        <v>6866.4559021214454</v>
      </c>
      <c r="J1616" s="11">
        <v>2787.6582620470876</v>
      </c>
      <c r="K1616" s="11">
        <v>25215.671675275029</v>
      </c>
      <c r="L1616" s="11">
        <v>1769.404040701801</v>
      </c>
      <c r="M1616" s="11">
        <v>58060.250613895005</v>
      </c>
      <c r="N1616" s="11">
        <v>7925.8729827397046</v>
      </c>
      <c r="O1616" s="11">
        <v>18745.735348825841</v>
      </c>
      <c r="P1616" s="43">
        <v>9568.2699071567768</v>
      </c>
      <c r="Q1616" s="11">
        <v>15783.611456123945</v>
      </c>
      <c r="R1616" s="11">
        <v>7034.7340352739684</v>
      </c>
      <c r="S1616" s="11">
        <v>10923.834816618482</v>
      </c>
      <c r="T1616" s="11">
        <v>6462.7878273644546</v>
      </c>
      <c r="U1616" s="11">
        <v>9654.1141641685335</v>
      </c>
      <c r="V1616" s="11">
        <v>5663.5528419980647</v>
      </c>
      <c r="W1616" s="11">
        <v>10077.681677283486</v>
      </c>
      <c r="X1616" s="12">
        <v>0</v>
      </c>
      <c r="Y1616" s="12">
        <v>706.62728336634541</v>
      </c>
      <c r="Z1616" s="12">
        <v>402.6263530729766</v>
      </c>
      <c r="AA1616" s="44">
        <v>232.04019061955887</v>
      </c>
      <c r="AB1616" s="45">
        <v>428.11021364292026</v>
      </c>
      <c r="AC1616" s="12">
        <v>0</v>
      </c>
      <c r="AD1616" s="12">
        <v>12432.023926999766</v>
      </c>
      <c r="AE1616" s="12">
        <v>3386.9817851665657</v>
      </c>
      <c r="AF1616" s="12">
        <v>5480.5321821881471</v>
      </c>
      <c r="AG1616" s="44">
        <v>1128.4755203370598</v>
      </c>
      <c r="AH1616" s="45">
        <v>2787.6582605834919</v>
      </c>
      <c r="AI1616" s="12">
        <v>0</v>
      </c>
      <c r="AJ1616" s="12">
        <v>-38.239134934064808</v>
      </c>
      <c r="AK1616" s="12">
        <v>60.993122481833396</v>
      </c>
      <c r="AL1616" s="12">
        <v>117.53427628532776</v>
      </c>
      <c r="AM1616" s="44">
        <v>150.11987334393521</v>
      </c>
      <c r="AN1616" s="45">
        <v>89.999999794466277</v>
      </c>
      <c r="AO1616" s="12">
        <v>0</v>
      </c>
      <c r="AP1616" s="12">
        <v>-2091.1947974305112</v>
      </c>
      <c r="AQ1616" s="12">
        <v>8282.6940774132145</v>
      </c>
      <c r="AR1616" s="12">
        <v>9930.0575589768578</v>
      </c>
      <c r="AS1616" s="44">
        <v>7237.9943402722938</v>
      </c>
      <c r="AT1616" s="45">
        <v>6054.7878273644546</v>
      </c>
      <c r="AU1616" s="12">
        <v>0</v>
      </c>
      <c r="AV1616" s="12">
        <v>11371.453281466987</v>
      </c>
      <c r="AW1616" s="12">
        <v>18943.58050645169</v>
      </c>
      <c r="AX1616" s="12">
        <v>15595.001554500215</v>
      </c>
      <c r="AY1616" s="44">
        <v>10570.070419862694</v>
      </c>
      <c r="AZ1616" s="45">
        <v>9654.1141627049383</v>
      </c>
      <c r="BA1616" s="12">
        <v>0</v>
      </c>
      <c r="BB1616" s="12">
        <v>7673.3434155557034</v>
      </c>
      <c r="BC1616" s="12">
        <v>9925.0910018302875</v>
      </c>
      <c r="BD1616" s="12">
        <v>7396.5216870940494</v>
      </c>
      <c r="BE1616" s="44">
        <v>6259.5275223661292</v>
      </c>
      <c r="BF1616" s="45">
        <v>6054.7878373644544</v>
      </c>
      <c r="BG1616" s="12">
        <v>0</v>
      </c>
      <c r="BH1616" s="12">
        <v>19066.192549865016</v>
      </c>
      <c r="BI1616" s="12">
        <v>15981.456613749795</v>
      </c>
      <c r="BJ1616" s="12">
        <v>10735.224914994755</v>
      </c>
      <c r="BK1616" s="44">
        <v>10007.878560924322</v>
      </c>
      <c r="BL1616" s="45">
        <v>6866.4559021214473</v>
      </c>
      <c r="BM1616" s="12">
        <v>0</v>
      </c>
      <c r="BN1616" s="12">
        <v>0</v>
      </c>
      <c r="BO1616" s="12">
        <v>99.232257415898218</v>
      </c>
      <c r="BP1616" s="12">
        <v>56.541153803494367</v>
      </c>
      <c r="BQ1616" s="48">
        <v>32.585597058607448</v>
      </c>
      <c r="BR1616" s="49">
        <v>60.119873549468942</v>
      </c>
      <c r="BS1616" s="13">
        <v>0</v>
      </c>
      <c r="BT1616" s="12">
        <v>269.74938610498998</v>
      </c>
      <c r="BV1616" s="14">
        <f>Таблица1[[#This Row],[Lкан_леб,мм]]</f>
        <v>58060.250613895005</v>
      </c>
      <c r="BW1616" s="50">
        <f>Таблица1[[#This Row],[угол обхв4]]+Таблица1[[#This Row],[Lдуг 3,мм]]</f>
        <v>12432.023926999766</v>
      </c>
      <c r="BX1616" s="54">
        <f>Таблица1[[#This Row],[угол обхв5]]+Таблица1[[#This Row],[Y5, мм]]</f>
        <v>58766.877897261351</v>
      </c>
      <c r="BY1616" s="14">
        <f>Таблица1[[#This Row],[угол обхв6]]+Таблица1[[#This Row],[Lдуг 4,мм]]</f>
        <v>15819.00571216633</v>
      </c>
      <c r="BZ1616" s="14">
        <f>Таблица1[[#This Row],[Т1]]+Таблица1[[#This Row],[X6, мм]]</f>
        <v>59169.504250334328</v>
      </c>
      <c r="CA1616" s="14">
        <f>Таблица1[[#This Row],[Т2]]+Таблица1[[#This Row],[Lдуг 5,мм]]</f>
        <v>21299.537894354478</v>
      </c>
      <c r="CB1616" s="14">
        <f>Таблица1[[#This Row],[Т3]]+Таблица1[[#This Row],[Y6, мм]]</f>
        <v>59401.54444095389</v>
      </c>
      <c r="CC1616" s="14">
        <f>Таблица1[[#This Row],[Т4]]+Таблица1[[#This Row],[Lдуг 6,мм]]</f>
        <v>22428.013414691537</v>
      </c>
      <c r="CD1616" s="14">
        <f>Таблица1[[#This Row],[Т5]]+Таблица1[[#This Row],[Lдуг 1,мм]]</f>
        <v>59829.654654596809</v>
      </c>
      <c r="CE1616" s="14">
        <f>Таблица1[[#This Row],[Т6]]+Таблица1[[#This Row],[Lпрям1, мм]]</f>
        <v>25215.671675275029</v>
      </c>
      <c r="CF1616" s="15">
        <f>Таблица1[[#This Row],[Т7]]+Таблица1[[#This Row],[Lдуг 2,мм]]</f>
        <v>59829.654654596809</v>
      </c>
      <c r="CG1616" s="14">
        <f>Таблица1[[#This Row],[Т8]]+Таблица1[[#This Row],[Lпрям2, мм]]</f>
        <v>25215.671675275029</v>
      </c>
      <c r="CH1616" s="14">
        <f>Таблица1[[#This Row],[Т9]]-Таблица1[[#This Row],[Т9]]</f>
        <v>0</v>
      </c>
      <c r="CI1616" s="50">
        <f>Таблица1[[#This Row],[Т9]]-Таблица1[[#This Row],[Т8]]</f>
        <v>34613.98297932178</v>
      </c>
      <c r="CJ1616" s="54">
        <f>Таблица1[[#This Row],[Т9]]-Таблица1[[#This Row],[Т7]]</f>
        <v>0</v>
      </c>
      <c r="CK1616" s="14">
        <f>Таблица1[[#This Row],[Т9]]-Таблица1[[#This Row],[Т6]]</f>
        <v>37401.641239905272</v>
      </c>
      <c r="CL1616" s="14">
        <f>Таблица1[[#This Row],[Т9]]-Таблица1[[#This Row],[Т5]]</f>
        <v>428.1102136429181</v>
      </c>
      <c r="CM1616" s="14">
        <f>Таблица1[[#This Row],[Т9]]-Таблица1[[#This Row],[Т4]]</f>
        <v>38530.11676024233</v>
      </c>
      <c r="CN1616" s="14">
        <f>Таблица1[[#This Row],[Т9]]-Таблица1[[#This Row],[Т3]]</f>
        <v>660.15040426248015</v>
      </c>
      <c r="CO1616" s="14">
        <f>Таблица1[[#This Row],[Т9]]-Таблица1[[#This Row],[Т2]]</f>
        <v>44010.648942430475</v>
      </c>
      <c r="CP1616" s="14">
        <f>Таблица1[[#This Row],[Т9]]-Таблица1[[#This Row],[Т1]]</f>
        <v>1062.7767573354577</v>
      </c>
      <c r="CQ1616" s="14">
        <f>Таблица1[[#This Row],[Т9]]-Таблица1[[#This Row],[угол обхв6]]</f>
        <v>47397.630727597047</v>
      </c>
      <c r="CR1616" s="14">
        <f>Таблица1[[#This Row],[Т9]]-Таблица1[[#This Row],[угол обхв5]]</f>
        <v>1769.4040407018038</v>
      </c>
      <c r="CS1616" s="14">
        <f>Таблица1[[#This Row],[Т9]]-Таблица1[[#This Row],[угол обхв4]]</f>
        <v>59829.654654596809</v>
      </c>
      <c r="CT1616" s="14">
        <f>Таблица1[[#This Row],[Lкан_прям, мм]]+Таблица1[[#This Row],[Lкан_дуг, мм]]+Таблица1[[#This Row],[Lкан_леб,мм]]</f>
        <v>85045.326329871838</v>
      </c>
      <c r="CU1616" s="16">
        <f>Таблица1[[#This Row],[Lкан_леб,мм]]</f>
        <v>58060.250613895005</v>
      </c>
      <c r="CV1616" s="14">
        <f>2534431-(Таблица1[[#This Row],[Т23]]+Таблица1[[#This Row],[угол обхв3]])</f>
        <v>2449115.9242840232</v>
      </c>
      <c r="CW1616" s="50">
        <f>SUM(X1616:AC1616,AD1616:AI1616)-Таблица1[[#This Row],[lподв_min, мм]]</f>
        <v>24197.417453929742</v>
      </c>
      <c r="CX1616" s="17">
        <f>CW2055-Таблица1[[#This Row],[Суммарная длина каната]]</f>
        <v>-2426059.5476535768</v>
      </c>
    </row>
    <row r="1617" spans="1:102" x14ac:dyDescent="0.25">
      <c r="A1617" s="21">
        <v>1616</v>
      </c>
      <c r="B1617" s="10">
        <v>41.256938775510193</v>
      </c>
      <c r="C1617" s="10">
        <v>31.832244897959189</v>
      </c>
      <c r="D1617" s="11">
        <v>6842.4498205382279</v>
      </c>
      <c r="E1617" s="11">
        <v>9571.3176906250937</v>
      </c>
      <c r="F1617" s="11">
        <v>6097.3030606909688</v>
      </c>
      <c r="G1617" s="11">
        <v>10076.931482257731</v>
      </c>
      <c r="H1617" s="11">
        <v>6434.4493305382275</v>
      </c>
      <c r="I1617" s="11">
        <v>6741.4371498206629</v>
      </c>
      <c r="J1617" s="11">
        <v>2829.8805408044309</v>
      </c>
      <c r="K1617" s="11">
        <v>25253.898061792657</v>
      </c>
      <c r="L1617" s="11">
        <v>1731.1776541841696</v>
      </c>
      <c r="M1617" s="11">
        <v>58060.250613895005</v>
      </c>
      <c r="N1617" s="11">
        <v>7925.8729827397046</v>
      </c>
      <c r="O1617" s="11">
        <v>18745.735348825841</v>
      </c>
      <c r="P1617" s="43">
        <v>9657.4871542298188</v>
      </c>
      <c r="Q1617" s="11">
        <v>15839.516858641575</v>
      </c>
      <c r="R1617" s="11">
        <v>7354.3089011435832</v>
      </c>
      <c r="S1617" s="11">
        <v>10866.428991479903</v>
      </c>
      <c r="T1617" s="11">
        <v>6842.4498205382279</v>
      </c>
      <c r="U1617" s="11">
        <v>9571.3176906250937</v>
      </c>
      <c r="V1617" s="11">
        <v>6024.2564436077564</v>
      </c>
      <c r="W1617" s="11">
        <v>9956.9931992422626</v>
      </c>
      <c r="X1617" s="12">
        <v>0</v>
      </c>
      <c r="Y1617" s="12">
        <v>693.94555244843207</v>
      </c>
      <c r="Z1617" s="12">
        <v>396.19489074299275</v>
      </c>
      <c r="AA1617" s="44">
        <v>232.04019061955887</v>
      </c>
      <c r="AB1617" s="45">
        <v>408.99702037318605</v>
      </c>
      <c r="AC1617" s="12">
        <v>0</v>
      </c>
      <c r="AD1617" s="12">
        <v>12432.023926999766</v>
      </c>
      <c r="AE1617" s="12">
        <v>3382.9858929050133</v>
      </c>
      <c r="AF1617" s="12">
        <v>5480.532182188148</v>
      </c>
      <c r="AG1617" s="44">
        <v>1128.4755203370605</v>
      </c>
      <c r="AH1617" s="45">
        <v>2829.8805393626722</v>
      </c>
      <c r="AI1617" s="12">
        <v>0</v>
      </c>
      <c r="AJ1617" s="12">
        <v>-38.239134934064808</v>
      </c>
      <c r="AK1617" s="12">
        <v>59.212216456056446</v>
      </c>
      <c r="AL1617" s="12">
        <v>114.85019465267472</v>
      </c>
      <c r="AM1617" s="44">
        <v>147.43579171128215</v>
      </c>
      <c r="AN1617" s="45">
        <v>89.999999797532865</v>
      </c>
      <c r="AO1617" s="12">
        <v>0</v>
      </c>
      <c r="AP1617" s="12">
        <v>-2091.1947974305112</v>
      </c>
      <c r="AQ1617" s="12">
        <v>8276.3731567079067</v>
      </c>
      <c r="AR1617" s="12">
        <v>10027.710297229749</v>
      </c>
      <c r="AS1617" s="44">
        <v>7573.9126220776707</v>
      </c>
      <c r="AT1617" s="45">
        <v>6434.449820538227</v>
      </c>
      <c r="AU1617" s="12">
        <v>0</v>
      </c>
      <c r="AV1617" s="12">
        <v>11371.453281466987</v>
      </c>
      <c r="AW1617" s="12">
        <v>18954.57410971151</v>
      </c>
      <c r="AX1617" s="12">
        <v>15668.05600483741</v>
      </c>
      <c r="AY1617" s="44">
        <v>10522.571163661627</v>
      </c>
      <c r="AZ1617" s="45">
        <v>9571.3176891833373</v>
      </c>
      <c r="BA1617" s="12">
        <v>0</v>
      </c>
      <c r="BB1617" s="12">
        <v>7673.3434155557034</v>
      </c>
      <c r="BC1617" s="12">
        <v>10007.987328198022</v>
      </c>
      <c r="BD1617" s="12">
        <v>7724.5320441435133</v>
      </c>
      <c r="BE1617" s="44">
        <v>6622.8460996041404</v>
      </c>
      <c r="BF1617" s="45">
        <v>6434.4498305382276</v>
      </c>
      <c r="BG1617" s="12">
        <v>0</v>
      </c>
      <c r="BH1617" s="12">
        <v>19066.192549865016</v>
      </c>
      <c r="BI1617" s="12">
        <v>16048.355619527239</v>
      </c>
      <c r="BJ1617" s="12">
        <v>10694.968137675738</v>
      </c>
      <c r="BK1617" s="44">
        <v>9915.1755184433696</v>
      </c>
      <c r="BL1617" s="45">
        <v>6741.4371498206647</v>
      </c>
      <c r="BM1617" s="12">
        <v>0</v>
      </c>
      <c r="BN1617" s="12">
        <v>0</v>
      </c>
      <c r="BO1617" s="12">
        <v>97.45135139012126</v>
      </c>
      <c r="BP1617" s="12">
        <v>55.63797819661827</v>
      </c>
      <c r="BQ1617" s="48">
        <v>32.585597058607448</v>
      </c>
      <c r="BR1617" s="49">
        <v>57.435791913749291</v>
      </c>
      <c r="BS1617" s="13">
        <v>0</v>
      </c>
      <c r="BT1617" s="12">
        <v>269.74938610498998</v>
      </c>
      <c r="BV1617" s="14">
        <f>Таблица1[[#This Row],[Lкан_леб,мм]]</f>
        <v>58060.250613895005</v>
      </c>
      <c r="BW1617" s="50">
        <f>Таблица1[[#This Row],[угол обхв4]]+Таблица1[[#This Row],[Lдуг 3,мм]]</f>
        <v>12432.023926999766</v>
      </c>
      <c r="BX1617" s="54">
        <f>Таблица1[[#This Row],[угол обхв5]]+Таблица1[[#This Row],[Y5, мм]]</f>
        <v>58754.196166343434</v>
      </c>
      <c r="BY1617" s="14">
        <f>Таблица1[[#This Row],[угол обхв6]]+Таблица1[[#This Row],[Lдуг 4,мм]]</f>
        <v>15815.009819904779</v>
      </c>
      <c r="BZ1617" s="14">
        <f>Таблица1[[#This Row],[Т1]]+Таблица1[[#This Row],[X6, мм]]</f>
        <v>59150.391057086425</v>
      </c>
      <c r="CA1617" s="14">
        <f>Таблица1[[#This Row],[Т2]]+Таблица1[[#This Row],[Lдуг 5,мм]]</f>
        <v>21295.542002092927</v>
      </c>
      <c r="CB1617" s="14">
        <f>Таблица1[[#This Row],[Т3]]+Таблица1[[#This Row],[Y6, мм]]</f>
        <v>59382.431247705987</v>
      </c>
      <c r="CC1617" s="14">
        <f>Таблица1[[#This Row],[Т4]]+Таблица1[[#This Row],[Lдуг 6,мм]]</f>
        <v>22424.017522429989</v>
      </c>
      <c r="CD1617" s="14">
        <f>Таблица1[[#This Row],[Т5]]+Таблица1[[#This Row],[Lдуг 1,мм]]</f>
        <v>59791.428268079173</v>
      </c>
      <c r="CE1617" s="14">
        <f>Таблица1[[#This Row],[Т6]]+Таблица1[[#This Row],[Lпрям1, мм]]</f>
        <v>25253.898061792661</v>
      </c>
      <c r="CF1617" s="15">
        <f>Таблица1[[#This Row],[Т7]]+Таблица1[[#This Row],[Lдуг 2,мм]]</f>
        <v>59791.428268079173</v>
      </c>
      <c r="CG1617" s="14">
        <f>Таблица1[[#This Row],[Т8]]+Таблица1[[#This Row],[Lпрям2, мм]]</f>
        <v>25253.898061792661</v>
      </c>
      <c r="CH1617" s="14">
        <f>Таблица1[[#This Row],[Т9]]-Таблица1[[#This Row],[Т9]]</f>
        <v>0</v>
      </c>
      <c r="CI1617" s="50">
        <f>Таблица1[[#This Row],[Т9]]-Таблица1[[#This Row],[Т8]]</f>
        <v>34537.530206286508</v>
      </c>
      <c r="CJ1617" s="54">
        <f>Таблица1[[#This Row],[Т9]]-Таблица1[[#This Row],[Т7]]</f>
        <v>0</v>
      </c>
      <c r="CK1617" s="14">
        <f>Таблица1[[#This Row],[Т9]]-Таблица1[[#This Row],[Т6]]</f>
        <v>37367.410745649184</v>
      </c>
      <c r="CL1617" s="14">
        <f>Таблица1[[#This Row],[Т9]]-Таблица1[[#This Row],[Т5]]</f>
        <v>408.99702037318639</v>
      </c>
      <c r="CM1617" s="14">
        <f>Таблица1[[#This Row],[Т9]]-Таблица1[[#This Row],[Т4]]</f>
        <v>38495.88626598625</v>
      </c>
      <c r="CN1617" s="14">
        <f>Таблица1[[#This Row],[Т9]]-Таблица1[[#This Row],[Т3]]</f>
        <v>641.03721099274844</v>
      </c>
      <c r="CO1617" s="14">
        <f>Таблица1[[#This Row],[Т9]]-Таблица1[[#This Row],[Т2]]</f>
        <v>43976.418448174394</v>
      </c>
      <c r="CP1617" s="14">
        <f>Таблица1[[#This Row],[Т9]]-Таблица1[[#This Row],[Т1]]</f>
        <v>1037.232101735739</v>
      </c>
      <c r="CQ1617" s="14">
        <f>Таблица1[[#This Row],[Т9]]-Таблица1[[#This Row],[угол обхв6]]</f>
        <v>47359.404341079411</v>
      </c>
      <c r="CR1617" s="14">
        <f>Таблица1[[#This Row],[Т9]]-Таблица1[[#This Row],[угол обхв5]]</f>
        <v>1731.1776541841682</v>
      </c>
      <c r="CS1617" s="14">
        <f>Таблица1[[#This Row],[Т9]]-Таблица1[[#This Row],[угол обхв4]]</f>
        <v>59791.428268079173</v>
      </c>
      <c r="CT1617" s="14">
        <f>Таблица1[[#This Row],[Lкан_прям, мм]]+Таблица1[[#This Row],[Lкан_дуг, мм]]+Таблица1[[#This Row],[Lкан_леб,мм]]</f>
        <v>85045.326329871838</v>
      </c>
      <c r="CU1617" s="16">
        <f>Таблица1[[#This Row],[Lкан_леб,мм]]</f>
        <v>58060.250613895005</v>
      </c>
      <c r="CV1617" s="14">
        <f>2534431-(Таблица1[[#This Row],[Т23]]+Таблица1[[#This Row],[угол обхв3]])</f>
        <v>2449115.9242840232</v>
      </c>
      <c r="CW1617" s="50">
        <f>SUM(X1617:AC1617,AD1617:AI1617)-Таблица1[[#This Row],[lподв_min, мм]]</f>
        <v>24155.195175172397</v>
      </c>
      <c r="CX1617" s="17">
        <f>CW2056-Таблица1[[#This Row],[Суммарная длина каната]]</f>
        <v>-2426098.3905298621</v>
      </c>
    </row>
    <row r="1618" spans="1:102" x14ac:dyDescent="0.25">
      <c r="A1618" s="21">
        <v>1617</v>
      </c>
      <c r="B1618" s="10">
        <v>41.256938775510193</v>
      </c>
      <c r="C1618" s="10">
        <v>34.516326530612247</v>
      </c>
      <c r="D1618" s="11">
        <v>7225.5725658262663</v>
      </c>
      <c r="E1618" s="11">
        <v>9506.3912157872492</v>
      </c>
      <c r="F1618" s="11">
        <v>6457.5659361312919</v>
      </c>
      <c r="G1618" s="11">
        <v>9976.5558856047155</v>
      </c>
      <c r="H1618" s="11">
        <v>6817.572075826266</v>
      </c>
      <c r="I1618" s="11">
        <v>6632.6314427356692</v>
      </c>
      <c r="J1618" s="11">
        <v>2873.7597730515809</v>
      </c>
      <c r="K1618" s="11">
        <v>25292.124448310467</v>
      </c>
      <c r="L1618" s="11">
        <v>1692.9512676663605</v>
      </c>
      <c r="M1618" s="11">
        <v>58060.250613895005</v>
      </c>
      <c r="N1618" s="11">
        <v>7925.8729827397046</v>
      </c>
      <c r="O1618" s="11">
        <v>18745.735348825841</v>
      </c>
      <c r="P1618" s="43">
        <v>9743.9885330457746</v>
      </c>
      <c r="Q1618" s="11">
        <v>15899.538876842313</v>
      </c>
      <c r="R1618" s="11">
        <v>7676.2214223973806</v>
      </c>
      <c r="S1618" s="11">
        <v>10824.051493731131</v>
      </c>
      <c r="T1618" s="11">
        <v>7225.5725658262663</v>
      </c>
      <c r="U1618" s="11">
        <v>9506.3912157872492</v>
      </c>
      <c r="V1618" s="11">
        <v>6390.2160381333788</v>
      </c>
      <c r="W1618" s="11">
        <v>9853.3284891391941</v>
      </c>
      <c r="X1618" s="12">
        <v>0</v>
      </c>
      <c r="Y1618" s="12">
        <v>681.25489312639468</v>
      </c>
      <c r="Z1618" s="12">
        <v>389.77235681713307</v>
      </c>
      <c r="AA1618" s="44">
        <v>232.0401906195585</v>
      </c>
      <c r="AB1618" s="45">
        <v>389.88382710327454</v>
      </c>
      <c r="AC1618" s="12">
        <v>0</v>
      </c>
      <c r="AD1618" s="12">
        <v>12432.023926999766</v>
      </c>
      <c r="AE1618" s="12">
        <v>3377.3330471536601</v>
      </c>
      <c r="AF1618" s="12">
        <v>5480.532182188148</v>
      </c>
      <c r="AG1618" s="44">
        <v>1128.4755203370603</v>
      </c>
      <c r="AH1618" s="45">
        <v>2873.7597716318364</v>
      </c>
      <c r="AI1618" s="12">
        <v>0</v>
      </c>
      <c r="AJ1618" s="12">
        <v>-38.239134934064808</v>
      </c>
      <c r="AK1618" s="12">
        <v>57.430056607058653</v>
      </c>
      <c r="AL1618" s="12">
        <v>112.16611302002165</v>
      </c>
      <c r="AM1618" s="44">
        <v>144.75171007862906</v>
      </c>
      <c r="AN1618" s="45">
        <v>89.999999800624337</v>
      </c>
      <c r="AO1618" s="12">
        <v>0</v>
      </c>
      <c r="AP1618" s="12">
        <v>-2091.1947974305112</v>
      </c>
      <c r="AQ1618" s="12">
        <v>8269.7088272821766</v>
      </c>
      <c r="AR1618" s="12">
        <v>10121.834841300199</v>
      </c>
      <c r="AS1618" s="44">
        <v>7911.6867152788354</v>
      </c>
      <c r="AT1618" s="45">
        <v>6817.5725658262663</v>
      </c>
      <c r="AU1618" s="12">
        <v>0</v>
      </c>
      <c r="AV1618" s="12">
        <v>11371.453281466987</v>
      </c>
      <c r="AW1618" s="12">
        <v>18965.373487608169</v>
      </c>
      <c r="AX1618" s="12">
        <v>15745.603282068063</v>
      </c>
      <c r="AY1618" s="44">
        <v>10490.854711261296</v>
      </c>
      <c r="AZ1618" s="45">
        <v>9506.3912143675079</v>
      </c>
      <c r="BA1618" s="12">
        <v>0</v>
      </c>
      <c r="BB1618" s="12">
        <v>7673.3434155557034</v>
      </c>
      <c r="BC1618" s="12">
        <v>10087.824377588246</v>
      </c>
      <c r="BD1618" s="12">
        <v>8054.0677306518055</v>
      </c>
      <c r="BE1618" s="44">
        <v>6990.1072729448115</v>
      </c>
      <c r="BF1618" s="45">
        <v>6817.5725758262661</v>
      </c>
      <c r="BG1618" s="12">
        <v>0</v>
      </c>
      <c r="BH1618" s="12">
        <v>19066.192549865016</v>
      </c>
      <c r="BI1618" s="12">
        <v>16119.17701562464</v>
      </c>
      <c r="BJ1618" s="12">
        <v>10670.115898956883</v>
      </c>
      <c r="BK1618" s="44">
        <v>9839.5879982570859</v>
      </c>
      <c r="BL1618" s="45">
        <v>6632.631442735671</v>
      </c>
      <c r="BM1618" s="12">
        <v>0</v>
      </c>
      <c r="BN1618" s="12">
        <v>0</v>
      </c>
      <c r="BO1618" s="12">
        <v>95.669191541123453</v>
      </c>
      <c r="BP1618" s="12">
        <v>54.736056412963009</v>
      </c>
      <c r="BQ1618" s="48">
        <v>32.585597058607398</v>
      </c>
      <c r="BR1618" s="49">
        <v>54.751710278004722</v>
      </c>
      <c r="BS1618" s="13">
        <v>0</v>
      </c>
      <c r="BT1618" s="12">
        <v>269.74938610498998</v>
      </c>
      <c r="BV1618" s="14">
        <f>Таблица1[[#This Row],[Lкан_леб,мм]]</f>
        <v>58060.250613895005</v>
      </c>
      <c r="BW1618" s="50">
        <f>Таблица1[[#This Row],[угол обхв4]]+Таблица1[[#This Row],[Lдуг 3,мм]]</f>
        <v>12432.023926999766</v>
      </c>
      <c r="BX1618" s="54">
        <f>Таблица1[[#This Row],[угол обхв5]]+Таблица1[[#This Row],[Y5, мм]]</f>
        <v>58741.5055070214</v>
      </c>
      <c r="BY1618" s="14">
        <f>Таблица1[[#This Row],[угол обхв6]]+Таблица1[[#This Row],[Lдуг 4,мм]]</f>
        <v>15809.356974153427</v>
      </c>
      <c r="BZ1618" s="14">
        <f>Таблица1[[#This Row],[Т1]]+Таблица1[[#This Row],[X6, мм]]</f>
        <v>59131.277863838535</v>
      </c>
      <c r="CA1618" s="14">
        <f>Таблица1[[#This Row],[Т2]]+Таблица1[[#This Row],[Lдуг 5,мм]]</f>
        <v>21289.889156341575</v>
      </c>
      <c r="CB1618" s="14">
        <f>Таблица1[[#This Row],[Т3]]+Таблица1[[#This Row],[Y6, мм]]</f>
        <v>59363.318054458097</v>
      </c>
      <c r="CC1618" s="14">
        <f>Таблица1[[#This Row],[Т4]]+Таблица1[[#This Row],[Lдуг 6,мм]]</f>
        <v>22418.364676678633</v>
      </c>
      <c r="CD1618" s="14">
        <f>Таблица1[[#This Row],[Т5]]+Таблица1[[#This Row],[Lдуг 1,мм]]</f>
        <v>59753.20188156137</v>
      </c>
      <c r="CE1618" s="14">
        <f>Таблица1[[#This Row],[Т6]]+Таблица1[[#This Row],[Lпрям1, мм]]</f>
        <v>25292.124448310471</v>
      </c>
      <c r="CF1618" s="15">
        <f>Таблица1[[#This Row],[Т7]]+Таблица1[[#This Row],[Lдуг 2,мм]]</f>
        <v>59753.20188156137</v>
      </c>
      <c r="CG1618" s="14">
        <f>Таблица1[[#This Row],[Т8]]+Таблица1[[#This Row],[Lпрям2, мм]]</f>
        <v>25292.124448310471</v>
      </c>
      <c r="CH1618" s="14">
        <f>Таблица1[[#This Row],[Т9]]-Таблица1[[#This Row],[Т9]]</f>
        <v>0</v>
      </c>
      <c r="CI1618" s="50">
        <f>Таблица1[[#This Row],[Т9]]-Таблица1[[#This Row],[Т8]]</f>
        <v>34461.077433250903</v>
      </c>
      <c r="CJ1618" s="54">
        <f>Таблица1[[#This Row],[Т9]]-Таблица1[[#This Row],[Т7]]</f>
        <v>0</v>
      </c>
      <c r="CK1618" s="14">
        <f>Таблица1[[#This Row],[Т9]]-Таблица1[[#This Row],[Т6]]</f>
        <v>37334.837204882737</v>
      </c>
      <c r="CL1618" s="14">
        <f>Таблица1[[#This Row],[Т9]]-Таблица1[[#This Row],[Т5]]</f>
        <v>389.88382710327278</v>
      </c>
      <c r="CM1618" s="14">
        <f>Таблица1[[#This Row],[Т9]]-Таблица1[[#This Row],[Т4]]</f>
        <v>38463.312725219796</v>
      </c>
      <c r="CN1618" s="14">
        <f>Таблица1[[#This Row],[Т9]]-Таблица1[[#This Row],[Т3]]</f>
        <v>621.92401772283483</v>
      </c>
      <c r="CO1618" s="14">
        <f>Таблица1[[#This Row],[Т9]]-Таблица1[[#This Row],[Т2]]</f>
        <v>43943.84490740794</v>
      </c>
      <c r="CP1618" s="14">
        <f>Таблица1[[#This Row],[Т9]]-Таблица1[[#This Row],[Т1]]</f>
        <v>1011.6963745399698</v>
      </c>
      <c r="CQ1618" s="14">
        <f>Таблица1[[#This Row],[Т9]]-Таблица1[[#This Row],[угол обхв6]]</f>
        <v>47321.177954561601</v>
      </c>
      <c r="CR1618" s="14">
        <f>Таблица1[[#This Row],[Т9]]-Таблица1[[#This Row],[угол обхв5]]</f>
        <v>1692.9512676663653</v>
      </c>
      <c r="CS1618" s="14">
        <f>Таблица1[[#This Row],[Т9]]-Таблица1[[#This Row],[угол обхв4]]</f>
        <v>59753.20188156137</v>
      </c>
      <c r="CT1618" s="14">
        <f>Таблица1[[#This Row],[Lкан_прям, мм]]+Таблица1[[#This Row],[Lкан_дуг, мм]]+Таблица1[[#This Row],[Lкан_леб,мм]]</f>
        <v>85045.326329871838</v>
      </c>
      <c r="CU1618" s="16">
        <f>Таблица1[[#This Row],[Lкан_леб,мм]]</f>
        <v>58060.250613895005</v>
      </c>
      <c r="CV1618" s="14">
        <f>2534431-(Таблица1[[#This Row],[Т23]]+Таблица1[[#This Row],[угол обхв3]])</f>
        <v>2449115.9242840232</v>
      </c>
      <c r="CW1618" s="50">
        <f>SUM(X1618:AC1618,AD1618:AI1618)-Таблица1[[#This Row],[lподв_min, мм]]</f>
        <v>24111.315942925252</v>
      </c>
      <c r="CX1618" s="17">
        <f>CW2057-Таблица1[[#This Row],[Суммарная длина каната]]</f>
        <v>-2426138.4687997</v>
      </c>
    </row>
    <row r="1619" spans="1:102" x14ac:dyDescent="0.25">
      <c r="A1619" s="21">
        <v>1618</v>
      </c>
      <c r="B1619" s="10">
        <v>41.256938775510193</v>
      </c>
      <c r="C1619" s="10">
        <v>37.200408163265308</v>
      </c>
      <c r="D1619" s="11">
        <v>7611.315433612418</v>
      </c>
      <c r="E1619" s="11">
        <v>9459.477198222894</v>
      </c>
      <c r="F1619" s="11">
        <v>6822.1340575093127</v>
      </c>
      <c r="G1619" s="11">
        <v>9893.1611333784513</v>
      </c>
      <c r="H1619" s="11">
        <v>7203.3149436124177</v>
      </c>
      <c r="I1619" s="11">
        <v>6540.1853418664468</v>
      </c>
      <c r="J1619" s="11">
        <v>2919.2918563564463</v>
      </c>
      <c r="K1619" s="11">
        <v>25330.350834828409</v>
      </c>
      <c r="L1619" s="11">
        <v>1654.724881148423</v>
      </c>
      <c r="M1619" s="11">
        <v>58060.250613895005</v>
      </c>
      <c r="N1619" s="11">
        <v>7925.8729827397046</v>
      </c>
      <c r="O1619" s="11">
        <v>18745.735348825841</v>
      </c>
      <c r="P1619" s="43">
        <v>9827.5842464136222</v>
      </c>
      <c r="Q1619" s="11">
        <v>15963.545813282604</v>
      </c>
      <c r="R1619" s="11">
        <v>7999.7652739672094</v>
      </c>
      <c r="S1619" s="11">
        <v>10796.795306052267</v>
      </c>
      <c r="T1619" s="11">
        <v>7611.315433612418</v>
      </c>
      <c r="U1619" s="11">
        <v>9459.477198222894</v>
      </c>
      <c r="V1619" s="11">
        <v>6760.6286545238609</v>
      </c>
      <c r="W1619" s="11">
        <v>9766.9150031264817</v>
      </c>
      <c r="X1619" s="12">
        <v>0</v>
      </c>
      <c r="Y1619" s="12">
        <v>668.55218236261226</v>
      </c>
      <c r="Z1619" s="12">
        <v>383.36187433301819</v>
      </c>
      <c r="AA1619" s="44">
        <v>232.0401906195587</v>
      </c>
      <c r="AB1619" s="45">
        <v>370.77063383323377</v>
      </c>
      <c r="AC1619" s="12">
        <v>0</v>
      </c>
      <c r="AD1619" s="12">
        <v>12432.023926999766</v>
      </c>
      <c r="AE1619" s="12">
        <v>3370.0273503445856</v>
      </c>
      <c r="AF1619" s="12">
        <v>5480.5321821881489</v>
      </c>
      <c r="AG1619" s="44">
        <v>1128.4755203370612</v>
      </c>
      <c r="AH1619" s="45">
        <v>2919.2918549588462</v>
      </c>
      <c r="AI1619" s="12">
        <v>0</v>
      </c>
      <c r="AJ1619" s="12">
        <v>-38.239134934064808</v>
      </c>
      <c r="AK1619" s="12">
        <v>55.646204364068133</v>
      </c>
      <c r="AL1619" s="12">
        <v>109.48203138736858</v>
      </c>
      <c r="AM1619" s="44">
        <v>142.067628445976</v>
      </c>
      <c r="AN1619" s="45">
        <v>89.999999803733985</v>
      </c>
      <c r="AO1619" s="12">
        <v>0</v>
      </c>
      <c r="AP1619" s="12">
        <v>-2091.1947974305112</v>
      </c>
      <c r="AQ1619" s="12">
        <v>8262.7050652406288</v>
      </c>
      <c r="AR1619" s="12">
        <v>10212.22466761234</v>
      </c>
      <c r="AS1619" s="44">
        <v>8250.5754921045827</v>
      </c>
      <c r="AT1619" s="45">
        <v>7203.315433612418</v>
      </c>
      <c r="AU1619" s="12">
        <v>0</v>
      </c>
      <c r="AV1619" s="12">
        <v>11371.453281466987</v>
      </c>
      <c r="AW1619" s="12">
        <v>18975.970333565539</v>
      </c>
      <c r="AX1619" s="12">
        <v>15827.473235662888</v>
      </c>
      <c r="AY1619" s="44">
        <v>10474.990653385648</v>
      </c>
      <c r="AZ1619" s="45">
        <v>9459.4771968252953</v>
      </c>
      <c r="BA1619" s="12">
        <v>0</v>
      </c>
      <c r="BB1619" s="12">
        <v>7673.3434155557034</v>
      </c>
      <c r="BC1619" s="12">
        <v>10164.416328914545</v>
      </c>
      <c r="BD1619" s="12">
        <v>8384.4056951659277</v>
      </c>
      <c r="BE1619" s="44">
        <v>7360.5052154750456</v>
      </c>
      <c r="BF1619" s="45">
        <v>7203.3154436124178</v>
      </c>
      <c r="BG1619" s="12">
        <v>0</v>
      </c>
      <c r="BH1619" s="12">
        <v>19066.192549865016</v>
      </c>
      <c r="BI1619" s="12">
        <v>16193.780798022302</v>
      </c>
      <c r="BJ1619" s="12">
        <v>10660.722728432553</v>
      </c>
      <c r="BK1619" s="44">
        <v>9781.2818508895125</v>
      </c>
      <c r="BL1619" s="45">
        <v>6540.1853418664487</v>
      </c>
      <c r="BM1619" s="12">
        <v>0</v>
      </c>
      <c r="BN1619" s="12">
        <v>0</v>
      </c>
      <c r="BO1619" s="12">
        <v>93.885339298132934</v>
      </c>
      <c r="BP1619" s="12">
        <v>53.835827023300446</v>
      </c>
      <c r="BQ1619" s="48">
        <v>32.585597058607419</v>
      </c>
      <c r="BR1619" s="49">
        <v>52.06762864224202</v>
      </c>
      <c r="BS1619" s="13">
        <v>0</v>
      </c>
      <c r="BT1619" s="12">
        <v>269.74938610498998</v>
      </c>
      <c r="BV1619" s="14">
        <f>Таблица1[[#This Row],[Lкан_леб,мм]]</f>
        <v>58060.250613895005</v>
      </c>
      <c r="BW1619" s="50">
        <f>Таблица1[[#This Row],[угол обхв4]]+Таблица1[[#This Row],[Lдуг 3,мм]]</f>
        <v>12432.023926999766</v>
      </c>
      <c r="BX1619" s="54">
        <f>Таблица1[[#This Row],[угол обхв5]]+Таблица1[[#This Row],[Y5, мм]]</f>
        <v>58728.802796257616</v>
      </c>
      <c r="BY1619" s="14">
        <f>Таблица1[[#This Row],[угол обхв6]]+Таблица1[[#This Row],[Lдуг 4,мм]]</f>
        <v>15802.051277344352</v>
      </c>
      <c r="BZ1619" s="14">
        <f>Таблица1[[#This Row],[Т1]]+Таблица1[[#This Row],[X6, мм]]</f>
        <v>59112.164670590631</v>
      </c>
      <c r="CA1619" s="14">
        <f>Таблица1[[#This Row],[Т2]]+Таблица1[[#This Row],[Lдуг 5,мм]]</f>
        <v>21282.5834595325</v>
      </c>
      <c r="CB1619" s="14">
        <f>Таблица1[[#This Row],[Т3]]+Таблица1[[#This Row],[Y6, мм]]</f>
        <v>59344.204861210193</v>
      </c>
      <c r="CC1619" s="14">
        <f>Таблица1[[#This Row],[Т4]]+Таблица1[[#This Row],[Lдуг 6,мм]]</f>
        <v>22411.058979869562</v>
      </c>
      <c r="CD1619" s="14">
        <f>Таблица1[[#This Row],[Т5]]+Таблица1[[#This Row],[Lдуг 1,мм]]</f>
        <v>59714.975495043429</v>
      </c>
      <c r="CE1619" s="14">
        <f>Таблица1[[#This Row],[Т6]]+Таблица1[[#This Row],[Lпрям1, мм]]</f>
        <v>25330.350834828409</v>
      </c>
      <c r="CF1619" s="15">
        <f>Таблица1[[#This Row],[Т7]]+Таблица1[[#This Row],[Lдуг 2,мм]]</f>
        <v>59714.975495043429</v>
      </c>
      <c r="CG1619" s="14">
        <f>Таблица1[[#This Row],[Т8]]+Таблица1[[#This Row],[Lпрям2, мм]]</f>
        <v>25330.350834828409</v>
      </c>
      <c r="CH1619" s="14">
        <f>Таблица1[[#This Row],[Т9]]-Таблица1[[#This Row],[Т9]]</f>
        <v>0</v>
      </c>
      <c r="CI1619" s="50">
        <f>Таблица1[[#This Row],[Т9]]-Таблица1[[#This Row],[Т8]]</f>
        <v>34384.62466021502</v>
      </c>
      <c r="CJ1619" s="54">
        <f>Таблица1[[#This Row],[Т9]]-Таблица1[[#This Row],[Т7]]</f>
        <v>0</v>
      </c>
      <c r="CK1619" s="14">
        <f>Таблица1[[#This Row],[Т9]]-Таблица1[[#This Row],[Т6]]</f>
        <v>37303.916515173871</v>
      </c>
      <c r="CL1619" s="14">
        <f>Таблица1[[#This Row],[Т9]]-Таблица1[[#This Row],[Т5]]</f>
        <v>370.77063383323548</v>
      </c>
      <c r="CM1619" s="14">
        <f>Таблица1[[#This Row],[Т9]]-Таблица1[[#This Row],[Т4]]</f>
        <v>38432.392035510929</v>
      </c>
      <c r="CN1619" s="14">
        <f>Таблица1[[#This Row],[Т9]]-Таблица1[[#This Row],[Т3]]</f>
        <v>602.81082445279753</v>
      </c>
      <c r="CO1619" s="14">
        <f>Таблица1[[#This Row],[Т9]]-Таблица1[[#This Row],[Т2]]</f>
        <v>43912.924217699081</v>
      </c>
      <c r="CP1619" s="14">
        <f>Таблица1[[#This Row],[Т9]]-Таблица1[[#This Row],[Т1]]</f>
        <v>986.17269878581283</v>
      </c>
      <c r="CQ1619" s="14">
        <f>Таблица1[[#This Row],[Т9]]-Таблица1[[#This Row],[угол обхв6]]</f>
        <v>47282.95156804366</v>
      </c>
      <c r="CR1619" s="14">
        <f>Таблица1[[#This Row],[Т9]]-Таблица1[[#This Row],[угол обхв5]]</f>
        <v>1654.7248811484242</v>
      </c>
      <c r="CS1619" s="14">
        <f>Таблица1[[#This Row],[Т9]]-Таблица1[[#This Row],[угол обхв4]]</f>
        <v>59714.975495043429</v>
      </c>
      <c r="CT1619" s="14">
        <f>Таблица1[[#This Row],[Lкан_прям, мм]]+Таблица1[[#This Row],[Lкан_дуг, мм]]+Таблица1[[#This Row],[Lкан_леб,мм]]</f>
        <v>85045.326329871838</v>
      </c>
      <c r="CU1619" s="16">
        <f>Таблица1[[#This Row],[Lкан_леб,мм]]</f>
        <v>58060.250613895005</v>
      </c>
      <c r="CV1619" s="14">
        <f>2534431-(Таблица1[[#This Row],[Т23]]+Таблица1[[#This Row],[угол обхв3]])</f>
        <v>2449115.9242840232</v>
      </c>
      <c r="CW1619" s="50">
        <f>SUM(X1619:AC1619,AD1619:AI1619)-Таблица1[[#This Row],[lподв_min, мм]]</f>
        <v>24065.783859620384</v>
      </c>
      <c r="CX1619" s="17">
        <f>CW2058-Таблица1[[#This Row],[Суммарная длина каната]]</f>
        <v>-2426179.7461291789</v>
      </c>
    </row>
    <row r="1620" spans="1:102" x14ac:dyDescent="0.25">
      <c r="A1620" s="21">
        <v>1619</v>
      </c>
      <c r="B1620" s="10">
        <v>41.256938775510193</v>
      </c>
      <c r="C1620" s="10">
        <v>39.884489795918363</v>
      </c>
      <c r="D1620" s="11">
        <v>7998.8320453329734</v>
      </c>
      <c r="E1620" s="11">
        <v>9430.6785744270856</v>
      </c>
      <c r="F1620" s="11">
        <v>7190.2075068778322</v>
      </c>
      <c r="G1620" s="11">
        <v>9826.9302063583727</v>
      </c>
      <c r="H1620" s="11">
        <v>7590.8315553329739</v>
      </c>
      <c r="I1620" s="11">
        <v>6464.2070956358903</v>
      </c>
      <c r="J1620" s="11">
        <v>2966.4714787911953</v>
      </c>
      <c r="K1620" s="11">
        <v>25368.577221346422</v>
      </c>
      <c r="L1620" s="11">
        <v>1616.498494630401</v>
      </c>
      <c r="M1620" s="11">
        <v>58060.250613895005</v>
      </c>
      <c r="N1620" s="11">
        <v>7925.8729827397046</v>
      </c>
      <c r="O1620" s="11">
        <v>18745.735348825841</v>
      </c>
      <c r="P1620" s="43">
        <v>9908.0908726145935</v>
      </c>
      <c r="Q1620" s="11">
        <v>16031.397227001758</v>
      </c>
      <c r="R1620" s="11">
        <v>8324.2305513979063</v>
      </c>
      <c r="S1620" s="11">
        <v>10784.720232667596</v>
      </c>
      <c r="T1620" s="11">
        <v>7998.8320453329734</v>
      </c>
      <c r="U1620" s="11">
        <v>9430.6785744270856</v>
      </c>
      <c r="V1620" s="11">
        <v>7134.6815511203877</v>
      </c>
      <c r="W1620" s="11">
        <v>9697.9423455449523</v>
      </c>
      <c r="X1620" s="12">
        <v>0</v>
      </c>
      <c r="Y1620" s="12">
        <v>655.83425221427615</v>
      </c>
      <c r="Z1620" s="12">
        <v>376.96661123345706</v>
      </c>
      <c r="AA1620" s="44">
        <v>232.04019061955876</v>
      </c>
      <c r="AB1620" s="45">
        <v>351.65744056310888</v>
      </c>
      <c r="AC1620" s="12">
        <v>0</v>
      </c>
      <c r="AD1620" s="12">
        <v>12432.023926999766</v>
      </c>
      <c r="AE1620" s="12">
        <v>3361.0741144056246</v>
      </c>
      <c r="AF1620" s="12">
        <v>5480.532182188148</v>
      </c>
      <c r="AG1620" s="44">
        <v>1128.4755203370617</v>
      </c>
      <c r="AH1620" s="45">
        <v>2966.4714774158228</v>
      </c>
      <c r="AI1620" s="12">
        <v>0</v>
      </c>
      <c r="AJ1620" s="12">
        <v>-38.239134934064808</v>
      </c>
      <c r="AK1620" s="12">
        <v>53.860214850240077</v>
      </c>
      <c r="AL1620" s="12">
        <v>106.79794975471552</v>
      </c>
      <c r="AM1620" s="44">
        <v>139.38354681332294</v>
      </c>
      <c r="AN1620" s="45">
        <v>89.999999806855456</v>
      </c>
      <c r="AO1620" s="12">
        <v>0</v>
      </c>
      <c r="AP1620" s="12">
        <v>-2091.1947974305112</v>
      </c>
      <c r="AQ1620" s="12">
        <v>8255.36585198578</v>
      </c>
      <c r="AR1620" s="12">
        <v>10298.681447129507</v>
      </c>
      <c r="AS1620" s="44">
        <v>8589.8353789981702</v>
      </c>
      <c r="AT1620" s="45">
        <v>7590.8320453329734</v>
      </c>
      <c r="AU1620" s="12">
        <v>0</v>
      </c>
      <c r="AV1620" s="12">
        <v>11371.453281466987</v>
      </c>
      <c r="AW1620" s="12">
        <v>18986.356314487581</v>
      </c>
      <c r="AX1620" s="12">
        <v>15913.486230482729</v>
      </c>
      <c r="AY1620" s="44">
        <v>10475.013798192245</v>
      </c>
      <c r="AZ1620" s="45">
        <v>9430.6785730517149</v>
      </c>
      <c r="BA1620" s="12">
        <v>0</v>
      </c>
      <c r="BB1620" s="12">
        <v>7673.3434155557034</v>
      </c>
      <c r="BC1620" s="12">
        <v>10237.58374186067</v>
      </c>
      <c r="BD1620" s="12">
        <v>8714.8211259128202</v>
      </c>
      <c r="BE1620" s="44">
        <v>7733.2272177327113</v>
      </c>
      <c r="BF1620" s="45">
        <v>7590.8320553329731</v>
      </c>
      <c r="BG1620" s="12">
        <v>0</v>
      </c>
      <c r="BH1620" s="12">
        <v>19066.192549865016</v>
      </c>
      <c r="BI1620" s="12">
        <v>16272.018192663494</v>
      </c>
      <c r="BJ1620" s="12">
        <v>10666.809236148567</v>
      </c>
      <c r="BK1620" s="44">
        <v>9740.3850089024363</v>
      </c>
      <c r="BL1620" s="45">
        <v>6464.2070956358921</v>
      </c>
      <c r="BM1620" s="12">
        <v>0</v>
      </c>
      <c r="BN1620" s="12">
        <v>0</v>
      </c>
      <c r="BO1620" s="12">
        <v>92.099349784304877</v>
      </c>
      <c r="BP1620" s="12">
        <v>52.937734904475441</v>
      </c>
      <c r="BQ1620" s="48">
        <v>32.585597058607433</v>
      </c>
      <c r="BR1620" s="49">
        <v>49.383547006467488</v>
      </c>
      <c r="BS1620" s="13">
        <v>0</v>
      </c>
      <c r="BT1620" s="12">
        <v>269.74938610498998</v>
      </c>
      <c r="BV1620" s="14">
        <f>Таблица1[[#This Row],[Lкан_леб,мм]]</f>
        <v>58060.250613895005</v>
      </c>
      <c r="BW1620" s="50">
        <f>Таблица1[[#This Row],[угол обхв4]]+Таблица1[[#This Row],[Lдуг 3,мм]]</f>
        <v>12432.023926999766</v>
      </c>
      <c r="BX1620" s="54">
        <f>Таблица1[[#This Row],[угол обхв5]]+Таблица1[[#This Row],[Y5, мм]]</f>
        <v>58716.084866109282</v>
      </c>
      <c r="BY1620" s="14">
        <f>Таблица1[[#This Row],[угол обхв6]]+Таблица1[[#This Row],[Lдуг 4,мм]]</f>
        <v>15793.09804140539</v>
      </c>
      <c r="BZ1620" s="14">
        <f>Таблица1[[#This Row],[Т1]]+Таблица1[[#This Row],[X6, мм]]</f>
        <v>59093.051477342742</v>
      </c>
      <c r="CA1620" s="14">
        <f>Таблица1[[#This Row],[Т2]]+Таблица1[[#This Row],[Lдуг 5,мм]]</f>
        <v>21273.630223593536</v>
      </c>
      <c r="CB1620" s="14">
        <f>Таблица1[[#This Row],[Т3]]+Таблица1[[#This Row],[Y6, мм]]</f>
        <v>59325.091667962304</v>
      </c>
      <c r="CC1620" s="14">
        <f>Таблица1[[#This Row],[Т4]]+Таблица1[[#This Row],[Lдуг 6,мм]]</f>
        <v>22402.105743930599</v>
      </c>
      <c r="CD1620" s="14">
        <f>Таблица1[[#This Row],[Т5]]+Таблица1[[#This Row],[Lдуг 1,мм]]</f>
        <v>59676.749108525415</v>
      </c>
      <c r="CE1620" s="14">
        <f>Таблица1[[#This Row],[Т6]]+Таблица1[[#This Row],[Lпрям1, мм]]</f>
        <v>25368.577221346422</v>
      </c>
      <c r="CF1620" s="15">
        <f>Таблица1[[#This Row],[Т7]]+Таблица1[[#This Row],[Lдуг 2,мм]]</f>
        <v>59676.749108525415</v>
      </c>
      <c r="CG1620" s="14">
        <f>Таблица1[[#This Row],[Т8]]+Таблица1[[#This Row],[Lпрям2, мм]]</f>
        <v>25368.577221346422</v>
      </c>
      <c r="CH1620" s="14">
        <f>Таблица1[[#This Row],[Т9]]-Таблица1[[#This Row],[Т9]]</f>
        <v>0</v>
      </c>
      <c r="CI1620" s="50">
        <f>Таблица1[[#This Row],[Т9]]-Таблица1[[#This Row],[Т8]]</f>
        <v>34308.171887178993</v>
      </c>
      <c r="CJ1620" s="54">
        <f>Таблица1[[#This Row],[Т9]]-Таблица1[[#This Row],[Т7]]</f>
        <v>0</v>
      </c>
      <c r="CK1620" s="14">
        <f>Таблица1[[#This Row],[Т9]]-Таблица1[[#This Row],[Т6]]</f>
        <v>37274.643364594813</v>
      </c>
      <c r="CL1620" s="14">
        <f>Таблица1[[#This Row],[Т9]]-Таблица1[[#This Row],[Т5]]</f>
        <v>351.65744056311087</v>
      </c>
      <c r="CM1620" s="14">
        <f>Таблица1[[#This Row],[Т9]]-Таблица1[[#This Row],[Т4]]</f>
        <v>38403.118884931879</v>
      </c>
      <c r="CN1620" s="14">
        <f>Таблица1[[#This Row],[Т9]]-Таблица1[[#This Row],[Т3]]</f>
        <v>583.69763118267292</v>
      </c>
      <c r="CO1620" s="14">
        <f>Таблица1[[#This Row],[Т9]]-Таблица1[[#This Row],[Т2]]</f>
        <v>43883.651067120023</v>
      </c>
      <c r="CP1620" s="14">
        <f>Таблица1[[#This Row],[Т9]]-Таблица1[[#This Row],[Т1]]</f>
        <v>960.66424241613277</v>
      </c>
      <c r="CQ1620" s="14">
        <f>Таблица1[[#This Row],[Т9]]-Таблица1[[#This Row],[угол обхв6]]</f>
        <v>47244.725181525646</v>
      </c>
      <c r="CR1620" s="14">
        <f>Таблица1[[#This Row],[Т9]]-Таблица1[[#This Row],[угол обхв5]]</f>
        <v>1616.4984946304103</v>
      </c>
      <c r="CS1620" s="14">
        <f>Таблица1[[#This Row],[Т9]]-Таблица1[[#This Row],[угол обхв4]]</f>
        <v>59676.749108525415</v>
      </c>
      <c r="CT1620" s="14">
        <f>Таблица1[[#This Row],[Lкан_прям, мм]]+Таблица1[[#This Row],[Lкан_дуг, мм]]+Таблица1[[#This Row],[Lкан_леб,мм]]</f>
        <v>85045.326329871823</v>
      </c>
      <c r="CU1620" s="16">
        <f>Таблица1[[#This Row],[Lкан_леб,мм]]</f>
        <v>58060.250613895005</v>
      </c>
      <c r="CV1620" s="14">
        <f>2534431-(Таблица1[[#This Row],[Т23]]+Таблица1[[#This Row],[угол обхв3]])</f>
        <v>2449115.9242840232</v>
      </c>
      <c r="CW1620" s="50">
        <f>SUM(X1620:AC1620,AD1620:AI1620)-Таблица1[[#This Row],[lподв_min, мм]]</f>
        <v>24018.604237185631</v>
      </c>
      <c r="CX1620" s="17">
        <f>CW2059-Таблица1[[#This Row],[Суммарная длина каната]]</f>
        <v>-2426222.1842174986</v>
      </c>
    </row>
    <row r="1621" spans="1:102" x14ac:dyDescent="0.25">
      <c r="A1621" s="21">
        <v>1620</v>
      </c>
      <c r="B1621" s="10">
        <v>41.256938775510193</v>
      </c>
      <c r="C1621" s="10">
        <v>42.568571428571424</v>
      </c>
      <c r="D1621" s="11">
        <v>8387.2721305600626</v>
      </c>
      <c r="E1621" s="11">
        <v>9420.058532963707</v>
      </c>
      <c r="F1621" s="11">
        <v>7560.9786750665153</v>
      </c>
      <c r="G1621" s="11">
        <v>9778.0084252790039</v>
      </c>
      <c r="H1621" s="11">
        <v>7979.2716405600631</v>
      </c>
      <c r="I1621" s="11">
        <v>6404.7664179555622</v>
      </c>
      <c r="J1621" s="11">
        <v>3015.2921150081456</v>
      </c>
      <c r="K1621" s="11">
        <v>25406.803607864487</v>
      </c>
      <c r="L1621" s="11">
        <v>1578.2721081123375</v>
      </c>
      <c r="M1621" s="11">
        <v>58060.250613895005</v>
      </c>
      <c r="N1621" s="11">
        <v>7925.8729827397046</v>
      </c>
      <c r="O1621" s="11">
        <v>18745.735348825841</v>
      </c>
      <c r="P1621" s="43">
        <v>9985.3317678573367</v>
      </c>
      <c r="Q1621" s="11">
        <v>16102.944241670786</v>
      </c>
      <c r="R1621" s="11">
        <v>8648.9053284857273</v>
      </c>
      <c r="S1621" s="11">
        <v>10787.852768125997</v>
      </c>
      <c r="T1621" s="11">
        <v>8387.2721305600626</v>
      </c>
      <c r="U1621" s="11">
        <v>9420.058532963707</v>
      </c>
      <c r="V1621" s="11">
        <v>7511.5539989353083</v>
      </c>
      <c r="W1621" s="11">
        <v>9646.5618529032836</v>
      </c>
      <c r="X1621" s="12">
        <v>0</v>
      </c>
      <c r="Y1621" s="12">
        <v>643.09787773205562</v>
      </c>
      <c r="Z1621" s="12">
        <v>370.58979246778046</v>
      </c>
      <c r="AA1621" s="44">
        <v>232.04019061955844</v>
      </c>
      <c r="AB1621" s="45">
        <v>332.54424729294283</v>
      </c>
      <c r="AC1621" s="12">
        <v>0</v>
      </c>
      <c r="AD1621" s="12">
        <v>12432.023926999766</v>
      </c>
      <c r="AE1621" s="12">
        <v>3350.4798646844661</v>
      </c>
      <c r="AF1621" s="12">
        <v>5480.5321821881516</v>
      </c>
      <c r="AG1621" s="44">
        <v>1128.475520337061</v>
      </c>
      <c r="AH1621" s="45">
        <v>3015.2921136550412</v>
      </c>
      <c r="AI1621" s="12">
        <v>0</v>
      </c>
      <c r="AJ1621" s="12">
        <v>-38.239134934064808</v>
      </c>
      <c r="AK1621" s="12">
        <v>52.071635183256369</v>
      </c>
      <c r="AL1621" s="12">
        <v>104.11386812206246</v>
      </c>
      <c r="AM1621" s="44">
        <v>136.69946518066985</v>
      </c>
      <c r="AN1621" s="45">
        <v>89.999999809982654</v>
      </c>
      <c r="AO1621" s="12">
        <v>0</v>
      </c>
      <c r="AP1621" s="12">
        <v>-2091.1947974305112</v>
      </c>
      <c r="AQ1621" s="12">
        <v>8247.6951739680662</v>
      </c>
      <c r="AR1621" s="12">
        <v>10381.015480518332</v>
      </c>
      <c r="AS1621" s="44">
        <v>8928.7219881308865</v>
      </c>
      <c r="AT1621" s="45">
        <v>7979.2721305600626</v>
      </c>
      <c r="AU1621" s="12">
        <v>0</v>
      </c>
      <c r="AV1621" s="12">
        <v>11371.453281466987</v>
      </c>
      <c r="AW1621" s="12">
        <v>18996.523062306736</v>
      </c>
      <c r="AX1621" s="12">
        <v>16003.453540925388</v>
      </c>
      <c r="AY1621" s="44">
        <v>10490.924094897855</v>
      </c>
      <c r="AZ1621" s="45">
        <v>9420.0585316106044</v>
      </c>
      <c r="BA1621" s="12">
        <v>0</v>
      </c>
      <c r="BB1621" s="12">
        <v>7673.3434155557034</v>
      </c>
      <c r="BC1621" s="12">
        <v>10307.153959085699</v>
      </c>
      <c r="BD1621" s="12">
        <v>9044.5890411467208</v>
      </c>
      <c r="BE1621" s="44">
        <v>8107.4554709149033</v>
      </c>
      <c r="BF1621" s="45">
        <v>7979.2721405600632</v>
      </c>
      <c r="BG1621" s="12">
        <v>0</v>
      </c>
      <c r="BH1621" s="12">
        <v>19066.192549865016</v>
      </c>
      <c r="BI1621" s="12">
        <v>16353.731955151679</v>
      </c>
      <c r="BJ1621" s="12">
        <v>10688.362067380596</v>
      </c>
      <c r="BK1621" s="44">
        <v>9716.9872061918504</v>
      </c>
      <c r="BL1621" s="45">
        <v>6404.7664179555641</v>
      </c>
      <c r="BM1621" s="12">
        <v>0</v>
      </c>
      <c r="BN1621" s="12">
        <v>0</v>
      </c>
      <c r="BO1621" s="12">
        <v>90.310770117321169</v>
      </c>
      <c r="BP1621" s="12">
        <v>52.042232938806094</v>
      </c>
      <c r="BQ1621" s="48">
        <v>32.585597058607384</v>
      </c>
      <c r="BR1621" s="49">
        <v>46.699465370687193</v>
      </c>
      <c r="BS1621" s="13">
        <v>0</v>
      </c>
      <c r="BT1621" s="12">
        <v>269.74938610498998</v>
      </c>
      <c r="BV1621" s="14">
        <f>Таблица1[[#This Row],[Lкан_леб,мм]]</f>
        <v>58060.250613895005</v>
      </c>
      <c r="BW1621" s="50">
        <f>Таблица1[[#This Row],[угол обхв4]]+Таблица1[[#This Row],[Lдуг 3,мм]]</f>
        <v>12432.023926999766</v>
      </c>
      <c r="BX1621" s="54">
        <f>Таблица1[[#This Row],[угол обхв5]]+Таблица1[[#This Row],[Y5, мм]]</f>
        <v>58703.348491627061</v>
      </c>
      <c r="BY1621" s="14">
        <f>Таблица1[[#This Row],[угол обхв6]]+Таблица1[[#This Row],[Lдуг 4,мм]]</f>
        <v>15782.503791684232</v>
      </c>
      <c r="BZ1621" s="14">
        <f>Таблица1[[#This Row],[Т1]]+Таблица1[[#This Row],[X6, мм]]</f>
        <v>59073.938284094838</v>
      </c>
      <c r="CA1621" s="14">
        <f>Таблица1[[#This Row],[Т2]]+Таблица1[[#This Row],[Lдуг 5,мм]]</f>
        <v>21263.035973872386</v>
      </c>
      <c r="CB1621" s="14">
        <f>Таблица1[[#This Row],[Т3]]+Таблица1[[#This Row],[Y6, мм]]</f>
        <v>59305.9784747144</v>
      </c>
      <c r="CC1621" s="14">
        <f>Таблица1[[#This Row],[Т4]]+Таблица1[[#This Row],[Lдуг 6,мм]]</f>
        <v>22391.511494209448</v>
      </c>
      <c r="CD1621" s="14">
        <f>Таблица1[[#This Row],[Т5]]+Таблица1[[#This Row],[Lдуг 1,мм]]</f>
        <v>59638.522722007343</v>
      </c>
      <c r="CE1621" s="14">
        <f>Таблица1[[#This Row],[Т6]]+Таблица1[[#This Row],[Lпрям1, мм]]</f>
        <v>25406.803607864487</v>
      </c>
      <c r="CF1621" s="15">
        <f>Таблица1[[#This Row],[Т7]]+Таблица1[[#This Row],[Lдуг 2,мм]]</f>
        <v>59638.522722007343</v>
      </c>
      <c r="CG1621" s="14">
        <f>Таблица1[[#This Row],[Т8]]+Таблица1[[#This Row],[Lпрям2, мм]]</f>
        <v>25406.803607864487</v>
      </c>
      <c r="CH1621" s="14">
        <f>Таблица1[[#This Row],[Т9]]-Таблица1[[#This Row],[Т9]]</f>
        <v>0</v>
      </c>
      <c r="CI1621" s="50">
        <f>Таблица1[[#This Row],[Т9]]-Таблица1[[#This Row],[Т8]]</f>
        <v>34231.719114142856</v>
      </c>
      <c r="CJ1621" s="54">
        <f>Таблица1[[#This Row],[Т9]]-Таблица1[[#This Row],[Т7]]</f>
        <v>0</v>
      </c>
      <c r="CK1621" s="14">
        <f>Таблица1[[#This Row],[Т9]]-Таблица1[[#This Row],[Т6]]</f>
        <v>37247.011227797891</v>
      </c>
      <c r="CL1621" s="14">
        <f>Таблица1[[#This Row],[Т9]]-Таблица1[[#This Row],[Т5]]</f>
        <v>332.5442472929426</v>
      </c>
      <c r="CM1621" s="14">
        <f>Таблица1[[#This Row],[Т9]]-Таблица1[[#This Row],[Т4]]</f>
        <v>38375.486748134957</v>
      </c>
      <c r="CN1621" s="14">
        <f>Таблица1[[#This Row],[Т9]]-Таблица1[[#This Row],[Т3]]</f>
        <v>564.58443791250465</v>
      </c>
      <c r="CO1621" s="14">
        <f>Таблица1[[#This Row],[Т9]]-Таблица1[[#This Row],[Т2]]</f>
        <v>43856.018930323109</v>
      </c>
      <c r="CP1621" s="14">
        <f>Таблица1[[#This Row],[Т9]]-Таблица1[[#This Row],[Т1]]</f>
        <v>935.1742303802821</v>
      </c>
      <c r="CQ1621" s="14">
        <f>Таблица1[[#This Row],[Т9]]-Таблица1[[#This Row],[угол обхв6]]</f>
        <v>47206.498795007574</v>
      </c>
      <c r="CR1621" s="14">
        <f>Таблица1[[#This Row],[Т9]]-Таблица1[[#This Row],[угол обхв5]]</f>
        <v>1578.2721081123382</v>
      </c>
      <c r="CS1621" s="14">
        <f>Таблица1[[#This Row],[Т9]]-Таблица1[[#This Row],[угол обхв4]]</f>
        <v>59638.522722007343</v>
      </c>
      <c r="CT1621" s="14">
        <f>Таблица1[[#This Row],[Lкан_прям, мм]]+Таблица1[[#This Row],[Lкан_дуг, мм]]+Таблица1[[#This Row],[Lкан_леб,мм]]</f>
        <v>85045.326329871838</v>
      </c>
      <c r="CU1621" s="16">
        <f>Таблица1[[#This Row],[Lкан_леб,мм]]</f>
        <v>58060.250613895005</v>
      </c>
      <c r="CV1621" s="14">
        <f>2534431-(Таблица1[[#This Row],[Т23]]+Таблица1[[#This Row],[угол обхв3]])</f>
        <v>2449115.9242840232</v>
      </c>
      <c r="CW1621" s="50">
        <f>SUM(X1621:AC1621,AD1621:AI1621)-Таблица1[[#This Row],[lподв_min, мм]]</f>
        <v>23969.78360096868</v>
      </c>
      <c r="CX1621" s="17">
        <f>CW2060-Таблица1[[#This Row],[Суммарная длина каната]]</f>
        <v>-2426265.7426845636</v>
      </c>
    </row>
    <row r="1622" spans="1:102" x14ac:dyDescent="0.25">
      <c r="A1622" s="21">
        <v>1621</v>
      </c>
      <c r="B1622" s="10">
        <v>41.256938775510193</v>
      </c>
      <c r="C1622" s="10">
        <v>45.252653061224485</v>
      </c>
      <c r="D1622" s="11">
        <v>8775.7833926243857</v>
      </c>
      <c r="E1622" s="11">
        <v>9427.6403758201559</v>
      </c>
      <c r="F1622" s="11">
        <v>7933.6340336993317</v>
      </c>
      <c r="G1622" s="11">
        <v>9746.503131974152</v>
      </c>
      <c r="H1622" s="11">
        <v>8367.7829026243853</v>
      </c>
      <c r="I1622" s="11">
        <v>6361.8943545254915</v>
      </c>
      <c r="J1622" s="11">
        <v>3065.7460212946635</v>
      </c>
      <c r="K1622" s="11">
        <v>25445.029994382552</v>
      </c>
      <c r="L1622" s="11">
        <v>1540.0457215942758</v>
      </c>
      <c r="M1622" s="11">
        <v>58060.250613895005</v>
      </c>
      <c r="N1622" s="11">
        <v>7925.8729827397046</v>
      </c>
      <c r="O1622" s="11">
        <v>18745.735348825841</v>
      </c>
      <c r="P1622" s="43">
        <v>10059.137453861282</v>
      </c>
      <c r="Q1622" s="11">
        <v>16178.029872249734</v>
      </c>
      <c r="R1622" s="11">
        <v>8973.0772193527919</v>
      </c>
      <c r="S1622" s="11">
        <v>10806.186039167897</v>
      </c>
      <c r="T1622" s="11">
        <v>8775.7833926243857</v>
      </c>
      <c r="U1622" s="11">
        <v>9427.6403758201559</v>
      </c>
      <c r="V1622" s="11">
        <v>7890.4190824564521</v>
      </c>
      <c r="W1622" s="11">
        <v>9612.8862618226776</v>
      </c>
      <c r="X1622" s="12">
        <v>0</v>
      </c>
      <c r="Y1622" s="12">
        <v>630.33976443734321</v>
      </c>
      <c r="Z1622" s="12">
        <v>364.23471251459586</v>
      </c>
      <c r="AA1622" s="44">
        <v>232.04019061955876</v>
      </c>
      <c r="AB1622" s="45">
        <v>313.43105402277774</v>
      </c>
      <c r="AC1622" s="12">
        <v>0</v>
      </c>
      <c r="AD1622" s="12">
        <v>12432.023926999766</v>
      </c>
      <c r="AE1622" s="12">
        <v>3338.2523448937418</v>
      </c>
      <c r="AF1622" s="12">
        <v>5480.5321821881525</v>
      </c>
      <c r="AG1622" s="44">
        <v>1128.4755203370607</v>
      </c>
      <c r="AH1622" s="45">
        <v>3065.7460199638276</v>
      </c>
      <c r="AI1622" s="12">
        <v>0</v>
      </c>
      <c r="AJ1622" s="12">
        <v>-38.239134934064808</v>
      </c>
      <c r="AK1622" s="12">
        <v>50.280002716744669</v>
      </c>
      <c r="AL1622" s="12">
        <v>101.42978648940941</v>
      </c>
      <c r="AM1622" s="44">
        <v>134.01538354801684</v>
      </c>
      <c r="AN1622" s="45">
        <v>89.99999981310981</v>
      </c>
      <c r="AO1622" s="12">
        <v>0</v>
      </c>
      <c r="AP1622" s="12">
        <v>-2091.1947974305112</v>
      </c>
      <c r="AQ1622" s="12">
        <v>8239.6970218497245</v>
      </c>
      <c r="AR1622" s="12">
        <v>10459.046114377956</v>
      </c>
      <c r="AS1622" s="44">
        <v>9266.4917507022437</v>
      </c>
      <c r="AT1622" s="45">
        <v>8367.7833926243857</v>
      </c>
      <c r="AU1622" s="12">
        <v>0</v>
      </c>
      <c r="AV1622" s="12">
        <v>11371.453281466987</v>
      </c>
      <c r="AW1622" s="12">
        <v>19006.462164624816</v>
      </c>
      <c r="AX1622" s="12">
        <v>16097.177765018327</v>
      </c>
      <c r="AY1622" s="44">
        <v>10522.686633889891</v>
      </c>
      <c r="AZ1622" s="45">
        <v>9427.6403744893214</v>
      </c>
      <c r="BA1622" s="12">
        <v>0</v>
      </c>
      <c r="BB1622" s="12">
        <v>7673.3434155557034</v>
      </c>
      <c r="BC1622" s="12">
        <v>10372.961492971303</v>
      </c>
      <c r="BD1622" s="12">
        <v>9372.9858798694659</v>
      </c>
      <c r="BE1622" s="44">
        <v>8482.3688612749338</v>
      </c>
      <c r="BF1622" s="45">
        <v>8367.7834026243854</v>
      </c>
      <c r="BG1622" s="12">
        <v>0</v>
      </c>
      <c r="BH1622" s="12">
        <v>19066.192549865016</v>
      </c>
      <c r="BI1622" s="12">
        <v>16438.75668804871</v>
      </c>
      <c r="BJ1622" s="12">
        <v>10725.333931936486</v>
      </c>
      <c r="BK1622" s="44">
        <v>9711.1397810981598</v>
      </c>
      <c r="BL1622" s="45">
        <v>6361.8943545254933</v>
      </c>
      <c r="BM1622" s="12">
        <v>0</v>
      </c>
      <c r="BN1622" s="12">
        <v>0</v>
      </c>
      <c r="BO1622" s="12">
        <v>88.519137650809469</v>
      </c>
      <c r="BP1622" s="12">
        <v>51.14978377266474</v>
      </c>
      <c r="BQ1622" s="48">
        <v>32.585597058607433</v>
      </c>
      <c r="BR1622" s="49">
        <v>44.015383734907026</v>
      </c>
      <c r="BS1622" s="13">
        <v>0</v>
      </c>
      <c r="BT1622" s="12">
        <v>269.74938610498998</v>
      </c>
      <c r="BV1622" s="14">
        <f>Таблица1[[#This Row],[Lкан_леб,мм]]</f>
        <v>58060.250613895005</v>
      </c>
      <c r="BW1622" s="50">
        <f>Таблица1[[#This Row],[угол обхв4]]+Таблица1[[#This Row],[Lдуг 3,мм]]</f>
        <v>12432.023926999766</v>
      </c>
      <c r="BX1622" s="54">
        <f>Таблица1[[#This Row],[угол обхв5]]+Таблица1[[#This Row],[Y5, мм]]</f>
        <v>58690.590378332345</v>
      </c>
      <c r="BY1622" s="14">
        <f>Таблица1[[#This Row],[угол обхв6]]+Таблица1[[#This Row],[Lдуг 4,мм]]</f>
        <v>15770.276271893508</v>
      </c>
      <c r="BZ1622" s="14">
        <f>Таблица1[[#This Row],[Т1]]+Таблица1[[#This Row],[X6, мм]]</f>
        <v>59054.825090846942</v>
      </c>
      <c r="CA1622" s="14">
        <f>Таблица1[[#This Row],[Т2]]+Таблица1[[#This Row],[Lдуг 5,мм]]</f>
        <v>21250.80845408166</v>
      </c>
      <c r="CB1622" s="14">
        <f>Таблица1[[#This Row],[Т3]]+Таблица1[[#This Row],[Y6, мм]]</f>
        <v>59286.865281466504</v>
      </c>
      <c r="CC1622" s="14">
        <f>Таблица1[[#This Row],[Т4]]+Таблица1[[#This Row],[Lдуг 6,мм]]</f>
        <v>22379.283974418722</v>
      </c>
      <c r="CD1622" s="14">
        <f>Таблица1[[#This Row],[Т5]]+Таблица1[[#This Row],[Lдуг 1,мм]]</f>
        <v>59600.296335489278</v>
      </c>
      <c r="CE1622" s="14">
        <f>Таблица1[[#This Row],[Т6]]+Таблица1[[#This Row],[Lпрям1, мм]]</f>
        <v>25445.029994382548</v>
      </c>
      <c r="CF1622" s="15">
        <f>Таблица1[[#This Row],[Т7]]+Таблица1[[#This Row],[Lдуг 2,мм]]</f>
        <v>59600.296335489278</v>
      </c>
      <c r="CG1622" s="14">
        <f>Таблица1[[#This Row],[Т8]]+Таблица1[[#This Row],[Lпрям2, мм]]</f>
        <v>25445.029994382548</v>
      </c>
      <c r="CH1622" s="14">
        <f>Таблица1[[#This Row],[Т9]]-Таблица1[[#This Row],[Т9]]</f>
        <v>0</v>
      </c>
      <c r="CI1622" s="50">
        <f>Таблица1[[#This Row],[Т9]]-Таблица1[[#This Row],[Т8]]</f>
        <v>34155.266341106733</v>
      </c>
      <c r="CJ1622" s="54">
        <f>Таблица1[[#This Row],[Т9]]-Таблица1[[#This Row],[Т7]]</f>
        <v>0</v>
      </c>
      <c r="CK1622" s="14">
        <f>Таблица1[[#This Row],[Т9]]-Таблица1[[#This Row],[Т6]]</f>
        <v>37221.012361070556</v>
      </c>
      <c r="CL1622" s="14">
        <f>Таблица1[[#This Row],[Т9]]-Таблица1[[#This Row],[Т5]]</f>
        <v>313.43105402277433</v>
      </c>
      <c r="CM1622" s="14">
        <f>Таблица1[[#This Row],[Т9]]-Таблица1[[#This Row],[Т4]]</f>
        <v>38349.487881407622</v>
      </c>
      <c r="CN1622" s="14">
        <f>Таблица1[[#This Row],[Т9]]-Таблица1[[#This Row],[Т3]]</f>
        <v>545.47124464233639</v>
      </c>
      <c r="CO1622" s="14">
        <f>Таблица1[[#This Row],[Т9]]-Таблица1[[#This Row],[Т2]]</f>
        <v>43830.020063595774</v>
      </c>
      <c r="CP1622" s="14">
        <f>Таблица1[[#This Row],[Т9]]-Таблица1[[#This Row],[Т1]]</f>
        <v>909.70595715693344</v>
      </c>
      <c r="CQ1622" s="14">
        <f>Таблица1[[#This Row],[Т9]]-Таблица1[[#This Row],[угол обхв6]]</f>
        <v>47168.272408489516</v>
      </c>
      <c r="CR1622" s="14">
        <f>Таблица1[[#This Row],[Т9]]-Таблица1[[#This Row],[угол обхв5]]</f>
        <v>1540.0457215942733</v>
      </c>
      <c r="CS1622" s="14">
        <f>Таблица1[[#This Row],[Т9]]-Таблица1[[#This Row],[угол обхв4]]</f>
        <v>59600.296335489278</v>
      </c>
      <c r="CT1622" s="14">
        <f>Таблица1[[#This Row],[Lкан_прям, мм]]+Таблица1[[#This Row],[Lкан_дуг, мм]]+Таблица1[[#This Row],[Lкан_леб,мм]]</f>
        <v>85045.326329871838</v>
      </c>
      <c r="CU1622" s="16">
        <f>Таблица1[[#This Row],[Lкан_леб,мм]]</f>
        <v>58060.250613895005</v>
      </c>
      <c r="CV1622" s="14">
        <f>2534431-(Таблица1[[#This Row],[Т23]]+Таблица1[[#This Row],[угол обхв3]])</f>
        <v>2449115.9242840232</v>
      </c>
      <c r="CW1622" s="50">
        <f>SUM(X1622:AC1622,AD1622:AI1622)-Таблица1[[#This Row],[lподв_min, мм]]</f>
        <v>23919.329694682157</v>
      </c>
      <c r="CX1622" s="17">
        <f>CW2061-Таблица1[[#This Row],[Суммарная длина каната]]</f>
        <v>-2426310.3789427546</v>
      </c>
    </row>
    <row r="1623" spans="1:102" x14ac:dyDescent="0.25">
      <c r="A1623" s="21">
        <v>1622</v>
      </c>
      <c r="B1623" s="10">
        <v>41.256938775510193</v>
      </c>
      <c r="C1623" s="10">
        <v>47.936734693877547</v>
      </c>
      <c r="D1623" s="11">
        <v>9163.5133786838251</v>
      </c>
      <c r="E1623" s="11">
        <v>9453.4074672792067</v>
      </c>
      <c r="F1623" s="11">
        <v>8307.3559201996359</v>
      </c>
      <c r="G1623" s="11">
        <v>9732.4834538525665</v>
      </c>
      <c r="H1623" s="11">
        <v>8755.5128886838265</v>
      </c>
      <c r="I1623" s="11">
        <v>6335.5832377549023</v>
      </c>
      <c r="J1623" s="11">
        <v>3117.8242295243049</v>
      </c>
      <c r="K1623" s="11">
        <v>25483.256380900577</v>
      </c>
      <c r="L1623" s="11">
        <v>1501.8193350762519</v>
      </c>
      <c r="M1623" s="11">
        <v>58060.250613895005</v>
      </c>
      <c r="N1623" s="11">
        <v>7925.8729827397046</v>
      </c>
      <c r="O1623" s="11">
        <v>18745.735348825841</v>
      </c>
      <c r="P1623" s="43">
        <v>10129.34598971778</v>
      </c>
      <c r="Q1623" s="11">
        <v>16256.489369436738</v>
      </c>
      <c r="R1623" s="11">
        <v>9296.0349415301316</v>
      </c>
      <c r="S1623" s="11">
        <v>10839.679819806217</v>
      </c>
      <c r="T1623" s="11">
        <v>9163.5133786838251</v>
      </c>
      <c r="U1623" s="11">
        <v>9453.4074672792067</v>
      </c>
      <c r="V1623" s="11">
        <v>8270.4455140256177</v>
      </c>
      <c r="W1623" s="11">
        <v>9596.9894616755373</v>
      </c>
      <c r="X1623" s="12">
        <v>0</v>
      </c>
      <c r="Y1623" s="12">
        <v>617.55653528189623</v>
      </c>
      <c r="Z1623" s="12">
        <v>357.90474842214564</v>
      </c>
      <c r="AA1623" s="44">
        <v>232.04019061955887</v>
      </c>
      <c r="AB1623" s="45">
        <v>294.3178607526512</v>
      </c>
      <c r="AC1623" s="12">
        <v>0</v>
      </c>
      <c r="AD1623" s="12">
        <v>12432.023926999766</v>
      </c>
      <c r="AE1623" s="12">
        <v>3324.4005231599003</v>
      </c>
      <c r="AF1623" s="12">
        <v>5480.5321821881498</v>
      </c>
      <c r="AG1623" s="44">
        <v>1128.4755203370607</v>
      </c>
      <c r="AH1623" s="45">
        <v>3117.8242282156984</v>
      </c>
      <c r="AI1623" s="12">
        <v>0</v>
      </c>
      <c r="AJ1623" s="12">
        <v>-38.239134934064808</v>
      </c>
      <c r="AK1623" s="12">
        <v>48.48484320901013</v>
      </c>
      <c r="AL1623" s="12">
        <v>98.745704856756348</v>
      </c>
      <c r="AM1623" s="44">
        <v>131.33130191536378</v>
      </c>
      <c r="AN1623" s="45">
        <v>89.999999816231522</v>
      </c>
      <c r="AO1623" s="12">
        <v>0</v>
      </c>
      <c r="AP1623" s="12">
        <v>-2091.1947974305112</v>
      </c>
      <c r="AQ1623" s="12">
        <v>8231.3753891180422</v>
      </c>
      <c r="AR1623" s="12">
        <v>10532.602137621079</v>
      </c>
      <c r="AS1623" s="44">
        <v>9602.4035484430951</v>
      </c>
      <c r="AT1623" s="45">
        <v>8755.5133786838269</v>
      </c>
      <c r="AU1623" s="12">
        <v>0</v>
      </c>
      <c r="AV1623" s="12">
        <v>11371.453281466987</v>
      </c>
      <c r="AW1623" s="12">
        <v>19016.165154315258</v>
      </c>
      <c r="AX1623" s="12">
        <v>16194.453257548637</v>
      </c>
      <c r="AY1623" s="44">
        <v>10570.231723323406</v>
      </c>
      <c r="AZ1623" s="45">
        <v>9453.4074659706021</v>
      </c>
      <c r="BA1623" s="12">
        <v>0</v>
      </c>
      <c r="BB1623" s="12">
        <v>7673.3434155557034</v>
      </c>
      <c r="BC1623" s="12">
        <v>10434.848396096118</v>
      </c>
      <c r="BD1623" s="12">
        <v>9699.2910894334309</v>
      </c>
      <c r="BE1623" s="44">
        <v>8857.1447717708616</v>
      </c>
      <c r="BF1623" s="45">
        <v>8755.5133886838266</v>
      </c>
      <c r="BG1623" s="12">
        <v>0</v>
      </c>
      <c r="BH1623" s="12">
        <v>19066.192549865016</v>
      </c>
      <c r="BI1623" s="12">
        <v>16526.919174926155</v>
      </c>
      <c r="BJ1623" s="12">
        <v>10777.643707918116</v>
      </c>
      <c r="BK1623" s="44">
        <v>9722.8555637620193</v>
      </c>
      <c r="BL1623" s="45">
        <v>6335.5832377549041</v>
      </c>
      <c r="BM1623" s="12">
        <v>0</v>
      </c>
      <c r="BN1623" s="12">
        <v>0</v>
      </c>
      <c r="BO1623" s="12">
        <v>86.723978143074945</v>
      </c>
      <c r="BP1623" s="12">
        <v>50.260861647746211</v>
      </c>
      <c r="BQ1623" s="48">
        <v>32.585597058607448</v>
      </c>
      <c r="BR1623" s="49">
        <v>41.331302099132273</v>
      </c>
      <c r="BS1623" s="13">
        <v>0</v>
      </c>
      <c r="BT1623" s="12">
        <v>269.74938610498998</v>
      </c>
      <c r="BV1623" s="14">
        <f>Таблица1[[#This Row],[Lкан_леб,мм]]</f>
        <v>58060.250613895005</v>
      </c>
      <c r="BW1623" s="50">
        <f>Таблица1[[#This Row],[угол обхв4]]+Таблица1[[#This Row],[Lдуг 3,мм]]</f>
        <v>12432.023926999766</v>
      </c>
      <c r="BX1623" s="54">
        <f>Таблица1[[#This Row],[угол обхв5]]+Таблица1[[#This Row],[Y5, мм]]</f>
        <v>58677.807149176901</v>
      </c>
      <c r="BY1623" s="14">
        <f>Таблица1[[#This Row],[угол обхв6]]+Таблица1[[#This Row],[Lдуг 4,мм]]</f>
        <v>15756.424450159666</v>
      </c>
      <c r="BZ1623" s="14">
        <f>Таблица1[[#This Row],[Т1]]+Таблица1[[#This Row],[X6, мм]]</f>
        <v>59035.711897599045</v>
      </c>
      <c r="CA1623" s="14">
        <f>Таблица1[[#This Row],[Т2]]+Таблица1[[#This Row],[Lдуг 5,мм]]</f>
        <v>21236.956632347814</v>
      </c>
      <c r="CB1623" s="14">
        <f>Таблица1[[#This Row],[Т3]]+Таблица1[[#This Row],[Y6, мм]]</f>
        <v>59267.752088218607</v>
      </c>
      <c r="CC1623" s="14">
        <f>Таблица1[[#This Row],[Т4]]+Таблица1[[#This Row],[Lдуг 6,мм]]</f>
        <v>22365.432152684876</v>
      </c>
      <c r="CD1623" s="14">
        <f>Таблица1[[#This Row],[Т5]]+Таблица1[[#This Row],[Lдуг 1,мм]]</f>
        <v>59562.069948971257</v>
      </c>
      <c r="CE1623" s="14">
        <f>Таблица1[[#This Row],[Т6]]+Таблица1[[#This Row],[Lпрям1, мм]]</f>
        <v>25483.256380900573</v>
      </c>
      <c r="CF1623" s="15">
        <f>Таблица1[[#This Row],[Т7]]+Таблица1[[#This Row],[Lдуг 2,мм]]</f>
        <v>59562.069948971257</v>
      </c>
      <c r="CG1623" s="14">
        <f>Таблица1[[#This Row],[Т8]]+Таблица1[[#This Row],[Lпрям2, мм]]</f>
        <v>25483.256380900573</v>
      </c>
      <c r="CH1623" s="14">
        <f>Таблица1[[#This Row],[Т9]]-Таблица1[[#This Row],[Т9]]</f>
        <v>0</v>
      </c>
      <c r="CI1623" s="50">
        <f>Таблица1[[#This Row],[Т9]]-Таблица1[[#This Row],[Т8]]</f>
        <v>34078.813568070684</v>
      </c>
      <c r="CJ1623" s="54">
        <f>Таблица1[[#This Row],[Т9]]-Таблица1[[#This Row],[Т7]]</f>
        <v>0</v>
      </c>
      <c r="CK1623" s="14">
        <f>Таблица1[[#This Row],[Т9]]-Таблица1[[#This Row],[Т6]]</f>
        <v>37196.637796286377</v>
      </c>
      <c r="CL1623" s="14">
        <f>Таблица1[[#This Row],[Т9]]-Таблица1[[#This Row],[Т5]]</f>
        <v>294.31786075264972</v>
      </c>
      <c r="CM1623" s="14">
        <f>Таблица1[[#This Row],[Т9]]-Таблица1[[#This Row],[Т4]]</f>
        <v>38325.113316623443</v>
      </c>
      <c r="CN1623" s="14">
        <f>Таблица1[[#This Row],[Т9]]-Таблица1[[#This Row],[Т3]]</f>
        <v>526.35805137221178</v>
      </c>
      <c r="CO1623" s="14">
        <f>Таблица1[[#This Row],[Т9]]-Таблица1[[#This Row],[Т2]]</f>
        <v>43805.645498811587</v>
      </c>
      <c r="CP1623" s="14">
        <f>Таблица1[[#This Row],[Т9]]-Таблица1[[#This Row],[Т1]]</f>
        <v>884.2627997943564</v>
      </c>
      <c r="CQ1623" s="14">
        <f>Таблица1[[#This Row],[Т9]]-Таблица1[[#This Row],[угол обхв6]]</f>
        <v>47130.046021971488</v>
      </c>
      <c r="CR1623" s="14">
        <f>Таблица1[[#This Row],[Т9]]-Таблица1[[#This Row],[угол обхв5]]</f>
        <v>1501.8193350762522</v>
      </c>
      <c r="CS1623" s="14">
        <f>Таблица1[[#This Row],[Т9]]-Таблица1[[#This Row],[угол обхв4]]</f>
        <v>59562.069948971257</v>
      </c>
      <c r="CT1623" s="14">
        <f>Таблица1[[#This Row],[Lкан_прям, мм]]+Таблица1[[#This Row],[Lкан_дуг, мм]]+Таблица1[[#This Row],[Lкан_леб,мм]]</f>
        <v>85045.326329871838</v>
      </c>
      <c r="CU1623" s="16">
        <f>Таблица1[[#This Row],[Lкан_леб,мм]]</f>
        <v>58060.250613895005</v>
      </c>
      <c r="CV1623" s="14">
        <f>2534431-(Таблица1[[#This Row],[Т23]]+Таблица1[[#This Row],[угол обхв3]])</f>
        <v>2449115.9242840232</v>
      </c>
      <c r="CW1623" s="50">
        <f>SUM(X1623:AC1623,AD1623:AI1623)-Таблица1[[#This Row],[lподв_min, мм]]</f>
        <v>23867.251486452522</v>
      </c>
      <c r="CX1623" s="17">
        <f>CW2062-Таблица1[[#This Row],[Суммарная длина каната]]</f>
        <v>-2426356.0480505791</v>
      </c>
    </row>
    <row r="1624" spans="1:102" x14ac:dyDescent="0.25">
      <c r="A1624" s="21">
        <v>1623</v>
      </c>
      <c r="B1624" s="10">
        <v>41.256938775510193</v>
      </c>
      <c r="C1624" s="10">
        <v>50.620816326530601</v>
      </c>
      <c r="D1624" s="11">
        <v>9549.6113501347354</v>
      </c>
      <c r="E1624" s="11">
        <v>9497.3032704203379</v>
      </c>
      <c r="F1624" s="11">
        <v>8681.3243318663062</v>
      </c>
      <c r="G1624" s="11">
        <v>9735.9801522219095</v>
      </c>
      <c r="H1624" s="11">
        <v>9141.6108601347369</v>
      </c>
      <c r="I1624" s="11">
        <v>6325.7867305171112</v>
      </c>
      <c r="J1624" s="11">
        <v>3171.5165399032257</v>
      </c>
      <c r="K1624" s="11">
        <v>25521.482767418533</v>
      </c>
      <c r="L1624" s="11">
        <v>1463.5929485583038</v>
      </c>
      <c r="M1624" s="11">
        <v>58060.250613895005</v>
      </c>
      <c r="N1624" s="11">
        <v>7925.8729827397046</v>
      </c>
      <c r="O1624" s="11">
        <v>18745.735348825841</v>
      </c>
      <c r="P1624" s="43">
        <v>10195.803327213109</v>
      </c>
      <c r="Q1624" s="11">
        <v>16338.15058115309</v>
      </c>
      <c r="R1624" s="11">
        <v>9617.0698766196856</v>
      </c>
      <c r="S1624" s="11">
        <v>10888.26061958834</v>
      </c>
      <c r="T1624" s="11">
        <v>9549.6113501347354</v>
      </c>
      <c r="U1624" s="11">
        <v>9497.3032704203379</v>
      </c>
      <c r="V1624" s="11">
        <v>8650.7994578102225</v>
      </c>
      <c r="W1624" s="11">
        <v>9598.9063324609488</v>
      </c>
      <c r="X1624" s="12">
        <v>0</v>
      </c>
      <c r="Y1624" s="12">
        <v>604.74471698774096</v>
      </c>
      <c r="Z1624" s="12">
        <v>351.60337346840362</v>
      </c>
      <c r="AA1624" s="44">
        <v>232.04019061955896</v>
      </c>
      <c r="AB1624" s="45">
        <v>275.20466748260009</v>
      </c>
      <c r="AC1624" s="12">
        <v>0</v>
      </c>
      <c r="AD1624" s="12">
        <v>12432.023926999766</v>
      </c>
      <c r="AE1624" s="12">
        <v>3308.934599276784</v>
      </c>
      <c r="AF1624" s="12">
        <v>5480.5321821881498</v>
      </c>
      <c r="AG1624" s="44">
        <v>1128.4755203370607</v>
      </c>
      <c r="AH1624" s="45">
        <v>3171.5165386167719</v>
      </c>
      <c r="AI1624" s="12">
        <v>0</v>
      </c>
      <c r="AJ1624" s="12">
        <v>-38.239134934064808</v>
      </c>
      <c r="AK1624" s="12">
        <v>46.685668904736616</v>
      </c>
      <c r="AL1624" s="12">
        <v>96.061623224103272</v>
      </c>
      <c r="AM1624" s="44">
        <v>128.64722028271075</v>
      </c>
      <c r="AN1624" s="45">
        <v>89.999999819342619</v>
      </c>
      <c r="AO1624" s="12">
        <v>0</v>
      </c>
      <c r="AP1624" s="12">
        <v>-2091.1947974305112</v>
      </c>
      <c r="AQ1624" s="12">
        <v>8222.7342701840607</v>
      </c>
      <c r="AR1624" s="12">
        <v>10601.522157137149</v>
      </c>
      <c r="AS1624" s="44">
        <v>9935.7203397419253</v>
      </c>
      <c r="AT1624" s="45">
        <v>9141.6113501347354</v>
      </c>
      <c r="AU1624" s="12">
        <v>0</v>
      </c>
      <c r="AV1624" s="12">
        <v>11371.453281466987</v>
      </c>
      <c r="AW1624" s="12">
        <v>19025.623497944161</v>
      </c>
      <c r="AX1624" s="12">
        <v>16295.066581279954</v>
      </c>
      <c r="AY1624" s="44">
        <v>10633.455042035606</v>
      </c>
      <c r="AZ1624" s="45">
        <v>9497.3032691338849</v>
      </c>
      <c r="BA1624" s="12">
        <v>0</v>
      </c>
      <c r="BB1624" s="12">
        <v>7673.3434155557034</v>
      </c>
      <c r="BC1624" s="12">
        <v>10492.664614657466</v>
      </c>
      <c r="BD1624" s="12">
        <v>10022.788706543724</v>
      </c>
      <c r="BE1624" s="44">
        <v>9230.9608870124976</v>
      </c>
      <c r="BF1624" s="45">
        <v>9141.611360134737</v>
      </c>
      <c r="BG1624" s="12">
        <v>0</v>
      </c>
      <c r="BH1624" s="12">
        <v>19066.192549865016</v>
      </c>
      <c r="BI1624" s="12">
        <v>16618.038730271412</v>
      </c>
      <c r="BJ1624" s="12">
        <v>10845.176619715205</v>
      </c>
      <c r="BK1624" s="44">
        <v>9752.1088479730715</v>
      </c>
      <c r="BL1624" s="45">
        <v>6325.786730517113</v>
      </c>
      <c r="BM1624" s="12">
        <v>0</v>
      </c>
      <c r="BN1624" s="12">
        <v>0</v>
      </c>
      <c r="BO1624" s="12">
        <v>84.924803838801424</v>
      </c>
      <c r="BP1624" s="12">
        <v>49.375954319366656</v>
      </c>
      <c r="BQ1624" s="48">
        <v>32.585597058607462</v>
      </c>
      <c r="BR1624" s="49">
        <v>38.647220463368114</v>
      </c>
      <c r="BS1624" s="13">
        <v>0</v>
      </c>
      <c r="BT1624" s="12">
        <v>269.74938610498998</v>
      </c>
      <c r="BV1624" s="14">
        <f>Таблица1[[#This Row],[Lкан_леб,мм]]</f>
        <v>58060.250613895005</v>
      </c>
      <c r="BW1624" s="50">
        <f>Таблица1[[#This Row],[угол обхв4]]+Таблица1[[#This Row],[Lдуг 3,мм]]</f>
        <v>12432.023926999766</v>
      </c>
      <c r="BX1624" s="54">
        <f>Таблица1[[#This Row],[угол обхв5]]+Таблица1[[#This Row],[Y5, мм]]</f>
        <v>58664.995330882746</v>
      </c>
      <c r="BY1624" s="14">
        <f>Таблица1[[#This Row],[угол обхв6]]+Таблица1[[#This Row],[Lдуг 4,мм]]</f>
        <v>15740.95852627655</v>
      </c>
      <c r="BZ1624" s="14">
        <f>Таблица1[[#This Row],[Т1]]+Таблица1[[#This Row],[X6, мм]]</f>
        <v>59016.598704351149</v>
      </c>
      <c r="CA1624" s="14">
        <f>Таблица1[[#This Row],[Т2]]+Таблица1[[#This Row],[Lдуг 5,мм]]</f>
        <v>21221.490708464698</v>
      </c>
      <c r="CB1624" s="14">
        <f>Таблица1[[#This Row],[Т3]]+Таблица1[[#This Row],[Y6, мм]]</f>
        <v>59248.638894970711</v>
      </c>
      <c r="CC1624" s="14">
        <f>Таблица1[[#This Row],[Т4]]+Таблица1[[#This Row],[Lдуг 6,мм]]</f>
        <v>22349.966228801761</v>
      </c>
      <c r="CD1624" s="14">
        <f>Таблица1[[#This Row],[Т5]]+Таблица1[[#This Row],[Lдуг 1,мм]]</f>
        <v>59523.843562453309</v>
      </c>
      <c r="CE1624" s="14">
        <f>Таблица1[[#This Row],[Т6]]+Таблица1[[#This Row],[Lпрям1, мм]]</f>
        <v>25521.482767418533</v>
      </c>
      <c r="CF1624" s="15">
        <f>Таблица1[[#This Row],[Т7]]+Таблица1[[#This Row],[Lдуг 2,мм]]</f>
        <v>59523.843562453309</v>
      </c>
      <c r="CG1624" s="14">
        <f>Таблица1[[#This Row],[Т8]]+Таблица1[[#This Row],[Lпрям2, мм]]</f>
        <v>25521.482767418533</v>
      </c>
      <c r="CH1624" s="14">
        <f>Таблица1[[#This Row],[Т9]]-Таблица1[[#This Row],[Т9]]</f>
        <v>0</v>
      </c>
      <c r="CI1624" s="50">
        <f>Таблица1[[#This Row],[Т9]]-Таблица1[[#This Row],[Т8]]</f>
        <v>34002.36079503478</v>
      </c>
      <c r="CJ1624" s="54">
        <f>Таблица1[[#This Row],[Т9]]-Таблица1[[#This Row],[Т7]]</f>
        <v>0</v>
      </c>
      <c r="CK1624" s="14">
        <f>Таблица1[[#This Row],[Т9]]-Таблица1[[#This Row],[Т6]]</f>
        <v>37173.877333651544</v>
      </c>
      <c r="CL1624" s="14">
        <f>Таблица1[[#This Row],[Т9]]-Таблица1[[#This Row],[Т5]]</f>
        <v>275.20466748259787</v>
      </c>
      <c r="CM1624" s="14">
        <f>Таблица1[[#This Row],[Т9]]-Таблица1[[#This Row],[Т4]]</f>
        <v>38302.35285398861</v>
      </c>
      <c r="CN1624" s="14">
        <f>Таблица1[[#This Row],[Т9]]-Таблица1[[#This Row],[Т3]]</f>
        <v>507.24485810215992</v>
      </c>
      <c r="CO1624" s="14">
        <f>Таблица1[[#This Row],[Т9]]-Таблица1[[#This Row],[Т2]]</f>
        <v>43782.885036176755</v>
      </c>
      <c r="CP1624" s="14">
        <f>Таблица1[[#This Row],[Т9]]-Таблица1[[#This Row],[Т1]]</f>
        <v>858.84823157056235</v>
      </c>
      <c r="CQ1624" s="14">
        <f>Таблица1[[#This Row],[Т9]]-Таблица1[[#This Row],[угол обхв6]]</f>
        <v>47091.819635453547</v>
      </c>
      <c r="CR1624" s="14">
        <f>Таблица1[[#This Row],[Т9]]-Таблица1[[#This Row],[угол обхв5]]</f>
        <v>1463.5929485583038</v>
      </c>
      <c r="CS1624" s="14">
        <f>Таблица1[[#This Row],[Т9]]-Таблица1[[#This Row],[угол обхв4]]</f>
        <v>59523.843562453309</v>
      </c>
      <c r="CT1624" s="14">
        <f>Таблица1[[#This Row],[Lкан_прям, мм]]+Таблица1[[#This Row],[Lкан_дуг, мм]]+Таблица1[[#This Row],[Lкан_леб,мм]]</f>
        <v>85045.326329871838</v>
      </c>
      <c r="CU1624" s="16">
        <f>Таблица1[[#This Row],[Lкан_леб,мм]]</f>
        <v>58060.250613895005</v>
      </c>
      <c r="CV1624" s="14">
        <f>2534431-(Таблица1[[#This Row],[Т23]]+Таблица1[[#This Row],[угол обхв3]])</f>
        <v>2449115.9242840232</v>
      </c>
      <c r="CW1624" s="50">
        <f>SUM(X1624:AC1624,AD1624:AI1624)-Таблица1[[#This Row],[lподв_min, мм]]</f>
        <v>23813.55917607361</v>
      </c>
      <c r="CX1624" s="17">
        <f>CW2063-Таблица1[[#This Row],[Суммарная длина каната]]</f>
        <v>-2426366.7285226043</v>
      </c>
    </row>
    <row r="1625" spans="1:102" x14ac:dyDescent="0.25">
      <c r="A1625" s="21">
        <v>1624</v>
      </c>
      <c r="B1625" s="10">
        <v>41.256938775510193</v>
      </c>
      <c r="C1625" s="10">
        <v>53.304897959183663</v>
      </c>
      <c r="D1625" s="11">
        <v>9933.2301492619208</v>
      </c>
      <c r="E1625" s="11">
        <v>9559.2314711703129</v>
      </c>
      <c r="F1625" s="11">
        <v>9054.7187250844872</v>
      </c>
      <c r="G1625" s="11">
        <v>9756.9855547937404</v>
      </c>
      <c r="H1625" s="11">
        <v>9525.2296592619205</v>
      </c>
      <c r="I1625" s="11">
        <v>6332.4199587791381</v>
      </c>
      <c r="J1625" s="11">
        <v>3226.8115123911753</v>
      </c>
      <c r="K1625" s="11">
        <v>25559.709153936368</v>
      </c>
      <c r="L1625" s="11">
        <v>1425.3665620404645</v>
      </c>
      <c r="M1625" s="11">
        <v>58060.250613895005</v>
      </c>
      <c r="N1625" s="11">
        <v>7925.8729827397046</v>
      </c>
      <c r="O1625" s="11">
        <v>18745.735348825841</v>
      </c>
      <c r="P1625" s="43">
        <v>10258.363648833702</v>
      </c>
      <c r="Q1625" s="11">
        <v>16422.834330271078</v>
      </c>
      <c r="R1625" s="11">
        <v>9935.4776251109161</v>
      </c>
      <c r="S1625" s="11">
        <v>10951.821844845324</v>
      </c>
      <c r="T1625" s="11">
        <v>9933.2301492619208</v>
      </c>
      <c r="U1625" s="11">
        <v>9559.2314711703129</v>
      </c>
      <c r="V1625" s="11">
        <v>9030.6463593660392</v>
      </c>
      <c r="W1625" s="11">
        <v>9618.6326682726503</v>
      </c>
      <c r="X1625" s="12">
        <v>0</v>
      </c>
      <c r="Y1625" s="12">
        <v>591.90072565803541</v>
      </c>
      <c r="Z1625" s="12">
        <v>345.3341715502122</v>
      </c>
      <c r="AA1625" s="44">
        <v>232.04019061955887</v>
      </c>
      <c r="AB1625" s="45">
        <v>256.09147421265811</v>
      </c>
      <c r="AC1625" s="12">
        <v>0</v>
      </c>
      <c r="AD1625" s="12">
        <v>12432.023926999766</v>
      </c>
      <c r="AE1625" s="12">
        <v>3291.8660132846198</v>
      </c>
      <c r="AF1625" s="12">
        <v>5480.5321821881498</v>
      </c>
      <c r="AG1625" s="44">
        <v>1128.475520337061</v>
      </c>
      <c r="AH1625" s="45">
        <v>3226.811511126768</v>
      </c>
      <c r="AI1625" s="12">
        <v>0</v>
      </c>
      <c r="AJ1625" s="12">
        <v>-38.239134934064808</v>
      </c>
      <c r="AK1625" s="12">
        <v>44.881976514308292</v>
      </c>
      <c r="AL1625" s="12">
        <v>93.37754159145021</v>
      </c>
      <c r="AM1625" s="44">
        <v>125.96313865005766</v>
      </c>
      <c r="AN1625" s="45">
        <v>89.999999822438383</v>
      </c>
      <c r="AO1625" s="12">
        <v>0</v>
      </c>
      <c r="AP1625" s="12">
        <v>-2091.1947974305112</v>
      </c>
      <c r="AQ1625" s="12">
        <v>8213.7776580046266</v>
      </c>
      <c r="AR1625" s="12">
        <v>10665.654951913413</v>
      </c>
      <c r="AS1625" s="44">
        <v>10265.710776826321</v>
      </c>
      <c r="AT1625" s="45">
        <v>9525.2301492619208</v>
      </c>
      <c r="AU1625" s="12">
        <v>0</v>
      </c>
      <c r="AV1625" s="12">
        <v>11371.453281466987</v>
      </c>
      <c r="AW1625" s="12">
        <v>19034.828582853552</v>
      </c>
      <c r="AX1625" s="12">
        <v>16398.796975266203</v>
      </c>
      <c r="AY1625" s="44">
        <v>10712.217868442363</v>
      </c>
      <c r="AZ1625" s="45">
        <v>9559.2314699059079</v>
      </c>
      <c r="BA1625" s="12">
        <v>0</v>
      </c>
      <c r="BB1625" s="12">
        <v>7673.3434155557034</v>
      </c>
      <c r="BC1625" s="12">
        <v>10546.268324098624</v>
      </c>
      <c r="BD1625" s="12">
        <v>10342.768928190628</v>
      </c>
      <c r="BE1625" s="44">
        <v>9602.9969975465156</v>
      </c>
      <c r="BF1625" s="45">
        <v>9525.2301592619206</v>
      </c>
      <c r="BG1625" s="12">
        <v>0</v>
      </c>
      <c r="BH1625" s="12">
        <v>19066.192549865016</v>
      </c>
      <c r="BI1625" s="12">
        <v>16711.927564298789</v>
      </c>
      <c r="BJ1625" s="12">
        <v>10927.784489840449</v>
      </c>
      <c r="BK1625" s="44">
        <v>9798.835447573274</v>
      </c>
      <c r="BL1625" s="45">
        <v>6332.41995877914</v>
      </c>
      <c r="BM1625" s="12">
        <v>0</v>
      </c>
      <c r="BN1625" s="12">
        <v>0</v>
      </c>
      <c r="BO1625" s="12">
        <v>83.1211114483731</v>
      </c>
      <c r="BP1625" s="12">
        <v>48.495565077141926</v>
      </c>
      <c r="BQ1625" s="48">
        <v>32.585597058607448</v>
      </c>
      <c r="BR1625" s="49">
        <v>35.963138827619275</v>
      </c>
      <c r="BS1625" s="13">
        <v>0</v>
      </c>
      <c r="BT1625" s="12">
        <v>269.74938610498998</v>
      </c>
      <c r="BV1625" s="14">
        <f>Таблица1[[#This Row],[Lкан_леб,мм]]</f>
        <v>58060.250613895005</v>
      </c>
      <c r="BW1625" s="50">
        <f>Таблица1[[#This Row],[угол обхв4]]+Таблица1[[#This Row],[Lдуг 3,мм]]</f>
        <v>12432.023926999766</v>
      </c>
      <c r="BX1625" s="54">
        <f>Таблица1[[#This Row],[угол обхв5]]+Таблица1[[#This Row],[Y5, мм]]</f>
        <v>58652.151339553042</v>
      </c>
      <c r="BY1625" s="14">
        <f>Таблица1[[#This Row],[угол обхв6]]+Таблица1[[#This Row],[Lдуг 4,мм]]</f>
        <v>15723.889940284385</v>
      </c>
      <c r="BZ1625" s="14">
        <f>Таблица1[[#This Row],[Т1]]+Таблица1[[#This Row],[X6, мм]]</f>
        <v>58997.485511103252</v>
      </c>
      <c r="CA1625" s="14">
        <f>Таблица1[[#This Row],[Т2]]+Таблица1[[#This Row],[Lдуг 5,мм]]</f>
        <v>21204.422122472533</v>
      </c>
      <c r="CB1625" s="14">
        <f>Таблица1[[#This Row],[Т3]]+Таблица1[[#This Row],[Y6, мм]]</f>
        <v>59229.525701722814</v>
      </c>
      <c r="CC1625" s="14">
        <f>Таблица1[[#This Row],[Т4]]+Таблица1[[#This Row],[Lдуг 6,мм]]</f>
        <v>22332.897642809596</v>
      </c>
      <c r="CD1625" s="14">
        <f>Таблица1[[#This Row],[Т5]]+Таблица1[[#This Row],[Lдуг 1,мм]]</f>
        <v>59485.617175935469</v>
      </c>
      <c r="CE1625" s="14">
        <f>Таблица1[[#This Row],[Т6]]+Таблица1[[#This Row],[Lпрям1, мм]]</f>
        <v>25559.709153936365</v>
      </c>
      <c r="CF1625" s="15">
        <f>Таблица1[[#This Row],[Т7]]+Таблица1[[#This Row],[Lдуг 2,мм]]</f>
        <v>59485.617175935469</v>
      </c>
      <c r="CG1625" s="14">
        <f>Таблица1[[#This Row],[Т8]]+Таблица1[[#This Row],[Lпрям2, мм]]</f>
        <v>25559.709153936365</v>
      </c>
      <c r="CH1625" s="14">
        <f>Таблица1[[#This Row],[Т9]]-Таблица1[[#This Row],[Т9]]</f>
        <v>0</v>
      </c>
      <c r="CI1625" s="50">
        <f>Таблица1[[#This Row],[Т9]]-Таблица1[[#This Row],[Т8]]</f>
        <v>33925.908021999101</v>
      </c>
      <c r="CJ1625" s="54">
        <f>Таблица1[[#This Row],[Т9]]-Таблица1[[#This Row],[Т7]]</f>
        <v>0</v>
      </c>
      <c r="CK1625" s="14">
        <f>Таблица1[[#This Row],[Т9]]-Таблица1[[#This Row],[Т6]]</f>
        <v>37152.71953312587</v>
      </c>
      <c r="CL1625" s="14">
        <f>Таблица1[[#This Row],[Т9]]-Таблица1[[#This Row],[Т5]]</f>
        <v>256.09147421265516</v>
      </c>
      <c r="CM1625" s="14">
        <f>Таблица1[[#This Row],[Т9]]-Таблица1[[#This Row],[Т4]]</f>
        <v>38281.195053462936</v>
      </c>
      <c r="CN1625" s="14">
        <f>Таблица1[[#This Row],[Т9]]-Таблица1[[#This Row],[Т3]]</f>
        <v>488.13166483221721</v>
      </c>
      <c r="CO1625" s="14">
        <f>Таблица1[[#This Row],[Т9]]-Таблица1[[#This Row],[Т2]]</f>
        <v>43761.72723565108</v>
      </c>
      <c r="CP1625" s="14">
        <f>Таблица1[[#This Row],[Т9]]-Таблица1[[#This Row],[Т1]]</f>
        <v>833.46583638242737</v>
      </c>
      <c r="CQ1625" s="14">
        <f>Таблица1[[#This Row],[Т9]]-Таблица1[[#This Row],[угол обхв6]]</f>
        <v>47053.593248935707</v>
      </c>
      <c r="CR1625" s="14">
        <f>Таблица1[[#This Row],[Т9]]-Таблица1[[#This Row],[угол обхв5]]</f>
        <v>1425.3665620404645</v>
      </c>
      <c r="CS1625" s="14">
        <f>Таблица1[[#This Row],[Т9]]-Таблица1[[#This Row],[угол обхв4]]</f>
        <v>59485.617175935469</v>
      </c>
      <c r="CT1625" s="14">
        <f>Таблица1[[#This Row],[Lкан_прям, мм]]+Таблица1[[#This Row],[Lкан_дуг, мм]]+Таблица1[[#This Row],[Lкан_леб,мм]]</f>
        <v>85045.326329871838</v>
      </c>
      <c r="CU1625" s="16">
        <f>Таблица1[[#This Row],[Lкан_леб,мм]]</f>
        <v>58060.250613895005</v>
      </c>
      <c r="CV1625" s="14">
        <f>2534431-(Таблица1[[#This Row],[Т23]]+Таблица1[[#This Row],[угол обхв3]])</f>
        <v>2449115.9242840232</v>
      </c>
      <c r="CW1625" s="50">
        <f>SUM(X1625:AC1625,AD1625:AI1625)-Таблица1[[#This Row],[lподв_min, мм]]</f>
        <v>23758.264203585655</v>
      </c>
      <c r="CX1625" s="17">
        <f>CW2064-Таблица1[[#This Row],[Суммарная длина каната]]</f>
        <v>-2426402.7025455688</v>
      </c>
    </row>
    <row r="1626" spans="1:102" x14ac:dyDescent="0.25">
      <c r="A1626" s="21">
        <v>1625</v>
      </c>
      <c r="B1626" s="10">
        <v>41.256938775510193</v>
      </c>
      <c r="C1626" s="10">
        <v>55.988979591836724</v>
      </c>
      <c r="D1626" s="11">
        <v>10313.528058031601</v>
      </c>
      <c r="E1626" s="11">
        <v>9639.0561896309464</v>
      </c>
      <c r="F1626" s="11">
        <v>9426.7198157231669</v>
      </c>
      <c r="G1626" s="11">
        <v>9795.4535725177047</v>
      </c>
      <c r="H1626" s="11">
        <v>9905.5275680316008</v>
      </c>
      <c r="I1626" s="11">
        <v>6355.3597329761196</v>
      </c>
      <c r="J1626" s="11">
        <v>3283.6964566548277</v>
      </c>
      <c r="K1626" s="11">
        <v>25597.935540454058</v>
      </c>
      <c r="L1626" s="11">
        <v>1387.1401755227671</v>
      </c>
      <c r="M1626" s="11">
        <v>58060.250613895005</v>
      </c>
      <c r="N1626" s="11">
        <v>7925.8729827397046</v>
      </c>
      <c r="O1626" s="11">
        <v>18745.735348825841</v>
      </c>
      <c r="P1626" s="43">
        <v>10316.889687711966</v>
      </c>
      <c r="Q1626" s="11">
        <v>16510.354807755899</v>
      </c>
      <c r="R1626" s="11">
        <v>10250.559551940556</v>
      </c>
      <c r="S1626" s="11">
        <v>11030.224032574659</v>
      </c>
      <c r="T1626" s="11">
        <v>10313.528058031601</v>
      </c>
      <c r="U1626" s="11">
        <v>9639.0561896309464</v>
      </c>
      <c r="V1626" s="11">
        <v>9409.1527767766638</v>
      </c>
      <c r="W1626" s="11">
        <v>9656.1251865274389</v>
      </c>
      <c r="X1626" s="12">
        <v>0</v>
      </c>
      <c r="Y1626" s="12">
        <v>579.02085154109182</v>
      </c>
      <c r="Z1626" s="12">
        <v>339.10085241925862</v>
      </c>
      <c r="AA1626" s="44">
        <v>232.04019061955924</v>
      </c>
      <c r="AB1626" s="45">
        <v>236.9782809428574</v>
      </c>
      <c r="AC1626" s="12">
        <v>0</v>
      </c>
      <c r="AD1626" s="12">
        <v>12432.023926999766</v>
      </c>
      <c r="AE1626" s="12">
        <v>3273.2074555167687</v>
      </c>
      <c r="AF1626" s="12">
        <v>5480.5321821881462</v>
      </c>
      <c r="AG1626" s="44">
        <v>1128.4755203370594</v>
      </c>
      <c r="AH1626" s="45">
        <v>3283.6964554123228</v>
      </c>
      <c r="AI1626" s="12">
        <v>0</v>
      </c>
      <c r="AJ1626" s="12">
        <v>-38.239134934064808</v>
      </c>
      <c r="AK1626" s="12">
        <v>43.073245074208657</v>
      </c>
      <c r="AL1626" s="12">
        <v>90.693459958797163</v>
      </c>
      <c r="AM1626" s="44">
        <v>123.27905701740465</v>
      </c>
      <c r="AN1626" s="45">
        <v>89.999999825514379</v>
      </c>
      <c r="AO1626" s="12">
        <v>0</v>
      </c>
      <c r="AP1626" s="12">
        <v>-2091.1947974305112</v>
      </c>
      <c r="AQ1626" s="12">
        <v>8204.5095412686678</v>
      </c>
      <c r="AR1626" s="12">
        <v>10724.85980483684</v>
      </c>
      <c r="AS1626" s="44">
        <v>10591.650810451303</v>
      </c>
      <c r="AT1626" s="45">
        <v>9905.5280580316012</v>
      </c>
      <c r="AU1626" s="12">
        <v>0</v>
      </c>
      <c r="AV1626" s="12">
        <v>11371.453281466987</v>
      </c>
      <c r="AW1626" s="12">
        <v>19043.771702734448</v>
      </c>
      <c r="AX1626" s="12">
        <v>16505.416839234756</v>
      </c>
      <c r="AY1626" s="44">
        <v>10806.347384914492</v>
      </c>
      <c r="AZ1626" s="45">
        <v>9639.0561883884438</v>
      </c>
      <c r="BA1626" s="12">
        <v>0</v>
      </c>
      <c r="BB1626" s="12">
        <v>7673.3434155557034</v>
      </c>
      <c r="BC1626" s="12">
        <v>10595.52624624093</v>
      </c>
      <c r="BD1626" s="12">
        <v>10658.529669065432</v>
      </c>
      <c r="BE1626" s="44">
        <v>9972.4367995208522</v>
      </c>
      <c r="BF1626" s="45">
        <v>9905.5280680316009</v>
      </c>
      <c r="BG1626" s="12">
        <v>0</v>
      </c>
      <c r="BH1626" s="12">
        <v>19066.192549865016</v>
      </c>
      <c r="BI1626" s="12">
        <v>16808.391161664505</v>
      </c>
      <c r="BJ1626" s="12">
        <v>11025.28606405352</v>
      </c>
      <c r="BK1626" s="44">
        <v>9862.932837291115</v>
      </c>
      <c r="BL1626" s="45">
        <v>6355.3597329761214</v>
      </c>
      <c r="BM1626" s="12">
        <v>0</v>
      </c>
      <c r="BN1626" s="12">
        <v>0</v>
      </c>
      <c r="BO1626" s="12">
        <v>81.312380008273465</v>
      </c>
      <c r="BP1626" s="12">
        <v>47.620214884588499</v>
      </c>
      <c r="BQ1626" s="48">
        <v>32.585597058607497</v>
      </c>
      <c r="BR1626" s="49">
        <v>33.279057191890281</v>
      </c>
      <c r="BS1626" s="13">
        <v>0</v>
      </c>
      <c r="BT1626" s="12">
        <v>269.74938610498998</v>
      </c>
      <c r="BV1626" s="14">
        <f>Таблица1[[#This Row],[Lкан_леб,мм]]</f>
        <v>58060.250613895005</v>
      </c>
      <c r="BW1626" s="50">
        <f>Таблица1[[#This Row],[угол обхв4]]+Таблица1[[#This Row],[Lдуг 3,мм]]</f>
        <v>12432.023926999766</v>
      </c>
      <c r="BX1626" s="54">
        <f>Таблица1[[#This Row],[угол обхв5]]+Таблица1[[#This Row],[Y5, мм]]</f>
        <v>58639.271465436097</v>
      </c>
      <c r="BY1626" s="14">
        <f>Таблица1[[#This Row],[угол обхв6]]+Таблица1[[#This Row],[Lдуг 4,мм]]</f>
        <v>15705.231382516535</v>
      </c>
      <c r="BZ1626" s="14">
        <f>Таблица1[[#This Row],[Т1]]+Таблица1[[#This Row],[X6, мм]]</f>
        <v>58978.372317855356</v>
      </c>
      <c r="CA1626" s="14">
        <f>Таблица1[[#This Row],[Т2]]+Таблица1[[#This Row],[Lдуг 5,мм]]</f>
        <v>21185.763564704681</v>
      </c>
      <c r="CB1626" s="14">
        <f>Таблица1[[#This Row],[Т3]]+Таблица1[[#This Row],[Y6, мм]]</f>
        <v>59210.412508474918</v>
      </c>
      <c r="CC1626" s="14">
        <f>Таблица1[[#This Row],[Т4]]+Таблица1[[#This Row],[Lдуг 6,мм]]</f>
        <v>22314.23908504174</v>
      </c>
      <c r="CD1626" s="14">
        <f>Таблица1[[#This Row],[Т5]]+Таблица1[[#This Row],[Lдуг 1,мм]]</f>
        <v>59447.390789417776</v>
      </c>
      <c r="CE1626" s="14">
        <f>Таблица1[[#This Row],[Т6]]+Таблица1[[#This Row],[Lпрям1, мм]]</f>
        <v>25597.935540454062</v>
      </c>
      <c r="CF1626" s="15">
        <f>Таблица1[[#This Row],[Т7]]+Таблица1[[#This Row],[Lдуг 2,мм]]</f>
        <v>59447.390789417776</v>
      </c>
      <c r="CG1626" s="14">
        <f>Таблица1[[#This Row],[Т8]]+Таблица1[[#This Row],[Lпрям2, мм]]</f>
        <v>25597.935540454062</v>
      </c>
      <c r="CH1626" s="14">
        <f>Таблица1[[#This Row],[Т9]]-Таблица1[[#This Row],[Т9]]</f>
        <v>0</v>
      </c>
      <c r="CI1626" s="50">
        <f>Таблица1[[#This Row],[Т9]]-Таблица1[[#This Row],[Т8]]</f>
        <v>33849.455248963714</v>
      </c>
      <c r="CJ1626" s="54">
        <f>Таблица1[[#This Row],[Т9]]-Таблица1[[#This Row],[Т7]]</f>
        <v>0</v>
      </c>
      <c r="CK1626" s="14">
        <f>Таблица1[[#This Row],[Т9]]-Таблица1[[#This Row],[Т6]]</f>
        <v>37133.15170437604</v>
      </c>
      <c r="CL1626" s="14">
        <f>Таблица1[[#This Row],[Т9]]-Таблица1[[#This Row],[Т5]]</f>
        <v>236.97828094285796</v>
      </c>
      <c r="CM1626" s="14">
        <f>Таблица1[[#This Row],[Т9]]-Таблица1[[#This Row],[Т4]]</f>
        <v>38261.627224713098</v>
      </c>
      <c r="CN1626" s="14">
        <f>Таблица1[[#This Row],[Т9]]-Таблица1[[#This Row],[Т3]]</f>
        <v>469.01847156242002</v>
      </c>
      <c r="CO1626" s="14">
        <f>Таблица1[[#This Row],[Т9]]-Таблица1[[#This Row],[Т2]]</f>
        <v>43742.159406901243</v>
      </c>
      <c r="CP1626" s="14">
        <f>Таблица1[[#This Row],[Т9]]-Таблица1[[#This Row],[Т1]]</f>
        <v>808.11932398167846</v>
      </c>
      <c r="CQ1626" s="14">
        <f>Таблица1[[#This Row],[Т9]]-Таблица1[[#This Row],[угол обхв6]]</f>
        <v>47015.366862418014</v>
      </c>
      <c r="CR1626" s="14">
        <f>Таблица1[[#This Row],[Т9]]-Таблица1[[#This Row],[угол обхв5]]</f>
        <v>1387.1401755227707</v>
      </c>
      <c r="CS1626" s="14">
        <f>Таблица1[[#This Row],[Т9]]-Таблица1[[#This Row],[угол обхв4]]</f>
        <v>59447.390789417776</v>
      </c>
      <c r="CT1626" s="14">
        <f>Таблица1[[#This Row],[Lкан_прям, мм]]+Таблица1[[#This Row],[Lкан_дуг, мм]]+Таблица1[[#This Row],[Lкан_леб,мм]]</f>
        <v>85045.326329871838</v>
      </c>
      <c r="CU1626" s="16">
        <f>Таблица1[[#This Row],[Lкан_леб,мм]]</f>
        <v>58060.250613895005</v>
      </c>
      <c r="CV1626" s="14">
        <f>2534431-(Таблица1[[#This Row],[Т23]]+Таблица1[[#This Row],[угол обхв3]])</f>
        <v>2449115.9242840232</v>
      </c>
      <c r="CW1626" s="50">
        <f>SUM(X1626:AC1626,AD1626:AI1626)-Таблица1[[#This Row],[lподв_min, мм]]</f>
        <v>23701.379259322002</v>
      </c>
      <c r="CX1626" s="17">
        <f>CW2065-Таблица1[[#This Row],[Суммарная длина каната]]</f>
        <v>-2426439.9686640105</v>
      </c>
    </row>
    <row r="1627" spans="1:102" x14ac:dyDescent="0.25">
      <c r="A1627" s="21">
        <v>1626</v>
      </c>
      <c r="B1627" s="10">
        <v>41.256938775510193</v>
      </c>
      <c r="C1627" s="10">
        <v>58.673061224489786</v>
      </c>
      <c r="D1627" s="11">
        <v>10689.670644948905</v>
      </c>
      <c r="E1627" s="11">
        <v>9736.6022782202544</v>
      </c>
      <c r="F1627" s="11">
        <v>9796.5113767692619</v>
      </c>
      <c r="G1627" s="11">
        <v>9851.2998007079113</v>
      </c>
      <c r="H1627" s="11">
        <v>10281.670154948904</v>
      </c>
      <c r="I1627" s="11">
        <v>6394.4448578333859</v>
      </c>
      <c r="J1627" s="11">
        <v>3342.1574203868695</v>
      </c>
      <c r="K1627" s="11">
        <v>25636.161926971588</v>
      </c>
      <c r="L1627" s="11">
        <v>1348.9137890052373</v>
      </c>
      <c r="M1627" s="11">
        <v>58060.250613895005</v>
      </c>
      <c r="N1627" s="11">
        <v>7925.8729827397046</v>
      </c>
      <c r="O1627" s="11">
        <v>18745.735348825841</v>
      </c>
      <c r="P1627" s="43">
        <v>10371.253028810674</v>
      </c>
      <c r="Q1627" s="11">
        <v>16600.519980358942</v>
      </c>
      <c r="R1627" s="11">
        <v>10561.624319404267</v>
      </c>
      <c r="S1627" s="11">
        <v>11123.295156443301</v>
      </c>
      <c r="T1627" s="11">
        <v>10689.670644948905</v>
      </c>
      <c r="U1627" s="11">
        <v>9736.6022782202544</v>
      </c>
      <c r="V1627" s="11">
        <v>9785.4882093519318</v>
      </c>
      <c r="W1627" s="11">
        <v>9711.3016229337372</v>
      </c>
      <c r="X1627" s="12">
        <v>0</v>
      </c>
      <c r="Y1627" s="12">
        <v>566.10124281982473</v>
      </c>
      <c r="Z1627" s="12">
        <v>332.90726789262862</v>
      </c>
      <c r="AA1627" s="44">
        <v>232.04019061955833</v>
      </c>
      <c r="AB1627" s="45">
        <v>217.86508767322556</v>
      </c>
      <c r="AC1627" s="12">
        <v>0</v>
      </c>
      <c r="AD1627" s="12">
        <v>12432.023926999766</v>
      </c>
      <c r="AE1627" s="12">
        <v>3252.9728782805173</v>
      </c>
      <c r="AF1627" s="12">
        <v>5480.5321821881471</v>
      </c>
      <c r="AG1627" s="44">
        <v>1128.4755203370607</v>
      </c>
      <c r="AH1627" s="45">
        <v>3342.1574191660984</v>
      </c>
      <c r="AI1627" s="12">
        <v>0</v>
      </c>
      <c r="AJ1627" s="12">
        <v>-38.239134934064808</v>
      </c>
      <c r="AK1627" s="12">
        <v>41.258933670559102</v>
      </c>
      <c r="AL1627" s="12">
        <v>88.009378326144102</v>
      </c>
      <c r="AM1627" s="44">
        <v>120.59497538475148</v>
      </c>
      <c r="AN1627" s="45">
        <v>89.999999828566473</v>
      </c>
      <c r="AO1627" s="12">
        <v>0</v>
      </c>
      <c r="AP1627" s="12">
        <v>-2091.1947974305112</v>
      </c>
      <c r="AQ1627" s="12">
        <v>8194.9339011932097</v>
      </c>
      <c r="AR1627" s="12">
        <v>10779.006811448869</v>
      </c>
      <c r="AS1627" s="44">
        <v>10912.825278573575</v>
      </c>
      <c r="AT1627" s="45">
        <v>10281.670644948905</v>
      </c>
      <c r="AU1627" s="12">
        <v>0</v>
      </c>
      <c r="AV1627" s="12">
        <v>11371.453281466987</v>
      </c>
      <c r="AW1627" s="12">
        <v>19052.444041498478</v>
      </c>
      <c r="AX1627" s="12">
        <v>16614.692232976053</v>
      </c>
      <c r="AY1627" s="44">
        <v>10915.637056965919</v>
      </c>
      <c r="AZ1627" s="45">
        <v>9736.6022769994852</v>
      </c>
      <c r="BA1627" s="12">
        <v>0</v>
      </c>
      <c r="BB1627" s="12">
        <v>7673.3434155557034</v>
      </c>
      <c r="BC1627" s="12">
        <v>10640.31394726418</v>
      </c>
      <c r="BD1627" s="12">
        <v>10969.378102042461</v>
      </c>
      <c r="BE1627" s="44">
        <v>10338.469685779597</v>
      </c>
      <c r="BF1627" s="45">
        <v>10281.670654948906</v>
      </c>
      <c r="BG1627" s="12">
        <v>0</v>
      </c>
      <c r="BH1627" s="12">
        <v>19066.192549865016</v>
      </c>
      <c r="BI1627" s="12">
        <v>16907.228673031579</v>
      </c>
      <c r="BJ1627" s="12">
        <v>11137.467409060415</v>
      </c>
      <c r="BK1627" s="44">
        <v>9944.2603776976357</v>
      </c>
      <c r="BL1627" s="45">
        <v>6394.4448578333877</v>
      </c>
      <c r="BM1627" s="12">
        <v>0</v>
      </c>
      <c r="BN1627" s="12">
        <v>0</v>
      </c>
      <c r="BO1627" s="12">
        <v>79.49806860462391</v>
      </c>
      <c r="BP1627" s="12">
        <v>46.750444655585</v>
      </c>
      <c r="BQ1627" s="48">
        <v>32.58559705860737</v>
      </c>
      <c r="BR1627" s="49">
        <v>30.594975556185005</v>
      </c>
      <c r="BS1627" s="13">
        <v>0</v>
      </c>
      <c r="BT1627" s="12">
        <v>269.74938610498998</v>
      </c>
      <c r="BV1627" s="14">
        <f>Таблица1[[#This Row],[Lкан_леб,мм]]</f>
        <v>58060.250613895005</v>
      </c>
      <c r="BW1627" s="50">
        <f>Таблица1[[#This Row],[угол обхв4]]+Таблица1[[#This Row],[Lдуг 3,мм]]</f>
        <v>12432.023926999766</v>
      </c>
      <c r="BX1627" s="54">
        <f>Таблица1[[#This Row],[угол обхв5]]+Таблица1[[#This Row],[Y5, мм]]</f>
        <v>58626.351856714828</v>
      </c>
      <c r="BY1627" s="14">
        <f>Таблица1[[#This Row],[угол обхв6]]+Таблица1[[#This Row],[Lдуг 4,мм]]</f>
        <v>15684.996805280283</v>
      </c>
      <c r="BZ1627" s="14">
        <f>Таблица1[[#This Row],[Т1]]+Таблица1[[#This Row],[X6, мм]]</f>
        <v>58959.259124607459</v>
      </c>
      <c r="CA1627" s="14">
        <f>Таблица1[[#This Row],[Т2]]+Таблица1[[#This Row],[Lдуг 5,мм]]</f>
        <v>21165.528987468431</v>
      </c>
      <c r="CB1627" s="14">
        <f>Таблица1[[#This Row],[Т3]]+Таблица1[[#This Row],[Y6, мм]]</f>
        <v>59191.299315227014</v>
      </c>
      <c r="CC1627" s="14">
        <f>Таблица1[[#This Row],[Т4]]+Таблица1[[#This Row],[Lдуг 6,мм]]</f>
        <v>22294.004507805494</v>
      </c>
      <c r="CD1627" s="14">
        <f>Таблица1[[#This Row],[Т5]]+Таблица1[[#This Row],[Lдуг 1,мм]]</f>
        <v>59409.164402900242</v>
      </c>
      <c r="CE1627" s="14">
        <f>Таблица1[[#This Row],[Т6]]+Таблица1[[#This Row],[Lпрям1, мм]]</f>
        <v>25636.161926971592</v>
      </c>
      <c r="CF1627" s="15">
        <f>Таблица1[[#This Row],[Т7]]+Таблица1[[#This Row],[Lдуг 2,мм]]</f>
        <v>59409.164402900242</v>
      </c>
      <c r="CG1627" s="14">
        <f>Таблица1[[#This Row],[Т8]]+Таблица1[[#This Row],[Lпрям2, мм]]</f>
        <v>25636.161926971592</v>
      </c>
      <c r="CH1627" s="14">
        <f>Таблица1[[#This Row],[Т9]]-Таблица1[[#This Row],[Т9]]</f>
        <v>0</v>
      </c>
      <c r="CI1627" s="50">
        <f>Таблица1[[#This Row],[Т9]]-Таблица1[[#This Row],[Т8]]</f>
        <v>33773.002475928646</v>
      </c>
      <c r="CJ1627" s="54">
        <f>Таблица1[[#This Row],[Т9]]-Таблица1[[#This Row],[Т7]]</f>
        <v>0</v>
      </c>
      <c r="CK1627" s="14">
        <f>Таблица1[[#This Row],[Т9]]-Таблица1[[#This Row],[Т6]]</f>
        <v>37115.159895094752</v>
      </c>
      <c r="CL1627" s="14">
        <f>Таблица1[[#This Row],[Т9]]-Таблица1[[#This Row],[Т5]]</f>
        <v>217.86508767322812</v>
      </c>
      <c r="CM1627" s="14">
        <f>Таблица1[[#This Row],[Т9]]-Таблица1[[#This Row],[Т4]]</f>
        <v>38243.635415431811</v>
      </c>
      <c r="CN1627" s="14">
        <f>Таблица1[[#This Row],[Т9]]-Таблица1[[#This Row],[Т3]]</f>
        <v>449.9052782927829</v>
      </c>
      <c r="CO1627" s="14">
        <f>Таблица1[[#This Row],[Т9]]-Таблица1[[#This Row],[Т2]]</f>
        <v>43724.167597619962</v>
      </c>
      <c r="CP1627" s="14">
        <f>Таблица1[[#This Row],[Т9]]-Таблица1[[#This Row],[Т1]]</f>
        <v>782.81254618541425</v>
      </c>
      <c r="CQ1627" s="14">
        <f>Таблица1[[#This Row],[Т9]]-Таблица1[[#This Row],[угол обхв6]]</f>
        <v>46977.14047590048</v>
      </c>
      <c r="CR1627" s="14">
        <f>Таблица1[[#This Row],[Т9]]-Таблица1[[#This Row],[угол обхв5]]</f>
        <v>1348.913789005237</v>
      </c>
      <c r="CS1627" s="14">
        <f>Таблица1[[#This Row],[Т9]]-Таблица1[[#This Row],[угол обхв4]]</f>
        <v>59409.164402900242</v>
      </c>
      <c r="CT1627" s="14">
        <f>Таблица1[[#This Row],[Lкан_прям, мм]]+Таблица1[[#This Row],[Lкан_дуг, мм]]+Таблица1[[#This Row],[Lкан_леб,мм]]</f>
        <v>85045.326329871838</v>
      </c>
      <c r="CU1627" s="16">
        <f>Таблица1[[#This Row],[Lкан_леб,мм]]</f>
        <v>58060.250613895005</v>
      </c>
      <c r="CV1627" s="14">
        <f>2534431-(Таблица1[[#This Row],[Т23]]+Таблица1[[#This Row],[угол обхв3]])</f>
        <v>2449115.9242840232</v>
      </c>
      <c r="CW1627" s="50">
        <f>SUM(X1627:AC1627,AD1627:AI1627)-Таблица1[[#This Row],[lподв_min, мм]]</f>
        <v>23642.91829558996</v>
      </c>
      <c r="CX1627" s="17">
        <f>CW2066-Таблица1[[#This Row],[Суммарная длина каната]]</f>
        <v>-2426450.2922533927</v>
      </c>
    </row>
    <row r="1628" spans="1:102" x14ac:dyDescent="0.25">
      <c r="A1628" s="21">
        <v>1627</v>
      </c>
      <c r="B1628" s="10">
        <v>41.256938775510193</v>
      </c>
      <c r="C1628" s="10">
        <v>61.357142857142854</v>
      </c>
      <c r="D1628" s="11">
        <v>11060.832595927548</v>
      </c>
      <c r="E1628" s="11">
        <v>9851.6557059729203</v>
      </c>
      <c r="F1628" s="11">
        <v>10163.282029253907</v>
      </c>
      <c r="G1628" s="11">
        <v>9924.4017042396626</v>
      </c>
      <c r="H1628" s="11">
        <v>10652.832105927549</v>
      </c>
      <c r="I1628" s="11">
        <v>6449.4765301745429</v>
      </c>
      <c r="J1628" s="11">
        <v>3402.1791757983769</v>
      </c>
      <c r="K1628" s="11">
        <v>25674.388313488926</v>
      </c>
      <c r="L1628" s="11">
        <v>1310.6874024879062</v>
      </c>
      <c r="M1628" s="11">
        <v>58060.250613895005</v>
      </c>
      <c r="N1628" s="11">
        <v>7925.8729827397046</v>
      </c>
      <c r="O1628" s="11">
        <v>18745.735348825841</v>
      </c>
      <c r="P1628" s="43">
        <v>10421.334390685113</v>
      </c>
      <c r="Q1628" s="11">
        <v>16693.132011967977</v>
      </c>
      <c r="R1628" s="11">
        <v>10867.989404056787</v>
      </c>
      <c r="S1628" s="11">
        <v>11230.831004239642</v>
      </c>
      <c r="T1628" s="11">
        <v>11060.832595927548</v>
      </c>
      <c r="U1628" s="11">
        <v>9851.6557059729203</v>
      </c>
      <c r="V1628" s="11">
        <v>10158.826919872838</v>
      </c>
      <c r="W1628" s="11">
        <v>9784.0409119919605</v>
      </c>
      <c r="X1628" s="12">
        <v>0</v>
      </c>
      <c r="Y1628" s="12">
        <v>553.13788828734982</v>
      </c>
      <c r="Z1628" s="12">
        <v>326.75742917720635</v>
      </c>
      <c r="AA1628" s="44">
        <v>232.04019061955844</v>
      </c>
      <c r="AB1628" s="45">
        <v>198.75189440379151</v>
      </c>
      <c r="AC1628" s="12">
        <v>0</v>
      </c>
      <c r="AD1628" s="12">
        <v>12432.023926999766</v>
      </c>
      <c r="AE1628" s="12">
        <v>3231.1775093648043</v>
      </c>
      <c r="AF1628" s="12">
        <v>5480.5321821881489</v>
      </c>
      <c r="AG1628" s="44">
        <v>1128.4755203370623</v>
      </c>
      <c r="AH1628" s="45">
        <v>3402.1791745991441</v>
      </c>
      <c r="AI1628" s="12">
        <v>0</v>
      </c>
      <c r="AJ1628" s="12">
        <v>-38.239134934064808</v>
      </c>
      <c r="AK1628" s="12">
        <v>39.438479006239014</v>
      </c>
      <c r="AL1628" s="12">
        <v>85.32529669349104</v>
      </c>
      <c r="AM1628" s="44">
        <v>117.91089375209842</v>
      </c>
      <c r="AN1628" s="45">
        <v>89.999999831590927</v>
      </c>
      <c r="AO1628" s="12">
        <v>0</v>
      </c>
      <c r="AP1628" s="12">
        <v>-2091.1947974305112</v>
      </c>
      <c r="AQ1628" s="12">
        <v>8185.0547079809903</v>
      </c>
      <c r="AR1628" s="12">
        <v>10827.977164975578</v>
      </c>
      <c r="AS1628" s="44">
        <v>11228.529475525887</v>
      </c>
      <c r="AT1628" s="45">
        <v>10652.83259592755</v>
      </c>
      <c r="AU1628" s="12">
        <v>0</v>
      </c>
      <c r="AV1628" s="12">
        <v>11371.453281466987</v>
      </c>
      <c r="AW1628" s="12">
        <v>19060.836655235307</v>
      </c>
      <c r="AX1628" s="12">
        <v>16726.383389644016</v>
      </c>
      <c r="AY1628" s="44">
        <v>11039.847086421787</v>
      </c>
      <c r="AZ1628" s="45">
        <v>9851.6557047736896</v>
      </c>
      <c r="BA1628" s="12">
        <v>0</v>
      </c>
      <c r="BB1628" s="12">
        <v>7673.3434155557034</v>
      </c>
      <c r="BC1628" s="12">
        <v>10680.516115926399</v>
      </c>
      <c r="BD1628" s="12">
        <v>11274.632178347252</v>
      </c>
      <c r="BE1628" s="44">
        <v>10700.292524458449</v>
      </c>
      <c r="BF1628" s="45">
        <v>10652.83260592755</v>
      </c>
      <c r="BG1628" s="12">
        <v>0</v>
      </c>
      <c r="BH1628" s="12">
        <v>19066.192549865016</v>
      </c>
      <c r="BI1628" s="12">
        <v>17008.233318377439</v>
      </c>
      <c r="BJ1628" s="12">
        <v>11264.082381915685</v>
      </c>
      <c r="BK1628" s="44">
        <v>10042.639623790774</v>
      </c>
      <c r="BL1628" s="45">
        <v>6449.4765301745447</v>
      </c>
      <c r="BM1628" s="12">
        <v>0</v>
      </c>
      <c r="BN1628" s="12">
        <v>0</v>
      </c>
      <c r="BO1628" s="12">
        <v>77.677613940303814</v>
      </c>
      <c r="BP1628" s="12">
        <v>45.886817687252027</v>
      </c>
      <c r="BQ1628" s="48">
        <v>32.585597058607384</v>
      </c>
      <c r="BR1628" s="49">
        <v>27.910893920507498</v>
      </c>
      <c r="BS1628" s="13">
        <v>0</v>
      </c>
      <c r="BT1628" s="12">
        <v>269.74938610498998</v>
      </c>
      <c r="BV1628" s="14">
        <f>Таблица1[[#This Row],[Lкан_леб,мм]]</f>
        <v>58060.250613895005</v>
      </c>
      <c r="BW1628" s="50">
        <f>Таблица1[[#This Row],[угол обхв4]]+Таблица1[[#This Row],[Lдуг 3,мм]]</f>
        <v>12432.023926999766</v>
      </c>
      <c r="BX1628" s="54">
        <f>Таблица1[[#This Row],[угол обхв5]]+Таблица1[[#This Row],[Y5, мм]]</f>
        <v>58613.388502182352</v>
      </c>
      <c r="BY1628" s="14">
        <f>Таблица1[[#This Row],[угол обхв6]]+Таблица1[[#This Row],[Lдуг 4,мм]]</f>
        <v>15663.20143636457</v>
      </c>
      <c r="BZ1628" s="14">
        <f>Таблица1[[#This Row],[Т1]]+Таблица1[[#This Row],[X6, мм]]</f>
        <v>58940.145931359555</v>
      </c>
      <c r="CA1628" s="14">
        <f>Таблица1[[#This Row],[Т2]]+Таблица1[[#This Row],[Lдуг 5,мм]]</f>
        <v>21143.73361855272</v>
      </c>
      <c r="CB1628" s="14">
        <f>Таблица1[[#This Row],[Т3]]+Таблица1[[#This Row],[Y6, мм]]</f>
        <v>59172.186121979117</v>
      </c>
      <c r="CC1628" s="14">
        <f>Таблица1[[#This Row],[Т4]]+Таблица1[[#This Row],[Lдуг 6,мм]]</f>
        <v>22272.209138889782</v>
      </c>
      <c r="CD1628" s="14">
        <f>Таблица1[[#This Row],[Т5]]+Таблица1[[#This Row],[Lдуг 1,мм]]</f>
        <v>59370.938016382912</v>
      </c>
      <c r="CE1628" s="14">
        <f>Таблица1[[#This Row],[Т6]]+Таблица1[[#This Row],[Lпрям1, мм]]</f>
        <v>25674.388313488926</v>
      </c>
      <c r="CF1628" s="15">
        <f>Таблица1[[#This Row],[Т7]]+Таблица1[[#This Row],[Lдуг 2,мм]]</f>
        <v>59370.938016382912</v>
      </c>
      <c r="CG1628" s="14">
        <f>Таблица1[[#This Row],[Т8]]+Таблица1[[#This Row],[Lпрям2, мм]]</f>
        <v>25674.388313488926</v>
      </c>
      <c r="CH1628" s="14">
        <f>Таблица1[[#This Row],[Т9]]-Таблица1[[#This Row],[Т9]]</f>
        <v>0</v>
      </c>
      <c r="CI1628" s="50">
        <f>Таблица1[[#This Row],[Т9]]-Таблица1[[#This Row],[Т8]]</f>
        <v>33696.549702893986</v>
      </c>
      <c r="CJ1628" s="54">
        <f>Таблица1[[#This Row],[Т9]]-Таблица1[[#This Row],[Т7]]</f>
        <v>0</v>
      </c>
      <c r="CK1628" s="14">
        <f>Таблица1[[#This Row],[Т9]]-Таблица1[[#This Row],[Т6]]</f>
        <v>37098.728877493129</v>
      </c>
      <c r="CL1628" s="14">
        <f>Таблица1[[#This Row],[Т9]]-Таблица1[[#This Row],[Т5]]</f>
        <v>198.75189440379472</v>
      </c>
      <c r="CM1628" s="14">
        <f>Таблица1[[#This Row],[Т9]]-Таблица1[[#This Row],[Т4]]</f>
        <v>38227.204397830195</v>
      </c>
      <c r="CN1628" s="14">
        <f>Таблица1[[#This Row],[Т9]]-Таблица1[[#This Row],[Т3]]</f>
        <v>430.79208502335678</v>
      </c>
      <c r="CO1628" s="14">
        <f>Таблица1[[#This Row],[Т9]]-Таблица1[[#This Row],[Т2]]</f>
        <v>43707.73658001834</v>
      </c>
      <c r="CP1628" s="14">
        <f>Таблица1[[#This Row],[Т9]]-Таблица1[[#This Row],[Т1]]</f>
        <v>757.54951420056022</v>
      </c>
      <c r="CQ1628" s="14">
        <f>Таблица1[[#This Row],[Т9]]-Таблица1[[#This Row],[угол обхв6]]</f>
        <v>46938.91408938315</v>
      </c>
      <c r="CR1628" s="14">
        <f>Таблица1[[#This Row],[Т9]]-Таблица1[[#This Row],[угол обхв5]]</f>
        <v>1310.6874024879071</v>
      </c>
      <c r="CS1628" s="14">
        <f>Таблица1[[#This Row],[Т9]]-Таблица1[[#This Row],[угол обхв4]]</f>
        <v>59370.938016382912</v>
      </c>
      <c r="CT1628" s="14">
        <f>Таблица1[[#This Row],[Lкан_прям, мм]]+Таблица1[[#This Row],[Lкан_дуг, мм]]+Таблица1[[#This Row],[Lкан_леб,мм]]</f>
        <v>85045.326329871838</v>
      </c>
      <c r="CU1628" s="16">
        <f>Таблица1[[#This Row],[Lкан_леб,мм]]</f>
        <v>58060.250613895005</v>
      </c>
      <c r="CV1628" s="14">
        <f>2534431-(Таблица1[[#This Row],[Т23]]+Таблица1[[#This Row],[угол обхв3]])</f>
        <v>2449115.9242840232</v>
      </c>
      <c r="CW1628" s="50">
        <f>SUM(X1628:AC1628,AD1628:AI1628)-Таблица1[[#This Row],[lподв_min, мм]]</f>
        <v>23582.896540178452</v>
      </c>
      <c r="CX1628" s="17">
        <f>CW2067-Таблица1[[#This Row],[Суммарная длина каната]]</f>
        <v>-2426498.7640697025</v>
      </c>
    </row>
    <row r="1629" spans="1:102" x14ac:dyDescent="0.25">
      <c r="A1629" s="21">
        <v>1628</v>
      </c>
      <c r="B1629" s="10">
        <v>41.256938775510193</v>
      </c>
      <c r="C1629" s="10">
        <v>64.041224489795923</v>
      </c>
      <c r="D1629" s="11">
        <v>11426.19952515459</v>
      </c>
      <c r="E1629" s="11">
        <v>9983.9640281568136</v>
      </c>
      <c r="F1629" s="11">
        <v>10526.227022541429</v>
      </c>
      <c r="G1629" s="11">
        <v>10014.59888641018</v>
      </c>
      <c r="H1629" s="11">
        <v>11018.199035154592</v>
      </c>
      <c r="I1629" s="11">
        <v>6520.2188240953474</v>
      </c>
      <c r="J1629" s="11">
        <v>3463.7452040614667</v>
      </c>
      <c r="K1629" s="11">
        <v>25712.614700006034</v>
      </c>
      <c r="L1629" s="11">
        <v>1272.4610159707968</v>
      </c>
      <c r="M1629" s="11">
        <v>58060.250613895005</v>
      </c>
      <c r="N1629" s="11">
        <v>7925.8729827397046</v>
      </c>
      <c r="O1629" s="11">
        <v>18745.735348825841</v>
      </c>
      <c r="P1629" s="43">
        <v>10467.023887204728</v>
      </c>
      <c r="Q1629" s="11">
        <v>16787.987697689678</v>
      </c>
      <c r="R1629" s="11">
        <v>11168.982594272264</v>
      </c>
      <c r="S1629" s="11">
        <v>11352.59562594618</v>
      </c>
      <c r="T1629" s="11">
        <v>11426.19952515459</v>
      </c>
      <c r="U1629" s="11">
        <v>9983.9640281568136</v>
      </c>
      <c r="V1629" s="11">
        <v>10528.349746384692</v>
      </c>
      <c r="W1629" s="11">
        <v>9874.1834526306793</v>
      </c>
      <c r="X1629" s="12">
        <v>0</v>
      </c>
      <c r="Y1629" s="12">
        <v>540.12659875618203</v>
      </c>
      <c r="Z1629" s="12">
        <v>320.65552546047689</v>
      </c>
      <c r="AA1629" s="44">
        <v>232.04019061955876</v>
      </c>
      <c r="AB1629" s="45">
        <v>179.63870113457898</v>
      </c>
      <c r="AC1629" s="12">
        <v>0</v>
      </c>
      <c r="AD1629" s="12">
        <v>12432.023926999766</v>
      </c>
      <c r="AE1629" s="12">
        <v>3207.837867597515</v>
      </c>
      <c r="AF1629" s="12">
        <v>5480.532182188148</v>
      </c>
      <c r="AG1629" s="44">
        <v>1128.4755203370603</v>
      </c>
      <c r="AH1629" s="45">
        <v>3463.7452028835482</v>
      </c>
      <c r="AI1629" s="12">
        <v>0</v>
      </c>
      <c r="AJ1629" s="12">
        <v>-38.239134934064808</v>
      </c>
      <c r="AK1629" s="12">
        <v>37.611292790163851</v>
      </c>
      <c r="AL1629" s="12">
        <v>82.641215060837965</v>
      </c>
      <c r="AM1629" s="44">
        <v>115.2268121194454</v>
      </c>
      <c r="AN1629" s="45">
        <v>89.999999834584301</v>
      </c>
      <c r="AO1629" s="12">
        <v>0</v>
      </c>
      <c r="AP1629" s="12">
        <v>-2091.1947974305112</v>
      </c>
      <c r="AQ1629" s="12">
        <v>8174.8759170001504</v>
      </c>
      <c r="AR1629" s="12">
        <v>10871.663417007823</v>
      </c>
      <c r="AS1629" s="44">
        <v>11538.070698248543</v>
      </c>
      <c r="AT1629" s="45">
        <v>11018.19952515459</v>
      </c>
      <c r="AU1629" s="12">
        <v>0</v>
      </c>
      <c r="AV1629" s="12">
        <v>11371.453281466987</v>
      </c>
      <c r="AW1629" s="12">
        <v>19068.940452018363</v>
      </c>
      <c r="AX1629" s="12">
        <v>16840.245241841021</v>
      </c>
      <c r="AY1629" s="44">
        <v>11178.704937572149</v>
      </c>
      <c r="AZ1629" s="45">
        <v>9983.9640269788979</v>
      </c>
      <c r="BA1629" s="12">
        <v>0</v>
      </c>
      <c r="BB1629" s="12">
        <v>7673.3434155557034</v>
      </c>
      <c r="BC1629" s="12">
        <v>10716.026821465173</v>
      </c>
      <c r="BD1629" s="12">
        <v>11573.622124075358</v>
      </c>
      <c r="BE1629" s="44">
        <v>11057.11142117831</v>
      </c>
      <c r="BF1629" s="45">
        <v>11018.199535154592</v>
      </c>
      <c r="BG1629" s="12">
        <v>0</v>
      </c>
      <c r="BH1629" s="12">
        <v>19066.192549865016</v>
      </c>
      <c r="BI1629" s="12">
        <v>17111.1928008822</v>
      </c>
      <c r="BJ1629" s="12">
        <v>11404.853170097524</v>
      </c>
      <c r="BK1629" s="44">
        <v>10157.854716530845</v>
      </c>
      <c r="BL1629" s="45">
        <v>6520.2188240953492</v>
      </c>
      <c r="BM1629" s="12">
        <v>0</v>
      </c>
      <c r="BN1629" s="12">
        <v>0</v>
      </c>
      <c r="BO1629" s="12">
        <v>75.850427724228652</v>
      </c>
      <c r="BP1629" s="12">
        <v>45.029922270674106</v>
      </c>
      <c r="BQ1629" s="48">
        <v>32.585597058607433</v>
      </c>
      <c r="BR1629" s="49">
        <v>25.226812284861097</v>
      </c>
      <c r="BS1629" s="13">
        <v>0</v>
      </c>
      <c r="BT1629" s="12">
        <v>269.74938610498998</v>
      </c>
      <c r="BV1629" s="14">
        <f>Таблица1[[#This Row],[Lкан_леб,мм]]</f>
        <v>58060.250613895005</v>
      </c>
      <c r="BW1629" s="50">
        <f>Таблица1[[#This Row],[угол обхв4]]+Таблица1[[#This Row],[Lдуг 3,мм]]</f>
        <v>12432.023926999766</v>
      </c>
      <c r="BX1629" s="54">
        <f>Таблица1[[#This Row],[угол обхв5]]+Таблица1[[#This Row],[Y5, мм]]</f>
        <v>58600.37721265119</v>
      </c>
      <c r="BY1629" s="14">
        <f>Таблица1[[#This Row],[угол обхв6]]+Таблица1[[#This Row],[Lдуг 4,мм]]</f>
        <v>15639.86179459728</v>
      </c>
      <c r="BZ1629" s="14">
        <f>Таблица1[[#This Row],[Т1]]+Таблица1[[#This Row],[X6, мм]]</f>
        <v>58921.032738111666</v>
      </c>
      <c r="CA1629" s="14">
        <f>Таблица1[[#This Row],[Т2]]+Таблица1[[#This Row],[Lдуг 5,мм]]</f>
        <v>21120.393976785428</v>
      </c>
      <c r="CB1629" s="14">
        <f>Таблица1[[#This Row],[Т3]]+Таблица1[[#This Row],[Y6, мм]]</f>
        <v>59153.072928731228</v>
      </c>
      <c r="CC1629" s="14">
        <f>Таблица1[[#This Row],[Т4]]+Таблица1[[#This Row],[Lдуг 6,мм]]</f>
        <v>22248.869497122487</v>
      </c>
      <c r="CD1629" s="14">
        <f>Таблица1[[#This Row],[Т5]]+Таблица1[[#This Row],[Lдуг 1,мм]]</f>
        <v>59332.711629865807</v>
      </c>
      <c r="CE1629" s="14">
        <f>Таблица1[[#This Row],[Т6]]+Таблица1[[#This Row],[Lпрям1, мм]]</f>
        <v>25712.614700006034</v>
      </c>
      <c r="CF1629" s="15">
        <f>Таблица1[[#This Row],[Т7]]+Таблица1[[#This Row],[Lдуг 2,мм]]</f>
        <v>59332.711629865807</v>
      </c>
      <c r="CG1629" s="14">
        <f>Таблица1[[#This Row],[Т8]]+Таблица1[[#This Row],[Lпрям2, мм]]</f>
        <v>25712.614700006034</v>
      </c>
      <c r="CH1629" s="14">
        <f>Таблица1[[#This Row],[Т9]]-Таблица1[[#This Row],[Т9]]</f>
        <v>0</v>
      </c>
      <c r="CI1629" s="50">
        <f>Таблица1[[#This Row],[Т9]]-Таблица1[[#This Row],[Т8]]</f>
        <v>33620.096929859777</v>
      </c>
      <c r="CJ1629" s="54">
        <f>Таблица1[[#This Row],[Т9]]-Таблица1[[#This Row],[Т7]]</f>
        <v>0</v>
      </c>
      <c r="CK1629" s="14">
        <f>Таблица1[[#This Row],[Т9]]-Таблица1[[#This Row],[Т6]]</f>
        <v>37083.842132743317</v>
      </c>
      <c r="CL1629" s="14">
        <f>Таблица1[[#This Row],[Т9]]-Таблица1[[#This Row],[Т5]]</f>
        <v>179.63870113457961</v>
      </c>
      <c r="CM1629" s="14">
        <f>Таблица1[[#This Row],[Т9]]-Таблица1[[#This Row],[Т4]]</f>
        <v>38212.317653080376</v>
      </c>
      <c r="CN1629" s="14">
        <f>Таблица1[[#This Row],[Т9]]-Таблица1[[#This Row],[Т3]]</f>
        <v>411.67889175414166</v>
      </c>
      <c r="CO1629" s="14">
        <f>Таблица1[[#This Row],[Т9]]-Таблица1[[#This Row],[Т2]]</f>
        <v>43692.849835268527</v>
      </c>
      <c r="CP1629" s="14">
        <f>Таблица1[[#This Row],[Т9]]-Таблица1[[#This Row],[Т1]]</f>
        <v>732.33441721461713</v>
      </c>
      <c r="CQ1629" s="14">
        <f>Таблица1[[#This Row],[Т9]]-Таблица1[[#This Row],[угол обхв6]]</f>
        <v>46900.687702866038</v>
      </c>
      <c r="CR1629" s="14">
        <f>Таблица1[[#This Row],[Т9]]-Таблица1[[#This Row],[угол обхв5]]</f>
        <v>1272.4610159708027</v>
      </c>
      <c r="CS1629" s="14">
        <f>Таблица1[[#This Row],[Т9]]-Таблица1[[#This Row],[угол обхв4]]</f>
        <v>59332.711629865807</v>
      </c>
      <c r="CT1629" s="14">
        <f>Таблица1[[#This Row],[Lкан_прям, мм]]+Таблица1[[#This Row],[Lкан_дуг, мм]]+Таблица1[[#This Row],[Lкан_леб,мм]]</f>
        <v>85045.326329871838</v>
      </c>
      <c r="CU1629" s="16">
        <f>Таблица1[[#This Row],[Lкан_леб,мм]]</f>
        <v>58060.250613895005</v>
      </c>
      <c r="CV1629" s="14">
        <f>2534431-(Таблица1[[#This Row],[Т23]]+Таблица1[[#This Row],[угол обхв3]])</f>
        <v>2449115.9242840232</v>
      </c>
      <c r="CW1629" s="50">
        <f>SUM(X1629:AC1629,AD1629:AI1629)-Таблица1[[#This Row],[lподв_min, мм]]</f>
        <v>23521.330511915367</v>
      </c>
      <c r="CX1629" s="17">
        <f>CW2068-Таблица1[[#This Row],[Суммарная длина каната]]</f>
        <v>-2426548.0617107335</v>
      </c>
    </row>
    <row r="1630" spans="1:102" x14ac:dyDescent="0.25">
      <c r="A1630" s="21">
        <v>1629</v>
      </c>
      <c r="B1630" s="10">
        <v>41.256938775510193</v>
      </c>
      <c r="C1630" s="10">
        <v>66.725306122448984</v>
      </c>
      <c r="D1630" s="11">
        <v>11784.969761976821</v>
      </c>
      <c r="E1630" s="11">
        <v>10133.236940175144</v>
      </c>
      <c r="F1630" s="11">
        <v>10884.550000074702</v>
      </c>
      <c r="G1630" s="11">
        <v>10121.693440873365</v>
      </c>
      <c r="H1630" s="11">
        <v>11376.969271976823</v>
      </c>
      <c r="I1630" s="11">
        <v>6606.3992627288535</v>
      </c>
      <c r="J1630" s="11">
        <v>3526.8376774462913</v>
      </c>
      <c r="K1630" s="11">
        <v>25750.841086522898</v>
      </c>
      <c r="L1630" s="11">
        <v>1234.23462945393</v>
      </c>
      <c r="M1630" s="11">
        <v>58060.250613895005</v>
      </c>
      <c r="N1630" s="11">
        <v>7925.8729827397046</v>
      </c>
      <c r="O1630" s="11">
        <v>18745.735348825841</v>
      </c>
      <c r="P1630" s="43">
        <v>10508.221268660007</v>
      </c>
      <c r="Q1630" s="11">
        <v>16884.878909712126</v>
      </c>
      <c r="R1630" s="11">
        <v>11463.943465178847</v>
      </c>
      <c r="S1630" s="11">
        <v>11488.321851449777</v>
      </c>
      <c r="T1630" s="11">
        <v>11784.969761976821</v>
      </c>
      <c r="U1630" s="11">
        <v>10133.236940175144</v>
      </c>
      <c r="V1630" s="11">
        <v>10893.2458995631</v>
      </c>
      <c r="W1630" s="11">
        <v>9981.5314583956351</v>
      </c>
      <c r="X1630" s="12">
        <v>0</v>
      </c>
      <c r="Y1630" s="12">
        <v>527.06298703324978</v>
      </c>
      <c r="Z1630" s="12">
        <v>314.60594393551207</v>
      </c>
      <c r="AA1630" s="44">
        <v>232.0401906195585</v>
      </c>
      <c r="AB1630" s="45">
        <v>160.52550786560968</v>
      </c>
      <c r="AC1630" s="12">
        <v>0</v>
      </c>
      <c r="AD1630" s="12">
        <v>12432.023926999766</v>
      </c>
      <c r="AE1630" s="12">
        <v>3182.9717807084771</v>
      </c>
      <c r="AF1630" s="12">
        <v>5480.5321821881507</v>
      </c>
      <c r="AG1630" s="44">
        <v>1128.4755203370598</v>
      </c>
      <c r="AH1630" s="45">
        <v>3526.8376762894463</v>
      </c>
      <c r="AI1630" s="12">
        <v>0</v>
      </c>
      <c r="AJ1630" s="12">
        <v>-38.239134934064808</v>
      </c>
      <c r="AK1630" s="12">
        <v>35.776758925159825</v>
      </c>
      <c r="AL1630" s="12">
        <v>79.957133428184918</v>
      </c>
      <c r="AM1630" s="44">
        <v>112.54273048679232</v>
      </c>
      <c r="AN1630" s="45">
        <v>89.999999837543456</v>
      </c>
      <c r="AO1630" s="12">
        <v>0</v>
      </c>
      <c r="AP1630" s="12">
        <v>-2091.1947974305112</v>
      </c>
      <c r="AQ1630" s="12">
        <v>8164.4014647576651</v>
      </c>
      <c r="AR1630" s="12">
        <v>10909.969713259405</v>
      </c>
      <c r="AS1630" s="44">
        <v>11840.769766185331</v>
      </c>
      <c r="AT1630" s="45">
        <v>11376.969761976821</v>
      </c>
      <c r="AU1630" s="12">
        <v>0</v>
      </c>
      <c r="AV1630" s="12">
        <v>11371.453281466987</v>
      </c>
      <c r="AW1630" s="12">
        <v>19076.746169292801</v>
      </c>
      <c r="AX1630" s="12">
        <v>16956.027959333074</v>
      </c>
      <c r="AY1630" s="44">
        <v>11331.905935156799</v>
      </c>
      <c r="AZ1630" s="45">
        <v>10133.236939018301</v>
      </c>
      <c r="BA1630" s="12">
        <v>0</v>
      </c>
      <c r="BB1630" s="12">
        <v>7673.3434155557034</v>
      </c>
      <c r="BC1630" s="12">
        <v>10746.749750677967</v>
      </c>
      <c r="BD1630" s="12">
        <v>11865.691909778245</v>
      </c>
      <c r="BE1630" s="44">
        <v>11408.143460970337</v>
      </c>
      <c r="BF1630" s="45">
        <v>11376.969771976823</v>
      </c>
      <c r="BG1630" s="12">
        <v>0</v>
      </c>
      <c r="BH1630" s="12">
        <v>19066.192549865016</v>
      </c>
      <c r="BI1630" s="12">
        <v>17215.889730179086</v>
      </c>
      <c r="BJ1630" s="12">
        <v>11559.470901070721</v>
      </c>
      <c r="BK1630" s="44">
        <v>10289.652856468123</v>
      </c>
      <c r="BL1630" s="45">
        <v>6606.3992627288553</v>
      </c>
      <c r="BM1630" s="12">
        <v>0</v>
      </c>
      <c r="BN1630" s="12">
        <v>0</v>
      </c>
      <c r="BO1630" s="12">
        <v>74.015893859224633</v>
      </c>
      <c r="BP1630" s="12">
        <v>44.180374503025092</v>
      </c>
      <c r="BQ1630" s="48">
        <v>32.585597058607398</v>
      </c>
      <c r="BR1630" s="49">
        <v>22.542730649248856</v>
      </c>
      <c r="BS1630" s="13">
        <v>0</v>
      </c>
      <c r="BT1630" s="12">
        <v>269.74938610498998</v>
      </c>
      <c r="BV1630" s="14">
        <f>Таблица1[[#This Row],[Lкан_леб,мм]]</f>
        <v>58060.250613895005</v>
      </c>
      <c r="BW1630" s="50">
        <f>Таблица1[[#This Row],[угол обхв4]]+Таблица1[[#This Row],[Lдуг 3,мм]]</f>
        <v>12432.023926999766</v>
      </c>
      <c r="BX1630" s="54">
        <f>Таблица1[[#This Row],[угол обхв5]]+Таблица1[[#This Row],[Y5, мм]]</f>
        <v>58587.313600928253</v>
      </c>
      <c r="BY1630" s="14">
        <f>Таблица1[[#This Row],[угол обхв6]]+Таблица1[[#This Row],[Lдуг 4,мм]]</f>
        <v>15614.995707708244</v>
      </c>
      <c r="BZ1630" s="14">
        <f>Таблица1[[#This Row],[Т1]]+Таблица1[[#This Row],[X6, мм]]</f>
        <v>58901.919544863762</v>
      </c>
      <c r="CA1630" s="14">
        <f>Таблица1[[#This Row],[Т2]]+Таблица1[[#This Row],[Lдуг 5,мм]]</f>
        <v>21095.527889896395</v>
      </c>
      <c r="CB1630" s="14">
        <f>Таблица1[[#This Row],[Т3]]+Таблица1[[#This Row],[Y6, мм]]</f>
        <v>59133.959735483324</v>
      </c>
      <c r="CC1630" s="14">
        <f>Таблица1[[#This Row],[Т4]]+Таблица1[[#This Row],[Lдуг 6,мм]]</f>
        <v>22224.003410233454</v>
      </c>
      <c r="CD1630" s="14">
        <f>Таблица1[[#This Row],[Т5]]+Таблица1[[#This Row],[Lдуг 1,мм]]</f>
        <v>59294.485243348936</v>
      </c>
      <c r="CE1630" s="14">
        <f>Таблица1[[#This Row],[Т6]]+Таблица1[[#This Row],[Lпрям1, мм]]</f>
        <v>25750.841086522902</v>
      </c>
      <c r="CF1630" s="15">
        <f>Таблица1[[#This Row],[Т7]]+Таблица1[[#This Row],[Lдуг 2,мм]]</f>
        <v>59294.485243348936</v>
      </c>
      <c r="CG1630" s="14">
        <f>Таблица1[[#This Row],[Т8]]+Таблица1[[#This Row],[Lпрям2, мм]]</f>
        <v>25750.841086522902</v>
      </c>
      <c r="CH1630" s="14">
        <f>Таблица1[[#This Row],[Т9]]-Таблица1[[#This Row],[Т9]]</f>
        <v>0</v>
      </c>
      <c r="CI1630" s="50">
        <f>Таблица1[[#This Row],[Т9]]-Таблица1[[#This Row],[Т8]]</f>
        <v>33543.644156826034</v>
      </c>
      <c r="CJ1630" s="54">
        <f>Таблица1[[#This Row],[Т9]]-Таблица1[[#This Row],[Т7]]</f>
        <v>0</v>
      </c>
      <c r="CK1630" s="14">
        <f>Таблица1[[#This Row],[Т9]]-Таблица1[[#This Row],[Т6]]</f>
        <v>37070.481833115482</v>
      </c>
      <c r="CL1630" s="14">
        <f>Таблица1[[#This Row],[Т9]]-Таблица1[[#This Row],[Т5]]</f>
        <v>160.52550786561187</v>
      </c>
      <c r="CM1630" s="14">
        <f>Таблица1[[#This Row],[Т9]]-Таблица1[[#This Row],[Т4]]</f>
        <v>38198.957353452541</v>
      </c>
      <c r="CN1630" s="14">
        <f>Таблица1[[#This Row],[Т9]]-Таблица1[[#This Row],[Т3]]</f>
        <v>392.56569848517393</v>
      </c>
      <c r="CO1630" s="14">
        <f>Таблица1[[#This Row],[Т9]]-Таблица1[[#This Row],[Т2]]</f>
        <v>43679.489535640692</v>
      </c>
      <c r="CP1630" s="14">
        <f>Таблица1[[#This Row],[Т9]]-Таблица1[[#This Row],[Т1]]</f>
        <v>707.17164242068247</v>
      </c>
      <c r="CQ1630" s="14">
        <f>Таблица1[[#This Row],[Т9]]-Таблица1[[#This Row],[угол обхв6]]</f>
        <v>46862.461316349174</v>
      </c>
      <c r="CR1630" s="14">
        <f>Таблица1[[#This Row],[Т9]]-Таблица1[[#This Row],[угол обхв5]]</f>
        <v>1234.2346294539311</v>
      </c>
      <c r="CS1630" s="14">
        <f>Таблица1[[#This Row],[Т9]]-Таблица1[[#This Row],[угол обхв4]]</f>
        <v>59294.485243348936</v>
      </c>
      <c r="CT1630" s="14">
        <f>Таблица1[[#This Row],[Lкан_прям, мм]]+Таблица1[[#This Row],[Lкан_дуг, мм]]+Таблица1[[#This Row],[Lкан_леб,мм]]</f>
        <v>85045.326329871838</v>
      </c>
      <c r="CU1630" s="16">
        <f>Таблица1[[#This Row],[Lкан_леб,мм]]</f>
        <v>58060.250613895005</v>
      </c>
      <c r="CV1630" s="14">
        <f>2534431-(Таблица1[[#This Row],[Т23]]+Таблица1[[#This Row],[угол обхв3]])</f>
        <v>2449115.9242840232</v>
      </c>
      <c r="CW1630" s="50">
        <f>SUM(X1630:AC1630,AD1630:AI1630)-Таблица1[[#This Row],[lподв_min, мм]]</f>
        <v>23458.238038530537</v>
      </c>
      <c r="CX1630" s="17">
        <f>CW2069-Таблица1[[#This Row],[Суммарная длина каната]]</f>
        <v>-2426598.1254281127</v>
      </c>
    </row>
    <row r="1631" spans="1:102" x14ac:dyDescent="0.25">
      <c r="A1631" s="21">
        <v>1630</v>
      </c>
      <c r="B1631" s="10">
        <v>41.256938775510193</v>
      </c>
      <c r="C1631" s="10">
        <v>69.409387755102046</v>
      </c>
      <c r="D1631" s="11">
        <v>12136.356109888231</v>
      </c>
      <c r="E1631" s="11">
        <v>10299.14691453894</v>
      </c>
      <c r="F1631" s="11">
        <v>11237.464746702668</v>
      </c>
      <c r="G1631" s="11">
        <v>10245.450385876456</v>
      </c>
      <c r="H1631" s="11">
        <v>11728.355619888232</v>
      </c>
      <c r="I1631" s="11">
        <v>6707.7094756804763</v>
      </c>
      <c r="J1631" s="11">
        <v>3591.4374388584642</v>
      </c>
      <c r="K1631" s="11">
        <v>25789.067473039504</v>
      </c>
      <c r="L1631" s="11">
        <v>1196.0082429373281</v>
      </c>
      <c r="M1631" s="11">
        <v>58060.250613895005</v>
      </c>
      <c r="N1631" s="11">
        <v>7925.8729827397046</v>
      </c>
      <c r="O1631" s="11">
        <v>18745.735348825841</v>
      </c>
      <c r="P1631" s="43">
        <v>10544.836141725611</v>
      </c>
      <c r="Q1631" s="11">
        <v>16983.593053968871</v>
      </c>
      <c r="R1631" s="11">
        <v>11752.224827731419</v>
      </c>
      <c r="S1631" s="11">
        <v>11637.711876753538</v>
      </c>
      <c r="T1631" s="11">
        <v>12136.356109888231</v>
      </c>
      <c r="U1631" s="11">
        <v>10299.14691453894</v>
      </c>
      <c r="V1631" s="11">
        <v>11252.714741709166</v>
      </c>
      <c r="W1631" s="11">
        <v>10105.84939142333</v>
      </c>
      <c r="X1631" s="12">
        <v>0</v>
      </c>
      <c r="Y1631" s="12">
        <v>513.9424462755677</v>
      </c>
      <c r="Z1631" s="12">
        <v>308.6132914452968</v>
      </c>
      <c r="AA1631" s="44">
        <v>232.04019061955896</v>
      </c>
      <c r="AB1631" s="45">
        <v>141.41231459690437</v>
      </c>
      <c r="AC1631" s="12">
        <v>0</v>
      </c>
      <c r="AD1631" s="12">
        <v>12432.023926999766</v>
      </c>
      <c r="AE1631" s="12">
        <v>3156.5984057921005</v>
      </c>
      <c r="AF1631" s="12">
        <v>5480.5321821881516</v>
      </c>
      <c r="AG1631" s="44">
        <v>1128.4755203370619</v>
      </c>
      <c r="AH1631" s="45">
        <v>3591.4374377224271</v>
      </c>
      <c r="AI1631" s="12">
        <v>0</v>
      </c>
      <c r="AJ1631" s="12">
        <v>-38.239134934064808</v>
      </c>
      <c r="AK1631" s="12">
        <v>33.934230468432958</v>
      </c>
      <c r="AL1631" s="12">
        <v>77.273051795531828</v>
      </c>
      <c r="AM1631" s="44">
        <v>109.85864885413929</v>
      </c>
      <c r="AN1631" s="45">
        <v>89.999999840465605</v>
      </c>
      <c r="AO1631" s="12">
        <v>0</v>
      </c>
      <c r="AP1631" s="12">
        <v>-2091.1947974305112</v>
      </c>
      <c r="AQ1631" s="12">
        <v>8153.6352647526528</v>
      </c>
      <c r="AR1631" s="12">
        <v>10942.812003885958</v>
      </c>
      <c r="AS1631" s="44">
        <v>12135.962511509053</v>
      </c>
      <c r="AT1631" s="45">
        <v>11728.356109888231</v>
      </c>
      <c r="AU1631" s="12">
        <v>0</v>
      </c>
      <c r="AV1631" s="12">
        <v>11371.453281466987</v>
      </c>
      <c r="AW1631" s="12">
        <v>19084.244348547054</v>
      </c>
      <c r="AX1631" s="12">
        <v>17073.477497215346</v>
      </c>
      <c r="AY1631" s="44">
        <v>11499.113932869161</v>
      </c>
      <c r="AZ1631" s="45">
        <v>10299.146913402905</v>
      </c>
      <c r="BA1631" s="12">
        <v>0</v>
      </c>
      <c r="BB1631" s="12">
        <v>7673.3434155557034</v>
      </c>
      <c r="BC1631" s="12">
        <v>10772.598423738558</v>
      </c>
      <c r="BD1631" s="12">
        <v>12150.200689891766</v>
      </c>
      <c r="BE1631" s="44">
        <v>11752.618426110597</v>
      </c>
      <c r="BF1631" s="45">
        <v>11728.356119888233</v>
      </c>
      <c r="BG1631" s="12">
        <v>0</v>
      </c>
      <c r="BH1631" s="12">
        <v>19066.192549865016</v>
      </c>
      <c r="BI1631" s="12">
        <v>17322.10205369008</v>
      </c>
      <c r="BJ1631" s="12">
        <v>11727.596320000013</v>
      </c>
      <c r="BK1631" s="44">
        <v>10437.744858423319</v>
      </c>
      <c r="BL1631" s="45">
        <v>6707.7094756804781</v>
      </c>
      <c r="BM1631" s="12">
        <v>0</v>
      </c>
      <c r="BN1631" s="12">
        <v>0</v>
      </c>
      <c r="BO1631" s="12">
        <v>72.173365402497751</v>
      </c>
      <c r="BP1631" s="12">
        <v>43.338821327098877</v>
      </c>
      <c r="BQ1631" s="48">
        <v>32.585597058607462</v>
      </c>
      <c r="BR1631" s="49">
        <v>19.858649013673688</v>
      </c>
      <c r="BS1631" s="13">
        <v>0</v>
      </c>
      <c r="BT1631" s="12">
        <v>269.74938610498998</v>
      </c>
      <c r="BV1631" s="14">
        <f>Таблица1[[#This Row],[Lкан_леб,мм]]</f>
        <v>58060.250613895005</v>
      </c>
      <c r="BW1631" s="50">
        <f>Таблица1[[#This Row],[угол обхв4]]+Таблица1[[#This Row],[Lдуг 3,мм]]</f>
        <v>12432.023926999766</v>
      </c>
      <c r="BX1631" s="54">
        <f>Таблица1[[#This Row],[угол обхв5]]+Таблица1[[#This Row],[Y5, мм]]</f>
        <v>58574.193060170575</v>
      </c>
      <c r="BY1631" s="14">
        <f>Таблица1[[#This Row],[угол обхв6]]+Таблица1[[#This Row],[Lдуг 4,мм]]</f>
        <v>15588.622332791867</v>
      </c>
      <c r="BZ1631" s="14">
        <f>Таблица1[[#This Row],[Т1]]+Таблица1[[#This Row],[X6, мм]]</f>
        <v>58882.806351615873</v>
      </c>
      <c r="CA1631" s="14">
        <f>Таблица1[[#This Row],[Т2]]+Таблица1[[#This Row],[Lдуг 5,мм]]</f>
        <v>21069.154514980019</v>
      </c>
      <c r="CB1631" s="14">
        <f>Таблица1[[#This Row],[Т3]]+Таблица1[[#This Row],[Y6, мм]]</f>
        <v>59114.846542235435</v>
      </c>
      <c r="CC1631" s="14">
        <f>Таблица1[[#This Row],[Т4]]+Таблица1[[#This Row],[Lдуг 6,мм]]</f>
        <v>22197.630035317081</v>
      </c>
      <c r="CD1631" s="14">
        <f>Таблица1[[#This Row],[Т5]]+Таблица1[[#This Row],[Lдуг 1,мм]]</f>
        <v>59256.258856832341</v>
      </c>
      <c r="CE1631" s="14">
        <f>Таблица1[[#This Row],[Т6]]+Таблица1[[#This Row],[Lпрям1, мм]]</f>
        <v>25789.067473039508</v>
      </c>
      <c r="CF1631" s="15">
        <f>Таблица1[[#This Row],[Т7]]+Таблица1[[#This Row],[Lдуг 2,мм]]</f>
        <v>59256.258856832341</v>
      </c>
      <c r="CG1631" s="14">
        <f>Таблица1[[#This Row],[Т8]]+Таблица1[[#This Row],[Lпрям2, мм]]</f>
        <v>25789.067473039508</v>
      </c>
      <c r="CH1631" s="14">
        <f>Таблица1[[#This Row],[Т9]]-Таблица1[[#This Row],[Т9]]</f>
        <v>0</v>
      </c>
      <c r="CI1631" s="50">
        <f>Таблица1[[#This Row],[Т9]]-Таблица1[[#This Row],[Т8]]</f>
        <v>33467.19138379283</v>
      </c>
      <c r="CJ1631" s="54">
        <f>Таблица1[[#This Row],[Т9]]-Таблица1[[#This Row],[Т7]]</f>
        <v>0</v>
      </c>
      <c r="CK1631" s="14">
        <f>Таблица1[[#This Row],[Т9]]-Таблица1[[#This Row],[Т6]]</f>
        <v>37058.62882151526</v>
      </c>
      <c r="CL1631" s="14">
        <f>Таблица1[[#This Row],[Т9]]-Таблица1[[#This Row],[Т5]]</f>
        <v>141.41231459690607</v>
      </c>
      <c r="CM1631" s="14">
        <f>Таблица1[[#This Row],[Т9]]-Таблица1[[#This Row],[Т4]]</f>
        <v>38187.104341852319</v>
      </c>
      <c r="CN1631" s="14">
        <f>Таблица1[[#This Row],[Т9]]-Таблица1[[#This Row],[Т3]]</f>
        <v>373.45250521646813</v>
      </c>
      <c r="CO1631" s="14">
        <f>Таблица1[[#This Row],[Т9]]-Таблица1[[#This Row],[Т2]]</f>
        <v>43667.63652404047</v>
      </c>
      <c r="CP1631" s="14">
        <f>Таблица1[[#This Row],[Т9]]-Таблица1[[#This Row],[Т1]]</f>
        <v>682.06579666176549</v>
      </c>
      <c r="CQ1631" s="14">
        <f>Таблица1[[#This Row],[Т9]]-Таблица1[[#This Row],[угол обхв6]]</f>
        <v>46824.234929832572</v>
      </c>
      <c r="CR1631" s="14">
        <f>Таблица1[[#This Row],[Т9]]-Таблица1[[#This Row],[угол обхв5]]</f>
        <v>1196.008242937336</v>
      </c>
      <c r="CS1631" s="14">
        <f>Таблица1[[#This Row],[Т9]]-Таблица1[[#This Row],[угол обхв4]]</f>
        <v>59256.258856832341</v>
      </c>
      <c r="CT1631" s="14">
        <f>Таблица1[[#This Row],[Lкан_прям, мм]]+Таблица1[[#This Row],[Lкан_дуг, мм]]+Таблица1[[#This Row],[Lкан_леб,мм]]</f>
        <v>85045.326329871838</v>
      </c>
      <c r="CU1631" s="16">
        <f>Таблица1[[#This Row],[Lкан_леб,мм]]</f>
        <v>58060.250613895005</v>
      </c>
      <c r="CV1631" s="14">
        <f>2534431-(Таблица1[[#This Row],[Т23]]+Таблица1[[#This Row],[угол обхв3]])</f>
        <v>2449115.9242840232</v>
      </c>
      <c r="CW1631" s="50">
        <f>SUM(X1631:AC1631,AD1631:AI1631)-Таблица1[[#This Row],[lподв_min, мм]]</f>
        <v>23393.638277118371</v>
      </c>
      <c r="CX1631" s="17">
        <f>CW2070-Таблица1[[#This Row],[Суммарная длина каната]]</f>
        <v>-2426648.8916826872</v>
      </c>
    </row>
    <row r="1632" spans="1:102" x14ac:dyDescent="0.25">
      <c r="A1632" s="21">
        <v>1631</v>
      </c>
      <c r="B1632" s="10">
        <v>41.256938775510193</v>
      </c>
      <c r="C1632" s="10">
        <v>72.093469387755121</v>
      </c>
      <c r="D1632" s="11">
        <v>12479.587573758927</v>
      </c>
      <c r="E1632" s="11">
        <v>10481.329919512214</v>
      </c>
      <c r="F1632" s="11">
        <v>11584.196913756025</v>
      </c>
      <c r="G1632" s="11">
        <v>10385.59817984576</v>
      </c>
      <c r="H1632" s="11">
        <v>12071.587083758928</v>
      </c>
      <c r="I1632" s="11">
        <v>6823.8059410722908</v>
      </c>
      <c r="J1632" s="11">
        <v>3657.5239784399232</v>
      </c>
      <c r="K1632" s="11">
        <v>25827.293859555823</v>
      </c>
      <c r="L1632" s="11">
        <v>1157.7818564210072</v>
      </c>
      <c r="M1632" s="11">
        <v>58060.250613895005</v>
      </c>
      <c r="N1632" s="11">
        <v>7925.8729827397046</v>
      </c>
      <c r="O1632" s="11">
        <v>18745.735348825841</v>
      </c>
      <c r="P1632" s="43">
        <v>10576.788167797087</v>
      </c>
      <c r="Q1632" s="11">
        <v>17083.913536602668</v>
      </c>
      <c r="R1632" s="11">
        <v>12033.194148742823</v>
      </c>
      <c r="S1632" s="11">
        <v>11800.437917404119</v>
      </c>
      <c r="T1632" s="11">
        <v>12479.587573758927</v>
      </c>
      <c r="U1632" s="11">
        <v>10481.329919512214</v>
      </c>
      <c r="V1632" s="11">
        <v>11605.96754347046</v>
      </c>
      <c r="W1632" s="11">
        <v>10246.86447924696</v>
      </c>
      <c r="X1632" s="12">
        <v>0</v>
      </c>
      <c r="Y1632" s="12">
        <v>500.7601265216378</v>
      </c>
      <c r="Z1632" s="12">
        <v>302.68241795132957</v>
      </c>
      <c r="AA1632" s="44">
        <v>232.04019061955907</v>
      </c>
      <c r="AB1632" s="45">
        <v>122.29912132848069</v>
      </c>
      <c r="AC1632" s="12">
        <v>0</v>
      </c>
      <c r="AD1632" s="12">
        <v>12432.023926999766</v>
      </c>
      <c r="AE1632" s="12">
        <v>3128.7382527064369</v>
      </c>
      <c r="AF1632" s="12">
        <v>5480.5321821881498</v>
      </c>
      <c r="AG1632" s="44">
        <v>1128.4755203370582</v>
      </c>
      <c r="AH1632" s="45">
        <v>3657.523977324412</v>
      </c>
      <c r="AI1632" s="12">
        <v>0</v>
      </c>
      <c r="AJ1632" s="12">
        <v>-38.239134934064808</v>
      </c>
      <c r="AK1632" s="12">
        <v>32.083026335854235</v>
      </c>
      <c r="AL1632" s="12">
        <v>74.588970162878766</v>
      </c>
      <c r="AM1632" s="44">
        <v>107.17456722148624</v>
      </c>
      <c r="AN1632" s="45">
        <v>89.999999843348164</v>
      </c>
      <c r="AO1632" s="12">
        <v>0</v>
      </c>
      <c r="AP1632" s="12">
        <v>-2091.1947974305112</v>
      </c>
      <c r="AQ1632" s="12">
        <v>8142.5812033140992</v>
      </c>
      <c r="AR1632" s="12">
        <v>10970.1182279031</v>
      </c>
      <c r="AS1632" s="44">
        <v>12423.001236406812</v>
      </c>
      <c r="AT1632" s="45">
        <v>12071.587573758927</v>
      </c>
      <c r="AU1632" s="12">
        <v>0</v>
      </c>
      <c r="AV1632" s="12">
        <v>11371.453281466987</v>
      </c>
      <c r="AW1632" s="12">
        <v>19091.425306932062</v>
      </c>
      <c r="AX1632" s="12">
        <v>17192.336153325377</v>
      </c>
      <c r="AY1632" s="44">
        <v>11679.962050912449</v>
      </c>
      <c r="AZ1632" s="45">
        <v>10481.329918396705</v>
      </c>
      <c r="BA1632" s="12">
        <v>0</v>
      </c>
      <c r="BB1632" s="12">
        <v>7673.3434155557034</v>
      </c>
      <c r="BC1632" s="12">
        <v>10793.496388371481</v>
      </c>
      <c r="BD1632" s="12">
        <v>12426.524208848836</v>
      </c>
      <c r="BE1632" s="44">
        <v>12089.780486094938</v>
      </c>
      <c r="BF1632" s="45">
        <v>12071.587583758928</v>
      </c>
      <c r="BG1632" s="12">
        <v>0</v>
      </c>
      <c r="BH1632" s="12">
        <v>19066.192549865016</v>
      </c>
      <c r="BI1632" s="12">
        <v>17429.603494708888</v>
      </c>
      <c r="BJ1632" s="12">
        <v>11908.860534126828</v>
      </c>
      <c r="BK1632" s="44">
        <v>10601.805786003884</v>
      </c>
      <c r="BL1632" s="45">
        <v>6823.8059410722926</v>
      </c>
      <c r="BM1632" s="12">
        <v>0</v>
      </c>
      <c r="BN1632" s="12">
        <v>0</v>
      </c>
      <c r="BO1632" s="12">
        <v>70.322161269919036</v>
      </c>
      <c r="BP1632" s="12">
        <v>42.505943827024531</v>
      </c>
      <c r="BQ1632" s="48">
        <v>32.585597058607476</v>
      </c>
      <c r="BR1632" s="49">
        <v>17.174567378138072</v>
      </c>
      <c r="BS1632" s="13">
        <v>0</v>
      </c>
      <c r="BT1632" s="12">
        <v>269.74938610498998</v>
      </c>
      <c r="BV1632" s="14">
        <f>Таблица1[[#This Row],[Lкан_леб,мм]]</f>
        <v>58060.250613895005</v>
      </c>
      <c r="BW1632" s="50">
        <f>Таблица1[[#This Row],[угол обхв4]]+Таблица1[[#This Row],[Lдуг 3,мм]]</f>
        <v>12432.023926999766</v>
      </c>
      <c r="BX1632" s="54">
        <f>Таблица1[[#This Row],[угол обхв5]]+Таблица1[[#This Row],[Y5, мм]]</f>
        <v>58561.010740416641</v>
      </c>
      <c r="BY1632" s="14">
        <f>Таблица1[[#This Row],[угол обхв6]]+Таблица1[[#This Row],[Lдуг 4,мм]]</f>
        <v>15560.762179706202</v>
      </c>
      <c r="BZ1632" s="14">
        <f>Таблица1[[#This Row],[Т1]]+Таблица1[[#This Row],[X6, мм]]</f>
        <v>58863.693158367969</v>
      </c>
      <c r="CA1632" s="14">
        <f>Таблица1[[#This Row],[Т2]]+Таблица1[[#This Row],[Lдуг 5,мм]]</f>
        <v>21041.294361894354</v>
      </c>
      <c r="CB1632" s="14">
        <f>Таблица1[[#This Row],[Т3]]+Таблица1[[#This Row],[Y6, мм]]</f>
        <v>59095.733348987531</v>
      </c>
      <c r="CC1632" s="14">
        <f>Таблица1[[#This Row],[Т4]]+Таблица1[[#This Row],[Lдуг 6,мм]]</f>
        <v>22169.769882231412</v>
      </c>
      <c r="CD1632" s="14">
        <f>Таблица1[[#This Row],[Т5]]+Таблица1[[#This Row],[Lдуг 1,мм]]</f>
        <v>59218.032470316015</v>
      </c>
      <c r="CE1632" s="14">
        <f>Таблица1[[#This Row],[Т6]]+Таблица1[[#This Row],[Lпрям1, мм]]</f>
        <v>25827.293859555823</v>
      </c>
      <c r="CF1632" s="15">
        <f>Таблица1[[#This Row],[Т7]]+Таблица1[[#This Row],[Lдуг 2,мм]]</f>
        <v>59218.032470316015</v>
      </c>
      <c r="CG1632" s="14">
        <f>Таблица1[[#This Row],[Т8]]+Таблица1[[#This Row],[Lпрям2, мм]]</f>
        <v>25827.293859555823</v>
      </c>
      <c r="CH1632" s="14">
        <f>Таблица1[[#This Row],[Т9]]-Таблица1[[#This Row],[Т9]]</f>
        <v>0</v>
      </c>
      <c r="CI1632" s="50">
        <f>Таблица1[[#This Row],[Т9]]-Таблица1[[#This Row],[Т8]]</f>
        <v>33390.738610760192</v>
      </c>
      <c r="CJ1632" s="54">
        <f>Таблица1[[#This Row],[Т9]]-Таблица1[[#This Row],[Т7]]</f>
        <v>0</v>
      </c>
      <c r="CK1632" s="14">
        <f>Таблица1[[#This Row],[Т9]]-Таблица1[[#This Row],[Т6]]</f>
        <v>37048.262588084603</v>
      </c>
      <c r="CL1632" s="14">
        <f>Таблица1[[#This Row],[Т9]]-Таблица1[[#This Row],[Т5]]</f>
        <v>122.29912132848403</v>
      </c>
      <c r="CM1632" s="14">
        <f>Таблица1[[#This Row],[Т9]]-Таблица1[[#This Row],[Т4]]</f>
        <v>38176.738108421661</v>
      </c>
      <c r="CN1632" s="14">
        <f>Таблица1[[#This Row],[Т9]]-Таблица1[[#This Row],[Т3]]</f>
        <v>354.33931194804609</v>
      </c>
      <c r="CO1632" s="14">
        <f>Таблица1[[#This Row],[Т9]]-Таблица1[[#This Row],[Т2]]</f>
        <v>43657.270290609813</v>
      </c>
      <c r="CP1632" s="14">
        <f>Таблица1[[#This Row],[Т9]]-Таблица1[[#This Row],[Т1]]</f>
        <v>657.0217298993739</v>
      </c>
      <c r="CQ1632" s="14">
        <f>Таблица1[[#This Row],[Т9]]-Таблица1[[#This Row],[угол обхв6]]</f>
        <v>46786.008543316246</v>
      </c>
      <c r="CR1632" s="14">
        <f>Таблица1[[#This Row],[Т9]]-Таблица1[[#This Row],[угол обхв5]]</f>
        <v>1157.7818564210102</v>
      </c>
      <c r="CS1632" s="14">
        <f>Таблица1[[#This Row],[Т9]]-Таблица1[[#This Row],[угол обхв4]]</f>
        <v>59218.032470316015</v>
      </c>
      <c r="CT1632" s="14">
        <f>Таблица1[[#This Row],[Lкан_прям, мм]]+Таблица1[[#This Row],[Lкан_дуг, мм]]+Таблица1[[#This Row],[Lкан_леб,мм]]</f>
        <v>85045.326329871838</v>
      </c>
      <c r="CU1632" s="16">
        <f>Таблица1[[#This Row],[Lкан_леб,мм]]</f>
        <v>58060.250613895005</v>
      </c>
      <c r="CV1632" s="14">
        <f>2534431-(Таблица1[[#This Row],[Т23]]+Таблица1[[#This Row],[угол обхв3]])</f>
        <v>2449115.9242840232</v>
      </c>
      <c r="CW1632" s="50">
        <f>SUM(X1632:AC1632,AD1632:AI1632)-Таблица1[[#This Row],[lподв_min, мм]]</f>
        <v>23327.551737536902</v>
      </c>
      <c r="CX1632" s="17">
        <f>CW2071-Таблица1[[#This Row],[Суммарная длина каната]]</f>
        <v>-2426700.2927715275</v>
      </c>
    </row>
    <row r="1633" spans="1:102" x14ac:dyDescent="0.25">
      <c r="A1633" s="21">
        <v>1632</v>
      </c>
      <c r="B1633" s="10">
        <v>41.256938775510193</v>
      </c>
      <c r="C1633" s="10">
        <v>74.777551020408183</v>
      </c>
      <c r="D1633" s="11">
        <v>12813.911051515823</v>
      </c>
      <c r="E1633" s="11">
        <v>10679.386217852983</v>
      </c>
      <c r="F1633" s="11">
        <v>11923.985718086078</v>
      </c>
      <c r="G1633" s="11">
        <v>10541.829317190186</v>
      </c>
      <c r="H1633" s="11">
        <v>12405.910561515824</v>
      </c>
      <c r="I1633" s="11">
        <v>6954.3108110050343</v>
      </c>
      <c r="J1633" s="11">
        <v>3725.0754068479505</v>
      </c>
      <c r="K1633" s="11">
        <v>25865.52024607185</v>
      </c>
      <c r="L1633" s="11">
        <v>1119.5554699049835</v>
      </c>
      <c r="M1633" s="11">
        <v>58060.250613895005</v>
      </c>
      <c r="N1633" s="11">
        <v>7925.8729827397046</v>
      </c>
      <c r="O1633" s="11">
        <v>18745.735348825841</v>
      </c>
      <c r="P1633" s="43">
        <v>10604.007239265997</v>
      </c>
      <c r="Q1633" s="11">
        <v>17185.620239205404</v>
      </c>
      <c r="R1633" s="11">
        <v>12306.234938757982</v>
      </c>
      <c r="S1633" s="11">
        <v>11976.142927700706</v>
      </c>
      <c r="T1633" s="11">
        <v>12813.911051515823</v>
      </c>
      <c r="U1633" s="11">
        <v>10679.386217852983</v>
      </c>
      <c r="V1633" s="11">
        <v>11952.229214433271</v>
      </c>
      <c r="W1633" s="11">
        <v>10404.267313300719</v>
      </c>
      <c r="X1633" s="12">
        <v>0</v>
      </c>
      <c r="Y1633" s="12">
        <v>487.51090917123895</v>
      </c>
      <c r="Z1633" s="12">
        <v>296.81844205383129</v>
      </c>
      <c r="AA1633" s="44">
        <v>232.04019061955887</v>
      </c>
      <c r="AB1633" s="45">
        <v>103.18592806035446</v>
      </c>
      <c r="AC1633" s="12">
        <v>0</v>
      </c>
      <c r="AD1633" s="12">
        <v>12432.023926999766</v>
      </c>
      <c r="AE1633" s="12">
        <v>3099.4132107942014</v>
      </c>
      <c r="AF1633" s="12">
        <v>5480.5321821881498</v>
      </c>
      <c r="AG1633" s="44">
        <v>1128.4755203370619</v>
      </c>
      <c r="AH1633" s="45">
        <v>3725.0754057526683</v>
      </c>
      <c r="AI1633" s="12">
        <v>0</v>
      </c>
      <c r="AJ1633" s="12">
        <v>-38.239134934064808</v>
      </c>
      <c r="AK1633" s="12">
        <v>30.222427718135208</v>
      </c>
      <c r="AL1633" s="12">
        <v>71.904888530225691</v>
      </c>
      <c r="AM1633" s="44">
        <v>104.49048558883314</v>
      </c>
      <c r="AN1633" s="45">
        <v>89.999999846188928</v>
      </c>
      <c r="AO1633" s="12">
        <v>0</v>
      </c>
      <c r="AP1633" s="12">
        <v>-2091.1947974305112</v>
      </c>
      <c r="AQ1633" s="12">
        <v>8131.2431355506724</v>
      </c>
      <c r="AR1633" s="12">
        <v>10991.828471299215</v>
      </c>
      <c r="AS1633" s="44">
        <v>12701.256134227617</v>
      </c>
      <c r="AT1633" s="45">
        <v>12405.911051515825</v>
      </c>
      <c r="AU1633" s="12">
        <v>0</v>
      </c>
      <c r="AV1633" s="12">
        <v>11371.453281466987</v>
      </c>
      <c r="AW1633" s="12">
        <v>19098.279105449612</v>
      </c>
      <c r="AX1633" s="12">
        <v>17312.343133680853</v>
      </c>
      <c r="AY1633" s="44">
        <v>11874.053480989791</v>
      </c>
      <c r="AZ1633" s="45">
        <v>10679.386216757704</v>
      </c>
      <c r="BA1633" s="12">
        <v>0</v>
      </c>
      <c r="BB1633" s="12">
        <v>7673.3434155557034</v>
      </c>
      <c r="BC1633" s="12">
        <v>10809.377392076964</v>
      </c>
      <c r="BD1633" s="12">
        <v>12694.056170791202</v>
      </c>
      <c r="BE1633" s="44">
        <v>12418.889856046188</v>
      </c>
      <c r="BF1633" s="45">
        <v>12405.911061515824</v>
      </c>
      <c r="BG1633" s="12">
        <v>0</v>
      </c>
      <c r="BH1633" s="12">
        <v>19066.192549865016</v>
      </c>
      <c r="BI1633" s="12">
        <v>17538.163995829174</v>
      </c>
      <c r="BJ1633" s="12">
        <v>12102.865822176156</v>
      </c>
      <c r="BK1633" s="44">
        <v>10781.475664563899</v>
      </c>
      <c r="BL1633" s="45">
        <v>6954.3108110050362</v>
      </c>
      <c r="BM1633" s="12">
        <v>0</v>
      </c>
      <c r="BN1633" s="12">
        <v>0</v>
      </c>
      <c r="BO1633" s="12">
        <v>68.461562652200016</v>
      </c>
      <c r="BP1633" s="12">
        <v>41.68246081209049</v>
      </c>
      <c r="BQ1633" s="48">
        <v>32.585597058607448</v>
      </c>
      <c r="BR1633" s="49">
        <v>14.490485742644225</v>
      </c>
      <c r="BS1633" s="13">
        <v>0</v>
      </c>
      <c r="BT1633" s="12">
        <v>269.74938610498998</v>
      </c>
      <c r="BV1633" s="14">
        <f>Таблица1[[#This Row],[Lкан_леб,мм]]</f>
        <v>58060.250613895005</v>
      </c>
      <c r="BW1633" s="50">
        <f>Таблица1[[#This Row],[угол обхв4]]+Таблица1[[#This Row],[Lдуг 3,мм]]</f>
        <v>12432.023926999766</v>
      </c>
      <c r="BX1633" s="54">
        <f>Таблица1[[#This Row],[угол обхв5]]+Таблица1[[#This Row],[Y5, мм]]</f>
        <v>58547.761523066241</v>
      </c>
      <c r="BY1633" s="14">
        <f>Таблица1[[#This Row],[угол обхв6]]+Таблица1[[#This Row],[Lдуг 4,мм]]</f>
        <v>15531.437137793968</v>
      </c>
      <c r="BZ1633" s="14">
        <f>Таблица1[[#This Row],[Т1]]+Таблица1[[#This Row],[X6, мм]]</f>
        <v>58844.579965120072</v>
      </c>
      <c r="CA1633" s="14">
        <f>Таблица1[[#This Row],[Т2]]+Таблица1[[#This Row],[Lдуг 5,мм]]</f>
        <v>21011.969319982119</v>
      </c>
      <c r="CB1633" s="14">
        <f>Таблица1[[#This Row],[Т3]]+Таблица1[[#This Row],[Y6, мм]]</f>
        <v>59076.620155739634</v>
      </c>
      <c r="CC1633" s="14">
        <f>Таблица1[[#This Row],[Т4]]+Таблица1[[#This Row],[Lдуг 6,мм]]</f>
        <v>22140.444840319182</v>
      </c>
      <c r="CD1633" s="14">
        <f>Таблица1[[#This Row],[Т5]]+Таблица1[[#This Row],[Lдуг 1,мм]]</f>
        <v>59179.806083799987</v>
      </c>
      <c r="CE1633" s="14">
        <f>Таблица1[[#This Row],[Т6]]+Таблица1[[#This Row],[Lпрям1, мм]]</f>
        <v>25865.52024607185</v>
      </c>
      <c r="CF1633" s="15">
        <f>Таблица1[[#This Row],[Т7]]+Таблица1[[#This Row],[Lдуг 2,мм]]</f>
        <v>59179.806083799987</v>
      </c>
      <c r="CG1633" s="14">
        <f>Таблица1[[#This Row],[Т8]]+Таблица1[[#This Row],[Lпрям2, мм]]</f>
        <v>25865.52024607185</v>
      </c>
      <c r="CH1633" s="14">
        <f>Таблица1[[#This Row],[Т9]]-Таблица1[[#This Row],[Т9]]</f>
        <v>0</v>
      </c>
      <c r="CI1633" s="50">
        <f>Таблица1[[#This Row],[Т9]]-Таблица1[[#This Row],[Т8]]</f>
        <v>33314.285837728137</v>
      </c>
      <c r="CJ1633" s="54">
        <f>Таблица1[[#This Row],[Т9]]-Таблица1[[#This Row],[Т7]]</f>
        <v>0</v>
      </c>
      <c r="CK1633" s="14">
        <f>Таблица1[[#This Row],[Т9]]-Таблица1[[#This Row],[Т6]]</f>
        <v>37039.361243480802</v>
      </c>
      <c r="CL1633" s="14">
        <f>Таблица1[[#This Row],[Т9]]-Таблица1[[#This Row],[Т5]]</f>
        <v>103.18592806035304</v>
      </c>
      <c r="CM1633" s="14">
        <f>Таблица1[[#This Row],[Т9]]-Таблица1[[#This Row],[Т4]]</f>
        <v>38167.836763817868</v>
      </c>
      <c r="CN1633" s="14">
        <f>Таблица1[[#This Row],[Т9]]-Таблица1[[#This Row],[Т3]]</f>
        <v>335.22611867991509</v>
      </c>
      <c r="CO1633" s="14">
        <f>Таблица1[[#This Row],[Т9]]-Таблица1[[#This Row],[Т2]]</f>
        <v>43648.36894600602</v>
      </c>
      <c r="CP1633" s="14">
        <f>Таблица1[[#This Row],[Т9]]-Таблица1[[#This Row],[Т1]]</f>
        <v>632.04456073374604</v>
      </c>
      <c r="CQ1633" s="14">
        <f>Таблица1[[#This Row],[Т9]]-Таблица1[[#This Row],[угол обхв6]]</f>
        <v>46747.782156800225</v>
      </c>
      <c r="CR1633" s="14">
        <f>Таблица1[[#This Row],[Т9]]-Таблица1[[#This Row],[угол обхв5]]</f>
        <v>1119.5554699049826</v>
      </c>
      <c r="CS1633" s="14">
        <f>Таблица1[[#This Row],[Т9]]-Таблица1[[#This Row],[угол обхв4]]</f>
        <v>59179.806083799987</v>
      </c>
      <c r="CT1633" s="14">
        <f>Таблица1[[#This Row],[Lкан_прям, мм]]+Таблица1[[#This Row],[Lкан_дуг, мм]]+Таблица1[[#This Row],[Lкан_леб,мм]]</f>
        <v>85045.326329871838</v>
      </c>
      <c r="CU1633" s="16">
        <f>Таблица1[[#This Row],[Lкан_леб,мм]]</f>
        <v>58060.250613895005</v>
      </c>
      <c r="CV1633" s="14">
        <f>2534431-(Таблица1[[#This Row],[Т23]]+Таблица1[[#This Row],[угол обхв3]])</f>
        <v>2449115.9242840232</v>
      </c>
      <c r="CW1633" s="50">
        <f>SUM(X1633:AC1633,AD1633:AI1633)-Таблица1[[#This Row],[lподв_min, мм]]</f>
        <v>23260.000309128882</v>
      </c>
      <c r="CX1633" s="17">
        <f>CW2072-Таблица1[[#This Row],[Суммарная длина каната]]</f>
        <v>-2426752.2564015142</v>
      </c>
    </row>
    <row r="1634" spans="1:102" x14ac:dyDescent="0.25">
      <c r="A1634" s="21">
        <v>1633</v>
      </c>
      <c r="B1634" s="10">
        <v>41.256938775510193</v>
      </c>
      <c r="C1634" s="10">
        <v>77.461632653061244</v>
      </c>
      <c r="D1634" s="11">
        <v>13138.592986563192</v>
      </c>
      <c r="E1634" s="11">
        <v>10892.88124389764</v>
      </c>
      <c r="F1634" s="11">
        <v>12256.085611338751</v>
      </c>
      <c r="G1634" s="11">
        <v>10713.801003015327</v>
      </c>
      <c r="H1634" s="11">
        <v>12730.592496563191</v>
      </c>
      <c r="I1634" s="11">
        <v>7098.8128191266287</v>
      </c>
      <c r="J1634" s="11">
        <v>3794.0684247710124</v>
      </c>
      <c r="K1634" s="11">
        <v>25903.746632587561</v>
      </c>
      <c r="L1634" s="11">
        <v>1081.3290833892722</v>
      </c>
      <c r="M1634" s="11">
        <v>58060.250613895005</v>
      </c>
      <c r="N1634" s="11">
        <v>7925.8729827397046</v>
      </c>
      <c r="O1634" s="11">
        <v>18745.735348825841</v>
      </c>
      <c r="P1634" s="43">
        <v>10626.433633346669</v>
      </c>
      <c r="Q1634" s="11">
        <v>17288.490001791353</v>
      </c>
      <c r="R1634" s="11">
        <v>12570.74810472557</v>
      </c>
      <c r="S1634" s="11">
        <v>12164.441384107618</v>
      </c>
      <c r="T1634" s="11">
        <v>13138.592986563192</v>
      </c>
      <c r="U1634" s="11">
        <v>10892.88124389764</v>
      </c>
      <c r="V1634" s="11">
        <v>12290.740003788931</v>
      </c>
      <c r="W1634" s="11">
        <v>10577.712527809272</v>
      </c>
      <c r="X1634" s="12">
        <v>0</v>
      </c>
      <c r="Y1634" s="12">
        <v>474.18937916093455</v>
      </c>
      <c r="Z1634" s="12">
        <v>291.0267788162385</v>
      </c>
      <c r="AA1634" s="44">
        <v>232.04019061955887</v>
      </c>
      <c r="AB1634" s="45">
        <v>84.072734792540317</v>
      </c>
      <c r="AC1634" s="12">
        <v>0</v>
      </c>
      <c r="AD1634" s="12">
        <v>12432.023926999766</v>
      </c>
      <c r="AE1634" s="12">
        <v>3068.646579366934</v>
      </c>
      <c r="AF1634" s="12">
        <v>5480.5321821881507</v>
      </c>
      <c r="AG1634" s="44">
        <v>1128.4755203370614</v>
      </c>
      <c r="AH1634" s="45">
        <v>3794.0684236956495</v>
      </c>
      <c r="AI1634" s="12">
        <v>0</v>
      </c>
      <c r="AJ1634" s="12">
        <v>-38.239134934064808</v>
      </c>
      <c r="AK1634" s="12">
        <v>28.351674173411432</v>
      </c>
      <c r="AL1634" s="12">
        <v>69.220806897572658</v>
      </c>
      <c r="AM1634" s="44">
        <v>101.80640395618011</v>
      </c>
      <c r="AN1634" s="45">
        <v>89.999999848985894</v>
      </c>
      <c r="AO1634" s="12">
        <v>0</v>
      </c>
      <c r="AP1634" s="12">
        <v>-2091.1947974305112</v>
      </c>
      <c r="AQ1634" s="12">
        <v>8119.6248815695571</v>
      </c>
      <c r="AR1634" s="12">
        <v>11007.895098495894</v>
      </c>
      <c r="AS1634" s="44">
        <v>12970.116671374002</v>
      </c>
      <c r="AT1634" s="45">
        <v>12730.592986563192</v>
      </c>
      <c r="AU1634" s="12">
        <v>0</v>
      </c>
      <c r="AV1634" s="12">
        <v>11371.453281466987</v>
      </c>
      <c r="AW1634" s="12">
        <v>19104.795513282759</v>
      </c>
      <c r="AX1634" s="12">
        <v>17433.235124701274</v>
      </c>
      <c r="AY1634" s="44">
        <v>12080.962356962011</v>
      </c>
      <c r="AZ1634" s="45">
        <v>10892.881242822279</v>
      </c>
      <c r="BA1634" s="12">
        <v>0</v>
      </c>
      <c r="BB1634" s="12">
        <v>7673.3434155557034</v>
      </c>
      <c r="BC1634" s="12">
        <v>10820.185532176522</v>
      </c>
      <c r="BD1634" s="12">
        <v>12952.209569874794</v>
      </c>
      <c r="BE1634" s="44">
        <v>12739.224419914759</v>
      </c>
      <c r="BF1634" s="45">
        <v>12730.592996563193</v>
      </c>
      <c r="BG1634" s="12">
        <v>0</v>
      </c>
      <c r="BH1634" s="12">
        <v>19066.192549865016</v>
      </c>
      <c r="BI1634" s="12">
        <v>17647.550166248267</v>
      </c>
      <c r="BJ1634" s="12">
        <v>12309.186507017537</v>
      </c>
      <c r="BK1634" s="44">
        <v>10976.360271043248</v>
      </c>
      <c r="BL1634" s="45">
        <v>7098.8128191266296</v>
      </c>
      <c r="BM1634" s="12">
        <v>0</v>
      </c>
      <c r="BN1634" s="12">
        <v>0</v>
      </c>
      <c r="BO1634" s="12">
        <v>66.590809107476232</v>
      </c>
      <c r="BP1634" s="12">
        <v>40.869132724161226</v>
      </c>
      <c r="BQ1634" s="48">
        <v>32.585597058607448</v>
      </c>
      <c r="BR1634" s="49">
        <v>11.806404107194204</v>
      </c>
      <c r="BS1634" s="13">
        <v>0</v>
      </c>
      <c r="BT1634" s="12">
        <v>269.74938610498998</v>
      </c>
      <c r="BV1634" s="14">
        <f>Таблица1[[#This Row],[Lкан_леб,мм]]</f>
        <v>58060.250613895005</v>
      </c>
      <c r="BW1634" s="50">
        <f>Таблица1[[#This Row],[угол обхв4]]+Таблица1[[#This Row],[Lдуг 3,мм]]</f>
        <v>12432.023926999766</v>
      </c>
      <c r="BX1634" s="54">
        <f>Таблица1[[#This Row],[угол обхв5]]+Таблица1[[#This Row],[Y5, мм]]</f>
        <v>58534.439993055938</v>
      </c>
      <c r="BY1634" s="14">
        <f>Таблица1[[#This Row],[угол обхв6]]+Таблица1[[#This Row],[Lдуг 4,мм]]</f>
        <v>15500.6705063667</v>
      </c>
      <c r="BZ1634" s="14">
        <f>Таблица1[[#This Row],[Т1]]+Таблица1[[#This Row],[X6, мм]]</f>
        <v>58825.466771872176</v>
      </c>
      <c r="CA1634" s="14">
        <f>Таблица1[[#This Row],[Т2]]+Таблица1[[#This Row],[Lдуг 5,мм]]</f>
        <v>20981.202688554851</v>
      </c>
      <c r="CB1634" s="14">
        <f>Таблица1[[#This Row],[Т3]]+Таблица1[[#This Row],[Y6, мм]]</f>
        <v>59057.506962491738</v>
      </c>
      <c r="CC1634" s="14">
        <f>Таблица1[[#This Row],[Т4]]+Таблица1[[#This Row],[Lдуг 6,мм]]</f>
        <v>22109.678208891914</v>
      </c>
      <c r="CD1634" s="14">
        <f>Таблица1[[#This Row],[Т5]]+Таблица1[[#This Row],[Lдуг 1,мм]]</f>
        <v>59141.57969728428</v>
      </c>
      <c r="CE1634" s="14">
        <f>Таблица1[[#This Row],[Т6]]+Таблица1[[#This Row],[Lпрям1, мм]]</f>
        <v>25903.746632587565</v>
      </c>
      <c r="CF1634" s="15">
        <f>Таблица1[[#This Row],[Т7]]+Таблица1[[#This Row],[Lдуг 2,мм]]</f>
        <v>59141.57969728428</v>
      </c>
      <c r="CG1634" s="14">
        <f>Таблица1[[#This Row],[Т8]]+Таблица1[[#This Row],[Lпрям2, мм]]</f>
        <v>25903.746632587565</v>
      </c>
      <c r="CH1634" s="14">
        <f>Таблица1[[#This Row],[Т9]]-Таблица1[[#This Row],[Т9]]</f>
        <v>0</v>
      </c>
      <c r="CI1634" s="50">
        <f>Таблица1[[#This Row],[Т9]]-Таблица1[[#This Row],[Т8]]</f>
        <v>33237.833064696715</v>
      </c>
      <c r="CJ1634" s="54">
        <f>Таблица1[[#This Row],[Т9]]-Таблица1[[#This Row],[Т7]]</f>
        <v>0</v>
      </c>
      <c r="CK1634" s="14">
        <f>Таблица1[[#This Row],[Т9]]-Таблица1[[#This Row],[Т6]]</f>
        <v>37031.901488392366</v>
      </c>
      <c r="CL1634" s="14">
        <f>Таблица1[[#This Row],[Т9]]-Таблица1[[#This Row],[Т5]]</f>
        <v>84.072734792542178</v>
      </c>
      <c r="CM1634" s="14">
        <f>Таблица1[[#This Row],[Т9]]-Таблица1[[#This Row],[Т4]]</f>
        <v>38160.377008729425</v>
      </c>
      <c r="CN1634" s="14">
        <f>Таблица1[[#This Row],[Т9]]-Таблица1[[#This Row],[Т3]]</f>
        <v>316.11292541210423</v>
      </c>
      <c r="CO1634" s="14">
        <f>Таблица1[[#This Row],[Т9]]-Таблица1[[#This Row],[Т2]]</f>
        <v>43640.909190917577</v>
      </c>
      <c r="CP1634" s="14">
        <f>Таблица1[[#This Row],[Т9]]-Таблица1[[#This Row],[Т1]]</f>
        <v>607.13970422834245</v>
      </c>
      <c r="CQ1634" s="14">
        <f>Таблица1[[#This Row],[Т9]]-Таблица1[[#This Row],[угол обхв6]]</f>
        <v>46709.555770284511</v>
      </c>
      <c r="CR1634" s="14">
        <f>Таблица1[[#This Row],[Т9]]-Таблица1[[#This Row],[угол обхв5]]</f>
        <v>1081.3290833892752</v>
      </c>
      <c r="CS1634" s="14">
        <f>Таблица1[[#This Row],[Т9]]-Таблица1[[#This Row],[угол обхв4]]</f>
        <v>59141.57969728428</v>
      </c>
      <c r="CT1634" s="14">
        <f>Таблица1[[#This Row],[Lкан_прям, мм]]+Таблица1[[#This Row],[Lкан_дуг, мм]]+Таблица1[[#This Row],[Lкан_леб,мм]]</f>
        <v>85045.326329871838</v>
      </c>
      <c r="CU1634" s="16">
        <f>Таблица1[[#This Row],[Lкан_леб,мм]]</f>
        <v>58060.250613895005</v>
      </c>
      <c r="CV1634" s="14">
        <f>2534431-(Таблица1[[#This Row],[Т23]]+Таблица1[[#This Row],[угол обхв3]])</f>
        <v>2449115.9242840232</v>
      </c>
      <c r="CW1634" s="50">
        <f>SUM(X1634:AC1634,AD1634:AI1634)-Таблица1[[#This Row],[lподв_min, мм]]</f>
        <v>23191.00729120582</v>
      </c>
      <c r="CX1634" s="17">
        <f>CW2073-Таблица1[[#This Row],[Суммарная длина каната]]</f>
        <v>-2426804.7052021758</v>
      </c>
    </row>
    <row r="1635" spans="1:102" x14ac:dyDescent="0.25">
      <c r="A1635" s="21">
        <v>1634</v>
      </c>
      <c r="B1635" s="10">
        <v>41.256938775510193</v>
      </c>
      <c r="C1635" s="10">
        <v>80.14571428571432</v>
      </c>
      <c r="D1635" s="11">
        <v>13452.920977317506</v>
      </c>
      <c r="E1635" s="11">
        <v>11121.346557064147</v>
      </c>
      <c r="F1635" s="11">
        <v>12579.767915801171</v>
      </c>
      <c r="G1635" s="11">
        <v>10901.135905267625</v>
      </c>
      <c r="H1635" s="11">
        <v>13044.920487317506</v>
      </c>
      <c r="I1635" s="11">
        <v>7256.8682688874296</v>
      </c>
      <c r="J1635" s="11">
        <v>3864.4782881767187</v>
      </c>
      <c r="K1635" s="11">
        <v>25941.973019102952</v>
      </c>
      <c r="L1635" s="11">
        <v>1043.1026968738847</v>
      </c>
      <c r="M1635" s="11">
        <v>58060.250613895005</v>
      </c>
      <c r="N1635" s="11">
        <v>7925.8729827397046</v>
      </c>
      <c r="O1635" s="11">
        <v>18745.735348825841</v>
      </c>
      <c r="P1635" s="43">
        <v>10644.018143117097</v>
      </c>
      <c r="Q1635" s="11">
        <v>17392.297112444161</v>
      </c>
      <c r="R1635" s="11">
        <v>12826.15326449938</v>
      </c>
      <c r="S1635" s="11">
        <v>12364.920131151641</v>
      </c>
      <c r="T1635" s="11">
        <v>13452.920977317506</v>
      </c>
      <c r="U1635" s="11">
        <v>11121.346557064147</v>
      </c>
      <c r="V1635" s="11">
        <v>12620.757167342748</v>
      </c>
      <c r="W1635" s="11">
        <v>10766.819557572861</v>
      </c>
      <c r="X1635" s="12">
        <v>0</v>
      </c>
      <c r="Y1635" s="12">
        <v>460.78979455404044</v>
      </c>
      <c r="Z1635" s="12">
        <v>285.31317017523537</v>
      </c>
      <c r="AA1635" s="44">
        <v>232.04019061955876</v>
      </c>
      <c r="AB1635" s="45">
        <v>64.959541525050071</v>
      </c>
      <c r="AC1635" s="12">
        <v>0</v>
      </c>
      <c r="AD1635" s="12">
        <v>12432.023926999766</v>
      </c>
      <c r="AE1635" s="12">
        <v>3036.4631024570344</v>
      </c>
      <c r="AF1635" s="12">
        <v>5480.5321821881471</v>
      </c>
      <c r="AG1635" s="44">
        <v>1128.4755203370619</v>
      </c>
      <c r="AH1635" s="45">
        <v>3864.4782871209472</v>
      </c>
      <c r="AI1635" s="12">
        <v>0</v>
      </c>
      <c r="AJ1635" s="12">
        <v>-38.239134934064808</v>
      </c>
      <c r="AK1635" s="12">
        <v>26.469959356736183</v>
      </c>
      <c r="AL1635" s="12">
        <v>66.536725264919568</v>
      </c>
      <c r="AM1635" s="44">
        <v>99.122322323527001</v>
      </c>
      <c r="AN1635" s="45">
        <v>89.999999851737329</v>
      </c>
      <c r="AO1635" s="12">
        <v>0</v>
      </c>
      <c r="AP1635" s="12">
        <v>-2091.1947974305112</v>
      </c>
      <c r="AQ1635" s="12">
        <v>8107.7302231576414</v>
      </c>
      <c r="AR1635" s="12">
        <v>11018.282856867652</v>
      </c>
      <c r="AS1635" s="44">
        <v>13228.992926905705</v>
      </c>
      <c r="AT1635" s="45">
        <v>13044.920977317506</v>
      </c>
      <c r="AU1635" s="12">
        <v>0</v>
      </c>
      <c r="AV1635" s="12">
        <v>11371.453281466987</v>
      </c>
      <c r="AW1635" s="12">
        <v>19110.963967786036</v>
      </c>
      <c r="AX1635" s="12">
        <v>17554.746870958035</v>
      </c>
      <c r="AY1635" s="44">
        <v>12300.234689262777</v>
      </c>
      <c r="AZ1635" s="45">
        <v>11121.346556008377</v>
      </c>
      <c r="BA1635" s="12">
        <v>0</v>
      </c>
      <c r="BB1635" s="12">
        <v>7673.3434155557034</v>
      </c>
      <c r="BC1635" s="12">
        <v>10825.875383535034</v>
      </c>
      <c r="BD1635" s="12">
        <v>13200.417978249934</v>
      </c>
      <c r="BE1635" s="44">
        <v>13050.08131491118</v>
      </c>
      <c r="BF1635" s="45">
        <v>13044.920987317508</v>
      </c>
      <c r="BG1635" s="12">
        <v>0</v>
      </c>
      <c r="BH1635" s="12">
        <v>19066.192549865016</v>
      </c>
      <c r="BI1635" s="12">
        <v>17757.525731404356</v>
      </c>
      <c r="BJ1635" s="12">
        <v>12527.369889665513</v>
      </c>
      <c r="BK1635" s="44">
        <v>11186.031998953011</v>
      </c>
      <c r="BL1635" s="45">
        <v>7256.8682688874305</v>
      </c>
      <c r="BM1635" s="12">
        <v>0</v>
      </c>
      <c r="BN1635" s="12">
        <v>0</v>
      </c>
      <c r="BO1635" s="12">
        <v>64.709094290800991</v>
      </c>
      <c r="BP1635" s="12">
        <v>40.066765908183385</v>
      </c>
      <c r="BQ1635" s="48">
        <v>32.585597058607433</v>
      </c>
      <c r="BR1635" s="49">
        <v>9.1223224717896656</v>
      </c>
      <c r="BS1635" s="13">
        <v>0</v>
      </c>
      <c r="BT1635" s="12">
        <v>269.74938610498998</v>
      </c>
      <c r="BV1635" s="14">
        <f>Таблица1[[#This Row],[Lкан_леб,мм]]</f>
        <v>58060.250613895005</v>
      </c>
      <c r="BW1635" s="50">
        <f>Таблица1[[#This Row],[угол обхв4]]+Таблица1[[#This Row],[Lдуг 3,мм]]</f>
        <v>12432.023926999766</v>
      </c>
      <c r="BX1635" s="54">
        <f>Таблица1[[#This Row],[угол обхв5]]+Таблица1[[#This Row],[Y5, мм]]</f>
        <v>58521.040408449044</v>
      </c>
      <c r="BY1635" s="14">
        <f>Таблица1[[#This Row],[угол обхв6]]+Таблица1[[#This Row],[Lдуг 4,мм]]</f>
        <v>15468.487029456799</v>
      </c>
      <c r="BZ1635" s="14">
        <f>Таблица1[[#This Row],[Т1]]+Таблица1[[#This Row],[X6, мм]]</f>
        <v>58806.353578624279</v>
      </c>
      <c r="CA1635" s="14">
        <f>Таблица1[[#This Row],[Т2]]+Таблица1[[#This Row],[Lдуг 5,мм]]</f>
        <v>20949.019211644947</v>
      </c>
      <c r="CB1635" s="14">
        <f>Таблица1[[#This Row],[Т3]]+Таблица1[[#This Row],[Y6, мм]]</f>
        <v>59038.393769243841</v>
      </c>
      <c r="CC1635" s="14">
        <f>Таблица1[[#This Row],[Т4]]+Таблица1[[#This Row],[Lдуг 6,мм]]</f>
        <v>22077.494731982009</v>
      </c>
      <c r="CD1635" s="14">
        <f>Таблица1[[#This Row],[Т5]]+Таблица1[[#This Row],[Lдуг 1,мм]]</f>
        <v>59103.353310768893</v>
      </c>
      <c r="CE1635" s="14">
        <f>Таблица1[[#This Row],[Т6]]+Таблица1[[#This Row],[Lпрям1, мм]]</f>
        <v>25941.973019102956</v>
      </c>
      <c r="CF1635" s="15">
        <f>Таблица1[[#This Row],[Т7]]+Таблица1[[#This Row],[Lдуг 2,мм]]</f>
        <v>59103.353310768893</v>
      </c>
      <c r="CG1635" s="14">
        <f>Таблица1[[#This Row],[Т8]]+Таблица1[[#This Row],[Lпрям2, мм]]</f>
        <v>25941.973019102956</v>
      </c>
      <c r="CH1635" s="14">
        <f>Таблица1[[#This Row],[Т9]]-Таблица1[[#This Row],[Т9]]</f>
        <v>0</v>
      </c>
      <c r="CI1635" s="50">
        <f>Таблица1[[#This Row],[Т9]]-Таблица1[[#This Row],[Т8]]</f>
        <v>33161.380291665933</v>
      </c>
      <c r="CJ1635" s="54">
        <f>Таблица1[[#This Row],[Т9]]-Таблица1[[#This Row],[Т7]]</f>
        <v>0</v>
      </c>
      <c r="CK1635" s="14">
        <f>Таблица1[[#This Row],[Т9]]-Таблица1[[#This Row],[Т6]]</f>
        <v>37025.85857878688</v>
      </c>
      <c r="CL1635" s="14">
        <f>Таблица1[[#This Row],[Т9]]-Таблица1[[#This Row],[Т5]]</f>
        <v>64.959541525051463</v>
      </c>
      <c r="CM1635" s="14">
        <f>Таблица1[[#This Row],[Т9]]-Таблица1[[#This Row],[Т4]]</f>
        <v>38154.334099123946</v>
      </c>
      <c r="CN1635" s="14">
        <f>Таблица1[[#This Row],[Т9]]-Таблица1[[#This Row],[Т3]]</f>
        <v>296.99973214461352</v>
      </c>
      <c r="CO1635" s="14">
        <f>Таблица1[[#This Row],[Т9]]-Таблица1[[#This Row],[Т2]]</f>
        <v>43634.86628131209</v>
      </c>
      <c r="CP1635" s="14">
        <f>Таблица1[[#This Row],[Т9]]-Таблица1[[#This Row],[Т1]]</f>
        <v>582.31290231984894</v>
      </c>
      <c r="CQ1635" s="14">
        <f>Таблица1[[#This Row],[Т9]]-Таблица1[[#This Row],[угол обхв6]]</f>
        <v>46671.329383769131</v>
      </c>
      <c r="CR1635" s="14">
        <f>Таблица1[[#This Row],[Т9]]-Таблица1[[#This Row],[угол обхв5]]</f>
        <v>1043.1026968738879</v>
      </c>
      <c r="CS1635" s="14">
        <f>Таблица1[[#This Row],[Т9]]-Таблица1[[#This Row],[угол обхв4]]</f>
        <v>59103.353310768893</v>
      </c>
      <c r="CT1635" s="14">
        <f>Таблица1[[#This Row],[Lкан_прям, мм]]+Таблица1[[#This Row],[Lкан_дуг, мм]]+Таблица1[[#This Row],[Lкан_леб,мм]]</f>
        <v>85045.326329871838</v>
      </c>
      <c r="CU1635" s="16">
        <f>Таблица1[[#This Row],[Lкан_леб,мм]]</f>
        <v>58060.250613895005</v>
      </c>
      <c r="CV1635" s="14">
        <f>2534431-(Таблица1[[#This Row],[Т23]]+Таблица1[[#This Row],[угол обхв3]])</f>
        <v>2449115.9242840232</v>
      </c>
      <c r="CW1635" s="50">
        <f>SUM(X1635:AC1635,AD1635:AI1635)-Таблица1[[#This Row],[lподв_min, мм]]</f>
        <v>23120.597427800123</v>
      </c>
      <c r="CX1635" s="17">
        <f>CW2074-Таблица1[[#This Row],[Суммарная длина каната]]</f>
        <v>-2426857.5561697516</v>
      </c>
    </row>
    <row r="1636" spans="1:102" x14ac:dyDescent="0.25">
      <c r="A1636" s="21">
        <v>1635</v>
      </c>
      <c r="B1636" s="10">
        <v>41.256938775510193</v>
      </c>
      <c r="C1636" s="10">
        <v>82.829795918367381</v>
      </c>
      <c r="D1636" s="11">
        <v>12941.556597207798</v>
      </c>
      <c r="E1636" s="11">
        <v>10971.173472985241</v>
      </c>
      <c r="F1636" s="11">
        <v>12894.32242323145</v>
      </c>
      <c r="G1636" s="11">
        <v>11103.422982658331</v>
      </c>
      <c r="H1636" s="11">
        <v>13349.5561072078</v>
      </c>
      <c r="I1636" s="11">
        <v>7428.0044289013349</v>
      </c>
      <c r="J1636" s="11">
        <v>3543.169044083907</v>
      </c>
      <c r="K1636" s="11">
        <v>25977.384443581213</v>
      </c>
      <c r="L1636" s="11">
        <v>1007.6912723956189</v>
      </c>
      <c r="M1636" s="11">
        <v>58060.250613895005</v>
      </c>
      <c r="N1636" s="11">
        <v>7925.8729827397046</v>
      </c>
      <c r="O1636" s="11">
        <v>18745.735348825841</v>
      </c>
      <c r="P1636" s="43">
        <v>10656.722185486402</v>
      </c>
      <c r="Q1636" s="11">
        <v>17496.813802563156</v>
      </c>
      <c r="R1636" s="11">
        <v>13071.89002028506</v>
      </c>
      <c r="S1636" s="11">
        <v>12577.13928794799</v>
      </c>
      <c r="T1636" s="11">
        <v>13756.205340324925</v>
      </c>
      <c r="U1636" s="11">
        <v>11364.280869681977</v>
      </c>
      <c r="V1636" s="11">
        <v>12941.556597207798</v>
      </c>
      <c r="W1636" s="11">
        <v>10971.173472985241</v>
      </c>
      <c r="X1636" s="12">
        <v>0</v>
      </c>
      <c r="Y1636" s="12">
        <v>447.30605323170244</v>
      </c>
      <c r="Z1636" s="12">
        <v>279.68371824967608</v>
      </c>
      <c r="AA1636" s="44">
        <v>232.04019061955952</v>
      </c>
      <c r="AB1636" s="45">
        <v>47.253829333787941</v>
      </c>
      <c r="AC1636" s="12">
        <v>1.4074809608927588</v>
      </c>
      <c r="AD1636" s="12">
        <v>12432.023926999766</v>
      </c>
      <c r="AE1636" s="12">
        <v>3002.889008415304</v>
      </c>
      <c r="AF1636" s="12">
        <v>5480.5321821881498</v>
      </c>
      <c r="AG1636" s="44">
        <v>1128.4755203370607</v>
      </c>
      <c r="AH1636" s="45">
        <v>390.29476040551629</v>
      </c>
      <c r="AI1636" s="12">
        <v>3543.169045235416</v>
      </c>
      <c r="AJ1636" s="12">
        <v>-38.239134934064808</v>
      </c>
      <c r="AK1636" s="12">
        <v>24.576426342480996</v>
      </c>
      <c r="AL1636" s="12">
        <v>63.852643632266485</v>
      </c>
      <c r="AM1636" s="44">
        <v>96.438240690874025</v>
      </c>
      <c r="AN1636" s="45">
        <v>89.802346115733002</v>
      </c>
      <c r="AO1636" s="12">
        <v>89.999999838292254</v>
      </c>
      <c r="AP1636" s="12">
        <v>-2091.1947974305112</v>
      </c>
      <c r="AQ1636" s="12">
        <v>8095.5629011639903</v>
      </c>
      <c r="AR1636" s="12">
        <v>11022.968954091561</v>
      </c>
      <c r="AS1636" s="44">
        <v>13477.316886915967</v>
      </c>
      <c r="AT1636" s="45">
        <v>13348.207768025823</v>
      </c>
      <c r="AU1636" s="12">
        <v>13349.556597207797</v>
      </c>
      <c r="AV1636" s="12">
        <v>11371.453281466987</v>
      </c>
      <c r="AW1636" s="12">
        <v>19116.773529590519</v>
      </c>
      <c r="AX1636" s="12">
        <v>17676.611757185223</v>
      </c>
      <c r="AY1636" s="44">
        <v>12531.389361020789</v>
      </c>
      <c r="AZ1636" s="45">
        <v>11362.873390361196</v>
      </c>
      <c r="BA1636" s="12">
        <v>10971.173474136753</v>
      </c>
      <c r="BB1636" s="12">
        <v>7673.3434155557034</v>
      </c>
      <c r="BC1636" s="12">
        <v>10826.412103910687</v>
      </c>
      <c r="BD1636" s="12">
        <v>13438.136788890219</v>
      </c>
      <c r="BE1636" s="44">
        <v>13350.778473694018</v>
      </c>
      <c r="BF1636" s="45">
        <v>13349.554169506901</v>
      </c>
      <c r="BG1636" s="12">
        <v>13349.5566072078</v>
      </c>
      <c r="BH1636" s="12">
        <v>19066.192549865016</v>
      </c>
      <c r="BI1636" s="12">
        <v>17867.85198332783</v>
      </c>
      <c r="BJ1636" s="12">
        <v>12756.937242570059</v>
      </c>
      <c r="BK1636" s="44">
        <v>11410.030796609177</v>
      </c>
      <c r="BL1636" s="45">
        <v>10972.580952306023</v>
      </c>
      <c r="BM1636" s="12">
        <v>7428.0044289013367</v>
      </c>
      <c r="BN1636" s="12">
        <v>0</v>
      </c>
      <c r="BO1636" s="12">
        <v>62.815561276545807</v>
      </c>
      <c r="BP1636" s="12">
        <v>39.276217289785492</v>
      </c>
      <c r="BQ1636" s="48">
        <v>32.585597058607533</v>
      </c>
      <c r="BR1636" s="49">
        <v>6.6358945751410188</v>
      </c>
      <c r="BS1636" s="13">
        <v>0.19765372255924693</v>
      </c>
      <c r="BT1636" s="12">
        <v>269.74938610498998</v>
      </c>
      <c r="BV1636" s="14">
        <f>Таблица1[[#This Row],[Lкан_леб,мм]]</f>
        <v>58060.250613895005</v>
      </c>
      <c r="BW1636" s="50">
        <f>Таблица1[[#This Row],[угол обхв4]]+Таблица1[[#This Row],[Lдуг 3,мм]]</f>
        <v>12432.023926999766</v>
      </c>
      <c r="BX1636" s="54">
        <f>Таблица1[[#This Row],[угол обхв5]]+Таблица1[[#This Row],[Y5, мм]]</f>
        <v>58507.556667126708</v>
      </c>
      <c r="BY1636" s="14">
        <f>Таблица1[[#This Row],[угол обхв6]]+Таблица1[[#This Row],[Lдуг 4,мм]]</f>
        <v>15434.91293541507</v>
      </c>
      <c r="BZ1636" s="14">
        <f>Таблица1[[#This Row],[Т1]]+Таблица1[[#This Row],[X6, мм]]</f>
        <v>58787.240385376383</v>
      </c>
      <c r="CA1636" s="14">
        <f>Таблица1[[#This Row],[Т2]]+Таблица1[[#This Row],[Lдуг 5,мм]]</f>
        <v>20915.44511760322</v>
      </c>
      <c r="CB1636" s="14">
        <f>Таблица1[[#This Row],[Т3]]+Таблица1[[#This Row],[Y6, мм]]</f>
        <v>59019.280575995945</v>
      </c>
      <c r="CC1636" s="14">
        <f>Таблица1[[#This Row],[Т4]]+Таблица1[[#This Row],[Lдуг 6,мм]]</f>
        <v>22043.920637940282</v>
      </c>
      <c r="CD1636" s="14">
        <f>Таблица1[[#This Row],[Т5]]+Таблица1[[#This Row],[Lдуг 1,мм]]</f>
        <v>59066.53440532973</v>
      </c>
      <c r="CE1636" s="14">
        <f>Таблица1[[#This Row],[Т6]]+Таблица1[[#This Row],[Lпрям1, мм]]</f>
        <v>22434.215398345797</v>
      </c>
      <c r="CF1636" s="15">
        <f>Таблица1[[#This Row],[Т7]]+Таблица1[[#This Row],[Lдуг 2,мм]]</f>
        <v>59067.941886290624</v>
      </c>
      <c r="CG1636" s="14">
        <f>Таблица1[[#This Row],[Т8]]+Таблица1[[#This Row],[Lпрям2, мм]]</f>
        <v>25977.384443581213</v>
      </c>
      <c r="CH1636" s="14">
        <f>Таблица1[[#This Row],[Т9]]-Таблица1[[#This Row],[Т9]]</f>
        <v>0</v>
      </c>
      <c r="CI1636" s="50">
        <f>Таблица1[[#This Row],[Т9]]-Таблица1[[#This Row],[Т8]]</f>
        <v>36633.726487944827</v>
      </c>
      <c r="CJ1636" s="54">
        <f>Таблица1[[#This Row],[Т9]]-Таблица1[[#This Row],[Т7]]</f>
        <v>1.4074809608937358</v>
      </c>
      <c r="CK1636" s="14">
        <f>Таблица1[[#This Row],[Т9]]-Таблица1[[#This Row],[Т6]]</f>
        <v>37024.021248350342</v>
      </c>
      <c r="CL1636" s="14">
        <f>Таблица1[[#This Row],[Т9]]-Таблица1[[#This Row],[Т5]]</f>
        <v>48.661310294679424</v>
      </c>
      <c r="CM1636" s="14">
        <f>Таблица1[[#This Row],[Т9]]-Таблица1[[#This Row],[Т4]]</f>
        <v>38152.496768687401</v>
      </c>
      <c r="CN1636" s="14">
        <f>Таблица1[[#This Row],[Т9]]-Таблица1[[#This Row],[Т3]]</f>
        <v>280.70150091424148</v>
      </c>
      <c r="CO1636" s="14">
        <f>Таблица1[[#This Row],[Т9]]-Таблица1[[#This Row],[Т2]]</f>
        <v>43633.028950875552</v>
      </c>
      <c r="CP1636" s="14">
        <f>Таблица1[[#This Row],[Т9]]-Таблица1[[#This Row],[Т1]]</f>
        <v>560.38521916391619</v>
      </c>
      <c r="CQ1636" s="14">
        <f>Таблица1[[#This Row],[Т9]]-Таблица1[[#This Row],[угол обхв6]]</f>
        <v>46635.917959290862</v>
      </c>
      <c r="CR1636" s="14">
        <f>Таблица1[[#This Row],[Т9]]-Таблица1[[#This Row],[угол обхв5]]</f>
        <v>1007.6912723956193</v>
      </c>
      <c r="CS1636" s="14">
        <f>Таблица1[[#This Row],[Т9]]-Таблица1[[#This Row],[угол обхв4]]</f>
        <v>59067.941886290624</v>
      </c>
      <c r="CT1636" s="14">
        <f>Таблица1[[#This Row],[Lкан_прям, мм]]+Таблица1[[#This Row],[Lкан_дуг, мм]]+Таблица1[[#This Row],[Lкан_леб,мм]]</f>
        <v>85045.326329871838</v>
      </c>
      <c r="CU1636" s="16">
        <f>Таблица1[[#This Row],[Lкан_леб,мм]]</f>
        <v>58060.250613895005</v>
      </c>
      <c r="CV1636" s="14">
        <f>2534431-(Таблица1[[#This Row],[Т23]]+Таблица1[[#This Row],[угол обхв3]])</f>
        <v>2449115.9242840232</v>
      </c>
      <c r="CW1636" s="50">
        <f>SUM(X1636:AC1636,AD1636:AI1636)-Таблица1[[#This Row],[lподв_min, мм]]</f>
        <v>23441.906671892921</v>
      </c>
      <c r="CX1636" s="17">
        <f>CW2075-Таблица1[[#This Row],[Суммарная длина каната]]</f>
        <v>-2426910.7200337956</v>
      </c>
    </row>
    <row r="1637" spans="1:102" x14ac:dyDescent="0.25">
      <c r="A1637" s="21">
        <v>1636</v>
      </c>
      <c r="B1637" s="10">
        <v>41.256938775510193</v>
      </c>
      <c r="C1637" s="10">
        <v>85.513877551020443</v>
      </c>
      <c r="D1637" s="11">
        <v>13252.434410607852</v>
      </c>
      <c r="E1637" s="11">
        <v>11190.32589045243</v>
      </c>
      <c r="F1637" s="11">
        <v>13199.058953163692</v>
      </c>
      <c r="G1637" s="11">
        <v>11320.218386550652</v>
      </c>
      <c r="H1637" s="11">
        <v>13660.433920607855</v>
      </c>
      <c r="I1637" s="11">
        <v>7612.2198929685101</v>
      </c>
      <c r="J1637" s="11">
        <v>3578.1059974839191</v>
      </c>
      <c r="K1637" s="11">
        <v>25977.384443569976</v>
      </c>
      <c r="L1637" s="11">
        <v>1007.6912724068559</v>
      </c>
      <c r="M1637" s="11">
        <v>58060.250613895005</v>
      </c>
      <c r="N1637" s="11">
        <v>7925.8729827397046</v>
      </c>
      <c r="O1637" s="11">
        <v>18745.735348825841</v>
      </c>
      <c r="P1637" s="43">
        <v>10664.517885852016</v>
      </c>
      <c r="Q1637" s="11">
        <v>17601.810746622305</v>
      </c>
      <c r="R1637" s="11">
        <v>13307.419188238184</v>
      </c>
      <c r="S1637" s="11">
        <v>12800.63321336596</v>
      </c>
      <c r="T1637" s="11">
        <v>14047.780623531782</v>
      </c>
      <c r="U1637" s="11">
        <v>11621.151146893559</v>
      </c>
      <c r="V1637" s="11">
        <v>13252.434410607852</v>
      </c>
      <c r="W1637" s="11">
        <v>11190.32589045243</v>
      </c>
      <c r="X1637" s="12">
        <v>0</v>
      </c>
      <c r="Y1637" s="12">
        <v>433.73165633574837</v>
      </c>
      <c r="Z1637" s="12">
        <v>274.14492189773313</v>
      </c>
      <c r="AA1637" s="44">
        <v>232.04019061955816</v>
      </c>
      <c r="AB1637" s="45">
        <v>47.253829333784765</v>
      </c>
      <c r="AC1637" s="12">
        <v>20.520674220031502</v>
      </c>
      <c r="AD1637" s="12">
        <v>12432.023926999766</v>
      </c>
      <c r="AE1637" s="12">
        <v>2967.9520550153029</v>
      </c>
      <c r="AF1637" s="12">
        <v>5480.5321821881471</v>
      </c>
      <c r="AG1637" s="44">
        <v>1128.4755203370603</v>
      </c>
      <c r="AH1637" s="45">
        <v>390.29476040551981</v>
      </c>
      <c r="AI1637" s="12">
        <v>3578.1059986241858</v>
      </c>
      <c r="AJ1637" s="12">
        <v>-38.239134934064808</v>
      </c>
      <c r="AK1637" s="12">
        <v>22.670162490584786</v>
      </c>
      <c r="AL1637" s="12">
        <v>61.168561999613445</v>
      </c>
      <c r="AM1637" s="44">
        <v>93.754159058220793</v>
      </c>
      <c r="AN1637" s="45">
        <v>87.118264483080225</v>
      </c>
      <c r="AO1637" s="12">
        <v>89.999999839871194</v>
      </c>
      <c r="AP1637" s="12">
        <v>-2091.1947974305112</v>
      </c>
      <c r="AQ1637" s="12">
        <v>8083.1266138791852</v>
      </c>
      <c r="AR1637" s="12">
        <v>11021.943108157067</v>
      </c>
      <c r="AS1637" s="44">
        <v>13714.543690840506</v>
      </c>
      <c r="AT1637" s="45">
        <v>13640.296566368757</v>
      </c>
      <c r="AU1637" s="12">
        <v>13660.434410607852</v>
      </c>
      <c r="AV1637" s="12">
        <v>11371.453281466987</v>
      </c>
      <c r="AW1637" s="12">
        <v>19122.212832207581</v>
      </c>
      <c r="AX1637" s="12">
        <v>17798.562393274078</v>
      </c>
      <c r="AY1637" s="44">
        <v>12773.919183703443</v>
      </c>
      <c r="AZ1637" s="45">
        <v>11600.639122177299</v>
      </c>
      <c r="BA1637" s="12">
        <v>11190.325891592698</v>
      </c>
      <c r="BB1637" s="12">
        <v>7673.3434155557034</v>
      </c>
      <c r="BC1637" s="12">
        <v>10821.771516991497</v>
      </c>
      <c r="BD1637" s="12">
        <v>13664.844410543235</v>
      </c>
      <c r="BE1637" s="44">
        <v>13640.656120929458</v>
      </c>
      <c r="BF1637" s="45">
        <v>13659.918467770876</v>
      </c>
      <c r="BG1637" s="12">
        <v>13660.434420607855</v>
      </c>
      <c r="BH1637" s="12">
        <v>19066.192549865016</v>
      </c>
      <c r="BI1637" s="12">
        <v>17978.288230004044</v>
      </c>
      <c r="BJ1637" s="12">
        <v>12997.384860017733</v>
      </c>
      <c r="BK1637" s="44">
        <v>11647.865176556077</v>
      </c>
      <c r="BL1637" s="45">
        <v>11210.837915168691</v>
      </c>
      <c r="BM1637" s="12">
        <v>7612.2198929685119</v>
      </c>
      <c r="BN1637" s="12">
        <v>0</v>
      </c>
      <c r="BO1637" s="12">
        <v>60.909297424649594</v>
      </c>
      <c r="BP1637" s="12">
        <v>38.498399509028658</v>
      </c>
      <c r="BQ1637" s="48">
        <v>32.585597058607348</v>
      </c>
      <c r="BR1637" s="49">
        <v>6.6358945751405729</v>
      </c>
      <c r="BS1637" s="13">
        <v>2.8817353567909749</v>
      </c>
      <c r="BT1637" s="12">
        <v>269.74938610498998</v>
      </c>
      <c r="BV1637" s="14">
        <f>Таблица1[[#This Row],[Lкан_леб,мм]]</f>
        <v>58060.250613895005</v>
      </c>
      <c r="BW1637" s="50">
        <f>Таблица1[[#This Row],[угол обхв4]]+Таблица1[[#This Row],[Lдуг 3,мм]]</f>
        <v>12432.023926999766</v>
      </c>
      <c r="BX1637" s="54">
        <f>Таблица1[[#This Row],[угол обхв5]]+Таблица1[[#This Row],[Y5, мм]]</f>
        <v>58493.98227023075</v>
      </c>
      <c r="BY1637" s="14">
        <f>Таблица1[[#This Row],[угол обхв6]]+Таблица1[[#This Row],[Lдуг 4,мм]]</f>
        <v>15399.975982015068</v>
      </c>
      <c r="BZ1637" s="14">
        <f>Таблица1[[#This Row],[Т1]]+Таблица1[[#This Row],[X6, мм]]</f>
        <v>58768.127192128486</v>
      </c>
      <c r="CA1637" s="14">
        <f>Таблица1[[#This Row],[Т2]]+Таблица1[[#This Row],[Lдуг 5,мм]]</f>
        <v>20880.508164203216</v>
      </c>
      <c r="CB1637" s="14">
        <f>Таблица1[[#This Row],[Т3]]+Таблица1[[#This Row],[Y6, мм]]</f>
        <v>59000.167382748041</v>
      </c>
      <c r="CC1637" s="14">
        <f>Таблица1[[#This Row],[Т4]]+Таблица1[[#This Row],[Lдуг 6,мм]]</f>
        <v>22008.983684540275</v>
      </c>
      <c r="CD1637" s="14">
        <f>Таблица1[[#This Row],[Т5]]+Таблица1[[#This Row],[Lдуг 1,мм]]</f>
        <v>59047.421212081827</v>
      </c>
      <c r="CE1637" s="14">
        <f>Таблица1[[#This Row],[Т6]]+Таблица1[[#This Row],[Lпрям1, мм]]</f>
        <v>22399.278444945794</v>
      </c>
      <c r="CF1637" s="15">
        <f>Таблица1[[#This Row],[Т7]]+Таблица1[[#This Row],[Lдуг 2,мм]]</f>
        <v>59067.941886301858</v>
      </c>
      <c r="CG1637" s="14">
        <f>Таблица1[[#This Row],[Т8]]+Таблица1[[#This Row],[Lпрям2, мм]]</f>
        <v>25977.384443569979</v>
      </c>
      <c r="CH1637" s="14">
        <f>Таблица1[[#This Row],[Т9]]-Таблица1[[#This Row],[Т9]]</f>
        <v>0</v>
      </c>
      <c r="CI1637" s="50">
        <f>Таблица1[[#This Row],[Т9]]-Таблица1[[#This Row],[Т8]]</f>
        <v>36668.663441356068</v>
      </c>
      <c r="CJ1637" s="54">
        <f>Таблица1[[#This Row],[Т9]]-Таблица1[[#This Row],[Т7]]</f>
        <v>20.520674220031651</v>
      </c>
      <c r="CK1637" s="14">
        <f>Таблица1[[#This Row],[Т9]]-Таблица1[[#This Row],[Т6]]</f>
        <v>37058.958201761583</v>
      </c>
      <c r="CL1637" s="14">
        <f>Таблица1[[#This Row],[Т9]]-Таблица1[[#This Row],[Т5]]</f>
        <v>67.77450355381734</v>
      </c>
      <c r="CM1637" s="14">
        <f>Таблица1[[#This Row],[Т9]]-Таблица1[[#This Row],[Т4]]</f>
        <v>38187.433722098642</v>
      </c>
      <c r="CN1637" s="14">
        <f>Таблица1[[#This Row],[Т9]]-Таблица1[[#This Row],[Т3]]</f>
        <v>299.81469417337212</v>
      </c>
      <c r="CO1637" s="14">
        <f>Таблица1[[#This Row],[Т9]]-Таблица1[[#This Row],[Т2]]</f>
        <v>43667.965904286786</v>
      </c>
      <c r="CP1637" s="14">
        <f>Таблица1[[#This Row],[Т9]]-Таблица1[[#This Row],[Т1]]</f>
        <v>573.95961607110803</v>
      </c>
      <c r="CQ1637" s="14">
        <f>Таблица1[[#This Row],[Т9]]-Таблица1[[#This Row],[угол обхв6]]</f>
        <v>46635.917959302096</v>
      </c>
      <c r="CR1637" s="14">
        <f>Таблица1[[#This Row],[Т9]]-Таблица1[[#This Row],[угол обхв5]]</f>
        <v>1007.6912724068534</v>
      </c>
      <c r="CS1637" s="14">
        <f>Таблица1[[#This Row],[Т9]]-Таблица1[[#This Row],[угол обхв4]]</f>
        <v>59067.941886301858</v>
      </c>
      <c r="CT1637" s="14">
        <f>Таблица1[[#This Row],[Lкан_прям, мм]]+Таблица1[[#This Row],[Lкан_дуг, мм]]+Таблица1[[#This Row],[Lкан_леб,мм]]</f>
        <v>85045.326329871838</v>
      </c>
      <c r="CU1637" s="16">
        <f>Таблица1[[#This Row],[Lкан_леб,мм]]</f>
        <v>58060.250613895005</v>
      </c>
      <c r="CV1637" s="14">
        <f>2534431-(Таблица1[[#This Row],[Т23]]+Таблица1[[#This Row],[угол обхв3]])</f>
        <v>2449115.9242840232</v>
      </c>
      <c r="CW1637" s="50">
        <f>SUM(X1637:AC1637,AD1637:AI1637)-Таблица1[[#This Row],[lподв_min, мм]]</f>
        <v>23406.969718492917</v>
      </c>
      <c r="CX1637" s="17">
        <f>CW2076-Таблица1[[#This Row],[Суммарная длина каната]]</f>
        <v>-2426964.1005372601</v>
      </c>
    </row>
    <row r="1638" spans="1:102" x14ac:dyDescent="0.25">
      <c r="A1638" s="21">
        <v>1637</v>
      </c>
      <c r="B1638" s="10">
        <v>41.256938775510193</v>
      </c>
      <c r="C1638" s="10">
        <v>88.197959183673518</v>
      </c>
      <c r="D1638" s="11">
        <v>13552.708494303322</v>
      </c>
      <c r="E1638" s="11">
        <v>11423.795956214524</v>
      </c>
      <c r="F1638" s="11">
        <v>13493.308867268965</v>
      </c>
      <c r="G1638" s="11">
        <v>11551.046434831225</v>
      </c>
      <c r="H1638" s="11">
        <v>13960.708004303324</v>
      </c>
      <c r="I1638" s="11">
        <v>7809.4194845372795</v>
      </c>
      <c r="J1638" s="11">
        <v>3614.3764716772448</v>
      </c>
      <c r="K1638" s="11">
        <v>25977.384443558531</v>
      </c>
      <c r="L1638" s="11">
        <v>1007.6912724183027</v>
      </c>
      <c r="M1638" s="11">
        <v>58060.250613895005</v>
      </c>
      <c r="N1638" s="11">
        <v>7925.8729827397046</v>
      </c>
      <c r="O1638" s="11">
        <v>18745.735348825841</v>
      </c>
      <c r="P1638" s="43">
        <v>10667.388139260793</v>
      </c>
      <c r="Q1638" s="11">
        <v>17707.057565345345</v>
      </c>
      <c r="R1638" s="11">
        <v>13532.223981515674</v>
      </c>
      <c r="S1638" s="11">
        <v>13034.911527716411</v>
      </c>
      <c r="T1638" s="11">
        <v>14327.007066387656</v>
      </c>
      <c r="U1638" s="11">
        <v>11891.393776213892</v>
      </c>
      <c r="V1638" s="11">
        <v>13552.708494303322</v>
      </c>
      <c r="W1638" s="11">
        <v>11423.795956214524</v>
      </c>
      <c r="X1638" s="12">
        <v>0</v>
      </c>
      <c r="Y1638" s="12">
        <v>420.05966807383487</v>
      </c>
      <c r="Z1638" s="12">
        <v>268.7037169117495</v>
      </c>
      <c r="AA1638" s="44">
        <v>232.04019061955862</v>
      </c>
      <c r="AB1638" s="45">
        <v>47.253829333786854</v>
      </c>
      <c r="AC1638" s="12">
        <v>39.63386747937291</v>
      </c>
      <c r="AD1638" s="12">
        <v>12432.023926999766</v>
      </c>
      <c r="AE1638" s="12">
        <v>2931.6815808219699</v>
      </c>
      <c r="AF1638" s="12">
        <v>5480.5321821881471</v>
      </c>
      <c r="AG1638" s="44">
        <v>1128.4755203370605</v>
      </c>
      <c r="AH1638" s="45">
        <v>390.29476040551623</v>
      </c>
      <c r="AI1638" s="12">
        <v>3614.3764728060683</v>
      </c>
      <c r="AJ1638" s="12">
        <v>-38.239134934064808</v>
      </c>
      <c r="AK1638" s="12">
        <v>20.750193801957227</v>
      </c>
      <c r="AL1638" s="12">
        <v>58.484480366960383</v>
      </c>
      <c r="AM1638" s="44">
        <v>91.070077425567789</v>
      </c>
      <c r="AN1638" s="45">
        <v>84.434182850426922</v>
      </c>
      <c r="AO1638" s="12">
        <v>89.999999841478086</v>
      </c>
      <c r="AP1638" s="12">
        <v>-2091.1947974305112</v>
      </c>
      <c r="AQ1638" s="12">
        <v>8070.4250167778719</v>
      </c>
      <c r="AR1638" s="12">
        <v>11015.207569926288</v>
      </c>
      <c r="AS1638" s="44">
        <v>13940.152826964541</v>
      </c>
      <c r="AT1638" s="45">
        <v>13920.930606403015</v>
      </c>
      <c r="AU1638" s="12">
        <v>13960.708494303322</v>
      </c>
      <c r="AV1638" s="12">
        <v>11371.453281466987</v>
      </c>
      <c r="AW1638" s="12">
        <v>19127.270025435231</v>
      </c>
      <c r="AX1638" s="12">
        <v>17920.33120096759</v>
      </c>
      <c r="AY1638" s="44">
        <v>13027.292009965651</v>
      </c>
      <c r="AZ1638" s="45">
        <v>11851.822212606397</v>
      </c>
      <c r="BA1638" s="12">
        <v>11423.795957343349</v>
      </c>
      <c r="BB1638" s="12">
        <v>7673.3434155557034</v>
      </c>
      <c r="BC1638" s="12">
        <v>10811.940173298959</v>
      </c>
      <c r="BD1638" s="12">
        <v>13880.043412181169</v>
      </c>
      <c r="BE1638" s="44">
        <v>13919.078220938789</v>
      </c>
      <c r="BF1638" s="45">
        <v>13958.784954287963</v>
      </c>
      <c r="BG1638" s="12">
        <v>13960.708504303324</v>
      </c>
      <c r="BH1638" s="12">
        <v>19066.192549865016</v>
      </c>
      <c r="BI1638" s="12">
        <v>18088.592241954731</v>
      </c>
      <c r="BJ1638" s="12">
        <v>13248.18516333866</v>
      </c>
      <c r="BK1638" s="44">
        <v>11899.013293964654</v>
      </c>
      <c r="BL1638" s="45">
        <v>11463.367519822019</v>
      </c>
      <c r="BM1638" s="12">
        <v>7809.4194845372813</v>
      </c>
      <c r="BN1638" s="12">
        <v>0</v>
      </c>
      <c r="BO1638" s="12">
        <v>58.989328736022038</v>
      </c>
      <c r="BP1638" s="12">
        <v>37.734286565003153</v>
      </c>
      <c r="BQ1638" s="48">
        <v>32.585597058607412</v>
      </c>
      <c r="BR1638" s="49">
        <v>6.635894575140866</v>
      </c>
      <c r="BS1638" s="13">
        <v>5.5658169910511619</v>
      </c>
      <c r="BT1638" s="12">
        <v>269.74938610498998</v>
      </c>
      <c r="BV1638" s="14">
        <f>Таблица1[[#This Row],[Lкан_леб,мм]]</f>
        <v>58060.250613895005</v>
      </c>
      <c r="BW1638" s="50">
        <f>Таблица1[[#This Row],[угол обхв4]]+Таблица1[[#This Row],[Lдуг 3,мм]]</f>
        <v>12432.023926999766</v>
      </c>
      <c r="BX1638" s="54">
        <f>Таблица1[[#This Row],[угол обхв5]]+Таблица1[[#This Row],[Y5, мм]]</f>
        <v>58480.310281968843</v>
      </c>
      <c r="BY1638" s="14">
        <f>Таблица1[[#This Row],[угол обхв6]]+Таблица1[[#This Row],[Lдуг 4,мм]]</f>
        <v>15363.705507821734</v>
      </c>
      <c r="BZ1638" s="14">
        <f>Таблица1[[#This Row],[Т1]]+Таблица1[[#This Row],[X6, мм]]</f>
        <v>58749.013998880589</v>
      </c>
      <c r="CA1638" s="14">
        <f>Таблица1[[#This Row],[Т2]]+Таблица1[[#This Row],[Lдуг 5,мм]]</f>
        <v>20844.237690009882</v>
      </c>
      <c r="CB1638" s="14">
        <f>Таблица1[[#This Row],[Т3]]+Таблица1[[#This Row],[Y6, мм]]</f>
        <v>58981.054189500152</v>
      </c>
      <c r="CC1638" s="14">
        <f>Таблица1[[#This Row],[Т4]]+Таблица1[[#This Row],[Lдуг 6,мм]]</f>
        <v>21972.713210346941</v>
      </c>
      <c r="CD1638" s="14">
        <f>Таблица1[[#This Row],[Т5]]+Таблица1[[#This Row],[Lдуг 1,мм]]</f>
        <v>59028.308018833937</v>
      </c>
      <c r="CE1638" s="14">
        <f>Таблица1[[#This Row],[Т6]]+Таблица1[[#This Row],[Lпрям1, мм]]</f>
        <v>22363.007970752456</v>
      </c>
      <c r="CF1638" s="15">
        <f>Таблица1[[#This Row],[Т7]]+Таблица1[[#This Row],[Lдуг 2,мм]]</f>
        <v>59067.941886313311</v>
      </c>
      <c r="CG1638" s="14">
        <f>Таблица1[[#This Row],[Т8]]+Таблица1[[#This Row],[Lпрям2, мм]]</f>
        <v>25977.384443558523</v>
      </c>
      <c r="CH1638" s="14">
        <f>Таблица1[[#This Row],[Т9]]-Таблица1[[#This Row],[Т9]]</f>
        <v>0</v>
      </c>
      <c r="CI1638" s="50">
        <f>Таблица1[[#This Row],[Т9]]-Таблица1[[#This Row],[Т8]]</f>
        <v>36704.933915560854</v>
      </c>
      <c r="CJ1638" s="54">
        <f>Таблица1[[#This Row],[Т9]]-Таблица1[[#This Row],[Т7]]</f>
        <v>39.633867479373293</v>
      </c>
      <c r="CK1638" s="14">
        <f>Таблица1[[#This Row],[Т9]]-Таблица1[[#This Row],[Т6]]</f>
        <v>37095.228675966369</v>
      </c>
      <c r="CL1638" s="14">
        <f>Таблица1[[#This Row],[Т9]]-Таблица1[[#This Row],[Т5]]</f>
        <v>86.887696813158982</v>
      </c>
      <c r="CM1638" s="14">
        <f>Таблица1[[#This Row],[Т9]]-Таблица1[[#This Row],[Т4]]</f>
        <v>38223.704196303428</v>
      </c>
      <c r="CN1638" s="14">
        <f>Таблица1[[#This Row],[Т9]]-Таблица1[[#This Row],[Т3]]</f>
        <v>318.92788743272104</v>
      </c>
      <c r="CO1638" s="14">
        <f>Таблица1[[#This Row],[Т9]]-Таблица1[[#This Row],[Т2]]</f>
        <v>43704.23637849158</v>
      </c>
      <c r="CP1638" s="14">
        <f>Таблица1[[#This Row],[Т9]]-Таблица1[[#This Row],[Т1]]</f>
        <v>587.63160434446763</v>
      </c>
      <c r="CQ1638" s="14">
        <f>Таблица1[[#This Row],[Т9]]-Таблица1[[#This Row],[угол обхв6]]</f>
        <v>46635.917959313549</v>
      </c>
      <c r="CR1638" s="14">
        <f>Таблица1[[#This Row],[Т9]]-Таблица1[[#This Row],[угол обхв5]]</f>
        <v>1007.6912724183057</v>
      </c>
      <c r="CS1638" s="14">
        <f>Таблица1[[#This Row],[Т9]]-Таблица1[[#This Row],[угол обхв4]]</f>
        <v>59067.941886313311</v>
      </c>
      <c r="CT1638" s="14">
        <f>Таблица1[[#This Row],[Lкан_прям, мм]]+Таблица1[[#This Row],[Lкан_дуг, мм]]+Таблица1[[#This Row],[Lкан_леб,мм]]</f>
        <v>85045.326329871838</v>
      </c>
      <c r="CU1638" s="16">
        <f>Таблица1[[#This Row],[Lкан_леб,мм]]</f>
        <v>58060.250613895005</v>
      </c>
      <c r="CV1638" s="14">
        <f>2534431-(Таблица1[[#This Row],[Т23]]+Таблица1[[#This Row],[угол обхв3]])</f>
        <v>2449115.9242840232</v>
      </c>
      <c r="CW1638" s="50">
        <f>SUM(X1638:AC1638,AD1638:AI1638)-Таблица1[[#This Row],[lподв_min, мм]]</f>
        <v>23370.699244299583</v>
      </c>
      <c r="CX1638" s="17">
        <f>CW2077-Таблица1[[#This Row],[Суммарная длина каната]]</f>
        <v>-2427017.5936209303</v>
      </c>
    </row>
    <row r="1639" spans="1:102" x14ac:dyDescent="0.25">
      <c r="A1639" s="21">
        <v>1638</v>
      </c>
      <c r="B1639" s="10">
        <v>41.256938775510193</v>
      </c>
      <c r="C1639" s="10">
        <v>90.88204081632658</v>
      </c>
      <c r="D1639" s="11">
        <v>13841.720001251531</v>
      </c>
      <c r="E1639" s="11">
        <v>11671.07140141206</v>
      </c>
      <c r="F1639" s="11">
        <v>13776.426536449577</v>
      </c>
      <c r="G1639" s="11">
        <v>11795.400655629062</v>
      </c>
      <c r="H1639" s="11">
        <v>14249.719511251531</v>
      </c>
      <c r="I1639" s="11">
        <v>8019.1219126056812</v>
      </c>
      <c r="J1639" s="11">
        <v>3651.9494888063787</v>
      </c>
      <c r="K1639" s="11">
        <v>25977.384443546918</v>
      </c>
      <c r="L1639" s="11">
        <v>1007.6912724299176</v>
      </c>
      <c r="M1639" s="11">
        <v>58060.250613895005</v>
      </c>
      <c r="N1639" s="11">
        <v>7925.8729827397046</v>
      </c>
      <c r="O1639" s="11">
        <v>18745.735348825841</v>
      </c>
      <c r="P1639" s="43">
        <v>10665.326647939888</v>
      </c>
      <c r="Q1639" s="11">
        <v>17812.323331192962</v>
      </c>
      <c r="R1639" s="11">
        <v>13745.811144184794</v>
      </c>
      <c r="S1639" s="11">
        <v>13279.460188719455</v>
      </c>
      <c r="T1639" s="11">
        <v>14593.272003577422</v>
      </c>
      <c r="U1639" s="11">
        <v>12174.415804182116</v>
      </c>
      <c r="V1639" s="11">
        <v>13841.720001251531</v>
      </c>
      <c r="W1639" s="11">
        <v>11671.07140141206</v>
      </c>
      <c r="X1639" s="12">
        <v>0</v>
      </c>
      <c r="Y1639" s="12">
        <v>406.28267145282973</v>
      </c>
      <c r="Z1639" s="12">
        <v>263.36752028485722</v>
      </c>
      <c r="AA1639" s="44">
        <v>232.04019061955901</v>
      </c>
      <c r="AB1639" s="45">
        <v>47.253829333787309</v>
      </c>
      <c r="AC1639" s="12">
        <v>58.747060738884457</v>
      </c>
      <c r="AD1639" s="12">
        <v>12432.023926999766</v>
      </c>
      <c r="AE1639" s="12">
        <v>2894.108563692836</v>
      </c>
      <c r="AF1639" s="12">
        <v>5480.5321821881516</v>
      </c>
      <c r="AG1639" s="44">
        <v>1128.4755203370596</v>
      </c>
      <c r="AH1639" s="45">
        <v>390.294760405516</v>
      </c>
      <c r="AI1639" s="12">
        <v>3651.9494899235879</v>
      </c>
      <c r="AJ1639" s="12">
        <v>-38.239134934064808</v>
      </c>
      <c r="AK1639" s="12">
        <v>18.815478702080782</v>
      </c>
      <c r="AL1639" s="12">
        <v>55.800398734307286</v>
      </c>
      <c r="AM1639" s="44">
        <v>88.385995792914755</v>
      </c>
      <c r="AN1639" s="45">
        <v>81.750101217773818</v>
      </c>
      <c r="AO1639" s="12">
        <v>89.999999843109066</v>
      </c>
      <c r="AP1639" s="12">
        <v>-2091.1947974305112</v>
      </c>
      <c r="AQ1639" s="12">
        <v>8057.4617240785165</v>
      </c>
      <c r="AR1639" s="12">
        <v>11002.777118195279</v>
      </c>
      <c r="AS1639" s="44">
        <v>14153.6492745047</v>
      </c>
      <c r="AT1639" s="45">
        <v>14189.494134331018</v>
      </c>
      <c r="AU1639" s="12">
        <v>14249.72000125153</v>
      </c>
      <c r="AV1639" s="12">
        <v>11371.453281466987</v>
      </c>
      <c r="AW1639" s="12">
        <v>19131.932711780159</v>
      </c>
      <c r="AX1639" s="12">
        <v>18041.651000967926</v>
      </c>
      <c r="AY1639" s="44">
        <v>13290.95190126212</v>
      </c>
      <c r="AZ1639" s="45">
        <v>12115.87152771691</v>
      </c>
      <c r="BA1639" s="12">
        <v>11671.071402529271</v>
      </c>
      <c r="BB1639" s="12">
        <v>7673.3434155557034</v>
      </c>
      <c r="BC1639" s="12">
        <v>10796.9153892787</v>
      </c>
      <c r="BD1639" s="12">
        <v>14083.261614440184</v>
      </c>
      <c r="BE1639" s="44">
        <v>14185.433873257516</v>
      </c>
      <c r="BF1639" s="45">
        <v>14245.497870497933</v>
      </c>
      <c r="BG1639" s="12">
        <v>14249.720011251531</v>
      </c>
      <c r="BH1639" s="12">
        <v>19066.192549865016</v>
      </c>
      <c r="BI1639" s="12">
        <v>18198.520694147275</v>
      </c>
      <c r="BJ1639" s="12">
        <v>13508.787858494419</v>
      </c>
      <c r="BK1639" s="44">
        <v>12162.92409163945</v>
      </c>
      <c r="BL1639" s="45">
        <v>11729.615677877266</v>
      </c>
      <c r="BM1639" s="12">
        <v>8019.1219126056831</v>
      </c>
      <c r="BN1639" s="12">
        <v>0</v>
      </c>
      <c r="BO1639" s="12">
        <v>57.054613636145589</v>
      </c>
      <c r="BP1639" s="12">
        <v>36.984920032226505</v>
      </c>
      <c r="BQ1639" s="48">
        <v>32.585597058607469</v>
      </c>
      <c r="BR1639" s="49">
        <v>6.6358945751409291</v>
      </c>
      <c r="BS1639" s="13">
        <v>8.2498986253352413</v>
      </c>
      <c r="BT1639" s="12">
        <v>269.74938610498998</v>
      </c>
      <c r="BV1639" s="14">
        <f>Таблица1[[#This Row],[Lкан_леб,мм]]</f>
        <v>58060.250613895005</v>
      </c>
      <c r="BW1639" s="50">
        <f>Таблица1[[#This Row],[угол обхв4]]+Таблица1[[#This Row],[Lдуг 3,мм]]</f>
        <v>12432.023926999766</v>
      </c>
      <c r="BX1639" s="54">
        <f>Таблица1[[#This Row],[угол обхв5]]+Таблица1[[#This Row],[Y5, мм]]</f>
        <v>58466.533285347832</v>
      </c>
      <c r="BY1639" s="14">
        <f>Таблица1[[#This Row],[угол обхв6]]+Таблица1[[#This Row],[Lдуг 4,мм]]</f>
        <v>15326.132490692602</v>
      </c>
      <c r="BZ1639" s="14">
        <f>Таблица1[[#This Row],[Т1]]+Таблица1[[#This Row],[X6, мм]]</f>
        <v>58729.900805632693</v>
      </c>
      <c r="CA1639" s="14">
        <f>Таблица1[[#This Row],[Т2]]+Таблица1[[#This Row],[Lдуг 5,мм]]</f>
        <v>20806.664672880754</v>
      </c>
      <c r="CB1639" s="14">
        <f>Таблица1[[#This Row],[Т3]]+Таблица1[[#This Row],[Y6, мм]]</f>
        <v>58961.940996252255</v>
      </c>
      <c r="CC1639" s="14">
        <f>Таблица1[[#This Row],[Т4]]+Таблица1[[#This Row],[Lдуг 6,мм]]</f>
        <v>21935.140193217812</v>
      </c>
      <c r="CD1639" s="14">
        <f>Таблица1[[#This Row],[Т5]]+Таблица1[[#This Row],[Lдуг 1,мм]]</f>
        <v>59009.194825586041</v>
      </c>
      <c r="CE1639" s="14">
        <f>Таблица1[[#This Row],[Т6]]+Таблица1[[#This Row],[Lпрям1, мм]]</f>
        <v>22325.434953623328</v>
      </c>
      <c r="CF1639" s="15">
        <f>Таблица1[[#This Row],[Т7]]+Таблица1[[#This Row],[Lдуг 2,мм]]</f>
        <v>59067.941886324923</v>
      </c>
      <c r="CG1639" s="14">
        <f>Таблица1[[#This Row],[Т8]]+Таблица1[[#This Row],[Lпрям2, мм]]</f>
        <v>25977.384443546915</v>
      </c>
      <c r="CH1639" s="14">
        <f>Таблица1[[#This Row],[Т9]]-Таблица1[[#This Row],[Т9]]</f>
        <v>0</v>
      </c>
      <c r="CI1639" s="50">
        <f>Таблица1[[#This Row],[Т9]]-Таблица1[[#This Row],[Т8]]</f>
        <v>36742.506932701595</v>
      </c>
      <c r="CJ1639" s="54">
        <f>Таблица1[[#This Row],[Т9]]-Таблица1[[#This Row],[Т7]]</f>
        <v>58.747060738882283</v>
      </c>
      <c r="CK1639" s="14">
        <f>Таблица1[[#This Row],[Т9]]-Таблица1[[#This Row],[Т6]]</f>
        <v>37132.801693107111</v>
      </c>
      <c r="CL1639" s="14">
        <f>Таблица1[[#This Row],[Т9]]-Таблица1[[#This Row],[Т5]]</f>
        <v>106.00089007266797</v>
      </c>
      <c r="CM1639" s="14">
        <f>Таблица1[[#This Row],[Т9]]-Таблица1[[#This Row],[Т4]]</f>
        <v>38261.277213444169</v>
      </c>
      <c r="CN1639" s="14">
        <f>Таблица1[[#This Row],[Т9]]-Таблица1[[#This Row],[Т3]]</f>
        <v>338.04108069223003</v>
      </c>
      <c r="CO1639" s="14">
        <f>Таблица1[[#This Row],[Т9]]-Таблица1[[#This Row],[Т2]]</f>
        <v>43741.809395632321</v>
      </c>
      <c r="CP1639" s="14">
        <f>Таблица1[[#This Row],[Т9]]-Таблица1[[#This Row],[Т1]]</f>
        <v>601.40860097709083</v>
      </c>
      <c r="CQ1639" s="14">
        <f>Таблица1[[#This Row],[Т9]]-Таблица1[[#This Row],[угол обхв6]]</f>
        <v>46635.917959325161</v>
      </c>
      <c r="CR1639" s="14">
        <f>Таблица1[[#This Row],[Т9]]-Таблица1[[#This Row],[угол обхв5]]</f>
        <v>1007.6912724299182</v>
      </c>
      <c r="CS1639" s="14">
        <f>Таблица1[[#This Row],[Т9]]-Таблица1[[#This Row],[угол обхв4]]</f>
        <v>59067.941886324923</v>
      </c>
      <c r="CT1639" s="14">
        <f>Таблица1[[#This Row],[Lкан_прям, мм]]+Таблица1[[#This Row],[Lкан_дуг, мм]]+Таблица1[[#This Row],[Lкан_леб,мм]]</f>
        <v>85045.326329871838</v>
      </c>
      <c r="CU1639" s="16">
        <f>Таблица1[[#This Row],[Lкан_леб,мм]]</f>
        <v>58060.250613895005</v>
      </c>
      <c r="CV1639" s="14">
        <f>2534431-(Таблица1[[#This Row],[Т23]]+Таблица1[[#This Row],[угол обхв3]])</f>
        <v>2449115.9242840232</v>
      </c>
      <c r="CW1639" s="50">
        <f>SUM(X1639:AC1639,AD1639:AI1639)-Таблица1[[#This Row],[lподв_min, мм]]</f>
        <v>23333.126227170455</v>
      </c>
      <c r="CX1639" s="17">
        <f>CW2078-Таблица1[[#This Row],[Суммарная длина каната]]</f>
        <v>-2427071.0865036747</v>
      </c>
    </row>
    <row r="1640" spans="1:102" x14ac:dyDescent="0.25">
      <c r="A1640" s="21">
        <v>1639</v>
      </c>
      <c r="B1640" s="10">
        <v>41.256938775510193</v>
      </c>
      <c r="C1640" s="10">
        <v>93.566122448979641</v>
      </c>
      <c r="D1640" s="11">
        <v>14118.834796217383</v>
      </c>
      <c r="E1640" s="11">
        <v>11931.609666081844</v>
      </c>
      <c r="F1640" s="11">
        <v>14047.790757447565</v>
      </c>
      <c r="G1640" s="11">
        <v>12052.744898591931</v>
      </c>
      <c r="H1640" s="11">
        <v>14526.834306217384</v>
      </c>
      <c r="I1640" s="11">
        <v>8240.8173009902894</v>
      </c>
      <c r="J1640" s="11">
        <v>3690.7923650915536</v>
      </c>
      <c r="K1640" s="11">
        <v>25977.384443535153</v>
      </c>
      <c r="L1640" s="11">
        <v>1007.6912724416765</v>
      </c>
      <c r="M1640" s="11">
        <v>58060.250613895005</v>
      </c>
      <c r="N1640" s="11">
        <v>7925.8729827397046</v>
      </c>
      <c r="O1640" s="11">
        <v>18745.735348825841</v>
      </c>
      <c r="P1640" s="43">
        <v>10658.337935115036</v>
      </c>
      <c r="Q1640" s="11">
        <v>17917.377075052962</v>
      </c>
      <c r="R1640" s="11">
        <v>13947.712033501717</v>
      </c>
      <c r="S1640" s="11">
        <v>13533.742619391451</v>
      </c>
      <c r="T1640" s="11">
        <v>14845.991209302163</v>
      </c>
      <c r="U1640" s="11">
        <v>12469.596237391645</v>
      </c>
      <c r="V1640" s="11">
        <v>14118.834796217383</v>
      </c>
      <c r="W1640" s="11">
        <v>11931.609666081844</v>
      </c>
      <c r="X1640" s="12">
        <v>0</v>
      </c>
      <c r="Y1640" s="12">
        <v>392.39271945713347</v>
      </c>
      <c r="Z1640" s="12">
        <v>258.14427903265664</v>
      </c>
      <c r="AA1640" s="44">
        <v>232.04019061955901</v>
      </c>
      <c r="AB1640" s="45">
        <v>47.253829333787756</v>
      </c>
      <c r="AC1640" s="12">
        <v>77.860253998539406</v>
      </c>
      <c r="AD1640" s="12">
        <v>12432.023926999766</v>
      </c>
      <c r="AE1640" s="12">
        <v>2855.2656874076542</v>
      </c>
      <c r="AF1640" s="12">
        <v>5480.532182188148</v>
      </c>
      <c r="AG1640" s="44">
        <v>1128.4755203370614</v>
      </c>
      <c r="AH1640" s="45">
        <v>390.29476040551685</v>
      </c>
      <c r="AI1640" s="12">
        <v>3690.7923661970053</v>
      </c>
      <c r="AJ1640" s="12">
        <v>-38.239134934064808</v>
      </c>
      <c r="AK1640" s="12">
        <v>16.864901184941782</v>
      </c>
      <c r="AL1640" s="12">
        <v>53.116317101654268</v>
      </c>
      <c r="AM1640" s="44">
        <v>85.701914160261737</v>
      </c>
      <c r="AN1640" s="45">
        <v>79.066019585120742</v>
      </c>
      <c r="AO1640" s="12">
        <v>89.999999844760197</v>
      </c>
      <c r="AP1640" s="12">
        <v>-2091.1947974305112</v>
      </c>
      <c r="AQ1640" s="12">
        <v>8044.2403126837653</v>
      </c>
      <c r="AR1640" s="12">
        <v>10984.679027267115</v>
      </c>
      <c r="AS1640" s="44">
        <v>14354.564589759959</v>
      </c>
      <c r="AT1640" s="45">
        <v>14445.397880895916</v>
      </c>
      <c r="AU1640" s="12">
        <v>14526.834796217383</v>
      </c>
      <c r="AV1640" s="12">
        <v>11371.453281466987</v>
      </c>
      <c r="AW1640" s="12">
        <v>19136.18787500785</v>
      </c>
      <c r="AX1640" s="12">
        <v>18162.255599168468</v>
      </c>
      <c r="AY1640" s="44">
        <v>13564.320347661134</v>
      </c>
      <c r="AZ1640" s="45">
        <v>12392.207703121994</v>
      </c>
      <c r="BA1640" s="12">
        <v>11931.609667187297</v>
      </c>
      <c r="BB1640" s="12">
        <v>7673.3434155557034</v>
      </c>
      <c r="BC1640" s="12">
        <v>10776.705265059096</v>
      </c>
      <c r="BD1640" s="12">
        <v>14274.053125653796</v>
      </c>
      <c r="BE1640" s="44">
        <v>14439.138653043921</v>
      </c>
      <c r="BF1640" s="45">
        <v>14519.42812462363</v>
      </c>
      <c r="BG1640" s="12">
        <v>14526.834806217385</v>
      </c>
      <c r="BH1640" s="12">
        <v>19066.192549865016</v>
      </c>
      <c r="BI1640" s="12">
        <v>18307.829601234971</v>
      </c>
      <c r="BJ1640" s="12">
        <v>13778.621143506956</v>
      </c>
      <c r="BK1640" s="44">
        <v>12439.018509121961</v>
      </c>
      <c r="BL1640" s="45">
        <v>12008.998200351494</v>
      </c>
      <c r="BM1640" s="12">
        <v>8240.8173009902912</v>
      </c>
      <c r="BN1640" s="12">
        <v>0</v>
      </c>
      <c r="BO1640" s="12">
        <v>55.104036119006594</v>
      </c>
      <c r="BP1640" s="12">
        <v>36.251415916712482</v>
      </c>
      <c r="BQ1640" s="48">
        <v>32.585597058607469</v>
      </c>
      <c r="BR1640" s="49">
        <v>6.635894575140993</v>
      </c>
      <c r="BS1640" s="13">
        <v>10.93398025963946</v>
      </c>
      <c r="BT1640" s="12">
        <v>269.74938610498998</v>
      </c>
      <c r="BV1640" s="14">
        <f>Таблица1[[#This Row],[Lкан_леб,мм]]</f>
        <v>58060.250613895005</v>
      </c>
      <c r="BW1640" s="50">
        <f>Таблица1[[#This Row],[угол обхв4]]+Таблица1[[#This Row],[Lдуг 3,мм]]</f>
        <v>12432.023926999766</v>
      </c>
      <c r="BX1640" s="54">
        <f>Таблица1[[#This Row],[угол обхв5]]+Таблица1[[#This Row],[Y5, мм]]</f>
        <v>58452.643333352142</v>
      </c>
      <c r="BY1640" s="14">
        <f>Таблица1[[#This Row],[угол обхв6]]+Таблица1[[#This Row],[Lдуг 4,мм]]</f>
        <v>15287.28961440742</v>
      </c>
      <c r="BZ1640" s="14">
        <f>Таблица1[[#This Row],[Т1]]+Таблица1[[#This Row],[X6, мм]]</f>
        <v>58710.787612384796</v>
      </c>
      <c r="CA1640" s="14">
        <f>Таблица1[[#This Row],[Т2]]+Таблица1[[#This Row],[Lдуг 5,мм]]</f>
        <v>20767.82179659557</v>
      </c>
      <c r="CB1640" s="14">
        <f>Таблица1[[#This Row],[Т3]]+Таблица1[[#This Row],[Y6, мм]]</f>
        <v>58942.827803004358</v>
      </c>
      <c r="CC1640" s="14">
        <f>Таблица1[[#This Row],[Т4]]+Таблица1[[#This Row],[Lдуг 6,мм]]</f>
        <v>21896.297316932632</v>
      </c>
      <c r="CD1640" s="14">
        <f>Таблица1[[#This Row],[Т5]]+Таблица1[[#This Row],[Lдуг 1,мм]]</f>
        <v>58990.081632338144</v>
      </c>
      <c r="CE1640" s="14">
        <f>Таблица1[[#This Row],[Т6]]+Таблица1[[#This Row],[Lпрям1, мм]]</f>
        <v>22286.592077338148</v>
      </c>
      <c r="CF1640" s="15">
        <f>Таблица1[[#This Row],[Т7]]+Таблица1[[#This Row],[Lдуг 2,мм]]</f>
        <v>59067.941886336681</v>
      </c>
      <c r="CG1640" s="14">
        <f>Таблица1[[#This Row],[Т8]]+Таблица1[[#This Row],[Lпрям2, мм]]</f>
        <v>25977.384443535153</v>
      </c>
      <c r="CH1640" s="14">
        <f>Таблица1[[#This Row],[Т9]]-Таблица1[[#This Row],[Т9]]</f>
        <v>0</v>
      </c>
      <c r="CI1640" s="50">
        <f>Таблица1[[#This Row],[Т9]]-Таблица1[[#This Row],[Т8]]</f>
        <v>36781.349808998537</v>
      </c>
      <c r="CJ1640" s="54">
        <f>Таблица1[[#This Row],[Т9]]-Таблица1[[#This Row],[Т7]]</f>
        <v>77.860253998536791</v>
      </c>
      <c r="CK1640" s="14">
        <f>Таблица1[[#This Row],[Т9]]-Таблица1[[#This Row],[Т6]]</f>
        <v>37171.644569404045</v>
      </c>
      <c r="CL1640" s="14">
        <f>Таблица1[[#This Row],[Т9]]-Таблица1[[#This Row],[Т5]]</f>
        <v>125.11408333232248</v>
      </c>
      <c r="CM1640" s="14">
        <f>Таблица1[[#This Row],[Т9]]-Таблица1[[#This Row],[Т4]]</f>
        <v>38300.120089741111</v>
      </c>
      <c r="CN1640" s="14">
        <f>Таблица1[[#This Row],[Т9]]-Таблица1[[#This Row],[Т3]]</f>
        <v>357.15427395188453</v>
      </c>
      <c r="CO1640" s="14">
        <f>Таблица1[[#This Row],[Т9]]-Таблица1[[#This Row],[Т2]]</f>
        <v>43780.652271929262</v>
      </c>
      <c r="CP1640" s="14">
        <f>Таблица1[[#This Row],[Т9]]-Таблица1[[#This Row],[Т1]]</f>
        <v>615.29855298453913</v>
      </c>
      <c r="CQ1640" s="14">
        <f>Таблица1[[#This Row],[Т9]]-Таблица1[[#This Row],[угол обхв6]]</f>
        <v>46635.917959336919</v>
      </c>
      <c r="CR1640" s="14">
        <f>Таблица1[[#This Row],[Т9]]-Таблица1[[#This Row],[угол обхв5]]</f>
        <v>1007.6912724416761</v>
      </c>
      <c r="CS1640" s="14">
        <f>Таблица1[[#This Row],[Т9]]-Таблица1[[#This Row],[угол обхв4]]</f>
        <v>59067.941886336681</v>
      </c>
      <c r="CT1640" s="14">
        <f>Таблица1[[#This Row],[Lкан_прям, мм]]+Таблица1[[#This Row],[Lкан_дуг, мм]]+Таблица1[[#This Row],[Lкан_леб,мм]]</f>
        <v>85045.326329871838</v>
      </c>
      <c r="CU1640" s="16">
        <f>Таблица1[[#This Row],[Lкан_леб,мм]]</f>
        <v>58060.250613895005</v>
      </c>
      <c r="CV1640" s="14">
        <f>2534431-(Таблица1[[#This Row],[Т23]]+Таблица1[[#This Row],[угол обхв3]])</f>
        <v>2449115.9242840232</v>
      </c>
      <c r="CW1640" s="50">
        <f>SUM(X1640:AC1640,AD1640:AI1640)-Таблица1[[#This Row],[lподв_min, мм]]</f>
        <v>23294.283350885275</v>
      </c>
      <c r="CX1640" s="17">
        <f>CW2079-Таблица1[[#This Row],[Суммарная длина каната]]</f>
        <v>-2427124.456651513</v>
      </c>
    </row>
    <row r="1641" spans="1:102" x14ac:dyDescent="0.25">
      <c r="A1641" s="21">
        <v>1640</v>
      </c>
      <c r="B1641" s="10">
        <v>41.256938775510193</v>
      </c>
      <c r="C1641" s="10">
        <v>96.250204081632717</v>
      </c>
      <c r="D1641" s="11">
        <v>14383.444847162629</v>
      </c>
      <c r="E1641" s="11">
        <v>12204.839089616111</v>
      </c>
      <c r="F1641" s="11">
        <v>14306.806115859228</v>
      </c>
      <c r="G1641" s="11">
        <v>12322.51451128183</v>
      </c>
      <c r="H1641" s="11">
        <v>14791.444357162631</v>
      </c>
      <c r="I1641" s="11">
        <v>8473.968454686461</v>
      </c>
      <c r="J1641" s="11">
        <v>3730.8706349296494</v>
      </c>
      <c r="K1641" s="11">
        <v>25977.384443523279</v>
      </c>
      <c r="L1641" s="11">
        <v>1007.6912724535491</v>
      </c>
      <c r="M1641" s="11">
        <v>58060.250613895005</v>
      </c>
      <c r="N1641" s="11">
        <v>7925.8729827397046</v>
      </c>
      <c r="O1641" s="11">
        <v>18745.735348825841</v>
      </c>
      <c r="P1641" s="43">
        <v>10646.437335085875</v>
      </c>
      <c r="Q1641" s="11">
        <v>18021.98829302167</v>
      </c>
      <c r="R1641" s="11">
        <v>14137.48364818508</v>
      </c>
      <c r="S1641" s="11">
        <v>13797.200885376586</v>
      </c>
      <c r="T1641" s="11">
        <v>15084.610179159541</v>
      </c>
      <c r="U1641" s="11">
        <v>12776.28740504425</v>
      </c>
      <c r="V1641" s="11">
        <v>14383.444847162629</v>
      </c>
      <c r="W1641" s="11">
        <v>12204.839089616111</v>
      </c>
      <c r="X1641" s="12">
        <v>0</v>
      </c>
      <c r="Y1641" s="12">
        <v>378.38128113468849</v>
      </c>
      <c r="Z1641" s="12">
        <v>253.04252410720423</v>
      </c>
      <c r="AA1641" s="44">
        <v>232.04019061955881</v>
      </c>
      <c r="AB1641" s="45">
        <v>47.253829333786669</v>
      </c>
      <c r="AC1641" s="12">
        <v>96.973447258310941</v>
      </c>
      <c r="AD1641" s="12">
        <v>12432.023926999766</v>
      </c>
      <c r="AE1641" s="12">
        <v>2815.1874175695566</v>
      </c>
      <c r="AF1641" s="12">
        <v>5480.5321821881498</v>
      </c>
      <c r="AG1641" s="44">
        <v>1128.4755203370614</v>
      </c>
      <c r="AH1641" s="45">
        <v>390.2947604055156</v>
      </c>
      <c r="AI1641" s="12">
        <v>3730.8706360232263</v>
      </c>
      <c r="AJ1641" s="12">
        <v>-38.239134934064808</v>
      </c>
      <c r="AK1641" s="12">
        <v>14.897263241843843</v>
      </c>
      <c r="AL1641" s="12">
        <v>50.432235469001178</v>
      </c>
      <c r="AM1641" s="44">
        <v>83.017832527608618</v>
      </c>
      <c r="AN1641" s="45">
        <v>76.38193795246778</v>
      </c>
      <c r="AO1641" s="12">
        <v>89.999999846427826</v>
      </c>
      <c r="AP1641" s="12">
        <v>-2091.1947974305112</v>
      </c>
      <c r="AQ1641" s="12">
        <v>8030.7643292004086</v>
      </c>
      <c r="AR1641" s="12">
        <v>10960.953007107893</v>
      </c>
      <c r="AS1641" s="44">
        <v>14542.457933948454</v>
      </c>
      <c r="AT1641" s="45">
        <v>14688.080354328065</v>
      </c>
      <c r="AU1641" s="12">
        <v>14791.444847162627</v>
      </c>
      <c r="AV1641" s="12">
        <v>11371.453281466987</v>
      </c>
      <c r="AW1641" s="12">
        <v>19140.021799820119</v>
      </c>
      <c r="AX1641" s="12">
        <v>18281.8803707242</v>
      </c>
      <c r="AY1641" s="44">
        <v>13846.797537183398</v>
      </c>
      <c r="AZ1641" s="45">
        <v>12680.224415193223</v>
      </c>
      <c r="BA1641" s="12">
        <v>12204.839090709689</v>
      </c>
      <c r="BB1641" s="12">
        <v>7673.3434155557034</v>
      </c>
      <c r="BC1641" s="12">
        <v>10751.32868154658</v>
      </c>
      <c r="BD1641" s="12">
        <v>14451.999320207096</v>
      </c>
      <c r="BE1641" s="44">
        <v>14679.635893396169</v>
      </c>
      <c r="BF1641" s="45">
        <v>14779.974671994105</v>
      </c>
      <c r="BG1641" s="12">
        <v>14791.444857162631</v>
      </c>
      <c r="BH1641" s="12">
        <v>19066.192549865016</v>
      </c>
      <c r="BI1641" s="12">
        <v>18416.274744015947</v>
      </c>
      <c r="BJ1641" s="12">
        <v>14057.09296307912</v>
      </c>
      <c r="BK1641" s="44">
        <v>12726.690753237437</v>
      </c>
      <c r="BL1641" s="45">
        <v>12300.90207946714</v>
      </c>
      <c r="BM1641" s="12">
        <v>8473.9684546864628</v>
      </c>
      <c r="BN1641" s="12">
        <v>0</v>
      </c>
      <c r="BO1641" s="12">
        <v>53.136398175908653</v>
      </c>
      <c r="BP1641" s="12">
        <v>35.534972227157333</v>
      </c>
      <c r="BQ1641" s="48">
        <v>32.585597058607441</v>
      </c>
      <c r="BR1641" s="49">
        <v>6.6358945751408402</v>
      </c>
      <c r="BS1641" s="13">
        <v>13.618061893960054</v>
      </c>
      <c r="BT1641" s="12">
        <v>269.74938610498998</v>
      </c>
      <c r="BV1641" s="14">
        <f>Таблица1[[#This Row],[Lкан_леб,мм]]</f>
        <v>58060.250613895005</v>
      </c>
      <c r="BW1641" s="50">
        <f>Таблица1[[#This Row],[угол обхв4]]+Таблица1[[#This Row],[Lдуг 3,мм]]</f>
        <v>12432.023926999766</v>
      </c>
      <c r="BX1641" s="54">
        <f>Таблица1[[#This Row],[угол обхв5]]+Таблица1[[#This Row],[Y5, мм]]</f>
        <v>58438.631895029692</v>
      </c>
      <c r="BY1641" s="14">
        <f>Таблица1[[#This Row],[угол обхв6]]+Таблица1[[#This Row],[Lдуг 4,мм]]</f>
        <v>15247.211344569321</v>
      </c>
      <c r="BZ1641" s="14">
        <f>Таблица1[[#This Row],[Т1]]+Таблица1[[#This Row],[X6, мм]]</f>
        <v>58691.674419136893</v>
      </c>
      <c r="CA1641" s="14">
        <f>Таблица1[[#This Row],[Т2]]+Таблица1[[#This Row],[Lдуг 5,мм]]</f>
        <v>20727.743526757469</v>
      </c>
      <c r="CB1641" s="14">
        <f>Таблица1[[#This Row],[Т3]]+Таблица1[[#This Row],[Y6, мм]]</f>
        <v>58923.714609756455</v>
      </c>
      <c r="CC1641" s="14">
        <f>Таблица1[[#This Row],[Т4]]+Таблица1[[#This Row],[Lдуг 6,мм]]</f>
        <v>21856.219047094532</v>
      </c>
      <c r="CD1641" s="14">
        <f>Таблица1[[#This Row],[Т5]]+Таблица1[[#This Row],[Lдуг 1,мм]]</f>
        <v>58970.96843909024</v>
      </c>
      <c r="CE1641" s="14">
        <f>Таблица1[[#This Row],[Т6]]+Таблица1[[#This Row],[Lпрям1, мм]]</f>
        <v>22246.513807500047</v>
      </c>
      <c r="CF1641" s="15">
        <f>Таблица1[[#This Row],[Т7]]+Таблица1[[#This Row],[Lдуг 2,мм]]</f>
        <v>59067.941886348548</v>
      </c>
      <c r="CG1641" s="14">
        <f>Таблица1[[#This Row],[Т8]]+Таблица1[[#This Row],[Lпрям2, мм]]</f>
        <v>25977.384443523275</v>
      </c>
      <c r="CH1641" s="14">
        <f>Таблица1[[#This Row],[Т9]]-Таблица1[[#This Row],[Т9]]</f>
        <v>0</v>
      </c>
      <c r="CI1641" s="50">
        <f>Таблица1[[#This Row],[Т9]]-Таблица1[[#This Row],[Т8]]</f>
        <v>36821.428078848505</v>
      </c>
      <c r="CJ1641" s="54">
        <f>Таблица1[[#This Row],[Т9]]-Таблица1[[#This Row],[Т7]]</f>
        <v>96.973447258307715</v>
      </c>
      <c r="CK1641" s="14">
        <f>Таблица1[[#This Row],[Т9]]-Таблица1[[#This Row],[Т6]]</f>
        <v>37211.722839254013</v>
      </c>
      <c r="CL1641" s="14">
        <f>Таблица1[[#This Row],[Т9]]-Таблица1[[#This Row],[Т5]]</f>
        <v>144.2272765920934</v>
      </c>
      <c r="CM1641" s="14">
        <f>Таблица1[[#This Row],[Т9]]-Таблица1[[#This Row],[Т4]]</f>
        <v>38340.198359591079</v>
      </c>
      <c r="CN1641" s="14">
        <f>Таблица1[[#This Row],[Т9]]-Таблица1[[#This Row],[Т3]]</f>
        <v>376.26746721165546</v>
      </c>
      <c r="CO1641" s="14">
        <f>Таблица1[[#This Row],[Т9]]-Таблица1[[#This Row],[Т2]]</f>
        <v>43820.730541779223</v>
      </c>
      <c r="CP1641" s="14">
        <f>Таблица1[[#This Row],[Т9]]-Таблица1[[#This Row],[Т1]]</f>
        <v>629.30999131885619</v>
      </c>
      <c r="CQ1641" s="14">
        <f>Таблица1[[#This Row],[Т9]]-Таблица1[[#This Row],[угол обхв6]]</f>
        <v>46635.917959348779</v>
      </c>
      <c r="CR1641" s="14">
        <f>Таблица1[[#This Row],[Т9]]-Таблица1[[#This Row],[угол обхв5]]</f>
        <v>1007.6912724535432</v>
      </c>
      <c r="CS1641" s="14">
        <f>Таблица1[[#This Row],[Т9]]-Таблица1[[#This Row],[угол обхв4]]</f>
        <v>59067.941886348548</v>
      </c>
      <c r="CT1641" s="14">
        <f>Таблица1[[#This Row],[Lкан_прям, мм]]+Таблица1[[#This Row],[Lкан_дуг, мм]]+Таблица1[[#This Row],[Lкан_леб,мм]]</f>
        <v>85045.326329871838</v>
      </c>
      <c r="CU1641" s="16">
        <f>Таблица1[[#This Row],[Lкан_леб,мм]]</f>
        <v>58060.250613895005</v>
      </c>
      <c r="CV1641" s="14">
        <f>2534431-(Таблица1[[#This Row],[Т23]]+Таблица1[[#This Row],[угол обхв3]])</f>
        <v>2449115.9242840232</v>
      </c>
      <c r="CW1641" s="50">
        <f>SUM(X1641:AC1641,AD1641:AI1641)-Таблица1[[#This Row],[lподв_min, мм]]</f>
        <v>23254.205081047177</v>
      </c>
      <c r="CX1641" s="17">
        <f>CW2080-Таблица1[[#This Row],[Суммарная длина каната]]</f>
        <v>-2427177.5706315353</v>
      </c>
    </row>
    <row r="1642" spans="1:102" x14ac:dyDescent="0.25">
      <c r="A1642" s="21">
        <v>1641</v>
      </c>
      <c r="B1642" s="10">
        <v>41.256938775510193</v>
      </c>
      <c r="C1642" s="10">
        <v>98.934285714285778</v>
      </c>
      <c r="D1642" s="11">
        <v>14634.969559360656</v>
      </c>
      <c r="E1642" s="11">
        <v>12490.160165072886</v>
      </c>
      <c r="F1642" s="11">
        <v>14552.904292564906</v>
      </c>
      <c r="G1642" s="11">
        <v>12604.11757810838</v>
      </c>
      <c r="H1642" s="11">
        <v>15042.969069360655</v>
      </c>
      <c r="I1642" s="11">
        <v>8718.0122006643705</v>
      </c>
      <c r="J1642" s="11">
        <v>3772.1479644085161</v>
      </c>
      <c r="K1642" s="11">
        <v>25977.384443511317</v>
      </c>
      <c r="L1642" s="11">
        <v>1007.691272465513</v>
      </c>
      <c r="M1642" s="11">
        <v>58060.250613895005</v>
      </c>
      <c r="N1642" s="11">
        <v>7925.8729827397046</v>
      </c>
      <c r="O1642" s="11">
        <v>18745.735348825841</v>
      </c>
      <c r="P1642" s="43">
        <v>10629.650959580205</v>
      </c>
      <c r="Q1642" s="11">
        <v>18125.927452164571</v>
      </c>
      <c r="R1642" s="11">
        <v>14314.709600428172</v>
      </c>
      <c r="S1642" s="11">
        <v>14069.256919139767</v>
      </c>
      <c r="T1642" s="11">
        <v>15308.605346810811</v>
      </c>
      <c r="U1642" s="11">
        <v>13093.816380038334</v>
      </c>
      <c r="V1642" s="11">
        <v>14634.969559360656</v>
      </c>
      <c r="W1642" s="11">
        <v>12490.160165072886</v>
      </c>
      <c r="X1642" s="12">
        <v>0</v>
      </c>
      <c r="Y1642" s="12">
        <v>364.23918199485126</v>
      </c>
      <c r="Z1642" s="12">
        <v>248.07142999914433</v>
      </c>
      <c r="AA1642" s="44">
        <v>232.04019061955844</v>
      </c>
      <c r="AB1642" s="45">
        <v>47.253829333785127</v>
      </c>
      <c r="AC1642" s="12">
        <v>116.08664051817382</v>
      </c>
      <c r="AD1642" s="12">
        <v>12432.023926999766</v>
      </c>
      <c r="AE1642" s="12">
        <v>2773.9100880907044</v>
      </c>
      <c r="AF1642" s="12">
        <v>5480.5321821881507</v>
      </c>
      <c r="AG1642" s="44">
        <v>1128.4755203370601</v>
      </c>
      <c r="AH1642" s="45">
        <v>390.29476040551833</v>
      </c>
      <c r="AI1642" s="12">
        <v>3772.1479654901254</v>
      </c>
      <c r="AJ1642" s="12">
        <v>-38.239134934064808</v>
      </c>
      <c r="AK1642" s="12">
        <v>12.91127649143143</v>
      </c>
      <c r="AL1642" s="12">
        <v>47.748153836348116</v>
      </c>
      <c r="AM1642" s="44">
        <v>80.3337508949555</v>
      </c>
      <c r="AN1642" s="45">
        <v>73.697856319814875</v>
      </c>
      <c r="AO1642" s="12">
        <v>89.999999848108345</v>
      </c>
      <c r="AP1642" s="12">
        <v>-2091.1947974305112</v>
      </c>
      <c r="AQ1642" s="12">
        <v>8017.0373009068653</v>
      </c>
      <c r="AR1642" s="12">
        <v>10931.651116217055</v>
      </c>
      <c r="AS1642" s="44">
        <v>14716.917040474818</v>
      </c>
      <c r="AT1642" s="45">
        <v>14917.009072343391</v>
      </c>
      <c r="AU1642" s="12">
        <v>15042.969559360654</v>
      </c>
      <c r="AV1642" s="12">
        <v>11371.453281466987</v>
      </c>
      <c r="AW1642" s="12">
        <v>19143.419981535124</v>
      </c>
      <c r="AX1642" s="12">
        <v>18400.262840678919</v>
      </c>
      <c r="AY1642" s="44">
        <v>14137.763671880812</v>
      </c>
      <c r="AZ1642" s="45">
        <v>12979.289711426878</v>
      </c>
      <c r="BA1642" s="12">
        <v>12490.160166154497</v>
      </c>
      <c r="BB1642" s="12">
        <v>7673.3434155557034</v>
      </c>
      <c r="BC1642" s="12">
        <v>10720.815277747366</v>
      </c>
      <c r="BD1642" s="12">
        <v>14616.709757065022</v>
      </c>
      <c r="BE1642" s="44">
        <v>14906.397906764165</v>
      </c>
      <c r="BF1642" s="45">
        <v>15026.565833828074</v>
      </c>
      <c r="BG1642" s="12">
        <v>15042.969569360655</v>
      </c>
      <c r="BH1642" s="12">
        <v>19066.192549865016</v>
      </c>
      <c r="BI1642" s="12">
        <v>18523.612084873854</v>
      </c>
      <c r="BJ1642" s="12">
        <v>14343.592307654115</v>
      </c>
      <c r="BK1642" s="44">
        <v>13025.309627297289</v>
      </c>
      <c r="BL1642" s="45">
        <v>12604.686833684342</v>
      </c>
      <c r="BM1642" s="12">
        <v>8718.0122006643724</v>
      </c>
      <c r="BN1642" s="12">
        <v>0</v>
      </c>
      <c r="BO1642" s="12">
        <v>51.150411425496237</v>
      </c>
      <c r="BP1642" s="12">
        <v>34.836877344916687</v>
      </c>
      <c r="BQ1642" s="48">
        <v>32.585597058607384</v>
      </c>
      <c r="BR1642" s="49">
        <v>6.6358945751406244</v>
      </c>
      <c r="BS1642" s="13">
        <v>16.30214352829347</v>
      </c>
      <c r="BT1642" s="12">
        <v>269.74938610498998</v>
      </c>
      <c r="BV1642" s="14">
        <f>Таблица1[[#This Row],[Lкан_леб,мм]]</f>
        <v>58060.250613895005</v>
      </c>
      <c r="BW1642" s="50">
        <f>Таблица1[[#This Row],[угол обхв4]]+Таблица1[[#This Row],[Lдуг 3,мм]]</f>
        <v>12432.023926999766</v>
      </c>
      <c r="BX1642" s="54">
        <f>Таблица1[[#This Row],[угол обхв5]]+Таблица1[[#This Row],[Y5, мм]]</f>
        <v>58424.489795889858</v>
      </c>
      <c r="BY1642" s="14">
        <f>Таблица1[[#This Row],[угол обхв6]]+Таблица1[[#This Row],[Lдуг 4,мм]]</f>
        <v>15205.93401509047</v>
      </c>
      <c r="BZ1642" s="14">
        <f>Таблица1[[#This Row],[Т1]]+Таблица1[[#This Row],[X6, мм]]</f>
        <v>58672.561225889003</v>
      </c>
      <c r="CA1642" s="14">
        <f>Таблица1[[#This Row],[Т2]]+Таблица1[[#This Row],[Lдуг 5,мм]]</f>
        <v>20686.46619727862</v>
      </c>
      <c r="CB1642" s="14">
        <f>Таблица1[[#This Row],[Т3]]+Таблица1[[#This Row],[Y6, мм]]</f>
        <v>58904.601416508565</v>
      </c>
      <c r="CC1642" s="14">
        <f>Таблица1[[#This Row],[Т4]]+Таблица1[[#This Row],[Lдуг 6,мм]]</f>
        <v>21814.941717615678</v>
      </c>
      <c r="CD1642" s="14">
        <f>Таблица1[[#This Row],[Т5]]+Таблица1[[#This Row],[Lдуг 1,мм]]</f>
        <v>58951.855245842351</v>
      </c>
      <c r="CE1642" s="14">
        <f>Таблица1[[#This Row],[Т6]]+Таблица1[[#This Row],[Lпрям1, мм]]</f>
        <v>22205.236478021197</v>
      </c>
      <c r="CF1642" s="15">
        <f>Таблица1[[#This Row],[Т7]]+Таблица1[[#This Row],[Lдуг 2,мм]]</f>
        <v>59067.941886360524</v>
      </c>
      <c r="CG1642" s="14">
        <f>Таблица1[[#This Row],[Т8]]+Таблица1[[#This Row],[Lпрям2, мм]]</f>
        <v>25977.384443511324</v>
      </c>
      <c r="CH1642" s="14">
        <f>Таблица1[[#This Row],[Т9]]-Таблица1[[#This Row],[Т9]]</f>
        <v>0</v>
      </c>
      <c r="CI1642" s="50">
        <f>Таблица1[[#This Row],[Т9]]-Таблица1[[#This Row],[Т8]]</f>
        <v>36862.70540833933</v>
      </c>
      <c r="CJ1642" s="54">
        <f>Таблица1[[#This Row],[Т9]]-Таблица1[[#This Row],[Т7]]</f>
        <v>116.08664051817323</v>
      </c>
      <c r="CK1642" s="14">
        <f>Таблица1[[#This Row],[Т9]]-Таблица1[[#This Row],[Т6]]</f>
        <v>37253.000168744846</v>
      </c>
      <c r="CL1642" s="14">
        <f>Таблица1[[#This Row],[Т9]]-Таблица1[[#This Row],[Т5]]</f>
        <v>163.34046985195891</v>
      </c>
      <c r="CM1642" s="14">
        <f>Таблица1[[#This Row],[Т9]]-Таблица1[[#This Row],[Т4]]</f>
        <v>38381.475689081904</v>
      </c>
      <c r="CN1642" s="14">
        <f>Таблица1[[#This Row],[Т9]]-Таблица1[[#This Row],[Т3]]</f>
        <v>395.38066047152097</v>
      </c>
      <c r="CO1642" s="14">
        <f>Таблица1[[#This Row],[Т9]]-Таблица1[[#This Row],[Т2]]</f>
        <v>43862.007871270056</v>
      </c>
      <c r="CP1642" s="14">
        <f>Таблица1[[#This Row],[Т9]]-Таблица1[[#This Row],[Т1]]</f>
        <v>643.45209047066601</v>
      </c>
      <c r="CQ1642" s="14">
        <f>Таблица1[[#This Row],[Т9]]-Таблица1[[#This Row],[угол обхв6]]</f>
        <v>46635.917959360755</v>
      </c>
      <c r="CR1642" s="14">
        <f>Таблица1[[#This Row],[Т9]]-Таблица1[[#This Row],[угол обхв5]]</f>
        <v>1007.6912724655194</v>
      </c>
      <c r="CS1642" s="14">
        <f>Таблица1[[#This Row],[Т9]]-Таблица1[[#This Row],[угол обхв4]]</f>
        <v>59067.941886360524</v>
      </c>
      <c r="CT1642" s="14">
        <f>Таблица1[[#This Row],[Lкан_прям, мм]]+Таблица1[[#This Row],[Lкан_дуг, мм]]+Таблица1[[#This Row],[Lкан_леб,мм]]</f>
        <v>85045.326329871838</v>
      </c>
      <c r="CU1642" s="16">
        <f>Таблица1[[#This Row],[Lкан_леб,мм]]</f>
        <v>58060.250613895005</v>
      </c>
      <c r="CV1642" s="14">
        <f>2534431-(Таблица1[[#This Row],[Т23]]+Таблица1[[#This Row],[угол обхв3]])</f>
        <v>2449115.9242840232</v>
      </c>
      <c r="CW1642" s="50">
        <f>SUM(X1642:AC1642,AD1642:AI1642)-Таблица1[[#This Row],[lподв_min, мм]]</f>
        <v>23212.927751568321</v>
      </c>
      <c r="CX1642" s="17">
        <f>CW2081-Таблица1[[#This Row],[Суммарная длина каната]]</f>
        <v>-2427230.2828518874</v>
      </c>
    </row>
    <row r="1643" spans="1:102" x14ac:dyDescent="0.25">
      <c r="A1643" s="21">
        <v>1642</v>
      </c>
      <c r="B1643" s="10">
        <v>41.256938775510193</v>
      </c>
      <c r="C1643" s="10">
        <v>101.61836734693884</v>
      </c>
      <c r="D1643" s="11">
        <v>14872.857049309721</v>
      </c>
      <c r="E1643" s="11">
        <v>12786.94685458548</v>
      </c>
      <c r="F1643" s="11">
        <v>14785.545310707676</v>
      </c>
      <c r="G1643" s="11">
        <v>12896.936219081725</v>
      </c>
      <c r="H1643" s="11">
        <v>15280.856559309721</v>
      </c>
      <c r="I1643" s="11">
        <v>8972.3608018574469</v>
      </c>
      <c r="J1643" s="11">
        <v>3814.5860527280338</v>
      </c>
      <c r="K1643" s="11">
        <v>25977.38444349929</v>
      </c>
      <c r="L1643" s="11">
        <v>1007.6912724775489</v>
      </c>
      <c r="M1643" s="11">
        <v>58060.250613895005</v>
      </c>
      <c r="N1643" s="11">
        <v>7925.8729827397046</v>
      </c>
      <c r="O1643" s="11">
        <v>18745.735348825841</v>
      </c>
      <c r="P1643" s="43">
        <v>10608.015640460839</v>
      </c>
      <c r="Q1643" s="11">
        <v>18228.966494146502</v>
      </c>
      <c r="R1643" s="11">
        <v>14479.001029517194</v>
      </c>
      <c r="S1643" s="11">
        <v>14349.313788334779</v>
      </c>
      <c r="T1643" s="11">
        <v>15517.485232765082</v>
      </c>
      <c r="U1643" s="11">
        <v>13421.486455473432</v>
      </c>
      <c r="V1643" s="11">
        <v>14872.857049309721</v>
      </c>
      <c r="W1643" s="11">
        <v>12786.94685458548</v>
      </c>
      <c r="X1643" s="12">
        <v>0</v>
      </c>
      <c r="Y1643" s="12">
        <v>349.95653805952173</v>
      </c>
      <c r="Z1643" s="12">
        <v>243.24088068657653</v>
      </c>
      <c r="AA1643" s="44">
        <v>232.04019061955876</v>
      </c>
      <c r="AB1643" s="45">
        <v>47.253829333786491</v>
      </c>
      <c r="AC1643" s="12">
        <v>135.19983377810536</v>
      </c>
      <c r="AD1643" s="12">
        <v>12432.023926999766</v>
      </c>
      <c r="AE1643" s="12">
        <v>2731.4719997711845</v>
      </c>
      <c r="AF1643" s="12">
        <v>5480.5321821881489</v>
      </c>
      <c r="AG1643" s="44">
        <v>1128.4755203370607</v>
      </c>
      <c r="AH1643" s="45">
        <v>390.29476040551555</v>
      </c>
      <c r="AI1643" s="12">
        <v>3814.58605379761</v>
      </c>
      <c r="AJ1643" s="12">
        <v>-38.239134934064808</v>
      </c>
      <c r="AK1643" s="12">
        <v>10.905552918435101</v>
      </c>
      <c r="AL1643" s="12">
        <v>45.064072203695041</v>
      </c>
      <c r="AM1643" s="44">
        <v>77.649669262302467</v>
      </c>
      <c r="AN1643" s="45">
        <v>71.013774687161657</v>
      </c>
      <c r="AO1643" s="12">
        <v>89.999999849798186</v>
      </c>
      <c r="AP1643" s="12">
        <v>-2091.1947974305112</v>
      </c>
      <c r="AQ1643" s="12">
        <v>8003.0627517458797</v>
      </c>
      <c r="AR1643" s="12">
        <v>10896.837647403092</v>
      </c>
      <c r="AS1643" s="44">
        <v>14877.559119505888</v>
      </c>
      <c r="AT1643" s="45">
        <v>15131.681730490604</v>
      </c>
      <c r="AU1643" s="12">
        <v>15280.857049309721</v>
      </c>
      <c r="AV1643" s="12">
        <v>11371.453281466987</v>
      </c>
      <c r="AW1643" s="12">
        <v>19146.367024509102</v>
      </c>
      <c r="AX1643" s="12">
        <v>18517.143259875193</v>
      </c>
      <c r="AY1643" s="44">
        <v>14436.580327767508</v>
      </c>
      <c r="AZ1643" s="45">
        <v>13288.74739704395</v>
      </c>
      <c r="BA1643" s="12">
        <v>12786.946855655058</v>
      </c>
      <c r="BB1643" s="12">
        <v>7673.3434155557034</v>
      </c>
      <c r="BC1643" s="12">
        <v>10685.205409467015</v>
      </c>
      <c r="BD1643" s="12">
        <v>14767.823036459447</v>
      </c>
      <c r="BE1643" s="44">
        <v>15118.927142776389</v>
      </c>
      <c r="BF1643" s="45">
        <v>15258.6605515842</v>
      </c>
      <c r="BG1643" s="12">
        <v>15280.857059309723</v>
      </c>
      <c r="BH1643" s="12">
        <v>19066.192549865016</v>
      </c>
      <c r="BI1643" s="12">
        <v>18629.598169829758</v>
      </c>
      <c r="BJ1643" s="12">
        <v>14637.490554063472</v>
      </c>
      <c r="BK1643" s="44">
        <v>13334.219916040704</v>
      </c>
      <c r="BL1643" s="45">
        <v>12919.685913014962</v>
      </c>
      <c r="BM1643" s="12">
        <v>8972.3608018574487</v>
      </c>
      <c r="BN1643" s="12">
        <v>0</v>
      </c>
      <c r="BO1643" s="12">
        <v>49.144687852499906</v>
      </c>
      <c r="BP1643" s="12">
        <v>34.158519285259935</v>
      </c>
      <c r="BQ1643" s="48">
        <v>32.585597058607433</v>
      </c>
      <c r="BR1643" s="49">
        <v>6.6358945751408154</v>
      </c>
      <c r="BS1643" s="13">
        <v>18.986225162636529</v>
      </c>
      <c r="BT1643" s="12">
        <v>269.74938610498998</v>
      </c>
      <c r="BV1643" s="14">
        <f>Таблица1[[#This Row],[Lкан_леб,мм]]</f>
        <v>58060.250613895005</v>
      </c>
      <c r="BW1643" s="50">
        <f>Таблица1[[#This Row],[угол обхв4]]+Таблица1[[#This Row],[Lдуг 3,мм]]</f>
        <v>12432.023926999766</v>
      </c>
      <c r="BX1643" s="54">
        <f>Таблица1[[#This Row],[угол обхв5]]+Таблица1[[#This Row],[Y5, мм]]</f>
        <v>58410.207151954528</v>
      </c>
      <c r="BY1643" s="14">
        <f>Таблица1[[#This Row],[угол обхв6]]+Таблица1[[#This Row],[Lдуг 4,мм]]</f>
        <v>15163.495926770949</v>
      </c>
      <c r="BZ1643" s="14">
        <f>Таблица1[[#This Row],[Т1]]+Таблица1[[#This Row],[X6, мм]]</f>
        <v>58653.448032641107</v>
      </c>
      <c r="CA1643" s="14">
        <f>Таблица1[[#This Row],[Т2]]+Таблица1[[#This Row],[Lдуг 5,мм]]</f>
        <v>20644.028108959097</v>
      </c>
      <c r="CB1643" s="14">
        <f>Таблица1[[#This Row],[Т3]]+Таблица1[[#This Row],[Y6, мм]]</f>
        <v>58885.488223260669</v>
      </c>
      <c r="CC1643" s="14">
        <f>Таблица1[[#This Row],[Т4]]+Таблица1[[#This Row],[Lдуг 6,мм]]</f>
        <v>21772.503629296159</v>
      </c>
      <c r="CD1643" s="14">
        <f>Таблица1[[#This Row],[Т5]]+Таблица1[[#This Row],[Lдуг 1,мм]]</f>
        <v>58932.742052594454</v>
      </c>
      <c r="CE1643" s="14">
        <f>Таблица1[[#This Row],[Т6]]+Таблица1[[#This Row],[Lпрям1, мм]]</f>
        <v>22162.798389701675</v>
      </c>
      <c r="CF1643" s="15">
        <f>Таблица1[[#This Row],[Т7]]+Таблица1[[#This Row],[Lдуг 2,мм]]</f>
        <v>59067.941886372559</v>
      </c>
      <c r="CG1643" s="14">
        <f>Таблица1[[#This Row],[Т8]]+Таблица1[[#This Row],[Lпрям2, мм]]</f>
        <v>25977.384443499286</v>
      </c>
      <c r="CH1643" s="14">
        <f>Таблица1[[#This Row],[Т9]]-Таблица1[[#This Row],[Т9]]</f>
        <v>0</v>
      </c>
      <c r="CI1643" s="50">
        <f>Таблица1[[#This Row],[Т9]]-Таблица1[[#This Row],[Т8]]</f>
        <v>36905.143496670884</v>
      </c>
      <c r="CJ1643" s="54">
        <f>Таблица1[[#This Row],[Т9]]-Таблица1[[#This Row],[Т7]]</f>
        <v>135.19983377810422</v>
      </c>
      <c r="CK1643" s="14">
        <f>Таблица1[[#This Row],[Т9]]-Таблица1[[#This Row],[Т6]]</f>
        <v>37295.438257076399</v>
      </c>
      <c r="CL1643" s="14">
        <f>Таблица1[[#This Row],[Т9]]-Таблица1[[#This Row],[Т5]]</f>
        <v>182.45366311188991</v>
      </c>
      <c r="CM1643" s="14">
        <f>Таблица1[[#This Row],[Т9]]-Таблица1[[#This Row],[Т4]]</f>
        <v>38423.913777413458</v>
      </c>
      <c r="CN1643" s="14">
        <f>Таблица1[[#This Row],[Т9]]-Таблица1[[#This Row],[Т3]]</f>
        <v>414.49385373145196</v>
      </c>
      <c r="CO1643" s="14">
        <f>Таблица1[[#This Row],[Т9]]-Таблица1[[#This Row],[Т2]]</f>
        <v>43904.44595960161</v>
      </c>
      <c r="CP1643" s="14">
        <f>Таблица1[[#This Row],[Т9]]-Таблица1[[#This Row],[Т1]]</f>
        <v>657.73473441803071</v>
      </c>
      <c r="CQ1643" s="14">
        <f>Таблица1[[#This Row],[Т9]]-Таблица1[[#This Row],[угол обхв6]]</f>
        <v>46635.917959372789</v>
      </c>
      <c r="CR1643" s="14">
        <f>Таблица1[[#This Row],[Т9]]-Таблица1[[#This Row],[угол обхв5]]</f>
        <v>1007.6912724775539</v>
      </c>
      <c r="CS1643" s="14">
        <f>Таблица1[[#This Row],[Т9]]-Таблица1[[#This Row],[угол обхв4]]</f>
        <v>59067.941886372559</v>
      </c>
      <c r="CT1643" s="14">
        <f>Таблица1[[#This Row],[Lкан_прям, мм]]+Таблица1[[#This Row],[Lкан_дуг, мм]]+Таблица1[[#This Row],[Lкан_леб,мм]]</f>
        <v>85045.326329871838</v>
      </c>
      <c r="CU1643" s="16">
        <f>Таблица1[[#This Row],[Lкан_леб,мм]]</f>
        <v>58060.250613895005</v>
      </c>
      <c r="CV1643" s="14">
        <f>2534431-(Таблица1[[#This Row],[Т23]]+Таблица1[[#This Row],[угол обхв3]])</f>
        <v>2449115.9242840232</v>
      </c>
      <c r="CW1643" s="50">
        <f>SUM(X1643:AC1643,AD1643:AI1643)-Таблица1[[#This Row],[lподв_min, мм]]</f>
        <v>23170.489663248802</v>
      </c>
      <c r="CX1643" s="17">
        <f>CW2082-Таблица1[[#This Row],[Суммарная длина каната]]</f>
        <v>-2425334.581955011</v>
      </c>
    </row>
    <row r="1644" spans="1:102" x14ac:dyDescent="0.25">
      <c r="A1644" s="21">
        <v>1643</v>
      </c>
      <c r="B1644" s="10">
        <v>41.256938775510193</v>
      </c>
      <c r="C1644" s="10">
        <v>104.3024489795919</v>
      </c>
      <c r="D1644" s="11">
        <v>15096.585355649342</v>
      </c>
      <c r="E1644" s="11">
        <v>13094.547962984841</v>
      </c>
      <c r="F1644" s="11">
        <v>15004.218720484725</v>
      </c>
      <c r="G1644" s="11">
        <v>13200.32794553526</v>
      </c>
      <c r="H1644" s="11">
        <v>15504.584865649344</v>
      </c>
      <c r="I1644" s="11">
        <v>9236.4034431916061</v>
      </c>
      <c r="J1644" s="11">
        <v>3858.1445197932353</v>
      </c>
      <c r="K1644" s="11">
        <v>25977.384443487215</v>
      </c>
      <c r="L1644" s="11">
        <v>1007.6912724896221</v>
      </c>
      <c r="M1644" s="11">
        <v>58060.250613895005</v>
      </c>
      <c r="N1644" s="11">
        <v>7925.8729827397046</v>
      </c>
      <c r="O1644" s="11">
        <v>18745.735348825841</v>
      </c>
      <c r="P1644" s="43">
        <v>10581.578848910922</v>
      </c>
      <c r="Q1644" s="11">
        <v>18330.879335626352</v>
      </c>
      <c r="R1644" s="11">
        <v>14629.997455050838</v>
      </c>
      <c r="S1644" s="11">
        <v>14636.757005564699</v>
      </c>
      <c r="T1644" s="11">
        <v>15710.791522760122</v>
      </c>
      <c r="U1644" s="11">
        <v>13758.578673331196</v>
      </c>
      <c r="V1644" s="11">
        <v>15096.585355649342</v>
      </c>
      <c r="W1644" s="11">
        <v>13094.547962984841</v>
      </c>
      <c r="X1644" s="12">
        <v>0</v>
      </c>
      <c r="Y1644" s="12">
        <v>335.52268284278369</v>
      </c>
      <c r="Z1644" s="12">
        <v>238.56154265541755</v>
      </c>
      <c r="AA1644" s="44">
        <v>232.04019061955833</v>
      </c>
      <c r="AB1644" s="45">
        <v>47.253829333785404</v>
      </c>
      <c r="AC1644" s="12">
        <v>154.31302703807702</v>
      </c>
      <c r="AD1644" s="12">
        <v>12432.023926999766</v>
      </c>
      <c r="AE1644" s="12">
        <v>2687.9135327059885</v>
      </c>
      <c r="AF1644" s="12">
        <v>5480.532182188148</v>
      </c>
      <c r="AG1644" s="44">
        <v>1128.4755203370626</v>
      </c>
      <c r="AH1644" s="45">
        <v>390.29476040551833</v>
      </c>
      <c r="AI1644" s="12">
        <v>3858.1445208507362</v>
      </c>
      <c r="AJ1644" s="12">
        <v>-38.239134934064808</v>
      </c>
      <c r="AK1644" s="12">
        <v>8.8785946193616301</v>
      </c>
      <c r="AL1644" s="12">
        <v>42.379990571042001</v>
      </c>
      <c r="AM1644" s="44">
        <v>74.965587629649363</v>
      </c>
      <c r="AN1644" s="45">
        <v>68.329693054508709</v>
      </c>
      <c r="AO1644" s="12">
        <v>89.999999851493939</v>
      </c>
      <c r="AP1644" s="12">
        <v>-2091.1947974305112</v>
      </c>
      <c r="AQ1644" s="12">
        <v>7988.84422468103</v>
      </c>
      <c r="AR1644" s="12">
        <v>10856.588986715347</v>
      </c>
      <c r="AS1644" s="44">
        <v>15024.031697869825</v>
      </c>
      <c r="AT1644" s="45">
        <v>15331.627304283586</v>
      </c>
      <c r="AU1644" s="12">
        <v>15504.585355649342</v>
      </c>
      <c r="AV1644" s="12">
        <v>11371.453281466987</v>
      </c>
      <c r="AW1644" s="12">
        <v>19148.846527892321</v>
      </c>
      <c r="AX1644" s="12">
        <v>18632.265174883592</v>
      </c>
      <c r="AY1644" s="44">
        <v>14742.591855619243</v>
      </c>
      <c r="AZ1644" s="45">
        <v>13607.91847478136</v>
      </c>
      <c r="BA1644" s="12">
        <v>13094.547964042345</v>
      </c>
      <c r="BB1644" s="12">
        <v>7673.3434155557034</v>
      </c>
      <c r="BC1644" s="12">
        <v>10644.550090852246</v>
      </c>
      <c r="BD1644" s="12">
        <v>14905.007592855263</v>
      </c>
      <c r="BE1644" s="44">
        <v>15316.757279941135</v>
      </c>
      <c r="BF1644" s="45">
        <v>15475.749574125879</v>
      </c>
      <c r="BG1644" s="12">
        <v>15504.585365649344</v>
      </c>
      <c r="BH1644" s="12">
        <v>19066.192549865016</v>
      </c>
      <c r="BI1644" s="12">
        <v>18733.990514692832</v>
      </c>
      <c r="BJ1644" s="12">
        <v>14938.142844821939</v>
      </c>
      <c r="BK1644" s="44">
        <v>13652.743823276653</v>
      </c>
      <c r="BL1644" s="45">
        <v>13245.208161534678</v>
      </c>
      <c r="BM1644" s="12">
        <v>9236.4034431916079</v>
      </c>
      <c r="BN1644" s="12">
        <v>0</v>
      </c>
      <c r="BO1644" s="12">
        <v>47.117729553426436</v>
      </c>
      <c r="BP1644" s="12">
        <v>33.501395951680365</v>
      </c>
      <c r="BQ1644" s="48">
        <v>32.58559705860737</v>
      </c>
      <c r="BR1644" s="49">
        <v>6.6358945751406626</v>
      </c>
      <c r="BS1644" s="13">
        <v>21.670306796985226</v>
      </c>
      <c r="BT1644" s="12">
        <v>269.74938610498998</v>
      </c>
      <c r="BV1644" s="14">
        <f>Таблица1[[#This Row],[Lкан_леб,мм]]</f>
        <v>58060.250613895005</v>
      </c>
      <c r="BW1644" s="50">
        <f>Таблица1[[#This Row],[угол обхв4]]+Таблица1[[#This Row],[Lдуг 3,мм]]</f>
        <v>12432.023926999766</v>
      </c>
      <c r="BX1644" s="54">
        <f>Таблица1[[#This Row],[угол обхв5]]+Таблица1[[#This Row],[Y5, мм]]</f>
        <v>58395.773296737789</v>
      </c>
      <c r="BY1644" s="14">
        <f>Таблица1[[#This Row],[угол обхв6]]+Таблица1[[#This Row],[Lдуг 4,мм]]</f>
        <v>15119.937459705754</v>
      </c>
      <c r="BZ1644" s="14">
        <f>Таблица1[[#This Row],[Т1]]+Таблица1[[#This Row],[X6, мм]]</f>
        <v>58634.334839393203</v>
      </c>
      <c r="CA1644" s="14">
        <f>Таблица1[[#This Row],[Т2]]+Таблица1[[#This Row],[Lдуг 5,мм]]</f>
        <v>20600.469641893902</v>
      </c>
      <c r="CB1644" s="14">
        <f>Таблица1[[#This Row],[Т3]]+Таблица1[[#This Row],[Y6, мм]]</f>
        <v>58866.375030012758</v>
      </c>
      <c r="CC1644" s="14">
        <f>Таблица1[[#This Row],[Т4]]+Таблица1[[#This Row],[Lдуг 6,мм]]</f>
        <v>21728.945162230964</v>
      </c>
      <c r="CD1644" s="14">
        <f>Таблица1[[#This Row],[Т5]]+Таблица1[[#This Row],[Lдуг 1,мм]]</f>
        <v>58913.628859346543</v>
      </c>
      <c r="CE1644" s="14">
        <f>Таблица1[[#This Row],[Т6]]+Таблица1[[#This Row],[Lпрям1, мм]]</f>
        <v>22119.239922636483</v>
      </c>
      <c r="CF1644" s="15">
        <f>Таблица1[[#This Row],[Т7]]+Таблица1[[#This Row],[Lдуг 2,мм]]</f>
        <v>59067.941886384622</v>
      </c>
      <c r="CG1644" s="14">
        <f>Таблица1[[#This Row],[Т8]]+Таблица1[[#This Row],[Lпрям2, мм]]</f>
        <v>25977.384443487219</v>
      </c>
      <c r="CH1644" s="14">
        <f>Таблица1[[#This Row],[Т9]]-Таблица1[[#This Row],[Т9]]</f>
        <v>0</v>
      </c>
      <c r="CI1644" s="50">
        <f>Таблица1[[#This Row],[Т9]]-Таблица1[[#This Row],[Т8]]</f>
        <v>36948.701963748143</v>
      </c>
      <c r="CJ1644" s="54">
        <f>Таблица1[[#This Row],[Т9]]-Таблица1[[#This Row],[Т7]]</f>
        <v>154.31302703807887</v>
      </c>
      <c r="CK1644" s="14">
        <f>Таблица1[[#This Row],[Т9]]-Таблица1[[#This Row],[Т6]]</f>
        <v>37338.996724153658</v>
      </c>
      <c r="CL1644" s="14">
        <f>Таблица1[[#This Row],[Т9]]-Таблица1[[#This Row],[Т5]]</f>
        <v>201.56685637186456</v>
      </c>
      <c r="CM1644" s="14">
        <f>Таблица1[[#This Row],[Т9]]-Таблица1[[#This Row],[Т4]]</f>
        <v>38467.472244490724</v>
      </c>
      <c r="CN1644" s="14">
        <f>Таблица1[[#This Row],[Т9]]-Таблица1[[#This Row],[Т3]]</f>
        <v>433.60704699141934</v>
      </c>
      <c r="CO1644" s="14">
        <f>Таблица1[[#This Row],[Т9]]-Таблица1[[#This Row],[Т2]]</f>
        <v>43948.004426678868</v>
      </c>
      <c r="CP1644" s="14">
        <f>Таблица1[[#This Row],[Т9]]-Таблица1[[#This Row],[Т1]]</f>
        <v>672.16858964683342</v>
      </c>
      <c r="CQ1644" s="14">
        <f>Таблица1[[#This Row],[Т9]]-Таблица1[[#This Row],[угол обхв6]]</f>
        <v>46635.917959384853</v>
      </c>
      <c r="CR1644" s="14">
        <f>Таблица1[[#This Row],[Т9]]-Таблица1[[#This Row],[угол обхв5]]</f>
        <v>1007.6912724896174</v>
      </c>
      <c r="CS1644" s="14">
        <f>Таблица1[[#This Row],[Т9]]-Таблица1[[#This Row],[угол обхв4]]</f>
        <v>59067.941886384622</v>
      </c>
      <c r="CT1644" s="14">
        <f>Таблица1[[#This Row],[Lкан_прям, мм]]+Таблица1[[#This Row],[Lкан_дуг, мм]]+Таблица1[[#This Row],[Lкан_леб,мм]]</f>
        <v>85045.326329871838</v>
      </c>
      <c r="CU1644" s="16">
        <f>Таблица1[[#This Row],[Lкан_леб,мм]]</f>
        <v>58060.250613895005</v>
      </c>
      <c r="CV1644" s="14">
        <f>2534431-(Таблица1[[#This Row],[Т23]]+Таблица1[[#This Row],[угол обхв3]])</f>
        <v>2449115.9242840232</v>
      </c>
      <c r="CW1644" s="50">
        <f>SUM(X1644:AC1644,AD1644:AI1644)-Таблица1[[#This Row],[lподв_min, мм]]</f>
        <v>23126.931196183607</v>
      </c>
      <c r="CX1644" s="17">
        <f>CW2083-Таблица1[[#This Row],[Суммарная длина каната]]</f>
        <v>-2425373.4828435364</v>
      </c>
    </row>
    <row r="1645" spans="1:102" x14ac:dyDescent="0.25">
      <c r="A1645" s="21">
        <v>1644</v>
      </c>
      <c r="B1645" s="10">
        <v>41.256938775510193</v>
      </c>
      <c r="C1645" s="10">
        <v>106.98653061224498</v>
      </c>
      <c r="D1645" s="11">
        <v>15305.663584422964</v>
      </c>
      <c r="E1645" s="11">
        <v>13412.288566620888</v>
      </c>
      <c r="F1645" s="11">
        <v>15208.444719151943</v>
      </c>
      <c r="G1645" s="11">
        <v>13513.627069843576</v>
      </c>
      <c r="H1645" s="11">
        <v>15713.663094422966</v>
      </c>
      <c r="I1645" s="11">
        <v>9509.507788636738</v>
      </c>
      <c r="J1645" s="11">
        <v>3902.7807779841496</v>
      </c>
      <c r="K1645" s="11">
        <v>25977.384443475101</v>
      </c>
      <c r="L1645" s="11">
        <v>1007.6912725017199</v>
      </c>
      <c r="M1645" s="11">
        <v>58060.250613895005</v>
      </c>
      <c r="N1645" s="11">
        <v>7925.8729827397046</v>
      </c>
      <c r="O1645" s="11">
        <v>18745.735348825841</v>
      </c>
      <c r="P1645" s="43">
        <v>10550.398591274907</v>
      </c>
      <c r="Q1645" s="11">
        <v>18431.442364318325</v>
      </c>
      <c r="R1645" s="11">
        <v>14767.367567889154</v>
      </c>
      <c r="S1645" s="11">
        <v>14930.95587666079</v>
      </c>
      <c r="T1645" s="11">
        <v>15888.100073373607</v>
      </c>
      <c r="U1645" s="11">
        <v>14104.353401978708</v>
      </c>
      <c r="V1645" s="11">
        <v>15305.663584422964</v>
      </c>
      <c r="W1645" s="11">
        <v>13412.288566620888</v>
      </c>
      <c r="X1645" s="12">
        <v>0</v>
      </c>
      <c r="Y1645" s="12">
        <v>320.92608646631527</v>
      </c>
      <c r="Z1645" s="12">
        <v>234.04494578398868</v>
      </c>
      <c r="AA1645" s="44">
        <v>232.04019061955881</v>
      </c>
      <c r="AB1645" s="45">
        <v>47.253829333786939</v>
      </c>
      <c r="AC1645" s="12">
        <v>173.42622029807018</v>
      </c>
      <c r="AD1645" s="12">
        <v>12432.023926999766</v>
      </c>
      <c r="AE1645" s="12">
        <v>2643.2772745150523</v>
      </c>
      <c r="AF1645" s="12">
        <v>5480.5321821881498</v>
      </c>
      <c r="AG1645" s="44">
        <v>1128.4755203370612</v>
      </c>
      <c r="AH1645" s="45">
        <v>390.29476040551754</v>
      </c>
      <c r="AI1645" s="12">
        <v>3902.7807790295569</v>
      </c>
      <c r="AJ1645" s="12">
        <v>-38.239134934064808</v>
      </c>
      <c r="AK1645" s="12">
        <v>6.8287824438038012</v>
      </c>
      <c r="AL1645" s="12">
        <v>39.695908938388904</v>
      </c>
      <c r="AM1645" s="44">
        <v>72.281505996996344</v>
      </c>
      <c r="AN1645" s="45">
        <v>65.645611421855463</v>
      </c>
      <c r="AO1645" s="12">
        <v>89.999999853192406</v>
      </c>
      <c r="AP1645" s="12">
        <v>-2091.1947974305112</v>
      </c>
      <c r="AQ1645" s="12">
        <v>7974.3853120800286</v>
      </c>
      <c r="AR1645" s="12">
        <v>10810.993445841395</v>
      </c>
      <c r="AS1645" s="44">
        <v>15156.013392435922</v>
      </c>
      <c r="AT1645" s="45">
        <v>15516.407082700833</v>
      </c>
      <c r="AU1645" s="12">
        <v>15713.663584422964</v>
      </c>
      <c r="AV1645" s="12">
        <v>11371.453281466987</v>
      </c>
      <c r="AW1645" s="12">
        <v>19150.840957157765</v>
      </c>
      <c r="AX1645" s="12">
        <v>18745.375990700511</v>
      </c>
      <c r="AY1645" s="44">
        <v>15055.126819567589</v>
      </c>
      <c r="AZ1645" s="45">
        <v>13936.102634715287</v>
      </c>
      <c r="BA1645" s="12">
        <v>13412.288567666295</v>
      </c>
      <c r="BB1645" s="12">
        <v>7673.3434155557034</v>
      </c>
      <c r="BC1645" s="12">
        <v>10598.910920615232</v>
      </c>
      <c r="BD1645" s="12">
        <v>15027.962422455643</v>
      </c>
      <c r="BE1645" s="44">
        <v>15499.45424882684</v>
      </c>
      <c r="BF1645" s="45">
        <v>15677.356575095737</v>
      </c>
      <c r="BG1645" s="12">
        <v>15713.663594422966</v>
      </c>
      <c r="BH1645" s="12">
        <v>19066.192549865016</v>
      </c>
      <c r="BI1645" s="12">
        <v>18836.547972650249</v>
      </c>
      <c r="BJ1645" s="12">
        <v>15244.889503042976</v>
      </c>
      <c r="BK1645" s="44">
        <v>13980.182459071906</v>
      </c>
      <c r="BL1645" s="45">
        <v>13580.539333884306</v>
      </c>
      <c r="BM1645" s="12">
        <v>9509.5077886367399</v>
      </c>
      <c r="BN1645" s="12">
        <v>0</v>
      </c>
      <c r="BO1645" s="12">
        <v>45.067917377868604</v>
      </c>
      <c r="BP1645" s="12">
        <v>32.867126494585101</v>
      </c>
      <c r="BQ1645" s="48">
        <v>32.585597058607441</v>
      </c>
      <c r="BR1645" s="49">
        <v>6.6358945751408784</v>
      </c>
      <c r="BS1645" s="13">
        <v>24.354388431336936</v>
      </c>
      <c r="BT1645" s="12">
        <v>269.74938610498998</v>
      </c>
      <c r="BV1645" s="14">
        <f>Таблица1[[#This Row],[Lкан_леб,мм]]</f>
        <v>58060.250613895005</v>
      </c>
      <c r="BW1645" s="50">
        <f>Таблица1[[#This Row],[угол обхв4]]+Таблица1[[#This Row],[Lдуг 3,мм]]</f>
        <v>12432.023926999766</v>
      </c>
      <c r="BX1645" s="54">
        <f>Таблица1[[#This Row],[угол обхв5]]+Таблица1[[#This Row],[Y5, мм]]</f>
        <v>58381.17670036132</v>
      </c>
      <c r="BY1645" s="14">
        <f>Таблица1[[#This Row],[угол обхв6]]+Таблица1[[#This Row],[Lдуг 4,мм]]</f>
        <v>15075.301201514818</v>
      </c>
      <c r="BZ1645" s="14">
        <f>Таблица1[[#This Row],[Т1]]+Таблица1[[#This Row],[X6, мм]]</f>
        <v>58615.221646145306</v>
      </c>
      <c r="CA1645" s="14">
        <f>Таблица1[[#This Row],[Т2]]+Таблица1[[#This Row],[Lдуг 5,мм]]</f>
        <v>20555.833383702968</v>
      </c>
      <c r="CB1645" s="14">
        <f>Таблица1[[#This Row],[Т3]]+Таблица1[[#This Row],[Y6, мм]]</f>
        <v>58847.261836764868</v>
      </c>
      <c r="CC1645" s="14">
        <f>Таблица1[[#This Row],[Т4]]+Таблица1[[#This Row],[Lдуг 6,мм]]</f>
        <v>21684.30890404003</v>
      </c>
      <c r="CD1645" s="14">
        <f>Таблица1[[#This Row],[Т5]]+Таблица1[[#This Row],[Lдуг 1,мм]]</f>
        <v>58894.515666098654</v>
      </c>
      <c r="CE1645" s="14">
        <f>Таблица1[[#This Row],[Т6]]+Таблица1[[#This Row],[Lпрям1, мм]]</f>
        <v>22074.603664445549</v>
      </c>
      <c r="CF1645" s="15">
        <f>Таблица1[[#This Row],[Т7]]+Таблица1[[#This Row],[Lдуг 2,мм]]</f>
        <v>59067.941886396722</v>
      </c>
      <c r="CG1645" s="14">
        <f>Таблица1[[#This Row],[Т8]]+Таблица1[[#This Row],[Lпрям2, мм]]</f>
        <v>25977.384443475104</v>
      </c>
      <c r="CH1645" s="14">
        <f>Таблица1[[#This Row],[Т9]]-Таблица1[[#This Row],[Т9]]</f>
        <v>0</v>
      </c>
      <c r="CI1645" s="50">
        <f>Таблица1[[#This Row],[Т9]]-Таблица1[[#This Row],[Т8]]</f>
        <v>36993.33822195117</v>
      </c>
      <c r="CJ1645" s="54">
        <f>Таблица1[[#This Row],[Т9]]-Таблица1[[#This Row],[Т7]]</f>
        <v>173.42622029806807</v>
      </c>
      <c r="CK1645" s="14">
        <f>Таблица1[[#This Row],[Т9]]-Таблица1[[#This Row],[Т6]]</f>
        <v>37383.632982356692</v>
      </c>
      <c r="CL1645" s="14">
        <f>Таблица1[[#This Row],[Т9]]-Таблица1[[#This Row],[Т5]]</f>
        <v>220.68004963185376</v>
      </c>
      <c r="CM1645" s="14">
        <f>Таблица1[[#This Row],[Т9]]-Таблица1[[#This Row],[Т4]]</f>
        <v>38512.108502693751</v>
      </c>
      <c r="CN1645" s="14">
        <f>Таблица1[[#This Row],[Т9]]-Таблица1[[#This Row],[Т3]]</f>
        <v>452.72024025141582</v>
      </c>
      <c r="CO1645" s="14">
        <f>Таблица1[[#This Row],[Т9]]-Таблица1[[#This Row],[Т2]]</f>
        <v>43992.640684881902</v>
      </c>
      <c r="CP1645" s="14">
        <f>Таблица1[[#This Row],[Т9]]-Таблица1[[#This Row],[Т1]]</f>
        <v>686.76518603540171</v>
      </c>
      <c r="CQ1645" s="14">
        <f>Таблица1[[#This Row],[Т9]]-Таблица1[[#This Row],[угол обхв6]]</f>
        <v>46635.91795939696</v>
      </c>
      <c r="CR1645" s="14">
        <f>Таблица1[[#This Row],[Т9]]-Таблица1[[#This Row],[угол обхв5]]</f>
        <v>1007.6912725017173</v>
      </c>
      <c r="CS1645" s="14">
        <f>Таблица1[[#This Row],[Т9]]-Таблица1[[#This Row],[угол обхв4]]</f>
        <v>59067.941886396722</v>
      </c>
      <c r="CT1645" s="14">
        <f>Таблица1[[#This Row],[Lкан_прям, мм]]+Таблица1[[#This Row],[Lкан_дуг, мм]]+Таблица1[[#This Row],[Lкан_леб,мм]]</f>
        <v>85045.326329871823</v>
      </c>
      <c r="CU1645" s="16">
        <f>Таблица1[[#This Row],[Lкан_леб,мм]]</f>
        <v>58060.250613895005</v>
      </c>
      <c r="CV1645" s="14">
        <f>2534431-(Таблица1[[#This Row],[Т23]]+Таблица1[[#This Row],[угол обхв3]])</f>
        <v>2449115.9242840232</v>
      </c>
      <c r="CW1645" s="50">
        <f>SUM(X1645:AC1645,AD1645:AI1645)-Таблица1[[#This Row],[lподв_min, мм]]</f>
        <v>23082.294937992676</v>
      </c>
      <c r="CX1645" s="17">
        <f>CW2084-Таблица1[[#This Row],[Суммарная длина каната]]</f>
        <v>-2425414.0452728989</v>
      </c>
    </row>
    <row r="1646" spans="1:102" x14ac:dyDescent="0.25">
      <c r="A1646" s="21">
        <v>1645</v>
      </c>
      <c r="B1646" s="10">
        <v>41.256938775510193</v>
      </c>
      <c r="C1646" s="10">
        <v>109.67061224489804</v>
      </c>
      <c r="D1646" s="11">
        <v>15499.632986174016</v>
      </c>
      <c r="E1646" s="11">
        <v>13739.471494247697</v>
      </c>
      <c r="F1646" s="11">
        <v>15397.775203784138</v>
      </c>
      <c r="G1646" s="11">
        <v>13836.146166042416</v>
      </c>
      <c r="H1646" s="11">
        <v>15907.632496174017</v>
      </c>
      <c r="I1646" s="11">
        <v>9791.0216084392378</v>
      </c>
      <c r="J1646" s="11">
        <v>3948.4498858084594</v>
      </c>
      <c r="K1646" s="11">
        <v>25977.384443463026</v>
      </c>
      <c r="L1646" s="11">
        <v>1007.6912725138098</v>
      </c>
      <c r="M1646" s="11">
        <v>58060.250613895005</v>
      </c>
      <c r="N1646" s="11">
        <v>7925.8729827397046</v>
      </c>
      <c r="O1646" s="11">
        <v>18745.735348825841</v>
      </c>
      <c r="P1646" s="43">
        <v>10514.543281783826</v>
      </c>
      <c r="Q1646" s="11">
        <v>18530.43492963133</v>
      </c>
      <c r="R1646" s="11">
        <v>14890.809957096229</v>
      </c>
      <c r="S1646" s="11">
        <v>15231.264884521481</v>
      </c>
      <c r="T1646" s="11">
        <v>16049.021842658334</v>
      </c>
      <c r="U1646" s="11">
        <v>14458.051959032853</v>
      </c>
      <c r="V1646" s="11">
        <v>15499.632986174016</v>
      </c>
      <c r="W1646" s="11">
        <v>13739.471494247697</v>
      </c>
      <c r="X1646" s="12">
        <v>0</v>
      </c>
      <c r="Y1646" s="12">
        <v>306.15426605039727</v>
      </c>
      <c r="Z1646" s="12">
        <v>229.70357295200944</v>
      </c>
      <c r="AA1646" s="44">
        <v>232.04019061955881</v>
      </c>
      <c r="AB1646" s="45">
        <v>47.253829333786129</v>
      </c>
      <c r="AC1646" s="12">
        <v>192.53941355805821</v>
      </c>
      <c r="AD1646" s="12">
        <v>12432.023926999766</v>
      </c>
      <c r="AE1646" s="12">
        <v>2597.6081666907576</v>
      </c>
      <c r="AF1646" s="12">
        <v>5480.5321821881489</v>
      </c>
      <c r="AG1646" s="44">
        <v>1128.4755203370632</v>
      </c>
      <c r="AH1646" s="45">
        <v>390.29476040551583</v>
      </c>
      <c r="AI1646" s="12">
        <v>3948.449886841775</v>
      </c>
      <c r="AJ1646" s="12">
        <v>-38.239134934064808</v>
      </c>
      <c r="AK1646" s="12">
        <v>4.754363410575154</v>
      </c>
      <c r="AL1646" s="12">
        <v>37.011827305735821</v>
      </c>
      <c r="AM1646" s="44">
        <v>69.597424364343269</v>
      </c>
      <c r="AN1646" s="45">
        <v>62.961529789202501</v>
      </c>
      <c r="AO1646" s="12">
        <v>89.999999854890433</v>
      </c>
      <c r="AP1646" s="12">
        <v>-2091.1947974305112</v>
      </c>
      <c r="AQ1646" s="12">
        <v>7959.6896961908596</v>
      </c>
      <c r="AR1646" s="12">
        <v>10760.151068337756</v>
      </c>
      <c r="AS1646" s="44">
        <v>15273.214615278093</v>
      </c>
      <c r="AT1646" s="45">
        <v>15685.61563078419</v>
      </c>
      <c r="AU1646" s="12">
        <v>15907.632986174014</v>
      </c>
      <c r="AV1646" s="12">
        <v>11371.453281466987</v>
      </c>
      <c r="AW1646" s="12">
        <v>19152.331499682394</v>
      </c>
      <c r="AX1646" s="12">
        <v>18856.227524980084</v>
      </c>
      <c r="AY1646" s="44">
        <v>15373.499470332432</v>
      </c>
      <c r="AZ1646" s="45">
        <v>14272.579790847745</v>
      </c>
      <c r="BA1646" s="12">
        <v>13739.471495281014</v>
      </c>
      <c r="BB1646" s="12">
        <v>7673.3434155557034</v>
      </c>
      <c r="BC1646" s="12">
        <v>10548.359995234981</v>
      </c>
      <c r="BD1646" s="12">
        <v>15136.417743650161</v>
      </c>
      <c r="BE1646" s="44">
        <v>15666.61718447647</v>
      </c>
      <c r="BF1646" s="45">
        <v>15863.039198048158</v>
      </c>
      <c r="BG1646" s="12">
        <v>15907.632996174018</v>
      </c>
      <c r="BH1646" s="12">
        <v>19066.192549865016</v>
      </c>
      <c r="BI1646" s="12">
        <v>18937.031080487879</v>
      </c>
      <c r="BJ1646" s="12">
        <v>15557.057479870238</v>
      </c>
      <c r="BK1646" s="44">
        <v>14315.817373221904</v>
      </c>
      <c r="BL1646" s="45">
        <v>13924.943662432806</v>
      </c>
      <c r="BM1646" s="12">
        <v>9791.0216084392396</v>
      </c>
      <c r="BN1646" s="12">
        <v>0</v>
      </c>
      <c r="BO1646" s="12">
        <v>42.99349834463996</v>
      </c>
      <c r="BP1646" s="12">
        <v>32.257463895160669</v>
      </c>
      <c r="BQ1646" s="48">
        <v>32.585597058607441</v>
      </c>
      <c r="BR1646" s="49">
        <v>6.6358945751407639</v>
      </c>
      <c r="BS1646" s="13">
        <v>27.038470065687935</v>
      </c>
      <c r="BT1646" s="12">
        <v>269.74938610498998</v>
      </c>
      <c r="BV1646" s="14">
        <f>Таблица1[[#This Row],[Lкан_леб,мм]]</f>
        <v>58060.250613895005</v>
      </c>
      <c r="BW1646" s="50">
        <f>Таблица1[[#This Row],[угол обхв4]]+Таблица1[[#This Row],[Lдуг 3,мм]]</f>
        <v>12432.023926999766</v>
      </c>
      <c r="BX1646" s="54">
        <f>Таблица1[[#This Row],[угол обхв5]]+Таблица1[[#This Row],[Y5, мм]]</f>
        <v>58366.404879945403</v>
      </c>
      <c r="BY1646" s="14">
        <f>Таблица1[[#This Row],[угол обхв6]]+Таблица1[[#This Row],[Lдуг 4,мм]]</f>
        <v>15029.632093690523</v>
      </c>
      <c r="BZ1646" s="14">
        <f>Таблица1[[#This Row],[Т1]]+Таблица1[[#This Row],[X6, мм]]</f>
        <v>58596.10845289741</v>
      </c>
      <c r="CA1646" s="14">
        <f>Таблица1[[#This Row],[Т2]]+Таблица1[[#This Row],[Lдуг 5,мм]]</f>
        <v>20510.164275878673</v>
      </c>
      <c r="CB1646" s="14">
        <f>Таблица1[[#This Row],[Т3]]+Таблица1[[#This Row],[Y6, мм]]</f>
        <v>58828.148643516972</v>
      </c>
      <c r="CC1646" s="14">
        <f>Таблица1[[#This Row],[Т4]]+Таблица1[[#This Row],[Lдуг 6,мм]]</f>
        <v>21638.639796215735</v>
      </c>
      <c r="CD1646" s="14">
        <f>Таблица1[[#This Row],[Т5]]+Таблица1[[#This Row],[Lдуг 1,мм]]</f>
        <v>58875.402472850757</v>
      </c>
      <c r="CE1646" s="14">
        <f>Таблица1[[#This Row],[Т6]]+Таблица1[[#This Row],[Lпрям1, мм]]</f>
        <v>22028.934556621251</v>
      </c>
      <c r="CF1646" s="15">
        <f>Таблица1[[#This Row],[Т7]]+Таблица1[[#This Row],[Lдуг 2,мм]]</f>
        <v>59067.941886408815</v>
      </c>
      <c r="CG1646" s="14">
        <f>Таблица1[[#This Row],[Т8]]+Таблица1[[#This Row],[Lпрям2, мм]]</f>
        <v>25977.384443463026</v>
      </c>
      <c r="CH1646" s="14">
        <f>Таблица1[[#This Row],[Т9]]-Таблица1[[#This Row],[Т9]]</f>
        <v>0</v>
      </c>
      <c r="CI1646" s="50">
        <f>Таблица1[[#This Row],[Т9]]-Таблица1[[#This Row],[Т8]]</f>
        <v>37039.007329787564</v>
      </c>
      <c r="CJ1646" s="54">
        <f>Таблица1[[#This Row],[Т9]]-Таблица1[[#This Row],[Т7]]</f>
        <v>192.53941355805728</v>
      </c>
      <c r="CK1646" s="14">
        <f>Таблица1[[#This Row],[Т9]]-Таблица1[[#This Row],[Т6]]</f>
        <v>37429.302090193079</v>
      </c>
      <c r="CL1646" s="14">
        <f>Таблица1[[#This Row],[Т9]]-Таблица1[[#This Row],[Т5]]</f>
        <v>239.79324289184297</v>
      </c>
      <c r="CM1646" s="14">
        <f>Таблица1[[#This Row],[Т9]]-Таблица1[[#This Row],[Т4]]</f>
        <v>38557.777610530145</v>
      </c>
      <c r="CN1646" s="14">
        <f>Таблица1[[#This Row],[Т9]]-Таблица1[[#This Row],[Т3]]</f>
        <v>471.83343351140502</v>
      </c>
      <c r="CO1646" s="14">
        <f>Таблица1[[#This Row],[Т9]]-Таблица1[[#This Row],[Т2]]</f>
        <v>44038.30979271829</v>
      </c>
      <c r="CP1646" s="14">
        <f>Таблица1[[#This Row],[Т9]]-Таблица1[[#This Row],[Т1]]</f>
        <v>701.53700646341167</v>
      </c>
      <c r="CQ1646" s="14">
        <f>Таблица1[[#This Row],[Т9]]-Таблица1[[#This Row],[угол обхв6]]</f>
        <v>46635.917959409053</v>
      </c>
      <c r="CR1646" s="14">
        <f>Таблица1[[#This Row],[Т9]]-Таблица1[[#This Row],[угол обхв5]]</f>
        <v>1007.69127251381</v>
      </c>
      <c r="CS1646" s="14">
        <f>Таблица1[[#This Row],[Т9]]-Таблица1[[#This Row],[угол обхв4]]</f>
        <v>59067.941886408815</v>
      </c>
      <c r="CT1646" s="14">
        <f>Таблица1[[#This Row],[Lкан_прям, мм]]+Таблица1[[#This Row],[Lкан_дуг, мм]]+Таблица1[[#This Row],[Lкан_леб,мм]]</f>
        <v>85045.326329871838</v>
      </c>
      <c r="CU1646" s="16">
        <f>Таблица1[[#This Row],[Lкан_леб,мм]]</f>
        <v>58060.250613895005</v>
      </c>
      <c r="CV1646" s="14">
        <f>2534431-(Таблица1[[#This Row],[Т23]]+Таблица1[[#This Row],[угол обхв3]])</f>
        <v>2449115.9242840232</v>
      </c>
      <c r="CW1646" s="50">
        <f>SUM(X1646:AC1646,AD1646:AI1646)-Таблица1[[#This Row],[lподв_min, мм]]</f>
        <v>23036.625830168377</v>
      </c>
      <c r="CX1646" s="17">
        <f>CW2085-Таблица1[[#This Row],[Суммарная длина каната]]</f>
        <v>-2425456.2675516563</v>
      </c>
    </row>
    <row r="1647" spans="1:102" x14ac:dyDescent="0.25">
      <c r="A1647" s="21">
        <v>1646</v>
      </c>
      <c r="B1647" s="10">
        <v>41.256938775510193</v>
      </c>
      <c r="C1647" s="10">
        <v>110.29000000000343</v>
      </c>
      <c r="D1647" s="11">
        <v>15542.202826827854</v>
      </c>
      <c r="E1647" s="11">
        <v>13816.238809199716</v>
      </c>
      <c r="F1647" s="11">
        <v>15439.30592889193</v>
      </c>
      <c r="G1647" s="11">
        <v>13911.806734756172</v>
      </c>
      <c r="H1647" s="11">
        <v>15950.202336827855</v>
      </c>
      <c r="I1647" s="11">
        <v>9857.1084513657752</v>
      </c>
      <c r="J1647" s="11">
        <v>3959.1303578339421</v>
      </c>
      <c r="K1647" s="11">
        <v>25977.384443460236</v>
      </c>
      <c r="L1647" s="11">
        <v>1007.6912725165976</v>
      </c>
      <c r="M1647" s="11">
        <v>58060.250613895005</v>
      </c>
      <c r="N1647" s="11">
        <v>7925.8729827397046</v>
      </c>
      <c r="O1647" s="11">
        <v>18745.735348825841</v>
      </c>
      <c r="P1647" s="43">
        <v>10505.613397847816</v>
      </c>
      <c r="Q1647" s="11">
        <v>18553.032759107875</v>
      </c>
      <c r="R1647" s="11">
        <v>14917.288869052178</v>
      </c>
      <c r="S1647" s="11">
        <v>15301.363566712413</v>
      </c>
      <c r="T1647" s="11">
        <v>16083.791622689716</v>
      </c>
      <c r="U1647" s="11">
        <v>14540.716259640307</v>
      </c>
      <c r="V1647" s="11">
        <v>15542.202826827854</v>
      </c>
      <c r="W1647" s="11">
        <v>13816.238809199716</v>
      </c>
      <c r="X1647" s="12">
        <v>0</v>
      </c>
      <c r="Y1647" s="12">
        <v>302.71918119700217</v>
      </c>
      <c r="Z1647" s="12">
        <v>228.72803269076948</v>
      </c>
      <c r="AA1647" s="44">
        <v>232.04019061955881</v>
      </c>
      <c r="AB1647" s="45">
        <v>47.253829333786214</v>
      </c>
      <c r="AC1647" s="12">
        <v>196.95003867548078</v>
      </c>
      <c r="AD1647" s="12">
        <v>12432.023926999766</v>
      </c>
      <c r="AE1647" s="12">
        <v>2586.9276946652731</v>
      </c>
      <c r="AF1647" s="12">
        <v>5480.5321821881489</v>
      </c>
      <c r="AG1647" s="44">
        <v>1128.4755203370607</v>
      </c>
      <c r="AH1647" s="45">
        <v>390.29476040551572</v>
      </c>
      <c r="AI1647" s="12">
        <v>3959.1303588644705</v>
      </c>
      <c r="AJ1647" s="12">
        <v>-38.239134934064808</v>
      </c>
      <c r="AK1647" s="12">
        <v>4.2719715861416976</v>
      </c>
      <c r="AL1647" s="12">
        <v>36.392439550630456</v>
      </c>
      <c r="AM1647" s="44">
        <v>68.978036609237904</v>
      </c>
      <c r="AN1647" s="45">
        <v>62.342142034097122</v>
      </c>
      <c r="AO1647" s="12">
        <v>89.999999855281885</v>
      </c>
      <c r="AP1647" s="12">
        <v>-2091.1947974305112</v>
      </c>
      <c r="AQ1647" s="12">
        <v>7956.2652727009063</v>
      </c>
      <c r="AR1647" s="12">
        <v>10747.684967979105</v>
      </c>
      <c r="AS1647" s="44">
        <v>15298.133606309464</v>
      </c>
      <c r="AT1647" s="45">
        <v>15722.411626175754</v>
      </c>
      <c r="AU1647" s="12">
        <v>15950.202826827854</v>
      </c>
      <c r="AV1647" s="12">
        <v>11371.453281466987</v>
      </c>
      <c r="AW1647" s="12">
        <v>19152.601799532844</v>
      </c>
      <c r="AX1647" s="12">
        <v>18881.461373778053</v>
      </c>
      <c r="AY1647" s="44">
        <v>15447.723691416613</v>
      </c>
      <c r="AZ1647" s="45">
        <v>14351.326454952812</v>
      </c>
      <c r="BA1647" s="12">
        <v>13816.238810230247</v>
      </c>
      <c r="BB1647" s="12">
        <v>7673.3434155557034</v>
      </c>
      <c r="BC1647" s="12">
        <v>10536.005687809018</v>
      </c>
      <c r="BD1647" s="12">
        <v>15159.360439183467</v>
      </c>
      <c r="BE1647" s="44">
        <v>15702.94688543243</v>
      </c>
      <c r="BF1647" s="45">
        <v>15903.582823341816</v>
      </c>
      <c r="BG1647" s="12">
        <v>15950.202836827855</v>
      </c>
      <c r="BH1647" s="12">
        <v>19066.192549865016</v>
      </c>
      <c r="BI1647" s="12">
        <v>18959.899209814877</v>
      </c>
      <c r="BJ1647" s="12">
        <v>15629.792181382591</v>
      </c>
      <c r="BK1647" s="44">
        <v>14394.356134936106</v>
      </c>
      <c r="BL1647" s="45">
        <v>14005.628613887215</v>
      </c>
      <c r="BM1647" s="12">
        <v>9857.108451365777</v>
      </c>
      <c r="BN1647" s="12">
        <v>0</v>
      </c>
      <c r="BO1647" s="12">
        <v>42.511106520206503</v>
      </c>
      <c r="BP1647" s="12">
        <v>32.120467964488761</v>
      </c>
      <c r="BQ1647" s="48">
        <v>32.585597058607441</v>
      </c>
      <c r="BR1647" s="49">
        <v>6.6358945751407772</v>
      </c>
      <c r="BS1647" s="13">
        <v>27.657857821184763</v>
      </c>
      <c r="BT1647" s="12">
        <v>269.74938610498998</v>
      </c>
      <c r="BV1647" s="14">
        <f>Таблица1[[#This Row],[Lкан_леб,мм]]</f>
        <v>58060.250613895005</v>
      </c>
      <c r="BW1647" s="50">
        <f>Таблица1[[#This Row],[угол обхв4]]+Таблица1[[#This Row],[Lдуг 3,мм]]</f>
        <v>12432.023926999766</v>
      </c>
      <c r="BX1647" s="54">
        <f>Таблица1[[#This Row],[угол обхв5]]+Таблица1[[#This Row],[Y5, мм]]</f>
        <v>58362.969795092009</v>
      </c>
      <c r="BY1647" s="14">
        <f>Таблица1[[#This Row],[угол обхв6]]+Таблица1[[#This Row],[Lдуг 4,мм]]</f>
        <v>15018.951621665039</v>
      </c>
      <c r="BZ1647" s="14">
        <f>Таблица1[[#This Row],[Т1]]+Таблица1[[#This Row],[X6, мм]]</f>
        <v>58591.69782778278</v>
      </c>
      <c r="CA1647" s="14">
        <f>Таблица1[[#This Row],[Т2]]+Таблица1[[#This Row],[Lдуг 5,мм]]</f>
        <v>20499.483803853189</v>
      </c>
      <c r="CB1647" s="14">
        <f>Таблица1[[#This Row],[Т3]]+Таблица1[[#This Row],[Y6, мм]]</f>
        <v>58823.738018402342</v>
      </c>
      <c r="CC1647" s="14">
        <f>Таблица1[[#This Row],[Т4]]+Таблица1[[#This Row],[Lдуг 6,мм]]</f>
        <v>21627.959324190251</v>
      </c>
      <c r="CD1647" s="14">
        <f>Таблица1[[#This Row],[Т5]]+Таблица1[[#This Row],[Lдуг 1,мм]]</f>
        <v>58870.991847736128</v>
      </c>
      <c r="CE1647" s="14">
        <f>Таблица1[[#This Row],[Т6]]+Таблица1[[#This Row],[Lпрям1, мм]]</f>
        <v>22018.254084595766</v>
      </c>
      <c r="CF1647" s="15">
        <f>Таблица1[[#This Row],[Т7]]+Таблица1[[#This Row],[Lдуг 2,мм]]</f>
        <v>59067.941886411609</v>
      </c>
      <c r="CG1647" s="14">
        <f>Таблица1[[#This Row],[Т8]]+Таблица1[[#This Row],[Lпрям2, мм]]</f>
        <v>25977.384443460236</v>
      </c>
      <c r="CH1647" s="14">
        <f>Таблица1[[#This Row],[Т9]]-Таблица1[[#This Row],[Т9]]</f>
        <v>0</v>
      </c>
      <c r="CI1647" s="50">
        <f>Таблица1[[#This Row],[Т9]]-Таблица1[[#This Row],[Т8]]</f>
        <v>37049.687801815846</v>
      </c>
      <c r="CJ1647" s="54">
        <f>Таблица1[[#This Row],[Т9]]-Таблица1[[#This Row],[Т7]]</f>
        <v>196.95003867548076</v>
      </c>
      <c r="CK1647" s="14">
        <f>Таблица1[[#This Row],[Т9]]-Таблица1[[#This Row],[Т6]]</f>
        <v>37439.982562221354</v>
      </c>
      <c r="CL1647" s="14">
        <f>Таблица1[[#This Row],[Т9]]-Таблица1[[#This Row],[Т5]]</f>
        <v>244.20386800926644</v>
      </c>
      <c r="CM1647" s="14">
        <f>Таблица1[[#This Row],[Т9]]-Таблица1[[#This Row],[Т4]]</f>
        <v>38568.45808255842</v>
      </c>
      <c r="CN1647" s="14">
        <f>Таблица1[[#This Row],[Т9]]-Таблица1[[#This Row],[Т3]]</f>
        <v>476.2440586288285</v>
      </c>
      <c r="CO1647" s="14">
        <f>Таблица1[[#This Row],[Т9]]-Таблица1[[#This Row],[Т2]]</f>
        <v>44048.990264746571</v>
      </c>
      <c r="CP1647" s="14">
        <f>Таблица1[[#This Row],[Т9]]-Таблица1[[#This Row],[Т1]]</f>
        <v>704.97209131959971</v>
      </c>
      <c r="CQ1647" s="14">
        <f>Таблица1[[#This Row],[Т9]]-Таблица1[[#This Row],[угол обхв6]]</f>
        <v>46635.917959411847</v>
      </c>
      <c r="CR1647" s="14">
        <f>Таблица1[[#This Row],[Т9]]-Таблица1[[#This Row],[угол обхв5]]</f>
        <v>1007.6912725166039</v>
      </c>
      <c r="CS1647" s="14">
        <f>Таблица1[[#This Row],[Т9]]-Таблица1[[#This Row],[угол обхв4]]</f>
        <v>59067.941886411609</v>
      </c>
      <c r="CT1647" s="14">
        <f>Таблица1[[#This Row],[Lкан_прям, мм]]+Таблица1[[#This Row],[Lкан_дуг, мм]]+Таблица1[[#This Row],[Lкан_леб,мм]]</f>
        <v>85045.326329871838</v>
      </c>
      <c r="CU1647" s="16">
        <f>Таблица1[[#This Row],[Lкан_леб,мм]]</f>
        <v>58060.250613895005</v>
      </c>
      <c r="CV1647" s="14">
        <f>2534431-(Таблица1[[#This Row],[Т23]]+Таблица1[[#This Row],[угол обхв3]])</f>
        <v>2449115.9242840232</v>
      </c>
      <c r="CW1647" s="50">
        <f>SUM(X1647:AC1647,AD1647:AI1647)-Таблица1[[#This Row],[lподв_min, мм]]</f>
        <v>23025.94535814289</v>
      </c>
      <c r="CX1647" s="17">
        <f>CW2086-Таблица1[[#This Row],[Суммарная длина каната]]</f>
        <v>-2425500.1467839032</v>
      </c>
    </row>
    <row r="1648" spans="1:102" x14ac:dyDescent="0.25">
      <c r="A1648" s="21">
        <v>1647</v>
      </c>
      <c r="B1648" s="10">
        <v>41.256938775510193</v>
      </c>
      <c r="C1648" s="10">
        <v>112.3546938775511</v>
      </c>
      <c r="D1648" s="11">
        <v>15678.067962512048</v>
      </c>
      <c r="E1648" s="11">
        <v>14075.378856723362</v>
      </c>
      <c r="F1648" s="11">
        <v>15571.794754481089</v>
      </c>
      <c r="G1648" s="11">
        <v>14167.177578145878</v>
      </c>
      <c r="H1648" s="11">
        <v>16086.067472512048</v>
      </c>
      <c r="I1648" s="11">
        <v>10080.274475924934</v>
      </c>
      <c r="J1648" s="11">
        <v>3995.1043807984288</v>
      </c>
      <c r="K1648" s="11">
        <v>25977.384443450945</v>
      </c>
      <c r="L1648" s="11">
        <v>1007.6912725258819</v>
      </c>
      <c r="M1648" s="11">
        <v>58060.250613895005</v>
      </c>
      <c r="N1648" s="11">
        <v>7925.8729827397046</v>
      </c>
      <c r="O1648" s="11">
        <v>18745.735348825841</v>
      </c>
      <c r="P1648" s="43">
        <v>10474.09159244404</v>
      </c>
      <c r="Q1648" s="11">
        <v>18627.639826809962</v>
      </c>
      <c r="R1648" s="11">
        <v>15000.053771281664</v>
      </c>
      <c r="S1648" s="11">
        <v>15537.025105475162</v>
      </c>
      <c r="T1648" s="11">
        <v>16193.203743759479</v>
      </c>
      <c r="U1648" s="11">
        <v>14818.898276024969</v>
      </c>
      <c r="V1648" s="11">
        <v>15678.067962512048</v>
      </c>
      <c r="W1648" s="11">
        <v>14075.378856723362</v>
      </c>
      <c r="X1648" s="12">
        <v>0</v>
      </c>
      <c r="Y1648" s="12">
        <v>291.19368645727246</v>
      </c>
      <c r="Z1648" s="12">
        <v>225.55095929723709</v>
      </c>
      <c r="AA1648" s="44">
        <v>232.04019061955924</v>
      </c>
      <c r="AB1648" s="45">
        <v>47.253829333788666</v>
      </c>
      <c r="AC1648" s="12">
        <v>211.65260681802462</v>
      </c>
      <c r="AD1648" s="12">
        <v>12432.023926999766</v>
      </c>
      <c r="AE1648" s="12">
        <v>2550.9536717007813</v>
      </c>
      <c r="AF1648" s="12">
        <v>5480.5321821881489</v>
      </c>
      <c r="AG1648" s="44">
        <v>1128.4755203370596</v>
      </c>
      <c r="AH1648" s="45">
        <v>390.29476040551322</v>
      </c>
      <c r="AI1648" s="12">
        <v>3995.1043818196777</v>
      </c>
      <c r="AJ1648" s="12">
        <v>-38.239134934064808</v>
      </c>
      <c r="AK1648" s="12">
        <v>2.6534367690173135</v>
      </c>
      <c r="AL1648" s="12">
        <v>34.327745673082767</v>
      </c>
      <c r="AM1648" s="44">
        <v>66.913342731690264</v>
      </c>
      <c r="AN1648" s="45">
        <v>60.277448156549141</v>
      </c>
      <c r="AO1648" s="12">
        <v>89.999999856585035</v>
      </c>
      <c r="AP1648" s="12">
        <v>-2091.1947974305112</v>
      </c>
      <c r="AQ1648" s="12">
        <v>7944.7612022777548</v>
      </c>
      <c r="AR1648" s="12">
        <v>10704.173410119116</v>
      </c>
      <c r="AS1648" s="44">
        <v>15375.378209074879</v>
      </c>
      <c r="AT1648" s="45">
        <v>15838.881679224865</v>
      </c>
      <c r="AU1648" s="12">
        <v>16086.06796251205</v>
      </c>
      <c r="AV1648" s="12">
        <v>11371.453281466987</v>
      </c>
      <c r="AW1648" s="12">
        <v>19153.297902506481</v>
      </c>
      <c r="AX1648" s="12">
        <v>18964.576552584007</v>
      </c>
      <c r="AY1648" s="44">
        <v>15697.011249860252</v>
      </c>
      <c r="AZ1648" s="45">
        <v>14616.611661084857</v>
      </c>
      <c r="BA1648" s="12">
        <v>14075.378857744614</v>
      </c>
      <c r="BB1648" s="12">
        <v>7673.3434155557034</v>
      </c>
      <c r="BC1648" s="12">
        <v>10492.97981198209</v>
      </c>
      <c r="BD1648" s="12">
        <v>15230.13558895674</v>
      </c>
      <c r="BE1648" s="44">
        <v>15817.879305966264</v>
      </c>
      <c r="BF1648" s="45">
        <v>16032.390027046662</v>
      </c>
      <c r="BG1648" s="12">
        <v>16086.067972512048</v>
      </c>
      <c r="BH1648" s="12">
        <v>19066.192549865016</v>
      </c>
      <c r="BI1648" s="12">
        <v>19035.202380490598</v>
      </c>
      <c r="BJ1648" s="12">
        <v>15873.961831249206</v>
      </c>
      <c r="BK1648" s="44">
        <v>14658.912131639878</v>
      </c>
      <c r="BL1648" s="45">
        <v>14277.665471663475</v>
      </c>
      <c r="BM1648" s="12">
        <v>10080.274475924936</v>
      </c>
      <c r="BN1648" s="12">
        <v>0</v>
      </c>
      <c r="BO1648" s="12">
        <v>40.892571703082119</v>
      </c>
      <c r="BP1648" s="12">
        <v>31.674308904065448</v>
      </c>
      <c r="BQ1648" s="48">
        <v>32.585597058607497</v>
      </c>
      <c r="BR1648" s="49">
        <v>6.63589457514112</v>
      </c>
      <c r="BS1648" s="13">
        <v>29.722551700035893</v>
      </c>
      <c r="BT1648" s="12">
        <v>269.74938610498998</v>
      </c>
      <c r="BV1648" s="14">
        <f>Таблица1[[#This Row],[Lкан_леб,мм]]</f>
        <v>58060.250613895005</v>
      </c>
      <c r="BW1648" s="50">
        <f>Таблица1[[#This Row],[угол обхв4]]+Таблица1[[#This Row],[Lдуг 3,мм]]</f>
        <v>12432.023926999766</v>
      </c>
      <c r="BX1648" s="54">
        <f>Таблица1[[#This Row],[угол обхв5]]+Таблица1[[#This Row],[Y5, мм]]</f>
        <v>58351.444300352276</v>
      </c>
      <c r="BY1648" s="14">
        <f>Таблица1[[#This Row],[угол обхв6]]+Таблица1[[#This Row],[Lдуг 4,мм]]</f>
        <v>14982.977598700547</v>
      </c>
      <c r="BZ1648" s="14">
        <f>Таблица1[[#This Row],[Т1]]+Таблица1[[#This Row],[X6, мм]]</f>
        <v>58576.995259649513</v>
      </c>
      <c r="CA1648" s="14">
        <f>Таблица1[[#This Row],[Т2]]+Таблица1[[#This Row],[Lдуг 5,мм]]</f>
        <v>20463.509780888697</v>
      </c>
      <c r="CB1648" s="14">
        <f>Таблица1[[#This Row],[Т3]]+Таблица1[[#This Row],[Y6, мм]]</f>
        <v>58809.035450269075</v>
      </c>
      <c r="CC1648" s="14">
        <f>Таблица1[[#This Row],[Т4]]+Таблица1[[#This Row],[Lдуг 6,мм]]</f>
        <v>21591.985301225755</v>
      </c>
      <c r="CD1648" s="14">
        <f>Таблица1[[#This Row],[Т5]]+Таблица1[[#This Row],[Lдуг 1,мм]]</f>
        <v>58856.289279602861</v>
      </c>
      <c r="CE1648" s="14">
        <f>Таблица1[[#This Row],[Т6]]+Таблица1[[#This Row],[Lпрям1, мм]]</f>
        <v>21982.280061631267</v>
      </c>
      <c r="CF1648" s="15">
        <f>Таблица1[[#This Row],[Т7]]+Таблица1[[#This Row],[Lдуг 2,мм]]</f>
        <v>59067.941886420886</v>
      </c>
      <c r="CG1648" s="14">
        <f>Таблица1[[#This Row],[Т8]]+Таблица1[[#This Row],[Lпрям2, мм]]</f>
        <v>25977.384443450945</v>
      </c>
      <c r="CH1648" s="14">
        <f>Таблица1[[#This Row],[Т9]]-Таблица1[[#This Row],[Т9]]</f>
        <v>0</v>
      </c>
      <c r="CI1648" s="50">
        <f>Таблица1[[#This Row],[Т9]]-Таблица1[[#This Row],[Т8]]</f>
        <v>37085.661824789619</v>
      </c>
      <c r="CJ1648" s="54">
        <f>Таблица1[[#This Row],[Т9]]-Таблица1[[#This Row],[Т7]]</f>
        <v>211.65260681802465</v>
      </c>
      <c r="CK1648" s="14">
        <f>Таблица1[[#This Row],[Т9]]-Таблица1[[#This Row],[Т6]]</f>
        <v>37475.956585195134</v>
      </c>
      <c r="CL1648" s="14">
        <f>Таблица1[[#This Row],[Т9]]-Таблица1[[#This Row],[Т5]]</f>
        <v>258.90643615181034</v>
      </c>
      <c r="CM1648" s="14">
        <f>Таблица1[[#This Row],[Т9]]-Таблица1[[#This Row],[Т4]]</f>
        <v>38604.432105532193</v>
      </c>
      <c r="CN1648" s="14">
        <f>Таблица1[[#This Row],[Т9]]-Таблица1[[#This Row],[Т3]]</f>
        <v>490.94662677137239</v>
      </c>
      <c r="CO1648" s="14">
        <f>Таблица1[[#This Row],[Т9]]-Таблица1[[#This Row],[Т2]]</f>
        <v>44084.964287720337</v>
      </c>
      <c r="CP1648" s="14">
        <f>Таблица1[[#This Row],[Т9]]-Таблица1[[#This Row],[Т1]]</f>
        <v>716.49758606860996</v>
      </c>
      <c r="CQ1648" s="14">
        <f>Таблица1[[#This Row],[Т9]]-Таблица1[[#This Row],[угол обхв6]]</f>
        <v>46635.917959421116</v>
      </c>
      <c r="CR1648" s="14">
        <f>Таблица1[[#This Row],[Т9]]-Таблица1[[#This Row],[угол обхв5]]</f>
        <v>1007.6912725258808</v>
      </c>
      <c r="CS1648" s="14">
        <f>Таблица1[[#This Row],[Т9]]-Таблица1[[#This Row],[угол обхв4]]</f>
        <v>59067.941886420886</v>
      </c>
      <c r="CT1648" s="14">
        <f>Таблица1[[#This Row],[Lкан_прям, мм]]+Таблица1[[#This Row],[Lкан_дуг, мм]]+Таблица1[[#This Row],[Lкан_леб,мм]]</f>
        <v>85045.326329871838</v>
      </c>
      <c r="CU1648" s="16">
        <f>Таблица1[[#This Row],[Lкан_леб,мм]]</f>
        <v>58060.250613895005</v>
      </c>
      <c r="CV1648" s="14">
        <f>2534431-(Таблица1[[#This Row],[Т23]]+Таблица1[[#This Row],[угол обхв3]])</f>
        <v>2449115.9242840232</v>
      </c>
      <c r="CW1648" s="50">
        <f>SUM(X1648:AC1648,AD1648:AI1648)-Таблица1[[#This Row],[lподв_min, мм]]</f>
        <v>22989.971335178398</v>
      </c>
      <c r="CX1648" s="17">
        <f>CW2087-Таблица1[[#This Row],[Суммарная длина каната]]</f>
        <v>-2425545.6788672083</v>
      </c>
    </row>
    <row r="1649" spans="1:102" x14ac:dyDescent="0.25">
      <c r="A1649" s="21">
        <v>1648</v>
      </c>
      <c r="B1649" s="10">
        <v>41.256938775510193</v>
      </c>
      <c r="C1649" s="10">
        <v>114.46082839365614</v>
      </c>
      <c r="D1649" s="11">
        <v>15806.948788781945</v>
      </c>
      <c r="E1649" s="11">
        <v>14344.587729168059</v>
      </c>
      <c r="F1649" s="11">
        <v>15697.373704407286</v>
      </c>
      <c r="G1649" s="11">
        <v>14432.418822092415</v>
      </c>
      <c r="H1649" s="11">
        <v>16214.948298781945</v>
      </c>
      <c r="I1649" s="11">
        <v>10312.217229927928</v>
      </c>
      <c r="J1649" s="11">
        <v>4032.3704992401322</v>
      </c>
      <c r="K1649" s="11">
        <v>25977.384443441522</v>
      </c>
      <c r="L1649" s="11">
        <v>1007.6912725353169</v>
      </c>
      <c r="M1649" s="11">
        <v>58060.250613895005</v>
      </c>
      <c r="N1649" s="11">
        <v>7925.8729827397046</v>
      </c>
      <c r="O1649" s="11">
        <v>18745.735348825841</v>
      </c>
      <c r="P1649" s="43">
        <v>10439.189092583891</v>
      </c>
      <c r="Q1649" s="11">
        <v>18702.523690591977</v>
      </c>
      <c r="R1649" s="11">
        <v>15075.676091294628</v>
      </c>
      <c r="S1649" s="11">
        <v>15780.329085370362</v>
      </c>
      <c r="T1649" s="11">
        <v>16294.411715458757</v>
      </c>
      <c r="U1649" s="11">
        <v>15106.536477520385</v>
      </c>
      <c r="V1649" s="11">
        <v>15806.948788781945</v>
      </c>
      <c r="W1649" s="11">
        <v>14344.587729168059</v>
      </c>
      <c r="X1649" s="12">
        <v>0</v>
      </c>
      <c r="Y1649" s="12">
        <v>279.31280127292837</v>
      </c>
      <c r="Z1649" s="12">
        <v>222.4341799088418</v>
      </c>
      <c r="AA1649" s="44">
        <v>232.04019061955862</v>
      </c>
      <c r="AB1649" s="45">
        <v>47.253829333786939</v>
      </c>
      <c r="AC1649" s="12">
        <v>226.65027140020101</v>
      </c>
      <c r="AD1649" s="12">
        <v>12432.023926999766</v>
      </c>
      <c r="AE1649" s="12">
        <v>2513.6875532590834</v>
      </c>
      <c r="AF1649" s="12">
        <v>5480.5321821881507</v>
      </c>
      <c r="AG1649" s="44">
        <v>1128.4755203370621</v>
      </c>
      <c r="AH1649" s="45">
        <v>390.29476040551572</v>
      </c>
      <c r="AI1649" s="12">
        <v>4032.3705002519414</v>
      </c>
      <c r="AJ1649" s="12">
        <v>-38.239134934064808</v>
      </c>
      <c r="AK1649" s="12">
        <v>0.98499417602118122</v>
      </c>
      <c r="AL1649" s="12">
        <v>32.221611156977758</v>
      </c>
      <c r="AM1649" s="44">
        <v>64.807208215585177</v>
      </c>
      <c r="AN1649" s="45">
        <v>58.171313640444296</v>
      </c>
      <c r="AO1649" s="12">
        <v>89.999999857910439</v>
      </c>
      <c r="AP1649" s="12">
        <v>-2091.1947974305112</v>
      </c>
      <c r="AQ1649" s="12">
        <v>7932.886724975313</v>
      </c>
      <c r="AR1649" s="12">
        <v>10656.732819962279</v>
      </c>
      <c r="AS1649" s="44">
        <v>15444.867380729991</v>
      </c>
      <c r="AT1649" s="45">
        <v>15947.763183513851</v>
      </c>
      <c r="AU1649" s="12">
        <v>16214.948788781945</v>
      </c>
      <c r="AV1649" s="12">
        <v>11371.453281466987</v>
      </c>
      <c r="AW1649" s="12">
        <v>19153.675059346715</v>
      </c>
      <c r="AX1649" s="12">
        <v>19047.688472512611</v>
      </c>
      <c r="AY1649" s="44">
        <v>15954.00059081974</v>
      </c>
      <c r="AZ1649" s="45">
        <v>14891.36492898192</v>
      </c>
      <c r="BA1649" s="12">
        <v>14344.58773017987</v>
      </c>
      <c r="BB1649" s="12">
        <v>7673.3434155557034</v>
      </c>
      <c r="BC1649" s="12">
        <v>10446.2028348195</v>
      </c>
      <c r="BD1649" s="12">
        <v>15293.219818673017</v>
      </c>
      <c r="BE1649" s="44">
        <v>15925.220426023394</v>
      </c>
      <c r="BF1649" s="45">
        <v>16153.597320726853</v>
      </c>
      <c r="BG1649" s="12">
        <v>16214.948798781943</v>
      </c>
      <c r="BH1649" s="12">
        <v>19066.192549865016</v>
      </c>
      <c r="BI1649" s="12">
        <v>19110.463401112847</v>
      </c>
      <c r="BJ1649" s="12">
        <v>16125.493867290994</v>
      </c>
      <c r="BK1649" s="44">
        <v>14932.864972071007</v>
      </c>
      <c r="BL1649" s="45">
        <v>14559.759277706526</v>
      </c>
      <c r="BM1649" s="12">
        <v>10312.21722992793</v>
      </c>
      <c r="BN1649" s="12">
        <v>0</v>
      </c>
      <c r="BO1649" s="12">
        <v>39.22412911008599</v>
      </c>
      <c r="BP1649" s="12">
        <v>31.23661698095658</v>
      </c>
      <c r="BQ1649" s="48">
        <v>32.585597058607412</v>
      </c>
      <c r="BR1649" s="49">
        <v>6.6358945751408784</v>
      </c>
      <c r="BS1649" s="13">
        <v>31.828686217466139</v>
      </c>
      <c r="BT1649" s="12">
        <v>269.74938610498998</v>
      </c>
      <c r="BV1649" s="14">
        <f>Таблица1[[#This Row],[Lкан_леб,мм]]</f>
        <v>58060.250613895005</v>
      </c>
      <c r="BW1649" s="50">
        <f>Таблица1[[#This Row],[угол обхв4]]+Таблица1[[#This Row],[Lдуг 3,мм]]</f>
        <v>12432.023926999766</v>
      </c>
      <c r="BX1649" s="54">
        <f>Таблица1[[#This Row],[угол обхв5]]+Таблица1[[#This Row],[Y5, мм]]</f>
        <v>58339.563415167933</v>
      </c>
      <c r="BY1649" s="14">
        <f>Таблица1[[#This Row],[угол обхв6]]+Таблица1[[#This Row],[Lдуг 4,мм]]</f>
        <v>14945.711480258849</v>
      </c>
      <c r="BZ1649" s="14">
        <f>Таблица1[[#This Row],[Т1]]+Таблица1[[#This Row],[X6, мм]]</f>
        <v>58561.997595076777</v>
      </c>
      <c r="CA1649" s="14">
        <f>Таблица1[[#This Row],[Т2]]+Таблица1[[#This Row],[Lдуг 5,мм]]</f>
        <v>20426.243662446999</v>
      </c>
      <c r="CB1649" s="14">
        <f>Таблица1[[#This Row],[Т3]]+Таблица1[[#This Row],[Y6, мм]]</f>
        <v>58794.037785696339</v>
      </c>
      <c r="CC1649" s="14">
        <f>Таблица1[[#This Row],[Т4]]+Таблица1[[#This Row],[Lдуг 6,мм]]</f>
        <v>21554.719182784062</v>
      </c>
      <c r="CD1649" s="14">
        <f>Таблица1[[#This Row],[Т5]]+Таблица1[[#This Row],[Lдуг 1,мм]]</f>
        <v>58841.291615030124</v>
      </c>
      <c r="CE1649" s="14">
        <f>Таблица1[[#This Row],[Т6]]+Таблица1[[#This Row],[Lпрям1, мм]]</f>
        <v>21945.013943189577</v>
      </c>
      <c r="CF1649" s="15">
        <f>Таблица1[[#This Row],[Т7]]+Таблица1[[#This Row],[Lдуг 2,мм]]</f>
        <v>59067.941886430322</v>
      </c>
      <c r="CG1649" s="14">
        <f>Таблица1[[#This Row],[Т8]]+Таблица1[[#This Row],[Lпрям2, мм]]</f>
        <v>25977.384443441519</v>
      </c>
      <c r="CH1649" s="14">
        <f>Таблица1[[#This Row],[Т9]]-Таблица1[[#This Row],[Т9]]</f>
        <v>0</v>
      </c>
      <c r="CI1649" s="50">
        <f>Таблица1[[#This Row],[Т9]]-Таблица1[[#This Row],[Т8]]</f>
        <v>37122.927943240749</v>
      </c>
      <c r="CJ1649" s="54">
        <f>Таблица1[[#This Row],[Т9]]-Таблица1[[#This Row],[Т7]]</f>
        <v>226.65027140019811</v>
      </c>
      <c r="CK1649" s="14">
        <f>Таблица1[[#This Row],[Т9]]-Таблица1[[#This Row],[Т6]]</f>
        <v>37513.222703646257</v>
      </c>
      <c r="CL1649" s="14">
        <f>Таблица1[[#This Row],[Т9]]-Таблица1[[#This Row],[Т5]]</f>
        <v>273.9041007339838</v>
      </c>
      <c r="CM1649" s="14">
        <f>Таблица1[[#This Row],[Т9]]-Таблица1[[#This Row],[Т4]]</f>
        <v>38641.698223983323</v>
      </c>
      <c r="CN1649" s="14">
        <f>Таблица1[[#This Row],[Т9]]-Таблица1[[#This Row],[Т3]]</f>
        <v>505.94429135354585</v>
      </c>
      <c r="CO1649" s="14">
        <f>Таблица1[[#This Row],[Т9]]-Таблица1[[#This Row],[Т2]]</f>
        <v>44122.230406171475</v>
      </c>
      <c r="CP1649" s="14">
        <f>Таблица1[[#This Row],[Т9]]-Таблица1[[#This Row],[Т1]]</f>
        <v>728.37847126238921</v>
      </c>
      <c r="CQ1649" s="14">
        <f>Таблица1[[#This Row],[Т9]]-Таблица1[[#This Row],[угол обхв6]]</f>
        <v>46635.917959430561</v>
      </c>
      <c r="CR1649" s="14">
        <f>Таблица1[[#This Row],[Т9]]-Таблица1[[#This Row],[угол обхв5]]</f>
        <v>1007.6912725353177</v>
      </c>
      <c r="CS1649" s="14">
        <f>Таблица1[[#This Row],[Т9]]-Таблица1[[#This Row],[угол обхв4]]</f>
        <v>59067.941886430322</v>
      </c>
      <c r="CT1649" s="14">
        <f>Таблица1[[#This Row],[Lкан_прям, мм]]+Таблица1[[#This Row],[Lкан_дуг, мм]]+Таблица1[[#This Row],[Lкан_леб,мм]]</f>
        <v>85045.326329871838</v>
      </c>
      <c r="CU1649" s="16">
        <f>Таблица1[[#This Row],[Lкан_леб,мм]]</f>
        <v>58060.250613895005</v>
      </c>
      <c r="CV1649" s="14">
        <f>2534431-(Таблица1[[#This Row],[Т23]]+Таблица1[[#This Row],[угол обхв3]])</f>
        <v>2449115.9242840232</v>
      </c>
      <c r="CW1649" s="50">
        <f>SUM(X1649:AC1649,AD1649:AI1649)-Таблица1[[#This Row],[lподв_min, мм]]</f>
        <v>22952.705216736704</v>
      </c>
      <c r="CX1649" s="17">
        <f>CW2088-Таблица1[[#This Row],[Суммарная длина каната]]</f>
        <v>-2425592.8584896429</v>
      </c>
    </row>
    <row r="1650" spans="1:102" x14ac:dyDescent="0.25">
      <c r="A1650" s="21">
        <v>1649</v>
      </c>
      <c r="B1650" s="10">
        <v>41.256938775510193</v>
      </c>
      <c r="C1650" s="10">
        <v>115.03877551020416</v>
      </c>
      <c r="D1650" s="11">
        <v>15840.576999940378</v>
      </c>
      <c r="E1650" s="11">
        <v>14419.273622168008</v>
      </c>
      <c r="F1650" s="11">
        <v>15730.121545862012</v>
      </c>
      <c r="G1650" s="11">
        <v>14505.994972851344</v>
      </c>
      <c r="H1650" s="11">
        <v>16248.576509940378</v>
      </c>
      <c r="I1650" s="11">
        <v>10376.579533545699</v>
      </c>
      <c r="J1650" s="11">
        <v>4042.6940886223088</v>
      </c>
      <c r="K1650" s="11">
        <v>25977.384443438928</v>
      </c>
      <c r="L1650" s="11">
        <v>1007.6912725379045</v>
      </c>
      <c r="M1650" s="11">
        <v>58060.250613895005</v>
      </c>
      <c r="N1650" s="11">
        <v>7925.8729827397046</v>
      </c>
      <c r="O1650" s="11">
        <v>18745.735348825841</v>
      </c>
      <c r="P1650" s="43">
        <v>10429.132280418886</v>
      </c>
      <c r="Q1650" s="11">
        <v>18722.843773514789</v>
      </c>
      <c r="R1650" s="11">
        <v>15094.859312889737</v>
      </c>
      <c r="S1650" s="11">
        <v>15847.565655058987</v>
      </c>
      <c r="T1650" s="11">
        <v>16320.329419640902</v>
      </c>
      <c r="U1650" s="11">
        <v>15186.100601213144</v>
      </c>
      <c r="V1650" s="11">
        <v>15840.576999940378</v>
      </c>
      <c r="W1650" s="11">
        <v>14419.273622168008</v>
      </c>
      <c r="X1650" s="12">
        <v>0</v>
      </c>
      <c r="Y1650" s="12">
        <v>276.02965041047526</v>
      </c>
      <c r="Z1650" s="12">
        <v>221.60180209613725</v>
      </c>
      <c r="AA1650" s="44">
        <v>232.04019061955941</v>
      </c>
      <c r="AB1650" s="45">
        <v>47.253829333788936</v>
      </c>
      <c r="AC1650" s="12">
        <v>230.76580007794371</v>
      </c>
      <c r="AD1650" s="12">
        <v>12432.023926999766</v>
      </c>
      <c r="AE1650" s="12">
        <v>2503.3639638769041</v>
      </c>
      <c r="AF1650" s="12">
        <v>5480.5321821881489</v>
      </c>
      <c r="AG1650" s="44">
        <v>1128.475520337058</v>
      </c>
      <c r="AH1650" s="45">
        <v>390.29476040551566</v>
      </c>
      <c r="AI1650" s="12">
        <v>4042.694089631535</v>
      </c>
      <c r="AJ1650" s="12">
        <v>-38.239134934064808</v>
      </c>
      <c r="AK1650" s="12">
        <v>0.5239385683660347</v>
      </c>
      <c r="AL1650" s="12">
        <v>31.643664040429723</v>
      </c>
      <c r="AM1650" s="44">
        <v>64.229261099037245</v>
      </c>
      <c r="AN1650" s="45">
        <v>57.593366523896087</v>
      </c>
      <c r="AO1650" s="12">
        <v>89.999999858273284</v>
      </c>
      <c r="AP1650" s="12">
        <v>-2091.1947974305112</v>
      </c>
      <c r="AQ1650" s="12">
        <v>7929.6038676057015</v>
      </c>
      <c r="AR1650" s="12">
        <v>10643.183294687648</v>
      </c>
      <c r="AS1650" s="44">
        <v>15462.280011351731</v>
      </c>
      <c r="AT1650" s="45">
        <v>15975.868938984804</v>
      </c>
      <c r="AU1650" s="12">
        <v>16248.576999940378</v>
      </c>
      <c r="AV1650" s="12">
        <v>11371.453281466987</v>
      </c>
      <c r="AW1650" s="12">
        <v>19153.71829025614</v>
      </c>
      <c r="AX1650" s="12">
        <v>19070.185339254502</v>
      </c>
      <c r="AY1650" s="44">
        <v>16024.952324066831</v>
      </c>
      <c r="AZ1650" s="45">
        <v>14967.443387140136</v>
      </c>
      <c r="BA1650" s="12">
        <v>14419.273623177236</v>
      </c>
      <c r="BB1650" s="12">
        <v>7673.3434155557034</v>
      </c>
      <c r="BC1650" s="12">
        <v>10432.863165284882</v>
      </c>
      <c r="BD1650" s="12">
        <v>15308.910327158499</v>
      </c>
      <c r="BE1650" s="44">
        <v>15952.908721178906</v>
      </c>
      <c r="BF1650" s="45">
        <v>16185.037480596477</v>
      </c>
      <c r="BG1650" s="12">
        <v>16248.577009940376</v>
      </c>
      <c r="BH1650" s="12">
        <v>19066.192549865016</v>
      </c>
      <c r="BI1650" s="12">
        <v>19130.826714945088</v>
      </c>
      <c r="BJ1650" s="12">
        <v>16194.907220798697</v>
      </c>
      <c r="BK1650" s="44">
        <v>15008.713932205297</v>
      </c>
      <c r="BL1650" s="45">
        <v>14637.930836241016</v>
      </c>
      <c r="BM1650" s="12">
        <v>10376.579533545701</v>
      </c>
      <c r="BN1650" s="12">
        <v>0</v>
      </c>
      <c r="BO1650" s="12">
        <v>38.763073502430842</v>
      </c>
      <c r="BP1650" s="12">
        <v>31.119725472063688</v>
      </c>
      <c r="BQ1650" s="48">
        <v>32.585597058607526</v>
      </c>
      <c r="BR1650" s="49">
        <v>6.6358945751411582</v>
      </c>
      <c r="BS1650" s="13">
        <v>32.406633334377197</v>
      </c>
      <c r="BT1650" s="12">
        <v>269.74938610498998</v>
      </c>
      <c r="BV1650" s="14">
        <f>Таблица1[[#This Row],[Lкан_леб,мм]]</f>
        <v>58060.250613895005</v>
      </c>
      <c r="BW1650" s="50">
        <f>Таблица1[[#This Row],[угол обхв4]]+Таблица1[[#This Row],[Lдуг 3,мм]]</f>
        <v>12432.023926999766</v>
      </c>
      <c r="BX1650" s="54">
        <f>Таблица1[[#This Row],[угол обхв5]]+Таблица1[[#This Row],[Y5, мм]]</f>
        <v>58336.280264305482</v>
      </c>
      <c r="BY1650" s="14">
        <f>Таблица1[[#This Row],[угол обхв6]]+Таблица1[[#This Row],[Lдуг 4,мм]]</f>
        <v>14935.387890876669</v>
      </c>
      <c r="BZ1650" s="14">
        <f>Таблица1[[#This Row],[Т1]]+Таблица1[[#This Row],[X6, мм]]</f>
        <v>58557.882066401617</v>
      </c>
      <c r="CA1650" s="14">
        <f>Таблица1[[#This Row],[Т2]]+Таблица1[[#This Row],[Lдуг 5,мм]]</f>
        <v>20415.920073064819</v>
      </c>
      <c r="CB1650" s="14">
        <f>Таблица1[[#This Row],[Т3]]+Таблица1[[#This Row],[Y6, мм]]</f>
        <v>58789.922257021179</v>
      </c>
      <c r="CC1650" s="14">
        <f>Таблица1[[#This Row],[Т4]]+Таблица1[[#This Row],[Lдуг 6,мм]]</f>
        <v>21544.395593401878</v>
      </c>
      <c r="CD1650" s="14">
        <f>Таблица1[[#This Row],[Т5]]+Таблица1[[#This Row],[Lдуг 1,мм]]</f>
        <v>58837.176086354964</v>
      </c>
      <c r="CE1650" s="14">
        <f>Таблица1[[#This Row],[Т6]]+Таблица1[[#This Row],[Lпрям1, мм]]</f>
        <v>21934.690353807393</v>
      </c>
      <c r="CF1650" s="15">
        <f>Таблица1[[#This Row],[Т7]]+Таблица1[[#This Row],[Lдуг 2,мм]]</f>
        <v>59067.941886432905</v>
      </c>
      <c r="CG1650" s="14">
        <f>Таблица1[[#This Row],[Т8]]+Таблица1[[#This Row],[Lпрям2, мм]]</f>
        <v>25977.384443438928</v>
      </c>
      <c r="CH1650" s="14">
        <f>Таблица1[[#This Row],[Т9]]-Таблица1[[#This Row],[Т9]]</f>
        <v>0</v>
      </c>
      <c r="CI1650" s="50">
        <f>Таблица1[[#This Row],[Т9]]-Таблица1[[#This Row],[Т8]]</f>
        <v>37133.251532625509</v>
      </c>
      <c r="CJ1650" s="54">
        <f>Таблица1[[#This Row],[Т9]]-Таблица1[[#This Row],[Т7]]</f>
        <v>230.76580007794109</v>
      </c>
      <c r="CK1650" s="14">
        <f>Таблица1[[#This Row],[Т9]]-Таблица1[[#This Row],[Т6]]</f>
        <v>37523.546293031031</v>
      </c>
      <c r="CL1650" s="14">
        <f>Таблица1[[#This Row],[Т9]]-Таблица1[[#This Row],[Т5]]</f>
        <v>278.01962941172678</v>
      </c>
      <c r="CM1650" s="14">
        <f>Таблица1[[#This Row],[Т9]]-Таблица1[[#This Row],[Т4]]</f>
        <v>38652.02181336809</v>
      </c>
      <c r="CN1650" s="14">
        <f>Таблица1[[#This Row],[Т9]]-Таблица1[[#This Row],[Т3]]</f>
        <v>510.05982003128884</v>
      </c>
      <c r="CO1650" s="14">
        <f>Таблица1[[#This Row],[Т9]]-Таблица1[[#This Row],[Т2]]</f>
        <v>44132.553995556234</v>
      </c>
      <c r="CP1650" s="14">
        <f>Таблица1[[#This Row],[Т9]]-Таблица1[[#This Row],[Т1]]</f>
        <v>731.66162212742347</v>
      </c>
      <c r="CQ1650" s="14">
        <f>Таблица1[[#This Row],[Т9]]-Таблица1[[#This Row],[угол обхв6]]</f>
        <v>46635.917959433136</v>
      </c>
      <c r="CR1650" s="14">
        <f>Таблица1[[#This Row],[Т9]]-Таблица1[[#This Row],[угол обхв5]]</f>
        <v>1007.6912725379007</v>
      </c>
      <c r="CS1650" s="14">
        <f>Таблица1[[#This Row],[Т9]]-Таблица1[[#This Row],[угол обхв4]]</f>
        <v>59067.941886432905</v>
      </c>
      <c r="CT1650" s="14">
        <f>Таблица1[[#This Row],[Lкан_прям, мм]]+Таблица1[[#This Row],[Lкан_дуг, мм]]+Таблица1[[#This Row],[Lкан_леб,мм]]</f>
        <v>85045.326329871838</v>
      </c>
      <c r="CU1650" s="16">
        <f>Таблица1[[#This Row],[Lкан_леб,мм]]</f>
        <v>58060.250613895005</v>
      </c>
      <c r="CV1650" s="14">
        <f>2534431-(Таблица1[[#This Row],[Т23]]+Таблица1[[#This Row],[угол обхв3]])</f>
        <v>2449115.9242840232</v>
      </c>
      <c r="CW1650" s="50">
        <f>SUM(X1650:AC1650,AD1650:AI1650)-Таблица1[[#This Row],[lподв_min, мм]]</f>
        <v>22942.381627354524</v>
      </c>
      <c r="CX1650" s="17">
        <f>CW2089-Таблица1[[#This Row],[Суммарная длина каната]]</f>
        <v>-2425641.6791258599</v>
      </c>
    </row>
    <row r="1651" spans="1:102" x14ac:dyDescent="0.25">
      <c r="A1651" s="21">
        <v>1650</v>
      </c>
      <c r="B1651" s="10">
        <v>41.256938775510193</v>
      </c>
      <c r="C1651" s="10">
        <v>117.72285714285721</v>
      </c>
      <c r="D1651" s="11">
        <v>15986.803528896286</v>
      </c>
      <c r="E1651" s="11">
        <v>14770.401233123936</v>
      </c>
      <c r="F1651" s="11">
        <v>15872.408184848573</v>
      </c>
      <c r="G1651" s="11">
        <v>14851.854933225317</v>
      </c>
      <c r="H1651" s="11">
        <v>16394.803038896283</v>
      </c>
      <c r="I1651" s="11">
        <v>10679.235328192124</v>
      </c>
      <c r="J1651" s="11">
        <v>4091.1659049318114</v>
      </c>
      <c r="K1651" s="11">
        <v>25977.384443426985</v>
      </c>
      <c r="L1651" s="11">
        <v>1007.6912725498526</v>
      </c>
      <c r="M1651" s="11">
        <v>58060.250613895005</v>
      </c>
      <c r="N1651" s="11">
        <v>7925.8729827397046</v>
      </c>
      <c r="O1651" s="11">
        <v>18745.735348825841</v>
      </c>
      <c r="P1651" s="43">
        <v>10379.763993281955</v>
      </c>
      <c r="Q1651" s="11">
        <v>18815.837877796275</v>
      </c>
      <c r="R1651" s="11">
        <v>15175.018564132333</v>
      </c>
      <c r="S1651" s="11">
        <v>16162.205160041512</v>
      </c>
      <c r="T1651" s="11">
        <v>16430.119937220628</v>
      </c>
      <c r="U1651" s="11">
        <v>15558.853236806091</v>
      </c>
      <c r="V1651" s="11">
        <v>15986.803528896286</v>
      </c>
      <c r="W1651" s="11">
        <v>14770.401233123936</v>
      </c>
      <c r="X1651" s="12">
        <v>0</v>
      </c>
      <c r="Y1651" s="12">
        <v>260.64617697886666</v>
      </c>
      <c r="Z1651" s="12">
        <v>217.87208227984877</v>
      </c>
      <c r="AA1651" s="44">
        <v>232.04019061955816</v>
      </c>
      <c r="AB1651" s="45">
        <v>47.25382933378441</v>
      </c>
      <c r="AC1651" s="12">
        <v>249.8789933377947</v>
      </c>
      <c r="AD1651" s="12">
        <v>12432.023926999766</v>
      </c>
      <c r="AE1651" s="12">
        <v>2454.8921475674083</v>
      </c>
      <c r="AF1651" s="12">
        <v>5480.5321821881471</v>
      </c>
      <c r="AG1651" s="44">
        <v>1128.4755203370626</v>
      </c>
      <c r="AH1651" s="45">
        <v>390.29476040552038</v>
      </c>
      <c r="AI1651" s="12">
        <v>4091.165905929081</v>
      </c>
      <c r="AJ1651" s="12">
        <v>-38.239134934064808</v>
      </c>
      <c r="AK1651" s="12">
        <v>-1.6363754068369196</v>
      </c>
      <c r="AL1651" s="12">
        <v>28.959582407776669</v>
      </c>
      <c r="AM1651" s="44">
        <v>61.545179466384013</v>
      </c>
      <c r="AN1651" s="45">
        <v>54.909284891243495</v>
      </c>
      <c r="AO1651" s="12">
        <v>89.999999859952439</v>
      </c>
      <c r="AP1651" s="12">
        <v>-2091.1947974305112</v>
      </c>
      <c r="AQ1651" s="12">
        <v>7914.2220302331843</v>
      </c>
      <c r="AR1651" s="12">
        <v>10577.314543639581</v>
      </c>
      <c r="AS1651" s="44">
        <v>15533.729346327615</v>
      </c>
      <c r="AT1651" s="45">
        <v>16096.276839166023</v>
      </c>
      <c r="AU1651" s="12">
        <v>16394.803528896286</v>
      </c>
      <c r="AV1651" s="12">
        <v>11371.453281466987</v>
      </c>
      <c r="AW1651" s="12">
        <v>19153.568961106255</v>
      </c>
      <c r="AX1651" s="12">
        <v>19172.822163239489</v>
      </c>
      <c r="AY1651" s="44">
        <v>16356.603140321273</v>
      </c>
      <c r="AZ1651" s="45">
        <v>15324.305190808469</v>
      </c>
      <c r="BA1651" s="12">
        <v>14770.401234121207</v>
      </c>
      <c r="BB1651" s="12">
        <v>7673.3434155557034</v>
      </c>
      <c r="BC1651" s="12">
        <v>10368.113040775435</v>
      </c>
      <c r="BD1651" s="12">
        <v>15372.569114489959</v>
      </c>
      <c r="BE1651" s="44">
        <v>16071.409155025345</v>
      </c>
      <c r="BF1651" s="45">
        <v>16320.646626950889</v>
      </c>
      <c r="BG1651" s="12">
        <v>16394.803538896282</v>
      </c>
      <c r="BH1651" s="12">
        <v>19066.192549865016</v>
      </c>
      <c r="BI1651" s="12">
        <v>19223.671490076689</v>
      </c>
      <c r="BJ1651" s="12">
        <v>16519.189445484724</v>
      </c>
      <c r="BK1651" s="44">
        <v>15364.455256526333</v>
      </c>
      <c r="BL1651" s="45">
        <v>15004.94927912156</v>
      </c>
      <c r="BM1651" s="12">
        <v>10679.235328192126</v>
      </c>
      <c r="BN1651" s="12">
        <v>0</v>
      </c>
      <c r="BO1651" s="12">
        <v>36.602759527227882</v>
      </c>
      <c r="BP1651" s="12">
        <v>30.595957814613591</v>
      </c>
      <c r="BQ1651" s="48">
        <v>32.585597058607348</v>
      </c>
      <c r="BR1651" s="49">
        <v>6.6358945751405223</v>
      </c>
      <c r="BS1651" s="13">
        <v>35.090714968708944</v>
      </c>
      <c r="BT1651" s="12">
        <v>269.74938610498998</v>
      </c>
      <c r="BV1651" s="14">
        <f>Таблица1[[#This Row],[Lкан_леб,мм]]</f>
        <v>58060.250613895005</v>
      </c>
      <c r="BW1651" s="50">
        <f>Таблица1[[#This Row],[угол обхв4]]+Таблица1[[#This Row],[Lдуг 3,мм]]</f>
        <v>12432.023926999766</v>
      </c>
      <c r="BX1651" s="54">
        <f>Таблица1[[#This Row],[угол обхв5]]+Таблица1[[#This Row],[Y5, мм]]</f>
        <v>58320.89679087387</v>
      </c>
      <c r="BY1651" s="14">
        <f>Таблица1[[#This Row],[угол обхв6]]+Таблица1[[#This Row],[Lдуг 4,мм]]</f>
        <v>14886.916074567174</v>
      </c>
      <c r="BZ1651" s="14">
        <f>Таблица1[[#This Row],[Т1]]+Таблица1[[#This Row],[X6, мм]]</f>
        <v>58538.76887315372</v>
      </c>
      <c r="CA1651" s="14">
        <f>Таблица1[[#This Row],[Т2]]+Таблица1[[#This Row],[Lдуг 5,мм]]</f>
        <v>20367.44825675532</v>
      </c>
      <c r="CB1651" s="14">
        <f>Таблица1[[#This Row],[Т3]]+Таблица1[[#This Row],[Y6, мм]]</f>
        <v>58770.809063773275</v>
      </c>
      <c r="CC1651" s="14">
        <f>Таблица1[[#This Row],[Т4]]+Таблица1[[#This Row],[Lдуг 6,мм]]</f>
        <v>21495.923777092383</v>
      </c>
      <c r="CD1651" s="14">
        <f>Таблица1[[#This Row],[Т5]]+Таблица1[[#This Row],[Lдуг 1,мм]]</f>
        <v>58818.062893107061</v>
      </c>
      <c r="CE1651" s="14">
        <f>Таблица1[[#This Row],[Т6]]+Таблица1[[#This Row],[Lпрям1, мм]]</f>
        <v>21886.218537497902</v>
      </c>
      <c r="CF1651" s="15">
        <f>Таблица1[[#This Row],[Т7]]+Таблица1[[#This Row],[Lдуг 2,мм]]</f>
        <v>59067.941886444853</v>
      </c>
      <c r="CG1651" s="14">
        <f>Таблица1[[#This Row],[Т8]]+Таблица1[[#This Row],[Lпрям2, мм]]</f>
        <v>25977.384443426981</v>
      </c>
      <c r="CH1651" s="14">
        <f>Таблица1[[#This Row],[Т9]]-Таблица1[[#This Row],[Т9]]</f>
        <v>0</v>
      </c>
      <c r="CI1651" s="50">
        <f>Таблица1[[#This Row],[Т9]]-Таблица1[[#This Row],[Т8]]</f>
        <v>37181.723348946951</v>
      </c>
      <c r="CJ1651" s="54">
        <f>Таблица1[[#This Row],[Т9]]-Таблица1[[#This Row],[Т7]]</f>
        <v>249.87899333779205</v>
      </c>
      <c r="CK1651" s="14">
        <f>Таблица1[[#This Row],[Т9]]-Таблица1[[#This Row],[Т6]]</f>
        <v>37572.018109352473</v>
      </c>
      <c r="CL1651" s="14">
        <f>Таблица1[[#This Row],[Т9]]-Таблица1[[#This Row],[Т5]]</f>
        <v>297.13282267157774</v>
      </c>
      <c r="CM1651" s="14">
        <f>Таблица1[[#This Row],[Т9]]-Таблица1[[#This Row],[Т4]]</f>
        <v>38700.493629689532</v>
      </c>
      <c r="CN1651" s="14">
        <f>Таблица1[[#This Row],[Т9]]-Таблица1[[#This Row],[Т3]]</f>
        <v>529.17301329113252</v>
      </c>
      <c r="CO1651" s="14">
        <f>Таблица1[[#This Row],[Т9]]-Таблица1[[#This Row],[Т2]]</f>
        <v>44181.025811877676</v>
      </c>
      <c r="CP1651" s="14">
        <f>Таблица1[[#This Row],[Т9]]-Таблица1[[#This Row],[Т1]]</f>
        <v>747.04509557098208</v>
      </c>
      <c r="CQ1651" s="14">
        <f>Таблица1[[#This Row],[Т9]]-Таблица1[[#This Row],[угол обхв6]]</f>
        <v>46635.917959445083</v>
      </c>
      <c r="CR1651" s="14">
        <f>Таблица1[[#This Row],[Т9]]-Таблица1[[#This Row],[угол обхв5]]</f>
        <v>1007.6912725498478</v>
      </c>
      <c r="CS1651" s="14">
        <f>Таблица1[[#This Row],[Т9]]-Таблица1[[#This Row],[угол обхв4]]</f>
        <v>59067.941886444853</v>
      </c>
      <c r="CT1651" s="14">
        <f>Таблица1[[#This Row],[Lкан_прям, мм]]+Таблица1[[#This Row],[Lкан_дуг, мм]]+Таблица1[[#This Row],[Lкан_леб,мм]]</f>
        <v>85045.326329871838</v>
      </c>
      <c r="CU1651" s="16">
        <f>Таблица1[[#This Row],[Lкан_леб,мм]]</f>
        <v>58060.250613895005</v>
      </c>
      <c r="CV1651" s="14">
        <f>2534431-(Таблица1[[#This Row],[Т23]]+Таблица1[[#This Row],[угол обхв3]])</f>
        <v>2449115.9242840232</v>
      </c>
      <c r="CW1651" s="50">
        <f>SUM(X1651:AC1651,AD1651:AI1651)-Таблица1[[#This Row],[lподв_min, мм]]</f>
        <v>22893.909811045025</v>
      </c>
      <c r="CX1651" s="17">
        <f>CW2090-Таблица1[[#This Row],[Суммарная длина каната]]</f>
        <v>-2425692.1330321464</v>
      </c>
    </row>
    <row r="1652" spans="1:102" x14ac:dyDescent="0.25">
      <c r="A1652" s="21">
        <v>1651</v>
      </c>
      <c r="B1652" s="10">
        <v>41.256938775510193</v>
      </c>
      <c r="C1652" s="10">
        <v>120.40693877551027</v>
      </c>
      <c r="D1652" s="11">
        <v>16116.426706118915</v>
      </c>
      <c r="E1652" s="11">
        <v>15127.991262169518</v>
      </c>
      <c r="F1652" s="11">
        <v>15998.342472898179</v>
      </c>
      <c r="G1652" s="11">
        <v>15203.998589873307</v>
      </c>
      <c r="H1652" s="11">
        <v>16524.426216118914</v>
      </c>
      <c r="I1652" s="11">
        <v>10987.527716206368</v>
      </c>
      <c r="J1652" s="11">
        <v>4140.4635459631509</v>
      </c>
      <c r="K1652" s="11">
        <v>25977.384443415096</v>
      </c>
      <c r="L1652" s="11">
        <v>1007.6912725617304</v>
      </c>
      <c r="M1652" s="11">
        <v>58060.250613895005</v>
      </c>
      <c r="N1652" s="11">
        <v>7925.8729827397046</v>
      </c>
      <c r="O1652" s="11">
        <v>18745.735348825841</v>
      </c>
      <c r="P1652" s="43">
        <v>10326.095052569299</v>
      </c>
      <c r="Q1652" s="11">
        <v>18906.418096435515</v>
      </c>
      <c r="R1652" s="11">
        <v>15240.355643411636</v>
      </c>
      <c r="S1652" s="11">
        <v>16480.253253459279</v>
      </c>
      <c r="T1652" s="11">
        <v>16522.334399392472</v>
      </c>
      <c r="U1652" s="11">
        <v>15936.338306786705</v>
      </c>
      <c r="V1652" s="11">
        <v>16116.426706118915</v>
      </c>
      <c r="W1652" s="11">
        <v>15127.991262169518</v>
      </c>
      <c r="X1652" s="12">
        <v>0</v>
      </c>
      <c r="Y1652" s="12">
        <v>245.02586740934606</v>
      </c>
      <c r="Z1652" s="12">
        <v>214.37919860147207</v>
      </c>
      <c r="AA1652" s="44">
        <v>232.04019061955924</v>
      </c>
      <c r="AB1652" s="45">
        <v>47.253829333786406</v>
      </c>
      <c r="AC1652" s="12">
        <v>268.99218659756667</v>
      </c>
      <c r="AD1652" s="12">
        <v>12432.023926999766</v>
      </c>
      <c r="AE1652" s="12">
        <v>2405.5945065360565</v>
      </c>
      <c r="AF1652" s="12">
        <v>5480.5321821881489</v>
      </c>
      <c r="AG1652" s="44">
        <v>1128.475520337061</v>
      </c>
      <c r="AH1652" s="45">
        <v>390.29476040551822</v>
      </c>
      <c r="AI1652" s="12">
        <v>4140.4635469485456</v>
      </c>
      <c r="AJ1652" s="12">
        <v>-38.239134934064808</v>
      </c>
      <c r="AK1652" s="12">
        <v>-3.829948477967656</v>
      </c>
      <c r="AL1652" s="12">
        <v>26.275500775123589</v>
      </c>
      <c r="AM1652" s="44">
        <v>58.861097833731087</v>
      </c>
      <c r="AN1652" s="45">
        <v>52.225203258590284</v>
      </c>
      <c r="AO1652" s="12">
        <v>89.999999861619884</v>
      </c>
      <c r="AP1652" s="12">
        <v>-2091.1947974305112</v>
      </c>
      <c r="AQ1652" s="12">
        <v>7898.6204425270362</v>
      </c>
      <c r="AR1652" s="12">
        <v>10506.711683040226</v>
      </c>
      <c r="AS1652" s="44">
        <v>15589.569443286688</v>
      </c>
      <c r="AT1652" s="45">
        <v>16199.841186508906</v>
      </c>
      <c r="AU1652" s="12">
        <v>16524.426706118917</v>
      </c>
      <c r="AV1652" s="12">
        <v>11371.453281466987</v>
      </c>
      <c r="AW1652" s="12">
        <v>19152.824158610583</v>
      </c>
      <c r="AX1652" s="12">
        <v>19272.261823725363</v>
      </c>
      <c r="AY1652" s="44">
        <v>16691.236006253974</v>
      </c>
      <c r="AZ1652" s="45">
        <v>15686.414062976639</v>
      </c>
      <c r="BA1652" s="12">
        <v>15127.991263154916</v>
      </c>
      <c r="BB1652" s="12">
        <v>7673.3434155557034</v>
      </c>
      <c r="BC1652" s="12">
        <v>10298.84251235663</v>
      </c>
      <c r="BD1652" s="12">
        <v>15420.972273882564</v>
      </c>
      <c r="BE1652" s="44">
        <v>16173.12059951742</v>
      </c>
      <c r="BF1652" s="45">
        <v>16438.919919002485</v>
      </c>
      <c r="BG1652" s="12">
        <v>16524.426716118913</v>
      </c>
      <c r="BH1652" s="12">
        <v>19066.192549865016</v>
      </c>
      <c r="BI1652" s="12">
        <v>19313.506906220256</v>
      </c>
      <c r="BJ1652" s="12">
        <v>16846.096980749124</v>
      </c>
      <c r="BK1652" s="44">
        <v>15725.355553992009</v>
      </c>
      <c r="BL1652" s="45">
        <v>15377.915505979585</v>
      </c>
      <c r="BM1652" s="12">
        <v>10987.52771620637</v>
      </c>
      <c r="BN1652" s="12">
        <v>0</v>
      </c>
      <c r="BO1652" s="12">
        <v>34.409186456097146</v>
      </c>
      <c r="BP1652" s="12">
        <v>30.105449253091251</v>
      </c>
      <c r="BQ1652" s="48">
        <v>32.585597058607497</v>
      </c>
      <c r="BR1652" s="49">
        <v>6.6358945751408021</v>
      </c>
      <c r="BS1652" s="13">
        <v>37.774796603029607</v>
      </c>
      <c r="BT1652" s="12">
        <v>269.74938610498998</v>
      </c>
      <c r="BV1652" s="14">
        <f>Таблица1[[#This Row],[Lкан_леб,мм]]</f>
        <v>58060.250613895005</v>
      </c>
      <c r="BW1652" s="50">
        <f>Таблица1[[#This Row],[угол обхв4]]+Таблица1[[#This Row],[Lдуг 3,мм]]</f>
        <v>12432.023926999766</v>
      </c>
      <c r="BX1652" s="54">
        <f>Таблица1[[#This Row],[угол обхв5]]+Таблица1[[#This Row],[Y5, мм]]</f>
        <v>58305.276481304354</v>
      </c>
      <c r="BY1652" s="14">
        <f>Таблица1[[#This Row],[угол обхв6]]+Таблица1[[#This Row],[Lдуг 4,мм]]</f>
        <v>14837.618433535823</v>
      </c>
      <c r="BZ1652" s="14">
        <f>Таблица1[[#This Row],[Т1]]+Таблица1[[#This Row],[X6, мм]]</f>
        <v>58519.655679905823</v>
      </c>
      <c r="CA1652" s="14">
        <f>Таблица1[[#This Row],[Т2]]+Таблица1[[#This Row],[Lдуг 5,мм]]</f>
        <v>20318.150615723971</v>
      </c>
      <c r="CB1652" s="14">
        <f>Таблица1[[#This Row],[Т3]]+Таблица1[[#This Row],[Y6, мм]]</f>
        <v>58751.695870525386</v>
      </c>
      <c r="CC1652" s="14">
        <f>Таблица1[[#This Row],[Т4]]+Таблица1[[#This Row],[Lдуг 6,мм]]</f>
        <v>21446.626136061033</v>
      </c>
      <c r="CD1652" s="14">
        <f>Таблица1[[#This Row],[Т5]]+Таблица1[[#This Row],[Lдуг 1,мм]]</f>
        <v>58798.949699859171</v>
      </c>
      <c r="CE1652" s="14">
        <f>Таблица1[[#This Row],[Т6]]+Таблица1[[#This Row],[Lпрям1, мм]]</f>
        <v>21836.920896466552</v>
      </c>
      <c r="CF1652" s="15">
        <f>Таблица1[[#This Row],[Т7]]+Таблица1[[#This Row],[Lдуг 2,мм]]</f>
        <v>59067.941886456741</v>
      </c>
      <c r="CG1652" s="14">
        <f>Таблица1[[#This Row],[Т8]]+Таблица1[[#This Row],[Lпрям2, мм]]</f>
        <v>25977.384443415096</v>
      </c>
      <c r="CH1652" s="14">
        <f>Таблица1[[#This Row],[Т9]]-Таблица1[[#This Row],[Т9]]</f>
        <v>0</v>
      </c>
      <c r="CI1652" s="50">
        <f>Таблица1[[#This Row],[Т9]]-Таблица1[[#This Row],[Т8]]</f>
        <v>37231.020989990189</v>
      </c>
      <c r="CJ1652" s="54">
        <f>Таблица1[[#This Row],[Т9]]-Таблица1[[#This Row],[Т7]]</f>
        <v>268.99218659757025</v>
      </c>
      <c r="CK1652" s="14">
        <f>Таблица1[[#This Row],[Т9]]-Таблица1[[#This Row],[Т6]]</f>
        <v>37621.315750395705</v>
      </c>
      <c r="CL1652" s="14">
        <f>Таблица1[[#This Row],[Т9]]-Таблица1[[#This Row],[Т5]]</f>
        <v>316.24601593135594</v>
      </c>
      <c r="CM1652" s="14">
        <f>Таблица1[[#This Row],[Т9]]-Таблица1[[#This Row],[Т4]]</f>
        <v>38749.79127073277</v>
      </c>
      <c r="CN1652" s="14">
        <f>Таблица1[[#This Row],[Т9]]-Таблица1[[#This Row],[Т3]]</f>
        <v>548.286206550918</v>
      </c>
      <c r="CO1652" s="14">
        <f>Таблица1[[#This Row],[Т9]]-Таблица1[[#This Row],[Т2]]</f>
        <v>44230.323452920915</v>
      </c>
      <c r="CP1652" s="14">
        <f>Таблица1[[#This Row],[Т9]]-Таблица1[[#This Row],[Т1]]</f>
        <v>762.66540515238739</v>
      </c>
      <c r="CQ1652" s="14">
        <f>Таблица1[[#This Row],[Т9]]-Таблица1[[#This Row],[угол обхв6]]</f>
        <v>46635.917959456972</v>
      </c>
      <c r="CR1652" s="14">
        <f>Таблица1[[#This Row],[Т9]]-Таблица1[[#This Row],[угол обхв5]]</f>
        <v>1007.6912725617367</v>
      </c>
      <c r="CS1652" s="14">
        <f>Таблица1[[#This Row],[Т9]]-Таблица1[[#This Row],[угол обхв4]]</f>
        <v>59067.941886456741</v>
      </c>
      <c r="CT1652" s="14">
        <f>Таблица1[[#This Row],[Lкан_прям, мм]]+Таблица1[[#This Row],[Lкан_дуг, мм]]+Таблица1[[#This Row],[Lкан_леб,мм]]</f>
        <v>85045.326329871838</v>
      </c>
      <c r="CU1652" s="16">
        <f>Таблица1[[#This Row],[Lкан_леб,мм]]</f>
        <v>58060.250613895005</v>
      </c>
      <c r="CV1652" s="14">
        <f>2534431-(Таблица1[[#This Row],[Т23]]+Таблица1[[#This Row],[угол обхв3]])</f>
        <v>2449115.9242840232</v>
      </c>
      <c r="CW1652" s="50">
        <f>SUM(X1652:AC1652,AD1652:AI1652)-Таблица1[[#This Row],[lподв_min, мм]]</f>
        <v>22844.612170013675</v>
      </c>
      <c r="CX1652" s="17">
        <f>CW2091-Таблица1[[#This Row],[Суммарная длина каната]]</f>
        <v>-2425744.2112403763</v>
      </c>
    </row>
    <row r="1653" spans="1:102" x14ac:dyDescent="0.25">
      <c r="A1653" s="21">
        <v>1652</v>
      </c>
      <c r="B1653" s="10">
        <v>41.256938775510193</v>
      </c>
      <c r="C1653" s="10">
        <v>123.09102040816332</v>
      </c>
      <c r="D1653" s="11">
        <v>16229.162118628214</v>
      </c>
      <c r="E1653" s="11">
        <v>15491.259102354235</v>
      </c>
      <c r="F1653" s="11">
        <v>16107.648091015086</v>
      </c>
      <c r="G1653" s="11">
        <v>15561.653286014791</v>
      </c>
      <c r="H1653" s="11">
        <v>16637.161628628211</v>
      </c>
      <c r="I1653" s="11">
        <v>11300.731839012122</v>
      </c>
      <c r="J1653" s="11">
        <v>4190.5272633421137</v>
      </c>
      <c r="K1653" s="11">
        <v>25977.384443403331</v>
      </c>
      <c r="L1653" s="11">
        <v>1007.6912725735003</v>
      </c>
      <c r="M1653" s="11">
        <v>58060.250613895005</v>
      </c>
      <c r="N1653" s="11">
        <v>7925.8729827397046</v>
      </c>
      <c r="O1653" s="11">
        <v>18745.735348825841</v>
      </c>
      <c r="P1653" s="43">
        <v>10268.243216105497</v>
      </c>
      <c r="Q1653" s="11">
        <v>18994.385682646098</v>
      </c>
      <c r="R1653" s="11">
        <v>15290.727191231108</v>
      </c>
      <c r="S1653" s="11">
        <v>16801.012089386975</v>
      </c>
      <c r="T1653" s="11">
        <v>16596.770473590987</v>
      </c>
      <c r="U1653" s="11">
        <v>16317.727551456539</v>
      </c>
      <c r="V1653" s="11">
        <v>16229.162118628214</v>
      </c>
      <c r="W1653" s="11">
        <v>15491.259102354235</v>
      </c>
      <c r="X1653" s="12">
        <v>0</v>
      </c>
      <c r="Y1653" s="12">
        <v>229.14975733450842</v>
      </c>
      <c r="Z1653" s="12">
        <v>211.14211542841286</v>
      </c>
      <c r="AA1653" s="44">
        <v>232.04019061955785</v>
      </c>
      <c r="AB1653" s="45">
        <v>47.253829333785127</v>
      </c>
      <c r="AC1653" s="12">
        <v>288.10537985723607</v>
      </c>
      <c r="AD1653" s="12">
        <v>12432.023926999766</v>
      </c>
      <c r="AE1653" s="12">
        <v>2355.5307891570928</v>
      </c>
      <c r="AF1653" s="12">
        <v>5480.5321821881489</v>
      </c>
      <c r="AG1653" s="44">
        <v>1128.4755203370642</v>
      </c>
      <c r="AH1653" s="45">
        <v>390.29476040552044</v>
      </c>
      <c r="AI1653" s="12">
        <v>4190.5272643157368</v>
      </c>
      <c r="AJ1653" s="12">
        <v>-38.239134934064808</v>
      </c>
      <c r="AK1653" s="12">
        <v>-6.0594438269218802</v>
      </c>
      <c r="AL1653" s="12">
        <v>23.591419142470578</v>
      </c>
      <c r="AM1653" s="44">
        <v>56.177016201077883</v>
      </c>
      <c r="AN1653" s="45">
        <v>49.541121625937258</v>
      </c>
      <c r="AO1653" s="12">
        <v>89.999999863273104</v>
      </c>
      <c r="AP1653" s="12">
        <v>-2091.1947974305112</v>
      </c>
      <c r="AQ1653" s="12">
        <v>7882.8044154912304</v>
      </c>
      <c r="AR1653" s="12">
        <v>10431.529626311818</v>
      </c>
      <c r="AS1653" s="44">
        <v>15629.677780557104</v>
      </c>
      <c r="AT1653" s="45">
        <v>16286.334745072423</v>
      </c>
      <c r="AU1653" s="12">
        <v>16637.162118628214</v>
      </c>
      <c r="AV1653" s="12">
        <v>11371.453281466987</v>
      </c>
      <c r="AW1653" s="12">
        <v>19151.455817270762</v>
      </c>
      <c r="AX1653" s="12">
        <v>19368.286134961858</v>
      </c>
      <c r="AY1653" s="44">
        <v>17028.116686424466</v>
      </c>
      <c r="AZ1653" s="45">
        <v>16052.975481664536</v>
      </c>
      <c r="BA1653" s="12">
        <v>15491.25910332786</v>
      </c>
      <c r="BB1653" s="12">
        <v>7673.3434155557034</v>
      </c>
      <c r="BC1653" s="12">
        <v>10225.174648857022</v>
      </c>
      <c r="BD1653" s="12">
        <v>15454.013601437429</v>
      </c>
      <c r="BE1653" s="44">
        <v>16257.819884264989</v>
      </c>
      <c r="BF1653" s="45">
        <v>16539.597847146775</v>
      </c>
      <c r="BG1653" s="12">
        <v>16637.162128628213</v>
      </c>
      <c r="BH1653" s="12">
        <v>19066.192549865016</v>
      </c>
      <c r="BI1653" s="12">
        <v>19400.106151091015</v>
      </c>
      <c r="BJ1653" s="12">
        <v>17174.912541702739</v>
      </c>
      <c r="BK1653" s="44">
        <v>16090.62295441905</v>
      </c>
      <c r="BL1653" s="45">
        <v>15756.01117214624</v>
      </c>
      <c r="BM1653" s="12">
        <v>11300.731839012124</v>
      </c>
      <c r="BN1653" s="12">
        <v>0</v>
      </c>
      <c r="BO1653" s="12">
        <v>32.179691107142929</v>
      </c>
      <c r="BP1653" s="12">
        <v>29.650862969392456</v>
      </c>
      <c r="BQ1653" s="48">
        <v>32.585597058607306</v>
      </c>
      <c r="BR1653" s="49">
        <v>6.6358945751406244</v>
      </c>
      <c r="BS1653" s="13">
        <v>40.458878237335846</v>
      </c>
      <c r="BT1653" s="12">
        <v>269.74938610498998</v>
      </c>
      <c r="BV1653" s="14">
        <f>Таблица1[[#This Row],[Lкан_леб,мм]]</f>
        <v>58060.250613895005</v>
      </c>
      <c r="BW1653" s="50">
        <f>Таблица1[[#This Row],[угол обхв4]]+Таблица1[[#This Row],[Lдуг 3,мм]]</f>
        <v>12432.023926999766</v>
      </c>
      <c r="BX1653" s="54">
        <f>Таблица1[[#This Row],[угол обхв5]]+Таблица1[[#This Row],[Y5, мм]]</f>
        <v>58289.400371229516</v>
      </c>
      <c r="BY1653" s="14">
        <f>Таблица1[[#This Row],[угол обхв6]]+Таблица1[[#This Row],[Lдуг 4,мм]]</f>
        <v>14787.554716156857</v>
      </c>
      <c r="BZ1653" s="14">
        <f>Таблица1[[#This Row],[Т1]]+Таблица1[[#This Row],[X6, мм]]</f>
        <v>58500.542486657927</v>
      </c>
      <c r="CA1653" s="14">
        <f>Таблица1[[#This Row],[Т2]]+Таблица1[[#This Row],[Lдуг 5,мм]]</f>
        <v>20268.086898345005</v>
      </c>
      <c r="CB1653" s="14">
        <f>Таблица1[[#This Row],[Т3]]+Таблица1[[#This Row],[Y6, мм]]</f>
        <v>58732.582677277482</v>
      </c>
      <c r="CC1653" s="14">
        <f>Таблица1[[#This Row],[Т4]]+Таблица1[[#This Row],[Lдуг 6,мм]]</f>
        <v>21396.562418682071</v>
      </c>
      <c r="CD1653" s="14">
        <f>Таблица1[[#This Row],[Т5]]+Таблица1[[#This Row],[Lдуг 1,мм]]</f>
        <v>58779.836506611267</v>
      </c>
      <c r="CE1653" s="14">
        <f>Таблица1[[#This Row],[Т6]]+Таблица1[[#This Row],[Lпрям1, мм]]</f>
        <v>21786.85717908759</v>
      </c>
      <c r="CF1653" s="15">
        <f>Таблица1[[#This Row],[Т7]]+Таблица1[[#This Row],[Lдуг 2,мм]]</f>
        <v>59067.941886468507</v>
      </c>
      <c r="CG1653" s="14">
        <f>Таблица1[[#This Row],[Т8]]+Таблица1[[#This Row],[Lпрям2, мм]]</f>
        <v>25977.384443403327</v>
      </c>
      <c r="CH1653" s="14">
        <f>Таблица1[[#This Row],[Т9]]-Таблица1[[#This Row],[Т9]]</f>
        <v>0</v>
      </c>
      <c r="CI1653" s="50">
        <f>Таблица1[[#This Row],[Т9]]-Таблица1[[#This Row],[Т8]]</f>
        <v>37281.084707380913</v>
      </c>
      <c r="CJ1653" s="54">
        <f>Таблица1[[#This Row],[Т9]]-Таблица1[[#This Row],[Т7]]</f>
        <v>288.10537985723931</v>
      </c>
      <c r="CK1653" s="14">
        <f>Таблица1[[#This Row],[Т9]]-Таблица1[[#This Row],[Т6]]</f>
        <v>37671.379467786435</v>
      </c>
      <c r="CL1653" s="14">
        <f>Таблица1[[#This Row],[Т9]]-Таблица1[[#This Row],[Т5]]</f>
        <v>335.359209191025</v>
      </c>
      <c r="CM1653" s="14">
        <f>Таблица1[[#This Row],[Т9]]-Таблица1[[#This Row],[Т4]]</f>
        <v>38799.854988123501</v>
      </c>
      <c r="CN1653" s="14">
        <f>Таблица1[[#This Row],[Т9]]-Таблица1[[#This Row],[Т3]]</f>
        <v>567.39939981057978</v>
      </c>
      <c r="CO1653" s="14">
        <f>Таблица1[[#This Row],[Т9]]-Таблица1[[#This Row],[Т2]]</f>
        <v>44280.387170311646</v>
      </c>
      <c r="CP1653" s="14">
        <f>Таблица1[[#This Row],[Т9]]-Таблица1[[#This Row],[Т1]]</f>
        <v>778.54151523899054</v>
      </c>
      <c r="CQ1653" s="14">
        <f>Таблица1[[#This Row],[Т9]]-Таблица1[[#This Row],[угол обхв6]]</f>
        <v>46635.917959468745</v>
      </c>
      <c r="CR1653" s="14">
        <f>Таблица1[[#This Row],[Т9]]-Таблица1[[#This Row],[угол обхв5]]</f>
        <v>1007.6912725735019</v>
      </c>
      <c r="CS1653" s="14">
        <f>Таблица1[[#This Row],[Т9]]-Таблица1[[#This Row],[угол обхв4]]</f>
        <v>59067.941886468507</v>
      </c>
      <c r="CT1653" s="14">
        <f>Таблица1[[#This Row],[Lкан_прям, мм]]+Таблица1[[#This Row],[Lкан_дуг, мм]]+Таблица1[[#This Row],[Lкан_леб,мм]]</f>
        <v>85045.326329871838</v>
      </c>
      <c r="CU1653" s="16">
        <f>Таблица1[[#This Row],[Lкан_леб,мм]]</f>
        <v>58060.250613895005</v>
      </c>
      <c r="CV1653" s="14">
        <f>2534431-(Таблица1[[#This Row],[Т23]]+Таблица1[[#This Row],[угол обхв3]])</f>
        <v>2449115.9242840232</v>
      </c>
      <c r="CW1653" s="50">
        <f>SUM(X1653:AC1653,AD1653:AI1653)-Таблица1[[#This Row],[lподв_min, мм]]</f>
        <v>22794.548452634714</v>
      </c>
      <c r="CX1653" s="17">
        <f>CW2092-Таблица1[[#This Row],[Суммарная длина каната]]</f>
        <v>-2425797.9035507552</v>
      </c>
    </row>
    <row r="1654" spans="1:102" x14ac:dyDescent="0.25">
      <c r="A1654" s="21">
        <v>1653</v>
      </c>
      <c r="B1654" s="10">
        <v>41.256938775510193</v>
      </c>
      <c r="C1654" s="10">
        <v>125.77510204081636</v>
      </c>
      <c r="D1654" s="11">
        <v>16324.7624077703</v>
      </c>
      <c r="E1654" s="11">
        <v>15859.407688745734</v>
      </c>
      <c r="F1654" s="11">
        <v>16200.085206036341</v>
      </c>
      <c r="G1654" s="11">
        <v>15924.034272809802</v>
      </c>
      <c r="H1654" s="11">
        <v>16732.761917770302</v>
      </c>
      <c r="I1654" s="11">
        <v>11618.114170829194</v>
      </c>
      <c r="J1654" s="11">
        <v>4241.2935179165406</v>
      </c>
      <c r="K1654" s="11">
        <v>25977.384443391686</v>
      </c>
      <c r="L1654" s="11">
        <v>1007.6912725851512</v>
      </c>
      <c r="M1654" s="11">
        <v>58060.250613895005</v>
      </c>
      <c r="N1654" s="11">
        <v>7925.8729827397046</v>
      </c>
      <c r="O1654" s="11">
        <v>18745.735348825841</v>
      </c>
      <c r="P1654" s="43">
        <v>10206.335419625051</v>
      </c>
      <c r="Q1654" s="11">
        <v>19079.547622154816</v>
      </c>
      <c r="R1654" s="11">
        <v>15326.022684748057</v>
      </c>
      <c r="S1654" s="11">
        <v>17123.777874117666</v>
      </c>
      <c r="T1654" s="11">
        <v>16653.264835739868</v>
      </c>
      <c r="U1654" s="11">
        <v>16702.18414476364</v>
      </c>
      <c r="V1654" s="11">
        <v>16324.7624077703</v>
      </c>
      <c r="W1654" s="11">
        <v>15859.407688745734</v>
      </c>
      <c r="X1654" s="12">
        <v>0</v>
      </c>
      <c r="Y1654" s="12">
        <v>212.99715449466811</v>
      </c>
      <c r="Z1654" s="12">
        <v>208.18152502035608</v>
      </c>
      <c r="AA1654" s="44">
        <v>232.04019061955751</v>
      </c>
      <c r="AB1654" s="45">
        <v>47.253829333783592</v>
      </c>
      <c r="AC1654" s="12">
        <v>307.21857311678582</v>
      </c>
      <c r="AD1654" s="12">
        <v>12432.023926999766</v>
      </c>
      <c r="AE1654" s="12">
        <v>2304.7645345826786</v>
      </c>
      <c r="AF1654" s="12">
        <v>5480.5321821881462</v>
      </c>
      <c r="AG1654" s="44">
        <v>1128.475520337063</v>
      </c>
      <c r="AH1654" s="45">
        <v>390.29476040552294</v>
      </c>
      <c r="AI1654" s="12">
        <v>4241.2935188785086</v>
      </c>
      <c r="AJ1654" s="12">
        <v>-38.239134934064808</v>
      </c>
      <c r="AK1654" s="12">
        <v>-8.3277672849460931</v>
      </c>
      <c r="AL1654" s="12">
        <v>20.90733750981752</v>
      </c>
      <c r="AM1654" s="44">
        <v>53.492934568424779</v>
      </c>
      <c r="AN1654" s="45">
        <v>46.857039993284374</v>
      </c>
      <c r="AO1654" s="12">
        <v>89.999999864909668</v>
      </c>
      <c r="AP1654" s="12">
        <v>-2091.1947974305112</v>
      </c>
      <c r="AQ1654" s="12">
        <v>7866.7800014504546</v>
      </c>
      <c r="AR1654" s="12">
        <v>10351.933334329855</v>
      </c>
      <c r="AS1654" s="44">
        <v>15653.966354342228</v>
      </c>
      <c r="AT1654" s="45">
        <v>16355.567734824383</v>
      </c>
      <c r="AU1654" s="12">
        <v>16732.7624077703</v>
      </c>
      <c r="AV1654" s="12">
        <v>11371.453281466987</v>
      </c>
      <c r="AW1654" s="12">
        <v>19149.433279910892</v>
      </c>
      <c r="AX1654" s="12">
        <v>19460.684404994801</v>
      </c>
      <c r="AY1654" s="44">
        <v>17366.506013345712</v>
      </c>
      <c r="AZ1654" s="45">
        <v>16423.185155327272</v>
      </c>
      <c r="BA1654" s="12">
        <v>15859.407689707705</v>
      </c>
      <c r="BB1654" s="12">
        <v>7673.3434155557034</v>
      </c>
      <c r="BC1654" s="12">
        <v>10147.242438335801</v>
      </c>
      <c r="BD1654" s="12">
        <v>15471.620599452861</v>
      </c>
      <c r="BE1654" s="44">
        <v>16325.321166145699</v>
      </c>
      <c r="BF1654" s="45">
        <v>16622.459508685784</v>
      </c>
      <c r="BG1654" s="12">
        <v>16732.7624177703</v>
      </c>
      <c r="BH1654" s="12">
        <v>19066.192549865016</v>
      </c>
      <c r="BI1654" s="12">
        <v>19483.245553239864</v>
      </c>
      <c r="BJ1654" s="12">
        <v>17504.914656957651</v>
      </c>
      <c r="BK1654" s="44">
        <v>16459.456005535594</v>
      </c>
      <c r="BL1654" s="45">
        <v>16138.406678182107</v>
      </c>
      <c r="BM1654" s="12">
        <v>11618.114170829196</v>
      </c>
      <c r="BN1654" s="12">
        <v>0</v>
      </c>
      <c r="BO1654" s="12">
        <v>29.911367649118713</v>
      </c>
      <c r="BP1654" s="12">
        <v>29.235104794763611</v>
      </c>
      <c r="BQ1654" s="48">
        <v>32.585597058607256</v>
      </c>
      <c r="BR1654" s="49">
        <v>6.6358945751404077</v>
      </c>
      <c r="BS1654" s="13">
        <v>43.142959871625294</v>
      </c>
      <c r="BT1654" s="12">
        <v>269.74938610498998</v>
      </c>
      <c r="BV1654" s="14">
        <f>Таблица1[[#This Row],[Lкан_леб,мм]]</f>
        <v>58060.250613895005</v>
      </c>
      <c r="BW1654" s="50">
        <f>Таблица1[[#This Row],[угол обхв4]]+Таблица1[[#This Row],[Lдуг 3,мм]]</f>
        <v>12432.023926999766</v>
      </c>
      <c r="BX1654" s="54">
        <f>Таблица1[[#This Row],[угол обхв5]]+Таблица1[[#This Row],[Y5, мм]]</f>
        <v>58273.247768389672</v>
      </c>
      <c r="BY1654" s="14">
        <f>Таблица1[[#This Row],[угол обхв6]]+Таблица1[[#This Row],[Lдуг 4,мм]]</f>
        <v>14736.788461582444</v>
      </c>
      <c r="BZ1654" s="14">
        <f>Таблица1[[#This Row],[Т1]]+Таблица1[[#This Row],[X6, мм]]</f>
        <v>58481.42929341003</v>
      </c>
      <c r="CA1654" s="14">
        <f>Таблица1[[#This Row],[Т2]]+Таблица1[[#This Row],[Lдуг 5,мм]]</f>
        <v>20217.320643770589</v>
      </c>
      <c r="CB1654" s="14">
        <f>Таблица1[[#This Row],[Т3]]+Таблица1[[#This Row],[Y6, мм]]</f>
        <v>58713.469484029585</v>
      </c>
      <c r="CC1654" s="14">
        <f>Таблица1[[#This Row],[Т4]]+Таблица1[[#This Row],[Lдуг 6,мм]]</f>
        <v>21345.796164107651</v>
      </c>
      <c r="CD1654" s="14">
        <f>Таблица1[[#This Row],[Т5]]+Таблица1[[#This Row],[Lдуг 1,мм]]</f>
        <v>58760.723313363371</v>
      </c>
      <c r="CE1654" s="14">
        <f>Таблица1[[#This Row],[Т6]]+Таблица1[[#This Row],[Lпрям1, мм]]</f>
        <v>21736.090924513173</v>
      </c>
      <c r="CF1654" s="15">
        <f>Таблица1[[#This Row],[Т7]]+Таблица1[[#This Row],[Lдуг 2,мм]]</f>
        <v>59067.941886480156</v>
      </c>
      <c r="CG1654" s="14">
        <f>Таблица1[[#This Row],[Т8]]+Таблица1[[#This Row],[Lпрям2, мм]]</f>
        <v>25977.384443391682</v>
      </c>
      <c r="CH1654" s="14">
        <f>Таблица1[[#This Row],[Т9]]-Таблица1[[#This Row],[Т9]]</f>
        <v>0</v>
      </c>
      <c r="CI1654" s="50">
        <f>Таблица1[[#This Row],[Т9]]-Таблица1[[#This Row],[Т8]]</f>
        <v>37331.850961966979</v>
      </c>
      <c r="CJ1654" s="54">
        <f>Таблица1[[#This Row],[Т9]]-Таблица1[[#This Row],[Т7]]</f>
        <v>307.21857311678468</v>
      </c>
      <c r="CK1654" s="14">
        <f>Таблица1[[#This Row],[Т9]]-Таблица1[[#This Row],[Т6]]</f>
        <v>37722.145722372501</v>
      </c>
      <c r="CL1654" s="14">
        <f>Таблица1[[#This Row],[Т9]]-Таблица1[[#This Row],[Т5]]</f>
        <v>354.47240245057037</v>
      </c>
      <c r="CM1654" s="14">
        <f>Таблица1[[#This Row],[Т9]]-Таблица1[[#This Row],[Т4]]</f>
        <v>38850.621242709567</v>
      </c>
      <c r="CN1654" s="14">
        <f>Таблица1[[#This Row],[Т9]]-Таблица1[[#This Row],[Т3]]</f>
        <v>586.51259307012515</v>
      </c>
      <c r="CO1654" s="14">
        <f>Таблица1[[#This Row],[Т9]]-Таблица1[[#This Row],[Т2]]</f>
        <v>44331.153424897711</v>
      </c>
      <c r="CP1654" s="14">
        <f>Таблица1[[#This Row],[Т9]]-Таблица1[[#This Row],[Т1]]</f>
        <v>794.69411809048324</v>
      </c>
      <c r="CQ1654" s="14">
        <f>Таблица1[[#This Row],[Т9]]-Таблица1[[#This Row],[угол обхв6]]</f>
        <v>46635.917959480386</v>
      </c>
      <c r="CR1654" s="14">
        <f>Таблица1[[#This Row],[Т9]]-Таблица1[[#This Row],[угол обхв5]]</f>
        <v>1007.6912725851507</v>
      </c>
      <c r="CS1654" s="14">
        <f>Таблица1[[#This Row],[Т9]]-Таблица1[[#This Row],[угол обхв4]]</f>
        <v>59067.941886480156</v>
      </c>
      <c r="CT1654" s="14">
        <f>Таблица1[[#This Row],[Lкан_прям, мм]]+Таблица1[[#This Row],[Lкан_дуг, мм]]+Таблица1[[#This Row],[Lкан_леб,мм]]</f>
        <v>85045.326329871838</v>
      </c>
      <c r="CU1654" s="16">
        <f>Таблица1[[#This Row],[Lкан_леб,мм]]</f>
        <v>58060.250613895005</v>
      </c>
      <c r="CV1654" s="14">
        <f>2534431-(Таблица1[[#This Row],[Т23]]+Таблица1[[#This Row],[угол обхв3]])</f>
        <v>2449115.9242840232</v>
      </c>
      <c r="CW1654" s="50">
        <f>SUM(X1654:AC1654,AD1654:AI1654)-Таблица1[[#This Row],[lподв_min, мм]]</f>
        <v>22743.782198060293</v>
      </c>
      <c r="CX1654" s="17">
        <f>CW2093-Таблица1[[#This Row],[Суммарная длина каната]]</f>
        <v>-2425853.198523243</v>
      </c>
    </row>
    <row r="1655" spans="1:102" x14ac:dyDescent="0.25">
      <c r="A1655" s="21">
        <v>1654</v>
      </c>
      <c r="B1655" s="10">
        <v>41.256938775510193</v>
      </c>
      <c r="C1655" s="10">
        <v>128.45918367346943</v>
      </c>
      <c r="D1655" s="11">
        <v>16403.017811960013</v>
      </c>
      <c r="E1655" s="11">
        <v>16231.629247311619</v>
      </c>
      <c r="F1655" s="11">
        <v>16275.450996862253</v>
      </c>
      <c r="G1655" s="11">
        <v>16290.346431217306</v>
      </c>
      <c r="H1655" s="11">
        <v>16811.017321960011</v>
      </c>
      <c r="I1655" s="11">
        <v>11938.934640554353</v>
      </c>
      <c r="J1655" s="11">
        <v>4292.6946067572671</v>
      </c>
      <c r="K1655" s="11">
        <v>25977.384443380153</v>
      </c>
      <c r="L1655" s="11">
        <v>1007.6912725966785</v>
      </c>
      <c r="M1655" s="11">
        <v>58060.250613895005</v>
      </c>
      <c r="N1655" s="11">
        <v>7925.8729827397046</v>
      </c>
      <c r="O1655" s="11">
        <v>18745.735348825841</v>
      </c>
      <c r="P1655" s="43">
        <v>10140.507498256087</v>
      </c>
      <c r="Q1655" s="11">
        <v>19161.717056704365</v>
      </c>
      <c r="R1655" s="11">
        <v>15346.164680277585</v>
      </c>
      <c r="S1655" s="11">
        <v>17447.842410393256</v>
      </c>
      <c r="T1655" s="11">
        <v>16691.693528609874</v>
      </c>
      <c r="U1655" s="11">
        <v>17088.86453042629</v>
      </c>
      <c r="V1655" s="11">
        <v>16403.017811960013</v>
      </c>
      <c r="W1655" s="11">
        <v>16231.629247311619</v>
      </c>
      <c r="X1655" s="12">
        <v>0</v>
      </c>
      <c r="Y1655" s="12">
        <v>196.54546133090014</v>
      </c>
      <c r="Z1655" s="12">
        <v>205.52002493622689</v>
      </c>
      <c r="AA1655" s="44">
        <v>232.04019061955924</v>
      </c>
      <c r="AB1655" s="45">
        <v>47.253829333787856</v>
      </c>
      <c r="AC1655" s="12">
        <v>326.3317663762042</v>
      </c>
      <c r="AD1655" s="12">
        <v>12432.023926999766</v>
      </c>
      <c r="AE1655" s="12">
        <v>2253.3634457419466</v>
      </c>
      <c r="AF1655" s="12">
        <v>5480.5321821881507</v>
      </c>
      <c r="AG1655" s="44">
        <v>1128.4755203370598</v>
      </c>
      <c r="AH1655" s="45">
        <v>390.29476040551316</v>
      </c>
      <c r="AI1655" s="12">
        <v>4292.6946077077164</v>
      </c>
      <c r="AJ1655" s="12">
        <v>-38.239134934064808</v>
      </c>
      <c r="AK1655" s="12">
        <v>-10.638092246044462</v>
      </c>
      <c r="AL1655" s="12">
        <v>18.223255877164455</v>
      </c>
      <c r="AM1655" s="44">
        <v>50.808852935771952</v>
      </c>
      <c r="AN1655" s="45">
        <v>44.17295836063095</v>
      </c>
      <c r="AO1655" s="12">
        <v>89.999999866527247</v>
      </c>
      <c r="AP1655" s="12">
        <v>-2091.1947974305112</v>
      </c>
      <c r="AQ1655" s="12">
        <v>7850.554224403073</v>
      </c>
      <c r="AR1655" s="12">
        <v>10268.097453473858</v>
      </c>
      <c r="AS1655" s="44">
        <v>15662.381871814352</v>
      </c>
      <c r="AT1655" s="45">
        <v>16407.388248047704</v>
      </c>
      <c r="AU1655" s="12">
        <v>16811.017811960013</v>
      </c>
      <c r="AV1655" s="12">
        <v>11371.453281466987</v>
      </c>
      <c r="AW1655" s="12">
        <v>19146.722985346754</v>
      </c>
      <c r="AX1655" s="12">
        <v>19549.2538979563</v>
      </c>
      <c r="AY1655" s="44">
        <v>17705.66150933009</v>
      </c>
      <c r="AZ1655" s="45">
        <v>16796.23078759326</v>
      </c>
      <c r="BA1655" s="12">
        <v>16231.62924826207</v>
      </c>
      <c r="BB1655" s="12">
        <v>7673.3434155557034</v>
      </c>
      <c r="BC1655" s="12">
        <v>10065.188739919457</v>
      </c>
      <c r="BD1655" s="12">
        <v>15473.754635495356</v>
      </c>
      <c r="BE1655" s="44">
        <v>16375.476337073105</v>
      </c>
      <c r="BF1655" s="45">
        <v>16687.32309252218</v>
      </c>
      <c r="BG1655" s="12">
        <v>16811.017821960009</v>
      </c>
      <c r="BH1655" s="12">
        <v>19066.192549865016</v>
      </c>
      <c r="BI1655" s="12">
        <v>19562.704693225278</v>
      </c>
      <c r="BJ1655" s="12">
        <v>17835.379251645194</v>
      </c>
      <c r="BK1655" s="44">
        <v>16831.045431489456</v>
      </c>
      <c r="BL1655" s="45">
        <v>16524.262990144649</v>
      </c>
      <c r="BM1655" s="12">
        <v>11938.934640554355</v>
      </c>
      <c r="BN1655" s="12">
        <v>0</v>
      </c>
      <c r="BO1655" s="12">
        <v>27.601042688020346</v>
      </c>
      <c r="BP1655" s="12">
        <v>28.861348123208916</v>
      </c>
      <c r="BQ1655" s="48">
        <v>32.585597058607497</v>
      </c>
      <c r="BR1655" s="49">
        <v>6.6358945751410054</v>
      </c>
      <c r="BS1655" s="13">
        <v>45.827041505896297</v>
      </c>
      <c r="BT1655" s="12">
        <v>269.74938610498998</v>
      </c>
      <c r="BV1655" s="14">
        <f>Таблица1[[#This Row],[Lкан_леб,мм]]</f>
        <v>58060.250613895005</v>
      </c>
      <c r="BW1655" s="50">
        <f>Таблица1[[#This Row],[угол обхв4]]+Таблица1[[#This Row],[Lдуг 3,мм]]</f>
        <v>12432.023926999766</v>
      </c>
      <c r="BX1655" s="54">
        <f>Таблица1[[#This Row],[угол обхв5]]+Таблица1[[#This Row],[Y5, мм]]</f>
        <v>58256.796075225902</v>
      </c>
      <c r="BY1655" s="14">
        <f>Таблица1[[#This Row],[угол обхв6]]+Таблица1[[#This Row],[Lдуг 4,мм]]</f>
        <v>14685.387372741712</v>
      </c>
      <c r="BZ1655" s="14">
        <f>Таблица1[[#This Row],[Т1]]+Таблица1[[#This Row],[X6, мм]]</f>
        <v>58462.316100162127</v>
      </c>
      <c r="CA1655" s="14">
        <f>Таблица1[[#This Row],[Т2]]+Таблица1[[#This Row],[Lдуг 5,мм]]</f>
        <v>20165.919554929864</v>
      </c>
      <c r="CB1655" s="14">
        <f>Таблица1[[#This Row],[Т3]]+Таблица1[[#This Row],[Y6, мм]]</f>
        <v>58694.356290781689</v>
      </c>
      <c r="CC1655" s="14">
        <f>Таблица1[[#This Row],[Т4]]+Таблица1[[#This Row],[Lдуг 6,мм]]</f>
        <v>21294.395075266923</v>
      </c>
      <c r="CD1655" s="14">
        <f>Таблица1[[#This Row],[Т5]]+Таблица1[[#This Row],[Lдуг 1,мм]]</f>
        <v>58741.610120115474</v>
      </c>
      <c r="CE1655" s="14">
        <f>Таблица1[[#This Row],[Т6]]+Таблица1[[#This Row],[Lпрям1, мм]]</f>
        <v>21684.689835672434</v>
      </c>
      <c r="CF1655" s="15">
        <f>Таблица1[[#This Row],[Т7]]+Таблица1[[#This Row],[Lдуг 2,мм]]</f>
        <v>59067.941886491681</v>
      </c>
      <c r="CG1655" s="14">
        <f>Таблица1[[#This Row],[Т8]]+Таблица1[[#This Row],[Lпрям2, мм]]</f>
        <v>25977.38444338015</v>
      </c>
      <c r="CH1655" s="14">
        <f>Таблица1[[#This Row],[Т9]]-Таблица1[[#This Row],[Т9]]</f>
        <v>0</v>
      </c>
      <c r="CI1655" s="50">
        <f>Таблица1[[#This Row],[Т9]]-Таблица1[[#This Row],[Т8]]</f>
        <v>37383.252050819247</v>
      </c>
      <c r="CJ1655" s="54">
        <f>Таблица1[[#This Row],[Т9]]-Таблица1[[#This Row],[Т7]]</f>
        <v>326.33176637620636</v>
      </c>
      <c r="CK1655" s="14">
        <f>Таблица1[[#This Row],[Т9]]-Таблица1[[#This Row],[Т6]]</f>
        <v>37773.546811224762</v>
      </c>
      <c r="CL1655" s="14">
        <f>Таблица1[[#This Row],[Т9]]-Таблица1[[#This Row],[Т5]]</f>
        <v>373.58559570999205</v>
      </c>
      <c r="CM1655" s="14">
        <f>Таблица1[[#This Row],[Т9]]-Таблица1[[#This Row],[Т4]]</f>
        <v>38902.02233156182</v>
      </c>
      <c r="CN1655" s="14">
        <f>Таблица1[[#This Row],[Т9]]-Таблица1[[#This Row],[Т3]]</f>
        <v>605.6257863295541</v>
      </c>
      <c r="CO1655" s="14">
        <f>Таблица1[[#This Row],[Т9]]-Таблица1[[#This Row],[Т2]]</f>
        <v>44382.554513749972</v>
      </c>
      <c r="CP1655" s="14">
        <f>Таблица1[[#This Row],[Т9]]-Таблица1[[#This Row],[Т1]]</f>
        <v>811.14581126577832</v>
      </c>
      <c r="CQ1655" s="14">
        <f>Таблица1[[#This Row],[Т9]]-Таблица1[[#This Row],[угол обхв6]]</f>
        <v>46635.917959491911</v>
      </c>
      <c r="CR1655" s="14">
        <f>Таблица1[[#This Row],[Т9]]-Таблица1[[#This Row],[угол обхв5]]</f>
        <v>1007.6912725966758</v>
      </c>
      <c r="CS1655" s="14">
        <f>Таблица1[[#This Row],[Т9]]-Таблица1[[#This Row],[угол обхв4]]</f>
        <v>59067.941886491681</v>
      </c>
      <c r="CT1655" s="14">
        <f>Таблица1[[#This Row],[Lкан_прям, мм]]+Таблица1[[#This Row],[Lкан_дуг, мм]]+Таблица1[[#This Row],[Lкан_леб,мм]]</f>
        <v>85045.326329871838</v>
      </c>
      <c r="CU1655" s="16">
        <f>Таблица1[[#This Row],[Lкан_леб,мм]]</f>
        <v>58060.250613895005</v>
      </c>
      <c r="CV1655" s="14">
        <f>2534431-(Таблица1[[#This Row],[Т23]]+Таблица1[[#This Row],[угол обхв3]])</f>
        <v>2449115.9242840232</v>
      </c>
      <c r="CW1655" s="50">
        <f>SUM(X1655:AC1655,AD1655:AI1655)-Таблица1[[#This Row],[lподв_min, мм]]</f>
        <v>22692.381109219557</v>
      </c>
      <c r="CX1655" s="17">
        <f>CW2094-Таблица1[[#This Row],[Суммарная длина каната]]</f>
        <v>-2425910.0834675068</v>
      </c>
    </row>
    <row r="1656" spans="1:102" x14ac:dyDescent="0.25">
      <c r="A1656" s="21">
        <v>1655</v>
      </c>
      <c r="B1656" s="10">
        <v>41.256938775510193</v>
      </c>
      <c r="C1656" s="10">
        <v>131.14326530612249</v>
      </c>
      <c r="D1656" s="11">
        <v>16463.756626929731</v>
      </c>
      <c r="E1656" s="11">
        <v>16607.10706729861</v>
      </c>
      <c r="F1656" s="11">
        <v>16333.580099476734</v>
      </c>
      <c r="G1656" s="11">
        <v>16659.78601660741</v>
      </c>
      <c r="H1656" s="11">
        <v>16871.756136929733</v>
      </c>
      <c r="I1656" s="11">
        <v>12262.44883055516</v>
      </c>
      <c r="J1656" s="11">
        <v>4344.6582367434503</v>
      </c>
      <c r="K1656" s="11">
        <v>25977.384443368781</v>
      </c>
      <c r="L1656" s="11">
        <v>1007.6912726080462</v>
      </c>
      <c r="M1656" s="11">
        <v>58060.250613895005</v>
      </c>
      <c r="N1656" s="11">
        <v>7925.8729827397046</v>
      </c>
      <c r="O1656" s="11">
        <v>18745.735348825841</v>
      </c>
      <c r="P1656" s="43">
        <v>10070.903888477395</v>
      </c>
      <c r="Q1656" s="11">
        <v>19240.713694048787</v>
      </c>
      <c r="R1656" s="11">
        <v>15351.108983215785</v>
      </c>
      <c r="S1656" s="11">
        <v>17772.494651297086</v>
      </c>
      <c r="T1656" s="11">
        <v>16711.972233799828</v>
      </c>
      <c r="U1656" s="11">
        <v>17476.92027282386</v>
      </c>
      <c r="V1656" s="11">
        <v>16463.756626929731</v>
      </c>
      <c r="W1656" s="11">
        <v>16607.10706729861</v>
      </c>
      <c r="X1656" s="12">
        <v>0</v>
      </c>
      <c r="Y1656" s="12">
        <v>179.76998217283051</v>
      </c>
      <c r="Z1656" s="12">
        <v>203.1823108463995</v>
      </c>
      <c r="AA1656" s="44">
        <v>232.04019061955896</v>
      </c>
      <c r="AB1656" s="45">
        <v>47.253829333787941</v>
      </c>
      <c r="AC1656" s="12">
        <v>345.44495963546922</v>
      </c>
      <c r="AD1656" s="12">
        <v>12432.023926999766</v>
      </c>
      <c r="AE1656" s="12">
        <v>2201.3998157557608</v>
      </c>
      <c r="AF1656" s="12">
        <v>5480.5321821881471</v>
      </c>
      <c r="AG1656" s="44">
        <v>1128.4755203370576</v>
      </c>
      <c r="AH1656" s="45">
        <v>390.29476040551441</v>
      </c>
      <c r="AI1656" s="12">
        <v>4344.6582376825336</v>
      </c>
      <c r="AJ1656" s="12">
        <v>-38.239134934064808</v>
      </c>
      <c r="AK1656" s="12">
        <v>-12.993886743757853</v>
      </c>
      <c r="AL1656" s="12">
        <v>15.539174244511413</v>
      </c>
      <c r="AM1656" s="44">
        <v>48.124771303118877</v>
      </c>
      <c r="AN1656" s="45">
        <v>41.488876727977861</v>
      </c>
      <c r="AO1656" s="12">
        <v>89.999999868123609</v>
      </c>
      <c r="AP1656" s="12">
        <v>-2091.1947974305112</v>
      </c>
      <c r="AQ1656" s="12">
        <v>7834.1353695148982</v>
      </c>
      <c r="AR1656" s="12">
        <v>10180.205932426623</v>
      </c>
      <c r="AS1656" s="44">
        <v>15654.905868047252</v>
      </c>
      <c r="AT1656" s="45">
        <v>16441.682582649057</v>
      </c>
      <c r="AU1656" s="12">
        <v>16871.756626929735</v>
      </c>
      <c r="AV1656" s="12">
        <v>11371.453281466987</v>
      </c>
      <c r="AW1656" s="12">
        <v>19143.288125598709</v>
      </c>
      <c r="AX1656" s="12">
        <v>19633.800278898132</v>
      </c>
      <c r="AY1656" s="44">
        <v>18044.83901559842</v>
      </c>
      <c r="AZ1656" s="45">
        <v>17171.293859566111</v>
      </c>
      <c r="BA1656" s="12">
        <v>16607.107068237696</v>
      </c>
      <c r="BB1656" s="12">
        <v>7673.3434155557034</v>
      </c>
      <c r="BC1656" s="12">
        <v>9979.1662752525881</v>
      </c>
      <c r="BD1656" s="12">
        <v>15460.411027165015</v>
      </c>
      <c r="BE1656" s="44">
        <v>16408.175348968362</v>
      </c>
      <c r="BF1656" s="45">
        <v>16734.046278080503</v>
      </c>
      <c r="BG1656" s="12">
        <v>16871.756636929731</v>
      </c>
      <c r="BH1656" s="12">
        <v>19066.192549865016</v>
      </c>
      <c r="BI1656" s="12">
        <v>19638.266470821651</v>
      </c>
      <c r="BJ1656" s="12">
        <v>18165.581236146434</v>
      </c>
      <c r="BK1656" s="44">
        <v>17204.575908522529</v>
      </c>
      <c r="BL1656" s="45">
        <v>16912.733480556359</v>
      </c>
      <c r="BM1656" s="12">
        <v>12262.448830555162</v>
      </c>
      <c r="BN1656" s="12">
        <v>0</v>
      </c>
      <c r="BO1656" s="12">
        <v>25.245248190306953</v>
      </c>
      <c r="BP1656" s="12">
        <v>28.533060988269266</v>
      </c>
      <c r="BQ1656" s="48">
        <v>32.585597058607462</v>
      </c>
      <c r="BR1656" s="49">
        <v>6.6358945751410188</v>
      </c>
      <c r="BS1656" s="13">
        <v>48.511123140145756</v>
      </c>
      <c r="BT1656" s="12">
        <v>269.74938610498998</v>
      </c>
      <c r="BV1656" s="14">
        <f>Таблица1[[#This Row],[Lкан_леб,мм]]</f>
        <v>58060.250613895005</v>
      </c>
      <c r="BW1656" s="50">
        <f>Таблица1[[#This Row],[угол обхв4]]+Таблица1[[#This Row],[Lдуг 3,мм]]</f>
        <v>12432.023926999766</v>
      </c>
      <c r="BX1656" s="54">
        <f>Таблица1[[#This Row],[угол обхв5]]+Таблица1[[#This Row],[Y5, мм]]</f>
        <v>58240.020596067836</v>
      </c>
      <c r="BY1656" s="14">
        <f>Таблица1[[#This Row],[угол обхв6]]+Таблица1[[#This Row],[Lдуг 4,мм]]</f>
        <v>14633.423742755527</v>
      </c>
      <c r="BZ1656" s="14">
        <f>Таблица1[[#This Row],[Т1]]+Таблица1[[#This Row],[X6, мм]]</f>
        <v>58443.202906914237</v>
      </c>
      <c r="CA1656" s="14">
        <f>Таблица1[[#This Row],[Т2]]+Таблица1[[#This Row],[Lдуг 5,мм]]</f>
        <v>20113.955924943675</v>
      </c>
      <c r="CB1656" s="14">
        <f>Таблица1[[#This Row],[Т3]]+Таблица1[[#This Row],[Y6, мм]]</f>
        <v>58675.243097533799</v>
      </c>
      <c r="CC1656" s="14">
        <f>Таблица1[[#This Row],[Т4]]+Таблица1[[#This Row],[Lдуг 6,мм]]</f>
        <v>21242.431445280734</v>
      </c>
      <c r="CD1656" s="14">
        <f>Таблица1[[#This Row],[Т5]]+Таблица1[[#This Row],[Lдуг 1,мм]]</f>
        <v>58722.496926867585</v>
      </c>
      <c r="CE1656" s="14">
        <f>Таблица1[[#This Row],[Т6]]+Таблица1[[#This Row],[Lпрям1, мм]]</f>
        <v>21632.726205686249</v>
      </c>
      <c r="CF1656" s="15">
        <f>Таблица1[[#This Row],[Т7]]+Таблица1[[#This Row],[Lдуг 2,мм]]</f>
        <v>59067.941886503053</v>
      </c>
      <c r="CG1656" s="14">
        <f>Таблица1[[#This Row],[Т8]]+Таблица1[[#This Row],[Lпрям2, мм]]</f>
        <v>25977.384443368785</v>
      </c>
      <c r="CH1656" s="14">
        <f>Таблица1[[#This Row],[Т9]]-Таблица1[[#This Row],[Т9]]</f>
        <v>0</v>
      </c>
      <c r="CI1656" s="50">
        <f>Таблица1[[#This Row],[Т9]]-Таблица1[[#This Row],[Т8]]</f>
        <v>37435.215680816807</v>
      </c>
      <c r="CJ1656" s="54">
        <f>Таблица1[[#This Row],[Т9]]-Таблица1[[#This Row],[Т7]]</f>
        <v>345.44495963546797</v>
      </c>
      <c r="CK1656" s="14">
        <f>Таблица1[[#This Row],[Т9]]-Таблица1[[#This Row],[Т6]]</f>
        <v>37825.510441222315</v>
      </c>
      <c r="CL1656" s="14">
        <f>Таблица1[[#This Row],[Т9]]-Таблица1[[#This Row],[Т5]]</f>
        <v>392.69878896925366</v>
      </c>
      <c r="CM1656" s="14">
        <f>Таблица1[[#This Row],[Т9]]-Таблица1[[#This Row],[Т4]]</f>
        <v>38953.985961559374</v>
      </c>
      <c r="CN1656" s="14">
        <f>Таблица1[[#This Row],[Т9]]-Таблица1[[#This Row],[Т3]]</f>
        <v>624.73897958881571</v>
      </c>
      <c r="CO1656" s="14">
        <f>Таблица1[[#This Row],[Т9]]-Таблица1[[#This Row],[Т2]]</f>
        <v>44434.518143747526</v>
      </c>
      <c r="CP1656" s="14">
        <f>Таблица1[[#This Row],[Т9]]-Таблица1[[#This Row],[Т1]]</f>
        <v>827.92129043521709</v>
      </c>
      <c r="CQ1656" s="14">
        <f>Таблица1[[#This Row],[Т9]]-Таблица1[[#This Row],[угол обхв6]]</f>
        <v>46635.917959503291</v>
      </c>
      <c r="CR1656" s="14">
        <f>Таблица1[[#This Row],[Т9]]-Таблица1[[#This Row],[угол обхв5]]</f>
        <v>1007.6912726080482</v>
      </c>
      <c r="CS1656" s="14">
        <f>Таблица1[[#This Row],[Т9]]-Таблица1[[#This Row],[угол обхв4]]</f>
        <v>59067.941886503053</v>
      </c>
      <c r="CT1656" s="14">
        <f>Таблица1[[#This Row],[Lкан_прям, мм]]+Таблица1[[#This Row],[Lкан_дуг, мм]]+Таблица1[[#This Row],[Lкан_леб,мм]]</f>
        <v>85045.326329871838</v>
      </c>
      <c r="CU1656" s="16">
        <f>Таблица1[[#This Row],[Lкан_леб,мм]]</f>
        <v>58060.250613895005</v>
      </c>
      <c r="CV1656" s="14">
        <f>2534431-(Таблица1[[#This Row],[Т23]]+Таблица1[[#This Row],[угол обхв3]])</f>
        <v>2449115.9242840232</v>
      </c>
      <c r="CW1656" s="50">
        <f>SUM(X1656:AC1656,AD1656:AI1656)-Таблица1[[#This Row],[lподв_min, мм]]</f>
        <v>22640.417479233376</v>
      </c>
      <c r="CX1656" s="17">
        <f>CW2095-Таблица1[[#This Row],[Суммарная длина каната]]</f>
        <v>-2425968.5444312389</v>
      </c>
    </row>
    <row r="1657" spans="1:102" x14ac:dyDescent="0.25">
      <c r="A1657" s="21">
        <v>1656</v>
      </c>
      <c r="B1657" s="10">
        <v>41.256938775510193</v>
      </c>
      <c r="C1657" s="10">
        <v>133.82734693877552</v>
      </c>
      <c r="D1657" s="11">
        <v>16506.845582474696</v>
      </c>
      <c r="E1657" s="11">
        <v>16985.017293220262</v>
      </c>
      <c r="F1657" s="11">
        <v>16374.344969781141</v>
      </c>
      <c r="G1657" s="11">
        <v>17031.542422299419</v>
      </c>
      <c r="H1657" s="11">
        <v>16914.845092474694</v>
      </c>
      <c r="I1657" s="11">
        <v>12587.910255814984</v>
      </c>
      <c r="J1657" s="11">
        <v>4397.1070374052788</v>
      </c>
      <c r="K1657" s="11">
        <v>25977.38444335759</v>
      </c>
      <c r="L1657" s="11">
        <v>1007.6912726192367</v>
      </c>
      <c r="M1657" s="11">
        <v>58060.250613895005</v>
      </c>
      <c r="N1657" s="11">
        <v>7925.8729827397046</v>
      </c>
      <c r="O1657" s="11">
        <v>18745.735348825841</v>
      </c>
      <c r="P1657" s="43">
        <v>9997.6773112028004</v>
      </c>
      <c r="Q1657" s="11">
        <v>19316.364203542103</v>
      </c>
      <c r="R1657" s="11">
        <v>15340.844745009477</v>
      </c>
      <c r="S1657" s="11">
        <v>18097.022260399099</v>
      </c>
      <c r="T1657" s="11">
        <v>16714.056456744034</v>
      </c>
      <c r="U1657" s="11">
        <v>17865.499918593723</v>
      </c>
      <c r="V1657" s="11">
        <v>16506.845582474696</v>
      </c>
      <c r="W1657" s="11">
        <v>16985.017293220262</v>
      </c>
      <c r="X1657" s="12">
        <v>0</v>
      </c>
      <c r="Y1657" s="12">
        <v>162.64371532456838</v>
      </c>
      <c r="Z1657" s="12">
        <v>201.19538444676431</v>
      </c>
      <c r="AA1657" s="44">
        <v>232.0401906195587</v>
      </c>
      <c r="AB1657" s="45">
        <v>47.253829333782406</v>
      </c>
      <c r="AC1657" s="12">
        <v>364.55815289456291</v>
      </c>
      <c r="AD1657" s="12">
        <v>12432.023926999766</v>
      </c>
      <c r="AE1657" s="12">
        <v>2148.9510150939236</v>
      </c>
      <c r="AF1657" s="12">
        <v>5480.532182188148</v>
      </c>
      <c r="AG1657" s="44">
        <v>1128.4755203370623</v>
      </c>
      <c r="AH1657" s="45">
        <v>390.29476040552606</v>
      </c>
      <c r="AI1657" s="12">
        <v>4397.1070383331607</v>
      </c>
      <c r="AJ1657" s="12">
        <v>-38.239134934064808</v>
      </c>
      <c r="AK1657" s="12">
        <v>-15.398942648709424</v>
      </c>
      <c r="AL1657" s="12">
        <v>12.855092611858327</v>
      </c>
      <c r="AM1657" s="44">
        <v>45.440689670465744</v>
      </c>
      <c r="AN1657" s="45">
        <v>38.804795095325503</v>
      </c>
      <c r="AO1657" s="12">
        <v>89.999999869696651</v>
      </c>
      <c r="AP1657" s="12">
        <v>-2091.1947974305112</v>
      </c>
      <c r="AQ1657" s="12">
        <v>7817.5333458243149</v>
      </c>
      <c r="AR1657" s="12">
        <v>10088.451618562805</v>
      </c>
      <c r="AS1657" s="44">
        <v>15631.554746531077</v>
      </c>
      <c r="AT1657" s="45">
        <v>16458.375491638573</v>
      </c>
      <c r="AU1657" s="12">
        <v>16914.845582474696</v>
      </c>
      <c r="AV1657" s="12">
        <v>11371.453281466987</v>
      </c>
      <c r="AW1657" s="12">
        <v>19139.088273148318</v>
      </c>
      <c r="AX1657" s="12">
        <v>19714.138040192167</v>
      </c>
      <c r="AY1657" s="44">
        <v>18383.294325077633</v>
      </c>
      <c r="AZ1657" s="45">
        <v>17547.551425779653</v>
      </c>
      <c r="BA1657" s="12">
        <v>16985.017294148147</v>
      </c>
      <c r="BB1657" s="12">
        <v>7673.3434155557034</v>
      </c>
      <c r="BC1657" s="12">
        <v>9889.3376742874098</v>
      </c>
      <c r="BD1657" s="12">
        <v>15431.619052369482</v>
      </c>
      <c r="BE1657" s="44">
        <v>16423.346455222432</v>
      </c>
      <c r="BF1657" s="45">
        <v>16762.526547580157</v>
      </c>
      <c r="BG1657" s="12">
        <v>16914.845592474696</v>
      </c>
      <c r="BH1657" s="12">
        <v>19066.192549865016</v>
      </c>
      <c r="BI1657" s="12">
        <v>19709.71712786458</v>
      </c>
      <c r="BJ1657" s="12">
        <v>18494.796097049162</v>
      </c>
      <c r="BK1657" s="44">
        <v>17579.227853915188</v>
      </c>
      <c r="BL1657" s="45">
        <v>17302.965786034336</v>
      </c>
      <c r="BM1657" s="12">
        <v>12587.910255814986</v>
      </c>
      <c r="BN1657" s="12">
        <v>0</v>
      </c>
      <c r="BO1657" s="12">
        <v>22.840192285355382</v>
      </c>
      <c r="BP1657" s="12">
        <v>28.25403526056775</v>
      </c>
      <c r="BQ1657" s="48">
        <v>32.585597058607419</v>
      </c>
      <c r="BR1657" s="49">
        <v>6.6358945751402425</v>
      </c>
      <c r="BS1657" s="13">
        <v>51.195204774371149</v>
      </c>
      <c r="BT1657" s="12">
        <v>269.74938610498998</v>
      </c>
      <c r="BV1657" s="14">
        <f>Таблица1[[#This Row],[Lкан_леб,мм]]</f>
        <v>58060.250613895005</v>
      </c>
      <c r="BW1657" s="50">
        <f>Таблица1[[#This Row],[угол обхв4]]+Таблица1[[#This Row],[Lдуг 3,мм]]</f>
        <v>12432.023926999766</v>
      </c>
      <c r="BX1657" s="54">
        <f>Таблица1[[#This Row],[угол обхв5]]+Таблица1[[#This Row],[Y5, мм]]</f>
        <v>58222.894329219576</v>
      </c>
      <c r="BY1657" s="14">
        <f>Таблица1[[#This Row],[угол обхв6]]+Таблица1[[#This Row],[Lдуг 4,мм]]</f>
        <v>14580.97494209369</v>
      </c>
      <c r="BZ1657" s="14">
        <f>Таблица1[[#This Row],[Т1]]+Таблица1[[#This Row],[X6, мм]]</f>
        <v>58424.089713666341</v>
      </c>
      <c r="CA1657" s="14">
        <f>Таблица1[[#This Row],[Т2]]+Таблица1[[#This Row],[Lдуг 5,мм]]</f>
        <v>20061.507124281838</v>
      </c>
      <c r="CB1657" s="14">
        <f>Таблица1[[#This Row],[Т3]]+Таблица1[[#This Row],[Y6, мм]]</f>
        <v>58656.129904285903</v>
      </c>
      <c r="CC1657" s="14">
        <f>Таблица1[[#This Row],[Т4]]+Таблица1[[#This Row],[Lдуг 6,мм]]</f>
        <v>21189.9826446189</v>
      </c>
      <c r="CD1657" s="14">
        <f>Таблица1[[#This Row],[Т5]]+Таблица1[[#This Row],[Lдуг 1,мм]]</f>
        <v>58703.383733619688</v>
      </c>
      <c r="CE1657" s="14">
        <f>Таблица1[[#This Row],[Т6]]+Таблица1[[#This Row],[Lпрям1, мм]]</f>
        <v>21580.277405024426</v>
      </c>
      <c r="CF1657" s="15">
        <f>Таблица1[[#This Row],[Т7]]+Таблица1[[#This Row],[Lдуг 2,мм]]</f>
        <v>59067.941886514251</v>
      </c>
      <c r="CG1657" s="14">
        <f>Таблица1[[#This Row],[Т8]]+Таблица1[[#This Row],[Lпрям2, мм]]</f>
        <v>25977.384443357587</v>
      </c>
      <c r="CH1657" s="14">
        <f>Таблица1[[#This Row],[Т9]]-Таблица1[[#This Row],[Т9]]</f>
        <v>0</v>
      </c>
      <c r="CI1657" s="50">
        <f>Таблица1[[#This Row],[Т9]]-Таблица1[[#This Row],[Т8]]</f>
        <v>37487.664481489825</v>
      </c>
      <c r="CJ1657" s="54">
        <f>Таблица1[[#This Row],[Т9]]-Таблица1[[#This Row],[Т7]]</f>
        <v>364.55815289456223</v>
      </c>
      <c r="CK1657" s="14">
        <f>Таблица1[[#This Row],[Т9]]-Таблица1[[#This Row],[Т6]]</f>
        <v>37877.959241895354</v>
      </c>
      <c r="CL1657" s="14">
        <f>Таблица1[[#This Row],[Т9]]-Таблица1[[#This Row],[Т5]]</f>
        <v>411.81198222834792</v>
      </c>
      <c r="CM1657" s="14">
        <f>Таблица1[[#This Row],[Т9]]-Таблица1[[#This Row],[Т4]]</f>
        <v>39006.434762232413</v>
      </c>
      <c r="CN1657" s="14">
        <f>Таблица1[[#This Row],[Т9]]-Таблица1[[#This Row],[Т3]]</f>
        <v>643.85217284790997</v>
      </c>
      <c r="CO1657" s="14">
        <f>Таблица1[[#This Row],[Т9]]-Таблица1[[#This Row],[Т2]]</f>
        <v>44486.966944420565</v>
      </c>
      <c r="CP1657" s="14">
        <f>Таблица1[[#This Row],[Т9]]-Таблица1[[#This Row],[Т1]]</f>
        <v>845.04755729467433</v>
      </c>
      <c r="CQ1657" s="14">
        <f>Таблица1[[#This Row],[Т9]]-Таблица1[[#This Row],[угол обхв6]]</f>
        <v>46635.917959514481</v>
      </c>
      <c r="CR1657" s="14">
        <f>Таблица1[[#This Row],[Т9]]-Таблица1[[#This Row],[угол обхв5]]</f>
        <v>1007.6912726192459</v>
      </c>
      <c r="CS1657" s="14">
        <f>Таблица1[[#This Row],[Т9]]-Таблица1[[#This Row],[угол обхв4]]</f>
        <v>59067.941886514251</v>
      </c>
      <c r="CT1657" s="14">
        <f>Таблица1[[#This Row],[Lкан_прям, мм]]+Таблица1[[#This Row],[Lкан_дуг, мм]]+Таблица1[[#This Row],[Lкан_леб,мм]]</f>
        <v>85045.326329871838</v>
      </c>
      <c r="CU1657" s="16">
        <f>Таблица1[[#This Row],[Lкан_леб,мм]]</f>
        <v>58060.250613895005</v>
      </c>
      <c r="CV1657" s="14">
        <f>2534431-(Таблица1[[#This Row],[Т23]]+Таблица1[[#This Row],[угол обхв3]])</f>
        <v>2449115.9242840232</v>
      </c>
      <c r="CW1657" s="50">
        <f>SUM(X1657:AC1657,AD1657:AI1657)-Таблица1[[#This Row],[lподв_min, мм]]</f>
        <v>22587.968678571546</v>
      </c>
      <c r="CX1657" s="17">
        <f>CW2096-Таблица1[[#This Row],[Суммарная длина каната]]</f>
        <v>-2426028.5661866502</v>
      </c>
    </row>
    <row r="1658" spans="1:102" x14ac:dyDescent="0.25">
      <c r="A1658" s="21">
        <v>1657</v>
      </c>
      <c r="B1658" s="10">
        <v>41.256938775510193</v>
      </c>
      <c r="C1658" s="10">
        <v>136.51142857142858</v>
      </c>
      <c r="D1658" s="11">
        <v>16532.190134868117</v>
      </c>
      <c r="E1658" s="11">
        <v>17364.530732521282</v>
      </c>
      <c r="F1658" s="11">
        <v>16397.656163445437</v>
      </c>
      <c r="G1658" s="11">
        <v>17404.799958156265</v>
      </c>
      <c r="H1658" s="11">
        <v>16940.189644868115</v>
      </c>
      <c r="I1658" s="11">
        <v>12914.57272754018</v>
      </c>
      <c r="J1658" s="11">
        <v>4449.9580049811002</v>
      </c>
      <c r="K1658" s="11">
        <v>25977.384443346571</v>
      </c>
      <c r="L1658" s="11">
        <v>1007.6912726302625</v>
      </c>
      <c r="M1658" s="11">
        <v>58060.250613895005</v>
      </c>
      <c r="N1658" s="11">
        <v>7925.8729827397046</v>
      </c>
      <c r="O1658" s="11">
        <v>18745.735348825841</v>
      </c>
      <c r="P1658" s="43">
        <v>9920.9884366882616</v>
      </c>
      <c r="Q1658" s="11">
        <v>19388.502596452148</v>
      </c>
      <c r="R1658" s="11">
        <v>15315.394486959543</v>
      </c>
      <c r="S1658" s="11">
        <v>18420.713174730368</v>
      </c>
      <c r="T1658" s="11">
        <v>16697.941624340128</v>
      </c>
      <c r="U1658" s="11">
        <v>18253.750864849495</v>
      </c>
      <c r="V1658" s="11">
        <v>16532.190134868117</v>
      </c>
      <c r="W1658" s="11">
        <v>17364.530732521282</v>
      </c>
      <c r="X1658" s="12">
        <v>0</v>
      </c>
      <c r="Y1658" s="12">
        <v>145.13713122936187</v>
      </c>
      <c r="Z1658" s="12">
        <v>199.588775294074</v>
      </c>
      <c r="AA1658" s="44">
        <v>232.04019061955816</v>
      </c>
      <c r="AB1658" s="45">
        <v>47.253829333785312</v>
      </c>
      <c r="AC1658" s="12">
        <v>383.67134615348323</v>
      </c>
      <c r="AD1658" s="12">
        <v>12432.023926999766</v>
      </c>
      <c r="AE1658" s="12">
        <v>2096.1000475181172</v>
      </c>
      <c r="AF1658" s="12">
        <v>5480.532182188148</v>
      </c>
      <c r="AG1658" s="44">
        <v>1128.475520337063</v>
      </c>
      <c r="AH1658" s="45">
        <v>390.29476040551776</v>
      </c>
      <c r="AI1658" s="12">
        <v>4449.9580058979618</v>
      </c>
      <c r="AJ1658" s="12">
        <v>-38.239134934064808</v>
      </c>
      <c r="AK1658" s="12">
        <v>-17.857406821126542</v>
      </c>
      <c r="AL1658" s="12">
        <v>10.17101097920531</v>
      </c>
      <c r="AM1658" s="44">
        <v>42.756608037812654</v>
      </c>
      <c r="AN1658" s="45">
        <v>36.120713462672008</v>
      </c>
      <c r="AO1658" s="12">
        <v>89.999999871244228</v>
      </c>
      <c r="AP1658" s="12">
        <v>-2091.1947974305112</v>
      </c>
      <c r="AQ1658" s="12">
        <v>7800.7601393226887</v>
      </c>
      <c r="AR1658" s="12">
        <v>9993.035834812441</v>
      </c>
      <c r="AS1658" s="44">
        <v>15592.379743180585</v>
      </c>
      <c r="AT1658" s="45">
        <v>16457.430348233207</v>
      </c>
      <c r="AU1658" s="12">
        <v>16940.190134868117</v>
      </c>
      <c r="AV1658" s="12">
        <v>11371.453281466987</v>
      </c>
      <c r="AW1658" s="12">
        <v>19134.07898069343</v>
      </c>
      <c r="AX1658" s="12">
        <v>19790.090908562368</v>
      </c>
      <c r="AY1658" s="44">
        <v>18720.284815304312</v>
      </c>
      <c r="AZ1658" s="45">
        <v>17924.177919865506</v>
      </c>
      <c r="BA1658" s="12">
        <v>17364.530733438143</v>
      </c>
      <c r="BB1658" s="12">
        <v>7673.3434155557034</v>
      </c>
      <c r="BC1658" s="12">
        <v>9795.8755932712465</v>
      </c>
      <c r="BD1658" s="12">
        <v>15387.441885083723</v>
      </c>
      <c r="BE1658" s="44">
        <v>16420.956368119085</v>
      </c>
      <c r="BF1658" s="45">
        <v>16772.701410975038</v>
      </c>
      <c r="BG1658" s="12">
        <v>16940.190144868116</v>
      </c>
      <c r="BH1658" s="12">
        <v>19066.192549865016</v>
      </c>
      <c r="BI1658" s="12">
        <v>19776.846228319737</v>
      </c>
      <c r="BJ1658" s="12">
        <v>18822.301486840592</v>
      </c>
      <c r="BK1658" s="44">
        <v>17954.179224275551</v>
      </c>
      <c r="BL1658" s="45">
        <v>17694.103677505271</v>
      </c>
      <c r="BM1658" s="12">
        <v>12914.572727540182</v>
      </c>
      <c r="BN1658" s="12">
        <v>0</v>
      </c>
      <c r="BO1658" s="12">
        <v>20.381728112938262</v>
      </c>
      <c r="BP1658" s="12">
        <v>28.028417800331855</v>
      </c>
      <c r="BQ1658" s="48">
        <v>32.585597058607348</v>
      </c>
      <c r="BR1658" s="49">
        <v>6.6358945751406493</v>
      </c>
      <c r="BS1658" s="13">
        <v>53.87928640857222</v>
      </c>
      <c r="BT1658" s="12">
        <v>269.74938610498998</v>
      </c>
      <c r="BV1658" s="14">
        <f>Таблица1[[#This Row],[Lкан_леб,мм]]</f>
        <v>58060.250613895005</v>
      </c>
      <c r="BW1658" s="50">
        <f>Таблица1[[#This Row],[угол обхв4]]+Таблица1[[#This Row],[Lдуг 3,мм]]</f>
        <v>12432.023926999766</v>
      </c>
      <c r="BX1658" s="54">
        <f>Таблица1[[#This Row],[угол обхв5]]+Таблица1[[#This Row],[Y5, мм]]</f>
        <v>58205.387745124368</v>
      </c>
      <c r="BY1658" s="14">
        <f>Таблица1[[#This Row],[угол обхв6]]+Таблица1[[#This Row],[Lдуг 4,мм]]</f>
        <v>14528.123974517883</v>
      </c>
      <c r="BZ1658" s="14">
        <f>Таблица1[[#This Row],[Т1]]+Таблица1[[#This Row],[X6, мм]]</f>
        <v>58404.976520418444</v>
      </c>
      <c r="CA1658" s="14">
        <f>Таблица1[[#This Row],[Т2]]+Таблица1[[#This Row],[Lдуг 5,мм]]</f>
        <v>20008.656156706031</v>
      </c>
      <c r="CB1658" s="14">
        <f>Таблица1[[#This Row],[Т3]]+Таблица1[[#This Row],[Y6, мм]]</f>
        <v>58637.016711037999</v>
      </c>
      <c r="CC1658" s="14">
        <f>Таблица1[[#This Row],[Т4]]+Таблица1[[#This Row],[Lдуг 6,мм]]</f>
        <v>21137.131677043093</v>
      </c>
      <c r="CD1658" s="14">
        <f>Таблица1[[#This Row],[Т5]]+Таблица1[[#This Row],[Lдуг 1,мм]]</f>
        <v>58684.270540371785</v>
      </c>
      <c r="CE1658" s="14">
        <f>Таблица1[[#This Row],[Т6]]+Таблица1[[#This Row],[Lпрям1, мм]]</f>
        <v>21527.426437448612</v>
      </c>
      <c r="CF1658" s="15">
        <f>Таблица1[[#This Row],[Т7]]+Таблица1[[#This Row],[Lдуг 2,мм]]</f>
        <v>59067.941886525266</v>
      </c>
      <c r="CG1658" s="14">
        <f>Таблица1[[#This Row],[Т8]]+Таблица1[[#This Row],[Lпрям2, мм]]</f>
        <v>25977.384443346575</v>
      </c>
      <c r="CH1658" s="14">
        <f>Таблица1[[#This Row],[Т9]]-Таблица1[[#This Row],[Т9]]</f>
        <v>0</v>
      </c>
      <c r="CI1658" s="50">
        <f>Таблица1[[#This Row],[Т9]]-Таблица1[[#This Row],[Т8]]</f>
        <v>37540.515449076658</v>
      </c>
      <c r="CJ1658" s="54">
        <f>Таблица1[[#This Row],[Т9]]-Таблица1[[#This Row],[Т7]]</f>
        <v>383.67134615348186</v>
      </c>
      <c r="CK1658" s="14">
        <f>Таблица1[[#This Row],[Т9]]-Таблица1[[#This Row],[Т6]]</f>
        <v>37930.810209482173</v>
      </c>
      <c r="CL1658" s="14">
        <f>Таблица1[[#This Row],[Т9]]-Таблица1[[#This Row],[Т5]]</f>
        <v>430.92517548726755</v>
      </c>
      <c r="CM1658" s="14">
        <f>Таблица1[[#This Row],[Т9]]-Таблица1[[#This Row],[Т4]]</f>
        <v>39059.285729819239</v>
      </c>
      <c r="CN1658" s="14">
        <f>Таблица1[[#This Row],[Т9]]-Таблица1[[#This Row],[Т3]]</f>
        <v>662.96536610682233</v>
      </c>
      <c r="CO1658" s="14">
        <f>Таблица1[[#This Row],[Т9]]-Таблица1[[#This Row],[Т2]]</f>
        <v>44539.817912007384</v>
      </c>
      <c r="CP1658" s="14">
        <f>Таблица1[[#This Row],[Т9]]-Таблица1[[#This Row],[Т1]]</f>
        <v>862.55414140089852</v>
      </c>
      <c r="CQ1658" s="14">
        <f>Таблица1[[#This Row],[Т9]]-Таблица1[[#This Row],[угол обхв6]]</f>
        <v>46635.917959525497</v>
      </c>
      <c r="CR1658" s="14">
        <f>Таблица1[[#This Row],[Т9]]-Таблица1[[#This Row],[угол обхв5]]</f>
        <v>1007.6912726302617</v>
      </c>
      <c r="CS1658" s="14">
        <f>Таблица1[[#This Row],[Т9]]-Таблица1[[#This Row],[угол обхв4]]</f>
        <v>59067.941886525266</v>
      </c>
      <c r="CT1658" s="14">
        <f>Таблица1[[#This Row],[Lкан_прям, мм]]+Таблица1[[#This Row],[Lкан_дуг, мм]]+Таблица1[[#This Row],[Lкан_леб,мм]]</f>
        <v>85045.326329871838</v>
      </c>
      <c r="CU1658" s="16">
        <f>Таблица1[[#This Row],[Lкан_леб,мм]]</f>
        <v>58060.250613895005</v>
      </c>
      <c r="CV1658" s="14">
        <f>2534431-(Таблица1[[#This Row],[Т23]]+Таблица1[[#This Row],[угол обхв3]])</f>
        <v>2449115.9242840232</v>
      </c>
      <c r="CW1658" s="50">
        <f>SUM(X1658:AC1658,AD1658:AI1658)-Таблица1[[#This Row],[lподв_min, мм]]</f>
        <v>22535.117710995735</v>
      </c>
      <c r="CX1658" s="17">
        <f>CW2097-Таблица1[[#This Row],[Суммарная длина каната]]</f>
        <v>-2426090.1322149131</v>
      </c>
    </row>
    <row r="1659" spans="1:102" x14ac:dyDescent="0.25">
      <c r="A1659" s="21">
        <v>1658</v>
      </c>
      <c r="B1659" s="10">
        <v>41.256938775510193</v>
      </c>
      <c r="C1659" s="10">
        <v>139.19551020408164</v>
      </c>
      <c r="D1659" s="11">
        <v>16539.73467430448</v>
      </c>
      <c r="E1659" s="11">
        <v>17744.814674952202</v>
      </c>
      <c r="F1659" s="11">
        <v>16403.462532162644</v>
      </c>
      <c r="G1659" s="11">
        <v>17778.739640332813</v>
      </c>
      <c r="H1659" s="11">
        <v>16947.734184304478</v>
      </c>
      <c r="I1659" s="11">
        <v>13241.692805926932</v>
      </c>
      <c r="J1659" s="11">
        <v>4503.1218690252699</v>
      </c>
      <c r="K1659" s="11">
        <v>25977.384443335737</v>
      </c>
      <c r="L1659" s="11">
        <v>1007.6912726410942</v>
      </c>
      <c r="M1659" s="11">
        <v>58060.250613895005</v>
      </c>
      <c r="N1659" s="11">
        <v>7925.8729827397046</v>
      </c>
      <c r="O1659" s="11">
        <v>18745.735348825841</v>
      </c>
      <c r="P1659" s="43">
        <v>9841.0055319968487</v>
      </c>
      <c r="Q1659" s="11">
        <v>19456.970590165092</v>
      </c>
      <c r="R1659" s="11">
        <v>15274.814050805791</v>
      </c>
      <c r="S1659" s="11">
        <v>18742.857167157661</v>
      </c>
      <c r="T1659" s="11">
        <v>16663.663094983145</v>
      </c>
      <c r="U1659" s="11">
        <v>18640.821229921577</v>
      </c>
      <c r="V1659" s="11">
        <v>16539.73467430448</v>
      </c>
      <c r="W1659" s="11">
        <v>17744.814674952202</v>
      </c>
      <c r="X1659" s="12">
        <v>0</v>
      </c>
      <c r="Y1659" s="12">
        <v>127.21793918211935</v>
      </c>
      <c r="Z1659" s="12">
        <v>198.39477409341944</v>
      </c>
      <c r="AA1659" s="44">
        <v>232.04019061955913</v>
      </c>
      <c r="AB1659" s="45">
        <v>47.253829333788893</v>
      </c>
      <c r="AC1659" s="12">
        <v>402.78453941220755</v>
      </c>
      <c r="AD1659" s="12">
        <v>12432.023926999766</v>
      </c>
      <c r="AE1659" s="12">
        <v>2042.9361834739409</v>
      </c>
      <c r="AF1659" s="12">
        <v>5480.5321821881507</v>
      </c>
      <c r="AG1659" s="44">
        <v>1128.4755203370639</v>
      </c>
      <c r="AH1659" s="45">
        <v>390.29476040551026</v>
      </c>
      <c r="AI1659" s="12">
        <v>4503.1218699313058</v>
      </c>
      <c r="AJ1659" s="12">
        <v>-38.239134934064808</v>
      </c>
      <c r="AK1659" s="12">
        <v>-20.373813871595623</v>
      </c>
      <c r="AL1659" s="12">
        <v>7.4869293465522624</v>
      </c>
      <c r="AM1659" s="44">
        <v>40.072526405159749</v>
      </c>
      <c r="AN1659" s="45">
        <v>33.436631830018598</v>
      </c>
      <c r="AO1659" s="12">
        <v>89.99999987276432</v>
      </c>
      <c r="AP1659" s="12">
        <v>-2091.1947974305112</v>
      </c>
      <c r="AQ1659" s="12">
        <v>7783.8303771929341</v>
      </c>
      <c r="AR1659" s="12">
        <v>9894.167937927783</v>
      </c>
      <c r="AS1659" s="44">
        <v>15537.466813915733</v>
      </c>
      <c r="AT1659" s="45">
        <v>16438.849226221431</v>
      </c>
      <c r="AU1659" s="12">
        <v>16947.73467430448</v>
      </c>
      <c r="AV1659" s="12">
        <v>11371.453281466987</v>
      </c>
      <c r="AW1659" s="12">
        <v>19128.211358804878</v>
      </c>
      <c r="AX1659" s="12">
        <v>19861.492231855169</v>
      </c>
      <c r="AY1659" s="44">
        <v>19055.071077851459</v>
      </c>
      <c r="AZ1659" s="45">
        <v>18300.346965971436</v>
      </c>
      <c r="BA1659" s="12">
        <v>17744.814675858241</v>
      </c>
      <c r="BB1659" s="12">
        <v>7673.3434155557034</v>
      </c>
      <c r="BC1659" s="12">
        <v>9698.9629264500782</v>
      </c>
      <c r="BD1659" s="12">
        <v>15327.976456736724</v>
      </c>
      <c r="BE1659" s="44">
        <v>16401.010331873204</v>
      </c>
      <c r="BF1659" s="45">
        <v>16764.548543066194</v>
      </c>
      <c r="BG1659" s="12">
        <v>16947.73468430448</v>
      </c>
      <c r="BH1659" s="12">
        <v>19066.192549865016</v>
      </c>
      <c r="BI1659" s="12">
        <v>19839.446600144129</v>
      </c>
      <c r="BJ1659" s="12">
        <v>19147.378808847741</v>
      </c>
      <c r="BK1659" s="44">
        <v>18328.60731922778</v>
      </c>
      <c r="BL1659" s="45">
        <v>18085.288938902344</v>
      </c>
      <c r="BM1659" s="12">
        <v>13241.692805926934</v>
      </c>
      <c r="BN1659" s="12">
        <v>0</v>
      </c>
      <c r="BO1659" s="12">
        <v>17.865321062469185</v>
      </c>
      <c r="BP1659" s="12">
        <v>27.860743218147885</v>
      </c>
      <c r="BQ1659" s="48">
        <v>32.585597058607483</v>
      </c>
      <c r="BR1659" s="49">
        <v>6.635894575141152</v>
      </c>
      <c r="BS1659" s="13">
        <v>56.563368042745729</v>
      </c>
      <c r="BT1659" s="12">
        <v>269.74938610498998</v>
      </c>
      <c r="BV1659" s="14">
        <f>Таблица1[[#This Row],[Lкан_леб,мм]]</f>
        <v>58060.250613895005</v>
      </c>
      <c r="BW1659" s="50">
        <f>Таблица1[[#This Row],[угол обхв4]]+Таблица1[[#This Row],[Lдуг 3,мм]]</f>
        <v>12432.023926999766</v>
      </c>
      <c r="BX1659" s="54">
        <f>Таблица1[[#This Row],[угол обхв5]]+Таблица1[[#This Row],[Y5, мм]]</f>
        <v>58187.468553077124</v>
      </c>
      <c r="BY1659" s="14">
        <f>Таблица1[[#This Row],[угол обхв6]]+Таблица1[[#This Row],[Lдуг 4,мм]]</f>
        <v>14474.960110473707</v>
      </c>
      <c r="BZ1659" s="14">
        <f>Таблица1[[#This Row],[Т1]]+Таблица1[[#This Row],[X6, мм]]</f>
        <v>58385.86332717054</v>
      </c>
      <c r="CA1659" s="14">
        <f>Таблица1[[#This Row],[Т2]]+Таблица1[[#This Row],[Lдуг 5,мм]]</f>
        <v>19955.492292661856</v>
      </c>
      <c r="CB1659" s="14">
        <f>Таблица1[[#This Row],[Т3]]+Таблица1[[#This Row],[Y6, мм]]</f>
        <v>58617.903517790102</v>
      </c>
      <c r="CC1659" s="14">
        <f>Таблица1[[#This Row],[Т4]]+Таблица1[[#This Row],[Lдуг 6,мм]]</f>
        <v>21083.967812998919</v>
      </c>
      <c r="CD1659" s="14">
        <f>Таблица1[[#This Row],[Т5]]+Таблица1[[#This Row],[Lдуг 1,мм]]</f>
        <v>58665.157347123888</v>
      </c>
      <c r="CE1659" s="14">
        <f>Таблица1[[#This Row],[Т6]]+Таблица1[[#This Row],[Lпрям1, мм]]</f>
        <v>21474.26257340443</v>
      </c>
      <c r="CF1659" s="15">
        <f>Таблица1[[#This Row],[Т7]]+Таблица1[[#This Row],[Lдуг 2,мм]]</f>
        <v>59067.941886536093</v>
      </c>
      <c r="CG1659" s="14">
        <f>Таблица1[[#This Row],[Т8]]+Таблица1[[#This Row],[Lпрям2, мм]]</f>
        <v>25977.384443335737</v>
      </c>
      <c r="CH1659" s="14">
        <f>Таблица1[[#This Row],[Т9]]-Таблица1[[#This Row],[Т9]]</f>
        <v>0</v>
      </c>
      <c r="CI1659" s="50">
        <f>Таблица1[[#This Row],[Т9]]-Таблица1[[#This Row],[Т8]]</f>
        <v>37593.679313131666</v>
      </c>
      <c r="CJ1659" s="54">
        <f>Таблица1[[#This Row],[Т9]]-Таблица1[[#This Row],[Т7]]</f>
        <v>402.78453941220505</v>
      </c>
      <c r="CK1659" s="14">
        <f>Таблица1[[#This Row],[Т9]]-Таблица1[[#This Row],[Т6]]</f>
        <v>37983.974073537174</v>
      </c>
      <c r="CL1659" s="14">
        <f>Таблица1[[#This Row],[Т9]]-Таблица1[[#This Row],[Т5]]</f>
        <v>450.03836874599074</v>
      </c>
      <c r="CM1659" s="14">
        <f>Таблица1[[#This Row],[Т9]]-Таблица1[[#This Row],[Т4]]</f>
        <v>39112.449593874233</v>
      </c>
      <c r="CN1659" s="14">
        <f>Таблица1[[#This Row],[Т9]]-Таблица1[[#This Row],[Т3]]</f>
        <v>682.07855936555279</v>
      </c>
      <c r="CO1659" s="14">
        <f>Таблица1[[#This Row],[Т9]]-Таблица1[[#This Row],[Т2]]</f>
        <v>44592.981776062385</v>
      </c>
      <c r="CP1659" s="14">
        <f>Таблица1[[#This Row],[Т9]]-Таблица1[[#This Row],[Т1]]</f>
        <v>880.47333345896914</v>
      </c>
      <c r="CQ1659" s="14">
        <f>Таблица1[[#This Row],[Т9]]-Таблица1[[#This Row],[угол обхв6]]</f>
        <v>46635.917959536324</v>
      </c>
      <c r="CR1659" s="14">
        <f>Таблица1[[#This Row],[Т9]]-Таблица1[[#This Row],[угол обхв5]]</f>
        <v>1007.6912726410883</v>
      </c>
      <c r="CS1659" s="14">
        <f>Таблица1[[#This Row],[Т9]]-Таблица1[[#This Row],[угол обхв4]]</f>
        <v>59067.941886536093</v>
      </c>
      <c r="CT1659" s="14">
        <f>Таблица1[[#This Row],[Lкан_прям, мм]]+Таблица1[[#This Row],[Lкан_дуг, мм]]+Таблица1[[#This Row],[Lкан_леб,мм]]</f>
        <v>85045.326329871838</v>
      </c>
      <c r="CU1659" s="16">
        <f>Таблица1[[#This Row],[Lкан_леб,мм]]</f>
        <v>58060.250613895005</v>
      </c>
      <c r="CV1659" s="14">
        <f>2534431-(Таблица1[[#This Row],[Т23]]+Таблица1[[#This Row],[угол обхв3]])</f>
        <v>2449115.9242840232</v>
      </c>
      <c r="CW1659" s="50">
        <f>SUM(X1659:AC1659,AD1659:AI1659)-Таблица1[[#This Row],[lподв_min, мм]]</f>
        <v>22481.953846951561</v>
      </c>
      <c r="CX1659" s="17">
        <f>CW2098-Таблица1[[#This Row],[Суммарная длина каната]]</f>
        <v>-2426153.2246882981</v>
      </c>
    </row>
    <row r="1660" spans="1:102" x14ac:dyDescent="0.25">
      <c r="A1660" s="21">
        <v>1659</v>
      </c>
      <c r="B1660" s="10">
        <v>41.256938775510193</v>
      </c>
      <c r="C1660" s="10">
        <v>141.87959183673468</v>
      </c>
      <c r="D1660" s="11">
        <v>16529.462646915952</v>
      </c>
      <c r="E1660" s="11">
        <v>18125.034719662421</v>
      </c>
      <c r="F1660" s="11">
        <v>16391.751335876052</v>
      </c>
      <c r="G1660" s="11">
        <v>18152.540988251083</v>
      </c>
      <c r="H1660" s="11">
        <v>16937.462156915954</v>
      </c>
      <c r="I1660" s="11">
        <v>13568.532347172715</v>
      </c>
      <c r="J1660" s="11">
        <v>4556.5023724897046</v>
      </c>
      <c r="K1660" s="11">
        <v>25977.384443325122</v>
      </c>
      <c r="L1660" s="11">
        <v>1007.6912726517038</v>
      </c>
      <c r="M1660" s="11">
        <v>58060.250613895005</v>
      </c>
      <c r="N1660" s="11">
        <v>7925.8729827397046</v>
      </c>
      <c r="O1660" s="11">
        <v>18745.735348825841</v>
      </c>
      <c r="P1660" s="43">
        <v>9757.9040917952134</v>
      </c>
      <c r="Q1660" s="11">
        <v>19521.617955481586</v>
      </c>
      <c r="R1660" s="11">
        <v>15219.192476201662</v>
      </c>
      <c r="S1660" s="11">
        <v>19062.747404729838</v>
      </c>
      <c r="T1660" s="11">
        <v>16611.296080983848</v>
      </c>
      <c r="U1660" s="11">
        <v>19025.861722515161</v>
      </c>
      <c r="V1660" s="11">
        <v>16529.462646915952</v>
      </c>
      <c r="W1660" s="11">
        <v>18125.034719662421</v>
      </c>
      <c r="X1660" s="12">
        <v>0</v>
      </c>
      <c r="Y1660" s="12">
        <v>108.85084690942772</v>
      </c>
      <c r="Z1660" s="12">
        <v>197.64867311821379</v>
      </c>
      <c r="AA1660" s="44">
        <v>232.04019061955938</v>
      </c>
      <c r="AB1660" s="45">
        <v>47.253829333786406</v>
      </c>
      <c r="AC1660" s="12">
        <v>421.89773267071638</v>
      </c>
      <c r="AD1660" s="12">
        <v>12432.023926999766</v>
      </c>
      <c r="AE1660" s="12">
        <v>1989.5556800095014</v>
      </c>
      <c r="AF1660" s="12">
        <v>5480.5321821881507</v>
      </c>
      <c r="AG1660" s="44">
        <v>1128.4755203370592</v>
      </c>
      <c r="AH1660" s="45">
        <v>390.29476040551651</v>
      </c>
      <c r="AI1660" s="12">
        <v>4556.5023733851258</v>
      </c>
      <c r="AJ1660" s="12">
        <v>-38.239134934064808</v>
      </c>
      <c r="AK1660" s="12">
        <v>-22.953119923440177</v>
      </c>
      <c r="AL1660" s="12">
        <v>4.8028477138991832</v>
      </c>
      <c r="AM1660" s="44">
        <v>37.388444772506702</v>
      </c>
      <c r="AN1660" s="45">
        <v>30.752550197365899</v>
      </c>
      <c r="AO1660" s="12">
        <v>89.999999874254911</v>
      </c>
      <c r="AP1660" s="12">
        <v>-2091.1947974305112</v>
      </c>
      <c r="AQ1660" s="12">
        <v>7766.7620281199115</v>
      </c>
      <c r="AR1660" s="12">
        <v>9792.0648591227327</v>
      </c>
      <c r="AS1660" s="44">
        <v>15466.93644606132</v>
      </c>
      <c r="AT1660" s="45">
        <v>16402.67289541307</v>
      </c>
      <c r="AU1660" s="12">
        <v>16937.462646915952</v>
      </c>
      <c r="AV1660" s="12">
        <v>11371.453281466987</v>
      </c>
      <c r="AW1660" s="12">
        <v>19121.431641221679</v>
      </c>
      <c r="AX1660" s="12">
        <v>19928.185344699657</v>
      </c>
      <c r="AY1660" s="44">
        <v>19386.918540703071</v>
      </c>
      <c r="AZ1660" s="45">
        <v>18675.233191955678</v>
      </c>
      <c r="BA1660" s="12">
        <v>18125.03472055784</v>
      </c>
      <c r="BB1660" s="12">
        <v>7673.3434155557034</v>
      </c>
      <c r="BC1660" s="12">
        <v>9598.7931371754203</v>
      </c>
      <c r="BD1660" s="12">
        <v>15253.353243529184</v>
      </c>
      <c r="BE1660" s="44">
        <v>16363.552111124189</v>
      </c>
      <c r="BF1660" s="45">
        <v>16738.085832486729</v>
      </c>
      <c r="BG1660" s="12">
        <v>16937.462656915952</v>
      </c>
      <c r="BH1660" s="12">
        <v>19066.192549865016</v>
      </c>
      <c r="BI1660" s="12">
        <v>19897.314247877424</v>
      </c>
      <c r="BJ1660" s="12">
        <v>19469.314793947906</v>
      </c>
      <c r="BK1660" s="44">
        <v>18701.690586541928</v>
      </c>
      <c r="BL1660" s="45">
        <v>18475.663250221904</v>
      </c>
      <c r="BM1660" s="12">
        <v>13568.532347172717</v>
      </c>
      <c r="BN1660" s="12">
        <v>0</v>
      </c>
      <c r="BO1660" s="12">
        <v>15.286015010624629</v>
      </c>
      <c r="BP1660" s="12">
        <v>27.75596763733936</v>
      </c>
      <c r="BQ1660" s="48">
        <v>32.585597058607519</v>
      </c>
      <c r="BR1660" s="49">
        <v>6.6358945751408021</v>
      </c>
      <c r="BS1660" s="13">
        <v>59.247449676889012</v>
      </c>
      <c r="BT1660" s="12">
        <v>269.74938610498998</v>
      </c>
      <c r="BV1660" s="14">
        <f>Таблица1[[#This Row],[Lкан_леб,мм]]</f>
        <v>58060.250613895005</v>
      </c>
      <c r="BW1660" s="50">
        <f>Таблица1[[#This Row],[угол обхв4]]+Таблица1[[#This Row],[Lдуг 3,мм]]</f>
        <v>12432.023926999766</v>
      </c>
      <c r="BX1660" s="54">
        <f>Таблица1[[#This Row],[угол обхв5]]+Таблица1[[#This Row],[Y5, мм]]</f>
        <v>58169.101460804435</v>
      </c>
      <c r="BY1660" s="14">
        <f>Таблица1[[#This Row],[угол обхв6]]+Таблица1[[#This Row],[Lдуг 4,мм]]</f>
        <v>14421.579607009267</v>
      </c>
      <c r="BZ1660" s="14">
        <f>Таблица1[[#This Row],[Т1]]+Таблица1[[#This Row],[X6, мм]]</f>
        <v>58366.750133922651</v>
      </c>
      <c r="CA1660" s="14">
        <f>Таблица1[[#This Row],[Т2]]+Таблица1[[#This Row],[Lдуг 5,мм]]</f>
        <v>19902.111789197417</v>
      </c>
      <c r="CB1660" s="14">
        <f>Таблица1[[#This Row],[Т3]]+Таблица1[[#This Row],[Y6, мм]]</f>
        <v>58598.790324542213</v>
      </c>
      <c r="CC1660" s="14">
        <f>Таблица1[[#This Row],[Т4]]+Таблица1[[#This Row],[Lдуг 6,мм]]</f>
        <v>21030.587309534476</v>
      </c>
      <c r="CD1660" s="14">
        <f>Таблица1[[#This Row],[Т5]]+Таблица1[[#This Row],[Lдуг 1,мм]]</f>
        <v>58646.044153875999</v>
      </c>
      <c r="CE1660" s="14">
        <f>Таблица1[[#This Row],[Т6]]+Таблица1[[#This Row],[Lпрям1, мм]]</f>
        <v>21420.882069939991</v>
      </c>
      <c r="CF1660" s="15">
        <f>Таблица1[[#This Row],[Т7]]+Таблица1[[#This Row],[Lдуг 2,мм]]</f>
        <v>59067.941886546716</v>
      </c>
      <c r="CG1660" s="14">
        <f>Таблица1[[#This Row],[Т8]]+Таблица1[[#This Row],[Lпрям2, мм]]</f>
        <v>25977.384443325118</v>
      </c>
      <c r="CH1660" s="14">
        <f>Таблица1[[#This Row],[Т9]]-Таблица1[[#This Row],[Т9]]</f>
        <v>0</v>
      </c>
      <c r="CI1660" s="50">
        <f>Таблица1[[#This Row],[Т9]]-Таблица1[[#This Row],[Т8]]</f>
        <v>37647.059816606721</v>
      </c>
      <c r="CJ1660" s="54">
        <f>Таблица1[[#This Row],[Т9]]-Таблица1[[#This Row],[Т7]]</f>
        <v>421.89773267071723</v>
      </c>
      <c r="CK1660" s="14">
        <f>Таблица1[[#This Row],[Т9]]-Таблица1[[#This Row],[Т6]]</f>
        <v>38037.354577012244</v>
      </c>
      <c r="CL1660" s="14">
        <f>Таблица1[[#This Row],[Т9]]-Таблица1[[#This Row],[Т5]]</f>
        <v>469.15156200450292</v>
      </c>
      <c r="CM1660" s="14">
        <f>Таблица1[[#This Row],[Т9]]-Таблица1[[#This Row],[Т4]]</f>
        <v>39165.830097349302</v>
      </c>
      <c r="CN1660" s="14">
        <f>Таблица1[[#This Row],[Т9]]-Таблица1[[#This Row],[Т3]]</f>
        <v>701.19175262406497</v>
      </c>
      <c r="CO1660" s="14">
        <f>Таблица1[[#This Row],[Т9]]-Таблица1[[#This Row],[Т2]]</f>
        <v>44646.362279537447</v>
      </c>
      <c r="CP1660" s="14">
        <f>Таблица1[[#This Row],[Т9]]-Таблица1[[#This Row],[Т1]]</f>
        <v>898.84042574228079</v>
      </c>
      <c r="CQ1660" s="14">
        <f>Таблица1[[#This Row],[Т9]]-Таблица1[[#This Row],[угол обхв6]]</f>
        <v>46635.917959546947</v>
      </c>
      <c r="CR1660" s="14">
        <f>Таблица1[[#This Row],[Т9]]-Таблица1[[#This Row],[угол обхв5]]</f>
        <v>1007.6912726517112</v>
      </c>
      <c r="CS1660" s="14">
        <f>Таблица1[[#This Row],[Т9]]-Таблица1[[#This Row],[угол обхв4]]</f>
        <v>59067.941886546716</v>
      </c>
      <c r="CT1660" s="14">
        <f>Таблица1[[#This Row],[Lкан_прям, мм]]+Таблица1[[#This Row],[Lкан_дуг, мм]]+Таблица1[[#This Row],[Lкан_леб,мм]]</f>
        <v>85045.326329871838</v>
      </c>
      <c r="CU1660" s="16">
        <f>Таблица1[[#This Row],[Lкан_леб,мм]]</f>
        <v>58060.250613895005</v>
      </c>
      <c r="CV1660" s="14">
        <f>2534431-(Таблица1[[#This Row],[Т23]]+Таблица1[[#This Row],[угол обхв3]])</f>
        <v>2449115.9242840232</v>
      </c>
      <c r="CW1660" s="50">
        <f>SUM(X1660:AC1660,AD1660:AI1660)-Таблица1[[#This Row],[lподв_min, мм]]</f>
        <v>22428.573343487118</v>
      </c>
      <c r="CX1660" s="17">
        <f>CW2099-Таблица1[[#This Row],[Суммарная длина каната]]</f>
        <v>-2426217.8244497101</v>
      </c>
    </row>
    <row r="1661" spans="1:102" x14ac:dyDescent="0.25">
      <c r="A1661" s="21">
        <v>1660</v>
      </c>
      <c r="B1661" s="10">
        <v>41.256938775510193</v>
      </c>
      <c r="C1661" s="10">
        <v>144.56367346938774</v>
      </c>
      <c r="D1661" s="11">
        <v>16501.396591094071</v>
      </c>
      <c r="E1661" s="11">
        <v>18504.356606002653</v>
      </c>
      <c r="F1661" s="11">
        <v>16362.548270732801</v>
      </c>
      <c r="G1661" s="11">
        <v>18525.383824859506</v>
      </c>
      <c r="H1661" s="11">
        <v>16909.396101094069</v>
      </c>
      <c r="I1661" s="11">
        <v>13894.361149842636</v>
      </c>
      <c r="J1661" s="11">
        <v>4609.9954561600161</v>
      </c>
      <c r="K1661" s="11">
        <v>25977.384443314746</v>
      </c>
      <c r="L1661" s="11">
        <v>1007.691272662091</v>
      </c>
      <c r="M1661" s="11">
        <v>58060.250613895005</v>
      </c>
      <c r="N1661" s="11">
        <v>7925.8729827397046</v>
      </c>
      <c r="O1661" s="11">
        <v>18745.735348825841</v>
      </c>
      <c r="P1661" s="43">
        <v>9671.8664532915627</v>
      </c>
      <c r="Q1661" s="11">
        <v>19582.302846242517</v>
      </c>
      <c r="R1661" s="11">
        <v>15148.651805347688</v>
      </c>
      <c r="S1661" s="11">
        <v>19379.681999576933</v>
      </c>
      <c r="T1661" s="11">
        <v>16540.955483541438</v>
      </c>
      <c r="U1661" s="11">
        <v>19408.027505184615</v>
      </c>
      <c r="V1661" s="11">
        <v>16501.396591094071</v>
      </c>
      <c r="W1661" s="11">
        <v>18504.356606002653</v>
      </c>
      <c r="X1661" s="12">
        <v>0</v>
      </c>
      <c r="Y1661" s="12">
        <v>89.99731994488566</v>
      </c>
      <c r="Z1661" s="12">
        <v>197.38900683485875</v>
      </c>
      <c r="AA1661" s="44">
        <v>232.04019061955896</v>
      </c>
      <c r="AB1661" s="45">
        <v>47.253829333784957</v>
      </c>
      <c r="AC1661" s="12">
        <v>441.01092592900278</v>
      </c>
      <c r="AD1661" s="12">
        <v>12432.023926999766</v>
      </c>
      <c r="AE1661" s="12">
        <v>1936.062596339209</v>
      </c>
      <c r="AF1661" s="12">
        <v>5480.5321821881507</v>
      </c>
      <c r="AG1661" s="44">
        <v>1128.4755203370603</v>
      </c>
      <c r="AH1661" s="45">
        <v>390.29476040551799</v>
      </c>
      <c r="AI1661" s="12">
        <v>4609.9954570450482</v>
      </c>
      <c r="AJ1661" s="12">
        <v>-38.239134934064808</v>
      </c>
      <c r="AK1661" s="12">
        <v>-25.600736403843005</v>
      </c>
      <c r="AL1661" s="12">
        <v>2.1187660812461275</v>
      </c>
      <c r="AM1661" s="44">
        <v>34.704363139853584</v>
      </c>
      <c r="AN1661" s="45">
        <v>28.068468564712987</v>
      </c>
      <c r="AO1661" s="12">
        <v>89.999999875714025</v>
      </c>
      <c r="AP1661" s="12">
        <v>-2091.1947974305112</v>
      </c>
      <c r="AQ1661" s="12">
        <v>7749.577268132447</v>
      </c>
      <c r="AR1661" s="12">
        <v>9686.9506280927308</v>
      </c>
      <c r="AS1661" s="44">
        <v>15380.943393979451</v>
      </c>
      <c r="AT1661" s="45">
        <v>16348.980732184124</v>
      </c>
      <c r="AU1661" s="12">
        <v>16909.396591094071</v>
      </c>
      <c r="AV1661" s="12">
        <v>11371.453281466987</v>
      </c>
      <c r="AW1661" s="12">
        <v>19113.680753758581</v>
      </c>
      <c r="AX1661" s="12">
        <v>19990.023912255259</v>
      </c>
      <c r="AY1661" s="44">
        <v>19715.099080016989</v>
      </c>
      <c r="AZ1661" s="45">
        <v>19048.014040379065</v>
      </c>
      <c r="BA1661" s="12">
        <v>18504.356606887686</v>
      </c>
      <c r="BB1661" s="12">
        <v>7673.3434155557034</v>
      </c>
      <c r="BC1661" s="12">
        <v>9495.570738684306</v>
      </c>
      <c r="BD1661" s="12">
        <v>15163.735980148856</v>
      </c>
      <c r="BE1661" s="44">
        <v>16308.663894909674</v>
      </c>
      <c r="BF1661" s="45">
        <v>16693.371342451384</v>
      </c>
      <c r="BG1661" s="12">
        <v>16909.396601094068</v>
      </c>
      <c r="BH1661" s="12">
        <v>19066.192549865016</v>
      </c>
      <c r="BI1661" s="12">
        <v>19950.248251175253</v>
      </c>
      <c r="BJ1661" s="12">
        <v>19787.403065589679</v>
      </c>
      <c r="BK1661" s="44">
        <v>19072.610424744562</v>
      </c>
      <c r="BL1661" s="45">
        <v>18864.370070808203</v>
      </c>
      <c r="BM1661" s="12">
        <v>13894.361149842638</v>
      </c>
      <c r="BN1661" s="12">
        <v>0</v>
      </c>
      <c r="BO1661" s="12">
        <v>12.638398530221801</v>
      </c>
      <c r="BP1661" s="12">
        <v>27.719502485089134</v>
      </c>
      <c r="BQ1661" s="48">
        <v>32.585597058607462</v>
      </c>
      <c r="BR1661" s="49">
        <v>6.6358945751405987</v>
      </c>
      <c r="BS1661" s="13">
        <v>61.931531311001038</v>
      </c>
      <c r="BT1661" s="12">
        <v>269.74938610498998</v>
      </c>
      <c r="BV1661" s="14">
        <f>Таблица1[[#This Row],[Lкан_леб,мм]]</f>
        <v>58060.250613895005</v>
      </c>
      <c r="BW1661" s="50">
        <f>Таблица1[[#This Row],[угол обхв4]]+Таблица1[[#This Row],[Lдуг 3,мм]]</f>
        <v>12432.023926999766</v>
      </c>
      <c r="BX1661" s="54">
        <f>Таблица1[[#This Row],[угол обхв5]]+Таблица1[[#This Row],[Y5, мм]]</f>
        <v>58150.247933839892</v>
      </c>
      <c r="BY1661" s="14">
        <f>Таблица1[[#This Row],[угол обхв6]]+Таблица1[[#This Row],[Lдуг 4,мм]]</f>
        <v>14368.086523338974</v>
      </c>
      <c r="BZ1661" s="14">
        <f>Таблица1[[#This Row],[Т1]]+Таблица1[[#This Row],[X6, мм]]</f>
        <v>58347.636940674747</v>
      </c>
      <c r="CA1661" s="14">
        <f>Таблица1[[#This Row],[Т2]]+Таблица1[[#This Row],[Lдуг 5,мм]]</f>
        <v>19848.618705527126</v>
      </c>
      <c r="CB1661" s="14">
        <f>Таблица1[[#This Row],[Т3]]+Таблица1[[#This Row],[Y6, мм]]</f>
        <v>58579.677131294309</v>
      </c>
      <c r="CC1661" s="14">
        <f>Таблица1[[#This Row],[Т4]]+Таблица1[[#This Row],[Lдуг 6,мм]]</f>
        <v>20977.094225864184</v>
      </c>
      <c r="CD1661" s="14">
        <f>Таблица1[[#This Row],[Т5]]+Таблица1[[#This Row],[Lдуг 1,мм]]</f>
        <v>58626.930960628095</v>
      </c>
      <c r="CE1661" s="14">
        <f>Таблица1[[#This Row],[Т6]]+Таблица1[[#This Row],[Lпрям1, мм]]</f>
        <v>21367.388986269703</v>
      </c>
      <c r="CF1661" s="15">
        <f>Таблица1[[#This Row],[Т7]]+Таблица1[[#This Row],[Lдуг 2,мм]]</f>
        <v>59067.941886557099</v>
      </c>
      <c r="CG1661" s="14">
        <f>Таблица1[[#This Row],[Т8]]+Таблица1[[#This Row],[Lпрям2, мм]]</f>
        <v>25977.384443314753</v>
      </c>
      <c r="CH1661" s="14">
        <f>Таблица1[[#This Row],[Т9]]-Таблица1[[#This Row],[Т9]]</f>
        <v>0</v>
      </c>
      <c r="CI1661" s="50">
        <f>Таблица1[[#This Row],[Т9]]-Таблица1[[#This Row],[Т8]]</f>
        <v>37700.552900287395</v>
      </c>
      <c r="CJ1661" s="54">
        <f>Таблица1[[#This Row],[Т9]]-Таблица1[[#This Row],[Т7]]</f>
        <v>441.01092592900386</v>
      </c>
      <c r="CK1661" s="14">
        <f>Таблица1[[#This Row],[Т9]]-Таблица1[[#This Row],[Т6]]</f>
        <v>38090.847660692918</v>
      </c>
      <c r="CL1661" s="14">
        <f>Таблица1[[#This Row],[Т9]]-Таблица1[[#This Row],[Т5]]</f>
        <v>488.26475526278955</v>
      </c>
      <c r="CM1661" s="14">
        <f>Таблица1[[#This Row],[Т9]]-Таблица1[[#This Row],[Т4]]</f>
        <v>39219.323181029977</v>
      </c>
      <c r="CN1661" s="14">
        <f>Таблица1[[#This Row],[Т9]]-Таблица1[[#This Row],[Т3]]</f>
        <v>720.3049458823516</v>
      </c>
      <c r="CO1661" s="14">
        <f>Таблица1[[#This Row],[Т9]]-Таблица1[[#This Row],[Т2]]</f>
        <v>44699.855363218128</v>
      </c>
      <c r="CP1661" s="14">
        <f>Таблица1[[#This Row],[Т9]]-Таблица1[[#This Row],[Т1]]</f>
        <v>917.69395271720714</v>
      </c>
      <c r="CQ1661" s="14">
        <f>Таблица1[[#This Row],[Т9]]-Таблица1[[#This Row],[угол обхв6]]</f>
        <v>46635.917959557337</v>
      </c>
      <c r="CR1661" s="14">
        <f>Таблица1[[#This Row],[Т9]]-Таблица1[[#This Row],[угол обхв5]]</f>
        <v>1007.691272662094</v>
      </c>
      <c r="CS1661" s="14">
        <f>Таблица1[[#This Row],[Т9]]-Таблица1[[#This Row],[угол обхв4]]</f>
        <v>59067.941886557099</v>
      </c>
      <c r="CT1661" s="14">
        <f>Таблица1[[#This Row],[Lкан_прям, мм]]+Таблица1[[#This Row],[Lкан_дуг, мм]]+Таблица1[[#This Row],[Lкан_леб,мм]]</f>
        <v>85045.326329871838</v>
      </c>
      <c r="CU1661" s="16">
        <f>Таблица1[[#This Row],[Lкан_леб,мм]]</f>
        <v>58060.250613895005</v>
      </c>
      <c r="CV1661" s="14">
        <f>2534431-(Таблица1[[#This Row],[Т23]]+Таблица1[[#This Row],[угол обхв3]])</f>
        <v>2449115.9242840232</v>
      </c>
      <c r="CW1661" s="50">
        <f>SUM(X1661:AC1661,AD1661:AI1661)-Таблица1[[#This Row],[lподв_min, мм]]</f>
        <v>22375.080259816823</v>
      </c>
      <c r="CX1661" s="17">
        <f>CW2100-Таблица1[[#This Row],[Суммарная длина каната]]</f>
        <v>-2425861.3554372899</v>
      </c>
    </row>
    <row r="1662" spans="1:102" x14ac:dyDescent="0.25">
      <c r="A1662" s="21">
        <v>1661</v>
      </c>
      <c r="B1662" s="10">
        <v>41.256938775510193</v>
      </c>
      <c r="C1662" s="10">
        <v>147.2477551020408</v>
      </c>
      <c r="D1662" s="11">
        <v>16455.598088037088</v>
      </c>
      <c r="E1662" s="11">
        <v>18881.948044019795</v>
      </c>
      <c r="F1662" s="11">
        <v>16315.917412702656</v>
      </c>
      <c r="G1662" s="11">
        <v>18896.450076226229</v>
      </c>
      <c r="H1662" s="11">
        <v>16863.597598037089</v>
      </c>
      <c r="I1662" s="11">
        <v>14218.459705115436</v>
      </c>
      <c r="J1662" s="11">
        <v>4663.488338904358</v>
      </c>
      <c r="K1662" s="11">
        <v>25977.384443304585</v>
      </c>
      <c r="L1662" s="11">
        <v>1007.6912726722429</v>
      </c>
      <c r="M1662" s="11">
        <v>58060.250613895005</v>
      </c>
      <c r="N1662" s="11">
        <v>7925.8729827397046</v>
      </c>
      <c r="O1662" s="11">
        <v>18745.735348825841</v>
      </c>
      <c r="P1662" s="43">
        <v>9583.0813961600888</v>
      </c>
      <c r="Q1662" s="11">
        <v>19638.892110561043</v>
      </c>
      <c r="R1662" s="11">
        <v>15063.346815212328</v>
      </c>
      <c r="S1662" s="11">
        <v>19692.965548959008</v>
      </c>
      <c r="T1662" s="11">
        <v>16452.795640632856</v>
      </c>
      <c r="U1662" s="11">
        <v>19786.480048035432</v>
      </c>
      <c r="V1662" s="11">
        <v>16455.598088037088</v>
      </c>
      <c r="W1662" s="11">
        <v>18881.948044019795</v>
      </c>
      <c r="X1662" s="12">
        <v>0</v>
      </c>
      <c r="Y1662" s="12">
        <v>70.615351342561354</v>
      </c>
      <c r="Z1662" s="12">
        <v>197.65778218928597</v>
      </c>
      <c r="AA1662" s="44">
        <v>232.04019061955825</v>
      </c>
      <c r="AB1662" s="45">
        <v>47.2538293337849</v>
      </c>
      <c r="AC1662" s="12">
        <v>460.12411918705232</v>
      </c>
      <c r="AD1662" s="12">
        <v>12432.023926999766</v>
      </c>
      <c r="AE1662" s="12">
        <v>1882.5697135948553</v>
      </c>
      <c r="AF1662" s="12">
        <v>5480.5321821881489</v>
      </c>
      <c r="AG1662" s="44">
        <v>1128.4755203370626</v>
      </c>
      <c r="AH1662" s="45">
        <v>390.29476040551629</v>
      </c>
      <c r="AI1662" s="12">
        <v>4663.4883397792364</v>
      </c>
      <c r="AJ1662" s="12">
        <v>-38.239134934064808</v>
      </c>
      <c r="AK1662" s="12">
        <v>-28.322562383176969</v>
      </c>
      <c r="AL1662" s="12">
        <v>-0.56531555140692036</v>
      </c>
      <c r="AM1662" s="44">
        <v>32.020281507200437</v>
      </c>
      <c r="AN1662" s="45">
        <v>25.384386932059844</v>
      </c>
      <c r="AO1662" s="12">
        <v>89.999999877139643</v>
      </c>
      <c r="AP1662" s="12">
        <v>-2091.1947974305112</v>
      </c>
      <c r="AQ1662" s="12">
        <v>7732.3035461571371</v>
      </c>
      <c r="AR1662" s="12">
        <v>9579.0558814595151</v>
      </c>
      <c r="AS1662" s="44">
        <v>15279.676339514925</v>
      </c>
      <c r="AT1662" s="45">
        <v>16277.890545312895</v>
      </c>
      <c r="AU1662" s="12">
        <v>16863.598088037088</v>
      </c>
      <c r="AV1662" s="12">
        <v>11371.453281466987</v>
      </c>
      <c r="AW1662" s="12">
        <v>19104.893911609895</v>
      </c>
      <c r="AX1662" s="12">
        <v>20046.872251292665</v>
      </c>
      <c r="AY1662" s="44">
        <v>20038.892617739428</v>
      </c>
      <c r="AZ1662" s="45">
        <v>19417.871573321248</v>
      </c>
      <c r="BA1662" s="12">
        <v>18881.948044894674</v>
      </c>
      <c r="BB1662" s="12">
        <v>7673.3434155557034</v>
      </c>
      <c r="BC1662" s="12">
        <v>9389.5119595775213</v>
      </c>
      <c r="BD1662" s="12">
        <v>15059.321300511754</v>
      </c>
      <c r="BE1662" s="44">
        <v>16236.466116330263</v>
      </c>
      <c r="BF1662" s="45">
        <v>16630.50318335705</v>
      </c>
      <c r="BG1662" s="12">
        <v>16863.598098037088</v>
      </c>
      <c r="BH1662" s="12">
        <v>19066.192549865016</v>
      </c>
      <c r="BI1662" s="12">
        <v>19998.050673345093</v>
      </c>
      <c r="BJ1662" s="12">
        <v>20100.945689690634</v>
      </c>
      <c r="BK1662" s="44">
        <v>19440.552979255011</v>
      </c>
      <c r="BL1662" s="45">
        <v>19250.556518733974</v>
      </c>
      <c r="BM1662" s="12">
        <v>14218.459705115438</v>
      </c>
      <c r="BN1662" s="12">
        <v>0</v>
      </c>
      <c r="BO1662" s="12">
        <v>9.9165725508878371</v>
      </c>
      <c r="BP1662" s="12">
        <v>27.757246831770047</v>
      </c>
      <c r="BQ1662" s="48">
        <v>32.585597058607355</v>
      </c>
      <c r="BR1662" s="49">
        <v>6.6358945751405924</v>
      </c>
      <c r="BS1662" s="13">
        <v>64.615612945079803</v>
      </c>
      <c r="BT1662" s="12">
        <v>269.74938610498998</v>
      </c>
      <c r="BV1662" s="14">
        <f>Таблица1[[#This Row],[Lкан_леб,мм]]</f>
        <v>58060.250613895005</v>
      </c>
      <c r="BW1662" s="50">
        <f>Таблица1[[#This Row],[угол обхв4]]+Таблица1[[#This Row],[Lдуг 3,мм]]</f>
        <v>12432.023926999766</v>
      </c>
      <c r="BX1662" s="54">
        <f>Таблица1[[#This Row],[угол обхв5]]+Таблица1[[#This Row],[Y5, мм]]</f>
        <v>58130.865965237565</v>
      </c>
      <c r="BY1662" s="14">
        <f>Таблица1[[#This Row],[угол обхв6]]+Таблица1[[#This Row],[Lдуг 4,мм]]</f>
        <v>14314.593640594621</v>
      </c>
      <c r="BZ1662" s="14">
        <f>Таблица1[[#This Row],[Т1]]+Таблица1[[#This Row],[X6, мм]]</f>
        <v>58328.523747426851</v>
      </c>
      <c r="CA1662" s="14">
        <f>Таблица1[[#This Row],[Т2]]+Таблица1[[#This Row],[Lдуг 5,мм]]</f>
        <v>19795.125822782771</v>
      </c>
      <c r="CB1662" s="14">
        <f>Таблица1[[#This Row],[Т3]]+Таблица1[[#This Row],[Y6, мм]]</f>
        <v>58560.563938046405</v>
      </c>
      <c r="CC1662" s="14">
        <f>Таблица1[[#This Row],[Т4]]+Таблица1[[#This Row],[Lдуг 6,мм]]</f>
        <v>20923.601343119833</v>
      </c>
      <c r="CD1662" s="14">
        <f>Таблица1[[#This Row],[Т5]]+Таблица1[[#This Row],[Lдуг 1,мм]]</f>
        <v>58607.817767380191</v>
      </c>
      <c r="CE1662" s="14">
        <f>Таблица1[[#This Row],[Т6]]+Таблица1[[#This Row],[Lпрям1, мм]]</f>
        <v>21313.896103525349</v>
      </c>
      <c r="CF1662" s="15">
        <f>Таблица1[[#This Row],[Т7]]+Таблица1[[#This Row],[Lдуг 2,мм]]</f>
        <v>59067.941886567241</v>
      </c>
      <c r="CG1662" s="14">
        <f>Таблица1[[#This Row],[Т8]]+Таблица1[[#This Row],[Lпрям2, мм]]</f>
        <v>25977.384443304585</v>
      </c>
      <c r="CH1662" s="14">
        <f>Таблица1[[#This Row],[Т9]]-Таблица1[[#This Row],[Т9]]</f>
        <v>0</v>
      </c>
      <c r="CI1662" s="50">
        <f>Таблица1[[#This Row],[Т9]]-Таблица1[[#This Row],[Т8]]</f>
        <v>37754.045783041889</v>
      </c>
      <c r="CJ1662" s="54">
        <f>Таблица1[[#This Row],[Т9]]-Таблица1[[#This Row],[Т7]]</f>
        <v>460.12411918705038</v>
      </c>
      <c r="CK1662" s="14">
        <f>Таблица1[[#This Row],[Т9]]-Таблица1[[#This Row],[Т6]]</f>
        <v>38144.340543447412</v>
      </c>
      <c r="CL1662" s="14">
        <f>Таблица1[[#This Row],[Т9]]-Таблица1[[#This Row],[Т5]]</f>
        <v>507.37794852083607</v>
      </c>
      <c r="CM1662" s="14">
        <f>Таблица1[[#This Row],[Т9]]-Таблица1[[#This Row],[Т4]]</f>
        <v>39272.81606378447</v>
      </c>
      <c r="CN1662" s="14">
        <f>Таблица1[[#This Row],[Т9]]-Таблица1[[#This Row],[Т3]]</f>
        <v>739.41813914039085</v>
      </c>
      <c r="CO1662" s="14">
        <f>Таблица1[[#This Row],[Т9]]-Таблица1[[#This Row],[Т2]]</f>
        <v>44753.348245972622</v>
      </c>
      <c r="CP1662" s="14">
        <f>Таблица1[[#This Row],[Т9]]-Таблица1[[#This Row],[Т1]]</f>
        <v>937.07592132967693</v>
      </c>
      <c r="CQ1662" s="14">
        <f>Таблица1[[#This Row],[Т9]]-Таблица1[[#This Row],[угол обхв6]]</f>
        <v>46635.91795956748</v>
      </c>
      <c r="CR1662" s="14">
        <f>Таблица1[[#This Row],[Т9]]-Таблица1[[#This Row],[угол обхв5]]</f>
        <v>1007.6912726722367</v>
      </c>
      <c r="CS1662" s="14">
        <f>Таблица1[[#This Row],[Т9]]-Таблица1[[#This Row],[угол обхв4]]</f>
        <v>59067.941886567241</v>
      </c>
      <c r="CT1662" s="14">
        <f>Таблица1[[#This Row],[Lкан_прям, мм]]+Таблица1[[#This Row],[Lкан_дуг, мм]]+Таблица1[[#This Row],[Lкан_леб,мм]]</f>
        <v>85045.326329871838</v>
      </c>
      <c r="CU1662" s="16">
        <f>Таблица1[[#This Row],[Lкан_леб,мм]]</f>
        <v>58060.250613895005</v>
      </c>
      <c r="CV1662" s="14">
        <f>2534431-(Таблица1[[#This Row],[Т23]]+Таблица1[[#This Row],[угол обхв3]])</f>
        <v>2449115.9242840232</v>
      </c>
      <c r="CW1662" s="50">
        <f>SUM(X1662:AC1662,AD1662:AI1662)-Таблица1[[#This Row],[lподв_min, мм]]</f>
        <v>22321.587377072468</v>
      </c>
      <c r="CX1662" s="17">
        <f>CW2101-Таблица1[[#This Row],[Суммарная длина каната]]</f>
        <v>-2425890.6804792024</v>
      </c>
    </row>
    <row r="1663" spans="1:102" x14ac:dyDescent="0.25">
      <c r="A1663" s="21">
        <v>1662</v>
      </c>
      <c r="B1663" s="10">
        <v>41.256938775510193</v>
      </c>
      <c r="C1663" s="10">
        <v>149.93183673469386</v>
      </c>
      <c r="D1663" s="11">
        <v>16392.167626631453</v>
      </c>
      <c r="E1663" s="11">
        <v>19256.980540627726</v>
      </c>
      <c r="F1663" s="11">
        <v>16251.961076985563</v>
      </c>
      <c r="G1663" s="11">
        <v>19264.92556651781</v>
      </c>
      <c r="H1663" s="11">
        <v>16800.167136631455</v>
      </c>
      <c r="I1663" s="11">
        <v>14540.122053885212</v>
      </c>
      <c r="J1663" s="11">
        <v>4716.8584867425134</v>
      </c>
      <c r="K1663" s="11">
        <v>25977.384443294683</v>
      </c>
      <c r="L1663" s="11">
        <v>1007.6912726821449</v>
      </c>
      <c r="M1663" s="11">
        <v>58060.250613895005</v>
      </c>
      <c r="N1663" s="11">
        <v>7925.8729827397046</v>
      </c>
      <c r="O1663" s="11">
        <v>18745.735348825841</v>
      </c>
      <c r="P1663" s="43">
        <v>9491.7437283296204</v>
      </c>
      <c r="Q1663" s="11">
        <v>19691.261582978106</v>
      </c>
      <c r="R1663" s="11">
        <v>14963.464677927745</v>
      </c>
      <c r="S1663" s="11">
        <v>20001.91066108556</v>
      </c>
      <c r="T1663" s="11">
        <v>16347.009988371774</v>
      </c>
      <c r="U1663" s="11">
        <v>20160.388968586423</v>
      </c>
      <c r="V1663" s="11">
        <v>16392.167626631453</v>
      </c>
      <c r="W1663" s="11">
        <v>19256.980540627726</v>
      </c>
      <c r="X1663" s="12">
        <v>0</v>
      </c>
      <c r="Y1663" s="12">
        <v>50.659257200586502</v>
      </c>
      <c r="Z1663" s="12">
        <v>198.50068308336381</v>
      </c>
      <c r="AA1663" s="44">
        <v>232.04019061955819</v>
      </c>
      <c r="AB1663" s="45">
        <v>47.253829333786406</v>
      </c>
      <c r="AC1663" s="12">
        <v>479.23731244484998</v>
      </c>
      <c r="AD1663" s="12">
        <v>12432.023926999766</v>
      </c>
      <c r="AE1663" s="12">
        <v>1829.1995657566947</v>
      </c>
      <c r="AF1663" s="12">
        <v>5480.5321821881498</v>
      </c>
      <c r="AG1663" s="44">
        <v>1128.4755203370635</v>
      </c>
      <c r="AH1663" s="45">
        <v>390.29476040551378</v>
      </c>
      <c r="AI1663" s="12">
        <v>4716.8584876074938</v>
      </c>
      <c r="AJ1663" s="12">
        <v>-38.239134934064808</v>
      </c>
      <c r="AK1663" s="12">
        <v>-31.125013289796836</v>
      </c>
      <c r="AL1663" s="12">
        <v>-3.2493971840599638</v>
      </c>
      <c r="AM1663" s="44">
        <v>29.33619987454739</v>
      </c>
      <c r="AN1663" s="45">
        <v>22.700305299406587</v>
      </c>
      <c r="AO1663" s="12">
        <v>89.999999878529792</v>
      </c>
      <c r="AP1663" s="12">
        <v>-2091.1947974305112</v>
      </c>
      <c r="AQ1663" s="12">
        <v>7714.9748878811815</v>
      </c>
      <c r="AR1663" s="12">
        <v>9468.6173567192563</v>
      </c>
      <c r="AS1663" s="44">
        <v>15163.357477998534</v>
      </c>
      <c r="AT1663" s="45">
        <v>16189.558317489635</v>
      </c>
      <c r="AU1663" s="12">
        <v>16800.167626631457</v>
      </c>
      <c r="AV1663" s="12">
        <v>11371.453281466987</v>
      </c>
      <c r="AW1663" s="12">
        <v>19095.000282057114</v>
      </c>
      <c r="AX1663" s="12">
        <v>20098.605627903449</v>
      </c>
      <c r="AY1663" s="44">
        <v>20357.588701565794</v>
      </c>
      <c r="AZ1663" s="45">
        <v>19783.994267060985</v>
      </c>
      <c r="BA1663" s="12">
        <v>19256.980541492707</v>
      </c>
      <c r="BB1663" s="12">
        <v>7673.3434155557034</v>
      </c>
      <c r="BC1663" s="12">
        <v>9280.8456334710972</v>
      </c>
      <c r="BD1663" s="12">
        <v>14940.338306317381</v>
      </c>
      <c r="BE1663" s="44">
        <v>16147.117188300981</v>
      </c>
      <c r="BF1663" s="45">
        <v>16549.619297513593</v>
      </c>
      <c r="BG1663" s="12">
        <v>16800.167636631453</v>
      </c>
      <c r="BH1663" s="12">
        <v>19066.192549865016</v>
      </c>
      <c r="BI1663" s="12">
        <v>20040.526516209378</v>
      </c>
      <c r="BJ1663" s="12">
        <v>20409.254706010903</v>
      </c>
      <c r="BK1663" s="44">
        <v>19804.710928106189</v>
      </c>
      <c r="BL1663" s="45">
        <v>19633.375242153164</v>
      </c>
      <c r="BM1663" s="12">
        <v>14540.122053885214</v>
      </c>
      <c r="BN1663" s="12">
        <v>0</v>
      </c>
      <c r="BO1663" s="12">
        <v>7.1141216442679713</v>
      </c>
      <c r="BP1663" s="12">
        <v>27.875616105736871</v>
      </c>
      <c r="BQ1663" s="48">
        <v>32.585597058607355</v>
      </c>
      <c r="BR1663" s="49">
        <v>6.6358945751408021</v>
      </c>
      <c r="BS1663" s="13">
        <v>67.299694579123198</v>
      </c>
      <c r="BT1663" s="12">
        <v>269.74938610498998</v>
      </c>
      <c r="BV1663" s="14">
        <f>Таблица1[[#This Row],[Lкан_леб,мм]]</f>
        <v>58060.250613895005</v>
      </c>
      <c r="BW1663" s="50">
        <f>Таблица1[[#This Row],[угол обхв4]]+Таблица1[[#This Row],[Lдуг 3,мм]]</f>
        <v>12432.023926999766</v>
      </c>
      <c r="BX1663" s="54">
        <f>Таблица1[[#This Row],[угол обхв5]]+Таблица1[[#This Row],[Y5, мм]]</f>
        <v>58110.909871095588</v>
      </c>
      <c r="BY1663" s="14">
        <f>Таблица1[[#This Row],[угол обхв6]]+Таблица1[[#This Row],[Lдуг 4,мм]]</f>
        <v>14261.22349275646</v>
      </c>
      <c r="BZ1663" s="14">
        <f>Таблица1[[#This Row],[Т1]]+Таблица1[[#This Row],[X6, мм]]</f>
        <v>58309.410554178954</v>
      </c>
      <c r="CA1663" s="14">
        <f>Таблица1[[#This Row],[Т2]]+Таблица1[[#This Row],[Lдуг 5,мм]]</f>
        <v>19741.755674944608</v>
      </c>
      <c r="CB1663" s="14">
        <f>Таблица1[[#This Row],[Т3]]+Таблица1[[#This Row],[Y6, мм]]</f>
        <v>58541.450744798509</v>
      </c>
      <c r="CC1663" s="14">
        <f>Таблица1[[#This Row],[Т4]]+Таблица1[[#This Row],[Lдуг 6,мм]]</f>
        <v>20870.231195281671</v>
      </c>
      <c r="CD1663" s="14">
        <f>Таблица1[[#This Row],[Т5]]+Таблица1[[#This Row],[Lдуг 1,мм]]</f>
        <v>58588.704574132295</v>
      </c>
      <c r="CE1663" s="14">
        <f>Таблица1[[#This Row],[Т6]]+Таблица1[[#This Row],[Lпрям1, мм]]</f>
        <v>21260.525955687186</v>
      </c>
      <c r="CF1663" s="15">
        <f>Таблица1[[#This Row],[Т7]]+Таблица1[[#This Row],[Lдуг 2,мм]]</f>
        <v>59067.941886577144</v>
      </c>
      <c r="CG1663" s="14">
        <f>Таблица1[[#This Row],[Т8]]+Таблица1[[#This Row],[Lпрям2, мм]]</f>
        <v>25977.384443294679</v>
      </c>
      <c r="CH1663" s="14">
        <f>Таблица1[[#This Row],[Т9]]-Таблица1[[#This Row],[Т9]]</f>
        <v>0</v>
      </c>
      <c r="CI1663" s="50">
        <f>Таблица1[[#This Row],[Т9]]-Таблица1[[#This Row],[Т8]]</f>
        <v>37807.415930889954</v>
      </c>
      <c r="CJ1663" s="54">
        <f>Таблица1[[#This Row],[Т9]]-Таблица1[[#This Row],[Т7]]</f>
        <v>479.23731244484952</v>
      </c>
      <c r="CK1663" s="14">
        <f>Таблица1[[#This Row],[Т9]]-Таблица1[[#This Row],[Т6]]</f>
        <v>38197.710691295477</v>
      </c>
      <c r="CL1663" s="14">
        <f>Таблица1[[#This Row],[Т9]]-Таблица1[[#This Row],[Т5]]</f>
        <v>526.49114177863521</v>
      </c>
      <c r="CM1663" s="14">
        <f>Таблица1[[#This Row],[Т9]]-Таблица1[[#This Row],[Т4]]</f>
        <v>39326.186211632536</v>
      </c>
      <c r="CN1663" s="14">
        <f>Таблица1[[#This Row],[Т9]]-Таблица1[[#This Row],[Т3]]</f>
        <v>758.53133239818999</v>
      </c>
      <c r="CO1663" s="14">
        <f>Таблица1[[#This Row],[Т9]]-Таблица1[[#This Row],[Т2]]</f>
        <v>44806.718393820687</v>
      </c>
      <c r="CP1663" s="14">
        <f>Таблица1[[#This Row],[Т9]]-Таблица1[[#This Row],[Т1]]</f>
        <v>957.0320154815563</v>
      </c>
      <c r="CQ1663" s="14">
        <f>Таблица1[[#This Row],[Т9]]-Таблица1[[#This Row],[угол обхв6]]</f>
        <v>46635.917959577375</v>
      </c>
      <c r="CR1663" s="14">
        <f>Таблица1[[#This Row],[Т9]]-Таблица1[[#This Row],[угол обхв5]]</f>
        <v>1007.6912726821392</v>
      </c>
      <c r="CS1663" s="14">
        <f>Таблица1[[#This Row],[Т9]]-Таблица1[[#This Row],[угол обхв4]]</f>
        <v>59067.941886577144</v>
      </c>
      <c r="CT1663" s="14">
        <f>Таблица1[[#This Row],[Lкан_прям, мм]]+Таблица1[[#This Row],[Lкан_дуг, мм]]+Таблица1[[#This Row],[Lкан_леб,мм]]</f>
        <v>85045.326329871838</v>
      </c>
      <c r="CU1663" s="16">
        <f>Таблица1[[#This Row],[Lкан_леб,мм]]</f>
        <v>58060.250613895005</v>
      </c>
      <c r="CV1663" s="14">
        <f>2534431-(Таблица1[[#This Row],[Т23]]+Таблица1[[#This Row],[угол обхв3]])</f>
        <v>2449115.9242840232</v>
      </c>
      <c r="CW1663" s="50">
        <f>SUM(X1663:AC1663,AD1663:AI1663)-Таблица1[[#This Row],[lподв_min, мм]]</f>
        <v>22268.217229234313</v>
      </c>
      <c r="CX1663" s="17">
        <f>CW2102-Таблица1[[#This Row],[Суммарная длина каната]]</f>
        <v>-2425921.4471106296</v>
      </c>
    </row>
    <row r="1664" spans="1:102" x14ac:dyDescent="0.25">
      <c r="A1664" s="21">
        <v>1663</v>
      </c>
      <c r="B1664" s="10">
        <v>41.256938775510193</v>
      </c>
      <c r="C1664" s="10">
        <v>152.61591836734689</v>
      </c>
      <c r="D1664" s="11">
        <v>16311.244382963885</v>
      </c>
      <c r="E1664" s="11">
        <v>19628.631217447273</v>
      </c>
      <c r="F1664" s="11">
        <v>16170.819593516519</v>
      </c>
      <c r="G1664" s="11">
        <v>19630.001804424934</v>
      </c>
      <c r="H1664" s="11">
        <v>16719.243892963885</v>
      </c>
      <c r="I1664" s="11">
        <v>14858.658750682607</v>
      </c>
      <c r="J1664" s="11">
        <v>4769.9724667646669</v>
      </c>
      <c r="K1664" s="11">
        <v>25977.384443285046</v>
      </c>
      <c r="L1664" s="11">
        <v>1007.6912726917792</v>
      </c>
      <c r="M1664" s="11">
        <v>58060.250613895005</v>
      </c>
      <c r="N1664" s="11">
        <v>7925.8729827397046</v>
      </c>
      <c r="O1664" s="11">
        <v>18745.735348825841</v>
      </c>
      <c r="P1664" s="43">
        <v>9398.053858545376</v>
      </c>
      <c r="Q1664" s="11">
        <v>19739.296356900362</v>
      </c>
      <c r="R1664" s="11">
        <v>14849.22455010564</v>
      </c>
      <c r="S1664" s="11">
        <v>20305.839463357755</v>
      </c>
      <c r="T1664" s="11">
        <v>16223.830636580287</v>
      </c>
      <c r="U1664" s="11">
        <v>20528.933853755301</v>
      </c>
      <c r="V1664" s="11">
        <v>16311.244382963885</v>
      </c>
      <c r="W1664" s="11">
        <v>19628.631217447273</v>
      </c>
      <c r="X1664" s="12">
        <v>0</v>
      </c>
      <c r="Y1664" s="12">
        <v>30.079520073621175</v>
      </c>
      <c r="Z1664" s="12">
        <v>199.96722696243214</v>
      </c>
      <c r="AA1664" s="44">
        <v>232.04019061955825</v>
      </c>
      <c r="AB1664" s="45">
        <v>47.253829333787692</v>
      </c>
      <c r="AC1664" s="12">
        <v>498.35050570237985</v>
      </c>
      <c r="AD1664" s="12">
        <v>12432.023926999766</v>
      </c>
      <c r="AE1664" s="12">
        <v>1776.0855857345407</v>
      </c>
      <c r="AF1664" s="12">
        <v>5480.5321821881498</v>
      </c>
      <c r="AG1664" s="44">
        <v>1128.4755203370587</v>
      </c>
      <c r="AH1664" s="45">
        <v>390.2947604055172</v>
      </c>
      <c r="AI1664" s="12">
        <v>4769.9724676200167</v>
      </c>
      <c r="AJ1664" s="12">
        <v>-38.239134934064808</v>
      </c>
      <c r="AK1664" s="12">
        <v>-34.015042899757127</v>
      </c>
      <c r="AL1664" s="12">
        <v>-5.9334788167130048</v>
      </c>
      <c r="AM1664" s="44">
        <v>26.652118241894353</v>
      </c>
      <c r="AN1664" s="45">
        <v>20.016223666753369</v>
      </c>
      <c r="AO1664" s="12">
        <v>89.999999879882367</v>
      </c>
      <c r="AP1664" s="12">
        <v>-2091.1947974305112</v>
      </c>
      <c r="AQ1664" s="12">
        <v>7697.6334797842474</v>
      </c>
      <c r="AR1664" s="12">
        <v>9355.8773728044725</v>
      </c>
      <c r="AS1664" s="44">
        <v>15032.242030716694</v>
      </c>
      <c r="AT1664" s="45">
        <v>16084.17786306673</v>
      </c>
      <c r="AU1664" s="12">
        <v>16719.244382963887</v>
      </c>
      <c r="AV1664" s="12">
        <v>11371.453281466987</v>
      </c>
      <c r="AW1664" s="12">
        <v>19083.922766230222</v>
      </c>
      <c r="AX1664" s="12">
        <v>20145.110531185277</v>
      </c>
      <c r="AY1664" s="44">
        <v>20670.488063781206</v>
      </c>
      <c r="AZ1664" s="45">
        <v>20145.578792682711</v>
      </c>
      <c r="BA1664" s="12">
        <v>19628.631218302628</v>
      </c>
      <c r="BB1664" s="12">
        <v>7673.3434155557034</v>
      </c>
      <c r="BC1664" s="12">
        <v>9169.8143555899187</v>
      </c>
      <c r="BD1664" s="12">
        <v>14807.048064364737</v>
      </c>
      <c r="BE1664" s="44">
        <v>16040.813155969232</v>
      </c>
      <c r="BF1664" s="45">
        <v>16450.89715647744</v>
      </c>
      <c r="BG1664" s="12">
        <v>16719.244392963883</v>
      </c>
      <c r="BH1664" s="12">
        <v>19066.192549865016</v>
      </c>
      <c r="BI1664" s="12">
        <v>20077.483774304743</v>
      </c>
      <c r="BJ1664" s="12">
        <v>20711.653637642674</v>
      </c>
      <c r="BK1664" s="44">
        <v>20164.285253331851</v>
      </c>
      <c r="BL1664" s="45">
        <v>20011.986278519867</v>
      </c>
      <c r="BM1664" s="12">
        <v>14858.658750682609</v>
      </c>
      <c r="BN1664" s="12">
        <v>0</v>
      </c>
      <c r="BO1664" s="12">
        <v>4.2240920343076782</v>
      </c>
      <c r="BP1664" s="12">
        <v>28.081564083044125</v>
      </c>
      <c r="BQ1664" s="48">
        <v>32.585597058607355</v>
      </c>
      <c r="BR1664" s="49">
        <v>6.6358945751409832</v>
      </c>
      <c r="BS1664" s="13">
        <v>69.983776213129005</v>
      </c>
      <c r="BT1664" s="12">
        <v>269.74938610498998</v>
      </c>
      <c r="BV1664" s="14">
        <f>Таблица1[[#This Row],[Lкан_леб,мм]]</f>
        <v>58060.250613895005</v>
      </c>
      <c r="BW1664" s="50">
        <f>Таблица1[[#This Row],[угол обхв4]]+Таблица1[[#This Row],[Lдуг 3,мм]]</f>
        <v>12432.023926999766</v>
      </c>
      <c r="BX1664" s="54">
        <f>Таблица1[[#This Row],[угол обхв5]]+Таблица1[[#This Row],[Y5, мм]]</f>
        <v>58090.33013396863</v>
      </c>
      <c r="BY1664" s="14">
        <f>Таблица1[[#This Row],[угол обхв6]]+Таблица1[[#This Row],[Lдуг 4,мм]]</f>
        <v>14208.109512734307</v>
      </c>
      <c r="BZ1664" s="14">
        <f>Таблица1[[#This Row],[Т1]]+Таблица1[[#This Row],[X6, мм]]</f>
        <v>58290.297360931065</v>
      </c>
      <c r="CA1664" s="14">
        <f>Таблица1[[#This Row],[Т2]]+Таблица1[[#This Row],[Lдуг 5,мм]]</f>
        <v>19688.641694922459</v>
      </c>
      <c r="CB1664" s="14">
        <f>Таблица1[[#This Row],[Т3]]+Таблица1[[#This Row],[Y6, мм]]</f>
        <v>58522.33755155062</v>
      </c>
      <c r="CC1664" s="14">
        <f>Таблица1[[#This Row],[Т4]]+Таблица1[[#This Row],[Lдуг 6,мм]]</f>
        <v>20817.117215259517</v>
      </c>
      <c r="CD1664" s="14">
        <f>Таблица1[[#This Row],[Т5]]+Таблица1[[#This Row],[Lдуг 1,мм]]</f>
        <v>58569.591380884405</v>
      </c>
      <c r="CE1664" s="14">
        <f>Таблица1[[#This Row],[Т6]]+Таблица1[[#This Row],[Lпрям1, мм]]</f>
        <v>21207.411975665036</v>
      </c>
      <c r="CF1664" s="15">
        <f>Таблица1[[#This Row],[Т7]]+Таблица1[[#This Row],[Lдуг 2,мм]]</f>
        <v>59067.941886586785</v>
      </c>
      <c r="CG1664" s="14">
        <f>Таблица1[[#This Row],[Т8]]+Таблица1[[#This Row],[Lпрям2, мм]]</f>
        <v>25977.384443285053</v>
      </c>
      <c r="CH1664" s="14">
        <f>Таблица1[[#This Row],[Т9]]-Таблица1[[#This Row],[Т9]]</f>
        <v>0</v>
      </c>
      <c r="CI1664" s="50">
        <f>Таблица1[[#This Row],[Т9]]-Таблица1[[#This Row],[Т8]]</f>
        <v>37860.529910921745</v>
      </c>
      <c r="CJ1664" s="54">
        <f>Таблица1[[#This Row],[Т9]]-Таблица1[[#This Row],[Т7]]</f>
        <v>498.35050570237945</v>
      </c>
      <c r="CK1664" s="14">
        <f>Таблица1[[#This Row],[Т9]]-Таблица1[[#This Row],[Т6]]</f>
        <v>38250.824671327267</v>
      </c>
      <c r="CL1664" s="14">
        <f>Таблица1[[#This Row],[Т9]]-Таблица1[[#This Row],[Т5]]</f>
        <v>545.60433503616514</v>
      </c>
      <c r="CM1664" s="14">
        <f>Таблица1[[#This Row],[Т9]]-Таблица1[[#This Row],[Т4]]</f>
        <v>39379.300191664326</v>
      </c>
      <c r="CN1664" s="14">
        <f>Таблица1[[#This Row],[Т9]]-Таблица1[[#This Row],[Т3]]</f>
        <v>777.64452565571992</v>
      </c>
      <c r="CO1664" s="14">
        <f>Таблица1[[#This Row],[Т9]]-Таблица1[[#This Row],[Т2]]</f>
        <v>44859.832373852478</v>
      </c>
      <c r="CP1664" s="14">
        <f>Таблица1[[#This Row],[Т9]]-Таблица1[[#This Row],[Т1]]</f>
        <v>977.61175261815515</v>
      </c>
      <c r="CQ1664" s="14">
        <f>Таблица1[[#This Row],[Т9]]-Таблица1[[#This Row],[угол обхв6]]</f>
        <v>46635.917959587023</v>
      </c>
      <c r="CR1664" s="14">
        <f>Таблица1[[#This Row],[Т9]]-Таблица1[[#This Row],[угол обхв5]]</f>
        <v>1007.6912726917799</v>
      </c>
      <c r="CS1664" s="14">
        <f>Таблица1[[#This Row],[Т9]]-Таблица1[[#This Row],[угол обхв4]]</f>
        <v>59067.941886586785</v>
      </c>
      <c r="CT1664" s="14">
        <f>Таблица1[[#This Row],[Lкан_прям, мм]]+Таблица1[[#This Row],[Lкан_дуг, мм]]+Таблица1[[#This Row],[Lкан_леб,мм]]</f>
        <v>85045.326329871838</v>
      </c>
      <c r="CU1664" s="16">
        <f>Таблица1[[#This Row],[Lкан_леб,мм]]</f>
        <v>58060.250613895005</v>
      </c>
      <c r="CV1664" s="14">
        <f>2534431-(Таблица1[[#This Row],[Т23]]+Таблица1[[#This Row],[угол обхв3]])</f>
        <v>2449115.9242840232</v>
      </c>
      <c r="CW1664" s="50">
        <f>SUM(X1664:AC1664,AD1664:AI1664)-Таблица1[[#This Row],[lподв_min, мм]]</f>
        <v>22215.103249212167</v>
      </c>
      <c r="CX1664" s="17">
        <f>CW2103-Таблица1[[#This Row],[Суммарная длина каната]]</f>
        <v>-2425953.6305875392</v>
      </c>
    </row>
    <row r="1665" spans="1:102" x14ac:dyDescent="0.25">
      <c r="A1665" s="21">
        <v>1664</v>
      </c>
      <c r="B1665" s="10">
        <v>41.256938775510193</v>
      </c>
      <c r="C1665" s="10">
        <v>155.29999999999623</v>
      </c>
      <c r="D1665" s="11">
        <v>16213.005914948009</v>
      </c>
      <c r="E1665" s="11">
        <v>19996.084616326105</v>
      </c>
      <c r="F1665" s="11">
        <v>16072.670999060498</v>
      </c>
      <c r="G1665" s="11">
        <v>19990.877757114911</v>
      </c>
      <c r="H1665" s="11">
        <v>16621.005424948009</v>
      </c>
      <c r="I1665" s="11">
        <v>15173.39992920907</v>
      </c>
      <c r="J1665" s="11">
        <v>4822.6846871170337</v>
      </c>
      <c r="K1665" s="11">
        <v>25977.384443275696</v>
      </c>
      <c r="L1665" s="11">
        <v>1007.6912727011327</v>
      </c>
      <c r="M1665" s="11">
        <v>58060.250613895005</v>
      </c>
      <c r="N1665" s="11">
        <v>7925.8729827397046</v>
      </c>
      <c r="O1665" s="11">
        <v>18745.735348825841</v>
      </c>
      <c r="P1665" s="43">
        <v>9302.2173566418132</v>
      </c>
      <c r="Q1665" s="11">
        <v>19782.891036722656</v>
      </c>
      <c r="R1665" s="11">
        <v>14720.8770919745</v>
      </c>
      <c r="S1665" s="11">
        <v>20604.085089723689</v>
      </c>
      <c r="T1665" s="11">
        <v>16083.527859504886</v>
      </c>
      <c r="U1665" s="11">
        <v>20891.306059969331</v>
      </c>
      <c r="V1665" s="11">
        <v>16213.005914948009</v>
      </c>
      <c r="W1665" s="11">
        <v>19996.084616326105</v>
      </c>
      <c r="X1665" s="12">
        <v>0</v>
      </c>
      <c r="Y1665" s="12">
        <v>8.8227110376189763</v>
      </c>
      <c r="Z1665" s="12">
        <v>202.11084275056365</v>
      </c>
      <c r="AA1665" s="44">
        <v>232.04019061955887</v>
      </c>
      <c r="AB1665" s="45">
        <v>47.253829333789938</v>
      </c>
      <c r="AC1665" s="12">
        <v>517.46369895960117</v>
      </c>
      <c r="AD1665" s="12">
        <v>12432.023926999766</v>
      </c>
      <c r="AE1665" s="12">
        <v>1723.3733653821805</v>
      </c>
      <c r="AF1665" s="12">
        <v>5480.5321821881462</v>
      </c>
      <c r="AG1665" s="44">
        <v>1128.4755203370585</v>
      </c>
      <c r="AH1665" s="45">
        <v>390.29476040551197</v>
      </c>
      <c r="AI1665" s="12">
        <v>4822.684687963033</v>
      </c>
      <c r="AJ1665" s="12">
        <v>-38.239134934064808</v>
      </c>
      <c r="AK1665" s="12">
        <v>-37.000154281322025</v>
      </c>
      <c r="AL1665" s="12">
        <v>-8.6175604493623492</v>
      </c>
      <c r="AM1665" s="44">
        <v>23.9680366092451</v>
      </c>
      <c r="AN1665" s="45">
        <v>17.332142034103803</v>
      </c>
      <c r="AO1665" s="12">
        <v>89.999999881195265</v>
      </c>
      <c r="AP1665" s="12">
        <v>-2091.1947974305112</v>
      </c>
      <c r="AQ1665" s="12">
        <v>7680.3315758907838</v>
      </c>
      <c r="AR1665" s="12">
        <v>9241.0832983995624</v>
      </c>
      <c r="AS1665" s="44">
        <v>14886.617684917308</v>
      </c>
      <c r="AT1665" s="45">
        <v>15961.980402800753</v>
      </c>
      <c r="AU1665" s="12">
        <v>16621.005914948011</v>
      </c>
      <c r="AV1665" s="12">
        <v>11371.453281466987</v>
      </c>
      <c r="AW1665" s="12">
        <v>19071.577975752789</v>
      </c>
      <c r="AX1665" s="12">
        <v>20186.284922302038</v>
      </c>
      <c r="AY1665" s="44">
        <v>20976.904155559874</v>
      </c>
      <c r="AZ1665" s="45">
        <v>20501.831778701933</v>
      </c>
      <c r="BA1665" s="12">
        <v>19996.084617172106</v>
      </c>
      <c r="BB1665" s="12">
        <v>7673.3434155557034</v>
      </c>
      <c r="BC1665" s="12">
        <v>9056.6759497928924</v>
      </c>
      <c r="BD1665" s="12">
        <v>14659.743033732249</v>
      </c>
      <c r="BE1665" s="44">
        <v>15917.78726656208</v>
      </c>
      <c r="BF1665" s="45">
        <v>16334.553371652144</v>
      </c>
      <c r="BG1665" s="12">
        <v>16621.005924948007</v>
      </c>
      <c r="BH1665" s="12">
        <v>19066.192549865016</v>
      </c>
      <c r="BI1665" s="12">
        <v>20108.7336636496</v>
      </c>
      <c r="BJ1665" s="12">
        <v>21007.478975303071</v>
      </c>
      <c r="BK1665" s="44">
        <v>20518.486994133145</v>
      </c>
      <c r="BL1665" s="45">
        <v>20385.558897593502</v>
      </c>
      <c r="BM1665" s="12">
        <v>15173.399929209072</v>
      </c>
      <c r="BN1665" s="12">
        <v>0</v>
      </c>
      <c r="BO1665" s="12">
        <v>1.2389806527427809</v>
      </c>
      <c r="BP1665" s="12">
        <v>28.382593831959678</v>
      </c>
      <c r="BQ1665" s="48">
        <v>32.585597058607448</v>
      </c>
      <c r="BR1665" s="49">
        <v>6.6358945751412985</v>
      </c>
      <c r="BS1665" s="13">
        <v>72.667857847091454</v>
      </c>
      <c r="BT1665" s="12">
        <v>269.74938610498998</v>
      </c>
      <c r="BV1665" s="14">
        <f>Таблица1[[#This Row],[Lкан_леб,мм]]</f>
        <v>58060.250613895005</v>
      </c>
      <c r="BW1665" s="50">
        <f>Таблица1[[#This Row],[угол обхв4]]+Таблица1[[#This Row],[Lдуг 3,мм]]</f>
        <v>12432.023926999766</v>
      </c>
      <c r="BX1665" s="54">
        <f>Таблица1[[#This Row],[угол обхв5]]+Таблица1[[#This Row],[Y5, мм]]</f>
        <v>58069.073324932622</v>
      </c>
      <c r="BY1665" s="14">
        <f>Таблица1[[#This Row],[угол обхв6]]+Таблица1[[#This Row],[Lдуг 4,мм]]</f>
        <v>14155.397292381946</v>
      </c>
      <c r="BZ1665" s="14">
        <f>Таблица1[[#This Row],[Т1]]+Таблица1[[#This Row],[X6, мм]]</f>
        <v>58271.184167683183</v>
      </c>
      <c r="CA1665" s="14">
        <f>Таблица1[[#This Row],[Т2]]+Таблица1[[#This Row],[Lдуг 5,мм]]</f>
        <v>19635.92947457009</v>
      </c>
      <c r="CB1665" s="14">
        <f>Таблица1[[#This Row],[Т3]]+Таблица1[[#This Row],[Y6, мм]]</f>
        <v>58503.224358302745</v>
      </c>
      <c r="CC1665" s="14">
        <f>Таблица1[[#This Row],[Т4]]+Таблица1[[#This Row],[Lдуг 6,мм]]</f>
        <v>20764.404994907149</v>
      </c>
      <c r="CD1665" s="14">
        <f>Таблица1[[#This Row],[Т5]]+Таблица1[[#This Row],[Lдуг 1,мм]]</f>
        <v>58550.478187636538</v>
      </c>
      <c r="CE1665" s="14">
        <f>Таблица1[[#This Row],[Т6]]+Таблица1[[#This Row],[Lпрям1, мм]]</f>
        <v>21154.69975531266</v>
      </c>
      <c r="CF1665" s="15">
        <f>Таблица1[[#This Row],[Т7]]+Таблица1[[#This Row],[Lдуг 2,мм]]</f>
        <v>59067.941886596142</v>
      </c>
      <c r="CG1665" s="14">
        <f>Таблица1[[#This Row],[Т8]]+Таблица1[[#This Row],[Lпрям2, мм]]</f>
        <v>25977.384443275692</v>
      </c>
      <c r="CH1665" s="14">
        <f>Таблица1[[#This Row],[Т9]]-Таблица1[[#This Row],[Т9]]</f>
        <v>0</v>
      </c>
      <c r="CI1665" s="50">
        <f>Таблица1[[#This Row],[Т9]]-Таблица1[[#This Row],[Т8]]</f>
        <v>37913.242131283478</v>
      </c>
      <c r="CJ1665" s="54">
        <f>Таблица1[[#This Row],[Т9]]-Таблица1[[#This Row],[Т7]]</f>
        <v>517.46369895960379</v>
      </c>
      <c r="CK1665" s="14">
        <f>Таблица1[[#This Row],[Т9]]-Таблица1[[#This Row],[Т6]]</f>
        <v>38303.536891688993</v>
      </c>
      <c r="CL1665" s="14">
        <f>Таблица1[[#This Row],[Т9]]-Таблица1[[#This Row],[Т5]]</f>
        <v>564.71752829339675</v>
      </c>
      <c r="CM1665" s="14">
        <f>Таблица1[[#This Row],[Т9]]-Таблица1[[#This Row],[Т4]]</f>
        <v>39432.012412026052</v>
      </c>
      <c r="CN1665" s="14">
        <f>Таблица1[[#This Row],[Т9]]-Таблица1[[#This Row],[Т3]]</f>
        <v>796.75771891295881</v>
      </c>
      <c r="CO1665" s="14">
        <f>Таблица1[[#This Row],[Т9]]-Таблица1[[#This Row],[Т2]]</f>
        <v>44912.544594214196</v>
      </c>
      <c r="CP1665" s="14">
        <f>Таблица1[[#This Row],[Т9]]-Таблица1[[#This Row],[Т1]]</f>
        <v>998.86856166351936</v>
      </c>
      <c r="CQ1665" s="14">
        <f>Таблица1[[#This Row],[Т9]]-Таблица1[[#This Row],[угол обхв6]]</f>
        <v>46635.91795959638</v>
      </c>
      <c r="CR1665" s="14">
        <f>Таблица1[[#This Row],[Т9]]-Таблица1[[#This Row],[угол обхв5]]</f>
        <v>1007.6912727011368</v>
      </c>
      <c r="CS1665" s="14">
        <f>Таблица1[[#This Row],[Т9]]-Таблица1[[#This Row],[угол обхв4]]</f>
        <v>59067.941886596142</v>
      </c>
      <c r="CT1665" s="14">
        <f>Таблица1[[#This Row],[Lкан_прям, мм]]+Таблица1[[#This Row],[Lкан_дуг, мм]]+Таблица1[[#This Row],[Lкан_леб,мм]]</f>
        <v>85045.326329871838</v>
      </c>
      <c r="CU1665" s="16">
        <f>Таблица1[[#This Row],[Lкан_леб,мм]]</f>
        <v>58060.250613895005</v>
      </c>
      <c r="CV1665" s="14">
        <f>2534431-(Таблица1[[#This Row],[Т23]]+Таблица1[[#This Row],[угол обхв3]])</f>
        <v>2449115.9242840232</v>
      </c>
      <c r="CW1665" s="50">
        <f>SUM(X1665:AC1665,AD1665:AI1665)-Таблица1[[#This Row],[lподв_min, мм]]</f>
        <v>22162.391028859794</v>
      </c>
      <c r="CX1665" s="17">
        <f>CW2104-Таблица1[[#This Row],[Суммарная длина каната]]</f>
        <v>-2425987.2046815809</v>
      </c>
    </row>
    <row r="1666" spans="1:102" x14ac:dyDescent="0.25">
      <c r="A1666" s="21">
        <v>1665</v>
      </c>
      <c r="B1666" s="10">
        <v>42.679591836734687</v>
      </c>
      <c r="C1666" s="10">
        <v>23.78</v>
      </c>
      <c r="D1666" s="11">
        <v>5726.7637813497859</v>
      </c>
      <c r="E1666" s="11">
        <v>10014.635233174382</v>
      </c>
      <c r="F1666" s="11">
        <v>5044.9728229442489</v>
      </c>
      <c r="G1666" s="11">
        <v>10602.895455385997</v>
      </c>
      <c r="H1666" s="11">
        <v>5318.7632913497855</v>
      </c>
      <c r="I1666" s="11">
        <v>7243.5810548861527</v>
      </c>
      <c r="J1666" s="11">
        <v>2771.0541782882278</v>
      </c>
      <c r="K1666" s="11">
        <v>25159.800379392367</v>
      </c>
      <c r="L1666" s="11">
        <v>1834.9274837064904</v>
      </c>
      <c r="M1666" s="11">
        <v>58050.598466772979</v>
      </c>
      <c r="N1666" s="11">
        <v>7714.4887778649063</v>
      </c>
      <c r="O1666" s="11">
        <v>18939.920260733921</v>
      </c>
      <c r="P1666" s="43">
        <v>9246.6424912500534</v>
      </c>
      <c r="Q1666" s="11">
        <v>15915.924064234154</v>
      </c>
      <c r="R1666" s="11">
        <v>6384.721041258972</v>
      </c>
      <c r="S1666" s="11">
        <v>11241.992248933364</v>
      </c>
      <c r="T1666" s="11">
        <v>5726.7637813497859</v>
      </c>
      <c r="U1666" s="11">
        <v>10014.635233174382</v>
      </c>
      <c r="V1666" s="11">
        <v>4958.567751556152</v>
      </c>
      <c r="W1666" s="11">
        <v>10492.192412797196</v>
      </c>
      <c r="X1666" s="12">
        <v>0</v>
      </c>
      <c r="Y1666" s="12">
        <v>731.17759985694272</v>
      </c>
      <c r="Z1666" s="12">
        <v>415.503724935538</v>
      </c>
      <c r="AA1666" s="44">
        <v>232.0401906195587</v>
      </c>
      <c r="AB1666" s="45">
        <v>456.20596829445105</v>
      </c>
      <c r="AC1666" s="12">
        <v>0</v>
      </c>
      <c r="AD1666" s="12">
        <v>12389.746169988446</v>
      </c>
      <c r="AE1666" s="12">
        <v>3389.9923300628498</v>
      </c>
      <c r="AF1666" s="12">
        <v>5480.5321821881489</v>
      </c>
      <c r="AG1666" s="44">
        <v>1128.4755203370605</v>
      </c>
      <c r="AH1666" s="45">
        <v>2771.0541768158628</v>
      </c>
      <c r="AI1666" s="12">
        <v>0</v>
      </c>
      <c r="AJ1666" s="12">
        <v>-39.549626150490411</v>
      </c>
      <c r="AK1666" s="12">
        <v>63.130252639480503</v>
      </c>
      <c r="AL1666" s="12">
        <v>121.47978648940939</v>
      </c>
      <c r="AM1666" s="44">
        <v>154.06538354801683</v>
      </c>
      <c r="AN1666" s="45">
        <v>89.999999793234721</v>
      </c>
      <c r="AO1666" s="12">
        <v>0</v>
      </c>
      <c r="AP1666" s="12">
        <v>-2098.7069454800312</v>
      </c>
      <c r="AQ1666" s="12">
        <v>8078.4395860217583</v>
      </c>
      <c r="AR1666" s="12">
        <v>9594.594864714878</v>
      </c>
      <c r="AS1666" s="44">
        <v>6563.1578809790799</v>
      </c>
      <c r="AT1666" s="45">
        <v>5318.7637813497849</v>
      </c>
      <c r="AU1666" s="12">
        <v>0</v>
      </c>
      <c r="AV1666" s="12">
        <v>11365.392958514456</v>
      </c>
      <c r="AW1666" s="12">
        <v>19124.321478848047</v>
      </c>
      <c r="AX1666" s="12">
        <v>15702.867391491443</v>
      </c>
      <c r="AY1666" s="44">
        <v>10875.080414522561</v>
      </c>
      <c r="AZ1666" s="45">
        <v>10014.635231702017</v>
      </c>
      <c r="BA1666" s="12">
        <v>0</v>
      </c>
      <c r="BB1666" s="12">
        <v>7454.696280813122</v>
      </c>
      <c r="BC1666" s="12">
        <v>9610.5932994069062</v>
      </c>
      <c r="BD1666" s="12">
        <v>6732.6734147237967</v>
      </c>
      <c r="BE1666" s="44">
        <v>5548.3269416296771</v>
      </c>
      <c r="BF1666" s="45">
        <v>5318.7637913497856</v>
      </c>
      <c r="BG1666" s="12">
        <v>0</v>
      </c>
      <c r="BH1666" s="12">
        <v>19254.518192188654</v>
      </c>
      <c r="BI1666" s="12">
        <v>16100.325282348284</v>
      </c>
      <c r="BJ1666" s="12">
        <v>11028.935576190654</v>
      </c>
      <c r="BK1666" s="44">
        <v>10381.547067585185</v>
      </c>
      <c r="BL1666" s="45">
        <v>7243.5810548861546</v>
      </c>
      <c r="BM1666" s="12">
        <v>0</v>
      </c>
      <c r="BN1666" s="12">
        <v>0</v>
      </c>
      <c r="BO1666" s="12">
        <v>102.6798787899709</v>
      </c>
      <c r="BP1666" s="12">
        <v>58.349533849928896</v>
      </c>
      <c r="BQ1666" s="48">
        <v>32.585597058607419</v>
      </c>
      <c r="BR1666" s="49">
        <v>64.06538375478209</v>
      </c>
      <c r="BS1666" s="13">
        <v>0</v>
      </c>
      <c r="BT1666" s="12">
        <v>279.401533227019</v>
      </c>
      <c r="BV1666" s="14">
        <f>Таблица1[[#This Row],[Lкан_леб,мм]]</f>
        <v>58050.598466772979</v>
      </c>
      <c r="BW1666" s="50">
        <f>Таблица1[[#This Row],[угол обхв4]]+Таблица1[[#This Row],[Lдуг 3,мм]]</f>
        <v>12389.746169988446</v>
      </c>
      <c r="BX1666" s="54">
        <f>Таблица1[[#This Row],[угол обхв5]]+Таблица1[[#This Row],[Y5, мм]]</f>
        <v>58781.776066629922</v>
      </c>
      <c r="BY1666" s="14">
        <f>Таблица1[[#This Row],[угол обхв6]]+Таблица1[[#This Row],[Lдуг 4,мм]]</f>
        <v>15779.738500051295</v>
      </c>
      <c r="BZ1666" s="14">
        <f>Таблица1[[#This Row],[Т1]]+Таблица1[[#This Row],[X6, мм]]</f>
        <v>59197.279791565459</v>
      </c>
      <c r="CA1666" s="14">
        <f>Таблица1[[#This Row],[Т2]]+Таблица1[[#This Row],[Lдуг 5,мм]]</f>
        <v>21260.270682239443</v>
      </c>
      <c r="CB1666" s="14">
        <f>Таблица1[[#This Row],[Т3]]+Таблица1[[#This Row],[Y6, мм]]</f>
        <v>59429.319982185021</v>
      </c>
      <c r="CC1666" s="14">
        <f>Таблица1[[#This Row],[Т4]]+Таблица1[[#This Row],[Lдуг 6,мм]]</f>
        <v>22388.746202576505</v>
      </c>
      <c r="CD1666" s="14">
        <f>Таблица1[[#This Row],[Т5]]+Таблица1[[#This Row],[Lдуг 1,мм]]</f>
        <v>59885.525950479474</v>
      </c>
      <c r="CE1666" s="14">
        <f>Таблица1[[#This Row],[Т6]]+Таблица1[[#This Row],[Lпрям1, мм]]</f>
        <v>25159.800379392367</v>
      </c>
      <c r="CF1666" s="15">
        <f>Таблица1[[#This Row],[Т7]]+Таблица1[[#This Row],[Lдуг 2,мм]]</f>
        <v>59885.525950479474</v>
      </c>
      <c r="CG1666" s="14">
        <f>Таблица1[[#This Row],[Т8]]+Таблица1[[#This Row],[Lпрям2, мм]]</f>
        <v>25159.800379392367</v>
      </c>
      <c r="CH1666" s="14">
        <f>Таблица1[[#This Row],[Т9]]-Таблица1[[#This Row],[Т9]]</f>
        <v>0</v>
      </c>
      <c r="CI1666" s="50">
        <f>Таблица1[[#This Row],[Т9]]-Таблица1[[#This Row],[Т8]]</f>
        <v>34725.72557108711</v>
      </c>
      <c r="CJ1666" s="54">
        <f>Таблица1[[#This Row],[Т9]]-Таблица1[[#This Row],[Т7]]</f>
        <v>0</v>
      </c>
      <c r="CK1666" s="14">
        <f>Таблица1[[#This Row],[Т9]]-Таблица1[[#This Row],[Т6]]</f>
        <v>37496.779747902969</v>
      </c>
      <c r="CL1666" s="14">
        <f>Таблица1[[#This Row],[Т9]]-Таблица1[[#This Row],[Т5]]</f>
        <v>456.20596829445276</v>
      </c>
      <c r="CM1666" s="14">
        <f>Таблица1[[#This Row],[Т9]]-Таблица1[[#This Row],[Т4]]</f>
        <v>38625.255268240027</v>
      </c>
      <c r="CN1666" s="14">
        <f>Таблица1[[#This Row],[Т9]]-Таблица1[[#This Row],[Т3]]</f>
        <v>688.24615891401481</v>
      </c>
      <c r="CO1666" s="14">
        <f>Таблица1[[#This Row],[Т9]]-Таблица1[[#This Row],[Т2]]</f>
        <v>44105.787450428179</v>
      </c>
      <c r="CP1666" s="14">
        <f>Таблица1[[#This Row],[Т9]]-Таблица1[[#This Row],[Т1]]</f>
        <v>1103.7498838495521</v>
      </c>
      <c r="CQ1666" s="14">
        <f>Таблица1[[#This Row],[Т9]]-Таблица1[[#This Row],[угол обхв6]]</f>
        <v>47495.77978049103</v>
      </c>
      <c r="CR1666" s="14">
        <f>Таблица1[[#This Row],[Т9]]-Таблица1[[#This Row],[угол обхв5]]</f>
        <v>1834.927483706495</v>
      </c>
      <c r="CS1666" s="14">
        <f>Таблица1[[#This Row],[Т9]]-Таблица1[[#This Row],[угол обхв4]]</f>
        <v>59885.525950479474</v>
      </c>
      <c r="CT1666" s="14">
        <f>Таблица1[[#This Row],[Lкан_прям, мм]]+Таблица1[[#This Row],[Lкан_дуг, мм]]+Таблица1[[#This Row],[Lкан_леб,мм]]</f>
        <v>85045.326329871838</v>
      </c>
      <c r="CU1666" s="16">
        <f>Таблица1[[#This Row],[Lкан_леб,мм]]</f>
        <v>58050.598466772979</v>
      </c>
      <c r="CV1666" s="14">
        <f>2534431-(Таблица1[[#This Row],[Т23]]+Таблица1[[#This Row],[угол обхв3]])</f>
        <v>2449106.272136901</v>
      </c>
      <c r="CW1666" s="50">
        <f>SUM(X1666:AC1666,AD1666:AI1666)-Таблица1[[#This Row],[lподв_min, мм]]</f>
        <v>24223.673684810627</v>
      </c>
      <c r="CX1666" s="17">
        <f>CW2105-Таблица1[[#This Row],[Суммарная длина каната]]</f>
        <v>-2426012.489487859</v>
      </c>
    </row>
    <row r="1667" spans="1:102" x14ac:dyDescent="0.25">
      <c r="A1667" s="21">
        <v>1666</v>
      </c>
      <c r="B1667" s="10">
        <v>42.679591836734687</v>
      </c>
      <c r="C1667" s="10">
        <v>26.464081632653066</v>
      </c>
      <c r="D1667" s="11">
        <v>6099.8289149653247</v>
      </c>
      <c r="E1667" s="11">
        <v>9905.9113113708827</v>
      </c>
      <c r="F1667" s="11">
        <v>5391.2383367138627</v>
      </c>
      <c r="G1667" s="11">
        <v>10461.598626696019</v>
      </c>
      <c r="H1667" s="11">
        <v>5691.8284249653243</v>
      </c>
      <c r="I1667" s="11">
        <v>7095.9562445571646</v>
      </c>
      <c r="J1667" s="11">
        <v>2809.9550668137176</v>
      </c>
      <c r="K1667" s="11">
        <v>25198.026765908544</v>
      </c>
      <c r="L1667" s="11">
        <v>1796.7010971903135</v>
      </c>
      <c r="M1667" s="11">
        <v>58050.598466772979</v>
      </c>
      <c r="N1667" s="11">
        <v>7714.4887778649063</v>
      </c>
      <c r="O1667" s="11">
        <v>18939.920260733921</v>
      </c>
      <c r="P1667" s="43">
        <v>9339.4950120282429</v>
      </c>
      <c r="Q1667" s="11">
        <v>15965.558131074247</v>
      </c>
      <c r="R1667" s="11">
        <v>6699.5885306522841</v>
      </c>
      <c r="S1667" s="11">
        <v>11162.733257149612</v>
      </c>
      <c r="T1667" s="11">
        <v>6099.8289149653247</v>
      </c>
      <c r="U1667" s="11">
        <v>9905.9113113708827</v>
      </c>
      <c r="V1667" s="11">
        <v>5310.1121632301392</v>
      </c>
      <c r="W1667" s="11">
        <v>10346.970776782096</v>
      </c>
      <c r="X1667" s="12">
        <v>0</v>
      </c>
      <c r="Y1667" s="12">
        <v>718.50447764121225</v>
      </c>
      <c r="Z1667" s="12">
        <v>409.0636539033714</v>
      </c>
      <c r="AA1667" s="44">
        <v>232.04019061955887</v>
      </c>
      <c r="AB1667" s="45">
        <v>437.09277502617084</v>
      </c>
      <c r="AC1667" s="12">
        <v>0</v>
      </c>
      <c r="AD1667" s="12">
        <v>12389.746169988446</v>
      </c>
      <c r="AE1667" s="12">
        <v>3389.3178280331458</v>
      </c>
      <c r="AF1667" s="12">
        <v>5480.5321821881498</v>
      </c>
      <c r="AG1667" s="44">
        <v>1128.475520337061</v>
      </c>
      <c r="AH1667" s="45">
        <v>2809.9550653617362</v>
      </c>
      <c r="AI1667" s="12">
        <v>0</v>
      </c>
      <c r="AJ1667" s="12">
        <v>-39.549626150490411</v>
      </c>
      <c r="AK1667" s="12">
        <v>61.350555540914712</v>
      </c>
      <c r="AL1667" s="12">
        <v>118.79570485675634</v>
      </c>
      <c r="AM1667" s="44">
        <v>151.38130191536379</v>
      </c>
      <c r="AN1667" s="45">
        <v>89.999999796097171</v>
      </c>
      <c r="AO1667" s="12">
        <v>0</v>
      </c>
      <c r="AP1667" s="12">
        <v>-2098.7069454800312</v>
      </c>
      <c r="AQ1667" s="12">
        <v>8072.5371552888009</v>
      </c>
      <c r="AR1667" s="12">
        <v>9697.0428711448894</v>
      </c>
      <c r="AS1667" s="44">
        <v>6895.011699968386</v>
      </c>
      <c r="AT1667" s="45">
        <v>5691.8289149653237</v>
      </c>
      <c r="AU1667" s="12">
        <v>0</v>
      </c>
      <c r="AV1667" s="12">
        <v>11365.392958514456</v>
      </c>
      <c r="AW1667" s="12">
        <v>19135.535596083981</v>
      </c>
      <c r="AX1667" s="12">
        <v>15769.029434846181</v>
      </c>
      <c r="AY1667" s="44">
        <v>10804.579959113073</v>
      </c>
      <c r="AZ1667" s="45">
        <v>9905.9113099189017</v>
      </c>
      <c r="BA1667" s="12">
        <v>0</v>
      </c>
      <c r="BB1667" s="12">
        <v>7454.696280813122</v>
      </c>
      <c r="BC1667" s="12">
        <v>9697.5433894521375</v>
      </c>
      <c r="BD1667" s="12">
        <v>7057.1363897689298</v>
      </c>
      <c r="BE1667" s="44">
        <v>5904.4057456492228</v>
      </c>
      <c r="BF1667" s="45">
        <v>5691.8289249653235</v>
      </c>
      <c r="BG1667" s="12">
        <v>0</v>
      </c>
      <c r="BH1667" s="12">
        <v>19254.518192188654</v>
      </c>
      <c r="BI1667" s="12">
        <v>16161.173466424309</v>
      </c>
      <c r="BJ1667" s="12">
        <v>10966.204560921546</v>
      </c>
      <c r="BK1667" s="44">
        <v>10264.064609407422</v>
      </c>
      <c r="BL1667" s="45">
        <v>7095.9562445571664</v>
      </c>
      <c r="BM1667" s="12">
        <v>0</v>
      </c>
      <c r="BN1667" s="12">
        <v>0</v>
      </c>
      <c r="BO1667" s="12">
        <v>100.90018169140512</v>
      </c>
      <c r="BP1667" s="12">
        <v>57.445149315841626</v>
      </c>
      <c r="BQ1667" s="48">
        <v>32.585597058607448</v>
      </c>
      <c r="BR1667" s="49">
        <v>61.381302119266621</v>
      </c>
      <c r="BS1667" s="13">
        <v>0</v>
      </c>
      <c r="BT1667" s="12">
        <v>279.401533227019</v>
      </c>
      <c r="BV1667" s="14">
        <f>Таблица1[[#This Row],[Lкан_леб,мм]]</f>
        <v>58050.598466772979</v>
      </c>
      <c r="BW1667" s="50">
        <f>Таблица1[[#This Row],[угол обхв4]]+Таблица1[[#This Row],[Lдуг 3,мм]]</f>
        <v>12389.746169988446</v>
      </c>
      <c r="BX1667" s="54">
        <f>Таблица1[[#This Row],[угол обхв5]]+Таблица1[[#This Row],[Y5, мм]]</f>
        <v>58769.10294441419</v>
      </c>
      <c r="BY1667" s="14">
        <f>Таблица1[[#This Row],[угол обхв6]]+Таблица1[[#This Row],[Lдуг 4,мм]]</f>
        <v>15779.063998021593</v>
      </c>
      <c r="BZ1667" s="14">
        <f>Таблица1[[#This Row],[Т1]]+Таблица1[[#This Row],[X6, мм]]</f>
        <v>59178.166598317563</v>
      </c>
      <c r="CA1667" s="14">
        <f>Таблица1[[#This Row],[Т2]]+Таблица1[[#This Row],[Lдуг 5,мм]]</f>
        <v>21259.596180209744</v>
      </c>
      <c r="CB1667" s="14">
        <f>Таблица1[[#This Row],[Т3]]+Таблица1[[#This Row],[Y6, мм]]</f>
        <v>59410.206788937125</v>
      </c>
      <c r="CC1667" s="14">
        <f>Таблица1[[#This Row],[Т4]]+Таблица1[[#This Row],[Lдуг 6,мм]]</f>
        <v>22388.071700546807</v>
      </c>
      <c r="CD1667" s="14">
        <f>Таблица1[[#This Row],[Т5]]+Таблица1[[#This Row],[Lдуг 1,мм]]</f>
        <v>59847.299563963294</v>
      </c>
      <c r="CE1667" s="14">
        <f>Таблица1[[#This Row],[Т6]]+Таблица1[[#This Row],[Lпрям1, мм]]</f>
        <v>25198.026765908544</v>
      </c>
      <c r="CF1667" s="15">
        <f>Таблица1[[#This Row],[Т7]]+Таблица1[[#This Row],[Lдуг 2,мм]]</f>
        <v>59847.299563963294</v>
      </c>
      <c r="CG1667" s="14">
        <f>Таблица1[[#This Row],[Т8]]+Таблица1[[#This Row],[Lпрям2, мм]]</f>
        <v>25198.026765908544</v>
      </c>
      <c r="CH1667" s="14">
        <f>Таблица1[[#This Row],[Т9]]-Таблица1[[#This Row],[Т9]]</f>
        <v>0</v>
      </c>
      <c r="CI1667" s="50">
        <f>Таблица1[[#This Row],[Т9]]-Таблица1[[#This Row],[Т8]]</f>
        <v>34649.27279805475</v>
      </c>
      <c r="CJ1667" s="54">
        <f>Таблица1[[#This Row],[Т9]]-Таблица1[[#This Row],[Т7]]</f>
        <v>0</v>
      </c>
      <c r="CK1667" s="14">
        <f>Таблица1[[#This Row],[Т9]]-Таблица1[[#This Row],[Т6]]</f>
        <v>37459.227863416483</v>
      </c>
      <c r="CL1667" s="14">
        <f>Таблица1[[#This Row],[Т9]]-Таблица1[[#This Row],[Т5]]</f>
        <v>437.09277502616897</v>
      </c>
      <c r="CM1667" s="14">
        <f>Таблица1[[#This Row],[Т9]]-Таблица1[[#This Row],[Т4]]</f>
        <v>38587.703383753549</v>
      </c>
      <c r="CN1667" s="14">
        <f>Таблица1[[#This Row],[Т9]]-Таблица1[[#This Row],[Т3]]</f>
        <v>669.13296564573102</v>
      </c>
      <c r="CO1667" s="14">
        <f>Таблица1[[#This Row],[Т9]]-Таблица1[[#This Row],[Т2]]</f>
        <v>44068.235565941701</v>
      </c>
      <c r="CP1667" s="14">
        <f>Таблица1[[#This Row],[Т9]]-Таблица1[[#This Row],[Т1]]</f>
        <v>1078.1966195491041</v>
      </c>
      <c r="CQ1667" s="14">
        <f>Таблица1[[#This Row],[Т9]]-Таблица1[[#This Row],[угол обхв6]]</f>
        <v>47457.553393974849</v>
      </c>
      <c r="CR1667" s="14">
        <f>Таблица1[[#This Row],[Т9]]-Таблица1[[#This Row],[угол обхв5]]</f>
        <v>1796.7010971903146</v>
      </c>
      <c r="CS1667" s="14">
        <f>Таблица1[[#This Row],[Т9]]-Таблица1[[#This Row],[угол обхв4]]</f>
        <v>59847.299563963294</v>
      </c>
      <c r="CT1667" s="14">
        <f>Таблица1[[#This Row],[Lкан_прям, мм]]+Таблица1[[#This Row],[Lкан_дуг, мм]]+Таблица1[[#This Row],[Lкан_леб,мм]]</f>
        <v>85045.326329871838</v>
      </c>
      <c r="CU1667" s="16">
        <f>Таблица1[[#This Row],[Lкан_леб,мм]]</f>
        <v>58050.598466772979</v>
      </c>
      <c r="CV1667" s="14">
        <f>2534431-(Таблица1[[#This Row],[Т23]]+Таблица1[[#This Row],[угол обхв3]])</f>
        <v>2449106.272136901</v>
      </c>
      <c r="CW1667" s="50">
        <f>SUM(X1667:AC1667,AD1667:AI1667)-Таблица1[[#This Row],[lподв_min, мм]]</f>
        <v>24184.772796285135</v>
      </c>
      <c r="CX1667" s="17">
        <f>CW2106-Таблица1[[#This Row],[Суммарная длина каната]]</f>
        <v>-2426048.7599620521</v>
      </c>
    </row>
    <row r="1668" spans="1:102" x14ac:dyDescent="0.25">
      <c r="A1668" s="21">
        <v>1667</v>
      </c>
      <c r="B1668" s="10">
        <v>42.679591836734687</v>
      </c>
      <c r="C1668" s="10">
        <v>29.148163265306128</v>
      </c>
      <c r="D1668" s="11">
        <v>6477.576192596116</v>
      </c>
      <c r="E1668" s="11">
        <v>9814.7769087863599</v>
      </c>
      <c r="F1668" s="11">
        <v>5743.7407500780582</v>
      </c>
      <c r="G1668" s="11">
        <v>10336.672054677108</v>
      </c>
      <c r="H1668" s="11">
        <v>6069.5757025961157</v>
      </c>
      <c r="I1668" s="11">
        <v>6964.2594126102622</v>
      </c>
      <c r="J1668" s="11">
        <v>2850.5174961760977</v>
      </c>
      <c r="K1668" s="11">
        <v>25236.253152425001</v>
      </c>
      <c r="L1668" s="11">
        <v>1758.4747106738578</v>
      </c>
      <c r="M1668" s="11">
        <v>58050.598466772979</v>
      </c>
      <c r="N1668" s="11">
        <v>7714.4887778649063</v>
      </c>
      <c r="O1668" s="11">
        <v>18939.920260733921</v>
      </c>
      <c r="P1668" s="43">
        <v>9429.9213563131034</v>
      </c>
      <c r="Q1668" s="11">
        <v>16019.485929705626</v>
      </c>
      <c r="R1668" s="11">
        <v>7017.8222001779441</v>
      </c>
      <c r="S1668" s="11">
        <v>11098.306125941892</v>
      </c>
      <c r="T1668" s="11">
        <v>6477.576192596116</v>
      </c>
      <c r="U1668" s="11">
        <v>9814.7769087863599</v>
      </c>
      <c r="V1668" s="11">
        <v>5668.0714776710965</v>
      </c>
      <c r="W1668" s="11">
        <v>10218.370908387646</v>
      </c>
      <c r="X1668" s="12">
        <v>0</v>
      </c>
      <c r="Y1668" s="12">
        <v>705.82858522371009</v>
      </c>
      <c r="Z1668" s="12">
        <v>402.62635307297631</v>
      </c>
      <c r="AA1668" s="44">
        <v>232.04019061955907</v>
      </c>
      <c r="AB1668" s="45">
        <v>417.97958175761232</v>
      </c>
      <c r="AC1668" s="12">
        <v>0</v>
      </c>
      <c r="AD1668" s="12">
        <v>12389.746169988446</v>
      </c>
      <c r="AE1668" s="12">
        <v>3386.9817851665666</v>
      </c>
      <c r="AF1668" s="12">
        <v>5480.5321821881507</v>
      </c>
      <c r="AG1668" s="44">
        <v>1128.4755203370601</v>
      </c>
      <c r="AH1668" s="45">
        <v>2850.5174947447767</v>
      </c>
      <c r="AI1668" s="12">
        <v>0</v>
      </c>
      <c r="AJ1668" s="12">
        <v>-39.549626150490411</v>
      </c>
      <c r="AK1668" s="12">
        <v>59.570469420608937</v>
      </c>
      <c r="AL1668" s="12">
        <v>116.11162322410327</v>
      </c>
      <c r="AM1668" s="44">
        <v>148.69722028271073</v>
      </c>
      <c r="AN1668" s="45">
        <v>89.999999798998672</v>
      </c>
      <c r="AO1668" s="12">
        <v>0</v>
      </c>
      <c r="AP1668" s="12">
        <v>-2098.7069454800312</v>
      </c>
      <c r="AQ1668" s="12">
        <v>8066.287896560475</v>
      </c>
      <c r="AR1668" s="12">
        <v>9796.2801866582904</v>
      </c>
      <c r="AS1668" s="44">
        <v>7229.8029109122817</v>
      </c>
      <c r="AT1668" s="45">
        <v>6069.5761925961151</v>
      </c>
      <c r="AU1668" s="12">
        <v>0</v>
      </c>
      <c r="AV1668" s="12">
        <v>11365.392958514456</v>
      </c>
      <c r="AW1668" s="12">
        <v>19146.563383254415</v>
      </c>
      <c r="AX1668" s="12">
        <v>15839.916423864277</v>
      </c>
      <c r="AY1668" s="44">
        <v>10749.697207128036</v>
      </c>
      <c r="AZ1668" s="45">
        <v>9814.7769073550407</v>
      </c>
      <c r="BA1668" s="12">
        <v>0</v>
      </c>
      <c r="BB1668" s="12">
        <v>7454.696280813122</v>
      </c>
      <c r="BC1668" s="12">
        <v>9781.720475008673</v>
      </c>
      <c r="BD1668" s="12">
        <v>7384.1810305231302</v>
      </c>
      <c r="BE1668" s="44">
        <v>6265.5954818617784</v>
      </c>
      <c r="BF1668" s="45">
        <v>6069.5762025961158</v>
      </c>
      <c r="BG1668" s="12">
        <v>0</v>
      </c>
      <c r="BH1668" s="12">
        <v>19254.518192188654</v>
      </c>
      <c r="BI1668" s="12">
        <v>16226.129052226124</v>
      </c>
      <c r="BJ1668" s="12">
        <v>10918.736620100542</v>
      </c>
      <c r="BK1668" s="44">
        <v>10163.385827600216</v>
      </c>
      <c r="BL1668" s="45">
        <v>6964.259412610264</v>
      </c>
      <c r="BM1668" s="12">
        <v>0</v>
      </c>
      <c r="BN1668" s="12">
        <v>0</v>
      </c>
      <c r="BO1668" s="12">
        <v>99.120095571099341</v>
      </c>
      <c r="BP1668" s="12">
        <v>56.541153803494332</v>
      </c>
      <c r="BQ1668" s="48">
        <v>32.585597058607476</v>
      </c>
      <c r="BR1668" s="49">
        <v>58.697220483712066</v>
      </c>
      <c r="BS1668" s="13">
        <v>0</v>
      </c>
      <c r="BT1668" s="12">
        <v>279.401533227019</v>
      </c>
      <c r="BV1668" s="14">
        <f>Таблица1[[#This Row],[Lкан_леб,мм]]</f>
        <v>58050.598466772979</v>
      </c>
      <c r="BW1668" s="50">
        <f>Таблица1[[#This Row],[угол обхв4]]+Таблица1[[#This Row],[Lдуг 3,мм]]</f>
        <v>12389.746169988446</v>
      </c>
      <c r="BX1668" s="54">
        <f>Таблица1[[#This Row],[угол обхв5]]+Таблица1[[#This Row],[Y5, мм]]</f>
        <v>58756.427051996689</v>
      </c>
      <c r="BY1668" s="14">
        <f>Таблица1[[#This Row],[угол обхв6]]+Таблица1[[#This Row],[Lдуг 4,мм]]</f>
        <v>15776.727955155013</v>
      </c>
      <c r="BZ1668" s="14">
        <f>Таблица1[[#This Row],[Т1]]+Таблица1[[#This Row],[X6, мм]]</f>
        <v>59159.053405069666</v>
      </c>
      <c r="CA1668" s="14">
        <f>Таблица1[[#This Row],[Т2]]+Таблица1[[#This Row],[Lдуг 5,мм]]</f>
        <v>21257.260137343164</v>
      </c>
      <c r="CB1668" s="14">
        <f>Таблица1[[#This Row],[Т3]]+Таблица1[[#This Row],[Y6, мм]]</f>
        <v>59391.093595689228</v>
      </c>
      <c r="CC1668" s="14">
        <f>Таблица1[[#This Row],[Т4]]+Таблица1[[#This Row],[Lдуг 6,мм]]</f>
        <v>22385.735657680223</v>
      </c>
      <c r="CD1668" s="14">
        <f>Таблица1[[#This Row],[Т5]]+Таблица1[[#This Row],[Lдуг 1,мм]]</f>
        <v>59809.073177446844</v>
      </c>
      <c r="CE1668" s="14">
        <f>Таблица1[[#This Row],[Т6]]+Таблица1[[#This Row],[Lпрям1, мм]]</f>
        <v>25236.253152425001</v>
      </c>
      <c r="CF1668" s="15">
        <f>Таблица1[[#This Row],[Т7]]+Таблица1[[#This Row],[Lдуг 2,мм]]</f>
        <v>59809.073177446844</v>
      </c>
      <c r="CG1668" s="14">
        <f>Таблица1[[#This Row],[Т8]]+Таблица1[[#This Row],[Lпрям2, мм]]</f>
        <v>25236.253152425001</v>
      </c>
      <c r="CH1668" s="14">
        <f>Таблица1[[#This Row],[Т9]]-Таблица1[[#This Row],[Т9]]</f>
        <v>0</v>
      </c>
      <c r="CI1668" s="50">
        <f>Таблица1[[#This Row],[Т9]]-Таблица1[[#This Row],[Т8]]</f>
        <v>34572.820025021843</v>
      </c>
      <c r="CJ1668" s="54">
        <f>Таблица1[[#This Row],[Т9]]-Таблица1[[#This Row],[Т7]]</f>
        <v>0</v>
      </c>
      <c r="CK1668" s="14">
        <f>Таблица1[[#This Row],[Т9]]-Таблица1[[#This Row],[Т6]]</f>
        <v>37423.337519766617</v>
      </c>
      <c r="CL1668" s="14">
        <f>Таблица1[[#This Row],[Т9]]-Таблица1[[#This Row],[Т5]]</f>
        <v>417.97958175761596</v>
      </c>
      <c r="CM1668" s="14">
        <f>Таблица1[[#This Row],[Т9]]-Таблица1[[#This Row],[Т4]]</f>
        <v>38551.813040103676</v>
      </c>
      <c r="CN1668" s="14">
        <f>Таблица1[[#This Row],[Т9]]-Таблица1[[#This Row],[Т3]]</f>
        <v>650.01977237717801</v>
      </c>
      <c r="CO1668" s="14">
        <f>Таблица1[[#This Row],[Т9]]-Таблица1[[#This Row],[Т2]]</f>
        <v>44032.345222291828</v>
      </c>
      <c r="CP1668" s="14">
        <f>Таблица1[[#This Row],[Т9]]-Таблица1[[#This Row],[Т1]]</f>
        <v>1052.6461254501555</v>
      </c>
      <c r="CQ1668" s="14">
        <f>Таблица1[[#This Row],[Т9]]-Таблица1[[#This Row],[угол обхв6]]</f>
        <v>47419.3270074584</v>
      </c>
      <c r="CR1668" s="14">
        <f>Таблица1[[#This Row],[Т9]]-Таблица1[[#This Row],[угол обхв5]]</f>
        <v>1758.474710673865</v>
      </c>
      <c r="CS1668" s="14">
        <f>Таблица1[[#This Row],[Т9]]-Таблица1[[#This Row],[угол обхв4]]</f>
        <v>59809.073177446844</v>
      </c>
      <c r="CT1668" s="14">
        <f>Таблица1[[#This Row],[Lкан_прям, мм]]+Таблица1[[#This Row],[Lкан_дуг, мм]]+Таблица1[[#This Row],[Lкан_леб,мм]]</f>
        <v>85045.326329871838</v>
      </c>
      <c r="CU1668" s="16">
        <f>Таблица1[[#This Row],[Lкан_леб,мм]]</f>
        <v>58050.598466772979</v>
      </c>
      <c r="CV1668" s="14">
        <f>2534431-(Таблица1[[#This Row],[Т23]]+Таблица1[[#This Row],[угол обхв3]])</f>
        <v>2449106.272136901</v>
      </c>
      <c r="CW1668" s="50">
        <f>SUM(X1668:AC1668,AD1668:AI1668)-Таблица1[[#This Row],[lподв_min, мм]]</f>
        <v>24144.210366922762</v>
      </c>
      <c r="CX1668" s="17">
        <f>CW2107-Таблица1[[#This Row],[Суммарная длина каната]]</f>
        <v>-2426086.3329791813</v>
      </c>
    </row>
    <row r="1669" spans="1:102" x14ac:dyDescent="0.25">
      <c r="A1669" s="21">
        <v>1668</v>
      </c>
      <c r="B1669" s="10">
        <v>42.679591836734687</v>
      </c>
      <c r="C1669" s="10">
        <v>31.832244897959189</v>
      </c>
      <c r="D1669" s="11">
        <v>6859.1767792202209</v>
      </c>
      <c r="E1669" s="11">
        <v>9741.431988171149</v>
      </c>
      <c r="F1669" s="11">
        <v>6101.7066190894784</v>
      </c>
      <c r="G1669" s="11">
        <v>10228.389847242655</v>
      </c>
      <c r="H1669" s="11">
        <v>6451.1762892202214</v>
      </c>
      <c r="I1669" s="11">
        <v>6848.6922132377094</v>
      </c>
      <c r="J1669" s="11">
        <v>2892.7397749334386</v>
      </c>
      <c r="K1669" s="11">
        <v>25274.479538941683</v>
      </c>
      <c r="L1669" s="11">
        <v>1720.2483241571722</v>
      </c>
      <c r="M1669" s="11">
        <v>58050.598466772979</v>
      </c>
      <c r="N1669" s="11">
        <v>7714.4887778649063</v>
      </c>
      <c r="O1669" s="11">
        <v>18939.920260733921</v>
      </c>
      <c r="P1669" s="43">
        <v>9517.7231149419858</v>
      </c>
      <c r="Q1669" s="11">
        <v>16077.589134330039</v>
      </c>
      <c r="R1669" s="11">
        <v>7338.7237967284336</v>
      </c>
      <c r="S1669" s="11">
        <v>11048.852218242177</v>
      </c>
      <c r="T1669" s="11">
        <v>6859.1767792202209</v>
      </c>
      <c r="U1669" s="11">
        <v>9741.431988171149</v>
      </c>
      <c r="V1669" s="11">
        <v>6031.6602776601403</v>
      </c>
      <c r="W1669" s="11">
        <v>10106.674975298572</v>
      </c>
      <c r="X1669" s="12">
        <v>0</v>
      </c>
      <c r="Y1669" s="12">
        <v>693.14685430579664</v>
      </c>
      <c r="Z1669" s="12">
        <v>396.1948907429927</v>
      </c>
      <c r="AA1669" s="44">
        <v>232.04019061955907</v>
      </c>
      <c r="AB1669" s="45">
        <v>398.86638848882376</v>
      </c>
      <c r="AC1669" s="12">
        <v>0</v>
      </c>
      <c r="AD1669" s="12">
        <v>12389.746169988446</v>
      </c>
      <c r="AE1669" s="12">
        <v>3382.9858929050129</v>
      </c>
      <c r="AF1669" s="12">
        <v>5480.5321821881498</v>
      </c>
      <c r="AG1669" s="44">
        <v>1128.4755203370617</v>
      </c>
      <c r="AH1669" s="45">
        <v>2892.7397735230097</v>
      </c>
      <c r="AI1669" s="12">
        <v>0</v>
      </c>
      <c r="AJ1669" s="12">
        <v>-39.549626150490411</v>
      </c>
      <c r="AK1669" s="12">
        <v>57.789563394831951</v>
      </c>
      <c r="AL1669" s="12">
        <v>113.42754159145021</v>
      </c>
      <c r="AM1669" s="44">
        <v>146.01313865005767</v>
      </c>
      <c r="AN1669" s="45">
        <v>89.999999801932475</v>
      </c>
      <c r="AO1669" s="12">
        <v>0</v>
      </c>
      <c r="AP1669" s="12">
        <v>-2098.7069454800312</v>
      </c>
      <c r="AQ1669" s="12">
        <v>8059.6959813658204</v>
      </c>
      <c r="AR1669" s="12">
        <v>9892.0890694804893</v>
      </c>
      <c r="AS1669" s="44">
        <v>7566.7969309372465</v>
      </c>
      <c r="AT1669" s="45">
        <v>6451.1767792202209</v>
      </c>
      <c r="AU1669" s="12">
        <v>0</v>
      </c>
      <c r="AV1669" s="12">
        <v>11365.392958514456</v>
      </c>
      <c r="AW1669" s="12">
        <v>19157.396665548506</v>
      </c>
      <c r="AX1669" s="12">
        <v>15915.3728217025</v>
      </c>
      <c r="AY1669" s="44">
        <v>10710.552579678715</v>
      </c>
      <c r="AZ1669" s="45">
        <v>9741.431986760721</v>
      </c>
      <c r="BA1669" s="12">
        <v>0</v>
      </c>
      <c r="BB1669" s="12">
        <v>7454.696280813122</v>
      </c>
      <c r="BC1669" s="12">
        <v>9862.9303184429009</v>
      </c>
      <c r="BD1669" s="12">
        <v>7713.0897512669353</v>
      </c>
      <c r="BE1669" s="44">
        <v>6631.1036450114079</v>
      </c>
      <c r="BF1669" s="45">
        <v>6451.1767892202206</v>
      </c>
      <c r="BG1669" s="12">
        <v>0</v>
      </c>
      <c r="BH1669" s="12">
        <v>19254.518192188654</v>
      </c>
      <c r="BI1669" s="12">
        <v>16295.065539144627</v>
      </c>
      <c r="BJ1669" s="12">
        <v>10886.635905614636</v>
      </c>
      <c r="BK1669" s="44">
        <v>10079.731626734609</v>
      </c>
      <c r="BL1669" s="45">
        <v>6848.6922132377113</v>
      </c>
      <c r="BM1669" s="12">
        <v>0</v>
      </c>
      <c r="BN1669" s="12">
        <v>0</v>
      </c>
      <c r="BO1669" s="12">
        <v>97.339189545322355</v>
      </c>
      <c r="BP1669" s="12">
        <v>55.637978196618256</v>
      </c>
      <c r="BQ1669" s="48">
        <v>32.585597058607476</v>
      </c>
      <c r="BR1669" s="49">
        <v>56.013138848125202</v>
      </c>
      <c r="BS1669" s="13">
        <v>0</v>
      </c>
      <c r="BT1669" s="12">
        <v>279.401533227019</v>
      </c>
      <c r="BV1669" s="14">
        <f>Таблица1[[#This Row],[Lкан_леб,мм]]</f>
        <v>58050.598466772979</v>
      </c>
      <c r="BW1669" s="50">
        <f>Таблица1[[#This Row],[угол обхв4]]+Таблица1[[#This Row],[Lдуг 3,мм]]</f>
        <v>12389.746169988446</v>
      </c>
      <c r="BX1669" s="54">
        <f>Таблица1[[#This Row],[угол обхв5]]+Таблица1[[#This Row],[Y5, мм]]</f>
        <v>58743.745321078779</v>
      </c>
      <c r="BY1669" s="14">
        <f>Таблица1[[#This Row],[угол обхв6]]+Таблица1[[#This Row],[Lдуг 4,мм]]</f>
        <v>15772.732062893459</v>
      </c>
      <c r="BZ1669" s="14">
        <f>Таблица1[[#This Row],[Т1]]+Таблица1[[#This Row],[X6, мм]]</f>
        <v>59139.940211821769</v>
      </c>
      <c r="CA1669" s="14">
        <f>Таблица1[[#This Row],[Т2]]+Таблица1[[#This Row],[Lдуг 5,мм]]</f>
        <v>21253.264245081609</v>
      </c>
      <c r="CB1669" s="14">
        <f>Таблица1[[#This Row],[Т3]]+Таблица1[[#This Row],[Y6, мм]]</f>
        <v>59371.980402441332</v>
      </c>
      <c r="CC1669" s="14">
        <f>Таблица1[[#This Row],[Т4]]+Таблица1[[#This Row],[Lдуг 6,мм]]</f>
        <v>22381.739765418672</v>
      </c>
      <c r="CD1669" s="14">
        <f>Таблица1[[#This Row],[Т5]]+Таблица1[[#This Row],[Lдуг 1,мм]]</f>
        <v>59770.846790930154</v>
      </c>
      <c r="CE1669" s="14">
        <f>Таблица1[[#This Row],[Т6]]+Таблица1[[#This Row],[Lпрям1, мм]]</f>
        <v>25274.479538941683</v>
      </c>
      <c r="CF1669" s="15">
        <f>Таблица1[[#This Row],[Т7]]+Таблица1[[#This Row],[Lдуг 2,мм]]</f>
        <v>59770.846790930154</v>
      </c>
      <c r="CG1669" s="14">
        <f>Таблица1[[#This Row],[Т8]]+Таблица1[[#This Row],[Lпрям2, мм]]</f>
        <v>25274.479538941683</v>
      </c>
      <c r="CH1669" s="14">
        <f>Таблица1[[#This Row],[Т9]]-Таблица1[[#This Row],[Т9]]</f>
        <v>0</v>
      </c>
      <c r="CI1669" s="50">
        <f>Таблица1[[#This Row],[Т9]]-Таблица1[[#This Row],[Т8]]</f>
        <v>34496.367251988471</v>
      </c>
      <c r="CJ1669" s="54">
        <f>Таблица1[[#This Row],[Т9]]-Таблица1[[#This Row],[Т7]]</f>
        <v>0</v>
      </c>
      <c r="CK1669" s="14">
        <f>Таблица1[[#This Row],[Т9]]-Таблица1[[#This Row],[Т6]]</f>
        <v>37389.107025511483</v>
      </c>
      <c r="CL1669" s="14">
        <f>Таблица1[[#This Row],[Т9]]-Таблица1[[#This Row],[Т5]]</f>
        <v>398.86638848882285</v>
      </c>
      <c r="CM1669" s="14">
        <f>Таблица1[[#This Row],[Т9]]-Таблица1[[#This Row],[Т4]]</f>
        <v>38517.582545848549</v>
      </c>
      <c r="CN1669" s="14">
        <f>Таблица1[[#This Row],[Т9]]-Таблица1[[#This Row],[Т3]]</f>
        <v>630.9065791083849</v>
      </c>
      <c r="CO1669" s="14">
        <f>Таблица1[[#This Row],[Т9]]-Таблица1[[#This Row],[Т2]]</f>
        <v>43998.114728036693</v>
      </c>
      <c r="CP1669" s="14">
        <f>Таблица1[[#This Row],[Т9]]-Таблица1[[#This Row],[Т1]]</f>
        <v>1027.1014698513754</v>
      </c>
      <c r="CQ1669" s="14">
        <f>Таблица1[[#This Row],[Т9]]-Таблица1[[#This Row],[угол обхв6]]</f>
        <v>47381.10062094171</v>
      </c>
      <c r="CR1669" s="14">
        <f>Таблица1[[#This Row],[Т9]]-Таблица1[[#This Row],[угол обхв5]]</f>
        <v>1720.2483241571754</v>
      </c>
      <c r="CS1669" s="14">
        <f>Таблица1[[#This Row],[Т9]]-Таблица1[[#This Row],[угол обхв4]]</f>
        <v>59770.846790930154</v>
      </c>
      <c r="CT1669" s="14">
        <f>Таблица1[[#This Row],[Lкан_прям, мм]]+Таблица1[[#This Row],[Lкан_дуг, мм]]+Таблица1[[#This Row],[Lкан_леб,мм]]</f>
        <v>85045.326329871838</v>
      </c>
      <c r="CU1669" s="16">
        <f>Таблица1[[#This Row],[Lкан_леб,мм]]</f>
        <v>58050.598466772979</v>
      </c>
      <c r="CV1669" s="14">
        <f>2534431-(Таблица1[[#This Row],[Т23]]+Таблица1[[#This Row],[угол обхв3]])</f>
        <v>2449106.272136901</v>
      </c>
      <c r="CW1669" s="50">
        <f>SUM(X1669:AC1669,AD1669:AI1669)-Таблица1[[#This Row],[lподв_min, мм]]</f>
        <v>24101.988088165414</v>
      </c>
      <c r="CX1669" s="17">
        <f>CW2108-Таблица1[[#This Row],[Суммарная длина каната]]</f>
        <v>-2426125.1758554666</v>
      </c>
    </row>
    <row r="1670" spans="1:102" x14ac:dyDescent="0.25">
      <c r="A1670" s="21">
        <v>1669</v>
      </c>
      <c r="B1670" s="10">
        <v>42.679591836734687</v>
      </c>
      <c r="C1670" s="10">
        <v>34.516326530612247</v>
      </c>
      <c r="D1670" s="11">
        <v>7243.7933850692762</v>
      </c>
      <c r="E1670" s="11">
        <v>9686.0374794444997</v>
      </c>
      <c r="F1670" s="11">
        <v>6464.35051214751</v>
      </c>
      <c r="G1670" s="11">
        <v>10136.989592036807</v>
      </c>
      <c r="H1670" s="11">
        <v>6835.7928950692758</v>
      </c>
      <c r="I1670" s="11">
        <v>6749.4184722639166</v>
      </c>
      <c r="J1670" s="11">
        <v>2936.6190071805845</v>
      </c>
      <c r="K1670" s="11">
        <v>25312.705925458551</v>
      </c>
      <c r="L1670" s="11">
        <v>1682.0219376403018</v>
      </c>
      <c r="M1670" s="11">
        <v>58050.598466772979</v>
      </c>
      <c r="N1670" s="11">
        <v>7714.4887778649063</v>
      </c>
      <c r="O1670" s="11">
        <v>18939.920260733921</v>
      </c>
      <c r="P1670" s="43">
        <v>9602.7076374926364</v>
      </c>
      <c r="Q1670" s="11">
        <v>16139.740257672976</v>
      </c>
      <c r="R1670" s="11">
        <v>7661.5892133582629</v>
      </c>
      <c r="S1670" s="11">
        <v>11014.48004345106</v>
      </c>
      <c r="T1670" s="11">
        <v>7243.7933850692762</v>
      </c>
      <c r="U1670" s="11">
        <v>9686.0374794444997</v>
      </c>
      <c r="V1670" s="11">
        <v>6400.0807940302566</v>
      </c>
      <c r="W1670" s="11">
        <v>10012.128055392695</v>
      </c>
      <c r="X1670" s="12">
        <v>0</v>
      </c>
      <c r="Y1670" s="12">
        <v>680.45619498375925</v>
      </c>
      <c r="Z1670" s="12">
        <v>389.77235681713302</v>
      </c>
      <c r="AA1670" s="44">
        <v>232.04019061955833</v>
      </c>
      <c r="AB1670" s="45">
        <v>379.75319521985119</v>
      </c>
      <c r="AC1670" s="12">
        <v>0</v>
      </c>
      <c r="AD1670" s="12">
        <v>12389.746169988446</v>
      </c>
      <c r="AE1670" s="12">
        <v>3377.3330471536619</v>
      </c>
      <c r="AF1670" s="12">
        <v>5480.5321821881489</v>
      </c>
      <c r="AG1670" s="44">
        <v>1128.4755203370621</v>
      </c>
      <c r="AH1670" s="45">
        <v>2936.6190057912299</v>
      </c>
      <c r="AI1670" s="12">
        <v>0</v>
      </c>
      <c r="AJ1670" s="12">
        <v>-39.549626150490411</v>
      </c>
      <c r="AK1670" s="12">
        <v>56.007403545834165</v>
      </c>
      <c r="AL1670" s="12">
        <v>110.74345995879716</v>
      </c>
      <c r="AM1670" s="44">
        <v>143.32905701740452</v>
      </c>
      <c r="AN1670" s="45">
        <v>89.999999804892028</v>
      </c>
      <c r="AO1670" s="12">
        <v>0</v>
      </c>
      <c r="AP1670" s="12">
        <v>-2098.7069454800312</v>
      </c>
      <c r="AQ1670" s="12">
        <v>8052.765585422193</v>
      </c>
      <c r="AR1670" s="12">
        <v>9984.2593003400289</v>
      </c>
      <c r="AS1670" s="44">
        <v>7905.2543438713501</v>
      </c>
      <c r="AT1670" s="45">
        <v>6835.7933850692752</v>
      </c>
      <c r="AU1670" s="12">
        <v>0</v>
      </c>
      <c r="AV1670" s="12">
        <v>11365.392958514456</v>
      </c>
      <c r="AW1670" s="12">
        <v>19168.027256393521</v>
      </c>
      <c r="AX1670" s="12">
        <v>15995.233065539196</v>
      </c>
      <c r="AY1670" s="44">
        <v>10687.231966035713</v>
      </c>
      <c r="AZ1670" s="45">
        <v>9686.0374780551483</v>
      </c>
      <c r="BA1670" s="12">
        <v>0</v>
      </c>
      <c r="BB1670" s="12">
        <v>7454.696280813122</v>
      </c>
      <c r="BC1670" s="12">
        <v>9940.984445049924</v>
      </c>
      <c r="BD1670" s="12">
        <v>8043.1408762056562</v>
      </c>
      <c r="BE1670" s="44">
        <v>7000.1282545561889</v>
      </c>
      <c r="BF1670" s="45">
        <v>6835.7933950692759</v>
      </c>
      <c r="BG1670" s="12">
        <v>0</v>
      </c>
      <c r="BH1670" s="12">
        <v>19254.518192188654</v>
      </c>
      <c r="BI1670" s="12">
        <v>16367.847253332577</v>
      </c>
      <c r="BJ1670" s="12">
        <v>10869.972851317279</v>
      </c>
      <c r="BK1670" s="44">
        <v>10013.285556859846</v>
      </c>
      <c r="BL1670" s="45">
        <v>6749.4184722639184</v>
      </c>
      <c r="BM1670" s="12">
        <v>0</v>
      </c>
      <c r="BN1670" s="12">
        <v>0</v>
      </c>
      <c r="BO1670" s="12">
        <v>95.557029696324577</v>
      </c>
      <c r="BP1670" s="12">
        <v>54.736056412962988</v>
      </c>
      <c r="BQ1670" s="48">
        <v>32.58559705860737</v>
      </c>
      <c r="BR1670" s="49">
        <v>53.329057212512502</v>
      </c>
      <c r="BS1670" s="13">
        <v>0</v>
      </c>
      <c r="BT1670" s="12">
        <v>279.401533227019</v>
      </c>
      <c r="BV1670" s="14">
        <f>Таблица1[[#This Row],[Lкан_леб,мм]]</f>
        <v>58050.598466772979</v>
      </c>
      <c r="BW1670" s="50">
        <f>Таблица1[[#This Row],[угол обхв4]]+Таблица1[[#This Row],[Lдуг 3,мм]]</f>
        <v>12389.746169988446</v>
      </c>
      <c r="BX1670" s="54">
        <f>Таблица1[[#This Row],[угол обхв5]]+Таблица1[[#This Row],[Y5, мм]]</f>
        <v>58731.054661756738</v>
      </c>
      <c r="BY1670" s="14">
        <f>Таблица1[[#This Row],[угол обхв6]]+Таблица1[[#This Row],[Lдуг 4,мм]]</f>
        <v>15767.079217142109</v>
      </c>
      <c r="BZ1670" s="14">
        <f>Таблица1[[#This Row],[Т1]]+Таблица1[[#This Row],[X6, мм]]</f>
        <v>59120.827018573873</v>
      </c>
      <c r="CA1670" s="14">
        <f>Таблица1[[#This Row],[Т2]]+Таблица1[[#This Row],[Lдуг 5,мм]]</f>
        <v>21247.611399330257</v>
      </c>
      <c r="CB1670" s="14">
        <f>Таблица1[[#This Row],[Т3]]+Таблица1[[#This Row],[Y6, мм]]</f>
        <v>59352.867209193428</v>
      </c>
      <c r="CC1670" s="14">
        <f>Таблица1[[#This Row],[Т4]]+Таблица1[[#This Row],[Lдуг 6,мм]]</f>
        <v>22376.086919667319</v>
      </c>
      <c r="CD1670" s="14">
        <f>Таблица1[[#This Row],[Т5]]+Таблица1[[#This Row],[Lдуг 1,мм]]</f>
        <v>59732.620404413276</v>
      </c>
      <c r="CE1670" s="14">
        <f>Таблица1[[#This Row],[Т6]]+Таблица1[[#This Row],[Lпрям1, мм]]</f>
        <v>25312.705925458547</v>
      </c>
      <c r="CF1670" s="15">
        <f>Таблица1[[#This Row],[Т7]]+Таблица1[[#This Row],[Lдуг 2,мм]]</f>
        <v>59732.620404413276</v>
      </c>
      <c r="CG1670" s="14">
        <f>Таблица1[[#This Row],[Т8]]+Таблица1[[#This Row],[Lпрям2, мм]]</f>
        <v>25312.705925458547</v>
      </c>
      <c r="CH1670" s="14">
        <f>Таблица1[[#This Row],[Т9]]-Таблица1[[#This Row],[Т9]]</f>
        <v>0</v>
      </c>
      <c r="CI1670" s="50">
        <f>Таблица1[[#This Row],[Т9]]-Таблица1[[#This Row],[Т8]]</f>
        <v>34419.914478954728</v>
      </c>
      <c r="CJ1670" s="54">
        <f>Таблица1[[#This Row],[Т9]]-Таблица1[[#This Row],[Т7]]</f>
        <v>0</v>
      </c>
      <c r="CK1670" s="14">
        <f>Таблица1[[#This Row],[Т9]]-Таблица1[[#This Row],[Т6]]</f>
        <v>37356.53348474596</v>
      </c>
      <c r="CL1670" s="14">
        <f>Таблица1[[#This Row],[Т9]]-Таблица1[[#This Row],[Т5]]</f>
        <v>379.75319521984784</v>
      </c>
      <c r="CM1670" s="14">
        <f>Таблица1[[#This Row],[Т9]]-Таблица1[[#This Row],[Т4]]</f>
        <v>38485.009005083019</v>
      </c>
      <c r="CN1670" s="14">
        <f>Таблица1[[#This Row],[Т9]]-Таблица1[[#This Row],[Т3]]</f>
        <v>611.79338583940262</v>
      </c>
      <c r="CO1670" s="14">
        <f>Таблица1[[#This Row],[Т9]]-Таблица1[[#This Row],[Т2]]</f>
        <v>43965.54118727117</v>
      </c>
      <c r="CP1670" s="14">
        <f>Таблица1[[#This Row],[Т9]]-Таблица1[[#This Row],[Т1]]</f>
        <v>1001.5657426565376</v>
      </c>
      <c r="CQ1670" s="14">
        <f>Таблица1[[#This Row],[Т9]]-Таблица1[[#This Row],[угол обхв6]]</f>
        <v>47342.874234424831</v>
      </c>
      <c r="CR1670" s="14">
        <f>Таблица1[[#This Row],[Т9]]-Таблица1[[#This Row],[угол обхв5]]</f>
        <v>1682.0219376402965</v>
      </c>
      <c r="CS1670" s="14">
        <f>Таблица1[[#This Row],[Т9]]-Таблица1[[#This Row],[угол обхв4]]</f>
        <v>59732.620404413276</v>
      </c>
      <c r="CT1670" s="14">
        <f>Таблица1[[#This Row],[Lкан_прям, мм]]+Таблица1[[#This Row],[Lкан_дуг, мм]]+Таблица1[[#This Row],[Lкан_леб,мм]]</f>
        <v>85045.326329871838</v>
      </c>
      <c r="CU1670" s="16">
        <f>Таблица1[[#This Row],[Lкан_леб,мм]]</f>
        <v>58050.598466772979</v>
      </c>
      <c r="CV1670" s="14">
        <f>2534431-(Таблица1[[#This Row],[Т23]]+Таблица1[[#This Row],[угол обхв3]])</f>
        <v>2449106.272136901</v>
      </c>
      <c r="CW1670" s="50">
        <f>SUM(X1670:AC1670,AD1670:AI1670)-Таблица1[[#This Row],[lподв_min, мм]]</f>
        <v>24058.108855918268</v>
      </c>
      <c r="CX1670" s="17">
        <f>CW2109-Таблица1[[#This Row],[Суммарная длина каната]]</f>
        <v>-2426165.2541253045</v>
      </c>
    </row>
    <row r="1671" spans="1:102" x14ac:dyDescent="0.25">
      <c r="A1671" s="21">
        <v>1670</v>
      </c>
      <c r="B1671" s="10">
        <v>42.679591836734687</v>
      </c>
      <c r="C1671" s="10">
        <v>37.200408163265308</v>
      </c>
      <c r="D1671" s="11">
        <v>7630.5821027696811</v>
      </c>
      <c r="E1671" s="11">
        <v>9648.7149265898552</v>
      </c>
      <c r="F1671" s="11">
        <v>6830.876733354763</v>
      </c>
      <c r="G1671" s="11">
        <v>10062.67183513101</v>
      </c>
      <c r="H1671" s="11">
        <v>7222.5816127696808</v>
      </c>
      <c r="I1671" s="11">
        <v>6666.5638361043884</v>
      </c>
      <c r="J1671" s="11">
        <v>2982.1510904854672</v>
      </c>
      <c r="K1671" s="11">
        <v>25350.932311975568</v>
      </c>
      <c r="L1671" s="11">
        <v>1643.7955511232965</v>
      </c>
      <c r="M1671" s="11">
        <v>58050.598466772979</v>
      </c>
      <c r="N1671" s="11">
        <v>7714.4887778649063</v>
      </c>
      <c r="O1671" s="11">
        <v>18939.920260733921</v>
      </c>
      <c r="P1671" s="43">
        <v>9684.6884549875558</v>
      </c>
      <c r="Q1671" s="11">
        <v>16205.802930710142</v>
      </c>
      <c r="R1671" s="11">
        <v>7985.7100342017902</v>
      </c>
      <c r="S1671" s="11">
        <v>10995.265019351631</v>
      </c>
      <c r="T1671" s="11">
        <v>7630.5821027696811</v>
      </c>
      <c r="U1671" s="11">
        <v>9648.7149265898552</v>
      </c>
      <c r="V1671" s="11">
        <v>6772.5246560932828</v>
      </c>
      <c r="W1671" s="11">
        <v>9934.9375990027493</v>
      </c>
      <c r="X1671" s="12">
        <v>0</v>
      </c>
      <c r="Y1671" s="12">
        <v>667.75348421997694</v>
      </c>
      <c r="Z1671" s="12">
        <v>383.36187433301808</v>
      </c>
      <c r="AA1671" s="44">
        <v>232.04019061955935</v>
      </c>
      <c r="AB1671" s="45">
        <v>360.64000195074209</v>
      </c>
      <c r="AC1671" s="12">
        <v>0</v>
      </c>
      <c r="AD1671" s="12">
        <v>12389.746169988446</v>
      </c>
      <c r="AE1671" s="12">
        <v>3370.0273503445856</v>
      </c>
      <c r="AF1671" s="12">
        <v>5480.5321821881498</v>
      </c>
      <c r="AG1671" s="44">
        <v>1128.4755203370601</v>
      </c>
      <c r="AH1671" s="45">
        <v>2982.1510891173257</v>
      </c>
      <c r="AI1671" s="12">
        <v>0</v>
      </c>
      <c r="AJ1671" s="12">
        <v>-39.549626150490411</v>
      </c>
      <c r="AK1671" s="12">
        <v>54.223551302843653</v>
      </c>
      <c r="AL1671" s="12">
        <v>108.0593783261441</v>
      </c>
      <c r="AM1671" s="44">
        <v>140.6449753847516</v>
      </c>
      <c r="AN1671" s="45">
        <v>89.999999807870978</v>
      </c>
      <c r="AO1671" s="12">
        <v>0</v>
      </c>
      <c r="AP1671" s="12">
        <v>-2098.7069454800312</v>
      </c>
      <c r="AQ1671" s="12">
        <v>8045.5008898394981</v>
      </c>
      <c r="AR1671" s="12">
        <v>10072.588643721689</v>
      </c>
      <c r="AS1671" s="44">
        <v>8244.4325226358869</v>
      </c>
      <c r="AT1671" s="45">
        <v>7222.5821027696811</v>
      </c>
      <c r="AU1671" s="12">
        <v>0</v>
      </c>
      <c r="AV1671" s="12">
        <v>11365.392958514456</v>
      </c>
      <c r="AW1671" s="12">
        <v>19178.446950490266</v>
      </c>
      <c r="AX1671" s="12">
        <v>16079.321929844304</v>
      </c>
      <c r="AY1671" s="44">
        <v>10679.786535174866</v>
      </c>
      <c r="AZ1671" s="45">
        <v>9648.7149252217168</v>
      </c>
      <c r="BA1671" s="12">
        <v>0</v>
      </c>
      <c r="BB1671" s="12">
        <v>7454.696280813122</v>
      </c>
      <c r="BC1671" s="12">
        <v>10015.700566962149</v>
      </c>
      <c r="BD1671" s="12">
        <v>8373.610222935924</v>
      </c>
      <c r="BE1671" s="44">
        <v>7371.8596143355862</v>
      </c>
      <c r="BF1671" s="45">
        <v>7222.5821127696809</v>
      </c>
      <c r="BG1671" s="12">
        <v>0</v>
      </c>
      <c r="BH1671" s="12">
        <v>19254.518192188654</v>
      </c>
      <c r="BI1671" s="12">
        <v>16444.329620466488</v>
      </c>
      <c r="BJ1671" s="12">
        <v>10868.784018485794</v>
      </c>
      <c r="BK1671" s="44">
        <v>9964.1934107666202</v>
      </c>
      <c r="BL1671" s="45">
        <v>6666.5638361043902</v>
      </c>
      <c r="BM1671" s="12">
        <v>0</v>
      </c>
      <c r="BN1671" s="12">
        <v>0</v>
      </c>
      <c r="BO1671" s="12">
        <v>93.773177453334057</v>
      </c>
      <c r="BP1671" s="12">
        <v>53.835827023300439</v>
      </c>
      <c r="BQ1671" s="48">
        <v>32.585597058607512</v>
      </c>
      <c r="BR1671" s="49">
        <v>50.644975576880633</v>
      </c>
      <c r="BS1671" s="13">
        <v>0</v>
      </c>
      <c r="BT1671" s="12">
        <v>279.401533227019</v>
      </c>
      <c r="BV1671" s="14">
        <f>Таблица1[[#This Row],[Lкан_леб,мм]]</f>
        <v>58050.598466772979</v>
      </c>
      <c r="BW1671" s="50">
        <f>Таблица1[[#This Row],[угол обхв4]]+Таблица1[[#This Row],[Lдуг 3,мм]]</f>
        <v>12389.746169988446</v>
      </c>
      <c r="BX1671" s="54">
        <f>Таблица1[[#This Row],[угол обхв5]]+Таблица1[[#This Row],[Y5, мм]]</f>
        <v>58718.351950992954</v>
      </c>
      <c r="BY1671" s="14">
        <f>Таблица1[[#This Row],[угол обхв6]]+Таблица1[[#This Row],[Lдуг 4,мм]]</f>
        <v>15759.773520333032</v>
      </c>
      <c r="BZ1671" s="14">
        <f>Таблица1[[#This Row],[Т1]]+Таблица1[[#This Row],[X6, мм]]</f>
        <v>59101.713825325969</v>
      </c>
      <c r="CA1671" s="14">
        <f>Таблица1[[#This Row],[Т2]]+Таблица1[[#This Row],[Lдуг 5,мм]]</f>
        <v>21240.305702521182</v>
      </c>
      <c r="CB1671" s="14">
        <f>Таблица1[[#This Row],[Т3]]+Таблица1[[#This Row],[Y6, мм]]</f>
        <v>59333.754015945531</v>
      </c>
      <c r="CC1671" s="14">
        <f>Таблица1[[#This Row],[Т4]]+Таблица1[[#This Row],[Lдуг 6,мм]]</f>
        <v>22368.781222858241</v>
      </c>
      <c r="CD1671" s="14">
        <f>Таблица1[[#This Row],[Т5]]+Таблица1[[#This Row],[Lдуг 1,мм]]</f>
        <v>59694.394017896273</v>
      </c>
      <c r="CE1671" s="14">
        <f>Таблица1[[#This Row],[Т6]]+Таблица1[[#This Row],[Lпрям1, мм]]</f>
        <v>25350.932311975565</v>
      </c>
      <c r="CF1671" s="15">
        <f>Таблица1[[#This Row],[Т7]]+Таблица1[[#This Row],[Lдуг 2,мм]]</f>
        <v>59694.394017896273</v>
      </c>
      <c r="CG1671" s="14">
        <f>Таблица1[[#This Row],[Т8]]+Таблица1[[#This Row],[Lпрям2, мм]]</f>
        <v>25350.932311975565</v>
      </c>
      <c r="CH1671" s="14">
        <f>Таблица1[[#This Row],[Т9]]-Таблица1[[#This Row],[Т9]]</f>
        <v>0</v>
      </c>
      <c r="CI1671" s="50">
        <f>Таблица1[[#This Row],[Т9]]-Таблица1[[#This Row],[Т8]]</f>
        <v>34343.461705920708</v>
      </c>
      <c r="CJ1671" s="54">
        <f>Таблица1[[#This Row],[Т9]]-Таблица1[[#This Row],[Т7]]</f>
        <v>0</v>
      </c>
      <c r="CK1671" s="14">
        <f>Таблица1[[#This Row],[Т9]]-Таблица1[[#This Row],[Т6]]</f>
        <v>37325.612795038032</v>
      </c>
      <c r="CL1671" s="14">
        <f>Таблица1[[#This Row],[Т9]]-Таблица1[[#This Row],[Т5]]</f>
        <v>360.64000195074186</v>
      </c>
      <c r="CM1671" s="14">
        <f>Таблица1[[#This Row],[Т9]]-Таблица1[[#This Row],[Т4]]</f>
        <v>38454.088315375091</v>
      </c>
      <c r="CN1671" s="14">
        <f>Таблица1[[#This Row],[Т9]]-Таблица1[[#This Row],[Т3]]</f>
        <v>592.68019257030392</v>
      </c>
      <c r="CO1671" s="14">
        <f>Таблица1[[#This Row],[Т9]]-Таблица1[[#This Row],[Т2]]</f>
        <v>43934.620497563243</v>
      </c>
      <c r="CP1671" s="14">
        <f>Таблица1[[#This Row],[Т9]]-Таблица1[[#This Row],[Т1]]</f>
        <v>976.04206690331921</v>
      </c>
      <c r="CQ1671" s="14">
        <f>Таблица1[[#This Row],[Т9]]-Таблица1[[#This Row],[угол обхв6]]</f>
        <v>47304.647847907829</v>
      </c>
      <c r="CR1671" s="14">
        <f>Таблица1[[#This Row],[Т9]]-Таблица1[[#This Row],[угол обхв5]]</f>
        <v>1643.795551123294</v>
      </c>
      <c r="CS1671" s="14">
        <f>Таблица1[[#This Row],[Т9]]-Таблица1[[#This Row],[угол обхв4]]</f>
        <v>59694.394017896273</v>
      </c>
      <c r="CT1671" s="14">
        <f>Таблица1[[#This Row],[Lкан_прям, мм]]+Таблица1[[#This Row],[Lкан_дуг, мм]]+Таблица1[[#This Row],[Lкан_леб,мм]]</f>
        <v>85045.326329871838</v>
      </c>
      <c r="CU1671" s="16">
        <f>Таблица1[[#This Row],[Lкан_леб,мм]]</f>
        <v>58050.598466772979</v>
      </c>
      <c r="CV1671" s="14">
        <f>2534431-(Таблица1[[#This Row],[Т23]]+Таблица1[[#This Row],[угол обхв3]])</f>
        <v>2449106.272136901</v>
      </c>
      <c r="CW1671" s="50">
        <f>SUM(X1671:AC1671,AD1671:AI1671)-Таблица1[[#This Row],[lподв_min, мм]]</f>
        <v>24012.576772613393</v>
      </c>
      <c r="CX1671" s="17">
        <f>CW2110-Таблица1[[#This Row],[Суммарная длина каната]]</f>
        <v>-2426206.5314547834</v>
      </c>
    </row>
    <row r="1672" spans="1:102" x14ac:dyDescent="0.25">
      <c r="A1672" s="21">
        <v>1671</v>
      </c>
      <c r="B1672" s="10">
        <v>42.679591836734687</v>
      </c>
      <c r="C1672" s="10">
        <v>39.884489795918363</v>
      </c>
      <c r="D1672" s="11">
        <v>8018.694259003837</v>
      </c>
      <c r="E1672" s="11">
        <v>9629.5462209688285</v>
      </c>
      <c r="F1672" s="11">
        <v>7200.4810683949872</v>
      </c>
      <c r="G1672" s="11">
        <v>10005.599640995406</v>
      </c>
      <c r="H1672" s="11">
        <v>7610.6937690038367</v>
      </c>
      <c r="I1672" s="11">
        <v>6600.2155080486154</v>
      </c>
      <c r="J1672" s="11">
        <v>3029.3307129202126</v>
      </c>
      <c r="K1672" s="11">
        <v>25389.158698492662</v>
      </c>
      <c r="L1672" s="11">
        <v>1605.5691646061937</v>
      </c>
      <c r="M1672" s="11">
        <v>58050.598466772979</v>
      </c>
      <c r="N1672" s="11">
        <v>7714.4887778649063</v>
      </c>
      <c r="O1672" s="11">
        <v>18939.920260733921</v>
      </c>
      <c r="P1672" s="43">
        <v>9763.4856890353149</v>
      </c>
      <c r="Q1672" s="11">
        <v>16275.632201881859</v>
      </c>
      <c r="R1672" s="11">
        <v>8310.3750888454524</v>
      </c>
      <c r="S1672" s="11">
        <v>10991.249306631378</v>
      </c>
      <c r="T1672" s="11">
        <v>8018.694259003837</v>
      </c>
      <c r="U1672" s="11">
        <v>9629.5462209688285</v>
      </c>
      <c r="V1672" s="11">
        <v>7148.1746653282362</v>
      </c>
      <c r="W1672" s="11">
        <v>9875.2729737387817</v>
      </c>
      <c r="X1672" s="12">
        <v>0</v>
      </c>
      <c r="Y1672" s="12">
        <v>655.03555407164106</v>
      </c>
      <c r="Z1672" s="12">
        <v>376.96661123345689</v>
      </c>
      <c r="AA1672" s="44">
        <v>232.04019061955896</v>
      </c>
      <c r="AB1672" s="45">
        <v>341.52680868153681</v>
      </c>
      <c r="AC1672" s="12">
        <v>0</v>
      </c>
      <c r="AD1672" s="12">
        <v>12389.746169988446</v>
      </c>
      <c r="AE1672" s="12">
        <v>3361.074114405626</v>
      </c>
      <c r="AF1672" s="12">
        <v>5480.5321821881471</v>
      </c>
      <c r="AG1672" s="44">
        <v>1128.4755203370594</v>
      </c>
      <c r="AH1672" s="45">
        <v>3029.3307115733787</v>
      </c>
      <c r="AI1672" s="12">
        <v>0</v>
      </c>
      <c r="AJ1672" s="12">
        <v>-39.549626150490411</v>
      </c>
      <c r="AK1672" s="12">
        <v>52.437561789015625</v>
      </c>
      <c r="AL1672" s="12">
        <v>105.37529669349104</v>
      </c>
      <c r="AM1672" s="44">
        <v>137.96089375209849</v>
      </c>
      <c r="AN1672" s="45">
        <v>89.999999810863244</v>
      </c>
      <c r="AO1672" s="12">
        <v>0</v>
      </c>
      <c r="AP1672" s="12">
        <v>-2098.7069454800312</v>
      </c>
      <c r="AQ1672" s="12">
        <v>8037.9060816823403</v>
      </c>
      <c r="AR1672" s="12">
        <v>10156.883291601966</v>
      </c>
      <c r="AS1672" s="44">
        <v>8583.5872586822152</v>
      </c>
      <c r="AT1672" s="45">
        <v>7610.6942590038361</v>
      </c>
      <c r="AU1672" s="12">
        <v>0</v>
      </c>
      <c r="AV1672" s="12">
        <v>11365.392958514456</v>
      </c>
      <c r="AW1672" s="12">
        <v>19188.647516159337</v>
      </c>
      <c r="AX1672" s="12">
        <v>16167.454910850833</v>
      </c>
      <c r="AY1672" s="44">
        <v>10688.232623504708</v>
      </c>
      <c r="AZ1672" s="45">
        <v>9629.546219621996</v>
      </c>
      <c r="BA1672" s="12">
        <v>0</v>
      </c>
      <c r="BB1672" s="12">
        <v>7454.696280813122</v>
      </c>
      <c r="BC1672" s="12">
        <v>10086.902992852749</v>
      </c>
      <c r="BD1672" s="12">
        <v>8703.7726914121031</v>
      </c>
      <c r="BE1672" s="44">
        <v>7745.4820891670743</v>
      </c>
      <c r="BF1672" s="45">
        <v>7610.6942690038368</v>
      </c>
      <c r="BG1672" s="12">
        <v>0</v>
      </c>
      <c r="BH1672" s="12">
        <v>19254.518192188654</v>
      </c>
      <c r="BI1672" s="12">
        <v>16524.359457307277</v>
      </c>
      <c r="BJ1672" s="12">
        <v>10883.072015600354</v>
      </c>
      <c r="BK1672" s="44">
        <v>9932.5629040954973</v>
      </c>
      <c r="BL1672" s="45">
        <v>6600.2155080486173</v>
      </c>
      <c r="BM1672" s="12">
        <v>0</v>
      </c>
      <c r="BN1672" s="12">
        <v>0</v>
      </c>
      <c r="BO1672" s="12">
        <v>91.987187939506029</v>
      </c>
      <c r="BP1672" s="12">
        <v>52.937734904475413</v>
      </c>
      <c r="BQ1672" s="48">
        <v>32.585597058607462</v>
      </c>
      <c r="BR1672" s="49">
        <v>47.960893941235248</v>
      </c>
      <c r="BS1672" s="13">
        <v>0</v>
      </c>
      <c r="BT1672" s="12">
        <v>279.401533227019</v>
      </c>
      <c r="BV1672" s="14">
        <f>Таблица1[[#This Row],[Lкан_леб,мм]]</f>
        <v>58050.598466772979</v>
      </c>
      <c r="BW1672" s="50">
        <f>Таблица1[[#This Row],[угол обхв4]]+Таблица1[[#This Row],[Lдуг 3,мм]]</f>
        <v>12389.746169988446</v>
      </c>
      <c r="BX1672" s="54">
        <f>Таблица1[[#This Row],[угол обхв5]]+Таблица1[[#This Row],[Y5, мм]]</f>
        <v>58705.63402084462</v>
      </c>
      <c r="BY1672" s="14">
        <f>Таблица1[[#This Row],[угол обхв6]]+Таблица1[[#This Row],[Lдуг 4,мм]]</f>
        <v>15750.820284394073</v>
      </c>
      <c r="BZ1672" s="14">
        <f>Таблица1[[#This Row],[Т1]]+Таблица1[[#This Row],[X6, мм]]</f>
        <v>59082.60063207808</v>
      </c>
      <c r="CA1672" s="14">
        <f>Таблица1[[#This Row],[Т2]]+Таблица1[[#This Row],[Lдуг 5,мм]]</f>
        <v>21231.352466582219</v>
      </c>
      <c r="CB1672" s="14">
        <f>Таблица1[[#This Row],[Т3]]+Таблица1[[#This Row],[Y6, мм]]</f>
        <v>59314.640822697642</v>
      </c>
      <c r="CC1672" s="14">
        <f>Таблица1[[#This Row],[Т4]]+Таблица1[[#This Row],[Lдуг 6,мм]]</f>
        <v>22359.827986919277</v>
      </c>
      <c r="CD1672" s="14">
        <f>Таблица1[[#This Row],[Т5]]+Таблица1[[#This Row],[Lдуг 1,мм]]</f>
        <v>59656.167631379176</v>
      </c>
      <c r="CE1672" s="14">
        <f>Таблица1[[#This Row],[Т6]]+Таблица1[[#This Row],[Lпрям1, мм]]</f>
        <v>25389.158698492654</v>
      </c>
      <c r="CF1672" s="15">
        <f>Таблица1[[#This Row],[Т7]]+Таблица1[[#This Row],[Lдуг 2,мм]]</f>
        <v>59656.167631379176</v>
      </c>
      <c r="CG1672" s="14">
        <f>Таблица1[[#This Row],[Т8]]+Таблица1[[#This Row],[Lпрям2, мм]]</f>
        <v>25389.158698492654</v>
      </c>
      <c r="CH1672" s="14">
        <f>Таблица1[[#This Row],[Т9]]-Таблица1[[#This Row],[Т9]]</f>
        <v>0</v>
      </c>
      <c r="CI1672" s="50">
        <f>Таблица1[[#This Row],[Т9]]-Таблица1[[#This Row],[Т8]]</f>
        <v>34267.008932886522</v>
      </c>
      <c r="CJ1672" s="54">
        <f>Таблица1[[#This Row],[Т9]]-Таблица1[[#This Row],[Т7]]</f>
        <v>0</v>
      </c>
      <c r="CK1672" s="14">
        <f>Таблица1[[#This Row],[Т9]]-Таблица1[[#This Row],[Т6]]</f>
        <v>37296.339644459898</v>
      </c>
      <c r="CL1672" s="14">
        <f>Таблица1[[#This Row],[Т9]]-Таблица1[[#This Row],[Т5]]</f>
        <v>341.52680868153402</v>
      </c>
      <c r="CM1672" s="14">
        <f>Таблица1[[#This Row],[Т9]]-Таблица1[[#This Row],[Т4]]</f>
        <v>38424.815164796957</v>
      </c>
      <c r="CN1672" s="14">
        <f>Таблица1[[#This Row],[Т9]]-Таблица1[[#This Row],[Т3]]</f>
        <v>573.56699930109608</v>
      </c>
      <c r="CO1672" s="14">
        <f>Таблица1[[#This Row],[Т9]]-Таблица1[[#This Row],[Т2]]</f>
        <v>43905.347346985101</v>
      </c>
      <c r="CP1672" s="14">
        <f>Таблица1[[#This Row],[Т9]]-Таблица1[[#This Row],[Т1]]</f>
        <v>950.53361053455592</v>
      </c>
      <c r="CQ1672" s="14">
        <f>Таблица1[[#This Row],[Т9]]-Таблица1[[#This Row],[угол обхв6]]</f>
        <v>47266.421461390732</v>
      </c>
      <c r="CR1672" s="14">
        <f>Таблица1[[#This Row],[Т9]]-Таблица1[[#This Row],[угол обхв5]]</f>
        <v>1605.5691646061969</v>
      </c>
      <c r="CS1672" s="14">
        <f>Таблица1[[#This Row],[Т9]]-Таблица1[[#This Row],[угол обхв4]]</f>
        <v>59656.167631379176</v>
      </c>
      <c r="CT1672" s="14">
        <f>Таблица1[[#This Row],[Lкан_прям, мм]]+Таблица1[[#This Row],[Lкан_дуг, мм]]+Таблица1[[#This Row],[Lкан_леб,мм]]</f>
        <v>85045.326329871838</v>
      </c>
      <c r="CU1672" s="16">
        <f>Таблица1[[#This Row],[Lкан_леб,мм]]</f>
        <v>58050.598466772979</v>
      </c>
      <c r="CV1672" s="14">
        <f>2534431-(Таблица1[[#This Row],[Т23]]+Таблица1[[#This Row],[угол обхв3]])</f>
        <v>2449106.272136901</v>
      </c>
      <c r="CW1672" s="50">
        <f>SUM(X1672:AC1672,AD1672:AI1672)-Таблица1[[#This Row],[lподв_min, мм]]</f>
        <v>23965.39715017864</v>
      </c>
      <c r="CX1672" s="17">
        <f>CW2111-Таблица1[[#This Row],[Суммарная длина каната]]</f>
        <v>-2426248.9695431031</v>
      </c>
    </row>
    <row r="1673" spans="1:102" x14ac:dyDescent="0.25">
      <c r="A1673" s="21">
        <v>1672</v>
      </c>
      <c r="B1673" s="10">
        <v>42.679591836734687</v>
      </c>
      <c r="C1673" s="10">
        <v>42.568571428571424</v>
      </c>
      <c r="D1673" s="11">
        <v>8407.2782766285691</v>
      </c>
      <c r="E1673" s="11">
        <v>9628.5734216391229</v>
      </c>
      <c r="F1673" s="11">
        <v>7572.3525491016771</v>
      </c>
      <c r="G1673" s="11">
        <v>9965.8982347105775</v>
      </c>
      <c r="H1673" s="11">
        <v>7999.2777866285687</v>
      </c>
      <c r="I1673" s="11">
        <v>6550.4220725019522</v>
      </c>
      <c r="J1673" s="11">
        <v>3078.1513491371707</v>
      </c>
      <c r="K1673" s="11">
        <v>25427.385085009821</v>
      </c>
      <c r="L1673" s="11">
        <v>1567.342778089037</v>
      </c>
      <c r="M1673" s="11">
        <v>58050.598466772979</v>
      </c>
      <c r="N1673" s="11">
        <v>7714.4887778649063</v>
      </c>
      <c r="O1673" s="11">
        <v>18939.920260733921</v>
      </c>
      <c r="P1673" s="43">
        <v>9838.9264465111246</v>
      </c>
      <c r="Q1673" s="11">
        <v>16349.074855138855</v>
      </c>
      <c r="R1673" s="11">
        <v>8634.8720127438919</v>
      </c>
      <c r="S1673" s="11">
        <v>11002.441716375219</v>
      </c>
      <c r="T1673" s="11">
        <v>8407.2782766285691</v>
      </c>
      <c r="U1673" s="11">
        <v>9628.5734216391229</v>
      </c>
      <c r="V1673" s="11">
        <v>7526.2065884392532</v>
      </c>
      <c r="W1673" s="11">
        <v>9833.2650928698513</v>
      </c>
      <c r="X1673" s="12">
        <v>0</v>
      </c>
      <c r="Y1673" s="12">
        <v>642.29917958942042</v>
      </c>
      <c r="Z1673" s="12">
        <v>370.58979246778046</v>
      </c>
      <c r="AA1673" s="44">
        <v>232.0401906195585</v>
      </c>
      <c r="AB1673" s="45">
        <v>322.41361541227792</v>
      </c>
      <c r="AC1673" s="12">
        <v>0</v>
      </c>
      <c r="AD1673" s="12">
        <v>12389.746169988446</v>
      </c>
      <c r="AE1673" s="12">
        <v>3350.4798646844652</v>
      </c>
      <c r="AF1673" s="12">
        <v>5480.5321821881489</v>
      </c>
      <c r="AG1673" s="44">
        <v>1128.4755203370612</v>
      </c>
      <c r="AH1673" s="45">
        <v>3078.1513478116976</v>
      </c>
      <c r="AI1673" s="12">
        <v>0</v>
      </c>
      <c r="AJ1673" s="12">
        <v>-39.549626150490411</v>
      </c>
      <c r="AK1673" s="12">
        <v>50.648982122031882</v>
      </c>
      <c r="AL1673" s="12">
        <v>102.69121506083798</v>
      </c>
      <c r="AM1673" s="44">
        <v>135.27681211944537</v>
      </c>
      <c r="AN1673" s="45">
        <v>89.999999813863027</v>
      </c>
      <c r="AO1673" s="12">
        <v>0</v>
      </c>
      <c r="AP1673" s="12">
        <v>-2098.7069454800312</v>
      </c>
      <c r="AQ1673" s="12">
        <v>8029.9853539299393</v>
      </c>
      <c r="AR1673" s="12">
        <v>10236.958288693393</v>
      </c>
      <c r="AS1673" s="44">
        <v>8921.9743948985906</v>
      </c>
      <c r="AT1673" s="45">
        <v>7999.2782766285682</v>
      </c>
      <c r="AU1673" s="12">
        <v>0</v>
      </c>
      <c r="AV1673" s="12">
        <v>11365.392958514456</v>
      </c>
      <c r="AW1673" s="12">
        <v>19198.620686885948</v>
      </c>
      <c r="AX1673" s="12">
        <v>16259.438631384231</v>
      </c>
      <c r="AY1673" s="44">
        <v>10712.551699021918</v>
      </c>
      <c r="AZ1673" s="45">
        <v>9628.5734203136508</v>
      </c>
      <c r="BA1673" s="12">
        <v>0</v>
      </c>
      <c r="BB1673" s="12">
        <v>7454.696280813122</v>
      </c>
      <c r="BC1673" s="12">
        <v>10154.423022576157</v>
      </c>
      <c r="BD1673" s="12">
        <v>9032.9038549261622</v>
      </c>
      <c r="BE1673" s="44">
        <v>8120.1758944738704</v>
      </c>
      <c r="BF1673" s="45">
        <v>7999.2782866285679</v>
      </c>
      <c r="BG1673" s="12">
        <v>0</v>
      </c>
      <c r="BH1673" s="12">
        <v>19254.518192188654</v>
      </c>
      <c r="BI1673" s="12">
        <v>16607.775281290884</v>
      </c>
      <c r="BJ1673" s="12">
        <v>10912.805492620597</v>
      </c>
      <c r="BK1673" s="44">
        <v>9918.4634389924231</v>
      </c>
      <c r="BL1673" s="45">
        <v>6550.4220725019541</v>
      </c>
      <c r="BM1673" s="12">
        <v>0</v>
      </c>
      <c r="BN1673" s="12">
        <v>0</v>
      </c>
      <c r="BO1673" s="12">
        <v>90.198608272522293</v>
      </c>
      <c r="BP1673" s="12">
        <v>52.042232938806087</v>
      </c>
      <c r="BQ1673" s="48">
        <v>32.585597058607398</v>
      </c>
      <c r="BR1673" s="49">
        <v>45.276812305582347</v>
      </c>
      <c r="BS1673" s="13">
        <v>0</v>
      </c>
      <c r="BT1673" s="12">
        <v>279.401533227019</v>
      </c>
      <c r="BV1673" s="14">
        <f>Таблица1[[#This Row],[Lкан_леб,мм]]</f>
        <v>58050.598466772979</v>
      </c>
      <c r="BW1673" s="50">
        <f>Таблица1[[#This Row],[угол обхв4]]+Таблица1[[#This Row],[Lдуг 3,мм]]</f>
        <v>12389.746169988446</v>
      </c>
      <c r="BX1673" s="54">
        <f>Таблица1[[#This Row],[угол обхв5]]+Таблица1[[#This Row],[Y5, мм]]</f>
        <v>58692.897646362399</v>
      </c>
      <c r="BY1673" s="14">
        <f>Таблица1[[#This Row],[угол обхв6]]+Таблица1[[#This Row],[Lдуг 4,мм]]</f>
        <v>15740.226034672911</v>
      </c>
      <c r="BZ1673" s="14">
        <f>Таблица1[[#This Row],[Т1]]+Таблица1[[#This Row],[X6, мм]]</f>
        <v>59063.487438830176</v>
      </c>
      <c r="CA1673" s="14">
        <f>Таблица1[[#This Row],[Т2]]+Таблица1[[#This Row],[Lдуг 5,мм]]</f>
        <v>21220.758216861061</v>
      </c>
      <c r="CB1673" s="14">
        <f>Таблица1[[#This Row],[Т3]]+Таблица1[[#This Row],[Y6, мм]]</f>
        <v>59295.527629449738</v>
      </c>
      <c r="CC1673" s="14">
        <f>Таблица1[[#This Row],[Т4]]+Таблица1[[#This Row],[Lдуг 6,мм]]</f>
        <v>22349.233737198123</v>
      </c>
      <c r="CD1673" s="14">
        <f>Таблица1[[#This Row],[Т5]]+Таблица1[[#This Row],[Lдуг 1,мм]]</f>
        <v>59617.941244862013</v>
      </c>
      <c r="CE1673" s="14">
        <f>Таблица1[[#This Row],[Т6]]+Таблица1[[#This Row],[Lпрям1, мм]]</f>
        <v>25427.385085009821</v>
      </c>
      <c r="CF1673" s="15">
        <f>Таблица1[[#This Row],[Т7]]+Таблица1[[#This Row],[Lдуг 2,мм]]</f>
        <v>59617.941244862013</v>
      </c>
      <c r="CG1673" s="14">
        <f>Таблица1[[#This Row],[Т8]]+Таблица1[[#This Row],[Lпрям2, мм]]</f>
        <v>25427.385085009821</v>
      </c>
      <c r="CH1673" s="14">
        <f>Таблица1[[#This Row],[Т9]]-Таблица1[[#This Row],[Т9]]</f>
        <v>0</v>
      </c>
      <c r="CI1673" s="50">
        <f>Таблица1[[#This Row],[Т9]]-Таблица1[[#This Row],[Т8]]</f>
        <v>34190.556159852189</v>
      </c>
      <c r="CJ1673" s="54">
        <f>Таблица1[[#This Row],[Т9]]-Таблица1[[#This Row],[Т7]]</f>
        <v>0</v>
      </c>
      <c r="CK1673" s="14">
        <f>Таблица1[[#This Row],[Т9]]-Таблица1[[#This Row],[Т6]]</f>
        <v>37268.707507663887</v>
      </c>
      <c r="CL1673" s="14">
        <f>Таблица1[[#This Row],[Т9]]-Таблица1[[#This Row],[Т5]]</f>
        <v>322.41361541227525</v>
      </c>
      <c r="CM1673" s="14">
        <f>Таблица1[[#This Row],[Т9]]-Таблица1[[#This Row],[Т4]]</f>
        <v>38397.183028000953</v>
      </c>
      <c r="CN1673" s="14">
        <f>Таблица1[[#This Row],[Т9]]-Таблица1[[#This Row],[Т3]]</f>
        <v>554.4538060318373</v>
      </c>
      <c r="CO1673" s="14">
        <f>Таблица1[[#This Row],[Т9]]-Таблица1[[#This Row],[Т2]]</f>
        <v>43877.715210189104</v>
      </c>
      <c r="CP1673" s="14">
        <f>Таблица1[[#This Row],[Т9]]-Таблица1[[#This Row],[Т1]]</f>
        <v>925.04359849961475</v>
      </c>
      <c r="CQ1673" s="14">
        <f>Таблица1[[#This Row],[Т9]]-Таблица1[[#This Row],[угол обхв6]]</f>
        <v>47228.195074873569</v>
      </c>
      <c r="CR1673" s="14">
        <f>Таблица1[[#This Row],[Т9]]-Таблица1[[#This Row],[угол обхв5]]</f>
        <v>1567.3427780890343</v>
      </c>
      <c r="CS1673" s="14">
        <f>Таблица1[[#This Row],[Т9]]-Таблица1[[#This Row],[угол обхв4]]</f>
        <v>59617.941244862013</v>
      </c>
      <c r="CT1673" s="14">
        <f>Таблица1[[#This Row],[Lкан_прям, мм]]+Таблица1[[#This Row],[Lкан_дуг, мм]]+Таблица1[[#This Row],[Lкан_леб,мм]]</f>
        <v>85045.326329871838</v>
      </c>
      <c r="CU1673" s="16">
        <f>Таблица1[[#This Row],[Lкан_леб,мм]]</f>
        <v>58050.598466772979</v>
      </c>
      <c r="CV1673" s="14">
        <f>2534431-(Таблица1[[#This Row],[Т23]]+Таблица1[[#This Row],[угол обхв3]])</f>
        <v>2449106.272136901</v>
      </c>
      <c r="CW1673" s="50">
        <f>SUM(X1673:AC1673,AD1673:AI1673)-Таблица1[[#This Row],[lподв_min, мм]]</f>
        <v>23916.576513961689</v>
      </c>
      <c r="CX1673" s="17">
        <f>CW2112-Таблица1[[#This Row],[Суммарная длина каната]]</f>
        <v>-2426292.5280101681</v>
      </c>
    </row>
    <row r="1674" spans="1:102" x14ac:dyDescent="0.25">
      <c r="A1674" s="21">
        <v>1673</v>
      </c>
      <c r="B1674" s="10">
        <v>42.679591836734687</v>
      </c>
      <c r="C1674" s="10">
        <v>45.252653061224485</v>
      </c>
      <c r="D1674" s="11">
        <v>8795.481543164984</v>
      </c>
      <c r="E1674" s="11">
        <v>9645.7986630705309</v>
      </c>
      <c r="F1674" s="11">
        <v>7945.6752328456641</v>
      </c>
      <c r="G1674" s="11">
        <v>9943.6547272046409</v>
      </c>
      <c r="H1674" s="11">
        <v>8387.4810531649837</v>
      </c>
      <c r="I1674" s="11">
        <v>6517.1934076468424</v>
      </c>
      <c r="J1674" s="11">
        <v>3128.6052554236885</v>
      </c>
      <c r="K1674" s="11">
        <v>25465.61147152699</v>
      </c>
      <c r="L1674" s="11">
        <v>1529.1163915718691</v>
      </c>
      <c r="M1674" s="11">
        <v>58050.598466772979</v>
      </c>
      <c r="N1674" s="11">
        <v>7714.4887778649063</v>
      </c>
      <c r="O1674" s="11">
        <v>18939.920260733921</v>
      </c>
      <c r="P1674" s="43">
        <v>9910.8451989106597</v>
      </c>
      <c r="Q1674" s="11">
        <v>16425.96974612158</v>
      </c>
      <c r="R1674" s="11">
        <v>8958.4888102561999</v>
      </c>
      <c r="S1674" s="11">
        <v>11028.817690732643</v>
      </c>
      <c r="T1674" s="11">
        <v>8795.481543164984</v>
      </c>
      <c r="U1674" s="11">
        <v>9645.7986630705309</v>
      </c>
      <c r="V1674" s="11">
        <v>7905.7909658488798</v>
      </c>
      <c r="W1674" s="11">
        <v>9809.0061280803675</v>
      </c>
      <c r="X1674" s="12">
        <v>0</v>
      </c>
      <c r="Y1674" s="12">
        <v>629.54106629470789</v>
      </c>
      <c r="Z1674" s="12">
        <v>364.2347125145958</v>
      </c>
      <c r="AA1674" s="44">
        <v>232.04019061955913</v>
      </c>
      <c r="AB1674" s="45">
        <v>303.30042214300619</v>
      </c>
      <c r="AC1674" s="12">
        <v>0</v>
      </c>
      <c r="AD1674" s="12">
        <v>12389.746169988446</v>
      </c>
      <c r="AE1674" s="12">
        <v>3338.2523448937413</v>
      </c>
      <c r="AF1674" s="12">
        <v>5480.5321821881498</v>
      </c>
      <c r="AG1674" s="44">
        <v>1128.4755203370612</v>
      </c>
      <c r="AH1674" s="45">
        <v>3128.6052541195904</v>
      </c>
      <c r="AI1674" s="12">
        <v>0</v>
      </c>
      <c r="AJ1674" s="12">
        <v>-39.549626150490411</v>
      </c>
      <c r="AK1674" s="12">
        <v>48.857349655520181</v>
      </c>
      <c r="AL1674" s="12">
        <v>100.0071334281849</v>
      </c>
      <c r="AM1674" s="44">
        <v>132.59273048679239</v>
      </c>
      <c r="AN1674" s="45">
        <v>89.999999816864772</v>
      </c>
      <c r="AO1674" s="12">
        <v>0</v>
      </c>
      <c r="AP1674" s="12">
        <v>-2098.7069454800312</v>
      </c>
      <c r="AQ1674" s="12">
        <v>8021.7429048726372</v>
      </c>
      <c r="AR1674" s="12">
        <v>10312.637938264579</v>
      </c>
      <c r="AS1674" s="44">
        <v>9258.8514584041259</v>
      </c>
      <c r="AT1674" s="45">
        <v>8387.481543164984</v>
      </c>
      <c r="AU1674" s="12">
        <v>0</v>
      </c>
      <c r="AV1674" s="12">
        <v>11365.392958514456</v>
      </c>
      <c r="AW1674" s="12">
        <v>19208.358151942888</v>
      </c>
      <c r="AX1674" s="12">
        <v>16355.07126516131</v>
      </c>
      <c r="AY1674" s="44">
        <v>10752.690401973334</v>
      </c>
      <c r="AZ1674" s="45">
        <v>9645.7986617664337</v>
      </c>
      <c r="BA1674" s="12">
        <v>0</v>
      </c>
      <c r="BB1674" s="12">
        <v>7454.696280813122</v>
      </c>
      <c r="BC1674" s="12">
        <v>10218.099325918391</v>
      </c>
      <c r="BD1674" s="12">
        <v>9360.2815496101193</v>
      </c>
      <c r="BE1674" s="44">
        <v>8495.1188950170599</v>
      </c>
      <c r="BF1674" s="45">
        <v>8387.4815531649856</v>
      </c>
      <c r="BG1674" s="12">
        <v>0</v>
      </c>
      <c r="BH1674" s="12">
        <v>19254.518192188654</v>
      </c>
      <c r="BI1674" s="12">
        <v>16694.407637330551</v>
      </c>
      <c r="BJ1674" s="12">
        <v>10957.919209772372</v>
      </c>
      <c r="BK1674" s="44">
        <v>9921.9259518298404</v>
      </c>
      <c r="BL1674" s="45">
        <v>6517.1934076468442</v>
      </c>
      <c r="BM1674" s="12">
        <v>0</v>
      </c>
      <c r="BN1674" s="12">
        <v>0</v>
      </c>
      <c r="BO1674" s="12">
        <v>88.406975806010593</v>
      </c>
      <c r="BP1674" s="12">
        <v>51.149783772664726</v>
      </c>
      <c r="BQ1674" s="48">
        <v>32.585597058607483</v>
      </c>
      <c r="BR1674" s="49">
        <v>42.592730669927626</v>
      </c>
      <c r="BS1674" s="13">
        <v>0</v>
      </c>
      <c r="BT1674" s="12">
        <v>279.401533227019</v>
      </c>
      <c r="BV1674" s="14">
        <f>Таблица1[[#This Row],[Lкан_леб,мм]]</f>
        <v>58050.598466772979</v>
      </c>
      <c r="BW1674" s="50">
        <f>Таблица1[[#This Row],[угол обхв4]]+Таблица1[[#This Row],[Lдуг 3,мм]]</f>
        <v>12389.746169988446</v>
      </c>
      <c r="BX1674" s="54">
        <f>Таблица1[[#This Row],[угол обхв5]]+Таблица1[[#This Row],[Y5, мм]]</f>
        <v>58680.13953306769</v>
      </c>
      <c r="BY1674" s="14">
        <f>Таблица1[[#This Row],[угол обхв6]]+Таблица1[[#This Row],[Lдуг 4,мм]]</f>
        <v>15727.998514882187</v>
      </c>
      <c r="BZ1674" s="14">
        <f>Таблица1[[#This Row],[Т1]]+Таблица1[[#This Row],[X6, мм]]</f>
        <v>59044.374245582287</v>
      </c>
      <c r="CA1674" s="14">
        <f>Таблица1[[#This Row],[Т2]]+Таблица1[[#This Row],[Lдуг 5,мм]]</f>
        <v>21208.530697070339</v>
      </c>
      <c r="CB1674" s="14">
        <f>Таблица1[[#This Row],[Т3]]+Таблица1[[#This Row],[Y6, мм]]</f>
        <v>59276.414436201849</v>
      </c>
      <c r="CC1674" s="14">
        <f>Таблица1[[#This Row],[Т4]]+Таблица1[[#This Row],[Lдуг 6,мм]]</f>
        <v>22337.006217407401</v>
      </c>
      <c r="CD1674" s="14">
        <f>Таблица1[[#This Row],[Т5]]+Таблица1[[#This Row],[Lдуг 1,мм]]</f>
        <v>59579.714858344858</v>
      </c>
      <c r="CE1674" s="14">
        <f>Таблица1[[#This Row],[Т6]]+Таблица1[[#This Row],[Lпрям1, мм]]</f>
        <v>25465.61147152699</v>
      </c>
      <c r="CF1674" s="15">
        <f>Таблица1[[#This Row],[Т7]]+Таблица1[[#This Row],[Lдуг 2,мм]]</f>
        <v>59579.714858344858</v>
      </c>
      <c r="CG1674" s="14">
        <f>Таблица1[[#This Row],[Т8]]+Таблица1[[#This Row],[Lпрям2, мм]]</f>
        <v>25465.61147152699</v>
      </c>
      <c r="CH1674" s="14">
        <f>Таблица1[[#This Row],[Т9]]-Таблица1[[#This Row],[Т9]]</f>
        <v>0</v>
      </c>
      <c r="CI1674" s="50">
        <f>Таблица1[[#This Row],[Т9]]-Таблица1[[#This Row],[Т8]]</f>
        <v>34114.103386817864</v>
      </c>
      <c r="CJ1674" s="54">
        <f>Таблица1[[#This Row],[Т9]]-Таблица1[[#This Row],[Т7]]</f>
        <v>0</v>
      </c>
      <c r="CK1674" s="14">
        <f>Таблица1[[#This Row],[Т9]]-Таблица1[[#This Row],[Т6]]</f>
        <v>37242.708640937461</v>
      </c>
      <c r="CL1674" s="14">
        <f>Таблица1[[#This Row],[Т9]]-Таблица1[[#This Row],[Т5]]</f>
        <v>303.3004221430092</v>
      </c>
      <c r="CM1674" s="14">
        <f>Таблица1[[#This Row],[Т9]]-Таблица1[[#This Row],[Т4]]</f>
        <v>38371.184161274519</v>
      </c>
      <c r="CN1674" s="14">
        <f>Таблица1[[#This Row],[Т9]]-Таблица1[[#This Row],[Т3]]</f>
        <v>535.34061276257125</v>
      </c>
      <c r="CO1674" s="14">
        <f>Таблица1[[#This Row],[Т9]]-Таблица1[[#This Row],[Т2]]</f>
        <v>43851.716343462671</v>
      </c>
      <c r="CP1674" s="14">
        <f>Таблица1[[#This Row],[Т9]]-Таблица1[[#This Row],[Т1]]</f>
        <v>899.5753252771683</v>
      </c>
      <c r="CQ1674" s="14">
        <f>Таблица1[[#This Row],[Т9]]-Таблица1[[#This Row],[угол обхв6]]</f>
        <v>47189.968688356414</v>
      </c>
      <c r="CR1674" s="14">
        <f>Таблица1[[#This Row],[Т9]]-Таблица1[[#This Row],[угол обхв5]]</f>
        <v>1529.1163915718789</v>
      </c>
      <c r="CS1674" s="14">
        <f>Таблица1[[#This Row],[Т9]]-Таблица1[[#This Row],[угол обхв4]]</f>
        <v>59579.714858344858</v>
      </c>
      <c r="CT1674" s="14">
        <f>Таблица1[[#This Row],[Lкан_прям, мм]]+Таблица1[[#This Row],[Lкан_дуг, мм]]+Таблица1[[#This Row],[Lкан_леб,мм]]</f>
        <v>85045.326329871838</v>
      </c>
      <c r="CU1674" s="16">
        <f>Таблица1[[#This Row],[Lкан_леб,мм]]</f>
        <v>58050.598466772979</v>
      </c>
      <c r="CV1674" s="14">
        <f>2534431-(Таблица1[[#This Row],[Т23]]+Таблица1[[#This Row],[угол обхв3]])</f>
        <v>2449106.272136901</v>
      </c>
      <c r="CW1674" s="50">
        <f>SUM(X1674:AC1674,AD1674:AI1674)-Таблица1[[#This Row],[lподв_min, мм]]</f>
        <v>23866.122607675174</v>
      </c>
      <c r="CX1674" s="17">
        <f>CW2113-Таблица1[[#This Row],[Суммарная длина каната]]</f>
        <v>-2426337.1642683591</v>
      </c>
    </row>
    <row r="1675" spans="1:102" x14ac:dyDescent="0.25">
      <c r="A1675" s="21">
        <v>1674</v>
      </c>
      <c r="B1675" s="10">
        <v>42.679591836734687</v>
      </c>
      <c r="C1675" s="10">
        <v>47.936734693877547</v>
      </c>
      <c r="D1675" s="11">
        <v>9182.452281560034</v>
      </c>
      <c r="E1675" s="11">
        <v>9681.1841504615895</v>
      </c>
      <c r="F1675" s="11">
        <v>8319.6299928374337</v>
      </c>
      <c r="G1675" s="11">
        <v>9938.9179241186266</v>
      </c>
      <c r="H1675" s="11">
        <v>8774.4517915600336</v>
      </c>
      <c r="I1675" s="11">
        <v>6500.5006868082646</v>
      </c>
      <c r="J1675" s="11">
        <v>3180.6834636533249</v>
      </c>
      <c r="K1675" s="11">
        <v>25503.837858044135</v>
      </c>
      <c r="L1675" s="11">
        <v>1490.8900050547222</v>
      </c>
      <c r="M1675" s="11">
        <v>58050.598466772979</v>
      </c>
      <c r="N1675" s="11">
        <v>7714.4887778649063</v>
      </c>
      <c r="O1675" s="11">
        <v>18939.920260733921</v>
      </c>
      <c r="P1675" s="43">
        <v>9979.0841455448026</v>
      </c>
      <c r="Q1675" s="11">
        <v>16506.148155735475</v>
      </c>
      <c r="R1675" s="11">
        <v>9280.5154168727095</v>
      </c>
      <c r="S1675" s="11">
        <v>11070.319356801363</v>
      </c>
      <c r="T1675" s="11">
        <v>9182.452281560034</v>
      </c>
      <c r="U1675" s="11">
        <v>9681.1841504615895</v>
      </c>
      <c r="V1675" s="11">
        <v>8286.0949316586448</v>
      </c>
      <c r="W1675" s="11">
        <v>9802.5493072314021</v>
      </c>
      <c r="X1675" s="12">
        <v>0</v>
      </c>
      <c r="Y1675" s="12">
        <v>616.75783713926103</v>
      </c>
      <c r="Z1675" s="12">
        <v>357.90474842214553</v>
      </c>
      <c r="AA1675" s="44">
        <v>232.04019061955896</v>
      </c>
      <c r="AB1675" s="45">
        <v>284.18722887375651</v>
      </c>
      <c r="AC1675" s="12">
        <v>0</v>
      </c>
      <c r="AD1675" s="12">
        <v>12389.746169988446</v>
      </c>
      <c r="AE1675" s="12">
        <v>3324.4005231598999</v>
      </c>
      <c r="AF1675" s="12">
        <v>5480.5321821881498</v>
      </c>
      <c r="AG1675" s="44">
        <v>1128.4755203370576</v>
      </c>
      <c r="AH1675" s="45">
        <v>3180.6834623705799</v>
      </c>
      <c r="AI1675" s="12">
        <v>0</v>
      </c>
      <c r="AJ1675" s="12">
        <v>-39.549626150490411</v>
      </c>
      <c r="AK1675" s="12">
        <v>47.062190147785664</v>
      </c>
      <c r="AL1675" s="12">
        <v>97.323051795531853</v>
      </c>
      <c r="AM1675" s="44">
        <v>129.9086488541393</v>
      </c>
      <c r="AN1675" s="45">
        <v>89.999999819863291</v>
      </c>
      <c r="AO1675" s="12">
        <v>0</v>
      </c>
      <c r="AP1675" s="12">
        <v>-2098.7069454800312</v>
      </c>
      <c r="AQ1675" s="12">
        <v>8013.1829369837124</v>
      </c>
      <c r="AR1675" s="12">
        <v>10383.756187645582</v>
      </c>
      <c r="AS1675" s="44">
        <v>9593.4792896472882</v>
      </c>
      <c r="AT1675" s="45">
        <v>8774.452281560034</v>
      </c>
      <c r="AU1675" s="12">
        <v>0</v>
      </c>
      <c r="AV1675" s="12">
        <v>11365.392958514456</v>
      </c>
      <c r="AW1675" s="12">
        <v>19217.851545961599</v>
      </c>
      <c r="AX1675" s="12">
        <v>16454.142979627846</v>
      </c>
      <c r="AY1675" s="44">
        <v>10808.560661935389</v>
      </c>
      <c r="AZ1675" s="45">
        <v>9681.1841491788473</v>
      </c>
      <c r="BA1675" s="12">
        <v>0</v>
      </c>
      <c r="BB1675" s="12">
        <v>7454.696280813122</v>
      </c>
      <c r="BC1675" s="12">
        <v>10277.778304663609</v>
      </c>
      <c r="BD1675" s="12">
        <v>9685.1874589734889</v>
      </c>
      <c r="BE1675" s="44">
        <v>8869.4884087854552</v>
      </c>
      <c r="BF1675" s="45">
        <v>8774.4522915600355</v>
      </c>
      <c r="BG1675" s="12">
        <v>0</v>
      </c>
      <c r="BH1675" s="12">
        <v>19254.518192188654</v>
      </c>
      <c r="BI1675" s="12">
        <v>16784.079440963153</v>
      </c>
      <c r="BJ1675" s="12">
        <v>11018.314180693735</v>
      </c>
      <c r="BK1675" s="44">
        <v>9942.9428453275632</v>
      </c>
      <c r="BL1675" s="45">
        <v>6500.5006868082664</v>
      </c>
      <c r="BM1675" s="12">
        <v>0</v>
      </c>
      <c r="BN1675" s="12">
        <v>0</v>
      </c>
      <c r="BO1675" s="12">
        <v>86.611816298276068</v>
      </c>
      <c r="BP1675" s="12">
        <v>50.260861647746189</v>
      </c>
      <c r="BQ1675" s="48">
        <v>32.585597058607462</v>
      </c>
      <c r="BR1675" s="49">
        <v>39.908649034276024</v>
      </c>
      <c r="BS1675" s="13">
        <v>0</v>
      </c>
      <c r="BT1675" s="12">
        <v>279.401533227019</v>
      </c>
      <c r="BV1675" s="14">
        <f>Таблица1[[#This Row],[Lкан_леб,мм]]</f>
        <v>58050.598466772979</v>
      </c>
      <c r="BW1675" s="50">
        <f>Таблица1[[#This Row],[угол обхв4]]+Таблица1[[#This Row],[Lдуг 3,мм]]</f>
        <v>12389.746169988446</v>
      </c>
      <c r="BX1675" s="54">
        <f>Таблица1[[#This Row],[угол обхв5]]+Таблица1[[#This Row],[Y5, мм]]</f>
        <v>58667.356303912238</v>
      </c>
      <c r="BY1675" s="14">
        <f>Таблица1[[#This Row],[угол обхв6]]+Таблица1[[#This Row],[Lдуг 4,мм]]</f>
        <v>15714.146693148346</v>
      </c>
      <c r="BZ1675" s="14">
        <f>Таблица1[[#This Row],[Т1]]+Таблица1[[#This Row],[X6, мм]]</f>
        <v>59025.261052334383</v>
      </c>
      <c r="CA1675" s="14">
        <f>Таблица1[[#This Row],[Т2]]+Таблица1[[#This Row],[Lдуг 5,мм]]</f>
        <v>21194.678875336496</v>
      </c>
      <c r="CB1675" s="14">
        <f>Таблица1[[#This Row],[Т3]]+Таблица1[[#This Row],[Y6, мм]]</f>
        <v>59257.301242953945</v>
      </c>
      <c r="CC1675" s="14">
        <f>Таблица1[[#This Row],[Т4]]+Таблица1[[#This Row],[Lдуг 6,мм]]</f>
        <v>22323.154395673555</v>
      </c>
      <c r="CD1675" s="14">
        <f>Таблица1[[#This Row],[Т5]]+Таблица1[[#This Row],[Lдуг 1,мм]]</f>
        <v>59541.488471827703</v>
      </c>
      <c r="CE1675" s="14">
        <f>Таблица1[[#This Row],[Т6]]+Таблица1[[#This Row],[Lпрям1, мм]]</f>
        <v>25503.837858044135</v>
      </c>
      <c r="CF1675" s="15">
        <f>Таблица1[[#This Row],[Т7]]+Таблица1[[#This Row],[Lдуг 2,мм]]</f>
        <v>59541.488471827703</v>
      </c>
      <c r="CG1675" s="14">
        <f>Таблица1[[#This Row],[Т8]]+Таблица1[[#This Row],[Lпрям2, мм]]</f>
        <v>25503.837858044135</v>
      </c>
      <c r="CH1675" s="14">
        <f>Таблица1[[#This Row],[Т9]]-Таблица1[[#This Row],[Т9]]</f>
        <v>0</v>
      </c>
      <c r="CI1675" s="50">
        <f>Таблица1[[#This Row],[Т9]]-Таблица1[[#This Row],[Т8]]</f>
        <v>34037.650613783568</v>
      </c>
      <c r="CJ1675" s="54">
        <f>Таблица1[[#This Row],[Т9]]-Таблица1[[#This Row],[Т7]]</f>
        <v>0</v>
      </c>
      <c r="CK1675" s="14">
        <f>Таблица1[[#This Row],[Т9]]-Таблица1[[#This Row],[Т6]]</f>
        <v>37218.334076154148</v>
      </c>
      <c r="CL1675" s="14">
        <f>Таблица1[[#This Row],[Т9]]-Таблица1[[#This Row],[Т5]]</f>
        <v>284.1872288737577</v>
      </c>
      <c r="CM1675" s="14">
        <f>Таблица1[[#This Row],[Т9]]-Таблица1[[#This Row],[Т4]]</f>
        <v>38346.809596491206</v>
      </c>
      <c r="CN1675" s="14">
        <f>Таблица1[[#This Row],[Т9]]-Таблица1[[#This Row],[Т3]]</f>
        <v>516.22741949331976</v>
      </c>
      <c r="CO1675" s="14">
        <f>Таблица1[[#This Row],[Т9]]-Таблица1[[#This Row],[Т2]]</f>
        <v>43827.341778679358</v>
      </c>
      <c r="CP1675" s="14">
        <f>Таблица1[[#This Row],[Т9]]-Таблица1[[#This Row],[Т1]]</f>
        <v>874.13216791546438</v>
      </c>
      <c r="CQ1675" s="14">
        <f>Таблица1[[#This Row],[Т9]]-Таблица1[[#This Row],[угол обхв6]]</f>
        <v>47151.742301839258</v>
      </c>
      <c r="CR1675" s="14">
        <f>Таблица1[[#This Row],[Т9]]-Таблица1[[#This Row],[угол обхв5]]</f>
        <v>1490.8900050547236</v>
      </c>
      <c r="CS1675" s="14">
        <f>Таблица1[[#This Row],[Т9]]-Таблица1[[#This Row],[угол обхв4]]</f>
        <v>59541.488471827703</v>
      </c>
      <c r="CT1675" s="14">
        <f>Таблица1[[#This Row],[Lкан_прям, мм]]+Таблица1[[#This Row],[Lкан_дуг, мм]]+Таблица1[[#This Row],[Lкан_леб,мм]]</f>
        <v>85045.326329871838</v>
      </c>
      <c r="CU1675" s="16">
        <f>Таблица1[[#This Row],[Lкан_леб,мм]]</f>
        <v>58050.598466772979</v>
      </c>
      <c r="CV1675" s="14">
        <f>2534431-(Таблица1[[#This Row],[Т23]]+Таблица1[[#This Row],[угол обхв3]])</f>
        <v>2449106.272136901</v>
      </c>
      <c r="CW1675" s="50">
        <f>SUM(X1675:AC1675,AD1675:AI1675)-Таблица1[[#This Row],[lподв_min, мм]]</f>
        <v>23814.044399445535</v>
      </c>
      <c r="CX1675" s="17">
        <f>CW2114-Таблица1[[#This Row],[Суммарная длина каната]]</f>
        <v>-2426382.8333761836</v>
      </c>
    </row>
    <row r="1676" spans="1:102" x14ac:dyDescent="0.25">
      <c r="A1676" s="21">
        <v>1675</v>
      </c>
      <c r="B1676" s="10">
        <v>42.679591836734687</v>
      </c>
      <c r="C1676" s="10">
        <v>50.620816326530601</v>
      </c>
      <c r="D1676" s="11">
        <v>9567.3414191150041</v>
      </c>
      <c r="E1676" s="11">
        <v>9734.6522426671345</v>
      </c>
      <c r="F1676" s="11">
        <v>8693.3963154159846</v>
      </c>
      <c r="G1676" s="11">
        <v>9951.6982187194662</v>
      </c>
      <c r="H1676" s="11">
        <v>9159.3409291150056</v>
      </c>
      <c r="I1676" s="11">
        <v>6500.276468634901</v>
      </c>
      <c r="J1676" s="11">
        <v>3234.3757740322339</v>
      </c>
      <c r="K1676" s="11">
        <v>25542.064244561225</v>
      </c>
      <c r="L1676" s="11">
        <v>1452.6636185376328</v>
      </c>
      <c r="M1676" s="11">
        <v>58050.598466772979</v>
      </c>
      <c r="N1676" s="11">
        <v>7714.4887778649063</v>
      </c>
      <c r="O1676" s="11">
        <v>18939.920260733921</v>
      </c>
      <c r="P1676" s="43">
        <v>10043.493559778366</v>
      </c>
      <c r="Q1676" s="11">
        <v>16589.434160346333</v>
      </c>
      <c r="R1676" s="11">
        <v>9600.2452572046186</v>
      </c>
      <c r="S1676" s="11">
        <v>11126.855653609289</v>
      </c>
      <c r="T1676" s="11">
        <v>9567.3414191150041</v>
      </c>
      <c r="U1676" s="11">
        <v>9734.6522426671345</v>
      </c>
      <c r="V1676" s="11">
        <v>8666.2840410836016</v>
      </c>
      <c r="W1676" s="11">
        <v>9813.9087975706516</v>
      </c>
      <c r="X1676" s="12">
        <v>0</v>
      </c>
      <c r="Y1676" s="12">
        <v>603.94601884510587</v>
      </c>
      <c r="Z1676" s="12">
        <v>351.60337346840356</v>
      </c>
      <c r="AA1676" s="44">
        <v>232.0401906195585</v>
      </c>
      <c r="AB1676" s="45">
        <v>265.07403560456493</v>
      </c>
      <c r="AC1676" s="12">
        <v>0</v>
      </c>
      <c r="AD1676" s="12">
        <v>12389.746169988446</v>
      </c>
      <c r="AE1676" s="12">
        <v>3308.934599276784</v>
      </c>
      <c r="AF1676" s="12">
        <v>5480.5321821881507</v>
      </c>
      <c r="AG1676" s="44">
        <v>1128.4755203370621</v>
      </c>
      <c r="AH1676" s="45">
        <v>3234.3757727707825</v>
      </c>
      <c r="AI1676" s="12">
        <v>0</v>
      </c>
      <c r="AJ1676" s="12">
        <v>-39.549626150490411</v>
      </c>
      <c r="AK1676" s="12">
        <v>45.263015843512171</v>
      </c>
      <c r="AL1676" s="12">
        <v>94.63897016287882</v>
      </c>
      <c r="AM1676" s="44">
        <v>127.22456722148621</v>
      </c>
      <c r="AN1676" s="45">
        <v>89.999999822853653</v>
      </c>
      <c r="AO1676" s="12">
        <v>0</v>
      </c>
      <c r="AP1676" s="12">
        <v>-2098.7069454800312</v>
      </c>
      <c r="AQ1676" s="12">
        <v>8004.3096553061641</v>
      </c>
      <c r="AR1676" s="12">
        <v>10450.156992572747</v>
      </c>
      <c r="AS1676" s="44">
        <v>9925.1236642344884</v>
      </c>
      <c r="AT1676" s="45">
        <v>9159.3414191150059</v>
      </c>
      <c r="AU1676" s="12">
        <v>0</v>
      </c>
      <c r="AV1676" s="12">
        <v>11365.392958514456</v>
      </c>
      <c r="AW1676" s="12">
        <v>19227.09243730954</v>
      </c>
      <c r="AX1676" s="12">
        <v>16556.436396363151</v>
      </c>
      <c r="AY1676" s="44">
        <v>10880.03989105403</v>
      </c>
      <c r="AZ1676" s="45">
        <v>9734.6522414056853</v>
      </c>
      <c r="BA1676" s="12">
        <v>0</v>
      </c>
      <c r="BB1676" s="12">
        <v>7454.696280813122</v>
      </c>
      <c r="BC1676" s="12">
        <v>10333.314437219624</v>
      </c>
      <c r="BD1676" s="12">
        <v>10006.908689999002</v>
      </c>
      <c r="BE1676" s="44">
        <v>9242.4630120851361</v>
      </c>
      <c r="BF1676" s="45">
        <v>9159.3414291150057</v>
      </c>
      <c r="BG1676" s="12">
        <v>0</v>
      </c>
      <c r="BH1676" s="12">
        <v>19254.518192188654</v>
      </c>
      <c r="BI1676" s="12">
        <v>16876.606336921952</v>
      </c>
      <c r="BJ1676" s="12">
        <v>11093.857889626106</v>
      </c>
      <c r="BK1676" s="44">
        <v>9981.4680052223939</v>
      </c>
      <c r="BL1676" s="45">
        <v>6500.2764686349028</v>
      </c>
      <c r="BM1676" s="12">
        <v>0</v>
      </c>
      <c r="BN1676" s="12">
        <v>0</v>
      </c>
      <c r="BO1676" s="12">
        <v>84.812641994002576</v>
      </c>
      <c r="BP1676" s="12">
        <v>49.375954319366649</v>
      </c>
      <c r="BQ1676" s="48">
        <v>32.585597058607398</v>
      </c>
      <c r="BR1676" s="49">
        <v>37.224567398632558</v>
      </c>
      <c r="BS1676" s="13">
        <v>0</v>
      </c>
      <c r="BT1676" s="12">
        <v>279.401533227019</v>
      </c>
      <c r="BV1676" s="14">
        <f>Таблица1[[#This Row],[Lкан_леб,мм]]</f>
        <v>58050.598466772979</v>
      </c>
      <c r="BW1676" s="50">
        <f>Таблица1[[#This Row],[угол обхв4]]+Таблица1[[#This Row],[Lдуг 3,мм]]</f>
        <v>12389.746169988446</v>
      </c>
      <c r="BX1676" s="54">
        <f>Таблица1[[#This Row],[угол обхв5]]+Таблица1[[#This Row],[Y5, мм]]</f>
        <v>58654.544485618084</v>
      </c>
      <c r="BY1676" s="14">
        <f>Таблица1[[#This Row],[угол обхв6]]+Таблица1[[#This Row],[Lдуг 4,мм]]</f>
        <v>15698.680769265229</v>
      </c>
      <c r="BZ1676" s="14">
        <f>Таблица1[[#This Row],[Т1]]+Таблица1[[#This Row],[X6, мм]]</f>
        <v>59006.147859086486</v>
      </c>
      <c r="CA1676" s="14">
        <f>Таблица1[[#This Row],[Т2]]+Таблица1[[#This Row],[Lдуг 5,мм]]</f>
        <v>21179.212951453381</v>
      </c>
      <c r="CB1676" s="14">
        <f>Таблица1[[#This Row],[Т3]]+Таблица1[[#This Row],[Y6, мм]]</f>
        <v>59238.188049706048</v>
      </c>
      <c r="CC1676" s="14">
        <f>Таблица1[[#This Row],[Т4]]+Таблица1[[#This Row],[Lдуг 6,мм]]</f>
        <v>22307.688471790443</v>
      </c>
      <c r="CD1676" s="14">
        <f>Таблица1[[#This Row],[Т5]]+Таблица1[[#This Row],[Lдуг 1,мм]]</f>
        <v>59503.262085310613</v>
      </c>
      <c r="CE1676" s="14">
        <f>Таблица1[[#This Row],[Т6]]+Таблица1[[#This Row],[Lпрям1, мм]]</f>
        <v>25542.064244561225</v>
      </c>
      <c r="CF1676" s="15">
        <f>Таблица1[[#This Row],[Т7]]+Таблица1[[#This Row],[Lдуг 2,мм]]</f>
        <v>59503.262085310613</v>
      </c>
      <c r="CG1676" s="14">
        <f>Таблица1[[#This Row],[Т8]]+Таблица1[[#This Row],[Lпрям2, мм]]</f>
        <v>25542.064244561225</v>
      </c>
      <c r="CH1676" s="14">
        <f>Таблица1[[#This Row],[Т9]]-Таблица1[[#This Row],[Т9]]</f>
        <v>0</v>
      </c>
      <c r="CI1676" s="50">
        <f>Таблица1[[#This Row],[Т9]]-Таблица1[[#This Row],[Т8]]</f>
        <v>33961.197840749388</v>
      </c>
      <c r="CJ1676" s="54">
        <f>Таблица1[[#This Row],[Т9]]-Таблица1[[#This Row],[Т7]]</f>
        <v>0</v>
      </c>
      <c r="CK1676" s="14">
        <f>Таблица1[[#This Row],[Т9]]-Таблица1[[#This Row],[Т6]]</f>
        <v>37195.573613520173</v>
      </c>
      <c r="CL1676" s="14">
        <f>Таблица1[[#This Row],[Т9]]-Таблица1[[#This Row],[Т5]]</f>
        <v>265.07403560456441</v>
      </c>
      <c r="CM1676" s="14">
        <f>Таблица1[[#This Row],[Т9]]-Таблица1[[#This Row],[Т4]]</f>
        <v>38324.049133857232</v>
      </c>
      <c r="CN1676" s="14">
        <f>Таблица1[[#This Row],[Т9]]-Таблица1[[#This Row],[Т3]]</f>
        <v>497.11422622412647</v>
      </c>
      <c r="CO1676" s="14">
        <f>Таблица1[[#This Row],[Т9]]-Таблица1[[#This Row],[Т2]]</f>
        <v>43804.581316045384</v>
      </c>
      <c r="CP1676" s="14">
        <f>Таблица1[[#This Row],[Т9]]-Таблица1[[#This Row],[Т1]]</f>
        <v>848.71759969252889</v>
      </c>
      <c r="CQ1676" s="14">
        <f>Таблица1[[#This Row],[Т9]]-Таблица1[[#This Row],[угол обхв6]]</f>
        <v>47113.515915322168</v>
      </c>
      <c r="CR1676" s="14">
        <f>Таблица1[[#This Row],[Т9]]-Таблица1[[#This Row],[угол обхв5]]</f>
        <v>1452.6636185376337</v>
      </c>
      <c r="CS1676" s="14">
        <f>Таблица1[[#This Row],[Т9]]-Таблица1[[#This Row],[угол обхв4]]</f>
        <v>59503.262085310613</v>
      </c>
      <c r="CT1676" s="14">
        <f>Таблица1[[#This Row],[Lкан_прям, мм]]+Таблица1[[#This Row],[Lкан_дуг, мм]]+Таблица1[[#This Row],[Lкан_леб,мм]]</f>
        <v>85045.326329871838</v>
      </c>
      <c r="CU1676" s="16">
        <f>Таблица1[[#This Row],[Lкан_леб,мм]]</f>
        <v>58050.598466772979</v>
      </c>
      <c r="CV1676" s="14">
        <f>2534431-(Таблица1[[#This Row],[Т23]]+Таблица1[[#This Row],[угол обхв3]])</f>
        <v>2449106.272136901</v>
      </c>
      <c r="CW1676" s="50">
        <f>SUM(X1676:AC1676,AD1676:AI1676)-Таблица1[[#This Row],[lподв_min, мм]]</f>
        <v>23760.352089066626</v>
      </c>
      <c r="CX1676" s="17">
        <f>CW2115-Таблица1[[#This Row],[Суммарная длина каната]]</f>
        <v>-2426393.5138482088</v>
      </c>
    </row>
    <row r="1677" spans="1:102" x14ac:dyDescent="0.25">
      <c r="A1677" s="21">
        <v>1676</v>
      </c>
      <c r="B1677" s="10">
        <v>42.679591836734687</v>
      </c>
      <c r="C1677" s="10">
        <v>53.304897959183663</v>
      </c>
      <c r="D1677" s="11">
        <v>9949.3044504802656</v>
      </c>
      <c r="E1677" s="11">
        <v>9806.0856225547868</v>
      </c>
      <c r="F1677" s="11">
        <v>9066.1541003806797</v>
      </c>
      <c r="G1677" s="11">
        <v>9981.9675690955883</v>
      </c>
      <c r="H1677" s="11">
        <v>9541.3039604802671</v>
      </c>
      <c r="I1677" s="11">
        <v>6516.4148760345952</v>
      </c>
      <c r="J1677" s="11">
        <v>3289.6707465201926</v>
      </c>
      <c r="K1677" s="11">
        <v>25580.29063107822</v>
      </c>
      <c r="L1677" s="11">
        <v>1414.4372320206357</v>
      </c>
      <c r="M1677" s="11">
        <v>58050.598466772979</v>
      </c>
      <c r="N1677" s="11">
        <v>7714.4887778649063</v>
      </c>
      <c r="O1677" s="11">
        <v>18939.920260733921</v>
      </c>
      <c r="P1677" s="43">
        <v>10103.93211755312</v>
      </c>
      <c r="Q1677" s="11">
        <v>16675.645017783536</v>
      </c>
      <c r="R1677" s="11">
        <v>9916.9767953179398</v>
      </c>
      <c r="S1677" s="11">
        <v>11198.30253191615</v>
      </c>
      <c r="T1677" s="11">
        <v>9949.3044504802656</v>
      </c>
      <c r="U1677" s="11">
        <v>9806.0856225547868</v>
      </c>
      <c r="V1677" s="11">
        <v>9045.5241013512004</v>
      </c>
      <c r="W1677" s="11">
        <v>9843.0596746473457</v>
      </c>
      <c r="X1677" s="12">
        <v>0</v>
      </c>
      <c r="Y1677" s="12">
        <v>591.10202751540021</v>
      </c>
      <c r="Z1677" s="12">
        <v>345.33417155021215</v>
      </c>
      <c r="AA1677" s="44">
        <v>232.04019061955876</v>
      </c>
      <c r="AB1677" s="45">
        <v>245.96084233546472</v>
      </c>
      <c r="AC1677" s="12">
        <v>0</v>
      </c>
      <c r="AD1677" s="12">
        <v>12389.746169988446</v>
      </c>
      <c r="AE1677" s="12">
        <v>3291.8660132846221</v>
      </c>
      <c r="AF1677" s="12">
        <v>5480.532182188148</v>
      </c>
      <c r="AG1677" s="44">
        <v>1128.4755203370598</v>
      </c>
      <c r="AH1677" s="45">
        <v>3289.6707452799455</v>
      </c>
      <c r="AI1677" s="12">
        <v>0</v>
      </c>
      <c r="AJ1677" s="12">
        <v>-39.549626150490411</v>
      </c>
      <c r="AK1677" s="12">
        <v>43.459323453083833</v>
      </c>
      <c r="AL1677" s="12">
        <v>91.954888530225745</v>
      </c>
      <c r="AM1677" s="44">
        <v>124.54048558883318</v>
      </c>
      <c r="AN1677" s="45">
        <v>89.999999825831253</v>
      </c>
      <c r="AO1677" s="12">
        <v>0</v>
      </c>
      <c r="AP1677" s="12">
        <v>-2098.7069454800312</v>
      </c>
      <c r="AQ1677" s="12">
        <v>7995.127265396166</v>
      </c>
      <c r="AR1677" s="12">
        <v>10511.694659573566</v>
      </c>
      <c r="AS1677" s="44">
        <v>10253.056903930134</v>
      </c>
      <c r="AT1677" s="45">
        <v>9541.3044504802656</v>
      </c>
      <c r="AU1677" s="12">
        <v>0</v>
      </c>
      <c r="AV1677" s="12">
        <v>11365.392958514456</v>
      </c>
      <c r="AW1677" s="12">
        <v>19236.072315118432</v>
      </c>
      <c r="AX1677" s="12">
        <v>16661.727068041382</v>
      </c>
      <c r="AY1677" s="44">
        <v>10966.971253021107</v>
      </c>
      <c r="AZ1677" s="45">
        <v>9806.0856213145416</v>
      </c>
      <c r="BA1677" s="12">
        <v>0</v>
      </c>
      <c r="BB1677" s="12">
        <v>7454.696280813122</v>
      </c>
      <c r="BC1677" s="12">
        <v>10384.570605084382</v>
      </c>
      <c r="BD1677" s="12">
        <v>10324.739337338384</v>
      </c>
      <c r="BE1677" s="44">
        <v>9613.2243418680719</v>
      </c>
      <c r="BF1677" s="45">
        <v>9541.3044604802672</v>
      </c>
      <c r="BG1677" s="12">
        <v>0</v>
      </c>
      <c r="BH1677" s="12">
        <v>19254.518192188654</v>
      </c>
      <c r="BI1677" s="12">
        <v>16971.797072168047</v>
      </c>
      <c r="BJ1677" s="12">
        <v>11184.384582173996</v>
      </c>
      <c r="BK1677" s="44">
        <v>10037.416901449831</v>
      </c>
      <c r="BL1677" s="45">
        <v>6516.414876034597</v>
      </c>
      <c r="BM1677" s="12">
        <v>0</v>
      </c>
      <c r="BN1677" s="12">
        <v>0</v>
      </c>
      <c r="BO1677" s="12">
        <v>83.008949603574237</v>
      </c>
      <c r="BP1677" s="12">
        <v>48.495565077141919</v>
      </c>
      <c r="BQ1677" s="48">
        <v>32.585597058607433</v>
      </c>
      <c r="BR1677" s="49">
        <v>34.540485763001939</v>
      </c>
      <c r="BS1677" s="13">
        <v>0</v>
      </c>
      <c r="BT1677" s="12">
        <v>279.401533227019</v>
      </c>
      <c r="BV1677" s="14">
        <f>Таблица1[[#This Row],[Lкан_леб,мм]]</f>
        <v>58050.598466772979</v>
      </c>
      <c r="BW1677" s="50">
        <f>Таблица1[[#This Row],[угол обхв4]]+Таблица1[[#This Row],[Lдуг 3,мм]]</f>
        <v>12389.746169988446</v>
      </c>
      <c r="BX1677" s="54">
        <f>Таблица1[[#This Row],[угол обхв5]]+Таблица1[[#This Row],[Y5, мм]]</f>
        <v>58641.70049428838</v>
      </c>
      <c r="BY1677" s="14">
        <f>Таблица1[[#This Row],[угол обхв6]]+Таблица1[[#This Row],[Lдуг 4,мм]]</f>
        <v>15681.612183273068</v>
      </c>
      <c r="BZ1677" s="14">
        <f>Таблица1[[#This Row],[Т1]]+Таблица1[[#This Row],[X6, мм]]</f>
        <v>58987.03466583859</v>
      </c>
      <c r="CA1677" s="14">
        <f>Таблица1[[#This Row],[Т2]]+Таблица1[[#This Row],[Lдуг 5,мм]]</f>
        <v>21162.144365461216</v>
      </c>
      <c r="CB1677" s="14">
        <f>Таблица1[[#This Row],[Т3]]+Таблица1[[#This Row],[Y6, мм]]</f>
        <v>59219.074856458152</v>
      </c>
      <c r="CC1677" s="14">
        <f>Таблица1[[#This Row],[Т4]]+Таблица1[[#This Row],[Lдуг 6,мм]]</f>
        <v>22290.619885798274</v>
      </c>
      <c r="CD1677" s="14">
        <f>Таблица1[[#This Row],[Т5]]+Таблица1[[#This Row],[Lдуг 1,мм]]</f>
        <v>59465.035698793617</v>
      </c>
      <c r="CE1677" s="14">
        <f>Таблица1[[#This Row],[Т6]]+Таблица1[[#This Row],[Lпрям1, мм]]</f>
        <v>25580.29063107822</v>
      </c>
      <c r="CF1677" s="15">
        <f>Таблица1[[#This Row],[Т7]]+Таблица1[[#This Row],[Lдуг 2,мм]]</f>
        <v>59465.035698793617</v>
      </c>
      <c r="CG1677" s="14">
        <f>Таблица1[[#This Row],[Т8]]+Таблица1[[#This Row],[Lпрям2, мм]]</f>
        <v>25580.29063107822</v>
      </c>
      <c r="CH1677" s="14">
        <f>Таблица1[[#This Row],[Т9]]-Таблица1[[#This Row],[Т9]]</f>
        <v>0</v>
      </c>
      <c r="CI1677" s="50">
        <f>Таблица1[[#This Row],[Т9]]-Таблица1[[#This Row],[Т8]]</f>
        <v>33884.745067715397</v>
      </c>
      <c r="CJ1677" s="54">
        <f>Таблица1[[#This Row],[Т9]]-Таблица1[[#This Row],[Т7]]</f>
        <v>0</v>
      </c>
      <c r="CK1677" s="14">
        <f>Таблица1[[#This Row],[Т9]]-Таблица1[[#This Row],[Т6]]</f>
        <v>37174.415812995343</v>
      </c>
      <c r="CL1677" s="14">
        <f>Таблица1[[#This Row],[Т9]]-Таблица1[[#This Row],[Т5]]</f>
        <v>245.96084233546571</v>
      </c>
      <c r="CM1677" s="14">
        <f>Таблица1[[#This Row],[Т9]]-Таблица1[[#This Row],[Т4]]</f>
        <v>38302.891333332402</v>
      </c>
      <c r="CN1677" s="14">
        <f>Таблица1[[#This Row],[Т9]]-Таблица1[[#This Row],[Т3]]</f>
        <v>478.00103295502777</v>
      </c>
      <c r="CO1677" s="14">
        <f>Таблица1[[#This Row],[Т9]]-Таблица1[[#This Row],[Т2]]</f>
        <v>43783.423515520553</v>
      </c>
      <c r="CP1677" s="14">
        <f>Таблица1[[#This Row],[Т9]]-Таблица1[[#This Row],[Т1]]</f>
        <v>823.33520450523793</v>
      </c>
      <c r="CQ1677" s="14">
        <f>Таблица1[[#This Row],[Т9]]-Таблица1[[#This Row],[угол обхв6]]</f>
        <v>47075.289528805173</v>
      </c>
      <c r="CR1677" s="14">
        <f>Таблица1[[#This Row],[Т9]]-Таблица1[[#This Row],[угол обхв5]]</f>
        <v>1414.4372320206385</v>
      </c>
      <c r="CS1677" s="14">
        <f>Таблица1[[#This Row],[Т9]]-Таблица1[[#This Row],[угол обхв4]]</f>
        <v>59465.035698793617</v>
      </c>
      <c r="CT1677" s="14">
        <f>Таблица1[[#This Row],[Lкан_прям, мм]]+Таблица1[[#This Row],[Lкан_дуг, мм]]+Таблица1[[#This Row],[Lкан_леб,мм]]</f>
        <v>85045.326329871838</v>
      </c>
      <c r="CU1677" s="16">
        <f>Таблица1[[#This Row],[Lкан_леб,мм]]</f>
        <v>58050.598466772979</v>
      </c>
      <c r="CV1677" s="14">
        <f>2534431-(Таблица1[[#This Row],[Т23]]+Таблица1[[#This Row],[угол обхв3]])</f>
        <v>2449106.272136901</v>
      </c>
      <c r="CW1677" s="50">
        <f>SUM(X1677:AC1677,AD1677:AI1677)-Таблица1[[#This Row],[lподв_min, мм]]</f>
        <v>23705.057116578668</v>
      </c>
      <c r="CX1677" s="17">
        <f>CW2116-Таблица1[[#This Row],[Суммарная длина каната]]</f>
        <v>-2426429.4878711733</v>
      </c>
    </row>
    <row r="1678" spans="1:102" x14ac:dyDescent="0.25">
      <c r="A1678" s="21">
        <v>1677</v>
      </c>
      <c r="B1678" s="10">
        <v>42.679591836734687</v>
      </c>
      <c r="C1678" s="10">
        <v>55.988979591836724</v>
      </c>
      <c r="D1678" s="11">
        <v>10327.50329062852</v>
      </c>
      <c r="E1678" s="11">
        <v>9895.3275544165954</v>
      </c>
      <c r="F1678" s="11">
        <v>9437.0854604159103</v>
      </c>
      <c r="G1678" s="11">
        <v>10029.659559685138</v>
      </c>
      <c r="H1678" s="11">
        <v>9919.5028006285211</v>
      </c>
      <c r="I1678" s="11">
        <v>6548.7718636327572</v>
      </c>
      <c r="J1678" s="11">
        <v>3346.5556907838386</v>
      </c>
      <c r="K1678" s="11">
        <v>25618.517017595099</v>
      </c>
      <c r="L1678" s="11">
        <v>1376.2108455037605</v>
      </c>
      <c r="M1678" s="11">
        <v>58050.598466772979</v>
      </c>
      <c r="N1678" s="11">
        <v>7714.4887778649063</v>
      </c>
      <c r="O1678" s="11">
        <v>18939.920260733921</v>
      </c>
      <c r="P1678" s="43">
        <v>10160.267207474293</v>
      </c>
      <c r="Q1678" s="11">
        <v>16764.591568304197</v>
      </c>
      <c r="R1678" s="11">
        <v>10230.015074010094</v>
      </c>
      <c r="S1678" s="11">
        <v>11284.503226396406</v>
      </c>
      <c r="T1678" s="11">
        <v>10327.50329062852</v>
      </c>
      <c r="U1678" s="11">
        <v>9895.3275544165954</v>
      </c>
      <c r="V1678" s="11">
        <v>9422.98300204718</v>
      </c>
      <c r="W1678" s="11">
        <v>9889.9379770002924</v>
      </c>
      <c r="X1678" s="12">
        <v>0</v>
      </c>
      <c r="Y1678" s="12">
        <v>578.22215339845661</v>
      </c>
      <c r="Z1678" s="12">
        <v>339.10085241925844</v>
      </c>
      <c r="AA1678" s="44">
        <v>232.04019061955935</v>
      </c>
      <c r="AB1678" s="45">
        <v>226.84764906648616</v>
      </c>
      <c r="AC1678" s="12">
        <v>0</v>
      </c>
      <c r="AD1678" s="12">
        <v>12389.746169988446</v>
      </c>
      <c r="AE1678" s="12">
        <v>3273.2074555167696</v>
      </c>
      <c r="AF1678" s="12">
        <v>5480.5321821881471</v>
      </c>
      <c r="AG1678" s="44">
        <v>1128.4755203370596</v>
      </c>
      <c r="AH1678" s="45">
        <v>3346.5556895646732</v>
      </c>
      <c r="AI1678" s="12">
        <v>0</v>
      </c>
      <c r="AJ1678" s="12">
        <v>-39.549626150490411</v>
      </c>
      <c r="AK1678" s="12">
        <v>41.650592012984184</v>
      </c>
      <c r="AL1678" s="12">
        <v>89.270806897572669</v>
      </c>
      <c r="AM1678" s="44">
        <v>121.85640395618017</v>
      </c>
      <c r="AN1678" s="45">
        <v>89.999999828791786</v>
      </c>
      <c r="AO1678" s="12">
        <v>0</v>
      </c>
      <c r="AP1678" s="12">
        <v>-2098.7069454800312</v>
      </c>
      <c r="AQ1678" s="12">
        <v>7985.6399708684066</v>
      </c>
      <c r="AR1678" s="12">
        <v>10568.234165640331</v>
      </c>
      <c r="AS1678" s="44">
        <v>10576.559473293426</v>
      </c>
      <c r="AT1678" s="45">
        <v>9919.5032906285214</v>
      </c>
      <c r="AU1678" s="12">
        <v>0</v>
      </c>
      <c r="AV1678" s="12">
        <v>11365.392958514456</v>
      </c>
      <c r="AW1678" s="12">
        <v>19244.782574791887</v>
      </c>
      <c r="AX1678" s="12">
        <v>16769.78397090318</v>
      </c>
      <c r="AY1678" s="44">
        <v>11069.164007197129</v>
      </c>
      <c r="AZ1678" s="45">
        <v>9895.3275531974323</v>
      </c>
      <c r="BA1678" s="12">
        <v>0</v>
      </c>
      <c r="BB1678" s="12">
        <v>7454.696280813122</v>
      </c>
      <c r="BC1678" s="12">
        <v>10431.418400477794</v>
      </c>
      <c r="BD1678" s="12">
        <v>10637.982032176133</v>
      </c>
      <c r="BE1678" s="44">
        <v>9980.958891345188</v>
      </c>
      <c r="BF1678" s="45">
        <v>9919.5033006285212</v>
      </c>
      <c r="BG1678" s="12">
        <v>0</v>
      </c>
      <c r="BH1678" s="12">
        <v>19254.518192188654</v>
      </c>
      <c r="BI1678" s="12">
        <v>17069.453882362166</v>
      </c>
      <c r="BJ1678" s="12">
        <v>11289.695628995389</v>
      </c>
      <c r="BK1678" s="44">
        <v>10110.666773615874</v>
      </c>
      <c r="BL1678" s="45">
        <v>6548.7718636327591</v>
      </c>
      <c r="BM1678" s="12">
        <v>0</v>
      </c>
      <c r="BN1678" s="12">
        <v>0</v>
      </c>
      <c r="BO1678" s="12">
        <v>81.200218163474588</v>
      </c>
      <c r="BP1678" s="12">
        <v>47.620214884588485</v>
      </c>
      <c r="BQ1678" s="48">
        <v>32.585597058607512</v>
      </c>
      <c r="BR1678" s="49">
        <v>31.856404127388398</v>
      </c>
      <c r="BS1678" s="13">
        <v>0</v>
      </c>
      <c r="BT1678" s="12">
        <v>279.401533227019</v>
      </c>
      <c r="BV1678" s="14">
        <f>Таблица1[[#This Row],[Lкан_леб,мм]]</f>
        <v>58050.598466772979</v>
      </c>
      <c r="BW1678" s="50">
        <f>Таблица1[[#This Row],[угол обхв4]]+Таблица1[[#This Row],[Lдуг 3,мм]]</f>
        <v>12389.746169988446</v>
      </c>
      <c r="BX1678" s="54">
        <f>Таблица1[[#This Row],[угол обхв5]]+Таблица1[[#This Row],[Y5, мм]]</f>
        <v>58628.820620171435</v>
      </c>
      <c r="BY1678" s="14">
        <f>Таблица1[[#This Row],[угол обхв6]]+Таблица1[[#This Row],[Lдуг 4,мм]]</f>
        <v>15662.953625505215</v>
      </c>
      <c r="BZ1678" s="14">
        <f>Таблица1[[#This Row],[Т1]]+Таблица1[[#This Row],[X6, мм]]</f>
        <v>58967.921472590693</v>
      </c>
      <c r="CA1678" s="14">
        <f>Таблица1[[#This Row],[Т2]]+Таблица1[[#This Row],[Lдуг 5,мм]]</f>
        <v>21143.485807693363</v>
      </c>
      <c r="CB1678" s="14">
        <f>Таблица1[[#This Row],[Т3]]+Таблица1[[#This Row],[Y6, мм]]</f>
        <v>59199.961663210255</v>
      </c>
      <c r="CC1678" s="14">
        <f>Таблица1[[#This Row],[Т4]]+Таблица1[[#This Row],[Lдуг 6,мм]]</f>
        <v>22271.961328030422</v>
      </c>
      <c r="CD1678" s="14">
        <f>Таблица1[[#This Row],[Т5]]+Таблица1[[#This Row],[Lдуг 1,мм]]</f>
        <v>59426.809312276739</v>
      </c>
      <c r="CE1678" s="14">
        <f>Таблица1[[#This Row],[Т6]]+Таблица1[[#This Row],[Lпрям1, мм]]</f>
        <v>25618.517017595095</v>
      </c>
      <c r="CF1678" s="15">
        <f>Таблица1[[#This Row],[Т7]]+Таблица1[[#This Row],[Lдуг 2,мм]]</f>
        <v>59426.809312276739</v>
      </c>
      <c r="CG1678" s="14">
        <f>Таблица1[[#This Row],[Т8]]+Таблица1[[#This Row],[Lпрям2, мм]]</f>
        <v>25618.517017595095</v>
      </c>
      <c r="CH1678" s="14">
        <f>Таблица1[[#This Row],[Т9]]-Таблица1[[#This Row],[Т9]]</f>
        <v>0</v>
      </c>
      <c r="CI1678" s="50">
        <f>Таблица1[[#This Row],[Т9]]-Таблица1[[#This Row],[Т8]]</f>
        <v>33808.29229468164</v>
      </c>
      <c r="CJ1678" s="54">
        <f>Таблица1[[#This Row],[Т9]]-Таблица1[[#This Row],[Т7]]</f>
        <v>0</v>
      </c>
      <c r="CK1678" s="14">
        <f>Таблица1[[#This Row],[Т9]]-Таблица1[[#This Row],[Т6]]</f>
        <v>37154.847984246313</v>
      </c>
      <c r="CL1678" s="14">
        <f>Таблица1[[#This Row],[Т9]]-Таблица1[[#This Row],[Т5]]</f>
        <v>226.84764906648343</v>
      </c>
      <c r="CM1678" s="14">
        <f>Таблица1[[#This Row],[Т9]]-Таблица1[[#This Row],[Т4]]</f>
        <v>38283.323504583372</v>
      </c>
      <c r="CN1678" s="14">
        <f>Таблица1[[#This Row],[Т9]]-Таблица1[[#This Row],[Т3]]</f>
        <v>458.88783968604548</v>
      </c>
      <c r="CO1678" s="14">
        <f>Таблица1[[#This Row],[Т9]]-Таблица1[[#This Row],[Т2]]</f>
        <v>43763.855686771523</v>
      </c>
      <c r="CP1678" s="14">
        <f>Таблица1[[#This Row],[Т9]]-Таблица1[[#This Row],[Т1]]</f>
        <v>797.98869210530393</v>
      </c>
      <c r="CQ1678" s="14">
        <f>Таблица1[[#This Row],[Т9]]-Таблица1[[#This Row],[угол обхв6]]</f>
        <v>47037.063142288294</v>
      </c>
      <c r="CR1678" s="14">
        <f>Таблица1[[#This Row],[Т9]]-Таблица1[[#This Row],[угол обхв5]]</f>
        <v>1376.2108455037596</v>
      </c>
      <c r="CS1678" s="14">
        <f>Таблица1[[#This Row],[Т9]]-Таблица1[[#This Row],[угол обхв4]]</f>
        <v>59426.809312276739</v>
      </c>
      <c r="CT1678" s="14">
        <f>Таблица1[[#This Row],[Lкан_прям, мм]]+Таблица1[[#This Row],[Lкан_дуг, мм]]+Таблица1[[#This Row],[Lкан_леб,мм]]</f>
        <v>85045.326329871838</v>
      </c>
      <c r="CU1678" s="16">
        <f>Таблица1[[#This Row],[Lкан_леб,мм]]</f>
        <v>58050.598466772979</v>
      </c>
      <c r="CV1678" s="14">
        <f>2534431-(Таблица1[[#This Row],[Т23]]+Таблица1[[#This Row],[угол обхв3]])</f>
        <v>2449106.272136901</v>
      </c>
      <c r="CW1678" s="50">
        <f>SUM(X1678:AC1678,AD1678:AI1678)-Таблица1[[#This Row],[lподв_min, мм]]</f>
        <v>23648.172172315019</v>
      </c>
      <c r="CX1678" s="17">
        <f>CW2117-Таблица1[[#This Row],[Суммарная длина каната]]</f>
        <v>-2426466.753989615</v>
      </c>
    </row>
    <row r="1679" spans="1:102" x14ac:dyDescent="0.25">
      <c r="A1679" s="21">
        <v>1678</v>
      </c>
      <c r="B1679" s="10">
        <v>42.679591836734687</v>
      </c>
      <c r="C1679" s="10">
        <v>58.673061224489786</v>
      </c>
      <c r="D1679" s="11">
        <v>10701.108113740935</v>
      </c>
      <c r="E1679" s="11">
        <v>10002.182227871033</v>
      </c>
      <c r="F1679" s="11">
        <v>9805.3765156603495</v>
      </c>
      <c r="G1679" s="11">
        <v>10094.669547001828</v>
      </c>
      <c r="H1679" s="11">
        <v>10293.107623740934</v>
      </c>
      <c r="I1679" s="11">
        <v>6597.1655733551579</v>
      </c>
      <c r="J1679" s="11">
        <v>3405.016654515875</v>
      </c>
      <c r="K1679" s="11">
        <v>25656.743404111818</v>
      </c>
      <c r="L1679" s="11">
        <v>1337.9844589870338</v>
      </c>
      <c r="M1679" s="11">
        <v>58050.598466772979</v>
      </c>
      <c r="N1679" s="11">
        <v>7714.4887778649063</v>
      </c>
      <c r="O1679" s="11">
        <v>18939.920260733921</v>
      </c>
      <c r="P1679" s="43">
        <v>10212.375221780141</v>
      </c>
      <c r="Q1679" s="11">
        <v>16856.07864963841</v>
      </c>
      <c r="R1679" s="11">
        <v>10538.673239651807</v>
      </c>
      <c r="S1679" s="11">
        <v>11385.268599606236</v>
      </c>
      <c r="T1679" s="11">
        <v>10701.108113740935</v>
      </c>
      <c r="U1679" s="11">
        <v>10002.182227871033</v>
      </c>
      <c r="V1679" s="11">
        <v>9797.8325408924848</v>
      </c>
      <c r="W1679" s="11">
        <v>9954.4408464990356</v>
      </c>
      <c r="X1679" s="12">
        <v>0</v>
      </c>
      <c r="Y1679" s="12">
        <v>565.30254467718964</v>
      </c>
      <c r="Z1679" s="12">
        <v>332.90726789262823</v>
      </c>
      <c r="AA1679" s="44">
        <v>232.04019061955907</v>
      </c>
      <c r="AB1679" s="45">
        <v>207.73445579765672</v>
      </c>
      <c r="AC1679" s="12">
        <v>0</v>
      </c>
      <c r="AD1679" s="12">
        <v>12389.746169988446</v>
      </c>
      <c r="AE1679" s="12">
        <v>3252.9728782805173</v>
      </c>
      <c r="AF1679" s="12">
        <v>5480.5321821881489</v>
      </c>
      <c r="AG1679" s="44">
        <v>1128.4755203370605</v>
      </c>
      <c r="AH1679" s="45">
        <v>3405.0166533176407</v>
      </c>
      <c r="AI1679" s="12">
        <v>0</v>
      </c>
      <c r="AJ1679" s="12">
        <v>-39.549626150490411</v>
      </c>
      <c r="AK1679" s="12">
        <v>39.836280609334658</v>
      </c>
      <c r="AL1679" s="12">
        <v>86.586725264919608</v>
      </c>
      <c r="AM1679" s="44">
        <v>119.17232232352707</v>
      </c>
      <c r="AN1679" s="45">
        <v>89.999999831731273</v>
      </c>
      <c r="AO1679" s="12">
        <v>0</v>
      </c>
      <c r="AP1679" s="12">
        <v>-2098.7069454800312</v>
      </c>
      <c r="AQ1679" s="12">
        <v>7975.851970593515</v>
      </c>
      <c r="AR1679" s="12">
        <v>10619.651454491166</v>
      </c>
      <c r="AS1679" s="44">
        <v>10894.921558448646</v>
      </c>
      <c r="AT1679" s="45">
        <v>10293.108113740935</v>
      </c>
      <c r="AU1679" s="12">
        <v>0</v>
      </c>
      <c r="AV1679" s="12">
        <v>11365.392958514456</v>
      </c>
      <c r="AW1679" s="12">
        <v>19253.214501802453</v>
      </c>
      <c r="AX1679" s="12">
        <v>16880.37001165692</v>
      </c>
      <c r="AY1679" s="44">
        <v>11186.393927125237</v>
      </c>
      <c r="AZ1679" s="45">
        <v>10002.182226672801</v>
      </c>
      <c r="BA1679" s="12">
        <v>0</v>
      </c>
      <c r="BB1679" s="12">
        <v>7454.696280813122</v>
      </c>
      <c r="BC1679" s="12">
        <v>10473.738414508749</v>
      </c>
      <c r="BD1679" s="12">
        <v>10945.949472362832</v>
      </c>
      <c r="BE1679" s="44">
        <v>10344.859794944094</v>
      </c>
      <c r="BF1679" s="45">
        <v>10293.108123740936</v>
      </c>
      <c r="BG1679" s="12">
        <v>0</v>
      </c>
      <c r="BH1679" s="12">
        <v>19254.518192188654</v>
      </c>
      <c r="BI1679" s="12">
        <v>17169.372890706942</v>
      </c>
      <c r="BJ1679" s="12">
        <v>11409.559961624749</v>
      </c>
      <c r="BK1679" s="44">
        <v>10201.056900352032</v>
      </c>
      <c r="BL1679" s="45">
        <v>6597.1655733551597</v>
      </c>
      <c r="BM1679" s="12">
        <v>0</v>
      </c>
      <c r="BN1679" s="12">
        <v>0</v>
      </c>
      <c r="BO1679" s="12">
        <v>79.385906759825062</v>
      </c>
      <c r="BP1679" s="12">
        <v>46.750444655584943</v>
      </c>
      <c r="BQ1679" s="48">
        <v>32.585597058607476</v>
      </c>
      <c r="BR1679" s="49">
        <v>29.1723224917958</v>
      </c>
      <c r="BS1679" s="13">
        <v>0</v>
      </c>
      <c r="BT1679" s="12">
        <v>279.401533227019</v>
      </c>
      <c r="BV1679" s="14">
        <f>Таблица1[[#This Row],[Lкан_леб,мм]]</f>
        <v>58050.598466772979</v>
      </c>
      <c r="BW1679" s="50">
        <f>Таблица1[[#This Row],[угол обхв4]]+Таблица1[[#This Row],[Lдуг 3,мм]]</f>
        <v>12389.746169988446</v>
      </c>
      <c r="BX1679" s="54">
        <f>Таблица1[[#This Row],[угол обхв5]]+Таблица1[[#This Row],[Y5, мм]]</f>
        <v>58615.901011450165</v>
      </c>
      <c r="BY1679" s="14">
        <f>Таблица1[[#This Row],[угол обхв6]]+Таблица1[[#This Row],[Lдуг 4,мм]]</f>
        <v>15642.719048268964</v>
      </c>
      <c r="BZ1679" s="14">
        <f>Таблица1[[#This Row],[Т1]]+Таблица1[[#This Row],[X6, мм]]</f>
        <v>58948.808279342797</v>
      </c>
      <c r="CA1679" s="14">
        <f>Таблица1[[#This Row],[Т2]]+Таблица1[[#This Row],[Lдуг 5,мм]]</f>
        <v>21123.251230457114</v>
      </c>
      <c r="CB1679" s="14">
        <f>Таблица1[[#This Row],[Т3]]+Таблица1[[#This Row],[Y6, мм]]</f>
        <v>59180.848469962359</v>
      </c>
      <c r="CC1679" s="14">
        <f>Таблица1[[#This Row],[Т4]]+Таблица1[[#This Row],[Lдуг 6,мм]]</f>
        <v>22251.726750794172</v>
      </c>
      <c r="CD1679" s="14">
        <f>Таблица1[[#This Row],[Т5]]+Таблица1[[#This Row],[Lдуг 1,мм]]</f>
        <v>59388.582925760013</v>
      </c>
      <c r="CE1679" s="14">
        <f>Таблица1[[#This Row],[Т6]]+Таблица1[[#This Row],[Lпрям1, мм]]</f>
        <v>25656.743404111814</v>
      </c>
      <c r="CF1679" s="15">
        <f>Таблица1[[#This Row],[Т7]]+Таблица1[[#This Row],[Lдуг 2,мм]]</f>
        <v>59388.582925760013</v>
      </c>
      <c r="CG1679" s="14">
        <f>Таблица1[[#This Row],[Т8]]+Таблица1[[#This Row],[Lпрям2, мм]]</f>
        <v>25656.743404111814</v>
      </c>
      <c r="CH1679" s="14">
        <f>Таблица1[[#This Row],[Т9]]-Таблица1[[#This Row],[Т9]]</f>
        <v>0</v>
      </c>
      <c r="CI1679" s="50">
        <f>Таблица1[[#This Row],[Т9]]-Таблица1[[#This Row],[Т8]]</f>
        <v>33731.839521648202</v>
      </c>
      <c r="CJ1679" s="54">
        <f>Таблица1[[#This Row],[Т9]]-Таблица1[[#This Row],[Т7]]</f>
        <v>0</v>
      </c>
      <c r="CK1679" s="14">
        <f>Таблица1[[#This Row],[Т9]]-Таблица1[[#This Row],[Т6]]</f>
        <v>37136.85617496584</v>
      </c>
      <c r="CL1679" s="14">
        <f>Таблица1[[#This Row],[Т9]]-Таблица1[[#This Row],[Т5]]</f>
        <v>207.73445579765394</v>
      </c>
      <c r="CM1679" s="14">
        <f>Таблица1[[#This Row],[Т9]]-Таблица1[[#This Row],[Т4]]</f>
        <v>38265.331695302899</v>
      </c>
      <c r="CN1679" s="14">
        <f>Таблица1[[#This Row],[Т9]]-Таблица1[[#This Row],[Т3]]</f>
        <v>439.77464641721599</v>
      </c>
      <c r="CO1679" s="14">
        <f>Таблица1[[#This Row],[Т9]]-Таблица1[[#This Row],[Т2]]</f>
        <v>43745.863877491051</v>
      </c>
      <c r="CP1679" s="14">
        <f>Таблица1[[#This Row],[Т9]]-Таблица1[[#This Row],[Т1]]</f>
        <v>772.68191430984734</v>
      </c>
      <c r="CQ1679" s="14">
        <f>Таблица1[[#This Row],[Т9]]-Таблица1[[#This Row],[угол обхв6]]</f>
        <v>46998.836755771568</v>
      </c>
      <c r="CR1679" s="14">
        <f>Таблица1[[#This Row],[Т9]]-Таблица1[[#This Row],[угол обхв5]]</f>
        <v>1337.9844589870336</v>
      </c>
      <c r="CS1679" s="14">
        <f>Таблица1[[#This Row],[Т9]]-Таблица1[[#This Row],[угол обхв4]]</f>
        <v>59388.582925760013</v>
      </c>
      <c r="CT1679" s="14">
        <f>Таблица1[[#This Row],[Lкан_прям, мм]]+Таблица1[[#This Row],[Lкан_дуг, мм]]+Таблица1[[#This Row],[Lкан_леб,мм]]</f>
        <v>85045.326329871838</v>
      </c>
      <c r="CU1679" s="16">
        <f>Таблица1[[#This Row],[Lкан_леб,мм]]</f>
        <v>58050.598466772979</v>
      </c>
      <c r="CV1679" s="14">
        <f>2534431-(Таблица1[[#This Row],[Т23]]+Таблица1[[#This Row],[угол обхв3]])</f>
        <v>2449106.272136901</v>
      </c>
      <c r="CW1679" s="50">
        <f>SUM(X1679:AC1679,AD1679:AI1679)-Таблица1[[#This Row],[lподв_min, мм]]</f>
        <v>23589.711208582972</v>
      </c>
      <c r="CX1679" s="17">
        <f>CW2118-Таблица1[[#This Row],[Суммарная длина каната]]</f>
        <v>-2426477.0775789972</v>
      </c>
    </row>
    <row r="1680" spans="1:102" x14ac:dyDescent="0.25">
      <c r="A1680" s="21">
        <v>1679</v>
      </c>
      <c r="B1680" s="10">
        <v>42.679591836734687</v>
      </c>
      <c r="C1680" s="10">
        <v>61.357142857142854</v>
      </c>
      <c r="D1680" s="11">
        <v>11069.299173971283</v>
      </c>
      <c r="E1680" s="11">
        <v>10126.415187500785</v>
      </c>
      <c r="F1680" s="11">
        <v>10170.219179483254</v>
      </c>
      <c r="G1680" s="11">
        <v>10176.854889238675</v>
      </c>
      <c r="H1680" s="11">
        <v>10661.298683971283</v>
      </c>
      <c r="I1680" s="11">
        <v>6661.3767775734013</v>
      </c>
      <c r="J1680" s="11">
        <v>3465.0384099273824</v>
      </c>
      <c r="K1680" s="11">
        <v>25694.969790628369</v>
      </c>
      <c r="L1680" s="11">
        <v>1299.7580724704828</v>
      </c>
      <c r="M1680" s="11">
        <v>58050.598466772979</v>
      </c>
      <c r="N1680" s="11">
        <v>7714.4887778649063</v>
      </c>
      <c r="O1680" s="11">
        <v>18939.920260733921</v>
      </c>
      <c r="P1680" s="43">
        <v>10260.141827556206</v>
      </c>
      <c r="Q1680" s="11">
        <v>16949.90552520498</v>
      </c>
      <c r="R1680" s="11">
        <v>10842.274049248517</v>
      </c>
      <c r="S1680" s="11">
        <v>11500.377556979882</v>
      </c>
      <c r="T1680" s="11">
        <v>11069.299173971283</v>
      </c>
      <c r="U1680" s="11">
        <v>10126.415187500785</v>
      </c>
      <c r="V1680" s="11">
        <v>10169.250240945124</v>
      </c>
      <c r="W1680" s="11">
        <v>10036.426754030274</v>
      </c>
      <c r="X1680" s="12">
        <v>0</v>
      </c>
      <c r="Y1680" s="12">
        <v>552.33919014471496</v>
      </c>
      <c r="Z1680" s="12">
        <v>326.75742917720572</v>
      </c>
      <c r="AA1680" s="44">
        <v>232.04019061955887</v>
      </c>
      <c r="AB1680" s="45">
        <v>188.62126252900345</v>
      </c>
      <c r="AC1680" s="12">
        <v>0</v>
      </c>
      <c r="AD1680" s="12">
        <v>12389.746169988446</v>
      </c>
      <c r="AE1680" s="12">
        <v>3231.1775093648052</v>
      </c>
      <c r="AF1680" s="12">
        <v>5480.5321821881489</v>
      </c>
      <c r="AG1680" s="44">
        <v>1128.4755203370605</v>
      </c>
      <c r="AH1680" s="45">
        <v>3465.0384087499046</v>
      </c>
      <c r="AI1680" s="12">
        <v>0</v>
      </c>
      <c r="AJ1680" s="12">
        <v>-39.549626150490411</v>
      </c>
      <c r="AK1680" s="12">
        <v>38.015825945014591</v>
      </c>
      <c r="AL1680" s="12">
        <v>83.902643632266532</v>
      </c>
      <c r="AM1680" s="44">
        <v>116.48824069087397</v>
      </c>
      <c r="AN1680" s="45">
        <v>89.999999834646033</v>
      </c>
      <c r="AO1680" s="12">
        <v>0</v>
      </c>
      <c r="AP1680" s="12">
        <v>-2098.7069454800312</v>
      </c>
      <c r="AQ1680" s="12">
        <v>7965.7674556047177</v>
      </c>
      <c r="AR1680" s="12">
        <v>10665.833708768394</v>
      </c>
      <c r="AS1680" s="44">
        <v>11207.444624524845</v>
      </c>
      <c r="AT1680" s="45">
        <v>10661.299173971283</v>
      </c>
      <c r="AU1680" s="12">
        <v>0</v>
      </c>
      <c r="AV1680" s="12">
        <v>11365.392958514456</v>
      </c>
      <c r="AW1680" s="12">
        <v>19261.359253566668</v>
      </c>
      <c r="AX1680" s="12">
        <v>16993.242547697497</v>
      </c>
      <c r="AY1680" s="44">
        <v>11318.403792518195</v>
      </c>
      <c r="AZ1680" s="45">
        <v>10126.415186323309</v>
      </c>
      <c r="BA1680" s="12">
        <v>0</v>
      </c>
      <c r="BB1680" s="12">
        <v>7454.696280813122</v>
      </c>
      <c r="BC1680" s="12">
        <v>10511.420505296019</v>
      </c>
      <c r="BD1680" s="12">
        <v>11247.965930460705</v>
      </c>
      <c r="BE1680" s="44">
        <v>10704.128598694955</v>
      </c>
      <c r="BF1680" s="45">
        <v>10661.299183971283</v>
      </c>
      <c r="BG1680" s="12">
        <v>0</v>
      </c>
      <c r="BH1680" s="12">
        <v>19254.518192188654</v>
      </c>
      <c r="BI1680" s="12">
        <v>17271.344518037728</v>
      </c>
      <c r="BJ1680" s="12">
        <v>11543.7145794724</v>
      </c>
      <c r="BK1680" s="44">
        <v>10308.38895196247</v>
      </c>
      <c r="BL1680" s="45">
        <v>6661.3767775734032</v>
      </c>
      <c r="BM1680" s="12">
        <v>0</v>
      </c>
      <c r="BN1680" s="12">
        <v>0</v>
      </c>
      <c r="BO1680" s="12">
        <v>77.565452095504995</v>
      </c>
      <c r="BP1680" s="12">
        <v>45.886817687251934</v>
      </c>
      <c r="BQ1680" s="48">
        <v>32.585597058607448</v>
      </c>
      <c r="BR1680" s="49">
        <v>26.488240856227932</v>
      </c>
      <c r="BS1680" s="13">
        <v>0</v>
      </c>
      <c r="BT1680" s="12">
        <v>279.401533227019</v>
      </c>
      <c r="BV1680" s="14">
        <f>Таблица1[[#This Row],[Lкан_леб,мм]]</f>
        <v>58050.598466772979</v>
      </c>
      <c r="BW1680" s="50">
        <f>Таблица1[[#This Row],[угол обхв4]]+Таблица1[[#This Row],[Lдуг 3,мм]]</f>
        <v>12389.746169988446</v>
      </c>
      <c r="BX1680" s="54">
        <f>Таблица1[[#This Row],[угол обхв5]]+Таблица1[[#This Row],[Y5, мм]]</f>
        <v>58602.937656917697</v>
      </c>
      <c r="BY1680" s="14">
        <f>Таблица1[[#This Row],[угол обхв6]]+Таблица1[[#This Row],[Lдуг 4,мм]]</f>
        <v>15620.923679353251</v>
      </c>
      <c r="BZ1680" s="14">
        <f>Таблица1[[#This Row],[Т1]]+Таблица1[[#This Row],[X6, мм]]</f>
        <v>58929.6950860949</v>
      </c>
      <c r="CA1680" s="14">
        <f>Таблица1[[#This Row],[Т2]]+Таблица1[[#This Row],[Lдуг 5,мм]]</f>
        <v>21101.455861541399</v>
      </c>
      <c r="CB1680" s="14">
        <f>Таблица1[[#This Row],[Т3]]+Таблица1[[#This Row],[Y6, мм]]</f>
        <v>59161.735276714462</v>
      </c>
      <c r="CC1680" s="14">
        <f>Таблица1[[#This Row],[Т4]]+Таблица1[[#This Row],[Lдуг 6,мм]]</f>
        <v>22229.931381878458</v>
      </c>
      <c r="CD1680" s="14">
        <f>Таблица1[[#This Row],[Т5]]+Таблица1[[#This Row],[Lдуг 1,мм]]</f>
        <v>59350.356539243468</v>
      </c>
      <c r="CE1680" s="14">
        <f>Таблица1[[#This Row],[Т6]]+Таблица1[[#This Row],[Lпрям1, мм]]</f>
        <v>25694.969790628362</v>
      </c>
      <c r="CF1680" s="15">
        <f>Таблица1[[#This Row],[Т7]]+Таблица1[[#This Row],[Lдуг 2,мм]]</f>
        <v>59350.356539243468</v>
      </c>
      <c r="CG1680" s="14">
        <f>Таблица1[[#This Row],[Т8]]+Таблица1[[#This Row],[Lпрям2, мм]]</f>
        <v>25694.969790628362</v>
      </c>
      <c r="CH1680" s="14">
        <f>Таблица1[[#This Row],[Т9]]-Таблица1[[#This Row],[Т9]]</f>
        <v>0</v>
      </c>
      <c r="CI1680" s="50">
        <f>Таблица1[[#This Row],[Т9]]-Таблица1[[#This Row],[Т8]]</f>
        <v>33655.386748615107</v>
      </c>
      <c r="CJ1680" s="54">
        <f>Таблица1[[#This Row],[Т9]]-Таблица1[[#This Row],[Т7]]</f>
        <v>0</v>
      </c>
      <c r="CK1680" s="14">
        <f>Таблица1[[#This Row],[Т9]]-Таблица1[[#This Row],[Т6]]</f>
        <v>37120.425157365011</v>
      </c>
      <c r="CL1680" s="14">
        <f>Таблица1[[#This Row],[Т9]]-Таблица1[[#This Row],[Т5]]</f>
        <v>188.62126252900634</v>
      </c>
      <c r="CM1680" s="14">
        <f>Таблица1[[#This Row],[Т9]]-Таблица1[[#This Row],[Т4]]</f>
        <v>38248.90067770207</v>
      </c>
      <c r="CN1680" s="14">
        <f>Таблица1[[#This Row],[Т9]]-Таблица1[[#This Row],[Т3]]</f>
        <v>420.6614531485684</v>
      </c>
      <c r="CO1680" s="14">
        <f>Таблица1[[#This Row],[Т9]]-Таблица1[[#This Row],[Т2]]</f>
        <v>43729.432859890221</v>
      </c>
      <c r="CP1680" s="14">
        <f>Таблица1[[#This Row],[Т9]]-Таблица1[[#This Row],[Т1]]</f>
        <v>747.41888232577185</v>
      </c>
      <c r="CQ1680" s="14">
        <f>Таблица1[[#This Row],[Т9]]-Таблица1[[#This Row],[угол обхв6]]</f>
        <v>46960.610369255024</v>
      </c>
      <c r="CR1680" s="14">
        <f>Таблица1[[#This Row],[Т9]]-Таблица1[[#This Row],[угол обхв5]]</f>
        <v>1299.7580724704894</v>
      </c>
      <c r="CS1680" s="14">
        <f>Таблица1[[#This Row],[Т9]]-Таблица1[[#This Row],[угол обхв4]]</f>
        <v>59350.356539243468</v>
      </c>
      <c r="CT1680" s="14">
        <f>Таблица1[[#This Row],[Lкан_прям, мм]]+Таблица1[[#This Row],[Lкан_дуг, мм]]+Таблица1[[#This Row],[Lкан_леб,мм]]</f>
        <v>85045.326329871838</v>
      </c>
      <c r="CU1680" s="16">
        <f>Таблица1[[#This Row],[Lкан_леб,мм]]</f>
        <v>58050.598466772979</v>
      </c>
      <c r="CV1680" s="14">
        <f>2534431-(Таблица1[[#This Row],[Т23]]+Таблица1[[#This Row],[угол обхв3]])</f>
        <v>2449106.272136901</v>
      </c>
      <c r="CW1680" s="50">
        <f>SUM(X1680:AC1680,AD1680:AI1680)-Таблица1[[#This Row],[lподв_min, мм]]</f>
        <v>23529.689453171461</v>
      </c>
      <c r="CX1680" s="17">
        <f>CW2119-Таблица1[[#This Row],[Суммарная длина каната]]</f>
        <v>-2426525.549395307</v>
      </c>
    </row>
    <row r="1681" spans="1:102" x14ac:dyDescent="0.25">
      <c r="A1681" s="21">
        <v>1680</v>
      </c>
      <c r="B1681" s="10">
        <v>42.679591836734687</v>
      </c>
      <c r="C1681" s="10">
        <v>64.041224489795923</v>
      </c>
      <c r="D1681" s="11">
        <v>11431.268604093091</v>
      </c>
      <c r="E1681" s="11">
        <v>10267.75384728361</v>
      </c>
      <c r="F1681" s="11">
        <v>10530.81293154951</v>
      </c>
      <c r="G1681" s="11">
        <v>10276.035259245838</v>
      </c>
      <c r="H1681" s="11">
        <v>11023.268114093093</v>
      </c>
      <c r="I1681" s="11">
        <v>6741.1494090931392</v>
      </c>
      <c r="J1681" s="11">
        <v>3526.6044381904703</v>
      </c>
      <c r="K1681" s="11">
        <v>25733.19617714472</v>
      </c>
      <c r="L1681" s="11">
        <v>1261.5316859541329</v>
      </c>
      <c r="M1681" s="11">
        <v>58050.598466772979</v>
      </c>
      <c r="N1681" s="11">
        <v>7714.4887778649063</v>
      </c>
      <c r="O1681" s="11">
        <v>18939.920260733921</v>
      </c>
      <c r="P1681" s="43">
        <v>10303.46221759913</v>
      </c>
      <c r="Q1681" s="11">
        <v>17045.866324558046</v>
      </c>
      <c r="R1681" s="11">
        <v>11140.151356414568</v>
      </c>
      <c r="S1681" s="11">
        <v>11629.577531944762</v>
      </c>
      <c r="T1681" s="11">
        <v>11431.268604093091</v>
      </c>
      <c r="U1681" s="11">
        <v>10267.75384728361</v>
      </c>
      <c r="V1681" s="11">
        <v>10536.421155239745</v>
      </c>
      <c r="W1681" s="11">
        <v>10135.715810034262</v>
      </c>
      <c r="X1681" s="12">
        <v>0</v>
      </c>
      <c r="Y1681" s="12">
        <v>539.32790061354694</v>
      </c>
      <c r="Z1681" s="12">
        <v>320.6555254604765</v>
      </c>
      <c r="AA1681" s="44">
        <v>232.04019061955887</v>
      </c>
      <c r="AB1681" s="45">
        <v>169.50806926055051</v>
      </c>
      <c r="AC1681" s="12">
        <v>0</v>
      </c>
      <c r="AD1681" s="12">
        <v>12389.746169988446</v>
      </c>
      <c r="AE1681" s="12">
        <v>3207.837867597515</v>
      </c>
      <c r="AF1681" s="12">
        <v>5480.5321821881489</v>
      </c>
      <c r="AG1681" s="44">
        <v>1128.4755203370614</v>
      </c>
      <c r="AH1681" s="45">
        <v>3526.6044370335485</v>
      </c>
      <c r="AI1681" s="12">
        <v>0</v>
      </c>
      <c r="AJ1681" s="12">
        <v>-39.549626150490411</v>
      </c>
      <c r="AK1681" s="12">
        <v>36.188639728939407</v>
      </c>
      <c r="AL1681" s="12">
        <v>81.21856199961347</v>
      </c>
      <c r="AM1681" s="44">
        <v>113.80415905822092</v>
      </c>
      <c r="AN1681" s="45">
        <v>89.999999837532712</v>
      </c>
      <c r="AO1681" s="12">
        <v>0</v>
      </c>
      <c r="AP1681" s="12">
        <v>-2098.7069454800312</v>
      </c>
      <c r="AQ1681" s="12">
        <v>7955.3906057800796</v>
      </c>
      <c r="AR1681" s="12">
        <v>10706.679597576984</v>
      </c>
      <c r="AS1681" s="44">
        <v>11513.442948347634</v>
      </c>
      <c r="AT1681" s="45">
        <v>11023.268604093091</v>
      </c>
      <c r="AU1681" s="12">
        <v>0</v>
      </c>
      <c r="AV1681" s="12">
        <v>11365.392958514456</v>
      </c>
      <c r="AW1681" s="12">
        <v>19269.207839162147</v>
      </c>
      <c r="AX1681" s="12">
        <v>17108.153919501139</v>
      </c>
      <c r="AY1681" s="44">
        <v>11464.903953638839</v>
      </c>
      <c r="AZ1681" s="45">
        <v>10267.753846126689</v>
      </c>
      <c r="BA1681" s="12">
        <v>0</v>
      </c>
      <c r="BB1681" s="12">
        <v>7454.696280813122</v>
      </c>
      <c r="BC1681" s="12">
        <v>10544.364045514303</v>
      </c>
      <c r="BD1681" s="12">
        <v>11543.368736392424</v>
      </c>
      <c r="BE1681" s="44">
        <v>11057.977012160025</v>
      </c>
      <c r="BF1681" s="45">
        <v>11023.268614093093</v>
      </c>
      <c r="BG1681" s="12">
        <v>0</v>
      </c>
      <c r="BH1681" s="12">
        <v>19254.518192188654</v>
      </c>
      <c r="BI1681" s="12">
        <v>17375.153902986276</v>
      </c>
      <c r="BJ1681" s="12">
        <v>11691.865126887853</v>
      </c>
      <c r="BK1681" s="44">
        <v>10432.427425589534</v>
      </c>
      <c r="BL1681" s="45">
        <v>6741.149409093141</v>
      </c>
      <c r="BM1681" s="12">
        <v>0</v>
      </c>
      <c r="BN1681" s="12">
        <v>0</v>
      </c>
      <c r="BO1681" s="12">
        <v>75.738265879429818</v>
      </c>
      <c r="BP1681" s="12">
        <v>45.029922270674064</v>
      </c>
      <c r="BQ1681" s="48">
        <v>32.585597058607448</v>
      </c>
      <c r="BR1681" s="49">
        <v>23.804159220688209</v>
      </c>
      <c r="BS1681" s="13">
        <v>0</v>
      </c>
      <c r="BT1681" s="12">
        <v>279.401533227019</v>
      </c>
      <c r="BV1681" s="14">
        <f>Таблица1[[#This Row],[Lкан_леб,мм]]</f>
        <v>58050.598466772979</v>
      </c>
      <c r="BW1681" s="50">
        <f>Таблица1[[#This Row],[угол обхв4]]+Таблица1[[#This Row],[Lдуг 3,мм]]</f>
        <v>12389.746169988446</v>
      </c>
      <c r="BX1681" s="54">
        <f>Таблица1[[#This Row],[угол обхв5]]+Таблица1[[#This Row],[Y5, мм]]</f>
        <v>58589.926367386528</v>
      </c>
      <c r="BY1681" s="14">
        <f>Таблица1[[#This Row],[угол обхв6]]+Таблица1[[#This Row],[Lдуг 4,мм]]</f>
        <v>15597.584037585961</v>
      </c>
      <c r="BZ1681" s="14">
        <f>Таблица1[[#This Row],[Т1]]+Таблица1[[#This Row],[X6, мм]]</f>
        <v>58910.581892847003</v>
      </c>
      <c r="CA1681" s="14">
        <f>Таблица1[[#This Row],[Т2]]+Таблица1[[#This Row],[Lдуг 5,мм]]</f>
        <v>21078.116219774111</v>
      </c>
      <c r="CB1681" s="14">
        <f>Таблица1[[#This Row],[Т3]]+Таблица1[[#This Row],[Y6, мм]]</f>
        <v>59142.622083466566</v>
      </c>
      <c r="CC1681" s="14">
        <f>Таблица1[[#This Row],[Т4]]+Таблица1[[#This Row],[Lдуг 6,мм]]</f>
        <v>22206.591740111173</v>
      </c>
      <c r="CD1681" s="14">
        <f>Таблица1[[#This Row],[Т5]]+Таблица1[[#This Row],[Lдуг 1,мм]]</f>
        <v>59312.130152727113</v>
      </c>
      <c r="CE1681" s="14">
        <f>Таблица1[[#This Row],[Т6]]+Таблица1[[#This Row],[Lпрям1, мм]]</f>
        <v>25733.19617714472</v>
      </c>
      <c r="CF1681" s="15">
        <f>Таблица1[[#This Row],[Т7]]+Таблица1[[#This Row],[Lдуг 2,мм]]</f>
        <v>59312.130152727113</v>
      </c>
      <c r="CG1681" s="14">
        <f>Таблица1[[#This Row],[Т8]]+Таблица1[[#This Row],[Lпрям2, мм]]</f>
        <v>25733.19617714472</v>
      </c>
      <c r="CH1681" s="14">
        <f>Таблица1[[#This Row],[Т9]]-Таблица1[[#This Row],[Т9]]</f>
        <v>0</v>
      </c>
      <c r="CI1681" s="50">
        <f>Таблица1[[#This Row],[Т9]]-Таблица1[[#This Row],[Т8]]</f>
        <v>33578.933975582389</v>
      </c>
      <c r="CJ1681" s="54">
        <f>Таблица1[[#This Row],[Т9]]-Таблица1[[#This Row],[Т7]]</f>
        <v>0</v>
      </c>
      <c r="CK1681" s="14">
        <f>Таблица1[[#This Row],[Т9]]-Таблица1[[#This Row],[Т6]]</f>
        <v>37105.538412615941</v>
      </c>
      <c r="CL1681" s="14">
        <f>Таблица1[[#This Row],[Т9]]-Таблица1[[#This Row],[Т5]]</f>
        <v>169.50806926054793</v>
      </c>
      <c r="CM1681" s="14">
        <f>Таблица1[[#This Row],[Т9]]-Таблица1[[#This Row],[Т4]]</f>
        <v>38234.013932953007</v>
      </c>
      <c r="CN1681" s="14">
        <f>Таблица1[[#This Row],[Т9]]-Таблица1[[#This Row],[Т3]]</f>
        <v>401.54825988010998</v>
      </c>
      <c r="CO1681" s="14">
        <f>Таблица1[[#This Row],[Т9]]-Таблица1[[#This Row],[Т2]]</f>
        <v>43714.546115141151</v>
      </c>
      <c r="CP1681" s="14">
        <f>Таблица1[[#This Row],[Т9]]-Таблица1[[#This Row],[Т1]]</f>
        <v>722.20378534058545</v>
      </c>
      <c r="CQ1681" s="14">
        <f>Таблица1[[#This Row],[Т9]]-Таблица1[[#This Row],[угол обхв6]]</f>
        <v>46922.383982738669</v>
      </c>
      <c r="CR1681" s="14">
        <f>Таблица1[[#This Row],[Т9]]-Таблица1[[#This Row],[угол обхв5]]</f>
        <v>1261.5316859541344</v>
      </c>
      <c r="CS1681" s="14">
        <f>Таблица1[[#This Row],[Т9]]-Таблица1[[#This Row],[угол обхв4]]</f>
        <v>59312.130152727113</v>
      </c>
      <c r="CT1681" s="14">
        <f>Таблица1[[#This Row],[Lкан_прям, мм]]+Таблица1[[#This Row],[Lкан_дуг, мм]]+Таблица1[[#This Row],[Lкан_леб,мм]]</f>
        <v>85045.326329871838</v>
      </c>
      <c r="CU1681" s="16">
        <f>Таблица1[[#This Row],[Lкан_леб,мм]]</f>
        <v>58050.598466772979</v>
      </c>
      <c r="CV1681" s="14">
        <f>2534431-(Таблица1[[#This Row],[Т23]]+Таблица1[[#This Row],[угол обхв3]])</f>
        <v>2449106.272136901</v>
      </c>
      <c r="CW1681" s="50">
        <f>SUM(X1681:AC1681,AD1681:AI1681)-Таблица1[[#This Row],[lподв_min, мм]]</f>
        <v>23468.123424908379</v>
      </c>
      <c r="CX1681" s="17">
        <f>CW2120-Таблица1[[#This Row],[Суммарная длина каната]]</f>
        <v>-2426574.8470363379</v>
      </c>
    </row>
    <row r="1682" spans="1:102" x14ac:dyDescent="0.25">
      <c r="A1682" s="21">
        <v>1681</v>
      </c>
      <c r="B1682" s="10">
        <v>42.679591836734687</v>
      </c>
      <c r="C1682" s="10">
        <v>66.725306122448984</v>
      </c>
      <c r="D1682" s="11">
        <v>11786.222188083319</v>
      </c>
      <c r="E1682" s="11">
        <v>10425.888088687572</v>
      </c>
      <c r="F1682" s="11">
        <v>10886.366574283114</v>
      </c>
      <c r="G1682" s="11">
        <v>10391.993040195825</v>
      </c>
      <c r="H1682" s="11">
        <v>11378.221698083318</v>
      </c>
      <c r="I1682" s="11">
        <v>6836.1911771122686</v>
      </c>
      <c r="J1682" s="11">
        <v>3589.6969115753022</v>
      </c>
      <c r="K1682" s="11">
        <v>25771.422563660853</v>
      </c>
      <c r="L1682" s="11">
        <v>1223.3052994380043</v>
      </c>
      <c r="M1682" s="11">
        <v>58050.598466772979</v>
      </c>
      <c r="N1682" s="11">
        <v>7714.4887778649063</v>
      </c>
      <c r="O1682" s="11">
        <v>18939.920260733921</v>
      </c>
      <c r="P1682" s="43">
        <v>10342.241340379596</v>
      </c>
      <c r="Q1682" s="11">
        <v>17143.750495098175</v>
      </c>
      <c r="R1682" s="11">
        <v>11431.651572999786</v>
      </c>
      <c r="S1682" s="11">
        <v>11772.585040091</v>
      </c>
      <c r="T1682" s="11">
        <v>11786.222188083319</v>
      </c>
      <c r="U1682" s="11">
        <v>10425.888088687572</v>
      </c>
      <c r="V1682" s="11">
        <v>10898.539654905342</v>
      </c>
      <c r="W1682" s="11">
        <v>10252.090159209889</v>
      </c>
      <c r="X1682" s="12">
        <v>0</v>
      </c>
      <c r="Y1682" s="12">
        <v>526.26428889061469</v>
      </c>
      <c r="Z1682" s="12">
        <v>314.60594393551173</v>
      </c>
      <c r="AA1682" s="44">
        <v>232.04019061955876</v>
      </c>
      <c r="AB1682" s="45">
        <v>150.3948759923191</v>
      </c>
      <c r="AC1682" s="12">
        <v>0</v>
      </c>
      <c r="AD1682" s="12">
        <v>12389.746169988446</v>
      </c>
      <c r="AE1682" s="12">
        <v>3182.9717807084771</v>
      </c>
      <c r="AF1682" s="12">
        <v>5480.5321821881498</v>
      </c>
      <c r="AG1682" s="44">
        <v>1128.4755203370617</v>
      </c>
      <c r="AH1682" s="45">
        <v>3589.6969104387144</v>
      </c>
      <c r="AI1682" s="12">
        <v>0</v>
      </c>
      <c r="AJ1682" s="12">
        <v>-39.549626150490411</v>
      </c>
      <c r="AK1682" s="12">
        <v>34.354105863935366</v>
      </c>
      <c r="AL1682" s="12">
        <v>78.534480366960409</v>
      </c>
      <c r="AM1682" s="44">
        <v>111.12007742556784</v>
      </c>
      <c r="AN1682" s="45">
        <v>89.999999840388256</v>
      </c>
      <c r="AO1682" s="12">
        <v>0</v>
      </c>
      <c r="AP1682" s="12">
        <v>-2098.7069454800312</v>
      </c>
      <c r="AQ1682" s="12">
        <v>7944.7255863785731</v>
      </c>
      <c r="AR1682" s="12">
        <v>10742.099498819964</v>
      </c>
      <c r="AS1682" s="44">
        <v>11812.245123020246</v>
      </c>
      <c r="AT1682" s="45">
        <v>11378.222188083319</v>
      </c>
      <c r="AU1682" s="12">
        <v>0</v>
      </c>
      <c r="AV1682" s="12">
        <v>11365.392958514456</v>
      </c>
      <c r="AW1682" s="12">
        <v>19276.75109662256</v>
      </c>
      <c r="AX1682" s="12">
        <v>17224.851994028078</v>
      </c>
      <c r="AY1682" s="44">
        <v>11625.572966835693</v>
      </c>
      <c r="AZ1682" s="45">
        <v>10425.888087550986</v>
      </c>
      <c r="BA1682" s="12">
        <v>0</v>
      </c>
      <c r="BB1682" s="12">
        <v>7454.696280813122</v>
      </c>
      <c r="BC1682" s="12">
        <v>10572.478148893264</v>
      </c>
      <c r="BD1682" s="12">
        <v>11831.509731440156</v>
      </c>
      <c r="BE1682" s="44">
        <v>11405.628638062859</v>
      </c>
      <c r="BF1682" s="45">
        <v>11378.22219808332</v>
      </c>
      <c r="BG1682" s="12">
        <v>0</v>
      </c>
      <c r="BH1682" s="12">
        <v>19254.518192188654</v>
      </c>
      <c r="BI1682" s="12">
        <v>17480.581330986814</v>
      </c>
      <c r="BJ1682" s="12">
        <v>11853.686539020904</v>
      </c>
      <c r="BK1682" s="44">
        <v>10572.900161942878</v>
      </c>
      <c r="BL1682" s="45">
        <v>6836.1911771122705</v>
      </c>
      <c r="BM1682" s="12">
        <v>0</v>
      </c>
      <c r="BN1682" s="12">
        <v>0</v>
      </c>
      <c r="BO1682" s="12">
        <v>73.903732014425785</v>
      </c>
      <c r="BP1682" s="12">
        <v>44.180374503025043</v>
      </c>
      <c r="BQ1682" s="48">
        <v>32.585597058607433</v>
      </c>
      <c r="BR1682" s="49">
        <v>21.12007758517959</v>
      </c>
      <c r="BS1682" s="13">
        <v>0</v>
      </c>
      <c r="BT1682" s="12">
        <v>279.401533227019</v>
      </c>
      <c r="BV1682" s="14">
        <f>Таблица1[[#This Row],[Lкан_леб,мм]]</f>
        <v>58050.598466772979</v>
      </c>
      <c r="BW1682" s="50">
        <f>Таблица1[[#This Row],[угол обхв4]]+Таблица1[[#This Row],[Lдуг 3,мм]]</f>
        <v>12389.746169988446</v>
      </c>
      <c r="BX1682" s="54">
        <f>Таблица1[[#This Row],[угол обхв5]]+Таблица1[[#This Row],[Y5, мм]]</f>
        <v>58576.862755663591</v>
      </c>
      <c r="BY1682" s="14">
        <f>Таблица1[[#This Row],[угол обхв6]]+Таблица1[[#This Row],[Lдуг 4,мм]]</f>
        <v>15572.717950696922</v>
      </c>
      <c r="BZ1682" s="14">
        <f>Таблица1[[#This Row],[Т1]]+Таблица1[[#This Row],[X6, мм]]</f>
        <v>58891.4686995991</v>
      </c>
      <c r="CA1682" s="14">
        <f>Таблица1[[#This Row],[Т2]]+Таблица1[[#This Row],[Lдуг 5,мм]]</f>
        <v>21053.25013288507</v>
      </c>
      <c r="CB1682" s="14">
        <f>Таблица1[[#This Row],[Т3]]+Таблица1[[#This Row],[Y6, мм]]</f>
        <v>59123.508890218662</v>
      </c>
      <c r="CC1682" s="14">
        <f>Таблица1[[#This Row],[Т4]]+Таблица1[[#This Row],[Lдуг 6,мм]]</f>
        <v>22181.725653222133</v>
      </c>
      <c r="CD1682" s="14">
        <f>Таблица1[[#This Row],[Т5]]+Таблица1[[#This Row],[Lдуг 1,мм]]</f>
        <v>59273.903766210984</v>
      </c>
      <c r="CE1682" s="14">
        <f>Таблица1[[#This Row],[Т6]]+Таблица1[[#This Row],[Lпрям1, мм]]</f>
        <v>25771.422563660846</v>
      </c>
      <c r="CF1682" s="15">
        <f>Таблица1[[#This Row],[Т7]]+Таблица1[[#This Row],[Lдуг 2,мм]]</f>
        <v>59273.903766210984</v>
      </c>
      <c r="CG1682" s="14">
        <f>Таблица1[[#This Row],[Т8]]+Таблица1[[#This Row],[Lпрям2, мм]]</f>
        <v>25771.422563660846</v>
      </c>
      <c r="CH1682" s="14">
        <f>Таблица1[[#This Row],[Т9]]-Таблица1[[#This Row],[Т9]]</f>
        <v>0</v>
      </c>
      <c r="CI1682" s="50">
        <f>Таблица1[[#This Row],[Т9]]-Таблица1[[#This Row],[Т8]]</f>
        <v>33502.481202550138</v>
      </c>
      <c r="CJ1682" s="54">
        <f>Таблица1[[#This Row],[Т9]]-Таблица1[[#This Row],[Т7]]</f>
        <v>0</v>
      </c>
      <c r="CK1682" s="14">
        <f>Таблица1[[#This Row],[Т9]]-Таблица1[[#This Row],[Т6]]</f>
        <v>37092.178112988855</v>
      </c>
      <c r="CL1682" s="14">
        <f>Таблица1[[#This Row],[Т9]]-Таблица1[[#This Row],[Т5]]</f>
        <v>150.39487599232234</v>
      </c>
      <c r="CM1682" s="14">
        <f>Таблица1[[#This Row],[Т9]]-Таблица1[[#This Row],[Т4]]</f>
        <v>38220.653633325914</v>
      </c>
      <c r="CN1682" s="14">
        <f>Таблица1[[#This Row],[Т9]]-Таблица1[[#This Row],[Т3]]</f>
        <v>382.43506661188439</v>
      </c>
      <c r="CO1682" s="14">
        <f>Таблица1[[#This Row],[Т9]]-Таблица1[[#This Row],[Т2]]</f>
        <v>43701.185815514065</v>
      </c>
      <c r="CP1682" s="14">
        <f>Таблица1[[#This Row],[Т9]]-Таблица1[[#This Row],[Т1]]</f>
        <v>697.04101054739294</v>
      </c>
      <c r="CQ1682" s="14">
        <f>Таблица1[[#This Row],[Т9]]-Таблица1[[#This Row],[угол обхв6]]</f>
        <v>46884.15759622254</v>
      </c>
      <c r="CR1682" s="14">
        <f>Таблица1[[#This Row],[Т9]]-Таблица1[[#This Row],[угол обхв5]]</f>
        <v>1223.305299438005</v>
      </c>
      <c r="CS1682" s="14">
        <f>Таблица1[[#This Row],[Т9]]-Таблица1[[#This Row],[угол обхв4]]</f>
        <v>59273.903766210984</v>
      </c>
      <c r="CT1682" s="14">
        <f>Таблица1[[#This Row],[Lкан_прям, мм]]+Таблица1[[#This Row],[Lкан_дуг, мм]]+Таблица1[[#This Row],[Lкан_леб,мм]]</f>
        <v>85045.326329871838</v>
      </c>
      <c r="CU1682" s="16">
        <f>Таблица1[[#This Row],[Lкан_леб,мм]]</f>
        <v>58050.598466772979</v>
      </c>
      <c r="CV1682" s="14">
        <f>2534431-(Таблица1[[#This Row],[Т23]]+Таблица1[[#This Row],[угол обхв3]])</f>
        <v>2449106.272136901</v>
      </c>
      <c r="CW1682" s="50">
        <f>SUM(X1682:AC1682,AD1682:AI1682)-Таблица1[[#This Row],[lподв_min, мм]]</f>
        <v>23405.030951523549</v>
      </c>
      <c r="CX1682" s="17">
        <f>CW2121-Таблица1[[#This Row],[Суммарная длина каната]]</f>
        <v>-2426624.9107537172</v>
      </c>
    </row>
    <row r="1683" spans="1:102" x14ac:dyDescent="0.25">
      <c r="A1683" s="21">
        <v>1682</v>
      </c>
      <c r="B1683" s="10">
        <v>42.679591836734687</v>
      </c>
      <c r="C1683" s="10">
        <v>69.409387755102046</v>
      </c>
      <c r="D1683" s="11">
        <v>12133.381103753165</v>
      </c>
      <c r="E1683" s="11">
        <v>10600.470941118296</v>
      </c>
      <c r="F1683" s="11">
        <v>11236.099968875053</v>
      </c>
      <c r="G1683" s="11">
        <v>10524.473803067942</v>
      </c>
      <c r="H1683" s="11">
        <v>11725.380613753166</v>
      </c>
      <c r="I1683" s="11">
        <v>6946.1742681308151</v>
      </c>
      <c r="J1683" s="11">
        <v>3654.2966729874802</v>
      </c>
      <c r="K1683" s="11">
        <v>25809.648950176743</v>
      </c>
      <c r="L1683" s="11">
        <v>1185.0789129221175</v>
      </c>
      <c r="M1683" s="11">
        <v>58050.598466772979</v>
      </c>
      <c r="N1683" s="11">
        <v>7714.4887778649063</v>
      </c>
      <c r="O1683" s="11">
        <v>18939.920260733921</v>
      </c>
      <c r="P1683" s="43">
        <v>10376.394108599872</v>
      </c>
      <c r="Q1683" s="11">
        <v>17243.343264056784</v>
      </c>
      <c r="R1683" s="11">
        <v>11716.135103161347</v>
      </c>
      <c r="S1683" s="11">
        <v>11929.086301179337</v>
      </c>
      <c r="T1683" s="11">
        <v>12133.381103753165</v>
      </c>
      <c r="U1683" s="11">
        <v>10600.470941118296</v>
      </c>
      <c r="V1683" s="11">
        <v>11254.811196837589</v>
      </c>
      <c r="W1683" s="11">
        <v>10385.294458522374</v>
      </c>
      <c r="X1683" s="12">
        <v>0</v>
      </c>
      <c r="Y1683" s="12">
        <v>513.14374813293296</v>
      </c>
      <c r="Z1683" s="12">
        <v>308.6132914452964</v>
      </c>
      <c r="AA1683" s="44">
        <v>232.0401906195585</v>
      </c>
      <c r="AB1683" s="45">
        <v>131.28168272432967</v>
      </c>
      <c r="AC1683" s="12">
        <v>0</v>
      </c>
      <c r="AD1683" s="12">
        <v>12389.746169988446</v>
      </c>
      <c r="AE1683" s="12">
        <v>3156.5984057921023</v>
      </c>
      <c r="AF1683" s="12">
        <v>5480.532182188148</v>
      </c>
      <c r="AG1683" s="44">
        <v>1128.4755203370607</v>
      </c>
      <c r="AH1683" s="45">
        <v>3654.2966718709849</v>
      </c>
      <c r="AI1683" s="12">
        <v>0</v>
      </c>
      <c r="AJ1683" s="12">
        <v>-39.549626150490411</v>
      </c>
      <c r="AK1683" s="12">
        <v>32.511577407208542</v>
      </c>
      <c r="AL1683" s="12">
        <v>75.850398734307362</v>
      </c>
      <c r="AM1683" s="44">
        <v>108.43599579291477</v>
      </c>
      <c r="AN1683" s="45">
        <v>89.999999843209807</v>
      </c>
      <c r="AO1683" s="12">
        <v>0</v>
      </c>
      <c r="AP1683" s="12">
        <v>-2098.7069454800312</v>
      </c>
      <c r="AQ1683" s="12">
        <v>7933.7765445235136</v>
      </c>
      <c r="AR1683" s="12">
        <v>10772.01569584294</v>
      </c>
      <c r="AS1683" s="44">
        <v>12103.19553109242</v>
      </c>
      <c r="AT1683" s="45">
        <v>11725.381103753167</v>
      </c>
      <c r="AU1683" s="12">
        <v>0</v>
      </c>
      <c r="AV1683" s="12">
        <v>11365.392958514456</v>
      </c>
      <c r="AW1683" s="12">
        <v>19283.979667514028</v>
      </c>
      <c r="AX1683" s="12">
        <v>17343.08071794084</v>
      </c>
      <c r="AY1683" s="44">
        <v>11800.05829983926</v>
      </c>
      <c r="AZ1683" s="45">
        <v>10600.470940001802</v>
      </c>
      <c r="BA1683" s="12">
        <v>0</v>
      </c>
      <c r="BB1683" s="12">
        <v>7454.696280813122</v>
      </c>
      <c r="BC1683" s="12">
        <v>10595.68187525848</v>
      </c>
      <c r="BD1683" s="12">
        <v>12111.756690404416</v>
      </c>
      <c r="BE1683" s="44">
        <v>11746.320675822091</v>
      </c>
      <c r="BF1683" s="45">
        <v>11725.381113753167</v>
      </c>
      <c r="BG1683" s="12">
        <v>0</v>
      </c>
      <c r="BH1683" s="12">
        <v>19254.518192188654</v>
      </c>
      <c r="BI1683" s="12">
        <v>17587.402670836891</v>
      </c>
      <c r="BJ1683" s="12">
        <v>12028.823755063393</v>
      </c>
      <c r="BK1683" s="44">
        <v>10729.498942458373</v>
      </c>
      <c r="BL1683" s="45">
        <v>6946.1742681308169</v>
      </c>
      <c r="BM1683" s="12">
        <v>0</v>
      </c>
      <c r="BN1683" s="12">
        <v>0</v>
      </c>
      <c r="BO1683" s="12">
        <v>72.06120355769896</v>
      </c>
      <c r="BP1683" s="12">
        <v>43.33882132709882</v>
      </c>
      <c r="BQ1683" s="48">
        <v>32.585597058607398</v>
      </c>
      <c r="BR1683" s="49">
        <v>18.435995949704953</v>
      </c>
      <c r="BS1683" s="13">
        <v>0</v>
      </c>
      <c r="BT1683" s="12">
        <v>279.401533227019</v>
      </c>
      <c r="BV1683" s="14">
        <f>Таблица1[[#This Row],[Lкан_леб,мм]]</f>
        <v>58050.598466772979</v>
      </c>
      <c r="BW1683" s="50">
        <f>Таблица1[[#This Row],[угол обхв4]]+Таблица1[[#This Row],[Lдуг 3,мм]]</f>
        <v>12389.746169988446</v>
      </c>
      <c r="BX1683" s="54">
        <f>Таблица1[[#This Row],[угол обхв5]]+Таблица1[[#This Row],[Y5, мм]]</f>
        <v>58563.742214905913</v>
      </c>
      <c r="BY1683" s="14">
        <f>Таблица1[[#This Row],[угол обхв6]]+Таблица1[[#This Row],[Lдуг 4,мм]]</f>
        <v>15546.344575780549</v>
      </c>
      <c r="BZ1683" s="14">
        <f>Таблица1[[#This Row],[Т1]]+Таблица1[[#This Row],[X6, мм]]</f>
        <v>58872.35550635121</v>
      </c>
      <c r="CA1683" s="14">
        <f>Таблица1[[#This Row],[Т2]]+Таблица1[[#This Row],[Lдуг 5,мм]]</f>
        <v>21026.876757968697</v>
      </c>
      <c r="CB1683" s="14">
        <f>Таблица1[[#This Row],[Т3]]+Таблица1[[#This Row],[Y6, мм]]</f>
        <v>59104.395696970772</v>
      </c>
      <c r="CC1683" s="14">
        <f>Таблица1[[#This Row],[Т4]]+Таблица1[[#This Row],[Lдуг 6,мм]]</f>
        <v>22155.35227830576</v>
      </c>
      <c r="CD1683" s="14">
        <f>Таблица1[[#This Row],[Т5]]+Таблица1[[#This Row],[Lдуг 1,мм]]</f>
        <v>59235.677379695102</v>
      </c>
      <c r="CE1683" s="14">
        <f>Таблица1[[#This Row],[Т6]]+Таблица1[[#This Row],[Lпрям1, мм]]</f>
        <v>25809.648950176743</v>
      </c>
      <c r="CF1683" s="15">
        <f>Таблица1[[#This Row],[Т7]]+Таблица1[[#This Row],[Lдуг 2,мм]]</f>
        <v>59235.677379695102</v>
      </c>
      <c r="CG1683" s="14">
        <f>Таблица1[[#This Row],[Т8]]+Таблица1[[#This Row],[Lпрям2, мм]]</f>
        <v>25809.648950176743</v>
      </c>
      <c r="CH1683" s="14">
        <f>Таблица1[[#This Row],[Т9]]-Таблица1[[#This Row],[Т9]]</f>
        <v>0</v>
      </c>
      <c r="CI1683" s="50">
        <f>Таблица1[[#This Row],[Т9]]-Таблица1[[#This Row],[Т8]]</f>
        <v>33426.028429518359</v>
      </c>
      <c r="CJ1683" s="54">
        <f>Таблица1[[#This Row],[Т9]]-Таблица1[[#This Row],[Т7]]</f>
        <v>0</v>
      </c>
      <c r="CK1683" s="14">
        <f>Таблица1[[#This Row],[Т9]]-Таблица1[[#This Row],[Т6]]</f>
        <v>37080.325101389346</v>
      </c>
      <c r="CL1683" s="14">
        <f>Таблица1[[#This Row],[Т9]]-Таблица1[[#This Row],[Т5]]</f>
        <v>131.28168272432958</v>
      </c>
      <c r="CM1683" s="14">
        <f>Таблица1[[#This Row],[Т9]]-Таблица1[[#This Row],[Т4]]</f>
        <v>38208.800621726405</v>
      </c>
      <c r="CN1683" s="14">
        <f>Таблица1[[#This Row],[Т9]]-Таблица1[[#This Row],[Т3]]</f>
        <v>363.32187334389164</v>
      </c>
      <c r="CO1683" s="14">
        <f>Таблица1[[#This Row],[Т9]]-Таблица1[[#This Row],[Т2]]</f>
        <v>43689.332803914556</v>
      </c>
      <c r="CP1683" s="14">
        <f>Таблица1[[#This Row],[Т9]]-Таблица1[[#This Row],[Т1]]</f>
        <v>671.935164789189</v>
      </c>
      <c r="CQ1683" s="14">
        <f>Таблица1[[#This Row],[Т9]]-Таблица1[[#This Row],[угол обхв6]]</f>
        <v>46845.931209706658</v>
      </c>
      <c r="CR1683" s="14">
        <f>Таблица1[[#This Row],[Т9]]-Таблица1[[#This Row],[угол обхв5]]</f>
        <v>1185.078912922123</v>
      </c>
      <c r="CS1683" s="14">
        <f>Таблица1[[#This Row],[Т9]]-Таблица1[[#This Row],[угол обхв4]]</f>
        <v>59235.677379695102</v>
      </c>
      <c r="CT1683" s="14">
        <f>Таблица1[[#This Row],[Lкан_прям, мм]]+Таблица1[[#This Row],[Lкан_дуг, мм]]+Таблица1[[#This Row],[Lкан_леб,мм]]</f>
        <v>85045.326329871838</v>
      </c>
      <c r="CU1683" s="16">
        <f>Таблица1[[#This Row],[Lкан_леб,мм]]</f>
        <v>58050.598466772979</v>
      </c>
      <c r="CV1683" s="14">
        <f>2534431-(Таблица1[[#This Row],[Т23]]+Таблица1[[#This Row],[угол обхв3]])</f>
        <v>2449106.272136901</v>
      </c>
      <c r="CW1683" s="50">
        <f>SUM(X1683:AC1683,AD1683:AI1683)-Таблица1[[#This Row],[lподв_min, мм]]</f>
        <v>23340.43119011138</v>
      </c>
      <c r="CX1683" s="17">
        <f>CW2122-Таблица1[[#This Row],[Суммарная длина каната]]</f>
        <v>-2426675.6770082917</v>
      </c>
    </row>
    <row r="1684" spans="1:102" x14ac:dyDescent="0.25">
      <c r="A1684" s="21">
        <v>1683</v>
      </c>
      <c r="B1684" s="10">
        <v>42.679591836734687</v>
      </c>
      <c r="C1684" s="10">
        <v>72.093469387755121</v>
      </c>
      <c r="D1684" s="11">
        <v>12471.983631602527</v>
      </c>
      <c r="E1684" s="11">
        <v>10791.119343225258</v>
      </c>
      <c r="F1684" s="11">
        <v>11579.245747026614</v>
      </c>
      <c r="G1684" s="11">
        <v>10673.186864904281</v>
      </c>
      <c r="H1684" s="11">
        <v>12063.983141602526</v>
      </c>
      <c r="I1684" s="11">
        <v>7070.7361306563289</v>
      </c>
      <c r="J1684" s="11">
        <v>3720.3832125689287</v>
      </c>
      <c r="K1684" s="11">
        <v>25847.875336692359</v>
      </c>
      <c r="L1684" s="11">
        <v>1146.8525264064904</v>
      </c>
      <c r="M1684" s="11">
        <v>58050.598466772979</v>
      </c>
      <c r="N1684" s="11">
        <v>7714.4887778649063</v>
      </c>
      <c r="O1684" s="11">
        <v>18939.920260733921</v>
      </c>
      <c r="P1684" s="43">
        <v>10405.845585888275</v>
      </c>
      <c r="Q1684" s="11">
        <v>17344.426109740318</v>
      </c>
      <c r="R1684" s="11">
        <v>11992.977746734421</v>
      </c>
      <c r="S1684" s="11">
        <v>12098.737927622758</v>
      </c>
      <c r="T1684" s="11">
        <v>12471.983631602527</v>
      </c>
      <c r="U1684" s="11">
        <v>10791.119343225258</v>
      </c>
      <c r="V1684" s="11">
        <v>11604.454067047378</v>
      </c>
      <c r="W1684" s="11">
        <v>10535.036437464729</v>
      </c>
      <c r="X1684" s="12">
        <v>0</v>
      </c>
      <c r="Y1684" s="12">
        <v>499.96142837900271</v>
      </c>
      <c r="Z1684" s="12">
        <v>302.68241795132917</v>
      </c>
      <c r="AA1684" s="44">
        <v>232.04019061955887</v>
      </c>
      <c r="AB1684" s="45">
        <v>112.16848945659977</v>
      </c>
      <c r="AC1684" s="12">
        <v>0</v>
      </c>
      <c r="AD1684" s="12">
        <v>12389.746169988446</v>
      </c>
      <c r="AE1684" s="12">
        <v>3128.7382527064383</v>
      </c>
      <c r="AF1684" s="12">
        <v>5480.5321821881462</v>
      </c>
      <c r="AG1684" s="44">
        <v>1128.4755203370607</v>
      </c>
      <c r="AH1684" s="45">
        <v>3720.3832114722663</v>
      </c>
      <c r="AI1684" s="12">
        <v>0</v>
      </c>
      <c r="AJ1684" s="12">
        <v>-39.549626150490411</v>
      </c>
      <c r="AK1684" s="12">
        <v>30.660373274629784</v>
      </c>
      <c r="AL1684" s="12">
        <v>73.166317101654258</v>
      </c>
      <c r="AM1684" s="44">
        <v>105.75191416026171</v>
      </c>
      <c r="AN1684" s="45">
        <v>89.99999984599495</v>
      </c>
      <c r="AO1684" s="12">
        <v>0</v>
      </c>
      <c r="AP1684" s="12">
        <v>-2098.7069454800312</v>
      </c>
      <c r="AQ1684" s="12">
        <v>7922.5476057461747</v>
      </c>
      <c r="AR1684" s="12">
        <v>10796.362547956265</v>
      </c>
      <c r="AS1684" s="44">
        <v>12385.655783084903</v>
      </c>
      <c r="AT1684" s="45">
        <v>12063.983631602527</v>
      </c>
      <c r="AU1684" s="12">
        <v>0</v>
      </c>
      <c r="AV1684" s="12">
        <v>11365.392958514456</v>
      </c>
      <c r="AW1684" s="12">
        <v>19290.883968459766</v>
      </c>
      <c r="AX1684" s="12">
        <v>17462.58067942422</v>
      </c>
      <c r="AY1684" s="44">
        <v>11987.977105271491</v>
      </c>
      <c r="AZ1684" s="45">
        <v>10791.119342128597</v>
      </c>
      <c r="BA1684" s="12">
        <v>0</v>
      </c>
      <c r="BB1684" s="12">
        <v>7454.696280813122</v>
      </c>
      <c r="BC1684" s="12">
        <v>10613.904413769544</v>
      </c>
      <c r="BD1684" s="12">
        <v>12383.494708802411</v>
      </c>
      <c r="BE1684" s="44">
        <v>12079.305595252044</v>
      </c>
      <c r="BF1684" s="45">
        <v>12063.983641602528</v>
      </c>
      <c r="BG1684" s="12">
        <v>0</v>
      </c>
      <c r="BH1684" s="12">
        <v>19254.518192188654</v>
      </c>
      <c r="BI1684" s="12">
        <v>17695.389817466163</v>
      </c>
      <c r="BJ1684" s="12">
        <v>12216.892497306662</v>
      </c>
      <c r="BK1684" s="44">
        <v>10901.880165576526</v>
      </c>
      <c r="BL1684" s="45">
        <v>7070.7361306563307</v>
      </c>
      <c r="BM1684" s="12">
        <v>0</v>
      </c>
      <c r="BN1684" s="12">
        <v>0</v>
      </c>
      <c r="BO1684" s="12">
        <v>70.209999425120188</v>
      </c>
      <c r="BP1684" s="12">
        <v>42.505943827024481</v>
      </c>
      <c r="BQ1684" s="48">
        <v>32.585597058607448</v>
      </c>
      <c r="BR1684" s="49">
        <v>15.751914314266763</v>
      </c>
      <c r="BS1684" s="13">
        <v>0</v>
      </c>
      <c r="BT1684" s="12">
        <v>279.401533227019</v>
      </c>
      <c r="BV1684" s="14">
        <f>Таблица1[[#This Row],[Lкан_леб,мм]]</f>
        <v>58050.598466772979</v>
      </c>
      <c r="BW1684" s="50">
        <f>Таблица1[[#This Row],[угол обхв4]]+Таблица1[[#This Row],[Lдуг 3,мм]]</f>
        <v>12389.746169988446</v>
      </c>
      <c r="BX1684" s="54">
        <f>Таблица1[[#This Row],[угол обхв5]]+Таблица1[[#This Row],[Y5, мм]]</f>
        <v>58550.559895151979</v>
      </c>
      <c r="BY1684" s="14">
        <f>Таблица1[[#This Row],[угол обхв6]]+Таблица1[[#This Row],[Lдуг 4,мм]]</f>
        <v>15518.484422694884</v>
      </c>
      <c r="BZ1684" s="14">
        <f>Таблица1[[#This Row],[Т1]]+Таблица1[[#This Row],[X6, мм]]</f>
        <v>58853.242313103307</v>
      </c>
      <c r="CA1684" s="14">
        <f>Таблица1[[#This Row],[Т2]]+Таблица1[[#This Row],[Lдуг 5,мм]]</f>
        <v>20999.016604883029</v>
      </c>
      <c r="CB1684" s="14">
        <f>Таблица1[[#This Row],[Т3]]+Таблица1[[#This Row],[Y6, мм]]</f>
        <v>59085.282503722869</v>
      </c>
      <c r="CC1684" s="14">
        <f>Таблица1[[#This Row],[Т4]]+Таблица1[[#This Row],[Lдуг 6,мм]]</f>
        <v>22127.492125220091</v>
      </c>
      <c r="CD1684" s="14">
        <f>Таблица1[[#This Row],[Т5]]+Таблица1[[#This Row],[Lдуг 1,мм]]</f>
        <v>59197.450993179467</v>
      </c>
      <c r="CE1684" s="14">
        <f>Таблица1[[#This Row],[Т6]]+Таблица1[[#This Row],[Lпрям1, мм]]</f>
        <v>25847.875336692356</v>
      </c>
      <c r="CF1684" s="15">
        <f>Таблица1[[#This Row],[Т7]]+Таблица1[[#This Row],[Lдуг 2,мм]]</f>
        <v>59197.450993179467</v>
      </c>
      <c r="CG1684" s="14">
        <f>Таблица1[[#This Row],[Т8]]+Таблица1[[#This Row],[Lпрям2, мм]]</f>
        <v>25847.875336692356</v>
      </c>
      <c r="CH1684" s="14">
        <f>Таблица1[[#This Row],[Т9]]-Таблица1[[#This Row],[Т9]]</f>
        <v>0</v>
      </c>
      <c r="CI1684" s="50">
        <f>Таблица1[[#This Row],[Т9]]-Таблица1[[#This Row],[Т8]]</f>
        <v>33349.575656487112</v>
      </c>
      <c r="CJ1684" s="54">
        <f>Таблица1[[#This Row],[Т9]]-Таблица1[[#This Row],[Т7]]</f>
        <v>0</v>
      </c>
      <c r="CK1684" s="14">
        <f>Таблица1[[#This Row],[Т9]]-Таблица1[[#This Row],[Т6]]</f>
        <v>37069.958867959373</v>
      </c>
      <c r="CL1684" s="14">
        <f>Таблица1[[#This Row],[Т9]]-Таблица1[[#This Row],[Т5]]</f>
        <v>112.16848945659876</v>
      </c>
      <c r="CM1684" s="14">
        <f>Таблица1[[#This Row],[Т9]]-Таблица1[[#This Row],[Т4]]</f>
        <v>38198.434388296439</v>
      </c>
      <c r="CN1684" s="14">
        <f>Таблица1[[#This Row],[Т9]]-Таблица1[[#This Row],[Т3]]</f>
        <v>344.20868007616082</v>
      </c>
      <c r="CO1684" s="14">
        <f>Таблица1[[#This Row],[Т9]]-Таблица1[[#This Row],[Т2]]</f>
        <v>43678.966570484583</v>
      </c>
      <c r="CP1684" s="14">
        <f>Таблица1[[#This Row],[Т9]]-Таблица1[[#This Row],[Т1]]</f>
        <v>646.89109802748862</v>
      </c>
      <c r="CQ1684" s="14">
        <f>Таблица1[[#This Row],[Т9]]-Таблица1[[#This Row],[угол обхв6]]</f>
        <v>46807.704823191023</v>
      </c>
      <c r="CR1684" s="14">
        <f>Таблица1[[#This Row],[Т9]]-Таблица1[[#This Row],[угол обхв5]]</f>
        <v>1146.8525264064883</v>
      </c>
      <c r="CS1684" s="14">
        <f>Таблица1[[#This Row],[Т9]]-Таблица1[[#This Row],[угол обхв4]]</f>
        <v>59197.450993179467</v>
      </c>
      <c r="CT1684" s="14">
        <f>Таблица1[[#This Row],[Lкан_прям, мм]]+Таблица1[[#This Row],[Lкан_дуг, мм]]+Таблица1[[#This Row],[Lкан_леб,мм]]</f>
        <v>85045.326329871838</v>
      </c>
      <c r="CU1684" s="16">
        <f>Таблица1[[#This Row],[Lкан_леб,мм]]</f>
        <v>58050.598466772979</v>
      </c>
      <c r="CV1684" s="14">
        <f>2534431-(Таблица1[[#This Row],[Т23]]+Таблица1[[#This Row],[угол обхв3]])</f>
        <v>2449106.272136901</v>
      </c>
      <c r="CW1684" s="50">
        <f>SUM(X1684:AC1684,AD1684:AI1684)-Таблица1[[#This Row],[lподв_min, мм]]</f>
        <v>23274.344650529914</v>
      </c>
      <c r="CX1684" s="17">
        <f>CW2123-Таблица1[[#This Row],[Суммарная длина каната]]</f>
        <v>-2426727.0780971325</v>
      </c>
    </row>
    <row r="1685" spans="1:102" x14ac:dyDescent="0.25">
      <c r="A1685" s="21">
        <v>1684</v>
      </c>
      <c r="B1685" s="10">
        <v>42.679591836734687</v>
      </c>
      <c r="C1685" s="10">
        <v>74.777551020408183</v>
      </c>
      <c r="D1685" s="11">
        <v>12801.286826148475</v>
      </c>
      <c r="E1685" s="11">
        <v>10997.414983396699</v>
      </c>
      <c r="F1685" s="11">
        <v>11915.050994672212</v>
      </c>
      <c r="G1685" s="11">
        <v>10837.805926612386</v>
      </c>
      <c r="H1685" s="11">
        <v>12393.286336148476</v>
      </c>
      <c r="I1685" s="11">
        <v>7209.480342419738</v>
      </c>
      <c r="J1685" s="11">
        <v>3787.9346409769601</v>
      </c>
      <c r="K1685" s="11">
        <v>25886.101723207714</v>
      </c>
      <c r="L1685" s="11">
        <v>1108.6261398911392</v>
      </c>
      <c r="M1685" s="11">
        <v>58050.598466772979</v>
      </c>
      <c r="N1685" s="11">
        <v>7714.4887778649063</v>
      </c>
      <c r="O1685" s="11">
        <v>18939.920260733921</v>
      </c>
      <c r="P1685" s="43">
        <v>10430.531151220994</v>
      </c>
      <c r="Q1685" s="11">
        <v>17446.777241000091</v>
      </c>
      <c r="R1685" s="11">
        <v>12261.572068822315</v>
      </c>
      <c r="S1685" s="11">
        <v>12281.167677931111</v>
      </c>
      <c r="T1685" s="11">
        <v>12801.286826148475</v>
      </c>
      <c r="U1685" s="11">
        <v>10997.414983396699</v>
      </c>
      <c r="V1685" s="11">
        <v>11946.701095860257</v>
      </c>
      <c r="W1685" s="11">
        <v>10700.987539343765</v>
      </c>
      <c r="X1685" s="12">
        <v>0</v>
      </c>
      <c r="Y1685" s="12">
        <v>486.71221102860386</v>
      </c>
      <c r="Z1685" s="12">
        <v>296.81844205383106</v>
      </c>
      <c r="AA1685" s="44">
        <v>232.04019061955876</v>
      </c>
      <c r="AB1685" s="45">
        <v>93.05529618914565</v>
      </c>
      <c r="AC1685" s="12">
        <v>0</v>
      </c>
      <c r="AD1685" s="12">
        <v>12389.746169988446</v>
      </c>
      <c r="AE1685" s="12">
        <v>3099.4132107942028</v>
      </c>
      <c r="AF1685" s="12">
        <v>5480.532182188148</v>
      </c>
      <c r="AG1685" s="44">
        <v>1128.4755203370623</v>
      </c>
      <c r="AH1685" s="45">
        <v>3787.9346398998546</v>
      </c>
      <c r="AI1685" s="12">
        <v>0</v>
      </c>
      <c r="AJ1685" s="12">
        <v>-39.549626150490411</v>
      </c>
      <c r="AK1685" s="12">
        <v>28.799774656910763</v>
      </c>
      <c r="AL1685" s="12">
        <v>70.482235469001225</v>
      </c>
      <c r="AM1685" s="44">
        <v>103.06783252760866</v>
      </c>
      <c r="AN1685" s="45">
        <v>89.999999848741354</v>
      </c>
      <c r="AO1685" s="12">
        <v>0</v>
      </c>
      <c r="AP1685" s="12">
        <v>-2098.7069454800312</v>
      </c>
      <c r="AQ1685" s="12">
        <v>7911.0428707266628</v>
      </c>
      <c r="AR1685" s="12">
        <v>10815.086634460704</v>
      </c>
      <c r="AS1685" s="44">
        <v>12659.006118213108</v>
      </c>
      <c r="AT1685" s="45">
        <v>12393.286826148475</v>
      </c>
      <c r="AU1685" s="12">
        <v>0</v>
      </c>
      <c r="AV1685" s="12">
        <v>11365.392958514456</v>
      </c>
      <c r="AW1685" s="12">
        <v>19297.454159237674</v>
      </c>
      <c r="AX1685" s="12">
        <v>17583.089677374304</v>
      </c>
      <c r="AY1685" s="44">
        <v>12188.917060671183</v>
      </c>
      <c r="AZ1685" s="45">
        <v>10997.414982319593</v>
      </c>
      <c r="BA1685" s="12">
        <v>0</v>
      </c>
      <c r="BB1685" s="12">
        <v>7454.696280813122</v>
      </c>
      <c r="BC1685" s="12">
        <v>10627.085244082751</v>
      </c>
      <c r="BD1685" s="12">
        <v>12646.127552062026</v>
      </c>
      <c r="BE1685" s="44">
        <v>12403.852776757682</v>
      </c>
      <c r="BF1685" s="45">
        <v>12393.286836148476</v>
      </c>
      <c r="BG1685" s="12">
        <v>0</v>
      </c>
      <c r="BH1685" s="12">
        <v>19254.518192188654</v>
      </c>
      <c r="BI1685" s="12">
        <v>17804.311139503843</v>
      </c>
      <c r="BJ1685" s="12">
        <v>12417.480114305323</v>
      </c>
      <c r="BK1685" s="44">
        <v>11089.665600656626</v>
      </c>
      <c r="BL1685" s="45">
        <v>7209.4803424197389</v>
      </c>
      <c r="BM1685" s="12">
        <v>0</v>
      </c>
      <c r="BN1685" s="12">
        <v>0</v>
      </c>
      <c r="BO1685" s="12">
        <v>68.349400807401182</v>
      </c>
      <c r="BP1685" s="12">
        <v>41.682460812090454</v>
      </c>
      <c r="BQ1685" s="48">
        <v>32.585597058607433</v>
      </c>
      <c r="BR1685" s="49">
        <v>13.067832678867301</v>
      </c>
      <c r="BS1685" s="13">
        <v>0</v>
      </c>
      <c r="BT1685" s="12">
        <v>279.401533227019</v>
      </c>
      <c r="BV1685" s="14">
        <f>Таблица1[[#This Row],[Lкан_леб,мм]]</f>
        <v>58050.598466772979</v>
      </c>
      <c r="BW1685" s="50">
        <f>Таблица1[[#This Row],[угол обхв4]]+Таблица1[[#This Row],[Lдуг 3,мм]]</f>
        <v>12389.746169988446</v>
      </c>
      <c r="BX1685" s="54">
        <f>Таблица1[[#This Row],[угол обхв5]]+Таблица1[[#This Row],[Y5, мм]]</f>
        <v>58537.310677801586</v>
      </c>
      <c r="BY1685" s="14">
        <f>Таблица1[[#This Row],[угол обхв6]]+Таблица1[[#This Row],[Lдуг 4,мм]]</f>
        <v>15489.159380782648</v>
      </c>
      <c r="BZ1685" s="14">
        <f>Таблица1[[#This Row],[Т1]]+Таблица1[[#This Row],[X6, мм]]</f>
        <v>58834.129119855417</v>
      </c>
      <c r="CA1685" s="14">
        <f>Таблица1[[#This Row],[Т2]]+Таблица1[[#This Row],[Lдуг 5,мм]]</f>
        <v>20969.691562970795</v>
      </c>
      <c r="CB1685" s="14">
        <f>Таблица1[[#This Row],[Т3]]+Таблица1[[#This Row],[Y6, мм]]</f>
        <v>59066.169310474979</v>
      </c>
      <c r="CC1685" s="14">
        <f>Таблица1[[#This Row],[Т4]]+Таблица1[[#This Row],[Lдуг 6,мм]]</f>
        <v>22098.167083307857</v>
      </c>
      <c r="CD1685" s="14">
        <f>Таблица1[[#This Row],[Т5]]+Таблица1[[#This Row],[Lдуг 1,мм]]</f>
        <v>59159.224606664124</v>
      </c>
      <c r="CE1685" s="14">
        <f>Таблица1[[#This Row],[Т6]]+Таблица1[[#This Row],[Lпрям1, мм]]</f>
        <v>25886.10172320771</v>
      </c>
      <c r="CF1685" s="15">
        <f>Таблица1[[#This Row],[Т7]]+Таблица1[[#This Row],[Lдуг 2,мм]]</f>
        <v>59159.224606664124</v>
      </c>
      <c r="CG1685" s="14">
        <f>Таблица1[[#This Row],[Т8]]+Таблица1[[#This Row],[Lпрям2, мм]]</f>
        <v>25886.10172320771</v>
      </c>
      <c r="CH1685" s="14">
        <f>Таблица1[[#This Row],[Т9]]-Таблица1[[#This Row],[Т9]]</f>
        <v>0</v>
      </c>
      <c r="CI1685" s="50">
        <f>Таблица1[[#This Row],[Т9]]-Таблица1[[#This Row],[Т8]]</f>
        <v>33273.12288345641</v>
      </c>
      <c r="CJ1685" s="54">
        <f>Таблица1[[#This Row],[Т9]]-Таблица1[[#This Row],[Т7]]</f>
        <v>0</v>
      </c>
      <c r="CK1685" s="14">
        <f>Таблица1[[#This Row],[Т9]]-Таблица1[[#This Row],[Т6]]</f>
        <v>37061.05752335627</v>
      </c>
      <c r="CL1685" s="14">
        <f>Таблица1[[#This Row],[Т9]]-Таблица1[[#This Row],[Т5]]</f>
        <v>93.055296189144428</v>
      </c>
      <c r="CM1685" s="14">
        <f>Таблица1[[#This Row],[Т9]]-Таблица1[[#This Row],[Т4]]</f>
        <v>38189.533043693329</v>
      </c>
      <c r="CN1685" s="14">
        <f>Таблица1[[#This Row],[Т9]]-Таблица1[[#This Row],[Т3]]</f>
        <v>325.09548680870648</v>
      </c>
      <c r="CO1685" s="14">
        <f>Таблица1[[#This Row],[Т9]]-Таблица1[[#This Row],[Т2]]</f>
        <v>43670.065225881473</v>
      </c>
      <c r="CP1685" s="14">
        <f>Таблица1[[#This Row],[Т9]]-Таблица1[[#This Row],[Т1]]</f>
        <v>621.91392886253743</v>
      </c>
      <c r="CQ1685" s="14">
        <f>Таблица1[[#This Row],[Т9]]-Таблица1[[#This Row],[угол обхв6]]</f>
        <v>46769.478436675679</v>
      </c>
      <c r="CR1685" s="14">
        <f>Таблица1[[#This Row],[Т9]]-Таблица1[[#This Row],[угол обхв5]]</f>
        <v>1108.6261398911447</v>
      </c>
      <c r="CS1685" s="14">
        <f>Таблица1[[#This Row],[Т9]]-Таблица1[[#This Row],[угол обхв4]]</f>
        <v>59159.224606664124</v>
      </c>
      <c r="CT1685" s="14">
        <f>Таблица1[[#This Row],[Lкан_прям, мм]]+Таблица1[[#This Row],[Lкан_дуг, мм]]+Таблица1[[#This Row],[Lкан_леб,мм]]</f>
        <v>85045.326329871838</v>
      </c>
      <c r="CU1685" s="16">
        <f>Таблица1[[#This Row],[Lкан_леб,мм]]</f>
        <v>58050.598466772979</v>
      </c>
      <c r="CV1685" s="14">
        <f>2534431-(Таблица1[[#This Row],[Т23]]+Таблица1[[#This Row],[угол обхв3]])</f>
        <v>2449106.272136901</v>
      </c>
      <c r="CW1685" s="50">
        <f>SUM(X1685:AC1685,AD1685:AI1685)-Таблица1[[#This Row],[lподв_min, мм]]</f>
        <v>23206.793222121891</v>
      </c>
      <c r="CX1685" s="17">
        <f>CW2124-Таблица1[[#This Row],[Суммарная длина каната]]</f>
        <v>-2426779.0417271187</v>
      </c>
    </row>
    <row r="1686" spans="1:102" x14ac:dyDescent="0.25">
      <c r="A1686" s="21">
        <v>1685</v>
      </c>
      <c r="B1686" s="10">
        <v>42.679591836734687</v>
      </c>
      <c r="C1686" s="10">
        <v>77.461632653061244</v>
      </c>
      <c r="D1686" s="11">
        <v>13120.56814606077</v>
      </c>
      <c r="E1686" s="11">
        <v>11218.905217598967</v>
      </c>
      <c r="F1686" s="11">
        <v>12242.778903987462</v>
      </c>
      <c r="G1686" s="11">
        <v>11017.969788915114</v>
      </c>
      <c r="H1686" s="11">
        <v>12712.567656060772</v>
      </c>
      <c r="I1686" s="11">
        <v>7361.9775586989381</v>
      </c>
      <c r="J1686" s="11">
        <v>3856.9276589000292</v>
      </c>
      <c r="K1686" s="11">
        <v>25924.328109722777</v>
      </c>
      <c r="L1686" s="11">
        <v>1070.3997533760776</v>
      </c>
      <c r="M1686" s="11">
        <v>58050.598466772979</v>
      </c>
      <c r="N1686" s="11">
        <v>7714.4887778649063</v>
      </c>
      <c r="O1686" s="11">
        <v>18939.920260733921</v>
      </c>
      <c r="P1686" s="43">
        <v>10450.396640710429</v>
      </c>
      <c r="Q1686" s="11">
        <v>17550.172083875819</v>
      </c>
      <c r="R1686" s="11">
        <v>12521.328732601123</v>
      </c>
      <c r="S1686" s="11">
        <v>12475.975273465599</v>
      </c>
      <c r="T1686" s="11">
        <v>13120.56814606077</v>
      </c>
      <c r="U1686" s="11">
        <v>11218.905217598967</v>
      </c>
      <c r="V1686" s="11">
        <v>12280.801341203498</v>
      </c>
      <c r="W1686" s="11">
        <v>10882.783642183458</v>
      </c>
      <c r="X1686" s="12">
        <v>0</v>
      </c>
      <c r="Y1686" s="12">
        <v>473.39068101829929</v>
      </c>
      <c r="Z1686" s="12">
        <v>291.02677881623833</v>
      </c>
      <c r="AA1686" s="44">
        <v>232.04019061955887</v>
      </c>
      <c r="AB1686" s="45">
        <v>73.94210292198116</v>
      </c>
      <c r="AC1686" s="12">
        <v>0</v>
      </c>
      <c r="AD1686" s="12">
        <v>12389.746169988446</v>
      </c>
      <c r="AE1686" s="12">
        <v>3068.6465793669331</v>
      </c>
      <c r="AF1686" s="12">
        <v>5480.5321821881471</v>
      </c>
      <c r="AG1686" s="44">
        <v>1128.4755203370614</v>
      </c>
      <c r="AH1686" s="45">
        <v>3856.9276578421918</v>
      </c>
      <c r="AI1686" s="12">
        <v>0</v>
      </c>
      <c r="AJ1686" s="12">
        <v>-39.549626150490411</v>
      </c>
      <c r="AK1686" s="12">
        <v>26.929021112186955</v>
      </c>
      <c r="AL1686" s="12">
        <v>67.798153836348149</v>
      </c>
      <c r="AM1686" s="44">
        <v>100.3837508949556</v>
      </c>
      <c r="AN1686" s="45">
        <v>89.999999851447086</v>
      </c>
      <c r="AO1686" s="12">
        <v>0</v>
      </c>
      <c r="AP1686" s="12">
        <v>-2098.7069454800312</v>
      </c>
      <c r="AQ1686" s="12">
        <v>7899.2664123995037</v>
      </c>
      <c r="AR1686" s="12">
        <v>10828.146871860574</v>
      </c>
      <c r="AS1686" s="44">
        <v>12922.646764236626</v>
      </c>
      <c r="AT1686" s="45">
        <v>12712.568146060772</v>
      </c>
      <c r="AU1686" s="12">
        <v>0</v>
      </c>
      <c r="AV1686" s="12">
        <v>11365.392958514456</v>
      </c>
      <c r="AW1686" s="12">
        <v>19303.680107027871</v>
      </c>
      <c r="AX1686" s="12">
        <v>17704.343296707571</v>
      </c>
      <c r="AY1686" s="44">
        <v>12402.437273192234</v>
      </c>
      <c r="AZ1686" s="45">
        <v>11218.90521654113</v>
      </c>
      <c r="BA1686" s="12">
        <v>0</v>
      </c>
      <c r="BB1686" s="12">
        <v>7454.696280813122</v>
      </c>
      <c r="BC1686" s="12">
        <v>10635.174275245028</v>
      </c>
      <c r="BD1686" s="12">
        <v>12899.078963751266</v>
      </c>
      <c r="BE1686" s="44">
        <v>12719.250114425267</v>
      </c>
      <c r="BF1686" s="45">
        <v>12712.568156060772</v>
      </c>
      <c r="BG1686" s="12">
        <v>0</v>
      </c>
      <c r="BH1686" s="12">
        <v>19254.518192188654</v>
      </c>
      <c r="BI1686" s="12">
        <v>17913.931930169769</v>
      </c>
      <c r="BJ1686" s="12">
        <v>12630.146486297353</v>
      </c>
      <c r="BK1686" s="44">
        <v>11292.443217872335</v>
      </c>
      <c r="BL1686" s="45">
        <v>7361.977558698939</v>
      </c>
      <c r="BM1686" s="12">
        <v>0</v>
      </c>
      <c r="BN1686" s="12">
        <v>0</v>
      </c>
      <c r="BO1686" s="12">
        <v>66.478647262677356</v>
      </c>
      <c r="BP1686" s="12">
        <v>40.869132724161197</v>
      </c>
      <c r="BQ1686" s="48">
        <v>32.585597058607448</v>
      </c>
      <c r="BR1686" s="49">
        <v>10.383751043508513</v>
      </c>
      <c r="BS1686" s="13">
        <v>0</v>
      </c>
      <c r="BT1686" s="12">
        <v>279.401533227019</v>
      </c>
      <c r="BV1686" s="14">
        <f>Таблица1[[#This Row],[Lкан_леб,мм]]</f>
        <v>58050.598466772979</v>
      </c>
      <c r="BW1686" s="50">
        <f>Таблица1[[#This Row],[угол обхв4]]+Таблица1[[#This Row],[Lдуг 3,мм]]</f>
        <v>12389.746169988446</v>
      </c>
      <c r="BX1686" s="54">
        <f>Таблица1[[#This Row],[угол обхв5]]+Таблица1[[#This Row],[Y5, мм]]</f>
        <v>58523.989147791275</v>
      </c>
      <c r="BY1686" s="14">
        <f>Таблица1[[#This Row],[угол обхв6]]+Таблица1[[#This Row],[Lдуг 4,мм]]</f>
        <v>15458.392749355378</v>
      </c>
      <c r="BZ1686" s="14">
        <f>Таблица1[[#This Row],[Т1]]+Таблица1[[#This Row],[X6, мм]]</f>
        <v>58815.015926607513</v>
      </c>
      <c r="CA1686" s="14">
        <f>Таблица1[[#This Row],[Т2]]+Таблица1[[#This Row],[Lдуг 5,мм]]</f>
        <v>20938.924931543526</v>
      </c>
      <c r="CB1686" s="14">
        <f>Таблица1[[#This Row],[Т3]]+Таблица1[[#This Row],[Y6, мм]]</f>
        <v>59047.056117227075</v>
      </c>
      <c r="CC1686" s="14">
        <f>Таблица1[[#This Row],[Т4]]+Таблица1[[#This Row],[Lдуг 6,мм]]</f>
        <v>22067.400451880589</v>
      </c>
      <c r="CD1686" s="14">
        <f>Таблица1[[#This Row],[Т5]]+Таблица1[[#This Row],[Lдуг 1,мм]]</f>
        <v>59120.998220149057</v>
      </c>
      <c r="CE1686" s="14">
        <f>Таблица1[[#This Row],[Т6]]+Таблица1[[#This Row],[Lпрям1, мм]]</f>
        <v>25924.328109722781</v>
      </c>
      <c r="CF1686" s="15">
        <f>Таблица1[[#This Row],[Т7]]+Таблица1[[#This Row],[Lдуг 2,мм]]</f>
        <v>59120.998220149057</v>
      </c>
      <c r="CG1686" s="14">
        <f>Таблица1[[#This Row],[Т8]]+Таблица1[[#This Row],[Lпрям2, мм]]</f>
        <v>25924.328109722781</v>
      </c>
      <c r="CH1686" s="14">
        <f>Таблица1[[#This Row],[Т9]]-Таблица1[[#This Row],[Т9]]</f>
        <v>0</v>
      </c>
      <c r="CI1686" s="50">
        <f>Таблица1[[#This Row],[Т9]]-Таблица1[[#This Row],[Т8]]</f>
        <v>33196.670110426276</v>
      </c>
      <c r="CJ1686" s="54">
        <f>Таблица1[[#This Row],[Т9]]-Таблица1[[#This Row],[Т7]]</f>
        <v>0</v>
      </c>
      <c r="CK1686" s="14">
        <f>Таблица1[[#This Row],[Т9]]-Таблица1[[#This Row],[Т6]]</f>
        <v>37053.597768268468</v>
      </c>
      <c r="CL1686" s="14">
        <f>Таблица1[[#This Row],[Т9]]-Таблица1[[#This Row],[Т5]]</f>
        <v>73.942102921981132</v>
      </c>
      <c r="CM1686" s="14">
        <f>Таблица1[[#This Row],[Т9]]-Таблица1[[#This Row],[Т4]]</f>
        <v>38182.073288605534</v>
      </c>
      <c r="CN1686" s="14">
        <f>Таблица1[[#This Row],[Т9]]-Таблица1[[#This Row],[Т3]]</f>
        <v>305.98229354154319</v>
      </c>
      <c r="CO1686" s="14">
        <f>Таблица1[[#This Row],[Т9]]-Таблица1[[#This Row],[Т2]]</f>
        <v>43662.605470793678</v>
      </c>
      <c r="CP1686" s="14">
        <f>Таблица1[[#This Row],[Т9]]-Таблица1[[#This Row],[Т1]]</f>
        <v>597.00907235778141</v>
      </c>
      <c r="CQ1686" s="14">
        <f>Таблица1[[#This Row],[Т9]]-Таблица1[[#This Row],[угол обхв6]]</f>
        <v>46731.252050160612</v>
      </c>
      <c r="CR1686" s="14">
        <f>Таблица1[[#This Row],[Т9]]-Таблица1[[#This Row],[угол обхв5]]</f>
        <v>1070.3997533760776</v>
      </c>
      <c r="CS1686" s="14">
        <f>Таблица1[[#This Row],[Т9]]-Таблица1[[#This Row],[угол обхв4]]</f>
        <v>59120.998220149057</v>
      </c>
      <c r="CT1686" s="14">
        <f>Таблица1[[#This Row],[Lкан_прям, мм]]+Таблица1[[#This Row],[Lкан_дуг, мм]]+Таблица1[[#This Row],[Lкан_леб,мм]]</f>
        <v>85045.326329871838</v>
      </c>
      <c r="CU1686" s="16">
        <f>Таблица1[[#This Row],[Lкан_леб,мм]]</f>
        <v>58050.598466772979</v>
      </c>
      <c r="CV1686" s="14">
        <f>2534431-(Таблица1[[#This Row],[Т23]]+Таблица1[[#This Row],[угол обхв3]])</f>
        <v>2449106.272136901</v>
      </c>
      <c r="CW1686" s="50">
        <f>SUM(X1686:AC1686,AD1686:AI1686)-Таблица1[[#This Row],[lподв_min, мм]]</f>
        <v>23137.800204198829</v>
      </c>
      <c r="CX1686" s="17">
        <f>CW2125-Таблица1[[#This Row],[Суммарная длина каната]]</f>
        <v>-2426831.4905277803</v>
      </c>
    </row>
    <row r="1687" spans="1:102" x14ac:dyDescent="0.25">
      <c r="A1687" s="21">
        <v>1686</v>
      </c>
      <c r="B1687" s="10">
        <v>42.679591836734687</v>
      </c>
      <c r="C1687" s="10">
        <v>80.14571428571432</v>
      </c>
      <c r="D1687" s="11">
        <v>13429.127039527482</v>
      </c>
      <c r="E1687" s="11">
        <v>11455.104062546419</v>
      </c>
      <c r="F1687" s="11">
        <v>12561.710390057671</v>
      </c>
      <c r="G1687" s="11">
        <v>11213.283144876823</v>
      </c>
      <c r="H1687" s="11">
        <v>13021.126549527484</v>
      </c>
      <c r="I1687" s="11">
        <v>7527.7665402406983</v>
      </c>
      <c r="J1687" s="11">
        <v>3927.3375223057219</v>
      </c>
      <c r="K1687" s="11">
        <v>25962.554496237539</v>
      </c>
      <c r="L1687" s="11">
        <v>1032.1733668613178</v>
      </c>
      <c r="M1687" s="11">
        <v>58050.598466772979</v>
      </c>
      <c r="N1687" s="11">
        <v>7714.4887778649063</v>
      </c>
      <c r="O1687" s="11">
        <v>18939.920260733921</v>
      </c>
      <c r="P1687" s="43">
        <v>10465.398466449031</v>
      </c>
      <c r="Q1687" s="11">
        <v>17654.383774345071</v>
      </c>
      <c r="R1687" s="11">
        <v>12771.677792414386</v>
      </c>
      <c r="S1687" s="11">
        <v>12682.733276711033</v>
      </c>
      <c r="T1687" s="11">
        <v>13429.127039527482</v>
      </c>
      <c r="U1687" s="11">
        <v>11455.104062546419</v>
      </c>
      <c r="V1687" s="11">
        <v>12606.021736287259</v>
      </c>
      <c r="W1687" s="11">
        <v>11080.025857663997</v>
      </c>
      <c r="X1687" s="12">
        <v>0</v>
      </c>
      <c r="Y1687" s="12">
        <v>459.99109641140529</v>
      </c>
      <c r="Z1687" s="12">
        <v>285.31317017523531</v>
      </c>
      <c r="AA1687" s="44">
        <v>232.0401906195585</v>
      </c>
      <c r="AB1687" s="45">
        <v>54.828909655118721</v>
      </c>
      <c r="AC1687" s="12">
        <v>0</v>
      </c>
      <c r="AD1687" s="12">
        <v>12389.746169988446</v>
      </c>
      <c r="AE1687" s="12">
        <v>3036.463102457034</v>
      </c>
      <c r="AF1687" s="12">
        <v>5480.532182188148</v>
      </c>
      <c r="AG1687" s="44">
        <v>1128.4755203370623</v>
      </c>
      <c r="AH1687" s="45">
        <v>3927.3375212668489</v>
      </c>
      <c r="AI1687" s="12">
        <v>0</v>
      </c>
      <c r="AJ1687" s="12">
        <v>-39.549626150490411</v>
      </c>
      <c r="AK1687" s="12">
        <v>25.047306295511721</v>
      </c>
      <c r="AL1687" s="12">
        <v>65.114072203695102</v>
      </c>
      <c r="AM1687" s="44">
        <v>97.699669262302493</v>
      </c>
      <c r="AN1687" s="45">
        <v>89.999999854110357</v>
      </c>
      <c r="AO1687" s="12">
        <v>0</v>
      </c>
      <c r="AP1687" s="12">
        <v>-2098.7069454800312</v>
      </c>
      <c r="AQ1687" s="12">
        <v>7887.2222736291842</v>
      </c>
      <c r="AR1687" s="12">
        <v>10835.514604007194</v>
      </c>
      <c r="AS1687" s="44">
        <v>13175.999253450798</v>
      </c>
      <c r="AT1687" s="45">
        <v>13021.127039527482</v>
      </c>
      <c r="AU1687" s="12">
        <v>0</v>
      </c>
      <c r="AV1687" s="12">
        <v>11365.392958514456</v>
      </c>
      <c r="AW1687" s="12">
        <v>19309.551346332864</v>
      </c>
      <c r="AX1687" s="12">
        <v>17826.075488527866</v>
      </c>
      <c r="AY1687" s="44">
        <v>12628.06924698964</v>
      </c>
      <c r="AZ1687" s="45">
        <v>11455.104061507547</v>
      </c>
      <c r="BA1687" s="12">
        <v>0</v>
      </c>
      <c r="BB1687" s="12">
        <v>7454.696280813122</v>
      </c>
      <c r="BC1687" s="12">
        <v>10638.131962213309</v>
      </c>
      <c r="BD1687" s="12">
        <v>13141.793929972549</v>
      </c>
      <c r="BE1687" s="44">
        <v>13024.80557849107</v>
      </c>
      <c r="BF1687" s="45">
        <v>13021.127049527484</v>
      </c>
      <c r="BG1687" s="12">
        <v>0</v>
      </c>
      <c r="BH1687" s="12">
        <v>19254.518192188654</v>
      </c>
      <c r="BI1687" s="12">
        <v>18024.014859944014</v>
      </c>
      <c r="BJ1687" s="12">
        <v>12854.424990893829</v>
      </c>
      <c r="BK1687" s="44">
        <v>11509.768092267812</v>
      </c>
      <c r="BL1687" s="45">
        <v>7527.7665402406992</v>
      </c>
      <c r="BM1687" s="12">
        <v>0</v>
      </c>
      <c r="BN1687" s="12">
        <v>0</v>
      </c>
      <c r="BO1687" s="12">
        <v>64.596932446002128</v>
      </c>
      <c r="BP1687" s="12">
        <v>40.066765908183378</v>
      </c>
      <c r="BQ1687" s="48">
        <v>32.585597058607398</v>
      </c>
      <c r="BR1687" s="49">
        <v>7.6996694081921397</v>
      </c>
      <c r="BS1687" s="13">
        <v>0</v>
      </c>
      <c r="BT1687" s="12">
        <v>279.401533227019</v>
      </c>
      <c r="BV1687" s="14">
        <f>Таблица1[[#This Row],[Lкан_леб,мм]]</f>
        <v>58050.598466772979</v>
      </c>
      <c r="BW1687" s="50">
        <f>Таблица1[[#This Row],[угол обхв4]]+Таблица1[[#This Row],[Lдуг 3,мм]]</f>
        <v>12389.746169988446</v>
      </c>
      <c r="BX1687" s="54">
        <f>Таблица1[[#This Row],[угол обхв5]]+Таблица1[[#This Row],[Y5, мм]]</f>
        <v>58510.589563184381</v>
      </c>
      <c r="BY1687" s="14">
        <f>Таблица1[[#This Row],[угол обхв6]]+Таблица1[[#This Row],[Lдуг 4,мм]]</f>
        <v>15426.20927244548</v>
      </c>
      <c r="BZ1687" s="14">
        <f>Таблица1[[#This Row],[Т1]]+Таблица1[[#This Row],[X6, мм]]</f>
        <v>58795.902733359617</v>
      </c>
      <c r="CA1687" s="14">
        <f>Таблица1[[#This Row],[Т2]]+Таблица1[[#This Row],[Lдуг 5,мм]]</f>
        <v>20906.741454633629</v>
      </c>
      <c r="CB1687" s="14">
        <f>Таблица1[[#This Row],[Т3]]+Таблица1[[#This Row],[Y6, мм]]</f>
        <v>59027.942923979179</v>
      </c>
      <c r="CC1687" s="14">
        <f>Таблица1[[#This Row],[Т4]]+Таблица1[[#This Row],[Lдуг 6,мм]]</f>
        <v>22035.216974970692</v>
      </c>
      <c r="CD1687" s="14">
        <f>Таблица1[[#This Row],[Т5]]+Таблица1[[#This Row],[Lдуг 1,мм]]</f>
        <v>59082.771833634295</v>
      </c>
      <c r="CE1687" s="14">
        <f>Таблица1[[#This Row],[Т6]]+Таблица1[[#This Row],[Lпрям1, мм]]</f>
        <v>25962.554496237542</v>
      </c>
      <c r="CF1687" s="15">
        <f>Таблица1[[#This Row],[Т7]]+Таблица1[[#This Row],[Lдуг 2,мм]]</f>
        <v>59082.771833634295</v>
      </c>
      <c r="CG1687" s="14">
        <f>Таблица1[[#This Row],[Т8]]+Таблица1[[#This Row],[Lпрям2, мм]]</f>
        <v>25962.554496237542</v>
      </c>
      <c r="CH1687" s="14">
        <f>Таблица1[[#This Row],[Т9]]-Таблица1[[#This Row],[Т9]]</f>
        <v>0</v>
      </c>
      <c r="CI1687" s="50">
        <f>Таблица1[[#This Row],[Т9]]-Таблица1[[#This Row],[Т8]]</f>
        <v>33120.217337396753</v>
      </c>
      <c r="CJ1687" s="54">
        <f>Таблица1[[#This Row],[Т9]]-Таблица1[[#This Row],[Т7]]</f>
        <v>0</v>
      </c>
      <c r="CK1687" s="14">
        <f>Таблица1[[#This Row],[Т9]]-Таблица1[[#This Row],[Т6]]</f>
        <v>37047.5548586636</v>
      </c>
      <c r="CL1687" s="14">
        <f>Таблица1[[#This Row],[Т9]]-Таблица1[[#This Row],[Т5]]</f>
        <v>54.828909655116149</v>
      </c>
      <c r="CM1687" s="14">
        <f>Таблица1[[#This Row],[Т9]]-Таблица1[[#This Row],[Т4]]</f>
        <v>38176.030379000666</v>
      </c>
      <c r="CN1687" s="14">
        <f>Таблица1[[#This Row],[Т9]]-Таблица1[[#This Row],[Т3]]</f>
        <v>286.8691002746782</v>
      </c>
      <c r="CO1687" s="14">
        <f>Таблица1[[#This Row],[Т9]]-Таблица1[[#This Row],[Т2]]</f>
        <v>43656.562561188817</v>
      </c>
      <c r="CP1687" s="14">
        <f>Таблица1[[#This Row],[Т9]]-Таблица1[[#This Row],[Т1]]</f>
        <v>572.18227044991363</v>
      </c>
      <c r="CQ1687" s="14">
        <f>Таблица1[[#This Row],[Т9]]-Таблица1[[#This Row],[угол обхв6]]</f>
        <v>46693.025663645851</v>
      </c>
      <c r="CR1687" s="14">
        <f>Таблица1[[#This Row],[Т9]]-Таблица1[[#This Row],[угол обхв5]]</f>
        <v>1032.173366861316</v>
      </c>
      <c r="CS1687" s="14">
        <f>Таблица1[[#This Row],[Т9]]-Таблица1[[#This Row],[угол обхв4]]</f>
        <v>59082.771833634295</v>
      </c>
      <c r="CT1687" s="14">
        <f>Таблица1[[#This Row],[Lкан_прям, мм]]+Таблица1[[#This Row],[Lкан_дуг, мм]]+Таблица1[[#This Row],[Lкан_леб,мм]]</f>
        <v>85045.326329871838</v>
      </c>
      <c r="CU1687" s="16">
        <f>Таблица1[[#This Row],[Lкан_леб,мм]]</f>
        <v>58050.598466772979</v>
      </c>
      <c r="CV1687" s="14">
        <f>2534431-(Таблица1[[#This Row],[Т23]]+Таблица1[[#This Row],[угол обхв3]])</f>
        <v>2449106.272136901</v>
      </c>
      <c r="CW1687" s="50">
        <f>SUM(X1687:AC1687,AD1687:AI1687)-Таблица1[[#This Row],[lподв_min, мм]]</f>
        <v>23067.390340793136</v>
      </c>
      <c r="CX1687" s="17">
        <f>CW2126-Таблица1[[#This Row],[Суммарная длина каната]]</f>
        <v>-2426884.3414953561</v>
      </c>
    </row>
    <row r="1688" spans="1:102" x14ac:dyDescent="0.25">
      <c r="A1688" s="21">
        <v>1687</v>
      </c>
      <c r="B1688" s="10">
        <v>42.679591836734687</v>
      </c>
      <c r="C1688" s="10">
        <v>82.829795918367381</v>
      </c>
      <c r="D1688" s="11">
        <v>12921.648698064741</v>
      </c>
      <c r="E1688" s="11">
        <v>11292.281406343482</v>
      </c>
      <c r="F1688" s="11">
        <v>12871.145668659612</v>
      </c>
      <c r="G1688" s="11">
        <v>11423.31744726698</v>
      </c>
      <c r="H1688" s="11">
        <v>13329.64820806474</v>
      </c>
      <c r="I1688" s="11">
        <v>7706.5143918366239</v>
      </c>
      <c r="J1688" s="11">
        <v>3585.7670145068582</v>
      </c>
      <c r="K1688" s="11">
        <v>25977.704656979164</v>
      </c>
      <c r="L1688" s="11">
        <v>1017.023206119694</v>
      </c>
      <c r="M1688" s="11">
        <v>58050.598466772979</v>
      </c>
      <c r="N1688" s="11">
        <v>7714.4887778649063</v>
      </c>
      <c r="O1688" s="11">
        <v>18939.920260733921</v>
      </c>
      <c r="P1688" s="43">
        <v>10475.50371214778</v>
      </c>
      <c r="Q1688" s="11">
        <v>17759.183656097481</v>
      </c>
      <c r="R1688" s="11">
        <v>13012.069944320636</v>
      </c>
      <c r="S1688" s="11">
        <v>12900.988029138805</v>
      </c>
      <c r="T1688" s="11">
        <v>13726.286481372306</v>
      </c>
      <c r="U1688" s="11">
        <v>11705.493262022728</v>
      </c>
      <c r="V1688" s="11">
        <v>12921.648698064741</v>
      </c>
      <c r="W1688" s="11">
        <v>11292.281406343482</v>
      </c>
      <c r="X1688" s="12">
        <v>0</v>
      </c>
      <c r="Y1688" s="12">
        <v>446.50735508906718</v>
      </c>
      <c r="Z1688" s="12">
        <v>279.6837182496763</v>
      </c>
      <c r="AA1688" s="44">
        <v>232.04019061955825</v>
      </c>
      <c r="AB1688" s="45">
        <v>47.253829333786669</v>
      </c>
      <c r="AC1688" s="12">
        <v>11.538112827605467</v>
      </c>
      <c r="AD1688" s="12">
        <v>12389.746169988446</v>
      </c>
      <c r="AE1688" s="12">
        <v>3002.8890084153059</v>
      </c>
      <c r="AF1688" s="12">
        <v>5480.5321821881471</v>
      </c>
      <c r="AG1688" s="44">
        <v>1128.4755203370632</v>
      </c>
      <c r="AH1688" s="45">
        <v>390.29476040551407</v>
      </c>
      <c r="AI1688" s="12">
        <v>3585.7670156446879</v>
      </c>
      <c r="AJ1688" s="12">
        <v>-39.549626150490411</v>
      </c>
      <c r="AK1688" s="12">
        <v>23.153773281256523</v>
      </c>
      <c r="AL1688" s="12">
        <v>62.429990571042033</v>
      </c>
      <c r="AM1688" s="44">
        <v>95.015587629649389</v>
      </c>
      <c r="AN1688" s="45">
        <v>88.37969305450855</v>
      </c>
      <c r="AO1688" s="12">
        <v>89.999999840213334</v>
      </c>
      <c r="AP1688" s="12">
        <v>-2098.7069454800312</v>
      </c>
      <c r="AQ1688" s="12">
        <v>7874.9144657080578</v>
      </c>
      <c r="AR1688" s="12">
        <v>10837.173664974835</v>
      </c>
      <c r="AS1688" s="44">
        <v>13418.507691932915</v>
      </c>
      <c r="AT1688" s="45">
        <v>13318.449617649005</v>
      </c>
      <c r="AU1688" s="12">
        <v>13329.648698064741</v>
      </c>
      <c r="AV1688" s="12">
        <v>11365.392958514456</v>
      </c>
      <c r="AW1688" s="12">
        <v>19315.057034031408</v>
      </c>
      <c r="AX1688" s="12">
        <v>17948.019153878158</v>
      </c>
      <c r="AY1688" s="44">
        <v>12865.317911170705</v>
      </c>
      <c r="AZ1688" s="45">
        <v>11693.95668591279</v>
      </c>
      <c r="BA1688" s="12">
        <v>11292.281407481314</v>
      </c>
      <c r="BB1688" s="12">
        <v>7454.696280813122</v>
      </c>
      <c r="BC1688" s="12">
        <v>10635.929399990933</v>
      </c>
      <c r="BD1688" s="12">
        <v>13373.73989714769</v>
      </c>
      <c r="BE1688" s="44">
        <v>13319.848733760029</v>
      </c>
      <c r="BF1688" s="45">
        <v>13329.485561788044</v>
      </c>
      <c r="BG1688" s="12">
        <v>13329.648708064742</v>
      </c>
      <c r="BH1688" s="12">
        <v>19254.518192188654</v>
      </c>
      <c r="BI1688" s="12">
        <v>18134.320429394968</v>
      </c>
      <c r="BJ1688" s="12">
        <v>13089.823526919483</v>
      </c>
      <c r="BK1688" s="44">
        <v>11741.163379990829</v>
      </c>
      <c r="BL1688" s="45">
        <v>11303.81798245342</v>
      </c>
      <c r="BM1688" s="12">
        <v>7706.5143918366257</v>
      </c>
      <c r="BN1688" s="12">
        <v>0</v>
      </c>
      <c r="BO1688" s="12">
        <v>62.703399431746938</v>
      </c>
      <c r="BP1688" s="12">
        <v>39.276217289785514</v>
      </c>
      <c r="BQ1688" s="48">
        <v>32.585597058607355</v>
      </c>
      <c r="BR1688" s="49">
        <v>6.6358945751408402</v>
      </c>
      <c r="BS1688" s="13">
        <v>1.6203067857047786</v>
      </c>
      <c r="BT1688" s="12">
        <v>279.401533227019</v>
      </c>
      <c r="BV1688" s="14">
        <f>Таблица1[[#This Row],[Lкан_леб,мм]]</f>
        <v>58050.598466772979</v>
      </c>
      <c r="BW1688" s="50">
        <f>Таблица1[[#This Row],[угол обхв4]]+Таблица1[[#This Row],[Lдуг 3,мм]]</f>
        <v>12389.746169988446</v>
      </c>
      <c r="BX1688" s="54">
        <f>Таблица1[[#This Row],[угол обхв5]]+Таблица1[[#This Row],[Y5, мм]]</f>
        <v>58497.105821862046</v>
      </c>
      <c r="BY1688" s="14">
        <f>Таблица1[[#This Row],[угол обхв6]]+Таблица1[[#This Row],[Lдуг 4,мм]]</f>
        <v>15392.635178403752</v>
      </c>
      <c r="BZ1688" s="14">
        <f>Таблица1[[#This Row],[Т1]]+Таблица1[[#This Row],[X6, мм]]</f>
        <v>58776.78954011172</v>
      </c>
      <c r="CA1688" s="14">
        <f>Таблица1[[#This Row],[Т2]]+Таблица1[[#This Row],[Lдуг 5,мм]]</f>
        <v>20873.167360591899</v>
      </c>
      <c r="CB1688" s="14">
        <f>Таблица1[[#This Row],[Т3]]+Таблица1[[#This Row],[Y6, мм]]</f>
        <v>59008.829730731275</v>
      </c>
      <c r="CC1688" s="14">
        <f>Таблица1[[#This Row],[Т4]]+Таблица1[[#This Row],[Lдуг 6,мм]]</f>
        <v>22001.642880928961</v>
      </c>
      <c r="CD1688" s="14">
        <f>Таблица1[[#This Row],[Т5]]+Таблица1[[#This Row],[Lдуг 1,мм]]</f>
        <v>59056.083560065061</v>
      </c>
      <c r="CE1688" s="14">
        <f>Таблица1[[#This Row],[Т6]]+Таблица1[[#This Row],[Lпрям1, мм]]</f>
        <v>22391.937641334476</v>
      </c>
      <c r="CF1688" s="15">
        <f>Таблица1[[#This Row],[Т7]]+Таблица1[[#This Row],[Lдуг 2,мм]]</f>
        <v>59067.621672892667</v>
      </c>
      <c r="CG1688" s="14">
        <f>Таблица1[[#This Row],[Т8]]+Таблица1[[#This Row],[Lпрям2, мм]]</f>
        <v>25977.704656979164</v>
      </c>
      <c r="CH1688" s="14">
        <f>Таблица1[[#This Row],[Т9]]-Таблица1[[#This Row],[Т9]]</f>
        <v>0</v>
      </c>
      <c r="CI1688" s="50">
        <f>Таблица1[[#This Row],[Т9]]-Таблица1[[#This Row],[Т8]]</f>
        <v>36675.684031558194</v>
      </c>
      <c r="CJ1688" s="54">
        <f>Таблица1[[#This Row],[Т9]]-Таблица1[[#This Row],[Т7]]</f>
        <v>11.538112827605801</v>
      </c>
      <c r="CK1688" s="14">
        <f>Таблица1[[#This Row],[Т9]]-Таблица1[[#This Row],[Т6]]</f>
        <v>37065.978791963702</v>
      </c>
      <c r="CL1688" s="14">
        <f>Таблица1[[#This Row],[Т9]]-Таблица1[[#This Row],[Т5]]</f>
        <v>58.791942161391489</v>
      </c>
      <c r="CM1688" s="14">
        <f>Таблица1[[#This Row],[Т9]]-Таблица1[[#This Row],[Т4]]</f>
        <v>38194.454312300768</v>
      </c>
      <c r="CN1688" s="14">
        <f>Таблица1[[#This Row],[Т9]]-Таблица1[[#This Row],[Т3]]</f>
        <v>290.83213278094627</v>
      </c>
      <c r="CO1688" s="14">
        <f>Таблица1[[#This Row],[Т9]]-Таблица1[[#This Row],[Т2]]</f>
        <v>43674.986494488912</v>
      </c>
      <c r="CP1688" s="14">
        <f>Таблица1[[#This Row],[Т9]]-Таблица1[[#This Row],[Т1]]</f>
        <v>570.51585103062098</v>
      </c>
      <c r="CQ1688" s="14">
        <f>Таблица1[[#This Row],[Т9]]-Таблица1[[#This Row],[угол обхв6]]</f>
        <v>46677.875502904222</v>
      </c>
      <c r="CR1688" s="14">
        <f>Таблица1[[#This Row],[Т9]]-Таблица1[[#This Row],[угол обхв5]]</f>
        <v>1017.0232061196875</v>
      </c>
      <c r="CS1688" s="14">
        <f>Таблица1[[#This Row],[Т9]]-Таблица1[[#This Row],[угол обхв4]]</f>
        <v>59067.621672892667</v>
      </c>
      <c r="CT1688" s="14">
        <f>Таблица1[[#This Row],[Lкан_прям, мм]]+Таблица1[[#This Row],[Lкан_дуг, мм]]+Таблица1[[#This Row],[Lкан_леб,мм]]</f>
        <v>85045.326329871838</v>
      </c>
      <c r="CU1688" s="16">
        <f>Таблица1[[#This Row],[Lкан_леб,мм]]</f>
        <v>58050.598466772979</v>
      </c>
      <c r="CV1688" s="14">
        <f>2534431-(Таблица1[[#This Row],[Т23]]+Таблица1[[#This Row],[угол обхв3]])</f>
        <v>2449106.272136901</v>
      </c>
      <c r="CW1688" s="50">
        <f>SUM(X1688:AC1688,AD1688:AI1688)-Таблица1[[#This Row],[lподв_min, мм]]</f>
        <v>23408.960848592</v>
      </c>
      <c r="CX1688" s="17">
        <f>CW2127-Таблица1[[#This Row],[Суммарная длина каната]]</f>
        <v>-2426937.5053594001</v>
      </c>
    </row>
    <row r="1689" spans="1:102" x14ac:dyDescent="0.25">
      <c r="A1689" s="21">
        <v>1688</v>
      </c>
      <c r="B1689" s="10">
        <v>42.679591836734687</v>
      </c>
      <c r="C1689" s="10">
        <v>85.513877551020443</v>
      </c>
      <c r="D1689" s="11">
        <v>13226.989692941968</v>
      </c>
      <c r="E1689" s="11">
        <v>11519.084567241864</v>
      </c>
      <c r="F1689" s="11">
        <v>13170.405791694599</v>
      </c>
      <c r="G1689" s="11">
        <v>11647.611848857978</v>
      </c>
      <c r="H1689" s="11">
        <v>13634.98920294197</v>
      </c>
      <c r="I1689" s="11">
        <v>7898.3805993349933</v>
      </c>
      <c r="J1689" s="11">
        <v>3620.7039679068698</v>
      </c>
      <c r="K1689" s="11">
        <v>25977.704656968192</v>
      </c>
      <c r="L1689" s="11">
        <v>1017.0232061306721</v>
      </c>
      <c r="M1689" s="11">
        <v>58050.598466772979</v>
      </c>
      <c r="N1689" s="11">
        <v>7714.4887778649063</v>
      </c>
      <c r="O1689" s="11">
        <v>18939.920260733921</v>
      </c>
      <c r="P1689" s="43">
        <v>10480.690205359551</v>
      </c>
      <c r="Q1689" s="11">
        <v>17864.341782241467</v>
      </c>
      <c r="R1689" s="11">
        <v>13241.977731349831</v>
      </c>
      <c r="S1689" s="11">
        <v>13130.260646602739</v>
      </c>
      <c r="T1689" s="11">
        <v>14011.394458550842</v>
      </c>
      <c r="U1689" s="11">
        <v>11969.523424013885</v>
      </c>
      <c r="V1689" s="11">
        <v>13226.989692941968</v>
      </c>
      <c r="W1689" s="11">
        <v>11519.084567241864</v>
      </c>
      <c r="X1689" s="12">
        <v>0</v>
      </c>
      <c r="Y1689" s="12">
        <v>432.93295819311322</v>
      </c>
      <c r="Z1689" s="12">
        <v>274.14492189773273</v>
      </c>
      <c r="AA1689" s="44">
        <v>232.04019061955896</v>
      </c>
      <c r="AB1689" s="45">
        <v>47.253829333786406</v>
      </c>
      <c r="AC1689" s="12">
        <v>30.651306086480858</v>
      </c>
      <c r="AD1689" s="12">
        <v>12389.746169988446</v>
      </c>
      <c r="AE1689" s="12">
        <v>2967.952055015302</v>
      </c>
      <c r="AF1689" s="12">
        <v>5480.5321821881471</v>
      </c>
      <c r="AG1689" s="44">
        <v>1128.4755203370596</v>
      </c>
      <c r="AH1689" s="45">
        <v>390.29476040551668</v>
      </c>
      <c r="AI1689" s="12">
        <v>3620.7039690337215</v>
      </c>
      <c r="AJ1689" s="12">
        <v>-39.549626150490411</v>
      </c>
      <c r="AK1689" s="12">
        <v>21.247509429360335</v>
      </c>
      <c r="AL1689" s="12">
        <v>59.745908938388929</v>
      </c>
      <c r="AM1689" s="44">
        <v>92.331505996996398</v>
      </c>
      <c r="AN1689" s="45">
        <v>85.695611421855588</v>
      </c>
      <c r="AO1689" s="12">
        <v>89.999999841755113</v>
      </c>
      <c r="AP1689" s="12">
        <v>-2098.7069454800312</v>
      </c>
      <c r="AQ1689" s="12">
        <v>7862.346967987407</v>
      </c>
      <c r="AR1689" s="12">
        <v>10833.120414531213</v>
      </c>
      <c r="AS1689" s="44">
        <v>13649.639979258076</v>
      </c>
      <c r="AT1689" s="45">
        <v>13604.545268412476</v>
      </c>
      <c r="AU1689" s="12">
        <v>13634.989692941968</v>
      </c>
      <c r="AV1689" s="12">
        <v>11365.392958514456</v>
      </c>
      <c r="AW1689" s="12">
        <v>19320.185898957647</v>
      </c>
      <c r="AX1689" s="12">
        <v>18069.90672979629</v>
      </c>
      <c r="AY1689" s="44">
        <v>13113.6627060559</v>
      </c>
      <c r="AZ1689" s="45">
        <v>11938.900940709042</v>
      </c>
      <c r="BA1689" s="12">
        <v>11519.084568368717</v>
      </c>
      <c r="BB1689" s="12">
        <v>7454.696280813122</v>
      </c>
      <c r="BC1689" s="12">
        <v>10628.548395482052</v>
      </c>
      <c r="BD1689" s="12">
        <v>13594.407940521494</v>
      </c>
      <c r="BE1689" s="44">
        <v>13603.732210642598</v>
      </c>
      <c r="BF1689" s="45">
        <v>13633.838883080334</v>
      </c>
      <c r="BG1689" s="12">
        <v>13634.98970294197</v>
      </c>
      <c r="BH1689" s="12">
        <v>19254.518192188654</v>
      </c>
      <c r="BI1689" s="12">
        <v>18244.607420465192</v>
      </c>
      <c r="BJ1689" s="12">
        <v>13335.825594157564</v>
      </c>
      <c r="BK1689" s="44">
        <v>11986.121364560724</v>
      </c>
      <c r="BL1689" s="45">
        <v>11549.707050546707</v>
      </c>
      <c r="BM1689" s="12">
        <v>7898.3805993349952</v>
      </c>
      <c r="BN1689" s="12">
        <v>0</v>
      </c>
      <c r="BO1689" s="12">
        <v>60.797135579850746</v>
      </c>
      <c r="BP1689" s="12">
        <v>38.498399509028594</v>
      </c>
      <c r="BQ1689" s="48">
        <v>32.585597058607462</v>
      </c>
      <c r="BR1689" s="49">
        <v>6.6358945751408021</v>
      </c>
      <c r="BS1689" s="13">
        <v>4.3043884198995226</v>
      </c>
      <c r="BT1689" s="12">
        <v>279.401533227019</v>
      </c>
      <c r="BV1689" s="14">
        <f>Таблица1[[#This Row],[Lкан_леб,мм]]</f>
        <v>58050.598466772979</v>
      </c>
      <c r="BW1689" s="50">
        <f>Таблица1[[#This Row],[угол обхв4]]+Таблица1[[#This Row],[Lдуг 3,мм]]</f>
        <v>12389.746169988446</v>
      </c>
      <c r="BX1689" s="54">
        <f>Таблица1[[#This Row],[угол обхв5]]+Таблица1[[#This Row],[Y5, мм]]</f>
        <v>58483.531424966095</v>
      </c>
      <c r="BY1689" s="14">
        <f>Таблица1[[#This Row],[угол обхв6]]+Таблица1[[#This Row],[Lдуг 4,мм]]</f>
        <v>15357.698225003747</v>
      </c>
      <c r="BZ1689" s="14">
        <f>Таблица1[[#This Row],[Т1]]+Таблица1[[#This Row],[X6, мм]]</f>
        <v>58757.676346863831</v>
      </c>
      <c r="CA1689" s="14">
        <f>Таблица1[[#This Row],[Т2]]+Таблица1[[#This Row],[Lдуг 5,мм]]</f>
        <v>20838.230407191895</v>
      </c>
      <c r="CB1689" s="14">
        <f>Таблица1[[#This Row],[Т3]]+Таблица1[[#This Row],[Y6, мм]]</f>
        <v>58989.716537483393</v>
      </c>
      <c r="CC1689" s="14">
        <f>Таблица1[[#This Row],[Т4]]+Таблица1[[#This Row],[Lдуг 6,мм]]</f>
        <v>21966.705927528954</v>
      </c>
      <c r="CD1689" s="14">
        <f>Таблица1[[#This Row],[Т5]]+Таблица1[[#This Row],[Lдуг 1,мм]]</f>
        <v>59036.970366817179</v>
      </c>
      <c r="CE1689" s="14">
        <f>Таблица1[[#This Row],[Т6]]+Таблица1[[#This Row],[Lпрям1, мм]]</f>
        <v>22357.000687934469</v>
      </c>
      <c r="CF1689" s="15">
        <f>Таблица1[[#This Row],[Т7]]+Таблица1[[#This Row],[Lдуг 2,мм]]</f>
        <v>59067.621672903661</v>
      </c>
      <c r="CG1689" s="14">
        <f>Таблица1[[#This Row],[Т8]]+Таблица1[[#This Row],[Lпрям2, мм]]</f>
        <v>25977.704656968192</v>
      </c>
      <c r="CH1689" s="14">
        <f>Таблица1[[#This Row],[Т9]]-Таблица1[[#This Row],[Т9]]</f>
        <v>0</v>
      </c>
      <c r="CI1689" s="50">
        <f>Таблица1[[#This Row],[Т9]]-Таблица1[[#This Row],[Т8]]</f>
        <v>36710.620984969195</v>
      </c>
      <c r="CJ1689" s="54">
        <f>Таблица1[[#This Row],[Т9]]-Таблица1[[#This Row],[Т7]]</f>
        <v>30.651306086481782</v>
      </c>
      <c r="CK1689" s="14">
        <f>Таблица1[[#This Row],[Т9]]-Таблица1[[#This Row],[Т6]]</f>
        <v>37100.915745374703</v>
      </c>
      <c r="CL1689" s="14">
        <f>Таблица1[[#This Row],[Т9]]-Таблица1[[#This Row],[Т5]]</f>
        <v>77.90513542026747</v>
      </c>
      <c r="CM1689" s="14">
        <f>Таблица1[[#This Row],[Т9]]-Таблица1[[#This Row],[Т4]]</f>
        <v>38229.391265711762</v>
      </c>
      <c r="CN1689" s="14">
        <f>Таблица1[[#This Row],[Т9]]-Таблица1[[#This Row],[Т3]]</f>
        <v>309.94532603982952</v>
      </c>
      <c r="CO1689" s="14">
        <f>Таблица1[[#This Row],[Т9]]-Таблица1[[#This Row],[Т2]]</f>
        <v>43709.923447899913</v>
      </c>
      <c r="CP1689" s="14">
        <f>Таблица1[[#This Row],[Т9]]-Таблица1[[#This Row],[Т1]]</f>
        <v>584.09024793756544</v>
      </c>
      <c r="CQ1689" s="14">
        <f>Таблица1[[#This Row],[Т9]]-Таблица1[[#This Row],[угол обхв6]]</f>
        <v>46677.875502915216</v>
      </c>
      <c r="CR1689" s="14">
        <f>Таблица1[[#This Row],[Т9]]-Таблица1[[#This Row],[угол обхв5]]</f>
        <v>1017.0232061306815</v>
      </c>
      <c r="CS1689" s="14">
        <f>Таблица1[[#This Row],[Т9]]-Таблица1[[#This Row],[угол обхв4]]</f>
        <v>59067.621672903661</v>
      </c>
      <c r="CT1689" s="14">
        <f>Таблица1[[#This Row],[Lкан_прям, мм]]+Таблица1[[#This Row],[Lкан_дуг, мм]]+Таблица1[[#This Row],[Lкан_леб,мм]]</f>
        <v>85045.326329871838</v>
      </c>
      <c r="CU1689" s="16">
        <f>Таблица1[[#This Row],[Lкан_леб,мм]]</f>
        <v>58050.598466772979</v>
      </c>
      <c r="CV1689" s="14">
        <f>2534431-(Таблица1[[#This Row],[Т23]]+Таблица1[[#This Row],[угол обхв3]])</f>
        <v>2449106.272136901</v>
      </c>
      <c r="CW1689" s="50">
        <f>SUM(X1689:AC1689,AD1689:AI1689)-Таблица1[[#This Row],[lподв_min, мм]]</f>
        <v>23374.023895191996</v>
      </c>
      <c r="CX1689" s="17">
        <f>CW2128-Таблица1[[#This Row],[Суммарная длина каната]]</f>
        <v>-2426990.8858628646</v>
      </c>
    </row>
    <row r="1690" spans="1:102" x14ac:dyDescent="0.25">
      <c r="A1690" s="21">
        <v>1689</v>
      </c>
      <c r="B1690" s="10">
        <v>42.679591836734687</v>
      </c>
      <c r="C1690" s="10">
        <v>88.197959183673518</v>
      </c>
      <c r="D1690" s="11">
        <v>13521.374756301921</v>
      </c>
      <c r="E1690" s="11">
        <v>11759.937699703678</v>
      </c>
      <c r="F1690" s="11">
        <v>13458.83413690397</v>
      </c>
      <c r="G1690" s="11">
        <v>11885.674213594119</v>
      </c>
      <c r="H1690" s="11">
        <v>13929.374266301922</v>
      </c>
      <c r="I1690" s="11">
        <v>8102.9632576034855</v>
      </c>
      <c r="J1690" s="11">
        <v>3656.9744421001928</v>
      </c>
      <c r="K1690" s="11">
        <v>25977.704656957008</v>
      </c>
      <c r="L1690" s="11">
        <v>1017.0232061418507</v>
      </c>
      <c r="M1690" s="11">
        <v>58050.598466772979</v>
      </c>
      <c r="N1690" s="11">
        <v>7714.4887778649063</v>
      </c>
      <c r="O1690" s="11">
        <v>18939.920260733921</v>
      </c>
      <c r="P1690" s="43">
        <v>10480.94656612883</v>
      </c>
      <c r="Q1690" s="11">
        <v>17969.627419842745</v>
      </c>
      <c r="R1690" s="11">
        <v>13460.896700824236</v>
      </c>
      <c r="S1690" s="11">
        <v>13370.048070083807</v>
      </c>
      <c r="T1690" s="11">
        <v>14283.825400766453</v>
      </c>
      <c r="U1690" s="11">
        <v>12246.615226157919</v>
      </c>
      <c r="V1690" s="11">
        <v>13521.374756301921</v>
      </c>
      <c r="W1690" s="11">
        <v>11759.937699703678</v>
      </c>
      <c r="X1690" s="12">
        <v>0</v>
      </c>
      <c r="Y1690" s="12">
        <v>419.26096993119927</v>
      </c>
      <c r="Z1690" s="12">
        <v>268.70371691174961</v>
      </c>
      <c r="AA1690" s="44">
        <v>232.04019061955927</v>
      </c>
      <c r="AB1690" s="45">
        <v>47.253829333787579</v>
      </c>
      <c r="AC1690" s="12">
        <v>49.764499345555102</v>
      </c>
      <c r="AD1690" s="12">
        <v>12389.746169988446</v>
      </c>
      <c r="AE1690" s="12">
        <v>2931.6815808219681</v>
      </c>
      <c r="AF1690" s="12">
        <v>5480.5321821881516</v>
      </c>
      <c r="AG1690" s="44">
        <v>1128.475520337058</v>
      </c>
      <c r="AH1690" s="45">
        <v>390.29476040551594</v>
      </c>
      <c r="AI1690" s="12">
        <v>3656.9744432158673</v>
      </c>
      <c r="AJ1690" s="12">
        <v>-39.549626150490411</v>
      </c>
      <c r="AK1690" s="12">
        <v>19.327540740732712</v>
      </c>
      <c r="AL1690" s="12">
        <v>57.061827305735882</v>
      </c>
      <c r="AM1690" s="44">
        <v>89.647424364343394</v>
      </c>
      <c r="AN1690" s="45">
        <v>83.011529789202427</v>
      </c>
      <c r="AO1690" s="12">
        <v>89.999999843324616</v>
      </c>
      <c r="AP1690" s="12">
        <v>-2098.7069454800312</v>
      </c>
      <c r="AQ1690" s="12">
        <v>7849.5237290251225</v>
      </c>
      <c r="AR1690" s="12">
        <v>10823.363746124731</v>
      </c>
      <c r="AS1690" s="44">
        <v>13868.888976008526</v>
      </c>
      <c r="AT1690" s="45">
        <v>13878.856573260447</v>
      </c>
      <c r="AU1690" s="12">
        <v>13929.374756301919</v>
      </c>
      <c r="AV1690" s="12">
        <v>11365.392958514456</v>
      </c>
      <c r="AW1690" s="12">
        <v>19324.926185318411</v>
      </c>
      <c r="AX1690" s="12">
        <v>18191.47077638888</v>
      </c>
      <c r="AY1690" s="44">
        <v>13372.558725366074</v>
      </c>
      <c r="AZ1690" s="45">
        <v>12196.974026047415</v>
      </c>
      <c r="BA1690" s="12">
        <v>11759.937700819355</v>
      </c>
      <c r="BB1690" s="12">
        <v>7454.696280813122</v>
      </c>
      <c r="BC1690" s="12">
        <v>10615.981517289047</v>
      </c>
      <c r="BD1690" s="12">
        <v>13803.313880820137</v>
      </c>
      <c r="BE1690" s="44">
        <v>13875.833125582163</v>
      </c>
      <c r="BF1690" s="45">
        <v>13926.343583807926</v>
      </c>
      <c r="BG1690" s="12">
        <v>13929.374766301922</v>
      </c>
      <c r="BH1690" s="12">
        <v>19254.518192188654</v>
      </c>
      <c r="BI1690" s="12">
        <v>18354.633344427235</v>
      </c>
      <c r="BJ1690" s="12">
        <v>13591.89142662994</v>
      </c>
      <c r="BK1690" s="44">
        <v>12244.104570875652</v>
      </c>
      <c r="BL1690" s="45">
        <v>11809.578899814182</v>
      </c>
      <c r="BM1690" s="12">
        <v>8102.9632576034874</v>
      </c>
      <c r="BN1690" s="12">
        <v>0</v>
      </c>
      <c r="BO1690" s="12">
        <v>58.877166891223119</v>
      </c>
      <c r="BP1690" s="12">
        <v>37.734286565003174</v>
      </c>
      <c r="BQ1690" s="48">
        <v>32.585597058607505</v>
      </c>
      <c r="BR1690" s="49">
        <v>6.6358945751409673</v>
      </c>
      <c r="BS1690" s="13">
        <v>6.9884700541221925</v>
      </c>
      <c r="BT1690" s="12">
        <v>279.401533227019</v>
      </c>
      <c r="BV1690" s="14">
        <f>Таблица1[[#This Row],[Lкан_леб,мм]]</f>
        <v>58050.598466772979</v>
      </c>
      <c r="BW1690" s="50">
        <f>Таблица1[[#This Row],[угол обхв4]]+Таблица1[[#This Row],[Lдуг 3,мм]]</f>
        <v>12389.746169988446</v>
      </c>
      <c r="BX1690" s="54">
        <f>Таблица1[[#This Row],[угол обхв5]]+Таблица1[[#This Row],[Y5, мм]]</f>
        <v>58469.859436704181</v>
      </c>
      <c r="BY1690" s="14">
        <f>Таблица1[[#This Row],[угол обхв6]]+Таблица1[[#This Row],[Lдуг 4,мм]]</f>
        <v>15321.427750810413</v>
      </c>
      <c r="BZ1690" s="14">
        <f>Таблица1[[#This Row],[Т1]]+Таблица1[[#This Row],[X6, мм]]</f>
        <v>58738.563153615927</v>
      </c>
      <c r="CA1690" s="14">
        <f>Таблица1[[#This Row],[Т2]]+Таблица1[[#This Row],[Lдуг 5,мм]]</f>
        <v>20801.959932998565</v>
      </c>
      <c r="CB1690" s="14">
        <f>Таблица1[[#This Row],[Т3]]+Таблица1[[#This Row],[Y6, мм]]</f>
        <v>58970.603344235489</v>
      </c>
      <c r="CC1690" s="14">
        <f>Таблица1[[#This Row],[Т4]]+Таблица1[[#This Row],[Lдуг 6,мм]]</f>
        <v>21930.435453335624</v>
      </c>
      <c r="CD1690" s="14">
        <f>Таблица1[[#This Row],[Т5]]+Таблица1[[#This Row],[Lдуг 1,мм]]</f>
        <v>59017.857173569275</v>
      </c>
      <c r="CE1690" s="14">
        <f>Таблица1[[#This Row],[Т6]]+Таблица1[[#This Row],[Lпрям1, мм]]</f>
        <v>22320.730213741139</v>
      </c>
      <c r="CF1690" s="15">
        <f>Таблица1[[#This Row],[Т7]]+Таблица1[[#This Row],[Lдуг 2,мм]]</f>
        <v>59067.621672914829</v>
      </c>
      <c r="CG1690" s="14">
        <f>Таблица1[[#This Row],[Т8]]+Таблица1[[#This Row],[Lпрям2, мм]]</f>
        <v>25977.704656957005</v>
      </c>
      <c r="CH1690" s="14">
        <f>Таблица1[[#This Row],[Т9]]-Таблица1[[#This Row],[Т9]]</f>
        <v>0</v>
      </c>
      <c r="CI1690" s="50">
        <f>Таблица1[[#This Row],[Т9]]-Таблица1[[#This Row],[Т8]]</f>
        <v>36746.89145917369</v>
      </c>
      <c r="CJ1690" s="54">
        <f>Таблица1[[#This Row],[Т9]]-Таблица1[[#This Row],[Т7]]</f>
        <v>49.764499345554214</v>
      </c>
      <c r="CK1690" s="14">
        <f>Таблица1[[#This Row],[Т9]]-Таблица1[[#This Row],[Т6]]</f>
        <v>37137.186219579205</v>
      </c>
      <c r="CL1690" s="14">
        <f>Таблица1[[#This Row],[Т9]]-Таблица1[[#This Row],[Т5]]</f>
        <v>97.018328679339902</v>
      </c>
      <c r="CM1690" s="14">
        <f>Таблица1[[#This Row],[Т9]]-Таблица1[[#This Row],[Т4]]</f>
        <v>38265.661739916264</v>
      </c>
      <c r="CN1690" s="14">
        <f>Таблица1[[#This Row],[Т9]]-Таблица1[[#This Row],[Т3]]</f>
        <v>329.05851929890196</v>
      </c>
      <c r="CO1690" s="14">
        <f>Таблица1[[#This Row],[Т9]]-Таблица1[[#This Row],[Т2]]</f>
        <v>43746.193922104416</v>
      </c>
      <c r="CP1690" s="14">
        <f>Таблица1[[#This Row],[Т9]]-Таблица1[[#This Row],[Т1]]</f>
        <v>597.76223621064855</v>
      </c>
      <c r="CQ1690" s="14">
        <f>Таблица1[[#This Row],[Т9]]-Таблица1[[#This Row],[угол обхв6]]</f>
        <v>46677.875502926385</v>
      </c>
      <c r="CR1690" s="14">
        <f>Таблица1[[#This Row],[Т9]]-Таблица1[[#This Row],[угол обхв5]]</f>
        <v>1017.0232061418501</v>
      </c>
      <c r="CS1690" s="14">
        <f>Таблица1[[#This Row],[Т9]]-Таблица1[[#This Row],[угол обхв4]]</f>
        <v>59067.621672914829</v>
      </c>
      <c r="CT1690" s="14">
        <f>Таблица1[[#This Row],[Lкан_прям, мм]]+Таблица1[[#This Row],[Lкан_дуг, мм]]+Таблица1[[#This Row],[Lкан_леб,мм]]</f>
        <v>85045.326329871838</v>
      </c>
      <c r="CU1690" s="16">
        <f>Таблица1[[#This Row],[Lкан_леб,мм]]</f>
        <v>58050.598466772979</v>
      </c>
      <c r="CV1690" s="14">
        <f>2534431-(Таблица1[[#This Row],[Т23]]+Таблица1[[#This Row],[угол обхв3]])</f>
        <v>2449106.272136901</v>
      </c>
      <c r="CW1690" s="50">
        <f>SUM(X1690:AC1690,AD1690:AI1690)-Таблица1[[#This Row],[lподв_min, мм]]</f>
        <v>23337.753420998662</v>
      </c>
      <c r="CX1690" s="17">
        <f>CW2129-Таблица1[[#This Row],[Суммарная длина каната]]</f>
        <v>-2427044.3789465348</v>
      </c>
    </row>
    <row r="1691" spans="1:102" x14ac:dyDescent="0.25">
      <c r="A1691" s="21">
        <v>1690</v>
      </c>
      <c r="B1691" s="10">
        <v>42.679591836734687</v>
      </c>
      <c r="C1691" s="10">
        <v>90.88204081632658</v>
      </c>
      <c r="D1691" s="11">
        <v>13804.157962508867</v>
      </c>
      <c r="E1691" s="11">
        <v>12014.312335297385</v>
      </c>
      <c r="F1691" s="11">
        <v>13735.797848598257</v>
      </c>
      <c r="G1691" s="11">
        <v>12136.982196413015</v>
      </c>
      <c r="H1691" s="11">
        <v>14212.157472508869</v>
      </c>
      <c r="I1691" s="11">
        <v>8319.7648760680531</v>
      </c>
      <c r="J1691" s="11">
        <v>3694.5474592293317</v>
      </c>
      <c r="K1691" s="11">
        <v>25977.704656945662</v>
      </c>
      <c r="L1691" s="11">
        <v>1017.0232061531951</v>
      </c>
      <c r="M1691" s="11">
        <v>58050.598466772979</v>
      </c>
      <c r="N1691" s="11">
        <v>7714.4887778649063</v>
      </c>
      <c r="O1691" s="11">
        <v>18939.920260733921</v>
      </c>
      <c r="P1691" s="43">
        <v>10476.272231961071</v>
      </c>
      <c r="Q1691" s="11">
        <v>18074.809556187462</v>
      </c>
      <c r="R1691" s="11">
        <v>13668.346511204383</v>
      </c>
      <c r="S1691" s="11">
        <v>13619.824169478175</v>
      </c>
      <c r="T1691" s="11">
        <v>14542.981553066717</v>
      </c>
      <c r="U1691" s="11">
        <v>12536.160686866311</v>
      </c>
      <c r="V1691" s="11">
        <v>13804.157962508867</v>
      </c>
      <c r="W1691" s="11">
        <v>12014.312335297385</v>
      </c>
      <c r="X1691" s="12">
        <v>0</v>
      </c>
      <c r="Y1691" s="12">
        <v>405.48397331019464</v>
      </c>
      <c r="Z1691" s="12">
        <v>263.36752028485699</v>
      </c>
      <c r="AA1691" s="44">
        <v>232.04019061955907</v>
      </c>
      <c r="AB1691" s="45">
        <v>47.253829333786669</v>
      </c>
      <c r="AC1691" s="12">
        <v>68.877692604797943</v>
      </c>
      <c r="AD1691" s="12">
        <v>12389.746169988446</v>
      </c>
      <c r="AE1691" s="12">
        <v>2894.1085636928356</v>
      </c>
      <c r="AF1691" s="12">
        <v>5480.5321821881489</v>
      </c>
      <c r="AG1691" s="44">
        <v>1128.4755203370582</v>
      </c>
      <c r="AH1691" s="45">
        <v>390.29476040551515</v>
      </c>
      <c r="AI1691" s="12">
        <v>3694.5474603336611</v>
      </c>
      <c r="AJ1691" s="12">
        <v>-39.549626150490411</v>
      </c>
      <c r="AK1691" s="12">
        <v>17.392825640856337</v>
      </c>
      <c r="AL1691" s="12">
        <v>54.377745673082813</v>
      </c>
      <c r="AM1691" s="44">
        <v>86.96334273169029</v>
      </c>
      <c r="AN1691" s="45">
        <v>80.327448156549451</v>
      </c>
      <c r="AO1691" s="12">
        <v>89.99999984491798</v>
      </c>
      <c r="AP1691" s="12">
        <v>-2098.7069454800312</v>
      </c>
      <c r="AQ1691" s="12">
        <v>7836.4486697234815</v>
      </c>
      <c r="AR1691" s="12">
        <v>10807.925067370876</v>
      </c>
      <c r="AS1691" s="44">
        <v>14075.77361651472</v>
      </c>
      <c r="AT1691" s="45">
        <v>14140.781651438681</v>
      </c>
      <c r="AU1691" s="12">
        <v>14212.157962508867</v>
      </c>
      <c r="AV1691" s="12">
        <v>11365.392958514456</v>
      </c>
      <c r="AW1691" s="12">
        <v>19329.265589173654</v>
      </c>
      <c r="AX1691" s="12">
        <v>18312.444563635094</v>
      </c>
      <c r="AY1691" s="44">
        <v>13641.437911829724</v>
      </c>
      <c r="AZ1691" s="45">
        <v>12467.609690298805</v>
      </c>
      <c r="BA1691" s="12">
        <v>12014.312336401716</v>
      </c>
      <c r="BB1691" s="12">
        <v>7454.696280813122</v>
      </c>
      <c r="BC1691" s="12">
        <v>10598.232123819645</v>
      </c>
      <c r="BD1691" s="12">
        <v>13999.999346614188</v>
      </c>
      <c r="BE1691" s="44">
        <v>14135.55444775638</v>
      </c>
      <c r="BF1691" s="45">
        <v>14206.357864136902</v>
      </c>
      <c r="BG1691" s="12">
        <v>14212.157972508869</v>
      </c>
      <c r="BH1691" s="12">
        <v>19254.518192188654</v>
      </c>
      <c r="BI1691" s="12">
        <v>18464.154884627194</v>
      </c>
      <c r="BJ1691" s="12">
        <v>13857.459176925808</v>
      </c>
      <c r="BK1691" s="44">
        <v>12514.546944514763</v>
      </c>
      <c r="BL1691" s="45">
        <v>12082.863331864892</v>
      </c>
      <c r="BM1691" s="12">
        <v>8319.7648760680549</v>
      </c>
      <c r="BN1691" s="12">
        <v>0</v>
      </c>
      <c r="BO1691" s="12">
        <v>56.942451791346748</v>
      </c>
      <c r="BP1691" s="12">
        <v>36.984920032226476</v>
      </c>
      <c r="BQ1691" s="48">
        <v>32.585597058607476</v>
      </c>
      <c r="BR1691" s="49">
        <v>6.6358945751408402</v>
      </c>
      <c r="BS1691" s="13">
        <v>9.6725516883685376</v>
      </c>
      <c r="BT1691" s="12">
        <v>279.401533227019</v>
      </c>
      <c r="BV1691" s="14">
        <f>Таблица1[[#This Row],[Lкан_леб,мм]]</f>
        <v>58050.598466772979</v>
      </c>
      <c r="BW1691" s="50">
        <f>Таблица1[[#This Row],[угол обхв4]]+Таблица1[[#This Row],[Lдуг 3,мм]]</f>
        <v>12389.746169988446</v>
      </c>
      <c r="BX1691" s="54">
        <f>Таблица1[[#This Row],[угол обхв5]]+Таблица1[[#This Row],[Y5, мм]]</f>
        <v>58456.082440083177</v>
      </c>
      <c r="BY1691" s="14">
        <f>Таблица1[[#This Row],[угол обхв6]]+Таблица1[[#This Row],[Lдуг 4,мм]]</f>
        <v>15283.854733681281</v>
      </c>
      <c r="BZ1691" s="14">
        <f>Таблица1[[#This Row],[Т1]]+Таблица1[[#This Row],[X6, мм]]</f>
        <v>58719.449960368031</v>
      </c>
      <c r="CA1691" s="14">
        <f>Таблица1[[#This Row],[Т2]]+Таблица1[[#This Row],[Lдуг 5,мм]]</f>
        <v>20764.386915869429</v>
      </c>
      <c r="CB1691" s="14">
        <f>Таблица1[[#This Row],[Т3]]+Таблица1[[#This Row],[Y6, мм]]</f>
        <v>58951.490150987593</v>
      </c>
      <c r="CC1691" s="14">
        <f>Таблица1[[#This Row],[Т4]]+Таблица1[[#This Row],[Lдуг 6,мм]]</f>
        <v>21892.862436206487</v>
      </c>
      <c r="CD1691" s="14">
        <f>Таблица1[[#This Row],[Т5]]+Таблица1[[#This Row],[Lдуг 1,мм]]</f>
        <v>58998.743980321378</v>
      </c>
      <c r="CE1691" s="14">
        <f>Таблица1[[#This Row],[Т6]]+Таблица1[[#This Row],[Lпрям1, мм]]</f>
        <v>22283.157196612003</v>
      </c>
      <c r="CF1691" s="15">
        <f>Таблица1[[#This Row],[Т7]]+Таблица1[[#This Row],[Lдуг 2,мм]]</f>
        <v>59067.62167292618</v>
      </c>
      <c r="CG1691" s="14">
        <f>Таблица1[[#This Row],[Т8]]+Таблица1[[#This Row],[Lпрям2, мм]]</f>
        <v>25977.704656945665</v>
      </c>
      <c r="CH1691" s="14">
        <f>Таблица1[[#This Row],[Т9]]-Таблица1[[#This Row],[Т9]]</f>
        <v>0</v>
      </c>
      <c r="CI1691" s="50">
        <f>Таблица1[[#This Row],[Т9]]-Таблица1[[#This Row],[Т8]]</f>
        <v>36784.464476314177</v>
      </c>
      <c r="CJ1691" s="54">
        <f>Таблица1[[#This Row],[Т9]]-Таблица1[[#This Row],[Т7]]</f>
        <v>68.877692604801268</v>
      </c>
      <c r="CK1691" s="14">
        <f>Таблица1[[#This Row],[Т9]]-Таблица1[[#This Row],[Т6]]</f>
        <v>37174.759236719692</v>
      </c>
      <c r="CL1691" s="14">
        <f>Таблица1[[#This Row],[Т9]]-Таблица1[[#This Row],[Т5]]</f>
        <v>116.13152193858696</v>
      </c>
      <c r="CM1691" s="14">
        <f>Таблица1[[#This Row],[Т9]]-Таблица1[[#This Row],[Т4]]</f>
        <v>38303.234757056751</v>
      </c>
      <c r="CN1691" s="14">
        <f>Таблица1[[#This Row],[Т9]]-Таблица1[[#This Row],[Т3]]</f>
        <v>348.17171255814901</v>
      </c>
      <c r="CO1691" s="14">
        <f>Таблица1[[#This Row],[Т9]]-Таблица1[[#This Row],[Т2]]</f>
        <v>43783.766939244902</v>
      </c>
      <c r="CP1691" s="14">
        <f>Таблица1[[#This Row],[Т9]]-Таблица1[[#This Row],[Т1]]</f>
        <v>611.53923284300254</v>
      </c>
      <c r="CQ1691" s="14">
        <f>Таблица1[[#This Row],[Т9]]-Таблица1[[#This Row],[угол обхв6]]</f>
        <v>46677.875502937735</v>
      </c>
      <c r="CR1691" s="14">
        <f>Таблица1[[#This Row],[Т9]]-Таблица1[[#This Row],[угол обхв5]]</f>
        <v>1017.0232061532006</v>
      </c>
      <c r="CS1691" s="14">
        <f>Таблица1[[#This Row],[Т9]]-Таблица1[[#This Row],[угол обхв4]]</f>
        <v>59067.62167292618</v>
      </c>
      <c r="CT1691" s="14">
        <f>Таблица1[[#This Row],[Lкан_прям, мм]]+Таблица1[[#This Row],[Lкан_дуг, мм]]+Таблица1[[#This Row],[Lкан_леб,мм]]</f>
        <v>85045.326329871838</v>
      </c>
      <c r="CU1691" s="16">
        <f>Таблица1[[#This Row],[Lкан_леб,мм]]</f>
        <v>58050.598466772979</v>
      </c>
      <c r="CV1691" s="14">
        <f>2534431-(Таблица1[[#This Row],[Т23]]+Таблица1[[#This Row],[угол обхв3]])</f>
        <v>2449106.272136901</v>
      </c>
      <c r="CW1691" s="50">
        <f>SUM(X1691:AC1691,AD1691:AI1691)-Таблица1[[#This Row],[lподв_min, мм]]</f>
        <v>23300.18040386953</v>
      </c>
      <c r="CX1691" s="17">
        <f>CW2130-Таблица1[[#This Row],[Суммарная длина каната]]</f>
        <v>-2427097.8718292792</v>
      </c>
    </row>
    <row r="1692" spans="1:102" x14ac:dyDescent="0.25">
      <c r="A1692" s="21">
        <v>1691</v>
      </c>
      <c r="B1692" s="10">
        <v>42.679591836734687</v>
      </c>
      <c r="C1692" s="10">
        <v>93.566122448979641</v>
      </c>
      <c r="D1692" s="11">
        <v>14074.718842167527</v>
      </c>
      <c r="E1692" s="11">
        <v>12281.650337355537</v>
      </c>
      <c r="F1692" s="11">
        <v>14000.68922623889</v>
      </c>
      <c r="G1692" s="11">
        <v>12400.984389350171</v>
      </c>
      <c r="H1692" s="11">
        <v>14482.718352167529</v>
      </c>
      <c r="I1692" s="11">
        <v>8548.260001841023</v>
      </c>
      <c r="J1692" s="11">
        <v>3733.3903355145139</v>
      </c>
      <c r="K1692" s="11">
        <v>25977.704656934184</v>
      </c>
      <c r="L1692" s="11">
        <v>1017.0232061646828</v>
      </c>
      <c r="M1692" s="11">
        <v>58050.598466772979</v>
      </c>
      <c r="N1692" s="11">
        <v>7714.4887778649063</v>
      </c>
      <c r="O1692" s="11">
        <v>18939.920260733921</v>
      </c>
      <c r="P1692" s="43">
        <v>10466.677459056891</v>
      </c>
      <c r="Q1692" s="11">
        <v>18179.657405659294</v>
      </c>
      <c r="R1692" s="11">
        <v>13863.871986031514</v>
      </c>
      <c r="S1692" s="11">
        <v>13879.040898006737</v>
      </c>
      <c r="T1692" s="11">
        <v>14788.294287408766</v>
      </c>
      <c r="U1692" s="11">
        <v>12837.524499328163</v>
      </c>
      <c r="V1692" s="11">
        <v>14074.718842167527</v>
      </c>
      <c r="W1692" s="11">
        <v>12281.650337355537</v>
      </c>
      <c r="X1692" s="12">
        <v>0</v>
      </c>
      <c r="Y1692" s="12">
        <v>391.59402131449838</v>
      </c>
      <c r="Z1692" s="12">
        <v>258.14427903265619</v>
      </c>
      <c r="AA1692" s="44">
        <v>232.04019061955847</v>
      </c>
      <c r="AB1692" s="45">
        <v>47.253829333785497</v>
      </c>
      <c r="AC1692" s="12">
        <v>87.990885864184179</v>
      </c>
      <c r="AD1692" s="12">
        <v>12389.746169988446</v>
      </c>
      <c r="AE1692" s="12">
        <v>2855.2656874076524</v>
      </c>
      <c r="AF1692" s="12">
        <v>5480.5321821881498</v>
      </c>
      <c r="AG1692" s="44">
        <v>1128.4755203370614</v>
      </c>
      <c r="AH1692" s="45">
        <v>390.29476040551799</v>
      </c>
      <c r="AI1692" s="12">
        <v>3733.3903366073537</v>
      </c>
      <c r="AJ1692" s="12">
        <v>-39.549626150490411</v>
      </c>
      <c r="AK1692" s="12">
        <v>15.442248123717329</v>
      </c>
      <c r="AL1692" s="12">
        <v>51.693664040429752</v>
      </c>
      <c r="AM1692" s="44">
        <v>84.279261099037143</v>
      </c>
      <c r="AN1692" s="45">
        <v>77.643366523896475</v>
      </c>
      <c r="AO1692" s="12">
        <v>89.999999846531495</v>
      </c>
      <c r="AP1692" s="12">
        <v>-2098.7069454800312</v>
      </c>
      <c r="AQ1692" s="12">
        <v>7823.1256890421882</v>
      </c>
      <c r="AR1692" s="12">
        <v>10786.838253080672</v>
      </c>
      <c r="AS1692" s="44">
        <v>14269.839964386625</v>
      </c>
      <c r="AT1692" s="45">
        <v>14389.74579945949</v>
      </c>
      <c r="AU1692" s="12">
        <v>14482.718842167527</v>
      </c>
      <c r="AV1692" s="12">
        <v>11365.392958514456</v>
      </c>
      <c r="AW1692" s="12">
        <v>19333.191187106389</v>
      </c>
      <c r="AX1692" s="12">
        <v>18432.562656632977</v>
      </c>
      <c r="AY1692" s="44">
        <v>13919.710303587142</v>
      </c>
      <c r="AZ1692" s="45">
        <v>12750.214117623889</v>
      </c>
      <c r="BA1692" s="12">
        <v>12281.650338448377</v>
      </c>
      <c r="BB1692" s="12">
        <v>7454.696280813122</v>
      </c>
      <c r="BC1692" s="12">
        <v>10575.314370234173</v>
      </c>
      <c r="BD1692" s="12">
        <v>14184.032780055295</v>
      </c>
      <c r="BE1692" s="44">
        <v>14382.326309053655</v>
      </c>
      <c r="BF1692" s="45">
        <v>14473.267330116803</v>
      </c>
      <c r="BG1692" s="12">
        <v>14482.718852167529</v>
      </c>
      <c r="BH1692" s="12">
        <v>19254.518192188654</v>
      </c>
      <c r="BI1692" s="12">
        <v>18572.928332031763</v>
      </c>
      <c r="BJ1692" s="12">
        <v>14131.946148980422</v>
      </c>
      <c r="BK1692" s="44">
        <v>12796.855093747758</v>
      </c>
      <c r="BL1692" s="45">
        <v>12368.960719059811</v>
      </c>
      <c r="BM1692" s="12">
        <v>8548.2600018410249</v>
      </c>
      <c r="BN1692" s="12">
        <v>0</v>
      </c>
      <c r="BO1692" s="12">
        <v>54.991874274207738</v>
      </c>
      <c r="BP1692" s="12">
        <v>36.251415916712425</v>
      </c>
      <c r="BQ1692" s="48">
        <v>32.585597058607391</v>
      </c>
      <c r="BR1692" s="49">
        <v>6.635894575140675</v>
      </c>
      <c r="BS1692" s="13">
        <v>12.356633322635023</v>
      </c>
      <c r="BT1692" s="12">
        <v>279.401533227019</v>
      </c>
      <c r="BV1692" s="14">
        <f>Таблица1[[#This Row],[Lкан_леб,мм]]</f>
        <v>58050.598466772979</v>
      </c>
      <c r="BW1692" s="50">
        <f>Таблица1[[#This Row],[угол обхв4]]+Таблица1[[#This Row],[Lдуг 3,мм]]</f>
        <v>12389.746169988446</v>
      </c>
      <c r="BX1692" s="54">
        <f>Таблица1[[#This Row],[угол обхв5]]+Таблица1[[#This Row],[Y5, мм]]</f>
        <v>58442.192488087479</v>
      </c>
      <c r="BY1692" s="14">
        <f>Таблица1[[#This Row],[угол обхв6]]+Таблица1[[#This Row],[Lдуг 4,мм]]</f>
        <v>15245.011857396099</v>
      </c>
      <c r="BZ1692" s="14">
        <f>Таблица1[[#This Row],[Т1]]+Таблица1[[#This Row],[X6, мм]]</f>
        <v>58700.336767120134</v>
      </c>
      <c r="CA1692" s="14">
        <f>Таблица1[[#This Row],[Т2]]+Таблица1[[#This Row],[Lдуг 5,мм]]</f>
        <v>20725.544039584249</v>
      </c>
      <c r="CB1692" s="14">
        <f>Таблица1[[#This Row],[Т3]]+Таблица1[[#This Row],[Y6, мм]]</f>
        <v>58932.376957739696</v>
      </c>
      <c r="CC1692" s="14">
        <f>Таблица1[[#This Row],[Т4]]+Таблица1[[#This Row],[Lдуг 6,мм]]</f>
        <v>21854.019559921311</v>
      </c>
      <c r="CD1692" s="14">
        <f>Таблица1[[#This Row],[Т5]]+Таблица1[[#This Row],[Lдуг 1,мм]]</f>
        <v>58979.630787073482</v>
      </c>
      <c r="CE1692" s="14">
        <f>Таблица1[[#This Row],[Т6]]+Таблица1[[#This Row],[Lпрям1, мм]]</f>
        <v>22244.31432032683</v>
      </c>
      <c r="CF1692" s="15">
        <f>Таблица1[[#This Row],[Т7]]+Таблица1[[#This Row],[Lдуг 2,мм]]</f>
        <v>59067.621672937668</v>
      </c>
      <c r="CG1692" s="14">
        <f>Таблица1[[#This Row],[Т8]]+Таблица1[[#This Row],[Lпрям2, мм]]</f>
        <v>25977.704656934184</v>
      </c>
      <c r="CH1692" s="14">
        <f>Таблица1[[#This Row],[Т9]]-Таблица1[[#This Row],[Т9]]</f>
        <v>0</v>
      </c>
      <c r="CI1692" s="50">
        <f>Таблица1[[#This Row],[Т9]]-Таблица1[[#This Row],[Т8]]</f>
        <v>36823.307352610835</v>
      </c>
      <c r="CJ1692" s="54">
        <f>Таблица1[[#This Row],[Т9]]-Таблица1[[#This Row],[Т7]]</f>
        <v>87.990885864186566</v>
      </c>
      <c r="CK1692" s="14">
        <f>Таблица1[[#This Row],[Т9]]-Таблица1[[#This Row],[Т6]]</f>
        <v>37213.602113016357</v>
      </c>
      <c r="CL1692" s="14">
        <f>Таблица1[[#This Row],[Т9]]-Таблица1[[#This Row],[Т5]]</f>
        <v>135.24471519797225</v>
      </c>
      <c r="CM1692" s="14">
        <f>Таблица1[[#This Row],[Т9]]-Таблица1[[#This Row],[Т4]]</f>
        <v>38342.077633353416</v>
      </c>
      <c r="CN1692" s="14">
        <f>Таблица1[[#This Row],[Т9]]-Таблица1[[#This Row],[Т3]]</f>
        <v>367.28490581753431</v>
      </c>
      <c r="CO1692" s="14">
        <f>Таблица1[[#This Row],[Т9]]-Таблица1[[#This Row],[Т2]]</f>
        <v>43822.609815541568</v>
      </c>
      <c r="CP1692" s="14">
        <f>Таблица1[[#This Row],[Т9]]-Таблица1[[#This Row],[Т1]]</f>
        <v>625.4291848501889</v>
      </c>
      <c r="CQ1692" s="14">
        <f>Таблица1[[#This Row],[Т9]]-Таблица1[[#This Row],[угол обхв6]]</f>
        <v>46677.875502949224</v>
      </c>
      <c r="CR1692" s="14">
        <f>Таблица1[[#This Row],[Т9]]-Таблица1[[#This Row],[угол обхв5]]</f>
        <v>1017.0232061646893</v>
      </c>
      <c r="CS1692" s="14">
        <f>Таблица1[[#This Row],[Т9]]-Таблица1[[#This Row],[угол обхв4]]</f>
        <v>59067.621672937668</v>
      </c>
      <c r="CT1692" s="14">
        <f>Таблица1[[#This Row],[Lкан_прям, мм]]+Таблица1[[#This Row],[Lкан_дуг, мм]]+Таблица1[[#This Row],[Lкан_леб,мм]]</f>
        <v>85045.326329871838</v>
      </c>
      <c r="CU1692" s="16">
        <f>Таблица1[[#This Row],[Lкан_леб,мм]]</f>
        <v>58050.598466772979</v>
      </c>
      <c r="CV1692" s="14">
        <f>2534431-(Таблица1[[#This Row],[Т23]]+Таблица1[[#This Row],[угол обхв3]])</f>
        <v>2449106.272136901</v>
      </c>
      <c r="CW1692" s="50">
        <f>SUM(X1692:AC1692,AD1692:AI1692)-Таблица1[[#This Row],[lподв_min, мм]]</f>
        <v>23261.33752758435</v>
      </c>
      <c r="CX1692" s="17">
        <f>CW2131-Таблица1[[#This Row],[Суммарная длина каната]]</f>
        <v>-2427151.2419771175</v>
      </c>
    </row>
    <row r="1693" spans="1:102" x14ac:dyDescent="0.25">
      <c r="A1693" s="21">
        <v>1692</v>
      </c>
      <c r="B1693" s="10">
        <v>42.679591836734687</v>
      </c>
      <c r="C1693" s="10">
        <v>96.250204081632717</v>
      </c>
      <c r="D1693" s="11">
        <v>14332.463743527353</v>
      </c>
      <c r="E1693" s="11">
        <v>12561.365125611581</v>
      </c>
      <c r="F1693" s="11">
        <v>14252.927057825673</v>
      </c>
      <c r="G1693" s="11">
        <v>12677.10153141197</v>
      </c>
      <c r="H1693" s="11">
        <v>14740.463253527352</v>
      </c>
      <c r="I1693" s="11">
        <v>8787.8965202589807</v>
      </c>
      <c r="J1693" s="11">
        <v>3773.4686053526011</v>
      </c>
      <c r="K1693" s="11">
        <v>25977.704656922568</v>
      </c>
      <c r="L1693" s="11">
        <v>1017.023206176292</v>
      </c>
      <c r="M1693" s="11">
        <v>58050.598466772979</v>
      </c>
      <c r="N1693" s="11">
        <v>7714.4887778649063</v>
      </c>
      <c r="O1693" s="11">
        <v>18939.920260733921</v>
      </c>
      <c r="P1693" s="43">
        <v>10452.183299808408</v>
      </c>
      <c r="Q1693" s="11">
        <v>18283.94091611819</v>
      </c>
      <c r="R1693" s="11">
        <v>14047.044112654004</v>
      </c>
      <c r="S1693" s="11">
        <v>14147.129494713159</v>
      </c>
      <c r="T1693" s="11">
        <v>15019.225350315754</v>
      </c>
      <c r="U1693" s="11">
        <v>13150.045425470014</v>
      </c>
      <c r="V1693" s="11">
        <v>14332.463743527353</v>
      </c>
      <c r="W1693" s="11">
        <v>12561.365125611581</v>
      </c>
      <c r="X1693" s="12">
        <v>0</v>
      </c>
      <c r="Y1693" s="12">
        <v>377.5825829920534</v>
      </c>
      <c r="Z1693" s="12">
        <v>253.04252410720406</v>
      </c>
      <c r="AA1693" s="44">
        <v>232.04019061955913</v>
      </c>
      <c r="AB1693" s="45">
        <v>47.253829333786491</v>
      </c>
      <c r="AC1693" s="12">
        <v>107.10407912368893</v>
      </c>
      <c r="AD1693" s="12">
        <v>12389.746169988446</v>
      </c>
      <c r="AE1693" s="12">
        <v>2815.1874175695566</v>
      </c>
      <c r="AF1693" s="12">
        <v>5480.5321821881525</v>
      </c>
      <c r="AG1693" s="44">
        <v>1128.475520337058</v>
      </c>
      <c r="AH1693" s="45">
        <v>390.29476040552026</v>
      </c>
      <c r="AI1693" s="12">
        <v>3773.4686064338321</v>
      </c>
      <c r="AJ1693" s="12">
        <v>-39.549626150490411</v>
      </c>
      <c r="AK1693" s="12">
        <v>13.474610180619386</v>
      </c>
      <c r="AL1693" s="12">
        <v>49.009582407776698</v>
      </c>
      <c r="AM1693" s="44">
        <v>81.595179466384181</v>
      </c>
      <c r="AN1693" s="45">
        <v>74.959284891243371</v>
      </c>
      <c r="AO1693" s="12">
        <v>89.999999848161508</v>
      </c>
      <c r="AP1693" s="12">
        <v>-2098.7069454800312</v>
      </c>
      <c r="AQ1693" s="12">
        <v>7809.5586730103878</v>
      </c>
      <c r="AR1693" s="12">
        <v>10760.149570934176</v>
      </c>
      <c r="AS1693" s="44">
        <v>14450.662208519243</v>
      </c>
      <c r="AT1693" s="45">
        <v>14625.202752088655</v>
      </c>
      <c r="AU1693" s="12">
        <v>14740.463743527351</v>
      </c>
      <c r="AV1693" s="12">
        <v>11365.392958514456</v>
      </c>
      <c r="AW1693" s="12">
        <v>19336.689356099258</v>
      </c>
      <c r="AX1693" s="12">
        <v>18551.561498003983</v>
      </c>
      <c r="AY1693" s="44">
        <v>14206.765328656511</v>
      </c>
      <c r="AZ1693" s="45">
        <v>13044.167230895462</v>
      </c>
      <c r="BA1693" s="12">
        <v>12561.365126692814</v>
      </c>
      <c r="BB1693" s="12">
        <v>7454.696280813122</v>
      </c>
      <c r="BC1693" s="12">
        <v>10547.25319495389</v>
      </c>
      <c r="BD1693" s="12">
        <v>14355.010383779772</v>
      </c>
      <c r="BE1693" s="44">
        <v>14615.607254450515</v>
      </c>
      <c r="BF1693" s="45">
        <v>14726.486341754449</v>
      </c>
      <c r="BG1693" s="12">
        <v>14740.463753527352</v>
      </c>
      <c r="BH1693" s="12">
        <v>19254.518192188654</v>
      </c>
      <c r="BI1693" s="12">
        <v>18680.710011483527</v>
      </c>
      <c r="BJ1693" s="12">
        <v>14414.75007659895</v>
      </c>
      <c r="BK1693" s="44">
        <v>13090.409591526663</v>
      </c>
      <c r="BL1693" s="45">
        <v>12667.243320186135</v>
      </c>
      <c r="BM1693" s="12">
        <v>8787.8965202589825</v>
      </c>
      <c r="BN1693" s="12">
        <v>0</v>
      </c>
      <c r="BO1693" s="12">
        <v>53.024236331109798</v>
      </c>
      <c r="BP1693" s="12">
        <v>35.534972227157311</v>
      </c>
      <c r="BQ1693" s="48">
        <v>32.585597058607483</v>
      </c>
      <c r="BR1693" s="49">
        <v>6.6358945751408154</v>
      </c>
      <c r="BS1693" s="13">
        <v>15.040714956918148</v>
      </c>
      <c r="BT1693" s="12">
        <v>279.401533227019</v>
      </c>
      <c r="BV1693" s="14">
        <f>Таблица1[[#This Row],[Lкан_леб,мм]]</f>
        <v>58050.598466772979</v>
      </c>
      <c r="BW1693" s="50">
        <f>Таблица1[[#This Row],[угол обхв4]]+Таблица1[[#This Row],[Lдуг 3,мм]]</f>
        <v>12389.746169988446</v>
      </c>
      <c r="BX1693" s="54">
        <f>Таблица1[[#This Row],[угол обхв5]]+Таблица1[[#This Row],[Y5, мм]]</f>
        <v>58428.181049765029</v>
      </c>
      <c r="BY1693" s="14">
        <f>Таблица1[[#This Row],[угол обхв6]]+Таблица1[[#This Row],[Lдуг 4,мм]]</f>
        <v>15204.933587558004</v>
      </c>
      <c r="BZ1693" s="14">
        <f>Таблица1[[#This Row],[Т1]]+Таблица1[[#This Row],[X6, мм]]</f>
        <v>58681.22357387223</v>
      </c>
      <c r="CA1693" s="14">
        <f>Таблица1[[#This Row],[Т2]]+Таблица1[[#This Row],[Lдуг 5,мм]]</f>
        <v>20685.465769746155</v>
      </c>
      <c r="CB1693" s="14">
        <f>Таблица1[[#This Row],[Т3]]+Таблица1[[#This Row],[Y6, мм]]</f>
        <v>58913.263764491792</v>
      </c>
      <c r="CC1693" s="14">
        <f>Таблица1[[#This Row],[Т4]]+Таблица1[[#This Row],[Lдуг 6,мм]]</f>
        <v>21813.941290083214</v>
      </c>
      <c r="CD1693" s="14">
        <f>Таблица1[[#This Row],[Т5]]+Таблица1[[#This Row],[Lдуг 1,мм]]</f>
        <v>58960.517593825578</v>
      </c>
      <c r="CE1693" s="14">
        <f>Таблица1[[#This Row],[Т6]]+Таблица1[[#This Row],[Lпрям1, мм]]</f>
        <v>22204.236050488733</v>
      </c>
      <c r="CF1693" s="15">
        <f>Таблица1[[#This Row],[Т7]]+Таблица1[[#This Row],[Lдуг 2,мм]]</f>
        <v>59067.621672949266</v>
      </c>
      <c r="CG1693" s="14">
        <f>Таблица1[[#This Row],[Т8]]+Таблица1[[#This Row],[Lпрям2, мм]]</f>
        <v>25977.704656922564</v>
      </c>
      <c r="CH1693" s="14">
        <f>Таблица1[[#This Row],[Т9]]-Таблица1[[#This Row],[Т9]]</f>
        <v>0</v>
      </c>
      <c r="CI1693" s="50">
        <f>Таблица1[[#This Row],[Т9]]-Таблица1[[#This Row],[Т8]]</f>
        <v>36863.385622460533</v>
      </c>
      <c r="CJ1693" s="54">
        <f>Таблица1[[#This Row],[Т9]]-Таблица1[[#This Row],[Т7]]</f>
        <v>107.10407912368828</v>
      </c>
      <c r="CK1693" s="14">
        <f>Таблица1[[#This Row],[Т9]]-Таблица1[[#This Row],[Т6]]</f>
        <v>37253.680382866049</v>
      </c>
      <c r="CL1693" s="14">
        <f>Таблица1[[#This Row],[Т9]]-Таблица1[[#This Row],[Т5]]</f>
        <v>154.35790845747397</v>
      </c>
      <c r="CM1693" s="14">
        <f>Таблица1[[#This Row],[Т9]]-Таблица1[[#This Row],[Т4]]</f>
        <v>38382.155903203107</v>
      </c>
      <c r="CN1693" s="14">
        <f>Таблица1[[#This Row],[Т9]]-Таблица1[[#This Row],[Т3]]</f>
        <v>386.39809907703602</v>
      </c>
      <c r="CO1693" s="14">
        <f>Таблица1[[#This Row],[Т9]]-Таблица1[[#This Row],[Т2]]</f>
        <v>43862.688085391259</v>
      </c>
      <c r="CP1693" s="14">
        <f>Таблица1[[#This Row],[Т9]]-Таблица1[[#This Row],[Т1]]</f>
        <v>639.44062318423676</v>
      </c>
      <c r="CQ1693" s="14">
        <f>Таблица1[[#This Row],[Т9]]-Таблица1[[#This Row],[угол обхв6]]</f>
        <v>46677.875502960822</v>
      </c>
      <c r="CR1693" s="14">
        <f>Таблица1[[#This Row],[Т9]]-Таблица1[[#This Row],[угол обхв5]]</f>
        <v>1017.0232061762872</v>
      </c>
      <c r="CS1693" s="14">
        <f>Таблица1[[#This Row],[Т9]]-Таблица1[[#This Row],[угол обхв4]]</f>
        <v>59067.621672949266</v>
      </c>
      <c r="CT1693" s="14">
        <f>Таблица1[[#This Row],[Lкан_прям, мм]]+Таблица1[[#This Row],[Lкан_дуг, мм]]+Таблица1[[#This Row],[Lкан_леб,мм]]</f>
        <v>85045.326329871838</v>
      </c>
      <c r="CU1693" s="16">
        <f>Таблица1[[#This Row],[Lкан_леб,мм]]</f>
        <v>58050.598466772979</v>
      </c>
      <c r="CV1693" s="14">
        <f>2534431-(Таблица1[[#This Row],[Т23]]+Таблица1[[#This Row],[угол обхв3]])</f>
        <v>2449106.272136901</v>
      </c>
      <c r="CW1693" s="50">
        <f>SUM(X1693:AC1693,AD1693:AI1693)-Таблица1[[#This Row],[lподв_min, мм]]</f>
        <v>23221.259257746253</v>
      </c>
      <c r="CX1693" s="17">
        <f>CW2132-Таблица1[[#This Row],[Суммарная длина каната]]</f>
        <v>-2427204.3559571397</v>
      </c>
    </row>
    <row r="1694" spans="1:102" x14ac:dyDescent="0.25">
      <c r="A1694" s="21">
        <v>1693</v>
      </c>
      <c r="B1694" s="10">
        <v>42.679591836734687</v>
      </c>
      <c r="C1694" s="10">
        <v>98.934285714285778</v>
      </c>
      <c r="D1694" s="11">
        <v>14576.827135044841</v>
      </c>
      <c r="E1694" s="11">
        <v>12852.842963246254</v>
      </c>
      <c r="F1694" s="11">
        <v>14491.957895164385</v>
      </c>
      <c r="G1694" s="11">
        <v>12964.72777956247</v>
      </c>
      <c r="H1694" s="11">
        <v>14984.826645044843</v>
      </c>
      <c r="I1694" s="11">
        <v>9038.0970284147934</v>
      </c>
      <c r="J1694" s="11">
        <v>3814.7459348314605</v>
      </c>
      <c r="K1694" s="11">
        <v>25977.704656910864</v>
      </c>
      <c r="L1694" s="11">
        <v>1017.0232061879947</v>
      </c>
      <c r="M1694" s="11">
        <v>58050.598466772979</v>
      </c>
      <c r="N1694" s="11">
        <v>7714.4887778649063</v>
      </c>
      <c r="O1694" s="11">
        <v>18939.920260733921</v>
      </c>
      <c r="P1694" s="43">
        <v>10432.821556607094</v>
      </c>
      <c r="Q1694" s="11">
        <v>18387.431273669787</v>
      </c>
      <c r="R1694" s="11">
        <v>14217.460983546433</v>
      </c>
      <c r="S1694" s="11">
        <v>14423.501732411989</v>
      </c>
      <c r="T1694" s="11">
        <v>15235.268043886932</v>
      </c>
      <c r="U1694" s="11">
        <v>13473.037746812834</v>
      </c>
      <c r="V1694" s="11">
        <v>14576.827135044841</v>
      </c>
      <c r="W1694" s="11">
        <v>12852.842963246254</v>
      </c>
      <c r="X1694" s="12">
        <v>0</v>
      </c>
      <c r="Y1694" s="12">
        <v>363.44048385221583</v>
      </c>
      <c r="Z1694" s="12">
        <v>248.07142999914441</v>
      </c>
      <c r="AA1694" s="44">
        <v>232.04019061955881</v>
      </c>
      <c r="AB1694" s="45">
        <v>47.253829333788218</v>
      </c>
      <c r="AC1694" s="12">
        <v>126.21727238328734</v>
      </c>
      <c r="AD1694" s="12">
        <v>12389.746169988446</v>
      </c>
      <c r="AE1694" s="12">
        <v>2773.9100880907026</v>
      </c>
      <c r="AF1694" s="12">
        <v>5480.532182188148</v>
      </c>
      <c r="AG1694" s="44">
        <v>1128.4755203370626</v>
      </c>
      <c r="AH1694" s="45">
        <v>390.29476040551469</v>
      </c>
      <c r="AI1694" s="12">
        <v>3814.7459359009927</v>
      </c>
      <c r="AJ1694" s="12">
        <v>-39.549626150490411</v>
      </c>
      <c r="AK1694" s="12">
        <v>11.488623430206935</v>
      </c>
      <c r="AL1694" s="12">
        <v>46.325500775123636</v>
      </c>
      <c r="AM1694" s="44">
        <v>78.911097833731077</v>
      </c>
      <c r="AN1694" s="45">
        <v>72.275203258590025</v>
      </c>
      <c r="AO1694" s="12">
        <v>89.999999849804453</v>
      </c>
      <c r="AP1694" s="12">
        <v>-2098.7069454800312</v>
      </c>
      <c r="AQ1694" s="12">
        <v>7795.7515079331761</v>
      </c>
      <c r="AR1694" s="12">
        <v>10727.917579962159</v>
      </c>
      <c r="AS1694" s="44">
        <v>14617.843597386995</v>
      </c>
      <c r="AT1694" s="45">
        <v>14846.635880934518</v>
      </c>
      <c r="AU1694" s="12">
        <v>14984.827135044839</v>
      </c>
      <c r="AV1694" s="12">
        <v>11365.392958514456</v>
      </c>
      <c r="AW1694" s="12">
        <v>19339.745683514728</v>
      </c>
      <c r="AX1694" s="12">
        <v>18669.179986177984</v>
      </c>
      <c r="AY1694" s="44">
        <v>14501.973144621777</v>
      </c>
      <c r="AZ1694" s="45">
        <v>13348.824052242029</v>
      </c>
      <c r="BA1694" s="12">
        <v>12852.842964315787</v>
      </c>
      <c r="BB1694" s="12">
        <v>7454.696280813122</v>
      </c>
      <c r="BC1694" s="12">
        <v>10514.084286675363</v>
      </c>
      <c r="BD1694" s="12">
        <v>14512.557006901499</v>
      </c>
      <c r="BE1694" s="44">
        <v>14834.88543004637</v>
      </c>
      <c r="BF1694" s="45">
        <v>14965.459297997255</v>
      </c>
      <c r="BG1694" s="12">
        <v>14984.827145044843</v>
      </c>
      <c r="BH1694" s="12">
        <v>19254.518192188654</v>
      </c>
      <c r="BI1694" s="12">
        <v>18787.256696450593</v>
      </c>
      <c r="BJ1694" s="12">
        <v>14705.250444920186</v>
      </c>
      <c r="BK1694" s="44">
        <v>13394.566334603045</v>
      </c>
      <c r="BL1694" s="45">
        <v>12977.056657817056</v>
      </c>
      <c r="BM1694" s="12">
        <v>9038.0970284147952</v>
      </c>
      <c r="BN1694" s="12">
        <v>0</v>
      </c>
      <c r="BO1694" s="12">
        <v>51.03824958069734</v>
      </c>
      <c r="BP1694" s="12">
        <v>34.836877344916701</v>
      </c>
      <c r="BQ1694" s="48">
        <v>32.585597058607441</v>
      </c>
      <c r="BR1694" s="49">
        <v>6.635894575141057</v>
      </c>
      <c r="BS1694" s="13">
        <v>17.724796591214428</v>
      </c>
      <c r="BT1694" s="12">
        <v>279.401533227019</v>
      </c>
      <c r="BV1694" s="14">
        <f>Таблица1[[#This Row],[Lкан_леб,мм]]</f>
        <v>58050.598466772979</v>
      </c>
      <c r="BW1694" s="50">
        <f>Таблица1[[#This Row],[угол обхв4]]+Таблица1[[#This Row],[Lдуг 3,мм]]</f>
        <v>12389.746169988446</v>
      </c>
      <c r="BX1694" s="54">
        <f>Таблица1[[#This Row],[угол обхв5]]+Таблица1[[#This Row],[Y5, мм]]</f>
        <v>58414.038950625196</v>
      </c>
      <c r="BY1694" s="14">
        <f>Таблица1[[#This Row],[угол обхв6]]+Таблица1[[#This Row],[Lдуг 4,мм]]</f>
        <v>15163.656258079149</v>
      </c>
      <c r="BZ1694" s="14">
        <f>Таблица1[[#This Row],[Т1]]+Таблица1[[#This Row],[X6, мм]]</f>
        <v>58662.110380624341</v>
      </c>
      <c r="CA1694" s="14">
        <f>Таблица1[[#This Row],[Т2]]+Таблица1[[#This Row],[Lдуг 5,мм]]</f>
        <v>20644.188440267295</v>
      </c>
      <c r="CB1694" s="14">
        <f>Таблица1[[#This Row],[Т3]]+Таблица1[[#This Row],[Y6, мм]]</f>
        <v>58894.150571243903</v>
      </c>
      <c r="CC1694" s="14">
        <f>Таблица1[[#This Row],[Т4]]+Таблица1[[#This Row],[Lдуг 6,мм]]</f>
        <v>21772.663960604357</v>
      </c>
      <c r="CD1694" s="14">
        <f>Таблица1[[#This Row],[Т5]]+Таблица1[[#This Row],[Lдуг 1,мм]]</f>
        <v>58941.404400577689</v>
      </c>
      <c r="CE1694" s="14">
        <f>Таблица1[[#This Row],[Т6]]+Таблица1[[#This Row],[Lпрям1, мм]]</f>
        <v>22162.958721009873</v>
      </c>
      <c r="CF1694" s="15">
        <f>Таблица1[[#This Row],[Т7]]+Таблица1[[#This Row],[Lдуг 2,мм]]</f>
        <v>59067.621672960973</v>
      </c>
      <c r="CG1694" s="14">
        <f>Таблица1[[#This Row],[Т8]]+Таблица1[[#This Row],[Lпрям2, мм]]</f>
        <v>25977.704656910864</v>
      </c>
      <c r="CH1694" s="14">
        <f>Таблица1[[#This Row],[Т9]]-Таблица1[[#This Row],[Т9]]</f>
        <v>0</v>
      </c>
      <c r="CI1694" s="50">
        <f>Таблица1[[#This Row],[Т9]]-Таблица1[[#This Row],[Т8]]</f>
        <v>36904.662951951104</v>
      </c>
      <c r="CJ1694" s="54">
        <f>Таблица1[[#This Row],[Т9]]-Таблица1[[#This Row],[Т7]]</f>
        <v>126.21727238328458</v>
      </c>
      <c r="CK1694" s="14">
        <f>Таблица1[[#This Row],[Т9]]-Таблица1[[#This Row],[Т6]]</f>
        <v>37294.957712356612</v>
      </c>
      <c r="CL1694" s="14">
        <f>Таблица1[[#This Row],[Т9]]-Таблица1[[#This Row],[Т5]]</f>
        <v>173.47110171707027</v>
      </c>
      <c r="CM1694" s="14">
        <f>Таблица1[[#This Row],[Т9]]-Таблица1[[#This Row],[Т4]]</f>
        <v>38423.433232693678</v>
      </c>
      <c r="CN1694" s="14">
        <f>Таблица1[[#This Row],[Т9]]-Таблица1[[#This Row],[Т3]]</f>
        <v>405.51129233663232</v>
      </c>
      <c r="CO1694" s="14">
        <f>Таблица1[[#This Row],[Т9]]-Таблица1[[#This Row],[Т2]]</f>
        <v>43903.965414881823</v>
      </c>
      <c r="CP1694" s="14">
        <f>Таблица1[[#This Row],[Т9]]-Таблица1[[#This Row],[Т1]]</f>
        <v>653.58272233577736</v>
      </c>
      <c r="CQ1694" s="14">
        <f>Таблица1[[#This Row],[Т9]]-Таблица1[[#This Row],[угол обхв6]]</f>
        <v>46677.875502972529</v>
      </c>
      <c r="CR1694" s="14">
        <f>Таблица1[[#This Row],[Т9]]-Таблица1[[#This Row],[угол обхв5]]</f>
        <v>1017.0232061879942</v>
      </c>
      <c r="CS1694" s="14">
        <f>Таблица1[[#This Row],[Т9]]-Таблица1[[#This Row],[угол обхв4]]</f>
        <v>59067.621672960973</v>
      </c>
      <c r="CT1694" s="14">
        <f>Таблица1[[#This Row],[Lкан_прям, мм]]+Таблица1[[#This Row],[Lкан_дуг, мм]]+Таблица1[[#This Row],[Lкан_леб,мм]]</f>
        <v>85045.326329871838</v>
      </c>
      <c r="CU1694" s="16">
        <f>Таблица1[[#This Row],[Lкан_леб,мм]]</f>
        <v>58050.598466772979</v>
      </c>
      <c r="CV1694" s="14">
        <f>2534431-(Таблица1[[#This Row],[Т23]]+Таблица1[[#This Row],[угол обхв3]])</f>
        <v>2449106.272136901</v>
      </c>
      <c r="CW1694" s="50">
        <f>SUM(X1694:AC1694,AD1694:AI1694)-Таблица1[[#This Row],[lподв_min, мм]]</f>
        <v>23179.9819282674</v>
      </c>
      <c r="CX1694" s="17">
        <f>CW2133-Таблица1[[#This Row],[Суммарная длина каната]]</f>
        <v>-2427257.0681774919</v>
      </c>
    </row>
    <row r="1695" spans="1:102" x14ac:dyDescent="0.25">
      <c r="A1695" s="21">
        <v>1694</v>
      </c>
      <c r="B1695" s="10">
        <v>42.679591836734687</v>
      </c>
      <c r="C1695" s="10">
        <v>101.61836734693884</v>
      </c>
      <c r="D1695" s="11">
        <v>14807.272846245804</v>
      </c>
      <c r="E1695" s="11">
        <v>13155.444303519545</v>
      </c>
      <c r="F1695" s="11">
        <v>14717.25726821635</v>
      </c>
      <c r="G1695" s="11">
        <v>13263.232038035228</v>
      </c>
      <c r="H1695" s="11">
        <v>15215.272356245803</v>
      </c>
      <c r="I1695" s="11">
        <v>9298.2602803685622</v>
      </c>
      <c r="J1695" s="11">
        <v>3857.1840231509836</v>
      </c>
      <c r="K1695" s="11">
        <v>25977.704656899103</v>
      </c>
      <c r="L1695" s="11">
        <v>1017.0232061997597</v>
      </c>
      <c r="M1695" s="11">
        <v>58050.598466772979</v>
      </c>
      <c r="N1695" s="11">
        <v>7714.4887778649063</v>
      </c>
      <c r="O1695" s="11">
        <v>18939.920260733921</v>
      </c>
      <c r="P1695" s="43">
        <v>10408.63471206447</v>
      </c>
      <c r="Q1695" s="11">
        <v>18489.901404717919</v>
      </c>
      <c r="R1695" s="11">
        <v>14374.748678155856</v>
      </c>
      <c r="S1695" s="11">
        <v>14707.551208348623</v>
      </c>
      <c r="T1695" s="11">
        <v>15435.948337569947</v>
      </c>
      <c r="U1695" s="11">
        <v>13805.792769042719</v>
      </c>
      <c r="V1695" s="11">
        <v>14807.272846245804</v>
      </c>
      <c r="W1695" s="11">
        <v>13155.444303519545</v>
      </c>
      <c r="X1695" s="12">
        <v>0</v>
      </c>
      <c r="Y1695" s="12">
        <v>349.15783991688647</v>
      </c>
      <c r="Z1695" s="12">
        <v>243.24088068657653</v>
      </c>
      <c r="AA1695" s="44">
        <v>232.0401906195591</v>
      </c>
      <c r="AB1695" s="45">
        <v>47.253829333786939</v>
      </c>
      <c r="AC1695" s="12">
        <v>145.33046564295066</v>
      </c>
      <c r="AD1695" s="12">
        <v>12389.746169988446</v>
      </c>
      <c r="AE1695" s="12">
        <v>2731.4719997711832</v>
      </c>
      <c r="AF1695" s="12">
        <v>5480.5321821881507</v>
      </c>
      <c r="AG1695" s="44">
        <v>1128.4755203370603</v>
      </c>
      <c r="AH1695" s="45">
        <v>390.29476040551606</v>
      </c>
      <c r="AI1695" s="12">
        <v>3857.1840242087487</v>
      </c>
      <c r="AJ1695" s="12">
        <v>-39.549626150490411</v>
      </c>
      <c r="AK1695" s="12">
        <v>9.4828998572106205</v>
      </c>
      <c r="AL1695" s="12">
        <v>43.641419142470554</v>
      </c>
      <c r="AM1695" s="44">
        <v>76.22701620107803</v>
      </c>
      <c r="AN1695" s="45">
        <v>69.591121625937163</v>
      </c>
      <c r="AO1695" s="12">
        <v>89.999999851456977</v>
      </c>
      <c r="AP1695" s="12">
        <v>-2098.7069454800312</v>
      </c>
      <c r="AQ1695" s="12">
        <v>7781.7080989012957</v>
      </c>
      <c r="AR1695" s="12">
        <v>10690.213002058661</v>
      </c>
      <c r="AS1695" s="44">
        <v>14771.017309576961</v>
      </c>
      <c r="AT1695" s="45">
        <v>15053.559328009283</v>
      </c>
      <c r="AU1695" s="12">
        <v>15215.272846245802</v>
      </c>
      <c r="AV1695" s="12">
        <v>11365.392958514456</v>
      </c>
      <c r="AW1695" s="12">
        <v>19342.344865945139</v>
      </c>
      <c r="AX1695" s="12">
        <v>18785.160048289868</v>
      </c>
      <c r="AY1695" s="44">
        <v>14804.686020602758</v>
      </c>
      <c r="AZ1695" s="45">
        <v>13663.516118227435</v>
      </c>
      <c r="BA1695" s="12">
        <v>13155.444304577313</v>
      </c>
      <c r="BB1695" s="12">
        <v>7454.696280813122</v>
      </c>
      <c r="BC1695" s="12">
        <v>10475.854033100859</v>
      </c>
      <c r="BD1695" s="12">
        <v>14656.326968150048</v>
      </c>
      <c r="BE1695" s="44">
        <v>15039.679706148843</v>
      </c>
      <c r="BF1695" s="45">
        <v>15189.661855806466</v>
      </c>
      <c r="BG1695" s="12">
        <v>15215.272856245803</v>
      </c>
      <c r="BH1695" s="12">
        <v>19254.518192188654</v>
      </c>
      <c r="BI1695" s="12">
        <v>18892.32600992914</v>
      </c>
      <c r="BJ1695" s="12">
        <v>15002.809851920571</v>
      </c>
      <c r="BK1695" s="44">
        <v>13708.657956788582</v>
      </c>
      <c r="BL1695" s="45">
        <v>13297.720954334831</v>
      </c>
      <c r="BM1695" s="12">
        <v>9298.2602803685641</v>
      </c>
      <c r="BN1695" s="12">
        <v>0</v>
      </c>
      <c r="BO1695" s="12">
        <v>49.03252600770103</v>
      </c>
      <c r="BP1695" s="12">
        <v>34.158519285259935</v>
      </c>
      <c r="BQ1695" s="48">
        <v>32.585597058607476</v>
      </c>
      <c r="BR1695" s="49">
        <v>6.6358945751408784</v>
      </c>
      <c r="BS1695" s="13">
        <v>20.408878225519818</v>
      </c>
      <c r="BT1695" s="12">
        <v>279.401533227019</v>
      </c>
      <c r="BV1695" s="14">
        <f>Таблица1[[#This Row],[Lкан_леб,мм]]</f>
        <v>58050.598466772979</v>
      </c>
      <c r="BW1695" s="50">
        <f>Таблица1[[#This Row],[угол обхв4]]+Таблица1[[#This Row],[Lдуг 3,мм]]</f>
        <v>12389.746169988446</v>
      </c>
      <c r="BX1695" s="54">
        <f>Таблица1[[#This Row],[угол обхв5]]+Таблица1[[#This Row],[Y5, мм]]</f>
        <v>58399.756306689866</v>
      </c>
      <c r="BY1695" s="14">
        <f>Таблица1[[#This Row],[угол обхв6]]+Таблица1[[#This Row],[Lдуг 4,мм]]</f>
        <v>15121.21816975963</v>
      </c>
      <c r="BZ1695" s="14">
        <f>Таблица1[[#This Row],[Т1]]+Таблица1[[#This Row],[X6, мм]]</f>
        <v>58642.997187376444</v>
      </c>
      <c r="CA1695" s="14">
        <f>Таблица1[[#This Row],[Т2]]+Таблица1[[#This Row],[Lдуг 5,мм]]</f>
        <v>20601.75035194778</v>
      </c>
      <c r="CB1695" s="14">
        <f>Таблица1[[#This Row],[Т3]]+Таблица1[[#This Row],[Y6, мм]]</f>
        <v>58875.037377996006</v>
      </c>
      <c r="CC1695" s="14">
        <f>Таблица1[[#This Row],[Т4]]+Таблица1[[#This Row],[Lдуг 6,мм]]</f>
        <v>21730.225872284838</v>
      </c>
      <c r="CD1695" s="14">
        <f>Таблица1[[#This Row],[Т5]]+Таблица1[[#This Row],[Lдуг 1,мм]]</f>
        <v>58922.291207329792</v>
      </c>
      <c r="CE1695" s="14">
        <f>Таблица1[[#This Row],[Т6]]+Таблица1[[#This Row],[Lпрям1, мм]]</f>
        <v>22120.520632690354</v>
      </c>
      <c r="CF1695" s="15">
        <f>Таблица1[[#This Row],[Т7]]+Таблица1[[#This Row],[Lдуг 2,мм]]</f>
        <v>59067.621672972746</v>
      </c>
      <c r="CG1695" s="14">
        <f>Таблица1[[#This Row],[Т8]]+Таблица1[[#This Row],[Lпрям2, мм]]</f>
        <v>25977.704656899103</v>
      </c>
      <c r="CH1695" s="14">
        <f>Таблица1[[#This Row],[Т9]]-Таблица1[[#This Row],[Т9]]</f>
        <v>0</v>
      </c>
      <c r="CI1695" s="50">
        <f>Таблица1[[#This Row],[Т9]]-Таблица1[[#This Row],[Т8]]</f>
        <v>36947.101040282389</v>
      </c>
      <c r="CJ1695" s="54">
        <f>Таблица1[[#This Row],[Т9]]-Таблица1[[#This Row],[Т7]]</f>
        <v>145.33046564295364</v>
      </c>
      <c r="CK1695" s="14">
        <f>Таблица1[[#This Row],[Т9]]-Таблица1[[#This Row],[Т6]]</f>
        <v>37337.395800687911</v>
      </c>
      <c r="CL1695" s="14">
        <f>Таблица1[[#This Row],[Т9]]-Таблица1[[#This Row],[Т5]]</f>
        <v>192.58429497673933</v>
      </c>
      <c r="CM1695" s="14">
        <f>Таблица1[[#This Row],[Т9]]-Таблица1[[#This Row],[Т4]]</f>
        <v>38465.87132102497</v>
      </c>
      <c r="CN1695" s="14">
        <f>Таблица1[[#This Row],[Т9]]-Таблица1[[#This Row],[Т3]]</f>
        <v>424.62448559630138</v>
      </c>
      <c r="CO1695" s="14">
        <f>Таблица1[[#This Row],[Т9]]-Таблица1[[#This Row],[Т2]]</f>
        <v>43946.403503213114</v>
      </c>
      <c r="CP1695" s="14">
        <f>Таблица1[[#This Row],[Т9]]-Таблица1[[#This Row],[Т1]]</f>
        <v>667.86536628288013</v>
      </c>
      <c r="CQ1695" s="14">
        <f>Таблица1[[#This Row],[Т9]]-Таблица1[[#This Row],[угол обхв6]]</f>
        <v>46677.875502984301</v>
      </c>
      <c r="CR1695" s="14">
        <f>Таблица1[[#This Row],[Т9]]-Таблица1[[#This Row],[угол обхв5]]</f>
        <v>1017.0232061997667</v>
      </c>
      <c r="CS1695" s="14">
        <f>Таблица1[[#This Row],[Т9]]-Таблица1[[#This Row],[угол обхв4]]</f>
        <v>59067.621672972746</v>
      </c>
      <c r="CT1695" s="14">
        <f>Таблица1[[#This Row],[Lкан_прям, мм]]+Таблица1[[#This Row],[Lкан_дуг, мм]]+Таблица1[[#This Row],[Lкан_леб,мм]]</f>
        <v>85045.326329871838</v>
      </c>
      <c r="CU1695" s="16">
        <f>Таблица1[[#This Row],[Lкан_леб,мм]]</f>
        <v>58050.598466772979</v>
      </c>
      <c r="CV1695" s="14">
        <f>2534431-(Таблица1[[#This Row],[Т23]]+Таблица1[[#This Row],[угол обхв3]])</f>
        <v>2449106.272136901</v>
      </c>
      <c r="CW1695" s="50">
        <f>SUM(X1695:AC1695,AD1695:AI1695)-Таблица1[[#This Row],[lподв_min, мм]]</f>
        <v>23137.543839947877</v>
      </c>
      <c r="CX1695" s="17">
        <f>CW2134-Таблица1[[#This Row],[Суммарная длина каната]]</f>
        <v>-2425381.958473728</v>
      </c>
    </row>
    <row r="1696" spans="1:102" x14ac:dyDescent="0.25">
      <c r="A1696" s="21">
        <v>1695</v>
      </c>
      <c r="B1696" s="10">
        <v>42.679591836734687</v>
      </c>
      <c r="C1696" s="10">
        <v>104.3024489795919</v>
      </c>
      <c r="D1696" s="11">
        <v>15023.295244165</v>
      </c>
      <c r="E1696" s="11">
        <v>13468.505193033634</v>
      </c>
      <c r="F1696" s="11">
        <v>14928.330835865516</v>
      </c>
      <c r="G1696" s="11">
        <v>13571.959343053481</v>
      </c>
      <c r="H1696" s="11">
        <v>15431.294754164999</v>
      </c>
      <c r="I1696" s="11">
        <v>9567.7627028174629</v>
      </c>
      <c r="J1696" s="11">
        <v>3900.7424902161711</v>
      </c>
      <c r="K1696" s="11">
        <v>25977.704656887283</v>
      </c>
      <c r="L1696" s="11">
        <v>1017.02320621157</v>
      </c>
      <c r="M1696" s="11">
        <v>58050.598466772979</v>
      </c>
      <c r="N1696" s="11">
        <v>7714.4887778649063</v>
      </c>
      <c r="O1696" s="11">
        <v>18939.920260733921</v>
      </c>
      <c r="P1696" s="43">
        <v>10379.675835798811</v>
      </c>
      <c r="Q1696" s="11">
        <v>18591.126474198663</v>
      </c>
      <c r="R1696" s="11">
        <v>14518.56208334041</v>
      </c>
      <c r="S1696" s="11">
        <v>14998.654674739268</v>
      </c>
      <c r="T1696" s="11">
        <v>15620.825908256016</v>
      </c>
      <c r="U1696" s="11">
        <v>14147.580376994107</v>
      </c>
      <c r="V1696" s="11">
        <v>15023.295244165</v>
      </c>
      <c r="W1696" s="11">
        <v>13468.505193033634</v>
      </c>
      <c r="X1696" s="12">
        <v>0</v>
      </c>
      <c r="Y1696" s="12">
        <v>334.72398470014843</v>
      </c>
      <c r="Z1696" s="12">
        <v>238.56154265541741</v>
      </c>
      <c r="AA1696" s="44">
        <v>232.04019061955887</v>
      </c>
      <c r="AB1696" s="45">
        <v>47.253829333786214</v>
      </c>
      <c r="AC1696" s="12">
        <v>164.44365890265905</v>
      </c>
      <c r="AD1696" s="12">
        <v>12389.746169988446</v>
      </c>
      <c r="AE1696" s="12">
        <v>2687.9135327059867</v>
      </c>
      <c r="AF1696" s="12">
        <v>5480.5321821881516</v>
      </c>
      <c r="AG1696" s="44">
        <v>1128.4755203370598</v>
      </c>
      <c r="AH1696" s="45">
        <v>390.29476040551776</v>
      </c>
      <c r="AI1696" s="12">
        <v>3900.7424912621236</v>
      </c>
      <c r="AJ1696" s="12">
        <v>-39.549626150490411</v>
      </c>
      <c r="AK1696" s="12">
        <v>7.4559415581371491</v>
      </c>
      <c r="AL1696" s="12">
        <v>40.957337509817499</v>
      </c>
      <c r="AM1696" s="44">
        <v>73.54293456842494</v>
      </c>
      <c r="AN1696" s="45">
        <v>66.907039993284172</v>
      </c>
      <c r="AO1696" s="12">
        <v>89.99999985311571</v>
      </c>
      <c r="AP1696" s="12">
        <v>-2098.7069454800312</v>
      </c>
      <c r="AQ1696" s="12">
        <v>7767.4323949771424</v>
      </c>
      <c r="AR1696" s="12">
        <v>10647.118566806408</v>
      </c>
      <c r="AS1696" s="44">
        <v>14909.847258650861</v>
      </c>
      <c r="AT1696" s="45">
        <v>15245.51907177539</v>
      </c>
      <c r="AU1696" s="12">
        <v>15431.295244165</v>
      </c>
      <c r="AV1696" s="12">
        <v>11365.392958514456</v>
      </c>
      <c r="AW1696" s="12">
        <v>19344.470595558989</v>
      </c>
      <c r="AX1696" s="12">
        <v>18899.247206430686</v>
      </c>
      <c r="AY1696" s="44">
        <v>15114.239758475314</v>
      </c>
      <c r="AZ1696" s="45">
        <v>13987.552946561369</v>
      </c>
      <c r="BA1696" s="12">
        <v>13468.505194079587</v>
      </c>
      <c r="BB1696" s="12">
        <v>7454.696280813122</v>
      </c>
      <c r="BC1696" s="12">
        <v>10432.619452911045</v>
      </c>
      <c r="BD1696" s="12">
        <v>14786.004814348007</v>
      </c>
      <c r="BE1696" s="44">
        <v>15229.540732945563</v>
      </c>
      <c r="BF1696" s="45">
        <v>15398.602080645625</v>
      </c>
      <c r="BG1696" s="12">
        <v>15431.295254165001</v>
      </c>
      <c r="BH1696" s="12">
        <v>19254.518192188654</v>
      </c>
      <c r="BI1696" s="12">
        <v>18995.676809023731</v>
      </c>
      <c r="BJ1696" s="12">
        <v>15306.775406971288</v>
      </c>
      <c r="BK1696" s="44">
        <v>14031.99529325806</v>
      </c>
      <c r="BL1696" s="45">
        <v>13628.532623466372</v>
      </c>
      <c r="BM1696" s="12">
        <v>9567.7627028174647</v>
      </c>
      <c r="BN1696" s="12">
        <v>0</v>
      </c>
      <c r="BO1696" s="12">
        <v>47.005567708627559</v>
      </c>
      <c r="BP1696" s="12">
        <v>33.501395951680344</v>
      </c>
      <c r="BQ1696" s="48">
        <v>32.585597058607448</v>
      </c>
      <c r="BR1696" s="49">
        <v>6.6358945751407772</v>
      </c>
      <c r="BS1696" s="13">
        <v>23.092959859831545</v>
      </c>
      <c r="BT1696" s="12">
        <v>279.401533227019</v>
      </c>
      <c r="BV1696" s="14">
        <f>Таблица1[[#This Row],[Lкан_леб,мм]]</f>
        <v>58050.598466772979</v>
      </c>
      <c r="BW1696" s="50">
        <f>Таблица1[[#This Row],[угол обхв4]]+Таблица1[[#This Row],[Lдуг 3,мм]]</f>
        <v>12389.746169988446</v>
      </c>
      <c r="BX1696" s="54">
        <f>Таблица1[[#This Row],[угол обхв5]]+Таблица1[[#This Row],[Y5, мм]]</f>
        <v>58385.322451473126</v>
      </c>
      <c r="BY1696" s="14">
        <f>Таблица1[[#This Row],[угол обхв6]]+Таблица1[[#This Row],[Lдуг 4,мм]]</f>
        <v>15077.659702694433</v>
      </c>
      <c r="BZ1696" s="14">
        <f>Таблица1[[#This Row],[Т1]]+Таблица1[[#This Row],[X6, мм]]</f>
        <v>58623.883994128541</v>
      </c>
      <c r="CA1696" s="14">
        <f>Таблица1[[#This Row],[Т2]]+Таблица1[[#This Row],[Lдуг 5,мм]]</f>
        <v>20558.191884882584</v>
      </c>
      <c r="CB1696" s="14">
        <f>Таблица1[[#This Row],[Т3]]+Таблица1[[#This Row],[Y6, мм]]</f>
        <v>58855.924184748103</v>
      </c>
      <c r="CC1696" s="14">
        <f>Таблица1[[#This Row],[Т4]]+Таблица1[[#This Row],[Lдуг 6,мм]]</f>
        <v>21686.667405219643</v>
      </c>
      <c r="CD1696" s="14">
        <f>Таблица1[[#This Row],[Т5]]+Таблица1[[#This Row],[Lдуг 1,мм]]</f>
        <v>58903.178014081888</v>
      </c>
      <c r="CE1696" s="14">
        <f>Таблица1[[#This Row],[Т6]]+Таблица1[[#This Row],[Lпрям1, мм]]</f>
        <v>22076.962165625162</v>
      </c>
      <c r="CF1696" s="15">
        <f>Таблица1[[#This Row],[Т7]]+Таблица1[[#This Row],[Lдуг 2,мм]]</f>
        <v>59067.621672984547</v>
      </c>
      <c r="CG1696" s="14">
        <f>Таблица1[[#This Row],[Т8]]+Таблица1[[#This Row],[Lпрям2, мм]]</f>
        <v>25977.704656887287</v>
      </c>
      <c r="CH1696" s="14">
        <f>Таблица1[[#This Row],[Т9]]-Таблица1[[#This Row],[Т9]]</f>
        <v>0</v>
      </c>
      <c r="CI1696" s="50">
        <f>Таблица1[[#This Row],[Т9]]-Таблица1[[#This Row],[Т8]]</f>
        <v>36990.659507359385</v>
      </c>
      <c r="CJ1696" s="54">
        <f>Таблица1[[#This Row],[Т9]]-Таблица1[[#This Row],[Т7]]</f>
        <v>164.44365890265908</v>
      </c>
      <c r="CK1696" s="14">
        <f>Таблица1[[#This Row],[Т9]]-Таблица1[[#This Row],[Т6]]</f>
        <v>37380.954267764901</v>
      </c>
      <c r="CL1696" s="14">
        <f>Таблица1[[#This Row],[Т9]]-Таблица1[[#This Row],[Т5]]</f>
        <v>211.69748823644477</v>
      </c>
      <c r="CM1696" s="14">
        <f>Таблица1[[#This Row],[Т9]]-Таблица1[[#This Row],[Т4]]</f>
        <v>38509.429788101959</v>
      </c>
      <c r="CN1696" s="14">
        <f>Таблица1[[#This Row],[Т9]]-Таблица1[[#This Row],[Т3]]</f>
        <v>443.73767885600682</v>
      </c>
      <c r="CO1696" s="14">
        <f>Таблица1[[#This Row],[Т9]]-Таблица1[[#This Row],[Т2]]</f>
        <v>43989.961970290111</v>
      </c>
      <c r="CP1696" s="14">
        <f>Таблица1[[#This Row],[Т9]]-Таблица1[[#This Row],[Т1]]</f>
        <v>682.29922151142091</v>
      </c>
      <c r="CQ1696" s="14">
        <f>Таблица1[[#This Row],[Т9]]-Таблица1[[#This Row],[угол обхв6]]</f>
        <v>46677.875502996103</v>
      </c>
      <c r="CR1696" s="14">
        <f>Таблица1[[#This Row],[Т9]]-Таблица1[[#This Row],[угол обхв5]]</f>
        <v>1017.0232062115683</v>
      </c>
      <c r="CS1696" s="14">
        <f>Таблица1[[#This Row],[Т9]]-Таблица1[[#This Row],[угол обхв4]]</f>
        <v>59067.621672984547</v>
      </c>
      <c r="CT1696" s="14">
        <f>Таблица1[[#This Row],[Lкан_прям, мм]]+Таблица1[[#This Row],[Lкан_дуг, мм]]+Таблица1[[#This Row],[Lкан_леб,мм]]</f>
        <v>85045.326329871838</v>
      </c>
      <c r="CU1696" s="16">
        <f>Таблица1[[#This Row],[Lкан_леб,мм]]</f>
        <v>58050.598466772979</v>
      </c>
      <c r="CV1696" s="14">
        <f>2534431-(Таблица1[[#This Row],[Т23]]+Таблица1[[#This Row],[угол обхв3]])</f>
        <v>2449106.272136901</v>
      </c>
      <c r="CW1696" s="50">
        <f>SUM(X1696:AC1696,AD1696:AI1696)-Таблица1[[#This Row],[lподв_min, мм]]</f>
        <v>23093.985372882686</v>
      </c>
      <c r="CX1696" s="17">
        <f>CW2135-Таблица1[[#This Row],[Суммарная длина каната]]</f>
        <v>-2425420.8593622535</v>
      </c>
    </row>
    <row r="1697" spans="1:102" x14ac:dyDescent="0.25">
      <c r="A1697" s="21">
        <v>1696</v>
      </c>
      <c r="B1697" s="10">
        <v>42.679591836734687</v>
      </c>
      <c r="C1697" s="10">
        <v>106.98653061224498</v>
      </c>
      <c r="D1697" s="11">
        <v>15224.420342781827</v>
      </c>
      <c r="E1697" s="11">
        <v>13791.338728547655</v>
      </c>
      <c r="F1697" s="11">
        <v>15124.715470578125</v>
      </c>
      <c r="G1697" s="11">
        <v>13890.232299920339</v>
      </c>
      <c r="H1697" s="11">
        <v>15632.419852781826</v>
      </c>
      <c r="I1697" s="11">
        <v>9845.9599801405566</v>
      </c>
      <c r="J1697" s="11">
        <v>3945.3787484070995</v>
      </c>
      <c r="K1697" s="11">
        <v>25977.704656875445</v>
      </c>
      <c r="L1697" s="11">
        <v>1017.0232062234037</v>
      </c>
      <c r="M1697" s="11">
        <v>58050.598466772979</v>
      </c>
      <c r="N1697" s="11">
        <v>7714.4887778649063</v>
      </c>
      <c r="O1697" s="11">
        <v>18939.920260733921</v>
      </c>
      <c r="P1697" s="43">
        <v>10346.008467992313</v>
      </c>
      <c r="Q1697" s="11">
        <v>18690.884378902665</v>
      </c>
      <c r="R1697" s="11">
        <v>14648.585650600076</v>
      </c>
      <c r="S1697" s="11">
        <v>15296.173406271409</v>
      </c>
      <c r="T1697" s="11">
        <v>15789.495106415867</v>
      </c>
      <c r="U1697" s="11">
        <v>14497.650636633547</v>
      </c>
      <c r="V1697" s="11">
        <v>15224.420342781827</v>
      </c>
      <c r="W1697" s="11">
        <v>13791.338728547655</v>
      </c>
      <c r="X1697" s="12">
        <v>0</v>
      </c>
      <c r="Y1697" s="12">
        <v>320.12738832367984</v>
      </c>
      <c r="Z1697" s="12">
        <v>234.04494578398891</v>
      </c>
      <c r="AA1697" s="44">
        <v>232.04019061955876</v>
      </c>
      <c r="AB1697" s="45">
        <v>47.253829333786307</v>
      </c>
      <c r="AC1697" s="12">
        <v>183.55685216238993</v>
      </c>
      <c r="AD1697" s="12">
        <v>12389.746169988446</v>
      </c>
      <c r="AE1697" s="12">
        <v>2643.2772745150505</v>
      </c>
      <c r="AF1697" s="12">
        <v>5480.5321821881507</v>
      </c>
      <c r="AG1697" s="44">
        <v>1128.4755203370605</v>
      </c>
      <c r="AH1697" s="45">
        <v>390.29476040551862</v>
      </c>
      <c r="AI1697" s="12">
        <v>3945.3787494412181</v>
      </c>
      <c r="AJ1697" s="12">
        <v>-39.549626150490411</v>
      </c>
      <c r="AK1697" s="12">
        <v>5.4061293825792971</v>
      </c>
      <c r="AL1697" s="12">
        <v>38.273255877164431</v>
      </c>
      <c r="AM1697" s="44">
        <v>70.858852935771864</v>
      </c>
      <c r="AN1697" s="45">
        <v>64.222958360631083</v>
      </c>
      <c r="AO1697" s="12">
        <v>89.999999854777499</v>
      </c>
      <c r="AP1697" s="12">
        <v>-2098.7069454800312</v>
      </c>
      <c r="AQ1697" s="12">
        <v>7752.9284227583057</v>
      </c>
      <c r="AR1697" s="12">
        <v>10598.728829955511</v>
      </c>
      <c r="AS1697" s="44">
        <v>15034.028830569898</v>
      </c>
      <c r="AT1697" s="45">
        <v>15422.093923337892</v>
      </c>
      <c r="AU1697" s="12">
        <v>15632.420342781825</v>
      </c>
      <c r="AV1697" s="12">
        <v>11365.392958514456</v>
      </c>
      <c r="AW1697" s="12">
        <v>19346.105432423472</v>
      </c>
      <c r="AX1697" s="12">
        <v>19011.191136010893</v>
      </c>
      <c r="AY1697" s="44">
        <v>15429.955150223084</v>
      </c>
      <c r="AZ1697" s="45">
        <v>14320.223551122614</v>
      </c>
      <c r="BA1697" s="12">
        <v>13791.338729581776</v>
      </c>
      <c r="BB1697" s="12">
        <v>7454.696280813122</v>
      </c>
      <c r="BC1697" s="12">
        <v>10384.448112885711</v>
      </c>
      <c r="BD1697" s="12">
        <v>14901.306012563276</v>
      </c>
      <c r="BE1697" s="44">
        <v>15404.051926446045</v>
      </c>
      <c r="BF1697" s="45">
        <v>15591.821525859801</v>
      </c>
      <c r="BG1697" s="12">
        <v>15632.420352781826</v>
      </c>
      <c r="BH1697" s="12">
        <v>19254.518192188654</v>
      </c>
      <c r="BI1697" s="12">
        <v>19097.069550592216</v>
      </c>
      <c r="BJ1697" s="12">
        <v>15616.480163379638</v>
      </c>
      <c r="BK1697" s="44">
        <v>14363.86889268187</v>
      </c>
      <c r="BL1697" s="45">
        <v>13968.765814058588</v>
      </c>
      <c r="BM1697" s="12">
        <v>9845.9599801405584</v>
      </c>
      <c r="BN1697" s="12">
        <v>0</v>
      </c>
      <c r="BO1697" s="12">
        <v>44.955755533069706</v>
      </c>
      <c r="BP1697" s="12">
        <v>32.867126494585136</v>
      </c>
      <c r="BQ1697" s="48">
        <v>32.585597058607433</v>
      </c>
      <c r="BR1697" s="49">
        <v>6.6358945751407896</v>
      </c>
      <c r="BS1697" s="13">
        <v>25.777041494146424</v>
      </c>
      <c r="BT1697" s="12">
        <v>279.401533227019</v>
      </c>
      <c r="BV1697" s="14">
        <f>Таблица1[[#This Row],[Lкан_леб,мм]]</f>
        <v>58050.598466772979</v>
      </c>
      <c r="BW1697" s="50">
        <f>Таблица1[[#This Row],[угол обхв4]]+Таблица1[[#This Row],[Lдуг 3,мм]]</f>
        <v>12389.746169988446</v>
      </c>
      <c r="BX1697" s="54">
        <f>Таблица1[[#This Row],[угол обхв5]]+Таблица1[[#This Row],[Y5, мм]]</f>
        <v>58370.725855096658</v>
      </c>
      <c r="BY1697" s="14">
        <f>Таблица1[[#This Row],[угол обхв6]]+Таблица1[[#This Row],[Lдуг 4,мм]]</f>
        <v>15033.023444503497</v>
      </c>
      <c r="BZ1697" s="14">
        <f>Таблица1[[#This Row],[Т1]]+Таблица1[[#This Row],[X6, мм]]</f>
        <v>58604.770800880644</v>
      </c>
      <c r="CA1697" s="14">
        <f>Таблица1[[#This Row],[Т2]]+Таблица1[[#This Row],[Lдуг 5,мм]]</f>
        <v>20513.555626691646</v>
      </c>
      <c r="CB1697" s="14">
        <f>Таблица1[[#This Row],[Т3]]+Таблица1[[#This Row],[Y6, мм]]</f>
        <v>58836.810991500206</v>
      </c>
      <c r="CC1697" s="14">
        <f>Таблица1[[#This Row],[Т4]]+Таблица1[[#This Row],[Lдуг 6,мм]]</f>
        <v>21642.031147028705</v>
      </c>
      <c r="CD1697" s="14">
        <f>Таблица1[[#This Row],[Т5]]+Таблица1[[#This Row],[Lдуг 1,мм]]</f>
        <v>58884.064820833992</v>
      </c>
      <c r="CE1697" s="14">
        <f>Таблица1[[#This Row],[Т6]]+Таблица1[[#This Row],[Lпрям1, мм]]</f>
        <v>22032.325907434224</v>
      </c>
      <c r="CF1697" s="15">
        <f>Таблица1[[#This Row],[Т7]]+Таблица1[[#This Row],[Lдуг 2,мм]]</f>
        <v>59067.621672996378</v>
      </c>
      <c r="CG1697" s="14">
        <f>Таблица1[[#This Row],[Т8]]+Таблица1[[#This Row],[Lпрям2, мм]]</f>
        <v>25977.704656875441</v>
      </c>
      <c r="CH1697" s="14">
        <f>Таблица1[[#This Row],[Т9]]-Таблица1[[#This Row],[Т9]]</f>
        <v>0</v>
      </c>
      <c r="CI1697" s="50">
        <f>Таблица1[[#This Row],[Т9]]-Таблица1[[#This Row],[Т8]]</f>
        <v>37035.295765562158</v>
      </c>
      <c r="CJ1697" s="54">
        <f>Таблица1[[#This Row],[Т9]]-Таблица1[[#This Row],[Т7]]</f>
        <v>183.55685216238635</v>
      </c>
      <c r="CK1697" s="14">
        <f>Таблица1[[#This Row],[Т9]]-Таблица1[[#This Row],[Т6]]</f>
        <v>37425.590525967673</v>
      </c>
      <c r="CL1697" s="14">
        <f>Таблица1[[#This Row],[Т9]]-Таблица1[[#This Row],[Т5]]</f>
        <v>230.81068149617204</v>
      </c>
      <c r="CM1697" s="14">
        <f>Таблица1[[#This Row],[Т9]]-Таблица1[[#This Row],[Т4]]</f>
        <v>38554.066046304732</v>
      </c>
      <c r="CN1697" s="14">
        <f>Таблица1[[#This Row],[Т9]]-Таблица1[[#This Row],[Т3]]</f>
        <v>462.85087211573409</v>
      </c>
      <c r="CO1697" s="14">
        <f>Таблица1[[#This Row],[Т9]]-Таблица1[[#This Row],[Т2]]</f>
        <v>44034.598228492883</v>
      </c>
      <c r="CP1697" s="14">
        <f>Таблица1[[#This Row],[Т9]]-Таблица1[[#This Row],[Т1]]</f>
        <v>696.89581789971999</v>
      </c>
      <c r="CQ1697" s="14">
        <f>Таблица1[[#This Row],[Т9]]-Таблица1[[#This Row],[угол обхв6]]</f>
        <v>46677.875503007934</v>
      </c>
      <c r="CR1697" s="14">
        <f>Таблица1[[#This Row],[Т9]]-Таблица1[[#This Row],[угол обхв5]]</f>
        <v>1017.023206223399</v>
      </c>
      <c r="CS1697" s="14">
        <f>Таблица1[[#This Row],[Т9]]-Таблица1[[#This Row],[угол обхв4]]</f>
        <v>59067.621672996378</v>
      </c>
      <c r="CT1697" s="14">
        <f>Таблица1[[#This Row],[Lкан_прям, мм]]+Таблица1[[#This Row],[Lкан_дуг, мм]]+Таблица1[[#This Row],[Lкан_леб,мм]]</f>
        <v>85045.326329871823</v>
      </c>
      <c r="CU1697" s="16">
        <f>Таблица1[[#This Row],[Lкан_леб,мм]]</f>
        <v>58050.598466772979</v>
      </c>
      <c r="CV1697" s="14">
        <f>2534431-(Таблица1[[#This Row],[Т23]]+Таблица1[[#This Row],[угол обхв3]])</f>
        <v>2449106.272136901</v>
      </c>
      <c r="CW1697" s="50">
        <f>SUM(X1697:AC1697,AD1697:AI1697)-Таблица1[[#This Row],[lподв_min, мм]]</f>
        <v>23049.349114691748</v>
      </c>
      <c r="CX1697" s="17">
        <f>CW2136-Таблица1[[#This Row],[Суммарная длина каната]]</f>
        <v>-2425461.4217916159</v>
      </c>
    </row>
    <row r="1698" spans="1:102" x14ac:dyDescent="0.25">
      <c r="A1698" s="21">
        <v>1697</v>
      </c>
      <c r="B1698" s="10">
        <v>42.679591836734687</v>
      </c>
      <c r="C1698" s="10">
        <v>109.67061224489804</v>
      </c>
      <c r="D1698" s="11">
        <v>15410.206843017777</v>
      </c>
      <c r="E1698" s="11">
        <v>14123.236564147996</v>
      </c>
      <c r="F1698" s="11">
        <v>15305.980274575002</v>
      </c>
      <c r="G1698" s="11">
        <v>14217.35256932588</v>
      </c>
      <c r="H1698" s="11">
        <v>15818.206353017778</v>
      </c>
      <c r="I1698" s="11">
        <v>10132.188707916592</v>
      </c>
      <c r="J1698" s="11">
        <v>3991.0478562314038</v>
      </c>
      <c r="K1698" s="11">
        <v>25977.704656863618</v>
      </c>
      <c r="L1698" s="11">
        <v>1017.0232062352404</v>
      </c>
      <c r="M1698" s="11">
        <v>58050.598466772979</v>
      </c>
      <c r="N1698" s="11">
        <v>7714.4887778649063</v>
      </c>
      <c r="O1698" s="11">
        <v>18939.920260733921</v>
      </c>
      <c r="P1698" s="43">
        <v>10307.706479974267</v>
      </c>
      <c r="Q1698" s="11">
        <v>18788.956234803412</v>
      </c>
      <c r="R1698" s="11">
        <v>14764.534088438124</v>
      </c>
      <c r="S1698" s="11">
        <v>15599.454601564394</v>
      </c>
      <c r="T1698" s="11">
        <v>15941.585846156529</v>
      </c>
      <c r="U1698" s="11">
        <v>14855.235440529144</v>
      </c>
      <c r="V1698" s="11">
        <v>15410.206843017777</v>
      </c>
      <c r="W1698" s="11">
        <v>14123.236564147996</v>
      </c>
      <c r="X1698" s="12">
        <v>0</v>
      </c>
      <c r="Y1698" s="12">
        <v>305.3555679077615</v>
      </c>
      <c r="Z1698" s="12">
        <v>229.70357295200995</v>
      </c>
      <c r="AA1698" s="44">
        <v>232.04019061955887</v>
      </c>
      <c r="AB1698" s="45">
        <v>47.253829333788026</v>
      </c>
      <c r="AC1698" s="12">
        <v>202.67004542212186</v>
      </c>
      <c r="AD1698" s="12">
        <v>12389.746169988446</v>
      </c>
      <c r="AE1698" s="12">
        <v>2597.6081666907544</v>
      </c>
      <c r="AF1698" s="12">
        <v>5480.5321821881498</v>
      </c>
      <c r="AG1698" s="44">
        <v>1128.4755203370619</v>
      </c>
      <c r="AH1698" s="45">
        <v>390.29476040551452</v>
      </c>
      <c r="AI1698" s="12">
        <v>3991.0478572536904</v>
      </c>
      <c r="AJ1698" s="12">
        <v>-39.549626150490411</v>
      </c>
      <c r="AK1698" s="12">
        <v>3.3317103493506215</v>
      </c>
      <c r="AL1698" s="12">
        <v>35.589174244511362</v>
      </c>
      <c r="AM1698" s="44">
        <v>68.174771303118817</v>
      </c>
      <c r="AN1698" s="45">
        <v>61.53887672797778</v>
      </c>
      <c r="AO1698" s="12">
        <v>89.999999856439231</v>
      </c>
      <c r="AP1698" s="12">
        <v>-2098.7069454800312</v>
      </c>
      <c r="AQ1698" s="12">
        <v>7738.2003304267828</v>
      </c>
      <c r="AR1698" s="12">
        <v>10545.149965953755</v>
      </c>
      <c r="AS1698" s="44">
        <v>15143.289552064291</v>
      </c>
      <c r="AT1698" s="45">
        <v>15582.896450596976</v>
      </c>
      <c r="AU1698" s="12">
        <v>15818.206843017777</v>
      </c>
      <c r="AV1698" s="12">
        <v>11365.392958514456</v>
      </c>
      <c r="AW1698" s="12">
        <v>19347.230661135265</v>
      </c>
      <c r="AX1698" s="12">
        <v>19120.746215010633</v>
      </c>
      <c r="AY1698" s="44">
        <v>15751.139468223293</v>
      </c>
      <c r="AZ1698" s="45">
        <v>14660.798001970817</v>
      </c>
      <c r="BA1698" s="12">
        <v>14123.236565170284</v>
      </c>
      <c r="BB1698" s="12">
        <v>7454.696280813122</v>
      </c>
      <c r="BC1698" s="12">
        <v>10331.418032536143</v>
      </c>
      <c r="BD1698" s="12">
        <v>15001.97757441761</v>
      </c>
      <c r="BE1698" s="44">
        <v>15562.830382530363</v>
      </c>
      <c r="BF1698" s="45">
        <v>15768.89623857733</v>
      </c>
      <c r="BG1698" s="12">
        <v>15818.206853017778</v>
      </c>
      <c r="BH1698" s="12">
        <v>19254.518192188654</v>
      </c>
      <c r="BI1698" s="12">
        <v>19196.266635204756</v>
      </c>
      <c r="BJ1698" s="12">
        <v>15931.244581771616</v>
      </c>
      <c r="BK1698" s="44">
        <v>14703.550573870245</v>
      </c>
      <c r="BL1698" s="45">
        <v>14317.674002706322</v>
      </c>
      <c r="BM1698" s="12">
        <v>10132.188707916594</v>
      </c>
      <c r="BN1698" s="12">
        <v>0</v>
      </c>
      <c r="BO1698" s="12">
        <v>42.881336499841034</v>
      </c>
      <c r="BP1698" s="12">
        <v>32.257463895160747</v>
      </c>
      <c r="BQ1698" s="48">
        <v>32.585597058607448</v>
      </c>
      <c r="BR1698" s="49">
        <v>6.6358945751410312</v>
      </c>
      <c r="BS1698" s="13">
        <v>28.461123128461455</v>
      </c>
      <c r="BT1698" s="12">
        <v>279.401533227019</v>
      </c>
      <c r="BV1698" s="14">
        <f>Таблица1[[#This Row],[Lкан_леб,мм]]</f>
        <v>58050.598466772979</v>
      </c>
      <c r="BW1698" s="50">
        <f>Таблица1[[#This Row],[угол обхв4]]+Таблица1[[#This Row],[Lдуг 3,мм]]</f>
        <v>12389.746169988446</v>
      </c>
      <c r="BX1698" s="54">
        <f>Таблица1[[#This Row],[угол обхв5]]+Таблица1[[#This Row],[Y5, мм]]</f>
        <v>58355.954034680741</v>
      </c>
      <c r="BY1698" s="14">
        <f>Таблица1[[#This Row],[угол обхв6]]+Таблица1[[#This Row],[Lдуг 4,мм]]</f>
        <v>14987.3543366792</v>
      </c>
      <c r="BZ1698" s="14">
        <f>Таблица1[[#This Row],[Т1]]+Таблица1[[#This Row],[X6, мм]]</f>
        <v>58585.657607632747</v>
      </c>
      <c r="CA1698" s="14">
        <f>Таблица1[[#This Row],[Т2]]+Таблица1[[#This Row],[Lдуг 5,мм]]</f>
        <v>20467.886518867352</v>
      </c>
      <c r="CB1698" s="14">
        <f>Таблица1[[#This Row],[Т3]]+Таблица1[[#This Row],[Y6, мм]]</f>
        <v>58817.697798252309</v>
      </c>
      <c r="CC1698" s="14">
        <f>Таблица1[[#This Row],[Т4]]+Таблица1[[#This Row],[Lдуг 6,мм]]</f>
        <v>21596.362039204414</v>
      </c>
      <c r="CD1698" s="14">
        <f>Таблица1[[#This Row],[Т5]]+Таблица1[[#This Row],[Lдуг 1,мм]]</f>
        <v>58864.951627586095</v>
      </c>
      <c r="CE1698" s="14">
        <f>Таблица1[[#This Row],[Т6]]+Таблица1[[#This Row],[Lпрям1, мм]]</f>
        <v>21986.656799609929</v>
      </c>
      <c r="CF1698" s="15">
        <f>Таблица1[[#This Row],[Т7]]+Таблица1[[#This Row],[Lдуг 2,мм]]</f>
        <v>59067.621673008216</v>
      </c>
      <c r="CG1698" s="14">
        <f>Таблица1[[#This Row],[Т8]]+Таблица1[[#This Row],[Lпрям2, мм]]</f>
        <v>25977.704656863621</v>
      </c>
      <c r="CH1698" s="14">
        <f>Таблица1[[#This Row],[Т9]]-Таблица1[[#This Row],[Т9]]</f>
        <v>0</v>
      </c>
      <c r="CI1698" s="50">
        <f>Таблица1[[#This Row],[Т9]]-Таблица1[[#This Row],[Т8]]</f>
        <v>37080.96487339829</v>
      </c>
      <c r="CJ1698" s="54">
        <f>Таблица1[[#This Row],[Т9]]-Таблица1[[#This Row],[Т7]]</f>
        <v>202.67004542212089</v>
      </c>
      <c r="CK1698" s="14">
        <f>Таблица1[[#This Row],[Т9]]-Таблица1[[#This Row],[Т6]]</f>
        <v>37471.259633803798</v>
      </c>
      <c r="CL1698" s="14">
        <f>Таблица1[[#This Row],[Т9]]-Таблица1[[#This Row],[Т5]]</f>
        <v>249.92387475590658</v>
      </c>
      <c r="CM1698" s="14">
        <f>Таблица1[[#This Row],[Т9]]-Таблица1[[#This Row],[Т4]]</f>
        <v>38599.735154140864</v>
      </c>
      <c r="CN1698" s="14">
        <f>Таблица1[[#This Row],[Т9]]-Таблица1[[#This Row],[Т3]]</f>
        <v>481.96406537546864</v>
      </c>
      <c r="CO1698" s="14">
        <f>Таблица1[[#This Row],[Т9]]-Таблица1[[#This Row],[Т2]]</f>
        <v>44080.267336329016</v>
      </c>
      <c r="CP1698" s="14">
        <f>Таблица1[[#This Row],[Т9]]-Таблица1[[#This Row],[Т1]]</f>
        <v>711.66763832747529</v>
      </c>
      <c r="CQ1698" s="14">
        <f>Таблица1[[#This Row],[Т9]]-Таблица1[[#This Row],[угол обхв6]]</f>
        <v>46677.875503019772</v>
      </c>
      <c r="CR1698" s="14">
        <f>Таблица1[[#This Row],[Т9]]-Таблица1[[#This Row],[угол обхв5]]</f>
        <v>1017.023206235237</v>
      </c>
      <c r="CS1698" s="14">
        <f>Таблица1[[#This Row],[Т9]]-Таблица1[[#This Row],[угол обхв4]]</f>
        <v>59067.621673008216</v>
      </c>
      <c r="CT1698" s="14">
        <f>Таблица1[[#This Row],[Lкан_прям, мм]]+Таблица1[[#This Row],[Lкан_дуг, мм]]+Таблица1[[#This Row],[Lкан_леб,мм]]</f>
        <v>85045.326329871838</v>
      </c>
      <c r="CU1698" s="16">
        <f>Таблица1[[#This Row],[Lкан_леб,мм]]</f>
        <v>58050.598466772979</v>
      </c>
      <c r="CV1698" s="14">
        <f>2534431-(Таблица1[[#This Row],[Т23]]+Таблица1[[#This Row],[угол обхв3]])</f>
        <v>2449106.272136901</v>
      </c>
      <c r="CW1698" s="50">
        <f>SUM(X1698:AC1698,AD1698:AI1698)-Таблица1[[#This Row],[lподв_min, мм]]</f>
        <v>23003.680006867457</v>
      </c>
      <c r="CX1698" s="17">
        <f>CW2137-Таблица1[[#This Row],[Суммарная длина каната]]</f>
        <v>-2425503.6440703734</v>
      </c>
    </row>
    <row r="1699" spans="1:102" x14ac:dyDescent="0.25">
      <c r="A1699" s="21">
        <v>1698</v>
      </c>
      <c r="B1699" s="10">
        <v>42.679591836734687</v>
      </c>
      <c r="C1699" s="10">
        <v>110.29000000000343</v>
      </c>
      <c r="D1699" s="11">
        <v>15450.85762655882</v>
      </c>
      <c r="E1699" s="11">
        <v>14201.03711540398</v>
      </c>
      <c r="F1699" s="11">
        <v>15345.619740538745</v>
      </c>
      <c r="G1699" s="11">
        <v>14294.020916928901</v>
      </c>
      <c r="H1699" s="11">
        <v>15858.857136558821</v>
      </c>
      <c r="I1699" s="11">
        <v>10199.308787147096</v>
      </c>
      <c r="J1699" s="11">
        <v>4001.7283282568847</v>
      </c>
      <c r="K1699" s="11">
        <v>25977.704656860889</v>
      </c>
      <c r="L1699" s="11">
        <v>1017.0232062379663</v>
      </c>
      <c r="M1699" s="11">
        <v>58050.598466772979</v>
      </c>
      <c r="N1699" s="11">
        <v>7714.4887778649063</v>
      </c>
      <c r="O1699" s="11">
        <v>18939.920260733921</v>
      </c>
      <c r="P1699" s="43">
        <v>10298.218302657728</v>
      </c>
      <c r="Q1699" s="11">
        <v>18811.325392484723</v>
      </c>
      <c r="R1699" s="11">
        <v>14789.264468284244</v>
      </c>
      <c r="S1699" s="11">
        <v>15670.18907926758</v>
      </c>
      <c r="T1699" s="11">
        <v>15974.292566438124</v>
      </c>
      <c r="U1699" s="11">
        <v>14938.737504256766</v>
      </c>
      <c r="V1699" s="11">
        <v>15450.85762655882</v>
      </c>
      <c r="W1699" s="11">
        <v>14201.03711540398</v>
      </c>
      <c r="X1699" s="12">
        <v>0</v>
      </c>
      <c r="Y1699" s="12">
        <v>301.92048305436725</v>
      </c>
      <c r="Z1699" s="12">
        <v>228.72803269076897</v>
      </c>
      <c r="AA1699" s="44">
        <v>232.04019061955907</v>
      </c>
      <c r="AB1699" s="45">
        <v>47.253829333786854</v>
      </c>
      <c r="AC1699" s="12">
        <v>207.08067053948429</v>
      </c>
      <c r="AD1699" s="12">
        <v>12389.746169988446</v>
      </c>
      <c r="AE1699" s="12">
        <v>2586.9276946652717</v>
      </c>
      <c r="AF1699" s="12">
        <v>5480.532182188148</v>
      </c>
      <c r="AG1699" s="44">
        <v>1128.4755203370614</v>
      </c>
      <c r="AH1699" s="45">
        <v>390.29476040551572</v>
      </c>
      <c r="AI1699" s="12">
        <v>4001.7283292764423</v>
      </c>
      <c r="AJ1699" s="12">
        <v>-39.549626150490411</v>
      </c>
      <c r="AK1699" s="12">
        <v>2.8493185249172628</v>
      </c>
      <c r="AL1699" s="12">
        <v>34.969786489405948</v>
      </c>
      <c r="AM1699" s="44">
        <v>67.555383548013424</v>
      </c>
      <c r="AN1699" s="45">
        <v>60.919488972872557</v>
      </c>
      <c r="AO1699" s="12">
        <v>89.999999856822399</v>
      </c>
      <c r="AP1699" s="12">
        <v>-2098.7069454800312</v>
      </c>
      <c r="AQ1699" s="12">
        <v>7734.7702516586533</v>
      </c>
      <c r="AR1699" s="12">
        <v>10532.061216664832</v>
      </c>
      <c r="AS1699" s="44">
        <v>15166.358065305738</v>
      </c>
      <c r="AT1699" s="45">
        <v>15617.726026502674</v>
      </c>
      <c r="AU1699" s="12">
        <v>15858.85762655882</v>
      </c>
      <c r="AV1699" s="12">
        <v>11365.392958514456</v>
      </c>
      <c r="AW1699" s="12">
        <v>19347.415858036213</v>
      </c>
      <c r="AX1699" s="12">
        <v>19145.662784304222</v>
      </c>
      <c r="AY1699" s="44">
        <v>15825.959484304582</v>
      </c>
      <c r="AZ1699" s="45">
        <v>14740.433942517542</v>
      </c>
      <c r="BA1699" s="12">
        <v>14201.03711642354</v>
      </c>
      <c r="BB1699" s="12">
        <v>7454.696280813122</v>
      </c>
      <c r="BC1699" s="12">
        <v>10318.499776451476</v>
      </c>
      <c r="BD1699" s="12">
        <v>15023.107382291348</v>
      </c>
      <c r="BE1699" s="44">
        <v>15597.19896941663</v>
      </c>
      <c r="BF1699" s="45">
        <v>15807.424166494267</v>
      </c>
      <c r="BG1699" s="12">
        <v>15858.857636558821</v>
      </c>
      <c r="BH1699" s="12">
        <v>19254.518192188654</v>
      </c>
      <c r="BI1699" s="12">
        <v>19218.820989787015</v>
      </c>
      <c r="BJ1699" s="12">
        <v>16004.526471087082</v>
      </c>
      <c r="BK1699" s="44">
        <v>14782.967099219766</v>
      </c>
      <c r="BL1699" s="45">
        <v>14399.340677143204</v>
      </c>
      <c r="BM1699" s="12">
        <v>10199.308787147098</v>
      </c>
      <c r="BN1699" s="12">
        <v>0</v>
      </c>
      <c r="BO1699" s="12">
        <v>42.398944675407677</v>
      </c>
      <c r="BP1699" s="12">
        <v>32.120467964488682</v>
      </c>
      <c r="BQ1699" s="48">
        <v>32.585597058607476</v>
      </c>
      <c r="BR1699" s="49">
        <v>6.635894575140866</v>
      </c>
      <c r="BS1699" s="13">
        <v>29.080510883949838</v>
      </c>
      <c r="BT1699" s="12">
        <v>279.401533227019</v>
      </c>
      <c r="BV1699" s="14">
        <f>Таблица1[[#This Row],[Lкан_леб,мм]]</f>
        <v>58050.598466772979</v>
      </c>
      <c r="BW1699" s="50">
        <f>Таблица1[[#This Row],[угол обхв4]]+Таблица1[[#This Row],[Lдуг 3,мм]]</f>
        <v>12389.746169988446</v>
      </c>
      <c r="BX1699" s="54">
        <f>Таблица1[[#This Row],[угол обхв5]]+Таблица1[[#This Row],[Y5, мм]]</f>
        <v>58352.518949827347</v>
      </c>
      <c r="BY1699" s="14">
        <f>Таблица1[[#This Row],[угол обхв6]]+Таблица1[[#This Row],[Lдуг 4,мм]]</f>
        <v>14976.673864653718</v>
      </c>
      <c r="BZ1699" s="14">
        <f>Таблица1[[#This Row],[Т1]]+Таблица1[[#This Row],[X6, мм]]</f>
        <v>58581.246982518118</v>
      </c>
      <c r="CA1699" s="14">
        <f>Таблица1[[#This Row],[Т2]]+Таблица1[[#This Row],[Lдуг 5,мм]]</f>
        <v>20457.206046841864</v>
      </c>
      <c r="CB1699" s="14">
        <f>Таблица1[[#This Row],[Т3]]+Таблица1[[#This Row],[Y6, мм]]</f>
        <v>58813.28717313768</v>
      </c>
      <c r="CC1699" s="14">
        <f>Таблица1[[#This Row],[Т4]]+Таблица1[[#This Row],[Lдуг 6,мм]]</f>
        <v>21585.681567178926</v>
      </c>
      <c r="CD1699" s="14">
        <f>Таблица1[[#This Row],[Т5]]+Таблица1[[#This Row],[Lдуг 1,мм]]</f>
        <v>58860.541002471466</v>
      </c>
      <c r="CE1699" s="14">
        <f>Таблица1[[#This Row],[Т6]]+Таблица1[[#This Row],[Lпрям1, мм]]</f>
        <v>21975.976327584442</v>
      </c>
      <c r="CF1699" s="15">
        <f>Таблица1[[#This Row],[Т7]]+Таблица1[[#This Row],[Lдуг 2,мм]]</f>
        <v>59067.621673010952</v>
      </c>
      <c r="CG1699" s="14">
        <f>Таблица1[[#This Row],[Т8]]+Таблица1[[#This Row],[Lпрям2, мм]]</f>
        <v>25977.704656860886</v>
      </c>
      <c r="CH1699" s="14">
        <f>Таблица1[[#This Row],[Т9]]-Таблица1[[#This Row],[Т9]]</f>
        <v>0</v>
      </c>
      <c r="CI1699" s="50">
        <f>Таблица1[[#This Row],[Т9]]-Таблица1[[#This Row],[Т8]]</f>
        <v>37091.645345426514</v>
      </c>
      <c r="CJ1699" s="54">
        <f>Таблица1[[#This Row],[Т9]]-Таблица1[[#This Row],[Т7]]</f>
        <v>207.08067053948616</v>
      </c>
      <c r="CK1699" s="14">
        <f>Таблица1[[#This Row],[Т9]]-Таблица1[[#This Row],[Т6]]</f>
        <v>37481.940105832022</v>
      </c>
      <c r="CL1699" s="14">
        <f>Таблица1[[#This Row],[Т9]]-Таблица1[[#This Row],[Т5]]</f>
        <v>254.33449987327185</v>
      </c>
      <c r="CM1699" s="14">
        <f>Таблица1[[#This Row],[Т9]]-Таблица1[[#This Row],[Т4]]</f>
        <v>38610.415626169088</v>
      </c>
      <c r="CN1699" s="14">
        <f>Таблица1[[#This Row],[Т9]]-Таблица1[[#This Row],[Т3]]</f>
        <v>486.37469049283391</v>
      </c>
      <c r="CO1699" s="14">
        <f>Таблица1[[#This Row],[Т9]]-Таблица1[[#This Row],[Т2]]</f>
        <v>44090.947808357232</v>
      </c>
      <c r="CP1699" s="14">
        <f>Таблица1[[#This Row],[Т9]]-Таблица1[[#This Row],[Т1]]</f>
        <v>715.10272318360512</v>
      </c>
      <c r="CQ1699" s="14">
        <f>Таблица1[[#This Row],[Т9]]-Таблица1[[#This Row],[угол обхв6]]</f>
        <v>46677.875503022507</v>
      </c>
      <c r="CR1699" s="14">
        <f>Таблица1[[#This Row],[Т9]]-Таблица1[[#This Row],[угол обхв5]]</f>
        <v>1017.0232062379728</v>
      </c>
      <c r="CS1699" s="14">
        <f>Таблица1[[#This Row],[Т9]]-Таблица1[[#This Row],[угол обхв4]]</f>
        <v>59067.621673010952</v>
      </c>
      <c r="CT1699" s="14">
        <f>Таблица1[[#This Row],[Lкан_прям, мм]]+Таблица1[[#This Row],[Lкан_дуг, мм]]+Таблица1[[#This Row],[Lкан_леб,мм]]</f>
        <v>85045.326329871838</v>
      </c>
      <c r="CU1699" s="16">
        <f>Таблица1[[#This Row],[Lкан_леб,мм]]</f>
        <v>58050.598466772979</v>
      </c>
      <c r="CV1699" s="14">
        <f>2534431-(Таблица1[[#This Row],[Т23]]+Таблица1[[#This Row],[угол обхв3]])</f>
        <v>2449106.272136901</v>
      </c>
      <c r="CW1699" s="50">
        <f>SUM(X1699:AC1699,AD1699:AI1699)-Таблица1[[#This Row],[lподв_min, мм]]</f>
        <v>22992.999534841965</v>
      </c>
      <c r="CX1699" s="17">
        <f>CW2138-Таблица1[[#This Row],[Суммарная длина каната]]</f>
        <v>-2425547.5233026203</v>
      </c>
    </row>
    <row r="1700" spans="1:102" x14ac:dyDescent="0.25">
      <c r="A1700" s="21">
        <v>1699</v>
      </c>
      <c r="B1700" s="10">
        <v>42.679591836734687</v>
      </c>
      <c r="C1700" s="10">
        <v>112.3546938775511</v>
      </c>
      <c r="D1700" s="11">
        <v>15580.247101013802</v>
      </c>
      <c r="E1700" s="11">
        <v>14463.470465467008</v>
      </c>
      <c r="F1700" s="11">
        <v>15471.727525286866</v>
      </c>
      <c r="G1700" s="11">
        <v>14552.602399609859</v>
      </c>
      <c r="H1700" s="11">
        <v>15988.246611013801</v>
      </c>
      <c r="I1700" s="11">
        <v>10425.768114245637</v>
      </c>
      <c r="J1700" s="11">
        <v>4037.7023512213714</v>
      </c>
      <c r="K1700" s="11">
        <v>25977.704656851805</v>
      </c>
      <c r="L1700" s="11">
        <v>1017.0232062470515</v>
      </c>
      <c r="M1700" s="11">
        <v>58050.598466772979</v>
      </c>
      <c r="N1700" s="11">
        <v>7714.4887778649063</v>
      </c>
      <c r="O1700" s="11">
        <v>18939.920260733921</v>
      </c>
      <c r="P1700" s="43">
        <v>10264.853912136121</v>
      </c>
      <c r="Q1700" s="11">
        <v>18885.126857322077</v>
      </c>
      <c r="R1700" s="11">
        <v>14866.152988334066</v>
      </c>
      <c r="S1700" s="11">
        <v>15907.832815514994</v>
      </c>
      <c r="T1700" s="11">
        <v>16076.764417246128</v>
      </c>
      <c r="U1700" s="11">
        <v>15219.550193195142</v>
      </c>
      <c r="V1700" s="11">
        <v>15580.247101013802</v>
      </c>
      <c r="W1700" s="11">
        <v>14463.470465467008</v>
      </c>
      <c r="X1700" s="12">
        <v>0</v>
      </c>
      <c r="Y1700" s="12">
        <v>290.39498831463675</v>
      </c>
      <c r="Z1700" s="12">
        <v>225.55095929723757</v>
      </c>
      <c r="AA1700" s="44">
        <v>232.0401906195591</v>
      </c>
      <c r="AB1700" s="45">
        <v>47.253829333787387</v>
      </c>
      <c r="AC1700" s="12">
        <v>221.78323868183062</v>
      </c>
      <c r="AD1700" s="12">
        <v>12389.746169988446</v>
      </c>
      <c r="AE1700" s="12">
        <v>2550.9536717007795</v>
      </c>
      <c r="AF1700" s="12">
        <v>5480.5321821881516</v>
      </c>
      <c r="AG1700" s="44">
        <v>1128.4755203370612</v>
      </c>
      <c r="AH1700" s="45">
        <v>390.29476040551606</v>
      </c>
      <c r="AI1700" s="12">
        <v>4037.702352231845</v>
      </c>
      <c r="AJ1700" s="12">
        <v>-39.549626150490411</v>
      </c>
      <c r="AK1700" s="12">
        <v>1.2307837077927946</v>
      </c>
      <c r="AL1700" s="12">
        <v>32.905092611858308</v>
      </c>
      <c r="AM1700" s="44">
        <v>65.490689670465784</v>
      </c>
      <c r="AN1700" s="45">
        <v>58.854795095324846</v>
      </c>
      <c r="AO1700" s="12">
        <v>89.999999858098079</v>
      </c>
      <c r="AP1700" s="12">
        <v>-2098.7069454800312</v>
      </c>
      <c r="AQ1700" s="12">
        <v>7723.2524448965878</v>
      </c>
      <c r="AR1700" s="12">
        <v>10486.499534983701</v>
      </c>
      <c r="AS1700" s="44">
        <v>15237.389688481113</v>
      </c>
      <c r="AT1700" s="45">
        <v>15727.573828332979</v>
      </c>
      <c r="AU1700" s="12">
        <v>15988.247101013802</v>
      </c>
      <c r="AV1700" s="12">
        <v>11365.392958514456</v>
      </c>
      <c r="AW1700" s="12">
        <v>19347.826129949059</v>
      </c>
      <c r="AX1700" s="12">
        <v>19227.672062911806</v>
      </c>
      <c r="AY1700" s="44">
        <v>16077.087985196553</v>
      </c>
      <c r="AZ1700" s="45">
        <v>15008.529026923867</v>
      </c>
      <c r="BA1700" s="12">
        <v>14463.470466477484</v>
      </c>
      <c r="BB1700" s="12">
        <v>7454.696280813122</v>
      </c>
      <c r="BC1700" s="12">
        <v>10273.617579167803</v>
      </c>
      <c r="BD1700" s="12">
        <v>15087.798611181644</v>
      </c>
      <c r="BE1700" s="44">
        <v>15705.527717099081</v>
      </c>
      <c r="BF1700" s="45">
        <v>15929.437689926948</v>
      </c>
      <c r="BG1700" s="12">
        <v>15988.247111013801</v>
      </c>
      <c r="BH1700" s="12">
        <v>19254.518192188654</v>
      </c>
      <c r="BI1700" s="12">
        <v>19293.032726537214</v>
      </c>
      <c r="BJ1700" s="12">
        <v>16250.378021104723</v>
      </c>
      <c r="BK1700" s="44">
        <v>15050.295023513583</v>
      </c>
      <c r="BL1700" s="45">
        <v>14674.491631738283</v>
      </c>
      <c r="BM1700" s="12">
        <v>10425.768114245639</v>
      </c>
      <c r="BN1700" s="12">
        <v>0</v>
      </c>
      <c r="BO1700" s="12">
        <v>40.780409858283207</v>
      </c>
      <c r="BP1700" s="12">
        <v>31.674308904065512</v>
      </c>
      <c r="BQ1700" s="48">
        <v>32.585597058607476</v>
      </c>
      <c r="BR1700" s="49">
        <v>6.6358945751409424</v>
      </c>
      <c r="BS1700" s="13">
        <v>31.145204762773233</v>
      </c>
      <c r="BT1700" s="12">
        <v>279.401533227019</v>
      </c>
      <c r="BV1700" s="14">
        <f>Таблица1[[#This Row],[Lкан_леб,мм]]</f>
        <v>58050.598466772979</v>
      </c>
      <c r="BW1700" s="50">
        <f>Таблица1[[#This Row],[угол обхв4]]+Таблица1[[#This Row],[Lдуг 3,мм]]</f>
        <v>12389.746169988446</v>
      </c>
      <c r="BX1700" s="54">
        <f>Таблица1[[#This Row],[угол обхв5]]+Таблица1[[#This Row],[Y5, мм]]</f>
        <v>58340.993455087613</v>
      </c>
      <c r="BY1700" s="14">
        <f>Таблица1[[#This Row],[угол обхв6]]+Таблица1[[#This Row],[Lдуг 4,мм]]</f>
        <v>14940.699841689226</v>
      </c>
      <c r="BZ1700" s="14">
        <f>Таблица1[[#This Row],[Т1]]+Таблица1[[#This Row],[X6, мм]]</f>
        <v>58566.544414384851</v>
      </c>
      <c r="CA1700" s="14">
        <f>Таблица1[[#This Row],[Т2]]+Таблица1[[#This Row],[Lдуг 5,мм]]</f>
        <v>20421.232023877375</v>
      </c>
      <c r="CB1700" s="14">
        <f>Таблица1[[#This Row],[Т3]]+Таблица1[[#This Row],[Y6, мм]]</f>
        <v>58798.584605004413</v>
      </c>
      <c r="CC1700" s="14">
        <f>Таблица1[[#This Row],[Т4]]+Таблица1[[#This Row],[Lдуг 6,мм]]</f>
        <v>21549.707544214438</v>
      </c>
      <c r="CD1700" s="14">
        <f>Таблица1[[#This Row],[Т5]]+Таблица1[[#This Row],[Lдуг 1,мм]]</f>
        <v>58845.838434338199</v>
      </c>
      <c r="CE1700" s="14">
        <f>Таблица1[[#This Row],[Т6]]+Таблица1[[#This Row],[Lпрям1, мм]]</f>
        <v>21940.002304619953</v>
      </c>
      <c r="CF1700" s="15">
        <f>Таблица1[[#This Row],[Т7]]+Таблица1[[#This Row],[Lдуг 2,мм]]</f>
        <v>59067.621673020032</v>
      </c>
      <c r="CG1700" s="14">
        <f>Таблица1[[#This Row],[Т8]]+Таблица1[[#This Row],[Lпрям2, мм]]</f>
        <v>25977.704656851798</v>
      </c>
      <c r="CH1700" s="14">
        <f>Таблица1[[#This Row],[Т9]]-Таблица1[[#This Row],[Т9]]</f>
        <v>0</v>
      </c>
      <c r="CI1700" s="50">
        <f>Таблица1[[#This Row],[Т9]]-Таблица1[[#This Row],[Т8]]</f>
        <v>37127.619368400075</v>
      </c>
      <c r="CJ1700" s="54">
        <f>Таблица1[[#This Row],[Т9]]-Таблица1[[#This Row],[Т7]]</f>
        <v>221.78323868183361</v>
      </c>
      <c r="CK1700" s="14">
        <f>Таблица1[[#This Row],[Т9]]-Таблица1[[#This Row],[Т6]]</f>
        <v>37517.914128805598</v>
      </c>
      <c r="CL1700" s="14">
        <f>Таблица1[[#This Row],[Т9]]-Таблица1[[#This Row],[Т5]]</f>
        <v>269.0370680156193</v>
      </c>
      <c r="CM1700" s="14">
        <f>Таблица1[[#This Row],[Т9]]-Таблица1[[#This Row],[Т4]]</f>
        <v>38646.389649142657</v>
      </c>
      <c r="CN1700" s="14">
        <f>Таблица1[[#This Row],[Т9]]-Таблица1[[#This Row],[Т3]]</f>
        <v>501.07725863518135</v>
      </c>
      <c r="CO1700" s="14">
        <f>Таблица1[[#This Row],[Т9]]-Таблица1[[#This Row],[Т2]]</f>
        <v>44126.921831330808</v>
      </c>
      <c r="CP1700" s="14">
        <f>Таблица1[[#This Row],[Т9]]-Таблица1[[#This Row],[Т1]]</f>
        <v>726.62821793241892</v>
      </c>
      <c r="CQ1700" s="14">
        <f>Таблица1[[#This Row],[Т9]]-Таблица1[[#This Row],[угол обхв6]]</f>
        <v>46677.875503031588</v>
      </c>
      <c r="CR1700" s="14">
        <f>Таблица1[[#This Row],[Т9]]-Таблица1[[#This Row],[угол обхв5]]</f>
        <v>1017.0232062470532</v>
      </c>
      <c r="CS1700" s="14">
        <f>Таблица1[[#This Row],[Т9]]-Таблица1[[#This Row],[угол обхв4]]</f>
        <v>59067.621673020032</v>
      </c>
      <c r="CT1700" s="14">
        <f>Таблица1[[#This Row],[Lкан_прям, мм]]+Таблица1[[#This Row],[Lкан_дуг, мм]]+Таблица1[[#This Row],[Lкан_леб,мм]]</f>
        <v>85045.326329871838</v>
      </c>
      <c r="CU1700" s="16">
        <f>Таблица1[[#This Row],[Lкан_леб,мм]]</f>
        <v>58050.598466772979</v>
      </c>
      <c r="CV1700" s="14">
        <f>2534431-(Таблица1[[#This Row],[Т23]]+Таблица1[[#This Row],[угол обхв3]])</f>
        <v>2449106.272136901</v>
      </c>
      <c r="CW1700" s="50">
        <f>SUM(X1700:AC1700,AD1700:AI1700)-Таблица1[[#This Row],[lподв_min, мм]]</f>
        <v>22957.02551187748</v>
      </c>
      <c r="CX1700" s="17">
        <f>CW2139-Таблица1[[#This Row],[Суммарная длина каната]]</f>
        <v>-2425593.0553859253</v>
      </c>
    </row>
    <row r="1701" spans="1:102" x14ac:dyDescent="0.25">
      <c r="A1701" s="21">
        <v>1700</v>
      </c>
      <c r="B1701" s="10">
        <v>42.679591836734687</v>
      </c>
      <c r="C1701" s="10">
        <v>114.46082839365614</v>
      </c>
      <c r="D1701" s="11">
        <v>15702.404435921744</v>
      </c>
      <c r="E1701" s="11">
        <v>14735.796134310669</v>
      </c>
      <c r="F1701" s="11">
        <v>15590.682507661977</v>
      </c>
      <c r="G1701" s="11">
        <v>14820.879685869826</v>
      </c>
      <c r="H1701" s="11">
        <v>16110.403945921746</v>
      </c>
      <c r="I1701" s="11">
        <v>10660.82766464759</v>
      </c>
      <c r="J1701" s="11">
        <v>4074.9684696630802</v>
      </c>
      <c r="K1701" s="11">
        <v>25977.704656842565</v>
      </c>
      <c r="L1701" s="11">
        <v>1017.0232062562958</v>
      </c>
      <c r="M1701" s="11">
        <v>58050.598466772979</v>
      </c>
      <c r="N1701" s="11">
        <v>7714.4887778649063</v>
      </c>
      <c r="O1701" s="11">
        <v>18939.920260733921</v>
      </c>
      <c r="P1701" s="43">
        <v>10228.102997115901</v>
      </c>
      <c r="Q1701" s="11">
        <v>18959.121098966865</v>
      </c>
      <c r="R1701" s="11">
        <v>14935.711385692464</v>
      </c>
      <c r="S1701" s="11">
        <v>16152.939305175958</v>
      </c>
      <c r="T1701" s="11">
        <v>16170.799874835491</v>
      </c>
      <c r="U1701" s="11">
        <v>15509.612464459366</v>
      </c>
      <c r="V1701" s="11">
        <v>15702.404435921744</v>
      </c>
      <c r="W1701" s="11">
        <v>14735.796134310669</v>
      </c>
      <c r="X1701" s="12">
        <v>0</v>
      </c>
      <c r="Y1701" s="12">
        <v>278.51410313029334</v>
      </c>
      <c r="Z1701" s="12">
        <v>222.43417990884117</v>
      </c>
      <c r="AA1701" s="44">
        <v>232.04019061955961</v>
      </c>
      <c r="AB1701" s="45">
        <v>47.253829333789199</v>
      </c>
      <c r="AC1701" s="12">
        <v>236.78090326381246</v>
      </c>
      <c r="AD1701" s="12">
        <v>12389.746169988446</v>
      </c>
      <c r="AE1701" s="12">
        <v>2513.687553259083</v>
      </c>
      <c r="AF1701" s="12">
        <v>5480.5321821881462</v>
      </c>
      <c r="AG1701" s="44">
        <v>1128.4755203370607</v>
      </c>
      <c r="AH1701" s="45">
        <v>390.2947604055143</v>
      </c>
      <c r="AI1701" s="12">
        <v>4074.9684706643129</v>
      </c>
      <c r="AJ1701" s="12">
        <v>-39.549626150490411</v>
      </c>
      <c r="AK1701" s="12">
        <v>-0.43765888520325735</v>
      </c>
      <c r="AL1701" s="12">
        <v>30.798958095753239</v>
      </c>
      <c r="AM1701" s="44">
        <v>63.38455515436079</v>
      </c>
      <c r="AN1701" s="45">
        <v>56.748660579219589</v>
      </c>
      <c r="AO1701" s="12">
        <v>89.999999859395757</v>
      </c>
      <c r="AP1701" s="12">
        <v>-2098.7069454800312</v>
      </c>
      <c r="AQ1701" s="12">
        <v>7711.3722640448468</v>
      </c>
      <c r="AR1701" s="12">
        <v>10437.010113032073</v>
      </c>
      <c r="AS1701" s="44">
        <v>15300.477055686832</v>
      </c>
      <c r="AT1701" s="45">
        <v>15829.600352930489</v>
      </c>
      <c r="AU1701" s="12">
        <v>16110.404435921744</v>
      </c>
      <c r="AV1701" s="12">
        <v>11365.392958514456</v>
      </c>
      <c r="AW1701" s="12">
        <v>19347.908357792658</v>
      </c>
      <c r="AX1701" s="12">
        <v>19309.580535877314</v>
      </c>
      <c r="AY1701" s="44">
        <v>16335.723347131378</v>
      </c>
      <c r="AZ1701" s="45">
        <v>15285.900850429613</v>
      </c>
      <c r="BA1701" s="12">
        <v>14735.796135311904</v>
      </c>
      <c r="BB1701" s="12">
        <v>7454.696280813122</v>
      </c>
      <c r="BC1701" s="12">
        <v>10224.986483295841</v>
      </c>
      <c r="BD1701" s="12">
        <v>15144.618501608637</v>
      </c>
      <c r="BE1701" s="44">
        <v>15806.034204841124</v>
      </c>
      <c r="BF1701" s="45">
        <v>16043.603957826746</v>
      </c>
      <c r="BG1701" s="12">
        <v>16110.404445921744</v>
      </c>
      <c r="BH1701" s="12">
        <v>19254.518192188654</v>
      </c>
      <c r="BI1701" s="12">
        <v>19367.109196025602</v>
      </c>
      <c r="BJ1701" s="12">
        <v>16503.398742086407</v>
      </c>
      <c r="BK1701" s="44">
        <v>15326.828422503948</v>
      </c>
      <c r="BL1701" s="45">
        <v>14959.507748340422</v>
      </c>
      <c r="BM1701" s="12">
        <v>10660.827664647592</v>
      </c>
      <c r="BN1701" s="12">
        <v>0</v>
      </c>
      <c r="BO1701" s="12">
        <v>39.111967265287156</v>
      </c>
      <c r="BP1701" s="12">
        <v>31.236616980956498</v>
      </c>
      <c r="BQ1701" s="48">
        <v>32.585597058607547</v>
      </c>
      <c r="BR1701" s="49">
        <v>6.6358945751411964</v>
      </c>
      <c r="BS1701" s="13">
        <v>33.251339280176161</v>
      </c>
      <c r="BT1701" s="12">
        <v>279.401533227019</v>
      </c>
      <c r="BV1701" s="14">
        <f>Таблица1[[#This Row],[Lкан_леб,мм]]</f>
        <v>58050.598466772979</v>
      </c>
      <c r="BW1701" s="50">
        <f>Таблица1[[#This Row],[угол обхв4]]+Таблица1[[#This Row],[Lдуг 3,мм]]</f>
        <v>12389.746169988446</v>
      </c>
      <c r="BX1701" s="54">
        <f>Таблица1[[#This Row],[угол обхв5]]+Таблица1[[#This Row],[Y5, мм]]</f>
        <v>58329.112569903271</v>
      </c>
      <c r="BY1701" s="14">
        <f>Таблица1[[#This Row],[угол обхв6]]+Таблица1[[#This Row],[Lдуг 4,мм]]</f>
        <v>14903.43372324753</v>
      </c>
      <c r="BZ1701" s="14">
        <f>Таблица1[[#This Row],[Т1]]+Таблица1[[#This Row],[X6, мм]]</f>
        <v>58551.546749812114</v>
      </c>
      <c r="CA1701" s="14">
        <f>Таблица1[[#This Row],[Т2]]+Таблица1[[#This Row],[Lдуг 5,мм]]</f>
        <v>20383.965905435674</v>
      </c>
      <c r="CB1701" s="14">
        <f>Таблица1[[#This Row],[Т3]]+Таблица1[[#This Row],[Y6, мм]]</f>
        <v>58783.586940431676</v>
      </c>
      <c r="CC1701" s="14">
        <f>Таблица1[[#This Row],[Т4]]+Таблица1[[#This Row],[Lдуг 6,мм]]</f>
        <v>21512.441425772737</v>
      </c>
      <c r="CD1701" s="14">
        <f>Таблица1[[#This Row],[Т5]]+Таблица1[[#This Row],[Lдуг 1,мм]]</f>
        <v>58830.840769765462</v>
      </c>
      <c r="CE1701" s="14">
        <f>Таблица1[[#This Row],[Т6]]+Таблица1[[#This Row],[Lпрям1, мм]]</f>
        <v>21902.736186178252</v>
      </c>
      <c r="CF1701" s="15">
        <f>Таблица1[[#This Row],[Т7]]+Таблица1[[#This Row],[Lдуг 2,мм]]</f>
        <v>59067.621673029273</v>
      </c>
      <c r="CG1701" s="14">
        <f>Таблица1[[#This Row],[Т8]]+Таблица1[[#This Row],[Lпрям2, мм]]</f>
        <v>25977.704656842565</v>
      </c>
      <c r="CH1701" s="14">
        <f>Таблица1[[#This Row],[Т9]]-Таблица1[[#This Row],[Т9]]</f>
        <v>0</v>
      </c>
      <c r="CI1701" s="50">
        <f>Таблица1[[#This Row],[Т9]]-Таблица1[[#This Row],[Т8]]</f>
        <v>37164.885486851024</v>
      </c>
      <c r="CJ1701" s="54">
        <f>Таблица1[[#This Row],[Т9]]-Таблица1[[#This Row],[Т7]]</f>
        <v>236.78090326381061</v>
      </c>
      <c r="CK1701" s="14">
        <f>Таблица1[[#This Row],[Т9]]-Таблица1[[#This Row],[Т6]]</f>
        <v>37555.180247256532</v>
      </c>
      <c r="CL1701" s="14">
        <f>Таблица1[[#This Row],[Т9]]-Таблица1[[#This Row],[Т5]]</f>
        <v>284.0347325975963</v>
      </c>
      <c r="CM1701" s="14">
        <f>Таблица1[[#This Row],[Т9]]-Таблица1[[#This Row],[Т4]]</f>
        <v>38683.655767593598</v>
      </c>
      <c r="CN1701" s="14">
        <f>Таблица1[[#This Row],[Т9]]-Таблица1[[#This Row],[Т3]]</f>
        <v>516.07492321715836</v>
      </c>
      <c r="CO1701" s="14">
        <f>Таблица1[[#This Row],[Т9]]-Таблица1[[#This Row],[Т2]]</f>
        <v>44164.187949781743</v>
      </c>
      <c r="CP1701" s="14">
        <f>Таблица1[[#This Row],[Т9]]-Таблица1[[#This Row],[Т1]]</f>
        <v>738.50910312600172</v>
      </c>
      <c r="CQ1701" s="14">
        <f>Таблица1[[#This Row],[Т9]]-Таблица1[[#This Row],[угол обхв6]]</f>
        <v>46677.875503040828</v>
      </c>
      <c r="CR1701" s="14">
        <f>Таблица1[[#This Row],[Т9]]-Таблица1[[#This Row],[угол обхв5]]</f>
        <v>1017.0232062562936</v>
      </c>
      <c r="CS1701" s="14">
        <f>Таблица1[[#This Row],[Т9]]-Таблица1[[#This Row],[угол обхв4]]</f>
        <v>59067.621673029273</v>
      </c>
      <c r="CT1701" s="14">
        <f>Таблица1[[#This Row],[Lкан_прям, мм]]+Таблица1[[#This Row],[Lкан_дуг, мм]]+Таблица1[[#This Row],[Lкан_леб,мм]]</f>
        <v>85045.326329871838</v>
      </c>
      <c r="CU1701" s="16">
        <f>Таблица1[[#This Row],[Lкан_леб,мм]]</f>
        <v>58050.598466772979</v>
      </c>
      <c r="CV1701" s="14">
        <f>2534431-(Таблица1[[#This Row],[Т23]]+Таблица1[[#This Row],[угол обхв3]])</f>
        <v>2449106.272136901</v>
      </c>
      <c r="CW1701" s="50">
        <f>SUM(X1701:AC1701,AD1701:AI1701)-Таблица1[[#This Row],[lподв_min, мм]]</f>
        <v>22919.759393435779</v>
      </c>
      <c r="CX1701" s="17">
        <f>CW2140-Таблица1[[#This Row],[Суммарная длина каната]]</f>
        <v>-2425640.2350083599</v>
      </c>
    </row>
    <row r="1702" spans="1:102" x14ac:dyDescent="0.25">
      <c r="A1702" s="21">
        <v>1701</v>
      </c>
      <c r="B1702" s="10">
        <v>42.679591836734687</v>
      </c>
      <c r="C1702" s="10">
        <v>115.03877551020416</v>
      </c>
      <c r="D1702" s="11">
        <v>15734.168022562973</v>
      </c>
      <c r="E1702" s="11">
        <v>14811.293907540086</v>
      </c>
      <c r="F1702" s="11">
        <v>15621.593548018182</v>
      </c>
      <c r="G1702" s="11">
        <v>14895.246201618118</v>
      </c>
      <c r="H1702" s="11">
        <v>16142.167532562975</v>
      </c>
      <c r="I1702" s="11">
        <v>10726.001848494823</v>
      </c>
      <c r="J1702" s="11">
        <v>4085.2920590452636</v>
      </c>
      <c r="K1702" s="11">
        <v>25977.70465684004</v>
      </c>
      <c r="L1702" s="11">
        <v>1017.0232062588253</v>
      </c>
      <c r="M1702" s="11">
        <v>58050.598466772979</v>
      </c>
      <c r="N1702" s="11">
        <v>7714.4887778649063</v>
      </c>
      <c r="O1702" s="11">
        <v>18939.920260733921</v>
      </c>
      <c r="P1702" s="43">
        <v>10217.544789534062</v>
      </c>
      <c r="Q1702" s="11">
        <v>18979.185233475258</v>
      </c>
      <c r="R1702" s="11">
        <v>14953.219382954681</v>
      </c>
      <c r="S1702" s="11">
        <v>16220.631419385267</v>
      </c>
      <c r="T1702" s="11">
        <v>16194.734217324911</v>
      </c>
      <c r="U1702" s="11">
        <v>15589.79553261386</v>
      </c>
      <c r="V1702" s="11">
        <v>15734.168022562973</v>
      </c>
      <c r="W1702" s="11">
        <v>14811.293907540086</v>
      </c>
      <c r="X1702" s="12">
        <v>0</v>
      </c>
      <c r="Y1702" s="12">
        <v>275.23095226784022</v>
      </c>
      <c r="Z1702" s="12">
        <v>221.60180209613685</v>
      </c>
      <c r="AA1702" s="44">
        <v>232.04019061955947</v>
      </c>
      <c r="AB1702" s="45">
        <v>47.253829333788843</v>
      </c>
      <c r="AC1702" s="12">
        <v>240.8964319414998</v>
      </c>
      <c r="AD1702" s="12">
        <v>12389.746169988446</v>
      </c>
      <c r="AE1702" s="12">
        <v>2503.363963876905</v>
      </c>
      <c r="AF1702" s="12">
        <v>5480.532182188148</v>
      </c>
      <c r="AG1702" s="44">
        <v>1128.4755203370605</v>
      </c>
      <c r="AH1702" s="45">
        <v>390.29476040551464</v>
      </c>
      <c r="AI1702" s="12">
        <v>4085.292060043967</v>
      </c>
      <c r="AJ1702" s="12">
        <v>-39.549626150490411</v>
      </c>
      <c r="AK1702" s="12">
        <v>-0.89871449285840033</v>
      </c>
      <c r="AL1702" s="12">
        <v>30.221010979205229</v>
      </c>
      <c r="AM1702" s="44">
        <v>62.806608037812758</v>
      </c>
      <c r="AN1702" s="45">
        <v>56.170713462671614</v>
      </c>
      <c r="AO1702" s="12">
        <v>89.999999859751057</v>
      </c>
      <c r="AP1702" s="12">
        <v>-2098.7069454800312</v>
      </c>
      <c r="AQ1702" s="12">
        <v>7708.0893452975151</v>
      </c>
      <c r="AR1702" s="12">
        <v>10422.906225017752</v>
      </c>
      <c r="AS1702" s="44">
        <v>15316.122769798603</v>
      </c>
      <c r="AT1702" s="45">
        <v>15855.808612358607</v>
      </c>
      <c r="AU1702" s="12">
        <v>16142.168022562973</v>
      </c>
      <c r="AV1702" s="12">
        <v>11365.392958514456</v>
      </c>
      <c r="AW1702" s="12">
        <v>19347.870070468911</v>
      </c>
      <c r="AX1702" s="12">
        <v>19331.734068129521</v>
      </c>
      <c r="AY1702" s="44">
        <v>16407.085520485809</v>
      </c>
      <c r="AZ1702" s="45">
        <v>15362.653651186798</v>
      </c>
      <c r="BA1702" s="12">
        <v>14811.293908538792</v>
      </c>
      <c r="BB1702" s="12">
        <v>7454.696280813122</v>
      </c>
      <c r="BC1702" s="12">
        <v>10211.145356966674</v>
      </c>
      <c r="BD1702" s="12">
        <v>15158.580818438371</v>
      </c>
      <c r="BE1702" s="44">
        <v>15831.830830480989</v>
      </c>
      <c r="BF1702" s="45">
        <v>16073.093627529279</v>
      </c>
      <c r="BG1702" s="12">
        <v>16142.168032562973</v>
      </c>
      <c r="BH1702" s="12">
        <v>19254.518192188654</v>
      </c>
      <c r="BI1702" s="12">
        <v>19387.135043210248</v>
      </c>
      <c r="BJ1702" s="12">
        <v>16573.180254039529</v>
      </c>
      <c r="BK1702" s="44">
        <v>15403.341431513318</v>
      </c>
      <c r="BL1702" s="45">
        <v>15038.435788967148</v>
      </c>
      <c r="BM1702" s="12">
        <v>10726.001848494825</v>
      </c>
      <c r="BN1702" s="12">
        <v>0</v>
      </c>
      <c r="BO1702" s="12">
        <v>38.650911657632008</v>
      </c>
      <c r="BP1702" s="12">
        <v>31.119725472063628</v>
      </c>
      <c r="BQ1702" s="48">
        <v>32.585597058607533</v>
      </c>
      <c r="BR1702" s="49">
        <v>6.6358945751411458</v>
      </c>
      <c r="BS1702" s="13">
        <v>33.82928639707945</v>
      </c>
      <c r="BT1702" s="12">
        <v>279.401533227019</v>
      </c>
      <c r="BV1702" s="14">
        <f>Таблица1[[#This Row],[Lкан_леб,мм]]</f>
        <v>58050.598466772979</v>
      </c>
      <c r="BW1702" s="50">
        <f>Таблица1[[#This Row],[угол обхв4]]+Таблица1[[#This Row],[Lдуг 3,мм]]</f>
        <v>12389.746169988446</v>
      </c>
      <c r="BX1702" s="54">
        <f>Таблица1[[#This Row],[угол обхв5]]+Таблица1[[#This Row],[Y5, мм]]</f>
        <v>58325.82941904082</v>
      </c>
      <c r="BY1702" s="14">
        <f>Таблица1[[#This Row],[угол обхв6]]+Таблица1[[#This Row],[Lдуг 4,мм]]</f>
        <v>14893.110133865352</v>
      </c>
      <c r="BZ1702" s="14">
        <f>Таблица1[[#This Row],[Т1]]+Таблица1[[#This Row],[X6, мм]]</f>
        <v>58547.431221136954</v>
      </c>
      <c r="CA1702" s="14">
        <f>Таблица1[[#This Row],[Т2]]+Таблица1[[#This Row],[Lдуг 5,мм]]</f>
        <v>20373.642316053498</v>
      </c>
      <c r="CB1702" s="14">
        <f>Таблица1[[#This Row],[Т3]]+Таблица1[[#This Row],[Y6, мм]]</f>
        <v>58779.471411756516</v>
      </c>
      <c r="CC1702" s="14">
        <f>Таблица1[[#This Row],[Т4]]+Таблица1[[#This Row],[Lдуг 6,мм]]</f>
        <v>21502.117836390556</v>
      </c>
      <c r="CD1702" s="14">
        <f>Таблица1[[#This Row],[Т5]]+Таблица1[[#This Row],[Lдуг 1,мм]]</f>
        <v>58826.725241090302</v>
      </c>
      <c r="CE1702" s="14">
        <f>Таблица1[[#This Row],[Т6]]+Таблица1[[#This Row],[Lпрям1, мм]]</f>
        <v>21892.412596796072</v>
      </c>
      <c r="CF1702" s="15">
        <f>Таблица1[[#This Row],[Т7]]+Таблица1[[#This Row],[Lдуг 2,мм]]</f>
        <v>59067.621673031805</v>
      </c>
      <c r="CG1702" s="14">
        <f>Таблица1[[#This Row],[Т8]]+Таблица1[[#This Row],[Lпрям2, мм]]</f>
        <v>25977.70465684004</v>
      </c>
      <c r="CH1702" s="14">
        <f>Таблица1[[#This Row],[Т9]]-Таблица1[[#This Row],[Т9]]</f>
        <v>0</v>
      </c>
      <c r="CI1702" s="50">
        <f>Таблица1[[#This Row],[Т9]]-Таблица1[[#This Row],[Т8]]</f>
        <v>37175.209076235733</v>
      </c>
      <c r="CJ1702" s="54">
        <f>Таблица1[[#This Row],[Т9]]-Таблица1[[#This Row],[Т7]]</f>
        <v>240.89643194150267</v>
      </c>
      <c r="CK1702" s="14">
        <f>Таблица1[[#This Row],[Т9]]-Таблица1[[#This Row],[Т6]]</f>
        <v>37565.503836641248</v>
      </c>
      <c r="CL1702" s="14">
        <f>Таблица1[[#This Row],[Т9]]-Таблица1[[#This Row],[Т5]]</f>
        <v>288.15026127528836</v>
      </c>
      <c r="CM1702" s="14">
        <f>Таблица1[[#This Row],[Т9]]-Таблица1[[#This Row],[Т4]]</f>
        <v>38693.979356978307</v>
      </c>
      <c r="CN1702" s="14">
        <f>Таблица1[[#This Row],[Т9]]-Таблица1[[#This Row],[Т3]]</f>
        <v>520.19045189485041</v>
      </c>
      <c r="CO1702" s="14">
        <f>Таблица1[[#This Row],[Т9]]-Таблица1[[#This Row],[Т2]]</f>
        <v>44174.511539166451</v>
      </c>
      <c r="CP1702" s="14">
        <f>Таблица1[[#This Row],[Т9]]-Таблица1[[#This Row],[Т1]]</f>
        <v>741.79225399098505</v>
      </c>
      <c r="CQ1702" s="14">
        <f>Таблица1[[#This Row],[Т9]]-Таблица1[[#This Row],[угол обхв6]]</f>
        <v>46677.87550304336</v>
      </c>
      <c r="CR1702" s="14">
        <f>Таблица1[[#This Row],[Т9]]-Таблица1[[#This Row],[угол обхв5]]</f>
        <v>1017.0232062588257</v>
      </c>
      <c r="CS1702" s="14">
        <f>Таблица1[[#This Row],[Т9]]-Таблица1[[#This Row],[угол обхв4]]</f>
        <v>59067.621673031805</v>
      </c>
      <c r="CT1702" s="14">
        <f>Таблица1[[#This Row],[Lкан_прям, мм]]+Таблица1[[#This Row],[Lкан_дуг, мм]]+Таблица1[[#This Row],[Lкан_леб,мм]]</f>
        <v>85045.326329871838</v>
      </c>
      <c r="CU1702" s="16">
        <f>Таблица1[[#This Row],[Lкан_леб,мм]]</f>
        <v>58050.598466772979</v>
      </c>
      <c r="CV1702" s="14">
        <f>2534431-(Таблица1[[#This Row],[Т23]]+Таблица1[[#This Row],[угол обхв3]])</f>
        <v>2449106.272136901</v>
      </c>
      <c r="CW1702" s="50">
        <f>SUM(X1702:AC1702,AD1702:AI1702)-Таблица1[[#This Row],[lподв_min, мм]]</f>
        <v>22909.435804053603</v>
      </c>
      <c r="CX1702" s="17">
        <f>CW2141-Таблица1[[#This Row],[Суммарная длина каната]]</f>
        <v>-2425689.0556445769</v>
      </c>
    </row>
    <row r="1703" spans="1:102" x14ac:dyDescent="0.25">
      <c r="A1703" s="21">
        <v>1702</v>
      </c>
      <c r="B1703" s="10">
        <v>42.679591836734687</v>
      </c>
      <c r="C1703" s="10">
        <v>117.72285714285721</v>
      </c>
      <c r="D1703" s="11">
        <v>15871.631881735959</v>
      </c>
      <c r="E1703" s="11">
        <v>15165.943712795044</v>
      </c>
      <c r="F1703" s="11">
        <v>15755.249513904802</v>
      </c>
      <c r="G1703" s="11">
        <v>15244.532162697134</v>
      </c>
      <c r="H1703" s="11">
        <v>16279.63139173596</v>
      </c>
      <c r="I1703" s="11">
        <v>11032.179837440301</v>
      </c>
      <c r="J1703" s="11">
        <v>4133.7638753547435</v>
      </c>
      <c r="K1703" s="11">
        <v>25977.704656828311</v>
      </c>
      <c r="L1703" s="11">
        <v>1017.0232062705376</v>
      </c>
      <c r="M1703" s="11">
        <v>58050.598466772979</v>
      </c>
      <c r="N1703" s="11">
        <v>7714.4887778649063</v>
      </c>
      <c r="O1703" s="11">
        <v>18939.920260733921</v>
      </c>
      <c r="P1703" s="43">
        <v>10165.882915583736</v>
      </c>
      <c r="Q1703" s="11">
        <v>19070.92498486958</v>
      </c>
      <c r="R1703" s="11">
        <v>15025.542235378278</v>
      </c>
      <c r="S1703" s="11">
        <v>16537.164085428976</v>
      </c>
      <c r="T1703" s="11">
        <v>16295.236402695969</v>
      </c>
      <c r="U1703" s="11">
        <v>15965.159084157631</v>
      </c>
      <c r="V1703" s="11">
        <v>15871.631881735959</v>
      </c>
      <c r="W1703" s="11">
        <v>15165.943712795044</v>
      </c>
      <c r="X1703" s="12">
        <v>0</v>
      </c>
      <c r="Y1703" s="12">
        <v>259.84747883623112</v>
      </c>
      <c r="Z1703" s="12">
        <v>217.872082279849</v>
      </c>
      <c r="AA1703" s="44">
        <v>232.04019061955987</v>
      </c>
      <c r="AB1703" s="45">
        <v>47.253829333789668</v>
      </c>
      <c r="AC1703" s="12">
        <v>260.00962520110784</v>
      </c>
      <c r="AD1703" s="12">
        <v>12389.746169988446</v>
      </c>
      <c r="AE1703" s="12">
        <v>2454.892147567406</v>
      </c>
      <c r="AF1703" s="12">
        <v>5480.5321821881498</v>
      </c>
      <c r="AG1703" s="44">
        <v>1128.4755203370594</v>
      </c>
      <c r="AH1703" s="45">
        <v>390.29476040551384</v>
      </c>
      <c r="AI1703" s="12">
        <v>4133.7638763417353</v>
      </c>
      <c r="AJ1703" s="12">
        <v>-39.549626150490411</v>
      </c>
      <c r="AK1703" s="12">
        <v>-3.0590284680614328</v>
      </c>
      <c r="AL1703" s="12">
        <v>27.536929346552188</v>
      </c>
      <c r="AM1703" s="44">
        <v>60.122526405159782</v>
      </c>
      <c r="AN1703" s="45">
        <v>53.486631830018517</v>
      </c>
      <c r="AO1703" s="12">
        <v>89.999999861395594</v>
      </c>
      <c r="AP1703" s="12">
        <v>-2098.7069454800312</v>
      </c>
      <c r="AQ1703" s="12">
        <v>7692.7159568062234</v>
      </c>
      <c r="AR1703" s="12">
        <v>10354.509569457161</v>
      </c>
      <c r="AS1703" s="44">
        <v>15379.316043652827</v>
      </c>
      <c r="AT1703" s="45">
        <v>15967.319436039796</v>
      </c>
      <c r="AU1703" s="12">
        <v>16279.631881735959</v>
      </c>
      <c r="AV1703" s="12">
        <v>11365.392958514456</v>
      </c>
      <c r="AW1703" s="12">
        <v>19347.338895878594</v>
      </c>
      <c r="AX1703" s="12">
        <v>19432.703902785641</v>
      </c>
      <c r="AY1703" s="44">
        <v>16740.408009271545</v>
      </c>
      <c r="AZ1703" s="45">
        <v>15722.394871434639</v>
      </c>
      <c r="BA1703" s="12">
        <v>15165.943713782039</v>
      </c>
      <c r="BB1703" s="12">
        <v>7454.696280813122</v>
      </c>
      <c r="BC1703" s="12">
        <v>10144.110094525055</v>
      </c>
      <c r="BD1703" s="12">
        <v>15214.168889251701</v>
      </c>
      <c r="BE1703" s="44">
        <v>15941.462594421422</v>
      </c>
      <c r="BF1703" s="45">
        <v>16199.548848392133</v>
      </c>
      <c r="BG1703" s="12">
        <v>16279.63189173596</v>
      </c>
      <c r="BH1703" s="12">
        <v>19254.518192188654</v>
      </c>
      <c r="BI1703" s="12">
        <v>19478.343620014253</v>
      </c>
      <c r="BJ1703" s="12">
        <v>16898.943003345034</v>
      </c>
      <c r="BK1703" s="44">
        <v>15761.915160315064</v>
      </c>
      <c r="BL1703" s="45">
        <v>15408.707925518036</v>
      </c>
      <c r="BM1703" s="12">
        <v>11032.179837440302</v>
      </c>
      <c r="BN1703" s="12">
        <v>0</v>
      </c>
      <c r="BO1703" s="12">
        <v>36.490597682428977</v>
      </c>
      <c r="BP1703" s="12">
        <v>30.595957814613623</v>
      </c>
      <c r="BQ1703" s="48">
        <v>32.58559705860759</v>
      </c>
      <c r="BR1703" s="49">
        <v>6.6358945751412604</v>
      </c>
      <c r="BS1703" s="13">
        <v>36.513368031377077</v>
      </c>
      <c r="BT1703" s="12">
        <v>279.401533227019</v>
      </c>
      <c r="BV1703" s="14">
        <f>Таблица1[[#This Row],[Lкан_леб,мм]]</f>
        <v>58050.598466772979</v>
      </c>
      <c r="BW1703" s="50">
        <f>Таблица1[[#This Row],[угол обхв4]]+Таблица1[[#This Row],[Lдуг 3,мм]]</f>
        <v>12389.746169988446</v>
      </c>
      <c r="BX1703" s="54">
        <f>Таблица1[[#This Row],[угол обхв5]]+Таблица1[[#This Row],[Y5, мм]]</f>
        <v>58310.445945609208</v>
      </c>
      <c r="BY1703" s="14">
        <f>Таблица1[[#This Row],[угол обхв6]]+Таблица1[[#This Row],[Lдуг 4,мм]]</f>
        <v>14844.638317555851</v>
      </c>
      <c r="BZ1703" s="14">
        <f>Таблица1[[#This Row],[Т1]]+Таблица1[[#This Row],[X6, мм]]</f>
        <v>58528.318027889058</v>
      </c>
      <c r="CA1703" s="14">
        <f>Таблица1[[#This Row],[Т2]]+Таблица1[[#This Row],[Lдуг 5,мм]]</f>
        <v>20325.170499744003</v>
      </c>
      <c r="CB1703" s="14">
        <f>Таблица1[[#This Row],[Т3]]+Таблица1[[#This Row],[Y6, мм]]</f>
        <v>58760.35821850862</v>
      </c>
      <c r="CC1703" s="14">
        <f>Таблица1[[#This Row],[Т4]]+Таблица1[[#This Row],[Lдуг 6,мм]]</f>
        <v>21453.646020081062</v>
      </c>
      <c r="CD1703" s="14">
        <f>Таблица1[[#This Row],[Т5]]+Таблица1[[#This Row],[Lдуг 1,мм]]</f>
        <v>58807.612047842413</v>
      </c>
      <c r="CE1703" s="14">
        <f>Таблица1[[#This Row],[Т6]]+Таблица1[[#This Row],[Lпрям1, мм]]</f>
        <v>21843.940780486577</v>
      </c>
      <c r="CF1703" s="15">
        <f>Таблица1[[#This Row],[Т7]]+Таблица1[[#This Row],[Lдуг 2,мм]]</f>
        <v>59067.621673043519</v>
      </c>
      <c r="CG1703" s="14">
        <f>Таблица1[[#This Row],[Т8]]+Таблица1[[#This Row],[Lпрям2, мм]]</f>
        <v>25977.704656828311</v>
      </c>
      <c r="CH1703" s="14">
        <f>Таблица1[[#This Row],[Т9]]-Таблица1[[#This Row],[Т9]]</f>
        <v>0</v>
      </c>
      <c r="CI1703" s="50">
        <f>Таблица1[[#This Row],[Т9]]-Таблица1[[#This Row],[Т8]]</f>
        <v>37223.680892556942</v>
      </c>
      <c r="CJ1703" s="54">
        <f>Таблица1[[#This Row],[Т9]]-Таблица1[[#This Row],[Т7]]</f>
        <v>260.00962520110625</v>
      </c>
      <c r="CK1703" s="14">
        <f>Таблица1[[#This Row],[Т9]]-Таблица1[[#This Row],[Т6]]</f>
        <v>37613.975652962457</v>
      </c>
      <c r="CL1703" s="14">
        <f>Таблица1[[#This Row],[Т9]]-Таблица1[[#This Row],[Т5]]</f>
        <v>307.26345453489921</v>
      </c>
      <c r="CM1703" s="14">
        <f>Таблица1[[#This Row],[Т9]]-Таблица1[[#This Row],[Т4]]</f>
        <v>38742.451173299516</v>
      </c>
      <c r="CN1703" s="14">
        <f>Таблица1[[#This Row],[Т9]]-Таблица1[[#This Row],[Т3]]</f>
        <v>539.30364515446126</v>
      </c>
      <c r="CO1703" s="14">
        <f>Таблица1[[#This Row],[Т9]]-Таблица1[[#This Row],[Т2]]</f>
        <v>44222.983355487668</v>
      </c>
      <c r="CP1703" s="14">
        <f>Таблица1[[#This Row],[Т9]]-Таблица1[[#This Row],[Т1]]</f>
        <v>757.17572743431083</v>
      </c>
      <c r="CQ1703" s="14">
        <f>Таблица1[[#This Row],[Т9]]-Таблица1[[#This Row],[угол обхв6]]</f>
        <v>46677.875503055075</v>
      </c>
      <c r="CR1703" s="14">
        <f>Таблица1[[#This Row],[Т9]]-Таблица1[[#This Row],[угол обхв5]]</f>
        <v>1017.02320627054</v>
      </c>
      <c r="CS1703" s="14">
        <f>Таблица1[[#This Row],[Т9]]-Таблица1[[#This Row],[угол обхв4]]</f>
        <v>59067.621673043519</v>
      </c>
      <c r="CT1703" s="14">
        <f>Таблица1[[#This Row],[Lкан_прям, мм]]+Таблица1[[#This Row],[Lкан_дуг, мм]]+Таблица1[[#This Row],[Lкан_леб,мм]]</f>
        <v>85045.326329871823</v>
      </c>
      <c r="CU1703" s="16">
        <f>Таблица1[[#This Row],[Lкан_леб,мм]]</f>
        <v>58050.598466772979</v>
      </c>
      <c r="CV1703" s="14">
        <f>2534431-(Таблица1[[#This Row],[Т23]]+Таблица1[[#This Row],[угол обхв3]])</f>
        <v>2449106.272136901</v>
      </c>
      <c r="CW1703" s="50">
        <f>SUM(X1703:AC1703,AD1703:AI1703)-Таблица1[[#This Row],[lподв_min, мм]]</f>
        <v>22860.963987744108</v>
      </c>
      <c r="CX1703" s="17">
        <f>CW2142-Таблица1[[#This Row],[Суммарная длина каната]]</f>
        <v>-2425739.5095508634</v>
      </c>
    </row>
    <row r="1704" spans="1:102" x14ac:dyDescent="0.25">
      <c r="A1704" s="21">
        <v>1703</v>
      </c>
      <c r="B1704" s="10">
        <v>42.679591836734687</v>
      </c>
      <c r="C1704" s="10">
        <v>120.40693877551027</v>
      </c>
      <c r="D1704" s="11">
        <v>15992.337061903123</v>
      </c>
      <c r="E1704" s="11">
        <v>15526.641725579871</v>
      </c>
      <c r="F1704" s="11">
        <v>15872.402161414537</v>
      </c>
      <c r="G1704" s="11">
        <v>15599.693896285422</v>
      </c>
      <c r="H1704" s="11">
        <v>16400.336571903124</v>
      </c>
      <c r="I1704" s="11">
        <v>11343.580209193764</v>
      </c>
      <c r="J1704" s="11">
        <v>4183.0615163861075</v>
      </c>
      <c r="K1704" s="11">
        <v>25977.704656816706</v>
      </c>
      <c r="L1704" s="11">
        <v>1017.02320628216</v>
      </c>
      <c r="M1704" s="11">
        <v>58050.598466772979</v>
      </c>
      <c r="N1704" s="11">
        <v>7714.4887778649063</v>
      </c>
      <c r="O1704" s="11">
        <v>18939.920260733921</v>
      </c>
      <c r="P1704" s="43">
        <v>10109.981644299762</v>
      </c>
      <c r="Q1704" s="11">
        <v>19160.144820527275</v>
      </c>
      <c r="R1704" s="11">
        <v>15082.962858258777</v>
      </c>
      <c r="S1704" s="11">
        <v>16856.736292799142</v>
      </c>
      <c r="T1704" s="11">
        <v>16378.050456267729</v>
      </c>
      <c r="U1704" s="11">
        <v>16344.817243062358</v>
      </c>
      <c r="V1704" s="11">
        <v>15992.337061903123</v>
      </c>
      <c r="W1704" s="11">
        <v>15526.641725579871</v>
      </c>
      <c r="X1704" s="12">
        <v>0</v>
      </c>
      <c r="Y1704" s="12">
        <v>244.22716926671077</v>
      </c>
      <c r="Z1704" s="12">
        <v>214.37919860147218</v>
      </c>
      <c r="AA1704" s="44">
        <v>232.04019061955887</v>
      </c>
      <c r="AB1704" s="45">
        <v>47.253829333784957</v>
      </c>
      <c r="AC1704" s="12">
        <v>279.12281846063314</v>
      </c>
      <c r="AD1704" s="12">
        <v>12389.746169988446</v>
      </c>
      <c r="AE1704" s="12">
        <v>2405.5945065360575</v>
      </c>
      <c r="AF1704" s="12">
        <v>5480.532182188148</v>
      </c>
      <c r="AG1704" s="44">
        <v>1128.4755203370605</v>
      </c>
      <c r="AH1704" s="45">
        <v>390.29476040552169</v>
      </c>
      <c r="AI1704" s="12">
        <v>4183.0615173614678</v>
      </c>
      <c r="AJ1704" s="12">
        <v>-39.549626150490411</v>
      </c>
      <c r="AK1704" s="12">
        <v>-5.2526015391921348</v>
      </c>
      <c r="AL1704" s="12">
        <v>24.852847713899131</v>
      </c>
      <c r="AM1704" s="44">
        <v>57.438444772506571</v>
      </c>
      <c r="AN1704" s="45">
        <v>50.802550197365974</v>
      </c>
      <c r="AO1704" s="12">
        <v>89.999999863029061</v>
      </c>
      <c r="AP1704" s="12">
        <v>-2098.7069454800312</v>
      </c>
      <c r="AQ1704" s="12">
        <v>7677.1376697909727</v>
      </c>
      <c r="AR1704" s="12">
        <v>10281.459640974503</v>
      </c>
      <c r="AS1704" s="44">
        <v>15426.830854382646</v>
      </c>
      <c r="AT1704" s="45">
        <v>16061.861627656948</v>
      </c>
      <c r="AU1704" s="12">
        <v>16400.337061903123</v>
      </c>
      <c r="AV1704" s="12">
        <v>11365.392958514456</v>
      </c>
      <c r="AW1704" s="12">
        <v>19346.206975660276</v>
      </c>
      <c r="AX1704" s="12">
        <v>19530.360023694862</v>
      </c>
      <c r="AY1704" s="44">
        <v>17076.324091280192</v>
      </c>
      <c r="AZ1704" s="45">
        <v>16086.963360675953</v>
      </c>
      <c r="BA1704" s="12">
        <v>15526.641726555234</v>
      </c>
      <c r="BB1704" s="12">
        <v>7454.696280813122</v>
      </c>
      <c r="BC1704" s="12">
        <v>10072.630536225828</v>
      </c>
      <c r="BD1704" s="12">
        <v>15254.44085493352</v>
      </c>
      <c r="BE1704" s="44">
        <v>16034.18246014386</v>
      </c>
      <c r="BF1704" s="45">
        <v>16308.525890513902</v>
      </c>
      <c r="BG1704" s="12">
        <v>16400.337071903123</v>
      </c>
      <c r="BH1704" s="12">
        <v>19254.518192188654</v>
      </c>
      <c r="BI1704" s="12">
        <v>19566.43153545363</v>
      </c>
      <c r="BJ1704" s="12">
        <v>17226.951495966725</v>
      </c>
      <c r="BK1704" s="44">
        <v>16125.229444581308</v>
      </c>
      <c r="BL1704" s="45">
        <v>15784.495607966279</v>
      </c>
      <c r="BM1704" s="12">
        <v>11343.580209193766</v>
      </c>
      <c r="BN1704" s="12">
        <v>0</v>
      </c>
      <c r="BO1704" s="12">
        <v>34.297024611298276</v>
      </c>
      <c r="BP1704" s="12">
        <v>30.105449253091269</v>
      </c>
      <c r="BQ1704" s="48">
        <v>32.585597058607448</v>
      </c>
      <c r="BR1704" s="49">
        <v>6.6358945751405987</v>
      </c>
      <c r="BS1704" s="13">
        <v>39.197449665663093</v>
      </c>
      <c r="BT1704" s="12">
        <v>279.401533227019</v>
      </c>
      <c r="BV1704" s="14">
        <f>Таблица1[[#This Row],[Lкан_леб,мм]]</f>
        <v>58050.598466772979</v>
      </c>
      <c r="BW1704" s="50">
        <f>Таблица1[[#This Row],[угол обхв4]]+Таблица1[[#This Row],[Lдуг 3,мм]]</f>
        <v>12389.746169988446</v>
      </c>
      <c r="BX1704" s="54">
        <f>Таблица1[[#This Row],[угол обхв5]]+Таблица1[[#This Row],[Y5, мм]]</f>
        <v>58294.825636039692</v>
      </c>
      <c r="BY1704" s="14">
        <f>Таблица1[[#This Row],[угол обхв6]]+Таблица1[[#This Row],[Lдуг 4,мм]]</f>
        <v>14795.340676524504</v>
      </c>
      <c r="BZ1704" s="14">
        <f>Таблица1[[#This Row],[Т1]]+Таблица1[[#This Row],[X6, мм]]</f>
        <v>58509.204834641161</v>
      </c>
      <c r="CA1704" s="14">
        <f>Таблица1[[#This Row],[Т2]]+Таблица1[[#This Row],[Lдуг 5,мм]]</f>
        <v>20275.872858712653</v>
      </c>
      <c r="CB1704" s="14">
        <f>Таблица1[[#This Row],[Т3]]+Таблица1[[#This Row],[Y6, мм]]</f>
        <v>58741.245025260723</v>
      </c>
      <c r="CC1704" s="14">
        <f>Таблица1[[#This Row],[Т4]]+Таблица1[[#This Row],[Lдуг 6,мм]]</f>
        <v>21404.348379049712</v>
      </c>
      <c r="CD1704" s="14">
        <f>Таблица1[[#This Row],[Т5]]+Таблица1[[#This Row],[Lдуг 1,мм]]</f>
        <v>58788.498854594509</v>
      </c>
      <c r="CE1704" s="14">
        <f>Таблица1[[#This Row],[Т6]]+Таблица1[[#This Row],[Lпрям1, мм]]</f>
        <v>21794.643139455235</v>
      </c>
      <c r="CF1704" s="15">
        <f>Таблица1[[#This Row],[Т7]]+Таблица1[[#This Row],[Lдуг 2,мм]]</f>
        <v>59067.621673055139</v>
      </c>
      <c r="CG1704" s="14">
        <f>Таблица1[[#This Row],[Т8]]+Таблица1[[#This Row],[Lпрям2, мм]]</f>
        <v>25977.704656816702</v>
      </c>
      <c r="CH1704" s="14">
        <f>Таблица1[[#This Row],[Т9]]-Таблица1[[#This Row],[Т9]]</f>
        <v>0</v>
      </c>
      <c r="CI1704" s="50">
        <f>Таблица1[[#This Row],[Т9]]-Таблица1[[#This Row],[Т8]]</f>
        <v>37272.978533599904</v>
      </c>
      <c r="CJ1704" s="54">
        <f>Таблица1[[#This Row],[Т9]]-Таблица1[[#This Row],[Т7]]</f>
        <v>279.12281846062979</v>
      </c>
      <c r="CK1704" s="14">
        <f>Таблица1[[#This Row],[Т9]]-Таблица1[[#This Row],[Т6]]</f>
        <v>37663.273294005427</v>
      </c>
      <c r="CL1704" s="14">
        <f>Таблица1[[#This Row],[Т9]]-Таблица1[[#This Row],[Т5]]</f>
        <v>326.37664779441548</v>
      </c>
      <c r="CM1704" s="14">
        <f>Таблица1[[#This Row],[Т9]]-Таблица1[[#This Row],[Т4]]</f>
        <v>38791.748814342485</v>
      </c>
      <c r="CN1704" s="14">
        <f>Таблица1[[#This Row],[Т9]]-Таблица1[[#This Row],[Т3]]</f>
        <v>558.41683841397753</v>
      </c>
      <c r="CO1704" s="14">
        <f>Таблица1[[#This Row],[Т9]]-Таблица1[[#This Row],[Т2]]</f>
        <v>44272.280996530637</v>
      </c>
      <c r="CP1704" s="14">
        <f>Таблица1[[#This Row],[Т9]]-Таблица1[[#This Row],[Т1]]</f>
        <v>772.79603701544693</v>
      </c>
      <c r="CQ1704" s="14">
        <f>Таблица1[[#This Row],[Т9]]-Таблица1[[#This Row],[угол обхв6]]</f>
        <v>46677.875503066694</v>
      </c>
      <c r="CR1704" s="14">
        <f>Таблица1[[#This Row],[Т9]]-Таблица1[[#This Row],[угол обхв5]]</f>
        <v>1017.0232062821597</v>
      </c>
      <c r="CS1704" s="14">
        <f>Таблица1[[#This Row],[Т9]]-Таблица1[[#This Row],[угол обхв4]]</f>
        <v>59067.621673055139</v>
      </c>
      <c r="CT1704" s="14">
        <f>Таблица1[[#This Row],[Lкан_прям, мм]]+Таблица1[[#This Row],[Lкан_дуг, мм]]+Таблица1[[#This Row],[Lкан_леб,мм]]</f>
        <v>85045.326329871838</v>
      </c>
      <c r="CU1704" s="16">
        <f>Таблица1[[#This Row],[Lкан_леб,мм]]</f>
        <v>58050.598466772979</v>
      </c>
      <c r="CV1704" s="14">
        <f>2534431-(Таблица1[[#This Row],[Т23]]+Таблица1[[#This Row],[угол обхв3]])</f>
        <v>2449106.272136901</v>
      </c>
      <c r="CW1704" s="50">
        <f>SUM(X1704:AC1704,AD1704:AI1704)-Таблица1[[#This Row],[lподв_min, мм]]</f>
        <v>22811.666346712755</v>
      </c>
      <c r="CX1704" s="17">
        <f>CW2143-Таблица1[[#This Row],[Суммарная длина каната]]</f>
        <v>-2425791.5877590934</v>
      </c>
    </row>
    <row r="1705" spans="1:102" x14ac:dyDescent="0.25">
      <c r="A1705" s="21">
        <v>1704</v>
      </c>
      <c r="B1705" s="10">
        <v>42.679591836734687</v>
      </c>
      <c r="C1705" s="10">
        <v>123.09102040816332</v>
      </c>
      <c r="D1705" s="11">
        <v>16096.018717527315</v>
      </c>
      <c r="E1705" s="11">
        <v>15892.596519554671</v>
      </c>
      <c r="F1705" s="11">
        <v>15972.794439807596</v>
      </c>
      <c r="G1705" s="11">
        <v>15959.952123482288</v>
      </c>
      <c r="H1705" s="11">
        <v>16504.018227527315</v>
      </c>
      <c r="I1705" s="11">
        <v>11659.471285789599</v>
      </c>
      <c r="J1705" s="11">
        <v>4233.1252337650703</v>
      </c>
      <c r="K1705" s="11">
        <v>25977.704656805156</v>
      </c>
      <c r="L1705" s="11">
        <v>1017.0232062937066</v>
      </c>
      <c r="M1705" s="11">
        <v>58050.598466772979</v>
      </c>
      <c r="N1705" s="11">
        <v>7714.4887778649063</v>
      </c>
      <c r="O1705" s="11">
        <v>18939.920260733921</v>
      </c>
      <c r="P1705" s="43">
        <v>10049.963631579754</v>
      </c>
      <c r="Q1705" s="11">
        <v>19246.648978549256</v>
      </c>
      <c r="R1705" s="11">
        <v>15125.355262009905</v>
      </c>
      <c r="S1705" s="11">
        <v>17178.646851432473</v>
      </c>
      <c r="T1705" s="11">
        <v>16442.994671401972</v>
      </c>
      <c r="U1705" s="11">
        <v>16727.936981541738</v>
      </c>
      <c r="V1705" s="11">
        <v>16096.018717527315</v>
      </c>
      <c r="W1705" s="11">
        <v>15892.596519554671</v>
      </c>
      <c r="X1705" s="12">
        <v>0</v>
      </c>
      <c r="Y1705" s="12">
        <v>228.35105919187311</v>
      </c>
      <c r="Z1705" s="12">
        <v>211.14211542841272</v>
      </c>
      <c r="AA1705" s="44">
        <v>232.04019061955978</v>
      </c>
      <c r="AB1705" s="45">
        <v>47.253829333790563</v>
      </c>
      <c r="AC1705" s="12">
        <v>298.23601172007028</v>
      </c>
      <c r="AD1705" s="12">
        <v>12389.746169988446</v>
      </c>
      <c r="AE1705" s="12">
        <v>2355.530789157091</v>
      </c>
      <c r="AF1705" s="12">
        <v>5480.5321821881462</v>
      </c>
      <c r="AG1705" s="44">
        <v>1128.4755203370623</v>
      </c>
      <c r="AH1705" s="45">
        <v>390.29476040551282</v>
      </c>
      <c r="AI1705" s="12">
        <v>4233.1252347288955</v>
      </c>
      <c r="AJ1705" s="12">
        <v>-39.549626150490411</v>
      </c>
      <c r="AK1705" s="12">
        <v>-7.4820968881463648</v>
      </c>
      <c r="AL1705" s="12">
        <v>22.168766081246073</v>
      </c>
      <c r="AM1705" s="44">
        <v>54.754363139853652</v>
      </c>
      <c r="AN1705" s="45">
        <v>48.118468564712259</v>
      </c>
      <c r="AO1705" s="12">
        <v>89.999999864648984</v>
      </c>
      <c r="AP1705" s="12">
        <v>-2098.7069454800312</v>
      </c>
      <c r="AQ1705" s="12">
        <v>7661.360490412786</v>
      </c>
      <c r="AR1705" s="12">
        <v>10203.916722231394</v>
      </c>
      <c r="AS1705" s="44">
        <v>15458.562947261358</v>
      </c>
      <c r="AT1705" s="45">
        <v>16139.227747251914</v>
      </c>
      <c r="AU1705" s="12">
        <v>16504.018717527317</v>
      </c>
      <c r="AV1705" s="12">
        <v>11365.392958514456</v>
      </c>
      <c r="AW1705" s="12">
        <v>19344.446384825314</v>
      </c>
      <c r="AX1705" s="12">
        <v>19624.488158464213</v>
      </c>
      <c r="AY1705" s="44">
        <v>17414.096715499902</v>
      </c>
      <c r="AZ1705" s="45">
        <v>16455.559200156371</v>
      </c>
      <c r="BA1705" s="12">
        <v>15892.596520518497</v>
      </c>
      <c r="BB1705" s="12">
        <v>7454.696280813122</v>
      </c>
      <c r="BC1705" s="12">
        <v>9996.835344127634</v>
      </c>
      <c r="BD1705" s="12">
        <v>15279.308352661546</v>
      </c>
      <c r="BE1705" s="44">
        <v>16109.786986150521</v>
      </c>
      <c r="BF1705" s="45">
        <v>16399.785641677372</v>
      </c>
      <c r="BG1705" s="12">
        <v>16504.018727527313</v>
      </c>
      <c r="BH1705" s="12">
        <v>19254.518192188654</v>
      </c>
      <c r="BI1705" s="12">
        <v>19651.175102640649</v>
      </c>
      <c r="BJ1705" s="12">
        <v>17556.486031347431</v>
      </c>
      <c r="BK1705" s="44">
        <v>16492.487117474313</v>
      </c>
      <c r="BL1705" s="45">
        <v>16164.974300940034</v>
      </c>
      <c r="BM1705" s="12">
        <v>11659.471285789601</v>
      </c>
      <c r="BN1705" s="12">
        <v>0</v>
      </c>
      <c r="BO1705" s="12">
        <v>32.067529262344046</v>
      </c>
      <c r="BP1705" s="12">
        <v>29.650862969392438</v>
      </c>
      <c r="BQ1705" s="48">
        <v>32.585597058607576</v>
      </c>
      <c r="BR1705" s="49">
        <v>6.6358945751413874</v>
      </c>
      <c r="BS1705" s="13">
        <v>41.881531299936725</v>
      </c>
      <c r="BT1705" s="12">
        <v>279.401533227019</v>
      </c>
      <c r="BV1705" s="14">
        <f>Таблица1[[#This Row],[Lкан_леб,мм]]</f>
        <v>58050.598466772979</v>
      </c>
      <c r="BW1705" s="50">
        <f>Таблица1[[#This Row],[угол обхв4]]+Таблица1[[#This Row],[Lдуг 3,мм]]</f>
        <v>12389.746169988446</v>
      </c>
      <c r="BX1705" s="54">
        <f>Таблица1[[#This Row],[угол обхв5]]+Таблица1[[#This Row],[Y5, мм]]</f>
        <v>58278.949525964854</v>
      </c>
      <c r="BY1705" s="14">
        <f>Таблица1[[#This Row],[угол обхв6]]+Таблица1[[#This Row],[Lдуг 4,мм]]</f>
        <v>14745.276959145536</v>
      </c>
      <c r="BZ1705" s="14">
        <f>Таблица1[[#This Row],[Т1]]+Таблица1[[#This Row],[X6, мм]]</f>
        <v>58490.091641393265</v>
      </c>
      <c r="CA1705" s="14">
        <f>Таблица1[[#This Row],[Т2]]+Таблица1[[#This Row],[Lдуг 5,мм]]</f>
        <v>20225.809141333681</v>
      </c>
      <c r="CB1705" s="14">
        <f>Таблица1[[#This Row],[Т3]]+Таблица1[[#This Row],[Y6, мм]]</f>
        <v>58722.131832012827</v>
      </c>
      <c r="CC1705" s="14">
        <f>Таблица1[[#This Row],[Т4]]+Таблица1[[#This Row],[Lдуг 6,мм]]</f>
        <v>21354.284661670743</v>
      </c>
      <c r="CD1705" s="14">
        <f>Таблица1[[#This Row],[Т5]]+Таблица1[[#This Row],[Lдуг 1,мм]]</f>
        <v>58769.38566134662</v>
      </c>
      <c r="CE1705" s="14">
        <f>Таблица1[[#This Row],[Т6]]+Таблица1[[#This Row],[Lпрям1, мм]]</f>
        <v>21744.579422076255</v>
      </c>
      <c r="CF1705" s="15">
        <f>Таблица1[[#This Row],[Т7]]+Таблица1[[#This Row],[Lдуг 2,мм]]</f>
        <v>59067.621673066693</v>
      </c>
      <c r="CG1705" s="14">
        <f>Таблица1[[#This Row],[Т8]]+Таблица1[[#This Row],[Lпрям2, мм]]</f>
        <v>25977.704656805152</v>
      </c>
      <c r="CH1705" s="14">
        <f>Таблица1[[#This Row],[Т9]]-Таблица1[[#This Row],[Т9]]</f>
        <v>0</v>
      </c>
      <c r="CI1705" s="50">
        <f>Таблица1[[#This Row],[Т9]]-Таблица1[[#This Row],[Т8]]</f>
        <v>37323.042250990438</v>
      </c>
      <c r="CJ1705" s="54">
        <f>Таблица1[[#This Row],[Т9]]-Таблица1[[#This Row],[Т7]]</f>
        <v>298.23601172007329</v>
      </c>
      <c r="CK1705" s="14">
        <f>Таблица1[[#This Row],[Т9]]-Таблица1[[#This Row],[Т6]]</f>
        <v>37713.337011395954</v>
      </c>
      <c r="CL1705" s="14">
        <f>Таблица1[[#This Row],[Т9]]-Таблица1[[#This Row],[Т5]]</f>
        <v>345.48984105386626</v>
      </c>
      <c r="CM1705" s="14">
        <f>Таблица1[[#This Row],[Т9]]-Таблица1[[#This Row],[Т4]]</f>
        <v>38841.812531733012</v>
      </c>
      <c r="CN1705" s="14">
        <f>Таблица1[[#This Row],[Т9]]-Таблица1[[#This Row],[Т3]]</f>
        <v>577.53003167342831</v>
      </c>
      <c r="CO1705" s="14">
        <f>Таблица1[[#This Row],[Т9]]-Таблица1[[#This Row],[Т2]]</f>
        <v>44322.344713921157</v>
      </c>
      <c r="CP1705" s="14">
        <f>Таблица1[[#This Row],[Т9]]-Таблица1[[#This Row],[Т1]]</f>
        <v>788.67214710183907</v>
      </c>
      <c r="CQ1705" s="14">
        <f>Таблица1[[#This Row],[Т9]]-Таблица1[[#This Row],[угол обхв6]]</f>
        <v>46677.875503078249</v>
      </c>
      <c r="CR1705" s="14">
        <f>Таблица1[[#This Row],[Т9]]-Таблица1[[#This Row],[угол обхв5]]</f>
        <v>1017.0232062937139</v>
      </c>
      <c r="CS1705" s="14">
        <f>Таблица1[[#This Row],[Т9]]-Таблица1[[#This Row],[угол обхв4]]</f>
        <v>59067.621673066693</v>
      </c>
      <c r="CT1705" s="14">
        <f>Таблица1[[#This Row],[Lкан_прям, мм]]+Таблица1[[#This Row],[Lкан_дуг, мм]]+Таблица1[[#This Row],[Lкан_леб,мм]]</f>
        <v>85045.326329871838</v>
      </c>
      <c r="CU1705" s="16">
        <f>Таблица1[[#This Row],[Lкан_леб,мм]]</f>
        <v>58050.598466772979</v>
      </c>
      <c r="CV1705" s="14">
        <f>2534431-(Таблица1[[#This Row],[Т23]]+Таблица1[[#This Row],[угол обхв3]])</f>
        <v>2449106.272136901</v>
      </c>
      <c r="CW1705" s="50">
        <f>SUM(X1705:AC1705,AD1705:AI1705)-Таблица1[[#This Row],[lподв_min, мм]]</f>
        <v>22761.602629333789</v>
      </c>
      <c r="CX1705" s="17">
        <f>CW2144-Таблица1[[#This Row],[Суммарная длина каната]]</f>
        <v>-2425845.2800694723</v>
      </c>
    </row>
    <row r="1706" spans="1:102" x14ac:dyDescent="0.25">
      <c r="A1706" s="21">
        <v>1705</v>
      </c>
      <c r="B1706" s="10">
        <v>42.679591836734687</v>
      </c>
      <c r="C1706" s="10">
        <v>125.77510204081636</v>
      </c>
      <c r="D1706" s="11">
        <v>16182.449355275281</v>
      </c>
      <c r="E1706" s="11">
        <v>16263.005134201507</v>
      </c>
      <c r="F1706" s="11">
        <v>16056.206073145035</v>
      </c>
      <c r="G1706" s="11">
        <v>16324.516382904352</v>
      </c>
      <c r="H1706" s="11">
        <v>16590.448865275281</v>
      </c>
      <c r="I1706" s="11">
        <v>11979.113645862022</v>
      </c>
      <c r="J1706" s="11">
        <v>4283.8914883394846</v>
      </c>
      <c r="K1706" s="11">
        <v>25977.70465679374</v>
      </c>
      <c r="L1706" s="11">
        <v>1017.0232063051232</v>
      </c>
      <c r="M1706" s="11">
        <v>58050.598466772979</v>
      </c>
      <c r="N1706" s="11">
        <v>7714.4887778649063</v>
      </c>
      <c r="O1706" s="11">
        <v>18939.920260733921</v>
      </c>
      <c r="P1706" s="43">
        <v>9985.9605660786328</v>
      </c>
      <c r="Q1706" s="11">
        <v>19330.247655646501</v>
      </c>
      <c r="R1706" s="11">
        <v>15152.626431245522</v>
      </c>
      <c r="S1706" s="11">
        <v>17502.189440567112</v>
      </c>
      <c r="T1706" s="11">
        <v>16489.926550605909</v>
      </c>
      <c r="U1706" s="11">
        <v>17113.677676577016</v>
      </c>
      <c r="V1706" s="11">
        <v>16182.449355275281</v>
      </c>
      <c r="W1706" s="11">
        <v>16263.005134201507</v>
      </c>
      <c r="X1706" s="12">
        <v>0</v>
      </c>
      <c r="Y1706" s="12">
        <v>212.19845635203311</v>
      </c>
      <c r="Z1706" s="12">
        <v>208.18152502035571</v>
      </c>
      <c r="AA1706" s="44">
        <v>232.04019061955896</v>
      </c>
      <c r="AB1706" s="45">
        <v>47.253829333787941</v>
      </c>
      <c r="AC1706" s="12">
        <v>317.34920497938737</v>
      </c>
      <c r="AD1706" s="12">
        <v>12389.746169988446</v>
      </c>
      <c r="AE1706" s="12">
        <v>2304.7645345826777</v>
      </c>
      <c r="AF1706" s="12">
        <v>5480.5321821881462</v>
      </c>
      <c r="AG1706" s="44">
        <v>1128.4755203370582</v>
      </c>
      <c r="AH1706" s="45">
        <v>390.29476040552044</v>
      </c>
      <c r="AI1706" s="12">
        <v>4283.8914892918874</v>
      </c>
      <c r="AJ1706" s="12">
        <v>-39.549626150490411</v>
      </c>
      <c r="AK1706" s="12">
        <v>-9.750420346170527</v>
      </c>
      <c r="AL1706" s="12">
        <v>19.484684448593033</v>
      </c>
      <c r="AM1706" s="44">
        <v>52.070281507200491</v>
      </c>
      <c r="AN1706" s="45">
        <v>45.434386932059475</v>
      </c>
      <c r="AO1706" s="12">
        <v>89.999999866252963</v>
      </c>
      <c r="AP1706" s="12">
        <v>-2098.7069454800312</v>
      </c>
      <c r="AQ1706" s="12">
        <v>7645.3912302695853</v>
      </c>
      <c r="AR1706" s="12">
        <v>10122.050954193935</v>
      </c>
      <c r="AS1706" s="44">
        <v>15474.442697247419</v>
      </c>
      <c r="AT1706" s="45">
        <v>16199.248041782834</v>
      </c>
      <c r="AU1706" s="12">
        <v>16590.449355275283</v>
      </c>
      <c r="AV1706" s="12">
        <v>11365.392958514456</v>
      </c>
      <c r="AW1706" s="12">
        <v>19342.026625911483</v>
      </c>
      <c r="AX1706" s="12">
        <v>19714.881775639293</v>
      </c>
      <c r="AY1706" s="44">
        <v>17752.984757382626</v>
      </c>
      <c r="AZ1706" s="45">
        <v>16827.373634502172</v>
      </c>
      <c r="BA1706" s="12">
        <v>16263.005135153911</v>
      </c>
      <c r="BB1706" s="12">
        <v>7454.696280813122</v>
      </c>
      <c r="BC1706" s="12">
        <v>9916.863018483311</v>
      </c>
      <c r="BD1706" s="12">
        <v>15288.716819360825</v>
      </c>
      <c r="BE1706" s="44">
        <v>16168.110284604012</v>
      </c>
      <c r="BF1706" s="45">
        <v>16473.127864098355</v>
      </c>
      <c r="BG1706" s="12">
        <v>16590.449365275279</v>
      </c>
      <c r="BH1706" s="12">
        <v>19254.518192188654</v>
      </c>
      <c r="BI1706" s="12">
        <v>19732.354020824063</v>
      </c>
      <c r="BJ1706" s="12">
        <v>17886.8235605599</v>
      </c>
      <c r="BK1706" s="44">
        <v>16862.882359761501</v>
      </c>
      <c r="BL1706" s="45">
        <v>16549.309176276347</v>
      </c>
      <c r="BM1706" s="12">
        <v>11979.113645862022</v>
      </c>
      <c r="BN1706" s="12">
        <v>0</v>
      </c>
      <c r="BO1706" s="12">
        <v>29.799205804319886</v>
      </c>
      <c r="BP1706" s="12">
        <v>29.235104794763561</v>
      </c>
      <c r="BQ1706" s="48">
        <v>32.585597058607462</v>
      </c>
      <c r="BR1706" s="49">
        <v>6.6358945751410188</v>
      </c>
      <c r="BS1706" s="13">
        <v>44.565612934193489</v>
      </c>
      <c r="BT1706" s="12">
        <v>279.401533227019</v>
      </c>
      <c r="BV1706" s="14">
        <f>Таблица1[[#This Row],[Lкан_леб,мм]]</f>
        <v>58050.598466772979</v>
      </c>
      <c r="BW1706" s="50">
        <f>Таблица1[[#This Row],[угол обхв4]]+Таблица1[[#This Row],[Lдуг 3,мм]]</f>
        <v>12389.746169988446</v>
      </c>
      <c r="BX1706" s="54">
        <f>Таблица1[[#This Row],[угол обхв5]]+Таблица1[[#This Row],[Y5, мм]]</f>
        <v>58262.79692312501</v>
      </c>
      <c r="BY1706" s="14">
        <f>Таблица1[[#This Row],[угол обхв6]]+Таблица1[[#This Row],[Lдуг 4,мм]]</f>
        <v>14694.510704571123</v>
      </c>
      <c r="BZ1706" s="14">
        <f>Таблица1[[#This Row],[Т1]]+Таблица1[[#This Row],[X6, мм]]</f>
        <v>58470.978448145368</v>
      </c>
      <c r="CA1706" s="14">
        <f>Таблица1[[#This Row],[Т2]]+Таблица1[[#This Row],[Lдуг 5,мм]]</f>
        <v>20175.042886759271</v>
      </c>
      <c r="CB1706" s="14">
        <f>Таблица1[[#This Row],[Т3]]+Таблица1[[#This Row],[Y6, мм]]</f>
        <v>58703.01863876493</v>
      </c>
      <c r="CC1706" s="14">
        <f>Таблица1[[#This Row],[Т4]]+Таблица1[[#This Row],[Lдуг 6,мм]]</f>
        <v>21303.51840709633</v>
      </c>
      <c r="CD1706" s="14">
        <f>Таблица1[[#This Row],[Т5]]+Таблица1[[#This Row],[Lдуг 1,мм]]</f>
        <v>58750.272468098716</v>
      </c>
      <c r="CE1706" s="14">
        <f>Таблица1[[#This Row],[Т6]]+Таблица1[[#This Row],[Lпрям1, мм]]</f>
        <v>21693.813167501849</v>
      </c>
      <c r="CF1706" s="15">
        <f>Таблица1[[#This Row],[Т7]]+Таблица1[[#This Row],[Lдуг 2,мм]]</f>
        <v>59067.621673078102</v>
      </c>
      <c r="CG1706" s="14">
        <f>Таблица1[[#This Row],[Т8]]+Таблица1[[#This Row],[Lпрям2, мм]]</f>
        <v>25977.704656793736</v>
      </c>
      <c r="CH1706" s="14">
        <f>Таблица1[[#This Row],[Т9]]-Таблица1[[#This Row],[Т9]]</f>
        <v>0</v>
      </c>
      <c r="CI1706" s="50">
        <f>Таблица1[[#This Row],[Т9]]-Таблица1[[#This Row],[Т8]]</f>
        <v>37373.808505576249</v>
      </c>
      <c r="CJ1706" s="54">
        <f>Таблица1[[#This Row],[Т9]]-Таблица1[[#This Row],[Т7]]</f>
        <v>317.34920497938583</v>
      </c>
      <c r="CK1706" s="14">
        <f>Таблица1[[#This Row],[Т9]]-Таблица1[[#This Row],[Т6]]</f>
        <v>37764.103265981772</v>
      </c>
      <c r="CL1706" s="14">
        <f>Таблица1[[#This Row],[Т9]]-Таблица1[[#This Row],[Т5]]</f>
        <v>364.60303431317152</v>
      </c>
      <c r="CM1706" s="14">
        <f>Таблица1[[#This Row],[Т9]]-Таблица1[[#This Row],[Т4]]</f>
        <v>38892.578786318831</v>
      </c>
      <c r="CN1706" s="14">
        <f>Таблица1[[#This Row],[Т9]]-Таблица1[[#This Row],[Т3]]</f>
        <v>596.64322493273357</v>
      </c>
      <c r="CO1706" s="14">
        <f>Таблица1[[#This Row],[Т9]]-Таблица1[[#This Row],[Т2]]</f>
        <v>44373.110968506982</v>
      </c>
      <c r="CP1706" s="14">
        <f>Таблица1[[#This Row],[Т9]]-Таблица1[[#This Row],[Т1]]</f>
        <v>804.82474995309167</v>
      </c>
      <c r="CQ1706" s="14">
        <f>Таблица1[[#This Row],[Т9]]-Таблица1[[#This Row],[угол обхв6]]</f>
        <v>46677.875503089657</v>
      </c>
      <c r="CR1706" s="14">
        <f>Таблица1[[#This Row],[Т9]]-Таблица1[[#This Row],[угол обхв5]]</f>
        <v>1017.0232063051226</v>
      </c>
      <c r="CS1706" s="14">
        <f>Таблица1[[#This Row],[Т9]]-Таблица1[[#This Row],[угол обхв4]]</f>
        <v>59067.621673078102</v>
      </c>
      <c r="CT1706" s="14">
        <f>Таблица1[[#This Row],[Lкан_прям, мм]]+Таблица1[[#This Row],[Lкан_дуг, мм]]+Таблица1[[#This Row],[Lкан_леб,мм]]</f>
        <v>85045.326329871838</v>
      </c>
      <c r="CU1706" s="16">
        <f>Таблица1[[#This Row],[Lкан_леб,мм]]</f>
        <v>58050.598466772979</v>
      </c>
      <c r="CV1706" s="14">
        <f>2534431-(Таблица1[[#This Row],[Т23]]+Таблица1[[#This Row],[угол обхв3]])</f>
        <v>2449106.272136901</v>
      </c>
      <c r="CW1706" s="50">
        <f>SUM(X1706:AC1706,AD1706:AI1706)-Таблица1[[#This Row],[lподв_min, мм]]</f>
        <v>22710.836374759376</v>
      </c>
      <c r="CX1706" s="17">
        <f>CW2145-Таблица1[[#This Row],[Суммарная длина каната]]</f>
        <v>-2425900.57504196</v>
      </c>
    </row>
    <row r="1707" spans="1:102" x14ac:dyDescent="0.25">
      <c r="A1707" s="21">
        <v>1706</v>
      </c>
      <c r="B1707" s="10">
        <v>42.679591836734687</v>
      </c>
      <c r="C1707" s="10">
        <v>128.45918367346943</v>
      </c>
      <c r="D1707" s="11">
        <v>16251.439333172677</v>
      </c>
      <c r="E1707" s="11">
        <v>16637.054836642008</v>
      </c>
      <c r="F1707" s="11">
        <v>16122.454043607686</v>
      </c>
      <c r="G1707" s="11">
        <v>16692.58676507814</v>
      </c>
      <c r="H1707" s="11">
        <v>16659.438843172677</v>
      </c>
      <c r="I1707" s="11">
        <v>12301.762259461797</v>
      </c>
      <c r="J1707" s="11">
        <v>4335.2925771802102</v>
      </c>
      <c r="K1707" s="11">
        <v>25977.704656782455</v>
      </c>
      <c r="L1707" s="11">
        <v>1017.0232063164066</v>
      </c>
      <c r="M1707" s="11">
        <v>58050.598466772979</v>
      </c>
      <c r="N1707" s="11">
        <v>7714.4887778649063</v>
      </c>
      <c r="O1707" s="11">
        <v>18939.920260733921</v>
      </c>
      <c r="P1707" s="43">
        <v>9918.1128802636576</v>
      </c>
      <c r="Q1707" s="11">
        <v>19410.757423597377</v>
      </c>
      <c r="R1707" s="11">
        <v>15164.716528869531</v>
      </c>
      <c r="S1707" s="11">
        <v>17826.654158517867</v>
      </c>
      <c r="T1707" s="11">
        <v>16518.743118193321</v>
      </c>
      <c r="U1707" s="11">
        <v>17501.192954371829</v>
      </c>
      <c r="V1707" s="11">
        <v>16251.439333172677</v>
      </c>
      <c r="W1707" s="11">
        <v>16637.054836642008</v>
      </c>
      <c r="X1707" s="12">
        <v>0</v>
      </c>
      <c r="Y1707" s="12">
        <v>195.74676318826479</v>
      </c>
      <c r="Z1707" s="12">
        <v>205.52002493622717</v>
      </c>
      <c r="AA1707" s="44">
        <v>232.04019061955745</v>
      </c>
      <c r="AB1707" s="45">
        <v>47.2538293337835</v>
      </c>
      <c r="AC1707" s="12">
        <v>336.46239823857348</v>
      </c>
      <c r="AD1707" s="12">
        <v>12389.746169988446</v>
      </c>
      <c r="AE1707" s="12">
        <v>2253.3634457419466</v>
      </c>
      <c r="AF1707" s="12">
        <v>5480.5321821881516</v>
      </c>
      <c r="AG1707" s="44">
        <v>1128.4755203370623</v>
      </c>
      <c r="AH1707" s="45">
        <v>390.29476040552282</v>
      </c>
      <c r="AI1707" s="12">
        <v>4335.2925781213225</v>
      </c>
      <c r="AJ1707" s="12">
        <v>-39.549626150490411</v>
      </c>
      <c r="AK1707" s="12">
        <v>-12.060745307268942</v>
      </c>
      <c r="AL1707" s="12">
        <v>16.800602815940014</v>
      </c>
      <c r="AM1707" s="44">
        <v>49.386199874547259</v>
      </c>
      <c r="AN1707" s="45">
        <v>42.750305299406868</v>
      </c>
      <c r="AO1707" s="12">
        <v>89.999999867838739</v>
      </c>
      <c r="AP1707" s="12">
        <v>-2098.7069454800312</v>
      </c>
      <c r="AQ1707" s="12">
        <v>7629.2377444325075</v>
      </c>
      <c r="AR1707" s="12">
        <v>10036.041962817533</v>
      </c>
      <c r="AS1707" s="44">
        <v>15474.435261752395</v>
      </c>
      <c r="AT1707" s="45">
        <v>16241.790817588149</v>
      </c>
      <c r="AU1707" s="12">
        <v>16659.439333172679</v>
      </c>
      <c r="AV1707" s="12">
        <v>11365.392958514456</v>
      </c>
      <c r="AW1707" s="12">
        <v>19338.914322467561</v>
      </c>
      <c r="AX1707" s="12">
        <v>19801.342537865705</v>
      </c>
      <c r="AY1707" s="44">
        <v>18092.244644984221</v>
      </c>
      <c r="AZ1707" s="45">
        <v>17201.590846252569</v>
      </c>
      <c r="BA1707" s="12">
        <v>16637.05483758312</v>
      </c>
      <c r="BB1707" s="12">
        <v>7454.696280813122</v>
      </c>
      <c r="BC1707" s="12">
        <v>9832.8618468312598</v>
      </c>
      <c r="BD1707" s="12">
        <v>15282.645611423406</v>
      </c>
      <c r="BE1707" s="44">
        <v>16209.024385310457</v>
      </c>
      <c r="BF1707" s="45">
        <v>16528.391633777846</v>
      </c>
      <c r="BG1707" s="12">
        <v>16659.439343172675</v>
      </c>
      <c r="BH1707" s="12">
        <v>19254.518192188654</v>
      </c>
      <c r="BI1707" s="12">
        <v>19809.75148533102</v>
      </c>
      <c r="BJ1707" s="12">
        <v>18217.239272786195</v>
      </c>
      <c r="BK1707" s="44">
        <v>17235.602467905479</v>
      </c>
      <c r="BL1707" s="45">
        <v>16936.656944761267</v>
      </c>
      <c r="BM1707" s="12">
        <v>12301.762259461799</v>
      </c>
      <c r="BN1707" s="12">
        <v>0</v>
      </c>
      <c r="BO1707" s="12">
        <v>27.48888084322147</v>
      </c>
      <c r="BP1707" s="12">
        <v>28.861348123208955</v>
      </c>
      <c r="BQ1707" s="48">
        <v>32.585597058607249</v>
      </c>
      <c r="BR1707" s="49">
        <v>6.6358945751403953</v>
      </c>
      <c r="BS1707" s="13">
        <v>47.24969456843187</v>
      </c>
      <c r="BT1707" s="12">
        <v>279.401533227019</v>
      </c>
      <c r="BV1707" s="14">
        <f>Таблица1[[#This Row],[Lкан_леб,мм]]</f>
        <v>58050.598466772979</v>
      </c>
      <c r="BW1707" s="50">
        <f>Таблица1[[#This Row],[угол обхв4]]+Таблица1[[#This Row],[Lдуг 3,мм]]</f>
        <v>12389.746169988446</v>
      </c>
      <c r="BX1707" s="54">
        <f>Таблица1[[#This Row],[угол обхв5]]+Таблица1[[#This Row],[Y5, мм]]</f>
        <v>58246.345229961247</v>
      </c>
      <c r="BY1707" s="14">
        <f>Таблица1[[#This Row],[угол обхв6]]+Таблица1[[#This Row],[Lдуг 4,мм]]</f>
        <v>14643.109615730393</v>
      </c>
      <c r="BZ1707" s="14">
        <f>Таблица1[[#This Row],[Т1]]+Таблица1[[#This Row],[X6, мм]]</f>
        <v>58451.865254897471</v>
      </c>
      <c r="CA1707" s="14">
        <f>Таблица1[[#This Row],[Т2]]+Таблица1[[#This Row],[Lдуг 5,мм]]</f>
        <v>20123.641797918543</v>
      </c>
      <c r="CB1707" s="14">
        <f>Таблица1[[#This Row],[Т3]]+Таблица1[[#This Row],[Y6, мм]]</f>
        <v>58683.905445517026</v>
      </c>
      <c r="CC1707" s="14">
        <f>Таблица1[[#This Row],[Т4]]+Таблица1[[#This Row],[Lдуг 6,мм]]</f>
        <v>21252.117318255605</v>
      </c>
      <c r="CD1707" s="14">
        <f>Таблица1[[#This Row],[Т5]]+Таблица1[[#This Row],[Lдуг 1,мм]]</f>
        <v>58731.159274850812</v>
      </c>
      <c r="CE1707" s="14">
        <f>Таблица1[[#This Row],[Т6]]+Таблица1[[#This Row],[Lпрям1, мм]]</f>
        <v>21642.412078661127</v>
      </c>
      <c r="CF1707" s="15">
        <f>Таблица1[[#This Row],[Т7]]+Таблица1[[#This Row],[Lдуг 2,мм]]</f>
        <v>59067.621673089387</v>
      </c>
      <c r="CG1707" s="14">
        <f>Таблица1[[#This Row],[Т8]]+Таблица1[[#This Row],[Lпрям2, мм]]</f>
        <v>25977.704656782451</v>
      </c>
      <c r="CH1707" s="14">
        <f>Таблица1[[#This Row],[Т9]]-Таблица1[[#This Row],[Т9]]</f>
        <v>0</v>
      </c>
      <c r="CI1707" s="50">
        <f>Таблица1[[#This Row],[Т9]]-Таблица1[[#This Row],[Т8]]</f>
        <v>37425.209594428263</v>
      </c>
      <c r="CJ1707" s="54">
        <f>Таблица1[[#This Row],[Т9]]-Таблица1[[#This Row],[Т7]]</f>
        <v>336.46239823857468</v>
      </c>
      <c r="CK1707" s="14">
        <f>Таблица1[[#This Row],[Т9]]-Таблица1[[#This Row],[Т6]]</f>
        <v>37815.504354833785</v>
      </c>
      <c r="CL1707" s="14">
        <f>Таблица1[[#This Row],[Т9]]-Таблица1[[#This Row],[Т5]]</f>
        <v>383.71622757236037</v>
      </c>
      <c r="CM1707" s="14">
        <f>Таблица1[[#This Row],[Т9]]-Таблица1[[#This Row],[Т4]]</f>
        <v>38943.979875170844</v>
      </c>
      <c r="CN1707" s="14">
        <f>Таблица1[[#This Row],[Т9]]-Таблица1[[#This Row],[Т3]]</f>
        <v>615.75641819191515</v>
      </c>
      <c r="CO1707" s="14">
        <f>Таблица1[[#This Row],[Т9]]-Таблица1[[#This Row],[Т2]]</f>
        <v>44424.512057358996</v>
      </c>
      <c r="CP1707" s="14">
        <f>Таблица1[[#This Row],[Т9]]-Таблица1[[#This Row],[Т1]]</f>
        <v>821.27644312813936</v>
      </c>
      <c r="CQ1707" s="14">
        <f>Таблица1[[#This Row],[Т9]]-Таблица1[[#This Row],[угол обхв6]]</f>
        <v>46677.875503100942</v>
      </c>
      <c r="CR1707" s="14">
        <f>Таблица1[[#This Row],[Т9]]-Таблица1[[#This Row],[угол обхв5]]</f>
        <v>1017.0232063164076</v>
      </c>
      <c r="CS1707" s="14">
        <f>Таблица1[[#This Row],[Т9]]-Таблица1[[#This Row],[угол обхв4]]</f>
        <v>59067.621673089387</v>
      </c>
      <c r="CT1707" s="14">
        <f>Таблица1[[#This Row],[Lкан_прям, мм]]+Таблица1[[#This Row],[Lкан_дуг, мм]]+Таблица1[[#This Row],[Lкан_леб,мм]]</f>
        <v>85045.326329871838</v>
      </c>
      <c r="CU1707" s="16">
        <f>Таблица1[[#This Row],[Lкан_леб,мм]]</f>
        <v>58050.598466772979</v>
      </c>
      <c r="CV1707" s="14">
        <f>2534431-(Таблица1[[#This Row],[Т23]]+Таблица1[[#This Row],[угол обхв3]])</f>
        <v>2449106.272136901</v>
      </c>
      <c r="CW1707" s="50">
        <f>SUM(X1707:AC1707,AD1707:AI1707)-Таблица1[[#This Row],[lподв_min, мм]]</f>
        <v>22659.435285918647</v>
      </c>
      <c r="CX1707" s="17">
        <f>CW2146-Таблица1[[#This Row],[Суммарная длина каната]]</f>
        <v>-2425957.4599862238</v>
      </c>
    </row>
    <row r="1708" spans="1:102" x14ac:dyDescent="0.25">
      <c r="A1708" s="21">
        <v>1707</v>
      </c>
      <c r="B1708" s="10">
        <v>42.679591836734687</v>
      </c>
      <c r="C1708" s="10">
        <v>131.14326530612249</v>
      </c>
      <c r="D1708" s="11">
        <v>16302.837276707407</v>
      </c>
      <c r="E1708" s="11">
        <v>17013.924904896983</v>
      </c>
      <c r="F1708" s="11">
        <v>16171.392993065116</v>
      </c>
      <c r="G1708" s="11">
        <v>17063.355667563206</v>
      </c>
      <c r="H1708" s="11">
        <v>16710.836786707408</v>
      </c>
      <c r="I1708" s="11">
        <v>12626.66869773058</v>
      </c>
      <c r="J1708" s="11">
        <v>4387.2562071664051</v>
      </c>
      <c r="K1708" s="11">
        <v>25977.704656771308</v>
      </c>
      <c r="L1708" s="11">
        <v>1017.0232063275515</v>
      </c>
      <c r="M1708" s="11">
        <v>58050.598466772979</v>
      </c>
      <c r="N1708" s="11">
        <v>7714.4887778649063</v>
      </c>
      <c r="O1708" s="11">
        <v>18939.920260733921</v>
      </c>
      <c r="P1708" s="43">
        <v>9846.5694422842316</v>
      </c>
      <c r="Q1708" s="11">
        <v>19488.001631717045</v>
      </c>
      <c r="R1708" s="11">
        <v>15161.599027367574</v>
      </c>
      <c r="S1708" s="11">
        <v>18151.329080308587</v>
      </c>
      <c r="T1708" s="11">
        <v>16529.381146228905</v>
      </c>
      <c r="U1708" s="11">
        <v>17889.632547425146</v>
      </c>
      <c r="V1708" s="11">
        <v>16302.837276707407</v>
      </c>
      <c r="W1708" s="11">
        <v>17013.924904896983</v>
      </c>
      <c r="X1708" s="12">
        <v>0</v>
      </c>
      <c r="Y1708" s="12">
        <v>178.97128403019551</v>
      </c>
      <c r="Z1708" s="12">
        <v>203.1823108463991</v>
      </c>
      <c r="AA1708" s="44">
        <v>232.04019061955808</v>
      </c>
      <c r="AB1708" s="45">
        <v>47.253829333782683</v>
      </c>
      <c r="AC1708" s="12">
        <v>355.57559149761607</v>
      </c>
      <c r="AD1708" s="12">
        <v>12389.746169988446</v>
      </c>
      <c r="AE1708" s="12">
        <v>2201.3998157557585</v>
      </c>
      <c r="AF1708" s="12">
        <v>5480.5321821881489</v>
      </c>
      <c r="AG1708" s="44">
        <v>1128.4755203370626</v>
      </c>
      <c r="AH1708" s="45">
        <v>390.29476040552333</v>
      </c>
      <c r="AI1708" s="12">
        <v>4387.2562080963689</v>
      </c>
      <c r="AJ1708" s="12">
        <v>-39.549626150490411</v>
      </c>
      <c r="AK1708" s="12">
        <v>-14.416539804982287</v>
      </c>
      <c r="AL1708" s="12">
        <v>14.116521183286928</v>
      </c>
      <c r="AM1708" s="44">
        <v>46.702118241894262</v>
      </c>
      <c r="AN1708" s="45">
        <v>40.066223666753977</v>
      </c>
      <c r="AO1708" s="12">
        <v>89.999999869404078</v>
      </c>
      <c r="AP1708" s="12">
        <v>-2098.7069454800312</v>
      </c>
      <c r="AQ1708" s="12">
        <v>7612.9092293609719</v>
      </c>
      <c r="AR1708" s="12">
        <v>9946.0784649202251</v>
      </c>
      <c r="AS1708" s="44">
        <v>15458.540657090889</v>
      </c>
      <c r="AT1708" s="45">
        <v>16266.762729342541</v>
      </c>
      <c r="AU1708" s="12">
        <v>16710.837276707407</v>
      </c>
      <c r="AV1708" s="12">
        <v>11365.392958514456</v>
      </c>
      <c r="AW1708" s="12">
        <v>19335.072883559249</v>
      </c>
      <c r="AX1708" s="12">
        <v>19883.680737071409</v>
      </c>
      <c r="AY1708" s="44">
        <v>18431.131990474409</v>
      </c>
      <c r="AZ1708" s="45">
        <v>17577.389745887464</v>
      </c>
      <c r="BA1708" s="12">
        <v>17013.924905826949</v>
      </c>
      <c r="BB1708" s="12">
        <v>7454.696280813122</v>
      </c>
      <c r="BC1708" s="12">
        <v>9744.9898937802955</v>
      </c>
      <c r="BD1708" s="12">
        <v>15261.108050003568</v>
      </c>
      <c r="BE1708" s="44">
        <v>16232.439516505588</v>
      </c>
      <c r="BF1708" s="45">
        <v>16565.455693593769</v>
      </c>
      <c r="BG1708" s="12">
        <v>16710.837286707407</v>
      </c>
      <c r="BH1708" s="12">
        <v>19254.518192188654</v>
      </c>
      <c r="BI1708" s="12">
        <v>19883.154254542373</v>
      </c>
      <c r="BJ1708" s="12">
        <v>18547.008185662951</v>
      </c>
      <c r="BK1708" s="44">
        <v>17609.829637259329</v>
      </c>
      <c r="BL1708" s="45">
        <v>17326.16770643467</v>
      </c>
      <c r="BM1708" s="12">
        <v>12626.668697730582</v>
      </c>
      <c r="BN1708" s="12">
        <v>0</v>
      </c>
      <c r="BO1708" s="12">
        <v>25.133086345508122</v>
      </c>
      <c r="BP1708" s="12">
        <v>28.533060988269217</v>
      </c>
      <c r="BQ1708" s="48">
        <v>32.585597058607334</v>
      </c>
      <c r="BR1708" s="49">
        <v>6.6358945751402807</v>
      </c>
      <c r="BS1708" s="13">
        <v>49.933776202650101</v>
      </c>
      <c r="BT1708" s="12">
        <v>279.401533227019</v>
      </c>
      <c r="BV1708" s="14">
        <f>Таблица1[[#This Row],[Lкан_леб,мм]]</f>
        <v>58050.598466772979</v>
      </c>
      <c r="BW1708" s="50">
        <f>Таблица1[[#This Row],[угол обхв4]]+Таблица1[[#This Row],[Lдуг 3,мм]]</f>
        <v>12389.746169988446</v>
      </c>
      <c r="BX1708" s="54">
        <f>Таблица1[[#This Row],[угол обхв5]]+Таблица1[[#This Row],[Y5, мм]]</f>
        <v>58229.569750803174</v>
      </c>
      <c r="BY1708" s="14">
        <f>Таблица1[[#This Row],[угол обхв6]]+Таблица1[[#This Row],[Lдуг 4,мм]]</f>
        <v>14591.145985744204</v>
      </c>
      <c r="BZ1708" s="14">
        <f>Таблица1[[#This Row],[Т1]]+Таблица1[[#This Row],[X6, мм]]</f>
        <v>58432.752061649575</v>
      </c>
      <c r="CA1708" s="14">
        <f>Таблица1[[#This Row],[Т2]]+Таблица1[[#This Row],[Lдуг 5,мм]]</f>
        <v>20071.678167932354</v>
      </c>
      <c r="CB1708" s="14">
        <f>Таблица1[[#This Row],[Т3]]+Таблица1[[#This Row],[Y6, мм]]</f>
        <v>58664.79225226913</v>
      </c>
      <c r="CC1708" s="14">
        <f>Таблица1[[#This Row],[Т4]]+Таблица1[[#This Row],[Lдуг 6,мм]]</f>
        <v>21200.153688269416</v>
      </c>
      <c r="CD1708" s="14">
        <f>Таблица1[[#This Row],[Т5]]+Таблица1[[#This Row],[Lдуг 1,мм]]</f>
        <v>58712.046081602915</v>
      </c>
      <c r="CE1708" s="14">
        <f>Таблица1[[#This Row],[Т6]]+Таблица1[[#This Row],[Lпрям1, мм]]</f>
        <v>21590.448448674939</v>
      </c>
      <c r="CF1708" s="15">
        <f>Таблица1[[#This Row],[Т7]]+Таблица1[[#This Row],[Lдуг 2,мм]]</f>
        <v>59067.621673100533</v>
      </c>
      <c r="CG1708" s="14">
        <f>Таблица1[[#This Row],[Т8]]+Таблица1[[#This Row],[Lпрям2, мм]]</f>
        <v>25977.704656771308</v>
      </c>
      <c r="CH1708" s="14">
        <f>Таблица1[[#This Row],[Т9]]-Таблица1[[#This Row],[Т9]]</f>
        <v>0</v>
      </c>
      <c r="CI1708" s="50">
        <f>Таблица1[[#This Row],[Т9]]-Таблица1[[#This Row],[Т8]]</f>
        <v>37477.173224425598</v>
      </c>
      <c r="CJ1708" s="54">
        <f>Таблица1[[#This Row],[Т9]]-Таблица1[[#This Row],[Т7]]</f>
        <v>355.57559149761801</v>
      </c>
      <c r="CK1708" s="14">
        <f>Таблица1[[#This Row],[Т9]]-Таблица1[[#This Row],[Т6]]</f>
        <v>37867.467984831121</v>
      </c>
      <c r="CL1708" s="14">
        <f>Таблица1[[#This Row],[Т9]]-Таблица1[[#This Row],[Т5]]</f>
        <v>402.8294208314037</v>
      </c>
      <c r="CM1708" s="14">
        <f>Таблица1[[#This Row],[Т9]]-Таблица1[[#This Row],[Т4]]</f>
        <v>38995.943505168179</v>
      </c>
      <c r="CN1708" s="14">
        <f>Таблица1[[#This Row],[Т9]]-Таблица1[[#This Row],[Т3]]</f>
        <v>634.86961145095847</v>
      </c>
      <c r="CO1708" s="14">
        <f>Таблица1[[#This Row],[Т9]]-Таблица1[[#This Row],[Т2]]</f>
        <v>44476.475687356331</v>
      </c>
      <c r="CP1708" s="14">
        <f>Таблица1[[#This Row],[Т9]]-Таблица1[[#This Row],[Т1]]</f>
        <v>838.05192229735985</v>
      </c>
      <c r="CQ1708" s="14">
        <f>Таблица1[[#This Row],[Т9]]-Таблица1[[#This Row],[угол обхв6]]</f>
        <v>46677.875503112089</v>
      </c>
      <c r="CR1708" s="14">
        <f>Таблица1[[#This Row],[Т9]]-Таблица1[[#This Row],[угол обхв5]]</f>
        <v>1017.0232063275544</v>
      </c>
      <c r="CS1708" s="14">
        <f>Таблица1[[#This Row],[Т9]]-Таблица1[[#This Row],[угол обхв4]]</f>
        <v>59067.621673100533</v>
      </c>
      <c r="CT1708" s="14">
        <f>Таблица1[[#This Row],[Lкан_прям, мм]]+Таблица1[[#This Row],[Lкан_дуг, мм]]+Таблица1[[#This Row],[Lкан_леб,мм]]</f>
        <v>85045.326329871838</v>
      </c>
      <c r="CU1708" s="16">
        <f>Таблица1[[#This Row],[Lкан_леб,мм]]</f>
        <v>58050.598466772979</v>
      </c>
      <c r="CV1708" s="14">
        <f>2534431-(Таблица1[[#This Row],[Т23]]+Таблица1[[#This Row],[угол обхв3]])</f>
        <v>2449106.272136901</v>
      </c>
      <c r="CW1708" s="50">
        <f>SUM(X1708:AC1708,AD1708:AI1708)-Таблица1[[#This Row],[lподв_min, мм]]</f>
        <v>22607.471655932452</v>
      </c>
      <c r="CX1708" s="17">
        <f>CW2147-Таблица1[[#This Row],[Суммарная длина каната]]</f>
        <v>-2426015.9209499559</v>
      </c>
    </row>
    <row r="1709" spans="1:102" x14ac:dyDescent="0.25">
      <c r="A1709" s="21">
        <v>1708</v>
      </c>
      <c r="B1709" s="10">
        <v>42.679591836734687</v>
      </c>
      <c r="C1709" s="10">
        <v>133.82734693877552</v>
      </c>
      <c r="D1709" s="11">
        <v>16336.530410968368</v>
      </c>
      <c r="E1709" s="11">
        <v>17392.788428675383</v>
      </c>
      <c r="F1709" s="11">
        <v>16202.915542013488</v>
      </c>
      <c r="G1709" s="11">
        <v>17436.009566954821</v>
      </c>
      <c r="H1709" s="11">
        <v>16744.529920968369</v>
      </c>
      <c r="I1709" s="11">
        <v>12953.083420847152</v>
      </c>
      <c r="J1709" s="11">
        <v>4439.7050078282318</v>
      </c>
      <c r="K1709" s="11">
        <v>25977.704656760314</v>
      </c>
      <c r="L1709" s="11">
        <v>1017.0232063385449</v>
      </c>
      <c r="M1709" s="11">
        <v>58050.598466772979</v>
      </c>
      <c r="N1709" s="11">
        <v>7714.4887778649063</v>
      </c>
      <c r="O1709" s="11">
        <v>18939.920260733921</v>
      </c>
      <c r="P1709" s="43">
        <v>9771.4872293325061</v>
      </c>
      <c r="Q1709" s="11">
        <v>19561.810794455978</v>
      </c>
      <c r="R1709" s="11">
        <v>15143.280767012446</v>
      </c>
      <c r="S1709" s="11">
        <v>18475.501819743888</v>
      </c>
      <c r="T1709" s="11">
        <v>16521.817293259995</v>
      </c>
      <c r="U1709" s="11">
        <v>18278.144160147567</v>
      </c>
      <c r="V1709" s="11">
        <v>16336.530410968368</v>
      </c>
      <c r="W1709" s="11">
        <v>17392.788428675383</v>
      </c>
      <c r="X1709" s="12">
        <v>0</v>
      </c>
      <c r="Y1709" s="12">
        <v>161.84501718193297</v>
      </c>
      <c r="Z1709" s="12">
        <v>201.19538444676465</v>
      </c>
      <c r="AA1709" s="44">
        <v>232.04019061955825</v>
      </c>
      <c r="AB1709" s="45">
        <v>47.253829333786257</v>
      </c>
      <c r="AC1709" s="12">
        <v>374.68878475650274</v>
      </c>
      <c r="AD1709" s="12">
        <v>12389.746169988446</v>
      </c>
      <c r="AE1709" s="12">
        <v>2148.9510150939254</v>
      </c>
      <c r="AF1709" s="12">
        <v>5480.5321821881498</v>
      </c>
      <c r="AG1709" s="44">
        <v>1128.4755203370607</v>
      </c>
      <c r="AH1709" s="45">
        <v>390.29476040551867</v>
      </c>
      <c r="AI1709" s="12">
        <v>4439.7050087472107</v>
      </c>
      <c r="AJ1709" s="12">
        <v>-39.549626150490411</v>
      </c>
      <c r="AK1709" s="12">
        <v>-16.821595709933913</v>
      </c>
      <c r="AL1709" s="12">
        <v>11.432439550633884</v>
      </c>
      <c r="AM1709" s="44">
        <v>44.018036609241236</v>
      </c>
      <c r="AN1709" s="45">
        <v>37.382142034100454</v>
      </c>
      <c r="AO1709" s="12">
        <v>89.99999987094688</v>
      </c>
      <c r="AP1709" s="12">
        <v>-2098.7069454800312</v>
      </c>
      <c r="AQ1709" s="12">
        <v>7596.4165947502479</v>
      </c>
      <c r="AR1709" s="12">
        <v>9852.3578541092356</v>
      </c>
      <c r="AS1709" s="44">
        <v>15426.793758444757</v>
      </c>
      <c r="AT1709" s="45">
        <v>16274.108984870789</v>
      </c>
      <c r="AU1709" s="12">
        <v>16744.530410968371</v>
      </c>
      <c r="AV1709" s="12">
        <v>11365.392958514456</v>
      </c>
      <c r="AW1709" s="12">
        <v>19330.46214014577</v>
      </c>
      <c r="AX1709" s="12">
        <v>19961.715710715107</v>
      </c>
      <c r="AY1709" s="44">
        <v>18768.903223437021</v>
      </c>
      <c r="AZ1709" s="45">
        <v>17953.945773422776</v>
      </c>
      <c r="BA1709" s="12">
        <v>17392.788429594366</v>
      </c>
      <c r="BB1709" s="12">
        <v>7454.696280813122</v>
      </c>
      <c r="BC1709" s="12">
        <v>9653.4150462178477</v>
      </c>
      <c r="BD1709" s="12">
        <v>15224.151391789175</v>
      </c>
      <c r="BE1709" s="44">
        <v>16238.304301827682</v>
      </c>
      <c r="BF1709" s="45">
        <v>16584.238719357574</v>
      </c>
      <c r="BG1709" s="12">
        <v>16744.530420968367</v>
      </c>
      <c r="BH1709" s="12">
        <v>19254.518192188654</v>
      </c>
      <c r="BI1709" s="12">
        <v>19952.352673867827</v>
      </c>
      <c r="BJ1709" s="12">
        <v>18875.406736003013</v>
      </c>
      <c r="BK1709" s="44">
        <v>17984.742756454434</v>
      </c>
      <c r="BL1709" s="45">
        <v>17716.986815400174</v>
      </c>
      <c r="BM1709" s="12">
        <v>12953.083420847153</v>
      </c>
      <c r="BN1709" s="12">
        <v>0</v>
      </c>
      <c r="BO1709" s="12">
        <v>22.728030440556498</v>
      </c>
      <c r="BP1709" s="12">
        <v>28.254035260567797</v>
      </c>
      <c r="BQ1709" s="48">
        <v>32.585597058607355</v>
      </c>
      <c r="BR1709" s="49">
        <v>6.6358945751407834</v>
      </c>
      <c r="BS1709" s="13">
        <v>52.617857836846426</v>
      </c>
      <c r="BT1709" s="12">
        <v>279.401533227019</v>
      </c>
      <c r="BV1709" s="14">
        <f>Таблица1[[#This Row],[Lкан_леб,мм]]</f>
        <v>58050.598466772979</v>
      </c>
      <c r="BW1709" s="50">
        <f>Таблица1[[#This Row],[угол обхв4]]+Таблица1[[#This Row],[Lдуг 3,мм]]</f>
        <v>12389.746169988446</v>
      </c>
      <c r="BX1709" s="54">
        <f>Таблица1[[#This Row],[угол обхв5]]+Таблица1[[#This Row],[Y5, мм]]</f>
        <v>58212.443483954914</v>
      </c>
      <c r="BY1709" s="14">
        <f>Таблица1[[#This Row],[угол обхв6]]+Таблица1[[#This Row],[Lдуг 4,мм]]</f>
        <v>14538.697185082372</v>
      </c>
      <c r="BZ1709" s="14">
        <f>Таблица1[[#This Row],[Т1]]+Таблица1[[#This Row],[X6, мм]]</f>
        <v>58413.638868401678</v>
      </c>
      <c r="CA1709" s="14">
        <f>Таблица1[[#This Row],[Т2]]+Таблица1[[#This Row],[Lдуг 5,мм]]</f>
        <v>20019.22936727052</v>
      </c>
      <c r="CB1709" s="14">
        <f>Таблица1[[#This Row],[Т3]]+Таблица1[[#This Row],[Y6, мм]]</f>
        <v>58645.679059021233</v>
      </c>
      <c r="CC1709" s="14">
        <f>Таблица1[[#This Row],[Т4]]+Таблица1[[#This Row],[Lдуг 6,мм]]</f>
        <v>21147.704887607582</v>
      </c>
      <c r="CD1709" s="14">
        <f>Таблица1[[#This Row],[Т5]]+Таблица1[[#This Row],[Lдуг 1,мм]]</f>
        <v>58692.932888355019</v>
      </c>
      <c r="CE1709" s="14">
        <f>Таблица1[[#This Row],[Т6]]+Таблица1[[#This Row],[Lпрям1, мм]]</f>
        <v>21537.999648013101</v>
      </c>
      <c r="CF1709" s="15">
        <f>Таблица1[[#This Row],[Т7]]+Таблица1[[#This Row],[Lдуг 2,мм]]</f>
        <v>59067.62167311152</v>
      </c>
      <c r="CG1709" s="14">
        <f>Таблица1[[#This Row],[Т8]]+Таблица1[[#This Row],[Lпрям2, мм]]</f>
        <v>25977.70465676031</v>
      </c>
      <c r="CH1709" s="14">
        <f>Таблица1[[#This Row],[Т9]]-Таблица1[[#This Row],[Т9]]</f>
        <v>0</v>
      </c>
      <c r="CI1709" s="50">
        <f>Таблица1[[#This Row],[Т9]]-Таблица1[[#This Row],[Т8]]</f>
        <v>37529.622025098419</v>
      </c>
      <c r="CJ1709" s="54">
        <f>Таблица1[[#This Row],[Т9]]-Таблица1[[#This Row],[Т7]]</f>
        <v>374.68878475650126</v>
      </c>
      <c r="CK1709" s="14">
        <f>Таблица1[[#This Row],[Т9]]-Таблица1[[#This Row],[Т6]]</f>
        <v>37919.916785503941</v>
      </c>
      <c r="CL1709" s="14">
        <f>Таблица1[[#This Row],[Т9]]-Таблица1[[#This Row],[Т5]]</f>
        <v>421.94261409028695</v>
      </c>
      <c r="CM1709" s="14">
        <f>Таблица1[[#This Row],[Т9]]-Таблица1[[#This Row],[Т4]]</f>
        <v>39048.392305841</v>
      </c>
      <c r="CN1709" s="14">
        <f>Таблица1[[#This Row],[Т9]]-Таблица1[[#This Row],[Т3]]</f>
        <v>653.98280470984173</v>
      </c>
      <c r="CO1709" s="14">
        <f>Таблица1[[#This Row],[Т9]]-Таблица1[[#This Row],[Т2]]</f>
        <v>44528.924488029152</v>
      </c>
      <c r="CP1709" s="14">
        <f>Таблица1[[#This Row],[Т9]]-Таблица1[[#This Row],[Т1]]</f>
        <v>855.17818915660609</v>
      </c>
      <c r="CQ1709" s="14">
        <f>Таблица1[[#This Row],[Т9]]-Таблица1[[#This Row],[угол обхв6]]</f>
        <v>46677.875503123076</v>
      </c>
      <c r="CR1709" s="14">
        <f>Таблица1[[#This Row],[Т9]]-Таблица1[[#This Row],[угол обхв5]]</f>
        <v>1017.0232063385411</v>
      </c>
      <c r="CS1709" s="14">
        <f>Таблица1[[#This Row],[Т9]]-Таблица1[[#This Row],[угол обхв4]]</f>
        <v>59067.62167311152</v>
      </c>
      <c r="CT1709" s="14">
        <f>Таблица1[[#This Row],[Lкан_прям, мм]]+Таблица1[[#This Row],[Lкан_дуг, мм]]+Таблица1[[#This Row],[Lкан_леб,мм]]</f>
        <v>85045.326329871838</v>
      </c>
      <c r="CU1709" s="16">
        <f>Таблица1[[#This Row],[Lкан_леб,мм]]</f>
        <v>58050.598466772979</v>
      </c>
      <c r="CV1709" s="14">
        <f>2534431-(Таблица1[[#This Row],[Т23]]+Таблица1[[#This Row],[угол обхв3]])</f>
        <v>2449106.272136901</v>
      </c>
      <c r="CW1709" s="50">
        <f>SUM(X1709:AC1709,AD1709:AI1709)-Таблица1[[#This Row],[lподв_min, мм]]</f>
        <v>22555.022855270625</v>
      </c>
      <c r="CX1709" s="17">
        <f>CW2148-Таблица1[[#This Row],[Суммарная длина каната]]</f>
        <v>-2426075.9427053672</v>
      </c>
    </row>
    <row r="1710" spans="1:102" x14ac:dyDescent="0.25">
      <c r="A1710" s="21">
        <v>1709</v>
      </c>
      <c r="B1710" s="10">
        <v>42.679591836734687</v>
      </c>
      <c r="C1710" s="10">
        <v>136.51142857142858</v>
      </c>
      <c r="D1710" s="11">
        <v>16352.444808090744</v>
      </c>
      <c r="E1710" s="11">
        <v>17772.814123741307</v>
      </c>
      <c r="F1710" s="11">
        <v>16216.952525182545</v>
      </c>
      <c r="G1710" s="11">
        <v>17809.73080387813</v>
      </c>
      <c r="H1710" s="11">
        <v>16760.444318090744</v>
      </c>
      <c r="I1710" s="11">
        <v>13280.258148337267</v>
      </c>
      <c r="J1710" s="11">
        <v>4492.5559754040414</v>
      </c>
      <c r="K1710" s="11">
        <v>25977.704656749502</v>
      </c>
      <c r="L1710" s="11">
        <v>1017.0232063493522</v>
      </c>
      <c r="M1710" s="11">
        <v>58050.598466772979</v>
      </c>
      <c r="N1710" s="11">
        <v>7714.4887778649063</v>
      </c>
      <c r="O1710" s="11">
        <v>18939.920260733921</v>
      </c>
      <c r="P1710" s="43">
        <v>9693.0309832115454</v>
      </c>
      <c r="Q1710" s="11">
        <v>19632.02296327705</v>
      </c>
      <c r="R1710" s="11">
        <v>15109.801940855486</v>
      </c>
      <c r="S1710" s="11">
        <v>18798.461092492907</v>
      </c>
      <c r="T1710" s="11">
        <v>16496.068155531269</v>
      </c>
      <c r="U1710" s="11">
        <v>18665.875338927581</v>
      </c>
      <c r="V1710" s="11">
        <v>16352.444808090744</v>
      </c>
      <c r="W1710" s="11">
        <v>17772.814123741307</v>
      </c>
      <c r="X1710" s="12">
        <v>0</v>
      </c>
      <c r="Y1710" s="12">
        <v>144.33843308672638</v>
      </c>
      <c r="Z1710" s="12">
        <v>199.58877529407405</v>
      </c>
      <c r="AA1710" s="44">
        <v>232.04019061955844</v>
      </c>
      <c r="AB1710" s="45">
        <v>47.253829333784495</v>
      </c>
      <c r="AC1710" s="12">
        <v>393.80197801520887</v>
      </c>
      <c r="AD1710" s="12">
        <v>12389.746169988446</v>
      </c>
      <c r="AE1710" s="12">
        <v>2096.1000475181158</v>
      </c>
      <c r="AF1710" s="12">
        <v>5480.5321821881507</v>
      </c>
      <c r="AG1710" s="44">
        <v>1128.4755203370648</v>
      </c>
      <c r="AH1710" s="45">
        <v>390.29476040551845</v>
      </c>
      <c r="AI1710" s="12">
        <v>4492.5559763122092</v>
      </c>
      <c r="AJ1710" s="12">
        <v>-39.549626150490411</v>
      </c>
      <c r="AK1710" s="12">
        <v>-19.280059882351043</v>
      </c>
      <c r="AL1710" s="12">
        <v>8.7483579179808189</v>
      </c>
      <c r="AM1710" s="44">
        <v>41.333954976588203</v>
      </c>
      <c r="AN1710" s="45">
        <v>34.69806040144767</v>
      </c>
      <c r="AO1710" s="12">
        <v>89.999999872465068</v>
      </c>
      <c r="AP1710" s="12">
        <v>-2098.7069454800312</v>
      </c>
      <c r="AQ1710" s="12">
        <v>7579.7729264092732</v>
      </c>
      <c r="AR1710" s="12">
        <v>9755.0857676693831</v>
      </c>
      <c r="AS1710" s="44">
        <v>15379.264223341652</v>
      </c>
      <c r="AT1710" s="45">
        <v>16263.813465370131</v>
      </c>
      <c r="AU1710" s="12">
        <v>16760.444808090746</v>
      </c>
      <c r="AV1710" s="12">
        <v>11365.392958514456</v>
      </c>
      <c r="AW1710" s="12">
        <v>19325.037956207114</v>
      </c>
      <c r="AX1710" s="12">
        <v>20035.276238187362</v>
      </c>
      <c r="AY1710" s="44">
        <v>19104.817222376652</v>
      </c>
      <c r="AZ1710" s="45">
        <v>18330.432707620599</v>
      </c>
      <c r="BA1710" s="12">
        <v>17772.814124649478</v>
      </c>
      <c r="BB1710" s="12">
        <v>7454.696280813122</v>
      </c>
      <c r="BC1710" s="12">
        <v>9558.3151317559132</v>
      </c>
      <c r="BD1710" s="12">
        <v>15171.856725313324</v>
      </c>
      <c r="BE1710" s="44">
        <v>16226.605873045102</v>
      </c>
      <c r="BF1710" s="45">
        <v>16584.699498251881</v>
      </c>
      <c r="BG1710" s="12">
        <v>16760.444818090742</v>
      </c>
      <c r="BH1710" s="12">
        <v>19254.518192188654</v>
      </c>
      <c r="BI1710" s="12">
        <v>20017.140658750242</v>
      </c>
      <c r="BJ1710" s="12">
        <v>19201.71436740322</v>
      </c>
      <c r="BK1710" s="44">
        <v>18359.519209043836</v>
      </c>
      <c r="BL1710" s="45">
        <v>18108.256755048293</v>
      </c>
      <c r="BM1710" s="12">
        <v>13280.258148337269</v>
      </c>
      <c r="BN1710" s="12">
        <v>0</v>
      </c>
      <c r="BO1710" s="12">
        <v>20.269566268139364</v>
      </c>
      <c r="BP1710" s="12">
        <v>28.028417800331862</v>
      </c>
      <c r="BQ1710" s="48">
        <v>32.585597058607384</v>
      </c>
      <c r="BR1710" s="49">
        <v>6.6358945751405347</v>
      </c>
      <c r="BS1710" s="13">
        <v>55.301939471017405</v>
      </c>
      <c r="BT1710" s="12">
        <v>279.401533227019</v>
      </c>
      <c r="BV1710" s="14">
        <f>Таблица1[[#This Row],[Lкан_леб,мм]]</f>
        <v>58050.598466772979</v>
      </c>
      <c r="BW1710" s="50">
        <f>Таблица1[[#This Row],[угол обхв4]]+Таблица1[[#This Row],[Lдуг 3,мм]]</f>
        <v>12389.746169988446</v>
      </c>
      <c r="BX1710" s="54">
        <f>Таблица1[[#This Row],[угол обхв5]]+Таблица1[[#This Row],[Y5, мм]]</f>
        <v>58194.936899859706</v>
      </c>
      <c r="BY1710" s="14">
        <f>Таблица1[[#This Row],[угол обхв6]]+Таблица1[[#This Row],[Lдуг 4,мм]]</f>
        <v>14485.846217506562</v>
      </c>
      <c r="BZ1710" s="14">
        <f>Таблица1[[#This Row],[Т1]]+Таблица1[[#This Row],[X6, мм]]</f>
        <v>58394.525675153782</v>
      </c>
      <c r="CA1710" s="14">
        <f>Таблица1[[#This Row],[Т2]]+Таблица1[[#This Row],[Lдуг 5,мм]]</f>
        <v>19966.378399694713</v>
      </c>
      <c r="CB1710" s="14">
        <f>Таблица1[[#This Row],[Т3]]+Таблица1[[#This Row],[Y6, мм]]</f>
        <v>58626.565865773344</v>
      </c>
      <c r="CC1710" s="14">
        <f>Таблица1[[#This Row],[Т4]]+Таблица1[[#This Row],[Lдуг 6,мм]]</f>
        <v>21094.853920031779</v>
      </c>
      <c r="CD1710" s="14">
        <f>Таблица1[[#This Row],[Т5]]+Таблица1[[#This Row],[Lдуг 1,мм]]</f>
        <v>58673.81969510713</v>
      </c>
      <c r="CE1710" s="14">
        <f>Таблица1[[#This Row],[Т6]]+Таблица1[[#This Row],[Lпрям1, мм]]</f>
        <v>21485.148680437298</v>
      </c>
      <c r="CF1710" s="15">
        <f>Таблица1[[#This Row],[Т7]]+Таблица1[[#This Row],[Lдуг 2,мм]]</f>
        <v>59067.621673122339</v>
      </c>
      <c r="CG1710" s="14">
        <f>Таблица1[[#This Row],[Т8]]+Таблица1[[#This Row],[Lпрям2, мм]]</f>
        <v>25977.704656749505</v>
      </c>
      <c r="CH1710" s="14">
        <f>Таблица1[[#This Row],[Т9]]-Таблица1[[#This Row],[Т9]]</f>
        <v>0</v>
      </c>
      <c r="CI1710" s="50">
        <f>Таблица1[[#This Row],[Т9]]-Таблица1[[#This Row],[Т8]]</f>
        <v>37582.472992685041</v>
      </c>
      <c r="CJ1710" s="54">
        <f>Таблица1[[#This Row],[Т9]]-Таблица1[[#This Row],[Т7]]</f>
        <v>393.8019780152099</v>
      </c>
      <c r="CK1710" s="14">
        <f>Таблица1[[#This Row],[Т9]]-Таблица1[[#This Row],[Т6]]</f>
        <v>37972.767753090564</v>
      </c>
      <c r="CL1710" s="14">
        <f>Таблица1[[#This Row],[Т9]]-Таблица1[[#This Row],[Т5]]</f>
        <v>441.05580734899559</v>
      </c>
      <c r="CM1710" s="14">
        <f>Таблица1[[#This Row],[Т9]]-Таблица1[[#This Row],[Т4]]</f>
        <v>39101.243273427623</v>
      </c>
      <c r="CN1710" s="14">
        <f>Таблица1[[#This Row],[Т9]]-Таблица1[[#This Row],[Т3]]</f>
        <v>673.09599796855764</v>
      </c>
      <c r="CO1710" s="14">
        <f>Таблица1[[#This Row],[Т9]]-Таблица1[[#This Row],[Т2]]</f>
        <v>44581.775455615774</v>
      </c>
      <c r="CP1710" s="14">
        <f>Таблица1[[#This Row],[Т9]]-Таблица1[[#This Row],[Т1]]</f>
        <v>872.68477326263383</v>
      </c>
      <c r="CQ1710" s="14">
        <f>Таблица1[[#This Row],[Т9]]-Таблица1[[#This Row],[угол обхв6]]</f>
        <v>46677.875503133895</v>
      </c>
      <c r="CR1710" s="14">
        <f>Таблица1[[#This Row],[Т9]]-Таблица1[[#This Row],[угол обхв5]]</f>
        <v>1017.0232063493604</v>
      </c>
      <c r="CS1710" s="14">
        <f>Таблица1[[#This Row],[Т9]]-Таблица1[[#This Row],[угол обхв4]]</f>
        <v>59067.621673122339</v>
      </c>
      <c r="CT1710" s="14">
        <f>Таблица1[[#This Row],[Lкан_прям, мм]]+Таблица1[[#This Row],[Lкан_дуг, мм]]+Таблица1[[#This Row],[Lкан_леб,мм]]</f>
        <v>85045.326329871838</v>
      </c>
      <c r="CU1710" s="16">
        <f>Таблица1[[#This Row],[Lкан_леб,мм]]</f>
        <v>58050.598466772979</v>
      </c>
      <c r="CV1710" s="14">
        <f>2534431-(Таблица1[[#This Row],[Т23]]+Таблица1[[#This Row],[угол обхв3]])</f>
        <v>2449106.272136901</v>
      </c>
      <c r="CW1710" s="50">
        <f>SUM(X1710:AC1710,AD1710:AI1710)-Таблица1[[#This Row],[lподв_min, мм]]</f>
        <v>22502.171887694818</v>
      </c>
      <c r="CX1710" s="17">
        <f>CW2149-Таблица1[[#This Row],[Суммарная длина каната]]</f>
        <v>-2426137.5087336302</v>
      </c>
    </row>
    <row r="1711" spans="1:102" x14ac:dyDescent="0.25">
      <c r="A1711" s="21">
        <v>1710</v>
      </c>
      <c r="B1711" s="10">
        <v>42.679591836734687</v>
      </c>
      <c r="C1711" s="10">
        <v>139.19551020408164</v>
      </c>
      <c r="D1711" s="11">
        <v>16350.545549465003</v>
      </c>
      <c r="E1711" s="11">
        <v>18153.168155878186</v>
      </c>
      <c r="F1711" s="11">
        <v>16213.473143294714</v>
      </c>
      <c r="G1711" s="11">
        <v>18183.699377057292</v>
      </c>
      <c r="H1711" s="11">
        <v>16758.545059465003</v>
      </c>
      <c r="I1711" s="11">
        <v>13607.448316429967</v>
      </c>
      <c r="J1711" s="11">
        <v>4545.7198394482193</v>
      </c>
      <c r="K1711" s="11">
        <v>25977.704656738879</v>
      </c>
      <c r="L1711" s="11">
        <v>1017.0232063599798</v>
      </c>
      <c r="M1711" s="11">
        <v>58050.598466772979</v>
      </c>
      <c r="N1711" s="11">
        <v>7714.4887778649063</v>
      </c>
      <c r="O1711" s="11">
        <v>18939.920260733921</v>
      </c>
      <c r="P1711" s="43">
        <v>9611.3728488667348</v>
      </c>
      <c r="Q1711" s="11">
        <v>19698.484081995255</v>
      </c>
      <c r="R1711" s="11">
        <v>15061.23600653691</v>
      </c>
      <c r="S1711" s="11">
        <v>19119.498276755392</v>
      </c>
      <c r="T1711" s="11">
        <v>16452.190230570021</v>
      </c>
      <c r="U1711" s="11">
        <v>19051.975342544527</v>
      </c>
      <c r="V1711" s="11">
        <v>16350.545549465003</v>
      </c>
      <c r="W1711" s="11">
        <v>18153.168155878186</v>
      </c>
      <c r="X1711" s="12">
        <v>0</v>
      </c>
      <c r="Y1711" s="12">
        <v>126.41924103948432</v>
      </c>
      <c r="Z1711" s="12">
        <v>198.39477409341927</v>
      </c>
      <c r="AA1711" s="44">
        <v>232.04019061955873</v>
      </c>
      <c r="AB1711" s="45">
        <v>47.253829333787579</v>
      </c>
      <c r="AC1711" s="12">
        <v>412.91517127372981</v>
      </c>
      <c r="AD1711" s="12">
        <v>12389.746169988446</v>
      </c>
      <c r="AE1711" s="12">
        <v>2042.9361834739393</v>
      </c>
      <c r="AF1711" s="12">
        <v>5480.5321821881489</v>
      </c>
      <c r="AG1711" s="44">
        <v>1128.4755203370598</v>
      </c>
      <c r="AH1711" s="45">
        <v>390.29476040551913</v>
      </c>
      <c r="AI1711" s="12">
        <v>4545.7198403457642</v>
      </c>
      <c r="AJ1711" s="12">
        <v>-39.549626150490411</v>
      </c>
      <c r="AK1711" s="12">
        <v>-21.79646693282006</v>
      </c>
      <c r="AL1711" s="12">
        <v>6.0642762853278009</v>
      </c>
      <c r="AM1711" s="44">
        <v>38.649873343935226</v>
      </c>
      <c r="AN1711" s="45">
        <v>32.01397876879426</v>
      </c>
      <c r="AO1711" s="12">
        <v>89.999999873956639</v>
      </c>
      <c r="AP1711" s="12">
        <v>-2098.7069454800312</v>
      </c>
      <c r="AQ1711" s="12">
        <v>7562.9940608109737</v>
      </c>
      <c r="AR1711" s="12">
        <v>9654.4756353635639</v>
      </c>
      <c r="AS1711" s="44">
        <v>15316.056338815793</v>
      </c>
      <c r="AT1711" s="45">
        <v>16235.898760777363</v>
      </c>
      <c r="AU1711" s="12">
        <v>16758.545549465005</v>
      </c>
      <c r="AV1711" s="12">
        <v>11365.392958514456</v>
      </c>
      <c r="AW1711" s="12">
        <v>19318.751820539528</v>
      </c>
      <c r="AX1711" s="12">
        <v>20104.200916494647</v>
      </c>
      <c r="AY1711" s="44">
        <v>19438.136940852015</v>
      </c>
      <c r="AZ1711" s="45">
        <v>18706.024478844301</v>
      </c>
      <c r="BA1711" s="12">
        <v>18153.168156775733</v>
      </c>
      <c r="BB1711" s="12">
        <v>7454.696280813122</v>
      </c>
      <c r="BC1711" s="12">
        <v>9459.8781318128022</v>
      </c>
      <c r="BD1711" s="12">
        <v>15104.338793033739</v>
      </c>
      <c r="BE1711" s="44">
        <v>16197.369898291136</v>
      </c>
      <c r="BF1711" s="45">
        <v>16566.837019257662</v>
      </c>
      <c r="BG1711" s="12">
        <v>16758.545559465001</v>
      </c>
      <c r="BH1711" s="12">
        <v>19254.518192188654</v>
      </c>
      <c r="BI1711" s="12">
        <v>20077.315641800862</v>
      </c>
      <c r="BJ1711" s="12">
        <v>19525.215111254787</v>
      </c>
      <c r="BK1711" s="44">
        <v>18733.336678447904</v>
      </c>
      <c r="BL1711" s="45">
        <v>18499.119019578411</v>
      </c>
      <c r="BM1711" s="12">
        <v>13607.448316429969</v>
      </c>
      <c r="BN1711" s="12">
        <v>0</v>
      </c>
      <c r="BO1711" s="12">
        <v>17.753159217670351</v>
      </c>
      <c r="BP1711" s="12">
        <v>27.86074321814786</v>
      </c>
      <c r="BQ1711" s="48">
        <v>32.585597058607426</v>
      </c>
      <c r="BR1711" s="49">
        <v>6.6358945751409673</v>
      </c>
      <c r="BS1711" s="13">
        <v>57.986021105162379</v>
      </c>
      <c r="BT1711" s="12">
        <v>279.401533227019</v>
      </c>
      <c r="BV1711" s="14">
        <f>Таблица1[[#This Row],[Lкан_леб,мм]]</f>
        <v>58050.598466772979</v>
      </c>
      <c r="BW1711" s="50">
        <f>Таблица1[[#This Row],[угол обхв4]]+Таблица1[[#This Row],[Lдуг 3,мм]]</f>
        <v>12389.746169988446</v>
      </c>
      <c r="BX1711" s="54">
        <f>Таблица1[[#This Row],[угол обхв5]]+Таблица1[[#This Row],[Y5, мм]]</f>
        <v>58177.017707812462</v>
      </c>
      <c r="BY1711" s="14">
        <f>Таблица1[[#This Row],[угол обхв6]]+Таблица1[[#This Row],[Lдуг 4,мм]]</f>
        <v>14432.682353462385</v>
      </c>
      <c r="BZ1711" s="14">
        <f>Таблица1[[#This Row],[Т1]]+Таблица1[[#This Row],[X6, мм]]</f>
        <v>58375.412481905878</v>
      </c>
      <c r="CA1711" s="14">
        <f>Таблица1[[#This Row],[Т2]]+Таблица1[[#This Row],[Lдуг 5,мм]]</f>
        <v>19913.214535650535</v>
      </c>
      <c r="CB1711" s="14">
        <f>Таблица1[[#This Row],[Т3]]+Таблица1[[#This Row],[Y6, мм]]</f>
        <v>58607.45267252544</v>
      </c>
      <c r="CC1711" s="14">
        <f>Таблица1[[#This Row],[Т4]]+Таблица1[[#This Row],[Lдуг 6,мм]]</f>
        <v>21041.690055987594</v>
      </c>
      <c r="CD1711" s="14">
        <f>Таблица1[[#This Row],[Т5]]+Таблица1[[#This Row],[Lдуг 1,мм]]</f>
        <v>58654.706501859226</v>
      </c>
      <c r="CE1711" s="14">
        <f>Таблица1[[#This Row],[Т6]]+Таблица1[[#This Row],[Lпрям1, мм]]</f>
        <v>21431.984816393113</v>
      </c>
      <c r="CF1711" s="15">
        <f>Таблица1[[#This Row],[Т7]]+Таблица1[[#This Row],[Lдуг 2,мм]]</f>
        <v>59067.621673132955</v>
      </c>
      <c r="CG1711" s="14">
        <f>Таблица1[[#This Row],[Т8]]+Таблица1[[#This Row],[Lпрям2, мм]]</f>
        <v>25977.704656738875</v>
      </c>
      <c r="CH1711" s="14">
        <f>Таблица1[[#This Row],[Т9]]-Таблица1[[#This Row],[Т9]]</f>
        <v>0</v>
      </c>
      <c r="CI1711" s="50">
        <f>Таблица1[[#This Row],[Т9]]-Таблица1[[#This Row],[Т8]]</f>
        <v>37635.636856739846</v>
      </c>
      <c r="CJ1711" s="54">
        <f>Таблица1[[#This Row],[Т9]]-Таблица1[[#This Row],[Т7]]</f>
        <v>412.91517127372936</v>
      </c>
      <c r="CK1711" s="14">
        <f>Таблица1[[#This Row],[Т9]]-Таблица1[[#This Row],[Т6]]</f>
        <v>38025.931617145361</v>
      </c>
      <c r="CL1711" s="14">
        <f>Таблица1[[#This Row],[Т9]]-Таблица1[[#This Row],[Т5]]</f>
        <v>460.16900060751504</v>
      </c>
      <c r="CM1711" s="14">
        <f>Таблица1[[#This Row],[Т9]]-Таблица1[[#This Row],[Т4]]</f>
        <v>39154.40713748242</v>
      </c>
      <c r="CN1711" s="14">
        <f>Таблица1[[#This Row],[Т9]]-Таблица1[[#This Row],[Т3]]</f>
        <v>692.2091912270771</v>
      </c>
      <c r="CO1711" s="14">
        <f>Таблица1[[#This Row],[Т9]]-Таблица1[[#This Row],[Т2]]</f>
        <v>44634.939319670571</v>
      </c>
      <c r="CP1711" s="14">
        <f>Таблица1[[#This Row],[Т9]]-Таблица1[[#This Row],[Т1]]</f>
        <v>890.60396532049344</v>
      </c>
      <c r="CQ1711" s="14">
        <f>Таблица1[[#This Row],[Т9]]-Таблица1[[#This Row],[угол обхв6]]</f>
        <v>46677.875503144511</v>
      </c>
      <c r="CR1711" s="14">
        <f>Таблица1[[#This Row],[Т9]]-Таблица1[[#This Row],[угол обхв5]]</f>
        <v>1017.023206359976</v>
      </c>
      <c r="CS1711" s="14">
        <f>Таблица1[[#This Row],[Т9]]-Таблица1[[#This Row],[угол обхв4]]</f>
        <v>59067.621673132955</v>
      </c>
      <c r="CT1711" s="14">
        <f>Таблица1[[#This Row],[Lкан_прям, мм]]+Таблица1[[#This Row],[Lкан_дуг, мм]]+Таблица1[[#This Row],[Lкан_леб,мм]]</f>
        <v>85045.326329871838</v>
      </c>
      <c r="CU1711" s="16">
        <f>Таблица1[[#This Row],[Lкан_леб,мм]]</f>
        <v>58050.598466772979</v>
      </c>
      <c r="CV1711" s="14">
        <f>2534431-(Таблица1[[#This Row],[Т23]]+Таблица1[[#This Row],[угол обхв3]])</f>
        <v>2449106.272136901</v>
      </c>
      <c r="CW1711" s="50">
        <f>SUM(X1711:AC1711,AD1711:AI1711)-Таблица1[[#This Row],[lподв_min, мм]]</f>
        <v>22449.00802365064</v>
      </c>
      <c r="CX1711" s="17">
        <f>CW2150-Таблица1[[#This Row],[Суммарная длина каната]]</f>
        <v>-2426200.6012070151</v>
      </c>
    </row>
    <row r="1712" spans="1:102" x14ac:dyDescent="0.25">
      <c r="A1712" s="21">
        <v>1711</v>
      </c>
      <c r="B1712" s="10">
        <v>42.679591836734687</v>
      </c>
      <c r="C1712" s="10">
        <v>141.87959183673468</v>
      </c>
      <c r="D1712" s="11">
        <v>16330.836802353648</v>
      </c>
      <c r="E1712" s="11">
        <v>18533.015970447934</v>
      </c>
      <c r="F1712" s="11">
        <v>16192.485030643438</v>
      </c>
      <c r="G1712" s="11">
        <v>18557.094742523062</v>
      </c>
      <c r="H1712" s="11">
        <v>16738.836312353647</v>
      </c>
      <c r="I1712" s="11">
        <v>13933.915627535282</v>
      </c>
      <c r="J1712" s="11">
        <v>4599.1003429126531</v>
      </c>
      <c r="K1712" s="11">
        <v>25977.704656728463</v>
      </c>
      <c r="L1712" s="11">
        <v>1017.0232063703917</v>
      </c>
      <c r="M1712" s="11">
        <v>58050.598466772979</v>
      </c>
      <c r="N1712" s="11">
        <v>7714.4887778649063</v>
      </c>
      <c r="O1712" s="11">
        <v>18939.920260733921</v>
      </c>
      <c r="P1712" s="43">
        <v>9526.6919966735513</v>
      </c>
      <c r="Q1712" s="11">
        <v>19761.048324800449</v>
      </c>
      <c r="R1712" s="11">
        <v>14997.68952510857</v>
      </c>
      <c r="S1712" s="11">
        <v>19437.908968085794</v>
      </c>
      <c r="T1712" s="11">
        <v>16390.279793222049</v>
      </c>
      <c r="U1712" s="11">
        <v>19435.597008824334</v>
      </c>
      <c r="V1712" s="11">
        <v>16330.836802353648</v>
      </c>
      <c r="W1712" s="11">
        <v>18533.015970447934</v>
      </c>
      <c r="X1712" s="12">
        <v>0</v>
      </c>
      <c r="Y1712" s="12">
        <v>108.05214876679246</v>
      </c>
      <c r="Z1712" s="12">
        <v>197.64867311821379</v>
      </c>
      <c r="AA1712" s="44">
        <v>232.04019061955896</v>
      </c>
      <c r="AB1712" s="45">
        <v>47.253829333784765</v>
      </c>
      <c r="AC1712" s="12">
        <v>432.02836453204173</v>
      </c>
      <c r="AD1712" s="12">
        <v>12389.746169988446</v>
      </c>
      <c r="AE1712" s="12">
        <v>1989.5556800095003</v>
      </c>
      <c r="AF1712" s="12">
        <v>5480.5321821881516</v>
      </c>
      <c r="AG1712" s="44">
        <v>1128.4755203370598</v>
      </c>
      <c r="AH1712" s="45">
        <v>390.29476040552066</v>
      </c>
      <c r="AI1712" s="12">
        <v>4599.1003437997815</v>
      </c>
      <c r="AJ1712" s="12">
        <v>-39.549626150490411</v>
      </c>
      <c r="AK1712" s="12">
        <v>-24.375772984664646</v>
      </c>
      <c r="AL1712" s="12">
        <v>3.380194652674716</v>
      </c>
      <c r="AM1712" s="44">
        <v>35.965791711282172</v>
      </c>
      <c r="AN1712" s="45">
        <v>29.3298971361416</v>
      </c>
      <c r="AO1712" s="12">
        <v>89.99999987541959</v>
      </c>
      <c r="AP1712" s="12">
        <v>-2098.7069454800312</v>
      </c>
      <c r="AQ1712" s="12">
        <v>7546.0992959794103</v>
      </c>
      <c r="AR1712" s="12">
        <v>9550.7482111353638</v>
      </c>
      <c r="AS1712" s="44">
        <v>15237.308792586362</v>
      </c>
      <c r="AT1712" s="45">
        <v>16190.426120203121</v>
      </c>
      <c r="AU1712" s="12">
        <v>16738.83680235365</v>
      </c>
      <c r="AV1712" s="12">
        <v>11365.392958514456</v>
      </c>
      <c r="AW1712" s="12">
        <v>19311.550429571616</v>
      </c>
      <c r="AX1712" s="12">
        <v>20168.338514402123</v>
      </c>
      <c r="AY1712" s="44">
        <v>19768.131024668037</v>
      </c>
      <c r="AZ1712" s="45">
        <v>19079.896981581092</v>
      </c>
      <c r="BA1712" s="12">
        <v>18533.015971335066</v>
      </c>
      <c r="BB1712" s="12">
        <v>7454.696280813122</v>
      </c>
      <c r="BC1712" s="12">
        <v>9358.302514788058</v>
      </c>
      <c r="BD1712" s="12">
        <v>15021.74573957038</v>
      </c>
      <c r="BE1712" s="44">
        <v>16150.660525744257</v>
      </c>
      <c r="BF1712" s="45">
        <v>16530.690475372576</v>
      </c>
      <c r="BG1712" s="12">
        <v>16738.836812353646</v>
      </c>
      <c r="BH1712" s="12">
        <v>19254.518192188654</v>
      </c>
      <c r="BI1712" s="12">
        <v>20132.678493638145</v>
      </c>
      <c r="BJ1712" s="12">
        <v>19845.199157687468</v>
      </c>
      <c r="BK1712" s="44">
        <v>19105.374952242091</v>
      </c>
      <c r="BL1712" s="45">
        <v>18888.715997691175</v>
      </c>
      <c r="BM1712" s="12">
        <v>13933.915627535283</v>
      </c>
      <c r="BN1712" s="12">
        <v>0</v>
      </c>
      <c r="BO1712" s="12">
        <v>15.173853165825763</v>
      </c>
      <c r="BP1712" s="12">
        <v>27.755967637339364</v>
      </c>
      <c r="BQ1712" s="48">
        <v>32.585597058607462</v>
      </c>
      <c r="BR1712" s="49">
        <v>6.6358945751405729</v>
      </c>
      <c r="BS1712" s="13">
        <v>60.670102739277993</v>
      </c>
      <c r="BT1712" s="12">
        <v>279.401533227019</v>
      </c>
      <c r="BV1712" s="14">
        <f>Таблица1[[#This Row],[Lкан_леб,мм]]</f>
        <v>58050.598466772979</v>
      </c>
      <c r="BW1712" s="50">
        <f>Таблица1[[#This Row],[угол обхв4]]+Таблица1[[#This Row],[Lдуг 3,мм]]</f>
        <v>12389.746169988446</v>
      </c>
      <c r="BX1712" s="54">
        <f>Таблица1[[#This Row],[угол обхв5]]+Таблица1[[#This Row],[Y5, мм]]</f>
        <v>58158.650615539773</v>
      </c>
      <c r="BY1712" s="14">
        <f>Таблица1[[#This Row],[угол обхв6]]+Таблица1[[#This Row],[Lдуг 4,мм]]</f>
        <v>14379.301849997946</v>
      </c>
      <c r="BZ1712" s="14">
        <f>Таблица1[[#This Row],[Т1]]+Таблица1[[#This Row],[X6, мм]]</f>
        <v>58356.299288657989</v>
      </c>
      <c r="CA1712" s="14">
        <f>Таблица1[[#This Row],[Т2]]+Таблица1[[#This Row],[Lдуг 5,мм]]</f>
        <v>19859.834032186096</v>
      </c>
      <c r="CB1712" s="14">
        <f>Таблица1[[#This Row],[Т3]]+Таблица1[[#This Row],[Y6, мм]]</f>
        <v>58588.339479277551</v>
      </c>
      <c r="CC1712" s="14">
        <f>Таблица1[[#This Row],[Т4]]+Таблица1[[#This Row],[Lдуг 6,мм]]</f>
        <v>20988.309552523155</v>
      </c>
      <c r="CD1712" s="14">
        <f>Таблица1[[#This Row],[Т5]]+Таблица1[[#This Row],[Lдуг 1,мм]]</f>
        <v>58635.593308611336</v>
      </c>
      <c r="CE1712" s="14">
        <f>Таблица1[[#This Row],[Т6]]+Таблица1[[#This Row],[Lпрям1, мм]]</f>
        <v>21378.604312928674</v>
      </c>
      <c r="CF1712" s="15">
        <f>Таблица1[[#This Row],[Т7]]+Таблица1[[#This Row],[Lдуг 2,мм]]</f>
        <v>59067.621673143381</v>
      </c>
      <c r="CG1712" s="14">
        <f>Таблица1[[#This Row],[Т8]]+Таблица1[[#This Row],[Lпрям2, мм]]</f>
        <v>25977.704656728456</v>
      </c>
      <c r="CH1712" s="14">
        <f>Таблица1[[#This Row],[Т9]]-Таблица1[[#This Row],[Т9]]</f>
        <v>0</v>
      </c>
      <c r="CI1712" s="50">
        <f>Таблица1[[#This Row],[Т9]]-Таблица1[[#This Row],[Т8]]</f>
        <v>37689.017360214712</v>
      </c>
      <c r="CJ1712" s="54">
        <f>Таблица1[[#This Row],[Т9]]-Таблица1[[#This Row],[Т7]]</f>
        <v>432.02836453204509</v>
      </c>
      <c r="CK1712" s="14">
        <f>Таблица1[[#This Row],[Т9]]-Таблица1[[#This Row],[Т6]]</f>
        <v>38079.312120620227</v>
      </c>
      <c r="CL1712" s="14">
        <f>Таблица1[[#This Row],[Т9]]-Таблица1[[#This Row],[Т5]]</f>
        <v>479.28219386583078</v>
      </c>
      <c r="CM1712" s="14">
        <f>Таблица1[[#This Row],[Т9]]-Таблица1[[#This Row],[Т4]]</f>
        <v>39207.787640957285</v>
      </c>
      <c r="CN1712" s="14">
        <f>Таблица1[[#This Row],[Т9]]-Таблица1[[#This Row],[Т3]]</f>
        <v>711.32238448539283</v>
      </c>
      <c r="CO1712" s="14">
        <f>Таблица1[[#This Row],[Т9]]-Таблица1[[#This Row],[Т2]]</f>
        <v>44688.319823145437</v>
      </c>
      <c r="CP1712" s="14">
        <f>Таблица1[[#This Row],[Т9]]-Таблица1[[#This Row],[Т1]]</f>
        <v>908.97105760360864</v>
      </c>
      <c r="CQ1712" s="14">
        <f>Таблица1[[#This Row],[Т9]]-Таблица1[[#This Row],[угол обхв6]]</f>
        <v>46677.875503154937</v>
      </c>
      <c r="CR1712" s="14">
        <f>Таблица1[[#This Row],[Т9]]-Таблица1[[#This Row],[угол обхв5]]</f>
        <v>1017.0232063704025</v>
      </c>
      <c r="CS1712" s="14">
        <f>Таблица1[[#This Row],[Т9]]-Таблица1[[#This Row],[угол обхв4]]</f>
        <v>59067.621673143381</v>
      </c>
      <c r="CT1712" s="14">
        <f>Таблица1[[#This Row],[Lкан_прям, мм]]+Таблица1[[#This Row],[Lкан_дуг, мм]]+Таблица1[[#This Row],[Lкан_леб,мм]]</f>
        <v>85045.326329871838</v>
      </c>
      <c r="CU1712" s="16">
        <f>Таблица1[[#This Row],[Lкан_леб,мм]]</f>
        <v>58050.598466772979</v>
      </c>
      <c r="CV1712" s="14">
        <f>2534431-(Таблица1[[#This Row],[Т23]]+Таблица1[[#This Row],[угол обхв3]])</f>
        <v>2449106.272136901</v>
      </c>
      <c r="CW1712" s="50">
        <f>SUM(X1712:AC1712,AD1712:AI1712)-Таблица1[[#This Row],[lподв_min, мм]]</f>
        <v>22395.627520186197</v>
      </c>
      <c r="CX1712" s="17">
        <f>CW2151-Таблица1[[#This Row],[Суммарная длина каната]]</f>
        <v>-2425860.6105392152</v>
      </c>
    </row>
    <row r="1713" spans="1:102" x14ac:dyDescent="0.25">
      <c r="A1713" s="21">
        <v>1712</v>
      </c>
      <c r="B1713" s="10">
        <v>42.679591836734687</v>
      </c>
      <c r="C1713" s="10">
        <v>144.56367346938774</v>
      </c>
      <c r="D1713" s="11">
        <v>16293.361810747601</v>
      </c>
      <c r="E1713" s="11">
        <v>18911.524123530846</v>
      </c>
      <c r="F1713" s="11">
        <v>16154.034238342358</v>
      </c>
      <c r="G1713" s="11">
        <v>18929.097614011171</v>
      </c>
      <c r="H1713" s="11">
        <v>16701.361320747601</v>
      </c>
      <c r="I1713" s="11">
        <v>14258.930696947902</v>
      </c>
      <c r="J1713" s="11">
        <v>4652.5934265829428</v>
      </c>
      <c r="K1713" s="11">
        <v>25977.704656718259</v>
      </c>
      <c r="L1713" s="11">
        <v>1017.0232063805923</v>
      </c>
      <c r="M1713" s="11">
        <v>58050.598466772979</v>
      </c>
      <c r="N1713" s="11">
        <v>7714.4887778649063</v>
      </c>
      <c r="O1713" s="11">
        <v>18939.920260733921</v>
      </c>
      <c r="P1713" s="43">
        <v>9439.1742293105162</v>
      </c>
      <c r="Q1713" s="11">
        <v>19819.57841622136</v>
      </c>
      <c r="R1713" s="11">
        <v>14919.301927222765</v>
      </c>
      <c r="S1713" s="11">
        <v>19752.994524963789</v>
      </c>
      <c r="T1713" s="11">
        <v>16310.472684409926</v>
      </c>
      <c r="U1713" s="11">
        <v>19815.898613442248</v>
      </c>
      <c r="V1713" s="11">
        <v>16293.361810747601</v>
      </c>
      <c r="W1713" s="11">
        <v>18911.524123530846</v>
      </c>
      <c r="X1713" s="12">
        <v>0</v>
      </c>
      <c r="Y1713" s="12">
        <v>89.198621802250045</v>
      </c>
      <c r="Z1713" s="12">
        <v>197.38900683485923</v>
      </c>
      <c r="AA1713" s="44">
        <v>232.0401906195581</v>
      </c>
      <c r="AB1713" s="45">
        <v>47.25382933378522</v>
      </c>
      <c r="AC1713" s="12">
        <v>451.14155779013987</v>
      </c>
      <c r="AD1713" s="12">
        <v>12389.746169988446</v>
      </c>
      <c r="AE1713" s="12">
        <v>1936.0625963392083</v>
      </c>
      <c r="AF1713" s="12">
        <v>5480.5321821881489</v>
      </c>
      <c r="AG1713" s="44">
        <v>1128.4755203370646</v>
      </c>
      <c r="AH1713" s="45">
        <v>390.29476040552152</v>
      </c>
      <c r="AI1713" s="12">
        <v>4652.5934274598712</v>
      </c>
      <c r="AJ1713" s="12">
        <v>-39.549626150490411</v>
      </c>
      <c r="AK1713" s="12">
        <v>-27.023389465067527</v>
      </c>
      <c r="AL1713" s="12">
        <v>0.69611302002167874</v>
      </c>
      <c r="AM1713" s="44">
        <v>33.281710078629018</v>
      </c>
      <c r="AN1713" s="45">
        <v>26.645815503488382</v>
      </c>
      <c r="AO1713" s="12">
        <v>89.999999876851959</v>
      </c>
      <c r="AP1713" s="12">
        <v>-2098.7069454800312</v>
      </c>
      <c r="AQ1713" s="12">
        <v>7529.112267767814</v>
      </c>
      <c r="AR1713" s="12">
        <v>9444.1310887413183</v>
      </c>
      <c r="AS1713" s="44">
        <v>15143.194368755496</v>
      </c>
      <c r="AT1713" s="45">
        <v>16127.495317541952</v>
      </c>
      <c r="AU1713" s="12">
        <v>16701.361810747603</v>
      </c>
      <c r="AV1713" s="12">
        <v>11365.392958514456</v>
      </c>
      <c r="AW1713" s="12">
        <v>19303.375277901414</v>
      </c>
      <c r="AX1713" s="12">
        <v>20227.548304257947</v>
      </c>
      <c r="AY1713" s="44">
        <v>20094.075416578245</v>
      </c>
      <c r="AZ1713" s="45">
        <v>19451.229882654894</v>
      </c>
      <c r="BA1713" s="12">
        <v>18911.524124407777</v>
      </c>
      <c r="BB1713" s="12">
        <v>7454.696280813122</v>
      </c>
      <c r="BC1713" s="12">
        <v>9253.7977192134258</v>
      </c>
      <c r="BD1713" s="12">
        <v>14924.258786653567</v>
      </c>
      <c r="BE1713" s="44">
        <v>16086.580242877197</v>
      </c>
      <c r="BF1713" s="45">
        <v>16476.339177615573</v>
      </c>
      <c r="BG1713" s="12">
        <v>16701.361820747599</v>
      </c>
      <c r="BH1713" s="12">
        <v>19254.518192188654</v>
      </c>
      <c r="BI1713" s="12">
        <v>20183.033433388853</v>
      </c>
      <c r="BJ1713" s="12">
        <v>20160.964413000376</v>
      </c>
      <c r="BK1713" s="44">
        <v>19474.817721827792</v>
      </c>
      <c r="BL1713" s="45">
        <v>19276.192854318204</v>
      </c>
      <c r="BM1713" s="12">
        <v>14258.930696947904</v>
      </c>
      <c r="BN1713" s="12">
        <v>0</v>
      </c>
      <c r="BO1713" s="12">
        <v>12.526236685422884</v>
      </c>
      <c r="BP1713" s="12">
        <v>27.719502485089205</v>
      </c>
      <c r="BQ1713" s="48">
        <v>32.585597058607341</v>
      </c>
      <c r="BR1713" s="49">
        <v>6.6358945751406369</v>
      </c>
      <c r="BS1713" s="13">
        <v>63.35418437336358</v>
      </c>
      <c r="BT1713" s="12">
        <v>279.401533227019</v>
      </c>
      <c r="BV1713" s="14">
        <f>Таблица1[[#This Row],[Lкан_леб,мм]]</f>
        <v>58050.598466772979</v>
      </c>
      <c r="BW1713" s="50">
        <f>Таблица1[[#This Row],[угол обхв4]]+Таблица1[[#This Row],[Lдуг 3,мм]]</f>
        <v>12389.746169988446</v>
      </c>
      <c r="BX1713" s="54">
        <f>Таблица1[[#This Row],[угол обхв5]]+Таблица1[[#This Row],[Y5, мм]]</f>
        <v>58139.797088575229</v>
      </c>
      <c r="BY1713" s="14">
        <f>Таблица1[[#This Row],[угол обхв6]]+Таблица1[[#This Row],[Lдуг 4,мм]]</f>
        <v>14325.808766327655</v>
      </c>
      <c r="BZ1713" s="14">
        <f>Таблица1[[#This Row],[Т1]]+Таблица1[[#This Row],[X6, мм]]</f>
        <v>58337.186095410092</v>
      </c>
      <c r="CA1713" s="14">
        <f>Таблица1[[#This Row],[Т2]]+Таблица1[[#This Row],[Lдуг 5,мм]]</f>
        <v>19806.340948515804</v>
      </c>
      <c r="CB1713" s="14">
        <f>Таблица1[[#This Row],[Т3]]+Таблица1[[#This Row],[Y6, мм]]</f>
        <v>58569.226286029647</v>
      </c>
      <c r="CC1713" s="14">
        <f>Таблица1[[#This Row],[Т4]]+Таблица1[[#This Row],[Lдуг 6,мм]]</f>
        <v>20934.81646885287</v>
      </c>
      <c r="CD1713" s="14">
        <f>Таблица1[[#This Row],[Т5]]+Таблица1[[#This Row],[Lдуг 1,мм]]</f>
        <v>58616.480115363433</v>
      </c>
      <c r="CE1713" s="14">
        <f>Таблица1[[#This Row],[Т6]]+Таблица1[[#This Row],[Lпрям1, мм]]</f>
        <v>21325.111229258393</v>
      </c>
      <c r="CF1713" s="15">
        <f>Таблица1[[#This Row],[Т7]]+Таблица1[[#This Row],[Lдуг 2,мм]]</f>
        <v>59067.621673153575</v>
      </c>
      <c r="CG1713" s="14">
        <f>Таблица1[[#This Row],[Т8]]+Таблица1[[#This Row],[Lпрям2, мм]]</f>
        <v>25977.704656718262</v>
      </c>
      <c r="CH1713" s="14">
        <f>Таблица1[[#This Row],[Т9]]-Таблица1[[#This Row],[Т9]]</f>
        <v>0</v>
      </c>
      <c r="CI1713" s="50">
        <f>Таблица1[[#This Row],[Т9]]-Таблица1[[#This Row],[Т8]]</f>
        <v>37742.510443895182</v>
      </c>
      <c r="CJ1713" s="54">
        <f>Таблица1[[#This Row],[Т9]]-Таблица1[[#This Row],[Т7]]</f>
        <v>451.14155779014254</v>
      </c>
      <c r="CK1713" s="14">
        <f>Таблица1[[#This Row],[Т9]]-Таблица1[[#This Row],[Т6]]</f>
        <v>38132.805204300705</v>
      </c>
      <c r="CL1713" s="14">
        <f>Таблица1[[#This Row],[Т9]]-Таблица1[[#This Row],[Т5]]</f>
        <v>498.39538712392823</v>
      </c>
      <c r="CM1713" s="14">
        <f>Таблица1[[#This Row],[Т9]]-Таблица1[[#This Row],[Т4]]</f>
        <v>39261.280724637771</v>
      </c>
      <c r="CN1713" s="14">
        <f>Таблица1[[#This Row],[Т9]]-Таблица1[[#This Row],[Т3]]</f>
        <v>730.43557774348301</v>
      </c>
      <c r="CO1713" s="14">
        <f>Таблица1[[#This Row],[Т9]]-Таблица1[[#This Row],[Т2]]</f>
        <v>44741.812906825922</v>
      </c>
      <c r="CP1713" s="14">
        <f>Таблица1[[#This Row],[Т9]]-Таблица1[[#This Row],[Т1]]</f>
        <v>927.82458457834582</v>
      </c>
      <c r="CQ1713" s="14">
        <f>Таблица1[[#This Row],[Т9]]-Таблица1[[#This Row],[угол обхв6]]</f>
        <v>46677.875503165131</v>
      </c>
      <c r="CR1713" s="14">
        <f>Таблица1[[#This Row],[Т9]]-Таблица1[[#This Row],[угол обхв5]]</f>
        <v>1017.0232063805961</v>
      </c>
      <c r="CS1713" s="14">
        <f>Таблица1[[#This Row],[Т9]]-Таблица1[[#This Row],[угол обхв4]]</f>
        <v>59067.621673153575</v>
      </c>
      <c r="CT1713" s="14">
        <f>Таблица1[[#This Row],[Lкан_прям, мм]]+Таблица1[[#This Row],[Lкан_дуг, мм]]+Таблица1[[#This Row],[Lкан_леб,мм]]</f>
        <v>85045.326329871838</v>
      </c>
      <c r="CU1713" s="16">
        <f>Таблица1[[#This Row],[Lкан_леб,мм]]</f>
        <v>58050.598466772979</v>
      </c>
      <c r="CV1713" s="14">
        <f>2534431-(Таблица1[[#This Row],[Т23]]+Таблица1[[#This Row],[угол обхв3]])</f>
        <v>2449106.272136901</v>
      </c>
      <c r="CW1713" s="50">
        <f>SUM(X1713:AC1713,AD1713:AI1713)-Таблица1[[#This Row],[lподв_min, мм]]</f>
        <v>22342.134436515917</v>
      </c>
      <c r="CX1713" s="17">
        <f>CW2152-Таблица1[[#This Row],[Суммарная длина каната]]</f>
        <v>-2425888.4706923012</v>
      </c>
    </row>
    <row r="1714" spans="1:102" x14ac:dyDescent="0.25">
      <c r="A1714" s="21">
        <v>1713</v>
      </c>
      <c r="B1714" s="10">
        <v>42.679591836734687</v>
      </c>
      <c r="C1714" s="10">
        <v>147.2477551020408</v>
      </c>
      <c r="D1714" s="11">
        <v>16238.202800482302</v>
      </c>
      <c r="E1714" s="11">
        <v>19287.86211062843</v>
      </c>
      <c r="F1714" s="11">
        <v>16098.205133282163</v>
      </c>
      <c r="G1714" s="11">
        <v>19298.891760601073</v>
      </c>
      <c r="H1714" s="11">
        <v>16646.202310482302</v>
      </c>
      <c r="I1714" s="11">
        <v>14581.775801301133</v>
      </c>
      <c r="J1714" s="11">
        <v>4706.0863093272974</v>
      </c>
      <c r="K1714" s="11">
        <v>25977.704656708283</v>
      </c>
      <c r="L1714" s="11">
        <v>1017.0232063905653</v>
      </c>
      <c r="M1714" s="11">
        <v>58050.598466772979</v>
      </c>
      <c r="N1714" s="11">
        <v>7714.4887778649063</v>
      </c>
      <c r="O1714" s="11">
        <v>18939.920260733921</v>
      </c>
      <c r="P1714" s="43">
        <v>9349.0115740798174</v>
      </c>
      <c r="Q1714" s="11">
        <v>19873.945932328872</v>
      </c>
      <c r="R1714" s="11">
        <v>14826.245207200209</v>
      </c>
      <c r="S1714" s="11">
        <v>20064.063601720172</v>
      </c>
      <c r="T1714" s="11">
        <v>16212.944013077386</v>
      </c>
      <c r="U1714" s="11">
        <v>20192.045716794142</v>
      </c>
      <c r="V1714" s="11">
        <v>16238.202800482302</v>
      </c>
      <c r="W1714" s="11">
        <v>19287.86211062843</v>
      </c>
      <c r="X1714" s="12">
        <v>0</v>
      </c>
      <c r="Y1714" s="12">
        <v>69.816653199926137</v>
      </c>
      <c r="Z1714" s="12">
        <v>197.65778218928591</v>
      </c>
      <c r="AA1714" s="44">
        <v>232.04019061955992</v>
      </c>
      <c r="AB1714" s="45">
        <v>47.253829333787706</v>
      </c>
      <c r="AC1714" s="12">
        <v>470.25475104800557</v>
      </c>
      <c r="AD1714" s="12">
        <v>12389.746169988446</v>
      </c>
      <c r="AE1714" s="12">
        <v>1882.5697135948542</v>
      </c>
      <c r="AF1714" s="12">
        <v>5480.532182188148</v>
      </c>
      <c r="AG1714" s="44">
        <v>1128.4755203370621</v>
      </c>
      <c r="AH1714" s="45">
        <v>390.29476040551668</v>
      </c>
      <c r="AI1714" s="12">
        <v>4706.0863101942568</v>
      </c>
      <c r="AJ1714" s="12">
        <v>-39.549626150490411</v>
      </c>
      <c r="AK1714" s="12">
        <v>-29.745215444401435</v>
      </c>
      <c r="AL1714" s="12">
        <v>-1.9879686126313976</v>
      </c>
      <c r="AM1714" s="44">
        <v>30.597628445976202</v>
      </c>
      <c r="AN1714" s="45">
        <v>23.961733870835214</v>
      </c>
      <c r="AO1714" s="12">
        <v>89.999999878251742</v>
      </c>
      <c r="AP1714" s="12">
        <v>-2098.7069454800312</v>
      </c>
      <c r="AQ1714" s="12">
        <v>7512.0620250818465</v>
      </c>
      <c r="AR1714" s="12">
        <v>9334.8582023755607</v>
      </c>
      <c r="AS1714" s="44">
        <v>15033.919568693731</v>
      </c>
      <c r="AT1714" s="45">
        <v>16047.244432553249</v>
      </c>
      <c r="AU1714" s="12">
        <v>16646.202800482304</v>
      </c>
      <c r="AV1714" s="12">
        <v>11365.392958514456</v>
      </c>
      <c r="AW1714" s="12">
        <v>19294.162282179295</v>
      </c>
      <c r="AX1714" s="12">
        <v>20281.700370771181</v>
      </c>
      <c r="AY1714" s="44">
        <v>20415.254944976605</v>
      </c>
      <c r="AZ1714" s="45">
        <v>19819.208421162224</v>
      </c>
      <c r="BA1714" s="12">
        <v>19287.862111495393</v>
      </c>
      <c r="BB1714" s="12">
        <v>7454.696280813122</v>
      </c>
      <c r="BC1714" s="12">
        <v>9146.5848212967576</v>
      </c>
      <c r="BD1714" s="12">
        <v>14812.091835495952</v>
      </c>
      <c r="BE1714" s="44">
        <v>16005.269651583865</v>
      </c>
      <c r="BF1714" s="45">
        <v>16403.902381006439</v>
      </c>
      <c r="BG1714" s="12">
        <v>16646.2028104823</v>
      </c>
      <c r="BH1714" s="12">
        <v>19254.518192188654</v>
      </c>
      <c r="BI1714" s="12">
        <v>20228.18795377425</v>
      </c>
      <c r="BJ1714" s="12">
        <v>20471.818040162478</v>
      </c>
      <c r="BK1714" s="44">
        <v>19840.85437353771</v>
      </c>
      <c r="BL1714" s="45">
        <v>19660.699406260352</v>
      </c>
      <c r="BM1714" s="12">
        <v>14581.775801301135</v>
      </c>
      <c r="BN1714" s="12">
        <v>0</v>
      </c>
      <c r="BO1714" s="12">
        <v>9.8044107060889747</v>
      </c>
      <c r="BP1714" s="12">
        <v>27.75724683177004</v>
      </c>
      <c r="BQ1714" s="48">
        <v>32.585597058607597</v>
      </c>
      <c r="BR1714" s="49">
        <v>6.6358945751409868</v>
      </c>
      <c r="BS1714" s="13">
        <v>66.038266007416539</v>
      </c>
      <c r="BT1714" s="12">
        <v>279.401533227019</v>
      </c>
      <c r="BV1714" s="14">
        <f>Таблица1[[#This Row],[Lкан_леб,мм]]</f>
        <v>58050.598466772979</v>
      </c>
      <c r="BW1714" s="50">
        <f>Таблица1[[#This Row],[угол обхв4]]+Таблица1[[#This Row],[Lдуг 3,мм]]</f>
        <v>12389.746169988446</v>
      </c>
      <c r="BX1714" s="54">
        <f>Таблица1[[#This Row],[угол обхв5]]+Таблица1[[#This Row],[Y5, мм]]</f>
        <v>58120.415119972902</v>
      </c>
      <c r="BY1714" s="14">
        <f>Таблица1[[#This Row],[угол обхв6]]+Таблица1[[#This Row],[Lдуг 4,мм]]</f>
        <v>14272.3158835833</v>
      </c>
      <c r="BZ1714" s="14">
        <f>Таблица1[[#This Row],[Т1]]+Таблица1[[#This Row],[X6, мм]]</f>
        <v>58318.072902162188</v>
      </c>
      <c r="CA1714" s="14">
        <f>Таблица1[[#This Row],[Т2]]+Таблица1[[#This Row],[Lдуг 5,мм]]</f>
        <v>19752.848065771446</v>
      </c>
      <c r="CB1714" s="14">
        <f>Таблица1[[#This Row],[Т3]]+Таблица1[[#This Row],[Y6, мм]]</f>
        <v>58550.11309278175</v>
      </c>
      <c r="CC1714" s="14">
        <f>Таблица1[[#This Row],[Т4]]+Таблица1[[#This Row],[Lдуг 6,мм]]</f>
        <v>20881.323586108509</v>
      </c>
      <c r="CD1714" s="14">
        <f>Таблица1[[#This Row],[Т5]]+Таблица1[[#This Row],[Lдуг 1,мм]]</f>
        <v>58597.366922115536</v>
      </c>
      <c r="CE1714" s="14">
        <f>Таблица1[[#This Row],[Т6]]+Таблица1[[#This Row],[Lпрям1, мм]]</f>
        <v>21271.618346514024</v>
      </c>
      <c r="CF1714" s="15">
        <f>Таблица1[[#This Row],[Т7]]+Таблица1[[#This Row],[Lдуг 2,мм]]</f>
        <v>59067.621673163543</v>
      </c>
      <c r="CG1714" s="14">
        <f>Таблица1[[#This Row],[Т8]]+Таблица1[[#This Row],[Lпрям2, мм]]</f>
        <v>25977.70465670828</v>
      </c>
      <c r="CH1714" s="14">
        <f>Таблица1[[#This Row],[Т9]]-Таблица1[[#This Row],[Т9]]</f>
        <v>0</v>
      </c>
      <c r="CI1714" s="50">
        <f>Таблица1[[#This Row],[Т9]]-Таблица1[[#This Row],[Т8]]</f>
        <v>37796.003326649516</v>
      </c>
      <c r="CJ1714" s="54">
        <f>Таблица1[[#This Row],[Т9]]-Таблица1[[#This Row],[Т7]]</f>
        <v>470.25475104800717</v>
      </c>
      <c r="CK1714" s="14">
        <f>Таблица1[[#This Row],[Т9]]-Таблица1[[#This Row],[Т6]]</f>
        <v>38186.298087055038</v>
      </c>
      <c r="CL1714" s="14">
        <f>Таблица1[[#This Row],[Т9]]-Таблица1[[#This Row],[Т5]]</f>
        <v>517.50858038179285</v>
      </c>
      <c r="CM1714" s="14">
        <f>Таблица1[[#This Row],[Т9]]-Таблица1[[#This Row],[Т4]]</f>
        <v>39314.773607392097</v>
      </c>
      <c r="CN1714" s="14">
        <f>Таблица1[[#This Row],[Т9]]-Таблица1[[#This Row],[Т3]]</f>
        <v>749.54877100135491</v>
      </c>
      <c r="CO1714" s="14">
        <f>Таблица1[[#This Row],[Т9]]-Таблица1[[#This Row],[Т2]]</f>
        <v>44795.305789580241</v>
      </c>
      <c r="CP1714" s="14">
        <f>Таблица1[[#This Row],[Т9]]-Таблица1[[#This Row],[Т1]]</f>
        <v>947.20655319064099</v>
      </c>
      <c r="CQ1714" s="14">
        <f>Таблица1[[#This Row],[Т9]]-Таблица1[[#This Row],[угол обхв6]]</f>
        <v>46677.875503175099</v>
      </c>
      <c r="CR1714" s="14">
        <f>Таблица1[[#This Row],[Т9]]-Таблица1[[#This Row],[угол обхв5]]</f>
        <v>1017.0232063905642</v>
      </c>
      <c r="CS1714" s="14">
        <f>Таблица1[[#This Row],[Т9]]-Таблица1[[#This Row],[угол обхв4]]</f>
        <v>59067.621673163543</v>
      </c>
      <c r="CT1714" s="14">
        <f>Таблица1[[#This Row],[Lкан_прям, мм]]+Таблица1[[#This Row],[Lкан_дуг, мм]]+Таблица1[[#This Row],[Lкан_леб,мм]]</f>
        <v>85045.326329871823</v>
      </c>
      <c r="CU1714" s="16">
        <f>Таблица1[[#This Row],[Lкан_леб,мм]]</f>
        <v>58050.598466772979</v>
      </c>
      <c r="CV1714" s="14">
        <f>2534431-(Таблица1[[#This Row],[Т23]]+Таблица1[[#This Row],[угол обхв3]])</f>
        <v>2449106.272136901</v>
      </c>
      <c r="CW1714" s="50">
        <f>SUM(X1714:AC1714,AD1714:AI1714)-Таблица1[[#This Row],[lподв_min, мм]]</f>
        <v>22288.641553771551</v>
      </c>
      <c r="CX1714" s="17">
        <f>CW2153-Таблица1[[#This Row],[Суммарная длина каната]]</f>
        <v>-2425917.7957342132</v>
      </c>
    </row>
    <row r="1715" spans="1:102" x14ac:dyDescent="0.25">
      <c r="A1715" s="21">
        <v>1714</v>
      </c>
      <c r="B1715" s="10">
        <v>42.679591836734687</v>
      </c>
      <c r="C1715" s="10">
        <v>149.93183673469386</v>
      </c>
      <c r="D1715" s="11">
        <v>16165.480798821729</v>
      </c>
      <c r="E1715" s="11">
        <v>19661.204188916679</v>
      </c>
      <c r="F1715" s="11">
        <v>16025.120213016799</v>
      </c>
      <c r="G1715" s="11">
        <v>19665.66579765084</v>
      </c>
      <c r="H1715" s="11">
        <v>16573.48030882173</v>
      </c>
      <c r="I1715" s="11">
        <v>14901.747731751209</v>
      </c>
      <c r="J1715" s="11">
        <v>4759.4564571654719</v>
      </c>
      <c r="K1715" s="11">
        <v>25977.704656698581</v>
      </c>
      <c r="L1715" s="11">
        <v>1017.0232064002829</v>
      </c>
      <c r="M1715" s="11">
        <v>58050.598466772979</v>
      </c>
      <c r="N1715" s="11">
        <v>7714.4887778649063</v>
      </c>
      <c r="O1715" s="11">
        <v>18939.920260733921</v>
      </c>
      <c r="P1715" s="43">
        <v>9256.4018615701862</v>
      </c>
      <c r="Q1715" s="11">
        <v>19924.031582517666</v>
      </c>
      <c r="R1715" s="11">
        <v>14718.723545648278</v>
      </c>
      <c r="S1715" s="11">
        <v>20370.433665454431</v>
      </c>
      <c r="T1715" s="11">
        <v>16097.907771973638</v>
      </c>
      <c r="U1715" s="11">
        <v>20563.212994884001</v>
      </c>
      <c r="V1715" s="11">
        <v>16165.480798821729</v>
      </c>
      <c r="W1715" s="11">
        <v>19661.204188916679</v>
      </c>
      <c r="X1715" s="12">
        <v>0</v>
      </c>
      <c r="Y1715" s="12">
        <v>49.860559057951491</v>
      </c>
      <c r="Z1715" s="12">
        <v>198.50068308336361</v>
      </c>
      <c r="AA1715" s="44">
        <v>232.04019061955893</v>
      </c>
      <c r="AB1715" s="45">
        <v>47.253829333785625</v>
      </c>
      <c r="AC1715" s="12">
        <v>489.36794430562315</v>
      </c>
      <c r="AD1715" s="12">
        <v>12389.746169988446</v>
      </c>
      <c r="AE1715" s="12">
        <v>1829.1995657566943</v>
      </c>
      <c r="AF1715" s="12">
        <v>5480.5321821881489</v>
      </c>
      <c r="AG1715" s="44">
        <v>1128.4755203370589</v>
      </c>
      <c r="AH1715" s="45">
        <v>390.29476040551964</v>
      </c>
      <c r="AI1715" s="12">
        <v>4759.4564580227116</v>
      </c>
      <c r="AJ1715" s="12">
        <v>-39.549626150490411</v>
      </c>
      <c r="AK1715" s="12">
        <v>-32.547666351021277</v>
      </c>
      <c r="AL1715" s="12">
        <v>-4.6720502452844297</v>
      </c>
      <c r="AM1715" s="44">
        <v>27.913546813323023</v>
      </c>
      <c r="AN1715" s="45">
        <v>21.277652238182327</v>
      </c>
      <c r="AO1715" s="12">
        <v>89.999999879616965</v>
      </c>
      <c r="AP1715" s="12">
        <v>-2098.7069454800312</v>
      </c>
      <c r="AQ1715" s="12">
        <v>7494.9843417146212</v>
      </c>
      <c r="AR1715" s="12">
        <v>9223.1693133825956</v>
      </c>
      <c r="AS1715" s="44">
        <v>14909.724157944507</v>
      </c>
      <c r="AT1715" s="45">
        <v>15949.849547893218</v>
      </c>
      <c r="AU1715" s="12">
        <v>16573.480798821729</v>
      </c>
      <c r="AV1715" s="12">
        <v>11365.392958514456</v>
      </c>
      <c r="AW1715" s="12">
        <v>19283.841476291127</v>
      </c>
      <c r="AX1715" s="12">
        <v>20330.67589606571</v>
      </c>
      <c r="AY1715" s="44">
        <v>20730.964893092849</v>
      </c>
      <c r="AZ1715" s="45">
        <v>20183.025196181632</v>
      </c>
      <c r="BA1715" s="12">
        <v>19661.204189773922</v>
      </c>
      <c r="BB1715" s="12">
        <v>7454.696280813122</v>
      </c>
      <c r="BC1715" s="12">
        <v>9036.897425419902</v>
      </c>
      <c r="BD1715" s="12">
        <v>14685.490997460687</v>
      </c>
      <c r="BE1715" s="44">
        <v>15906.907159677407</v>
      </c>
      <c r="BF1715" s="45">
        <v>16313.539022902149</v>
      </c>
      <c r="BG1715" s="12">
        <v>16573.480808821729</v>
      </c>
      <c r="BH1715" s="12">
        <v>19254.518192188654</v>
      </c>
      <c r="BI1715" s="12">
        <v>20267.952798074872</v>
      </c>
      <c r="BJ1715" s="12">
        <v>20777.077979002475</v>
      </c>
      <c r="BK1715" s="44">
        <v>20202.681767245584</v>
      </c>
      <c r="BL1715" s="45">
        <v>20041.391987619048</v>
      </c>
      <c r="BM1715" s="12">
        <v>14901.747731751211</v>
      </c>
      <c r="BN1715" s="12">
        <v>0</v>
      </c>
      <c r="BO1715" s="12">
        <v>7.0019597994691374</v>
      </c>
      <c r="BP1715" s="12">
        <v>27.875616105736842</v>
      </c>
      <c r="BQ1715" s="48">
        <v>32.585597058607455</v>
      </c>
      <c r="BR1715" s="49">
        <v>6.6358945751406937</v>
      </c>
      <c r="BS1715" s="13">
        <v>68.722347641434638</v>
      </c>
      <c r="BT1715" s="12">
        <v>279.401533227019</v>
      </c>
      <c r="BV1715" s="14">
        <f>Таблица1[[#This Row],[Lкан_леб,мм]]</f>
        <v>58050.598466772979</v>
      </c>
      <c r="BW1715" s="50">
        <f>Таблица1[[#This Row],[угол обхв4]]+Таблица1[[#This Row],[Lдуг 3,мм]]</f>
        <v>12389.746169988446</v>
      </c>
      <c r="BX1715" s="54">
        <f>Таблица1[[#This Row],[угол обхв5]]+Таблица1[[#This Row],[Y5, мм]]</f>
        <v>58100.459025830933</v>
      </c>
      <c r="BY1715" s="14">
        <f>Таблица1[[#This Row],[угол обхв6]]+Таблица1[[#This Row],[Lдуг 4,мм]]</f>
        <v>14218.945735745141</v>
      </c>
      <c r="BZ1715" s="14">
        <f>Таблица1[[#This Row],[Т1]]+Таблица1[[#This Row],[X6, мм]]</f>
        <v>58298.959708914299</v>
      </c>
      <c r="CA1715" s="14">
        <f>Таблица1[[#This Row],[Т2]]+Таблица1[[#This Row],[Lдуг 5,мм]]</f>
        <v>19699.477917933291</v>
      </c>
      <c r="CB1715" s="14">
        <f>Таблица1[[#This Row],[Т3]]+Таблица1[[#This Row],[Y6, мм]]</f>
        <v>58530.999899533861</v>
      </c>
      <c r="CC1715" s="14">
        <f>Таблица1[[#This Row],[Т4]]+Таблица1[[#This Row],[Lдуг 6,мм]]</f>
        <v>20827.95343827035</v>
      </c>
      <c r="CD1715" s="14">
        <f>Таблица1[[#This Row],[Т5]]+Таблица1[[#This Row],[Lдуг 1,мм]]</f>
        <v>58578.253728867647</v>
      </c>
      <c r="CE1715" s="14">
        <f>Таблица1[[#This Row],[Т6]]+Таблица1[[#This Row],[Lпрям1, мм]]</f>
        <v>21218.248198675868</v>
      </c>
      <c r="CF1715" s="15">
        <f>Таблица1[[#This Row],[Т7]]+Таблица1[[#This Row],[Lдуг 2,мм]]</f>
        <v>59067.621673173271</v>
      </c>
      <c r="CG1715" s="14">
        <f>Таблица1[[#This Row],[Т8]]+Таблица1[[#This Row],[Lпрям2, мм]]</f>
        <v>25977.704656698581</v>
      </c>
      <c r="CH1715" s="14">
        <f>Таблица1[[#This Row],[Т9]]-Таблица1[[#This Row],[Т9]]</f>
        <v>0</v>
      </c>
      <c r="CI1715" s="50">
        <f>Таблица1[[#This Row],[Т9]]-Таблица1[[#This Row],[Т8]]</f>
        <v>37849.373474497406</v>
      </c>
      <c r="CJ1715" s="54">
        <f>Таблица1[[#This Row],[Т9]]-Таблица1[[#This Row],[Т7]]</f>
        <v>489.36794430562441</v>
      </c>
      <c r="CK1715" s="14">
        <f>Таблица1[[#This Row],[Т9]]-Таблица1[[#This Row],[Т6]]</f>
        <v>38239.668234902922</v>
      </c>
      <c r="CL1715" s="14">
        <f>Таблица1[[#This Row],[Т9]]-Таблица1[[#This Row],[Т5]]</f>
        <v>536.62177363941009</v>
      </c>
      <c r="CM1715" s="14">
        <f>Таблица1[[#This Row],[Т9]]-Таблица1[[#This Row],[Т4]]</f>
        <v>39368.14375523998</v>
      </c>
      <c r="CN1715" s="14">
        <f>Таблица1[[#This Row],[Т9]]-Таблица1[[#This Row],[Т3]]</f>
        <v>768.66196425897215</v>
      </c>
      <c r="CO1715" s="14">
        <f>Таблица1[[#This Row],[Т9]]-Таблица1[[#This Row],[Т2]]</f>
        <v>44848.675937428132</v>
      </c>
      <c r="CP1715" s="14">
        <f>Таблица1[[#This Row],[Т9]]-Таблица1[[#This Row],[Т1]]</f>
        <v>967.16264734233846</v>
      </c>
      <c r="CQ1715" s="14">
        <f>Таблица1[[#This Row],[Т9]]-Таблица1[[#This Row],[угол обхв6]]</f>
        <v>46677.875503184827</v>
      </c>
      <c r="CR1715" s="14">
        <f>Таблица1[[#This Row],[Т9]]-Таблица1[[#This Row],[угол обхв5]]</f>
        <v>1017.0232064002921</v>
      </c>
      <c r="CS1715" s="14">
        <f>Таблица1[[#This Row],[Т9]]-Таблица1[[#This Row],[угол обхв4]]</f>
        <v>59067.621673173271</v>
      </c>
      <c r="CT1715" s="14">
        <f>Таблица1[[#This Row],[Lкан_прям, мм]]+Таблица1[[#This Row],[Lкан_дуг, мм]]+Таблица1[[#This Row],[Lкан_леб,мм]]</f>
        <v>85045.326329871838</v>
      </c>
      <c r="CU1715" s="16">
        <f>Таблица1[[#This Row],[Lкан_леб,мм]]</f>
        <v>58050.598466772979</v>
      </c>
      <c r="CV1715" s="14">
        <f>2534431-(Таблица1[[#This Row],[Т23]]+Таблица1[[#This Row],[угол обхв3]])</f>
        <v>2449106.272136901</v>
      </c>
      <c r="CW1715" s="50">
        <f>SUM(X1715:AC1715,AD1715:AI1715)-Таблица1[[#This Row],[lподв_min, мм]]</f>
        <v>22235.271405933388</v>
      </c>
      <c r="CX1715" s="17">
        <f>CW2154-Таблица1[[#This Row],[Суммарная длина каната]]</f>
        <v>-2425948.5623656404</v>
      </c>
    </row>
    <row r="1716" spans="1:102" x14ac:dyDescent="0.25">
      <c r="A1716" s="21">
        <v>1715</v>
      </c>
      <c r="B1716" s="10">
        <v>42.679591836734687</v>
      </c>
      <c r="C1716" s="10">
        <v>152.61591836734689</v>
      </c>
      <c r="D1716" s="11">
        <v>16075.35536890613</v>
      </c>
      <c r="E1716" s="11">
        <v>20030.731189051501</v>
      </c>
      <c r="F1716" s="11">
        <v>15934.939836985171</v>
      </c>
      <c r="G1716" s="11">
        <v>20028.614967098532</v>
      </c>
      <c r="H1716" s="11">
        <v>16483.354878906131</v>
      </c>
      <c r="I1716" s="11">
        <v>15218.160751863883</v>
      </c>
      <c r="J1716" s="11">
        <v>4812.5704371876163</v>
      </c>
      <c r="K1716" s="11">
        <v>25977.704656689111</v>
      </c>
      <c r="L1716" s="11">
        <v>1017.0232064097471</v>
      </c>
      <c r="M1716" s="11">
        <v>58050.598466772979</v>
      </c>
      <c r="N1716" s="11">
        <v>7714.4887778649063</v>
      </c>
      <c r="O1716" s="11">
        <v>18939.920260733921</v>
      </c>
      <c r="P1716" s="43">
        <v>9161.5482915864814</v>
      </c>
      <c r="Q1716" s="11">
        <v>19969.72547124797</v>
      </c>
      <c r="R1716" s="11">
        <v>14596.972861457691</v>
      </c>
      <c r="S1716" s="11">
        <v>20671.432493615848</v>
      </c>
      <c r="T1716" s="11">
        <v>15965.616368120687</v>
      </c>
      <c r="U1716" s="11">
        <v>20928.586050210371</v>
      </c>
      <c r="V1716" s="11">
        <v>16075.35536890613</v>
      </c>
      <c r="W1716" s="11">
        <v>20030.731189051501</v>
      </c>
      <c r="X1716" s="12">
        <v>0</v>
      </c>
      <c r="Y1716" s="12">
        <v>29.280821930985883</v>
      </c>
      <c r="Z1716" s="12">
        <v>199.96722696243216</v>
      </c>
      <c r="AA1716" s="44">
        <v>232.04019061955935</v>
      </c>
      <c r="AB1716" s="45">
        <v>47.253829333787259</v>
      </c>
      <c r="AC1716" s="12">
        <v>508.48113756298238</v>
      </c>
      <c r="AD1716" s="12">
        <v>12389.746169988446</v>
      </c>
      <c r="AE1716" s="12">
        <v>1776.08558573454</v>
      </c>
      <c r="AF1716" s="12">
        <v>5480.5321821881507</v>
      </c>
      <c r="AG1716" s="44">
        <v>1128.4755203370598</v>
      </c>
      <c r="AH1716" s="45">
        <v>390.29476040551759</v>
      </c>
      <c r="AI1716" s="12">
        <v>4812.5704380353955</v>
      </c>
      <c r="AJ1716" s="12">
        <v>-39.549626150490411</v>
      </c>
      <c r="AK1716" s="12">
        <v>-35.437695960981607</v>
      </c>
      <c r="AL1716" s="12">
        <v>-7.3561318779374796</v>
      </c>
      <c r="AM1716" s="44">
        <v>25.229465180670033</v>
      </c>
      <c r="AN1716" s="45">
        <v>18.593570605529109</v>
      </c>
      <c r="AO1716" s="12">
        <v>89.999999880945595</v>
      </c>
      <c r="AP1716" s="12">
        <v>-2098.7069454800312</v>
      </c>
      <c r="AQ1716" s="12">
        <v>7477.9233053086018</v>
      </c>
      <c r="AR1716" s="12">
        <v>9109.3094841844249</v>
      </c>
      <c r="AS1716" s="44">
        <v>14770.880640142106</v>
      </c>
      <c r="AT1716" s="45">
        <v>15835.524362762742</v>
      </c>
      <c r="AU1716" s="12">
        <v>16483.35536890613</v>
      </c>
      <c r="AV1716" s="12">
        <v>11365.392958514456</v>
      </c>
      <c r="AW1716" s="12">
        <v>19272.336832514287</v>
      </c>
      <c r="AX1716" s="12">
        <v>20374.367420384748</v>
      </c>
      <c r="AY1716" s="44">
        <v>21040.512545248355</v>
      </c>
      <c r="AZ1716" s="45">
        <v>20541.881938334183</v>
      </c>
      <c r="BA1716" s="12">
        <v>20030.731189899281</v>
      </c>
      <c r="BB1716" s="12">
        <v>7454.696280813122</v>
      </c>
      <c r="BC1716" s="12">
        <v>8924.982819030176</v>
      </c>
      <c r="BD1716" s="12">
        <v>14544.734054055634</v>
      </c>
      <c r="BE1716" s="44">
        <v>15791.70858943627</v>
      </c>
      <c r="BF1716" s="45">
        <v>16205.447374264075</v>
      </c>
      <c r="BG1716" s="12">
        <v>16483.35537890613</v>
      </c>
      <c r="BH1716" s="12">
        <v>19254.518192188654</v>
      </c>
      <c r="BI1716" s="12">
        <v>20302.142043028336</v>
      </c>
      <c r="BJ1716" s="12">
        <v>21076.074442752626</v>
      </c>
      <c r="BK1716" s="44">
        <v>20559.505998577864</v>
      </c>
      <c r="BL1716" s="45">
        <v>20417.435300927686</v>
      </c>
      <c r="BM1716" s="12">
        <v>15218.160751863885</v>
      </c>
      <c r="BN1716" s="12">
        <v>0</v>
      </c>
      <c r="BO1716" s="12">
        <v>4.1119301895088052</v>
      </c>
      <c r="BP1716" s="12">
        <v>28.081564083044128</v>
      </c>
      <c r="BQ1716" s="48">
        <v>32.585597058607512</v>
      </c>
      <c r="BR1716" s="49">
        <v>6.6358945751409228</v>
      </c>
      <c r="BS1716" s="13">
        <v>71.406429275416485</v>
      </c>
      <c r="BT1716" s="12">
        <v>279.401533227019</v>
      </c>
      <c r="BV1716" s="14">
        <f>Таблица1[[#This Row],[Lкан_леб,мм]]</f>
        <v>58050.598466772979</v>
      </c>
      <c r="BW1716" s="50">
        <f>Таблица1[[#This Row],[угол обхв4]]+Таблица1[[#This Row],[Lдуг 3,мм]]</f>
        <v>12389.746169988446</v>
      </c>
      <c r="BX1716" s="54">
        <f>Таблица1[[#This Row],[угол обхв5]]+Таблица1[[#This Row],[Y5, мм]]</f>
        <v>58079.879288703967</v>
      </c>
      <c r="BY1716" s="14">
        <f>Таблица1[[#This Row],[угол обхв6]]+Таблица1[[#This Row],[Lдуг 4,мм]]</f>
        <v>14165.831755722986</v>
      </c>
      <c r="BZ1716" s="14">
        <f>Таблица1[[#This Row],[Т1]]+Таблица1[[#This Row],[X6, мм]]</f>
        <v>58279.846515666402</v>
      </c>
      <c r="CA1716" s="14">
        <f>Таблица1[[#This Row],[Т2]]+Таблица1[[#This Row],[Lдуг 5,мм]]</f>
        <v>19646.363937911137</v>
      </c>
      <c r="CB1716" s="14">
        <f>Таблица1[[#This Row],[Т3]]+Таблица1[[#This Row],[Y6, мм]]</f>
        <v>58511.886706285964</v>
      </c>
      <c r="CC1716" s="14">
        <f>Таблица1[[#This Row],[Т4]]+Таблица1[[#This Row],[Lдуг 6,мм]]</f>
        <v>20774.839458248196</v>
      </c>
      <c r="CD1716" s="14">
        <f>Таблица1[[#This Row],[Т5]]+Таблица1[[#This Row],[Lдуг 1,мм]]</f>
        <v>58559.14053561975</v>
      </c>
      <c r="CE1716" s="14">
        <f>Таблица1[[#This Row],[Т6]]+Таблица1[[#This Row],[Lпрям1, мм]]</f>
        <v>21165.134218653715</v>
      </c>
      <c r="CF1716" s="15">
        <f>Таблица1[[#This Row],[Т7]]+Таблица1[[#This Row],[Lдуг 2,мм]]</f>
        <v>59067.62167318273</v>
      </c>
      <c r="CG1716" s="14">
        <f>Таблица1[[#This Row],[Т8]]+Таблица1[[#This Row],[Lпрям2, мм]]</f>
        <v>25977.704656689111</v>
      </c>
      <c r="CH1716" s="14">
        <f>Таблица1[[#This Row],[Т9]]-Таблица1[[#This Row],[Т9]]</f>
        <v>0</v>
      </c>
      <c r="CI1716" s="50">
        <f>Таблица1[[#This Row],[Т9]]-Таблица1[[#This Row],[Т8]]</f>
        <v>37902.487454529015</v>
      </c>
      <c r="CJ1716" s="54">
        <f>Таблица1[[#This Row],[Т9]]-Таблица1[[#This Row],[Т7]]</f>
        <v>508.48113756297971</v>
      </c>
      <c r="CK1716" s="14">
        <f>Таблица1[[#This Row],[Т9]]-Таблица1[[#This Row],[Т6]]</f>
        <v>38292.78221493453</v>
      </c>
      <c r="CL1716" s="14">
        <f>Таблица1[[#This Row],[Т9]]-Таблица1[[#This Row],[Т5]]</f>
        <v>555.7349668967654</v>
      </c>
      <c r="CM1716" s="14">
        <f>Таблица1[[#This Row],[Т9]]-Таблица1[[#This Row],[Т4]]</f>
        <v>39421.257735271589</v>
      </c>
      <c r="CN1716" s="14">
        <f>Таблица1[[#This Row],[Т9]]-Таблица1[[#This Row],[Т3]]</f>
        <v>787.77515751632745</v>
      </c>
      <c r="CO1716" s="14">
        <f>Таблица1[[#This Row],[Т9]]-Таблица1[[#This Row],[Т2]]</f>
        <v>44901.789917459741</v>
      </c>
      <c r="CP1716" s="14">
        <f>Таблица1[[#This Row],[Т9]]-Таблица1[[#This Row],[Т1]]</f>
        <v>987.74238447876269</v>
      </c>
      <c r="CQ1716" s="14">
        <f>Таблица1[[#This Row],[Т9]]-Таблица1[[#This Row],[угол обхв6]]</f>
        <v>46677.875503194286</v>
      </c>
      <c r="CR1716" s="14">
        <f>Таблица1[[#This Row],[Т9]]-Таблица1[[#This Row],[угол обхв5]]</f>
        <v>1017.0232064097509</v>
      </c>
      <c r="CS1716" s="14">
        <f>Таблица1[[#This Row],[Т9]]-Таблица1[[#This Row],[угол обхв4]]</f>
        <v>59067.62167318273</v>
      </c>
      <c r="CT1716" s="14">
        <f>Таблица1[[#This Row],[Lкан_прям, мм]]+Таблица1[[#This Row],[Lкан_дуг, мм]]+Таблица1[[#This Row],[Lкан_леб,мм]]</f>
        <v>85045.326329871838</v>
      </c>
      <c r="CU1716" s="16">
        <f>Таблица1[[#This Row],[Lкан_леб,мм]]</f>
        <v>58050.598466772979</v>
      </c>
      <c r="CV1716" s="14">
        <f>2534431-(Таблица1[[#This Row],[Т23]]+Таблица1[[#This Row],[угол обхв3]])</f>
        <v>2449106.272136901</v>
      </c>
      <c r="CW1716" s="50">
        <f>SUM(X1716:AC1716,AD1716:AI1716)-Таблица1[[#This Row],[lподв_min, мм]]</f>
        <v>22182.157425911242</v>
      </c>
      <c r="CX1716" s="17">
        <f>CW2155-Таблица1[[#This Row],[Суммарная длина каната]]</f>
        <v>-2425980.7458425504</v>
      </c>
    </row>
    <row r="1717" spans="1:102" x14ac:dyDescent="0.25">
      <c r="A1717" s="21">
        <v>1716</v>
      </c>
      <c r="B1717" s="10">
        <v>42.679591836734687</v>
      </c>
      <c r="C1717" s="10">
        <v>155.29999999999623</v>
      </c>
      <c r="D1717" s="11">
        <v>15968.024259646396</v>
      </c>
      <c r="E1717" s="11">
        <v>20395.632312550439</v>
      </c>
      <c r="F1717" s="11">
        <v>15827.861874658314</v>
      </c>
      <c r="G1717" s="11">
        <v>20386.942903223422</v>
      </c>
      <c r="H1717" s="11">
        <v>16376.023769646397</v>
      </c>
      <c r="I1717" s="11">
        <v>15530.349655010452</v>
      </c>
      <c r="J1717" s="11">
        <v>4865.2826575399877</v>
      </c>
      <c r="K1717" s="11">
        <v>25977.704656679929</v>
      </c>
      <c r="L1717" s="11">
        <v>1017.0232064189335</v>
      </c>
      <c r="M1717" s="11">
        <v>58050.598466772979</v>
      </c>
      <c r="N1717" s="11">
        <v>7714.4887778649063</v>
      </c>
      <c r="O1717" s="11">
        <v>18939.920260733921</v>
      </c>
      <c r="P1717" s="43">
        <v>9064.6589872985187</v>
      </c>
      <c r="Q1717" s="11">
        <v>20010.927339173035</v>
      </c>
      <c r="R1717" s="11">
        <v>14461.260294160751</v>
      </c>
      <c r="S1717" s="11">
        <v>20966.399648961673</v>
      </c>
      <c r="T1717" s="11">
        <v>15816.360068994145</v>
      </c>
      <c r="U1717" s="11">
        <v>21287.363198677973</v>
      </c>
      <c r="V1717" s="11">
        <v>15968.024259646396</v>
      </c>
      <c r="W1717" s="11">
        <v>20395.632312550439</v>
      </c>
      <c r="X1717" s="12">
        <v>0</v>
      </c>
      <c r="Y1717" s="12">
        <v>8.0240128949835032</v>
      </c>
      <c r="Z1717" s="12">
        <v>202.11084275056379</v>
      </c>
      <c r="AA1717" s="44">
        <v>232.0401906195587</v>
      </c>
      <c r="AB1717" s="45">
        <v>47.253829333787984</v>
      </c>
      <c r="AC1717" s="12">
        <v>527.59433082003943</v>
      </c>
      <c r="AD1717" s="12">
        <v>12389.746169988446</v>
      </c>
      <c r="AE1717" s="12">
        <v>1723.3733653821785</v>
      </c>
      <c r="AF1717" s="12">
        <v>5480.5321821881498</v>
      </c>
      <c r="AG1717" s="44">
        <v>1128.4755203370623</v>
      </c>
      <c r="AH1717" s="45">
        <v>390.29476040551293</v>
      </c>
      <c r="AI1717" s="12">
        <v>4865.2826583785791</v>
      </c>
      <c r="AJ1717" s="12">
        <v>-39.549626150490411</v>
      </c>
      <c r="AK1717" s="12">
        <v>-38.422807342546527</v>
      </c>
      <c r="AL1717" s="12">
        <v>-10.040213510586831</v>
      </c>
      <c r="AM1717" s="44">
        <v>22.545383548020592</v>
      </c>
      <c r="AN1717" s="45">
        <v>15.909488972879569</v>
      </c>
      <c r="AO1717" s="12">
        <v>89.999999882235429</v>
      </c>
      <c r="AP1717" s="12">
        <v>-2098.7069454800312</v>
      </c>
      <c r="AQ1717" s="12">
        <v>7460.9332241000047</v>
      </c>
      <c r="AR1717" s="12">
        <v>8993.5285405764407</v>
      </c>
      <c r="AS1717" s="44">
        <v>14617.693659097406</v>
      </c>
      <c r="AT1717" s="45">
        <v>15704.519724018988</v>
      </c>
      <c r="AU1717" s="12">
        <v>16376.024259646396</v>
      </c>
      <c r="AV1717" s="12">
        <v>11365.392958514456</v>
      </c>
      <c r="AW1717" s="12">
        <v>19259.566285509722</v>
      </c>
      <c r="AX1717" s="12">
        <v>20412.67907787384</v>
      </c>
      <c r="AY1717" s="44">
        <v>21343.218706779342</v>
      </c>
      <c r="AZ1717" s="45">
        <v>20894.991261307525</v>
      </c>
      <c r="BA1717" s="12">
        <v>20395.632313389033</v>
      </c>
      <c r="BB1717" s="12">
        <v>7454.696280813122</v>
      </c>
      <c r="BC1717" s="12">
        <v>8811.1034335336171</v>
      </c>
      <c r="BD1717" s="12">
        <v>14390.129847438675</v>
      </c>
      <c r="BE1717" s="44">
        <v>15659.926704057492</v>
      </c>
      <c r="BF1717" s="45">
        <v>16079.864604621551</v>
      </c>
      <c r="BG1717" s="12">
        <v>16376.024269646397</v>
      </c>
      <c r="BH1717" s="12">
        <v>19254.518192188654</v>
      </c>
      <c r="BI1717" s="12">
        <v>20330.573363948839</v>
      </c>
      <c r="BJ1717" s="12">
        <v>21368.151387662474</v>
      </c>
      <c r="BK1717" s="44">
        <v>20910.544140860304</v>
      </c>
      <c r="BL1717" s="45">
        <v>20788.004249920887</v>
      </c>
      <c r="BM1717" s="12">
        <v>15530.349655010454</v>
      </c>
      <c r="BN1717" s="12">
        <v>0</v>
      </c>
      <c r="BO1717" s="12">
        <v>1.1268188079438828</v>
      </c>
      <c r="BP1717" s="12">
        <v>28.382593831959699</v>
      </c>
      <c r="BQ1717" s="48">
        <v>32.585597058607419</v>
      </c>
      <c r="BR1717" s="49">
        <v>6.635894575141025</v>
      </c>
      <c r="BS1717" s="13">
        <v>74.090510909355871</v>
      </c>
      <c r="BT1717" s="12">
        <v>279.401533227019</v>
      </c>
      <c r="BV1717" s="14">
        <f>Таблица1[[#This Row],[Lкан_леб,мм]]</f>
        <v>58050.598466772979</v>
      </c>
      <c r="BW1717" s="50">
        <f>Таблица1[[#This Row],[угол обхв4]]+Таблица1[[#This Row],[Lдуг 3,мм]]</f>
        <v>12389.746169988446</v>
      </c>
      <c r="BX1717" s="54">
        <f>Таблица1[[#This Row],[угол обхв5]]+Таблица1[[#This Row],[Y5, мм]]</f>
        <v>58058.62247966796</v>
      </c>
      <c r="BY1717" s="14">
        <f>Таблица1[[#This Row],[угол обхв6]]+Таблица1[[#This Row],[Lдуг 4,мм]]</f>
        <v>14113.119535370624</v>
      </c>
      <c r="BZ1717" s="14">
        <f>Таблица1[[#This Row],[Т1]]+Таблица1[[#This Row],[X6, мм]]</f>
        <v>58260.73332241852</v>
      </c>
      <c r="CA1717" s="14">
        <f>Таблица1[[#This Row],[Т2]]+Таблица1[[#This Row],[Lдуг 5,мм]]</f>
        <v>19593.651717558772</v>
      </c>
      <c r="CB1717" s="14">
        <f>Таблица1[[#This Row],[Т3]]+Таблица1[[#This Row],[Y6, мм]]</f>
        <v>58492.773513038082</v>
      </c>
      <c r="CC1717" s="14">
        <f>Таблица1[[#This Row],[Т4]]+Таблица1[[#This Row],[Lдуг 6,мм]]</f>
        <v>20722.127237895835</v>
      </c>
      <c r="CD1717" s="14">
        <f>Таблица1[[#This Row],[Т5]]+Таблица1[[#This Row],[Lдуг 1,мм]]</f>
        <v>58540.027342371868</v>
      </c>
      <c r="CE1717" s="14">
        <f>Таблица1[[#This Row],[Т6]]+Таблица1[[#This Row],[Lпрям1, мм]]</f>
        <v>21112.421998301346</v>
      </c>
      <c r="CF1717" s="15">
        <f>Таблица1[[#This Row],[Т7]]+Таблица1[[#This Row],[Lдуг 2,мм]]</f>
        <v>59067.621673191905</v>
      </c>
      <c r="CG1717" s="14">
        <f>Таблица1[[#This Row],[Т8]]+Таблица1[[#This Row],[Lпрям2, мм]]</f>
        <v>25977.704656679925</v>
      </c>
      <c r="CH1717" s="14">
        <f>Таблица1[[#This Row],[Т9]]-Таблица1[[#This Row],[Т9]]</f>
        <v>0</v>
      </c>
      <c r="CI1717" s="50">
        <f>Таблица1[[#This Row],[Т9]]-Таблица1[[#This Row],[Т8]]</f>
        <v>37955.199674890559</v>
      </c>
      <c r="CJ1717" s="54">
        <f>Таблица1[[#This Row],[Т9]]-Таблица1[[#This Row],[Т7]]</f>
        <v>527.5943308200367</v>
      </c>
      <c r="CK1717" s="14">
        <f>Таблица1[[#This Row],[Т9]]-Таблица1[[#This Row],[Т6]]</f>
        <v>38345.494435296074</v>
      </c>
      <c r="CL1717" s="14">
        <f>Таблица1[[#This Row],[Т9]]-Таблица1[[#This Row],[Т5]]</f>
        <v>574.84816015382239</v>
      </c>
      <c r="CM1717" s="14">
        <f>Таблица1[[#This Row],[Т9]]-Таблица1[[#This Row],[Т4]]</f>
        <v>39473.969955633132</v>
      </c>
      <c r="CN1717" s="14">
        <f>Таблица1[[#This Row],[Т9]]-Таблица1[[#This Row],[Т3]]</f>
        <v>806.88835077338445</v>
      </c>
      <c r="CO1717" s="14">
        <f>Таблица1[[#This Row],[Т9]]-Таблица1[[#This Row],[Т2]]</f>
        <v>44954.502137821284</v>
      </c>
      <c r="CP1717" s="14">
        <f>Таблица1[[#This Row],[Т9]]-Таблица1[[#This Row],[Т1]]</f>
        <v>1008.999193523945</v>
      </c>
      <c r="CQ1717" s="14">
        <f>Таблица1[[#This Row],[Т9]]-Таблица1[[#This Row],[угол обхв6]]</f>
        <v>46677.875503203461</v>
      </c>
      <c r="CR1717" s="14">
        <f>Таблица1[[#This Row],[Т9]]-Таблица1[[#This Row],[угол обхв5]]</f>
        <v>1017.0232064189258</v>
      </c>
      <c r="CS1717" s="14">
        <f>Таблица1[[#This Row],[Т9]]-Таблица1[[#This Row],[угол обхв4]]</f>
        <v>59067.621673191905</v>
      </c>
      <c r="CT1717" s="14">
        <f>Таблица1[[#This Row],[Lкан_прям, мм]]+Таблица1[[#This Row],[Lкан_дуг, мм]]+Таблица1[[#This Row],[Lкан_леб,мм]]</f>
        <v>85045.326329871838</v>
      </c>
      <c r="CU1717" s="16">
        <f>Таблица1[[#This Row],[Lкан_леб,мм]]</f>
        <v>58050.598466772979</v>
      </c>
      <c r="CV1717" s="14">
        <f>2534431-(Таблица1[[#This Row],[Т23]]+Таблица1[[#This Row],[угол обхв3]])</f>
        <v>2449106.272136901</v>
      </c>
      <c r="CW1717" s="50">
        <f>SUM(X1717:AC1717,AD1717:AI1717)-Таблица1[[#This Row],[lподв_min, мм]]</f>
        <v>22129.44520555887</v>
      </c>
      <c r="CX1717" s="17">
        <f>CW2156-Таблица1[[#This Row],[Суммарная длина каната]]</f>
        <v>-2426014.3199365921</v>
      </c>
    </row>
    <row r="1718" spans="1:102" x14ac:dyDescent="0.25">
      <c r="A1718" s="21">
        <v>1717</v>
      </c>
      <c r="B1718" s="10">
        <v>44.102244897959174</v>
      </c>
      <c r="C1718" s="10">
        <v>23.78</v>
      </c>
      <c r="D1718" s="11">
        <v>5732.8282134666388</v>
      </c>
      <c r="E1718" s="11">
        <v>10156.913263316945</v>
      </c>
      <c r="F1718" s="11">
        <v>5036.6424271074184</v>
      </c>
      <c r="G1718" s="11">
        <v>10728.065039004803</v>
      </c>
      <c r="H1718" s="11">
        <v>5324.8277234666384</v>
      </c>
      <c r="I1718" s="11">
        <v>7322.4544164594909</v>
      </c>
      <c r="J1718" s="11">
        <v>2834.458846857453</v>
      </c>
      <c r="K1718" s="11">
        <v>25180.382864953219</v>
      </c>
      <c r="L1718" s="11">
        <v>1824.0275416328352</v>
      </c>
      <c r="M1718" s="11">
        <v>58040.915923285778</v>
      </c>
      <c r="N1718" s="11">
        <v>7498.3486197153097</v>
      </c>
      <c r="O1718" s="11">
        <v>19128.797189230667</v>
      </c>
      <c r="P1718" s="43">
        <v>9105.1080996057226</v>
      </c>
      <c r="Q1718" s="11">
        <v>16143.772570962461</v>
      </c>
      <c r="R1718" s="11">
        <v>6360.1105404733789</v>
      </c>
      <c r="S1718" s="11">
        <v>11400.227335554933</v>
      </c>
      <c r="T1718" s="11">
        <v>5732.8282134666388</v>
      </c>
      <c r="U1718" s="11">
        <v>10156.913263316945</v>
      </c>
      <c r="V1718" s="11">
        <v>4953.0124618182208</v>
      </c>
      <c r="W1718" s="11">
        <v>10615.250904669925</v>
      </c>
      <c r="X1718" s="12">
        <v>0</v>
      </c>
      <c r="Y1718" s="12">
        <v>730.40828966925699</v>
      </c>
      <c r="Z1718" s="12">
        <v>415.50372493553823</v>
      </c>
      <c r="AA1718" s="44">
        <v>232.04019061955816</v>
      </c>
      <c r="AB1718" s="45">
        <v>446.07533640848192</v>
      </c>
      <c r="AC1718" s="12">
        <v>0</v>
      </c>
      <c r="AD1718" s="12">
        <v>12346.923986947133</v>
      </c>
      <c r="AE1718" s="12">
        <v>3389.9923300628507</v>
      </c>
      <c r="AF1718" s="12">
        <v>5480.5321821881471</v>
      </c>
      <c r="AG1718" s="44">
        <v>1128.475520337063</v>
      </c>
      <c r="AH1718" s="45">
        <v>2834.4588454180234</v>
      </c>
      <c r="AI1718" s="12">
        <v>0</v>
      </c>
      <c r="AJ1718" s="12">
        <v>-40.864244341884472</v>
      </c>
      <c r="AK1718" s="12">
        <v>61.707599578255994</v>
      </c>
      <c r="AL1718" s="12">
        <v>120.05713342818493</v>
      </c>
      <c r="AM1718" s="44">
        <v>152.64273048679226</v>
      </c>
      <c r="AN1718" s="45">
        <v>89.999999797859914</v>
      </c>
      <c r="AO1718" s="12">
        <v>0</v>
      </c>
      <c r="AP1718" s="12">
        <v>-2106.1015150058543</v>
      </c>
      <c r="AQ1718" s="12">
        <v>7857.6090326233389</v>
      </c>
      <c r="AR1718" s="12">
        <v>9458.2428667614113</v>
      </c>
      <c r="AS1718" s="44">
        <v>6547.6018547870817</v>
      </c>
      <c r="AT1718" s="45">
        <v>5324.8282134666379</v>
      </c>
      <c r="AU1718" s="12">
        <v>0</v>
      </c>
      <c r="AV1718" s="12">
        <v>11359.142528365417</v>
      </c>
      <c r="AW1718" s="12">
        <v>19322.177528761742</v>
      </c>
      <c r="AX1718" s="12">
        <v>15939.420335286171</v>
      </c>
      <c r="AY1718" s="44">
        <v>11037.858728944318</v>
      </c>
      <c r="AZ1718" s="45">
        <v>10156.913261877517</v>
      </c>
      <c r="BA1718" s="12">
        <v>0</v>
      </c>
      <c r="BB1718" s="12">
        <v>7231.4068706101243</v>
      </c>
      <c r="BC1718" s="12">
        <v>9464.3685125137508</v>
      </c>
      <c r="BD1718" s="12">
        <v>6713.2453076290676</v>
      </c>
      <c r="BE1718" s="44">
        <v>5545.3368991529351</v>
      </c>
      <c r="BF1718" s="45">
        <v>5324.8282234666385</v>
      </c>
      <c r="BG1718" s="12">
        <v>0</v>
      </c>
      <c r="BH1718" s="12">
        <v>19437.352050778278</v>
      </c>
      <c r="BI1718" s="12">
        <v>16337.152910493536</v>
      </c>
      <c r="BJ1718" s="12">
        <v>11195.875099878645</v>
      </c>
      <c r="BK1718" s="44">
        <v>10519.281869927559</v>
      </c>
      <c r="BL1718" s="45">
        <v>7322.4544164594927</v>
      </c>
      <c r="BM1718" s="12">
        <v>0</v>
      </c>
      <c r="BN1718" s="12">
        <v>0</v>
      </c>
      <c r="BO1718" s="12">
        <v>102.57184392014047</v>
      </c>
      <c r="BP1718" s="12">
        <v>58.349533849928925</v>
      </c>
      <c r="BQ1718" s="48">
        <v>32.585597058607348</v>
      </c>
      <c r="BR1718" s="49">
        <v>62.642730688932353</v>
      </c>
      <c r="BS1718" s="13">
        <v>0</v>
      </c>
      <c r="BT1718" s="12">
        <v>289.08407671421645</v>
      </c>
      <c r="BV1718" s="14">
        <f>Таблица1[[#This Row],[Lкан_леб,мм]]</f>
        <v>58040.915923285778</v>
      </c>
      <c r="BW1718" s="50">
        <f>Таблица1[[#This Row],[угол обхв4]]+Таблица1[[#This Row],[Lдуг 3,мм]]</f>
        <v>12346.923986947133</v>
      </c>
      <c r="BX1718" s="54">
        <f>Таблица1[[#This Row],[угол обхв5]]+Таблица1[[#This Row],[Y5, мм]]</f>
        <v>58771.324212955034</v>
      </c>
      <c r="BY1718" s="14">
        <f>Таблица1[[#This Row],[угол обхв6]]+Таблица1[[#This Row],[Lдуг 4,мм]]</f>
        <v>15736.916317009984</v>
      </c>
      <c r="BZ1718" s="14">
        <f>Таблица1[[#This Row],[Т1]]+Таблица1[[#This Row],[X6, мм]]</f>
        <v>59186.827937890572</v>
      </c>
      <c r="CA1718" s="14">
        <f>Таблица1[[#This Row],[Т2]]+Таблица1[[#This Row],[Lдуг 5,мм]]</f>
        <v>21217.44849919813</v>
      </c>
      <c r="CB1718" s="14">
        <f>Таблица1[[#This Row],[Т3]]+Таблица1[[#This Row],[Y6, мм]]</f>
        <v>59418.868128510127</v>
      </c>
      <c r="CC1718" s="14">
        <f>Таблица1[[#This Row],[Т4]]+Таблица1[[#This Row],[Lдуг 6,мм]]</f>
        <v>22345.924019535192</v>
      </c>
      <c r="CD1718" s="14">
        <f>Таблица1[[#This Row],[Т5]]+Таблица1[[#This Row],[Lдуг 1,мм]]</f>
        <v>59864.943464918608</v>
      </c>
      <c r="CE1718" s="14">
        <f>Таблица1[[#This Row],[Т6]]+Таблица1[[#This Row],[Lпрям1, мм]]</f>
        <v>25180.382864953215</v>
      </c>
      <c r="CF1718" s="15">
        <f>Таблица1[[#This Row],[Т7]]+Таблица1[[#This Row],[Lдуг 2,мм]]</f>
        <v>59864.943464918608</v>
      </c>
      <c r="CG1718" s="14">
        <f>Таблица1[[#This Row],[Т8]]+Таблица1[[#This Row],[Lпрям2, мм]]</f>
        <v>25180.382864953215</v>
      </c>
      <c r="CH1718" s="14">
        <f>Таблица1[[#This Row],[Т9]]-Таблица1[[#This Row],[Т9]]</f>
        <v>0</v>
      </c>
      <c r="CI1718" s="50">
        <f>Таблица1[[#This Row],[Т9]]-Таблица1[[#This Row],[Т8]]</f>
        <v>34684.560599965393</v>
      </c>
      <c r="CJ1718" s="54">
        <f>Таблица1[[#This Row],[Т9]]-Таблица1[[#This Row],[Т7]]</f>
        <v>0</v>
      </c>
      <c r="CK1718" s="14">
        <f>Таблица1[[#This Row],[Т9]]-Таблица1[[#This Row],[Т6]]</f>
        <v>37519.019445383412</v>
      </c>
      <c r="CL1718" s="14">
        <f>Таблица1[[#This Row],[Т9]]-Таблица1[[#This Row],[Т5]]</f>
        <v>446.07533640848123</v>
      </c>
      <c r="CM1718" s="14">
        <f>Таблица1[[#This Row],[Т9]]-Таблица1[[#This Row],[Т4]]</f>
        <v>38647.494965720478</v>
      </c>
      <c r="CN1718" s="14">
        <f>Таблица1[[#This Row],[Т9]]-Таблица1[[#This Row],[Т3]]</f>
        <v>678.11552702803601</v>
      </c>
      <c r="CO1718" s="14">
        <f>Таблица1[[#This Row],[Т9]]-Таблица1[[#This Row],[Т2]]</f>
        <v>44128.027147908622</v>
      </c>
      <c r="CP1718" s="14">
        <f>Таблица1[[#This Row],[Т9]]-Таблица1[[#This Row],[Т1]]</f>
        <v>1093.6192519635733</v>
      </c>
      <c r="CQ1718" s="14">
        <f>Таблица1[[#This Row],[Т9]]-Таблица1[[#This Row],[угол обхв6]]</f>
        <v>47518.019477971473</v>
      </c>
      <c r="CR1718" s="14">
        <f>Таблица1[[#This Row],[Т9]]-Таблица1[[#This Row],[угол обхв5]]</f>
        <v>1824.0275416328295</v>
      </c>
      <c r="CS1718" s="14">
        <f>Таблица1[[#This Row],[Т9]]-Таблица1[[#This Row],[угол обхв4]]</f>
        <v>59864.943464918608</v>
      </c>
      <c r="CT1718" s="14">
        <f>Таблица1[[#This Row],[Lкан_прям, мм]]+Таблица1[[#This Row],[Lкан_дуг, мм]]+Таблица1[[#This Row],[Lкан_леб,мм]]</f>
        <v>85045.326329871838</v>
      </c>
      <c r="CU1718" s="16">
        <f>Таблица1[[#This Row],[Lкан_леб,мм]]</f>
        <v>58040.915923285778</v>
      </c>
      <c r="CV1718" s="14">
        <f>2534431-(Таблица1[[#This Row],[Т23]]+Таблица1[[#This Row],[угол обхв3]])</f>
        <v>2449096.5895934138</v>
      </c>
      <c r="CW1718" s="50">
        <f>SUM(X1718:AC1718,AD1718:AI1718)-Таблица1[[#This Row],[lподв_min, мм]]</f>
        <v>24169.951559728601</v>
      </c>
      <c r="CX1718" s="17">
        <f>CW2157-Таблица1[[#This Row],[Суммарная длина каната]]</f>
        <v>-2426039.5743465046</v>
      </c>
    </row>
    <row r="1719" spans="1:102" x14ac:dyDescent="0.25">
      <c r="A1719" s="21">
        <v>1718</v>
      </c>
      <c r="B1719" s="10">
        <v>44.102244897959174</v>
      </c>
      <c r="C1719" s="10">
        <v>26.464081632653066</v>
      </c>
      <c r="D1719" s="11">
        <v>6108.4776858754713</v>
      </c>
      <c r="E1719" s="11">
        <v>10057.485103468351</v>
      </c>
      <c r="F1719" s="11">
        <v>5386.3092421264264</v>
      </c>
      <c r="G1719" s="11">
        <v>10595.408647155629</v>
      </c>
      <c r="H1719" s="11">
        <v>5700.4771958754718</v>
      </c>
      <c r="I1719" s="11">
        <v>7184.1253680853888</v>
      </c>
      <c r="J1719" s="11">
        <v>2873.3597353829614</v>
      </c>
      <c r="K1719" s="11">
        <v>25218.609251468512</v>
      </c>
      <c r="L1719" s="11">
        <v>1785.8011551175548</v>
      </c>
      <c r="M1719" s="11">
        <v>58040.915923285778</v>
      </c>
      <c r="N1719" s="11">
        <v>7498.3486197153097</v>
      </c>
      <c r="O1719" s="11">
        <v>19128.797189230667</v>
      </c>
      <c r="P1719" s="43">
        <v>9196.6997125129565</v>
      </c>
      <c r="Q1719" s="11">
        <v>16195.696627535526</v>
      </c>
      <c r="R1719" s="11">
        <v>6676.8487695245676</v>
      </c>
      <c r="S1719" s="11">
        <v>11328.810125353608</v>
      </c>
      <c r="T1719" s="11">
        <v>6108.4776858754713</v>
      </c>
      <c r="U1719" s="11">
        <v>10057.485103468351</v>
      </c>
      <c r="V1719" s="11">
        <v>5308.0539904053485</v>
      </c>
      <c r="W1719" s="11">
        <v>10478.801976771509</v>
      </c>
      <c r="X1719" s="12">
        <v>0</v>
      </c>
      <c r="Y1719" s="12">
        <v>717.73516745352617</v>
      </c>
      <c r="Z1719" s="12">
        <v>409.06365390337169</v>
      </c>
      <c r="AA1719" s="44">
        <v>232.04019061955907</v>
      </c>
      <c r="AB1719" s="45">
        <v>426.9621431410979</v>
      </c>
      <c r="AC1719" s="12">
        <v>0</v>
      </c>
      <c r="AD1719" s="12">
        <v>12346.923986947133</v>
      </c>
      <c r="AE1719" s="12">
        <v>3389.317828033144</v>
      </c>
      <c r="AF1719" s="12">
        <v>5480.5321821881507</v>
      </c>
      <c r="AG1719" s="44">
        <v>1128.4755203370596</v>
      </c>
      <c r="AH1719" s="45">
        <v>2873.3597339630201</v>
      </c>
      <c r="AI1719" s="12">
        <v>0</v>
      </c>
      <c r="AJ1719" s="12">
        <v>-40.864244341884472</v>
      </c>
      <c r="AK1719" s="12">
        <v>59.927902479690175</v>
      </c>
      <c r="AL1719" s="12">
        <v>117.37305179553184</v>
      </c>
      <c r="AM1719" s="44">
        <v>149.95864885413931</v>
      </c>
      <c r="AN1719" s="45">
        <v>89.999999800596569</v>
      </c>
      <c r="AO1719" s="12">
        <v>0</v>
      </c>
      <c r="AP1719" s="12">
        <v>-2106.1015150058543</v>
      </c>
      <c r="AQ1719" s="12">
        <v>7851.4300036072655</v>
      </c>
      <c r="AR1719" s="12">
        <v>9559.0166603713697</v>
      </c>
      <c r="AS1719" s="44">
        <v>6881.1037254926796</v>
      </c>
      <c r="AT1719" s="45">
        <v>5700.4776858754713</v>
      </c>
      <c r="AU1719" s="12">
        <v>0</v>
      </c>
      <c r="AV1719" s="12">
        <v>11359.142528365417</v>
      </c>
      <c r="AW1719" s="12">
        <v>19333.241647088886</v>
      </c>
      <c r="AX1719" s="12">
        <v>16008.105504892252</v>
      </c>
      <c r="AY1719" s="44">
        <v>10975.619082202078</v>
      </c>
      <c r="AZ1719" s="45">
        <v>10057.485102048409</v>
      </c>
      <c r="BA1719" s="12">
        <v>0</v>
      </c>
      <c r="BB1719" s="12">
        <v>7231.4068706101243</v>
      </c>
      <c r="BC1719" s="12">
        <v>9549.7810964049095</v>
      </c>
      <c r="BD1719" s="12">
        <v>7039.1657173829817</v>
      </c>
      <c r="BE1719" s="44">
        <v>5904.2227299073602</v>
      </c>
      <c r="BF1719" s="45">
        <v>5700.477695875471</v>
      </c>
      <c r="BG1719" s="12">
        <v>0</v>
      </c>
      <c r="BH1719" s="12">
        <v>19437.352050778278</v>
      </c>
      <c r="BI1719" s="12">
        <v>16400.141085393745</v>
      </c>
      <c r="BJ1719" s="12">
        <v>11141.219002710335</v>
      </c>
      <c r="BK1719" s="44">
        <v>10410.676146619879</v>
      </c>
      <c r="BL1719" s="45">
        <v>7184.1253680853906</v>
      </c>
      <c r="BM1719" s="12">
        <v>0</v>
      </c>
      <c r="BN1719" s="12">
        <v>0</v>
      </c>
      <c r="BO1719" s="12">
        <v>100.79214682157465</v>
      </c>
      <c r="BP1719" s="12">
        <v>57.445149315841668</v>
      </c>
      <c r="BQ1719" s="48">
        <v>32.585597058607476</v>
      </c>
      <c r="BR1719" s="49">
        <v>59.958649053542743</v>
      </c>
      <c r="BS1719" s="13">
        <v>0</v>
      </c>
      <c r="BT1719" s="12">
        <v>289.08407671421645</v>
      </c>
      <c r="BV1719" s="14">
        <f>Таблица1[[#This Row],[Lкан_леб,мм]]</f>
        <v>58040.915923285778</v>
      </c>
      <c r="BW1719" s="50">
        <f>Таблица1[[#This Row],[угол обхв4]]+Таблица1[[#This Row],[Lдуг 3,мм]]</f>
        <v>12346.923986947133</v>
      </c>
      <c r="BX1719" s="54">
        <f>Таблица1[[#This Row],[угол обхв5]]+Таблица1[[#This Row],[Y5, мм]]</f>
        <v>58758.651090739302</v>
      </c>
      <c r="BY1719" s="14">
        <f>Таблица1[[#This Row],[угол обхв6]]+Таблица1[[#This Row],[Lдуг 4,мм]]</f>
        <v>15736.241814980276</v>
      </c>
      <c r="BZ1719" s="14">
        <f>Таблица1[[#This Row],[Т1]]+Таблица1[[#This Row],[X6, мм]]</f>
        <v>59167.714744642675</v>
      </c>
      <c r="CA1719" s="14">
        <f>Таблица1[[#This Row],[Т2]]+Таблица1[[#This Row],[Lдуг 5,мм]]</f>
        <v>21216.773997168428</v>
      </c>
      <c r="CB1719" s="14">
        <f>Таблица1[[#This Row],[Т3]]+Таблица1[[#This Row],[Y6, мм]]</f>
        <v>59399.754935262237</v>
      </c>
      <c r="CC1719" s="14">
        <f>Таблица1[[#This Row],[Т4]]+Таблица1[[#This Row],[Lдуг 6,мм]]</f>
        <v>22345.249517505486</v>
      </c>
      <c r="CD1719" s="14">
        <f>Таблица1[[#This Row],[Т5]]+Таблица1[[#This Row],[Lдуг 1,мм]]</f>
        <v>59826.717078403337</v>
      </c>
      <c r="CE1719" s="14">
        <f>Таблица1[[#This Row],[Т6]]+Таблица1[[#This Row],[Lпрям1, мм]]</f>
        <v>25218.609251468508</v>
      </c>
      <c r="CF1719" s="15">
        <f>Таблица1[[#This Row],[Т7]]+Таблица1[[#This Row],[Lдуг 2,мм]]</f>
        <v>59826.717078403337</v>
      </c>
      <c r="CG1719" s="14">
        <f>Таблица1[[#This Row],[Т8]]+Таблица1[[#This Row],[Lпрям2, мм]]</f>
        <v>25218.609251468508</v>
      </c>
      <c r="CH1719" s="14">
        <f>Таблица1[[#This Row],[Т9]]-Таблица1[[#This Row],[Т9]]</f>
        <v>0</v>
      </c>
      <c r="CI1719" s="50">
        <f>Таблица1[[#This Row],[Т9]]-Таблица1[[#This Row],[Т8]]</f>
        <v>34608.107826934829</v>
      </c>
      <c r="CJ1719" s="54">
        <f>Таблица1[[#This Row],[Т9]]-Таблица1[[#This Row],[Т7]]</f>
        <v>0</v>
      </c>
      <c r="CK1719" s="14">
        <f>Таблица1[[#This Row],[Т9]]-Таблица1[[#This Row],[Т6]]</f>
        <v>37481.46756089785</v>
      </c>
      <c r="CL1719" s="14">
        <f>Таблица1[[#This Row],[Т9]]-Таблица1[[#This Row],[Т5]]</f>
        <v>426.96214314109966</v>
      </c>
      <c r="CM1719" s="14">
        <f>Таблица1[[#This Row],[Т9]]-Таблица1[[#This Row],[Т4]]</f>
        <v>38609.943081234909</v>
      </c>
      <c r="CN1719" s="14">
        <f>Таблица1[[#This Row],[Т9]]-Таблица1[[#This Row],[Т3]]</f>
        <v>659.00233376066171</v>
      </c>
      <c r="CO1719" s="14">
        <f>Таблица1[[#This Row],[Т9]]-Таблица1[[#This Row],[Т2]]</f>
        <v>44090.475263423061</v>
      </c>
      <c r="CP1719" s="14">
        <f>Таблица1[[#This Row],[Т9]]-Таблица1[[#This Row],[Т1]]</f>
        <v>1068.0659876640348</v>
      </c>
      <c r="CQ1719" s="14">
        <f>Таблица1[[#This Row],[Т9]]-Таблица1[[#This Row],[угол обхв6]]</f>
        <v>47479.793091456202</v>
      </c>
      <c r="CR1719" s="14">
        <f>Таблица1[[#This Row],[Т9]]-Таблица1[[#This Row],[угол обхв5]]</f>
        <v>1785.8011551175587</v>
      </c>
      <c r="CS1719" s="14">
        <f>Таблица1[[#This Row],[Т9]]-Таблица1[[#This Row],[угол обхв4]]</f>
        <v>59826.717078403337</v>
      </c>
      <c r="CT1719" s="14">
        <f>Таблица1[[#This Row],[Lкан_прям, мм]]+Таблица1[[#This Row],[Lкан_дуг, мм]]+Таблица1[[#This Row],[Lкан_леб,мм]]</f>
        <v>85045.326329871838</v>
      </c>
      <c r="CU1719" s="16">
        <f>Таблица1[[#This Row],[Lкан_леб,мм]]</f>
        <v>58040.915923285778</v>
      </c>
      <c r="CV1719" s="14">
        <f>2534431-(Таблица1[[#This Row],[Т23]]+Таблица1[[#This Row],[угол обхв3]])</f>
        <v>2449096.5895934138</v>
      </c>
      <c r="CW1719" s="50">
        <f>SUM(X1719:AC1719,AD1719:AI1719)-Таблица1[[#This Row],[lподв_min, мм]]</f>
        <v>24131.050671203102</v>
      </c>
      <c r="CX1719" s="17">
        <f>CW2158-Таблица1[[#This Row],[Суммарная длина каната]]</f>
        <v>-2426075.8448206983</v>
      </c>
    </row>
    <row r="1720" spans="1:102" x14ac:dyDescent="0.25">
      <c r="A1720" s="21">
        <v>1719</v>
      </c>
      <c r="B1720" s="10">
        <v>44.102244897959174</v>
      </c>
      <c r="C1720" s="10">
        <v>29.148163265306128</v>
      </c>
      <c r="D1720" s="11">
        <v>6488.3711565029516</v>
      </c>
      <c r="E1720" s="11">
        <v>9975.7572864993253</v>
      </c>
      <c r="F1720" s="11">
        <v>5741.8046028469225</v>
      </c>
      <c r="G1720" s="11">
        <v>10479.272312056815</v>
      </c>
      <c r="H1720" s="11">
        <v>6080.3706665029513</v>
      </c>
      <c r="I1720" s="11">
        <v>7061.8351217540003</v>
      </c>
      <c r="J1720" s="11">
        <v>2913.9221647453251</v>
      </c>
      <c r="K1720" s="11">
        <v>25256.835637984059</v>
      </c>
      <c r="L1720" s="11">
        <v>1747.5747686019931</v>
      </c>
      <c r="M1720" s="11">
        <v>58040.915923285778</v>
      </c>
      <c r="N1720" s="11">
        <v>7498.3486197153097</v>
      </c>
      <c r="O1720" s="11">
        <v>19128.797189230667</v>
      </c>
      <c r="P1720" s="43">
        <v>9285.7592944712305</v>
      </c>
      <c r="Q1720" s="11">
        <v>16251.852856641193</v>
      </c>
      <c r="R1720" s="11">
        <v>6996.5839041282652</v>
      </c>
      <c r="S1720" s="11">
        <v>11272.303777432502</v>
      </c>
      <c r="T1720" s="11">
        <v>6488.3711565029516</v>
      </c>
      <c r="U1720" s="11">
        <v>9975.7572864993253</v>
      </c>
      <c r="V1720" s="11">
        <v>5669.0957686270385</v>
      </c>
      <c r="W1720" s="11">
        <v>10359.128958406331</v>
      </c>
      <c r="X1720" s="12">
        <v>0</v>
      </c>
      <c r="Y1720" s="12">
        <v>705.05927503602391</v>
      </c>
      <c r="Z1720" s="12">
        <v>402.62635307297671</v>
      </c>
      <c r="AA1720" s="44">
        <v>232.04019061955833</v>
      </c>
      <c r="AB1720" s="45">
        <v>407.84894987343409</v>
      </c>
      <c r="AC1720" s="12">
        <v>0</v>
      </c>
      <c r="AD1720" s="12">
        <v>12346.923986947133</v>
      </c>
      <c r="AE1720" s="12">
        <v>3386.9817851665671</v>
      </c>
      <c r="AF1720" s="12">
        <v>5480.5321821881471</v>
      </c>
      <c r="AG1720" s="44">
        <v>1128.4755203370605</v>
      </c>
      <c r="AH1720" s="45">
        <v>2913.9221633451493</v>
      </c>
      <c r="AI1720" s="12">
        <v>0</v>
      </c>
      <c r="AJ1720" s="12">
        <v>-40.864244341884472</v>
      </c>
      <c r="AK1720" s="12">
        <v>58.147816359384393</v>
      </c>
      <c r="AL1720" s="12">
        <v>114.68897016287879</v>
      </c>
      <c r="AM1720" s="44">
        <v>147.27456722148617</v>
      </c>
      <c r="AN1720" s="45">
        <v>89.999999803372319</v>
      </c>
      <c r="AO1720" s="12">
        <v>0</v>
      </c>
      <c r="AP1720" s="12">
        <v>-2106.1015150058543</v>
      </c>
      <c r="AQ1720" s="12">
        <v>7844.9088796013202</v>
      </c>
      <c r="AR1720" s="12">
        <v>9656.4634445025113</v>
      </c>
      <c r="AS1720" s="44">
        <v>7217.1543352888757</v>
      </c>
      <c r="AT1720" s="45">
        <v>6080.3711565029516</v>
      </c>
      <c r="AU1720" s="12">
        <v>0</v>
      </c>
      <c r="AV1720" s="12">
        <v>11359.142528365417</v>
      </c>
      <c r="AW1720" s="12">
        <v>19344.110881939101</v>
      </c>
      <c r="AX1720" s="12">
        <v>16081.434450506218</v>
      </c>
      <c r="AY1720" s="44">
        <v>10929.065252645987</v>
      </c>
      <c r="AZ1720" s="45">
        <v>9975.757285099151</v>
      </c>
      <c r="BA1720" s="12">
        <v>0</v>
      </c>
      <c r="BB1720" s="12">
        <v>7231.4068706101243</v>
      </c>
      <c r="BC1720" s="12">
        <v>9632.3195543572401</v>
      </c>
      <c r="BD1720" s="12">
        <v>7367.2880541595468</v>
      </c>
      <c r="BE1720" s="44">
        <v>6267.8007253423411</v>
      </c>
      <c r="BF1720" s="45">
        <v>6080.3711665029514</v>
      </c>
      <c r="BG1720" s="12">
        <v>0</v>
      </c>
      <c r="BH1720" s="12">
        <v>19437.352050778278</v>
      </c>
      <c r="BI1720" s="12">
        <v>16467.166549349626</v>
      </c>
      <c r="BJ1720" s="12">
        <v>11101.885371297529</v>
      </c>
      <c r="BK1720" s="44">
        <v>10318.995811285838</v>
      </c>
      <c r="BL1720" s="45">
        <v>7061.8351217540021</v>
      </c>
      <c r="BM1720" s="12">
        <v>0</v>
      </c>
      <c r="BN1720" s="12">
        <v>0</v>
      </c>
      <c r="BO1720" s="12">
        <v>99.012060701268879</v>
      </c>
      <c r="BP1720" s="12">
        <v>56.541153803494396</v>
      </c>
      <c r="BQ1720" s="48">
        <v>32.58559705860737</v>
      </c>
      <c r="BR1720" s="49">
        <v>57.27456741811384</v>
      </c>
      <c r="BS1720" s="13">
        <v>0</v>
      </c>
      <c r="BT1720" s="12">
        <v>289.08407671421645</v>
      </c>
      <c r="BV1720" s="14">
        <f>Таблица1[[#This Row],[Lкан_леб,мм]]</f>
        <v>58040.915923285778</v>
      </c>
      <c r="BW1720" s="50">
        <f>Таблица1[[#This Row],[угол обхв4]]+Таблица1[[#This Row],[Lдуг 3,мм]]</f>
        <v>12346.923986947133</v>
      </c>
      <c r="BX1720" s="54">
        <f>Таблица1[[#This Row],[угол обхв5]]+Таблица1[[#This Row],[Y5, мм]]</f>
        <v>58745.975198321801</v>
      </c>
      <c r="BY1720" s="14">
        <f>Таблица1[[#This Row],[угол обхв6]]+Таблица1[[#This Row],[Lдуг 4,мм]]</f>
        <v>15733.9057721137</v>
      </c>
      <c r="BZ1720" s="14">
        <f>Таблица1[[#This Row],[Т1]]+Таблица1[[#This Row],[X6, мм]]</f>
        <v>59148.601551394779</v>
      </c>
      <c r="CA1720" s="14">
        <f>Таблица1[[#This Row],[Т2]]+Таблица1[[#This Row],[Lдуг 5,мм]]</f>
        <v>21214.437954301848</v>
      </c>
      <c r="CB1720" s="14">
        <f>Таблица1[[#This Row],[Т3]]+Таблица1[[#This Row],[Y6, мм]]</f>
        <v>59380.641742014333</v>
      </c>
      <c r="CC1720" s="14">
        <f>Таблица1[[#This Row],[Т4]]+Таблица1[[#This Row],[Lдуг 6,мм]]</f>
        <v>22342.91347463891</v>
      </c>
      <c r="CD1720" s="14">
        <f>Таблица1[[#This Row],[Т5]]+Таблица1[[#This Row],[Lдуг 1,мм]]</f>
        <v>59788.490691887768</v>
      </c>
      <c r="CE1720" s="14">
        <f>Таблица1[[#This Row],[Т6]]+Таблица1[[#This Row],[Lпрям1, мм]]</f>
        <v>25256.835637984059</v>
      </c>
      <c r="CF1720" s="15">
        <f>Таблица1[[#This Row],[Т7]]+Таблица1[[#This Row],[Lдуг 2,мм]]</f>
        <v>59788.490691887768</v>
      </c>
      <c r="CG1720" s="14">
        <f>Таблица1[[#This Row],[Т8]]+Таблица1[[#This Row],[Lпрям2, мм]]</f>
        <v>25256.835637984059</v>
      </c>
      <c r="CH1720" s="14">
        <f>Таблица1[[#This Row],[Т9]]-Таблица1[[#This Row],[Т9]]</f>
        <v>0</v>
      </c>
      <c r="CI1720" s="50">
        <f>Таблица1[[#This Row],[Т9]]-Таблица1[[#This Row],[Т8]]</f>
        <v>34531.655053903713</v>
      </c>
      <c r="CJ1720" s="54">
        <f>Таблица1[[#This Row],[Т9]]-Таблица1[[#This Row],[Т7]]</f>
        <v>0</v>
      </c>
      <c r="CK1720" s="14">
        <f>Таблица1[[#This Row],[Т9]]-Таблица1[[#This Row],[Т6]]</f>
        <v>37445.577217248858</v>
      </c>
      <c r="CL1720" s="14">
        <f>Таблица1[[#This Row],[Т9]]-Таблица1[[#This Row],[Т5]]</f>
        <v>407.84894987343432</v>
      </c>
      <c r="CM1720" s="14">
        <f>Таблица1[[#This Row],[Т9]]-Таблица1[[#This Row],[Т4]]</f>
        <v>38574.052737585924</v>
      </c>
      <c r="CN1720" s="14">
        <f>Таблица1[[#This Row],[Т9]]-Таблица1[[#This Row],[Т3]]</f>
        <v>639.8891404929891</v>
      </c>
      <c r="CO1720" s="14">
        <f>Таблица1[[#This Row],[Т9]]-Таблица1[[#This Row],[Т2]]</f>
        <v>44054.584919774068</v>
      </c>
      <c r="CP1720" s="14">
        <f>Таблица1[[#This Row],[Т9]]-Таблица1[[#This Row],[Т1]]</f>
        <v>1042.5154935659666</v>
      </c>
      <c r="CQ1720" s="14">
        <f>Таблица1[[#This Row],[Т9]]-Таблица1[[#This Row],[угол обхв6]]</f>
        <v>47441.566704940633</v>
      </c>
      <c r="CR1720" s="14">
        <f>Таблица1[[#This Row],[Т9]]-Таблица1[[#This Row],[угол обхв5]]</f>
        <v>1747.5747686019895</v>
      </c>
      <c r="CS1720" s="14">
        <f>Таблица1[[#This Row],[Т9]]-Таблица1[[#This Row],[угол обхв4]]</f>
        <v>59788.490691887768</v>
      </c>
      <c r="CT1720" s="14">
        <f>Таблица1[[#This Row],[Lкан_прям, мм]]+Таблица1[[#This Row],[Lкан_дуг, мм]]+Таблица1[[#This Row],[Lкан_леб,мм]]</f>
        <v>85045.326329871838</v>
      </c>
      <c r="CU1720" s="16">
        <f>Таблица1[[#This Row],[Lкан_леб,мм]]</f>
        <v>58040.915923285778</v>
      </c>
      <c r="CV1720" s="14">
        <f>2534431-(Таблица1[[#This Row],[Т23]]+Таблица1[[#This Row],[угол обхв3]])</f>
        <v>2449096.5895934138</v>
      </c>
      <c r="CW1720" s="50">
        <f>SUM(X1720:AC1720,AD1720:AI1720)-Таблица1[[#This Row],[lподв_min, мм]]</f>
        <v>24090.488241840721</v>
      </c>
      <c r="CX1720" s="17">
        <f>CW2159-Таблица1[[#This Row],[Суммарная длина каната]]</f>
        <v>-2426113.4178378275</v>
      </c>
    </row>
    <row r="1721" spans="1:102" x14ac:dyDescent="0.25">
      <c r="A1721" s="21">
        <v>1720</v>
      </c>
      <c r="B1721" s="10">
        <v>44.102244897959174</v>
      </c>
      <c r="C1721" s="10">
        <v>31.832244897959189</v>
      </c>
      <c r="D1721" s="11">
        <v>6871.6750812530372</v>
      </c>
      <c r="E1721" s="11">
        <v>9911.9091356796453</v>
      </c>
      <c r="F1721" s="11">
        <v>6102.3484983395047</v>
      </c>
      <c r="G1721" s="11">
        <v>10379.91085450404</v>
      </c>
      <c r="H1721" s="11">
        <v>6463.6745912530369</v>
      </c>
      <c r="I1721" s="11">
        <v>6955.7646921769647</v>
      </c>
      <c r="J1721" s="11">
        <v>2956.1444435026801</v>
      </c>
      <c r="K1721" s="11">
        <v>25295.062024499857</v>
      </c>
      <c r="L1721" s="11">
        <v>1709.348382086202</v>
      </c>
      <c r="M1721" s="11">
        <v>58040.915923285778</v>
      </c>
      <c r="N1721" s="11">
        <v>7498.3486197153097</v>
      </c>
      <c r="O1721" s="11">
        <v>19128.797189230667</v>
      </c>
      <c r="P1721" s="43">
        <v>9372.0914352024611</v>
      </c>
      <c r="Q1721" s="11">
        <v>16312.118042965583</v>
      </c>
      <c r="R1721" s="11">
        <v>7318.6143967340322</v>
      </c>
      <c r="S1721" s="11">
        <v>11230.832275319472</v>
      </c>
      <c r="T1721" s="11">
        <v>6871.6750812530372</v>
      </c>
      <c r="U1721" s="11">
        <v>9911.9091356796453</v>
      </c>
      <c r="V1721" s="11">
        <v>6035.3456158697009</v>
      </c>
      <c r="W1721" s="11">
        <v>10256.494430391454</v>
      </c>
      <c r="X1721" s="12">
        <v>0</v>
      </c>
      <c r="Y1721" s="12">
        <v>692.37754411811079</v>
      </c>
      <c r="Z1721" s="12">
        <v>396.19489074299275</v>
      </c>
      <c r="AA1721" s="44">
        <v>232.04019061955913</v>
      </c>
      <c r="AB1721" s="45">
        <v>388.73575660553934</v>
      </c>
      <c r="AC1721" s="12">
        <v>0</v>
      </c>
      <c r="AD1721" s="12">
        <v>12346.923986947133</v>
      </c>
      <c r="AE1721" s="12">
        <v>3382.985892905012</v>
      </c>
      <c r="AF1721" s="12">
        <v>5480.5321821881489</v>
      </c>
      <c r="AG1721" s="44">
        <v>1128.4755203370594</v>
      </c>
      <c r="AH1721" s="45">
        <v>2956.1444421225024</v>
      </c>
      <c r="AI1721" s="12">
        <v>0</v>
      </c>
      <c r="AJ1721" s="12">
        <v>-40.864244341884472</v>
      </c>
      <c r="AK1721" s="12">
        <v>56.36691033360745</v>
      </c>
      <c r="AL1721" s="12">
        <v>112.00488853022573</v>
      </c>
      <c r="AM1721" s="44">
        <v>144.59048558883322</v>
      </c>
      <c r="AN1721" s="45">
        <v>89.99999980618071</v>
      </c>
      <c r="AO1721" s="12">
        <v>0</v>
      </c>
      <c r="AP1721" s="12">
        <v>-2106.1015150058543</v>
      </c>
      <c r="AQ1721" s="12">
        <v>7838.0500338082065</v>
      </c>
      <c r="AR1721" s="12">
        <v>9750.3694060786183</v>
      </c>
      <c r="AS1721" s="44">
        <v>7555.0163379893729</v>
      </c>
      <c r="AT1721" s="45">
        <v>6463.6750812530363</v>
      </c>
      <c r="AU1721" s="12">
        <v>0</v>
      </c>
      <c r="AV1721" s="12">
        <v>11359.142528365417</v>
      </c>
      <c r="AW1721" s="12">
        <v>19354.777164589737</v>
      </c>
      <c r="AX1721" s="12">
        <v>16159.24627726041</v>
      </c>
      <c r="AY1721" s="44">
        <v>10898.299386463787</v>
      </c>
      <c r="AZ1721" s="45">
        <v>9911.9091342994689</v>
      </c>
      <c r="BA1721" s="12">
        <v>0</v>
      </c>
      <c r="BB1721" s="12">
        <v>7231.4068706101243</v>
      </c>
      <c r="BC1721" s="12">
        <v>9711.7928492953579</v>
      </c>
      <c r="BD1721" s="12">
        <v>7696.8923676101904</v>
      </c>
      <c r="BE1721" s="44">
        <v>6635.2731399976965</v>
      </c>
      <c r="BF1721" s="45">
        <v>6463.675091253036</v>
      </c>
      <c r="BG1721" s="12">
        <v>0</v>
      </c>
      <c r="BH1721" s="12">
        <v>19437.352050778278</v>
      </c>
      <c r="BI1721" s="12">
        <v>16538.098018324654</v>
      </c>
      <c r="BJ1721" s="12">
        <v>11077.9605096143</v>
      </c>
      <c r="BK1721" s="44">
        <v>10244.442024535329</v>
      </c>
      <c r="BL1721" s="45">
        <v>6955.7646921769665</v>
      </c>
      <c r="BM1721" s="12">
        <v>0</v>
      </c>
      <c r="BN1721" s="12">
        <v>0</v>
      </c>
      <c r="BO1721" s="12">
        <v>97.231154675491922</v>
      </c>
      <c r="BP1721" s="12">
        <v>55.63797819661827</v>
      </c>
      <c r="BQ1721" s="48">
        <v>32.585597058607483</v>
      </c>
      <c r="BR1721" s="49">
        <v>54.590485782652493</v>
      </c>
      <c r="BS1721" s="13">
        <v>0</v>
      </c>
      <c r="BT1721" s="12">
        <v>289.08407671421645</v>
      </c>
      <c r="BV1721" s="14">
        <f>Таблица1[[#This Row],[Lкан_леб,мм]]</f>
        <v>58040.915923285778</v>
      </c>
      <c r="BW1721" s="50">
        <f>Таблица1[[#This Row],[угол обхв4]]+Таблица1[[#This Row],[Lдуг 3,мм]]</f>
        <v>12346.923986947133</v>
      </c>
      <c r="BX1721" s="54">
        <f>Таблица1[[#This Row],[угол обхв5]]+Таблица1[[#This Row],[Y5, мм]]</f>
        <v>58733.293467403892</v>
      </c>
      <c r="BY1721" s="14">
        <f>Таблица1[[#This Row],[угол обхв6]]+Таблица1[[#This Row],[Lдуг 4,мм]]</f>
        <v>15729.909879852145</v>
      </c>
      <c r="BZ1721" s="14">
        <f>Таблица1[[#This Row],[Т1]]+Таблица1[[#This Row],[X6, мм]]</f>
        <v>59129.488358146882</v>
      </c>
      <c r="CA1721" s="14">
        <f>Таблица1[[#This Row],[Т2]]+Таблица1[[#This Row],[Lдуг 5,мм]]</f>
        <v>21210.442062040293</v>
      </c>
      <c r="CB1721" s="14">
        <f>Таблица1[[#This Row],[Т3]]+Таблица1[[#This Row],[Y6, мм]]</f>
        <v>59361.528548766444</v>
      </c>
      <c r="CC1721" s="14">
        <f>Таблица1[[#This Row],[Т4]]+Таблица1[[#This Row],[Lдуг 6,мм]]</f>
        <v>22338.917582377351</v>
      </c>
      <c r="CD1721" s="14">
        <f>Таблица1[[#This Row],[Т5]]+Таблица1[[#This Row],[Lдуг 1,мм]]</f>
        <v>59750.26430537198</v>
      </c>
      <c r="CE1721" s="14">
        <f>Таблица1[[#This Row],[Т6]]+Таблица1[[#This Row],[Lпрям1, мм]]</f>
        <v>25295.062024499854</v>
      </c>
      <c r="CF1721" s="15">
        <f>Таблица1[[#This Row],[Т7]]+Таблица1[[#This Row],[Lдуг 2,мм]]</f>
        <v>59750.26430537198</v>
      </c>
      <c r="CG1721" s="14">
        <f>Таблица1[[#This Row],[Т8]]+Таблица1[[#This Row],[Lпрям2, мм]]</f>
        <v>25295.062024499854</v>
      </c>
      <c r="CH1721" s="14">
        <f>Таблица1[[#This Row],[Т9]]-Таблица1[[#This Row],[Т9]]</f>
        <v>0</v>
      </c>
      <c r="CI1721" s="50">
        <f>Таблица1[[#This Row],[Т9]]-Таблица1[[#This Row],[Т8]]</f>
        <v>34455.202280872123</v>
      </c>
      <c r="CJ1721" s="54">
        <f>Таблица1[[#This Row],[Т9]]-Таблица1[[#This Row],[Т7]]</f>
        <v>0</v>
      </c>
      <c r="CK1721" s="14">
        <f>Таблица1[[#This Row],[Т9]]-Таблица1[[#This Row],[Т6]]</f>
        <v>37411.346722994625</v>
      </c>
      <c r="CL1721" s="14">
        <f>Таблица1[[#This Row],[Т9]]-Таблица1[[#This Row],[Т5]]</f>
        <v>388.73575660553615</v>
      </c>
      <c r="CM1721" s="14">
        <f>Таблица1[[#This Row],[Т9]]-Таблица1[[#This Row],[Т4]]</f>
        <v>38539.822243331684</v>
      </c>
      <c r="CN1721" s="14">
        <f>Таблица1[[#This Row],[Т9]]-Таблица1[[#This Row],[Т3]]</f>
        <v>620.77594722509821</v>
      </c>
      <c r="CO1721" s="14">
        <f>Таблица1[[#This Row],[Т9]]-Таблица1[[#This Row],[Т2]]</f>
        <v>44020.354425519836</v>
      </c>
      <c r="CP1721" s="14">
        <f>Таблица1[[#This Row],[Т9]]-Таблица1[[#This Row],[Т1]]</f>
        <v>1016.9708379680887</v>
      </c>
      <c r="CQ1721" s="14">
        <f>Таблица1[[#This Row],[Т9]]-Таблица1[[#This Row],[угол обхв6]]</f>
        <v>47403.340318424845</v>
      </c>
      <c r="CR1721" s="14">
        <f>Таблица1[[#This Row],[Т9]]-Таблица1[[#This Row],[угол обхв5]]</f>
        <v>1709.348382086202</v>
      </c>
      <c r="CS1721" s="14">
        <f>Таблица1[[#This Row],[Т9]]-Таблица1[[#This Row],[угол обхв4]]</f>
        <v>59750.26430537198</v>
      </c>
      <c r="CT1721" s="14">
        <f>Таблица1[[#This Row],[Lкан_прям, мм]]+Таблица1[[#This Row],[Lкан_дуг, мм]]+Таблица1[[#This Row],[Lкан_леб,мм]]</f>
        <v>85045.326329871838</v>
      </c>
      <c r="CU1721" s="16">
        <f>Таблица1[[#This Row],[Lкан_леб,мм]]</f>
        <v>58040.915923285778</v>
      </c>
      <c r="CV1721" s="14">
        <f>2534431-(Таблица1[[#This Row],[Т23]]+Таблица1[[#This Row],[угол обхв3]])</f>
        <v>2449096.5895934138</v>
      </c>
      <c r="CW1721" s="50">
        <f>SUM(X1721:AC1721,AD1721:AI1721)-Таблица1[[#This Row],[lподв_min, мм]]</f>
        <v>24048.265963083377</v>
      </c>
      <c r="CX1721" s="17">
        <f>CW2160-Таблица1[[#This Row],[Суммарная длина каната]]</f>
        <v>-2426152.2607141123</v>
      </c>
    </row>
    <row r="1722" spans="1:102" x14ac:dyDescent="0.25">
      <c r="A1722" s="21">
        <v>1721</v>
      </c>
      <c r="B1722" s="10">
        <v>44.102244897959174</v>
      </c>
      <c r="C1722" s="10">
        <v>34.516326530612247</v>
      </c>
      <c r="D1722" s="11">
        <v>7257.5484329742621</v>
      </c>
      <c r="E1722" s="11">
        <v>9866.080743570179</v>
      </c>
      <c r="F1722" s="11">
        <v>6467.1498404210761</v>
      </c>
      <c r="G1722" s="11">
        <v>10297.542288658431</v>
      </c>
      <c r="H1722" s="11">
        <v>6849.5479429742627</v>
      </c>
      <c r="I1722" s="11">
        <v>6866.0570678203412</v>
      </c>
      <c r="J1722" s="11">
        <v>3000.0236757498387</v>
      </c>
      <c r="K1722" s="11">
        <v>25333.288411015845</v>
      </c>
      <c r="L1722" s="11">
        <v>1671.1219955702218</v>
      </c>
      <c r="M1722" s="11">
        <v>58040.915923285778</v>
      </c>
      <c r="N1722" s="11">
        <v>7498.3486197153097</v>
      </c>
      <c r="O1722" s="11">
        <v>19128.797189230667</v>
      </c>
      <c r="P1722" s="43">
        <v>9455.5067088497508</v>
      </c>
      <c r="Q1722" s="11">
        <v>16376.35995551727</v>
      </c>
      <c r="R1722" s="11">
        <v>7642.2336634266176</v>
      </c>
      <c r="S1722" s="11">
        <v>11204.486613802306</v>
      </c>
      <c r="T1722" s="11">
        <v>7257.5484329742621</v>
      </c>
      <c r="U1722" s="11">
        <v>9866.080743570179</v>
      </c>
      <c r="V1722" s="11">
        <v>6405.9999242236299</v>
      </c>
      <c r="W1722" s="11">
        <v>10171.123588502776</v>
      </c>
      <c r="X1722" s="12">
        <v>0</v>
      </c>
      <c r="Y1722" s="12">
        <v>679.68688479607363</v>
      </c>
      <c r="Z1722" s="12">
        <v>389.77235681713279</v>
      </c>
      <c r="AA1722" s="44">
        <v>232.04019061955961</v>
      </c>
      <c r="AB1722" s="45">
        <v>369.62256333745574</v>
      </c>
      <c r="AC1722" s="12">
        <v>0</v>
      </c>
      <c r="AD1722" s="12">
        <v>12346.923986947133</v>
      </c>
      <c r="AE1722" s="12">
        <v>3377.3330471536601</v>
      </c>
      <c r="AF1722" s="12">
        <v>5480.5321821881462</v>
      </c>
      <c r="AG1722" s="44">
        <v>1128.4755203370587</v>
      </c>
      <c r="AH1722" s="45">
        <v>3000.0236743898477</v>
      </c>
      <c r="AI1722" s="12">
        <v>0</v>
      </c>
      <c r="AJ1722" s="12">
        <v>-40.864244341884472</v>
      </c>
      <c r="AK1722" s="12">
        <v>54.584750484609692</v>
      </c>
      <c r="AL1722" s="12">
        <v>109.32080689757265</v>
      </c>
      <c r="AM1722" s="44">
        <v>141.90640395618021</v>
      </c>
      <c r="AN1722" s="45">
        <v>89.999999809015577</v>
      </c>
      <c r="AO1722" s="12">
        <v>0</v>
      </c>
      <c r="AP1722" s="12">
        <v>-2106.1015150058543</v>
      </c>
      <c r="AQ1722" s="12">
        <v>7830.8578439096791</v>
      </c>
      <c r="AR1722" s="12">
        <v>9840.528501127088</v>
      </c>
      <c r="AS1722" s="44">
        <v>7893.9484129361435</v>
      </c>
      <c r="AT1722" s="45">
        <v>6849.5484329742621</v>
      </c>
      <c r="AU1722" s="12">
        <v>0</v>
      </c>
      <c r="AV1722" s="12">
        <v>11359.142528365417</v>
      </c>
      <c r="AW1722" s="12">
        <v>19365.232414663889</v>
      </c>
      <c r="AX1722" s="12">
        <v>16241.370254163619</v>
      </c>
      <c r="AY1722" s="44">
        <v>10883.388988648589</v>
      </c>
      <c r="AZ1722" s="45">
        <v>9866.0807422101898</v>
      </c>
      <c r="BA1722" s="12">
        <v>0</v>
      </c>
      <c r="BB1722" s="12">
        <v>7231.4068706101243</v>
      </c>
      <c r="BC1722" s="12">
        <v>9788.0159330441184</v>
      </c>
      <c r="BD1722" s="12">
        <v>8027.2554557039548</v>
      </c>
      <c r="BE1722" s="44">
        <v>7005.8336834647362</v>
      </c>
      <c r="BF1722" s="45">
        <v>6849.5484429742619</v>
      </c>
      <c r="BG1722" s="12">
        <v>0</v>
      </c>
      <c r="BH1722" s="12">
        <v>19437.352050778278</v>
      </c>
      <c r="BI1722" s="12">
        <v>16612.795180950492</v>
      </c>
      <c r="BJ1722" s="12">
        <v>11069.496912448658</v>
      </c>
      <c r="BK1722" s="44">
        <v>10187.178368723897</v>
      </c>
      <c r="BL1722" s="45">
        <v>6866.057067820343</v>
      </c>
      <c r="BM1722" s="12">
        <v>0</v>
      </c>
      <c r="BN1722" s="12">
        <v>0</v>
      </c>
      <c r="BO1722" s="12">
        <v>95.448994826494157</v>
      </c>
      <c r="BP1722" s="12">
        <v>54.736056412962967</v>
      </c>
      <c r="BQ1722" s="48">
        <v>32.585597058607547</v>
      </c>
      <c r="BR1722" s="49">
        <v>51.906404147164629</v>
      </c>
      <c r="BS1722" s="13">
        <v>0</v>
      </c>
      <c r="BT1722" s="12">
        <v>289.08407671421645</v>
      </c>
      <c r="BV1722" s="14">
        <f>Таблица1[[#This Row],[Lкан_леб,мм]]</f>
        <v>58040.915923285778</v>
      </c>
      <c r="BW1722" s="50">
        <f>Таблица1[[#This Row],[угол обхв4]]+Таблица1[[#This Row],[Lдуг 3,мм]]</f>
        <v>12346.923986947133</v>
      </c>
      <c r="BX1722" s="54">
        <f>Таблица1[[#This Row],[угол обхв5]]+Таблица1[[#This Row],[Y5, мм]]</f>
        <v>58720.602808081851</v>
      </c>
      <c r="BY1722" s="14">
        <f>Таблица1[[#This Row],[угол обхв6]]+Таблица1[[#This Row],[Lдуг 4,мм]]</f>
        <v>15724.257034100792</v>
      </c>
      <c r="BZ1722" s="14">
        <f>Таблица1[[#This Row],[Т1]]+Таблица1[[#This Row],[X6, мм]]</f>
        <v>59110.375164898986</v>
      </c>
      <c r="CA1722" s="14">
        <f>Таблица1[[#This Row],[Т2]]+Таблица1[[#This Row],[Lдуг 5,мм]]</f>
        <v>21204.78921628894</v>
      </c>
      <c r="CB1722" s="14">
        <f>Таблица1[[#This Row],[Т3]]+Таблица1[[#This Row],[Y6, мм]]</f>
        <v>59342.415355518548</v>
      </c>
      <c r="CC1722" s="14">
        <f>Таблица1[[#This Row],[Т4]]+Таблица1[[#This Row],[Lдуг 6,мм]]</f>
        <v>22333.264736625999</v>
      </c>
      <c r="CD1722" s="14">
        <f>Таблица1[[#This Row],[Т5]]+Таблица1[[#This Row],[Lдуг 1,мм]]</f>
        <v>59712.037918856004</v>
      </c>
      <c r="CE1722" s="14">
        <f>Таблица1[[#This Row],[Т6]]+Таблица1[[#This Row],[Lпрям1, мм]]</f>
        <v>25333.288411015848</v>
      </c>
      <c r="CF1722" s="15">
        <f>Таблица1[[#This Row],[Т7]]+Таблица1[[#This Row],[Lдуг 2,мм]]</f>
        <v>59712.037918856004</v>
      </c>
      <c r="CG1722" s="14">
        <f>Таблица1[[#This Row],[Т8]]+Таблица1[[#This Row],[Lпрям2, мм]]</f>
        <v>25333.288411015848</v>
      </c>
      <c r="CH1722" s="14">
        <f>Таблица1[[#This Row],[Т9]]-Таблица1[[#This Row],[Т9]]</f>
        <v>0</v>
      </c>
      <c r="CI1722" s="50">
        <f>Таблица1[[#This Row],[Т9]]-Таблица1[[#This Row],[Т8]]</f>
        <v>34378.749507840155</v>
      </c>
      <c r="CJ1722" s="54">
        <f>Таблица1[[#This Row],[Т9]]-Таблица1[[#This Row],[Т7]]</f>
        <v>0</v>
      </c>
      <c r="CK1722" s="14">
        <f>Таблица1[[#This Row],[Т9]]-Таблица1[[#This Row],[Т6]]</f>
        <v>37378.773182230005</v>
      </c>
      <c r="CL1722" s="14">
        <f>Таблица1[[#This Row],[Т9]]-Таблица1[[#This Row],[Т5]]</f>
        <v>369.62256333745609</v>
      </c>
      <c r="CM1722" s="14">
        <f>Таблица1[[#This Row],[Т9]]-Таблица1[[#This Row],[Т4]]</f>
        <v>38507.248702567063</v>
      </c>
      <c r="CN1722" s="14">
        <f>Таблица1[[#This Row],[Т9]]-Таблица1[[#This Row],[Т3]]</f>
        <v>601.66275395701814</v>
      </c>
      <c r="CO1722" s="14">
        <f>Таблица1[[#This Row],[Т9]]-Таблица1[[#This Row],[Т2]]</f>
        <v>43987.780884755208</v>
      </c>
      <c r="CP1722" s="14">
        <f>Таблица1[[#This Row],[Т9]]-Таблица1[[#This Row],[Т1]]</f>
        <v>991.43511077415315</v>
      </c>
      <c r="CQ1722" s="14">
        <f>Таблица1[[#This Row],[Т9]]-Таблица1[[#This Row],[угол обхв6]]</f>
        <v>47365.113931908869</v>
      </c>
      <c r="CR1722" s="14">
        <f>Таблица1[[#This Row],[Т9]]-Таблица1[[#This Row],[угол обхв5]]</f>
        <v>1671.1219955702254</v>
      </c>
      <c r="CS1722" s="14">
        <f>Таблица1[[#This Row],[Т9]]-Таблица1[[#This Row],[угол обхв4]]</f>
        <v>59712.037918856004</v>
      </c>
      <c r="CT1722" s="14">
        <f>Таблица1[[#This Row],[Lкан_прям, мм]]+Таблица1[[#This Row],[Lкан_дуг, мм]]+Таблица1[[#This Row],[Lкан_леб,мм]]</f>
        <v>85045.326329871838</v>
      </c>
      <c r="CU1722" s="16">
        <f>Таблица1[[#This Row],[Lкан_леб,мм]]</f>
        <v>58040.915923285778</v>
      </c>
      <c r="CV1722" s="14">
        <f>2534431-(Таблица1[[#This Row],[Т23]]+Таблица1[[#This Row],[угол обхв3]])</f>
        <v>2449096.5895934138</v>
      </c>
      <c r="CW1722" s="50">
        <f>SUM(X1722:AC1722,AD1722:AI1722)-Таблица1[[#This Row],[lподв_min, мм]]</f>
        <v>24004.386730836228</v>
      </c>
      <c r="CX1722" s="17">
        <f>CW2161-Таблица1[[#This Row],[Суммарная длина каната]]</f>
        <v>-2426192.3389839507</v>
      </c>
    </row>
    <row r="1723" spans="1:102" x14ac:dyDescent="0.25">
      <c r="A1723" s="21">
        <v>1722</v>
      </c>
      <c r="B1723" s="10">
        <v>44.102244897959174</v>
      </c>
      <c r="C1723" s="10">
        <v>37.200408163265308</v>
      </c>
      <c r="D1723" s="11">
        <v>7645.1445468013098</v>
      </c>
      <c r="E1723" s="11">
        <v>9838.3726646384985</v>
      </c>
      <c r="F1723" s="11">
        <v>6835.408199422719</v>
      </c>
      <c r="G1723" s="11">
        <v>10232.347343690311</v>
      </c>
      <c r="H1723" s="11">
        <v>7237.1440568013104</v>
      </c>
      <c r="I1723" s="11">
        <v>6792.8169055837952</v>
      </c>
      <c r="J1723" s="11">
        <v>3045.5557590547028</v>
      </c>
      <c r="K1723" s="11">
        <v>25371.514797531971</v>
      </c>
      <c r="L1723" s="11">
        <v>1632.8956090540935</v>
      </c>
      <c r="M1723" s="11">
        <v>58040.915923285778</v>
      </c>
      <c r="N1723" s="11">
        <v>7498.3486197153097</v>
      </c>
      <c r="O1723" s="11">
        <v>19128.797189230667</v>
      </c>
      <c r="P1723" s="43">
        <v>9535.8220896065395</v>
      </c>
      <c r="Q1723" s="11">
        <v>16444.43763776221</v>
      </c>
      <c r="R1723" s="11">
        <v>7966.7316342786044</v>
      </c>
      <c r="S1723" s="11">
        <v>11193.324599272297</v>
      </c>
      <c r="T1723" s="11">
        <v>7645.1445468013098</v>
      </c>
      <c r="U1723" s="11">
        <v>9838.3726646384985</v>
      </c>
      <c r="V1723" s="11">
        <v>6780.245421721057</v>
      </c>
      <c r="W1723" s="11">
        <v>10103.203749361219</v>
      </c>
      <c r="X1723" s="12">
        <v>0</v>
      </c>
      <c r="Y1723" s="12">
        <v>666.98417403229075</v>
      </c>
      <c r="Z1723" s="12">
        <v>383.36187433301831</v>
      </c>
      <c r="AA1723" s="44">
        <v>232.04019061955887</v>
      </c>
      <c r="AB1723" s="45">
        <v>350.50937006922561</v>
      </c>
      <c r="AC1723" s="12">
        <v>0</v>
      </c>
      <c r="AD1723" s="12">
        <v>12346.923986947133</v>
      </c>
      <c r="AE1723" s="12">
        <v>3370.0273503445851</v>
      </c>
      <c r="AF1723" s="12">
        <v>5480.532182188148</v>
      </c>
      <c r="AG1723" s="44">
        <v>1128.475520337061</v>
      </c>
      <c r="AH1723" s="45">
        <v>3045.5557577150439</v>
      </c>
      <c r="AI1723" s="12">
        <v>0</v>
      </c>
      <c r="AJ1723" s="12">
        <v>-40.864244341884472</v>
      </c>
      <c r="AK1723" s="12">
        <v>52.80089824161913</v>
      </c>
      <c r="AL1723" s="12">
        <v>106.6367252649196</v>
      </c>
      <c r="AM1723" s="44">
        <v>139.22232232352704</v>
      </c>
      <c r="AN1723" s="45">
        <v>89.999999811870865</v>
      </c>
      <c r="AO1723" s="12">
        <v>0</v>
      </c>
      <c r="AP1723" s="12">
        <v>-2106.1015150058543</v>
      </c>
      <c r="AQ1723" s="12">
        <v>7823.3366934433006</v>
      </c>
      <c r="AR1723" s="12">
        <v>9926.7429068707661</v>
      </c>
      <c r="AS1723" s="44">
        <v>8233.2068915697855</v>
      </c>
      <c r="AT1723" s="45">
        <v>7237.1445468013098</v>
      </c>
      <c r="AU1723" s="12">
        <v>0</v>
      </c>
      <c r="AV1723" s="12">
        <v>11359.142528365417</v>
      </c>
      <c r="AW1723" s="12">
        <v>19375.46853319784</v>
      </c>
      <c r="AX1723" s="12">
        <v>16327.626188710887</v>
      </c>
      <c r="AY1723" s="44">
        <v>10884.366774882625</v>
      </c>
      <c r="AZ1723" s="45">
        <v>9838.3726632988419</v>
      </c>
      <c r="BA1723" s="12">
        <v>0</v>
      </c>
      <c r="BB1723" s="12">
        <v>7231.4068706101243</v>
      </c>
      <c r="BC1723" s="12">
        <v>9860.8101633345304</v>
      </c>
      <c r="BD1723" s="12">
        <v>8357.65245154283</v>
      </c>
      <c r="BE1723" s="44">
        <v>7378.6692895101287</v>
      </c>
      <c r="BF1723" s="45">
        <v>7237.1445568013096</v>
      </c>
      <c r="BG1723" s="12">
        <v>0</v>
      </c>
      <c r="BH1723" s="12">
        <v>19437.352050778278</v>
      </c>
      <c r="BI1723" s="12">
        <v>16691.108981729383</v>
      </c>
      <c r="BJ1723" s="12">
        <v>11076.513150220975</v>
      </c>
      <c r="BK1723" s="44">
        <v>10147.330489028169</v>
      </c>
      <c r="BL1723" s="45">
        <v>6792.8169055837971</v>
      </c>
      <c r="BM1723" s="12">
        <v>0</v>
      </c>
      <c r="BN1723" s="12">
        <v>0</v>
      </c>
      <c r="BO1723" s="12">
        <v>93.665142583503595</v>
      </c>
      <c r="BP1723" s="12">
        <v>53.835827023300475</v>
      </c>
      <c r="BQ1723" s="48">
        <v>32.585597058607448</v>
      </c>
      <c r="BR1723" s="49">
        <v>49.222322511656188</v>
      </c>
      <c r="BS1723" s="13">
        <v>0</v>
      </c>
      <c r="BT1723" s="12">
        <v>289.08407671421645</v>
      </c>
      <c r="BV1723" s="14">
        <f>Таблица1[[#This Row],[Lкан_леб,мм]]</f>
        <v>58040.915923285778</v>
      </c>
      <c r="BW1723" s="50">
        <f>Таблица1[[#This Row],[угол обхв4]]+Таблица1[[#This Row],[Lдуг 3,мм]]</f>
        <v>12346.923986947133</v>
      </c>
      <c r="BX1723" s="54">
        <f>Таблица1[[#This Row],[угол обхв5]]+Таблица1[[#This Row],[Y5, мм]]</f>
        <v>58707.900097318066</v>
      </c>
      <c r="BY1723" s="14">
        <f>Таблица1[[#This Row],[угол обхв6]]+Таблица1[[#This Row],[Lдуг 4,мм]]</f>
        <v>15716.951337291717</v>
      </c>
      <c r="BZ1723" s="14">
        <f>Таблица1[[#This Row],[Т1]]+Таблица1[[#This Row],[X6, мм]]</f>
        <v>59091.261971651082</v>
      </c>
      <c r="CA1723" s="14">
        <f>Таблица1[[#This Row],[Т2]]+Таблица1[[#This Row],[Lдуг 5,мм]]</f>
        <v>21197.483519479865</v>
      </c>
      <c r="CB1723" s="14">
        <f>Таблица1[[#This Row],[Т3]]+Таблица1[[#This Row],[Y6, мм]]</f>
        <v>59323.302162270644</v>
      </c>
      <c r="CC1723" s="14">
        <f>Таблица1[[#This Row],[Т4]]+Таблица1[[#This Row],[Lдуг 6,мм]]</f>
        <v>22325.959039816928</v>
      </c>
      <c r="CD1723" s="14">
        <f>Таблица1[[#This Row],[Т5]]+Таблица1[[#This Row],[Lдуг 1,мм]]</f>
        <v>59673.811532339867</v>
      </c>
      <c r="CE1723" s="14">
        <f>Таблица1[[#This Row],[Т6]]+Таблица1[[#This Row],[Lпрям1, мм]]</f>
        <v>25371.514797531971</v>
      </c>
      <c r="CF1723" s="15">
        <f>Таблица1[[#This Row],[Т7]]+Таблица1[[#This Row],[Lдуг 2,мм]]</f>
        <v>59673.811532339867</v>
      </c>
      <c r="CG1723" s="14">
        <f>Таблица1[[#This Row],[Т8]]+Таблица1[[#This Row],[Lпрям2, мм]]</f>
        <v>25371.514797531971</v>
      </c>
      <c r="CH1723" s="14">
        <f>Таблица1[[#This Row],[Т9]]-Таблица1[[#This Row],[Т9]]</f>
        <v>0</v>
      </c>
      <c r="CI1723" s="50">
        <f>Таблица1[[#This Row],[Т9]]-Таблица1[[#This Row],[Т8]]</f>
        <v>34302.296734807896</v>
      </c>
      <c r="CJ1723" s="54">
        <f>Таблица1[[#This Row],[Т9]]-Таблица1[[#This Row],[Т7]]</f>
        <v>0</v>
      </c>
      <c r="CK1723" s="14">
        <f>Таблица1[[#This Row],[Т9]]-Таблица1[[#This Row],[Т6]]</f>
        <v>37347.852492522943</v>
      </c>
      <c r="CL1723" s="14">
        <f>Таблица1[[#This Row],[Т9]]-Таблица1[[#This Row],[Т5]]</f>
        <v>350.50937006922322</v>
      </c>
      <c r="CM1723" s="14">
        <f>Таблица1[[#This Row],[Т9]]-Таблица1[[#This Row],[Т4]]</f>
        <v>38476.328012860002</v>
      </c>
      <c r="CN1723" s="14">
        <f>Таблица1[[#This Row],[Т9]]-Таблица1[[#This Row],[Т3]]</f>
        <v>582.54956068878528</v>
      </c>
      <c r="CO1723" s="14">
        <f>Таблица1[[#This Row],[Т9]]-Таблица1[[#This Row],[Т2]]</f>
        <v>43956.860195048153</v>
      </c>
      <c r="CP1723" s="14">
        <f>Таблица1[[#This Row],[Т9]]-Таблица1[[#This Row],[Т1]]</f>
        <v>965.91143502180057</v>
      </c>
      <c r="CQ1723" s="14">
        <f>Таблица1[[#This Row],[Т9]]-Таблица1[[#This Row],[угол обхв6]]</f>
        <v>47326.887545392732</v>
      </c>
      <c r="CR1723" s="14">
        <f>Таблица1[[#This Row],[Т9]]-Таблица1[[#This Row],[угол обхв5]]</f>
        <v>1632.8956090540887</v>
      </c>
      <c r="CS1723" s="14">
        <f>Таблица1[[#This Row],[Т9]]-Таблица1[[#This Row],[угол обхв4]]</f>
        <v>59673.811532339867</v>
      </c>
      <c r="CT1723" s="14">
        <f>Таблица1[[#This Row],[Lкан_прям, мм]]+Таблица1[[#This Row],[Lкан_дуг, мм]]+Таблица1[[#This Row],[Lкан_леб,мм]]</f>
        <v>85045.326329871838</v>
      </c>
      <c r="CU1723" s="16">
        <f>Таблица1[[#This Row],[Lкан_леб,мм]]</f>
        <v>58040.915923285778</v>
      </c>
      <c r="CV1723" s="14">
        <f>2534431-(Таблица1[[#This Row],[Т23]]+Таблица1[[#This Row],[угол обхв3]])</f>
        <v>2449096.5895934138</v>
      </c>
      <c r="CW1723" s="50">
        <f>SUM(X1723:AC1723,AD1723:AI1723)-Таблица1[[#This Row],[lподв_min, мм]]</f>
        <v>23958.854647531363</v>
      </c>
      <c r="CX1723" s="17">
        <f>CW2162-Таблица1[[#This Row],[Суммарная длина каната]]</f>
        <v>-2426233.6163134295</v>
      </c>
    </row>
    <row r="1724" spans="1:102" x14ac:dyDescent="0.25">
      <c r="A1724" s="21">
        <v>1723</v>
      </c>
      <c r="B1724" s="10">
        <v>44.102244897959174</v>
      </c>
      <c r="C1724" s="10">
        <v>39.884489795918363</v>
      </c>
      <c r="D1724" s="11">
        <v>8033.6129778665818</v>
      </c>
      <c r="E1724" s="11">
        <v>9828.8456946270744</v>
      </c>
      <c r="F1724" s="11">
        <v>7206.3155604542189</v>
      </c>
      <c r="G1724" s="11">
        <v>10184.469067231907</v>
      </c>
      <c r="H1724" s="11">
        <v>7625.6124878665823</v>
      </c>
      <c r="I1724" s="11">
        <v>6736.1103131376312</v>
      </c>
      <c r="J1724" s="11">
        <v>3092.7353814894436</v>
      </c>
      <c r="K1724" s="11">
        <v>25409.741184048191</v>
      </c>
      <c r="L1724" s="11">
        <v>1594.6692225378629</v>
      </c>
      <c r="M1724" s="11">
        <v>58040.915923285778</v>
      </c>
      <c r="N1724" s="11">
        <v>7498.3486197153097</v>
      </c>
      <c r="O1724" s="11">
        <v>19128.797189230667</v>
      </c>
      <c r="P1724" s="43">
        <v>9612.8613533030893</v>
      </c>
      <c r="Q1724" s="11">
        <v>16516.20171690383</v>
      </c>
      <c r="R1724" s="11">
        <v>8291.3963113519003</v>
      </c>
      <c r="S1724" s="11">
        <v>11197.37072288823</v>
      </c>
      <c r="T1724" s="11">
        <v>8033.6129778665818</v>
      </c>
      <c r="U1724" s="11">
        <v>9828.8456946270744</v>
      </c>
      <c r="V1724" s="11">
        <v>7157.2609567786385</v>
      </c>
      <c r="W1724" s="11">
        <v>10052.883939431567</v>
      </c>
      <c r="X1724" s="12">
        <v>0</v>
      </c>
      <c r="Y1724" s="12">
        <v>654.26624388395476</v>
      </c>
      <c r="Z1724" s="12">
        <v>376.96661123345729</v>
      </c>
      <c r="AA1724" s="44">
        <v>232.04019061955876</v>
      </c>
      <c r="AB1724" s="45">
        <v>331.39617680089191</v>
      </c>
      <c r="AC1724" s="12">
        <v>0</v>
      </c>
      <c r="AD1724" s="12">
        <v>12346.923986947133</v>
      </c>
      <c r="AE1724" s="12">
        <v>3361.0741144056242</v>
      </c>
      <c r="AF1724" s="12">
        <v>5480.5321821881507</v>
      </c>
      <c r="AG1724" s="44">
        <v>1128.4755203370603</v>
      </c>
      <c r="AH1724" s="45">
        <v>3092.7353801702216</v>
      </c>
      <c r="AI1724" s="12">
        <v>0</v>
      </c>
      <c r="AJ1724" s="12">
        <v>-40.864244341884472</v>
      </c>
      <c r="AK1724" s="12">
        <v>51.014908727791067</v>
      </c>
      <c r="AL1724" s="12">
        <v>103.95264363226654</v>
      </c>
      <c r="AM1724" s="44">
        <v>136.53824069087398</v>
      </c>
      <c r="AN1724" s="45">
        <v>89.999999814740761</v>
      </c>
      <c r="AO1724" s="12">
        <v>0</v>
      </c>
      <c r="AP1724" s="12">
        <v>-2106.1015150058543</v>
      </c>
      <c r="AQ1724" s="12">
        <v>7815.4909725544567</v>
      </c>
      <c r="AR1724" s="12">
        <v>10008.823455781234</v>
      </c>
      <c r="AS1724" s="44">
        <v>8572.0473891515194</v>
      </c>
      <c r="AT1724" s="45">
        <v>7625.6129778665818</v>
      </c>
      <c r="AU1724" s="12">
        <v>0</v>
      </c>
      <c r="AV1724" s="12">
        <v>11359.142528365417</v>
      </c>
      <c r="AW1724" s="12">
        <v>19385.477395003629</v>
      </c>
      <c r="AX1724" s="12">
        <v>16417.824822253275</v>
      </c>
      <c r="AY1724" s="44">
        <v>10901.230599754073</v>
      </c>
      <c r="AZ1724" s="45">
        <v>9828.8456933078542</v>
      </c>
      <c r="BA1724" s="12">
        <v>0</v>
      </c>
      <c r="BB1724" s="12">
        <v>7231.4068706101243</v>
      </c>
      <c r="BC1724" s="12">
        <v>9930.0037061422354</v>
      </c>
      <c r="BD1724" s="12">
        <v>8687.3584138300466</v>
      </c>
      <c r="BE1724" s="44">
        <v>7752.9619000669645</v>
      </c>
      <c r="BF1724" s="45">
        <v>7625.6129878665815</v>
      </c>
      <c r="BG1724" s="12">
        <v>0</v>
      </c>
      <c r="BH1724" s="12">
        <v>19437.352050778278</v>
      </c>
      <c r="BI1724" s="12">
        <v>16772.881922676792</v>
      </c>
      <c r="BJ1724" s="12">
        <v>11098.993828237677</v>
      </c>
      <c r="BK1724" s="44">
        <v>10124.985817761231</v>
      </c>
      <c r="BL1724" s="45">
        <v>6736.1103131376331</v>
      </c>
      <c r="BM1724" s="12">
        <v>0</v>
      </c>
      <c r="BN1724" s="12">
        <v>0</v>
      </c>
      <c r="BO1724" s="12">
        <v>91.879153069675539</v>
      </c>
      <c r="BP1724" s="12">
        <v>52.937734904475469</v>
      </c>
      <c r="BQ1724" s="48">
        <v>32.585597058607433</v>
      </c>
      <c r="BR1724" s="49">
        <v>46.538240876133202</v>
      </c>
      <c r="BS1724" s="13">
        <v>0</v>
      </c>
      <c r="BT1724" s="12">
        <v>289.08407671421645</v>
      </c>
      <c r="BV1724" s="14">
        <f>Таблица1[[#This Row],[Lкан_леб,мм]]</f>
        <v>58040.915923285778</v>
      </c>
      <c r="BW1724" s="50">
        <f>Таблица1[[#This Row],[угол обхв4]]+Таблица1[[#This Row],[Lдуг 3,мм]]</f>
        <v>12346.923986947133</v>
      </c>
      <c r="BX1724" s="54">
        <f>Таблица1[[#This Row],[угол обхв5]]+Таблица1[[#This Row],[Y5, мм]]</f>
        <v>58695.182167169733</v>
      </c>
      <c r="BY1724" s="14">
        <f>Таблица1[[#This Row],[угол обхв6]]+Таблица1[[#This Row],[Lдуг 4,мм]]</f>
        <v>15707.998101352758</v>
      </c>
      <c r="BZ1724" s="14">
        <f>Таблица1[[#This Row],[Т1]]+Таблица1[[#This Row],[X6, мм]]</f>
        <v>59072.148778403192</v>
      </c>
      <c r="CA1724" s="14">
        <f>Таблица1[[#This Row],[Т2]]+Таблица1[[#This Row],[Lдуг 5,мм]]</f>
        <v>21188.530283540909</v>
      </c>
      <c r="CB1724" s="14">
        <f>Таблица1[[#This Row],[Т3]]+Таблица1[[#This Row],[Y6, мм]]</f>
        <v>59304.188969022754</v>
      </c>
      <c r="CC1724" s="14">
        <f>Таблица1[[#This Row],[Т4]]+Таблица1[[#This Row],[Lдуг 6,мм]]</f>
        <v>22317.005803877968</v>
      </c>
      <c r="CD1724" s="14">
        <f>Таблица1[[#This Row],[Т5]]+Таблица1[[#This Row],[Lдуг 1,мм]]</f>
        <v>59635.585145823643</v>
      </c>
      <c r="CE1724" s="14">
        <f>Таблица1[[#This Row],[Т6]]+Таблица1[[#This Row],[Lпрям1, мм]]</f>
        <v>25409.741184048191</v>
      </c>
      <c r="CF1724" s="15">
        <f>Таблица1[[#This Row],[Т7]]+Таблица1[[#This Row],[Lдуг 2,мм]]</f>
        <v>59635.585145823643</v>
      </c>
      <c r="CG1724" s="14">
        <f>Таблица1[[#This Row],[Т8]]+Таблица1[[#This Row],[Lпрям2, мм]]</f>
        <v>25409.741184048191</v>
      </c>
      <c r="CH1724" s="14">
        <f>Таблица1[[#This Row],[Т9]]-Таблица1[[#This Row],[Т9]]</f>
        <v>0</v>
      </c>
      <c r="CI1724" s="50">
        <f>Таблица1[[#This Row],[Т9]]-Таблица1[[#This Row],[Т8]]</f>
        <v>34225.843961775448</v>
      </c>
      <c r="CJ1724" s="54">
        <f>Таблица1[[#This Row],[Т9]]-Таблица1[[#This Row],[Т7]]</f>
        <v>0</v>
      </c>
      <c r="CK1724" s="14">
        <f>Таблица1[[#This Row],[Т9]]-Таблица1[[#This Row],[Т6]]</f>
        <v>37318.579341945675</v>
      </c>
      <c r="CL1724" s="14">
        <f>Таблица1[[#This Row],[Т9]]-Таблица1[[#This Row],[Т5]]</f>
        <v>331.3961768008885</v>
      </c>
      <c r="CM1724" s="14">
        <f>Таблица1[[#This Row],[Т9]]-Таблица1[[#This Row],[Т4]]</f>
        <v>38447.054862282734</v>
      </c>
      <c r="CN1724" s="14">
        <f>Таблица1[[#This Row],[Т9]]-Таблица1[[#This Row],[Т3]]</f>
        <v>563.43636742045055</v>
      </c>
      <c r="CO1724" s="14">
        <f>Таблица1[[#This Row],[Т9]]-Таблица1[[#This Row],[Т2]]</f>
        <v>43927.587044470885</v>
      </c>
      <c r="CP1724" s="14">
        <f>Таблица1[[#This Row],[Т9]]-Таблица1[[#This Row],[Т1]]</f>
        <v>940.4029786539104</v>
      </c>
      <c r="CQ1724" s="14">
        <f>Таблица1[[#This Row],[Т9]]-Таблица1[[#This Row],[угол обхв6]]</f>
        <v>47288.661158876508</v>
      </c>
      <c r="CR1724" s="14">
        <f>Таблица1[[#This Row],[Т9]]-Таблица1[[#This Row],[угол обхв5]]</f>
        <v>1594.6692225378647</v>
      </c>
      <c r="CS1724" s="14">
        <f>Таблица1[[#This Row],[Т9]]-Таблица1[[#This Row],[угол обхв4]]</f>
        <v>59635.585145823643</v>
      </c>
      <c r="CT1724" s="14">
        <f>Таблица1[[#This Row],[Lкан_прям, мм]]+Таблица1[[#This Row],[Lкан_дуг, мм]]+Таблица1[[#This Row],[Lкан_леб,мм]]</f>
        <v>85045.326329871838</v>
      </c>
      <c r="CU1724" s="16">
        <f>Таблица1[[#This Row],[Lкан_леб,мм]]</f>
        <v>58040.915923285778</v>
      </c>
      <c r="CV1724" s="14">
        <f>2534431-(Таблица1[[#This Row],[Т23]]+Таблица1[[#This Row],[угол обхв3]])</f>
        <v>2449096.5895934138</v>
      </c>
      <c r="CW1724" s="50">
        <f>SUM(X1724:AC1724,AD1724:AI1724)-Таблица1[[#This Row],[lподв_min, мм]]</f>
        <v>23911.675025096607</v>
      </c>
      <c r="CX1724" s="17">
        <f>CW2163-Таблица1[[#This Row],[Суммарная длина каната]]</f>
        <v>-2426276.0544017488</v>
      </c>
    </row>
    <row r="1725" spans="1:102" x14ac:dyDescent="0.25">
      <c r="A1725" s="21">
        <v>1724</v>
      </c>
      <c r="B1725" s="10">
        <v>44.102244897959174</v>
      </c>
      <c r="C1725" s="10">
        <v>42.568571428571424</v>
      </c>
      <c r="D1725" s="11">
        <v>8422.101367305695</v>
      </c>
      <c r="E1725" s="11">
        <v>9837.5207371581619</v>
      </c>
      <c r="F1725" s="11">
        <v>7579.0580963117181</v>
      </c>
      <c r="G1725" s="11">
        <v>10154.012511509056</v>
      </c>
      <c r="H1725" s="11">
        <v>8014.1008773056956</v>
      </c>
      <c r="I1725" s="11">
        <v>6695.9647194517556</v>
      </c>
      <c r="J1725" s="11">
        <v>3141.5560177064058</v>
      </c>
      <c r="K1725" s="11">
        <v>25447.967570564491</v>
      </c>
      <c r="L1725" s="11">
        <v>1556.4428360215677</v>
      </c>
      <c r="M1725" s="11">
        <v>58040.915923285778</v>
      </c>
      <c r="N1725" s="11">
        <v>7498.3486197153097</v>
      </c>
      <c r="O1725" s="11">
        <v>19128.797189230667</v>
      </c>
      <c r="P1725" s="43">
        <v>9686.4554640691258</v>
      </c>
      <c r="Q1725" s="11">
        <v>16591.494731629675</v>
      </c>
      <c r="R1725" s="11">
        <v>8615.5153309296002</v>
      </c>
      <c r="S1725" s="11">
        <v>11216.616106839059</v>
      </c>
      <c r="T1725" s="11">
        <v>8422.101367305695</v>
      </c>
      <c r="U1725" s="11">
        <v>9837.5207371581619</v>
      </c>
      <c r="V1725" s="11">
        <v>7536.2192999290137</v>
      </c>
      <c r="W1725" s="11">
        <v>10020.274568035704</v>
      </c>
      <c r="X1725" s="12">
        <v>0</v>
      </c>
      <c r="Y1725" s="12">
        <v>641.52986940173446</v>
      </c>
      <c r="Z1725" s="12">
        <v>370.58979246778068</v>
      </c>
      <c r="AA1725" s="44">
        <v>232.0401906195587</v>
      </c>
      <c r="AB1725" s="45">
        <v>312.28298353249386</v>
      </c>
      <c r="AC1725" s="12">
        <v>0</v>
      </c>
      <c r="AD1725" s="12">
        <v>12346.923986947133</v>
      </c>
      <c r="AE1725" s="12">
        <v>3350.4798646844665</v>
      </c>
      <c r="AF1725" s="12">
        <v>5480.5321821881507</v>
      </c>
      <c r="AG1725" s="44">
        <v>1128.4755203370594</v>
      </c>
      <c r="AH1725" s="45">
        <v>3141.5560164076846</v>
      </c>
      <c r="AI1725" s="12">
        <v>0</v>
      </c>
      <c r="AJ1725" s="12">
        <v>-40.864244341884472</v>
      </c>
      <c r="AK1725" s="12">
        <v>49.226329060807373</v>
      </c>
      <c r="AL1725" s="12">
        <v>101.2685619996135</v>
      </c>
      <c r="AM1725" s="44">
        <v>133.85415905822092</v>
      </c>
      <c r="AN1725" s="45">
        <v>89.999999817619724</v>
      </c>
      <c r="AO1725" s="12">
        <v>0</v>
      </c>
      <c r="AP1725" s="12">
        <v>-2106.1015150058543</v>
      </c>
      <c r="AQ1725" s="12">
        <v>7807.3250781661936</v>
      </c>
      <c r="AR1725" s="12">
        <v>10086.590050641158</v>
      </c>
      <c r="AS1725" s="44">
        <v>8909.7264380566157</v>
      </c>
      <c r="AT1725" s="45">
        <v>8014.101367305695</v>
      </c>
      <c r="AU1725" s="12">
        <v>0</v>
      </c>
      <c r="AV1725" s="12">
        <v>11359.142528365417</v>
      </c>
      <c r="AW1725" s="12">
        <v>19395.250840215504</v>
      </c>
      <c r="AX1725" s="12">
        <v>16511.768245260162</v>
      </c>
      <c r="AY1725" s="44">
        <v>10933.94346146442</v>
      </c>
      <c r="AZ1725" s="45">
        <v>9837.5207358594416</v>
      </c>
      <c r="BA1725" s="12">
        <v>0</v>
      </c>
      <c r="BB1725" s="12">
        <v>7231.4068706101243</v>
      </c>
      <c r="BC1725" s="12">
        <v>9995.4319225200106</v>
      </c>
      <c r="BD1725" s="12">
        <v>9015.6499175016324</v>
      </c>
      <c r="BE1725" s="44">
        <v>8127.8902601786795</v>
      </c>
      <c r="BF1725" s="45">
        <v>8014.1013773056957</v>
      </c>
      <c r="BG1725" s="12">
        <v>0</v>
      </c>
      <c r="BH1725" s="12">
        <v>19437.352050778278</v>
      </c>
      <c r="BI1725" s="12">
        <v>16857.948382614512</v>
      </c>
      <c r="BJ1725" s="12">
        <v>11136.889620469541</v>
      </c>
      <c r="BK1725" s="44">
        <v>10120.1933825328</v>
      </c>
      <c r="BL1725" s="45">
        <v>6695.9647194517574</v>
      </c>
      <c r="BM1725" s="12">
        <v>0</v>
      </c>
      <c r="BN1725" s="12">
        <v>0</v>
      </c>
      <c r="BO1725" s="12">
        <v>90.090573402691859</v>
      </c>
      <c r="BP1725" s="12">
        <v>52.042232938806123</v>
      </c>
      <c r="BQ1725" s="48">
        <v>32.585597058607419</v>
      </c>
      <c r="BR1725" s="49">
        <v>43.854159240601192</v>
      </c>
      <c r="BS1725" s="13">
        <v>0</v>
      </c>
      <c r="BT1725" s="12">
        <v>289.08407671421645</v>
      </c>
      <c r="BV1725" s="14">
        <f>Таблица1[[#This Row],[Lкан_леб,мм]]</f>
        <v>58040.915923285778</v>
      </c>
      <c r="BW1725" s="50">
        <f>Таблица1[[#This Row],[угол обхв4]]+Таблица1[[#This Row],[Lдуг 3,мм]]</f>
        <v>12346.923986947133</v>
      </c>
      <c r="BX1725" s="54">
        <f>Таблица1[[#This Row],[угол обхв5]]+Таблица1[[#This Row],[Y5, мм]]</f>
        <v>58682.445792687511</v>
      </c>
      <c r="BY1725" s="14">
        <f>Таблица1[[#This Row],[угол обхв6]]+Таблица1[[#This Row],[Lдуг 4,мм]]</f>
        <v>15697.4038516316</v>
      </c>
      <c r="BZ1725" s="14">
        <f>Таблица1[[#This Row],[Т1]]+Таблица1[[#This Row],[X6, мм]]</f>
        <v>59053.035585155289</v>
      </c>
      <c r="CA1725" s="14">
        <f>Таблица1[[#This Row],[Т2]]+Таблица1[[#This Row],[Lдуг 5,мм]]</f>
        <v>21177.936033819751</v>
      </c>
      <c r="CB1725" s="14">
        <f>Таблица1[[#This Row],[Т3]]+Таблица1[[#This Row],[Y6, мм]]</f>
        <v>59285.075775774851</v>
      </c>
      <c r="CC1725" s="14">
        <f>Таблица1[[#This Row],[Т4]]+Таблица1[[#This Row],[Lдуг 6,мм]]</f>
        <v>22306.41155415681</v>
      </c>
      <c r="CD1725" s="14">
        <f>Таблица1[[#This Row],[Т5]]+Таблица1[[#This Row],[Lдуг 1,мм]]</f>
        <v>59597.358759307346</v>
      </c>
      <c r="CE1725" s="14">
        <f>Таблица1[[#This Row],[Т6]]+Таблица1[[#This Row],[Lпрям1, мм]]</f>
        <v>25447.967570564495</v>
      </c>
      <c r="CF1725" s="15">
        <f>Таблица1[[#This Row],[Т7]]+Таблица1[[#This Row],[Lдуг 2,мм]]</f>
        <v>59597.358759307346</v>
      </c>
      <c r="CG1725" s="14">
        <f>Таблица1[[#This Row],[Т8]]+Таблица1[[#This Row],[Lпрям2, мм]]</f>
        <v>25447.967570564495</v>
      </c>
      <c r="CH1725" s="14">
        <f>Таблица1[[#This Row],[Т9]]-Таблица1[[#This Row],[Т9]]</f>
        <v>0</v>
      </c>
      <c r="CI1725" s="50">
        <f>Таблица1[[#This Row],[Т9]]-Таблица1[[#This Row],[Т8]]</f>
        <v>34149.391188742855</v>
      </c>
      <c r="CJ1725" s="54">
        <f>Таблица1[[#This Row],[Т9]]-Таблица1[[#This Row],[Т7]]</f>
        <v>0</v>
      </c>
      <c r="CK1725" s="14">
        <f>Таблица1[[#This Row],[Т9]]-Таблица1[[#This Row],[Т6]]</f>
        <v>37290.947205150536</v>
      </c>
      <c r="CL1725" s="14">
        <f>Таблица1[[#This Row],[Т9]]-Таблица1[[#This Row],[Т5]]</f>
        <v>312.28298353249556</v>
      </c>
      <c r="CM1725" s="14">
        <f>Таблица1[[#This Row],[Т9]]-Таблица1[[#This Row],[Т4]]</f>
        <v>38419.422725487595</v>
      </c>
      <c r="CN1725" s="14">
        <f>Таблица1[[#This Row],[Т9]]-Таблица1[[#This Row],[Т3]]</f>
        <v>544.32317415205762</v>
      </c>
      <c r="CO1725" s="14">
        <f>Таблица1[[#This Row],[Т9]]-Таблица1[[#This Row],[Т2]]</f>
        <v>43899.954907675747</v>
      </c>
      <c r="CP1725" s="14">
        <f>Таблица1[[#This Row],[Т9]]-Таблица1[[#This Row],[Т1]]</f>
        <v>914.91296661983506</v>
      </c>
      <c r="CQ1725" s="14">
        <f>Таблица1[[#This Row],[Т9]]-Таблица1[[#This Row],[угол обхв6]]</f>
        <v>47250.434772360211</v>
      </c>
      <c r="CR1725" s="14">
        <f>Таблица1[[#This Row],[Т9]]-Таблица1[[#This Row],[угол обхв5]]</f>
        <v>1556.4428360215679</v>
      </c>
      <c r="CS1725" s="14">
        <f>Таблица1[[#This Row],[Т9]]-Таблица1[[#This Row],[угол обхв4]]</f>
        <v>59597.358759307346</v>
      </c>
      <c r="CT1725" s="14">
        <f>Таблица1[[#This Row],[Lкан_прям, мм]]+Таблица1[[#This Row],[Lкан_дуг, мм]]+Таблица1[[#This Row],[Lкан_леб,мм]]</f>
        <v>85045.326329871838</v>
      </c>
      <c r="CU1725" s="16">
        <f>Таблица1[[#This Row],[Lкан_леб,мм]]</f>
        <v>58040.915923285778</v>
      </c>
      <c r="CV1725" s="14">
        <f>2534431-(Таблица1[[#This Row],[Т23]]+Таблица1[[#This Row],[угол обхв3]])</f>
        <v>2449096.5895934138</v>
      </c>
      <c r="CW1725" s="50">
        <f>SUM(X1725:AC1725,AD1725:AI1725)-Таблица1[[#This Row],[lподв_min, мм]]</f>
        <v>23862.854388879656</v>
      </c>
      <c r="CX1725" s="17">
        <f>CW2164-Таблица1[[#This Row],[Суммарная длина каната]]</f>
        <v>-2426319.6128688143</v>
      </c>
    </row>
    <row r="1726" spans="1:102" x14ac:dyDescent="0.25">
      <c r="A1726" s="21">
        <v>1725</v>
      </c>
      <c r="B1726" s="10">
        <v>44.102244897959174</v>
      </c>
      <c r="C1726" s="10">
        <v>45.252653061224485</v>
      </c>
      <c r="D1726" s="11">
        <v>8809.7573124625542</v>
      </c>
      <c r="E1726" s="11">
        <v>9864.378757868064</v>
      </c>
      <c r="F1726" s="11">
        <v>7952.8179531384685</v>
      </c>
      <c r="G1726" s="11">
        <v>10141.044502840632</v>
      </c>
      <c r="H1726" s="11">
        <v>8401.7568224625556</v>
      </c>
      <c r="I1726" s="11">
        <v>6672.3688338751454</v>
      </c>
      <c r="J1726" s="11">
        <v>3192.0099239929182</v>
      </c>
      <c r="K1726" s="11">
        <v>25486.193957080806</v>
      </c>
      <c r="L1726" s="11">
        <v>1518.2164495052461</v>
      </c>
      <c r="M1726" s="11">
        <v>58040.915923285778</v>
      </c>
      <c r="N1726" s="11">
        <v>7498.3486197153097</v>
      </c>
      <c r="O1726" s="11">
        <v>19128.797189230667</v>
      </c>
      <c r="P1726" s="43">
        <v>9756.4429452242803</v>
      </c>
      <c r="Q1726" s="11">
        <v>16670.151477605516</v>
      </c>
      <c r="R1726" s="11">
        <v>8938.3775265503882</v>
      </c>
      <c r="S1726" s="11">
        <v>11251.018523823157</v>
      </c>
      <c r="T1726" s="11">
        <v>8809.7573124625542</v>
      </c>
      <c r="U1726" s="11">
        <v>9864.378757868064</v>
      </c>
      <c r="V1726" s="11">
        <v>7916.2889588881599</v>
      </c>
      <c r="W1726" s="11">
        <v>10005.447185097761</v>
      </c>
      <c r="X1726" s="12">
        <v>0</v>
      </c>
      <c r="Y1726" s="12">
        <v>628.77175610702227</v>
      </c>
      <c r="Z1726" s="12">
        <v>364.23471251459569</v>
      </c>
      <c r="AA1726" s="44">
        <v>232.04019061955896</v>
      </c>
      <c r="AB1726" s="45">
        <v>293.16979026406904</v>
      </c>
      <c r="AC1726" s="12">
        <v>0</v>
      </c>
      <c r="AD1726" s="12">
        <v>12346.923986947133</v>
      </c>
      <c r="AE1726" s="12">
        <v>3338.2523448937418</v>
      </c>
      <c r="AF1726" s="12">
        <v>5480.5321821881498</v>
      </c>
      <c r="AG1726" s="44">
        <v>1128.4755203370598</v>
      </c>
      <c r="AH1726" s="45">
        <v>3192.0099227147248</v>
      </c>
      <c r="AI1726" s="12">
        <v>0</v>
      </c>
      <c r="AJ1726" s="12">
        <v>-40.864244341884472</v>
      </c>
      <c r="AK1726" s="12">
        <v>47.434696594295723</v>
      </c>
      <c r="AL1726" s="12">
        <v>98.584480366960435</v>
      </c>
      <c r="AM1726" s="44">
        <v>131.17007742556788</v>
      </c>
      <c r="AN1726" s="45">
        <v>89.999999820502481</v>
      </c>
      <c r="AO1726" s="12">
        <v>0</v>
      </c>
      <c r="AP1726" s="12">
        <v>-2106.1015150058543</v>
      </c>
      <c r="AQ1726" s="12">
        <v>7798.8434136087271</v>
      </c>
      <c r="AR1726" s="12">
        <v>10159.872059704991</v>
      </c>
      <c r="AS1726" s="44">
        <v>9245.5031190555219</v>
      </c>
      <c r="AT1726" s="45">
        <v>8401.757312462556</v>
      </c>
      <c r="AU1726" s="12">
        <v>0</v>
      </c>
      <c r="AV1726" s="12">
        <v>11359.142528365417</v>
      </c>
      <c r="AW1726" s="12">
        <v>19404.780664900773</v>
      </c>
      <c r="AX1726" s="12">
        <v>16609.250331562853</v>
      </c>
      <c r="AY1726" s="44">
        <v>10982.433583016027</v>
      </c>
      <c r="AZ1726" s="45">
        <v>9864.378756589871</v>
      </c>
      <c r="BA1726" s="12">
        <v>0</v>
      </c>
      <c r="BB1726" s="12">
        <v>7231.4068706101243</v>
      </c>
      <c r="BC1726" s="12">
        <v>10056.937739117699</v>
      </c>
      <c r="BD1726" s="12">
        <v>9341.8066410310985</v>
      </c>
      <c r="BE1726" s="44">
        <v>8502.6317199574205</v>
      </c>
      <c r="BF1726" s="45">
        <v>8401.7573224625557</v>
      </c>
      <c r="BG1726" s="12">
        <v>0</v>
      </c>
      <c r="BH1726" s="12">
        <v>19437.352050778278</v>
      </c>
      <c r="BI1726" s="12">
        <v>16946.134953275621</v>
      </c>
      <c r="BJ1726" s="12">
        <v>11190.117377780496</v>
      </c>
      <c r="BK1726" s="44">
        <v>10132.963698675194</v>
      </c>
      <c r="BL1726" s="45">
        <v>6672.3688338751472</v>
      </c>
      <c r="BM1726" s="12">
        <v>0</v>
      </c>
      <c r="BN1726" s="12">
        <v>0</v>
      </c>
      <c r="BO1726" s="12">
        <v>88.298940936180202</v>
      </c>
      <c r="BP1726" s="12">
        <v>51.149783772664712</v>
      </c>
      <c r="BQ1726" s="48">
        <v>32.585597058607462</v>
      </c>
      <c r="BR1726" s="49">
        <v>41.170077605065408</v>
      </c>
      <c r="BS1726" s="13">
        <v>0</v>
      </c>
      <c r="BT1726" s="12">
        <v>289.08407671421645</v>
      </c>
      <c r="BV1726" s="14">
        <f>Таблица1[[#This Row],[Lкан_леб,мм]]</f>
        <v>58040.915923285778</v>
      </c>
      <c r="BW1726" s="50">
        <f>Таблица1[[#This Row],[угол обхв4]]+Таблица1[[#This Row],[Lдуг 3,мм]]</f>
        <v>12346.923986947133</v>
      </c>
      <c r="BX1726" s="54">
        <f>Таблица1[[#This Row],[угол обхв5]]+Таблица1[[#This Row],[Y5, мм]]</f>
        <v>58669.687679392802</v>
      </c>
      <c r="BY1726" s="14">
        <f>Таблица1[[#This Row],[угол обхв6]]+Таблица1[[#This Row],[Lдуг 4,мм]]</f>
        <v>15685.176331840874</v>
      </c>
      <c r="BZ1726" s="14">
        <f>Таблица1[[#This Row],[Т1]]+Таблица1[[#This Row],[X6, мм]]</f>
        <v>59033.922391907399</v>
      </c>
      <c r="CA1726" s="14">
        <f>Таблица1[[#This Row],[Т2]]+Таблица1[[#This Row],[Lдуг 5,мм]]</f>
        <v>21165.708514029022</v>
      </c>
      <c r="CB1726" s="14">
        <f>Таблица1[[#This Row],[Т3]]+Таблица1[[#This Row],[Y6, мм]]</f>
        <v>59265.962582526961</v>
      </c>
      <c r="CC1726" s="14">
        <f>Таблица1[[#This Row],[Т4]]+Таблица1[[#This Row],[Lдуг 6,мм]]</f>
        <v>22294.184034366081</v>
      </c>
      <c r="CD1726" s="14">
        <f>Таблица1[[#This Row],[Т5]]+Таблица1[[#This Row],[Lдуг 1,мм]]</f>
        <v>59559.132372791028</v>
      </c>
      <c r="CE1726" s="14">
        <f>Таблица1[[#This Row],[Т6]]+Таблица1[[#This Row],[Lпрям1, мм]]</f>
        <v>25486.193957080806</v>
      </c>
      <c r="CF1726" s="15">
        <f>Таблица1[[#This Row],[Т7]]+Таблица1[[#This Row],[Lдуг 2,мм]]</f>
        <v>59559.132372791028</v>
      </c>
      <c r="CG1726" s="14">
        <f>Таблица1[[#This Row],[Т8]]+Таблица1[[#This Row],[Lпрям2, мм]]</f>
        <v>25486.193957080806</v>
      </c>
      <c r="CH1726" s="14">
        <f>Таблица1[[#This Row],[Т9]]-Таблица1[[#This Row],[Т9]]</f>
        <v>0</v>
      </c>
      <c r="CI1726" s="50">
        <f>Таблица1[[#This Row],[Т9]]-Таблица1[[#This Row],[Т8]]</f>
        <v>34072.938415710218</v>
      </c>
      <c r="CJ1726" s="54">
        <f>Таблица1[[#This Row],[Т9]]-Таблица1[[#This Row],[Т7]]</f>
        <v>0</v>
      </c>
      <c r="CK1726" s="14">
        <f>Таблица1[[#This Row],[Т9]]-Таблица1[[#This Row],[Т6]]</f>
        <v>37264.948338424947</v>
      </c>
      <c r="CL1726" s="14">
        <f>Таблица1[[#This Row],[Т9]]-Таблица1[[#This Row],[Т5]]</f>
        <v>293.16979026406625</v>
      </c>
      <c r="CM1726" s="14">
        <f>Таблица1[[#This Row],[Т9]]-Таблица1[[#This Row],[Т4]]</f>
        <v>38393.423858762006</v>
      </c>
      <c r="CN1726" s="14">
        <f>Таблица1[[#This Row],[Т9]]-Таблица1[[#This Row],[Т3]]</f>
        <v>525.2099808836283</v>
      </c>
      <c r="CO1726" s="14">
        <f>Таблица1[[#This Row],[Т9]]-Таблица1[[#This Row],[Т2]]</f>
        <v>43873.956040950157</v>
      </c>
      <c r="CP1726" s="14">
        <f>Таблица1[[#This Row],[Т9]]-Таблица1[[#This Row],[Т1]]</f>
        <v>889.44469339822535</v>
      </c>
      <c r="CQ1726" s="14">
        <f>Таблица1[[#This Row],[Т9]]-Таблица1[[#This Row],[угол обхв6]]</f>
        <v>47212.208385843893</v>
      </c>
      <c r="CR1726" s="14">
        <f>Таблица1[[#This Row],[Т9]]-Таблица1[[#This Row],[угол обхв5]]</f>
        <v>1518.2164495052493</v>
      </c>
      <c r="CS1726" s="14">
        <f>Таблица1[[#This Row],[Т9]]-Таблица1[[#This Row],[угол обхв4]]</f>
        <v>59559.132372791028</v>
      </c>
      <c r="CT1726" s="14">
        <f>Таблица1[[#This Row],[Lкан_прям, мм]]+Таблица1[[#This Row],[Lкан_дуг, мм]]+Таблица1[[#This Row],[Lкан_леб,мм]]</f>
        <v>85045.326329871838</v>
      </c>
      <c r="CU1726" s="16">
        <f>Таблица1[[#This Row],[Lкан_леб,мм]]</f>
        <v>58040.915923285778</v>
      </c>
      <c r="CV1726" s="14">
        <f>2534431-(Таблица1[[#This Row],[Т23]]+Таблица1[[#This Row],[угол обхв3]])</f>
        <v>2449096.5895934138</v>
      </c>
      <c r="CW1726" s="50">
        <f>SUM(X1726:AC1726,AD1726:AI1726)-Таблица1[[#This Row],[lподв_min, мм]]</f>
        <v>23812.400482593137</v>
      </c>
      <c r="CX1726" s="17">
        <f>CW2165-Таблица1[[#This Row],[Суммарная длина каната]]</f>
        <v>-2426364.2491270052</v>
      </c>
    </row>
    <row r="1727" spans="1:102" x14ac:dyDescent="0.25">
      <c r="A1727" s="21">
        <v>1726</v>
      </c>
      <c r="B1727" s="10">
        <v>44.102244897959174</v>
      </c>
      <c r="C1727" s="10">
        <v>47.936734693877547</v>
      </c>
      <c r="D1727" s="11">
        <v>9195.7302371905262</v>
      </c>
      <c r="E1727" s="11">
        <v>9909.3608261714307</v>
      </c>
      <c r="F1727" s="11">
        <v>8326.7750449206796</v>
      </c>
      <c r="G1727" s="11">
        <v>10145.593495011446</v>
      </c>
      <c r="H1727" s="11">
        <v>8787.7297471905276</v>
      </c>
      <c r="I1727" s="11">
        <v>6665.2726939488684</v>
      </c>
      <c r="J1727" s="11">
        <v>3244.0881322225623</v>
      </c>
      <c r="K1727" s="11">
        <v>25524.420343597132</v>
      </c>
      <c r="L1727" s="11">
        <v>1479.9900629889314</v>
      </c>
      <c r="M1727" s="11">
        <v>58040.915923285778</v>
      </c>
      <c r="N1727" s="11">
        <v>7498.3486197153097</v>
      </c>
      <c r="O1727" s="11">
        <v>19128.797189230667</v>
      </c>
      <c r="P1727" s="43">
        <v>9822.6702335824921</v>
      </c>
      <c r="Q1727" s="11">
        <v>16751.999369958769</v>
      </c>
      <c r="R1727" s="11">
        <v>9259.2744894160078</v>
      </c>
      <c r="S1727" s="11">
        <v>11300.502489701463</v>
      </c>
      <c r="T1727" s="11">
        <v>9195.7302371905262</v>
      </c>
      <c r="U1727" s="11">
        <v>9909.3608261714307</v>
      </c>
      <c r="V1727" s="11">
        <v>8296.6360029760272</v>
      </c>
      <c r="W1727" s="11">
        <v>10008.434324152702</v>
      </c>
      <c r="X1727" s="12">
        <v>0</v>
      </c>
      <c r="Y1727" s="12">
        <v>615.98852695157507</v>
      </c>
      <c r="Z1727" s="12">
        <v>357.90474842214564</v>
      </c>
      <c r="AA1727" s="44">
        <v>232.0401906195585</v>
      </c>
      <c r="AB1727" s="45">
        <v>274.05659699565217</v>
      </c>
      <c r="AC1727" s="12">
        <v>0</v>
      </c>
      <c r="AD1727" s="12">
        <v>12346.923986947133</v>
      </c>
      <c r="AE1727" s="12">
        <v>3324.4005231598981</v>
      </c>
      <c r="AF1727" s="12">
        <v>5480.5321821881516</v>
      </c>
      <c r="AG1727" s="44">
        <v>1128.4755203370614</v>
      </c>
      <c r="AH1727" s="45">
        <v>3244.0881309648876</v>
      </c>
      <c r="AI1727" s="12">
        <v>0</v>
      </c>
      <c r="AJ1727" s="12">
        <v>-40.864244341884472</v>
      </c>
      <c r="AK1727" s="12">
        <v>45.639537086561148</v>
      </c>
      <c r="AL1727" s="12">
        <v>95.900398734307359</v>
      </c>
      <c r="AM1727" s="44">
        <v>128.48599579291476</v>
      </c>
      <c r="AN1727" s="45">
        <v>89.999999823384016</v>
      </c>
      <c r="AO1727" s="12">
        <v>0</v>
      </c>
      <c r="AP1727" s="12">
        <v>-2106.1015150058543</v>
      </c>
      <c r="AQ1727" s="12">
        <v>7790.0503877505244</v>
      </c>
      <c r="AR1727" s="12">
        <v>10228.508691091001</v>
      </c>
      <c r="AS1727" s="44">
        <v>9578.6406870034207</v>
      </c>
      <c r="AT1727" s="45">
        <v>8787.7302371905262</v>
      </c>
      <c r="AU1727" s="12">
        <v>0</v>
      </c>
      <c r="AV1727" s="12">
        <v>11359.142528365417</v>
      </c>
      <c r="AW1727" s="12">
        <v>19414.058610606095</v>
      </c>
      <c r="AX1727" s="12">
        <v>16710.057190626805</v>
      </c>
      <c r="AY1727" s="44">
        <v>11046.594569701796</v>
      </c>
      <c r="AZ1727" s="45">
        <v>9909.3608249137578</v>
      </c>
      <c r="BA1727" s="12">
        <v>0</v>
      </c>
      <c r="BB1727" s="12">
        <v>7231.4068706101243</v>
      </c>
      <c r="BC1727" s="12">
        <v>10114.372001617709</v>
      </c>
      <c r="BD1727" s="12">
        <v>9665.1129469245152</v>
      </c>
      <c r="BE1727" s="44">
        <v>8876.3640396031115</v>
      </c>
      <c r="BF1727" s="45">
        <v>8787.7302471905277</v>
      </c>
      <c r="BG1727" s="12">
        <v>0</v>
      </c>
      <c r="BH1727" s="12">
        <v>19437.352050778278</v>
      </c>
      <c r="BI1727" s="12">
        <v>17037.260791334193</v>
      </c>
      <c r="BJ1727" s="12">
        <v>11258.560310369501</v>
      </c>
      <c r="BK1727" s="44">
        <v>10163.268746171099</v>
      </c>
      <c r="BL1727" s="45">
        <v>6665.2726939488703</v>
      </c>
      <c r="BM1727" s="12">
        <v>0</v>
      </c>
      <c r="BN1727" s="12">
        <v>0</v>
      </c>
      <c r="BO1727" s="12">
        <v>86.50378142844562</v>
      </c>
      <c r="BP1727" s="12">
        <v>50.260861647746218</v>
      </c>
      <c r="BQ1727" s="48">
        <v>32.585597058607398</v>
      </c>
      <c r="BR1727" s="49">
        <v>38.485995969530748</v>
      </c>
      <c r="BS1727" s="13">
        <v>0</v>
      </c>
      <c r="BT1727" s="12">
        <v>289.08407671421645</v>
      </c>
      <c r="BV1727" s="14">
        <f>Таблица1[[#This Row],[Lкан_леб,мм]]</f>
        <v>58040.915923285778</v>
      </c>
      <c r="BW1727" s="50">
        <f>Таблица1[[#This Row],[угол обхв4]]+Таблица1[[#This Row],[Lдуг 3,мм]]</f>
        <v>12346.923986947133</v>
      </c>
      <c r="BX1727" s="54">
        <f>Таблица1[[#This Row],[угол обхв5]]+Таблица1[[#This Row],[Y5, мм]]</f>
        <v>58656.904450237351</v>
      </c>
      <c r="BY1727" s="14">
        <f>Таблица1[[#This Row],[угол обхв6]]+Таблица1[[#This Row],[Lдуг 4,мм]]</f>
        <v>15671.324510107032</v>
      </c>
      <c r="BZ1727" s="14">
        <f>Таблица1[[#This Row],[Т1]]+Таблица1[[#This Row],[X6, мм]]</f>
        <v>59014.809198659495</v>
      </c>
      <c r="CA1727" s="14">
        <f>Таблица1[[#This Row],[Т2]]+Таблица1[[#This Row],[Lдуг 5,мм]]</f>
        <v>21151.856692295183</v>
      </c>
      <c r="CB1727" s="14">
        <f>Таблица1[[#This Row],[Т3]]+Таблица1[[#This Row],[Y6, мм]]</f>
        <v>59246.849389279058</v>
      </c>
      <c r="CC1727" s="14">
        <f>Таблица1[[#This Row],[Т4]]+Таблица1[[#This Row],[Lдуг 6,мм]]</f>
        <v>22280.332212632246</v>
      </c>
      <c r="CD1727" s="14">
        <f>Таблица1[[#This Row],[Т5]]+Таблица1[[#This Row],[Lдуг 1,мм]]</f>
        <v>59520.905986274709</v>
      </c>
      <c r="CE1727" s="14">
        <f>Таблица1[[#This Row],[Т6]]+Таблица1[[#This Row],[Lпрям1, мм]]</f>
        <v>25524.420343597132</v>
      </c>
      <c r="CF1727" s="15">
        <f>Таблица1[[#This Row],[Т7]]+Таблица1[[#This Row],[Lдуг 2,мм]]</f>
        <v>59520.905986274709</v>
      </c>
      <c r="CG1727" s="14">
        <f>Таблица1[[#This Row],[Т8]]+Таблица1[[#This Row],[Lпрям2, мм]]</f>
        <v>25524.420343597132</v>
      </c>
      <c r="CH1727" s="14">
        <f>Таблица1[[#This Row],[Т9]]-Таблица1[[#This Row],[Т9]]</f>
        <v>0</v>
      </c>
      <c r="CI1727" s="50">
        <f>Таблица1[[#This Row],[Т9]]-Таблица1[[#This Row],[Т8]]</f>
        <v>33996.48564267758</v>
      </c>
      <c r="CJ1727" s="54">
        <f>Таблица1[[#This Row],[Т9]]-Таблица1[[#This Row],[Т7]]</f>
        <v>0</v>
      </c>
      <c r="CK1727" s="14">
        <f>Таблица1[[#This Row],[Т9]]-Таблица1[[#This Row],[Т6]]</f>
        <v>37240.573773642463</v>
      </c>
      <c r="CL1727" s="14">
        <f>Таблица1[[#This Row],[Т9]]-Таблица1[[#This Row],[Т5]]</f>
        <v>274.05659699565149</v>
      </c>
      <c r="CM1727" s="14">
        <f>Таблица1[[#This Row],[Т9]]-Таблица1[[#This Row],[Т4]]</f>
        <v>38369.049293979522</v>
      </c>
      <c r="CN1727" s="14">
        <f>Таблица1[[#This Row],[Т9]]-Таблица1[[#This Row],[Т3]]</f>
        <v>506.09678761521354</v>
      </c>
      <c r="CO1727" s="14">
        <f>Таблица1[[#This Row],[Т9]]-Таблица1[[#This Row],[Т2]]</f>
        <v>43849.581476167674</v>
      </c>
      <c r="CP1727" s="14">
        <f>Таблица1[[#This Row],[Т9]]-Таблица1[[#This Row],[Т1]]</f>
        <v>864.00153603735816</v>
      </c>
      <c r="CQ1727" s="14">
        <f>Таблица1[[#This Row],[Т9]]-Таблица1[[#This Row],[угол обхв6]]</f>
        <v>47173.981999327574</v>
      </c>
      <c r="CR1727" s="14">
        <f>Таблица1[[#This Row],[Т9]]-Таблица1[[#This Row],[угол обхв5]]</f>
        <v>1479.9900629889307</v>
      </c>
      <c r="CS1727" s="14">
        <f>Таблица1[[#This Row],[Т9]]-Таблица1[[#This Row],[угол обхв4]]</f>
        <v>59520.905986274709</v>
      </c>
      <c r="CT1727" s="14">
        <f>Таблица1[[#This Row],[Lкан_прям, мм]]+Таблица1[[#This Row],[Lкан_дуг, мм]]+Таблица1[[#This Row],[Lкан_леб,мм]]</f>
        <v>85045.326329871838</v>
      </c>
      <c r="CU1727" s="16">
        <f>Таблица1[[#This Row],[Lкан_леб,мм]]</f>
        <v>58040.915923285778</v>
      </c>
      <c r="CV1727" s="14">
        <f>2534431-(Таблица1[[#This Row],[Т23]]+Таблица1[[#This Row],[угол обхв3]])</f>
        <v>2449096.5895934138</v>
      </c>
      <c r="CW1727" s="50">
        <f>SUM(X1727:AC1727,AD1727:AI1727)-Таблица1[[#This Row],[lподв_min, мм]]</f>
        <v>23760.322274363501</v>
      </c>
      <c r="CX1727" s="17">
        <f>CW2166-Таблица1[[#This Row],[Суммарная длина каната]]</f>
        <v>-2426409.9182348293</v>
      </c>
    </row>
    <row r="1728" spans="1:102" x14ac:dyDescent="0.25">
      <c r="A1728" s="21">
        <v>1727</v>
      </c>
      <c r="B1728" s="10">
        <v>44.102244897959174</v>
      </c>
      <c r="C1728" s="10">
        <v>50.620816326530601</v>
      </c>
      <c r="D1728" s="11">
        <v>9579.1732581459528</v>
      </c>
      <c r="E1728" s="11">
        <v>9972.3682445639424</v>
      </c>
      <c r="F1728" s="11">
        <v>8700.1088528810415</v>
      </c>
      <c r="G1728" s="11">
        <v>10167.649506840302</v>
      </c>
      <c r="H1728" s="11">
        <v>9171.1727681459543</v>
      </c>
      <c r="I1728" s="11">
        <v>6674.5878019624652</v>
      </c>
      <c r="J1728" s="11">
        <v>3297.7804426014768</v>
      </c>
      <c r="K1728" s="11">
        <v>25562.646730113407</v>
      </c>
      <c r="L1728" s="11">
        <v>1441.7636764726615</v>
      </c>
      <c r="M1728" s="11">
        <v>58040.915923285778</v>
      </c>
      <c r="N1728" s="11">
        <v>7498.3486197153097</v>
      </c>
      <c r="O1728" s="11">
        <v>19128.797189230667</v>
      </c>
      <c r="P1728" s="43">
        <v>9884.9920163930128</v>
      </c>
      <c r="Q1728" s="11">
        <v>16836.85882195599</v>
      </c>
      <c r="R1728" s="11">
        <v>9577.5021227479829</v>
      </c>
      <c r="S1728" s="11">
        <v>11364.95942912116</v>
      </c>
      <c r="T1728" s="11">
        <v>9579.1732581459528</v>
      </c>
      <c r="U1728" s="11">
        <v>9972.3682445639424</v>
      </c>
      <c r="V1728" s="11">
        <v>8676.4258928873696</v>
      </c>
      <c r="W1728" s="11">
        <v>10029.229430962783</v>
      </c>
      <c r="X1728" s="12">
        <v>0</v>
      </c>
      <c r="Y1728" s="12">
        <v>603.17670865742002</v>
      </c>
      <c r="Z1728" s="12">
        <v>351.60337346840356</v>
      </c>
      <c r="AA1728" s="44">
        <v>232.04019061955896</v>
      </c>
      <c r="AB1728" s="45">
        <v>254.94340372727885</v>
      </c>
      <c r="AC1728" s="12">
        <v>0</v>
      </c>
      <c r="AD1728" s="12">
        <v>12346.923986947133</v>
      </c>
      <c r="AE1728" s="12">
        <v>3308.934599276783</v>
      </c>
      <c r="AF1728" s="12">
        <v>5480.5321821881489</v>
      </c>
      <c r="AG1728" s="44">
        <v>1128.4755203370596</v>
      </c>
      <c r="AH1728" s="45">
        <v>3297.7804413642798</v>
      </c>
      <c r="AI1728" s="12">
        <v>0</v>
      </c>
      <c r="AJ1728" s="12">
        <v>-40.864244341884472</v>
      </c>
      <c r="AK1728" s="12">
        <v>43.840362782287656</v>
      </c>
      <c r="AL1728" s="12">
        <v>93.216317101654298</v>
      </c>
      <c r="AM1728" s="44">
        <v>125.80191416026176</v>
      </c>
      <c r="AN1728" s="45">
        <v>89.999999826259554</v>
      </c>
      <c r="AO1728" s="12">
        <v>0</v>
      </c>
      <c r="AP1728" s="12">
        <v>-2106.1015150058543</v>
      </c>
      <c r="AQ1728" s="12">
        <v>7780.9504136741425</v>
      </c>
      <c r="AR1728" s="12">
        <v>10292.349345583125</v>
      </c>
      <c r="AS1728" s="44">
        <v>9908.4081873712075</v>
      </c>
      <c r="AT1728" s="45">
        <v>9171.1732581459546</v>
      </c>
      <c r="AU1728" s="12">
        <v>0</v>
      </c>
      <c r="AV1728" s="12">
        <v>11359.142528365417</v>
      </c>
      <c r="AW1728" s="12">
        <v>19423.076352698365</v>
      </c>
      <c r="AX1728" s="12">
        <v>16813.967636859968</v>
      </c>
      <c r="AY1728" s="44">
        <v>11126.285642551353</v>
      </c>
      <c r="AZ1728" s="45">
        <v>9972.3682433267459</v>
      </c>
      <c r="BA1728" s="12">
        <v>0</v>
      </c>
      <c r="BB1728" s="12">
        <v>7231.4068706101243</v>
      </c>
      <c r="BC1728" s="12">
        <v>10167.593810351846</v>
      </c>
      <c r="BD1728" s="12">
        <v>9984.8594519380931</v>
      </c>
      <c r="BE1728" s="44">
        <v>9248.2671935227281</v>
      </c>
      <c r="BF1728" s="45">
        <v>9171.1732681459544</v>
      </c>
      <c r="BG1728" s="12">
        <v>0</v>
      </c>
      <c r="BH1728" s="12">
        <v>19437.352050778278</v>
      </c>
      <c r="BI1728" s="12">
        <v>17131.137985423687</v>
      </c>
      <c r="BJ1728" s="12">
        <v>11342.068244025138</v>
      </c>
      <c r="BK1728" s="44">
        <v>10211.042031133749</v>
      </c>
      <c r="BL1728" s="45">
        <v>6674.587801962467</v>
      </c>
      <c r="BM1728" s="12">
        <v>0</v>
      </c>
      <c r="BN1728" s="12">
        <v>0</v>
      </c>
      <c r="BO1728" s="12">
        <v>84.704607124172128</v>
      </c>
      <c r="BP1728" s="12">
        <v>49.375954319366649</v>
      </c>
      <c r="BQ1728" s="48">
        <v>32.585597058607462</v>
      </c>
      <c r="BR1728" s="49">
        <v>35.801914334002205</v>
      </c>
      <c r="BS1728" s="13">
        <v>0</v>
      </c>
      <c r="BT1728" s="12">
        <v>289.08407671421645</v>
      </c>
      <c r="BV1728" s="14">
        <f>Таблица1[[#This Row],[Lкан_леб,мм]]</f>
        <v>58040.915923285778</v>
      </c>
      <c r="BW1728" s="50">
        <f>Таблица1[[#This Row],[угол обхв4]]+Таблица1[[#This Row],[Lдуг 3,мм]]</f>
        <v>12346.923986947133</v>
      </c>
      <c r="BX1728" s="54">
        <f>Таблица1[[#This Row],[угол обхв5]]+Таблица1[[#This Row],[Y5, мм]]</f>
        <v>58644.092631943196</v>
      </c>
      <c r="BY1728" s="14">
        <f>Таблица1[[#This Row],[угол обхв6]]+Таблица1[[#This Row],[Lдуг 4,мм]]</f>
        <v>15655.858586223916</v>
      </c>
      <c r="BZ1728" s="14">
        <f>Таблица1[[#This Row],[Т1]]+Таблица1[[#This Row],[X6, мм]]</f>
        <v>58995.696005411599</v>
      </c>
      <c r="CA1728" s="14">
        <f>Таблица1[[#This Row],[Т2]]+Таблица1[[#This Row],[Lдуг 5,мм]]</f>
        <v>21136.390768412064</v>
      </c>
      <c r="CB1728" s="14">
        <f>Таблица1[[#This Row],[Т3]]+Таблица1[[#This Row],[Y6, мм]]</f>
        <v>59227.736196031161</v>
      </c>
      <c r="CC1728" s="14">
        <f>Таблица1[[#This Row],[Т4]]+Таблица1[[#This Row],[Lдуг 6,мм]]</f>
        <v>22264.866288749123</v>
      </c>
      <c r="CD1728" s="14">
        <f>Таблица1[[#This Row],[Т5]]+Таблица1[[#This Row],[Lдуг 1,мм]]</f>
        <v>59482.679599758441</v>
      </c>
      <c r="CE1728" s="14">
        <f>Таблица1[[#This Row],[Т6]]+Таблица1[[#This Row],[Lпрям1, мм]]</f>
        <v>25562.646730113403</v>
      </c>
      <c r="CF1728" s="15">
        <f>Таблица1[[#This Row],[Т7]]+Таблица1[[#This Row],[Lдуг 2,мм]]</f>
        <v>59482.679599758441</v>
      </c>
      <c r="CG1728" s="14">
        <f>Таблица1[[#This Row],[Т8]]+Таблица1[[#This Row],[Lпрям2, мм]]</f>
        <v>25562.646730113403</v>
      </c>
      <c r="CH1728" s="14">
        <f>Таблица1[[#This Row],[Т9]]-Таблица1[[#This Row],[Т9]]</f>
        <v>0</v>
      </c>
      <c r="CI1728" s="50">
        <f>Таблица1[[#This Row],[Т9]]-Таблица1[[#This Row],[Т8]]</f>
        <v>33920.032869645038</v>
      </c>
      <c r="CJ1728" s="54">
        <f>Таблица1[[#This Row],[Т9]]-Таблица1[[#This Row],[Т7]]</f>
        <v>0</v>
      </c>
      <c r="CK1728" s="14">
        <f>Таблица1[[#This Row],[Т9]]-Таблица1[[#This Row],[Т6]]</f>
        <v>37217.813311009319</v>
      </c>
      <c r="CL1728" s="14">
        <f>Таблица1[[#This Row],[Т9]]-Таблица1[[#This Row],[Т5]]</f>
        <v>254.94340372728038</v>
      </c>
      <c r="CM1728" s="14">
        <f>Таблица1[[#This Row],[Т9]]-Таблица1[[#This Row],[Т4]]</f>
        <v>38346.288831346377</v>
      </c>
      <c r="CN1728" s="14">
        <f>Таблица1[[#This Row],[Т9]]-Таблица1[[#This Row],[Т3]]</f>
        <v>486.98359434684244</v>
      </c>
      <c r="CO1728" s="14">
        <f>Таблица1[[#This Row],[Т9]]-Таблица1[[#This Row],[Т2]]</f>
        <v>43826.821013534529</v>
      </c>
      <c r="CP1728" s="14">
        <f>Таблица1[[#This Row],[Т9]]-Таблица1[[#This Row],[Т1]]</f>
        <v>838.58696781524486</v>
      </c>
      <c r="CQ1728" s="14">
        <f>Таблица1[[#This Row],[Т9]]-Таблица1[[#This Row],[угол обхв6]]</f>
        <v>47135.755612811306</v>
      </c>
      <c r="CR1728" s="14">
        <f>Таблица1[[#This Row],[Т9]]-Таблица1[[#This Row],[угол обхв5]]</f>
        <v>1441.7636764726631</v>
      </c>
      <c r="CS1728" s="14">
        <f>Таблица1[[#This Row],[Т9]]-Таблица1[[#This Row],[угол обхв4]]</f>
        <v>59482.679599758441</v>
      </c>
      <c r="CT1728" s="14">
        <f>Таблица1[[#This Row],[Lкан_прям, мм]]+Таблица1[[#This Row],[Lкан_дуг, мм]]+Таблица1[[#This Row],[Lкан_леб,мм]]</f>
        <v>85045.326329871852</v>
      </c>
      <c r="CU1728" s="16">
        <f>Таблица1[[#This Row],[Lкан_леб,мм]]</f>
        <v>58040.915923285778</v>
      </c>
      <c r="CV1728" s="14">
        <f>2534431-(Таблица1[[#This Row],[Т23]]+Таблица1[[#This Row],[угол обхв3]])</f>
        <v>2449096.5895934138</v>
      </c>
      <c r="CW1728" s="50">
        <f>SUM(X1728:AC1728,AD1728:AI1728)-Таблица1[[#This Row],[lподв_min, мм]]</f>
        <v>23706.629963984586</v>
      </c>
      <c r="CX1728" s="17">
        <f>CW2167-Таблица1[[#This Row],[Суммарная длина каната]]</f>
        <v>-2426420.598706855</v>
      </c>
    </row>
    <row r="1729" spans="1:102" x14ac:dyDescent="0.25">
      <c r="A1729" s="21">
        <v>1728</v>
      </c>
      <c r="B1729" s="10">
        <v>44.102244897959174</v>
      </c>
      <c r="C1729" s="10">
        <v>53.304897959183663</v>
      </c>
      <c r="D1729" s="11">
        <v>9959.2450429791206</v>
      </c>
      <c r="E1729" s="11">
        <v>10053.262765179623</v>
      </c>
      <c r="F1729" s="11">
        <v>9072.0002258218192</v>
      </c>
      <c r="G1729" s="11">
        <v>10207.164144080216</v>
      </c>
      <c r="H1729" s="11">
        <v>9551.2445529791221</v>
      </c>
      <c r="I1729" s="11">
        <v>6700.1873500901947</v>
      </c>
      <c r="J1729" s="11">
        <v>3353.0754150894281</v>
      </c>
      <c r="K1729" s="11">
        <v>25600.873116629598</v>
      </c>
      <c r="L1729" s="11">
        <v>1403.5372899564641</v>
      </c>
      <c r="M1729" s="11">
        <v>58040.915923285778</v>
      </c>
      <c r="N1729" s="11">
        <v>7498.3486197153097</v>
      </c>
      <c r="O1729" s="11">
        <v>19128.797189230667</v>
      </c>
      <c r="P1729" s="43">
        <v>9943.2715501787061</v>
      </c>
      <c r="Q1729" s="11">
        <v>16924.543639043517</v>
      </c>
      <c r="R1729" s="11">
        <v>9892.3621866831163</v>
      </c>
      <c r="S1729" s="11">
        <v>11444.247913746525</v>
      </c>
      <c r="T1729" s="11">
        <v>9959.2450429791206</v>
      </c>
      <c r="U1729" s="11">
        <v>10053.262765179623</v>
      </c>
      <c r="V1729" s="11">
        <v>9054.8253117980039</v>
      </c>
      <c r="W1729" s="11">
        <v>10067.786877898552</v>
      </c>
      <c r="X1729" s="12">
        <v>0</v>
      </c>
      <c r="Y1729" s="12">
        <v>590.33271732771402</v>
      </c>
      <c r="Z1729" s="12">
        <v>345.33417155021243</v>
      </c>
      <c r="AA1729" s="44">
        <v>232.0401906195585</v>
      </c>
      <c r="AB1729" s="45">
        <v>235.83021045897905</v>
      </c>
      <c r="AC1729" s="12">
        <v>0</v>
      </c>
      <c r="AD1729" s="12">
        <v>12346.923986947133</v>
      </c>
      <c r="AE1729" s="12">
        <v>3291.8660132846194</v>
      </c>
      <c r="AF1729" s="12">
        <v>5480.5321821881507</v>
      </c>
      <c r="AG1729" s="44">
        <v>1128.4755203370603</v>
      </c>
      <c r="AH1729" s="45">
        <v>3353.0754138726325</v>
      </c>
      <c r="AI1729" s="12">
        <v>0</v>
      </c>
      <c r="AJ1729" s="12">
        <v>-40.864244341884472</v>
      </c>
      <c r="AK1729" s="12">
        <v>42.036670391859303</v>
      </c>
      <c r="AL1729" s="12">
        <v>90.532235469001265</v>
      </c>
      <c r="AM1729" s="44">
        <v>123.11783252760866</v>
      </c>
      <c r="AN1729" s="45">
        <v>89.999999829124675</v>
      </c>
      <c r="AO1729" s="12">
        <v>0</v>
      </c>
      <c r="AP1729" s="12">
        <v>-2106.1015150058543</v>
      </c>
      <c r="AQ1729" s="12">
        <v>7771.5479069423754</v>
      </c>
      <c r="AR1729" s="12">
        <v>10351.253947068573</v>
      </c>
      <c r="AS1729" s="44">
        <v>10234.082060070992</v>
      </c>
      <c r="AT1729" s="45">
        <v>9551.2450429791224</v>
      </c>
      <c r="AU1729" s="12">
        <v>0</v>
      </c>
      <c r="AV1729" s="12">
        <v>11359.142528365417</v>
      </c>
      <c r="AW1729" s="12">
        <v>19431.825487345915</v>
      </c>
      <c r="AX1729" s="12">
        <v>16920.753674927677</v>
      </c>
      <c r="AY1729" s="44">
        <v>11221.331947221526</v>
      </c>
      <c r="AZ1729" s="45">
        <v>10053.262763962828</v>
      </c>
      <c r="BA1729" s="12">
        <v>0</v>
      </c>
      <c r="BB1729" s="12">
        <v>7231.4068706101243</v>
      </c>
      <c r="BC1729" s="12">
        <v>10216.47083740577</v>
      </c>
      <c r="BD1729" s="12">
        <v>10300.344583572984</v>
      </c>
      <c r="BE1729" s="44">
        <v>9617.5251695912466</v>
      </c>
      <c r="BF1729" s="45">
        <v>9551.2450529791222</v>
      </c>
      <c r="BG1729" s="12">
        <v>0</v>
      </c>
      <c r="BH1729" s="12">
        <v>19437.352050778278</v>
      </c>
      <c r="BI1729" s="12">
        <v>17227.571937158762</v>
      </c>
      <c r="BJ1729" s="12">
        <v>11440.457949630685</v>
      </c>
      <c r="BK1729" s="44">
        <v>10276.178731704622</v>
      </c>
      <c r="BL1729" s="45">
        <v>6700.1873500901966</v>
      </c>
      <c r="BM1729" s="12">
        <v>0</v>
      </c>
      <c r="BN1729" s="12">
        <v>0</v>
      </c>
      <c r="BO1729" s="12">
        <v>82.900914733743775</v>
      </c>
      <c r="BP1729" s="12">
        <v>48.495565077141954</v>
      </c>
      <c r="BQ1729" s="48">
        <v>32.585597058607398</v>
      </c>
      <c r="BR1729" s="49">
        <v>33.11783269848398</v>
      </c>
      <c r="BS1729" s="13">
        <v>0</v>
      </c>
      <c r="BT1729" s="12">
        <v>289.08407671421645</v>
      </c>
      <c r="BV1729" s="14">
        <f>Таблица1[[#This Row],[Lкан_леб,мм]]</f>
        <v>58040.915923285778</v>
      </c>
      <c r="BW1729" s="50">
        <f>Таблица1[[#This Row],[угол обхв4]]+Таблица1[[#This Row],[Lдуг 3,мм]]</f>
        <v>12346.923986947133</v>
      </c>
      <c r="BX1729" s="54">
        <f>Таблица1[[#This Row],[угол обхв5]]+Таблица1[[#This Row],[Y5, мм]]</f>
        <v>58631.248640613492</v>
      </c>
      <c r="BY1729" s="14">
        <f>Таблица1[[#This Row],[угол обхв6]]+Таблица1[[#This Row],[Lдуг 4,мм]]</f>
        <v>15638.790000231753</v>
      </c>
      <c r="BZ1729" s="14">
        <f>Таблица1[[#This Row],[Т1]]+Таблица1[[#This Row],[X6, мм]]</f>
        <v>58976.582812163702</v>
      </c>
      <c r="CA1729" s="14">
        <f>Таблица1[[#This Row],[Т2]]+Таблица1[[#This Row],[Lдуг 5,мм]]</f>
        <v>21119.322182419903</v>
      </c>
      <c r="CB1729" s="14">
        <f>Таблица1[[#This Row],[Т3]]+Таблица1[[#This Row],[Y6, мм]]</f>
        <v>59208.623002783264</v>
      </c>
      <c r="CC1729" s="14">
        <f>Таблица1[[#This Row],[Т4]]+Таблица1[[#This Row],[Lдуг 6,мм]]</f>
        <v>22247.797702756961</v>
      </c>
      <c r="CD1729" s="14">
        <f>Таблица1[[#This Row],[Т5]]+Таблица1[[#This Row],[Lдуг 1,мм]]</f>
        <v>59444.453213242246</v>
      </c>
      <c r="CE1729" s="14">
        <f>Таблица1[[#This Row],[Т6]]+Таблица1[[#This Row],[Lпрям1, мм]]</f>
        <v>25600.873116629595</v>
      </c>
      <c r="CF1729" s="15">
        <f>Таблица1[[#This Row],[Т7]]+Таблица1[[#This Row],[Lдуг 2,мм]]</f>
        <v>59444.453213242246</v>
      </c>
      <c r="CG1729" s="14">
        <f>Таблица1[[#This Row],[Т8]]+Таблица1[[#This Row],[Lпрям2, мм]]</f>
        <v>25600.873116629595</v>
      </c>
      <c r="CH1729" s="14">
        <f>Таблица1[[#This Row],[Т9]]-Таблица1[[#This Row],[Т9]]</f>
        <v>0</v>
      </c>
      <c r="CI1729" s="50">
        <f>Таблица1[[#This Row],[Т9]]-Таблица1[[#This Row],[Т8]]</f>
        <v>33843.580096612655</v>
      </c>
      <c r="CJ1729" s="54">
        <f>Таблица1[[#This Row],[Т9]]-Таблица1[[#This Row],[Т7]]</f>
        <v>0</v>
      </c>
      <c r="CK1729" s="14">
        <f>Таблица1[[#This Row],[Т9]]-Таблица1[[#This Row],[Т6]]</f>
        <v>37196.655510485289</v>
      </c>
      <c r="CL1729" s="14">
        <f>Таблица1[[#This Row],[Т9]]-Таблица1[[#This Row],[Т5]]</f>
        <v>235.83021045898204</v>
      </c>
      <c r="CM1729" s="14">
        <f>Таблица1[[#This Row],[Т9]]-Таблица1[[#This Row],[Т4]]</f>
        <v>38325.131030822347</v>
      </c>
      <c r="CN1729" s="14">
        <f>Таблица1[[#This Row],[Т9]]-Таблица1[[#This Row],[Т3]]</f>
        <v>467.87040107854409</v>
      </c>
      <c r="CO1729" s="14">
        <f>Таблица1[[#This Row],[Т9]]-Таблица1[[#This Row],[Т2]]</f>
        <v>43805.663213010492</v>
      </c>
      <c r="CP1729" s="14">
        <f>Таблица1[[#This Row],[Т9]]-Таблица1[[#This Row],[Т1]]</f>
        <v>813.20457262875425</v>
      </c>
      <c r="CQ1729" s="14">
        <f>Таблица1[[#This Row],[Т9]]-Таблица1[[#This Row],[угол обхв6]]</f>
        <v>47097.529226295112</v>
      </c>
      <c r="CR1729" s="14">
        <f>Таблица1[[#This Row],[Т9]]-Таблица1[[#This Row],[угол обхв5]]</f>
        <v>1403.5372899564682</v>
      </c>
      <c r="CS1729" s="14">
        <f>Таблица1[[#This Row],[Т9]]-Таблица1[[#This Row],[угол обхв4]]</f>
        <v>59444.453213242246</v>
      </c>
      <c r="CT1729" s="14">
        <f>Таблица1[[#This Row],[Lкан_прям, мм]]+Таблица1[[#This Row],[Lкан_дуг, мм]]+Таблица1[[#This Row],[Lкан_леб,мм]]</f>
        <v>85045.326329871838</v>
      </c>
      <c r="CU1729" s="16">
        <f>Таблица1[[#This Row],[Lкан_леб,мм]]</f>
        <v>58040.915923285778</v>
      </c>
      <c r="CV1729" s="14">
        <f>2534431-(Таблица1[[#This Row],[Т23]]+Таблица1[[#This Row],[угол обхв3]])</f>
        <v>2449096.5895934138</v>
      </c>
      <c r="CW1729" s="50">
        <f>SUM(X1729:AC1729,AD1729:AI1729)-Таблица1[[#This Row],[lподв_min, мм]]</f>
        <v>23651.334991496631</v>
      </c>
      <c r="CX1729" s="17">
        <f>CW2168-Таблица1[[#This Row],[Суммарная длина каната]]</f>
        <v>-2426456.5727298195</v>
      </c>
    </row>
    <row r="1730" spans="1:102" x14ac:dyDescent="0.25">
      <c r="A1730" s="21">
        <v>1729</v>
      </c>
      <c r="B1730" s="10">
        <v>44.102244897959174</v>
      </c>
      <c r="C1730" s="10">
        <v>55.988979591836724</v>
      </c>
      <c r="D1730" s="11">
        <v>10335.111656345489</v>
      </c>
      <c r="E1730" s="11">
        <v>10151.866893127746</v>
      </c>
      <c r="F1730" s="11">
        <v>9441.6331774672544</v>
      </c>
      <c r="G1730" s="11">
        <v>10264.050705602787</v>
      </c>
      <c r="H1730" s="11">
        <v>9927.1111663454903</v>
      </c>
      <c r="I1730" s="11">
        <v>6741.9065337746688</v>
      </c>
      <c r="J1730" s="11">
        <v>3409.9603593530769</v>
      </c>
      <c r="K1730" s="11">
        <v>25639.099503145688</v>
      </c>
      <c r="L1730" s="11">
        <v>1365.3109034403722</v>
      </c>
      <c r="M1730" s="11">
        <v>58040.915923285778</v>
      </c>
      <c r="N1730" s="11">
        <v>7498.3486197153097</v>
      </c>
      <c r="O1730" s="11">
        <v>19128.797189230667</v>
      </c>
      <c r="P1730" s="43">
        <v>9997.3809607720377</v>
      </c>
      <c r="Q1730" s="11">
        <v>17014.861427386641</v>
      </c>
      <c r="R1730" s="11">
        <v>10203.163830318033</v>
      </c>
      <c r="S1730" s="11">
        <v>11538.193972574232</v>
      </c>
      <c r="T1730" s="11">
        <v>10335.111656345489</v>
      </c>
      <c r="U1730" s="11">
        <v>10151.866893127746</v>
      </c>
      <c r="V1730" s="11">
        <v>9431.0039937887614</v>
      </c>
      <c r="W1730" s="11">
        <v>10124.022064052822</v>
      </c>
      <c r="X1730" s="12">
        <v>0</v>
      </c>
      <c r="Y1730" s="12">
        <v>577.45284321077031</v>
      </c>
      <c r="Z1730" s="12">
        <v>339.10085241925918</v>
      </c>
      <c r="AA1730" s="44">
        <v>232.04019061955887</v>
      </c>
      <c r="AB1730" s="45">
        <v>216.71701719078371</v>
      </c>
      <c r="AC1730" s="12">
        <v>0</v>
      </c>
      <c r="AD1730" s="12">
        <v>12346.923986947133</v>
      </c>
      <c r="AE1730" s="12">
        <v>3273.2074555167669</v>
      </c>
      <c r="AF1730" s="12">
        <v>5480.5321821881489</v>
      </c>
      <c r="AG1730" s="44">
        <v>1128.4755203370598</v>
      </c>
      <c r="AH1730" s="45">
        <v>3409.9603581565798</v>
      </c>
      <c r="AI1730" s="12">
        <v>0</v>
      </c>
      <c r="AJ1730" s="12">
        <v>-40.864244341884472</v>
      </c>
      <c r="AK1730" s="12">
        <v>40.227938951759619</v>
      </c>
      <c r="AL1730" s="12">
        <v>87.848153836348203</v>
      </c>
      <c r="AM1730" s="44">
        <v>120.43375089495565</v>
      </c>
      <c r="AN1730" s="45">
        <v>89.999999831975231</v>
      </c>
      <c r="AO1730" s="12">
        <v>0</v>
      </c>
      <c r="AP1730" s="12">
        <v>-2106.1015150058543</v>
      </c>
      <c r="AQ1730" s="12">
        <v>7761.8472835041584</v>
      </c>
      <c r="AR1730" s="12">
        <v>10405.093249886144</v>
      </c>
      <c r="AS1730" s="44">
        <v>10554.947727057059</v>
      </c>
      <c r="AT1730" s="45">
        <v>9927.1116563454889</v>
      </c>
      <c r="AU1730" s="12">
        <v>0</v>
      </c>
      <c r="AV1730" s="12">
        <v>11359.142528365417</v>
      </c>
      <c r="AW1730" s="12">
        <v>19440.297516969647</v>
      </c>
      <c r="AX1730" s="12">
        <v>17030.181000009099</v>
      </c>
      <c r="AY1730" s="44">
        <v>11331.524937653401</v>
      </c>
      <c r="AZ1730" s="45">
        <v>10151.866891931251</v>
      </c>
      <c r="BA1730" s="12">
        <v>0</v>
      </c>
      <c r="BB1730" s="12">
        <v>7231.4068706101243</v>
      </c>
      <c r="BC1730" s="12">
        <v>10260.879624560886</v>
      </c>
      <c r="BD1730" s="12">
        <v>10610.87611943214</v>
      </c>
      <c r="BE1730" s="44">
        <v>9983.3277596064636</v>
      </c>
      <c r="BF1730" s="45">
        <v>9927.1116663454904</v>
      </c>
      <c r="BG1730" s="12">
        <v>0</v>
      </c>
      <c r="BH1730" s="12">
        <v>19437.352050778278</v>
      </c>
      <c r="BI1730" s="12">
        <v>17326.361755125621</v>
      </c>
      <c r="BJ1730" s="12">
        <v>11553.513545196693</v>
      </c>
      <c r="BK1730" s="44">
        <v>10358.535928048575</v>
      </c>
      <c r="BL1730" s="45">
        <v>6741.9065337746706</v>
      </c>
      <c r="BM1730" s="12">
        <v>0</v>
      </c>
      <c r="BN1730" s="12">
        <v>0</v>
      </c>
      <c r="BO1730" s="12">
        <v>81.092183293644098</v>
      </c>
      <c r="BP1730" s="12">
        <v>47.620214884588584</v>
      </c>
      <c r="BQ1730" s="48">
        <v>32.585597058607448</v>
      </c>
      <c r="BR1730" s="49">
        <v>30.433751062980427</v>
      </c>
      <c r="BS1730" s="13">
        <v>0</v>
      </c>
      <c r="BT1730" s="12">
        <v>289.08407671421645</v>
      </c>
      <c r="BV1730" s="14">
        <f>Таблица1[[#This Row],[Lкан_леб,мм]]</f>
        <v>58040.915923285778</v>
      </c>
      <c r="BW1730" s="50">
        <f>Таблица1[[#This Row],[угол обхв4]]+Таблица1[[#This Row],[Lдуг 3,мм]]</f>
        <v>12346.923986947133</v>
      </c>
      <c r="BX1730" s="54">
        <f>Таблица1[[#This Row],[угол обхв5]]+Таблица1[[#This Row],[Y5, мм]]</f>
        <v>58618.368766496547</v>
      </c>
      <c r="BY1730" s="14">
        <f>Таблица1[[#This Row],[угол обхв6]]+Таблица1[[#This Row],[Lдуг 4,мм]]</f>
        <v>15620.1314424639</v>
      </c>
      <c r="BZ1730" s="14">
        <f>Таблица1[[#This Row],[Т1]]+Таблица1[[#This Row],[X6, мм]]</f>
        <v>58957.469618915806</v>
      </c>
      <c r="CA1730" s="14">
        <f>Таблица1[[#This Row],[Т2]]+Таблица1[[#This Row],[Lдуг 5,мм]]</f>
        <v>21100.66362465205</v>
      </c>
      <c r="CB1730" s="14">
        <f>Таблица1[[#This Row],[Т3]]+Таблица1[[#This Row],[Y6, мм]]</f>
        <v>59189.509809535368</v>
      </c>
      <c r="CC1730" s="14">
        <f>Таблица1[[#This Row],[Т4]]+Таблица1[[#This Row],[Lдуг 6,мм]]</f>
        <v>22229.139144989109</v>
      </c>
      <c r="CD1730" s="14">
        <f>Таблица1[[#This Row],[Т5]]+Таблица1[[#This Row],[Lдуг 1,мм]]</f>
        <v>59406.226826726153</v>
      </c>
      <c r="CE1730" s="14">
        <f>Таблица1[[#This Row],[Т6]]+Таблица1[[#This Row],[Lпрям1, мм]]</f>
        <v>25639.099503145688</v>
      </c>
      <c r="CF1730" s="15">
        <f>Таблица1[[#This Row],[Т7]]+Таблица1[[#This Row],[Lдуг 2,мм]]</f>
        <v>59406.226826726153</v>
      </c>
      <c r="CG1730" s="14">
        <f>Таблица1[[#This Row],[Т8]]+Таблица1[[#This Row],[Lпрям2, мм]]</f>
        <v>25639.099503145688</v>
      </c>
      <c r="CH1730" s="14">
        <f>Таблица1[[#This Row],[Т9]]-Таблица1[[#This Row],[Т9]]</f>
        <v>0</v>
      </c>
      <c r="CI1730" s="50">
        <f>Таблица1[[#This Row],[Т9]]-Таблица1[[#This Row],[Т8]]</f>
        <v>33767.127323580469</v>
      </c>
      <c r="CJ1730" s="54">
        <f>Таблица1[[#This Row],[Т9]]-Таблица1[[#This Row],[Т7]]</f>
        <v>0</v>
      </c>
      <c r="CK1730" s="14">
        <f>Таблица1[[#This Row],[Т9]]-Таблица1[[#This Row],[Т6]]</f>
        <v>37177.087681737044</v>
      </c>
      <c r="CL1730" s="14">
        <f>Таблица1[[#This Row],[Т9]]-Таблица1[[#This Row],[Т5]]</f>
        <v>216.71701719078555</v>
      </c>
      <c r="CM1730" s="14">
        <f>Таблица1[[#This Row],[Т9]]-Таблица1[[#This Row],[Т4]]</f>
        <v>38305.563202074103</v>
      </c>
      <c r="CN1730" s="14">
        <f>Таблица1[[#This Row],[Т9]]-Таблица1[[#This Row],[Т3]]</f>
        <v>448.75720781034761</v>
      </c>
      <c r="CO1730" s="14">
        <f>Таблица1[[#This Row],[Т9]]-Таблица1[[#This Row],[Т2]]</f>
        <v>43786.095384262255</v>
      </c>
      <c r="CP1730" s="14">
        <f>Таблица1[[#This Row],[Т9]]-Таблица1[[#This Row],[Т1]]</f>
        <v>787.85806022960605</v>
      </c>
      <c r="CQ1730" s="14">
        <f>Таблица1[[#This Row],[Т9]]-Таблица1[[#This Row],[угол обхв6]]</f>
        <v>47059.302839779019</v>
      </c>
      <c r="CR1730" s="14">
        <f>Таблица1[[#This Row],[Т9]]-Таблица1[[#This Row],[угол обхв5]]</f>
        <v>1365.3109034403751</v>
      </c>
      <c r="CS1730" s="14">
        <f>Таблица1[[#This Row],[Т9]]-Таблица1[[#This Row],[угол обхв4]]</f>
        <v>59406.226826726153</v>
      </c>
      <c r="CT1730" s="14">
        <f>Таблица1[[#This Row],[Lкан_прям, мм]]+Таблица1[[#This Row],[Lкан_дуг, мм]]+Таблица1[[#This Row],[Lкан_леб,мм]]</f>
        <v>85045.326329871838</v>
      </c>
      <c r="CU1730" s="16">
        <f>Таблица1[[#This Row],[Lкан_леб,мм]]</f>
        <v>58040.915923285778</v>
      </c>
      <c r="CV1730" s="14">
        <f>2534431-(Таблица1[[#This Row],[Т23]]+Таблица1[[#This Row],[угол обхв3]])</f>
        <v>2449096.5895934138</v>
      </c>
      <c r="CW1730" s="50">
        <f>SUM(X1730:AC1730,AD1730:AI1730)-Таблица1[[#This Row],[lподв_min, мм]]</f>
        <v>23594.450047232978</v>
      </c>
      <c r="CX1730" s="17">
        <f>CW2169-Таблица1[[#This Row],[Суммарная длина каната]]</f>
        <v>-2426493.8388482612</v>
      </c>
    </row>
    <row r="1731" spans="1:102" x14ac:dyDescent="0.25">
      <c r="A1731" s="21">
        <v>1730</v>
      </c>
      <c r="B1731" s="10">
        <v>44.102244897959174</v>
      </c>
      <c r="C1731" s="10">
        <v>58.673061224489786</v>
      </c>
      <c r="D1731" s="11">
        <v>10705.948389686759</v>
      </c>
      <c r="E1731" s="11">
        <v>10267.964275943597</v>
      </c>
      <c r="F1731" s="11">
        <v>9808.1966768616585</v>
      </c>
      <c r="G1731" s="11">
        <v>10338.184373633643</v>
      </c>
      <c r="H1731" s="11">
        <v>10297.94789968676</v>
      </c>
      <c r="I1731" s="11">
        <v>6799.5429528584755</v>
      </c>
      <c r="J1731" s="11">
        <v>3468.4213230851224</v>
      </c>
      <c r="K1731" s="11">
        <v>25677.325889661653</v>
      </c>
      <c r="L1731" s="11">
        <v>1327.0845169244105</v>
      </c>
      <c r="M1731" s="11">
        <v>58040.915923285778</v>
      </c>
      <c r="N1731" s="11">
        <v>7498.3486197153097</v>
      </c>
      <c r="O1731" s="11">
        <v>19128.797189230667</v>
      </c>
      <c r="P1731" s="43">
        <v>10047.201523890471</v>
      </c>
      <c r="Q1731" s="11">
        <v>17107.614016010964</v>
      </c>
      <c r="R1731" s="11">
        <v>10509.2251075412</v>
      </c>
      <c r="S1731" s="11">
        <v>11646.591473652203</v>
      </c>
      <c r="T1731" s="11">
        <v>10705.948389686759</v>
      </c>
      <c r="U1731" s="11">
        <v>10267.964275943597</v>
      </c>
      <c r="V1731" s="11">
        <v>9804.1365455752912</v>
      </c>
      <c r="W1731" s="11">
        <v>10197.811600867921</v>
      </c>
      <c r="X1731" s="12">
        <v>0</v>
      </c>
      <c r="Y1731" s="12">
        <v>564.53323448950357</v>
      </c>
      <c r="Z1731" s="12">
        <v>332.90726789262851</v>
      </c>
      <c r="AA1731" s="44">
        <v>232.04019061955896</v>
      </c>
      <c r="AB1731" s="45">
        <v>197.60382392271933</v>
      </c>
      <c r="AC1731" s="12">
        <v>0</v>
      </c>
      <c r="AD1731" s="12">
        <v>12346.923986947133</v>
      </c>
      <c r="AE1731" s="12">
        <v>3252.9728782805164</v>
      </c>
      <c r="AF1731" s="12">
        <v>5480.5321821881471</v>
      </c>
      <c r="AG1731" s="44">
        <v>1128.4755203370628</v>
      </c>
      <c r="AH1731" s="45">
        <v>3468.4213219087924</v>
      </c>
      <c r="AI1731" s="12">
        <v>0</v>
      </c>
      <c r="AJ1731" s="12">
        <v>-40.864244341884472</v>
      </c>
      <c r="AK1731" s="12">
        <v>38.413627548110128</v>
      </c>
      <c r="AL1731" s="12">
        <v>85.164072203695113</v>
      </c>
      <c r="AM1731" s="44">
        <v>117.74966926230258</v>
      </c>
      <c r="AN1731" s="45">
        <v>89.999999834807312</v>
      </c>
      <c r="AO1731" s="12">
        <v>0</v>
      </c>
      <c r="AP1731" s="12">
        <v>-2106.1015150058543</v>
      </c>
      <c r="AQ1731" s="12">
        <v>7751.8529572951347</v>
      </c>
      <c r="AR1731" s="12">
        <v>10453.749122410874</v>
      </c>
      <c r="AS1731" s="44">
        <v>10870.301160218853</v>
      </c>
      <c r="AT1731" s="45">
        <v>10297.948389686759</v>
      </c>
      <c r="AU1731" s="12">
        <v>0</v>
      </c>
      <c r="AV1731" s="12">
        <v>11359.142528365417</v>
      </c>
      <c r="AW1731" s="12">
        <v>19448.483833975508</v>
      </c>
      <c r="AX1731" s="12">
        <v>17142.009511897682</v>
      </c>
      <c r="AY1731" s="44">
        <v>11456.622833654106</v>
      </c>
      <c r="AZ1731" s="45">
        <v>10267.96427476727</v>
      </c>
      <c r="BA1731" s="12">
        <v>0</v>
      </c>
      <c r="BB1731" s="12">
        <v>7231.4068706101243</v>
      </c>
      <c r="BC1731" s="12">
        <v>10300.705861470296</v>
      </c>
      <c r="BD1731" s="12">
        <v>10915.772706061603</v>
      </c>
      <c r="BE1731" s="44">
        <v>10344.872337009107</v>
      </c>
      <c r="BF1731" s="45">
        <v>10297.94839968676</v>
      </c>
      <c r="BG1731" s="12">
        <v>0</v>
      </c>
      <c r="BH1731" s="12">
        <v>19437.352050778278</v>
      </c>
      <c r="BI1731" s="12">
        <v>17427.300660755805</v>
      </c>
      <c r="BJ1731" s="12">
        <v>11680.986969538924</v>
      </c>
      <c r="BK1731" s="44">
        <v>10457.932915941694</v>
      </c>
      <c r="BL1731" s="45">
        <v>6799.5429528584773</v>
      </c>
      <c r="BM1731" s="12">
        <v>0</v>
      </c>
      <c r="BN1731" s="12">
        <v>0</v>
      </c>
      <c r="BO1731" s="12">
        <v>79.2778718899946</v>
      </c>
      <c r="BP1731" s="12">
        <v>46.750444655584985</v>
      </c>
      <c r="BQ1731" s="48">
        <v>32.585597058607462</v>
      </c>
      <c r="BR1731" s="49">
        <v>27.74966942749527</v>
      </c>
      <c r="BS1731" s="13">
        <v>0</v>
      </c>
      <c r="BT1731" s="12">
        <v>289.08407671421645</v>
      </c>
      <c r="BV1731" s="14">
        <f>Таблица1[[#This Row],[Lкан_леб,мм]]</f>
        <v>58040.915923285778</v>
      </c>
      <c r="BW1731" s="50">
        <f>Таблица1[[#This Row],[угол обхв4]]+Таблица1[[#This Row],[Lдуг 3,мм]]</f>
        <v>12346.923986947133</v>
      </c>
      <c r="BX1731" s="54">
        <f>Таблица1[[#This Row],[угол обхв5]]+Таблица1[[#This Row],[Y5, мм]]</f>
        <v>58605.449157775285</v>
      </c>
      <c r="BY1731" s="14">
        <f>Таблица1[[#This Row],[угол обхв6]]+Таблица1[[#This Row],[Lдуг 4,мм]]</f>
        <v>15599.896865227649</v>
      </c>
      <c r="BZ1731" s="14">
        <f>Таблица1[[#This Row],[Т1]]+Таблица1[[#This Row],[X6, мм]]</f>
        <v>58938.356425667916</v>
      </c>
      <c r="CA1731" s="14">
        <f>Таблица1[[#This Row],[Т2]]+Таблица1[[#This Row],[Lдуг 5,мм]]</f>
        <v>21080.429047415797</v>
      </c>
      <c r="CB1731" s="14">
        <f>Таблица1[[#This Row],[Т3]]+Таблица1[[#This Row],[Y6, мм]]</f>
        <v>59170.396616287479</v>
      </c>
      <c r="CC1731" s="14">
        <f>Таблица1[[#This Row],[Т4]]+Таблица1[[#This Row],[Lдуг 6,мм]]</f>
        <v>22208.904567752859</v>
      </c>
      <c r="CD1731" s="14">
        <f>Таблица1[[#This Row],[Т5]]+Таблица1[[#This Row],[Lдуг 1,мм]]</f>
        <v>59368.000440210199</v>
      </c>
      <c r="CE1731" s="14">
        <f>Таблица1[[#This Row],[Т6]]+Таблица1[[#This Row],[Lпрям1, мм]]</f>
        <v>25677.325889661653</v>
      </c>
      <c r="CF1731" s="15">
        <f>Таблица1[[#This Row],[Т7]]+Таблица1[[#This Row],[Lдуг 2,мм]]</f>
        <v>59368.000440210199</v>
      </c>
      <c r="CG1731" s="14">
        <f>Таблица1[[#This Row],[Т8]]+Таблица1[[#This Row],[Lпрям2, мм]]</f>
        <v>25677.325889661653</v>
      </c>
      <c r="CH1731" s="14">
        <f>Таблица1[[#This Row],[Т9]]-Таблица1[[#This Row],[Т9]]</f>
        <v>0</v>
      </c>
      <c r="CI1731" s="50">
        <f>Таблица1[[#This Row],[Т9]]-Таблица1[[#This Row],[Т8]]</f>
        <v>33690.674550548545</v>
      </c>
      <c r="CJ1731" s="54">
        <f>Таблица1[[#This Row],[Т9]]-Таблица1[[#This Row],[Т7]]</f>
        <v>0</v>
      </c>
      <c r="CK1731" s="14">
        <f>Таблица1[[#This Row],[Т9]]-Таблица1[[#This Row],[Т6]]</f>
        <v>37159.095872457343</v>
      </c>
      <c r="CL1731" s="14">
        <f>Таблица1[[#This Row],[Т9]]-Таблица1[[#This Row],[Т5]]</f>
        <v>197.60382392272004</v>
      </c>
      <c r="CM1731" s="14">
        <f>Таблица1[[#This Row],[Т9]]-Таблица1[[#This Row],[Т4]]</f>
        <v>38287.571392794402</v>
      </c>
      <c r="CN1731" s="14">
        <f>Таблица1[[#This Row],[Т9]]-Таблица1[[#This Row],[Т3]]</f>
        <v>429.64401454228209</v>
      </c>
      <c r="CO1731" s="14">
        <f>Таблица1[[#This Row],[Т9]]-Таблица1[[#This Row],[Т2]]</f>
        <v>43768.103574982553</v>
      </c>
      <c r="CP1731" s="14">
        <f>Таблица1[[#This Row],[Т9]]-Таблица1[[#This Row],[Т1]]</f>
        <v>762.55128243491345</v>
      </c>
      <c r="CQ1731" s="14">
        <f>Таблица1[[#This Row],[Т9]]-Таблица1[[#This Row],[угол обхв6]]</f>
        <v>47021.076453263064</v>
      </c>
      <c r="CR1731" s="14">
        <f>Таблица1[[#This Row],[Т9]]-Таблица1[[#This Row],[угол обхв5]]</f>
        <v>1327.0845169244203</v>
      </c>
      <c r="CS1731" s="14">
        <f>Таблица1[[#This Row],[Т9]]-Таблица1[[#This Row],[угол обхв4]]</f>
        <v>59368.000440210199</v>
      </c>
      <c r="CT1731" s="14">
        <f>Таблица1[[#This Row],[Lкан_прям, мм]]+Таблица1[[#This Row],[Lкан_дуг, мм]]+Таблица1[[#This Row],[Lкан_леб,мм]]</f>
        <v>85045.326329871838</v>
      </c>
      <c r="CU1731" s="16">
        <f>Таблица1[[#This Row],[Lкан_леб,мм]]</f>
        <v>58040.915923285778</v>
      </c>
      <c r="CV1731" s="14">
        <f>2534431-(Таблица1[[#This Row],[Т23]]+Таблица1[[#This Row],[угол обхв3]])</f>
        <v>2449096.5895934138</v>
      </c>
      <c r="CW1731" s="50">
        <f>SUM(X1731:AC1731,AD1731:AI1731)-Таблица1[[#This Row],[lподв_min, мм]]</f>
        <v>23535.989083500943</v>
      </c>
      <c r="CX1731" s="17">
        <f>CW2170-Таблица1[[#This Row],[Суммарная длина каната]]</f>
        <v>-2426504.1624376434</v>
      </c>
    </row>
    <row r="1732" spans="1:102" x14ac:dyDescent="0.25">
      <c r="A1732" s="21">
        <v>1731</v>
      </c>
      <c r="B1732" s="10">
        <v>44.102244897959174</v>
      </c>
      <c r="C1732" s="10">
        <v>61.357142857142854</v>
      </c>
      <c r="D1732" s="11">
        <v>11070.941570766969</v>
      </c>
      <c r="E1732" s="11">
        <v>10401.300178298745</v>
      </c>
      <c r="F1732" s="11">
        <v>10170.886427894755</v>
      </c>
      <c r="G1732" s="11">
        <v>10429.402487621648</v>
      </c>
      <c r="H1732" s="11">
        <v>10662.94108076697</v>
      </c>
      <c r="I1732" s="11">
        <v>6872.857099802125</v>
      </c>
      <c r="J1732" s="11">
        <v>3528.4430784966198</v>
      </c>
      <c r="K1732" s="11">
        <v>25715.552276177455</v>
      </c>
      <c r="L1732" s="11">
        <v>1288.8581304086056</v>
      </c>
      <c r="M1732" s="11">
        <v>58040.915923285778</v>
      </c>
      <c r="N1732" s="11">
        <v>7498.3486197153097</v>
      </c>
      <c r="O1732" s="11">
        <v>19128.797189230667</v>
      </c>
      <c r="P1732" s="43">
        <v>10092.623925635617</v>
      </c>
      <c r="Q1732" s="11">
        <v>17202.597891619684</v>
      </c>
      <c r="R1732" s="11">
        <v>10809.874473326498</v>
      </c>
      <c r="S1732" s="11">
        <v>11769.202576364487</v>
      </c>
      <c r="T1732" s="11">
        <v>11070.941570766969</v>
      </c>
      <c r="U1732" s="11">
        <v>10401.300178298745</v>
      </c>
      <c r="V1732" s="11">
        <v>10173.404257546525</v>
      </c>
      <c r="W1732" s="11">
        <v>10288.993582868976</v>
      </c>
      <c r="X1732" s="12">
        <v>0</v>
      </c>
      <c r="Y1732" s="12">
        <v>551.56987995702877</v>
      </c>
      <c r="Z1732" s="12">
        <v>326.75742917720612</v>
      </c>
      <c r="AA1732" s="44">
        <v>232.04019061955876</v>
      </c>
      <c r="AB1732" s="45">
        <v>178.49063065481172</v>
      </c>
      <c r="AC1732" s="12">
        <v>0</v>
      </c>
      <c r="AD1732" s="12">
        <v>12346.923986947133</v>
      </c>
      <c r="AE1732" s="12">
        <v>3231.1775093648048</v>
      </c>
      <c r="AF1732" s="12">
        <v>5480.5321821881525</v>
      </c>
      <c r="AG1732" s="44">
        <v>1128.4755203370607</v>
      </c>
      <c r="AH1732" s="45">
        <v>3528.4430773403005</v>
      </c>
      <c r="AI1732" s="12">
        <v>0</v>
      </c>
      <c r="AJ1732" s="12">
        <v>-40.864244341884472</v>
      </c>
      <c r="AK1732" s="12">
        <v>36.593172883790061</v>
      </c>
      <c r="AL1732" s="12">
        <v>82.479990571042066</v>
      </c>
      <c r="AM1732" s="44">
        <v>115.0655876296495</v>
      </c>
      <c r="AN1732" s="45">
        <v>89.999999837617381</v>
      </c>
      <c r="AO1732" s="12">
        <v>0</v>
      </c>
      <c r="AP1732" s="12">
        <v>-2106.1015150058543</v>
      </c>
      <c r="AQ1732" s="12">
        <v>7741.5693375952669</v>
      </c>
      <c r="AR1732" s="12">
        <v>10497.114806252805</v>
      </c>
      <c r="AS1732" s="44">
        <v>11179.450426125817</v>
      </c>
      <c r="AT1732" s="45">
        <v>10662.941570766969</v>
      </c>
      <c r="AU1732" s="12">
        <v>0</v>
      </c>
      <c r="AV1732" s="12">
        <v>11359.142528365417</v>
      </c>
      <c r="AW1732" s="12">
        <v>19456.375702558325</v>
      </c>
      <c r="AX1732" s="12">
        <v>17255.993841817544</v>
      </c>
      <c r="AY1732" s="44">
        <v>11596.351151399354</v>
      </c>
      <c r="AZ1732" s="45">
        <v>10401.300177142428</v>
      </c>
      <c r="BA1732" s="12">
        <v>0</v>
      </c>
      <c r="BB1732" s="12">
        <v>7231.4068706101243</v>
      </c>
      <c r="BC1732" s="12">
        <v>10335.844643515575</v>
      </c>
      <c r="BD1732" s="12">
        <v>11214.365353943685</v>
      </c>
      <c r="BE1732" s="44">
        <v>10701.365617967651</v>
      </c>
      <c r="BF1732" s="45">
        <v>10662.94158076697</v>
      </c>
      <c r="BG1732" s="12">
        <v>0</v>
      </c>
      <c r="BH1732" s="12">
        <v>19437.352050778278</v>
      </c>
      <c r="BI1732" s="12">
        <v>17530.176404947342</v>
      </c>
      <c r="BJ1732" s="12">
        <v>11822.598526562344</v>
      </c>
      <c r="BK1732" s="44">
        <v>10574.151603263877</v>
      </c>
      <c r="BL1732" s="45">
        <v>6872.8570998021269</v>
      </c>
      <c r="BM1732" s="12">
        <v>0</v>
      </c>
      <c r="BN1732" s="12">
        <v>0</v>
      </c>
      <c r="BO1732" s="12">
        <v>77.457417225674533</v>
      </c>
      <c r="BP1732" s="12">
        <v>45.886817687251998</v>
      </c>
      <c r="BQ1732" s="48">
        <v>32.585597058607433</v>
      </c>
      <c r="BR1732" s="49">
        <v>25.065587792032119</v>
      </c>
      <c r="BS1732" s="13">
        <v>0</v>
      </c>
      <c r="BT1732" s="12">
        <v>289.08407671421645</v>
      </c>
      <c r="BV1732" s="14">
        <f>Таблица1[[#This Row],[Lкан_леб,мм]]</f>
        <v>58040.915923285778</v>
      </c>
      <c r="BW1732" s="50">
        <f>Таблица1[[#This Row],[угол обхв4]]+Таблица1[[#This Row],[Lдуг 3,мм]]</f>
        <v>12346.923986947133</v>
      </c>
      <c r="BX1732" s="54">
        <f>Таблица1[[#This Row],[угол обхв5]]+Таблица1[[#This Row],[Y5, мм]]</f>
        <v>58592.485803242809</v>
      </c>
      <c r="BY1732" s="14">
        <f>Таблица1[[#This Row],[угол обхв6]]+Таблица1[[#This Row],[Lдуг 4,мм]]</f>
        <v>15578.101496311938</v>
      </c>
      <c r="BZ1732" s="14">
        <f>Таблица1[[#This Row],[Т1]]+Таблица1[[#This Row],[X6, мм]]</f>
        <v>58919.243232420013</v>
      </c>
      <c r="CA1732" s="14">
        <f>Таблица1[[#This Row],[Т2]]+Таблица1[[#This Row],[Lдуг 5,мм]]</f>
        <v>21058.633678500089</v>
      </c>
      <c r="CB1732" s="14">
        <f>Таблица1[[#This Row],[Т3]]+Таблица1[[#This Row],[Y6, мм]]</f>
        <v>59151.283423039575</v>
      </c>
      <c r="CC1732" s="14">
        <f>Таблица1[[#This Row],[Т4]]+Таблица1[[#This Row],[Lдуг 6,мм]]</f>
        <v>22187.109198837152</v>
      </c>
      <c r="CD1732" s="14">
        <f>Таблица1[[#This Row],[Т5]]+Таблица1[[#This Row],[Lдуг 1,мм]]</f>
        <v>59329.774053694389</v>
      </c>
      <c r="CE1732" s="14">
        <f>Таблица1[[#This Row],[Т6]]+Таблица1[[#This Row],[Lпрям1, мм]]</f>
        <v>25715.552276177452</v>
      </c>
      <c r="CF1732" s="15">
        <f>Таблица1[[#This Row],[Т7]]+Таблица1[[#This Row],[Lдуг 2,мм]]</f>
        <v>59329.774053694389</v>
      </c>
      <c r="CG1732" s="14">
        <f>Таблица1[[#This Row],[Т8]]+Таблица1[[#This Row],[Lпрям2, мм]]</f>
        <v>25715.552276177452</v>
      </c>
      <c r="CH1732" s="14">
        <f>Таблица1[[#This Row],[Т9]]-Таблица1[[#This Row],[Т9]]</f>
        <v>0</v>
      </c>
      <c r="CI1732" s="50">
        <f>Таблица1[[#This Row],[Т9]]-Таблица1[[#This Row],[Т8]]</f>
        <v>33614.221777516941</v>
      </c>
      <c r="CJ1732" s="54">
        <f>Таблица1[[#This Row],[Т9]]-Таблица1[[#This Row],[Т7]]</f>
        <v>0</v>
      </c>
      <c r="CK1732" s="14">
        <f>Таблица1[[#This Row],[Т9]]-Таблица1[[#This Row],[Т6]]</f>
        <v>37142.664854857241</v>
      </c>
      <c r="CL1732" s="14">
        <f>Таблица1[[#This Row],[Т9]]-Таблица1[[#This Row],[Т5]]</f>
        <v>178.49063065481459</v>
      </c>
      <c r="CM1732" s="14">
        <f>Таблица1[[#This Row],[Т9]]-Таблица1[[#This Row],[Т4]]</f>
        <v>38271.1403751943</v>
      </c>
      <c r="CN1732" s="14">
        <f>Таблица1[[#This Row],[Т9]]-Таблица1[[#This Row],[Т3]]</f>
        <v>410.53082127437665</v>
      </c>
      <c r="CO1732" s="14">
        <f>Таблица1[[#This Row],[Т9]]-Таблица1[[#This Row],[Т2]]</f>
        <v>43751.672557382451</v>
      </c>
      <c r="CP1732" s="14">
        <f>Таблица1[[#This Row],[Т9]]-Таблица1[[#This Row],[Т1]]</f>
        <v>737.2882504515801</v>
      </c>
      <c r="CQ1732" s="14">
        <f>Таблица1[[#This Row],[Т9]]-Таблица1[[#This Row],[угол обхв6]]</f>
        <v>46982.850066747254</v>
      </c>
      <c r="CR1732" s="14">
        <f>Таблица1[[#This Row],[Т9]]-Таблица1[[#This Row],[угол обхв5]]</f>
        <v>1288.858130408611</v>
      </c>
      <c r="CS1732" s="14">
        <f>Таблица1[[#This Row],[Т9]]-Таблица1[[#This Row],[угол обхв4]]</f>
        <v>59329.774053694389</v>
      </c>
      <c r="CT1732" s="14">
        <f>Таблица1[[#This Row],[Lкан_прям, мм]]+Таблица1[[#This Row],[Lкан_дуг, мм]]+Таблица1[[#This Row],[Lкан_леб,мм]]</f>
        <v>85045.326329871838</v>
      </c>
      <c r="CU1732" s="16">
        <f>Таблица1[[#This Row],[Lкан_леб,мм]]</f>
        <v>58040.915923285778</v>
      </c>
      <c r="CV1732" s="14">
        <f>2534431-(Таблица1[[#This Row],[Т23]]+Таблица1[[#This Row],[угол обхв3]])</f>
        <v>2449096.5895934138</v>
      </c>
      <c r="CW1732" s="50">
        <f>SUM(X1732:AC1732,AD1732:AI1732)-Таблица1[[#This Row],[lподв_min, мм]]</f>
        <v>23475.967328089435</v>
      </c>
      <c r="CX1732" s="17">
        <f>CW2171-Таблица1[[#This Row],[Суммарная длина каната]]</f>
        <v>-2426552.6342539527</v>
      </c>
    </row>
    <row r="1733" spans="1:102" x14ac:dyDescent="0.25">
      <c r="A1733" s="21">
        <v>1732</v>
      </c>
      <c r="B1733" s="10">
        <v>44.102244897959174</v>
      </c>
      <c r="C1733" s="10">
        <v>64.041224489795923</v>
      </c>
      <c r="D1733" s="11">
        <v>11429.290348993245</v>
      </c>
      <c r="E1733" s="11">
        <v>10551.582040929103</v>
      </c>
      <c r="F1733" s="11">
        <v>10528.906634049787</v>
      </c>
      <c r="G1733" s="11">
        <v>10537.504901140914</v>
      </c>
      <c r="H1733" s="11">
        <v>11021.289858993245</v>
      </c>
      <c r="I1733" s="11">
        <v>6961.5729341694023</v>
      </c>
      <c r="J1733" s="11">
        <v>3590.0091067597009</v>
      </c>
      <c r="K1733" s="11">
        <v>25753.778662693072</v>
      </c>
      <c r="L1733" s="11">
        <v>1250.6317438929807</v>
      </c>
      <c r="M1733" s="11">
        <v>58040.915923285778</v>
      </c>
      <c r="N1733" s="11">
        <v>7498.3486197153097</v>
      </c>
      <c r="O1733" s="11">
        <v>19128.797189230667</v>
      </c>
      <c r="P1733" s="43">
        <v>10133.548502344553</v>
      </c>
      <c r="Q1733" s="11">
        <v>17299.604645132757</v>
      </c>
      <c r="R1733" s="11">
        <v>11104.452257205223</v>
      </c>
      <c r="S1733" s="11">
        <v>11905.758253289783</v>
      </c>
      <c r="T1733" s="11">
        <v>11429.290348993245</v>
      </c>
      <c r="U1733" s="11">
        <v>10551.582040929103</v>
      </c>
      <c r="V1733" s="11">
        <v>10537.996900138211</v>
      </c>
      <c r="W1733" s="11">
        <v>10397.367942909183</v>
      </c>
      <c r="X1733" s="12">
        <v>0</v>
      </c>
      <c r="Y1733" s="12">
        <v>538.55859042586064</v>
      </c>
      <c r="Z1733" s="12">
        <v>320.65552546047695</v>
      </c>
      <c r="AA1733" s="44">
        <v>232.04019061955887</v>
      </c>
      <c r="AB1733" s="45">
        <v>159.37743738708437</v>
      </c>
      <c r="AC1733" s="12">
        <v>0</v>
      </c>
      <c r="AD1733" s="12">
        <v>12346.923986947133</v>
      </c>
      <c r="AE1733" s="12">
        <v>3207.837867597515</v>
      </c>
      <c r="AF1733" s="12">
        <v>5480.5321821881507</v>
      </c>
      <c r="AG1733" s="44">
        <v>1128.4755203370626</v>
      </c>
      <c r="AH1733" s="45">
        <v>3590.0091056232109</v>
      </c>
      <c r="AI1733" s="12">
        <v>0</v>
      </c>
      <c r="AJ1733" s="12">
        <v>-40.864244341884472</v>
      </c>
      <c r="AK1733" s="12">
        <v>34.765986667714856</v>
      </c>
      <c r="AL1733" s="12">
        <v>79.795908938388976</v>
      </c>
      <c r="AM1733" s="44">
        <v>112.38150599699642</v>
      </c>
      <c r="AN1733" s="45">
        <v>89.999999840402126</v>
      </c>
      <c r="AO1733" s="12">
        <v>0</v>
      </c>
      <c r="AP1733" s="12">
        <v>-2106.1015150058543</v>
      </c>
      <c r="AQ1733" s="12">
        <v>7731.0008262156625</v>
      </c>
      <c r="AR1733" s="12">
        <v>10535.095150501134</v>
      </c>
      <c r="AS1733" s="44">
        <v>11481.717204234656</v>
      </c>
      <c r="AT1733" s="45">
        <v>11021.290348993245</v>
      </c>
      <c r="AU1733" s="12">
        <v>0</v>
      </c>
      <c r="AV1733" s="12">
        <v>11359.142528365417</v>
      </c>
      <c r="AW1733" s="12">
        <v>19463.964238342774</v>
      </c>
      <c r="AX1733" s="12">
        <v>17371.883890799916</v>
      </c>
      <c r="AY1733" s="44">
        <v>11750.403305692746</v>
      </c>
      <c r="AZ1733" s="45">
        <v>10551.582039792615</v>
      </c>
      <c r="BA1733" s="12">
        <v>0</v>
      </c>
      <c r="BB1733" s="12">
        <v>7231.4068706101243</v>
      </c>
      <c r="BC1733" s="12">
        <v>10366.200708844905</v>
      </c>
      <c r="BD1733" s="12">
        <v>11505.998905361805</v>
      </c>
      <c r="BE1733" s="44">
        <v>11052.025401963811</v>
      </c>
      <c r="BF1733" s="45">
        <v>11021.290358993247</v>
      </c>
      <c r="BG1733" s="12">
        <v>0</v>
      </c>
      <c r="BH1733" s="12">
        <v>19437.352050778278</v>
      </c>
      <c r="BI1733" s="12">
        <v>17634.771694244861</v>
      </c>
      <c r="BJ1733" s="12">
        <v>11978.037498956943</v>
      </c>
      <c r="BK1733" s="44">
        <v>10706.936988526142</v>
      </c>
      <c r="BL1733" s="45">
        <v>6961.5729341694041</v>
      </c>
      <c r="BM1733" s="12">
        <v>0</v>
      </c>
      <c r="BN1733" s="12">
        <v>0</v>
      </c>
      <c r="BO1733" s="12">
        <v>75.630231009599314</v>
      </c>
      <c r="BP1733" s="12">
        <v>45.029922270674113</v>
      </c>
      <c r="BQ1733" s="48">
        <v>32.585597058607448</v>
      </c>
      <c r="BR1733" s="49">
        <v>22.381506156594288</v>
      </c>
      <c r="BS1733" s="13">
        <v>0</v>
      </c>
      <c r="BT1733" s="12">
        <v>289.08407671421645</v>
      </c>
      <c r="BV1733" s="14">
        <f>Таблица1[[#This Row],[Lкан_леб,мм]]</f>
        <v>58040.915923285778</v>
      </c>
      <c r="BW1733" s="50">
        <f>Таблица1[[#This Row],[угол обхв4]]+Таблица1[[#This Row],[Lдуг 3,мм]]</f>
        <v>12346.923986947133</v>
      </c>
      <c r="BX1733" s="54">
        <f>Таблица1[[#This Row],[угол обхв5]]+Таблица1[[#This Row],[Y5, мм]]</f>
        <v>58579.474513711641</v>
      </c>
      <c r="BY1733" s="14">
        <f>Таблица1[[#This Row],[угол обхв6]]+Таблица1[[#This Row],[Lдуг 4,мм]]</f>
        <v>15554.761854544648</v>
      </c>
      <c r="BZ1733" s="14">
        <f>Таблица1[[#This Row],[Т1]]+Таблица1[[#This Row],[X6, мм]]</f>
        <v>58900.130039172116</v>
      </c>
      <c r="CA1733" s="14">
        <f>Таблица1[[#This Row],[Т2]]+Таблица1[[#This Row],[Lдуг 5,мм]]</f>
        <v>21035.294036732797</v>
      </c>
      <c r="CB1733" s="14">
        <f>Таблица1[[#This Row],[Т3]]+Таблица1[[#This Row],[Y6, мм]]</f>
        <v>59132.170229791678</v>
      </c>
      <c r="CC1733" s="14">
        <f>Таблица1[[#This Row],[Т4]]+Таблица1[[#This Row],[Lдуг 6,мм]]</f>
        <v>22163.76955706986</v>
      </c>
      <c r="CD1733" s="14">
        <f>Таблица1[[#This Row],[Т5]]+Таблица1[[#This Row],[Lдуг 1,мм]]</f>
        <v>59291.547667178762</v>
      </c>
      <c r="CE1733" s="14">
        <f>Таблица1[[#This Row],[Т6]]+Таблица1[[#This Row],[Lпрям1, мм]]</f>
        <v>25753.778662693072</v>
      </c>
      <c r="CF1733" s="15">
        <f>Таблица1[[#This Row],[Т7]]+Таблица1[[#This Row],[Lдуг 2,мм]]</f>
        <v>59291.547667178762</v>
      </c>
      <c r="CG1733" s="14">
        <f>Таблица1[[#This Row],[Т8]]+Таблица1[[#This Row],[Lпрям2, мм]]</f>
        <v>25753.778662693072</v>
      </c>
      <c r="CH1733" s="14">
        <f>Таблица1[[#This Row],[Т9]]-Таблица1[[#This Row],[Т9]]</f>
        <v>0</v>
      </c>
      <c r="CI1733" s="50">
        <f>Таблица1[[#This Row],[Т9]]-Таблица1[[#This Row],[Т8]]</f>
        <v>33537.769004485686</v>
      </c>
      <c r="CJ1733" s="54">
        <f>Таблица1[[#This Row],[Т9]]-Таблица1[[#This Row],[Т7]]</f>
        <v>0</v>
      </c>
      <c r="CK1733" s="14">
        <f>Таблица1[[#This Row],[Т9]]-Таблица1[[#This Row],[Т6]]</f>
        <v>37127.778110108906</v>
      </c>
      <c r="CL1733" s="14">
        <f>Таблица1[[#This Row],[Т9]]-Таблица1[[#This Row],[Т5]]</f>
        <v>159.37743738708377</v>
      </c>
      <c r="CM1733" s="14">
        <f>Таблица1[[#This Row],[Т9]]-Таблица1[[#This Row],[Т4]]</f>
        <v>38256.253630445965</v>
      </c>
      <c r="CN1733" s="14">
        <f>Таблица1[[#This Row],[Т9]]-Таблица1[[#This Row],[Т3]]</f>
        <v>391.41762800664583</v>
      </c>
      <c r="CO1733" s="14">
        <f>Таблица1[[#This Row],[Т9]]-Таблица1[[#This Row],[Т2]]</f>
        <v>43736.785812634116</v>
      </c>
      <c r="CP1733" s="14">
        <f>Таблица1[[#This Row],[Т9]]-Таблица1[[#This Row],[Т1]]</f>
        <v>712.0731534671213</v>
      </c>
      <c r="CQ1733" s="14">
        <f>Таблица1[[#This Row],[Т9]]-Таблица1[[#This Row],[угол обхв6]]</f>
        <v>46944.623680231627</v>
      </c>
      <c r="CR1733" s="14">
        <f>Таблица1[[#This Row],[Т9]]-Таблица1[[#This Row],[угол обхв5]]</f>
        <v>1250.6317438929836</v>
      </c>
      <c r="CS1733" s="14">
        <f>Таблица1[[#This Row],[Т9]]-Таблица1[[#This Row],[угол обхв4]]</f>
        <v>59291.547667178762</v>
      </c>
      <c r="CT1733" s="14">
        <f>Таблица1[[#This Row],[Lкан_прям, мм]]+Таблица1[[#This Row],[Lкан_дуг, мм]]+Таблица1[[#This Row],[Lкан_леб,мм]]</f>
        <v>85045.326329871838</v>
      </c>
      <c r="CU1733" s="16">
        <f>Таблица1[[#This Row],[Lкан_леб,мм]]</f>
        <v>58040.915923285778</v>
      </c>
      <c r="CV1733" s="14">
        <f>2534431-(Таблица1[[#This Row],[Т23]]+Таблица1[[#This Row],[угол обхв3]])</f>
        <v>2449096.5895934138</v>
      </c>
      <c r="CW1733" s="50">
        <f>SUM(X1733:AC1733,AD1733:AI1733)-Таблица1[[#This Row],[lподв_min, мм]]</f>
        <v>23414.401299826353</v>
      </c>
      <c r="CX1733" s="17">
        <f>CW2172-Таблица1[[#This Row],[Суммарная длина каната]]</f>
        <v>-2426601.9318949841</v>
      </c>
    </row>
    <row r="1734" spans="1:102" x14ac:dyDescent="0.25">
      <c r="A1734" s="21">
        <v>1733</v>
      </c>
      <c r="B1734" s="10">
        <v>44.102244897959174</v>
      </c>
      <c r="C1734" s="10">
        <v>66.725306122448984</v>
      </c>
      <c r="D1734" s="11">
        <v>11780.208452603871</v>
      </c>
      <c r="E1734" s="11">
        <v>10718.480122554489</v>
      </c>
      <c r="F1734" s="11">
        <v>10881.471744502167</v>
      </c>
      <c r="G1734" s="11">
        <v>10662.254421042502</v>
      </c>
      <c r="H1734" s="11">
        <v>11372.207962603872</v>
      </c>
      <c r="I1734" s="11">
        <v>7065.3785424099487</v>
      </c>
      <c r="J1734" s="11">
        <v>3653.1015801445396</v>
      </c>
      <c r="K1734" s="11">
        <v>25792.005049208499</v>
      </c>
      <c r="L1734" s="11">
        <v>1212.4053573775582</v>
      </c>
      <c r="M1734" s="11">
        <v>58040.915923285778</v>
      </c>
      <c r="N1734" s="11">
        <v>7498.3486197153097</v>
      </c>
      <c r="O1734" s="11">
        <v>19128.797189230667</v>
      </c>
      <c r="P1734" s="43">
        <v>10169.885459267074</v>
      </c>
      <c r="Q1734" s="11">
        <v>17398.421428968104</v>
      </c>
      <c r="R1734" s="11">
        <v>11392.312110683484</v>
      </c>
      <c r="S1734" s="11">
        <v>12055.958880488528</v>
      </c>
      <c r="T1734" s="11">
        <v>11780.208452603871</v>
      </c>
      <c r="U1734" s="11">
        <v>10718.480122554489</v>
      </c>
      <c r="V1734" s="11">
        <v>10897.114501599872</v>
      </c>
      <c r="W1734" s="11">
        <v>10522.696891147545</v>
      </c>
      <c r="X1734" s="12">
        <v>0</v>
      </c>
      <c r="Y1734" s="12">
        <v>525.49497870292862</v>
      </c>
      <c r="Z1734" s="12">
        <v>314.60594393551207</v>
      </c>
      <c r="AA1734" s="44">
        <v>232.04019061955862</v>
      </c>
      <c r="AB1734" s="45">
        <v>140.26424411955904</v>
      </c>
      <c r="AC1734" s="12">
        <v>0</v>
      </c>
      <c r="AD1734" s="12">
        <v>12346.923986947133</v>
      </c>
      <c r="AE1734" s="12">
        <v>3182.9717807084749</v>
      </c>
      <c r="AF1734" s="12">
        <v>5480.5321821881507</v>
      </c>
      <c r="AG1734" s="44">
        <v>1128.4755203370603</v>
      </c>
      <c r="AH1734" s="45">
        <v>3653.1015790276783</v>
      </c>
      <c r="AI1734" s="12">
        <v>0</v>
      </c>
      <c r="AJ1734" s="12">
        <v>-40.864244341884472</v>
      </c>
      <c r="AK1734" s="12">
        <v>32.931452802710837</v>
      </c>
      <c r="AL1734" s="12">
        <v>77.111827305735929</v>
      </c>
      <c r="AM1734" s="44">
        <v>109.69742436434333</v>
      </c>
      <c r="AN1734" s="45">
        <v>89.99999984315852</v>
      </c>
      <c r="AO1734" s="12">
        <v>0</v>
      </c>
      <c r="AP1734" s="12">
        <v>-2106.1015150058543</v>
      </c>
      <c r="AQ1734" s="12">
        <v>7720.1518145994269</v>
      </c>
      <c r="AR1734" s="12">
        <v>10567.606820499806</v>
      </c>
      <c r="AS1734" s="44">
        <v>11776.438275227845</v>
      </c>
      <c r="AT1734" s="45">
        <v>11372.208452603871</v>
      </c>
      <c r="AU1734" s="12">
        <v>0</v>
      </c>
      <c r="AV1734" s="12">
        <v>11359.142528365417</v>
      </c>
      <c r="AW1734" s="12">
        <v>19471.240385599347</v>
      </c>
      <c r="AX1734" s="12">
        <v>17489.425378438347</v>
      </c>
      <c r="AY1734" s="44">
        <v>11918.441282660327</v>
      </c>
      <c r="AZ1734" s="45">
        <v>10718.480121437629</v>
      </c>
      <c r="BA1734" s="12">
        <v>0</v>
      </c>
      <c r="BB1734" s="12">
        <v>7231.4068706101243</v>
      </c>
      <c r="BC1734" s="12">
        <v>10391.688654151192</v>
      </c>
      <c r="BD1734" s="12">
        <v>11790.033471916215</v>
      </c>
      <c r="BE1734" s="44">
        <v>11396.08228805951</v>
      </c>
      <c r="BF1734" s="45">
        <v>11372.208462603872</v>
      </c>
      <c r="BG1734" s="12">
        <v>0</v>
      </c>
      <c r="BH1734" s="12">
        <v>19437.352050778278</v>
      </c>
      <c r="BI1734" s="12">
        <v>17740.864625336784</v>
      </c>
      <c r="BJ1734" s="12">
        <v>12146.962829958771</v>
      </c>
      <c r="BK1734" s="44">
        <v>10855.997720382689</v>
      </c>
      <c r="BL1734" s="45">
        <v>7065.3785424099506</v>
      </c>
      <c r="BM1734" s="12">
        <v>0</v>
      </c>
      <c r="BN1734" s="12">
        <v>0</v>
      </c>
      <c r="BO1734" s="12">
        <v>73.795697144595309</v>
      </c>
      <c r="BP1734" s="12">
        <v>44.180374503025092</v>
      </c>
      <c r="BQ1734" s="48">
        <v>32.585597058607412</v>
      </c>
      <c r="BR1734" s="49">
        <v>19.697424521184825</v>
      </c>
      <c r="BS1734" s="13">
        <v>0</v>
      </c>
      <c r="BT1734" s="12">
        <v>289.08407671421645</v>
      </c>
      <c r="BV1734" s="14">
        <f>Таблица1[[#This Row],[Lкан_леб,мм]]</f>
        <v>58040.915923285778</v>
      </c>
      <c r="BW1734" s="50">
        <f>Таблица1[[#This Row],[угол обхв4]]+Таблица1[[#This Row],[Lдуг 3,мм]]</f>
        <v>12346.923986947133</v>
      </c>
      <c r="BX1734" s="54">
        <f>Таблица1[[#This Row],[угол обхв5]]+Таблица1[[#This Row],[Y5, мм]]</f>
        <v>58566.410901988704</v>
      </c>
      <c r="BY1734" s="14">
        <f>Таблица1[[#This Row],[угол обхв6]]+Таблица1[[#This Row],[Lдуг 4,мм]]</f>
        <v>15529.895767655607</v>
      </c>
      <c r="BZ1734" s="14">
        <f>Таблица1[[#This Row],[Т1]]+Таблица1[[#This Row],[X6, мм]]</f>
        <v>58881.016845924212</v>
      </c>
      <c r="CA1734" s="14">
        <f>Таблица1[[#This Row],[Т2]]+Таблица1[[#This Row],[Lдуг 5,мм]]</f>
        <v>21010.427949843757</v>
      </c>
      <c r="CB1734" s="14">
        <f>Таблица1[[#This Row],[Т3]]+Таблица1[[#This Row],[Y6, мм]]</f>
        <v>59113.057036543774</v>
      </c>
      <c r="CC1734" s="14">
        <f>Таблица1[[#This Row],[Т4]]+Таблица1[[#This Row],[Lдуг 6,мм]]</f>
        <v>22138.903470180816</v>
      </c>
      <c r="CD1734" s="14">
        <f>Таблица1[[#This Row],[Т5]]+Таблица1[[#This Row],[Lдуг 1,мм]]</f>
        <v>59253.321280663331</v>
      </c>
      <c r="CE1734" s="14">
        <f>Таблица1[[#This Row],[Т6]]+Таблица1[[#This Row],[Lпрям1, мм]]</f>
        <v>25792.005049208496</v>
      </c>
      <c r="CF1734" s="15">
        <f>Таблица1[[#This Row],[Т7]]+Таблица1[[#This Row],[Lдуг 2,мм]]</f>
        <v>59253.321280663331</v>
      </c>
      <c r="CG1734" s="14">
        <f>Таблица1[[#This Row],[Т8]]+Таблица1[[#This Row],[Lпрям2, мм]]</f>
        <v>25792.005049208496</v>
      </c>
      <c r="CH1734" s="14">
        <f>Таблица1[[#This Row],[Т9]]-Таблица1[[#This Row],[Т9]]</f>
        <v>0</v>
      </c>
      <c r="CI1734" s="50">
        <f>Таблица1[[#This Row],[Т9]]-Таблица1[[#This Row],[Т8]]</f>
        <v>33461.316231454839</v>
      </c>
      <c r="CJ1734" s="54">
        <f>Таблица1[[#This Row],[Т9]]-Таблица1[[#This Row],[Т7]]</f>
        <v>0</v>
      </c>
      <c r="CK1734" s="14">
        <f>Таблица1[[#This Row],[Т9]]-Таблица1[[#This Row],[Т6]]</f>
        <v>37114.417810482511</v>
      </c>
      <c r="CL1734" s="14">
        <f>Таблица1[[#This Row],[Т9]]-Таблица1[[#This Row],[Т5]]</f>
        <v>140.26424411955668</v>
      </c>
      <c r="CM1734" s="14">
        <f>Таблица1[[#This Row],[Т9]]-Таблица1[[#This Row],[Т4]]</f>
        <v>38242.89333081957</v>
      </c>
      <c r="CN1734" s="14">
        <f>Таблица1[[#This Row],[Т9]]-Таблица1[[#This Row],[Т3]]</f>
        <v>372.30443473911873</v>
      </c>
      <c r="CO1734" s="14">
        <f>Таблица1[[#This Row],[Т9]]-Таблица1[[#This Row],[Т2]]</f>
        <v>43723.425513007722</v>
      </c>
      <c r="CP1734" s="14">
        <f>Таблица1[[#This Row],[Т9]]-Таблица1[[#This Row],[Т1]]</f>
        <v>686.91037867462728</v>
      </c>
      <c r="CQ1734" s="14">
        <f>Таблица1[[#This Row],[Т9]]-Таблица1[[#This Row],[угол обхв6]]</f>
        <v>46906.397293716196</v>
      </c>
      <c r="CR1734" s="14">
        <f>Таблица1[[#This Row],[Т9]]-Таблица1[[#This Row],[угол обхв5]]</f>
        <v>1212.4053573775527</v>
      </c>
      <c r="CS1734" s="14">
        <f>Таблица1[[#This Row],[Т9]]-Таблица1[[#This Row],[угол обхв4]]</f>
        <v>59253.321280663331</v>
      </c>
      <c r="CT1734" s="14">
        <f>Таблица1[[#This Row],[Lкан_прям, мм]]+Таблица1[[#This Row],[Lкан_дуг, мм]]+Таблица1[[#This Row],[Lкан_леб,мм]]</f>
        <v>85045.326329871838</v>
      </c>
      <c r="CU1734" s="16">
        <f>Таблица1[[#This Row],[Lкан_леб,мм]]</f>
        <v>58040.915923285778</v>
      </c>
      <c r="CV1734" s="14">
        <f>2534431-(Таблица1[[#This Row],[Т23]]+Таблица1[[#This Row],[угол обхв3]])</f>
        <v>2449096.5895934138</v>
      </c>
      <c r="CW1734" s="50">
        <f>SUM(X1734:AC1734,AD1734:AI1734)-Таблица1[[#This Row],[lподв_min, мм]]</f>
        <v>23351.308826441516</v>
      </c>
      <c r="CX1734" s="17">
        <f>CW2173-Таблица1[[#This Row],[Суммарная длина каната]]</f>
        <v>-2426651.9956123629</v>
      </c>
    </row>
    <row r="1735" spans="1:102" x14ac:dyDescent="0.25">
      <c r="A1735" s="21">
        <v>1734</v>
      </c>
      <c r="B1735" s="10">
        <v>44.102244897959174</v>
      </c>
      <c r="C1735" s="10">
        <v>69.409387755102046</v>
      </c>
      <c r="D1735" s="11">
        <v>12122.925913868234</v>
      </c>
      <c r="E1735" s="11">
        <v>10901.628223381182</v>
      </c>
      <c r="F1735" s="11">
        <v>11227.808177737596</v>
      </c>
      <c r="G1735" s="11">
        <v>10803.377327892322</v>
      </c>
      <c r="H1735" s="11">
        <v>11714.925423868233</v>
      </c>
      <c r="I1735" s="11">
        <v>7183.9268818244818</v>
      </c>
      <c r="J1735" s="11">
        <v>3717.7013415567003</v>
      </c>
      <c r="K1735" s="11">
        <v>25830.231435723694</v>
      </c>
      <c r="L1735" s="11">
        <v>1174.1789708623576</v>
      </c>
      <c r="M1735" s="11">
        <v>58040.915923285778</v>
      </c>
      <c r="N1735" s="11">
        <v>7498.3486197153097</v>
      </c>
      <c r="O1735" s="11">
        <v>19128.797189230667</v>
      </c>
      <c r="P1735" s="43">
        <v>10201.555067589052</v>
      </c>
      <c r="Q1735" s="11">
        <v>17498.831424061635</v>
      </c>
      <c r="R1735" s="11">
        <v>11672.822425429209</v>
      </c>
      <c r="S1735" s="11">
        <v>12219.474894923445</v>
      </c>
      <c r="T1735" s="11">
        <v>12122.925913868234</v>
      </c>
      <c r="U1735" s="11">
        <v>10901.628223381182</v>
      </c>
      <c r="V1735" s="11">
        <v>11249.969103254609</v>
      </c>
      <c r="W1735" s="11">
        <v>10664.705436796003</v>
      </c>
      <c r="X1735" s="12">
        <v>0</v>
      </c>
      <c r="Y1735" s="12">
        <v>512.37443794524688</v>
      </c>
      <c r="Z1735" s="12">
        <v>308.61329144529651</v>
      </c>
      <c r="AA1735" s="44">
        <v>232.04019061955896</v>
      </c>
      <c r="AB1735" s="45">
        <v>121.15105085225512</v>
      </c>
      <c r="AC1735" s="12">
        <v>0</v>
      </c>
      <c r="AD1735" s="12">
        <v>12346.923986947133</v>
      </c>
      <c r="AE1735" s="12">
        <v>3156.5984057921019</v>
      </c>
      <c r="AF1735" s="12">
        <v>5480.532182188148</v>
      </c>
      <c r="AG1735" s="44">
        <v>1128.4755203370612</v>
      </c>
      <c r="AH1735" s="45">
        <v>3717.7013404592453</v>
      </c>
      <c r="AI1735" s="12">
        <v>0</v>
      </c>
      <c r="AJ1735" s="12">
        <v>-40.864244341884472</v>
      </c>
      <c r="AK1735" s="12">
        <v>31.088924345984015</v>
      </c>
      <c r="AL1735" s="12">
        <v>74.427745673082853</v>
      </c>
      <c r="AM1735" s="44">
        <v>107.01334273169032</v>
      </c>
      <c r="AN1735" s="45">
        <v>89.999999845883849</v>
      </c>
      <c r="AO1735" s="12">
        <v>0</v>
      </c>
      <c r="AP1735" s="12">
        <v>-2106.1015150058543</v>
      </c>
      <c r="AQ1735" s="12">
        <v>7709.0266809373825</v>
      </c>
      <c r="AR1735" s="12">
        <v>10594.578480696424</v>
      </c>
      <c r="AS1735" s="44">
        <v>12062.966976217773</v>
      </c>
      <c r="AT1735" s="45">
        <v>11714.925913868234</v>
      </c>
      <c r="AU1735" s="12">
        <v>0</v>
      </c>
      <c r="AV1735" s="12">
        <v>11359.142528365417</v>
      </c>
      <c r="AW1735" s="12">
        <v>19478.194891741299</v>
      </c>
      <c r="AX1735" s="12">
        <v>17608.360400818619</v>
      </c>
      <c r="AY1735" s="44">
        <v>12100.09638140451</v>
      </c>
      <c r="AZ1735" s="45">
        <v>10901.628222283729</v>
      </c>
      <c r="BA1735" s="12">
        <v>0</v>
      </c>
      <c r="BB1735" s="12">
        <v>7231.4068706101243</v>
      </c>
      <c r="BC1735" s="12">
        <v>10412.233128811124</v>
      </c>
      <c r="BD1735" s="12">
        <v>12065.845838536581</v>
      </c>
      <c r="BE1735" s="44">
        <v>11732.78136307967</v>
      </c>
      <c r="BF1735" s="45">
        <v>11714.925923868233</v>
      </c>
      <c r="BG1735" s="12">
        <v>0</v>
      </c>
      <c r="BH1735" s="12">
        <v>19437.352050778278</v>
      </c>
      <c r="BI1735" s="12">
        <v>17848.229126572267</v>
      </c>
      <c r="BJ1735" s="12">
        <v>12329.003871680428</v>
      </c>
      <c r="BK1735" s="44">
        <v>11021.006736900117</v>
      </c>
      <c r="BL1735" s="45">
        <v>7183.9268818244836</v>
      </c>
      <c r="BM1735" s="12">
        <v>0</v>
      </c>
      <c r="BN1735" s="12">
        <v>0</v>
      </c>
      <c r="BO1735" s="12">
        <v>71.953168687868498</v>
      </c>
      <c r="BP1735" s="12">
        <v>43.338821327098835</v>
      </c>
      <c r="BQ1735" s="48">
        <v>32.585597058607462</v>
      </c>
      <c r="BR1735" s="49">
        <v>17.013342885806455</v>
      </c>
      <c r="BS1735" s="13">
        <v>0</v>
      </c>
      <c r="BT1735" s="12">
        <v>289.08407671421645</v>
      </c>
      <c r="BV1735" s="14">
        <f>Таблица1[[#This Row],[Lкан_леб,мм]]</f>
        <v>58040.915923285778</v>
      </c>
      <c r="BW1735" s="50">
        <f>Таблица1[[#This Row],[угол обхв4]]+Таблица1[[#This Row],[Lдуг 3,мм]]</f>
        <v>12346.923986947133</v>
      </c>
      <c r="BX1735" s="54">
        <f>Таблица1[[#This Row],[угол обхв5]]+Таблица1[[#This Row],[Y5, мм]]</f>
        <v>58553.290361231026</v>
      </c>
      <c r="BY1735" s="14">
        <f>Таблица1[[#This Row],[угол обхв6]]+Таблица1[[#This Row],[Lдуг 4,мм]]</f>
        <v>15503.522392739234</v>
      </c>
      <c r="BZ1735" s="14">
        <f>Таблица1[[#This Row],[Т1]]+Таблица1[[#This Row],[X6, мм]]</f>
        <v>58861.903652676323</v>
      </c>
      <c r="CA1735" s="14">
        <f>Таблица1[[#This Row],[Т2]]+Таблица1[[#This Row],[Lдуг 5,мм]]</f>
        <v>20984.054574927381</v>
      </c>
      <c r="CB1735" s="14">
        <f>Таблица1[[#This Row],[Т3]]+Таблица1[[#This Row],[Y6, мм]]</f>
        <v>59093.943843295885</v>
      </c>
      <c r="CC1735" s="14">
        <f>Таблица1[[#This Row],[Т4]]+Таблица1[[#This Row],[Lдуг 6,мм]]</f>
        <v>22112.530095264443</v>
      </c>
      <c r="CD1735" s="14">
        <f>Таблица1[[#This Row],[Т5]]+Таблица1[[#This Row],[Lдуг 1,мм]]</f>
        <v>59215.09489414814</v>
      </c>
      <c r="CE1735" s="14">
        <f>Таблица1[[#This Row],[Т6]]+Таблица1[[#This Row],[Lпрям1, мм]]</f>
        <v>25830.23143572369</v>
      </c>
      <c r="CF1735" s="15">
        <f>Таблица1[[#This Row],[Т7]]+Таблица1[[#This Row],[Lдуг 2,мм]]</f>
        <v>59215.09489414814</v>
      </c>
      <c r="CG1735" s="14">
        <f>Таблица1[[#This Row],[Т8]]+Таблица1[[#This Row],[Lпрям2, мм]]</f>
        <v>25830.23143572369</v>
      </c>
      <c r="CH1735" s="14">
        <f>Таблица1[[#This Row],[Т9]]-Таблица1[[#This Row],[Т9]]</f>
        <v>0</v>
      </c>
      <c r="CI1735" s="50">
        <f>Таблица1[[#This Row],[Т9]]-Таблица1[[#This Row],[Т8]]</f>
        <v>33384.86345842445</v>
      </c>
      <c r="CJ1735" s="54">
        <f>Таблица1[[#This Row],[Т9]]-Таблица1[[#This Row],[Т7]]</f>
        <v>0</v>
      </c>
      <c r="CK1735" s="14">
        <f>Таблица1[[#This Row],[Т9]]-Таблица1[[#This Row],[Т6]]</f>
        <v>37102.564798883701</v>
      </c>
      <c r="CL1735" s="14">
        <f>Таблица1[[#This Row],[Т9]]-Таблица1[[#This Row],[Т5]]</f>
        <v>121.15105085225514</v>
      </c>
      <c r="CM1735" s="14">
        <f>Таблица1[[#This Row],[Т9]]-Таблица1[[#This Row],[Т4]]</f>
        <v>38231.04031922076</v>
      </c>
      <c r="CN1735" s="14">
        <f>Таблица1[[#This Row],[Т9]]-Таблица1[[#This Row],[Т3]]</f>
        <v>353.19124147181719</v>
      </c>
      <c r="CO1735" s="14">
        <f>Таблица1[[#This Row],[Т9]]-Таблица1[[#This Row],[Т2]]</f>
        <v>43711.572501408904</v>
      </c>
      <c r="CP1735" s="14">
        <f>Таблица1[[#This Row],[Т9]]-Таблица1[[#This Row],[Т1]]</f>
        <v>661.80453291711456</v>
      </c>
      <c r="CQ1735" s="14">
        <f>Таблица1[[#This Row],[Т9]]-Таблица1[[#This Row],[угол обхв6]]</f>
        <v>46868.170907201005</v>
      </c>
      <c r="CR1735" s="14">
        <f>Таблица1[[#This Row],[Т9]]-Таблица1[[#This Row],[угол обхв5]]</f>
        <v>1174.1789708623619</v>
      </c>
      <c r="CS1735" s="14">
        <f>Таблица1[[#This Row],[Т9]]-Таблица1[[#This Row],[угол обхв4]]</f>
        <v>59215.09489414814</v>
      </c>
      <c r="CT1735" s="14">
        <f>Таблица1[[#This Row],[Lкан_прям, мм]]+Таблица1[[#This Row],[Lкан_дуг, мм]]+Таблица1[[#This Row],[Lкан_леб,мм]]</f>
        <v>85045.326329871838</v>
      </c>
      <c r="CU1735" s="16">
        <f>Таблица1[[#This Row],[Lкан_леб,мм]]</f>
        <v>58040.915923285778</v>
      </c>
      <c r="CV1735" s="14">
        <f>2534431-(Таблица1[[#This Row],[Т23]]+Таблица1[[#This Row],[угол обхв3]])</f>
        <v>2449096.5895934138</v>
      </c>
      <c r="CW1735" s="50">
        <f>SUM(X1735:AC1735,AD1735:AI1735)-Таблица1[[#This Row],[lподв_min, мм]]</f>
        <v>23286.709065029343</v>
      </c>
      <c r="CX1735" s="17">
        <f>CW2174-Таблица1[[#This Row],[Суммарная длина каната]]</f>
        <v>-2426702.7618669374</v>
      </c>
    </row>
    <row r="1736" spans="1:102" x14ac:dyDescent="0.25">
      <c r="A1736" s="21">
        <v>1735</v>
      </c>
      <c r="B1736" s="10">
        <v>44.102244897959174</v>
      </c>
      <c r="C1736" s="10">
        <v>72.093469387755121</v>
      </c>
      <c r="D1736" s="11">
        <v>12456.690758513183</v>
      </c>
      <c r="E1736" s="11">
        <v>11100.624488600013</v>
      </c>
      <c r="F1736" s="11">
        <v>11567.156018907592</v>
      </c>
      <c r="G1736" s="11">
        <v>10960.563976553207</v>
      </c>
      <c r="H1736" s="11">
        <v>12048.690268513183</v>
      </c>
      <c r="I1736" s="11">
        <v>7316.8366074618489</v>
      </c>
      <c r="J1736" s="11">
        <v>3783.7878811381643</v>
      </c>
      <c r="K1736" s="11">
        <v>25868.457822238663</v>
      </c>
      <c r="L1736" s="11">
        <v>1135.9525843473953</v>
      </c>
      <c r="M1736" s="11">
        <v>58040.915923285778</v>
      </c>
      <c r="N1736" s="11">
        <v>7498.3486197153097</v>
      </c>
      <c r="O1736" s="11">
        <v>19128.797189230667</v>
      </c>
      <c r="P1736" s="43">
        <v>10228.487839369564</v>
      </c>
      <c r="Q1736" s="11">
        <v>17600.614315601273</v>
      </c>
      <c r="R1736" s="11">
        <v>11945.367719116915</v>
      </c>
      <c r="S1736" s="11">
        <v>12395.947517570999</v>
      </c>
      <c r="T1736" s="11">
        <v>12456.690758513183</v>
      </c>
      <c r="U1736" s="11">
        <v>11100.624488600013</v>
      </c>
      <c r="V1736" s="11">
        <v>11595.786488400337</v>
      </c>
      <c r="W1736" s="11">
        <v>10823.081991491072</v>
      </c>
      <c r="X1736" s="12">
        <v>0</v>
      </c>
      <c r="Y1736" s="12">
        <v>499.19211819131658</v>
      </c>
      <c r="Z1736" s="12">
        <v>302.68241795132957</v>
      </c>
      <c r="AA1736" s="44">
        <v>232.04019061955896</v>
      </c>
      <c r="AB1736" s="45">
        <v>102.03785758519021</v>
      </c>
      <c r="AC1736" s="12">
        <v>0</v>
      </c>
      <c r="AD1736" s="12">
        <v>12346.923986947133</v>
      </c>
      <c r="AE1736" s="12">
        <v>3128.7382527064369</v>
      </c>
      <c r="AF1736" s="12">
        <v>5480.5321821881498</v>
      </c>
      <c r="AG1736" s="44">
        <v>1128.475520337063</v>
      </c>
      <c r="AH1736" s="45">
        <v>3783.7878800598792</v>
      </c>
      <c r="AI1736" s="12">
        <v>0</v>
      </c>
      <c r="AJ1736" s="12">
        <v>-40.864244341884472</v>
      </c>
      <c r="AK1736" s="12">
        <v>29.23772021340525</v>
      </c>
      <c r="AL1736" s="12">
        <v>71.743664040429792</v>
      </c>
      <c r="AM1736" s="44">
        <v>104.32926109903724</v>
      </c>
      <c r="AN1736" s="45">
        <v>89.999999848575598</v>
      </c>
      <c r="AO1736" s="12">
        <v>0</v>
      </c>
      <c r="AP1736" s="12">
        <v>-2106.1015150058543</v>
      </c>
      <c r="AQ1736" s="12">
        <v>7697.6297874197198</v>
      </c>
      <c r="AR1736" s="12">
        <v>10615.950951163302</v>
      </c>
      <c r="AS1736" s="44">
        <v>12340.674619623509</v>
      </c>
      <c r="AT1736" s="45">
        <v>12048.690758513183</v>
      </c>
      <c r="AU1736" s="12">
        <v>0</v>
      </c>
      <c r="AV1736" s="12">
        <v>11359.142528365417</v>
      </c>
      <c r="AW1736" s="12">
        <v>19484.818278772236</v>
      </c>
      <c r="AX1736" s="12">
        <v>17728.427996399194</v>
      </c>
      <c r="AY1736" s="44">
        <v>12294.97002298993</v>
      </c>
      <c r="AZ1736" s="45">
        <v>11100.624487521729</v>
      </c>
      <c r="BA1736" s="12">
        <v>0</v>
      </c>
      <c r="BB1736" s="12">
        <v>7231.4068706101243</v>
      </c>
      <c r="BC1736" s="12">
        <v>10427.769007073974</v>
      </c>
      <c r="BD1736" s="12">
        <v>12332.830830910654</v>
      </c>
      <c r="BE1736" s="44">
        <v>12061.383858006589</v>
      </c>
      <c r="BF1736" s="45">
        <v>12048.690768513185</v>
      </c>
      <c r="BG1736" s="12">
        <v>0</v>
      </c>
      <c r="BH1736" s="12">
        <v>19437.352050778278</v>
      </c>
      <c r="BI1736" s="12">
        <v>17956.635405142843</v>
      </c>
      <c r="BJ1736" s="12">
        <v>12523.761198368918</v>
      </c>
      <c r="BK1736" s="44">
        <v>11201.601983181081</v>
      </c>
      <c r="BL1736" s="45">
        <v>7316.8366074618498</v>
      </c>
      <c r="BM1736" s="12">
        <v>0</v>
      </c>
      <c r="BN1736" s="12">
        <v>0</v>
      </c>
      <c r="BO1736" s="12">
        <v>70.101964555289726</v>
      </c>
      <c r="BP1736" s="12">
        <v>42.505943827024538</v>
      </c>
      <c r="BQ1736" s="48">
        <v>32.585597058607462</v>
      </c>
      <c r="BR1736" s="49">
        <v>14.329261250461649</v>
      </c>
      <c r="BS1736" s="13">
        <v>0</v>
      </c>
      <c r="BT1736" s="12">
        <v>289.08407671421645</v>
      </c>
      <c r="BV1736" s="14">
        <f>Таблица1[[#This Row],[Lкан_леб,мм]]</f>
        <v>58040.915923285778</v>
      </c>
      <c r="BW1736" s="50">
        <f>Таблица1[[#This Row],[угол обхв4]]+Таблица1[[#This Row],[Lдуг 3,мм]]</f>
        <v>12346.923986947133</v>
      </c>
      <c r="BX1736" s="54">
        <f>Таблица1[[#This Row],[угол обхв5]]+Таблица1[[#This Row],[Y5, мм]]</f>
        <v>58540.108041477091</v>
      </c>
      <c r="BY1736" s="14">
        <f>Таблица1[[#This Row],[угол обхв6]]+Таблица1[[#This Row],[Lдуг 4,мм]]</f>
        <v>15475.662239653569</v>
      </c>
      <c r="BZ1736" s="14">
        <f>Таблица1[[#This Row],[Т1]]+Таблица1[[#This Row],[X6, мм]]</f>
        <v>58842.790459428419</v>
      </c>
      <c r="CA1736" s="14">
        <f>Таблица1[[#This Row],[Т2]]+Таблица1[[#This Row],[Lдуг 5,мм]]</f>
        <v>20956.194421841719</v>
      </c>
      <c r="CB1736" s="14">
        <f>Таблица1[[#This Row],[Т3]]+Таблица1[[#This Row],[Y6, мм]]</f>
        <v>59074.830650047981</v>
      </c>
      <c r="CC1736" s="14">
        <f>Таблица1[[#This Row],[Т4]]+Таблица1[[#This Row],[Lдуг 6,мм]]</f>
        <v>22084.669942178782</v>
      </c>
      <c r="CD1736" s="14">
        <f>Таблица1[[#This Row],[Т5]]+Таблица1[[#This Row],[Lдуг 1,мм]]</f>
        <v>59176.868507633175</v>
      </c>
      <c r="CE1736" s="14">
        <f>Таблица1[[#This Row],[Т6]]+Таблица1[[#This Row],[Lпрям1, мм]]</f>
        <v>25868.457822238663</v>
      </c>
      <c r="CF1736" s="15">
        <f>Таблица1[[#This Row],[Т7]]+Таблица1[[#This Row],[Lдуг 2,мм]]</f>
        <v>59176.868507633175</v>
      </c>
      <c r="CG1736" s="14">
        <f>Таблица1[[#This Row],[Т8]]+Таблица1[[#This Row],[Lпрям2, мм]]</f>
        <v>25868.457822238663</v>
      </c>
      <c r="CH1736" s="14">
        <f>Таблица1[[#This Row],[Т9]]-Таблица1[[#This Row],[Т9]]</f>
        <v>0</v>
      </c>
      <c r="CI1736" s="50">
        <f>Таблица1[[#This Row],[Т9]]-Таблица1[[#This Row],[Т8]]</f>
        <v>33308.410685394512</v>
      </c>
      <c r="CJ1736" s="54">
        <f>Таблица1[[#This Row],[Т9]]-Таблица1[[#This Row],[Т7]]</f>
        <v>0</v>
      </c>
      <c r="CK1736" s="14">
        <f>Таблица1[[#This Row],[Т9]]-Таблица1[[#This Row],[Т6]]</f>
        <v>37092.198565454397</v>
      </c>
      <c r="CL1736" s="14">
        <f>Таблица1[[#This Row],[Т9]]-Таблица1[[#This Row],[Т5]]</f>
        <v>102.03785758519371</v>
      </c>
      <c r="CM1736" s="14">
        <f>Таблица1[[#This Row],[Т9]]-Таблица1[[#This Row],[Т4]]</f>
        <v>38220.674085791456</v>
      </c>
      <c r="CN1736" s="14">
        <f>Таблица1[[#This Row],[Т9]]-Таблица1[[#This Row],[Т3]]</f>
        <v>334.07804820475576</v>
      </c>
      <c r="CO1736" s="14">
        <f>Таблица1[[#This Row],[Т9]]-Таблица1[[#This Row],[Т2]]</f>
        <v>43701.206267979607</v>
      </c>
      <c r="CP1736" s="14">
        <f>Таблица1[[#This Row],[Т9]]-Таблица1[[#This Row],[Т1]]</f>
        <v>636.76046615608357</v>
      </c>
      <c r="CQ1736" s="14">
        <f>Таблица1[[#This Row],[Т9]]-Таблица1[[#This Row],[угол обхв6]]</f>
        <v>46829.94452068604</v>
      </c>
      <c r="CR1736" s="14">
        <f>Таблица1[[#This Row],[Т9]]-Таблица1[[#This Row],[угол обхв5]]</f>
        <v>1135.9525843473966</v>
      </c>
      <c r="CS1736" s="14">
        <f>Таблица1[[#This Row],[Т9]]-Таблица1[[#This Row],[угол обхв4]]</f>
        <v>59176.868507633175</v>
      </c>
      <c r="CT1736" s="14">
        <f>Таблица1[[#This Row],[Lкан_прям, мм]]+Таблица1[[#This Row],[Lкан_дуг, мм]]+Таблица1[[#This Row],[Lкан_леб,мм]]</f>
        <v>85045.326329871838</v>
      </c>
      <c r="CU1736" s="16">
        <f>Таблица1[[#This Row],[Lкан_леб,мм]]</f>
        <v>58040.915923285778</v>
      </c>
      <c r="CV1736" s="14">
        <f>2534431-(Таблица1[[#This Row],[Т23]]+Таблица1[[#This Row],[угол обхв3]])</f>
        <v>2449096.5895934138</v>
      </c>
      <c r="CW1736" s="50">
        <f>SUM(X1736:AC1736,AD1736:AI1736)-Таблица1[[#This Row],[lподв_min, мм]]</f>
        <v>23220.622525447896</v>
      </c>
      <c r="CX1736" s="17">
        <f>CW2175-Таблица1[[#This Row],[Суммарная длина каната]]</f>
        <v>-2426754.1629557782</v>
      </c>
    </row>
    <row r="1737" spans="1:102" x14ac:dyDescent="0.25">
      <c r="A1737" s="21">
        <v>1736</v>
      </c>
      <c r="B1737" s="10">
        <v>44.102244897959174</v>
      </c>
      <c r="C1737" s="10">
        <v>74.777551020408183</v>
      </c>
      <c r="D1737" s="11">
        <v>12780.770655669081</v>
      </c>
      <c r="E1737" s="11">
        <v>11315.032290116978</v>
      </c>
      <c r="F1737" s="11">
        <v>11898.770687198386</v>
      </c>
      <c r="G1737" s="11">
        <v>11133.469475593487</v>
      </c>
      <c r="H1737" s="11">
        <v>12372.770165669082</v>
      </c>
      <c r="I1737" s="11">
        <v>7463.6929805707823</v>
      </c>
      <c r="J1737" s="11">
        <v>3851.3393095461952</v>
      </c>
      <c r="K1737" s="11">
        <v>25906.68420875337</v>
      </c>
      <c r="L1737" s="11">
        <v>1097.7261978326878</v>
      </c>
      <c r="M1737" s="11">
        <v>58040.915923285778</v>
      </c>
      <c r="N1737" s="11">
        <v>7498.3486197153097</v>
      </c>
      <c r="O1737" s="11">
        <v>19128.797189230667</v>
      </c>
      <c r="P1737" s="43">
        <v>10250.624680008041</v>
      </c>
      <c r="Q1737" s="11">
        <v>17703.546776431169</v>
      </c>
      <c r="R1737" s="11">
        <v>12209.349985889652</v>
      </c>
      <c r="S1737" s="11">
        <v>12584.98954063718</v>
      </c>
      <c r="T1737" s="11">
        <v>12780.770655669081</v>
      </c>
      <c r="U1737" s="11">
        <v>11315.032290116978</v>
      </c>
      <c r="V1737" s="11">
        <v>11933.807881059112</v>
      </c>
      <c r="W1737" s="11">
        <v>10997.479052966135</v>
      </c>
      <c r="X1737" s="12">
        <v>0</v>
      </c>
      <c r="Y1737" s="12">
        <v>485.94290084091773</v>
      </c>
      <c r="Z1737" s="12">
        <v>296.81844205383112</v>
      </c>
      <c r="AA1737" s="44">
        <v>232.04019061955887</v>
      </c>
      <c r="AB1737" s="45">
        <v>82.924664318380024</v>
      </c>
      <c r="AC1737" s="12">
        <v>0</v>
      </c>
      <c r="AD1737" s="12">
        <v>12346.923986947133</v>
      </c>
      <c r="AE1737" s="12">
        <v>3099.4132107942005</v>
      </c>
      <c r="AF1737" s="12">
        <v>5480.5321821881489</v>
      </c>
      <c r="AG1737" s="44">
        <v>1128.4755203370605</v>
      </c>
      <c r="AH1737" s="45">
        <v>3851.339308486823</v>
      </c>
      <c r="AI1737" s="12">
        <v>0</v>
      </c>
      <c r="AJ1737" s="12">
        <v>-40.864244341884472</v>
      </c>
      <c r="AK1737" s="12">
        <v>27.377121595686237</v>
      </c>
      <c r="AL1737" s="12">
        <v>69.059582407776702</v>
      </c>
      <c r="AM1737" s="44">
        <v>101.64517946638415</v>
      </c>
      <c r="AN1737" s="45">
        <v>89.999999851231536</v>
      </c>
      <c r="AO1737" s="12">
        <v>0</v>
      </c>
      <c r="AP1737" s="12">
        <v>-2106.1015150058543</v>
      </c>
      <c r="AQ1737" s="12">
        <v>7685.9654777699325</v>
      </c>
      <c r="AR1737" s="12">
        <v>10631.67733744726</v>
      </c>
      <c r="AS1737" s="44">
        <v>12608.951872607093</v>
      </c>
      <c r="AT1737" s="45">
        <v>12372.770655669083</v>
      </c>
      <c r="AU1737" s="12">
        <v>0</v>
      </c>
      <c r="AV1737" s="12">
        <v>11359.142528365417</v>
      </c>
      <c r="AW1737" s="12">
        <v>19491.100811312634</v>
      </c>
      <c r="AX1737" s="12">
        <v>17849.36471860054</v>
      </c>
      <c r="AY1737" s="44">
        <v>12502.634624986313</v>
      </c>
      <c r="AZ1737" s="45">
        <v>11315.032289057606</v>
      </c>
      <c r="BA1737" s="12">
        <v>0</v>
      </c>
      <c r="BB1737" s="12">
        <v>7231.4068706101243</v>
      </c>
      <c r="BC1737" s="12">
        <v>10438.241538062663</v>
      </c>
      <c r="BD1737" s="12">
        <v>12590.402643328871</v>
      </c>
      <c r="BE1737" s="44">
        <v>12381.16876895164</v>
      </c>
      <c r="BF1737" s="45">
        <v>12372.770665669083</v>
      </c>
      <c r="BG1737" s="12">
        <v>0</v>
      </c>
      <c r="BH1737" s="12">
        <v>19437.352050778278</v>
      </c>
      <c r="BI1737" s="12">
        <v>18065.850398513136</v>
      </c>
      <c r="BJ1737" s="12">
        <v>12730.807482806553</v>
      </c>
      <c r="BK1737" s="44">
        <v>11397.387205767844</v>
      </c>
      <c r="BL1737" s="45">
        <v>7463.6929805707832</v>
      </c>
      <c r="BM1737" s="12">
        <v>0</v>
      </c>
      <c r="BN1737" s="12">
        <v>0</v>
      </c>
      <c r="BO1737" s="12">
        <v>68.241365937570706</v>
      </c>
      <c r="BP1737" s="12">
        <v>41.682460812090468</v>
      </c>
      <c r="BQ1737" s="48">
        <v>32.585597058607448</v>
      </c>
      <c r="BR1737" s="49">
        <v>11.645179615152616</v>
      </c>
      <c r="BS1737" s="13">
        <v>0</v>
      </c>
      <c r="BT1737" s="12">
        <v>289.08407671421645</v>
      </c>
      <c r="BV1737" s="14">
        <f>Таблица1[[#This Row],[Lкан_леб,мм]]</f>
        <v>58040.915923285778</v>
      </c>
      <c r="BW1737" s="50">
        <f>Таблица1[[#This Row],[угол обхв4]]+Таблица1[[#This Row],[Lдуг 3,мм]]</f>
        <v>12346.923986947133</v>
      </c>
      <c r="BX1737" s="54">
        <f>Таблица1[[#This Row],[угол обхв5]]+Таблица1[[#This Row],[Y5, мм]]</f>
        <v>58526.858824126699</v>
      </c>
      <c r="BY1737" s="14">
        <f>Таблица1[[#This Row],[угол обхв6]]+Таблица1[[#This Row],[Lдуг 4,мм]]</f>
        <v>15446.337197741334</v>
      </c>
      <c r="BZ1737" s="14">
        <f>Таблица1[[#This Row],[Т1]]+Таблица1[[#This Row],[X6, мм]]</f>
        <v>58823.67726618053</v>
      </c>
      <c r="CA1737" s="14">
        <f>Таблица1[[#This Row],[Т2]]+Таблица1[[#This Row],[Lдуг 5,мм]]</f>
        <v>20926.869379929482</v>
      </c>
      <c r="CB1737" s="14">
        <f>Таблица1[[#This Row],[Т3]]+Таблица1[[#This Row],[Y6, мм]]</f>
        <v>59055.717456800092</v>
      </c>
      <c r="CC1737" s="14">
        <f>Таблица1[[#This Row],[Т4]]+Таблица1[[#This Row],[Lдуг 6,мм]]</f>
        <v>22055.344900266544</v>
      </c>
      <c r="CD1737" s="14">
        <f>Таблица1[[#This Row],[Т5]]+Таблица1[[#This Row],[Lдуг 1,мм]]</f>
        <v>59138.642121118472</v>
      </c>
      <c r="CE1737" s="14">
        <f>Таблица1[[#This Row],[Т6]]+Таблица1[[#This Row],[Lпрям1, мм]]</f>
        <v>25906.684208753366</v>
      </c>
      <c r="CF1737" s="15">
        <f>Таблица1[[#This Row],[Т7]]+Таблица1[[#This Row],[Lдуг 2,мм]]</f>
        <v>59138.642121118472</v>
      </c>
      <c r="CG1737" s="14">
        <f>Таблица1[[#This Row],[Т8]]+Таблица1[[#This Row],[Lпрям2, мм]]</f>
        <v>25906.684208753366</v>
      </c>
      <c r="CH1737" s="14">
        <f>Таблица1[[#This Row],[Т9]]-Таблица1[[#This Row],[Т9]]</f>
        <v>0</v>
      </c>
      <c r="CI1737" s="50">
        <f>Таблица1[[#This Row],[Т9]]-Таблица1[[#This Row],[Т8]]</f>
        <v>33231.957912365106</v>
      </c>
      <c r="CJ1737" s="54">
        <f>Таблица1[[#This Row],[Т9]]-Таблица1[[#This Row],[Т7]]</f>
        <v>0</v>
      </c>
      <c r="CK1737" s="14">
        <f>Таблица1[[#This Row],[Т9]]-Таблица1[[#This Row],[Т6]]</f>
        <v>37083.297220851928</v>
      </c>
      <c r="CL1737" s="14">
        <f>Таблица1[[#This Row],[Т9]]-Таблица1[[#This Row],[Т5]]</f>
        <v>82.924664318379655</v>
      </c>
      <c r="CM1737" s="14">
        <f>Таблица1[[#This Row],[Т9]]-Таблица1[[#This Row],[Т4]]</f>
        <v>38211.772741188994</v>
      </c>
      <c r="CN1737" s="14">
        <f>Таблица1[[#This Row],[Т9]]-Таблица1[[#This Row],[Т3]]</f>
        <v>314.96485493794171</v>
      </c>
      <c r="CO1737" s="14">
        <f>Таблица1[[#This Row],[Т9]]-Таблица1[[#This Row],[Т2]]</f>
        <v>43692.304923377138</v>
      </c>
      <c r="CP1737" s="14">
        <f>Таблица1[[#This Row],[Т9]]-Таблица1[[#This Row],[Т1]]</f>
        <v>611.78329699177266</v>
      </c>
      <c r="CQ1737" s="14">
        <f>Таблица1[[#This Row],[Т9]]-Таблица1[[#This Row],[угол обхв6]]</f>
        <v>46791.718134171337</v>
      </c>
      <c r="CR1737" s="14">
        <f>Таблица1[[#This Row],[Т9]]-Таблица1[[#This Row],[угол обхв5]]</f>
        <v>1097.7261978326933</v>
      </c>
      <c r="CS1737" s="14">
        <f>Таблица1[[#This Row],[Т9]]-Таблица1[[#This Row],[угол обхв4]]</f>
        <v>59138.642121118472</v>
      </c>
      <c r="CT1737" s="14">
        <f>Таблица1[[#This Row],[Lкан_прям, мм]]+Таблица1[[#This Row],[Lкан_дуг, мм]]+Таблица1[[#This Row],[Lкан_леб,мм]]</f>
        <v>85045.326329871838</v>
      </c>
      <c r="CU1737" s="16">
        <f>Таблица1[[#This Row],[Lкан_леб,мм]]</f>
        <v>58040.915923285778</v>
      </c>
      <c r="CV1737" s="14">
        <f>2534431-(Таблица1[[#This Row],[Т23]]+Таблица1[[#This Row],[угол обхв3]])</f>
        <v>2449096.5895934138</v>
      </c>
      <c r="CW1737" s="50">
        <f>SUM(X1737:AC1737,AD1737:AI1737)-Таблица1[[#This Row],[lподв_min, мм]]</f>
        <v>23153.071097039858</v>
      </c>
      <c r="CX1737" s="17">
        <f>CW2176-Таблица1[[#This Row],[Суммарная длина каната]]</f>
        <v>-2426806.1265857643</v>
      </c>
    </row>
    <row r="1738" spans="1:102" x14ac:dyDescent="0.25">
      <c r="A1738" s="21">
        <v>1737</v>
      </c>
      <c r="B1738" s="10">
        <v>44.102244897959174</v>
      </c>
      <c r="C1738" s="10">
        <v>77.461632653061244</v>
      </c>
      <c r="D1738" s="11">
        <v>13094.454524715153</v>
      </c>
      <c r="E1738" s="11">
        <v>11544.381184581718</v>
      </c>
      <c r="F1738" s="11">
        <v>12221.924569554505</v>
      </c>
      <c r="G1738" s="11">
        <v>11321.714444031279</v>
      </c>
      <c r="H1738" s="11">
        <v>12686.454034715154</v>
      </c>
      <c r="I1738" s="11">
        <v>7624.0488571124606</v>
      </c>
      <c r="J1738" s="11">
        <v>3920.3323274692571</v>
      </c>
      <c r="K1738" s="11">
        <v>25944.910595267811</v>
      </c>
      <c r="L1738" s="11">
        <v>1059.4998113182492</v>
      </c>
      <c r="M1738" s="11">
        <v>58040.915923285778</v>
      </c>
      <c r="N1738" s="11">
        <v>7498.3486197153097</v>
      </c>
      <c r="O1738" s="11">
        <v>19128.797189230667</v>
      </c>
      <c r="P1738" s="43">
        <v>10267.917017906795</v>
      </c>
      <c r="Q1738" s="11">
        <v>17807.402957065478</v>
      </c>
      <c r="R1738" s="11">
        <v>12464.19000847483</v>
      </c>
      <c r="S1738" s="11">
        <v>12786.186177150337</v>
      </c>
      <c r="T1738" s="11">
        <v>13094.454524715153</v>
      </c>
      <c r="U1738" s="11">
        <v>11544.381184581718</v>
      </c>
      <c r="V1738" s="11">
        <v>12263.291610847062</v>
      </c>
      <c r="W1738" s="11">
        <v>11187.513967524301</v>
      </c>
      <c r="X1738" s="12">
        <v>0</v>
      </c>
      <c r="Y1738" s="12">
        <v>472.62137083061322</v>
      </c>
      <c r="Z1738" s="12">
        <v>291.02677881623873</v>
      </c>
      <c r="AA1738" s="44">
        <v>232.04019061955833</v>
      </c>
      <c r="AB1738" s="45">
        <v>63.811471051839014</v>
      </c>
      <c r="AC1738" s="12">
        <v>0</v>
      </c>
      <c r="AD1738" s="12">
        <v>12346.923986947133</v>
      </c>
      <c r="AE1738" s="12">
        <v>3068.6465793669327</v>
      </c>
      <c r="AF1738" s="12">
        <v>5480.5321821881525</v>
      </c>
      <c r="AG1738" s="44">
        <v>1128.4755203370612</v>
      </c>
      <c r="AH1738" s="45">
        <v>3920.3323264285277</v>
      </c>
      <c r="AI1738" s="12">
        <v>0</v>
      </c>
      <c r="AJ1738" s="12">
        <v>-40.864244341884472</v>
      </c>
      <c r="AK1738" s="12">
        <v>25.506368050962429</v>
      </c>
      <c r="AL1738" s="12">
        <v>66.375500775123683</v>
      </c>
      <c r="AM1738" s="44">
        <v>98.961097833731046</v>
      </c>
      <c r="AN1738" s="45">
        <v>89.999999853849673</v>
      </c>
      <c r="AO1738" s="12">
        <v>0</v>
      </c>
      <c r="AP1738" s="12">
        <v>-2106.1015150058543</v>
      </c>
      <c r="AQ1738" s="12">
        <v>7674.038075238931</v>
      </c>
      <c r="AR1738" s="12">
        <v>10641.723133463156</v>
      </c>
      <c r="AS1738" s="44">
        <v>12867.210094042472</v>
      </c>
      <c r="AT1738" s="45">
        <v>12686.454524715155</v>
      </c>
      <c r="AU1738" s="12">
        <v>0</v>
      </c>
      <c r="AV1738" s="12">
        <v>11359.142528365417</v>
      </c>
      <c r="AW1738" s="12">
        <v>19497.032460786519</v>
      </c>
      <c r="AX1738" s="12">
        <v>17970.905213847043</v>
      </c>
      <c r="AY1738" s="44">
        <v>12722.6345396494</v>
      </c>
      <c r="AZ1738" s="45">
        <v>11544.381183540991</v>
      </c>
      <c r="BA1738" s="12">
        <v>0</v>
      </c>
      <c r="BB1738" s="12">
        <v>7231.4068706101243</v>
      </c>
      <c r="BC1738" s="12">
        <v>10443.606473430416</v>
      </c>
      <c r="BD1738" s="12">
        <v>12837.996124031191</v>
      </c>
      <c r="BE1738" s="44">
        <v>12691.434439147512</v>
      </c>
      <c r="BF1738" s="45">
        <v>12686.454534715154</v>
      </c>
      <c r="BG1738" s="12">
        <v>0</v>
      </c>
      <c r="BH1738" s="12">
        <v>19437.352050778278</v>
      </c>
      <c r="BI1738" s="12">
        <v>18175.63822862133</v>
      </c>
      <c r="BJ1738" s="12">
        <v>12949.688433931902</v>
      </c>
      <c r="BK1738" s="44">
        <v>11607.932822082656</v>
      </c>
      <c r="BL1738" s="45">
        <v>7624.0488571124615</v>
      </c>
      <c r="BM1738" s="12">
        <v>0</v>
      </c>
      <c r="BN1738" s="12">
        <v>0</v>
      </c>
      <c r="BO1738" s="12">
        <v>66.370612392846894</v>
      </c>
      <c r="BP1738" s="12">
        <v>40.869132724161254</v>
      </c>
      <c r="BQ1738" s="48">
        <v>32.58559705860737</v>
      </c>
      <c r="BR1738" s="49">
        <v>8.9610979798813819</v>
      </c>
      <c r="BS1738" s="13">
        <v>0</v>
      </c>
      <c r="BT1738" s="12">
        <v>289.08407671421645</v>
      </c>
      <c r="BV1738" s="14">
        <f>Таблица1[[#This Row],[Lкан_леб,мм]]</f>
        <v>58040.915923285778</v>
      </c>
      <c r="BW1738" s="50">
        <f>Таблица1[[#This Row],[угол обхв4]]+Таблица1[[#This Row],[Lдуг 3,мм]]</f>
        <v>12346.923986947133</v>
      </c>
      <c r="BX1738" s="54">
        <f>Таблица1[[#This Row],[угол обхв5]]+Таблица1[[#This Row],[Y5, мм]]</f>
        <v>58513.537294116395</v>
      </c>
      <c r="BY1738" s="14">
        <f>Таблица1[[#This Row],[угол обхв6]]+Таблица1[[#This Row],[Lдуг 4,мм]]</f>
        <v>15415.570566314065</v>
      </c>
      <c r="BZ1738" s="14">
        <f>Таблица1[[#This Row],[Т1]]+Таблица1[[#This Row],[X6, мм]]</f>
        <v>58804.564072932633</v>
      </c>
      <c r="CA1738" s="14">
        <f>Таблица1[[#This Row],[Т2]]+Таблица1[[#This Row],[Lдуг 5,мм]]</f>
        <v>20896.102748502217</v>
      </c>
      <c r="CB1738" s="14">
        <f>Таблица1[[#This Row],[Т3]]+Таблица1[[#This Row],[Y6, мм]]</f>
        <v>59036.604263552188</v>
      </c>
      <c r="CC1738" s="14">
        <f>Таблица1[[#This Row],[Т4]]+Таблица1[[#This Row],[Lдуг 6,мм]]</f>
        <v>22024.578268839279</v>
      </c>
      <c r="CD1738" s="14">
        <f>Таблица1[[#This Row],[Т5]]+Таблица1[[#This Row],[Lдуг 1,мм]]</f>
        <v>59100.41573460403</v>
      </c>
      <c r="CE1738" s="14">
        <f>Таблица1[[#This Row],[Т6]]+Таблица1[[#This Row],[Lпрям1, мм]]</f>
        <v>25944.910595267807</v>
      </c>
      <c r="CF1738" s="15">
        <f>Таблица1[[#This Row],[Т7]]+Таблица1[[#This Row],[Lдуг 2,мм]]</f>
        <v>59100.41573460403</v>
      </c>
      <c r="CG1738" s="14">
        <f>Таблица1[[#This Row],[Т8]]+Таблица1[[#This Row],[Lпрям2, мм]]</f>
        <v>25944.910595267807</v>
      </c>
      <c r="CH1738" s="14">
        <f>Таблица1[[#This Row],[Т9]]-Таблица1[[#This Row],[Т9]]</f>
        <v>0</v>
      </c>
      <c r="CI1738" s="50">
        <f>Таблица1[[#This Row],[Т9]]-Таблица1[[#This Row],[Т8]]</f>
        <v>33155.505139336223</v>
      </c>
      <c r="CJ1738" s="54">
        <f>Таблица1[[#This Row],[Т9]]-Таблица1[[#This Row],[Т7]]</f>
        <v>0</v>
      </c>
      <c r="CK1738" s="14">
        <f>Таблица1[[#This Row],[Т9]]-Таблица1[[#This Row],[Т6]]</f>
        <v>37075.837465764751</v>
      </c>
      <c r="CL1738" s="14">
        <f>Таблица1[[#This Row],[Т9]]-Таблица1[[#This Row],[Т5]]</f>
        <v>63.811471051842091</v>
      </c>
      <c r="CM1738" s="14">
        <f>Таблица1[[#This Row],[Т9]]-Таблица1[[#This Row],[Т4]]</f>
        <v>38204.31298610181</v>
      </c>
      <c r="CN1738" s="14">
        <f>Таблица1[[#This Row],[Т9]]-Таблица1[[#This Row],[Т3]]</f>
        <v>295.85166167139687</v>
      </c>
      <c r="CO1738" s="14">
        <f>Таблица1[[#This Row],[Т9]]-Таблица1[[#This Row],[Т2]]</f>
        <v>43684.845168289961</v>
      </c>
      <c r="CP1738" s="14">
        <f>Таблица1[[#This Row],[Т9]]-Таблица1[[#This Row],[Т1]]</f>
        <v>586.87844048763509</v>
      </c>
      <c r="CQ1738" s="14">
        <f>Таблица1[[#This Row],[Т9]]-Таблица1[[#This Row],[угол обхв6]]</f>
        <v>46753.491747656895</v>
      </c>
      <c r="CR1738" s="14">
        <f>Таблица1[[#This Row],[Т9]]-Таблица1[[#This Row],[угол обхв5]]</f>
        <v>1059.4998113182519</v>
      </c>
      <c r="CS1738" s="14">
        <f>Таблица1[[#This Row],[Т9]]-Таблица1[[#This Row],[угол обхв4]]</f>
        <v>59100.41573460403</v>
      </c>
      <c r="CT1738" s="14">
        <f>Таблица1[[#This Row],[Lкан_прям, мм]]+Таблица1[[#This Row],[Lкан_дуг, мм]]+Таблица1[[#This Row],[Lкан_леб,мм]]</f>
        <v>85045.326329871838</v>
      </c>
      <c r="CU1738" s="16">
        <f>Таблица1[[#This Row],[Lкан_леб,мм]]</f>
        <v>58040.915923285778</v>
      </c>
      <c r="CV1738" s="14">
        <f>2534431-(Таблица1[[#This Row],[Т23]]+Таблица1[[#This Row],[угол обхв3]])</f>
        <v>2449096.5895934138</v>
      </c>
      <c r="CW1738" s="50">
        <f>SUM(X1738:AC1738,AD1738:AI1738)-Таблица1[[#This Row],[lподв_min, мм]]</f>
        <v>23084.078079116804</v>
      </c>
      <c r="CX1738" s="17">
        <f>CW2177-Таблица1[[#This Row],[Суммарная длина каната]]</f>
        <v>-2426858.5753864264</v>
      </c>
    </row>
    <row r="1739" spans="1:102" x14ac:dyDescent="0.25">
      <c r="A1739" s="21">
        <v>1738</v>
      </c>
      <c r="B1739" s="10">
        <v>44.102244897959174</v>
      </c>
      <c r="C1739" s="10">
        <v>80.14571428571432</v>
      </c>
      <c r="D1739" s="11">
        <v>12583.514740312154</v>
      </c>
      <c r="E1739" s="11">
        <v>11392.769769638875</v>
      </c>
      <c r="F1739" s="11">
        <v>12535.908617172607</v>
      </c>
      <c r="G1739" s="11">
        <v>11524.885843754109</v>
      </c>
      <c r="H1739" s="11">
        <v>12991.514250312153</v>
      </c>
      <c r="I1739" s="11">
        <v>7797.4334443105872</v>
      </c>
      <c r="J1739" s="11">
        <v>3595.3363253282873</v>
      </c>
      <c r="K1739" s="11">
        <v>25978.025878797987</v>
      </c>
      <c r="L1739" s="11">
        <v>1026.3845277880666</v>
      </c>
      <c r="M1739" s="11">
        <v>58040.915923285778</v>
      </c>
      <c r="N1739" s="11">
        <v>7498.3486197153097</v>
      </c>
      <c r="O1739" s="11">
        <v>19128.797189230667</v>
      </c>
      <c r="P1739" s="43">
        <v>10280.326911044505</v>
      </c>
      <c r="Q1739" s="11">
        <v>17911.954981236515</v>
      </c>
      <c r="R1739" s="11">
        <v>12709.328629075122</v>
      </c>
      <c r="S1739" s="11">
        <v>12999.095971066947</v>
      </c>
      <c r="T1739" s="11">
        <v>13397.054095498637</v>
      </c>
      <c r="U1739" s="11">
        <v>11788.167945611858</v>
      </c>
      <c r="V1739" s="11">
        <v>12583.514740312154</v>
      </c>
      <c r="W1739" s="11">
        <v>11392.769769638875</v>
      </c>
      <c r="X1739" s="12">
        <v>0</v>
      </c>
      <c r="Y1739" s="12">
        <v>459.22178622371911</v>
      </c>
      <c r="Z1739" s="12">
        <v>285.31317017523565</v>
      </c>
      <c r="AA1739" s="44">
        <v>232.0401906195585</v>
      </c>
      <c r="AB1739" s="45">
        <v>47.253829333785404</v>
      </c>
      <c r="AC1739" s="12">
        <v>2.5555514357682902</v>
      </c>
      <c r="AD1739" s="12">
        <v>12346.923986947133</v>
      </c>
      <c r="AE1739" s="12">
        <v>3036.463102457034</v>
      </c>
      <c r="AF1739" s="12">
        <v>5480.532182188148</v>
      </c>
      <c r="AG1739" s="44">
        <v>1128.4755203370607</v>
      </c>
      <c r="AH1739" s="45">
        <v>390.29476040552117</v>
      </c>
      <c r="AI1739" s="12">
        <v>3595.3363264630898</v>
      </c>
      <c r="AJ1739" s="12">
        <v>-40.864244341884472</v>
      </c>
      <c r="AK1739" s="12">
        <v>23.624653234287177</v>
      </c>
      <c r="AL1739" s="12">
        <v>63.6914191424706</v>
      </c>
      <c r="AM1739" s="44">
        <v>96.277016201077998</v>
      </c>
      <c r="AN1739" s="45">
        <v>89.64112162593733</v>
      </c>
      <c r="AO1739" s="12">
        <v>89.999999840638608</v>
      </c>
      <c r="AP1739" s="12">
        <v>-2106.1015150058543</v>
      </c>
      <c r="AQ1739" s="12">
        <v>7661.8518812763941</v>
      </c>
      <c r="AR1739" s="12">
        <v>10646.066297205522</v>
      </c>
      <c r="AS1739" s="44">
        <v>13114.882626083774</v>
      </c>
      <c r="AT1739" s="45">
        <v>12989.062098963819</v>
      </c>
      <c r="AU1739" s="12">
        <v>12991.514740312154</v>
      </c>
      <c r="AV1739" s="12">
        <v>11359.142528365417</v>
      </c>
      <c r="AW1739" s="12">
        <v>19502.602865296303</v>
      </c>
      <c r="AX1739" s="12">
        <v>18092.782803793121</v>
      </c>
      <c r="AY1739" s="44">
        <v>12954.487053681454</v>
      </c>
      <c r="AZ1739" s="45">
        <v>11785.612409751502</v>
      </c>
      <c r="BA1739" s="12">
        <v>11392.769770773679</v>
      </c>
      <c r="BB1739" s="12">
        <v>7231.4068706101243</v>
      </c>
      <c r="BC1739" s="12">
        <v>10443.830172605591</v>
      </c>
      <c r="BD1739" s="12">
        <v>13075.068015236136</v>
      </c>
      <c r="BE1739" s="44">
        <v>12991.500098489983</v>
      </c>
      <c r="BF1739" s="45">
        <v>12991.506736846972</v>
      </c>
      <c r="BG1739" s="12">
        <v>12991.514750312153</v>
      </c>
      <c r="BH1739" s="12">
        <v>19437.352050778278</v>
      </c>
      <c r="BI1739" s="12">
        <v>18285.760657302151</v>
      </c>
      <c r="BJ1739" s="12">
        <v>13179.923793623553</v>
      </c>
      <c r="BK1739" s="44">
        <v>11832.776862997351</v>
      </c>
      <c r="BL1739" s="45">
        <v>11395.325305499231</v>
      </c>
      <c r="BM1739" s="12">
        <v>7797.433444310589</v>
      </c>
      <c r="BN1739" s="12">
        <v>0</v>
      </c>
      <c r="BO1739" s="12">
        <v>64.488897576171652</v>
      </c>
      <c r="BP1739" s="12">
        <v>40.06676590818342</v>
      </c>
      <c r="BQ1739" s="48">
        <v>32.585597058607398</v>
      </c>
      <c r="BR1739" s="49">
        <v>6.6358945751406626</v>
      </c>
      <c r="BS1739" s="13">
        <v>0.35887821470127673</v>
      </c>
      <c r="BT1739" s="12">
        <v>289.08407671421645</v>
      </c>
      <c r="BV1739" s="14">
        <f>Таблица1[[#This Row],[Lкан_леб,мм]]</f>
        <v>58040.915923285778</v>
      </c>
      <c r="BW1739" s="50">
        <f>Таблица1[[#This Row],[угол обхв4]]+Таблица1[[#This Row],[Lдуг 3,мм]]</f>
        <v>12346.923986947133</v>
      </c>
      <c r="BX1739" s="54">
        <f>Таблица1[[#This Row],[угол обхв5]]+Таблица1[[#This Row],[Y5, мм]]</f>
        <v>58500.137709509494</v>
      </c>
      <c r="BY1739" s="14">
        <f>Таблица1[[#This Row],[угол обхв6]]+Таблица1[[#This Row],[Lдуг 4,мм]]</f>
        <v>15383.387089404167</v>
      </c>
      <c r="BZ1739" s="14">
        <f>Таблица1[[#This Row],[Т1]]+Таблица1[[#This Row],[X6, мм]]</f>
        <v>58785.450879684729</v>
      </c>
      <c r="CA1739" s="14">
        <f>Таблица1[[#This Row],[Т2]]+Таблица1[[#This Row],[Lдуг 5,мм]]</f>
        <v>20863.919271592313</v>
      </c>
      <c r="CB1739" s="14">
        <f>Таблица1[[#This Row],[Т3]]+Таблица1[[#This Row],[Y6, мм]]</f>
        <v>59017.491070304291</v>
      </c>
      <c r="CC1739" s="14">
        <f>Таблица1[[#This Row],[Т4]]+Таблица1[[#This Row],[Lдуг 6,мм]]</f>
        <v>21992.394791929375</v>
      </c>
      <c r="CD1739" s="14">
        <f>Таблица1[[#This Row],[Т5]]+Таблица1[[#This Row],[Lдуг 1,мм]]</f>
        <v>59064.744899638077</v>
      </c>
      <c r="CE1739" s="14">
        <f>Таблица1[[#This Row],[Т6]]+Таблица1[[#This Row],[Lпрям1, мм]]</f>
        <v>22382.689552334898</v>
      </c>
      <c r="CF1739" s="15">
        <f>Таблица1[[#This Row],[Т7]]+Таблица1[[#This Row],[Lдуг 2,мм]]</f>
        <v>59067.300451073846</v>
      </c>
      <c r="CG1739" s="14">
        <f>Таблица1[[#This Row],[Т8]]+Таблица1[[#This Row],[Lпрям2, мм]]</f>
        <v>25978.025878797987</v>
      </c>
      <c r="CH1739" s="14">
        <f>Таблица1[[#This Row],[Т9]]-Таблица1[[#This Row],[Т9]]</f>
        <v>0</v>
      </c>
      <c r="CI1739" s="50">
        <f>Таблица1[[#This Row],[Т9]]-Таблица1[[#This Row],[Т8]]</f>
        <v>36684.610898738945</v>
      </c>
      <c r="CJ1739" s="54">
        <f>Таблица1[[#This Row],[Т9]]-Таблица1[[#This Row],[Т7]]</f>
        <v>2.5555514357693028</v>
      </c>
      <c r="CK1739" s="14">
        <f>Таблица1[[#This Row],[Т9]]-Таблица1[[#This Row],[Т6]]</f>
        <v>37074.905659144468</v>
      </c>
      <c r="CL1739" s="14">
        <f>Таблица1[[#This Row],[Т9]]-Таблица1[[#This Row],[Т5]]</f>
        <v>49.809380769554991</v>
      </c>
      <c r="CM1739" s="14">
        <f>Таблица1[[#This Row],[Т9]]-Таблица1[[#This Row],[Т4]]</f>
        <v>38203.381179481534</v>
      </c>
      <c r="CN1739" s="14">
        <f>Таблица1[[#This Row],[Т9]]-Таблица1[[#This Row],[Т3]]</f>
        <v>281.84957138911705</v>
      </c>
      <c r="CO1739" s="14">
        <f>Таблица1[[#This Row],[Т9]]-Таблица1[[#This Row],[Т2]]</f>
        <v>43683.913361669678</v>
      </c>
      <c r="CP1739" s="14">
        <f>Таблица1[[#This Row],[Т9]]-Таблица1[[#This Row],[Т1]]</f>
        <v>567.16274156435247</v>
      </c>
      <c r="CQ1739" s="14">
        <f>Таблица1[[#This Row],[Т9]]-Таблица1[[#This Row],[угол обхв6]]</f>
        <v>46720.376464126712</v>
      </c>
      <c r="CR1739" s="14">
        <f>Таблица1[[#This Row],[Т9]]-Таблица1[[#This Row],[угол обхв5]]</f>
        <v>1026.3845277880682</v>
      </c>
      <c r="CS1739" s="14">
        <f>Таблица1[[#This Row],[Т9]]-Таблица1[[#This Row],[угол обхв4]]</f>
        <v>59067.300451073846</v>
      </c>
      <c r="CT1739" s="14">
        <f>Таблица1[[#This Row],[Lкан_прям, мм]]+Таблица1[[#This Row],[Lкан_дуг, мм]]+Таблица1[[#This Row],[Lкан_леб,мм]]</f>
        <v>85045.326329871838</v>
      </c>
      <c r="CU1739" s="16">
        <f>Таблица1[[#This Row],[Lкан_леб,мм]]</f>
        <v>58040.915923285778</v>
      </c>
      <c r="CV1739" s="14">
        <f>2534431-(Таблица1[[#This Row],[Т23]]+Таблица1[[#This Row],[угол обхв3]])</f>
        <v>2449096.5895934138</v>
      </c>
      <c r="CW1739" s="50">
        <f>SUM(X1739:AC1739,AD1739:AI1739)-Таблица1[[#This Row],[lподв_min, мм]]</f>
        <v>23409.074081257768</v>
      </c>
      <c r="CX1739" s="17">
        <f>CW2178-Таблица1[[#This Row],[Суммарная длина каната]]</f>
        <v>-2426911.4263540022</v>
      </c>
    </row>
    <row r="1740" spans="1:102" x14ac:dyDescent="0.25">
      <c r="A1740" s="21">
        <v>1739</v>
      </c>
      <c r="B1740" s="10">
        <v>44.102244897959174</v>
      </c>
      <c r="C1740" s="10">
        <v>82.829795918367381</v>
      </c>
      <c r="D1740" s="11">
        <v>12893.774651168946</v>
      </c>
      <c r="E1740" s="11">
        <v>11612.79609683916</v>
      </c>
      <c r="F1740" s="11">
        <v>12840.033901262441</v>
      </c>
      <c r="G1740" s="11">
        <v>11742.537885787389</v>
      </c>
      <c r="H1740" s="11">
        <v>13301.774161168945</v>
      </c>
      <c r="I1740" s="11">
        <v>7983.8856774691349</v>
      </c>
      <c r="J1740" s="11">
        <v>3628.910419370025</v>
      </c>
      <c r="K1740" s="11">
        <v>25978.025878787492</v>
      </c>
      <c r="L1740" s="11">
        <v>1026.3845277985697</v>
      </c>
      <c r="M1740" s="11">
        <v>58040.915923285778</v>
      </c>
      <c r="N1740" s="11">
        <v>7498.3486197153097</v>
      </c>
      <c r="O1740" s="11">
        <v>19128.797189230667</v>
      </c>
      <c r="P1740" s="43">
        <v>10287.827130226788</v>
      </c>
      <c r="Q1740" s="11">
        <v>18016.973445889966</v>
      </c>
      <c r="R1740" s="11">
        <v>12944.227976245731</v>
      </c>
      <c r="S1740" s="11">
        <v>13223.251765893325</v>
      </c>
      <c r="T1740" s="11">
        <v>13687.905418504222</v>
      </c>
      <c r="U1740" s="11">
        <v>12045.857667948261</v>
      </c>
      <c r="V1740" s="11">
        <v>12893.774651168946</v>
      </c>
      <c r="W1740" s="11">
        <v>11612.79609683916</v>
      </c>
      <c r="X1740" s="12">
        <v>0</v>
      </c>
      <c r="Y1740" s="12">
        <v>445.73804490138139</v>
      </c>
      <c r="Z1740" s="12">
        <v>279.68371824967608</v>
      </c>
      <c r="AA1740" s="44">
        <v>232.04019061955862</v>
      </c>
      <c r="AB1740" s="45">
        <v>47.253829333787216</v>
      </c>
      <c r="AC1740" s="12">
        <v>21.668744694166246</v>
      </c>
      <c r="AD1740" s="12">
        <v>12346.923986947133</v>
      </c>
      <c r="AE1740" s="12">
        <v>3002.8890084153059</v>
      </c>
      <c r="AF1740" s="12">
        <v>5480.5321821881462</v>
      </c>
      <c r="AG1740" s="44">
        <v>1128.4755203370614</v>
      </c>
      <c r="AH1740" s="45">
        <v>390.29476040551538</v>
      </c>
      <c r="AI1740" s="12">
        <v>3628.9104204943278</v>
      </c>
      <c r="AJ1740" s="12">
        <v>-40.864244341884472</v>
      </c>
      <c r="AK1740" s="12">
        <v>21.731120220032043</v>
      </c>
      <c r="AL1740" s="12">
        <v>61.007337509817532</v>
      </c>
      <c r="AM1740" s="44">
        <v>93.592934568424937</v>
      </c>
      <c r="AN1740" s="45">
        <v>86.957039993284027</v>
      </c>
      <c r="AO1740" s="12">
        <v>89.999999842112999</v>
      </c>
      <c r="AP1740" s="12">
        <v>-2106.1015150058543</v>
      </c>
      <c r="AQ1740" s="12">
        <v>7649.4111751450209</v>
      </c>
      <c r="AR1740" s="12">
        <v>10644.697299112055</v>
      </c>
      <c r="AS1740" s="44">
        <v>13351.42603749883</v>
      </c>
      <c r="AT1740" s="45">
        <v>13280.48069324708</v>
      </c>
      <c r="AU1740" s="12">
        <v>13301.774651168944</v>
      </c>
      <c r="AV1740" s="12">
        <v>11359.142528365417</v>
      </c>
      <c r="AW1740" s="12">
        <v>19507.801284653189</v>
      </c>
      <c r="AX1740" s="12">
        <v>18214.730070456124</v>
      </c>
      <c r="AY1740" s="44">
        <v>13197.683447377698</v>
      </c>
      <c r="AZ1740" s="45">
        <v>12024.199107304887</v>
      </c>
      <c r="BA1740" s="12">
        <v>11612.796097963464</v>
      </c>
      <c r="BB1740" s="12">
        <v>7231.4068706101243</v>
      </c>
      <c r="BC1740" s="12">
        <v>10438.889685656499</v>
      </c>
      <c r="BD1740" s="12">
        <v>13301.098145130998</v>
      </c>
      <c r="BE1740" s="44">
        <v>13280.707357251122</v>
      </c>
      <c r="BF1740" s="45">
        <v>13301.199376426086</v>
      </c>
      <c r="BG1740" s="12">
        <v>13301.774661168945</v>
      </c>
      <c r="BH1740" s="12">
        <v>19437.352050778278</v>
      </c>
      <c r="BI1740" s="12">
        <v>18395.977541312488</v>
      </c>
      <c r="BJ1740" s="12">
        <v>13421.008390459483</v>
      </c>
      <c r="BK1740" s="44">
        <v>12071.425986463888</v>
      </c>
      <c r="BL1740" s="45">
        <v>11634.454657482536</v>
      </c>
      <c r="BM1740" s="12">
        <v>7983.8856774691367</v>
      </c>
      <c r="BN1740" s="12">
        <v>0</v>
      </c>
      <c r="BO1740" s="12">
        <v>62.595364561916519</v>
      </c>
      <c r="BP1740" s="12">
        <v>39.276217289785492</v>
      </c>
      <c r="BQ1740" s="48">
        <v>32.585597058607412</v>
      </c>
      <c r="BR1740" s="49">
        <v>6.6358945751409166</v>
      </c>
      <c r="BS1740" s="13">
        <v>3.0429598488289749</v>
      </c>
      <c r="BT1740" s="12">
        <v>289.08407671421645</v>
      </c>
      <c r="BV1740" s="14">
        <f>Таблица1[[#This Row],[Lкан_леб,мм]]</f>
        <v>58040.915923285778</v>
      </c>
      <c r="BW1740" s="50">
        <f>Таблица1[[#This Row],[угол обхв4]]+Таблица1[[#This Row],[Lдуг 3,мм]]</f>
        <v>12346.923986947133</v>
      </c>
      <c r="BX1740" s="54">
        <f>Таблица1[[#This Row],[угол обхв5]]+Таблица1[[#This Row],[Y5, мм]]</f>
        <v>58486.653968187158</v>
      </c>
      <c r="BY1740" s="14">
        <f>Таблица1[[#This Row],[угол обхв6]]+Таблица1[[#This Row],[Lдуг 4,мм]]</f>
        <v>15349.812995362439</v>
      </c>
      <c r="BZ1740" s="14">
        <f>Таблица1[[#This Row],[Т1]]+Таблица1[[#This Row],[X6, мм]]</f>
        <v>58766.337686436833</v>
      </c>
      <c r="CA1740" s="14">
        <f>Таблица1[[#This Row],[Т2]]+Таблица1[[#This Row],[Lдуг 5,мм]]</f>
        <v>20830.345177550586</v>
      </c>
      <c r="CB1740" s="14">
        <f>Таблица1[[#This Row],[Т3]]+Таблица1[[#This Row],[Y6, мм]]</f>
        <v>58998.377877056395</v>
      </c>
      <c r="CC1740" s="14">
        <f>Таблица1[[#This Row],[Т4]]+Таблица1[[#This Row],[Lдуг 6,мм]]</f>
        <v>21958.820697887648</v>
      </c>
      <c r="CD1740" s="14">
        <f>Таблица1[[#This Row],[Т5]]+Таблица1[[#This Row],[Lдуг 1,мм]]</f>
        <v>59045.631706390181</v>
      </c>
      <c r="CE1740" s="14">
        <f>Таблица1[[#This Row],[Т6]]+Таблица1[[#This Row],[Lпрям1, мм]]</f>
        <v>22349.115458293163</v>
      </c>
      <c r="CF1740" s="15">
        <f>Таблица1[[#This Row],[Т7]]+Таблица1[[#This Row],[Lдуг 2,мм]]</f>
        <v>59067.300451084346</v>
      </c>
      <c r="CG1740" s="14">
        <f>Таблица1[[#This Row],[Т8]]+Таблица1[[#This Row],[Lпрям2, мм]]</f>
        <v>25978.025878787492</v>
      </c>
      <c r="CH1740" s="14">
        <f>Таблица1[[#This Row],[Т9]]-Таблица1[[#This Row],[Т9]]</f>
        <v>0</v>
      </c>
      <c r="CI1740" s="50">
        <f>Таблица1[[#This Row],[Т9]]-Таблица1[[#This Row],[Т8]]</f>
        <v>36718.184992791183</v>
      </c>
      <c r="CJ1740" s="54">
        <f>Таблица1[[#This Row],[Т9]]-Таблица1[[#This Row],[Т7]]</f>
        <v>21.668744694165071</v>
      </c>
      <c r="CK1740" s="14">
        <f>Таблица1[[#This Row],[Т9]]-Таблица1[[#This Row],[Т6]]</f>
        <v>37108.479753196698</v>
      </c>
      <c r="CL1740" s="14">
        <f>Таблица1[[#This Row],[Т9]]-Таблица1[[#This Row],[Т5]]</f>
        <v>68.922574027950759</v>
      </c>
      <c r="CM1740" s="14">
        <f>Таблица1[[#This Row],[Т9]]-Таблица1[[#This Row],[Т4]]</f>
        <v>38236.955273533764</v>
      </c>
      <c r="CN1740" s="14">
        <f>Таблица1[[#This Row],[Т9]]-Таблица1[[#This Row],[Т3]]</f>
        <v>300.96276464751281</v>
      </c>
      <c r="CO1740" s="14">
        <f>Таблица1[[#This Row],[Т9]]-Таблица1[[#This Row],[Т2]]</f>
        <v>43717.487455721908</v>
      </c>
      <c r="CP1740" s="14">
        <f>Таблица1[[#This Row],[Т9]]-Таблица1[[#This Row],[Т1]]</f>
        <v>580.64648289718752</v>
      </c>
      <c r="CQ1740" s="14">
        <f>Таблица1[[#This Row],[Т9]]-Таблица1[[#This Row],[угол обхв6]]</f>
        <v>46720.376464137211</v>
      </c>
      <c r="CR1740" s="14">
        <f>Таблица1[[#This Row],[Т9]]-Таблица1[[#This Row],[угол обхв5]]</f>
        <v>1026.3845277985674</v>
      </c>
      <c r="CS1740" s="14">
        <f>Таблица1[[#This Row],[Т9]]-Таблица1[[#This Row],[угол обхв4]]</f>
        <v>59067.300451084346</v>
      </c>
      <c r="CT1740" s="14">
        <f>Таблица1[[#This Row],[Lкан_прям, мм]]+Таблица1[[#This Row],[Lкан_дуг, мм]]+Таблица1[[#This Row],[Lкан_леб,мм]]</f>
        <v>85045.326329871838</v>
      </c>
      <c r="CU1740" s="16">
        <f>Таблица1[[#This Row],[Lкан_леб,мм]]</f>
        <v>58040.915923285778</v>
      </c>
      <c r="CV1740" s="14">
        <f>2534431-(Таблица1[[#This Row],[Т23]]+Таблица1[[#This Row],[угол обхв3]])</f>
        <v>2449096.5895934138</v>
      </c>
      <c r="CW1740" s="50">
        <f>SUM(X1740:AC1740,AD1740:AI1740)-Таблица1[[#This Row],[lподв_min, мм]]</f>
        <v>23375.499987216037</v>
      </c>
      <c r="CX1740" s="17">
        <f>CW2179-Таблица1[[#This Row],[Суммарная длина каната]]</f>
        <v>-2426964.5902180462</v>
      </c>
    </row>
    <row r="1741" spans="1:102" x14ac:dyDescent="0.25">
      <c r="A1741" s="21">
        <v>1740</v>
      </c>
      <c r="B1741" s="10">
        <v>44.102244897959174</v>
      </c>
      <c r="C1741" s="10">
        <v>85.513877551020443</v>
      </c>
      <c r="D1741" s="11">
        <v>13193.390585950076</v>
      </c>
      <c r="E1741" s="11">
        <v>11847.110177874298</v>
      </c>
      <c r="F1741" s="11">
        <v>13133.633124661492</v>
      </c>
      <c r="G1741" s="11">
        <v>11974.193008423288</v>
      </c>
      <c r="H1741" s="11">
        <v>13601.390095950077</v>
      </c>
      <c r="I1741" s="11">
        <v>8183.262805104272</v>
      </c>
      <c r="J1741" s="11">
        <v>3663.8473727700252</v>
      </c>
      <c r="K1741" s="11">
        <v>25978.025878776767</v>
      </c>
      <c r="L1741" s="11">
        <v>1026.3845278092904</v>
      </c>
      <c r="M1741" s="11">
        <v>58040.915923285778</v>
      </c>
      <c r="N1741" s="11">
        <v>7498.3486197153097</v>
      </c>
      <c r="O1741" s="11">
        <v>19128.797189230667</v>
      </c>
      <c r="P1741" s="43">
        <v>10290.401218831188</v>
      </c>
      <c r="Q1741" s="11">
        <v>18122.227924530107</v>
      </c>
      <c r="R1741" s="11">
        <v>13168.372645066242</v>
      </c>
      <c r="S1741" s="11">
        <v>13458.161729698115</v>
      </c>
      <c r="T1741" s="11">
        <v>13966.37032166037</v>
      </c>
      <c r="U1741" s="11">
        <v>12316.884941118602</v>
      </c>
      <c r="V1741" s="11">
        <v>13193.390585950076</v>
      </c>
      <c r="W1741" s="11">
        <v>11847.110177874298</v>
      </c>
      <c r="X1741" s="12">
        <v>0</v>
      </c>
      <c r="Y1741" s="12">
        <v>432.16364800542692</v>
      </c>
      <c r="Z1741" s="12">
        <v>274.14492189773347</v>
      </c>
      <c r="AA1741" s="44">
        <v>232.04019061955896</v>
      </c>
      <c r="AB1741" s="45">
        <v>47.253829333787309</v>
      </c>
      <c r="AC1741" s="12">
        <v>40.781937952783807</v>
      </c>
      <c r="AD1741" s="12">
        <v>12346.923986947133</v>
      </c>
      <c r="AE1741" s="12">
        <v>2967.9520550153024</v>
      </c>
      <c r="AF1741" s="12">
        <v>5480.5321821881516</v>
      </c>
      <c r="AG1741" s="44">
        <v>1128.4755203370578</v>
      </c>
      <c r="AH1741" s="45">
        <v>390.29476040551765</v>
      </c>
      <c r="AI1741" s="12">
        <v>3663.8473738836074</v>
      </c>
      <c r="AJ1741" s="12">
        <v>-40.864244341884472</v>
      </c>
      <c r="AK1741" s="12">
        <v>19.824856368135777</v>
      </c>
      <c r="AL1741" s="12">
        <v>58.323255877164485</v>
      </c>
      <c r="AM1741" s="44">
        <v>90.908852935771947</v>
      </c>
      <c r="AN1741" s="45">
        <v>84.272958360631009</v>
      </c>
      <c r="AO1741" s="12">
        <v>89.999999843618525</v>
      </c>
      <c r="AP1741" s="12">
        <v>-2106.1015150058543</v>
      </c>
      <c r="AQ1741" s="12">
        <v>7636.7202148035294</v>
      </c>
      <c r="AR1741" s="12">
        <v>10637.619142972944</v>
      </c>
      <c r="AS1741" s="44">
        <v>13576.321316040041</v>
      </c>
      <c r="AT1741" s="45">
        <v>13560.40681953998</v>
      </c>
      <c r="AU1741" s="12">
        <v>13601.390585950074</v>
      </c>
      <c r="AV1741" s="12">
        <v>11359.142528365417</v>
      </c>
      <c r="AW1741" s="12">
        <v>19512.616549962691</v>
      </c>
      <c r="AX1741" s="12">
        <v>18336.479442972082</v>
      </c>
      <c r="AY1741" s="44">
        <v>13451.690110834788</v>
      </c>
      <c r="AZ1741" s="45">
        <v>12276.170877870791</v>
      </c>
      <c r="BA1741" s="12">
        <v>11847.110178987881</v>
      </c>
      <c r="BB1741" s="12">
        <v>7231.4068706101243</v>
      </c>
      <c r="BC1741" s="12">
        <v>10428.772813919408</v>
      </c>
      <c r="BD1741" s="12">
        <v>13515.590569207998</v>
      </c>
      <c r="BE1741" s="44">
        <v>13558.421650686572</v>
      </c>
      <c r="BF1741" s="45">
        <v>13599.354088070466</v>
      </c>
      <c r="BG1741" s="12">
        <v>13601.390595950077</v>
      </c>
      <c r="BH1741" s="12">
        <v>19437.352050778278</v>
      </c>
      <c r="BI1741" s="12">
        <v>18506.047285262135</v>
      </c>
      <c r="BJ1741" s="12">
        <v>13672.413248140087</v>
      </c>
      <c r="BK1741" s="44">
        <v>12323.356559981929</v>
      </c>
      <c r="BL1741" s="45">
        <v>11887.824241122107</v>
      </c>
      <c r="BM1741" s="12">
        <v>8183.2628051042739</v>
      </c>
      <c r="BN1741" s="12">
        <v>0</v>
      </c>
      <c r="BO1741" s="12">
        <v>60.689100710020249</v>
      </c>
      <c r="BP1741" s="12">
        <v>38.498399509028708</v>
      </c>
      <c r="BQ1741" s="48">
        <v>32.585597058607462</v>
      </c>
      <c r="BR1741" s="49">
        <v>6.6358945751409291</v>
      </c>
      <c r="BS1741" s="13">
        <v>5.727041482987512</v>
      </c>
      <c r="BT1741" s="12">
        <v>289.08407671421645</v>
      </c>
      <c r="BV1741" s="14">
        <f>Таблица1[[#This Row],[Lкан_леб,мм]]</f>
        <v>58040.915923285778</v>
      </c>
      <c r="BW1741" s="50">
        <f>Таблица1[[#This Row],[угол обхв4]]+Таблица1[[#This Row],[Lдуг 3,мм]]</f>
        <v>12346.923986947133</v>
      </c>
      <c r="BX1741" s="54">
        <f>Таблица1[[#This Row],[угол обхв5]]+Таблица1[[#This Row],[Y5, мм]]</f>
        <v>58473.079571291208</v>
      </c>
      <c r="BY1741" s="14">
        <f>Таблица1[[#This Row],[угол обхв6]]+Таблица1[[#This Row],[Lдуг 4,мм]]</f>
        <v>15314.876041962436</v>
      </c>
      <c r="BZ1741" s="14">
        <f>Таблица1[[#This Row],[Т1]]+Таблица1[[#This Row],[X6, мм]]</f>
        <v>58747.224493188944</v>
      </c>
      <c r="CA1741" s="14">
        <f>Таблица1[[#This Row],[Т2]]+Таблица1[[#This Row],[Lдуг 5,мм]]</f>
        <v>20795.408224150589</v>
      </c>
      <c r="CB1741" s="14">
        <f>Таблица1[[#This Row],[Т3]]+Таблица1[[#This Row],[Y6, мм]]</f>
        <v>58979.264683808506</v>
      </c>
      <c r="CC1741" s="14">
        <f>Таблица1[[#This Row],[Т4]]+Таблица1[[#This Row],[Lдуг 6,мм]]</f>
        <v>21923.883744487648</v>
      </c>
      <c r="CD1741" s="14">
        <f>Таблица1[[#This Row],[Т5]]+Таблица1[[#This Row],[Lдуг 1,мм]]</f>
        <v>59026.518513142291</v>
      </c>
      <c r="CE1741" s="14">
        <f>Таблица1[[#This Row],[Т6]]+Таблица1[[#This Row],[Lпрям1, мм]]</f>
        <v>22314.178504893167</v>
      </c>
      <c r="CF1741" s="15">
        <f>Таблица1[[#This Row],[Т7]]+Таблица1[[#This Row],[Lдуг 2,мм]]</f>
        <v>59067.300451095078</v>
      </c>
      <c r="CG1741" s="14">
        <f>Таблица1[[#This Row],[Т8]]+Таблица1[[#This Row],[Lпрям2, мм]]</f>
        <v>25978.025878776774</v>
      </c>
      <c r="CH1741" s="14">
        <f>Таблица1[[#This Row],[Т9]]-Таблица1[[#This Row],[Т9]]</f>
        <v>0</v>
      </c>
      <c r="CI1741" s="50">
        <f>Таблица1[[#This Row],[Т9]]-Таблица1[[#This Row],[Т8]]</f>
        <v>36753.121946201907</v>
      </c>
      <c r="CJ1741" s="54">
        <f>Таблица1[[#This Row],[Т9]]-Таблица1[[#This Row],[Т7]]</f>
        <v>40.781937952786393</v>
      </c>
      <c r="CK1741" s="14">
        <f>Таблица1[[#This Row],[Т9]]-Таблица1[[#This Row],[Т6]]</f>
        <v>37143.41670660743</v>
      </c>
      <c r="CL1741" s="14">
        <f>Таблица1[[#This Row],[Т9]]-Таблица1[[#This Row],[Т5]]</f>
        <v>88.035767286572082</v>
      </c>
      <c r="CM1741" s="14">
        <f>Таблица1[[#This Row],[Т9]]-Таблица1[[#This Row],[Т4]]</f>
        <v>38271.892226944488</v>
      </c>
      <c r="CN1741" s="14">
        <f>Таблица1[[#This Row],[Т9]]-Таблица1[[#This Row],[Т3]]</f>
        <v>320.07595790613414</v>
      </c>
      <c r="CO1741" s="14">
        <f>Таблица1[[#This Row],[Т9]]-Таблица1[[#This Row],[Т2]]</f>
        <v>43752.42440913264</v>
      </c>
      <c r="CP1741" s="14">
        <f>Таблица1[[#This Row],[Т9]]-Таблица1[[#This Row],[Т1]]</f>
        <v>594.22087980387005</v>
      </c>
      <c r="CQ1741" s="14">
        <f>Таблица1[[#This Row],[Т9]]-Таблица1[[#This Row],[угол обхв6]]</f>
        <v>46720.376464147943</v>
      </c>
      <c r="CR1741" s="14">
        <f>Таблица1[[#This Row],[Т9]]-Таблица1[[#This Row],[угол обхв5]]</f>
        <v>1026.3845278092995</v>
      </c>
      <c r="CS1741" s="14">
        <f>Таблица1[[#This Row],[Т9]]-Таблица1[[#This Row],[угол обхв4]]</f>
        <v>59067.300451095078</v>
      </c>
      <c r="CT1741" s="14">
        <f>Таблица1[[#This Row],[Lкан_прям, мм]]+Таблица1[[#This Row],[Lкан_дуг, мм]]+Таблица1[[#This Row],[Lкан_леб,мм]]</f>
        <v>85045.326329871838</v>
      </c>
      <c r="CU1741" s="16">
        <f>Таблица1[[#This Row],[Lкан_леб,мм]]</f>
        <v>58040.915923285778</v>
      </c>
      <c r="CV1741" s="14">
        <f>2534431-(Таблица1[[#This Row],[Т23]]+Таблица1[[#This Row],[угол обхв3]])</f>
        <v>2449096.5895934138</v>
      </c>
      <c r="CW1741" s="50">
        <f>SUM(X1741:AC1741,AD1741:AI1741)-Таблица1[[#This Row],[lподв_min, мм]]</f>
        <v>23340.563033816037</v>
      </c>
      <c r="CX1741" s="17">
        <f>CW2180-Таблица1[[#This Row],[Суммарная длина каната]]</f>
        <v>-2427017.9707215107</v>
      </c>
    </row>
    <row r="1742" spans="1:102" x14ac:dyDescent="0.25">
      <c r="A1742" s="21">
        <v>1741</v>
      </c>
      <c r="B1742" s="10">
        <v>44.102244897959174</v>
      </c>
      <c r="C1742" s="10">
        <v>88.197959183673518</v>
      </c>
      <c r="D1742" s="11">
        <v>13481.705141691755</v>
      </c>
      <c r="E1742" s="11">
        <v>12095.197891986847</v>
      </c>
      <c r="F1742" s="11">
        <v>13416.06208598651</v>
      </c>
      <c r="G1742" s="11">
        <v>12219.342925063802</v>
      </c>
      <c r="H1742" s="11">
        <v>13889.704651691756</v>
      </c>
      <c r="I1742" s="11">
        <v>8395.0800450234892</v>
      </c>
      <c r="J1742" s="11">
        <v>3700.1178469633587</v>
      </c>
      <c r="K1742" s="11">
        <v>25978.025878765853</v>
      </c>
      <c r="L1742" s="11">
        <v>1026.3845278202075</v>
      </c>
      <c r="M1742" s="11">
        <v>58040.915923285778</v>
      </c>
      <c r="N1742" s="11">
        <v>7498.3486197153097</v>
      </c>
      <c r="O1742" s="11">
        <v>19128.797189230667</v>
      </c>
      <c r="P1742" s="43">
        <v>10288.043528915519</v>
      </c>
      <c r="Q1742" s="11">
        <v>18227.487472810593</v>
      </c>
      <c r="R1742" s="11">
        <v>13381.270828017443</v>
      </c>
      <c r="S1742" s="11">
        <v>13703.31043426639</v>
      </c>
      <c r="T1742" s="11">
        <v>14231.837810585957</v>
      </c>
      <c r="U1742" s="11">
        <v>12600.655090033981</v>
      </c>
      <c r="V1742" s="11">
        <v>13481.705141691755</v>
      </c>
      <c r="W1742" s="11">
        <v>12095.197891986847</v>
      </c>
      <c r="X1742" s="12">
        <v>0</v>
      </c>
      <c r="Y1742" s="12">
        <v>418.49165974351376</v>
      </c>
      <c r="Z1742" s="12">
        <v>268.70371691174904</v>
      </c>
      <c r="AA1742" s="44">
        <v>232.04019061955978</v>
      </c>
      <c r="AB1742" s="45">
        <v>47.253829333787941</v>
      </c>
      <c r="AC1742" s="12">
        <v>59.895131211597132</v>
      </c>
      <c r="AD1742" s="12">
        <v>12346.923986947133</v>
      </c>
      <c r="AE1742" s="12">
        <v>2931.6815808219685</v>
      </c>
      <c r="AF1742" s="12">
        <v>5480.5321821881498</v>
      </c>
      <c r="AG1742" s="44">
        <v>1128.4755203370614</v>
      </c>
      <c r="AH1742" s="45">
        <v>390.29476040551617</v>
      </c>
      <c r="AI1742" s="12">
        <v>3700.1178480660251</v>
      </c>
      <c r="AJ1742" s="12">
        <v>-40.864244341884472</v>
      </c>
      <c r="AK1742" s="12">
        <v>17.904887679508256</v>
      </c>
      <c r="AL1742" s="12">
        <v>55.639174244511352</v>
      </c>
      <c r="AM1742" s="44">
        <v>88.224771303118928</v>
      </c>
      <c r="AN1742" s="45">
        <v>81.588876727977905</v>
      </c>
      <c r="AO1742" s="12">
        <v>89.99999984515145</v>
      </c>
      <c r="AP1742" s="12">
        <v>-2106.1015150058543</v>
      </c>
      <c r="AQ1742" s="12">
        <v>7623.7832394587967</v>
      </c>
      <c r="AR1742" s="12">
        <v>10624.847359340078</v>
      </c>
      <c r="AS1742" s="44">
        <v>13789.075007236215</v>
      </c>
      <c r="AT1742" s="45">
        <v>13828.226277315423</v>
      </c>
      <c r="AU1742" s="12">
        <v>13889.705141691755</v>
      </c>
      <c r="AV1742" s="12">
        <v>11359.142528365417</v>
      </c>
      <c r="AW1742" s="12">
        <v>19517.037007087885</v>
      </c>
      <c r="AX1742" s="12">
        <v>18457.763784686882</v>
      </c>
      <c r="AY1742" s="44">
        <v>13715.949714772161</v>
      </c>
      <c r="AZ1742" s="45">
        <v>12540.974857033363</v>
      </c>
      <c r="BA1742" s="12">
        <v>12095.197893089515</v>
      </c>
      <c r="BB1742" s="12">
        <v>7231.4068706101243</v>
      </c>
      <c r="BC1742" s="12">
        <v>10413.478148659005</v>
      </c>
      <c r="BD1742" s="12">
        <v>13718.074658442003</v>
      </c>
      <c r="BE1742" s="44">
        <v>13824.033631367185</v>
      </c>
      <c r="BF1742" s="45">
        <v>13885.316674962291</v>
      </c>
      <c r="BG1742" s="12">
        <v>13889.705151691756</v>
      </c>
      <c r="BH1742" s="12">
        <v>19437.352050778278</v>
      </c>
      <c r="BI1742" s="12">
        <v>18615.727290667812</v>
      </c>
      <c r="BJ1742" s="12">
        <v>13933.586746142677</v>
      </c>
      <c r="BK1742" s="44">
        <v>12588.01580952821</v>
      </c>
      <c r="BL1742" s="45">
        <v>12154.878124987466</v>
      </c>
      <c r="BM1742" s="12">
        <v>8395.080045023491</v>
      </c>
      <c r="BN1742" s="12">
        <v>0</v>
      </c>
      <c r="BO1742" s="12">
        <v>58.769132021392728</v>
      </c>
      <c r="BP1742" s="12">
        <v>37.734286565003089</v>
      </c>
      <c r="BQ1742" s="48">
        <v>32.585597058607576</v>
      </c>
      <c r="BR1742" s="49">
        <v>6.6358945751410188</v>
      </c>
      <c r="BS1742" s="13">
        <v>8.4111231171735419</v>
      </c>
      <c r="BT1742" s="12">
        <v>289.08407671421645</v>
      </c>
      <c r="BV1742" s="14">
        <f>Таблица1[[#This Row],[Lкан_леб,мм]]</f>
        <v>58040.915923285778</v>
      </c>
      <c r="BW1742" s="50">
        <f>Таблица1[[#This Row],[угол обхв4]]+Таблица1[[#This Row],[Lдуг 3,мм]]</f>
        <v>12346.923986947133</v>
      </c>
      <c r="BX1742" s="54">
        <f>Таблица1[[#This Row],[угол обхв5]]+Таблица1[[#This Row],[Y5, мм]]</f>
        <v>58459.407583029293</v>
      </c>
      <c r="BY1742" s="14">
        <f>Таблица1[[#This Row],[угол обхв6]]+Таблица1[[#This Row],[Lдуг 4,мм]]</f>
        <v>15278.605567769102</v>
      </c>
      <c r="BZ1742" s="14">
        <f>Таблица1[[#This Row],[Т1]]+Таблица1[[#This Row],[X6, мм]]</f>
        <v>58728.11129994104</v>
      </c>
      <c r="CA1742" s="14">
        <f>Таблица1[[#This Row],[Т2]]+Таблица1[[#This Row],[Lдуг 5,мм]]</f>
        <v>20759.137749957252</v>
      </c>
      <c r="CB1742" s="14">
        <f>Таблица1[[#This Row],[Т3]]+Таблица1[[#This Row],[Y6, мм]]</f>
        <v>58960.151490560602</v>
      </c>
      <c r="CC1742" s="14">
        <f>Таблица1[[#This Row],[Т4]]+Таблица1[[#This Row],[Lдуг 6,мм]]</f>
        <v>21887.613270294314</v>
      </c>
      <c r="CD1742" s="14">
        <f>Таблица1[[#This Row],[Т5]]+Таблица1[[#This Row],[Lдуг 1,мм]]</f>
        <v>59007.405319894388</v>
      </c>
      <c r="CE1742" s="14">
        <f>Таблица1[[#This Row],[Т6]]+Таблица1[[#This Row],[Lпрям1, мм]]</f>
        <v>22277.908030699829</v>
      </c>
      <c r="CF1742" s="15">
        <f>Таблица1[[#This Row],[Т7]]+Таблица1[[#This Row],[Lдуг 2,мм]]</f>
        <v>59067.300451105984</v>
      </c>
      <c r="CG1742" s="14">
        <f>Таблица1[[#This Row],[Т8]]+Таблица1[[#This Row],[Lпрям2, мм]]</f>
        <v>25978.025878765853</v>
      </c>
      <c r="CH1742" s="14">
        <f>Таблица1[[#This Row],[Т9]]-Таблица1[[#This Row],[Т9]]</f>
        <v>0</v>
      </c>
      <c r="CI1742" s="50">
        <f>Таблица1[[#This Row],[Т9]]-Таблица1[[#This Row],[Т8]]</f>
        <v>36789.392420406155</v>
      </c>
      <c r="CJ1742" s="54">
        <f>Таблица1[[#This Row],[Т9]]-Таблица1[[#This Row],[Т7]]</f>
        <v>59.89513121159689</v>
      </c>
      <c r="CK1742" s="14">
        <f>Таблица1[[#This Row],[Т9]]-Таблица1[[#This Row],[Т6]]</f>
        <v>37179.68718081167</v>
      </c>
      <c r="CL1742" s="14">
        <f>Таблица1[[#This Row],[Т9]]-Таблица1[[#This Row],[Т5]]</f>
        <v>107.14896054538258</v>
      </c>
      <c r="CM1742" s="14">
        <f>Таблица1[[#This Row],[Т9]]-Таблица1[[#This Row],[Т4]]</f>
        <v>38308.162701148729</v>
      </c>
      <c r="CN1742" s="14">
        <f>Таблица1[[#This Row],[Т9]]-Таблица1[[#This Row],[Т3]]</f>
        <v>339.18915116494463</v>
      </c>
      <c r="CO1742" s="14">
        <f>Таблица1[[#This Row],[Т9]]-Таблица1[[#This Row],[Т2]]</f>
        <v>43788.694883336881</v>
      </c>
      <c r="CP1742" s="14">
        <f>Таблица1[[#This Row],[Т9]]-Таблица1[[#This Row],[Т1]]</f>
        <v>607.89286807669123</v>
      </c>
      <c r="CQ1742" s="14">
        <f>Таблица1[[#This Row],[Т9]]-Таблица1[[#This Row],[угол обхв6]]</f>
        <v>46720.37646415885</v>
      </c>
      <c r="CR1742" s="14">
        <f>Таблица1[[#This Row],[Т9]]-Таблица1[[#This Row],[угол обхв5]]</f>
        <v>1026.3845278202061</v>
      </c>
      <c r="CS1742" s="14">
        <f>Таблица1[[#This Row],[Т9]]-Таблица1[[#This Row],[угол обхв4]]</f>
        <v>59067.300451105984</v>
      </c>
      <c r="CT1742" s="14">
        <f>Таблица1[[#This Row],[Lкан_прям, мм]]+Таблица1[[#This Row],[Lкан_дуг, мм]]+Таблица1[[#This Row],[Lкан_леб,мм]]</f>
        <v>85045.326329871838</v>
      </c>
      <c r="CU1742" s="16">
        <f>Таблица1[[#This Row],[Lкан_леб,мм]]</f>
        <v>58040.915923285778</v>
      </c>
      <c r="CV1742" s="14">
        <f>2534431-(Таблица1[[#This Row],[Т23]]+Таблица1[[#This Row],[угол обхв3]])</f>
        <v>2449096.5895934138</v>
      </c>
      <c r="CW1742" s="50">
        <f>SUM(X1742:AC1742,AD1742:AI1742)-Таблица1[[#This Row],[lподв_min, мм]]</f>
        <v>23304.292559622703</v>
      </c>
      <c r="CX1742" s="17">
        <f>CW2181-Таблица1[[#This Row],[Суммарная длина каната]]</f>
        <v>-2427071.463805181</v>
      </c>
    </row>
    <row r="1743" spans="1:102" x14ac:dyDescent="0.25">
      <c r="A1743" s="21">
        <v>1742</v>
      </c>
      <c r="B1743" s="10">
        <v>44.102244897959174</v>
      </c>
      <c r="C1743" s="10">
        <v>90.88204081632658</v>
      </c>
      <c r="D1743" s="11">
        <v>13758.085712375925</v>
      </c>
      <c r="E1743" s="11">
        <v>12356.51489697199</v>
      </c>
      <c r="F1743" s="11">
        <v>13686.701093109403</v>
      </c>
      <c r="G1743" s="11">
        <v>12477.44973947891</v>
      </c>
      <c r="H1743" s="11">
        <v>14166.085222375927</v>
      </c>
      <c r="I1743" s="11">
        <v>8618.8240328794964</v>
      </c>
      <c r="J1743" s="11">
        <v>3737.6908640924939</v>
      </c>
      <c r="K1743" s="11">
        <v>25978.025878754772</v>
      </c>
      <c r="L1743" s="11">
        <v>1026.3845278312904</v>
      </c>
      <c r="M1743" s="11">
        <v>58040.915923285778</v>
      </c>
      <c r="N1743" s="11">
        <v>7498.3486197153097</v>
      </c>
      <c r="O1743" s="11">
        <v>19128.797189230667</v>
      </c>
      <c r="P1743" s="43">
        <v>10280.759233610312</v>
      </c>
      <c r="Q1743" s="11">
        <v>18332.521135261533</v>
      </c>
      <c r="R1743" s="11">
        <v>13582.455394081884</v>
      </c>
      <c r="S1743" s="11">
        <v>13958.159986027593</v>
      </c>
      <c r="T1743" s="11">
        <v>14483.725409204944</v>
      </c>
      <c r="U1743" s="11">
        <v>12896.545479796598</v>
      </c>
      <c r="V1743" s="11">
        <v>13758.085712375925</v>
      </c>
      <c r="W1743" s="11">
        <v>12356.51489697199</v>
      </c>
      <c r="X1743" s="12">
        <v>0</v>
      </c>
      <c r="Y1743" s="12">
        <v>404.71466312250851</v>
      </c>
      <c r="Z1743" s="12">
        <v>263.36752028485739</v>
      </c>
      <c r="AA1743" s="44">
        <v>232.04019061955881</v>
      </c>
      <c r="AB1743" s="45">
        <v>47.253829333787031</v>
      </c>
      <c r="AC1743" s="12">
        <v>79.0083244705787</v>
      </c>
      <c r="AD1743" s="12">
        <v>12346.923986947133</v>
      </c>
      <c r="AE1743" s="12">
        <v>2894.1085636928365</v>
      </c>
      <c r="AF1743" s="12">
        <v>5480.5321821881498</v>
      </c>
      <c r="AG1743" s="44">
        <v>1128.4755203370598</v>
      </c>
      <c r="AH1743" s="45">
        <v>390.29476040551395</v>
      </c>
      <c r="AI1743" s="12">
        <v>3737.6908651840758</v>
      </c>
      <c r="AJ1743" s="12">
        <v>-40.864244341884472</v>
      </c>
      <c r="AK1743" s="12">
        <v>15.970172579631789</v>
      </c>
      <c r="AL1743" s="12">
        <v>52.955092611858319</v>
      </c>
      <c r="AM1743" s="44">
        <v>85.540689670465753</v>
      </c>
      <c r="AN1743" s="45">
        <v>78.904795095324872</v>
      </c>
      <c r="AO1743" s="12">
        <v>89.999999846708064</v>
      </c>
      <c r="AP1743" s="12">
        <v>-2106.1015150058543</v>
      </c>
      <c r="AQ1743" s="12">
        <v>7610.6044742796821</v>
      </c>
      <c r="AR1743" s="12">
        <v>10606.409971450677</v>
      </c>
      <c r="AS1743" s="44">
        <v>13989.220297106811</v>
      </c>
      <c r="AT1743" s="45">
        <v>14083.351429919738</v>
      </c>
      <c r="AU1743" s="12">
        <v>14166.085712375923</v>
      </c>
      <c r="AV1743" s="12">
        <v>11359.142528365417</v>
      </c>
      <c r="AW1743" s="12">
        <v>19521.050453227315</v>
      </c>
      <c r="AX1743" s="12">
        <v>18578.316979294796</v>
      </c>
      <c r="AY1743" s="44">
        <v>13989.882433397277</v>
      </c>
      <c r="AZ1743" s="45">
        <v>12818.030024557973</v>
      </c>
      <c r="BA1743" s="12">
        <v>12356.514898063575</v>
      </c>
      <c r="BB1743" s="12">
        <v>7231.4068706101243</v>
      </c>
      <c r="BC1743" s="12">
        <v>10393.015088174683</v>
      </c>
      <c r="BD1743" s="12">
        <v>13908.10613192225</v>
      </c>
      <c r="BE1743" s="44">
        <v>14076.960506180018</v>
      </c>
      <c r="BF1743" s="45">
        <v>14158.459691661132</v>
      </c>
      <c r="BG1743" s="12">
        <v>14166.085722375927</v>
      </c>
      <c r="BH1743" s="12">
        <v>19437.352050778278</v>
      </c>
      <c r="BI1743" s="12">
        <v>18724.774399258178</v>
      </c>
      <c r="BJ1743" s="12">
        <v>14203.955830060857</v>
      </c>
      <c r="BK1743" s="44">
        <v>12864.823032426915</v>
      </c>
      <c r="BL1743" s="45">
        <v>12435.030352210615</v>
      </c>
      <c r="BM1743" s="12">
        <v>8618.8240328794982</v>
      </c>
      <c r="BN1743" s="12">
        <v>0</v>
      </c>
      <c r="BO1743" s="12">
        <v>56.834416921516265</v>
      </c>
      <c r="BP1743" s="12">
        <v>36.984920032226526</v>
      </c>
      <c r="BQ1743" s="48">
        <v>32.585597058607441</v>
      </c>
      <c r="BR1743" s="49">
        <v>6.6358945751408918</v>
      </c>
      <c r="BS1743" s="13">
        <v>11.095204751383196</v>
      </c>
      <c r="BT1743" s="12">
        <v>289.08407671421645</v>
      </c>
      <c r="BV1743" s="14">
        <f>Таблица1[[#This Row],[Lкан_леб,мм]]</f>
        <v>58040.915923285778</v>
      </c>
      <c r="BW1743" s="50">
        <f>Таблица1[[#This Row],[угол обхв4]]+Таблица1[[#This Row],[Lдуг 3,мм]]</f>
        <v>12346.923986947133</v>
      </c>
      <c r="BX1743" s="54">
        <f>Таблица1[[#This Row],[угол обхв5]]+Таблица1[[#This Row],[Y5, мм]]</f>
        <v>58445.63058640829</v>
      </c>
      <c r="BY1743" s="14">
        <f>Таблица1[[#This Row],[угол обхв6]]+Таблица1[[#This Row],[Lдуг 4,мм]]</f>
        <v>15241.032550639969</v>
      </c>
      <c r="BZ1743" s="14">
        <f>Таблица1[[#This Row],[Т1]]+Таблица1[[#This Row],[X6, мм]]</f>
        <v>58708.99810669315</v>
      </c>
      <c r="CA1743" s="14">
        <f>Таблица1[[#This Row],[Т2]]+Таблица1[[#This Row],[Lдуг 5,мм]]</f>
        <v>20721.564732828119</v>
      </c>
      <c r="CB1743" s="14">
        <f>Таблица1[[#This Row],[Т3]]+Таблица1[[#This Row],[Y6, мм]]</f>
        <v>58941.038297312713</v>
      </c>
      <c r="CC1743" s="14">
        <f>Таблица1[[#This Row],[Т4]]+Таблица1[[#This Row],[Lдуг 6,мм]]</f>
        <v>21850.040253165178</v>
      </c>
      <c r="CD1743" s="14">
        <f>Таблица1[[#This Row],[Т5]]+Таблица1[[#This Row],[Lдуг 1,мм]]</f>
        <v>58988.292126646498</v>
      </c>
      <c r="CE1743" s="14">
        <f>Таблица1[[#This Row],[Т6]]+Таблица1[[#This Row],[Lпрям1, мм]]</f>
        <v>22240.335013570693</v>
      </c>
      <c r="CF1743" s="15">
        <f>Таблица1[[#This Row],[Т7]]+Таблица1[[#This Row],[Lдуг 2,мм]]</f>
        <v>59067.30045111708</v>
      </c>
      <c r="CG1743" s="14">
        <f>Таблица1[[#This Row],[Т8]]+Таблица1[[#This Row],[Lпрям2, мм]]</f>
        <v>25978.025878754768</v>
      </c>
      <c r="CH1743" s="14">
        <f>Таблица1[[#This Row],[Т9]]-Таблица1[[#This Row],[Т9]]</f>
        <v>0</v>
      </c>
      <c r="CI1743" s="50">
        <f>Таблица1[[#This Row],[Т9]]-Таблица1[[#This Row],[Т8]]</f>
        <v>36826.965437546387</v>
      </c>
      <c r="CJ1743" s="54">
        <f>Таблица1[[#This Row],[Т9]]-Таблица1[[#This Row],[Т7]]</f>
        <v>79.008324470582011</v>
      </c>
      <c r="CK1743" s="14">
        <f>Таблица1[[#This Row],[Т9]]-Таблица1[[#This Row],[Т6]]</f>
        <v>37217.260197951902</v>
      </c>
      <c r="CL1743" s="14">
        <f>Таблица1[[#This Row],[Т9]]-Таблица1[[#This Row],[Т5]]</f>
        <v>126.2621538043677</v>
      </c>
      <c r="CM1743" s="14">
        <f>Таблица1[[#This Row],[Т9]]-Таблица1[[#This Row],[Т4]]</f>
        <v>38345.735718288961</v>
      </c>
      <c r="CN1743" s="14">
        <f>Таблица1[[#This Row],[Т9]]-Таблица1[[#This Row],[Т3]]</f>
        <v>358.30234442392975</v>
      </c>
      <c r="CO1743" s="14">
        <f>Таблица1[[#This Row],[Т9]]-Таблица1[[#This Row],[Т2]]</f>
        <v>43826.267900477113</v>
      </c>
      <c r="CP1743" s="14">
        <f>Таблица1[[#This Row],[Т9]]-Таблица1[[#This Row],[Т1]]</f>
        <v>621.66986470879056</v>
      </c>
      <c r="CQ1743" s="14">
        <f>Таблица1[[#This Row],[Т9]]-Таблица1[[#This Row],[угол обхв6]]</f>
        <v>46720.376464169945</v>
      </c>
      <c r="CR1743" s="14">
        <f>Таблица1[[#This Row],[Т9]]-Таблица1[[#This Row],[угол обхв5]]</f>
        <v>1026.384527831302</v>
      </c>
      <c r="CS1743" s="14">
        <f>Таблица1[[#This Row],[Т9]]-Таблица1[[#This Row],[угол обхв4]]</f>
        <v>59067.30045111708</v>
      </c>
      <c r="CT1743" s="14">
        <f>Таблица1[[#This Row],[Lкан_прям, мм]]+Таблица1[[#This Row],[Lкан_дуг, мм]]+Таблица1[[#This Row],[Lкан_леб,мм]]</f>
        <v>85045.326329871838</v>
      </c>
      <c r="CU1743" s="16">
        <f>Таблица1[[#This Row],[Lкан_леб,мм]]</f>
        <v>58040.915923285778</v>
      </c>
      <c r="CV1743" s="14">
        <f>2534431-(Таблица1[[#This Row],[Т23]]+Таблица1[[#This Row],[угол обхв3]])</f>
        <v>2449096.5895934138</v>
      </c>
      <c r="CW1743" s="50">
        <f>SUM(X1743:AC1743,AD1743:AI1743)-Таблица1[[#This Row],[lподв_min, мм]]</f>
        <v>23266.719542493563</v>
      </c>
      <c r="CX1743" s="17">
        <f>CW2182-Таблица1[[#This Row],[Суммарная длина каната]]</f>
        <v>-2427124.9566879254</v>
      </c>
    </row>
    <row r="1744" spans="1:102" x14ac:dyDescent="0.25">
      <c r="A1744" s="21">
        <v>1743</v>
      </c>
      <c r="B1744" s="10">
        <v>44.102244897959174</v>
      </c>
      <c r="C1744" s="10">
        <v>93.566122448979641</v>
      </c>
      <c r="D1744" s="11">
        <v>14021.925876964147</v>
      </c>
      <c r="E1744" s="11">
        <v>12630.48782354717</v>
      </c>
      <c r="F1744" s="11">
        <v>13944.956322856075</v>
      </c>
      <c r="G1744" s="11">
        <v>12747.947126032774</v>
      </c>
      <c r="H1744" s="11">
        <v>14429.925386964149</v>
      </c>
      <c r="I1744" s="11">
        <v>8853.9540831694922</v>
      </c>
      <c r="J1744" s="11">
        <v>3776.533740377678</v>
      </c>
      <c r="K1744" s="11">
        <v>25978.025878743545</v>
      </c>
      <c r="L1744" s="11">
        <v>1026.3845278425169</v>
      </c>
      <c r="M1744" s="11">
        <v>58040.915923285778</v>
      </c>
      <c r="N1744" s="11">
        <v>7498.3486197153097</v>
      </c>
      <c r="O1744" s="11">
        <v>19128.797189230667</v>
      </c>
      <c r="P1744" s="43">
        <v>10268.564315768162</v>
      </c>
      <c r="Q1744" s="11">
        <v>18437.098452040911</v>
      </c>
      <c r="R1744" s="11">
        <v>13771.484913700435</v>
      </c>
      <c r="S1744" s="11">
        <v>14222.151206275925</v>
      </c>
      <c r="T1744" s="11">
        <v>14721.480437787544</v>
      </c>
      <c r="U1744" s="11">
        <v>13203.906881855475</v>
      </c>
      <c r="V1744" s="11">
        <v>14021.925876964147</v>
      </c>
      <c r="W1744" s="11">
        <v>12630.48782354717</v>
      </c>
      <c r="X1744" s="12">
        <v>0</v>
      </c>
      <c r="Y1744" s="12">
        <v>390.82471112681242</v>
      </c>
      <c r="Z1744" s="12">
        <v>258.14427903265653</v>
      </c>
      <c r="AA1744" s="44">
        <v>232.04019061955887</v>
      </c>
      <c r="AB1744" s="45">
        <v>47.253829333786669</v>
      </c>
      <c r="AC1744" s="12">
        <v>98.121517729702504</v>
      </c>
      <c r="AD1744" s="12">
        <v>12346.923986947133</v>
      </c>
      <c r="AE1744" s="12">
        <v>2855.2656874076524</v>
      </c>
      <c r="AF1744" s="12">
        <v>5480.5321821881498</v>
      </c>
      <c r="AG1744" s="44">
        <v>1128.4755203370592</v>
      </c>
      <c r="AH1744" s="45">
        <v>390.29476040551793</v>
      </c>
      <c r="AI1744" s="12">
        <v>3776.5337414580313</v>
      </c>
      <c r="AJ1744" s="12">
        <v>-40.864244341884472</v>
      </c>
      <c r="AK1744" s="12">
        <v>14.019595062492817</v>
      </c>
      <c r="AL1744" s="12">
        <v>50.271010979205286</v>
      </c>
      <c r="AM1744" s="44">
        <v>82.856608037812734</v>
      </c>
      <c r="AN1744" s="45">
        <v>76.220713462671895</v>
      </c>
      <c r="AO1744" s="12">
        <v>89.999999848284716</v>
      </c>
      <c r="AP1744" s="12">
        <v>-2106.1015150058543</v>
      </c>
      <c r="AQ1744" s="12">
        <v>7597.1881378792559</v>
      </c>
      <c r="AR1744" s="12">
        <v>10582.347433740022</v>
      </c>
      <c r="AS1744" s="44">
        <v>14176.318036422846</v>
      </c>
      <c r="AT1744" s="45">
        <v>14325.222493936921</v>
      </c>
      <c r="AU1744" s="12">
        <v>14429.925876964146</v>
      </c>
      <c r="AV1744" s="12">
        <v>11359.142528365417</v>
      </c>
      <c r="AW1744" s="12">
        <v>19524.644065748744</v>
      </c>
      <c r="AX1744" s="12">
        <v>18697.874514738116</v>
      </c>
      <c r="AY1744" s="44">
        <v>14272.887216631692</v>
      </c>
      <c r="AZ1744" s="45">
        <v>13106.728479238041</v>
      </c>
      <c r="BA1744" s="12">
        <v>12630.487824627526</v>
      </c>
      <c r="BB1744" s="12">
        <v>7231.4068706101243</v>
      </c>
      <c r="BC1744" s="12">
        <v>10367.403833932109</v>
      </c>
      <c r="BD1744" s="12">
        <v>14085.268031672294</v>
      </c>
      <c r="BE1744" s="44">
        <v>14316.647315065133</v>
      </c>
      <c r="BF1744" s="45">
        <v>14418.183820814769</v>
      </c>
      <c r="BG1744" s="12">
        <v>14429.925886964149</v>
      </c>
      <c r="BH1744" s="12">
        <v>19437.352050778278</v>
      </c>
      <c r="BI1744" s="12">
        <v>18832.945328558988</v>
      </c>
      <c r="BJ1744" s="12">
        <v>14482.927268973133</v>
      </c>
      <c r="BK1744" s="44">
        <v>13153.170871499708</v>
      </c>
      <c r="BL1744" s="45">
        <v>12727.666226164603</v>
      </c>
      <c r="BM1744" s="12">
        <v>8853.954083169494</v>
      </c>
      <c r="BN1744" s="12">
        <v>0</v>
      </c>
      <c r="BO1744" s="12">
        <v>54.883839404377291</v>
      </c>
      <c r="BP1744" s="12">
        <v>36.251415916712467</v>
      </c>
      <c r="BQ1744" s="48">
        <v>32.585597058607448</v>
      </c>
      <c r="BR1744" s="49">
        <v>6.6358945751408402</v>
      </c>
      <c r="BS1744" s="13">
        <v>13.779286385612824</v>
      </c>
      <c r="BT1744" s="12">
        <v>289.08407671421645</v>
      </c>
      <c r="BV1744" s="14">
        <f>Таблица1[[#This Row],[Lкан_леб,мм]]</f>
        <v>58040.915923285778</v>
      </c>
      <c r="BW1744" s="50">
        <f>Таблица1[[#This Row],[угол обхв4]]+Таблица1[[#This Row],[Lдуг 3,мм]]</f>
        <v>12346.923986947133</v>
      </c>
      <c r="BX1744" s="54">
        <f>Таблица1[[#This Row],[угол обхв5]]+Таблица1[[#This Row],[Y5, мм]]</f>
        <v>58431.740634412592</v>
      </c>
      <c r="BY1744" s="14">
        <f>Таблица1[[#This Row],[угол обхв6]]+Таблица1[[#This Row],[Lдуг 4,мм]]</f>
        <v>15202.189674354786</v>
      </c>
      <c r="BZ1744" s="14">
        <f>Таблица1[[#This Row],[Т1]]+Таблица1[[#This Row],[X6, мм]]</f>
        <v>58689.884913445247</v>
      </c>
      <c r="CA1744" s="14">
        <f>Таблица1[[#This Row],[Т2]]+Таблица1[[#This Row],[Lдуг 5,мм]]</f>
        <v>20682.721856542936</v>
      </c>
      <c r="CB1744" s="14">
        <f>Таблица1[[#This Row],[Т3]]+Таблица1[[#This Row],[Y6, мм]]</f>
        <v>58921.925104064809</v>
      </c>
      <c r="CC1744" s="14">
        <f>Таблица1[[#This Row],[Т4]]+Таблица1[[#This Row],[Lдуг 6,мм]]</f>
        <v>21811.197376879994</v>
      </c>
      <c r="CD1744" s="14">
        <f>Таблица1[[#This Row],[Т5]]+Таблица1[[#This Row],[Lдуг 1,мм]]</f>
        <v>58969.178933398594</v>
      </c>
      <c r="CE1744" s="14">
        <f>Таблица1[[#This Row],[Т6]]+Таблица1[[#This Row],[Lпрям1, мм]]</f>
        <v>22201.492137285513</v>
      </c>
      <c r="CF1744" s="15">
        <f>Таблица1[[#This Row],[Т7]]+Таблица1[[#This Row],[Lдуг 2,мм]]</f>
        <v>59067.3004511283</v>
      </c>
      <c r="CG1744" s="14">
        <f>Таблица1[[#This Row],[Т8]]+Таблица1[[#This Row],[Lпрям2, мм]]</f>
        <v>25978.025878743545</v>
      </c>
      <c r="CH1744" s="14">
        <f>Таблица1[[#This Row],[Т9]]-Таблица1[[#This Row],[Т9]]</f>
        <v>0</v>
      </c>
      <c r="CI1744" s="50">
        <f>Таблица1[[#This Row],[Т9]]-Таблица1[[#This Row],[Т8]]</f>
        <v>36865.80831384279</v>
      </c>
      <c r="CJ1744" s="54">
        <f>Таблица1[[#This Row],[Т9]]-Таблица1[[#This Row],[Т7]]</f>
        <v>98.121517729705374</v>
      </c>
      <c r="CK1744" s="14">
        <f>Таблица1[[#This Row],[Т9]]-Таблица1[[#This Row],[Т6]]</f>
        <v>37256.103074248305</v>
      </c>
      <c r="CL1744" s="14">
        <f>Таблица1[[#This Row],[Т9]]-Таблица1[[#This Row],[Т5]]</f>
        <v>145.37534706349106</v>
      </c>
      <c r="CM1744" s="14">
        <f>Таблица1[[#This Row],[Т9]]-Таблица1[[#This Row],[Т4]]</f>
        <v>38384.578594585364</v>
      </c>
      <c r="CN1744" s="14">
        <f>Таблица1[[#This Row],[Т9]]-Таблица1[[#This Row],[Т3]]</f>
        <v>377.41553768305312</v>
      </c>
      <c r="CO1744" s="14">
        <f>Таблица1[[#This Row],[Т9]]-Таблица1[[#This Row],[Т2]]</f>
        <v>43865.110776773516</v>
      </c>
      <c r="CP1744" s="14">
        <f>Таблица1[[#This Row],[Т9]]-Таблица1[[#This Row],[Т1]]</f>
        <v>635.55981671570771</v>
      </c>
      <c r="CQ1744" s="14">
        <f>Таблица1[[#This Row],[Т9]]-Таблица1[[#This Row],[угол обхв6]]</f>
        <v>46720.376464181165</v>
      </c>
      <c r="CR1744" s="14">
        <f>Таблица1[[#This Row],[Т9]]-Таблица1[[#This Row],[угол обхв5]]</f>
        <v>1026.3845278425215</v>
      </c>
      <c r="CS1744" s="14">
        <f>Таблица1[[#This Row],[Т9]]-Таблица1[[#This Row],[угол обхв4]]</f>
        <v>59067.3004511283</v>
      </c>
      <c r="CT1744" s="14">
        <f>Таблица1[[#This Row],[Lкан_прям, мм]]+Таблица1[[#This Row],[Lкан_дуг, мм]]+Таблица1[[#This Row],[Lкан_леб,мм]]</f>
        <v>85045.326329871838</v>
      </c>
      <c r="CU1744" s="16">
        <f>Таблица1[[#This Row],[Lкан_леб,мм]]</f>
        <v>58040.915923285778</v>
      </c>
      <c r="CV1744" s="14">
        <f>2534431-(Таблица1[[#This Row],[Т23]]+Таблица1[[#This Row],[угол обхв3]])</f>
        <v>2449096.5895934138</v>
      </c>
      <c r="CW1744" s="50">
        <f>SUM(X1744:AC1744,AD1744:AI1744)-Таблица1[[#This Row],[lподв_min, мм]]</f>
        <v>23227.87666620838</v>
      </c>
      <c r="CX1744" s="17">
        <f>CW2183-Таблица1[[#This Row],[Суммарная длина каната]]</f>
        <v>-2427178.3268357636</v>
      </c>
    </row>
    <row r="1745" spans="1:102" x14ac:dyDescent="0.25">
      <c r="A1745" s="21">
        <v>1744</v>
      </c>
      <c r="B1745" s="10">
        <v>44.102244897959174</v>
      </c>
      <c r="C1745" s="10">
        <v>96.250204081632717</v>
      </c>
      <c r="D1745" s="11">
        <v>14272.64672997767</v>
      </c>
      <c r="E1745" s="11">
        <v>12916.51553341159</v>
      </c>
      <c r="F1745" s="11">
        <v>14190.261123944871</v>
      </c>
      <c r="G1745" s="11">
        <v>13030.241572288394</v>
      </c>
      <c r="H1745" s="11">
        <v>14680.64623997767</v>
      </c>
      <c r="I1745" s="11">
        <v>9099.9035231958205</v>
      </c>
      <c r="J1745" s="11">
        <v>3816.6120102157706</v>
      </c>
      <c r="K1745" s="11">
        <v>25978.025878732198</v>
      </c>
      <c r="L1745" s="11">
        <v>1026.3845278538643</v>
      </c>
      <c r="M1745" s="11">
        <v>58040.915923285778</v>
      </c>
      <c r="N1745" s="11">
        <v>7498.3486197153097</v>
      </c>
      <c r="O1745" s="11">
        <v>19128.797189230667</v>
      </c>
      <c r="P1745" s="43">
        <v>10251.485532894943</v>
      </c>
      <c r="Q1745" s="11">
        <v>18540.989964598579</v>
      </c>
      <c r="R1745" s="11">
        <v>13947.944627335917</v>
      </c>
      <c r="S1745" s="11">
        <v>14494.704858093526</v>
      </c>
      <c r="T1745" s="11">
        <v>14944.581225613674</v>
      </c>
      <c r="U1745" s="11">
        <v>13522.064898512726</v>
      </c>
      <c r="V1745" s="11">
        <v>14272.64672997767</v>
      </c>
      <c r="W1745" s="11">
        <v>12916.51553341159</v>
      </c>
      <c r="X1745" s="12">
        <v>0</v>
      </c>
      <c r="Y1745" s="12">
        <v>376.81327280436716</v>
      </c>
      <c r="Z1745" s="12">
        <v>253.04252410720446</v>
      </c>
      <c r="AA1745" s="44">
        <v>232.04019061955907</v>
      </c>
      <c r="AB1745" s="45">
        <v>47.253829333787856</v>
      </c>
      <c r="AC1745" s="12">
        <v>117.23471098894579</v>
      </c>
      <c r="AD1745" s="12">
        <v>12346.923986947133</v>
      </c>
      <c r="AE1745" s="12">
        <v>2815.1874175695575</v>
      </c>
      <c r="AF1745" s="12">
        <v>5480.5321821881507</v>
      </c>
      <c r="AG1745" s="44">
        <v>1128.4755203370601</v>
      </c>
      <c r="AH1745" s="45">
        <v>390.29476040551339</v>
      </c>
      <c r="AI1745" s="12">
        <v>3816.6120112847802</v>
      </c>
      <c r="AJ1745" s="12">
        <v>-40.864244341884472</v>
      </c>
      <c r="AK1745" s="12">
        <v>12.05195711939484</v>
      </c>
      <c r="AL1745" s="12">
        <v>47.586929346552203</v>
      </c>
      <c r="AM1745" s="44">
        <v>80.172526405159672</v>
      </c>
      <c r="AN1745" s="45">
        <v>73.536631830018678</v>
      </c>
      <c r="AO1745" s="12">
        <v>89.999999849877909</v>
      </c>
      <c r="AP1745" s="12">
        <v>-2106.1015150058543</v>
      </c>
      <c r="AQ1745" s="12">
        <v>7583.5384533132947</v>
      </c>
      <c r="AR1745" s="12">
        <v>10552.712543078273</v>
      </c>
      <c r="AS1745" s="44">
        <v>14349.957704267155</v>
      </c>
      <c r="AT1745" s="45">
        <v>14553.30876743867</v>
      </c>
      <c r="AU1745" s="12">
        <v>14680.64672997767</v>
      </c>
      <c r="AV1745" s="12">
        <v>11359.142528365417</v>
      </c>
      <c r="AW1745" s="12">
        <v>19527.804322314209</v>
      </c>
      <c r="AX1745" s="12">
        <v>18816.174063586895</v>
      </c>
      <c r="AY1745" s="44">
        <v>14564.343108906412</v>
      </c>
      <c r="AZ1745" s="45">
        <v>13406.436772722807</v>
      </c>
      <c r="BA1745" s="12">
        <v>12916.515534480603</v>
      </c>
      <c r="BB1745" s="12">
        <v>7231.4068706101243</v>
      </c>
      <c r="BC1745" s="12">
        <v>10336.675366492927</v>
      </c>
      <c r="BD1745" s="12">
        <v>14249.171637519248</v>
      </c>
      <c r="BE1745" s="44">
        <v>14542.568148682436</v>
      </c>
      <c r="BF1745" s="45">
        <v>14663.919188152675</v>
      </c>
      <c r="BG1745" s="12">
        <v>14680.646739977672</v>
      </c>
      <c r="BH1745" s="12">
        <v>19437.352050778278</v>
      </c>
      <c r="BI1745" s="12">
        <v>18939.997097682124</v>
      </c>
      <c r="BJ1745" s="12">
        <v>14769.888957081841</v>
      </c>
      <c r="BK1745" s="44">
        <v>13452.42664769984</v>
      </c>
      <c r="BL1745" s="45">
        <v>13032.143659201509</v>
      </c>
      <c r="BM1745" s="12">
        <v>9099.9035231958223</v>
      </c>
      <c r="BN1745" s="12">
        <v>0</v>
      </c>
      <c r="BO1745" s="12">
        <v>52.916201461279314</v>
      </c>
      <c r="BP1745" s="12">
        <v>35.534972227157368</v>
      </c>
      <c r="BQ1745" s="48">
        <v>32.585597058607476</v>
      </c>
      <c r="BR1745" s="49">
        <v>6.6358945751410054</v>
      </c>
      <c r="BS1745" s="13">
        <v>16.463368019859235</v>
      </c>
      <c r="BT1745" s="12">
        <v>289.08407671421645</v>
      </c>
      <c r="BV1745" s="14">
        <f>Таблица1[[#This Row],[Lкан_леб,мм]]</f>
        <v>58040.915923285778</v>
      </c>
      <c r="BW1745" s="50">
        <f>Таблица1[[#This Row],[угол обхв4]]+Таблица1[[#This Row],[Lдуг 3,мм]]</f>
        <v>12346.923986947133</v>
      </c>
      <c r="BX1745" s="54">
        <f>Таблица1[[#This Row],[угол обхв5]]+Таблица1[[#This Row],[Y5, мм]]</f>
        <v>58417.729196090142</v>
      </c>
      <c r="BY1745" s="14">
        <f>Таблица1[[#This Row],[угол обхв6]]+Таблица1[[#This Row],[Lдуг 4,мм]]</f>
        <v>15162.111404516691</v>
      </c>
      <c r="BZ1745" s="14">
        <f>Таблица1[[#This Row],[Т1]]+Таблица1[[#This Row],[X6, мм]]</f>
        <v>58670.77172019735</v>
      </c>
      <c r="CA1745" s="14">
        <f>Таблица1[[#This Row],[Т2]]+Таблица1[[#This Row],[Lдуг 5,мм]]</f>
        <v>20642.643586704842</v>
      </c>
      <c r="CB1745" s="14">
        <f>Таблица1[[#This Row],[Т3]]+Таблица1[[#This Row],[Y6, мм]]</f>
        <v>58902.811910816912</v>
      </c>
      <c r="CC1745" s="14">
        <f>Таблица1[[#This Row],[Т4]]+Таблица1[[#This Row],[Lдуг 6,мм]]</f>
        <v>21771.119107041901</v>
      </c>
      <c r="CD1745" s="14">
        <f>Таблица1[[#This Row],[Т5]]+Таблица1[[#This Row],[Lдуг 1,мм]]</f>
        <v>58950.065740150698</v>
      </c>
      <c r="CE1745" s="14">
        <f>Таблица1[[#This Row],[Т6]]+Таблица1[[#This Row],[Lпрям1, мм]]</f>
        <v>22161.413867447412</v>
      </c>
      <c r="CF1745" s="15">
        <f>Таблица1[[#This Row],[Т7]]+Таблица1[[#This Row],[Lдуг 2,мм]]</f>
        <v>59067.300451139643</v>
      </c>
      <c r="CG1745" s="14">
        <f>Таблица1[[#This Row],[Т8]]+Таблица1[[#This Row],[Lпрям2, мм]]</f>
        <v>25978.025878732195</v>
      </c>
      <c r="CH1745" s="14">
        <f>Таблица1[[#This Row],[Т9]]-Таблица1[[#This Row],[Т9]]</f>
        <v>0</v>
      </c>
      <c r="CI1745" s="50">
        <f>Таблица1[[#This Row],[Т9]]-Таблица1[[#This Row],[Т8]]</f>
        <v>36905.886583692234</v>
      </c>
      <c r="CJ1745" s="54">
        <f>Таблица1[[#This Row],[Т9]]-Таблица1[[#This Row],[Т7]]</f>
        <v>117.23471098894515</v>
      </c>
      <c r="CK1745" s="14">
        <f>Таблица1[[#This Row],[Т9]]-Таблица1[[#This Row],[Т6]]</f>
        <v>37296.181344097742</v>
      </c>
      <c r="CL1745" s="14">
        <f>Таблица1[[#This Row],[Т9]]-Таблица1[[#This Row],[Т5]]</f>
        <v>164.48854032273084</v>
      </c>
      <c r="CM1745" s="14">
        <f>Таблица1[[#This Row],[Т9]]-Таблица1[[#This Row],[Т4]]</f>
        <v>38424.656864434801</v>
      </c>
      <c r="CN1745" s="14">
        <f>Таблица1[[#This Row],[Т9]]-Таблица1[[#This Row],[Т3]]</f>
        <v>396.5287309422929</v>
      </c>
      <c r="CO1745" s="14">
        <f>Таблица1[[#This Row],[Т9]]-Таблица1[[#This Row],[Т2]]</f>
        <v>43905.189046622952</v>
      </c>
      <c r="CP1745" s="14">
        <f>Таблица1[[#This Row],[Т9]]-Таблица1[[#This Row],[Т1]]</f>
        <v>649.57125504950091</v>
      </c>
      <c r="CQ1745" s="14">
        <f>Таблица1[[#This Row],[Т9]]-Таблица1[[#This Row],[угол обхв6]]</f>
        <v>46720.376464192508</v>
      </c>
      <c r="CR1745" s="14">
        <f>Таблица1[[#This Row],[Т9]]-Таблица1[[#This Row],[угол обхв5]]</f>
        <v>1026.3845278538647</v>
      </c>
      <c r="CS1745" s="14">
        <f>Таблица1[[#This Row],[Т9]]-Таблица1[[#This Row],[угол обхв4]]</f>
        <v>59067.300451139643</v>
      </c>
      <c r="CT1745" s="14">
        <f>Таблица1[[#This Row],[Lкан_прям, мм]]+Таблица1[[#This Row],[Lкан_дуг, мм]]+Таблица1[[#This Row],[Lкан_леб,мм]]</f>
        <v>85045.326329871838</v>
      </c>
      <c r="CU1745" s="16">
        <f>Таблица1[[#This Row],[Lкан_леб,мм]]</f>
        <v>58040.915923285778</v>
      </c>
      <c r="CV1745" s="14">
        <f>2534431-(Таблица1[[#This Row],[Т23]]+Таблица1[[#This Row],[угол обхв3]])</f>
        <v>2449096.5895934138</v>
      </c>
      <c r="CW1745" s="50">
        <f>SUM(X1745:AC1745,AD1745:AI1745)-Таблица1[[#This Row],[lподв_min, мм]]</f>
        <v>23187.79839637029</v>
      </c>
      <c r="CX1745" s="17">
        <f>CW2184-Таблица1[[#This Row],[Суммарная длина каната]]</f>
        <v>-2427231.4408157854</v>
      </c>
    </row>
    <row r="1746" spans="1:102" x14ac:dyDescent="0.25">
      <c r="A1746" s="21">
        <v>1745</v>
      </c>
      <c r="B1746" s="10">
        <v>44.102244897959174</v>
      </c>
      <c r="C1746" s="10">
        <v>98.934285714285778</v>
      </c>
      <c r="D1746" s="11">
        <v>14509.698151704146</v>
      </c>
      <c r="E1746" s="11">
        <v>13213.970438235105</v>
      </c>
      <c r="F1746" s="11">
        <v>14422.077260305712</v>
      </c>
      <c r="G1746" s="11">
        <v>13323.713681264204</v>
      </c>
      <c r="H1746" s="11">
        <v>14917.697661704147</v>
      </c>
      <c r="I1746" s="11">
        <v>9356.0810985404823</v>
      </c>
      <c r="J1746" s="11">
        <v>3857.8893396946228</v>
      </c>
      <c r="K1746" s="11">
        <v>25978.025878720768</v>
      </c>
      <c r="L1746" s="11">
        <v>1026.3845278652966</v>
      </c>
      <c r="M1746" s="11">
        <v>58040.915923285778</v>
      </c>
      <c r="N1746" s="11">
        <v>7498.3486197153097</v>
      </c>
      <c r="O1746" s="11">
        <v>19128.797189230667</v>
      </c>
      <c r="P1746" s="43">
        <v>10229.56035843974</v>
      </c>
      <c r="Q1746" s="11">
        <v>18643.967719143238</v>
      </c>
      <c r="R1746" s="11">
        <v>14111.447355518656</v>
      </c>
      <c r="S1746" s="11">
        <v>14775.222917284416</v>
      </c>
      <c r="T1746" s="11">
        <v>15152.538255597907</v>
      </c>
      <c r="U1746" s="11">
        <v>13850.321442654726</v>
      </c>
      <c r="V1746" s="11">
        <v>14509.698151704146</v>
      </c>
      <c r="W1746" s="11">
        <v>13213.970438235105</v>
      </c>
      <c r="X1746" s="12">
        <v>0</v>
      </c>
      <c r="Y1746" s="12">
        <v>362.67117366452982</v>
      </c>
      <c r="Z1746" s="12">
        <v>248.07142999914478</v>
      </c>
      <c r="AA1746" s="44">
        <v>232.04019061955825</v>
      </c>
      <c r="AB1746" s="45">
        <v>47.253829333785042</v>
      </c>
      <c r="AC1746" s="12">
        <v>136.3479042482785</v>
      </c>
      <c r="AD1746" s="12">
        <v>12346.923986947133</v>
      </c>
      <c r="AE1746" s="12">
        <v>2773.910088090704</v>
      </c>
      <c r="AF1746" s="12">
        <v>5480.5321821881507</v>
      </c>
      <c r="AG1746" s="44">
        <v>1128.4755203370623</v>
      </c>
      <c r="AH1746" s="45">
        <v>390.29476040551964</v>
      </c>
      <c r="AI1746" s="12">
        <v>3857.8893407521946</v>
      </c>
      <c r="AJ1746" s="12">
        <v>-40.864244341884472</v>
      </c>
      <c r="AK1746" s="12">
        <v>10.065970368982413</v>
      </c>
      <c r="AL1746" s="12">
        <v>44.902847713899163</v>
      </c>
      <c r="AM1746" s="44">
        <v>77.488444772506526</v>
      </c>
      <c r="AN1746" s="45">
        <v>70.852550197365915</v>
      </c>
      <c r="AO1746" s="12">
        <v>89.999999851484105</v>
      </c>
      <c r="AP1746" s="12">
        <v>-2106.1015150058543</v>
      </c>
      <c r="AQ1746" s="12">
        <v>7569.6596635176793</v>
      </c>
      <c r="AR1746" s="12">
        <v>10517.570322926105</v>
      </c>
      <c r="AS1746" s="44">
        <v>14509.75830877975</v>
      </c>
      <c r="AT1746" s="45">
        <v>14767.109794425169</v>
      </c>
      <c r="AU1746" s="12">
        <v>14917.698151704146</v>
      </c>
      <c r="AV1746" s="12">
        <v>11359.142528365417</v>
      </c>
      <c r="AW1746" s="12">
        <v>19530.516911215804</v>
      </c>
      <c r="AX1746" s="12">
        <v>18932.956058625234</v>
      </c>
      <c r="AY1746" s="44">
        <v>14863.610611632887</v>
      </c>
      <c r="AZ1746" s="45">
        <v>13716.497299399429</v>
      </c>
      <c r="BA1746" s="12">
        <v>13213.970439292678</v>
      </c>
      <c r="BB1746" s="12">
        <v>7231.4068706101243</v>
      </c>
      <c r="BC1746" s="12">
        <v>10300.871402242108</v>
      </c>
      <c r="BD1746" s="12">
        <v>14399.457320005024</v>
      </c>
      <c r="BE1746" s="44">
        <v>14754.227302336812</v>
      </c>
      <c r="BF1746" s="45">
        <v>14895.126612876884</v>
      </c>
      <c r="BG1746" s="12">
        <v>14917.698161704147</v>
      </c>
      <c r="BH1746" s="12">
        <v>19437.352050778278</v>
      </c>
      <c r="BI1746" s="12">
        <v>19045.687441128375</v>
      </c>
      <c r="BJ1746" s="12">
        <v>15064.211256766412</v>
      </c>
      <c r="BK1746" s="44">
        <v>13761.933748306257</v>
      </c>
      <c r="BL1746" s="45">
        <v>13347.794581490403</v>
      </c>
      <c r="BM1746" s="12">
        <v>9356.0810985404842</v>
      </c>
      <c r="BN1746" s="12">
        <v>0</v>
      </c>
      <c r="BO1746" s="12">
        <v>50.930214710866885</v>
      </c>
      <c r="BP1746" s="12">
        <v>34.836877344916751</v>
      </c>
      <c r="BQ1746" s="48">
        <v>32.585597058607355</v>
      </c>
      <c r="BR1746" s="49">
        <v>6.6358945751406111</v>
      </c>
      <c r="BS1746" s="13">
        <v>19.147449654118201</v>
      </c>
      <c r="BT1746" s="12">
        <v>289.08407671421645</v>
      </c>
      <c r="BV1746" s="14">
        <f>Таблица1[[#This Row],[Lкан_леб,мм]]</f>
        <v>58040.915923285778</v>
      </c>
      <c r="BW1746" s="50">
        <f>Таблица1[[#This Row],[угол обхв4]]+Таблица1[[#This Row],[Lдуг 3,мм]]</f>
        <v>12346.923986947133</v>
      </c>
      <c r="BX1746" s="54">
        <f>Таблица1[[#This Row],[угол обхв5]]+Таблица1[[#This Row],[Y5, мм]]</f>
        <v>58403.587096950308</v>
      </c>
      <c r="BY1746" s="14">
        <f>Таблица1[[#This Row],[угол обхв6]]+Таблица1[[#This Row],[Lдуг 4,мм]]</f>
        <v>15120.834075037837</v>
      </c>
      <c r="BZ1746" s="14">
        <f>Таблица1[[#This Row],[Т1]]+Таблица1[[#This Row],[X6, мм]]</f>
        <v>58651.658526949454</v>
      </c>
      <c r="CA1746" s="14">
        <f>Таблица1[[#This Row],[Т2]]+Таблица1[[#This Row],[Lдуг 5,мм]]</f>
        <v>20601.366257225989</v>
      </c>
      <c r="CB1746" s="14">
        <f>Таблица1[[#This Row],[Т3]]+Таблица1[[#This Row],[Y6, мм]]</f>
        <v>58883.698717569008</v>
      </c>
      <c r="CC1746" s="14">
        <f>Таблица1[[#This Row],[Т4]]+Таблица1[[#This Row],[Lдуг 6,мм]]</f>
        <v>21729.841777563051</v>
      </c>
      <c r="CD1746" s="14">
        <f>Таблица1[[#This Row],[Т5]]+Таблица1[[#This Row],[Lдуг 1,мм]]</f>
        <v>58930.952546902794</v>
      </c>
      <c r="CE1746" s="14">
        <f>Таблица1[[#This Row],[Т6]]+Таблица1[[#This Row],[Lпрям1, мм]]</f>
        <v>22120.13653796857</v>
      </c>
      <c r="CF1746" s="15">
        <f>Таблица1[[#This Row],[Т7]]+Таблица1[[#This Row],[Lдуг 2,мм]]</f>
        <v>59067.300451151074</v>
      </c>
      <c r="CG1746" s="14">
        <f>Таблица1[[#This Row],[Т8]]+Таблица1[[#This Row],[Lпрям2, мм]]</f>
        <v>25978.025878720764</v>
      </c>
      <c r="CH1746" s="14">
        <f>Таблица1[[#This Row],[Т9]]-Таблица1[[#This Row],[Т9]]</f>
        <v>0</v>
      </c>
      <c r="CI1746" s="50">
        <f>Таблица1[[#This Row],[Т9]]-Таблица1[[#This Row],[Т8]]</f>
        <v>36947.163913182507</v>
      </c>
      <c r="CJ1746" s="54">
        <f>Таблица1[[#This Row],[Т9]]-Таблица1[[#This Row],[Т7]]</f>
        <v>136.34790424827952</v>
      </c>
      <c r="CK1746" s="14">
        <f>Таблица1[[#This Row],[Т9]]-Таблица1[[#This Row],[Т6]]</f>
        <v>37337.458673588022</v>
      </c>
      <c r="CL1746" s="14">
        <f>Таблица1[[#This Row],[Т9]]-Таблица1[[#This Row],[Т5]]</f>
        <v>183.60173358206521</v>
      </c>
      <c r="CM1746" s="14">
        <f>Таблица1[[#This Row],[Т9]]-Таблица1[[#This Row],[Т4]]</f>
        <v>38465.934193925088</v>
      </c>
      <c r="CN1746" s="14">
        <f>Таблица1[[#This Row],[Т9]]-Таблица1[[#This Row],[Т3]]</f>
        <v>415.64192420161999</v>
      </c>
      <c r="CO1746" s="14">
        <f>Таблица1[[#This Row],[Т9]]-Таблица1[[#This Row],[Т2]]</f>
        <v>43946.46637611324</v>
      </c>
      <c r="CP1746" s="14">
        <f>Таблица1[[#This Row],[Т9]]-Таблица1[[#This Row],[Т1]]</f>
        <v>663.71335420076502</v>
      </c>
      <c r="CQ1746" s="14">
        <f>Таблица1[[#This Row],[Т9]]-Таблица1[[#This Row],[угол обхв6]]</f>
        <v>46720.376464203939</v>
      </c>
      <c r="CR1746" s="14">
        <f>Таблица1[[#This Row],[Т9]]-Таблица1[[#This Row],[угол обхв5]]</f>
        <v>1026.3845278652952</v>
      </c>
      <c r="CS1746" s="14">
        <f>Таблица1[[#This Row],[Т9]]-Таблица1[[#This Row],[угол обхв4]]</f>
        <v>59067.300451151074</v>
      </c>
      <c r="CT1746" s="14">
        <f>Таблица1[[#This Row],[Lкан_прям, мм]]+Таблица1[[#This Row],[Lкан_дуг, мм]]+Таблица1[[#This Row],[Lкан_леб,мм]]</f>
        <v>85045.326329871838</v>
      </c>
      <c r="CU1746" s="16">
        <f>Таблица1[[#This Row],[Lкан_леб,мм]]</f>
        <v>58040.915923285778</v>
      </c>
      <c r="CV1746" s="14">
        <f>2534431-(Таблица1[[#This Row],[Т23]]+Таблица1[[#This Row],[угол обхв3]])</f>
        <v>2449096.5895934138</v>
      </c>
      <c r="CW1746" s="50">
        <f>SUM(X1746:AC1746,AD1746:AI1746)-Таблица1[[#This Row],[lподв_min, мм]]</f>
        <v>23146.521066891437</v>
      </c>
      <c r="CX1746" s="17">
        <f>CW2185-Таблица1[[#This Row],[Суммарная длина каната]]</f>
        <v>-2427284.153036138</v>
      </c>
    </row>
    <row r="1747" spans="1:102" x14ac:dyDescent="0.25">
      <c r="A1747" s="21">
        <v>1746</v>
      </c>
      <c r="B1747" s="10">
        <v>44.102244897959174</v>
      </c>
      <c r="C1747" s="10">
        <v>101.61836734693884</v>
      </c>
      <c r="D1747" s="11">
        <v>14732.560015244027</v>
      </c>
      <c r="E1747" s="11">
        <v>13522.199876682578</v>
      </c>
      <c r="F1747" s="11">
        <v>14639.896092051977</v>
      </c>
      <c r="G1747" s="11">
        <v>13627.719530485354</v>
      </c>
      <c r="H1747" s="11">
        <v>15140.559525244029</v>
      </c>
      <c r="I1747" s="11">
        <v>9621.8724486684296</v>
      </c>
      <c r="J1747" s="11">
        <v>3900.3274280141477</v>
      </c>
      <c r="K1747" s="11">
        <v>25978.025878709253</v>
      </c>
      <c r="L1747" s="11">
        <v>1026.3845278768101</v>
      </c>
      <c r="M1747" s="11">
        <v>58040.915923285778</v>
      </c>
      <c r="N1747" s="11">
        <v>7498.3486197153097</v>
      </c>
      <c r="O1747" s="11">
        <v>19128.797189230667</v>
      </c>
      <c r="P1747" s="43">
        <v>10202.836899572418</v>
      </c>
      <c r="Q1747" s="11">
        <v>18745.805766807738</v>
      </c>
      <c r="R1747" s="11">
        <v>14261.634348377178</v>
      </c>
      <c r="S1747" s="11">
        <v>15063.089884530644</v>
      </c>
      <c r="T1747" s="11">
        <v>15344.895238364468</v>
      </c>
      <c r="U1747" s="11">
        <v>14187.956269461527</v>
      </c>
      <c r="V1747" s="11">
        <v>14732.560015244027</v>
      </c>
      <c r="W1747" s="11">
        <v>13522.199876682578</v>
      </c>
      <c r="X1747" s="12">
        <v>0</v>
      </c>
      <c r="Y1747" s="12">
        <v>348.3885297292004</v>
      </c>
      <c r="Z1747" s="12">
        <v>243.24088068657682</v>
      </c>
      <c r="AA1747" s="44">
        <v>232.04019061955938</v>
      </c>
      <c r="AB1747" s="45">
        <v>47.253829333788389</v>
      </c>
      <c r="AC1747" s="12">
        <v>155.46109750768514</v>
      </c>
      <c r="AD1747" s="12">
        <v>12346.923986947133</v>
      </c>
      <c r="AE1747" s="12">
        <v>2731.471999771185</v>
      </c>
      <c r="AF1747" s="12">
        <v>5480.532182188148</v>
      </c>
      <c r="AG1747" s="44">
        <v>1128.4755203370587</v>
      </c>
      <c r="AH1747" s="45">
        <v>390.29476040551504</v>
      </c>
      <c r="AI1747" s="12">
        <v>3900.3274290602121</v>
      </c>
      <c r="AJ1747" s="12">
        <v>-40.864244341884472</v>
      </c>
      <c r="AK1747" s="12">
        <v>8.0602467959860906</v>
      </c>
      <c r="AL1747" s="12">
        <v>42.218766081246066</v>
      </c>
      <c r="AM1747" s="44">
        <v>74.804363139853578</v>
      </c>
      <c r="AN1747" s="45">
        <v>68.168468564712498</v>
      </c>
      <c r="AO1747" s="12">
        <v>89.99999985310005</v>
      </c>
      <c r="AP1747" s="12">
        <v>-2106.1015150058543</v>
      </c>
      <c r="AQ1747" s="12">
        <v>7555.5560523236791</v>
      </c>
      <c r="AR1747" s="12">
        <v>10476.997880663337</v>
      </c>
      <c r="AS1747" s="44">
        <v>14655.369223111971</v>
      </c>
      <c r="AT1747" s="45">
        <v>14966.156462901741</v>
      </c>
      <c r="AU1747" s="12">
        <v>15140.560015244027</v>
      </c>
      <c r="AV1747" s="12">
        <v>11359.142528365417</v>
      </c>
      <c r="AW1747" s="12">
        <v>19532.76663071648</v>
      </c>
      <c r="AX1747" s="12">
        <v>19047.964262381276</v>
      </c>
      <c r="AY1747" s="44">
        <v>15170.03308636029</v>
      </c>
      <c r="AZ1747" s="45">
        <v>14036.229739279777</v>
      </c>
      <c r="BA1747" s="12">
        <v>13522.199877728644</v>
      </c>
      <c r="BB1747" s="12">
        <v>7231.4068706101243</v>
      </c>
      <c r="BC1747" s="12">
        <v>10260.044332180787</v>
      </c>
      <c r="BD1747" s="12">
        <v>14535.795329468097</v>
      </c>
      <c r="BE1747" s="44">
        <v>14951.160363629675</v>
      </c>
      <c r="BF1747" s="45">
        <v>15111.298790706755</v>
      </c>
      <c r="BG1747" s="12">
        <v>15140.560025244029</v>
      </c>
      <c r="BH1747" s="12">
        <v>19437.352050778278</v>
      </c>
      <c r="BI1747" s="12">
        <v>19149.775208293551</v>
      </c>
      <c r="BJ1747" s="12">
        <v>15365.248380104184</v>
      </c>
      <c r="BK1747" s="44">
        <v>14081.013067631879</v>
      </c>
      <c r="BL1747" s="45">
        <v>13673.926406864326</v>
      </c>
      <c r="BM1747" s="12">
        <v>9621.8724486684314</v>
      </c>
      <c r="BN1747" s="12">
        <v>0</v>
      </c>
      <c r="BO1747" s="12">
        <v>48.924491137870561</v>
      </c>
      <c r="BP1747" s="12">
        <v>34.158519285259977</v>
      </c>
      <c r="BQ1747" s="48">
        <v>32.585597058607519</v>
      </c>
      <c r="BR1747" s="49">
        <v>6.6358945751410818</v>
      </c>
      <c r="BS1747" s="13">
        <v>21.831531288387549</v>
      </c>
      <c r="BT1747" s="12">
        <v>289.08407671421645</v>
      </c>
      <c r="BV1747" s="14">
        <f>Таблица1[[#This Row],[Lкан_леб,мм]]</f>
        <v>58040.915923285778</v>
      </c>
      <c r="BW1747" s="50">
        <f>Таблица1[[#This Row],[угол обхв4]]+Таблица1[[#This Row],[Lдуг 3,мм]]</f>
        <v>12346.923986947133</v>
      </c>
      <c r="BX1747" s="54">
        <f>Таблица1[[#This Row],[угол обхв5]]+Таблица1[[#This Row],[Y5, мм]]</f>
        <v>58389.304453014978</v>
      </c>
      <c r="BY1747" s="14">
        <f>Таблица1[[#This Row],[угол обхв6]]+Таблица1[[#This Row],[Lдуг 4,мм]]</f>
        <v>15078.395986718318</v>
      </c>
      <c r="BZ1747" s="14">
        <f>Таблица1[[#This Row],[Т1]]+Таблица1[[#This Row],[X6, мм]]</f>
        <v>58632.545333701557</v>
      </c>
      <c r="CA1747" s="14">
        <f>Таблица1[[#This Row],[Т2]]+Таблица1[[#This Row],[Lдуг 5,мм]]</f>
        <v>20558.928168906466</v>
      </c>
      <c r="CB1747" s="14">
        <f>Таблица1[[#This Row],[Т3]]+Таблица1[[#This Row],[Y6, мм]]</f>
        <v>58864.585524321119</v>
      </c>
      <c r="CC1747" s="14">
        <f>Таблица1[[#This Row],[Т4]]+Таблица1[[#This Row],[Lдуг 6,мм]]</f>
        <v>21687.403689243525</v>
      </c>
      <c r="CD1747" s="14">
        <f>Таблица1[[#This Row],[Т5]]+Таблица1[[#This Row],[Lдуг 1,мм]]</f>
        <v>58911.839353654905</v>
      </c>
      <c r="CE1747" s="14">
        <f>Таблица1[[#This Row],[Т6]]+Таблица1[[#This Row],[Lпрям1, мм]]</f>
        <v>22077.69844964904</v>
      </c>
      <c r="CF1747" s="15">
        <f>Таблица1[[#This Row],[Т7]]+Таблица1[[#This Row],[Lдуг 2,мм]]</f>
        <v>59067.300451162591</v>
      </c>
      <c r="CG1747" s="14">
        <f>Таблица1[[#This Row],[Т8]]+Таблица1[[#This Row],[Lпрям2, мм]]</f>
        <v>25978.025878709253</v>
      </c>
      <c r="CH1747" s="14">
        <f>Таблица1[[#This Row],[Т9]]-Таблица1[[#This Row],[Т9]]</f>
        <v>0</v>
      </c>
      <c r="CI1747" s="50">
        <f>Таблица1[[#This Row],[Т9]]-Таблица1[[#This Row],[Т8]]</f>
        <v>36989.602001513551</v>
      </c>
      <c r="CJ1747" s="54">
        <f>Таблица1[[#This Row],[Т9]]-Таблица1[[#This Row],[Т7]]</f>
        <v>155.46109750768665</v>
      </c>
      <c r="CK1747" s="14">
        <f>Таблица1[[#This Row],[Т9]]-Таблица1[[#This Row],[Т6]]</f>
        <v>37379.896761919066</v>
      </c>
      <c r="CL1747" s="14">
        <f>Таблица1[[#This Row],[Т9]]-Таблица1[[#This Row],[Т5]]</f>
        <v>202.71492684147233</v>
      </c>
      <c r="CM1747" s="14">
        <f>Таблица1[[#This Row],[Т9]]-Таблица1[[#This Row],[Т4]]</f>
        <v>38508.372282256125</v>
      </c>
      <c r="CN1747" s="14">
        <f>Таблица1[[#This Row],[Т9]]-Таблица1[[#This Row],[Т3]]</f>
        <v>434.75511746103439</v>
      </c>
      <c r="CO1747" s="14">
        <f>Таблица1[[#This Row],[Т9]]-Таблица1[[#This Row],[Т2]]</f>
        <v>43988.904464444277</v>
      </c>
      <c r="CP1747" s="14">
        <f>Таблица1[[#This Row],[Т9]]-Таблица1[[#This Row],[Т1]]</f>
        <v>677.99599814761314</v>
      </c>
      <c r="CQ1747" s="14">
        <f>Таблица1[[#This Row],[Т9]]-Таблица1[[#This Row],[угол обхв6]]</f>
        <v>46720.376464215457</v>
      </c>
      <c r="CR1747" s="14">
        <f>Таблица1[[#This Row],[Т9]]-Таблица1[[#This Row],[угол обхв5]]</f>
        <v>1026.3845278768131</v>
      </c>
      <c r="CS1747" s="14">
        <f>Таблица1[[#This Row],[Т9]]-Таблица1[[#This Row],[угол обхв4]]</f>
        <v>59067.300451162591</v>
      </c>
      <c r="CT1747" s="14">
        <f>Таблица1[[#This Row],[Lкан_прям, мм]]+Таблица1[[#This Row],[Lкан_дуг, мм]]+Таблица1[[#This Row],[Lкан_леб,мм]]</f>
        <v>85045.326329871838</v>
      </c>
      <c r="CU1747" s="16">
        <f>Таблица1[[#This Row],[Lкан_леб,мм]]</f>
        <v>58040.915923285778</v>
      </c>
      <c r="CV1747" s="14">
        <f>2534431-(Таблица1[[#This Row],[Т23]]+Таблица1[[#This Row],[угол обхв3]])</f>
        <v>2449096.5895934138</v>
      </c>
      <c r="CW1747" s="50">
        <f>SUM(X1747:AC1747,AD1747:AI1747)-Таблица1[[#This Row],[lподв_min, мм]]</f>
        <v>23104.082978571914</v>
      </c>
      <c r="CX1747" s="17">
        <f>CW2186-Таблица1[[#This Row],[Суммарная длина каната]]</f>
        <v>-2425429.6093351129</v>
      </c>
    </row>
    <row r="1748" spans="1:102" x14ac:dyDescent="0.25">
      <c r="A1748" s="21">
        <v>1747</v>
      </c>
      <c r="B1748" s="10">
        <v>44.102244897959174</v>
      </c>
      <c r="C1748" s="10">
        <v>104.3024489795919</v>
      </c>
      <c r="D1748" s="11">
        <v>14940.743327748138</v>
      </c>
      <c r="E1748" s="11">
        <v>13840.527546452155</v>
      </c>
      <c r="F1748" s="11">
        <v>14843.239691513816</v>
      </c>
      <c r="G1748" s="11">
        <v>13941.592084847602</v>
      </c>
      <c r="H1748" s="11">
        <v>15348.742837748137</v>
      </c>
      <c r="I1748" s="11">
        <v>9896.6416513728182</v>
      </c>
      <c r="J1748" s="11">
        <v>3943.8858950793365</v>
      </c>
      <c r="K1748" s="11">
        <v>25978.025878697692</v>
      </c>
      <c r="L1748" s="11">
        <v>1026.3845278883634</v>
      </c>
      <c r="M1748" s="11">
        <v>58040.915923285778</v>
      </c>
      <c r="N1748" s="11">
        <v>7498.3486197153097</v>
      </c>
      <c r="O1748" s="11">
        <v>19128.797189230667</v>
      </c>
      <c r="P1748" s="43">
        <v>10171.373791629161</v>
      </c>
      <c r="Q1748" s="11">
        <v>18846.280659415301</v>
      </c>
      <c r="R1748" s="11">
        <v>14398.17607279002</v>
      </c>
      <c r="S1748" s="11">
        <v>15357.674135891426</v>
      </c>
      <c r="T1748" s="11">
        <v>15521.230113415584</v>
      </c>
      <c r="U1748" s="11">
        <v>14534.228556733582</v>
      </c>
      <c r="V1748" s="11">
        <v>14940.743327748138</v>
      </c>
      <c r="W1748" s="11">
        <v>13840.527546452155</v>
      </c>
      <c r="X1748" s="12">
        <v>0</v>
      </c>
      <c r="Y1748" s="12">
        <v>333.95467451246276</v>
      </c>
      <c r="Z1748" s="12">
        <v>238.56154265541713</v>
      </c>
      <c r="AA1748" s="44">
        <v>232.04019061955924</v>
      </c>
      <c r="AB1748" s="45">
        <v>47.253829333788218</v>
      </c>
      <c r="AC1748" s="12">
        <v>174.57429076713598</v>
      </c>
      <c r="AD1748" s="12">
        <v>12346.923986947133</v>
      </c>
      <c r="AE1748" s="12">
        <v>2687.9135327059894</v>
      </c>
      <c r="AF1748" s="12">
        <v>5480.532182188148</v>
      </c>
      <c r="AG1748" s="44">
        <v>1128.4755203370596</v>
      </c>
      <c r="AH1748" s="45">
        <v>390.29476040551378</v>
      </c>
      <c r="AI1748" s="12">
        <v>3943.8858961138476</v>
      </c>
      <c r="AJ1748" s="12">
        <v>-40.864244341884472</v>
      </c>
      <c r="AK1748" s="12">
        <v>6.0332884969126805</v>
      </c>
      <c r="AL1748" s="12">
        <v>39.534684448592984</v>
      </c>
      <c r="AM1748" s="44">
        <v>72.120281507200474</v>
      </c>
      <c r="AN1748" s="45">
        <v>65.484386932059422</v>
      </c>
      <c r="AO1748" s="12">
        <v>89.999999854722532</v>
      </c>
      <c r="AP1748" s="12">
        <v>-2106.1015150058543</v>
      </c>
      <c r="AQ1748" s="12">
        <v>7541.2319724579211</v>
      </c>
      <c r="AR1748" s="12">
        <v>10431.084238403593</v>
      </c>
      <c r="AS1748" s="44">
        <v>14786.470954755139</v>
      </c>
      <c r="AT1748" s="45">
        <v>15150.01203418196</v>
      </c>
      <c r="AU1748" s="12">
        <v>15348.743327748136</v>
      </c>
      <c r="AV1748" s="12">
        <v>11359.142528365417</v>
      </c>
      <c r="AW1748" s="12">
        <v>19534.537276056646</v>
      </c>
      <c r="AX1748" s="12">
        <v>19160.946329351227</v>
      </c>
      <c r="AY1748" s="44">
        <v>15482.938195540206</v>
      </c>
      <c r="AZ1748" s="45">
        <v>14364.932550726056</v>
      </c>
      <c r="BA1748" s="12">
        <v>13840.527547486667</v>
      </c>
      <c r="BB1748" s="12">
        <v>7231.4068706101243</v>
      </c>
      <c r="BC1748" s="12">
        <v>10214.257144371773</v>
      </c>
      <c r="BD1748" s="12">
        <v>14657.886519564452</v>
      </c>
      <c r="BE1748" s="44">
        <v>15132.935231450463</v>
      </c>
      <c r="BF1748" s="45">
        <v>15311.96140698176</v>
      </c>
      <c r="BG1748" s="12">
        <v>15348.743337748137</v>
      </c>
      <c r="BH1748" s="12">
        <v>19437.352050778278</v>
      </c>
      <c r="BI1748" s="12">
        <v>19252.02074624128</v>
      </c>
      <c r="BJ1748" s="12">
        <v>15672.339805827351</v>
      </c>
      <c r="BK1748" s="44">
        <v>14408.9644970848</v>
      </c>
      <c r="BL1748" s="45">
        <v>14009.82355245968</v>
      </c>
      <c r="BM1748" s="12">
        <v>9896.64165137282</v>
      </c>
      <c r="BN1748" s="12">
        <v>0</v>
      </c>
      <c r="BO1748" s="12">
        <v>46.897532838797154</v>
      </c>
      <c r="BP1748" s="12">
        <v>33.501395951680301</v>
      </c>
      <c r="BQ1748" s="48">
        <v>32.585597058607497</v>
      </c>
      <c r="BR1748" s="49">
        <v>6.635894575141057</v>
      </c>
      <c r="BS1748" s="13">
        <v>24.515612922663102</v>
      </c>
      <c r="BT1748" s="12">
        <v>289.08407671421645</v>
      </c>
      <c r="BV1748" s="14">
        <f>Таблица1[[#This Row],[Lкан_леб,мм]]</f>
        <v>58040.915923285778</v>
      </c>
      <c r="BW1748" s="50">
        <f>Таблица1[[#This Row],[угол обхв4]]+Таблица1[[#This Row],[Lдуг 3,мм]]</f>
        <v>12346.923986947133</v>
      </c>
      <c r="BX1748" s="54">
        <f>Таблица1[[#This Row],[угол обхв5]]+Таблица1[[#This Row],[Y5, мм]]</f>
        <v>58374.870597798239</v>
      </c>
      <c r="BY1748" s="14">
        <f>Таблица1[[#This Row],[угол обхв6]]+Таблица1[[#This Row],[Lдуг 4,мм]]</f>
        <v>15034.837519653123</v>
      </c>
      <c r="BZ1748" s="14">
        <f>Таблица1[[#This Row],[Т1]]+Таблица1[[#This Row],[X6, мм]]</f>
        <v>58613.432140453653</v>
      </c>
      <c r="CA1748" s="14">
        <f>Таблица1[[#This Row],[Т2]]+Таблица1[[#This Row],[Lдуг 5,мм]]</f>
        <v>20515.369701841271</v>
      </c>
      <c r="CB1748" s="14">
        <f>Таблица1[[#This Row],[Т3]]+Таблица1[[#This Row],[Y6, мм]]</f>
        <v>58845.472331073215</v>
      </c>
      <c r="CC1748" s="14">
        <f>Таблица1[[#This Row],[Т4]]+Таблица1[[#This Row],[Lдуг 6,мм]]</f>
        <v>21643.84522217833</v>
      </c>
      <c r="CD1748" s="14">
        <f>Таблица1[[#This Row],[Т5]]+Таблица1[[#This Row],[Lдуг 1,мм]]</f>
        <v>58892.726160407001</v>
      </c>
      <c r="CE1748" s="14">
        <f>Таблица1[[#This Row],[Т6]]+Таблица1[[#This Row],[Lпрям1, мм]]</f>
        <v>22034.139982583845</v>
      </c>
      <c r="CF1748" s="15">
        <f>Таблица1[[#This Row],[Т7]]+Таблица1[[#This Row],[Lдуг 2,мм]]</f>
        <v>59067.300451174138</v>
      </c>
      <c r="CG1748" s="14">
        <f>Таблица1[[#This Row],[Т8]]+Таблица1[[#This Row],[Lпрям2, мм]]</f>
        <v>25978.025878697692</v>
      </c>
      <c r="CH1748" s="14">
        <f>Таблица1[[#This Row],[Т9]]-Таблица1[[#This Row],[Т9]]</f>
        <v>0</v>
      </c>
      <c r="CI1748" s="50">
        <f>Таблица1[[#This Row],[Т9]]-Таблица1[[#This Row],[Т8]]</f>
        <v>37033.160468590293</v>
      </c>
      <c r="CJ1748" s="54">
        <f>Таблица1[[#This Row],[Т9]]-Таблица1[[#This Row],[Т7]]</f>
        <v>174.57429076713743</v>
      </c>
      <c r="CK1748" s="14">
        <f>Таблица1[[#This Row],[Т9]]-Таблица1[[#This Row],[Т6]]</f>
        <v>37423.455228995808</v>
      </c>
      <c r="CL1748" s="14">
        <f>Таблица1[[#This Row],[Т9]]-Таблица1[[#This Row],[Т5]]</f>
        <v>221.82812010092312</v>
      </c>
      <c r="CM1748" s="14">
        <f>Таблица1[[#This Row],[Т9]]-Таблица1[[#This Row],[Т4]]</f>
        <v>38551.930749332867</v>
      </c>
      <c r="CN1748" s="14">
        <f>Таблица1[[#This Row],[Т9]]-Таблица1[[#This Row],[Т3]]</f>
        <v>453.86831072048517</v>
      </c>
      <c r="CO1748" s="14">
        <f>Таблица1[[#This Row],[Т9]]-Таблица1[[#This Row],[Т2]]</f>
        <v>44032.462931521019</v>
      </c>
      <c r="CP1748" s="14">
        <f>Таблица1[[#This Row],[Т9]]-Таблица1[[#This Row],[Т1]]</f>
        <v>692.42985337589926</v>
      </c>
      <c r="CQ1748" s="14">
        <f>Таблица1[[#This Row],[Т9]]-Таблица1[[#This Row],[угол обхв6]]</f>
        <v>46720.376464227003</v>
      </c>
      <c r="CR1748" s="14">
        <f>Таблица1[[#This Row],[Т9]]-Таблица1[[#This Row],[угол обхв5]]</f>
        <v>1026.38452788836</v>
      </c>
      <c r="CS1748" s="14">
        <f>Таблица1[[#This Row],[Т9]]-Таблица1[[#This Row],[угол обхв4]]</f>
        <v>59067.300451174138</v>
      </c>
      <c r="CT1748" s="14">
        <f>Таблица1[[#This Row],[Lкан_прям, мм]]+Таблица1[[#This Row],[Lкан_дуг, мм]]+Таблица1[[#This Row],[Lкан_леб,мм]]</f>
        <v>85045.326329871838</v>
      </c>
      <c r="CU1748" s="16">
        <f>Таблица1[[#This Row],[Lкан_леб,мм]]</f>
        <v>58040.915923285778</v>
      </c>
      <c r="CV1748" s="14">
        <f>2534431-(Таблица1[[#This Row],[Т23]]+Таблица1[[#This Row],[угол обхв3]])</f>
        <v>2449096.5895934138</v>
      </c>
      <c r="CW1748" s="50">
        <f>SUM(X1748:AC1748,AD1748:AI1748)-Таблица1[[#This Row],[lподв_min, мм]]</f>
        <v>23060.524511506719</v>
      </c>
      <c r="CX1748" s="17">
        <f>CW2187-Таблица1[[#This Row],[Суммарная длина каната]]</f>
        <v>-2425468.5102236383</v>
      </c>
    </row>
    <row r="1749" spans="1:102" x14ac:dyDescent="0.25">
      <c r="A1749" s="21">
        <v>1748</v>
      </c>
      <c r="B1749" s="10">
        <v>44.102244897959174</v>
      </c>
      <c r="C1749" s="10">
        <v>106.98653061224498</v>
      </c>
      <c r="D1749" s="11">
        <v>15133.79130334241</v>
      </c>
      <c r="E1749" s="11">
        <v>14168.254988185472</v>
      </c>
      <c r="F1749" s="11">
        <v>15031.661891884205</v>
      </c>
      <c r="G1749" s="11">
        <v>14264.64266019388</v>
      </c>
      <c r="H1749" s="11">
        <v>15541.790813342412</v>
      </c>
      <c r="I1749" s="11">
        <v>10179.732834915201</v>
      </c>
      <c r="J1749" s="11">
        <v>3988.5221532702708</v>
      </c>
      <c r="K1749" s="11">
        <v>25978.025878686112</v>
      </c>
      <c r="L1749" s="11">
        <v>1026.3845278999413</v>
      </c>
      <c r="M1749" s="11">
        <v>58040.915923285778</v>
      </c>
      <c r="N1749" s="11">
        <v>7498.3486197153097</v>
      </c>
      <c r="O1749" s="11">
        <v>19128.797189230667</v>
      </c>
      <c r="P1749" s="43">
        <v>10135.240069457624</v>
      </c>
      <c r="Q1749" s="11">
        <v>18945.171939758824</v>
      </c>
      <c r="R1749" s="11">
        <v>14520.77293543156</v>
      </c>
      <c r="S1749" s="11">
        <v>15658.329308682243</v>
      </c>
      <c r="T1749" s="11">
        <v>15681.155975196431</v>
      </c>
      <c r="U1749" s="11">
        <v>14888.378530368436</v>
      </c>
      <c r="V1749" s="11">
        <v>15133.79130334241</v>
      </c>
      <c r="W1749" s="11">
        <v>14168.254988185472</v>
      </c>
      <c r="X1749" s="12">
        <v>0</v>
      </c>
      <c r="Y1749" s="12">
        <v>319.35807813599399</v>
      </c>
      <c r="Z1749" s="12">
        <v>234.04494578398862</v>
      </c>
      <c r="AA1749" s="44">
        <v>232.04019061955947</v>
      </c>
      <c r="AB1749" s="45">
        <v>47.253829333788481</v>
      </c>
      <c r="AC1749" s="12">
        <v>193.68748402661055</v>
      </c>
      <c r="AD1749" s="12">
        <v>12346.923986947133</v>
      </c>
      <c r="AE1749" s="12">
        <v>2643.2772745150514</v>
      </c>
      <c r="AF1749" s="12">
        <v>5480.5321821881489</v>
      </c>
      <c r="AG1749" s="44">
        <v>1128.4755203370598</v>
      </c>
      <c r="AH1749" s="45">
        <v>390.29476040551515</v>
      </c>
      <c r="AI1749" s="12">
        <v>3988.5221542932036</v>
      </c>
      <c r="AJ1749" s="12">
        <v>-40.864244341884472</v>
      </c>
      <c r="AK1749" s="12">
        <v>3.9834763213548117</v>
      </c>
      <c r="AL1749" s="12">
        <v>36.850602815939908</v>
      </c>
      <c r="AM1749" s="44">
        <v>69.436199874547441</v>
      </c>
      <c r="AN1749" s="45">
        <v>62.800305299406347</v>
      </c>
      <c r="AO1749" s="12">
        <v>89.999999856348339</v>
      </c>
      <c r="AP1749" s="12">
        <v>-2106.1015150058543</v>
      </c>
      <c r="AQ1749" s="12">
        <v>7526.6918822654934</v>
      </c>
      <c r="AR1749" s="12">
        <v>10379.930137666262</v>
      </c>
      <c r="AS1749" s="44">
        <v>14902.775846555764</v>
      </c>
      <c r="AT1749" s="45">
        <v>15318.2731011588</v>
      </c>
      <c r="AU1749" s="12">
        <v>15541.79130334241</v>
      </c>
      <c r="AV1749" s="12">
        <v>11359.142528365417</v>
      </c>
      <c r="AW1749" s="12">
        <v>19535.811512649401</v>
      </c>
      <c r="AX1749" s="12">
        <v>19271.65435968378</v>
      </c>
      <c r="AY1749" s="44">
        <v>15801.639377737542</v>
      </c>
      <c r="AZ1749" s="45">
        <v>14701.884509739923</v>
      </c>
      <c r="BA1749" s="12">
        <v>14168.254989208406</v>
      </c>
      <c r="BB1749" s="12">
        <v>7231.4068706101243</v>
      </c>
      <c r="BC1749" s="12">
        <v>10163.583332007807</v>
      </c>
      <c r="BD1749" s="12">
        <v>14765.463003640198</v>
      </c>
      <c r="BE1749" s="44">
        <v>15299.153064072227</v>
      </c>
      <c r="BF1749" s="45">
        <v>15496.674177380042</v>
      </c>
      <c r="BG1749" s="12">
        <v>15541.791313342414</v>
      </c>
      <c r="BH1749" s="12">
        <v>19437.352050778278</v>
      </c>
      <c r="BI1749" s="12">
        <v>19352.186263177562</v>
      </c>
      <c r="BJ1749" s="12">
        <v>15984.811728607196</v>
      </c>
      <c r="BK1749" s="44">
        <v>14745.068461313138</v>
      </c>
      <c r="BL1749" s="45">
        <v>14354.749008813986</v>
      </c>
      <c r="BM1749" s="12">
        <v>10179.732834915203</v>
      </c>
      <c r="BN1749" s="12">
        <v>0</v>
      </c>
      <c r="BO1749" s="12">
        <v>44.847720663239286</v>
      </c>
      <c r="BP1749" s="12">
        <v>32.867126494585094</v>
      </c>
      <c r="BQ1749" s="48">
        <v>32.585597058607533</v>
      </c>
      <c r="BR1749" s="49">
        <v>6.6358945751410952</v>
      </c>
      <c r="BS1749" s="13">
        <v>27.199694556941992</v>
      </c>
      <c r="BT1749" s="12">
        <v>289.08407671421645</v>
      </c>
      <c r="BV1749" s="14">
        <f>Таблица1[[#This Row],[Lкан_леб,мм]]</f>
        <v>58040.915923285778</v>
      </c>
      <c r="BW1749" s="50">
        <f>Таблица1[[#This Row],[угол обхв4]]+Таблица1[[#This Row],[Lдуг 3,мм]]</f>
        <v>12346.923986947133</v>
      </c>
      <c r="BX1749" s="54">
        <f>Таблица1[[#This Row],[угол обхв5]]+Таблица1[[#This Row],[Y5, мм]]</f>
        <v>58360.274001421771</v>
      </c>
      <c r="BY1749" s="14">
        <f>Таблица1[[#This Row],[угол обхв6]]+Таблица1[[#This Row],[Lдуг 4,мм]]</f>
        <v>14990.201261462185</v>
      </c>
      <c r="BZ1749" s="14">
        <f>Таблица1[[#This Row],[Т1]]+Таблица1[[#This Row],[X6, мм]]</f>
        <v>58594.318947205757</v>
      </c>
      <c r="CA1749" s="14">
        <f>Таблица1[[#This Row],[Т2]]+Таблица1[[#This Row],[Lдуг 5,мм]]</f>
        <v>20470.733443650333</v>
      </c>
      <c r="CB1749" s="14">
        <f>Таблица1[[#This Row],[Т3]]+Таблица1[[#This Row],[Y6, мм]]</f>
        <v>58826.359137825319</v>
      </c>
      <c r="CC1749" s="14">
        <f>Таблица1[[#This Row],[Т4]]+Таблица1[[#This Row],[Lдуг 6,мм]]</f>
        <v>21599.208963987392</v>
      </c>
      <c r="CD1749" s="14">
        <f>Таблица1[[#This Row],[Т5]]+Таблица1[[#This Row],[Lдуг 1,мм]]</f>
        <v>58873.612967159104</v>
      </c>
      <c r="CE1749" s="14">
        <f>Таблица1[[#This Row],[Т6]]+Таблица1[[#This Row],[Lпрям1, мм]]</f>
        <v>21989.503724392907</v>
      </c>
      <c r="CF1749" s="15">
        <f>Таблица1[[#This Row],[Т7]]+Таблица1[[#This Row],[Lдуг 2,мм]]</f>
        <v>59067.300451185714</v>
      </c>
      <c r="CG1749" s="14">
        <f>Таблица1[[#This Row],[Т8]]+Таблица1[[#This Row],[Lпрям2, мм]]</f>
        <v>25978.025878686112</v>
      </c>
      <c r="CH1749" s="14">
        <f>Таблица1[[#This Row],[Т9]]-Таблица1[[#This Row],[Т9]]</f>
        <v>0</v>
      </c>
      <c r="CI1749" s="50">
        <f>Таблица1[[#This Row],[Т9]]-Таблица1[[#This Row],[Т8]]</f>
        <v>37077.796726792803</v>
      </c>
      <c r="CJ1749" s="54">
        <f>Таблица1[[#This Row],[Т9]]-Таблица1[[#This Row],[Т7]]</f>
        <v>193.68748402661004</v>
      </c>
      <c r="CK1749" s="14">
        <f>Таблица1[[#This Row],[Т9]]-Таблица1[[#This Row],[Т6]]</f>
        <v>37468.091487198326</v>
      </c>
      <c r="CL1749" s="14">
        <f>Таблица1[[#This Row],[Т9]]-Таблица1[[#This Row],[Т5]]</f>
        <v>240.94131336039572</v>
      </c>
      <c r="CM1749" s="14">
        <f>Таблица1[[#This Row],[Т9]]-Таблица1[[#This Row],[Т4]]</f>
        <v>38596.567007535385</v>
      </c>
      <c r="CN1749" s="14">
        <f>Таблица1[[#This Row],[Т9]]-Таблица1[[#This Row],[Т3]]</f>
        <v>472.98150397995778</v>
      </c>
      <c r="CO1749" s="14">
        <f>Таблица1[[#This Row],[Т9]]-Таблица1[[#This Row],[Т2]]</f>
        <v>44077.099189723529</v>
      </c>
      <c r="CP1749" s="14">
        <f>Таблица1[[#This Row],[Т9]]-Таблица1[[#This Row],[Т1]]</f>
        <v>707.02644976394367</v>
      </c>
      <c r="CQ1749" s="14">
        <f>Таблица1[[#This Row],[Т9]]-Таблица1[[#This Row],[угол обхв6]]</f>
        <v>46720.37646423858</v>
      </c>
      <c r="CR1749" s="14">
        <f>Таблица1[[#This Row],[Т9]]-Таблица1[[#This Row],[угол обхв5]]</f>
        <v>1026.3845278999361</v>
      </c>
      <c r="CS1749" s="14">
        <f>Таблица1[[#This Row],[Т9]]-Таблица1[[#This Row],[угол обхв4]]</f>
        <v>59067.300451185714</v>
      </c>
      <c r="CT1749" s="14">
        <f>Таблица1[[#This Row],[Lкан_прям, мм]]+Таблица1[[#This Row],[Lкан_дуг, мм]]+Таблица1[[#This Row],[Lкан_леб,мм]]</f>
        <v>85045.326329871838</v>
      </c>
      <c r="CU1749" s="16">
        <f>Таблица1[[#This Row],[Lкан_леб,мм]]</f>
        <v>58040.915923285778</v>
      </c>
      <c r="CV1749" s="14">
        <f>2534431-(Таблица1[[#This Row],[Т23]]+Таблица1[[#This Row],[угол обхв3]])</f>
        <v>2449096.5895934138</v>
      </c>
      <c r="CW1749" s="50">
        <f>SUM(X1749:AC1749,AD1749:AI1749)-Таблица1[[#This Row],[lподв_min, мм]]</f>
        <v>23015.888253315781</v>
      </c>
      <c r="CX1749" s="17">
        <f>CW2188-Таблица1[[#This Row],[Суммарная длина каната]]</f>
        <v>-2425509.0726530007</v>
      </c>
    </row>
    <row r="1750" spans="1:102" x14ac:dyDescent="0.25">
      <c r="A1750" s="21">
        <v>1749</v>
      </c>
      <c r="B1750" s="10">
        <v>44.102244897959174</v>
      </c>
      <c r="C1750" s="10">
        <v>109.67061224489804</v>
      </c>
      <c r="D1750" s="11">
        <v>15311.28036538563</v>
      </c>
      <c r="E1750" s="11">
        <v>14504.663117993787</v>
      </c>
      <c r="F1750" s="11">
        <v>15204.749266176832</v>
      </c>
      <c r="G1750" s="11">
        <v>14596.162434392134</v>
      </c>
      <c r="H1750" s="11">
        <v>15719.279875385631</v>
      </c>
      <c r="I1750" s="11">
        <v>10470.471856899216</v>
      </c>
      <c r="J1750" s="11">
        <v>4034.1912610945697</v>
      </c>
      <c r="K1750" s="11">
        <v>25978.025878674536</v>
      </c>
      <c r="L1750" s="11">
        <v>1026.3845279115176</v>
      </c>
      <c r="M1750" s="11">
        <v>58040.915923285778</v>
      </c>
      <c r="N1750" s="11">
        <v>7498.3486197153097</v>
      </c>
      <c r="O1750" s="11">
        <v>19128.797189230667</v>
      </c>
      <c r="P1750" s="43">
        <v>10094.515015943965</v>
      </c>
      <c r="Q1750" s="11">
        <v>19042.262625317537</v>
      </c>
      <c r="R1750" s="11">
        <v>14629.155940125374</v>
      </c>
      <c r="S1750" s="11">
        <v>15964.395719692933</v>
      </c>
      <c r="T1750" s="11">
        <v>15824.321922024834</v>
      </c>
      <c r="U1750" s="11">
        <v>15249.629131420723</v>
      </c>
      <c r="V1750" s="11">
        <v>15311.28036538563</v>
      </c>
      <c r="W1750" s="11">
        <v>14504.663117993787</v>
      </c>
      <c r="X1750" s="12">
        <v>0</v>
      </c>
      <c r="Y1750" s="12">
        <v>304.58625772007559</v>
      </c>
      <c r="Z1750" s="12">
        <v>229.70357295201003</v>
      </c>
      <c r="AA1750" s="44">
        <v>232.04019061955938</v>
      </c>
      <c r="AB1750" s="45">
        <v>47.253829333786669</v>
      </c>
      <c r="AC1750" s="12">
        <v>212.80067728608603</v>
      </c>
      <c r="AD1750" s="12">
        <v>12346.923986947133</v>
      </c>
      <c r="AE1750" s="12">
        <v>2597.6081666907576</v>
      </c>
      <c r="AF1750" s="12">
        <v>5480.532182188148</v>
      </c>
      <c r="AG1750" s="44">
        <v>1128.4755203370598</v>
      </c>
      <c r="AH1750" s="45">
        <v>390.2947604055172</v>
      </c>
      <c r="AI1750" s="12">
        <v>4034.1912621059223</v>
      </c>
      <c r="AJ1750" s="12">
        <v>-40.864244341884472</v>
      </c>
      <c r="AK1750" s="12">
        <v>1.9090572881261181</v>
      </c>
      <c r="AL1750" s="12">
        <v>34.166521183286868</v>
      </c>
      <c r="AM1750" s="44">
        <v>66.752118241894394</v>
      </c>
      <c r="AN1750" s="45">
        <v>60.116223666753548</v>
      </c>
      <c r="AO1750" s="12">
        <v>89.999999857974558</v>
      </c>
      <c r="AP1750" s="12">
        <v>-2106.1015150058543</v>
      </c>
      <c r="AQ1750" s="12">
        <v>7511.9403933050644</v>
      </c>
      <c r="AR1750" s="12">
        <v>10323.647818334237</v>
      </c>
      <c r="AS1750" s="44">
        <v>15004.028707879108</v>
      </c>
      <c r="AT1750" s="45">
        <v>15470.570473441225</v>
      </c>
      <c r="AU1750" s="12">
        <v>15719.28036538563</v>
      </c>
      <c r="AV1750" s="12">
        <v>11359.142528365417</v>
      </c>
      <c r="AW1750" s="12">
        <v>19536.570733849105</v>
      </c>
      <c r="AX1750" s="12">
        <v>19379.84544311012</v>
      </c>
      <c r="AY1750" s="44">
        <v>16125.43735405081</v>
      </c>
      <c r="AZ1750" s="45">
        <v>15046.346292437702</v>
      </c>
      <c r="BA1750" s="12">
        <v>14504.663119005141</v>
      </c>
      <c r="BB1750" s="12">
        <v>7231.4068706101243</v>
      </c>
      <c r="BC1750" s="12">
        <v>10108.10678953372</v>
      </c>
      <c r="BD1750" s="12">
        <v>14858.288742515646</v>
      </c>
      <c r="BE1750" s="44">
        <v>15449.4491542711</v>
      </c>
      <c r="BF1750" s="45">
        <v>15665.031813969243</v>
      </c>
      <c r="BG1750" s="12">
        <v>15719.280375385631</v>
      </c>
      <c r="BH1750" s="12">
        <v>19437.352050778278</v>
      </c>
      <c r="BI1750" s="12">
        <v>19450.036169935975</v>
      </c>
      <c r="BJ1750" s="12">
        <v>16301.978537485516</v>
      </c>
      <c r="BK1750" s="44">
        <v>15088.587497062848</v>
      </c>
      <c r="BL1750" s="45">
        <v>14707.945956976808</v>
      </c>
      <c r="BM1750" s="12">
        <v>10470.471856899218</v>
      </c>
      <c r="BN1750" s="12">
        <v>0</v>
      </c>
      <c r="BO1750" s="12">
        <v>42.773301630010593</v>
      </c>
      <c r="BP1750" s="12">
        <v>32.257463895160754</v>
      </c>
      <c r="BQ1750" s="48">
        <v>32.585597058607519</v>
      </c>
      <c r="BR1750" s="49">
        <v>6.6358945751408402</v>
      </c>
      <c r="BS1750" s="13">
        <v>29.88377619122101</v>
      </c>
      <c r="BT1750" s="12">
        <v>289.08407671421645</v>
      </c>
      <c r="BV1750" s="14">
        <f>Таблица1[[#This Row],[Lкан_леб,мм]]</f>
        <v>58040.915923285778</v>
      </c>
      <c r="BW1750" s="50">
        <f>Таблица1[[#This Row],[угол обхв4]]+Таблица1[[#This Row],[Lдуг 3,мм]]</f>
        <v>12346.923986947133</v>
      </c>
      <c r="BX1750" s="54">
        <f>Таблица1[[#This Row],[угол обхв5]]+Таблица1[[#This Row],[Y5, мм]]</f>
        <v>58345.502181005853</v>
      </c>
      <c r="BY1750" s="14">
        <f>Таблица1[[#This Row],[угол обхв6]]+Таблица1[[#This Row],[Lдуг 4,мм]]</f>
        <v>14944.532153637891</v>
      </c>
      <c r="BZ1750" s="14">
        <f>Таблица1[[#This Row],[Т1]]+Таблица1[[#This Row],[X6, мм]]</f>
        <v>58575.20575395786</v>
      </c>
      <c r="CA1750" s="14">
        <f>Таблица1[[#This Row],[Т2]]+Таблица1[[#This Row],[Lдуг 5,мм]]</f>
        <v>20425.064335826039</v>
      </c>
      <c r="CB1750" s="14">
        <f>Таблица1[[#This Row],[Т3]]+Таблица1[[#This Row],[Y6, мм]]</f>
        <v>58807.245944577422</v>
      </c>
      <c r="CC1750" s="14">
        <f>Таблица1[[#This Row],[Т4]]+Таблица1[[#This Row],[Lдуг 6,мм]]</f>
        <v>21553.539856163097</v>
      </c>
      <c r="CD1750" s="14">
        <f>Таблица1[[#This Row],[Т5]]+Таблица1[[#This Row],[Lдуг 1,мм]]</f>
        <v>58854.499773911208</v>
      </c>
      <c r="CE1750" s="14">
        <f>Таблица1[[#This Row],[Т6]]+Таблица1[[#This Row],[Lпрям1, мм]]</f>
        <v>21943.834616568616</v>
      </c>
      <c r="CF1750" s="15">
        <f>Таблица1[[#This Row],[Т7]]+Таблица1[[#This Row],[Lдуг 2,мм]]</f>
        <v>59067.30045119729</v>
      </c>
      <c r="CG1750" s="14">
        <f>Таблица1[[#This Row],[Т8]]+Таблица1[[#This Row],[Lпрям2, мм]]</f>
        <v>25978.02587867454</v>
      </c>
      <c r="CH1750" s="14">
        <f>Таблица1[[#This Row],[Т9]]-Таблица1[[#This Row],[Т9]]</f>
        <v>0</v>
      </c>
      <c r="CI1750" s="50">
        <f>Таблица1[[#This Row],[Т9]]-Таблица1[[#This Row],[Т8]]</f>
        <v>37123.465834628674</v>
      </c>
      <c r="CJ1750" s="54">
        <f>Таблица1[[#This Row],[Т9]]-Таблица1[[#This Row],[Т7]]</f>
        <v>212.80067728608265</v>
      </c>
      <c r="CK1750" s="14">
        <f>Таблица1[[#This Row],[Т9]]-Таблица1[[#This Row],[Т6]]</f>
        <v>37513.760595034197</v>
      </c>
      <c r="CL1750" s="14">
        <f>Таблица1[[#This Row],[Т9]]-Таблица1[[#This Row],[Т5]]</f>
        <v>260.05450661986833</v>
      </c>
      <c r="CM1750" s="14">
        <f>Таблица1[[#This Row],[Т9]]-Таблица1[[#This Row],[Т4]]</f>
        <v>38642.236115371255</v>
      </c>
      <c r="CN1750" s="14">
        <f>Таблица1[[#This Row],[Т9]]-Таблица1[[#This Row],[Т3]]</f>
        <v>492.09469723943039</v>
      </c>
      <c r="CO1750" s="14">
        <f>Таблица1[[#This Row],[Т9]]-Таблица1[[#This Row],[Т2]]</f>
        <v>44122.7682975594</v>
      </c>
      <c r="CP1750" s="14">
        <f>Таблица1[[#This Row],[Т9]]-Таблица1[[#This Row],[Т1]]</f>
        <v>721.79827019143704</v>
      </c>
      <c r="CQ1750" s="14">
        <f>Таблица1[[#This Row],[Т9]]-Таблица1[[#This Row],[угол обхв6]]</f>
        <v>46720.376464250156</v>
      </c>
      <c r="CR1750" s="14">
        <f>Таблица1[[#This Row],[Т9]]-Таблица1[[#This Row],[угол обхв5]]</f>
        <v>1026.3845279115121</v>
      </c>
      <c r="CS1750" s="14">
        <f>Таблица1[[#This Row],[Т9]]-Таблица1[[#This Row],[угол обхв4]]</f>
        <v>59067.30045119729</v>
      </c>
      <c r="CT1750" s="14">
        <f>Таблица1[[#This Row],[Lкан_прям, мм]]+Таблица1[[#This Row],[Lкан_дуг, мм]]+Таблица1[[#This Row],[Lкан_леб,мм]]</f>
        <v>85045.326329871838</v>
      </c>
      <c r="CU1750" s="16">
        <f>Таблица1[[#This Row],[Lкан_леб,мм]]</f>
        <v>58040.915923285778</v>
      </c>
      <c r="CV1750" s="14">
        <f>2534431-(Таблица1[[#This Row],[Т23]]+Таблица1[[#This Row],[угол обхв3]])</f>
        <v>2449096.5895934138</v>
      </c>
      <c r="CW1750" s="50">
        <f>SUM(X1750:AC1750,AD1750:AI1750)-Таблица1[[#This Row],[lподв_min, мм]]</f>
        <v>22970.219145491486</v>
      </c>
      <c r="CX1750" s="17">
        <f>CW2189-Таблица1[[#This Row],[Суммарная длина каната]]</f>
        <v>-2425551.2949317577</v>
      </c>
    </row>
    <row r="1751" spans="1:102" x14ac:dyDescent="0.25">
      <c r="A1751" s="21">
        <v>1750</v>
      </c>
      <c r="B1751" s="10">
        <v>44.102244897959174</v>
      </c>
      <c r="C1751" s="10">
        <v>110.29000000000343</v>
      </c>
      <c r="D1751" s="11">
        <v>15349.987030758937</v>
      </c>
      <c r="E1751" s="11">
        <v>14583.448941806926</v>
      </c>
      <c r="F1751" s="11">
        <v>15242.47303541506</v>
      </c>
      <c r="G1751" s="11">
        <v>14673.791295136894</v>
      </c>
      <c r="H1751" s="11">
        <v>15757.986540758937</v>
      </c>
      <c r="I1751" s="11">
        <v>10538.577208686876</v>
      </c>
      <c r="J1751" s="11">
        <v>4044.8717331200505</v>
      </c>
      <c r="K1751" s="11">
        <v>25978.025878671866</v>
      </c>
      <c r="L1751" s="11">
        <v>1026.3845279141897</v>
      </c>
      <c r="M1751" s="11">
        <v>58040.915923285778</v>
      </c>
      <c r="N1751" s="11">
        <v>7498.3486197153097</v>
      </c>
      <c r="O1751" s="11">
        <v>19128.797189230667</v>
      </c>
      <c r="P1751" s="43">
        <v>10084.474394672474</v>
      </c>
      <c r="Q1751" s="11">
        <v>19064.389320702161</v>
      </c>
      <c r="R1751" s="11">
        <v>14652.122541675635</v>
      </c>
      <c r="S1751" s="11">
        <v>16035.722385369298</v>
      </c>
      <c r="T1751" s="11">
        <v>15854.945418986772</v>
      </c>
      <c r="U1751" s="11">
        <v>15333.91747956074</v>
      </c>
      <c r="V1751" s="11">
        <v>15349.987030758937</v>
      </c>
      <c r="W1751" s="11">
        <v>14583.448941806926</v>
      </c>
      <c r="X1751" s="12">
        <v>0</v>
      </c>
      <c r="Y1751" s="12">
        <v>301.15117286668124</v>
      </c>
      <c r="Z1751" s="12">
        <v>228.728032690769</v>
      </c>
      <c r="AA1751" s="44">
        <v>232.04019061955924</v>
      </c>
      <c r="AB1751" s="45">
        <v>47.253829333787309</v>
      </c>
      <c r="AC1751" s="12">
        <v>217.21130240339272</v>
      </c>
      <c r="AD1751" s="12">
        <v>12346.923986947133</v>
      </c>
      <c r="AE1751" s="12">
        <v>2586.9276946652717</v>
      </c>
      <c r="AF1751" s="12">
        <v>5480.5321821881471</v>
      </c>
      <c r="AG1751" s="44">
        <v>1128.475520337061</v>
      </c>
      <c r="AH1751" s="45">
        <v>390.29476040551583</v>
      </c>
      <c r="AI1751" s="12">
        <v>4044.8717341287334</v>
      </c>
      <c r="AJ1751" s="12">
        <v>-40.864244341884472</v>
      </c>
      <c r="AK1751" s="12">
        <v>1.4266654636927525</v>
      </c>
      <c r="AL1751" s="12">
        <v>33.547133428181446</v>
      </c>
      <c r="AM1751" s="44">
        <v>66.132730486788944</v>
      </c>
      <c r="AN1751" s="45">
        <v>59.496835911648013</v>
      </c>
      <c r="AO1751" s="12">
        <v>89.999999858349582</v>
      </c>
      <c r="AP1751" s="12">
        <v>-2106.1015150058543</v>
      </c>
      <c r="AQ1751" s="12">
        <v>7508.5067738893995</v>
      </c>
      <c r="AR1751" s="12">
        <v>10309.944489279682</v>
      </c>
      <c r="AS1751" s="44">
        <v>15025.232521679103</v>
      </c>
      <c r="AT1751" s="45">
        <v>15503.412157558694</v>
      </c>
      <c r="AU1751" s="12">
        <v>15757.987030758937</v>
      </c>
      <c r="AV1751" s="12">
        <v>11359.142528365417</v>
      </c>
      <c r="AW1751" s="12">
        <v>19536.670713627354</v>
      </c>
      <c r="AX1751" s="12">
        <v>19404.429371928218</v>
      </c>
      <c r="AY1751" s="44">
        <v>16200.8070388711</v>
      </c>
      <c r="AZ1751" s="45">
        <v>15126.822414168688</v>
      </c>
      <c r="BA1751" s="12">
        <v>14583.44894281561</v>
      </c>
      <c r="BB1751" s="12">
        <v>7231.4068706101243</v>
      </c>
      <c r="BC1751" s="12">
        <v>10094.632548846563</v>
      </c>
      <c r="BD1751" s="12">
        <v>14877.592636282843</v>
      </c>
      <c r="BE1751" s="44">
        <v>15481.835438983304</v>
      </c>
      <c r="BF1751" s="45">
        <v>15701.520292187017</v>
      </c>
      <c r="BG1751" s="12">
        <v>15757.987040758937</v>
      </c>
      <c r="BH1751" s="12">
        <v>19437.352050778278</v>
      </c>
      <c r="BI1751" s="12">
        <v>19472.262845098849</v>
      </c>
      <c r="BJ1751" s="12">
        <v>16375.762436595351</v>
      </c>
      <c r="BK1751" s="44">
        <v>15168.832826058933</v>
      </c>
      <c r="BL1751" s="45">
        <v>14790.544007198978</v>
      </c>
      <c r="BM1751" s="12">
        <v>10538.577208686878</v>
      </c>
      <c r="BN1751" s="12">
        <v>0</v>
      </c>
      <c r="BO1751" s="12">
        <v>42.290909805577229</v>
      </c>
      <c r="BP1751" s="12">
        <v>32.120467964488689</v>
      </c>
      <c r="BQ1751" s="48">
        <v>32.585597058607497</v>
      </c>
      <c r="BR1751" s="49">
        <v>6.6358945751409291</v>
      </c>
      <c r="BS1751" s="13">
        <v>30.503163946701566</v>
      </c>
      <c r="BT1751" s="12">
        <v>289.08407671421645</v>
      </c>
      <c r="BV1751" s="14">
        <f>Таблица1[[#This Row],[Lкан_леб,мм]]</f>
        <v>58040.915923285778</v>
      </c>
      <c r="BW1751" s="50">
        <f>Таблица1[[#This Row],[угол обхв4]]+Таблица1[[#This Row],[Lдуг 3,мм]]</f>
        <v>12346.923986947133</v>
      </c>
      <c r="BX1751" s="54">
        <f>Таблица1[[#This Row],[угол обхв5]]+Таблица1[[#This Row],[Y5, мм]]</f>
        <v>58342.067096152459</v>
      </c>
      <c r="BY1751" s="14">
        <f>Таблица1[[#This Row],[угол обхв6]]+Таблица1[[#This Row],[Lдуг 4,мм]]</f>
        <v>14933.851681612405</v>
      </c>
      <c r="BZ1751" s="14">
        <f>Таблица1[[#This Row],[Т1]]+Таблица1[[#This Row],[X6, мм]]</f>
        <v>58570.79512884323</v>
      </c>
      <c r="CA1751" s="14">
        <f>Таблица1[[#This Row],[Т2]]+Таблица1[[#This Row],[Lдуг 5,мм]]</f>
        <v>20414.383863800551</v>
      </c>
      <c r="CB1751" s="14">
        <f>Таблица1[[#This Row],[Т3]]+Таблица1[[#This Row],[Y6, мм]]</f>
        <v>58802.835319462793</v>
      </c>
      <c r="CC1751" s="14">
        <f>Таблица1[[#This Row],[Т4]]+Таблица1[[#This Row],[Lдуг 6,мм]]</f>
        <v>21542.859384137613</v>
      </c>
      <c r="CD1751" s="14">
        <f>Таблица1[[#This Row],[Т5]]+Таблица1[[#This Row],[Lдуг 1,мм]]</f>
        <v>58850.089148796578</v>
      </c>
      <c r="CE1751" s="14">
        <f>Таблица1[[#This Row],[Т6]]+Таблица1[[#This Row],[Lпрям1, мм]]</f>
        <v>21933.154144543128</v>
      </c>
      <c r="CF1751" s="15">
        <f>Таблица1[[#This Row],[Т7]]+Таблица1[[#This Row],[Lдуг 2,мм]]</f>
        <v>59067.300451199968</v>
      </c>
      <c r="CG1751" s="14">
        <f>Таблица1[[#This Row],[Т8]]+Таблица1[[#This Row],[Lпрям2, мм]]</f>
        <v>25978.025878671862</v>
      </c>
      <c r="CH1751" s="14">
        <f>Таблица1[[#This Row],[Т9]]-Таблица1[[#This Row],[Т9]]</f>
        <v>0</v>
      </c>
      <c r="CI1751" s="50">
        <f>Таблица1[[#This Row],[Т9]]-Таблица1[[#This Row],[Т8]]</f>
        <v>37134.146306656839</v>
      </c>
      <c r="CJ1751" s="54">
        <f>Таблица1[[#This Row],[Т9]]-Таблица1[[#This Row],[Т7]]</f>
        <v>217.21130240338971</v>
      </c>
      <c r="CK1751" s="14">
        <f>Таблица1[[#This Row],[Т9]]-Таблица1[[#This Row],[Т6]]</f>
        <v>37524.441067062355</v>
      </c>
      <c r="CL1751" s="14">
        <f>Таблица1[[#This Row],[Т9]]-Таблица1[[#This Row],[Т5]]</f>
        <v>264.4651317371754</v>
      </c>
      <c r="CM1751" s="14">
        <f>Таблица1[[#This Row],[Т9]]-Таблица1[[#This Row],[Т4]]</f>
        <v>38652.916587399421</v>
      </c>
      <c r="CN1751" s="14">
        <f>Таблица1[[#This Row],[Т9]]-Таблица1[[#This Row],[Т3]]</f>
        <v>496.50532235673745</v>
      </c>
      <c r="CO1751" s="14">
        <f>Таблица1[[#This Row],[Т9]]-Таблица1[[#This Row],[Т2]]</f>
        <v>44133.448769587565</v>
      </c>
      <c r="CP1751" s="14">
        <f>Таблица1[[#This Row],[Т9]]-Таблица1[[#This Row],[Т1]]</f>
        <v>725.23335504750867</v>
      </c>
      <c r="CQ1751" s="14">
        <f>Таблица1[[#This Row],[Т9]]-Таблица1[[#This Row],[угол обхв6]]</f>
        <v>46720.376464252833</v>
      </c>
      <c r="CR1751" s="14">
        <f>Таблица1[[#This Row],[Т9]]-Таблица1[[#This Row],[угол обхв5]]</f>
        <v>1026.3845279141897</v>
      </c>
      <c r="CS1751" s="14">
        <f>Таблица1[[#This Row],[Т9]]-Таблица1[[#This Row],[угол обхв4]]</f>
        <v>59067.300451199968</v>
      </c>
      <c r="CT1751" s="14">
        <f>Таблица1[[#This Row],[Lкан_прям, мм]]+Таблица1[[#This Row],[Lкан_дуг, мм]]+Таблица1[[#This Row],[Lкан_леб,мм]]</f>
        <v>85045.326329871838</v>
      </c>
      <c r="CU1751" s="16">
        <f>Таблица1[[#This Row],[Lкан_леб,мм]]</f>
        <v>58040.915923285778</v>
      </c>
      <c r="CV1751" s="14">
        <f>2534431-(Таблица1[[#This Row],[Т23]]+Таблица1[[#This Row],[угол обхв3]])</f>
        <v>2449096.5895934138</v>
      </c>
      <c r="CW1751" s="50">
        <f>SUM(X1751:AC1751,AD1751:AI1751)-Таблица1[[#This Row],[lподв_min, мм]]</f>
        <v>22959.538673466002</v>
      </c>
      <c r="CX1751" s="17">
        <f>CW2190-Таблица1[[#This Row],[Суммарная длина каната]]</f>
        <v>-2425595.1741640051</v>
      </c>
    </row>
    <row r="1752" spans="1:102" x14ac:dyDescent="0.25">
      <c r="A1752" s="21">
        <v>1751</v>
      </c>
      <c r="B1752" s="10">
        <v>44.102244897959174</v>
      </c>
      <c r="C1752" s="10">
        <v>112.3546938775511</v>
      </c>
      <c r="D1752" s="11">
        <v>15472.821075861057</v>
      </c>
      <c r="E1752" s="11">
        <v>14849.013805237486</v>
      </c>
      <c r="F1752" s="11">
        <v>15362.122034347838</v>
      </c>
      <c r="G1752" s="11">
        <v>14935.424002598993</v>
      </c>
      <c r="H1752" s="11">
        <v>15880.820585861056</v>
      </c>
      <c r="I1752" s="11">
        <v>10768.168049152933</v>
      </c>
      <c r="J1752" s="11">
        <v>4080.8457560845532</v>
      </c>
      <c r="K1752" s="11">
        <v>25978.025878662982</v>
      </c>
      <c r="L1752" s="11">
        <v>1026.3845279230836</v>
      </c>
      <c r="M1752" s="11">
        <v>58040.915923285778</v>
      </c>
      <c r="N1752" s="11">
        <v>7498.3486197153097</v>
      </c>
      <c r="O1752" s="11">
        <v>19128.797189230667</v>
      </c>
      <c r="P1752" s="43">
        <v>10049.287988054126</v>
      </c>
      <c r="Q1752" s="11">
        <v>19137.339684349685</v>
      </c>
      <c r="R1752" s="11">
        <v>14723.087278062791</v>
      </c>
      <c r="S1752" s="11">
        <v>16275.201812633071</v>
      </c>
      <c r="T1752" s="11">
        <v>15950.413826022963</v>
      </c>
      <c r="U1752" s="11">
        <v>15617.187721087788</v>
      </c>
      <c r="V1752" s="11">
        <v>15472.821075861057</v>
      </c>
      <c r="W1752" s="11">
        <v>14849.013805237486</v>
      </c>
      <c r="X1752" s="12">
        <v>0</v>
      </c>
      <c r="Y1752" s="12">
        <v>289.62567812695067</v>
      </c>
      <c r="Z1752" s="12">
        <v>225.55095929723768</v>
      </c>
      <c r="AA1752" s="44">
        <v>232.04019061955941</v>
      </c>
      <c r="AB1752" s="45">
        <v>47.253829333788389</v>
      </c>
      <c r="AC1752" s="12">
        <v>231.91387054554738</v>
      </c>
      <c r="AD1752" s="12">
        <v>12346.923986947133</v>
      </c>
      <c r="AE1752" s="12">
        <v>2550.95367170078</v>
      </c>
      <c r="AF1752" s="12">
        <v>5480.5321821881507</v>
      </c>
      <c r="AG1752" s="44">
        <v>1128.4755203370598</v>
      </c>
      <c r="AH1752" s="45">
        <v>390.29476040551646</v>
      </c>
      <c r="AI1752" s="12">
        <v>4080.8457570843439</v>
      </c>
      <c r="AJ1752" s="12">
        <v>-40.864244341884472</v>
      </c>
      <c r="AK1752" s="12">
        <v>-0.19186935343174122</v>
      </c>
      <c r="AL1752" s="12">
        <v>31.482439550633785</v>
      </c>
      <c r="AM1752" s="44">
        <v>64.068036609241304</v>
      </c>
      <c r="AN1752" s="45">
        <v>57.432142034100224</v>
      </c>
      <c r="AO1752" s="12">
        <v>89.999999859598262</v>
      </c>
      <c r="AP1752" s="12">
        <v>-2106.1015150058543</v>
      </c>
      <c r="AQ1752" s="12">
        <v>7496.9823314729065</v>
      </c>
      <c r="AR1752" s="12">
        <v>10262.360772382552</v>
      </c>
      <c r="AS1752" s="44">
        <v>15090.007374536295</v>
      </c>
      <c r="AT1752" s="45">
        <v>15606.569987414114</v>
      </c>
      <c r="AU1752" s="12">
        <v>15880.821075861057</v>
      </c>
      <c r="AV1752" s="12">
        <v>11359.142528365417</v>
      </c>
      <c r="AW1752" s="12">
        <v>19536.794901548317</v>
      </c>
      <c r="AX1752" s="12">
        <v>19485.282191926057</v>
      </c>
      <c r="AY1752" s="44">
        <v>16453.621662436486</v>
      </c>
      <c r="AZ1752" s="45">
        <v>15397.562097239541</v>
      </c>
      <c r="BA1752" s="12">
        <v>14849.013806237279</v>
      </c>
      <c r="BB1752" s="12">
        <v>7231.4068706101243</v>
      </c>
      <c r="BC1752" s="12">
        <v>10047.921699811723</v>
      </c>
      <c r="BD1752" s="12">
        <v>14936.160062391216</v>
      </c>
      <c r="BE1752" s="44">
        <v>15583.493729549458</v>
      </c>
      <c r="BF1752" s="45">
        <v>15816.664914469908</v>
      </c>
      <c r="BG1752" s="12">
        <v>15880.821085861058</v>
      </c>
      <c r="BH1752" s="12">
        <v>19437.352050778278</v>
      </c>
      <c r="BI1752" s="12">
        <v>19545.337396667339</v>
      </c>
      <c r="BJ1752" s="12">
        <v>16623.144320209442</v>
      </c>
      <c r="BK1752" s="44">
        <v>15438.767871284372</v>
      </c>
      <c r="BL1752" s="45">
        <v>15068.639429085733</v>
      </c>
      <c r="BM1752" s="12">
        <v>10768.168049152935</v>
      </c>
      <c r="BN1752" s="12">
        <v>0</v>
      </c>
      <c r="BO1752" s="12">
        <v>40.672374988452731</v>
      </c>
      <c r="BP1752" s="12">
        <v>31.674308904065526</v>
      </c>
      <c r="BQ1752" s="48">
        <v>32.585597058607526</v>
      </c>
      <c r="BR1752" s="49">
        <v>6.6358945751410818</v>
      </c>
      <c r="BS1752" s="13">
        <v>32.567857825498038</v>
      </c>
      <c r="BT1752" s="12">
        <v>289.08407671421645</v>
      </c>
      <c r="BV1752" s="14">
        <f>Таблица1[[#This Row],[Lкан_леб,мм]]</f>
        <v>58040.915923285778</v>
      </c>
      <c r="BW1752" s="50">
        <f>Таблица1[[#This Row],[угол обхв4]]+Таблица1[[#This Row],[Lдуг 3,мм]]</f>
        <v>12346.923986947133</v>
      </c>
      <c r="BX1752" s="54">
        <f>Таблица1[[#This Row],[угол обхв5]]+Таблица1[[#This Row],[Y5, мм]]</f>
        <v>58330.541601412726</v>
      </c>
      <c r="BY1752" s="14">
        <f>Таблица1[[#This Row],[угол обхв6]]+Таблица1[[#This Row],[Lдуг 4,мм]]</f>
        <v>14897.877658647913</v>
      </c>
      <c r="BZ1752" s="14">
        <f>Таблица1[[#This Row],[Т1]]+Таблица1[[#This Row],[X6, мм]]</f>
        <v>58556.092560709963</v>
      </c>
      <c r="CA1752" s="14">
        <f>Таблица1[[#This Row],[Т2]]+Таблица1[[#This Row],[Lдуг 5,мм]]</f>
        <v>20378.409840836062</v>
      </c>
      <c r="CB1752" s="14">
        <f>Таблица1[[#This Row],[Т3]]+Таблица1[[#This Row],[Y6, мм]]</f>
        <v>58788.132751329525</v>
      </c>
      <c r="CC1752" s="14">
        <f>Таблица1[[#This Row],[Т4]]+Таблица1[[#This Row],[Lдуг 6,мм]]</f>
        <v>21506.885361173121</v>
      </c>
      <c r="CD1752" s="14">
        <f>Таблица1[[#This Row],[Т5]]+Таблица1[[#This Row],[Lдуг 1,мм]]</f>
        <v>58835.386580663311</v>
      </c>
      <c r="CE1752" s="14">
        <f>Таблица1[[#This Row],[Т6]]+Таблица1[[#This Row],[Lпрям1, мм]]</f>
        <v>21897.180121578636</v>
      </c>
      <c r="CF1752" s="15">
        <f>Таблица1[[#This Row],[Т7]]+Таблица1[[#This Row],[Lдуг 2,мм]]</f>
        <v>59067.300451208859</v>
      </c>
      <c r="CG1752" s="14">
        <f>Таблица1[[#This Row],[Т8]]+Таблица1[[#This Row],[Lпрям2, мм]]</f>
        <v>25978.025878662978</v>
      </c>
      <c r="CH1752" s="14">
        <f>Таблица1[[#This Row],[Т9]]-Таблица1[[#This Row],[Т9]]</f>
        <v>0</v>
      </c>
      <c r="CI1752" s="50">
        <f>Таблица1[[#This Row],[Т9]]-Таблица1[[#This Row],[Т8]]</f>
        <v>37170.120329630226</v>
      </c>
      <c r="CJ1752" s="54">
        <f>Таблица1[[#This Row],[Т9]]-Таблица1[[#This Row],[Т7]]</f>
        <v>231.91387054554798</v>
      </c>
      <c r="CK1752" s="14">
        <f>Таблица1[[#This Row],[Т9]]-Таблица1[[#This Row],[Т6]]</f>
        <v>37560.415090035734</v>
      </c>
      <c r="CL1752" s="14">
        <f>Таблица1[[#This Row],[Т9]]-Таблица1[[#This Row],[Т5]]</f>
        <v>279.16769987933367</v>
      </c>
      <c r="CM1752" s="14">
        <f>Таблица1[[#This Row],[Т9]]-Таблица1[[#This Row],[Т4]]</f>
        <v>38688.890610372793</v>
      </c>
      <c r="CN1752" s="14">
        <f>Таблица1[[#This Row],[Т9]]-Таблица1[[#This Row],[Т3]]</f>
        <v>511.20789049889572</v>
      </c>
      <c r="CO1752" s="14">
        <f>Таблица1[[#This Row],[Т9]]-Таблица1[[#This Row],[Т2]]</f>
        <v>44169.422792560945</v>
      </c>
      <c r="CP1752" s="14">
        <f>Таблица1[[#This Row],[Т9]]-Таблица1[[#This Row],[Т1]]</f>
        <v>736.75884979613329</v>
      </c>
      <c r="CQ1752" s="14">
        <f>Таблица1[[#This Row],[Т9]]-Таблица1[[#This Row],[угол обхв6]]</f>
        <v>46720.376464261724</v>
      </c>
      <c r="CR1752" s="14">
        <f>Таблица1[[#This Row],[Т9]]-Таблица1[[#This Row],[угол обхв5]]</f>
        <v>1026.3845279230809</v>
      </c>
      <c r="CS1752" s="14">
        <f>Таблица1[[#This Row],[Т9]]-Таблица1[[#This Row],[угол обхв4]]</f>
        <v>59067.300451208859</v>
      </c>
      <c r="CT1752" s="14">
        <f>Таблица1[[#This Row],[Lкан_прям, мм]]+Таблица1[[#This Row],[Lкан_дуг, мм]]+Таблица1[[#This Row],[Lкан_леб,мм]]</f>
        <v>85045.326329871838</v>
      </c>
      <c r="CU1752" s="16">
        <f>Таблица1[[#This Row],[Lкан_леб,мм]]</f>
        <v>58040.915923285778</v>
      </c>
      <c r="CV1752" s="14">
        <f>2534431-(Таблица1[[#This Row],[Т23]]+Таблица1[[#This Row],[угол обхв3]])</f>
        <v>2449096.5895934138</v>
      </c>
      <c r="CW1752" s="50">
        <f>SUM(X1752:AC1752,AD1752:AI1752)-Таблица1[[#This Row],[lподв_min, мм]]</f>
        <v>22923.564650501514</v>
      </c>
      <c r="CX1752" s="17">
        <f>CW2191-Таблица1[[#This Row],[Суммарная длина каната]]</f>
        <v>-2425640.7062473097</v>
      </c>
    </row>
    <row r="1753" spans="1:102" x14ac:dyDescent="0.25">
      <c r="A1753" s="21">
        <v>1752</v>
      </c>
      <c r="B1753" s="10">
        <v>44.102244897959174</v>
      </c>
      <c r="C1753" s="10">
        <v>114.46082839365614</v>
      </c>
      <c r="D1753" s="11">
        <v>15588.179609870182</v>
      </c>
      <c r="E1753" s="11">
        <v>15124.28838273098</v>
      </c>
      <c r="F1753" s="11">
        <v>15474.379713873275</v>
      </c>
      <c r="G1753" s="11">
        <v>15206.57193923587</v>
      </c>
      <c r="H1753" s="11">
        <v>15996.179119870183</v>
      </c>
      <c r="I1753" s="11">
        <v>11006.17650820474</v>
      </c>
      <c r="J1753" s="11">
        <v>4118.1118745262384</v>
      </c>
      <c r="K1753" s="11">
        <v>25978.025878653931</v>
      </c>
      <c r="L1753" s="11">
        <v>1026.3845279321263</v>
      </c>
      <c r="M1753" s="11">
        <v>58040.915923285778</v>
      </c>
      <c r="N1753" s="11">
        <v>7498.3486197153097</v>
      </c>
      <c r="O1753" s="11">
        <v>19128.797189230667</v>
      </c>
      <c r="P1753" s="43">
        <v>10010.711314674516</v>
      </c>
      <c r="Q1753" s="11">
        <v>19210.398686685974</v>
      </c>
      <c r="R1753" s="11">
        <v>14786.538870276641</v>
      </c>
      <c r="S1753" s="11">
        <v>16521.959704832108</v>
      </c>
      <c r="T1753" s="11">
        <v>16037.218796996995</v>
      </c>
      <c r="U1753" s="11">
        <v>15909.495239823103</v>
      </c>
      <c r="V1753" s="11">
        <v>15588.179609870182</v>
      </c>
      <c r="W1753" s="11">
        <v>15124.28838273098</v>
      </c>
      <c r="X1753" s="12">
        <v>0</v>
      </c>
      <c r="Y1753" s="12">
        <v>277.74479294260732</v>
      </c>
      <c r="Z1753" s="12">
        <v>222.43417990884154</v>
      </c>
      <c r="AA1753" s="44">
        <v>232.04019061955876</v>
      </c>
      <c r="AB1753" s="45">
        <v>47.253829333786129</v>
      </c>
      <c r="AC1753" s="12">
        <v>246.91153512733254</v>
      </c>
      <c r="AD1753" s="12">
        <v>12346.923986947133</v>
      </c>
      <c r="AE1753" s="12">
        <v>2513.6875532590816</v>
      </c>
      <c r="AF1753" s="12">
        <v>5480.5321821881507</v>
      </c>
      <c r="AG1753" s="44">
        <v>1128.475520337061</v>
      </c>
      <c r="AH1753" s="45">
        <v>390.29476040551918</v>
      </c>
      <c r="AI1753" s="12">
        <v>4118.1118755169819</v>
      </c>
      <c r="AJ1753" s="12">
        <v>-40.864244341884472</v>
      </c>
      <c r="AK1753" s="12">
        <v>-1.8603119464277749</v>
      </c>
      <c r="AL1753" s="12">
        <v>29.376305034528777</v>
      </c>
      <c r="AM1753" s="44">
        <v>61.96190209313621</v>
      </c>
      <c r="AN1753" s="45">
        <v>55.326007517995443</v>
      </c>
      <c r="AO1753" s="12">
        <v>89.999999860868797</v>
      </c>
      <c r="AP1753" s="12">
        <v>-2106.1015150058543</v>
      </c>
      <c r="AQ1753" s="12">
        <v>7485.1037711586159</v>
      </c>
      <c r="AR1753" s="12">
        <v>10210.853028678363</v>
      </c>
      <c r="AS1753" s="44">
        <v>15146.654044168357</v>
      </c>
      <c r="AT1753" s="45">
        <v>15701.678633352016</v>
      </c>
      <c r="AU1753" s="12">
        <v>15996.17960987018</v>
      </c>
      <c r="AV1753" s="12">
        <v>11359.142528365417</v>
      </c>
      <c r="AW1753" s="12">
        <v>19536.582149702128</v>
      </c>
      <c r="AX1753" s="12">
        <v>19565.936721663391</v>
      </c>
      <c r="AY1753" s="44">
        <v>16713.743597620163</v>
      </c>
      <c r="AZ1753" s="45">
        <v>15677.3814776695</v>
      </c>
      <c r="BA1753" s="12">
        <v>15124.288383721725</v>
      </c>
      <c r="BB1753" s="12">
        <v>7231.4068706101243</v>
      </c>
      <c r="BC1753" s="12">
        <v>9997.4664661178213</v>
      </c>
      <c r="BD1753" s="12">
        <v>14986.680584280488</v>
      </c>
      <c r="BE1753" s="44">
        <v>15677.10362310528</v>
      </c>
      <c r="BF1753" s="45">
        <v>15923.71977351516</v>
      </c>
      <c r="BG1753" s="12">
        <v>15996.179619870183</v>
      </c>
      <c r="BH1753" s="12">
        <v>19437.352050778278</v>
      </c>
      <c r="BI1753" s="12">
        <v>19618.183647157432</v>
      </c>
      <c r="BJ1753" s="12">
        <v>16877.497739809525</v>
      </c>
      <c r="BK1753" s="44">
        <v>15717.71134703505</v>
      </c>
      <c r="BL1753" s="45">
        <v>15356.402144884582</v>
      </c>
      <c r="BM1753" s="12">
        <v>11006.176508204742</v>
      </c>
      <c r="BN1753" s="12">
        <v>0</v>
      </c>
      <c r="BO1753" s="12">
        <v>39.003932395456701</v>
      </c>
      <c r="BP1753" s="12">
        <v>31.236616980956548</v>
      </c>
      <c r="BQ1753" s="48">
        <v>32.585597058607433</v>
      </c>
      <c r="BR1753" s="49">
        <v>6.6358945751407639</v>
      </c>
      <c r="BS1753" s="13">
        <v>34.673992342873348</v>
      </c>
      <c r="BT1753" s="12">
        <v>289.08407671421645</v>
      </c>
      <c r="BV1753" s="14">
        <f>Таблица1[[#This Row],[Lкан_леб,мм]]</f>
        <v>58040.915923285778</v>
      </c>
      <c r="BW1753" s="50">
        <f>Таблица1[[#This Row],[угол обхв4]]+Таблица1[[#This Row],[Lдуг 3,мм]]</f>
        <v>12346.923986947133</v>
      </c>
      <c r="BX1753" s="54">
        <f>Таблица1[[#This Row],[угол обхв5]]+Таблица1[[#This Row],[Y5, мм]]</f>
        <v>58318.660716228384</v>
      </c>
      <c r="BY1753" s="14">
        <f>Таблица1[[#This Row],[угол обхв6]]+Таблица1[[#This Row],[Lдуг 4,мм]]</f>
        <v>14860.611540206215</v>
      </c>
      <c r="BZ1753" s="14">
        <f>Таблица1[[#This Row],[Т1]]+Таблица1[[#This Row],[X6, мм]]</f>
        <v>58541.094896137227</v>
      </c>
      <c r="CA1753" s="14">
        <f>Таблица1[[#This Row],[Т2]]+Таблица1[[#This Row],[Lдуг 5,мм]]</f>
        <v>20341.143722394365</v>
      </c>
      <c r="CB1753" s="14">
        <f>Таблица1[[#This Row],[Т3]]+Таблица1[[#This Row],[Y6, мм]]</f>
        <v>58773.135086756789</v>
      </c>
      <c r="CC1753" s="14">
        <f>Таблица1[[#This Row],[Т4]]+Таблица1[[#This Row],[Lдуг 6,мм]]</f>
        <v>21469.619242731427</v>
      </c>
      <c r="CD1753" s="14">
        <f>Таблица1[[#This Row],[Т5]]+Таблица1[[#This Row],[Lдуг 1,мм]]</f>
        <v>58820.388916090575</v>
      </c>
      <c r="CE1753" s="14">
        <f>Таблица1[[#This Row],[Т6]]+Таблица1[[#This Row],[Lпрям1, мм]]</f>
        <v>21859.914003136946</v>
      </c>
      <c r="CF1753" s="15">
        <f>Таблица1[[#This Row],[Т7]]+Таблица1[[#This Row],[Lдуг 2,мм]]</f>
        <v>59067.30045121791</v>
      </c>
      <c r="CG1753" s="14">
        <f>Таблица1[[#This Row],[Т8]]+Таблица1[[#This Row],[Lпрям2, мм]]</f>
        <v>25978.025878653927</v>
      </c>
      <c r="CH1753" s="14">
        <f>Таблица1[[#This Row],[Т9]]-Таблица1[[#This Row],[Т9]]</f>
        <v>0</v>
      </c>
      <c r="CI1753" s="50">
        <f>Таблица1[[#This Row],[Т9]]-Таблица1[[#This Row],[Т8]]</f>
        <v>37207.386448080964</v>
      </c>
      <c r="CJ1753" s="54">
        <f>Таблица1[[#This Row],[Т9]]-Таблица1[[#This Row],[Т7]]</f>
        <v>246.91153512733581</v>
      </c>
      <c r="CK1753" s="14">
        <f>Таблица1[[#This Row],[Т9]]-Таблица1[[#This Row],[Т6]]</f>
        <v>37597.68120848648</v>
      </c>
      <c r="CL1753" s="14">
        <f>Таблица1[[#This Row],[Т9]]-Таблица1[[#This Row],[Т5]]</f>
        <v>294.1653644611215</v>
      </c>
      <c r="CM1753" s="14">
        <f>Таблица1[[#This Row],[Т9]]-Таблица1[[#This Row],[Т4]]</f>
        <v>38726.156728823546</v>
      </c>
      <c r="CN1753" s="14">
        <f>Таблица1[[#This Row],[Т9]]-Таблица1[[#This Row],[Т3]]</f>
        <v>526.20555508068355</v>
      </c>
      <c r="CO1753" s="14">
        <f>Таблица1[[#This Row],[Т9]]-Таблица1[[#This Row],[Т2]]</f>
        <v>44206.688911011697</v>
      </c>
      <c r="CP1753" s="14">
        <f>Таблица1[[#This Row],[Т9]]-Таблица1[[#This Row],[Т1]]</f>
        <v>748.63973498952691</v>
      </c>
      <c r="CQ1753" s="14">
        <f>Таблица1[[#This Row],[Т9]]-Таблица1[[#This Row],[угол обхв6]]</f>
        <v>46720.376464270776</v>
      </c>
      <c r="CR1753" s="14">
        <f>Таблица1[[#This Row],[Т9]]-Таблица1[[#This Row],[угол обхв5]]</f>
        <v>1026.3845279321322</v>
      </c>
      <c r="CS1753" s="14">
        <f>Таблица1[[#This Row],[Т9]]-Таблица1[[#This Row],[угол обхв4]]</f>
        <v>59067.30045121791</v>
      </c>
      <c r="CT1753" s="14">
        <f>Таблица1[[#This Row],[Lкан_прям, мм]]+Таблица1[[#This Row],[Lкан_дуг, мм]]+Таблица1[[#This Row],[Lкан_леб,мм]]</f>
        <v>85045.326329871838</v>
      </c>
      <c r="CU1753" s="16">
        <f>Таблица1[[#This Row],[Lкан_леб,мм]]</f>
        <v>58040.915923285778</v>
      </c>
      <c r="CV1753" s="14">
        <f>2534431-(Таблица1[[#This Row],[Т23]]+Таблица1[[#This Row],[угол обхв3]])</f>
        <v>2449096.5895934138</v>
      </c>
      <c r="CW1753" s="50">
        <f>SUM(X1753:AC1753,AD1753:AI1753)-Таблица1[[#This Row],[lподв_min, мм]]</f>
        <v>22886.298532059816</v>
      </c>
      <c r="CX1753" s="17">
        <f>CW2192-Таблица1[[#This Row],[Суммарная длина каната]]</f>
        <v>-2425687.8858697447</v>
      </c>
    </row>
    <row r="1754" spans="1:102" x14ac:dyDescent="0.25">
      <c r="A1754" s="21">
        <v>1753</v>
      </c>
      <c r="B1754" s="10">
        <v>44.102244897959174</v>
      </c>
      <c r="C1754" s="10">
        <v>115.03877551020416</v>
      </c>
      <c r="D1754" s="11">
        <v>15618.058989862679</v>
      </c>
      <c r="E1754" s="11">
        <v>15200.551492097044</v>
      </c>
      <c r="F1754" s="11">
        <v>15503.434896591007</v>
      </c>
      <c r="G1754" s="11">
        <v>15281.682973296678</v>
      </c>
      <c r="H1754" s="11">
        <v>16026.058499862678</v>
      </c>
      <c r="I1754" s="11">
        <v>11072.116028188617</v>
      </c>
      <c r="J1754" s="11">
        <v>4128.4354639084258</v>
      </c>
      <c r="K1754" s="11">
        <v>25978.02587865145</v>
      </c>
      <c r="L1754" s="11">
        <v>1026.3845279346085</v>
      </c>
      <c r="M1754" s="11">
        <v>58040.915923285778</v>
      </c>
      <c r="N1754" s="11">
        <v>7498.3486197153097</v>
      </c>
      <c r="O1754" s="11">
        <v>19128.797189230667</v>
      </c>
      <c r="P1754" s="43">
        <v>9999.6582207710526</v>
      </c>
      <c r="Q1754" s="11">
        <v>19230.194503316605</v>
      </c>
      <c r="R1754" s="11">
        <v>14802.3608495916</v>
      </c>
      <c r="S1754" s="11">
        <v>16590.065631628666</v>
      </c>
      <c r="T1754" s="11">
        <v>16059.155022361687</v>
      </c>
      <c r="U1754" s="11">
        <v>15990.247819879838</v>
      </c>
      <c r="V1754" s="11">
        <v>15618.058989862679</v>
      </c>
      <c r="W1754" s="11">
        <v>15200.551492097044</v>
      </c>
      <c r="X1754" s="12">
        <v>0</v>
      </c>
      <c r="Y1754" s="12">
        <v>274.46164208015364</v>
      </c>
      <c r="Z1754" s="12">
        <v>221.60180209613762</v>
      </c>
      <c r="AA1754" s="44">
        <v>232.04019061955947</v>
      </c>
      <c r="AB1754" s="45">
        <v>47.253829333788389</v>
      </c>
      <c r="AC1754" s="12">
        <v>251.02706380496932</v>
      </c>
      <c r="AD1754" s="12">
        <v>12346.923986947133</v>
      </c>
      <c r="AE1754" s="12">
        <v>2503.3639638769032</v>
      </c>
      <c r="AF1754" s="12">
        <v>5480.5321821881498</v>
      </c>
      <c r="AG1754" s="44">
        <v>1128.4755203370596</v>
      </c>
      <c r="AH1754" s="45">
        <v>390.29476040551481</v>
      </c>
      <c r="AI1754" s="12">
        <v>4128.435464896691</v>
      </c>
      <c r="AJ1754" s="12">
        <v>-40.864244341884472</v>
      </c>
      <c r="AK1754" s="12">
        <v>-2.3213675540830025</v>
      </c>
      <c r="AL1754" s="12">
        <v>28.798357917980738</v>
      </c>
      <c r="AM1754" s="44">
        <v>61.383954976588271</v>
      </c>
      <c r="AN1754" s="45">
        <v>54.748060401447184</v>
      </c>
      <c r="AO1754" s="12">
        <v>89.999999861216722</v>
      </c>
      <c r="AP1754" s="12">
        <v>-2106.1015150058543</v>
      </c>
      <c r="AQ1754" s="12">
        <v>7481.822814940605</v>
      </c>
      <c r="AR1754" s="12">
        <v>10196.203472918192</v>
      </c>
      <c r="AS1754" s="44">
        <v>15160.523196246337</v>
      </c>
      <c r="AT1754" s="45">
        <v>15725.973239444071</v>
      </c>
      <c r="AU1754" s="12">
        <v>16026.058989862679</v>
      </c>
      <c r="AV1754" s="12">
        <v>11359.142528365417</v>
      </c>
      <c r="AW1754" s="12">
        <v>19536.462367749202</v>
      </c>
      <c r="AX1754" s="12">
        <v>19587.733261856734</v>
      </c>
      <c r="AY1754" s="44">
        <v>16785.472216570855</v>
      </c>
      <c r="AZ1754" s="45">
        <v>15754.761303213088</v>
      </c>
      <c r="BA1754" s="12">
        <v>15200.55149308531</v>
      </c>
      <c r="BB1754" s="12">
        <v>7231.4068706101243</v>
      </c>
      <c r="BC1754" s="12">
        <v>9983.1324159963478</v>
      </c>
      <c r="BD1754" s="12">
        <v>14998.906101738738</v>
      </c>
      <c r="BE1754" s="44">
        <v>15700.992675706946</v>
      </c>
      <c r="BF1754" s="45">
        <v>15951.240772780293</v>
      </c>
      <c r="BG1754" s="12">
        <v>16026.058999862677</v>
      </c>
      <c r="BH1754" s="12">
        <v>19437.352050778278</v>
      </c>
      <c r="BI1754" s="12">
        <v>19637.859681835136</v>
      </c>
      <c r="BJ1754" s="12">
        <v>16947.604390168795</v>
      </c>
      <c r="BK1754" s="44">
        <v>15794.841234937645</v>
      </c>
      <c r="BL1754" s="45">
        <v>15436.038008763793</v>
      </c>
      <c r="BM1754" s="12">
        <v>11072.116028188619</v>
      </c>
      <c r="BN1754" s="12">
        <v>0</v>
      </c>
      <c r="BO1754" s="12">
        <v>38.542876787801475</v>
      </c>
      <c r="BP1754" s="12">
        <v>31.119725472063738</v>
      </c>
      <c r="BQ1754" s="48">
        <v>32.585597058607533</v>
      </c>
      <c r="BR1754" s="49">
        <v>6.6358945751410818</v>
      </c>
      <c r="BS1754" s="13">
        <v>35.251939459769538</v>
      </c>
      <c r="BT1754" s="12">
        <v>289.08407671421645</v>
      </c>
      <c r="BV1754" s="14">
        <f>Таблица1[[#This Row],[Lкан_леб,мм]]</f>
        <v>58040.915923285778</v>
      </c>
      <c r="BW1754" s="50">
        <f>Таблица1[[#This Row],[угол обхв4]]+Таблица1[[#This Row],[Lдуг 3,мм]]</f>
        <v>12346.923986947133</v>
      </c>
      <c r="BX1754" s="54">
        <f>Таблица1[[#This Row],[угол обхв5]]+Таблица1[[#This Row],[Y5, мм]]</f>
        <v>58315.377565365932</v>
      </c>
      <c r="BY1754" s="14">
        <f>Таблица1[[#This Row],[угол обхв6]]+Таблица1[[#This Row],[Lдуг 4,мм]]</f>
        <v>14850.287950824037</v>
      </c>
      <c r="BZ1754" s="14">
        <f>Таблица1[[#This Row],[Т1]]+Таблица1[[#This Row],[X6, мм]]</f>
        <v>58536.979367462067</v>
      </c>
      <c r="CA1754" s="14">
        <f>Таблица1[[#This Row],[Т2]]+Таблица1[[#This Row],[Lдуг 5,мм]]</f>
        <v>20330.820133012188</v>
      </c>
      <c r="CB1754" s="14">
        <f>Таблица1[[#This Row],[Т3]]+Таблица1[[#This Row],[Y6, мм]]</f>
        <v>58769.019558081629</v>
      </c>
      <c r="CC1754" s="14">
        <f>Таблица1[[#This Row],[Т4]]+Таблица1[[#This Row],[Lдуг 6,мм]]</f>
        <v>21459.295653349247</v>
      </c>
      <c r="CD1754" s="14">
        <f>Таблица1[[#This Row],[Т5]]+Таблица1[[#This Row],[Lдуг 1,мм]]</f>
        <v>58816.273387415415</v>
      </c>
      <c r="CE1754" s="14">
        <f>Таблица1[[#This Row],[Т6]]+Таблица1[[#This Row],[Lпрям1, мм]]</f>
        <v>21849.590413754762</v>
      </c>
      <c r="CF1754" s="15">
        <f>Таблица1[[#This Row],[Т7]]+Таблица1[[#This Row],[Lдуг 2,мм]]</f>
        <v>59067.300451220384</v>
      </c>
      <c r="CG1754" s="14">
        <f>Таблица1[[#This Row],[Т8]]+Таблица1[[#This Row],[Lпрям2, мм]]</f>
        <v>25978.025878651453</v>
      </c>
      <c r="CH1754" s="14">
        <f>Таблица1[[#This Row],[Т9]]-Таблица1[[#This Row],[Т9]]</f>
        <v>0</v>
      </c>
      <c r="CI1754" s="50">
        <f>Таблица1[[#This Row],[Т9]]-Таблица1[[#This Row],[Т8]]</f>
        <v>37217.710037465622</v>
      </c>
      <c r="CJ1754" s="54">
        <f>Таблица1[[#This Row],[Т9]]-Таблица1[[#This Row],[Т7]]</f>
        <v>251.02706380496966</v>
      </c>
      <c r="CK1754" s="14">
        <f>Таблица1[[#This Row],[Т9]]-Таблица1[[#This Row],[Т6]]</f>
        <v>37608.004797871137</v>
      </c>
      <c r="CL1754" s="14">
        <f>Таблица1[[#This Row],[Т9]]-Таблица1[[#This Row],[Т5]]</f>
        <v>298.28089313875535</v>
      </c>
      <c r="CM1754" s="14">
        <f>Таблица1[[#This Row],[Т9]]-Таблица1[[#This Row],[Т4]]</f>
        <v>38736.480318208196</v>
      </c>
      <c r="CN1754" s="14">
        <f>Таблица1[[#This Row],[Т9]]-Таблица1[[#This Row],[Т3]]</f>
        <v>530.3210837583174</v>
      </c>
      <c r="CO1754" s="14">
        <f>Таблица1[[#This Row],[Т9]]-Таблица1[[#This Row],[Т2]]</f>
        <v>44217.012500396348</v>
      </c>
      <c r="CP1754" s="14">
        <f>Таблица1[[#This Row],[Т9]]-Таблица1[[#This Row],[Т1]]</f>
        <v>751.92288585445203</v>
      </c>
      <c r="CQ1754" s="14">
        <f>Таблица1[[#This Row],[Т9]]-Таблица1[[#This Row],[угол обхв6]]</f>
        <v>46720.376464273249</v>
      </c>
      <c r="CR1754" s="14">
        <f>Таблица1[[#This Row],[Т9]]-Таблица1[[#This Row],[угол обхв5]]</f>
        <v>1026.384527934606</v>
      </c>
      <c r="CS1754" s="14">
        <f>Таблица1[[#This Row],[Т9]]-Таблица1[[#This Row],[угол обхв4]]</f>
        <v>59067.300451220384</v>
      </c>
      <c r="CT1754" s="14">
        <f>Таблица1[[#This Row],[Lкан_прям, мм]]+Таблица1[[#This Row],[Lкан_дуг, мм]]+Таблица1[[#This Row],[Lкан_леб,мм]]</f>
        <v>85045.326329871838</v>
      </c>
      <c r="CU1754" s="16">
        <f>Таблица1[[#This Row],[Lкан_леб,мм]]</f>
        <v>58040.915923285778</v>
      </c>
      <c r="CV1754" s="14">
        <f>2534431-(Таблица1[[#This Row],[Т23]]+Таблица1[[#This Row],[угол обхв3]])</f>
        <v>2449096.5895934138</v>
      </c>
      <c r="CW1754" s="50">
        <f>SUM(X1754:AC1754,AD1754:AI1754)-Таблица1[[#This Row],[lподв_min, мм]]</f>
        <v>22875.974942677632</v>
      </c>
      <c r="CX1754" s="17">
        <f>CW2193-Таблица1[[#This Row],[Суммарная длина каната]]</f>
        <v>-2425736.7065059617</v>
      </c>
    </row>
    <row r="1755" spans="1:102" x14ac:dyDescent="0.25">
      <c r="A1755" s="21">
        <v>1754</v>
      </c>
      <c r="B1755" s="10">
        <v>44.102244897959174</v>
      </c>
      <c r="C1755" s="10">
        <v>117.72285714285721</v>
      </c>
      <c r="D1755" s="11">
        <v>15746.675433301321</v>
      </c>
      <c r="E1755" s="11">
        <v>15558.504851381887</v>
      </c>
      <c r="F1755" s="11">
        <v>15628.377790978131</v>
      </c>
      <c r="G1755" s="11">
        <v>15634.179601601327</v>
      </c>
      <c r="H1755" s="11">
        <v>16154.674943301323</v>
      </c>
      <c r="I1755" s="11">
        <v>11381.597571163957</v>
      </c>
      <c r="J1755" s="11">
        <v>4176.9072802179307</v>
      </c>
      <c r="K1755" s="11">
        <v>25978.025878639983</v>
      </c>
      <c r="L1755" s="11">
        <v>1026.3845279460763</v>
      </c>
      <c r="M1755" s="11">
        <v>58040.915923285778</v>
      </c>
      <c r="N1755" s="11">
        <v>7498.3486197153097</v>
      </c>
      <c r="O1755" s="11">
        <v>19128.797189230667</v>
      </c>
      <c r="P1755" s="43">
        <v>9945.7346093580381</v>
      </c>
      <c r="Q1755" s="11">
        <v>19320.623344612555</v>
      </c>
      <c r="R1755" s="11">
        <v>14866.802716430078</v>
      </c>
      <c r="S1755" s="11">
        <v>16908.296317537162</v>
      </c>
      <c r="T1755" s="11">
        <v>16150.306916305346</v>
      </c>
      <c r="U1755" s="11">
        <v>16367.990877158718</v>
      </c>
      <c r="V1755" s="11">
        <v>15746.675433301321</v>
      </c>
      <c r="W1755" s="11">
        <v>15558.504851381887</v>
      </c>
      <c r="X1755" s="12">
        <v>0</v>
      </c>
      <c r="Y1755" s="12">
        <v>259.0781686485451</v>
      </c>
      <c r="Z1755" s="12">
        <v>217.87208227984917</v>
      </c>
      <c r="AA1755" s="44">
        <v>232.04019061955873</v>
      </c>
      <c r="AB1755" s="45">
        <v>47.253829333788119</v>
      </c>
      <c r="AC1755" s="12">
        <v>270.14025706433529</v>
      </c>
      <c r="AD1755" s="12">
        <v>12346.923986947133</v>
      </c>
      <c r="AE1755" s="12">
        <v>2454.892147567406</v>
      </c>
      <c r="AF1755" s="12">
        <v>5480.5321821881489</v>
      </c>
      <c r="AG1755" s="44">
        <v>1128.4755203370596</v>
      </c>
      <c r="AH1755" s="45">
        <v>390.29476040551168</v>
      </c>
      <c r="AI1755" s="12">
        <v>4176.9072811947281</v>
      </c>
      <c r="AJ1755" s="12">
        <v>-40.864244341884472</v>
      </c>
      <c r="AK1755" s="12">
        <v>-4.4816815292859484</v>
      </c>
      <c r="AL1755" s="12">
        <v>26.114276285327698</v>
      </c>
      <c r="AM1755" s="44">
        <v>58.699873343935124</v>
      </c>
      <c r="AN1755" s="45">
        <v>52.06397876879408</v>
      </c>
      <c r="AO1755" s="12">
        <v>89.999999862827252</v>
      </c>
      <c r="AP1755" s="12">
        <v>-2106.1015150058543</v>
      </c>
      <c r="AQ1755" s="12">
        <v>7466.4673529666406</v>
      </c>
      <c r="AR1755" s="12">
        <v>10125.321079125613</v>
      </c>
      <c r="AS1755" s="44">
        <v>15215.421450563585</v>
      </c>
      <c r="AT1755" s="45">
        <v>15828.518240622439</v>
      </c>
      <c r="AU1755" s="12">
        <v>16154.675433301321</v>
      </c>
      <c r="AV1755" s="12">
        <v>11359.142528365417</v>
      </c>
      <c r="AW1755" s="12">
        <v>19535.549675185579</v>
      </c>
      <c r="AX1755" s="12">
        <v>19686.973859661219</v>
      </c>
      <c r="AY1755" s="44">
        <v>17120.260885829015</v>
      </c>
      <c r="AZ1755" s="45">
        <v>16117.160160933128</v>
      </c>
      <c r="BA1755" s="12">
        <v>15558.504852358687</v>
      </c>
      <c r="BB1755" s="12">
        <v>7231.4068706101243</v>
      </c>
      <c r="BC1755" s="12">
        <v>9913.8533426093672</v>
      </c>
      <c r="BD1755" s="12">
        <v>15046.389186197654</v>
      </c>
      <c r="BE1755" s="44">
        <v>15801.688182171838</v>
      </c>
      <c r="BF1755" s="45">
        <v>16068.464108984226</v>
      </c>
      <c r="BG1755" s="12">
        <v>16154.675443301321</v>
      </c>
      <c r="BH1755" s="12">
        <v>19437.352050778278</v>
      </c>
      <c r="BI1755" s="12">
        <v>19727.375830567467</v>
      </c>
      <c r="BJ1755" s="12">
        <v>17274.646832585826</v>
      </c>
      <c r="BK1755" s="44">
        <v>16156.026308866867</v>
      </c>
      <c r="BL1755" s="45">
        <v>15809.335567607475</v>
      </c>
      <c r="BM1755" s="12">
        <v>11381.597571163958</v>
      </c>
      <c r="BN1755" s="12">
        <v>0</v>
      </c>
      <c r="BO1755" s="12">
        <v>36.382562812598522</v>
      </c>
      <c r="BP1755" s="12">
        <v>30.595957814613648</v>
      </c>
      <c r="BQ1755" s="48">
        <v>32.585597058607426</v>
      </c>
      <c r="BR1755" s="49">
        <v>6.6358945751410436</v>
      </c>
      <c r="BS1755" s="13">
        <v>37.936021094033173</v>
      </c>
      <c r="BT1755" s="12">
        <v>289.08407671421645</v>
      </c>
      <c r="BV1755" s="14">
        <f>Таблица1[[#This Row],[Lкан_леб,мм]]</f>
        <v>58040.915923285778</v>
      </c>
      <c r="BW1755" s="50">
        <f>Таблица1[[#This Row],[угол обхв4]]+Таблица1[[#This Row],[Lдуг 3,мм]]</f>
        <v>12346.923986947133</v>
      </c>
      <c r="BX1755" s="54">
        <f>Таблица1[[#This Row],[угол обхв5]]+Таблица1[[#This Row],[Y5, мм]]</f>
        <v>58299.994091934321</v>
      </c>
      <c r="BY1755" s="14">
        <f>Таблица1[[#This Row],[угол обхв6]]+Таблица1[[#This Row],[Lдуг 4,мм]]</f>
        <v>14801.816134514538</v>
      </c>
      <c r="BZ1755" s="14">
        <f>Таблица1[[#This Row],[Т1]]+Таблица1[[#This Row],[X6, мм]]</f>
        <v>58517.86617421417</v>
      </c>
      <c r="CA1755" s="14">
        <f>Таблица1[[#This Row],[Т2]]+Таблица1[[#This Row],[Lдуг 5,мм]]</f>
        <v>20282.348316702686</v>
      </c>
      <c r="CB1755" s="14">
        <f>Таблица1[[#This Row],[Т3]]+Таблица1[[#This Row],[Y6, мм]]</f>
        <v>58749.906364833732</v>
      </c>
      <c r="CC1755" s="14">
        <f>Таблица1[[#This Row],[Т4]]+Таблица1[[#This Row],[Lдуг 6,мм]]</f>
        <v>21410.823837039745</v>
      </c>
      <c r="CD1755" s="14">
        <f>Таблица1[[#This Row],[Т5]]+Таблица1[[#This Row],[Lдуг 1,мм]]</f>
        <v>58797.160194167518</v>
      </c>
      <c r="CE1755" s="14">
        <f>Таблица1[[#This Row],[Т6]]+Таблица1[[#This Row],[Lпрям1, мм]]</f>
        <v>21801.118597445256</v>
      </c>
      <c r="CF1755" s="15">
        <f>Таблица1[[#This Row],[Т7]]+Таблица1[[#This Row],[Lдуг 2,мм]]</f>
        <v>59067.300451231851</v>
      </c>
      <c r="CG1755" s="14">
        <f>Таблица1[[#This Row],[Т8]]+Таблица1[[#This Row],[Lпрям2, мм]]</f>
        <v>25978.025878639986</v>
      </c>
      <c r="CH1755" s="14">
        <f>Таблица1[[#This Row],[Т9]]-Таблица1[[#This Row],[Т9]]</f>
        <v>0</v>
      </c>
      <c r="CI1755" s="50">
        <f>Таблица1[[#This Row],[Т9]]-Таблица1[[#This Row],[Т8]]</f>
        <v>37266.181853786591</v>
      </c>
      <c r="CJ1755" s="54">
        <f>Таблица1[[#This Row],[Т9]]-Таблица1[[#This Row],[Т7]]</f>
        <v>270.14025706433313</v>
      </c>
      <c r="CK1755" s="14">
        <f>Таблица1[[#This Row],[Т9]]-Таблица1[[#This Row],[Т6]]</f>
        <v>37656.476614192106</v>
      </c>
      <c r="CL1755" s="14">
        <f>Таблица1[[#This Row],[Т9]]-Таблица1[[#This Row],[Т5]]</f>
        <v>317.39408639811882</v>
      </c>
      <c r="CM1755" s="14">
        <f>Таблица1[[#This Row],[Т9]]-Таблица1[[#This Row],[Т4]]</f>
        <v>38784.952134529165</v>
      </c>
      <c r="CN1755" s="14">
        <f>Таблица1[[#This Row],[Т9]]-Таблица1[[#This Row],[Т3]]</f>
        <v>549.43427701768087</v>
      </c>
      <c r="CO1755" s="14">
        <f>Таблица1[[#This Row],[Т9]]-Таблица1[[#This Row],[Т2]]</f>
        <v>44265.484316717309</v>
      </c>
      <c r="CP1755" s="14">
        <f>Таблица1[[#This Row],[Т9]]-Таблица1[[#This Row],[Т1]]</f>
        <v>767.30635929753043</v>
      </c>
      <c r="CQ1755" s="14">
        <f>Таблица1[[#This Row],[Т9]]-Таблица1[[#This Row],[угол обхв6]]</f>
        <v>46720.376464284716</v>
      </c>
      <c r="CR1755" s="14">
        <f>Таблица1[[#This Row],[Т9]]-Таблица1[[#This Row],[угол обхв5]]</f>
        <v>1026.3845279460729</v>
      </c>
      <c r="CS1755" s="14">
        <f>Таблица1[[#This Row],[Т9]]-Таблица1[[#This Row],[угол обхв4]]</f>
        <v>59067.300451231851</v>
      </c>
      <c r="CT1755" s="14">
        <f>Таблица1[[#This Row],[Lкан_прям, мм]]+Таблица1[[#This Row],[Lкан_дуг, мм]]+Таблица1[[#This Row],[Lкан_леб,мм]]</f>
        <v>85045.326329871838</v>
      </c>
      <c r="CU1755" s="16">
        <f>Таблица1[[#This Row],[Lкан_леб,мм]]</f>
        <v>58040.915923285778</v>
      </c>
      <c r="CV1755" s="14">
        <f>2534431-(Таблица1[[#This Row],[Т23]]+Таблица1[[#This Row],[угол обхв3]])</f>
        <v>2449096.5895934138</v>
      </c>
      <c r="CW1755" s="50">
        <f>SUM(X1755:AC1755,AD1755:AI1755)-Таблица1[[#This Row],[lподв_min, мм]]</f>
        <v>22827.50312636813</v>
      </c>
      <c r="CX1755" s="17">
        <f>CW2194-Таблица1[[#This Row],[Суммарная длина каната]]</f>
        <v>-2425787.1604122482</v>
      </c>
    </row>
    <row r="1756" spans="1:102" x14ac:dyDescent="0.25">
      <c r="A1756" s="21">
        <v>1755</v>
      </c>
      <c r="B1756" s="10">
        <v>44.102244897959174</v>
      </c>
      <c r="C1756" s="10">
        <v>120.40693877551027</v>
      </c>
      <c r="D1756" s="11">
        <v>15858.388202124088</v>
      </c>
      <c r="E1756" s="11">
        <v>15922.08847893965</v>
      </c>
      <c r="F1756" s="11">
        <v>15736.676573782066</v>
      </c>
      <c r="G1756" s="11">
        <v>15992.140456258876</v>
      </c>
      <c r="H1756" s="11">
        <v>16266.387712124089</v>
      </c>
      <c r="I1756" s="11">
        <v>11695.883557690373</v>
      </c>
      <c r="J1756" s="11">
        <v>4226.2049212492748</v>
      </c>
      <c r="K1756" s="11">
        <v>25978.025878628592</v>
      </c>
      <c r="L1756" s="11">
        <v>1026.3845279574734</v>
      </c>
      <c r="M1756" s="11">
        <v>58040.915923285778</v>
      </c>
      <c r="N1756" s="11">
        <v>7498.3486197153097</v>
      </c>
      <c r="O1756" s="11">
        <v>19128.797189230667</v>
      </c>
      <c r="P1756" s="43">
        <v>9887.6354704259338</v>
      </c>
      <c r="Q1756" s="11">
        <v>19408.427793596071</v>
      </c>
      <c r="R1756" s="11">
        <v>14916.271483314049</v>
      </c>
      <c r="S1756" s="11">
        <v>17229.195623797561</v>
      </c>
      <c r="T1756" s="11">
        <v>16223.669506724906</v>
      </c>
      <c r="U1756" s="11">
        <v>16749.588067162582</v>
      </c>
      <c r="V1756" s="11">
        <v>15858.388202124088</v>
      </c>
      <c r="W1756" s="11">
        <v>15922.08847893965</v>
      </c>
      <c r="X1756" s="12">
        <v>0</v>
      </c>
      <c r="Y1756" s="12">
        <v>243.45785907902476</v>
      </c>
      <c r="Z1756" s="12">
        <v>214.37919860147218</v>
      </c>
      <c r="AA1756" s="44">
        <v>232.04019061955992</v>
      </c>
      <c r="AB1756" s="45">
        <v>47.253829333789568</v>
      </c>
      <c r="AC1756" s="12">
        <v>289.25345032362696</v>
      </c>
      <c r="AD1756" s="12">
        <v>12346.923986947133</v>
      </c>
      <c r="AE1756" s="12">
        <v>2405.5945065360565</v>
      </c>
      <c r="AF1756" s="12">
        <v>5480.5321821881489</v>
      </c>
      <c r="AG1756" s="44">
        <v>1128.4755203370571</v>
      </c>
      <c r="AH1756" s="45">
        <v>390.29476040551327</v>
      </c>
      <c r="AI1756" s="12">
        <v>4226.2049222146788</v>
      </c>
      <c r="AJ1756" s="12">
        <v>-40.864244341884472</v>
      </c>
      <c r="AK1756" s="12">
        <v>-6.6752546004166549</v>
      </c>
      <c r="AL1756" s="12">
        <v>23.430194652674615</v>
      </c>
      <c r="AM1756" s="44">
        <v>56.015791711282212</v>
      </c>
      <c r="AN1756" s="45">
        <v>49.379897136140968</v>
      </c>
      <c r="AO1756" s="12">
        <v>89.999999864427338</v>
      </c>
      <c r="AP1756" s="12">
        <v>-2106.1015150058543</v>
      </c>
      <c r="AQ1756" s="12">
        <v>7450.9219705975556</v>
      </c>
      <c r="AR1756" s="12">
        <v>10049.869117765416</v>
      </c>
      <c r="AS1756" s="44">
        <v>15254.581682362308</v>
      </c>
      <c r="AT1756" s="45">
        <v>15913.979991608829</v>
      </c>
      <c r="AU1756" s="12">
        <v>16266.388202124086</v>
      </c>
      <c r="AV1756" s="12">
        <v>11359.142528365417</v>
      </c>
      <c r="AW1756" s="12">
        <v>19534.031335069169</v>
      </c>
      <c r="AX1756" s="12">
        <v>19782.786236363067</v>
      </c>
      <c r="AY1756" s="44">
        <v>17457.253092914285</v>
      </c>
      <c r="AZ1756" s="45">
        <v>16483.963512147107</v>
      </c>
      <c r="BA1756" s="12">
        <v>15922.088479905055</v>
      </c>
      <c r="BB1756" s="12">
        <v>7231.4068706101243</v>
      </c>
      <c r="BC1756" s="12">
        <v>9840.2088213081788</v>
      </c>
      <c r="BD1756" s="12">
        <v>15078.50513065353</v>
      </c>
      <c r="BE1756" s="44">
        <v>15885.359307676646</v>
      </c>
      <c r="BF1756" s="45">
        <v>16168.077717240167</v>
      </c>
      <c r="BG1756" s="12">
        <v>16266.388212124088</v>
      </c>
      <c r="BH1756" s="12">
        <v>19437.352050778278</v>
      </c>
      <c r="BI1756" s="12">
        <v>19813.661939434573</v>
      </c>
      <c r="BJ1756" s="12">
        <v>17603.554066564557</v>
      </c>
      <c r="BK1756" s="44">
        <v>16521.530598045858</v>
      </c>
      <c r="BL1756" s="45">
        <v>16187.713033955124</v>
      </c>
      <c r="BM1756" s="12">
        <v>11695.883557690375</v>
      </c>
      <c r="BN1756" s="12">
        <v>0</v>
      </c>
      <c r="BO1756" s="12">
        <v>34.188989741467815</v>
      </c>
      <c r="BP1756" s="12">
        <v>30.105449253091269</v>
      </c>
      <c r="BQ1756" s="48">
        <v>32.585597058607597</v>
      </c>
      <c r="BR1756" s="49">
        <v>6.6358945751412479</v>
      </c>
      <c r="BS1756" s="13">
        <v>40.620102728286376</v>
      </c>
      <c r="BT1756" s="12">
        <v>289.08407671421645</v>
      </c>
      <c r="BV1756" s="14">
        <f>Таблица1[[#This Row],[Lкан_леб,мм]]</f>
        <v>58040.915923285778</v>
      </c>
      <c r="BW1756" s="50">
        <f>Таблица1[[#This Row],[угол обхв4]]+Таблица1[[#This Row],[Lдуг 3,мм]]</f>
        <v>12346.923986947133</v>
      </c>
      <c r="BX1756" s="54">
        <f>Таблица1[[#This Row],[угол обхв5]]+Таблица1[[#This Row],[Y5, мм]]</f>
        <v>58284.373782364804</v>
      </c>
      <c r="BY1756" s="14">
        <f>Таблица1[[#This Row],[угол обхв6]]+Таблица1[[#This Row],[Lдуг 4,мм]]</f>
        <v>14752.518493483189</v>
      </c>
      <c r="BZ1756" s="14">
        <f>Таблица1[[#This Row],[Т1]]+Таблица1[[#This Row],[X6, мм]]</f>
        <v>58498.752980966274</v>
      </c>
      <c r="CA1756" s="14">
        <f>Таблица1[[#This Row],[Т2]]+Таблица1[[#This Row],[Lдуг 5,мм]]</f>
        <v>20233.050675671337</v>
      </c>
      <c r="CB1756" s="14">
        <f>Таблица1[[#This Row],[Т3]]+Таблица1[[#This Row],[Y6, мм]]</f>
        <v>58730.793171585836</v>
      </c>
      <c r="CC1756" s="14">
        <f>Таблица1[[#This Row],[Т4]]+Таблица1[[#This Row],[Lдуг 6,мм]]</f>
        <v>21361.526196008395</v>
      </c>
      <c r="CD1756" s="14">
        <f>Таблица1[[#This Row],[Т5]]+Таблица1[[#This Row],[Lдуг 1,мм]]</f>
        <v>58778.047000919629</v>
      </c>
      <c r="CE1756" s="14">
        <f>Таблица1[[#This Row],[Т6]]+Таблица1[[#This Row],[Lпрям1, мм]]</f>
        <v>21751.820956413907</v>
      </c>
      <c r="CF1756" s="15">
        <f>Таблица1[[#This Row],[Т7]]+Таблица1[[#This Row],[Lдуг 2,мм]]</f>
        <v>59067.300451243253</v>
      </c>
      <c r="CG1756" s="14">
        <f>Таблица1[[#This Row],[Т8]]+Таблица1[[#This Row],[Lпрям2, мм]]</f>
        <v>25978.025878628585</v>
      </c>
      <c r="CH1756" s="14">
        <f>Таблица1[[#This Row],[Т9]]-Таблица1[[#This Row],[Т9]]</f>
        <v>0</v>
      </c>
      <c r="CI1756" s="50">
        <f>Таблица1[[#This Row],[Т9]]-Таблица1[[#This Row],[Т8]]</f>
        <v>37315.479494829342</v>
      </c>
      <c r="CJ1756" s="54">
        <f>Таблица1[[#This Row],[Т9]]-Таблица1[[#This Row],[Т7]]</f>
        <v>289.25345032362384</v>
      </c>
      <c r="CK1756" s="14">
        <f>Таблица1[[#This Row],[Т9]]-Таблица1[[#This Row],[Т6]]</f>
        <v>37705.774255234857</v>
      </c>
      <c r="CL1756" s="14">
        <f>Таблица1[[#This Row],[Т9]]-Таблица1[[#This Row],[Т5]]</f>
        <v>336.5072796574168</v>
      </c>
      <c r="CM1756" s="14">
        <f>Таблица1[[#This Row],[Т9]]-Таблица1[[#This Row],[Т4]]</f>
        <v>38834.249775571916</v>
      </c>
      <c r="CN1756" s="14">
        <f>Таблица1[[#This Row],[Т9]]-Таблица1[[#This Row],[Т3]]</f>
        <v>568.54747027697886</v>
      </c>
      <c r="CO1756" s="14">
        <f>Таблица1[[#This Row],[Т9]]-Таблица1[[#This Row],[Т2]]</f>
        <v>44314.78195776006</v>
      </c>
      <c r="CP1756" s="14">
        <f>Таблица1[[#This Row],[Т9]]-Таблица1[[#This Row],[Т1]]</f>
        <v>782.92666887844825</v>
      </c>
      <c r="CQ1756" s="14">
        <f>Таблица1[[#This Row],[Т9]]-Таблица1[[#This Row],[угол обхв6]]</f>
        <v>46720.376464296118</v>
      </c>
      <c r="CR1756" s="14">
        <f>Таблица1[[#This Row],[Т9]]-Таблица1[[#This Row],[угол обхв5]]</f>
        <v>1026.3845279574743</v>
      </c>
      <c r="CS1756" s="14">
        <f>Таблица1[[#This Row],[Т9]]-Таблица1[[#This Row],[угол обхв4]]</f>
        <v>59067.300451243253</v>
      </c>
      <c r="CT1756" s="14">
        <f>Таблица1[[#This Row],[Lкан_прям, мм]]+Таблица1[[#This Row],[Lкан_дуг, мм]]+Таблица1[[#This Row],[Lкан_леб,мм]]</f>
        <v>85045.326329871838</v>
      </c>
      <c r="CU1756" s="16">
        <f>Таблица1[[#This Row],[Lкан_леб,мм]]</f>
        <v>58040.915923285778</v>
      </c>
      <c r="CV1756" s="14">
        <f>2534431-(Таблица1[[#This Row],[Т23]]+Таблица1[[#This Row],[угол обхв3]])</f>
        <v>2449096.5895934138</v>
      </c>
      <c r="CW1756" s="50">
        <f>SUM(X1756:AC1756,AD1756:AI1756)-Таблица1[[#This Row],[lподв_min, мм]]</f>
        <v>22778.205485336784</v>
      </c>
      <c r="CX1756" s="17">
        <f>CW2195-Таблица1[[#This Row],[Суммарная длина каната]]</f>
        <v>-2425839.2386204777</v>
      </c>
    </row>
    <row r="1757" spans="1:102" x14ac:dyDescent="0.25">
      <c r="A1757" s="21">
        <v>1756</v>
      </c>
      <c r="B1757" s="10">
        <v>44.102244897959174</v>
      </c>
      <c r="C1757" s="10">
        <v>123.09102040816332</v>
      </c>
      <c r="D1757" s="11">
        <v>15952.952181512997</v>
      </c>
      <c r="E1757" s="11">
        <v>16290.504616952418</v>
      </c>
      <c r="F1757" s="11">
        <v>15828.093620989781</v>
      </c>
      <c r="G1757" s="11">
        <v>16354.780116670972</v>
      </c>
      <c r="H1757" s="11">
        <v>16360.951691512997</v>
      </c>
      <c r="I1757" s="11">
        <v>12014.235978324172</v>
      </c>
      <c r="J1757" s="11">
        <v>4276.2686386282467</v>
      </c>
      <c r="K1757" s="11">
        <v>25978.0258786173</v>
      </c>
      <c r="L1757" s="11">
        <v>1026.3845279687662</v>
      </c>
      <c r="M1757" s="11">
        <v>58040.915923285778</v>
      </c>
      <c r="N1757" s="11">
        <v>7498.3486197153097</v>
      </c>
      <c r="O1757" s="11">
        <v>19128.797189230667</v>
      </c>
      <c r="P1757" s="43">
        <v>9825.4882823285079</v>
      </c>
      <c r="Q1757" s="11">
        <v>19493.415193941852</v>
      </c>
      <c r="R1757" s="11">
        <v>14950.658608239595</v>
      </c>
      <c r="S1757" s="11">
        <v>17552.05944848961</v>
      </c>
      <c r="T1757" s="11">
        <v>16279.081824930876</v>
      </c>
      <c r="U1757" s="11">
        <v>17134.202107575762</v>
      </c>
      <c r="V1757" s="11">
        <v>15952.952181512997</v>
      </c>
      <c r="W1757" s="11">
        <v>16290.504616952418</v>
      </c>
      <c r="X1757" s="12">
        <v>0</v>
      </c>
      <c r="Y1757" s="12">
        <v>227.58174900418675</v>
      </c>
      <c r="Z1757" s="12">
        <v>211.14211542841323</v>
      </c>
      <c r="AA1757" s="44">
        <v>232.04019061955873</v>
      </c>
      <c r="AB1757" s="45">
        <v>47.253829333784765</v>
      </c>
      <c r="AC1757" s="12">
        <v>308.3666435828228</v>
      </c>
      <c r="AD1757" s="12">
        <v>12346.923986947133</v>
      </c>
      <c r="AE1757" s="12">
        <v>2355.5307891570901</v>
      </c>
      <c r="AF1757" s="12">
        <v>5480.5321821881498</v>
      </c>
      <c r="AG1757" s="44">
        <v>1128.4755203370594</v>
      </c>
      <c r="AH1757" s="45">
        <v>390.29476040552197</v>
      </c>
      <c r="AI1757" s="12">
        <v>4276.2686395823475</v>
      </c>
      <c r="AJ1757" s="12">
        <v>-40.864244341884472</v>
      </c>
      <c r="AK1757" s="12">
        <v>-8.904749949370931</v>
      </c>
      <c r="AL1757" s="12">
        <v>20.746113020021578</v>
      </c>
      <c r="AM1757" s="44">
        <v>53.331710078629008</v>
      </c>
      <c r="AN1757" s="45">
        <v>46.695815503488433</v>
      </c>
      <c r="AO1757" s="12">
        <v>89.999999866014548</v>
      </c>
      <c r="AP1757" s="12">
        <v>-2106.1015150058543</v>
      </c>
      <c r="AQ1757" s="12">
        <v>7435.1933654486502</v>
      </c>
      <c r="AR1757" s="12">
        <v>9970.0131419249483</v>
      </c>
      <c r="AS1757" s="44">
        <v>15277.917968133577</v>
      </c>
      <c r="AT1757" s="45">
        <v>15982.170976313915</v>
      </c>
      <c r="AU1757" s="12">
        <v>16360.952181512999</v>
      </c>
      <c r="AV1757" s="12">
        <v>11359.142528365417</v>
      </c>
      <c r="AW1757" s="12">
        <v>19531.879580136687</v>
      </c>
      <c r="AX1757" s="12">
        <v>19874.960165024724</v>
      </c>
      <c r="AY1757" s="44">
        <v>17795.709425632605</v>
      </c>
      <c r="AZ1757" s="45">
        <v>16854.366534473353</v>
      </c>
      <c r="BA1757" s="12">
        <v>16290.504617906521</v>
      </c>
      <c r="BB1757" s="12">
        <v>7231.4068706101243</v>
      </c>
      <c r="BC1757" s="12">
        <v>9762.3330280618466</v>
      </c>
      <c r="BD1757" s="12">
        <v>15095.183467836037</v>
      </c>
      <c r="BE1757" s="44">
        <v>15951.822465036896</v>
      </c>
      <c r="BF1757" s="45">
        <v>16249.863030129962</v>
      </c>
      <c r="BG1757" s="12">
        <v>16360.952191512997</v>
      </c>
      <c r="BH1757" s="12">
        <v>19437.352050778278</v>
      </c>
      <c r="BI1757" s="12">
        <v>19896.497584847872</v>
      </c>
      <c r="BJ1757" s="12">
        <v>17933.604419572483</v>
      </c>
      <c r="BK1757" s="44">
        <v>16890.55213043277</v>
      </c>
      <c r="BL1757" s="45">
        <v>16570.340190054827</v>
      </c>
      <c r="BM1757" s="12">
        <v>12014.235978324174</v>
      </c>
      <c r="BN1757" s="12">
        <v>0</v>
      </c>
      <c r="BO1757" s="12">
        <v>31.959494392513545</v>
      </c>
      <c r="BP1757" s="12">
        <v>29.650862969392506</v>
      </c>
      <c r="BQ1757" s="48">
        <v>32.585597058607426</v>
      </c>
      <c r="BR1757" s="49">
        <v>6.6358945751405729</v>
      </c>
      <c r="BS1757" s="13">
        <v>43.304184362526115</v>
      </c>
      <c r="BT1757" s="12">
        <v>289.08407671421645</v>
      </c>
      <c r="BV1757" s="14">
        <f>Таблица1[[#This Row],[Lкан_леб,мм]]</f>
        <v>58040.915923285778</v>
      </c>
      <c r="BW1757" s="50">
        <f>Таблица1[[#This Row],[угол обхв4]]+Таблица1[[#This Row],[Lдуг 3,мм]]</f>
        <v>12346.923986947133</v>
      </c>
      <c r="BX1757" s="54">
        <f>Таблица1[[#This Row],[угол обхв5]]+Таблица1[[#This Row],[Y5, мм]]</f>
        <v>58268.497672289966</v>
      </c>
      <c r="BY1757" s="14">
        <f>Таблица1[[#This Row],[угол обхв6]]+Таблица1[[#This Row],[Lдуг 4,мм]]</f>
        <v>14702.454776104223</v>
      </c>
      <c r="BZ1757" s="14">
        <f>Таблица1[[#This Row],[Т1]]+Таблица1[[#This Row],[X6, мм]]</f>
        <v>58479.639787718377</v>
      </c>
      <c r="CA1757" s="14">
        <f>Таблица1[[#This Row],[Т2]]+Таблица1[[#This Row],[Lдуг 5,мм]]</f>
        <v>20182.986958292371</v>
      </c>
      <c r="CB1757" s="14">
        <f>Таблица1[[#This Row],[Т3]]+Таблица1[[#This Row],[Y6, мм]]</f>
        <v>58711.679978337939</v>
      </c>
      <c r="CC1757" s="14">
        <f>Таблица1[[#This Row],[Т4]]+Таблица1[[#This Row],[Lдуг 6,мм]]</f>
        <v>21311.46247862943</v>
      </c>
      <c r="CD1757" s="14">
        <f>Таблица1[[#This Row],[Т5]]+Таблица1[[#This Row],[Lдуг 1,мм]]</f>
        <v>58758.933807671725</v>
      </c>
      <c r="CE1757" s="14">
        <f>Таблица1[[#This Row],[Т6]]+Таблица1[[#This Row],[Lпрям1, мм]]</f>
        <v>21701.757239034952</v>
      </c>
      <c r="CF1757" s="15">
        <f>Таблица1[[#This Row],[Т7]]+Таблица1[[#This Row],[Lдуг 2,мм]]</f>
        <v>59067.300451254545</v>
      </c>
      <c r="CG1757" s="14">
        <f>Таблица1[[#This Row],[Т8]]+Таблица1[[#This Row],[Lпрям2, мм]]</f>
        <v>25978.0258786173</v>
      </c>
      <c r="CH1757" s="14">
        <f>Таблица1[[#This Row],[Т9]]-Таблица1[[#This Row],[Т9]]</f>
        <v>0</v>
      </c>
      <c r="CI1757" s="50">
        <f>Таблица1[[#This Row],[Т9]]-Таблица1[[#This Row],[Т8]]</f>
        <v>37365.543212219593</v>
      </c>
      <c r="CJ1757" s="54">
        <f>Таблица1[[#This Row],[Т9]]-Таблица1[[#This Row],[Т7]]</f>
        <v>308.36664358281996</v>
      </c>
      <c r="CK1757" s="14">
        <f>Таблица1[[#This Row],[Т9]]-Таблица1[[#This Row],[Т6]]</f>
        <v>37755.837972625115</v>
      </c>
      <c r="CL1757" s="14">
        <f>Таблица1[[#This Row],[Т9]]-Таблица1[[#This Row],[Т5]]</f>
        <v>355.62047291660565</v>
      </c>
      <c r="CM1757" s="14">
        <f>Таблица1[[#This Row],[Т9]]-Таблица1[[#This Row],[Т4]]</f>
        <v>38884.313492962174</v>
      </c>
      <c r="CN1757" s="14">
        <f>Таблица1[[#This Row],[Т9]]-Таблица1[[#This Row],[Т3]]</f>
        <v>587.6606635361677</v>
      </c>
      <c r="CO1757" s="14">
        <f>Таблица1[[#This Row],[Т9]]-Таблица1[[#This Row],[Т2]]</f>
        <v>44364.845675150325</v>
      </c>
      <c r="CP1757" s="14">
        <f>Таблица1[[#This Row],[Т9]]-Таблица1[[#This Row],[Т1]]</f>
        <v>798.80277896457847</v>
      </c>
      <c r="CQ1757" s="14">
        <f>Таблица1[[#This Row],[Т9]]-Таблица1[[#This Row],[угол обхв6]]</f>
        <v>46720.37646430741</v>
      </c>
      <c r="CR1757" s="14">
        <f>Таблица1[[#This Row],[Т9]]-Таблица1[[#This Row],[угол обхв5]]</f>
        <v>1026.3845279687666</v>
      </c>
      <c r="CS1757" s="14">
        <f>Таблица1[[#This Row],[Т9]]-Таблица1[[#This Row],[угол обхв4]]</f>
        <v>59067.300451254545</v>
      </c>
      <c r="CT1757" s="14">
        <f>Таблица1[[#This Row],[Lкан_прям, мм]]+Таблица1[[#This Row],[Lкан_дуг, мм]]+Таблица1[[#This Row],[Lкан_леб,мм]]</f>
        <v>85045.326329871838</v>
      </c>
      <c r="CU1757" s="16">
        <f>Таблица1[[#This Row],[Lкан_леб,мм]]</f>
        <v>58040.915923285778</v>
      </c>
      <c r="CV1757" s="14">
        <f>2534431-(Таблица1[[#This Row],[Т23]]+Таблица1[[#This Row],[угол обхв3]])</f>
        <v>2449096.5895934138</v>
      </c>
      <c r="CW1757" s="50">
        <f>SUM(X1757:AC1757,AD1757:AI1757)-Таблица1[[#This Row],[lподв_min, мм]]</f>
        <v>22728.141767957819</v>
      </c>
      <c r="CX1757" s="17">
        <f>CW2196-Таблица1[[#This Row],[Суммарная длина каната]]</f>
        <v>-2425892.9309308566</v>
      </c>
    </row>
    <row r="1758" spans="1:102" x14ac:dyDescent="0.25">
      <c r="A1758" s="21">
        <v>1757</v>
      </c>
      <c r="B1758" s="10">
        <v>44.102244897959174</v>
      </c>
      <c r="C1758" s="10">
        <v>125.77510204081636</v>
      </c>
      <c r="D1758" s="11">
        <v>16030.159883704215</v>
      </c>
      <c r="E1758" s="11">
        <v>16662.944904338816</v>
      </c>
      <c r="F1758" s="11">
        <v>15902.428349685617</v>
      </c>
      <c r="G1758" s="11">
        <v>16721.302896227295</v>
      </c>
      <c r="H1758" s="11">
        <v>16438.159393704216</v>
      </c>
      <c r="I1758" s="11">
        <v>12335.910011136164</v>
      </c>
      <c r="J1758" s="11">
        <v>4327.0348932026509</v>
      </c>
      <c r="K1758" s="11">
        <v>25978.025878606095</v>
      </c>
      <c r="L1758" s="11">
        <v>1026.3845279799666</v>
      </c>
      <c r="M1758" s="11">
        <v>58040.915923285778</v>
      </c>
      <c r="N1758" s="11">
        <v>7498.3486197153097</v>
      </c>
      <c r="O1758" s="11">
        <v>19128.797189230667</v>
      </c>
      <c r="P1758" s="43">
        <v>9759.429405455523</v>
      </c>
      <c r="Q1758" s="11">
        <v>19575.399070358075</v>
      </c>
      <c r="R1758" s="11">
        <v>14969.88864062076</v>
      </c>
      <c r="S1758" s="11">
        <v>17876.179379240624</v>
      </c>
      <c r="T1758" s="11">
        <v>16316.422287863104</v>
      </c>
      <c r="U1758" s="11">
        <v>17520.989096653622</v>
      </c>
      <c r="V1758" s="11">
        <v>16030.159883704215</v>
      </c>
      <c r="W1758" s="11">
        <v>16662.944904338816</v>
      </c>
      <c r="X1758" s="12">
        <v>0</v>
      </c>
      <c r="Y1758" s="12">
        <v>211.42914616434678</v>
      </c>
      <c r="Z1758" s="12">
        <v>208.18152502035608</v>
      </c>
      <c r="AA1758" s="44">
        <v>232.04019061955935</v>
      </c>
      <c r="AB1758" s="45">
        <v>47.253829333787941</v>
      </c>
      <c r="AC1758" s="12">
        <v>327.47983684191632</v>
      </c>
      <c r="AD1758" s="12">
        <v>12346.923986947133</v>
      </c>
      <c r="AE1758" s="12">
        <v>2304.7645345826782</v>
      </c>
      <c r="AF1758" s="12">
        <v>5480.5321821881489</v>
      </c>
      <c r="AG1758" s="44">
        <v>1128.4755203370623</v>
      </c>
      <c r="AH1758" s="45">
        <v>390.29476040551549</v>
      </c>
      <c r="AI1758" s="12">
        <v>4327.0348941455568</v>
      </c>
      <c r="AJ1758" s="12">
        <v>-40.864244341884472</v>
      </c>
      <c r="AK1758" s="12">
        <v>-11.173073407395091</v>
      </c>
      <c r="AL1758" s="12">
        <v>18.062031387368521</v>
      </c>
      <c r="AM1758" s="44">
        <v>50.647628445976032</v>
      </c>
      <c r="AN1758" s="45">
        <v>44.011733870835009</v>
      </c>
      <c r="AO1758" s="12">
        <v>89.99999986758651</v>
      </c>
      <c r="AP1758" s="12">
        <v>-2106.1015150058543</v>
      </c>
      <c r="AQ1758" s="12">
        <v>7419.2891041917537</v>
      </c>
      <c r="AR1758" s="12">
        <v>9885.9283677696385</v>
      </c>
      <c r="AS1758" s="44">
        <v>15285.379104514523</v>
      </c>
      <c r="AT1758" s="45">
        <v>16032.941573338281</v>
      </c>
      <c r="AU1758" s="12">
        <v>16438.159883704215</v>
      </c>
      <c r="AV1758" s="12">
        <v>11359.142528365417</v>
      </c>
      <c r="AW1758" s="12">
        <v>19529.064091441156</v>
      </c>
      <c r="AX1758" s="12">
        <v>19963.293402017422</v>
      </c>
      <c r="AY1758" s="44">
        <v>18134.887259275423</v>
      </c>
      <c r="AZ1758" s="45">
        <v>17227.556507303878</v>
      </c>
      <c r="BA1758" s="12">
        <v>16662.944905281722</v>
      </c>
      <c r="BB1758" s="12">
        <v>7231.4068706101243</v>
      </c>
      <c r="BC1758" s="12">
        <v>9680.3698899319643</v>
      </c>
      <c r="BD1758" s="12">
        <v>15096.387602934878</v>
      </c>
      <c r="BE1758" s="44">
        <v>16000.931823969346</v>
      </c>
      <c r="BF1758" s="45">
        <v>16313.640598229038</v>
      </c>
      <c r="BG1758" s="12">
        <v>16438.159893704214</v>
      </c>
      <c r="BH1758" s="12">
        <v>19437.352050778278</v>
      </c>
      <c r="BI1758" s="12">
        <v>19975.665972568564</v>
      </c>
      <c r="BJ1758" s="12">
        <v>18264.073710899971</v>
      </c>
      <c r="BK1758" s="44">
        <v>17262.281216618823</v>
      </c>
      <c r="BL1758" s="45">
        <v>16956.37749368856</v>
      </c>
      <c r="BM1758" s="12">
        <v>12335.910011136166</v>
      </c>
      <c r="BN1758" s="12">
        <v>0</v>
      </c>
      <c r="BO1758" s="12">
        <v>29.691170934489381</v>
      </c>
      <c r="BP1758" s="12">
        <v>29.235104794763611</v>
      </c>
      <c r="BQ1758" s="48">
        <v>32.585597058607512</v>
      </c>
      <c r="BR1758" s="49">
        <v>6.6358945751410188</v>
      </c>
      <c r="BS1758" s="13">
        <v>45.988265996751501</v>
      </c>
      <c r="BT1758" s="12">
        <v>289.08407671421645</v>
      </c>
      <c r="BV1758" s="14">
        <f>Таблица1[[#This Row],[Lкан_леб,мм]]</f>
        <v>58040.915923285778</v>
      </c>
      <c r="BW1758" s="50">
        <f>Таблица1[[#This Row],[угол обхв4]]+Таблица1[[#This Row],[Lдуг 3,мм]]</f>
        <v>12346.923986947133</v>
      </c>
      <c r="BX1758" s="54">
        <f>Таблица1[[#This Row],[угол обхв5]]+Таблица1[[#This Row],[Y5, мм]]</f>
        <v>58252.345069450123</v>
      </c>
      <c r="BY1758" s="14">
        <f>Таблица1[[#This Row],[угол обхв6]]+Таблица1[[#This Row],[Lдуг 4,мм]]</f>
        <v>14651.688521529812</v>
      </c>
      <c r="BZ1758" s="14">
        <f>Таблица1[[#This Row],[Т1]]+Таблица1[[#This Row],[X6, мм]]</f>
        <v>58460.526594470481</v>
      </c>
      <c r="CA1758" s="14">
        <f>Таблица1[[#This Row],[Т2]]+Таблица1[[#This Row],[Lдуг 5,мм]]</f>
        <v>20132.220703717961</v>
      </c>
      <c r="CB1758" s="14">
        <f>Таблица1[[#This Row],[Т3]]+Таблица1[[#This Row],[Y6, мм]]</f>
        <v>58692.566785090043</v>
      </c>
      <c r="CC1758" s="14">
        <f>Таблица1[[#This Row],[Т4]]+Таблица1[[#This Row],[Lдуг 6,мм]]</f>
        <v>21260.696224055024</v>
      </c>
      <c r="CD1758" s="14">
        <f>Таблица1[[#This Row],[Т5]]+Таблица1[[#This Row],[Lдуг 1,мм]]</f>
        <v>58739.820614423828</v>
      </c>
      <c r="CE1758" s="14">
        <f>Таблица1[[#This Row],[Т6]]+Таблица1[[#This Row],[Lпрям1, мм]]</f>
        <v>21650.990984460539</v>
      </c>
      <c r="CF1758" s="15">
        <f>Таблица1[[#This Row],[Т7]]+Таблица1[[#This Row],[Lдуг 2,мм]]</f>
        <v>59067.300451265743</v>
      </c>
      <c r="CG1758" s="14">
        <f>Таблица1[[#This Row],[Т8]]+Таблица1[[#This Row],[Lпрям2, мм]]</f>
        <v>25978.025878606095</v>
      </c>
      <c r="CH1758" s="14">
        <f>Таблица1[[#This Row],[Т9]]-Таблица1[[#This Row],[Т9]]</f>
        <v>0</v>
      </c>
      <c r="CI1758" s="50">
        <f>Таблица1[[#This Row],[Т9]]-Таблица1[[#This Row],[Т8]]</f>
        <v>37416.309466805207</v>
      </c>
      <c r="CJ1758" s="54">
        <f>Таблица1[[#This Row],[Т9]]-Таблица1[[#This Row],[Т7]]</f>
        <v>327.47983684191422</v>
      </c>
      <c r="CK1758" s="14">
        <f>Таблица1[[#This Row],[Т9]]-Таблица1[[#This Row],[Т6]]</f>
        <v>37806.604227210715</v>
      </c>
      <c r="CL1758" s="14">
        <f>Таблица1[[#This Row],[Т9]]-Таблица1[[#This Row],[Т5]]</f>
        <v>374.73366617569991</v>
      </c>
      <c r="CM1758" s="14">
        <f>Таблица1[[#This Row],[Т9]]-Таблица1[[#This Row],[Т4]]</f>
        <v>38935.079747547781</v>
      </c>
      <c r="CN1758" s="14">
        <f>Таблица1[[#This Row],[Т9]]-Таблица1[[#This Row],[Т3]]</f>
        <v>606.77385679526196</v>
      </c>
      <c r="CO1758" s="14">
        <f>Таблица1[[#This Row],[Т9]]-Таблица1[[#This Row],[Т2]]</f>
        <v>44415.611929735933</v>
      </c>
      <c r="CP1758" s="14">
        <f>Таблица1[[#This Row],[Т9]]-Таблица1[[#This Row],[Т1]]</f>
        <v>814.95538181562006</v>
      </c>
      <c r="CQ1758" s="14">
        <f>Таблица1[[#This Row],[Т9]]-Таблица1[[#This Row],[угол обхв6]]</f>
        <v>46720.376464318608</v>
      </c>
      <c r="CR1758" s="14">
        <f>Таблица1[[#This Row],[Т9]]-Таблица1[[#This Row],[угол обхв5]]</f>
        <v>1026.3845279799643</v>
      </c>
      <c r="CS1758" s="14">
        <f>Таблица1[[#This Row],[Т9]]-Таблица1[[#This Row],[угол обхв4]]</f>
        <v>59067.300451265743</v>
      </c>
      <c r="CT1758" s="14">
        <f>Таблица1[[#This Row],[Lкан_прям, мм]]+Таблица1[[#This Row],[Lкан_дуг, мм]]+Таблица1[[#This Row],[Lкан_леб,мм]]</f>
        <v>85045.326329871838</v>
      </c>
      <c r="CU1758" s="16">
        <f>Таблица1[[#This Row],[Lкан_леб,мм]]</f>
        <v>58040.915923285778</v>
      </c>
      <c r="CV1758" s="14">
        <f>2534431-(Таблица1[[#This Row],[Т23]]+Таблица1[[#This Row],[угол обхв3]])</f>
        <v>2449096.5895934138</v>
      </c>
      <c r="CW1758" s="50">
        <f>SUM(X1758:AC1758,AD1758:AI1758)-Таблица1[[#This Row],[lподв_min, мм]]</f>
        <v>22677.375513383409</v>
      </c>
      <c r="CX1758" s="17">
        <f>CW2197-Таблица1[[#This Row],[Суммарная длина каната]]</f>
        <v>-2425948.2259033448</v>
      </c>
    </row>
    <row r="1759" spans="1:102" x14ac:dyDescent="0.25">
      <c r="A1759" s="21">
        <v>1758</v>
      </c>
      <c r="B1759" s="10">
        <v>44.102244897959174</v>
      </c>
      <c r="C1759" s="10">
        <v>128.45918367346943</v>
      </c>
      <c r="D1759" s="11">
        <v>16089.841903247769</v>
      </c>
      <c r="E1759" s="11">
        <v>17038.592150421246</v>
      </c>
      <c r="F1759" s="11">
        <v>15959.517658160737</v>
      </c>
      <c r="G1759" s="11">
        <v>17090.904588163103</v>
      </c>
      <c r="H1759" s="11">
        <v>16497.84141324777</v>
      </c>
      <c r="I1759" s="11">
        <v>12660.156168377873</v>
      </c>
      <c r="J1759" s="11">
        <v>4378.435982043372</v>
      </c>
      <c r="K1759" s="11">
        <v>25978.025878595021</v>
      </c>
      <c r="L1759" s="11">
        <v>1026.384527991037</v>
      </c>
      <c r="M1759" s="11">
        <v>58040.915923285778</v>
      </c>
      <c r="N1759" s="11">
        <v>7498.3486197153097</v>
      </c>
      <c r="O1759" s="11">
        <v>19128.797189230667</v>
      </c>
      <c r="P1759" s="43">
        <v>9689.6037830372916</v>
      </c>
      <c r="Q1759" s="11">
        <v>19654.199537741573</v>
      </c>
      <c r="R1759" s="11">
        <v>14973.9193868396</v>
      </c>
      <c r="S1759" s="11">
        <v>18200.844247590037</v>
      </c>
      <c r="T1759" s="11">
        <v>16335.608964862529</v>
      </c>
      <c r="U1759" s="11">
        <v>17909.100364871429</v>
      </c>
      <c r="V1759" s="11">
        <v>16089.841903247769</v>
      </c>
      <c r="W1759" s="11">
        <v>17038.592150421246</v>
      </c>
      <c r="X1759" s="12">
        <v>0</v>
      </c>
      <c r="Y1759" s="12">
        <v>194.97745300057875</v>
      </c>
      <c r="Z1759" s="12">
        <v>205.52002493622734</v>
      </c>
      <c r="AA1759" s="44">
        <v>232.04019061955862</v>
      </c>
      <c r="AB1759" s="45">
        <v>47.253829333788481</v>
      </c>
      <c r="AC1759" s="12">
        <v>346.59303010088377</v>
      </c>
      <c r="AD1759" s="12">
        <v>12346.923986947133</v>
      </c>
      <c r="AE1759" s="12">
        <v>2253.3634457419475</v>
      </c>
      <c r="AF1759" s="12">
        <v>5480.5321821881507</v>
      </c>
      <c r="AG1759" s="44">
        <v>1128.4755203370592</v>
      </c>
      <c r="AH1759" s="45">
        <v>390.29476040551589</v>
      </c>
      <c r="AI1759" s="12">
        <v>4378.435982975212</v>
      </c>
      <c r="AJ1759" s="12">
        <v>-40.864244341884472</v>
      </c>
      <c r="AK1759" s="12">
        <v>-13.483398368493463</v>
      </c>
      <c r="AL1759" s="12">
        <v>15.377949754715507</v>
      </c>
      <c r="AM1759" s="44">
        <v>47.963546813322914</v>
      </c>
      <c r="AN1759" s="45">
        <v>41.32765223818182</v>
      </c>
      <c r="AO1759" s="12">
        <v>89.999999869140993</v>
      </c>
      <c r="AP1759" s="12">
        <v>-2106.1015150058543</v>
      </c>
      <c r="AQ1759" s="12">
        <v>7403.2178681281566</v>
      </c>
      <c r="AR1759" s="12">
        <v>9797.7992900920599</v>
      </c>
      <c r="AS1759" s="44">
        <v>15276.948720636301</v>
      </c>
      <c r="AT1759" s="45">
        <v>16066.18038426454</v>
      </c>
      <c r="AU1759" s="12">
        <v>16497.841903247772</v>
      </c>
      <c r="AV1759" s="12">
        <v>11359.142528365417</v>
      </c>
      <c r="AW1759" s="12">
        <v>19525.551697840794</v>
      </c>
      <c r="AX1759" s="12">
        <v>20047.59213077449</v>
      </c>
      <c r="AY1759" s="44">
        <v>18474.042386051351</v>
      </c>
      <c r="AZ1759" s="45">
        <v>17602.71459503713</v>
      </c>
      <c r="BA1759" s="12">
        <v>17038.592151353085</v>
      </c>
      <c r="BB1759" s="12">
        <v>7231.4068706101243</v>
      </c>
      <c r="BC1759" s="12">
        <v>9594.4730314501394</v>
      </c>
      <c r="BD1759" s="12">
        <v>15082.114893894368</v>
      </c>
      <c r="BE1759" s="44">
        <v>16032.579631065828</v>
      </c>
      <c r="BF1759" s="45">
        <v>16359.270483845758</v>
      </c>
      <c r="BG1759" s="12">
        <v>16497.841913247768</v>
      </c>
      <c r="BH1759" s="12">
        <v>19437.352050778278</v>
      </c>
      <c r="BI1759" s="12">
        <v>20050.954046351697</v>
      </c>
      <c r="BJ1759" s="12">
        <v>18594.236840622954</v>
      </c>
      <c r="BK1759" s="44">
        <v>17635.902226410115</v>
      </c>
      <c r="BL1759" s="45">
        <v>17344.97792025554</v>
      </c>
      <c r="BM1759" s="12">
        <v>12660.156168377875</v>
      </c>
      <c r="BN1759" s="12">
        <v>0</v>
      </c>
      <c r="BO1759" s="12">
        <v>27.380845973391008</v>
      </c>
      <c r="BP1759" s="12">
        <v>28.861348123208973</v>
      </c>
      <c r="BQ1759" s="48">
        <v>32.585597058607412</v>
      </c>
      <c r="BR1759" s="49">
        <v>6.6358945751410952</v>
      </c>
      <c r="BS1759" s="13">
        <v>48.672347630959166</v>
      </c>
      <c r="BT1759" s="12">
        <v>289.08407671421645</v>
      </c>
      <c r="BV1759" s="14">
        <f>Таблица1[[#This Row],[Lкан_леб,мм]]</f>
        <v>58040.915923285778</v>
      </c>
      <c r="BW1759" s="50">
        <f>Таблица1[[#This Row],[угол обхв4]]+Таблица1[[#This Row],[Lдуг 3,мм]]</f>
        <v>12346.923986947133</v>
      </c>
      <c r="BX1759" s="54">
        <f>Таблица1[[#This Row],[угол обхв5]]+Таблица1[[#This Row],[Y5, мм]]</f>
        <v>58235.89337628636</v>
      </c>
      <c r="BY1759" s="14">
        <f>Таблица1[[#This Row],[угол обхв6]]+Таблица1[[#This Row],[Lдуг 4,мм]]</f>
        <v>14600.287432689081</v>
      </c>
      <c r="BZ1759" s="14">
        <f>Таблица1[[#This Row],[Т1]]+Таблица1[[#This Row],[X6, мм]]</f>
        <v>58441.413401222584</v>
      </c>
      <c r="CA1759" s="14">
        <f>Таблица1[[#This Row],[Т2]]+Таблица1[[#This Row],[Lдуг 5,мм]]</f>
        <v>20080.819614877233</v>
      </c>
      <c r="CB1759" s="14">
        <f>Таблица1[[#This Row],[Т3]]+Таблица1[[#This Row],[Y6, мм]]</f>
        <v>58673.453591842146</v>
      </c>
      <c r="CC1759" s="14">
        <f>Таблица1[[#This Row],[Т4]]+Таблица1[[#This Row],[Lдуг 6,мм]]</f>
        <v>21209.295135214292</v>
      </c>
      <c r="CD1759" s="14">
        <f>Таблица1[[#This Row],[Т5]]+Таблица1[[#This Row],[Lдуг 1,мм]]</f>
        <v>58720.707421175932</v>
      </c>
      <c r="CE1759" s="14">
        <f>Таблица1[[#This Row],[Т6]]+Таблица1[[#This Row],[Lпрям1, мм]]</f>
        <v>21599.589895619807</v>
      </c>
      <c r="CF1759" s="15">
        <f>Таблица1[[#This Row],[Т7]]+Таблица1[[#This Row],[Lдуг 2,мм]]</f>
        <v>59067.300451276817</v>
      </c>
      <c r="CG1759" s="14">
        <f>Таблица1[[#This Row],[Т8]]+Таблица1[[#This Row],[Lпрям2, мм]]</f>
        <v>25978.025878595021</v>
      </c>
      <c r="CH1759" s="14">
        <f>Таблица1[[#This Row],[Т9]]-Таблица1[[#This Row],[Т9]]</f>
        <v>0</v>
      </c>
      <c r="CI1759" s="50">
        <f>Таблица1[[#This Row],[Т9]]-Таблица1[[#This Row],[Т8]]</f>
        <v>37467.71055565701</v>
      </c>
      <c r="CJ1759" s="54">
        <f>Таблица1[[#This Row],[Т9]]-Таблица1[[#This Row],[Т7]]</f>
        <v>346.59303010088479</v>
      </c>
      <c r="CK1759" s="14">
        <f>Таблица1[[#This Row],[Т9]]-Таблица1[[#This Row],[Т6]]</f>
        <v>37858.005316062525</v>
      </c>
      <c r="CL1759" s="14">
        <f>Таблица1[[#This Row],[Т9]]-Таблица1[[#This Row],[Т5]]</f>
        <v>393.84685943467048</v>
      </c>
      <c r="CM1759" s="14">
        <f>Таблица1[[#This Row],[Т9]]-Таблица1[[#This Row],[Т4]]</f>
        <v>38986.480836399583</v>
      </c>
      <c r="CN1759" s="14">
        <f>Таблица1[[#This Row],[Т9]]-Таблица1[[#This Row],[Т3]]</f>
        <v>625.88705005423253</v>
      </c>
      <c r="CO1759" s="14">
        <f>Таблица1[[#This Row],[Т9]]-Таблица1[[#This Row],[Т2]]</f>
        <v>44467.013018587735</v>
      </c>
      <c r="CP1759" s="14">
        <f>Таблица1[[#This Row],[Т9]]-Таблица1[[#This Row],[Т1]]</f>
        <v>831.40707499045675</v>
      </c>
      <c r="CQ1759" s="14">
        <f>Таблица1[[#This Row],[Т9]]-Таблица1[[#This Row],[угол обхв6]]</f>
        <v>46720.376464329682</v>
      </c>
      <c r="CR1759" s="14">
        <f>Таблица1[[#This Row],[Т9]]-Таблица1[[#This Row],[угол обхв5]]</f>
        <v>1026.3845279910383</v>
      </c>
      <c r="CS1759" s="14">
        <f>Таблица1[[#This Row],[Т9]]-Таблица1[[#This Row],[угол обхв4]]</f>
        <v>59067.300451276817</v>
      </c>
      <c r="CT1759" s="14">
        <f>Таблица1[[#This Row],[Lкан_прям, мм]]+Таблица1[[#This Row],[Lкан_дуг, мм]]+Таблица1[[#This Row],[Lкан_леб,мм]]</f>
        <v>85045.326329871838</v>
      </c>
      <c r="CU1759" s="16">
        <f>Таблица1[[#This Row],[Lкан_леб,мм]]</f>
        <v>58040.915923285778</v>
      </c>
      <c r="CV1759" s="14">
        <f>2534431-(Таблица1[[#This Row],[Т23]]+Таблица1[[#This Row],[угол обхв3]])</f>
        <v>2449096.5895934138</v>
      </c>
      <c r="CW1759" s="50">
        <f>SUM(X1759:AC1759,AD1759:AI1759)-Таблица1[[#This Row],[lподв_min, мм]]</f>
        <v>22625.974424542681</v>
      </c>
      <c r="CX1759" s="17">
        <f>CW2198-Таблица1[[#This Row],[Суммарная длина каната]]</f>
        <v>-2426005.1108476082</v>
      </c>
    </row>
    <row r="1760" spans="1:102" x14ac:dyDescent="0.25">
      <c r="A1760" s="21">
        <v>1759</v>
      </c>
      <c r="B1760" s="10">
        <v>44.102244897959174</v>
      </c>
      <c r="C1760" s="10">
        <v>131.14326530612249</v>
      </c>
      <c r="D1760" s="11">
        <v>16131.867288708918</v>
      </c>
      <c r="E1760" s="11">
        <v>17416.622127966613</v>
      </c>
      <c r="F1760" s="11">
        <v>15999.236283783106</v>
      </c>
      <c r="G1760" s="11">
        <v>17462.774230111256</v>
      </c>
      <c r="H1760" s="11">
        <v>16539.866798708917</v>
      </c>
      <c r="I1760" s="11">
        <v>12986.222515937041</v>
      </c>
      <c r="J1760" s="11">
        <v>4430.3996120295733</v>
      </c>
      <c r="K1760" s="11">
        <v>25978.0258785841</v>
      </c>
      <c r="L1760" s="11">
        <v>1026.3845280019627</v>
      </c>
      <c r="M1760" s="11">
        <v>58040.915923285778</v>
      </c>
      <c r="N1760" s="11">
        <v>7498.3486197153097</v>
      </c>
      <c r="O1760" s="11">
        <v>19128.797189230667</v>
      </c>
      <c r="P1760" s="43">
        <v>9616.1646231171762</v>
      </c>
      <c r="Q1760" s="11">
        <v>19729.643695873121</v>
      </c>
      <c r="R1760" s="11">
        <v>14962.742002825416</v>
      </c>
      <c r="S1760" s="11">
        <v>18525.341689401255</v>
      </c>
      <c r="T1760" s="11">
        <v>16336.59975743953</v>
      </c>
      <c r="U1760" s="11">
        <v>18297.684337034436</v>
      </c>
      <c r="V1760" s="11">
        <v>16131.867288708918</v>
      </c>
      <c r="W1760" s="11">
        <v>17416.622127966613</v>
      </c>
      <c r="X1760" s="12">
        <v>0</v>
      </c>
      <c r="Y1760" s="12">
        <v>178.20197384250932</v>
      </c>
      <c r="Z1760" s="12">
        <v>203.18231084639942</v>
      </c>
      <c r="AA1760" s="44">
        <v>232.04019061955844</v>
      </c>
      <c r="AB1760" s="45">
        <v>47.253829333786669</v>
      </c>
      <c r="AC1760" s="12">
        <v>365.70622335970887</v>
      </c>
      <c r="AD1760" s="12">
        <v>12346.923986947133</v>
      </c>
      <c r="AE1760" s="12">
        <v>2201.3998157557617</v>
      </c>
      <c r="AF1760" s="12">
        <v>5480.5321821881489</v>
      </c>
      <c r="AG1760" s="44">
        <v>1128.4755203370603</v>
      </c>
      <c r="AH1760" s="45">
        <v>390.29476040551538</v>
      </c>
      <c r="AI1760" s="12">
        <v>4430.3996129504812</v>
      </c>
      <c r="AJ1760" s="12">
        <v>-40.864244341884472</v>
      </c>
      <c r="AK1760" s="12">
        <v>-15.839192866206835</v>
      </c>
      <c r="AL1760" s="12">
        <v>12.693868122062428</v>
      </c>
      <c r="AM1760" s="44">
        <v>45.27946518066981</v>
      </c>
      <c r="AN1760" s="45">
        <v>38.643570605528971</v>
      </c>
      <c r="AO1760" s="12">
        <v>89.999999870675822</v>
      </c>
      <c r="AP1760" s="12">
        <v>-2106.1015150058543</v>
      </c>
      <c r="AQ1760" s="12">
        <v>7386.9897593412979</v>
      </c>
      <c r="AR1760" s="12">
        <v>9705.8192775022799</v>
      </c>
      <c r="AS1760" s="44">
        <v>15252.645314044294</v>
      </c>
      <c r="AT1760" s="45">
        <v>16081.814478082439</v>
      </c>
      <c r="AU1760" s="12">
        <v>16539.86728870892</v>
      </c>
      <c r="AV1760" s="12">
        <v>11359.142528365417</v>
      </c>
      <c r="AW1760" s="12">
        <v>19521.306048004837</v>
      </c>
      <c r="AX1760" s="12">
        <v>20127.671387054383</v>
      </c>
      <c r="AY1760" s="44">
        <v>18812.430647991325</v>
      </c>
      <c r="AZ1760" s="45">
        <v>17979.01764372789</v>
      </c>
      <c r="BA1760" s="12">
        <v>17416.622128887524</v>
      </c>
      <c r="BB1760" s="12">
        <v>7231.4068706101243</v>
      </c>
      <c r="BC1760" s="12">
        <v>9504.8057627431663</v>
      </c>
      <c r="BD1760" s="12">
        <v>15052.39665721052</v>
      </c>
      <c r="BE1760" s="44">
        <v>16046.696446220654</v>
      </c>
      <c r="BF1760" s="45">
        <v>16386.652568066009</v>
      </c>
      <c r="BG1760" s="12">
        <v>16539.867298708916</v>
      </c>
      <c r="BH1760" s="12">
        <v>19437.352050778278</v>
      </c>
      <c r="BI1760" s="12">
        <v>20122.152554647291</v>
      </c>
      <c r="BJ1760" s="12">
        <v>18923.369380582517</v>
      </c>
      <c r="BK1760" s="44">
        <v>18010.595378444366</v>
      </c>
      <c r="BL1760" s="45">
        <v>17735.288821273163</v>
      </c>
      <c r="BM1760" s="12">
        <v>12986.222515937043</v>
      </c>
      <c r="BN1760" s="12">
        <v>0</v>
      </c>
      <c r="BO1760" s="12">
        <v>25.025051475677639</v>
      </c>
      <c r="BP1760" s="12">
        <v>28.533060988269259</v>
      </c>
      <c r="BQ1760" s="48">
        <v>32.585597058607384</v>
      </c>
      <c r="BR1760" s="49">
        <v>6.6358945751408402</v>
      </c>
      <c r="BS1760" s="13">
        <v>51.356429265146851</v>
      </c>
      <c r="BT1760" s="12">
        <v>289.08407671421645</v>
      </c>
      <c r="BV1760" s="14">
        <f>Таблица1[[#This Row],[Lкан_леб,мм]]</f>
        <v>58040.915923285778</v>
      </c>
      <c r="BW1760" s="50">
        <f>Таблица1[[#This Row],[угол обхв4]]+Таблица1[[#This Row],[Lдуг 3,мм]]</f>
        <v>12346.923986947133</v>
      </c>
      <c r="BX1760" s="54">
        <f>Таблица1[[#This Row],[угол обхв5]]+Таблица1[[#This Row],[Y5, мм]]</f>
        <v>58219.117897128286</v>
      </c>
      <c r="BY1760" s="14">
        <f>Таблица1[[#This Row],[угол обхв6]]+Таблица1[[#This Row],[Lдуг 4,мм]]</f>
        <v>14548.323802702895</v>
      </c>
      <c r="BZ1760" s="14">
        <f>Таблица1[[#This Row],[Т1]]+Таблица1[[#This Row],[X6, мм]]</f>
        <v>58422.300207974688</v>
      </c>
      <c r="CA1760" s="14">
        <f>Таблица1[[#This Row],[Т2]]+Таблица1[[#This Row],[Lдуг 5,мм]]</f>
        <v>20028.855984891044</v>
      </c>
      <c r="CB1760" s="14">
        <f>Таблица1[[#This Row],[Т3]]+Таблица1[[#This Row],[Y6, мм]]</f>
        <v>58654.34039859425</v>
      </c>
      <c r="CC1760" s="14">
        <f>Таблица1[[#This Row],[Т4]]+Таблица1[[#This Row],[Lдуг 6,мм]]</f>
        <v>21157.331505228103</v>
      </c>
      <c r="CD1760" s="14">
        <f>Таблица1[[#This Row],[Т5]]+Таблица1[[#This Row],[Lдуг 1,мм]]</f>
        <v>58701.594227928035</v>
      </c>
      <c r="CE1760" s="14">
        <f>Таблица1[[#This Row],[Т6]]+Таблица1[[#This Row],[Lпрям1, мм]]</f>
        <v>21547.626265633618</v>
      </c>
      <c r="CF1760" s="15">
        <f>Таблица1[[#This Row],[Т7]]+Таблица1[[#This Row],[Lдуг 2,мм]]</f>
        <v>59067.300451287745</v>
      </c>
      <c r="CG1760" s="14">
        <f>Таблица1[[#This Row],[Т8]]+Таблица1[[#This Row],[Lпрям2, мм]]</f>
        <v>25978.0258785841</v>
      </c>
      <c r="CH1760" s="14">
        <f>Таблица1[[#This Row],[Т9]]-Таблица1[[#This Row],[Т9]]</f>
        <v>0</v>
      </c>
      <c r="CI1760" s="50">
        <f>Таблица1[[#This Row],[Т9]]-Таблица1[[#This Row],[Т8]]</f>
        <v>37519.674185654127</v>
      </c>
      <c r="CJ1760" s="54">
        <f>Таблица1[[#This Row],[Т9]]-Таблица1[[#This Row],[Т7]]</f>
        <v>365.70622335970984</v>
      </c>
      <c r="CK1760" s="14">
        <f>Таблица1[[#This Row],[Т9]]-Таблица1[[#This Row],[Т6]]</f>
        <v>37909.968946059642</v>
      </c>
      <c r="CL1760" s="14">
        <f>Таблица1[[#This Row],[Т9]]-Таблица1[[#This Row],[Т5]]</f>
        <v>412.96005269349553</v>
      </c>
      <c r="CM1760" s="14">
        <f>Таблица1[[#This Row],[Т9]]-Таблица1[[#This Row],[Т4]]</f>
        <v>39038.444466396701</v>
      </c>
      <c r="CN1760" s="14">
        <f>Таблица1[[#This Row],[Т9]]-Таблица1[[#This Row],[Т3]]</f>
        <v>645.00024331305758</v>
      </c>
      <c r="CO1760" s="14">
        <f>Таблица1[[#This Row],[Т9]]-Таблица1[[#This Row],[Т2]]</f>
        <v>44518.976648584852</v>
      </c>
      <c r="CP1760" s="14">
        <f>Таблица1[[#This Row],[Т9]]-Таблица1[[#This Row],[Т1]]</f>
        <v>848.18255415945896</v>
      </c>
      <c r="CQ1760" s="14">
        <f>Таблица1[[#This Row],[Т9]]-Таблица1[[#This Row],[угол обхв6]]</f>
        <v>46720.37646434061</v>
      </c>
      <c r="CR1760" s="14">
        <f>Таблица1[[#This Row],[Т9]]-Таблица1[[#This Row],[угол обхв5]]</f>
        <v>1026.3845280019668</v>
      </c>
      <c r="CS1760" s="14">
        <f>Таблица1[[#This Row],[Т9]]-Таблица1[[#This Row],[угол обхв4]]</f>
        <v>59067.300451287745</v>
      </c>
      <c r="CT1760" s="14">
        <f>Таблица1[[#This Row],[Lкан_прям, мм]]+Таблица1[[#This Row],[Lкан_дуг, мм]]+Таблица1[[#This Row],[Lкан_леб,мм]]</f>
        <v>85045.326329871838</v>
      </c>
      <c r="CU1760" s="16">
        <f>Таблица1[[#This Row],[Lкан_леб,мм]]</f>
        <v>58040.915923285778</v>
      </c>
      <c r="CV1760" s="14">
        <f>2534431-(Таблица1[[#This Row],[Т23]]+Таблица1[[#This Row],[угол обхв3]])</f>
        <v>2449096.5895934138</v>
      </c>
      <c r="CW1760" s="50">
        <f>SUM(X1760:AC1760,AD1760:AI1760)-Таблица1[[#This Row],[lподв_min, мм]]</f>
        <v>22574.010794556489</v>
      </c>
      <c r="CX1760" s="17">
        <f>CW2199-Таблица1[[#This Row],[Суммарная длина каната]]</f>
        <v>-2426063.5718113403</v>
      </c>
    </row>
    <row r="1761" spans="1:102" x14ac:dyDescent="0.25">
      <c r="A1761" s="21">
        <v>1760</v>
      </c>
      <c r="B1761" s="10">
        <v>44.102244897959174</v>
      </c>
      <c r="C1761" s="10">
        <v>133.82734693877552</v>
      </c>
      <c r="D1761" s="11">
        <v>16156.143829995506</v>
      </c>
      <c r="E1761" s="11">
        <v>17796.205381666339</v>
      </c>
      <c r="F1761" s="11">
        <v>16021.497077842752</v>
      </c>
      <c r="G1761" s="11">
        <v>17836.095883477108</v>
      </c>
      <c r="H1761" s="11">
        <v>16564.143339995506</v>
      </c>
      <c r="I1761" s="11">
        <v>13313.356968974931</v>
      </c>
      <c r="J1761" s="11">
        <v>4482.8484126914091</v>
      </c>
      <c r="K1761" s="11">
        <v>25978.025878573328</v>
      </c>
      <c r="L1761" s="11">
        <v>1026.3845280127389</v>
      </c>
      <c r="M1761" s="11">
        <v>58040.915923285778</v>
      </c>
      <c r="N1761" s="11">
        <v>7498.3486197153097</v>
      </c>
      <c r="O1761" s="11">
        <v>19128.797189230667</v>
      </c>
      <c r="P1761" s="43">
        <v>9539.2730623898042</v>
      </c>
      <c r="Q1761" s="11">
        <v>19801.566008786845</v>
      </c>
      <c r="R1761" s="11">
        <v>14936.381013459984</v>
      </c>
      <c r="S1761" s="11">
        <v>18848.959707896982</v>
      </c>
      <c r="T1761" s="11">
        <v>16319.392491644376</v>
      </c>
      <c r="U1761" s="11">
        <v>18685.88840076351</v>
      </c>
      <c r="V1761" s="11">
        <v>16156.143829995506</v>
      </c>
      <c r="W1761" s="11">
        <v>17796.205381666339</v>
      </c>
      <c r="X1761" s="12">
        <v>0</v>
      </c>
      <c r="Y1761" s="12">
        <v>161.07570699424707</v>
      </c>
      <c r="Z1761" s="12">
        <v>201.19538444676436</v>
      </c>
      <c r="AA1761" s="44">
        <v>232.04019061955964</v>
      </c>
      <c r="AB1761" s="45">
        <v>47.253829333787444</v>
      </c>
      <c r="AC1761" s="12">
        <v>384.81941661838033</v>
      </c>
      <c r="AD1761" s="12">
        <v>12346.923986947133</v>
      </c>
      <c r="AE1761" s="12">
        <v>2148.951015093925</v>
      </c>
      <c r="AF1761" s="12">
        <v>5480.5321821881507</v>
      </c>
      <c r="AG1761" s="44">
        <v>1128.4755203370576</v>
      </c>
      <c r="AH1761" s="45">
        <v>390.29476040551822</v>
      </c>
      <c r="AI1761" s="12">
        <v>4482.8484136015413</v>
      </c>
      <c r="AJ1761" s="12">
        <v>-40.864244341884472</v>
      </c>
      <c r="AK1761" s="12">
        <v>-18.244248771158407</v>
      </c>
      <c r="AL1761" s="12">
        <v>10.009786489409349</v>
      </c>
      <c r="AM1761" s="44">
        <v>42.595383548016905</v>
      </c>
      <c r="AN1761" s="45">
        <v>35.959488972875953</v>
      </c>
      <c r="AO1761" s="12">
        <v>89.999999872188909</v>
      </c>
      <c r="AP1761" s="12">
        <v>-2106.1015150058543</v>
      </c>
      <c r="AQ1761" s="12">
        <v>7370.6166814575536</v>
      </c>
      <c r="AR1761" s="12">
        <v>9610.1901481476852</v>
      </c>
      <c r="AS1761" s="44">
        <v>15212.522210111647</v>
      </c>
      <c r="AT1761" s="45">
        <v>16079.809551210548</v>
      </c>
      <c r="AU1761" s="12">
        <v>16564.143829995508</v>
      </c>
      <c r="AV1761" s="12">
        <v>11359.142528365417</v>
      </c>
      <c r="AW1761" s="12">
        <v>19516.287256134216</v>
      </c>
      <c r="AX1761" s="12">
        <v>20203.355464780416</v>
      </c>
      <c r="AY1761" s="44">
        <v>19149.309569744437</v>
      </c>
      <c r="AZ1761" s="45">
        <v>18355.639987212318</v>
      </c>
      <c r="BA1761" s="12">
        <v>17796.205382576474</v>
      </c>
      <c r="BB1761" s="12">
        <v>7231.4068706101243</v>
      </c>
      <c r="BC1761" s="12">
        <v>9411.5411241320489</v>
      </c>
      <c r="BD1761" s="12">
        <v>15007.298099217864</v>
      </c>
      <c r="BE1761" s="44">
        <v>16043.251294992715</v>
      </c>
      <c r="BF1761" s="45">
        <v>16395.726770429334</v>
      </c>
      <c r="BG1761" s="12">
        <v>16564.143839995504</v>
      </c>
      <c r="BH1761" s="12">
        <v>19437.352050778278</v>
      </c>
      <c r="BI1761" s="12">
        <v>20189.056075690394</v>
      </c>
      <c r="BJ1761" s="12">
        <v>19250.749163890549</v>
      </c>
      <c r="BK1761" s="44">
        <v>18385.538538916051</v>
      </c>
      <c r="BL1761" s="45">
        <v>18126.453795217531</v>
      </c>
      <c r="BM1761" s="12">
        <v>13313.356968974933</v>
      </c>
      <c r="BN1761" s="12">
        <v>0</v>
      </c>
      <c r="BO1761" s="12">
        <v>22.619995570726065</v>
      </c>
      <c r="BP1761" s="12">
        <v>28.254035260567754</v>
      </c>
      <c r="BQ1761" s="48">
        <v>32.585597058607554</v>
      </c>
      <c r="BR1761" s="49">
        <v>6.6358945751409486</v>
      </c>
      <c r="BS1761" s="13">
        <v>54.040510899312956</v>
      </c>
      <c r="BT1761" s="12">
        <v>289.08407671421645</v>
      </c>
      <c r="BV1761" s="14">
        <f>Таблица1[[#This Row],[Lкан_леб,мм]]</f>
        <v>58040.915923285778</v>
      </c>
      <c r="BW1761" s="50">
        <f>Таблица1[[#This Row],[угол обхв4]]+Таблица1[[#This Row],[Lдуг 3,мм]]</f>
        <v>12346.923986947133</v>
      </c>
      <c r="BX1761" s="54">
        <f>Таблица1[[#This Row],[угол обхв5]]+Таблица1[[#This Row],[Y5, мм]]</f>
        <v>58201.991630280027</v>
      </c>
      <c r="BY1761" s="14">
        <f>Таблица1[[#This Row],[угол обхв6]]+Таблица1[[#This Row],[Lдуг 4,мм]]</f>
        <v>14495.875002041059</v>
      </c>
      <c r="BZ1761" s="14">
        <f>Таблица1[[#This Row],[Т1]]+Таблица1[[#This Row],[X6, мм]]</f>
        <v>58403.187014726791</v>
      </c>
      <c r="CA1761" s="14">
        <f>Таблица1[[#This Row],[Т2]]+Таблица1[[#This Row],[Lдуг 5,мм]]</f>
        <v>19976.407184229211</v>
      </c>
      <c r="CB1761" s="14">
        <f>Таблица1[[#This Row],[Т3]]+Таблица1[[#This Row],[Y6, мм]]</f>
        <v>58635.227205346353</v>
      </c>
      <c r="CC1761" s="14">
        <f>Таблица1[[#This Row],[Т4]]+Таблица1[[#This Row],[Lдуг 6,мм]]</f>
        <v>21104.882704566269</v>
      </c>
      <c r="CD1761" s="14">
        <f>Таблица1[[#This Row],[Т5]]+Таблица1[[#This Row],[Lдуг 1,мм]]</f>
        <v>58682.481034680139</v>
      </c>
      <c r="CE1761" s="14">
        <f>Таблица1[[#This Row],[Т6]]+Таблица1[[#This Row],[Lпрям1, мм]]</f>
        <v>21495.177464971788</v>
      </c>
      <c r="CF1761" s="15">
        <f>Таблица1[[#This Row],[Т7]]+Таблица1[[#This Row],[Lдуг 2,мм]]</f>
        <v>59067.300451298521</v>
      </c>
      <c r="CG1761" s="14">
        <f>Таблица1[[#This Row],[Т8]]+Таблица1[[#This Row],[Lпрям2, мм]]</f>
        <v>25978.025878573331</v>
      </c>
      <c r="CH1761" s="14">
        <f>Таблица1[[#This Row],[Т9]]-Таблица1[[#This Row],[Т9]]</f>
        <v>0</v>
      </c>
      <c r="CI1761" s="50">
        <f>Таблица1[[#This Row],[Т9]]-Таблица1[[#This Row],[Т8]]</f>
        <v>37572.122986326736</v>
      </c>
      <c r="CJ1761" s="54">
        <f>Таблица1[[#This Row],[Т9]]-Таблица1[[#This Row],[Т7]]</f>
        <v>384.81941661838209</v>
      </c>
      <c r="CK1761" s="14">
        <f>Таблица1[[#This Row],[Т9]]-Таблица1[[#This Row],[Т6]]</f>
        <v>37962.417746732252</v>
      </c>
      <c r="CL1761" s="14">
        <f>Таблица1[[#This Row],[Т9]]-Таблица1[[#This Row],[Т5]]</f>
        <v>432.07324595216778</v>
      </c>
      <c r="CM1761" s="14">
        <f>Таблица1[[#This Row],[Т9]]-Таблица1[[#This Row],[Т4]]</f>
        <v>39090.89326706931</v>
      </c>
      <c r="CN1761" s="14">
        <f>Таблица1[[#This Row],[Т9]]-Таблица1[[#This Row],[Т3]]</f>
        <v>664.11343657172984</v>
      </c>
      <c r="CO1761" s="14">
        <f>Таблица1[[#This Row],[Т9]]-Таблица1[[#This Row],[Т2]]</f>
        <v>44571.425449257462</v>
      </c>
      <c r="CP1761" s="14">
        <f>Таблица1[[#This Row],[Т9]]-Таблица1[[#This Row],[Т1]]</f>
        <v>865.3088210184942</v>
      </c>
      <c r="CQ1761" s="14">
        <f>Таблица1[[#This Row],[Т9]]-Таблица1[[#This Row],[угол обхв6]]</f>
        <v>46720.376464351386</v>
      </c>
      <c r="CR1761" s="14">
        <f>Таблица1[[#This Row],[Т9]]-Таблица1[[#This Row],[угол обхв5]]</f>
        <v>1026.3845280127425</v>
      </c>
      <c r="CS1761" s="14">
        <f>Таблица1[[#This Row],[Т9]]-Таблица1[[#This Row],[угол обхв4]]</f>
        <v>59067.300451298521</v>
      </c>
      <c r="CT1761" s="14">
        <f>Таблица1[[#This Row],[Lкан_прям, мм]]+Таблица1[[#This Row],[Lкан_дуг, мм]]+Таблица1[[#This Row],[Lкан_леб,мм]]</f>
        <v>85045.326329871838</v>
      </c>
      <c r="CU1761" s="16">
        <f>Таблица1[[#This Row],[Lкан_леб,мм]]</f>
        <v>58040.915923285778</v>
      </c>
      <c r="CV1761" s="14">
        <f>2534431-(Таблица1[[#This Row],[Т23]]+Таблица1[[#This Row],[угол обхв3]])</f>
        <v>2449096.5895934138</v>
      </c>
      <c r="CW1761" s="50">
        <f>SUM(X1761:AC1761,AD1761:AI1761)-Таблица1[[#This Row],[lподв_min, мм]]</f>
        <v>22521.561993894658</v>
      </c>
      <c r="CX1761" s="17">
        <f>CW2200-Таблица1[[#This Row],[Суммарная длина каната]]</f>
        <v>-2426123.593566752</v>
      </c>
    </row>
    <row r="1762" spans="1:102" x14ac:dyDescent="0.25">
      <c r="A1762" s="21">
        <v>1761</v>
      </c>
      <c r="B1762" s="10">
        <v>44.102244897959174</v>
      </c>
      <c r="C1762" s="10">
        <v>136.51142857142858</v>
      </c>
      <c r="D1762" s="11">
        <v>16162.618260680954</v>
      </c>
      <c r="E1762" s="11">
        <v>18176.509048087544</v>
      </c>
      <c r="F1762" s="11">
        <v>16026.251196769315</v>
      </c>
      <c r="G1762" s="11">
        <v>18210.050423731951</v>
      </c>
      <c r="H1762" s="11">
        <v>16570.617770680954</v>
      </c>
      <c r="I1762" s="11">
        <v>13640.809667820331</v>
      </c>
      <c r="J1762" s="11">
        <v>4535.6993802672141</v>
      </c>
      <c r="K1762" s="11">
        <v>25978.025878562712</v>
      </c>
      <c r="L1762" s="11">
        <v>1026.384528023349</v>
      </c>
      <c r="M1762" s="11">
        <v>58040.915923285778</v>
      </c>
      <c r="N1762" s="11">
        <v>7498.3486197153097</v>
      </c>
      <c r="O1762" s="11">
        <v>19128.797189230667</v>
      </c>
      <c r="P1762" s="43">
        <v>9459.0978126426526</v>
      </c>
      <c r="Q1762" s="11">
        <v>19869.808667981317</v>
      </c>
      <c r="R1762" s="11">
        <v>14894.894258766224</v>
      </c>
      <c r="S1762" s="11">
        <v>19170.98823588853</v>
      </c>
      <c r="T1762" s="11">
        <v>16284.02492283725</v>
      </c>
      <c r="U1762" s="11">
        <v>19072.860777256436</v>
      </c>
      <c r="V1762" s="11">
        <v>16162.618260680954</v>
      </c>
      <c r="W1762" s="11">
        <v>18176.509048087544</v>
      </c>
      <c r="X1762" s="12">
        <v>0</v>
      </c>
      <c r="Y1762" s="12">
        <v>143.56912289904039</v>
      </c>
      <c r="Z1762" s="12">
        <v>199.58877529407408</v>
      </c>
      <c r="AA1762" s="44">
        <v>232.04019061955924</v>
      </c>
      <c r="AB1762" s="45">
        <v>47.253829333789938</v>
      </c>
      <c r="AC1762" s="12">
        <v>403.93260987688535</v>
      </c>
      <c r="AD1762" s="12">
        <v>12346.923986947133</v>
      </c>
      <c r="AE1762" s="12">
        <v>2096.1000475181181</v>
      </c>
      <c r="AF1762" s="12">
        <v>5480.5321821881498</v>
      </c>
      <c r="AG1762" s="44">
        <v>1128.4755203370607</v>
      </c>
      <c r="AH1762" s="45">
        <v>390.29476040550759</v>
      </c>
      <c r="AI1762" s="12">
        <v>4535.6993811667417</v>
      </c>
      <c r="AJ1762" s="12">
        <v>-40.864244341884472</v>
      </c>
      <c r="AK1762" s="12">
        <v>-20.702712943575559</v>
      </c>
      <c r="AL1762" s="12">
        <v>7.325704856756305</v>
      </c>
      <c r="AM1762" s="44">
        <v>39.911301915363808</v>
      </c>
      <c r="AN1762" s="45">
        <v>33.275407340222507</v>
      </c>
      <c r="AO1762" s="12">
        <v>89.999999873678192</v>
      </c>
      <c r="AP1762" s="12">
        <v>-2106.1015150058543</v>
      </c>
      <c r="AQ1762" s="12">
        <v>7354.1128120360718</v>
      </c>
      <c r="AR1762" s="12">
        <v>9511.1217268932614</v>
      </c>
      <c r="AS1762" s="44">
        <v>15156.667445035298</v>
      </c>
      <c r="AT1762" s="45">
        <v>16060.170002763591</v>
      </c>
      <c r="AU1762" s="12">
        <v>16570.618260680956</v>
      </c>
      <c r="AV1762" s="12">
        <v>11359.142528365417</v>
      </c>
      <c r="AW1762" s="12">
        <v>19510.451524700758</v>
      </c>
      <c r="AX1762" s="12">
        <v>20274.4783015666</v>
      </c>
      <c r="AY1762" s="44">
        <v>19483.939987681897</v>
      </c>
      <c r="AZ1762" s="45">
        <v>18731.755258745205</v>
      </c>
      <c r="BA1762" s="12">
        <v>18176.509048987074</v>
      </c>
      <c r="BB1762" s="12">
        <v>7231.4068706101243</v>
      </c>
      <c r="BC1762" s="12">
        <v>9314.8620049634155</v>
      </c>
      <c r="BD1762" s="12">
        <v>14946.918173016833</v>
      </c>
      <c r="BE1762" s="44">
        <v>16022.25173656818</v>
      </c>
      <c r="BF1762" s="45">
        <v>16386.473180754612</v>
      </c>
      <c r="BG1762" s="12">
        <v>16570.618270680952</v>
      </c>
      <c r="BH1762" s="12">
        <v>19437.352050778278</v>
      </c>
      <c r="BI1762" s="12">
        <v>20251.463003451408</v>
      </c>
      <c r="BJ1762" s="12">
        <v>19575.657869473813</v>
      </c>
      <c r="BK1762" s="44">
        <v>18759.909025463068</v>
      </c>
      <c r="BL1762" s="45">
        <v>18517.614566598775</v>
      </c>
      <c r="BM1762" s="12">
        <v>13640.809667820333</v>
      </c>
      <c r="BN1762" s="12">
        <v>0</v>
      </c>
      <c r="BO1762" s="12">
        <v>20.161531398308913</v>
      </c>
      <c r="BP1762" s="12">
        <v>28.028417800331866</v>
      </c>
      <c r="BQ1762" s="48">
        <v>32.585597058607497</v>
      </c>
      <c r="BR1762" s="49">
        <v>6.6358945751412985</v>
      </c>
      <c r="BS1762" s="13">
        <v>56.724592533455684</v>
      </c>
      <c r="BT1762" s="12">
        <v>289.08407671421645</v>
      </c>
      <c r="BV1762" s="14">
        <f>Таблица1[[#This Row],[Lкан_леб,мм]]</f>
        <v>58040.915923285778</v>
      </c>
      <c r="BW1762" s="50">
        <f>Таблица1[[#This Row],[угол обхв4]]+Таблица1[[#This Row],[Lдуг 3,мм]]</f>
        <v>12346.923986947133</v>
      </c>
      <c r="BX1762" s="54">
        <f>Таблица1[[#This Row],[угол обхв5]]+Таблица1[[#This Row],[Y5, мм]]</f>
        <v>58184.485046184818</v>
      </c>
      <c r="BY1762" s="14">
        <f>Таблица1[[#This Row],[угол обхв6]]+Таблица1[[#This Row],[Lдуг 4,мм]]</f>
        <v>14443.024034465252</v>
      </c>
      <c r="BZ1762" s="14">
        <f>Таблица1[[#This Row],[Т1]]+Таблица1[[#This Row],[X6, мм]]</f>
        <v>58384.073821478894</v>
      </c>
      <c r="CA1762" s="14">
        <f>Таблица1[[#This Row],[Т2]]+Таблица1[[#This Row],[Lдуг 5,мм]]</f>
        <v>19923.5562166534</v>
      </c>
      <c r="CB1762" s="14">
        <f>Таблица1[[#This Row],[Т3]]+Таблица1[[#This Row],[Y6, мм]]</f>
        <v>58616.114012098456</v>
      </c>
      <c r="CC1762" s="14">
        <f>Таблица1[[#This Row],[Т4]]+Таблица1[[#This Row],[Lдуг 6,мм]]</f>
        <v>21052.031736990462</v>
      </c>
      <c r="CD1762" s="14">
        <f>Таблица1[[#This Row],[Т5]]+Таблица1[[#This Row],[Lдуг 1,мм]]</f>
        <v>58663.367841432249</v>
      </c>
      <c r="CE1762" s="14">
        <f>Таблица1[[#This Row],[Т6]]+Таблица1[[#This Row],[Lпрям1, мм]]</f>
        <v>21442.32649739597</v>
      </c>
      <c r="CF1762" s="15">
        <f>Таблица1[[#This Row],[Т7]]+Таблица1[[#This Row],[Lдуг 2,мм]]</f>
        <v>59067.300451309136</v>
      </c>
      <c r="CG1762" s="14">
        <f>Таблица1[[#This Row],[Т8]]+Таблица1[[#This Row],[Lпрям2, мм]]</f>
        <v>25978.025878562712</v>
      </c>
      <c r="CH1762" s="14">
        <f>Таблица1[[#This Row],[Т9]]-Таблица1[[#This Row],[Т9]]</f>
        <v>0</v>
      </c>
      <c r="CI1762" s="50">
        <f>Таблица1[[#This Row],[Т9]]-Таблица1[[#This Row],[Т8]]</f>
        <v>37624.97395391317</v>
      </c>
      <c r="CJ1762" s="54">
        <f>Таблица1[[#This Row],[Т9]]-Таблица1[[#This Row],[Т7]]</f>
        <v>403.932609876887</v>
      </c>
      <c r="CK1762" s="14">
        <f>Таблица1[[#This Row],[Т9]]-Таблица1[[#This Row],[Т6]]</f>
        <v>38015.268714318678</v>
      </c>
      <c r="CL1762" s="14">
        <f>Таблица1[[#This Row],[Т9]]-Таблица1[[#This Row],[Т5]]</f>
        <v>451.18643921067996</v>
      </c>
      <c r="CM1762" s="14">
        <f>Таблица1[[#This Row],[Т9]]-Таблица1[[#This Row],[Т4]]</f>
        <v>39143.744234655736</v>
      </c>
      <c r="CN1762" s="14">
        <f>Таблица1[[#This Row],[Т9]]-Таблица1[[#This Row],[Т3]]</f>
        <v>683.22662983024202</v>
      </c>
      <c r="CO1762" s="14">
        <f>Таблица1[[#This Row],[Т9]]-Таблица1[[#This Row],[Т2]]</f>
        <v>44624.276416843888</v>
      </c>
      <c r="CP1762" s="14">
        <f>Таблица1[[#This Row],[Т9]]-Таблица1[[#This Row],[Т1]]</f>
        <v>882.8154051243182</v>
      </c>
      <c r="CQ1762" s="14">
        <f>Таблица1[[#This Row],[Т9]]-Таблица1[[#This Row],[угол обхв6]]</f>
        <v>46720.376464362002</v>
      </c>
      <c r="CR1762" s="14">
        <f>Таблица1[[#This Row],[Т9]]-Таблица1[[#This Row],[угол обхв5]]</f>
        <v>1026.3845280233581</v>
      </c>
      <c r="CS1762" s="14">
        <f>Таблица1[[#This Row],[Т9]]-Таблица1[[#This Row],[угол обхв4]]</f>
        <v>59067.300451309136</v>
      </c>
      <c r="CT1762" s="14">
        <f>Таблица1[[#This Row],[Lкан_прям, мм]]+Таблица1[[#This Row],[Lкан_дуг, мм]]+Таблица1[[#This Row],[Lкан_леб,мм]]</f>
        <v>85045.326329871838</v>
      </c>
      <c r="CU1762" s="16">
        <f>Таблица1[[#This Row],[Lкан_леб,мм]]</f>
        <v>58040.915923285778</v>
      </c>
      <c r="CV1762" s="14">
        <f>2534431-(Таблица1[[#This Row],[Т23]]+Таблица1[[#This Row],[угол обхв3]])</f>
        <v>2449096.5895934138</v>
      </c>
      <c r="CW1762" s="50">
        <f>SUM(X1762:AC1762,AD1762:AI1762)-Таблица1[[#This Row],[lподв_min, мм]]</f>
        <v>22468.711026318848</v>
      </c>
      <c r="CX1762" s="17">
        <f>CW2201-Таблица1[[#This Row],[Суммарная длина каната]]</f>
        <v>-2426185.159595015</v>
      </c>
    </row>
    <row r="1763" spans="1:102" x14ac:dyDescent="0.25">
      <c r="A1763" s="21">
        <v>1762</v>
      </c>
      <c r="B1763" s="10">
        <v>44.102244897959174</v>
      </c>
      <c r="C1763" s="10">
        <v>139.19551020408164</v>
      </c>
      <c r="D1763" s="11">
        <v>16151.2763748789</v>
      </c>
      <c r="E1763" s="11">
        <v>18556.698683102179</v>
      </c>
      <c r="F1763" s="11">
        <v>16013.488209302273</v>
      </c>
      <c r="G1763" s="11">
        <v>18583.817337696913</v>
      </c>
      <c r="H1763" s="11">
        <v>16559.275884878902</v>
      </c>
      <c r="I1763" s="11">
        <v>13967.835438790793</v>
      </c>
      <c r="J1763" s="11">
        <v>4588.8632443113866</v>
      </c>
      <c r="K1763" s="11">
        <v>25978.0258785523</v>
      </c>
      <c r="L1763" s="11">
        <v>1026.3845280337625</v>
      </c>
      <c r="M1763" s="11">
        <v>58040.915923285778</v>
      </c>
      <c r="N1763" s="11">
        <v>7498.3486197153097</v>
      </c>
      <c r="O1763" s="11">
        <v>19128.797189230667</v>
      </c>
      <c r="P1763" s="43">
        <v>9375.8147905766982</v>
      </c>
      <c r="Q1763" s="11">
        <v>19934.221938675422</v>
      </c>
      <c r="R1763" s="11">
        <v>14838.372766998413</v>
      </c>
      <c r="S1763" s="11">
        <v>19490.720693771309</v>
      </c>
      <c r="T1763" s="11">
        <v>16230.574652847217</v>
      </c>
      <c r="U1763" s="11">
        <v>19457.752390220274</v>
      </c>
      <c r="V1763" s="11">
        <v>16151.2763748789</v>
      </c>
      <c r="W1763" s="11">
        <v>18556.698683102179</v>
      </c>
      <c r="X1763" s="12">
        <v>0</v>
      </c>
      <c r="Y1763" s="12">
        <v>125.64993085179823</v>
      </c>
      <c r="Z1763" s="12">
        <v>198.39477409341941</v>
      </c>
      <c r="AA1763" s="44">
        <v>232.04019061955819</v>
      </c>
      <c r="AB1763" s="45">
        <v>47.253829333785987</v>
      </c>
      <c r="AC1763" s="12">
        <v>423.04580313520063</v>
      </c>
      <c r="AD1763" s="12">
        <v>12346.923986947133</v>
      </c>
      <c r="AE1763" s="12">
        <v>2042.9361834739404</v>
      </c>
      <c r="AF1763" s="12">
        <v>5480.5321821881498</v>
      </c>
      <c r="AG1763" s="44">
        <v>1128.4755203370592</v>
      </c>
      <c r="AH1763" s="45">
        <v>390.29476040551964</v>
      </c>
      <c r="AI1763" s="12">
        <v>4588.863245200494</v>
      </c>
      <c r="AJ1763" s="12">
        <v>-40.864244341884472</v>
      </c>
      <c r="AK1763" s="12">
        <v>-23.21911999404459</v>
      </c>
      <c r="AL1763" s="12">
        <v>4.6416232241032898</v>
      </c>
      <c r="AM1763" s="44">
        <v>37.227220282710647</v>
      </c>
      <c r="AN1763" s="45">
        <v>30.591325707569897</v>
      </c>
      <c r="AO1763" s="12">
        <v>89.999999875141668</v>
      </c>
      <c r="AP1763" s="12">
        <v>-2106.1015150058543</v>
      </c>
      <c r="AQ1763" s="12">
        <v>7337.4951870766727</v>
      </c>
      <c r="AR1763" s="12">
        <v>9408.8313849338956</v>
      </c>
      <c r="AS1763" s="44">
        <v>15085.203572671175</v>
      </c>
      <c r="AT1763" s="45">
        <v>16022.938924900078</v>
      </c>
      <c r="AU1763" s="12">
        <v>16559.2763748789</v>
      </c>
      <c r="AV1763" s="12">
        <v>11359.142528365417</v>
      </c>
      <c r="AW1763" s="12">
        <v>19503.750750633099</v>
      </c>
      <c r="AX1763" s="12">
        <v>20340.883843083804</v>
      </c>
      <c r="AY1763" s="44">
        <v>19815.587671734498</v>
      </c>
      <c r="AZ1763" s="45">
        <v>19106.538204174405</v>
      </c>
      <c r="BA1763" s="12">
        <v>18556.69868399129</v>
      </c>
      <c r="BB1763" s="12">
        <v>7231.4068706101243</v>
      </c>
      <c r="BC1763" s="12">
        <v>9214.9613579380602</v>
      </c>
      <c r="BD1763" s="12">
        <v>14871.38936135561</v>
      </c>
      <c r="BE1763" s="44">
        <v>15983.743847174455</v>
      </c>
      <c r="BF1763" s="45">
        <v>16358.91210282604</v>
      </c>
      <c r="BG1763" s="12">
        <v>16559.2763848789</v>
      </c>
      <c r="BH1763" s="12">
        <v>19437.352050778278</v>
      </c>
      <c r="BI1763" s="12">
        <v>20309.175500077858</v>
      </c>
      <c r="BJ1763" s="12">
        <v>19897.382598179687</v>
      </c>
      <c r="BK1763" s="44">
        <v>19132.885412257085</v>
      </c>
      <c r="BL1763" s="45">
        <v>18907.912869148047</v>
      </c>
      <c r="BM1763" s="12">
        <v>13967.835438790795</v>
      </c>
      <c r="BN1763" s="12">
        <v>0</v>
      </c>
      <c r="BO1763" s="12">
        <v>17.645124347839882</v>
      </c>
      <c r="BP1763" s="12">
        <v>27.860743218147881</v>
      </c>
      <c r="BQ1763" s="48">
        <v>32.585597058607355</v>
      </c>
      <c r="BR1763" s="49">
        <v>6.6358945751407452</v>
      </c>
      <c r="BS1763" s="13">
        <v>59.408674167571775</v>
      </c>
      <c r="BT1763" s="12">
        <v>289.08407671421645</v>
      </c>
      <c r="BV1763" s="14">
        <f>Таблица1[[#This Row],[Lкан_леб,мм]]</f>
        <v>58040.915923285778</v>
      </c>
      <c r="BW1763" s="50">
        <f>Таблица1[[#This Row],[угол обхв4]]+Таблица1[[#This Row],[Lдуг 3,мм]]</f>
        <v>12346.923986947133</v>
      </c>
      <c r="BX1763" s="54">
        <f>Таблица1[[#This Row],[угол обхв5]]+Таблица1[[#This Row],[Y5, мм]]</f>
        <v>58166.565854137574</v>
      </c>
      <c r="BY1763" s="14">
        <f>Таблица1[[#This Row],[угол обхв6]]+Таблица1[[#This Row],[Lдуг 4,мм]]</f>
        <v>14389.860170421074</v>
      </c>
      <c r="BZ1763" s="14">
        <f>Таблица1[[#This Row],[Т1]]+Таблица1[[#This Row],[X6, мм]]</f>
        <v>58364.960628230991</v>
      </c>
      <c r="CA1763" s="14">
        <f>Таблица1[[#This Row],[Т2]]+Таблица1[[#This Row],[Lдуг 5,мм]]</f>
        <v>19870.392352609226</v>
      </c>
      <c r="CB1763" s="14">
        <f>Таблица1[[#This Row],[Т3]]+Таблица1[[#This Row],[Y6, мм]]</f>
        <v>58597.000818850545</v>
      </c>
      <c r="CC1763" s="14">
        <f>Таблица1[[#This Row],[Т4]]+Таблица1[[#This Row],[Lдуг 6,мм]]</f>
        <v>20998.867872946284</v>
      </c>
      <c r="CD1763" s="14">
        <f>Таблица1[[#This Row],[Т5]]+Таблица1[[#This Row],[Lдуг 1,мм]]</f>
        <v>58644.254648184331</v>
      </c>
      <c r="CE1763" s="14">
        <f>Таблица1[[#This Row],[Т6]]+Таблица1[[#This Row],[Lпрям1, мм]]</f>
        <v>21389.162633351803</v>
      </c>
      <c r="CF1763" s="15">
        <f>Таблица1[[#This Row],[Т7]]+Таблица1[[#This Row],[Lдуг 2,мм]]</f>
        <v>59067.300451319534</v>
      </c>
      <c r="CG1763" s="14">
        <f>Таблица1[[#This Row],[Т8]]+Таблица1[[#This Row],[Lпрям2, мм]]</f>
        <v>25978.025878552296</v>
      </c>
      <c r="CH1763" s="14">
        <f>Таблица1[[#This Row],[Т9]]-Таблица1[[#This Row],[Т9]]</f>
        <v>0</v>
      </c>
      <c r="CI1763" s="50">
        <f>Таблица1[[#This Row],[Т9]]-Таблица1[[#This Row],[Т8]]</f>
        <v>37678.137817967727</v>
      </c>
      <c r="CJ1763" s="54">
        <f>Таблица1[[#This Row],[Т9]]-Таблица1[[#This Row],[Т7]]</f>
        <v>423.04580313520273</v>
      </c>
      <c r="CK1763" s="14">
        <f>Таблица1[[#This Row],[Т9]]-Таблица1[[#This Row],[Т6]]</f>
        <v>38068.432578373249</v>
      </c>
      <c r="CL1763" s="14">
        <f>Таблица1[[#This Row],[Т9]]-Таблица1[[#This Row],[Т5]]</f>
        <v>470.29963246898842</v>
      </c>
      <c r="CM1763" s="14">
        <f>Таблица1[[#This Row],[Т9]]-Таблица1[[#This Row],[Т4]]</f>
        <v>39196.908098710308</v>
      </c>
      <c r="CN1763" s="14">
        <f>Таблица1[[#This Row],[Т9]]-Таблица1[[#This Row],[Т3]]</f>
        <v>702.3398230885432</v>
      </c>
      <c r="CO1763" s="14">
        <f>Таблица1[[#This Row],[Т9]]-Таблица1[[#This Row],[Т2]]</f>
        <v>44677.44028089846</v>
      </c>
      <c r="CP1763" s="14">
        <f>Таблица1[[#This Row],[Т9]]-Таблица1[[#This Row],[Т1]]</f>
        <v>900.73459718195954</v>
      </c>
      <c r="CQ1763" s="14">
        <f>Таблица1[[#This Row],[Т9]]-Таблица1[[#This Row],[угол обхв6]]</f>
        <v>46720.376464372399</v>
      </c>
      <c r="CR1763" s="14">
        <f>Таблица1[[#This Row],[Т9]]-Таблица1[[#This Row],[угол обхв5]]</f>
        <v>1026.3845280337555</v>
      </c>
      <c r="CS1763" s="14">
        <f>Таблица1[[#This Row],[Т9]]-Таблица1[[#This Row],[угол обхв4]]</f>
        <v>59067.300451319534</v>
      </c>
      <c r="CT1763" s="14">
        <f>Таблица1[[#This Row],[Lкан_прям, мм]]+Таблица1[[#This Row],[Lкан_дуг, мм]]+Таблица1[[#This Row],[Lкан_леб,мм]]</f>
        <v>85045.326329871838</v>
      </c>
      <c r="CU1763" s="16">
        <f>Таблица1[[#This Row],[Lкан_леб,мм]]</f>
        <v>58040.915923285778</v>
      </c>
      <c r="CV1763" s="14">
        <f>2534431-(Таблица1[[#This Row],[Т23]]+Таблица1[[#This Row],[угол обхв3]])</f>
        <v>2449096.5895934138</v>
      </c>
      <c r="CW1763" s="50">
        <f>SUM(X1763:AC1763,AD1763:AI1763)-Таблица1[[#This Row],[lподв_min, мм]]</f>
        <v>22415.547162274674</v>
      </c>
      <c r="CX1763" s="17">
        <f>CW2202-Таблица1[[#This Row],[Суммарная длина каната]]</f>
        <v>-2426248.2520683999</v>
      </c>
    </row>
    <row r="1764" spans="1:102" x14ac:dyDescent="0.25">
      <c r="A1764" s="21">
        <v>1763</v>
      </c>
      <c r="B1764" s="10">
        <v>44.102244897959174</v>
      </c>
      <c r="C1764" s="10">
        <v>141.87959183673468</v>
      </c>
      <c r="D1764" s="11">
        <v>16122.143058413076</v>
      </c>
      <c r="E1764" s="11">
        <v>18935.940092784473</v>
      </c>
      <c r="F1764" s="11">
        <v>15983.236119378713</v>
      </c>
      <c r="G1764" s="11">
        <v>18956.576523873773</v>
      </c>
      <c r="H1764" s="11">
        <v>16530.142568413077</v>
      </c>
      <c r="I1764" s="11">
        <v>14293.69634500865</v>
      </c>
      <c r="J1764" s="11">
        <v>4642.243747775824</v>
      </c>
      <c r="K1764" s="11">
        <v>25978.02587854207</v>
      </c>
      <c r="L1764" s="11">
        <v>1026.3845280439878</v>
      </c>
      <c r="M1764" s="11">
        <v>58040.915923285778</v>
      </c>
      <c r="N1764" s="11">
        <v>7498.3486197153097</v>
      </c>
      <c r="O1764" s="11">
        <v>19128.797189230667</v>
      </c>
      <c r="P1764" s="43">
        <v>9289.6067318183959</v>
      </c>
      <c r="Q1764" s="11">
        <v>19994.664488349277</v>
      </c>
      <c r="R1764" s="11">
        <v>14766.940554912304</v>
      </c>
      <c r="S1764" s="11">
        <v>19807.455539868024</v>
      </c>
      <c r="T1764" s="11">
        <v>16159.158959702001</v>
      </c>
      <c r="U1764" s="11">
        <v>19839.718728873959</v>
      </c>
      <c r="V1764" s="11">
        <v>16122.143058413076</v>
      </c>
      <c r="W1764" s="11">
        <v>18935.940092784473</v>
      </c>
      <c r="X1764" s="12">
        <v>0</v>
      </c>
      <c r="Y1764" s="12">
        <v>107.28283857910668</v>
      </c>
      <c r="Z1764" s="12">
        <v>197.64867311821376</v>
      </c>
      <c r="AA1764" s="44">
        <v>232.04019061955862</v>
      </c>
      <c r="AB1764" s="45">
        <v>47.253829333786769</v>
      </c>
      <c r="AC1764" s="12">
        <v>442.1589963933219</v>
      </c>
      <c r="AD1764" s="12">
        <v>12346.923986947133</v>
      </c>
      <c r="AE1764" s="12">
        <v>1989.555680009501</v>
      </c>
      <c r="AF1764" s="12">
        <v>5480.5321821881471</v>
      </c>
      <c r="AG1764" s="44">
        <v>1128.4755203370612</v>
      </c>
      <c r="AH1764" s="45">
        <v>390.2947604055172</v>
      </c>
      <c r="AI1764" s="12">
        <v>4642.2437486547069</v>
      </c>
      <c r="AJ1764" s="12">
        <v>-40.864244341884472</v>
      </c>
      <c r="AK1764" s="12">
        <v>-25.798426045889133</v>
      </c>
      <c r="AL1764" s="12">
        <v>1.9575415914502234</v>
      </c>
      <c r="AM1764" s="44">
        <v>34.543138650057635</v>
      </c>
      <c r="AN1764" s="45">
        <v>27.907244074916782</v>
      </c>
      <c r="AO1764" s="12">
        <v>89.999999876577405</v>
      </c>
      <c r="AP1764" s="12">
        <v>-2106.1015150058543</v>
      </c>
      <c r="AQ1764" s="12">
        <v>7320.7844220454544</v>
      </c>
      <c r="AR1764" s="12">
        <v>9303.5435628488922</v>
      </c>
      <c r="AS1764" s="44">
        <v>14998.28739563236</v>
      </c>
      <c r="AT1764" s="45">
        <v>15968.198008271587</v>
      </c>
      <c r="AU1764" s="12">
        <v>16530.143058413076</v>
      </c>
      <c r="AV1764" s="12">
        <v>11359.142528365417</v>
      </c>
      <c r="AW1764" s="12">
        <v>19496.132125910884</v>
      </c>
      <c r="AX1764" s="12">
        <v>20402.426385466733</v>
      </c>
      <c r="AY1764" s="44">
        <v>20143.524936405182</v>
      </c>
      <c r="AZ1764" s="45">
        <v>19479.166492674001</v>
      </c>
      <c r="BA1764" s="12">
        <v>18935.940093663357</v>
      </c>
      <c r="BB1764" s="12">
        <v>7231.4068706101243</v>
      </c>
      <c r="BC1764" s="12">
        <v>9112.0425341485407</v>
      </c>
      <c r="BD1764" s="12">
        <v>14780.8773859428</v>
      </c>
      <c r="BE1764" s="44">
        <v>15927.812118981945</v>
      </c>
      <c r="BF1764" s="45">
        <v>16313.104009843488</v>
      </c>
      <c r="BG1764" s="12">
        <v>16530.143068413076</v>
      </c>
      <c r="BH1764" s="12">
        <v>19437.352050778278</v>
      </c>
      <c r="BI1764" s="12">
        <v>20361.999425029495</v>
      </c>
      <c r="BJ1764" s="12">
        <v>20215.21743698548</v>
      </c>
      <c r="BK1764" s="44">
        <v>19503.649332336798</v>
      </c>
      <c r="BL1764" s="45">
        <v>19296.49232898443</v>
      </c>
      <c r="BM1764" s="12">
        <v>14293.696345008651</v>
      </c>
      <c r="BN1764" s="12">
        <v>0</v>
      </c>
      <c r="BO1764" s="12">
        <v>15.065818295995339</v>
      </c>
      <c r="BP1764" s="12">
        <v>27.755967637339356</v>
      </c>
      <c r="BQ1764" s="48">
        <v>32.585597058607412</v>
      </c>
      <c r="BR1764" s="49">
        <v>6.6358945751408536</v>
      </c>
      <c r="BS1764" s="13">
        <v>62.092755801660623</v>
      </c>
      <c r="BT1764" s="12">
        <v>289.08407671421645</v>
      </c>
      <c r="BV1764" s="14">
        <f>Таблица1[[#This Row],[Lкан_леб,мм]]</f>
        <v>58040.915923285778</v>
      </c>
      <c r="BW1764" s="50">
        <f>Таблица1[[#This Row],[угол обхв4]]+Таблица1[[#This Row],[Lдуг 3,мм]]</f>
        <v>12346.923986947133</v>
      </c>
      <c r="BX1764" s="54">
        <f>Таблица1[[#This Row],[угол обхв5]]+Таблица1[[#This Row],[Y5, мм]]</f>
        <v>58148.198761864885</v>
      </c>
      <c r="BY1764" s="14">
        <f>Таблица1[[#This Row],[угол обхв6]]+Таблица1[[#This Row],[Lдуг 4,мм]]</f>
        <v>14336.479666956635</v>
      </c>
      <c r="BZ1764" s="14">
        <f>Таблица1[[#This Row],[Т1]]+Таблица1[[#This Row],[X6, мм]]</f>
        <v>58345.847434983101</v>
      </c>
      <c r="CA1764" s="14">
        <f>Таблица1[[#This Row],[Т2]]+Таблица1[[#This Row],[Lдуг 5,мм]]</f>
        <v>19817.011849144783</v>
      </c>
      <c r="CB1764" s="14">
        <f>Таблица1[[#This Row],[Т3]]+Таблица1[[#This Row],[Y6, мм]]</f>
        <v>58577.887625602663</v>
      </c>
      <c r="CC1764" s="14">
        <f>Таблица1[[#This Row],[Т4]]+Таблица1[[#This Row],[Lдуг 6,мм]]</f>
        <v>20945.487369481845</v>
      </c>
      <c r="CD1764" s="14">
        <f>Таблица1[[#This Row],[Т5]]+Таблица1[[#This Row],[Lдуг 1,мм]]</f>
        <v>58625.141454936449</v>
      </c>
      <c r="CE1764" s="14">
        <f>Таблица1[[#This Row],[Т6]]+Таблица1[[#This Row],[Lпрям1, мм]]</f>
        <v>21335.782129887364</v>
      </c>
      <c r="CF1764" s="15">
        <f>Таблица1[[#This Row],[Т7]]+Таблица1[[#This Row],[Lдуг 2,мм]]</f>
        <v>59067.300451329771</v>
      </c>
      <c r="CG1764" s="14">
        <f>Таблица1[[#This Row],[Т8]]+Таблица1[[#This Row],[Lпрям2, мм]]</f>
        <v>25978.02587854207</v>
      </c>
      <c r="CH1764" s="14">
        <f>Таблица1[[#This Row],[Т9]]-Таблица1[[#This Row],[Т9]]</f>
        <v>0</v>
      </c>
      <c r="CI1764" s="50">
        <f>Таблица1[[#This Row],[Т9]]-Таблица1[[#This Row],[Т8]]</f>
        <v>37731.518321442403</v>
      </c>
      <c r="CJ1764" s="54">
        <f>Таблица1[[#This Row],[Т9]]-Таблица1[[#This Row],[Т7]]</f>
        <v>442.15899639332201</v>
      </c>
      <c r="CK1764" s="14">
        <f>Таблица1[[#This Row],[Т9]]-Таблица1[[#This Row],[Т6]]</f>
        <v>38121.813081847926</v>
      </c>
      <c r="CL1764" s="14">
        <f>Таблица1[[#This Row],[Т9]]-Таблица1[[#This Row],[Т5]]</f>
        <v>489.4128257271077</v>
      </c>
      <c r="CM1764" s="14">
        <f>Таблица1[[#This Row],[Т9]]-Таблица1[[#This Row],[Т4]]</f>
        <v>39250.288602184984</v>
      </c>
      <c r="CN1764" s="14">
        <f>Таблица1[[#This Row],[Т9]]-Таблица1[[#This Row],[Т3]]</f>
        <v>721.45301634666976</v>
      </c>
      <c r="CO1764" s="14">
        <f>Таблица1[[#This Row],[Т9]]-Таблица1[[#This Row],[Т2]]</f>
        <v>44730.820784373136</v>
      </c>
      <c r="CP1764" s="14">
        <f>Таблица1[[#This Row],[Т9]]-Таблица1[[#This Row],[Т1]]</f>
        <v>919.10168946488557</v>
      </c>
      <c r="CQ1764" s="14">
        <f>Таблица1[[#This Row],[Т9]]-Таблица1[[#This Row],[угол обхв6]]</f>
        <v>46720.376464382636</v>
      </c>
      <c r="CR1764" s="14">
        <f>Таблица1[[#This Row],[Т9]]-Таблица1[[#This Row],[угол обхв5]]</f>
        <v>1026.3845280439928</v>
      </c>
      <c r="CS1764" s="14">
        <f>Таблица1[[#This Row],[Т9]]-Таблица1[[#This Row],[угол обхв4]]</f>
        <v>59067.300451329771</v>
      </c>
      <c r="CT1764" s="14">
        <f>Таблица1[[#This Row],[Lкан_прям, мм]]+Таблица1[[#This Row],[Lкан_дуг, мм]]+Таблица1[[#This Row],[Lкан_леб,мм]]</f>
        <v>85045.326329871838</v>
      </c>
      <c r="CU1764" s="16">
        <f>Таблица1[[#This Row],[Lкан_леб,мм]]</f>
        <v>58040.915923285778</v>
      </c>
      <c r="CV1764" s="14">
        <f>2534431-(Таблица1[[#This Row],[Т23]]+Таблица1[[#This Row],[угол обхв3]])</f>
        <v>2449096.5895934138</v>
      </c>
      <c r="CW1764" s="50">
        <f>SUM(X1764:AC1764,AD1764:AI1764)-Таблица1[[#This Row],[lподв_min, мм]]</f>
        <v>22362.166658810231</v>
      </c>
      <c r="CX1764" s="17">
        <f>CW2203-Таблица1[[#This Row],[Суммарная длина каната]]</f>
        <v>-2425888.0001368937</v>
      </c>
    </row>
    <row r="1765" spans="1:102" x14ac:dyDescent="0.25">
      <c r="A1765" s="21">
        <v>1764</v>
      </c>
      <c r="B1765" s="10">
        <v>44.102244897959174</v>
      </c>
      <c r="C1765" s="10">
        <v>144.56367346938774</v>
      </c>
      <c r="D1765" s="11">
        <v>16075.282234214035</v>
      </c>
      <c r="E1765" s="11">
        <v>19313.401163759347</v>
      </c>
      <c r="F1765" s="11">
        <v>15935.56130468843</v>
      </c>
      <c r="G1765" s="11">
        <v>19327.510091872446</v>
      </c>
      <c r="H1765" s="11">
        <v>16483.281744214037</v>
      </c>
      <c r="I1765" s="11">
        <v>14617.664332313225</v>
      </c>
      <c r="J1765" s="11">
        <v>4695.7368314461228</v>
      </c>
      <c r="K1765" s="11">
        <v>25978.025878532066</v>
      </c>
      <c r="L1765" s="11">
        <v>1026.3845280540024</v>
      </c>
      <c r="M1765" s="11">
        <v>58040.915923285778</v>
      </c>
      <c r="N1765" s="11">
        <v>7498.3486197153097</v>
      </c>
      <c r="O1765" s="11">
        <v>19128.797189230667</v>
      </c>
      <c r="P1765" s="43">
        <v>9200.662789969916</v>
      </c>
      <c r="Q1765" s="11">
        <v>20051.003696849264</v>
      </c>
      <c r="R1765" s="11">
        <v>14680.754355653522</v>
      </c>
      <c r="S1765" s="11">
        <v>20120.497809717879</v>
      </c>
      <c r="T1765" s="11">
        <v>16069.934540302156</v>
      </c>
      <c r="U1765" s="11">
        <v>20217.921700933501</v>
      </c>
      <c r="V1765" s="11">
        <v>16075.282234214035</v>
      </c>
      <c r="W1765" s="11">
        <v>19313.401163759347</v>
      </c>
      <c r="X1765" s="12">
        <v>0</v>
      </c>
      <c r="Y1765" s="12">
        <v>88.42931161456417</v>
      </c>
      <c r="Z1765" s="12">
        <v>197.38900683485912</v>
      </c>
      <c r="AA1765" s="44">
        <v>232.0401906195585</v>
      </c>
      <c r="AB1765" s="45">
        <v>47.253829333788026</v>
      </c>
      <c r="AC1765" s="12">
        <v>461.27218965123251</v>
      </c>
      <c r="AD1765" s="12">
        <v>12346.923986947133</v>
      </c>
      <c r="AE1765" s="12">
        <v>1936.0625963392088</v>
      </c>
      <c r="AF1765" s="12">
        <v>5480.5321821881489</v>
      </c>
      <c r="AG1765" s="44">
        <v>1128.4755203370621</v>
      </c>
      <c r="AH1765" s="45">
        <v>390.29476040551253</v>
      </c>
      <c r="AI1765" s="12">
        <v>4695.736832314994</v>
      </c>
      <c r="AJ1765" s="12">
        <v>-40.864244341884472</v>
      </c>
      <c r="AK1765" s="12">
        <v>-28.446042526292025</v>
      </c>
      <c r="AL1765" s="12">
        <v>-0.72654004120283966</v>
      </c>
      <c r="AM1765" s="44">
        <v>31.859057017404556</v>
      </c>
      <c r="AN1765" s="45">
        <v>25.223162442263526</v>
      </c>
      <c r="AO1765" s="12">
        <v>89.999999877983413</v>
      </c>
      <c r="AP1765" s="12">
        <v>-2106.1015150058543</v>
      </c>
      <c r="AQ1765" s="12">
        <v>7304.0055980486359</v>
      </c>
      <c r="AR1765" s="12">
        <v>9195.4892781451799</v>
      </c>
      <c r="AS1765" s="44">
        <v>14896.109621240312</v>
      </c>
      <c r="AT1765" s="45">
        <v>15896.067362781014</v>
      </c>
      <c r="AU1765" s="12">
        <v>16483.282234214039</v>
      </c>
      <c r="AV1765" s="12">
        <v>11359.142528365417</v>
      </c>
      <c r="AW1765" s="12">
        <v>19487.537749983792</v>
      </c>
      <c r="AX1765" s="12">
        <v>20458.970895010341</v>
      </c>
      <c r="AY1765" s="44">
        <v>20467.032237421739</v>
      </c>
      <c r="AZ1765" s="45">
        <v>19848.822521063332</v>
      </c>
      <c r="BA1765" s="12">
        <v>19313.40116462822</v>
      </c>
      <c r="BB1765" s="12">
        <v>7231.4068706101243</v>
      </c>
      <c r="BC1765" s="12">
        <v>9006.3197683032431</v>
      </c>
      <c r="BD1765" s="12">
        <v>14675.580843828786</v>
      </c>
      <c r="BE1765" s="44">
        <v>15854.579274715368</v>
      </c>
      <c r="BF1765" s="45">
        <v>16249.149411735178</v>
      </c>
      <c r="BG1765" s="12">
        <v>16483.282244214035</v>
      </c>
      <c r="BH1765" s="12">
        <v>19437.352050778278</v>
      </c>
      <c r="BI1765" s="12">
        <v>20409.74425760239</v>
      </c>
      <c r="BJ1765" s="12">
        <v>20528.465007878956</v>
      </c>
      <c r="BK1765" s="44">
        <v>19871.38727322964</v>
      </c>
      <c r="BL1765" s="45">
        <v>19682.500343629516</v>
      </c>
      <c r="BM1765" s="12">
        <v>14617.664332313227</v>
      </c>
      <c r="BN1765" s="12">
        <v>0</v>
      </c>
      <c r="BO1765" s="12">
        <v>12.418201815592447</v>
      </c>
      <c r="BP1765" s="12">
        <v>27.719502485089183</v>
      </c>
      <c r="BQ1765" s="48">
        <v>32.585597058607398</v>
      </c>
      <c r="BR1765" s="49">
        <v>6.6358945751410312</v>
      </c>
      <c r="BS1765" s="13">
        <v>64.776837435719884</v>
      </c>
      <c r="BT1765" s="12">
        <v>289.08407671421645</v>
      </c>
      <c r="BV1765" s="14">
        <f>Таблица1[[#This Row],[Lкан_леб,мм]]</f>
        <v>58040.915923285778</v>
      </c>
      <c r="BW1765" s="50">
        <f>Таблица1[[#This Row],[угол обхв4]]+Таблица1[[#This Row],[Lдуг 3,мм]]</f>
        <v>12346.923986947133</v>
      </c>
      <c r="BX1765" s="54">
        <f>Таблица1[[#This Row],[угол обхв5]]+Таблица1[[#This Row],[Y5, мм]]</f>
        <v>58129.345234900342</v>
      </c>
      <c r="BY1765" s="14">
        <f>Таблица1[[#This Row],[угол обхв6]]+Таблица1[[#This Row],[Lдуг 4,мм]]</f>
        <v>14282.986583286342</v>
      </c>
      <c r="BZ1765" s="14">
        <f>Таблица1[[#This Row],[Т1]]+Таблица1[[#This Row],[X6, мм]]</f>
        <v>58326.734241735197</v>
      </c>
      <c r="CA1765" s="14">
        <f>Таблица1[[#This Row],[Т2]]+Таблица1[[#This Row],[Lдуг 5,мм]]</f>
        <v>19763.518765474491</v>
      </c>
      <c r="CB1765" s="14">
        <f>Таблица1[[#This Row],[Т3]]+Таблица1[[#This Row],[Y6, мм]]</f>
        <v>58558.774432354759</v>
      </c>
      <c r="CC1765" s="14">
        <f>Таблица1[[#This Row],[Т4]]+Таблица1[[#This Row],[Lдуг 6,мм]]</f>
        <v>20891.994285811554</v>
      </c>
      <c r="CD1765" s="14">
        <f>Таблица1[[#This Row],[Т5]]+Таблица1[[#This Row],[Lдуг 1,мм]]</f>
        <v>58606.028261688545</v>
      </c>
      <c r="CE1765" s="14">
        <f>Таблица1[[#This Row],[Т6]]+Таблица1[[#This Row],[Lпрям1, мм]]</f>
        <v>21282.289046217065</v>
      </c>
      <c r="CF1765" s="15">
        <f>Таблица1[[#This Row],[Т7]]+Таблица1[[#This Row],[Lдуг 2,мм]]</f>
        <v>59067.300451339775</v>
      </c>
      <c r="CG1765" s="14">
        <f>Таблица1[[#This Row],[Т8]]+Таблица1[[#This Row],[Lпрям2, мм]]</f>
        <v>25978.025878532058</v>
      </c>
      <c r="CH1765" s="14">
        <f>Таблица1[[#This Row],[Т9]]-Таблица1[[#This Row],[Т9]]</f>
        <v>0</v>
      </c>
      <c r="CI1765" s="50">
        <f>Таблица1[[#This Row],[Т9]]-Таблица1[[#This Row],[Т8]]</f>
        <v>37785.011405122714</v>
      </c>
      <c r="CJ1765" s="54">
        <f>Таблица1[[#This Row],[Т9]]-Таблица1[[#This Row],[Т7]]</f>
        <v>461.27218965123029</v>
      </c>
      <c r="CK1765" s="14">
        <f>Таблица1[[#This Row],[Т9]]-Таблица1[[#This Row],[Т6]]</f>
        <v>38175.306165528222</v>
      </c>
      <c r="CL1765" s="14">
        <f>Таблица1[[#This Row],[Т9]]-Таблица1[[#This Row],[Т5]]</f>
        <v>508.52601898501598</v>
      </c>
      <c r="CM1765" s="14">
        <f>Таблица1[[#This Row],[Т9]]-Таблица1[[#This Row],[Т4]]</f>
        <v>39303.78168586528</v>
      </c>
      <c r="CN1765" s="14">
        <f>Таблица1[[#This Row],[Т9]]-Таблица1[[#This Row],[Т3]]</f>
        <v>740.56620960457803</v>
      </c>
      <c r="CO1765" s="14">
        <f>Таблица1[[#This Row],[Т9]]-Таблица1[[#This Row],[Т2]]</f>
        <v>44784.313868053432</v>
      </c>
      <c r="CP1765" s="14">
        <f>Таблица1[[#This Row],[Т9]]-Таблица1[[#This Row],[Т1]]</f>
        <v>937.95521643943357</v>
      </c>
      <c r="CQ1765" s="14">
        <f>Таблица1[[#This Row],[Т9]]-Таблица1[[#This Row],[угол обхв6]]</f>
        <v>46720.376464392641</v>
      </c>
      <c r="CR1765" s="14">
        <f>Таблица1[[#This Row],[Т9]]-Таблица1[[#This Row],[угол обхв5]]</f>
        <v>1026.3845280539972</v>
      </c>
      <c r="CS1765" s="14">
        <f>Таблица1[[#This Row],[Т9]]-Таблица1[[#This Row],[угол обхв4]]</f>
        <v>59067.300451339775</v>
      </c>
      <c r="CT1765" s="14">
        <f>Таблица1[[#This Row],[Lкан_прям, мм]]+Таблица1[[#This Row],[Lкан_дуг, мм]]+Таблица1[[#This Row],[Lкан_леб,мм]]</f>
        <v>85045.326329871838</v>
      </c>
      <c r="CU1765" s="16">
        <f>Таблица1[[#This Row],[Lкан_леб,мм]]</f>
        <v>58040.915923285778</v>
      </c>
      <c r="CV1765" s="14">
        <f>2534431-(Таблица1[[#This Row],[Т23]]+Таблица1[[#This Row],[угол обхв3]])</f>
        <v>2449096.5895934138</v>
      </c>
      <c r="CW1765" s="50">
        <f>SUM(X1765:AC1765,AD1765:AI1765)-Таблица1[[#This Row],[lподв_min, мм]]</f>
        <v>22308.673575139936</v>
      </c>
      <c r="CX1765" s="17">
        <f>CW2204-Таблица1[[#This Row],[Суммарная длина каната]]</f>
        <v>-2425915.8602899793</v>
      </c>
    </row>
    <row r="1766" spans="1:102" x14ac:dyDescent="0.25">
      <c r="A1766" s="21">
        <v>1765</v>
      </c>
      <c r="B1766" s="10">
        <v>44.102244897959174</v>
      </c>
      <c r="C1766" s="10">
        <v>147.2477551020408</v>
      </c>
      <c r="D1766" s="11">
        <v>16010.796722062498</v>
      </c>
      <c r="E1766" s="11">
        <v>19688.25368898582</v>
      </c>
      <c r="F1766" s="11">
        <v>15870.568371031175</v>
      </c>
      <c r="G1766" s="11">
        <v>19695.804156986997</v>
      </c>
      <c r="H1766" s="11">
        <v>16418.796232062497</v>
      </c>
      <c r="I1766" s="11">
        <v>14939.023974795351</v>
      </c>
      <c r="J1766" s="11">
        <v>4749.2297141904701</v>
      </c>
      <c r="K1766" s="11">
        <v>25978.025878522265</v>
      </c>
      <c r="L1766" s="11">
        <v>1026.3845280637872</v>
      </c>
      <c r="M1766" s="11">
        <v>58040.915923285778</v>
      </c>
      <c r="N1766" s="11">
        <v>7498.3486197153097</v>
      </c>
      <c r="O1766" s="11">
        <v>19128.797189230667</v>
      </c>
      <c r="P1766" s="43">
        <v>9109.1781215773408</v>
      </c>
      <c r="Q1766" s="11">
        <v>20103.11594737686</v>
      </c>
      <c r="R1766" s="11">
        <v>14580.003274861165</v>
      </c>
      <c r="S1766" s="11">
        <v>20429.160640934395</v>
      </c>
      <c r="T1766" s="11">
        <v>15963.097166604193</v>
      </c>
      <c r="U1766" s="11">
        <v>20591.53147151403</v>
      </c>
      <c r="V1766" s="11">
        <v>16010.796722062498</v>
      </c>
      <c r="W1766" s="11">
        <v>19688.25368898582</v>
      </c>
      <c r="X1766" s="12">
        <v>0</v>
      </c>
      <c r="Y1766" s="12">
        <v>69.047343012240091</v>
      </c>
      <c r="Z1766" s="12">
        <v>197.657782189286</v>
      </c>
      <c r="AA1766" s="44">
        <v>232.0401906195587</v>
      </c>
      <c r="AB1766" s="45">
        <v>47.253829333787216</v>
      </c>
      <c r="AC1766" s="12">
        <v>480.38538290891523</v>
      </c>
      <c r="AD1766" s="12">
        <v>12346.923986947133</v>
      </c>
      <c r="AE1766" s="12">
        <v>1882.5697135948553</v>
      </c>
      <c r="AF1766" s="12">
        <v>5480.5321821881498</v>
      </c>
      <c r="AG1766" s="44">
        <v>1128.475520337058</v>
      </c>
      <c r="AH1766" s="45">
        <v>390.29476040551845</v>
      </c>
      <c r="AI1766" s="12">
        <v>4749.2297150495533</v>
      </c>
      <c r="AJ1766" s="12">
        <v>-40.864244341884472</v>
      </c>
      <c r="AK1766" s="12">
        <v>-31.167868505625957</v>
      </c>
      <c r="AL1766" s="12">
        <v>-3.410621673855903</v>
      </c>
      <c r="AM1766" s="44">
        <v>29.174975384751516</v>
      </c>
      <c r="AN1766" s="45">
        <v>22.539080809610599</v>
      </c>
      <c r="AO1766" s="12">
        <v>89.999999879357745</v>
      </c>
      <c r="AP1766" s="12">
        <v>-2106.1015150058543</v>
      </c>
      <c r="AQ1766" s="12">
        <v>7287.1893460624051</v>
      </c>
      <c r="AR1766" s="12">
        <v>9084.9056183697467</v>
      </c>
      <c r="AS1766" s="44">
        <v>14778.894443083958</v>
      </c>
      <c r="AT1766" s="45">
        <v>15806.705254043161</v>
      </c>
      <c r="AU1766" s="12">
        <v>16418.7967220625</v>
      </c>
      <c r="AV1766" s="12">
        <v>11359.142528365417</v>
      </c>
      <c r="AW1766" s="12">
        <v>19477.904280465402</v>
      </c>
      <c r="AX1766" s="12">
        <v>20510.393304454363</v>
      </c>
      <c r="AY1766" s="44">
        <v>20785.399750526492</v>
      </c>
      <c r="AZ1766" s="45">
        <v>20214.695207752829</v>
      </c>
      <c r="BA1766" s="12">
        <v>19688.253689844907</v>
      </c>
      <c r="BB1766" s="12">
        <v>7231.4068706101243</v>
      </c>
      <c r="BC1766" s="12">
        <v>8898.0188479244352</v>
      </c>
      <c r="BD1766" s="12">
        <v>14555.730771653571</v>
      </c>
      <c r="BE1766" s="44">
        <v>15764.2059983814</v>
      </c>
      <c r="BF1766" s="45">
        <v>16167.188634623528</v>
      </c>
      <c r="BG1766" s="12">
        <v>16418.796732062496</v>
      </c>
      <c r="BH1766" s="12">
        <v>19437.352050778278</v>
      </c>
      <c r="BI1766" s="12">
        <v>20452.223038611595</v>
      </c>
      <c r="BJ1766" s="12">
        <v>20836.437998011897</v>
      </c>
      <c r="BK1766" s="44">
        <v>20235.292361921933</v>
      </c>
      <c r="BL1766" s="45">
        <v>20065.089952747021</v>
      </c>
      <c r="BM1766" s="12">
        <v>14939.023974795353</v>
      </c>
      <c r="BN1766" s="12">
        <v>0</v>
      </c>
      <c r="BO1766" s="12">
        <v>9.6963758362585146</v>
      </c>
      <c r="BP1766" s="12">
        <v>27.757246831770054</v>
      </c>
      <c r="BQ1766" s="48">
        <v>32.585597058607419</v>
      </c>
      <c r="BR1766" s="49">
        <v>6.6358945751409166</v>
      </c>
      <c r="BS1766" s="13">
        <v>67.460919069747149</v>
      </c>
      <c r="BT1766" s="12">
        <v>289.08407671421645</v>
      </c>
      <c r="BV1766" s="14">
        <f>Таблица1[[#This Row],[Lкан_леб,мм]]</f>
        <v>58040.915923285778</v>
      </c>
      <c r="BW1766" s="50">
        <f>Таблица1[[#This Row],[угол обхв4]]+Таблица1[[#This Row],[Lдуг 3,мм]]</f>
        <v>12346.923986947133</v>
      </c>
      <c r="BX1766" s="54">
        <f>Таблица1[[#This Row],[угол обхв5]]+Таблица1[[#This Row],[Y5, мм]]</f>
        <v>58109.963266298015</v>
      </c>
      <c r="BY1766" s="14">
        <f>Таблица1[[#This Row],[угол обхв6]]+Таблица1[[#This Row],[Lдуг 4,мм]]</f>
        <v>14229.493700541989</v>
      </c>
      <c r="BZ1766" s="14">
        <f>Таблица1[[#This Row],[Т1]]+Таблица1[[#This Row],[X6, мм]]</f>
        <v>58307.621048487301</v>
      </c>
      <c r="CA1766" s="14">
        <f>Таблица1[[#This Row],[Т2]]+Таблица1[[#This Row],[Lдуг 5,мм]]</f>
        <v>19710.025882730137</v>
      </c>
      <c r="CB1766" s="14">
        <f>Таблица1[[#This Row],[Т3]]+Таблица1[[#This Row],[Y6, мм]]</f>
        <v>58539.661239106863</v>
      </c>
      <c r="CC1766" s="14">
        <f>Таблица1[[#This Row],[Т4]]+Таблица1[[#This Row],[Lдуг 6,мм]]</f>
        <v>20838.501403067195</v>
      </c>
      <c r="CD1766" s="14">
        <f>Таблица1[[#This Row],[Т5]]+Таблица1[[#This Row],[Lдуг 1,мм]]</f>
        <v>58586.915068440649</v>
      </c>
      <c r="CE1766" s="14">
        <f>Таблица1[[#This Row],[Т6]]+Таблица1[[#This Row],[Lпрям1, мм]]</f>
        <v>21228.796163472714</v>
      </c>
      <c r="CF1766" s="15">
        <f>Таблица1[[#This Row],[Т7]]+Таблица1[[#This Row],[Lдуг 2,мм]]</f>
        <v>59067.300451349562</v>
      </c>
      <c r="CG1766" s="14">
        <f>Таблица1[[#This Row],[Т8]]+Таблица1[[#This Row],[Lпрям2, мм]]</f>
        <v>25978.025878522269</v>
      </c>
      <c r="CH1766" s="14">
        <f>Таблица1[[#This Row],[Т9]]-Таблица1[[#This Row],[Т9]]</f>
        <v>0</v>
      </c>
      <c r="CI1766" s="50">
        <f>Таблица1[[#This Row],[Т9]]-Таблица1[[#This Row],[Т8]]</f>
        <v>37838.504287876844</v>
      </c>
      <c r="CJ1766" s="54">
        <f>Таблица1[[#This Row],[Т9]]-Таблица1[[#This Row],[Т7]]</f>
        <v>480.38538290891302</v>
      </c>
      <c r="CK1766" s="14">
        <f>Таблица1[[#This Row],[Т9]]-Таблица1[[#This Row],[Т6]]</f>
        <v>38228.799048282366</v>
      </c>
      <c r="CL1766" s="14">
        <f>Таблица1[[#This Row],[Т9]]-Таблица1[[#This Row],[Т5]]</f>
        <v>527.6392122426987</v>
      </c>
      <c r="CM1766" s="14">
        <f>Таблица1[[#This Row],[Т9]]-Таблица1[[#This Row],[Т4]]</f>
        <v>39357.274568619425</v>
      </c>
      <c r="CN1766" s="14">
        <f>Таблица1[[#This Row],[Т9]]-Таблица1[[#This Row],[Т3]]</f>
        <v>759.67940286226076</v>
      </c>
      <c r="CO1766" s="14">
        <f>Таблица1[[#This Row],[Т9]]-Таблица1[[#This Row],[Т2]]</f>
        <v>44837.806750807576</v>
      </c>
      <c r="CP1766" s="14">
        <f>Таблица1[[#This Row],[Т9]]-Таблица1[[#This Row],[Т1]]</f>
        <v>957.33718505154684</v>
      </c>
      <c r="CQ1766" s="14">
        <f>Таблица1[[#This Row],[Т9]]-Таблица1[[#This Row],[угол обхв6]]</f>
        <v>46720.376464402427</v>
      </c>
      <c r="CR1766" s="14">
        <f>Таблица1[[#This Row],[Т9]]-Таблица1[[#This Row],[угол обхв5]]</f>
        <v>1026.3845280637834</v>
      </c>
      <c r="CS1766" s="14">
        <f>Таблица1[[#This Row],[Т9]]-Таблица1[[#This Row],[угол обхв4]]</f>
        <v>59067.300451349562</v>
      </c>
      <c r="CT1766" s="14">
        <f>Таблица1[[#This Row],[Lкан_прям, мм]]+Таблица1[[#This Row],[Lкан_дуг, мм]]+Таблица1[[#This Row],[Lкан_леб,мм]]</f>
        <v>85045.326329871838</v>
      </c>
      <c r="CU1766" s="16">
        <f>Таблица1[[#This Row],[Lкан_леб,мм]]</f>
        <v>58040.915923285778</v>
      </c>
      <c r="CV1766" s="14">
        <f>2534431-(Таблица1[[#This Row],[Т23]]+Таблица1[[#This Row],[угол обхв3]])</f>
        <v>2449096.5895934138</v>
      </c>
      <c r="CW1766" s="50">
        <f>SUM(X1766:AC1766,AD1766:AI1766)-Таблица1[[#This Row],[lподв_min, мм]]</f>
        <v>22255.180692395588</v>
      </c>
      <c r="CX1766" s="17">
        <f>CW2205-Таблица1[[#This Row],[Суммарная длина каната]]</f>
        <v>-2425945.1853318918</v>
      </c>
    </row>
    <row r="1767" spans="1:102" x14ac:dyDescent="0.25">
      <c r="A1767" s="21">
        <v>1766</v>
      </c>
      <c r="B1767" s="10">
        <v>44.102244897959174</v>
      </c>
      <c r="C1767" s="10">
        <v>149.93183673469386</v>
      </c>
      <c r="D1767" s="11">
        <v>15928.828012987096</v>
      </c>
      <c r="E1767" s="11">
        <v>20059.675184969317</v>
      </c>
      <c r="F1767" s="11">
        <v>15788.399922795605</v>
      </c>
      <c r="G1767" s="11">
        <v>20060.650625982569</v>
      </c>
      <c r="H1767" s="11">
        <v>16336.827522987096</v>
      </c>
      <c r="I1767" s="11">
        <v>15257.075322940686</v>
      </c>
      <c r="J1767" s="11">
        <v>4802.5998620286318</v>
      </c>
      <c r="K1767" s="11">
        <v>25978.025878512723</v>
      </c>
      <c r="L1767" s="11">
        <v>1026.3845280733269</v>
      </c>
      <c r="M1767" s="11">
        <v>58040.915923285778</v>
      </c>
      <c r="N1767" s="11">
        <v>7498.3486197153097</v>
      </c>
      <c r="O1767" s="11">
        <v>19128.797189230667</v>
      </c>
      <c r="P1767" s="43">
        <v>9015.3534579274929</v>
      </c>
      <c r="Q1767" s="11">
        <v>20150.886897722692</v>
      </c>
      <c r="R1767" s="11">
        <v>14464.908375741246</v>
      </c>
      <c r="S1767" s="11">
        <v>20732.76678028602</v>
      </c>
      <c r="T1767" s="11">
        <v>15838.881256067134</v>
      </c>
      <c r="U1767" s="11">
        <v>20959.72828391381</v>
      </c>
      <c r="V1767" s="11">
        <v>15928.828012987096</v>
      </c>
      <c r="W1767" s="11">
        <v>20059.675184969317</v>
      </c>
      <c r="X1767" s="12">
        <v>0</v>
      </c>
      <c r="Y1767" s="12">
        <v>49.091248870265218</v>
      </c>
      <c r="Z1767" s="12">
        <v>198.50068308336409</v>
      </c>
      <c r="AA1767" s="44">
        <v>232.04019061955825</v>
      </c>
      <c r="AB1767" s="45">
        <v>47.253829333783635</v>
      </c>
      <c r="AC1767" s="12">
        <v>499.49857616635586</v>
      </c>
      <c r="AD1767" s="12">
        <v>12346.923986947133</v>
      </c>
      <c r="AE1767" s="12">
        <v>1829.1995657566945</v>
      </c>
      <c r="AF1767" s="12">
        <v>5480.5321821881489</v>
      </c>
      <c r="AG1767" s="44">
        <v>1128.4755203370598</v>
      </c>
      <c r="AH1767" s="45">
        <v>390.29476040552242</v>
      </c>
      <c r="AI1767" s="12">
        <v>4802.5998628781699</v>
      </c>
      <c r="AJ1767" s="12">
        <v>-40.864244341884472</v>
      </c>
      <c r="AK1767" s="12">
        <v>-33.970319412245829</v>
      </c>
      <c r="AL1767" s="12">
        <v>-6.0947033065089142</v>
      </c>
      <c r="AM1767" s="44">
        <v>26.490893752098444</v>
      </c>
      <c r="AN1767" s="45">
        <v>19.854999176958028</v>
      </c>
      <c r="AO1767" s="12">
        <v>89.999999880698425</v>
      </c>
      <c r="AP1767" s="12">
        <v>-2106.1015150058543</v>
      </c>
      <c r="AQ1767" s="12">
        <v>7270.3731659313826</v>
      </c>
      <c r="AR1767" s="12">
        <v>8972.0352209034645</v>
      </c>
      <c r="AS1767" s="44">
        <v>14646.899049104843</v>
      </c>
      <c r="AT1767" s="45">
        <v>15700.307756125918</v>
      </c>
      <c r="AU1767" s="12">
        <v>16336.828012987098</v>
      </c>
      <c r="AV1767" s="12">
        <v>11359.142528365417</v>
      </c>
      <c r="AW1767" s="12">
        <v>19467.162660979797</v>
      </c>
      <c r="AX1767" s="12">
        <v>20556.580785205766</v>
      </c>
      <c r="AY1767" s="44">
        <v>21097.928928938731</v>
      </c>
      <c r="AZ1767" s="45">
        <v>20575.981772380426</v>
      </c>
      <c r="BA1767" s="12">
        <v>20059.675185818858</v>
      </c>
      <c r="BB1767" s="12">
        <v>7231.4068706101243</v>
      </c>
      <c r="BC1767" s="12">
        <v>8787.3780041435639</v>
      </c>
      <c r="BD1767" s="12">
        <v>14421.590138717218</v>
      </c>
      <c r="BE1767" s="44">
        <v>15656.89058270354</v>
      </c>
      <c r="BF1767" s="45">
        <v>16067.401512928313</v>
      </c>
      <c r="BG1767" s="12">
        <v>16336.828022987094</v>
      </c>
      <c r="BH1767" s="12">
        <v>19437.352050778278</v>
      </c>
      <c r="BI1767" s="12">
        <v>20489.252369471822</v>
      </c>
      <c r="BJ1767" s="12">
        <v>21138.460667769094</v>
      </c>
      <c r="BK1767" s="44">
        <v>20594.566135261099</v>
      </c>
      <c r="BL1767" s="45">
        <v>20443.421696502704</v>
      </c>
      <c r="BM1767" s="12">
        <v>15257.075322940687</v>
      </c>
      <c r="BN1767" s="12">
        <v>0</v>
      </c>
      <c r="BO1767" s="12">
        <v>6.8939249296386453</v>
      </c>
      <c r="BP1767" s="12">
        <v>27.875616105736913</v>
      </c>
      <c r="BQ1767" s="48">
        <v>32.585597058607355</v>
      </c>
      <c r="BR1767" s="49">
        <v>6.6358945751404139</v>
      </c>
      <c r="BS1767" s="13">
        <v>70.145000703740394</v>
      </c>
      <c r="BT1767" s="12">
        <v>289.08407671421645</v>
      </c>
      <c r="BV1767" s="14">
        <f>Таблица1[[#This Row],[Lкан_леб,мм]]</f>
        <v>58040.915923285778</v>
      </c>
      <c r="BW1767" s="50">
        <f>Таблица1[[#This Row],[угол обхв4]]+Таблица1[[#This Row],[Lдуг 3,мм]]</f>
        <v>12346.923986947133</v>
      </c>
      <c r="BX1767" s="54">
        <f>Таблица1[[#This Row],[угол обхв5]]+Таблица1[[#This Row],[Y5, мм]]</f>
        <v>58090.007172156045</v>
      </c>
      <c r="BY1767" s="14">
        <f>Таблица1[[#This Row],[угол обхв6]]+Таблица1[[#This Row],[Lдуг 4,мм]]</f>
        <v>14176.123552703828</v>
      </c>
      <c r="BZ1767" s="14">
        <f>Таблица1[[#This Row],[Т1]]+Таблица1[[#This Row],[X6, мм]]</f>
        <v>58288.507855239412</v>
      </c>
      <c r="CA1767" s="14">
        <f>Таблица1[[#This Row],[Т2]]+Таблица1[[#This Row],[Lдуг 5,мм]]</f>
        <v>19656.655734891978</v>
      </c>
      <c r="CB1767" s="14">
        <f>Таблица1[[#This Row],[Т3]]+Таблица1[[#This Row],[Y6, мм]]</f>
        <v>58520.548045858966</v>
      </c>
      <c r="CC1767" s="14">
        <f>Таблица1[[#This Row],[Т4]]+Таблица1[[#This Row],[Lдуг 6,мм]]</f>
        <v>20785.131255229036</v>
      </c>
      <c r="CD1767" s="14">
        <f>Таблица1[[#This Row],[Т5]]+Таблица1[[#This Row],[Lдуг 1,мм]]</f>
        <v>58567.801875192752</v>
      </c>
      <c r="CE1767" s="14">
        <f>Таблица1[[#This Row],[Т6]]+Таблица1[[#This Row],[Lпрям1, мм]]</f>
        <v>21175.426015634559</v>
      </c>
      <c r="CF1767" s="15">
        <f>Таблица1[[#This Row],[Т7]]+Таблица1[[#This Row],[Lдуг 2,мм]]</f>
        <v>59067.300451359108</v>
      </c>
      <c r="CG1767" s="14">
        <f>Таблица1[[#This Row],[Т8]]+Таблица1[[#This Row],[Lпрям2, мм]]</f>
        <v>25978.02587851273</v>
      </c>
      <c r="CH1767" s="14">
        <f>Таблица1[[#This Row],[Т9]]-Таблица1[[#This Row],[Т9]]</f>
        <v>0</v>
      </c>
      <c r="CI1767" s="50">
        <f>Таблица1[[#This Row],[Т9]]-Таблица1[[#This Row],[Т8]]</f>
        <v>37891.874435724545</v>
      </c>
      <c r="CJ1767" s="54">
        <f>Таблица1[[#This Row],[Т9]]-Таблица1[[#This Row],[Т7]]</f>
        <v>499.49857616635563</v>
      </c>
      <c r="CK1767" s="14">
        <f>Таблица1[[#This Row],[Т9]]-Таблица1[[#This Row],[Т6]]</f>
        <v>38282.169196130068</v>
      </c>
      <c r="CL1767" s="14">
        <f>Таблица1[[#This Row],[Т9]]-Таблица1[[#This Row],[Т5]]</f>
        <v>546.75240550014132</v>
      </c>
      <c r="CM1767" s="14">
        <f>Таблица1[[#This Row],[Т9]]-Таблица1[[#This Row],[Т4]]</f>
        <v>39410.644716467126</v>
      </c>
      <c r="CN1767" s="14">
        <f>Таблица1[[#This Row],[Т9]]-Таблица1[[#This Row],[Т3]]</f>
        <v>778.7925961196961</v>
      </c>
      <c r="CO1767" s="14">
        <f>Таблица1[[#This Row],[Т9]]-Таблица1[[#This Row],[Т2]]</f>
        <v>44891.176898655278</v>
      </c>
      <c r="CP1767" s="14">
        <f>Таблица1[[#This Row],[Т9]]-Таблица1[[#This Row],[Т1]]</f>
        <v>977.29327920306241</v>
      </c>
      <c r="CQ1767" s="14">
        <f>Таблица1[[#This Row],[Т9]]-Таблица1[[#This Row],[угол обхв6]]</f>
        <v>46720.376464411973</v>
      </c>
      <c r="CR1767" s="14">
        <f>Таблица1[[#This Row],[Т9]]-Таблица1[[#This Row],[угол обхв5]]</f>
        <v>1026.3845280733294</v>
      </c>
      <c r="CS1767" s="14">
        <f>Таблица1[[#This Row],[Т9]]-Таблица1[[#This Row],[угол обхв4]]</f>
        <v>59067.300451359108</v>
      </c>
      <c r="CT1767" s="14">
        <f>Таблица1[[#This Row],[Lкан_прям, мм]]+Таблица1[[#This Row],[Lкан_дуг, мм]]+Таблица1[[#This Row],[Lкан_леб,мм]]</f>
        <v>85045.326329871823</v>
      </c>
      <c r="CU1767" s="16">
        <f>Таблица1[[#This Row],[Lкан_леб,мм]]</f>
        <v>58040.915923285778</v>
      </c>
      <c r="CV1767" s="14">
        <f>2534431-(Таблица1[[#This Row],[Т23]]+Таблица1[[#This Row],[угол обхв3]])</f>
        <v>2449096.5895934138</v>
      </c>
      <c r="CW1767" s="50">
        <f>SUM(X1767:AC1767,AD1767:AI1767)-Таблица1[[#This Row],[lподв_min, мм]]</f>
        <v>22201.810544557426</v>
      </c>
      <c r="CX1767" s="17">
        <f>CW2206-Таблица1[[#This Row],[Суммарная длина каната]]</f>
        <v>-2425975.951963319</v>
      </c>
    </row>
    <row r="1768" spans="1:102" x14ac:dyDescent="0.25">
      <c r="A1768" s="21">
        <v>1767</v>
      </c>
      <c r="B1768" s="10">
        <v>44.102244897959174</v>
      </c>
      <c r="C1768" s="10">
        <v>152.61591836734689</v>
      </c>
      <c r="D1768" s="11">
        <v>15829.555958811556</v>
      </c>
      <c r="E1768" s="11">
        <v>20426.850696415659</v>
      </c>
      <c r="F1768" s="11">
        <v>15689.236250063555</v>
      </c>
      <c r="G1768" s="11">
        <v>20421.248970174925</v>
      </c>
      <c r="H1768" s="11">
        <v>16237.555468811557</v>
      </c>
      <c r="I1768" s="11">
        <v>15571.13685436487</v>
      </c>
      <c r="J1768" s="11">
        <v>4855.7138420507899</v>
      </c>
      <c r="K1768" s="11">
        <v>25978.025878503438</v>
      </c>
      <c r="L1768" s="11">
        <v>1026.3845280826263</v>
      </c>
      <c r="M1768" s="11">
        <v>58040.915923285778</v>
      </c>
      <c r="N1768" s="11">
        <v>7498.3486197153097</v>
      </c>
      <c r="O1768" s="11">
        <v>19128.797189230667</v>
      </c>
      <c r="P1768" s="43">
        <v>8919.3946646129552</v>
      </c>
      <c r="Q1768" s="11">
        <v>20194.211731150743</v>
      </c>
      <c r="R1768" s="11">
        <v>14335.722194020404</v>
      </c>
      <c r="S1768" s="11">
        <v>21030.650069692816</v>
      </c>
      <c r="T1768" s="11">
        <v>15697.559357304912</v>
      </c>
      <c r="U1768" s="11">
        <v>21321.704258285252</v>
      </c>
      <c r="V1768" s="11">
        <v>15829.555958811556</v>
      </c>
      <c r="W1768" s="11">
        <v>20426.850696415659</v>
      </c>
      <c r="X1768" s="12">
        <v>0</v>
      </c>
      <c r="Y1768" s="12">
        <v>28.511511743300023</v>
      </c>
      <c r="Z1768" s="12">
        <v>199.96722696243188</v>
      </c>
      <c r="AA1768" s="44">
        <v>232.04019061955913</v>
      </c>
      <c r="AB1768" s="45">
        <v>47.253829333787017</v>
      </c>
      <c r="AC1768" s="12">
        <v>518.61176942354814</v>
      </c>
      <c r="AD1768" s="12">
        <v>12346.923986947133</v>
      </c>
      <c r="AE1768" s="12">
        <v>1776.0855857345421</v>
      </c>
      <c r="AF1768" s="12">
        <v>5480.5321821881507</v>
      </c>
      <c r="AG1768" s="44">
        <v>1128.4755203370598</v>
      </c>
      <c r="AH1768" s="45">
        <v>390.29476040551538</v>
      </c>
      <c r="AI1768" s="12">
        <v>4855.7138428910366</v>
      </c>
      <c r="AJ1768" s="12">
        <v>-40.864244341884472</v>
      </c>
      <c r="AK1768" s="12">
        <v>-36.860349022206101</v>
      </c>
      <c r="AL1768" s="12">
        <v>-8.7787849391620139</v>
      </c>
      <c r="AM1768" s="44">
        <v>23.806812119445471</v>
      </c>
      <c r="AN1768" s="45">
        <v>17.170917544304583</v>
      </c>
      <c r="AO1768" s="12">
        <v>89.999999882003365</v>
      </c>
      <c r="AP1768" s="12">
        <v>-2106.1015150058543</v>
      </c>
      <c r="AQ1768" s="12">
        <v>7253.6030192809612</v>
      </c>
      <c r="AR1768" s="12">
        <v>8857.1257405777524</v>
      </c>
      <c r="AS1768" s="44">
        <v>14500.413057287647</v>
      </c>
      <c r="AT1768" s="45">
        <v>15577.108321333892</v>
      </c>
      <c r="AU1768" s="12">
        <v>16237.555958811554</v>
      </c>
      <c r="AV1768" s="12">
        <v>11359.142528365417</v>
      </c>
      <c r="AW1768" s="12">
        <v>19455.237981822571</v>
      </c>
      <c r="AX1768" s="12">
        <v>20597.431994901832</v>
      </c>
      <c r="AY1768" s="44">
        <v>21403.934036072689</v>
      </c>
      <c r="AZ1768" s="45">
        <v>20931.889497233919</v>
      </c>
      <c r="BA1768" s="12">
        <v>20426.850697255908</v>
      </c>
      <c r="BB1768" s="12">
        <v>7231.4068706101243</v>
      </c>
      <c r="BC1768" s="12">
        <v>8674.6490641786077</v>
      </c>
      <c r="BD1768" s="12">
        <v>14273.453269985201</v>
      </c>
      <c r="BE1768" s="44">
        <v>15532.868494037668</v>
      </c>
      <c r="BF1768" s="45">
        <v>15950.006994782576</v>
      </c>
      <c r="BG1768" s="12">
        <v>16237.555968811555</v>
      </c>
      <c r="BH1768" s="12">
        <v>19437.352050778278</v>
      </c>
      <c r="BI1768" s="12">
        <v>20520.652523742647</v>
      </c>
      <c r="BJ1768" s="12">
        <v>21433.870333443905</v>
      </c>
      <c r="BK1768" s="44">
        <v>20948.420291905379</v>
      </c>
      <c r="BL1768" s="45">
        <v>20816.665457466992</v>
      </c>
      <c r="BM1768" s="12">
        <v>15571.136854364871</v>
      </c>
      <c r="BN1768" s="12">
        <v>0</v>
      </c>
      <c r="BO1768" s="12">
        <v>4.0038953196783718</v>
      </c>
      <c r="BP1768" s="12">
        <v>28.081564083044089</v>
      </c>
      <c r="BQ1768" s="48">
        <v>32.585597058607483</v>
      </c>
      <c r="BR1768" s="49">
        <v>6.6358945751408882</v>
      </c>
      <c r="BS1768" s="13">
        <v>72.829082337698779</v>
      </c>
      <c r="BT1768" s="12">
        <v>289.08407671421645</v>
      </c>
      <c r="BV1768" s="14">
        <f>Таблица1[[#This Row],[Lкан_леб,мм]]</f>
        <v>58040.915923285778</v>
      </c>
      <c r="BW1768" s="50">
        <f>Таблица1[[#This Row],[угол обхв4]]+Таблица1[[#This Row],[Lдуг 3,мм]]</f>
        <v>12346.923986947133</v>
      </c>
      <c r="BX1768" s="54">
        <f>Таблица1[[#This Row],[угол обхв5]]+Таблица1[[#This Row],[Y5, мм]]</f>
        <v>58069.42743502908</v>
      </c>
      <c r="BY1768" s="14">
        <f>Таблица1[[#This Row],[угол обхв6]]+Таблица1[[#This Row],[Lдуг 4,мм]]</f>
        <v>14123.009572681674</v>
      </c>
      <c r="BZ1768" s="14">
        <f>Таблица1[[#This Row],[Т1]]+Таблица1[[#This Row],[X6, мм]]</f>
        <v>58269.394661991515</v>
      </c>
      <c r="CA1768" s="14">
        <f>Таблица1[[#This Row],[Т2]]+Таблица1[[#This Row],[Lдуг 5,мм]]</f>
        <v>19603.541754869824</v>
      </c>
      <c r="CB1768" s="14">
        <f>Таблица1[[#This Row],[Т3]]+Таблица1[[#This Row],[Y6, мм]]</f>
        <v>58501.434852611077</v>
      </c>
      <c r="CC1768" s="14">
        <f>Таблица1[[#This Row],[Т4]]+Таблица1[[#This Row],[Lдуг 6,мм]]</f>
        <v>20732.017275206883</v>
      </c>
      <c r="CD1768" s="14">
        <f>Таблица1[[#This Row],[Т5]]+Таблица1[[#This Row],[Lдуг 1,мм]]</f>
        <v>58548.688681944863</v>
      </c>
      <c r="CE1768" s="14">
        <f>Таблица1[[#This Row],[Т6]]+Таблица1[[#This Row],[Lпрям1, мм]]</f>
        <v>21122.312035612398</v>
      </c>
      <c r="CF1768" s="15">
        <f>Таблица1[[#This Row],[Т7]]+Таблица1[[#This Row],[Lдуг 2,мм]]</f>
        <v>59067.300451368414</v>
      </c>
      <c r="CG1768" s="14">
        <f>Таблица1[[#This Row],[Т8]]+Таблица1[[#This Row],[Lпрям2, мм]]</f>
        <v>25978.025878503435</v>
      </c>
      <c r="CH1768" s="14">
        <f>Таблица1[[#This Row],[Т9]]-Таблица1[[#This Row],[Т9]]</f>
        <v>0</v>
      </c>
      <c r="CI1768" s="50">
        <f>Таблица1[[#This Row],[Т9]]-Таблица1[[#This Row],[Т8]]</f>
        <v>37944.988415756015</v>
      </c>
      <c r="CJ1768" s="54">
        <f>Таблица1[[#This Row],[Т9]]-Таблица1[[#This Row],[Т7]]</f>
        <v>518.61176942355087</v>
      </c>
      <c r="CK1768" s="14">
        <f>Таблица1[[#This Row],[Т9]]-Таблица1[[#This Row],[Т6]]</f>
        <v>38335.283176161531</v>
      </c>
      <c r="CL1768" s="14">
        <f>Таблица1[[#This Row],[Т9]]-Таблица1[[#This Row],[Т5]]</f>
        <v>565.86559875733656</v>
      </c>
      <c r="CM1768" s="14">
        <f>Таблица1[[#This Row],[Т9]]-Таблица1[[#This Row],[Т4]]</f>
        <v>39463.758696498589</v>
      </c>
      <c r="CN1768" s="14">
        <f>Таблица1[[#This Row],[Т9]]-Таблица1[[#This Row],[Т3]]</f>
        <v>797.90578937689861</v>
      </c>
      <c r="CO1768" s="14">
        <f>Таблица1[[#This Row],[Т9]]-Таблица1[[#This Row],[Т2]]</f>
        <v>44944.290878686741</v>
      </c>
      <c r="CP1768" s="14">
        <f>Таблица1[[#This Row],[Т9]]-Таблица1[[#This Row],[Т1]]</f>
        <v>997.87301633933384</v>
      </c>
      <c r="CQ1768" s="14">
        <f>Таблица1[[#This Row],[Т9]]-Таблица1[[#This Row],[угол обхв6]]</f>
        <v>46720.376464421279</v>
      </c>
      <c r="CR1768" s="14">
        <f>Таблица1[[#This Row],[Т9]]-Таблица1[[#This Row],[угол обхв5]]</f>
        <v>1026.3845280826354</v>
      </c>
      <c r="CS1768" s="14">
        <f>Таблица1[[#This Row],[Т9]]-Таблица1[[#This Row],[угол обхв4]]</f>
        <v>59067.300451368414</v>
      </c>
      <c r="CT1768" s="14">
        <f>Таблица1[[#This Row],[Lкан_прям, мм]]+Таблица1[[#This Row],[Lкан_дуг, мм]]+Таблица1[[#This Row],[Lкан_леб,мм]]</f>
        <v>85045.326329871838</v>
      </c>
      <c r="CU1768" s="16">
        <f>Таблица1[[#This Row],[Lкан_леб,мм]]</f>
        <v>58040.915923285778</v>
      </c>
      <c r="CV1768" s="14">
        <f>2534431-(Таблица1[[#This Row],[Т23]]+Таблица1[[#This Row],[угол обхв3]])</f>
        <v>2449096.5895934138</v>
      </c>
      <c r="CW1768" s="50">
        <f>SUM(X1768:AC1768,AD1768:AI1768)-Таблица1[[#This Row],[lподв_min, мм]]</f>
        <v>22148.696564535272</v>
      </c>
      <c r="CX1768" s="17">
        <f>CW2207-Таблица1[[#This Row],[Суммарная длина каната]]</f>
        <v>-2426008.135440229</v>
      </c>
    </row>
    <row r="1769" spans="1:102" x14ac:dyDescent="0.25">
      <c r="A1769" s="21">
        <v>1768</v>
      </c>
      <c r="B1769" s="10">
        <v>44.102244897959174</v>
      </c>
      <c r="C1769" s="10">
        <v>155.29999999999623</v>
      </c>
      <c r="D1769" s="11">
        <v>15713.198377532552</v>
      </c>
      <c r="E1769" s="11">
        <v>20788.974584366464</v>
      </c>
      <c r="F1769" s="11">
        <v>15573.294933026318</v>
      </c>
      <c r="G1769" s="11">
        <v>20776.807981911741</v>
      </c>
      <c r="H1769" s="11">
        <v>16121.197887532553</v>
      </c>
      <c r="I1769" s="11">
        <v>15880.548521963316</v>
      </c>
      <c r="J1769" s="11">
        <v>4908.4260624031476</v>
      </c>
      <c r="K1769" s="11">
        <v>25978.025878494413</v>
      </c>
      <c r="L1769" s="11">
        <v>1026.3845280916487</v>
      </c>
      <c r="M1769" s="11">
        <v>58040.915923285778</v>
      </c>
      <c r="N1769" s="11">
        <v>7498.3486197153097</v>
      </c>
      <c r="O1769" s="11">
        <v>19128.797189230667</v>
      </c>
      <c r="P1769" s="43">
        <v>8821.5122898317513</v>
      </c>
      <c r="Q1769" s="11">
        <v>20232.995386382197</v>
      </c>
      <c r="R1769" s="11">
        <v>14192.72818384424</v>
      </c>
      <c r="S1769" s="11">
        <v>21322.156907878256</v>
      </c>
      <c r="T1769" s="11">
        <v>15539.441552073462</v>
      </c>
      <c r="U1769" s="11">
        <v>21676.665164245725</v>
      </c>
      <c r="V1769" s="11">
        <v>15713.198377532552</v>
      </c>
      <c r="W1769" s="11">
        <v>20788.974584366464</v>
      </c>
      <c r="X1769" s="12">
        <v>0</v>
      </c>
      <c r="Y1769" s="12">
        <v>7.2547027072977324</v>
      </c>
      <c r="Z1769" s="12">
        <v>202.11084275056359</v>
      </c>
      <c r="AA1769" s="44">
        <v>232.04019061955938</v>
      </c>
      <c r="AB1769" s="45">
        <v>47.253829333786491</v>
      </c>
      <c r="AC1769" s="12">
        <v>537.72496268044154</v>
      </c>
      <c r="AD1769" s="12">
        <v>12346.923986947133</v>
      </c>
      <c r="AE1769" s="12">
        <v>1723.3733653821801</v>
      </c>
      <c r="AF1769" s="12">
        <v>5480.532182188148</v>
      </c>
      <c r="AG1769" s="44">
        <v>1128.4755203370607</v>
      </c>
      <c r="AH1769" s="45">
        <v>390.29476040551799</v>
      </c>
      <c r="AI1769" s="12">
        <v>4908.4260632343712</v>
      </c>
      <c r="AJ1769" s="12">
        <v>-40.864244341884472</v>
      </c>
      <c r="AK1769" s="12">
        <v>-39.845460403771014</v>
      </c>
      <c r="AL1769" s="12">
        <v>-11.462866571811345</v>
      </c>
      <c r="AM1769" s="44">
        <v>21.122730486796172</v>
      </c>
      <c r="AN1769" s="45">
        <v>14.486835911655358</v>
      </c>
      <c r="AO1769" s="12">
        <v>89.999999883270547</v>
      </c>
      <c r="AP1769" s="12">
        <v>-2106.1015150058543</v>
      </c>
      <c r="AQ1769" s="12">
        <v>7236.9352350783029</v>
      </c>
      <c r="AR1769" s="12">
        <v>8740.4293062823381</v>
      </c>
      <c r="AS1769" s="44">
        <v>14339.757880194467</v>
      </c>
      <c r="AT1769" s="45">
        <v>15437.377267978713</v>
      </c>
      <c r="AU1769" s="12">
        <v>16121.19837753255</v>
      </c>
      <c r="AV1769" s="12">
        <v>11359.142528365417</v>
      </c>
      <c r="AW1769" s="12">
        <v>19442.04955128501</v>
      </c>
      <c r="AX1769" s="12">
        <v>20632.857299770712</v>
      </c>
      <c r="AY1769" s="44">
        <v>21702.743650147557</v>
      </c>
      <c r="AZ1769" s="45">
        <v>21281.637466593744</v>
      </c>
      <c r="BA1769" s="12">
        <v>20788.974585197688</v>
      </c>
      <c r="BB1769" s="12">
        <v>7231.4068706101243</v>
      </c>
      <c r="BC1769" s="12">
        <v>8560.0989051947454</v>
      </c>
      <c r="BD1769" s="12">
        <v>14111.645200294826</v>
      </c>
      <c r="BE1769" s="44">
        <v>15392.411855723236</v>
      </c>
      <c r="BF1769" s="45">
        <v>15815.262661627301</v>
      </c>
      <c r="BG1769" s="12">
        <v>16121.198387532551</v>
      </c>
      <c r="BH1769" s="12">
        <v>19437.352050778278</v>
      </c>
      <c r="BI1769" s="12">
        <v>20546.247748436537</v>
      </c>
      <c r="BJ1769" s="12">
        <v>21722.018821266771</v>
      </c>
      <c r="BK1769" s="44">
        <v>21296.078421976425</v>
      </c>
      <c r="BL1769" s="45">
        <v>21184.002282018446</v>
      </c>
      <c r="BM1769" s="12">
        <v>15880.548521963317</v>
      </c>
      <c r="BN1769" s="12">
        <v>0</v>
      </c>
      <c r="BO1769" s="12">
        <v>1.0187839381134614</v>
      </c>
      <c r="BP1769" s="12">
        <v>28.382593831959667</v>
      </c>
      <c r="BQ1769" s="48">
        <v>32.585597058607519</v>
      </c>
      <c r="BR1769" s="49">
        <v>6.6358945751408154</v>
      </c>
      <c r="BS1769" s="13">
        <v>75.513163971615185</v>
      </c>
      <c r="BT1769" s="12">
        <v>289.08407671421645</v>
      </c>
      <c r="BV1769" s="14">
        <f>Таблица1[[#This Row],[Lкан_леб,мм]]</f>
        <v>58040.915923285778</v>
      </c>
      <c r="BW1769" s="50">
        <f>Таблица1[[#This Row],[угол обхв4]]+Таблица1[[#This Row],[Lдуг 3,мм]]</f>
        <v>12346.923986947133</v>
      </c>
      <c r="BX1769" s="54">
        <f>Таблица1[[#This Row],[угол обхв5]]+Таблица1[[#This Row],[Y5, мм]]</f>
        <v>58048.170625993072</v>
      </c>
      <c r="BY1769" s="14">
        <f>Таблица1[[#This Row],[угол обхв6]]+Таблица1[[#This Row],[Lдуг 4,мм]]</f>
        <v>14070.297352329313</v>
      </c>
      <c r="BZ1769" s="14">
        <f>Таблица1[[#This Row],[Т1]]+Таблица1[[#This Row],[X6, мм]]</f>
        <v>58250.281468743633</v>
      </c>
      <c r="CA1769" s="14">
        <f>Таблица1[[#This Row],[Т2]]+Таблица1[[#This Row],[Lдуг 5,мм]]</f>
        <v>19550.829534517463</v>
      </c>
      <c r="CB1769" s="14">
        <f>Таблица1[[#This Row],[Т3]]+Таблица1[[#This Row],[Y6, мм]]</f>
        <v>58482.321659363195</v>
      </c>
      <c r="CC1769" s="14">
        <f>Таблица1[[#This Row],[Т4]]+Таблица1[[#This Row],[Lдуг 6,мм]]</f>
        <v>20679.305054854525</v>
      </c>
      <c r="CD1769" s="14">
        <f>Таблица1[[#This Row],[Т5]]+Таблица1[[#This Row],[Lдуг 1,мм]]</f>
        <v>58529.575488696981</v>
      </c>
      <c r="CE1769" s="14">
        <f>Таблица1[[#This Row],[Т6]]+Таблица1[[#This Row],[Lпрям1, мм]]</f>
        <v>21069.599815260044</v>
      </c>
      <c r="CF1769" s="15">
        <f>Таблица1[[#This Row],[Т7]]+Таблица1[[#This Row],[Lдуг 2,мм]]</f>
        <v>59067.300451377421</v>
      </c>
      <c r="CG1769" s="14">
        <f>Таблица1[[#This Row],[Т8]]+Таблица1[[#This Row],[Lпрям2, мм]]</f>
        <v>25978.025878494416</v>
      </c>
      <c r="CH1769" s="14">
        <f>Таблица1[[#This Row],[Т9]]-Таблица1[[#This Row],[Т9]]</f>
        <v>0</v>
      </c>
      <c r="CI1769" s="50">
        <f>Таблица1[[#This Row],[Т9]]-Таблица1[[#This Row],[Т8]]</f>
        <v>37997.700636117377</v>
      </c>
      <c r="CJ1769" s="54">
        <f>Таблица1[[#This Row],[Т9]]-Таблица1[[#This Row],[Т7]]</f>
        <v>537.72496268044051</v>
      </c>
      <c r="CK1769" s="14">
        <f>Таблица1[[#This Row],[Т9]]-Таблица1[[#This Row],[Т6]]</f>
        <v>38387.995396522892</v>
      </c>
      <c r="CL1769" s="14">
        <f>Таблица1[[#This Row],[Т9]]-Таблица1[[#This Row],[Т5]]</f>
        <v>584.9787920142262</v>
      </c>
      <c r="CM1769" s="14">
        <f>Таблица1[[#This Row],[Т9]]-Таблица1[[#This Row],[Т4]]</f>
        <v>39516.470916859958</v>
      </c>
      <c r="CN1769" s="14">
        <f>Таблица1[[#This Row],[Т9]]-Таблица1[[#This Row],[Т3]]</f>
        <v>817.01898263378826</v>
      </c>
      <c r="CO1769" s="14">
        <f>Таблица1[[#This Row],[Т9]]-Таблица1[[#This Row],[Т2]]</f>
        <v>44997.00309904811</v>
      </c>
      <c r="CP1769" s="14">
        <f>Таблица1[[#This Row],[Т9]]-Таблица1[[#This Row],[Т1]]</f>
        <v>1019.1298253843488</v>
      </c>
      <c r="CQ1769" s="14">
        <f>Таблица1[[#This Row],[Т9]]-Таблица1[[#This Row],[угол обхв6]]</f>
        <v>46720.376464430286</v>
      </c>
      <c r="CR1769" s="14">
        <f>Таблица1[[#This Row],[Т9]]-Таблица1[[#This Row],[угол обхв5]]</f>
        <v>1026.384528091643</v>
      </c>
      <c r="CS1769" s="14">
        <f>Таблица1[[#This Row],[Т9]]-Таблица1[[#This Row],[угол обхв4]]</f>
        <v>59067.300451377421</v>
      </c>
      <c r="CT1769" s="14">
        <f>Таблица1[[#This Row],[Lкан_прям, мм]]+Таблица1[[#This Row],[Lкан_дуг, мм]]+Таблица1[[#This Row],[Lкан_леб,мм]]</f>
        <v>85045.326329871838</v>
      </c>
      <c r="CU1769" s="16">
        <f>Таблица1[[#This Row],[Lкан_леб,мм]]</f>
        <v>58040.915923285778</v>
      </c>
      <c r="CV1769" s="14">
        <f>2534431-(Таблица1[[#This Row],[Т23]]+Таблица1[[#This Row],[угол обхв3]])</f>
        <v>2449096.5895934138</v>
      </c>
      <c r="CW1769" s="50">
        <f>SUM(X1769:AC1769,AD1769:AI1769)-Таблица1[[#This Row],[lподв_min, мм]]</f>
        <v>22095.984344182914</v>
      </c>
      <c r="CX1769" s="17">
        <f>CW2208-Таблица1[[#This Row],[Суммарная длина каната]]</f>
        <v>-2426041.7095342707</v>
      </c>
    </row>
    <row r="1770" spans="1:102" x14ac:dyDescent="0.25">
      <c r="A1770" s="21">
        <v>1769</v>
      </c>
      <c r="B1770" s="10">
        <v>45.524897959183662</v>
      </c>
      <c r="C1770" s="10">
        <v>23.78</v>
      </c>
      <c r="D1770" s="11">
        <v>5735.3583785826868</v>
      </c>
      <c r="E1770" s="11">
        <v>10299.29800078074</v>
      </c>
      <c r="F1770" s="11">
        <v>5025.2069601848771</v>
      </c>
      <c r="G1770" s="11">
        <v>10852.989217026383</v>
      </c>
      <c r="H1770" s="11">
        <v>5327.3578885826864</v>
      </c>
      <c r="I1770" s="11">
        <v>7400.9098816768183</v>
      </c>
      <c r="J1770" s="11">
        <v>2898.3881191039227</v>
      </c>
      <c r="K1770" s="11">
        <v>25200.966382272229</v>
      </c>
      <c r="L1770" s="11">
        <v>1813.1576679758093</v>
      </c>
      <c r="M1770" s="11">
        <v>58031.202279623787</v>
      </c>
      <c r="N1770" s="11">
        <v>7277.5857578843215</v>
      </c>
      <c r="O1770" s="11">
        <v>19312.249692401081</v>
      </c>
      <c r="P1770" s="43">
        <v>8957.9604431125317</v>
      </c>
      <c r="Q1770" s="11">
        <v>16368.036908798451</v>
      </c>
      <c r="R1770" s="11">
        <v>6331.5790554950518</v>
      </c>
      <c r="S1770" s="11">
        <v>11557.802631055163</v>
      </c>
      <c r="T1770" s="11">
        <v>5735.3583785826868</v>
      </c>
      <c r="U1770" s="11">
        <v>10299.29800078074</v>
      </c>
      <c r="V1770" s="11">
        <v>4944.4036585531885</v>
      </c>
      <c r="W1770" s="11">
        <v>10738.13354043433</v>
      </c>
      <c r="X1770" s="12">
        <v>0</v>
      </c>
      <c r="Y1770" s="12">
        <v>729.66904789701243</v>
      </c>
      <c r="Z1770" s="12">
        <v>415.503724935538</v>
      </c>
      <c r="AA1770" s="44">
        <v>232.0401906195587</v>
      </c>
      <c r="AB1770" s="45">
        <v>435.94470452370007</v>
      </c>
      <c r="AC1770" s="12">
        <v>0</v>
      </c>
      <c r="AD1770" s="12">
        <v>12303.578231987925</v>
      </c>
      <c r="AE1770" s="12">
        <v>3389.9923300628502</v>
      </c>
      <c r="AF1770" s="12">
        <v>5480.532182188148</v>
      </c>
      <c r="AG1770" s="44">
        <v>1128.4755203370607</v>
      </c>
      <c r="AH1770" s="45">
        <v>2898.3881176962418</v>
      </c>
      <c r="AI1770" s="12">
        <v>0</v>
      </c>
      <c r="AJ1770" s="12">
        <v>-42.183085065880086</v>
      </c>
      <c r="AK1770" s="12">
        <v>60.284946517031521</v>
      </c>
      <c r="AL1770" s="12">
        <v>118.63448036696042</v>
      </c>
      <c r="AM1770" s="44">
        <v>151.22007742556784</v>
      </c>
      <c r="AN1770" s="45">
        <v>89.99999980231847</v>
      </c>
      <c r="AO1770" s="12">
        <v>0</v>
      </c>
      <c r="AP1770" s="12">
        <v>-2113.3737843980575</v>
      </c>
      <c r="AQ1770" s="12">
        <v>7631.9342928521282</v>
      </c>
      <c r="AR1770" s="12">
        <v>9316.0598977052214</v>
      </c>
      <c r="AS1770" s="44">
        <v>6528.0092567132651</v>
      </c>
      <c r="AT1770" s="45">
        <v>5327.3583785826859</v>
      </c>
      <c r="AU1770" s="12">
        <v>0</v>
      </c>
      <c r="AV1770" s="12">
        <v>11352.703211233787</v>
      </c>
      <c r="AW1770" s="12">
        <v>19514.48993509815</v>
      </c>
      <c r="AX1770" s="12">
        <v>16172.515092572183</v>
      </c>
      <c r="AY1770" s="44">
        <v>11200.200651125841</v>
      </c>
      <c r="AZ1770" s="45">
        <v>10299.297999373062</v>
      </c>
      <c r="BA1770" s="12">
        <v>0</v>
      </c>
      <c r="BB1770" s="12">
        <v>7003.6129995089477</v>
      </c>
      <c r="BC1770" s="12">
        <v>9312.3089780803384</v>
      </c>
      <c r="BD1770" s="12">
        <v>6689.6785100877414</v>
      </c>
      <c r="BE1770" s="44">
        <v>5538.9281773644734</v>
      </c>
      <c r="BF1770" s="45">
        <v>5327.3583885826865</v>
      </c>
      <c r="BG1770" s="12">
        <v>0</v>
      </c>
      <c r="BH1770" s="12">
        <v>19614.578863451756</v>
      </c>
      <c r="BI1770" s="12">
        <v>16570.27715149552</v>
      </c>
      <c r="BJ1770" s="12">
        <v>11362.280814828897</v>
      </c>
      <c r="BK1770" s="44">
        <v>10656.899980710064</v>
      </c>
      <c r="BL1770" s="45">
        <v>7400.9098816768201</v>
      </c>
      <c r="BM1770" s="12">
        <v>0</v>
      </c>
      <c r="BN1770" s="12">
        <v>0</v>
      </c>
      <c r="BO1770" s="12">
        <v>102.46803158291161</v>
      </c>
      <c r="BP1770" s="12">
        <v>58.349533849928896</v>
      </c>
      <c r="BQ1770" s="48">
        <v>32.585597058607419</v>
      </c>
      <c r="BR1770" s="49">
        <v>61.220077623249367</v>
      </c>
      <c r="BS1770" s="13">
        <v>0</v>
      </c>
      <c r="BT1770" s="12">
        <v>298.79772037620847</v>
      </c>
      <c r="BV1770" s="14">
        <f>Таблица1[[#This Row],[Lкан_леб,мм]]</f>
        <v>58031.202279623787</v>
      </c>
      <c r="BW1770" s="50">
        <f>Таблица1[[#This Row],[угол обхв4]]+Таблица1[[#This Row],[Lдуг 3,мм]]</f>
        <v>12303.578231987925</v>
      </c>
      <c r="BX1770" s="54">
        <f>Таблица1[[#This Row],[угол обхв5]]+Таблица1[[#This Row],[Y5, мм]]</f>
        <v>58760.871327520799</v>
      </c>
      <c r="BY1770" s="14">
        <f>Таблица1[[#This Row],[угол обхв6]]+Таблица1[[#This Row],[Lдуг 4,мм]]</f>
        <v>15693.570562050776</v>
      </c>
      <c r="BZ1770" s="14">
        <f>Таблица1[[#This Row],[Т1]]+Таблица1[[#This Row],[X6, мм]]</f>
        <v>59176.375052456337</v>
      </c>
      <c r="CA1770" s="14">
        <f>Таблица1[[#This Row],[Т2]]+Таблица1[[#This Row],[Lдуг 5,мм]]</f>
        <v>21174.102744238924</v>
      </c>
      <c r="CB1770" s="14">
        <f>Таблица1[[#This Row],[Т3]]+Таблица1[[#This Row],[Y6, мм]]</f>
        <v>59408.415243075899</v>
      </c>
      <c r="CC1770" s="14">
        <f>Таблица1[[#This Row],[Т4]]+Таблица1[[#This Row],[Lдуг 6,мм]]</f>
        <v>22302.578264575986</v>
      </c>
      <c r="CD1770" s="14">
        <f>Таблица1[[#This Row],[Т5]]+Таблица1[[#This Row],[Lдуг 1,мм]]</f>
        <v>59844.359947599602</v>
      </c>
      <c r="CE1770" s="14">
        <f>Таблица1[[#This Row],[Т6]]+Таблица1[[#This Row],[Lпрям1, мм]]</f>
        <v>25200.966382272229</v>
      </c>
      <c r="CF1770" s="15">
        <f>Таблица1[[#This Row],[Т7]]+Таблица1[[#This Row],[Lдуг 2,мм]]</f>
        <v>59844.359947599602</v>
      </c>
      <c r="CG1770" s="14">
        <f>Таблица1[[#This Row],[Т8]]+Таблица1[[#This Row],[Lпрям2, мм]]</f>
        <v>25200.966382272229</v>
      </c>
      <c r="CH1770" s="14">
        <f>Таблица1[[#This Row],[Т9]]-Таблица1[[#This Row],[Т9]]</f>
        <v>0</v>
      </c>
      <c r="CI1770" s="50">
        <f>Таблица1[[#This Row],[Т9]]-Таблица1[[#This Row],[Т8]]</f>
        <v>34643.393565327373</v>
      </c>
      <c r="CJ1770" s="54">
        <f>Таблица1[[#This Row],[Т9]]-Таблица1[[#This Row],[Т7]]</f>
        <v>0</v>
      </c>
      <c r="CK1770" s="14">
        <f>Таблица1[[#This Row],[Т9]]-Таблица1[[#This Row],[Т6]]</f>
        <v>37541.781683023612</v>
      </c>
      <c r="CL1770" s="14">
        <f>Таблица1[[#This Row],[Т9]]-Таблица1[[#This Row],[Т5]]</f>
        <v>435.94470452370297</v>
      </c>
      <c r="CM1770" s="14">
        <f>Таблица1[[#This Row],[Т9]]-Таблица1[[#This Row],[Т4]]</f>
        <v>38670.257203360678</v>
      </c>
      <c r="CN1770" s="14">
        <f>Таблица1[[#This Row],[Т9]]-Таблица1[[#This Row],[Т3]]</f>
        <v>667.98489514326502</v>
      </c>
      <c r="CO1770" s="14">
        <f>Таблица1[[#This Row],[Т9]]-Таблица1[[#This Row],[Т2]]</f>
        <v>44150.789385548822</v>
      </c>
      <c r="CP1770" s="14">
        <f>Таблица1[[#This Row],[Т9]]-Таблица1[[#This Row],[Т1]]</f>
        <v>1083.4886200788023</v>
      </c>
      <c r="CQ1770" s="14">
        <f>Таблица1[[#This Row],[Т9]]-Таблица1[[#This Row],[угол обхв6]]</f>
        <v>47540.78171561168</v>
      </c>
      <c r="CR1770" s="14">
        <f>Таблица1[[#This Row],[Т9]]-Таблица1[[#This Row],[угол обхв5]]</f>
        <v>1813.1576679758145</v>
      </c>
      <c r="CS1770" s="14">
        <f>Таблица1[[#This Row],[Т9]]-Таблица1[[#This Row],[угол обхв4]]</f>
        <v>59844.359947599602</v>
      </c>
      <c r="CT1770" s="14">
        <f>Таблица1[[#This Row],[Lкан_прям, мм]]+Таблица1[[#This Row],[Lкан_дуг, мм]]+Таблица1[[#This Row],[Lкан_леб,мм]]</f>
        <v>85045.326329871823</v>
      </c>
      <c r="CU1770" s="16">
        <f>Таблица1[[#This Row],[Lкан_леб,мм]]</f>
        <v>58031.202279623787</v>
      </c>
      <c r="CV1770" s="14">
        <f>2534431-(Таблица1[[#This Row],[Т23]]+Таблица1[[#This Row],[угол обхв3]])</f>
        <v>2449086.8759497521</v>
      </c>
      <c r="CW1770" s="50">
        <f>SUM(X1770:AC1770,AD1770:AI1770)-Таблица1[[#This Row],[lподв_min, мм]]</f>
        <v>24115.735931144114</v>
      </c>
      <c r="CX1770" s="17">
        <f>CW2209-Таблица1[[#This Row],[Суммарная длина каната]]</f>
        <v>-2426066.9328440088</v>
      </c>
    </row>
    <row r="1771" spans="1:102" x14ac:dyDescent="0.25">
      <c r="A1771" s="21">
        <v>1770</v>
      </c>
      <c r="B1771" s="10">
        <v>45.524897959183662</v>
      </c>
      <c r="C1771" s="10">
        <v>26.464081632653066</v>
      </c>
      <c r="D1771" s="11">
        <v>6113.360603299966</v>
      </c>
      <c r="E1771" s="11">
        <v>10209.226899973097</v>
      </c>
      <c r="F1771" s="11">
        <v>5378.059508178847</v>
      </c>
      <c r="G1771" s="11">
        <v>10729.055044183933</v>
      </c>
      <c r="H1771" s="11">
        <v>5705.3601132999656</v>
      </c>
      <c r="I1771" s="11">
        <v>7271.9378923436579</v>
      </c>
      <c r="J1771" s="11">
        <v>2937.2890076294379</v>
      </c>
      <c r="K1771" s="11">
        <v>25239.192768786681</v>
      </c>
      <c r="L1771" s="11">
        <v>1774.9312814613722</v>
      </c>
      <c r="M1771" s="11">
        <v>58031.202279623787</v>
      </c>
      <c r="N1771" s="11">
        <v>7277.5857578843215</v>
      </c>
      <c r="O1771" s="11">
        <v>19312.249692401081</v>
      </c>
      <c r="P1771" s="43">
        <v>9048.234682264434</v>
      </c>
      <c r="Q1771" s="11">
        <v>16422.218944119173</v>
      </c>
      <c r="R1771" s="11">
        <v>6649.9927562789089</v>
      </c>
      <c r="S1771" s="11">
        <v>11494.271230877357</v>
      </c>
      <c r="T1771" s="11">
        <v>6113.360603299966</v>
      </c>
      <c r="U1771" s="11">
        <v>10209.226899973097</v>
      </c>
      <c r="V1771" s="11">
        <v>5302.7234222883517</v>
      </c>
      <c r="W1771" s="11">
        <v>10610.541440902707</v>
      </c>
      <c r="X1771" s="12">
        <v>0</v>
      </c>
      <c r="Y1771" s="12">
        <v>716.99592568128207</v>
      </c>
      <c r="Z1771" s="12">
        <v>409.06365390337129</v>
      </c>
      <c r="AA1771" s="44">
        <v>232.04019061955887</v>
      </c>
      <c r="AB1771" s="45">
        <v>416.83151125716017</v>
      </c>
      <c r="AC1771" s="12">
        <v>0</v>
      </c>
      <c r="AD1771" s="12">
        <v>12303.578231987925</v>
      </c>
      <c r="AE1771" s="12">
        <v>3389.317828033149</v>
      </c>
      <c r="AF1771" s="12">
        <v>5480.5321821881471</v>
      </c>
      <c r="AG1771" s="44">
        <v>1128.4755203370589</v>
      </c>
      <c r="AH1771" s="45">
        <v>2937.2890062403999</v>
      </c>
      <c r="AI1771" s="12">
        <v>0</v>
      </c>
      <c r="AJ1771" s="12">
        <v>-42.183085065880086</v>
      </c>
      <c r="AK1771" s="12">
        <v>58.505249418465745</v>
      </c>
      <c r="AL1771" s="12">
        <v>115.95039873430737</v>
      </c>
      <c r="AM1771" s="44">
        <v>148.5359957929148</v>
      </c>
      <c r="AN1771" s="45">
        <v>89.999999804936522</v>
      </c>
      <c r="AO1771" s="12">
        <v>0</v>
      </c>
      <c r="AP1771" s="12">
        <v>-2113.3737843980575</v>
      </c>
      <c r="AQ1771" s="12">
        <v>7625.482474901055</v>
      </c>
      <c r="AR1771" s="12">
        <v>9415.0973518309329</v>
      </c>
      <c r="AS1771" s="44">
        <v>6862.9535764880056</v>
      </c>
      <c r="AT1771" s="45">
        <v>5705.3606032999651</v>
      </c>
      <c r="AU1771" s="12">
        <v>0</v>
      </c>
      <c r="AV1771" s="12">
        <v>11352.703211233787</v>
      </c>
      <c r="AW1771" s="12">
        <v>19525.397233529235</v>
      </c>
      <c r="AX1771" s="12">
        <v>16243.681044281235</v>
      </c>
      <c r="AY1771" s="44">
        <v>11146.260183558641</v>
      </c>
      <c r="AZ1771" s="45">
        <v>10209.22689858406</v>
      </c>
      <c r="BA1771" s="12">
        <v>0</v>
      </c>
      <c r="BB1771" s="12">
        <v>7003.6129995089477</v>
      </c>
      <c r="BC1771" s="12">
        <v>9396.1313992811683</v>
      </c>
      <c r="BD1771" s="12">
        <v>7016.8554258454087</v>
      </c>
      <c r="BE1771" s="44">
        <v>5900.3997830908684</v>
      </c>
      <c r="BF1771" s="45">
        <v>5705.3606132999648</v>
      </c>
      <c r="BG1771" s="12">
        <v>0</v>
      </c>
      <c r="BH1771" s="12">
        <v>19614.578863451756</v>
      </c>
      <c r="BI1771" s="12">
        <v>16635.366485247327</v>
      </c>
      <c r="BJ1771" s="12">
        <v>11315.733331039421</v>
      </c>
      <c r="BK1771" s="44">
        <v>10557.237947291811</v>
      </c>
      <c r="BL1771" s="45">
        <v>7271.9378923436598</v>
      </c>
      <c r="BM1771" s="12">
        <v>0</v>
      </c>
      <c r="BN1771" s="12">
        <v>0</v>
      </c>
      <c r="BO1771" s="12">
        <v>100.68833448434583</v>
      </c>
      <c r="BP1771" s="12">
        <v>57.445149315841618</v>
      </c>
      <c r="BQ1771" s="48">
        <v>32.585597058607448</v>
      </c>
      <c r="BR1771" s="49">
        <v>58.535995987978282</v>
      </c>
      <c r="BS1771" s="13">
        <v>0</v>
      </c>
      <c r="BT1771" s="12">
        <v>298.79772037620847</v>
      </c>
      <c r="BV1771" s="14">
        <f>Таблица1[[#This Row],[Lкан_леб,мм]]</f>
        <v>58031.202279623787</v>
      </c>
      <c r="BW1771" s="50">
        <f>Таблица1[[#This Row],[угол обхв4]]+Таблица1[[#This Row],[Lдуг 3,мм]]</f>
        <v>12303.578231987925</v>
      </c>
      <c r="BX1771" s="54">
        <f>Таблица1[[#This Row],[угол обхв5]]+Таблица1[[#This Row],[Y5, мм]]</f>
        <v>58748.198205305067</v>
      </c>
      <c r="BY1771" s="14">
        <f>Таблица1[[#This Row],[угол обхв6]]+Таблица1[[#This Row],[Lдуг 4,мм]]</f>
        <v>15692.896060021074</v>
      </c>
      <c r="BZ1771" s="14">
        <f>Таблица1[[#This Row],[Т1]]+Таблица1[[#This Row],[X6, мм]]</f>
        <v>59157.26185920844</v>
      </c>
      <c r="CA1771" s="14">
        <f>Таблица1[[#This Row],[Т2]]+Таблица1[[#This Row],[Lдуг 5,мм]]</f>
        <v>21173.428242209222</v>
      </c>
      <c r="CB1771" s="14">
        <f>Таблица1[[#This Row],[Т3]]+Таблица1[[#This Row],[Y6, мм]]</f>
        <v>59389.302049828002</v>
      </c>
      <c r="CC1771" s="14">
        <f>Таблица1[[#This Row],[Т4]]+Таблица1[[#This Row],[Lдуг 6,мм]]</f>
        <v>22301.903762546281</v>
      </c>
      <c r="CD1771" s="14">
        <f>Таблица1[[#This Row],[Т5]]+Таблица1[[#This Row],[Lдуг 1,мм]]</f>
        <v>59806.13356108516</v>
      </c>
      <c r="CE1771" s="14">
        <f>Таблица1[[#This Row],[Т6]]+Таблица1[[#This Row],[Lпрям1, мм]]</f>
        <v>25239.192768786681</v>
      </c>
      <c r="CF1771" s="15">
        <f>Таблица1[[#This Row],[Т7]]+Таблица1[[#This Row],[Lдуг 2,мм]]</f>
        <v>59806.13356108516</v>
      </c>
      <c r="CG1771" s="14">
        <f>Таблица1[[#This Row],[Т8]]+Таблица1[[#This Row],[Lпрям2, мм]]</f>
        <v>25239.192768786681</v>
      </c>
      <c r="CH1771" s="14">
        <f>Таблица1[[#This Row],[Т9]]-Таблица1[[#This Row],[Т9]]</f>
        <v>0</v>
      </c>
      <c r="CI1771" s="50">
        <f>Таблица1[[#This Row],[Т9]]-Таблица1[[#This Row],[Т8]]</f>
        <v>34566.940792298483</v>
      </c>
      <c r="CJ1771" s="54">
        <f>Таблица1[[#This Row],[Т9]]-Таблица1[[#This Row],[Т7]]</f>
        <v>0</v>
      </c>
      <c r="CK1771" s="14">
        <f>Таблица1[[#This Row],[Т9]]-Таблица1[[#This Row],[Т6]]</f>
        <v>37504.22979853888</v>
      </c>
      <c r="CL1771" s="14">
        <f>Таблица1[[#This Row],[Т9]]-Таблица1[[#This Row],[Т5]]</f>
        <v>416.83151125715813</v>
      </c>
      <c r="CM1771" s="14">
        <f>Таблица1[[#This Row],[Т9]]-Таблица1[[#This Row],[Т4]]</f>
        <v>38632.705318875938</v>
      </c>
      <c r="CN1771" s="14">
        <f>Таблица1[[#This Row],[Т9]]-Таблица1[[#This Row],[Т3]]</f>
        <v>648.87170187672018</v>
      </c>
      <c r="CO1771" s="14">
        <f>Таблица1[[#This Row],[Т9]]-Таблица1[[#This Row],[Т2]]</f>
        <v>44113.237501064083</v>
      </c>
      <c r="CP1771" s="14">
        <f>Таблица1[[#This Row],[Т9]]-Таблица1[[#This Row],[Т1]]</f>
        <v>1057.9353557800932</v>
      </c>
      <c r="CQ1771" s="14">
        <f>Таблица1[[#This Row],[Т9]]-Таблица1[[#This Row],[угол обхв6]]</f>
        <v>47502.555329097231</v>
      </c>
      <c r="CR1771" s="14">
        <f>Таблица1[[#This Row],[Т9]]-Таблица1[[#This Row],[угол обхв5]]</f>
        <v>1774.9312814613731</v>
      </c>
      <c r="CS1771" s="14">
        <f>Таблица1[[#This Row],[Т9]]-Таблица1[[#This Row],[угол обхв4]]</f>
        <v>59806.13356108516</v>
      </c>
      <c r="CT1771" s="14">
        <f>Таблица1[[#This Row],[Lкан_прям, мм]]+Таблица1[[#This Row],[Lкан_дуг, мм]]+Таблица1[[#This Row],[Lкан_леб,мм]]</f>
        <v>85045.326329871838</v>
      </c>
      <c r="CU1771" s="16">
        <f>Таблица1[[#This Row],[Lкан_леб,мм]]</f>
        <v>58031.202279623787</v>
      </c>
      <c r="CV1771" s="14">
        <f>2534431-(Таблица1[[#This Row],[Т23]]+Таблица1[[#This Row],[угол обхв3]])</f>
        <v>2449086.8759497521</v>
      </c>
      <c r="CW1771" s="50">
        <f>SUM(X1771:AC1771,AD1771:AI1771)-Таблица1[[#This Row],[lподв_min, мм]]</f>
        <v>24076.835042618615</v>
      </c>
      <c r="CX1771" s="17">
        <f>CW2210-Таблица1[[#This Row],[Суммарная длина каната]]</f>
        <v>-2426103.2033182024</v>
      </c>
    </row>
    <row r="1772" spans="1:102" x14ac:dyDescent="0.25">
      <c r="A1772" s="21">
        <v>1771</v>
      </c>
      <c r="B1772" s="10">
        <v>45.524897959183662</v>
      </c>
      <c r="C1772" s="10">
        <v>29.148163265306128</v>
      </c>
      <c r="D1772" s="11">
        <v>6495.1660640303617</v>
      </c>
      <c r="E1772" s="11">
        <v>10136.956053510903</v>
      </c>
      <c r="F1772" s="11">
        <v>5736.3286547047346</v>
      </c>
      <c r="G1772" s="11">
        <v>10621.780543618377</v>
      </c>
      <c r="H1772" s="11">
        <v>6087.1655740303613</v>
      </c>
      <c r="I1772" s="11">
        <v>7159.1046165190937</v>
      </c>
      <c r="J1772" s="11">
        <v>2977.8514369918103</v>
      </c>
      <c r="K1772" s="11">
        <v>25277.419155301399</v>
      </c>
      <c r="L1772" s="11">
        <v>1736.7048949466569</v>
      </c>
      <c r="M1772" s="11">
        <v>58031.202279623787</v>
      </c>
      <c r="N1772" s="11">
        <v>7277.5857578843215</v>
      </c>
      <c r="O1772" s="11">
        <v>19312.249692401081</v>
      </c>
      <c r="P1772" s="43">
        <v>9135.8725969992865</v>
      </c>
      <c r="Q1772" s="11">
        <v>16480.568983595404</v>
      </c>
      <c r="R1772" s="11">
        <v>6971.0322404544422</v>
      </c>
      <c r="S1772" s="11">
        <v>11445.720502193526</v>
      </c>
      <c r="T1772" s="11">
        <v>6495.1660640303617</v>
      </c>
      <c r="U1772" s="11">
        <v>10136.956053510903</v>
      </c>
      <c r="V1772" s="11">
        <v>5666.6250833943668</v>
      </c>
      <c r="W1772" s="11">
        <v>10499.869050531875</v>
      </c>
      <c r="X1772" s="12">
        <v>0</v>
      </c>
      <c r="Y1772" s="12">
        <v>704.32003326377969</v>
      </c>
      <c r="Z1772" s="12">
        <v>402.62635307297643</v>
      </c>
      <c r="AA1772" s="44">
        <v>232.04019061955862</v>
      </c>
      <c r="AB1772" s="45">
        <v>397.71831799034214</v>
      </c>
      <c r="AC1772" s="12">
        <v>0</v>
      </c>
      <c r="AD1772" s="12">
        <v>12303.578231987925</v>
      </c>
      <c r="AE1772" s="12">
        <v>3386.9817851665671</v>
      </c>
      <c r="AF1772" s="12">
        <v>5480.5321821881498</v>
      </c>
      <c r="AG1772" s="44">
        <v>1128.4755203370617</v>
      </c>
      <c r="AH1772" s="45">
        <v>2977.8514356216938</v>
      </c>
      <c r="AI1772" s="12">
        <v>0</v>
      </c>
      <c r="AJ1772" s="12">
        <v>-42.183085065880086</v>
      </c>
      <c r="AK1772" s="12">
        <v>56.725163298159949</v>
      </c>
      <c r="AL1772" s="12">
        <v>113.26631710165429</v>
      </c>
      <c r="AM1772" s="44">
        <v>145.85191416026171</v>
      </c>
      <c r="AN1772" s="45">
        <v>89.999999807593568</v>
      </c>
      <c r="AO1772" s="12">
        <v>0</v>
      </c>
      <c r="AP1772" s="12">
        <v>-2113.3737843980575</v>
      </c>
      <c r="AQ1772" s="12">
        <v>7618.6935058658773</v>
      </c>
      <c r="AR1772" s="12">
        <v>9510.693529004433</v>
      </c>
      <c r="AS1772" s="44">
        <v>7200.056411201298</v>
      </c>
      <c r="AT1772" s="45">
        <v>6087.1660640303608</v>
      </c>
      <c r="AU1772" s="12">
        <v>0</v>
      </c>
      <c r="AV1772" s="12">
        <v>11352.703211233787</v>
      </c>
      <c r="AW1772" s="12">
        <v>19536.101215216881</v>
      </c>
      <c r="AX1772" s="12">
        <v>16319.406739472306</v>
      </c>
      <c r="AY1772" s="44">
        <v>11108.06397669207</v>
      </c>
      <c r="AZ1772" s="45">
        <v>10136.956052140789</v>
      </c>
      <c r="BA1772" s="12">
        <v>0</v>
      </c>
      <c r="BB1772" s="12">
        <v>7003.6129995089477</v>
      </c>
      <c r="BC1772" s="12">
        <v>9476.9803449808405</v>
      </c>
      <c r="BD1772" s="12">
        <v>7345.8531724595896</v>
      </c>
      <c r="BE1772" s="44">
        <v>6266.1418932835059</v>
      </c>
      <c r="BF1772" s="45">
        <v>6087.1660740303614</v>
      </c>
      <c r="BG1772" s="12">
        <v>0</v>
      </c>
      <c r="BH1772" s="12">
        <v>19614.578863451756</v>
      </c>
      <c r="BI1772" s="12">
        <v>16704.420506411203</v>
      </c>
      <c r="BJ1772" s="12">
        <v>11284.558258070427</v>
      </c>
      <c r="BK1772" s="44">
        <v>10474.612579012359</v>
      </c>
      <c r="BL1772" s="45">
        <v>7159.1046165190955</v>
      </c>
      <c r="BM1772" s="12">
        <v>0</v>
      </c>
      <c r="BN1772" s="12">
        <v>0</v>
      </c>
      <c r="BO1772" s="12">
        <v>98.90824836404002</v>
      </c>
      <c r="BP1772" s="12">
        <v>56.541153803494346</v>
      </c>
      <c r="BQ1772" s="48">
        <v>32.585597058607412</v>
      </c>
      <c r="BR1772" s="49">
        <v>55.851914352668146</v>
      </c>
      <c r="BS1772" s="13">
        <v>0</v>
      </c>
      <c r="BT1772" s="12">
        <v>298.79772037620847</v>
      </c>
      <c r="BV1772" s="14">
        <f>Таблица1[[#This Row],[Lкан_леб,мм]]</f>
        <v>58031.202279623787</v>
      </c>
      <c r="BW1772" s="50">
        <f>Таблица1[[#This Row],[угол обхв4]]+Таблица1[[#This Row],[Lдуг 3,мм]]</f>
        <v>12303.578231987925</v>
      </c>
      <c r="BX1772" s="54">
        <f>Таблица1[[#This Row],[угол обхв5]]+Таблица1[[#This Row],[Y5, мм]]</f>
        <v>58735.522312887566</v>
      </c>
      <c r="BY1772" s="14">
        <f>Таблица1[[#This Row],[угол обхв6]]+Таблица1[[#This Row],[Lдуг 4,мм]]</f>
        <v>15690.560017154492</v>
      </c>
      <c r="BZ1772" s="14">
        <f>Таблица1[[#This Row],[Т1]]+Таблица1[[#This Row],[X6, мм]]</f>
        <v>59138.148665960543</v>
      </c>
      <c r="CA1772" s="14">
        <f>Таблица1[[#This Row],[Т2]]+Таблица1[[#This Row],[Lдуг 5,мм]]</f>
        <v>21171.092199342642</v>
      </c>
      <c r="CB1772" s="14">
        <f>Таблица1[[#This Row],[Т3]]+Таблица1[[#This Row],[Y6, мм]]</f>
        <v>59370.188856580105</v>
      </c>
      <c r="CC1772" s="14">
        <f>Таблица1[[#This Row],[Т4]]+Таблица1[[#This Row],[Lдуг 6,мм]]</f>
        <v>22299.567719679704</v>
      </c>
      <c r="CD1772" s="14">
        <f>Таблица1[[#This Row],[Т5]]+Таблица1[[#This Row],[Lдуг 1,мм]]</f>
        <v>59767.90717457045</v>
      </c>
      <c r="CE1772" s="14">
        <f>Таблица1[[#This Row],[Т6]]+Таблица1[[#This Row],[Lпрям1, мм]]</f>
        <v>25277.419155301399</v>
      </c>
      <c r="CF1772" s="15">
        <f>Таблица1[[#This Row],[Т7]]+Таблица1[[#This Row],[Lдуг 2,мм]]</f>
        <v>59767.90717457045</v>
      </c>
      <c r="CG1772" s="14">
        <f>Таблица1[[#This Row],[Т8]]+Таблица1[[#This Row],[Lпрям2, мм]]</f>
        <v>25277.419155301399</v>
      </c>
      <c r="CH1772" s="14">
        <f>Таблица1[[#This Row],[Т9]]-Таблица1[[#This Row],[Т9]]</f>
        <v>0</v>
      </c>
      <c r="CI1772" s="50">
        <f>Таблица1[[#This Row],[Т9]]-Таблица1[[#This Row],[Т8]]</f>
        <v>34490.488019269047</v>
      </c>
      <c r="CJ1772" s="54">
        <f>Таблица1[[#This Row],[Т9]]-Таблица1[[#This Row],[Т7]]</f>
        <v>0</v>
      </c>
      <c r="CK1772" s="14">
        <f>Таблица1[[#This Row],[Т9]]-Таблица1[[#This Row],[Т6]]</f>
        <v>37468.339454890745</v>
      </c>
      <c r="CL1772" s="14">
        <f>Таблица1[[#This Row],[Т9]]-Таблица1[[#This Row],[Т5]]</f>
        <v>397.71831799034408</v>
      </c>
      <c r="CM1772" s="14">
        <f>Таблица1[[#This Row],[Т9]]-Таблица1[[#This Row],[Т4]]</f>
        <v>38596.814975227811</v>
      </c>
      <c r="CN1772" s="14">
        <f>Таблица1[[#This Row],[Т9]]-Таблица1[[#This Row],[Т3]]</f>
        <v>629.75850860990613</v>
      </c>
      <c r="CO1772" s="14">
        <f>Таблица1[[#This Row],[Т9]]-Таблица1[[#This Row],[Т2]]</f>
        <v>44077.347157415956</v>
      </c>
      <c r="CP1772" s="14">
        <f>Таблица1[[#This Row],[Т9]]-Таблица1[[#This Row],[Т1]]</f>
        <v>1032.3848616828836</v>
      </c>
      <c r="CQ1772" s="14">
        <f>Таблица1[[#This Row],[Т9]]-Таблица1[[#This Row],[угол обхв6]]</f>
        <v>47464.328942582521</v>
      </c>
      <c r="CR1772" s="14">
        <f>Таблица1[[#This Row],[Т9]]-Таблица1[[#This Row],[угол обхв5]]</f>
        <v>1736.7048949466625</v>
      </c>
      <c r="CS1772" s="14">
        <f>Таблица1[[#This Row],[Т9]]-Таблица1[[#This Row],[угол обхв4]]</f>
        <v>59767.90717457045</v>
      </c>
      <c r="CT1772" s="14">
        <f>Таблица1[[#This Row],[Lкан_прям, мм]]+Таблица1[[#This Row],[Lкан_дуг, мм]]+Таблица1[[#This Row],[Lкан_леб,мм]]</f>
        <v>85045.326329871838</v>
      </c>
      <c r="CU1772" s="16">
        <f>Таблица1[[#This Row],[Lкан_леб,мм]]</f>
        <v>58031.202279623787</v>
      </c>
      <c r="CV1772" s="14">
        <f>2534431-(Таблица1[[#This Row],[Т23]]+Таблица1[[#This Row],[угол обхв3]])</f>
        <v>2449086.8759497521</v>
      </c>
      <c r="CW1772" s="50">
        <f>SUM(X1772:AC1772,AD1772:AI1772)-Таблица1[[#This Row],[lподв_min, мм]]</f>
        <v>24036.272613256246</v>
      </c>
      <c r="CX1772" s="17">
        <f>CW2211-Таблица1[[#This Row],[Суммарная длина каната]]</f>
        <v>-2426140.7763353316</v>
      </c>
    </row>
    <row r="1773" spans="1:102" x14ac:dyDescent="0.25">
      <c r="A1773" s="21">
        <v>1772</v>
      </c>
      <c r="B1773" s="10">
        <v>45.524897959183662</v>
      </c>
      <c r="C1773" s="10">
        <v>31.832244897959189</v>
      </c>
      <c r="D1773" s="11">
        <v>6879.9370214805431</v>
      </c>
      <c r="E1773" s="11">
        <v>10082.64403463125</v>
      </c>
      <c r="F1773" s="11">
        <v>6099.2283027249068</v>
      </c>
      <c r="G1773" s="11">
        <v>10531.401091911615</v>
      </c>
      <c r="H1773" s="11">
        <v>6471.9365314805436</v>
      </c>
      <c r="I1773" s="11">
        <v>7062.5703188820962</v>
      </c>
      <c r="J1773" s="11">
        <v>3020.073715749154</v>
      </c>
      <c r="K1773" s="11">
        <v>25315.645541816339</v>
      </c>
      <c r="L1773" s="11">
        <v>1698.4785084317084</v>
      </c>
      <c r="M1773" s="11">
        <v>58031.202279623787</v>
      </c>
      <c r="N1773" s="11">
        <v>7277.5857578843215</v>
      </c>
      <c r="O1773" s="11">
        <v>19312.249692401081</v>
      </c>
      <c r="P1773" s="43">
        <v>9220.6818963932801</v>
      </c>
      <c r="Q1773" s="11">
        <v>16542.958998359391</v>
      </c>
      <c r="R1773" s="11">
        <v>7293.9930985297324</v>
      </c>
      <c r="S1773" s="11">
        <v>11412.256972692036</v>
      </c>
      <c r="T1773" s="11">
        <v>6879.9370214805431</v>
      </c>
      <c r="U1773" s="11">
        <v>10082.64403463125</v>
      </c>
      <c r="V1773" s="11">
        <v>6035.3101862393123</v>
      </c>
      <c r="W1773" s="11">
        <v>10406.359201391142</v>
      </c>
      <c r="X1773" s="12">
        <v>0</v>
      </c>
      <c r="Y1773" s="12">
        <v>691.63830234586646</v>
      </c>
      <c r="Z1773" s="12">
        <v>396.1948907429927</v>
      </c>
      <c r="AA1773" s="44">
        <v>232.04019061955876</v>
      </c>
      <c r="AB1773" s="45">
        <v>378.60512472329032</v>
      </c>
      <c r="AC1773" s="12">
        <v>0</v>
      </c>
      <c r="AD1773" s="12">
        <v>12303.578231987925</v>
      </c>
      <c r="AE1773" s="12">
        <v>3382.9858929050133</v>
      </c>
      <c r="AF1773" s="12">
        <v>5480.532182188148</v>
      </c>
      <c r="AG1773" s="44">
        <v>1128.4755203370601</v>
      </c>
      <c r="AH1773" s="45">
        <v>3020.0737143981919</v>
      </c>
      <c r="AI1773" s="12">
        <v>0</v>
      </c>
      <c r="AJ1773" s="12">
        <v>-42.183085065880086</v>
      </c>
      <c r="AK1773" s="12">
        <v>54.944257272382984</v>
      </c>
      <c r="AL1773" s="12">
        <v>110.58223546900125</v>
      </c>
      <c r="AM1773" s="44">
        <v>143.16783252760868</v>
      </c>
      <c r="AN1773" s="45">
        <v>89.999999810283498</v>
      </c>
      <c r="AO1773" s="12">
        <v>0</v>
      </c>
      <c r="AP1773" s="12">
        <v>-2113.3737843980575</v>
      </c>
      <c r="AQ1773" s="12">
        <v>7611.5719579269044</v>
      </c>
      <c r="AR1773" s="12">
        <v>9602.6386766628384</v>
      </c>
      <c r="AS1773" s="44">
        <v>7538.5781059252276</v>
      </c>
      <c r="AT1773" s="45">
        <v>6471.9370214805431</v>
      </c>
      <c r="AU1773" s="12">
        <v>0</v>
      </c>
      <c r="AV1773" s="12">
        <v>11352.703211233787</v>
      </c>
      <c r="AW1773" s="12">
        <v>19546.593922500986</v>
      </c>
      <c r="AX1773" s="12">
        <v>16399.526024444353</v>
      </c>
      <c r="AY1773" s="44">
        <v>11085.695838817619</v>
      </c>
      <c r="AZ1773" s="45">
        <v>10082.64403328029</v>
      </c>
      <c r="BA1773" s="12">
        <v>0</v>
      </c>
      <c r="BB1773" s="12">
        <v>7003.6129995089477</v>
      </c>
      <c r="BC1773" s="12">
        <v>9554.6680964358638</v>
      </c>
      <c r="BD1773" s="12">
        <v>7675.9498787992898</v>
      </c>
      <c r="BE1773" s="44">
        <v>6635.3520140850478</v>
      </c>
      <c r="BF1773" s="45">
        <v>6471.9370314805428</v>
      </c>
      <c r="BG1773" s="12">
        <v>0</v>
      </c>
      <c r="BH1773" s="12">
        <v>19614.578863451756</v>
      </c>
      <c r="BI1773" s="12">
        <v>16777.303228459295</v>
      </c>
      <c r="BJ1773" s="12">
        <v>11268.823998776996</v>
      </c>
      <c r="BK1773" s="44">
        <v>10409.205168505669</v>
      </c>
      <c r="BL1773" s="45">
        <v>7062.570318882098</v>
      </c>
      <c r="BM1773" s="12">
        <v>0</v>
      </c>
      <c r="BN1773" s="12">
        <v>0</v>
      </c>
      <c r="BO1773" s="12">
        <v>97.127342338263077</v>
      </c>
      <c r="BP1773" s="12">
        <v>55.637978196618256</v>
      </c>
      <c r="BQ1773" s="48">
        <v>32.585597058607433</v>
      </c>
      <c r="BR1773" s="49">
        <v>53.167832717325183</v>
      </c>
      <c r="BS1773" s="13">
        <v>0</v>
      </c>
      <c r="BT1773" s="12">
        <v>298.79772037620847</v>
      </c>
      <c r="BV1773" s="14">
        <f>Таблица1[[#This Row],[Lкан_леб,мм]]</f>
        <v>58031.202279623787</v>
      </c>
      <c r="BW1773" s="50">
        <f>Таблица1[[#This Row],[угол обхв4]]+Таблица1[[#This Row],[Lдуг 3,мм]]</f>
        <v>12303.578231987925</v>
      </c>
      <c r="BX1773" s="54">
        <f>Таблица1[[#This Row],[угол обхв5]]+Таблица1[[#This Row],[Y5, мм]]</f>
        <v>58722.840581969656</v>
      </c>
      <c r="BY1773" s="14">
        <f>Таблица1[[#This Row],[угол обхв6]]+Таблица1[[#This Row],[Lдуг 4,мм]]</f>
        <v>15686.564124892939</v>
      </c>
      <c r="BZ1773" s="14">
        <f>Таблица1[[#This Row],[Т1]]+Таблица1[[#This Row],[X6, мм]]</f>
        <v>59119.035472712647</v>
      </c>
      <c r="CA1773" s="14">
        <f>Таблица1[[#This Row],[Т2]]+Таблица1[[#This Row],[Lдуг 5,мм]]</f>
        <v>21167.096307081087</v>
      </c>
      <c r="CB1773" s="14">
        <f>Таблица1[[#This Row],[Т3]]+Таблица1[[#This Row],[Y6, мм]]</f>
        <v>59351.075663332209</v>
      </c>
      <c r="CC1773" s="14">
        <f>Таблица1[[#This Row],[Т4]]+Таблица1[[#This Row],[Lдуг 6,мм]]</f>
        <v>22295.571827418145</v>
      </c>
      <c r="CD1773" s="14">
        <f>Таблица1[[#This Row],[Т5]]+Таблица1[[#This Row],[Lдуг 1,мм]]</f>
        <v>59729.680788055499</v>
      </c>
      <c r="CE1773" s="14">
        <f>Таблица1[[#This Row],[Т6]]+Таблица1[[#This Row],[Lпрям1, мм]]</f>
        <v>25315.645541816339</v>
      </c>
      <c r="CF1773" s="15">
        <f>Таблица1[[#This Row],[Т7]]+Таблица1[[#This Row],[Lдуг 2,мм]]</f>
        <v>59729.680788055499</v>
      </c>
      <c r="CG1773" s="14">
        <f>Таблица1[[#This Row],[Т8]]+Таблица1[[#This Row],[Lпрям2, мм]]</f>
        <v>25315.645541816339</v>
      </c>
      <c r="CH1773" s="14">
        <f>Таблица1[[#This Row],[Т9]]-Таблица1[[#This Row],[Т9]]</f>
        <v>0</v>
      </c>
      <c r="CI1773" s="50">
        <f>Таблица1[[#This Row],[Т9]]-Таблица1[[#This Row],[Т8]]</f>
        <v>34414.03524623916</v>
      </c>
      <c r="CJ1773" s="54">
        <f>Таблица1[[#This Row],[Т9]]-Таблица1[[#This Row],[Т7]]</f>
        <v>0</v>
      </c>
      <c r="CK1773" s="14">
        <f>Таблица1[[#This Row],[Т9]]-Таблица1[[#This Row],[Т6]]</f>
        <v>37434.108960637357</v>
      </c>
      <c r="CL1773" s="14">
        <f>Таблица1[[#This Row],[Т9]]-Таблица1[[#This Row],[Т5]]</f>
        <v>378.60512472328992</v>
      </c>
      <c r="CM1773" s="14">
        <f>Таблица1[[#This Row],[Т9]]-Таблица1[[#This Row],[Т4]]</f>
        <v>38562.584480974416</v>
      </c>
      <c r="CN1773" s="14">
        <f>Таблица1[[#This Row],[Т9]]-Таблица1[[#This Row],[Т3]]</f>
        <v>610.64531534285197</v>
      </c>
      <c r="CO1773" s="14">
        <f>Таблица1[[#This Row],[Т9]]-Таблица1[[#This Row],[Т2]]</f>
        <v>44043.11666316256</v>
      </c>
      <c r="CP1773" s="14">
        <f>Таблица1[[#This Row],[Т9]]-Таблица1[[#This Row],[Т1]]</f>
        <v>1006.8402060858425</v>
      </c>
      <c r="CQ1773" s="14">
        <f>Таблица1[[#This Row],[Т9]]-Таблица1[[#This Row],[угол обхв6]]</f>
        <v>47426.102556067577</v>
      </c>
      <c r="CR1773" s="14">
        <f>Таблица1[[#This Row],[Т9]]-Таблица1[[#This Row],[угол обхв5]]</f>
        <v>1698.4785084317118</v>
      </c>
      <c r="CS1773" s="14">
        <f>Таблица1[[#This Row],[Т9]]-Таблица1[[#This Row],[угол обхв4]]</f>
        <v>59729.680788055499</v>
      </c>
      <c r="CT1773" s="14">
        <f>Таблица1[[#This Row],[Lкан_прям, мм]]+Таблица1[[#This Row],[Lкан_дуг, мм]]+Таблица1[[#This Row],[Lкан_леб,мм]]</f>
        <v>85045.326329871838</v>
      </c>
      <c r="CU1773" s="16">
        <f>Таблица1[[#This Row],[Lкан_леб,мм]]</f>
        <v>58031.202279623787</v>
      </c>
      <c r="CV1773" s="14">
        <f>2534431-(Таблица1[[#This Row],[Т23]]+Таблица1[[#This Row],[угол обхв3]])</f>
        <v>2449086.8759497521</v>
      </c>
      <c r="CW1773" s="50">
        <f>SUM(X1773:AC1773,AD1773:AI1773)-Таблица1[[#This Row],[lподв_min, мм]]</f>
        <v>23994.050334498894</v>
      </c>
      <c r="CX1773" s="17">
        <f>CW2212-Таблица1[[#This Row],[Суммарная длина каната]]</f>
        <v>-2426179.6192116165</v>
      </c>
    </row>
    <row r="1774" spans="1:102" x14ac:dyDescent="0.25">
      <c r="A1774" s="21">
        <v>1773</v>
      </c>
      <c r="B1774" s="10">
        <v>45.524897959183662</v>
      </c>
      <c r="C1774" s="10">
        <v>34.516326530612247</v>
      </c>
      <c r="D1774" s="11">
        <v>7266.8292296060072</v>
      </c>
      <c r="E1774" s="11">
        <v>10046.410012170085</v>
      </c>
      <c r="F1774" s="11">
        <v>6465.9621951766576</v>
      </c>
      <c r="G1774" s="11">
        <v>10458.114995336842</v>
      </c>
      <c r="H1774" s="11">
        <v>6858.8287396060077</v>
      </c>
      <c r="I1774" s="11">
        <v>6982.4570641737919</v>
      </c>
      <c r="J1774" s="11">
        <v>3063.9529479962935</v>
      </c>
      <c r="K1774" s="11">
        <v>25353.871928331479</v>
      </c>
      <c r="L1774" s="11">
        <v>1660.2521219165667</v>
      </c>
      <c r="M1774" s="11">
        <v>58031.202279623787</v>
      </c>
      <c r="N1774" s="11">
        <v>7277.5857578843215</v>
      </c>
      <c r="O1774" s="11">
        <v>19312.249692401081</v>
      </c>
      <c r="P1774" s="43">
        <v>9302.4764959351924</v>
      </c>
      <c r="Q1774" s="11">
        <v>16609.25209522271</v>
      </c>
      <c r="R1774" s="11">
        <v>7618.1667052260791</v>
      </c>
      <c r="S1774" s="11">
        <v>11393.954066449913</v>
      </c>
      <c r="T1774" s="11">
        <v>7266.8292296060072</v>
      </c>
      <c r="U1774" s="11">
        <v>10046.410012170085</v>
      </c>
      <c r="V1774" s="11">
        <v>6407.969779592031</v>
      </c>
      <c r="W1774" s="11">
        <v>10330.217068322132</v>
      </c>
      <c r="X1774" s="12">
        <v>0</v>
      </c>
      <c r="Y1774" s="12">
        <v>678.94764302382896</v>
      </c>
      <c r="Z1774" s="12">
        <v>389.77235681713279</v>
      </c>
      <c r="AA1774" s="44">
        <v>232.04019061955907</v>
      </c>
      <c r="AB1774" s="45">
        <v>359.49193145604585</v>
      </c>
      <c r="AC1774" s="12">
        <v>0</v>
      </c>
      <c r="AD1774" s="12">
        <v>12303.578231987925</v>
      </c>
      <c r="AE1774" s="12">
        <v>3377.3330471536619</v>
      </c>
      <c r="AF1774" s="12">
        <v>5480.5321821881498</v>
      </c>
      <c r="AG1774" s="44">
        <v>1128.4755203370605</v>
      </c>
      <c r="AH1774" s="45">
        <v>3063.9529466646777</v>
      </c>
      <c r="AI1774" s="12">
        <v>0</v>
      </c>
      <c r="AJ1774" s="12">
        <v>-42.183085065880086</v>
      </c>
      <c r="AK1774" s="12">
        <v>53.162097423385191</v>
      </c>
      <c r="AL1774" s="12">
        <v>107.89815383634816</v>
      </c>
      <c r="AM1774" s="44">
        <v>140.48375089495562</v>
      </c>
      <c r="AN1774" s="45">
        <v>89.999999813000457</v>
      </c>
      <c r="AO1774" s="12">
        <v>0</v>
      </c>
      <c r="AP1774" s="12">
        <v>-2113.3737843980575</v>
      </c>
      <c r="AQ1774" s="12">
        <v>7604.1224080314578</v>
      </c>
      <c r="AR1774" s="12">
        <v>9690.7310531577241</v>
      </c>
      <c r="AS1774" s="44">
        <v>7877.7758925370608</v>
      </c>
      <c r="AT1774" s="45">
        <v>6858.8292296060072</v>
      </c>
      <c r="AU1774" s="12">
        <v>0</v>
      </c>
      <c r="AV1774" s="12">
        <v>11352.703211233787</v>
      </c>
      <c r="AW1774" s="12">
        <v>19556.867386181984</v>
      </c>
      <c r="AX1774" s="12">
        <v>16483.863105291635</v>
      </c>
      <c r="AY1774" s="44">
        <v>11079.204849034313</v>
      </c>
      <c r="AZ1774" s="45">
        <v>10046.410010838472</v>
      </c>
      <c r="BA1774" s="12">
        <v>0</v>
      </c>
      <c r="BB1774" s="12">
        <v>7003.6129995089477</v>
      </c>
      <c r="BC1774" s="12">
        <v>9629.0131460823268</v>
      </c>
      <c r="BD1774" s="12">
        <v>8006.4212624486117</v>
      </c>
      <c r="BE1774" s="44">
        <v>7007.2200422950255</v>
      </c>
      <c r="BF1774" s="45">
        <v>6858.8292396060069</v>
      </c>
      <c r="BG1774" s="12">
        <v>0</v>
      </c>
      <c r="BH1774" s="12">
        <v>19614.578863451756</v>
      </c>
      <c r="BI1774" s="12">
        <v>16853.869789003613</v>
      </c>
      <c r="BJ1774" s="12">
        <v>11268.565076518838</v>
      </c>
      <c r="BK1774" s="44">
        <v>10361.159229585684</v>
      </c>
      <c r="BL1774" s="45">
        <v>6982.4570641737937</v>
      </c>
      <c r="BM1774" s="12">
        <v>0</v>
      </c>
      <c r="BN1774" s="12">
        <v>0</v>
      </c>
      <c r="BO1774" s="12">
        <v>95.34518248926527</v>
      </c>
      <c r="BP1774" s="12">
        <v>54.736056412962967</v>
      </c>
      <c r="BQ1774" s="48">
        <v>32.585597058607476</v>
      </c>
      <c r="BR1774" s="49">
        <v>50.48375108195517</v>
      </c>
      <c r="BS1774" s="13">
        <v>0</v>
      </c>
      <c r="BT1774" s="12">
        <v>298.79772037620847</v>
      </c>
      <c r="BV1774" s="14">
        <f>Таблица1[[#This Row],[Lкан_леб,мм]]</f>
        <v>58031.202279623787</v>
      </c>
      <c r="BW1774" s="50">
        <f>Таблица1[[#This Row],[угол обхв4]]+Таблица1[[#This Row],[Lдуг 3,мм]]</f>
        <v>12303.578231987925</v>
      </c>
      <c r="BX1774" s="54">
        <f>Таблица1[[#This Row],[угол обхв5]]+Таблица1[[#This Row],[Y5, мм]]</f>
        <v>58710.149922647615</v>
      </c>
      <c r="BY1774" s="14">
        <f>Таблица1[[#This Row],[угол обхв6]]+Таблица1[[#This Row],[Lдуг 4,мм]]</f>
        <v>15680.911279141586</v>
      </c>
      <c r="BZ1774" s="14">
        <f>Таблица1[[#This Row],[Т1]]+Таблица1[[#This Row],[X6, мм]]</f>
        <v>59099.92227946475</v>
      </c>
      <c r="CA1774" s="14">
        <f>Таблица1[[#This Row],[Т2]]+Таблица1[[#This Row],[Lдуг 5,мм]]</f>
        <v>21161.443461329734</v>
      </c>
      <c r="CB1774" s="14">
        <f>Таблица1[[#This Row],[Т3]]+Таблица1[[#This Row],[Y6, мм]]</f>
        <v>59331.962470084312</v>
      </c>
      <c r="CC1774" s="14">
        <f>Таблица1[[#This Row],[Т4]]+Таблица1[[#This Row],[Lдуг 6,мм]]</f>
        <v>22289.918981666793</v>
      </c>
      <c r="CD1774" s="14">
        <f>Таблица1[[#This Row],[Т5]]+Таблица1[[#This Row],[Lдуг 1,мм]]</f>
        <v>59691.454401540359</v>
      </c>
      <c r="CE1774" s="14">
        <f>Таблица1[[#This Row],[Т6]]+Таблица1[[#This Row],[Lпрям1, мм]]</f>
        <v>25353.871928331471</v>
      </c>
      <c r="CF1774" s="15">
        <f>Таблица1[[#This Row],[Т7]]+Таблица1[[#This Row],[Lдуг 2,мм]]</f>
        <v>59691.454401540359</v>
      </c>
      <c r="CG1774" s="14">
        <f>Таблица1[[#This Row],[Т8]]+Таблица1[[#This Row],[Lпрям2, мм]]</f>
        <v>25353.871928331471</v>
      </c>
      <c r="CH1774" s="14">
        <f>Таблица1[[#This Row],[Т9]]-Таблица1[[#This Row],[Т9]]</f>
        <v>0</v>
      </c>
      <c r="CI1774" s="50">
        <f>Таблица1[[#This Row],[Т9]]-Таблица1[[#This Row],[Т8]]</f>
        <v>34337.582473208888</v>
      </c>
      <c r="CJ1774" s="54">
        <f>Таблица1[[#This Row],[Т9]]-Таблица1[[#This Row],[Т7]]</f>
        <v>0</v>
      </c>
      <c r="CK1774" s="14">
        <f>Таблица1[[#This Row],[Т9]]-Таблица1[[#This Row],[Т6]]</f>
        <v>37401.535419873566</v>
      </c>
      <c r="CL1774" s="14">
        <f>Таблица1[[#This Row],[Т9]]-Таблица1[[#This Row],[Т5]]</f>
        <v>359.49193145604659</v>
      </c>
      <c r="CM1774" s="14">
        <f>Таблица1[[#This Row],[Т9]]-Таблица1[[#This Row],[Т4]]</f>
        <v>38530.010940210625</v>
      </c>
      <c r="CN1774" s="14">
        <f>Таблица1[[#This Row],[Т9]]-Таблица1[[#This Row],[Т3]]</f>
        <v>591.53212207560864</v>
      </c>
      <c r="CO1774" s="14">
        <f>Таблица1[[#This Row],[Т9]]-Таблица1[[#This Row],[Т2]]</f>
        <v>44010.543122398769</v>
      </c>
      <c r="CP1774" s="14">
        <f>Таблица1[[#This Row],[Т9]]-Таблица1[[#This Row],[Т1]]</f>
        <v>981.30447889274365</v>
      </c>
      <c r="CQ1774" s="14">
        <f>Таблица1[[#This Row],[Т9]]-Таблица1[[#This Row],[угол обхв6]]</f>
        <v>47387.87616955243</v>
      </c>
      <c r="CR1774" s="14">
        <f>Таблица1[[#This Row],[Т9]]-Таблица1[[#This Row],[угол обхв5]]</f>
        <v>1660.2521219165719</v>
      </c>
      <c r="CS1774" s="14">
        <f>Таблица1[[#This Row],[Т9]]-Таблица1[[#This Row],[угол обхв4]]</f>
        <v>59691.454401540359</v>
      </c>
      <c r="CT1774" s="14">
        <f>Таблица1[[#This Row],[Lкан_прям, мм]]+Таблица1[[#This Row],[Lкан_дуг, мм]]+Таблица1[[#This Row],[Lкан_леб,мм]]</f>
        <v>85045.326329871838</v>
      </c>
      <c r="CU1774" s="16">
        <f>Таблица1[[#This Row],[Lкан_леб,мм]]</f>
        <v>58031.202279623787</v>
      </c>
      <c r="CV1774" s="14">
        <f>2534431-(Таблица1[[#This Row],[Т23]]+Таблица1[[#This Row],[угол обхв3]])</f>
        <v>2449086.8759497521</v>
      </c>
      <c r="CW1774" s="50">
        <f>SUM(X1774:AC1774,AD1774:AI1774)-Таблица1[[#This Row],[lподв_min, мм]]</f>
        <v>23950.171102251748</v>
      </c>
      <c r="CX1774" s="17">
        <f>CW2213-Таблица1[[#This Row],[Суммарная длина каната]]</f>
        <v>-2426219.6974814548</v>
      </c>
    </row>
    <row r="1775" spans="1:102" x14ac:dyDescent="0.25">
      <c r="A1775" s="21">
        <v>1774</v>
      </c>
      <c r="B1775" s="10">
        <v>45.524897959183662</v>
      </c>
      <c r="C1775" s="10">
        <v>37.200408163265308</v>
      </c>
      <c r="D1775" s="11">
        <v>7654.9937880154048</v>
      </c>
      <c r="E1775" s="11">
        <v>10028.333489087672</v>
      </c>
      <c r="F1775" s="11">
        <v>6835.7256620814142</v>
      </c>
      <c r="G1775" s="11">
        <v>10402.08305474442</v>
      </c>
      <c r="H1775" s="11">
        <v>7246.9932980154044</v>
      </c>
      <c r="I1775" s="11">
        <v>6918.848457786502</v>
      </c>
      <c r="J1775" s="11">
        <v>3109.4850313011698</v>
      </c>
      <c r="K1775" s="11">
        <v>25392.098314846775</v>
      </c>
      <c r="L1775" s="11">
        <v>1622.0257354012731</v>
      </c>
      <c r="M1775" s="11">
        <v>58031.202279623787</v>
      </c>
      <c r="N1775" s="11">
        <v>7277.5857578843215</v>
      </c>
      <c r="O1775" s="11">
        <v>19312.249692401081</v>
      </c>
      <c r="P1775" s="43">
        <v>9381.0769258241216</v>
      </c>
      <c r="Q1775" s="11">
        <v>16679.302817040734</v>
      </c>
      <c r="R1775" s="11">
        <v>7942.841774309717</v>
      </c>
      <c r="S1775" s="11">
        <v>11390.851942829238</v>
      </c>
      <c r="T1775" s="11">
        <v>7654.9937880154048</v>
      </c>
      <c r="U1775" s="11">
        <v>10028.333489087672</v>
      </c>
      <c r="V1775" s="11">
        <v>6783.7861915842523</v>
      </c>
      <c r="W1775" s="11">
        <v>10271.609718753978</v>
      </c>
      <c r="X1775" s="12">
        <v>0</v>
      </c>
      <c r="Y1775" s="12">
        <v>666.24493226004654</v>
      </c>
      <c r="Z1775" s="12">
        <v>383.36187433301802</v>
      </c>
      <c r="AA1775" s="44">
        <v>232.04019061955887</v>
      </c>
      <c r="AB1775" s="45">
        <v>340.37873818864972</v>
      </c>
      <c r="AC1775" s="12">
        <v>0</v>
      </c>
      <c r="AD1775" s="12">
        <v>12303.578231987925</v>
      </c>
      <c r="AE1775" s="12">
        <v>3370.0273503445865</v>
      </c>
      <c r="AF1775" s="12">
        <v>5480.5321821881498</v>
      </c>
      <c r="AG1775" s="44">
        <v>1128.4755203370607</v>
      </c>
      <c r="AH1775" s="45">
        <v>3109.4850299890531</v>
      </c>
      <c r="AI1775" s="12">
        <v>0</v>
      </c>
      <c r="AJ1775" s="12">
        <v>-42.183085065880086</v>
      </c>
      <c r="AK1775" s="12">
        <v>51.378245180394671</v>
      </c>
      <c r="AL1775" s="12">
        <v>105.2140722036951</v>
      </c>
      <c r="AM1775" s="44">
        <v>137.79966926230256</v>
      </c>
      <c r="AN1775" s="45">
        <v>89.999999815738704</v>
      </c>
      <c r="AO1775" s="12">
        <v>0</v>
      </c>
      <c r="AP1775" s="12">
        <v>-2113.3737843980575</v>
      </c>
      <c r="AQ1775" s="12">
        <v>7596.3494394423305</v>
      </c>
      <c r="AR1775" s="12">
        <v>9774.7773704070078</v>
      </c>
      <c r="AS1775" s="44">
        <v>8216.9055194655484</v>
      </c>
      <c r="AT1775" s="45">
        <v>7246.9937880154048</v>
      </c>
      <c r="AU1775" s="12">
        <v>0</v>
      </c>
      <c r="AV1775" s="12">
        <v>11352.703211233787</v>
      </c>
      <c r="AW1775" s="12">
        <v>19566.913618624614</v>
      </c>
      <c r="AX1775" s="12">
        <v>16572.232933622297</v>
      </c>
      <c r="AY1775" s="44">
        <v>11088.605249561702</v>
      </c>
      <c r="AZ1775" s="45">
        <v>10028.333487775557</v>
      </c>
      <c r="BA1775" s="12">
        <v>0</v>
      </c>
      <c r="BB1775" s="12">
        <v>7003.6129995089477</v>
      </c>
      <c r="BC1775" s="12">
        <v>9699.8406073821297</v>
      </c>
      <c r="BD1775" s="12">
        <v>8336.5422188926022</v>
      </c>
      <c r="BE1775" s="44">
        <v>7380.9300428595734</v>
      </c>
      <c r="BF1775" s="45">
        <v>7246.9937980154045</v>
      </c>
      <c r="BG1775" s="12">
        <v>0</v>
      </c>
      <c r="BH1775" s="12">
        <v>19614.578863451756</v>
      </c>
      <c r="BI1775" s="12">
        <v>16933.966743264267</v>
      </c>
      <c r="BJ1775" s="12">
        <v>11283.782059410802</v>
      </c>
      <c r="BK1775" s="44">
        <v>10330.580182355206</v>
      </c>
      <c r="BL1775" s="45">
        <v>6918.8484577865038</v>
      </c>
      <c r="BM1775" s="12">
        <v>0</v>
      </c>
      <c r="BN1775" s="12">
        <v>0</v>
      </c>
      <c r="BO1775" s="12">
        <v>93.56133024627475</v>
      </c>
      <c r="BP1775" s="12">
        <v>53.835827023300432</v>
      </c>
      <c r="BQ1775" s="48">
        <v>32.585597058607448</v>
      </c>
      <c r="BR1775" s="49">
        <v>47.799669446563854</v>
      </c>
      <c r="BS1775" s="13">
        <v>0</v>
      </c>
      <c r="BT1775" s="12">
        <v>298.79772037620847</v>
      </c>
      <c r="BV1775" s="14">
        <f>Таблица1[[#This Row],[Lкан_леб,мм]]</f>
        <v>58031.202279623787</v>
      </c>
      <c r="BW1775" s="50">
        <f>Таблица1[[#This Row],[угол обхв4]]+Таблица1[[#This Row],[Lдуг 3,мм]]</f>
        <v>12303.578231987925</v>
      </c>
      <c r="BX1775" s="54">
        <f>Таблица1[[#This Row],[угол обхв5]]+Таблица1[[#This Row],[Y5, мм]]</f>
        <v>58697.447211883831</v>
      </c>
      <c r="BY1775" s="14">
        <f>Таблица1[[#This Row],[угол обхв6]]+Таблица1[[#This Row],[Lдуг 4,мм]]</f>
        <v>15673.605582332511</v>
      </c>
      <c r="BZ1775" s="14">
        <f>Таблица1[[#This Row],[Т1]]+Таблица1[[#This Row],[X6, мм]]</f>
        <v>59080.809086216846</v>
      </c>
      <c r="CA1775" s="14">
        <f>Таблица1[[#This Row],[Т2]]+Таблица1[[#This Row],[Lдуг 5,мм]]</f>
        <v>21154.137764520659</v>
      </c>
      <c r="CB1775" s="14">
        <f>Таблица1[[#This Row],[Т3]]+Таблица1[[#This Row],[Y6, мм]]</f>
        <v>59312.849276836409</v>
      </c>
      <c r="CC1775" s="14">
        <f>Таблица1[[#This Row],[Т4]]+Таблица1[[#This Row],[Lдуг 6,мм]]</f>
        <v>22282.613284857722</v>
      </c>
      <c r="CD1775" s="14">
        <f>Таблица1[[#This Row],[Т5]]+Таблица1[[#This Row],[Lдуг 1,мм]]</f>
        <v>59653.228015025059</v>
      </c>
      <c r="CE1775" s="14">
        <f>Таблица1[[#This Row],[Т6]]+Таблица1[[#This Row],[Lпрям1, мм]]</f>
        <v>25392.098314846775</v>
      </c>
      <c r="CF1775" s="15">
        <f>Таблица1[[#This Row],[Т7]]+Таблица1[[#This Row],[Lдуг 2,мм]]</f>
        <v>59653.228015025059</v>
      </c>
      <c r="CG1775" s="14">
        <f>Таблица1[[#This Row],[Т8]]+Таблица1[[#This Row],[Lпрям2, мм]]</f>
        <v>25392.098314846775</v>
      </c>
      <c r="CH1775" s="14">
        <f>Таблица1[[#This Row],[Т9]]-Таблица1[[#This Row],[Т9]]</f>
        <v>0</v>
      </c>
      <c r="CI1775" s="50">
        <f>Таблица1[[#This Row],[Т9]]-Таблица1[[#This Row],[Т8]]</f>
        <v>34261.12970017828</v>
      </c>
      <c r="CJ1775" s="54">
        <f>Таблица1[[#This Row],[Т9]]-Таблица1[[#This Row],[Т7]]</f>
        <v>0</v>
      </c>
      <c r="CK1775" s="14">
        <f>Таблица1[[#This Row],[Т9]]-Таблица1[[#This Row],[Т6]]</f>
        <v>37370.614730167334</v>
      </c>
      <c r="CL1775" s="14">
        <f>Таблица1[[#This Row],[Т9]]-Таблица1[[#This Row],[Т5]]</f>
        <v>340.37873818865046</v>
      </c>
      <c r="CM1775" s="14">
        <f>Таблица1[[#This Row],[Т9]]-Таблица1[[#This Row],[Т4]]</f>
        <v>38499.0902505044</v>
      </c>
      <c r="CN1775" s="14">
        <f>Таблица1[[#This Row],[Т9]]-Таблица1[[#This Row],[Т3]]</f>
        <v>572.41892880821251</v>
      </c>
      <c r="CO1775" s="14">
        <f>Таблица1[[#This Row],[Т9]]-Таблица1[[#This Row],[Т2]]</f>
        <v>43979.622432692544</v>
      </c>
      <c r="CP1775" s="14">
        <f>Таблица1[[#This Row],[Т9]]-Таблица1[[#This Row],[Т1]]</f>
        <v>955.78080314122781</v>
      </c>
      <c r="CQ1775" s="14">
        <f>Таблица1[[#This Row],[Т9]]-Таблица1[[#This Row],[угол обхв6]]</f>
        <v>47349.649783037137</v>
      </c>
      <c r="CR1775" s="14">
        <f>Таблица1[[#This Row],[Т9]]-Таблица1[[#This Row],[угол обхв5]]</f>
        <v>1622.025735401272</v>
      </c>
      <c r="CS1775" s="14">
        <f>Таблица1[[#This Row],[Т9]]-Таблица1[[#This Row],[угол обхв4]]</f>
        <v>59653.228015025059</v>
      </c>
      <c r="CT1775" s="14">
        <f>Таблица1[[#This Row],[Lкан_прям, мм]]+Таблица1[[#This Row],[Lкан_дуг, мм]]+Таблица1[[#This Row],[Lкан_леб,мм]]</f>
        <v>85045.326329871838</v>
      </c>
      <c r="CU1775" s="16">
        <f>Таблица1[[#This Row],[Lкан_леб,мм]]</f>
        <v>58031.202279623787</v>
      </c>
      <c r="CV1775" s="14">
        <f>2534431-(Таблица1[[#This Row],[Т23]]+Таблица1[[#This Row],[угол обхв3]])</f>
        <v>2449086.8759497521</v>
      </c>
      <c r="CW1775" s="50">
        <f>SUM(X1775:AC1775,AD1775:AI1775)-Таблица1[[#This Row],[lподв_min, мм]]</f>
        <v>23904.639018946884</v>
      </c>
      <c r="CX1775" s="17">
        <f>CW2214-Таблица1[[#This Row],[Суммарная длина каната]]</f>
        <v>-2426260.9748109337</v>
      </c>
    </row>
    <row r="1776" spans="1:102" x14ac:dyDescent="0.25">
      <c r="A1776" s="21">
        <v>1775</v>
      </c>
      <c r="B1776" s="10">
        <v>45.524897959183662</v>
      </c>
      <c r="C1776" s="10">
        <v>39.884489795918363</v>
      </c>
      <c r="D1776" s="11">
        <v>8043.5790045872118</v>
      </c>
      <c r="E1776" s="11">
        <v>10028.454128026979</v>
      </c>
      <c r="F1776" s="11">
        <v>7207.7073861131403</v>
      </c>
      <c r="G1776" s="11">
        <v>10363.428212740317</v>
      </c>
      <c r="H1776" s="11">
        <v>7635.5785145872114</v>
      </c>
      <c r="I1776" s="11">
        <v>6871.7894742910557</v>
      </c>
      <c r="J1776" s="11">
        <v>3156.6646537359234</v>
      </c>
      <c r="K1776" s="11">
        <v>25430.324701362177</v>
      </c>
      <c r="L1776" s="11">
        <v>1583.7993488858674</v>
      </c>
      <c r="M1776" s="11">
        <v>58031.202279623787</v>
      </c>
      <c r="N1776" s="11">
        <v>7277.5857578843215</v>
      </c>
      <c r="O1776" s="11">
        <v>19312.249692401081</v>
      </c>
      <c r="P1776" s="43">
        <v>9456.310724753559</v>
      </c>
      <c r="Q1776" s="11">
        <v>16752.957461867762</v>
      </c>
      <c r="R1776" s="11">
        <v>8267.3059192620876</v>
      </c>
      <c r="S1776" s="11">
        <v>11402.957408361392</v>
      </c>
      <c r="T1776" s="11">
        <v>8043.5790045872118</v>
      </c>
      <c r="U1776" s="11">
        <v>10028.454128026979</v>
      </c>
      <c r="V1776" s="11">
        <v>7161.9348238071325</v>
      </c>
      <c r="W1776" s="11">
        <v>10230.665746131932</v>
      </c>
      <c r="X1776" s="12">
        <v>0</v>
      </c>
      <c r="Y1776" s="12">
        <v>653.52700211171066</v>
      </c>
      <c r="Z1776" s="12">
        <v>376.966611233457</v>
      </c>
      <c r="AA1776" s="44">
        <v>232.04019061955833</v>
      </c>
      <c r="AB1776" s="45">
        <v>321.26554492114144</v>
      </c>
      <c r="AC1776" s="12">
        <v>0</v>
      </c>
      <c r="AD1776" s="12">
        <v>12303.578231987925</v>
      </c>
      <c r="AE1776" s="12">
        <v>3361.0741144056274</v>
      </c>
      <c r="AF1776" s="12">
        <v>5480.5321821881471</v>
      </c>
      <c r="AG1776" s="44">
        <v>1128.4755203370594</v>
      </c>
      <c r="AH1776" s="45">
        <v>3156.6646524434177</v>
      </c>
      <c r="AI1776" s="12">
        <v>0</v>
      </c>
      <c r="AJ1776" s="12">
        <v>-42.183085065880086</v>
      </c>
      <c r="AK1776" s="12">
        <v>49.592255666566651</v>
      </c>
      <c r="AL1776" s="12">
        <v>102.52999057104208</v>
      </c>
      <c r="AM1776" s="44">
        <v>135.11558762964944</v>
      </c>
      <c r="AN1776" s="45">
        <v>89.999999818492668</v>
      </c>
      <c r="AO1776" s="12">
        <v>0</v>
      </c>
      <c r="AP1776" s="12">
        <v>-2113.3737843980575</v>
      </c>
      <c r="AQ1776" s="12">
        <v>7588.2576426791766</v>
      </c>
      <c r="AR1776" s="12">
        <v>9854.5932179984211</v>
      </c>
      <c r="AS1776" s="44">
        <v>8555.2228846921716</v>
      </c>
      <c r="AT1776" s="45">
        <v>7635.5790045872109</v>
      </c>
      <c r="AU1776" s="12">
        <v>0</v>
      </c>
      <c r="AV1776" s="12">
        <v>11352.703211233787</v>
      </c>
      <c r="AW1776" s="12">
        <v>19576.724606141521</v>
      </c>
      <c r="AX1776" s="12">
        <v>16664.441612582694</v>
      </c>
      <c r="AY1776" s="44">
        <v>11113.876414490242</v>
      </c>
      <c r="AZ1776" s="45">
        <v>10028.454126734476</v>
      </c>
      <c r="BA1776" s="12">
        <v>0</v>
      </c>
      <c r="BB1776" s="12">
        <v>7003.6129995089477</v>
      </c>
      <c r="BC1776" s="12">
        <v>9766.9826095484132</v>
      </c>
      <c r="BD1776" s="12">
        <v>8665.5884125069497</v>
      </c>
      <c r="BE1776" s="44">
        <v>7755.6620391571259</v>
      </c>
      <c r="BF1776" s="45">
        <v>7635.5790145872115</v>
      </c>
      <c r="BG1776" s="12">
        <v>0</v>
      </c>
      <c r="BH1776" s="12">
        <v>19614.578863451756</v>
      </c>
      <c r="BI1776" s="12">
        <v>17017.432375608201</v>
      </c>
      <c r="BJ1776" s="12">
        <v>11314.441559076326</v>
      </c>
      <c r="BK1776" s="44">
        <v>10317.535121898129</v>
      </c>
      <c r="BL1776" s="45">
        <v>6871.7894742910576</v>
      </c>
      <c r="BM1776" s="12">
        <v>0</v>
      </c>
      <c r="BN1776" s="12">
        <v>0</v>
      </c>
      <c r="BO1776" s="12">
        <v>91.775340732446736</v>
      </c>
      <c r="BP1776" s="12">
        <v>52.937734904475427</v>
      </c>
      <c r="BQ1776" s="48">
        <v>32.58559705860737</v>
      </c>
      <c r="BR1776" s="49">
        <v>45.115587811156779</v>
      </c>
      <c r="BS1776" s="13">
        <v>0</v>
      </c>
      <c r="BT1776" s="12">
        <v>298.79772037620847</v>
      </c>
      <c r="BV1776" s="14">
        <f>Таблица1[[#This Row],[Lкан_леб,мм]]</f>
        <v>58031.202279623787</v>
      </c>
      <c r="BW1776" s="50">
        <f>Таблица1[[#This Row],[угол обхв4]]+Таблица1[[#This Row],[Lдуг 3,мм]]</f>
        <v>12303.578231987925</v>
      </c>
      <c r="BX1776" s="54">
        <f>Таблица1[[#This Row],[угол обхв5]]+Таблица1[[#This Row],[Y5, мм]]</f>
        <v>58684.729281735497</v>
      </c>
      <c r="BY1776" s="14">
        <f>Таблица1[[#This Row],[угол обхв6]]+Таблица1[[#This Row],[Lдуг 4,мм]]</f>
        <v>15664.652346393552</v>
      </c>
      <c r="BZ1776" s="14">
        <f>Таблица1[[#This Row],[Т1]]+Таблица1[[#This Row],[X6, мм]]</f>
        <v>59061.695892968957</v>
      </c>
      <c r="CA1776" s="14">
        <f>Таблица1[[#This Row],[Т2]]+Таблица1[[#This Row],[Lдуг 5,мм]]</f>
        <v>21145.1845285817</v>
      </c>
      <c r="CB1776" s="14">
        <f>Таблица1[[#This Row],[Т3]]+Таблица1[[#This Row],[Y6, мм]]</f>
        <v>59293.736083588512</v>
      </c>
      <c r="CC1776" s="14">
        <f>Таблица1[[#This Row],[Т4]]+Таблица1[[#This Row],[Lдуг 6,мм]]</f>
        <v>22273.660048918759</v>
      </c>
      <c r="CD1776" s="14">
        <f>Таблица1[[#This Row],[Т5]]+Таблица1[[#This Row],[Lдуг 1,мм]]</f>
        <v>59615.00162850965</v>
      </c>
      <c r="CE1776" s="14">
        <f>Таблица1[[#This Row],[Т6]]+Таблица1[[#This Row],[Lпрям1, мм]]</f>
        <v>25430.324701362177</v>
      </c>
      <c r="CF1776" s="15">
        <f>Таблица1[[#This Row],[Т7]]+Таблица1[[#This Row],[Lдуг 2,мм]]</f>
        <v>59615.00162850965</v>
      </c>
      <c r="CG1776" s="14">
        <f>Таблица1[[#This Row],[Т8]]+Таблица1[[#This Row],[Lпрям2, мм]]</f>
        <v>25430.324701362177</v>
      </c>
      <c r="CH1776" s="14">
        <f>Таблица1[[#This Row],[Т9]]-Таблица1[[#This Row],[Т9]]</f>
        <v>0</v>
      </c>
      <c r="CI1776" s="50">
        <f>Таблица1[[#This Row],[Т9]]-Таблица1[[#This Row],[Т8]]</f>
        <v>34184.676927147477</v>
      </c>
      <c r="CJ1776" s="54">
        <f>Таблица1[[#This Row],[Т9]]-Таблица1[[#This Row],[Т7]]</f>
        <v>0</v>
      </c>
      <c r="CK1776" s="14">
        <f>Таблица1[[#This Row],[Т9]]-Таблица1[[#This Row],[Т6]]</f>
        <v>37341.341579590895</v>
      </c>
      <c r="CL1776" s="14">
        <f>Таблица1[[#This Row],[Т9]]-Таблица1[[#This Row],[Т5]]</f>
        <v>321.26554492113792</v>
      </c>
      <c r="CM1776" s="14">
        <f>Таблица1[[#This Row],[Т9]]-Таблица1[[#This Row],[Т4]]</f>
        <v>38469.817099927954</v>
      </c>
      <c r="CN1776" s="14">
        <f>Таблица1[[#This Row],[Т9]]-Таблица1[[#This Row],[Т3]]</f>
        <v>553.30573554069269</v>
      </c>
      <c r="CO1776" s="14">
        <f>Таблица1[[#This Row],[Т9]]-Таблица1[[#This Row],[Т2]]</f>
        <v>43950.349282116098</v>
      </c>
      <c r="CP1776" s="14">
        <f>Таблица1[[#This Row],[Т9]]-Таблица1[[#This Row],[Т1]]</f>
        <v>930.27234677415254</v>
      </c>
      <c r="CQ1776" s="14">
        <f>Таблица1[[#This Row],[Т9]]-Таблица1[[#This Row],[угол обхв6]]</f>
        <v>47311.423396521728</v>
      </c>
      <c r="CR1776" s="14">
        <f>Таблица1[[#This Row],[Т9]]-Таблица1[[#This Row],[угол обхв5]]</f>
        <v>1583.7993488858629</v>
      </c>
      <c r="CS1776" s="14">
        <f>Таблица1[[#This Row],[Т9]]-Таблица1[[#This Row],[угол обхв4]]</f>
        <v>59615.00162850965</v>
      </c>
      <c r="CT1776" s="14">
        <f>Таблица1[[#This Row],[Lкан_прям, мм]]+Таблица1[[#This Row],[Lкан_дуг, мм]]+Таблица1[[#This Row],[Lкан_леб,мм]]</f>
        <v>85045.326329871838</v>
      </c>
      <c r="CU1776" s="16">
        <f>Таблица1[[#This Row],[Lкан_леб,мм]]</f>
        <v>58031.202279623787</v>
      </c>
      <c r="CV1776" s="14">
        <f>2534431-(Таблица1[[#This Row],[Т23]]+Таблица1[[#This Row],[угол обхв3]])</f>
        <v>2449086.8759497521</v>
      </c>
      <c r="CW1776" s="50">
        <f>SUM(X1776:AC1776,AD1776:AI1776)-Таблица1[[#This Row],[lподв_min, мм]]</f>
        <v>23857.45939651212</v>
      </c>
      <c r="CX1776" s="17">
        <f>CW2215-Таблица1[[#This Row],[Суммарная длина каната]]</f>
        <v>-2426303.412899253</v>
      </c>
    </row>
    <row r="1777" spans="1:102" x14ac:dyDescent="0.25">
      <c r="A1777" s="21">
        <v>1776</v>
      </c>
      <c r="B1777" s="10">
        <v>45.524897959183662</v>
      </c>
      <c r="C1777" s="10">
        <v>42.568571428571424</v>
      </c>
      <c r="D1777" s="11">
        <v>8431.7322642118688</v>
      </c>
      <c r="E1777" s="11">
        <v>10046.771664287809</v>
      </c>
      <c r="F1777" s="11">
        <v>7581.0911827520367</v>
      </c>
      <c r="G1777" s="11">
        <v>10342.235283931326</v>
      </c>
      <c r="H1777" s="11">
        <v>8023.7317742118694</v>
      </c>
      <c r="I1777" s="11">
        <v>6841.2863743349317</v>
      </c>
      <c r="J1777" s="11">
        <v>3205.4852899528778</v>
      </c>
      <c r="K1777" s="11">
        <v>25468.551087877659</v>
      </c>
      <c r="L1777" s="11">
        <v>1545.5729623703892</v>
      </c>
      <c r="M1777" s="11">
        <v>58031.202279623787</v>
      </c>
      <c r="N1777" s="11">
        <v>7277.5857578843215</v>
      </c>
      <c r="O1777" s="11">
        <v>19312.249692401081</v>
      </c>
      <c r="P1777" s="43">
        <v>9528.012818317733</v>
      </c>
      <c r="Q1777" s="11">
        <v>16830.054420202479</v>
      </c>
      <c r="R1777" s="11">
        <v>8590.84721636428</v>
      </c>
      <c r="S1777" s="11">
        <v>11430.243901812486</v>
      </c>
      <c r="T1777" s="11">
        <v>8431.7322642118688</v>
      </c>
      <c r="U1777" s="11">
        <v>10046.771664287809</v>
      </c>
      <c r="V1777" s="11">
        <v>7541.5859606056702</v>
      </c>
      <c r="W1777" s="11">
        <v>10207.474987763775</v>
      </c>
      <c r="X1777" s="12">
        <v>0</v>
      </c>
      <c r="Y1777" s="12">
        <v>640.79062762949025</v>
      </c>
      <c r="Z1777" s="12">
        <v>370.58979246778028</v>
      </c>
      <c r="AA1777" s="44">
        <v>232.04019061955907</v>
      </c>
      <c r="AB1777" s="45">
        <v>302.15235165355966</v>
      </c>
      <c r="AC1777" s="12">
        <v>0</v>
      </c>
      <c r="AD1777" s="12">
        <v>12303.578231987925</v>
      </c>
      <c r="AE1777" s="12">
        <v>3350.4798646844688</v>
      </c>
      <c r="AF1777" s="12">
        <v>5480.5321821881489</v>
      </c>
      <c r="AG1777" s="44">
        <v>1128.4755203370594</v>
      </c>
      <c r="AH1777" s="45">
        <v>3205.4852886800581</v>
      </c>
      <c r="AI1777" s="12">
        <v>0</v>
      </c>
      <c r="AJ1777" s="12">
        <v>-42.183085065880086</v>
      </c>
      <c r="AK1777" s="12">
        <v>47.803675999582929</v>
      </c>
      <c r="AL1777" s="12">
        <v>99.845908938388988</v>
      </c>
      <c r="AM1777" s="44">
        <v>132.43150599699646</v>
      </c>
      <c r="AN1777" s="45">
        <v>89.999999821257077</v>
      </c>
      <c r="AO1777" s="12">
        <v>0</v>
      </c>
      <c r="AP1777" s="12">
        <v>-2113.3737843980575</v>
      </c>
      <c r="AQ1777" s="12">
        <v>7579.8516158981874</v>
      </c>
      <c r="AR1777" s="12">
        <v>9930.0034678140219</v>
      </c>
      <c r="AS1777" s="44">
        <v>8891.9856684242186</v>
      </c>
      <c r="AT1777" s="45">
        <v>8023.7322642118688</v>
      </c>
      <c r="AU1777" s="12">
        <v>0</v>
      </c>
      <c r="AV1777" s="12">
        <v>11352.703211233787</v>
      </c>
      <c r="AW1777" s="12">
        <v>19586.292300546495</v>
      </c>
      <c r="AX1777" s="12">
        <v>16760.286822296624</v>
      </c>
      <c r="AY1777" s="44">
        <v>11154.962895037694</v>
      </c>
      <c r="AZ1777" s="45">
        <v>10046.771663014992</v>
      </c>
      <c r="BA1777" s="12">
        <v>0</v>
      </c>
      <c r="BB1777" s="12">
        <v>7003.6129995089477</v>
      </c>
      <c r="BC1777" s="12">
        <v>9830.278676331598</v>
      </c>
      <c r="BD1777" s="12">
        <v>8992.837865860567</v>
      </c>
      <c r="BE1777" s="44">
        <v>8130.5938121519284</v>
      </c>
      <c r="BF1777" s="45">
        <v>8023.7322742118695</v>
      </c>
      <c r="BG1777" s="12">
        <v>0</v>
      </c>
      <c r="BH1777" s="12">
        <v>19614.578863451756</v>
      </c>
      <c r="BI1777" s="12">
        <v>17104.097028347893</v>
      </c>
      <c r="BJ1777" s="12">
        <v>11360.476303906629</v>
      </c>
      <c r="BK1777" s="44">
        <v>10322.052671062604</v>
      </c>
      <c r="BL1777" s="45">
        <v>6841.2863743349335</v>
      </c>
      <c r="BM1777" s="12">
        <v>0</v>
      </c>
      <c r="BN1777" s="12">
        <v>0</v>
      </c>
      <c r="BO1777" s="12">
        <v>89.986761065463</v>
      </c>
      <c r="BP1777" s="12">
        <v>52.042232938806066</v>
      </c>
      <c r="BQ1777" s="48">
        <v>32.585597058607476</v>
      </c>
      <c r="BR1777" s="49">
        <v>42.431506175739393</v>
      </c>
      <c r="BS1777" s="13">
        <v>0</v>
      </c>
      <c r="BT1777" s="12">
        <v>298.79772037620847</v>
      </c>
      <c r="BV1777" s="14">
        <f>Таблица1[[#This Row],[Lкан_леб,мм]]</f>
        <v>58031.202279623787</v>
      </c>
      <c r="BW1777" s="50">
        <f>Таблица1[[#This Row],[угол обхв4]]+Таблица1[[#This Row],[Lдуг 3,мм]]</f>
        <v>12303.578231987925</v>
      </c>
      <c r="BX1777" s="54">
        <f>Таблица1[[#This Row],[угол обхв5]]+Таблица1[[#This Row],[Y5, мм]]</f>
        <v>58671.992907253276</v>
      </c>
      <c r="BY1777" s="14">
        <f>Таблица1[[#This Row],[угол обхв6]]+Таблица1[[#This Row],[Lдуг 4,мм]]</f>
        <v>15654.058096672394</v>
      </c>
      <c r="BZ1777" s="14">
        <f>Таблица1[[#This Row],[Т1]]+Таблица1[[#This Row],[X6, мм]]</f>
        <v>59042.582699721053</v>
      </c>
      <c r="CA1777" s="14">
        <f>Таблица1[[#This Row],[Т2]]+Таблица1[[#This Row],[Lдуг 5,мм]]</f>
        <v>21134.590278860542</v>
      </c>
      <c r="CB1777" s="14">
        <f>Таблица1[[#This Row],[Т3]]+Таблица1[[#This Row],[Y6, мм]]</f>
        <v>59274.622890340615</v>
      </c>
      <c r="CC1777" s="14">
        <f>Таблица1[[#This Row],[Т4]]+Таблица1[[#This Row],[Lдуг 6,мм]]</f>
        <v>22263.0657991976</v>
      </c>
      <c r="CD1777" s="14">
        <f>Таблица1[[#This Row],[Т5]]+Таблица1[[#This Row],[Lдуг 1,мм]]</f>
        <v>59576.775241994175</v>
      </c>
      <c r="CE1777" s="14">
        <f>Таблица1[[#This Row],[Т6]]+Таблица1[[#This Row],[Lпрям1, мм]]</f>
        <v>25468.551087877659</v>
      </c>
      <c r="CF1777" s="15">
        <f>Таблица1[[#This Row],[Т7]]+Таблица1[[#This Row],[Lдуг 2,мм]]</f>
        <v>59576.775241994175</v>
      </c>
      <c r="CG1777" s="14">
        <f>Таблица1[[#This Row],[Т8]]+Таблица1[[#This Row],[Lпрям2, мм]]</f>
        <v>25468.551087877659</v>
      </c>
      <c r="CH1777" s="14">
        <f>Таблица1[[#This Row],[Т9]]-Таблица1[[#This Row],[Т9]]</f>
        <v>0</v>
      </c>
      <c r="CI1777" s="50">
        <f>Таблица1[[#This Row],[Т9]]-Таблица1[[#This Row],[Т8]]</f>
        <v>34108.224154116513</v>
      </c>
      <c r="CJ1777" s="54">
        <f>Таблица1[[#This Row],[Т9]]-Таблица1[[#This Row],[Т7]]</f>
        <v>0</v>
      </c>
      <c r="CK1777" s="14">
        <f>Таблица1[[#This Row],[Т9]]-Таблица1[[#This Row],[Т6]]</f>
        <v>37313.709442796579</v>
      </c>
      <c r="CL1777" s="14">
        <f>Таблица1[[#This Row],[Т9]]-Таблица1[[#This Row],[Т5]]</f>
        <v>302.15235165355989</v>
      </c>
      <c r="CM1777" s="14">
        <f>Таблица1[[#This Row],[Т9]]-Таблица1[[#This Row],[Т4]]</f>
        <v>38442.184963133637</v>
      </c>
      <c r="CN1777" s="14">
        <f>Таблица1[[#This Row],[Т9]]-Таблица1[[#This Row],[Т3]]</f>
        <v>534.19254227312194</v>
      </c>
      <c r="CO1777" s="14">
        <f>Таблица1[[#This Row],[Т9]]-Таблица1[[#This Row],[Т2]]</f>
        <v>43922.717145321782</v>
      </c>
      <c r="CP1777" s="14">
        <f>Таблица1[[#This Row],[Т9]]-Таблица1[[#This Row],[Т1]]</f>
        <v>904.78233474089939</v>
      </c>
      <c r="CQ1777" s="14">
        <f>Таблица1[[#This Row],[Т9]]-Таблица1[[#This Row],[угол обхв6]]</f>
        <v>47273.197010006246</v>
      </c>
      <c r="CR1777" s="14">
        <f>Таблица1[[#This Row],[Т9]]-Таблица1[[#This Row],[угол обхв5]]</f>
        <v>1545.5729623703883</v>
      </c>
      <c r="CS1777" s="14">
        <f>Таблица1[[#This Row],[Т9]]-Таблица1[[#This Row],[угол обхв4]]</f>
        <v>59576.775241994175</v>
      </c>
      <c r="CT1777" s="14">
        <f>Таблица1[[#This Row],[Lкан_прям, мм]]+Таблица1[[#This Row],[Lкан_дуг, мм]]+Таблица1[[#This Row],[Lкан_леб,мм]]</f>
        <v>85045.326329871838</v>
      </c>
      <c r="CU1777" s="16">
        <f>Таблица1[[#This Row],[Lкан_леб,мм]]</f>
        <v>58031.202279623787</v>
      </c>
      <c r="CV1777" s="14">
        <f>2534431-(Таблица1[[#This Row],[Т23]]+Таблица1[[#This Row],[угол обхв3]])</f>
        <v>2449086.8759497521</v>
      </c>
      <c r="CW1777" s="50">
        <f>SUM(X1777:AC1777,AD1777:AI1777)-Таблица1[[#This Row],[lподв_min, мм]]</f>
        <v>23808.638760295169</v>
      </c>
      <c r="CX1777" s="17">
        <f>CW2216-Таблица1[[#This Row],[Суммарная длина каната]]</f>
        <v>-2426346.9713663184</v>
      </c>
    </row>
    <row r="1778" spans="1:102" x14ac:dyDescent="0.25">
      <c r="A1778" s="21">
        <v>1777</v>
      </c>
      <c r="B1778" s="10">
        <v>45.524897959183662</v>
      </c>
      <c r="C1778" s="10">
        <v>45.252653061224485</v>
      </c>
      <c r="D1778" s="11">
        <v>8818.6018995591003</v>
      </c>
      <c r="E1778" s="11">
        <v>10083.245906407601</v>
      </c>
      <c r="F1778" s="11">
        <v>7955.057791117596</v>
      </c>
      <c r="G1778" s="11">
        <v>10338.550768828918</v>
      </c>
      <c r="H1778" s="11">
        <v>8410.6014095591017</v>
      </c>
      <c r="I1778" s="11">
        <v>6827.3067101682054</v>
      </c>
      <c r="J1778" s="11">
        <v>3255.9391962393961</v>
      </c>
      <c r="K1778" s="11">
        <v>25506.777474393173</v>
      </c>
      <c r="L1778" s="11">
        <v>1507.3465758548705</v>
      </c>
      <c r="M1778" s="11">
        <v>58031.202279623787</v>
      </c>
      <c r="N1778" s="11">
        <v>7277.5857578843215</v>
      </c>
      <c r="O1778" s="11">
        <v>19312.249692401081</v>
      </c>
      <c r="P1778" s="43">
        <v>9596.0258812099855</v>
      </c>
      <c r="Q1778" s="11">
        <v>16910.424529583801</v>
      </c>
      <c r="R1778" s="11">
        <v>8912.7557667660167</v>
      </c>
      <c r="S1778" s="11">
        <v>11472.651552462772</v>
      </c>
      <c r="T1778" s="11">
        <v>8818.6018995591003</v>
      </c>
      <c r="U1778" s="11">
        <v>10083.245906407601</v>
      </c>
      <c r="V1778" s="11">
        <v>7921.9065896011307</v>
      </c>
      <c r="W1778" s="11">
        <v>10202.08832770311</v>
      </c>
      <c r="X1778" s="12">
        <v>0</v>
      </c>
      <c r="Y1778" s="12">
        <v>628.03251433477794</v>
      </c>
      <c r="Z1778" s="12">
        <v>364.23471251459551</v>
      </c>
      <c r="AA1778" s="44">
        <v>232.0401906195585</v>
      </c>
      <c r="AB1778" s="45">
        <v>283.03915838593861</v>
      </c>
      <c r="AC1778" s="12">
        <v>0</v>
      </c>
      <c r="AD1778" s="12">
        <v>12303.578231987925</v>
      </c>
      <c r="AE1778" s="12">
        <v>3338.2523448937445</v>
      </c>
      <c r="AF1778" s="12">
        <v>5480.5321821881444</v>
      </c>
      <c r="AG1778" s="44">
        <v>1128.4755203370614</v>
      </c>
      <c r="AH1778" s="45">
        <v>3255.9391949862988</v>
      </c>
      <c r="AI1778" s="12">
        <v>0</v>
      </c>
      <c r="AJ1778" s="12">
        <v>-42.183085065880086</v>
      </c>
      <c r="AK1778" s="12">
        <v>46.012043533071257</v>
      </c>
      <c r="AL1778" s="12">
        <v>97.16182730573594</v>
      </c>
      <c r="AM1778" s="44">
        <v>129.74742436434335</v>
      </c>
      <c r="AN1778" s="45">
        <v>89.999999824026858</v>
      </c>
      <c r="AO1778" s="12">
        <v>0</v>
      </c>
      <c r="AP1778" s="12">
        <v>-2113.3737843980575</v>
      </c>
      <c r="AQ1778" s="12">
        <v>7571.1359647548097</v>
      </c>
      <c r="AR1778" s="12">
        <v>10000.842658287935</v>
      </c>
      <c r="AS1778" s="44">
        <v>9226.4549618573765</v>
      </c>
      <c r="AT1778" s="45">
        <v>8410.6018995591003</v>
      </c>
      <c r="AU1778" s="12">
        <v>0</v>
      </c>
      <c r="AV1778" s="12">
        <v>11352.703211233787</v>
      </c>
      <c r="AW1778" s="12">
        <v>19595.608609759074</v>
      </c>
      <c r="AX1778" s="12">
        <v>16859.558263785897</v>
      </c>
      <c r="AY1778" s="44">
        <v>11211.774541212195</v>
      </c>
      <c r="AZ1778" s="45">
        <v>10083.245905154505</v>
      </c>
      <c r="BA1778" s="12">
        <v>0</v>
      </c>
      <c r="BB1778" s="12">
        <v>7003.6129995089477</v>
      </c>
      <c r="BC1778" s="12">
        <v>9889.5760880804737</v>
      </c>
      <c r="BD1778" s="12">
        <v>9317.5725438439658</v>
      </c>
      <c r="BE1778" s="44">
        <v>8504.9027044677405</v>
      </c>
      <c r="BF1778" s="45">
        <v>8410.6019095591018</v>
      </c>
      <c r="BG1778" s="12">
        <v>0</v>
      </c>
      <c r="BH1778" s="12">
        <v>19614.578863451756</v>
      </c>
      <c r="BI1778" s="12">
        <v>17193.783446941794</v>
      </c>
      <c r="BJ1778" s="12">
        <v>11421.78528666487</v>
      </c>
      <c r="BK1778" s="44">
        <v>10344.122917658176</v>
      </c>
      <c r="BL1778" s="45">
        <v>6827.3067101682072</v>
      </c>
      <c r="BM1778" s="12">
        <v>0</v>
      </c>
      <c r="BN1778" s="12">
        <v>0</v>
      </c>
      <c r="BO1778" s="12">
        <v>88.195128598951342</v>
      </c>
      <c r="BP1778" s="12">
        <v>51.149783772664684</v>
      </c>
      <c r="BQ1778" s="48">
        <v>32.585597058607398</v>
      </c>
      <c r="BR1778" s="49">
        <v>39.747424540316487</v>
      </c>
      <c r="BS1778" s="13">
        <v>0</v>
      </c>
      <c r="BT1778" s="12">
        <v>298.79772037620847</v>
      </c>
      <c r="BV1778" s="14">
        <f>Таблица1[[#This Row],[Lкан_леб,мм]]</f>
        <v>58031.202279623787</v>
      </c>
      <c r="BW1778" s="50">
        <f>Таблица1[[#This Row],[угол обхв4]]+Таблица1[[#This Row],[Lдуг 3,мм]]</f>
        <v>12303.578231987925</v>
      </c>
      <c r="BX1778" s="54">
        <f>Таблица1[[#This Row],[угол обхв5]]+Таблица1[[#This Row],[Y5, мм]]</f>
        <v>58659.234793958567</v>
      </c>
      <c r="BY1778" s="14">
        <f>Таблица1[[#This Row],[угол обхв6]]+Таблица1[[#This Row],[Lдуг 4,мм]]</f>
        <v>15641.83057688167</v>
      </c>
      <c r="BZ1778" s="14">
        <f>Таблица1[[#This Row],[Т1]]+Таблица1[[#This Row],[X6, мм]]</f>
        <v>59023.469506473164</v>
      </c>
      <c r="CA1778" s="14">
        <f>Таблица1[[#This Row],[Т2]]+Таблица1[[#This Row],[Lдуг 5,мм]]</f>
        <v>21122.362759069816</v>
      </c>
      <c r="CB1778" s="14">
        <f>Таблица1[[#This Row],[Т3]]+Таблица1[[#This Row],[Y6, мм]]</f>
        <v>59255.509697092726</v>
      </c>
      <c r="CC1778" s="14">
        <f>Таблица1[[#This Row],[Т4]]+Таблица1[[#This Row],[Lдуг 6,мм]]</f>
        <v>22250.838279406878</v>
      </c>
      <c r="CD1778" s="14">
        <f>Таблица1[[#This Row],[Т5]]+Таблица1[[#This Row],[Lдуг 1,мм]]</f>
        <v>59538.548855478664</v>
      </c>
      <c r="CE1778" s="14">
        <f>Таблица1[[#This Row],[Т6]]+Таблица1[[#This Row],[Lпрям1, мм]]</f>
        <v>25506.777474393177</v>
      </c>
      <c r="CF1778" s="15">
        <f>Таблица1[[#This Row],[Т7]]+Таблица1[[#This Row],[Lдуг 2,мм]]</f>
        <v>59538.548855478664</v>
      </c>
      <c r="CG1778" s="14">
        <f>Таблица1[[#This Row],[Т8]]+Таблица1[[#This Row],[Lпрям2, мм]]</f>
        <v>25506.777474393177</v>
      </c>
      <c r="CH1778" s="14">
        <f>Таблица1[[#This Row],[Т9]]-Таблица1[[#This Row],[Т9]]</f>
        <v>0</v>
      </c>
      <c r="CI1778" s="50">
        <f>Таблица1[[#This Row],[Т9]]-Таблица1[[#This Row],[Т8]]</f>
        <v>34031.771381085491</v>
      </c>
      <c r="CJ1778" s="54">
        <f>Таблица1[[#This Row],[Т9]]-Таблица1[[#This Row],[Т7]]</f>
        <v>0</v>
      </c>
      <c r="CK1778" s="14">
        <f>Таблица1[[#This Row],[Т9]]-Таблица1[[#This Row],[Т6]]</f>
        <v>37287.710576071782</v>
      </c>
      <c r="CL1778" s="14">
        <f>Таблица1[[#This Row],[Т9]]-Таблица1[[#This Row],[Т5]]</f>
        <v>283.03915838593821</v>
      </c>
      <c r="CM1778" s="14">
        <f>Таблица1[[#This Row],[Т9]]-Таблица1[[#This Row],[Т4]]</f>
        <v>38416.186096408848</v>
      </c>
      <c r="CN1778" s="14">
        <f>Таблица1[[#This Row],[Т9]]-Таблица1[[#This Row],[Т3]]</f>
        <v>515.07934900550026</v>
      </c>
      <c r="CO1778" s="14">
        <f>Таблица1[[#This Row],[Т9]]-Таблица1[[#This Row],[Т2]]</f>
        <v>43896.718278596993</v>
      </c>
      <c r="CP1778" s="14">
        <f>Таблица1[[#This Row],[Т9]]-Таблица1[[#This Row],[Т1]]</f>
        <v>879.31406152009731</v>
      </c>
      <c r="CQ1778" s="14">
        <f>Таблица1[[#This Row],[Т9]]-Таблица1[[#This Row],[угол обхв6]]</f>
        <v>47234.970623490735</v>
      </c>
      <c r="CR1778" s="14">
        <f>Таблица1[[#This Row],[Т9]]-Таблица1[[#This Row],[угол обхв5]]</f>
        <v>1507.3465758548773</v>
      </c>
      <c r="CS1778" s="14">
        <f>Таблица1[[#This Row],[Т9]]-Таблица1[[#This Row],[угол обхв4]]</f>
        <v>59538.548855478664</v>
      </c>
      <c r="CT1778" s="14">
        <f>Таблица1[[#This Row],[Lкан_прям, мм]]+Таблица1[[#This Row],[Lкан_дуг, мм]]+Таблица1[[#This Row],[Lкан_леб,мм]]</f>
        <v>85045.326329871838</v>
      </c>
      <c r="CU1778" s="16">
        <f>Таблица1[[#This Row],[Lкан_леб,мм]]</f>
        <v>58031.202279623787</v>
      </c>
      <c r="CV1778" s="14">
        <f>2534431-(Таблица1[[#This Row],[Т23]]+Таблица1[[#This Row],[угол обхв3]])</f>
        <v>2449086.8759497521</v>
      </c>
      <c r="CW1778" s="50">
        <f>SUM(X1778:AC1778,AD1778:AI1778)-Таблица1[[#This Row],[lподв_min, мм]]</f>
        <v>23758.18485400865</v>
      </c>
      <c r="CX1778" s="17">
        <f>CW2217-Таблица1[[#This Row],[Суммарная длина каната]]</f>
        <v>-2426391.6076245094</v>
      </c>
    </row>
    <row r="1779" spans="1:102" x14ac:dyDescent="0.25">
      <c r="A1779" s="21">
        <v>1778</v>
      </c>
      <c r="B1779" s="10">
        <v>45.524897959183662</v>
      </c>
      <c r="C1779" s="10">
        <v>47.936734693877547</v>
      </c>
      <c r="D1779" s="11">
        <v>9203.3390597656689</v>
      </c>
      <c r="E1779" s="11">
        <v>10137.796824347597</v>
      </c>
      <c r="F1779" s="11">
        <v>8328.7866715516775</v>
      </c>
      <c r="G1779" s="11">
        <v>10352.382751820025</v>
      </c>
      <c r="H1779" s="11">
        <v>8795.3385697656704</v>
      </c>
      <c r="I1779" s="11">
        <v>6829.779419878565</v>
      </c>
      <c r="J1779" s="11">
        <v>3308.017404469033</v>
      </c>
      <c r="K1779" s="11">
        <v>25545.003860908695</v>
      </c>
      <c r="L1779" s="11">
        <v>1469.12018933935</v>
      </c>
      <c r="M1779" s="11">
        <v>58031.202279623787</v>
      </c>
      <c r="N1779" s="11">
        <v>7277.5857578843215</v>
      </c>
      <c r="O1779" s="11">
        <v>19312.249692401081</v>
      </c>
      <c r="P1779" s="43">
        <v>9660.2006824184373</v>
      </c>
      <c r="Q1779" s="11">
        <v>16993.891445759051</v>
      </c>
      <c r="R1779" s="11">
        <v>9232.3252541118036</v>
      </c>
      <c r="S1779" s="11">
        <v>11530.08731147208</v>
      </c>
      <c r="T1779" s="11">
        <v>9203.3390597656689</v>
      </c>
      <c r="U1779" s="11">
        <v>10137.796824347597</v>
      </c>
      <c r="V1779" s="11">
        <v>8302.0622294469995</v>
      </c>
      <c r="W1779" s="11">
        <v>10214.517585101981</v>
      </c>
      <c r="X1779" s="12">
        <v>0</v>
      </c>
      <c r="Y1779" s="12">
        <v>615.24928517933108</v>
      </c>
      <c r="Z1779" s="12">
        <v>357.90474842214502</v>
      </c>
      <c r="AA1779" s="44">
        <v>232.04019061955924</v>
      </c>
      <c r="AB1779" s="45">
        <v>263.92596511831454</v>
      </c>
      <c r="AC1779" s="12">
        <v>0</v>
      </c>
      <c r="AD1779" s="12">
        <v>12303.578231987925</v>
      </c>
      <c r="AE1779" s="12">
        <v>3324.4005231599003</v>
      </c>
      <c r="AF1779" s="12">
        <v>5480.5321821881471</v>
      </c>
      <c r="AG1779" s="44">
        <v>1128.4755203370605</v>
      </c>
      <c r="AH1779" s="45">
        <v>3308.017403235664</v>
      </c>
      <c r="AI1779" s="12">
        <v>0</v>
      </c>
      <c r="AJ1779" s="12">
        <v>-42.183085065880086</v>
      </c>
      <c r="AK1779" s="12">
        <v>44.216884025336732</v>
      </c>
      <c r="AL1779" s="12">
        <v>94.477745673082865</v>
      </c>
      <c r="AM1779" s="44">
        <v>127.06334273169035</v>
      </c>
      <c r="AN1779" s="45">
        <v>89.999999826797207</v>
      </c>
      <c r="AO1779" s="12">
        <v>0</v>
      </c>
      <c r="AP1779" s="12">
        <v>-2113.3737843980575</v>
      </c>
      <c r="AQ1779" s="12">
        <v>7562.1153017946517</v>
      </c>
      <c r="AR1779" s="12">
        <v>10066.955357454219</v>
      </c>
      <c r="AS1779" s="44">
        <v>9557.8968884541337</v>
      </c>
      <c r="AT1779" s="45">
        <v>8795.3390597656689</v>
      </c>
      <c r="AU1779" s="12">
        <v>0</v>
      </c>
      <c r="AV1779" s="12">
        <v>11352.703211233787</v>
      </c>
      <c r="AW1779" s="12">
        <v>19604.665387332425</v>
      </c>
      <c r="AX1779" s="12">
        <v>16962.038120398334</v>
      </c>
      <c r="AY1779" s="44">
        <v>11284.186699615047</v>
      </c>
      <c r="AZ1779" s="45">
        <v>10137.796823114231</v>
      </c>
      <c r="BA1779" s="12">
        <v>0</v>
      </c>
      <c r="BB1779" s="12">
        <v>7003.6129995089477</v>
      </c>
      <c r="BC1779" s="12">
        <v>9944.7302263287675</v>
      </c>
      <c r="BD1779" s="12">
        <v>9639.0799291475851</v>
      </c>
      <c r="BE1779" s="44">
        <v>8877.767425423337</v>
      </c>
      <c r="BF1779" s="45">
        <v>8795.3390697656705</v>
      </c>
      <c r="BG1779" s="12">
        <v>0</v>
      </c>
      <c r="BH1779" s="12">
        <v>19614.578863451756</v>
      </c>
      <c r="BI1779" s="12">
        <v>17286.307140690395</v>
      </c>
      <c r="BJ1779" s="12">
        <v>11498.233986111365</v>
      </c>
      <c r="BK1779" s="44">
        <v>10383.697436204629</v>
      </c>
      <c r="BL1779" s="45">
        <v>6829.7794198785668</v>
      </c>
      <c r="BM1779" s="12">
        <v>0</v>
      </c>
      <c r="BN1779" s="12">
        <v>0</v>
      </c>
      <c r="BO1779" s="12">
        <v>86.399969091216818</v>
      </c>
      <c r="BP1779" s="12">
        <v>50.260861647746125</v>
      </c>
      <c r="BQ1779" s="48">
        <v>32.585597058607497</v>
      </c>
      <c r="BR1779" s="49">
        <v>37.063342904893155</v>
      </c>
      <c r="BS1779" s="13">
        <v>0</v>
      </c>
      <c r="BT1779" s="12">
        <v>298.79772037620847</v>
      </c>
      <c r="BV1779" s="14">
        <f>Таблица1[[#This Row],[Lкан_леб,мм]]</f>
        <v>58031.202279623787</v>
      </c>
      <c r="BW1779" s="50">
        <f>Таблица1[[#This Row],[угол обхв4]]+Таблица1[[#This Row],[Lдуг 3,мм]]</f>
        <v>12303.578231987925</v>
      </c>
      <c r="BX1779" s="54">
        <f>Таблица1[[#This Row],[угол обхв5]]+Таблица1[[#This Row],[Y5, мм]]</f>
        <v>58646.451564803116</v>
      </c>
      <c r="BY1779" s="14">
        <f>Таблица1[[#This Row],[угол обхв6]]+Таблица1[[#This Row],[Lдуг 4,мм]]</f>
        <v>15627.978755147826</v>
      </c>
      <c r="BZ1779" s="14">
        <f>Таблица1[[#This Row],[Т1]]+Таблица1[[#This Row],[X6, мм]]</f>
        <v>59004.35631322526</v>
      </c>
      <c r="CA1779" s="14">
        <f>Таблица1[[#This Row],[Т2]]+Таблица1[[#This Row],[Lдуг 5,мм]]</f>
        <v>21108.510937335974</v>
      </c>
      <c r="CB1779" s="14">
        <f>Таблица1[[#This Row],[Т3]]+Таблица1[[#This Row],[Y6, мм]]</f>
        <v>59236.396503844822</v>
      </c>
      <c r="CC1779" s="14">
        <f>Таблица1[[#This Row],[Т4]]+Таблица1[[#This Row],[Lдуг 6,мм]]</f>
        <v>22236.986457673032</v>
      </c>
      <c r="CD1779" s="14">
        <f>Таблица1[[#This Row],[Т5]]+Таблица1[[#This Row],[Lдуг 1,мм]]</f>
        <v>59500.322468963139</v>
      </c>
      <c r="CE1779" s="14">
        <f>Таблица1[[#This Row],[Т6]]+Таблица1[[#This Row],[Lпрям1, мм]]</f>
        <v>25545.003860908695</v>
      </c>
      <c r="CF1779" s="15">
        <f>Таблица1[[#This Row],[Т7]]+Таблица1[[#This Row],[Lдуг 2,мм]]</f>
        <v>59500.322468963139</v>
      </c>
      <c r="CG1779" s="14">
        <f>Таблица1[[#This Row],[Т8]]+Таблица1[[#This Row],[Lпрям2, мм]]</f>
        <v>25545.003860908695</v>
      </c>
      <c r="CH1779" s="14">
        <f>Таблица1[[#This Row],[Т9]]-Таблица1[[#This Row],[Т9]]</f>
        <v>0</v>
      </c>
      <c r="CI1779" s="50">
        <f>Таблица1[[#This Row],[Т9]]-Таблица1[[#This Row],[Т8]]</f>
        <v>33955.31860805444</v>
      </c>
      <c r="CJ1779" s="54">
        <f>Таблица1[[#This Row],[Т9]]-Таблица1[[#This Row],[Т7]]</f>
        <v>0</v>
      </c>
      <c r="CK1779" s="14">
        <f>Таблица1[[#This Row],[Т9]]-Таблица1[[#This Row],[Т6]]</f>
        <v>37263.336011290106</v>
      </c>
      <c r="CL1779" s="14">
        <f>Таблица1[[#This Row],[Т9]]-Таблица1[[#This Row],[Т5]]</f>
        <v>263.92596511831653</v>
      </c>
      <c r="CM1779" s="14">
        <f>Таблица1[[#This Row],[Т9]]-Таблица1[[#This Row],[Т4]]</f>
        <v>38391.811531627165</v>
      </c>
      <c r="CN1779" s="14">
        <f>Таблица1[[#This Row],[Т9]]-Таблица1[[#This Row],[Т3]]</f>
        <v>495.96615573787858</v>
      </c>
      <c r="CO1779" s="14">
        <f>Таблица1[[#This Row],[Т9]]-Таблица1[[#This Row],[Т2]]</f>
        <v>43872.343713815309</v>
      </c>
      <c r="CP1779" s="14">
        <f>Таблица1[[#This Row],[Т9]]-Таблица1[[#This Row],[Т1]]</f>
        <v>853.8709041600232</v>
      </c>
      <c r="CQ1779" s="14">
        <f>Таблица1[[#This Row],[Т9]]-Таблица1[[#This Row],[угол обхв6]]</f>
        <v>47196.74423697521</v>
      </c>
      <c r="CR1779" s="14">
        <f>Таблица1[[#This Row],[Т9]]-Таблица1[[#This Row],[угол обхв5]]</f>
        <v>1469.1201893393518</v>
      </c>
      <c r="CS1779" s="14">
        <f>Таблица1[[#This Row],[Т9]]-Таблица1[[#This Row],[угол обхв4]]</f>
        <v>59500.322468963139</v>
      </c>
      <c r="CT1779" s="14">
        <f>Таблица1[[#This Row],[Lкан_прям, мм]]+Таблица1[[#This Row],[Lкан_дуг, мм]]+Таблица1[[#This Row],[Lкан_леб,мм]]</f>
        <v>85045.326329871838</v>
      </c>
      <c r="CU1779" s="16">
        <f>Таблица1[[#This Row],[Lкан_леб,мм]]</f>
        <v>58031.202279623787</v>
      </c>
      <c r="CV1779" s="14">
        <f>2534431-(Таблица1[[#This Row],[Т23]]+Таблица1[[#This Row],[угол обхв3]])</f>
        <v>2449086.8759497521</v>
      </c>
      <c r="CW1779" s="50">
        <f>SUM(X1779:AC1779,AD1779:AI1779)-Таблица1[[#This Row],[lподв_min, мм]]</f>
        <v>23706.106645779015</v>
      </c>
      <c r="CX1779" s="17">
        <f>CW2218-Таблица1[[#This Row],[Суммарная длина каната]]</f>
        <v>-2426437.2767323335</v>
      </c>
    </row>
    <row r="1780" spans="1:102" x14ac:dyDescent="0.25">
      <c r="A1780" s="21">
        <v>1779</v>
      </c>
      <c r="B1780" s="10">
        <v>45.524897959183662</v>
      </c>
      <c r="C1780" s="10">
        <v>50.620816326530601</v>
      </c>
      <c r="D1780" s="11">
        <v>9585.0995729433744</v>
      </c>
      <c r="E1780" s="11">
        <v>10210.304725090944</v>
      </c>
      <c r="F1780" s="11">
        <v>8701.4578060074073</v>
      </c>
      <c r="G1780" s="11">
        <v>10383.700883428673</v>
      </c>
      <c r="H1780" s="11">
        <v>9177.099082943374</v>
      </c>
      <c r="I1780" s="11">
        <v>6848.5950102429979</v>
      </c>
      <c r="J1780" s="11">
        <v>3361.7097148479465</v>
      </c>
      <c r="K1780" s="11">
        <v>25583.230247424195</v>
      </c>
      <c r="L1780" s="11">
        <v>1430.8938028238565</v>
      </c>
      <c r="M1780" s="11">
        <v>58031.202279623787</v>
      </c>
      <c r="N1780" s="11">
        <v>7277.5857578843215</v>
      </c>
      <c r="O1780" s="11">
        <v>19312.249692401081</v>
      </c>
      <c r="P1780" s="43">
        <v>9720.3964126615501</v>
      </c>
      <c r="Q1780" s="11">
        <v>17080.272029610107</v>
      </c>
      <c r="R1780" s="11">
        <v>9548.8544943065008</v>
      </c>
      <c r="S1780" s="11">
        <v>11602.425156043169</v>
      </c>
      <c r="T1780" s="11">
        <v>9585.0995729433744</v>
      </c>
      <c r="U1780" s="11">
        <v>10210.304725090944</v>
      </c>
      <c r="V1780" s="11">
        <v>8681.2187608080767</v>
      </c>
      <c r="W1780" s="11">
        <v>10244.735488277867</v>
      </c>
      <c r="X1780" s="12">
        <v>0</v>
      </c>
      <c r="Y1780" s="12">
        <v>602.43746688517581</v>
      </c>
      <c r="Z1780" s="12">
        <v>351.60337346840328</v>
      </c>
      <c r="AA1780" s="44">
        <v>232.04019061955907</v>
      </c>
      <c r="AB1780" s="45">
        <v>244.81277185071824</v>
      </c>
      <c r="AC1780" s="12">
        <v>0</v>
      </c>
      <c r="AD1780" s="12">
        <v>12303.578231987925</v>
      </c>
      <c r="AE1780" s="12">
        <v>3308.9345992767853</v>
      </c>
      <c r="AF1780" s="12">
        <v>5480.5321821881489</v>
      </c>
      <c r="AG1780" s="44">
        <v>1128.4755203370619</v>
      </c>
      <c r="AH1780" s="45">
        <v>3361.7097136342773</v>
      </c>
      <c r="AI1780" s="12">
        <v>0</v>
      </c>
      <c r="AJ1780" s="12">
        <v>-42.183085065880086</v>
      </c>
      <c r="AK1780" s="12">
        <v>42.417709721063211</v>
      </c>
      <c r="AL1780" s="12">
        <v>91.793664040429803</v>
      </c>
      <c r="AM1780" s="44">
        <v>124.37926109903728</v>
      </c>
      <c r="AN1780" s="45">
        <v>89.999999829563563</v>
      </c>
      <c r="AO1780" s="12">
        <v>0</v>
      </c>
      <c r="AP1780" s="12">
        <v>-2113.3737843980575</v>
      </c>
      <c r="AQ1780" s="12">
        <v>7552.7942454191771</v>
      </c>
      <c r="AR1780" s="12">
        <v>10128.196503988262</v>
      </c>
      <c r="AS1780" s="44">
        <v>9885.5842141806042</v>
      </c>
      <c r="AT1780" s="45">
        <v>9177.0995729433744</v>
      </c>
      <c r="AU1780" s="12">
        <v>0</v>
      </c>
      <c r="AV1780" s="12">
        <v>11352.703211233787</v>
      </c>
      <c r="AW1780" s="12">
        <v>19613.454420764992</v>
      </c>
      <c r="AX1780" s="12">
        <v>17067.501535730637</v>
      </c>
      <c r="AY1780" s="44">
        <v>11372.040486949267</v>
      </c>
      <c r="AZ1780" s="45">
        <v>10210.304723877276</v>
      </c>
      <c r="BA1780" s="12">
        <v>0</v>
      </c>
      <c r="BB1780" s="12">
        <v>7003.6129995089477</v>
      </c>
      <c r="BC1780" s="12">
        <v>9995.6049001964057</v>
      </c>
      <c r="BD1780" s="12">
        <v>9956.6545856332123</v>
      </c>
      <c r="BE1780" s="44">
        <v>9248.3698530692709</v>
      </c>
      <c r="BF1780" s="45">
        <v>9177.0995829433759</v>
      </c>
      <c r="BG1780" s="12">
        <v>0</v>
      </c>
      <c r="BH1780" s="12">
        <v>19614.578863451756</v>
      </c>
      <c r="BI1780" s="12">
        <v>17381.476757974018</v>
      </c>
      <c r="BJ1780" s="12">
        <v>11589.654662163701</v>
      </c>
      <c r="BK1780" s="44">
        <v>10440.689394184847</v>
      </c>
      <c r="BL1780" s="45">
        <v>6848.5950102429997</v>
      </c>
      <c r="BM1780" s="12">
        <v>0</v>
      </c>
      <c r="BN1780" s="12">
        <v>0</v>
      </c>
      <c r="BO1780" s="12">
        <v>84.600794786943297</v>
      </c>
      <c r="BP1780" s="12">
        <v>49.375954319366592</v>
      </c>
      <c r="BQ1780" s="48">
        <v>32.585597058607476</v>
      </c>
      <c r="BR1780" s="49">
        <v>34.379261269473716</v>
      </c>
      <c r="BS1780" s="13">
        <v>0</v>
      </c>
      <c r="BT1780" s="12">
        <v>298.79772037620847</v>
      </c>
      <c r="BV1780" s="14">
        <f>Таблица1[[#This Row],[Lкан_леб,мм]]</f>
        <v>58031.202279623787</v>
      </c>
      <c r="BW1780" s="50">
        <f>Таблица1[[#This Row],[угол обхв4]]+Таблица1[[#This Row],[Lдуг 3,мм]]</f>
        <v>12303.578231987925</v>
      </c>
      <c r="BX1780" s="54">
        <f>Таблица1[[#This Row],[угол обхв5]]+Таблица1[[#This Row],[Y5, мм]]</f>
        <v>58633.639746508961</v>
      </c>
      <c r="BY1780" s="14">
        <f>Таблица1[[#This Row],[угол обхв6]]+Таблица1[[#This Row],[Lдуг 4,мм]]</f>
        <v>15612.51283126471</v>
      </c>
      <c r="BZ1780" s="14">
        <f>Таблица1[[#This Row],[Т1]]+Таблица1[[#This Row],[X6, мм]]</f>
        <v>58985.243119977364</v>
      </c>
      <c r="CA1780" s="14">
        <f>Таблица1[[#This Row],[Т2]]+Таблица1[[#This Row],[Lдуг 5,мм]]</f>
        <v>21093.045013452858</v>
      </c>
      <c r="CB1780" s="14">
        <f>Таблица1[[#This Row],[Т3]]+Таблица1[[#This Row],[Y6, мм]]</f>
        <v>59217.283310596926</v>
      </c>
      <c r="CC1780" s="14">
        <f>Таблица1[[#This Row],[Т4]]+Таблица1[[#This Row],[Lдуг 6,мм]]</f>
        <v>22221.520533789921</v>
      </c>
      <c r="CD1780" s="14">
        <f>Таблица1[[#This Row],[Т5]]+Таблица1[[#This Row],[Lдуг 1,мм]]</f>
        <v>59462.096082447642</v>
      </c>
      <c r="CE1780" s="14">
        <f>Таблица1[[#This Row],[Т6]]+Таблица1[[#This Row],[Lпрям1, мм]]</f>
        <v>25583.230247424199</v>
      </c>
      <c r="CF1780" s="15">
        <f>Таблица1[[#This Row],[Т7]]+Таблица1[[#This Row],[Lдуг 2,мм]]</f>
        <v>59462.096082447642</v>
      </c>
      <c r="CG1780" s="14">
        <f>Таблица1[[#This Row],[Т8]]+Таблица1[[#This Row],[Lпрям2, мм]]</f>
        <v>25583.230247424199</v>
      </c>
      <c r="CH1780" s="14">
        <f>Таблица1[[#This Row],[Т9]]-Таблица1[[#This Row],[Т9]]</f>
        <v>0</v>
      </c>
      <c r="CI1780" s="50">
        <f>Таблица1[[#This Row],[Т9]]-Таблица1[[#This Row],[Т8]]</f>
        <v>33878.865835023447</v>
      </c>
      <c r="CJ1780" s="54">
        <f>Таблица1[[#This Row],[Т9]]-Таблица1[[#This Row],[Т7]]</f>
        <v>0</v>
      </c>
      <c r="CK1780" s="14">
        <f>Таблица1[[#This Row],[Т9]]-Таблица1[[#This Row],[Т6]]</f>
        <v>37240.575548657725</v>
      </c>
      <c r="CL1780" s="14">
        <f>Таблица1[[#This Row],[Т9]]-Таблица1[[#This Row],[Т5]]</f>
        <v>244.81277185071667</v>
      </c>
      <c r="CM1780" s="14">
        <f>Таблица1[[#This Row],[Т9]]-Таблица1[[#This Row],[Т4]]</f>
        <v>38369.051068994784</v>
      </c>
      <c r="CN1780" s="14">
        <f>Таблица1[[#This Row],[Т9]]-Таблица1[[#This Row],[Т3]]</f>
        <v>476.85296247027873</v>
      </c>
      <c r="CO1780" s="14">
        <f>Таблица1[[#This Row],[Т9]]-Таблица1[[#This Row],[Т2]]</f>
        <v>43849.583251182936</v>
      </c>
      <c r="CP1780" s="14">
        <f>Таблица1[[#This Row],[Т9]]-Таблица1[[#This Row],[Т1]]</f>
        <v>828.45633593868115</v>
      </c>
      <c r="CQ1780" s="14">
        <f>Таблица1[[#This Row],[Т9]]-Таблица1[[#This Row],[угол обхв6]]</f>
        <v>47158.517850459713</v>
      </c>
      <c r="CR1780" s="14">
        <f>Таблица1[[#This Row],[Т9]]-Таблица1[[#This Row],[угол обхв5]]</f>
        <v>1430.8938028238554</v>
      </c>
      <c r="CS1780" s="14">
        <f>Таблица1[[#This Row],[Т9]]-Таблица1[[#This Row],[угол обхв4]]</f>
        <v>59462.096082447642</v>
      </c>
      <c r="CT1780" s="14">
        <f>Таблица1[[#This Row],[Lкан_прям, мм]]+Таблица1[[#This Row],[Lкан_дуг, мм]]+Таблица1[[#This Row],[Lкан_леб,мм]]</f>
        <v>85045.326329871838</v>
      </c>
      <c r="CU1780" s="16">
        <f>Таблица1[[#This Row],[Lкан_леб,мм]]</f>
        <v>58031.202279623787</v>
      </c>
      <c r="CV1780" s="14">
        <f>2534431-(Таблица1[[#This Row],[Т23]]+Таблица1[[#This Row],[угол обхв3]])</f>
        <v>2449086.8759497521</v>
      </c>
      <c r="CW1780" s="50">
        <f>SUM(X1780:AC1780,AD1780:AI1780)-Таблица1[[#This Row],[lподв_min, мм]]</f>
        <v>23652.41433540011</v>
      </c>
      <c r="CX1780" s="17">
        <f>CW2219-Таблица1[[#This Row],[Суммарная длина каната]]</f>
        <v>-2426447.9572043591</v>
      </c>
    </row>
    <row r="1781" spans="1:102" x14ac:dyDescent="0.25">
      <c r="A1781" s="21">
        <v>1780</v>
      </c>
      <c r="B1781" s="10">
        <v>45.524897959183662</v>
      </c>
      <c r="C1781" s="10">
        <v>53.304897959183663</v>
      </c>
      <c r="D1781" s="11">
        <v>9963.0457984206514</v>
      </c>
      <c r="E1781" s="11">
        <v>10300.610515267388</v>
      </c>
      <c r="F1781" s="11">
        <v>9072.2534972935864</v>
      </c>
      <c r="G1781" s="11">
        <v>10432.436446907357</v>
      </c>
      <c r="H1781" s="11">
        <v>9555.0453084206529</v>
      </c>
      <c r="I1781" s="11">
        <v>6883.6058279314893</v>
      </c>
      <c r="J1781" s="11">
        <v>3417.0046873358988</v>
      </c>
      <c r="K1781" s="11">
        <v>25621.456633939626</v>
      </c>
      <c r="L1781" s="11">
        <v>1392.6674163084228</v>
      </c>
      <c r="M1781" s="11">
        <v>58031.202279623787</v>
      </c>
      <c r="N1781" s="11">
        <v>7277.5857578843215</v>
      </c>
      <c r="O1781" s="11">
        <v>19312.249692401081</v>
      </c>
      <c r="P1781" s="43">
        <v>9776.4809933451106</v>
      </c>
      <c r="Q1781" s="11">
        <v>17169.376748988489</v>
      </c>
      <c r="R1781" s="11">
        <v>9861.6489740199613</v>
      </c>
      <c r="S1781" s="11">
        <v>11689.506365934909</v>
      </c>
      <c r="T1781" s="11">
        <v>9963.0457984206514</v>
      </c>
      <c r="U1781" s="11">
        <v>10300.610515267388</v>
      </c>
      <c r="V1781" s="11">
        <v>9058.5442565452413</v>
      </c>
      <c r="W1781" s="11">
        <v>10292.675734551902</v>
      </c>
      <c r="X1781" s="12">
        <v>0</v>
      </c>
      <c r="Y1781" s="12">
        <v>589.59347555546969</v>
      </c>
      <c r="Z1781" s="12">
        <v>345.33417155021215</v>
      </c>
      <c r="AA1781" s="44">
        <v>232.04019061955952</v>
      </c>
      <c r="AB1781" s="45">
        <v>225.69957858318153</v>
      </c>
      <c r="AC1781" s="12">
        <v>0</v>
      </c>
      <c r="AD1781" s="12">
        <v>12303.578231987925</v>
      </c>
      <c r="AE1781" s="12">
        <v>3291.8660132846189</v>
      </c>
      <c r="AF1781" s="12">
        <v>5480.5321821881535</v>
      </c>
      <c r="AG1781" s="44">
        <v>1128.4755203370598</v>
      </c>
      <c r="AH1781" s="45">
        <v>3417.0046861418691</v>
      </c>
      <c r="AI1781" s="12">
        <v>0</v>
      </c>
      <c r="AJ1781" s="12">
        <v>-42.183085065880086</v>
      </c>
      <c r="AK1781" s="12">
        <v>40.61401733063483</v>
      </c>
      <c r="AL1781" s="12">
        <v>89.109582407776742</v>
      </c>
      <c r="AM1781" s="44">
        <v>121.69517946638427</v>
      </c>
      <c r="AN1781" s="45">
        <v>89.999999832321606</v>
      </c>
      <c r="AO1781" s="12">
        <v>0</v>
      </c>
      <c r="AP1781" s="12">
        <v>-2113.3737843980575</v>
      </c>
      <c r="AQ1781" s="12">
        <v>7543.1774184756259</v>
      </c>
      <c r="AR1781" s="12">
        <v>10184.43172549339</v>
      </c>
      <c r="AS1781" s="44">
        <v>10208.797943168669</v>
      </c>
      <c r="AT1781" s="45">
        <v>9555.0457984206514</v>
      </c>
      <c r="AU1781" s="12">
        <v>0</v>
      </c>
      <c r="AV1781" s="12">
        <v>11352.703211233787</v>
      </c>
      <c r="AW1781" s="12">
        <v>19621.96741844264</v>
      </c>
      <c r="AX1781" s="12">
        <v>17175.717106997567</v>
      </c>
      <c r="AY1781" s="44">
        <v>11475.143138633699</v>
      </c>
      <c r="AZ1781" s="45">
        <v>10300.61051407336</v>
      </c>
      <c r="BA1781" s="12">
        <v>0</v>
      </c>
      <c r="BB1781" s="12">
        <v>7003.6129995089477</v>
      </c>
      <c r="BC1781" s="12">
        <v>10042.072653936413</v>
      </c>
      <c r="BD1781" s="12">
        <v>10269.599706168241</v>
      </c>
      <c r="BE1781" s="44">
        <v>9615.8968292719437</v>
      </c>
      <c r="BF1781" s="45">
        <v>9555.045808420653</v>
      </c>
      <c r="BG1781" s="12">
        <v>0</v>
      </c>
      <c r="BH1781" s="12">
        <v>19614.578863451756</v>
      </c>
      <c r="BI1781" s="12">
        <v>17479.094475030048</v>
      </c>
      <c r="BJ1781" s="12">
        <v>11695.846723943985</v>
      </c>
      <c r="BK1781" s="44">
        <v>10514.973742568598</v>
      </c>
      <c r="BL1781" s="45">
        <v>6883.6058279314911</v>
      </c>
      <c r="BM1781" s="12">
        <v>0</v>
      </c>
      <c r="BN1781" s="12">
        <v>0</v>
      </c>
      <c r="BO1781" s="12">
        <v>82.797102396514916</v>
      </c>
      <c r="BP1781" s="12">
        <v>48.495565077141919</v>
      </c>
      <c r="BQ1781" s="48">
        <v>32.585597058607533</v>
      </c>
      <c r="BR1781" s="49">
        <v>31.695179634062669</v>
      </c>
      <c r="BS1781" s="13">
        <v>0</v>
      </c>
      <c r="BT1781" s="12">
        <v>298.79772037620847</v>
      </c>
      <c r="BV1781" s="14">
        <f>Таблица1[[#This Row],[Lкан_леб,мм]]</f>
        <v>58031.202279623787</v>
      </c>
      <c r="BW1781" s="50">
        <f>Таблица1[[#This Row],[угол обхв4]]+Таблица1[[#This Row],[Lдуг 3,мм]]</f>
        <v>12303.578231987925</v>
      </c>
      <c r="BX1781" s="54">
        <f>Таблица1[[#This Row],[угол обхв5]]+Таблица1[[#This Row],[Y5, мм]]</f>
        <v>58620.795755179257</v>
      </c>
      <c r="BY1781" s="14">
        <f>Таблица1[[#This Row],[угол обхв6]]+Таблица1[[#This Row],[Lдуг 4,мм]]</f>
        <v>15595.444245272545</v>
      </c>
      <c r="BZ1781" s="14">
        <f>Таблица1[[#This Row],[Т1]]+Таблица1[[#This Row],[X6, мм]]</f>
        <v>58966.129926729467</v>
      </c>
      <c r="CA1781" s="14">
        <f>Таблица1[[#This Row],[Т2]]+Таблица1[[#This Row],[Lдуг 5,мм]]</f>
        <v>21075.976427460701</v>
      </c>
      <c r="CB1781" s="14">
        <f>Таблица1[[#This Row],[Т3]]+Таблица1[[#This Row],[Y6, мм]]</f>
        <v>59198.170117349029</v>
      </c>
      <c r="CC1781" s="14">
        <f>Таблица1[[#This Row],[Т4]]+Таблица1[[#This Row],[Lдуг 6,мм]]</f>
        <v>22204.451947797759</v>
      </c>
      <c r="CD1781" s="14">
        <f>Таблица1[[#This Row],[Т5]]+Таблица1[[#This Row],[Lдуг 1,мм]]</f>
        <v>59423.869695932211</v>
      </c>
      <c r="CE1781" s="14">
        <f>Таблица1[[#This Row],[Т6]]+Таблица1[[#This Row],[Lпрям1, мм]]</f>
        <v>25621.45663393963</v>
      </c>
      <c r="CF1781" s="15">
        <f>Таблица1[[#This Row],[Т7]]+Таблица1[[#This Row],[Lдуг 2,мм]]</f>
        <v>59423.869695932211</v>
      </c>
      <c r="CG1781" s="14">
        <f>Таблица1[[#This Row],[Т8]]+Таблица1[[#This Row],[Lпрям2, мм]]</f>
        <v>25621.45663393963</v>
      </c>
      <c r="CH1781" s="14">
        <f>Таблица1[[#This Row],[Т9]]-Таблица1[[#This Row],[Т9]]</f>
        <v>0</v>
      </c>
      <c r="CI1781" s="50">
        <f>Таблица1[[#This Row],[Т9]]-Таблица1[[#This Row],[Т8]]</f>
        <v>33802.413061992585</v>
      </c>
      <c r="CJ1781" s="54">
        <f>Таблица1[[#This Row],[Т9]]-Таблица1[[#This Row],[Т7]]</f>
        <v>0</v>
      </c>
      <c r="CK1781" s="14">
        <f>Таблица1[[#This Row],[Т9]]-Таблица1[[#This Row],[Т6]]</f>
        <v>37219.417748134452</v>
      </c>
      <c r="CL1781" s="14">
        <f>Таблица1[[#This Row],[Т9]]-Таблица1[[#This Row],[Т5]]</f>
        <v>225.6995785831823</v>
      </c>
      <c r="CM1781" s="14">
        <f>Таблица1[[#This Row],[Т9]]-Таблица1[[#This Row],[Т4]]</f>
        <v>38347.893268471511</v>
      </c>
      <c r="CN1781" s="14">
        <f>Таблица1[[#This Row],[Т9]]-Таблица1[[#This Row],[Т3]]</f>
        <v>457.73976920274436</v>
      </c>
      <c r="CO1781" s="14">
        <f>Таблица1[[#This Row],[Т9]]-Таблица1[[#This Row],[Т2]]</f>
        <v>43828.425450659663</v>
      </c>
      <c r="CP1781" s="14">
        <f>Таблица1[[#This Row],[Т9]]-Таблица1[[#This Row],[Т1]]</f>
        <v>803.07394075295451</v>
      </c>
      <c r="CQ1781" s="14">
        <f>Таблица1[[#This Row],[Т9]]-Таблица1[[#This Row],[угол обхв6]]</f>
        <v>47120.29146394429</v>
      </c>
      <c r="CR1781" s="14">
        <f>Таблица1[[#This Row],[Т9]]-Таблица1[[#This Row],[угол обхв5]]</f>
        <v>1392.6674163084244</v>
      </c>
      <c r="CS1781" s="14">
        <f>Таблица1[[#This Row],[Т9]]-Таблица1[[#This Row],[угол обхв4]]</f>
        <v>59423.869695932211</v>
      </c>
      <c r="CT1781" s="14">
        <f>Таблица1[[#This Row],[Lкан_прям, мм]]+Таблица1[[#This Row],[Lкан_дуг, мм]]+Таблица1[[#This Row],[Lкан_леб,мм]]</f>
        <v>85045.326329871838</v>
      </c>
      <c r="CU1781" s="16">
        <f>Таблица1[[#This Row],[Lкан_леб,мм]]</f>
        <v>58031.202279623787</v>
      </c>
      <c r="CV1781" s="14">
        <f>2534431-(Таблица1[[#This Row],[Т23]]+Таблица1[[#This Row],[угол обхв3]])</f>
        <v>2449086.8759497521</v>
      </c>
      <c r="CW1781" s="50">
        <f>SUM(X1781:AC1781,AD1781:AI1781)-Таблица1[[#This Row],[lподв_min, мм]]</f>
        <v>23597.119362912148</v>
      </c>
      <c r="CX1781" s="17">
        <f>CW2220-Таблица1[[#This Row],[Суммарная длина каната]]</f>
        <v>-2426483.9312273236</v>
      </c>
    </row>
    <row r="1782" spans="1:102" x14ac:dyDescent="0.25">
      <c r="A1782" s="21">
        <v>1781</v>
      </c>
      <c r="B1782" s="10">
        <v>45.524897959183662</v>
      </c>
      <c r="C1782" s="10">
        <v>55.988979591836724</v>
      </c>
      <c r="D1782" s="11">
        <v>10336.348464653704</v>
      </c>
      <c r="E1782" s="11">
        <v>10408.516050228342</v>
      </c>
      <c r="F1782" s="11">
        <v>9440.3601632267691</v>
      </c>
      <c r="G1782" s="11">
        <v>10498.482509012036</v>
      </c>
      <c r="H1782" s="11">
        <v>9928.3479746537032</v>
      </c>
      <c r="I1782" s="11">
        <v>6934.6264186288054</v>
      </c>
      <c r="J1782" s="11">
        <v>3473.8896315995357</v>
      </c>
      <c r="K1782" s="11">
        <v>25659.683020454966</v>
      </c>
      <c r="L1782" s="11">
        <v>1354.4410297930756</v>
      </c>
      <c r="M1782" s="11">
        <v>58031.202279623787</v>
      </c>
      <c r="N1782" s="11">
        <v>7277.5857578843215</v>
      </c>
      <c r="O1782" s="11">
        <v>19312.249692401081</v>
      </c>
      <c r="P1782" s="43">
        <v>9828.3313663627741</v>
      </c>
      <c r="Q1782" s="11">
        <v>17261.010094577745</v>
      </c>
      <c r="R1782" s="11">
        <v>10170.022374554979</v>
      </c>
      <c r="S1782" s="11">
        <v>11791.139871718651</v>
      </c>
      <c r="T1782" s="11">
        <v>10336.348464653704</v>
      </c>
      <c r="U1782" s="11">
        <v>10408.516050228342</v>
      </c>
      <c r="V1782" s="11">
        <v>9433.2108070902195</v>
      </c>
      <c r="W1782" s="11">
        <v>10358.233135727043</v>
      </c>
      <c r="X1782" s="12">
        <v>0</v>
      </c>
      <c r="Y1782" s="12">
        <v>576.7136014385261</v>
      </c>
      <c r="Z1782" s="12">
        <v>339.10085241925862</v>
      </c>
      <c r="AA1782" s="44">
        <v>232.04019061955896</v>
      </c>
      <c r="AB1782" s="45">
        <v>206.58638531573169</v>
      </c>
      <c r="AC1782" s="12">
        <v>0</v>
      </c>
      <c r="AD1782" s="12">
        <v>12303.578231987925</v>
      </c>
      <c r="AE1782" s="12">
        <v>3273.2074555167683</v>
      </c>
      <c r="AF1782" s="12">
        <v>5480.5321821881489</v>
      </c>
      <c r="AG1782" s="44">
        <v>1128.4755203370621</v>
      </c>
      <c r="AH1782" s="45">
        <v>3473.8896304250584</v>
      </c>
      <c r="AI1782" s="12">
        <v>0</v>
      </c>
      <c r="AJ1782" s="12">
        <v>-42.183085065880086</v>
      </c>
      <c r="AK1782" s="12">
        <v>38.805285890535181</v>
      </c>
      <c r="AL1782" s="12">
        <v>86.425500775123695</v>
      </c>
      <c r="AM1782" s="44">
        <v>119.01109783373116</v>
      </c>
      <c r="AN1782" s="45">
        <v>89.999999835067342</v>
      </c>
      <c r="AO1782" s="12">
        <v>0</v>
      </c>
      <c r="AP1782" s="12">
        <v>-2113.3737843980575</v>
      </c>
      <c r="AQ1782" s="12">
        <v>7533.2694465247632</v>
      </c>
      <c r="AR1782" s="12">
        <v>10235.537633334367</v>
      </c>
      <c r="AS1782" s="44">
        <v>10526.828895302358</v>
      </c>
      <c r="AT1782" s="45">
        <v>9928.3484646537036</v>
      </c>
      <c r="AU1782" s="12">
        <v>0</v>
      </c>
      <c r="AV1782" s="12">
        <v>11352.703211233787</v>
      </c>
      <c r="AW1782" s="12">
        <v>19630.195995042297</v>
      </c>
      <c r="AX1782" s="12">
        <v>17286.447392764861</v>
      </c>
      <c r="AY1782" s="44">
        <v>11593.268431757875</v>
      </c>
      <c r="AZ1782" s="45">
        <v>10408.516049053866</v>
      </c>
      <c r="BA1782" s="12">
        <v>0</v>
      </c>
      <c r="BB1782" s="12">
        <v>7003.6129995089477</v>
      </c>
      <c r="BC1782" s="12">
        <v>10084.015055003218</v>
      </c>
      <c r="BD1782" s="12">
        <v>10577.228641526572</v>
      </c>
      <c r="BE1782" s="44">
        <v>9979.5419439063244</v>
      </c>
      <c r="BF1782" s="45">
        <v>9928.3484746537051</v>
      </c>
      <c r="BG1782" s="12">
        <v>0</v>
      </c>
      <c r="BH1782" s="12">
        <v>19614.578863451756</v>
      </c>
      <c r="BI1782" s="12">
        <v>17578.956397218961</v>
      </c>
      <c r="BJ1782" s="12">
        <v>11816.57716990577</v>
      </c>
      <c r="BK1782" s="44">
        <v>10606.387490189118</v>
      </c>
      <c r="BL1782" s="45">
        <v>6934.6264186288072</v>
      </c>
      <c r="BM1782" s="12">
        <v>0</v>
      </c>
      <c r="BN1782" s="12">
        <v>0</v>
      </c>
      <c r="BO1782" s="12">
        <v>80.988370956415267</v>
      </c>
      <c r="BP1782" s="12">
        <v>47.620214884588506</v>
      </c>
      <c r="BQ1782" s="48">
        <v>32.585597058607462</v>
      </c>
      <c r="BR1782" s="49">
        <v>29.011097998663804</v>
      </c>
      <c r="BS1782" s="13">
        <v>0</v>
      </c>
      <c r="BT1782" s="12">
        <v>298.79772037620847</v>
      </c>
      <c r="BV1782" s="14">
        <f>Таблица1[[#This Row],[Lкан_леб,мм]]</f>
        <v>58031.202279623787</v>
      </c>
      <c r="BW1782" s="50">
        <f>Таблица1[[#This Row],[угол обхв4]]+Таблица1[[#This Row],[Lдуг 3,мм]]</f>
        <v>12303.578231987925</v>
      </c>
      <c r="BX1782" s="54">
        <f>Таблица1[[#This Row],[угол обхв5]]+Таблица1[[#This Row],[Y5, мм]]</f>
        <v>58607.915881062312</v>
      </c>
      <c r="BY1782" s="14">
        <f>Таблица1[[#This Row],[угол обхв6]]+Таблица1[[#This Row],[Lдуг 4,мм]]</f>
        <v>15576.785687504693</v>
      </c>
      <c r="BZ1782" s="14">
        <f>Таблица1[[#This Row],[Т1]]+Таблица1[[#This Row],[X6, мм]]</f>
        <v>58947.016733481571</v>
      </c>
      <c r="CA1782" s="14">
        <f>Таблица1[[#This Row],[Т2]]+Таблица1[[#This Row],[Lдуг 5,мм]]</f>
        <v>21057.317869692841</v>
      </c>
      <c r="CB1782" s="14">
        <f>Таблица1[[#This Row],[Т3]]+Таблица1[[#This Row],[Y6, мм]]</f>
        <v>59179.056924101133</v>
      </c>
      <c r="CC1782" s="14">
        <f>Таблица1[[#This Row],[Т4]]+Таблица1[[#This Row],[Lдуг 6,мм]]</f>
        <v>22185.793390029903</v>
      </c>
      <c r="CD1782" s="14">
        <f>Таблица1[[#This Row],[Т5]]+Таблица1[[#This Row],[Lдуг 1,мм]]</f>
        <v>59385.643309416868</v>
      </c>
      <c r="CE1782" s="14">
        <f>Таблица1[[#This Row],[Т6]]+Таблица1[[#This Row],[Lпрям1, мм]]</f>
        <v>25659.683020454962</v>
      </c>
      <c r="CF1782" s="15">
        <f>Таблица1[[#This Row],[Т7]]+Таблица1[[#This Row],[Lдуг 2,мм]]</f>
        <v>59385.643309416868</v>
      </c>
      <c r="CG1782" s="14">
        <f>Таблица1[[#This Row],[Т8]]+Таблица1[[#This Row],[Lпрям2, мм]]</f>
        <v>25659.683020454962</v>
      </c>
      <c r="CH1782" s="14">
        <f>Таблица1[[#This Row],[Т9]]-Таблица1[[#This Row],[Т9]]</f>
        <v>0</v>
      </c>
      <c r="CI1782" s="50">
        <f>Таблица1[[#This Row],[Т9]]-Таблица1[[#This Row],[Т8]]</f>
        <v>33725.960288961905</v>
      </c>
      <c r="CJ1782" s="54">
        <f>Таблица1[[#This Row],[Т9]]-Таблица1[[#This Row],[Т7]]</f>
        <v>0</v>
      </c>
      <c r="CK1782" s="14">
        <f>Таблица1[[#This Row],[Т9]]-Таблица1[[#This Row],[Т6]]</f>
        <v>37199.849919386965</v>
      </c>
      <c r="CL1782" s="14">
        <f>Таблица1[[#This Row],[Т9]]-Таблица1[[#This Row],[Т5]]</f>
        <v>206.58638531573524</v>
      </c>
      <c r="CM1782" s="14">
        <f>Таблица1[[#This Row],[Т9]]-Таблица1[[#This Row],[Т4]]</f>
        <v>38328.325439724023</v>
      </c>
      <c r="CN1782" s="14">
        <f>Таблица1[[#This Row],[Т9]]-Таблица1[[#This Row],[Т3]]</f>
        <v>438.6265759352973</v>
      </c>
      <c r="CO1782" s="14">
        <f>Таблица1[[#This Row],[Т9]]-Таблица1[[#This Row],[Т2]]</f>
        <v>43808.857621912175</v>
      </c>
      <c r="CP1782" s="14">
        <f>Таблица1[[#This Row],[Т9]]-Таблица1[[#This Row],[Т1]]</f>
        <v>777.72742835455574</v>
      </c>
      <c r="CQ1782" s="14">
        <f>Таблица1[[#This Row],[Т9]]-Таблица1[[#This Row],[угол обхв6]]</f>
        <v>47082.065077428939</v>
      </c>
      <c r="CR1782" s="14">
        <f>Таблица1[[#This Row],[Т9]]-Таблица1[[#This Row],[угол обхв5]]</f>
        <v>1354.4410297930808</v>
      </c>
      <c r="CS1782" s="14">
        <f>Таблица1[[#This Row],[Т9]]-Таблица1[[#This Row],[угол обхв4]]</f>
        <v>59385.643309416868</v>
      </c>
      <c r="CT1782" s="14">
        <f>Таблица1[[#This Row],[Lкан_прям, мм]]+Таблица1[[#This Row],[Lкан_дуг, мм]]+Таблица1[[#This Row],[Lкан_леб,мм]]</f>
        <v>85045.326329871838</v>
      </c>
      <c r="CU1782" s="16">
        <f>Таблица1[[#This Row],[Lкан_леб,мм]]</f>
        <v>58031.202279623787</v>
      </c>
      <c r="CV1782" s="14">
        <f>2534431-(Таблица1[[#This Row],[Т23]]+Таблица1[[#This Row],[угол обхв3]])</f>
        <v>2449086.8759497521</v>
      </c>
      <c r="CW1782" s="50">
        <f>SUM(X1782:AC1782,AD1782:AI1782)-Таблица1[[#This Row],[lподв_min, мм]]</f>
        <v>23540.234418648502</v>
      </c>
      <c r="CX1782" s="17">
        <f>CW2221-Таблица1[[#This Row],[Суммарная длина каната]]</f>
        <v>-2426521.1973457653</v>
      </c>
    </row>
    <row r="1783" spans="1:102" x14ac:dyDescent="0.25">
      <c r="A1783" s="21">
        <v>1782</v>
      </c>
      <c r="B1783" s="10">
        <v>45.524897959183662</v>
      </c>
      <c r="C1783" s="10">
        <v>58.673061224489786</v>
      </c>
      <c r="D1783" s="11">
        <v>10704.18848877448</v>
      </c>
      <c r="E1783" s="11">
        <v>10533.784568806386</v>
      </c>
      <c r="F1783" s="11">
        <v>9804.9701217544243</v>
      </c>
      <c r="G1783" s="11">
        <v>10581.694154629939</v>
      </c>
      <c r="H1783" s="11">
        <v>10296.187998774481</v>
      </c>
      <c r="I1783" s="11">
        <v>7001.4339734747982</v>
      </c>
      <c r="J1783" s="11">
        <v>3532.3505953315876</v>
      </c>
      <c r="K1783" s="11">
        <v>25697.909406970204</v>
      </c>
      <c r="L1783" s="11">
        <v>1316.2146432778422</v>
      </c>
      <c r="M1783" s="11">
        <v>58031.202279623787</v>
      </c>
      <c r="N1783" s="11">
        <v>7277.5857578843215</v>
      </c>
      <c r="O1783" s="11">
        <v>19312.249692401081</v>
      </c>
      <c r="P1783" s="43">
        <v>9875.8337641042835</v>
      </c>
      <c r="Q1783" s="11">
        <v>17354.971008870649</v>
      </c>
      <c r="R1783" s="11">
        <v>10473.298077734973</v>
      </c>
      <c r="S1783" s="11">
        <v>11907.102674013628</v>
      </c>
      <c r="T1783" s="11">
        <v>10704.18848877448</v>
      </c>
      <c r="U1783" s="11">
        <v>10533.784568806386</v>
      </c>
      <c r="V1783" s="11">
        <v>9804.396337005197</v>
      </c>
      <c r="W1783" s="11">
        <v>10441.263848886978</v>
      </c>
      <c r="X1783" s="12">
        <v>0</v>
      </c>
      <c r="Y1783" s="12">
        <v>563.79399271725924</v>
      </c>
      <c r="Z1783" s="12">
        <v>332.9072678926284</v>
      </c>
      <c r="AA1783" s="44">
        <v>232.04019061955844</v>
      </c>
      <c r="AB1783" s="45">
        <v>187.47319204839636</v>
      </c>
      <c r="AC1783" s="12">
        <v>0</v>
      </c>
      <c r="AD1783" s="12">
        <v>12303.578231987925</v>
      </c>
      <c r="AE1783" s="12">
        <v>3252.9728782805178</v>
      </c>
      <c r="AF1783" s="12">
        <v>5480.5321821881498</v>
      </c>
      <c r="AG1783" s="44">
        <v>1128.4755203370623</v>
      </c>
      <c r="AH1783" s="45">
        <v>3532.350594176547</v>
      </c>
      <c r="AI1783" s="12">
        <v>0</v>
      </c>
      <c r="AJ1783" s="12">
        <v>-42.183085065880086</v>
      </c>
      <c r="AK1783" s="12">
        <v>36.990974486885662</v>
      </c>
      <c r="AL1783" s="12">
        <v>83.741419142470633</v>
      </c>
      <c r="AM1783" s="44">
        <v>116.32701620107802</v>
      </c>
      <c r="AN1783" s="45">
        <v>89.999999837797006</v>
      </c>
      <c r="AO1783" s="12">
        <v>0</v>
      </c>
      <c r="AP1783" s="12">
        <v>-2113.3737843980575</v>
      </c>
      <c r="AQ1783" s="12">
        <v>7523.0749558460739</v>
      </c>
      <c r="AR1783" s="12">
        <v>10281.402093370845</v>
      </c>
      <c r="AS1783" s="44">
        <v>10838.979262266957</v>
      </c>
      <c r="AT1783" s="45">
        <v>10296.188488774482</v>
      </c>
      <c r="AU1783" s="12">
        <v>0</v>
      </c>
      <c r="AV1783" s="12">
        <v>11352.703211233787</v>
      </c>
      <c r="AW1783" s="12">
        <v>19638.131655209851</v>
      </c>
      <c r="AX1783" s="12">
        <v>17399.449433931917</v>
      </c>
      <c r="AY1783" s="44">
        <v>11726.157181449473</v>
      </c>
      <c r="AZ1783" s="45">
        <v>10533.784567651346</v>
      </c>
      <c r="BA1783" s="12">
        <v>0</v>
      </c>
      <c r="BB1783" s="12">
        <v>7003.6129995089477</v>
      </c>
      <c r="BC1783" s="12">
        <v>10121.322962066037</v>
      </c>
      <c r="BD1783" s="12">
        <v>10878.866407001535</v>
      </c>
      <c r="BE1783" s="44">
        <v>10338.507304242496</v>
      </c>
      <c r="BF1783" s="45">
        <v>10296.188498774482</v>
      </c>
      <c r="BG1783" s="12">
        <v>0</v>
      </c>
      <c r="BH1783" s="12">
        <v>19614.578863451756</v>
      </c>
      <c r="BI1783" s="12">
        <v>17680.852971679418</v>
      </c>
      <c r="BJ1783" s="12">
        <v>11951.581099074894</v>
      </c>
      <c r="BK1783" s="44">
        <v>10714.730061370539</v>
      </c>
      <c r="BL1783" s="45">
        <v>7001.4339734748</v>
      </c>
      <c r="BM1783" s="12">
        <v>0</v>
      </c>
      <c r="BN1783" s="12">
        <v>0</v>
      </c>
      <c r="BO1783" s="12">
        <v>79.174059552765755</v>
      </c>
      <c r="BP1783" s="12">
        <v>46.750444655584971</v>
      </c>
      <c r="BQ1783" s="48">
        <v>32.585597058607384</v>
      </c>
      <c r="BR1783" s="49">
        <v>26.327016363281018</v>
      </c>
      <c r="BS1783" s="13">
        <v>0</v>
      </c>
      <c r="BT1783" s="12">
        <v>298.79772037620847</v>
      </c>
      <c r="BV1783" s="14">
        <f>Таблица1[[#This Row],[Lкан_леб,мм]]</f>
        <v>58031.202279623787</v>
      </c>
      <c r="BW1783" s="50">
        <f>Таблица1[[#This Row],[угол обхв4]]+Таблица1[[#This Row],[Lдуг 3,мм]]</f>
        <v>12303.578231987925</v>
      </c>
      <c r="BX1783" s="54">
        <f>Таблица1[[#This Row],[угол обхв5]]+Таблица1[[#This Row],[Y5, мм]]</f>
        <v>58594.996272341043</v>
      </c>
      <c r="BY1783" s="14">
        <f>Таблица1[[#This Row],[угол обхв6]]+Таблица1[[#This Row],[Lдуг 4,мм]]</f>
        <v>15556.551110268443</v>
      </c>
      <c r="BZ1783" s="14">
        <f>Таблица1[[#This Row],[Т1]]+Таблица1[[#This Row],[X6, мм]]</f>
        <v>58927.903540233674</v>
      </c>
      <c r="CA1783" s="14">
        <f>Таблица1[[#This Row],[Т2]]+Таблица1[[#This Row],[Lдуг 5,мм]]</f>
        <v>21037.083292456591</v>
      </c>
      <c r="CB1783" s="14">
        <f>Таблица1[[#This Row],[Т3]]+Таблица1[[#This Row],[Y6, мм]]</f>
        <v>59159.943730853236</v>
      </c>
      <c r="CC1783" s="14">
        <f>Таблица1[[#This Row],[Т4]]+Таблица1[[#This Row],[Lдуг 6,мм]]</f>
        <v>22165.558812793653</v>
      </c>
      <c r="CD1783" s="14">
        <f>Таблица1[[#This Row],[Т5]]+Таблица1[[#This Row],[Lдуг 1,мм]]</f>
        <v>59347.416922901633</v>
      </c>
      <c r="CE1783" s="14">
        <f>Таблица1[[#This Row],[Т6]]+Таблица1[[#This Row],[Lпрям1, мм]]</f>
        <v>25697.909406970201</v>
      </c>
      <c r="CF1783" s="15">
        <f>Таблица1[[#This Row],[Т7]]+Таблица1[[#This Row],[Lдуг 2,мм]]</f>
        <v>59347.416922901633</v>
      </c>
      <c r="CG1783" s="14">
        <f>Таблица1[[#This Row],[Т8]]+Таблица1[[#This Row],[Lпрям2, мм]]</f>
        <v>25697.909406970201</v>
      </c>
      <c r="CH1783" s="14">
        <f>Таблица1[[#This Row],[Т9]]-Таблица1[[#This Row],[Т9]]</f>
        <v>0</v>
      </c>
      <c r="CI1783" s="50">
        <f>Таблица1[[#This Row],[Т9]]-Таблица1[[#This Row],[Т8]]</f>
        <v>33649.507515931429</v>
      </c>
      <c r="CJ1783" s="54">
        <f>Таблица1[[#This Row],[Т9]]-Таблица1[[#This Row],[Т7]]</f>
        <v>0</v>
      </c>
      <c r="CK1783" s="14">
        <f>Таблица1[[#This Row],[Т9]]-Таблица1[[#This Row],[Т6]]</f>
        <v>37181.858110107976</v>
      </c>
      <c r="CL1783" s="14">
        <f>Таблица1[[#This Row],[Т9]]-Таблица1[[#This Row],[Т5]]</f>
        <v>187.47319204839732</v>
      </c>
      <c r="CM1783" s="14">
        <f>Таблица1[[#This Row],[Т9]]-Таблица1[[#This Row],[Т4]]</f>
        <v>38310.333630445042</v>
      </c>
      <c r="CN1783" s="14">
        <f>Таблица1[[#This Row],[Т9]]-Таблица1[[#This Row],[Т3]]</f>
        <v>419.51338266795938</v>
      </c>
      <c r="CO1783" s="14">
        <f>Таблица1[[#This Row],[Т9]]-Таблица1[[#This Row],[Т2]]</f>
        <v>43790.865812633187</v>
      </c>
      <c r="CP1783" s="14">
        <f>Таблица1[[#This Row],[Т9]]-Таблица1[[#This Row],[Т1]]</f>
        <v>752.42065056059073</v>
      </c>
      <c r="CQ1783" s="14">
        <f>Таблица1[[#This Row],[Т9]]-Таблица1[[#This Row],[угол обхв6]]</f>
        <v>47043.838690913704</v>
      </c>
      <c r="CR1783" s="14">
        <f>Таблица1[[#This Row],[Т9]]-Таблица1[[#This Row],[угол обхв5]]</f>
        <v>1316.2146432778463</v>
      </c>
      <c r="CS1783" s="14">
        <f>Таблица1[[#This Row],[Т9]]-Таблица1[[#This Row],[угол обхв4]]</f>
        <v>59347.416922901633</v>
      </c>
      <c r="CT1783" s="14">
        <f>Таблица1[[#This Row],[Lкан_прям, мм]]+Таблица1[[#This Row],[Lкан_дуг, мм]]+Таблица1[[#This Row],[Lкан_леб,мм]]</f>
        <v>85045.326329871838</v>
      </c>
      <c r="CU1783" s="16">
        <f>Таблица1[[#This Row],[Lкан_леб,мм]]</f>
        <v>58031.202279623787</v>
      </c>
      <c r="CV1783" s="14">
        <f>2534431-(Таблица1[[#This Row],[Т23]]+Таблица1[[#This Row],[угол обхв3]])</f>
        <v>2449086.8759497521</v>
      </c>
      <c r="CW1783" s="50">
        <f>SUM(X1783:AC1783,AD1783:AI1783)-Таблица1[[#This Row],[lподв_min, мм]]</f>
        <v>23481.77345491646</v>
      </c>
      <c r="CX1783" s="17">
        <f>CW2222-Таблица1[[#This Row],[Суммарная длина каната]]</f>
        <v>-2426531.5209351475</v>
      </c>
    </row>
    <row r="1784" spans="1:102" x14ac:dyDescent="0.25">
      <c r="A1784" s="21">
        <v>1783</v>
      </c>
      <c r="B1784" s="10">
        <v>45.524897959183662</v>
      </c>
      <c r="C1784" s="10">
        <v>61.357142857142854</v>
      </c>
      <c r="D1784" s="11">
        <v>11065.758773783175</v>
      </c>
      <c r="E1784" s="11">
        <v>10676.141212805342</v>
      </c>
      <c r="F1784" s="11">
        <v>10165.283363132283</v>
      </c>
      <c r="G1784" s="11">
        <v>10681.888804745406</v>
      </c>
      <c r="H1784" s="11">
        <v>10657.758283783176</v>
      </c>
      <c r="I1784" s="11">
        <v>7083.7688620622375</v>
      </c>
      <c r="J1784" s="11">
        <v>3592.372350743105</v>
      </c>
      <c r="K1784" s="11">
        <v>25736.1357934853</v>
      </c>
      <c r="L1784" s="11">
        <v>1277.9882567627496</v>
      </c>
      <c r="M1784" s="11">
        <v>58031.202279623787</v>
      </c>
      <c r="N1784" s="11">
        <v>7277.5857578843215</v>
      </c>
      <c r="O1784" s="11">
        <v>19312.249692401081</v>
      </c>
      <c r="P1784" s="43">
        <v>9918.8839590789175</v>
      </c>
      <c r="Q1784" s="11">
        <v>17451.053327319969</v>
      </c>
      <c r="R1784" s="11">
        <v>10770.810650507256</v>
      </c>
      <c r="S1784" s="11">
        <v>12037.14033278155</v>
      </c>
      <c r="T1784" s="11">
        <v>11065.758773783175</v>
      </c>
      <c r="U1784" s="11">
        <v>10676.141212805342</v>
      </c>
      <c r="V1784" s="11">
        <v>10171.286408741453</v>
      </c>
      <c r="W1784" s="11">
        <v>10541.585692009394</v>
      </c>
      <c r="X1784" s="12">
        <v>0</v>
      </c>
      <c r="Y1784" s="12">
        <v>550.83063818478456</v>
      </c>
      <c r="Z1784" s="12">
        <v>326.75742917720584</v>
      </c>
      <c r="AA1784" s="44">
        <v>232.0401906195585</v>
      </c>
      <c r="AB1784" s="45">
        <v>168.35999878120072</v>
      </c>
      <c r="AC1784" s="12">
        <v>0</v>
      </c>
      <c r="AD1784" s="12">
        <v>12303.578231987925</v>
      </c>
      <c r="AE1784" s="12">
        <v>3231.177509364808</v>
      </c>
      <c r="AF1784" s="12">
        <v>5480.5321821881462</v>
      </c>
      <c r="AG1784" s="44">
        <v>1128.4755203370598</v>
      </c>
      <c r="AH1784" s="45">
        <v>3592.3723496073626</v>
      </c>
      <c r="AI1784" s="12">
        <v>0</v>
      </c>
      <c r="AJ1784" s="12">
        <v>-42.183085065880086</v>
      </c>
      <c r="AK1784" s="12">
        <v>35.170519822565616</v>
      </c>
      <c r="AL1784" s="12">
        <v>81.057337509817572</v>
      </c>
      <c r="AM1784" s="44">
        <v>113.64293456842496</v>
      </c>
      <c r="AN1784" s="45">
        <v>89.999999840507115</v>
      </c>
      <c r="AO1784" s="12">
        <v>0</v>
      </c>
      <c r="AP1784" s="12">
        <v>-2113.3737843980575</v>
      </c>
      <c r="AQ1784" s="12">
        <v>7512.598571247946</v>
      </c>
      <c r="AR1784" s="12">
        <v>10321.924471996728</v>
      </c>
      <c r="AS1784" s="44">
        <v>11144.564138646678</v>
      </c>
      <c r="AT1784" s="45">
        <v>10657.758773783175</v>
      </c>
      <c r="AU1784" s="12">
        <v>0</v>
      </c>
      <c r="AV1784" s="12">
        <v>11352.703211233787</v>
      </c>
      <c r="AW1784" s="12">
        <v>19645.765775304011</v>
      </c>
      <c r="AX1784" s="12">
        <v>17514.475286820987</v>
      </c>
      <c r="AY1784" s="44">
        <v>11873.517809565414</v>
      </c>
      <c r="AZ1784" s="45">
        <v>10676.141211669603</v>
      </c>
      <c r="BA1784" s="12">
        <v>0</v>
      </c>
      <c r="BB1784" s="12">
        <v>7003.6129995089477</v>
      </c>
      <c r="BC1784" s="12">
        <v>10153.896772442544</v>
      </c>
      <c r="BD1784" s="12">
        <v>11173.851163425066</v>
      </c>
      <c r="BE1784" s="44">
        <v>10692.005285643754</v>
      </c>
      <c r="BF1784" s="45">
        <v>10657.758783783176</v>
      </c>
      <c r="BG1784" s="12">
        <v>0</v>
      </c>
      <c r="BH1784" s="12">
        <v>19614.578863451756</v>
      </c>
      <c r="BI1784" s="12">
        <v>17784.569410222895</v>
      </c>
      <c r="BJ1784" s="12">
        <v>12100.562292282568</v>
      </c>
      <c r="BK1784" s="44">
        <v>10839.763736021479</v>
      </c>
      <c r="BL1784" s="45">
        <v>7083.7688620622394</v>
      </c>
      <c r="BM1784" s="12">
        <v>0</v>
      </c>
      <c r="BN1784" s="12">
        <v>0</v>
      </c>
      <c r="BO1784" s="12">
        <v>77.353604888445702</v>
      </c>
      <c r="BP1784" s="12">
        <v>45.886817687251956</v>
      </c>
      <c r="BQ1784" s="48">
        <v>32.585597058607398</v>
      </c>
      <c r="BR1784" s="49">
        <v>23.642934727917854</v>
      </c>
      <c r="BS1784" s="13">
        <v>0</v>
      </c>
      <c r="BT1784" s="12">
        <v>298.79772037620847</v>
      </c>
      <c r="BV1784" s="14">
        <f>Таблица1[[#This Row],[Lкан_леб,мм]]</f>
        <v>58031.202279623787</v>
      </c>
      <c r="BW1784" s="50">
        <f>Таблица1[[#This Row],[угол обхв4]]+Таблица1[[#This Row],[Lдуг 3,мм]]</f>
        <v>12303.578231987925</v>
      </c>
      <c r="BX1784" s="54">
        <f>Таблица1[[#This Row],[угол обхв5]]+Таблица1[[#This Row],[Y5, мм]]</f>
        <v>58582.032917808574</v>
      </c>
      <c r="BY1784" s="14">
        <f>Таблица1[[#This Row],[угол обхв6]]+Таблица1[[#This Row],[Lдуг 4,мм]]</f>
        <v>15534.755741352734</v>
      </c>
      <c r="BZ1784" s="14">
        <f>Таблица1[[#This Row],[Т1]]+Таблица1[[#This Row],[X6, мм]]</f>
        <v>58908.790346985777</v>
      </c>
      <c r="CA1784" s="14">
        <f>Таблица1[[#This Row],[Т2]]+Таблица1[[#This Row],[Lдуг 5,мм]]</f>
        <v>21015.28792354088</v>
      </c>
      <c r="CB1784" s="14">
        <f>Таблица1[[#This Row],[Т3]]+Таблица1[[#This Row],[Y6, мм]]</f>
        <v>59140.830537605339</v>
      </c>
      <c r="CC1784" s="14">
        <f>Таблица1[[#This Row],[Т4]]+Таблица1[[#This Row],[Lдуг 6,мм]]</f>
        <v>22143.763443877939</v>
      </c>
      <c r="CD1784" s="14">
        <f>Таблица1[[#This Row],[Т5]]+Таблица1[[#This Row],[Lдуг 1,мм]]</f>
        <v>59309.190536386537</v>
      </c>
      <c r="CE1784" s="14">
        <f>Таблица1[[#This Row],[Т6]]+Таблица1[[#This Row],[Lпрям1, мм]]</f>
        <v>25736.1357934853</v>
      </c>
      <c r="CF1784" s="15">
        <f>Таблица1[[#This Row],[Т7]]+Таблица1[[#This Row],[Lдуг 2,мм]]</f>
        <v>59309.190536386537</v>
      </c>
      <c r="CG1784" s="14">
        <f>Таблица1[[#This Row],[Т8]]+Таблица1[[#This Row],[Lпрям2, мм]]</f>
        <v>25736.1357934853</v>
      </c>
      <c r="CH1784" s="14">
        <f>Таблица1[[#This Row],[Т9]]-Таблица1[[#This Row],[Т9]]</f>
        <v>0</v>
      </c>
      <c r="CI1784" s="50">
        <f>Таблица1[[#This Row],[Т9]]-Таблица1[[#This Row],[Т8]]</f>
        <v>33573.054742901237</v>
      </c>
      <c r="CJ1784" s="54">
        <f>Таблица1[[#This Row],[Т9]]-Таблица1[[#This Row],[Т7]]</f>
        <v>0</v>
      </c>
      <c r="CK1784" s="14">
        <f>Таблица1[[#This Row],[Т9]]-Таблица1[[#This Row],[Т6]]</f>
        <v>37165.427092508602</v>
      </c>
      <c r="CL1784" s="14">
        <f>Таблица1[[#This Row],[Т9]]-Таблица1[[#This Row],[Т5]]</f>
        <v>168.35999878119765</v>
      </c>
      <c r="CM1784" s="14">
        <f>Таблица1[[#This Row],[Т9]]-Таблица1[[#This Row],[Т4]]</f>
        <v>38293.902612845661</v>
      </c>
      <c r="CN1784" s="14">
        <f>Таблица1[[#This Row],[Т9]]-Таблица1[[#This Row],[Т3]]</f>
        <v>400.4001894007597</v>
      </c>
      <c r="CO1784" s="14">
        <f>Таблица1[[#This Row],[Т9]]-Таблица1[[#This Row],[Т2]]</f>
        <v>43774.434795033805</v>
      </c>
      <c r="CP1784" s="14">
        <f>Таблица1[[#This Row],[Т9]]-Таблица1[[#This Row],[Т1]]</f>
        <v>727.15761857796315</v>
      </c>
      <c r="CQ1784" s="14">
        <f>Таблица1[[#This Row],[Т9]]-Таблица1[[#This Row],[угол обхв6]]</f>
        <v>47005.612304398615</v>
      </c>
      <c r="CR1784" s="14">
        <f>Таблица1[[#This Row],[Т9]]-Таблица1[[#This Row],[угол обхв5]]</f>
        <v>1277.9882567627501</v>
      </c>
      <c r="CS1784" s="14">
        <f>Таблица1[[#This Row],[Т9]]-Таблица1[[#This Row],[угол обхв4]]</f>
        <v>59309.190536386537</v>
      </c>
      <c r="CT1784" s="14">
        <f>Таблица1[[#This Row],[Lкан_прям, мм]]+Таблица1[[#This Row],[Lкан_дуг, мм]]+Таблица1[[#This Row],[Lкан_леб,мм]]</f>
        <v>85045.326329871838</v>
      </c>
      <c r="CU1784" s="16">
        <f>Таблица1[[#This Row],[Lкан_леб,мм]]</f>
        <v>58031.202279623787</v>
      </c>
      <c r="CV1784" s="14">
        <f>2534431-(Таблица1[[#This Row],[Т23]]+Таблица1[[#This Row],[угол обхв3]])</f>
        <v>2449086.8759497521</v>
      </c>
      <c r="CW1784" s="50">
        <f>SUM(X1784:AC1784,AD1784:AI1784)-Таблица1[[#This Row],[lподв_min, мм]]</f>
        <v>23421.751699504941</v>
      </c>
      <c r="CX1784" s="17">
        <f>CW2223-Таблица1[[#This Row],[Суммарная длина каната]]</f>
        <v>-2426579.9927514568</v>
      </c>
    </row>
    <row r="1785" spans="1:102" x14ac:dyDescent="0.25">
      <c r="A1785" s="21">
        <v>1784</v>
      </c>
      <c r="B1785" s="10">
        <v>45.524897959183662</v>
      </c>
      <c r="C1785" s="10">
        <v>64.041224489795923</v>
      </c>
      <c r="D1785" s="11">
        <v>11420.265979441863</v>
      </c>
      <c r="E1785" s="11">
        <v>10835.273630080956</v>
      </c>
      <c r="F1785" s="11">
        <v>10520.509305267477</v>
      </c>
      <c r="G1785" s="11">
        <v>10798.846617046003</v>
      </c>
      <c r="H1785" s="11">
        <v>11012.265489441865</v>
      </c>
      <c r="I1785" s="11">
        <v>7181.3352510747791</v>
      </c>
      <c r="J1785" s="11">
        <v>3653.9383790061756</v>
      </c>
      <c r="K1785" s="11">
        <v>25774.362180000229</v>
      </c>
      <c r="L1785" s="11">
        <v>1239.7618702478192</v>
      </c>
      <c r="M1785" s="11">
        <v>58031.202279623787</v>
      </c>
      <c r="N1785" s="11">
        <v>7277.5857578843215</v>
      </c>
      <c r="O1785" s="11">
        <v>19312.249692401081</v>
      </c>
      <c r="P1785" s="43">
        <v>9957.3874926064673</v>
      </c>
      <c r="Q1785" s="11">
        <v>17549.046230694876</v>
      </c>
      <c r="R1785" s="11">
        <v>11061.907305004419</v>
      </c>
      <c r="S1785" s="11">
        <v>12180.967525606769</v>
      </c>
      <c r="T1785" s="11">
        <v>11420.265979441863</v>
      </c>
      <c r="U1785" s="11">
        <v>10835.273630080956</v>
      </c>
      <c r="V1785" s="11">
        <v>10533.076009639286</v>
      </c>
      <c r="W1785" s="11">
        <v>10658.978543701041</v>
      </c>
      <c r="X1785" s="12">
        <v>0</v>
      </c>
      <c r="Y1785" s="12">
        <v>537.81934865361643</v>
      </c>
      <c r="Z1785" s="12">
        <v>320.65552546047678</v>
      </c>
      <c r="AA1785" s="44">
        <v>232.04019061955862</v>
      </c>
      <c r="AB1785" s="45">
        <v>149.24680551416731</v>
      </c>
      <c r="AC1785" s="12">
        <v>0</v>
      </c>
      <c r="AD1785" s="12">
        <v>12303.578231987925</v>
      </c>
      <c r="AE1785" s="12">
        <v>3207.8378675975155</v>
      </c>
      <c r="AF1785" s="12">
        <v>5480.5321821881525</v>
      </c>
      <c r="AG1785" s="44">
        <v>1128.4755203370623</v>
      </c>
      <c r="AH1785" s="45">
        <v>3653.9383778895703</v>
      </c>
      <c r="AI1785" s="12">
        <v>0</v>
      </c>
      <c r="AJ1785" s="12">
        <v>-42.183085065880086</v>
      </c>
      <c r="AK1785" s="12">
        <v>33.343333606490404</v>
      </c>
      <c r="AL1785" s="12">
        <v>78.37325587716451</v>
      </c>
      <c r="AM1785" s="44">
        <v>110.95885293577192</v>
      </c>
      <c r="AN1785" s="45">
        <v>89.999999843194445</v>
      </c>
      <c r="AO1785" s="12">
        <v>0</v>
      </c>
      <c r="AP1785" s="12">
        <v>-2113.3737843980575</v>
      </c>
      <c r="AQ1785" s="12">
        <v>7501.8449137608341</v>
      </c>
      <c r="AR1785" s="12">
        <v>10357.015856945622</v>
      </c>
      <c r="AS1785" s="44">
        <v>11442.913024711354</v>
      </c>
      <c r="AT1785" s="45">
        <v>11012.265979441863</v>
      </c>
      <c r="AU1785" s="12">
        <v>0</v>
      </c>
      <c r="AV1785" s="12">
        <v>11352.703211233787</v>
      </c>
      <c r="AW1785" s="12">
        <v>19653.089582973698</v>
      </c>
      <c r="AX1785" s="12">
        <v>17631.272567203396</v>
      </c>
      <c r="AY1785" s="44">
        <v>12035.026984458664</v>
      </c>
      <c r="AZ1785" s="45">
        <v>10835.273628964351</v>
      </c>
      <c r="BA1785" s="12">
        <v>0</v>
      </c>
      <c r="BB1785" s="12">
        <v>7003.6129995089477</v>
      </c>
      <c r="BC1785" s="12">
        <v>10181.646648482982</v>
      </c>
      <c r="BD1785" s="12">
        <v>11461.535669343573</v>
      </c>
      <c r="BE1785" s="44">
        <v>11039.260259734929</v>
      </c>
      <c r="BF1785" s="45">
        <v>11012.265989441865</v>
      </c>
      <c r="BG1785" s="12">
        <v>0</v>
      </c>
      <c r="BH1785" s="12">
        <v>19614.578863451756</v>
      </c>
      <c r="BI1785" s="12">
        <v>17889.886121267493</v>
      </c>
      <c r="BJ1785" s="12">
        <v>12263.193862115286</v>
      </c>
      <c r="BK1785" s="44">
        <v>10981.214171229061</v>
      </c>
      <c r="BL1785" s="45">
        <v>7181.3352510747809</v>
      </c>
      <c r="BM1785" s="12">
        <v>0</v>
      </c>
      <c r="BN1785" s="12">
        <v>0</v>
      </c>
      <c r="BO1785" s="12">
        <v>75.526418672370482</v>
      </c>
      <c r="BP1785" s="12">
        <v>45.029922270674106</v>
      </c>
      <c r="BQ1785" s="48">
        <v>32.585597058607412</v>
      </c>
      <c r="BR1785" s="49">
        <v>20.958853092577474</v>
      </c>
      <c r="BS1785" s="13">
        <v>0</v>
      </c>
      <c r="BT1785" s="12">
        <v>298.79772037620847</v>
      </c>
      <c r="BV1785" s="14">
        <f>Таблица1[[#This Row],[Lкан_леб,мм]]</f>
        <v>58031.202279623787</v>
      </c>
      <c r="BW1785" s="50">
        <f>Таблица1[[#This Row],[угол обхв4]]+Таблица1[[#This Row],[Lдуг 3,мм]]</f>
        <v>12303.578231987925</v>
      </c>
      <c r="BX1785" s="54">
        <f>Таблица1[[#This Row],[угол обхв5]]+Таблица1[[#This Row],[Y5, мм]]</f>
        <v>58569.021628277405</v>
      </c>
      <c r="BY1785" s="14">
        <f>Таблица1[[#This Row],[угол обхв6]]+Таблица1[[#This Row],[Lдуг 4,мм]]</f>
        <v>15511.41609958544</v>
      </c>
      <c r="BZ1785" s="14">
        <f>Таблица1[[#This Row],[Т1]]+Таблица1[[#This Row],[X6, мм]]</f>
        <v>58889.677153737881</v>
      </c>
      <c r="CA1785" s="14">
        <f>Таблица1[[#This Row],[Т2]]+Таблица1[[#This Row],[Lдуг 5,мм]]</f>
        <v>20991.948281773592</v>
      </c>
      <c r="CB1785" s="14">
        <f>Таблица1[[#This Row],[Т3]]+Таблица1[[#This Row],[Y6, мм]]</f>
        <v>59121.717344357443</v>
      </c>
      <c r="CC1785" s="14">
        <f>Таблица1[[#This Row],[Т4]]+Таблица1[[#This Row],[Lдуг 6,мм]]</f>
        <v>22120.423802110654</v>
      </c>
      <c r="CD1785" s="14">
        <f>Таблица1[[#This Row],[Т5]]+Таблица1[[#This Row],[Lдуг 1,мм]]</f>
        <v>59270.964149871608</v>
      </c>
      <c r="CE1785" s="14">
        <f>Таблица1[[#This Row],[Т6]]+Таблица1[[#This Row],[Lпрям1, мм]]</f>
        <v>25774.362180000226</v>
      </c>
      <c r="CF1785" s="15">
        <f>Таблица1[[#This Row],[Т7]]+Таблица1[[#This Row],[Lдуг 2,мм]]</f>
        <v>59270.964149871608</v>
      </c>
      <c r="CG1785" s="14">
        <f>Таблица1[[#This Row],[Т8]]+Таблица1[[#This Row],[Lпрям2, мм]]</f>
        <v>25774.362180000226</v>
      </c>
      <c r="CH1785" s="14">
        <f>Таблица1[[#This Row],[Т9]]-Таблица1[[#This Row],[Т9]]</f>
        <v>0</v>
      </c>
      <c r="CI1785" s="50">
        <f>Таблица1[[#This Row],[Т9]]-Таблица1[[#This Row],[Т8]]</f>
        <v>33496.601969871379</v>
      </c>
      <c r="CJ1785" s="54">
        <f>Таблица1[[#This Row],[Т9]]-Таблица1[[#This Row],[Т7]]</f>
        <v>0</v>
      </c>
      <c r="CK1785" s="14">
        <f>Таблица1[[#This Row],[Т9]]-Таблица1[[#This Row],[Т6]]</f>
        <v>37150.540347760951</v>
      </c>
      <c r="CL1785" s="14">
        <f>Таблица1[[#This Row],[Т9]]-Таблица1[[#This Row],[Т5]]</f>
        <v>149.24680551416532</v>
      </c>
      <c r="CM1785" s="14">
        <f>Таблица1[[#This Row],[Т9]]-Таблица1[[#This Row],[Т4]]</f>
        <v>38279.015868098017</v>
      </c>
      <c r="CN1785" s="14">
        <f>Таблица1[[#This Row],[Т9]]-Таблица1[[#This Row],[Т3]]</f>
        <v>381.28699613372737</v>
      </c>
      <c r="CO1785" s="14">
        <f>Таблица1[[#This Row],[Т9]]-Таблица1[[#This Row],[Т2]]</f>
        <v>43759.548050286168</v>
      </c>
      <c r="CP1785" s="14">
        <f>Таблица1[[#This Row],[Т9]]-Таблица1[[#This Row],[Т1]]</f>
        <v>701.94252159420284</v>
      </c>
      <c r="CQ1785" s="14">
        <f>Таблица1[[#This Row],[Т9]]-Таблица1[[#This Row],[угол обхв6]]</f>
        <v>46967.385917883686</v>
      </c>
      <c r="CR1785" s="14">
        <f>Таблица1[[#This Row],[Т9]]-Таблица1[[#This Row],[угол обхв5]]</f>
        <v>1239.7618702478212</v>
      </c>
      <c r="CS1785" s="14">
        <f>Таблица1[[#This Row],[Т9]]-Таблица1[[#This Row],[угол обхв4]]</f>
        <v>59270.964149871608</v>
      </c>
      <c r="CT1785" s="14">
        <f>Таблица1[[#This Row],[Lкан_прям, мм]]+Таблица1[[#This Row],[Lкан_дуг, мм]]+Таблица1[[#This Row],[Lкан_леб,мм]]</f>
        <v>85045.326329871838</v>
      </c>
      <c r="CU1785" s="16">
        <f>Таблица1[[#This Row],[Lкан_леб,мм]]</f>
        <v>58031.202279623787</v>
      </c>
      <c r="CV1785" s="14">
        <f>2534431-(Таблица1[[#This Row],[Т23]]+Таблица1[[#This Row],[угол обхв3]])</f>
        <v>2449086.8759497521</v>
      </c>
      <c r="CW1785" s="50">
        <f>SUM(X1785:AC1785,AD1785:AI1785)-Таблица1[[#This Row],[lподв_min, мм]]</f>
        <v>23360.18567124187</v>
      </c>
      <c r="CX1785" s="17">
        <f>CW2224-Таблица1[[#This Row],[Суммарная длина каната]]</f>
        <v>-2426629.2903924882</v>
      </c>
    </row>
    <row r="1786" spans="1:102" x14ac:dyDescent="0.25">
      <c r="A1786" s="21">
        <v>1785</v>
      </c>
      <c r="B1786" s="10">
        <v>45.524897959183662</v>
      </c>
      <c r="C1786" s="10">
        <v>66.725306122448984</v>
      </c>
      <c r="D1786" s="11">
        <v>11766.932262983757</v>
      </c>
      <c r="E1786" s="11">
        <v>11010.832659889067</v>
      </c>
      <c r="F1786" s="11">
        <v>10869.868528375993</v>
      </c>
      <c r="G1786" s="11">
        <v>10932.31096829005</v>
      </c>
      <c r="H1786" s="11">
        <v>11358.931772983758</v>
      </c>
      <c r="I1786" s="11">
        <v>7293.8018074980482</v>
      </c>
      <c r="J1786" s="11">
        <v>3717.0308523910185</v>
      </c>
      <c r="K1786" s="11">
        <v>25812.58856651498</v>
      </c>
      <c r="L1786" s="11">
        <v>1201.5354837330719</v>
      </c>
      <c r="M1786" s="11">
        <v>58031.202279623787</v>
      </c>
      <c r="N1786" s="11">
        <v>7277.5857578843215</v>
      </c>
      <c r="O1786" s="11">
        <v>19312.249692401081</v>
      </c>
      <c r="P1786" s="43">
        <v>9991.2598820739695</v>
      </c>
      <c r="Q1786" s="11">
        <v>17648.734707650405</v>
      </c>
      <c r="R1786" s="11">
        <v>11345.949330860292</v>
      </c>
      <c r="S1786" s="11">
        <v>12338.26867373709</v>
      </c>
      <c r="T1786" s="11">
        <v>11766.932262983757</v>
      </c>
      <c r="U1786" s="11">
        <v>11010.832659889067</v>
      </c>
      <c r="V1786" s="11">
        <v>10888.971318248341</v>
      </c>
      <c r="W1786" s="11">
        <v>10793.184826177603</v>
      </c>
      <c r="X1786" s="12">
        <v>0</v>
      </c>
      <c r="Y1786" s="12">
        <v>524.75573693068418</v>
      </c>
      <c r="Z1786" s="12">
        <v>314.6059439355119</v>
      </c>
      <c r="AA1786" s="44">
        <v>232.0401906195587</v>
      </c>
      <c r="AB1786" s="45">
        <v>130.1336122473171</v>
      </c>
      <c r="AC1786" s="12">
        <v>0</v>
      </c>
      <c r="AD1786" s="12">
        <v>12303.578231987925</v>
      </c>
      <c r="AE1786" s="12">
        <v>3182.9717807084767</v>
      </c>
      <c r="AF1786" s="12">
        <v>5480.5321821881498</v>
      </c>
      <c r="AG1786" s="44">
        <v>1128.4755203370617</v>
      </c>
      <c r="AH1786" s="45">
        <v>3717.0308512933666</v>
      </c>
      <c r="AI1786" s="12">
        <v>0</v>
      </c>
      <c r="AJ1786" s="12">
        <v>-42.183085065880086</v>
      </c>
      <c r="AK1786" s="12">
        <v>31.508799741486371</v>
      </c>
      <c r="AL1786" s="12">
        <v>75.689174244511435</v>
      </c>
      <c r="AM1786" s="44">
        <v>108.27477130311887</v>
      </c>
      <c r="AN1786" s="45">
        <v>89.999999845856038</v>
      </c>
      <c r="AO1786" s="12">
        <v>0</v>
      </c>
      <c r="AP1786" s="12">
        <v>-2113.3737843980575</v>
      </c>
      <c r="AQ1786" s="12">
        <v>7490.8185983046678</v>
      </c>
      <c r="AR1786" s="12">
        <v>10386.59925237789</v>
      </c>
      <c r="AS1786" s="44">
        <v>11733.371297594931</v>
      </c>
      <c r="AT1786" s="45">
        <v>11358.932262983759</v>
      </c>
      <c r="AU1786" s="12">
        <v>0</v>
      </c>
      <c r="AV1786" s="12">
        <v>11352.703211233787</v>
      </c>
      <c r="AW1786" s="12">
        <v>19660.09413430906</v>
      </c>
      <c r="AX1786" s="12">
        <v>17749.585004068907</v>
      </c>
      <c r="AY1786" s="44">
        <v>12210.330330417097</v>
      </c>
      <c r="AZ1786" s="45">
        <v>11010.832658791416</v>
      </c>
      <c r="BA1786" s="12">
        <v>0</v>
      </c>
      <c r="BB1786" s="12">
        <v>7003.6129995089477</v>
      </c>
      <c r="BC1786" s="12">
        <v>10204.492722494315</v>
      </c>
      <c r="BD1786" s="12">
        <v>11741.288701164214</v>
      </c>
      <c r="BE1786" s="44">
        <v>11379.510296249118</v>
      </c>
      <c r="BF1786" s="45">
        <v>11358.932272983759</v>
      </c>
      <c r="BG1786" s="12">
        <v>0</v>
      </c>
      <c r="BH1786" s="12">
        <v>19614.578863451756</v>
      </c>
      <c r="BI1786" s="12">
        <v>17996.579149558384</v>
      </c>
      <c r="BJ1786" s="12">
        <v>12439.118970155594</v>
      </c>
      <c r="BK1786" s="44">
        <v>11138.77100320906</v>
      </c>
      <c r="BL1786" s="45">
        <v>7293.80180749805</v>
      </c>
      <c r="BM1786" s="12">
        <v>0</v>
      </c>
      <c r="BN1786" s="12">
        <v>0</v>
      </c>
      <c r="BO1786" s="12">
        <v>73.691884807366449</v>
      </c>
      <c r="BP1786" s="12">
        <v>44.180374503025071</v>
      </c>
      <c r="BQ1786" s="48">
        <v>32.585597058607419</v>
      </c>
      <c r="BR1786" s="49">
        <v>18.274771457262819</v>
      </c>
      <c r="BS1786" s="13">
        <v>0</v>
      </c>
      <c r="BT1786" s="12">
        <v>298.79772037620847</v>
      </c>
      <c r="BV1786" s="14">
        <f>Таблица1[[#This Row],[Lкан_леб,мм]]</f>
        <v>58031.202279623787</v>
      </c>
      <c r="BW1786" s="50">
        <f>Таблица1[[#This Row],[угол обхв4]]+Таблица1[[#This Row],[Lдуг 3,мм]]</f>
        <v>12303.578231987925</v>
      </c>
      <c r="BX1786" s="54">
        <f>Таблица1[[#This Row],[угол обхв5]]+Таблица1[[#This Row],[Y5, мм]]</f>
        <v>58555.958016554468</v>
      </c>
      <c r="BY1786" s="14">
        <f>Таблица1[[#This Row],[угол обхв6]]+Таблица1[[#This Row],[Lдуг 4,мм]]</f>
        <v>15486.550012696402</v>
      </c>
      <c r="BZ1786" s="14">
        <f>Таблица1[[#This Row],[Т1]]+Таблица1[[#This Row],[X6, мм]]</f>
        <v>58870.563960489977</v>
      </c>
      <c r="CA1786" s="14">
        <f>Таблица1[[#This Row],[Т2]]+Таблица1[[#This Row],[Lдуг 5,мм]]</f>
        <v>20967.082194884551</v>
      </c>
      <c r="CB1786" s="14">
        <f>Таблица1[[#This Row],[Т3]]+Таблица1[[#This Row],[Y6, мм]]</f>
        <v>59102.604151109539</v>
      </c>
      <c r="CC1786" s="14">
        <f>Таблица1[[#This Row],[Т4]]+Таблица1[[#This Row],[Lдуг 6,мм]]</f>
        <v>22095.557715221614</v>
      </c>
      <c r="CD1786" s="14">
        <f>Таблица1[[#This Row],[Т5]]+Таблица1[[#This Row],[Lдуг 1,мм]]</f>
        <v>59232.737763356854</v>
      </c>
      <c r="CE1786" s="14">
        <f>Таблица1[[#This Row],[Т6]]+Таблица1[[#This Row],[Lпрям1, мм]]</f>
        <v>25812.58856651498</v>
      </c>
      <c r="CF1786" s="15">
        <f>Таблица1[[#This Row],[Т7]]+Таблица1[[#This Row],[Lдуг 2,мм]]</f>
        <v>59232.737763356854</v>
      </c>
      <c r="CG1786" s="14">
        <f>Таблица1[[#This Row],[Т8]]+Таблица1[[#This Row],[Lпрям2, мм]]</f>
        <v>25812.58856651498</v>
      </c>
      <c r="CH1786" s="14">
        <f>Таблица1[[#This Row],[Т9]]-Таблица1[[#This Row],[Т9]]</f>
        <v>0</v>
      </c>
      <c r="CI1786" s="50">
        <f>Таблица1[[#This Row],[Т9]]-Таблица1[[#This Row],[Т8]]</f>
        <v>33420.14919684187</v>
      </c>
      <c r="CJ1786" s="54">
        <f>Таблица1[[#This Row],[Т9]]-Таблица1[[#This Row],[Т7]]</f>
        <v>0</v>
      </c>
      <c r="CK1786" s="14">
        <f>Таблица1[[#This Row],[Т9]]-Таблица1[[#This Row],[Т6]]</f>
        <v>37137.18004813524</v>
      </c>
      <c r="CL1786" s="14">
        <f>Таблица1[[#This Row],[Т9]]-Таблица1[[#This Row],[Т5]]</f>
        <v>130.13361224731489</v>
      </c>
      <c r="CM1786" s="14">
        <f>Таблица1[[#This Row],[Т9]]-Таблица1[[#This Row],[Т4]]</f>
        <v>38265.655568472299</v>
      </c>
      <c r="CN1786" s="14">
        <f>Таблица1[[#This Row],[Т9]]-Таблица1[[#This Row],[Т3]]</f>
        <v>362.17380286687694</v>
      </c>
      <c r="CO1786" s="14">
        <f>Таблица1[[#This Row],[Т9]]-Таблица1[[#This Row],[Т2]]</f>
        <v>43746.187750660451</v>
      </c>
      <c r="CP1786" s="14">
        <f>Таблица1[[#This Row],[Т9]]-Таблица1[[#This Row],[Т1]]</f>
        <v>676.77974680238549</v>
      </c>
      <c r="CQ1786" s="14">
        <f>Таблица1[[#This Row],[Т9]]-Таблица1[[#This Row],[угол обхв6]]</f>
        <v>46929.159531368932</v>
      </c>
      <c r="CR1786" s="14">
        <f>Таблица1[[#This Row],[Т9]]-Таблица1[[#This Row],[угол обхв5]]</f>
        <v>1201.5354837330669</v>
      </c>
      <c r="CS1786" s="14">
        <f>Таблица1[[#This Row],[Т9]]-Таблица1[[#This Row],[угол обхв4]]</f>
        <v>59232.737763356854</v>
      </c>
      <c r="CT1786" s="14">
        <f>Таблица1[[#This Row],[Lкан_прям, мм]]+Таблица1[[#This Row],[Lкан_дуг, мм]]+Таблица1[[#This Row],[Lкан_леб,мм]]</f>
        <v>85045.326329871838</v>
      </c>
      <c r="CU1786" s="16">
        <f>Таблица1[[#This Row],[Lкан_леб,мм]]</f>
        <v>58031.202279623787</v>
      </c>
      <c r="CV1786" s="14">
        <f>2534431-(Таблица1[[#This Row],[Т23]]+Таблица1[[#This Row],[угол обхв3]])</f>
        <v>2449086.8759497521</v>
      </c>
      <c r="CW1786" s="50">
        <f>SUM(X1786:AC1786,AD1786:AI1786)-Таблица1[[#This Row],[lподв_min, мм]]</f>
        <v>23297.093197857033</v>
      </c>
      <c r="CX1786" s="17">
        <f>CW2225-Таблица1[[#This Row],[Суммарная длина каната]]</f>
        <v>-2426679.354109867</v>
      </c>
    </row>
    <row r="1787" spans="1:102" x14ac:dyDescent="0.25">
      <c r="A1787" s="21">
        <v>1786</v>
      </c>
      <c r="B1787" s="10">
        <v>45.524897959183662</v>
      </c>
      <c r="C1787" s="10">
        <v>69.409387755102046</v>
      </c>
      <c r="D1787" s="11">
        <v>12104.996985818609</v>
      </c>
      <c r="E1787" s="11">
        <v>11202.433098997402</v>
      </c>
      <c r="F1787" s="11">
        <v>11212.594485148296</v>
      </c>
      <c r="G1787" s="11">
        <v>11081.989017377044</v>
      </c>
      <c r="H1787" s="11">
        <v>11696.99649581861</v>
      </c>
      <c r="I1787" s="11">
        <v>7420.8024851942246</v>
      </c>
      <c r="J1787" s="11">
        <v>3781.6306138031787</v>
      </c>
      <c r="K1787" s="11">
        <v>25850.814953029516</v>
      </c>
      <c r="L1787" s="11">
        <v>1163.3090972185271</v>
      </c>
      <c r="M1787" s="11">
        <v>58031.202279623787</v>
      </c>
      <c r="N1787" s="11">
        <v>7277.5857578843215</v>
      </c>
      <c r="O1787" s="11">
        <v>19312.249692401081</v>
      </c>
      <c r="P1787" s="43">
        <v>10020.426806303398</v>
      </c>
      <c r="Q1787" s="11">
        <v>17749.900026495085</v>
      </c>
      <c r="R1787" s="11">
        <v>11622.31349663768</v>
      </c>
      <c r="S1787" s="11">
        <v>12508.698634511575</v>
      </c>
      <c r="T1787" s="11">
        <v>12104.996985818609</v>
      </c>
      <c r="U1787" s="11">
        <v>11202.433098997402</v>
      </c>
      <c r="V1787" s="11">
        <v>11238.191446092671</v>
      </c>
      <c r="W1787" s="11">
        <v>10943.910070428525</v>
      </c>
      <c r="X1787" s="12">
        <v>0</v>
      </c>
      <c r="Y1787" s="12">
        <v>511.63519617300244</v>
      </c>
      <c r="Z1787" s="12">
        <v>308.61329144529657</v>
      </c>
      <c r="AA1787" s="44">
        <v>232.04019061955862</v>
      </c>
      <c r="AB1787" s="45">
        <v>111.02041898066936</v>
      </c>
      <c r="AC1787" s="12">
        <v>0</v>
      </c>
      <c r="AD1787" s="12">
        <v>12303.578231987925</v>
      </c>
      <c r="AE1787" s="12">
        <v>3156.5984057921028</v>
      </c>
      <c r="AF1787" s="12">
        <v>5480.5321821881489</v>
      </c>
      <c r="AG1787" s="44">
        <v>1128.4755203370601</v>
      </c>
      <c r="AH1787" s="45">
        <v>3781.6306127242774</v>
      </c>
      <c r="AI1787" s="12">
        <v>0</v>
      </c>
      <c r="AJ1787" s="12">
        <v>-42.183085065880086</v>
      </c>
      <c r="AK1787" s="12">
        <v>29.666271284759546</v>
      </c>
      <c r="AL1787" s="12">
        <v>73.005092611858387</v>
      </c>
      <c r="AM1787" s="44">
        <v>105.59068967046579</v>
      </c>
      <c r="AN1787" s="45">
        <v>89.999999848489196</v>
      </c>
      <c r="AO1787" s="12">
        <v>0</v>
      </c>
      <c r="AP1787" s="12">
        <v>-2113.3737843980575</v>
      </c>
      <c r="AQ1787" s="12">
        <v>7479.5242314386387</v>
      </c>
      <c r="AR1787" s="12">
        <v>10410.609747821223</v>
      </c>
      <c r="AS1787" s="44">
        <v>12015.301647637658</v>
      </c>
      <c r="AT1787" s="45">
        <v>11696.996985818609</v>
      </c>
      <c r="AU1787" s="12">
        <v>0</v>
      </c>
      <c r="AV1787" s="12">
        <v>11352.703211233787</v>
      </c>
      <c r="AW1787" s="12">
        <v>19666.770288274656</v>
      </c>
      <c r="AX1787" s="12">
        <v>17869.153001923365</v>
      </c>
      <c r="AY1787" s="44">
        <v>12399.043205217722</v>
      </c>
      <c r="AZ1787" s="45">
        <v>11202.433097918503</v>
      </c>
      <c r="BA1787" s="12">
        <v>0</v>
      </c>
      <c r="BB1787" s="12">
        <v>7003.6129995089477</v>
      </c>
      <c r="BC1787" s="12">
        <v>10222.365279857715</v>
      </c>
      <c r="BD1787" s="12">
        <v>12012.496438155506</v>
      </c>
      <c r="BE1787" s="44">
        <v>11712.008834818631</v>
      </c>
      <c r="BF1787" s="45">
        <v>11696.99699581861</v>
      </c>
      <c r="BG1787" s="12">
        <v>0</v>
      </c>
      <c r="BH1787" s="12">
        <v>19614.578863451756</v>
      </c>
      <c r="BI1787" s="12">
        <v>18104.420622368656</v>
      </c>
      <c r="BJ1787" s="12">
        <v>12627.951609939855</v>
      </c>
      <c r="BK1787" s="44">
        <v>11312.088528291255</v>
      </c>
      <c r="BL1787" s="45">
        <v>7420.8024851942255</v>
      </c>
      <c r="BM1787" s="12">
        <v>0</v>
      </c>
      <c r="BN1787" s="12">
        <v>0</v>
      </c>
      <c r="BO1787" s="12">
        <v>71.849356350639624</v>
      </c>
      <c r="BP1787" s="12">
        <v>43.338821327098842</v>
      </c>
      <c r="BQ1787" s="48">
        <v>32.585597058607412</v>
      </c>
      <c r="BR1787" s="49">
        <v>15.590689821976596</v>
      </c>
      <c r="BS1787" s="13">
        <v>0</v>
      </c>
      <c r="BT1787" s="12">
        <v>298.79772037620847</v>
      </c>
      <c r="BV1787" s="14">
        <f>Таблица1[[#This Row],[Lкан_леб,мм]]</f>
        <v>58031.202279623787</v>
      </c>
      <c r="BW1787" s="50">
        <f>Таблица1[[#This Row],[угол обхв4]]+Таблица1[[#This Row],[Lдуг 3,мм]]</f>
        <v>12303.578231987925</v>
      </c>
      <c r="BX1787" s="54">
        <f>Таблица1[[#This Row],[угол обхв5]]+Таблица1[[#This Row],[Y5, мм]]</f>
        <v>58542.83747579679</v>
      </c>
      <c r="BY1787" s="14">
        <f>Таблица1[[#This Row],[угол обхв6]]+Таблица1[[#This Row],[Lдуг 4,мм]]</f>
        <v>15460.176637780029</v>
      </c>
      <c r="BZ1787" s="14">
        <f>Таблица1[[#This Row],[Т1]]+Таблица1[[#This Row],[X6, мм]]</f>
        <v>58851.450767242088</v>
      </c>
      <c r="CA1787" s="14">
        <f>Таблица1[[#This Row],[Т2]]+Таблица1[[#This Row],[Lдуг 5,мм]]</f>
        <v>20940.708819968178</v>
      </c>
      <c r="CB1787" s="14">
        <f>Таблица1[[#This Row],[Т3]]+Таблица1[[#This Row],[Y6, мм]]</f>
        <v>59083.49095786165</v>
      </c>
      <c r="CC1787" s="14">
        <f>Таблица1[[#This Row],[Т4]]+Таблица1[[#This Row],[Lдуг 6,мм]]</f>
        <v>22069.184340305237</v>
      </c>
      <c r="CD1787" s="14">
        <f>Таблица1[[#This Row],[Т5]]+Таблица1[[#This Row],[Lдуг 1,мм]]</f>
        <v>59194.511376842318</v>
      </c>
      <c r="CE1787" s="14">
        <f>Таблица1[[#This Row],[Т6]]+Таблица1[[#This Row],[Lпрям1, мм]]</f>
        <v>25850.814953029516</v>
      </c>
      <c r="CF1787" s="15">
        <f>Таблица1[[#This Row],[Т7]]+Таблица1[[#This Row],[Lдуг 2,мм]]</f>
        <v>59194.511376842318</v>
      </c>
      <c r="CG1787" s="14">
        <f>Таблица1[[#This Row],[Т8]]+Таблица1[[#This Row],[Lпрям2, мм]]</f>
        <v>25850.814953029516</v>
      </c>
      <c r="CH1787" s="14">
        <f>Таблица1[[#This Row],[Т9]]-Таблица1[[#This Row],[Т9]]</f>
        <v>0</v>
      </c>
      <c r="CI1787" s="50">
        <f>Таблица1[[#This Row],[Т9]]-Таблица1[[#This Row],[Т8]]</f>
        <v>33343.696423812798</v>
      </c>
      <c r="CJ1787" s="54">
        <f>Таблица1[[#This Row],[Т9]]-Таблица1[[#This Row],[Т7]]</f>
        <v>0</v>
      </c>
      <c r="CK1787" s="14">
        <f>Таблица1[[#This Row],[Т9]]-Таблица1[[#This Row],[Т6]]</f>
        <v>37125.327036537084</v>
      </c>
      <c r="CL1787" s="14">
        <f>Таблица1[[#This Row],[Т9]]-Таблица1[[#This Row],[Т5]]</f>
        <v>111.02041898066818</v>
      </c>
      <c r="CM1787" s="14">
        <f>Таблица1[[#This Row],[Т9]]-Таблица1[[#This Row],[Т4]]</f>
        <v>38253.802556874143</v>
      </c>
      <c r="CN1787" s="14">
        <f>Таблица1[[#This Row],[Т9]]-Таблица1[[#This Row],[Т3]]</f>
        <v>343.06060960023024</v>
      </c>
      <c r="CO1787" s="14">
        <f>Таблица1[[#This Row],[Т9]]-Таблица1[[#This Row],[Т2]]</f>
        <v>43734.334739062288</v>
      </c>
      <c r="CP1787" s="14">
        <f>Таблица1[[#This Row],[Т9]]-Таблица1[[#This Row],[Т1]]</f>
        <v>651.6739010455276</v>
      </c>
      <c r="CQ1787" s="14">
        <f>Таблица1[[#This Row],[Т9]]-Таблица1[[#This Row],[угол обхв6]]</f>
        <v>46890.933144854396</v>
      </c>
      <c r="CR1787" s="14">
        <f>Таблица1[[#This Row],[Т9]]-Таблица1[[#This Row],[угол обхв5]]</f>
        <v>1163.309097218531</v>
      </c>
      <c r="CS1787" s="14">
        <f>Таблица1[[#This Row],[Т9]]-Таблица1[[#This Row],[угол обхв4]]</f>
        <v>59194.511376842318</v>
      </c>
      <c r="CT1787" s="14">
        <f>Таблица1[[#This Row],[Lкан_прям, мм]]+Таблица1[[#This Row],[Lкан_дуг, мм]]+Таблица1[[#This Row],[Lкан_леб,мм]]</f>
        <v>85045.326329871838</v>
      </c>
      <c r="CU1787" s="16">
        <f>Таблица1[[#This Row],[Lкан_леб,мм]]</f>
        <v>58031.202279623787</v>
      </c>
      <c r="CV1787" s="14">
        <f>2534431-(Таблица1[[#This Row],[Т23]]+Таблица1[[#This Row],[угол обхв3]])</f>
        <v>2449086.8759497521</v>
      </c>
      <c r="CW1787" s="50">
        <f>SUM(X1787:AC1787,AD1787:AI1787)-Таблица1[[#This Row],[lподв_min, мм]]</f>
        <v>23232.49343644486</v>
      </c>
      <c r="CX1787" s="17">
        <f>CW2226-Таблица1[[#This Row],[Суммарная длина каната]]</f>
        <v>-2426730.1203644415</v>
      </c>
    </row>
    <row r="1788" spans="1:102" x14ac:dyDescent="0.25">
      <c r="A1788" s="21">
        <v>1787</v>
      </c>
      <c r="B1788" s="10">
        <v>45.524897959183662</v>
      </c>
      <c r="C1788" s="10">
        <v>72.093469387755121</v>
      </c>
      <c r="D1788" s="11">
        <v>12433.718382489564</v>
      </c>
      <c r="E1788" s="11">
        <v>11409.654546880123</v>
      </c>
      <c r="F1788" s="11">
        <v>11547.935182670812</v>
      </c>
      <c r="G1788" s="11">
        <v>11247.552347885619</v>
      </c>
      <c r="H1788" s="11">
        <v>12025.717892489565</v>
      </c>
      <c r="I1788" s="11">
        <v>7561.9373934954847</v>
      </c>
      <c r="J1788" s="11">
        <v>3847.7171533846386</v>
      </c>
      <c r="K1788" s="11">
        <v>25889.041339543845</v>
      </c>
      <c r="L1788" s="11">
        <v>1125.0827107042019</v>
      </c>
      <c r="M1788" s="11">
        <v>58031.202279623787</v>
      </c>
      <c r="N1788" s="11">
        <v>7277.5857578843215</v>
      </c>
      <c r="O1788" s="11">
        <v>19312.249692401081</v>
      </c>
      <c r="P1788" s="43">
        <v>10044.824268623659</v>
      </c>
      <c r="Q1788" s="11">
        <v>17852.320215121556</v>
      </c>
      <c r="R1788" s="11">
        <v>11890.393417293013</v>
      </c>
      <c r="S1788" s="11">
        <v>12691.883458656084</v>
      </c>
      <c r="T1788" s="11">
        <v>12433.718382489564</v>
      </c>
      <c r="U1788" s="11">
        <v>11409.654546880123</v>
      </c>
      <c r="V1788" s="11">
        <v>11579.970151058933</v>
      </c>
      <c r="W1788" s="11">
        <v>11110.823562326865</v>
      </c>
      <c r="X1788" s="12">
        <v>0</v>
      </c>
      <c r="Y1788" s="12">
        <v>498.45287641907248</v>
      </c>
      <c r="Z1788" s="12">
        <v>302.68241795132923</v>
      </c>
      <c r="AA1788" s="44">
        <v>232.0401906195587</v>
      </c>
      <c r="AB1788" s="45">
        <v>91.907225714241306</v>
      </c>
      <c r="AC1788" s="12">
        <v>0</v>
      </c>
      <c r="AD1788" s="12">
        <v>12303.578231987925</v>
      </c>
      <c r="AE1788" s="12">
        <v>3128.7382527064383</v>
      </c>
      <c r="AF1788" s="12">
        <v>5480.5321821881489</v>
      </c>
      <c r="AG1788" s="44">
        <v>1128.4755203370612</v>
      </c>
      <c r="AH1788" s="45">
        <v>3847.7171523242682</v>
      </c>
      <c r="AI1788" s="12">
        <v>0</v>
      </c>
      <c r="AJ1788" s="12">
        <v>-42.183085065880086</v>
      </c>
      <c r="AK1788" s="12">
        <v>27.815067152180813</v>
      </c>
      <c r="AL1788" s="12">
        <v>70.321010979205298</v>
      </c>
      <c r="AM1788" s="44">
        <v>102.90660803781272</v>
      </c>
      <c r="AN1788" s="45">
        <v>89.999999851091488</v>
      </c>
      <c r="AO1788" s="12">
        <v>0</v>
      </c>
      <c r="AP1788" s="12">
        <v>-2113.3737843980575</v>
      </c>
      <c r="AQ1788" s="12">
        <v>7467.9664093225792</v>
      </c>
      <c r="AR1788" s="12">
        <v>10428.994660594113</v>
      </c>
      <c r="AS1788" s="44">
        <v>12288.085476740487</v>
      </c>
      <c r="AT1788" s="45">
        <v>12025.718382489564</v>
      </c>
      <c r="AU1788" s="12">
        <v>0</v>
      </c>
      <c r="AV1788" s="12">
        <v>11352.703211233787</v>
      </c>
      <c r="AW1788" s="12">
        <v>19673.108678097633</v>
      </c>
      <c r="AX1788" s="12">
        <v>17989.714210380691</v>
      </c>
      <c r="AY1788" s="44">
        <v>12600.751544090292</v>
      </c>
      <c r="AZ1788" s="45">
        <v>11409.654545819752</v>
      </c>
      <c r="BA1788" s="12">
        <v>0</v>
      </c>
      <c r="BB1788" s="12">
        <v>7003.6129995089477</v>
      </c>
      <c r="BC1788" s="12">
        <v>10235.204920061915</v>
      </c>
      <c r="BD1788" s="12">
        <v>12274.563809263469</v>
      </c>
      <c r="BE1788" s="44">
        <v>12036.02632304209</v>
      </c>
      <c r="BF1788" s="45">
        <v>12025.718392489565</v>
      </c>
      <c r="BG1788" s="12">
        <v>0</v>
      </c>
      <c r="BH1788" s="12">
        <v>19614.578863451756</v>
      </c>
      <c r="BI1788" s="12">
        <v>18213.179200818107</v>
      </c>
      <c r="BJ1788" s="12">
        <v>12829.27745391522</v>
      </c>
      <c r="BK1788" s="44">
        <v>11500.786461445916</v>
      </c>
      <c r="BL1788" s="45">
        <v>7561.9373934954856</v>
      </c>
      <c r="BM1788" s="12">
        <v>0</v>
      </c>
      <c r="BN1788" s="12">
        <v>0</v>
      </c>
      <c r="BO1788" s="12">
        <v>69.998152218060895</v>
      </c>
      <c r="BP1788" s="12">
        <v>42.505943827024481</v>
      </c>
      <c r="BQ1788" s="48">
        <v>32.585597058607419</v>
      </c>
      <c r="BR1788" s="49">
        <v>12.906608186721225</v>
      </c>
      <c r="BS1788" s="13">
        <v>0</v>
      </c>
      <c r="BT1788" s="12">
        <v>298.79772037620847</v>
      </c>
      <c r="BV1788" s="14">
        <f>Таблица1[[#This Row],[Lкан_леб,мм]]</f>
        <v>58031.202279623787</v>
      </c>
      <c r="BW1788" s="50">
        <f>Таблица1[[#This Row],[угол обхв4]]+Таблица1[[#This Row],[Lдуг 3,мм]]</f>
        <v>12303.578231987925</v>
      </c>
      <c r="BX1788" s="54">
        <f>Таблица1[[#This Row],[угол обхв5]]+Таблица1[[#This Row],[Y5, мм]]</f>
        <v>58529.655156042856</v>
      </c>
      <c r="BY1788" s="14">
        <f>Таблица1[[#This Row],[угол обхв6]]+Таблица1[[#This Row],[Lдуг 4,мм]]</f>
        <v>15432.316484694364</v>
      </c>
      <c r="BZ1788" s="14">
        <f>Таблица1[[#This Row],[Т1]]+Таблица1[[#This Row],[X6, мм]]</f>
        <v>58832.337573994184</v>
      </c>
      <c r="CA1788" s="14">
        <f>Таблица1[[#This Row],[Т2]]+Таблица1[[#This Row],[Lдуг 5,мм]]</f>
        <v>20912.848666882513</v>
      </c>
      <c r="CB1788" s="14">
        <f>Таблица1[[#This Row],[Т3]]+Таблица1[[#This Row],[Y6, мм]]</f>
        <v>59064.377764613746</v>
      </c>
      <c r="CC1788" s="14">
        <f>Таблица1[[#This Row],[Т4]]+Таблица1[[#This Row],[Lдуг 6,мм]]</f>
        <v>22041.324187219576</v>
      </c>
      <c r="CD1788" s="14">
        <f>Таблица1[[#This Row],[Т5]]+Таблица1[[#This Row],[Lдуг 1,мм]]</f>
        <v>59156.284990327986</v>
      </c>
      <c r="CE1788" s="14">
        <f>Таблица1[[#This Row],[Т6]]+Таблица1[[#This Row],[Lпрям1, мм]]</f>
        <v>25889.041339543845</v>
      </c>
      <c r="CF1788" s="15">
        <f>Таблица1[[#This Row],[Т7]]+Таблица1[[#This Row],[Lдуг 2,мм]]</f>
        <v>59156.284990327986</v>
      </c>
      <c r="CG1788" s="14">
        <f>Таблица1[[#This Row],[Т8]]+Таблица1[[#This Row],[Lпрям2, мм]]</f>
        <v>25889.041339543845</v>
      </c>
      <c r="CH1788" s="14">
        <f>Таблица1[[#This Row],[Т9]]-Таблица1[[#This Row],[Т9]]</f>
        <v>0</v>
      </c>
      <c r="CI1788" s="50">
        <f>Таблица1[[#This Row],[Т9]]-Таблица1[[#This Row],[Т8]]</f>
        <v>33267.243650784141</v>
      </c>
      <c r="CJ1788" s="54">
        <f>Таблица1[[#This Row],[Т9]]-Таблица1[[#This Row],[Т7]]</f>
        <v>0</v>
      </c>
      <c r="CK1788" s="14">
        <f>Таблица1[[#This Row],[Т9]]-Таблица1[[#This Row],[Т6]]</f>
        <v>37114.960803108406</v>
      </c>
      <c r="CL1788" s="14">
        <f>Таблица1[[#This Row],[Т9]]-Таблица1[[#This Row],[Т5]]</f>
        <v>91.907225714239758</v>
      </c>
      <c r="CM1788" s="14">
        <f>Таблица1[[#This Row],[Т9]]-Таблица1[[#This Row],[Т4]]</f>
        <v>38243.436323445472</v>
      </c>
      <c r="CN1788" s="14">
        <f>Таблица1[[#This Row],[Т9]]-Таблица1[[#This Row],[Т3]]</f>
        <v>323.94741633380181</v>
      </c>
      <c r="CO1788" s="14">
        <f>Таблица1[[#This Row],[Т9]]-Таблица1[[#This Row],[Т2]]</f>
        <v>43723.968505633624</v>
      </c>
      <c r="CP1788" s="14">
        <f>Таблица1[[#This Row],[Т9]]-Таблица1[[#This Row],[Т1]]</f>
        <v>626.62983428512962</v>
      </c>
      <c r="CQ1788" s="14">
        <f>Таблица1[[#This Row],[Т9]]-Таблица1[[#This Row],[угол обхв6]]</f>
        <v>46852.706758340064</v>
      </c>
      <c r="CR1788" s="14">
        <f>Таблица1[[#This Row],[Т9]]-Таблица1[[#This Row],[угол обхв5]]</f>
        <v>1125.0827107041987</v>
      </c>
      <c r="CS1788" s="14">
        <f>Таблица1[[#This Row],[Т9]]-Таблица1[[#This Row],[угол обхв4]]</f>
        <v>59156.284990327986</v>
      </c>
      <c r="CT1788" s="14">
        <f>Таблица1[[#This Row],[Lкан_прям, мм]]+Таблица1[[#This Row],[Lкан_дуг, мм]]+Таблица1[[#This Row],[Lкан_леб,мм]]</f>
        <v>85045.326329871838</v>
      </c>
      <c r="CU1788" s="16">
        <f>Таблица1[[#This Row],[Lкан_леб,мм]]</f>
        <v>58031.202279623787</v>
      </c>
      <c r="CV1788" s="14">
        <f>2534431-(Таблица1[[#This Row],[Т23]]+Таблица1[[#This Row],[угол обхв3]])</f>
        <v>2449086.8759497521</v>
      </c>
      <c r="CW1788" s="50">
        <f>SUM(X1788:AC1788,AD1788:AI1788)-Таблица1[[#This Row],[lподв_min, мм]]</f>
        <v>23166.406896863409</v>
      </c>
      <c r="CX1788" s="17">
        <f>CW2227-Таблица1[[#This Row],[Суммарная длина каната]]</f>
        <v>-2426781.5214532823</v>
      </c>
    </row>
    <row r="1789" spans="1:102" x14ac:dyDescent="0.25">
      <c r="A1789" s="21">
        <v>1788</v>
      </c>
      <c r="B1789" s="10">
        <v>45.524897959183662</v>
      </c>
      <c r="C1789" s="10">
        <v>74.777551020408183</v>
      </c>
      <c r="D1789" s="11">
        <v>12752.375188219459</v>
      </c>
      <c r="E1789" s="11">
        <v>11632.042328140542</v>
      </c>
      <c r="F1789" s="11">
        <v>11875.154832412825</v>
      </c>
      <c r="G1789" s="11">
        <v>11428.637688669169</v>
      </c>
      <c r="H1789" s="11">
        <v>12344.374698219461</v>
      </c>
      <c r="I1789" s="11">
        <v>7716.7737463478634</v>
      </c>
      <c r="J1789" s="11">
        <v>3915.268581792679</v>
      </c>
      <c r="K1789" s="11">
        <v>25927.26772605794</v>
      </c>
      <c r="L1789" s="11">
        <v>1086.8563241901131</v>
      </c>
      <c r="M1789" s="11">
        <v>58031.202279623787</v>
      </c>
      <c r="N1789" s="11">
        <v>7277.5857578843215</v>
      </c>
      <c r="O1789" s="11">
        <v>19312.249692401081</v>
      </c>
      <c r="P1789" s="43">
        <v>10064.398737289021</v>
      </c>
      <c r="Q1789" s="11">
        <v>17955.770548047167</v>
      </c>
      <c r="R1789" s="11">
        <v>12149.600884677413</v>
      </c>
      <c r="S1789" s="11">
        <v>12887.421210784902</v>
      </c>
      <c r="T1789" s="11">
        <v>12752.375188219459</v>
      </c>
      <c r="U1789" s="11">
        <v>11632.042328140542</v>
      </c>
      <c r="V1789" s="11">
        <v>11913.557518648182</v>
      </c>
      <c r="W1789" s="11">
        <v>11293.559068266426</v>
      </c>
      <c r="X1789" s="12">
        <v>0</v>
      </c>
      <c r="Y1789" s="12">
        <v>485.20365906867363</v>
      </c>
      <c r="Z1789" s="12">
        <v>296.81844205383084</v>
      </c>
      <c r="AA1789" s="44">
        <v>232.04019061955907</v>
      </c>
      <c r="AB1789" s="45">
        <v>72.794032448049634</v>
      </c>
      <c r="AC1789" s="12">
        <v>0</v>
      </c>
      <c r="AD1789" s="12">
        <v>12303.578231987925</v>
      </c>
      <c r="AE1789" s="12">
        <v>3099.4132107942032</v>
      </c>
      <c r="AF1789" s="12">
        <v>5480.5321821881498</v>
      </c>
      <c r="AG1789" s="44">
        <v>1128.4755203370603</v>
      </c>
      <c r="AH1789" s="45">
        <v>3915.2685807506032</v>
      </c>
      <c r="AI1789" s="12">
        <v>0</v>
      </c>
      <c r="AJ1789" s="12">
        <v>-42.183085065880086</v>
      </c>
      <c r="AK1789" s="12">
        <v>25.954468534461803</v>
      </c>
      <c r="AL1789" s="12">
        <v>67.636929346552236</v>
      </c>
      <c r="AM1789" s="44">
        <v>100.2225264051597</v>
      </c>
      <c r="AN1789" s="45">
        <v>89.999999853660654</v>
      </c>
      <c r="AO1789" s="12">
        <v>0</v>
      </c>
      <c r="AP1789" s="12">
        <v>-2113.3737843980575</v>
      </c>
      <c r="AQ1789" s="12">
        <v>7456.1497160454792</v>
      </c>
      <c r="AR1789" s="12">
        <v>10441.713651399677</v>
      </c>
      <c r="AS1789" s="44">
        <v>12551.124255663452</v>
      </c>
      <c r="AT1789" s="45">
        <v>12344.375188219461</v>
      </c>
      <c r="AU1789" s="12">
        <v>0</v>
      </c>
      <c r="AV1789" s="12">
        <v>11352.703211233787</v>
      </c>
      <c r="AW1789" s="12">
        <v>19679.09967924287</v>
      </c>
      <c r="AX1789" s="12">
        <v>18111.004099799578</v>
      </c>
      <c r="AY1789" s="44">
        <v>12815.012768238406</v>
      </c>
      <c r="AZ1789" s="45">
        <v>11632.042327098467</v>
      </c>
      <c r="BA1789" s="12">
        <v>0</v>
      </c>
      <c r="BB1789" s="12">
        <v>7003.6129995089477</v>
      </c>
      <c r="BC1789" s="12">
        <v>10242.96269545018</v>
      </c>
      <c r="BD1789" s="12">
        <v>12526.91579878807</v>
      </c>
      <c r="BE1789" s="44">
        <v>12350.851817233422</v>
      </c>
      <c r="BF1789" s="45">
        <v>12344.375198219461</v>
      </c>
      <c r="BG1789" s="12">
        <v>0</v>
      </c>
      <c r="BH1789" s="12">
        <v>19614.578863451756</v>
      </c>
      <c r="BI1789" s="12">
        <v>18322.620534888956</v>
      </c>
      <c r="BJ1789" s="12">
        <v>13042.654762537313</v>
      </c>
      <c r="BK1789" s="44">
        <v>11704.450770687037</v>
      </c>
      <c r="BL1789" s="45">
        <v>7716.7737463478643</v>
      </c>
      <c r="BM1789" s="12">
        <v>0</v>
      </c>
      <c r="BN1789" s="12">
        <v>0</v>
      </c>
      <c r="BO1789" s="12">
        <v>68.137553600341889</v>
      </c>
      <c r="BP1789" s="12">
        <v>41.682460812090426</v>
      </c>
      <c r="BQ1789" s="48">
        <v>32.585597058607476</v>
      </c>
      <c r="BR1789" s="49">
        <v>10.222526551499048</v>
      </c>
      <c r="BS1789" s="13">
        <v>0</v>
      </c>
      <c r="BT1789" s="12">
        <v>298.79772037620847</v>
      </c>
      <c r="BV1789" s="14">
        <f>Таблица1[[#This Row],[Lкан_леб,мм]]</f>
        <v>58031.202279623787</v>
      </c>
      <c r="BW1789" s="50">
        <f>Таблица1[[#This Row],[угол обхв4]]+Таблица1[[#This Row],[Lдуг 3,мм]]</f>
        <v>12303.578231987925</v>
      </c>
      <c r="BX1789" s="54">
        <f>Таблица1[[#This Row],[угол обхв5]]+Таблица1[[#This Row],[Y5, мм]]</f>
        <v>58516.405938692464</v>
      </c>
      <c r="BY1789" s="14">
        <f>Таблица1[[#This Row],[угол обхв6]]+Таблица1[[#This Row],[Lдуг 4,мм]]</f>
        <v>15402.991442782128</v>
      </c>
      <c r="BZ1789" s="14">
        <f>Таблица1[[#This Row],[Т1]]+Таблица1[[#This Row],[X6, мм]]</f>
        <v>58813.224380746295</v>
      </c>
      <c r="CA1789" s="14">
        <f>Таблица1[[#This Row],[Т2]]+Таблица1[[#This Row],[Lдуг 5,мм]]</f>
        <v>20883.523624970279</v>
      </c>
      <c r="CB1789" s="14">
        <f>Таблица1[[#This Row],[Т3]]+Таблица1[[#This Row],[Y6, мм]]</f>
        <v>59045.264571365857</v>
      </c>
      <c r="CC1789" s="14">
        <f>Таблица1[[#This Row],[Т4]]+Таблица1[[#This Row],[Lдуг 6,мм]]</f>
        <v>22011.999145307338</v>
      </c>
      <c r="CD1789" s="14">
        <f>Таблица1[[#This Row],[Т5]]+Таблица1[[#This Row],[Lдуг 1,мм]]</f>
        <v>59118.058603813908</v>
      </c>
      <c r="CE1789" s="14">
        <f>Таблица1[[#This Row],[Т6]]+Таблица1[[#This Row],[Lпрям1, мм]]</f>
        <v>25927.26772605794</v>
      </c>
      <c r="CF1789" s="15">
        <f>Таблица1[[#This Row],[Т7]]+Таблица1[[#This Row],[Lдуг 2,мм]]</f>
        <v>59118.058603813908</v>
      </c>
      <c r="CG1789" s="14">
        <f>Таблица1[[#This Row],[Т8]]+Таблица1[[#This Row],[Lпрям2, мм]]</f>
        <v>25927.26772605794</v>
      </c>
      <c r="CH1789" s="14">
        <f>Таблица1[[#This Row],[Т9]]-Таблица1[[#This Row],[Т9]]</f>
        <v>0</v>
      </c>
      <c r="CI1789" s="50">
        <f>Таблица1[[#This Row],[Т9]]-Таблица1[[#This Row],[Т8]]</f>
        <v>33190.790877755964</v>
      </c>
      <c r="CJ1789" s="54">
        <f>Таблица1[[#This Row],[Т9]]-Таблица1[[#This Row],[Т7]]</f>
        <v>0</v>
      </c>
      <c r="CK1789" s="14">
        <f>Таблица1[[#This Row],[Т9]]-Таблица1[[#This Row],[Т6]]</f>
        <v>37106.05945850657</v>
      </c>
      <c r="CL1789" s="14">
        <f>Таблица1[[#This Row],[Т9]]-Таблица1[[#This Row],[Т5]]</f>
        <v>72.794032448051439</v>
      </c>
      <c r="CM1789" s="14">
        <f>Таблица1[[#This Row],[Т9]]-Таблица1[[#This Row],[Т4]]</f>
        <v>38234.534978843629</v>
      </c>
      <c r="CN1789" s="14">
        <f>Таблица1[[#This Row],[Т9]]-Таблица1[[#This Row],[Т3]]</f>
        <v>304.83422306761349</v>
      </c>
      <c r="CO1789" s="14">
        <f>Таблица1[[#This Row],[Т9]]-Таблица1[[#This Row],[Т2]]</f>
        <v>43715.06716103178</v>
      </c>
      <c r="CP1789" s="14">
        <f>Таблица1[[#This Row],[Т9]]-Таблица1[[#This Row],[Т1]]</f>
        <v>601.65266512144444</v>
      </c>
      <c r="CQ1789" s="14">
        <f>Таблица1[[#This Row],[Т9]]-Таблица1[[#This Row],[угол обхв6]]</f>
        <v>46814.480371825979</v>
      </c>
      <c r="CR1789" s="14">
        <f>Таблица1[[#This Row],[Т9]]-Таблица1[[#This Row],[угол обхв5]]</f>
        <v>1086.8563241901211</v>
      </c>
      <c r="CS1789" s="14">
        <f>Таблица1[[#This Row],[Т9]]-Таблица1[[#This Row],[угол обхв4]]</f>
        <v>59118.058603813908</v>
      </c>
      <c r="CT1789" s="14">
        <f>Таблица1[[#This Row],[Lкан_прям, мм]]+Таблица1[[#This Row],[Lкан_дуг, мм]]+Таблица1[[#This Row],[Lкан_леб,мм]]</f>
        <v>85045.326329871838</v>
      </c>
      <c r="CU1789" s="16">
        <f>Таблица1[[#This Row],[Lкан_леб,мм]]</f>
        <v>58031.202279623787</v>
      </c>
      <c r="CV1789" s="14">
        <f>2534431-(Таблица1[[#This Row],[Т23]]+Таблица1[[#This Row],[угол обхв3]])</f>
        <v>2449086.8759497521</v>
      </c>
      <c r="CW1789" s="50">
        <f>SUM(X1789:AC1789,AD1789:AI1789)-Таблица1[[#This Row],[lподв_min, мм]]</f>
        <v>23098.855468455375</v>
      </c>
      <c r="CX1789" s="17">
        <f>CW2228-Таблица1[[#This Row],[Суммарная длина каната]]</f>
        <v>-2426833.4850832685</v>
      </c>
    </row>
    <row r="1790" spans="1:102" x14ac:dyDescent="0.25">
      <c r="A1790" s="21">
        <v>1789</v>
      </c>
      <c r="B1790" s="10">
        <v>45.524897959183662</v>
      </c>
      <c r="C1790" s="10">
        <v>77.461632653061244</v>
      </c>
      <c r="D1790" s="11">
        <v>13060.268221475542</v>
      </c>
      <c r="E1790" s="11">
        <v>11869.108490138166</v>
      </c>
      <c r="F1790" s="11">
        <v>12193.535464658511</v>
      </c>
      <c r="G1790" s="11">
        <v>11624.847710928014</v>
      </c>
      <c r="H1790" s="11">
        <v>12652.267731475544</v>
      </c>
      <c r="I1790" s="11">
        <v>7884.8468904224246</v>
      </c>
      <c r="J1790" s="11">
        <v>3984.26159971574</v>
      </c>
      <c r="K1790" s="11">
        <v>25965.494112571781</v>
      </c>
      <c r="L1790" s="11">
        <v>1048.6299376762727</v>
      </c>
      <c r="M1790" s="11">
        <v>58031.202279623787</v>
      </c>
      <c r="N1790" s="11">
        <v>7277.5857578843215</v>
      </c>
      <c r="O1790" s="11">
        <v>19312.249692401081</v>
      </c>
      <c r="P1790" s="43">
        <v>10079.10726293591</v>
      </c>
      <c r="Q1790" s="11">
        <v>18060.024039495875</v>
      </c>
      <c r="R1790" s="11">
        <v>12399.367158154904</v>
      </c>
      <c r="S1790" s="11">
        <v>13094.882851308137</v>
      </c>
      <c r="T1790" s="11">
        <v>13060.268221475542</v>
      </c>
      <c r="U1790" s="11">
        <v>11869.108490138166</v>
      </c>
      <c r="V1790" s="11">
        <v>12238.221607402445</v>
      </c>
      <c r="W1790" s="11">
        <v>11491.715638734013</v>
      </c>
      <c r="X1790" s="12">
        <v>0</v>
      </c>
      <c r="Y1790" s="12">
        <v>471.882129058369</v>
      </c>
      <c r="Z1790" s="12">
        <v>291.02677881623833</v>
      </c>
      <c r="AA1790" s="44">
        <v>232.04019061955833</v>
      </c>
      <c r="AB1790" s="45">
        <v>53.680839182106894</v>
      </c>
      <c r="AC1790" s="12">
        <v>0</v>
      </c>
      <c r="AD1790" s="12">
        <v>12303.578231987925</v>
      </c>
      <c r="AE1790" s="12">
        <v>3068.646579366934</v>
      </c>
      <c r="AF1790" s="12">
        <v>5480.5321821881507</v>
      </c>
      <c r="AG1790" s="44">
        <v>1128.4755203370621</v>
      </c>
      <c r="AH1790" s="45">
        <v>3984.2615986917103</v>
      </c>
      <c r="AI1790" s="12">
        <v>0</v>
      </c>
      <c r="AJ1790" s="12">
        <v>-42.183085065880086</v>
      </c>
      <c r="AK1790" s="12">
        <v>24.083714989737977</v>
      </c>
      <c r="AL1790" s="12">
        <v>64.952847713899175</v>
      </c>
      <c r="AM1790" s="44">
        <v>97.538444772506551</v>
      </c>
      <c r="AN1790" s="45">
        <v>89.999999856194719</v>
      </c>
      <c r="AO1790" s="12">
        <v>0</v>
      </c>
      <c r="AP1790" s="12">
        <v>-2113.3737843980575</v>
      </c>
      <c r="AQ1790" s="12">
        <v>7444.0787225093736</v>
      </c>
      <c r="AR1790" s="12">
        <v>10448.738812836194</v>
      </c>
      <c r="AS1790" s="44">
        <v>12803.840837289914</v>
      </c>
      <c r="AT1790" s="45">
        <v>12652.268221475542</v>
      </c>
      <c r="AU1790" s="12">
        <v>0</v>
      </c>
      <c r="AV1790" s="12">
        <v>11352.703211233787</v>
      </c>
      <c r="AW1790" s="12">
        <v>19684.733373560888</v>
      </c>
      <c r="AX1790" s="12">
        <v>18232.756541701783</v>
      </c>
      <c r="AY1790" s="44">
        <v>13041.356755924777</v>
      </c>
      <c r="AZ1790" s="45">
        <v>11869.108489114136</v>
      </c>
      <c r="BA1790" s="12">
        <v>0</v>
      </c>
      <c r="BB1790" s="12">
        <v>7003.6129995089477</v>
      </c>
      <c r="BC1790" s="12">
        <v>10245.600227560961</v>
      </c>
      <c r="BD1790" s="12">
        <v>12768.998708055189</v>
      </c>
      <c r="BE1790" s="44">
        <v>12655.794542340531</v>
      </c>
      <c r="BF1790" s="45">
        <v>12652.268231475544</v>
      </c>
      <c r="BG1790" s="12">
        <v>0</v>
      </c>
      <c r="BH1790" s="12">
        <v>19614.578863451756</v>
      </c>
      <c r="BI1790" s="12">
        <v>18432.507720655682</v>
      </c>
      <c r="BJ1790" s="12">
        <v>13267.615353514042</v>
      </c>
      <c r="BK1790" s="44">
        <v>11922.634585521524</v>
      </c>
      <c r="BL1790" s="45">
        <v>7884.8468904224255</v>
      </c>
      <c r="BM1790" s="12">
        <v>0</v>
      </c>
      <c r="BN1790" s="12">
        <v>0</v>
      </c>
      <c r="BO1790" s="12">
        <v>66.266800055618063</v>
      </c>
      <c r="BP1790" s="12">
        <v>40.869132724161197</v>
      </c>
      <c r="BQ1790" s="48">
        <v>32.58559705860737</v>
      </c>
      <c r="BR1790" s="49">
        <v>7.538444916311831</v>
      </c>
      <c r="BS1790" s="13">
        <v>0</v>
      </c>
      <c r="BT1790" s="12">
        <v>298.79772037620847</v>
      </c>
      <c r="BV1790" s="14">
        <f>Таблица1[[#This Row],[Lкан_леб,мм]]</f>
        <v>58031.202279623787</v>
      </c>
      <c r="BW1790" s="50">
        <f>Таблица1[[#This Row],[угол обхв4]]+Таблица1[[#This Row],[Lдуг 3,мм]]</f>
        <v>12303.578231987925</v>
      </c>
      <c r="BX1790" s="54">
        <f>Таблица1[[#This Row],[угол обхв5]]+Таблица1[[#This Row],[Y5, мм]]</f>
        <v>58503.084408682153</v>
      </c>
      <c r="BY1790" s="14">
        <f>Таблица1[[#This Row],[угол обхв6]]+Таблица1[[#This Row],[Lдуг 4,мм]]</f>
        <v>15372.224811354859</v>
      </c>
      <c r="BZ1790" s="14">
        <f>Таблица1[[#This Row],[Т1]]+Таблица1[[#This Row],[X6, мм]]</f>
        <v>58794.111187498391</v>
      </c>
      <c r="CA1790" s="14">
        <f>Таблица1[[#This Row],[Т2]]+Таблица1[[#This Row],[Lдуг 5,мм]]</f>
        <v>20852.756993543011</v>
      </c>
      <c r="CB1790" s="14">
        <f>Таблица1[[#This Row],[Т3]]+Таблица1[[#This Row],[Y6, мм]]</f>
        <v>59026.151378117946</v>
      </c>
      <c r="CC1790" s="14">
        <f>Таблица1[[#This Row],[Т4]]+Таблица1[[#This Row],[Lдуг 6,мм]]</f>
        <v>21981.232513880073</v>
      </c>
      <c r="CD1790" s="14">
        <f>Таблица1[[#This Row],[Т5]]+Таблица1[[#This Row],[Lдуг 1,мм]]</f>
        <v>59079.832217300056</v>
      </c>
      <c r="CE1790" s="14">
        <f>Таблица1[[#This Row],[Т6]]+Таблица1[[#This Row],[Lпрям1, мм]]</f>
        <v>25965.494112571785</v>
      </c>
      <c r="CF1790" s="15">
        <f>Таблица1[[#This Row],[Т7]]+Таблица1[[#This Row],[Lдуг 2,мм]]</f>
        <v>59079.832217300056</v>
      </c>
      <c r="CG1790" s="14">
        <f>Таблица1[[#This Row],[Т8]]+Таблица1[[#This Row],[Lпрям2, мм]]</f>
        <v>25965.494112571785</v>
      </c>
      <c r="CH1790" s="14">
        <f>Таблица1[[#This Row],[Т9]]-Таблица1[[#This Row],[Т9]]</f>
        <v>0</v>
      </c>
      <c r="CI1790" s="50">
        <f>Таблица1[[#This Row],[Т9]]-Таблица1[[#This Row],[Т8]]</f>
        <v>33114.338104728275</v>
      </c>
      <c r="CJ1790" s="54">
        <f>Таблица1[[#This Row],[Т9]]-Таблица1[[#This Row],[Т7]]</f>
        <v>0</v>
      </c>
      <c r="CK1790" s="14">
        <f>Таблица1[[#This Row],[Т9]]-Таблица1[[#This Row],[Т6]]</f>
        <v>37098.599703419983</v>
      </c>
      <c r="CL1790" s="14">
        <f>Таблица1[[#This Row],[Т9]]-Таблица1[[#This Row],[Т5]]</f>
        <v>53.680839182110503</v>
      </c>
      <c r="CM1790" s="14">
        <f>Таблица1[[#This Row],[Т9]]-Таблица1[[#This Row],[Т4]]</f>
        <v>38227.075223757041</v>
      </c>
      <c r="CN1790" s="14">
        <f>Таблица1[[#This Row],[Т9]]-Таблица1[[#This Row],[Т3]]</f>
        <v>285.72102980166528</v>
      </c>
      <c r="CO1790" s="14">
        <f>Таблица1[[#This Row],[Т9]]-Таблица1[[#This Row],[Т2]]</f>
        <v>43707.607405945193</v>
      </c>
      <c r="CP1790" s="14">
        <f>Таблица1[[#This Row],[Т9]]-Таблица1[[#This Row],[Т1]]</f>
        <v>576.7478086179035</v>
      </c>
      <c r="CQ1790" s="14">
        <f>Таблица1[[#This Row],[Т9]]-Таблица1[[#This Row],[угол обхв6]]</f>
        <v>46776.253985312127</v>
      </c>
      <c r="CR1790" s="14">
        <f>Таблица1[[#This Row],[Т9]]-Таблица1[[#This Row],[угол обхв5]]</f>
        <v>1048.629937676269</v>
      </c>
      <c r="CS1790" s="14">
        <f>Таблица1[[#This Row],[Т9]]-Таблица1[[#This Row],[угол обхв4]]</f>
        <v>59079.832217300056</v>
      </c>
      <c r="CT1790" s="14">
        <f>Таблица1[[#This Row],[Lкан_прям, мм]]+Таблица1[[#This Row],[Lкан_дуг, мм]]+Таблица1[[#This Row],[Lкан_леб,мм]]</f>
        <v>85045.326329871838</v>
      </c>
      <c r="CU1790" s="16">
        <f>Таблица1[[#This Row],[Lкан_леб,мм]]</f>
        <v>58031.202279623787</v>
      </c>
      <c r="CV1790" s="14">
        <f>2534431-(Таблица1[[#This Row],[Т23]]+Таблица1[[#This Row],[угол обхв3]])</f>
        <v>2449086.8759497521</v>
      </c>
      <c r="CW1790" s="50">
        <f>SUM(X1790:AC1790,AD1790:AI1790)-Таблица1[[#This Row],[lподв_min, мм]]</f>
        <v>23029.862450532317</v>
      </c>
      <c r="CX1790" s="17">
        <f>CW2229-Таблица1[[#This Row],[Суммарная длина каната]]</f>
        <v>-2426885.9338839301</v>
      </c>
    </row>
    <row r="1791" spans="1:102" x14ac:dyDescent="0.25">
      <c r="A1791" s="21">
        <v>1790</v>
      </c>
      <c r="B1791" s="10">
        <v>45.524897959183662</v>
      </c>
      <c r="C1791" s="10">
        <v>80.14571428571432</v>
      </c>
      <c r="D1791" s="11">
        <v>12553.250054895672</v>
      </c>
      <c r="E1791" s="11">
        <v>11704.858488053707</v>
      </c>
      <c r="F1791" s="11">
        <v>12502.378503841772</v>
      </c>
      <c r="G1791" s="11">
        <v>11835.751900009278</v>
      </c>
      <c r="H1791" s="11">
        <v>12961.249564895674</v>
      </c>
      <c r="I1791" s="11">
        <v>8065.8541541850127</v>
      </c>
      <c r="J1791" s="11">
        <v>3639.0043338686942</v>
      </c>
      <c r="K1791" s="11">
        <v>25978.348132365569</v>
      </c>
      <c r="L1791" s="11">
        <v>1035.7759178824767</v>
      </c>
      <c r="M1791" s="11">
        <v>58031.202279623787</v>
      </c>
      <c r="N1791" s="11">
        <v>7277.5857578843215</v>
      </c>
      <c r="O1791" s="11">
        <v>19312.249692401081</v>
      </c>
      <c r="P1791" s="43">
        <v>10088.917572820354</v>
      </c>
      <c r="Q1791" s="11">
        <v>18164.851941439592</v>
      </c>
      <c r="R1791" s="11">
        <v>12639.144212505938</v>
      </c>
      <c r="S1791" s="11">
        <v>13313.813177809894</v>
      </c>
      <c r="T1791" s="11">
        <v>13356.721918080151</v>
      </c>
      <c r="U1791" s="11">
        <v>12120.332873631041</v>
      </c>
      <c r="V1791" s="11">
        <v>12553.250054895672</v>
      </c>
      <c r="W1791" s="11">
        <v>11704.858488053707</v>
      </c>
      <c r="X1791" s="12">
        <v>0</v>
      </c>
      <c r="Y1791" s="12">
        <v>458.48254445147495</v>
      </c>
      <c r="Z1791" s="12">
        <v>285.3131701752352</v>
      </c>
      <c r="AA1791" s="44">
        <v>232.04019061955896</v>
      </c>
      <c r="AB1791" s="45">
        <v>47.253829333787387</v>
      </c>
      <c r="AC1791" s="12">
        <v>12.686183302420391</v>
      </c>
      <c r="AD1791" s="12">
        <v>12303.578231987925</v>
      </c>
      <c r="AE1791" s="12">
        <v>3036.4631024570358</v>
      </c>
      <c r="AF1791" s="12">
        <v>5480.5321821881471</v>
      </c>
      <c r="AG1791" s="44">
        <v>1128.4755203370621</v>
      </c>
      <c r="AH1791" s="45">
        <v>390.29476040551594</v>
      </c>
      <c r="AI1791" s="12">
        <v>3639.0043349898792</v>
      </c>
      <c r="AJ1791" s="12">
        <v>-42.183085065880086</v>
      </c>
      <c r="AK1791" s="12">
        <v>22.20200017306275</v>
      </c>
      <c r="AL1791" s="12">
        <v>62.268766081246113</v>
      </c>
      <c r="AM1791" s="44">
        <v>94.854363139853575</v>
      </c>
      <c r="AN1791" s="45">
        <v>88.218468564712623</v>
      </c>
      <c r="AO1791" s="12">
        <v>89.99999984255092</v>
      </c>
      <c r="AP1791" s="12">
        <v>-2113.3737843980575</v>
      </c>
      <c r="AQ1791" s="12">
        <v>7431.7579860972974</v>
      </c>
      <c r="AR1791" s="12">
        <v>10450.054730630218</v>
      </c>
      <c r="AS1791" s="44">
        <v>13045.680722975201</v>
      </c>
      <c r="AT1791" s="45">
        <v>12948.919131694312</v>
      </c>
      <c r="AU1791" s="12">
        <v>12961.250054895672</v>
      </c>
      <c r="AV1791" s="12">
        <v>11352.703211233787</v>
      </c>
      <c r="AW1791" s="12">
        <v>19689.999509142064</v>
      </c>
      <c r="AX1791" s="12">
        <v>18354.704392698495</v>
      </c>
      <c r="AY1791" s="44">
        <v>13279.286873989849</v>
      </c>
      <c r="AZ1791" s="45">
        <v>12107.648733299682</v>
      </c>
      <c r="BA1791" s="12">
        <v>11704.858489174894</v>
      </c>
      <c r="BB1791" s="12">
        <v>7003.6129995089477</v>
      </c>
      <c r="BC1791" s="12">
        <v>10243.089801033329</v>
      </c>
      <c r="BD1791" s="12">
        <v>13000.281370315803</v>
      </c>
      <c r="BE1791" s="44">
        <v>12950.185407610887</v>
      </c>
      <c r="BF1791" s="45">
        <v>12961.052841281511</v>
      </c>
      <c r="BG1791" s="12">
        <v>12961.250064895674</v>
      </c>
      <c r="BH1791" s="12">
        <v>19614.578863451756</v>
      </c>
      <c r="BI1791" s="12">
        <v>18542.601758180575</v>
      </c>
      <c r="BJ1791" s="12">
        <v>13503.665629068797</v>
      </c>
      <c r="BK1791" s="44">
        <v>12154.859177451084</v>
      </c>
      <c r="BL1791" s="45">
        <v>11717.542628385067</v>
      </c>
      <c r="BM1791" s="12">
        <v>8065.8541541850145</v>
      </c>
      <c r="BN1791" s="12">
        <v>0</v>
      </c>
      <c r="BO1791" s="12">
        <v>64.385085238942835</v>
      </c>
      <c r="BP1791" s="12">
        <v>40.066765908183363</v>
      </c>
      <c r="BQ1791" s="48">
        <v>32.585597058607462</v>
      </c>
      <c r="BR1791" s="49">
        <v>6.6358945751409424</v>
      </c>
      <c r="BS1791" s="13">
        <v>1.7815312778382972</v>
      </c>
      <c r="BT1791" s="12">
        <v>298.79772037620847</v>
      </c>
      <c r="BV1791" s="14">
        <f>Таблица1[[#This Row],[Lкан_леб,мм]]</f>
        <v>58031.202279623787</v>
      </c>
      <c r="BW1791" s="50">
        <f>Таблица1[[#This Row],[угол обхв4]]+Таблица1[[#This Row],[Lдуг 3,мм]]</f>
        <v>12303.578231987925</v>
      </c>
      <c r="BX1791" s="54">
        <f>Таблица1[[#This Row],[угол обхв5]]+Таблица1[[#This Row],[Y5, мм]]</f>
        <v>58489.684824075259</v>
      </c>
      <c r="BY1791" s="14">
        <f>Таблица1[[#This Row],[угол обхв6]]+Таблица1[[#This Row],[Lдуг 4,мм]]</f>
        <v>15340.041334444961</v>
      </c>
      <c r="BZ1791" s="14">
        <f>Таблица1[[#This Row],[Т1]]+Таблица1[[#This Row],[X6, мм]]</f>
        <v>58774.997994250494</v>
      </c>
      <c r="CA1791" s="14">
        <f>Таблица1[[#This Row],[Т2]]+Таблица1[[#This Row],[Lдуг 5,мм]]</f>
        <v>20820.573516633107</v>
      </c>
      <c r="CB1791" s="14">
        <f>Таблица1[[#This Row],[Т3]]+Таблица1[[#This Row],[Y6, мм]]</f>
        <v>59007.038184870056</v>
      </c>
      <c r="CC1791" s="14">
        <f>Таблица1[[#This Row],[Т4]]+Таблица1[[#This Row],[Lдуг 6,мм]]</f>
        <v>21949.049036970169</v>
      </c>
      <c r="CD1791" s="14">
        <f>Таблица1[[#This Row],[Т5]]+Таблица1[[#This Row],[Lдуг 1,мм]]</f>
        <v>59054.292014203842</v>
      </c>
      <c r="CE1791" s="14">
        <f>Таблица1[[#This Row],[Т6]]+Таблица1[[#This Row],[Lпрям1, мм]]</f>
        <v>22339.343797375685</v>
      </c>
      <c r="CF1791" s="15">
        <f>Таблица1[[#This Row],[Т7]]+Таблица1[[#This Row],[Lдуг 2,мм]]</f>
        <v>59066.978197506265</v>
      </c>
      <c r="CG1791" s="14">
        <f>Таблица1[[#This Row],[Т8]]+Таблица1[[#This Row],[Lпрям2, мм]]</f>
        <v>25978.348132365565</v>
      </c>
      <c r="CH1791" s="14">
        <f>Таблица1[[#This Row],[Т9]]-Таблица1[[#This Row],[Т9]]</f>
        <v>0</v>
      </c>
      <c r="CI1791" s="50">
        <f>Таблица1[[#This Row],[Т9]]-Таблица1[[#This Row],[Т8]]</f>
        <v>36727.634400130584</v>
      </c>
      <c r="CJ1791" s="54">
        <f>Таблица1[[#This Row],[Т9]]-Таблица1[[#This Row],[Т7]]</f>
        <v>12.68618330242316</v>
      </c>
      <c r="CK1791" s="14">
        <f>Таблица1[[#This Row],[Т9]]-Таблица1[[#This Row],[Т6]]</f>
        <v>37117.929160536092</v>
      </c>
      <c r="CL1791" s="14">
        <f>Таблица1[[#This Row],[Т9]]-Таблица1[[#This Row],[Т5]]</f>
        <v>59.940012636208849</v>
      </c>
      <c r="CM1791" s="14">
        <f>Таблица1[[#This Row],[Т9]]-Таблица1[[#This Row],[Т4]]</f>
        <v>38246.404680873158</v>
      </c>
      <c r="CN1791" s="14">
        <f>Таблица1[[#This Row],[Т9]]-Таблица1[[#This Row],[Т3]]</f>
        <v>291.9802032557709</v>
      </c>
      <c r="CO1791" s="14">
        <f>Таблица1[[#This Row],[Т9]]-Таблица1[[#This Row],[Т2]]</f>
        <v>43726.936863061303</v>
      </c>
      <c r="CP1791" s="14">
        <f>Таблица1[[#This Row],[Т9]]-Таблица1[[#This Row],[Т1]]</f>
        <v>577.29337343100633</v>
      </c>
      <c r="CQ1791" s="14">
        <f>Таблица1[[#This Row],[Т9]]-Таблица1[[#This Row],[угол обхв6]]</f>
        <v>46763.399965518343</v>
      </c>
      <c r="CR1791" s="14">
        <f>Таблица1[[#This Row],[Т9]]-Таблица1[[#This Row],[угол обхв5]]</f>
        <v>1035.7759178824781</v>
      </c>
      <c r="CS1791" s="14">
        <f>Таблица1[[#This Row],[Т9]]-Таблица1[[#This Row],[угол обхв4]]</f>
        <v>59066.978197506265</v>
      </c>
      <c r="CT1791" s="14">
        <f>Таблица1[[#This Row],[Lкан_прям, мм]]+Таблица1[[#This Row],[Lкан_дуг, мм]]+Таблица1[[#This Row],[Lкан_леб,мм]]</f>
        <v>85045.326329871838</v>
      </c>
      <c r="CU1791" s="16">
        <f>Таблица1[[#This Row],[Lкан_леб,мм]]</f>
        <v>58031.202279623787</v>
      </c>
      <c r="CV1791" s="14">
        <f>2534431-(Таблица1[[#This Row],[Т23]]+Таблица1[[#This Row],[угол обхв3]])</f>
        <v>2449086.8759497521</v>
      </c>
      <c r="CW1791" s="50">
        <f>SUM(X1791:AC1791,AD1791:AI1791)-Таблица1[[#This Row],[lподв_min, мм]]</f>
        <v>23375.119716379348</v>
      </c>
      <c r="CX1791" s="17">
        <f>CW2230-Таблица1[[#This Row],[Суммарная длина каната]]</f>
        <v>-2426938.7848515059</v>
      </c>
    </row>
    <row r="1792" spans="1:102" x14ac:dyDescent="0.25">
      <c r="A1792" s="21">
        <v>1791</v>
      </c>
      <c r="B1792" s="10">
        <v>45.524897959183662</v>
      </c>
      <c r="C1792" s="10">
        <v>82.829795918367381</v>
      </c>
      <c r="D1792" s="11">
        <v>12857.951640765332</v>
      </c>
      <c r="E1792" s="11">
        <v>11932.519948372814</v>
      </c>
      <c r="F1792" s="11">
        <v>12801.006301327356</v>
      </c>
      <c r="G1792" s="11">
        <v>12060.887500021561</v>
      </c>
      <c r="H1792" s="11">
        <v>13265.951150765333</v>
      </c>
      <c r="I1792" s="11">
        <v>8259.9415204623856</v>
      </c>
      <c r="J1792" s="11">
        <v>3672.5784279104287</v>
      </c>
      <c r="K1792" s="11">
        <v>25978.348132355321</v>
      </c>
      <c r="L1792" s="11">
        <v>1035.7759178927272</v>
      </c>
      <c r="M1792" s="11">
        <v>58031.202279623787</v>
      </c>
      <c r="N1792" s="11">
        <v>7277.5857578843215</v>
      </c>
      <c r="O1792" s="11">
        <v>19312.249692401081</v>
      </c>
      <c r="P1792" s="43">
        <v>10093.80814162929</v>
      </c>
      <c r="Q1792" s="11">
        <v>18270.024245506185</v>
      </c>
      <c r="R1792" s="11">
        <v>12868.405940378134</v>
      </c>
      <c r="S1792" s="11">
        <v>13543.731823831658</v>
      </c>
      <c r="T1792" s="11">
        <v>13641.085813501366</v>
      </c>
      <c r="U1792" s="11">
        <v>12385.164254084315</v>
      </c>
      <c r="V1792" s="11">
        <v>12857.951640765332</v>
      </c>
      <c r="W1792" s="11">
        <v>11932.519948372814</v>
      </c>
      <c r="X1792" s="12">
        <v>0</v>
      </c>
      <c r="Y1792" s="12">
        <v>444.99880312913729</v>
      </c>
      <c r="Z1792" s="12">
        <v>279.68371824967545</v>
      </c>
      <c r="AA1792" s="44">
        <v>232.04019061955924</v>
      </c>
      <c r="AB1792" s="45">
        <v>47.253829333787579</v>
      </c>
      <c r="AC1792" s="12">
        <v>31.799376560567492</v>
      </c>
      <c r="AD1792" s="12">
        <v>12303.578231987925</v>
      </c>
      <c r="AE1792" s="12">
        <v>3002.8890084153063</v>
      </c>
      <c r="AF1792" s="12">
        <v>5480.5321821881489</v>
      </c>
      <c r="AG1792" s="44">
        <v>1128.4755203370585</v>
      </c>
      <c r="AH1792" s="45">
        <v>390.29476040551691</v>
      </c>
      <c r="AI1792" s="12">
        <v>3672.5784290213619</v>
      </c>
      <c r="AJ1792" s="12">
        <v>-42.183085065880086</v>
      </c>
      <c r="AK1792" s="12">
        <v>20.308467158807602</v>
      </c>
      <c r="AL1792" s="12">
        <v>59.584684448593009</v>
      </c>
      <c r="AM1792" s="44">
        <v>92.1702815072005</v>
      </c>
      <c r="AN1792" s="45">
        <v>85.534386932059533</v>
      </c>
      <c r="AO1792" s="12">
        <v>89.99999984399031</v>
      </c>
      <c r="AP1792" s="12">
        <v>-2113.3737843980575</v>
      </c>
      <c r="AQ1792" s="12">
        <v>7419.1920514041485</v>
      </c>
      <c r="AR1792" s="12">
        <v>10445.658517457812</v>
      </c>
      <c r="AS1792" s="44">
        <v>13276.11327920101</v>
      </c>
      <c r="AT1792" s="45">
        <v>13234.324402518934</v>
      </c>
      <c r="AU1792" s="12">
        <v>13265.951640765332</v>
      </c>
      <c r="AV1792" s="12">
        <v>11352.703211233787</v>
      </c>
      <c r="AW1792" s="12">
        <v>19694.887455351338</v>
      </c>
      <c r="AX1792" s="12">
        <v>18476.580080643631</v>
      </c>
      <c r="AY1792" s="44">
        <v>13528.281067540567</v>
      </c>
      <c r="AZ1792" s="45">
        <v>12353.397061328562</v>
      </c>
      <c r="BA1792" s="12">
        <v>11932.519949483749</v>
      </c>
      <c r="BB1792" s="12">
        <v>7003.6129995089477</v>
      </c>
      <c r="BC1792" s="12">
        <v>10235.414435149118</v>
      </c>
      <c r="BD1792" s="12">
        <v>13220.256316206654</v>
      </c>
      <c r="BE1792" s="44">
        <v>13233.378474678488</v>
      </c>
      <c r="BF1792" s="45">
        <v>13264.713051747764</v>
      </c>
      <c r="BG1792" s="12">
        <v>13265.951650765333</v>
      </c>
      <c r="BH1792" s="12">
        <v>19614.578863451756</v>
      </c>
      <c r="BI1792" s="12">
        <v>18652.662008456442</v>
      </c>
      <c r="BJ1792" s="12">
        <v>13750.287658969104</v>
      </c>
      <c r="BK1792" s="44">
        <v>12400.615010375406</v>
      </c>
      <c r="BL1792" s="45">
        <v>11964.287141128567</v>
      </c>
      <c r="BM1792" s="12">
        <v>8259.9415204623874</v>
      </c>
      <c r="BN1792" s="12">
        <v>0</v>
      </c>
      <c r="BO1792" s="12">
        <v>62.491552224687688</v>
      </c>
      <c r="BP1792" s="12">
        <v>39.2762172897854</v>
      </c>
      <c r="BQ1792" s="48">
        <v>32.585597058607497</v>
      </c>
      <c r="BR1792" s="49">
        <v>6.6358945751409673</v>
      </c>
      <c r="BS1792" s="13">
        <v>4.4656129119307675</v>
      </c>
      <c r="BT1792" s="12">
        <v>298.79772037620847</v>
      </c>
      <c r="BV1792" s="14">
        <f>Таблица1[[#This Row],[Lкан_леб,мм]]</f>
        <v>58031.202279623787</v>
      </c>
      <c r="BW1792" s="50">
        <f>Таблица1[[#This Row],[угол обхв4]]+Таблица1[[#This Row],[Lдуг 3,мм]]</f>
        <v>12303.578231987925</v>
      </c>
      <c r="BX1792" s="54">
        <f>Таблица1[[#This Row],[угол обхв5]]+Таблица1[[#This Row],[Y5, мм]]</f>
        <v>58476.201082752923</v>
      </c>
      <c r="BY1792" s="14">
        <f>Таблица1[[#This Row],[угол обхв6]]+Таблица1[[#This Row],[Lдуг 4,мм]]</f>
        <v>15306.467240403232</v>
      </c>
      <c r="BZ1792" s="14">
        <f>Таблица1[[#This Row],[Т1]]+Таблица1[[#This Row],[X6, мм]]</f>
        <v>58755.884801002598</v>
      </c>
      <c r="CA1792" s="14">
        <f>Таблица1[[#This Row],[Т2]]+Таблица1[[#This Row],[Lдуг 5,мм]]</f>
        <v>20786.99942259138</v>
      </c>
      <c r="CB1792" s="14">
        <f>Таблица1[[#This Row],[Т3]]+Таблица1[[#This Row],[Y6, мм]]</f>
        <v>58987.92499162216</v>
      </c>
      <c r="CC1792" s="14">
        <f>Таблица1[[#This Row],[Т4]]+Таблица1[[#This Row],[Lдуг 6,мм]]</f>
        <v>21915.474942928438</v>
      </c>
      <c r="CD1792" s="14">
        <f>Таблица1[[#This Row],[Т5]]+Таблица1[[#This Row],[Lдуг 1,мм]]</f>
        <v>59035.178820955945</v>
      </c>
      <c r="CE1792" s="14">
        <f>Таблица1[[#This Row],[Т6]]+Таблица1[[#This Row],[Lпрям1, мм]]</f>
        <v>22305.769703333954</v>
      </c>
      <c r="CF1792" s="15">
        <f>Таблица1[[#This Row],[Т7]]+Таблица1[[#This Row],[Lдуг 2,мм]]</f>
        <v>59066.97819751651</v>
      </c>
      <c r="CG1792" s="14">
        <f>Таблица1[[#This Row],[Т8]]+Таблица1[[#This Row],[Lпрям2, мм]]</f>
        <v>25978.348132355317</v>
      </c>
      <c r="CH1792" s="14">
        <f>Таблица1[[#This Row],[Т9]]-Таблица1[[#This Row],[Т9]]</f>
        <v>0</v>
      </c>
      <c r="CI1792" s="50">
        <f>Таблица1[[#This Row],[Т9]]-Таблица1[[#This Row],[Т8]]</f>
        <v>36761.20849418256</v>
      </c>
      <c r="CJ1792" s="54">
        <f>Таблица1[[#This Row],[Т9]]-Таблица1[[#This Row],[Т7]]</f>
        <v>31.799376560564269</v>
      </c>
      <c r="CK1792" s="14">
        <f>Таблица1[[#This Row],[Т9]]-Таблица1[[#This Row],[Т6]]</f>
        <v>37151.503254588068</v>
      </c>
      <c r="CL1792" s="14">
        <f>Таблица1[[#This Row],[Т9]]-Таблица1[[#This Row],[Т5]]</f>
        <v>79.053205894349958</v>
      </c>
      <c r="CM1792" s="14">
        <f>Таблица1[[#This Row],[Т9]]-Таблица1[[#This Row],[Т4]]</f>
        <v>38279.978774925126</v>
      </c>
      <c r="CN1792" s="14">
        <f>Таблица1[[#This Row],[Т9]]-Таблица1[[#This Row],[Т3]]</f>
        <v>311.09339651391201</v>
      </c>
      <c r="CO1792" s="14">
        <f>Таблица1[[#This Row],[Т9]]-Таблица1[[#This Row],[Т2]]</f>
        <v>43760.510957113278</v>
      </c>
      <c r="CP1792" s="14">
        <f>Таблица1[[#This Row],[Т9]]-Таблица1[[#This Row],[Т1]]</f>
        <v>590.77711476358672</v>
      </c>
      <c r="CQ1792" s="14">
        <f>Таблица1[[#This Row],[Т9]]-Таблица1[[#This Row],[угол обхв6]]</f>
        <v>46763.399965528588</v>
      </c>
      <c r="CR1792" s="14">
        <f>Таблица1[[#This Row],[Т9]]-Таблица1[[#This Row],[угол обхв5]]</f>
        <v>1035.7759178927226</v>
      </c>
      <c r="CS1792" s="14">
        <f>Таблица1[[#This Row],[Т9]]-Таблица1[[#This Row],[угол обхв4]]</f>
        <v>59066.97819751651</v>
      </c>
      <c r="CT1792" s="14">
        <f>Таблица1[[#This Row],[Lкан_прям, мм]]+Таблица1[[#This Row],[Lкан_дуг, мм]]+Таблица1[[#This Row],[Lкан_леб,мм]]</f>
        <v>85045.326329871838</v>
      </c>
      <c r="CU1792" s="16">
        <f>Таблица1[[#This Row],[Lкан_леб,мм]]</f>
        <v>58031.202279623787</v>
      </c>
      <c r="CV1792" s="14">
        <f>2534431-(Таблица1[[#This Row],[Т23]]+Таблица1[[#This Row],[угол обхв3]])</f>
        <v>2449086.8759497521</v>
      </c>
      <c r="CW1792" s="50">
        <f>SUM(X1792:AC1792,AD1792:AI1792)-Таблица1[[#This Row],[lподв_min, мм]]</f>
        <v>23341.545622337613</v>
      </c>
      <c r="CX1792" s="17">
        <f>CW2231-Таблица1[[#This Row],[Суммарная длина каната]]</f>
        <v>-2426991.9487155504</v>
      </c>
    </row>
    <row r="1793" spans="1:102" x14ac:dyDescent="0.25">
      <c r="A1793" s="21">
        <v>1792</v>
      </c>
      <c r="B1793" s="10">
        <v>45.524897959183662</v>
      </c>
      <c r="C1793" s="10">
        <v>85.513877551020443</v>
      </c>
      <c r="D1793" s="11">
        <v>13151.65780335508</v>
      </c>
      <c r="E1793" s="11">
        <v>12174.200495796296</v>
      </c>
      <c r="F1793" s="11">
        <v>13088.763622275088</v>
      </c>
      <c r="G1793" s="11">
        <v>12299.76052919179</v>
      </c>
      <c r="H1793" s="11">
        <v>13559.657313355081</v>
      </c>
      <c r="I1793" s="11">
        <v>8466.6851144858574</v>
      </c>
      <c r="J1793" s="11">
        <v>3707.5153813104398</v>
      </c>
      <c r="K1793" s="11">
        <v>25978.348132344854</v>
      </c>
      <c r="L1793" s="11">
        <v>1035.7759179031927</v>
      </c>
      <c r="M1793" s="11">
        <v>58031.202279623787</v>
      </c>
      <c r="N1793" s="11">
        <v>7277.5857578843215</v>
      </c>
      <c r="O1793" s="11">
        <v>19312.249692401081</v>
      </c>
      <c r="P1793" s="43">
        <v>10093.768238710391</v>
      </c>
      <c r="Q1793" s="11">
        <v>18375.310187652834</v>
      </c>
      <c r="R1793" s="11">
        <v>13086.649306645875</v>
      </c>
      <c r="S1793" s="11">
        <v>13784.134312869412</v>
      </c>
      <c r="T1793" s="11">
        <v>13912.735970071175</v>
      </c>
      <c r="U1793" s="11">
        <v>12663.021551140755</v>
      </c>
      <c r="V1793" s="11">
        <v>13151.65780335508</v>
      </c>
      <c r="W1793" s="11">
        <v>12174.200495796296</v>
      </c>
      <c r="X1793" s="12">
        <v>0</v>
      </c>
      <c r="Y1793" s="12">
        <v>431.42440623318305</v>
      </c>
      <c r="Z1793" s="12">
        <v>274.14492189773267</v>
      </c>
      <c r="AA1793" s="44">
        <v>232.04019061955873</v>
      </c>
      <c r="AB1793" s="45">
        <v>47.253829333786129</v>
      </c>
      <c r="AC1793" s="12">
        <v>50.912569818932205</v>
      </c>
      <c r="AD1793" s="12">
        <v>12303.578231987925</v>
      </c>
      <c r="AE1793" s="12">
        <v>2967.952055015302</v>
      </c>
      <c r="AF1793" s="12">
        <v>5480.5321821881498</v>
      </c>
      <c r="AG1793" s="44">
        <v>1128.4755203370592</v>
      </c>
      <c r="AH1793" s="45">
        <v>390.29476040551867</v>
      </c>
      <c r="AI1793" s="12">
        <v>3707.5153824109052</v>
      </c>
      <c r="AJ1793" s="12">
        <v>-42.183085065880086</v>
      </c>
      <c r="AK1793" s="12">
        <v>18.402203306911375</v>
      </c>
      <c r="AL1793" s="12">
        <v>56.900602815939962</v>
      </c>
      <c r="AM1793" s="44">
        <v>89.486199874547395</v>
      </c>
      <c r="AN1793" s="45">
        <v>82.850305299406628</v>
      </c>
      <c r="AO1793" s="12">
        <v>89.999999845460422</v>
      </c>
      <c r="AP1793" s="12">
        <v>-2113.3737843980575</v>
      </c>
      <c r="AQ1793" s="12">
        <v>7406.3854523710688</v>
      </c>
      <c r="AR1793" s="12">
        <v>10435.559819279806</v>
      </c>
      <c r="AS1793" s="44">
        <v>13494.632901866116</v>
      </c>
      <c r="AT1793" s="45">
        <v>13507.908430938745</v>
      </c>
      <c r="AU1793" s="12">
        <v>13559.65780335508</v>
      </c>
      <c r="AV1793" s="12">
        <v>11352.703211233787</v>
      </c>
      <c r="AW1793" s="12">
        <v>19699.386152451178</v>
      </c>
      <c r="AX1793" s="12">
        <v>18598.116191727819</v>
      </c>
      <c r="AY1793" s="44">
        <v>13787.793005418251</v>
      </c>
      <c r="AZ1793" s="45">
        <v>12612.241008016623</v>
      </c>
      <c r="BA1793" s="12">
        <v>12174.200496896765</v>
      </c>
      <c r="BB1793" s="12">
        <v>7003.6129995089477</v>
      </c>
      <c r="BC1793" s="12">
        <v>10222.567933197137</v>
      </c>
      <c r="BD1793" s="12">
        <v>13428.440887215291</v>
      </c>
      <c r="BE1793" s="44">
        <v>13504.752374850934</v>
      </c>
      <c r="BF1793" s="45">
        <v>13556.485342487509</v>
      </c>
      <c r="BG1793" s="12">
        <v>13559.657813355083</v>
      </c>
      <c r="BH1793" s="12">
        <v>19614.578863451756</v>
      </c>
      <c r="BI1793" s="12">
        <v>18762.446647702935</v>
      </c>
      <c r="BJ1793" s="12">
        <v>14006.940316944392</v>
      </c>
      <c r="BK1793" s="44">
        <v>12659.362858591916</v>
      </c>
      <c r="BL1793" s="45">
        <v>12224.981038920429</v>
      </c>
      <c r="BM1793" s="12">
        <v>8466.6851144858592</v>
      </c>
      <c r="BN1793" s="12">
        <v>0</v>
      </c>
      <c r="BO1793" s="12">
        <v>60.585288372791453</v>
      </c>
      <c r="BP1793" s="12">
        <v>38.498399509028587</v>
      </c>
      <c r="BQ1793" s="48">
        <v>32.585597058607426</v>
      </c>
      <c r="BR1793" s="49">
        <v>6.6358945751407639</v>
      </c>
      <c r="BS1793" s="13">
        <v>7.1496945460537971</v>
      </c>
      <c r="BT1793" s="12">
        <v>298.79772037620847</v>
      </c>
      <c r="BV1793" s="14">
        <f>Таблица1[[#This Row],[Lкан_леб,мм]]</f>
        <v>58031.202279623787</v>
      </c>
      <c r="BW1793" s="50">
        <f>Таблица1[[#This Row],[угол обхв4]]+Таблица1[[#This Row],[Lдуг 3,мм]]</f>
        <v>12303.578231987925</v>
      </c>
      <c r="BX1793" s="54">
        <f>Таблица1[[#This Row],[угол обхв5]]+Таблица1[[#This Row],[Y5, мм]]</f>
        <v>58462.626685856972</v>
      </c>
      <c r="BY1793" s="14">
        <f>Таблица1[[#This Row],[угол обхв6]]+Таблица1[[#This Row],[Lдуг 4,мм]]</f>
        <v>15271.530287003228</v>
      </c>
      <c r="BZ1793" s="14">
        <f>Таблица1[[#This Row],[Т1]]+Таблица1[[#This Row],[X6, мм]]</f>
        <v>58736.771607754708</v>
      </c>
      <c r="CA1793" s="14">
        <f>Таблица1[[#This Row],[Т2]]+Таблица1[[#This Row],[Lдуг 5,мм]]</f>
        <v>20752.062469191376</v>
      </c>
      <c r="CB1793" s="14">
        <f>Таблица1[[#This Row],[Т3]]+Таблица1[[#This Row],[Y6, мм]]</f>
        <v>58968.81179837427</v>
      </c>
      <c r="CC1793" s="14">
        <f>Таблица1[[#This Row],[Т4]]+Таблица1[[#This Row],[Lдуг 6,мм]]</f>
        <v>21880.537989528435</v>
      </c>
      <c r="CD1793" s="14">
        <f>Таблица1[[#This Row],[Т5]]+Таблица1[[#This Row],[Lдуг 1,мм]]</f>
        <v>59016.065627708056</v>
      </c>
      <c r="CE1793" s="14">
        <f>Таблица1[[#This Row],[Т6]]+Таблица1[[#This Row],[Lпрям1, мм]]</f>
        <v>22270.832749933954</v>
      </c>
      <c r="CF1793" s="15">
        <f>Таблица1[[#This Row],[Т7]]+Таблица1[[#This Row],[Lдуг 2,мм]]</f>
        <v>59066.978197526987</v>
      </c>
      <c r="CG1793" s="14">
        <f>Таблица1[[#This Row],[Т8]]+Таблица1[[#This Row],[Lпрям2, мм]]</f>
        <v>25978.348132344858</v>
      </c>
      <c r="CH1793" s="14">
        <f>Таблица1[[#This Row],[Т9]]-Таблица1[[#This Row],[Т9]]</f>
        <v>0</v>
      </c>
      <c r="CI1793" s="50">
        <f>Таблица1[[#This Row],[Т9]]-Таблица1[[#This Row],[Т8]]</f>
        <v>36796.145447593037</v>
      </c>
      <c r="CJ1793" s="54">
        <f>Таблица1[[#This Row],[Т9]]-Таблица1[[#This Row],[Т7]]</f>
        <v>50.912569818930933</v>
      </c>
      <c r="CK1793" s="14">
        <f>Таблица1[[#This Row],[Т9]]-Таблица1[[#This Row],[Т6]]</f>
        <v>37186.440207998552</v>
      </c>
      <c r="CL1793" s="14">
        <f>Таблица1[[#This Row],[Т9]]-Таблица1[[#This Row],[Т5]]</f>
        <v>98.166399152716622</v>
      </c>
      <c r="CM1793" s="14">
        <f>Таблица1[[#This Row],[Т9]]-Таблица1[[#This Row],[Т4]]</f>
        <v>38314.915728335611</v>
      </c>
      <c r="CN1793" s="14">
        <f>Таблица1[[#This Row],[Т9]]-Таблица1[[#This Row],[Т3]]</f>
        <v>330.20658977227868</v>
      </c>
      <c r="CO1793" s="14">
        <f>Таблица1[[#This Row],[Т9]]-Таблица1[[#This Row],[Т2]]</f>
        <v>43795.447910523755</v>
      </c>
      <c r="CP1793" s="14">
        <f>Таблица1[[#This Row],[Т9]]-Таблица1[[#This Row],[Т1]]</f>
        <v>604.35151167001459</v>
      </c>
      <c r="CQ1793" s="14">
        <f>Таблица1[[#This Row],[Т9]]-Таблица1[[#This Row],[угол обхв6]]</f>
        <v>46763.399965539065</v>
      </c>
      <c r="CR1793" s="14">
        <f>Таблица1[[#This Row],[Т9]]-Таблица1[[#This Row],[угол обхв5]]</f>
        <v>1035.7759179032</v>
      </c>
      <c r="CS1793" s="14">
        <f>Таблица1[[#This Row],[Т9]]-Таблица1[[#This Row],[угол обхв4]]</f>
        <v>59066.978197526987</v>
      </c>
      <c r="CT1793" s="14">
        <f>Таблица1[[#This Row],[Lкан_прям, мм]]+Таблица1[[#This Row],[Lкан_дуг, мм]]+Таблица1[[#This Row],[Lкан_леб,мм]]</f>
        <v>85045.326329871838</v>
      </c>
      <c r="CU1793" s="16">
        <f>Таблица1[[#This Row],[Lкан_леб,мм]]</f>
        <v>58031.202279623787</v>
      </c>
      <c r="CV1793" s="14">
        <f>2534431-(Таблица1[[#This Row],[Т23]]+Таблица1[[#This Row],[угол обхв3]])</f>
        <v>2449086.8759497521</v>
      </c>
      <c r="CW1793" s="50">
        <f>SUM(X1793:AC1793,AD1793:AI1793)-Таблица1[[#This Row],[lподв_min, мм]]</f>
        <v>23306.60866893761</v>
      </c>
      <c r="CX1793" s="17">
        <f>CW2232-Таблица1[[#This Row],[Суммарная длина каната]]</f>
        <v>-2427045.3292190148</v>
      </c>
    </row>
    <row r="1794" spans="1:102" x14ac:dyDescent="0.25">
      <c r="A1794" s="21">
        <v>1793</v>
      </c>
      <c r="B1794" s="10">
        <v>45.524897959183662</v>
      </c>
      <c r="C1794" s="10">
        <v>88.197959183673518</v>
      </c>
      <c r="D1794" s="11">
        <v>13433.724106640813</v>
      </c>
      <c r="E1794" s="11">
        <v>12429.369846418258</v>
      </c>
      <c r="F1794" s="11">
        <v>13365.019083324871</v>
      </c>
      <c r="G1794" s="11">
        <v>12551.846863736429</v>
      </c>
      <c r="H1794" s="11">
        <v>13841.723616640813</v>
      </c>
      <c r="I1794" s="11">
        <v>8685.5839909144925</v>
      </c>
      <c r="J1794" s="11">
        <v>3743.7858555037647</v>
      </c>
      <c r="K1794" s="11">
        <v>25978.348132334191</v>
      </c>
      <c r="L1794" s="11">
        <v>1035.775917913857</v>
      </c>
      <c r="M1794" s="11">
        <v>58031.202279623787</v>
      </c>
      <c r="N1794" s="11">
        <v>7277.5857578843215</v>
      </c>
      <c r="O1794" s="11">
        <v>19312.249692401081</v>
      </c>
      <c r="P1794" s="43">
        <v>10088.797951616729</v>
      </c>
      <c r="Q1794" s="11">
        <v>18480.478754497486</v>
      </c>
      <c r="R1794" s="11">
        <v>13293.395452145965</v>
      </c>
      <c r="S1794" s="11">
        <v>14034.493165271879</v>
      </c>
      <c r="T1794" s="11">
        <v>14171.076345999702</v>
      </c>
      <c r="U1794" s="11">
        <v>12953.295103599501</v>
      </c>
      <c r="V1794" s="11">
        <v>13433.724106640813</v>
      </c>
      <c r="W1794" s="11">
        <v>12429.369846418258</v>
      </c>
      <c r="X1794" s="12">
        <v>0</v>
      </c>
      <c r="Y1794" s="12">
        <v>417.75241797126932</v>
      </c>
      <c r="Z1794" s="12">
        <v>268.70371691174921</v>
      </c>
      <c r="AA1794" s="44">
        <v>232.04019061955873</v>
      </c>
      <c r="AB1794" s="45">
        <v>47.253829333787579</v>
      </c>
      <c r="AC1794" s="12">
        <v>70.0257630774924</v>
      </c>
      <c r="AD1794" s="12">
        <v>12303.578231987925</v>
      </c>
      <c r="AE1794" s="12">
        <v>2931.6815808219699</v>
      </c>
      <c r="AF1794" s="12">
        <v>5480.5321821881489</v>
      </c>
      <c r="AG1794" s="44">
        <v>1128.4755203370617</v>
      </c>
      <c r="AH1794" s="45">
        <v>390.29476040551657</v>
      </c>
      <c r="AI1794" s="12">
        <v>3743.7858565935685</v>
      </c>
      <c r="AJ1794" s="12">
        <v>-42.183085065880086</v>
      </c>
      <c r="AK1794" s="12">
        <v>16.482234618283783</v>
      </c>
      <c r="AL1794" s="12">
        <v>54.216521183286908</v>
      </c>
      <c r="AM1794" s="44">
        <v>86.802118241894334</v>
      </c>
      <c r="AN1794" s="45">
        <v>80.166223666753368</v>
      </c>
      <c r="AO1794" s="12">
        <v>89.99999984695765</v>
      </c>
      <c r="AP1794" s="12">
        <v>-2113.3737843980575</v>
      </c>
      <c r="AQ1794" s="12">
        <v>7393.3427162404605</v>
      </c>
      <c r="AR1794" s="12">
        <v>10419.780794177068</v>
      </c>
      <c r="AS1794" s="44">
        <v>13700.760125658731</v>
      </c>
      <c r="AT1794" s="45">
        <v>13769.070931954688</v>
      </c>
      <c r="AU1794" s="12">
        <v>13841.724106640813</v>
      </c>
      <c r="AV1794" s="12">
        <v>11352.703211233787</v>
      </c>
      <c r="AW1794" s="12">
        <v>19703.484055145633</v>
      </c>
      <c r="AX1794" s="12">
        <v>18719.046057224994</v>
      </c>
      <c r="AY1794" s="44">
        <v>14057.253278932329</v>
      </c>
      <c r="AZ1794" s="45">
        <v>12883.612630347627</v>
      </c>
      <c r="BA1794" s="12">
        <v>12429.369847508064</v>
      </c>
      <c r="BB1794" s="12">
        <v>7003.6129995089477</v>
      </c>
      <c r="BC1794" s="12">
        <v>10204.554909972869</v>
      </c>
      <c r="BD1794" s="12">
        <v>13624.378294706303</v>
      </c>
      <c r="BE1794" s="44">
        <v>13763.711672486934</v>
      </c>
      <c r="BF1794" s="45">
        <v>13835.729520685825</v>
      </c>
      <c r="BG1794" s="12">
        <v>13841.724116640813</v>
      </c>
      <c r="BH1794" s="12">
        <v>19614.578863451756</v>
      </c>
      <c r="BI1794" s="12">
        <v>18871.713117242038</v>
      </c>
      <c r="BJ1794" s="12">
        <v>14273.060467999385</v>
      </c>
      <c r="BK1794" s="44">
        <v>12930.534989939051</v>
      </c>
      <c r="BL1794" s="45">
        <v>12499.052319670131</v>
      </c>
      <c r="BM1794" s="12">
        <v>8685.5839909144943</v>
      </c>
      <c r="BN1794" s="12">
        <v>0</v>
      </c>
      <c r="BO1794" s="12">
        <v>58.665319684163869</v>
      </c>
      <c r="BP1794" s="12">
        <v>37.734286565003124</v>
      </c>
      <c r="BQ1794" s="48">
        <v>32.585597058607426</v>
      </c>
      <c r="BR1794" s="49">
        <v>6.6358945751409673</v>
      </c>
      <c r="BS1794" s="13">
        <v>9.8337761802042802</v>
      </c>
      <c r="BT1794" s="12">
        <v>298.79772037620847</v>
      </c>
      <c r="BV1794" s="14">
        <f>Таблица1[[#This Row],[Lкан_леб,мм]]</f>
        <v>58031.202279623787</v>
      </c>
      <c r="BW1794" s="50">
        <f>Таблица1[[#This Row],[угол обхв4]]+Таблица1[[#This Row],[Lдуг 3,мм]]</f>
        <v>12303.578231987925</v>
      </c>
      <c r="BX1794" s="54">
        <f>Таблица1[[#This Row],[угол обхв5]]+Таблица1[[#This Row],[Y5, мм]]</f>
        <v>58448.954697595058</v>
      </c>
      <c r="BY1794" s="14">
        <f>Таблица1[[#This Row],[угол обхв6]]+Таблица1[[#This Row],[Lдуг 4,мм]]</f>
        <v>15235.259812809894</v>
      </c>
      <c r="BZ1794" s="14">
        <f>Таблица1[[#This Row],[Т1]]+Таблица1[[#This Row],[X6, мм]]</f>
        <v>58717.658414506805</v>
      </c>
      <c r="CA1794" s="14">
        <f>Таблица1[[#This Row],[Т2]]+Таблица1[[#This Row],[Lдуг 5,мм]]</f>
        <v>20715.791994998042</v>
      </c>
      <c r="CB1794" s="14">
        <f>Таблица1[[#This Row],[Т3]]+Таблица1[[#This Row],[Y6, мм]]</f>
        <v>58949.698605126367</v>
      </c>
      <c r="CC1794" s="14">
        <f>Таблица1[[#This Row],[Т4]]+Таблица1[[#This Row],[Lдуг 6,мм]]</f>
        <v>21844.267515335105</v>
      </c>
      <c r="CD1794" s="14">
        <f>Таблица1[[#This Row],[Т5]]+Таблица1[[#This Row],[Lдуг 1,мм]]</f>
        <v>58996.952434460152</v>
      </c>
      <c r="CE1794" s="14">
        <f>Таблица1[[#This Row],[Т6]]+Таблица1[[#This Row],[Lпрям1, мм]]</f>
        <v>22234.56227574062</v>
      </c>
      <c r="CF1794" s="15">
        <f>Таблица1[[#This Row],[Т7]]+Таблица1[[#This Row],[Lдуг 2,мм]]</f>
        <v>59066.978197537646</v>
      </c>
      <c r="CG1794" s="14">
        <f>Таблица1[[#This Row],[Т8]]+Таблица1[[#This Row],[Lпрям2, мм]]</f>
        <v>25978.348132334188</v>
      </c>
      <c r="CH1794" s="14">
        <f>Таблица1[[#This Row],[Т9]]-Таблица1[[#This Row],[Т9]]</f>
        <v>0</v>
      </c>
      <c r="CI1794" s="50">
        <f>Таблица1[[#This Row],[Т9]]-Таблица1[[#This Row],[Т8]]</f>
        <v>36832.41592179703</v>
      </c>
      <c r="CJ1794" s="54">
        <f>Таблица1[[#This Row],[Т9]]-Таблица1[[#This Row],[Т7]]</f>
        <v>70.025763077494048</v>
      </c>
      <c r="CK1794" s="14">
        <f>Таблица1[[#This Row],[Т9]]-Таблица1[[#This Row],[Т6]]</f>
        <v>37222.710682202538</v>
      </c>
      <c r="CL1794" s="14">
        <f>Таблица1[[#This Row],[Т9]]-Таблица1[[#This Row],[Т5]]</f>
        <v>117.27959241127974</v>
      </c>
      <c r="CM1794" s="14">
        <f>Таблица1[[#This Row],[Т9]]-Таблица1[[#This Row],[Т4]]</f>
        <v>38351.186202539604</v>
      </c>
      <c r="CN1794" s="14">
        <f>Таблица1[[#This Row],[Т9]]-Таблица1[[#This Row],[Т3]]</f>
        <v>349.31978303084179</v>
      </c>
      <c r="CO1794" s="14">
        <f>Таблица1[[#This Row],[Т9]]-Таблица1[[#This Row],[Т2]]</f>
        <v>43831.718384727748</v>
      </c>
      <c r="CP1794" s="14">
        <f>Таблица1[[#This Row],[Т9]]-Таблица1[[#This Row],[Т1]]</f>
        <v>618.02349994258839</v>
      </c>
      <c r="CQ1794" s="14">
        <f>Таблица1[[#This Row],[Т9]]-Таблица1[[#This Row],[угол обхв6]]</f>
        <v>46763.399965549717</v>
      </c>
      <c r="CR1794" s="14">
        <f>Таблица1[[#This Row],[Т9]]-Таблица1[[#This Row],[угол обхв5]]</f>
        <v>1035.7759179138593</v>
      </c>
      <c r="CS1794" s="14">
        <f>Таблица1[[#This Row],[Т9]]-Таблица1[[#This Row],[угол обхв4]]</f>
        <v>59066.978197537646</v>
      </c>
      <c r="CT1794" s="14">
        <f>Таблица1[[#This Row],[Lкан_прям, мм]]+Таблица1[[#This Row],[Lкан_дуг, мм]]+Таблица1[[#This Row],[Lкан_леб,мм]]</f>
        <v>85045.326329871838</v>
      </c>
      <c r="CU1794" s="16">
        <f>Таблица1[[#This Row],[Lкан_леб,мм]]</f>
        <v>58031.202279623787</v>
      </c>
      <c r="CV1794" s="14">
        <f>2534431-(Таблица1[[#This Row],[Т23]]+Таблица1[[#This Row],[угол обхв3]])</f>
        <v>2449086.8759497521</v>
      </c>
      <c r="CW1794" s="50">
        <f>SUM(X1794:AC1794,AD1794:AI1794)-Таблица1[[#This Row],[lподв_min, мм]]</f>
        <v>23270.338194744283</v>
      </c>
      <c r="CX1794" s="17">
        <f>CW2233-Таблица1[[#This Row],[Суммарная длина каната]]</f>
        <v>-2427098.8223026851</v>
      </c>
    </row>
    <row r="1795" spans="1:102" x14ac:dyDescent="0.25">
      <c r="A1795" s="21">
        <v>1794</v>
      </c>
      <c r="B1795" s="10">
        <v>45.524897959183662</v>
      </c>
      <c r="C1795" s="10">
        <v>90.88204081632658</v>
      </c>
      <c r="D1795" s="11">
        <v>13703.53165422137</v>
      </c>
      <c r="E1795" s="11">
        <v>12697.468119845513</v>
      </c>
      <c r="F1795" s="11">
        <v>13629.166537947842</v>
      </c>
      <c r="G1795" s="11">
        <v>12816.593387868821</v>
      </c>
      <c r="H1795" s="11">
        <v>14111.531164221371</v>
      </c>
      <c r="I1795" s="11">
        <v>8916.1092472126147</v>
      </c>
      <c r="J1795" s="11">
        <v>3781.3588726328985</v>
      </c>
      <c r="K1795" s="11">
        <v>25978.348132323361</v>
      </c>
      <c r="L1795" s="11">
        <v>1035.7759179246868</v>
      </c>
      <c r="M1795" s="11">
        <v>58031.202279623787</v>
      </c>
      <c r="N1795" s="11">
        <v>7277.5857578843215</v>
      </c>
      <c r="O1795" s="11">
        <v>19312.249692401081</v>
      </c>
      <c r="P1795" s="43">
        <v>10078.908185914692</v>
      </c>
      <c r="Q1795" s="11">
        <v>18585.299190197355</v>
      </c>
      <c r="R1795" s="11">
        <v>13488.190744367488</v>
      </c>
      <c r="S1795" s="11">
        <v>14294.259055611152</v>
      </c>
      <c r="T1795" s="11">
        <v>14415.5401031816</v>
      </c>
      <c r="U1795" s="11">
        <v>13255.348007105527</v>
      </c>
      <c r="V1795" s="11">
        <v>13703.53165422137</v>
      </c>
      <c r="W1795" s="11">
        <v>12697.468119845513</v>
      </c>
      <c r="X1795" s="12">
        <v>0</v>
      </c>
      <c r="Y1795" s="12">
        <v>403.97542135026413</v>
      </c>
      <c r="Z1795" s="12">
        <v>263.36752028485756</v>
      </c>
      <c r="AA1795" s="44">
        <v>232.04019061955859</v>
      </c>
      <c r="AB1795" s="45">
        <v>47.253829333787941</v>
      </c>
      <c r="AC1795" s="12">
        <v>89.138956336218399</v>
      </c>
      <c r="AD1795" s="12">
        <v>12303.578231987925</v>
      </c>
      <c r="AE1795" s="12">
        <v>2894.1085636928378</v>
      </c>
      <c r="AF1795" s="12">
        <v>5480.5321821881525</v>
      </c>
      <c r="AG1795" s="44">
        <v>1128.4755203370585</v>
      </c>
      <c r="AH1795" s="45">
        <v>390.29476040551407</v>
      </c>
      <c r="AI1795" s="12">
        <v>3781.3588737118735</v>
      </c>
      <c r="AJ1795" s="12">
        <v>-42.183085065880086</v>
      </c>
      <c r="AK1795" s="12">
        <v>14.547519518407325</v>
      </c>
      <c r="AL1795" s="12">
        <v>51.532439550633882</v>
      </c>
      <c r="AM1795" s="44">
        <v>84.118036609241287</v>
      </c>
      <c r="AN1795" s="45">
        <v>77.482142034100264</v>
      </c>
      <c r="AO1795" s="12">
        <v>89.999999848478311</v>
      </c>
      <c r="AP1795" s="12">
        <v>-2113.3737843980575</v>
      </c>
      <c r="AQ1795" s="12">
        <v>7380.0683698429657</v>
      </c>
      <c r="AR1795" s="12">
        <v>10398.356063732312</v>
      </c>
      <c r="AS1795" s="44">
        <v>13894.042676076375</v>
      </c>
      <c r="AT1795" s="45">
        <v>14017.238875289435</v>
      </c>
      <c r="AU1795" s="12">
        <v>14111.53165422137</v>
      </c>
      <c r="AV1795" s="12">
        <v>11352.703211233787</v>
      </c>
      <c r="AW1795" s="12">
        <v>19707.169069294814</v>
      </c>
      <c r="AX1795" s="12">
        <v>18839.104338604197</v>
      </c>
      <c r="AY1795" s="44">
        <v>14336.070651229647</v>
      </c>
      <c r="AZ1795" s="45">
        <v>13166.91649767821</v>
      </c>
      <c r="BA1795" s="12">
        <v>12697.46812092449</v>
      </c>
      <c r="BB1795" s="12">
        <v>7003.6129995089477</v>
      </c>
      <c r="BC1795" s="12">
        <v>10181.390797873335</v>
      </c>
      <c r="BD1795" s="12">
        <v>13807.638622185108</v>
      </c>
      <c r="BE1795" s="44">
        <v>14009.688171472711</v>
      </c>
      <c r="BF1795" s="45">
        <v>14101.832882113536</v>
      </c>
      <c r="BG1795" s="12">
        <v>14111.531664221373</v>
      </c>
      <c r="BH1795" s="12">
        <v>19614.578863451756</v>
      </c>
      <c r="BI1795" s="12">
        <v>18980.218567091084</v>
      </c>
      <c r="BJ1795" s="12">
        <v>14548.064204017994</v>
      </c>
      <c r="BK1795" s="44">
        <v>13213.536411487032</v>
      </c>
      <c r="BL1795" s="45">
        <v>12785.899629272832</v>
      </c>
      <c r="BM1795" s="12">
        <v>8916.1092472126165</v>
      </c>
      <c r="BN1795" s="12">
        <v>0</v>
      </c>
      <c r="BO1795" s="12">
        <v>56.730604584287406</v>
      </c>
      <c r="BP1795" s="12">
        <v>36.984920032226555</v>
      </c>
      <c r="BQ1795" s="48">
        <v>32.585597058607405</v>
      </c>
      <c r="BR1795" s="49">
        <v>6.6358945751410188</v>
      </c>
      <c r="BS1795" s="13">
        <v>12.517857814378045</v>
      </c>
      <c r="BT1795" s="12">
        <v>298.79772037620847</v>
      </c>
      <c r="BV1795" s="14">
        <f>Таблица1[[#This Row],[Lкан_леб,мм]]</f>
        <v>58031.202279623787</v>
      </c>
      <c r="BW1795" s="50">
        <f>Таблица1[[#This Row],[угол обхв4]]+Таблица1[[#This Row],[Lдуг 3,мм]]</f>
        <v>12303.578231987925</v>
      </c>
      <c r="BX1795" s="54">
        <f>Таблица1[[#This Row],[угол обхв5]]+Таблица1[[#This Row],[Y5, мм]]</f>
        <v>58435.177700974054</v>
      </c>
      <c r="BY1795" s="14">
        <f>Таблица1[[#This Row],[угол обхв6]]+Таблица1[[#This Row],[Lдуг 4,мм]]</f>
        <v>15197.686795680764</v>
      </c>
      <c r="BZ1795" s="14">
        <f>Таблица1[[#This Row],[Т1]]+Таблица1[[#This Row],[X6, мм]]</f>
        <v>58698.545221258915</v>
      </c>
      <c r="CA1795" s="14">
        <f>Таблица1[[#This Row],[Т2]]+Таблица1[[#This Row],[Lдуг 5,мм]]</f>
        <v>20678.218977868917</v>
      </c>
      <c r="CB1795" s="14">
        <f>Таблица1[[#This Row],[Т3]]+Таблица1[[#This Row],[Y6, мм]]</f>
        <v>58930.585411878477</v>
      </c>
      <c r="CC1795" s="14">
        <f>Таблица1[[#This Row],[Т4]]+Таблица1[[#This Row],[Lдуг 6,мм]]</f>
        <v>21806.694498205976</v>
      </c>
      <c r="CD1795" s="14">
        <f>Таблица1[[#This Row],[Т5]]+Таблица1[[#This Row],[Lдуг 1,мм]]</f>
        <v>58977.839241212263</v>
      </c>
      <c r="CE1795" s="14">
        <f>Таблица1[[#This Row],[Т6]]+Таблица1[[#This Row],[Lпрям1, мм]]</f>
        <v>22196.989258611491</v>
      </c>
      <c r="CF1795" s="15">
        <f>Таблица1[[#This Row],[Т7]]+Таблица1[[#This Row],[Lдуг 2,мм]]</f>
        <v>59066.97819754848</v>
      </c>
      <c r="CG1795" s="14">
        <f>Таблица1[[#This Row],[Т8]]+Таблица1[[#This Row],[Lпрям2, мм]]</f>
        <v>25978.348132323365</v>
      </c>
      <c r="CH1795" s="14">
        <f>Таблица1[[#This Row],[Т9]]-Таблица1[[#This Row],[Т9]]</f>
        <v>0</v>
      </c>
      <c r="CI1795" s="50">
        <f>Таблица1[[#This Row],[Т9]]-Таблица1[[#This Row],[Т8]]</f>
        <v>36869.988938936993</v>
      </c>
      <c r="CJ1795" s="54">
        <f>Таблица1[[#This Row],[Т9]]-Таблица1[[#This Row],[Т7]]</f>
        <v>89.138956336217234</v>
      </c>
      <c r="CK1795" s="14">
        <f>Таблица1[[#This Row],[Т9]]-Таблица1[[#This Row],[Т6]]</f>
        <v>37260.283699342501</v>
      </c>
      <c r="CL1795" s="14">
        <f>Таблица1[[#This Row],[Т9]]-Таблица1[[#This Row],[Т5]]</f>
        <v>136.39278567000292</v>
      </c>
      <c r="CM1795" s="14">
        <f>Таблица1[[#This Row],[Т9]]-Таблица1[[#This Row],[Т4]]</f>
        <v>38388.759219679559</v>
      </c>
      <c r="CN1795" s="14">
        <f>Таблица1[[#This Row],[Т9]]-Таблица1[[#This Row],[Т3]]</f>
        <v>368.43297628956498</v>
      </c>
      <c r="CO1795" s="14">
        <f>Таблица1[[#This Row],[Т9]]-Таблица1[[#This Row],[Т2]]</f>
        <v>43869.291401867718</v>
      </c>
      <c r="CP1795" s="14">
        <f>Таблица1[[#This Row],[Т9]]-Таблица1[[#This Row],[Т1]]</f>
        <v>631.80049657442578</v>
      </c>
      <c r="CQ1795" s="14">
        <f>Таблица1[[#This Row],[Т9]]-Таблица1[[#This Row],[угол обхв6]]</f>
        <v>46763.399965560558</v>
      </c>
      <c r="CR1795" s="14">
        <f>Таблица1[[#This Row],[Т9]]-Таблица1[[#This Row],[угол обхв5]]</f>
        <v>1035.7759179246932</v>
      </c>
      <c r="CS1795" s="14">
        <f>Таблица1[[#This Row],[Т9]]-Таблица1[[#This Row],[угол обхв4]]</f>
        <v>59066.97819754848</v>
      </c>
      <c r="CT1795" s="14">
        <f>Таблица1[[#This Row],[Lкан_прям, мм]]+Таблица1[[#This Row],[Lкан_дуг, мм]]+Таблица1[[#This Row],[Lкан_леб,мм]]</f>
        <v>85045.326329871838</v>
      </c>
      <c r="CU1795" s="16">
        <f>Таблица1[[#This Row],[Lкан_леб,мм]]</f>
        <v>58031.202279623787</v>
      </c>
      <c r="CV1795" s="14">
        <f>2534431-(Таблица1[[#This Row],[Т23]]+Таблица1[[#This Row],[угол обхв3]])</f>
        <v>2449086.8759497521</v>
      </c>
      <c r="CW1795" s="50">
        <f>SUM(X1795:AC1795,AD1795:AI1795)-Таблица1[[#This Row],[lподв_min, мм]]</f>
        <v>23232.765177615151</v>
      </c>
      <c r="CX1795" s="17">
        <f>CW2234-Таблица1[[#This Row],[Суммарная длина каната]]</f>
        <v>-2427152.3151854295</v>
      </c>
    </row>
    <row r="1796" spans="1:102" x14ac:dyDescent="0.25">
      <c r="A1796" s="21">
        <v>1795</v>
      </c>
      <c r="B1796" s="10">
        <v>45.524897959183662</v>
      </c>
      <c r="C1796" s="10">
        <v>93.566122448979641</v>
      </c>
      <c r="D1796" s="11">
        <v>13960.488447271451</v>
      </c>
      <c r="E1796" s="11">
        <v>12977.907067660421</v>
      </c>
      <c r="F1796" s="11">
        <v>13880.626406424146</v>
      </c>
      <c r="G1796" s="11">
        <v>13093.419207419423</v>
      </c>
      <c r="H1796" s="11">
        <v>14368.487957271451</v>
      </c>
      <c r="I1796" s="11">
        <v>9157.7053187423444</v>
      </c>
      <c r="J1796" s="11">
        <v>3820.2017489180766</v>
      </c>
      <c r="K1796" s="11">
        <v>25978.348132312389</v>
      </c>
      <c r="L1796" s="11">
        <v>1035.7759179356551</v>
      </c>
      <c r="M1796" s="11">
        <v>58031.202279623787</v>
      </c>
      <c r="N1796" s="11">
        <v>7277.5857578843215</v>
      </c>
      <c r="O1796" s="11">
        <v>19312.249692401081</v>
      </c>
      <c r="P1796" s="43">
        <v>10064.120641255491</v>
      </c>
      <c r="Q1796" s="11">
        <v>18689.541502762371</v>
      </c>
      <c r="R1796" s="11">
        <v>13670.607772790601</v>
      </c>
      <c r="S1796" s="11">
        <v>14562.862017986305</v>
      </c>
      <c r="T1796" s="11">
        <v>14645.590850925146</v>
      </c>
      <c r="U1796" s="11">
        <v>13568.517511614751</v>
      </c>
      <c r="V1796" s="11">
        <v>13960.488447271451</v>
      </c>
      <c r="W1796" s="11">
        <v>12977.907067660421</v>
      </c>
      <c r="X1796" s="12">
        <v>0</v>
      </c>
      <c r="Y1796" s="12">
        <v>390.08546935456832</v>
      </c>
      <c r="Z1796" s="12">
        <v>258.14427903265573</v>
      </c>
      <c r="AA1796" s="44">
        <v>232.0401906195587</v>
      </c>
      <c r="AB1796" s="45">
        <v>47.253829333786669</v>
      </c>
      <c r="AC1796" s="12">
        <v>108.25214959508557</v>
      </c>
      <c r="AD1796" s="12">
        <v>12303.578231987925</v>
      </c>
      <c r="AE1796" s="12">
        <v>2855.2656874076542</v>
      </c>
      <c r="AF1796" s="12">
        <v>5480.5321821881498</v>
      </c>
      <c r="AG1796" s="44">
        <v>1128.4755203370623</v>
      </c>
      <c r="AH1796" s="45">
        <v>390.29476040551691</v>
      </c>
      <c r="AI1796" s="12">
        <v>3820.2017499860813</v>
      </c>
      <c r="AJ1796" s="12">
        <v>-42.183085065880086</v>
      </c>
      <c r="AK1796" s="12">
        <v>12.596942001268401</v>
      </c>
      <c r="AL1796" s="12">
        <v>48.848357917980756</v>
      </c>
      <c r="AM1796" s="44">
        <v>81.433954976588183</v>
      </c>
      <c r="AN1796" s="45">
        <v>74.798060401447344</v>
      </c>
      <c r="AO1796" s="12">
        <v>89.999999850018966</v>
      </c>
      <c r="AP1796" s="12">
        <v>-2113.3737843980575</v>
      </c>
      <c r="AQ1796" s="12">
        <v>7366.5669488442645</v>
      </c>
      <c r="AR1796" s="12">
        <v>10371.332637065068</v>
      </c>
      <c r="AS1796" s="44">
        <v>14074.056461784967</v>
      </c>
      <c r="AT1796" s="45">
        <v>14251.867742703047</v>
      </c>
      <c r="AU1796" s="12">
        <v>14368.488447271451</v>
      </c>
      <c r="AV1796" s="12">
        <v>11352.703211233787</v>
      </c>
      <c r="AW1796" s="12">
        <v>19710.428480956361</v>
      </c>
      <c r="AX1796" s="12">
        <v>18958.027609722671</v>
      </c>
      <c r="AY1796" s="44">
        <v>14623.633354558151</v>
      </c>
      <c r="AZ1796" s="45">
        <v>13461.530998203345</v>
      </c>
      <c r="BA1796" s="12">
        <v>12977.907068728427</v>
      </c>
      <c r="BB1796" s="12">
        <v>7003.6129995089477</v>
      </c>
      <c r="BC1796" s="12">
        <v>10153.101832215436</v>
      </c>
      <c r="BD1796" s="12">
        <v>13977.819768600177</v>
      </c>
      <c r="BE1796" s="44">
        <v>14242.14216193078</v>
      </c>
      <c r="BF1796" s="45">
        <v>14354.21155549355</v>
      </c>
      <c r="BG1796" s="12">
        <v>14368.488457271451</v>
      </c>
      <c r="BH1796" s="12">
        <v>19614.578863451756</v>
      </c>
      <c r="BI1796" s="12">
        <v>19087.720291317652</v>
      </c>
      <c r="BJ1796" s="12">
        <v>14831.348124946602</v>
      </c>
      <c r="BK1796" s="44">
        <v>13507.746175042903</v>
      </c>
      <c r="BL1796" s="45">
        <v>13084.893581071827</v>
      </c>
      <c r="BM1796" s="12">
        <v>9157.7053187423462</v>
      </c>
      <c r="BN1796" s="12">
        <v>0</v>
      </c>
      <c r="BO1796" s="12">
        <v>54.780027067148481</v>
      </c>
      <c r="BP1796" s="12">
        <v>36.251415916712361</v>
      </c>
      <c r="BQ1796" s="48">
        <v>32.585597058607419</v>
      </c>
      <c r="BR1796" s="49">
        <v>6.6358945751408402</v>
      </c>
      <c r="BS1796" s="13">
        <v>15.201939448571633</v>
      </c>
      <c r="BT1796" s="12">
        <v>298.79772037620847</v>
      </c>
      <c r="BV1796" s="14">
        <f>Таблица1[[#This Row],[Lкан_леб,мм]]</f>
        <v>58031.202279623787</v>
      </c>
      <c r="BW1796" s="50">
        <f>Таблица1[[#This Row],[угол обхв4]]+Таблица1[[#This Row],[Lдуг 3,мм]]</f>
        <v>12303.578231987925</v>
      </c>
      <c r="BX1796" s="54">
        <f>Таблица1[[#This Row],[угол обхв5]]+Таблица1[[#This Row],[Y5, мм]]</f>
        <v>58421.287748978357</v>
      </c>
      <c r="BY1796" s="14">
        <f>Таблица1[[#This Row],[угол обхв6]]+Таблица1[[#This Row],[Lдуг 4,мм]]</f>
        <v>15158.84391939558</v>
      </c>
      <c r="BZ1796" s="14">
        <f>Таблица1[[#This Row],[Т1]]+Таблица1[[#This Row],[X6, мм]]</f>
        <v>58679.432028011011</v>
      </c>
      <c r="CA1796" s="14">
        <f>Таблица1[[#This Row],[Т2]]+Таблица1[[#This Row],[Lдуг 5,мм]]</f>
        <v>20639.37610158373</v>
      </c>
      <c r="CB1796" s="14">
        <f>Таблица1[[#This Row],[Т3]]+Таблица1[[#This Row],[Y6, мм]]</f>
        <v>58911.472218630573</v>
      </c>
      <c r="CC1796" s="14">
        <f>Таблица1[[#This Row],[Т4]]+Таблица1[[#This Row],[Lдуг 6,мм]]</f>
        <v>21767.851621920792</v>
      </c>
      <c r="CD1796" s="14">
        <f>Таблица1[[#This Row],[Т5]]+Таблица1[[#This Row],[Lдуг 1,мм]]</f>
        <v>58958.726047964359</v>
      </c>
      <c r="CE1796" s="14">
        <f>Таблица1[[#This Row],[Т6]]+Таблица1[[#This Row],[Lпрям1, мм]]</f>
        <v>22158.146382326308</v>
      </c>
      <c r="CF1796" s="15">
        <f>Таблица1[[#This Row],[Т7]]+Таблица1[[#This Row],[Lдуг 2,мм]]</f>
        <v>59066.978197559445</v>
      </c>
      <c r="CG1796" s="14">
        <f>Таблица1[[#This Row],[Т8]]+Таблица1[[#This Row],[Lпрям2, мм]]</f>
        <v>25978.348132312389</v>
      </c>
      <c r="CH1796" s="14">
        <f>Таблица1[[#This Row],[Т9]]-Таблица1[[#This Row],[Т9]]</f>
        <v>0</v>
      </c>
      <c r="CI1796" s="50">
        <f>Таблица1[[#This Row],[Т9]]-Таблица1[[#This Row],[Т8]]</f>
        <v>36908.831815233134</v>
      </c>
      <c r="CJ1796" s="54">
        <f>Таблица1[[#This Row],[Т9]]-Таблица1[[#This Row],[Т7]]</f>
        <v>108.25214959508594</v>
      </c>
      <c r="CK1796" s="14">
        <f>Таблица1[[#This Row],[Т9]]-Таблица1[[#This Row],[Т6]]</f>
        <v>37299.126575638657</v>
      </c>
      <c r="CL1796" s="14">
        <f>Таблица1[[#This Row],[Т9]]-Таблица1[[#This Row],[Т5]]</f>
        <v>155.50597892887163</v>
      </c>
      <c r="CM1796" s="14">
        <f>Таблица1[[#This Row],[Т9]]-Таблица1[[#This Row],[Т4]]</f>
        <v>38427.602095975715</v>
      </c>
      <c r="CN1796" s="14">
        <f>Таблица1[[#This Row],[Т9]]-Таблица1[[#This Row],[Т3]]</f>
        <v>387.54616954843368</v>
      </c>
      <c r="CO1796" s="14">
        <f>Таблица1[[#This Row],[Т9]]-Таблица1[[#This Row],[Т2]]</f>
        <v>43908.134278163867</v>
      </c>
      <c r="CP1796" s="14">
        <f>Таблица1[[#This Row],[Т9]]-Таблица1[[#This Row],[Т1]]</f>
        <v>645.69044858108828</v>
      </c>
      <c r="CQ1796" s="14">
        <f>Таблица1[[#This Row],[Т9]]-Таблица1[[#This Row],[угол обхв6]]</f>
        <v>46763.399965571516</v>
      </c>
      <c r="CR1796" s="14">
        <f>Таблица1[[#This Row],[Т9]]-Таблица1[[#This Row],[угол обхв5]]</f>
        <v>1035.7759179356581</v>
      </c>
      <c r="CS1796" s="14">
        <f>Таблица1[[#This Row],[Т9]]-Таблица1[[#This Row],[угол обхв4]]</f>
        <v>59066.978197559445</v>
      </c>
      <c r="CT1796" s="14">
        <f>Таблица1[[#This Row],[Lкан_прям, мм]]+Таблица1[[#This Row],[Lкан_дуг, мм]]+Таблица1[[#This Row],[Lкан_леб,мм]]</f>
        <v>85045.326329871838</v>
      </c>
      <c r="CU1796" s="16">
        <f>Таблица1[[#This Row],[Lкан_леб,мм]]</f>
        <v>58031.202279623787</v>
      </c>
      <c r="CV1796" s="14">
        <f>2534431-(Таблица1[[#This Row],[Т23]]+Таблица1[[#This Row],[угол обхв3]])</f>
        <v>2449086.8759497521</v>
      </c>
      <c r="CW1796" s="50">
        <f>SUM(X1796:AC1796,AD1796:AI1796)-Таблица1[[#This Row],[lподв_min, мм]]</f>
        <v>23193.922301329967</v>
      </c>
      <c r="CX1796" s="17">
        <f>CW2235-Таблица1[[#This Row],[Суммарная длина каната]]</f>
        <v>-2427205.6853332673</v>
      </c>
    </row>
    <row r="1797" spans="1:102" x14ac:dyDescent="0.25">
      <c r="A1797" s="21">
        <v>1796</v>
      </c>
      <c r="B1797" s="10">
        <v>45.524897959183662</v>
      </c>
      <c r="C1797" s="10">
        <v>96.250204081632717</v>
      </c>
      <c r="D1797" s="11">
        <v>14204.030683477129</v>
      </c>
      <c r="E1797" s="11">
        <v>13270.071364127403</v>
      </c>
      <c r="F1797" s="11">
        <v>14118.846947529022</v>
      </c>
      <c r="G1797" s="11">
        <v>13381.716924406006</v>
      </c>
      <c r="H1797" s="11">
        <v>14612.030193477131</v>
      </c>
      <c r="I1797" s="11">
        <v>9409.7913453712263</v>
      </c>
      <c r="J1797" s="11">
        <v>3860.2800187561766</v>
      </c>
      <c r="K1797" s="11">
        <v>25978.348132301307</v>
      </c>
      <c r="L1797" s="11">
        <v>1035.7759179467446</v>
      </c>
      <c r="M1797" s="11">
        <v>58031.202279623787</v>
      </c>
      <c r="N1797" s="11">
        <v>7277.5857578843215</v>
      </c>
      <c r="O1797" s="11">
        <v>19312.249692401081</v>
      </c>
      <c r="P1797" s="43">
        <v>10044.467763762847</v>
      </c>
      <c r="Q1797" s="11">
        <v>18792.97696869263</v>
      </c>
      <c r="R1797" s="11">
        <v>13840.246286690253</v>
      </c>
      <c r="S1797" s="11">
        <v>14839.71269661531</v>
      </c>
      <c r="T1797" s="11">
        <v>14860.723822875028</v>
      </c>
      <c r="U1797" s="11">
        <v>13892.116475568471</v>
      </c>
      <c r="V1797" s="11">
        <v>14204.030683477129</v>
      </c>
      <c r="W1797" s="11">
        <v>13270.071364127403</v>
      </c>
      <c r="X1797" s="12">
        <v>0</v>
      </c>
      <c r="Y1797" s="12">
        <v>376.07403103212312</v>
      </c>
      <c r="Z1797" s="12">
        <v>253.04252410720395</v>
      </c>
      <c r="AA1797" s="44">
        <v>232.04019061955927</v>
      </c>
      <c r="AB1797" s="45">
        <v>47.253829333787387</v>
      </c>
      <c r="AC1797" s="12">
        <v>127.36534285407075</v>
      </c>
      <c r="AD1797" s="12">
        <v>12303.578231987925</v>
      </c>
      <c r="AE1797" s="12">
        <v>2815.1874175695584</v>
      </c>
      <c r="AF1797" s="12">
        <v>5480.5321821881516</v>
      </c>
      <c r="AG1797" s="44">
        <v>1128.4755203370596</v>
      </c>
      <c r="AH1797" s="45">
        <v>390.29476040551856</v>
      </c>
      <c r="AI1797" s="12">
        <v>3860.2800198130926</v>
      </c>
      <c r="AJ1797" s="12">
        <v>-42.183085065880086</v>
      </c>
      <c r="AK1797" s="12">
        <v>10.629304058170428</v>
      </c>
      <c r="AL1797" s="12">
        <v>46.164276285327723</v>
      </c>
      <c r="AM1797" s="44">
        <v>78.749873343935221</v>
      </c>
      <c r="AN1797" s="45">
        <v>72.113978768794283</v>
      </c>
      <c r="AO1797" s="12">
        <v>89.999999851576078</v>
      </c>
      <c r="AP1797" s="12">
        <v>-2113.3737843980575</v>
      </c>
      <c r="AQ1797" s="12">
        <v>7352.8430107232662</v>
      </c>
      <c r="AR1797" s="12">
        <v>10338.769807686538</v>
      </c>
      <c r="AS1797" s="44">
        <v>14240.406505139752</v>
      </c>
      <c r="AT1797" s="45">
        <v>14472.442722748847</v>
      </c>
      <c r="AU1797" s="12">
        <v>14612.030683477127</v>
      </c>
      <c r="AV1797" s="12">
        <v>11352.703211233787</v>
      </c>
      <c r="AW1797" s="12">
        <v>19713.248876808149</v>
      </c>
      <c r="AX1797" s="12">
        <v>19075.554934822932</v>
      </c>
      <c r="AY1797" s="44">
        <v>14919.310432578397</v>
      </c>
      <c r="AZ1797" s="45">
        <v>13766.809702867225</v>
      </c>
      <c r="BA1797" s="12">
        <v>13270.071365184322</v>
      </c>
      <c r="BB1797" s="12">
        <v>7003.6129995089477</v>
      </c>
      <c r="BC1797" s="12">
        <v>10119.725016601791</v>
      </c>
      <c r="BD1797" s="12">
        <v>14134.548330613947</v>
      </c>
      <c r="BE1797" s="44">
        <v>14460.56360442553</v>
      </c>
      <c r="BF1797" s="45">
        <v>14592.311783603311</v>
      </c>
      <c r="BG1797" s="12">
        <v>14612.030693477131</v>
      </c>
      <c r="BH1797" s="12">
        <v>19614.578863451756</v>
      </c>
      <c r="BI1797" s="12">
        <v>19193.976153099702</v>
      </c>
      <c r="BJ1797" s="12">
        <v>15122.290662745609</v>
      </c>
      <c r="BK1797" s="44">
        <v>13812.518739605384</v>
      </c>
      <c r="BL1797" s="45">
        <v>13395.378136828649</v>
      </c>
      <c r="BM1797" s="12">
        <v>9409.7913453712281</v>
      </c>
      <c r="BN1797" s="12">
        <v>0</v>
      </c>
      <c r="BO1797" s="12">
        <v>52.812389124050512</v>
      </c>
      <c r="BP1797" s="12">
        <v>35.534972227157297</v>
      </c>
      <c r="BQ1797" s="48">
        <v>32.585597058607505</v>
      </c>
      <c r="BR1797" s="49">
        <v>6.6358945751409424</v>
      </c>
      <c r="BS1797" s="13">
        <v>17.886021082781795</v>
      </c>
      <c r="BT1797" s="12">
        <v>298.79772037620847</v>
      </c>
      <c r="BV1797" s="14">
        <f>Таблица1[[#This Row],[Lкан_леб,мм]]</f>
        <v>58031.202279623787</v>
      </c>
      <c r="BW1797" s="50">
        <f>Таблица1[[#This Row],[угол обхв4]]+Таблица1[[#This Row],[Lдуг 3,мм]]</f>
        <v>12303.578231987925</v>
      </c>
      <c r="BX1797" s="54">
        <f>Таблица1[[#This Row],[угол обхв5]]+Таблица1[[#This Row],[Y5, мм]]</f>
        <v>58407.276310655907</v>
      </c>
      <c r="BY1797" s="14">
        <f>Таблица1[[#This Row],[угол обхв6]]+Таблица1[[#This Row],[Lдуг 4,мм]]</f>
        <v>15118.765649557485</v>
      </c>
      <c r="BZ1797" s="14">
        <f>Таблица1[[#This Row],[Т1]]+Таблица1[[#This Row],[X6, мм]]</f>
        <v>58660.318834763108</v>
      </c>
      <c r="CA1797" s="14">
        <f>Таблица1[[#This Row],[Т2]]+Таблица1[[#This Row],[Lдуг 5,мм]]</f>
        <v>20599.297831745636</v>
      </c>
      <c r="CB1797" s="14">
        <f>Таблица1[[#This Row],[Т3]]+Таблица1[[#This Row],[Y6, мм]]</f>
        <v>58892.35902538267</v>
      </c>
      <c r="CC1797" s="14">
        <f>Таблица1[[#This Row],[Т4]]+Таблица1[[#This Row],[Lдуг 6,мм]]</f>
        <v>21727.773352082695</v>
      </c>
      <c r="CD1797" s="14">
        <f>Таблица1[[#This Row],[Т5]]+Таблица1[[#This Row],[Lдуг 1,мм]]</f>
        <v>58939.612854716455</v>
      </c>
      <c r="CE1797" s="14">
        <f>Таблица1[[#This Row],[Т6]]+Таблица1[[#This Row],[Lпрям1, мм]]</f>
        <v>22118.068112488214</v>
      </c>
      <c r="CF1797" s="15">
        <f>Таблица1[[#This Row],[Т7]]+Таблица1[[#This Row],[Lдуг 2,мм]]</f>
        <v>59066.978197570526</v>
      </c>
      <c r="CG1797" s="14">
        <f>Таблица1[[#This Row],[Т8]]+Таблица1[[#This Row],[Lпрям2, мм]]</f>
        <v>25978.348132301307</v>
      </c>
      <c r="CH1797" s="14">
        <f>Таблица1[[#This Row],[Т9]]-Таблица1[[#This Row],[Т9]]</f>
        <v>0</v>
      </c>
      <c r="CI1797" s="50">
        <f>Таблица1[[#This Row],[Т9]]-Таблица1[[#This Row],[Т8]]</f>
        <v>36948.910085082316</v>
      </c>
      <c r="CJ1797" s="54">
        <f>Таблица1[[#This Row],[Т9]]-Таблица1[[#This Row],[Т7]]</f>
        <v>127.36534285407106</v>
      </c>
      <c r="CK1797" s="14">
        <f>Таблица1[[#This Row],[Т9]]-Таблица1[[#This Row],[Т6]]</f>
        <v>37339.204845487831</v>
      </c>
      <c r="CL1797" s="14">
        <f>Таблица1[[#This Row],[Т9]]-Таблица1[[#This Row],[Т5]]</f>
        <v>174.61917218785675</v>
      </c>
      <c r="CM1797" s="14">
        <f>Таблица1[[#This Row],[Т9]]-Таблица1[[#This Row],[Т4]]</f>
        <v>38467.68036582489</v>
      </c>
      <c r="CN1797" s="14">
        <f>Таблица1[[#This Row],[Т9]]-Таблица1[[#This Row],[Т3]]</f>
        <v>406.6593628074188</v>
      </c>
      <c r="CO1797" s="14">
        <f>Таблица1[[#This Row],[Т9]]-Таблица1[[#This Row],[Т2]]</f>
        <v>43948.212548013042</v>
      </c>
      <c r="CP1797" s="14">
        <f>Таблица1[[#This Row],[Т9]]-Таблица1[[#This Row],[Т1]]</f>
        <v>659.70188691461954</v>
      </c>
      <c r="CQ1797" s="14">
        <f>Таблица1[[#This Row],[Т9]]-Таблица1[[#This Row],[угол обхв6]]</f>
        <v>46763.399965582605</v>
      </c>
      <c r="CR1797" s="14">
        <f>Таблица1[[#This Row],[Т9]]-Таблица1[[#This Row],[угол обхв5]]</f>
        <v>1035.7759179467394</v>
      </c>
      <c r="CS1797" s="14">
        <f>Таблица1[[#This Row],[Т9]]-Таблица1[[#This Row],[угол обхв4]]</f>
        <v>59066.978197570526</v>
      </c>
      <c r="CT1797" s="14">
        <f>Таблица1[[#This Row],[Lкан_прям, мм]]+Таблица1[[#This Row],[Lкан_дуг, мм]]+Таблица1[[#This Row],[Lкан_леб,мм]]</f>
        <v>85045.326329871838</v>
      </c>
      <c r="CU1797" s="16">
        <f>Таблица1[[#This Row],[Lкан_леб,мм]]</f>
        <v>58031.202279623787</v>
      </c>
      <c r="CV1797" s="14">
        <f>2534431-(Таблица1[[#This Row],[Т23]]+Таблица1[[#This Row],[угол обхв3]])</f>
        <v>2449086.8759497521</v>
      </c>
      <c r="CW1797" s="50">
        <f>SUM(X1797:AC1797,AD1797:AI1797)-Таблица1[[#This Row],[lподв_min, мм]]</f>
        <v>23153.844031491873</v>
      </c>
      <c r="CX1797" s="17">
        <f>CW2236-Таблица1[[#This Row],[Суммарная длина каната]]</f>
        <v>-2427258.7993132896</v>
      </c>
    </row>
    <row r="1798" spans="1:102" x14ac:dyDescent="0.25">
      <c r="A1798" s="21">
        <v>1797</v>
      </c>
      <c r="B1798" s="10">
        <v>45.524897959183662</v>
      </c>
      <c r="C1798" s="10">
        <v>98.934285714285778</v>
      </c>
      <c r="D1798" s="11">
        <v>14433.623994103958</v>
      </c>
      <c r="E1798" s="11">
        <v>13573.319956311316</v>
      </c>
      <c r="F1798" s="11">
        <v>14343.305469137065</v>
      </c>
      <c r="G1798" s="11">
        <v>13680.853969757316</v>
      </c>
      <c r="H1798" s="11">
        <v>14841.62350410396</v>
      </c>
      <c r="I1798" s="11">
        <v>9671.7626080762839</v>
      </c>
      <c r="J1798" s="11">
        <v>3901.5573482350324</v>
      </c>
      <c r="K1798" s="11">
        <v>25978.348132290113</v>
      </c>
      <c r="L1798" s="11">
        <v>1035.7759179579268</v>
      </c>
      <c r="M1798" s="11">
        <v>58031.202279623787</v>
      </c>
      <c r="N1798" s="11">
        <v>7277.5857578843215</v>
      </c>
      <c r="O1798" s="11">
        <v>19312.249692401081</v>
      </c>
      <c r="P1798" s="43">
        <v>10019.992674841224</v>
      </c>
      <c r="Q1798" s="11">
        <v>18895.378634832538</v>
      </c>
      <c r="R1798" s="11">
        <v>13996.734073347214</v>
      </c>
      <c r="S1798" s="11">
        <v>15124.203638971356</v>
      </c>
      <c r="T1798" s="11">
        <v>15060.466984546601</v>
      </c>
      <c r="U1798" s="11">
        <v>14225.434873586579</v>
      </c>
      <c r="V1798" s="11">
        <v>14433.623994103958</v>
      </c>
      <c r="W1798" s="11">
        <v>13573.319956311316</v>
      </c>
      <c r="X1798" s="12">
        <v>0</v>
      </c>
      <c r="Y1798" s="12">
        <v>361.93193189228612</v>
      </c>
      <c r="Z1798" s="12">
        <v>248.07142999914362</v>
      </c>
      <c r="AA1798" s="44">
        <v>232.04019061955907</v>
      </c>
      <c r="AB1798" s="45">
        <v>47.253829333787579</v>
      </c>
      <c r="AC1798" s="12">
        <v>146.47853611315043</v>
      </c>
      <c r="AD1798" s="12">
        <v>12303.578231987925</v>
      </c>
      <c r="AE1798" s="12">
        <v>2773.9100880907022</v>
      </c>
      <c r="AF1798" s="12">
        <v>5480.532182188148</v>
      </c>
      <c r="AG1798" s="44">
        <v>1128.4755203370601</v>
      </c>
      <c r="AH1798" s="45">
        <v>390.29476040551373</v>
      </c>
      <c r="AI1798" s="12">
        <v>3901.5573492807662</v>
      </c>
      <c r="AJ1798" s="12">
        <v>-42.183085065880086</v>
      </c>
      <c r="AK1798" s="12">
        <v>8.6433173077580374</v>
      </c>
      <c r="AL1798" s="12">
        <v>43.480194652674626</v>
      </c>
      <c r="AM1798" s="44">
        <v>76.065791711282102</v>
      </c>
      <c r="AN1798" s="45">
        <v>69.429897136141136</v>
      </c>
      <c r="AO1798" s="12">
        <v>89.999999853146363</v>
      </c>
      <c r="AP1798" s="12">
        <v>-2113.3737843980575</v>
      </c>
      <c r="AQ1798" s="12">
        <v>7338.9011524308817</v>
      </c>
      <c r="AR1798" s="12">
        <v>10300.73902340058</v>
      </c>
      <c r="AS1798" s="44">
        <v>14392.727808826399</v>
      </c>
      <c r="AT1798" s="45">
        <v>14678.479840348129</v>
      </c>
      <c r="AU1798" s="12">
        <v>14841.623994103958</v>
      </c>
      <c r="AV1798" s="12">
        <v>11352.703211233787</v>
      </c>
      <c r="AW1798" s="12">
        <v>19715.616054895028</v>
      </c>
      <c r="AX1798" s="12">
        <v>19191.428441065524</v>
      </c>
      <c r="AY1798" s="44">
        <v>15222.453124777852</v>
      </c>
      <c r="AZ1798" s="45">
        <v>14082.082783727048</v>
      </c>
      <c r="BA1798" s="12">
        <v>13573.319957357051</v>
      </c>
      <c r="BB1798" s="12">
        <v>7003.6129995089477</v>
      </c>
      <c r="BC1798" s="12">
        <v>10081.308069387782</v>
      </c>
      <c r="BD1798" s="12">
        <v>14277.48042190657</v>
      </c>
      <c r="BE1798" s="44">
        <v>14664.473249067416</v>
      </c>
      <c r="BF1798" s="45">
        <v>14815.611138302431</v>
      </c>
      <c r="BG1798" s="12">
        <v>14841.62400410396</v>
      </c>
      <c r="BH1798" s="12">
        <v>19614.578863451756</v>
      </c>
      <c r="BI1798" s="12">
        <v>19298.744997326488</v>
      </c>
      <c r="BJ1798" s="12">
        <v>15420.253445204342</v>
      </c>
      <c r="BK1798" s="44">
        <v>14127.185387780082</v>
      </c>
      <c r="BL1798" s="45">
        <v>13716.672046170846</v>
      </c>
      <c r="BM1798" s="12">
        <v>9671.7626080762857</v>
      </c>
      <c r="BN1798" s="12">
        <v>0</v>
      </c>
      <c r="BO1798" s="12">
        <v>50.826402373638118</v>
      </c>
      <c r="BP1798" s="12">
        <v>34.836877344916587</v>
      </c>
      <c r="BQ1798" s="48">
        <v>32.585597058607476</v>
      </c>
      <c r="BR1798" s="49">
        <v>6.6358945751409673</v>
      </c>
      <c r="BS1798" s="13">
        <v>20.570102717005231</v>
      </c>
      <c r="BT1798" s="12">
        <v>298.79772037620847</v>
      </c>
      <c r="BV1798" s="14">
        <f>Таблица1[[#This Row],[Lкан_леб,мм]]</f>
        <v>58031.202279623787</v>
      </c>
      <c r="BW1798" s="50">
        <f>Таблица1[[#This Row],[угол обхв4]]+Таблица1[[#This Row],[Lдуг 3,мм]]</f>
        <v>12303.578231987925</v>
      </c>
      <c r="BX1798" s="54">
        <f>Таблица1[[#This Row],[угол обхв5]]+Таблица1[[#This Row],[Y5, мм]]</f>
        <v>58393.134211516073</v>
      </c>
      <c r="BY1798" s="14">
        <f>Таблица1[[#This Row],[угол обхв6]]+Таблица1[[#This Row],[Lдуг 4,мм]]</f>
        <v>15077.488320078628</v>
      </c>
      <c r="BZ1798" s="14">
        <f>Таблица1[[#This Row],[Т1]]+Таблица1[[#This Row],[X6, мм]]</f>
        <v>58641.205641515218</v>
      </c>
      <c r="CA1798" s="14">
        <f>Таблица1[[#This Row],[Т2]]+Таблица1[[#This Row],[Lдуг 5,мм]]</f>
        <v>20558.020502266776</v>
      </c>
      <c r="CB1798" s="14">
        <f>Таблица1[[#This Row],[Т3]]+Таблица1[[#This Row],[Y6, мм]]</f>
        <v>58873.24583213478</v>
      </c>
      <c r="CC1798" s="14">
        <f>Таблица1[[#This Row],[Т4]]+Таблица1[[#This Row],[Lдуг 6,мм]]</f>
        <v>21686.496022603835</v>
      </c>
      <c r="CD1798" s="14">
        <f>Таблица1[[#This Row],[Т5]]+Таблица1[[#This Row],[Lдуг 1,мм]]</f>
        <v>58920.499661468566</v>
      </c>
      <c r="CE1798" s="14">
        <f>Таблица1[[#This Row],[Т6]]+Таблица1[[#This Row],[Lпрям1, мм]]</f>
        <v>22076.79078300935</v>
      </c>
      <c r="CF1798" s="15">
        <f>Таблица1[[#This Row],[Т7]]+Таблица1[[#This Row],[Lдуг 2,мм]]</f>
        <v>59066.978197581717</v>
      </c>
      <c r="CG1798" s="14">
        <f>Таблица1[[#This Row],[Т8]]+Таблица1[[#This Row],[Lпрям2, мм]]</f>
        <v>25978.348132290117</v>
      </c>
      <c r="CH1798" s="14">
        <f>Таблица1[[#This Row],[Т9]]-Таблица1[[#This Row],[Т9]]</f>
        <v>0</v>
      </c>
      <c r="CI1798" s="50">
        <f>Таблица1[[#This Row],[Т9]]-Таблица1[[#This Row],[Т8]]</f>
        <v>36990.18741457237</v>
      </c>
      <c r="CJ1798" s="54">
        <f>Таблица1[[#This Row],[Т9]]-Таблица1[[#This Row],[Т7]]</f>
        <v>146.47853611315077</v>
      </c>
      <c r="CK1798" s="14">
        <f>Таблица1[[#This Row],[Т9]]-Таблица1[[#This Row],[Т6]]</f>
        <v>37380.482174977878</v>
      </c>
      <c r="CL1798" s="14">
        <f>Таблица1[[#This Row],[Т9]]-Таблица1[[#This Row],[Т5]]</f>
        <v>193.73236544693646</v>
      </c>
      <c r="CM1798" s="14">
        <f>Таблица1[[#This Row],[Т9]]-Таблица1[[#This Row],[Т4]]</f>
        <v>38508.957695314937</v>
      </c>
      <c r="CN1798" s="14">
        <f>Таблица1[[#This Row],[Т9]]-Таблица1[[#This Row],[Т3]]</f>
        <v>425.77255606649851</v>
      </c>
      <c r="CO1798" s="14">
        <f>Таблица1[[#This Row],[Т9]]-Таблица1[[#This Row],[Т2]]</f>
        <v>43989.489877503089</v>
      </c>
      <c r="CP1798" s="14">
        <f>Таблица1[[#This Row],[Т9]]-Таблица1[[#This Row],[Т1]]</f>
        <v>673.84398606564355</v>
      </c>
      <c r="CQ1798" s="14">
        <f>Таблица1[[#This Row],[Т9]]-Таблица1[[#This Row],[угол обхв6]]</f>
        <v>46763.399965593795</v>
      </c>
      <c r="CR1798" s="14">
        <f>Таблица1[[#This Row],[Т9]]-Таблица1[[#This Row],[угол обхв5]]</f>
        <v>1035.7759179579298</v>
      </c>
      <c r="CS1798" s="14">
        <f>Таблица1[[#This Row],[Т9]]-Таблица1[[#This Row],[угол обхв4]]</f>
        <v>59066.978197581717</v>
      </c>
      <c r="CT1798" s="14">
        <f>Таблица1[[#This Row],[Lкан_прям, мм]]+Таблица1[[#This Row],[Lкан_дуг, мм]]+Таблица1[[#This Row],[Lкан_леб,мм]]</f>
        <v>85045.326329871823</v>
      </c>
      <c r="CU1798" s="16">
        <f>Таблица1[[#This Row],[Lкан_леб,мм]]</f>
        <v>58031.202279623787</v>
      </c>
      <c r="CV1798" s="14">
        <f>2534431-(Таблица1[[#This Row],[Т23]]+Таблица1[[#This Row],[угол обхв3]])</f>
        <v>2449086.8759497521</v>
      </c>
      <c r="CW1798" s="50">
        <f>SUM(X1798:AC1798,AD1798:AI1798)-Таблица1[[#This Row],[lподв_min, мм]]</f>
        <v>23112.566702013009</v>
      </c>
      <c r="CX1798" s="17">
        <f>CW2237-Таблица1[[#This Row],[Суммарная длина каната]]</f>
        <v>-2427311.5115336422</v>
      </c>
    </row>
    <row r="1799" spans="1:102" x14ac:dyDescent="0.25">
      <c r="A1799" s="21">
        <v>1798</v>
      </c>
      <c r="B1799" s="10">
        <v>45.524897959183662</v>
      </c>
      <c r="C1799" s="10">
        <v>101.61836734693884</v>
      </c>
      <c r="D1799" s="11">
        <v>14648.764616483299</v>
      </c>
      <c r="E1799" s="11">
        <v>13886.98747064511</v>
      </c>
      <c r="F1799" s="11">
        <v>14553.509475088278</v>
      </c>
      <c r="G1799" s="11">
        <v>13990.173991265852</v>
      </c>
      <c r="H1799" s="11">
        <v>15056.7641264833</v>
      </c>
      <c r="I1799" s="11">
        <v>9942.9920340905464</v>
      </c>
      <c r="J1799" s="11">
        <v>3943.9954365545623</v>
      </c>
      <c r="K1799" s="11">
        <v>25978.348132278879</v>
      </c>
      <c r="L1799" s="11">
        <v>1035.7759179691745</v>
      </c>
      <c r="M1799" s="11">
        <v>58031.202279623787</v>
      </c>
      <c r="N1799" s="11">
        <v>7277.5857578843215</v>
      </c>
      <c r="O1799" s="11">
        <v>19312.249692401081</v>
      </c>
      <c r="P1799" s="43">
        <v>9990.7490765609418</v>
      </c>
      <c r="Q1799" s="11">
        <v>18996.521816340599</v>
      </c>
      <c r="R1799" s="11">
        <v>14139.72777473942</v>
      </c>
      <c r="S1799" s="11">
        <v>15415.710628626115</v>
      </c>
      <c r="T1799" s="11">
        <v>15244.382069041358</v>
      </c>
      <c r="U1799" s="11">
        <v>14567.74135437127</v>
      </c>
      <c r="V1799" s="11">
        <v>14648.764616483299</v>
      </c>
      <c r="W1799" s="11">
        <v>13886.98747064511</v>
      </c>
      <c r="X1799" s="12">
        <v>0</v>
      </c>
      <c r="Y1799" s="12">
        <v>347.6492879569563</v>
      </c>
      <c r="Z1799" s="12">
        <v>243.24088068657647</v>
      </c>
      <c r="AA1799" s="44">
        <v>232.04019061955839</v>
      </c>
      <c r="AB1799" s="45">
        <v>47.253829333785312</v>
      </c>
      <c r="AC1799" s="12">
        <v>165.59172937229815</v>
      </c>
      <c r="AD1799" s="12">
        <v>12303.578231987925</v>
      </c>
      <c r="AE1799" s="12">
        <v>2731.4719997711845</v>
      </c>
      <c r="AF1799" s="12">
        <v>5480.5321821881489</v>
      </c>
      <c r="AG1799" s="44">
        <v>1128.4755203370601</v>
      </c>
      <c r="AH1799" s="45">
        <v>390.29476040552078</v>
      </c>
      <c r="AI1799" s="12">
        <v>3943.9954375890452</v>
      </c>
      <c r="AJ1799" s="12">
        <v>-42.183085065880086</v>
      </c>
      <c r="AK1799" s="12">
        <v>6.6375937347616638</v>
      </c>
      <c r="AL1799" s="12">
        <v>40.796113020021593</v>
      </c>
      <c r="AM1799" s="44">
        <v>73.38171007862897</v>
      </c>
      <c r="AN1799" s="45">
        <v>66.745815503488316</v>
      </c>
      <c r="AO1799" s="12">
        <v>89.999999854726539</v>
      </c>
      <c r="AP1799" s="12">
        <v>-2113.3737843980575</v>
      </c>
      <c r="AQ1799" s="12">
        <v>7324.746033897939</v>
      </c>
      <c r="AR1799" s="12">
        <v>10257.323729536378</v>
      </c>
      <c r="AS1799" s="44">
        <v>14530.686156720638</v>
      </c>
      <c r="AT1799" s="45">
        <v>14869.52701870511</v>
      </c>
      <c r="AU1799" s="12">
        <v>15056.764616483297</v>
      </c>
      <c r="AV1799" s="12">
        <v>11352.703211233787</v>
      </c>
      <c r="AW1799" s="12">
        <v>19717.514924522366</v>
      </c>
      <c r="AX1799" s="12">
        <v>19305.393884341294</v>
      </c>
      <c r="AY1799" s="44">
        <v>15532.396289950151</v>
      </c>
      <c r="AZ1799" s="45">
        <v>14406.658483657437</v>
      </c>
      <c r="BA1799" s="12">
        <v>13886.987471679595</v>
      </c>
      <c r="BB1799" s="12">
        <v>7003.6129995089477</v>
      </c>
      <c r="BC1799" s="12">
        <v>10037.909352574559</v>
      </c>
      <c r="BD1799" s="12">
        <v>14406.302427714856</v>
      </c>
      <c r="BE1799" s="44">
        <v>14853.42368706014</v>
      </c>
      <c r="BF1799" s="45">
        <v>15023.619666819544</v>
      </c>
      <c r="BG1799" s="12">
        <v>15056.7646264833</v>
      </c>
      <c r="BH1799" s="12">
        <v>19614.578863451756</v>
      </c>
      <c r="BI1799" s="12">
        <v>19401.787048461883</v>
      </c>
      <c r="BJ1799" s="12">
        <v>15724.582696626811</v>
      </c>
      <c r="BK1799" s="44">
        <v>14451.055693047234</v>
      </c>
      <c r="BL1799" s="45">
        <v>14048.070341358944</v>
      </c>
      <c r="BM1799" s="12">
        <v>9942.9920340905483</v>
      </c>
      <c r="BN1799" s="12">
        <v>0</v>
      </c>
      <c r="BO1799" s="12">
        <v>48.820678800641751</v>
      </c>
      <c r="BP1799" s="12">
        <v>34.158519285259928</v>
      </c>
      <c r="BQ1799" s="48">
        <v>32.585597058607377</v>
      </c>
      <c r="BR1799" s="49">
        <v>6.6358945751406493</v>
      </c>
      <c r="BS1799" s="13">
        <v>23.254184351238216</v>
      </c>
      <c r="BT1799" s="12">
        <v>298.79772037620847</v>
      </c>
      <c r="BV1799" s="14">
        <f>Таблица1[[#This Row],[Lкан_леб,мм]]</f>
        <v>58031.202279623787</v>
      </c>
      <c r="BW1799" s="50">
        <f>Таблица1[[#This Row],[угол обхв4]]+Таблица1[[#This Row],[Lдуг 3,мм]]</f>
        <v>12303.578231987925</v>
      </c>
      <c r="BX1799" s="54">
        <f>Таблица1[[#This Row],[угол обхв5]]+Таблица1[[#This Row],[Y5, мм]]</f>
        <v>58378.851567580743</v>
      </c>
      <c r="BY1799" s="14">
        <f>Таблица1[[#This Row],[угол обхв6]]+Таблица1[[#This Row],[Lдуг 4,мм]]</f>
        <v>15035.050231759109</v>
      </c>
      <c r="BZ1799" s="14">
        <f>Таблица1[[#This Row],[Т1]]+Таблица1[[#This Row],[X6, мм]]</f>
        <v>58622.092448267322</v>
      </c>
      <c r="CA1799" s="14">
        <f>Таблица1[[#This Row],[Т2]]+Таблица1[[#This Row],[Lдуг 5,мм]]</f>
        <v>20515.582413947257</v>
      </c>
      <c r="CB1799" s="14">
        <f>Таблица1[[#This Row],[Т3]]+Таблица1[[#This Row],[Y6, мм]]</f>
        <v>58854.132638886877</v>
      </c>
      <c r="CC1799" s="14">
        <f>Таблица1[[#This Row],[Т4]]+Таблица1[[#This Row],[Lдуг 6,мм]]</f>
        <v>21644.057934284316</v>
      </c>
      <c r="CD1799" s="14">
        <f>Таблица1[[#This Row],[Т5]]+Таблица1[[#This Row],[Lдуг 1,мм]]</f>
        <v>58901.386468220662</v>
      </c>
      <c r="CE1799" s="14">
        <f>Таблица1[[#This Row],[Т6]]+Таблица1[[#This Row],[Lпрям1, мм]]</f>
        <v>22034.352694689838</v>
      </c>
      <c r="CF1799" s="15">
        <f>Таблица1[[#This Row],[Т7]]+Таблица1[[#This Row],[Lдуг 2,мм]]</f>
        <v>59066.978197592958</v>
      </c>
      <c r="CG1799" s="14">
        <f>Таблица1[[#This Row],[Т8]]+Таблица1[[#This Row],[Lпрям2, мм]]</f>
        <v>25978.348132278883</v>
      </c>
      <c r="CH1799" s="14">
        <f>Таблица1[[#This Row],[Т9]]-Таблица1[[#This Row],[Т9]]</f>
        <v>0</v>
      </c>
      <c r="CI1799" s="50">
        <f>Таблица1[[#This Row],[Т9]]-Таблица1[[#This Row],[Т8]]</f>
        <v>37032.625502903116</v>
      </c>
      <c r="CJ1799" s="54">
        <f>Таблица1[[#This Row],[Т9]]-Таблица1[[#This Row],[Т7]]</f>
        <v>165.59172937229596</v>
      </c>
      <c r="CK1799" s="14">
        <f>Таблица1[[#This Row],[Т9]]-Таблица1[[#This Row],[Т6]]</f>
        <v>37422.920263308639</v>
      </c>
      <c r="CL1799" s="14">
        <f>Таблица1[[#This Row],[Т9]]-Таблица1[[#This Row],[Т5]]</f>
        <v>212.84555870608165</v>
      </c>
      <c r="CM1799" s="14">
        <f>Таблица1[[#This Row],[Т9]]-Таблица1[[#This Row],[Т4]]</f>
        <v>38551.395783645698</v>
      </c>
      <c r="CN1799" s="14">
        <f>Таблица1[[#This Row],[Т9]]-Таблица1[[#This Row],[Т3]]</f>
        <v>444.88574932563643</v>
      </c>
      <c r="CO1799" s="14">
        <f>Таблица1[[#This Row],[Т9]]-Таблица1[[#This Row],[Т2]]</f>
        <v>44031.927965833849</v>
      </c>
      <c r="CP1799" s="14">
        <f>Таблица1[[#This Row],[Т9]]-Таблица1[[#This Row],[Т1]]</f>
        <v>688.12663001221517</v>
      </c>
      <c r="CQ1799" s="14">
        <f>Таблица1[[#This Row],[Т9]]-Таблица1[[#This Row],[угол обхв6]]</f>
        <v>46763.399965605029</v>
      </c>
      <c r="CR1799" s="14">
        <f>Таблица1[[#This Row],[Т9]]-Таблица1[[#This Row],[угол обхв5]]</f>
        <v>1035.7759179691711</v>
      </c>
      <c r="CS1799" s="14">
        <f>Таблица1[[#This Row],[Т9]]-Таблица1[[#This Row],[угол обхв4]]</f>
        <v>59066.978197592958</v>
      </c>
      <c r="CT1799" s="14">
        <f>Таблица1[[#This Row],[Lкан_прям, мм]]+Таблица1[[#This Row],[Lкан_дуг, мм]]+Таблица1[[#This Row],[Lкан_леб,мм]]</f>
        <v>85045.326329871838</v>
      </c>
      <c r="CU1799" s="16">
        <f>Таблица1[[#This Row],[Lкан_леб,мм]]</f>
        <v>58031.202279623787</v>
      </c>
      <c r="CV1799" s="14">
        <f>2534431-(Таблица1[[#This Row],[Т23]]+Таблица1[[#This Row],[угол обхв3]])</f>
        <v>2449086.8759497521</v>
      </c>
      <c r="CW1799" s="50">
        <f>SUM(X1799:AC1799,AD1799:AI1799)-Таблица1[[#This Row],[lподв_min, мм]]</f>
        <v>23070.128613693494</v>
      </c>
      <c r="CX1799" s="17">
        <f>CW2238-Таблица1[[#This Row],[Суммарная длина каната]]</f>
        <v>-2425477.508194664</v>
      </c>
    </row>
    <row r="1800" spans="1:102" x14ac:dyDescent="0.25">
      <c r="A1800" s="21">
        <v>1799</v>
      </c>
      <c r="B1800" s="10">
        <v>45.524897959183662</v>
      </c>
      <c r="C1800" s="10">
        <v>104.3024489795919</v>
      </c>
      <c r="D1800" s="11">
        <v>14848.980499344285</v>
      </c>
      <c r="E1800" s="11">
        <v>14210.38567286075</v>
      </c>
      <c r="F1800" s="11">
        <v>14748.997745799617</v>
      </c>
      <c r="G1800" s="11">
        <v>14308.998293724542</v>
      </c>
      <c r="H1800" s="11">
        <v>15256.980009344286</v>
      </c>
      <c r="I1800" s="11">
        <v>10222.831769241007</v>
      </c>
      <c r="J1800" s="11">
        <v>3987.5539036197424</v>
      </c>
      <c r="K1800" s="11">
        <v>25978.348132267569</v>
      </c>
      <c r="L1800" s="11">
        <v>1035.775917980478</v>
      </c>
      <c r="M1800" s="11">
        <v>58031.202279623787</v>
      </c>
      <c r="N1800" s="11">
        <v>7277.5857578843215</v>
      </c>
      <c r="O1800" s="11">
        <v>19312.249692401081</v>
      </c>
      <c r="P1800" s="43">
        <v>9956.8011338276283</v>
      </c>
      <c r="Q1800" s="11">
        <v>19096.18458968214</v>
      </c>
      <c r="R1800" s="11">
        <v>14268.913640921735</v>
      </c>
      <c r="S1800" s="11">
        <v>15713.59405487563</v>
      </c>
      <c r="T1800" s="11">
        <v>15412.065538671213</v>
      </c>
      <c r="U1800" s="11">
        <v>14918.284845403134</v>
      </c>
      <c r="V1800" s="11">
        <v>14848.980499344285</v>
      </c>
      <c r="W1800" s="11">
        <v>14210.38567286075</v>
      </c>
      <c r="X1800" s="12">
        <v>0</v>
      </c>
      <c r="Y1800" s="12">
        <v>333.21543274021832</v>
      </c>
      <c r="Z1800" s="12">
        <v>238.56154265541721</v>
      </c>
      <c r="AA1800" s="44">
        <v>232.0401906195587</v>
      </c>
      <c r="AB1800" s="45">
        <v>47.253829333786854</v>
      </c>
      <c r="AC1800" s="12">
        <v>184.70492263149686</v>
      </c>
      <c r="AD1800" s="12">
        <v>12303.578231987925</v>
      </c>
      <c r="AE1800" s="12">
        <v>2687.9135327059876</v>
      </c>
      <c r="AF1800" s="12">
        <v>5480.5321821881525</v>
      </c>
      <c r="AG1800" s="44">
        <v>1128.4755203370607</v>
      </c>
      <c r="AH1800" s="45">
        <v>390.29476040551748</v>
      </c>
      <c r="AI1800" s="12">
        <v>3987.553904642924</v>
      </c>
      <c r="AJ1800" s="12">
        <v>-42.183085065880086</v>
      </c>
      <c r="AK1800" s="12">
        <v>4.610635435688204</v>
      </c>
      <c r="AL1800" s="12">
        <v>38.112031387368518</v>
      </c>
      <c r="AM1800" s="44">
        <v>70.697628445975937</v>
      </c>
      <c r="AN1800" s="45">
        <v>64.06173387083507</v>
      </c>
      <c r="AO1800" s="12">
        <v>89.999999856313437</v>
      </c>
      <c r="AP1800" s="12">
        <v>-2113.3737843980575</v>
      </c>
      <c r="AQ1800" s="12">
        <v>7310.3824088318624</v>
      </c>
      <c r="AR1800" s="12">
        <v>10208.619185856664</v>
      </c>
      <c r="AS1800" s="44">
        <v>14653.978847209313</v>
      </c>
      <c r="AT1800" s="45">
        <v>15045.165071232243</v>
      </c>
      <c r="AU1800" s="12">
        <v>15256.980499344285</v>
      </c>
      <c r="AV1800" s="12">
        <v>11352.703211233787</v>
      </c>
      <c r="AW1800" s="12">
        <v>19718.929393992672</v>
      </c>
      <c r="AX1800" s="12">
        <v>19417.201207121645</v>
      </c>
      <c r="AY1800" s="44">
        <v>15848.459865616183</v>
      </c>
      <c r="AZ1800" s="45">
        <v>14739.824634170871</v>
      </c>
      <c r="BA1800" s="12">
        <v>14210.385673883933</v>
      </c>
      <c r="BB1800" s="12">
        <v>7003.6129995089477</v>
      </c>
      <c r="BC1800" s="12">
        <v>9989.5977847751692</v>
      </c>
      <c r="BD1800" s="12">
        <v>14520.731692950772</v>
      </c>
      <c r="BE1800" s="44">
        <v>15027.000332383637</v>
      </c>
      <c r="BF1800" s="45">
        <v>15215.880966783257</v>
      </c>
      <c r="BG1800" s="12">
        <v>15256.980509344288</v>
      </c>
      <c r="BH1800" s="12">
        <v>19614.578863451756</v>
      </c>
      <c r="BI1800" s="12">
        <v>19502.86429127373</v>
      </c>
      <c r="BJ1800" s="12">
        <v>16034.610672315135</v>
      </c>
      <c r="BK1800" s="44">
        <v>14783.41903466258</v>
      </c>
      <c r="BL1800" s="45">
        <v>14388.845884093014</v>
      </c>
      <c r="BM1800" s="12">
        <v>10222.831769241009</v>
      </c>
      <c r="BN1800" s="12">
        <v>0</v>
      </c>
      <c r="BO1800" s="12">
        <v>46.793720501568288</v>
      </c>
      <c r="BP1800" s="12">
        <v>33.501395951680315</v>
      </c>
      <c r="BQ1800" s="48">
        <v>32.585597058607419</v>
      </c>
      <c r="BR1800" s="49">
        <v>6.635894575140866</v>
      </c>
      <c r="BS1800" s="13">
        <v>25.938265985478367</v>
      </c>
      <c r="BT1800" s="12">
        <v>298.79772037620847</v>
      </c>
      <c r="BV1800" s="14">
        <f>Таблица1[[#This Row],[Lкан_леб,мм]]</f>
        <v>58031.202279623787</v>
      </c>
      <c r="BW1800" s="50">
        <f>Таблица1[[#This Row],[угол обхв4]]+Таблица1[[#This Row],[Lдуг 3,мм]]</f>
        <v>12303.578231987925</v>
      </c>
      <c r="BX1800" s="54">
        <f>Таблица1[[#This Row],[угол обхв5]]+Таблица1[[#This Row],[Y5, мм]]</f>
        <v>58364.417712364004</v>
      </c>
      <c r="BY1800" s="14">
        <f>Таблица1[[#This Row],[угол обхв6]]+Таблица1[[#This Row],[Lдуг 4,мм]]</f>
        <v>14991.491764693914</v>
      </c>
      <c r="BZ1800" s="14">
        <f>Таблица1[[#This Row],[Т1]]+Таблица1[[#This Row],[X6, мм]]</f>
        <v>58602.979255019418</v>
      </c>
      <c r="CA1800" s="14">
        <f>Таблица1[[#This Row],[Т2]]+Таблица1[[#This Row],[Lдуг 5,мм]]</f>
        <v>20472.023946882066</v>
      </c>
      <c r="CB1800" s="14">
        <f>Таблица1[[#This Row],[Т3]]+Таблица1[[#This Row],[Y6, мм]]</f>
        <v>58835.01944563898</v>
      </c>
      <c r="CC1800" s="14">
        <f>Таблица1[[#This Row],[Т4]]+Таблица1[[#This Row],[Lдуг 6,мм]]</f>
        <v>21600.499467219128</v>
      </c>
      <c r="CD1800" s="14">
        <f>Таблица1[[#This Row],[Т5]]+Таблица1[[#This Row],[Lдуг 1,мм]]</f>
        <v>58882.273274972766</v>
      </c>
      <c r="CE1800" s="14">
        <f>Таблица1[[#This Row],[Т6]]+Таблица1[[#This Row],[Lпрям1, мм]]</f>
        <v>21990.794227624647</v>
      </c>
      <c r="CF1800" s="15">
        <f>Таблица1[[#This Row],[Т7]]+Таблица1[[#This Row],[Lдуг 2,мм]]</f>
        <v>59066.978197604265</v>
      </c>
      <c r="CG1800" s="14">
        <f>Таблица1[[#This Row],[Т8]]+Таблица1[[#This Row],[Lпрям2, мм]]</f>
        <v>25978.348132267573</v>
      </c>
      <c r="CH1800" s="14">
        <f>Таблица1[[#This Row],[Т9]]-Таблица1[[#This Row],[Т9]]</f>
        <v>0</v>
      </c>
      <c r="CI1800" s="50">
        <f>Таблица1[[#This Row],[Т9]]-Таблица1[[#This Row],[Т8]]</f>
        <v>37076.183969979618</v>
      </c>
      <c r="CJ1800" s="54">
        <f>Таблица1[[#This Row],[Т9]]-Таблица1[[#This Row],[Т7]]</f>
        <v>184.70492263149936</v>
      </c>
      <c r="CK1800" s="14">
        <f>Таблица1[[#This Row],[Т9]]-Таблица1[[#This Row],[Т6]]</f>
        <v>37466.478730385134</v>
      </c>
      <c r="CL1800" s="14">
        <f>Таблица1[[#This Row],[Т9]]-Таблица1[[#This Row],[Т5]]</f>
        <v>231.95875196528505</v>
      </c>
      <c r="CM1800" s="14">
        <f>Таблица1[[#This Row],[Т9]]-Таблица1[[#This Row],[Т4]]</f>
        <v>38594.9542507222</v>
      </c>
      <c r="CN1800" s="14">
        <f>Таблица1[[#This Row],[Т9]]-Таблица1[[#This Row],[Т3]]</f>
        <v>463.9989425848471</v>
      </c>
      <c r="CO1800" s="14">
        <f>Таблица1[[#This Row],[Т9]]-Таблица1[[#This Row],[Т2]]</f>
        <v>44075.486432910351</v>
      </c>
      <c r="CP1800" s="14">
        <f>Таблица1[[#This Row],[Т9]]-Таблица1[[#This Row],[Т1]]</f>
        <v>702.56048524026119</v>
      </c>
      <c r="CQ1800" s="14">
        <f>Таблица1[[#This Row],[Т9]]-Таблица1[[#This Row],[угол обхв6]]</f>
        <v>46763.399965616336</v>
      </c>
      <c r="CR1800" s="14">
        <f>Таблица1[[#This Row],[Т9]]-Таблица1[[#This Row],[угол обхв5]]</f>
        <v>1035.775917980478</v>
      </c>
      <c r="CS1800" s="14">
        <f>Таблица1[[#This Row],[Т9]]-Таблица1[[#This Row],[угол обхв4]]</f>
        <v>59066.978197604265</v>
      </c>
      <c r="CT1800" s="14">
        <f>Таблица1[[#This Row],[Lкан_прям, мм]]+Таблица1[[#This Row],[Lкан_дуг, мм]]+Таблица1[[#This Row],[Lкан_леб,мм]]</f>
        <v>85045.326329871838</v>
      </c>
      <c r="CU1800" s="16">
        <f>Таблица1[[#This Row],[Lкан_леб,мм]]</f>
        <v>58031.202279623787</v>
      </c>
      <c r="CV1800" s="14">
        <f>2534431-(Таблица1[[#This Row],[Т23]]+Таблица1[[#This Row],[угол обхв3]])</f>
        <v>2449086.8759497521</v>
      </c>
      <c r="CW1800" s="50">
        <f>SUM(X1800:AC1800,AD1800:AI1800)-Таблица1[[#This Row],[lподв_min, мм]]</f>
        <v>23026.570146628306</v>
      </c>
      <c r="CX1800" s="17">
        <f>CW2239-Таблица1[[#This Row],[Суммарная длина каната]]</f>
        <v>-2425516.4090831894</v>
      </c>
    </row>
    <row r="1801" spans="1:102" x14ac:dyDescent="0.25">
      <c r="A1801" s="21">
        <v>1800</v>
      </c>
      <c r="B1801" s="10">
        <v>45.524897959183662</v>
      </c>
      <c r="C1801" s="10">
        <v>106.98653061224498</v>
      </c>
      <c r="D1801" s="11">
        <v>15033.832338566173</v>
      </c>
      <c r="E1801" s="11">
        <v>14542.804978079919</v>
      </c>
      <c r="F1801" s="11">
        <v>14929.341350250954</v>
      </c>
      <c r="G1801" s="11">
        <v>14636.627328087307</v>
      </c>
      <c r="H1801" s="11">
        <v>15441.831848566175</v>
      </c>
      <c r="I1801" s="11">
        <v>10510.614816269232</v>
      </c>
      <c r="J1801" s="11">
        <v>4032.1901618106872</v>
      </c>
      <c r="K1801" s="11">
        <v>25978.348132256244</v>
      </c>
      <c r="L1801" s="11">
        <v>1035.7759179918057</v>
      </c>
      <c r="M1801" s="11">
        <v>58031.202279623787</v>
      </c>
      <c r="N1801" s="11">
        <v>7277.5857578843215</v>
      </c>
      <c r="O1801" s="11">
        <v>19312.249692401081</v>
      </c>
      <c r="P1801" s="43">
        <v>9918.2233335946748</v>
      </c>
      <c r="Q1801" s="11">
        <v>19194.14827956332</v>
      </c>
      <c r="R1801" s="11">
        <v>14384.008218441093</v>
      </c>
      <c r="S1801" s="11">
        <v>16017.200316143515</v>
      </c>
      <c r="T1801" s="11">
        <v>15563.149470381635</v>
      </c>
      <c r="U1801" s="11">
        <v>15276.296200908559</v>
      </c>
      <c r="V1801" s="11">
        <v>15033.832338566173</v>
      </c>
      <c r="W1801" s="11">
        <v>14542.804978079919</v>
      </c>
      <c r="X1801" s="12">
        <v>0</v>
      </c>
      <c r="Y1801" s="12">
        <v>318.61883636374989</v>
      </c>
      <c r="Z1801" s="12">
        <v>234.04494578398851</v>
      </c>
      <c r="AA1801" s="44">
        <v>232.04019061955862</v>
      </c>
      <c r="AB1801" s="45">
        <v>47.253829333787387</v>
      </c>
      <c r="AC1801" s="12">
        <v>203.8181158907214</v>
      </c>
      <c r="AD1801" s="12">
        <v>12303.578231987925</v>
      </c>
      <c r="AE1801" s="12">
        <v>2643.2772745150528</v>
      </c>
      <c r="AF1801" s="12">
        <v>5480.5321821881498</v>
      </c>
      <c r="AG1801" s="44">
        <v>1128.4755203370603</v>
      </c>
      <c r="AH1801" s="45">
        <v>390.29476040551845</v>
      </c>
      <c r="AI1801" s="12">
        <v>4032.1901628225428</v>
      </c>
      <c r="AJ1801" s="12">
        <v>-42.183085065880086</v>
      </c>
      <c r="AK1801" s="12">
        <v>2.5608232601303884</v>
      </c>
      <c r="AL1801" s="12">
        <v>35.427949754715463</v>
      </c>
      <c r="AM1801" s="44">
        <v>68.013546813322876</v>
      </c>
      <c r="AN1801" s="45">
        <v>61.37765223818193</v>
      </c>
      <c r="AO1801" s="12">
        <v>89.999999857904072</v>
      </c>
      <c r="AP1801" s="12">
        <v>-2113.3737843980575</v>
      </c>
      <c r="AQ1801" s="12">
        <v>7295.8151645766811</v>
      </c>
      <c r="AR1801" s="12">
        <v>10154.732257543328</v>
      </c>
      <c r="AS1801" s="44">
        <v>14762.335357363792</v>
      </c>
      <c r="AT1801" s="45">
        <v>15205.008621309385</v>
      </c>
      <c r="AU1801" s="12">
        <v>15441.832338566173</v>
      </c>
      <c r="AV1801" s="12">
        <v>11352.703211233787</v>
      </c>
      <c r="AW1801" s="12">
        <v>19719.842244751642</v>
      </c>
      <c r="AX1801" s="12">
        <v>19526.605087122818</v>
      </c>
      <c r="AY1801" s="44">
        <v>16169.950360184643</v>
      </c>
      <c r="AZ1801" s="45">
        <v>15080.850218023752</v>
      </c>
      <c r="BA1801" s="12">
        <v>14542.804979091776</v>
      </c>
      <c r="BB1801" s="12">
        <v>7003.6129995089477</v>
      </c>
      <c r="BC1801" s="12">
        <v>9936.4527402870335</v>
      </c>
      <c r="BD1801" s="12">
        <v>14620.517142389746</v>
      </c>
      <c r="BE1801" s="44">
        <v>15184.822331458938</v>
      </c>
      <c r="BF1801" s="45">
        <v>15391.973187638423</v>
      </c>
      <c r="BG1801" s="12">
        <v>15441.832348566175</v>
      </c>
      <c r="BH1801" s="12">
        <v>19614.578863451756</v>
      </c>
      <c r="BI1801" s="12">
        <v>19601.740831913881</v>
      </c>
      <c r="BJ1801" s="12">
        <v>16349.657123703011</v>
      </c>
      <c r="BK1801" s="44">
        <v>15123.546156867431</v>
      </c>
      <c r="BL1801" s="45">
        <v>14738.250960964728</v>
      </c>
      <c r="BM1801" s="12">
        <v>10510.614816269233</v>
      </c>
      <c r="BN1801" s="12">
        <v>0</v>
      </c>
      <c r="BO1801" s="12">
        <v>44.74390832601047</v>
      </c>
      <c r="BP1801" s="12">
        <v>32.867126494585079</v>
      </c>
      <c r="BQ1801" s="48">
        <v>32.585597058607412</v>
      </c>
      <c r="BR1801" s="49">
        <v>6.6358945751409424</v>
      </c>
      <c r="BS1801" s="13">
        <v>28.622347619722142</v>
      </c>
      <c r="BT1801" s="12">
        <v>298.79772037620847</v>
      </c>
      <c r="BV1801" s="14">
        <f>Таблица1[[#This Row],[Lкан_леб,мм]]</f>
        <v>58031.202279623787</v>
      </c>
      <c r="BW1801" s="50">
        <f>Таблица1[[#This Row],[угол обхв4]]+Таблица1[[#This Row],[Lдуг 3,мм]]</f>
        <v>12303.578231987925</v>
      </c>
      <c r="BX1801" s="54">
        <f>Таблица1[[#This Row],[угол обхв5]]+Таблица1[[#This Row],[Y5, мм]]</f>
        <v>58349.821115987535</v>
      </c>
      <c r="BY1801" s="14">
        <f>Таблица1[[#This Row],[угол обхв6]]+Таблица1[[#This Row],[Lдуг 4,мм]]</f>
        <v>14946.855506502978</v>
      </c>
      <c r="BZ1801" s="14">
        <f>Таблица1[[#This Row],[Т1]]+Таблица1[[#This Row],[X6, мм]]</f>
        <v>58583.866061771521</v>
      </c>
      <c r="CA1801" s="14">
        <f>Таблица1[[#This Row],[Т2]]+Таблица1[[#This Row],[Lдуг 5,мм]]</f>
        <v>20427.387688691128</v>
      </c>
      <c r="CB1801" s="14">
        <f>Таблица1[[#This Row],[Т3]]+Таблица1[[#This Row],[Y6, мм]]</f>
        <v>58815.906252391083</v>
      </c>
      <c r="CC1801" s="14">
        <f>Таблица1[[#This Row],[Т4]]+Таблица1[[#This Row],[Lдуг 6,мм]]</f>
        <v>21555.863209028186</v>
      </c>
      <c r="CD1801" s="14">
        <f>Таблица1[[#This Row],[Т5]]+Таблица1[[#This Row],[Lдуг 1,мм]]</f>
        <v>58863.160081724869</v>
      </c>
      <c r="CE1801" s="14">
        <f>Таблица1[[#This Row],[Т6]]+Таблица1[[#This Row],[Lпрям1, мм]]</f>
        <v>21946.157969433705</v>
      </c>
      <c r="CF1801" s="15">
        <f>Таблица1[[#This Row],[Т7]]+Таблица1[[#This Row],[Lдуг 2,мм]]</f>
        <v>59066.978197615594</v>
      </c>
      <c r="CG1801" s="14">
        <f>Таблица1[[#This Row],[Т8]]+Таблица1[[#This Row],[Lпрям2, мм]]</f>
        <v>25978.348132256247</v>
      </c>
      <c r="CH1801" s="14">
        <f>Таблица1[[#This Row],[Т9]]-Таблица1[[#This Row],[Т9]]</f>
        <v>0</v>
      </c>
      <c r="CI1801" s="50">
        <f>Таблица1[[#This Row],[Т9]]-Таблица1[[#This Row],[Т8]]</f>
        <v>37120.820228181889</v>
      </c>
      <c r="CJ1801" s="54">
        <f>Таблица1[[#This Row],[Т9]]-Таблица1[[#This Row],[Т7]]</f>
        <v>203.81811589072458</v>
      </c>
      <c r="CK1801" s="14">
        <f>Таблица1[[#This Row],[Т9]]-Таблица1[[#This Row],[Т6]]</f>
        <v>37511.114988587404</v>
      </c>
      <c r="CL1801" s="14">
        <f>Таблица1[[#This Row],[Т9]]-Таблица1[[#This Row],[Т5]]</f>
        <v>251.07194522451027</v>
      </c>
      <c r="CM1801" s="14">
        <f>Таблица1[[#This Row],[Т9]]-Таблица1[[#This Row],[Т4]]</f>
        <v>38639.590508924462</v>
      </c>
      <c r="CN1801" s="14">
        <f>Таблица1[[#This Row],[Т9]]-Таблица1[[#This Row],[Т3]]</f>
        <v>483.11213584407233</v>
      </c>
      <c r="CO1801" s="14">
        <f>Таблица1[[#This Row],[Т9]]-Таблица1[[#This Row],[Т2]]</f>
        <v>44120.122691112614</v>
      </c>
      <c r="CP1801" s="14">
        <f>Таблица1[[#This Row],[Т9]]-Таблица1[[#This Row],[Т1]]</f>
        <v>717.15708162805822</v>
      </c>
      <c r="CQ1801" s="14">
        <f>Таблица1[[#This Row],[Т9]]-Таблица1[[#This Row],[угол обхв6]]</f>
        <v>46763.399965627672</v>
      </c>
      <c r="CR1801" s="14">
        <f>Таблица1[[#This Row],[Т9]]-Таблица1[[#This Row],[угол обхв5]]</f>
        <v>1035.7759179918066</v>
      </c>
      <c r="CS1801" s="14">
        <f>Таблица1[[#This Row],[Т9]]-Таблица1[[#This Row],[угол обхв4]]</f>
        <v>59066.978197615594</v>
      </c>
      <c r="CT1801" s="14">
        <f>Таблица1[[#This Row],[Lкан_прям, мм]]+Таблица1[[#This Row],[Lкан_дуг, мм]]+Таблица1[[#This Row],[Lкан_леб,мм]]</f>
        <v>85045.326329871838</v>
      </c>
      <c r="CU1801" s="16">
        <f>Таблица1[[#This Row],[Lкан_леб,мм]]</f>
        <v>58031.202279623787</v>
      </c>
      <c r="CV1801" s="14">
        <f>2534431-(Таблица1[[#This Row],[Т23]]+Таблица1[[#This Row],[угол обхв3]])</f>
        <v>2449086.8759497521</v>
      </c>
      <c r="CW1801" s="50">
        <f>SUM(X1801:AC1801,AD1801:AI1801)-Таблица1[[#This Row],[lподв_min, мм]]</f>
        <v>22981.933888437368</v>
      </c>
      <c r="CX1801" s="17">
        <f>CW2240-Таблица1[[#This Row],[Суммарная длина каната]]</f>
        <v>-2425556.9715125519</v>
      </c>
    </row>
    <row r="1802" spans="1:102" x14ac:dyDescent="0.25">
      <c r="A1802" s="21">
        <v>1801</v>
      </c>
      <c r="B1802" s="10">
        <v>45.524897959183662</v>
      </c>
      <c r="C1802" s="10">
        <v>109.67061224489804</v>
      </c>
      <c r="D1802" s="11">
        <v>15202.914541078435</v>
      </c>
      <c r="E1802" s="11">
        <v>14883.516007751277</v>
      </c>
      <c r="F1802" s="11">
        <v>15094.144587125022</v>
      </c>
      <c r="G1802" s="11">
        <v>14972.342226386163</v>
      </c>
      <c r="H1802" s="11">
        <v>15610.914051078436</v>
      </c>
      <c r="I1802" s="11">
        <v>10805.6567381163</v>
      </c>
      <c r="J1802" s="11">
        <v>4077.8592696349756</v>
      </c>
      <c r="K1802" s="11">
        <v>25978.348132244908</v>
      </c>
      <c r="L1802" s="11">
        <v>1035.7759180031376</v>
      </c>
      <c r="M1802" s="11">
        <v>58031.202279623787</v>
      </c>
      <c r="N1802" s="11">
        <v>7277.5857578843215</v>
      </c>
      <c r="O1802" s="11">
        <v>19312.249692401081</v>
      </c>
      <c r="P1802" s="43">
        <v>9875.100321427497</v>
      </c>
      <c r="Q1802" s="11">
        <v>19290.197938738045</v>
      </c>
      <c r="R1802" s="11">
        <v>14484.75897227651</v>
      </c>
      <c r="S1802" s="11">
        <v>16325.863254082331</v>
      </c>
      <c r="T1802" s="11">
        <v>15697.302363030798</v>
      </c>
      <c r="U1802" s="11">
        <v>15640.989889482651</v>
      </c>
      <c r="V1802" s="11">
        <v>15202.914541078435</v>
      </c>
      <c r="W1802" s="11">
        <v>14883.516007751277</v>
      </c>
      <c r="X1802" s="12">
        <v>0</v>
      </c>
      <c r="Y1802" s="12">
        <v>303.84701594783155</v>
      </c>
      <c r="Z1802" s="12">
        <v>229.70357295200958</v>
      </c>
      <c r="AA1802" s="44">
        <v>232.04019061955893</v>
      </c>
      <c r="AB1802" s="45">
        <v>47.253829333787309</v>
      </c>
      <c r="AC1802" s="12">
        <v>222.93130914995029</v>
      </c>
      <c r="AD1802" s="12">
        <v>12303.578231987925</v>
      </c>
      <c r="AE1802" s="12">
        <v>2597.6081666907558</v>
      </c>
      <c r="AF1802" s="12">
        <v>5480.5321821881516</v>
      </c>
      <c r="AG1802" s="44">
        <v>1128.4755203370592</v>
      </c>
      <c r="AH1802" s="45">
        <v>390.29476040551521</v>
      </c>
      <c r="AI1802" s="12">
        <v>4077.8592706354998</v>
      </c>
      <c r="AJ1802" s="12">
        <v>-42.183085065880086</v>
      </c>
      <c r="AK1802" s="12">
        <v>0.48640422690169594</v>
      </c>
      <c r="AL1802" s="12">
        <v>32.743868122062381</v>
      </c>
      <c r="AM1802" s="44">
        <v>65.329465180669828</v>
      </c>
      <c r="AN1802" s="45">
        <v>58.693570605528905</v>
      </c>
      <c r="AO1802" s="12">
        <v>89.999999859495432</v>
      </c>
      <c r="AP1802" s="12">
        <v>-2113.3737843980575</v>
      </c>
      <c r="AQ1802" s="12">
        <v>7281.0493732247296</v>
      </c>
      <c r="AR1802" s="12">
        <v>10095.781180718912</v>
      </c>
      <c r="AS1802" s="44">
        <v>14855.517936508453</v>
      </c>
      <c r="AT1802" s="45">
        <v>15348.706947858771</v>
      </c>
      <c r="AU1802" s="12">
        <v>15610.914541078435</v>
      </c>
      <c r="AV1802" s="12">
        <v>11352.703211233787</v>
      </c>
      <c r="AW1802" s="12">
        <v>19720.234990382236</v>
      </c>
      <c r="AX1802" s="12">
        <v>19633.365475580333</v>
      </c>
      <c r="AY1802" s="44">
        <v>16496.162374578169</v>
      </c>
      <c r="AZ1802" s="45">
        <v>15428.986973179497</v>
      </c>
      <c r="BA1802" s="12">
        <v>14883.516008751803</v>
      </c>
      <c r="BB1802" s="12">
        <v>7003.6129995089477</v>
      </c>
      <c r="BC1802" s="12">
        <v>9878.563936767905</v>
      </c>
      <c r="BD1802" s="12">
        <v>14705.439831567925</v>
      </c>
      <c r="BE1802" s="44">
        <v>15326.543398798854</v>
      </c>
      <c r="BF1802" s="45">
        <v>15551.509956250462</v>
      </c>
      <c r="BG1802" s="12">
        <v>15610.914551078436</v>
      </c>
      <c r="BH1802" s="12">
        <v>19614.578863451756</v>
      </c>
      <c r="BI1802" s="12">
        <v>19698.183236719204</v>
      </c>
      <c r="BJ1802" s="12">
        <v>16669.030790924618</v>
      </c>
      <c r="BK1802" s="44">
        <v>15470.690768986815</v>
      </c>
      <c r="BL1802" s="45">
        <v>15095.518924054431</v>
      </c>
      <c r="BM1802" s="12">
        <v>10805.656738116302</v>
      </c>
      <c r="BN1802" s="12">
        <v>0</v>
      </c>
      <c r="BO1802" s="12">
        <v>42.669489292781776</v>
      </c>
      <c r="BP1802" s="12">
        <v>32.25746389516069</v>
      </c>
      <c r="BQ1802" s="48">
        <v>32.585597058607455</v>
      </c>
      <c r="BR1802" s="49">
        <v>6.6358945751409291</v>
      </c>
      <c r="BS1802" s="13">
        <v>31.306429253966527</v>
      </c>
      <c r="BT1802" s="12">
        <v>298.79772037620847</v>
      </c>
      <c r="BV1802" s="14">
        <f>Таблица1[[#This Row],[Lкан_леб,мм]]</f>
        <v>58031.202279623787</v>
      </c>
      <c r="BW1802" s="50">
        <f>Таблица1[[#This Row],[угол обхв4]]+Таблица1[[#This Row],[Lдуг 3,мм]]</f>
        <v>12303.578231987925</v>
      </c>
      <c r="BX1802" s="54">
        <f>Таблица1[[#This Row],[угол обхв5]]+Таблица1[[#This Row],[Y5, мм]]</f>
        <v>58335.049295571618</v>
      </c>
      <c r="BY1802" s="14">
        <f>Таблица1[[#This Row],[угол обхв6]]+Таблица1[[#This Row],[Lдуг 4,мм]]</f>
        <v>14901.186398678681</v>
      </c>
      <c r="BZ1802" s="14">
        <f>Таблица1[[#This Row],[Т1]]+Таблица1[[#This Row],[X6, мм]]</f>
        <v>58564.752868523625</v>
      </c>
      <c r="CA1802" s="14">
        <f>Таблица1[[#This Row],[Т2]]+Таблица1[[#This Row],[Lдуг 5,мм]]</f>
        <v>20381.718580866833</v>
      </c>
      <c r="CB1802" s="14">
        <f>Таблица1[[#This Row],[Т3]]+Таблица1[[#This Row],[Y6, мм]]</f>
        <v>58796.793059143187</v>
      </c>
      <c r="CC1802" s="14">
        <f>Таблица1[[#This Row],[Т4]]+Таблица1[[#This Row],[Lдуг 6,мм]]</f>
        <v>21510.194101203891</v>
      </c>
      <c r="CD1802" s="14">
        <f>Таблица1[[#This Row],[Т5]]+Таблица1[[#This Row],[Lдуг 1,мм]]</f>
        <v>58844.046888476973</v>
      </c>
      <c r="CE1802" s="14">
        <f>Таблица1[[#This Row],[Т6]]+Таблица1[[#This Row],[Lпрям1, мм]]</f>
        <v>21900.488861609407</v>
      </c>
      <c r="CF1802" s="15">
        <f>Таблица1[[#This Row],[Т7]]+Таблица1[[#This Row],[Lдуг 2,мм]]</f>
        <v>59066.978197626922</v>
      </c>
      <c r="CG1802" s="14">
        <f>Таблица1[[#This Row],[Т8]]+Таблица1[[#This Row],[Lпрям2, мм]]</f>
        <v>25978.348132244908</v>
      </c>
      <c r="CH1802" s="14">
        <f>Таблица1[[#This Row],[Т9]]-Таблица1[[#This Row],[Т9]]</f>
        <v>0</v>
      </c>
      <c r="CI1802" s="50">
        <f>Таблица1[[#This Row],[Т9]]-Таблица1[[#This Row],[Т8]]</f>
        <v>37166.489336017519</v>
      </c>
      <c r="CJ1802" s="54">
        <f>Таблица1[[#This Row],[Т9]]-Таблица1[[#This Row],[Т7]]</f>
        <v>222.93130914994981</v>
      </c>
      <c r="CK1802" s="14">
        <f>Таблица1[[#This Row],[Т9]]-Таблица1[[#This Row],[Т6]]</f>
        <v>37556.784096423027</v>
      </c>
      <c r="CL1802" s="14">
        <f>Таблица1[[#This Row],[Т9]]-Таблица1[[#This Row],[Т5]]</f>
        <v>270.1851384837355</v>
      </c>
      <c r="CM1802" s="14">
        <f>Таблица1[[#This Row],[Т9]]-Таблица1[[#This Row],[Т4]]</f>
        <v>38685.259616760086</v>
      </c>
      <c r="CN1802" s="14">
        <f>Таблица1[[#This Row],[Т9]]-Таблица1[[#This Row],[Т3]]</f>
        <v>502.22532910329755</v>
      </c>
      <c r="CO1802" s="14">
        <f>Таблица1[[#This Row],[Т9]]-Таблица1[[#This Row],[Т2]]</f>
        <v>44165.791798948238</v>
      </c>
      <c r="CP1802" s="14">
        <f>Таблица1[[#This Row],[Т9]]-Таблица1[[#This Row],[Т1]]</f>
        <v>731.92890205530421</v>
      </c>
      <c r="CQ1802" s="14">
        <f>Таблица1[[#This Row],[Т9]]-Таблица1[[#This Row],[угол обхв6]]</f>
        <v>46763.399965638993</v>
      </c>
      <c r="CR1802" s="14">
        <f>Таблица1[[#This Row],[Т9]]-Таблица1[[#This Row],[угол обхв5]]</f>
        <v>1035.7759180031353</v>
      </c>
      <c r="CS1802" s="14">
        <f>Таблица1[[#This Row],[Т9]]-Таблица1[[#This Row],[угол обхв4]]</f>
        <v>59066.978197626922</v>
      </c>
      <c r="CT1802" s="14">
        <f>Таблица1[[#This Row],[Lкан_прям, мм]]+Таблица1[[#This Row],[Lкан_дуг, мм]]+Таблица1[[#This Row],[Lкан_леб,мм]]</f>
        <v>85045.326329871838</v>
      </c>
      <c r="CU1802" s="16">
        <f>Таблица1[[#This Row],[Lкан_леб,мм]]</f>
        <v>58031.202279623787</v>
      </c>
      <c r="CV1802" s="14">
        <f>2534431-(Таблица1[[#This Row],[Т23]]+Таблица1[[#This Row],[угол обхв3]])</f>
        <v>2449086.8759497521</v>
      </c>
      <c r="CW1802" s="50">
        <f>SUM(X1802:AC1802,AD1802:AI1802)-Таблица1[[#This Row],[lподв_min, мм]]</f>
        <v>22936.26478061307</v>
      </c>
      <c r="CX1802" s="17">
        <f>CW2241-Таблица1[[#This Row],[Суммарная длина каната]]</f>
        <v>-2425599.1937913094</v>
      </c>
    </row>
    <row r="1803" spans="1:102" x14ac:dyDescent="0.25">
      <c r="A1803" s="21">
        <v>1802</v>
      </c>
      <c r="B1803" s="10">
        <v>45.524897959183662</v>
      </c>
      <c r="C1803" s="10">
        <v>110.29000000000343</v>
      </c>
      <c r="D1803" s="11">
        <v>15239.653225770586</v>
      </c>
      <c r="E1803" s="11">
        <v>14963.238532957937</v>
      </c>
      <c r="F1803" s="11">
        <v>15129.929403076083</v>
      </c>
      <c r="G1803" s="11">
        <v>15050.883742372402</v>
      </c>
      <c r="H1803" s="11">
        <v>15647.652735770587</v>
      </c>
      <c r="I1803" s="11">
        <v>10874.698791297471</v>
      </c>
      <c r="J1803" s="11">
        <v>4088.5397416604669</v>
      </c>
      <c r="K1803" s="11">
        <v>25978.348132242303</v>
      </c>
      <c r="L1803" s="11">
        <v>1035.7759180057501</v>
      </c>
      <c r="M1803" s="11">
        <v>58031.202279623787</v>
      </c>
      <c r="N1803" s="11">
        <v>7277.5857578843215</v>
      </c>
      <c r="O1803" s="11">
        <v>19312.249692401081</v>
      </c>
      <c r="P1803" s="43">
        <v>9864.5134462062524</v>
      </c>
      <c r="Q1803" s="11">
        <v>19312.068530801622</v>
      </c>
      <c r="R1803" s="11">
        <v>14505.94763670756</v>
      </c>
      <c r="S1803" s="11">
        <v>16397.738135111133</v>
      </c>
      <c r="T1803" s="11">
        <v>15725.823757402548</v>
      </c>
      <c r="U1803" s="11">
        <v>15726.012558585906</v>
      </c>
      <c r="V1803" s="11">
        <v>15239.653225770586</v>
      </c>
      <c r="W1803" s="11">
        <v>14963.238532957937</v>
      </c>
      <c r="X1803" s="12">
        <v>0</v>
      </c>
      <c r="Y1803" s="12">
        <v>300.41193109443702</v>
      </c>
      <c r="Z1803" s="12">
        <v>228.72803269076886</v>
      </c>
      <c r="AA1803" s="44">
        <v>232.04019061955844</v>
      </c>
      <c r="AB1803" s="45">
        <v>47.253829333786854</v>
      </c>
      <c r="AC1803" s="12">
        <v>227.34193426719906</v>
      </c>
      <c r="AD1803" s="12">
        <v>12303.578231987925</v>
      </c>
      <c r="AE1803" s="12">
        <v>2586.9276946652712</v>
      </c>
      <c r="AF1803" s="12">
        <v>5480.5321821881498</v>
      </c>
      <c r="AG1803" s="44">
        <v>1128.4755203370605</v>
      </c>
      <c r="AH1803" s="45">
        <v>390.29476040551538</v>
      </c>
      <c r="AI1803" s="12">
        <v>4088.5397426583763</v>
      </c>
      <c r="AJ1803" s="12">
        <v>-42.183085065880086</v>
      </c>
      <c r="AK1803" s="12">
        <v>4.0124024683076036E-3</v>
      </c>
      <c r="AL1803" s="12">
        <v>32.124480366956981</v>
      </c>
      <c r="AM1803" s="44">
        <v>64.710077425564364</v>
      </c>
      <c r="AN1803" s="45">
        <v>58.074182850423504</v>
      </c>
      <c r="AO1803" s="12">
        <v>89.999999859862456</v>
      </c>
      <c r="AP1803" s="12">
        <v>-2113.3737843980575</v>
      </c>
      <c r="AQ1803" s="12">
        <v>7277.6143299749656</v>
      </c>
      <c r="AR1803" s="12">
        <v>10081.471719949477</v>
      </c>
      <c r="AS1803" s="44">
        <v>14874.843978795656</v>
      </c>
      <c r="AT1803" s="45">
        <v>15379.540493413453</v>
      </c>
      <c r="AU1803" s="12">
        <v>15647.653225770586</v>
      </c>
      <c r="AV1803" s="12">
        <v>11352.703211233787</v>
      </c>
      <c r="AW1803" s="12">
        <v>19720.249691400633</v>
      </c>
      <c r="AX1803" s="12">
        <v>19657.601608023411</v>
      </c>
      <c r="AY1803" s="44">
        <v>16572.035263010654</v>
      </c>
      <c r="AZ1803" s="45">
        <v>15510.253662868812</v>
      </c>
      <c r="BA1803" s="12">
        <v>14963.238533955848</v>
      </c>
      <c r="BB1803" s="12">
        <v>7003.6129995089477</v>
      </c>
      <c r="BC1803" s="12">
        <v>9864.5420182968955</v>
      </c>
      <c r="BD1803" s="12">
        <v>14722.905910450783</v>
      </c>
      <c r="BE1803" s="44">
        <v>15356.927415314452</v>
      </c>
      <c r="BF1803" s="45">
        <v>15585.936489759682</v>
      </c>
      <c r="BG1803" s="12">
        <v>15647.653235770589</v>
      </c>
      <c r="BH1803" s="12">
        <v>19614.578863451756</v>
      </c>
      <c r="BI1803" s="12">
        <v>19720.068529801174</v>
      </c>
      <c r="BJ1803" s="12">
        <v>16743.271212332926</v>
      </c>
      <c r="BK1803" s="44">
        <v>15551.715430686383</v>
      </c>
      <c r="BL1803" s="45">
        <v>15178.997428675029</v>
      </c>
      <c r="BM1803" s="12">
        <v>10874.698791297473</v>
      </c>
      <c r="BN1803" s="12">
        <v>0</v>
      </c>
      <c r="BO1803" s="12">
        <v>42.187097468348391</v>
      </c>
      <c r="BP1803" s="12">
        <v>32.120467964488675</v>
      </c>
      <c r="BQ1803" s="48">
        <v>32.585597058607384</v>
      </c>
      <c r="BR1803" s="49">
        <v>6.635894575140866</v>
      </c>
      <c r="BS1803" s="13">
        <v>31.925817009438955</v>
      </c>
      <c r="BT1803" s="12">
        <v>298.79772037620847</v>
      </c>
      <c r="BV1803" s="14">
        <f>Таблица1[[#This Row],[Lкан_леб,мм]]</f>
        <v>58031.202279623787</v>
      </c>
      <c r="BW1803" s="50">
        <f>Таблица1[[#This Row],[угол обхв4]]+Таблица1[[#This Row],[Lдуг 3,мм]]</f>
        <v>12303.578231987925</v>
      </c>
      <c r="BX1803" s="54">
        <f>Таблица1[[#This Row],[угол обхв5]]+Таблица1[[#This Row],[Y5, мм]]</f>
        <v>58331.614210718224</v>
      </c>
      <c r="BY1803" s="14">
        <f>Таблица1[[#This Row],[угол обхв6]]+Таблица1[[#This Row],[Lдуг 4,мм]]</f>
        <v>14890.505926653197</v>
      </c>
      <c r="BZ1803" s="14">
        <f>Таблица1[[#This Row],[Т1]]+Таблица1[[#This Row],[X6, мм]]</f>
        <v>58560.342243408995</v>
      </c>
      <c r="CA1803" s="14">
        <f>Таблица1[[#This Row],[Т2]]+Таблица1[[#This Row],[Lдуг 5,мм]]</f>
        <v>20371.038108841349</v>
      </c>
      <c r="CB1803" s="14">
        <f>Таблица1[[#This Row],[Т3]]+Таблица1[[#This Row],[Y6, мм]]</f>
        <v>58792.382434028557</v>
      </c>
      <c r="CC1803" s="14">
        <f>Таблица1[[#This Row],[Т4]]+Таблица1[[#This Row],[Lдуг 6,мм]]</f>
        <v>21499.513629178407</v>
      </c>
      <c r="CD1803" s="14">
        <f>Таблица1[[#This Row],[Т5]]+Таблица1[[#This Row],[Lдуг 1,мм]]</f>
        <v>58839.636263362343</v>
      </c>
      <c r="CE1803" s="14">
        <f>Таблица1[[#This Row],[Т6]]+Таблица1[[#This Row],[Lпрям1, мм]]</f>
        <v>21889.808389583923</v>
      </c>
      <c r="CF1803" s="15">
        <f>Таблица1[[#This Row],[Т7]]+Таблица1[[#This Row],[Lдуг 2,мм]]</f>
        <v>59066.978197629542</v>
      </c>
      <c r="CG1803" s="14">
        <f>Таблица1[[#This Row],[Т8]]+Таблица1[[#This Row],[Lпрям2, мм]]</f>
        <v>25978.348132242299</v>
      </c>
      <c r="CH1803" s="14">
        <f>Таблица1[[#This Row],[Т9]]-Таблица1[[#This Row],[Т9]]</f>
        <v>0</v>
      </c>
      <c r="CI1803" s="50">
        <f>Таблица1[[#This Row],[Т9]]-Таблица1[[#This Row],[Т8]]</f>
        <v>37177.169808045619</v>
      </c>
      <c r="CJ1803" s="54">
        <f>Таблица1[[#This Row],[Т9]]-Таблица1[[#This Row],[Т7]]</f>
        <v>227.34193426719867</v>
      </c>
      <c r="CK1803" s="14">
        <f>Таблица1[[#This Row],[Т9]]-Таблица1[[#This Row],[Т6]]</f>
        <v>37567.464568451134</v>
      </c>
      <c r="CL1803" s="14">
        <f>Таблица1[[#This Row],[Т9]]-Таблица1[[#This Row],[Т5]]</f>
        <v>274.59576360098436</v>
      </c>
      <c r="CM1803" s="14">
        <f>Таблица1[[#This Row],[Т9]]-Таблица1[[#This Row],[Т4]]</f>
        <v>38695.940088788193</v>
      </c>
      <c r="CN1803" s="14">
        <f>Таблица1[[#This Row],[Т9]]-Таблица1[[#This Row],[Т3]]</f>
        <v>506.63595422054641</v>
      </c>
      <c r="CO1803" s="14">
        <f>Таблица1[[#This Row],[Т9]]-Таблица1[[#This Row],[Т2]]</f>
        <v>44176.472270976345</v>
      </c>
      <c r="CP1803" s="14">
        <f>Таблица1[[#This Row],[Т9]]-Таблица1[[#This Row],[Т1]]</f>
        <v>735.36398691131762</v>
      </c>
      <c r="CQ1803" s="14">
        <f>Таблица1[[#This Row],[Т9]]-Таблица1[[#This Row],[угол обхв6]]</f>
        <v>46763.399965641613</v>
      </c>
      <c r="CR1803" s="14">
        <f>Таблица1[[#This Row],[Т9]]-Таблица1[[#This Row],[угол обхв5]]</f>
        <v>1035.7759180057546</v>
      </c>
      <c r="CS1803" s="14">
        <f>Таблица1[[#This Row],[Т9]]-Таблица1[[#This Row],[угол обхв4]]</f>
        <v>59066.978197629542</v>
      </c>
      <c r="CT1803" s="14">
        <f>Таблица1[[#This Row],[Lкан_прям, мм]]+Таблица1[[#This Row],[Lкан_дуг, мм]]+Таблица1[[#This Row],[Lкан_леб,мм]]</f>
        <v>85045.326329871838</v>
      </c>
      <c r="CU1803" s="16">
        <f>Таблица1[[#This Row],[Lкан_леб,мм]]</f>
        <v>58031.202279623787</v>
      </c>
      <c r="CV1803" s="14">
        <f>2534431-(Таблица1[[#This Row],[Т23]]+Таблица1[[#This Row],[угол обхв3]])</f>
        <v>2449086.8759497521</v>
      </c>
      <c r="CW1803" s="50">
        <f>SUM(X1803:AC1803,AD1803:AI1803)-Таблица1[[#This Row],[lподв_min, мм]]</f>
        <v>22925.584308587579</v>
      </c>
      <c r="CX1803" s="17">
        <f>CW2242-Таблица1[[#This Row],[Суммарная длина каната]]</f>
        <v>-2425643.0730235563</v>
      </c>
    </row>
    <row r="1804" spans="1:102" x14ac:dyDescent="0.25">
      <c r="A1804" s="21">
        <v>1803</v>
      </c>
      <c r="B1804" s="10">
        <v>45.524897959183662</v>
      </c>
      <c r="C1804" s="10">
        <v>112.3546938775511</v>
      </c>
      <c r="D1804" s="11">
        <v>15355.856114793693</v>
      </c>
      <c r="E1804" s="11">
        <v>15231.771190017975</v>
      </c>
      <c r="F1804" s="11">
        <v>15243.045853036332</v>
      </c>
      <c r="G1804" s="11">
        <v>15315.406379036927</v>
      </c>
      <c r="H1804" s="11">
        <v>15763.855624793692</v>
      </c>
      <c r="I1804" s="11">
        <v>11107.257425393027</v>
      </c>
      <c r="J1804" s="11">
        <v>4124.5137646249468</v>
      </c>
      <c r="K1804" s="11">
        <v>25978.34813223359</v>
      </c>
      <c r="L1804" s="11">
        <v>1035.7759180144528</v>
      </c>
      <c r="M1804" s="11">
        <v>58031.202279623787</v>
      </c>
      <c r="N1804" s="11">
        <v>7277.5857578843215</v>
      </c>
      <c r="O1804" s="11">
        <v>19312.249692401081</v>
      </c>
      <c r="P1804" s="43">
        <v>9827.5267157783128</v>
      </c>
      <c r="Q1804" s="11">
        <v>19384.122819634893</v>
      </c>
      <c r="R1804" s="11">
        <v>14570.94483993935</v>
      </c>
      <c r="S1804" s="11">
        <v>16638.905615226358</v>
      </c>
      <c r="T1804" s="11">
        <v>15814.229864753564</v>
      </c>
      <c r="U1804" s="11">
        <v>16011.565717664665</v>
      </c>
      <c r="V1804" s="11">
        <v>15355.856114793693</v>
      </c>
      <c r="W1804" s="11">
        <v>15231.771190017975</v>
      </c>
      <c r="X1804" s="12">
        <v>0</v>
      </c>
      <c r="Y1804" s="12">
        <v>288.88643635470675</v>
      </c>
      <c r="Z1804" s="12">
        <v>225.55095929723734</v>
      </c>
      <c r="AA1804" s="44">
        <v>232.0401906195585</v>
      </c>
      <c r="AB1804" s="45">
        <v>47.253829333786044</v>
      </c>
      <c r="AC1804" s="12">
        <v>242.04450240916407</v>
      </c>
      <c r="AD1804" s="12">
        <v>12303.578231987925</v>
      </c>
      <c r="AE1804" s="12">
        <v>2550.9536717007813</v>
      </c>
      <c r="AF1804" s="12">
        <v>5480.5321821881489</v>
      </c>
      <c r="AG1804" s="44">
        <v>1128.4755203370605</v>
      </c>
      <c r="AH1804" s="45">
        <v>390.29476040552038</v>
      </c>
      <c r="AI1804" s="12">
        <v>4124.5137656141515</v>
      </c>
      <c r="AJ1804" s="12">
        <v>-42.183085065880086</v>
      </c>
      <c r="AK1804" s="12">
        <v>-1.6145224146561452</v>
      </c>
      <c r="AL1804" s="12">
        <v>30.059786489409333</v>
      </c>
      <c r="AM1804" s="44">
        <v>62.645383548016731</v>
      </c>
      <c r="AN1804" s="45">
        <v>56.009488972875978</v>
      </c>
      <c r="AO1804" s="12">
        <v>89.999999861084774</v>
      </c>
      <c r="AP1804" s="12">
        <v>-2113.3737843980575</v>
      </c>
      <c r="AQ1804" s="12">
        <v>7266.0903566793895</v>
      </c>
      <c r="AR1804" s="12">
        <v>10031.895303018593</v>
      </c>
      <c r="AS1804" s="44">
        <v>14933.322127881847</v>
      </c>
      <c r="AT1804" s="45">
        <v>15475.944754880422</v>
      </c>
      <c r="AU1804" s="12">
        <v>15763.856114793691</v>
      </c>
      <c r="AV1804" s="12">
        <v>11352.703211233787</v>
      </c>
      <c r="AW1804" s="12">
        <v>19720.087718768336</v>
      </c>
      <c r="AX1804" s="12">
        <v>19737.248123952515</v>
      </c>
      <c r="AY1804" s="44">
        <v>16826.380149986253</v>
      </c>
      <c r="AZ1804" s="45">
        <v>15783.471034609327</v>
      </c>
      <c r="BA1804" s="12">
        <v>15231.771191007181</v>
      </c>
      <c r="BB1804" s="12">
        <v>7003.6129995089477</v>
      </c>
      <c r="BC1804" s="12">
        <v>9816.0313145733817</v>
      </c>
      <c r="BD1804" s="12">
        <v>14775.313427179628</v>
      </c>
      <c r="BE1804" s="44">
        <v>15451.852576811065</v>
      </c>
      <c r="BF1804" s="45">
        <v>15694.141224666835</v>
      </c>
      <c r="BG1804" s="12">
        <v>15763.856124793692</v>
      </c>
      <c r="BH1804" s="12">
        <v>19614.578863451756</v>
      </c>
      <c r="BI1804" s="12">
        <v>19791.960846002148</v>
      </c>
      <c r="BJ1804" s="12">
        <v>16992.03091954398</v>
      </c>
      <c r="BK1804" s="44">
        <v>15824.091182904771</v>
      </c>
      <c r="BL1804" s="45">
        <v>15459.865873073313</v>
      </c>
      <c r="BM1804" s="12">
        <v>11107.257425393029</v>
      </c>
      <c r="BN1804" s="12">
        <v>0</v>
      </c>
      <c r="BO1804" s="12">
        <v>40.568562651223935</v>
      </c>
      <c r="BP1804" s="12">
        <v>31.67430890406548</v>
      </c>
      <c r="BQ1804" s="48">
        <v>32.585597058607398</v>
      </c>
      <c r="BR1804" s="49">
        <v>6.6358945751407514</v>
      </c>
      <c r="BS1804" s="13">
        <v>33.990510888208789</v>
      </c>
      <c r="BT1804" s="12">
        <v>298.79772037620847</v>
      </c>
      <c r="BV1804" s="14">
        <f>Таблица1[[#This Row],[Lкан_леб,мм]]</f>
        <v>58031.202279623787</v>
      </c>
      <c r="BW1804" s="50">
        <f>Таблица1[[#This Row],[угол обхв4]]+Таблица1[[#This Row],[Lдуг 3,мм]]</f>
        <v>12303.578231987925</v>
      </c>
      <c r="BX1804" s="54">
        <f>Таблица1[[#This Row],[угол обхв5]]+Таблица1[[#This Row],[Y5, мм]]</f>
        <v>58320.088715978491</v>
      </c>
      <c r="BY1804" s="14">
        <f>Таблица1[[#This Row],[угол обхв6]]+Таблица1[[#This Row],[Lдуг 4,мм]]</f>
        <v>14854.531903688707</v>
      </c>
      <c r="BZ1804" s="14">
        <f>Таблица1[[#This Row],[Т1]]+Таблица1[[#This Row],[X6, мм]]</f>
        <v>58545.639675275728</v>
      </c>
      <c r="CA1804" s="14">
        <f>Таблица1[[#This Row],[Т2]]+Таблица1[[#This Row],[Lдуг 5,мм]]</f>
        <v>20335.064085876857</v>
      </c>
      <c r="CB1804" s="14">
        <f>Таблица1[[#This Row],[Т3]]+Таблица1[[#This Row],[Y6, мм]]</f>
        <v>58777.67986589529</v>
      </c>
      <c r="CC1804" s="14">
        <f>Таблица1[[#This Row],[Т4]]+Таблица1[[#This Row],[Lдуг 6,мм]]</f>
        <v>21463.539606213919</v>
      </c>
      <c r="CD1804" s="14">
        <f>Таблица1[[#This Row],[Т5]]+Таблица1[[#This Row],[Lдуг 1,мм]]</f>
        <v>58824.933695229076</v>
      </c>
      <c r="CE1804" s="14">
        <f>Таблица1[[#This Row],[Т6]]+Таблица1[[#This Row],[Lпрям1, мм]]</f>
        <v>21853.834366619438</v>
      </c>
      <c r="CF1804" s="15">
        <f>Таблица1[[#This Row],[Т7]]+Таблица1[[#This Row],[Lдуг 2,мм]]</f>
        <v>59066.978197638236</v>
      </c>
      <c r="CG1804" s="14">
        <f>Таблица1[[#This Row],[Т8]]+Таблица1[[#This Row],[Lпрям2, мм]]</f>
        <v>25978.34813223359</v>
      </c>
      <c r="CH1804" s="14">
        <f>Таблица1[[#This Row],[Т9]]-Таблица1[[#This Row],[Т9]]</f>
        <v>0</v>
      </c>
      <c r="CI1804" s="50">
        <f>Таблица1[[#This Row],[Т9]]-Таблица1[[#This Row],[Т8]]</f>
        <v>37213.143831018795</v>
      </c>
      <c r="CJ1804" s="54">
        <f>Таблица1[[#This Row],[Т9]]-Таблица1[[#This Row],[Т7]]</f>
        <v>242.04450240916049</v>
      </c>
      <c r="CK1804" s="14">
        <f>Таблица1[[#This Row],[Т9]]-Таблица1[[#This Row],[Т6]]</f>
        <v>37603.438591424318</v>
      </c>
      <c r="CL1804" s="14">
        <f>Таблица1[[#This Row],[Т9]]-Таблица1[[#This Row],[Т5]]</f>
        <v>289.29833174294617</v>
      </c>
      <c r="CM1804" s="14">
        <f>Таблица1[[#This Row],[Т9]]-Таблица1[[#This Row],[Т4]]</f>
        <v>38731.914111761376</v>
      </c>
      <c r="CN1804" s="14">
        <f>Таблица1[[#This Row],[Т9]]-Таблица1[[#This Row],[Т3]]</f>
        <v>521.33852236250823</v>
      </c>
      <c r="CO1804" s="14">
        <f>Таблица1[[#This Row],[Т9]]-Таблица1[[#This Row],[Т2]]</f>
        <v>44212.446293949528</v>
      </c>
      <c r="CP1804" s="14">
        <f>Таблица1[[#This Row],[Т9]]-Таблица1[[#This Row],[Т1]]</f>
        <v>746.8894816597458</v>
      </c>
      <c r="CQ1804" s="14">
        <f>Таблица1[[#This Row],[Т9]]-Таблица1[[#This Row],[угол обхв6]]</f>
        <v>46763.399965650315</v>
      </c>
      <c r="CR1804" s="14">
        <f>Таблица1[[#This Row],[Т9]]-Таблица1[[#This Row],[угол обхв5]]</f>
        <v>1035.7759180144494</v>
      </c>
      <c r="CS1804" s="14">
        <f>Таблица1[[#This Row],[Т9]]-Таблица1[[#This Row],[угол обхв4]]</f>
        <v>59066.978197638236</v>
      </c>
      <c r="CT1804" s="14">
        <f>Таблица1[[#This Row],[Lкан_прям, мм]]+Таблица1[[#This Row],[Lкан_дуг, мм]]+Таблица1[[#This Row],[Lкан_леб,мм]]</f>
        <v>85045.326329871838</v>
      </c>
      <c r="CU1804" s="16">
        <f>Таблица1[[#This Row],[Lкан_леб,мм]]</f>
        <v>58031.202279623787</v>
      </c>
      <c r="CV1804" s="14">
        <f>2534431-(Таблица1[[#This Row],[Т23]]+Таблица1[[#This Row],[угол обхв3]])</f>
        <v>2449086.8759497521</v>
      </c>
      <c r="CW1804" s="50">
        <f>SUM(X1804:AC1804,AD1804:AI1804)-Таблица1[[#This Row],[lподв_min, мм]]</f>
        <v>22889.610285623094</v>
      </c>
      <c r="CX1804" s="17">
        <f>CW2243-Таблица1[[#This Row],[Суммарная длина каната]]</f>
        <v>-2425688.6051068613</v>
      </c>
    </row>
    <row r="1805" spans="1:102" x14ac:dyDescent="0.25">
      <c r="A1805" s="21">
        <v>1804</v>
      </c>
      <c r="B1805" s="10">
        <v>45.524897959183662</v>
      </c>
      <c r="C1805" s="10">
        <v>114.46082839365614</v>
      </c>
      <c r="D1805" s="11">
        <v>15464.344729802282</v>
      </c>
      <c r="E1805" s="11">
        <v>15509.824970421112</v>
      </c>
      <c r="F1805" s="11">
        <v>15348.53702327549</v>
      </c>
      <c r="G1805" s="11">
        <v>15589.257804369072</v>
      </c>
      <c r="H1805" s="11">
        <v>15872.344239802283</v>
      </c>
      <c r="I1805" s="11">
        <v>11348.045087354451</v>
      </c>
      <c r="J1805" s="11">
        <v>4161.7798830666607</v>
      </c>
      <c r="K1805" s="11">
        <v>25978.348132224739</v>
      </c>
      <c r="L1805" s="11">
        <v>1035.7759180233152</v>
      </c>
      <c r="M1805" s="11">
        <v>58031.202279623787</v>
      </c>
      <c r="N1805" s="11">
        <v>7277.5857578843215</v>
      </c>
      <c r="O1805" s="11">
        <v>19312.249692401081</v>
      </c>
      <c r="P1805" s="43">
        <v>9787.1480664131559</v>
      </c>
      <c r="Q1805" s="11">
        <v>19456.201542062921</v>
      </c>
      <c r="R1805" s="11">
        <v>14628.250509341049</v>
      </c>
      <c r="S1805" s="11">
        <v>16887.162784652362</v>
      </c>
      <c r="T1805" s="11">
        <v>15893.750834174612</v>
      </c>
      <c r="U1805" s="11">
        <v>16305.938277386758</v>
      </c>
      <c r="V1805" s="11">
        <v>15464.344729802282</v>
      </c>
      <c r="W1805" s="11">
        <v>15509.824970421112</v>
      </c>
      <c r="X1805" s="12">
        <v>0</v>
      </c>
      <c r="Y1805" s="12">
        <v>277.00555117036288</v>
      </c>
      <c r="Z1805" s="12">
        <v>222.43417990884146</v>
      </c>
      <c r="AA1805" s="44">
        <v>232.04019061955924</v>
      </c>
      <c r="AB1805" s="45">
        <v>47.253829333788573</v>
      </c>
      <c r="AC1805" s="12">
        <v>257.04216699076312</v>
      </c>
      <c r="AD1805" s="12">
        <v>12303.578231987925</v>
      </c>
      <c r="AE1805" s="12">
        <v>2513.6875532590825</v>
      </c>
      <c r="AF1805" s="12">
        <v>5480.532182188148</v>
      </c>
      <c r="AG1805" s="44">
        <v>1128.4755203370601</v>
      </c>
      <c r="AH1805" s="45">
        <v>390.29476040551481</v>
      </c>
      <c r="AI1805" s="12">
        <v>4161.7798840470086</v>
      </c>
      <c r="AJ1805" s="12">
        <v>-42.183085065880086</v>
      </c>
      <c r="AK1805" s="12">
        <v>-3.2829650076522503</v>
      </c>
      <c r="AL1805" s="12">
        <v>27.953651973304282</v>
      </c>
      <c r="AM1805" s="44">
        <v>60.539249031911787</v>
      </c>
      <c r="AN1805" s="45">
        <v>53.903354456770678</v>
      </c>
      <c r="AO1805" s="12">
        <v>89.99999986232865</v>
      </c>
      <c r="AP1805" s="12">
        <v>-2113.3737843980575</v>
      </c>
      <c r="AQ1805" s="12">
        <v>7254.22073999024</v>
      </c>
      <c r="AR1805" s="12">
        <v>9978.4009918918291</v>
      </c>
      <c r="AS1805" s="44">
        <v>14983.493177481791</v>
      </c>
      <c r="AT1805" s="45">
        <v>15564.076888036725</v>
      </c>
      <c r="AU1805" s="12">
        <v>15872.344729802282</v>
      </c>
      <c r="AV1805" s="12">
        <v>11352.703211233787</v>
      </c>
      <c r="AW1805" s="12">
        <v>19719.580118393063</v>
      </c>
      <c r="AX1805" s="12">
        <v>19816.598987247882</v>
      </c>
      <c r="AY1805" s="44">
        <v>17087.828294225503</v>
      </c>
      <c r="AZ1805" s="45">
        <v>16065.565464369409</v>
      </c>
      <c r="BA1805" s="12">
        <v>15509.824971401462</v>
      </c>
      <c r="BB1805" s="12">
        <v>7003.6129995089477</v>
      </c>
      <c r="BC1805" s="12">
        <v>9763.7830485190734</v>
      </c>
      <c r="BD1805" s="12">
        <v>14819.503434819722</v>
      </c>
      <c r="BE1805" s="44">
        <v>15538.508166033871</v>
      </c>
      <c r="BF1805" s="45">
        <v>15794.018675940171</v>
      </c>
      <c r="BG1805" s="12">
        <v>15872.344739802285</v>
      </c>
      <c r="BH1805" s="12">
        <v>19614.578863451756</v>
      </c>
      <c r="BI1805" s="12">
        <v>19863.531968054904</v>
      </c>
      <c r="BJ1805" s="12">
        <v>17247.560229837327</v>
      </c>
      <c r="BK1805" s="44">
        <v>16105.27276781362</v>
      </c>
      <c r="BL1805" s="45">
        <v>15750.19778343846</v>
      </c>
      <c r="BM1805" s="12">
        <v>11348.045087354452</v>
      </c>
      <c r="BN1805" s="12">
        <v>0</v>
      </c>
      <c r="BO1805" s="12">
        <v>38.900120058227834</v>
      </c>
      <c r="BP1805" s="12">
        <v>31.236616980956533</v>
      </c>
      <c r="BQ1805" s="48">
        <v>32.585597058607497</v>
      </c>
      <c r="BR1805" s="49">
        <v>6.6358945751411076</v>
      </c>
      <c r="BS1805" s="13">
        <v>36.096645405557972</v>
      </c>
      <c r="BT1805" s="12">
        <v>298.79772037620847</v>
      </c>
      <c r="BV1805" s="14">
        <f>Таблица1[[#This Row],[Lкан_леб,мм]]</f>
        <v>58031.202279623787</v>
      </c>
      <c r="BW1805" s="50">
        <f>Таблица1[[#This Row],[угол обхв4]]+Таблица1[[#This Row],[Lдуг 3,мм]]</f>
        <v>12303.578231987925</v>
      </c>
      <c r="BX1805" s="54">
        <f>Таблица1[[#This Row],[угол обхв5]]+Таблица1[[#This Row],[Y5, мм]]</f>
        <v>58308.207830794148</v>
      </c>
      <c r="BY1805" s="14">
        <f>Таблица1[[#This Row],[угол обхв6]]+Таблица1[[#This Row],[Lдуг 4,мм]]</f>
        <v>14817.265785247007</v>
      </c>
      <c r="BZ1805" s="14">
        <f>Таблица1[[#This Row],[Т1]]+Таблица1[[#This Row],[X6, мм]]</f>
        <v>58530.642010702992</v>
      </c>
      <c r="CA1805" s="14">
        <f>Таблица1[[#This Row],[Т2]]+Таблица1[[#This Row],[Lдуг 5,мм]]</f>
        <v>20297.797967435155</v>
      </c>
      <c r="CB1805" s="14">
        <f>Таблица1[[#This Row],[Т3]]+Таблица1[[#This Row],[Y6, мм]]</f>
        <v>58762.682201322554</v>
      </c>
      <c r="CC1805" s="14">
        <f>Таблица1[[#This Row],[Т4]]+Таблица1[[#This Row],[Lдуг 6,мм]]</f>
        <v>21426.273487772214</v>
      </c>
      <c r="CD1805" s="14">
        <f>Таблица1[[#This Row],[Т5]]+Таблица1[[#This Row],[Lдуг 1,мм]]</f>
        <v>58809.936030656339</v>
      </c>
      <c r="CE1805" s="14">
        <f>Таблица1[[#This Row],[Т6]]+Таблица1[[#This Row],[Lпрям1, мм]]</f>
        <v>21816.568248177729</v>
      </c>
      <c r="CF1805" s="15">
        <f>Таблица1[[#This Row],[Т7]]+Таблица1[[#This Row],[Lдуг 2,мм]]</f>
        <v>59066.978197647106</v>
      </c>
      <c r="CG1805" s="14">
        <f>Таблица1[[#This Row],[Т8]]+Таблица1[[#This Row],[Lпрям2, мм]]</f>
        <v>25978.348132224739</v>
      </c>
      <c r="CH1805" s="14">
        <f>Таблица1[[#This Row],[Т9]]-Таблица1[[#This Row],[Т9]]</f>
        <v>0</v>
      </c>
      <c r="CI1805" s="50">
        <f>Таблица1[[#This Row],[Т9]]-Таблица1[[#This Row],[Т8]]</f>
        <v>37250.40994946938</v>
      </c>
      <c r="CJ1805" s="54">
        <f>Таблица1[[#This Row],[Т9]]-Таблица1[[#This Row],[Т7]]</f>
        <v>257.04216699076642</v>
      </c>
      <c r="CK1805" s="14">
        <f>Таблица1[[#This Row],[Т9]]-Таблица1[[#This Row],[Т6]]</f>
        <v>37640.704709874888</v>
      </c>
      <c r="CL1805" s="14">
        <f>Таблица1[[#This Row],[Т9]]-Таблица1[[#This Row],[Т5]]</f>
        <v>304.29599632455211</v>
      </c>
      <c r="CM1805" s="14">
        <f>Таблица1[[#This Row],[Т9]]-Таблица1[[#This Row],[Т4]]</f>
        <v>38769.180230211947</v>
      </c>
      <c r="CN1805" s="14">
        <f>Таблица1[[#This Row],[Т9]]-Таблица1[[#This Row],[Т3]]</f>
        <v>536.33618694411416</v>
      </c>
      <c r="CO1805" s="14">
        <f>Таблица1[[#This Row],[Т9]]-Таблица1[[#This Row],[Т2]]</f>
        <v>44249.712412400098</v>
      </c>
      <c r="CP1805" s="14">
        <f>Таблица1[[#This Row],[Т9]]-Таблица1[[#This Row],[Т1]]</f>
        <v>758.77036685295752</v>
      </c>
      <c r="CQ1805" s="14">
        <f>Таблица1[[#This Row],[Т9]]-Таблица1[[#This Row],[угол обхв6]]</f>
        <v>46763.399965659177</v>
      </c>
      <c r="CR1805" s="14">
        <f>Таблица1[[#This Row],[Т9]]-Таблица1[[#This Row],[угол обхв5]]</f>
        <v>1035.7759180233188</v>
      </c>
      <c r="CS1805" s="14">
        <f>Таблица1[[#This Row],[Т9]]-Таблица1[[#This Row],[угол обхв4]]</f>
        <v>59066.978197647106</v>
      </c>
      <c r="CT1805" s="14">
        <f>Таблица1[[#This Row],[Lкан_прям, мм]]+Таблица1[[#This Row],[Lкан_дуг, мм]]+Таблица1[[#This Row],[Lкан_леб,мм]]</f>
        <v>85045.326329871838</v>
      </c>
      <c r="CU1805" s="16">
        <f>Таблица1[[#This Row],[Lкан_леб,мм]]</f>
        <v>58031.202279623787</v>
      </c>
      <c r="CV1805" s="14">
        <f>2534431-(Таблица1[[#This Row],[Т23]]+Таблица1[[#This Row],[угол обхв3]])</f>
        <v>2449086.8759497521</v>
      </c>
      <c r="CW1805" s="50">
        <f>SUM(X1805:AC1805,AD1805:AI1805)-Таблица1[[#This Row],[lподв_min, мм]]</f>
        <v>22852.344167181393</v>
      </c>
      <c r="CX1805" s="17">
        <f>CW2244-Таблица1[[#This Row],[Суммарная длина каната]]</f>
        <v>-2425735.7847292959</v>
      </c>
    </row>
    <row r="1806" spans="1:102" x14ac:dyDescent="0.25">
      <c r="A1806" s="21">
        <v>1805</v>
      </c>
      <c r="B1806" s="10">
        <v>45.524897959183662</v>
      </c>
      <c r="C1806" s="10">
        <v>115.03877551020416</v>
      </c>
      <c r="D1806" s="11">
        <v>15492.321482620824</v>
      </c>
      <c r="E1806" s="11">
        <v>15586.806400004134</v>
      </c>
      <c r="F1806" s="11">
        <v>15375.718435944036</v>
      </c>
      <c r="G1806" s="11">
        <v>15665.067051072798</v>
      </c>
      <c r="H1806" s="11">
        <v>15900.320992620824</v>
      </c>
      <c r="I1806" s="11">
        <v>11414.702927555301</v>
      </c>
      <c r="J1806" s="11">
        <v>4172.1034724488318</v>
      </c>
      <c r="K1806" s="11">
        <v>25978.348132222316</v>
      </c>
      <c r="L1806" s="11">
        <v>1035.775918025734</v>
      </c>
      <c r="M1806" s="11">
        <v>58031.202279623787</v>
      </c>
      <c r="N1806" s="11">
        <v>7277.5857578843215</v>
      </c>
      <c r="O1806" s="11">
        <v>19312.249692401081</v>
      </c>
      <c r="P1806" s="43">
        <v>9775.606900378827</v>
      </c>
      <c r="Q1806" s="11">
        <v>19475.716836769385</v>
      </c>
      <c r="R1806" s="11">
        <v>14642.376716518091</v>
      </c>
      <c r="S1806" s="11">
        <v>16955.640536988805</v>
      </c>
      <c r="T1806" s="11">
        <v>15913.675418814264</v>
      </c>
      <c r="U1806" s="11">
        <v>16387.210585684279</v>
      </c>
      <c r="V1806" s="11">
        <v>15492.321482620824</v>
      </c>
      <c r="W1806" s="11">
        <v>15586.806400004134</v>
      </c>
      <c r="X1806" s="12">
        <v>0</v>
      </c>
      <c r="Y1806" s="12">
        <v>273.72240030790982</v>
      </c>
      <c r="Z1806" s="12">
        <v>221.60180209613702</v>
      </c>
      <c r="AA1806" s="44">
        <v>232.04019061955833</v>
      </c>
      <c r="AB1806" s="45">
        <v>47.253829333784957</v>
      </c>
      <c r="AC1806" s="12">
        <v>261.15769566834382</v>
      </c>
      <c r="AD1806" s="12">
        <v>12303.578231987925</v>
      </c>
      <c r="AE1806" s="12">
        <v>2503.3639638769046</v>
      </c>
      <c r="AF1806" s="12">
        <v>5480.532182188148</v>
      </c>
      <c r="AG1806" s="44">
        <v>1128.4755203370603</v>
      </c>
      <c r="AH1806" s="45">
        <v>390.29476040552078</v>
      </c>
      <c r="AI1806" s="12">
        <v>4172.1034734267532</v>
      </c>
      <c r="AJ1806" s="12">
        <v>-42.183085065880086</v>
      </c>
      <c r="AK1806" s="12">
        <v>-3.7440206153073849</v>
      </c>
      <c r="AL1806" s="12">
        <v>27.375704856756272</v>
      </c>
      <c r="AM1806" s="44">
        <v>59.961301915363642</v>
      </c>
      <c r="AN1806" s="45">
        <v>53.325407340223038</v>
      </c>
      <c r="AO1806" s="12">
        <v>89.999999862669327</v>
      </c>
      <c r="AP1806" s="12">
        <v>-2113.3737843980575</v>
      </c>
      <c r="AQ1806" s="12">
        <v>7250.9437689987026</v>
      </c>
      <c r="AR1806" s="12">
        <v>9963.2147997817574</v>
      </c>
      <c r="AS1806" s="44">
        <v>14995.57721724596</v>
      </c>
      <c r="AT1806" s="45">
        <v>15586.44286325957</v>
      </c>
      <c r="AU1806" s="12">
        <v>15900.321482620822</v>
      </c>
      <c r="AV1806" s="12">
        <v>11352.703211233787</v>
      </c>
      <c r="AW1806" s="12">
        <v>19719.378915656078</v>
      </c>
      <c r="AX1806" s="12">
        <v>19838.025097897422</v>
      </c>
      <c r="AY1806" s="44">
        <v>17159.879138349032</v>
      </c>
      <c r="AZ1806" s="45">
        <v>16143.524610328406</v>
      </c>
      <c r="BA1806" s="12">
        <v>15586.806400982057</v>
      </c>
      <c r="BB1806" s="12">
        <v>7003.6129995089477</v>
      </c>
      <c r="BC1806" s="12">
        <v>9748.964911493209</v>
      </c>
      <c r="BD1806" s="12">
        <v>14829.984615921021</v>
      </c>
      <c r="BE1806" s="44">
        <v>15560.474918086395</v>
      </c>
      <c r="BF1806" s="45">
        <v>15819.554038175518</v>
      </c>
      <c r="BG1806" s="12">
        <v>15900.321492620824</v>
      </c>
      <c r="BH1806" s="12">
        <v>19614.578863451756</v>
      </c>
      <c r="BI1806" s="12">
        <v>19882.846060024385</v>
      </c>
      <c r="BJ1806" s="12">
        <v>17317.948798116842</v>
      </c>
      <c r="BK1806" s="44">
        <v>16182.971984324051</v>
      </c>
      <c r="BL1806" s="45">
        <v>15830.492375360009</v>
      </c>
      <c r="BM1806" s="12">
        <v>11414.702927555303</v>
      </c>
      <c r="BN1806" s="12">
        <v>0</v>
      </c>
      <c r="BO1806" s="12">
        <v>38.439064450572694</v>
      </c>
      <c r="BP1806" s="12">
        <v>31.119725472063656</v>
      </c>
      <c r="BQ1806" s="48">
        <v>32.58559705860737</v>
      </c>
      <c r="BR1806" s="49">
        <v>6.6358945751405987</v>
      </c>
      <c r="BS1806" s="13">
        <v>36.674592522446282</v>
      </c>
      <c r="BT1806" s="12">
        <v>298.79772037620847</v>
      </c>
      <c r="BV1806" s="14">
        <f>Таблица1[[#This Row],[Lкан_леб,мм]]</f>
        <v>58031.202279623787</v>
      </c>
      <c r="BW1806" s="50">
        <f>Таблица1[[#This Row],[угол обхв4]]+Таблица1[[#This Row],[Lдуг 3,мм]]</f>
        <v>12303.578231987925</v>
      </c>
      <c r="BX1806" s="54">
        <f>Таблица1[[#This Row],[угол обхв5]]+Таблица1[[#This Row],[Y5, мм]]</f>
        <v>58304.924679931697</v>
      </c>
      <c r="BY1806" s="14">
        <f>Таблица1[[#This Row],[угол обхв6]]+Таблица1[[#This Row],[Lдуг 4,мм]]</f>
        <v>14806.942195864831</v>
      </c>
      <c r="BZ1806" s="14">
        <f>Таблица1[[#This Row],[Т1]]+Таблица1[[#This Row],[X6, мм]]</f>
        <v>58526.526482027832</v>
      </c>
      <c r="CA1806" s="14">
        <f>Таблица1[[#This Row],[Т2]]+Таблица1[[#This Row],[Lдуг 5,мм]]</f>
        <v>20287.474378052979</v>
      </c>
      <c r="CB1806" s="14">
        <f>Таблица1[[#This Row],[Т3]]+Таблица1[[#This Row],[Y6, мм]]</f>
        <v>58758.566672647386</v>
      </c>
      <c r="CC1806" s="14">
        <f>Таблица1[[#This Row],[Т4]]+Таблица1[[#This Row],[Lдуг 6,мм]]</f>
        <v>21415.949898390038</v>
      </c>
      <c r="CD1806" s="14">
        <f>Таблица1[[#This Row],[Т5]]+Таблица1[[#This Row],[Lдуг 1,мм]]</f>
        <v>58805.820501981172</v>
      </c>
      <c r="CE1806" s="14">
        <f>Таблица1[[#This Row],[Т6]]+Таблица1[[#This Row],[Lпрям1, мм]]</f>
        <v>21806.24465879556</v>
      </c>
      <c r="CF1806" s="15">
        <f>Таблица1[[#This Row],[Т7]]+Таблица1[[#This Row],[Lдуг 2,мм]]</f>
        <v>59066.978197649514</v>
      </c>
      <c r="CG1806" s="14">
        <f>Таблица1[[#This Row],[Т8]]+Таблица1[[#This Row],[Lпрям2, мм]]</f>
        <v>25978.348132222312</v>
      </c>
      <c r="CH1806" s="14">
        <f>Таблица1[[#This Row],[Т9]]-Таблица1[[#This Row],[Т9]]</f>
        <v>0</v>
      </c>
      <c r="CI1806" s="50">
        <f>Таблица1[[#This Row],[Т9]]-Таблица1[[#This Row],[Т8]]</f>
        <v>37260.73353885395</v>
      </c>
      <c r="CJ1806" s="54">
        <f>Таблица1[[#This Row],[Т9]]-Таблица1[[#This Row],[Т7]]</f>
        <v>261.15769566834206</v>
      </c>
      <c r="CK1806" s="14">
        <f>Таблица1[[#This Row],[Т9]]-Таблица1[[#This Row],[Т6]]</f>
        <v>37651.028299259473</v>
      </c>
      <c r="CL1806" s="14">
        <f>Таблица1[[#This Row],[Т9]]-Таблица1[[#This Row],[Т5]]</f>
        <v>308.41152500212775</v>
      </c>
      <c r="CM1806" s="14">
        <f>Таблица1[[#This Row],[Т9]]-Таблица1[[#This Row],[Т4]]</f>
        <v>38779.503819596532</v>
      </c>
      <c r="CN1806" s="14">
        <f>Таблица1[[#This Row],[Т9]]-Таблица1[[#This Row],[Т3]]</f>
        <v>540.45171562168252</v>
      </c>
      <c r="CO1806" s="14">
        <f>Таблица1[[#This Row],[Т9]]-Таблица1[[#This Row],[Т2]]</f>
        <v>44260.036001784683</v>
      </c>
      <c r="CP1806" s="14">
        <f>Таблица1[[#This Row],[Т9]]-Таблица1[[#This Row],[Т1]]</f>
        <v>762.05351771781716</v>
      </c>
      <c r="CQ1806" s="14">
        <f>Таблица1[[#This Row],[Т9]]-Таблица1[[#This Row],[угол обхв6]]</f>
        <v>46763.399965661592</v>
      </c>
      <c r="CR1806" s="14">
        <f>Таблица1[[#This Row],[Т9]]-Таблица1[[#This Row],[угол обхв5]]</f>
        <v>1035.7759180257272</v>
      </c>
      <c r="CS1806" s="14">
        <f>Таблица1[[#This Row],[Т9]]-Таблица1[[#This Row],[угол обхв4]]</f>
        <v>59066.978197649514</v>
      </c>
      <c r="CT1806" s="14">
        <f>Таблица1[[#This Row],[Lкан_прям, мм]]+Таблица1[[#This Row],[Lкан_дуг, мм]]+Таблица1[[#This Row],[Lкан_леб,мм]]</f>
        <v>85045.326329871838</v>
      </c>
      <c r="CU1806" s="16">
        <f>Таблица1[[#This Row],[Lкан_леб,мм]]</f>
        <v>58031.202279623787</v>
      </c>
      <c r="CV1806" s="14">
        <f>2534431-(Таблица1[[#This Row],[Т23]]+Таблица1[[#This Row],[угол обхв3]])</f>
        <v>2449086.8759497521</v>
      </c>
      <c r="CW1806" s="50">
        <f>SUM(X1806:AC1806,AD1806:AI1806)-Таблица1[[#This Row],[lподв_min, мм]]</f>
        <v>22842.020577799216</v>
      </c>
      <c r="CX1806" s="17">
        <f>CW2245-Таблица1[[#This Row],[Суммарная длина каната]]</f>
        <v>-2425784.6053655129</v>
      </c>
    </row>
    <row r="1807" spans="1:102" x14ac:dyDescent="0.25">
      <c r="A1807" s="21">
        <v>1806</v>
      </c>
      <c r="B1807" s="10">
        <v>45.524897959183662</v>
      </c>
      <c r="C1807" s="10">
        <v>117.72285714285721</v>
      </c>
      <c r="D1807" s="11">
        <v>15612.011218772181</v>
      </c>
      <c r="E1807" s="11">
        <v>15947.842636421101</v>
      </c>
      <c r="F1807" s="11">
        <v>15491.871232007881</v>
      </c>
      <c r="G1807" s="11">
        <v>16020.557033759409</v>
      </c>
      <c r="H1807" s="11">
        <v>16020.01072877218</v>
      </c>
      <c r="I1807" s="11">
        <v>11727.267347662777</v>
      </c>
      <c r="J1807" s="11">
        <v>4220.5752887583221</v>
      </c>
      <c r="K1807" s="11">
        <v>25978.348132211075</v>
      </c>
      <c r="L1807" s="11">
        <v>1035.7759180369724</v>
      </c>
      <c r="M1807" s="11">
        <v>58031.202279623787</v>
      </c>
      <c r="N1807" s="11">
        <v>7277.5857578843215</v>
      </c>
      <c r="O1807" s="11">
        <v>19312.249692401081</v>
      </c>
      <c r="P1807" s="43">
        <v>9719.4547952064549</v>
      </c>
      <c r="Q1807" s="11">
        <v>19564.779018926918</v>
      </c>
      <c r="R1807" s="11">
        <v>14698.897869603274</v>
      </c>
      <c r="S1807" s="11">
        <v>17275.373054742857</v>
      </c>
      <c r="T1807" s="11">
        <v>15995.420826531234</v>
      </c>
      <c r="U1807" s="11">
        <v>16767.100271526229</v>
      </c>
      <c r="V1807" s="11">
        <v>15612.011218772181</v>
      </c>
      <c r="W1807" s="11">
        <v>15947.842636421101</v>
      </c>
      <c r="X1807" s="12">
        <v>0</v>
      </c>
      <c r="Y1807" s="12">
        <v>258.338926876301</v>
      </c>
      <c r="Z1807" s="12">
        <v>217.87208227984891</v>
      </c>
      <c r="AA1807" s="44">
        <v>232.04019061955941</v>
      </c>
      <c r="AB1807" s="45">
        <v>47.253829333788616</v>
      </c>
      <c r="AC1807" s="12">
        <v>280.27088892747452</v>
      </c>
      <c r="AD1807" s="12">
        <v>12303.578231987925</v>
      </c>
      <c r="AE1807" s="12">
        <v>2454.8921475674065</v>
      </c>
      <c r="AF1807" s="12">
        <v>5480.5321821881498</v>
      </c>
      <c r="AG1807" s="44">
        <v>1128.4755203370612</v>
      </c>
      <c r="AH1807" s="45">
        <v>390.29476040551549</v>
      </c>
      <c r="AI1807" s="12">
        <v>4220.575289725014</v>
      </c>
      <c r="AJ1807" s="12">
        <v>-42.183085065880086</v>
      </c>
      <c r="AK1807" s="12">
        <v>-5.9043345905103832</v>
      </c>
      <c r="AL1807" s="12">
        <v>24.691623224103232</v>
      </c>
      <c r="AM1807" s="44">
        <v>57.277220282710758</v>
      </c>
      <c r="AN1807" s="45">
        <v>50.641325707569642</v>
      </c>
      <c r="AO1807" s="12">
        <v>89.999999864246519</v>
      </c>
      <c r="AP1807" s="12">
        <v>-2113.3737843980575</v>
      </c>
      <c r="AQ1807" s="12">
        <v>7235.6157001265346</v>
      </c>
      <c r="AR1807" s="12">
        <v>9889.8903664859863</v>
      </c>
      <c r="AS1807" s="44">
        <v>15042.146607459226</v>
      </c>
      <c r="AT1807" s="45">
        <v>15679.95882332813</v>
      </c>
      <c r="AU1807" s="12">
        <v>16020.011218772182</v>
      </c>
      <c r="AV1807" s="12">
        <v>11352.703211233787</v>
      </c>
      <c r="AW1807" s="12">
        <v>19718.085267790681</v>
      </c>
      <c r="AX1807" s="12">
        <v>19935.475277395522</v>
      </c>
      <c r="AY1807" s="44">
        <v>17495.927592126009</v>
      </c>
      <c r="AZ1807" s="45">
        <v>16508.357687989839</v>
      </c>
      <c r="BA1807" s="12">
        <v>15947.842637387794</v>
      </c>
      <c r="BB1807" s="12">
        <v>7003.6129995089477</v>
      </c>
      <c r="BC1807" s="12">
        <v>9677.4847374486671</v>
      </c>
      <c r="BD1807" s="12">
        <v>14869.333440882805</v>
      </c>
      <c r="BE1807" s="44">
        <v>15652.172088675281</v>
      </c>
      <c r="BF1807" s="45">
        <v>15927.473221975284</v>
      </c>
      <c r="BG1807" s="12">
        <v>16020.01122877218</v>
      </c>
      <c r="BH1807" s="12">
        <v>19614.578863451756</v>
      </c>
      <c r="BI1807" s="12">
        <v>19970.614594316517</v>
      </c>
      <c r="BJ1807" s="12">
        <v>17646.069313211457</v>
      </c>
      <c r="BK1807" s="44">
        <v>16546.545734143077</v>
      </c>
      <c r="BL1807" s="45">
        <v>16206.585219957489</v>
      </c>
      <c r="BM1807" s="12">
        <v>11727.267347662779</v>
      </c>
      <c r="BN1807" s="12">
        <v>0</v>
      </c>
      <c r="BO1807" s="12">
        <v>36.278750475369698</v>
      </c>
      <c r="BP1807" s="12">
        <v>30.595957814613612</v>
      </c>
      <c r="BQ1807" s="48">
        <v>32.585597058607526</v>
      </c>
      <c r="BR1807" s="49">
        <v>6.6358945751411138</v>
      </c>
      <c r="BS1807" s="13">
        <v>39.358674156676877</v>
      </c>
      <c r="BT1807" s="12">
        <v>298.79772037620847</v>
      </c>
      <c r="BV1807" s="14">
        <f>Таблица1[[#This Row],[Lкан_леб,мм]]</f>
        <v>58031.202279623787</v>
      </c>
      <c r="BW1807" s="50">
        <f>Таблица1[[#This Row],[угол обхв4]]+Таблица1[[#This Row],[Lдуг 3,мм]]</f>
        <v>12303.578231987925</v>
      </c>
      <c r="BX1807" s="54">
        <f>Таблица1[[#This Row],[угол обхв5]]+Таблица1[[#This Row],[Y5, мм]]</f>
        <v>58289.541206500086</v>
      </c>
      <c r="BY1807" s="14">
        <f>Таблица1[[#This Row],[угол обхв6]]+Таблица1[[#This Row],[Lдуг 4,мм]]</f>
        <v>14758.470379555332</v>
      </c>
      <c r="BZ1807" s="14">
        <f>Таблица1[[#This Row],[Т1]]+Таблица1[[#This Row],[X6, мм]]</f>
        <v>58507.413288779935</v>
      </c>
      <c r="CA1807" s="14">
        <f>Таблица1[[#This Row],[Т2]]+Таблица1[[#This Row],[Lдуг 5,мм]]</f>
        <v>20239.00256174348</v>
      </c>
      <c r="CB1807" s="14">
        <f>Таблица1[[#This Row],[Т3]]+Таблица1[[#This Row],[Y6, мм]]</f>
        <v>58739.453479399497</v>
      </c>
      <c r="CC1807" s="14">
        <f>Таблица1[[#This Row],[Т4]]+Таблица1[[#This Row],[Lдуг 6,мм]]</f>
        <v>21367.478082080543</v>
      </c>
      <c r="CD1807" s="14">
        <f>Таблица1[[#This Row],[Т5]]+Таблица1[[#This Row],[Lдуг 1,мм]]</f>
        <v>58786.707308733283</v>
      </c>
      <c r="CE1807" s="14">
        <f>Таблица1[[#This Row],[Т6]]+Таблица1[[#This Row],[Lпрям1, мм]]</f>
        <v>21757.772842486058</v>
      </c>
      <c r="CF1807" s="15">
        <f>Таблица1[[#This Row],[Т7]]+Таблица1[[#This Row],[Lдуг 2,мм]]</f>
        <v>59066.978197660756</v>
      </c>
      <c r="CG1807" s="14">
        <f>Таблица1[[#This Row],[Т8]]+Таблица1[[#This Row],[Lпрям2, мм]]</f>
        <v>25978.348132211071</v>
      </c>
      <c r="CH1807" s="14">
        <f>Таблица1[[#This Row],[Т9]]-Таблица1[[#This Row],[Т9]]</f>
        <v>0</v>
      </c>
      <c r="CI1807" s="50">
        <f>Таблица1[[#This Row],[Т9]]-Таблица1[[#This Row],[Т8]]</f>
        <v>37309.205355174694</v>
      </c>
      <c r="CJ1807" s="54">
        <f>Таблица1[[#This Row],[Т9]]-Таблица1[[#This Row],[Т7]]</f>
        <v>280.2708889274727</v>
      </c>
      <c r="CK1807" s="14">
        <f>Таблица1[[#This Row],[Т9]]-Таблица1[[#This Row],[Т6]]</f>
        <v>37699.500115580217</v>
      </c>
      <c r="CL1807" s="14">
        <f>Таблица1[[#This Row],[Т9]]-Таблица1[[#This Row],[Т5]]</f>
        <v>327.52471826125839</v>
      </c>
      <c r="CM1807" s="14">
        <f>Таблица1[[#This Row],[Т9]]-Таблица1[[#This Row],[Т4]]</f>
        <v>38827.975635917275</v>
      </c>
      <c r="CN1807" s="14">
        <f>Таблица1[[#This Row],[Т9]]-Таблица1[[#This Row],[Т3]]</f>
        <v>559.56490888082044</v>
      </c>
      <c r="CO1807" s="14">
        <f>Таблица1[[#This Row],[Т9]]-Таблица1[[#This Row],[Т2]]</f>
        <v>44308.507818105427</v>
      </c>
      <c r="CP1807" s="14">
        <f>Таблица1[[#This Row],[Т9]]-Таблица1[[#This Row],[Т1]]</f>
        <v>777.43699116067</v>
      </c>
      <c r="CQ1807" s="14">
        <f>Таблица1[[#This Row],[Т9]]-Таблица1[[#This Row],[угол обхв6]]</f>
        <v>46763.399965672827</v>
      </c>
      <c r="CR1807" s="14">
        <f>Таблица1[[#This Row],[Т9]]-Таблица1[[#This Row],[угол обхв5]]</f>
        <v>1035.7759180369685</v>
      </c>
      <c r="CS1807" s="14">
        <f>Таблица1[[#This Row],[Т9]]-Таблица1[[#This Row],[угол обхв4]]</f>
        <v>59066.978197660756</v>
      </c>
      <c r="CT1807" s="14">
        <f>Таблица1[[#This Row],[Lкан_прям, мм]]+Таблица1[[#This Row],[Lкан_дуг, мм]]+Таблица1[[#This Row],[Lкан_леб,мм]]</f>
        <v>85045.326329871838</v>
      </c>
      <c r="CU1807" s="16">
        <f>Таблица1[[#This Row],[Lкан_леб,мм]]</f>
        <v>58031.202279623787</v>
      </c>
      <c r="CV1807" s="14">
        <f>2534431-(Таблица1[[#This Row],[Т23]]+Таблица1[[#This Row],[угол обхв3]])</f>
        <v>2449086.8759497521</v>
      </c>
      <c r="CW1807" s="50">
        <f>SUM(X1807:AC1807,AD1807:AI1807)-Таблица1[[#This Row],[lподв_min, мм]]</f>
        <v>22793.548761489725</v>
      </c>
      <c r="CX1807" s="17">
        <f>CW2246-Таблица1[[#This Row],[Суммарная длина каната]]</f>
        <v>-2425835.0592717994</v>
      </c>
    </row>
    <row r="1808" spans="1:102" x14ac:dyDescent="0.25">
      <c r="A1808" s="21">
        <v>1807</v>
      </c>
      <c r="B1808" s="10">
        <v>45.524897959183662</v>
      </c>
      <c r="C1808" s="10">
        <v>120.40693877551027</v>
      </c>
      <c r="D1808" s="11">
        <v>15714.662705749339</v>
      </c>
      <c r="E1808" s="11">
        <v>16314.087730814854</v>
      </c>
      <c r="F1808" s="11">
        <v>15591.249384314326</v>
      </c>
      <c r="G1808" s="11">
        <v>16381.096327967594</v>
      </c>
      <c r="H1808" s="11">
        <v>16122.66221574934</v>
      </c>
      <c r="I1808" s="11">
        <v>12044.214801025169</v>
      </c>
      <c r="J1808" s="11">
        <v>4269.8729297896843</v>
      </c>
      <c r="K1808" s="11">
        <v>25978.348132199924</v>
      </c>
      <c r="L1808" s="11">
        <v>1035.775918048125</v>
      </c>
      <c r="M1808" s="11">
        <v>58031.202279623787</v>
      </c>
      <c r="N1808" s="11">
        <v>7277.5857578843215</v>
      </c>
      <c r="O1808" s="11">
        <v>19312.249692401081</v>
      </c>
      <c r="P1808" s="43">
        <v>9659.1936065265436</v>
      </c>
      <c r="Q1808" s="11">
        <v>19651.113950124178</v>
      </c>
      <c r="R1808" s="11">
        <v>14740.384283182251</v>
      </c>
      <c r="S1808" s="11">
        <v>17597.401626679846</v>
      </c>
      <c r="T1808" s="11">
        <v>16059.286726037928</v>
      </c>
      <c r="U1808" s="11">
        <v>17150.401239398885</v>
      </c>
      <c r="V1808" s="11">
        <v>15714.662705749339</v>
      </c>
      <c r="W1808" s="11">
        <v>16314.087730814854</v>
      </c>
      <c r="X1808" s="12">
        <v>0</v>
      </c>
      <c r="Y1808" s="12">
        <v>242.71861730678035</v>
      </c>
      <c r="Z1808" s="12">
        <v>214.37919860147255</v>
      </c>
      <c r="AA1808" s="44">
        <v>232.04019061955759</v>
      </c>
      <c r="AB1808" s="45">
        <v>47.253829333784445</v>
      </c>
      <c r="AC1808" s="12">
        <v>299.38408218652995</v>
      </c>
      <c r="AD1808" s="12">
        <v>12303.578231987925</v>
      </c>
      <c r="AE1808" s="12">
        <v>2405.5945065360565</v>
      </c>
      <c r="AF1808" s="12">
        <v>5480.5321821881498</v>
      </c>
      <c r="AG1808" s="44">
        <v>1128.4755203370626</v>
      </c>
      <c r="AH1808" s="45">
        <v>390.29476040551839</v>
      </c>
      <c r="AI1808" s="12">
        <v>4269.872930745214</v>
      </c>
      <c r="AJ1808" s="12">
        <v>-42.183085065880086</v>
      </c>
      <c r="AK1808" s="12">
        <v>-8.097907661641127</v>
      </c>
      <c r="AL1808" s="12">
        <v>22.007541591450195</v>
      </c>
      <c r="AM1808" s="44">
        <v>54.593138650057462</v>
      </c>
      <c r="AN1808" s="45">
        <v>47.957244074916936</v>
      </c>
      <c r="AO1808" s="12">
        <v>89.999999865813834</v>
      </c>
      <c r="AP1808" s="12">
        <v>-2113.3737843980575</v>
      </c>
      <c r="AQ1808" s="12">
        <v>7220.1128060732926</v>
      </c>
      <c r="AR1808" s="12">
        <v>9812.0828880982353</v>
      </c>
      <c r="AS1808" s="44">
        <v>15072.928118191441</v>
      </c>
      <c r="AT1808" s="45">
        <v>15756.287446836164</v>
      </c>
      <c r="AU1808" s="12">
        <v>16122.662705749337</v>
      </c>
      <c r="AV1808" s="12">
        <v>11352.703211233787</v>
      </c>
      <c r="AW1808" s="12">
        <v>19716.181443827147</v>
      </c>
      <c r="AX1808" s="12">
        <v>20029.384841920641</v>
      </c>
      <c r="AY1808" s="44">
        <v>17833.78816986152</v>
      </c>
      <c r="AZ1808" s="45">
        <v>16877.169768292038</v>
      </c>
      <c r="BA1808" s="12">
        <v>16314.087731770385</v>
      </c>
      <c r="BB1808" s="12">
        <v>7003.6129995089477</v>
      </c>
      <c r="BC1808" s="12">
        <v>9601.7206547155147</v>
      </c>
      <c r="BD1808" s="12">
        <v>14893.273564753943</v>
      </c>
      <c r="BE1808" s="44">
        <v>15726.742891028738</v>
      </c>
      <c r="BF1808" s="45">
        <v>16017.661984951101</v>
      </c>
      <c r="BG1808" s="12">
        <v>16122.662715749339</v>
      </c>
      <c r="BH1808" s="12">
        <v>19614.578863451756</v>
      </c>
      <c r="BI1808" s="12">
        <v>20055.04570155024</v>
      </c>
      <c r="BJ1808" s="12">
        <v>17975.672518476313</v>
      </c>
      <c r="BK1808" s="44">
        <v>16914.014696217211</v>
      </c>
      <c r="BL1808" s="45">
        <v>16587.319201921702</v>
      </c>
      <c r="BM1808" s="12">
        <v>12044.214801025171</v>
      </c>
      <c r="BN1808" s="12">
        <v>0</v>
      </c>
      <c r="BO1808" s="12">
        <v>34.085177404238955</v>
      </c>
      <c r="BP1808" s="12">
        <v>30.105449253091319</v>
      </c>
      <c r="BQ1808" s="48">
        <v>32.58559705860727</v>
      </c>
      <c r="BR1808" s="49">
        <v>6.6358945751405285</v>
      </c>
      <c r="BS1808" s="13">
        <v>42.042755790896898</v>
      </c>
      <c r="BT1808" s="12">
        <v>298.79772037620847</v>
      </c>
      <c r="BV1808" s="14">
        <f>Таблица1[[#This Row],[Lкан_леб,мм]]</f>
        <v>58031.202279623787</v>
      </c>
      <c r="BW1808" s="50">
        <f>Таблица1[[#This Row],[угол обхв4]]+Таблица1[[#This Row],[Lдуг 3,мм]]</f>
        <v>12303.578231987925</v>
      </c>
      <c r="BX1808" s="54">
        <f>Таблица1[[#This Row],[угол обхв5]]+Таблица1[[#This Row],[Y5, мм]]</f>
        <v>58273.920896930569</v>
      </c>
      <c r="BY1808" s="14">
        <f>Таблица1[[#This Row],[угол обхв6]]+Таблица1[[#This Row],[Lдуг 4,мм]]</f>
        <v>14709.172738523983</v>
      </c>
      <c r="BZ1808" s="14">
        <f>Таблица1[[#This Row],[Т1]]+Таблица1[[#This Row],[X6, мм]]</f>
        <v>58488.300095532039</v>
      </c>
      <c r="CA1808" s="14">
        <f>Таблица1[[#This Row],[Т2]]+Таблица1[[#This Row],[Lдуг 5,мм]]</f>
        <v>20189.704920712131</v>
      </c>
      <c r="CB1808" s="14">
        <f>Таблица1[[#This Row],[Т3]]+Таблица1[[#This Row],[Y6, мм]]</f>
        <v>58720.340286151593</v>
      </c>
      <c r="CC1808" s="14">
        <f>Таблица1[[#This Row],[Т4]]+Таблица1[[#This Row],[Lдуг 6,мм]]</f>
        <v>21318.180441049193</v>
      </c>
      <c r="CD1808" s="14">
        <f>Таблица1[[#This Row],[Т5]]+Таблица1[[#This Row],[Lдуг 1,мм]]</f>
        <v>58767.594115485379</v>
      </c>
      <c r="CE1808" s="14">
        <f>Таблица1[[#This Row],[Т6]]+Таблица1[[#This Row],[Lпрям1, мм]]</f>
        <v>21708.475201454712</v>
      </c>
      <c r="CF1808" s="15">
        <f>Таблица1[[#This Row],[Т7]]+Таблица1[[#This Row],[Lдуг 2,мм]]</f>
        <v>59066.97819767191</v>
      </c>
      <c r="CG1808" s="14">
        <f>Таблица1[[#This Row],[Т8]]+Таблица1[[#This Row],[Lпрям2, мм]]</f>
        <v>25978.348132199928</v>
      </c>
      <c r="CH1808" s="14">
        <f>Таблица1[[#This Row],[Т9]]-Таблица1[[#This Row],[Т9]]</f>
        <v>0</v>
      </c>
      <c r="CI1808" s="50">
        <f>Таблица1[[#This Row],[Т9]]-Таблица1[[#This Row],[Т8]]</f>
        <v>37358.502996217198</v>
      </c>
      <c r="CJ1808" s="54">
        <f>Таблица1[[#This Row],[Т9]]-Таблица1[[#This Row],[Т7]]</f>
        <v>299.38408218653058</v>
      </c>
      <c r="CK1808" s="14">
        <f>Таблица1[[#This Row],[Т9]]-Таблица1[[#This Row],[Т6]]</f>
        <v>37748.79775662272</v>
      </c>
      <c r="CL1808" s="14">
        <f>Таблица1[[#This Row],[Т9]]-Таблица1[[#This Row],[Т5]]</f>
        <v>346.63791152031627</v>
      </c>
      <c r="CM1808" s="14">
        <f>Таблица1[[#This Row],[Т9]]-Таблица1[[#This Row],[Т4]]</f>
        <v>38877.273276959779</v>
      </c>
      <c r="CN1808" s="14">
        <f>Таблица1[[#This Row],[Т9]]-Таблица1[[#This Row],[Т3]]</f>
        <v>578.67810213987104</v>
      </c>
      <c r="CO1808" s="14">
        <f>Таблица1[[#This Row],[Т9]]-Таблица1[[#This Row],[Т2]]</f>
        <v>44357.80545914793</v>
      </c>
      <c r="CP1808" s="14">
        <f>Таблица1[[#This Row],[Т9]]-Таблица1[[#This Row],[Т1]]</f>
        <v>793.05730074134044</v>
      </c>
      <c r="CQ1808" s="14">
        <f>Таблица1[[#This Row],[Т9]]-Таблица1[[#This Row],[угол обхв6]]</f>
        <v>46763.399965683988</v>
      </c>
      <c r="CR1808" s="14">
        <f>Таблица1[[#This Row],[Т9]]-Таблица1[[#This Row],[угол обхв5]]</f>
        <v>1035.7759180481225</v>
      </c>
      <c r="CS1808" s="14">
        <f>Таблица1[[#This Row],[Т9]]-Таблица1[[#This Row],[угол обхв4]]</f>
        <v>59066.97819767191</v>
      </c>
      <c r="CT1808" s="14">
        <f>Таблица1[[#This Row],[Lкан_прям, мм]]+Таблица1[[#This Row],[Lкан_дуг, мм]]+Таблица1[[#This Row],[Lкан_леб,мм]]</f>
        <v>85045.326329871838</v>
      </c>
      <c r="CU1808" s="16">
        <f>Таблица1[[#This Row],[Lкан_леб,мм]]</f>
        <v>58031.202279623787</v>
      </c>
      <c r="CV1808" s="14">
        <f>2534431-(Таблица1[[#This Row],[Т23]]+Таблица1[[#This Row],[угол обхв3]])</f>
        <v>2449086.8759497521</v>
      </c>
      <c r="CW1808" s="50">
        <f>SUM(X1808:AC1808,AD1808:AI1808)-Таблица1[[#This Row],[lподв_min, мм]]</f>
        <v>22744.251120458364</v>
      </c>
      <c r="CX1808" s="17">
        <f>CW2247-Таблица1[[#This Row],[Суммарная длина каната]]</f>
        <v>-2425887.1374800289</v>
      </c>
    </row>
    <row r="1809" spans="1:102" x14ac:dyDescent="0.25">
      <c r="A1809" s="21">
        <v>1808</v>
      </c>
      <c r="B1809" s="10">
        <v>45.524897959183662</v>
      </c>
      <c r="C1809" s="10">
        <v>123.09102040816332</v>
      </c>
      <c r="D1809" s="11">
        <v>15800.050710565853</v>
      </c>
      <c r="E1809" s="11">
        <v>16684.738085704157</v>
      </c>
      <c r="F1809" s="11">
        <v>15673.634842071413</v>
      </c>
      <c r="G1809" s="11">
        <v>16745.893855610168</v>
      </c>
      <c r="H1809" s="11">
        <v>16208.050220565852</v>
      </c>
      <c r="I1809" s="11">
        <v>12364.801438535515</v>
      </c>
      <c r="J1809" s="11">
        <v>4319.9366471686426</v>
      </c>
      <c r="K1809" s="11">
        <v>25978.348132188839</v>
      </c>
      <c r="L1809" s="11">
        <v>1035.7759180592038</v>
      </c>
      <c r="M1809" s="11">
        <v>58031.202279623787</v>
      </c>
      <c r="N1809" s="11">
        <v>7277.5857578843215</v>
      </c>
      <c r="O1809" s="11">
        <v>19312.249692401081</v>
      </c>
      <c r="P1809" s="43">
        <v>9594.9555565590799</v>
      </c>
      <c r="Q1809" s="11">
        <v>19734.532198381548</v>
      </c>
      <c r="R1809" s="11">
        <v>14766.744929749218</v>
      </c>
      <c r="S1809" s="11">
        <v>17921.019673098763</v>
      </c>
      <c r="T1809" s="11">
        <v>16105.132985830152</v>
      </c>
      <c r="U1809" s="11">
        <v>17536.272468638606</v>
      </c>
      <c r="V1809" s="11">
        <v>15800.050710565853</v>
      </c>
      <c r="W1809" s="11">
        <v>16684.738085704157</v>
      </c>
      <c r="X1809" s="12">
        <v>0</v>
      </c>
      <c r="Y1809" s="12">
        <v>226.84250723194285</v>
      </c>
      <c r="Z1809" s="12">
        <v>211.14211542841298</v>
      </c>
      <c r="AA1809" s="44">
        <v>232.04019061955782</v>
      </c>
      <c r="AB1809" s="45">
        <v>47.253829333787031</v>
      </c>
      <c r="AC1809" s="12">
        <v>318.49727544550313</v>
      </c>
      <c r="AD1809" s="12">
        <v>12303.578231987925</v>
      </c>
      <c r="AE1809" s="12">
        <v>2355.5307891570919</v>
      </c>
      <c r="AF1809" s="12">
        <v>5480.5321821881489</v>
      </c>
      <c r="AG1809" s="44">
        <v>1128.4755203370657</v>
      </c>
      <c r="AH1809" s="45">
        <v>390.29476040551231</v>
      </c>
      <c r="AI1809" s="12">
        <v>4319.9366481130974</v>
      </c>
      <c r="AJ1809" s="12">
        <v>-42.183085065880086</v>
      </c>
      <c r="AK1809" s="12">
        <v>-10.327403010595328</v>
      </c>
      <c r="AL1809" s="12">
        <v>19.323459958797141</v>
      </c>
      <c r="AM1809" s="44">
        <v>51.909057017404443</v>
      </c>
      <c r="AN1809" s="45">
        <v>45.273162442263548</v>
      </c>
      <c r="AO1809" s="12">
        <v>89.999999867368928</v>
      </c>
      <c r="AP1809" s="12">
        <v>-2113.3737843980575</v>
      </c>
      <c r="AQ1809" s="12">
        <v>7204.4424717795018</v>
      </c>
      <c r="AR1809" s="12">
        <v>9729.9630860687339</v>
      </c>
      <c r="AS1809" s="44">
        <v>15087.854210122981</v>
      </c>
      <c r="AT1809" s="45">
        <v>15815.261257166141</v>
      </c>
      <c r="AU1809" s="12">
        <v>16208.050710565853</v>
      </c>
      <c r="AV1809" s="12">
        <v>11352.703211233787</v>
      </c>
      <c r="AW1809" s="12">
        <v>19713.639851345954</v>
      </c>
      <c r="AX1809" s="12">
        <v>20119.547739594753</v>
      </c>
      <c r="AY1809" s="44">
        <v>18172.71955402413</v>
      </c>
      <c r="AZ1809" s="45">
        <v>17249.151621395955</v>
      </c>
      <c r="BA1809" s="12">
        <v>16684.738086648613</v>
      </c>
      <c r="BB1809" s="12">
        <v>7003.6129995089477</v>
      </c>
      <c r="BC1809" s="12">
        <v>9521.8122704542602</v>
      </c>
      <c r="BD1809" s="12">
        <v>14901.752459258872</v>
      </c>
      <c r="BE1809" s="44">
        <v>15784.02370545639</v>
      </c>
      <c r="BF1809" s="45">
        <v>16089.922439229862</v>
      </c>
      <c r="BG1809" s="12">
        <v>16208.05072056585</v>
      </c>
      <c r="BH1809" s="12">
        <v>19614.578863451756</v>
      </c>
      <c r="BI1809" s="12">
        <v>20135.922357326417</v>
      </c>
      <c r="BJ1809" s="12">
        <v>18306.035214311967</v>
      </c>
      <c r="BK1809" s="44">
        <v>17284.572587713239</v>
      </c>
      <c r="BL1809" s="45">
        <v>16971.858932946809</v>
      </c>
      <c r="BM1809" s="12">
        <v>12364.801438535516</v>
      </c>
      <c r="BN1809" s="12">
        <v>0</v>
      </c>
      <c r="BO1809" s="12">
        <v>31.855682055284753</v>
      </c>
      <c r="BP1809" s="12">
        <v>29.65086296939247</v>
      </c>
      <c r="BQ1809" s="48">
        <v>32.585597058607298</v>
      </c>
      <c r="BR1809" s="49">
        <v>6.6358945751408918</v>
      </c>
      <c r="BS1809" s="13">
        <v>44.726837425105387</v>
      </c>
      <c r="BT1809" s="12">
        <v>298.79772037620847</v>
      </c>
      <c r="BV1809" s="14">
        <f>Таблица1[[#This Row],[Lкан_леб,мм]]</f>
        <v>58031.202279623787</v>
      </c>
      <c r="BW1809" s="50">
        <f>Таблица1[[#This Row],[угол обхв4]]+Таблица1[[#This Row],[Lдуг 3,мм]]</f>
        <v>12303.578231987925</v>
      </c>
      <c r="BX1809" s="54">
        <f>Таблица1[[#This Row],[угол обхв5]]+Таблица1[[#This Row],[Y5, мм]]</f>
        <v>58258.044786855731</v>
      </c>
      <c r="BY1809" s="14">
        <f>Таблица1[[#This Row],[угол обхв6]]+Таблица1[[#This Row],[Lдуг 4,мм]]</f>
        <v>14659.109021145017</v>
      </c>
      <c r="BZ1809" s="14">
        <f>Таблица1[[#This Row],[Т1]]+Таблица1[[#This Row],[X6, мм]]</f>
        <v>58469.186902284142</v>
      </c>
      <c r="CA1809" s="14">
        <f>Таблица1[[#This Row],[Т2]]+Таблица1[[#This Row],[Lдуг 5,мм]]</f>
        <v>20139.641203333165</v>
      </c>
      <c r="CB1809" s="14">
        <f>Таблица1[[#This Row],[Т3]]+Таблица1[[#This Row],[Y6, мм]]</f>
        <v>58701.227092903697</v>
      </c>
      <c r="CC1809" s="14">
        <f>Таблица1[[#This Row],[Т4]]+Таблица1[[#This Row],[Lдуг 6,мм]]</f>
        <v>21268.116723670231</v>
      </c>
      <c r="CD1809" s="14">
        <f>Таблица1[[#This Row],[Т5]]+Таблица1[[#This Row],[Lдуг 1,мм]]</f>
        <v>58748.480922237482</v>
      </c>
      <c r="CE1809" s="14">
        <f>Таблица1[[#This Row],[Т6]]+Таблица1[[#This Row],[Lпрям1, мм]]</f>
        <v>21658.411484075743</v>
      </c>
      <c r="CF1809" s="15">
        <f>Таблица1[[#This Row],[Т7]]+Таблица1[[#This Row],[Lдуг 2,мм]]</f>
        <v>59066.978197682984</v>
      </c>
      <c r="CG1809" s="14">
        <f>Таблица1[[#This Row],[Т8]]+Таблица1[[#This Row],[Lпрям2, мм]]</f>
        <v>25978.348132188839</v>
      </c>
      <c r="CH1809" s="14">
        <f>Таблица1[[#This Row],[Т9]]-Таблица1[[#This Row],[Т9]]</f>
        <v>0</v>
      </c>
      <c r="CI1809" s="50">
        <f>Таблица1[[#This Row],[Т9]]-Таблица1[[#This Row],[Т8]]</f>
        <v>37408.566713607244</v>
      </c>
      <c r="CJ1809" s="54">
        <f>Таблица1[[#This Row],[Т9]]-Таблица1[[#This Row],[Т7]]</f>
        <v>318.49727544550115</v>
      </c>
      <c r="CK1809" s="14">
        <f>Таблица1[[#This Row],[Т9]]-Таблица1[[#This Row],[Т6]]</f>
        <v>37798.861474012752</v>
      </c>
      <c r="CL1809" s="14">
        <f>Таблица1[[#This Row],[Т9]]-Таблица1[[#This Row],[Т5]]</f>
        <v>365.75110477928683</v>
      </c>
      <c r="CM1809" s="14">
        <f>Таблица1[[#This Row],[Т9]]-Таблица1[[#This Row],[Т4]]</f>
        <v>38927.336994349818</v>
      </c>
      <c r="CN1809" s="14">
        <f>Таблица1[[#This Row],[Т9]]-Таблица1[[#This Row],[Т3]]</f>
        <v>597.79129539884161</v>
      </c>
      <c r="CO1809" s="14">
        <f>Таблица1[[#This Row],[Т9]]-Таблица1[[#This Row],[Т2]]</f>
        <v>44407.869176537963</v>
      </c>
      <c r="CP1809" s="14">
        <f>Таблица1[[#This Row],[Т9]]-Таблица1[[#This Row],[Т1]]</f>
        <v>808.93341082725237</v>
      </c>
      <c r="CQ1809" s="14">
        <f>Таблица1[[#This Row],[Т9]]-Таблица1[[#This Row],[угол обхв6]]</f>
        <v>46763.399965695062</v>
      </c>
      <c r="CR1809" s="14">
        <f>Таблица1[[#This Row],[Т9]]-Таблица1[[#This Row],[угол обхв5]]</f>
        <v>1035.7759180591966</v>
      </c>
      <c r="CS1809" s="14">
        <f>Таблица1[[#This Row],[Т9]]-Таблица1[[#This Row],[угол обхв4]]</f>
        <v>59066.978197682984</v>
      </c>
      <c r="CT1809" s="14">
        <f>Таблица1[[#This Row],[Lкан_прям, мм]]+Таблица1[[#This Row],[Lкан_дуг, мм]]+Таблица1[[#This Row],[Lкан_леб,мм]]</f>
        <v>85045.326329871838</v>
      </c>
      <c r="CU1809" s="16">
        <f>Таблица1[[#This Row],[Lкан_леб,мм]]</f>
        <v>58031.202279623787</v>
      </c>
      <c r="CV1809" s="14">
        <f>2534431-(Таблица1[[#This Row],[Т23]]+Таблица1[[#This Row],[угол обхв3]])</f>
        <v>2449086.8759497521</v>
      </c>
      <c r="CW1809" s="50">
        <f>SUM(X1809:AC1809,AD1809:AI1809)-Таблица1[[#This Row],[lподв_min, мм]]</f>
        <v>22694.187403079399</v>
      </c>
      <c r="CX1809" s="17">
        <f>CW2248-Таблица1[[#This Row],[Суммарная длина каната]]</f>
        <v>-2425940.8297904078</v>
      </c>
    </row>
    <row r="1810" spans="1:102" x14ac:dyDescent="0.25">
      <c r="A1810" s="21">
        <v>1809</v>
      </c>
      <c r="B1810" s="10">
        <v>45.524897959183662</v>
      </c>
      <c r="C1810" s="10">
        <v>125.77510204081636</v>
      </c>
      <c r="D1810" s="11">
        <v>15867.987878942718</v>
      </c>
      <c r="E1810" s="11">
        <v>17058.980437795741</v>
      </c>
      <c r="F1810" s="11">
        <v>15738.846839045389</v>
      </c>
      <c r="G1810" s="11">
        <v>17114.149195387668</v>
      </c>
      <c r="H1810" s="11">
        <v>16275.98738894272</v>
      </c>
      <c r="I1810" s="11">
        <v>12688.277536052685</v>
      </c>
      <c r="J1810" s="11">
        <v>4370.7029017430586</v>
      </c>
      <c r="K1810" s="11">
        <v>25978.348132177871</v>
      </c>
      <c r="L1810" s="11">
        <v>1035.7759180701812</v>
      </c>
      <c r="M1810" s="11">
        <v>58031.202279623787</v>
      </c>
      <c r="N1810" s="11">
        <v>7277.5857578843215</v>
      </c>
      <c r="O1810" s="11">
        <v>19312.249692401081</v>
      </c>
      <c r="P1810" s="43">
        <v>9526.8815933630103</v>
      </c>
      <c r="Q1810" s="11">
        <v>19814.850731365728</v>
      </c>
      <c r="R1810" s="11">
        <v>14777.9219700334</v>
      </c>
      <c r="S1810" s="11">
        <v>18245.517126749652</v>
      </c>
      <c r="T1810" s="11">
        <v>16132.859012235915</v>
      </c>
      <c r="U1810" s="11">
        <v>17923.867299037127</v>
      </c>
      <c r="V1810" s="11">
        <v>15867.987878942718</v>
      </c>
      <c r="W1810" s="11">
        <v>17058.980437795741</v>
      </c>
      <c r="X1810" s="12">
        <v>0</v>
      </c>
      <c r="Y1810" s="12">
        <v>210.68990439210268</v>
      </c>
      <c r="Z1810" s="12">
        <v>208.18152502035591</v>
      </c>
      <c r="AA1810" s="44">
        <v>232.04019061956004</v>
      </c>
      <c r="AB1810" s="45">
        <v>47.25382933379084</v>
      </c>
      <c r="AC1810" s="12">
        <v>337.61046870437195</v>
      </c>
      <c r="AD1810" s="12">
        <v>12303.578231987925</v>
      </c>
      <c r="AE1810" s="12">
        <v>2304.7645345826795</v>
      </c>
      <c r="AF1810" s="12">
        <v>5480.5321821881498</v>
      </c>
      <c r="AG1810" s="44">
        <v>1128.4755203370598</v>
      </c>
      <c r="AH1810" s="45">
        <v>390.29476040550975</v>
      </c>
      <c r="AI1810" s="12">
        <v>4370.7029026765467</v>
      </c>
      <c r="AJ1810" s="12">
        <v>-42.183085065880086</v>
      </c>
      <c r="AK1810" s="12">
        <v>-12.595726468619524</v>
      </c>
      <c r="AL1810" s="12">
        <v>16.639378326144058</v>
      </c>
      <c r="AM1810" s="44">
        <v>49.224975384751666</v>
      </c>
      <c r="AN1810" s="45">
        <v>42.589080809610245</v>
      </c>
      <c r="AO1810" s="12">
        <v>89.999999868909441</v>
      </c>
      <c r="AP1810" s="12">
        <v>-2113.3737843980575</v>
      </c>
      <c r="AQ1810" s="12">
        <v>7188.6130143260707</v>
      </c>
      <c r="AR1810" s="12">
        <v>9643.7111437421336</v>
      </c>
      <c r="AS1810" s="44">
        <v>15086.892133136334</v>
      </c>
      <c r="AT1810" s="45">
        <v>15856.750856802115</v>
      </c>
      <c r="AU1810" s="12">
        <v>16275.987878942718</v>
      </c>
      <c r="AV1810" s="12">
        <v>11352.703211233787</v>
      </c>
      <c r="AW1810" s="12">
        <v>19710.430368606892</v>
      </c>
      <c r="AX1810" s="12">
        <v>20205.766139297175</v>
      </c>
      <c r="AY1810" s="44">
        <v>18511.978077570115</v>
      </c>
      <c r="AZ1810" s="45">
        <v>17623.487062498592</v>
      </c>
      <c r="BA1810" s="12">
        <v>17058.980438729232</v>
      </c>
      <c r="BB1810" s="12">
        <v>7003.6129995089477</v>
      </c>
      <c r="BC1810" s="12">
        <v>9437.9088498047604</v>
      </c>
      <c r="BD1810" s="12">
        <v>14894.751520412525</v>
      </c>
      <c r="BE1810" s="44">
        <v>15823.88884913298</v>
      </c>
      <c r="BF1810" s="45">
        <v>16144.09603437652</v>
      </c>
      <c r="BG1810" s="12">
        <v>16275.987888942718</v>
      </c>
      <c r="BH1810" s="12">
        <v>19614.578863451756</v>
      </c>
      <c r="BI1810" s="12">
        <v>20213.03140757154</v>
      </c>
      <c r="BJ1810" s="12">
        <v>18636.432534681098</v>
      </c>
      <c r="BK1810" s="44">
        <v>17657.40634821666</v>
      </c>
      <c r="BL1810" s="45">
        <v>17359.360674334275</v>
      </c>
      <c r="BM1810" s="12">
        <v>12688.277536052687</v>
      </c>
      <c r="BN1810" s="12">
        <v>0</v>
      </c>
      <c r="BO1810" s="12">
        <v>29.587358597260558</v>
      </c>
      <c r="BP1810" s="12">
        <v>29.235104794763586</v>
      </c>
      <c r="BQ1810" s="48">
        <v>32.585597058607611</v>
      </c>
      <c r="BR1810" s="49">
        <v>6.6358945751414256</v>
      </c>
      <c r="BS1810" s="13">
        <v>47.410919059299196</v>
      </c>
      <c r="BT1810" s="12">
        <v>298.79772037620847</v>
      </c>
      <c r="BV1810" s="14">
        <f>Таблица1[[#This Row],[Lкан_леб,мм]]</f>
        <v>58031.202279623787</v>
      </c>
      <c r="BW1810" s="50">
        <f>Таблица1[[#This Row],[угол обхв4]]+Таблица1[[#This Row],[Lдуг 3,мм]]</f>
        <v>12303.578231987925</v>
      </c>
      <c r="BX1810" s="54">
        <f>Таблица1[[#This Row],[угол обхв5]]+Таблица1[[#This Row],[Y5, мм]]</f>
        <v>58241.892184015887</v>
      </c>
      <c r="BY1810" s="14">
        <f>Таблица1[[#This Row],[угол обхв6]]+Таблица1[[#This Row],[Lдуг 4,мм]]</f>
        <v>14608.342766570604</v>
      </c>
      <c r="BZ1810" s="14">
        <f>Таблица1[[#This Row],[Т1]]+Таблица1[[#This Row],[X6, мм]]</f>
        <v>58450.073709036245</v>
      </c>
      <c r="CA1810" s="14">
        <f>Таблица1[[#This Row],[Т2]]+Таблица1[[#This Row],[Lдуг 5,мм]]</f>
        <v>20088.874948758756</v>
      </c>
      <c r="CB1810" s="14">
        <f>Таблица1[[#This Row],[Т3]]+Таблица1[[#This Row],[Y6, мм]]</f>
        <v>58682.113899655807</v>
      </c>
      <c r="CC1810" s="14">
        <f>Таблица1[[#This Row],[Т4]]+Таблица1[[#This Row],[Lдуг 6,мм]]</f>
        <v>21217.350469095814</v>
      </c>
      <c r="CD1810" s="14">
        <f>Таблица1[[#This Row],[Т5]]+Таблица1[[#This Row],[Lдуг 1,мм]]</f>
        <v>58729.3677289896</v>
      </c>
      <c r="CE1810" s="14">
        <f>Таблица1[[#This Row],[Т6]]+Таблица1[[#This Row],[Lпрям1, мм]]</f>
        <v>21607.645229501322</v>
      </c>
      <c r="CF1810" s="15">
        <f>Таблица1[[#This Row],[Т7]]+Таблица1[[#This Row],[Lдуг 2,мм]]</f>
        <v>59066.97819769397</v>
      </c>
      <c r="CG1810" s="14">
        <f>Таблица1[[#This Row],[Т8]]+Таблица1[[#This Row],[Lпрям2, мм]]</f>
        <v>25978.348132177867</v>
      </c>
      <c r="CH1810" s="14">
        <f>Таблица1[[#This Row],[Т9]]-Таблица1[[#This Row],[Т9]]</f>
        <v>0</v>
      </c>
      <c r="CI1810" s="50">
        <f>Таблица1[[#This Row],[Т9]]-Таблица1[[#This Row],[Т8]]</f>
        <v>37459.332968192648</v>
      </c>
      <c r="CJ1810" s="54">
        <f>Таблица1[[#This Row],[Т9]]-Таблица1[[#This Row],[Т7]]</f>
        <v>337.61046870436985</v>
      </c>
      <c r="CK1810" s="14">
        <f>Таблица1[[#This Row],[Т9]]-Таблица1[[#This Row],[Т6]]</f>
        <v>37849.627728598156</v>
      </c>
      <c r="CL1810" s="14">
        <f>Таблица1[[#This Row],[Т9]]-Таблица1[[#This Row],[Т5]]</f>
        <v>384.86429803816281</v>
      </c>
      <c r="CM1810" s="14">
        <f>Таблица1[[#This Row],[Т9]]-Таблица1[[#This Row],[Т4]]</f>
        <v>38978.103248935215</v>
      </c>
      <c r="CN1810" s="14">
        <f>Таблица1[[#This Row],[Т9]]-Таблица1[[#This Row],[Т3]]</f>
        <v>616.90448865772487</v>
      </c>
      <c r="CO1810" s="14">
        <f>Таблица1[[#This Row],[Т9]]-Таблица1[[#This Row],[Т2]]</f>
        <v>44458.635431123366</v>
      </c>
      <c r="CP1810" s="14">
        <f>Таблица1[[#This Row],[Т9]]-Таблица1[[#This Row],[Т1]]</f>
        <v>825.08601367808296</v>
      </c>
      <c r="CQ1810" s="14">
        <f>Таблица1[[#This Row],[Т9]]-Таблица1[[#This Row],[угол обхв6]]</f>
        <v>46763.399965706049</v>
      </c>
      <c r="CR1810" s="14">
        <f>Таблица1[[#This Row],[Т9]]-Таблица1[[#This Row],[угол обхв5]]</f>
        <v>1035.7759180701833</v>
      </c>
      <c r="CS1810" s="14">
        <f>Таблица1[[#This Row],[Т9]]-Таблица1[[#This Row],[угол обхв4]]</f>
        <v>59066.97819769397</v>
      </c>
      <c r="CT1810" s="14">
        <f>Таблица1[[#This Row],[Lкан_прям, мм]]+Таблица1[[#This Row],[Lкан_дуг, мм]]+Таблица1[[#This Row],[Lкан_леб,мм]]</f>
        <v>85045.326329871838</v>
      </c>
      <c r="CU1810" s="16">
        <f>Таблица1[[#This Row],[Lкан_леб,мм]]</f>
        <v>58031.202279623787</v>
      </c>
      <c r="CV1810" s="14">
        <f>2534431-(Таблица1[[#This Row],[Т23]]+Таблица1[[#This Row],[угол обхв3]])</f>
        <v>2449086.8759497521</v>
      </c>
      <c r="CW1810" s="50">
        <f>SUM(X1810:AC1810,AD1810:AI1810)-Таблица1[[#This Row],[lподв_min, мм]]</f>
        <v>22643.421148504993</v>
      </c>
      <c r="CX1810" s="17">
        <f>CW2249-Таблица1[[#This Row],[Суммарная длина каната]]</f>
        <v>-2425996.124762896</v>
      </c>
    </row>
    <row r="1811" spans="1:102" x14ac:dyDescent="0.25">
      <c r="A1811" s="21">
        <v>1810</v>
      </c>
      <c r="B1811" s="10">
        <v>45.524897959183662</v>
      </c>
      <c r="C1811" s="10">
        <v>128.45918367346943</v>
      </c>
      <c r="D1811" s="11">
        <v>15918.325146392179</v>
      </c>
      <c r="E1811" s="11">
        <v>17435.993642407771</v>
      </c>
      <c r="F1811" s="11">
        <v>15786.742290189337</v>
      </c>
      <c r="G1811" s="11">
        <v>17485.054339034526</v>
      </c>
      <c r="H1811" s="11">
        <v>16326.32465639218</v>
      </c>
      <c r="I1811" s="11">
        <v>13013.889651823987</v>
      </c>
      <c r="J1811" s="11">
        <v>4422.1039905837852</v>
      </c>
      <c r="K1811" s="11">
        <v>25978.348132167019</v>
      </c>
      <c r="L1811" s="11">
        <v>1035.7759180810249</v>
      </c>
      <c r="M1811" s="11">
        <v>58031.202279623787</v>
      </c>
      <c r="N1811" s="11">
        <v>7277.5857578843215</v>
      </c>
      <c r="O1811" s="11">
        <v>19312.249692401081</v>
      </c>
      <c r="P1811" s="43">
        <v>9455.1210815747454</v>
      </c>
      <c r="Q1811" s="11">
        <v>19891.893317990511</v>
      </c>
      <c r="R1811" s="11">
        <v>14773.890879907211</v>
      </c>
      <c r="S1811" s="11">
        <v>18570.181990829242</v>
      </c>
      <c r="T1811" s="11">
        <v>16142.403970133262</v>
      </c>
      <c r="U1811" s="11">
        <v>18312.335288542894</v>
      </c>
      <c r="V1811" s="11">
        <v>15918.325146392179</v>
      </c>
      <c r="W1811" s="11">
        <v>17435.993642407771</v>
      </c>
      <c r="X1811" s="12">
        <v>0</v>
      </c>
      <c r="Y1811" s="12">
        <v>194.23821122833456</v>
      </c>
      <c r="Z1811" s="12">
        <v>205.52002493622689</v>
      </c>
      <c r="AA1811" s="44">
        <v>232.04019061955893</v>
      </c>
      <c r="AB1811" s="45">
        <v>47.253829333787309</v>
      </c>
      <c r="AC1811" s="12">
        <v>356.72366196311714</v>
      </c>
      <c r="AD1811" s="12">
        <v>12303.578231987925</v>
      </c>
      <c r="AE1811" s="12">
        <v>2253.3634457419462</v>
      </c>
      <c r="AF1811" s="12">
        <v>5480.5321821881489</v>
      </c>
      <c r="AG1811" s="44">
        <v>1128.4755203370582</v>
      </c>
      <c r="AH1811" s="45">
        <v>390.29476040551714</v>
      </c>
      <c r="AI1811" s="12">
        <v>4422.1039915064202</v>
      </c>
      <c r="AJ1811" s="12">
        <v>-42.183085065880086</v>
      </c>
      <c r="AK1811" s="12">
        <v>-14.906051429717907</v>
      </c>
      <c r="AL1811" s="12">
        <v>13.955296693491009</v>
      </c>
      <c r="AM1811" s="44">
        <v>46.540893752098462</v>
      </c>
      <c r="AN1811" s="45">
        <v>39.904999176957531</v>
      </c>
      <c r="AO1811" s="12">
        <v>89.9999998704332</v>
      </c>
      <c r="AP1811" s="12">
        <v>-2113.3737843980575</v>
      </c>
      <c r="AQ1811" s="12">
        <v>7172.6339358924552</v>
      </c>
      <c r="AR1811" s="12">
        <v>9553.5163110078265</v>
      </c>
      <c r="AS1811" s="44">
        <v>15070.04399817483</v>
      </c>
      <c r="AT1811" s="45">
        <v>15880.665211247584</v>
      </c>
      <c r="AU1811" s="12">
        <v>16326.325146392179</v>
      </c>
      <c r="AV1811" s="12">
        <v>11352.703211233787</v>
      </c>
      <c r="AW1811" s="12">
        <v>19706.520050227522</v>
      </c>
      <c r="AX1811" s="12">
        <v>20287.85086473613</v>
      </c>
      <c r="AY1811" s="44">
        <v>18850.819355662159</v>
      </c>
      <c r="AZ1811" s="45">
        <v>17999.354742666659</v>
      </c>
      <c r="BA1811" s="12">
        <v>17435.99364333041</v>
      </c>
      <c r="BB1811" s="12">
        <v>7003.6129995089477</v>
      </c>
      <c r="BC1811" s="12">
        <v>9350.169259582879</v>
      </c>
      <c r="BD1811" s="12">
        <v>14872.286109340293</v>
      </c>
      <c r="BE1811" s="44">
        <v>15846.250851865643</v>
      </c>
      <c r="BF1811" s="45">
        <v>16180.063905277859</v>
      </c>
      <c r="BG1811" s="12">
        <v>16326.32515639218</v>
      </c>
      <c r="BH1811" s="12">
        <v>19614.578863451756</v>
      </c>
      <c r="BI1811" s="12">
        <v>20286.163675816952</v>
      </c>
      <c r="BJ1811" s="12">
        <v>18966.139537574862</v>
      </c>
      <c r="BK1811" s="44">
        <v>18031.697923709973</v>
      </c>
      <c r="BL1811" s="45">
        <v>17748.974188284006</v>
      </c>
      <c r="BM1811" s="12">
        <v>13013.889651823989</v>
      </c>
      <c r="BN1811" s="12">
        <v>0</v>
      </c>
      <c r="BO1811" s="12">
        <v>27.277033636162173</v>
      </c>
      <c r="BP1811" s="12">
        <v>28.861348123208916</v>
      </c>
      <c r="BQ1811" s="48">
        <v>32.585597058607455</v>
      </c>
      <c r="BR1811" s="49">
        <v>6.6358945751409291</v>
      </c>
      <c r="BS1811" s="13">
        <v>50.095000693475662</v>
      </c>
      <c r="BT1811" s="12">
        <v>298.79772037620847</v>
      </c>
      <c r="BV1811" s="14">
        <f>Таблица1[[#This Row],[Lкан_леб,мм]]</f>
        <v>58031.202279623787</v>
      </c>
      <c r="BW1811" s="50">
        <f>Таблица1[[#This Row],[угол обхв4]]+Таблица1[[#This Row],[Lдуг 3,мм]]</f>
        <v>12303.578231987925</v>
      </c>
      <c r="BX1811" s="54">
        <f>Таблица1[[#This Row],[угол обхв5]]+Таблица1[[#This Row],[Y5, мм]]</f>
        <v>58225.440490852125</v>
      </c>
      <c r="BY1811" s="14">
        <f>Таблица1[[#This Row],[угол обхв6]]+Таблица1[[#This Row],[Lдуг 4,мм]]</f>
        <v>14556.941677729872</v>
      </c>
      <c r="BZ1811" s="14">
        <f>Таблица1[[#This Row],[Т1]]+Таблица1[[#This Row],[X6, мм]]</f>
        <v>58430.960515788349</v>
      </c>
      <c r="CA1811" s="14">
        <f>Таблица1[[#This Row],[Т2]]+Таблица1[[#This Row],[Lдуг 5,мм]]</f>
        <v>20037.47385991802</v>
      </c>
      <c r="CB1811" s="14">
        <f>Таблица1[[#This Row],[Т3]]+Таблица1[[#This Row],[Y6, мм]]</f>
        <v>58663.000706407911</v>
      </c>
      <c r="CC1811" s="14">
        <f>Таблица1[[#This Row],[Т4]]+Таблица1[[#This Row],[Lдуг 6,мм]]</f>
        <v>21165.949380255079</v>
      </c>
      <c r="CD1811" s="14">
        <f>Таблица1[[#This Row],[Т5]]+Таблица1[[#This Row],[Lдуг 1,мм]]</f>
        <v>58710.254535741697</v>
      </c>
      <c r="CE1811" s="14">
        <f>Таблица1[[#This Row],[Т6]]+Таблица1[[#This Row],[Lпрям1, мм]]</f>
        <v>21556.244140660598</v>
      </c>
      <c r="CF1811" s="15">
        <f>Таблица1[[#This Row],[Т7]]+Таблица1[[#This Row],[Lдуг 2,мм]]</f>
        <v>59066.978197704811</v>
      </c>
      <c r="CG1811" s="14">
        <f>Таблица1[[#This Row],[Т8]]+Таблица1[[#This Row],[Lпрям2, мм]]</f>
        <v>25978.348132167019</v>
      </c>
      <c r="CH1811" s="14">
        <f>Таблица1[[#This Row],[Т9]]-Таблица1[[#This Row],[Т9]]</f>
        <v>0</v>
      </c>
      <c r="CI1811" s="50">
        <f>Таблица1[[#This Row],[Т9]]-Таблица1[[#This Row],[Т8]]</f>
        <v>37510.734057044217</v>
      </c>
      <c r="CJ1811" s="54">
        <f>Таблица1[[#This Row],[Т9]]-Таблица1[[#This Row],[Т7]]</f>
        <v>356.72366196311486</v>
      </c>
      <c r="CK1811" s="14">
        <f>Таблица1[[#This Row],[Т9]]-Таблица1[[#This Row],[Т6]]</f>
        <v>37901.028817449733</v>
      </c>
      <c r="CL1811" s="14">
        <f>Таблица1[[#This Row],[Т9]]-Таблица1[[#This Row],[Т5]]</f>
        <v>403.97749129690055</v>
      </c>
      <c r="CM1811" s="14">
        <f>Таблица1[[#This Row],[Т9]]-Таблица1[[#This Row],[Т4]]</f>
        <v>39029.504337786791</v>
      </c>
      <c r="CN1811" s="14">
        <f>Таблица1[[#This Row],[Т9]]-Таблица1[[#This Row],[Т3]]</f>
        <v>636.01768191646261</v>
      </c>
      <c r="CO1811" s="14">
        <f>Таблица1[[#This Row],[Т9]]-Таблица1[[#This Row],[Т2]]</f>
        <v>44510.036519974936</v>
      </c>
      <c r="CP1811" s="14">
        <f>Таблица1[[#This Row],[Т9]]-Таблица1[[#This Row],[Т1]]</f>
        <v>841.53770685268682</v>
      </c>
      <c r="CQ1811" s="14">
        <f>Таблица1[[#This Row],[Т9]]-Таблица1[[#This Row],[угол обхв6]]</f>
        <v>46763.39996571689</v>
      </c>
      <c r="CR1811" s="14">
        <f>Таблица1[[#This Row],[Т9]]-Таблица1[[#This Row],[угол обхв5]]</f>
        <v>1035.7759180810244</v>
      </c>
      <c r="CS1811" s="14">
        <f>Таблица1[[#This Row],[Т9]]-Таблица1[[#This Row],[угол обхв4]]</f>
        <v>59066.978197704811</v>
      </c>
      <c r="CT1811" s="14">
        <f>Таблица1[[#This Row],[Lкан_прям, мм]]+Таблица1[[#This Row],[Lкан_дуг, мм]]+Таблица1[[#This Row],[Lкан_леб,мм]]</f>
        <v>85045.326329871838</v>
      </c>
      <c r="CU1811" s="16">
        <f>Таблица1[[#This Row],[Lкан_леб,мм]]</f>
        <v>58031.202279623787</v>
      </c>
      <c r="CV1811" s="14">
        <f>2534431-(Таблица1[[#This Row],[Т23]]+Таблица1[[#This Row],[угол обхв3]])</f>
        <v>2449086.8759497521</v>
      </c>
      <c r="CW1811" s="50">
        <f>SUM(X1811:AC1811,AD1811:AI1811)-Таблица1[[#This Row],[lподв_min, мм]]</f>
        <v>22592.020059664257</v>
      </c>
      <c r="CX1811" s="17">
        <f>CW2250-Таблица1[[#This Row],[Суммарная длина каната]]</f>
        <v>-2426053.0097071594</v>
      </c>
    </row>
    <row r="1812" spans="1:102" x14ac:dyDescent="0.25">
      <c r="A1812" s="21">
        <v>1811</v>
      </c>
      <c r="B1812" s="10">
        <v>45.524897959183662</v>
      </c>
      <c r="C1812" s="10">
        <v>131.14326530612249</v>
      </c>
      <c r="D1812" s="11">
        <v>15950.952065287896</v>
      </c>
      <c r="E1812" s="11">
        <v>17814.950475186233</v>
      </c>
      <c r="F1812" s="11">
        <v>15817.216105593548</v>
      </c>
      <c r="G1812" s="11">
        <v>17857.795464212159</v>
      </c>
      <c r="H1812" s="11">
        <v>16358.951575287896</v>
      </c>
      <c r="I1812" s="11">
        <v>13340.882854616262</v>
      </c>
      <c r="J1812" s="11">
        <v>4474.0676205699701</v>
      </c>
      <c r="K1812" s="11">
        <v>25978.348132156301</v>
      </c>
      <c r="L1812" s="11">
        <v>1035.775918091741</v>
      </c>
      <c r="M1812" s="11">
        <v>58031.202279623787</v>
      </c>
      <c r="N1812" s="11">
        <v>7277.5857578843215</v>
      </c>
      <c r="O1812" s="11">
        <v>19312.249692401081</v>
      </c>
      <c r="P1812" s="43">
        <v>9379.8314746794222</v>
      </c>
      <c r="Q1812" s="11">
        <v>19965.490915094615</v>
      </c>
      <c r="R1812" s="11">
        <v>14754.660504195946</v>
      </c>
      <c r="S1812" s="11">
        <v>18894.3019012103</v>
      </c>
      <c r="T1812" s="11">
        <v>16133.746916431783</v>
      </c>
      <c r="U1812" s="11">
        <v>18700.824079260361</v>
      </c>
      <c r="V1812" s="11">
        <v>15950.952065287896</v>
      </c>
      <c r="W1812" s="11">
        <v>17814.950475186233</v>
      </c>
      <c r="X1812" s="12">
        <v>0</v>
      </c>
      <c r="Y1812" s="12">
        <v>177.46273207026539</v>
      </c>
      <c r="Z1812" s="12">
        <v>203.18231084639888</v>
      </c>
      <c r="AA1812" s="44">
        <v>232.04019061955913</v>
      </c>
      <c r="AB1812" s="45">
        <v>47.253829333787309</v>
      </c>
      <c r="AC1812" s="12">
        <v>375.83685522173027</v>
      </c>
      <c r="AD1812" s="12">
        <v>12303.578231987925</v>
      </c>
      <c r="AE1812" s="12">
        <v>2201.3998157557598</v>
      </c>
      <c r="AF1812" s="12">
        <v>5480.5321821881489</v>
      </c>
      <c r="AG1812" s="44">
        <v>1128.475520337061</v>
      </c>
      <c r="AH1812" s="45">
        <v>390.29476040551617</v>
      </c>
      <c r="AI1812" s="12">
        <v>4474.0676214818895</v>
      </c>
      <c r="AJ1812" s="12">
        <v>-42.183085065880086</v>
      </c>
      <c r="AK1812" s="12">
        <v>-17.261845927431242</v>
      </c>
      <c r="AL1812" s="12">
        <v>11.271215060837939</v>
      </c>
      <c r="AM1812" s="44">
        <v>43.856812119445422</v>
      </c>
      <c r="AN1812" s="45">
        <v>37.220917544304491</v>
      </c>
      <c r="AO1812" s="12">
        <v>89.999999871938073</v>
      </c>
      <c r="AP1812" s="12">
        <v>-2113.3737843980575</v>
      </c>
      <c r="AQ1812" s="12">
        <v>7156.516237958218</v>
      </c>
      <c r="AR1812" s="12">
        <v>9459.5764890568971</v>
      </c>
      <c r="AS1812" s="44">
        <v>15037.346772610945</v>
      </c>
      <c r="AT1812" s="45">
        <v>15886.951848769027</v>
      </c>
      <c r="AU1812" s="12">
        <v>16358.952065287898</v>
      </c>
      <c r="AV1812" s="12">
        <v>11352.703211233787</v>
      </c>
      <c r="AW1812" s="12">
        <v>19701.87280689105</v>
      </c>
      <c r="AX1812" s="12">
        <v>20365.621809530345</v>
      </c>
      <c r="AY1812" s="44">
        <v>19188.499918962974</v>
      </c>
      <c r="AZ1812" s="45">
        <v>18375.929951001111</v>
      </c>
      <c r="BA1812" s="12">
        <v>17814.950476098154</v>
      </c>
      <c r="BB1812" s="12">
        <v>7003.6129995089477</v>
      </c>
      <c r="BC1812" s="12">
        <v>9258.7619547533195</v>
      </c>
      <c r="BD1812" s="12">
        <v>14834.405518573421</v>
      </c>
      <c r="BE1812" s="44">
        <v>15851.060648016783</v>
      </c>
      <c r="BF1812" s="45">
        <v>16197.747132950653</v>
      </c>
      <c r="BG1812" s="12">
        <v>16358.952075287894</v>
      </c>
      <c r="BH1812" s="12">
        <v>19614.578863451756</v>
      </c>
      <c r="BI1812" s="12">
        <v>20355.114029584583</v>
      </c>
      <c r="BJ1812" s="12">
        <v>19294.432795646029</v>
      </c>
      <c r="BK1812" s="44">
        <v>18406.626061507686</v>
      </c>
      <c r="BL1812" s="45">
        <v>18139.844603445483</v>
      </c>
      <c r="BM1812" s="12">
        <v>13340.882854616264</v>
      </c>
      <c r="BN1812" s="12">
        <v>0</v>
      </c>
      <c r="BO1812" s="12">
        <v>24.921239138448843</v>
      </c>
      <c r="BP1812" s="12">
        <v>28.533060988269181</v>
      </c>
      <c r="BQ1812" s="48">
        <v>32.585597058607483</v>
      </c>
      <c r="BR1812" s="49">
        <v>6.6358945751409291</v>
      </c>
      <c r="BS1812" s="13">
        <v>52.779082327633574</v>
      </c>
      <c r="BT1812" s="12">
        <v>298.79772037620847</v>
      </c>
      <c r="BV1812" s="14">
        <f>Таблица1[[#This Row],[Lкан_леб,мм]]</f>
        <v>58031.202279623787</v>
      </c>
      <c r="BW1812" s="50">
        <f>Таблица1[[#This Row],[угол обхв4]]+Таблица1[[#This Row],[Lдуг 3,мм]]</f>
        <v>12303.578231987925</v>
      </c>
      <c r="BX1812" s="54">
        <f>Таблица1[[#This Row],[угол обхв5]]+Таблица1[[#This Row],[Y5, мм]]</f>
        <v>58208.665011694051</v>
      </c>
      <c r="BY1812" s="14">
        <f>Таблица1[[#This Row],[угол обхв6]]+Таблица1[[#This Row],[Lдуг 4,мм]]</f>
        <v>14504.978047743685</v>
      </c>
      <c r="BZ1812" s="14">
        <f>Таблица1[[#This Row],[Т1]]+Таблица1[[#This Row],[X6, мм]]</f>
        <v>58411.847322540452</v>
      </c>
      <c r="CA1812" s="14">
        <f>Таблица1[[#This Row],[Т2]]+Таблица1[[#This Row],[Lдуг 5,мм]]</f>
        <v>19985.510229931835</v>
      </c>
      <c r="CB1812" s="14">
        <f>Таблица1[[#This Row],[Т3]]+Таблица1[[#This Row],[Y6, мм]]</f>
        <v>58643.887513160014</v>
      </c>
      <c r="CC1812" s="14">
        <f>Таблица1[[#This Row],[Т4]]+Таблица1[[#This Row],[Lдуг 6,мм]]</f>
        <v>21113.985750268897</v>
      </c>
      <c r="CD1812" s="14">
        <f>Таблица1[[#This Row],[Т5]]+Таблица1[[#This Row],[Lдуг 1,мм]]</f>
        <v>58691.1413424938</v>
      </c>
      <c r="CE1812" s="14">
        <f>Таблица1[[#This Row],[Т6]]+Таблица1[[#This Row],[Lпрям1, мм]]</f>
        <v>21504.280510674413</v>
      </c>
      <c r="CF1812" s="15">
        <f>Таблица1[[#This Row],[Т7]]+Таблица1[[#This Row],[Lдуг 2,мм]]</f>
        <v>59066.978197715529</v>
      </c>
      <c r="CG1812" s="14">
        <f>Таблица1[[#This Row],[Т8]]+Таблица1[[#This Row],[Lпрям2, мм]]</f>
        <v>25978.348132156301</v>
      </c>
      <c r="CH1812" s="14">
        <f>Таблица1[[#This Row],[Т9]]-Таблица1[[#This Row],[Т9]]</f>
        <v>0</v>
      </c>
      <c r="CI1812" s="50">
        <f>Таблица1[[#This Row],[Т9]]-Таблица1[[#This Row],[Т8]]</f>
        <v>37562.697687041116</v>
      </c>
      <c r="CJ1812" s="54">
        <f>Таблица1[[#This Row],[Т9]]-Таблица1[[#This Row],[Т7]]</f>
        <v>375.83685522172891</v>
      </c>
      <c r="CK1812" s="14">
        <f>Таблица1[[#This Row],[Т9]]-Таблица1[[#This Row],[Т6]]</f>
        <v>37952.992447446632</v>
      </c>
      <c r="CL1812" s="14">
        <f>Таблица1[[#This Row],[Т9]]-Таблица1[[#This Row],[Т5]]</f>
        <v>423.0906845555146</v>
      </c>
      <c r="CM1812" s="14">
        <f>Таблица1[[#This Row],[Т9]]-Таблица1[[#This Row],[Т4]]</f>
        <v>39081.467967783698</v>
      </c>
      <c r="CN1812" s="14">
        <f>Таблица1[[#This Row],[Т9]]-Таблица1[[#This Row],[Т3]]</f>
        <v>655.13087517507665</v>
      </c>
      <c r="CO1812" s="14">
        <f>Таблица1[[#This Row],[Т9]]-Таблица1[[#This Row],[Т2]]</f>
        <v>44562.000149971842</v>
      </c>
      <c r="CP1812" s="14">
        <f>Таблица1[[#This Row],[Т9]]-Таблица1[[#This Row],[Т1]]</f>
        <v>858.31318602147803</v>
      </c>
      <c r="CQ1812" s="14">
        <f>Таблица1[[#This Row],[Т9]]-Таблица1[[#This Row],[угол обхв6]]</f>
        <v>46763.3999657276</v>
      </c>
      <c r="CR1812" s="14">
        <f>Таблица1[[#This Row],[Т9]]-Таблица1[[#This Row],[угол обхв5]]</f>
        <v>1035.7759180917419</v>
      </c>
      <c r="CS1812" s="14">
        <f>Таблица1[[#This Row],[Т9]]-Таблица1[[#This Row],[угол обхв4]]</f>
        <v>59066.978197715529</v>
      </c>
      <c r="CT1812" s="14">
        <f>Таблица1[[#This Row],[Lкан_прям, мм]]+Таблица1[[#This Row],[Lкан_дуг, мм]]+Таблица1[[#This Row],[Lкан_леб,мм]]</f>
        <v>85045.326329871838</v>
      </c>
      <c r="CU1812" s="16">
        <f>Таблица1[[#This Row],[Lкан_леб,мм]]</f>
        <v>58031.202279623787</v>
      </c>
      <c r="CV1812" s="14">
        <f>2534431-(Таблица1[[#This Row],[Т23]]+Таблица1[[#This Row],[угол обхв3]])</f>
        <v>2449086.8759497521</v>
      </c>
      <c r="CW1812" s="50">
        <f>SUM(X1812:AC1812,AD1812:AI1812)-Таблица1[[#This Row],[lподв_min, мм]]</f>
        <v>22540.056429678072</v>
      </c>
      <c r="CX1812" s="17">
        <f>CW2251-Таблица1[[#This Row],[Суммарная длина каната]]</f>
        <v>-2426111.4706708915</v>
      </c>
    </row>
    <row r="1813" spans="1:102" x14ac:dyDescent="0.25">
      <c r="A1813" s="21">
        <v>1812</v>
      </c>
      <c r="B1813" s="10">
        <v>45.524897959183662</v>
      </c>
      <c r="C1813" s="10">
        <v>133.82734693877552</v>
      </c>
      <c r="D1813" s="11">
        <v>15965.797047203849</v>
      </c>
      <c r="E1813" s="11">
        <v>18195.019447161088</v>
      </c>
      <c r="F1813" s="11">
        <v>15830.201421068772</v>
      </c>
      <c r="G1813" s="11">
        <v>18231.554720159067</v>
      </c>
      <c r="H1813" s="11">
        <v>16373.79655720385</v>
      </c>
      <c r="I1813" s="11">
        <v>13668.50302592928</v>
      </c>
      <c r="J1813" s="11">
        <v>4526.5164212318114</v>
      </c>
      <c r="K1813" s="11">
        <v>25978.348132145748</v>
      </c>
      <c r="L1813" s="11">
        <v>1035.7759181023021</v>
      </c>
      <c r="M1813" s="11">
        <v>58031.202279623787</v>
      </c>
      <c r="N1813" s="11">
        <v>7277.5857578843215</v>
      </c>
      <c r="O1813" s="11">
        <v>19312.249692401081</v>
      </c>
      <c r="P1813" s="43">
        <v>9301.177969533981</v>
      </c>
      <c r="Q1813" s="11">
        <v>20035.482038348116</v>
      </c>
      <c r="R1813" s="11">
        <v>14720.273037270861</v>
      </c>
      <c r="S1813" s="11">
        <v>19217.165689476959</v>
      </c>
      <c r="T1813" s="11">
        <v>16106.906846024935</v>
      </c>
      <c r="U1813" s="11">
        <v>19088.481267652976</v>
      </c>
      <c r="V1813" s="11">
        <v>15965.797047203849</v>
      </c>
      <c r="W1813" s="11">
        <v>18195.019447161088</v>
      </c>
      <c r="X1813" s="12">
        <v>0</v>
      </c>
      <c r="Y1813" s="12">
        <v>160.33646522200294</v>
      </c>
      <c r="Z1813" s="12">
        <v>201.19538444676445</v>
      </c>
      <c r="AA1813" s="44">
        <v>232.04019061955785</v>
      </c>
      <c r="AB1813" s="45">
        <v>47.253829333784765</v>
      </c>
      <c r="AC1813" s="12">
        <v>394.95004848019209</v>
      </c>
      <c r="AD1813" s="12">
        <v>12303.578231987925</v>
      </c>
      <c r="AE1813" s="12">
        <v>2148.9510150939263</v>
      </c>
      <c r="AF1813" s="12">
        <v>5480.5321821881489</v>
      </c>
      <c r="AG1813" s="44">
        <v>1128.4755203370614</v>
      </c>
      <c r="AH1813" s="45">
        <v>390.29476040551992</v>
      </c>
      <c r="AI1813" s="12">
        <v>4526.5164221331652</v>
      </c>
      <c r="AJ1813" s="12">
        <v>-42.183085065880086</v>
      </c>
      <c r="AK1813" s="12">
        <v>-19.666901832382848</v>
      </c>
      <c r="AL1813" s="12">
        <v>8.5871334281849236</v>
      </c>
      <c r="AM1813" s="44">
        <v>41.172730486792226</v>
      </c>
      <c r="AN1813" s="45">
        <v>34.536835911651657</v>
      </c>
      <c r="AO1813" s="12">
        <v>89.999999873421899</v>
      </c>
      <c r="AP1813" s="12">
        <v>-2113.3737843980575</v>
      </c>
      <c r="AQ1813" s="12">
        <v>7140.2728107422972</v>
      </c>
      <c r="AR1813" s="12">
        <v>9362.0977961567551</v>
      </c>
      <c r="AS1813" s="44">
        <v>14988.872199134226</v>
      </c>
      <c r="AT1813" s="45">
        <v>15875.596975526863</v>
      </c>
      <c r="AU1813" s="12">
        <v>16373.797047203847</v>
      </c>
      <c r="AV1813" s="12">
        <v>11352.703211233787</v>
      </c>
      <c r="AW1813" s="12">
        <v>19696.449060629573</v>
      </c>
      <c r="AX1813" s="12">
        <v>20438.908332389856</v>
      </c>
      <c r="AY1813" s="44">
        <v>19524.278844920191</v>
      </c>
      <c r="AZ1813" s="45">
        <v>18752.38642417845</v>
      </c>
      <c r="BA1813" s="12">
        <v>18195.019448062445</v>
      </c>
      <c r="BB1813" s="12">
        <v>7003.6129995089477</v>
      </c>
      <c r="BC1813" s="12">
        <v>9163.8650223919576</v>
      </c>
      <c r="BD1813" s="12">
        <v>14781.192863893635</v>
      </c>
      <c r="BE1813" s="44">
        <v>15838.307684161568</v>
      </c>
      <c r="BF1813" s="45">
        <v>16197.106917701916</v>
      </c>
      <c r="BG1813" s="12">
        <v>16373.797057203848</v>
      </c>
      <c r="BH1813" s="12">
        <v>19614.578863451756</v>
      </c>
      <c r="BI1813" s="12">
        <v>20419.681406576608</v>
      </c>
      <c r="BJ1813" s="12">
        <v>19620.591983518701</v>
      </c>
      <c r="BK1813" s="44">
        <v>18781.368112209748</v>
      </c>
      <c r="BL1813" s="45">
        <v>18531.114290635618</v>
      </c>
      <c r="BM1813" s="12">
        <v>13668.503025929282</v>
      </c>
      <c r="BN1813" s="12">
        <v>0</v>
      </c>
      <c r="BO1813" s="12">
        <v>22.516183233497237</v>
      </c>
      <c r="BP1813" s="12">
        <v>28.254035260567768</v>
      </c>
      <c r="BQ1813" s="48">
        <v>32.585597058607306</v>
      </c>
      <c r="BR1813" s="49">
        <v>6.6358945751405729</v>
      </c>
      <c r="BS1813" s="13">
        <v>55.463163961770242</v>
      </c>
      <c r="BT1813" s="12">
        <v>298.79772037620847</v>
      </c>
      <c r="BV1813" s="14">
        <f>Таблица1[[#This Row],[Lкан_леб,мм]]</f>
        <v>58031.202279623787</v>
      </c>
      <c r="BW1813" s="50">
        <f>Таблица1[[#This Row],[угол обхв4]]+Таблица1[[#This Row],[Lдуг 3,мм]]</f>
        <v>12303.578231987925</v>
      </c>
      <c r="BX1813" s="54">
        <f>Таблица1[[#This Row],[угол обхв5]]+Таблица1[[#This Row],[Y5, мм]]</f>
        <v>58191.538744845791</v>
      </c>
      <c r="BY1813" s="14">
        <f>Таблица1[[#This Row],[угол обхв6]]+Таблица1[[#This Row],[Lдуг 4,мм]]</f>
        <v>14452.529247081851</v>
      </c>
      <c r="BZ1813" s="14">
        <f>Таблица1[[#This Row],[Т1]]+Таблица1[[#This Row],[X6, мм]]</f>
        <v>58392.734129292556</v>
      </c>
      <c r="CA1813" s="14">
        <f>Таблица1[[#This Row],[Т2]]+Таблица1[[#This Row],[Lдуг 5,мм]]</f>
        <v>19933.061429270001</v>
      </c>
      <c r="CB1813" s="14">
        <f>Таблица1[[#This Row],[Т3]]+Таблица1[[#This Row],[Y6, мм]]</f>
        <v>58624.774319912111</v>
      </c>
      <c r="CC1813" s="14">
        <f>Таблица1[[#This Row],[Т4]]+Таблица1[[#This Row],[Lдуг 6,мм]]</f>
        <v>21061.536949607063</v>
      </c>
      <c r="CD1813" s="14">
        <f>Таблица1[[#This Row],[Т5]]+Таблица1[[#This Row],[Lдуг 1,мм]]</f>
        <v>58672.028149245896</v>
      </c>
      <c r="CE1813" s="14">
        <f>Таблица1[[#This Row],[Т6]]+Таблица1[[#This Row],[Lпрям1, мм]]</f>
        <v>21451.831710012582</v>
      </c>
      <c r="CF1813" s="15">
        <f>Таблица1[[#This Row],[Т7]]+Таблица1[[#This Row],[Lдуг 2,мм]]</f>
        <v>59066.978197726086</v>
      </c>
      <c r="CG1813" s="14">
        <f>Таблица1[[#This Row],[Т8]]+Таблица1[[#This Row],[Lпрям2, мм]]</f>
        <v>25978.348132145748</v>
      </c>
      <c r="CH1813" s="14">
        <f>Таблица1[[#This Row],[Т9]]-Таблица1[[#This Row],[Т9]]</f>
        <v>0</v>
      </c>
      <c r="CI1813" s="50">
        <f>Таблица1[[#This Row],[Т9]]-Таблица1[[#This Row],[Т8]]</f>
        <v>37615.1464877135</v>
      </c>
      <c r="CJ1813" s="54">
        <f>Таблица1[[#This Row],[Т9]]-Таблица1[[#This Row],[Т7]]</f>
        <v>394.95004848019016</v>
      </c>
      <c r="CK1813" s="14">
        <f>Таблица1[[#This Row],[Т9]]-Таблица1[[#This Row],[Т6]]</f>
        <v>38005.441248119023</v>
      </c>
      <c r="CL1813" s="14">
        <f>Таблица1[[#This Row],[Т9]]-Таблица1[[#This Row],[Т5]]</f>
        <v>442.20387781397585</v>
      </c>
      <c r="CM1813" s="14">
        <f>Таблица1[[#This Row],[Т9]]-Таблица1[[#This Row],[Т4]]</f>
        <v>39133.916768456082</v>
      </c>
      <c r="CN1813" s="14">
        <f>Таблица1[[#This Row],[Т9]]-Таблица1[[#This Row],[Т3]]</f>
        <v>674.24406843353063</v>
      </c>
      <c r="CO1813" s="14">
        <f>Таблица1[[#This Row],[Т9]]-Таблица1[[#This Row],[Т2]]</f>
        <v>44614.448950644233</v>
      </c>
      <c r="CP1813" s="14">
        <f>Таблица1[[#This Row],[Т9]]-Таблица1[[#This Row],[Т1]]</f>
        <v>875.43945288029499</v>
      </c>
      <c r="CQ1813" s="14">
        <f>Таблица1[[#This Row],[Т9]]-Таблица1[[#This Row],[угол обхв6]]</f>
        <v>46763.399965738165</v>
      </c>
      <c r="CR1813" s="14">
        <f>Таблица1[[#This Row],[Т9]]-Таблица1[[#This Row],[угол обхв5]]</f>
        <v>1035.7759181022993</v>
      </c>
      <c r="CS1813" s="14">
        <f>Таблица1[[#This Row],[Т9]]-Таблица1[[#This Row],[угол обхв4]]</f>
        <v>59066.978197726086</v>
      </c>
      <c r="CT1813" s="14">
        <f>Таблица1[[#This Row],[Lкан_прям, мм]]+Таблица1[[#This Row],[Lкан_дуг, мм]]+Таблица1[[#This Row],[Lкан_леб,мм]]</f>
        <v>85045.326329871838</v>
      </c>
      <c r="CU1813" s="16">
        <f>Таблица1[[#This Row],[Lкан_леб,мм]]</f>
        <v>58031.202279623787</v>
      </c>
      <c r="CV1813" s="14">
        <f>2534431-(Таблица1[[#This Row],[Т23]]+Таблица1[[#This Row],[угол обхв3]])</f>
        <v>2449086.8759497521</v>
      </c>
      <c r="CW1813" s="50">
        <f>SUM(X1813:AC1813,AD1813:AI1813)-Таблица1[[#This Row],[lподв_min, мм]]</f>
        <v>22487.607629016238</v>
      </c>
      <c r="CX1813" s="17">
        <f>CW2252-Таблица1[[#This Row],[Суммарная длина каната]]</f>
        <v>-2426171.4924263032</v>
      </c>
    </row>
    <row r="1814" spans="1:102" x14ac:dyDescent="0.25">
      <c r="A1814" s="21">
        <v>1813</v>
      </c>
      <c r="B1814" s="10">
        <v>45.524897959183662</v>
      </c>
      <c r="C1814" s="10">
        <v>136.51142857142858</v>
      </c>
      <c r="D1814" s="11">
        <v>15962.827519990235</v>
      </c>
      <c r="E1814" s="11">
        <v>18575.366629159642</v>
      </c>
      <c r="F1814" s="11">
        <v>15825.66974485643</v>
      </c>
      <c r="G1814" s="11">
        <v>18605.512022179879</v>
      </c>
      <c r="H1814" s="11">
        <v>16370.827029990234</v>
      </c>
      <c r="I1814" s="11">
        <v>13995.999240352021</v>
      </c>
      <c r="J1814" s="11">
        <v>4579.3673888076219</v>
      </c>
      <c r="K1814" s="11">
        <v>25978.348132135336</v>
      </c>
      <c r="L1814" s="11">
        <v>1035.7759181127112</v>
      </c>
      <c r="M1814" s="11">
        <v>58031.202279623787</v>
      </c>
      <c r="N1814" s="11">
        <v>7277.5857578843215</v>
      </c>
      <c r="O1814" s="11">
        <v>19312.249692401081</v>
      </c>
      <c r="P1814" s="43">
        <v>9219.3331439001231</v>
      </c>
      <c r="Q1814" s="11">
        <v>20101.713116573635</v>
      </c>
      <c r="R1814" s="11">
        <v>14670.803930468313</v>
      </c>
      <c r="S1814" s="11">
        <v>19538.064943336456</v>
      </c>
      <c r="T1814" s="11">
        <v>16061.942650112367</v>
      </c>
      <c r="U1814" s="11">
        <v>19474.456274846249</v>
      </c>
      <c r="V1814" s="11">
        <v>15962.827519990235</v>
      </c>
      <c r="W1814" s="11">
        <v>18575.366629159642</v>
      </c>
      <c r="X1814" s="12">
        <v>0</v>
      </c>
      <c r="Y1814" s="12">
        <v>142.82988112679601</v>
      </c>
      <c r="Z1814" s="12">
        <v>199.58877529407434</v>
      </c>
      <c r="AA1814" s="44">
        <v>232.04019061955862</v>
      </c>
      <c r="AB1814" s="45">
        <v>47.253829333787941</v>
      </c>
      <c r="AC1814" s="12">
        <v>414.0632417384943</v>
      </c>
      <c r="AD1814" s="12">
        <v>12303.578231987925</v>
      </c>
      <c r="AE1814" s="12">
        <v>2096.1000475181158</v>
      </c>
      <c r="AF1814" s="12">
        <v>5480.5321821881507</v>
      </c>
      <c r="AG1814" s="44">
        <v>1128.4755203370578</v>
      </c>
      <c r="AH1814" s="45">
        <v>390.29476040551566</v>
      </c>
      <c r="AI1814" s="12">
        <v>4579.3673896985729</v>
      </c>
      <c r="AJ1814" s="12">
        <v>-42.183085065880086</v>
      </c>
      <c r="AK1814" s="12">
        <v>-22.125366004800028</v>
      </c>
      <c r="AL1814" s="12">
        <v>5.9030517955318729</v>
      </c>
      <c r="AM1814" s="44">
        <v>38.488648854139292</v>
      </c>
      <c r="AN1814" s="45">
        <v>31.852754278998272</v>
      </c>
      <c r="AO1814" s="12">
        <v>89.999999874882761</v>
      </c>
      <c r="AP1814" s="12">
        <v>-2113.3737843980575</v>
      </c>
      <c r="AQ1814" s="12">
        <v>7123.9189148136456</v>
      </c>
      <c r="AR1814" s="12">
        <v>9261.2941153963166</v>
      </c>
      <c r="AS1814" s="44">
        <v>14924.72663833693</v>
      </c>
      <c r="AT1814" s="45">
        <v>15846.625505841252</v>
      </c>
      <c r="AU1814" s="12">
        <v>16370.827519990236</v>
      </c>
      <c r="AV1814" s="12">
        <v>11352.703211233787</v>
      </c>
      <c r="AW1814" s="12">
        <v>19690.205379407766</v>
      </c>
      <c r="AX1814" s="12">
        <v>20507.549631528975</v>
      </c>
      <c r="AY1814" s="44">
        <v>19857.419383463206</v>
      </c>
      <c r="AZ1814" s="45">
        <v>19127.898159398159</v>
      </c>
      <c r="BA1814" s="12">
        <v>18575.366630050594</v>
      </c>
      <c r="BB1814" s="12">
        <v>7003.6129995089477</v>
      </c>
      <c r="BC1814" s="12">
        <v>9065.6663008294472</v>
      </c>
      <c r="BD1814" s="12">
        <v>14712.764901964507</v>
      </c>
      <c r="BE1814" s="44">
        <v>15808.019942243751</v>
      </c>
      <c r="BF1814" s="45">
        <v>16178.14466426135</v>
      </c>
      <c r="BG1814" s="12">
        <v>16370.827529990233</v>
      </c>
      <c r="BH1814" s="12">
        <v>19614.578863451756</v>
      </c>
      <c r="BI1814" s="12">
        <v>20479.668803580316</v>
      </c>
      <c r="BJ1814" s="12">
        <v>19943.901458291799</v>
      </c>
      <c r="BK1814" s="44">
        <v>19155.101834719502</v>
      </c>
      <c r="BL1814" s="45">
        <v>18921.924744607732</v>
      </c>
      <c r="BM1814" s="12">
        <v>13995.999240352023</v>
      </c>
      <c r="BN1814" s="12">
        <v>0</v>
      </c>
      <c r="BO1814" s="12">
        <v>20.057719061080054</v>
      </c>
      <c r="BP1814" s="12">
        <v>28.028417800331905</v>
      </c>
      <c r="BQ1814" s="48">
        <v>32.585597058607412</v>
      </c>
      <c r="BR1814" s="49">
        <v>6.6358945751410188</v>
      </c>
      <c r="BS1814" s="13">
        <v>58.147245595884492</v>
      </c>
      <c r="BT1814" s="12">
        <v>298.79772037620847</v>
      </c>
      <c r="BV1814" s="14">
        <f>Таблица1[[#This Row],[Lкан_леб,мм]]</f>
        <v>58031.202279623787</v>
      </c>
      <c r="BW1814" s="50">
        <f>Таблица1[[#This Row],[угол обхв4]]+Таблица1[[#This Row],[Lдуг 3,мм]]</f>
        <v>12303.578231987925</v>
      </c>
      <c r="BX1814" s="54">
        <f>Таблица1[[#This Row],[угол обхв5]]+Таблица1[[#This Row],[Y5, мм]]</f>
        <v>58174.032160750583</v>
      </c>
      <c r="BY1814" s="14">
        <f>Таблица1[[#This Row],[угол обхв6]]+Таблица1[[#This Row],[Lдуг 4,мм]]</f>
        <v>14399.678279506041</v>
      </c>
      <c r="BZ1814" s="14">
        <f>Таблица1[[#This Row],[Т1]]+Таблица1[[#This Row],[X6, мм]]</f>
        <v>58373.620936044659</v>
      </c>
      <c r="CA1814" s="14">
        <f>Таблица1[[#This Row],[Т2]]+Таблица1[[#This Row],[Lдуг 5,мм]]</f>
        <v>19880.210461694191</v>
      </c>
      <c r="CB1814" s="14">
        <f>Таблица1[[#This Row],[Т3]]+Таблица1[[#This Row],[Y6, мм]]</f>
        <v>58605.661126664221</v>
      </c>
      <c r="CC1814" s="14">
        <f>Таблица1[[#This Row],[Т4]]+Таблица1[[#This Row],[Lдуг 6,мм]]</f>
        <v>21008.685982031249</v>
      </c>
      <c r="CD1814" s="14">
        <f>Таблица1[[#This Row],[Т5]]+Таблица1[[#This Row],[Lдуг 1,мм]]</f>
        <v>58652.914955998007</v>
      </c>
      <c r="CE1814" s="14">
        <f>Таблица1[[#This Row],[Т6]]+Таблица1[[#This Row],[Lпрям1, мм]]</f>
        <v>21398.980742436765</v>
      </c>
      <c r="CF1814" s="15">
        <f>Таблица1[[#This Row],[Т7]]+Таблица1[[#This Row],[Lдуг 2,мм]]</f>
        <v>59066.978197736498</v>
      </c>
      <c r="CG1814" s="14">
        <f>Таблица1[[#This Row],[Т8]]+Таблица1[[#This Row],[Lпрям2, мм]]</f>
        <v>25978.348132135339</v>
      </c>
      <c r="CH1814" s="14">
        <f>Таблица1[[#This Row],[Т9]]-Таблица1[[#This Row],[Т9]]</f>
        <v>0</v>
      </c>
      <c r="CI1814" s="50">
        <f>Таблица1[[#This Row],[Т9]]-Таблица1[[#This Row],[Т8]]</f>
        <v>37667.99745529973</v>
      </c>
      <c r="CJ1814" s="54">
        <f>Таблица1[[#This Row],[Т9]]-Таблица1[[#This Row],[Т7]]</f>
        <v>414.06324173849134</v>
      </c>
      <c r="CK1814" s="14">
        <f>Таблица1[[#This Row],[Т9]]-Таблица1[[#This Row],[Т6]]</f>
        <v>38058.292215705253</v>
      </c>
      <c r="CL1814" s="14">
        <f>Таблица1[[#This Row],[Т9]]-Таблица1[[#This Row],[Т5]]</f>
        <v>461.31707107227703</v>
      </c>
      <c r="CM1814" s="14">
        <f>Таблица1[[#This Row],[Т9]]-Таблица1[[#This Row],[Т4]]</f>
        <v>39186.767736042311</v>
      </c>
      <c r="CN1814" s="14">
        <f>Таблица1[[#This Row],[Т9]]-Таблица1[[#This Row],[Т3]]</f>
        <v>693.35726169183908</v>
      </c>
      <c r="CO1814" s="14">
        <f>Таблица1[[#This Row],[Т9]]-Таблица1[[#This Row],[Т2]]</f>
        <v>44667.299918230456</v>
      </c>
      <c r="CP1814" s="14">
        <f>Таблица1[[#This Row],[Т9]]-Таблица1[[#This Row],[Т1]]</f>
        <v>892.94603698591527</v>
      </c>
      <c r="CQ1814" s="14">
        <f>Таблица1[[#This Row],[Т9]]-Таблица1[[#This Row],[угол обхв6]]</f>
        <v>46763.399965748569</v>
      </c>
      <c r="CR1814" s="14">
        <f>Таблица1[[#This Row],[Т9]]-Таблица1[[#This Row],[угол обхв5]]</f>
        <v>1035.7759181127112</v>
      </c>
      <c r="CS1814" s="14">
        <f>Таблица1[[#This Row],[Т9]]-Таблица1[[#This Row],[угол обхв4]]</f>
        <v>59066.978197736498</v>
      </c>
      <c r="CT1814" s="14">
        <f>Таблица1[[#This Row],[Lкан_прям, мм]]+Таблица1[[#This Row],[Lкан_дуг, мм]]+Таблица1[[#This Row],[Lкан_леб,мм]]</f>
        <v>85045.326329871838</v>
      </c>
      <c r="CU1814" s="16">
        <f>Таблица1[[#This Row],[Lкан_леб,мм]]</f>
        <v>58031.202279623787</v>
      </c>
      <c r="CV1814" s="14">
        <f>2534431-(Таблица1[[#This Row],[Т23]]+Таблица1[[#This Row],[угол обхв3]])</f>
        <v>2449086.8759497521</v>
      </c>
      <c r="CW1814" s="50">
        <f>SUM(X1814:AC1814,AD1814:AI1814)-Таблица1[[#This Row],[lподв_min, мм]]</f>
        <v>22434.756661440428</v>
      </c>
      <c r="CX1814" s="17">
        <f>CW2253-Таблица1[[#This Row],[Суммарная длина каната]]</f>
        <v>-2426233.0584545662</v>
      </c>
    </row>
    <row r="1815" spans="1:102" x14ac:dyDescent="0.25">
      <c r="A1815" s="21">
        <v>1814</v>
      </c>
      <c r="B1815" s="10">
        <v>45.524897959183662</v>
      </c>
      <c r="C1815" s="10">
        <v>139.19551020408164</v>
      </c>
      <c r="D1815" s="11">
        <v>15942.049999241746</v>
      </c>
      <c r="E1815" s="11">
        <v>18955.157481574042</v>
      </c>
      <c r="F1815" s="11">
        <v>15803.631020143881</v>
      </c>
      <c r="G1815" s="11">
        <v>18978.846851035993</v>
      </c>
      <c r="H1815" s="11">
        <v>16350.049509241746</v>
      </c>
      <c r="I1815" s="11">
        <v>14322.626228722242</v>
      </c>
      <c r="J1815" s="11">
        <v>4632.5312528517979</v>
      </c>
      <c r="K1815" s="11">
        <v>25978.348132125113</v>
      </c>
      <c r="L1815" s="11">
        <v>1035.7759181229362</v>
      </c>
      <c r="M1815" s="11">
        <v>58031.202279623787</v>
      </c>
      <c r="N1815" s="11">
        <v>7277.5857578843215</v>
      </c>
      <c r="O1815" s="11">
        <v>19312.249692401081</v>
      </c>
      <c r="P1815" s="43">
        <v>9134.4765777824396</v>
      </c>
      <c r="Q1815" s="11">
        <v>20164.03882870487</v>
      </c>
      <c r="R1815" s="11">
        <v>14606.361726538049</v>
      </c>
      <c r="S1815" s="11">
        <v>19856.29556098353</v>
      </c>
      <c r="T1815" s="11">
        <v>15998.952986983672</v>
      </c>
      <c r="U1815" s="11">
        <v>19857.902212927285</v>
      </c>
      <c r="V1815" s="11">
        <v>15942.049999241746</v>
      </c>
      <c r="W1815" s="11">
        <v>18955.157481574042</v>
      </c>
      <c r="X1815" s="12">
        <v>0</v>
      </c>
      <c r="Y1815" s="12">
        <v>124.91068907955429</v>
      </c>
      <c r="Z1815" s="12">
        <v>198.39477409341853</v>
      </c>
      <c r="AA1815" s="44">
        <v>232.04019061956001</v>
      </c>
      <c r="AB1815" s="45">
        <v>47.253829333788069</v>
      </c>
      <c r="AC1815" s="12">
        <v>433.17643499661528</v>
      </c>
      <c r="AD1815" s="12">
        <v>12303.578231987925</v>
      </c>
      <c r="AE1815" s="12">
        <v>2042.9361834739375</v>
      </c>
      <c r="AF1815" s="12">
        <v>5480.5321821881498</v>
      </c>
      <c r="AG1815" s="44">
        <v>1128.4755203370573</v>
      </c>
      <c r="AH1815" s="45">
        <v>390.29476040551509</v>
      </c>
      <c r="AI1815" s="12">
        <v>4632.5312537325244</v>
      </c>
      <c r="AJ1815" s="12">
        <v>-42.183085065880086</v>
      </c>
      <c r="AK1815" s="12">
        <v>-24.641773055268999</v>
      </c>
      <c r="AL1815" s="12">
        <v>3.2189701628787648</v>
      </c>
      <c r="AM1815" s="44">
        <v>35.804567221486373</v>
      </c>
      <c r="AN1815" s="45">
        <v>29.168672646345332</v>
      </c>
      <c r="AO1815" s="12">
        <v>89.99999987631864</v>
      </c>
      <c r="AP1815" s="12">
        <v>-2113.3737843980575</v>
      </c>
      <c r="AQ1815" s="12">
        <v>7107.4727751963437</v>
      </c>
      <c r="AR1815" s="12">
        <v>9157.3866253939432</v>
      </c>
      <c r="AS1815" s="44">
        <v>14845.050835342685</v>
      </c>
      <c r="AT1815" s="45">
        <v>15800.101007526271</v>
      </c>
      <c r="AU1815" s="12">
        <v>16350.049999241746</v>
      </c>
      <c r="AV1815" s="12">
        <v>11352.703211233787</v>
      </c>
      <c r="AW1815" s="12">
        <v>19683.094097942005</v>
      </c>
      <c r="AX1815" s="12">
        <v>20571.395097489873</v>
      </c>
      <c r="AY1815" s="44">
        <v>20187.190573544987</v>
      </c>
      <c r="AZ1815" s="45">
        <v>19501.641226758613</v>
      </c>
      <c r="BA1815" s="12">
        <v>18955.157482454768</v>
      </c>
      <c r="BB1815" s="12">
        <v>7003.6129995089477</v>
      </c>
      <c r="BC1815" s="12">
        <v>8964.3635950944608</v>
      </c>
      <c r="BD1815" s="12">
        <v>14629.271774149553</v>
      </c>
      <c r="BE1815" s="44">
        <v>15760.263878179037</v>
      </c>
      <c r="BF1815" s="45">
        <v>16140.901978699148</v>
      </c>
      <c r="BG1815" s="12">
        <v>16350.050009241744</v>
      </c>
      <c r="BH1815" s="12">
        <v>19614.578863451756</v>
      </c>
      <c r="BI1815" s="12">
        <v>20534.883234245794</v>
      </c>
      <c r="BJ1815" s="12">
        <v>20263.651829768529</v>
      </c>
      <c r="BK1815" s="44">
        <v>19527.007200365824</v>
      </c>
      <c r="BL1815" s="45">
        <v>19311.418467742711</v>
      </c>
      <c r="BM1815" s="12">
        <v>14322.626228722243</v>
      </c>
      <c r="BN1815" s="12">
        <v>0</v>
      </c>
      <c r="BO1815" s="12">
        <v>17.541312010611083</v>
      </c>
      <c r="BP1815" s="12">
        <v>27.860743218147764</v>
      </c>
      <c r="BQ1815" s="48">
        <v>32.585597058607604</v>
      </c>
      <c r="BR1815" s="49">
        <v>6.6358945751410374</v>
      </c>
      <c r="BS1815" s="13">
        <v>60.831327229973297</v>
      </c>
      <c r="BT1815" s="12">
        <v>298.79772037620847</v>
      </c>
      <c r="BV1815" s="14">
        <f>Таблица1[[#This Row],[Lкан_леб,мм]]</f>
        <v>58031.202279623787</v>
      </c>
      <c r="BW1815" s="50">
        <f>Таблица1[[#This Row],[угол обхв4]]+Таблица1[[#This Row],[Lдуг 3,мм]]</f>
        <v>12303.578231987925</v>
      </c>
      <c r="BX1815" s="54">
        <f>Таблица1[[#This Row],[угол обхв5]]+Таблица1[[#This Row],[Y5, мм]]</f>
        <v>58156.112968703339</v>
      </c>
      <c r="BY1815" s="14">
        <f>Таблица1[[#This Row],[угол обхв6]]+Таблица1[[#This Row],[Lдуг 4,мм]]</f>
        <v>14346.514415461863</v>
      </c>
      <c r="BZ1815" s="14">
        <f>Таблица1[[#This Row],[Т1]]+Таблица1[[#This Row],[X6, мм]]</f>
        <v>58354.507742796755</v>
      </c>
      <c r="CA1815" s="14">
        <f>Таблица1[[#This Row],[Т2]]+Таблица1[[#This Row],[Lдуг 5,мм]]</f>
        <v>19827.046597650013</v>
      </c>
      <c r="CB1815" s="14">
        <f>Таблица1[[#This Row],[Т3]]+Таблица1[[#This Row],[Y6, мм]]</f>
        <v>58586.547933416317</v>
      </c>
      <c r="CC1815" s="14">
        <f>Таблица1[[#This Row],[Т4]]+Таблица1[[#This Row],[Lдуг 6,мм]]</f>
        <v>20955.522117987071</v>
      </c>
      <c r="CD1815" s="14">
        <f>Таблица1[[#This Row],[Т5]]+Таблица1[[#This Row],[Lдуг 1,мм]]</f>
        <v>58633.801762750103</v>
      </c>
      <c r="CE1815" s="14">
        <f>Таблица1[[#This Row],[Т6]]+Таблица1[[#This Row],[Lпрям1, мм]]</f>
        <v>21345.816878392587</v>
      </c>
      <c r="CF1815" s="15">
        <f>Таблица1[[#This Row],[Т7]]+Таблица1[[#This Row],[Lдуг 2,мм]]</f>
        <v>59066.978197746721</v>
      </c>
      <c r="CG1815" s="14">
        <f>Таблица1[[#This Row],[Т8]]+Таблица1[[#This Row],[Lпрям2, мм]]</f>
        <v>25978.348132125109</v>
      </c>
      <c r="CH1815" s="14">
        <f>Таблица1[[#This Row],[Т9]]-Таблица1[[#This Row],[Т9]]</f>
        <v>0</v>
      </c>
      <c r="CI1815" s="50">
        <f>Таблица1[[#This Row],[Т9]]-Таблица1[[#This Row],[Т8]]</f>
        <v>37721.161319354134</v>
      </c>
      <c r="CJ1815" s="54">
        <f>Таблица1[[#This Row],[Т9]]-Таблица1[[#This Row],[Т7]]</f>
        <v>433.1764349966179</v>
      </c>
      <c r="CK1815" s="14">
        <f>Таблица1[[#This Row],[Т9]]-Таблица1[[#This Row],[Т6]]</f>
        <v>38111.45607975965</v>
      </c>
      <c r="CL1815" s="14">
        <f>Таблица1[[#This Row],[Т9]]-Таблица1[[#This Row],[Т5]]</f>
        <v>480.43026433040359</v>
      </c>
      <c r="CM1815" s="14">
        <f>Таблица1[[#This Row],[Т9]]-Таблица1[[#This Row],[Т4]]</f>
        <v>39239.931600096708</v>
      </c>
      <c r="CN1815" s="14">
        <f>Таблица1[[#This Row],[Т9]]-Таблица1[[#This Row],[Т3]]</f>
        <v>712.47045494996564</v>
      </c>
      <c r="CO1815" s="14">
        <f>Таблица1[[#This Row],[Т9]]-Таблица1[[#This Row],[Т2]]</f>
        <v>44720.46378228486</v>
      </c>
      <c r="CP1815" s="14">
        <f>Таблица1[[#This Row],[Т9]]-Таблица1[[#This Row],[Т1]]</f>
        <v>910.86522904338199</v>
      </c>
      <c r="CQ1815" s="14">
        <f>Таблица1[[#This Row],[Т9]]-Таблица1[[#This Row],[угол обхв6]]</f>
        <v>46763.399965758799</v>
      </c>
      <c r="CR1815" s="14">
        <f>Таблица1[[#This Row],[Т9]]-Таблица1[[#This Row],[угол обхв5]]</f>
        <v>1035.7759181229339</v>
      </c>
      <c r="CS1815" s="14">
        <f>Таблица1[[#This Row],[Т9]]-Таблица1[[#This Row],[угол обхв4]]</f>
        <v>59066.978197746721</v>
      </c>
      <c r="CT1815" s="14">
        <f>Таблица1[[#This Row],[Lкан_прям, мм]]+Таблица1[[#This Row],[Lкан_дуг, мм]]+Таблица1[[#This Row],[Lкан_леб,мм]]</f>
        <v>85045.326329871838</v>
      </c>
      <c r="CU1815" s="16">
        <f>Таблица1[[#This Row],[Lкан_леб,мм]]</f>
        <v>58031.202279623787</v>
      </c>
      <c r="CV1815" s="14">
        <f>2534431-(Таблица1[[#This Row],[Т23]]+Таблица1[[#This Row],[угол обхв3]])</f>
        <v>2449086.8759497521</v>
      </c>
      <c r="CW1815" s="50">
        <f>SUM(X1815:AC1815,AD1815:AI1815)-Таблица1[[#This Row],[lподв_min, мм]]</f>
        <v>22381.592797396246</v>
      </c>
      <c r="CX1815" s="17">
        <f>CW2254-Таблица1[[#This Row],[Суммарная длина каната]]</f>
        <v>-2425889.2643578225</v>
      </c>
    </row>
    <row r="1816" spans="1:102" x14ac:dyDescent="0.25">
      <c r="A1816" s="21">
        <v>1815</v>
      </c>
      <c r="B1816" s="10">
        <v>45.524897959183662</v>
      </c>
      <c r="C1816" s="10">
        <v>141.87959183673468</v>
      </c>
      <c r="D1816" s="11">
        <v>15903.510074001328</v>
      </c>
      <c r="E1816" s="11">
        <v>19333.558685468233</v>
      </c>
      <c r="F1816" s="11">
        <v>15764.133603247528</v>
      </c>
      <c r="G1816" s="11">
        <v>19350.740053289668</v>
      </c>
      <c r="H1816" s="11">
        <v>16311.509584001327</v>
      </c>
      <c r="I1816" s="11">
        <v>14647.646929152006</v>
      </c>
      <c r="J1816" s="11">
        <v>4685.9117563162263</v>
      </c>
      <c r="K1816" s="11">
        <v>25978.348132115072</v>
      </c>
      <c r="L1816" s="11">
        <v>1035.7759181329675</v>
      </c>
      <c r="M1816" s="11">
        <v>58031.202279623787</v>
      </c>
      <c r="N1816" s="11">
        <v>7277.5857578843215</v>
      </c>
      <c r="O1816" s="11">
        <v>19312.249692401081</v>
      </c>
      <c r="P1816" s="43">
        <v>9046.7944594025412</v>
      </c>
      <c r="Q1816" s="11">
        <v>20222.322422643167</v>
      </c>
      <c r="R1816" s="11">
        <v>14527.087821483879</v>
      </c>
      <c r="S1816" s="11">
        <v>20171.159296006928</v>
      </c>
      <c r="T1816" s="11">
        <v>15918.076065547055</v>
      </c>
      <c r="U1816" s="11">
        <v>20237.977743145751</v>
      </c>
      <c r="V1816" s="11">
        <v>15903.510074001328</v>
      </c>
      <c r="W1816" s="11">
        <v>19333.558685468233</v>
      </c>
      <c r="X1816" s="12">
        <v>0</v>
      </c>
      <c r="Y1816" s="12">
        <v>106.54359680686244</v>
      </c>
      <c r="Z1816" s="12">
        <v>197.64867311821337</v>
      </c>
      <c r="AA1816" s="44">
        <v>232.04019061955961</v>
      </c>
      <c r="AB1816" s="45">
        <v>47.253829333787309</v>
      </c>
      <c r="AC1816" s="12">
        <v>452.28962825454499</v>
      </c>
      <c r="AD1816" s="12">
        <v>12303.578231987925</v>
      </c>
      <c r="AE1816" s="12">
        <v>1989.5556800095014</v>
      </c>
      <c r="AF1816" s="12">
        <v>5480.5321821881471</v>
      </c>
      <c r="AG1816" s="44">
        <v>1128.4755203370614</v>
      </c>
      <c r="AH1816" s="45">
        <v>390.29476040551646</v>
      </c>
      <c r="AI1816" s="12">
        <v>4685.9117571869201</v>
      </c>
      <c r="AJ1816" s="12">
        <v>-42.183085065880086</v>
      </c>
      <c r="AK1816" s="12">
        <v>-27.221079107113582</v>
      </c>
      <c r="AL1816" s="12">
        <v>0.53488853022572214</v>
      </c>
      <c r="AM1816" s="44">
        <v>33.120485588833276</v>
      </c>
      <c r="AN1816" s="45">
        <v>26.484591013692345</v>
      </c>
      <c r="AO1816" s="12">
        <v>89.999999877727575</v>
      </c>
      <c r="AP1816" s="12">
        <v>-2113.3737843980575</v>
      </c>
      <c r="AQ1816" s="12">
        <v>7090.9563120891689</v>
      </c>
      <c r="AR1816" s="12">
        <v>9050.6033149978848</v>
      </c>
      <c r="AS1816" s="44">
        <v>14750.019610990268</v>
      </c>
      <c r="AT1816" s="45">
        <v>15736.125562412451</v>
      </c>
      <c r="AU1816" s="12">
        <v>16311.510074001329</v>
      </c>
      <c r="AV1816" s="12">
        <v>11352.703211233787</v>
      </c>
      <c r="AW1816" s="12">
        <v>19675.062936318933</v>
      </c>
      <c r="AX1816" s="12">
        <v>20630.304643602678</v>
      </c>
      <c r="AY1816" s="44">
        <v>20512.868846981848</v>
      </c>
      <c r="AZ1816" s="45">
        <v>19872.795577084667</v>
      </c>
      <c r="BA1816" s="12">
        <v>19333.558686338929</v>
      </c>
      <c r="BB1816" s="12">
        <v>7003.6129995089477</v>
      </c>
      <c r="BC1816" s="12">
        <v>8860.1650136073895</v>
      </c>
      <c r="BD1816" s="12">
        <v>14530.896677079223</v>
      </c>
      <c r="BE1816" s="44">
        <v>15695.144276040666</v>
      </c>
      <c r="BF1816" s="45">
        <v>16085.460577135929</v>
      </c>
      <c r="BG1816" s="12">
        <v>16311.510084001327</v>
      </c>
      <c r="BH1816" s="12">
        <v>19614.578863451756</v>
      </c>
      <c r="BI1816" s="12">
        <v>20585.135666561018</v>
      </c>
      <c r="BJ1816" s="12">
        <v>20579.14151696644</v>
      </c>
      <c r="BK1816" s="44">
        <v>19896.268192170832</v>
      </c>
      <c r="BL1816" s="45">
        <v>19698.740851529317</v>
      </c>
      <c r="BM1816" s="12">
        <v>14647.646929152008</v>
      </c>
      <c r="BN1816" s="12">
        <v>0</v>
      </c>
      <c r="BO1816" s="12">
        <v>14.9620059587665</v>
      </c>
      <c r="BP1816" s="12">
        <v>27.755967637339303</v>
      </c>
      <c r="BQ1816" s="48">
        <v>32.585597058607547</v>
      </c>
      <c r="BR1816" s="49">
        <v>6.6358945751409291</v>
      </c>
      <c r="BS1816" s="13">
        <v>63.515408864035237</v>
      </c>
      <c r="BT1816" s="12">
        <v>298.79772037620847</v>
      </c>
      <c r="BV1816" s="14">
        <f>Таблица1[[#This Row],[Lкан_леб,мм]]</f>
        <v>58031.202279623787</v>
      </c>
      <c r="BW1816" s="50">
        <f>Таблица1[[#This Row],[угол обхв4]]+Таблица1[[#This Row],[Lдуг 3,мм]]</f>
        <v>12303.578231987925</v>
      </c>
      <c r="BX1816" s="54">
        <f>Таблица1[[#This Row],[угол обхв5]]+Таблица1[[#This Row],[Y5, мм]]</f>
        <v>58137.74587643065</v>
      </c>
      <c r="BY1816" s="14">
        <f>Таблица1[[#This Row],[угол обхв6]]+Таблица1[[#This Row],[Lдуг 4,мм]]</f>
        <v>14293.133911997427</v>
      </c>
      <c r="BZ1816" s="14">
        <f>Таблица1[[#This Row],[Т1]]+Таблица1[[#This Row],[X6, мм]]</f>
        <v>58335.394549548866</v>
      </c>
      <c r="CA1816" s="14">
        <f>Таблица1[[#This Row],[Т2]]+Таблица1[[#This Row],[Lдуг 5,мм]]</f>
        <v>19773.666094185573</v>
      </c>
      <c r="CB1816" s="14">
        <f>Таблица1[[#This Row],[Т3]]+Таблица1[[#This Row],[Y6, мм]]</f>
        <v>58567.434740168428</v>
      </c>
      <c r="CC1816" s="14">
        <f>Таблица1[[#This Row],[Т4]]+Таблица1[[#This Row],[Lдуг 6,мм]]</f>
        <v>20902.141614522636</v>
      </c>
      <c r="CD1816" s="14">
        <f>Таблица1[[#This Row],[Т5]]+Таблица1[[#This Row],[Lдуг 1,мм]]</f>
        <v>58614.688569502214</v>
      </c>
      <c r="CE1816" s="14">
        <f>Таблица1[[#This Row],[Т6]]+Таблица1[[#This Row],[Lпрям1, мм]]</f>
        <v>21292.436374928151</v>
      </c>
      <c r="CF1816" s="15">
        <f>Таблица1[[#This Row],[Т7]]+Таблица1[[#This Row],[Lдуг 2,мм]]</f>
        <v>59066.978197756762</v>
      </c>
      <c r="CG1816" s="14">
        <f>Таблица1[[#This Row],[Т8]]+Таблица1[[#This Row],[Lпрям2, мм]]</f>
        <v>25978.348132115072</v>
      </c>
      <c r="CH1816" s="14">
        <f>Таблица1[[#This Row],[Т9]]-Таблица1[[#This Row],[Т9]]</f>
        <v>0</v>
      </c>
      <c r="CI1816" s="50">
        <f>Таблица1[[#This Row],[Т9]]-Таблица1[[#This Row],[Т8]]</f>
        <v>37774.541822828614</v>
      </c>
      <c r="CJ1816" s="54">
        <f>Таблица1[[#This Row],[Т9]]-Таблица1[[#This Row],[Т7]]</f>
        <v>452.28962825454801</v>
      </c>
      <c r="CK1816" s="14">
        <f>Таблица1[[#This Row],[Т9]]-Таблица1[[#This Row],[Т6]]</f>
        <v>38164.836583234122</v>
      </c>
      <c r="CL1816" s="14">
        <f>Таблица1[[#This Row],[Т9]]-Таблица1[[#This Row],[Т5]]</f>
        <v>499.54345758833369</v>
      </c>
      <c r="CM1816" s="14">
        <f>Таблица1[[#This Row],[Т9]]-Таблица1[[#This Row],[Т4]]</f>
        <v>39293.312103571188</v>
      </c>
      <c r="CN1816" s="14">
        <f>Таблица1[[#This Row],[Т9]]-Таблица1[[#This Row],[Т3]]</f>
        <v>731.58364820789575</v>
      </c>
      <c r="CO1816" s="14">
        <f>Таблица1[[#This Row],[Т9]]-Таблица1[[#This Row],[Т2]]</f>
        <v>44773.844285759333</v>
      </c>
      <c r="CP1816" s="14">
        <f>Таблица1[[#This Row],[Т9]]-Таблица1[[#This Row],[Т1]]</f>
        <v>929.23232132611156</v>
      </c>
      <c r="CQ1816" s="14">
        <f>Таблица1[[#This Row],[Т9]]-Таблица1[[#This Row],[угол обхв6]]</f>
        <v>46763.39996576884</v>
      </c>
      <c r="CR1816" s="14">
        <f>Таблица1[[#This Row],[Т9]]-Таблица1[[#This Row],[угол обхв5]]</f>
        <v>1035.7759181329748</v>
      </c>
      <c r="CS1816" s="14">
        <f>Таблица1[[#This Row],[Т9]]-Таблица1[[#This Row],[угол обхв4]]</f>
        <v>59066.978197756762</v>
      </c>
      <c r="CT1816" s="14">
        <f>Таблица1[[#This Row],[Lкан_прям, мм]]+Таблица1[[#This Row],[Lкан_дуг, мм]]+Таблица1[[#This Row],[Lкан_леб,мм]]</f>
        <v>85045.326329871823</v>
      </c>
      <c r="CU1816" s="16">
        <f>Таблица1[[#This Row],[Lкан_леб,мм]]</f>
        <v>58031.202279623787</v>
      </c>
      <c r="CV1816" s="14">
        <f>2534431-(Таблица1[[#This Row],[Т23]]+Таблица1[[#This Row],[угол обхв3]])</f>
        <v>2449086.8759497521</v>
      </c>
      <c r="CW1816" s="50">
        <f>SUM(X1816:AC1816,AD1816:AI1816)-Таблица1[[#This Row],[lподв_min, мм]]</f>
        <v>22328.212293931814</v>
      </c>
      <c r="CX1816" s="17">
        <f>CW2255-Таблица1[[#This Row],[Суммарная длина каната]]</f>
        <v>-2425915.6377327391</v>
      </c>
    </row>
    <row r="1817" spans="1:102" x14ac:dyDescent="0.25">
      <c r="A1817" s="21">
        <v>1816</v>
      </c>
      <c r="B1817" s="10">
        <v>45.524897959183662</v>
      </c>
      <c r="C1817" s="10">
        <v>144.56367346938774</v>
      </c>
      <c r="D1817" s="11">
        <v>15847.292306730911</v>
      </c>
      <c r="E1817" s="11">
        <v>19709.739971006522</v>
      </c>
      <c r="F1817" s="11">
        <v>15707.264157511734</v>
      </c>
      <c r="G1817" s="11">
        <v>19720.37563865136</v>
      </c>
      <c r="H1817" s="11">
        <v>16255.291816730913</v>
      </c>
      <c r="I1817" s="11">
        <v>14970.33513102</v>
      </c>
      <c r="J1817" s="11">
        <v>4739.4048399865233</v>
      </c>
      <c r="K1817" s="11">
        <v>25978.348132105246</v>
      </c>
      <c r="L1817" s="11">
        <v>1035.7759181428</v>
      </c>
      <c r="M1817" s="11">
        <v>58031.202279623787</v>
      </c>
      <c r="N1817" s="11">
        <v>7277.5857578843215</v>
      </c>
      <c r="O1817" s="11">
        <v>19312.249692401081</v>
      </c>
      <c r="P1817" s="43">
        <v>8956.479176673758</v>
      </c>
      <c r="Q1817" s="11">
        <v>20276.436015312393</v>
      </c>
      <c r="R1817" s="11">
        <v>14433.15615431934</v>
      </c>
      <c r="S1817" s="11">
        <v>20481.965289448359</v>
      </c>
      <c r="T1817" s="11">
        <v>15819.489342077979</v>
      </c>
      <c r="U1817" s="11">
        <v>20613.848921939156</v>
      </c>
      <c r="V1817" s="11">
        <v>15847.292306730911</v>
      </c>
      <c r="W1817" s="11">
        <v>19709.739971006522</v>
      </c>
      <c r="X1817" s="12">
        <v>0</v>
      </c>
      <c r="Y1817" s="12">
        <v>87.690069842320256</v>
      </c>
      <c r="Z1817" s="12">
        <v>197.38900683485852</v>
      </c>
      <c r="AA1817" s="44">
        <v>232.04019061955955</v>
      </c>
      <c r="AB1817" s="45">
        <v>47.253829333789795</v>
      </c>
      <c r="AC1817" s="12">
        <v>471.40282151227177</v>
      </c>
      <c r="AD1817" s="12">
        <v>12303.578231987925</v>
      </c>
      <c r="AE1817" s="12">
        <v>1936.0625963392079</v>
      </c>
      <c r="AF1817" s="12">
        <v>5480.5321821881489</v>
      </c>
      <c r="AG1817" s="44">
        <v>1128.4755203370607</v>
      </c>
      <c r="AH1817" s="45">
        <v>390.29476040551322</v>
      </c>
      <c r="AI1817" s="12">
        <v>4739.40484084739</v>
      </c>
      <c r="AJ1817" s="12">
        <v>-42.183085065880086</v>
      </c>
      <c r="AK1817" s="12">
        <v>-29.868695587516427</v>
      </c>
      <c r="AL1817" s="12">
        <v>-2.1491931024273265</v>
      </c>
      <c r="AM1817" s="44">
        <v>30.436403956180214</v>
      </c>
      <c r="AN1817" s="45">
        <v>23.800509381038935</v>
      </c>
      <c r="AO1817" s="12">
        <v>89.999999879107619</v>
      </c>
      <c r="AP1817" s="12">
        <v>-2113.3737843980575</v>
      </c>
      <c r="AQ1817" s="12">
        <v>7074.3960363889264</v>
      </c>
      <c r="AR1817" s="12">
        <v>8941.1784830440392</v>
      </c>
      <c r="AS1817" s="44">
        <v>14639.841478250091</v>
      </c>
      <c r="AT1817" s="45">
        <v>15654.839542363736</v>
      </c>
      <c r="AU1817" s="12">
        <v>16255.292306730911</v>
      </c>
      <c r="AV1817" s="12">
        <v>11352.703211233787</v>
      </c>
      <c r="AW1817" s="12">
        <v>19666.05463453534</v>
      </c>
      <c r="AX1817" s="12">
        <v>20684.14901335691</v>
      </c>
      <c r="AY1817" s="44">
        <v>20833.739616072176</v>
      </c>
      <c r="AZ1817" s="45">
        <v>20240.54684124035</v>
      </c>
      <c r="BA1817" s="12">
        <v>19709.739971867391</v>
      </c>
      <c r="BB1817" s="12">
        <v>7003.6129995089477</v>
      </c>
      <c r="BC1817" s="12">
        <v>8753.2894551783629</v>
      </c>
      <c r="BD1817" s="12">
        <v>14417.855460689621</v>
      </c>
      <c r="BE1817" s="44">
        <v>15612.804018147226</v>
      </c>
      <c r="BF1817" s="45">
        <v>16011.942106445158</v>
      </c>
      <c r="BG1817" s="12">
        <v>16255.292316730913</v>
      </c>
      <c r="BH1817" s="12">
        <v>19614.578863451756</v>
      </c>
      <c r="BI1817" s="12">
        <v>20630.240957446647</v>
      </c>
      <c r="BJ1817" s="12">
        <v>20889.678287492876</v>
      </c>
      <c r="BK1817" s="44">
        <v>20262.074595315335</v>
      </c>
      <c r="BL1817" s="45">
        <v>20083.042051705332</v>
      </c>
      <c r="BM1817" s="12">
        <v>14970.335131020001</v>
      </c>
      <c r="BN1817" s="12">
        <v>0</v>
      </c>
      <c r="BO1817" s="12">
        <v>12.314389478363653</v>
      </c>
      <c r="BP1817" s="12">
        <v>27.719502485089102</v>
      </c>
      <c r="BQ1817" s="48">
        <v>32.58559705860754</v>
      </c>
      <c r="BR1817" s="49">
        <v>6.635894575141279</v>
      </c>
      <c r="BS1817" s="13">
        <v>66.199490498068684</v>
      </c>
      <c r="BT1817" s="12">
        <v>298.79772037620847</v>
      </c>
      <c r="BV1817" s="14">
        <f>Таблица1[[#This Row],[Lкан_леб,мм]]</f>
        <v>58031.202279623787</v>
      </c>
      <c r="BW1817" s="50">
        <f>Таблица1[[#This Row],[угол обхв4]]+Таблица1[[#This Row],[Lдуг 3,мм]]</f>
        <v>12303.578231987925</v>
      </c>
      <c r="BX1817" s="54">
        <f>Таблица1[[#This Row],[угол обхв5]]+Таблица1[[#This Row],[Y5, мм]]</f>
        <v>58118.892349466107</v>
      </c>
      <c r="BY1817" s="14">
        <f>Таблица1[[#This Row],[угол обхв6]]+Таблица1[[#This Row],[Lдуг 4,мм]]</f>
        <v>14239.640828327134</v>
      </c>
      <c r="BZ1817" s="14">
        <f>Таблица1[[#This Row],[Т1]]+Таблица1[[#This Row],[X6, мм]]</f>
        <v>58316.281356300962</v>
      </c>
      <c r="CA1817" s="14">
        <f>Таблица1[[#This Row],[Т2]]+Таблица1[[#This Row],[Lдуг 5,мм]]</f>
        <v>19720.173010515282</v>
      </c>
      <c r="CB1817" s="14">
        <f>Таблица1[[#This Row],[Т3]]+Таблица1[[#This Row],[Y6, мм]]</f>
        <v>58548.321546920524</v>
      </c>
      <c r="CC1817" s="14">
        <f>Таблица1[[#This Row],[Т4]]+Таблица1[[#This Row],[Lдуг 6,мм]]</f>
        <v>20848.648530852344</v>
      </c>
      <c r="CD1817" s="14">
        <f>Таблица1[[#This Row],[Т5]]+Таблица1[[#This Row],[Lдуг 1,мм]]</f>
        <v>58595.575376254317</v>
      </c>
      <c r="CE1817" s="14">
        <f>Таблица1[[#This Row],[Т6]]+Таблица1[[#This Row],[Lпрям1, мм]]</f>
        <v>21238.943291257856</v>
      </c>
      <c r="CF1817" s="15">
        <f>Таблица1[[#This Row],[Т7]]+Таблица1[[#This Row],[Lдуг 2,мм]]</f>
        <v>59066.978197766592</v>
      </c>
      <c r="CG1817" s="14">
        <f>Таблица1[[#This Row],[Т8]]+Таблица1[[#This Row],[Lпрям2, мм]]</f>
        <v>25978.348132105246</v>
      </c>
      <c r="CH1817" s="14">
        <f>Таблица1[[#This Row],[Т9]]-Таблица1[[#This Row],[Т9]]</f>
        <v>0</v>
      </c>
      <c r="CI1817" s="50">
        <f>Таблица1[[#This Row],[Т9]]-Таблица1[[#This Row],[Т8]]</f>
        <v>37828.034906508736</v>
      </c>
      <c r="CJ1817" s="54">
        <f>Таблица1[[#This Row],[Т9]]-Таблица1[[#This Row],[Т7]]</f>
        <v>471.40282151227439</v>
      </c>
      <c r="CK1817" s="14">
        <f>Таблица1[[#This Row],[Т9]]-Таблица1[[#This Row],[Т6]]</f>
        <v>38218.329666914244</v>
      </c>
      <c r="CL1817" s="14">
        <f>Таблица1[[#This Row],[Т9]]-Таблица1[[#This Row],[Т5]]</f>
        <v>518.65665084606735</v>
      </c>
      <c r="CM1817" s="14">
        <f>Таблица1[[#This Row],[Т9]]-Таблица1[[#This Row],[Т4]]</f>
        <v>39346.80518725131</v>
      </c>
      <c r="CN1817" s="14">
        <f>Таблица1[[#This Row],[Т9]]-Таблица1[[#This Row],[Т3]]</f>
        <v>750.6968414656294</v>
      </c>
      <c r="CO1817" s="14">
        <f>Таблица1[[#This Row],[Т9]]-Таблица1[[#This Row],[Т2]]</f>
        <v>44827.337369439454</v>
      </c>
      <c r="CP1817" s="14">
        <f>Таблица1[[#This Row],[Т9]]-Таблица1[[#This Row],[Т1]]</f>
        <v>948.08584830048494</v>
      </c>
      <c r="CQ1817" s="14">
        <f>Таблица1[[#This Row],[Т9]]-Таблица1[[#This Row],[угол обхв6]]</f>
        <v>46763.399965778663</v>
      </c>
      <c r="CR1817" s="14">
        <f>Таблица1[[#This Row],[Т9]]-Таблица1[[#This Row],[угол обхв5]]</f>
        <v>1035.7759181428046</v>
      </c>
      <c r="CS1817" s="14">
        <f>Таблица1[[#This Row],[Т9]]-Таблица1[[#This Row],[угол обхв4]]</f>
        <v>59066.978197766592</v>
      </c>
      <c r="CT1817" s="14">
        <f>Таблица1[[#This Row],[Lкан_прям, мм]]+Таблица1[[#This Row],[Lкан_дуг, мм]]+Таблица1[[#This Row],[Lкан_леб,мм]]</f>
        <v>85045.326329871838</v>
      </c>
      <c r="CU1817" s="16">
        <f>Таблица1[[#This Row],[Lкан_леб,мм]]</f>
        <v>58031.202279623787</v>
      </c>
      <c r="CV1817" s="14">
        <f>2534431-(Таблица1[[#This Row],[Т23]]+Таблица1[[#This Row],[угол обхв3]])</f>
        <v>2449086.8759497521</v>
      </c>
      <c r="CW1817" s="50">
        <f>SUM(X1817:AC1817,AD1817:AI1817)-Таблица1[[#This Row],[lподв_min, мм]]</f>
        <v>22274.719210261523</v>
      </c>
      <c r="CX1817" s="17">
        <f>CW2256-Таблица1[[#This Row],[Суммарная длина каната]]</f>
        <v>-2425943.4978858246</v>
      </c>
    </row>
    <row r="1818" spans="1:102" x14ac:dyDescent="0.25">
      <c r="A1818" s="21">
        <v>1817</v>
      </c>
      <c r="B1818" s="10">
        <v>45.524897959183662</v>
      </c>
      <c r="C1818" s="10">
        <v>147.2477551020408</v>
      </c>
      <c r="D1818" s="11">
        <v>15773.520047768481</v>
      </c>
      <c r="E1818" s="11">
        <v>20082.87593919197</v>
      </c>
      <c r="F1818" s="11">
        <v>15633.14746315622</v>
      </c>
      <c r="G1818" s="11">
        <v>20086.942570386604</v>
      </c>
      <c r="H1818" s="11">
        <v>16181.519557768481</v>
      </c>
      <c r="I1818" s="11">
        <v>15289.978216461088</v>
      </c>
      <c r="J1818" s="11">
        <v>4792.8977227308833</v>
      </c>
      <c r="K1818" s="11">
        <v>25978.348132095642</v>
      </c>
      <c r="L1818" s="11">
        <v>1035.7759181524068</v>
      </c>
      <c r="M1818" s="11">
        <v>58031.202279623787</v>
      </c>
      <c r="N1818" s="11">
        <v>7277.5857578843215</v>
      </c>
      <c r="O1818" s="11">
        <v>19312.249692401081</v>
      </c>
      <c r="P1818" s="43">
        <v>8863.7288950727889</v>
      </c>
      <c r="Q1818" s="11">
        <v>20326.260873253905</v>
      </c>
      <c r="R1818" s="11">
        <v>14324.772825419004</v>
      </c>
      <c r="S1818" s="11">
        <v>20788.031585652145</v>
      </c>
      <c r="T1818" s="11">
        <v>15703.409130853073</v>
      </c>
      <c r="U1818" s="11">
        <v>20984.691030731959</v>
      </c>
      <c r="V1818" s="11">
        <v>15773.520047768481</v>
      </c>
      <c r="W1818" s="11">
        <v>20082.87593919197</v>
      </c>
      <c r="X1818" s="12">
        <v>0</v>
      </c>
      <c r="Y1818" s="12">
        <v>68.308101239995892</v>
      </c>
      <c r="Z1818" s="12">
        <v>197.65778218928585</v>
      </c>
      <c r="AA1818" s="44">
        <v>232.04019061955881</v>
      </c>
      <c r="AB1818" s="45">
        <v>47.253829333789156</v>
      </c>
      <c r="AC1818" s="12">
        <v>490.5160147697772</v>
      </c>
      <c r="AD1818" s="12">
        <v>12303.578231987925</v>
      </c>
      <c r="AE1818" s="12">
        <v>1882.5697135948544</v>
      </c>
      <c r="AF1818" s="12">
        <v>5480.5321821881498</v>
      </c>
      <c r="AG1818" s="44">
        <v>1128.4755203370614</v>
      </c>
      <c r="AH1818" s="45">
        <v>390.29476040551174</v>
      </c>
      <c r="AI1818" s="12">
        <v>4792.8977235821394</v>
      </c>
      <c r="AJ1818" s="12">
        <v>-42.183085065880086</v>
      </c>
      <c r="AK1818" s="12">
        <v>-32.590521566850398</v>
      </c>
      <c r="AL1818" s="12">
        <v>-4.8332747350803693</v>
      </c>
      <c r="AM1818" s="44">
        <v>27.752322323527071</v>
      </c>
      <c r="AN1818" s="45">
        <v>21.116427748385881</v>
      </c>
      <c r="AO1818" s="12">
        <v>89.999999880456912</v>
      </c>
      <c r="AP1818" s="12">
        <v>-2113.3737843980575</v>
      </c>
      <c r="AQ1818" s="12">
        <v>7057.8241422584433</v>
      </c>
      <c r="AR1818" s="12">
        <v>8829.3522242686649</v>
      </c>
      <c r="AS1818" s="44">
        <v>14514.758184714987</v>
      </c>
      <c r="AT1818" s="45">
        <v>15556.42130128019</v>
      </c>
      <c r="AU1818" s="12">
        <v>16181.520047768483</v>
      </c>
      <c r="AV1818" s="12">
        <v>11352.703211233787</v>
      </c>
      <c r="AW1818" s="12">
        <v>19656.006630218348</v>
      </c>
      <c r="AX1818" s="12">
        <v>20732.810064009984</v>
      </c>
      <c r="AY1818" s="44">
        <v>21149.098841510629</v>
      </c>
      <c r="AZ1818" s="45">
        <v>20604.088116978721</v>
      </c>
      <c r="BA1818" s="12">
        <v>20082.875940043228</v>
      </c>
      <c r="BB1818" s="12">
        <v>7003.6129995089477</v>
      </c>
      <c r="BC1818" s="12">
        <v>8643.9672794469116</v>
      </c>
      <c r="BD1818" s="12">
        <v>14290.39615461488</v>
      </c>
      <c r="BE1818" s="44">
        <v>15513.423771557089</v>
      </c>
      <c r="BF1818" s="45">
        <v>15920.507877341364</v>
      </c>
      <c r="BG1818" s="12">
        <v>16181.520057768481</v>
      </c>
      <c r="BH1818" s="12">
        <v>19614.578863451756</v>
      </c>
      <c r="BI1818" s="12">
        <v>20670.017811071168</v>
      </c>
      <c r="BJ1818" s="12">
        <v>21194.580776408227</v>
      </c>
      <c r="BK1818" s="44">
        <v>20623.623774873475</v>
      </c>
      <c r="BL1818" s="45">
        <v>20463.478852945209</v>
      </c>
      <c r="BM1818" s="12">
        <v>15289.97821646109</v>
      </c>
      <c r="BN1818" s="12">
        <v>0</v>
      </c>
      <c r="BO1818" s="12">
        <v>9.59256349902968</v>
      </c>
      <c r="BP1818" s="12">
        <v>27.757246831770033</v>
      </c>
      <c r="BQ1818" s="48">
        <v>32.585597058607441</v>
      </c>
      <c r="BR1818" s="49">
        <v>6.6358945751411902</v>
      </c>
      <c r="BS1818" s="13">
        <v>68.883572132071038</v>
      </c>
      <c r="BT1818" s="12">
        <v>298.79772037620847</v>
      </c>
      <c r="BV1818" s="14">
        <f>Таблица1[[#This Row],[Lкан_леб,мм]]</f>
        <v>58031.202279623787</v>
      </c>
      <c r="BW1818" s="50">
        <f>Таблица1[[#This Row],[угол обхв4]]+Таблица1[[#This Row],[Lдуг 3,мм]]</f>
        <v>12303.578231987925</v>
      </c>
      <c r="BX1818" s="54">
        <f>Таблица1[[#This Row],[угол обхв5]]+Таблица1[[#This Row],[Y5, мм]]</f>
        <v>58099.51038086378</v>
      </c>
      <c r="BY1818" s="14">
        <f>Таблица1[[#This Row],[угол обхв6]]+Таблица1[[#This Row],[Lдуг 4,мм]]</f>
        <v>14186.147945582779</v>
      </c>
      <c r="BZ1818" s="14">
        <f>Таблица1[[#This Row],[Т1]]+Таблица1[[#This Row],[X6, мм]]</f>
        <v>58297.168163053066</v>
      </c>
      <c r="CA1818" s="14">
        <f>Таблица1[[#This Row],[Т2]]+Таблица1[[#This Row],[Lдуг 5,мм]]</f>
        <v>19666.680127770931</v>
      </c>
      <c r="CB1818" s="14">
        <f>Таблица1[[#This Row],[Т3]]+Таблица1[[#This Row],[Y6, мм]]</f>
        <v>58529.208353672628</v>
      </c>
      <c r="CC1818" s="14">
        <f>Таблица1[[#This Row],[Т4]]+Таблица1[[#This Row],[Lдуг 6,мм]]</f>
        <v>20795.155648107993</v>
      </c>
      <c r="CD1818" s="14">
        <f>Таблица1[[#This Row],[Т5]]+Таблица1[[#This Row],[Lдуг 1,мм]]</f>
        <v>58576.462183006413</v>
      </c>
      <c r="CE1818" s="14">
        <f>Таблица1[[#This Row],[Т6]]+Таблица1[[#This Row],[Lпрям1, мм]]</f>
        <v>21185.450408513505</v>
      </c>
      <c r="CF1818" s="15">
        <f>Таблица1[[#This Row],[Т7]]+Таблица1[[#This Row],[Lдуг 2,мм]]</f>
        <v>59066.978197776189</v>
      </c>
      <c r="CG1818" s="14">
        <f>Таблица1[[#This Row],[Т8]]+Таблица1[[#This Row],[Lпрям2, мм]]</f>
        <v>25978.348132095645</v>
      </c>
      <c r="CH1818" s="14">
        <f>Таблица1[[#This Row],[Т9]]-Таблица1[[#This Row],[Т9]]</f>
        <v>0</v>
      </c>
      <c r="CI1818" s="50">
        <f>Таблица1[[#This Row],[Т9]]-Таблица1[[#This Row],[Т8]]</f>
        <v>37881.527789262684</v>
      </c>
      <c r="CJ1818" s="54">
        <f>Таблица1[[#This Row],[Т9]]-Таблица1[[#This Row],[Т7]]</f>
        <v>490.51601476977521</v>
      </c>
      <c r="CK1818" s="14">
        <f>Таблица1[[#This Row],[Т9]]-Таблица1[[#This Row],[Т6]]</f>
        <v>38271.822549668199</v>
      </c>
      <c r="CL1818" s="14">
        <f>Таблица1[[#This Row],[Т9]]-Таблица1[[#This Row],[Т5]]</f>
        <v>537.7698441035609</v>
      </c>
      <c r="CM1818" s="14">
        <f>Таблица1[[#This Row],[Т9]]-Таблица1[[#This Row],[Т4]]</f>
        <v>39400.298070005258</v>
      </c>
      <c r="CN1818" s="14">
        <f>Таблица1[[#This Row],[Т9]]-Таблица1[[#This Row],[Т3]]</f>
        <v>769.81003472312295</v>
      </c>
      <c r="CO1818" s="14">
        <f>Таблица1[[#This Row],[Т9]]-Таблица1[[#This Row],[Т2]]</f>
        <v>44880.830252193409</v>
      </c>
      <c r="CP1818" s="14">
        <f>Таблица1[[#This Row],[Т9]]-Таблица1[[#This Row],[Т1]]</f>
        <v>967.46781691240903</v>
      </c>
      <c r="CQ1818" s="14">
        <f>Таблица1[[#This Row],[Т9]]-Таблица1[[#This Row],[угол обхв6]]</f>
        <v>46763.399965788267</v>
      </c>
      <c r="CR1818" s="14">
        <f>Таблица1[[#This Row],[Т9]]-Таблица1[[#This Row],[угол обхв5]]</f>
        <v>1035.7759181524016</v>
      </c>
      <c r="CS1818" s="14">
        <f>Таблица1[[#This Row],[Т9]]-Таблица1[[#This Row],[угол обхв4]]</f>
        <v>59066.978197776189</v>
      </c>
      <c r="CT1818" s="14">
        <f>Таблица1[[#This Row],[Lкан_прям, мм]]+Таблица1[[#This Row],[Lкан_дуг, мм]]+Таблица1[[#This Row],[Lкан_леб,мм]]</f>
        <v>85045.326329871838</v>
      </c>
      <c r="CU1818" s="16">
        <f>Таблица1[[#This Row],[Lкан_леб,мм]]</f>
        <v>58031.202279623787</v>
      </c>
      <c r="CV1818" s="14">
        <f>2534431-(Таблица1[[#This Row],[Т23]]+Таблица1[[#This Row],[угол обхв3]])</f>
        <v>2449086.8759497521</v>
      </c>
      <c r="CW1818" s="50">
        <f>SUM(X1818:AC1818,AD1818:AI1818)-Таблица1[[#This Row],[lподв_min, мм]]</f>
        <v>22221.226327517168</v>
      </c>
      <c r="CX1818" s="17">
        <f>CW2257-Таблица1[[#This Row],[Суммарная длина каната]]</f>
        <v>-2425972.8229277371</v>
      </c>
    </row>
    <row r="1819" spans="1:102" x14ac:dyDescent="0.25">
      <c r="A1819" s="21">
        <v>1818</v>
      </c>
      <c r="B1819" s="10">
        <v>45.524897959183662</v>
      </c>
      <c r="C1819" s="10">
        <v>149.93183673469386</v>
      </c>
      <c r="D1819" s="11">
        <v>15682.355164678667</v>
      </c>
      <c r="E1819" s="11">
        <v>20452.147872917416</v>
      </c>
      <c r="F1819" s="11">
        <v>15541.946143489295</v>
      </c>
      <c r="G1819" s="11">
        <v>20449.636544854045</v>
      </c>
      <c r="H1819" s="11">
        <v>16090.354674678667</v>
      </c>
      <c r="I1819" s="11">
        <v>15605.880002348375</v>
      </c>
      <c r="J1819" s="11">
        <v>4846.2678705690396</v>
      </c>
      <c r="K1819" s="11">
        <v>25978.348132086274</v>
      </c>
      <c r="L1819" s="11">
        <v>1035.7759181617773</v>
      </c>
      <c r="M1819" s="11">
        <v>58031.202279623787</v>
      </c>
      <c r="N1819" s="11">
        <v>7277.5857578843215</v>
      </c>
      <c r="O1819" s="11">
        <v>19312.249692401081</v>
      </c>
      <c r="P1819" s="43">
        <v>8768.7471228344748</v>
      </c>
      <c r="Q1819" s="11">
        <v>20371.687673145814</v>
      </c>
      <c r="R1819" s="11">
        <v>14202.175644302904</v>
      </c>
      <c r="S1819" s="11">
        <v>21088.68662857977</v>
      </c>
      <c r="T1819" s="11">
        <v>15570.090129523687</v>
      </c>
      <c r="U1819" s="11">
        <v>21349.690385493643</v>
      </c>
      <c r="V1819" s="11">
        <v>15682.355164678667</v>
      </c>
      <c r="W1819" s="11">
        <v>20452.147872917416</v>
      </c>
      <c r="X1819" s="12">
        <v>0</v>
      </c>
      <c r="Y1819" s="12">
        <v>48.352007098021183</v>
      </c>
      <c r="Z1819" s="12">
        <v>198.50068308336353</v>
      </c>
      <c r="AA1819" s="44">
        <v>232.04019061955952</v>
      </c>
      <c r="AB1819" s="45">
        <v>47.25382933378706</v>
      </c>
      <c r="AC1819" s="12">
        <v>509.62920802704616</v>
      </c>
      <c r="AD1819" s="12">
        <v>12303.578231987925</v>
      </c>
      <c r="AE1819" s="12">
        <v>1829.1995657566936</v>
      </c>
      <c r="AF1819" s="12">
        <v>5480.5321821881489</v>
      </c>
      <c r="AG1819" s="44">
        <v>1128.475520337061</v>
      </c>
      <c r="AH1819" s="45">
        <v>390.29476040551725</v>
      </c>
      <c r="AI1819" s="12">
        <v>4846.2678714109252</v>
      </c>
      <c r="AJ1819" s="12">
        <v>-42.183085065880086</v>
      </c>
      <c r="AK1819" s="12">
        <v>-35.392972473470245</v>
      </c>
      <c r="AL1819" s="12">
        <v>-7.5173563677334201</v>
      </c>
      <c r="AM1819" s="44">
        <v>25.068240690874116</v>
      </c>
      <c r="AN1819" s="45">
        <v>18.432346115733221</v>
      </c>
      <c r="AO1819" s="12">
        <v>89.999999881773405</v>
      </c>
      <c r="AP1819" s="12">
        <v>-2113.3737843980575</v>
      </c>
      <c r="AQ1819" s="12">
        <v>7041.2798324753358</v>
      </c>
      <c r="AR1819" s="12">
        <v>8715.369902503975</v>
      </c>
      <c r="AS1819" s="44">
        <v>14375.044182169206</v>
      </c>
      <c r="AT1819" s="45">
        <v>15441.086783762452</v>
      </c>
      <c r="AU1819" s="12">
        <v>16090.355164678669</v>
      </c>
      <c r="AV1819" s="12">
        <v>11352.703211233787</v>
      </c>
      <c r="AW1819" s="12">
        <v>19644.850819303265</v>
      </c>
      <c r="AX1819" s="12">
        <v>20776.18102581034</v>
      </c>
      <c r="AY1819" s="44">
        <v>21458.254577157517</v>
      </c>
      <c r="AZ1819" s="45">
        <v>20962.621739408216</v>
      </c>
      <c r="BA1819" s="12">
        <v>20452.147873759302</v>
      </c>
      <c r="BB1819" s="12">
        <v>7003.6129995089477</v>
      </c>
      <c r="BC1819" s="12">
        <v>8532.4411974254872</v>
      </c>
      <c r="BD1819" s="12">
        <v>14148.798423972405</v>
      </c>
      <c r="BE1819" s="44">
        <v>15397.221591657386</v>
      </c>
      <c r="BF1819" s="45">
        <v>15811.358510439904</v>
      </c>
      <c r="BG1819" s="12">
        <v>16090.355174678667</v>
      </c>
      <c r="BH1819" s="12">
        <v>19614.578863451756</v>
      </c>
      <c r="BI1819" s="12">
        <v>20704.288800047998</v>
      </c>
      <c r="BJ1819" s="12">
        <v>21493.179981244295</v>
      </c>
      <c r="BK1819" s="44">
        <v>20980.122436915895</v>
      </c>
      <c r="BL1819" s="45">
        <v>20839.216519002843</v>
      </c>
      <c r="BM1819" s="12">
        <v>15605.880002348376</v>
      </c>
      <c r="BN1819" s="12">
        <v>0</v>
      </c>
      <c r="BO1819" s="12">
        <v>6.7901125924098364</v>
      </c>
      <c r="BP1819" s="12">
        <v>27.875616105736825</v>
      </c>
      <c r="BQ1819" s="48">
        <v>32.585597058607533</v>
      </c>
      <c r="BR1819" s="49">
        <v>6.6358945751408944</v>
      </c>
      <c r="BS1819" s="13">
        <v>71.567653766040195</v>
      </c>
      <c r="BT1819" s="12">
        <v>298.79772037620847</v>
      </c>
      <c r="BV1819" s="14">
        <f>Таблица1[[#This Row],[Lкан_леб,мм]]</f>
        <v>58031.202279623787</v>
      </c>
      <c r="BW1819" s="50">
        <f>Таблица1[[#This Row],[угол обхв4]]+Таблица1[[#This Row],[Lдуг 3,мм]]</f>
        <v>12303.578231987925</v>
      </c>
      <c r="BX1819" s="54">
        <f>Таблица1[[#This Row],[угол обхв5]]+Таблица1[[#This Row],[Y5, мм]]</f>
        <v>58079.55428672181</v>
      </c>
      <c r="BY1819" s="14">
        <f>Таблица1[[#This Row],[угол обхв6]]+Таблица1[[#This Row],[Lдуг 4,мм]]</f>
        <v>14132.777797744619</v>
      </c>
      <c r="BZ1819" s="14">
        <f>Таблица1[[#This Row],[Т1]]+Таблица1[[#This Row],[X6, мм]]</f>
        <v>58278.054969805176</v>
      </c>
      <c r="CA1819" s="14">
        <f>Таблица1[[#This Row],[Т2]]+Таблица1[[#This Row],[Lдуг 5,мм]]</f>
        <v>19613.309979932768</v>
      </c>
      <c r="CB1819" s="14">
        <f>Таблица1[[#This Row],[Т3]]+Таблица1[[#This Row],[Y6, мм]]</f>
        <v>58510.095160424738</v>
      </c>
      <c r="CC1819" s="14">
        <f>Таблица1[[#This Row],[Т4]]+Таблица1[[#This Row],[Lдуг 6,мм]]</f>
        <v>20741.785500269831</v>
      </c>
      <c r="CD1819" s="14">
        <f>Таблица1[[#This Row],[Т5]]+Таблица1[[#This Row],[Lдуг 1,мм]]</f>
        <v>58557.348989758524</v>
      </c>
      <c r="CE1819" s="14">
        <f>Таблица1[[#This Row],[Т6]]+Таблица1[[#This Row],[Lпрям1, мм]]</f>
        <v>21132.08026067535</v>
      </c>
      <c r="CF1819" s="15">
        <f>Таблица1[[#This Row],[Т7]]+Таблица1[[#This Row],[Lдуг 2,мм]]</f>
        <v>59066.978197785567</v>
      </c>
      <c r="CG1819" s="14">
        <f>Таблица1[[#This Row],[Т8]]+Таблица1[[#This Row],[Lпрям2, мм]]</f>
        <v>25978.348132086274</v>
      </c>
      <c r="CH1819" s="14">
        <f>Таблица1[[#This Row],[Т9]]-Таблица1[[#This Row],[Т9]]</f>
        <v>0</v>
      </c>
      <c r="CI1819" s="50">
        <f>Таблица1[[#This Row],[Т9]]-Таблица1[[#This Row],[Т8]]</f>
        <v>37934.897937110218</v>
      </c>
      <c r="CJ1819" s="54">
        <f>Таблица1[[#This Row],[Т9]]-Таблица1[[#This Row],[Т7]]</f>
        <v>509.62920802704321</v>
      </c>
      <c r="CK1819" s="14">
        <f>Таблица1[[#This Row],[Т9]]-Таблица1[[#This Row],[Т6]]</f>
        <v>38325.19269751574</v>
      </c>
      <c r="CL1819" s="14">
        <f>Таблица1[[#This Row],[Т9]]-Таблица1[[#This Row],[Т5]]</f>
        <v>556.88303736082889</v>
      </c>
      <c r="CM1819" s="14">
        <f>Таблица1[[#This Row],[Т9]]-Таблица1[[#This Row],[Т4]]</f>
        <v>39453.668217852799</v>
      </c>
      <c r="CN1819" s="14">
        <f>Таблица1[[#This Row],[Т9]]-Таблица1[[#This Row],[Т3]]</f>
        <v>788.92322798039095</v>
      </c>
      <c r="CO1819" s="14">
        <f>Таблица1[[#This Row],[Т9]]-Таблица1[[#This Row],[Т2]]</f>
        <v>44934.200400040951</v>
      </c>
      <c r="CP1819" s="14">
        <f>Таблица1[[#This Row],[Т9]]-Таблица1[[#This Row],[Т1]]</f>
        <v>987.42391106375726</v>
      </c>
      <c r="CQ1819" s="14">
        <f>Таблица1[[#This Row],[Т9]]-Таблица1[[#This Row],[угол обхв6]]</f>
        <v>46763.399965797638</v>
      </c>
      <c r="CR1819" s="14">
        <f>Таблица1[[#This Row],[Т9]]-Таблица1[[#This Row],[угол обхв5]]</f>
        <v>1035.7759181617803</v>
      </c>
      <c r="CS1819" s="14">
        <f>Таблица1[[#This Row],[Т9]]-Таблица1[[#This Row],[угол обхв4]]</f>
        <v>59066.978197785567</v>
      </c>
      <c r="CT1819" s="14">
        <f>Таблица1[[#This Row],[Lкан_прям, мм]]+Таблица1[[#This Row],[Lкан_дуг, мм]]+Таблица1[[#This Row],[Lкан_леб,мм]]</f>
        <v>85045.326329871838</v>
      </c>
      <c r="CU1819" s="16">
        <f>Таблица1[[#This Row],[Lкан_леб,мм]]</f>
        <v>58031.202279623787</v>
      </c>
      <c r="CV1819" s="14">
        <f>2534431-(Таблица1[[#This Row],[Т23]]+Таблица1[[#This Row],[угол обхв3]])</f>
        <v>2449086.8759497521</v>
      </c>
      <c r="CW1819" s="50">
        <f>SUM(X1819:AC1819,AD1819:AI1819)-Таблица1[[#This Row],[lподв_min, мм]]</f>
        <v>22167.856179679009</v>
      </c>
      <c r="CX1819" s="17">
        <f>CW2258-Таблица1[[#This Row],[Суммарная длина каната]]</f>
        <v>-2426003.5895591644</v>
      </c>
    </row>
    <row r="1820" spans="1:102" x14ac:dyDescent="0.25">
      <c r="A1820" s="21">
        <v>1819</v>
      </c>
      <c r="B1820" s="10">
        <v>45.524897959183662</v>
      </c>
      <c r="C1820" s="10">
        <v>152.61591836734689</v>
      </c>
      <c r="D1820" s="11">
        <v>15573.997687090672</v>
      </c>
      <c r="E1820" s="11">
        <v>20816.745533355432</v>
      </c>
      <c r="F1820" s="11">
        <v>15433.860308087555</v>
      </c>
      <c r="G1820" s="11">
        <v>20807.661756270063</v>
      </c>
      <c r="H1820" s="11">
        <v>15981.997197090672</v>
      </c>
      <c r="I1820" s="11">
        <v>15917.363682764239</v>
      </c>
      <c r="J1820" s="11">
        <v>4899.3818505911941</v>
      </c>
      <c r="K1820" s="11">
        <v>25978.34813207715</v>
      </c>
      <c r="L1820" s="11">
        <v>1035.7759181709039</v>
      </c>
      <c r="M1820" s="11">
        <v>58031.202279623787</v>
      </c>
      <c r="N1820" s="11">
        <v>7277.5857578843215</v>
      </c>
      <c r="O1820" s="11">
        <v>19312.249692401081</v>
      </c>
      <c r="P1820" s="43">
        <v>8671.7422644237522</v>
      </c>
      <c r="Q1820" s="11">
        <v>20412.616741674996</v>
      </c>
      <c r="R1820" s="11">
        <v>14065.633607846252</v>
      </c>
      <c r="S1820" s="11">
        <v>21383.270735306003</v>
      </c>
      <c r="T1820" s="11">
        <v>15419.824860270492</v>
      </c>
      <c r="U1820" s="11">
        <v>21708.046122085339</v>
      </c>
      <c r="V1820" s="11">
        <v>15573.997687090672</v>
      </c>
      <c r="W1820" s="11">
        <v>20816.745533355432</v>
      </c>
      <c r="X1820" s="12">
        <v>0</v>
      </c>
      <c r="Y1820" s="12">
        <v>27.772269971055724</v>
      </c>
      <c r="Z1820" s="12">
        <v>199.96722696243191</v>
      </c>
      <c r="AA1820" s="44">
        <v>232.04019061955935</v>
      </c>
      <c r="AB1820" s="45">
        <v>47.253829333786804</v>
      </c>
      <c r="AC1820" s="12">
        <v>528.74240128406984</v>
      </c>
      <c r="AD1820" s="12">
        <v>12303.578231987925</v>
      </c>
      <c r="AE1820" s="12">
        <v>1776.0855857345412</v>
      </c>
      <c r="AF1820" s="12">
        <v>5480.5321821881489</v>
      </c>
      <c r="AG1820" s="44">
        <v>1128.4755203370626</v>
      </c>
      <c r="AH1820" s="45">
        <v>390.29476040551776</v>
      </c>
      <c r="AI1820" s="12">
        <v>4899.381851423952</v>
      </c>
      <c r="AJ1820" s="12">
        <v>-42.183085065880086</v>
      </c>
      <c r="AK1820" s="12">
        <v>-38.28300208343056</v>
      </c>
      <c r="AL1820" s="12">
        <v>-10.201438000386467</v>
      </c>
      <c r="AM1820" s="44">
        <v>22.384159058221041</v>
      </c>
      <c r="AN1820" s="45">
        <v>15.748264483080181</v>
      </c>
      <c r="AO1820" s="12">
        <v>89.999999883055096</v>
      </c>
      <c r="AP1820" s="12">
        <v>-2113.3737843980575</v>
      </c>
      <c r="AQ1820" s="12">
        <v>7024.8109143127585</v>
      </c>
      <c r="AR1820" s="12">
        <v>8599.4816123125311</v>
      </c>
      <c r="AS1820" s="44">
        <v>14221.00602439943</v>
      </c>
      <c r="AT1820" s="45">
        <v>15309.089051296387</v>
      </c>
      <c r="AU1820" s="12">
        <v>15981.997687090672</v>
      </c>
      <c r="AV1820" s="12">
        <v>11352.703211233787</v>
      </c>
      <c r="AW1820" s="12">
        <v>19632.513456285433</v>
      </c>
      <c r="AX1820" s="12">
        <v>20814.166736266528</v>
      </c>
      <c r="AY1820" s="44">
        <v>21760.528488273951</v>
      </c>
      <c r="AZ1820" s="45">
        <v>21315.361031190801</v>
      </c>
      <c r="BA1820" s="12">
        <v>20816.745534188194</v>
      </c>
      <c r="BB1820" s="12">
        <v>7003.6129995089477</v>
      </c>
      <c r="BC1820" s="12">
        <v>8418.9674208521883</v>
      </c>
      <c r="BD1820" s="12">
        <v>13993.372955735029</v>
      </c>
      <c r="BE1820" s="44">
        <v>15264.452443717311</v>
      </c>
      <c r="BF1820" s="45">
        <v>15684.733496064777</v>
      </c>
      <c r="BG1820" s="12">
        <v>15981.997697090672</v>
      </c>
      <c r="BH1820" s="12">
        <v>19614.578863451756</v>
      </c>
      <c r="BI1820" s="12">
        <v>20732.880505559348</v>
      </c>
      <c r="BJ1820" s="12">
        <v>21784.820729897536</v>
      </c>
      <c r="BK1820" s="44">
        <v>21330.788369117388</v>
      </c>
      <c r="BL1820" s="45">
        <v>21209.43062424997</v>
      </c>
      <c r="BM1820" s="12">
        <v>15917.36368276424</v>
      </c>
      <c r="BN1820" s="12">
        <v>0</v>
      </c>
      <c r="BO1820" s="12">
        <v>3.9000829824495238</v>
      </c>
      <c r="BP1820" s="12">
        <v>28.081564083044093</v>
      </c>
      <c r="BQ1820" s="48">
        <v>32.585597058607512</v>
      </c>
      <c r="BR1820" s="49">
        <v>6.6358945751408598</v>
      </c>
      <c r="BS1820" s="13">
        <v>74.251735399974919</v>
      </c>
      <c r="BT1820" s="12">
        <v>298.79772037620847</v>
      </c>
      <c r="BV1820" s="14">
        <f>Таблица1[[#This Row],[Lкан_леб,мм]]</f>
        <v>58031.202279623787</v>
      </c>
      <c r="BW1820" s="50">
        <f>Таблица1[[#This Row],[угол обхв4]]+Таблица1[[#This Row],[Lдуг 3,мм]]</f>
        <v>12303.578231987925</v>
      </c>
      <c r="BX1820" s="54">
        <f>Таблица1[[#This Row],[угол обхв5]]+Таблица1[[#This Row],[Y5, мм]]</f>
        <v>58058.974549594845</v>
      </c>
      <c r="BY1820" s="14">
        <f>Таблица1[[#This Row],[угол обхв6]]+Таблица1[[#This Row],[Lдуг 4,мм]]</f>
        <v>14079.663817722467</v>
      </c>
      <c r="BZ1820" s="14">
        <f>Таблица1[[#This Row],[Т1]]+Таблица1[[#This Row],[X6, мм]]</f>
        <v>58258.94177655728</v>
      </c>
      <c r="CA1820" s="14">
        <f>Таблица1[[#This Row],[Т2]]+Таблица1[[#This Row],[Lдуг 5,мм]]</f>
        <v>19560.195999910615</v>
      </c>
      <c r="CB1820" s="14">
        <f>Таблица1[[#This Row],[Т3]]+Таблица1[[#This Row],[Y6, мм]]</f>
        <v>58490.981967176842</v>
      </c>
      <c r="CC1820" s="14">
        <f>Таблица1[[#This Row],[Т4]]+Таблица1[[#This Row],[Lдуг 6,мм]]</f>
        <v>20688.671520247677</v>
      </c>
      <c r="CD1820" s="14">
        <f>Таблица1[[#This Row],[Т5]]+Таблица1[[#This Row],[Lдуг 1,мм]]</f>
        <v>58538.235796510628</v>
      </c>
      <c r="CE1820" s="14">
        <f>Таблица1[[#This Row],[Т6]]+Таблица1[[#This Row],[Lпрям1, мм]]</f>
        <v>21078.966280653196</v>
      </c>
      <c r="CF1820" s="15">
        <f>Таблица1[[#This Row],[Т7]]+Таблица1[[#This Row],[Lдуг 2,мм]]</f>
        <v>59066.978197794699</v>
      </c>
      <c r="CG1820" s="14">
        <f>Таблица1[[#This Row],[Т8]]+Таблица1[[#This Row],[Lпрям2, мм]]</f>
        <v>25978.348132077146</v>
      </c>
      <c r="CH1820" s="14">
        <f>Таблица1[[#This Row],[Т9]]-Таблица1[[#This Row],[Т9]]</f>
        <v>0</v>
      </c>
      <c r="CI1820" s="50">
        <f>Таблица1[[#This Row],[Т9]]-Таблица1[[#This Row],[Т8]]</f>
        <v>37988.011917141499</v>
      </c>
      <c r="CJ1820" s="54">
        <f>Таблица1[[#This Row],[Т9]]-Таблица1[[#This Row],[Т7]]</f>
        <v>528.74240128407109</v>
      </c>
      <c r="CK1820" s="14">
        <f>Таблица1[[#This Row],[Т9]]-Таблица1[[#This Row],[Т6]]</f>
        <v>38378.306677547022</v>
      </c>
      <c r="CL1820" s="14">
        <f>Таблица1[[#This Row],[Т9]]-Таблица1[[#This Row],[Т5]]</f>
        <v>575.99623061785678</v>
      </c>
      <c r="CM1820" s="14">
        <f>Таблица1[[#This Row],[Т9]]-Таблица1[[#This Row],[Т4]]</f>
        <v>39506.78219788408</v>
      </c>
      <c r="CN1820" s="14">
        <f>Таблица1[[#This Row],[Т9]]-Таблица1[[#This Row],[Т3]]</f>
        <v>808.03642123741884</v>
      </c>
      <c r="CO1820" s="14">
        <f>Таблица1[[#This Row],[Т9]]-Таблица1[[#This Row],[Т2]]</f>
        <v>44987.314380072232</v>
      </c>
      <c r="CP1820" s="14">
        <f>Таблица1[[#This Row],[Т9]]-Таблица1[[#This Row],[Т1]]</f>
        <v>1008.0036481998541</v>
      </c>
      <c r="CQ1820" s="14">
        <f>Таблица1[[#This Row],[Т9]]-Таблица1[[#This Row],[угол обхв6]]</f>
        <v>46763.399965806777</v>
      </c>
      <c r="CR1820" s="14">
        <f>Таблица1[[#This Row],[Т9]]-Таблица1[[#This Row],[угол обхв5]]</f>
        <v>1035.7759181709116</v>
      </c>
      <c r="CS1820" s="14">
        <f>Таблица1[[#This Row],[Т9]]-Таблица1[[#This Row],[угол обхв4]]</f>
        <v>59066.978197794699</v>
      </c>
      <c r="CT1820" s="14">
        <f>Таблица1[[#This Row],[Lкан_прям, мм]]+Таблица1[[#This Row],[Lкан_дуг, мм]]+Таблица1[[#This Row],[Lкан_леб,мм]]</f>
        <v>85045.326329871838</v>
      </c>
      <c r="CU1820" s="16">
        <f>Таблица1[[#This Row],[Lкан_леб,мм]]</f>
        <v>58031.202279623787</v>
      </c>
      <c r="CV1820" s="14">
        <f>2534431-(Таблица1[[#This Row],[Т23]]+Таблица1[[#This Row],[угол обхв3]])</f>
        <v>2449086.8759497521</v>
      </c>
      <c r="CW1820" s="50">
        <f>SUM(X1820:AC1820,AD1820:AI1820)-Таблица1[[#This Row],[lподв_min, мм]]</f>
        <v>22114.742199656856</v>
      </c>
      <c r="CX1820" s="17">
        <f>CW2259-Таблица1[[#This Row],[Суммарная длина каната]]</f>
        <v>-2426035.7730360744</v>
      </c>
    </row>
    <row r="1821" spans="1:102" x14ac:dyDescent="0.25">
      <c r="A1821" s="21">
        <v>1820</v>
      </c>
      <c r="B1821" s="10">
        <v>45.524897959183662</v>
      </c>
      <c r="C1821" s="10">
        <v>155.29999999999623</v>
      </c>
      <c r="D1821" s="11">
        <v>15448.685367802997</v>
      </c>
      <c r="E1821" s="11">
        <v>21175.868937745141</v>
      </c>
      <c r="F1821" s="11">
        <v>15309.127113725202</v>
      </c>
      <c r="G1821" s="11">
        <v>21160.232642827301</v>
      </c>
      <c r="H1821" s="11">
        <v>15856.684877802996</v>
      </c>
      <c r="I1821" s="11">
        <v>16223.774866801594</v>
      </c>
      <c r="J1821" s="11">
        <v>4952.0940709435481</v>
      </c>
      <c r="K1821" s="11">
        <v>25978.348132068273</v>
      </c>
      <c r="L1821" s="11">
        <v>1035.7759181797703</v>
      </c>
      <c r="M1821" s="11">
        <v>58031.202279623787</v>
      </c>
      <c r="N1821" s="11">
        <v>7277.5857578843215</v>
      </c>
      <c r="O1821" s="11">
        <v>19312.249692401081</v>
      </c>
      <c r="P1821" s="43">
        <v>8572.9271632646833</v>
      </c>
      <c r="Q1821" s="11">
        <v>20448.958274235458</v>
      </c>
      <c r="R1821" s="11">
        <v>13915.446310059551</v>
      </c>
      <c r="S1821" s="11">
        <v>21671.137543463279</v>
      </c>
      <c r="T1821" s="11">
        <v>15252.943027965506</v>
      </c>
      <c r="U1821" s="11">
        <v>22058.971953477136</v>
      </c>
      <c r="V1821" s="11">
        <v>15448.685367802997</v>
      </c>
      <c r="W1821" s="11">
        <v>21175.868937745141</v>
      </c>
      <c r="X1821" s="12">
        <v>0</v>
      </c>
      <c r="Y1821" s="12">
        <v>6.5154609350536115</v>
      </c>
      <c r="Z1821" s="12">
        <v>202.11084275056336</v>
      </c>
      <c r="AA1821" s="44">
        <v>232.04019061955873</v>
      </c>
      <c r="AB1821" s="45">
        <v>47.253829333788097</v>
      </c>
      <c r="AC1821" s="12">
        <v>547.85559454080658</v>
      </c>
      <c r="AD1821" s="12">
        <v>12303.578231987925</v>
      </c>
      <c r="AE1821" s="12">
        <v>1723.3733653821776</v>
      </c>
      <c r="AF1821" s="12">
        <v>5480.5321821881498</v>
      </c>
      <c r="AG1821" s="44">
        <v>1128.4755203370628</v>
      </c>
      <c r="AH1821" s="45">
        <v>390.2947604055127</v>
      </c>
      <c r="AI1821" s="12">
        <v>4952.0940717674439</v>
      </c>
      <c r="AJ1821" s="12">
        <v>-42.183085065880086</v>
      </c>
      <c r="AK1821" s="12">
        <v>-41.268113464995444</v>
      </c>
      <c r="AL1821" s="12">
        <v>-12.885519633035809</v>
      </c>
      <c r="AM1821" s="44">
        <v>19.700077425571617</v>
      </c>
      <c r="AN1821" s="45">
        <v>13.064182850430576</v>
      </c>
      <c r="AO1821" s="12">
        <v>89.999999884299896</v>
      </c>
      <c r="AP1821" s="12">
        <v>-2113.3737843980575</v>
      </c>
      <c r="AQ1821" s="12">
        <v>7008.4757027422202</v>
      </c>
      <c r="AR1821" s="12">
        <v>8481.9416302418922</v>
      </c>
      <c r="AS1821" s="44">
        <v>14052.98169456934</v>
      </c>
      <c r="AT1821" s="45">
        <v>15160.717726997886</v>
      </c>
      <c r="AU1821" s="12">
        <v>15856.685367802995</v>
      </c>
      <c r="AV1821" s="12">
        <v>11352.703211233787</v>
      </c>
      <c r="AW1821" s="12">
        <v>19618.915272832623</v>
      </c>
      <c r="AX1821" s="12">
        <v>20846.683848948171</v>
      </c>
      <c r="AY1821" s="44">
        <v>22055.257339891094</v>
      </c>
      <c r="AZ1821" s="45">
        <v>21661.53202863134</v>
      </c>
      <c r="BA1821" s="12">
        <v>21175.868938569038</v>
      </c>
      <c r="BB1821" s="12">
        <v>7003.6129995089477</v>
      </c>
      <c r="BC1821" s="12">
        <v>8303.8171081225828</v>
      </c>
      <c r="BD1821" s="12">
        <v>13824.460777036758</v>
      </c>
      <c r="BE1821" s="44">
        <v>15115.407643455717</v>
      </c>
      <c r="BF1821" s="45">
        <v>15540.910668770617</v>
      </c>
      <c r="BG1821" s="12">
        <v>15856.685377802996</v>
      </c>
      <c r="BH1821" s="12">
        <v>19614.578863451756</v>
      </c>
      <c r="BI1821" s="12">
        <v>20755.623854666999</v>
      </c>
      <c r="BJ1821" s="12">
        <v>22068.863118175992</v>
      </c>
      <c r="BK1821" s="44">
        <v>21674.852157049321</v>
      </c>
      <c r="BL1821" s="45">
        <v>21573.308862590937</v>
      </c>
      <c r="BM1821" s="12">
        <v>16223.774866801594</v>
      </c>
      <c r="BN1821" s="12">
        <v>0</v>
      </c>
      <c r="BO1821" s="12">
        <v>0.91497160088463947</v>
      </c>
      <c r="BP1821" s="12">
        <v>28.382593831959635</v>
      </c>
      <c r="BQ1821" s="48">
        <v>32.585597058607426</v>
      </c>
      <c r="BR1821" s="49">
        <v>6.635894575141041</v>
      </c>
      <c r="BS1821" s="13">
        <v>76.935817033869313</v>
      </c>
      <c r="BT1821" s="12">
        <v>298.79772037620847</v>
      </c>
      <c r="BV1821" s="14">
        <f>Таблица1[[#This Row],[Lкан_леб,мм]]</f>
        <v>58031.202279623787</v>
      </c>
      <c r="BW1821" s="50">
        <f>Таблица1[[#This Row],[угол обхв4]]+Таблица1[[#This Row],[Lдуг 3,мм]]</f>
        <v>12303.578231987925</v>
      </c>
      <c r="BX1821" s="54">
        <f>Таблица1[[#This Row],[угол обхв5]]+Таблица1[[#This Row],[Y5, мм]]</f>
        <v>58037.717740558837</v>
      </c>
      <c r="BY1821" s="14">
        <f>Таблица1[[#This Row],[угол обхв6]]+Таблица1[[#This Row],[Lдуг 4,мм]]</f>
        <v>14026.951597370104</v>
      </c>
      <c r="BZ1821" s="14">
        <f>Таблица1[[#This Row],[Т1]]+Таблица1[[#This Row],[X6, мм]]</f>
        <v>58239.828583309398</v>
      </c>
      <c r="CA1821" s="14">
        <f>Таблица1[[#This Row],[Т2]]+Таблица1[[#This Row],[Lдуг 5,мм]]</f>
        <v>19507.483779558253</v>
      </c>
      <c r="CB1821" s="14">
        <f>Таблица1[[#This Row],[Т3]]+Таблица1[[#This Row],[Y6, мм]]</f>
        <v>58471.86877392896</v>
      </c>
      <c r="CC1821" s="14">
        <f>Таблица1[[#This Row],[Т4]]+Таблица1[[#This Row],[Lдуг 6,мм]]</f>
        <v>20635.959299895316</v>
      </c>
      <c r="CD1821" s="14">
        <f>Таблица1[[#This Row],[Т5]]+Таблица1[[#This Row],[Lдуг 1,мм]]</f>
        <v>58519.122603262746</v>
      </c>
      <c r="CE1821" s="14">
        <f>Таблица1[[#This Row],[Т6]]+Таблица1[[#This Row],[Lпрям1, мм]]</f>
        <v>21026.254060300827</v>
      </c>
      <c r="CF1821" s="15">
        <f>Таблица1[[#This Row],[Т7]]+Таблица1[[#This Row],[Lдуг 2,мм]]</f>
        <v>59066.978197803553</v>
      </c>
      <c r="CG1821" s="14">
        <f>Таблица1[[#This Row],[Т8]]+Таблица1[[#This Row],[Lпрям2, мм]]</f>
        <v>25978.348132068269</v>
      </c>
      <c r="CH1821" s="14">
        <f>Таблица1[[#This Row],[Т9]]-Таблица1[[#This Row],[Т9]]</f>
        <v>0</v>
      </c>
      <c r="CI1821" s="50">
        <f>Таблица1[[#This Row],[Т9]]-Таблица1[[#This Row],[Т8]]</f>
        <v>38040.724137502722</v>
      </c>
      <c r="CJ1821" s="54">
        <f>Таблица1[[#This Row],[Т9]]-Таблица1[[#This Row],[Т7]]</f>
        <v>547.85559454080794</v>
      </c>
      <c r="CK1821" s="14">
        <f>Таблица1[[#This Row],[Т9]]-Таблица1[[#This Row],[Т6]]</f>
        <v>38431.018897908238</v>
      </c>
      <c r="CL1821" s="14">
        <f>Таблица1[[#This Row],[Т9]]-Таблица1[[#This Row],[Т5]]</f>
        <v>595.10942387459363</v>
      </c>
      <c r="CM1821" s="14">
        <f>Таблица1[[#This Row],[Т9]]-Таблица1[[#This Row],[Т4]]</f>
        <v>39559.494418245304</v>
      </c>
      <c r="CN1821" s="14">
        <f>Таблица1[[#This Row],[Т9]]-Таблица1[[#This Row],[Т3]]</f>
        <v>827.14961449415568</v>
      </c>
      <c r="CO1821" s="14">
        <f>Таблица1[[#This Row],[Т9]]-Таблица1[[#This Row],[Т2]]</f>
        <v>45040.026600433448</v>
      </c>
      <c r="CP1821" s="14">
        <f>Таблица1[[#This Row],[Т9]]-Таблица1[[#This Row],[Т1]]</f>
        <v>1029.2604572447162</v>
      </c>
      <c r="CQ1821" s="14">
        <f>Таблица1[[#This Row],[Т9]]-Таблица1[[#This Row],[угол обхв6]]</f>
        <v>46763.399965815624</v>
      </c>
      <c r="CR1821" s="14">
        <f>Таблица1[[#This Row],[Т9]]-Таблица1[[#This Row],[угол обхв5]]</f>
        <v>1035.7759181797664</v>
      </c>
      <c r="CS1821" s="14">
        <f>Таблица1[[#This Row],[Т9]]-Таблица1[[#This Row],[угол обхв4]]</f>
        <v>59066.978197803553</v>
      </c>
      <c r="CT1821" s="14">
        <f>Таблица1[[#This Row],[Lкан_прям, мм]]+Таблица1[[#This Row],[Lкан_дуг, мм]]+Таблица1[[#This Row],[Lкан_леб,мм]]</f>
        <v>85045.326329871838</v>
      </c>
      <c r="CU1821" s="16">
        <f>Таблица1[[#This Row],[Lкан_леб,мм]]</f>
        <v>58031.202279623787</v>
      </c>
      <c r="CV1821" s="14">
        <f>2534431-(Таблица1[[#This Row],[Т23]]+Таблица1[[#This Row],[угол обхв3]])</f>
        <v>2449086.8759497521</v>
      </c>
      <c r="CW1821" s="50">
        <f>SUM(X1821:AC1821,AD1821:AI1821)-Таблица1[[#This Row],[lподв_min, мм]]</f>
        <v>22062.029979304494</v>
      </c>
      <c r="CX1821" s="17">
        <f>CW2260-Таблица1[[#This Row],[Суммарная длина каната]]</f>
        <v>-2426069.3471301161</v>
      </c>
    </row>
    <row r="1822" spans="1:102" x14ac:dyDescent="0.25">
      <c r="A1822" s="21">
        <v>1821</v>
      </c>
      <c r="B1822" s="10">
        <v>46.947551020408156</v>
      </c>
      <c r="C1822" s="10">
        <v>23.78</v>
      </c>
      <c r="D1822" s="11">
        <v>5734.3527168606661</v>
      </c>
      <c r="E1822" s="11">
        <v>10441.701665911416</v>
      </c>
      <c r="F1822" s="11">
        <v>5010.6734720989116</v>
      </c>
      <c r="G1822" s="11">
        <v>10977.590974165516</v>
      </c>
      <c r="H1822" s="11">
        <v>5326.3522268606657</v>
      </c>
      <c r="I1822" s="11">
        <v>7478.880959368099</v>
      </c>
      <c r="J1822" s="11">
        <v>2962.820706543318</v>
      </c>
      <c r="K1822" s="11">
        <v>25221.550954738996</v>
      </c>
      <c r="L1822" s="11">
        <v>1802.3185443727518</v>
      </c>
      <c r="M1822" s="11">
        <v>58021.456830760093</v>
      </c>
      <c r="N1822" s="11">
        <v>7052.3362918447501</v>
      </c>
      <c r="O1822" s="11">
        <v>19490.164672467927</v>
      </c>
      <c r="P1822" s="43">
        <v>8805.2902377464779</v>
      </c>
      <c r="Q1822" s="11">
        <v>16588.578819622533</v>
      </c>
      <c r="R1822" s="11">
        <v>6299.1441758770143</v>
      </c>
      <c r="S1822" s="11">
        <v>11714.620990857889</v>
      </c>
      <c r="T1822" s="11">
        <v>5734.3527168606661</v>
      </c>
      <c r="U1822" s="11">
        <v>10441.701665911416</v>
      </c>
      <c r="V1822" s="11">
        <v>4932.746649055839</v>
      </c>
      <c r="W1822" s="11">
        <v>10860.764563408298</v>
      </c>
      <c r="X1822" s="12">
        <v>0</v>
      </c>
      <c r="Y1822" s="12">
        <v>728.96055617760067</v>
      </c>
      <c r="Z1822" s="12">
        <v>415.50372493553823</v>
      </c>
      <c r="AA1822" s="44">
        <v>232.0401906195587</v>
      </c>
      <c r="AB1822" s="45">
        <v>425.81407264005423</v>
      </c>
      <c r="AC1822" s="12">
        <v>0</v>
      </c>
      <c r="AD1822" s="12">
        <v>12259.730216984686</v>
      </c>
      <c r="AE1822" s="12">
        <v>3389.9923300628511</v>
      </c>
      <c r="AF1822" s="12">
        <v>5480.5321821881453</v>
      </c>
      <c r="AG1822" s="44">
        <v>1128.4755203370612</v>
      </c>
      <c r="AH1822" s="45">
        <v>2962.8207051662503</v>
      </c>
      <c r="AI1822" s="12">
        <v>0</v>
      </c>
      <c r="AJ1822" s="12">
        <v>-43.506244045383355</v>
      </c>
      <c r="AK1822" s="12">
        <v>58.86229345580702</v>
      </c>
      <c r="AL1822" s="12">
        <v>117.21182730573594</v>
      </c>
      <c r="AM1822" s="44">
        <v>149.79742436434336</v>
      </c>
      <c r="AN1822" s="45">
        <v>89.999999806617467</v>
      </c>
      <c r="AO1822" s="12">
        <v>0</v>
      </c>
      <c r="AP1822" s="12">
        <v>-2120.5189886058733</v>
      </c>
      <c r="AQ1822" s="12">
        <v>7401.5544943351888</v>
      </c>
      <c r="AR1822" s="12">
        <v>9168.1336128111998</v>
      </c>
      <c r="AS1822" s="44">
        <v>6504.392165520544</v>
      </c>
      <c r="AT1822" s="45">
        <v>5326.3527168606661</v>
      </c>
      <c r="AU1822" s="12">
        <v>0</v>
      </c>
      <c r="AV1822" s="12">
        <v>11346.076325872191</v>
      </c>
      <c r="AW1822" s="12">
        <v>19701.140137983108</v>
      </c>
      <c r="AX1822" s="12">
        <v>16402.007961309555</v>
      </c>
      <c r="AY1822" s="44">
        <v>11362.006097883572</v>
      </c>
      <c r="AZ1822" s="45">
        <v>10441.70166453435</v>
      </c>
      <c r="BA1822" s="12">
        <v>0</v>
      </c>
      <c r="BB1822" s="12">
        <v>6771.4553739509201</v>
      </c>
      <c r="BC1822" s="12">
        <v>9154.5084402369157</v>
      </c>
      <c r="BD1822" s="12">
        <v>6661.9875509417361</v>
      </c>
      <c r="BE1822" s="44">
        <v>5529.1047272171363</v>
      </c>
      <c r="BF1822" s="45">
        <v>5326.3527268606658</v>
      </c>
      <c r="BG1822" s="12">
        <v>0</v>
      </c>
      <c r="BH1822" s="12">
        <v>19786.086807434407</v>
      </c>
      <c r="BI1822" s="12">
        <v>16799.554285137718</v>
      </c>
      <c r="BJ1822" s="12">
        <v>11528.050132544911</v>
      </c>
      <c r="BK1822" s="44">
        <v>10794.316558885734</v>
      </c>
      <c r="BL1822" s="45">
        <v>7478.8809593681008</v>
      </c>
      <c r="BM1822" s="12">
        <v>0</v>
      </c>
      <c r="BN1822" s="12">
        <v>0</v>
      </c>
      <c r="BO1822" s="12">
        <v>102.36853750119036</v>
      </c>
      <c r="BP1822" s="12">
        <v>58.349533849928925</v>
      </c>
      <c r="BQ1822" s="48">
        <v>32.585597058607419</v>
      </c>
      <c r="BR1822" s="49">
        <v>59.797424557725897</v>
      </c>
      <c r="BS1822" s="13">
        <v>0</v>
      </c>
      <c r="BT1822" s="12">
        <v>308.54316923990507</v>
      </c>
      <c r="BV1822" s="14">
        <f>Таблица1[[#This Row],[Lкан_леб,мм]]</f>
        <v>58021.456830760093</v>
      </c>
      <c r="BW1822" s="50">
        <f>Таблица1[[#This Row],[угол обхв4]]+Таблица1[[#This Row],[Lдуг 3,мм]]</f>
        <v>12259.730216984686</v>
      </c>
      <c r="BX1822" s="54">
        <f>Таблица1[[#This Row],[угол обхв5]]+Таблица1[[#This Row],[Y5, мм]]</f>
        <v>58750.417386937697</v>
      </c>
      <c r="BY1822" s="14">
        <f>Таблица1[[#This Row],[угол обхв6]]+Таблица1[[#This Row],[Lдуг 4,мм]]</f>
        <v>15649.722547047537</v>
      </c>
      <c r="BZ1822" s="14">
        <f>Таблица1[[#This Row],[Т1]]+Таблица1[[#This Row],[X6, мм]]</f>
        <v>59165.921111873235</v>
      </c>
      <c r="CA1822" s="14">
        <f>Таблица1[[#This Row],[Т2]]+Таблица1[[#This Row],[Lдуг 5,мм]]</f>
        <v>21130.254729235683</v>
      </c>
      <c r="CB1822" s="14">
        <f>Таблица1[[#This Row],[Т3]]+Таблица1[[#This Row],[Y6, мм]]</f>
        <v>59397.961302492797</v>
      </c>
      <c r="CC1822" s="14">
        <f>Таблица1[[#This Row],[Т4]]+Таблица1[[#This Row],[Lдуг 6,мм]]</f>
        <v>22258.730249572745</v>
      </c>
      <c r="CD1822" s="14">
        <f>Таблица1[[#This Row],[Т5]]+Таблица1[[#This Row],[Lдуг 1,мм]]</f>
        <v>59823.775375132849</v>
      </c>
      <c r="CE1822" s="14">
        <f>Таблица1[[#This Row],[Т6]]+Таблица1[[#This Row],[Lпрям1, мм]]</f>
        <v>25221.550954738996</v>
      </c>
      <c r="CF1822" s="15">
        <f>Таблица1[[#This Row],[Т7]]+Таблица1[[#This Row],[Lдуг 2,мм]]</f>
        <v>59823.775375132849</v>
      </c>
      <c r="CG1822" s="14">
        <f>Таблица1[[#This Row],[Т8]]+Таблица1[[#This Row],[Lпрям2, мм]]</f>
        <v>25221.550954738996</v>
      </c>
      <c r="CH1822" s="14">
        <f>Таблица1[[#This Row],[Т9]]-Таблица1[[#This Row],[Т9]]</f>
        <v>0</v>
      </c>
      <c r="CI1822" s="50">
        <f>Таблица1[[#This Row],[Т9]]-Таблица1[[#This Row],[Т8]]</f>
        <v>34602.224420393854</v>
      </c>
      <c r="CJ1822" s="54">
        <f>Таблица1[[#This Row],[Т9]]-Таблица1[[#This Row],[Т7]]</f>
        <v>0</v>
      </c>
      <c r="CK1822" s="14">
        <f>Таблица1[[#This Row],[Т9]]-Таблица1[[#This Row],[Т6]]</f>
        <v>37565.045125560107</v>
      </c>
      <c r="CL1822" s="14">
        <f>Таблица1[[#This Row],[Т9]]-Таблица1[[#This Row],[Т5]]</f>
        <v>425.81407264005247</v>
      </c>
      <c r="CM1822" s="14">
        <f>Таблица1[[#This Row],[Т9]]-Таблица1[[#This Row],[Т4]]</f>
        <v>38693.520645897166</v>
      </c>
      <c r="CN1822" s="14">
        <f>Таблица1[[#This Row],[Т9]]-Таблица1[[#This Row],[Т3]]</f>
        <v>657.85426325961453</v>
      </c>
      <c r="CO1822" s="14">
        <f>Таблица1[[#This Row],[Т9]]-Таблица1[[#This Row],[Т2]]</f>
        <v>44174.05282808531</v>
      </c>
      <c r="CP1822" s="14">
        <f>Таблица1[[#This Row],[Т9]]-Таблица1[[#This Row],[Т1]]</f>
        <v>1073.3579881951518</v>
      </c>
      <c r="CQ1822" s="14">
        <f>Таблица1[[#This Row],[Т9]]-Таблица1[[#This Row],[угол обхв6]]</f>
        <v>47564.045158148161</v>
      </c>
      <c r="CR1822" s="14">
        <f>Таблица1[[#This Row],[Т9]]-Таблица1[[#This Row],[угол обхв5]]</f>
        <v>1802.3185443727562</v>
      </c>
      <c r="CS1822" s="14">
        <f>Таблица1[[#This Row],[Т9]]-Таблица1[[#This Row],[угол обхв4]]</f>
        <v>59823.775375132849</v>
      </c>
      <c r="CT1822" s="14">
        <f>Таблица1[[#This Row],[Lкан_прям, мм]]+Таблица1[[#This Row],[Lкан_дуг, мм]]+Таблица1[[#This Row],[Lкан_леб,мм]]</f>
        <v>85045.326329871838</v>
      </c>
      <c r="CU1822" s="16">
        <f>Таблица1[[#This Row],[Lкан_леб,мм]]</f>
        <v>58021.456830760093</v>
      </c>
      <c r="CV1822" s="14">
        <f>2534431-(Таблица1[[#This Row],[Т23]]+Таблица1[[#This Row],[угол обхв3]])</f>
        <v>2449077.1305008885</v>
      </c>
      <c r="CW1822" s="50">
        <f>SUM(X1822:AC1822,AD1822:AI1822)-Таблица1[[#This Row],[lподв_min, мм]]</f>
        <v>24061.048792568428</v>
      </c>
      <c r="CX1822" s="17">
        <f>CW2261-Таблица1[[#This Row],[Суммарная длина каната]]</f>
        <v>-2426094.5386346523</v>
      </c>
    </row>
    <row r="1823" spans="1:102" x14ac:dyDescent="0.25">
      <c r="A1823" s="21">
        <v>1822</v>
      </c>
      <c r="B1823" s="10">
        <v>46.947551020408156</v>
      </c>
      <c r="C1823" s="10">
        <v>26.464081632653066</v>
      </c>
      <c r="D1823" s="11">
        <v>6114.4746569386034</v>
      </c>
      <c r="E1823" s="11">
        <v>10361.043152639117</v>
      </c>
      <c r="F1823" s="11">
        <v>5366.4942208010298</v>
      </c>
      <c r="G1823" s="11">
        <v>10862.455425280546</v>
      </c>
      <c r="H1823" s="11">
        <v>5706.474166938603</v>
      </c>
      <c r="I1823" s="11">
        <v>7359.3215575702998</v>
      </c>
      <c r="J1823" s="11">
        <v>3001.7215950688164</v>
      </c>
      <c r="K1823" s="11">
        <v>25259.777341252637</v>
      </c>
      <c r="L1823" s="11">
        <v>1764.0921578591119</v>
      </c>
      <c r="M1823" s="11">
        <v>58021.456830760093</v>
      </c>
      <c r="N1823" s="11">
        <v>7052.3362918447501</v>
      </c>
      <c r="O1823" s="11">
        <v>19490.164672467927</v>
      </c>
      <c r="P1823" s="43">
        <v>8894.1914494146313</v>
      </c>
      <c r="Q1823" s="11">
        <v>16644.985430670222</v>
      </c>
      <c r="R1823" s="11">
        <v>6619.0370475463178</v>
      </c>
      <c r="S1823" s="11">
        <v>11659.014567572522</v>
      </c>
      <c r="T1823" s="11">
        <v>6114.4746569386034</v>
      </c>
      <c r="U1823" s="11">
        <v>10361.043152639117</v>
      </c>
      <c r="V1823" s="11">
        <v>5294.1237451543147</v>
      </c>
      <c r="W1823" s="11">
        <v>10742.107952292252</v>
      </c>
      <c r="X1823" s="12">
        <v>0</v>
      </c>
      <c r="Y1823" s="12">
        <v>716.28743396187008</v>
      </c>
      <c r="Z1823" s="12">
        <v>409.06365390337146</v>
      </c>
      <c r="AA1823" s="44">
        <v>232.04019061955913</v>
      </c>
      <c r="AB1823" s="45">
        <v>406.7008793743114</v>
      </c>
      <c r="AC1823" s="12">
        <v>0</v>
      </c>
      <c r="AD1823" s="12">
        <v>12259.730216984686</v>
      </c>
      <c r="AE1823" s="12">
        <v>3389.3178280331485</v>
      </c>
      <c r="AF1823" s="12">
        <v>5480.5321821881498</v>
      </c>
      <c r="AG1823" s="44">
        <v>1128.4755203370601</v>
      </c>
      <c r="AH1823" s="45">
        <v>3001.7215937095943</v>
      </c>
      <c r="AI1823" s="12">
        <v>0</v>
      </c>
      <c r="AJ1823" s="12">
        <v>-43.506244045383355</v>
      </c>
      <c r="AK1823" s="12">
        <v>57.082596357241236</v>
      </c>
      <c r="AL1823" s="12">
        <v>114.52774567308288</v>
      </c>
      <c r="AM1823" s="44">
        <v>147.11334273169035</v>
      </c>
      <c r="AN1823" s="45">
        <v>89.999999809123608</v>
      </c>
      <c r="AO1823" s="12">
        <v>0</v>
      </c>
      <c r="AP1823" s="12">
        <v>-2120.5189886058733</v>
      </c>
      <c r="AQ1823" s="12">
        <v>7394.8338649705802</v>
      </c>
      <c r="AR1823" s="12">
        <v>9265.3736712352238</v>
      </c>
      <c r="AS1823" s="44">
        <v>6840.5724424528617</v>
      </c>
      <c r="AT1823" s="45">
        <v>5706.4746569386034</v>
      </c>
      <c r="AU1823" s="12">
        <v>0</v>
      </c>
      <c r="AV1823" s="12">
        <v>11346.076325872191</v>
      </c>
      <c r="AW1823" s="12">
        <v>19711.883892209735</v>
      </c>
      <c r="AX1823" s="12">
        <v>16475.610821580405</v>
      </c>
      <c r="AY1823" s="44">
        <v>11316.398063586503</v>
      </c>
      <c r="AZ1823" s="45">
        <v>10361.043151279895</v>
      </c>
      <c r="BA1823" s="12">
        <v>0</v>
      </c>
      <c r="BB1823" s="12">
        <v>6771.4553739509201</v>
      </c>
      <c r="BC1823" s="12">
        <v>9236.6890225404622</v>
      </c>
      <c r="BD1823" s="12">
        <v>6990.2192693669103</v>
      </c>
      <c r="BE1823" s="44">
        <v>5892.9392620320605</v>
      </c>
      <c r="BF1823" s="45">
        <v>5706.4746669386031</v>
      </c>
      <c r="BG1823" s="12">
        <v>0</v>
      </c>
      <c r="BH1823" s="12">
        <v>19786.086807434407</v>
      </c>
      <c r="BI1823" s="12">
        <v>16866.70465041203</v>
      </c>
      <c r="BJ1823" s="12">
        <v>11489.639958482705</v>
      </c>
      <c r="BK1823" s="44">
        <v>10703.659656625134</v>
      </c>
      <c r="BL1823" s="45">
        <v>7359.3215575703016</v>
      </c>
      <c r="BM1823" s="12">
        <v>0</v>
      </c>
      <c r="BN1823" s="12">
        <v>0</v>
      </c>
      <c r="BO1823" s="12">
        <v>100.58884040262458</v>
      </c>
      <c r="BP1823" s="12">
        <v>57.44514931584164</v>
      </c>
      <c r="BQ1823" s="48">
        <v>32.585597058607483</v>
      </c>
      <c r="BR1823" s="49">
        <v>57.113342922566758</v>
      </c>
      <c r="BS1823" s="13">
        <v>0</v>
      </c>
      <c r="BT1823" s="12">
        <v>308.54316923990507</v>
      </c>
      <c r="BV1823" s="14">
        <f>Таблица1[[#This Row],[Lкан_леб,мм]]</f>
        <v>58021.456830760093</v>
      </c>
      <c r="BW1823" s="50">
        <f>Таблица1[[#This Row],[угол обхв4]]+Таблица1[[#This Row],[Lдуг 3,мм]]</f>
        <v>12259.730216984686</v>
      </c>
      <c r="BX1823" s="54">
        <f>Таблица1[[#This Row],[угол обхв5]]+Таблица1[[#This Row],[Y5, мм]]</f>
        <v>58737.744264721965</v>
      </c>
      <c r="BY1823" s="14">
        <f>Таблица1[[#This Row],[угол обхв6]]+Таблица1[[#This Row],[Lдуг 4,мм]]</f>
        <v>15649.048045017835</v>
      </c>
      <c r="BZ1823" s="14">
        <f>Таблица1[[#This Row],[Т1]]+Таблица1[[#This Row],[X6, мм]]</f>
        <v>59146.807918625338</v>
      </c>
      <c r="CA1823" s="14">
        <f>Таблица1[[#This Row],[Т2]]+Таблица1[[#This Row],[Lдуг 5,мм]]</f>
        <v>21129.580227205985</v>
      </c>
      <c r="CB1823" s="14">
        <f>Таблица1[[#This Row],[Т3]]+Таблица1[[#This Row],[Y6, мм]]</f>
        <v>59378.8481092449</v>
      </c>
      <c r="CC1823" s="14">
        <f>Таблица1[[#This Row],[Т4]]+Таблица1[[#This Row],[Lдуг 6,мм]]</f>
        <v>22258.055747543043</v>
      </c>
      <c r="CD1823" s="14">
        <f>Таблица1[[#This Row],[Т5]]+Таблица1[[#This Row],[Lдуг 1,мм]]</f>
        <v>59785.548988619208</v>
      </c>
      <c r="CE1823" s="14">
        <f>Таблица1[[#This Row],[Т6]]+Таблица1[[#This Row],[Lпрям1, мм]]</f>
        <v>25259.777341252637</v>
      </c>
      <c r="CF1823" s="15">
        <f>Таблица1[[#This Row],[Т7]]+Таблица1[[#This Row],[Lдуг 2,мм]]</f>
        <v>59785.548988619208</v>
      </c>
      <c r="CG1823" s="14">
        <f>Таблица1[[#This Row],[Т8]]+Таблица1[[#This Row],[Lпрям2, мм]]</f>
        <v>25259.777341252637</v>
      </c>
      <c r="CH1823" s="14">
        <f>Таблица1[[#This Row],[Т9]]-Таблица1[[#This Row],[Т9]]</f>
        <v>0</v>
      </c>
      <c r="CI1823" s="50">
        <f>Таблица1[[#This Row],[Т9]]-Таблица1[[#This Row],[Т8]]</f>
        <v>34525.771647366571</v>
      </c>
      <c r="CJ1823" s="54">
        <f>Таблица1[[#This Row],[Т9]]-Таблица1[[#This Row],[Т7]]</f>
        <v>0</v>
      </c>
      <c r="CK1823" s="14">
        <f>Таблица1[[#This Row],[Т9]]-Таблица1[[#This Row],[Т6]]</f>
        <v>37527.493241076168</v>
      </c>
      <c r="CL1823" s="14">
        <f>Таблица1[[#This Row],[Т9]]-Таблица1[[#This Row],[Т5]]</f>
        <v>406.70087937430799</v>
      </c>
      <c r="CM1823" s="14">
        <f>Таблица1[[#This Row],[Т9]]-Таблица1[[#This Row],[Т4]]</f>
        <v>38655.968761413227</v>
      </c>
      <c r="CN1823" s="14">
        <f>Таблица1[[#This Row],[Т9]]-Таблица1[[#This Row],[Т3]]</f>
        <v>638.74106999387004</v>
      </c>
      <c r="CO1823" s="14">
        <f>Таблица1[[#This Row],[Т9]]-Таблица1[[#This Row],[Т2]]</f>
        <v>44136.500943601372</v>
      </c>
      <c r="CP1823" s="14">
        <f>Таблица1[[#This Row],[Т9]]-Таблица1[[#This Row],[Т1]]</f>
        <v>1047.8047238972431</v>
      </c>
      <c r="CQ1823" s="14">
        <f>Таблица1[[#This Row],[Т9]]-Таблица1[[#This Row],[угол обхв6]]</f>
        <v>47525.81877163452</v>
      </c>
      <c r="CR1823" s="14">
        <f>Таблица1[[#This Row],[Т9]]-Таблица1[[#This Row],[угол обхв5]]</f>
        <v>1764.0921578591151</v>
      </c>
      <c r="CS1823" s="14">
        <f>Таблица1[[#This Row],[Т9]]-Таблица1[[#This Row],[угол обхв4]]</f>
        <v>59785.548988619208</v>
      </c>
      <c r="CT1823" s="14">
        <f>Таблица1[[#This Row],[Lкан_прям, мм]]+Таблица1[[#This Row],[Lкан_дуг, мм]]+Таблица1[[#This Row],[Lкан_леб,мм]]</f>
        <v>85045.326329871838</v>
      </c>
      <c r="CU1823" s="16">
        <f>Таблица1[[#This Row],[Lкан_леб,мм]]</f>
        <v>58021.456830760093</v>
      </c>
      <c r="CV1823" s="14">
        <f>2534431-(Таблица1[[#This Row],[Т23]]+Таблица1[[#This Row],[угол обхв3]])</f>
        <v>2449077.1305008885</v>
      </c>
      <c r="CW1823" s="50">
        <f>SUM(X1823:AC1823,AD1823:AI1823)-Таблица1[[#This Row],[lподв_min, мм]]</f>
        <v>24022.147904042933</v>
      </c>
      <c r="CX1823" s="17">
        <f>CW2262-Таблица1[[#This Row],[Суммарная длина каната]]</f>
        <v>-2426130.8091088454</v>
      </c>
    </row>
    <row r="1824" spans="1:102" x14ac:dyDescent="0.25">
      <c r="A1824" s="21">
        <v>1823</v>
      </c>
      <c r="B1824" s="10">
        <v>46.947551020408156</v>
      </c>
      <c r="C1824" s="10">
        <v>29.148163265306128</v>
      </c>
      <c r="D1824" s="11">
        <v>6497.9567261434568</v>
      </c>
      <c r="E1824" s="11">
        <v>10298.273831388389</v>
      </c>
      <c r="F1824" s="11">
        <v>5727.3162815529076</v>
      </c>
      <c r="G1824" s="11">
        <v>10764.108893573795</v>
      </c>
      <c r="H1824" s="11">
        <v>6089.9562361434564</v>
      </c>
      <c r="I1824" s="11">
        <v>7255.9898069572064</v>
      </c>
      <c r="J1824" s="11">
        <v>3042.2840244311828</v>
      </c>
      <c r="K1824" s="11">
        <v>25298.003727766551</v>
      </c>
      <c r="L1824" s="11">
        <v>1725.8657713451948</v>
      </c>
      <c r="M1824" s="11">
        <v>58021.456830760093</v>
      </c>
      <c r="N1824" s="11">
        <v>7052.3362918447501</v>
      </c>
      <c r="O1824" s="11">
        <v>19490.164672467927</v>
      </c>
      <c r="P1824" s="43">
        <v>8980.3536684817191</v>
      </c>
      <c r="Q1824" s="11">
        <v>16705.493307937453</v>
      </c>
      <c r="R1824" s="11">
        <v>6941.1829616608966</v>
      </c>
      <c r="S1824" s="11">
        <v>11618.449389467327</v>
      </c>
      <c r="T1824" s="11">
        <v>6497.9567261434568</v>
      </c>
      <c r="U1824" s="11">
        <v>10298.273831388389</v>
      </c>
      <c r="V1824" s="11">
        <v>5660.6609451412278</v>
      </c>
      <c r="W1824" s="11">
        <v>10640.50441902758</v>
      </c>
      <c r="X1824" s="12">
        <v>0</v>
      </c>
      <c r="Y1824" s="12">
        <v>703.61154154436781</v>
      </c>
      <c r="Z1824" s="12">
        <v>402.62635307297666</v>
      </c>
      <c r="AA1824" s="44">
        <v>232.04019061955887</v>
      </c>
      <c r="AB1824" s="45">
        <v>387.58768610829162</v>
      </c>
      <c r="AC1824" s="12">
        <v>0</v>
      </c>
      <c r="AD1824" s="12">
        <v>12259.730216984686</v>
      </c>
      <c r="AE1824" s="12">
        <v>3386.9817851665684</v>
      </c>
      <c r="AF1824" s="12">
        <v>5480.5321821881516</v>
      </c>
      <c r="AG1824" s="44">
        <v>1128.4755203370607</v>
      </c>
      <c r="AH1824" s="45">
        <v>3042.2840230900829</v>
      </c>
      <c r="AI1824" s="12">
        <v>0</v>
      </c>
      <c r="AJ1824" s="12">
        <v>-43.506244045383355</v>
      </c>
      <c r="AK1824" s="12">
        <v>55.302510236935426</v>
      </c>
      <c r="AL1824" s="12">
        <v>111.84366404042981</v>
      </c>
      <c r="AM1824" s="44">
        <v>144.42926109903726</v>
      </c>
      <c r="AN1824" s="45">
        <v>89.999999811668545</v>
      </c>
      <c r="AO1824" s="12">
        <v>0</v>
      </c>
      <c r="AP1824" s="12">
        <v>-2120.5189886058733</v>
      </c>
      <c r="AQ1824" s="12">
        <v>7387.7812362800087</v>
      </c>
      <c r="AR1824" s="12">
        <v>9359.0603067679185</v>
      </c>
      <c r="AS1824" s="44">
        <v>7178.5196794553558</v>
      </c>
      <c r="AT1824" s="45">
        <v>6089.9567261434559</v>
      </c>
      <c r="AU1824" s="12">
        <v>0</v>
      </c>
      <c r="AV1824" s="12">
        <v>11346.076325872191</v>
      </c>
      <c r="AW1824" s="12">
        <v>19722.416021770412</v>
      </c>
      <c r="AX1824" s="12">
        <v>16553.686581742713</v>
      </c>
      <c r="AY1824" s="44">
        <v>11286.583027227112</v>
      </c>
      <c r="AZ1824" s="45">
        <v>10298.273830047292</v>
      </c>
      <c r="BA1824" s="12">
        <v>0</v>
      </c>
      <c r="BB1824" s="12">
        <v>6771.4553739509201</v>
      </c>
      <c r="BC1824" s="12">
        <v>9315.7986129169785</v>
      </c>
      <c r="BD1824" s="12">
        <v>7319.8895999470978</v>
      </c>
      <c r="BE1824" s="44">
        <v>6260.6200083489985</v>
      </c>
      <c r="BF1824" s="45">
        <v>6089.9567361434565</v>
      </c>
      <c r="BG1824" s="12">
        <v>0</v>
      </c>
      <c r="BH1824" s="12">
        <v>19786.086807434407</v>
      </c>
      <c r="BI1824" s="12">
        <v>16937.744657239939</v>
      </c>
      <c r="BJ1824" s="12">
        <v>11466.642663272587</v>
      </c>
      <c r="BK1824" s="44">
        <v>10630.140193628604</v>
      </c>
      <c r="BL1824" s="45">
        <v>7255.9898069572082</v>
      </c>
      <c r="BM1824" s="12">
        <v>0</v>
      </c>
      <c r="BN1824" s="12">
        <v>0</v>
      </c>
      <c r="BO1824" s="12">
        <v>98.808754282318773</v>
      </c>
      <c r="BP1824" s="12">
        <v>56.541153803494382</v>
      </c>
      <c r="BQ1824" s="48">
        <v>32.585597058607448</v>
      </c>
      <c r="BR1824" s="49">
        <v>54.429261287368718</v>
      </c>
      <c r="BS1824" s="13">
        <v>0</v>
      </c>
      <c r="BT1824" s="12">
        <v>308.54316923990507</v>
      </c>
      <c r="BV1824" s="14">
        <f>Таблица1[[#This Row],[Lкан_леб,мм]]</f>
        <v>58021.456830760093</v>
      </c>
      <c r="BW1824" s="50">
        <f>Таблица1[[#This Row],[угол обхв4]]+Таблица1[[#This Row],[Lдуг 3,мм]]</f>
        <v>12259.730216984686</v>
      </c>
      <c r="BX1824" s="54">
        <f>Таблица1[[#This Row],[угол обхв5]]+Таблица1[[#This Row],[Y5, мм]]</f>
        <v>58725.068372304464</v>
      </c>
      <c r="BY1824" s="14">
        <f>Таблица1[[#This Row],[угол обхв6]]+Таблица1[[#This Row],[Lдуг 4,мм]]</f>
        <v>15646.712002151255</v>
      </c>
      <c r="BZ1824" s="14">
        <f>Таблица1[[#This Row],[Т1]]+Таблица1[[#This Row],[X6, мм]]</f>
        <v>59127.694725377442</v>
      </c>
      <c r="CA1824" s="14">
        <f>Таблица1[[#This Row],[Т2]]+Таблица1[[#This Row],[Lдуг 5,мм]]</f>
        <v>21127.244184339404</v>
      </c>
      <c r="CB1824" s="14">
        <f>Таблица1[[#This Row],[Т3]]+Таблица1[[#This Row],[Y6, мм]]</f>
        <v>59359.734915997004</v>
      </c>
      <c r="CC1824" s="14">
        <f>Таблица1[[#This Row],[Т4]]+Таблица1[[#This Row],[Lдуг 6,мм]]</f>
        <v>22255.719704676467</v>
      </c>
      <c r="CD1824" s="14">
        <f>Таблица1[[#This Row],[Т5]]+Таблица1[[#This Row],[Lдуг 1,мм]]</f>
        <v>59747.322602105298</v>
      </c>
      <c r="CE1824" s="14">
        <f>Таблица1[[#This Row],[Т6]]+Таблица1[[#This Row],[Lпрям1, мм]]</f>
        <v>25298.003727766551</v>
      </c>
      <c r="CF1824" s="15">
        <f>Таблица1[[#This Row],[Т7]]+Таблица1[[#This Row],[Lдуг 2,мм]]</f>
        <v>59747.322602105298</v>
      </c>
      <c r="CG1824" s="14">
        <f>Таблица1[[#This Row],[Т8]]+Таблица1[[#This Row],[Lпрям2, мм]]</f>
        <v>25298.003727766551</v>
      </c>
      <c r="CH1824" s="14">
        <f>Таблица1[[#This Row],[Т9]]-Таблица1[[#This Row],[Т9]]</f>
        <v>0</v>
      </c>
      <c r="CI1824" s="50">
        <f>Таблица1[[#This Row],[Т9]]-Таблица1[[#This Row],[Т8]]</f>
        <v>34449.318874338744</v>
      </c>
      <c r="CJ1824" s="54">
        <f>Таблица1[[#This Row],[Т9]]-Таблица1[[#This Row],[Т7]]</f>
        <v>0</v>
      </c>
      <c r="CK1824" s="14">
        <f>Таблица1[[#This Row],[Т9]]-Таблица1[[#This Row],[Т6]]</f>
        <v>37491.602897428835</v>
      </c>
      <c r="CL1824" s="14">
        <f>Таблица1[[#This Row],[Т9]]-Таблица1[[#This Row],[Т5]]</f>
        <v>387.58768610829429</v>
      </c>
      <c r="CM1824" s="14">
        <f>Таблица1[[#This Row],[Т9]]-Таблица1[[#This Row],[Т4]]</f>
        <v>38620.078417765893</v>
      </c>
      <c r="CN1824" s="14">
        <f>Таблица1[[#This Row],[Т9]]-Таблица1[[#This Row],[Т3]]</f>
        <v>619.62787672785635</v>
      </c>
      <c r="CO1824" s="14">
        <f>Таблица1[[#This Row],[Т9]]-Таблица1[[#This Row],[Т2]]</f>
        <v>44100.610599954045</v>
      </c>
      <c r="CP1824" s="14">
        <f>Таблица1[[#This Row],[Т9]]-Таблица1[[#This Row],[Т1]]</f>
        <v>1022.2542298008339</v>
      </c>
      <c r="CQ1824" s="14">
        <f>Таблица1[[#This Row],[Т9]]-Таблица1[[#This Row],[угол обхв6]]</f>
        <v>47487.59238512061</v>
      </c>
      <c r="CR1824" s="14">
        <f>Таблица1[[#This Row],[Т9]]-Таблица1[[#This Row],[угол обхв5]]</f>
        <v>1725.8657713452048</v>
      </c>
      <c r="CS1824" s="14">
        <f>Таблица1[[#This Row],[Т9]]-Таблица1[[#This Row],[угол обхв4]]</f>
        <v>59747.322602105298</v>
      </c>
      <c r="CT1824" s="14">
        <f>Таблица1[[#This Row],[Lкан_прям, мм]]+Таблица1[[#This Row],[Lкан_дуг, мм]]+Таблица1[[#This Row],[Lкан_леб,мм]]</f>
        <v>85045.326329871838</v>
      </c>
      <c r="CU1824" s="16">
        <f>Таблица1[[#This Row],[Lкан_леб,мм]]</f>
        <v>58021.456830760093</v>
      </c>
      <c r="CV1824" s="14">
        <f>2534431-(Таблица1[[#This Row],[Т23]]+Таблица1[[#This Row],[угол обхв3]])</f>
        <v>2449077.1305008885</v>
      </c>
      <c r="CW1824" s="50">
        <f>SUM(X1824:AC1824,AD1824:AI1824)-Таблица1[[#This Row],[lподв_min, мм]]</f>
        <v>23981.585474680563</v>
      </c>
      <c r="CX1824" s="17">
        <f>CW2263-Таблица1[[#This Row],[Суммарная длина каната]]</f>
        <v>-2426168.3821259746</v>
      </c>
    </row>
    <row r="1825" spans="1:102" x14ac:dyDescent="0.25">
      <c r="A1825" s="21">
        <v>1824</v>
      </c>
      <c r="B1825" s="10">
        <v>46.947551020408156</v>
      </c>
      <c r="C1825" s="10">
        <v>31.832244897959189</v>
      </c>
      <c r="D1825" s="11">
        <v>6883.9575064477094</v>
      </c>
      <c r="E1825" s="11">
        <v>10253.531427603832</v>
      </c>
      <c r="F1825" s="11">
        <v>6092.347955834528</v>
      </c>
      <c r="G1825" s="11">
        <v>10682.767166304604</v>
      </c>
      <c r="H1825" s="11">
        <v>6475.9570164477091</v>
      </c>
      <c r="I1825" s="11">
        <v>7169.0251244153051</v>
      </c>
      <c r="J1825" s="11">
        <v>3084.506303188527</v>
      </c>
      <c r="K1825" s="11">
        <v>25336.230114280697</v>
      </c>
      <c r="L1825" s="11">
        <v>1687.6393848310433</v>
      </c>
      <c r="M1825" s="11">
        <v>58021.456830760093</v>
      </c>
      <c r="N1825" s="11">
        <v>7052.3362918447501</v>
      </c>
      <c r="O1825" s="11">
        <v>19490.164672467927</v>
      </c>
      <c r="P1825" s="43">
        <v>9063.5878419248311</v>
      </c>
      <c r="Q1825" s="11">
        <v>16769.969687931931</v>
      </c>
      <c r="R1825" s="11">
        <v>7264.8750810531419</v>
      </c>
      <c r="S1825" s="11">
        <v>11593.014462717272</v>
      </c>
      <c r="T1825" s="11">
        <v>6883.9575064477094</v>
      </c>
      <c r="U1825" s="11">
        <v>10253.531427603832</v>
      </c>
      <c r="V1825" s="11">
        <v>6031.5540106112094</v>
      </c>
      <c r="W1825" s="11">
        <v>10556.176897230775</v>
      </c>
      <c r="X1825" s="12">
        <v>0</v>
      </c>
      <c r="Y1825" s="12">
        <v>690.9298106264547</v>
      </c>
      <c r="Z1825" s="12">
        <v>396.1948907429927</v>
      </c>
      <c r="AA1825" s="44">
        <v>232.04019061955896</v>
      </c>
      <c r="AB1825" s="45">
        <v>368.47449284203691</v>
      </c>
      <c r="AC1825" s="12">
        <v>0</v>
      </c>
      <c r="AD1825" s="12">
        <v>12259.730216984686</v>
      </c>
      <c r="AE1825" s="12">
        <v>3382.9858929050129</v>
      </c>
      <c r="AF1825" s="12">
        <v>5480.5321821881498</v>
      </c>
      <c r="AG1825" s="44">
        <v>1128.4755203370607</v>
      </c>
      <c r="AH1825" s="45">
        <v>3084.5063018657856</v>
      </c>
      <c r="AI1825" s="12">
        <v>0</v>
      </c>
      <c r="AJ1825" s="12">
        <v>-43.506244045383355</v>
      </c>
      <c r="AK1825" s="12">
        <v>53.521604211158483</v>
      </c>
      <c r="AL1825" s="12">
        <v>109.15958240777674</v>
      </c>
      <c r="AM1825" s="44">
        <v>141.7451794663842</v>
      </c>
      <c r="AN1825" s="45">
        <v>89.999999814246507</v>
      </c>
      <c r="AO1825" s="12">
        <v>0</v>
      </c>
      <c r="AP1825" s="12">
        <v>-2120.5189886058733</v>
      </c>
      <c r="AQ1825" s="12">
        <v>7380.4013766026574</v>
      </c>
      <c r="AR1825" s="12">
        <v>9448.9879566714026</v>
      </c>
      <c r="AS1825" s="44">
        <v>7517.492368852967</v>
      </c>
      <c r="AT1825" s="45">
        <v>6475.9575064477085</v>
      </c>
      <c r="AU1825" s="12">
        <v>0</v>
      </c>
      <c r="AV1825" s="12">
        <v>11346.076325872191</v>
      </c>
      <c r="AW1825" s="12">
        <v>19732.728684973466</v>
      </c>
      <c r="AX1825" s="12">
        <v>16636.063931695197</v>
      </c>
      <c r="AY1825" s="44">
        <v>11272.626407533156</v>
      </c>
      <c r="AZ1825" s="45">
        <v>10253.531426281093</v>
      </c>
      <c r="BA1825" s="12">
        <v>0</v>
      </c>
      <c r="BB1825" s="12">
        <v>6771.4553739509201</v>
      </c>
      <c r="BC1825" s="12">
        <v>9391.6529266827401</v>
      </c>
      <c r="BD1825" s="12">
        <v>7650.2751957997107</v>
      </c>
      <c r="BE1825" s="44">
        <v>6631.3402186478834</v>
      </c>
      <c r="BF1825" s="45">
        <v>6475.9575164477083</v>
      </c>
      <c r="BG1825" s="12">
        <v>0</v>
      </c>
      <c r="BH1825" s="12">
        <v>19786.086807434407</v>
      </c>
      <c r="BI1825" s="12">
        <v>17012.533700437471</v>
      </c>
      <c r="BJ1825" s="12">
        <v>11459.10870648054</v>
      </c>
      <c r="BK1825" s="44">
        <v>10573.919482787947</v>
      </c>
      <c r="BL1825" s="45">
        <v>7169.0251244153069</v>
      </c>
      <c r="BM1825" s="12">
        <v>0</v>
      </c>
      <c r="BN1825" s="12">
        <v>0</v>
      </c>
      <c r="BO1825" s="12">
        <v>97.027848256541844</v>
      </c>
      <c r="BP1825" s="12">
        <v>55.637978196618256</v>
      </c>
      <c r="BQ1825" s="48">
        <v>32.585597058607462</v>
      </c>
      <c r="BR1825" s="49">
        <v>51.745179652137693</v>
      </c>
      <c r="BS1825" s="13">
        <v>0</v>
      </c>
      <c r="BT1825" s="12">
        <v>308.54316923990507</v>
      </c>
      <c r="BV1825" s="14">
        <f>Таблица1[[#This Row],[Lкан_леб,мм]]</f>
        <v>58021.456830760093</v>
      </c>
      <c r="BW1825" s="50">
        <f>Таблица1[[#This Row],[угол обхв4]]+Таблица1[[#This Row],[Lдуг 3,мм]]</f>
        <v>12259.730216984686</v>
      </c>
      <c r="BX1825" s="54">
        <f>Таблица1[[#This Row],[угол обхв5]]+Таблица1[[#This Row],[Y5, мм]]</f>
        <v>58712.386641386547</v>
      </c>
      <c r="BY1825" s="14">
        <f>Таблица1[[#This Row],[угол обхв6]]+Таблица1[[#This Row],[Lдуг 4,мм]]</f>
        <v>15642.7161098897</v>
      </c>
      <c r="BZ1825" s="14">
        <f>Таблица1[[#This Row],[Т1]]+Таблица1[[#This Row],[X6, мм]]</f>
        <v>59108.581532129538</v>
      </c>
      <c r="CA1825" s="14">
        <f>Таблица1[[#This Row],[Т2]]+Таблица1[[#This Row],[Lдуг 5,мм]]</f>
        <v>21123.248292077849</v>
      </c>
      <c r="CB1825" s="14">
        <f>Таблица1[[#This Row],[Т3]]+Таблица1[[#This Row],[Y6, мм]]</f>
        <v>59340.6217227491</v>
      </c>
      <c r="CC1825" s="14">
        <f>Таблица1[[#This Row],[Т4]]+Таблица1[[#This Row],[Lдуг 6,мм]]</f>
        <v>22251.723812414912</v>
      </c>
      <c r="CD1825" s="14">
        <f>Таблица1[[#This Row],[Т5]]+Таблица1[[#This Row],[Lдуг 1,мм]]</f>
        <v>59709.09621559114</v>
      </c>
      <c r="CE1825" s="14">
        <f>Таблица1[[#This Row],[Т6]]+Таблица1[[#This Row],[Lпрям1, мм]]</f>
        <v>25336.230114280697</v>
      </c>
      <c r="CF1825" s="15">
        <f>Таблица1[[#This Row],[Т7]]+Таблица1[[#This Row],[Lдуг 2,мм]]</f>
        <v>59709.09621559114</v>
      </c>
      <c r="CG1825" s="14">
        <f>Таблица1[[#This Row],[Т8]]+Таблица1[[#This Row],[Lпрям2, мм]]</f>
        <v>25336.230114280697</v>
      </c>
      <c r="CH1825" s="14">
        <f>Таблица1[[#This Row],[Т9]]-Таблица1[[#This Row],[Т9]]</f>
        <v>0</v>
      </c>
      <c r="CI1825" s="50">
        <f>Таблица1[[#This Row],[Т9]]-Таблица1[[#This Row],[Т8]]</f>
        <v>34372.866101310443</v>
      </c>
      <c r="CJ1825" s="54">
        <f>Таблица1[[#This Row],[Т9]]-Таблица1[[#This Row],[Т7]]</f>
        <v>0</v>
      </c>
      <c r="CK1825" s="14">
        <f>Таблица1[[#This Row],[Т9]]-Таблица1[[#This Row],[Т6]]</f>
        <v>37457.372403176225</v>
      </c>
      <c r="CL1825" s="14">
        <f>Таблица1[[#This Row],[Т9]]-Таблица1[[#This Row],[Т5]]</f>
        <v>368.47449284204049</v>
      </c>
      <c r="CM1825" s="14">
        <f>Таблица1[[#This Row],[Т9]]-Таблица1[[#This Row],[Т4]]</f>
        <v>38585.847923513291</v>
      </c>
      <c r="CN1825" s="14">
        <f>Таблица1[[#This Row],[Т9]]-Таблица1[[#This Row],[Т3]]</f>
        <v>600.51468346160254</v>
      </c>
      <c r="CO1825" s="14">
        <f>Таблица1[[#This Row],[Т9]]-Таблица1[[#This Row],[Т2]]</f>
        <v>44066.380105701443</v>
      </c>
      <c r="CP1825" s="14">
        <f>Таблица1[[#This Row],[Т9]]-Таблица1[[#This Row],[Т1]]</f>
        <v>996.70957420459308</v>
      </c>
      <c r="CQ1825" s="14">
        <f>Таблица1[[#This Row],[Т9]]-Таблица1[[#This Row],[угол обхв6]]</f>
        <v>47449.365998606452</v>
      </c>
      <c r="CR1825" s="14">
        <f>Таблица1[[#This Row],[Т9]]-Таблица1[[#This Row],[угол обхв5]]</f>
        <v>1687.6393848310472</v>
      </c>
      <c r="CS1825" s="14">
        <f>Таблица1[[#This Row],[Т9]]-Таблица1[[#This Row],[угол обхв4]]</f>
        <v>59709.09621559114</v>
      </c>
      <c r="CT1825" s="14">
        <f>Таблица1[[#This Row],[Lкан_прям, мм]]+Таблица1[[#This Row],[Lкан_дуг, мм]]+Таблица1[[#This Row],[Lкан_леб,мм]]</f>
        <v>85045.326329871838</v>
      </c>
      <c r="CU1825" s="16">
        <f>Таблица1[[#This Row],[Lкан_леб,мм]]</f>
        <v>58021.456830760093</v>
      </c>
      <c r="CV1825" s="14">
        <f>2534431-(Таблица1[[#This Row],[Т23]]+Таблица1[[#This Row],[угол обхв3]])</f>
        <v>2449077.1305008885</v>
      </c>
      <c r="CW1825" s="50">
        <f>SUM(X1825:AC1825,AD1825:AI1825)-Таблица1[[#This Row],[lподв_min, мм]]</f>
        <v>23939.363195923212</v>
      </c>
      <c r="CX1825" s="17">
        <f>CW2264-Таблица1[[#This Row],[Суммарная длина каната]]</f>
        <v>-2426207.2250022599</v>
      </c>
    </row>
    <row r="1826" spans="1:102" x14ac:dyDescent="0.25">
      <c r="A1826" s="21">
        <v>1825</v>
      </c>
      <c r="B1826" s="10">
        <v>46.947551020408156</v>
      </c>
      <c r="C1826" s="10">
        <v>34.516326530612247</v>
      </c>
      <c r="D1826" s="11">
        <v>7271.6300533883341</v>
      </c>
      <c r="E1826" s="11">
        <v>10226.914112929342</v>
      </c>
      <c r="F1826" s="11">
        <v>6460.7883085930689</v>
      </c>
      <c r="G1826" s="11">
        <v>10618.608719603177</v>
      </c>
      <c r="H1826" s="11">
        <v>6863.6295633883346</v>
      </c>
      <c r="I1826" s="11">
        <v>7098.5285774936592</v>
      </c>
      <c r="J1826" s="11">
        <v>3128.3855354356838</v>
      </c>
      <c r="K1826" s="11">
        <v>25374.456500795059</v>
      </c>
      <c r="L1826" s="11">
        <v>1649.4129983166958</v>
      </c>
      <c r="M1826" s="11">
        <v>58021.456830760093</v>
      </c>
      <c r="N1826" s="11">
        <v>7052.3362918447501</v>
      </c>
      <c r="O1826" s="11">
        <v>19490.164672467927</v>
      </c>
      <c r="P1826" s="43">
        <v>9143.7113412988274</v>
      </c>
      <c r="Q1826" s="11">
        <v>16838.273099662354</v>
      </c>
      <c r="R1826" s="11">
        <v>7589.4031759457212</v>
      </c>
      <c r="S1826" s="11">
        <v>11582.765595422956</v>
      </c>
      <c r="T1826" s="11">
        <v>7271.6300533883341</v>
      </c>
      <c r="U1826" s="11">
        <v>10226.914112929342</v>
      </c>
      <c r="V1826" s="11">
        <v>6405.9891457270405</v>
      </c>
      <c r="W1826" s="11">
        <v>10489.310414319687</v>
      </c>
      <c r="X1826" s="12">
        <v>0</v>
      </c>
      <c r="Y1826" s="12">
        <v>678.23915130441742</v>
      </c>
      <c r="Z1826" s="12">
        <v>389.77235681713296</v>
      </c>
      <c r="AA1826" s="44">
        <v>232.0401906195587</v>
      </c>
      <c r="AB1826" s="45">
        <v>349.36129957558666</v>
      </c>
      <c r="AC1826" s="12">
        <v>0</v>
      </c>
      <c r="AD1826" s="12">
        <v>12259.730216984686</v>
      </c>
      <c r="AE1826" s="12">
        <v>3377.3330471536633</v>
      </c>
      <c r="AF1826" s="12">
        <v>5480.532182188148</v>
      </c>
      <c r="AG1826" s="44">
        <v>1128.475520337061</v>
      </c>
      <c r="AH1826" s="45">
        <v>3128.3855341314952</v>
      </c>
      <c r="AI1826" s="12">
        <v>0</v>
      </c>
      <c r="AJ1826" s="12">
        <v>-43.506244045383355</v>
      </c>
      <c r="AK1826" s="12">
        <v>51.739444362160718</v>
      </c>
      <c r="AL1826" s="12">
        <v>106.47550077512371</v>
      </c>
      <c r="AM1826" s="44">
        <v>139.06109783373111</v>
      </c>
      <c r="AN1826" s="45">
        <v>89.999999816851926</v>
      </c>
      <c r="AO1826" s="12">
        <v>0</v>
      </c>
      <c r="AP1826" s="12">
        <v>-2120.5189886058733</v>
      </c>
      <c r="AQ1826" s="12">
        <v>7372.6990593297432</v>
      </c>
      <c r="AR1826" s="12">
        <v>9534.9593059943945</v>
      </c>
      <c r="AS1826" s="44">
        <v>7856.7467529720034</v>
      </c>
      <c r="AT1826" s="45">
        <v>6863.6300533883341</v>
      </c>
      <c r="AU1826" s="12">
        <v>0</v>
      </c>
      <c r="AV1826" s="12">
        <v>11346.076325872191</v>
      </c>
      <c r="AW1826" s="12">
        <v>19742.81402870965</v>
      </c>
      <c r="AX1826" s="12">
        <v>16722.562122993866</v>
      </c>
      <c r="AY1826" s="44">
        <v>11274.558827452503</v>
      </c>
      <c r="AZ1826" s="45">
        <v>10226.914111625156</v>
      </c>
      <c r="BA1826" s="12">
        <v>0</v>
      </c>
      <c r="BB1826" s="12">
        <v>6771.4553739509201</v>
      </c>
      <c r="BC1826" s="12">
        <v>9464.0741087838214</v>
      </c>
      <c r="BD1826" s="12">
        <v>7980.6511406412892</v>
      </c>
      <c r="BE1826" s="44">
        <v>7004.2864763620528</v>
      </c>
      <c r="BF1826" s="45">
        <v>6863.6300633883338</v>
      </c>
      <c r="BG1826" s="12">
        <v>0</v>
      </c>
      <c r="BH1826" s="12">
        <v>19786.086807434407</v>
      </c>
      <c r="BI1826" s="12">
        <v>17090.922455904078</v>
      </c>
      <c r="BJ1826" s="12">
        <v>11467.054618754468</v>
      </c>
      <c r="BK1826" s="44">
        <v>10535.120880899794</v>
      </c>
      <c r="BL1826" s="45">
        <v>7098.528577493661</v>
      </c>
      <c r="BM1826" s="12">
        <v>0</v>
      </c>
      <c r="BN1826" s="12">
        <v>0</v>
      </c>
      <c r="BO1826" s="12">
        <v>95.245688407544066</v>
      </c>
      <c r="BP1826" s="12">
        <v>54.736056412962988</v>
      </c>
      <c r="BQ1826" s="48">
        <v>32.585597058607419</v>
      </c>
      <c r="BR1826" s="49">
        <v>49.061098016879193</v>
      </c>
      <c r="BS1826" s="13">
        <v>0</v>
      </c>
      <c r="BT1826" s="12">
        <v>308.54316923990507</v>
      </c>
      <c r="BV1826" s="14">
        <f>Таблица1[[#This Row],[Lкан_леб,мм]]</f>
        <v>58021.456830760093</v>
      </c>
      <c r="BW1826" s="50">
        <f>Таблица1[[#This Row],[угол обхв4]]+Таблица1[[#This Row],[Lдуг 3,мм]]</f>
        <v>12259.730216984686</v>
      </c>
      <c r="BX1826" s="54">
        <f>Таблица1[[#This Row],[угол обхв5]]+Таблица1[[#This Row],[Y5, мм]]</f>
        <v>58699.695982064513</v>
      </c>
      <c r="BY1826" s="14">
        <f>Таблица1[[#This Row],[угол обхв6]]+Таблица1[[#This Row],[Lдуг 4,мм]]</f>
        <v>15637.063264138349</v>
      </c>
      <c r="BZ1826" s="14">
        <f>Таблица1[[#This Row],[Т1]]+Таблица1[[#This Row],[X6, мм]]</f>
        <v>59089.468338881648</v>
      </c>
      <c r="CA1826" s="14">
        <f>Таблица1[[#This Row],[Т2]]+Таблица1[[#This Row],[Lдуг 5,мм]]</f>
        <v>21117.595446326497</v>
      </c>
      <c r="CB1826" s="14">
        <f>Таблица1[[#This Row],[Т3]]+Таблица1[[#This Row],[Y6, мм]]</f>
        <v>59321.50852950121</v>
      </c>
      <c r="CC1826" s="14">
        <f>Таблица1[[#This Row],[Т4]]+Таблица1[[#This Row],[Lдуг 6,мм]]</f>
        <v>22246.070966663559</v>
      </c>
      <c r="CD1826" s="14">
        <f>Таблица1[[#This Row],[Т5]]+Таблица1[[#This Row],[Lдуг 1,мм]]</f>
        <v>59670.869829076801</v>
      </c>
      <c r="CE1826" s="14">
        <f>Таблица1[[#This Row],[Т6]]+Таблица1[[#This Row],[Lпрям1, мм]]</f>
        <v>25374.456500795055</v>
      </c>
      <c r="CF1826" s="15">
        <f>Таблица1[[#This Row],[Т7]]+Таблица1[[#This Row],[Lдуг 2,мм]]</f>
        <v>59670.869829076801</v>
      </c>
      <c r="CG1826" s="14">
        <f>Таблица1[[#This Row],[Т8]]+Таблица1[[#This Row],[Lпрям2, мм]]</f>
        <v>25374.456500795055</v>
      </c>
      <c r="CH1826" s="14">
        <f>Таблица1[[#This Row],[Т9]]-Таблица1[[#This Row],[Т9]]</f>
        <v>0</v>
      </c>
      <c r="CI1826" s="50">
        <f>Таблица1[[#This Row],[Т9]]-Таблица1[[#This Row],[Т8]]</f>
        <v>34296.413328281749</v>
      </c>
      <c r="CJ1826" s="54">
        <f>Таблица1[[#This Row],[Т9]]-Таблица1[[#This Row],[Т7]]</f>
        <v>0</v>
      </c>
      <c r="CK1826" s="14">
        <f>Таблица1[[#This Row],[Т9]]-Таблица1[[#This Row],[Т6]]</f>
        <v>37424.798862413241</v>
      </c>
      <c r="CL1826" s="14">
        <f>Таблица1[[#This Row],[Т9]]-Таблица1[[#This Row],[Т5]]</f>
        <v>349.36129957559024</v>
      </c>
      <c r="CM1826" s="14">
        <f>Таблица1[[#This Row],[Т9]]-Таблица1[[#This Row],[Т4]]</f>
        <v>38553.2743827503</v>
      </c>
      <c r="CN1826" s="14">
        <f>Таблица1[[#This Row],[Т9]]-Таблица1[[#This Row],[Т3]]</f>
        <v>581.40149019515229</v>
      </c>
      <c r="CO1826" s="14">
        <f>Таблица1[[#This Row],[Т9]]-Таблица1[[#This Row],[Т2]]</f>
        <v>44033.806564938452</v>
      </c>
      <c r="CP1826" s="14">
        <f>Таблица1[[#This Row],[Т9]]-Таблица1[[#This Row],[Т1]]</f>
        <v>971.1738470122873</v>
      </c>
      <c r="CQ1826" s="14">
        <f>Таблица1[[#This Row],[Т9]]-Таблица1[[#This Row],[угол обхв6]]</f>
        <v>47411.139612092113</v>
      </c>
      <c r="CR1826" s="14">
        <f>Таблица1[[#This Row],[Т9]]-Таблица1[[#This Row],[угол обхв5]]</f>
        <v>1649.4129983167077</v>
      </c>
      <c r="CS1826" s="14">
        <f>Таблица1[[#This Row],[Т9]]-Таблица1[[#This Row],[угол обхв4]]</f>
        <v>59670.869829076801</v>
      </c>
      <c r="CT1826" s="14">
        <f>Таблица1[[#This Row],[Lкан_прям, мм]]+Таблица1[[#This Row],[Lкан_дуг, мм]]+Таблица1[[#This Row],[Lкан_леб,мм]]</f>
        <v>85045.326329871852</v>
      </c>
      <c r="CU1826" s="16">
        <f>Таблица1[[#This Row],[Lкан_леб,мм]]</f>
        <v>58021.456830760093</v>
      </c>
      <c r="CV1826" s="14">
        <f>2534431-(Таблица1[[#This Row],[Т23]]+Таблица1[[#This Row],[угол обхв3]])</f>
        <v>2449077.1305008885</v>
      </c>
      <c r="CW1826" s="50">
        <f>SUM(X1826:AC1826,AD1826:AI1826)-Таблица1[[#This Row],[lподв_min, мм]]</f>
        <v>23895.483963676066</v>
      </c>
      <c r="CX1826" s="17">
        <f>CW2265-Таблица1[[#This Row],[Суммарная длина каната]]</f>
        <v>-2426247.3032720978</v>
      </c>
    </row>
    <row r="1827" spans="1:102" x14ac:dyDescent="0.25">
      <c r="A1827" s="21">
        <v>1826</v>
      </c>
      <c r="B1827" s="10">
        <v>46.947551020408156</v>
      </c>
      <c r="C1827" s="10">
        <v>37.200408163265308</v>
      </c>
      <c r="D1827" s="11">
        <v>7660.123754391856</v>
      </c>
      <c r="E1827" s="11">
        <v>10218.480289804589</v>
      </c>
      <c r="F1827" s="11">
        <v>6831.8289256163162</v>
      </c>
      <c r="G1827" s="11">
        <v>10571.774326866778</v>
      </c>
      <c r="H1827" s="11">
        <v>7252.1232643918556</v>
      </c>
      <c r="I1827" s="11">
        <v>7044.5626710640399</v>
      </c>
      <c r="J1827" s="11">
        <v>3173.9176187405487</v>
      </c>
      <c r="K1827" s="11">
        <v>25412.682887309551</v>
      </c>
      <c r="L1827" s="11">
        <v>1611.1866118021917</v>
      </c>
      <c r="M1827" s="11">
        <v>58021.456830760093</v>
      </c>
      <c r="N1827" s="11">
        <v>7052.3362918447501</v>
      </c>
      <c r="O1827" s="11">
        <v>19490.164672467927</v>
      </c>
      <c r="P1827" s="43">
        <v>9220.5483634509219</v>
      </c>
      <c r="Q1827" s="11">
        <v>16910.253675047312</v>
      </c>
      <c r="R1827" s="11">
        <v>7914.0551823038213</v>
      </c>
      <c r="S1827" s="11">
        <v>11587.725275159142</v>
      </c>
      <c r="T1827" s="11">
        <v>7660.123754391856</v>
      </c>
      <c r="U1827" s="11">
        <v>10218.480289804589</v>
      </c>
      <c r="V1827" s="11">
        <v>6783.1447828115843</v>
      </c>
      <c r="W1827" s="11">
        <v>10440.051685535196</v>
      </c>
      <c r="X1827" s="12">
        <v>0</v>
      </c>
      <c r="Y1827" s="12">
        <v>665.536440540635</v>
      </c>
      <c r="Z1827" s="12">
        <v>383.36187433301791</v>
      </c>
      <c r="AA1827" s="44">
        <v>232.04019061955896</v>
      </c>
      <c r="AB1827" s="45">
        <v>330.24810630897997</v>
      </c>
      <c r="AC1827" s="12">
        <v>0</v>
      </c>
      <c r="AD1827" s="12">
        <v>12259.730216984686</v>
      </c>
      <c r="AE1827" s="12">
        <v>3370.0273503445865</v>
      </c>
      <c r="AF1827" s="12">
        <v>5480.5321821881462</v>
      </c>
      <c r="AG1827" s="44">
        <v>1128.4755203370605</v>
      </c>
      <c r="AH1827" s="45">
        <v>3173.9176174550685</v>
      </c>
      <c r="AI1827" s="12">
        <v>0</v>
      </c>
      <c r="AJ1827" s="12">
        <v>-43.506244045383355</v>
      </c>
      <c r="AK1827" s="12">
        <v>49.955592119170198</v>
      </c>
      <c r="AL1827" s="12">
        <v>103.79141914247062</v>
      </c>
      <c r="AM1827" s="44">
        <v>136.37701620107808</v>
      </c>
      <c r="AN1827" s="45">
        <v>89.999999819479328</v>
      </c>
      <c r="AO1827" s="12">
        <v>0</v>
      </c>
      <c r="AP1827" s="12">
        <v>-2120.5189886058733</v>
      </c>
      <c r="AQ1827" s="12">
        <v>7364.6790646237259</v>
      </c>
      <c r="AR1827" s="12">
        <v>9616.7857205112632</v>
      </c>
      <c r="AS1827" s="44">
        <v>8195.5384560576786</v>
      </c>
      <c r="AT1827" s="45">
        <v>7252.123754391856</v>
      </c>
      <c r="AU1827" s="12">
        <v>0</v>
      </c>
      <c r="AV1827" s="12">
        <v>11346.076325872191</v>
      </c>
      <c r="AW1827" s="12">
        <v>19752.664181596501</v>
      </c>
      <c r="AX1827" s="12">
        <v>16812.991365441605</v>
      </c>
      <c r="AY1827" s="44">
        <v>11292.376046961725</v>
      </c>
      <c r="AZ1827" s="45">
        <v>10218.480288519109</v>
      </c>
      <c r="BA1827" s="12">
        <v>0</v>
      </c>
      <c r="BB1827" s="12">
        <v>6771.4553739509201</v>
      </c>
      <c r="BC1827" s="12">
        <v>9532.891136229895</v>
      </c>
      <c r="BD1827" s="12">
        <v>8310.2925393641617</v>
      </c>
      <c r="BE1827" s="44">
        <v>7378.6404806379978</v>
      </c>
      <c r="BF1827" s="45">
        <v>7252.1237643918557</v>
      </c>
      <c r="BG1827" s="12">
        <v>0</v>
      </c>
      <c r="BH1827" s="12">
        <v>19786.086807434407</v>
      </c>
      <c r="BI1827" s="12">
        <v>17172.753184175886</v>
      </c>
      <c r="BJ1827" s="12">
        <v>11490.462965553437</v>
      </c>
      <c r="BK1827" s="44">
        <v>10513.829518002007</v>
      </c>
      <c r="BL1827" s="45">
        <v>7044.5626710640418</v>
      </c>
      <c r="BM1827" s="12">
        <v>0</v>
      </c>
      <c r="BN1827" s="12">
        <v>0</v>
      </c>
      <c r="BO1827" s="12">
        <v>93.461836164553546</v>
      </c>
      <c r="BP1827" s="12">
        <v>53.835827023300411</v>
      </c>
      <c r="BQ1827" s="48">
        <v>32.585597058607462</v>
      </c>
      <c r="BR1827" s="49">
        <v>46.37701638159875</v>
      </c>
      <c r="BS1827" s="13">
        <v>0</v>
      </c>
      <c r="BT1827" s="12">
        <v>308.54316923990507</v>
      </c>
      <c r="BV1827" s="14">
        <f>Таблица1[[#This Row],[Lкан_леб,мм]]</f>
        <v>58021.456830760093</v>
      </c>
      <c r="BW1827" s="50">
        <f>Таблица1[[#This Row],[угол обхв4]]+Таблица1[[#This Row],[Lдуг 3,мм]]</f>
        <v>12259.730216984686</v>
      </c>
      <c r="BX1827" s="54">
        <f>Таблица1[[#This Row],[угол обхв5]]+Таблица1[[#This Row],[Y5, мм]]</f>
        <v>58686.993271300729</v>
      </c>
      <c r="BY1827" s="14">
        <f>Таблица1[[#This Row],[угол обхв6]]+Таблица1[[#This Row],[Lдуг 4,мм]]</f>
        <v>15629.757567329272</v>
      </c>
      <c r="BZ1827" s="14">
        <f>Таблица1[[#This Row],[Т1]]+Таблица1[[#This Row],[X6, мм]]</f>
        <v>59070.355145633745</v>
      </c>
      <c r="CA1827" s="14">
        <f>Таблица1[[#This Row],[Т2]]+Таблица1[[#This Row],[Lдуг 5,мм]]</f>
        <v>21110.289749517418</v>
      </c>
      <c r="CB1827" s="14">
        <f>Таблица1[[#This Row],[Т3]]+Таблица1[[#This Row],[Y6, мм]]</f>
        <v>59302.395336253307</v>
      </c>
      <c r="CC1827" s="14">
        <f>Таблица1[[#This Row],[Т4]]+Таблица1[[#This Row],[Lдуг 6,мм]]</f>
        <v>22238.765269854477</v>
      </c>
      <c r="CD1827" s="14">
        <f>Таблица1[[#This Row],[Т5]]+Таблица1[[#This Row],[Lдуг 1,мм]]</f>
        <v>59632.643442562287</v>
      </c>
      <c r="CE1827" s="14">
        <f>Таблица1[[#This Row],[Т6]]+Таблица1[[#This Row],[Lпрям1, мм]]</f>
        <v>25412.682887309544</v>
      </c>
      <c r="CF1827" s="15">
        <f>Таблица1[[#This Row],[Т7]]+Таблица1[[#This Row],[Lдуг 2,мм]]</f>
        <v>59632.643442562287</v>
      </c>
      <c r="CG1827" s="14">
        <f>Таблица1[[#This Row],[Т8]]+Таблица1[[#This Row],[Lпрям2, мм]]</f>
        <v>25412.682887309544</v>
      </c>
      <c r="CH1827" s="14">
        <f>Таблица1[[#This Row],[Т9]]-Таблица1[[#This Row],[Т9]]</f>
        <v>0</v>
      </c>
      <c r="CI1827" s="50">
        <f>Таблица1[[#This Row],[Т9]]-Таблица1[[#This Row],[Т8]]</f>
        <v>34219.960555252743</v>
      </c>
      <c r="CJ1827" s="54">
        <f>Таблица1[[#This Row],[Т9]]-Таблица1[[#This Row],[Т7]]</f>
        <v>0</v>
      </c>
      <c r="CK1827" s="14">
        <f>Таблица1[[#This Row],[Т9]]-Таблица1[[#This Row],[Т6]]</f>
        <v>37393.878172707809</v>
      </c>
      <c r="CL1827" s="14">
        <f>Таблица1[[#This Row],[Т9]]-Таблица1[[#This Row],[Т5]]</f>
        <v>330.24810630897991</v>
      </c>
      <c r="CM1827" s="14">
        <f>Таблица1[[#This Row],[Т9]]-Таблица1[[#This Row],[Т4]]</f>
        <v>38522.353693044868</v>
      </c>
      <c r="CN1827" s="14">
        <f>Таблица1[[#This Row],[Т9]]-Таблица1[[#This Row],[Т3]]</f>
        <v>562.28829692854197</v>
      </c>
      <c r="CO1827" s="14">
        <f>Таблица1[[#This Row],[Т9]]-Таблица1[[#This Row],[Т2]]</f>
        <v>44002.885875233012</v>
      </c>
      <c r="CP1827" s="14">
        <f>Таблица1[[#This Row],[Т9]]-Таблица1[[#This Row],[Т1]]</f>
        <v>945.65017126155726</v>
      </c>
      <c r="CQ1827" s="14">
        <f>Таблица1[[#This Row],[Т9]]-Таблица1[[#This Row],[угол обхв6]]</f>
        <v>47372.913225577598</v>
      </c>
      <c r="CR1827" s="14">
        <f>Таблица1[[#This Row],[Т9]]-Таблица1[[#This Row],[угол обхв5]]</f>
        <v>1611.1866118021935</v>
      </c>
      <c r="CS1827" s="14">
        <f>Таблица1[[#This Row],[Т9]]-Таблица1[[#This Row],[угол обхв4]]</f>
        <v>59632.643442562287</v>
      </c>
      <c r="CT1827" s="14">
        <f>Таблица1[[#This Row],[Lкан_прям, мм]]+Таблица1[[#This Row],[Lкан_дуг, мм]]+Таблица1[[#This Row],[Lкан_леб,мм]]</f>
        <v>85045.326329871838</v>
      </c>
      <c r="CU1827" s="16">
        <f>Таблица1[[#This Row],[Lкан_леб,мм]]</f>
        <v>58021.456830760093</v>
      </c>
      <c r="CV1827" s="14">
        <f>2534431-(Таблица1[[#This Row],[Т23]]+Таблица1[[#This Row],[угол обхв3]])</f>
        <v>2449077.1305008885</v>
      </c>
      <c r="CW1827" s="50">
        <f>SUM(X1827:AC1827,AD1827:AI1827)-Таблица1[[#This Row],[lподв_min, мм]]</f>
        <v>23849.951880371187</v>
      </c>
      <c r="CX1827" s="17">
        <f>CW2266-Таблица1[[#This Row],[Суммарная длина каната]]</f>
        <v>-2426288.5806015767</v>
      </c>
    </row>
    <row r="1828" spans="1:102" x14ac:dyDescent="0.25">
      <c r="A1828" s="21">
        <v>1827</v>
      </c>
      <c r="B1828" s="10">
        <v>46.947551020408156</v>
      </c>
      <c r="C1828" s="10">
        <v>39.884489795918363</v>
      </c>
      <c r="D1828" s="11">
        <v>8048.5861951477964</v>
      </c>
      <c r="E1828" s="11">
        <v>10228.248463321172</v>
      </c>
      <c r="F1828" s="11">
        <v>7204.6556873164836</v>
      </c>
      <c r="G1828" s="11">
        <v>10542.366749881476</v>
      </c>
      <c r="H1828" s="11">
        <v>7640.5857051477969</v>
      </c>
      <c r="I1828" s="11">
        <v>7007.1512221458688</v>
      </c>
      <c r="J1828" s="11">
        <v>3221.0972411753032</v>
      </c>
      <c r="K1828" s="11">
        <v>25450.909273824178</v>
      </c>
      <c r="L1828" s="11">
        <v>1572.9602252875695</v>
      </c>
      <c r="M1828" s="11">
        <v>58021.456830760093</v>
      </c>
      <c r="N1828" s="11">
        <v>7052.3362918447501</v>
      </c>
      <c r="O1828" s="11">
        <v>19490.164672467927</v>
      </c>
      <c r="P1828" s="43">
        <v>9293.930316259577</v>
      </c>
      <c r="Q1828" s="11">
        <v>16985.753477748636</v>
      </c>
      <c r="R1828" s="11">
        <v>8238.1187642120058</v>
      </c>
      <c r="S1828" s="11">
        <v>11607.882619633607</v>
      </c>
      <c r="T1828" s="11">
        <v>8048.5861951477964</v>
      </c>
      <c r="U1828" s="11">
        <v>10228.248463321172</v>
      </c>
      <c r="V1828" s="11">
        <v>7162.1933849923053</v>
      </c>
      <c r="W1828" s="11">
        <v>10408.508792025657</v>
      </c>
      <c r="X1828" s="12">
        <v>0</v>
      </c>
      <c r="Y1828" s="12">
        <v>652.81851039229889</v>
      </c>
      <c r="Z1828" s="12">
        <v>376.966611233457</v>
      </c>
      <c r="AA1828" s="44">
        <v>232.04019061955924</v>
      </c>
      <c r="AB1828" s="45">
        <v>311.1349130422546</v>
      </c>
      <c r="AC1828" s="12">
        <v>0</v>
      </c>
      <c r="AD1828" s="12">
        <v>12259.730216984686</v>
      </c>
      <c r="AE1828" s="12">
        <v>3361.0741144056256</v>
      </c>
      <c r="AF1828" s="12">
        <v>5480.5321821881498</v>
      </c>
      <c r="AG1828" s="44">
        <v>1128.4755203370628</v>
      </c>
      <c r="AH1828" s="45">
        <v>3221.0972399086522</v>
      </c>
      <c r="AI1828" s="12">
        <v>0</v>
      </c>
      <c r="AJ1828" s="12">
        <v>-43.506244045383355</v>
      </c>
      <c r="AK1828" s="12">
        <v>48.169602605342128</v>
      </c>
      <c r="AL1828" s="12">
        <v>101.10733750981754</v>
      </c>
      <c r="AM1828" s="44">
        <v>133.69293456842504</v>
      </c>
      <c r="AN1828" s="45">
        <v>89.999999822123414</v>
      </c>
      <c r="AO1828" s="12">
        <v>0</v>
      </c>
      <c r="AP1828" s="12">
        <v>-2120.5189886058733</v>
      </c>
      <c r="AQ1828" s="12">
        <v>7356.3461805484885</v>
      </c>
      <c r="AR1828" s="12">
        <v>9694.2876606142072</v>
      </c>
      <c r="AS1828" s="44">
        <v>8533.1241175478153</v>
      </c>
      <c r="AT1828" s="45">
        <v>7640.5861951477964</v>
      </c>
      <c r="AU1828" s="12">
        <v>0</v>
      </c>
      <c r="AV1828" s="12">
        <v>11346.076325872191</v>
      </c>
      <c r="AW1828" s="12">
        <v>19762.271246387671</v>
      </c>
      <c r="AX1828" s="12">
        <v>16907.153243516746</v>
      </c>
      <c r="AY1828" s="44">
        <v>11326.038972369359</v>
      </c>
      <c r="AZ1828" s="45">
        <v>10228.248462054524</v>
      </c>
      <c r="BA1828" s="12">
        <v>0</v>
      </c>
      <c r="BB1828" s="12">
        <v>6771.4553739509201</v>
      </c>
      <c r="BC1828" s="12">
        <v>9597.9402049633172</v>
      </c>
      <c r="BD1828" s="12">
        <v>8638.476108566636</v>
      </c>
      <c r="BE1828" s="44">
        <v>7753.5808418119868</v>
      </c>
      <c r="BF1828" s="45">
        <v>7640.5862051477961</v>
      </c>
      <c r="BG1828" s="12">
        <v>0</v>
      </c>
      <c r="BH1828" s="12">
        <v>19786.086807434407</v>
      </c>
      <c r="BI1828" s="12">
        <v>17257.86005166838</v>
      </c>
      <c r="BJ1828" s="12">
        <v>11529.282385401713</v>
      </c>
      <c r="BK1828" s="44">
        <v>10510.09211058542</v>
      </c>
      <c r="BL1828" s="45">
        <v>7007.1512221458706</v>
      </c>
      <c r="BM1828" s="12">
        <v>0</v>
      </c>
      <c r="BN1828" s="12">
        <v>0</v>
      </c>
      <c r="BO1828" s="12">
        <v>91.675846650725475</v>
      </c>
      <c r="BP1828" s="12">
        <v>52.93773490447542</v>
      </c>
      <c r="BQ1828" s="48">
        <v>32.585597058607497</v>
      </c>
      <c r="BR1828" s="49">
        <v>43.692934746301624</v>
      </c>
      <c r="BS1828" s="13">
        <v>0</v>
      </c>
      <c r="BT1828" s="12">
        <v>308.54316923990507</v>
      </c>
      <c r="BV1828" s="14">
        <f>Таблица1[[#This Row],[Lкан_леб,мм]]</f>
        <v>58021.456830760093</v>
      </c>
      <c r="BW1828" s="50">
        <f>Таблица1[[#This Row],[угол обхв4]]+Таблица1[[#This Row],[Lдуг 3,мм]]</f>
        <v>12259.730216984686</v>
      </c>
      <c r="BX1828" s="54">
        <f>Таблица1[[#This Row],[угол обхв5]]+Таблица1[[#This Row],[Y5, мм]]</f>
        <v>58674.275341152395</v>
      </c>
      <c r="BY1828" s="14">
        <f>Таблица1[[#This Row],[угол обхв6]]+Таблица1[[#This Row],[Lдуг 4,мм]]</f>
        <v>15620.804331390311</v>
      </c>
      <c r="BZ1828" s="14">
        <f>Таблица1[[#This Row],[Т1]]+Таблица1[[#This Row],[X6, мм]]</f>
        <v>59051.241952385855</v>
      </c>
      <c r="CA1828" s="14">
        <f>Таблица1[[#This Row],[Т2]]+Таблица1[[#This Row],[Lдуг 5,мм]]</f>
        <v>21101.336513578462</v>
      </c>
      <c r="CB1828" s="14">
        <f>Таблица1[[#This Row],[Т3]]+Таблица1[[#This Row],[Y6, мм]]</f>
        <v>59283.282143005417</v>
      </c>
      <c r="CC1828" s="14">
        <f>Таблица1[[#This Row],[Т4]]+Таблица1[[#This Row],[Lдуг 6,мм]]</f>
        <v>22229.812033915525</v>
      </c>
      <c r="CD1828" s="14">
        <f>Таблица1[[#This Row],[Т5]]+Таблица1[[#This Row],[Lдуг 1,мм]]</f>
        <v>59594.41705604767</v>
      </c>
      <c r="CE1828" s="14">
        <f>Таблица1[[#This Row],[Т6]]+Таблица1[[#This Row],[Lпрям1, мм]]</f>
        <v>25450.909273824178</v>
      </c>
      <c r="CF1828" s="15">
        <f>Таблица1[[#This Row],[Т7]]+Таблица1[[#This Row],[Lдуг 2,мм]]</f>
        <v>59594.41705604767</v>
      </c>
      <c r="CG1828" s="14">
        <f>Таблица1[[#This Row],[Т8]]+Таблица1[[#This Row],[Lпрям2, мм]]</f>
        <v>25450.909273824178</v>
      </c>
      <c r="CH1828" s="14">
        <f>Таблица1[[#This Row],[Т9]]-Таблица1[[#This Row],[Т9]]</f>
        <v>0</v>
      </c>
      <c r="CI1828" s="50">
        <f>Таблица1[[#This Row],[Т9]]-Таблица1[[#This Row],[Т8]]</f>
        <v>34143.507782223489</v>
      </c>
      <c r="CJ1828" s="54">
        <f>Таблица1[[#This Row],[Т9]]-Таблица1[[#This Row],[Т7]]</f>
        <v>0</v>
      </c>
      <c r="CK1828" s="14">
        <f>Таблица1[[#This Row],[Т9]]-Таблица1[[#This Row],[Т6]]</f>
        <v>37364.605022132149</v>
      </c>
      <c r="CL1828" s="14">
        <f>Таблица1[[#This Row],[Т9]]-Таблица1[[#This Row],[Т5]]</f>
        <v>311.13491304225317</v>
      </c>
      <c r="CM1828" s="14">
        <f>Таблица1[[#This Row],[Т9]]-Таблица1[[#This Row],[Т4]]</f>
        <v>38493.080542469208</v>
      </c>
      <c r="CN1828" s="14">
        <f>Таблица1[[#This Row],[Т9]]-Таблица1[[#This Row],[Т3]]</f>
        <v>543.17510366181523</v>
      </c>
      <c r="CO1828" s="14">
        <f>Таблица1[[#This Row],[Т9]]-Таблица1[[#This Row],[Т2]]</f>
        <v>43973.61272465736</v>
      </c>
      <c r="CP1828" s="14">
        <f>Таблица1[[#This Row],[Т9]]-Таблица1[[#This Row],[Т1]]</f>
        <v>920.14171489527507</v>
      </c>
      <c r="CQ1828" s="14">
        <f>Таблица1[[#This Row],[Т9]]-Таблица1[[#This Row],[угол обхв6]]</f>
        <v>47334.686839062982</v>
      </c>
      <c r="CR1828" s="14">
        <f>Таблица1[[#This Row],[Т9]]-Таблица1[[#This Row],[угол обхв5]]</f>
        <v>1572.9602252875775</v>
      </c>
      <c r="CS1828" s="14">
        <f>Таблица1[[#This Row],[Т9]]-Таблица1[[#This Row],[угол обхв4]]</f>
        <v>59594.41705604767</v>
      </c>
      <c r="CT1828" s="14">
        <f>Таблица1[[#This Row],[Lкан_прям, мм]]+Таблица1[[#This Row],[Lкан_дуг, мм]]+Таблица1[[#This Row],[Lкан_леб,мм]]</f>
        <v>85045.326329871838</v>
      </c>
      <c r="CU1828" s="16">
        <f>Таблица1[[#This Row],[Lкан_леб,мм]]</f>
        <v>58021.456830760093</v>
      </c>
      <c r="CV1828" s="14">
        <f>2534431-(Таблица1[[#This Row],[Т23]]+Таблица1[[#This Row],[угол обхв3]])</f>
        <v>2449077.1305008885</v>
      </c>
      <c r="CW1828" s="50">
        <f>SUM(X1828:AC1828,AD1828:AI1828)-Таблица1[[#This Row],[lподв_min, мм]]</f>
        <v>23802.772257936445</v>
      </c>
      <c r="CX1828" s="17">
        <f>CW2267-Таблица1[[#This Row],[Суммарная длина каната]]</f>
        <v>-2426331.0186898964</v>
      </c>
    </row>
    <row r="1829" spans="1:102" x14ac:dyDescent="0.25">
      <c r="A1829" s="21">
        <v>1828</v>
      </c>
      <c r="B1829" s="10">
        <v>46.947551020408156</v>
      </c>
      <c r="C1829" s="10">
        <v>42.568571428571424</v>
      </c>
      <c r="D1829" s="11">
        <v>8436.1650299354224</v>
      </c>
      <c r="E1829" s="11">
        <v>10256.197200619637</v>
      </c>
      <c r="F1829" s="11">
        <v>7578.4505550325021</v>
      </c>
      <c r="G1829" s="11">
        <v>10530.450513347138</v>
      </c>
      <c r="H1829" s="11">
        <v>8028.1645399354229</v>
      </c>
      <c r="I1829" s="11">
        <v>6986.2793232273816</v>
      </c>
      <c r="J1829" s="11">
        <v>3269.9178773922567</v>
      </c>
      <c r="K1829" s="11">
        <v>25489.135660338881</v>
      </c>
      <c r="L1829" s="11">
        <v>1534.7338387728637</v>
      </c>
      <c r="M1829" s="11">
        <v>58021.456830760093</v>
      </c>
      <c r="N1829" s="11">
        <v>7052.3362918447501</v>
      </c>
      <c r="O1829" s="11">
        <v>19490.164672467927</v>
      </c>
      <c r="P1829" s="43">
        <v>9363.6961885512737</v>
      </c>
      <c r="Q1829" s="11">
        <v>17064.606849707798</v>
      </c>
      <c r="R1829" s="11">
        <v>8560.8828768476451</v>
      </c>
      <c r="S1829" s="11">
        <v>11643.193400564534</v>
      </c>
      <c r="T1829" s="11">
        <v>8436.1650299354224</v>
      </c>
      <c r="U1829" s="11">
        <v>10256.197200619637</v>
      </c>
      <c r="V1829" s="11">
        <v>7542.3032619431269</v>
      </c>
      <c r="W1829" s="11">
        <v>10394.750943700396</v>
      </c>
      <c r="X1829" s="12">
        <v>0</v>
      </c>
      <c r="Y1829" s="12">
        <v>640.08213591007848</v>
      </c>
      <c r="Z1829" s="12">
        <v>370.58979246778034</v>
      </c>
      <c r="AA1829" s="44">
        <v>232.04019061955876</v>
      </c>
      <c r="AB1829" s="45">
        <v>292.021719775446</v>
      </c>
      <c r="AC1829" s="12">
        <v>0</v>
      </c>
      <c r="AD1829" s="12">
        <v>12259.730216984686</v>
      </c>
      <c r="AE1829" s="12">
        <v>3350.4798646844679</v>
      </c>
      <c r="AF1829" s="12">
        <v>5480.5321821881471</v>
      </c>
      <c r="AG1829" s="44">
        <v>1128.4755203370623</v>
      </c>
      <c r="AH1829" s="45">
        <v>3269.9178761445173</v>
      </c>
      <c r="AI1829" s="12">
        <v>0</v>
      </c>
      <c r="AJ1829" s="12">
        <v>-43.506244045383355</v>
      </c>
      <c r="AK1829" s="12">
        <v>46.381022938358427</v>
      </c>
      <c r="AL1829" s="12">
        <v>98.423255877164507</v>
      </c>
      <c r="AM1829" s="44">
        <v>131.00885293577193</v>
      </c>
      <c r="AN1829" s="45">
        <v>89.999999824779138</v>
      </c>
      <c r="AO1829" s="12">
        <v>0</v>
      </c>
      <c r="AP1829" s="12">
        <v>-2120.5189886058733</v>
      </c>
      <c r="AQ1829" s="12">
        <v>7347.7052036586201</v>
      </c>
      <c r="AR1829" s="12">
        <v>9767.2950752505058</v>
      </c>
      <c r="AS1829" s="44">
        <v>8868.763023119056</v>
      </c>
      <c r="AT1829" s="45">
        <v>8028.1650299354224</v>
      </c>
      <c r="AU1829" s="12">
        <v>0</v>
      </c>
      <c r="AV1829" s="12">
        <v>11346.076325872191</v>
      </c>
      <c r="AW1829" s="12">
        <v>19771.627291538189</v>
      </c>
      <c r="AX1829" s="12">
        <v>17004.841151726927</v>
      </c>
      <c r="AY1829" s="44">
        <v>11375.473742093414</v>
      </c>
      <c r="AZ1829" s="45">
        <v>10256.1971993719</v>
      </c>
      <c r="BA1829" s="12">
        <v>0</v>
      </c>
      <c r="BB1829" s="12">
        <v>6771.4553739509201</v>
      </c>
      <c r="BC1829" s="12">
        <v>9659.0651003651437</v>
      </c>
      <c r="BD1829" s="12">
        <v>8964.4817635468771</v>
      </c>
      <c r="BE1829" s="44">
        <v>8128.2848836640105</v>
      </c>
      <c r="BF1829" s="45">
        <v>8028.165039935423</v>
      </c>
      <c r="BG1829" s="12">
        <v>0</v>
      </c>
      <c r="BH1829" s="12">
        <v>19786.086807434407</v>
      </c>
      <c r="BI1829" s="12">
        <v>17346.069468778056</v>
      </c>
      <c r="BJ1829" s="12">
        <v>11583.427702583667</v>
      </c>
      <c r="BK1829" s="44">
        <v>10523.916859090759</v>
      </c>
      <c r="BL1829" s="45">
        <v>6986.2793232273834</v>
      </c>
      <c r="BM1829" s="12">
        <v>0</v>
      </c>
      <c r="BN1829" s="12">
        <v>0</v>
      </c>
      <c r="BO1829" s="12">
        <v>89.887266983741782</v>
      </c>
      <c r="BP1829" s="12">
        <v>52.04223293880608</v>
      </c>
      <c r="BQ1829" s="48">
        <v>32.585597058607433</v>
      </c>
      <c r="BR1829" s="49">
        <v>41.00885311099281</v>
      </c>
      <c r="BS1829" s="13">
        <v>0</v>
      </c>
      <c r="BT1829" s="12">
        <v>308.54316923990507</v>
      </c>
      <c r="BV1829" s="14">
        <f>Таблица1[[#This Row],[Lкан_леб,мм]]</f>
        <v>58021.456830760093</v>
      </c>
      <c r="BW1829" s="50">
        <f>Таблица1[[#This Row],[угол обхв4]]+Таблица1[[#This Row],[Lдуг 3,мм]]</f>
        <v>12259.730216984686</v>
      </c>
      <c r="BX1829" s="54">
        <f>Таблица1[[#This Row],[угол обхв5]]+Таблица1[[#This Row],[Y5, мм]]</f>
        <v>58661.538966670174</v>
      </c>
      <c r="BY1829" s="14">
        <f>Таблица1[[#This Row],[угол обхв6]]+Таблица1[[#This Row],[Lдуг 4,мм]]</f>
        <v>15610.210081669155</v>
      </c>
      <c r="BZ1829" s="14">
        <f>Таблица1[[#This Row],[Т1]]+Таблица1[[#This Row],[X6, мм]]</f>
        <v>59032.128759137951</v>
      </c>
      <c r="CA1829" s="14">
        <f>Таблица1[[#This Row],[Т2]]+Таблица1[[#This Row],[Lдуг 5,мм]]</f>
        <v>21090.742263857301</v>
      </c>
      <c r="CB1829" s="14">
        <f>Таблица1[[#This Row],[Т3]]+Таблица1[[#This Row],[Y6, мм]]</f>
        <v>59264.168949757513</v>
      </c>
      <c r="CC1829" s="14">
        <f>Таблица1[[#This Row],[Т4]]+Таблица1[[#This Row],[Lдуг 6,мм]]</f>
        <v>22219.217784194363</v>
      </c>
      <c r="CD1829" s="14">
        <f>Таблица1[[#This Row],[Т5]]+Таблица1[[#This Row],[Lдуг 1,мм]]</f>
        <v>59556.19066953296</v>
      </c>
      <c r="CE1829" s="14">
        <f>Таблица1[[#This Row],[Т6]]+Таблица1[[#This Row],[Lпрям1, мм]]</f>
        <v>25489.135660338881</v>
      </c>
      <c r="CF1829" s="15">
        <f>Таблица1[[#This Row],[Т7]]+Таблица1[[#This Row],[Lдуг 2,мм]]</f>
        <v>59556.19066953296</v>
      </c>
      <c r="CG1829" s="14">
        <f>Таблица1[[#This Row],[Т8]]+Таблица1[[#This Row],[Lпрям2, мм]]</f>
        <v>25489.135660338881</v>
      </c>
      <c r="CH1829" s="14">
        <f>Таблица1[[#This Row],[Т9]]-Таблица1[[#This Row],[Т9]]</f>
        <v>0</v>
      </c>
      <c r="CI1829" s="50">
        <f>Таблица1[[#This Row],[Т9]]-Таблица1[[#This Row],[Т8]]</f>
        <v>34067.055009194082</v>
      </c>
      <c r="CJ1829" s="54">
        <f>Таблица1[[#This Row],[Т9]]-Таблица1[[#This Row],[Т7]]</f>
        <v>0</v>
      </c>
      <c r="CK1829" s="14">
        <f>Таблица1[[#This Row],[Т9]]-Таблица1[[#This Row],[Т6]]</f>
        <v>37336.972885338597</v>
      </c>
      <c r="CL1829" s="14">
        <f>Таблица1[[#This Row],[Т9]]-Таблица1[[#This Row],[Т5]]</f>
        <v>292.0217197754464</v>
      </c>
      <c r="CM1829" s="14">
        <f>Таблица1[[#This Row],[Т9]]-Таблица1[[#This Row],[Т4]]</f>
        <v>38465.448405675663</v>
      </c>
      <c r="CN1829" s="14">
        <f>Таблица1[[#This Row],[Т9]]-Таблица1[[#This Row],[Т3]]</f>
        <v>524.06191039500845</v>
      </c>
      <c r="CO1829" s="14">
        <f>Таблица1[[#This Row],[Т9]]-Таблица1[[#This Row],[Т2]]</f>
        <v>43945.980587863807</v>
      </c>
      <c r="CP1829" s="14">
        <f>Таблица1[[#This Row],[Т9]]-Таблица1[[#This Row],[Т1]]</f>
        <v>894.6517028627859</v>
      </c>
      <c r="CQ1829" s="14">
        <f>Таблица1[[#This Row],[Т9]]-Таблица1[[#This Row],[угол обхв6]]</f>
        <v>47296.460452548272</v>
      </c>
      <c r="CR1829" s="14">
        <f>Таблица1[[#This Row],[Т9]]-Таблица1[[#This Row],[угол обхв5]]</f>
        <v>1534.7338387728669</v>
      </c>
      <c r="CS1829" s="14">
        <f>Таблица1[[#This Row],[Т9]]-Таблица1[[#This Row],[угол обхв4]]</f>
        <v>59556.19066953296</v>
      </c>
      <c r="CT1829" s="14">
        <f>Таблица1[[#This Row],[Lкан_прям, мм]]+Таблица1[[#This Row],[Lкан_дуг, мм]]+Таблица1[[#This Row],[Lкан_леб,мм]]</f>
        <v>85045.326329871838</v>
      </c>
      <c r="CU1829" s="16">
        <f>Таблица1[[#This Row],[Lкан_леб,мм]]</f>
        <v>58021.456830760093</v>
      </c>
      <c r="CV1829" s="14">
        <f>2534431-(Таблица1[[#This Row],[Т23]]+Таблица1[[#This Row],[угол обхв3]])</f>
        <v>2449077.1305008885</v>
      </c>
      <c r="CW1829" s="50">
        <f>SUM(X1829:AC1829,AD1829:AI1829)-Таблица1[[#This Row],[lподв_min, мм]]</f>
        <v>23753.951621719487</v>
      </c>
      <c r="CX1829" s="17">
        <f>CW2268-Таблица1[[#This Row],[Суммарная длина каната]]</f>
        <v>-2426374.5771569614</v>
      </c>
    </row>
    <row r="1830" spans="1:102" x14ac:dyDescent="0.25">
      <c r="A1830" s="21">
        <v>1829</v>
      </c>
      <c r="B1830" s="10">
        <v>46.947551020408156</v>
      </c>
      <c r="C1830" s="10">
        <v>45.252653061224485</v>
      </c>
      <c r="D1830" s="11">
        <v>8822.0098517999813</v>
      </c>
      <c r="E1830" s="11">
        <v>10302.265177916433</v>
      </c>
      <c r="F1830" s="11">
        <v>7952.3933659313589</v>
      </c>
      <c r="G1830" s="11">
        <v>10536.051763300427</v>
      </c>
      <c r="H1830" s="11">
        <v>8414.009361799981</v>
      </c>
      <c r="I1830" s="11">
        <v>6981.8933942376561</v>
      </c>
      <c r="J1830" s="11">
        <v>3320.3717836787773</v>
      </c>
      <c r="K1830" s="11">
        <v>25527.362046853636</v>
      </c>
      <c r="L1830" s="11">
        <v>1496.5074522581099</v>
      </c>
      <c r="M1830" s="11">
        <v>58021.456830760093</v>
      </c>
      <c r="N1830" s="11">
        <v>7052.3362918447501</v>
      </c>
      <c r="O1830" s="11">
        <v>19490.164672467927</v>
      </c>
      <c r="P1830" s="43">
        <v>9429.6929033835222</v>
      </c>
      <c r="Q1830" s="11">
        <v>17146.640774624881</v>
      </c>
      <c r="R1830" s="11">
        <v>8881.63932662148</v>
      </c>
      <c r="S1830" s="11">
        <v>11693.580140724105</v>
      </c>
      <c r="T1830" s="11">
        <v>8822.0098517999813</v>
      </c>
      <c r="U1830" s="11">
        <v>10302.265177916433</v>
      </c>
      <c r="V1830" s="11">
        <v>7922.6403947396057</v>
      </c>
      <c r="W1830" s="11">
        <v>10398.808327372646</v>
      </c>
      <c r="X1830" s="12">
        <v>0</v>
      </c>
      <c r="Y1830" s="12">
        <v>627.32402261536595</v>
      </c>
      <c r="Z1830" s="12">
        <v>364.2347125145958</v>
      </c>
      <c r="AA1830" s="44">
        <v>232.04019061955887</v>
      </c>
      <c r="AB1830" s="45">
        <v>272.90852650858932</v>
      </c>
      <c r="AC1830" s="12">
        <v>0</v>
      </c>
      <c r="AD1830" s="12">
        <v>12259.730216984686</v>
      </c>
      <c r="AE1830" s="12">
        <v>3338.2523448937427</v>
      </c>
      <c r="AF1830" s="12">
        <v>5480.5321821881516</v>
      </c>
      <c r="AG1830" s="44">
        <v>1128.4755203370601</v>
      </c>
      <c r="AH1830" s="45">
        <v>3320.3717824499968</v>
      </c>
      <c r="AI1830" s="12">
        <v>0</v>
      </c>
      <c r="AJ1830" s="12">
        <v>-43.506244045383355</v>
      </c>
      <c r="AK1830" s="12">
        <v>44.589390471846734</v>
      </c>
      <c r="AL1830" s="12">
        <v>95.73917424451146</v>
      </c>
      <c r="AM1830" s="44">
        <v>128.32477130311892</v>
      </c>
      <c r="AN1830" s="45">
        <v>89.99999982744167</v>
      </c>
      <c r="AO1830" s="12">
        <v>0</v>
      </c>
      <c r="AP1830" s="12">
        <v>-2120.5189886058733</v>
      </c>
      <c r="AQ1830" s="12">
        <v>7338.7609390954358</v>
      </c>
      <c r="AR1830" s="12">
        <v>9835.6477750403883</v>
      </c>
      <c r="AS1830" s="44">
        <v>9201.7187299268444</v>
      </c>
      <c r="AT1830" s="45">
        <v>8414.0098517999813</v>
      </c>
      <c r="AU1830" s="12">
        <v>0</v>
      </c>
      <c r="AV1830" s="12">
        <v>11346.076325872191</v>
      </c>
      <c r="AW1830" s="12">
        <v>19780.724341808527</v>
      </c>
      <c r="AX1830" s="12">
        <v>17105.840747933016</v>
      </c>
      <c r="AY1830" s="44">
        <v>11440.57188872492</v>
      </c>
      <c r="AZ1830" s="45">
        <v>10302.265176687655</v>
      </c>
      <c r="BA1830" s="12">
        <v>0</v>
      </c>
      <c r="BB1830" s="12">
        <v>6771.4553739509201</v>
      </c>
      <c r="BC1830" s="12">
        <v>9716.1175506342079</v>
      </c>
      <c r="BD1830" s="12">
        <v>9287.5941982783461</v>
      </c>
      <c r="BE1830" s="44">
        <v>8501.9304484946169</v>
      </c>
      <c r="BF1830" s="45">
        <v>8414.0098617999829</v>
      </c>
      <c r="BG1830" s="12">
        <v>0</v>
      </c>
      <c r="BH1830" s="12">
        <v>19786.086807434407</v>
      </c>
      <c r="BI1830" s="12">
        <v>17437.200443965485</v>
      </c>
      <c r="BJ1830" s="12">
        <v>11652.780114032237</v>
      </c>
      <c r="BK1830" s="44">
        <v>10555.273429915616</v>
      </c>
      <c r="BL1830" s="45">
        <v>6981.893394237658</v>
      </c>
      <c r="BM1830" s="12">
        <v>0</v>
      </c>
      <c r="BN1830" s="12">
        <v>0</v>
      </c>
      <c r="BO1830" s="12">
        <v>88.095634517230081</v>
      </c>
      <c r="BP1830" s="12">
        <v>51.149783772664733</v>
      </c>
      <c r="BQ1830" s="48">
        <v>32.585597058607448</v>
      </c>
      <c r="BR1830" s="49">
        <v>38.324771475677252</v>
      </c>
      <c r="BS1830" s="13">
        <v>0</v>
      </c>
      <c r="BT1830" s="12">
        <v>308.54316923990507</v>
      </c>
      <c r="BV1830" s="14">
        <f>Таблица1[[#This Row],[Lкан_леб,мм]]</f>
        <v>58021.456830760093</v>
      </c>
      <c r="BW1830" s="50">
        <f>Таблица1[[#This Row],[угол обхв4]]+Таблица1[[#This Row],[Lдуг 3,мм]]</f>
        <v>12259.730216984686</v>
      </c>
      <c r="BX1830" s="54">
        <f>Таблица1[[#This Row],[угол обхв5]]+Таблица1[[#This Row],[Y5, мм]]</f>
        <v>58648.780853375458</v>
      </c>
      <c r="BY1830" s="14">
        <f>Таблица1[[#This Row],[угол обхв6]]+Таблица1[[#This Row],[Lдуг 4,мм]]</f>
        <v>15597.982561878429</v>
      </c>
      <c r="BZ1830" s="14">
        <f>Таблица1[[#This Row],[Т1]]+Таблица1[[#This Row],[X6, мм]]</f>
        <v>59013.015565890055</v>
      </c>
      <c r="CA1830" s="14">
        <f>Таблица1[[#This Row],[Т2]]+Таблица1[[#This Row],[Lдуг 5,мм]]</f>
        <v>21078.514744066582</v>
      </c>
      <c r="CB1830" s="14">
        <f>Таблица1[[#This Row],[Т3]]+Таблица1[[#This Row],[Y6, мм]]</f>
        <v>59245.055756509617</v>
      </c>
      <c r="CC1830" s="14">
        <f>Таблица1[[#This Row],[Т4]]+Таблица1[[#This Row],[Lдуг 6,мм]]</f>
        <v>22206.990264403641</v>
      </c>
      <c r="CD1830" s="14">
        <f>Таблица1[[#This Row],[Т5]]+Таблица1[[#This Row],[Lдуг 1,мм]]</f>
        <v>59517.964283018206</v>
      </c>
      <c r="CE1830" s="14">
        <f>Таблица1[[#This Row],[Т6]]+Таблица1[[#This Row],[Lпрям1, мм]]</f>
        <v>25527.362046853639</v>
      </c>
      <c r="CF1830" s="15">
        <f>Таблица1[[#This Row],[Т7]]+Таблица1[[#This Row],[Lдуг 2,мм]]</f>
        <v>59517.964283018206</v>
      </c>
      <c r="CG1830" s="14">
        <f>Таблица1[[#This Row],[Т8]]+Таблица1[[#This Row],[Lпрям2, мм]]</f>
        <v>25527.362046853639</v>
      </c>
      <c r="CH1830" s="14">
        <f>Таблица1[[#This Row],[Т9]]-Таблица1[[#This Row],[Т9]]</f>
        <v>0</v>
      </c>
      <c r="CI1830" s="50">
        <f>Таблица1[[#This Row],[Т9]]-Таблица1[[#This Row],[Т8]]</f>
        <v>33990.602236164566</v>
      </c>
      <c r="CJ1830" s="54">
        <f>Таблица1[[#This Row],[Т9]]-Таблица1[[#This Row],[Т7]]</f>
        <v>0</v>
      </c>
      <c r="CK1830" s="14">
        <f>Таблица1[[#This Row],[Т9]]-Таблица1[[#This Row],[Т6]]</f>
        <v>37310.974018614565</v>
      </c>
      <c r="CL1830" s="14">
        <f>Таблица1[[#This Row],[Т9]]-Таблица1[[#This Row],[Т5]]</f>
        <v>272.90852650858869</v>
      </c>
      <c r="CM1830" s="14">
        <f>Таблица1[[#This Row],[Т9]]-Таблица1[[#This Row],[Т4]]</f>
        <v>38439.449538951623</v>
      </c>
      <c r="CN1830" s="14">
        <f>Таблица1[[#This Row],[Т9]]-Таблица1[[#This Row],[Т3]]</f>
        <v>504.94871712815075</v>
      </c>
      <c r="CO1830" s="14">
        <f>Таблица1[[#This Row],[Т9]]-Таблица1[[#This Row],[Т2]]</f>
        <v>43919.981721139775</v>
      </c>
      <c r="CP1830" s="14">
        <f>Таблица1[[#This Row],[Т9]]-Таблица1[[#This Row],[Т1]]</f>
        <v>869.1834296427478</v>
      </c>
      <c r="CQ1830" s="14">
        <f>Таблица1[[#This Row],[Т9]]-Таблица1[[#This Row],[угол обхв6]]</f>
        <v>47258.234066033518</v>
      </c>
      <c r="CR1830" s="14">
        <f>Таблица1[[#This Row],[Т9]]-Таблица1[[#This Row],[угол обхв5]]</f>
        <v>1496.5074522581126</v>
      </c>
      <c r="CS1830" s="14">
        <f>Таблица1[[#This Row],[Т9]]-Таблица1[[#This Row],[угол обхв4]]</f>
        <v>59517.964283018206</v>
      </c>
      <c r="CT1830" s="14">
        <f>Таблица1[[#This Row],[Lкан_прям, мм]]+Таблица1[[#This Row],[Lкан_дуг, мм]]+Таблица1[[#This Row],[Lкан_леб,мм]]</f>
        <v>85045.326329871838</v>
      </c>
      <c r="CU1830" s="16">
        <f>Таблица1[[#This Row],[Lкан_леб,мм]]</f>
        <v>58021.456830760093</v>
      </c>
      <c r="CV1830" s="14">
        <f>2534431-(Таблица1[[#This Row],[Т23]]+Таблица1[[#This Row],[угол обхв3]])</f>
        <v>2449077.1305008885</v>
      </c>
      <c r="CW1830" s="50">
        <f>SUM(X1830:AC1830,AD1830:AI1830)-Таблица1[[#This Row],[lподв_min, мм]]</f>
        <v>23703.497715432972</v>
      </c>
      <c r="CX1830" s="17">
        <f>CW2269-Таблица1[[#This Row],[Суммарная длина каната]]</f>
        <v>-2426419.2134151524</v>
      </c>
    </row>
    <row r="1831" spans="1:102" x14ac:dyDescent="0.25">
      <c r="A1831" s="21">
        <v>1830</v>
      </c>
      <c r="B1831" s="10">
        <v>46.947551020408156</v>
      </c>
      <c r="C1831" s="10">
        <v>47.936734693877547</v>
      </c>
      <c r="D1831" s="11">
        <v>9205.2740584750045</v>
      </c>
      <c r="E1831" s="11">
        <v>10366.351315057613</v>
      </c>
      <c r="F1831" s="11">
        <v>8325.663632570182</v>
      </c>
      <c r="G1831" s="11">
        <v>10559.158209746409</v>
      </c>
      <c r="H1831" s="11">
        <v>8797.273568475006</v>
      </c>
      <c r="I1831" s="11">
        <v>6993.901323149209</v>
      </c>
      <c r="J1831" s="11">
        <v>3372.4499919084046</v>
      </c>
      <c r="K1831" s="11">
        <v>25565.588433368397</v>
      </c>
      <c r="L1831" s="11">
        <v>1458.2810657433395</v>
      </c>
      <c r="M1831" s="11">
        <v>58021.456830760093</v>
      </c>
      <c r="N1831" s="11">
        <v>7052.3362918447501</v>
      </c>
      <c r="O1831" s="11">
        <v>19490.164672467927</v>
      </c>
      <c r="P1831" s="43">
        <v>9491.7756539189886</v>
      </c>
      <c r="Q1831" s="11">
        <v>17231.67525758269</v>
      </c>
      <c r="R1831" s="11">
        <v>9199.6843250621496</v>
      </c>
      <c r="S1831" s="11">
        <v>11758.932283935321</v>
      </c>
      <c r="T1831" s="11">
        <v>9205.2740584750045</v>
      </c>
      <c r="U1831" s="11">
        <v>10366.351315057613</v>
      </c>
      <c r="V1831" s="11">
        <v>8302.3702658233797</v>
      </c>
      <c r="W1831" s="11">
        <v>10420.672040525078</v>
      </c>
      <c r="X1831" s="12">
        <v>0</v>
      </c>
      <c r="Y1831" s="12">
        <v>614.54079345991897</v>
      </c>
      <c r="Z1831" s="12">
        <v>357.90474842214564</v>
      </c>
      <c r="AA1831" s="44">
        <v>232.04019061955844</v>
      </c>
      <c r="AB1831" s="45">
        <v>253.79533324171666</v>
      </c>
      <c r="AC1831" s="12">
        <v>0</v>
      </c>
      <c r="AD1831" s="12">
        <v>12259.730216984686</v>
      </c>
      <c r="AE1831" s="12">
        <v>3324.4005231599012</v>
      </c>
      <c r="AF1831" s="12">
        <v>5480.5321821881471</v>
      </c>
      <c r="AG1831" s="44">
        <v>1128.475520337063</v>
      </c>
      <c r="AH1831" s="45">
        <v>3372.4499906985993</v>
      </c>
      <c r="AI1831" s="12">
        <v>0</v>
      </c>
      <c r="AJ1831" s="12">
        <v>-43.506244045383355</v>
      </c>
      <c r="AK1831" s="12">
        <v>42.794230964112188</v>
      </c>
      <c r="AL1831" s="12">
        <v>93.055092611858399</v>
      </c>
      <c r="AM1831" s="44">
        <v>125.64068967046579</v>
      </c>
      <c r="AN1831" s="45">
        <v>89.999999830106347</v>
      </c>
      <c r="AO1831" s="12">
        <v>0</v>
      </c>
      <c r="AP1831" s="12">
        <v>-2120.5189886058733</v>
      </c>
      <c r="AQ1831" s="12">
        <v>7329.5182002380589</v>
      </c>
      <c r="AR1831" s="12">
        <v>9899.1957837569316</v>
      </c>
      <c r="AS1831" s="44">
        <v>9531.260682473101</v>
      </c>
      <c r="AT1831" s="45">
        <v>8797.2740584750063</v>
      </c>
      <c r="AU1831" s="12">
        <v>0</v>
      </c>
      <c r="AV1831" s="12">
        <v>11346.076325872191</v>
      </c>
      <c r="AW1831" s="12">
        <v>19789.554367780645</v>
      </c>
      <c r="AX1831" s="12">
        <v>17209.930423648329</v>
      </c>
      <c r="AY1831" s="44">
        <v>11521.190577021947</v>
      </c>
      <c r="AZ1831" s="45">
        <v>10366.35131384781</v>
      </c>
      <c r="BA1831" s="12">
        <v>0</v>
      </c>
      <c r="BB1831" s="12">
        <v>6771.4553739509201</v>
      </c>
      <c r="BC1831" s="12">
        <v>9768.9575623122983</v>
      </c>
      <c r="BD1831" s="12">
        <v>9607.1044549000926</v>
      </c>
      <c r="BE1831" s="44">
        <v>8873.697701064053</v>
      </c>
      <c r="BF1831" s="45">
        <v>8797.2740684750061</v>
      </c>
      <c r="BG1831" s="12">
        <v>0</v>
      </c>
      <c r="BH1831" s="12">
        <v>19786.086807434407</v>
      </c>
      <c r="BI1831" s="12">
        <v>17531.064952895409</v>
      </c>
      <c r="BJ1831" s="12">
        <v>11737.187450000964</v>
      </c>
      <c r="BK1831" s="44">
        <v>10604.093021970988</v>
      </c>
      <c r="BL1831" s="45">
        <v>6993.9013231492108</v>
      </c>
      <c r="BM1831" s="12">
        <v>0</v>
      </c>
      <c r="BN1831" s="12">
        <v>0</v>
      </c>
      <c r="BO1831" s="12">
        <v>86.300475009495543</v>
      </c>
      <c r="BP1831" s="12">
        <v>50.260861647746211</v>
      </c>
      <c r="BQ1831" s="48">
        <v>32.585597058607384</v>
      </c>
      <c r="BR1831" s="49">
        <v>35.640689840359435</v>
      </c>
      <c r="BS1831" s="13">
        <v>0</v>
      </c>
      <c r="BT1831" s="12">
        <v>308.54316923990507</v>
      </c>
      <c r="BV1831" s="14">
        <f>Таблица1[[#This Row],[Lкан_леб,мм]]</f>
        <v>58021.456830760093</v>
      </c>
      <c r="BW1831" s="50">
        <f>Таблица1[[#This Row],[угол обхв4]]+Таблица1[[#This Row],[Lдуг 3,мм]]</f>
        <v>12259.730216984686</v>
      </c>
      <c r="BX1831" s="54">
        <f>Таблица1[[#This Row],[угол обхв5]]+Таблица1[[#This Row],[Y5, мм]]</f>
        <v>58635.997624220014</v>
      </c>
      <c r="BY1831" s="14">
        <f>Таблица1[[#This Row],[угол обхв6]]+Таблица1[[#This Row],[Lдуг 4,мм]]</f>
        <v>15584.130740144588</v>
      </c>
      <c r="BZ1831" s="14">
        <f>Таблица1[[#This Row],[Т1]]+Таблица1[[#This Row],[X6, мм]]</f>
        <v>58993.902372642158</v>
      </c>
      <c r="CA1831" s="14">
        <f>Таблица1[[#This Row],[Т2]]+Таблица1[[#This Row],[Lдуг 5,мм]]</f>
        <v>21064.662922332736</v>
      </c>
      <c r="CB1831" s="14">
        <f>Таблица1[[#This Row],[Т3]]+Таблица1[[#This Row],[Y6, мм]]</f>
        <v>59225.94256326172</v>
      </c>
      <c r="CC1831" s="14">
        <f>Таблица1[[#This Row],[Т4]]+Таблица1[[#This Row],[Lдуг 6,мм]]</f>
        <v>22193.138442669799</v>
      </c>
      <c r="CD1831" s="14">
        <f>Таблица1[[#This Row],[Т5]]+Таблица1[[#This Row],[Lдуг 1,мм]]</f>
        <v>59479.737896503437</v>
      </c>
      <c r="CE1831" s="14">
        <f>Таблица1[[#This Row],[Т6]]+Таблица1[[#This Row],[Lпрям1, мм]]</f>
        <v>25565.588433368397</v>
      </c>
      <c r="CF1831" s="15">
        <f>Таблица1[[#This Row],[Т7]]+Таблица1[[#This Row],[Lдуг 2,мм]]</f>
        <v>59479.737896503437</v>
      </c>
      <c r="CG1831" s="14">
        <f>Таблица1[[#This Row],[Т8]]+Таблица1[[#This Row],[Lпрям2, мм]]</f>
        <v>25565.588433368397</v>
      </c>
      <c r="CH1831" s="14">
        <f>Таблица1[[#This Row],[Т9]]-Таблица1[[#This Row],[Т9]]</f>
        <v>0</v>
      </c>
      <c r="CI1831" s="50">
        <f>Таблица1[[#This Row],[Т9]]-Таблица1[[#This Row],[Т8]]</f>
        <v>33914.149463135036</v>
      </c>
      <c r="CJ1831" s="54">
        <f>Таблица1[[#This Row],[Т9]]-Таблица1[[#This Row],[Т7]]</f>
        <v>0</v>
      </c>
      <c r="CK1831" s="14">
        <f>Таблица1[[#This Row],[Т9]]-Таблица1[[#This Row],[Т6]]</f>
        <v>37286.599453833638</v>
      </c>
      <c r="CL1831" s="14">
        <f>Таблица1[[#This Row],[Т9]]-Таблица1[[#This Row],[Т5]]</f>
        <v>253.79533324171643</v>
      </c>
      <c r="CM1831" s="14">
        <f>Таблица1[[#This Row],[Т9]]-Таблица1[[#This Row],[Т4]]</f>
        <v>38415.074974170697</v>
      </c>
      <c r="CN1831" s="14">
        <f>Таблица1[[#This Row],[Т9]]-Таблица1[[#This Row],[Т3]]</f>
        <v>485.83552386127849</v>
      </c>
      <c r="CO1831" s="14">
        <f>Таблица1[[#This Row],[Т9]]-Таблица1[[#This Row],[Т2]]</f>
        <v>43895.607156358848</v>
      </c>
      <c r="CP1831" s="14">
        <f>Таблица1[[#This Row],[Т9]]-Таблица1[[#This Row],[Т1]]</f>
        <v>843.74027228342311</v>
      </c>
      <c r="CQ1831" s="14">
        <f>Таблица1[[#This Row],[Т9]]-Таблица1[[#This Row],[угол обхв6]]</f>
        <v>47220.007679518749</v>
      </c>
      <c r="CR1831" s="14">
        <f>Таблица1[[#This Row],[Т9]]-Таблица1[[#This Row],[угол обхв5]]</f>
        <v>1458.2810657433438</v>
      </c>
      <c r="CS1831" s="14">
        <f>Таблица1[[#This Row],[Т9]]-Таблица1[[#This Row],[угол обхв4]]</f>
        <v>59479.737896503437</v>
      </c>
      <c r="CT1831" s="14">
        <f>Таблица1[[#This Row],[Lкан_прям, мм]]+Таблица1[[#This Row],[Lкан_дуг, мм]]+Таблица1[[#This Row],[Lкан_леб,мм]]</f>
        <v>85045.326329871838</v>
      </c>
      <c r="CU1831" s="16">
        <f>Таблица1[[#This Row],[Lкан_леб,мм]]</f>
        <v>58021.456830760093</v>
      </c>
      <c r="CV1831" s="14">
        <f>2534431-(Таблица1[[#This Row],[Т23]]+Таблица1[[#This Row],[угол обхв3]])</f>
        <v>2449077.1305008885</v>
      </c>
      <c r="CW1831" s="50">
        <f>SUM(X1831:AC1831,AD1831:AI1831)-Таблица1[[#This Row],[lподв_min, мм]]</f>
        <v>23651.419507203333</v>
      </c>
      <c r="CX1831" s="17">
        <f>CW2270-Таблица1[[#This Row],[Суммарная длина каната]]</f>
        <v>-2426464.882522977</v>
      </c>
    </row>
    <row r="1832" spans="1:102" x14ac:dyDescent="0.25">
      <c r="A1832" s="21">
        <v>1831</v>
      </c>
      <c r="B1832" s="10">
        <v>46.947551020408156</v>
      </c>
      <c r="C1832" s="10">
        <v>50.620816326530601</v>
      </c>
      <c r="D1832" s="11">
        <v>9585.1167099565228</v>
      </c>
      <c r="E1832" s="11">
        <v>10448.314997304098</v>
      </c>
      <c r="F1832" s="11">
        <v>8697.4423431705636</v>
      </c>
      <c r="G1832" s="11">
        <v>10599.719153624679</v>
      </c>
      <c r="H1832" s="11">
        <v>9177.1162199565242</v>
      </c>
      <c r="I1832" s="11">
        <v>7022.1726950167676</v>
      </c>
      <c r="J1832" s="11">
        <v>3426.1423022873305</v>
      </c>
      <c r="K1832" s="11">
        <v>25603.814819883166</v>
      </c>
      <c r="L1832" s="11">
        <v>1420.054679228587</v>
      </c>
      <c r="M1832" s="11">
        <v>58021.456830760093</v>
      </c>
      <c r="N1832" s="11">
        <v>7052.3362918447501</v>
      </c>
      <c r="O1832" s="11">
        <v>19490.164672467927</v>
      </c>
      <c r="P1832" s="43">
        <v>9549.8082211537258</v>
      </c>
      <c r="Q1832" s="11">
        <v>17319.52371998299</v>
      </c>
      <c r="R1832" s="11">
        <v>9514.3200330352047</v>
      </c>
      <c r="S1832" s="11">
        <v>11839.10643764909</v>
      </c>
      <c r="T1832" s="11">
        <v>9585.1167099565228</v>
      </c>
      <c r="U1832" s="11">
        <v>10448.314997304098</v>
      </c>
      <c r="V1832" s="11">
        <v>8680.659690060711</v>
      </c>
      <c r="W1832" s="11">
        <v>10460.294110843282</v>
      </c>
      <c r="X1832" s="12">
        <v>0</v>
      </c>
      <c r="Y1832" s="12">
        <v>601.7289751657637</v>
      </c>
      <c r="Z1832" s="12">
        <v>351.60337346840356</v>
      </c>
      <c r="AA1832" s="44">
        <v>232.04019061955896</v>
      </c>
      <c r="AB1832" s="45">
        <v>234.68213997486066</v>
      </c>
      <c r="AC1832" s="12">
        <v>0</v>
      </c>
      <c r="AD1832" s="12">
        <v>12259.730216984686</v>
      </c>
      <c r="AE1832" s="12">
        <v>3308.9345992767835</v>
      </c>
      <c r="AF1832" s="12">
        <v>5480.5321821881471</v>
      </c>
      <c r="AG1832" s="44">
        <v>1128.4755203370621</v>
      </c>
      <c r="AH1832" s="45">
        <v>3426.1423010964859</v>
      </c>
      <c r="AI1832" s="12">
        <v>0</v>
      </c>
      <c r="AJ1832" s="12">
        <v>-43.506244045383355</v>
      </c>
      <c r="AK1832" s="12">
        <v>40.995056659838674</v>
      </c>
      <c r="AL1832" s="12">
        <v>90.371010979205323</v>
      </c>
      <c r="AM1832" s="44">
        <v>122.95660803781279</v>
      </c>
      <c r="AN1832" s="45">
        <v>89.999999832768808</v>
      </c>
      <c r="AO1832" s="12">
        <v>0</v>
      </c>
      <c r="AP1832" s="12">
        <v>-2120.5189886058733</v>
      </c>
      <c r="AQ1832" s="12">
        <v>7319.9818079596416</v>
      </c>
      <c r="AR1832" s="12">
        <v>9957.7996673967227</v>
      </c>
      <c r="AS1832" s="44">
        <v>9856.6658155561836</v>
      </c>
      <c r="AT1832" s="45">
        <v>9177.1167099565228</v>
      </c>
      <c r="AU1832" s="12">
        <v>0</v>
      </c>
      <c r="AV1832" s="12">
        <v>11346.076325872191</v>
      </c>
      <c r="AW1832" s="12">
        <v>19798.109274147504</v>
      </c>
      <c r="AX1832" s="12">
        <v>17316.881790281448</v>
      </c>
      <c r="AY1832" s="44">
        <v>11617.152917311842</v>
      </c>
      <c r="AZ1832" s="45">
        <v>10448.314996113255</v>
      </c>
      <c r="BA1832" s="12">
        <v>0</v>
      </c>
      <c r="BB1832" s="12">
        <v>6771.4553739509201</v>
      </c>
      <c r="BC1832" s="12">
        <v>9817.4537372686154</v>
      </c>
      <c r="BD1832" s="12">
        <v>9922.3114792782017</v>
      </c>
      <c r="BE1832" s="44">
        <v>9242.7709274355439</v>
      </c>
      <c r="BF1832" s="45">
        <v>9177.1167199565243</v>
      </c>
      <c r="BG1832" s="12">
        <v>0</v>
      </c>
      <c r="BH1832" s="12">
        <v>19786.086807434407</v>
      </c>
      <c r="BI1832" s="12">
        <v>17627.468321662564</v>
      </c>
      <c r="BJ1832" s="12">
        <v>11836.464507947554</v>
      </c>
      <c r="BK1832" s="44">
        <v>10670.268517641349</v>
      </c>
      <c r="BL1832" s="45">
        <v>7022.1726950167695</v>
      </c>
      <c r="BM1832" s="12">
        <v>0</v>
      </c>
      <c r="BN1832" s="12">
        <v>0</v>
      </c>
      <c r="BO1832" s="12">
        <v>84.501300705222036</v>
      </c>
      <c r="BP1832" s="12">
        <v>49.375954319366649</v>
      </c>
      <c r="BQ1832" s="48">
        <v>32.585597058607462</v>
      </c>
      <c r="BR1832" s="49">
        <v>32.95660820504397</v>
      </c>
      <c r="BS1832" s="13">
        <v>0</v>
      </c>
      <c r="BT1832" s="12">
        <v>308.54316923990507</v>
      </c>
      <c r="BV1832" s="14">
        <f>Таблица1[[#This Row],[Lкан_леб,мм]]</f>
        <v>58021.456830760093</v>
      </c>
      <c r="BW1832" s="50">
        <f>Таблица1[[#This Row],[угол обхв4]]+Таблица1[[#This Row],[Lдуг 3,мм]]</f>
        <v>12259.730216984686</v>
      </c>
      <c r="BX1832" s="54">
        <f>Таблица1[[#This Row],[угол обхв5]]+Таблица1[[#This Row],[Y5, мм]]</f>
        <v>58623.185805925859</v>
      </c>
      <c r="BY1832" s="14">
        <f>Таблица1[[#This Row],[угол обхв6]]+Таблица1[[#This Row],[Lдуг 4,мм]]</f>
        <v>15568.664816261469</v>
      </c>
      <c r="BZ1832" s="14">
        <f>Таблица1[[#This Row],[Т1]]+Таблица1[[#This Row],[X6, мм]]</f>
        <v>58974.789179394262</v>
      </c>
      <c r="CA1832" s="14">
        <f>Таблица1[[#This Row],[Т2]]+Таблица1[[#This Row],[Lдуг 5,мм]]</f>
        <v>21049.196998449617</v>
      </c>
      <c r="CB1832" s="14">
        <f>Таблица1[[#This Row],[Т3]]+Таблица1[[#This Row],[Y6, мм]]</f>
        <v>59206.829370013824</v>
      </c>
      <c r="CC1832" s="14">
        <f>Таблица1[[#This Row],[Т4]]+Таблица1[[#This Row],[Lдуг 6,мм]]</f>
        <v>22177.67251878668</v>
      </c>
      <c r="CD1832" s="14">
        <f>Таблица1[[#This Row],[Т5]]+Таблица1[[#This Row],[Lдуг 1,мм]]</f>
        <v>59441.511509988683</v>
      </c>
      <c r="CE1832" s="14">
        <f>Таблица1[[#This Row],[Т6]]+Таблица1[[#This Row],[Lпрям1, мм]]</f>
        <v>25603.814819883166</v>
      </c>
      <c r="CF1832" s="15">
        <f>Таблица1[[#This Row],[Т7]]+Таблица1[[#This Row],[Lдуг 2,мм]]</f>
        <v>59441.511509988683</v>
      </c>
      <c r="CG1832" s="14">
        <f>Таблица1[[#This Row],[Т8]]+Таблица1[[#This Row],[Lпрям2, мм]]</f>
        <v>25603.814819883166</v>
      </c>
      <c r="CH1832" s="14">
        <f>Таблица1[[#This Row],[Т9]]-Таблица1[[#This Row],[Т9]]</f>
        <v>0</v>
      </c>
      <c r="CI1832" s="50">
        <f>Таблица1[[#This Row],[Т9]]-Таблица1[[#This Row],[Т8]]</f>
        <v>33837.696690105513</v>
      </c>
      <c r="CJ1832" s="54">
        <f>Таблица1[[#This Row],[Т9]]-Таблица1[[#This Row],[Т7]]</f>
        <v>0</v>
      </c>
      <c r="CK1832" s="14">
        <f>Таблица1[[#This Row],[Т9]]-Таблица1[[#This Row],[Т6]]</f>
        <v>37263.838991202007</v>
      </c>
      <c r="CL1832" s="14">
        <f>Таблица1[[#This Row],[Т9]]-Таблица1[[#This Row],[Т5]]</f>
        <v>234.68213997485873</v>
      </c>
      <c r="CM1832" s="14">
        <f>Таблица1[[#This Row],[Т9]]-Таблица1[[#This Row],[Т4]]</f>
        <v>38392.314511539065</v>
      </c>
      <c r="CN1832" s="14">
        <f>Таблица1[[#This Row],[Т9]]-Таблица1[[#This Row],[Т3]]</f>
        <v>466.72233059442078</v>
      </c>
      <c r="CO1832" s="14">
        <f>Таблица1[[#This Row],[Т9]]-Таблица1[[#This Row],[Т2]]</f>
        <v>43872.846693727217</v>
      </c>
      <c r="CP1832" s="14">
        <f>Таблица1[[#This Row],[Т9]]-Таблица1[[#This Row],[Т1]]</f>
        <v>818.32570406282321</v>
      </c>
      <c r="CQ1832" s="14">
        <f>Таблица1[[#This Row],[Т9]]-Таблица1[[#This Row],[угол обхв6]]</f>
        <v>47181.781293003995</v>
      </c>
      <c r="CR1832" s="14">
        <f>Таблица1[[#This Row],[Т9]]-Таблица1[[#This Row],[угол обхв5]]</f>
        <v>1420.0546792285895</v>
      </c>
      <c r="CS1832" s="14">
        <f>Таблица1[[#This Row],[Т9]]-Таблица1[[#This Row],[угол обхв4]]</f>
        <v>59441.511509988683</v>
      </c>
      <c r="CT1832" s="14">
        <f>Таблица1[[#This Row],[Lкан_прям, мм]]+Таблица1[[#This Row],[Lкан_дуг, мм]]+Таблица1[[#This Row],[Lкан_леб,мм]]</f>
        <v>85045.326329871838</v>
      </c>
      <c r="CU1832" s="16">
        <f>Таблица1[[#This Row],[Lкан_леб,мм]]</f>
        <v>58021.456830760093</v>
      </c>
      <c r="CV1832" s="14">
        <f>2534431-(Таблица1[[#This Row],[Т23]]+Таблица1[[#This Row],[угол обхв3]])</f>
        <v>2449077.1305008885</v>
      </c>
      <c r="CW1832" s="50">
        <f>SUM(X1832:AC1832,AD1832:AI1832)-Таблица1[[#This Row],[lподв_min, мм]]</f>
        <v>23597.727196824424</v>
      </c>
      <c r="CX1832" s="17">
        <f>CW2271-Таблица1[[#This Row],[Суммарная длина каната]]</f>
        <v>-2426475.5629950021</v>
      </c>
    </row>
    <row r="1833" spans="1:102" x14ac:dyDescent="0.25">
      <c r="A1833" s="21">
        <v>1832</v>
      </c>
      <c r="B1833" s="10">
        <v>46.947551020408156</v>
      </c>
      <c r="C1833" s="10">
        <v>53.304897959183663</v>
      </c>
      <c r="D1833" s="11">
        <v>9960.7043736534397</v>
      </c>
      <c r="E1833" s="11">
        <v>10547.9763838618</v>
      </c>
      <c r="F1833" s="11">
        <v>9066.9137586550714</v>
      </c>
      <c r="G1833" s="11">
        <v>10657.645598050809</v>
      </c>
      <c r="H1833" s="11">
        <v>9552.7038836534412</v>
      </c>
      <c r="I1833" s="11">
        <v>7066.5391090865214</v>
      </c>
      <c r="J1833" s="11">
        <v>3481.4372747752777</v>
      </c>
      <c r="K1833" s="11">
        <v>25642.041206397862</v>
      </c>
      <c r="L1833" s="11">
        <v>1381.8282927138791</v>
      </c>
      <c r="M1833" s="11">
        <v>58021.456830760093</v>
      </c>
      <c r="N1833" s="11">
        <v>7052.3362918447501</v>
      </c>
      <c r="O1833" s="11">
        <v>19490.164672467927</v>
      </c>
      <c r="P1833" s="43">
        <v>9603.6632728024051</v>
      </c>
      <c r="Q1833" s="11">
        <v>17409.993408928342</v>
      </c>
      <c r="R1833" s="11">
        <v>9824.856091908392</v>
      </c>
      <c r="S1833" s="11">
        <v>11933.926687569301</v>
      </c>
      <c r="T1833" s="11">
        <v>9960.7043736534397</v>
      </c>
      <c r="U1833" s="11">
        <v>10547.9763838618</v>
      </c>
      <c r="V1833" s="11">
        <v>9056.6786428774831</v>
      </c>
      <c r="W1833" s="11">
        <v>10517.587601474321</v>
      </c>
      <c r="X1833" s="12">
        <v>0</v>
      </c>
      <c r="Y1833" s="12">
        <v>588.88498383605804</v>
      </c>
      <c r="Z1833" s="12">
        <v>345.33417155021232</v>
      </c>
      <c r="AA1833" s="44">
        <v>232.04019061955907</v>
      </c>
      <c r="AB1833" s="45">
        <v>215.56894670804976</v>
      </c>
      <c r="AC1833" s="12">
        <v>0</v>
      </c>
      <c r="AD1833" s="12">
        <v>12259.730216984686</v>
      </c>
      <c r="AE1833" s="12">
        <v>3291.8660132846207</v>
      </c>
      <c r="AF1833" s="12">
        <v>5480.5321821881507</v>
      </c>
      <c r="AG1833" s="44">
        <v>1128.4755203370589</v>
      </c>
      <c r="AH1833" s="45">
        <v>3481.4372736033456</v>
      </c>
      <c r="AI1833" s="12">
        <v>0</v>
      </c>
      <c r="AJ1833" s="12">
        <v>-43.506244045383355</v>
      </c>
      <c r="AK1833" s="12">
        <v>39.191364269410336</v>
      </c>
      <c r="AL1833" s="12">
        <v>87.686929346552276</v>
      </c>
      <c r="AM1833" s="44">
        <v>120.27252640515975</v>
      </c>
      <c r="AN1833" s="45">
        <v>89.999999835424916</v>
      </c>
      <c r="AO1833" s="12">
        <v>0</v>
      </c>
      <c r="AP1833" s="12">
        <v>-2120.5189886058733</v>
      </c>
      <c r="AQ1833" s="12">
        <v>7310.1565895418944</v>
      </c>
      <c r="AR1833" s="12">
        <v>10011.330840119281</v>
      </c>
      <c r="AS1833" s="44">
        <v>10177.220140785994</v>
      </c>
      <c r="AT1833" s="45">
        <v>9552.7043736534415</v>
      </c>
      <c r="AU1833" s="12">
        <v>0</v>
      </c>
      <c r="AV1833" s="12">
        <v>11346.076325872191</v>
      </c>
      <c r="AW1833" s="12">
        <v>19806.380886624247</v>
      </c>
      <c r="AX1833" s="12">
        <v>17426.460180255504</v>
      </c>
      <c r="AY1833" s="44">
        <v>11728.24835361411</v>
      </c>
      <c r="AZ1833" s="45">
        <v>10547.976382689869</v>
      </c>
      <c r="BA1833" s="12">
        <v>0</v>
      </c>
      <c r="BB1833" s="12">
        <v>6771.4553739509201</v>
      </c>
      <c r="BC1833" s="12">
        <v>9861.4835704995494</v>
      </c>
      <c r="BD1833" s="12">
        <v>10232.523659225268</v>
      </c>
      <c r="BE1833" s="44">
        <v>9608.3403247758379</v>
      </c>
      <c r="BF1833" s="45">
        <v>9552.7043836534413</v>
      </c>
      <c r="BG1833" s="12">
        <v>0</v>
      </c>
      <c r="BH1833" s="12">
        <v>19786.086807434407</v>
      </c>
      <c r="BI1833" s="12">
        <v>17726.209623084658</v>
      </c>
      <c r="BJ1833" s="12">
        <v>11950.393458896462</v>
      </c>
      <c r="BK1833" s="44">
        <v>10753.654717816991</v>
      </c>
      <c r="BL1833" s="45">
        <v>7066.5391090865232</v>
      </c>
      <c r="BM1833" s="12">
        <v>0</v>
      </c>
      <c r="BN1833" s="12">
        <v>0</v>
      </c>
      <c r="BO1833" s="12">
        <v>82.697608314793698</v>
      </c>
      <c r="BP1833" s="12">
        <v>48.49556507714194</v>
      </c>
      <c r="BQ1833" s="48">
        <v>32.585597058607476</v>
      </c>
      <c r="BR1833" s="49">
        <v>30.272526569734833</v>
      </c>
      <c r="BS1833" s="13">
        <v>0</v>
      </c>
      <c r="BT1833" s="12">
        <v>308.54316923990507</v>
      </c>
      <c r="BV1833" s="14">
        <f>Таблица1[[#This Row],[Lкан_леб,мм]]</f>
        <v>58021.456830760093</v>
      </c>
      <c r="BW1833" s="50">
        <f>Таблица1[[#This Row],[угол обхв4]]+Таблица1[[#This Row],[Lдуг 3,мм]]</f>
        <v>12259.730216984686</v>
      </c>
      <c r="BX1833" s="54">
        <f>Таблица1[[#This Row],[угол обхв5]]+Таблица1[[#This Row],[Y5, мм]]</f>
        <v>58610.341814596148</v>
      </c>
      <c r="BY1833" s="14">
        <f>Таблица1[[#This Row],[угол обхв6]]+Таблица1[[#This Row],[Lдуг 4,мм]]</f>
        <v>15551.596230269308</v>
      </c>
      <c r="BZ1833" s="14">
        <f>Таблица1[[#This Row],[Т1]]+Таблица1[[#This Row],[X6, мм]]</f>
        <v>58955.675986146358</v>
      </c>
      <c r="CA1833" s="14">
        <f>Таблица1[[#This Row],[Т2]]+Таблица1[[#This Row],[Lдуг 5,мм]]</f>
        <v>21032.128412457459</v>
      </c>
      <c r="CB1833" s="14">
        <f>Таблица1[[#This Row],[Т3]]+Таблица1[[#This Row],[Y6, мм]]</f>
        <v>59187.71617676592</v>
      </c>
      <c r="CC1833" s="14">
        <f>Таблица1[[#This Row],[Т4]]+Таблица1[[#This Row],[Lдуг 6,мм]]</f>
        <v>22160.603932794518</v>
      </c>
      <c r="CD1833" s="14">
        <f>Таблица1[[#This Row],[Т5]]+Таблица1[[#This Row],[Lдуг 1,мм]]</f>
        <v>59403.285123473972</v>
      </c>
      <c r="CE1833" s="14">
        <f>Таблица1[[#This Row],[Т6]]+Таблица1[[#This Row],[Lпрям1, мм]]</f>
        <v>25642.041206397866</v>
      </c>
      <c r="CF1833" s="15">
        <f>Таблица1[[#This Row],[Т7]]+Таблица1[[#This Row],[Lдуг 2,мм]]</f>
        <v>59403.285123473972</v>
      </c>
      <c r="CG1833" s="14">
        <f>Таблица1[[#This Row],[Т8]]+Таблица1[[#This Row],[Lпрям2, мм]]</f>
        <v>25642.041206397866</v>
      </c>
      <c r="CH1833" s="14">
        <f>Таблица1[[#This Row],[Т9]]-Таблица1[[#This Row],[Т9]]</f>
        <v>0</v>
      </c>
      <c r="CI1833" s="50">
        <f>Таблица1[[#This Row],[Т9]]-Таблица1[[#This Row],[Т8]]</f>
        <v>33761.243917076106</v>
      </c>
      <c r="CJ1833" s="54">
        <f>Таблица1[[#This Row],[Т9]]-Таблица1[[#This Row],[Т7]]</f>
        <v>0</v>
      </c>
      <c r="CK1833" s="14">
        <f>Таблица1[[#This Row],[Т9]]-Таблица1[[#This Row],[Т6]]</f>
        <v>37242.681190679454</v>
      </c>
      <c r="CL1833" s="14">
        <f>Таблица1[[#This Row],[Т9]]-Таблица1[[#This Row],[Т5]]</f>
        <v>215.56894670805195</v>
      </c>
      <c r="CM1833" s="14">
        <f>Таблица1[[#This Row],[Т9]]-Таблица1[[#This Row],[Т4]]</f>
        <v>38371.156711016512</v>
      </c>
      <c r="CN1833" s="14">
        <f>Таблица1[[#This Row],[Т9]]-Таблица1[[#This Row],[Т3]]</f>
        <v>447.60913732761401</v>
      </c>
      <c r="CO1833" s="14">
        <f>Таблица1[[#This Row],[Т9]]-Таблица1[[#This Row],[Т2]]</f>
        <v>43851.688893204664</v>
      </c>
      <c r="CP1833" s="14">
        <f>Таблица1[[#This Row],[Т9]]-Таблица1[[#This Row],[Т1]]</f>
        <v>792.94330887782417</v>
      </c>
      <c r="CQ1833" s="14">
        <f>Таблица1[[#This Row],[Т9]]-Таблица1[[#This Row],[угол обхв6]]</f>
        <v>47143.554906489284</v>
      </c>
      <c r="CR1833" s="14">
        <f>Таблица1[[#This Row],[Т9]]-Таблица1[[#This Row],[угол обхв5]]</f>
        <v>1381.8282927138789</v>
      </c>
      <c r="CS1833" s="14">
        <f>Таблица1[[#This Row],[Т9]]-Таблица1[[#This Row],[угол обхв4]]</f>
        <v>59403.285123473972</v>
      </c>
      <c r="CT1833" s="14">
        <f>Таблица1[[#This Row],[Lкан_прям, мм]]+Таблица1[[#This Row],[Lкан_дуг, мм]]+Таблица1[[#This Row],[Lкан_леб,мм]]</f>
        <v>85045.326329871838</v>
      </c>
      <c r="CU1833" s="16">
        <f>Таблица1[[#This Row],[Lкан_леб,мм]]</f>
        <v>58021.456830760093</v>
      </c>
      <c r="CV1833" s="14">
        <f>2534431-(Таблица1[[#This Row],[Т23]]+Таблица1[[#This Row],[угол обхв3]])</f>
        <v>2449077.1305008885</v>
      </c>
      <c r="CW1833" s="50">
        <f>SUM(X1833:AC1833,AD1833:AI1833)-Таблица1[[#This Row],[lподв_min, мм]]</f>
        <v>23542.432224336466</v>
      </c>
      <c r="CX1833" s="17">
        <f>CW2272-Таблица1[[#This Row],[Суммарная длина каната]]</f>
        <v>-2426511.5370179666</v>
      </c>
    </row>
    <row r="1834" spans="1:102" x14ac:dyDescent="0.25">
      <c r="A1834" s="21">
        <v>1833</v>
      </c>
      <c r="B1834" s="10">
        <v>46.947551020408156</v>
      </c>
      <c r="C1834" s="10">
        <v>55.988979591836724</v>
      </c>
      <c r="D1834" s="11">
        <v>10331.212953065489</v>
      </c>
      <c r="E1834" s="11">
        <v>10665.116802479699</v>
      </c>
      <c r="F1834" s="11">
        <v>9433.2672025029315</v>
      </c>
      <c r="G1834" s="11">
        <v>10732.810443589065</v>
      </c>
      <c r="H1834" s="11">
        <v>9923.2124630654907</v>
      </c>
      <c r="I1834" s="11">
        <v>7126.7945834407692</v>
      </c>
      <c r="J1834" s="11">
        <v>3538.3222190389301</v>
      </c>
      <c r="K1834" s="11">
        <v>25680.2675929125</v>
      </c>
      <c r="L1834" s="11">
        <v>1343.6019061992445</v>
      </c>
      <c r="M1834" s="11">
        <v>58021.456830760093</v>
      </c>
      <c r="N1834" s="11">
        <v>7052.3362918447501</v>
      </c>
      <c r="O1834" s="11">
        <v>19490.164672467927</v>
      </c>
      <c r="P1834" s="43">
        <v>9653.2226426847319</v>
      </c>
      <c r="Q1834" s="11">
        <v>17502.88582015131</v>
      </c>
      <c r="R1834" s="11">
        <v>10130.611138303579</v>
      </c>
      <c r="S1834" s="11">
        <v>12043.184983635561</v>
      </c>
      <c r="T1834" s="11">
        <v>10331.212953065489</v>
      </c>
      <c r="U1834" s="11">
        <v>10665.116802479699</v>
      </c>
      <c r="V1834" s="11">
        <v>9429.6020814594558</v>
      </c>
      <c r="W1834" s="11">
        <v>10592.426801779427</v>
      </c>
      <c r="X1834" s="12">
        <v>0</v>
      </c>
      <c r="Y1834" s="12">
        <v>576.00510971911467</v>
      </c>
      <c r="Z1834" s="12">
        <v>339.10085241925839</v>
      </c>
      <c r="AA1834" s="44">
        <v>232.04019061955941</v>
      </c>
      <c r="AB1834" s="45">
        <v>196.45575344131197</v>
      </c>
      <c r="AC1834" s="12">
        <v>0</v>
      </c>
      <c r="AD1834" s="12">
        <v>12259.730216984686</v>
      </c>
      <c r="AE1834" s="12">
        <v>3273.2074555167692</v>
      </c>
      <c r="AF1834" s="12">
        <v>5480.5321821881471</v>
      </c>
      <c r="AG1834" s="44">
        <v>1128.4755203370598</v>
      </c>
      <c r="AH1834" s="45">
        <v>3538.32221788584</v>
      </c>
      <c r="AI1834" s="12">
        <v>0</v>
      </c>
      <c r="AJ1834" s="12">
        <v>-43.506244045383355</v>
      </c>
      <c r="AK1834" s="12">
        <v>37.382632829310722</v>
      </c>
      <c r="AL1834" s="12">
        <v>85.0028477138992</v>
      </c>
      <c r="AM1834" s="44">
        <v>117.58844477250672</v>
      </c>
      <c r="AN1834" s="45">
        <v>89.999999838070764</v>
      </c>
      <c r="AO1834" s="12">
        <v>0</v>
      </c>
      <c r="AP1834" s="12">
        <v>-2120.5189886058733</v>
      </c>
      <c r="AQ1834" s="12">
        <v>7300.0473773057756</v>
      </c>
      <c r="AR1834" s="12">
        <v>10059.67184638397</v>
      </c>
      <c r="AS1834" s="44">
        <v>10492.220313183185</v>
      </c>
      <c r="AT1834" s="45">
        <v>9923.2129530654911</v>
      </c>
      <c r="AU1834" s="12">
        <v>0</v>
      </c>
      <c r="AV1834" s="12">
        <v>11346.076325872191</v>
      </c>
      <c r="AW1834" s="12">
        <v>19814.360937313344</v>
      </c>
      <c r="AX1834" s="12">
        <v>17538.425161904561</v>
      </c>
      <c r="AY1834" s="44">
        <v>11854.233125632287</v>
      </c>
      <c r="AZ1834" s="45">
        <v>10665.116801326611</v>
      </c>
      <c r="BA1834" s="12">
        <v>0</v>
      </c>
      <c r="BB1834" s="12">
        <v>6771.4553739509201</v>
      </c>
      <c r="BC1834" s="12">
        <v>9900.9337281457574</v>
      </c>
      <c r="BD1834" s="12">
        <v>10537.060342002816</v>
      </c>
      <c r="BE1834" s="44">
        <v>9969.6037781858831</v>
      </c>
      <c r="BF1834" s="45">
        <v>9923.2129630654908</v>
      </c>
      <c r="BG1834" s="12">
        <v>0</v>
      </c>
      <c r="BH1834" s="12">
        <v>19786.086807434407</v>
      </c>
      <c r="BI1834" s="12">
        <v>17827.082084996728</v>
      </c>
      <c r="BJ1834" s="12">
        <v>12078.724325388815</v>
      </c>
      <c r="BK1834" s="44">
        <v>10854.068660482975</v>
      </c>
      <c r="BL1834" s="45">
        <v>7126.794583440771</v>
      </c>
      <c r="BM1834" s="12">
        <v>0</v>
      </c>
      <c r="BN1834" s="12">
        <v>0</v>
      </c>
      <c r="BO1834" s="12">
        <v>80.888876874694077</v>
      </c>
      <c r="BP1834" s="12">
        <v>47.620214884588478</v>
      </c>
      <c r="BQ1834" s="48">
        <v>32.585597058607526</v>
      </c>
      <c r="BR1834" s="49">
        <v>27.588444934435966</v>
      </c>
      <c r="BS1834" s="13">
        <v>0</v>
      </c>
      <c r="BT1834" s="12">
        <v>308.54316923990507</v>
      </c>
      <c r="BV1834" s="14">
        <f>Таблица1[[#This Row],[Lкан_леб,мм]]</f>
        <v>58021.456830760093</v>
      </c>
      <c r="BW1834" s="50">
        <f>Таблица1[[#This Row],[угол обхв4]]+Таблица1[[#This Row],[Lдуг 3,мм]]</f>
        <v>12259.730216984686</v>
      </c>
      <c r="BX1834" s="54">
        <f>Таблица1[[#This Row],[угол обхв5]]+Таблица1[[#This Row],[Y5, мм]]</f>
        <v>58597.46194047921</v>
      </c>
      <c r="BY1834" s="14">
        <f>Таблица1[[#This Row],[угол обхв6]]+Таблица1[[#This Row],[Lдуг 4,мм]]</f>
        <v>15532.937672501455</v>
      </c>
      <c r="BZ1834" s="14">
        <f>Таблица1[[#This Row],[Т1]]+Таблица1[[#This Row],[X6, мм]]</f>
        <v>58936.562792898469</v>
      </c>
      <c r="CA1834" s="14">
        <f>Таблица1[[#This Row],[Т2]]+Таблица1[[#This Row],[Lдуг 5,мм]]</f>
        <v>21013.469854689603</v>
      </c>
      <c r="CB1834" s="14">
        <f>Таблица1[[#This Row],[Т3]]+Таблица1[[#This Row],[Y6, мм]]</f>
        <v>59168.602983518031</v>
      </c>
      <c r="CC1834" s="14">
        <f>Таблица1[[#This Row],[Т4]]+Таблица1[[#This Row],[Lдуг 6,мм]]</f>
        <v>22141.945375026662</v>
      </c>
      <c r="CD1834" s="14">
        <f>Таблица1[[#This Row],[Т5]]+Таблица1[[#This Row],[Lдуг 1,мм]]</f>
        <v>59365.058736959341</v>
      </c>
      <c r="CE1834" s="14">
        <f>Таблица1[[#This Row],[Т6]]+Таблица1[[#This Row],[Lпрям1, мм]]</f>
        <v>25680.267592912503</v>
      </c>
      <c r="CF1834" s="15">
        <f>Таблица1[[#This Row],[Т7]]+Таблица1[[#This Row],[Lдуг 2,мм]]</f>
        <v>59365.058736959341</v>
      </c>
      <c r="CG1834" s="14">
        <f>Таблица1[[#This Row],[Т8]]+Таблица1[[#This Row],[Lпрям2, мм]]</f>
        <v>25680.267592912503</v>
      </c>
      <c r="CH1834" s="14">
        <f>Таблица1[[#This Row],[Т9]]-Таблица1[[#This Row],[Т9]]</f>
        <v>0</v>
      </c>
      <c r="CI1834" s="50">
        <f>Таблица1[[#This Row],[Т9]]-Таблица1[[#This Row],[Т8]]</f>
        <v>33684.791144046838</v>
      </c>
      <c r="CJ1834" s="54">
        <f>Таблица1[[#This Row],[Т9]]-Таблица1[[#This Row],[Т7]]</f>
        <v>0</v>
      </c>
      <c r="CK1834" s="14">
        <f>Таблица1[[#This Row],[Т9]]-Таблица1[[#This Row],[Т6]]</f>
        <v>37223.113361932679</v>
      </c>
      <c r="CL1834" s="14">
        <f>Таблица1[[#This Row],[Т9]]-Таблица1[[#This Row],[Т5]]</f>
        <v>196.45575344131066</v>
      </c>
      <c r="CM1834" s="14">
        <f>Таблица1[[#This Row],[Т9]]-Таблица1[[#This Row],[Т4]]</f>
        <v>38351.588882269738</v>
      </c>
      <c r="CN1834" s="14">
        <f>Таблица1[[#This Row],[Т9]]-Таблица1[[#This Row],[Т3]]</f>
        <v>428.49594406087272</v>
      </c>
      <c r="CO1834" s="14">
        <f>Таблица1[[#This Row],[Т9]]-Таблица1[[#This Row],[Т2]]</f>
        <v>43832.121064457882</v>
      </c>
      <c r="CP1834" s="14">
        <f>Таблица1[[#This Row],[Т9]]-Таблица1[[#This Row],[Т1]]</f>
        <v>767.59679648013116</v>
      </c>
      <c r="CQ1834" s="14">
        <f>Таблица1[[#This Row],[Т9]]-Таблица1[[#This Row],[угол обхв6]]</f>
        <v>47105.328519974653</v>
      </c>
      <c r="CR1834" s="14">
        <f>Таблица1[[#This Row],[Т9]]-Таблица1[[#This Row],[угол обхв5]]</f>
        <v>1343.6019061992483</v>
      </c>
      <c r="CS1834" s="14">
        <f>Таблица1[[#This Row],[Т9]]-Таблица1[[#This Row],[угол обхв4]]</f>
        <v>59365.058736959341</v>
      </c>
      <c r="CT1834" s="14">
        <f>Таблица1[[#This Row],[Lкан_прям, мм]]+Таблица1[[#This Row],[Lкан_дуг, мм]]+Таблица1[[#This Row],[Lкан_леб,мм]]</f>
        <v>85045.326329871838</v>
      </c>
      <c r="CU1834" s="16">
        <f>Таблица1[[#This Row],[Lкан_леб,мм]]</f>
        <v>58021.456830760093</v>
      </c>
      <c r="CV1834" s="14">
        <f>2534431-(Таблица1[[#This Row],[Т23]]+Таблица1[[#This Row],[угол обхв3]])</f>
        <v>2449077.1305008885</v>
      </c>
      <c r="CW1834" s="50">
        <f>SUM(X1834:AC1834,AD1834:AI1834)-Таблица1[[#This Row],[lподв_min, мм]]</f>
        <v>23485.547280072817</v>
      </c>
      <c r="CX1834" s="17">
        <f>CW2273-Таблица1[[#This Row],[Суммарная длина каната]]</f>
        <v>-2426548.8031364083</v>
      </c>
    </row>
    <row r="1835" spans="1:102" x14ac:dyDescent="0.25">
      <c r="A1835" s="21">
        <v>1834</v>
      </c>
      <c r="B1835" s="10">
        <v>46.947551020408156</v>
      </c>
      <c r="C1835" s="10">
        <v>58.673061224489786</v>
      </c>
      <c r="D1835" s="11">
        <v>10695.829495976386</v>
      </c>
      <c r="E1835" s="11">
        <v>10799.479229250061</v>
      </c>
      <c r="F1835" s="11">
        <v>9795.6988394977216</v>
      </c>
      <c r="G1835" s="11">
        <v>10825.048767127915</v>
      </c>
      <c r="H1835" s="11">
        <v>10287.829005976388</v>
      </c>
      <c r="I1835" s="11">
        <v>7202.6960464790918</v>
      </c>
      <c r="J1835" s="11">
        <v>3596.7831827709683</v>
      </c>
      <c r="K1835" s="11">
        <v>25718.493979427029</v>
      </c>
      <c r="L1835" s="11">
        <v>1305.3755196847058</v>
      </c>
      <c r="M1835" s="11">
        <v>58021.456830760093</v>
      </c>
      <c r="N1835" s="11">
        <v>7052.3362918447501</v>
      </c>
      <c r="O1835" s="11">
        <v>19490.164672467927</v>
      </c>
      <c r="P1835" s="43">
        <v>9698.3775900000255</v>
      </c>
      <c r="Q1835" s="11">
        <v>17597.997133563036</v>
      </c>
      <c r="R1835" s="11">
        <v>10430.914299111684</v>
      </c>
      <c r="S1835" s="11">
        <v>12166.641596516707</v>
      </c>
      <c r="T1835" s="11">
        <v>10695.829495976386</v>
      </c>
      <c r="U1835" s="11">
        <v>10799.479229250061</v>
      </c>
      <c r="V1835" s="11">
        <v>9798.6117550217714</v>
      </c>
      <c r="W1835" s="11">
        <v>10684.647503162274</v>
      </c>
      <c r="X1835" s="12">
        <v>0</v>
      </c>
      <c r="Y1835" s="12">
        <v>563.0855009978477</v>
      </c>
      <c r="Z1835" s="12">
        <v>332.90726789262828</v>
      </c>
      <c r="AA1835" s="44">
        <v>232.04019061955816</v>
      </c>
      <c r="AB1835" s="45">
        <v>177.34256017467163</v>
      </c>
      <c r="AC1835" s="12">
        <v>0</v>
      </c>
      <c r="AD1835" s="12">
        <v>12259.730216984686</v>
      </c>
      <c r="AE1835" s="12">
        <v>3252.9728782805187</v>
      </c>
      <c r="AF1835" s="12">
        <v>5480.5321821881453</v>
      </c>
      <c r="AG1835" s="44">
        <v>1128.4755203370612</v>
      </c>
      <c r="AH1835" s="45">
        <v>3596.7831816366188</v>
      </c>
      <c r="AI1835" s="12">
        <v>0</v>
      </c>
      <c r="AJ1835" s="12">
        <v>-43.506244045383355</v>
      </c>
      <c r="AK1835" s="12">
        <v>35.568321425661196</v>
      </c>
      <c r="AL1835" s="12">
        <v>82.318766081246153</v>
      </c>
      <c r="AM1835" s="44">
        <v>114.90436313985349</v>
      </c>
      <c r="AN1835" s="45">
        <v>89.999999840702699</v>
      </c>
      <c r="AO1835" s="12">
        <v>0</v>
      </c>
      <c r="AP1835" s="12">
        <v>-2120.5189886058733</v>
      </c>
      <c r="AQ1835" s="12">
        <v>7289.6590070225257</v>
      </c>
      <c r="AR1835" s="12">
        <v>10102.716618665332</v>
      </c>
      <c r="AS1835" s="44">
        <v>10800.975174425083</v>
      </c>
      <c r="AT1835" s="45">
        <v>10287.829495976388</v>
      </c>
      <c r="AU1835" s="12">
        <v>0</v>
      </c>
      <c r="AV1835" s="12">
        <v>11346.076325872191</v>
      </c>
      <c r="AW1835" s="12">
        <v>19822.041048337989</v>
      </c>
      <c r="AX1835" s="12">
        <v>17652.531067017328</v>
      </c>
      <c r="AY1835" s="44">
        <v>11994.830803601124</v>
      </c>
      <c r="AZ1835" s="45">
        <v>10799.479228115713</v>
      </c>
      <c r="BA1835" s="12">
        <v>0</v>
      </c>
      <c r="BB1835" s="12">
        <v>6771.4553739509201</v>
      </c>
      <c r="BC1835" s="12">
        <v>9935.7003051778011</v>
      </c>
      <c r="BD1835" s="12">
        <v>10835.253327776989</v>
      </c>
      <c r="BE1835" s="44">
        <v>10325.768620662988</v>
      </c>
      <c r="BF1835" s="45">
        <v>10287.829505976388</v>
      </c>
      <c r="BG1835" s="12">
        <v>0</v>
      </c>
      <c r="BH1835" s="12">
        <v>19786.086807434407</v>
      </c>
      <c r="BI1835" s="12">
        <v>17929.873509433099</v>
      </c>
      <c r="BJ1835" s="12">
        <v>12221.175529970998</v>
      </c>
      <c r="BK1835" s="44">
        <v>10971.290022165644</v>
      </c>
      <c r="BL1835" s="45">
        <v>7202.6960464790936</v>
      </c>
      <c r="BM1835" s="12">
        <v>0</v>
      </c>
      <c r="BN1835" s="12">
        <v>0</v>
      </c>
      <c r="BO1835" s="12">
        <v>79.074565471044551</v>
      </c>
      <c r="BP1835" s="12">
        <v>46.750444655584957</v>
      </c>
      <c r="BQ1835" s="48">
        <v>32.585597058607348</v>
      </c>
      <c r="BR1835" s="49">
        <v>24.904363299150788</v>
      </c>
      <c r="BS1835" s="13">
        <v>0</v>
      </c>
      <c r="BT1835" s="12">
        <v>308.54316923990507</v>
      </c>
      <c r="BV1835" s="14">
        <f>Таблица1[[#This Row],[Lкан_леб,мм]]</f>
        <v>58021.456830760093</v>
      </c>
      <c r="BW1835" s="50">
        <f>Таблица1[[#This Row],[угол обхв4]]+Таблица1[[#This Row],[Lдуг 3,мм]]</f>
        <v>12259.730216984686</v>
      </c>
      <c r="BX1835" s="54">
        <f>Таблица1[[#This Row],[угол обхв5]]+Таблица1[[#This Row],[Y5, мм]]</f>
        <v>58584.542331757941</v>
      </c>
      <c r="BY1835" s="14">
        <f>Таблица1[[#This Row],[угол обхв6]]+Таблица1[[#This Row],[Lдуг 4,мм]]</f>
        <v>15512.703095265206</v>
      </c>
      <c r="BZ1835" s="14">
        <f>Таблица1[[#This Row],[Т1]]+Таблица1[[#This Row],[X6, мм]]</f>
        <v>58917.449599650572</v>
      </c>
      <c r="CA1835" s="14">
        <f>Таблица1[[#This Row],[Т2]]+Таблица1[[#This Row],[Lдуг 5,мм]]</f>
        <v>20993.23527745335</v>
      </c>
      <c r="CB1835" s="14">
        <f>Таблица1[[#This Row],[Т3]]+Таблица1[[#This Row],[Y6, мм]]</f>
        <v>59149.489790270127</v>
      </c>
      <c r="CC1835" s="14">
        <f>Таблица1[[#This Row],[Т4]]+Таблица1[[#This Row],[Lдуг 6,мм]]</f>
        <v>22121.710797790412</v>
      </c>
      <c r="CD1835" s="14">
        <f>Таблица1[[#This Row],[Т5]]+Таблица1[[#This Row],[Lдуг 1,мм]]</f>
        <v>59326.832350444798</v>
      </c>
      <c r="CE1835" s="14">
        <f>Таблица1[[#This Row],[Т6]]+Таблица1[[#This Row],[Lпрям1, мм]]</f>
        <v>25718.493979427032</v>
      </c>
      <c r="CF1835" s="15">
        <f>Таблица1[[#This Row],[Т7]]+Таблица1[[#This Row],[Lдуг 2,мм]]</f>
        <v>59326.832350444798</v>
      </c>
      <c r="CG1835" s="14">
        <f>Таблица1[[#This Row],[Т8]]+Таблица1[[#This Row],[Lпрям2, мм]]</f>
        <v>25718.493979427032</v>
      </c>
      <c r="CH1835" s="14">
        <f>Таблица1[[#This Row],[Т9]]-Таблица1[[#This Row],[Т9]]</f>
        <v>0</v>
      </c>
      <c r="CI1835" s="50">
        <f>Таблица1[[#This Row],[Т9]]-Таблица1[[#This Row],[Т8]]</f>
        <v>33608.338371017766</v>
      </c>
      <c r="CJ1835" s="54">
        <f>Таблица1[[#This Row],[Т9]]-Таблица1[[#This Row],[Т7]]</f>
        <v>0</v>
      </c>
      <c r="CK1835" s="14">
        <f>Таблица1[[#This Row],[Т9]]-Таблица1[[#This Row],[Т6]]</f>
        <v>37205.121552654382</v>
      </c>
      <c r="CL1835" s="14">
        <f>Таблица1[[#This Row],[Т9]]-Таблица1[[#This Row],[Т5]]</f>
        <v>177.34256017467123</v>
      </c>
      <c r="CM1835" s="14">
        <f>Таблица1[[#This Row],[Т9]]-Таблица1[[#This Row],[Т4]]</f>
        <v>38333.597072991448</v>
      </c>
      <c r="CN1835" s="14">
        <f>Таблица1[[#This Row],[Т9]]-Таблица1[[#This Row],[Т3]]</f>
        <v>409.38275079422601</v>
      </c>
      <c r="CO1835" s="14">
        <f>Таблица1[[#This Row],[Т9]]-Таблица1[[#This Row],[Т2]]</f>
        <v>43814.129255179592</v>
      </c>
      <c r="CP1835" s="14">
        <f>Таблица1[[#This Row],[Т9]]-Таблица1[[#This Row],[Т1]]</f>
        <v>742.29001868685737</v>
      </c>
      <c r="CQ1835" s="14">
        <f>Таблица1[[#This Row],[Т9]]-Таблица1[[#This Row],[угол обхв6]]</f>
        <v>47067.10213346011</v>
      </c>
      <c r="CR1835" s="14">
        <f>Таблица1[[#This Row],[Т9]]-Таблица1[[#This Row],[угол обхв5]]</f>
        <v>1305.3755196847051</v>
      </c>
      <c r="CS1835" s="14">
        <f>Таблица1[[#This Row],[Т9]]-Таблица1[[#This Row],[угол обхв4]]</f>
        <v>59326.832350444798</v>
      </c>
      <c r="CT1835" s="14">
        <f>Таблица1[[#This Row],[Lкан_прям, мм]]+Таблица1[[#This Row],[Lкан_дуг, мм]]+Таблица1[[#This Row],[Lкан_леб,мм]]</f>
        <v>85045.326329871823</v>
      </c>
      <c r="CU1835" s="16">
        <f>Таблица1[[#This Row],[Lкан_леб,мм]]</f>
        <v>58021.456830760093</v>
      </c>
      <c r="CV1835" s="14">
        <f>2534431-(Таблица1[[#This Row],[Т23]]+Таблица1[[#This Row],[угол обхв3]])</f>
        <v>2449077.1305008885</v>
      </c>
      <c r="CW1835" s="50">
        <f>SUM(X1835:AC1835,AD1835:AI1835)-Таблица1[[#This Row],[lподв_min, мм]]</f>
        <v>23427.08631634077</v>
      </c>
      <c r="CX1835" s="17">
        <f>CW2274-Таблица1[[#This Row],[Суммарная длина каната]]</f>
        <v>-2426559.1267257906</v>
      </c>
    </row>
    <row r="1836" spans="1:102" x14ac:dyDescent="0.25">
      <c r="A1836" s="21">
        <v>1835</v>
      </c>
      <c r="B1836" s="10">
        <v>46.947551020408156</v>
      </c>
      <c r="C1836" s="10">
        <v>61.357142857142854</v>
      </c>
      <c r="D1836" s="11">
        <v>11053.753978194714</v>
      </c>
      <c r="E1836" s="11">
        <v>10950.768852557987</v>
      </c>
      <c r="F1836" s="11">
        <v>10153.413439464155</v>
      </c>
      <c r="G1836" s="11">
        <v>10934.158183746427</v>
      </c>
      <c r="H1836" s="11">
        <v>10645.753488194716</v>
      </c>
      <c r="I1836" s="11">
        <v>7293.9639143755194</v>
      </c>
      <c r="J1836" s="11">
        <v>3656.8049381824671</v>
      </c>
      <c r="K1836" s="11">
        <v>25756.720365941444</v>
      </c>
      <c r="L1836" s="11">
        <v>1267.1491331702941</v>
      </c>
      <c r="M1836" s="11">
        <v>58021.456830760093</v>
      </c>
      <c r="N1836" s="11">
        <v>7052.3362918447501</v>
      </c>
      <c r="O1836" s="11">
        <v>19490.164672467927</v>
      </c>
      <c r="P1836" s="43">
        <v>9739.0290379210946</v>
      </c>
      <c r="Q1836" s="11">
        <v>17695.11866046553</v>
      </c>
      <c r="R1836" s="11">
        <v>10725.106663490422</v>
      </c>
      <c r="S1836" s="11">
        <v>12304.025643613422</v>
      </c>
      <c r="T1836" s="11">
        <v>11053.753978194714</v>
      </c>
      <c r="U1836" s="11">
        <v>10950.768852557987</v>
      </c>
      <c r="V1836" s="11">
        <v>10162.898000175719</v>
      </c>
      <c r="W1836" s="11">
        <v>10794.047359367622</v>
      </c>
      <c r="X1836" s="12">
        <v>0</v>
      </c>
      <c r="Y1836" s="12">
        <v>550.12214646537257</v>
      </c>
      <c r="Z1836" s="12">
        <v>326.75742917720601</v>
      </c>
      <c r="AA1836" s="44">
        <v>232.04019061955907</v>
      </c>
      <c r="AB1836" s="45">
        <v>158.22936690815644</v>
      </c>
      <c r="AC1836" s="12">
        <v>0</v>
      </c>
      <c r="AD1836" s="12">
        <v>12259.730216984686</v>
      </c>
      <c r="AE1836" s="12">
        <v>3231.1775093648062</v>
      </c>
      <c r="AF1836" s="12">
        <v>5480.5321821881507</v>
      </c>
      <c r="AG1836" s="44">
        <v>1128.4755203370598</v>
      </c>
      <c r="AH1836" s="45">
        <v>3656.8049370667372</v>
      </c>
      <c r="AI1836" s="12">
        <v>0</v>
      </c>
      <c r="AJ1836" s="12">
        <v>-43.506244045383355</v>
      </c>
      <c r="AK1836" s="12">
        <v>33.747866761341086</v>
      </c>
      <c r="AL1836" s="12">
        <v>79.634684448593063</v>
      </c>
      <c r="AM1836" s="44">
        <v>112.22028150720054</v>
      </c>
      <c r="AN1836" s="45">
        <v>89.999999843317369</v>
      </c>
      <c r="AO1836" s="12">
        <v>0</v>
      </c>
      <c r="AP1836" s="12">
        <v>-2120.5189886058733</v>
      </c>
      <c r="AQ1836" s="12">
        <v>7278.9963161777832</v>
      </c>
      <c r="AR1836" s="12">
        <v>10140.370710181372</v>
      </c>
      <c r="AS1836" s="44">
        <v>11102.807269352257</v>
      </c>
      <c r="AT1836" s="45">
        <v>10645.753978194714</v>
      </c>
      <c r="AU1836" s="12">
        <v>0</v>
      </c>
      <c r="AV1836" s="12">
        <v>11346.076325872191</v>
      </c>
      <c r="AW1836" s="12">
        <v>19829.412713537211</v>
      </c>
      <c r="AX1836" s="12">
        <v>17768.527529870556</v>
      </c>
      <c r="AY1836" s="44">
        <v>12149.732894815557</v>
      </c>
      <c r="AZ1836" s="45">
        <v>10950.768851442259</v>
      </c>
      <c r="BA1836" s="12">
        <v>0</v>
      </c>
      <c r="BB1836" s="12">
        <v>6771.4553739509201</v>
      </c>
      <c r="BC1836" s="12">
        <v>9965.6890622541287</v>
      </c>
      <c r="BD1836" s="12">
        <v>11126.4483357507</v>
      </c>
      <c r="BE1836" s="44">
        <v>10676.053372332879</v>
      </c>
      <c r="BF1836" s="45">
        <v>10645.753988194716</v>
      </c>
      <c r="BG1836" s="12">
        <v>0</v>
      </c>
      <c r="BH1836" s="12">
        <v>19786.086807434407</v>
      </c>
      <c r="BI1836" s="12">
        <v>18034.366701534818</v>
      </c>
      <c r="BJ1836" s="12">
        <v>12377.434513018448</v>
      </c>
      <c r="BK1836" s="44">
        <v>11105.061601355854</v>
      </c>
      <c r="BL1836" s="45">
        <v>7293.9639143755212</v>
      </c>
      <c r="BM1836" s="12">
        <v>0</v>
      </c>
      <c r="BN1836" s="12">
        <v>0</v>
      </c>
      <c r="BO1836" s="12">
        <v>77.254110806724427</v>
      </c>
      <c r="BP1836" s="12">
        <v>45.886817687251984</v>
      </c>
      <c r="BQ1836" s="48">
        <v>32.585597058607476</v>
      </c>
      <c r="BR1836" s="49">
        <v>22.220281663883178</v>
      </c>
      <c r="BS1836" s="13">
        <v>0</v>
      </c>
      <c r="BT1836" s="12">
        <v>308.54316923990507</v>
      </c>
      <c r="BV1836" s="14">
        <f>Таблица1[[#This Row],[Lкан_леб,мм]]</f>
        <v>58021.456830760093</v>
      </c>
      <c r="BW1836" s="50">
        <f>Таблица1[[#This Row],[угол обхв4]]+Таблица1[[#This Row],[Lдуг 3,мм]]</f>
        <v>12259.730216984686</v>
      </c>
      <c r="BX1836" s="54">
        <f>Таблица1[[#This Row],[угол обхв5]]+Таблица1[[#This Row],[Y5, мм]]</f>
        <v>58571.578977225465</v>
      </c>
      <c r="BY1836" s="14">
        <f>Таблица1[[#This Row],[угол обхв6]]+Таблица1[[#This Row],[Lдуг 4,мм]]</f>
        <v>15490.907726349493</v>
      </c>
      <c r="BZ1836" s="14">
        <f>Таблица1[[#This Row],[Т1]]+Таблица1[[#This Row],[X6, мм]]</f>
        <v>58898.336406402668</v>
      </c>
      <c r="CA1836" s="14">
        <f>Таблица1[[#This Row],[Т2]]+Таблица1[[#This Row],[Lдуг 5,мм]]</f>
        <v>20971.439908537643</v>
      </c>
      <c r="CB1836" s="14">
        <f>Таблица1[[#This Row],[Т3]]+Таблица1[[#This Row],[Y6, мм]]</f>
        <v>59130.37659702223</v>
      </c>
      <c r="CC1836" s="14">
        <f>Таблица1[[#This Row],[Т4]]+Таблица1[[#This Row],[Lдуг 6,мм]]</f>
        <v>22099.915428874701</v>
      </c>
      <c r="CD1836" s="14">
        <f>Таблица1[[#This Row],[Т5]]+Таблица1[[#This Row],[Lдуг 1,мм]]</f>
        <v>59288.605963930386</v>
      </c>
      <c r="CE1836" s="14">
        <f>Таблица1[[#This Row],[Т6]]+Таблица1[[#This Row],[Lпрям1, мм]]</f>
        <v>25756.720365941437</v>
      </c>
      <c r="CF1836" s="15">
        <f>Таблица1[[#This Row],[Т7]]+Таблица1[[#This Row],[Lдуг 2,мм]]</f>
        <v>59288.605963930386</v>
      </c>
      <c r="CG1836" s="14">
        <f>Таблица1[[#This Row],[Т8]]+Таблица1[[#This Row],[Lпрям2, мм]]</f>
        <v>25756.720365941437</v>
      </c>
      <c r="CH1836" s="14">
        <f>Таблица1[[#This Row],[Т9]]-Таблица1[[#This Row],[Т9]]</f>
        <v>0</v>
      </c>
      <c r="CI1836" s="50">
        <f>Таблица1[[#This Row],[Т9]]-Таблица1[[#This Row],[Т8]]</f>
        <v>33531.885597988949</v>
      </c>
      <c r="CJ1836" s="54">
        <f>Таблица1[[#This Row],[Т9]]-Таблица1[[#This Row],[Т7]]</f>
        <v>0</v>
      </c>
      <c r="CK1836" s="14">
        <f>Таблица1[[#This Row],[Т9]]-Таблица1[[#This Row],[Т6]]</f>
        <v>37188.690535055684</v>
      </c>
      <c r="CL1836" s="14">
        <f>Таблица1[[#This Row],[Т9]]-Таблица1[[#This Row],[Т5]]</f>
        <v>158.2293669081555</v>
      </c>
      <c r="CM1836" s="14">
        <f>Таблица1[[#This Row],[Т9]]-Таблица1[[#This Row],[Т4]]</f>
        <v>38317.166055392743</v>
      </c>
      <c r="CN1836" s="14">
        <f>Таблица1[[#This Row],[Т9]]-Таблица1[[#This Row],[Т3]]</f>
        <v>390.26955752771755</v>
      </c>
      <c r="CO1836" s="14">
        <f>Таблица1[[#This Row],[Т9]]-Таблица1[[#This Row],[Т2]]</f>
        <v>43797.698237580895</v>
      </c>
      <c r="CP1836" s="14">
        <f>Таблица1[[#This Row],[Т9]]-Таблица1[[#This Row],[Т1]]</f>
        <v>717.026986704921</v>
      </c>
      <c r="CQ1836" s="14">
        <f>Таблица1[[#This Row],[Т9]]-Таблица1[[#This Row],[угол обхв6]]</f>
        <v>47028.875746945698</v>
      </c>
      <c r="CR1836" s="14">
        <f>Таблица1[[#This Row],[Т9]]-Таблица1[[#This Row],[угол обхв5]]</f>
        <v>1267.1491331702928</v>
      </c>
      <c r="CS1836" s="14">
        <f>Таблица1[[#This Row],[Т9]]-Таблица1[[#This Row],[угол обхв4]]</f>
        <v>59288.605963930386</v>
      </c>
      <c r="CT1836" s="14">
        <f>Таблица1[[#This Row],[Lкан_прям, мм]]+Таблица1[[#This Row],[Lкан_дуг, мм]]+Таблица1[[#This Row],[Lкан_леб,мм]]</f>
        <v>85045.326329871838</v>
      </c>
      <c r="CU1836" s="16">
        <f>Таблица1[[#This Row],[Lкан_леб,мм]]</f>
        <v>58021.456830760093</v>
      </c>
      <c r="CV1836" s="14">
        <f>2534431-(Таблица1[[#This Row],[Т23]]+Таблица1[[#This Row],[угол обхв3]])</f>
        <v>2449077.1305008885</v>
      </c>
      <c r="CW1836" s="50">
        <f>SUM(X1836:AC1836,AD1836:AI1836)-Таблица1[[#This Row],[lподв_min, мм]]</f>
        <v>23367.064560929266</v>
      </c>
      <c r="CX1836" s="17">
        <f>CW2275-Таблица1[[#This Row],[Суммарная длина каната]]</f>
        <v>-2426607.5985421003</v>
      </c>
    </row>
    <row r="1837" spans="1:102" x14ac:dyDescent="0.25">
      <c r="A1837" s="21">
        <v>1836</v>
      </c>
      <c r="B1837" s="10">
        <v>46.947551020408156</v>
      </c>
      <c r="C1837" s="10">
        <v>64.041224489795923</v>
      </c>
      <c r="D1837" s="11">
        <v>11404.201058928791</v>
      </c>
      <c r="E1837" s="11">
        <v>11118.653719942988</v>
      </c>
      <c r="F1837" s="11">
        <v>10505.626122124157</v>
      </c>
      <c r="G1837" s="11">
        <v>11059.899290777605</v>
      </c>
      <c r="H1837" s="11">
        <v>10996.200568928793</v>
      </c>
      <c r="I1837" s="11">
        <v>7400.2827534974213</v>
      </c>
      <c r="J1837" s="11">
        <v>3718.3709664455655</v>
      </c>
      <c r="K1837" s="11">
        <v>25794.946752455722</v>
      </c>
      <c r="L1837" s="11">
        <v>1228.922746656026</v>
      </c>
      <c r="M1837" s="11">
        <v>58021.456830760093</v>
      </c>
      <c r="N1837" s="11">
        <v>7052.3362918447501</v>
      </c>
      <c r="O1837" s="11">
        <v>19490.164672467927</v>
      </c>
      <c r="P1837" s="43">
        <v>9775.0877909838655</v>
      </c>
      <c r="Q1837" s="11">
        <v>17794.037301446435</v>
      </c>
      <c r="R1837" s="11">
        <v>11012.542728614953</v>
      </c>
      <c r="S1837" s="11">
        <v>12455.035683415921</v>
      </c>
      <c r="T1837" s="11">
        <v>11404.201058928791</v>
      </c>
      <c r="U1837" s="11">
        <v>11118.653719942988</v>
      </c>
      <c r="V1837" s="11">
        <v>10521.661517453436</v>
      </c>
      <c r="W1837" s="11">
        <v>10920.386330459813</v>
      </c>
      <c r="X1837" s="12">
        <v>0</v>
      </c>
      <c r="Y1837" s="12">
        <v>537.11085693420455</v>
      </c>
      <c r="Z1837" s="12">
        <v>320.65552546047695</v>
      </c>
      <c r="AA1837" s="44">
        <v>232.04019061955876</v>
      </c>
      <c r="AB1837" s="45">
        <v>139.11617364178556</v>
      </c>
      <c r="AC1837" s="12">
        <v>0</v>
      </c>
      <c r="AD1837" s="12">
        <v>12259.730216984686</v>
      </c>
      <c r="AE1837" s="12">
        <v>3207.8378675975146</v>
      </c>
      <c r="AF1837" s="12">
        <v>5480.5321821881525</v>
      </c>
      <c r="AG1837" s="44">
        <v>1128.4755203370594</v>
      </c>
      <c r="AH1837" s="45">
        <v>3718.3709653483079</v>
      </c>
      <c r="AI1837" s="12">
        <v>0</v>
      </c>
      <c r="AJ1837" s="12">
        <v>-43.506244045383355</v>
      </c>
      <c r="AK1837" s="12">
        <v>31.920680545265881</v>
      </c>
      <c r="AL1837" s="12">
        <v>76.950602815940002</v>
      </c>
      <c r="AM1837" s="44">
        <v>109.53619987454744</v>
      </c>
      <c r="AN1837" s="45">
        <v>89.999999845911603</v>
      </c>
      <c r="AO1837" s="12">
        <v>0</v>
      </c>
      <c r="AP1837" s="12">
        <v>-2120.5189886058733</v>
      </c>
      <c r="AQ1837" s="12">
        <v>7268.0641421725013</v>
      </c>
      <c r="AR1837" s="12">
        <v>10172.551502124184</v>
      </c>
      <c r="AS1837" s="44">
        <v>11397.05433240825</v>
      </c>
      <c r="AT1837" s="45">
        <v>10996.201058928791</v>
      </c>
      <c r="AU1837" s="12">
        <v>0</v>
      </c>
      <c r="AV1837" s="12">
        <v>11346.076325872191</v>
      </c>
      <c r="AW1837" s="12">
        <v>19836.467277992298</v>
      </c>
      <c r="AX1837" s="12">
        <v>17886.160036569563</v>
      </c>
      <c r="AY1837" s="44">
        <v>12318.599520510679</v>
      </c>
      <c r="AZ1837" s="45">
        <v>11118.653718845731</v>
      </c>
      <c r="BA1837" s="12">
        <v>0</v>
      </c>
      <c r="BB1837" s="12">
        <v>6771.4553739509201</v>
      </c>
      <c r="BC1837" s="12">
        <v>9990.8156413116158</v>
      </c>
      <c r="BD1837" s="12">
        <v>11410.006439755271</v>
      </c>
      <c r="BE1837" s="44">
        <v>11019.689455135493</v>
      </c>
      <c r="BF1837" s="45">
        <v>10996.201068928793</v>
      </c>
      <c r="BG1837" s="12">
        <v>0</v>
      </c>
      <c r="BH1837" s="12">
        <v>19786.086807434407</v>
      </c>
      <c r="BI1837" s="12">
        <v>18140.339906970807</v>
      </c>
      <c r="BJ1837" s="12">
        <v>12547.158418539046</v>
      </c>
      <c r="BK1837" s="44">
        <v>11255.08988284823</v>
      </c>
      <c r="BL1837" s="45">
        <v>7400.2827534974231</v>
      </c>
      <c r="BM1837" s="12">
        <v>0</v>
      </c>
      <c r="BN1837" s="12">
        <v>0</v>
      </c>
      <c r="BO1837" s="12">
        <v>75.426924590649236</v>
      </c>
      <c r="BP1837" s="12">
        <v>45.02992227067412</v>
      </c>
      <c r="BQ1837" s="48">
        <v>32.585597058607433</v>
      </c>
      <c r="BR1837" s="49">
        <v>19.536200028635836</v>
      </c>
      <c r="BS1837" s="13">
        <v>0</v>
      </c>
      <c r="BT1837" s="12">
        <v>308.54316923990507</v>
      </c>
      <c r="BV1837" s="14">
        <f>Таблица1[[#This Row],[Lкан_леб,мм]]</f>
        <v>58021.456830760093</v>
      </c>
      <c r="BW1837" s="50">
        <f>Таблица1[[#This Row],[угол обхв4]]+Таблица1[[#This Row],[Lдуг 3,мм]]</f>
        <v>12259.730216984686</v>
      </c>
      <c r="BX1837" s="54">
        <f>Таблица1[[#This Row],[угол обхв5]]+Таблица1[[#This Row],[Y5, мм]]</f>
        <v>58558.567687694296</v>
      </c>
      <c r="BY1837" s="14">
        <f>Таблица1[[#This Row],[угол обхв6]]+Таблица1[[#This Row],[Lдуг 4,мм]]</f>
        <v>15467.568084582201</v>
      </c>
      <c r="BZ1837" s="14">
        <f>Таблица1[[#This Row],[Т1]]+Таблица1[[#This Row],[X6, мм]]</f>
        <v>58879.223213154772</v>
      </c>
      <c r="CA1837" s="14">
        <f>Таблица1[[#This Row],[Т2]]+Таблица1[[#This Row],[Lдуг 5,мм]]</f>
        <v>20948.100266770354</v>
      </c>
      <c r="CB1837" s="14">
        <f>Таблица1[[#This Row],[Т3]]+Таблица1[[#This Row],[Y6, мм]]</f>
        <v>59111.263403774334</v>
      </c>
      <c r="CC1837" s="14">
        <f>Таблица1[[#This Row],[Т4]]+Таблица1[[#This Row],[Lдуг 6,мм]]</f>
        <v>22076.575787107413</v>
      </c>
      <c r="CD1837" s="14">
        <f>Таблица1[[#This Row],[Т5]]+Таблица1[[#This Row],[Lдуг 1,мм]]</f>
        <v>59250.379577416119</v>
      </c>
      <c r="CE1837" s="14">
        <f>Таблица1[[#This Row],[Т6]]+Таблица1[[#This Row],[Lпрям1, мм]]</f>
        <v>25794.946752455722</v>
      </c>
      <c r="CF1837" s="15">
        <f>Таблица1[[#This Row],[Т7]]+Таблица1[[#This Row],[Lдуг 2,мм]]</f>
        <v>59250.379577416119</v>
      </c>
      <c r="CG1837" s="14">
        <f>Таблица1[[#This Row],[Т8]]+Таблица1[[#This Row],[Lпрям2, мм]]</f>
        <v>25794.946752455722</v>
      </c>
      <c r="CH1837" s="14">
        <f>Таблица1[[#This Row],[Т9]]-Таблица1[[#This Row],[Т9]]</f>
        <v>0</v>
      </c>
      <c r="CI1837" s="50">
        <f>Таблица1[[#This Row],[Т9]]-Таблица1[[#This Row],[Т8]]</f>
        <v>33455.4328249604</v>
      </c>
      <c r="CJ1837" s="54">
        <f>Таблица1[[#This Row],[Т9]]-Таблица1[[#This Row],[Т7]]</f>
        <v>0</v>
      </c>
      <c r="CK1837" s="14">
        <f>Таблица1[[#This Row],[Т9]]-Таблица1[[#This Row],[Т6]]</f>
        <v>37173.80379030871</v>
      </c>
      <c r="CL1837" s="14">
        <f>Таблица1[[#This Row],[Т9]]-Таблица1[[#This Row],[Т5]]</f>
        <v>139.11617364178528</v>
      </c>
      <c r="CM1837" s="14">
        <f>Таблица1[[#This Row],[Т9]]-Таблица1[[#This Row],[Т4]]</f>
        <v>38302.279310645768</v>
      </c>
      <c r="CN1837" s="14">
        <f>Таблица1[[#This Row],[Т9]]-Таблица1[[#This Row],[Т3]]</f>
        <v>371.15636426134733</v>
      </c>
      <c r="CO1837" s="14">
        <f>Таблица1[[#This Row],[Т9]]-Таблица1[[#This Row],[Т2]]</f>
        <v>43782.81149283392</v>
      </c>
      <c r="CP1837" s="14">
        <f>Таблица1[[#This Row],[Т9]]-Таблица1[[#This Row],[Т1]]</f>
        <v>691.81188972182281</v>
      </c>
      <c r="CQ1837" s="14">
        <f>Таблица1[[#This Row],[Т9]]-Таблица1[[#This Row],[угол обхв6]]</f>
        <v>46990.649360431431</v>
      </c>
      <c r="CR1837" s="14">
        <f>Таблица1[[#This Row],[Т9]]-Таблица1[[#This Row],[угол обхв5]]</f>
        <v>1228.922746656026</v>
      </c>
      <c r="CS1837" s="14">
        <f>Таблица1[[#This Row],[Т9]]-Таблица1[[#This Row],[угол обхв4]]</f>
        <v>59250.379577416119</v>
      </c>
      <c r="CT1837" s="14">
        <f>Таблица1[[#This Row],[Lкан_прям, мм]]+Таблица1[[#This Row],[Lкан_дуг, мм]]+Таблица1[[#This Row],[Lкан_леб,мм]]</f>
        <v>85045.326329871838</v>
      </c>
      <c r="CU1837" s="16">
        <f>Таблица1[[#This Row],[Lкан_леб,мм]]</f>
        <v>58021.456830760093</v>
      </c>
      <c r="CV1837" s="14">
        <f>2534431-(Таблица1[[#This Row],[Т23]]+Таблица1[[#This Row],[угол обхв3]])</f>
        <v>2449077.1305008885</v>
      </c>
      <c r="CW1837" s="50">
        <f>SUM(X1837:AC1837,AD1837:AI1837)-Таблица1[[#This Row],[lподв_min, мм]]</f>
        <v>23305.498532666177</v>
      </c>
      <c r="CX1837" s="17">
        <f>CW2276-Таблица1[[#This Row],[Суммарная длина каната]]</f>
        <v>-2426656.8961831317</v>
      </c>
    </row>
    <row r="1838" spans="1:102" x14ac:dyDescent="0.25">
      <c r="A1838" s="21">
        <v>1837</v>
      </c>
      <c r="B1838" s="10">
        <v>46.947551020408156</v>
      </c>
      <c r="C1838" s="10">
        <v>66.725306122448984</v>
      </c>
      <c r="D1838" s="11">
        <v>11746.401803943869</v>
      </c>
      <c r="E1838" s="11">
        <v>11302.765466453189</v>
      </c>
      <c r="F1838" s="11">
        <v>10851.564079243622</v>
      </c>
      <c r="G1838" s="11">
        <v>11201.996193094259</v>
      </c>
      <c r="H1838" s="11">
        <v>11338.401313943868</v>
      </c>
      <c r="I1838" s="11">
        <v>7521.3020266227877</v>
      </c>
      <c r="J1838" s="11">
        <v>3781.463439830402</v>
      </c>
      <c r="K1838" s="11">
        <v>25833.173138969825</v>
      </c>
      <c r="L1838" s="11">
        <v>1190.6963601419247</v>
      </c>
      <c r="M1838" s="11">
        <v>58021.456830760093</v>
      </c>
      <c r="N1838" s="11">
        <v>7052.3362918447501</v>
      </c>
      <c r="O1838" s="11">
        <v>19490.164672467927</v>
      </c>
      <c r="P1838" s="43">
        <v>9806.4747307958169</v>
      </c>
      <c r="Q1838" s="11">
        <v>17894.53601395158</v>
      </c>
      <c r="R1838" s="11">
        <v>11292.591816009339</v>
      </c>
      <c r="S1838" s="11">
        <v>12619.340376912471</v>
      </c>
      <c r="T1838" s="11">
        <v>11746.401803943869</v>
      </c>
      <c r="U1838" s="11">
        <v>11302.765466453189</v>
      </c>
      <c r="V1838" s="11">
        <v>10874.115125092609</v>
      </c>
      <c r="W1838" s="11">
        <v>11063.387209506915</v>
      </c>
      <c r="X1838" s="12">
        <v>0</v>
      </c>
      <c r="Y1838" s="12">
        <v>524.04724521127264</v>
      </c>
      <c r="Z1838" s="12">
        <v>314.60594393551168</v>
      </c>
      <c r="AA1838" s="44">
        <v>232.04019061955907</v>
      </c>
      <c r="AB1838" s="45">
        <v>120.00298037558129</v>
      </c>
      <c r="AC1838" s="12">
        <v>0</v>
      </c>
      <c r="AD1838" s="12">
        <v>12259.730216984686</v>
      </c>
      <c r="AE1838" s="12">
        <v>3182.9717807084767</v>
      </c>
      <c r="AF1838" s="12">
        <v>5480.5321821881507</v>
      </c>
      <c r="AG1838" s="44">
        <v>1128.4755203370592</v>
      </c>
      <c r="AH1838" s="45">
        <v>3781.4634387514543</v>
      </c>
      <c r="AI1838" s="12">
        <v>0</v>
      </c>
      <c r="AJ1838" s="12">
        <v>-43.506244045383355</v>
      </c>
      <c r="AK1838" s="12">
        <v>30.086146680261901</v>
      </c>
      <c r="AL1838" s="12">
        <v>74.26652118328694</v>
      </c>
      <c r="AM1838" s="44">
        <v>106.85211824189442</v>
      </c>
      <c r="AN1838" s="45">
        <v>89.999999848482517</v>
      </c>
      <c r="AO1838" s="12">
        <v>0</v>
      </c>
      <c r="AP1838" s="12">
        <v>-2120.5189886058733</v>
      </c>
      <c r="AQ1838" s="12">
        <v>7256.8673205583518</v>
      </c>
      <c r="AR1838" s="12">
        <v>10199.188384938185</v>
      </c>
      <c r="AS1838" s="44">
        <v>11683.070740750994</v>
      </c>
      <c r="AT1838" s="45">
        <v>11338.401803943869</v>
      </c>
      <c r="AU1838" s="12">
        <v>0</v>
      </c>
      <c r="AV1838" s="12">
        <v>11346.076325872191</v>
      </c>
      <c r="AW1838" s="12">
        <v>19843.195915126922</v>
      </c>
      <c r="AX1838" s="12">
        <v>18005.170483490456</v>
      </c>
      <c r="AY1838" s="44">
        <v>12501.060161607456</v>
      </c>
      <c r="AZ1838" s="45">
        <v>11302.765465374243</v>
      </c>
      <c r="BA1838" s="12">
        <v>0</v>
      </c>
      <c r="BB1838" s="12">
        <v>6771.4553739509201</v>
      </c>
      <c r="BC1838" s="12">
        <v>10011.005759509419</v>
      </c>
      <c r="BD1838" s="12">
        <v>11685.305470151709</v>
      </c>
      <c r="BE1838" s="44">
        <v>11355.922879202213</v>
      </c>
      <c r="BF1838" s="45">
        <v>11338.40181394387</v>
      </c>
      <c r="BG1838" s="12">
        <v>0</v>
      </c>
      <c r="BH1838" s="12">
        <v>19786.086807434407</v>
      </c>
      <c r="BI1838" s="12">
        <v>18247.567256610575</v>
      </c>
      <c r="BJ1838" s="12">
        <v>12729.974846451345</v>
      </c>
      <c r="BK1838" s="44">
        <v>11421.045681758204</v>
      </c>
      <c r="BL1838" s="45">
        <v>7521.3020266227886</v>
      </c>
      <c r="BM1838" s="12">
        <v>0</v>
      </c>
      <c r="BN1838" s="12">
        <v>0</v>
      </c>
      <c r="BO1838" s="12">
        <v>73.592390725645259</v>
      </c>
      <c r="BP1838" s="12">
        <v>44.180374503025035</v>
      </c>
      <c r="BQ1838" s="48">
        <v>32.585597058607476</v>
      </c>
      <c r="BR1838" s="49">
        <v>16.852118393411889</v>
      </c>
      <c r="BS1838" s="13">
        <v>0</v>
      </c>
      <c r="BT1838" s="12">
        <v>308.54316923990507</v>
      </c>
      <c r="BV1838" s="14">
        <f>Таблица1[[#This Row],[Lкан_леб,мм]]</f>
        <v>58021.456830760093</v>
      </c>
      <c r="BW1838" s="50">
        <f>Таблица1[[#This Row],[угол обхв4]]+Таблица1[[#This Row],[Lдуг 3,мм]]</f>
        <v>12259.730216984686</v>
      </c>
      <c r="BX1838" s="54">
        <f>Таблица1[[#This Row],[угол обхв5]]+Таблица1[[#This Row],[Y5, мм]]</f>
        <v>58545.504075971367</v>
      </c>
      <c r="BY1838" s="14">
        <f>Таблица1[[#This Row],[угол обхв6]]+Таблица1[[#This Row],[Lдуг 4,мм]]</f>
        <v>15442.701997693162</v>
      </c>
      <c r="BZ1838" s="14">
        <f>Таблица1[[#This Row],[Т1]]+Таблица1[[#This Row],[X6, мм]]</f>
        <v>58860.110019906875</v>
      </c>
      <c r="CA1838" s="14">
        <f>Таблица1[[#This Row],[Т2]]+Таблица1[[#This Row],[Lдуг 5,мм]]</f>
        <v>20923.234179881314</v>
      </c>
      <c r="CB1838" s="14">
        <f>Таблица1[[#This Row],[Т3]]+Таблица1[[#This Row],[Y6, мм]]</f>
        <v>59092.150210526437</v>
      </c>
      <c r="CC1838" s="14">
        <f>Таблица1[[#This Row],[Т4]]+Таблица1[[#This Row],[Lдуг 6,мм]]</f>
        <v>22051.709700218373</v>
      </c>
      <c r="CD1838" s="14">
        <f>Таблица1[[#This Row],[Т5]]+Таблица1[[#This Row],[Lдуг 1,мм]]</f>
        <v>59212.15319090202</v>
      </c>
      <c r="CE1838" s="14">
        <f>Таблица1[[#This Row],[Т6]]+Таблица1[[#This Row],[Lпрям1, мм]]</f>
        <v>25833.173138969825</v>
      </c>
      <c r="CF1838" s="15">
        <f>Таблица1[[#This Row],[Т7]]+Таблица1[[#This Row],[Lдуг 2,мм]]</f>
        <v>59212.15319090202</v>
      </c>
      <c r="CG1838" s="14">
        <f>Таблица1[[#This Row],[Т8]]+Таблица1[[#This Row],[Lпрям2, мм]]</f>
        <v>25833.173138969825</v>
      </c>
      <c r="CH1838" s="14">
        <f>Таблица1[[#This Row],[Т9]]-Таблица1[[#This Row],[Т9]]</f>
        <v>0</v>
      </c>
      <c r="CI1838" s="50">
        <f>Таблица1[[#This Row],[Т9]]-Таблица1[[#This Row],[Т8]]</f>
        <v>33378.980051932194</v>
      </c>
      <c r="CJ1838" s="54">
        <f>Таблица1[[#This Row],[Т9]]-Таблица1[[#This Row],[Т7]]</f>
        <v>0</v>
      </c>
      <c r="CK1838" s="14">
        <f>Таблица1[[#This Row],[Т9]]-Таблица1[[#This Row],[Т6]]</f>
        <v>37160.443490683647</v>
      </c>
      <c r="CL1838" s="14">
        <f>Таблица1[[#This Row],[Т9]]-Таблица1[[#This Row],[Т5]]</f>
        <v>120.00298037558241</v>
      </c>
      <c r="CM1838" s="14">
        <f>Таблица1[[#This Row],[Т9]]-Таблица1[[#This Row],[Т4]]</f>
        <v>38288.919011020706</v>
      </c>
      <c r="CN1838" s="14">
        <f>Таблица1[[#This Row],[Т9]]-Таблица1[[#This Row],[Т3]]</f>
        <v>352.04317099514446</v>
      </c>
      <c r="CO1838" s="14">
        <f>Таблица1[[#This Row],[Т9]]-Таблица1[[#This Row],[Т2]]</f>
        <v>43769.451193208857</v>
      </c>
      <c r="CP1838" s="14">
        <f>Таблица1[[#This Row],[Т9]]-Таблица1[[#This Row],[Т1]]</f>
        <v>666.64911493065301</v>
      </c>
      <c r="CQ1838" s="14">
        <f>Таблица1[[#This Row],[Т9]]-Таблица1[[#This Row],[угол обхв6]]</f>
        <v>46952.422973917332</v>
      </c>
      <c r="CR1838" s="14">
        <f>Таблица1[[#This Row],[Т9]]-Таблица1[[#This Row],[угол обхв5]]</f>
        <v>1190.6963601419266</v>
      </c>
      <c r="CS1838" s="14">
        <f>Таблица1[[#This Row],[Т9]]-Таблица1[[#This Row],[угол обхв4]]</f>
        <v>59212.15319090202</v>
      </c>
      <c r="CT1838" s="14">
        <f>Таблица1[[#This Row],[Lкан_прям, мм]]+Таблица1[[#This Row],[Lкан_дуг, мм]]+Таблица1[[#This Row],[Lкан_леб,мм]]</f>
        <v>85045.326329871838</v>
      </c>
      <c r="CU1838" s="16">
        <f>Таблица1[[#This Row],[Lкан_леб,мм]]</f>
        <v>58021.456830760093</v>
      </c>
      <c r="CV1838" s="14">
        <f>2534431-(Таблица1[[#This Row],[Т23]]+Таблица1[[#This Row],[угол обхв3]])</f>
        <v>2449077.1305008885</v>
      </c>
      <c r="CW1838" s="50">
        <f>SUM(X1838:AC1838,AD1838:AI1838)-Таблица1[[#This Row],[lподв_min, мм]]</f>
        <v>23242.406059281351</v>
      </c>
      <c r="CX1838" s="17">
        <f>CW2277-Таблица1[[#This Row],[Суммарная длина каната]]</f>
        <v>-2426706.9599005105</v>
      </c>
    </row>
    <row r="1839" spans="1:102" x14ac:dyDescent="0.25">
      <c r="A1839" s="21">
        <v>1838</v>
      </c>
      <c r="B1839" s="10">
        <v>46.947551020408156</v>
      </c>
      <c r="C1839" s="10">
        <v>69.409387755102046</v>
      </c>
      <c r="D1839" s="11">
        <v>12079.605372720915</v>
      </c>
      <c r="E1839" s="11">
        <v>11502.700122894126</v>
      </c>
      <c r="F1839" s="11">
        <v>11190.468270291338</v>
      </c>
      <c r="G1839" s="11">
        <v>11360.137108464929</v>
      </c>
      <c r="H1839" s="11">
        <v>11671.604882720914</v>
      </c>
      <c r="I1839" s="11">
        <v>7656.6369216515559</v>
      </c>
      <c r="J1839" s="11">
        <v>3846.0632012425699</v>
      </c>
      <c r="K1839" s="11">
        <v>25871.399525483743</v>
      </c>
      <c r="L1839" s="11">
        <v>1152.4699736280077</v>
      </c>
      <c r="M1839" s="11">
        <v>58021.456830760093</v>
      </c>
      <c r="N1839" s="11">
        <v>7052.3362918447501</v>
      </c>
      <c r="O1839" s="11">
        <v>19490.164672467927</v>
      </c>
      <c r="P1839" s="43">
        <v>9833.1209896337696</v>
      </c>
      <c r="Q1839" s="11">
        <v>17996.394288509378</v>
      </c>
      <c r="R1839" s="11">
        <v>11564.639455351125</v>
      </c>
      <c r="S1839" s="11">
        <v>12796.579214597632</v>
      </c>
      <c r="T1839" s="11">
        <v>12079.605372720915</v>
      </c>
      <c r="U1839" s="11">
        <v>11502.700122894126</v>
      </c>
      <c r="V1839" s="11">
        <v>11219.485486233067</v>
      </c>
      <c r="W1839" s="11">
        <v>11222.736230814926</v>
      </c>
      <c r="X1839" s="12">
        <v>0</v>
      </c>
      <c r="Y1839" s="12">
        <v>510.92670445359056</v>
      </c>
      <c r="Z1839" s="12">
        <v>308.61329144529645</v>
      </c>
      <c r="AA1839" s="44">
        <v>232.04019061955896</v>
      </c>
      <c r="AB1839" s="45">
        <v>100.88978710956175</v>
      </c>
      <c r="AC1839" s="12">
        <v>0</v>
      </c>
      <c r="AD1839" s="12">
        <v>12259.730216984686</v>
      </c>
      <c r="AE1839" s="12">
        <v>3156.5984057921009</v>
      </c>
      <c r="AF1839" s="12">
        <v>5480.5321821881507</v>
      </c>
      <c r="AG1839" s="44">
        <v>1128.4755203370594</v>
      </c>
      <c r="AH1839" s="45">
        <v>3846.0632001817448</v>
      </c>
      <c r="AI1839" s="12">
        <v>0</v>
      </c>
      <c r="AJ1839" s="12">
        <v>-43.506244045383355</v>
      </c>
      <c r="AK1839" s="12">
        <v>28.243618223535041</v>
      </c>
      <c r="AL1839" s="12">
        <v>71.582439550633879</v>
      </c>
      <c r="AM1839" s="44">
        <v>104.16803660924133</v>
      </c>
      <c r="AN1839" s="45">
        <v>89.999999851027454</v>
      </c>
      <c r="AO1839" s="12">
        <v>0</v>
      </c>
      <c r="AP1839" s="12">
        <v>-2120.5189886058733</v>
      </c>
      <c r="AQ1839" s="12">
        <v>7245.4106834229706</v>
      </c>
      <c r="AR1839" s="12">
        <v>10220.22291324823</v>
      </c>
      <c r="AS1839" s="44">
        <v>11960.228930847623</v>
      </c>
      <c r="AT1839" s="45">
        <v>11671.605372720915</v>
      </c>
      <c r="AU1839" s="12">
        <v>0</v>
      </c>
      <c r="AV1839" s="12">
        <v>11346.076325872191</v>
      </c>
      <c r="AW1839" s="12">
        <v>19849.58960109239</v>
      </c>
      <c r="AX1839" s="12">
        <v>18125.297743598774</v>
      </c>
      <c r="AY1839" s="44">
        <v>12696.714471688005</v>
      </c>
      <c r="AZ1839" s="45">
        <v>11502.700121833301</v>
      </c>
      <c r="BA1839" s="12">
        <v>0</v>
      </c>
      <c r="BB1839" s="12">
        <v>6771.4553739509201</v>
      </c>
      <c r="BC1839" s="12">
        <v>10026.19538121199</v>
      </c>
      <c r="BD1839" s="12">
        <v>11951.741378965586</v>
      </c>
      <c r="BE1839" s="44">
        <v>11684.015897224415</v>
      </c>
      <c r="BF1839" s="45">
        <v>11671.605382720916</v>
      </c>
      <c r="BG1839" s="12">
        <v>0</v>
      </c>
      <c r="BH1839" s="12">
        <v>19786.086807434407</v>
      </c>
      <c r="BI1839" s="12">
        <v>18355.819217133841</v>
      </c>
      <c r="BJ1839" s="12">
        <v>12925.482669687028</v>
      </c>
      <c r="BK1839" s="44">
        <v>11602.564865803753</v>
      </c>
      <c r="BL1839" s="45">
        <v>7656.6369216515568</v>
      </c>
      <c r="BM1839" s="12">
        <v>0</v>
      </c>
      <c r="BN1839" s="12">
        <v>0</v>
      </c>
      <c r="BO1839" s="12">
        <v>71.749862268918392</v>
      </c>
      <c r="BP1839" s="12">
        <v>43.338821327098827</v>
      </c>
      <c r="BQ1839" s="48">
        <v>32.585597058607462</v>
      </c>
      <c r="BR1839" s="49">
        <v>14.168036758213885</v>
      </c>
      <c r="BS1839" s="13">
        <v>0</v>
      </c>
      <c r="BT1839" s="12">
        <v>308.54316923990507</v>
      </c>
      <c r="BV1839" s="14">
        <f>Таблица1[[#This Row],[Lкан_леб,мм]]</f>
        <v>58021.456830760093</v>
      </c>
      <c r="BW1839" s="50">
        <f>Таблица1[[#This Row],[угол обхв4]]+Таблица1[[#This Row],[Lдуг 3,мм]]</f>
        <v>12259.730216984686</v>
      </c>
      <c r="BX1839" s="54">
        <f>Таблица1[[#This Row],[угол обхв5]]+Таблица1[[#This Row],[Y5, мм]]</f>
        <v>58532.383535213681</v>
      </c>
      <c r="BY1839" s="14">
        <f>Таблица1[[#This Row],[угол обхв6]]+Таблица1[[#This Row],[Lдуг 4,мм]]</f>
        <v>15416.328622776788</v>
      </c>
      <c r="BZ1839" s="14">
        <f>Таблица1[[#This Row],[Т1]]+Таблица1[[#This Row],[X6, мм]]</f>
        <v>58840.996826658979</v>
      </c>
      <c r="CA1839" s="14">
        <f>Таблица1[[#This Row],[Т2]]+Таблица1[[#This Row],[Lдуг 5,мм]]</f>
        <v>20896.860804964937</v>
      </c>
      <c r="CB1839" s="14">
        <f>Таблица1[[#This Row],[Т3]]+Таблица1[[#This Row],[Y6, мм]]</f>
        <v>59073.037017278541</v>
      </c>
      <c r="CC1839" s="14">
        <f>Таблица1[[#This Row],[Т4]]+Таблица1[[#This Row],[Lдуг 6,мм]]</f>
        <v>22025.336325301996</v>
      </c>
      <c r="CD1839" s="14">
        <f>Таблица1[[#This Row],[Т5]]+Таблица1[[#This Row],[Lдуг 1,мм]]</f>
        <v>59173.926804388102</v>
      </c>
      <c r="CE1839" s="14">
        <f>Таблица1[[#This Row],[Т6]]+Таблица1[[#This Row],[Lпрям1, мм]]</f>
        <v>25871.399525483743</v>
      </c>
      <c r="CF1839" s="15">
        <f>Таблица1[[#This Row],[Т7]]+Таблица1[[#This Row],[Lдуг 2,мм]]</f>
        <v>59173.926804388102</v>
      </c>
      <c r="CG1839" s="14">
        <f>Таблица1[[#This Row],[Т8]]+Таблица1[[#This Row],[Lпрям2, мм]]</f>
        <v>25871.399525483743</v>
      </c>
      <c r="CH1839" s="14">
        <f>Таблица1[[#This Row],[Т9]]-Таблица1[[#This Row],[Т9]]</f>
        <v>0</v>
      </c>
      <c r="CI1839" s="50">
        <f>Таблица1[[#This Row],[Т9]]-Таблица1[[#This Row],[Т8]]</f>
        <v>33302.527278904359</v>
      </c>
      <c r="CJ1839" s="54">
        <f>Таблица1[[#This Row],[Т9]]-Таблица1[[#This Row],[Т7]]</f>
        <v>0</v>
      </c>
      <c r="CK1839" s="14">
        <f>Таблица1[[#This Row],[Т9]]-Таблица1[[#This Row],[Т6]]</f>
        <v>37148.59047908611</v>
      </c>
      <c r="CL1839" s="14">
        <f>Таблица1[[#This Row],[Т9]]-Таблица1[[#This Row],[Т5]]</f>
        <v>100.88978710956144</v>
      </c>
      <c r="CM1839" s="14">
        <f>Таблица1[[#This Row],[Т9]]-Таблица1[[#This Row],[Т4]]</f>
        <v>38277.065999423168</v>
      </c>
      <c r="CN1839" s="14">
        <f>Таблица1[[#This Row],[Т9]]-Таблица1[[#This Row],[Т3]]</f>
        <v>332.92997772912349</v>
      </c>
      <c r="CO1839" s="14">
        <f>Таблица1[[#This Row],[Т9]]-Таблица1[[#This Row],[Т2]]</f>
        <v>43757.598181611313</v>
      </c>
      <c r="CP1839" s="14">
        <f>Таблица1[[#This Row],[Т9]]-Таблица1[[#This Row],[Т1]]</f>
        <v>641.54326917442086</v>
      </c>
      <c r="CQ1839" s="14">
        <f>Таблица1[[#This Row],[Т9]]-Таблица1[[#This Row],[угол обхв6]]</f>
        <v>46914.196587403414</v>
      </c>
      <c r="CR1839" s="14">
        <f>Таблица1[[#This Row],[Т9]]-Таблица1[[#This Row],[угол обхв5]]</f>
        <v>1152.469973628009</v>
      </c>
      <c r="CS1839" s="14">
        <f>Таблица1[[#This Row],[Т9]]-Таблица1[[#This Row],[угол обхв4]]</f>
        <v>59173.926804388102</v>
      </c>
      <c r="CT1839" s="14">
        <f>Таблица1[[#This Row],[Lкан_прям, мм]]+Таблица1[[#This Row],[Lкан_дуг, мм]]+Таблица1[[#This Row],[Lкан_леб,мм]]</f>
        <v>85045.326329871838</v>
      </c>
      <c r="CU1839" s="16">
        <f>Таблица1[[#This Row],[Lкан_леб,мм]]</f>
        <v>58021.456830760093</v>
      </c>
      <c r="CV1839" s="14">
        <f>2534431-(Таблица1[[#This Row],[Т23]]+Таблица1[[#This Row],[угол обхв3]])</f>
        <v>2449077.1305008885</v>
      </c>
      <c r="CW1839" s="50">
        <f>SUM(X1839:AC1839,AD1839:AI1839)-Таблица1[[#This Row],[lподв_min, мм]]</f>
        <v>23177.806297869181</v>
      </c>
      <c r="CX1839" s="17">
        <f>CW2278-Таблица1[[#This Row],[Суммарная длина каната]]</f>
        <v>-2426757.726155085</v>
      </c>
    </row>
    <row r="1840" spans="1:102" x14ac:dyDescent="0.25">
      <c r="A1840" s="21">
        <v>1839</v>
      </c>
      <c r="B1840" s="10">
        <v>46.947551020408156</v>
      </c>
      <c r="C1840" s="10">
        <v>72.093469387755121</v>
      </c>
      <c r="D1840" s="11">
        <v>12403.080665914955</v>
      </c>
      <c r="E1840" s="11">
        <v>11718.019002198615</v>
      </c>
      <c r="F1840" s="11">
        <v>11521.595087889413</v>
      </c>
      <c r="G1840" s="11">
        <v>11533.975051651536</v>
      </c>
      <c r="H1840" s="11">
        <v>11995.080175914954</v>
      </c>
      <c r="I1840" s="11">
        <v>7805.8692613745816</v>
      </c>
      <c r="J1840" s="11">
        <v>3912.1497408240325</v>
      </c>
      <c r="K1840" s="11">
        <v>25909.625911997464</v>
      </c>
      <c r="L1840" s="11">
        <v>1114.2435871142945</v>
      </c>
      <c r="M1840" s="11">
        <v>58021.456830760093</v>
      </c>
      <c r="N1840" s="11">
        <v>7052.3362918447501</v>
      </c>
      <c r="O1840" s="11">
        <v>19490.164672467927</v>
      </c>
      <c r="P1840" s="43">
        <v>9854.9681015501519</v>
      </c>
      <c r="Q1840" s="11">
        <v>18099.388632562164</v>
      </c>
      <c r="R1840" s="11">
        <v>11828.088732712726</v>
      </c>
      <c r="S1840" s="11">
        <v>12986.363307484982</v>
      </c>
      <c r="T1840" s="11">
        <v>12403.080665914955</v>
      </c>
      <c r="U1840" s="11">
        <v>11718.019002198615</v>
      </c>
      <c r="V1840" s="11">
        <v>11557.014805735558</v>
      </c>
      <c r="W1840" s="11">
        <v>11398.083758377465</v>
      </c>
      <c r="X1840" s="12">
        <v>0</v>
      </c>
      <c r="Y1840" s="12">
        <v>497.74438469966066</v>
      </c>
      <c r="Z1840" s="12">
        <v>302.68241795132928</v>
      </c>
      <c r="AA1840" s="44">
        <v>232.04019061955961</v>
      </c>
      <c r="AB1840" s="45">
        <v>81.776593843745019</v>
      </c>
      <c r="AC1840" s="12">
        <v>0</v>
      </c>
      <c r="AD1840" s="12">
        <v>12259.730216984686</v>
      </c>
      <c r="AE1840" s="12">
        <v>3128.7382527064387</v>
      </c>
      <c r="AF1840" s="12">
        <v>5480.5321821881498</v>
      </c>
      <c r="AG1840" s="44">
        <v>1128.4755203370589</v>
      </c>
      <c r="AH1840" s="45">
        <v>3912.1497397811272</v>
      </c>
      <c r="AI1840" s="12">
        <v>0</v>
      </c>
      <c r="AJ1840" s="12">
        <v>-43.506244045383355</v>
      </c>
      <c r="AK1840" s="12">
        <v>26.392414090956311</v>
      </c>
      <c r="AL1840" s="12">
        <v>68.898357917980803</v>
      </c>
      <c r="AM1840" s="44">
        <v>101.48395497658835</v>
      </c>
      <c r="AN1840" s="45">
        <v>89.999999853543997</v>
      </c>
      <c r="AO1840" s="12">
        <v>0</v>
      </c>
      <c r="AP1840" s="12">
        <v>-2120.5189886058733</v>
      </c>
      <c r="AQ1840" s="12">
        <v>7233.6990580623151</v>
      </c>
      <c r="AR1840" s="12">
        <v>10235.608934097656</v>
      </c>
      <c r="AS1840" s="44">
        <v>12227.920775444343</v>
      </c>
      <c r="AT1840" s="45">
        <v>11995.080665914955</v>
      </c>
      <c r="AU1840" s="12">
        <v>0</v>
      </c>
      <c r="AV1840" s="12">
        <v>11346.076325872191</v>
      </c>
      <c r="AW1840" s="12">
        <v>19855.639086113959</v>
      </c>
      <c r="AX1840" s="12">
        <v>18246.278239401934</v>
      </c>
      <c r="AY1840" s="44">
        <v>12905.133155416543</v>
      </c>
      <c r="AZ1840" s="45">
        <v>11718.01900115571</v>
      </c>
      <c r="BA1840" s="12">
        <v>0</v>
      </c>
      <c r="BB1840" s="12">
        <v>6771.4553739509201</v>
      </c>
      <c r="BC1840" s="12">
        <v>10036.330867767718</v>
      </c>
      <c r="BD1840" s="12">
        <v>12208.72956526023</v>
      </c>
      <c r="BE1840" s="44">
        <v>12003.248623183337</v>
      </c>
      <c r="BF1840" s="45">
        <v>11995.080675914956</v>
      </c>
      <c r="BG1840" s="12">
        <v>0</v>
      </c>
      <c r="BH1840" s="12">
        <v>19786.086807434407</v>
      </c>
      <c r="BI1840" s="12">
        <v>18464.863046208196</v>
      </c>
      <c r="BJ1840" s="12">
        <v>13133.252914324754</v>
      </c>
      <c r="BK1840" s="44">
        <v>11799.249154267054</v>
      </c>
      <c r="BL1840" s="45">
        <v>7805.8692613745825</v>
      </c>
      <c r="BM1840" s="12">
        <v>0</v>
      </c>
      <c r="BN1840" s="12">
        <v>0</v>
      </c>
      <c r="BO1840" s="12">
        <v>69.898658136339662</v>
      </c>
      <c r="BP1840" s="12">
        <v>42.505943827024495</v>
      </c>
      <c r="BQ1840" s="48">
        <v>32.585597058607547</v>
      </c>
      <c r="BR1840" s="49">
        <v>11.483955123044364</v>
      </c>
      <c r="BS1840" s="13">
        <v>0</v>
      </c>
      <c r="BT1840" s="12">
        <v>308.54316923990507</v>
      </c>
      <c r="BV1840" s="14">
        <f>Таблица1[[#This Row],[Lкан_леб,мм]]</f>
        <v>58021.456830760093</v>
      </c>
      <c r="BW1840" s="50">
        <f>Таблица1[[#This Row],[угол обхв4]]+Таблица1[[#This Row],[Lдуг 3,мм]]</f>
        <v>12259.730216984686</v>
      </c>
      <c r="BX1840" s="54">
        <f>Таблица1[[#This Row],[угол обхв5]]+Таблица1[[#This Row],[Y5, мм]]</f>
        <v>58519.201215459754</v>
      </c>
      <c r="BY1840" s="14">
        <f>Таблица1[[#This Row],[угол обхв6]]+Таблица1[[#This Row],[Lдуг 4,мм]]</f>
        <v>15388.468469691124</v>
      </c>
      <c r="BZ1840" s="14">
        <f>Таблица1[[#This Row],[Т1]]+Таблица1[[#This Row],[X6, мм]]</f>
        <v>58821.883633411082</v>
      </c>
      <c r="CA1840" s="14">
        <f>Таблица1[[#This Row],[Т2]]+Таблица1[[#This Row],[Lдуг 5,мм]]</f>
        <v>20869.000651879272</v>
      </c>
      <c r="CB1840" s="14">
        <f>Таблица1[[#This Row],[Т3]]+Таблица1[[#This Row],[Y6, мм]]</f>
        <v>59053.923824030644</v>
      </c>
      <c r="CC1840" s="14">
        <f>Таблица1[[#This Row],[Т4]]+Таблица1[[#This Row],[Lдуг 6,мм]]</f>
        <v>21997.476172216331</v>
      </c>
      <c r="CD1840" s="14">
        <f>Таблица1[[#This Row],[Т5]]+Таблица1[[#This Row],[Lдуг 1,мм]]</f>
        <v>59135.700417874388</v>
      </c>
      <c r="CE1840" s="14">
        <f>Таблица1[[#This Row],[Т6]]+Таблица1[[#This Row],[Lпрям1, мм]]</f>
        <v>25909.625911997457</v>
      </c>
      <c r="CF1840" s="15">
        <f>Таблица1[[#This Row],[Т7]]+Таблица1[[#This Row],[Lдуг 2,мм]]</f>
        <v>59135.700417874388</v>
      </c>
      <c r="CG1840" s="14">
        <f>Таблица1[[#This Row],[Т8]]+Таблица1[[#This Row],[Lпрям2, мм]]</f>
        <v>25909.625911997457</v>
      </c>
      <c r="CH1840" s="14">
        <f>Таблица1[[#This Row],[Т9]]-Таблица1[[#This Row],[Т9]]</f>
        <v>0</v>
      </c>
      <c r="CI1840" s="50">
        <f>Таблица1[[#This Row],[Т9]]-Таблица1[[#This Row],[Т8]]</f>
        <v>33226.074505876932</v>
      </c>
      <c r="CJ1840" s="54">
        <f>Таблица1[[#This Row],[Т9]]-Таблица1[[#This Row],[Т7]]</f>
        <v>0</v>
      </c>
      <c r="CK1840" s="14">
        <f>Таблица1[[#This Row],[Т9]]-Таблица1[[#This Row],[Т6]]</f>
        <v>37138.224245658057</v>
      </c>
      <c r="CL1840" s="14">
        <f>Таблица1[[#This Row],[Т9]]-Таблица1[[#This Row],[Т5]]</f>
        <v>81.776593843744195</v>
      </c>
      <c r="CM1840" s="14">
        <f>Таблица1[[#This Row],[Т9]]-Таблица1[[#This Row],[Т4]]</f>
        <v>38266.699765995116</v>
      </c>
      <c r="CN1840" s="14">
        <f>Таблица1[[#This Row],[Т9]]-Таблица1[[#This Row],[Т3]]</f>
        <v>313.81678446330625</v>
      </c>
      <c r="CO1840" s="14">
        <f>Таблица1[[#This Row],[Т9]]-Таблица1[[#This Row],[Т2]]</f>
        <v>43747.231948183267</v>
      </c>
      <c r="CP1840" s="14">
        <f>Таблица1[[#This Row],[Т9]]-Таблица1[[#This Row],[Т1]]</f>
        <v>616.49920241463406</v>
      </c>
      <c r="CQ1840" s="14">
        <f>Таблица1[[#This Row],[Т9]]-Таблица1[[#This Row],[угол обхв6]]</f>
        <v>46875.9702008897</v>
      </c>
      <c r="CR1840" s="14">
        <f>Таблица1[[#This Row],[Т9]]-Таблица1[[#This Row],[угол обхв5]]</f>
        <v>1114.2435871142952</v>
      </c>
      <c r="CS1840" s="14">
        <f>Таблица1[[#This Row],[Т9]]-Таблица1[[#This Row],[угол обхв4]]</f>
        <v>59135.700417874388</v>
      </c>
      <c r="CT1840" s="14">
        <f>Таблица1[[#This Row],[Lкан_прям, мм]]+Таблица1[[#This Row],[Lкан_дуг, мм]]+Таблица1[[#This Row],[Lкан_леб,мм]]</f>
        <v>85045.326329871852</v>
      </c>
      <c r="CU1840" s="16">
        <f>Таблица1[[#This Row],[Lкан_леб,мм]]</f>
        <v>58021.456830760093</v>
      </c>
      <c r="CV1840" s="14">
        <f>2534431-(Таблица1[[#This Row],[Т23]]+Таблица1[[#This Row],[угол обхв3]])</f>
        <v>2449077.1305008885</v>
      </c>
      <c r="CW1840" s="50">
        <f>SUM(X1840:AC1840,AD1840:AI1840)-Таблица1[[#This Row],[lподв_min, мм]]</f>
        <v>23111.71975828772</v>
      </c>
      <c r="CX1840" s="17">
        <f>CW2279-Таблица1[[#This Row],[Суммарная длина каната]]</f>
        <v>-2426809.1272439258</v>
      </c>
    </row>
    <row r="1841" spans="1:102" x14ac:dyDescent="0.25">
      <c r="A1841" s="21">
        <v>1840</v>
      </c>
      <c r="B1841" s="10">
        <v>46.947551020408156</v>
      </c>
      <c r="C1841" s="10">
        <v>74.777551020408183</v>
      </c>
      <c r="D1841" s="11">
        <v>12716.117929498345</v>
      </c>
      <c r="E1841" s="11">
        <v>11948.249661972974</v>
      </c>
      <c r="F1841" s="11">
        <v>11844.217989401059</v>
      </c>
      <c r="G1841" s="11">
        <v>11723.128595747823</v>
      </c>
      <c r="H1841" s="11">
        <v>12308.117439498346</v>
      </c>
      <c r="I1841" s="11">
        <v>7968.5484927409152</v>
      </c>
      <c r="J1841" s="11">
        <v>3979.7011692320571</v>
      </c>
      <c r="K1841" s="11">
        <v>25947.852298510952</v>
      </c>
      <c r="L1841" s="11">
        <v>1076.017200600797</v>
      </c>
      <c r="M1841" s="11">
        <v>58021.456830760093</v>
      </c>
      <c r="N1841" s="11">
        <v>7052.3362918447501</v>
      </c>
      <c r="O1841" s="11">
        <v>19490.164672467927</v>
      </c>
      <c r="P1841" s="43">
        <v>9871.9681306561961</v>
      </c>
      <c r="Q1841" s="11">
        <v>18203.293060842891</v>
      </c>
      <c r="R1841" s="11">
        <v>12082.361600281454</v>
      </c>
      <c r="S1841" s="11">
        <v>13188.276240388746</v>
      </c>
      <c r="T1841" s="11">
        <v>12716.117929498345</v>
      </c>
      <c r="U1841" s="11">
        <v>11948.249661972974</v>
      </c>
      <c r="V1841" s="11">
        <v>11885.962492899629</v>
      </c>
      <c r="W1841" s="11">
        <v>11589.04505303039</v>
      </c>
      <c r="X1841" s="12">
        <v>0</v>
      </c>
      <c r="Y1841" s="12">
        <v>484.49516734926175</v>
      </c>
      <c r="Z1841" s="12">
        <v>296.81844205383123</v>
      </c>
      <c r="AA1841" s="44">
        <v>232.04019061955907</v>
      </c>
      <c r="AB1841" s="45">
        <v>62.663400578145108</v>
      </c>
      <c r="AC1841" s="12">
        <v>0</v>
      </c>
      <c r="AD1841" s="12">
        <v>12259.730216984686</v>
      </c>
      <c r="AE1841" s="12">
        <v>3099.4132107942028</v>
      </c>
      <c r="AF1841" s="12">
        <v>5480.5321821881471</v>
      </c>
      <c r="AG1841" s="44">
        <v>1128.475520337061</v>
      </c>
      <c r="AH1841" s="45">
        <v>3979.7011682068533</v>
      </c>
      <c r="AI1841" s="12">
        <v>0</v>
      </c>
      <c r="AJ1841" s="12">
        <v>-43.506244045383355</v>
      </c>
      <c r="AK1841" s="12">
        <v>24.53181547323728</v>
      </c>
      <c r="AL1841" s="12">
        <v>66.214276285327756</v>
      </c>
      <c r="AM1841" s="44">
        <v>98.799873343935232</v>
      </c>
      <c r="AN1841" s="45">
        <v>89.999999856029945</v>
      </c>
      <c r="AO1841" s="12">
        <v>0</v>
      </c>
      <c r="AP1841" s="12">
        <v>-2120.5189886058733</v>
      </c>
      <c r="AQ1841" s="12">
        <v>7221.7372661048021</v>
      </c>
      <c r="AR1841" s="12">
        <v>10245.312688214904</v>
      </c>
      <c r="AS1841" s="44">
        <v>12485.558917890219</v>
      </c>
      <c r="AT1841" s="45">
        <v>12308.117929498345</v>
      </c>
      <c r="AU1841" s="12">
        <v>0</v>
      </c>
      <c r="AV1841" s="12">
        <v>11346.076325872191</v>
      </c>
      <c r="AW1841" s="12">
        <v>19861.334862434396</v>
      </c>
      <c r="AX1841" s="12">
        <v>18367.846521278378</v>
      </c>
      <c r="AY1841" s="44">
        <v>13125.858910478726</v>
      </c>
      <c r="AZ1841" s="45">
        <v>11948.249660947769</v>
      </c>
      <c r="BA1841" s="12">
        <v>0</v>
      </c>
      <c r="BB1841" s="12">
        <v>6771.4553739509201</v>
      </c>
      <c r="BC1841" s="12">
        <v>10041.369104916248</v>
      </c>
      <c r="BD1841" s="12">
        <v>12455.706157840163</v>
      </c>
      <c r="BE1841" s="44">
        <v>12312.92061188958</v>
      </c>
      <c r="BF1841" s="45">
        <v>12308.117939498346</v>
      </c>
      <c r="BG1841" s="12">
        <v>0</v>
      </c>
      <c r="BH1841" s="12">
        <v>19786.086807434407</v>
      </c>
      <c r="BI1841" s="12">
        <v>18574.463250809364</v>
      </c>
      <c r="BJ1841" s="12">
        <v>13352.829700824233</v>
      </c>
      <c r="BK1841" s="44">
        <v>12010.666991882994</v>
      </c>
      <c r="BL1841" s="45">
        <v>7968.5484927409161</v>
      </c>
      <c r="BM1841" s="12">
        <v>0</v>
      </c>
      <c r="BN1841" s="12">
        <v>0</v>
      </c>
      <c r="BO1841" s="12">
        <v>68.038059518620642</v>
      </c>
      <c r="BP1841" s="12">
        <v>41.682460812090476</v>
      </c>
      <c r="BQ1841" s="48">
        <v>32.585597058607476</v>
      </c>
      <c r="BR1841" s="49">
        <v>8.7998734879052876</v>
      </c>
      <c r="BS1841" s="13">
        <v>0</v>
      </c>
      <c r="BT1841" s="12">
        <v>308.54316923990507</v>
      </c>
      <c r="BV1841" s="14">
        <f>Таблица1[[#This Row],[Lкан_леб,мм]]</f>
        <v>58021.456830760093</v>
      </c>
      <c r="BW1841" s="50">
        <f>Таблица1[[#This Row],[угол обхв4]]+Таблица1[[#This Row],[Lдуг 3,мм]]</f>
        <v>12259.730216984686</v>
      </c>
      <c r="BX1841" s="54">
        <f>Таблица1[[#This Row],[угол обхв5]]+Таблица1[[#This Row],[Y5, мм]]</f>
        <v>58505.951998109354</v>
      </c>
      <c r="BY1841" s="14">
        <f>Таблица1[[#This Row],[угол обхв6]]+Таблица1[[#This Row],[Lдуг 4,мм]]</f>
        <v>15359.143427778889</v>
      </c>
      <c r="BZ1841" s="14">
        <f>Таблица1[[#This Row],[Т1]]+Таблица1[[#This Row],[X6, мм]]</f>
        <v>58802.770440163185</v>
      </c>
      <c r="CA1841" s="14">
        <f>Таблица1[[#This Row],[Т2]]+Таблица1[[#This Row],[Lдуг 5,мм]]</f>
        <v>20839.675609967035</v>
      </c>
      <c r="CB1841" s="14">
        <f>Таблица1[[#This Row],[Т3]]+Таблица1[[#This Row],[Y6, мм]]</f>
        <v>59034.810630782747</v>
      </c>
      <c r="CC1841" s="14">
        <f>Таблица1[[#This Row],[Т4]]+Таблица1[[#This Row],[Lдуг 6,мм]]</f>
        <v>21968.151130304097</v>
      </c>
      <c r="CD1841" s="14">
        <f>Таблица1[[#This Row],[Т5]]+Таблица1[[#This Row],[Lдуг 1,мм]]</f>
        <v>59097.474031360893</v>
      </c>
      <c r="CE1841" s="14">
        <f>Таблица1[[#This Row],[Т6]]+Таблица1[[#This Row],[Lпрям1, мм]]</f>
        <v>25947.852298510952</v>
      </c>
      <c r="CF1841" s="15">
        <f>Таблица1[[#This Row],[Т7]]+Таблица1[[#This Row],[Lдуг 2,мм]]</f>
        <v>59097.474031360893</v>
      </c>
      <c r="CG1841" s="14">
        <f>Таблица1[[#This Row],[Т8]]+Таблица1[[#This Row],[Lпрям2, мм]]</f>
        <v>25947.852298510952</v>
      </c>
      <c r="CH1841" s="14">
        <f>Таблица1[[#This Row],[Т9]]-Таблица1[[#This Row],[Т9]]</f>
        <v>0</v>
      </c>
      <c r="CI1841" s="50">
        <f>Таблица1[[#This Row],[Т9]]-Таблица1[[#This Row],[Т8]]</f>
        <v>33149.621732849941</v>
      </c>
      <c r="CJ1841" s="54">
        <f>Таблица1[[#This Row],[Т9]]-Таблица1[[#This Row],[Т7]]</f>
        <v>0</v>
      </c>
      <c r="CK1841" s="14">
        <f>Таблица1[[#This Row],[Т9]]-Таблица1[[#This Row],[Т6]]</f>
        <v>37129.322901056796</v>
      </c>
      <c r="CL1841" s="14">
        <f>Таблица1[[#This Row],[Т9]]-Таблица1[[#This Row],[Т5]]</f>
        <v>62.663400578145229</v>
      </c>
      <c r="CM1841" s="14">
        <f>Таблица1[[#This Row],[Т9]]-Таблица1[[#This Row],[Т4]]</f>
        <v>38257.798421393862</v>
      </c>
      <c r="CN1841" s="14">
        <f>Таблица1[[#This Row],[Т9]]-Таблица1[[#This Row],[Т3]]</f>
        <v>294.70359119770728</v>
      </c>
      <c r="CO1841" s="14">
        <f>Таблица1[[#This Row],[Т9]]-Таблица1[[#This Row],[Т2]]</f>
        <v>43738.330603582006</v>
      </c>
      <c r="CP1841" s="14">
        <f>Таблица1[[#This Row],[Т9]]-Таблица1[[#This Row],[Т1]]</f>
        <v>591.52203325153823</v>
      </c>
      <c r="CQ1841" s="14">
        <f>Таблица1[[#This Row],[Т9]]-Таблица1[[#This Row],[угол обхв6]]</f>
        <v>46837.743814376205</v>
      </c>
      <c r="CR1841" s="14">
        <f>Таблица1[[#This Row],[Т9]]-Таблица1[[#This Row],[угол обхв5]]</f>
        <v>1076.0172006007997</v>
      </c>
      <c r="CS1841" s="14">
        <f>Таблица1[[#This Row],[Т9]]-Таблица1[[#This Row],[угол обхв4]]</f>
        <v>59097.474031360893</v>
      </c>
      <c r="CT1841" s="14">
        <f>Таблица1[[#This Row],[Lкан_прям, мм]]+Таблица1[[#This Row],[Lкан_дуг, мм]]+Таблица1[[#This Row],[Lкан_леб,мм]]</f>
        <v>85045.326329871838</v>
      </c>
      <c r="CU1841" s="16">
        <f>Таблица1[[#This Row],[Lкан_леб,мм]]</f>
        <v>58021.456830760093</v>
      </c>
      <c r="CV1841" s="14">
        <f>2534431-(Таблица1[[#This Row],[Т23]]+Таблица1[[#This Row],[угол обхв3]])</f>
        <v>2449077.1305008885</v>
      </c>
      <c r="CW1841" s="50">
        <f>SUM(X1841:AC1841,AD1841:AI1841)-Таблица1[[#This Row],[lподв_min, мм]]</f>
        <v>23044.168329879696</v>
      </c>
      <c r="CX1841" s="17">
        <f>CW2280-Таблица1[[#This Row],[Суммарная длина каната]]</f>
        <v>-2426861.090873912</v>
      </c>
    </row>
    <row r="1842" spans="1:102" x14ac:dyDescent="0.25">
      <c r="A1842" s="21">
        <v>1841</v>
      </c>
      <c r="B1842" s="10">
        <v>46.947551020408156</v>
      </c>
      <c r="C1842" s="10">
        <v>77.461632653061244</v>
      </c>
      <c r="D1842" s="11">
        <v>12205.606786432336</v>
      </c>
      <c r="E1842" s="11">
        <v>11795.201116628063</v>
      </c>
      <c r="F1842" s="11">
        <v>12157.629091075718</v>
      </c>
      <c r="G1842" s="11">
        <v>11927.182709088023</v>
      </c>
      <c r="H1842" s="11">
        <v>12613.606296432336</v>
      </c>
      <c r="I1842" s="11">
        <v>8144.2089359359425</v>
      </c>
      <c r="J1842" s="11">
        <v>3650.9921806921193</v>
      </c>
      <c r="K1842" s="11">
        <v>25978.671441091974</v>
      </c>
      <c r="L1842" s="11">
        <v>1045.1980580197769</v>
      </c>
      <c r="M1842" s="11">
        <v>58021.456830760093</v>
      </c>
      <c r="N1842" s="11">
        <v>7052.3362918447501</v>
      </c>
      <c r="O1842" s="11">
        <v>19490.164672467927</v>
      </c>
      <c r="P1842" s="43">
        <v>9884.0837763005566</v>
      </c>
      <c r="Q1842" s="11">
        <v>18307.87959122119</v>
      </c>
      <c r="R1842" s="11">
        <v>12326.900144684407</v>
      </c>
      <c r="S1842" s="11">
        <v>13401.874985602077</v>
      </c>
      <c r="T1842" s="11">
        <v>13018.030312069117</v>
      </c>
      <c r="U1842" s="11">
        <v>12192.886941107517</v>
      </c>
      <c r="V1842" s="11">
        <v>12205.606786432336</v>
      </c>
      <c r="W1842" s="11">
        <v>11795.201116628063</v>
      </c>
      <c r="X1842" s="12">
        <v>0</v>
      </c>
      <c r="Y1842" s="12">
        <v>471.17363733895758</v>
      </c>
      <c r="Z1842" s="12">
        <v>291.02677881623816</v>
      </c>
      <c r="AA1842" s="44">
        <v>232.04019061955887</v>
      </c>
      <c r="AB1842" s="45">
        <v>47.253829333785767</v>
      </c>
      <c r="AC1842" s="12">
        <v>3.7036219112363078</v>
      </c>
      <c r="AD1842" s="12">
        <v>12259.730216984686</v>
      </c>
      <c r="AE1842" s="12">
        <v>3068.6465793669331</v>
      </c>
      <c r="AF1842" s="12">
        <v>5480.5321821881489</v>
      </c>
      <c r="AG1842" s="44">
        <v>1128.4755203370612</v>
      </c>
      <c r="AH1842" s="45">
        <v>390.29476040551901</v>
      </c>
      <c r="AI1842" s="12">
        <v>3650.9921818096218</v>
      </c>
      <c r="AJ1842" s="12">
        <v>-43.506244045383355</v>
      </c>
      <c r="AK1842" s="12">
        <v>22.661061928513515</v>
      </c>
      <c r="AL1842" s="12">
        <v>63.530194652674687</v>
      </c>
      <c r="AM1842" s="44">
        <v>96.115791711282128</v>
      </c>
      <c r="AN1842" s="45">
        <v>89.479897136141417</v>
      </c>
      <c r="AO1842" s="12">
        <v>89.999999843067926</v>
      </c>
      <c r="AP1842" s="12">
        <v>-2120.5189886058733</v>
      </c>
      <c r="AQ1842" s="12">
        <v>7209.53012328564</v>
      </c>
      <c r="AR1842" s="12">
        <v>10249.312884086476</v>
      </c>
      <c r="AS1842" s="44">
        <v>12732.578060887057</v>
      </c>
      <c r="AT1842" s="45">
        <v>12610.047121786456</v>
      </c>
      <c r="AU1842" s="12">
        <v>12613.606786432334</v>
      </c>
      <c r="AV1842" s="12">
        <v>11346.076325872191</v>
      </c>
      <c r="AW1842" s="12">
        <v>19866.667128445217</v>
      </c>
      <c r="AX1842" s="12">
        <v>18489.735849914425</v>
      </c>
      <c r="AY1842" s="44">
        <v>13358.407430972493</v>
      </c>
      <c r="AZ1842" s="45">
        <v>12189.18336894236</v>
      </c>
      <c r="BA1842" s="12">
        <v>11795.201117745566</v>
      </c>
      <c r="BB1842" s="12">
        <v>6771.4553739509201</v>
      </c>
      <c r="BC1842" s="12">
        <v>10041.277607741446</v>
      </c>
      <c r="BD1842" s="12">
        <v>12692.129252470326</v>
      </c>
      <c r="BE1842" s="44">
        <v>12612.352395866466</v>
      </c>
      <c r="BF1842" s="45">
        <v>12613.589976714997</v>
      </c>
      <c r="BG1842" s="12">
        <v>12613.606796432336</v>
      </c>
      <c r="BH1842" s="12">
        <v>19786.086807434407</v>
      </c>
      <c r="BI1842" s="12">
        <v>18684.382047198484</v>
      </c>
      <c r="BJ1842" s="12">
        <v>13583.731244295313</v>
      </c>
      <c r="BK1842" s="44">
        <v>12236.354495737101</v>
      </c>
      <c r="BL1842" s="45">
        <v>11798.904688793218</v>
      </c>
      <c r="BM1842" s="12">
        <v>8144.2089359359443</v>
      </c>
      <c r="BN1842" s="12">
        <v>0</v>
      </c>
      <c r="BO1842" s="12">
        <v>66.167305973896873</v>
      </c>
      <c r="BP1842" s="12">
        <v>40.869132724161176</v>
      </c>
      <c r="BQ1842" s="48">
        <v>32.585597058607448</v>
      </c>
      <c r="BR1842" s="49">
        <v>6.6358945751407132</v>
      </c>
      <c r="BS1842" s="13">
        <v>0.52010270692650995</v>
      </c>
      <c r="BT1842" s="12">
        <v>308.54316923990507</v>
      </c>
      <c r="BV1842" s="14">
        <f>Таблица1[[#This Row],[Lкан_леб,мм]]</f>
        <v>58021.456830760093</v>
      </c>
      <c r="BW1842" s="50">
        <f>Таблица1[[#This Row],[угол обхв4]]+Таблица1[[#This Row],[Lдуг 3,мм]]</f>
        <v>12259.730216984686</v>
      </c>
      <c r="BX1842" s="54">
        <f>Таблица1[[#This Row],[угол обхв5]]+Таблица1[[#This Row],[Y5, мм]]</f>
        <v>58492.630468099051</v>
      </c>
      <c r="BY1842" s="14">
        <f>Таблица1[[#This Row],[угол обхв6]]+Таблица1[[#This Row],[Lдуг 4,мм]]</f>
        <v>15328.376796351618</v>
      </c>
      <c r="BZ1842" s="14">
        <f>Таблица1[[#This Row],[Т1]]+Таблица1[[#This Row],[X6, мм]]</f>
        <v>58783.657246915289</v>
      </c>
      <c r="CA1842" s="14">
        <f>Таблица1[[#This Row],[Т2]]+Таблица1[[#This Row],[Lдуг 5,мм]]</f>
        <v>20808.908978539766</v>
      </c>
      <c r="CB1842" s="14">
        <f>Таблица1[[#This Row],[Т3]]+Таблица1[[#This Row],[Y6, мм]]</f>
        <v>59015.697437534851</v>
      </c>
      <c r="CC1842" s="14">
        <f>Таблица1[[#This Row],[Т4]]+Таблица1[[#This Row],[Lдуг 6,мм]]</f>
        <v>21937.384498876829</v>
      </c>
      <c r="CD1842" s="14">
        <f>Таблица1[[#This Row],[Т5]]+Таблица1[[#This Row],[Lдуг 1,мм]]</f>
        <v>59062.951266868637</v>
      </c>
      <c r="CE1842" s="14">
        <f>Таблица1[[#This Row],[Т6]]+Таблица1[[#This Row],[Lпрям1, мм]]</f>
        <v>22327.679259282348</v>
      </c>
      <c r="CF1842" s="15">
        <f>Таблица1[[#This Row],[Т7]]+Таблица1[[#This Row],[Lдуг 2,мм]]</f>
        <v>59066.654888779871</v>
      </c>
      <c r="CG1842" s="14">
        <f>Таблица1[[#This Row],[Т8]]+Таблица1[[#This Row],[Lпрям2, мм]]</f>
        <v>25978.67144109197</v>
      </c>
      <c r="CH1842" s="14">
        <f>Таблица1[[#This Row],[Т9]]-Таблица1[[#This Row],[Т9]]</f>
        <v>0</v>
      </c>
      <c r="CI1842" s="50">
        <f>Таблица1[[#This Row],[Т9]]-Таблица1[[#This Row],[Т8]]</f>
        <v>36738.975629497523</v>
      </c>
      <c r="CJ1842" s="54">
        <f>Таблица1[[#This Row],[Т9]]-Таблица1[[#This Row],[Т7]]</f>
        <v>3.7036219112342224</v>
      </c>
      <c r="CK1842" s="14">
        <f>Таблица1[[#This Row],[Т9]]-Таблица1[[#This Row],[Т6]]</f>
        <v>37129.270389903046</v>
      </c>
      <c r="CL1842" s="14">
        <f>Таблица1[[#This Row],[Т9]]-Таблица1[[#This Row],[Т5]]</f>
        <v>50.957451245019911</v>
      </c>
      <c r="CM1842" s="14">
        <f>Таблица1[[#This Row],[Т9]]-Таблица1[[#This Row],[Т4]]</f>
        <v>38257.745910240104</v>
      </c>
      <c r="CN1842" s="14">
        <f>Таблица1[[#This Row],[Т9]]-Таблица1[[#This Row],[Т3]]</f>
        <v>282.99764186458196</v>
      </c>
      <c r="CO1842" s="14">
        <f>Таблица1[[#This Row],[Т9]]-Таблица1[[#This Row],[Т2]]</f>
        <v>43738.278092428256</v>
      </c>
      <c r="CP1842" s="14">
        <f>Таблица1[[#This Row],[Т9]]-Таблица1[[#This Row],[Т1]]</f>
        <v>574.02442068082019</v>
      </c>
      <c r="CQ1842" s="14">
        <f>Таблица1[[#This Row],[Т9]]-Таблица1[[#This Row],[угол обхв6]]</f>
        <v>46806.924671795183</v>
      </c>
      <c r="CR1842" s="14">
        <f>Таблица1[[#This Row],[Т9]]-Таблица1[[#This Row],[угол обхв5]]</f>
        <v>1045.1980580197778</v>
      </c>
      <c r="CS1842" s="14">
        <f>Таблица1[[#This Row],[Т9]]-Таблица1[[#This Row],[угол обхв4]]</f>
        <v>59066.654888779871</v>
      </c>
      <c r="CT1842" s="14">
        <f>Таблица1[[#This Row],[Lкан_прям, мм]]+Таблица1[[#This Row],[Lкан_дуг, мм]]+Таблица1[[#This Row],[Lкан_леб,мм]]</f>
        <v>85045.326329871838</v>
      </c>
      <c r="CU1842" s="16">
        <f>Таблица1[[#This Row],[Lкан_леб,мм]]</f>
        <v>58021.456830760093</v>
      </c>
      <c r="CV1842" s="14">
        <f>2534431-(Таблица1[[#This Row],[Т23]]+Таблица1[[#This Row],[угол обхв3]])</f>
        <v>2449077.1305008885</v>
      </c>
      <c r="CW1842" s="50">
        <f>SUM(X1842:AC1842,AD1842:AI1842)-Таблица1[[#This Row],[lподв_min, мм]]</f>
        <v>23372.877318419629</v>
      </c>
      <c r="CX1842" s="17">
        <f>CW2281-Таблица1[[#This Row],[Суммарная длина каната]]</f>
        <v>-2426913.5396745736</v>
      </c>
    </row>
    <row r="1843" spans="1:102" x14ac:dyDescent="0.25">
      <c r="A1843" s="21">
        <v>1842</v>
      </c>
      <c r="B1843" s="10">
        <v>46.947551020408156</v>
      </c>
      <c r="C1843" s="10">
        <v>80.14571428571432</v>
      </c>
      <c r="D1843" s="11">
        <v>12515.246338102383</v>
      </c>
      <c r="E1843" s="11">
        <v>12016.099611389083</v>
      </c>
      <c r="F1843" s="11">
        <v>12461.140721253747</v>
      </c>
      <c r="G1843" s="11">
        <v>12145.689665889531</v>
      </c>
      <c r="H1843" s="11">
        <v>12923.245848102384</v>
      </c>
      <c r="I1843" s="11">
        <v>8332.9239537870653</v>
      </c>
      <c r="J1843" s="11">
        <v>3683.1756576020175</v>
      </c>
      <c r="K1843" s="11">
        <v>25978.671441082206</v>
      </c>
      <c r="L1843" s="11">
        <v>1045.1980580295442</v>
      </c>
      <c r="M1843" s="11">
        <v>58021.456830760093</v>
      </c>
      <c r="N1843" s="11">
        <v>7052.3362918447501</v>
      </c>
      <c r="O1843" s="11">
        <v>19490.164672467927</v>
      </c>
      <c r="P1843" s="43">
        <v>9891.2884549126393</v>
      </c>
      <c r="Q1843" s="11">
        <v>18412.918744930881</v>
      </c>
      <c r="R1843" s="11">
        <v>12561.167811135301</v>
      </c>
      <c r="S1843" s="11">
        <v>13626.690874967304</v>
      </c>
      <c r="T1843" s="11">
        <v>13308.155371907496</v>
      </c>
      <c r="U1843" s="11">
        <v>12451.394068176949</v>
      </c>
      <c r="V1843" s="11">
        <v>12515.246338102383</v>
      </c>
      <c r="W1843" s="11">
        <v>12016.099611389083</v>
      </c>
      <c r="X1843" s="12">
        <v>0</v>
      </c>
      <c r="Y1843" s="12">
        <v>457.77405273206301</v>
      </c>
      <c r="Z1843" s="12">
        <v>285.31317017523543</v>
      </c>
      <c r="AA1843" s="44">
        <v>232.04019061955907</v>
      </c>
      <c r="AB1843" s="45">
        <v>47.253829333787309</v>
      </c>
      <c r="AC1843" s="12">
        <v>22.816815168899272</v>
      </c>
      <c r="AD1843" s="12">
        <v>12259.730216984686</v>
      </c>
      <c r="AE1843" s="12">
        <v>3036.4631024570358</v>
      </c>
      <c r="AF1843" s="12">
        <v>5480.5321821881507</v>
      </c>
      <c r="AG1843" s="44">
        <v>1128.475520337058</v>
      </c>
      <c r="AH1843" s="45">
        <v>390.2947604055181</v>
      </c>
      <c r="AI1843" s="12">
        <v>3683.1756587097552</v>
      </c>
      <c r="AJ1843" s="12">
        <v>-43.506244045383355</v>
      </c>
      <c r="AK1843" s="12">
        <v>20.779347111838224</v>
      </c>
      <c r="AL1843" s="12">
        <v>60.846113020021619</v>
      </c>
      <c r="AM1843" s="44">
        <v>93.431710078629095</v>
      </c>
      <c r="AN1843" s="45">
        <v>86.795815503488171</v>
      </c>
      <c r="AO1843" s="12">
        <v>89.999999844439159</v>
      </c>
      <c r="AP1843" s="12">
        <v>-2120.5189886058733</v>
      </c>
      <c r="AQ1843" s="12">
        <v>7197.0824401116161</v>
      </c>
      <c r="AR1843" s="12">
        <v>10247.600744673791</v>
      </c>
      <c r="AS1843" s="44">
        <v>12968.4362068377</v>
      </c>
      <c r="AT1843" s="45">
        <v>12900.793204552447</v>
      </c>
      <c r="AU1843" s="12">
        <v>12923.246338102383</v>
      </c>
      <c r="AV1843" s="12">
        <v>11346.076325872191</v>
      </c>
      <c r="AW1843" s="12">
        <v>19871.625748545037</v>
      </c>
      <c r="AX1843" s="12">
        <v>18611.678781570958</v>
      </c>
      <c r="AY1843" s="44">
        <v>13602.268470048966</v>
      </c>
      <c r="AZ1843" s="45">
        <v>12428.589143099331</v>
      </c>
      <c r="BA1843" s="12">
        <v>12016.099612496824</v>
      </c>
      <c r="BB1843" s="12">
        <v>6771.4553739509201</v>
      </c>
      <c r="BC1843" s="12">
        <v>10036.034603179507</v>
      </c>
      <c r="BD1843" s="12">
        <v>12917.480100896453</v>
      </c>
      <c r="BE1843" s="44">
        <v>12900.886976205098</v>
      </c>
      <c r="BF1843" s="45">
        <v>12922.608505457432</v>
      </c>
      <c r="BG1843" s="12">
        <v>12923.246348102384</v>
      </c>
      <c r="BH1843" s="12">
        <v>19786.086807434407</v>
      </c>
      <c r="BI1843" s="12">
        <v>18794.379821007988</v>
      </c>
      <c r="BJ1843" s="12">
        <v>13825.45091160738</v>
      </c>
      <c r="BK1843" s="44">
        <v>12475.816473095285</v>
      </c>
      <c r="BL1843" s="45">
        <v>12038.904536466702</v>
      </c>
      <c r="BM1843" s="12">
        <v>8332.9239537870671</v>
      </c>
      <c r="BN1843" s="12">
        <v>0</v>
      </c>
      <c r="BO1843" s="12">
        <v>64.285591157221575</v>
      </c>
      <c r="BP1843" s="12">
        <v>40.066765908183399</v>
      </c>
      <c r="BQ1843" s="48">
        <v>32.585597058607476</v>
      </c>
      <c r="BR1843" s="49">
        <v>6.6358945751409291</v>
      </c>
      <c r="BS1843" s="13">
        <v>3.2041843409509929</v>
      </c>
      <c r="BT1843" s="12">
        <v>308.54316923990507</v>
      </c>
      <c r="BV1843" s="14">
        <f>Таблица1[[#This Row],[Lкан_леб,мм]]</f>
        <v>58021.456830760093</v>
      </c>
      <c r="BW1843" s="50">
        <f>Таблица1[[#This Row],[угол обхв4]]+Таблица1[[#This Row],[Lдуг 3,мм]]</f>
        <v>12259.730216984686</v>
      </c>
      <c r="BX1843" s="54">
        <f>Таблица1[[#This Row],[угол обхв5]]+Таблица1[[#This Row],[Y5, мм]]</f>
        <v>58479.230883492157</v>
      </c>
      <c r="BY1843" s="14">
        <f>Таблица1[[#This Row],[угол обхв6]]+Таблица1[[#This Row],[Lдуг 4,мм]]</f>
        <v>15296.193319441722</v>
      </c>
      <c r="BZ1843" s="14">
        <f>Таблица1[[#This Row],[Т1]]+Таблица1[[#This Row],[X6, мм]]</f>
        <v>58764.544053667392</v>
      </c>
      <c r="CA1843" s="14">
        <f>Таблица1[[#This Row],[Т2]]+Таблица1[[#This Row],[Lдуг 5,мм]]</f>
        <v>20776.725501629873</v>
      </c>
      <c r="CB1843" s="14">
        <f>Таблица1[[#This Row],[Т3]]+Таблица1[[#This Row],[Y6, мм]]</f>
        <v>58996.584244286954</v>
      </c>
      <c r="CC1843" s="14">
        <f>Таблица1[[#This Row],[Т4]]+Таблица1[[#This Row],[Lдуг 6,мм]]</f>
        <v>21905.201021966932</v>
      </c>
      <c r="CD1843" s="14">
        <f>Таблица1[[#This Row],[Т5]]+Таблица1[[#This Row],[Lдуг 1,мм]]</f>
        <v>59043.83807362074</v>
      </c>
      <c r="CE1843" s="14">
        <f>Таблица1[[#This Row],[Т6]]+Таблица1[[#This Row],[Lпрям1, мм]]</f>
        <v>22295.495782372451</v>
      </c>
      <c r="CF1843" s="15">
        <f>Таблица1[[#This Row],[Т7]]+Таблица1[[#This Row],[Lдуг 2,мм]]</f>
        <v>59066.654888789642</v>
      </c>
      <c r="CG1843" s="14">
        <f>Таблица1[[#This Row],[Т8]]+Таблица1[[#This Row],[Lпрям2, мм]]</f>
        <v>25978.671441082206</v>
      </c>
      <c r="CH1843" s="14">
        <f>Таблица1[[#This Row],[Т9]]-Таблица1[[#This Row],[Т9]]</f>
        <v>0</v>
      </c>
      <c r="CI1843" s="50">
        <f>Таблица1[[#This Row],[Т9]]-Таблица1[[#This Row],[Т8]]</f>
        <v>36771.159106417195</v>
      </c>
      <c r="CJ1843" s="54">
        <f>Таблица1[[#This Row],[Т9]]-Таблица1[[#This Row],[Т7]]</f>
        <v>22.816815168902394</v>
      </c>
      <c r="CK1843" s="14">
        <f>Таблица1[[#This Row],[Т9]]-Таблица1[[#This Row],[Т6]]</f>
        <v>37161.453866822711</v>
      </c>
      <c r="CL1843" s="14">
        <f>Таблица1[[#This Row],[Т9]]-Таблица1[[#This Row],[Т5]]</f>
        <v>70.070644502688083</v>
      </c>
      <c r="CM1843" s="14">
        <f>Таблица1[[#This Row],[Т9]]-Таблица1[[#This Row],[Т4]]</f>
        <v>38289.929387159769</v>
      </c>
      <c r="CN1843" s="14">
        <f>Таблица1[[#This Row],[Т9]]-Таблица1[[#This Row],[Т3]]</f>
        <v>302.11083512225014</v>
      </c>
      <c r="CO1843" s="14">
        <f>Таблица1[[#This Row],[Т9]]-Таблица1[[#This Row],[Т2]]</f>
        <v>43770.461569347921</v>
      </c>
      <c r="CP1843" s="14">
        <f>Таблица1[[#This Row],[Т9]]-Таблица1[[#This Row],[Т1]]</f>
        <v>587.42400529748556</v>
      </c>
      <c r="CQ1843" s="14">
        <f>Таблица1[[#This Row],[Т9]]-Таблица1[[#This Row],[угол обхв6]]</f>
        <v>46806.924671804954</v>
      </c>
      <c r="CR1843" s="14">
        <f>Таблица1[[#This Row],[Т9]]-Таблица1[[#This Row],[угол обхв5]]</f>
        <v>1045.1980580295494</v>
      </c>
      <c r="CS1843" s="14">
        <f>Таблица1[[#This Row],[Т9]]-Таблица1[[#This Row],[угол обхв4]]</f>
        <v>59066.654888789642</v>
      </c>
      <c r="CT1843" s="14">
        <f>Таблица1[[#This Row],[Lкан_прям, мм]]+Таблица1[[#This Row],[Lкан_дуг, мм]]+Таблица1[[#This Row],[Lкан_леб,мм]]</f>
        <v>85045.326329871838</v>
      </c>
      <c r="CU1843" s="16">
        <f>Таблица1[[#This Row],[Lкан_леб,мм]]</f>
        <v>58021.456830760093</v>
      </c>
      <c r="CV1843" s="14">
        <f>2534431-(Таблица1[[#This Row],[Т23]]+Таблица1[[#This Row],[угол обхв3]])</f>
        <v>2449077.1305008885</v>
      </c>
      <c r="CW1843" s="50">
        <f>SUM(X1843:AC1843,AD1843:AI1843)-Таблица1[[#This Row],[lподв_min, мм]]</f>
        <v>23340.693841509732</v>
      </c>
      <c r="CX1843" s="17">
        <f>CW2282-Таблица1[[#This Row],[Суммарная длина каната]]</f>
        <v>-2426966.3906421494</v>
      </c>
    </row>
    <row r="1844" spans="1:102" x14ac:dyDescent="0.25">
      <c r="A1844" s="21">
        <v>1843</v>
      </c>
      <c r="B1844" s="10">
        <v>46.947551020408156</v>
      </c>
      <c r="C1844" s="10">
        <v>82.829795918367381</v>
      </c>
      <c r="D1844" s="11">
        <v>12814.20175160488</v>
      </c>
      <c r="E1844" s="11">
        <v>12251.255852394212</v>
      </c>
      <c r="F1844" s="11">
        <v>12754.086929222711</v>
      </c>
      <c r="G1844" s="11">
        <v>12378.170028631384</v>
      </c>
      <c r="H1844" s="11">
        <v>13222.20126160488</v>
      </c>
      <c r="I1844" s="11">
        <v>8534.5061007504592</v>
      </c>
      <c r="J1844" s="11">
        <v>3716.7497516437534</v>
      </c>
      <c r="K1844" s="11">
        <v>25978.671441072202</v>
      </c>
      <c r="L1844" s="11">
        <v>1045.1980580395496</v>
      </c>
      <c r="M1844" s="11">
        <v>58021.456830760093</v>
      </c>
      <c r="N1844" s="11">
        <v>7052.3362918447501</v>
      </c>
      <c r="O1844" s="11">
        <v>19490.164672467927</v>
      </c>
      <c r="P1844" s="43">
        <v>9893.5663583309815</v>
      </c>
      <c r="Q1844" s="11">
        <v>18518.180050081286</v>
      </c>
      <c r="R1844" s="11">
        <v>12784.650580717363</v>
      </c>
      <c r="S1844" s="11">
        <v>13862.230628205174</v>
      </c>
      <c r="T1844" s="11">
        <v>13585.856530473869</v>
      </c>
      <c r="U1844" s="11">
        <v>12723.203839198533</v>
      </c>
      <c r="V1844" s="11">
        <v>12814.20175160488</v>
      </c>
      <c r="W1844" s="11">
        <v>12251.255852394212</v>
      </c>
      <c r="X1844" s="12">
        <v>0</v>
      </c>
      <c r="Y1844" s="12">
        <v>444.29031140972546</v>
      </c>
      <c r="Z1844" s="12">
        <v>279.68371824967562</v>
      </c>
      <c r="AA1844" s="44">
        <v>232.04019061955935</v>
      </c>
      <c r="AB1844" s="45">
        <v>47.253829333786577</v>
      </c>
      <c r="AC1844" s="12">
        <v>41.93000842680231</v>
      </c>
      <c r="AD1844" s="12">
        <v>12259.730216984686</v>
      </c>
      <c r="AE1844" s="12">
        <v>3002.8890084153059</v>
      </c>
      <c r="AF1844" s="12">
        <v>5480.532182188148</v>
      </c>
      <c r="AG1844" s="44">
        <v>1128.4755203370596</v>
      </c>
      <c r="AH1844" s="45">
        <v>390.2947604055164</v>
      </c>
      <c r="AI1844" s="12">
        <v>3716.7497527414853</v>
      </c>
      <c r="AJ1844" s="12">
        <v>-43.506244045383355</v>
      </c>
      <c r="AK1844" s="12">
        <v>18.885814097583104</v>
      </c>
      <c r="AL1844" s="12">
        <v>58.162031387368529</v>
      </c>
      <c r="AM1844" s="44">
        <v>90.747628445976048</v>
      </c>
      <c r="AN1844" s="45">
        <v>84.111733870835209</v>
      </c>
      <c r="AO1844" s="12">
        <v>89.9999998458444</v>
      </c>
      <c r="AP1844" s="12">
        <v>-2120.5189886058733</v>
      </c>
      <c r="AQ1844" s="12">
        <v>7184.3990237080989</v>
      </c>
      <c r="AR1844" s="12">
        <v>10240.180026671311</v>
      </c>
      <c r="AS1844" s="44">
        <v>13192.615847071271</v>
      </c>
      <c r="AT1844" s="45">
        <v>13180.009200643944</v>
      </c>
      <c r="AU1844" s="12">
        <v>13222.20175160488</v>
      </c>
      <c r="AV1844" s="12">
        <v>11346.076325872191</v>
      </c>
      <c r="AW1844" s="12">
        <v>19876.200208206272</v>
      </c>
      <c r="AX1844" s="12">
        <v>18733.407754895659</v>
      </c>
      <c r="AY1844" s="44">
        <v>13856.906959471675</v>
      </c>
      <c r="AZ1844" s="45">
        <v>12681.347598685086</v>
      </c>
      <c r="BA1844" s="12">
        <v>12251.255853491946</v>
      </c>
      <c r="BB1844" s="12">
        <v>6771.4553739509201</v>
      </c>
      <c r="BC1844" s="12">
        <v>10025.629090194332</v>
      </c>
      <c r="BD1844" s="12">
        <v>13131.264249057689</v>
      </c>
      <c r="BE1844" s="44">
        <v>13177.89126411996</v>
      </c>
      <c r="BF1844" s="45">
        <v>13220.049081434805</v>
      </c>
      <c r="BG1844" s="12">
        <v>13222.20176160488</v>
      </c>
      <c r="BH1844" s="12">
        <v>19786.086807434407</v>
      </c>
      <c r="BI1844" s="12">
        <v>18904.215585819631</v>
      </c>
      <c r="BJ1844" s="12">
        <v>14077.458333019542</v>
      </c>
      <c r="BK1844" s="44">
        <v>12728.527507932033</v>
      </c>
      <c r="BL1844" s="45">
        <v>12293.112092907661</v>
      </c>
      <c r="BM1844" s="12">
        <v>8534.506100750461</v>
      </c>
      <c r="BN1844" s="12">
        <v>0</v>
      </c>
      <c r="BO1844" s="12">
        <v>62.392058142966462</v>
      </c>
      <c r="BP1844" s="12">
        <v>39.276217289785428</v>
      </c>
      <c r="BQ1844" s="48">
        <v>32.585597058607512</v>
      </c>
      <c r="BR1844" s="49">
        <v>6.6358945751408278</v>
      </c>
      <c r="BS1844" s="13">
        <v>5.8882659750091895</v>
      </c>
      <c r="BT1844" s="12">
        <v>308.54316923990507</v>
      </c>
      <c r="BV1844" s="14">
        <f>Таблица1[[#This Row],[Lкан_леб,мм]]</f>
        <v>58021.456830760093</v>
      </c>
      <c r="BW1844" s="50">
        <f>Таблица1[[#This Row],[угол обхв4]]+Таблица1[[#This Row],[Lдуг 3,мм]]</f>
        <v>12259.730216984686</v>
      </c>
      <c r="BX1844" s="54">
        <f>Таблица1[[#This Row],[угол обхв5]]+Таблица1[[#This Row],[Y5, мм]]</f>
        <v>58465.747142169821</v>
      </c>
      <c r="BY1844" s="14">
        <f>Таблица1[[#This Row],[угол обхв6]]+Таблица1[[#This Row],[Lдуг 4,мм]]</f>
        <v>15262.619225399993</v>
      </c>
      <c r="BZ1844" s="14">
        <f>Таблица1[[#This Row],[Т1]]+Таблица1[[#This Row],[X6, мм]]</f>
        <v>58745.430860419496</v>
      </c>
      <c r="CA1844" s="14">
        <f>Таблица1[[#This Row],[Т2]]+Таблица1[[#This Row],[Lдуг 5,мм]]</f>
        <v>20743.151407588142</v>
      </c>
      <c r="CB1844" s="14">
        <f>Таблица1[[#This Row],[Т3]]+Таблица1[[#This Row],[Y6, мм]]</f>
        <v>58977.471051039058</v>
      </c>
      <c r="CC1844" s="14">
        <f>Таблица1[[#This Row],[Т4]]+Таблица1[[#This Row],[Lдуг 6,мм]]</f>
        <v>21871.626927925201</v>
      </c>
      <c r="CD1844" s="14">
        <f>Таблица1[[#This Row],[Т5]]+Таблица1[[#This Row],[Lдуг 1,мм]]</f>
        <v>59024.724880372843</v>
      </c>
      <c r="CE1844" s="14">
        <f>Таблица1[[#This Row],[Т6]]+Таблица1[[#This Row],[Lпрям1, мм]]</f>
        <v>22261.921688330716</v>
      </c>
      <c r="CF1844" s="15">
        <f>Таблица1[[#This Row],[Т7]]+Таблица1[[#This Row],[Lдуг 2,мм]]</f>
        <v>59066.654888799647</v>
      </c>
      <c r="CG1844" s="14">
        <f>Таблица1[[#This Row],[Т8]]+Таблица1[[#This Row],[Lпрям2, мм]]</f>
        <v>25978.671441072202</v>
      </c>
      <c r="CH1844" s="14">
        <f>Таблица1[[#This Row],[Т9]]-Таблица1[[#This Row],[Т9]]</f>
        <v>0</v>
      </c>
      <c r="CI1844" s="50">
        <f>Таблица1[[#This Row],[Т9]]-Таблица1[[#This Row],[Т8]]</f>
        <v>36804.733200468931</v>
      </c>
      <c r="CJ1844" s="54">
        <f>Таблица1[[#This Row],[Т9]]-Таблица1[[#This Row],[Т7]]</f>
        <v>41.930008426803397</v>
      </c>
      <c r="CK1844" s="14">
        <f>Таблица1[[#This Row],[Т9]]-Таблица1[[#This Row],[Т6]]</f>
        <v>37195.027960874446</v>
      </c>
      <c r="CL1844" s="14">
        <f>Таблица1[[#This Row],[Т9]]-Таблица1[[#This Row],[Т5]]</f>
        <v>89.183837760589086</v>
      </c>
      <c r="CM1844" s="14">
        <f>Таблица1[[#This Row],[Т9]]-Таблица1[[#This Row],[Т4]]</f>
        <v>38323.503481211505</v>
      </c>
      <c r="CN1844" s="14">
        <f>Таблица1[[#This Row],[Т9]]-Таблица1[[#This Row],[Т3]]</f>
        <v>321.22402838015114</v>
      </c>
      <c r="CO1844" s="14">
        <f>Таблица1[[#This Row],[Т9]]-Таблица1[[#This Row],[Т2]]</f>
        <v>43804.035663399656</v>
      </c>
      <c r="CP1844" s="14">
        <f>Таблица1[[#This Row],[Т9]]-Таблица1[[#This Row],[Т1]]</f>
        <v>600.90774662982585</v>
      </c>
      <c r="CQ1844" s="14">
        <f>Таблица1[[#This Row],[Т9]]-Таблица1[[#This Row],[угол обхв6]]</f>
        <v>46806.924671814959</v>
      </c>
      <c r="CR1844" s="14">
        <f>Таблица1[[#This Row],[Т9]]-Таблица1[[#This Row],[угол обхв5]]</f>
        <v>1045.1980580395539</v>
      </c>
      <c r="CS1844" s="14">
        <f>Таблица1[[#This Row],[Т9]]-Таблица1[[#This Row],[угол обхв4]]</f>
        <v>59066.654888799647</v>
      </c>
      <c r="CT1844" s="14">
        <f>Таблица1[[#This Row],[Lкан_прям, мм]]+Таблица1[[#This Row],[Lкан_дуг, мм]]+Таблица1[[#This Row],[Lкан_леб,мм]]</f>
        <v>85045.326329871838</v>
      </c>
      <c r="CU1844" s="16">
        <f>Таблица1[[#This Row],[Lкан_леб,мм]]</f>
        <v>58021.456830760093</v>
      </c>
      <c r="CV1844" s="14">
        <f>2534431-(Таблица1[[#This Row],[Т23]]+Таблица1[[#This Row],[угол обхв3]])</f>
        <v>2449077.1305008885</v>
      </c>
      <c r="CW1844" s="50">
        <f>SUM(X1844:AC1844,AD1844:AI1844)-Таблица1[[#This Row],[lподв_min, мм]]</f>
        <v>23307.119747467994</v>
      </c>
      <c r="CX1844" s="17">
        <f>CW2283-Таблица1[[#This Row],[Суммарная длина каната]]</f>
        <v>-2427019.5545061938</v>
      </c>
    </row>
    <row r="1845" spans="1:102" x14ac:dyDescent="0.25">
      <c r="A1845" s="21">
        <v>1844</v>
      </c>
      <c r="B1845" s="10">
        <v>46.947551020408156</v>
      </c>
      <c r="C1845" s="10">
        <v>85.513877551020443</v>
      </c>
      <c r="D1845" s="11">
        <v>13101.817073260263</v>
      </c>
      <c r="E1845" s="11">
        <v>12500.15387105885</v>
      </c>
      <c r="F1845" s="11">
        <v>13035.824946414608</v>
      </c>
      <c r="G1845" s="11">
        <v>12624.11370001318</v>
      </c>
      <c r="H1845" s="11">
        <v>13509.816583260264</v>
      </c>
      <c r="I1845" s="11">
        <v>8748.4671660151016</v>
      </c>
      <c r="J1845" s="11">
        <v>3751.686705043749</v>
      </c>
      <c r="K1845" s="11">
        <v>25978.671441061975</v>
      </c>
      <c r="L1845" s="11">
        <v>1045.1980580497707</v>
      </c>
      <c r="M1845" s="11">
        <v>58021.456830760093</v>
      </c>
      <c r="N1845" s="11">
        <v>7052.3362918447501</v>
      </c>
      <c r="O1845" s="11">
        <v>19490.164672467927</v>
      </c>
      <c r="P1845" s="43">
        <v>9890.9124884887824</v>
      </c>
      <c r="Q1845" s="11">
        <v>18623.432547347678</v>
      </c>
      <c r="R1845" s="11">
        <v>12996.858098219054</v>
      </c>
      <c r="S1845" s="11">
        <v>14107.977435246879</v>
      </c>
      <c r="T1845" s="11">
        <v>13850.524469158991</v>
      </c>
      <c r="U1845" s="11">
        <v>13007.719862163995</v>
      </c>
      <c r="V1845" s="11">
        <v>13101.817073260263</v>
      </c>
      <c r="W1845" s="11">
        <v>12500.15387105885</v>
      </c>
      <c r="X1845" s="12">
        <v>0</v>
      </c>
      <c r="Y1845" s="12">
        <v>430.71591451377111</v>
      </c>
      <c r="Z1845" s="12">
        <v>274.14492189773296</v>
      </c>
      <c r="AA1845" s="44">
        <v>232.04019061955839</v>
      </c>
      <c r="AB1845" s="45">
        <v>47.253829333785944</v>
      </c>
      <c r="AC1845" s="12">
        <v>61.043201684922153</v>
      </c>
      <c r="AD1845" s="12">
        <v>12259.730216984686</v>
      </c>
      <c r="AE1845" s="12">
        <v>2967.952055015302</v>
      </c>
      <c r="AF1845" s="12">
        <v>5480.532182188148</v>
      </c>
      <c r="AG1845" s="44">
        <v>1128.4755203370617</v>
      </c>
      <c r="AH1845" s="45">
        <v>390.294760405516</v>
      </c>
      <c r="AI1845" s="12">
        <v>3751.6867061312578</v>
      </c>
      <c r="AJ1845" s="12">
        <v>-43.506244045383355</v>
      </c>
      <c r="AK1845" s="12">
        <v>16.979550245686848</v>
      </c>
      <c r="AL1845" s="12">
        <v>55.477949754715482</v>
      </c>
      <c r="AM1845" s="44">
        <v>88.063546813322858</v>
      </c>
      <c r="AN1845" s="45">
        <v>81.42765223818212</v>
      </c>
      <c r="AO1845" s="12">
        <v>89.999999847279952</v>
      </c>
      <c r="AP1845" s="12">
        <v>-2120.5189886058733</v>
      </c>
      <c r="AQ1845" s="12">
        <v>7171.4846812034993</v>
      </c>
      <c r="AR1845" s="12">
        <v>10227.067012263802</v>
      </c>
      <c r="AS1845" s="44">
        <v>13404.62509733596</v>
      </c>
      <c r="AT1845" s="45">
        <v>13447.082467667609</v>
      </c>
      <c r="AU1845" s="12">
        <v>13509.817073260263</v>
      </c>
      <c r="AV1845" s="12">
        <v>11346.076325872191</v>
      </c>
      <c r="AW1845" s="12">
        <v>19880.379563666629</v>
      </c>
      <c r="AX1845" s="12">
        <v>18854.65567799336</v>
      </c>
      <c r="AY1845" s="44">
        <v>14121.76418363771</v>
      </c>
      <c r="AZ1845" s="45">
        <v>12946.90414517711</v>
      </c>
      <c r="BA1845" s="12">
        <v>12500.15387214636</v>
      </c>
      <c r="BB1845" s="12">
        <v>6771.4553739509201</v>
      </c>
      <c r="BC1845" s="12">
        <v>10010.060877847531</v>
      </c>
      <c r="BD1845" s="12">
        <v>13333.012621994074</v>
      </c>
      <c r="BE1845" s="44">
        <v>13442.757470042083</v>
      </c>
      <c r="BF1845" s="45">
        <v>13505.259074751646</v>
      </c>
      <c r="BG1845" s="12">
        <v>13509.817083260265</v>
      </c>
      <c r="BH1845" s="12">
        <v>19786.086807434407</v>
      </c>
      <c r="BI1845" s="12">
        <v>19013.647438546381</v>
      </c>
      <c r="BJ1845" s="12">
        <v>14339.200565892561</v>
      </c>
      <c r="BK1845" s="44">
        <v>12993.933113773164</v>
      </c>
      <c r="BL1845" s="45">
        <v>12560.969588045737</v>
      </c>
      <c r="BM1845" s="12">
        <v>8748.4671660151034</v>
      </c>
      <c r="BN1845" s="12">
        <v>0</v>
      </c>
      <c r="BO1845" s="12">
        <v>60.485794291070206</v>
      </c>
      <c r="BP1845" s="12">
        <v>38.49839950902863</v>
      </c>
      <c r="BQ1845" s="48">
        <v>32.585597058607377</v>
      </c>
      <c r="BR1845" s="49">
        <v>6.635894575140739</v>
      </c>
      <c r="BS1845" s="13">
        <v>8.5723476090978306</v>
      </c>
      <c r="BT1845" s="12">
        <v>308.54316923990507</v>
      </c>
      <c r="BV1845" s="14">
        <f>Таблица1[[#This Row],[Lкан_леб,мм]]</f>
        <v>58021.456830760093</v>
      </c>
      <c r="BW1845" s="50">
        <f>Таблица1[[#This Row],[угол обхв4]]+Таблица1[[#This Row],[Lдуг 3,мм]]</f>
        <v>12259.730216984686</v>
      </c>
      <c r="BX1845" s="54">
        <f>Таблица1[[#This Row],[угол обхв5]]+Таблица1[[#This Row],[Y5, мм]]</f>
        <v>58452.172745273863</v>
      </c>
      <c r="BY1845" s="14">
        <f>Таблица1[[#This Row],[угол обхв6]]+Таблица1[[#This Row],[Lдуг 4,мм]]</f>
        <v>15227.682271999987</v>
      </c>
      <c r="BZ1845" s="14">
        <f>Таблица1[[#This Row],[Т1]]+Таблица1[[#This Row],[X6, мм]]</f>
        <v>58726.317667171599</v>
      </c>
      <c r="CA1845" s="14">
        <f>Таблица1[[#This Row],[Т2]]+Таблица1[[#This Row],[Lдуг 5,мм]]</f>
        <v>20708.214454188135</v>
      </c>
      <c r="CB1845" s="14">
        <f>Таблица1[[#This Row],[Т3]]+Таблица1[[#This Row],[Y6, мм]]</f>
        <v>58958.357857791154</v>
      </c>
      <c r="CC1845" s="14">
        <f>Таблица1[[#This Row],[Т4]]+Таблица1[[#This Row],[Lдуг 6,мм]]</f>
        <v>21836.689974525198</v>
      </c>
      <c r="CD1845" s="14">
        <f>Таблица1[[#This Row],[Т5]]+Таблица1[[#This Row],[Lдуг 1,мм]]</f>
        <v>59005.61168712494</v>
      </c>
      <c r="CE1845" s="14">
        <f>Таблица1[[#This Row],[Т6]]+Таблица1[[#This Row],[Lпрям1, мм]]</f>
        <v>22226.984734930713</v>
      </c>
      <c r="CF1845" s="15">
        <f>Таблица1[[#This Row],[Т7]]+Таблица1[[#This Row],[Lдуг 2,мм]]</f>
        <v>59066.654888809862</v>
      </c>
      <c r="CG1845" s="14">
        <f>Таблица1[[#This Row],[Т8]]+Таблица1[[#This Row],[Lпрям2, мм]]</f>
        <v>25978.671441061972</v>
      </c>
      <c r="CH1845" s="14">
        <f>Таблица1[[#This Row],[Т9]]-Таблица1[[#This Row],[Т9]]</f>
        <v>0</v>
      </c>
      <c r="CI1845" s="50">
        <f>Таблица1[[#This Row],[Т9]]-Таблица1[[#This Row],[Т8]]</f>
        <v>36839.670153879153</v>
      </c>
      <c r="CJ1845" s="54">
        <f>Таблица1[[#This Row],[Т9]]-Таблица1[[#This Row],[Т7]]</f>
        <v>61.043201684922678</v>
      </c>
      <c r="CK1845" s="14">
        <f>Таблица1[[#This Row],[Т9]]-Таблица1[[#This Row],[Т6]]</f>
        <v>37229.964914284661</v>
      </c>
      <c r="CL1845" s="14">
        <f>Таблица1[[#This Row],[Т9]]-Таблица1[[#This Row],[Т5]]</f>
        <v>108.29703101870837</v>
      </c>
      <c r="CM1845" s="14">
        <f>Таблица1[[#This Row],[Т9]]-Таблица1[[#This Row],[Т4]]</f>
        <v>38358.440434621727</v>
      </c>
      <c r="CN1845" s="14">
        <f>Таблица1[[#This Row],[Т9]]-Таблица1[[#This Row],[Т3]]</f>
        <v>340.33722163826314</v>
      </c>
      <c r="CO1845" s="14">
        <f>Таблица1[[#This Row],[Т9]]-Таблица1[[#This Row],[Т2]]</f>
        <v>43838.972616809871</v>
      </c>
      <c r="CP1845" s="14">
        <f>Таблица1[[#This Row],[Т9]]-Таблица1[[#This Row],[Т1]]</f>
        <v>614.48214353599906</v>
      </c>
      <c r="CQ1845" s="14">
        <f>Таблица1[[#This Row],[Т9]]-Таблица1[[#This Row],[угол обхв6]]</f>
        <v>46806.924671825174</v>
      </c>
      <c r="CR1845" s="14">
        <f>Таблица1[[#This Row],[Т9]]-Таблица1[[#This Row],[угол обхв5]]</f>
        <v>1045.1980580497693</v>
      </c>
      <c r="CS1845" s="14">
        <f>Таблица1[[#This Row],[Т9]]-Таблица1[[#This Row],[угол обхв4]]</f>
        <v>59066.654888809862</v>
      </c>
      <c r="CT1845" s="14">
        <f>Таблица1[[#This Row],[Lкан_прям, мм]]+Таблица1[[#This Row],[Lкан_дуг, мм]]+Таблица1[[#This Row],[Lкан_леб,мм]]</f>
        <v>85045.326329871838</v>
      </c>
      <c r="CU1845" s="16">
        <f>Таблица1[[#This Row],[Lкан_леб,мм]]</f>
        <v>58021.456830760093</v>
      </c>
      <c r="CV1845" s="14">
        <f>2534431-(Таблица1[[#This Row],[Т23]]+Таблица1[[#This Row],[угол обхв3]])</f>
        <v>2449077.1305008885</v>
      </c>
      <c r="CW1845" s="50">
        <f>SUM(X1845:AC1845,AD1845:AI1845)-Таблица1[[#This Row],[lподв_min, мм]]</f>
        <v>23272.182794067994</v>
      </c>
      <c r="CX1845" s="17">
        <f>CW2284-Таблица1[[#This Row],[Суммарная длина каната]]</f>
        <v>-2427072.9350096579</v>
      </c>
    </row>
    <row r="1846" spans="1:102" x14ac:dyDescent="0.25">
      <c r="A1846" s="21">
        <v>1845</v>
      </c>
      <c r="B1846" s="10">
        <v>46.947551020408156</v>
      </c>
      <c r="C1846" s="10">
        <v>88.197959183673518</v>
      </c>
      <c r="D1846" s="11">
        <v>13377.46123127648</v>
      </c>
      <c r="E1846" s="11">
        <v>12762.247547246661</v>
      </c>
      <c r="F1846" s="11">
        <v>13305.736596737937</v>
      </c>
      <c r="G1846" s="11">
        <v>12882.981042186186</v>
      </c>
      <c r="H1846" s="11">
        <v>13785.460741276482</v>
      </c>
      <c r="I1846" s="11">
        <v>8974.2903680095878</v>
      </c>
      <c r="J1846" s="11">
        <v>3787.9571792370734</v>
      </c>
      <c r="K1846" s="11">
        <v>25978.67144105156</v>
      </c>
      <c r="L1846" s="11">
        <v>1045.1980580601842</v>
      </c>
      <c r="M1846" s="11">
        <v>58021.456830760093</v>
      </c>
      <c r="N1846" s="11">
        <v>7052.3362918447501</v>
      </c>
      <c r="O1846" s="11">
        <v>19490.164672467927</v>
      </c>
      <c r="P1846" s="43">
        <v>9883.3326683804007</v>
      </c>
      <c r="Q1846" s="11">
        <v>18728.445296731148</v>
      </c>
      <c r="R1846" s="11">
        <v>13197.324748048046</v>
      </c>
      <c r="S1846" s="11">
        <v>14363.392090194015</v>
      </c>
      <c r="T1846" s="11">
        <v>14101.578466221739</v>
      </c>
      <c r="U1846" s="11">
        <v>13304.317865614337</v>
      </c>
      <c r="V1846" s="11">
        <v>13377.46123127648</v>
      </c>
      <c r="W1846" s="11">
        <v>12762.247547246661</v>
      </c>
      <c r="X1846" s="12">
        <v>0</v>
      </c>
      <c r="Y1846" s="12">
        <v>417.0439262518575</v>
      </c>
      <c r="Z1846" s="12">
        <v>268.7037169117495</v>
      </c>
      <c r="AA1846" s="44">
        <v>232.0401906195591</v>
      </c>
      <c r="AB1846" s="45">
        <v>47.253829333786406</v>
      </c>
      <c r="AC1846" s="12">
        <v>80.156394943231973</v>
      </c>
      <c r="AD1846" s="12">
        <v>12259.730216984686</v>
      </c>
      <c r="AE1846" s="12">
        <v>2931.6815808219708</v>
      </c>
      <c r="AF1846" s="12">
        <v>5480.5321821881489</v>
      </c>
      <c r="AG1846" s="44">
        <v>1128.4755203370607</v>
      </c>
      <c r="AH1846" s="45">
        <v>390.2947604055197</v>
      </c>
      <c r="AI1846" s="12">
        <v>3787.9571803141694</v>
      </c>
      <c r="AJ1846" s="12">
        <v>-43.506244045383355</v>
      </c>
      <c r="AK1846" s="12">
        <v>15.059581557059278</v>
      </c>
      <c r="AL1846" s="12">
        <v>52.793868122062428</v>
      </c>
      <c r="AM1846" s="44">
        <v>85.379465180669911</v>
      </c>
      <c r="AN1846" s="45">
        <v>78.743570605529101</v>
      </c>
      <c r="AO1846" s="12">
        <v>89.999999848742263</v>
      </c>
      <c r="AP1846" s="12">
        <v>-2120.5189886058733</v>
      </c>
      <c r="AQ1846" s="12">
        <v>7158.3442250847138</v>
      </c>
      <c r="AR1846" s="12">
        <v>10208.290473400733</v>
      </c>
      <c r="AS1846" s="44">
        <v>13603.998777067934</v>
      </c>
      <c r="AT1846" s="45">
        <v>13701.427006225849</v>
      </c>
      <c r="AU1846" s="12">
        <v>13785.46123127648</v>
      </c>
      <c r="AV1846" s="12">
        <v>11346.076325872191</v>
      </c>
      <c r="AW1846" s="12">
        <v>19884.152385588768</v>
      </c>
      <c r="AX1846" s="12">
        <v>18975.156514466315</v>
      </c>
      <c r="AY1846" s="44">
        <v>14396.259005484797</v>
      </c>
      <c r="AZ1846" s="45">
        <v>13224.676111093508</v>
      </c>
      <c r="BA1846" s="12">
        <v>12762.247548323758</v>
      </c>
      <c r="BB1846" s="12">
        <v>6771.4553739509201</v>
      </c>
      <c r="BC1846" s="12">
        <v>9989.3406016203644</v>
      </c>
      <c r="BD1846" s="12">
        <v>13522.282553068379</v>
      </c>
      <c r="BE1846" s="44">
        <v>13694.904437201852</v>
      </c>
      <c r="BF1846" s="45">
        <v>13777.612691272372</v>
      </c>
      <c r="BG1846" s="12">
        <v>13785.461241276482</v>
      </c>
      <c r="BH1846" s="12">
        <v>19786.086807434407</v>
      </c>
      <c r="BI1846" s="12">
        <v>19122.433009851993</v>
      </c>
      <c r="BJ1846" s="12">
        <v>14610.103307929179</v>
      </c>
      <c r="BK1846" s="44">
        <v>13271.450950323555</v>
      </c>
      <c r="BL1846" s="45">
        <v>12841.889301767489</v>
      </c>
      <c r="BM1846" s="12">
        <v>8974.2903680095878</v>
      </c>
      <c r="BN1846" s="12">
        <v>0</v>
      </c>
      <c r="BO1846" s="12">
        <v>58.565825602442629</v>
      </c>
      <c r="BP1846" s="12">
        <v>37.734286565003153</v>
      </c>
      <c r="BQ1846" s="48">
        <v>32.585597058607476</v>
      </c>
      <c r="BR1846" s="49">
        <v>6.6358945751408021</v>
      </c>
      <c r="BS1846" s="13">
        <v>11.25642924321315</v>
      </c>
      <c r="BT1846" s="12">
        <v>308.54316923990507</v>
      </c>
      <c r="BV1846" s="14">
        <f>Таблица1[[#This Row],[Lкан_леб,мм]]</f>
        <v>58021.456830760093</v>
      </c>
      <c r="BW1846" s="50">
        <f>Таблица1[[#This Row],[угол обхв4]]+Таблица1[[#This Row],[Lдуг 3,мм]]</f>
        <v>12259.730216984686</v>
      </c>
      <c r="BX1846" s="54">
        <f>Таблица1[[#This Row],[угол обхв5]]+Таблица1[[#This Row],[Y5, мм]]</f>
        <v>58438.500757011949</v>
      </c>
      <c r="BY1846" s="14">
        <f>Таблица1[[#This Row],[угол обхв6]]+Таблица1[[#This Row],[Lдуг 4,мм]]</f>
        <v>15191.411797806657</v>
      </c>
      <c r="BZ1846" s="14">
        <f>Таблица1[[#This Row],[Т1]]+Таблица1[[#This Row],[X6, мм]]</f>
        <v>58707.204473923695</v>
      </c>
      <c r="CA1846" s="14">
        <f>Таблица1[[#This Row],[Т2]]+Таблица1[[#This Row],[Lдуг 5,мм]]</f>
        <v>20671.943979994805</v>
      </c>
      <c r="CB1846" s="14">
        <f>Таблица1[[#This Row],[Т3]]+Таблица1[[#This Row],[Y6, мм]]</f>
        <v>58939.244664543257</v>
      </c>
      <c r="CC1846" s="14">
        <f>Таблица1[[#This Row],[Т4]]+Таблица1[[#This Row],[Lдуг 6,мм]]</f>
        <v>21800.419500331867</v>
      </c>
      <c r="CD1846" s="14">
        <f>Таблица1[[#This Row],[Т5]]+Таблица1[[#This Row],[Lдуг 1,мм]]</f>
        <v>58986.498493877043</v>
      </c>
      <c r="CE1846" s="14">
        <f>Таблица1[[#This Row],[Т6]]+Таблица1[[#This Row],[Lпрям1, мм]]</f>
        <v>22190.714260737386</v>
      </c>
      <c r="CF1846" s="15">
        <f>Таблица1[[#This Row],[Т7]]+Таблица1[[#This Row],[Lдуг 2,мм]]</f>
        <v>59066.654888820274</v>
      </c>
      <c r="CG1846" s="14">
        <f>Таблица1[[#This Row],[Т8]]+Таблица1[[#This Row],[Lпрям2, мм]]</f>
        <v>25978.671441051556</v>
      </c>
      <c r="CH1846" s="14">
        <f>Таблица1[[#This Row],[Т9]]-Таблица1[[#This Row],[Т9]]</f>
        <v>0</v>
      </c>
      <c r="CI1846" s="50">
        <f>Таблица1[[#This Row],[Т9]]-Таблица1[[#This Row],[Т8]]</f>
        <v>36875.940628082884</v>
      </c>
      <c r="CJ1846" s="54">
        <f>Таблица1[[#This Row],[Т9]]-Таблица1[[#This Row],[Т7]]</f>
        <v>80.156394943231135</v>
      </c>
      <c r="CK1846" s="14">
        <f>Таблица1[[#This Row],[Т9]]-Таблица1[[#This Row],[Т6]]</f>
        <v>37266.235388488407</v>
      </c>
      <c r="CL1846" s="14">
        <f>Таблица1[[#This Row],[Т9]]-Таблица1[[#This Row],[Т5]]</f>
        <v>127.41022427701682</v>
      </c>
      <c r="CM1846" s="14">
        <f>Таблица1[[#This Row],[Т9]]-Таблица1[[#This Row],[Т4]]</f>
        <v>38394.710908825466</v>
      </c>
      <c r="CN1846" s="14">
        <f>Таблица1[[#This Row],[Т9]]-Таблица1[[#This Row],[Т3]]</f>
        <v>359.45041489657888</v>
      </c>
      <c r="CO1846" s="14">
        <f>Таблица1[[#This Row],[Т9]]-Таблица1[[#This Row],[Т2]]</f>
        <v>43875.243091013617</v>
      </c>
      <c r="CP1846" s="14">
        <f>Таблица1[[#This Row],[Т9]]-Таблица1[[#This Row],[Т1]]</f>
        <v>628.15413180832547</v>
      </c>
      <c r="CQ1846" s="14">
        <f>Таблица1[[#This Row],[Т9]]-Таблица1[[#This Row],[угол обхв6]]</f>
        <v>46806.924671835586</v>
      </c>
      <c r="CR1846" s="14">
        <f>Таблица1[[#This Row],[Т9]]-Таблица1[[#This Row],[угол обхв5]]</f>
        <v>1045.1980580601812</v>
      </c>
      <c r="CS1846" s="14">
        <f>Таблица1[[#This Row],[Т9]]-Таблица1[[#This Row],[угол обхв4]]</f>
        <v>59066.654888820274</v>
      </c>
      <c r="CT1846" s="14">
        <f>Таблица1[[#This Row],[Lкан_прям, мм]]+Таблица1[[#This Row],[Lкан_дуг, мм]]+Таблица1[[#This Row],[Lкан_леб,мм]]</f>
        <v>85045.326329871838</v>
      </c>
      <c r="CU1846" s="16">
        <f>Таблица1[[#This Row],[Lкан_леб,мм]]</f>
        <v>58021.456830760093</v>
      </c>
      <c r="CV1846" s="14">
        <f>2534431-(Таблица1[[#This Row],[Т23]]+Таблица1[[#This Row],[угол обхв3]])</f>
        <v>2449077.1305008885</v>
      </c>
      <c r="CW1846" s="50">
        <f>SUM(X1846:AC1846,AD1846:AI1846)-Таблица1[[#This Row],[lподв_min, мм]]</f>
        <v>23235.912319874667</v>
      </c>
      <c r="CX1846" s="17">
        <f>CW2285-Таблица1[[#This Row],[Суммарная длина каната]]</f>
        <v>-2427126.4280933281</v>
      </c>
    </row>
    <row r="1847" spans="1:102" x14ac:dyDescent="0.25">
      <c r="A1847" s="21">
        <v>1846</v>
      </c>
      <c r="B1847" s="10">
        <v>46.947551020408156</v>
      </c>
      <c r="C1847" s="10">
        <v>90.88204081632658</v>
      </c>
      <c r="D1847" s="11">
        <v>13640.529420416582</v>
      </c>
      <c r="E1847" s="11">
        <v>13036.961807540265</v>
      </c>
      <c r="F1847" s="11">
        <v>13563.229652950135</v>
      </c>
      <c r="G1847" s="11">
        <v>13154.20406080091</v>
      </c>
      <c r="H1847" s="11">
        <v>14048.528930416584</v>
      </c>
      <c r="I1847" s="11">
        <v>9211.4316111740573</v>
      </c>
      <c r="J1847" s="11">
        <v>3825.5301963662073</v>
      </c>
      <c r="K1847" s="11">
        <v>25978.67144104098</v>
      </c>
      <c r="L1847" s="11">
        <v>1045.1980580707636</v>
      </c>
      <c r="M1847" s="11">
        <v>58021.456830760093</v>
      </c>
      <c r="N1847" s="11">
        <v>7052.3362918447501</v>
      </c>
      <c r="O1847" s="11">
        <v>19490.164672467927</v>
      </c>
      <c r="P1847" s="43">
        <v>9870.8435292848371</v>
      </c>
      <c r="Q1847" s="11">
        <v>18832.987884276143</v>
      </c>
      <c r="R1847" s="11">
        <v>13385.610675862699</v>
      </c>
      <c r="S1847" s="11">
        <v>14627.914174418378</v>
      </c>
      <c r="T1847" s="11">
        <v>14338.467670981032</v>
      </c>
      <c r="U1847" s="11">
        <v>13612.347068386453</v>
      </c>
      <c r="V1847" s="11">
        <v>13640.529420416582</v>
      </c>
      <c r="W1847" s="11">
        <v>13036.961807540265</v>
      </c>
      <c r="X1847" s="12">
        <v>0</v>
      </c>
      <c r="Y1847" s="12">
        <v>403.26692963085242</v>
      </c>
      <c r="Z1847" s="12">
        <v>263.36752028485722</v>
      </c>
      <c r="AA1847" s="44">
        <v>232.04019061955873</v>
      </c>
      <c r="AB1847" s="45">
        <v>47.253829333786577</v>
      </c>
      <c r="AC1847" s="12">
        <v>99.269588201708643</v>
      </c>
      <c r="AD1847" s="12">
        <v>12259.730216984686</v>
      </c>
      <c r="AE1847" s="12">
        <v>2894.1085636928369</v>
      </c>
      <c r="AF1847" s="12">
        <v>5480.5321821881525</v>
      </c>
      <c r="AG1847" s="44">
        <v>1128.4755203370612</v>
      </c>
      <c r="AH1847" s="45">
        <v>390.29476040551822</v>
      </c>
      <c r="AI1847" s="12">
        <v>3825.5301974327249</v>
      </c>
      <c r="AJ1847" s="12">
        <v>-43.506244045383355</v>
      </c>
      <c r="AK1847" s="12">
        <v>13.12486645718284</v>
      </c>
      <c r="AL1847" s="12">
        <v>50.109786489409338</v>
      </c>
      <c r="AM1847" s="44">
        <v>82.695383548016764</v>
      </c>
      <c r="AN1847" s="45">
        <v>76.05948897287594</v>
      </c>
      <c r="AO1847" s="12">
        <v>89.999999850227837</v>
      </c>
      <c r="AP1847" s="12">
        <v>-2120.5189886058733</v>
      </c>
      <c r="AQ1847" s="12">
        <v>7144.9824810533955</v>
      </c>
      <c r="AR1847" s="12">
        <v>10183.891608666239</v>
      </c>
      <c r="AS1847" s="44">
        <v>13790.299430068297</v>
      </c>
      <c r="AT1847" s="45">
        <v>13942.484745688696</v>
      </c>
      <c r="AU1847" s="12">
        <v>14048.529420416582</v>
      </c>
      <c r="AV1847" s="12">
        <v>11346.076325872191</v>
      </c>
      <c r="AW1847" s="12">
        <v>19887.50669595036</v>
      </c>
      <c r="AX1847" s="12">
        <v>19094.645867138534</v>
      </c>
      <c r="AY1847" s="44">
        <v>14679.789141594474</v>
      </c>
      <c r="AZ1847" s="45">
        <v>13514.054022462929</v>
      </c>
      <c r="BA1847" s="12">
        <v>13036.961808606784</v>
      </c>
      <c r="BB1847" s="12">
        <v>6771.4553739509201</v>
      </c>
      <c r="BC1847" s="12">
        <v>9963.4897184934816</v>
      </c>
      <c r="BD1847" s="12">
        <v>13698.658755244101</v>
      </c>
      <c r="BE1847" s="44">
        <v>13933.778916775434</v>
      </c>
      <c r="BF1847" s="45">
        <v>14036.512345708918</v>
      </c>
      <c r="BG1847" s="12">
        <v>14048.529430416584</v>
      </c>
      <c r="BH1847" s="12">
        <v>19786.086807434407</v>
      </c>
      <c r="BI1847" s="12">
        <v>19230.329907758576</v>
      </c>
      <c r="BJ1847" s="12">
        <v>14889.572157280769</v>
      </c>
      <c r="BK1847" s="44">
        <v>13560.472101210358</v>
      </c>
      <c r="BL1847" s="45">
        <v>13135.25485346379</v>
      </c>
      <c r="BM1847" s="12">
        <v>9211.4316111740591</v>
      </c>
      <c r="BN1847" s="12">
        <v>0</v>
      </c>
      <c r="BO1847" s="12">
        <v>56.631110502566187</v>
      </c>
      <c r="BP1847" s="12">
        <v>36.984920032226505</v>
      </c>
      <c r="BQ1847" s="48">
        <v>32.585597058607426</v>
      </c>
      <c r="BR1847" s="49">
        <v>6.6358945751408278</v>
      </c>
      <c r="BS1847" s="13">
        <v>13.940510877351905</v>
      </c>
      <c r="BT1847" s="12">
        <v>308.54316923990507</v>
      </c>
      <c r="BV1847" s="14">
        <f>Таблица1[[#This Row],[Lкан_леб,мм]]</f>
        <v>58021.456830760093</v>
      </c>
      <c r="BW1847" s="50">
        <f>Таблица1[[#This Row],[угол обхв4]]+Таблица1[[#This Row],[Lдуг 3,мм]]</f>
        <v>12259.730216984686</v>
      </c>
      <c r="BX1847" s="54">
        <f>Таблица1[[#This Row],[угол обхв5]]+Таблица1[[#This Row],[Y5, мм]]</f>
        <v>58424.723760390945</v>
      </c>
      <c r="BY1847" s="14">
        <f>Таблица1[[#This Row],[угол обхв6]]+Таблица1[[#This Row],[Lдуг 4,мм]]</f>
        <v>15153.838780677523</v>
      </c>
      <c r="BZ1847" s="14">
        <f>Таблица1[[#This Row],[Т1]]+Таблица1[[#This Row],[X6, мм]]</f>
        <v>58688.091280675806</v>
      </c>
      <c r="CA1847" s="14">
        <f>Таблица1[[#This Row],[Т2]]+Таблица1[[#This Row],[Lдуг 5,мм]]</f>
        <v>20634.370962865676</v>
      </c>
      <c r="CB1847" s="14">
        <f>Таблица1[[#This Row],[Т3]]+Таблица1[[#This Row],[Y6, мм]]</f>
        <v>58920.131471295368</v>
      </c>
      <c r="CC1847" s="14">
        <f>Таблица1[[#This Row],[Т4]]+Таблица1[[#This Row],[Lдуг 6,мм]]</f>
        <v>21762.846483202738</v>
      </c>
      <c r="CD1847" s="14">
        <f>Таблица1[[#This Row],[Т5]]+Таблица1[[#This Row],[Lдуг 1,мм]]</f>
        <v>58967.385300629154</v>
      </c>
      <c r="CE1847" s="14">
        <f>Таблица1[[#This Row],[Т6]]+Таблица1[[#This Row],[Lпрям1, мм]]</f>
        <v>22153.141243608257</v>
      </c>
      <c r="CF1847" s="15">
        <f>Таблица1[[#This Row],[Т7]]+Таблица1[[#This Row],[Lдуг 2,мм]]</f>
        <v>59066.654888830861</v>
      </c>
      <c r="CG1847" s="14">
        <f>Таблица1[[#This Row],[Т8]]+Таблица1[[#This Row],[Lпрям2, мм]]</f>
        <v>25978.671441040984</v>
      </c>
      <c r="CH1847" s="14">
        <f>Таблица1[[#This Row],[Т9]]-Таблица1[[#This Row],[Т9]]</f>
        <v>0</v>
      </c>
      <c r="CI1847" s="50">
        <f>Таблица1[[#This Row],[Т9]]-Таблица1[[#This Row],[Т8]]</f>
        <v>36913.5136452226</v>
      </c>
      <c r="CJ1847" s="54">
        <f>Таблица1[[#This Row],[Т9]]-Таблица1[[#This Row],[Т7]]</f>
        <v>99.269588201706938</v>
      </c>
      <c r="CK1847" s="14">
        <f>Таблица1[[#This Row],[Т9]]-Таблица1[[#This Row],[Т6]]</f>
        <v>37303.808405628122</v>
      </c>
      <c r="CL1847" s="14">
        <f>Таблица1[[#This Row],[Т9]]-Таблица1[[#This Row],[Т5]]</f>
        <v>146.52341753549263</v>
      </c>
      <c r="CM1847" s="14">
        <f>Таблица1[[#This Row],[Т9]]-Таблица1[[#This Row],[Т4]]</f>
        <v>38432.283925965181</v>
      </c>
      <c r="CN1847" s="14">
        <f>Таблица1[[#This Row],[Т9]]-Таблица1[[#This Row],[Т3]]</f>
        <v>378.56360815505468</v>
      </c>
      <c r="CO1847" s="14">
        <f>Таблица1[[#This Row],[Т9]]-Таблица1[[#This Row],[Т2]]</f>
        <v>43912.81610815334</v>
      </c>
      <c r="CP1847" s="14">
        <f>Таблица1[[#This Row],[Т9]]-Таблица1[[#This Row],[Т1]]</f>
        <v>641.93112843991548</v>
      </c>
      <c r="CQ1847" s="14">
        <f>Таблица1[[#This Row],[Т9]]-Таблица1[[#This Row],[угол обхв6]]</f>
        <v>46806.924671846173</v>
      </c>
      <c r="CR1847" s="14">
        <f>Таблица1[[#This Row],[Т9]]-Таблица1[[#This Row],[угол обхв5]]</f>
        <v>1045.1980580707677</v>
      </c>
      <c r="CS1847" s="14">
        <f>Таблица1[[#This Row],[Т9]]-Таблица1[[#This Row],[угол обхв4]]</f>
        <v>59066.654888830861</v>
      </c>
      <c r="CT1847" s="14">
        <f>Таблица1[[#This Row],[Lкан_прям, мм]]+Таблица1[[#This Row],[Lкан_дуг, мм]]+Таблица1[[#This Row],[Lкан_леб,мм]]</f>
        <v>85045.326329871838</v>
      </c>
      <c r="CU1847" s="16">
        <f>Таблица1[[#This Row],[Lкан_леб,мм]]</f>
        <v>58021.456830760093</v>
      </c>
      <c r="CV1847" s="14">
        <f>2534431-(Таблица1[[#This Row],[Т23]]+Таблица1[[#This Row],[угол обхв3]])</f>
        <v>2449077.1305008885</v>
      </c>
      <c r="CW1847" s="50">
        <f>SUM(X1847:AC1847,AD1847:AI1847)-Таблица1[[#This Row],[lподв_min, мм]]</f>
        <v>23198.339302745539</v>
      </c>
      <c r="CX1847" s="17">
        <f>CW2286-Таблица1[[#This Row],[Суммарная длина каната]]</f>
        <v>-2427179.9209760725</v>
      </c>
    </row>
    <row r="1848" spans="1:102" x14ac:dyDescent="0.25">
      <c r="A1848" s="21">
        <v>1847</v>
      </c>
      <c r="B1848" s="10">
        <v>46.947551020408156</v>
      </c>
      <c r="C1848" s="10">
        <v>93.566122448979641</v>
      </c>
      <c r="D1848" s="11">
        <v>13890.44442903343</v>
      </c>
      <c r="E1848" s="11">
        <v>13323.693887039839</v>
      </c>
      <c r="F1848" s="11">
        <v>13807.739136094271</v>
      </c>
      <c r="G1848" s="11">
        <v>13437.187651273158</v>
      </c>
      <c r="H1848" s="11">
        <v>14298.44393903343</v>
      </c>
      <c r="I1848" s="11">
        <v>9459.3208143884458</v>
      </c>
      <c r="J1848" s="11">
        <v>3864.3730726513927</v>
      </c>
      <c r="K1848" s="11">
        <v>25978.671441030256</v>
      </c>
      <c r="L1848" s="11">
        <v>1045.1980580814845</v>
      </c>
      <c r="M1848" s="11">
        <v>58021.456830760093</v>
      </c>
      <c r="N1848" s="11">
        <v>7052.3362918447501</v>
      </c>
      <c r="O1848" s="11">
        <v>19490.164672467927</v>
      </c>
      <c r="P1848" s="43">
        <v>9853.472474274171</v>
      </c>
      <c r="Q1848" s="11">
        <v>18936.830927633735</v>
      </c>
      <c r="R1848" s="11">
        <v>13561.30275367942</v>
      </c>
      <c r="S1848" s="11">
        <v>14900.963286205739</v>
      </c>
      <c r="T1848" s="11">
        <v>14560.672312466018</v>
      </c>
      <c r="U1848" s="11">
        <v>13931.13160752604</v>
      </c>
      <c r="V1848" s="11">
        <v>13890.44442903343</v>
      </c>
      <c r="W1848" s="11">
        <v>13323.693887039839</v>
      </c>
      <c r="X1848" s="12">
        <v>0</v>
      </c>
      <c r="Y1848" s="12">
        <v>389.37697763515666</v>
      </c>
      <c r="Z1848" s="12">
        <v>258.14427903265579</v>
      </c>
      <c r="AA1848" s="44">
        <v>232.04019061955847</v>
      </c>
      <c r="AB1848" s="45">
        <v>47.253829333786854</v>
      </c>
      <c r="AC1848" s="12">
        <v>118.38278146032675</v>
      </c>
      <c r="AD1848" s="12">
        <v>12259.730216984686</v>
      </c>
      <c r="AE1848" s="12">
        <v>2855.2656874076538</v>
      </c>
      <c r="AF1848" s="12">
        <v>5480.5321821881498</v>
      </c>
      <c r="AG1848" s="44">
        <v>1128.4755203370607</v>
      </c>
      <c r="AH1848" s="45">
        <v>390.29476040551708</v>
      </c>
      <c r="AI1848" s="12">
        <v>3864.3730737071901</v>
      </c>
      <c r="AJ1848" s="12">
        <v>-43.506244045383355</v>
      </c>
      <c r="AK1848" s="12">
        <v>11.174288940043917</v>
      </c>
      <c r="AL1848" s="12">
        <v>47.425704856756283</v>
      </c>
      <c r="AM1848" s="44">
        <v>80.011301915363674</v>
      </c>
      <c r="AN1848" s="45">
        <v>73.375407340222807</v>
      </c>
      <c r="AO1848" s="12">
        <v>89.999999851733321</v>
      </c>
      <c r="AP1848" s="12">
        <v>-2120.5189886058733</v>
      </c>
      <c r="AQ1848" s="12">
        <v>7131.4042990316129</v>
      </c>
      <c r="AR1848" s="12">
        <v>10153.923952883168</v>
      </c>
      <c r="AS1848" s="44">
        <v>13963.118284348569</v>
      </c>
      <c r="AT1848" s="45">
        <v>14169.726768685698</v>
      </c>
      <c r="AU1848" s="12">
        <v>14298.44442903343</v>
      </c>
      <c r="AV1848" s="12">
        <v>11346.076325872191</v>
      </c>
      <c r="AW1848" s="12">
        <v>19890.42989733701</v>
      </c>
      <c r="AX1848" s="12">
        <v>19212.861558183442</v>
      </c>
      <c r="AY1848" s="44">
        <v>14971.73248369356</v>
      </c>
      <c r="AZ1848" s="45">
        <v>13814.402940103215</v>
      </c>
      <c r="BA1848" s="12">
        <v>13323.693888095639</v>
      </c>
      <c r="BB1848" s="12">
        <v>6771.4553739509201</v>
      </c>
      <c r="BC1848" s="12">
        <v>9932.5404814610338</v>
      </c>
      <c r="BD1848" s="12">
        <v>13861.754232288416</v>
      </c>
      <c r="BE1848" s="44">
        <v>14158.856781796871</v>
      </c>
      <c r="BF1848" s="45">
        <v>14281.389972813753</v>
      </c>
      <c r="BG1848" s="12">
        <v>14298.444439033432</v>
      </c>
      <c r="BH1848" s="12">
        <v>19786.086807434407</v>
      </c>
      <c r="BI1848" s="12">
        <v>19337.096152502818</v>
      </c>
      <c r="BJ1848" s="12">
        <v>15176.993916755442</v>
      </c>
      <c r="BK1848" s="44">
        <v>13860.362410038219</v>
      </c>
      <c r="BL1848" s="45">
        <v>13440.422554462664</v>
      </c>
      <c r="BM1848" s="12">
        <v>9459.3208143884476</v>
      </c>
      <c r="BN1848" s="12">
        <v>0</v>
      </c>
      <c r="BO1848" s="12">
        <v>54.68053298542727</v>
      </c>
      <c r="BP1848" s="12">
        <v>36.251415916712368</v>
      </c>
      <c r="BQ1848" s="48">
        <v>32.585597058607391</v>
      </c>
      <c r="BR1848" s="49">
        <v>6.635894575140866</v>
      </c>
      <c r="BS1848" s="13">
        <v>16.624592511510517</v>
      </c>
      <c r="BT1848" s="12">
        <v>308.54316923990507</v>
      </c>
      <c r="BV1848" s="14">
        <f>Таблица1[[#This Row],[Lкан_леб,мм]]</f>
        <v>58021.456830760093</v>
      </c>
      <c r="BW1848" s="50">
        <f>Таблица1[[#This Row],[угол обхв4]]+Таблица1[[#This Row],[Lдуг 3,мм]]</f>
        <v>12259.730216984686</v>
      </c>
      <c r="BX1848" s="54">
        <f>Таблица1[[#This Row],[угол обхв5]]+Таблица1[[#This Row],[Y5, мм]]</f>
        <v>58410.833808395248</v>
      </c>
      <c r="BY1848" s="14">
        <f>Таблица1[[#This Row],[угол обхв6]]+Таблица1[[#This Row],[Lдуг 4,мм]]</f>
        <v>15114.995904392341</v>
      </c>
      <c r="BZ1848" s="14">
        <f>Таблица1[[#This Row],[Т1]]+Таблица1[[#This Row],[X6, мм]]</f>
        <v>58668.978087427902</v>
      </c>
      <c r="CA1848" s="14">
        <f>Таблица1[[#This Row],[Т2]]+Таблица1[[#This Row],[Lдуг 5,мм]]</f>
        <v>20595.528086580489</v>
      </c>
      <c r="CB1848" s="14">
        <f>Таблица1[[#This Row],[Т3]]+Таблица1[[#This Row],[Y6, мм]]</f>
        <v>58901.018278047464</v>
      </c>
      <c r="CC1848" s="14">
        <f>Таблица1[[#This Row],[Т4]]+Таблица1[[#This Row],[Lдуг 6,мм]]</f>
        <v>21724.003606917551</v>
      </c>
      <c r="CD1848" s="14">
        <f>Таблица1[[#This Row],[Т5]]+Таблица1[[#This Row],[Lдуг 1,мм]]</f>
        <v>58948.27210738125</v>
      </c>
      <c r="CE1848" s="14">
        <f>Таблица1[[#This Row],[Т6]]+Таблица1[[#This Row],[Lпрям1, мм]]</f>
        <v>22114.29836732307</v>
      </c>
      <c r="CF1848" s="15">
        <f>Таблица1[[#This Row],[Т7]]+Таблица1[[#This Row],[Lдуг 2,мм]]</f>
        <v>59066.654888841578</v>
      </c>
      <c r="CG1848" s="14">
        <f>Таблица1[[#This Row],[Т8]]+Таблица1[[#This Row],[Lпрям2, мм]]</f>
        <v>25978.671441030259</v>
      </c>
      <c r="CH1848" s="14">
        <f>Таблица1[[#This Row],[Т9]]-Таблица1[[#This Row],[Т9]]</f>
        <v>0</v>
      </c>
      <c r="CI1848" s="50">
        <f>Таблица1[[#This Row],[Т9]]-Таблица1[[#This Row],[Т8]]</f>
        <v>36952.356521518508</v>
      </c>
      <c r="CJ1848" s="54">
        <f>Таблица1[[#This Row],[Т9]]-Таблица1[[#This Row],[Т7]]</f>
        <v>118.38278146032826</v>
      </c>
      <c r="CK1848" s="14">
        <f>Таблица1[[#This Row],[Т9]]-Таблица1[[#This Row],[Т6]]</f>
        <v>37342.651281924031</v>
      </c>
      <c r="CL1848" s="14">
        <f>Таблица1[[#This Row],[Т9]]-Таблица1[[#This Row],[Т5]]</f>
        <v>165.63661079411395</v>
      </c>
      <c r="CM1848" s="14">
        <f>Таблица1[[#This Row],[Т9]]-Таблица1[[#This Row],[Т4]]</f>
        <v>38471.126802261089</v>
      </c>
      <c r="CN1848" s="14">
        <f>Таблица1[[#This Row],[Т9]]-Таблица1[[#This Row],[Т3]]</f>
        <v>397.676801413676</v>
      </c>
      <c r="CO1848" s="14">
        <f>Таблица1[[#This Row],[Т9]]-Таблица1[[#This Row],[Т2]]</f>
        <v>43951.658984449241</v>
      </c>
      <c r="CP1848" s="14">
        <f>Таблица1[[#This Row],[Т9]]-Таблица1[[#This Row],[Т1]]</f>
        <v>655.8210804463306</v>
      </c>
      <c r="CQ1848" s="14">
        <f>Таблица1[[#This Row],[Т9]]-Таблица1[[#This Row],[угол обхв6]]</f>
        <v>46806.92467185689</v>
      </c>
      <c r="CR1848" s="14">
        <f>Таблица1[[#This Row],[Т9]]-Таблица1[[#This Row],[угол обхв5]]</f>
        <v>1045.1980580814852</v>
      </c>
      <c r="CS1848" s="14">
        <f>Таблица1[[#This Row],[Т9]]-Таблица1[[#This Row],[угол обхв4]]</f>
        <v>59066.654888841578</v>
      </c>
      <c r="CT1848" s="14">
        <f>Таблица1[[#This Row],[Lкан_прям, мм]]+Таблица1[[#This Row],[Lкан_дуг, мм]]+Таблица1[[#This Row],[Lкан_леб,мм]]</f>
        <v>85045.326329871838</v>
      </c>
      <c r="CU1848" s="16">
        <f>Таблица1[[#This Row],[Lкан_леб,мм]]</f>
        <v>58021.456830760093</v>
      </c>
      <c r="CV1848" s="14">
        <f>2534431-(Таблица1[[#This Row],[Т23]]+Таблица1[[#This Row],[угол обхв3]])</f>
        <v>2449077.1305008885</v>
      </c>
      <c r="CW1848" s="50">
        <f>SUM(X1848:AC1848,AD1848:AI1848)-Таблица1[[#This Row],[lподв_min, мм]]</f>
        <v>23159.496426460351</v>
      </c>
      <c r="CX1848" s="17">
        <f>CW2287-Таблица1[[#This Row],[Суммарная длина каната]]</f>
        <v>-2427233.2911239108</v>
      </c>
    </row>
    <row r="1849" spans="1:102" x14ac:dyDescent="0.25">
      <c r="A1849" s="21">
        <v>1848</v>
      </c>
      <c r="B1849" s="10">
        <v>46.947551020408156</v>
      </c>
      <c r="C1849" s="10">
        <v>96.250204081632717</v>
      </c>
      <c r="D1849" s="11">
        <v>14126.657905559954</v>
      </c>
      <c r="E1849" s="11">
        <v>13621.814651921064</v>
      </c>
      <c r="F1849" s="11">
        <v>14038.728555148906</v>
      </c>
      <c r="G1849" s="11">
        <v>13731.31090453407</v>
      </c>
      <c r="H1849" s="11">
        <v>14534.657415559954</v>
      </c>
      <c r="I1849" s="11">
        <v>9717.3633094315664</v>
      </c>
      <c r="J1849" s="11">
        <v>3904.4513424894963</v>
      </c>
      <c r="K1849" s="11">
        <v>25978.671441019429</v>
      </c>
      <c r="L1849" s="11">
        <v>1045.1980580923205</v>
      </c>
      <c r="M1849" s="11">
        <v>58021.456830760093</v>
      </c>
      <c r="N1849" s="11">
        <v>7052.3362918447501</v>
      </c>
      <c r="O1849" s="11">
        <v>19490.164672467927</v>
      </c>
      <c r="P1849" s="43">
        <v>9831.257618087051</v>
      </c>
      <c r="Q1849" s="11">
        <v>19039.746579361436</v>
      </c>
      <c r="R1849" s="11">
        <v>13724.015486338376</v>
      </c>
      <c r="S1849" s="11">
        <v>15181.940314245543</v>
      </c>
      <c r="T1849" s="11">
        <v>14767.704839872758</v>
      </c>
      <c r="U1849" s="11">
        <v>14259.972021233803</v>
      </c>
      <c r="V1849" s="11">
        <v>14126.657905559954</v>
      </c>
      <c r="W1849" s="11">
        <v>13621.814651921064</v>
      </c>
      <c r="X1849" s="12">
        <v>0</v>
      </c>
      <c r="Y1849" s="12">
        <v>375.36553931271129</v>
      </c>
      <c r="Z1849" s="12">
        <v>253.04252410720417</v>
      </c>
      <c r="AA1849" s="44">
        <v>232.04019061955862</v>
      </c>
      <c r="AB1849" s="45">
        <v>47.253829333786214</v>
      </c>
      <c r="AC1849" s="12">
        <v>137.49597471906043</v>
      </c>
      <c r="AD1849" s="12">
        <v>12259.730216984686</v>
      </c>
      <c r="AE1849" s="12">
        <v>2815.1874175695566</v>
      </c>
      <c r="AF1849" s="12">
        <v>5480.5321821881498</v>
      </c>
      <c r="AG1849" s="44">
        <v>1128.4755203370607</v>
      </c>
      <c r="AH1849" s="45">
        <v>390.29476040551742</v>
      </c>
      <c r="AI1849" s="12">
        <v>3904.4513435344556</v>
      </c>
      <c r="AJ1849" s="12">
        <v>-43.506244045383355</v>
      </c>
      <c r="AK1849" s="12">
        <v>9.206650996945914</v>
      </c>
      <c r="AL1849" s="12">
        <v>44.741623224103236</v>
      </c>
      <c r="AM1849" s="44">
        <v>77.327220282710655</v>
      </c>
      <c r="AN1849" s="45">
        <v>70.691325707569874</v>
      </c>
      <c r="AO1849" s="12">
        <v>89.999999853255233</v>
      </c>
      <c r="AP1849" s="12">
        <v>-2120.5189886058733</v>
      </c>
      <c r="AQ1849" s="12">
        <v>7117.6145681117368</v>
      </c>
      <c r="AR1849" s="12">
        <v>10118.453259649519</v>
      </c>
      <c r="AS1849" s="44">
        <v>14122.07614903867</v>
      </c>
      <c r="AT1849" s="45">
        <v>14382.65447163116</v>
      </c>
      <c r="AU1849" s="12">
        <v>14534.657905559952</v>
      </c>
      <c r="AV1849" s="12">
        <v>11346.076325872191</v>
      </c>
      <c r="AW1849" s="12">
        <v>19892.908693711706</v>
      </c>
      <c r="AX1849" s="12">
        <v>19329.544204381931</v>
      </c>
      <c r="AY1849" s="44">
        <v>15271.448463654417</v>
      </c>
      <c r="AZ1849" s="45">
        <v>14125.063852774629</v>
      </c>
      <c r="BA1849" s="12">
        <v>13621.814652966024</v>
      </c>
      <c r="BB1849" s="12">
        <v>6771.4553739509201</v>
      </c>
      <c r="BC1849" s="12">
        <v>9896.5358943540359</v>
      </c>
      <c r="BD1849" s="12">
        <v>14011.211127900844</v>
      </c>
      <c r="BE1849" s="44">
        <v>14369.644177172462</v>
      </c>
      <c r="BF1849" s="45">
        <v>14511.708273801552</v>
      </c>
      <c r="BG1849" s="12">
        <v>14534.657915559954</v>
      </c>
      <c r="BH1849" s="12">
        <v>19786.086807434407</v>
      </c>
      <c r="BI1849" s="12">
        <v>19442.490600605215</v>
      </c>
      <c r="BJ1849" s="12">
        <v>15471.737939266042</v>
      </c>
      <c r="BK1849" s="44">
        <v>14170.463871824928</v>
      </c>
      <c r="BL1849" s="45">
        <v>13756.722820380239</v>
      </c>
      <c r="BM1849" s="12">
        <v>9717.3633094315683</v>
      </c>
      <c r="BN1849" s="12">
        <v>0</v>
      </c>
      <c r="BO1849" s="12">
        <v>52.712895042329265</v>
      </c>
      <c r="BP1849" s="12">
        <v>35.534972227157319</v>
      </c>
      <c r="BQ1849" s="48">
        <v>32.585597058607412</v>
      </c>
      <c r="BR1849" s="49">
        <v>6.6358945751407772</v>
      </c>
      <c r="BS1849" s="13">
        <v>19.308674145685362</v>
      </c>
      <c r="BT1849" s="12">
        <v>308.54316923990507</v>
      </c>
      <c r="BV1849" s="14">
        <f>Таблица1[[#This Row],[Lкан_леб,мм]]</f>
        <v>58021.456830760093</v>
      </c>
      <c r="BW1849" s="50">
        <f>Таблица1[[#This Row],[угол обхв4]]+Таблица1[[#This Row],[Lдуг 3,мм]]</f>
        <v>12259.730216984686</v>
      </c>
      <c r="BX1849" s="54">
        <f>Таблица1[[#This Row],[угол обхв5]]+Таблица1[[#This Row],[Y5, мм]]</f>
        <v>58396.822370072805</v>
      </c>
      <c r="BY1849" s="14">
        <f>Таблица1[[#This Row],[угол обхв6]]+Таблица1[[#This Row],[Lдуг 4,мм]]</f>
        <v>15074.917634554244</v>
      </c>
      <c r="BZ1849" s="14">
        <f>Таблица1[[#This Row],[Т1]]+Таблица1[[#This Row],[X6, мм]]</f>
        <v>58649.864894180006</v>
      </c>
      <c r="CA1849" s="14">
        <f>Таблица1[[#This Row],[Т2]]+Таблица1[[#This Row],[Lдуг 5,мм]]</f>
        <v>20555.449816742395</v>
      </c>
      <c r="CB1849" s="14">
        <f>Таблица1[[#This Row],[Т3]]+Таблица1[[#This Row],[Y6, мм]]</f>
        <v>58881.905084799568</v>
      </c>
      <c r="CC1849" s="14">
        <f>Таблица1[[#This Row],[Т4]]+Таблица1[[#This Row],[Lдуг 6,мм]]</f>
        <v>21683.925337079458</v>
      </c>
      <c r="CD1849" s="14">
        <f>Таблица1[[#This Row],[Т5]]+Таблица1[[#This Row],[Lдуг 1,мм]]</f>
        <v>58929.158914133353</v>
      </c>
      <c r="CE1849" s="14">
        <f>Таблица1[[#This Row],[Т6]]+Таблица1[[#This Row],[Lпрям1, мм]]</f>
        <v>22074.220097484977</v>
      </c>
      <c r="CF1849" s="15">
        <f>Таблица1[[#This Row],[Т7]]+Таблица1[[#This Row],[Lдуг 2,мм]]</f>
        <v>59066.654888852412</v>
      </c>
      <c r="CG1849" s="14">
        <f>Таблица1[[#This Row],[Т8]]+Таблица1[[#This Row],[Lпрям2, мм]]</f>
        <v>25978.671441019433</v>
      </c>
      <c r="CH1849" s="14">
        <f>Таблица1[[#This Row],[Т9]]-Таблица1[[#This Row],[Т9]]</f>
        <v>0</v>
      </c>
      <c r="CI1849" s="50">
        <f>Таблица1[[#This Row],[Т9]]-Таблица1[[#This Row],[Т8]]</f>
        <v>36992.434791367436</v>
      </c>
      <c r="CJ1849" s="54">
        <f>Таблица1[[#This Row],[Т9]]-Таблица1[[#This Row],[Т7]]</f>
        <v>137.49597471905872</v>
      </c>
      <c r="CK1849" s="14">
        <f>Таблица1[[#This Row],[Т9]]-Таблица1[[#This Row],[Т6]]</f>
        <v>37382.729551772951</v>
      </c>
      <c r="CL1849" s="14">
        <f>Таблица1[[#This Row],[Т9]]-Таблица1[[#This Row],[Т5]]</f>
        <v>184.74980405284441</v>
      </c>
      <c r="CM1849" s="14">
        <f>Таблица1[[#This Row],[Т9]]-Таблица1[[#This Row],[Т4]]</f>
        <v>38511.205072110017</v>
      </c>
      <c r="CN1849" s="14">
        <f>Таблица1[[#This Row],[Т9]]-Таблица1[[#This Row],[Т3]]</f>
        <v>416.78999467240646</v>
      </c>
      <c r="CO1849" s="14">
        <f>Таблица1[[#This Row],[Т9]]-Таблица1[[#This Row],[Т2]]</f>
        <v>43991.737254298168</v>
      </c>
      <c r="CP1849" s="14">
        <f>Таблица1[[#This Row],[Т9]]-Таблица1[[#This Row],[Т1]]</f>
        <v>669.8325187796072</v>
      </c>
      <c r="CQ1849" s="14">
        <f>Таблица1[[#This Row],[Т9]]-Таблица1[[#This Row],[угол обхв6]]</f>
        <v>46806.924671867724</v>
      </c>
      <c r="CR1849" s="14">
        <f>Таблица1[[#This Row],[Т9]]-Таблица1[[#This Row],[угол обхв5]]</f>
        <v>1045.1980580923191</v>
      </c>
      <c r="CS1849" s="14">
        <f>Таблица1[[#This Row],[Т9]]-Таблица1[[#This Row],[угол обхв4]]</f>
        <v>59066.654888852412</v>
      </c>
      <c r="CT1849" s="14">
        <f>Таблица1[[#This Row],[Lкан_прям, мм]]+Таблица1[[#This Row],[Lкан_дуг, мм]]+Таблица1[[#This Row],[Lкан_леб,мм]]</f>
        <v>85045.326329871838</v>
      </c>
      <c r="CU1849" s="16">
        <f>Таблица1[[#This Row],[Lкан_леб,мм]]</f>
        <v>58021.456830760093</v>
      </c>
      <c r="CV1849" s="14">
        <f>2534431-(Таблица1[[#This Row],[Т23]]+Таблица1[[#This Row],[угол обхв3]])</f>
        <v>2449077.1305008885</v>
      </c>
      <c r="CW1849" s="50">
        <f>SUM(X1849:AC1849,AD1849:AI1849)-Таблица1[[#This Row],[lподв_min, мм]]</f>
        <v>23119.418156622254</v>
      </c>
      <c r="CX1849" s="17">
        <f>CW2288-Таблица1[[#This Row],[Суммарная длина каната]]</f>
        <v>-2427286.4051039331</v>
      </c>
    </row>
    <row r="1850" spans="1:102" x14ac:dyDescent="0.25">
      <c r="A1850" s="21">
        <v>1849</v>
      </c>
      <c r="B1850" s="10">
        <v>46.947551020408156</v>
      </c>
      <c r="C1850" s="10">
        <v>98.934285714285778</v>
      </c>
      <c r="D1850" s="11">
        <v>14348.651561675901</v>
      </c>
      <c r="E1850" s="11">
        <v>13930.669979850478</v>
      </c>
      <c r="F1850" s="11">
        <v>14255.691084171005</v>
      </c>
      <c r="G1850" s="11">
        <v>14035.928469399121</v>
      </c>
      <c r="H1850" s="11">
        <v>14756.6510716759</v>
      </c>
      <c r="I1850" s="11">
        <v>9984.9413078821399</v>
      </c>
      <c r="J1850" s="11">
        <v>3945.7286719683375</v>
      </c>
      <c r="K1850" s="11">
        <v>25978.671441008486</v>
      </c>
      <c r="L1850" s="11">
        <v>1045.198058103254</v>
      </c>
      <c r="M1850" s="11">
        <v>58021.456830760093</v>
      </c>
      <c r="N1850" s="11">
        <v>7052.3362918447501</v>
      </c>
      <c r="O1850" s="11">
        <v>19490.164672467927</v>
      </c>
      <c r="P1850" s="43">
        <v>9804.2477034991462</v>
      </c>
      <c r="Q1850" s="11">
        <v>19141.509026855118</v>
      </c>
      <c r="R1850" s="11">
        <v>13873.391857338496</v>
      </c>
      <c r="S1850" s="11">
        <v>15470.228752172316</v>
      </c>
      <c r="T1850" s="11">
        <v>14959.110992324837</v>
      </c>
      <c r="U1850" s="11">
        <v>14598.146783591084</v>
      </c>
      <c r="V1850" s="11">
        <v>14348.651561675901</v>
      </c>
      <c r="W1850" s="11">
        <v>13930.669979850478</v>
      </c>
      <c r="X1850" s="12">
        <v>0</v>
      </c>
      <c r="Y1850" s="12">
        <v>361.22344017287412</v>
      </c>
      <c r="Z1850" s="12">
        <v>248.07142999914413</v>
      </c>
      <c r="AA1850" s="44">
        <v>232.04019061955896</v>
      </c>
      <c r="AB1850" s="45">
        <v>47.253829333787124</v>
      </c>
      <c r="AC1850" s="12">
        <v>156.60916797788991</v>
      </c>
      <c r="AD1850" s="12">
        <v>12259.730216984686</v>
      </c>
      <c r="AE1850" s="12">
        <v>2773.910088090704</v>
      </c>
      <c r="AF1850" s="12">
        <v>5480.532182188148</v>
      </c>
      <c r="AG1850" s="44">
        <v>1128.4755203370612</v>
      </c>
      <c r="AH1850" s="45">
        <v>390.29476040551708</v>
      </c>
      <c r="AI1850" s="12">
        <v>3945.7286730023657</v>
      </c>
      <c r="AJ1850" s="12">
        <v>-43.506244045383355</v>
      </c>
      <c r="AK1850" s="12">
        <v>7.2206642465334996</v>
      </c>
      <c r="AL1850" s="12">
        <v>42.05754159145016</v>
      </c>
      <c r="AM1850" s="44">
        <v>74.643138650057622</v>
      </c>
      <c r="AN1850" s="45">
        <v>68.007244074916713</v>
      </c>
      <c r="AO1850" s="12">
        <v>89.999999854790374</v>
      </c>
      <c r="AP1850" s="12">
        <v>-2120.5189886058733</v>
      </c>
      <c r="AQ1850" s="12">
        <v>7103.6182364257074</v>
      </c>
      <c r="AR1850" s="12">
        <v>10077.557357065043</v>
      </c>
      <c r="AS1850" s="44">
        <v>14266.824246389368</v>
      </c>
      <c r="AT1850" s="45">
        <v>14580.800658736265</v>
      </c>
      <c r="AU1850" s="12">
        <v>14756.651561675901</v>
      </c>
      <c r="AV1850" s="12">
        <v>11346.076325872191</v>
      </c>
      <c r="AW1850" s="12">
        <v>19894.929001627494</v>
      </c>
      <c r="AX1850" s="12">
        <v>19444.437786248629</v>
      </c>
      <c r="AY1850" s="44">
        <v>15578.279458998899</v>
      </c>
      <c r="AZ1850" s="45">
        <v>14445.355123150784</v>
      </c>
      <c r="BA1850" s="12">
        <v>13930.669980884508</v>
      </c>
      <c r="BB1850" s="12">
        <v>6771.4553739509201</v>
      </c>
      <c r="BC1850" s="12">
        <v>9855.5296480801044</v>
      </c>
      <c r="BD1850" s="12">
        <v>14146.701510904393</v>
      </c>
      <c r="BE1850" s="44">
        <v>14565.678603273966</v>
      </c>
      <c r="BF1850" s="45">
        <v>14726.961895264471</v>
      </c>
      <c r="BG1850" s="12">
        <v>14756.6515716759</v>
      </c>
      <c r="BH1850" s="12">
        <v>19786.086807434407</v>
      </c>
      <c r="BI1850" s="12">
        <v>19546.273356014688</v>
      </c>
      <c r="BJ1850" s="12">
        <v>15773.157511565825</v>
      </c>
      <c r="BK1850" s="44">
        <v>14490.096076764501</v>
      </c>
      <c r="BL1850" s="45">
        <v>14083.461640290778</v>
      </c>
      <c r="BM1850" s="12">
        <v>9984.9413078821417</v>
      </c>
      <c r="BN1850" s="12">
        <v>0</v>
      </c>
      <c r="BO1850" s="12">
        <v>50.726908291916857</v>
      </c>
      <c r="BP1850" s="12">
        <v>34.836877344916665</v>
      </c>
      <c r="BQ1850" s="48">
        <v>32.585597058607462</v>
      </c>
      <c r="BR1850" s="49">
        <v>6.6358945751409042</v>
      </c>
      <c r="BS1850" s="13">
        <v>21.992755779873658</v>
      </c>
      <c r="BT1850" s="12">
        <v>308.54316923990507</v>
      </c>
      <c r="BV1850" s="14">
        <f>Таблица1[[#This Row],[Lкан_леб,мм]]</f>
        <v>58021.456830760093</v>
      </c>
      <c r="BW1850" s="50">
        <f>Таблица1[[#This Row],[угол обхв4]]+Таблица1[[#This Row],[Lдуг 3,мм]]</f>
        <v>12259.730216984686</v>
      </c>
      <c r="BX1850" s="54">
        <f>Таблица1[[#This Row],[угол обхв5]]+Таблица1[[#This Row],[Y5, мм]]</f>
        <v>58382.680270932964</v>
      </c>
      <c r="BY1850" s="14">
        <f>Таблица1[[#This Row],[угол обхв6]]+Таблица1[[#This Row],[Lдуг 4,мм]]</f>
        <v>15033.640305075391</v>
      </c>
      <c r="BZ1850" s="14">
        <f>Таблица1[[#This Row],[Т1]]+Таблица1[[#This Row],[X6, мм]]</f>
        <v>58630.751700932109</v>
      </c>
      <c r="CA1850" s="14">
        <f>Таблица1[[#This Row],[Т2]]+Таблица1[[#This Row],[Lдуг 5,мм]]</f>
        <v>20514.172487263539</v>
      </c>
      <c r="CB1850" s="14">
        <f>Таблица1[[#This Row],[Т3]]+Таблица1[[#This Row],[Y6, мм]]</f>
        <v>58862.791891551671</v>
      </c>
      <c r="CC1850" s="14">
        <f>Таблица1[[#This Row],[Т4]]+Таблица1[[#This Row],[Lдуг 6,мм]]</f>
        <v>21642.648007600601</v>
      </c>
      <c r="CD1850" s="14">
        <f>Таблица1[[#This Row],[Т5]]+Таблица1[[#This Row],[Lдуг 1,мм]]</f>
        <v>58910.045720885457</v>
      </c>
      <c r="CE1850" s="14">
        <f>Таблица1[[#This Row],[Т6]]+Таблица1[[#This Row],[Lпрям1, мм]]</f>
        <v>22032.94276800612</v>
      </c>
      <c r="CF1850" s="15">
        <f>Таблица1[[#This Row],[Т7]]+Таблица1[[#This Row],[Lдуг 2,мм]]</f>
        <v>59066.654888863348</v>
      </c>
      <c r="CG1850" s="14">
        <f>Таблица1[[#This Row],[Т8]]+Таблица1[[#This Row],[Lпрям2, мм]]</f>
        <v>25978.671441008486</v>
      </c>
      <c r="CH1850" s="14">
        <f>Таблица1[[#This Row],[Т9]]-Таблица1[[#This Row],[Т9]]</f>
        <v>0</v>
      </c>
      <c r="CI1850" s="50">
        <f>Таблица1[[#This Row],[Т9]]-Таблица1[[#This Row],[Т8]]</f>
        <v>37033.712120857228</v>
      </c>
      <c r="CJ1850" s="54">
        <f>Таблица1[[#This Row],[Т9]]-Таблица1[[#This Row],[Т7]]</f>
        <v>156.60916797789105</v>
      </c>
      <c r="CK1850" s="14">
        <f>Таблица1[[#This Row],[Т9]]-Таблица1[[#This Row],[Т6]]</f>
        <v>37424.006881262743</v>
      </c>
      <c r="CL1850" s="14">
        <f>Таблица1[[#This Row],[Т9]]-Таблица1[[#This Row],[Т5]]</f>
        <v>203.86299731167674</v>
      </c>
      <c r="CM1850" s="14">
        <f>Таблица1[[#This Row],[Т9]]-Таблица1[[#This Row],[Т4]]</f>
        <v>38552.482401599809</v>
      </c>
      <c r="CN1850" s="14">
        <f>Таблица1[[#This Row],[Т9]]-Таблица1[[#This Row],[Т3]]</f>
        <v>435.90318793123879</v>
      </c>
      <c r="CO1850" s="14">
        <f>Таблица1[[#This Row],[Т9]]-Таблица1[[#This Row],[Т2]]</f>
        <v>44033.014583787954</v>
      </c>
      <c r="CP1850" s="14">
        <f>Таблица1[[#This Row],[Т9]]-Таблица1[[#This Row],[Т1]]</f>
        <v>683.97461793038383</v>
      </c>
      <c r="CQ1850" s="14">
        <f>Таблица1[[#This Row],[Т9]]-Таблица1[[#This Row],[угол обхв6]]</f>
        <v>46806.92467187866</v>
      </c>
      <c r="CR1850" s="14">
        <f>Таблица1[[#This Row],[Т9]]-Таблица1[[#This Row],[угол обхв5]]</f>
        <v>1045.1980581032549</v>
      </c>
      <c r="CS1850" s="14">
        <f>Таблица1[[#This Row],[Т9]]-Таблица1[[#This Row],[угол обхв4]]</f>
        <v>59066.654888863348</v>
      </c>
      <c r="CT1850" s="14">
        <f>Таблица1[[#This Row],[Lкан_прям, мм]]+Таблица1[[#This Row],[Lкан_дуг, мм]]+Таблица1[[#This Row],[Lкан_леб,мм]]</f>
        <v>85045.326329871838</v>
      </c>
      <c r="CU1850" s="16">
        <f>Таблица1[[#This Row],[Lкан_леб,мм]]</f>
        <v>58021.456830760093</v>
      </c>
      <c r="CV1850" s="14">
        <f>2534431-(Таблица1[[#This Row],[Т23]]+Таблица1[[#This Row],[угол обхв3]])</f>
        <v>2449077.1305008885</v>
      </c>
      <c r="CW1850" s="50">
        <f>SUM(X1850:AC1850,AD1850:AI1850)-Таблица1[[#This Row],[lподв_min, мм]]</f>
        <v>23078.140827143405</v>
      </c>
      <c r="CX1850" s="17">
        <f>CW2289-Таблица1[[#This Row],[Суммарная длина каната]]</f>
        <v>-2427339.1173242852</v>
      </c>
    </row>
    <row r="1851" spans="1:102" x14ac:dyDescent="0.25">
      <c r="A1851" s="21">
        <v>1850</v>
      </c>
      <c r="B1851" s="10">
        <v>46.947551020408156</v>
      </c>
      <c r="C1851" s="10">
        <v>101.61836734693884</v>
      </c>
      <c r="D1851" s="11">
        <v>14555.938309511335</v>
      </c>
      <c r="E1851" s="11">
        <v>14249.582195229448</v>
      </c>
      <c r="F1851" s="11">
        <v>14458.150674349235</v>
      </c>
      <c r="G1851" s="11">
        <v>14350.371968566847</v>
      </c>
      <c r="H1851" s="11">
        <v>14963.937819511335</v>
      </c>
      <c r="I1851" s="11">
        <v>10261.415434941584</v>
      </c>
      <c r="J1851" s="11">
        <v>3988.1667602878642</v>
      </c>
      <c r="K1851" s="11">
        <v>25978.671440997485</v>
      </c>
      <c r="L1851" s="11">
        <v>1045.1980581142584</v>
      </c>
      <c r="M1851" s="11">
        <v>58021.456830760093</v>
      </c>
      <c r="N1851" s="11">
        <v>7052.3362918447501</v>
      </c>
      <c r="O1851" s="11">
        <v>19490.164672467927</v>
      </c>
      <c r="P1851" s="43">
        <v>9772.5019943740954</v>
      </c>
      <c r="Q1851" s="11">
        <v>19241.894987816293</v>
      </c>
      <c r="R1851" s="11">
        <v>14009.104112186067</v>
      </c>
      <c r="S1851" s="11">
        <v>15765.196051274461</v>
      </c>
      <c r="T1851" s="11">
        <v>15134.470795590911</v>
      </c>
      <c r="U1851" s="11">
        <v>14944.913887697572</v>
      </c>
      <c r="V1851" s="11">
        <v>14555.938309511335</v>
      </c>
      <c r="W1851" s="11">
        <v>14249.582195229448</v>
      </c>
      <c r="X1851" s="12">
        <v>0</v>
      </c>
      <c r="Y1851" s="12">
        <v>346.94079623754413</v>
      </c>
      <c r="Z1851" s="12">
        <v>243.24088068657673</v>
      </c>
      <c r="AA1851" s="44">
        <v>232.04019061955921</v>
      </c>
      <c r="AB1851" s="45">
        <v>47.253829333787664</v>
      </c>
      <c r="AC1851" s="12">
        <v>175.72236123679065</v>
      </c>
      <c r="AD1851" s="12">
        <v>12259.730216984686</v>
      </c>
      <c r="AE1851" s="12">
        <v>2731.4719997711836</v>
      </c>
      <c r="AF1851" s="12">
        <v>5480.5321821881489</v>
      </c>
      <c r="AG1851" s="44">
        <v>1128.4755203370596</v>
      </c>
      <c r="AH1851" s="45">
        <v>390.29476040551532</v>
      </c>
      <c r="AI1851" s="12">
        <v>3988.1667613108893</v>
      </c>
      <c r="AJ1851" s="12">
        <v>-43.506244045383355</v>
      </c>
      <c r="AK1851" s="12">
        <v>5.2149406735371144</v>
      </c>
      <c r="AL1851" s="12">
        <v>39.373459958797078</v>
      </c>
      <c r="AM1851" s="44">
        <v>71.959057017404561</v>
      </c>
      <c r="AN1851" s="45">
        <v>65.32316244226358</v>
      </c>
      <c r="AO1851" s="12">
        <v>89.999999856335549</v>
      </c>
      <c r="AP1851" s="12">
        <v>-2120.5189886058733</v>
      </c>
      <c r="AQ1851" s="12">
        <v>7089.4203371310832</v>
      </c>
      <c r="AR1851" s="12">
        <v>10031.325976964545</v>
      </c>
      <c r="AS1851" s="44">
        <v>14397.044977043772</v>
      </c>
      <c r="AT1851" s="45">
        <v>14763.730567107779</v>
      </c>
      <c r="AU1851" s="12">
        <v>14963.938309511334</v>
      </c>
      <c r="AV1851" s="12">
        <v>11346.076325872191</v>
      </c>
      <c r="AW1851" s="12">
        <v>19896.475850735518</v>
      </c>
      <c r="AX1851" s="12">
        <v>19557.290209777595</v>
      </c>
      <c r="AY1851" s="44">
        <v>15891.552235822177</v>
      </c>
      <c r="AZ1851" s="45">
        <v>14774.573983434722</v>
      </c>
      <c r="BA1851" s="12">
        <v>14249.582196252475</v>
      </c>
      <c r="BB1851" s="12">
        <v>6771.4553739509201</v>
      </c>
      <c r="BC1851" s="12">
        <v>9809.5860396604294</v>
      </c>
      <c r="BD1851" s="12">
        <v>14267.928094776516</v>
      </c>
      <c r="BE1851" s="44">
        <v>14746.529930733206</v>
      </c>
      <c r="BF1851" s="45">
        <v>14926.678537994465</v>
      </c>
      <c r="BG1851" s="12">
        <v>14963.938319511335</v>
      </c>
      <c r="BH1851" s="12">
        <v>19786.086807434407</v>
      </c>
      <c r="BI1851" s="12">
        <v>19648.206166083888</v>
      </c>
      <c r="BJ1851" s="12">
        <v>16080.591273235761</v>
      </c>
      <c r="BK1851" s="44">
        <v>14818.557703149856</v>
      </c>
      <c r="BL1851" s="45">
        <v>14419.922099492298</v>
      </c>
      <c r="BM1851" s="12">
        <v>10261.415434941586</v>
      </c>
      <c r="BN1851" s="12">
        <v>0</v>
      </c>
      <c r="BO1851" s="12">
        <v>48.721184718920462</v>
      </c>
      <c r="BP1851" s="12">
        <v>34.158519285259963</v>
      </c>
      <c r="BQ1851" s="48">
        <v>32.58559705860749</v>
      </c>
      <c r="BR1851" s="49">
        <v>6.6358945751409806</v>
      </c>
      <c r="BS1851" s="13">
        <v>24.676837414071965</v>
      </c>
      <c r="BT1851" s="12">
        <v>308.54316923990507</v>
      </c>
      <c r="BV1851" s="14">
        <f>Таблица1[[#This Row],[Lкан_леб,мм]]</f>
        <v>58021.456830760093</v>
      </c>
      <c r="BW1851" s="50">
        <f>Таблица1[[#This Row],[угол обхв4]]+Таблица1[[#This Row],[Lдуг 3,мм]]</f>
        <v>12259.730216984686</v>
      </c>
      <c r="BX1851" s="54">
        <f>Таблица1[[#This Row],[угол обхв5]]+Таблица1[[#This Row],[Y5, мм]]</f>
        <v>58368.397626997634</v>
      </c>
      <c r="BY1851" s="14">
        <f>Таблица1[[#This Row],[угол обхв6]]+Таблица1[[#This Row],[Lдуг 4,мм]]</f>
        <v>14991.20221675587</v>
      </c>
      <c r="BZ1851" s="14">
        <f>Таблица1[[#This Row],[Т1]]+Таблица1[[#This Row],[X6, мм]]</f>
        <v>58611.638507684213</v>
      </c>
      <c r="CA1851" s="14">
        <f>Таблица1[[#This Row],[Т2]]+Таблица1[[#This Row],[Lдуг 5,мм]]</f>
        <v>20471.73439894402</v>
      </c>
      <c r="CB1851" s="14">
        <f>Таблица1[[#This Row],[Т3]]+Таблица1[[#This Row],[Y6, мм]]</f>
        <v>58843.678698303775</v>
      </c>
      <c r="CC1851" s="14">
        <f>Таблица1[[#This Row],[Т4]]+Таблица1[[#This Row],[Lдуг 6,мм]]</f>
        <v>21600.209919281078</v>
      </c>
      <c r="CD1851" s="14">
        <f>Таблица1[[#This Row],[Т5]]+Таблица1[[#This Row],[Lдуг 1,мм]]</f>
        <v>58890.93252763756</v>
      </c>
      <c r="CE1851" s="14">
        <f>Таблица1[[#This Row],[Т6]]+Таблица1[[#This Row],[Lпрям1, мм]]</f>
        <v>21990.504679686594</v>
      </c>
      <c r="CF1851" s="15">
        <f>Таблица1[[#This Row],[Т7]]+Таблица1[[#This Row],[Lдуг 2,мм]]</f>
        <v>59066.654888874349</v>
      </c>
      <c r="CG1851" s="14">
        <f>Таблица1[[#This Row],[Т8]]+Таблица1[[#This Row],[Lпрям2, мм]]</f>
        <v>25978.671440997481</v>
      </c>
      <c r="CH1851" s="14">
        <f>Таблица1[[#This Row],[Т9]]-Таблица1[[#This Row],[Т9]]</f>
        <v>0</v>
      </c>
      <c r="CI1851" s="50">
        <f>Таблица1[[#This Row],[Т9]]-Таблица1[[#This Row],[Т8]]</f>
        <v>37076.150209187756</v>
      </c>
      <c r="CJ1851" s="54">
        <f>Таблица1[[#This Row],[Т9]]-Таблица1[[#This Row],[Т7]]</f>
        <v>175.72236123678886</v>
      </c>
      <c r="CK1851" s="14">
        <f>Таблица1[[#This Row],[Т9]]-Таблица1[[#This Row],[Т6]]</f>
        <v>37466.444969593271</v>
      </c>
      <c r="CL1851" s="14">
        <f>Таблица1[[#This Row],[Т9]]-Таблица1[[#This Row],[Т5]]</f>
        <v>222.97619057057454</v>
      </c>
      <c r="CM1851" s="14">
        <f>Таблица1[[#This Row],[Т9]]-Таблица1[[#This Row],[Т4]]</f>
        <v>38594.920489930329</v>
      </c>
      <c r="CN1851" s="14">
        <f>Таблица1[[#This Row],[Т9]]-Таблица1[[#This Row],[Т3]]</f>
        <v>455.0163811901366</v>
      </c>
      <c r="CO1851" s="14">
        <f>Таблица1[[#This Row],[Т9]]-Таблица1[[#This Row],[Т2]]</f>
        <v>44075.452672118481</v>
      </c>
      <c r="CP1851" s="14">
        <f>Таблица1[[#This Row],[Т9]]-Таблица1[[#This Row],[Т1]]</f>
        <v>698.25726187671535</v>
      </c>
      <c r="CQ1851" s="14">
        <f>Таблица1[[#This Row],[Т9]]-Таблица1[[#This Row],[угол обхв6]]</f>
        <v>46806.924671889661</v>
      </c>
      <c r="CR1851" s="14">
        <f>Таблица1[[#This Row],[Т9]]-Таблица1[[#This Row],[угол обхв5]]</f>
        <v>1045.1980581142561</v>
      </c>
      <c r="CS1851" s="14">
        <f>Таблица1[[#This Row],[Т9]]-Таблица1[[#This Row],[угол обхв4]]</f>
        <v>59066.654888874349</v>
      </c>
      <c r="CT1851" s="14">
        <f>Таблица1[[#This Row],[Lкан_прям, мм]]+Таблица1[[#This Row],[Lкан_дуг, мм]]+Таблица1[[#This Row],[Lкан_леб,мм]]</f>
        <v>85045.326329871838</v>
      </c>
      <c r="CU1851" s="16">
        <f>Таблица1[[#This Row],[Lкан_леб,мм]]</f>
        <v>58021.456830760093</v>
      </c>
      <c r="CV1851" s="14">
        <f>2534431-(Таблица1[[#This Row],[Т23]]+Таблица1[[#This Row],[угол обхв3]])</f>
        <v>2449077.1305008885</v>
      </c>
      <c r="CW1851" s="50">
        <f>SUM(X1851:AC1851,AD1851:AI1851)-Таблица1[[#This Row],[lподв_min, мм]]</f>
        <v>23035.702738823871</v>
      </c>
      <c r="CX1851" s="17">
        <f>CW2290-Таблица1[[#This Row],[Суммарная длина каната]]</f>
        <v>-2425525.628259209</v>
      </c>
    </row>
    <row r="1852" spans="1:102" x14ac:dyDescent="0.25">
      <c r="A1852" s="21">
        <v>1851</v>
      </c>
      <c r="B1852" s="10">
        <v>46.947551020408156</v>
      </c>
      <c r="C1852" s="10">
        <v>104.3024489795919</v>
      </c>
      <c r="D1852" s="11">
        <v>14748.063330391533</v>
      </c>
      <c r="E1852" s="11">
        <v>14577.851556117566</v>
      </c>
      <c r="F1852" s="11">
        <v>14645.663098527491</v>
      </c>
      <c r="G1852" s="11">
        <v>14673.951465140366</v>
      </c>
      <c r="H1852" s="11">
        <v>15156.062840391534</v>
      </c>
      <c r="I1852" s="11">
        <v>10546.126328764505</v>
      </c>
      <c r="J1852" s="11">
        <v>4031.7252273530621</v>
      </c>
      <c r="K1852" s="11">
        <v>25978.67144098644</v>
      </c>
      <c r="L1852" s="11">
        <v>1045.1980581253067</v>
      </c>
      <c r="M1852" s="11">
        <v>58021.456830760093</v>
      </c>
      <c r="N1852" s="11">
        <v>7052.3362918447501</v>
      </c>
      <c r="O1852" s="11">
        <v>19490.164672467927</v>
      </c>
      <c r="P1852" s="43">
        <v>9736.0901456295578</v>
      </c>
      <c r="Q1852" s="11">
        <v>19340.684200167419</v>
      </c>
      <c r="R1852" s="11">
        <v>14130.854477537938</v>
      </c>
      <c r="S1852" s="11">
        <v>16066.195008402403</v>
      </c>
      <c r="T1852" s="11">
        <v>15293.399483572068</v>
      </c>
      <c r="U1852" s="11">
        <v>15299.512473747347</v>
      </c>
      <c r="V1852" s="11">
        <v>14748.063330391533</v>
      </c>
      <c r="W1852" s="11">
        <v>14577.851556117566</v>
      </c>
      <c r="X1852" s="12">
        <v>0</v>
      </c>
      <c r="Y1852" s="12">
        <v>332.50694102080638</v>
      </c>
      <c r="Z1852" s="12">
        <v>238.56154265541753</v>
      </c>
      <c r="AA1852" s="44">
        <v>232.04019061955833</v>
      </c>
      <c r="AB1852" s="45">
        <v>47.253829333785497</v>
      </c>
      <c r="AC1852" s="12">
        <v>194.83555449573876</v>
      </c>
      <c r="AD1852" s="12">
        <v>12259.730216984686</v>
      </c>
      <c r="AE1852" s="12">
        <v>2687.9135327059867</v>
      </c>
      <c r="AF1852" s="12">
        <v>5480.5321821881516</v>
      </c>
      <c r="AG1852" s="44">
        <v>1128.4755203370612</v>
      </c>
      <c r="AH1852" s="45">
        <v>390.29476040551776</v>
      </c>
      <c r="AI1852" s="12">
        <v>4031.725228365035</v>
      </c>
      <c r="AJ1852" s="12">
        <v>-43.506244045383355</v>
      </c>
      <c r="AK1852" s="12">
        <v>3.1879823744636839</v>
      </c>
      <c r="AL1852" s="12">
        <v>36.689378326144045</v>
      </c>
      <c r="AM1852" s="44">
        <v>69.274975384751414</v>
      </c>
      <c r="AN1852" s="45">
        <v>62.639080809610739</v>
      </c>
      <c r="AO1852" s="12">
        <v>89.999999857887659</v>
      </c>
      <c r="AP1852" s="12">
        <v>-2120.5189886058733</v>
      </c>
      <c r="AQ1852" s="12">
        <v>7075.0260219854399</v>
      </c>
      <c r="AR1852" s="12">
        <v>9979.8605580325948</v>
      </c>
      <c r="AS1852" s="44">
        <v>14512.452616898647</v>
      </c>
      <c r="AT1852" s="45">
        <v>14931.042820683986</v>
      </c>
      <c r="AU1852" s="12">
        <v>15156.063330391533</v>
      </c>
      <c r="AV1852" s="12">
        <v>11346.076325872191</v>
      </c>
      <c r="AW1852" s="12">
        <v>19897.533272320863</v>
      </c>
      <c r="AX1852" s="12">
        <v>19667.853859574971</v>
      </c>
      <c r="AY1852" s="44">
        <v>16210.57942597038</v>
      </c>
      <c r="AZ1852" s="45">
        <v>15111.998077338396</v>
      </c>
      <c r="BA1852" s="12">
        <v>14577.851557129541</v>
      </c>
      <c r="BB1852" s="12">
        <v>6771.4553739509201</v>
      </c>
      <c r="BC1852" s="12">
        <v>9758.7798757702458</v>
      </c>
      <c r="BD1852" s="12">
        <v>14374.624889940975</v>
      </c>
      <c r="BE1852" s="44">
        <v>14911.801344211359</v>
      </c>
      <c r="BF1852" s="45">
        <v>15110.419993279615</v>
      </c>
      <c r="BG1852" s="12">
        <v>15156.063340391534</v>
      </c>
      <c r="BH1852" s="12">
        <v>19786.086807434407</v>
      </c>
      <c r="BI1852" s="12">
        <v>19748.052800020356</v>
      </c>
      <c r="BJ1852" s="12">
        <v>16393.364667809954</v>
      </c>
      <c r="BK1852" s="44">
        <v>15155.12805617937</v>
      </c>
      <c r="BL1852" s="45">
        <v>14765.365952526518</v>
      </c>
      <c r="BM1852" s="12">
        <v>10546.126328764507</v>
      </c>
      <c r="BN1852" s="12">
        <v>0</v>
      </c>
      <c r="BO1852" s="12">
        <v>46.694226419847034</v>
      </c>
      <c r="BP1852" s="12">
        <v>33.501395951680358</v>
      </c>
      <c r="BQ1852" s="48">
        <v>32.58559705860737</v>
      </c>
      <c r="BR1852" s="49">
        <v>6.635894575140675</v>
      </c>
      <c r="BS1852" s="13">
        <v>27.360919048276926</v>
      </c>
      <c r="BT1852" s="12">
        <v>308.54316923990507</v>
      </c>
      <c r="BV1852" s="14">
        <f>Таблица1[[#This Row],[Lкан_леб,мм]]</f>
        <v>58021.456830760093</v>
      </c>
      <c r="BW1852" s="50">
        <f>Таблица1[[#This Row],[угол обхв4]]+Таблица1[[#This Row],[Lдуг 3,мм]]</f>
        <v>12259.730216984686</v>
      </c>
      <c r="BX1852" s="54">
        <f>Таблица1[[#This Row],[угол обхв5]]+Таблица1[[#This Row],[Y5, мм]]</f>
        <v>58353.963771780902</v>
      </c>
      <c r="BY1852" s="14">
        <f>Таблица1[[#This Row],[угол обхв6]]+Таблица1[[#This Row],[Lдуг 4,мм]]</f>
        <v>14947.643749690673</v>
      </c>
      <c r="BZ1852" s="14">
        <f>Таблица1[[#This Row],[Т1]]+Таблица1[[#This Row],[X6, мм]]</f>
        <v>58592.525314436316</v>
      </c>
      <c r="CA1852" s="14">
        <f>Таблица1[[#This Row],[Т2]]+Таблица1[[#This Row],[Lдуг 5,мм]]</f>
        <v>20428.175931878824</v>
      </c>
      <c r="CB1852" s="14">
        <f>Таблица1[[#This Row],[Т3]]+Таблица1[[#This Row],[Y6, мм]]</f>
        <v>58824.565505055871</v>
      </c>
      <c r="CC1852" s="14">
        <f>Таблица1[[#This Row],[Т4]]+Таблица1[[#This Row],[Lдуг 6,мм]]</f>
        <v>21556.651452215887</v>
      </c>
      <c r="CD1852" s="14">
        <f>Таблица1[[#This Row],[Т5]]+Таблица1[[#This Row],[Lдуг 1,мм]]</f>
        <v>58871.819334389656</v>
      </c>
      <c r="CE1852" s="14">
        <f>Таблица1[[#This Row],[Т6]]+Таблица1[[#This Row],[Lпрям1, мм]]</f>
        <v>21946.946212621406</v>
      </c>
      <c r="CF1852" s="15">
        <f>Таблица1[[#This Row],[Т7]]+Таблица1[[#This Row],[Lдуг 2,мм]]</f>
        <v>59066.654888885394</v>
      </c>
      <c r="CG1852" s="14">
        <f>Таблица1[[#This Row],[Т8]]+Таблица1[[#This Row],[Lпрям2, мм]]</f>
        <v>25978.67144098644</v>
      </c>
      <c r="CH1852" s="14">
        <f>Таблица1[[#This Row],[Т9]]-Таблица1[[#This Row],[Т9]]</f>
        <v>0</v>
      </c>
      <c r="CI1852" s="50">
        <f>Таблица1[[#This Row],[Т9]]-Таблица1[[#This Row],[Т8]]</f>
        <v>37119.708676263988</v>
      </c>
      <c r="CJ1852" s="54">
        <f>Таблица1[[#This Row],[Т9]]-Таблица1[[#This Row],[Т7]]</f>
        <v>194.8355544957376</v>
      </c>
      <c r="CK1852" s="14">
        <f>Таблица1[[#This Row],[Т9]]-Таблица1[[#This Row],[Т6]]</f>
        <v>37510.003436669504</v>
      </c>
      <c r="CL1852" s="14">
        <f>Таблица1[[#This Row],[Т9]]-Таблица1[[#This Row],[Т5]]</f>
        <v>242.08938382952329</v>
      </c>
      <c r="CM1852" s="14">
        <f>Таблица1[[#This Row],[Т9]]-Таблица1[[#This Row],[Т4]]</f>
        <v>38638.47895700657</v>
      </c>
      <c r="CN1852" s="14">
        <f>Таблица1[[#This Row],[Т9]]-Таблица1[[#This Row],[Т3]]</f>
        <v>474.12957444907806</v>
      </c>
      <c r="CO1852" s="14">
        <f>Таблица1[[#This Row],[Т9]]-Таблица1[[#This Row],[Т2]]</f>
        <v>44119.011139194721</v>
      </c>
      <c r="CP1852" s="14">
        <f>Таблица1[[#This Row],[Т9]]-Таблица1[[#This Row],[Т1]]</f>
        <v>712.69111710449215</v>
      </c>
      <c r="CQ1852" s="14">
        <f>Таблица1[[#This Row],[Т9]]-Таблица1[[#This Row],[угол обхв6]]</f>
        <v>46806.924671900706</v>
      </c>
      <c r="CR1852" s="14">
        <f>Таблица1[[#This Row],[Т9]]-Таблица1[[#This Row],[угол обхв5]]</f>
        <v>1045.198058125301</v>
      </c>
      <c r="CS1852" s="14">
        <f>Таблица1[[#This Row],[Т9]]-Таблица1[[#This Row],[угол обхв4]]</f>
        <v>59066.654888885394</v>
      </c>
      <c r="CT1852" s="14">
        <f>Таблица1[[#This Row],[Lкан_прям, мм]]+Таблица1[[#This Row],[Lкан_дуг, мм]]+Таблица1[[#This Row],[Lкан_леб,мм]]</f>
        <v>85045.326329871838</v>
      </c>
      <c r="CU1852" s="16">
        <f>Таблица1[[#This Row],[Lкан_леб,мм]]</f>
        <v>58021.456830760093</v>
      </c>
      <c r="CV1852" s="14">
        <f>2534431-(Таблица1[[#This Row],[Т23]]+Таблица1[[#This Row],[угол обхв3]])</f>
        <v>2449077.1305008885</v>
      </c>
      <c r="CW1852" s="50">
        <f>SUM(X1852:AC1852,AD1852:AI1852)-Таблица1[[#This Row],[lподв_min, мм]]</f>
        <v>22992.144271758687</v>
      </c>
      <c r="CX1852" s="17">
        <f>CW2291-Таблица1[[#This Row],[Суммарная длина каната]]</f>
        <v>-2425564.5291477344</v>
      </c>
    </row>
    <row r="1853" spans="1:102" x14ac:dyDescent="0.25">
      <c r="A1853" s="21">
        <v>1852</v>
      </c>
      <c r="B1853" s="10">
        <v>46.947551020408156</v>
      </c>
      <c r="C1853" s="10">
        <v>106.98653061224498</v>
      </c>
      <c r="D1853" s="11">
        <v>14924.605072778402</v>
      </c>
      <c r="E1853" s="11">
        <v>14914.757789572992</v>
      </c>
      <c r="F1853" s="11">
        <v>14817.816925906896</v>
      </c>
      <c r="G1853" s="11">
        <v>15005.956976453961</v>
      </c>
      <c r="H1853" s="11">
        <v>15332.604582778402</v>
      </c>
      <c r="I1853" s="11">
        <v>10838.396304028987</v>
      </c>
      <c r="J1853" s="11">
        <v>4076.3614855440037</v>
      </c>
      <c r="K1853" s="11">
        <v>25978.671440975359</v>
      </c>
      <c r="L1853" s="11">
        <v>1045.1980581363905</v>
      </c>
      <c r="M1853" s="11">
        <v>58021.456830760093</v>
      </c>
      <c r="N1853" s="11">
        <v>7052.3362918447501</v>
      </c>
      <c r="O1853" s="11">
        <v>19490.164672467927</v>
      </c>
      <c r="P1853" s="43">
        <v>9695.0920504037222</v>
      </c>
      <c r="Q1853" s="11">
        <v>19437.659905340439</v>
      </c>
      <c r="R1853" s="11">
        <v>14238.375814561576</v>
      </c>
      <c r="S1853" s="11">
        <v>16372.56518603083</v>
      </c>
      <c r="T1853" s="11">
        <v>15435.548342537222</v>
      </c>
      <c r="U1853" s="11">
        <v>15661.164498471138</v>
      </c>
      <c r="V1853" s="11">
        <v>14924.605072778402</v>
      </c>
      <c r="W1853" s="11">
        <v>14914.757789572992</v>
      </c>
      <c r="X1853" s="12">
        <v>0</v>
      </c>
      <c r="Y1853" s="12">
        <v>317.91034464433767</v>
      </c>
      <c r="Z1853" s="12">
        <v>234.04494578398916</v>
      </c>
      <c r="AA1853" s="44">
        <v>232.04019061955839</v>
      </c>
      <c r="AB1853" s="45">
        <v>47.253829333786769</v>
      </c>
      <c r="AC1853" s="12">
        <v>213.94874775471845</v>
      </c>
      <c r="AD1853" s="12">
        <v>12259.730216984686</v>
      </c>
      <c r="AE1853" s="12">
        <v>2643.277274515051</v>
      </c>
      <c r="AF1853" s="12">
        <v>5480.5321821881498</v>
      </c>
      <c r="AG1853" s="44">
        <v>1128.4755203370614</v>
      </c>
      <c r="AH1853" s="45">
        <v>390.29476040551486</v>
      </c>
      <c r="AI1853" s="12">
        <v>4076.3614865448935</v>
      </c>
      <c r="AJ1853" s="12">
        <v>-43.506244045383355</v>
      </c>
      <c r="AK1853" s="12">
        <v>1.1381701989058162</v>
      </c>
      <c r="AL1853" s="12">
        <v>34.005296693490983</v>
      </c>
      <c r="AM1853" s="44">
        <v>66.590893752098353</v>
      </c>
      <c r="AN1853" s="45">
        <v>59.954999176957507</v>
      </c>
      <c r="AO1853" s="12">
        <v>89.999999859443818</v>
      </c>
      <c r="AP1853" s="12">
        <v>-2120.5189886058733</v>
      </c>
      <c r="AQ1853" s="12">
        <v>7060.4406043187209</v>
      </c>
      <c r="AR1853" s="12">
        <v>9923.2740232315919</v>
      </c>
      <c r="AS1853" s="44">
        <v>14612.793944026596</v>
      </c>
      <c r="AT1853" s="45">
        <v>15082.370310914866</v>
      </c>
      <c r="AU1853" s="12">
        <v>15332.6050727784</v>
      </c>
      <c r="AV1853" s="12">
        <v>11346.076325872191</v>
      </c>
      <c r="AW1853" s="12">
        <v>19898.084174476993</v>
      </c>
      <c r="AX1853" s="12">
        <v>19775.886142164818</v>
      </c>
      <c r="AY1853" s="44">
        <v>16534.661035230973</v>
      </c>
      <c r="AZ1853" s="45">
        <v>15456.887045042335</v>
      </c>
      <c r="BA1853" s="12">
        <v>14914.757790573884</v>
      </c>
      <c r="BB1853" s="12">
        <v>6771.4553739509201</v>
      </c>
      <c r="BC1853" s="12">
        <v>9703.1963628776921</v>
      </c>
      <c r="BD1853" s="12">
        <v>14466.557787389445</v>
      </c>
      <c r="BE1853" s="44">
        <v>15061.130213072202</v>
      </c>
      <c r="BF1853" s="45">
        <v>15277.783104400758</v>
      </c>
      <c r="BG1853" s="12">
        <v>15332.605082778402</v>
      </c>
      <c r="BH1853" s="12">
        <v>19786.086807434407</v>
      </c>
      <c r="BI1853" s="12">
        <v>19845.579407349505</v>
      </c>
      <c r="BJ1853" s="12">
        <v>16710.791422855207</v>
      </c>
      <c r="BK1853" s="44">
        <v>15499.068649270999</v>
      </c>
      <c r="BL1853" s="45">
        <v>15119.035243001796</v>
      </c>
      <c r="BM1853" s="12">
        <v>10838.396304028989</v>
      </c>
      <c r="BN1853" s="12">
        <v>0</v>
      </c>
      <c r="BO1853" s="12">
        <v>44.644414244289166</v>
      </c>
      <c r="BP1853" s="12">
        <v>32.867126494585165</v>
      </c>
      <c r="BQ1853" s="48">
        <v>32.585597058607377</v>
      </c>
      <c r="BR1853" s="49">
        <v>6.6358945751408536</v>
      </c>
      <c r="BS1853" s="13">
        <v>30.045000682486311</v>
      </c>
      <c r="BT1853" s="12">
        <v>308.54316923990507</v>
      </c>
      <c r="BV1853" s="14">
        <f>Таблица1[[#This Row],[Lкан_леб,мм]]</f>
        <v>58021.456830760093</v>
      </c>
      <c r="BW1853" s="50">
        <f>Таблица1[[#This Row],[угол обхв4]]+Таблица1[[#This Row],[Lдуг 3,мм]]</f>
        <v>12259.730216984686</v>
      </c>
      <c r="BX1853" s="54">
        <f>Таблица1[[#This Row],[угол обхв5]]+Таблица1[[#This Row],[Y5, мм]]</f>
        <v>58339.367175404434</v>
      </c>
      <c r="BY1853" s="14">
        <f>Таблица1[[#This Row],[угол обхв6]]+Таблица1[[#This Row],[Lдуг 4,мм]]</f>
        <v>14903.007491499737</v>
      </c>
      <c r="BZ1853" s="14">
        <f>Таблица1[[#This Row],[Т1]]+Таблица1[[#This Row],[X6, мм]]</f>
        <v>58573.412121188419</v>
      </c>
      <c r="CA1853" s="14">
        <f>Таблица1[[#This Row],[Т2]]+Таблица1[[#This Row],[Lдуг 5,мм]]</f>
        <v>20383.539673687887</v>
      </c>
      <c r="CB1853" s="14">
        <f>Таблица1[[#This Row],[Т3]]+Таблица1[[#This Row],[Y6, мм]]</f>
        <v>58805.452311807974</v>
      </c>
      <c r="CC1853" s="14">
        <f>Таблица1[[#This Row],[Т4]]+Таблица1[[#This Row],[Lдуг 6,мм]]</f>
        <v>21512.015194024949</v>
      </c>
      <c r="CD1853" s="14">
        <f>Таблица1[[#This Row],[Т5]]+Таблица1[[#This Row],[Lдуг 1,мм]]</f>
        <v>58852.70614114176</v>
      </c>
      <c r="CE1853" s="14">
        <f>Таблица1[[#This Row],[Т6]]+Таблица1[[#This Row],[Lпрям1, мм]]</f>
        <v>21902.309954430464</v>
      </c>
      <c r="CF1853" s="15">
        <f>Таблица1[[#This Row],[Т7]]+Таблица1[[#This Row],[Lдуг 2,мм]]</f>
        <v>59066.654888896475</v>
      </c>
      <c r="CG1853" s="14">
        <f>Таблица1[[#This Row],[Т8]]+Таблица1[[#This Row],[Lпрям2, мм]]</f>
        <v>25978.671440975359</v>
      </c>
      <c r="CH1853" s="14">
        <f>Таблица1[[#This Row],[Т9]]-Таблица1[[#This Row],[Т9]]</f>
        <v>0</v>
      </c>
      <c r="CI1853" s="50">
        <f>Таблица1[[#This Row],[Т9]]-Таблица1[[#This Row],[Т8]]</f>
        <v>37164.344934466011</v>
      </c>
      <c r="CJ1853" s="54">
        <f>Таблица1[[#This Row],[Т9]]-Таблица1[[#This Row],[Т7]]</f>
        <v>213.94874775471544</v>
      </c>
      <c r="CK1853" s="14">
        <f>Таблица1[[#This Row],[Т9]]-Таблица1[[#This Row],[Т6]]</f>
        <v>37554.639694871526</v>
      </c>
      <c r="CL1853" s="14">
        <f>Таблица1[[#This Row],[Т9]]-Таблица1[[#This Row],[Т5]]</f>
        <v>261.20257708850113</v>
      </c>
      <c r="CM1853" s="14">
        <f>Таблица1[[#This Row],[Т9]]-Таблица1[[#This Row],[Т4]]</f>
        <v>38683.115215208585</v>
      </c>
      <c r="CN1853" s="14">
        <f>Таблица1[[#This Row],[Т9]]-Таблица1[[#This Row],[Т3]]</f>
        <v>493.24276770805591</v>
      </c>
      <c r="CO1853" s="14">
        <f>Таблица1[[#This Row],[Т9]]-Таблица1[[#This Row],[Т2]]</f>
        <v>44163.647397396737</v>
      </c>
      <c r="CP1853" s="14">
        <f>Таблица1[[#This Row],[Т9]]-Таблица1[[#This Row],[Т1]]</f>
        <v>727.2877134920418</v>
      </c>
      <c r="CQ1853" s="14">
        <f>Таблица1[[#This Row],[Т9]]-Таблица1[[#This Row],[угол обхв6]]</f>
        <v>46806.924671911787</v>
      </c>
      <c r="CR1853" s="14">
        <f>Таблица1[[#This Row],[Т9]]-Таблица1[[#This Row],[угол обхв5]]</f>
        <v>1045.1980581363823</v>
      </c>
      <c r="CS1853" s="14">
        <f>Таблица1[[#This Row],[Т9]]-Таблица1[[#This Row],[угол обхв4]]</f>
        <v>59066.654888896475</v>
      </c>
      <c r="CT1853" s="14">
        <f>Таблица1[[#This Row],[Lкан_прям, мм]]+Таблица1[[#This Row],[Lкан_дуг, мм]]+Таблица1[[#This Row],[Lкан_леб,мм]]</f>
        <v>85045.326329871838</v>
      </c>
      <c r="CU1853" s="16">
        <f>Таблица1[[#This Row],[Lкан_леб,мм]]</f>
        <v>58021.456830760093</v>
      </c>
      <c r="CV1853" s="14">
        <f>2534431-(Таблица1[[#This Row],[Т23]]+Таблица1[[#This Row],[угол обхв3]])</f>
        <v>2449077.1305008885</v>
      </c>
      <c r="CW1853" s="50">
        <f>SUM(X1853:AC1853,AD1853:AI1853)-Таблица1[[#This Row],[lподв_min, мм]]</f>
        <v>22947.508013567749</v>
      </c>
      <c r="CX1853" s="17">
        <f>CW2292-Таблица1[[#This Row],[Суммарная длина каната]]</f>
        <v>-2425605.0915770968</v>
      </c>
    </row>
    <row r="1854" spans="1:102" x14ac:dyDescent="0.25">
      <c r="A1854" s="21">
        <v>1853</v>
      </c>
      <c r="B1854" s="10">
        <v>46.947551020408156</v>
      </c>
      <c r="C1854" s="10">
        <v>109.67061224489804</v>
      </c>
      <c r="D1854" s="11">
        <v>15085.176177218702</v>
      </c>
      <c r="E1854" s="11">
        <v>15259.561672040883</v>
      </c>
      <c r="F1854" s="11">
        <v>14974.234424787604</v>
      </c>
      <c r="G1854" s="11">
        <v>15345.660031883082</v>
      </c>
      <c r="H1854" s="11">
        <v>15493.175687218702</v>
      </c>
      <c r="I1854" s="11">
        <v>11137.53107867259</v>
      </c>
      <c r="J1854" s="11">
        <v>4122.0305933682939</v>
      </c>
      <c r="K1854" s="11">
        <v>25978.67144096427</v>
      </c>
      <c r="L1854" s="11">
        <v>1045.1980581474743</v>
      </c>
      <c r="M1854" s="11">
        <v>58021.456830760093</v>
      </c>
      <c r="N1854" s="11">
        <v>7052.3362918447501</v>
      </c>
      <c r="O1854" s="11">
        <v>19490.164672467927</v>
      </c>
      <c r="P1854" s="43">
        <v>9649.5976647576099</v>
      </c>
      <c r="Q1854" s="11">
        <v>19532.609323878063</v>
      </c>
      <c r="R1854" s="11">
        <v>14331.43220507833</v>
      </c>
      <c r="S1854" s="11">
        <v>16683.634361359113</v>
      </c>
      <c r="T1854" s="11">
        <v>15560.605476254115</v>
      </c>
      <c r="U1854" s="11">
        <v>16029.076442281648</v>
      </c>
      <c r="V1854" s="11">
        <v>15085.176177218702</v>
      </c>
      <c r="W1854" s="11">
        <v>15259.561672040883</v>
      </c>
      <c r="X1854" s="12">
        <v>0</v>
      </c>
      <c r="Y1854" s="12">
        <v>303.13852422842001</v>
      </c>
      <c r="Z1854" s="12">
        <v>229.70357295200947</v>
      </c>
      <c r="AA1854" s="44">
        <v>232.04019061955819</v>
      </c>
      <c r="AB1854" s="45">
        <v>47.253829333784132</v>
      </c>
      <c r="AC1854" s="12">
        <v>233.06194101370255</v>
      </c>
      <c r="AD1854" s="12">
        <v>12259.730216984686</v>
      </c>
      <c r="AE1854" s="12">
        <v>2597.6081666907571</v>
      </c>
      <c r="AF1854" s="12">
        <v>5480.532182188148</v>
      </c>
      <c r="AG1854" s="44">
        <v>1128.4755203370607</v>
      </c>
      <c r="AH1854" s="45">
        <v>390.29476040552225</v>
      </c>
      <c r="AI1854" s="12">
        <v>4122.0305943580952</v>
      </c>
      <c r="AJ1854" s="12">
        <v>-43.506244045383355</v>
      </c>
      <c r="AK1854" s="12">
        <v>-0.93624883432277306</v>
      </c>
      <c r="AL1854" s="12">
        <v>31.321215060837904</v>
      </c>
      <c r="AM1854" s="44">
        <v>63.906812119445256</v>
      </c>
      <c r="AN1854" s="45">
        <v>57.270917544304773</v>
      </c>
      <c r="AO1854" s="12">
        <v>89.9999998610011</v>
      </c>
      <c r="AP1854" s="12">
        <v>-2120.5189886058733</v>
      </c>
      <c r="AQ1854" s="12">
        <v>7045.6696136299997</v>
      </c>
      <c r="AR1854" s="12">
        <v>9861.6905320316127</v>
      </c>
      <c r="AS1854" s="44">
        <v>14697.848794283507</v>
      </c>
      <c r="AT1854" s="45">
        <v>15217.381002254133</v>
      </c>
      <c r="AU1854" s="12">
        <v>15493.176177218702</v>
      </c>
      <c r="AV1854" s="12">
        <v>11346.076325872191</v>
      </c>
      <c r="AW1854" s="12">
        <v>19898.110202412285</v>
      </c>
      <c r="AX1854" s="12">
        <v>19881.150018276137</v>
      </c>
      <c r="AY1854" s="44">
        <v>16863.085979226562</v>
      </c>
      <c r="AZ1854" s="45">
        <v>15808.484147657755</v>
      </c>
      <c r="BA1854" s="12">
        <v>15259.561673030687</v>
      </c>
      <c r="BB1854" s="12">
        <v>6771.4553739509201</v>
      </c>
      <c r="BC1854" s="12">
        <v>9642.9309865428586</v>
      </c>
      <c r="BD1854" s="12">
        <v>14543.525072352333</v>
      </c>
      <c r="BE1854" s="44">
        <v>15194.18888704894</v>
      </c>
      <c r="BF1854" s="45">
        <v>15428.400651218686</v>
      </c>
      <c r="BG1854" s="12">
        <v>15493.176187218702</v>
      </c>
      <c r="BH1854" s="12">
        <v>19786.086807434407</v>
      </c>
      <c r="BI1854" s="12">
        <v>19940.554853822417</v>
      </c>
      <c r="BJ1854" s="12">
        <v>17032.175055757187</v>
      </c>
      <c r="BK1854" s="44">
        <v>15849.624824414201</v>
      </c>
      <c r="BL1854" s="45">
        <v>15480.153966664779</v>
      </c>
      <c r="BM1854" s="12">
        <v>11137.531078672591</v>
      </c>
      <c r="BN1854" s="12">
        <v>0</v>
      </c>
      <c r="BO1854" s="12">
        <v>42.569995211060579</v>
      </c>
      <c r="BP1854" s="12">
        <v>32.257463895160676</v>
      </c>
      <c r="BQ1854" s="48">
        <v>32.585597058607355</v>
      </c>
      <c r="BR1854" s="49">
        <v>6.6358945751404841</v>
      </c>
      <c r="BS1854" s="13">
        <v>32.729082316696321</v>
      </c>
      <c r="BT1854" s="12">
        <v>308.54316923990507</v>
      </c>
      <c r="BV1854" s="14">
        <f>Таблица1[[#This Row],[Lкан_леб,мм]]</f>
        <v>58021.456830760093</v>
      </c>
      <c r="BW1854" s="50">
        <f>Таблица1[[#This Row],[угол обхв4]]+Таблица1[[#This Row],[Lдуг 3,мм]]</f>
        <v>12259.730216984686</v>
      </c>
      <c r="BX1854" s="54">
        <f>Таблица1[[#This Row],[угол обхв5]]+Таблица1[[#This Row],[Y5, мм]]</f>
        <v>58324.595354988516</v>
      </c>
      <c r="BY1854" s="14">
        <f>Таблица1[[#This Row],[угол обхв6]]+Таблица1[[#This Row],[Lдуг 4,мм]]</f>
        <v>14857.338383675444</v>
      </c>
      <c r="BZ1854" s="14">
        <f>Таблица1[[#This Row],[Т1]]+Таблица1[[#This Row],[X6, мм]]</f>
        <v>58554.298927940523</v>
      </c>
      <c r="CA1854" s="14">
        <f>Таблица1[[#This Row],[Т2]]+Таблица1[[#This Row],[Lдуг 5,мм]]</f>
        <v>20337.870565863592</v>
      </c>
      <c r="CB1854" s="14">
        <f>Таблица1[[#This Row],[Т3]]+Таблица1[[#This Row],[Y6, мм]]</f>
        <v>58786.339118560078</v>
      </c>
      <c r="CC1854" s="14">
        <f>Таблица1[[#This Row],[Т4]]+Таблица1[[#This Row],[Lдуг 6,мм]]</f>
        <v>21466.346086200654</v>
      </c>
      <c r="CD1854" s="14">
        <f>Таблица1[[#This Row],[Т5]]+Таблица1[[#This Row],[Lдуг 1,мм]]</f>
        <v>58833.592947893863</v>
      </c>
      <c r="CE1854" s="14">
        <f>Таблица1[[#This Row],[Т6]]+Таблица1[[#This Row],[Lпрям1, мм]]</f>
        <v>21856.640846606177</v>
      </c>
      <c r="CF1854" s="15">
        <f>Таблица1[[#This Row],[Т7]]+Таблица1[[#This Row],[Lдуг 2,мм]]</f>
        <v>59066.654888907564</v>
      </c>
      <c r="CG1854" s="14">
        <f>Таблица1[[#This Row],[Т8]]+Таблица1[[#This Row],[Lпрям2, мм]]</f>
        <v>25978.671440964274</v>
      </c>
      <c r="CH1854" s="14">
        <f>Таблица1[[#This Row],[Т9]]-Таблица1[[#This Row],[Т9]]</f>
        <v>0</v>
      </c>
      <c r="CI1854" s="50">
        <f>Таблица1[[#This Row],[Т9]]-Таблица1[[#This Row],[Т8]]</f>
        <v>37210.014042301387</v>
      </c>
      <c r="CJ1854" s="54">
        <f>Таблица1[[#This Row],[Т9]]-Таблица1[[#This Row],[Т7]]</f>
        <v>233.06194101370056</v>
      </c>
      <c r="CK1854" s="14">
        <f>Таблица1[[#This Row],[Т9]]-Таблица1[[#This Row],[Т6]]</f>
        <v>37600.30880270691</v>
      </c>
      <c r="CL1854" s="14">
        <f>Таблица1[[#This Row],[Т9]]-Таблица1[[#This Row],[Т5]]</f>
        <v>280.31577034748625</v>
      </c>
      <c r="CM1854" s="14">
        <f>Таблица1[[#This Row],[Т9]]-Таблица1[[#This Row],[Т4]]</f>
        <v>38728.784323043976</v>
      </c>
      <c r="CN1854" s="14">
        <f>Таблица1[[#This Row],[Т9]]-Таблица1[[#This Row],[Т3]]</f>
        <v>512.35596096704103</v>
      </c>
      <c r="CO1854" s="14">
        <f>Таблица1[[#This Row],[Т9]]-Таблица1[[#This Row],[Т2]]</f>
        <v>44209.31650523212</v>
      </c>
      <c r="CP1854" s="14">
        <f>Таблица1[[#This Row],[Т9]]-Таблица1[[#This Row],[Т1]]</f>
        <v>742.05953391904768</v>
      </c>
      <c r="CQ1854" s="14">
        <f>Таблица1[[#This Row],[Т9]]-Таблица1[[#This Row],[угол обхв6]]</f>
        <v>46806.924671922876</v>
      </c>
      <c r="CR1854" s="14">
        <f>Таблица1[[#This Row],[Т9]]-Таблица1[[#This Row],[угол обхв5]]</f>
        <v>1045.1980581474709</v>
      </c>
      <c r="CS1854" s="14">
        <f>Таблица1[[#This Row],[Т9]]-Таблица1[[#This Row],[угол обхв4]]</f>
        <v>59066.654888907564</v>
      </c>
      <c r="CT1854" s="14">
        <f>Таблица1[[#This Row],[Lкан_прям, мм]]+Таблица1[[#This Row],[Lкан_дуг, мм]]+Таблица1[[#This Row],[Lкан_леб,мм]]</f>
        <v>85045.326329871838</v>
      </c>
      <c r="CU1854" s="16">
        <f>Таблица1[[#This Row],[Lкан_леб,мм]]</f>
        <v>58021.456830760093</v>
      </c>
      <c r="CV1854" s="14">
        <f>2534431-(Таблица1[[#This Row],[Т23]]+Таблица1[[#This Row],[угол обхв3]])</f>
        <v>2449077.1305008885</v>
      </c>
      <c r="CW1854" s="50">
        <f>SUM(X1854:AC1854,AD1854:AI1854)-Таблица1[[#This Row],[lподв_min, мм]]</f>
        <v>22901.838905743451</v>
      </c>
      <c r="CX1854" s="17">
        <f>CW2293-Таблица1[[#This Row],[Суммарная длина каната]]</f>
        <v>-2425647.3138558543</v>
      </c>
    </row>
    <row r="1855" spans="1:102" x14ac:dyDescent="0.25">
      <c r="A1855" s="21">
        <v>1854</v>
      </c>
      <c r="B1855" s="10">
        <v>46.947551020408156</v>
      </c>
      <c r="C1855" s="10">
        <v>110.29000000000343</v>
      </c>
      <c r="D1855" s="11">
        <v>15119.924231968966</v>
      </c>
      <c r="E1855" s="11">
        <v>15340.171750004551</v>
      </c>
      <c r="F1855" s="11">
        <v>15008.058226247253</v>
      </c>
      <c r="G1855" s="11">
        <v>15425.065782562026</v>
      </c>
      <c r="H1855" s="11">
        <v>15527.923741968965</v>
      </c>
      <c r="I1855" s="11">
        <v>11207.460684610774</v>
      </c>
      <c r="J1855" s="11">
        <v>4132.7110653937762</v>
      </c>
      <c r="K1855" s="11">
        <v>25978.671440961705</v>
      </c>
      <c r="L1855" s="11">
        <v>1045.1980581500377</v>
      </c>
      <c r="M1855" s="11">
        <v>58021.456830760093</v>
      </c>
      <c r="N1855" s="11">
        <v>7052.3362918447501</v>
      </c>
      <c r="O1855" s="11">
        <v>19490.164672467927</v>
      </c>
      <c r="P1855" s="43">
        <v>9638.4710623553074</v>
      </c>
      <c r="Q1855" s="11">
        <v>19554.210329482958</v>
      </c>
      <c r="R1855" s="11">
        <v>14350.829869658359</v>
      </c>
      <c r="S1855" s="11">
        <v>16756.013147146918</v>
      </c>
      <c r="T1855" s="11">
        <v>15587.007184703472</v>
      </c>
      <c r="U1855" s="11">
        <v>16114.781016192876</v>
      </c>
      <c r="V1855" s="11">
        <v>15119.924231968966</v>
      </c>
      <c r="W1855" s="11">
        <v>15340.171750004551</v>
      </c>
      <c r="X1855" s="12">
        <v>0</v>
      </c>
      <c r="Y1855" s="12">
        <v>299.70343937502491</v>
      </c>
      <c r="Z1855" s="12">
        <v>228.72803269076945</v>
      </c>
      <c r="AA1855" s="44">
        <v>232.04019061955893</v>
      </c>
      <c r="AB1855" s="45">
        <v>47.253829333786854</v>
      </c>
      <c r="AC1855" s="12">
        <v>237.4725661308976</v>
      </c>
      <c r="AD1855" s="12">
        <v>12259.730216984686</v>
      </c>
      <c r="AE1855" s="12">
        <v>2586.9276946652717</v>
      </c>
      <c r="AF1855" s="12">
        <v>5480.5321821881498</v>
      </c>
      <c r="AG1855" s="44">
        <v>1128.475520337063</v>
      </c>
      <c r="AH1855" s="45">
        <v>390.29476040551447</v>
      </c>
      <c r="AI1855" s="12">
        <v>4132.7110663810199</v>
      </c>
      <c r="AJ1855" s="12">
        <v>-43.506244045383355</v>
      </c>
      <c r="AK1855" s="12">
        <v>-1.4186406587562417</v>
      </c>
      <c r="AL1855" s="12">
        <v>30.701827305732515</v>
      </c>
      <c r="AM1855" s="44">
        <v>63.287424364339969</v>
      </c>
      <c r="AN1855" s="45">
        <v>56.651529789199103</v>
      </c>
      <c r="AO1855" s="12">
        <v>89.999999861360308</v>
      </c>
      <c r="AP1855" s="12">
        <v>-2120.5189886058733</v>
      </c>
      <c r="AQ1855" s="12">
        <v>7042.2352642373617</v>
      </c>
      <c r="AR1855" s="12">
        <v>9846.7837612759595</v>
      </c>
      <c r="AS1855" s="44">
        <v>14715.285150625639</v>
      </c>
      <c r="AT1855" s="45">
        <v>15246.187400481329</v>
      </c>
      <c r="AU1855" s="12">
        <v>15527.924231968966</v>
      </c>
      <c r="AV1855" s="12">
        <v>11346.076325872191</v>
      </c>
      <c r="AW1855" s="12">
        <v>19898.0396156077</v>
      </c>
      <c r="AX1855" s="12">
        <v>19905.023412859839</v>
      </c>
      <c r="AY1855" s="44">
        <v>16939.415295921295</v>
      </c>
      <c r="AZ1855" s="45">
        <v>15890.491304697292</v>
      </c>
      <c r="BA1855" s="12">
        <v>15340.171750991796</v>
      </c>
      <c r="BB1855" s="12">
        <v>6771.4553739509201</v>
      </c>
      <c r="BC1855" s="12">
        <v>9628.3700347479189</v>
      </c>
      <c r="BD1855" s="12">
        <v>14559.142568579011</v>
      </c>
      <c r="BE1855" s="44">
        <v>15222.55190373619</v>
      </c>
      <c r="BF1855" s="45">
        <v>15460.744016191109</v>
      </c>
      <c r="BG1855" s="12">
        <v>15527.924241968965</v>
      </c>
      <c r="BH1855" s="12">
        <v>19786.086807434407</v>
      </c>
      <c r="BI1855" s="12">
        <v>19962.085272622731</v>
      </c>
      <c r="BJ1855" s="12">
        <v>17106.826230523799</v>
      </c>
      <c r="BK1855" s="44">
        <v>15931.378867418494</v>
      </c>
      <c r="BL1855" s="45">
        <v>15564.461461500134</v>
      </c>
      <c r="BM1855" s="12">
        <v>11207.460684610776</v>
      </c>
      <c r="BN1855" s="12">
        <v>0</v>
      </c>
      <c r="BO1855" s="12">
        <v>42.087603386627109</v>
      </c>
      <c r="BP1855" s="12">
        <v>32.120467964488753</v>
      </c>
      <c r="BQ1855" s="48">
        <v>32.585597058607455</v>
      </c>
      <c r="BR1855" s="49">
        <v>6.635894575140866</v>
      </c>
      <c r="BS1855" s="13">
        <v>33.348470072161206</v>
      </c>
      <c r="BT1855" s="12">
        <v>308.54316923990507</v>
      </c>
      <c r="BV1855" s="14">
        <f>Таблица1[[#This Row],[Lкан_леб,мм]]</f>
        <v>58021.456830760093</v>
      </c>
      <c r="BW1855" s="50">
        <f>Таблица1[[#This Row],[угол обхв4]]+Таблица1[[#This Row],[Lдуг 3,мм]]</f>
        <v>12259.730216984686</v>
      </c>
      <c r="BX1855" s="54">
        <f>Таблица1[[#This Row],[угол обхв5]]+Таблица1[[#This Row],[Y5, мм]]</f>
        <v>58321.160270135115</v>
      </c>
      <c r="BY1855" s="14">
        <f>Таблица1[[#This Row],[угол обхв6]]+Таблица1[[#This Row],[Lдуг 4,мм]]</f>
        <v>14846.657911649958</v>
      </c>
      <c r="BZ1855" s="14">
        <f>Таблица1[[#This Row],[Т1]]+Таблица1[[#This Row],[X6, мм]]</f>
        <v>58549.888302825886</v>
      </c>
      <c r="CA1855" s="14">
        <f>Таблица1[[#This Row],[Т2]]+Таблица1[[#This Row],[Lдуг 5,мм]]</f>
        <v>20327.190093838108</v>
      </c>
      <c r="CB1855" s="14">
        <f>Таблица1[[#This Row],[Т3]]+Таблица1[[#This Row],[Y6, мм]]</f>
        <v>58781.928493445448</v>
      </c>
      <c r="CC1855" s="14">
        <f>Таблица1[[#This Row],[Т4]]+Таблица1[[#This Row],[Lдуг 6,мм]]</f>
        <v>21455.66561417517</v>
      </c>
      <c r="CD1855" s="14">
        <f>Таблица1[[#This Row],[Т5]]+Таблица1[[#This Row],[Lдуг 1,мм]]</f>
        <v>58829.182322779234</v>
      </c>
      <c r="CE1855" s="14">
        <f>Таблица1[[#This Row],[Т6]]+Таблица1[[#This Row],[Lпрям1, мм]]</f>
        <v>21845.960374580685</v>
      </c>
      <c r="CF1855" s="15">
        <f>Таблица1[[#This Row],[Т7]]+Таблица1[[#This Row],[Lдуг 2,мм]]</f>
        <v>59066.654888910132</v>
      </c>
      <c r="CG1855" s="14">
        <f>Таблица1[[#This Row],[Т8]]+Таблица1[[#This Row],[Lпрям2, мм]]</f>
        <v>25978.671440961705</v>
      </c>
      <c r="CH1855" s="14">
        <f>Таблица1[[#This Row],[Т9]]-Таблица1[[#This Row],[Т9]]</f>
        <v>0</v>
      </c>
      <c r="CI1855" s="50">
        <f>Таблица1[[#This Row],[Т9]]-Таблица1[[#This Row],[Т8]]</f>
        <v>37220.694514329443</v>
      </c>
      <c r="CJ1855" s="54">
        <f>Таблица1[[#This Row],[Т9]]-Таблица1[[#This Row],[Т7]]</f>
        <v>237.47256613089849</v>
      </c>
      <c r="CK1855" s="14">
        <f>Таблица1[[#This Row],[Т9]]-Таблица1[[#This Row],[Т6]]</f>
        <v>37610.989274734966</v>
      </c>
      <c r="CL1855" s="14">
        <f>Таблица1[[#This Row],[Т9]]-Таблица1[[#This Row],[Т5]]</f>
        <v>284.72639546468417</v>
      </c>
      <c r="CM1855" s="14">
        <f>Таблица1[[#This Row],[Т9]]-Таблица1[[#This Row],[Т4]]</f>
        <v>38739.464795072025</v>
      </c>
      <c r="CN1855" s="14">
        <f>Таблица1[[#This Row],[Т9]]-Таблица1[[#This Row],[Т3]]</f>
        <v>516.76658608424623</v>
      </c>
      <c r="CO1855" s="14">
        <f>Таблица1[[#This Row],[Т9]]-Таблица1[[#This Row],[Т2]]</f>
        <v>44219.996977260176</v>
      </c>
      <c r="CP1855" s="14">
        <f>Таблица1[[#This Row],[Т9]]-Таблица1[[#This Row],[Т1]]</f>
        <v>745.49461877501744</v>
      </c>
      <c r="CQ1855" s="14">
        <f>Таблица1[[#This Row],[Т9]]-Таблица1[[#This Row],[угол обхв6]]</f>
        <v>46806.924671925444</v>
      </c>
      <c r="CR1855" s="14">
        <f>Таблица1[[#This Row],[Т9]]-Таблица1[[#This Row],[угол обхв5]]</f>
        <v>1045.1980581500393</v>
      </c>
      <c r="CS1855" s="14">
        <f>Таблица1[[#This Row],[Т9]]-Таблица1[[#This Row],[угол обхв4]]</f>
        <v>59066.654888910132</v>
      </c>
      <c r="CT1855" s="14">
        <f>Таблица1[[#This Row],[Lкан_прям, мм]]+Таблица1[[#This Row],[Lкан_дуг, мм]]+Таблица1[[#This Row],[Lкан_леб,мм]]</f>
        <v>85045.326329871838</v>
      </c>
      <c r="CU1855" s="16">
        <f>Таблица1[[#This Row],[Lкан_леб,мм]]</f>
        <v>58021.456830760093</v>
      </c>
      <c r="CV1855" s="14">
        <f>2534431-(Таблица1[[#This Row],[Т23]]+Таблица1[[#This Row],[угол обхв3]])</f>
        <v>2449077.1305008885</v>
      </c>
      <c r="CW1855" s="50">
        <f>SUM(X1855:AC1855,AD1855:AI1855)-Таблица1[[#This Row],[lподв_min, мм]]</f>
        <v>22891.158433717967</v>
      </c>
      <c r="CX1855" s="17">
        <f>CW2294-Таблица1[[#This Row],[Суммарная длина каната]]</f>
        <v>-2425691.1930881012</v>
      </c>
    </row>
    <row r="1856" spans="1:102" x14ac:dyDescent="0.25">
      <c r="A1856" s="21">
        <v>1855</v>
      </c>
      <c r="B1856" s="10">
        <v>46.947551020408156</v>
      </c>
      <c r="C1856" s="10">
        <v>112.3546938775511</v>
      </c>
      <c r="D1856" s="11">
        <v>15229.424326269658</v>
      </c>
      <c r="E1856" s="11">
        <v>15611.506651322426</v>
      </c>
      <c r="F1856" s="11">
        <v>15114.572391369629</v>
      </c>
      <c r="G1856" s="11">
        <v>15692.31527121981</v>
      </c>
      <c r="H1856" s="11">
        <v>15637.42383626966</v>
      </c>
      <c r="I1856" s="11">
        <v>11442.82156296416</v>
      </c>
      <c r="J1856" s="11">
        <v>4168.6850883582665</v>
      </c>
      <c r="K1856" s="11">
        <v>25978.671440953185</v>
      </c>
      <c r="L1856" s="11">
        <v>1045.1980581585572</v>
      </c>
      <c r="M1856" s="11">
        <v>58021.456830760093</v>
      </c>
      <c r="N1856" s="11">
        <v>7052.3362918447501</v>
      </c>
      <c r="O1856" s="11">
        <v>19490.164672467927</v>
      </c>
      <c r="P1856" s="43">
        <v>9599.7068102977737</v>
      </c>
      <c r="Q1856" s="11">
        <v>19625.324122304304</v>
      </c>
      <c r="R1856" s="11">
        <v>14409.819469203805</v>
      </c>
      <c r="S1856" s="11">
        <v>16998.720001270467</v>
      </c>
      <c r="T1856" s="11">
        <v>15668.296490337118</v>
      </c>
      <c r="U1856" s="11">
        <v>16402.441050376321</v>
      </c>
      <c r="V1856" s="11">
        <v>15229.424326269658</v>
      </c>
      <c r="W1856" s="11">
        <v>15611.506651322426</v>
      </c>
      <c r="X1856" s="12">
        <v>0</v>
      </c>
      <c r="Y1856" s="12">
        <v>288.17794463529475</v>
      </c>
      <c r="Z1856" s="12">
        <v>225.55095929723763</v>
      </c>
      <c r="AA1856" s="44">
        <v>232.04019061955825</v>
      </c>
      <c r="AB1856" s="45">
        <v>47.253829333786854</v>
      </c>
      <c r="AC1856" s="12">
        <v>252.17513427267963</v>
      </c>
      <c r="AD1856" s="12">
        <v>12259.730216984686</v>
      </c>
      <c r="AE1856" s="12">
        <v>2550.9536717007804</v>
      </c>
      <c r="AF1856" s="12">
        <v>5480.5321821881498</v>
      </c>
      <c r="AG1856" s="44">
        <v>1128.4755203370619</v>
      </c>
      <c r="AH1856" s="45">
        <v>390.29476040551509</v>
      </c>
      <c r="AI1856" s="12">
        <v>4168.685089336991</v>
      </c>
      <c r="AJ1856" s="12">
        <v>-43.506244045383355</v>
      </c>
      <c r="AK1856" s="12">
        <v>-3.0371754758806704</v>
      </c>
      <c r="AL1856" s="12">
        <v>28.637133428184846</v>
      </c>
      <c r="AM1856" s="44">
        <v>61.222730486792202</v>
      </c>
      <c r="AN1856" s="45">
        <v>54.586835911651335</v>
      </c>
      <c r="AO1856" s="12">
        <v>89.999999862556677</v>
      </c>
      <c r="AP1856" s="12">
        <v>-2120.5189886058733</v>
      </c>
      <c r="AQ1856" s="12">
        <v>7030.7188645488332</v>
      </c>
      <c r="AR1856" s="12">
        <v>9795.2452079856303</v>
      </c>
      <c r="AS1856" s="44">
        <v>14767.430544382183</v>
      </c>
      <c r="AT1856" s="45">
        <v>15335.778660695763</v>
      </c>
      <c r="AU1856" s="12">
        <v>15637.424326269658</v>
      </c>
      <c r="AV1856" s="12">
        <v>11346.076325872191</v>
      </c>
      <c r="AW1856" s="12">
        <v>19897.591582277655</v>
      </c>
      <c r="AX1856" s="12">
        <v>19983.414522943116</v>
      </c>
      <c r="AY1856" s="44">
        <v>17195.133643642286</v>
      </c>
      <c r="AZ1856" s="45">
        <v>16166.017927626868</v>
      </c>
      <c r="BA1856" s="12">
        <v>15611.506652301154</v>
      </c>
      <c r="BB1856" s="12">
        <v>6771.4553739509201</v>
      </c>
      <c r="BC1856" s="12">
        <v>9578.0893830018558</v>
      </c>
      <c r="BD1856" s="12">
        <v>14605.357866891662</v>
      </c>
      <c r="BE1856" s="44">
        <v>15310.685415158739</v>
      </c>
      <c r="BF1856" s="45">
        <v>15561.942155911012</v>
      </c>
      <c r="BG1856" s="12">
        <v>15637.42433626966</v>
      </c>
      <c r="BH1856" s="12">
        <v>19786.086807434407</v>
      </c>
      <c r="BI1856" s="12">
        <v>20032.751032114036</v>
      </c>
      <c r="BJ1856" s="12">
        <v>17356.810401909279</v>
      </c>
      <c r="BK1856" s="44">
        <v>16206.027408004502</v>
      </c>
      <c r="BL1856" s="45">
        <v>15847.929774071881</v>
      </c>
      <c r="BM1856" s="12">
        <v>11442.821562964162</v>
      </c>
      <c r="BN1856" s="12">
        <v>0</v>
      </c>
      <c r="BO1856" s="12">
        <v>40.469068569502681</v>
      </c>
      <c r="BP1856" s="12">
        <v>31.674308904065519</v>
      </c>
      <c r="BQ1856" s="48">
        <v>32.585597058607355</v>
      </c>
      <c r="BR1856" s="49">
        <v>6.635894575140866</v>
      </c>
      <c r="BS1856" s="13">
        <v>35.413163950905343</v>
      </c>
      <c r="BT1856" s="12">
        <v>308.54316923990507</v>
      </c>
      <c r="BV1856" s="14">
        <f>Таблица1[[#This Row],[Lкан_леб,мм]]</f>
        <v>58021.456830760093</v>
      </c>
      <c r="BW1856" s="50">
        <f>Таблица1[[#This Row],[угол обхв4]]+Таблица1[[#This Row],[Lдуг 3,мм]]</f>
        <v>12259.730216984686</v>
      </c>
      <c r="BX1856" s="54">
        <f>Таблица1[[#This Row],[угол обхв5]]+Таблица1[[#This Row],[Y5, мм]]</f>
        <v>58309.634775395389</v>
      </c>
      <c r="BY1856" s="14">
        <f>Таблица1[[#This Row],[угол обхв6]]+Таблица1[[#This Row],[Lдуг 4,мм]]</f>
        <v>14810.683888685468</v>
      </c>
      <c r="BZ1856" s="14">
        <f>Таблица1[[#This Row],[Т1]]+Таблица1[[#This Row],[X6, мм]]</f>
        <v>58535.185734692626</v>
      </c>
      <c r="CA1856" s="14">
        <f>Таблица1[[#This Row],[Т2]]+Таблица1[[#This Row],[Lдуг 5,мм]]</f>
        <v>20291.216070873619</v>
      </c>
      <c r="CB1856" s="14">
        <f>Таблица1[[#This Row],[Т3]]+Таблица1[[#This Row],[Y6, мм]]</f>
        <v>58767.225925312181</v>
      </c>
      <c r="CC1856" s="14">
        <f>Таблица1[[#This Row],[Т4]]+Таблица1[[#This Row],[Lдуг 6,мм]]</f>
        <v>21419.691591210682</v>
      </c>
      <c r="CD1856" s="14">
        <f>Таблица1[[#This Row],[Т5]]+Таблица1[[#This Row],[Lдуг 1,мм]]</f>
        <v>58814.479754645967</v>
      </c>
      <c r="CE1856" s="14">
        <f>Таблица1[[#This Row],[Т6]]+Таблица1[[#This Row],[Lпрям1, мм]]</f>
        <v>21809.986351616197</v>
      </c>
      <c r="CF1856" s="15">
        <f>Таблица1[[#This Row],[Т7]]+Таблица1[[#This Row],[Lдуг 2,мм]]</f>
        <v>59066.654888918645</v>
      </c>
      <c r="CG1856" s="14">
        <f>Таблица1[[#This Row],[Т8]]+Таблица1[[#This Row],[Lпрям2, мм]]</f>
        <v>25978.671440953189</v>
      </c>
      <c r="CH1856" s="14">
        <f>Таблица1[[#This Row],[Т9]]-Таблица1[[#This Row],[Т9]]</f>
        <v>0</v>
      </c>
      <c r="CI1856" s="50">
        <f>Таблица1[[#This Row],[Т9]]-Таблица1[[#This Row],[Т8]]</f>
        <v>37256.668537302452</v>
      </c>
      <c r="CJ1856" s="54">
        <f>Таблица1[[#This Row],[Т9]]-Таблица1[[#This Row],[Т7]]</f>
        <v>252.17513427267841</v>
      </c>
      <c r="CK1856" s="14">
        <f>Таблица1[[#This Row],[Т9]]-Таблица1[[#This Row],[Т6]]</f>
        <v>37646.96329770796</v>
      </c>
      <c r="CL1856" s="14">
        <f>Таблица1[[#This Row],[Т9]]-Таблица1[[#This Row],[Т5]]</f>
        <v>299.42896360646409</v>
      </c>
      <c r="CM1856" s="14">
        <f>Таблица1[[#This Row],[Т9]]-Таблица1[[#This Row],[Т4]]</f>
        <v>38775.438818045026</v>
      </c>
      <c r="CN1856" s="14">
        <f>Таблица1[[#This Row],[Т9]]-Таблица1[[#This Row],[Т3]]</f>
        <v>531.46915422601887</v>
      </c>
      <c r="CO1856" s="14">
        <f>Таблица1[[#This Row],[Т9]]-Таблица1[[#This Row],[Т2]]</f>
        <v>44255.971000233178</v>
      </c>
      <c r="CP1856" s="14">
        <f>Таблица1[[#This Row],[Т9]]-Таблица1[[#This Row],[Т1]]</f>
        <v>757.02011352325644</v>
      </c>
      <c r="CQ1856" s="14">
        <f>Таблица1[[#This Row],[Т9]]-Таблица1[[#This Row],[угол обхв6]]</f>
        <v>46806.924671933957</v>
      </c>
      <c r="CR1856" s="14">
        <f>Таблица1[[#This Row],[Т9]]-Таблица1[[#This Row],[угол обхв5]]</f>
        <v>1045.1980581585522</v>
      </c>
      <c r="CS1856" s="14">
        <f>Таблица1[[#This Row],[Т9]]-Таблица1[[#This Row],[угол обхв4]]</f>
        <v>59066.654888918645</v>
      </c>
      <c r="CT1856" s="14">
        <f>Таблица1[[#This Row],[Lкан_прям, мм]]+Таблица1[[#This Row],[Lкан_дуг, мм]]+Таблица1[[#This Row],[Lкан_леб,мм]]</f>
        <v>85045.326329871838</v>
      </c>
      <c r="CU1856" s="16">
        <f>Таблица1[[#This Row],[Lкан_леб,мм]]</f>
        <v>58021.456830760093</v>
      </c>
      <c r="CV1856" s="14">
        <f>2534431-(Таблица1[[#This Row],[Т23]]+Таблица1[[#This Row],[угол обхв3]])</f>
        <v>2449077.1305008885</v>
      </c>
      <c r="CW1856" s="50">
        <f>SUM(X1856:AC1856,AD1856:AI1856)-Таблица1[[#This Row],[lподв_min, мм]]</f>
        <v>22855.184410753474</v>
      </c>
      <c r="CX1856" s="17">
        <f>CW2295-Таблица1[[#This Row],[Суммарная длина каната]]</f>
        <v>-2425736.7251714063</v>
      </c>
    </row>
    <row r="1857" spans="1:102" x14ac:dyDescent="0.25">
      <c r="A1857" s="21">
        <v>1856</v>
      </c>
      <c r="B1857" s="10">
        <v>46.947551020408156</v>
      </c>
      <c r="C1857" s="10">
        <v>114.46082839365614</v>
      </c>
      <c r="D1857" s="11">
        <v>15330.976139455186</v>
      </c>
      <c r="E1857" s="11">
        <v>15892.168215526875</v>
      </c>
      <c r="F1857" s="11">
        <v>15213.232017413389</v>
      </c>
      <c r="G1857" s="11">
        <v>15968.701356874964</v>
      </c>
      <c r="H1857" s="11">
        <v>15738.975649455188</v>
      </c>
      <c r="I1857" s="11">
        <v>11686.217008726911</v>
      </c>
      <c r="J1857" s="11">
        <v>4205.951206799964</v>
      </c>
      <c r="K1857" s="11">
        <v>25978.671440944512</v>
      </c>
      <c r="L1857" s="11">
        <v>1045.1980581672262</v>
      </c>
      <c r="M1857" s="11">
        <v>58021.456830760093</v>
      </c>
      <c r="N1857" s="11">
        <v>7052.3362918447501</v>
      </c>
      <c r="O1857" s="11">
        <v>19490.164672467927</v>
      </c>
      <c r="P1857" s="43">
        <v>9557.5510782323145</v>
      </c>
      <c r="Q1857" s="11">
        <v>19696.378128563178</v>
      </c>
      <c r="R1857" s="11">
        <v>14460.943887064008</v>
      </c>
      <c r="S1857" s="11">
        <v>17248.32339831354</v>
      </c>
      <c r="T1857" s="11">
        <v>15740.484433827052</v>
      </c>
      <c r="U1857" s="11">
        <v>16698.697171510878</v>
      </c>
      <c r="V1857" s="11">
        <v>15330.976139455186</v>
      </c>
      <c r="W1857" s="11">
        <v>15892.168215526875</v>
      </c>
      <c r="X1857" s="12">
        <v>0</v>
      </c>
      <c r="Y1857" s="12">
        <v>276.29705945095134</v>
      </c>
      <c r="Z1857" s="12">
        <v>222.43417990884143</v>
      </c>
      <c r="AA1857" s="44">
        <v>232.04019061955825</v>
      </c>
      <c r="AB1857" s="45">
        <v>47.253829333785497</v>
      </c>
      <c r="AC1857" s="12">
        <v>267.17279885408965</v>
      </c>
      <c r="AD1857" s="12">
        <v>12259.730216984686</v>
      </c>
      <c r="AE1857" s="12">
        <v>2513.6875532590843</v>
      </c>
      <c r="AF1857" s="12">
        <v>5480.5321821881489</v>
      </c>
      <c r="AG1857" s="44">
        <v>1128.4755203370596</v>
      </c>
      <c r="AH1857" s="45">
        <v>390.2947604055189</v>
      </c>
      <c r="AI1857" s="12">
        <v>4205.9512077700165</v>
      </c>
      <c r="AJ1857" s="12">
        <v>-43.506244045383355</v>
      </c>
      <c r="AK1857" s="12">
        <v>-4.7056180688767215</v>
      </c>
      <c r="AL1857" s="12">
        <v>26.530998912079809</v>
      </c>
      <c r="AM1857" s="44">
        <v>59.116595970687165</v>
      </c>
      <c r="AN1857" s="45">
        <v>52.48070139554649</v>
      </c>
      <c r="AO1857" s="12">
        <v>89.999999863774477</v>
      </c>
      <c r="AP1857" s="12">
        <v>-2120.5189886058733</v>
      </c>
      <c r="AQ1857" s="12">
        <v>7018.8655090588072</v>
      </c>
      <c r="AR1857" s="12">
        <v>9739.7973084776186</v>
      </c>
      <c r="AS1857" s="44">
        <v>14811.095043686892</v>
      </c>
      <c r="AT1857" s="45">
        <v>15416.879947942329</v>
      </c>
      <c r="AU1857" s="12">
        <v>15738.976139455186</v>
      </c>
      <c r="AV1857" s="12">
        <v>11346.076325872191</v>
      </c>
      <c r="AW1857" s="12">
        <v>19896.789446307022</v>
      </c>
      <c r="AX1857" s="12">
        <v>20061.412800288173</v>
      </c>
      <c r="AY1857" s="44">
        <v>17457.746815140927</v>
      </c>
      <c r="AZ1857" s="45">
        <v>16450.213496563643</v>
      </c>
      <c r="BA1857" s="12">
        <v>15892.16821649693</v>
      </c>
      <c r="BB1857" s="12">
        <v>6771.4553739509201</v>
      </c>
      <c r="BC1857" s="12">
        <v>9524.0802954463725</v>
      </c>
      <c r="BD1857" s="12">
        <v>14643.19011730931</v>
      </c>
      <c r="BE1857" s="44">
        <v>15390.333277204169</v>
      </c>
      <c r="BF1857" s="45">
        <v>15654.58062533991</v>
      </c>
      <c r="BG1857" s="12">
        <v>15738.976149455188</v>
      </c>
      <c r="BH1857" s="12">
        <v>19786.086807434407</v>
      </c>
      <c r="BI1857" s="12">
        <v>20103.002902402273</v>
      </c>
      <c r="BJ1857" s="12">
        <v>17613.358070038536</v>
      </c>
      <c r="BK1857" s="44">
        <v>16489.273754683494</v>
      </c>
      <c r="BL1857" s="45">
        <v>16140.65189047411</v>
      </c>
      <c r="BM1857" s="12">
        <v>11686.217008726913</v>
      </c>
      <c r="BN1857" s="12">
        <v>0</v>
      </c>
      <c r="BO1857" s="12">
        <v>38.80062597650663</v>
      </c>
      <c r="BP1857" s="12">
        <v>31.236616980956526</v>
      </c>
      <c r="BQ1857" s="48">
        <v>32.585597058607355</v>
      </c>
      <c r="BR1857" s="49">
        <v>6.635894575140675</v>
      </c>
      <c r="BS1857" s="13">
        <v>37.51929846822798</v>
      </c>
      <c r="BT1857" s="12">
        <v>308.54316923990507</v>
      </c>
      <c r="BV1857" s="14">
        <f>Таблица1[[#This Row],[Lкан_леб,мм]]</f>
        <v>58021.456830760093</v>
      </c>
      <c r="BW1857" s="50">
        <f>Таблица1[[#This Row],[угол обхв4]]+Таблица1[[#This Row],[Lдуг 3,мм]]</f>
        <v>12259.730216984686</v>
      </c>
      <c r="BX1857" s="54">
        <f>Таблица1[[#This Row],[угол обхв5]]+Таблица1[[#This Row],[Y5, мм]]</f>
        <v>58297.753890211046</v>
      </c>
      <c r="BY1857" s="14">
        <f>Таблица1[[#This Row],[угол обхв6]]+Таблица1[[#This Row],[Lдуг 4,мм]]</f>
        <v>14773.41777024377</v>
      </c>
      <c r="BZ1857" s="14">
        <f>Таблица1[[#This Row],[Т1]]+Таблица1[[#This Row],[X6, мм]]</f>
        <v>58520.18807011989</v>
      </c>
      <c r="CA1857" s="14">
        <f>Таблица1[[#This Row],[Т2]]+Таблица1[[#This Row],[Lдуг 5,мм]]</f>
        <v>20253.949952431918</v>
      </c>
      <c r="CB1857" s="14">
        <f>Таблица1[[#This Row],[Т3]]+Таблица1[[#This Row],[Y6, мм]]</f>
        <v>58752.228260739445</v>
      </c>
      <c r="CC1857" s="14">
        <f>Таблица1[[#This Row],[Т4]]+Таблица1[[#This Row],[Lдуг 6,мм]]</f>
        <v>21382.425472768977</v>
      </c>
      <c r="CD1857" s="14">
        <f>Таблица1[[#This Row],[Т5]]+Таблица1[[#This Row],[Lдуг 1,мм]]</f>
        <v>58799.48209007323</v>
      </c>
      <c r="CE1857" s="14">
        <f>Таблица1[[#This Row],[Т6]]+Таблица1[[#This Row],[Lпрям1, мм]]</f>
        <v>21772.720233174496</v>
      </c>
      <c r="CF1857" s="15">
        <f>Таблица1[[#This Row],[Т7]]+Таблица1[[#This Row],[Lдуг 2,мм]]</f>
        <v>59066.654888927318</v>
      </c>
      <c r="CG1857" s="14">
        <f>Таблица1[[#This Row],[Т8]]+Таблица1[[#This Row],[Lпрям2, мм]]</f>
        <v>25978.671440944512</v>
      </c>
      <c r="CH1857" s="14">
        <f>Таблица1[[#This Row],[Т9]]-Таблица1[[#This Row],[Т9]]</f>
        <v>0</v>
      </c>
      <c r="CI1857" s="50">
        <f>Таблица1[[#This Row],[Т9]]-Таблица1[[#This Row],[Т8]]</f>
        <v>37293.934655752819</v>
      </c>
      <c r="CJ1857" s="54">
        <f>Таблица1[[#This Row],[Т9]]-Таблица1[[#This Row],[Т7]]</f>
        <v>267.17279885408789</v>
      </c>
      <c r="CK1857" s="14">
        <f>Таблица1[[#This Row],[Т9]]-Таблица1[[#This Row],[Т6]]</f>
        <v>37684.229416158341</v>
      </c>
      <c r="CL1857" s="14">
        <f>Таблица1[[#This Row],[Т9]]-Таблица1[[#This Row],[Т5]]</f>
        <v>314.42662818787358</v>
      </c>
      <c r="CM1857" s="14">
        <f>Таблица1[[#This Row],[Т9]]-Таблица1[[#This Row],[Т4]]</f>
        <v>38812.7049364954</v>
      </c>
      <c r="CN1857" s="14">
        <f>Таблица1[[#This Row],[Т9]]-Таблица1[[#This Row],[Т3]]</f>
        <v>546.46681880742835</v>
      </c>
      <c r="CO1857" s="14">
        <f>Таблица1[[#This Row],[Т9]]-Таблица1[[#This Row],[Т2]]</f>
        <v>44293.237118683552</v>
      </c>
      <c r="CP1857" s="14">
        <f>Таблица1[[#This Row],[Т9]]-Таблица1[[#This Row],[Т1]]</f>
        <v>768.90099871627172</v>
      </c>
      <c r="CQ1857" s="14">
        <f>Таблица1[[#This Row],[Т9]]-Таблица1[[#This Row],[угол обхв6]]</f>
        <v>46806.92467194263</v>
      </c>
      <c r="CR1857" s="14">
        <f>Таблица1[[#This Row],[Т9]]-Таблица1[[#This Row],[угол обхв5]]</f>
        <v>1045.1980581672251</v>
      </c>
      <c r="CS1857" s="14">
        <f>Таблица1[[#This Row],[Т9]]-Таблица1[[#This Row],[угол обхв4]]</f>
        <v>59066.654888927318</v>
      </c>
      <c r="CT1857" s="14">
        <f>Таблица1[[#This Row],[Lкан_прям, мм]]+Таблица1[[#This Row],[Lкан_дуг, мм]]+Таблица1[[#This Row],[Lкан_леб,мм]]</f>
        <v>85045.326329871838</v>
      </c>
      <c r="CU1857" s="16">
        <f>Таблица1[[#This Row],[Lкан_леб,мм]]</f>
        <v>58021.456830760093</v>
      </c>
      <c r="CV1857" s="14">
        <f>2534431-(Таблица1[[#This Row],[Т23]]+Таблица1[[#This Row],[угол обхв3]])</f>
        <v>2449077.1305008885</v>
      </c>
      <c r="CW1857" s="50">
        <f>SUM(X1857:AC1857,AD1857:AI1857)-Таблица1[[#This Row],[lподв_min, мм]]</f>
        <v>22817.918292311777</v>
      </c>
      <c r="CX1857" s="17">
        <f>CW2296-Таблица1[[#This Row],[Суммарная длина каната]]</f>
        <v>-2425783.9047938408</v>
      </c>
    </row>
    <row r="1858" spans="1:102" x14ac:dyDescent="0.25">
      <c r="A1858" s="21">
        <v>1857</v>
      </c>
      <c r="B1858" s="10">
        <v>46.947551020408156</v>
      </c>
      <c r="C1858" s="10">
        <v>115.03877551020416</v>
      </c>
      <c r="D1858" s="11">
        <v>15357.033017537035</v>
      </c>
      <c r="E1858" s="11">
        <v>15969.82050656548</v>
      </c>
      <c r="F1858" s="11">
        <v>15238.522902794222</v>
      </c>
      <c r="G1858" s="11">
        <v>16045.162080106556</v>
      </c>
      <c r="H1858" s="11">
        <v>15765.032527537034</v>
      </c>
      <c r="I1858" s="11">
        <v>11753.545710383329</v>
      </c>
      <c r="J1858" s="11">
        <v>4216.2747961821497</v>
      </c>
      <c r="K1858" s="11">
        <v>25978.671440942144</v>
      </c>
      <c r="L1858" s="11">
        <v>1045.1980581696002</v>
      </c>
      <c r="M1858" s="11">
        <v>58021.456830760093</v>
      </c>
      <c r="N1858" s="11">
        <v>7052.3362918447501</v>
      </c>
      <c r="O1858" s="11">
        <v>19490.164672467927</v>
      </c>
      <c r="P1858" s="43">
        <v>9545.5289551525111</v>
      </c>
      <c r="Q1858" s="11">
        <v>19715.600870239803</v>
      </c>
      <c r="R1858" s="11">
        <v>14473.365613349621</v>
      </c>
      <c r="S1858" s="11">
        <v>17317.130759913489</v>
      </c>
      <c r="T1858" s="11">
        <v>15758.385094310281</v>
      </c>
      <c r="U1858" s="11">
        <v>16780.439103977238</v>
      </c>
      <c r="V1858" s="11">
        <v>15357.033017537035</v>
      </c>
      <c r="W1858" s="11">
        <v>15969.82050656548</v>
      </c>
      <c r="X1858" s="12">
        <v>0</v>
      </c>
      <c r="Y1858" s="12">
        <v>273.013908588498</v>
      </c>
      <c r="Z1858" s="12">
        <v>221.60180209613694</v>
      </c>
      <c r="AA1858" s="44">
        <v>232.04019061955873</v>
      </c>
      <c r="AB1858" s="45">
        <v>47.253829333784857</v>
      </c>
      <c r="AC1858" s="12">
        <v>271.28832753162186</v>
      </c>
      <c r="AD1858" s="12">
        <v>12259.730216984686</v>
      </c>
      <c r="AE1858" s="12">
        <v>2503.3639638769037</v>
      </c>
      <c r="AF1858" s="12">
        <v>5480.532182188148</v>
      </c>
      <c r="AG1858" s="44">
        <v>1128.4755203370614</v>
      </c>
      <c r="AH1858" s="45">
        <v>390.29476040551884</v>
      </c>
      <c r="AI1858" s="12">
        <v>4216.2747971498275</v>
      </c>
      <c r="AJ1858" s="12">
        <v>-43.506244045383355</v>
      </c>
      <c r="AK1858" s="12">
        <v>-5.166673676531893</v>
      </c>
      <c r="AL1858" s="12">
        <v>25.953051795531746</v>
      </c>
      <c r="AM1858" s="44">
        <v>58.538648854139176</v>
      </c>
      <c r="AN1858" s="45">
        <v>51.902754278998586</v>
      </c>
      <c r="AO1858" s="12">
        <v>89.999999864108062</v>
      </c>
      <c r="AP1858" s="12">
        <v>-2120.5189886058733</v>
      </c>
      <c r="AQ1858" s="12">
        <v>7015.5945435340172</v>
      </c>
      <c r="AR1858" s="12">
        <v>9724.0838422478791</v>
      </c>
      <c r="AS1858" s="44">
        <v>14821.386521372258</v>
      </c>
      <c r="AT1858" s="45">
        <v>15437.30350375648</v>
      </c>
      <c r="AU1858" s="12">
        <v>15765.033017537033</v>
      </c>
      <c r="AV1858" s="12">
        <v>11346.076325872191</v>
      </c>
      <c r="AW1858" s="12">
        <v>19896.50694682671</v>
      </c>
      <c r="AX1858" s="12">
        <v>20082.455272277395</v>
      </c>
      <c r="AY1858" s="44">
        <v>17530.075465363283</v>
      </c>
      <c r="AZ1858" s="45">
        <v>16528.703901418194</v>
      </c>
      <c r="BA1858" s="12">
        <v>15969.820507533159</v>
      </c>
      <c r="BB1858" s="12">
        <v>6771.4553739509201</v>
      </c>
      <c r="BC1858" s="12">
        <v>9508.7872068417764</v>
      </c>
      <c r="BD1858" s="12">
        <v>14651.920500444989</v>
      </c>
      <c r="BE1858" s="44">
        <v>15410.364186287645</v>
      </c>
      <c r="BF1858" s="45">
        <v>15678.114608090835</v>
      </c>
      <c r="BG1858" s="12">
        <v>15765.033027537034</v>
      </c>
      <c r="BH1858" s="12">
        <v>19786.086807434407</v>
      </c>
      <c r="BI1858" s="12">
        <v>20121.94314459859</v>
      </c>
      <c r="BJ1858" s="12">
        <v>17683.985161951081</v>
      </c>
      <c r="BK1858" s="44">
        <v>16567.494398527444</v>
      </c>
      <c r="BL1858" s="45">
        <v>16221.555709124523</v>
      </c>
      <c r="BM1858" s="12">
        <v>11753.545710383331</v>
      </c>
      <c r="BN1858" s="12">
        <v>0</v>
      </c>
      <c r="BO1858" s="12">
        <v>38.339570368851454</v>
      </c>
      <c r="BP1858" s="12">
        <v>31.119725472063642</v>
      </c>
      <c r="BQ1858" s="48">
        <v>32.585597058607426</v>
      </c>
      <c r="BR1858" s="49">
        <v>6.6358945751405862</v>
      </c>
      <c r="BS1858" s="13">
        <v>38.097245585109476</v>
      </c>
      <c r="BT1858" s="12">
        <v>308.54316923990507</v>
      </c>
      <c r="BV1858" s="14">
        <f>Таблица1[[#This Row],[Lкан_леб,мм]]</f>
        <v>58021.456830760093</v>
      </c>
      <c r="BW1858" s="50">
        <f>Таблица1[[#This Row],[угол обхв4]]+Таблица1[[#This Row],[Lдуг 3,мм]]</f>
        <v>12259.730216984686</v>
      </c>
      <c r="BX1858" s="54">
        <f>Таблица1[[#This Row],[угол обхв5]]+Таблица1[[#This Row],[Y5, мм]]</f>
        <v>58294.470739348588</v>
      </c>
      <c r="BY1858" s="14">
        <f>Таблица1[[#This Row],[угол обхв6]]+Таблица1[[#This Row],[Lдуг 4,мм]]</f>
        <v>14763.09418086159</v>
      </c>
      <c r="BZ1858" s="14">
        <f>Таблица1[[#This Row],[Т1]]+Таблица1[[#This Row],[X6, мм]]</f>
        <v>58516.072541444722</v>
      </c>
      <c r="CA1858" s="14">
        <f>Таблица1[[#This Row],[Т2]]+Таблица1[[#This Row],[Lдуг 5,мм]]</f>
        <v>20243.626363049738</v>
      </c>
      <c r="CB1858" s="14">
        <f>Таблица1[[#This Row],[Т3]]+Таблица1[[#This Row],[Y6, мм]]</f>
        <v>58748.112732064285</v>
      </c>
      <c r="CC1858" s="14">
        <f>Таблица1[[#This Row],[Т4]]+Таблица1[[#This Row],[Lдуг 6,мм]]</f>
        <v>21372.1018833868</v>
      </c>
      <c r="CD1858" s="14">
        <f>Таблица1[[#This Row],[Т5]]+Таблица1[[#This Row],[Lдуг 1,мм]]</f>
        <v>58795.36656139807</v>
      </c>
      <c r="CE1858" s="14">
        <f>Таблица1[[#This Row],[Т6]]+Таблица1[[#This Row],[Lпрям1, мм]]</f>
        <v>21762.396643792319</v>
      </c>
      <c r="CF1858" s="15">
        <f>Таблица1[[#This Row],[Т7]]+Таблица1[[#This Row],[Lдуг 2,мм]]</f>
        <v>59066.65488892969</v>
      </c>
      <c r="CG1858" s="14">
        <f>Таблица1[[#This Row],[Т8]]+Таблица1[[#This Row],[Lпрям2, мм]]</f>
        <v>25978.671440942147</v>
      </c>
      <c r="CH1858" s="14">
        <f>Таблица1[[#This Row],[Т9]]-Таблица1[[#This Row],[Т9]]</f>
        <v>0</v>
      </c>
      <c r="CI1858" s="50">
        <f>Таблица1[[#This Row],[Т9]]-Таблица1[[#This Row],[Т8]]</f>
        <v>37304.258245137375</v>
      </c>
      <c r="CJ1858" s="54">
        <f>Таблица1[[#This Row],[Т9]]-Таблица1[[#This Row],[Т7]]</f>
        <v>271.28832753161987</v>
      </c>
      <c r="CK1858" s="14">
        <f>Таблица1[[#This Row],[Т9]]-Таблица1[[#This Row],[Т6]]</f>
        <v>37694.55300554289</v>
      </c>
      <c r="CL1858" s="14">
        <f>Таблица1[[#This Row],[Т9]]-Таблица1[[#This Row],[Т5]]</f>
        <v>318.54215686540556</v>
      </c>
      <c r="CM1858" s="14">
        <f>Таблица1[[#This Row],[Т9]]-Таблица1[[#This Row],[Т4]]</f>
        <v>38823.028525879956</v>
      </c>
      <c r="CN1858" s="14">
        <f>Таблица1[[#This Row],[Т9]]-Таблица1[[#This Row],[Т3]]</f>
        <v>550.58234748496761</v>
      </c>
      <c r="CO1858" s="14">
        <f>Таблица1[[#This Row],[Т9]]-Таблица1[[#This Row],[Т2]]</f>
        <v>44303.5607080681</v>
      </c>
      <c r="CP1858" s="14">
        <f>Таблица1[[#This Row],[Т9]]-Таблица1[[#This Row],[Т1]]</f>
        <v>772.18414958110225</v>
      </c>
      <c r="CQ1858" s="14">
        <f>Таблица1[[#This Row],[Т9]]-Таблица1[[#This Row],[угол обхв6]]</f>
        <v>46806.924671945002</v>
      </c>
      <c r="CR1858" s="14">
        <f>Таблица1[[#This Row],[Т9]]-Таблица1[[#This Row],[угол обхв5]]</f>
        <v>1045.1980581695971</v>
      </c>
      <c r="CS1858" s="14">
        <f>Таблица1[[#This Row],[Т9]]-Таблица1[[#This Row],[угол обхв4]]</f>
        <v>59066.65488892969</v>
      </c>
      <c r="CT1858" s="14">
        <f>Таблица1[[#This Row],[Lкан_прям, мм]]+Таблица1[[#This Row],[Lкан_дуг, мм]]+Таблица1[[#This Row],[Lкан_леб,мм]]</f>
        <v>85045.326329871838</v>
      </c>
      <c r="CU1858" s="16">
        <f>Таблица1[[#This Row],[Lкан_леб,мм]]</f>
        <v>58021.456830760093</v>
      </c>
      <c r="CV1858" s="14">
        <f>2534431-(Таблица1[[#This Row],[Т23]]+Таблица1[[#This Row],[угол обхв3]])</f>
        <v>2449077.1305008885</v>
      </c>
      <c r="CW1858" s="50">
        <f>SUM(X1858:AC1858,AD1858:AI1858)-Таблица1[[#This Row],[lподв_min, мм]]</f>
        <v>22807.5947029296</v>
      </c>
      <c r="CX1858" s="17">
        <f>CW2297-Таблица1[[#This Row],[Суммарная длина каната]]</f>
        <v>-2425832.7254300578</v>
      </c>
    </row>
    <row r="1859" spans="1:102" x14ac:dyDescent="0.25">
      <c r="A1859" s="21">
        <v>1858</v>
      </c>
      <c r="B1859" s="10">
        <v>46.947551020408156</v>
      </c>
      <c r="C1859" s="10">
        <v>117.72285714285721</v>
      </c>
      <c r="D1859" s="11">
        <v>15467.722258129583</v>
      </c>
      <c r="E1859" s="11">
        <v>16333.717042634667</v>
      </c>
      <c r="F1859" s="11">
        <v>15345.813992773501</v>
      </c>
      <c r="G1859" s="11">
        <v>16403.426258939766</v>
      </c>
      <c r="H1859" s="11">
        <v>15875.721768129584</v>
      </c>
      <c r="I1859" s="11">
        <v>12068.970430143025</v>
      </c>
      <c r="J1859" s="11">
        <v>4264.7466124916418</v>
      </c>
      <c r="K1859" s="11">
        <v>25978.671440931135</v>
      </c>
      <c r="L1859" s="11">
        <v>1045.1980581806058</v>
      </c>
      <c r="M1859" s="11">
        <v>58021.456830760093</v>
      </c>
      <c r="N1859" s="11">
        <v>7052.3362918447501</v>
      </c>
      <c r="O1859" s="11">
        <v>19490.164672467927</v>
      </c>
      <c r="P1859" s="43">
        <v>9487.1829737821208</v>
      </c>
      <c r="Q1859" s="11">
        <v>19803.241486759071</v>
      </c>
      <c r="R1859" s="11">
        <v>14521.931207603513</v>
      </c>
      <c r="S1859" s="11">
        <v>17638.167995620173</v>
      </c>
      <c r="T1859" s="11">
        <v>15830.673620064597</v>
      </c>
      <c r="U1859" s="11">
        <v>17162.241217821796</v>
      </c>
      <c r="V1859" s="11">
        <v>15467.722258129583</v>
      </c>
      <c r="W1859" s="11">
        <v>16333.717042634667</v>
      </c>
      <c r="X1859" s="12">
        <v>0</v>
      </c>
      <c r="Y1859" s="12">
        <v>257.63043515688912</v>
      </c>
      <c r="Z1859" s="12">
        <v>217.872082279849</v>
      </c>
      <c r="AA1859" s="44">
        <v>232.0401906195591</v>
      </c>
      <c r="AB1859" s="45">
        <v>47.253829333788438</v>
      </c>
      <c r="AC1859" s="12">
        <v>290.40152079052007</v>
      </c>
      <c r="AD1859" s="12">
        <v>12259.730216984686</v>
      </c>
      <c r="AE1859" s="12">
        <v>2454.8921475674065</v>
      </c>
      <c r="AF1859" s="12">
        <v>5480.5321821881498</v>
      </c>
      <c r="AG1859" s="44">
        <v>1128.4755203370612</v>
      </c>
      <c r="AH1859" s="45">
        <v>390.29476040551151</v>
      </c>
      <c r="AI1859" s="12">
        <v>4264.746613448322</v>
      </c>
      <c r="AJ1859" s="12">
        <v>-43.506244045383355</v>
      </c>
      <c r="AK1859" s="12">
        <v>-7.3269876517348953</v>
      </c>
      <c r="AL1859" s="12">
        <v>23.268970162878727</v>
      </c>
      <c r="AM1859" s="44">
        <v>55.854567221486207</v>
      </c>
      <c r="AN1859" s="45">
        <v>49.218672646345112</v>
      </c>
      <c r="AO1859" s="12">
        <v>89.999999865652541</v>
      </c>
      <c r="AP1859" s="12">
        <v>-2120.5189886058733</v>
      </c>
      <c r="AQ1859" s="12">
        <v>7000.3033174603725</v>
      </c>
      <c r="AR1859" s="12">
        <v>9648.3625736858612</v>
      </c>
      <c r="AS1859" s="44">
        <v>14859.598337627875</v>
      </c>
      <c r="AT1859" s="45">
        <v>15521.73277047808</v>
      </c>
      <c r="AU1859" s="12">
        <v>15875.722258129583</v>
      </c>
      <c r="AV1859" s="12">
        <v>11346.076325872191</v>
      </c>
      <c r="AW1859" s="12">
        <v>19894.833141188574</v>
      </c>
      <c r="AX1859" s="12">
        <v>20178.054955800497</v>
      </c>
      <c r="AY1859" s="44">
        <v>17867.176531053046</v>
      </c>
      <c r="AZ1859" s="45">
        <v>16895.746280802796</v>
      </c>
      <c r="BA1859" s="12">
        <v>16333.717043591349</v>
      </c>
      <c r="BB1859" s="12">
        <v>6771.4553739509201</v>
      </c>
      <c r="BC1859" s="12">
        <v>9435.1499993977413</v>
      </c>
      <c r="BD1859" s="12">
        <v>14683.110807507255</v>
      </c>
      <c r="BE1859" s="44">
        <v>15493.006490040238</v>
      </c>
      <c r="BF1859" s="45">
        <v>15776.663107716102</v>
      </c>
      <c r="BG1859" s="12">
        <v>15875.722268129586</v>
      </c>
      <c r="BH1859" s="12">
        <v>19786.086807434407</v>
      </c>
      <c r="BI1859" s="12">
        <v>20207.909955479718</v>
      </c>
      <c r="BJ1859" s="12">
        <v>18012.9814646616</v>
      </c>
      <c r="BK1859" s="44">
        <v>16933.232682388923</v>
      </c>
      <c r="BL1859" s="45">
        <v>16600.211979653668</v>
      </c>
      <c r="BM1859" s="12">
        <v>12068.970430143027</v>
      </c>
      <c r="BN1859" s="12">
        <v>0</v>
      </c>
      <c r="BO1859" s="12">
        <v>36.179256393648458</v>
      </c>
      <c r="BP1859" s="12">
        <v>30.595957814613623</v>
      </c>
      <c r="BQ1859" s="48">
        <v>32.585597058607476</v>
      </c>
      <c r="BR1859" s="49">
        <v>6.6358945751410889</v>
      </c>
      <c r="BS1859" s="13">
        <v>40.781327219307428</v>
      </c>
      <c r="BT1859" s="12">
        <v>308.54316923990507</v>
      </c>
      <c r="BV1859" s="14">
        <f>Таблица1[[#This Row],[Lкан_леб,мм]]</f>
        <v>58021.456830760093</v>
      </c>
      <c r="BW1859" s="50">
        <f>Таблица1[[#This Row],[угол обхв4]]+Таблица1[[#This Row],[Lдуг 3,мм]]</f>
        <v>12259.730216984686</v>
      </c>
      <c r="BX1859" s="54">
        <f>Таблица1[[#This Row],[угол обхв5]]+Таблица1[[#This Row],[Y5, мм]]</f>
        <v>58279.087265916984</v>
      </c>
      <c r="BY1859" s="14">
        <f>Таблица1[[#This Row],[угол обхв6]]+Таблица1[[#This Row],[Lдуг 4,мм]]</f>
        <v>14714.622364552093</v>
      </c>
      <c r="BZ1859" s="14">
        <f>Таблица1[[#This Row],[Т1]]+Таблица1[[#This Row],[X6, мм]]</f>
        <v>58496.959348196833</v>
      </c>
      <c r="CA1859" s="14">
        <f>Таблица1[[#This Row],[Т2]]+Таблица1[[#This Row],[Lдуг 5,мм]]</f>
        <v>20195.154546740243</v>
      </c>
      <c r="CB1859" s="14">
        <f>Таблица1[[#This Row],[Т3]]+Таблица1[[#This Row],[Y6, мм]]</f>
        <v>58728.999538816395</v>
      </c>
      <c r="CC1859" s="14">
        <f>Таблица1[[#This Row],[Т4]]+Таблица1[[#This Row],[Lдуг 6,мм]]</f>
        <v>21323.630067077305</v>
      </c>
      <c r="CD1859" s="14">
        <f>Таблица1[[#This Row],[Т5]]+Таблица1[[#This Row],[Lдуг 1,мм]]</f>
        <v>58776.253368150181</v>
      </c>
      <c r="CE1859" s="14">
        <f>Таблица1[[#This Row],[Т6]]+Таблица1[[#This Row],[Lпрям1, мм]]</f>
        <v>21713.924827482817</v>
      </c>
      <c r="CF1859" s="15">
        <f>Таблица1[[#This Row],[Т7]]+Таблица1[[#This Row],[Lдуг 2,мм]]</f>
        <v>59066.654888940699</v>
      </c>
      <c r="CG1859" s="14">
        <f>Таблица1[[#This Row],[Т8]]+Таблица1[[#This Row],[Lпрям2, мм]]</f>
        <v>25978.671440931139</v>
      </c>
      <c r="CH1859" s="14">
        <f>Таблица1[[#This Row],[Т9]]-Таблица1[[#This Row],[Т9]]</f>
        <v>0</v>
      </c>
      <c r="CI1859" s="50">
        <f>Таблица1[[#This Row],[Т9]]-Таблица1[[#This Row],[Т8]]</f>
        <v>37352.730061457885</v>
      </c>
      <c r="CJ1859" s="54">
        <f>Таблица1[[#This Row],[Т9]]-Таблица1[[#This Row],[Т7]]</f>
        <v>290.40152079051768</v>
      </c>
      <c r="CK1859" s="14">
        <f>Таблица1[[#This Row],[Т9]]-Таблица1[[#This Row],[Т6]]</f>
        <v>37743.024821863393</v>
      </c>
      <c r="CL1859" s="14">
        <f>Таблица1[[#This Row],[Т9]]-Таблица1[[#This Row],[Т5]]</f>
        <v>337.65535012430337</v>
      </c>
      <c r="CM1859" s="14">
        <f>Таблица1[[#This Row],[Т9]]-Таблица1[[#This Row],[Т4]]</f>
        <v>38871.500342200452</v>
      </c>
      <c r="CN1859" s="14">
        <f>Таблица1[[#This Row],[Т9]]-Таблица1[[#This Row],[Т3]]</f>
        <v>569.69554074386542</v>
      </c>
      <c r="CO1859" s="14">
        <f>Таблица1[[#This Row],[Т9]]-Таблица1[[#This Row],[Т2]]</f>
        <v>44352.032524388604</v>
      </c>
      <c r="CP1859" s="14">
        <f>Таблица1[[#This Row],[Т9]]-Таблица1[[#This Row],[Т1]]</f>
        <v>787.56762302371499</v>
      </c>
      <c r="CQ1859" s="14">
        <f>Таблица1[[#This Row],[Т9]]-Таблица1[[#This Row],[угол обхв6]]</f>
        <v>46806.924671956011</v>
      </c>
      <c r="CR1859" s="14">
        <f>Таблица1[[#This Row],[Т9]]-Таблица1[[#This Row],[угол обхв5]]</f>
        <v>1045.1980581806056</v>
      </c>
      <c r="CS1859" s="14">
        <f>Таблица1[[#This Row],[Т9]]-Таблица1[[#This Row],[угол обхв4]]</f>
        <v>59066.654888940699</v>
      </c>
      <c r="CT1859" s="14">
        <f>Таблица1[[#This Row],[Lкан_прям, мм]]+Таблица1[[#This Row],[Lкан_дуг, мм]]+Таблица1[[#This Row],[Lкан_леб,мм]]</f>
        <v>85045.326329871838</v>
      </c>
      <c r="CU1859" s="16">
        <f>Таблица1[[#This Row],[Lкан_леб,мм]]</f>
        <v>58021.456830760093</v>
      </c>
      <c r="CV1859" s="14">
        <f>2534431-(Таблица1[[#This Row],[Т23]]+Таблица1[[#This Row],[угол обхв3]])</f>
        <v>2449077.1305008885</v>
      </c>
      <c r="CW1859" s="50">
        <f>SUM(X1859:AC1859,AD1859:AI1859)-Таблица1[[#This Row],[lподв_min, мм]]</f>
        <v>22759.122886620102</v>
      </c>
      <c r="CX1859" s="17">
        <f>CW2298-Таблица1[[#This Row],[Суммарная длина каната]]</f>
        <v>-2425883.1793363444</v>
      </c>
    </row>
    <row r="1860" spans="1:102" x14ac:dyDescent="0.25">
      <c r="A1860" s="21">
        <v>1859</v>
      </c>
      <c r="B1860" s="10">
        <v>46.947551020408156</v>
      </c>
      <c r="C1860" s="10">
        <v>120.40693877551027</v>
      </c>
      <c r="D1860" s="11">
        <v>15561.249179006047</v>
      </c>
      <c r="E1860" s="11">
        <v>16702.397815143187</v>
      </c>
      <c r="F1860" s="11">
        <v>15436.21024832587</v>
      </c>
      <c r="G1860" s="11">
        <v>16766.321721581684</v>
      </c>
      <c r="H1860" s="11">
        <v>15969.248689006048</v>
      </c>
      <c r="I1860" s="11">
        <v>12388.353561620192</v>
      </c>
      <c r="J1860" s="11">
        <v>4314.044253522994</v>
      </c>
      <c r="K1860" s="11">
        <v>25978.671440920207</v>
      </c>
      <c r="L1860" s="11">
        <v>1045.1980581915393</v>
      </c>
      <c r="M1860" s="11">
        <v>58021.456830760093</v>
      </c>
      <c r="N1860" s="11">
        <v>7052.3362918447501</v>
      </c>
      <c r="O1860" s="11">
        <v>19490.164672467927</v>
      </c>
      <c r="P1860" s="43">
        <v>9424.7968861502486</v>
      </c>
      <c r="Q1860" s="11">
        <v>19888.053675010167</v>
      </c>
      <c r="R1860" s="11">
        <v>14555.40969165979</v>
      </c>
      <c r="S1860" s="11">
        <v>17961.127303832087</v>
      </c>
      <c r="T1860" s="11">
        <v>15885.003455571928</v>
      </c>
      <c r="U1860" s="11">
        <v>17547.009659960258</v>
      </c>
      <c r="V1860" s="11">
        <v>15561.249179006047</v>
      </c>
      <c r="W1860" s="11">
        <v>16702.397815143187</v>
      </c>
      <c r="X1860" s="12">
        <v>0</v>
      </c>
      <c r="Y1860" s="12">
        <v>242.01012558736846</v>
      </c>
      <c r="Z1860" s="12">
        <v>214.37919860147252</v>
      </c>
      <c r="AA1860" s="44">
        <v>232.04019061955941</v>
      </c>
      <c r="AB1860" s="45">
        <v>47.253829333789028</v>
      </c>
      <c r="AC1860" s="12">
        <v>309.51471404934961</v>
      </c>
      <c r="AD1860" s="12">
        <v>12259.730216984686</v>
      </c>
      <c r="AE1860" s="12">
        <v>2405.5945065360575</v>
      </c>
      <c r="AF1860" s="12">
        <v>5480.5321821881498</v>
      </c>
      <c r="AG1860" s="44">
        <v>1128.4755203370623</v>
      </c>
      <c r="AH1860" s="45">
        <v>390.29476040551333</v>
      </c>
      <c r="AI1860" s="12">
        <v>4314.0442544687421</v>
      </c>
      <c r="AJ1860" s="12">
        <v>-43.506244045383355</v>
      </c>
      <c r="AK1860" s="12">
        <v>-9.520560722865639</v>
      </c>
      <c r="AL1860" s="12">
        <v>20.584888530225676</v>
      </c>
      <c r="AM1860" s="44">
        <v>53.170485588833195</v>
      </c>
      <c r="AN1860" s="45">
        <v>46.534591013692022</v>
      </c>
      <c r="AO1860" s="12">
        <v>89.999999867187753</v>
      </c>
      <c r="AP1860" s="12">
        <v>-2120.5189886058733</v>
      </c>
      <c r="AQ1860" s="12">
        <v>6984.8524691987659</v>
      </c>
      <c r="AR1860" s="12">
        <v>9568.2475462879229</v>
      </c>
      <c r="AS1860" s="44">
        <v>14881.982150608159</v>
      </c>
      <c r="AT1860" s="45">
        <v>15588.881210198857</v>
      </c>
      <c r="AU1860" s="12">
        <v>15969.249179006047</v>
      </c>
      <c r="AV1860" s="12">
        <v>11346.076325872191</v>
      </c>
      <c r="AW1860" s="12">
        <v>19892.54500707821</v>
      </c>
      <c r="AX1860" s="12">
        <v>20270.003813256069</v>
      </c>
      <c r="AY1860" s="44">
        <v>18205.697189665188</v>
      </c>
      <c r="AZ1860" s="45">
        <v>17266.33971893484</v>
      </c>
      <c r="BA1860" s="12">
        <v>16702.397816088935</v>
      </c>
      <c r="BB1860" s="12">
        <v>6771.4553739509201</v>
      </c>
      <c r="BC1860" s="12">
        <v>9357.3130635042635</v>
      </c>
      <c r="BD1860" s="12">
        <v>14698.860351797464</v>
      </c>
      <c r="BE1860" s="44">
        <v>15558.430996623558</v>
      </c>
      <c r="BF1860" s="45">
        <v>15857.371424379116</v>
      </c>
      <c r="BG1860" s="12">
        <v>15969.24918900605</v>
      </c>
      <c r="BH1860" s="12">
        <v>19786.086807434407</v>
      </c>
      <c r="BI1860" s="12">
        <v>20290.434009620451</v>
      </c>
      <c r="BJ1860" s="12">
        <v>18343.077442077993</v>
      </c>
      <c r="BK1860" s="44">
        <v>17302.439774127157</v>
      </c>
      <c r="BL1860" s="45">
        <v>16983.067756168606</v>
      </c>
      <c r="BM1860" s="12">
        <v>12388.353561620193</v>
      </c>
      <c r="BN1860" s="12">
        <v>0</v>
      </c>
      <c r="BO1860" s="12">
        <v>33.985683322517708</v>
      </c>
      <c r="BP1860" s="12">
        <v>30.105449253091312</v>
      </c>
      <c r="BQ1860" s="48">
        <v>32.585597058607526</v>
      </c>
      <c r="BR1860" s="49">
        <v>6.6358945751411715</v>
      </c>
      <c r="BS1860" s="13">
        <v>43.465408853495731</v>
      </c>
      <c r="BT1860" s="12">
        <v>308.54316923990507</v>
      </c>
      <c r="BV1860" s="14">
        <f>Таблица1[[#This Row],[Lкан_леб,мм]]</f>
        <v>58021.456830760093</v>
      </c>
      <c r="BW1860" s="50">
        <f>Таблица1[[#This Row],[угол обхв4]]+Таблица1[[#This Row],[Lдуг 3,мм]]</f>
        <v>12259.730216984686</v>
      </c>
      <c r="BX1860" s="54">
        <f>Таблица1[[#This Row],[угол обхв5]]+Таблица1[[#This Row],[Y5, мм]]</f>
        <v>58263.46695634746</v>
      </c>
      <c r="BY1860" s="14">
        <f>Таблица1[[#This Row],[угол обхв6]]+Таблица1[[#This Row],[Lдуг 4,мм]]</f>
        <v>14665.324723520744</v>
      </c>
      <c r="BZ1860" s="14">
        <f>Таблица1[[#This Row],[Т1]]+Таблица1[[#This Row],[X6, мм]]</f>
        <v>58477.846154948929</v>
      </c>
      <c r="CA1860" s="14">
        <f>Таблица1[[#This Row],[Т2]]+Таблица1[[#This Row],[Lдуг 5,мм]]</f>
        <v>20145.856905708893</v>
      </c>
      <c r="CB1860" s="14">
        <f>Таблица1[[#This Row],[Т3]]+Таблица1[[#This Row],[Y6, мм]]</f>
        <v>58709.886345568491</v>
      </c>
      <c r="CC1860" s="14">
        <f>Таблица1[[#This Row],[Т4]]+Таблица1[[#This Row],[Lдуг 6,мм]]</f>
        <v>21274.332426045956</v>
      </c>
      <c r="CD1860" s="14">
        <f>Таблица1[[#This Row],[Т5]]+Таблица1[[#This Row],[Lдуг 1,мм]]</f>
        <v>58757.140174902277</v>
      </c>
      <c r="CE1860" s="14">
        <f>Таблица1[[#This Row],[Т6]]+Таблица1[[#This Row],[Lпрям1, мм]]</f>
        <v>21664.627186451467</v>
      </c>
      <c r="CF1860" s="15">
        <f>Таблица1[[#This Row],[Т7]]+Таблица1[[#This Row],[Lдуг 2,мм]]</f>
        <v>59066.654888951627</v>
      </c>
      <c r="CG1860" s="14">
        <f>Таблица1[[#This Row],[Т8]]+Таблица1[[#This Row],[Lпрям2, мм]]</f>
        <v>25978.67144092021</v>
      </c>
      <c r="CH1860" s="14">
        <f>Таблица1[[#This Row],[Т9]]-Таблица1[[#This Row],[Т9]]</f>
        <v>0</v>
      </c>
      <c r="CI1860" s="50">
        <f>Таблица1[[#This Row],[Т9]]-Таблица1[[#This Row],[Т8]]</f>
        <v>37402.027702500156</v>
      </c>
      <c r="CJ1860" s="54">
        <f>Таблица1[[#This Row],[Т9]]-Таблица1[[#This Row],[Т7]]</f>
        <v>309.51471404935</v>
      </c>
      <c r="CK1860" s="14">
        <f>Таблица1[[#This Row],[Т9]]-Таблица1[[#This Row],[Т6]]</f>
        <v>37792.322462905671</v>
      </c>
      <c r="CL1860" s="14">
        <f>Таблица1[[#This Row],[Т9]]-Таблица1[[#This Row],[Т5]]</f>
        <v>356.76854338313569</v>
      </c>
      <c r="CM1860" s="14">
        <f>Таблица1[[#This Row],[Т9]]-Таблица1[[#This Row],[Т4]]</f>
        <v>38920.797983242737</v>
      </c>
      <c r="CN1860" s="14">
        <f>Таблица1[[#This Row],[Т9]]-Таблица1[[#This Row],[Т3]]</f>
        <v>588.80873400269775</v>
      </c>
      <c r="CO1860" s="14">
        <f>Таблица1[[#This Row],[Т9]]-Таблица1[[#This Row],[Т2]]</f>
        <v>44401.330165430882</v>
      </c>
      <c r="CP1860" s="14">
        <f>Таблица1[[#This Row],[Т9]]-Таблица1[[#This Row],[Т1]]</f>
        <v>803.18793260416714</v>
      </c>
      <c r="CQ1860" s="14">
        <f>Таблица1[[#This Row],[Т9]]-Таблица1[[#This Row],[угол обхв6]]</f>
        <v>46806.924671966939</v>
      </c>
      <c r="CR1860" s="14">
        <f>Таблица1[[#This Row],[Т9]]-Таблица1[[#This Row],[угол обхв5]]</f>
        <v>1045.1980581915341</v>
      </c>
      <c r="CS1860" s="14">
        <f>Таблица1[[#This Row],[Т9]]-Таблица1[[#This Row],[угол обхв4]]</f>
        <v>59066.654888951627</v>
      </c>
      <c r="CT1860" s="14">
        <f>Таблица1[[#This Row],[Lкан_прям, мм]]+Таблица1[[#This Row],[Lкан_дуг, мм]]+Таблица1[[#This Row],[Lкан_леб,мм]]</f>
        <v>85045.326329871838</v>
      </c>
      <c r="CU1860" s="16">
        <f>Таблица1[[#This Row],[Lкан_леб,мм]]</f>
        <v>58021.456830760093</v>
      </c>
      <c r="CV1860" s="14">
        <f>2534431-(Таблица1[[#This Row],[Т23]]+Таблица1[[#This Row],[угол обхв3]])</f>
        <v>2449077.1305008885</v>
      </c>
      <c r="CW1860" s="50">
        <f>SUM(X1860:AC1860,AD1860:AI1860)-Таблица1[[#This Row],[lподв_min, мм]]</f>
        <v>22709.825245588756</v>
      </c>
      <c r="CX1860" s="17">
        <f>CW2299-Таблица1[[#This Row],[Суммарная длина каната]]</f>
        <v>-2425935.2575445739</v>
      </c>
    </row>
    <row r="1861" spans="1:102" x14ac:dyDescent="0.25">
      <c r="A1861" s="21">
        <v>1860</v>
      </c>
      <c r="B1861" s="10">
        <v>46.947551020408156</v>
      </c>
      <c r="C1861" s="10">
        <v>123.09102040816332</v>
      </c>
      <c r="D1861" s="11">
        <v>15637.408567866809</v>
      </c>
      <c r="E1861" s="11">
        <v>17075.053882361291</v>
      </c>
      <c r="F1861" s="11">
        <v>15509.513326307928</v>
      </c>
      <c r="G1861" s="11">
        <v>17133.052220152953</v>
      </c>
      <c r="H1861" s="11">
        <v>16045.40807786681</v>
      </c>
      <c r="I1861" s="11">
        <v>12710.945911459328</v>
      </c>
      <c r="J1861" s="11">
        <v>4364.1079709019641</v>
      </c>
      <c r="K1861" s="11">
        <v>25978.671440909369</v>
      </c>
      <c r="L1861" s="11">
        <v>1045.1980582023853</v>
      </c>
      <c r="M1861" s="11">
        <v>58021.456830760093</v>
      </c>
      <c r="N1861" s="11">
        <v>7052.3362918447501</v>
      </c>
      <c r="O1861" s="11">
        <v>19490.164672467927</v>
      </c>
      <c r="P1861" s="43">
        <v>9358.5075768286006</v>
      </c>
      <c r="Q1861" s="11">
        <v>19969.851344143273</v>
      </c>
      <c r="R1861" s="11">
        <v>14573.727608628855</v>
      </c>
      <c r="S1861" s="11">
        <v>18285.300062671162</v>
      </c>
      <c r="T1861" s="11">
        <v>15921.255392903926</v>
      </c>
      <c r="U1861" s="11">
        <v>17933.90018986709</v>
      </c>
      <c r="V1861" s="11">
        <v>15637.408567866809</v>
      </c>
      <c r="W1861" s="11">
        <v>17075.053882361291</v>
      </c>
      <c r="X1861" s="12">
        <v>0</v>
      </c>
      <c r="Y1861" s="12">
        <v>226.13401551253122</v>
      </c>
      <c r="Z1861" s="12">
        <v>211.14211542841258</v>
      </c>
      <c r="AA1861" s="44">
        <v>232.04019061955896</v>
      </c>
      <c r="AB1861" s="45">
        <v>47.253829333787387</v>
      </c>
      <c r="AC1861" s="12">
        <v>328.62790730809496</v>
      </c>
      <c r="AD1861" s="12">
        <v>12259.730216984686</v>
      </c>
      <c r="AE1861" s="12">
        <v>2355.5307891570919</v>
      </c>
      <c r="AF1861" s="12">
        <v>5480.532182188148</v>
      </c>
      <c r="AG1861" s="44">
        <v>1128.4755203370623</v>
      </c>
      <c r="AH1861" s="45">
        <v>390.29476040551799</v>
      </c>
      <c r="AI1861" s="12">
        <v>4364.1079718368619</v>
      </c>
      <c r="AJ1861" s="12">
        <v>-43.506244045383355</v>
      </c>
      <c r="AK1861" s="12">
        <v>-11.750056071819806</v>
      </c>
      <c r="AL1861" s="12">
        <v>17.900806897572608</v>
      </c>
      <c r="AM1861" s="44">
        <v>50.486403956180069</v>
      </c>
      <c r="AN1861" s="45">
        <v>43.850509381039124</v>
      </c>
      <c r="AO1861" s="12">
        <v>89.999999868711342</v>
      </c>
      <c r="AP1861" s="12">
        <v>-2120.5189886058733</v>
      </c>
      <c r="AQ1861" s="12">
        <v>6969.2500664621584</v>
      </c>
      <c r="AR1861" s="12">
        <v>9483.9145446180319</v>
      </c>
      <c r="AS1861" s="44">
        <v>14888.488846820514</v>
      </c>
      <c r="AT1861" s="45">
        <v>15638.601489021779</v>
      </c>
      <c r="AU1861" s="12">
        <v>16045.408567866807</v>
      </c>
      <c r="AV1861" s="12">
        <v>11346.076325872191</v>
      </c>
      <c r="AW1861" s="12">
        <v>19889.615143930503</v>
      </c>
      <c r="AX1861" s="12">
        <v>20358.100094855829</v>
      </c>
      <c r="AY1861" s="44">
        <v>18544.894675350341</v>
      </c>
      <c r="AZ1861" s="45">
        <v>17639.671077405084</v>
      </c>
      <c r="BA1861" s="12">
        <v>17075.05388329619</v>
      </c>
      <c r="BB1861" s="12">
        <v>6771.4553739509201</v>
      </c>
      <c r="BC1861" s="12">
        <v>9275.421351446008</v>
      </c>
      <c r="BD1861" s="12">
        <v>14699.134576418288</v>
      </c>
      <c r="BE1861" s="44">
        <v>15606.494154712267</v>
      </c>
      <c r="BF1861" s="45">
        <v>15920.062471748955</v>
      </c>
      <c r="BG1861" s="12">
        <v>16045.408577866809</v>
      </c>
      <c r="BH1861" s="12">
        <v>19786.086807434407</v>
      </c>
      <c r="BI1861" s="12">
        <v>20369.301815605846</v>
      </c>
      <c r="BJ1861" s="12">
        <v>18673.548813383717</v>
      </c>
      <c r="BK1861" s="44">
        <v>17674.305577187912</v>
      </c>
      <c r="BL1861" s="45">
        <v>17369.282994823301</v>
      </c>
      <c r="BM1861" s="12">
        <v>12710.94591145933</v>
      </c>
      <c r="BN1861" s="12">
        <v>0</v>
      </c>
      <c r="BO1861" s="12">
        <v>31.756187973563545</v>
      </c>
      <c r="BP1861" s="12">
        <v>29.650862969392414</v>
      </c>
      <c r="BQ1861" s="48">
        <v>32.585597058607462</v>
      </c>
      <c r="BR1861" s="49">
        <v>6.6358945751409424</v>
      </c>
      <c r="BS1861" s="13">
        <v>46.149490487672217</v>
      </c>
      <c r="BT1861" s="12">
        <v>308.54316923990507</v>
      </c>
      <c r="BV1861" s="14">
        <f>Таблица1[[#This Row],[Lкан_леб,мм]]</f>
        <v>58021.456830760093</v>
      </c>
      <c r="BW1861" s="50">
        <f>Таблица1[[#This Row],[угол обхв4]]+Таблица1[[#This Row],[Lдуг 3,мм]]</f>
        <v>12259.730216984686</v>
      </c>
      <c r="BX1861" s="54">
        <f>Таблица1[[#This Row],[угол обхв5]]+Таблица1[[#This Row],[Y5, мм]]</f>
        <v>58247.590846272622</v>
      </c>
      <c r="BY1861" s="14">
        <f>Таблица1[[#This Row],[угол обхв6]]+Таблица1[[#This Row],[Lдуг 4,мм]]</f>
        <v>14615.261006141778</v>
      </c>
      <c r="BZ1861" s="14">
        <f>Таблица1[[#This Row],[Т1]]+Таблица1[[#This Row],[X6, мм]]</f>
        <v>58458.732961701033</v>
      </c>
      <c r="CA1861" s="14">
        <f>Таблица1[[#This Row],[Т2]]+Таблица1[[#This Row],[Lдуг 5,мм]]</f>
        <v>20095.793188329924</v>
      </c>
      <c r="CB1861" s="14">
        <f>Таблица1[[#This Row],[Т3]]+Таблица1[[#This Row],[Y6, мм]]</f>
        <v>58690.773152320595</v>
      </c>
      <c r="CC1861" s="14">
        <f>Таблица1[[#This Row],[Т4]]+Таблица1[[#This Row],[Lдуг 6,мм]]</f>
        <v>21224.268708666987</v>
      </c>
      <c r="CD1861" s="14">
        <f>Таблица1[[#This Row],[Т5]]+Таблица1[[#This Row],[Lдуг 1,мм]]</f>
        <v>58738.026981654381</v>
      </c>
      <c r="CE1861" s="14">
        <f>Таблица1[[#This Row],[Т6]]+Таблица1[[#This Row],[Lпрям1, мм]]</f>
        <v>21614.563469072506</v>
      </c>
      <c r="CF1861" s="15">
        <f>Таблица1[[#This Row],[Т7]]+Таблица1[[#This Row],[Lдуг 2,мм]]</f>
        <v>59066.654888962476</v>
      </c>
      <c r="CG1861" s="14">
        <f>Таблица1[[#This Row],[Т8]]+Таблица1[[#This Row],[Lпрям2, мм]]</f>
        <v>25978.671440909369</v>
      </c>
      <c r="CH1861" s="14">
        <f>Таблица1[[#This Row],[Т9]]-Таблица1[[#This Row],[Т9]]</f>
        <v>0</v>
      </c>
      <c r="CI1861" s="50">
        <f>Таблица1[[#This Row],[Т9]]-Таблица1[[#This Row],[Т8]]</f>
        <v>37452.09141988997</v>
      </c>
      <c r="CJ1861" s="54">
        <f>Таблица1[[#This Row],[Т9]]-Таблица1[[#This Row],[Т7]]</f>
        <v>328.62790730809502</v>
      </c>
      <c r="CK1861" s="14">
        <f>Таблица1[[#This Row],[Т9]]-Таблица1[[#This Row],[Т6]]</f>
        <v>37842.386180295493</v>
      </c>
      <c r="CL1861" s="14">
        <f>Таблица1[[#This Row],[Т9]]-Таблица1[[#This Row],[Т5]]</f>
        <v>375.88173664188071</v>
      </c>
      <c r="CM1861" s="14">
        <f>Таблица1[[#This Row],[Т9]]-Таблица1[[#This Row],[Т4]]</f>
        <v>38970.861700632551</v>
      </c>
      <c r="CN1861" s="14">
        <f>Таблица1[[#This Row],[Т9]]-Таблица1[[#This Row],[Т3]]</f>
        <v>607.92192726144276</v>
      </c>
      <c r="CO1861" s="14">
        <f>Таблица1[[#This Row],[Т9]]-Таблица1[[#This Row],[Т2]]</f>
        <v>44451.393882820696</v>
      </c>
      <c r="CP1861" s="14">
        <f>Таблица1[[#This Row],[Т9]]-Таблица1[[#This Row],[Т1]]</f>
        <v>819.06404268985352</v>
      </c>
      <c r="CQ1861" s="14">
        <f>Таблица1[[#This Row],[Т9]]-Таблица1[[#This Row],[угол обхв6]]</f>
        <v>46806.924671977788</v>
      </c>
      <c r="CR1861" s="14">
        <f>Таблица1[[#This Row],[Т9]]-Таблица1[[#This Row],[угол обхв5]]</f>
        <v>1045.1980582023825</v>
      </c>
      <c r="CS1861" s="14">
        <f>Таблица1[[#This Row],[Т9]]-Таблица1[[#This Row],[угол обхв4]]</f>
        <v>59066.654888962476</v>
      </c>
      <c r="CT1861" s="14">
        <f>Таблица1[[#This Row],[Lкан_прям, мм]]+Таблица1[[#This Row],[Lкан_дуг, мм]]+Таблица1[[#This Row],[Lкан_леб,мм]]</f>
        <v>85045.326329871852</v>
      </c>
      <c r="CU1861" s="16">
        <f>Таблица1[[#This Row],[Lкан_леб,мм]]</f>
        <v>58021.456830760093</v>
      </c>
      <c r="CV1861" s="14">
        <f>2534431-(Таблица1[[#This Row],[Т23]]+Таблица1[[#This Row],[угол обхв3]])</f>
        <v>2449077.1305008885</v>
      </c>
      <c r="CW1861" s="50">
        <f>SUM(X1861:AC1861,AD1861:AI1861)-Таблица1[[#This Row],[lподв_min, мм]]</f>
        <v>22659.761528209787</v>
      </c>
      <c r="CX1861" s="17">
        <f>CW2300-Таблица1[[#This Row],[Суммарная длина каната]]</f>
        <v>-2425988.9498549527</v>
      </c>
    </row>
    <row r="1862" spans="1:102" x14ac:dyDescent="0.25">
      <c r="A1862" s="21">
        <v>1861</v>
      </c>
      <c r="B1862" s="10">
        <v>46.947551020408156</v>
      </c>
      <c r="C1862" s="10">
        <v>125.77510204081636</v>
      </c>
      <c r="D1862" s="11">
        <v>15696.033319420911</v>
      </c>
      <c r="E1862" s="11">
        <v>17450.867580157596</v>
      </c>
      <c r="F1862" s="11">
        <v>15565.562388609535</v>
      </c>
      <c r="G1862" s="11">
        <v>17502.813092121702</v>
      </c>
      <c r="H1862" s="11">
        <v>16104.032829420912</v>
      </c>
      <c r="I1862" s="11">
        <v>13035.993354681224</v>
      </c>
      <c r="J1862" s="11">
        <v>4414.8742254763711</v>
      </c>
      <c r="K1862" s="11">
        <v>25978.671440898608</v>
      </c>
      <c r="L1862" s="11">
        <v>1045.1980582131341</v>
      </c>
      <c r="M1862" s="11">
        <v>58021.456830760093</v>
      </c>
      <c r="N1862" s="11">
        <v>7052.3362918447501</v>
      </c>
      <c r="O1862" s="11">
        <v>19490.164672467927</v>
      </c>
      <c r="P1862" s="43">
        <v>9288.4604946513537</v>
      </c>
      <c r="Q1862" s="11">
        <v>20048.455017622349</v>
      </c>
      <c r="R1862" s="11">
        <v>14576.844766212815</v>
      </c>
      <c r="S1862" s="11">
        <v>18609.97498776397</v>
      </c>
      <c r="T1862" s="11">
        <v>15939.349889792384</v>
      </c>
      <c r="U1862" s="11">
        <v>18322.063910833214</v>
      </c>
      <c r="V1862" s="11">
        <v>15696.033319420911</v>
      </c>
      <c r="W1862" s="11">
        <v>17450.867580157596</v>
      </c>
      <c r="X1862" s="12">
        <v>0</v>
      </c>
      <c r="Y1862" s="12">
        <v>209.98141267269054</v>
      </c>
      <c r="Z1862" s="12">
        <v>208.18152502035633</v>
      </c>
      <c r="AA1862" s="44">
        <v>232.04019061955833</v>
      </c>
      <c r="AB1862" s="45">
        <v>47.253829333786669</v>
      </c>
      <c r="AC1862" s="12">
        <v>347.74110056674226</v>
      </c>
      <c r="AD1862" s="12">
        <v>12259.730216984686</v>
      </c>
      <c r="AE1862" s="12">
        <v>2304.7645345826791</v>
      </c>
      <c r="AF1862" s="12">
        <v>5480.5321821881507</v>
      </c>
      <c r="AG1862" s="44">
        <v>1128.4755203370628</v>
      </c>
      <c r="AH1862" s="45">
        <v>390.29476040551469</v>
      </c>
      <c r="AI1862" s="12">
        <v>4414.8742264005186</v>
      </c>
      <c r="AJ1862" s="12">
        <v>-43.506244045383355</v>
      </c>
      <c r="AK1862" s="12">
        <v>-14.018379529844072</v>
      </c>
      <c r="AL1862" s="12">
        <v>15.216725264919569</v>
      </c>
      <c r="AM1862" s="44">
        <v>47.802322323526937</v>
      </c>
      <c r="AN1862" s="45">
        <v>41.166427748386099</v>
      </c>
      <c r="AO1862" s="12">
        <v>89.999999870221032</v>
      </c>
      <c r="AP1862" s="12">
        <v>-2120.5189886058733</v>
      </c>
      <c r="AQ1862" s="12">
        <v>6953.5051716130911</v>
      </c>
      <c r="AR1862" s="12">
        <v>9395.548608117715</v>
      </c>
      <c r="AS1862" s="44">
        <v>14879.104149583109</v>
      </c>
      <c r="AT1862" s="45">
        <v>15670.784513087461</v>
      </c>
      <c r="AU1862" s="12">
        <v>16104.033319420911</v>
      </c>
      <c r="AV1862" s="12">
        <v>11346.076325872191</v>
      </c>
      <c r="AW1862" s="12">
        <v>19886.013645781935</v>
      </c>
      <c r="AX1862" s="12">
        <v>20442.150503949299</v>
      </c>
      <c r="AY1862" s="44">
        <v>18884.024737197553</v>
      </c>
      <c r="AZ1862" s="45">
        <v>18014.921210390337</v>
      </c>
      <c r="BA1862" s="12">
        <v>17450.867581081744</v>
      </c>
      <c r="BB1862" s="12">
        <v>6771.4553739509201</v>
      </c>
      <c r="BC1862" s="12">
        <v>9189.6293744196955</v>
      </c>
      <c r="BD1862" s="12">
        <v>14683.932879679178</v>
      </c>
      <c r="BE1862" s="44">
        <v>15637.09050642209</v>
      </c>
      <c r="BF1862" s="45">
        <v>15964.598696125833</v>
      </c>
      <c r="BG1862" s="12">
        <v>16104.03332942091</v>
      </c>
      <c r="BH1862" s="12">
        <v>19786.086807434407</v>
      </c>
      <c r="BI1862" s="12">
        <v>20444.303990936358</v>
      </c>
      <c r="BJ1862" s="12">
        <v>19003.670474090919</v>
      </c>
      <c r="BK1862" s="44">
        <v>18048.014161399631</v>
      </c>
      <c r="BL1862" s="45">
        <v>17758.010280600472</v>
      </c>
      <c r="BM1862" s="12">
        <v>13035.993354681226</v>
      </c>
      <c r="BN1862" s="12">
        <v>0</v>
      </c>
      <c r="BO1862" s="12">
        <v>29.487864515539282</v>
      </c>
      <c r="BP1862" s="12">
        <v>29.235104794763643</v>
      </c>
      <c r="BQ1862" s="48">
        <v>32.58559705860737</v>
      </c>
      <c r="BR1862" s="49">
        <v>6.6358945751408402</v>
      </c>
      <c r="BS1862" s="13">
        <v>48.833572121834933</v>
      </c>
      <c r="BT1862" s="12">
        <v>308.54316923990507</v>
      </c>
      <c r="BV1862" s="14">
        <f>Таблица1[[#This Row],[Lкан_леб,мм]]</f>
        <v>58021.456830760093</v>
      </c>
      <c r="BW1862" s="50">
        <f>Таблица1[[#This Row],[угол обхв4]]+Таблица1[[#This Row],[Lдуг 3,мм]]</f>
        <v>12259.730216984686</v>
      </c>
      <c r="BX1862" s="54">
        <f>Таблица1[[#This Row],[угол обхв5]]+Таблица1[[#This Row],[Y5, мм]]</f>
        <v>58231.438243432785</v>
      </c>
      <c r="BY1862" s="14">
        <f>Таблица1[[#This Row],[угол обхв6]]+Таблица1[[#This Row],[Lдуг 4,мм]]</f>
        <v>14564.494751567365</v>
      </c>
      <c r="BZ1862" s="14">
        <f>Таблица1[[#This Row],[Т1]]+Таблица1[[#This Row],[X6, мм]]</f>
        <v>58439.619768453143</v>
      </c>
      <c r="CA1862" s="14">
        <f>Таблица1[[#This Row],[Т2]]+Таблица1[[#This Row],[Lдуг 5,мм]]</f>
        <v>20045.026933755515</v>
      </c>
      <c r="CB1862" s="14">
        <f>Таблица1[[#This Row],[Т3]]+Таблица1[[#This Row],[Y6, мм]]</f>
        <v>58671.659959072698</v>
      </c>
      <c r="CC1862" s="14">
        <f>Таблица1[[#This Row],[Т4]]+Таблица1[[#This Row],[Lдуг 6,мм]]</f>
        <v>21173.502454092577</v>
      </c>
      <c r="CD1862" s="14">
        <f>Таблица1[[#This Row],[Т5]]+Таблица1[[#This Row],[Lдуг 1,мм]]</f>
        <v>58718.913788406484</v>
      </c>
      <c r="CE1862" s="14">
        <f>Таблица1[[#This Row],[Т6]]+Таблица1[[#This Row],[Lпрям1, мм]]</f>
        <v>21563.797214498092</v>
      </c>
      <c r="CF1862" s="15">
        <f>Таблица1[[#This Row],[Т7]]+Таблица1[[#This Row],[Lдуг 2,мм]]</f>
        <v>59066.654888973229</v>
      </c>
      <c r="CG1862" s="14">
        <f>Таблица1[[#This Row],[Т8]]+Таблица1[[#This Row],[Lпрям2, мм]]</f>
        <v>25978.671440898612</v>
      </c>
      <c r="CH1862" s="14">
        <f>Таблица1[[#This Row],[Т9]]-Таблица1[[#This Row],[Т9]]</f>
        <v>0</v>
      </c>
      <c r="CI1862" s="50">
        <f>Таблица1[[#This Row],[Т9]]-Таблица1[[#This Row],[Т8]]</f>
        <v>37502.857674475134</v>
      </c>
      <c r="CJ1862" s="54">
        <f>Таблица1[[#This Row],[Т9]]-Таблица1[[#This Row],[Т7]]</f>
        <v>347.74110056674544</v>
      </c>
      <c r="CK1862" s="14">
        <f>Таблица1[[#This Row],[Т9]]-Таблица1[[#This Row],[Т6]]</f>
        <v>37893.152434880656</v>
      </c>
      <c r="CL1862" s="14">
        <f>Таблица1[[#This Row],[Т9]]-Таблица1[[#This Row],[Т5]]</f>
        <v>394.99492990053113</v>
      </c>
      <c r="CM1862" s="14">
        <f>Таблица1[[#This Row],[Т9]]-Таблица1[[#This Row],[Т4]]</f>
        <v>39021.627955217715</v>
      </c>
      <c r="CN1862" s="14">
        <f>Таблица1[[#This Row],[Т9]]-Таблица1[[#This Row],[Т3]]</f>
        <v>627.03512052008591</v>
      </c>
      <c r="CO1862" s="14">
        <f>Таблица1[[#This Row],[Т9]]-Таблица1[[#This Row],[Т2]]</f>
        <v>44502.160137405866</v>
      </c>
      <c r="CP1862" s="14">
        <f>Таблица1[[#This Row],[Т9]]-Таблица1[[#This Row],[Т1]]</f>
        <v>835.21664554044401</v>
      </c>
      <c r="CQ1862" s="14">
        <f>Таблица1[[#This Row],[Т9]]-Таблица1[[#This Row],[угол обхв6]]</f>
        <v>46806.924671988541</v>
      </c>
      <c r="CR1862" s="14">
        <f>Таблица1[[#This Row],[Т9]]-Таблица1[[#This Row],[угол обхв5]]</f>
        <v>1045.1980582131364</v>
      </c>
      <c r="CS1862" s="14">
        <f>Таблица1[[#This Row],[Т9]]-Таблица1[[#This Row],[угол обхв4]]</f>
        <v>59066.654888973229</v>
      </c>
      <c r="CT1862" s="14">
        <f>Таблица1[[#This Row],[Lкан_прям, мм]]+Таблица1[[#This Row],[Lкан_дуг, мм]]+Таблица1[[#This Row],[Lкан_леб,мм]]</f>
        <v>85045.326329871838</v>
      </c>
      <c r="CU1862" s="16">
        <f>Таблица1[[#This Row],[Lкан_леб,мм]]</f>
        <v>58021.456830760093</v>
      </c>
      <c r="CV1862" s="14">
        <f>2534431-(Таблица1[[#This Row],[Т23]]+Таблица1[[#This Row],[угол обхв3]])</f>
        <v>2449077.1305008885</v>
      </c>
      <c r="CW1862" s="50">
        <f>SUM(X1862:AC1862,AD1862:AI1862)-Таблица1[[#This Row],[lподв_min, мм]]</f>
        <v>22608.995273635377</v>
      </c>
      <c r="CX1862" s="17">
        <f>CW2301-Таблица1[[#This Row],[Суммарная длина каната]]</f>
        <v>-2426044.2448274409</v>
      </c>
    </row>
    <row r="1863" spans="1:102" x14ac:dyDescent="0.25">
      <c r="A1863" s="21">
        <v>1862</v>
      </c>
      <c r="B1863" s="10">
        <v>46.947551020408156</v>
      </c>
      <c r="C1863" s="10">
        <v>128.45918367346943</v>
      </c>
      <c r="D1863" s="11">
        <v>15736.994802040492</v>
      </c>
      <c r="E1863" s="11">
        <v>17829.01431607861</v>
      </c>
      <c r="F1863" s="11">
        <v>15604.234455057078</v>
      </c>
      <c r="G1863" s="11">
        <v>17874.793025855575</v>
      </c>
      <c r="H1863" s="11">
        <v>16144.994312040491</v>
      </c>
      <c r="I1863" s="11">
        <v>13362.739001761507</v>
      </c>
      <c r="J1863" s="11">
        <v>4466.2753143171012</v>
      </c>
      <c r="K1863" s="11">
        <v>25978.671440887971</v>
      </c>
      <c r="L1863" s="11">
        <v>1045.1980582237738</v>
      </c>
      <c r="M1863" s="11">
        <v>58021.456830760093</v>
      </c>
      <c r="N1863" s="11">
        <v>7052.3362918447501</v>
      </c>
      <c r="O1863" s="11">
        <v>19490.164672467927</v>
      </c>
      <c r="P1863" s="43">
        <v>9214.8093335782869</v>
      </c>
      <c r="Q1863" s="11">
        <v>20123.692227023945</v>
      </c>
      <c r="R1863" s="11">
        <v>14564.754324893482</v>
      </c>
      <c r="S1863" s="11">
        <v>18934.439692907887</v>
      </c>
      <c r="T1863" s="11">
        <v>15939.247244157055</v>
      </c>
      <c r="U1863" s="11">
        <v>18710.649132574581</v>
      </c>
      <c r="V1863" s="11">
        <v>15736.994802040492</v>
      </c>
      <c r="W1863" s="11">
        <v>17829.01431607861</v>
      </c>
      <c r="X1863" s="12">
        <v>0</v>
      </c>
      <c r="Y1863" s="12">
        <v>193.52971950892302</v>
      </c>
      <c r="Z1863" s="12">
        <v>205.52002493622641</v>
      </c>
      <c r="AA1863" s="44">
        <v>232.04019061955961</v>
      </c>
      <c r="AB1863" s="45">
        <v>47.253829333788573</v>
      </c>
      <c r="AC1863" s="12">
        <v>366.85429382527622</v>
      </c>
      <c r="AD1863" s="12">
        <v>12259.730216984686</v>
      </c>
      <c r="AE1863" s="12">
        <v>2253.3634457419475</v>
      </c>
      <c r="AF1863" s="12">
        <v>5480.5321821881489</v>
      </c>
      <c r="AG1863" s="44">
        <v>1128.475520337058</v>
      </c>
      <c r="AH1863" s="45">
        <v>390.29476040551486</v>
      </c>
      <c r="AI1863" s="12">
        <v>4466.2753152306123</v>
      </c>
      <c r="AJ1863" s="12">
        <v>-43.506244045383355</v>
      </c>
      <c r="AK1863" s="12">
        <v>-16.328704490942368</v>
      </c>
      <c r="AL1863" s="12">
        <v>12.532643632266474</v>
      </c>
      <c r="AM1863" s="44">
        <v>45.118240690874025</v>
      </c>
      <c r="AN1863" s="45">
        <v>38.482346115732916</v>
      </c>
      <c r="AO1863" s="12">
        <v>89.999999871714635</v>
      </c>
      <c r="AP1863" s="12">
        <v>-2120.5189886058733</v>
      </c>
      <c r="AQ1863" s="12">
        <v>6937.6281018511254</v>
      </c>
      <c r="AR1863" s="12">
        <v>9303.3436251013463</v>
      </c>
      <c r="AS1863" s="44">
        <v>14853.84865035007</v>
      </c>
      <c r="AT1863" s="45">
        <v>15685.359667942697</v>
      </c>
      <c r="AU1863" s="12">
        <v>16144.994802040494</v>
      </c>
      <c r="AV1863" s="12">
        <v>11346.076325872191</v>
      </c>
      <c r="AW1863" s="12">
        <v>19881.707813320099</v>
      </c>
      <c r="AX1863" s="12">
        <v>20521.970621146083</v>
      </c>
      <c r="AY1863" s="44">
        <v>19222.343272234019</v>
      </c>
      <c r="AZ1863" s="45">
        <v>18391.266761984094</v>
      </c>
      <c r="BA1863" s="12">
        <v>17829.014316992121</v>
      </c>
      <c r="BB1863" s="12">
        <v>6771.4553739509201</v>
      </c>
      <c r="BC1863" s="12">
        <v>9100.1011435846631</v>
      </c>
      <c r="BD1863" s="12">
        <v>14653.288616416541</v>
      </c>
      <c r="BE1863" s="44">
        <v>15650.152918700467</v>
      </c>
      <c r="BF1863" s="45">
        <v>15990.88237825485</v>
      </c>
      <c r="BG1863" s="12">
        <v>16144.99481204049</v>
      </c>
      <c r="BH1863" s="12">
        <v>19786.086807434407</v>
      </c>
      <c r="BI1863" s="12">
        <v>20515.235367876117</v>
      </c>
      <c r="BJ1863" s="12">
        <v>19332.718087030025</v>
      </c>
      <c r="BK1863" s="44">
        <v>18422.745553248446</v>
      </c>
      <c r="BL1863" s="45">
        <v>18148.396686669093</v>
      </c>
      <c r="BM1863" s="12">
        <v>13362.739001761509</v>
      </c>
      <c r="BN1863" s="12">
        <v>0</v>
      </c>
      <c r="BO1863" s="12">
        <v>27.177539554440983</v>
      </c>
      <c r="BP1863" s="12">
        <v>28.861348123208845</v>
      </c>
      <c r="BQ1863" s="48">
        <v>32.585597058607547</v>
      </c>
      <c r="BR1863" s="49">
        <v>6.6358945751411076</v>
      </c>
      <c r="BS1863" s="13">
        <v>51.517653755981726</v>
      </c>
      <c r="BT1863" s="12">
        <v>308.54316923990507</v>
      </c>
      <c r="BV1863" s="14">
        <f>Таблица1[[#This Row],[Lкан_леб,мм]]</f>
        <v>58021.456830760093</v>
      </c>
      <c r="BW1863" s="50">
        <f>Таблица1[[#This Row],[угол обхв4]]+Таблица1[[#This Row],[Lдуг 3,мм]]</f>
        <v>12259.730216984686</v>
      </c>
      <c r="BX1863" s="54">
        <f>Таблица1[[#This Row],[угол обхв5]]+Таблица1[[#This Row],[Y5, мм]]</f>
        <v>58214.986550269015</v>
      </c>
      <c r="BY1863" s="14">
        <f>Таблица1[[#This Row],[угол обхв6]]+Таблица1[[#This Row],[Lдуг 4,мм]]</f>
        <v>14513.093662726635</v>
      </c>
      <c r="BZ1863" s="14">
        <f>Таблица1[[#This Row],[Т1]]+Таблица1[[#This Row],[X6, мм]]</f>
        <v>58420.50657520524</v>
      </c>
      <c r="CA1863" s="14">
        <f>Таблица1[[#This Row],[Т2]]+Таблица1[[#This Row],[Lдуг 5,мм]]</f>
        <v>19993.625844914783</v>
      </c>
      <c r="CB1863" s="14">
        <f>Таблица1[[#This Row],[Т3]]+Таблица1[[#This Row],[Y6, мм]]</f>
        <v>58652.546765824802</v>
      </c>
      <c r="CC1863" s="14">
        <f>Таблица1[[#This Row],[Т4]]+Таблица1[[#This Row],[Lдуг 6,мм]]</f>
        <v>21122.101365251841</v>
      </c>
      <c r="CD1863" s="14">
        <f>Таблица1[[#This Row],[Т5]]+Таблица1[[#This Row],[Lдуг 1,мм]]</f>
        <v>58699.800595158587</v>
      </c>
      <c r="CE1863" s="14">
        <f>Таблица1[[#This Row],[Т6]]+Таблица1[[#This Row],[Lпрям1, мм]]</f>
        <v>21512.396125657357</v>
      </c>
      <c r="CF1863" s="15">
        <f>Таблица1[[#This Row],[Т7]]+Таблица1[[#This Row],[Lдуг 2,мм]]</f>
        <v>59066.654888983867</v>
      </c>
      <c r="CG1863" s="14">
        <f>Таблица1[[#This Row],[Т8]]+Таблица1[[#This Row],[Lпрям2, мм]]</f>
        <v>25978.671440887971</v>
      </c>
      <c r="CH1863" s="14">
        <f>Таблица1[[#This Row],[Т9]]-Таблица1[[#This Row],[Т9]]</f>
        <v>0</v>
      </c>
      <c r="CI1863" s="50">
        <f>Таблица1[[#This Row],[Т9]]-Таблица1[[#This Row],[Т8]]</f>
        <v>37554.258763326507</v>
      </c>
      <c r="CJ1863" s="54">
        <f>Таблица1[[#This Row],[Т9]]-Таблица1[[#This Row],[Т7]]</f>
        <v>366.85429382527946</v>
      </c>
      <c r="CK1863" s="14">
        <f>Таблица1[[#This Row],[Т9]]-Таблица1[[#This Row],[Т6]]</f>
        <v>37944.553523732029</v>
      </c>
      <c r="CL1863" s="14">
        <f>Таблица1[[#This Row],[Т9]]-Таблица1[[#This Row],[Т5]]</f>
        <v>414.10812315906514</v>
      </c>
      <c r="CM1863" s="14">
        <f>Таблица1[[#This Row],[Т9]]-Таблица1[[#This Row],[Т4]]</f>
        <v>39073.029044069088</v>
      </c>
      <c r="CN1863" s="14">
        <f>Таблица1[[#This Row],[Т9]]-Таблица1[[#This Row],[Т3]]</f>
        <v>646.1483137786272</v>
      </c>
      <c r="CO1863" s="14">
        <f>Таблица1[[#This Row],[Т9]]-Таблица1[[#This Row],[Т2]]</f>
        <v>44553.561226257232</v>
      </c>
      <c r="CP1863" s="14">
        <f>Таблица1[[#This Row],[Т9]]-Таблица1[[#This Row],[Т1]]</f>
        <v>851.66833871485142</v>
      </c>
      <c r="CQ1863" s="14">
        <f>Таблица1[[#This Row],[Т9]]-Таблица1[[#This Row],[угол обхв6]]</f>
        <v>46806.924671999179</v>
      </c>
      <c r="CR1863" s="14">
        <f>Таблица1[[#This Row],[Т9]]-Таблица1[[#This Row],[угол обхв5]]</f>
        <v>1045.1980582237738</v>
      </c>
      <c r="CS1863" s="14">
        <f>Таблица1[[#This Row],[Т9]]-Таблица1[[#This Row],[угол обхв4]]</f>
        <v>59066.654888983867</v>
      </c>
      <c r="CT1863" s="14">
        <f>Таблица1[[#This Row],[Lкан_прям, мм]]+Таблица1[[#This Row],[Lкан_дуг, мм]]+Таблица1[[#This Row],[Lкан_леб,мм]]</f>
        <v>85045.326329871838</v>
      </c>
      <c r="CU1863" s="16">
        <f>Таблица1[[#This Row],[Lкан_леб,мм]]</f>
        <v>58021.456830760093</v>
      </c>
      <c r="CV1863" s="14">
        <f>2534431-(Таблица1[[#This Row],[Т23]]+Таблица1[[#This Row],[угол обхв3]])</f>
        <v>2449077.1305008885</v>
      </c>
      <c r="CW1863" s="50">
        <f>SUM(X1863:AC1863,AD1863:AI1863)-Таблица1[[#This Row],[lподв_min, мм]]</f>
        <v>22557.594184794645</v>
      </c>
      <c r="CX1863" s="17">
        <f>CW2302-Таблица1[[#This Row],[Суммарная длина каната]]</f>
        <v>-2426101.1297717048</v>
      </c>
    </row>
    <row r="1864" spans="1:102" x14ac:dyDescent="0.25">
      <c r="A1864" s="21">
        <v>1863</v>
      </c>
      <c r="B1864" s="10">
        <v>46.947551020408156</v>
      </c>
      <c r="C1864" s="10">
        <v>131.14326530612249</v>
      </c>
      <c r="D1864" s="11">
        <v>15760.203139998164</v>
      </c>
      <c r="E1864" s="11">
        <v>18208.664378630099</v>
      </c>
      <c r="F1864" s="11">
        <v>15625.444673250711</v>
      </c>
      <c r="G1864" s="11">
        <v>18248.17584076295</v>
      </c>
      <c r="H1864" s="11">
        <v>16168.202649998164</v>
      </c>
      <c r="I1864" s="11">
        <v>13690.425434326806</v>
      </c>
      <c r="J1864" s="11">
        <v>4518.2389443032935</v>
      </c>
      <c r="K1864" s="11">
        <v>25978.671440877479</v>
      </c>
      <c r="L1864" s="11">
        <v>1045.1980582342708</v>
      </c>
      <c r="M1864" s="11">
        <v>58021.456830760093</v>
      </c>
      <c r="N1864" s="11">
        <v>7052.3362918447501</v>
      </c>
      <c r="O1864" s="11">
        <v>19490.164672467927</v>
      </c>
      <c r="P1864" s="43">
        <v>9137.7156954668262</v>
      </c>
      <c r="Q1864" s="11">
        <v>20195.3978904592</v>
      </c>
      <c r="R1864" s="11">
        <v>14537.482812939326</v>
      </c>
      <c r="S1864" s="11">
        <v>19257.982253154845</v>
      </c>
      <c r="T1864" s="11">
        <v>15920.947681218095</v>
      </c>
      <c r="U1864" s="11">
        <v>19098.803239970282</v>
      </c>
      <c r="V1864" s="11">
        <v>15760.203139998164</v>
      </c>
      <c r="W1864" s="11">
        <v>18208.664378630099</v>
      </c>
      <c r="X1864" s="12">
        <v>0</v>
      </c>
      <c r="Y1864" s="12">
        <v>176.75424035085308</v>
      </c>
      <c r="Z1864" s="12">
        <v>203.18231084639942</v>
      </c>
      <c r="AA1864" s="44">
        <v>232.0401906195587</v>
      </c>
      <c r="AB1864" s="45">
        <v>47.25382933378409</v>
      </c>
      <c r="AC1864" s="12">
        <v>385.96748708367562</v>
      </c>
      <c r="AD1864" s="12">
        <v>12259.730216984686</v>
      </c>
      <c r="AE1864" s="12">
        <v>2201.3998157557617</v>
      </c>
      <c r="AF1864" s="12">
        <v>5480.5321821881498</v>
      </c>
      <c r="AG1864" s="44">
        <v>1128.4755203370601</v>
      </c>
      <c r="AH1864" s="45">
        <v>390.29476040552481</v>
      </c>
      <c r="AI1864" s="12">
        <v>4518.2389452062989</v>
      </c>
      <c r="AJ1864" s="12">
        <v>-43.506244045383355</v>
      </c>
      <c r="AK1864" s="12">
        <v>-18.684498988655811</v>
      </c>
      <c r="AL1864" s="12">
        <v>9.8485619996134499</v>
      </c>
      <c r="AM1864" s="44">
        <v>42.434159058220878</v>
      </c>
      <c r="AN1864" s="45">
        <v>35.798264483080395</v>
      </c>
      <c r="AO1864" s="12">
        <v>89.999999873190021</v>
      </c>
      <c r="AP1864" s="12">
        <v>-2120.5189886058733</v>
      </c>
      <c r="AQ1864" s="12">
        <v>6921.6307512695785</v>
      </c>
      <c r="AR1864" s="12">
        <v>9207.5019073356671</v>
      </c>
      <c r="AS1864" s="44">
        <v>14812.777763530712</v>
      </c>
      <c r="AT1864" s="45">
        <v>15682.294973479331</v>
      </c>
      <c r="AU1864" s="12">
        <v>16168.203139998166</v>
      </c>
      <c r="AV1864" s="12">
        <v>11346.076325872191</v>
      </c>
      <c r="AW1864" s="12">
        <v>19876.661841491132</v>
      </c>
      <c r="AX1864" s="12">
        <v>20597.385308960074</v>
      </c>
      <c r="AY1864" s="44">
        <v>19559.107958100285</v>
      </c>
      <c r="AZ1864" s="45">
        <v>18767.881972764691</v>
      </c>
      <c r="BA1864" s="12">
        <v>18208.664379533107</v>
      </c>
      <c r="BB1864" s="12">
        <v>6771.4553739509201</v>
      </c>
      <c r="BC1864" s="12">
        <v>9007.0101548916555</v>
      </c>
      <c r="BD1864" s="12">
        <v>14607.269024808167</v>
      </c>
      <c r="BE1864" s="44">
        <v>15645.652730626709</v>
      </c>
      <c r="BF1864" s="45">
        <v>15998.855847736928</v>
      </c>
      <c r="BG1864" s="12">
        <v>16168.203149998162</v>
      </c>
      <c r="BH1864" s="12">
        <v>19786.086807434407</v>
      </c>
      <c r="BI1864" s="12">
        <v>20581.895059482405</v>
      </c>
      <c r="BJ1864" s="12">
        <v>19659.969671655719</v>
      </c>
      <c r="BK1864" s="44">
        <v>18797.677535024846</v>
      </c>
      <c r="BL1864" s="45">
        <v>18539.585645835694</v>
      </c>
      <c r="BM1864" s="12">
        <v>13690.425434326808</v>
      </c>
      <c r="BN1864" s="12">
        <v>0</v>
      </c>
      <c r="BO1864" s="12">
        <v>24.821745056727543</v>
      </c>
      <c r="BP1864" s="12">
        <v>28.533060988269259</v>
      </c>
      <c r="BQ1864" s="48">
        <v>32.585597058607419</v>
      </c>
      <c r="BR1864" s="49">
        <v>6.6358945751404779</v>
      </c>
      <c r="BS1864" s="13">
        <v>54.201735390109626</v>
      </c>
      <c r="BT1864" s="12">
        <v>308.54316923990507</v>
      </c>
      <c r="BV1864" s="14">
        <f>Таблица1[[#This Row],[Lкан_леб,мм]]</f>
        <v>58021.456830760093</v>
      </c>
      <c r="BW1864" s="50">
        <f>Таблица1[[#This Row],[угол обхв4]]+Таблица1[[#This Row],[Lдуг 3,мм]]</f>
        <v>12259.730216984686</v>
      </c>
      <c r="BX1864" s="54">
        <f>Таблица1[[#This Row],[угол обхв5]]+Таблица1[[#This Row],[Y5, мм]]</f>
        <v>58198.211071110949</v>
      </c>
      <c r="BY1864" s="14">
        <f>Таблица1[[#This Row],[угол обхв6]]+Таблица1[[#This Row],[Lдуг 4,мм]]</f>
        <v>14461.130032740448</v>
      </c>
      <c r="BZ1864" s="14">
        <f>Таблица1[[#This Row],[Т1]]+Таблица1[[#This Row],[X6, мм]]</f>
        <v>58401.39338195735</v>
      </c>
      <c r="CA1864" s="14">
        <f>Таблица1[[#This Row],[Т2]]+Таблица1[[#This Row],[Lдуг 5,мм]]</f>
        <v>19941.662214928598</v>
      </c>
      <c r="CB1864" s="14">
        <f>Таблица1[[#This Row],[Т3]]+Таблица1[[#This Row],[Y6, мм]]</f>
        <v>58633.433572576912</v>
      </c>
      <c r="CC1864" s="14">
        <f>Таблица1[[#This Row],[Т4]]+Таблица1[[#This Row],[Lдуг 6,мм]]</f>
        <v>21070.137735265656</v>
      </c>
      <c r="CD1864" s="14">
        <f>Таблица1[[#This Row],[Т5]]+Таблица1[[#This Row],[Lдуг 1,мм]]</f>
        <v>58680.687401910698</v>
      </c>
      <c r="CE1864" s="14">
        <f>Таблица1[[#This Row],[Т6]]+Таблица1[[#This Row],[Lпрям1, мм]]</f>
        <v>21460.432495671183</v>
      </c>
      <c r="CF1864" s="15">
        <f>Таблица1[[#This Row],[Т7]]+Таблица1[[#This Row],[Lдуг 2,мм]]</f>
        <v>59066.654888994373</v>
      </c>
      <c r="CG1864" s="14">
        <f>Таблица1[[#This Row],[Т8]]+Таблица1[[#This Row],[Lпрям2, мм]]</f>
        <v>25978.671440877482</v>
      </c>
      <c r="CH1864" s="14">
        <f>Таблица1[[#This Row],[Т9]]-Таблица1[[#This Row],[Т9]]</f>
        <v>0</v>
      </c>
      <c r="CI1864" s="50">
        <f>Таблица1[[#This Row],[Т9]]-Таблица1[[#This Row],[Т8]]</f>
        <v>37606.222393323187</v>
      </c>
      <c r="CJ1864" s="54">
        <f>Таблица1[[#This Row],[Т9]]-Таблица1[[#This Row],[Т7]]</f>
        <v>385.96748708367522</v>
      </c>
      <c r="CK1864" s="14">
        <f>Таблица1[[#This Row],[Т9]]-Таблица1[[#This Row],[Т6]]</f>
        <v>37996.517153728717</v>
      </c>
      <c r="CL1864" s="14">
        <f>Таблица1[[#This Row],[Т9]]-Таблица1[[#This Row],[Т5]]</f>
        <v>433.22131641746091</v>
      </c>
      <c r="CM1864" s="14">
        <f>Таблица1[[#This Row],[Т9]]-Таблица1[[#This Row],[Т4]]</f>
        <v>39124.992674065776</v>
      </c>
      <c r="CN1864" s="14">
        <f>Таблица1[[#This Row],[Т9]]-Таблица1[[#This Row],[Т3]]</f>
        <v>665.26150703702297</v>
      </c>
      <c r="CO1864" s="14">
        <f>Таблица1[[#This Row],[Т9]]-Таблица1[[#This Row],[Т2]]</f>
        <v>44605.524856253927</v>
      </c>
      <c r="CP1864" s="14">
        <f>Таблица1[[#This Row],[Т9]]-Таблица1[[#This Row],[Т1]]</f>
        <v>868.44381788342434</v>
      </c>
      <c r="CQ1864" s="14">
        <f>Таблица1[[#This Row],[Т9]]-Таблица1[[#This Row],[угол обхв6]]</f>
        <v>46806.924672009685</v>
      </c>
      <c r="CR1864" s="14">
        <f>Таблица1[[#This Row],[Т9]]-Таблица1[[#This Row],[угол обхв5]]</f>
        <v>1045.1980582342803</v>
      </c>
      <c r="CS1864" s="14">
        <f>Таблица1[[#This Row],[Т9]]-Таблица1[[#This Row],[угол обхв4]]</f>
        <v>59066.654888994373</v>
      </c>
      <c r="CT1864" s="14">
        <f>Таблица1[[#This Row],[Lкан_прям, мм]]+Таблица1[[#This Row],[Lкан_дуг, мм]]+Таблица1[[#This Row],[Lкан_леб,мм]]</f>
        <v>85045.326329871838</v>
      </c>
      <c r="CU1864" s="16">
        <f>Таблица1[[#This Row],[Lкан_леб,мм]]</f>
        <v>58021.456830760093</v>
      </c>
      <c r="CV1864" s="14">
        <f>2534431-(Таблица1[[#This Row],[Т23]]+Таблица1[[#This Row],[угол обхв3]])</f>
        <v>2449077.1305008885</v>
      </c>
      <c r="CW1864" s="50">
        <f>SUM(X1864:AC1864,AD1864:AI1864)-Таблица1[[#This Row],[lподв_min, мм]]</f>
        <v>22505.630554808464</v>
      </c>
      <c r="CX1864" s="17">
        <f>CW2303-Таблица1[[#This Row],[Суммарная длина каната]]</f>
        <v>-2426159.5907354364</v>
      </c>
    </row>
    <row r="1865" spans="1:102" x14ac:dyDescent="0.25">
      <c r="A1865" s="21">
        <v>1864</v>
      </c>
      <c r="B1865" s="10">
        <v>46.947551020408156</v>
      </c>
      <c r="C1865" s="10">
        <v>133.82734693877552</v>
      </c>
      <c r="D1865" s="11">
        <v>15765.607410668041</v>
      </c>
      <c r="E1865" s="11">
        <v>18588.984757790407</v>
      </c>
      <c r="F1865" s="11">
        <v>15629.14650474343</v>
      </c>
      <c r="G1865" s="11">
        <v>18622.142278117397</v>
      </c>
      <c r="H1865" s="11">
        <v>16173.606920668042</v>
      </c>
      <c r="I1865" s="11">
        <v>14018.297012825276</v>
      </c>
      <c r="J1865" s="11">
        <v>4570.6877449651292</v>
      </c>
      <c r="K1865" s="11">
        <v>25978.671440867103</v>
      </c>
      <c r="L1865" s="11">
        <v>1045.1980582446429</v>
      </c>
      <c r="M1865" s="11">
        <v>58021.456830760093</v>
      </c>
      <c r="N1865" s="11">
        <v>7052.3362918447501</v>
      </c>
      <c r="O1865" s="11">
        <v>19490.164672467927</v>
      </c>
      <c r="P1865" s="43">
        <v>9057.3487354929857</v>
      </c>
      <c r="Q1865" s="11">
        <v>20263.414674788612</v>
      </c>
      <c r="R1865" s="11">
        <v>14495.090068198426</v>
      </c>
      <c r="S1865" s="11">
        <v>19579.892766883047</v>
      </c>
      <c r="T1865" s="11">
        <v>15884.491353001862</v>
      </c>
      <c r="U1865" s="11">
        <v>19485.674563829911</v>
      </c>
      <c r="V1865" s="11">
        <v>15765.607410668041</v>
      </c>
      <c r="W1865" s="11">
        <v>18588.984757790407</v>
      </c>
      <c r="X1865" s="12">
        <v>0</v>
      </c>
      <c r="Y1865" s="12">
        <v>159.62797350259098</v>
      </c>
      <c r="Z1865" s="12">
        <v>201.19538444676459</v>
      </c>
      <c r="AA1865" s="44">
        <v>232.04019061955839</v>
      </c>
      <c r="AB1865" s="45">
        <v>47.253829333789028</v>
      </c>
      <c r="AC1865" s="12">
        <v>405.0806803419398</v>
      </c>
      <c r="AD1865" s="12">
        <v>12259.730216984686</v>
      </c>
      <c r="AE1865" s="12">
        <v>2148.951015093925</v>
      </c>
      <c r="AF1865" s="12">
        <v>5480.532182188148</v>
      </c>
      <c r="AG1865" s="44">
        <v>1128.4755203370646</v>
      </c>
      <c r="AH1865" s="45">
        <v>390.29476040550816</v>
      </c>
      <c r="AI1865" s="12">
        <v>4570.687745857771</v>
      </c>
      <c r="AJ1865" s="12">
        <v>-43.506244045383355</v>
      </c>
      <c r="AK1865" s="12">
        <v>-21.089554893607374</v>
      </c>
      <c r="AL1865" s="12">
        <v>7.1644803669604125</v>
      </c>
      <c r="AM1865" s="44">
        <v>39.750077425567788</v>
      </c>
      <c r="AN1865" s="45">
        <v>33.114182850426616</v>
      </c>
      <c r="AO1865" s="12">
        <v>89.999999874645155</v>
      </c>
      <c r="AP1865" s="12">
        <v>-2120.5189886058733</v>
      </c>
      <c r="AQ1865" s="12">
        <v>6905.5269887331806</v>
      </c>
      <c r="AR1865" s="12">
        <v>9108.2337461369934</v>
      </c>
      <c r="AS1865" s="44">
        <v>14755.98160490189</v>
      </c>
      <c r="AT1865" s="45">
        <v>15661.597154103487</v>
      </c>
      <c r="AU1865" s="12">
        <v>16173.607410668041</v>
      </c>
      <c r="AV1865" s="12">
        <v>11346.076325872191</v>
      </c>
      <c r="AW1865" s="12">
        <v>19870.836484557942</v>
      </c>
      <c r="AX1865" s="12">
        <v>20668.229096087754</v>
      </c>
      <c r="AY1865" s="44">
        <v>19893.579881818463</v>
      </c>
      <c r="AZ1865" s="45">
        <v>19143.940491637142</v>
      </c>
      <c r="BA1865" s="12">
        <v>18588.984758683051</v>
      </c>
      <c r="BB1865" s="12">
        <v>6771.4553739509201</v>
      </c>
      <c r="BC1865" s="12">
        <v>8910.5394323814162</v>
      </c>
      <c r="BD1865" s="12">
        <v>14545.975078842434</v>
      </c>
      <c r="BE1865" s="44">
        <v>15623.599816298398</v>
      </c>
      <c r="BF1865" s="45">
        <v>15988.501609566416</v>
      </c>
      <c r="BG1865" s="12">
        <v>16173.607420668041</v>
      </c>
      <c r="BH1865" s="12">
        <v>19786.086807434407</v>
      </c>
      <c r="BI1865" s="12">
        <v>20644.086486878627</v>
      </c>
      <c r="BJ1865" s="12">
        <v>19984.70718818219</v>
      </c>
      <c r="BK1865" s="44">
        <v>19171.987448894495</v>
      </c>
      <c r="BL1865" s="45">
        <v>18930.718829983172</v>
      </c>
      <c r="BM1865" s="12">
        <v>14018.297012825278</v>
      </c>
      <c r="BN1865" s="12">
        <v>0</v>
      </c>
      <c r="BO1865" s="12">
        <v>22.416689151775977</v>
      </c>
      <c r="BP1865" s="12">
        <v>28.254035260567786</v>
      </c>
      <c r="BQ1865" s="48">
        <v>32.585597058607377</v>
      </c>
      <c r="BR1865" s="49">
        <v>6.6358945751411715</v>
      </c>
      <c r="BS1865" s="13">
        <v>56.885817024218532</v>
      </c>
      <c r="BT1865" s="12">
        <v>308.54316923990507</v>
      </c>
      <c r="BV1865" s="14">
        <f>Таблица1[[#This Row],[Lкан_леб,мм]]</f>
        <v>58021.456830760093</v>
      </c>
      <c r="BW1865" s="50">
        <f>Таблица1[[#This Row],[угол обхв4]]+Таблица1[[#This Row],[Lдуг 3,мм]]</f>
        <v>12259.730216984686</v>
      </c>
      <c r="BX1865" s="54">
        <f>Таблица1[[#This Row],[угол обхв5]]+Таблица1[[#This Row],[Y5, мм]]</f>
        <v>58181.084804262682</v>
      </c>
      <c r="BY1865" s="14">
        <f>Таблица1[[#This Row],[угол обхв6]]+Таблица1[[#This Row],[Lдуг 4,мм]]</f>
        <v>14408.681232078612</v>
      </c>
      <c r="BZ1865" s="14">
        <f>Таблица1[[#This Row],[Т1]]+Таблица1[[#This Row],[X6, мм]]</f>
        <v>58382.280188709447</v>
      </c>
      <c r="CA1865" s="14">
        <f>Таблица1[[#This Row],[Т2]]+Таблица1[[#This Row],[Lдуг 5,мм]]</f>
        <v>19889.21341426676</v>
      </c>
      <c r="CB1865" s="14">
        <f>Таблица1[[#This Row],[Т3]]+Таблица1[[#This Row],[Y6, мм]]</f>
        <v>58614.320379329001</v>
      </c>
      <c r="CC1865" s="14">
        <f>Таблица1[[#This Row],[Т4]]+Таблица1[[#This Row],[Lдуг 6,мм]]</f>
        <v>21017.688934603826</v>
      </c>
      <c r="CD1865" s="14">
        <f>Таблица1[[#This Row],[Т5]]+Таблица1[[#This Row],[Lдуг 1,мм]]</f>
        <v>58661.574208662787</v>
      </c>
      <c r="CE1865" s="14">
        <f>Таблица1[[#This Row],[Т6]]+Таблица1[[#This Row],[Lпрям1, мм]]</f>
        <v>21407.983695009334</v>
      </c>
      <c r="CF1865" s="15">
        <f>Таблица1[[#This Row],[Т7]]+Таблица1[[#This Row],[Lдуг 2,мм]]</f>
        <v>59066.654889004727</v>
      </c>
      <c r="CG1865" s="14">
        <f>Таблица1[[#This Row],[Т8]]+Таблица1[[#This Row],[Lпрям2, мм]]</f>
        <v>25978.671440867103</v>
      </c>
      <c r="CH1865" s="14">
        <f>Таблица1[[#This Row],[Т9]]-Таблица1[[#This Row],[Т9]]</f>
        <v>0</v>
      </c>
      <c r="CI1865" s="50">
        <f>Таблица1[[#This Row],[Т9]]-Таблица1[[#This Row],[Т8]]</f>
        <v>37658.671193995397</v>
      </c>
      <c r="CJ1865" s="54">
        <f>Таблица1[[#This Row],[Т9]]-Таблица1[[#This Row],[Т7]]</f>
        <v>405.08068034194002</v>
      </c>
      <c r="CK1865" s="14">
        <f>Таблица1[[#This Row],[Т9]]-Таблица1[[#This Row],[Т6]]</f>
        <v>38048.965954400905</v>
      </c>
      <c r="CL1865" s="14">
        <f>Таблица1[[#This Row],[Т9]]-Таблица1[[#This Row],[Т5]]</f>
        <v>452.33450967572571</v>
      </c>
      <c r="CM1865" s="14">
        <f>Таблица1[[#This Row],[Т9]]-Таблица1[[#This Row],[Т4]]</f>
        <v>39177.441474737963</v>
      </c>
      <c r="CN1865" s="14">
        <f>Таблица1[[#This Row],[Т9]]-Таблица1[[#This Row],[Т3]]</f>
        <v>684.37470029528049</v>
      </c>
      <c r="CO1865" s="14">
        <f>Таблица1[[#This Row],[Т9]]-Таблица1[[#This Row],[Т2]]</f>
        <v>44657.973656926115</v>
      </c>
      <c r="CP1865" s="14">
        <f>Таблица1[[#This Row],[Т9]]-Таблица1[[#This Row],[Т1]]</f>
        <v>885.57008474204486</v>
      </c>
      <c r="CQ1865" s="14">
        <f>Таблица1[[#This Row],[Т9]]-Таблица1[[#This Row],[угол обхв6]]</f>
        <v>46806.924672020039</v>
      </c>
      <c r="CR1865" s="14">
        <f>Таблица1[[#This Row],[Т9]]-Таблица1[[#This Row],[угол обхв5]]</f>
        <v>1045.198058244634</v>
      </c>
      <c r="CS1865" s="14">
        <f>Таблица1[[#This Row],[Т9]]-Таблица1[[#This Row],[угол обхв4]]</f>
        <v>59066.654889004727</v>
      </c>
      <c r="CT1865" s="14">
        <f>Таблица1[[#This Row],[Lкан_прям, мм]]+Таблица1[[#This Row],[Lкан_дуг, мм]]+Таблица1[[#This Row],[Lкан_леб,мм]]</f>
        <v>85045.326329871838</v>
      </c>
      <c r="CU1865" s="16">
        <f>Таблица1[[#This Row],[Lкан_леб,мм]]</f>
        <v>58021.456830760093</v>
      </c>
      <c r="CV1865" s="14">
        <f>2534431-(Таблица1[[#This Row],[Т23]]+Таблица1[[#This Row],[угол обхв3]])</f>
        <v>2449077.1305008885</v>
      </c>
      <c r="CW1865" s="50">
        <f>SUM(X1865:AC1865,AD1865:AI1865)-Таблица1[[#This Row],[lподв_min, мм]]</f>
        <v>22453.181754146615</v>
      </c>
      <c r="CX1865" s="17">
        <f>CW2304-Таблица1[[#This Row],[Суммарная длина каната]]</f>
        <v>-2426219.6124908482</v>
      </c>
    </row>
    <row r="1866" spans="1:102" x14ac:dyDescent="0.25">
      <c r="A1866" s="21">
        <v>1865</v>
      </c>
      <c r="B1866" s="10">
        <v>46.947551020408156</v>
      </c>
      <c r="C1866" s="10">
        <v>136.51142857142858</v>
      </c>
      <c r="D1866" s="11">
        <v>15753.195756257712</v>
      </c>
      <c r="E1866" s="11">
        <v>18969.140972761183</v>
      </c>
      <c r="F1866" s="11">
        <v>15615.331827153504</v>
      </c>
      <c r="G1866" s="11">
        <v>18995.871798635999</v>
      </c>
      <c r="H1866" s="11">
        <v>16161.195266257713</v>
      </c>
      <c r="I1866" s="11">
        <v>14345.60226022025</v>
      </c>
      <c r="J1866" s="11">
        <v>4623.5387125409306</v>
      </c>
      <c r="K1866" s="11">
        <v>25978.671440856899</v>
      </c>
      <c r="L1866" s="11">
        <v>1045.1980582548442</v>
      </c>
      <c r="M1866" s="11">
        <v>58021.456830760093</v>
      </c>
      <c r="N1866" s="11">
        <v>7052.3362918447501</v>
      </c>
      <c r="O1866" s="11">
        <v>19490.164672467927</v>
      </c>
      <c r="P1866" s="43">
        <v>8973.8847909991582</v>
      </c>
      <c r="Q1866" s="11">
        <v>20327.593340834908</v>
      </c>
      <c r="R1866" s="11">
        <v>14437.669106805106</v>
      </c>
      <c r="S1866" s="11">
        <v>19899.464913429161</v>
      </c>
      <c r="T1866" s="11">
        <v>15829.95825024128</v>
      </c>
      <c r="U1866" s="11">
        <v>19870.414249585378</v>
      </c>
      <c r="V1866" s="11">
        <v>15753.195756257712</v>
      </c>
      <c r="W1866" s="11">
        <v>18969.140972761183</v>
      </c>
      <c r="X1866" s="12">
        <v>0</v>
      </c>
      <c r="Y1866" s="12">
        <v>142.12138940738427</v>
      </c>
      <c r="Z1866" s="12">
        <v>199.58877529407408</v>
      </c>
      <c r="AA1866" s="44">
        <v>232.04019061955975</v>
      </c>
      <c r="AB1866" s="45">
        <v>47.253829333787941</v>
      </c>
      <c r="AC1866" s="12">
        <v>424.19387360003816</v>
      </c>
      <c r="AD1866" s="12">
        <v>12259.730216984686</v>
      </c>
      <c r="AE1866" s="12">
        <v>2096.1000475181177</v>
      </c>
      <c r="AF1866" s="12">
        <v>5480.5321821881489</v>
      </c>
      <c r="AG1866" s="44">
        <v>1128.4755203370596</v>
      </c>
      <c r="AH1866" s="45">
        <v>390.29476040551566</v>
      </c>
      <c r="AI1866" s="12">
        <v>4623.5387134233697</v>
      </c>
      <c r="AJ1866" s="12">
        <v>-43.506244045383355</v>
      </c>
      <c r="AK1866" s="12">
        <v>-23.548019066024519</v>
      </c>
      <c r="AL1866" s="12">
        <v>4.4803987343073457</v>
      </c>
      <c r="AM1866" s="44">
        <v>37.065995792914919</v>
      </c>
      <c r="AN1866" s="45">
        <v>30.430101217773895</v>
      </c>
      <c r="AO1866" s="12">
        <v>89.999999876078064</v>
      </c>
      <c r="AP1866" s="12">
        <v>-2120.5189886058733</v>
      </c>
      <c r="AQ1866" s="12">
        <v>6889.333148412602</v>
      </c>
      <c r="AR1866" s="12">
        <v>9005.7569509600544</v>
      </c>
      <c r="AS1866" s="44">
        <v>14683.584793880271</v>
      </c>
      <c r="AT1866" s="45">
        <v>15623.311623981159</v>
      </c>
      <c r="AU1866" s="12">
        <v>16161.195756257712</v>
      </c>
      <c r="AV1866" s="12">
        <v>11346.076325872191</v>
      </c>
      <c r="AW1866" s="12">
        <v>19864.188702753734</v>
      </c>
      <c r="AX1866" s="12">
        <v>20734.346540477429</v>
      </c>
      <c r="AY1866" s="44">
        <v>20225.025161079808</v>
      </c>
      <c r="AZ1866" s="45">
        <v>19518.61718897328</v>
      </c>
      <c r="BA1866" s="12">
        <v>18969.140973643622</v>
      </c>
      <c r="BB1866" s="12">
        <v>6771.4553739509201</v>
      </c>
      <c r="BC1866" s="12">
        <v>8810.8816475670101</v>
      </c>
      <c r="BD1866" s="12">
        <v>14469.541266766004</v>
      </c>
      <c r="BE1866" s="44">
        <v>15584.042563166115</v>
      </c>
      <c r="BF1866" s="45">
        <v>15959.842382517832</v>
      </c>
      <c r="BG1866" s="12">
        <v>16161.195766257712</v>
      </c>
      <c r="BH1866" s="12">
        <v>19786.086807434407</v>
      </c>
      <c r="BI1866" s="12">
        <v>20701.617371120716</v>
      </c>
      <c r="BJ1866" s="12">
        <v>20306.218113071682</v>
      </c>
      <c r="BK1866" s="44">
        <v>19544.854001934731</v>
      </c>
      <c r="BL1866" s="45">
        <v>19320.938033373277</v>
      </c>
      <c r="BM1866" s="12">
        <v>14345.602260220252</v>
      </c>
      <c r="BN1866" s="12">
        <v>0</v>
      </c>
      <c r="BO1866" s="12">
        <v>19.958224979358832</v>
      </c>
      <c r="BP1866" s="12">
        <v>28.028417800331866</v>
      </c>
      <c r="BQ1866" s="48">
        <v>32.585597058607568</v>
      </c>
      <c r="BR1866" s="49">
        <v>6.6358945751410188</v>
      </c>
      <c r="BS1866" s="13">
        <v>59.569898658304169</v>
      </c>
      <c r="BT1866" s="12">
        <v>308.54316923990507</v>
      </c>
      <c r="BV1866" s="14">
        <f>Таблица1[[#This Row],[Lкан_леб,мм]]</f>
        <v>58021.456830760093</v>
      </c>
      <c r="BW1866" s="50">
        <f>Таблица1[[#This Row],[угол обхв4]]+Таблица1[[#This Row],[Lдуг 3,мм]]</f>
        <v>12259.730216984686</v>
      </c>
      <c r="BX1866" s="54">
        <f>Таблица1[[#This Row],[угол обхв5]]+Таблица1[[#This Row],[Y5, мм]]</f>
        <v>58163.578220167474</v>
      </c>
      <c r="BY1866" s="14">
        <f>Таблица1[[#This Row],[угол обхв6]]+Таблица1[[#This Row],[Lдуг 4,мм]]</f>
        <v>14355.830264502803</v>
      </c>
      <c r="BZ1866" s="14">
        <f>Таблица1[[#This Row],[Т1]]+Таблица1[[#This Row],[X6, мм]]</f>
        <v>58363.16699546155</v>
      </c>
      <c r="CA1866" s="14">
        <f>Таблица1[[#This Row],[Т2]]+Таблица1[[#This Row],[Lдуг 5,мм]]</f>
        <v>19836.362446690953</v>
      </c>
      <c r="CB1866" s="14">
        <f>Таблица1[[#This Row],[Т3]]+Таблица1[[#This Row],[Y6, мм]]</f>
        <v>58595.207186081112</v>
      </c>
      <c r="CC1866" s="14">
        <f>Таблица1[[#This Row],[Т4]]+Таблица1[[#This Row],[Lдуг 6,мм]]</f>
        <v>20964.837967028012</v>
      </c>
      <c r="CD1866" s="14">
        <f>Таблица1[[#This Row],[Т5]]+Таблица1[[#This Row],[Lдуг 1,мм]]</f>
        <v>58642.461015414898</v>
      </c>
      <c r="CE1866" s="14">
        <f>Таблица1[[#This Row],[Т6]]+Таблица1[[#This Row],[Lпрям1, мм]]</f>
        <v>21355.132727433527</v>
      </c>
      <c r="CF1866" s="15">
        <f>Таблица1[[#This Row],[Т7]]+Таблица1[[#This Row],[Lдуг 2,мм]]</f>
        <v>59066.654889014935</v>
      </c>
      <c r="CG1866" s="14">
        <f>Таблица1[[#This Row],[Т8]]+Таблица1[[#This Row],[Lпрям2, мм]]</f>
        <v>25978.671440856895</v>
      </c>
      <c r="CH1866" s="14">
        <f>Таблица1[[#This Row],[Т9]]-Таблица1[[#This Row],[Т9]]</f>
        <v>0</v>
      </c>
      <c r="CI1866" s="50">
        <f>Таблица1[[#This Row],[Т9]]-Таблица1[[#This Row],[Т8]]</f>
        <v>37711.522161581408</v>
      </c>
      <c r="CJ1866" s="54">
        <f>Таблица1[[#This Row],[Т9]]-Таблица1[[#This Row],[Т7]]</f>
        <v>424.19387360003748</v>
      </c>
      <c r="CK1866" s="14">
        <f>Таблица1[[#This Row],[Т9]]-Таблица1[[#This Row],[Т6]]</f>
        <v>38101.816921986923</v>
      </c>
      <c r="CL1866" s="14">
        <f>Таблица1[[#This Row],[Т9]]-Таблица1[[#This Row],[Т5]]</f>
        <v>471.44770293382317</v>
      </c>
      <c r="CM1866" s="14">
        <f>Таблица1[[#This Row],[Т9]]-Таблица1[[#This Row],[Т4]]</f>
        <v>39230.292442323982</v>
      </c>
      <c r="CN1866" s="14">
        <f>Таблица1[[#This Row],[Т9]]-Таблица1[[#This Row],[Т3]]</f>
        <v>703.48789355338522</v>
      </c>
      <c r="CO1866" s="14">
        <f>Таблица1[[#This Row],[Т9]]-Таблица1[[#This Row],[Т2]]</f>
        <v>44710.824624512134</v>
      </c>
      <c r="CP1866" s="14">
        <f>Таблица1[[#This Row],[Т9]]-Таблица1[[#This Row],[Т1]]</f>
        <v>903.07666884746141</v>
      </c>
      <c r="CQ1866" s="14">
        <f>Таблица1[[#This Row],[Т9]]-Таблица1[[#This Row],[угол обхв6]]</f>
        <v>46806.924672030247</v>
      </c>
      <c r="CR1866" s="14">
        <f>Таблица1[[#This Row],[Т9]]-Таблица1[[#This Row],[угол обхв5]]</f>
        <v>1045.1980582548422</v>
      </c>
      <c r="CS1866" s="14">
        <f>Таблица1[[#This Row],[Т9]]-Таблица1[[#This Row],[угол обхв4]]</f>
        <v>59066.654889014935</v>
      </c>
      <c r="CT1866" s="14">
        <f>Таблица1[[#This Row],[Lкан_прям, мм]]+Таблица1[[#This Row],[Lкан_дуг, мм]]+Таблица1[[#This Row],[Lкан_леб,мм]]</f>
        <v>85045.326329871838</v>
      </c>
      <c r="CU1866" s="16">
        <f>Таблица1[[#This Row],[Lкан_леб,мм]]</f>
        <v>58021.456830760093</v>
      </c>
      <c r="CV1866" s="14">
        <f>2534431-(Таблица1[[#This Row],[Т23]]+Таблица1[[#This Row],[угол обхв3]])</f>
        <v>2449077.1305008885</v>
      </c>
      <c r="CW1866" s="50">
        <f>SUM(X1866:AC1866,AD1866:AI1866)-Таблица1[[#This Row],[lподв_min, мм]]</f>
        <v>22400.330786570805</v>
      </c>
      <c r="CX1866" s="17">
        <f>CW2305-Таблица1[[#This Row],[Суммарная длина каната]]</f>
        <v>-2426281.1785191111</v>
      </c>
    </row>
    <row r="1867" spans="1:102" x14ac:dyDescent="0.25">
      <c r="A1867" s="21">
        <v>1866</v>
      </c>
      <c r="B1867" s="10">
        <v>46.947551020408156</v>
      </c>
      <c r="C1867" s="10">
        <v>139.19551020408164</v>
      </c>
      <c r="D1867" s="11">
        <v>15722.995409826071</v>
      </c>
      <c r="E1867" s="11">
        <v>19348.29890294532</v>
      </c>
      <c r="F1867" s="11">
        <v>15584.030951986222</v>
      </c>
      <c r="G1867" s="11">
        <v>19368.54438286744</v>
      </c>
      <c r="H1867" s="11">
        <v>16130.994919826073</v>
      </c>
      <c r="I1867" s="11">
        <v>14671.596326360221</v>
      </c>
      <c r="J1867" s="11">
        <v>4676.7025765850985</v>
      </c>
      <c r="K1867" s="11">
        <v>25978.671440846862</v>
      </c>
      <c r="L1867" s="11">
        <v>1045.198058264873</v>
      </c>
      <c r="M1867" s="11">
        <v>58021.456830760093</v>
      </c>
      <c r="N1867" s="11">
        <v>7052.3362918447501</v>
      </c>
      <c r="O1867" s="11">
        <v>19490.164672467927</v>
      </c>
      <c r="P1867" s="43">
        <v>8887.5069945831456</v>
      </c>
      <c r="Q1867" s="11">
        <v>20387.793070836502</v>
      </c>
      <c r="R1867" s="11">
        <v>14365.34591908839</v>
      </c>
      <c r="S1867" s="11">
        <v>20215.99750286336</v>
      </c>
      <c r="T1867" s="11">
        <v>15757.46802686399</v>
      </c>
      <c r="U1867" s="11">
        <v>20252.178119807042</v>
      </c>
      <c r="V1867" s="11">
        <v>15722.995409826071</v>
      </c>
      <c r="W1867" s="11">
        <v>19348.29890294532</v>
      </c>
      <c r="X1867" s="12">
        <v>0</v>
      </c>
      <c r="Y1867" s="12">
        <v>124.20219736014231</v>
      </c>
      <c r="Z1867" s="12">
        <v>198.39477409341879</v>
      </c>
      <c r="AA1867" s="44">
        <v>232.04019061955927</v>
      </c>
      <c r="AB1867" s="45">
        <v>47.253829333786669</v>
      </c>
      <c r="AC1867" s="12">
        <v>443.30706685796611</v>
      </c>
      <c r="AD1867" s="12">
        <v>12259.730216984686</v>
      </c>
      <c r="AE1867" s="12">
        <v>2042.9361834739384</v>
      </c>
      <c r="AF1867" s="12">
        <v>5480.5321821881498</v>
      </c>
      <c r="AG1867" s="44">
        <v>1128.4755203370628</v>
      </c>
      <c r="AH1867" s="45">
        <v>390.29476040552078</v>
      </c>
      <c r="AI1867" s="12">
        <v>4676.702577457505</v>
      </c>
      <c r="AJ1867" s="12">
        <v>-43.506244045383355</v>
      </c>
      <c r="AK1867" s="12">
        <v>-26.064426116493525</v>
      </c>
      <c r="AL1867" s="12">
        <v>1.7963171016542707</v>
      </c>
      <c r="AM1867" s="44">
        <v>34.381914160261772</v>
      </c>
      <c r="AN1867" s="45">
        <v>27.746019585120933</v>
      </c>
      <c r="AO1867" s="12">
        <v>89.999999877486786</v>
      </c>
      <c r="AP1867" s="12">
        <v>-2120.5189886058733</v>
      </c>
      <c r="AQ1867" s="12">
        <v>6873.0686331205243</v>
      </c>
      <c r="AR1867" s="12">
        <v>8900.2963714908929</v>
      </c>
      <c r="AS1867" s="44">
        <v>14595.746180088347</v>
      </c>
      <c r="AT1867" s="45">
        <v>15567.522387392677</v>
      </c>
      <c r="AU1867" s="12">
        <v>16130.99540982607</v>
      </c>
      <c r="AV1867" s="12">
        <v>11346.076325872191</v>
      </c>
      <c r="AW1867" s="12">
        <v>19856.671297968111</v>
      </c>
      <c r="AX1867" s="12">
        <v>20795.592570392731</v>
      </c>
      <c r="AY1867" s="44">
        <v>20552.716554494171</v>
      </c>
      <c r="AZ1867" s="45">
        <v>19891.089967071683</v>
      </c>
      <c r="BA1867" s="12">
        <v>19348.298903817729</v>
      </c>
      <c r="BB1867" s="12">
        <v>6771.4553739509201</v>
      </c>
      <c r="BC1867" s="12">
        <v>8708.2393358589179</v>
      </c>
      <c r="BD1867" s="12">
        <v>14378.135295996139</v>
      </c>
      <c r="BE1867" s="44">
        <v>15527.067765864034</v>
      </c>
      <c r="BF1867" s="45">
        <v>15912.941049297382</v>
      </c>
      <c r="BG1867" s="12">
        <v>16130.995419826071</v>
      </c>
      <c r="BH1867" s="12">
        <v>19786.086807434407</v>
      </c>
      <c r="BI1867" s="12">
        <v>20754.299696336686</v>
      </c>
      <c r="BJ1867" s="12">
        <v>20623.797002419589</v>
      </c>
      <c r="BK1867" s="44">
        <v>19915.459068176227</v>
      </c>
      <c r="BL1867" s="45">
        <v>19709.38705568068</v>
      </c>
      <c r="BM1867" s="12">
        <v>14671.596326360223</v>
      </c>
      <c r="BN1867" s="12">
        <v>0</v>
      </c>
      <c r="BO1867" s="12">
        <v>17.441817928889826</v>
      </c>
      <c r="BP1867" s="12">
        <v>27.860743218147796</v>
      </c>
      <c r="BQ1867" s="48">
        <v>32.585597058607505</v>
      </c>
      <c r="BR1867" s="49">
        <v>6.6358945751408402</v>
      </c>
      <c r="BS1867" s="13">
        <v>62.253980292365853</v>
      </c>
      <c r="BT1867" s="12">
        <v>308.54316923990507</v>
      </c>
      <c r="BV1867" s="14">
        <f>Таблица1[[#This Row],[Lкан_леб,мм]]</f>
        <v>58021.456830760093</v>
      </c>
      <c r="BW1867" s="50">
        <f>Таблица1[[#This Row],[угол обхв4]]+Таблица1[[#This Row],[Lдуг 3,мм]]</f>
        <v>12259.730216984686</v>
      </c>
      <c r="BX1867" s="54">
        <f>Таблица1[[#This Row],[угол обхв5]]+Таблица1[[#This Row],[Y5, мм]]</f>
        <v>58145.659028120237</v>
      </c>
      <c r="BY1867" s="14">
        <f>Таблица1[[#This Row],[угол обхв6]]+Таблица1[[#This Row],[Lдуг 4,мм]]</f>
        <v>14302.666400458624</v>
      </c>
      <c r="BZ1867" s="14">
        <f>Таблица1[[#This Row],[Т1]]+Таблица1[[#This Row],[X6, мм]]</f>
        <v>58344.053802213653</v>
      </c>
      <c r="CA1867" s="14">
        <f>Таблица1[[#This Row],[Т2]]+Таблица1[[#This Row],[Lдуг 5,мм]]</f>
        <v>19783.198582646772</v>
      </c>
      <c r="CB1867" s="14">
        <f>Таблица1[[#This Row],[Т3]]+Таблица1[[#This Row],[Y6, мм]]</f>
        <v>58576.093992833215</v>
      </c>
      <c r="CC1867" s="14">
        <f>Таблица1[[#This Row],[Т4]]+Таблица1[[#This Row],[Lдуг 6,мм]]</f>
        <v>20911.674102983834</v>
      </c>
      <c r="CD1867" s="14">
        <f>Таблица1[[#This Row],[Т5]]+Таблица1[[#This Row],[Lдуг 1,мм]]</f>
        <v>58623.347822167001</v>
      </c>
      <c r="CE1867" s="14">
        <f>Таблица1[[#This Row],[Т6]]+Таблица1[[#This Row],[Lпрям1, мм]]</f>
        <v>21301.968863389357</v>
      </c>
      <c r="CF1867" s="15">
        <f>Таблица1[[#This Row],[Т7]]+Таблица1[[#This Row],[Lдуг 2,мм]]</f>
        <v>59066.654889024969</v>
      </c>
      <c r="CG1867" s="14">
        <f>Таблица1[[#This Row],[Т8]]+Таблица1[[#This Row],[Lпрям2, мм]]</f>
        <v>25978.671440846862</v>
      </c>
      <c r="CH1867" s="14">
        <f>Таблица1[[#This Row],[Т9]]-Таблица1[[#This Row],[Т9]]</f>
        <v>0</v>
      </c>
      <c r="CI1867" s="50">
        <f>Таблица1[[#This Row],[Т9]]-Таблица1[[#This Row],[Т8]]</f>
        <v>37764.686025635616</v>
      </c>
      <c r="CJ1867" s="54">
        <f>Таблица1[[#This Row],[Т9]]-Таблица1[[#This Row],[Т7]]</f>
        <v>443.30706685796758</v>
      </c>
      <c r="CK1867" s="14">
        <f>Таблица1[[#This Row],[Т9]]-Таблица1[[#This Row],[Т6]]</f>
        <v>38154.980786041138</v>
      </c>
      <c r="CL1867" s="14">
        <f>Таблица1[[#This Row],[Т9]]-Таблица1[[#This Row],[Т5]]</f>
        <v>490.56089619175327</v>
      </c>
      <c r="CM1867" s="14">
        <f>Таблица1[[#This Row],[Т9]]-Таблица1[[#This Row],[Т4]]</f>
        <v>39283.456306378197</v>
      </c>
      <c r="CN1867" s="14">
        <f>Таблица1[[#This Row],[Т9]]-Таблица1[[#This Row],[Т3]]</f>
        <v>722.60108681131533</v>
      </c>
      <c r="CO1867" s="14">
        <f>Таблица1[[#This Row],[Т9]]-Таблица1[[#This Row],[Т2]]</f>
        <v>44763.988488566349</v>
      </c>
      <c r="CP1867" s="14">
        <f>Таблица1[[#This Row],[Т9]]-Таблица1[[#This Row],[Т1]]</f>
        <v>920.99586090473167</v>
      </c>
      <c r="CQ1867" s="14">
        <f>Таблица1[[#This Row],[Т9]]-Таблица1[[#This Row],[угол обхв6]]</f>
        <v>46806.924672040281</v>
      </c>
      <c r="CR1867" s="14">
        <f>Таблица1[[#This Row],[Т9]]-Таблица1[[#This Row],[угол обхв5]]</f>
        <v>1045.1980582648757</v>
      </c>
      <c r="CS1867" s="14">
        <f>Таблица1[[#This Row],[Т9]]-Таблица1[[#This Row],[угол обхв4]]</f>
        <v>59066.654889024969</v>
      </c>
      <c r="CT1867" s="14">
        <f>Таблица1[[#This Row],[Lкан_прям, мм]]+Таблица1[[#This Row],[Lкан_дуг, мм]]+Таблица1[[#This Row],[Lкан_леб,мм]]</f>
        <v>85045.326329871823</v>
      </c>
      <c r="CU1867" s="16">
        <f>Таблица1[[#This Row],[Lкан_леб,мм]]</f>
        <v>58021.456830760093</v>
      </c>
      <c r="CV1867" s="14">
        <f>2534431-(Таблица1[[#This Row],[Т23]]+Таблица1[[#This Row],[угол обхв3]])</f>
        <v>2449077.1305008885</v>
      </c>
      <c r="CW1867" s="50">
        <f>SUM(X1867:AC1867,AD1867:AI1867)-Таблица1[[#This Row],[lподв_min, мм]]</f>
        <v>22347.166922526638</v>
      </c>
      <c r="CX1867" s="17">
        <f>CW2306-Таблица1[[#This Row],[Суммарная длина каната]]</f>
        <v>-2425917.1231586616</v>
      </c>
    </row>
    <row r="1868" spans="1:102" x14ac:dyDescent="0.25">
      <c r="A1868" s="21">
        <v>1867</v>
      </c>
      <c r="B1868" s="10">
        <v>46.947551020408156</v>
      </c>
      <c r="C1868" s="10">
        <v>141.87959183673468</v>
      </c>
      <c r="D1868" s="11">
        <v>15675.072635529807</v>
      </c>
      <c r="E1868" s="11">
        <v>19725.626618134462</v>
      </c>
      <c r="F1868" s="11">
        <v>15535.312558125828</v>
      </c>
      <c r="G1868" s="11">
        <v>19739.342330439486</v>
      </c>
      <c r="H1868" s="11">
        <v>16083.072145529808</v>
      </c>
      <c r="I1868" s="11">
        <v>14995.543538084901</v>
      </c>
      <c r="J1868" s="11">
        <v>4730.0830800495623</v>
      </c>
      <c r="K1868" s="11">
        <v>25978.671440837024</v>
      </c>
      <c r="L1868" s="11">
        <v>1045.1980582747233</v>
      </c>
      <c r="M1868" s="11">
        <v>58021.456830760093</v>
      </c>
      <c r="N1868" s="11">
        <v>7052.3362918447501</v>
      </c>
      <c r="O1868" s="11">
        <v>19490.164672467927</v>
      </c>
      <c r="P1868" s="43">
        <v>8798.4048722773714</v>
      </c>
      <c r="Q1868" s="11">
        <v>20443.881777423099</v>
      </c>
      <c r="R1868" s="11">
        <v>14278.279193130042</v>
      </c>
      <c r="S1868" s="11">
        <v>20528.796014506741</v>
      </c>
      <c r="T1868" s="11">
        <v>15667.179737453411</v>
      </c>
      <c r="U1868" s="11">
        <v>20630.128526457465</v>
      </c>
      <c r="V1868" s="11">
        <v>15675.072635529807</v>
      </c>
      <c r="W1868" s="11">
        <v>19725.626618134462</v>
      </c>
      <c r="X1868" s="12">
        <v>0</v>
      </c>
      <c r="Y1868" s="12">
        <v>105.83510508745056</v>
      </c>
      <c r="Z1868" s="12">
        <v>197.64867311821374</v>
      </c>
      <c r="AA1868" s="44">
        <v>232.04019061955964</v>
      </c>
      <c r="AB1868" s="45">
        <v>47.25382933378912</v>
      </c>
      <c r="AC1868" s="12">
        <v>462.42026011571033</v>
      </c>
      <c r="AD1868" s="12">
        <v>12259.730216984686</v>
      </c>
      <c r="AE1868" s="12">
        <v>1989.555680009501</v>
      </c>
      <c r="AF1868" s="12">
        <v>5480.5321821881498</v>
      </c>
      <c r="AG1868" s="44">
        <v>1128.4755203370569</v>
      </c>
      <c r="AH1868" s="45">
        <v>390.29476040551145</v>
      </c>
      <c r="AI1868" s="12">
        <v>4730.0830809121235</v>
      </c>
      <c r="AJ1868" s="12">
        <v>-43.506244045383355</v>
      </c>
      <c r="AK1868" s="12">
        <v>-28.643732168338097</v>
      </c>
      <c r="AL1868" s="12">
        <v>-0.8877645309987463</v>
      </c>
      <c r="AM1868" s="44">
        <v>31.69783252760881</v>
      </c>
      <c r="AN1868" s="45">
        <v>25.061937952467623</v>
      </c>
      <c r="AO1868" s="12">
        <v>89.999999878869389</v>
      </c>
      <c r="AP1868" s="12">
        <v>-2120.5189886058733</v>
      </c>
      <c r="AQ1868" s="12">
        <v>6856.7566542746908</v>
      </c>
      <c r="AR1868" s="12">
        <v>8792.0834042924344</v>
      </c>
      <c r="AS1868" s="44">
        <v>14492.658494814208</v>
      </c>
      <c r="AT1868" s="45">
        <v>15494.351854414486</v>
      </c>
      <c r="AU1868" s="12">
        <v>16083.072635529807</v>
      </c>
      <c r="AV1868" s="12">
        <v>11346.076325872191</v>
      </c>
      <c r="AW1868" s="12">
        <v>19848.232550625078</v>
      </c>
      <c r="AX1868" s="12">
        <v>20851.832802722114</v>
      </c>
      <c r="AY1868" s="44">
        <v>20875.935057268296</v>
      </c>
      <c r="AZ1868" s="45">
        <v>20260.541563965166</v>
      </c>
      <c r="BA1868" s="12">
        <v>19725.626618997027</v>
      </c>
      <c r="BB1868" s="12">
        <v>6771.4553739509201</v>
      </c>
      <c r="BC1868" s="12">
        <v>8602.8252347073121</v>
      </c>
      <c r="BD1868" s="12">
        <v>14271.957725145103</v>
      </c>
      <c r="BE1868" s="44">
        <v>15452.800435769244</v>
      </c>
      <c r="BF1868" s="45">
        <v>15847.900518568731</v>
      </c>
      <c r="BG1868" s="12">
        <v>16083.072645529806</v>
      </c>
      <c r="BH1868" s="12">
        <v>19786.086807434407</v>
      </c>
      <c r="BI1868" s="12">
        <v>20801.949655580251</v>
      </c>
      <c r="BJ1868" s="12">
        <v>20936.747039805756</v>
      </c>
      <c r="BK1868" s="44">
        <v>20282.98948369591</v>
      </c>
      <c r="BL1868" s="45">
        <v>20095.213580626762</v>
      </c>
      <c r="BM1868" s="12">
        <v>14995.543538084903</v>
      </c>
      <c r="BN1868" s="12">
        <v>0</v>
      </c>
      <c r="BO1868" s="12">
        <v>14.862511877045256</v>
      </c>
      <c r="BP1868" s="12">
        <v>27.755967637339349</v>
      </c>
      <c r="BQ1868" s="48">
        <v>32.585597058607554</v>
      </c>
      <c r="BR1868" s="49">
        <v>6.635894575141184</v>
      </c>
      <c r="BS1868" s="13">
        <v>64.938061926401758</v>
      </c>
      <c r="BT1868" s="12">
        <v>308.54316923990507</v>
      </c>
      <c r="BV1868" s="14">
        <f>Таблица1[[#This Row],[Lкан_леб,мм]]</f>
        <v>58021.456830760093</v>
      </c>
      <c r="BW1868" s="50">
        <f>Таблица1[[#This Row],[угол обхв4]]+Таблица1[[#This Row],[Lдуг 3,мм]]</f>
        <v>12259.730216984686</v>
      </c>
      <c r="BX1868" s="54">
        <f>Таблица1[[#This Row],[угол обхв5]]+Таблица1[[#This Row],[Y5, мм]]</f>
        <v>58127.291935847541</v>
      </c>
      <c r="BY1868" s="14">
        <f>Таблица1[[#This Row],[угол обхв6]]+Таблица1[[#This Row],[Lдуг 4,мм]]</f>
        <v>14249.285896994188</v>
      </c>
      <c r="BZ1868" s="14">
        <f>Таблица1[[#This Row],[Т1]]+Таблица1[[#This Row],[X6, мм]]</f>
        <v>58324.940608965757</v>
      </c>
      <c r="CA1868" s="14">
        <f>Таблица1[[#This Row],[Т2]]+Таблица1[[#This Row],[Lдуг 5,мм]]</f>
        <v>19729.81807918234</v>
      </c>
      <c r="CB1868" s="14">
        <f>Таблица1[[#This Row],[Т3]]+Таблица1[[#This Row],[Y6, мм]]</f>
        <v>58556.980799585319</v>
      </c>
      <c r="CC1868" s="14">
        <f>Таблица1[[#This Row],[Т4]]+Таблица1[[#This Row],[Lдуг 6,мм]]</f>
        <v>20858.293599519398</v>
      </c>
      <c r="CD1868" s="14">
        <f>Таблица1[[#This Row],[Т5]]+Таблица1[[#This Row],[Lдуг 1,мм]]</f>
        <v>58604.234628919105</v>
      </c>
      <c r="CE1868" s="14">
        <f>Таблица1[[#This Row],[Т6]]+Таблица1[[#This Row],[Lпрям1, мм]]</f>
        <v>21248.58835992491</v>
      </c>
      <c r="CF1868" s="15">
        <f>Таблица1[[#This Row],[Т7]]+Таблица1[[#This Row],[Lдуг 2,мм]]</f>
        <v>59066.654889034813</v>
      </c>
      <c r="CG1868" s="14">
        <f>Таблица1[[#This Row],[Т8]]+Таблица1[[#This Row],[Lпрям2, мм]]</f>
        <v>25978.671440837032</v>
      </c>
      <c r="CH1868" s="14">
        <f>Таблица1[[#This Row],[Т9]]-Таблица1[[#This Row],[Т9]]</f>
        <v>0</v>
      </c>
      <c r="CI1868" s="50">
        <f>Таблица1[[#This Row],[Т9]]-Таблица1[[#This Row],[Т8]]</f>
        <v>37818.066529109899</v>
      </c>
      <c r="CJ1868" s="54">
        <f>Таблица1[[#This Row],[Т9]]-Таблица1[[#This Row],[Т7]]</f>
        <v>462.42026011570852</v>
      </c>
      <c r="CK1868" s="14">
        <f>Таблица1[[#This Row],[Т9]]-Таблица1[[#This Row],[Т6]]</f>
        <v>38208.361289515415</v>
      </c>
      <c r="CL1868" s="14">
        <f>Таблица1[[#This Row],[Т9]]-Таблица1[[#This Row],[Т5]]</f>
        <v>509.6740894494942</v>
      </c>
      <c r="CM1868" s="14">
        <f>Таблица1[[#This Row],[Т9]]-Таблица1[[#This Row],[Т4]]</f>
        <v>39336.836809852473</v>
      </c>
      <c r="CN1868" s="14">
        <f>Таблица1[[#This Row],[Т9]]-Таблица1[[#This Row],[Т3]]</f>
        <v>741.71428006905626</v>
      </c>
      <c r="CO1868" s="14">
        <f>Таблица1[[#This Row],[Т9]]-Таблица1[[#This Row],[Т2]]</f>
        <v>44817.368992040625</v>
      </c>
      <c r="CP1868" s="14">
        <f>Таблица1[[#This Row],[Т9]]-Таблица1[[#This Row],[Т1]]</f>
        <v>939.36295318727207</v>
      </c>
      <c r="CQ1868" s="14">
        <f>Таблица1[[#This Row],[Т9]]-Таблица1[[#This Row],[угол обхв6]]</f>
        <v>46806.924672050125</v>
      </c>
      <c r="CR1868" s="14">
        <f>Таблица1[[#This Row],[Т9]]-Таблица1[[#This Row],[угол обхв5]]</f>
        <v>1045.1980582747201</v>
      </c>
      <c r="CS1868" s="14">
        <f>Таблица1[[#This Row],[Т9]]-Таблица1[[#This Row],[угол обхв4]]</f>
        <v>59066.654889034813</v>
      </c>
      <c r="CT1868" s="14">
        <f>Таблица1[[#This Row],[Lкан_прям, мм]]+Таблица1[[#This Row],[Lкан_дуг, мм]]+Таблица1[[#This Row],[Lкан_леб,мм]]</f>
        <v>85045.326329871838</v>
      </c>
      <c r="CU1868" s="16">
        <f>Таблица1[[#This Row],[Lкан_леб,мм]]</f>
        <v>58021.456830760093</v>
      </c>
      <c r="CV1868" s="14">
        <f>2534431-(Таблица1[[#This Row],[Т23]]+Таблица1[[#This Row],[угол обхв3]])</f>
        <v>2449077.1305008885</v>
      </c>
      <c r="CW1868" s="50">
        <f>SUM(X1868:AC1868,AD1868:AI1868)-Таблица1[[#This Row],[lподв_min, мм]]</f>
        <v>22293.786419062191</v>
      </c>
      <c r="CX1868" s="17">
        <f>CW2307-Таблица1[[#This Row],[Суммарная длина каната]]</f>
        <v>-2425943.4965335778</v>
      </c>
    </row>
    <row r="1869" spans="1:102" x14ac:dyDescent="0.25">
      <c r="A1869" s="21">
        <v>1868</v>
      </c>
      <c r="B1869" s="10">
        <v>46.947551020408156</v>
      </c>
      <c r="C1869" s="10">
        <v>144.56367346938774</v>
      </c>
      <c r="D1869" s="11">
        <v>15609.532583229789</v>
      </c>
      <c r="E1869" s="11">
        <v>20100.296203890532</v>
      </c>
      <c r="F1869" s="11">
        <v>15469.283541143614</v>
      </c>
      <c r="G1869" s="11">
        <v>20107.452054218065</v>
      </c>
      <c r="H1869" s="11">
        <v>16017.532093229789</v>
      </c>
      <c r="I1869" s="11">
        <v>15316.72004017069</v>
      </c>
      <c r="J1869" s="11">
        <v>4783.576163719843</v>
      </c>
      <c r="K1869" s="11">
        <v>25978.671440827384</v>
      </c>
      <c r="L1869" s="11">
        <v>1045.1980582843653</v>
      </c>
      <c r="M1869" s="11">
        <v>58021.456830760093</v>
      </c>
      <c r="N1869" s="11">
        <v>7052.3362918447501</v>
      </c>
      <c r="O1869" s="11">
        <v>19490.164672467927</v>
      </c>
      <c r="P1869" s="43">
        <v>8706.7739276999127</v>
      </c>
      <c r="Q1869" s="11">
        <v>20495.736393435502</v>
      </c>
      <c r="R1869" s="11">
        <v>14176.659966578751</v>
      </c>
      <c r="S1869" s="11">
        <v>20837.174120815445</v>
      </c>
      <c r="T1869" s="11">
        <v>15559.291488258794</v>
      </c>
      <c r="U1869" s="11">
        <v>21003.436188818734</v>
      </c>
      <c r="V1869" s="11">
        <v>15609.532583229789</v>
      </c>
      <c r="W1869" s="11">
        <v>20100.296203890532</v>
      </c>
      <c r="X1869" s="12">
        <v>0</v>
      </c>
      <c r="Y1869" s="12">
        <v>86.981578122908246</v>
      </c>
      <c r="Z1869" s="12">
        <v>197.38900683485872</v>
      </c>
      <c r="AA1869" s="44">
        <v>232.04019061955862</v>
      </c>
      <c r="AB1869" s="45">
        <v>47.253829333787031</v>
      </c>
      <c r="AC1869" s="12">
        <v>481.5334533732526</v>
      </c>
      <c r="AD1869" s="12">
        <v>12259.730216984686</v>
      </c>
      <c r="AE1869" s="12">
        <v>1936.0625963392088</v>
      </c>
      <c r="AF1869" s="12">
        <v>5480.5321821881489</v>
      </c>
      <c r="AG1869" s="44">
        <v>1128.4755203370614</v>
      </c>
      <c r="AH1869" s="45">
        <v>390.29476040551339</v>
      </c>
      <c r="AI1869" s="12">
        <v>4783.5761645727589</v>
      </c>
      <c r="AJ1869" s="12">
        <v>-43.506244045383355</v>
      </c>
      <c r="AK1869" s="12">
        <v>-31.291348648740964</v>
      </c>
      <c r="AL1869" s="12">
        <v>-3.5718461636518359</v>
      </c>
      <c r="AM1869" s="44">
        <v>29.013750894955578</v>
      </c>
      <c r="AN1869" s="45">
        <v>22.377856319814686</v>
      </c>
      <c r="AO1869" s="12">
        <v>89.999999880223967</v>
      </c>
      <c r="AP1869" s="12">
        <v>-2120.5189886058733</v>
      </c>
      <c r="AQ1869" s="12">
        <v>6840.4251362186178</v>
      </c>
      <c r="AR1869" s="12">
        <v>8681.3554850852033</v>
      </c>
      <c r="AS1869" s="44">
        <v>14374.547928129745</v>
      </c>
      <c r="AT1869" s="45">
        <v>15403.960572332811</v>
      </c>
      <c r="AU1869" s="12">
        <v>16017.532583229791</v>
      </c>
      <c r="AV1869" s="12">
        <v>11346.076325872191</v>
      </c>
      <c r="AW1869" s="12">
        <v>19838.815876569101</v>
      </c>
      <c r="AX1869" s="12">
        <v>20902.943837835828</v>
      </c>
      <c r="AY1869" s="44">
        <v>21193.971478811822</v>
      </c>
      <c r="AZ1869" s="45">
        <v>20626.161346617992</v>
      </c>
      <c r="BA1869" s="12">
        <v>20100.296204743452</v>
      </c>
      <c r="BB1869" s="12">
        <v>6771.4553739509201</v>
      </c>
      <c r="BC1869" s="12">
        <v>8494.8627720737823</v>
      </c>
      <c r="BD1869" s="12">
        <v>14151.241523964041</v>
      </c>
      <c r="BE1869" s="44">
        <v>15361.403526707798</v>
      </c>
      <c r="BF1869" s="45">
        <v>15764.86349915577</v>
      </c>
      <c r="BG1869" s="12">
        <v>16017.532593229787</v>
      </c>
      <c r="BH1869" s="12">
        <v>19786.086807434407</v>
      </c>
      <c r="BI1869" s="12">
        <v>20844.387597536675</v>
      </c>
      <c r="BJ1869" s="12">
        <v>21244.381565215772</v>
      </c>
      <c r="BK1869" s="44">
        <v>20646.638830822361</v>
      </c>
      <c r="BL1869" s="45">
        <v>20477.571046091278</v>
      </c>
      <c r="BM1869" s="12">
        <v>15316.720040170692</v>
      </c>
      <c r="BN1869" s="12">
        <v>0</v>
      </c>
      <c r="BO1869" s="12">
        <v>12.21489539664239</v>
      </c>
      <c r="BP1869" s="12">
        <v>27.719502485089127</v>
      </c>
      <c r="BQ1869" s="48">
        <v>32.585597058607412</v>
      </c>
      <c r="BR1869" s="49">
        <v>6.6358945751408918</v>
      </c>
      <c r="BS1869" s="13">
        <v>67.622143560409285</v>
      </c>
      <c r="BT1869" s="12">
        <v>308.54316923990507</v>
      </c>
      <c r="BV1869" s="14">
        <f>Таблица1[[#This Row],[Lкан_леб,мм]]</f>
        <v>58021.456830760093</v>
      </c>
      <c r="BW1869" s="50">
        <f>Таблица1[[#This Row],[угол обхв4]]+Таблица1[[#This Row],[Lдуг 3,мм]]</f>
        <v>12259.730216984686</v>
      </c>
      <c r="BX1869" s="54">
        <f>Таблица1[[#This Row],[угол обхв5]]+Таблица1[[#This Row],[Y5, мм]]</f>
        <v>58108.438408883005</v>
      </c>
      <c r="BY1869" s="14">
        <f>Таблица1[[#This Row],[угол обхв6]]+Таблица1[[#This Row],[Lдуг 4,мм]]</f>
        <v>14195.792813323895</v>
      </c>
      <c r="BZ1869" s="14">
        <f>Таблица1[[#This Row],[Т1]]+Таблица1[[#This Row],[X6, мм]]</f>
        <v>58305.82741571786</v>
      </c>
      <c r="CA1869" s="14">
        <f>Таблица1[[#This Row],[Т2]]+Таблица1[[#This Row],[Lдуг 5,мм]]</f>
        <v>19676.324995512045</v>
      </c>
      <c r="CB1869" s="14">
        <f>Таблица1[[#This Row],[Т3]]+Таблица1[[#This Row],[Y6, мм]]</f>
        <v>58537.867606337422</v>
      </c>
      <c r="CC1869" s="14">
        <f>Таблица1[[#This Row],[Т4]]+Таблица1[[#This Row],[Lдуг 6,мм]]</f>
        <v>20804.800515849107</v>
      </c>
      <c r="CD1869" s="14">
        <f>Таблица1[[#This Row],[Т5]]+Таблица1[[#This Row],[Lдуг 1,мм]]</f>
        <v>58585.121435671208</v>
      </c>
      <c r="CE1869" s="14">
        <f>Таблица1[[#This Row],[Т6]]+Таблица1[[#This Row],[Lпрям1, мм]]</f>
        <v>21195.095276254619</v>
      </c>
      <c r="CF1869" s="15">
        <f>Таблица1[[#This Row],[Т7]]+Таблица1[[#This Row],[Lдуг 2,мм]]</f>
        <v>59066.654889044461</v>
      </c>
      <c r="CG1869" s="14">
        <f>Таблица1[[#This Row],[Т8]]+Таблица1[[#This Row],[Lпрям2, мм]]</f>
        <v>25978.671440827377</v>
      </c>
      <c r="CH1869" s="14">
        <f>Таблица1[[#This Row],[Т9]]-Таблица1[[#This Row],[Т9]]</f>
        <v>0</v>
      </c>
      <c r="CI1869" s="50">
        <f>Таблица1[[#This Row],[Т9]]-Таблица1[[#This Row],[Т8]]</f>
        <v>37871.559612789846</v>
      </c>
      <c r="CJ1869" s="54">
        <f>Таблица1[[#This Row],[Т9]]-Таблица1[[#This Row],[Т7]]</f>
        <v>481.533453373253</v>
      </c>
      <c r="CK1869" s="14">
        <f>Таблица1[[#This Row],[Т9]]-Таблица1[[#This Row],[Т6]]</f>
        <v>38261.854373195354</v>
      </c>
      <c r="CL1869" s="14">
        <f>Таблица1[[#This Row],[Т9]]-Таблица1[[#This Row],[Т5]]</f>
        <v>528.78728270703868</v>
      </c>
      <c r="CM1869" s="14">
        <f>Таблица1[[#This Row],[Т9]]-Таблица1[[#This Row],[Т4]]</f>
        <v>39390.329893532413</v>
      </c>
      <c r="CN1869" s="14">
        <f>Таблица1[[#This Row],[Т9]]-Таблица1[[#This Row],[Т3]]</f>
        <v>760.82747332660074</v>
      </c>
      <c r="CO1869" s="14">
        <f>Таблица1[[#This Row],[Т9]]-Таблица1[[#This Row],[Т2]]</f>
        <v>44870.862075720564</v>
      </c>
      <c r="CP1869" s="14">
        <f>Таблица1[[#This Row],[Т9]]-Таблица1[[#This Row],[Т1]]</f>
        <v>958.21648016145627</v>
      </c>
      <c r="CQ1869" s="14">
        <f>Таблица1[[#This Row],[Т9]]-Таблица1[[#This Row],[угол обхв6]]</f>
        <v>46806.924672059773</v>
      </c>
      <c r="CR1869" s="14">
        <f>Таблица1[[#This Row],[Т9]]-Таблица1[[#This Row],[угол обхв5]]</f>
        <v>1045.198058284368</v>
      </c>
      <c r="CS1869" s="14">
        <f>Таблица1[[#This Row],[Т9]]-Таблица1[[#This Row],[угол обхв4]]</f>
        <v>59066.654889044461</v>
      </c>
      <c r="CT1869" s="14">
        <f>Таблица1[[#This Row],[Lкан_прям, мм]]+Таблица1[[#This Row],[Lкан_дуг, мм]]+Таблица1[[#This Row],[Lкан_леб,мм]]</f>
        <v>85045.326329871838</v>
      </c>
      <c r="CU1869" s="16">
        <f>Таблица1[[#This Row],[Lкан_леб,мм]]</f>
        <v>58021.456830760093</v>
      </c>
      <c r="CV1869" s="14">
        <f>2534431-(Таблица1[[#This Row],[Т23]]+Таблица1[[#This Row],[угол обхв3]])</f>
        <v>2449077.1305008885</v>
      </c>
      <c r="CW1869" s="50">
        <f>SUM(X1869:AC1869,AD1869:AI1869)-Таблица1[[#This Row],[lподв_min, мм]]</f>
        <v>22240.2933353919</v>
      </c>
      <c r="CX1869" s="17">
        <f>CW2308-Таблица1[[#This Row],[Суммарная длина каната]]</f>
        <v>-2425971.3566866638</v>
      </c>
    </row>
    <row r="1870" spans="1:102" x14ac:dyDescent="0.25">
      <c r="A1870" s="21">
        <v>1869</v>
      </c>
      <c r="B1870" s="10">
        <v>46.947551020408156</v>
      </c>
      <c r="C1870" s="10">
        <v>147.2477551020408</v>
      </c>
      <c r="D1870" s="11">
        <v>15526.519057776257</v>
      </c>
      <c r="E1870" s="11">
        <v>20471.485578115989</v>
      </c>
      <c r="F1870" s="11">
        <v>15386.08877875275</v>
      </c>
      <c r="G1870" s="11">
        <v>20472.065865441262</v>
      </c>
      <c r="H1870" s="11">
        <v>15934.518567776257</v>
      </c>
      <c r="I1870" s="11">
        <v>15634.416531651792</v>
      </c>
      <c r="J1870" s="11">
        <v>4837.0690464641957</v>
      </c>
      <c r="K1870" s="11">
        <v>25978.67144081795</v>
      </c>
      <c r="L1870" s="11">
        <v>1045.198058293797</v>
      </c>
      <c r="M1870" s="11">
        <v>58021.456830760093</v>
      </c>
      <c r="N1870" s="11">
        <v>7052.3362918447501</v>
      </c>
      <c r="O1870" s="11">
        <v>19490.164672467927</v>
      </c>
      <c r="P1870" s="43">
        <v>8612.8152130898161</v>
      </c>
      <c r="Q1870" s="11">
        <v>20543.243141953677</v>
      </c>
      <c r="R1870" s="11">
        <v>14060.711207484479</v>
      </c>
      <c r="S1870" s="11">
        <v>21140.455193287704</v>
      </c>
      <c r="T1870" s="11">
        <v>15434.040002519945</v>
      </c>
      <c r="U1870" s="11">
        <v>21371.282013060525</v>
      </c>
      <c r="V1870" s="11">
        <v>15526.519057776257</v>
      </c>
      <c r="W1870" s="11">
        <v>20471.485578115989</v>
      </c>
      <c r="X1870" s="12">
        <v>0</v>
      </c>
      <c r="Y1870" s="12">
        <v>67.599609520583826</v>
      </c>
      <c r="Z1870" s="12">
        <v>197.65778218928611</v>
      </c>
      <c r="AA1870" s="44">
        <v>232.04019061955873</v>
      </c>
      <c r="AB1870" s="45">
        <v>47.253829333786712</v>
      </c>
      <c r="AC1870" s="12">
        <v>500.64664663058142</v>
      </c>
      <c r="AD1870" s="12">
        <v>12259.730216984686</v>
      </c>
      <c r="AE1870" s="12">
        <v>1882.569713594854</v>
      </c>
      <c r="AF1870" s="12">
        <v>5480.5321821881507</v>
      </c>
      <c r="AG1870" s="44">
        <v>1128.4755203370619</v>
      </c>
      <c r="AH1870" s="45">
        <v>390.29476040551623</v>
      </c>
      <c r="AI1870" s="12">
        <v>4837.0690473076793</v>
      </c>
      <c r="AJ1870" s="12">
        <v>-43.506244045383355</v>
      </c>
      <c r="AK1870" s="12">
        <v>-34.013174628074943</v>
      </c>
      <c r="AL1870" s="12">
        <v>-6.2559277963048743</v>
      </c>
      <c r="AM1870" s="44">
        <v>26.329669262302556</v>
      </c>
      <c r="AN1870" s="45">
        <v>19.69377468716171</v>
      </c>
      <c r="AO1870" s="12">
        <v>89.999999881548561</v>
      </c>
      <c r="AP1870" s="12">
        <v>-2120.5189886058733</v>
      </c>
      <c r="AQ1870" s="12">
        <v>6824.1078164541959</v>
      </c>
      <c r="AR1870" s="12">
        <v>8568.355567777231</v>
      </c>
      <c r="AS1870" s="44">
        <v>14241.67363259523</v>
      </c>
      <c r="AT1870" s="45">
        <v>15296.546873378506</v>
      </c>
      <c r="AU1870" s="12">
        <v>15934.519057776257</v>
      </c>
      <c r="AV1870" s="12">
        <v>11346.076325872191</v>
      </c>
      <c r="AW1870" s="12">
        <v>19828.359532010323</v>
      </c>
      <c r="AX1870" s="12">
        <v>20948.813530343512</v>
      </c>
      <c r="AY1870" s="44">
        <v>21506.127998809301</v>
      </c>
      <c r="AZ1870" s="45">
        <v>20987.147089578037</v>
      </c>
      <c r="BA1870" s="12">
        <v>20471.485578959473</v>
      </c>
      <c r="BB1870" s="12">
        <v>6771.4553739509201</v>
      </c>
      <c r="BC1870" s="12">
        <v>8384.586737699261</v>
      </c>
      <c r="BD1870" s="12">
        <v>14016.251562171896</v>
      </c>
      <c r="BE1870" s="44">
        <v>15253.077577409193</v>
      </c>
      <c r="BF1870" s="45">
        <v>15664.012186917695</v>
      </c>
      <c r="BG1870" s="12">
        <v>15934.519067776257</v>
      </c>
      <c r="BH1870" s="12">
        <v>19786.086807434407</v>
      </c>
      <c r="BI1870" s="12">
        <v>20881.438001496073</v>
      </c>
      <c r="BJ1870" s="12">
        <v>21546.025581677535</v>
      </c>
      <c r="BK1870" s="44">
        <v>21005.609207538928</v>
      </c>
      <c r="BL1870" s="45">
        <v>20855.620501598478</v>
      </c>
      <c r="BM1870" s="12">
        <v>15634.416531651794</v>
      </c>
      <c r="BN1870" s="12">
        <v>0</v>
      </c>
      <c r="BO1870" s="12">
        <v>9.4930694173084103</v>
      </c>
      <c r="BP1870" s="12">
        <v>27.757246831770068</v>
      </c>
      <c r="BQ1870" s="48">
        <v>32.585597058607426</v>
      </c>
      <c r="BR1870" s="49">
        <v>6.6358945751408465</v>
      </c>
      <c r="BS1870" s="13">
        <v>70.306225194386855</v>
      </c>
      <c r="BT1870" s="12">
        <v>308.54316923990507</v>
      </c>
      <c r="BV1870" s="14">
        <f>Таблица1[[#This Row],[Lкан_леб,мм]]</f>
        <v>58021.456830760093</v>
      </c>
      <c r="BW1870" s="50">
        <f>Таблица1[[#This Row],[угол обхв4]]+Таблица1[[#This Row],[Lдуг 3,мм]]</f>
        <v>12259.730216984686</v>
      </c>
      <c r="BX1870" s="54">
        <f>Таблица1[[#This Row],[угол обхв5]]+Таблица1[[#This Row],[Y5, мм]]</f>
        <v>58089.056440280678</v>
      </c>
      <c r="BY1870" s="14">
        <f>Таблица1[[#This Row],[угол обхв6]]+Таблица1[[#This Row],[Lдуг 4,мм]]</f>
        <v>14142.29993057954</v>
      </c>
      <c r="BZ1870" s="14">
        <f>Таблица1[[#This Row],[Т1]]+Таблица1[[#This Row],[X6, мм]]</f>
        <v>58286.714222469964</v>
      </c>
      <c r="CA1870" s="14">
        <f>Таблица1[[#This Row],[Т2]]+Таблица1[[#This Row],[Lдуг 5,мм]]</f>
        <v>19622.83211276769</v>
      </c>
      <c r="CB1870" s="14">
        <f>Таблица1[[#This Row],[Т3]]+Таблица1[[#This Row],[Y6, мм]]</f>
        <v>58518.754413089526</v>
      </c>
      <c r="CC1870" s="14">
        <f>Таблица1[[#This Row],[Т4]]+Таблица1[[#This Row],[Lдуг 6,мм]]</f>
        <v>20751.307633104752</v>
      </c>
      <c r="CD1870" s="14">
        <f>Таблица1[[#This Row],[Т5]]+Таблица1[[#This Row],[Lдуг 1,мм]]</f>
        <v>58566.008242423311</v>
      </c>
      <c r="CE1870" s="14">
        <f>Таблица1[[#This Row],[Т6]]+Таблица1[[#This Row],[Lпрям1, мм]]</f>
        <v>21141.602393510268</v>
      </c>
      <c r="CF1870" s="15">
        <f>Таблица1[[#This Row],[Т7]]+Таблица1[[#This Row],[Lдуг 2,мм]]</f>
        <v>59066.654889053891</v>
      </c>
      <c r="CG1870" s="14">
        <f>Таблица1[[#This Row],[Т8]]+Таблица1[[#This Row],[Lпрям2, мм]]</f>
        <v>25978.671440817947</v>
      </c>
      <c r="CH1870" s="14">
        <f>Таблица1[[#This Row],[Т9]]-Таблица1[[#This Row],[Т9]]</f>
        <v>0</v>
      </c>
      <c r="CI1870" s="50">
        <f>Таблица1[[#This Row],[Т9]]-Таблица1[[#This Row],[Т8]]</f>
        <v>37925.052495543627</v>
      </c>
      <c r="CJ1870" s="54">
        <f>Таблица1[[#This Row],[Т9]]-Таблица1[[#This Row],[Т7]]</f>
        <v>500.6466466305792</v>
      </c>
      <c r="CK1870" s="14">
        <f>Таблица1[[#This Row],[Т9]]-Таблица1[[#This Row],[Т6]]</f>
        <v>38315.347255949135</v>
      </c>
      <c r="CL1870" s="14">
        <f>Таблица1[[#This Row],[Т9]]-Таблица1[[#This Row],[Т5]]</f>
        <v>547.90047596436489</v>
      </c>
      <c r="CM1870" s="14">
        <f>Таблица1[[#This Row],[Т9]]-Таблица1[[#This Row],[Т4]]</f>
        <v>39443.822776286201</v>
      </c>
      <c r="CN1870" s="14">
        <f>Таблица1[[#This Row],[Т9]]-Таблица1[[#This Row],[Т3]]</f>
        <v>779.94066658392694</v>
      </c>
      <c r="CO1870" s="14">
        <f>Таблица1[[#This Row],[Т9]]-Таблица1[[#This Row],[Т2]]</f>
        <v>44924.354958474352</v>
      </c>
      <c r="CP1870" s="14">
        <f>Таблица1[[#This Row],[Т9]]-Таблица1[[#This Row],[Т1]]</f>
        <v>977.59844877321302</v>
      </c>
      <c r="CQ1870" s="14">
        <f>Таблица1[[#This Row],[Т9]]-Таблица1[[#This Row],[угол обхв6]]</f>
        <v>46806.924672069203</v>
      </c>
      <c r="CR1870" s="14">
        <f>Таблица1[[#This Row],[Т9]]-Таблица1[[#This Row],[угол обхв5]]</f>
        <v>1045.1980582937977</v>
      </c>
      <c r="CS1870" s="14">
        <f>Таблица1[[#This Row],[Т9]]-Таблица1[[#This Row],[угол обхв4]]</f>
        <v>59066.654889053891</v>
      </c>
      <c r="CT1870" s="14">
        <f>Таблица1[[#This Row],[Lкан_прям, мм]]+Таблица1[[#This Row],[Lкан_дуг, мм]]+Таблица1[[#This Row],[Lкан_леб,мм]]</f>
        <v>85045.326329871838</v>
      </c>
      <c r="CU1870" s="16">
        <f>Таблица1[[#This Row],[Lкан_леб,мм]]</f>
        <v>58021.456830760093</v>
      </c>
      <c r="CV1870" s="14">
        <f>2534431-(Таблица1[[#This Row],[Т23]]+Таблица1[[#This Row],[угол обхв3]])</f>
        <v>2449077.1305008885</v>
      </c>
      <c r="CW1870" s="50">
        <f>SUM(X1870:AC1870,AD1870:AI1870)-Таблица1[[#This Row],[lподв_min, мм]]</f>
        <v>22186.800452647549</v>
      </c>
      <c r="CX1870" s="17">
        <f>CW2309-Таблица1[[#This Row],[Суммарная длина каната]]</f>
        <v>-2426000.6817285758</v>
      </c>
    </row>
    <row r="1871" spans="1:102" x14ac:dyDescent="0.25">
      <c r="A1871" s="21">
        <v>1870</v>
      </c>
      <c r="B1871" s="10">
        <v>46.947551020408156</v>
      </c>
      <c r="C1871" s="10">
        <v>149.93183673469386</v>
      </c>
      <c r="D1871" s="11">
        <v>15426.214203479076</v>
      </c>
      <c r="E1871" s="11">
        <v>20838.380294827104</v>
      </c>
      <c r="F1871" s="11">
        <v>15285.910812924531</v>
      </c>
      <c r="G1871" s="11">
        <v>20832.383745911407</v>
      </c>
      <c r="H1871" s="11">
        <v>15834.213713479077</v>
      </c>
      <c r="I1871" s="11">
        <v>15947.941100524755</v>
      </c>
      <c r="J1871" s="11">
        <v>4890.4391943023493</v>
      </c>
      <c r="K1871" s="11">
        <v>25978.671440808739</v>
      </c>
      <c r="L1871" s="11">
        <v>1045.1980583030024</v>
      </c>
      <c r="M1871" s="11">
        <v>58021.456830760093</v>
      </c>
      <c r="N1871" s="11">
        <v>7052.3362918447501</v>
      </c>
      <c r="O1871" s="11">
        <v>19490.164672467927</v>
      </c>
      <c r="P1871" s="43">
        <v>8516.7348881678663</v>
      </c>
      <c r="Q1871" s="11">
        <v>20586.297785940631</v>
      </c>
      <c r="R1871" s="11">
        <v>13930.687325072589</v>
      </c>
      <c r="S1871" s="11">
        <v>21437.973787089777</v>
      </c>
      <c r="T1871" s="11">
        <v>15291.700101060405</v>
      </c>
      <c r="U1871" s="11">
        <v>21732.858889456678</v>
      </c>
      <c r="V1871" s="11">
        <v>15426.214203479076</v>
      </c>
      <c r="W1871" s="11">
        <v>20838.380294827104</v>
      </c>
      <c r="X1871" s="12">
        <v>0</v>
      </c>
      <c r="Y1871" s="12">
        <v>47.643515378609614</v>
      </c>
      <c r="Z1871" s="12">
        <v>198.50068308336301</v>
      </c>
      <c r="AA1871" s="44">
        <v>232.04019061956009</v>
      </c>
      <c r="AB1871" s="45">
        <v>47.253829333787031</v>
      </c>
      <c r="AC1871" s="12">
        <v>519.7598398876828</v>
      </c>
      <c r="AD1871" s="12">
        <v>12259.730216984686</v>
      </c>
      <c r="AE1871" s="12">
        <v>1829.1995657566933</v>
      </c>
      <c r="AF1871" s="12">
        <v>5480.5321821881498</v>
      </c>
      <c r="AG1871" s="44">
        <v>1128.4755203370601</v>
      </c>
      <c r="AH1871" s="45">
        <v>390.29476040551992</v>
      </c>
      <c r="AI1871" s="12">
        <v>4890.4391951366269</v>
      </c>
      <c r="AJ1871" s="12">
        <v>-43.506244045383355</v>
      </c>
      <c r="AK1871" s="12">
        <v>-36.815625534694718</v>
      </c>
      <c r="AL1871" s="12">
        <v>-8.9400094289579553</v>
      </c>
      <c r="AM1871" s="44">
        <v>23.645587629649661</v>
      </c>
      <c r="AN1871" s="45">
        <v>17.009693054508769</v>
      </c>
      <c r="AO1871" s="12">
        <v>89.999999882841237</v>
      </c>
      <c r="AP1871" s="12">
        <v>-2120.5189886058733</v>
      </c>
      <c r="AQ1871" s="12">
        <v>6807.8455765236695</v>
      </c>
      <c r="AR1871" s="12">
        <v>8453.3315913861807</v>
      </c>
      <c r="AS1871" s="44">
        <v>14094.327154639117</v>
      </c>
      <c r="AT1871" s="45">
        <v>15172.346439555915</v>
      </c>
      <c r="AU1871" s="12">
        <v>15834.214203479076</v>
      </c>
      <c r="AV1871" s="12">
        <v>11346.076325872191</v>
      </c>
      <c r="AW1871" s="12">
        <v>19816.796407181177</v>
      </c>
      <c r="AX1871" s="12">
        <v>20989.341235158219</v>
      </c>
      <c r="AY1871" s="44">
        <v>21811.719698344252</v>
      </c>
      <c r="AZ1871" s="45">
        <v>21342.706735181619</v>
      </c>
      <c r="BA1871" s="12">
        <v>20838.380295661384</v>
      </c>
      <c r="BB1871" s="12">
        <v>6771.4553739509201</v>
      </c>
      <c r="BC1871" s="12">
        <v>8272.2441728467857</v>
      </c>
      <c r="BD1871" s="12">
        <v>13867.284028290906</v>
      </c>
      <c r="BE1871" s="44">
        <v>15128.060271493878</v>
      </c>
      <c r="BF1871" s="45">
        <v>15545.567864983568</v>
      </c>
      <c r="BG1871" s="12">
        <v>15834.214213479077</v>
      </c>
      <c r="BH1871" s="12">
        <v>19786.086807434407</v>
      </c>
      <c r="BI1871" s="12">
        <v>20912.929520653877</v>
      </c>
      <c r="BJ1871" s="12">
        <v>21841.017236307369</v>
      </c>
      <c r="BK1871" s="44">
        <v>21359.112978202204</v>
      </c>
      <c r="BL1871" s="45">
        <v>21228.532449102164</v>
      </c>
      <c r="BM1871" s="12">
        <v>15947.941100524757</v>
      </c>
      <c r="BN1871" s="12">
        <v>0</v>
      </c>
      <c r="BO1871" s="12">
        <v>6.690618510688636</v>
      </c>
      <c r="BP1871" s="12">
        <v>27.875616105736761</v>
      </c>
      <c r="BQ1871" s="48">
        <v>32.585597058607618</v>
      </c>
      <c r="BR1871" s="49">
        <v>6.6358945751408918</v>
      </c>
      <c r="BS1871" s="13">
        <v>72.990306828332464</v>
      </c>
      <c r="BT1871" s="12">
        <v>308.54316923990507</v>
      </c>
      <c r="BV1871" s="14">
        <f>Таблица1[[#This Row],[Lкан_леб,мм]]</f>
        <v>58021.456830760093</v>
      </c>
      <c r="BW1871" s="50">
        <f>Таблица1[[#This Row],[угол обхв4]]+Таблица1[[#This Row],[Lдуг 3,мм]]</f>
        <v>12259.730216984686</v>
      </c>
      <c r="BX1871" s="54">
        <f>Таблица1[[#This Row],[угол обхв5]]+Таблица1[[#This Row],[Y5, мм]]</f>
        <v>58069.100346138701</v>
      </c>
      <c r="BY1871" s="14">
        <f>Таблица1[[#This Row],[угол обхв6]]+Таблица1[[#This Row],[Lдуг 4,мм]]</f>
        <v>14088.929782741379</v>
      </c>
      <c r="BZ1871" s="14">
        <f>Таблица1[[#This Row],[Т1]]+Таблица1[[#This Row],[X6, мм]]</f>
        <v>58267.601029222067</v>
      </c>
      <c r="CA1871" s="14">
        <f>Таблица1[[#This Row],[Т2]]+Таблица1[[#This Row],[Lдуг 5,мм]]</f>
        <v>19569.461964929527</v>
      </c>
      <c r="CB1871" s="14">
        <f>Таблица1[[#This Row],[Т3]]+Таблица1[[#This Row],[Y6, мм]]</f>
        <v>58499.641219841629</v>
      </c>
      <c r="CC1871" s="14">
        <f>Таблица1[[#This Row],[Т4]]+Таблица1[[#This Row],[Lдуг 6,мм]]</f>
        <v>20697.937485266586</v>
      </c>
      <c r="CD1871" s="14">
        <f>Таблица1[[#This Row],[Т5]]+Таблица1[[#This Row],[Lдуг 1,мм]]</f>
        <v>58546.895049175415</v>
      </c>
      <c r="CE1871" s="14">
        <f>Таблица1[[#This Row],[Т6]]+Таблица1[[#This Row],[Lпрям1, мм]]</f>
        <v>21088.232245672105</v>
      </c>
      <c r="CF1871" s="15">
        <f>Таблица1[[#This Row],[Т7]]+Таблица1[[#This Row],[Lдуг 2,мм]]</f>
        <v>59066.654889063095</v>
      </c>
      <c r="CG1871" s="14">
        <f>Таблица1[[#This Row],[Т8]]+Таблица1[[#This Row],[Lпрям2, мм]]</f>
        <v>25978.671440808732</v>
      </c>
      <c r="CH1871" s="14">
        <f>Таблица1[[#This Row],[Т9]]-Таблица1[[#This Row],[Т9]]</f>
        <v>0</v>
      </c>
      <c r="CI1871" s="50">
        <f>Таблица1[[#This Row],[Т9]]-Таблица1[[#This Row],[Т8]]</f>
        <v>37978.422643390993</v>
      </c>
      <c r="CJ1871" s="54">
        <f>Таблица1[[#This Row],[Т9]]-Таблица1[[#This Row],[Т7]]</f>
        <v>519.75983988767985</v>
      </c>
      <c r="CK1871" s="14">
        <f>Таблица1[[#This Row],[Т9]]-Таблица1[[#This Row],[Т6]]</f>
        <v>38368.717403796509</v>
      </c>
      <c r="CL1871" s="14">
        <f>Таблица1[[#This Row],[Т9]]-Таблица1[[#This Row],[Т5]]</f>
        <v>567.01366922146553</v>
      </c>
      <c r="CM1871" s="14">
        <f>Таблица1[[#This Row],[Т9]]-Таблица1[[#This Row],[Т4]]</f>
        <v>39497.192924133567</v>
      </c>
      <c r="CN1871" s="14">
        <f>Таблица1[[#This Row],[Т9]]-Таблица1[[#This Row],[Т3]]</f>
        <v>799.05385984102759</v>
      </c>
      <c r="CO1871" s="14">
        <f>Таблица1[[#This Row],[Т9]]-Таблица1[[#This Row],[Т2]]</f>
        <v>44977.725106321712</v>
      </c>
      <c r="CP1871" s="14">
        <f>Таблица1[[#This Row],[Т9]]-Таблица1[[#This Row],[Т1]]</f>
        <v>997.5545429243939</v>
      </c>
      <c r="CQ1871" s="14">
        <f>Таблица1[[#This Row],[Т9]]-Таблица1[[#This Row],[угол обхв6]]</f>
        <v>46806.924672078407</v>
      </c>
      <c r="CR1871" s="14">
        <f>Таблица1[[#This Row],[Т9]]-Таблица1[[#This Row],[угол обхв5]]</f>
        <v>1045.1980583030017</v>
      </c>
      <c r="CS1871" s="14">
        <f>Таблица1[[#This Row],[Т9]]-Таблица1[[#This Row],[угол обхв4]]</f>
        <v>59066.654889063095</v>
      </c>
      <c r="CT1871" s="14">
        <f>Таблица1[[#This Row],[Lкан_прям, мм]]+Таблица1[[#This Row],[Lкан_дуг, мм]]+Таблица1[[#This Row],[Lкан_леб,мм]]</f>
        <v>85045.326329871838</v>
      </c>
      <c r="CU1871" s="16">
        <f>Таблица1[[#This Row],[Lкан_леб,мм]]</f>
        <v>58021.456830760093</v>
      </c>
      <c r="CV1871" s="14">
        <f>2534431-(Таблица1[[#This Row],[Т23]]+Таблица1[[#This Row],[угол обхв3]])</f>
        <v>2449077.1305008885</v>
      </c>
      <c r="CW1871" s="50">
        <f>SUM(X1871:AC1871,AD1871:AI1871)-Таблица1[[#This Row],[lподв_min, мм]]</f>
        <v>22133.430304809386</v>
      </c>
      <c r="CX1871" s="17">
        <f>CW2310-Таблица1[[#This Row],[Суммарная длина каната]]</f>
        <v>-2426031.4483600031</v>
      </c>
    </row>
    <row r="1872" spans="1:102" x14ac:dyDescent="0.25">
      <c r="A1872" s="21">
        <v>1871</v>
      </c>
      <c r="B1872" s="10">
        <v>46.947551020408156</v>
      </c>
      <c r="C1872" s="10">
        <v>152.61591836734689</v>
      </c>
      <c r="D1872" s="11">
        <v>15308.83810445543</v>
      </c>
      <c r="E1872" s="11">
        <v>21200.17533117241</v>
      </c>
      <c r="F1872" s="11">
        <v>15168.969449363523</v>
      </c>
      <c r="G1872" s="11">
        <v>21187.615103356762</v>
      </c>
      <c r="H1872" s="11">
        <v>15716.837614455431</v>
      </c>
      <c r="I1872" s="11">
        <v>16256.6221568479</v>
      </c>
      <c r="J1872" s="11">
        <v>4943.5531743245101</v>
      </c>
      <c r="K1872" s="11">
        <v>25978.671440799782</v>
      </c>
      <c r="L1872" s="11">
        <v>1045.1980583119621</v>
      </c>
      <c r="M1872" s="11">
        <v>58021.456830760093</v>
      </c>
      <c r="N1872" s="11">
        <v>7052.3362918447501</v>
      </c>
      <c r="O1872" s="11">
        <v>19490.164672467927</v>
      </c>
      <c r="P1872" s="43">
        <v>8418.7437677907983</v>
      </c>
      <c r="Q1872" s="11">
        <v>20624.80585695435</v>
      </c>
      <c r="R1872" s="11">
        <v>13786.873611531317</v>
      </c>
      <c r="S1872" s="11">
        <v>21729.077101143208</v>
      </c>
      <c r="T1872" s="11">
        <v>15132.584099288752</v>
      </c>
      <c r="U1872" s="11">
        <v>22087.373463306776</v>
      </c>
      <c r="V1872" s="11">
        <v>15308.83810445543</v>
      </c>
      <c r="W1872" s="11">
        <v>21200.17533117241</v>
      </c>
      <c r="X1872" s="12">
        <v>0</v>
      </c>
      <c r="Y1872" s="12">
        <v>27.063778251644287</v>
      </c>
      <c r="Z1872" s="12">
        <v>199.96722696243148</v>
      </c>
      <c r="AA1872" s="44">
        <v>232.0401906195583</v>
      </c>
      <c r="AB1872" s="45">
        <v>47.253829333784999</v>
      </c>
      <c r="AC1872" s="12">
        <v>538.87303314454289</v>
      </c>
      <c r="AD1872" s="12">
        <v>12259.730216984686</v>
      </c>
      <c r="AE1872" s="12">
        <v>1776.0855857345391</v>
      </c>
      <c r="AF1872" s="12">
        <v>5480.5321821881489</v>
      </c>
      <c r="AG1872" s="44">
        <v>1128.4755203370594</v>
      </c>
      <c r="AH1872" s="45">
        <v>390.29476040551998</v>
      </c>
      <c r="AI1872" s="12">
        <v>4943.5531751498265</v>
      </c>
      <c r="AJ1872" s="12">
        <v>-43.506244045383355</v>
      </c>
      <c r="AK1872" s="12">
        <v>-39.705655144655012</v>
      </c>
      <c r="AL1872" s="12">
        <v>-11.624091061610978</v>
      </c>
      <c r="AM1872" s="44">
        <v>20.961505996996387</v>
      </c>
      <c r="AN1872" s="45">
        <v>14.325611421855781</v>
      </c>
      <c r="AO1872" s="12">
        <v>89.999999884099992</v>
      </c>
      <c r="AP1872" s="12">
        <v>-2120.5189886058733</v>
      </c>
      <c r="AQ1872" s="12">
        <v>6791.6880398749536</v>
      </c>
      <c r="AR1872" s="12">
        <v>8336.5359360234143</v>
      </c>
      <c r="AS1872" s="44">
        <v>13932.831794860838</v>
      </c>
      <c r="AT1872" s="45">
        <v>15031.631785520709</v>
      </c>
      <c r="AU1872" s="12">
        <v>15716.83810445543</v>
      </c>
      <c r="AV1872" s="12">
        <v>11346.076325872191</v>
      </c>
      <c r="AW1872" s="12">
        <v>19804.053966240568</v>
      </c>
      <c r="AX1872" s="12">
        <v>21024.438028327106</v>
      </c>
      <c r="AY1872" s="44">
        <v>22110.076062715474</v>
      </c>
      <c r="AZ1872" s="45">
        <v>21692.060131448514</v>
      </c>
      <c r="BA1872" s="12">
        <v>21200.175331997725</v>
      </c>
      <c r="BB1872" s="12">
        <v>6771.4553739509201</v>
      </c>
      <c r="BC1872" s="12">
        <v>8158.0955158210008</v>
      </c>
      <c r="BD1872" s="12">
        <v>13704.665779763931</v>
      </c>
      <c r="BE1872" s="44">
        <v>14986.625915959228</v>
      </c>
      <c r="BF1872" s="45">
        <v>15409.790418223472</v>
      </c>
      <c r="BG1872" s="12">
        <v>15716.838114455433</v>
      </c>
      <c r="BH1872" s="12">
        <v>19786.086807434407</v>
      </c>
      <c r="BI1872" s="12">
        <v>20938.695150726991</v>
      </c>
      <c r="BJ1872" s="12">
        <v>22128.709272515967</v>
      </c>
      <c r="BK1872" s="44">
        <v>21706.374501734506</v>
      </c>
      <c r="BL1872" s="45">
        <v>21595.488663030672</v>
      </c>
      <c r="BM1872" s="12">
        <v>16256.6221568479</v>
      </c>
      <c r="BN1872" s="12">
        <v>0</v>
      </c>
      <c r="BO1872" s="12">
        <v>3.8005889007283424</v>
      </c>
      <c r="BP1872" s="12">
        <v>28.081564083044032</v>
      </c>
      <c r="BQ1872" s="48">
        <v>32.585597058607362</v>
      </c>
      <c r="BR1872" s="49">
        <v>6.6358945751406049</v>
      </c>
      <c r="BS1872" s="13">
        <v>75.67438846224421</v>
      </c>
      <c r="BT1872" s="12">
        <v>308.54316923990507</v>
      </c>
      <c r="BV1872" s="14">
        <f>Таблица1[[#This Row],[Lкан_леб,мм]]</f>
        <v>58021.456830760093</v>
      </c>
      <c r="BW1872" s="50">
        <f>Таблица1[[#This Row],[угол обхв4]]+Таблица1[[#This Row],[Lдуг 3,мм]]</f>
        <v>12259.730216984686</v>
      </c>
      <c r="BX1872" s="54">
        <f>Таблица1[[#This Row],[угол обхв5]]+Таблица1[[#This Row],[Y5, мм]]</f>
        <v>58048.520609011735</v>
      </c>
      <c r="BY1872" s="14">
        <f>Таблица1[[#This Row],[угол обхв6]]+Таблица1[[#This Row],[Lдуг 4,мм]]</f>
        <v>14035.815802719226</v>
      </c>
      <c r="BZ1872" s="14">
        <f>Таблица1[[#This Row],[Т1]]+Таблица1[[#This Row],[X6, мм]]</f>
        <v>58248.487835974163</v>
      </c>
      <c r="CA1872" s="14">
        <f>Таблица1[[#This Row],[Т2]]+Таблица1[[#This Row],[Lдуг 5,мм]]</f>
        <v>19516.347984907374</v>
      </c>
      <c r="CB1872" s="14">
        <f>Таблица1[[#This Row],[Т3]]+Таблица1[[#This Row],[Y6, мм]]</f>
        <v>58480.528026593718</v>
      </c>
      <c r="CC1872" s="14">
        <f>Таблица1[[#This Row],[Т4]]+Таблица1[[#This Row],[Lдуг 6,мм]]</f>
        <v>20644.823505244432</v>
      </c>
      <c r="CD1872" s="14">
        <f>Таблица1[[#This Row],[Т5]]+Таблица1[[#This Row],[Lдуг 1,мм]]</f>
        <v>58527.781855927504</v>
      </c>
      <c r="CE1872" s="14">
        <f>Таблица1[[#This Row],[Т6]]+Таблица1[[#This Row],[Lпрям1, мм]]</f>
        <v>21035.118265649951</v>
      </c>
      <c r="CF1872" s="15">
        <f>Таблица1[[#This Row],[Т7]]+Таблица1[[#This Row],[Lдуг 2,мм]]</f>
        <v>59066.654889072044</v>
      </c>
      <c r="CG1872" s="14">
        <f>Таблица1[[#This Row],[Т8]]+Таблица1[[#This Row],[Lпрям2, мм]]</f>
        <v>25978.671440799779</v>
      </c>
      <c r="CH1872" s="14">
        <f>Таблица1[[#This Row],[Т9]]-Таблица1[[#This Row],[Т9]]</f>
        <v>0</v>
      </c>
      <c r="CI1872" s="50">
        <f>Таблица1[[#This Row],[Т9]]-Таблица1[[#This Row],[Т8]]</f>
        <v>38031.536623422093</v>
      </c>
      <c r="CJ1872" s="54">
        <f>Таблица1[[#This Row],[Т9]]-Таблица1[[#This Row],[Т7]]</f>
        <v>538.87303314454039</v>
      </c>
      <c r="CK1872" s="14">
        <f>Таблица1[[#This Row],[Т9]]-Таблица1[[#This Row],[Т6]]</f>
        <v>38421.831383827608</v>
      </c>
      <c r="CL1872" s="14">
        <f>Таблица1[[#This Row],[Т9]]-Таблица1[[#This Row],[Т5]]</f>
        <v>586.12686247832607</v>
      </c>
      <c r="CM1872" s="14">
        <f>Таблица1[[#This Row],[Т9]]-Таблица1[[#This Row],[Т4]]</f>
        <v>39550.306904164667</v>
      </c>
      <c r="CN1872" s="14">
        <f>Таблица1[[#This Row],[Т9]]-Таблица1[[#This Row],[Т3]]</f>
        <v>818.16705309788085</v>
      </c>
      <c r="CO1872" s="14">
        <f>Таблица1[[#This Row],[Т9]]-Таблица1[[#This Row],[Т2]]</f>
        <v>45030.839086352818</v>
      </c>
      <c r="CP1872" s="14">
        <f>Таблица1[[#This Row],[Т9]]-Таблица1[[#This Row],[Т1]]</f>
        <v>1018.1342800603088</v>
      </c>
      <c r="CQ1872" s="14">
        <f>Таблица1[[#This Row],[Т9]]-Таблица1[[#This Row],[угол обхв6]]</f>
        <v>46806.924672087356</v>
      </c>
      <c r="CR1872" s="14">
        <f>Таблица1[[#This Row],[Т9]]-Таблица1[[#This Row],[угол обхв5]]</f>
        <v>1045.1980583119512</v>
      </c>
      <c r="CS1872" s="14">
        <f>Таблица1[[#This Row],[Т9]]-Таблица1[[#This Row],[угол обхв4]]</f>
        <v>59066.654889072044</v>
      </c>
      <c r="CT1872" s="14">
        <f>Таблица1[[#This Row],[Lкан_прям, мм]]+Таблица1[[#This Row],[Lкан_дуг, мм]]+Таблица1[[#This Row],[Lкан_леб,мм]]</f>
        <v>85045.326329871838</v>
      </c>
      <c r="CU1872" s="16">
        <f>Таблица1[[#This Row],[Lкан_леб,мм]]</f>
        <v>58021.456830760093</v>
      </c>
      <c r="CV1872" s="14">
        <f>2534431-(Таблица1[[#This Row],[Т23]]+Таблица1[[#This Row],[угол обхв3]])</f>
        <v>2449077.1305008885</v>
      </c>
      <c r="CW1872" s="50">
        <f>SUM(X1872:AC1872,AD1872:AI1872)-Таблица1[[#This Row],[lподв_min, мм]]</f>
        <v>22080.316324787229</v>
      </c>
      <c r="CX1872" s="17">
        <f>CW2311-Таблица1[[#This Row],[Суммарная длина каната]]</f>
        <v>-2426063.6318369131</v>
      </c>
    </row>
    <row r="1873" spans="1:102" x14ac:dyDescent="0.25">
      <c r="A1873" s="21">
        <v>1872</v>
      </c>
      <c r="B1873" s="10">
        <v>46.947551020408156</v>
      </c>
      <c r="C1873" s="10">
        <v>155.29999999999623</v>
      </c>
      <c r="D1873" s="11">
        <v>15174.648301731933</v>
      </c>
      <c r="E1873" s="11">
        <v>21556.076853774855</v>
      </c>
      <c r="F1873" s="11">
        <v>15035.521275220566</v>
      </c>
      <c r="G1873" s="11">
        <v>21536.980506110816</v>
      </c>
      <c r="H1873" s="11">
        <v>15582.647811731935</v>
      </c>
      <c r="I1873" s="11">
        <v>16559.811459097982</v>
      </c>
      <c r="J1873" s="11">
        <v>4996.2653946768714</v>
      </c>
      <c r="K1873" s="11">
        <v>25978.671440791077</v>
      </c>
      <c r="L1873" s="11">
        <v>1045.1980583206723</v>
      </c>
      <c r="M1873" s="11">
        <v>58021.456830760093</v>
      </c>
      <c r="N1873" s="11">
        <v>7052.3362918447501</v>
      </c>
      <c r="O1873" s="11">
        <v>19490.164672467927</v>
      </c>
      <c r="P1873" s="43">
        <v>8319.0568593915432</v>
      </c>
      <c r="Q1873" s="11">
        <v>20658.682862425889</v>
      </c>
      <c r="R1873" s="11">
        <v>13629.585616037479</v>
      </c>
      <c r="S1873" s="11">
        <v>22013.126410469358</v>
      </c>
      <c r="T1873" s="11">
        <v>14957.041121931285</v>
      </c>
      <c r="U1873" s="11">
        <v>22434.047875676606</v>
      </c>
      <c r="V1873" s="11">
        <v>15174.648301731933</v>
      </c>
      <c r="W1873" s="11">
        <v>21556.076853774855</v>
      </c>
      <c r="X1873" s="12">
        <v>0</v>
      </c>
      <c r="Y1873" s="12">
        <v>5.8069692156415886</v>
      </c>
      <c r="Z1873" s="12">
        <v>202.11084275056359</v>
      </c>
      <c r="AA1873" s="44">
        <v>232.04019061955907</v>
      </c>
      <c r="AB1873" s="45">
        <v>47.253829333786449</v>
      </c>
      <c r="AC1873" s="12">
        <v>557.9862264011216</v>
      </c>
      <c r="AD1873" s="12">
        <v>12259.730216984686</v>
      </c>
      <c r="AE1873" s="12">
        <v>1723.3733653821787</v>
      </c>
      <c r="AF1873" s="12">
        <v>5480.5321821881507</v>
      </c>
      <c r="AG1873" s="44">
        <v>1128.4755203370614</v>
      </c>
      <c r="AH1873" s="45">
        <v>390.29476040552061</v>
      </c>
      <c r="AI1873" s="12">
        <v>4996.2653954934804</v>
      </c>
      <c r="AJ1873" s="12">
        <v>-43.506244045383355</v>
      </c>
      <c r="AK1873" s="12">
        <v>-42.690766526219974</v>
      </c>
      <c r="AL1873" s="12">
        <v>-14.30817269426031</v>
      </c>
      <c r="AM1873" s="44">
        <v>18.277424364347162</v>
      </c>
      <c r="AN1873" s="45">
        <v>11.641529789206354</v>
      </c>
      <c r="AO1873" s="12">
        <v>89.999999885322765</v>
      </c>
      <c r="AP1873" s="12">
        <v>-2120.5189886058733</v>
      </c>
      <c r="AQ1873" s="12">
        <v>6775.6954715329421</v>
      </c>
      <c r="AR1873" s="12">
        <v>8218.2248691337827</v>
      </c>
      <c r="AS1873" s="44">
        <v>13757.541898660311</v>
      </c>
      <c r="AT1873" s="45">
        <v>14874.711660641464</v>
      </c>
      <c r="AU1873" s="12">
        <v>15582.648301731931</v>
      </c>
      <c r="AV1873" s="12">
        <v>11346.076325872191</v>
      </c>
      <c r="AW1873" s="12">
        <v>19790.054413101399</v>
      </c>
      <c r="AX1873" s="12">
        <v>21054.026902144025</v>
      </c>
      <c r="AY1873" s="44">
        <v>22400.54245264798</v>
      </c>
      <c r="AZ1873" s="45">
        <v>22034.440743853702</v>
      </c>
      <c r="BA1873" s="12">
        <v>21556.076854591462</v>
      </c>
      <c r="BB1873" s="12">
        <v>6771.4553739509201</v>
      </c>
      <c r="BC1873" s="12">
        <v>8042.4160390797342</v>
      </c>
      <c r="BD1873" s="12">
        <v>13528.75362577972</v>
      </c>
      <c r="BE1873" s="44">
        <v>14829.084839308454</v>
      </c>
      <c r="BF1873" s="45">
        <v>15256.977763021752</v>
      </c>
      <c r="BG1873" s="12">
        <v>15582.648311731935</v>
      </c>
      <c r="BH1873" s="12">
        <v>19786.086807434407</v>
      </c>
      <c r="BI1873" s="12">
        <v>20958.572603059358</v>
      </c>
      <c r="BJ1873" s="12">
        <v>22408.470450187498</v>
      </c>
      <c r="BK1873" s="44">
        <v>22046.631833497988</v>
      </c>
      <c r="BL1873" s="45">
        <v>21955.68398559776</v>
      </c>
      <c r="BM1873" s="12">
        <v>16559.811459097982</v>
      </c>
      <c r="BN1873" s="12">
        <v>0</v>
      </c>
      <c r="BO1873" s="12">
        <v>0.8154775191633753</v>
      </c>
      <c r="BP1873" s="12">
        <v>28.382593831959667</v>
      </c>
      <c r="BQ1873" s="48">
        <v>32.585597058607476</v>
      </c>
      <c r="BR1873" s="49">
        <v>6.6358945751408083</v>
      </c>
      <c r="BS1873" s="13">
        <v>78.35847009611642</v>
      </c>
      <c r="BT1873" s="12">
        <v>308.54316923990507</v>
      </c>
      <c r="BV1873" s="14">
        <f>Таблица1[[#This Row],[Lкан_леб,мм]]</f>
        <v>58021.456830760093</v>
      </c>
      <c r="BW1873" s="50">
        <f>Таблица1[[#This Row],[угол обхв4]]+Таблица1[[#This Row],[Lдуг 3,мм]]</f>
        <v>12259.730216984686</v>
      </c>
      <c r="BX1873" s="54">
        <f>Таблица1[[#This Row],[угол обхв5]]+Таблица1[[#This Row],[Y5, мм]]</f>
        <v>58027.263799975735</v>
      </c>
      <c r="BY1873" s="14">
        <f>Таблица1[[#This Row],[угол обхв6]]+Таблица1[[#This Row],[Lдуг 4,мм]]</f>
        <v>13983.103582366864</v>
      </c>
      <c r="BZ1873" s="14">
        <f>Таблица1[[#This Row],[Т1]]+Таблица1[[#This Row],[X6, мм]]</f>
        <v>58229.374642726296</v>
      </c>
      <c r="CA1873" s="14">
        <f>Таблица1[[#This Row],[Т2]]+Таблица1[[#This Row],[Lдуг 5,мм]]</f>
        <v>19463.635764555016</v>
      </c>
      <c r="CB1873" s="14">
        <f>Таблица1[[#This Row],[Т3]]+Таблица1[[#This Row],[Y6, мм]]</f>
        <v>58461.414833345858</v>
      </c>
      <c r="CC1873" s="14">
        <f>Таблица1[[#This Row],[Т4]]+Таблица1[[#This Row],[Lдуг 6,мм]]</f>
        <v>20592.111284892078</v>
      </c>
      <c r="CD1873" s="14">
        <f>Таблица1[[#This Row],[Т5]]+Таблица1[[#This Row],[Lдуг 1,мм]]</f>
        <v>58508.668662679644</v>
      </c>
      <c r="CE1873" s="14">
        <f>Таблица1[[#This Row],[Т6]]+Таблица1[[#This Row],[Lпрям1, мм]]</f>
        <v>20982.406045297597</v>
      </c>
      <c r="CF1873" s="15">
        <f>Таблица1[[#This Row],[Т7]]+Таблица1[[#This Row],[Lдуг 2,мм]]</f>
        <v>59066.654889080768</v>
      </c>
      <c r="CG1873" s="14">
        <f>Таблица1[[#This Row],[Т8]]+Таблица1[[#This Row],[Lпрям2, мм]]</f>
        <v>25978.671440791077</v>
      </c>
      <c r="CH1873" s="14">
        <f>Таблица1[[#This Row],[Т9]]-Таблица1[[#This Row],[Т9]]</f>
        <v>0</v>
      </c>
      <c r="CI1873" s="50">
        <f>Таблица1[[#This Row],[Т9]]-Таблица1[[#This Row],[Т8]]</f>
        <v>38084.248843783171</v>
      </c>
      <c r="CJ1873" s="54">
        <f>Таблица1[[#This Row],[Т9]]-Таблица1[[#This Row],[Т7]]</f>
        <v>557.98622640112444</v>
      </c>
      <c r="CK1873" s="14">
        <f>Таблица1[[#This Row],[Т9]]-Таблица1[[#This Row],[Т6]]</f>
        <v>38474.543604188686</v>
      </c>
      <c r="CL1873" s="14">
        <f>Таблица1[[#This Row],[Т9]]-Таблица1[[#This Row],[Т5]]</f>
        <v>605.24005573491013</v>
      </c>
      <c r="CM1873" s="14">
        <f>Таблица1[[#This Row],[Т9]]-Таблица1[[#This Row],[Т4]]</f>
        <v>39603.019124525752</v>
      </c>
      <c r="CN1873" s="14">
        <f>Таблица1[[#This Row],[Т9]]-Таблица1[[#This Row],[Т3]]</f>
        <v>837.28024635447218</v>
      </c>
      <c r="CO1873" s="14">
        <f>Таблица1[[#This Row],[Т9]]-Таблица1[[#This Row],[Т2]]</f>
        <v>45083.551306713904</v>
      </c>
      <c r="CP1873" s="14">
        <f>Таблица1[[#This Row],[Т9]]-Таблица1[[#This Row],[Т1]]</f>
        <v>1039.3910891050327</v>
      </c>
      <c r="CQ1873" s="14">
        <f>Таблица1[[#This Row],[Т9]]-Таблица1[[#This Row],[угол обхв6]]</f>
        <v>46806.92467209608</v>
      </c>
      <c r="CR1873" s="14">
        <f>Таблица1[[#This Row],[Т9]]-Таблица1[[#This Row],[угол обхв5]]</f>
        <v>1045.198058320675</v>
      </c>
      <c r="CS1873" s="14">
        <f>Таблица1[[#This Row],[Т9]]-Таблица1[[#This Row],[угол обхв4]]</f>
        <v>59066.654889080768</v>
      </c>
      <c r="CT1873" s="14">
        <f>Таблица1[[#This Row],[Lкан_прям, мм]]+Таблица1[[#This Row],[Lкан_дуг, мм]]+Таблица1[[#This Row],[Lкан_леб,мм]]</f>
        <v>85045.326329871838</v>
      </c>
      <c r="CU1873" s="16">
        <f>Таблица1[[#This Row],[Lкан_леб,мм]]</f>
        <v>58021.456830760093</v>
      </c>
      <c r="CV1873" s="14">
        <f>2534431-(Таблица1[[#This Row],[Т23]]+Таблица1[[#This Row],[угол обхв3]])</f>
        <v>2449077.1305008885</v>
      </c>
      <c r="CW1873" s="50">
        <f>SUM(X1873:AC1873,AD1873:AI1873)-Таблица1[[#This Row],[lподв_min, мм]]</f>
        <v>22027.604104434875</v>
      </c>
      <c r="CX1873" s="17">
        <f>CW2312-Таблица1[[#This Row],[Суммарная длина каната]]</f>
        <v>-2426097.2059309548</v>
      </c>
    </row>
    <row r="1874" spans="1:102" x14ac:dyDescent="0.25">
      <c r="A1874" s="21">
        <v>1873</v>
      </c>
      <c r="B1874" s="10">
        <v>48.370204081632643</v>
      </c>
      <c r="C1874" s="10">
        <v>23.78</v>
      </c>
      <c r="D1874" s="11">
        <v>5729.8118482872396</v>
      </c>
      <c r="E1874" s="11">
        <v>10584.036467385786</v>
      </c>
      <c r="F1874" s="11">
        <v>4993.0509226901859</v>
      </c>
      <c r="G1874" s="11">
        <v>11101.793493908239</v>
      </c>
      <c r="H1874" s="11">
        <v>5321.8113582872393</v>
      </c>
      <c r="I1874" s="11">
        <v>7556.3016048741993</v>
      </c>
      <c r="J1874" s="11">
        <v>3027.7348625115869</v>
      </c>
      <c r="K1874" s="11">
        <v>25242.136605769123</v>
      </c>
      <c r="L1874" s="11">
        <v>1791.5108532208826</v>
      </c>
      <c r="M1874" s="11">
        <v>58011.678870881828</v>
      </c>
      <c r="N1874" s="11">
        <v>6822.7390870440049</v>
      </c>
      <c r="O1874" s="11">
        <v>19662.432445516119</v>
      </c>
      <c r="P1874" s="43">
        <v>8647.1916041141303</v>
      </c>
      <c r="Q1874" s="11">
        <v>16805.262340177371</v>
      </c>
      <c r="R1874" s="11">
        <v>6262.8258976003845</v>
      </c>
      <c r="S1874" s="11">
        <v>11870.585737034951</v>
      </c>
      <c r="T1874" s="11">
        <v>5729.8118482872396</v>
      </c>
      <c r="U1874" s="11">
        <v>10584.036467385786</v>
      </c>
      <c r="V1874" s="11">
        <v>4918.0486198286226</v>
      </c>
      <c r="W1874" s="11">
        <v>10983.068372028065</v>
      </c>
      <c r="X1874" s="12">
        <v>0</v>
      </c>
      <c r="Y1874" s="12">
        <v>728.28349690828816</v>
      </c>
      <c r="Z1874" s="12">
        <v>415.503724935538</v>
      </c>
      <c r="AA1874" s="44">
        <v>232.04019061955907</v>
      </c>
      <c r="AB1874" s="45">
        <v>415.68344075749729</v>
      </c>
      <c r="AC1874" s="12">
        <v>0</v>
      </c>
      <c r="AD1874" s="12">
        <v>12215.401712017017</v>
      </c>
      <c r="AE1874" s="12">
        <v>3389.9923300628507</v>
      </c>
      <c r="AF1874" s="12">
        <v>5480.5321821881498</v>
      </c>
      <c r="AG1874" s="44">
        <v>1128.4755203370607</v>
      </c>
      <c r="AH1874" s="45">
        <v>3027.7348611640427</v>
      </c>
      <c r="AI1874" s="12">
        <v>0</v>
      </c>
      <c r="AJ1874" s="12">
        <v>-44.833817110010223</v>
      </c>
      <c r="AK1874" s="12">
        <v>57.43964039458254</v>
      </c>
      <c r="AL1874" s="12">
        <v>115.78917424451144</v>
      </c>
      <c r="AM1874" s="44">
        <v>148.37477130311891</v>
      </c>
      <c r="AN1874" s="45">
        <v>89.999999810763555</v>
      </c>
      <c r="AO1874" s="12">
        <v>0</v>
      </c>
      <c r="AP1874" s="12">
        <v>-2127.532319573575</v>
      </c>
      <c r="AQ1874" s="12">
        <v>7166.6116653505751</v>
      </c>
      <c r="AR1874" s="12">
        <v>9014.5552080768139</v>
      </c>
      <c r="AS1874" s="44">
        <v>6476.7651410566859</v>
      </c>
      <c r="AT1874" s="45">
        <v>5321.8118482872387</v>
      </c>
      <c r="AU1874" s="12">
        <v>0</v>
      </c>
      <c r="AV1874" s="12">
        <v>11339.263293454389</v>
      </c>
      <c r="AW1874" s="12">
        <v>19882.013068269567</v>
      </c>
      <c r="AX1874" s="12">
        <v>16627.75746000911</v>
      </c>
      <c r="AY1874" s="44">
        <v>11523.175316769029</v>
      </c>
      <c r="AZ1874" s="45">
        <v>10584.036466038244</v>
      </c>
      <c r="BA1874" s="12">
        <v>0</v>
      </c>
      <c r="BB1874" s="12">
        <v>6535.0775079302175</v>
      </c>
      <c r="BC1874" s="12">
        <v>8991.0641824206996</v>
      </c>
      <c r="BD1874" s="12">
        <v>6630.189501563068</v>
      </c>
      <c r="BE1874" s="44">
        <v>5515.8726048309381</v>
      </c>
      <c r="BF1874" s="45">
        <v>5321.8118582872385</v>
      </c>
      <c r="BG1874" s="12">
        <v>0</v>
      </c>
      <c r="BH1874" s="12">
        <v>19951.767572836954</v>
      </c>
      <c r="BI1874" s="12">
        <v>17024.842962930819</v>
      </c>
      <c r="BJ1874" s="12">
        <v>11693.080856866691</v>
      </c>
      <c r="BK1874" s="44">
        <v>10931.446887651709</v>
      </c>
      <c r="BL1874" s="45">
        <v>7556.3016048742011</v>
      </c>
      <c r="BM1874" s="12">
        <v>0</v>
      </c>
      <c r="BN1874" s="12">
        <v>0</v>
      </c>
      <c r="BO1874" s="12">
        <v>102.27345750459277</v>
      </c>
      <c r="BP1874" s="12">
        <v>58.349533849928896</v>
      </c>
      <c r="BQ1874" s="48">
        <v>32.585597058607476</v>
      </c>
      <c r="BR1874" s="49">
        <v>58.37477149235535</v>
      </c>
      <c r="BS1874" s="13">
        <v>0</v>
      </c>
      <c r="BT1874" s="12">
        <v>318.32112911816489</v>
      </c>
      <c r="BV1874" s="14">
        <f>Таблица1[[#This Row],[Lкан_леб,мм]]</f>
        <v>58011.678870881828</v>
      </c>
      <c r="BW1874" s="50">
        <f>Таблица1[[#This Row],[угол обхв4]]+Таблица1[[#This Row],[Lдуг 3,мм]]</f>
        <v>12215.401712017017</v>
      </c>
      <c r="BX1874" s="54">
        <f>Таблица1[[#This Row],[угол обхв5]]+Таблица1[[#This Row],[Y5, мм]]</f>
        <v>58739.962367790118</v>
      </c>
      <c r="BY1874" s="14">
        <f>Таблица1[[#This Row],[угол обхв6]]+Таблица1[[#This Row],[Lдуг 4,мм]]</f>
        <v>15605.394042079868</v>
      </c>
      <c r="BZ1874" s="14">
        <f>Таблица1[[#This Row],[Т1]]+Таблица1[[#This Row],[X6, мм]]</f>
        <v>59155.466092725655</v>
      </c>
      <c r="CA1874" s="14">
        <f>Таблица1[[#This Row],[Т2]]+Таблица1[[#This Row],[Lдуг 5,мм]]</f>
        <v>21085.92622426802</v>
      </c>
      <c r="CB1874" s="14">
        <f>Таблица1[[#This Row],[Т3]]+Таблица1[[#This Row],[Y6, мм]]</f>
        <v>59387.506283345218</v>
      </c>
      <c r="CC1874" s="14">
        <f>Таблица1[[#This Row],[Т4]]+Таблица1[[#This Row],[Lдуг 6,мм]]</f>
        <v>22214.401744605082</v>
      </c>
      <c r="CD1874" s="14">
        <f>Таблица1[[#This Row],[Т5]]+Таблица1[[#This Row],[Lдуг 1,мм]]</f>
        <v>59803.189724102718</v>
      </c>
      <c r="CE1874" s="14">
        <f>Таблица1[[#This Row],[Т6]]+Таблица1[[#This Row],[Lпрям1, мм]]</f>
        <v>25242.136605769127</v>
      </c>
      <c r="CF1874" s="15">
        <f>Таблица1[[#This Row],[Т7]]+Таблица1[[#This Row],[Lдуг 2,мм]]</f>
        <v>59803.189724102718</v>
      </c>
      <c r="CG1874" s="14">
        <f>Таблица1[[#This Row],[Т8]]+Таблица1[[#This Row],[Lпрям2, мм]]</f>
        <v>25242.136605769127</v>
      </c>
      <c r="CH1874" s="14">
        <f>Таблица1[[#This Row],[Т9]]-Таблица1[[#This Row],[Т9]]</f>
        <v>0</v>
      </c>
      <c r="CI1874" s="50">
        <f>Таблица1[[#This Row],[Т9]]-Таблица1[[#This Row],[Т8]]</f>
        <v>34561.053118333592</v>
      </c>
      <c r="CJ1874" s="54">
        <f>Таблица1[[#This Row],[Т9]]-Таблица1[[#This Row],[Т7]]</f>
        <v>0</v>
      </c>
      <c r="CK1874" s="14">
        <f>Таблица1[[#This Row],[Т9]]-Таблица1[[#This Row],[Т6]]</f>
        <v>37588.787979497632</v>
      </c>
      <c r="CL1874" s="14">
        <f>Таблица1[[#This Row],[Т9]]-Таблица1[[#This Row],[Т5]]</f>
        <v>415.68344075750065</v>
      </c>
      <c r="CM1874" s="14">
        <f>Таблица1[[#This Row],[Т9]]-Таблица1[[#This Row],[Т4]]</f>
        <v>38717.263499834698</v>
      </c>
      <c r="CN1874" s="14">
        <f>Таблица1[[#This Row],[Т9]]-Таблица1[[#This Row],[Т3]]</f>
        <v>647.7236313770627</v>
      </c>
      <c r="CO1874" s="14">
        <f>Таблица1[[#This Row],[Т9]]-Таблица1[[#This Row],[Т2]]</f>
        <v>44197.79568202285</v>
      </c>
      <c r="CP1874" s="14">
        <f>Таблица1[[#This Row],[Т9]]-Таблица1[[#This Row],[Т1]]</f>
        <v>1063.2273563126</v>
      </c>
      <c r="CQ1874" s="14">
        <f>Таблица1[[#This Row],[Т9]]-Таблица1[[#This Row],[угол обхв6]]</f>
        <v>47587.788012085701</v>
      </c>
      <c r="CR1874" s="14">
        <f>Таблица1[[#This Row],[Т9]]-Таблица1[[#This Row],[угол обхв5]]</f>
        <v>1791.5108532208906</v>
      </c>
      <c r="CS1874" s="14">
        <f>Таблица1[[#This Row],[Т9]]-Таблица1[[#This Row],[угол обхв4]]</f>
        <v>59803.189724102718</v>
      </c>
      <c r="CT1874" s="14">
        <f>Таблица1[[#This Row],[Lкан_прям, мм]]+Таблица1[[#This Row],[Lкан_дуг, мм]]+Таблица1[[#This Row],[Lкан_леб,мм]]</f>
        <v>85045.326329871838</v>
      </c>
      <c r="CU1874" s="16">
        <f>Таблица1[[#This Row],[Lкан_леб,мм]]</f>
        <v>58011.678870881828</v>
      </c>
      <c r="CV1874" s="14">
        <f>2534431-(Таблица1[[#This Row],[Т23]]+Таблица1[[#This Row],[угол обхв3]])</f>
        <v>2449067.3525410099</v>
      </c>
      <c r="CW1874" s="50">
        <f>SUM(X1874:AC1874,AD1874:AI1874)-Таблица1[[#This Row],[lподв_min, мм]]</f>
        <v>24005.912596478422</v>
      </c>
      <c r="CX1874" s="17">
        <f>CW2313-Таблица1[[#This Row],[Суммарная длина каната]]</f>
        <v>-2426122.3649244765</v>
      </c>
    </row>
    <row r="1875" spans="1:102" x14ac:dyDescent="0.25">
      <c r="A1875" s="21">
        <v>1874</v>
      </c>
      <c r="B1875" s="10">
        <v>48.370204081632643</v>
      </c>
      <c r="C1875" s="10">
        <v>26.464081632653066</v>
      </c>
      <c r="D1875" s="11">
        <v>6111.8191599815145</v>
      </c>
      <c r="E1875" s="11">
        <v>10512.840267318457</v>
      </c>
      <c r="F1875" s="11">
        <v>5351.6205099490844</v>
      </c>
      <c r="G1875" s="11">
        <v>10995.527549612978</v>
      </c>
      <c r="H1875" s="11">
        <v>5703.8186699815151</v>
      </c>
      <c r="I1875" s="11">
        <v>7446.204516281372</v>
      </c>
      <c r="J1875" s="11">
        <v>3066.6357510370854</v>
      </c>
      <c r="K1875" s="11">
        <v>25280.362992282011</v>
      </c>
      <c r="L1875" s="11">
        <v>1753.2844667079939</v>
      </c>
      <c r="M1875" s="11">
        <v>58011.678870881828</v>
      </c>
      <c r="N1875" s="11">
        <v>6822.7390870440049</v>
      </c>
      <c r="O1875" s="11">
        <v>19662.432445516119</v>
      </c>
      <c r="P1875" s="43">
        <v>8734.6649810363906</v>
      </c>
      <c r="Q1875" s="11">
        <v>16863.858752488766</v>
      </c>
      <c r="R1875" s="11">
        <v>6584.000727404632</v>
      </c>
      <c r="S1875" s="11">
        <v>11822.938571792534</v>
      </c>
      <c r="T1875" s="11">
        <v>6111.8191599815145</v>
      </c>
      <c r="U1875" s="11">
        <v>10512.840267318457</v>
      </c>
      <c r="V1875" s="11">
        <v>5282.2602606717992</v>
      </c>
      <c r="W1875" s="11">
        <v>10873.420400681423</v>
      </c>
      <c r="X1875" s="12">
        <v>0</v>
      </c>
      <c r="Y1875" s="12">
        <v>715.61037469255768</v>
      </c>
      <c r="Z1875" s="12">
        <v>409.06365390337118</v>
      </c>
      <c r="AA1875" s="44">
        <v>232.04019061955876</v>
      </c>
      <c r="AB1875" s="45">
        <v>396.5702474925061</v>
      </c>
      <c r="AC1875" s="12">
        <v>0</v>
      </c>
      <c r="AD1875" s="12">
        <v>12215.401712017017</v>
      </c>
      <c r="AE1875" s="12">
        <v>3389.3178280331495</v>
      </c>
      <c r="AF1875" s="12">
        <v>5480.532182188148</v>
      </c>
      <c r="AG1875" s="44">
        <v>1128.4755203370612</v>
      </c>
      <c r="AH1875" s="45">
        <v>3066.6357497066351</v>
      </c>
      <c r="AI1875" s="12">
        <v>0</v>
      </c>
      <c r="AJ1875" s="12">
        <v>-44.833817110010223</v>
      </c>
      <c r="AK1875" s="12">
        <v>55.65994329601677</v>
      </c>
      <c r="AL1875" s="12">
        <v>113.10509261185837</v>
      </c>
      <c r="AM1875" s="44">
        <v>145.69068967046582</v>
      </c>
      <c r="AN1875" s="45">
        <v>89.999999813164052</v>
      </c>
      <c r="AO1875" s="12">
        <v>0</v>
      </c>
      <c r="AP1875" s="12">
        <v>-2127.532319573575</v>
      </c>
      <c r="AQ1875" s="12">
        <v>7159.6263678151236</v>
      </c>
      <c r="AR1875" s="12">
        <v>9109.9379226693891</v>
      </c>
      <c r="AS1875" s="44">
        <v>6813.9741212720801</v>
      </c>
      <c r="AT1875" s="45">
        <v>5703.8191599815145</v>
      </c>
      <c r="AU1875" s="12">
        <v>0</v>
      </c>
      <c r="AV1875" s="12">
        <v>11339.263293454389</v>
      </c>
      <c r="AW1875" s="12">
        <v>19892.586654807721</v>
      </c>
      <c r="AX1875" s="12">
        <v>16703.751852955622</v>
      </c>
      <c r="AY1875" s="44">
        <v>11485.927832923448</v>
      </c>
      <c r="AZ1875" s="45">
        <v>10512.840265988008</v>
      </c>
      <c r="BA1875" s="12">
        <v>0</v>
      </c>
      <c r="BB1875" s="12">
        <v>6535.0775079302175</v>
      </c>
      <c r="BC1875" s="12">
        <v>9071.5522618075101</v>
      </c>
      <c r="BD1875" s="12">
        <v>6959.2736690376314</v>
      </c>
      <c r="BE1875" s="44">
        <v>5881.8457661140665</v>
      </c>
      <c r="BF1875" s="45">
        <v>5703.8191699815143</v>
      </c>
      <c r="BG1875" s="12">
        <v>0</v>
      </c>
      <c r="BH1875" s="12">
        <v>19951.767572836954</v>
      </c>
      <c r="BI1875" s="12">
        <v>17094.012961780369</v>
      </c>
      <c r="BJ1875" s="12">
        <v>11662.83167225939</v>
      </c>
      <c r="BK1875" s="44">
        <v>10849.851006187544</v>
      </c>
      <c r="BL1875" s="45">
        <v>7446.2045162813738</v>
      </c>
      <c r="BM1875" s="12">
        <v>0</v>
      </c>
      <c r="BN1875" s="12">
        <v>0</v>
      </c>
      <c r="BO1875" s="12">
        <v>100.49376040602699</v>
      </c>
      <c r="BP1875" s="12">
        <v>57.445149315841604</v>
      </c>
      <c r="BQ1875" s="48">
        <v>32.585597058607433</v>
      </c>
      <c r="BR1875" s="49">
        <v>55.690689857301756</v>
      </c>
      <c r="BS1875" s="13">
        <v>0</v>
      </c>
      <c r="BT1875" s="12">
        <v>318.32112911816489</v>
      </c>
      <c r="BV1875" s="14">
        <f>Таблица1[[#This Row],[Lкан_леб,мм]]</f>
        <v>58011.678870881828</v>
      </c>
      <c r="BW1875" s="50">
        <f>Таблица1[[#This Row],[угол обхв4]]+Таблица1[[#This Row],[Lдуг 3,мм]]</f>
        <v>12215.401712017017</v>
      </c>
      <c r="BX1875" s="54">
        <f>Таблица1[[#This Row],[угол обхв5]]+Таблица1[[#This Row],[Y5, мм]]</f>
        <v>58727.289245574386</v>
      </c>
      <c r="BY1875" s="14">
        <f>Таблица1[[#This Row],[угол обхв6]]+Таблица1[[#This Row],[Lдуг 4,мм]]</f>
        <v>15604.719540050166</v>
      </c>
      <c r="BZ1875" s="14">
        <f>Таблица1[[#This Row],[Т1]]+Таблица1[[#This Row],[X6, мм]]</f>
        <v>59136.352899477759</v>
      </c>
      <c r="CA1875" s="14">
        <f>Таблица1[[#This Row],[Т2]]+Таблица1[[#This Row],[Lдуг 5,мм]]</f>
        <v>21085.251722238314</v>
      </c>
      <c r="CB1875" s="14">
        <f>Таблица1[[#This Row],[Т3]]+Таблица1[[#This Row],[Y6, мм]]</f>
        <v>59368.393090097321</v>
      </c>
      <c r="CC1875" s="14">
        <f>Таблица1[[#This Row],[Т4]]+Таблица1[[#This Row],[Lдуг 6,мм]]</f>
        <v>22213.727242575376</v>
      </c>
      <c r="CD1875" s="14">
        <f>Таблица1[[#This Row],[Т5]]+Таблица1[[#This Row],[Lдуг 1,мм]]</f>
        <v>59764.963337589827</v>
      </c>
      <c r="CE1875" s="14">
        <f>Таблица1[[#This Row],[Т6]]+Таблица1[[#This Row],[Lпрям1, мм]]</f>
        <v>25280.362992282011</v>
      </c>
      <c r="CF1875" s="15">
        <f>Таблица1[[#This Row],[Т7]]+Таблица1[[#This Row],[Lдуг 2,мм]]</f>
        <v>59764.963337589827</v>
      </c>
      <c r="CG1875" s="14">
        <f>Таблица1[[#This Row],[Т8]]+Таблица1[[#This Row],[Lпрям2, мм]]</f>
        <v>25280.362992282011</v>
      </c>
      <c r="CH1875" s="14">
        <f>Таблица1[[#This Row],[Т9]]-Таблица1[[#This Row],[Т9]]</f>
        <v>0</v>
      </c>
      <c r="CI1875" s="50">
        <f>Таблица1[[#This Row],[Т9]]-Таблица1[[#This Row],[Т8]]</f>
        <v>34484.600345307816</v>
      </c>
      <c r="CJ1875" s="54">
        <f>Таблица1[[#This Row],[Т9]]-Таблица1[[#This Row],[Т7]]</f>
        <v>0</v>
      </c>
      <c r="CK1875" s="14">
        <f>Таблица1[[#This Row],[Т9]]-Таблица1[[#This Row],[Т6]]</f>
        <v>37551.23609501445</v>
      </c>
      <c r="CL1875" s="14">
        <f>Таблица1[[#This Row],[Т9]]-Таблица1[[#This Row],[Т5]]</f>
        <v>396.57024749250559</v>
      </c>
      <c r="CM1875" s="14">
        <f>Таблица1[[#This Row],[Т9]]-Таблица1[[#This Row],[Т4]]</f>
        <v>38679.711615351509</v>
      </c>
      <c r="CN1875" s="14">
        <f>Таблица1[[#This Row],[Т9]]-Таблица1[[#This Row],[Т3]]</f>
        <v>628.61043811206764</v>
      </c>
      <c r="CO1875" s="14">
        <f>Таблица1[[#This Row],[Т9]]-Таблица1[[#This Row],[Т2]]</f>
        <v>44160.243797539661</v>
      </c>
      <c r="CP1875" s="14">
        <f>Таблица1[[#This Row],[Т9]]-Таблица1[[#This Row],[Т1]]</f>
        <v>1037.6740920154407</v>
      </c>
      <c r="CQ1875" s="14">
        <f>Таблица1[[#This Row],[Т9]]-Таблица1[[#This Row],[угол обхв6]]</f>
        <v>47549.561625572809</v>
      </c>
      <c r="CR1875" s="14">
        <f>Таблица1[[#This Row],[Т9]]-Таблица1[[#This Row],[угол обхв5]]</f>
        <v>1753.2844667079989</v>
      </c>
      <c r="CS1875" s="14">
        <f>Таблица1[[#This Row],[Т9]]-Таблица1[[#This Row],[угол обхв4]]</f>
        <v>59764.963337589827</v>
      </c>
      <c r="CT1875" s="14">
        <f>Таблица1[[#This Row],[Lкан_прям, мм]]+Таблица1[[#This Row],[Lкан_дуг, мм]]+Таблица1[[#This Row],[Lкан_леб,мм]]</f>
        <v>85045.326329871838</v>
      </c>
      <c r="CU1875" s="16">
        <f>Таблица1[[#This Row],[Lкан_леб,мм]]</f>
        <v>58011.678870881828</v>
      </c>
      <c r="CV1875" s="14">
        <f>2534431-(Таблица1[[#This Row],[Т23]]+Таблица1[[#This Row],[угол обхв3]])</f>
        <v>2449067.3525410099</v>
      </c>
      <c r="CW1875" s="50">
        <f>SUM(X1875:AC1875,AD1875:AI1875)-Таблица1[[#This Row],[lподв_min, мм]]</f>
        <v>23967.011707952923</v>
      </c>
      <c r="CX1875" s="17">
        <f>CW2314-Таблица1[[#This Row],[Суммарная длина каната]]</f>
        <v>-2426158.6353986696</v>
      </c>
    </row>
    <row r="1876" spans="1:102" x14ac:dyDescent="0.25">
      <c r="A1876" s="21">
        <v>1875</v>
      </c>
      <c r="B1876" s="10">
        <v>48.370204081632643</v>
      </c>
      <c r="C1876" s="10">
        <v>29.148163265306128</v>
      </c>
      <c r="D1876" s="11">
        <v>6496.7414224095501</v>
      </c>
      <c r="E1876" s="11">
        <v>10459.611168329327</v>
      </c>
      <c r="F1876" s="11">
        <v>5714.7730394855371</v>
      </c>
      <c r="G1876" s="11">
        <v>10906.169617031404</v>
      </c>
      <c r="H1876" s="11">
        <v>6088.7409324095497</v>
      </c>
      <c r="I1876" s="11">
        <v>7352.4129879298644</v>
      </c>
      <c r="J1876" s="11">
        <v>3107.1981803994636</v>
      </c>
      <c r="K1876" s="11">
        <v>25318.589378795175</v>
      </c>
      <c r="L1876" s="11">
        <v>1715.0580801948313</v>
      </c>
      <c r="M1876" s="11">
        <v>58011.678870881828</v>
      </c>
      <c r="N1876" s="11">
        <v>6822.7390870440049</v>
      </c>
      <c r="O1876" s="11">
        <v>19662.432445516119</v>
      </c>
      <c r="P1876" s="43">
        <v>8819.2983857521867</v>
      </c>
      <c r="Q1876" s="11">
        <v>16926.487164668564</v>
      </c>
      <c r="R1876" s="11">
        <v>6907.0544697155728</v>
      </c>
      <c r="S1876" s="11">
        <v>11790.383952545493</v>
      </c>
      <c r="T1876" s="11">
        <v>6496.7414224095501</v>
      </c>
      <c r="U1876" s="11">
        <v>10459.611168329327</v>
      </c>
      <c r="V1876" s="11">
        <v>5651.2070307363847</v>
      </c>
      <c r="W1876" s="11">
        <v>10780.948362718478</v>
      </c>
      <c r="X1876" s="12">
        <v>0</v>
      </c>
      <c r="Y1876" s="12">
        <v>702.93448227505564</v>
      </c>
      <c r="Z1876" s="12">
        <v>402.62635307297609</v>
      </c>
      <c r="AA1876" s="44">
        <v>232.04019061955887</v>
      </c>
      <c r="AB1876" s="45">
        <v>377.4570542272408</v>
      </c>
      <c r="AC1876" s="12">
        <v>0</v>
      </c>
      <c r="AD1876" s="12">
        <v>12215.401712017017</v>
      </c>
      <c r="AE1876" s="12">
        <v>3386.9817851665689</v>
      </c>
      <c r="AF1876" s="12">
        <v>5480.532182188148</v>
      </c>
      <c r="AG1876" s="44">
        <v>1128.4755203370607</v>
      </c>
      <c r="AH1876" s="45">
        <v>3107.1981790863824</v>
      </c>
      <c r="AI1876" s="12">
        <v>0</v>
      </c>
      <c r="AJ1876" s="12">
        <v>-44.833817110010223</v>
      </c>
      <c r="AK1876" s="12">
        <v>53.879857175711003</v>
      </c>
      <c r="AL1876" s="12">
        <v>110.42101097920531</v>
      </c>
      <c r="AM1876" s="44">
        <v>143.00660803781275</v>
      </c>
      <c r="AN1876" s="45">
        <v>89.999999815603076</v>
      </c>
      <c r="AO1876" s="12">
        <v>0</v>
      </c>
      <c r="AP1876" s="12">
        <v>-2127.532319573575</v>
      </c>
      <c r="AQ1876" s="12">
        <v>7152.3144273881826</v>
      </c>
      <c r="AR1876" s="12">
        <v>9201.6572591033437</v>
      </c>
      <c r="AS1876" s="44">
        <v>7152.5574173650475</v>
      </c>
      <c r="AT1876" s="45">
        <v>6088.7414224095501</v>
      </c>
      <c r="AU1876" s="12">
        <v>0</v>
      </c>
      <c r="AV1876" s="12">
        <v>11339.263293454389</v>
      </c>
      <c r="AW1876" s="12">
        <v>19902.940439223228</v>
      </c>
      <c r="AX1876" s="12">
        <v>16784.1295446771</v>
      </c>
      <c r="AY1876" s="44">
        <v>11464.51234792886</v>
      </c>
      <c r="AZ1876" s="45">
        <v>10459.611167016248</v>
      </c>
      <c r="BA1876" s="12">
        <v>0</v>
      </c>
      <c r="BB1876" s="12">
        <v>6535.0775079302175</v>
      </c>
      <c r="BC1876" s="12">
        <v>9148.8737260963644</v>
      </c>
      <c r="BD1876" s="12">
        <v>7289.413343066728</v>
      </c>
      <c r="BE1876" s="44">
        <v>6251.2384747600754</v>
      </c>
      <c r="BF1876" s="45">
        <v>6088.7414324095498</v>
      </c>
      <c r="BG1876" s="12">
        <v>0</v>
      </c>
      <c r="BH1876" s="12">
        <v>19951.767572836954</v>
      </c>
      <c r="BI1876" s="12">
        <v>17166.995158375674</v>
      </c>
      <c r="BJ1876" s="12">
        <v>11648.026332554029</v>
      </c>
      <c r="BK1876" s="44">
        <v>10785.482772945961</v>
      </c>
      <c r="BL1876" s="45">
        <v>7352.4129879298662</v>
      </c>
      <c r="BM1876" s="12">
        <v>0</v>
      </c>
      <c r="BN1876" s="12">
        <v>0</v>
      </c>
      <c r="BO1876" s="12">
        <v>98.713674285721225</v>
      </c>
      <c r="BP1876" s="12">
        <v>56.541153803494304</v>
      </c>
      <c r="BQ1876" s="48">
        <v>32.585597058607448</v>
      </c>
      <c r="BR1876" s="49">
        <v>53.006608222209678</v>
      </c>
      <c r="BS1876" s="13">
        <v>0</v>
      </c>
      <c r="BT1876" s="12">
        <v>318.32112911816489</v>
      </c>
      <c r="BV1876" s="14">
        <f>Таблица1[[#This Row],[Lкан_леб,мм]]</f>
        <v>58011.678870881828</v>
      </c>
      <c r="BW1876" s="50">
        <f>Таблица1[[#This Row],[угол обхв4]]+Таблица1[[#This Row],[Lдуг 3,мм]]</f>
        <v>12215.401712017017</v>
      </c>
      <c r="BX1876" s="54">
        <f>Таблица1[[#This Row],[угол обхв5]]+Таблица1[[#This Row],[Y5, мм]]</f>
        <v>58714.613353156885</v>
      </c>
      <c r="BY1876" s="14">
        <f>Таблица1[[#This Row],[угол обхв6]]+Таблица1[[#This Row],[Lдуг 4,мм]]</f>
        <v>15602.383497183586</v>
      </c>
      <c r="BZ1876" s="14">
        <f>Таблица1[[#This Row],[Т1]]+Таблица1[[#This Row],[X6, мм]]</f>
        <v>59117.239706229862</v>
      </c>
      <c r="CA1876" s="14">
        <f>Таблица1[[#This Row],[Т2]]+Таблица1[[#This Row],[Lдуг 5,мм]]</f>
        <v>21082.915679371734</v>
      </c>
      <c r="CB1876" s="14">
        <f>Таблица1[[#This Row],[Т3]]+Таблица1[[#This Row],[Y6, мм]]</f>
        <v>59349.279896849424</v>
      </c>
      <c r="CC1876" s="14">
        <f>Таблица1[[#This Row],[Т4]]+Таблица1[[#This Row],[Lдуг 6,мм]]</f>
        <v>22211.391199708796</v>
      </c>
      <c r="CD1876" s="14">
        <f>Таблица1[[#This Row],[Т5]]+Таблица1[[#This Row],[Lдуг 1,мм]]</f>
        <v>59726.736951076666</v>
      </c>
      <c r="CE1876" s="14">
        <f>Таблица1[[#This Row],[Т6]]+Таблица1[[#This Row],[Lпрям1, мм]]</f>
        <v>25318.589378795179</v>
      </c>
      <c r="CF1876" s="15">
        <f>Таблица1[[#This Row],[Т7]]+Таблица1[[#This Row],[Lдуг 2,мм]]</f>
        <v>59726.736951076666</v>
      </c>
      <c r="CG1876" s="14">
        <f>Таблица1[[#This Row],[Т8]]+Таблица1[[#This Row],[Lпрям2, мм]]</f>
        <v>25318.589378795179</v>
      </c>
      <c r="CH1876" s="14">
        <f>Таблица1[[#This Row],[Т9]]-Таблица1[[#This Row],[Т9]]</f>
        <v>0</v>
      </c>
      <c r="CI1876" s="50">
        <f>Таблица1[[#This Row],[Т9]]-Таблица1[[#This Row],[Т8]]</f>
        <v>34408.147572281487</v>
      </c>
      <c r="CJ1876" s="54">
        <f>Таблица1[[#This Row],[Т9]]-Таблица1[[#This Row],[Т7]]</f>
        <v>0</v>
      </c>
      <c r="CK1876" s="14">
        <f>Таблица1[[#This Row],[Т9]]-Таблица1[[#This Row],[Т6]]</f>
        <v>37515.345751367873</v>
      </c>
      <c r="CL1876" s="14">
        <f>Таблица1[[#This Row],[Т9]]-Таблица1[[#This Row],[Т5]]</f>
        <v>377.45705422724131</v>
      </c>
      <c r="CM1876" s="14">
        <f>Таблица1[[#This Row],[Т9]]-Таблица1[[#This Row],[Т4]]</f>
        <v>38643.821271704932</v>
      </c>
      <c r="CN1876" s="14">
        <f>Таблица1[[#This Row],[Т9]]-Таблица1[[#This Row],[Т3]]</f>
        <v>609.49724484680337</v>
      </c>
      <c r="CO1876" s="14">
        <f>Таблица1[[#This Row],[Т9]]-Таблица1[[#This Row],[Т2]]</f>
        <v>44124.353453893083</v>
      </c>
      <c r="CP1876" s="14">
        <f>Таблица1[[#This Row],[Т9]]-Таблица1[[#This Row],[Т1]]</f>
        <v>1012.1235979197809</v>
      </c>
      <c r="CQ1876" s="14">
        <f>Таблица1[[#This Row],[Т9]]-Таблица1[[#This Row],[угол обхв6]]</f>
        <v>47511.335239059648</v>
      </c>
      <c r="CR1876" s="14">
        <f>Таблица1[[#This Row],[Т9]]-Таблица1[[#This Row],[угол обхв5]]</f>
        <v>1715.0580801948381</v>
      </c>
      <c r="CS1876" s="14">
        <f>Таблица1[[#This Row],[Т9]]-Таблица1[[#This Row],[угол обхв4]]</f>
        <v>59726.736951076666</v>
      </c>
      <c r="CT1876" s="14">
        <f>Таблица1[[#This Row],[Lкан_прям, мм]]+Таблица1[[#This Row],[Lкан_дуг, мм]]+Таблица1[[#This Row],[Lкан_леб,мм]]</f>
        <v>85045.326329871838</v>
      </c>
      <c r="CU1876" s="16">
        <f>Таблица1[[#This Row],[Lкан_леб,мм]]</f>
        <v>58011.678870881828</v>
      </c>
      <c r="CV1876" s="14">
        <f>2534431-(Таблица1[[#This Row],[Т23]]+Таблица1[[#This Row],[угол обхв3]])</f>
        <v>2449067.3525410099</v>
      </c>
      <c r="CW1876" s="50">
        <f>SUM(X1876:AC1876,AD1876:AI1876)-Таблица1[[#This Row],[lподв_min, мм]]</f>
        <v>23926.449278590546</v>
      </c>
      <c r="CX1876" s="17">
        <f>CW2315-Таблица1[[#This Row],[Суммарная длина каната]]</f>
        <v>-2426196.2084157988</v>
      </c>
    </row>
    <row r="1877" spans="1:102" x14ac:dyDescent="0.25">
      <c r="A1877" s="21">
        <v>1876</v>
      </c>
      <c r="B1877" s="10">
        <v>48.370204081632643</v>
      </c>
      <c r="C1877" s="10">
        <v>31.832244897959189</v>
      </c>
      <c r="D1877" s="11">
        <v>6883.734057540697</v>
      </c>
      <c r="E1877" s="11">
        <v>10424.465963163279</v>
      </c>
      <c r="F1877" s="11">
        <v>6081.7116993763129</v>
      </c>
      <c r="G1877" s="11">
        <v>10833.915761068272</v>
      </c>
      <c r="H1877" s="11">
        <v>6475.7335675406966</v>
      </c>
      <c r="I1877" s="11">
        <v>7275.0455040064653</v>
      </c>
      <c r="J1877" s="11">
        <v>3149.4204591568132</v>
      </c>
      <c r="K1877" s="11">
        <v>25356.81576530858</v>
      </c>
      <c r="L1877" s="11">
        <v>1676.8316936814335</v>
      </c>
      <c r="M1877" s="11">
        <v>58011.678870881828</v>
      </c>
      <c r="N1877" s="11">
        <v>6822.7390870440049</v>
      </c>
      <c r="O1877" s="11">
        <v>19662.432445516119</v>
      </c>
      <c r="P1877" s="43">
        <v>8900.9061196899984</v>
      </c>
      <c r="Q1877" s="11">
        <v>16993.010160448117</v>
      </c>
      <c r="R1877" s="11">
        <v>7231.2782954523609</v>
      </c>
      <c r="S1877" s="11">
        <v>11772.993309083413</v>
      </c>
      <c r="T1877" s="11">
        <v>6883.734057540697</v>
      </c>
      <c r="U1877" s="11">
        <v>10424.465963163279</v>
      </c>
      <c r="V1877" s="11">
        <v>6024.0794046535175</v>
      </c>
      <c r="W1877" s="11">
        <v>10705.855155865171</v>
      </c>
      <c r="X1877" s="12">
        <v>0</v>
      </c>
      <c r="Y1877" s="12">
        <v>690.25275135714207</v>
      </c>
      <c r="Z1877" s="12">
        <v>396.19489074299264</v>
      </c>
      <c r="AA1877" s="44">
        <v>232.04019061955887</v>
      </c>
      <c r="AB1877" s="45">
        <v>358.34386096174006</v>
      </c>
      <c r="AC1877" s="12">
        <v>0</v>
      </c>
      <c r="AD1877" s="12">
        <v>12215.401712017017</v>
      </c>
      <c r="AE1877" s="12">
        <v>3382.9858929050129</v>
      </c>
      <c r="AF1877" s="12">
        <v>5480.5321821881516</v>
      </c>
      <c r="AG1877" s="44">
        <v>1128.4755203370607</v>
      </c>
      <c r="AH1877" s="45">
        <v>3149.4204578613358</v>
      </c>
      <c r="AI1877" s="12">
        <v>0</v>
      </c>
      <c r="AJ1877" s="12">
        <v>-44.833817110010223</v>
      </c>
      <c r="AK1877" s="12">
        <v>52.09895114993401</v>
      </c>
      <c r="AL1877" s="12">
        <v>107.73692934655226</v>
      </c>
      <c r="AM1877" s="44">
        <v>140.32252640515969</v>
      </c>
      <c r="AN1877" s="45">
        <v>89.999999818075167</v>
      </c>
      <c r="AO1877" s="12">
        <v>0</v>
      </c>
      <c r="AP1877" s="12">
        <v>-2127.532319573575</v>
      </c>
      <c r="AQ1877" s="12">
        <v>7144.6808056281461</v>
      </c>
      <c r="AR1877" s="12">
        <v>9289.5119711944553</v>
      </c>
      <c r="AS1877" s="44">
        <v>7491.7721260500748</v>
      </c>
      <c r="AT1877" s="45">
        <v>6475.734057540697</v>
      </c>
      <c r="AU1877" s="12">
        <v>0</v>
      </c>
      <c r="AV1877" s="12">
        <v>11339.263293454389</v>
      </c>
      <c r="AW1877" s="12">
        <v>19913.066700627209</v>
      </c>
      <c r="AX1877" s="12">
        <v>16868.714174284058</v>
      </c>
      <c r="AY1877" s="44">
        <v>11458.975850618872</v>
      </c>
      <c r="AZ1877" s="45">
        <v>10424.465961867803</v>
      </c>
      <c r="BA1877" s="12">
        <v>0</v>
      </c>
      <c r="BB1877" s="12">
        <v>6535.0775079302175</v>
      </c>
      <c r="BC1877" s="12">
        <v>9222.8478382741396</v>
      </c>
      <c r="BD1877" s="12">
        <v>7619.8841469568169</v>
      </c>
      <c r="BE1877" s="44">
        <v>6623.2402269429822</v>
      </c>
      <c r="BF1877" s="45">
        <v>6475.7340675406967</v>
      </c>
      <c r="BG1877" s="12">
        <v>0</v>
      </c>
      <c r="BH1877" s="12">
        <v>19951.767572836954</v>
      </c>
      <c r="BI1877" s="12">
        <v>17243.644415559207</v>
      </c>
      <c r="BJ1877" s="12">
        <v>11648.69732291935</v>
      </c>
      <c r="BK1877" s="44">
        <v>10738.48342162782</v>
      </c>
      <c r="BL1877" s="45">
        <v>7275.0455040064671</v>
      </c>
      <c r="BM1877" s="12">
        <v>0</v>
      </c>
      <c r="BN1877" s="12">
        <v>0</v>
      </c>
      <c r="BO1877" s="12">
        <v>96.932768259944226</v>
      </c>
      <c r="BP1877" s="12">
        <v>55.637978196618242</v>
      </c>
      <c r="BQ1877" s="48">
        <v>32.585597058607448</v>
      </c>
      <c r="BR1877" s="49">
        <v>50.322526587084532</v>
      </c>
      <c r="BS1877" s="13">
        <v>0</v>
      </c>
      <c r="BT1877" s="12">
        <v>318.32112911816489</v>
      </c>
      <c r="BV1877" s="14">
        <f>Таблица1[[#This Row],[Lкан_леб,мм]]</f>
        <v>58011.678870881828</v>
      </c>
      <c r="BW1877" s="50">
        <f>Таблица1[[#This Row],[угол обхв4]]+Таблица1[[#This Row],[Lдуг 3,мм]]</f>
        <v>12215.401712017017</v>
      </c>
      <c r="BX1877" s="54">
        <f>Таблица1[[#This Row],[угол обхв5]]+Таблица1[[#This Row],[Y5, мм]]</f>
        <v>58701.931622238968</v>
      </c>
      <c r="BY1877" s="14">
        <f>Таблица1[[#This Row],[угол обхв6]]+Таблица1[[#This Row],[Lдуг 4,мм]]</f>
        <v>15598.387604922031</v>
      </c>
      <c r="BZ1877" s="14">
        <f>Таблица1[[#This Row],[Т1]]+Таблица1[[#This Row],[X6, мм]]</f>
        <v>59098.126512981959</v>
      </c>
      <c r="CA1877" s="14">
        <f>Таблица1[[#This Row],[Т2]]+Таблица1[[#This Row],[Lдуг 5,мм]]</f>
        <v>21078.919787110182</v>
      </c>
      <c r="CB1877" s="14">
        <f>Таблица1[[#This Row],[Т3]]+Таблица1[[#This Row],[Y6, мм]]</f>
        <v>59330.166703601521</v>
      </c>
      <c r="CC1877" s="14">
        <f>Таблица1[[#This Row],[Т4]]+Таблица1[[#This Row],[Lдуг 6,мм]]</f>
        <v>22207.395307447245</v>
      </c>
      <c r="CD1877" s="14">
        <f>Таблица1[[#This Row],[Т5]]+Таблица1[[#This Row],[Lдуг 1,мм]]</f>
        <v>59688.510564563258</v>
      </c>
      <c r="CE1877" s="14">
        <f>Таблица1[[#This Row],[Т6]]+Таблица1[[#This Row],[Lпрям1, мм]]</f>
        <v>25356.81576530858</v>
      </c>
      <c r="CF1877" s="15">
        <f>Таблица1[[#This Row],[Т7]]+Таблица1[[#This Row],[Lдуг 2,мм]]</f>
        <v>59688.510564563258</v>
      </c>
      <c r="CG1877" s="14">
        <f>Таблица1[[#This Row],[Т8]]+Таблица1[[#This Row],[Lпрям2, мм]]</f>
        <v>25356.81576530858</v>
      </c>
      <c r="CH1877" s="14">
        <f>Таблица1[[#This Row],[Т9]]-Таблица1[[#This Row],[Т9]]</f>
        <v>0</v>
      </c>
      <c r="CI1877" s="50">
        <f>Таблица1[[#This Row],[Т9]]-Таблица1[[#This Row],[Т8]]</f>
        <v>34331.694799254677</v>
      </c>
      <c r="CJ1877" s="54">
        <f>Таблица1[[#This Row],[Т9]]-Таблица1[[#This Row],[Т7]]</f>
        <v>0</v>
      </c>
      <c r="CK1877" s="14">
        <f>Таблица1[[#This Row],[Т9]]-Таблица1[[#This Row],[Т6]]</f>
        <v>37481.115257116013</v>
      </c>
      <c r="CL1877" s="14">
        <f>Таблица1[[#This Row],[Т9]]-Таблица1[[#This Row],[Т5]]</f>
        <v>358.34386096173694</v>
      </c>
      <c r="CM1877" s="14">
        <f>Таблица1[[#This Row],[Т9]]-Таблица1[[#This Row],[Т4]]</f>
        <v>38609.590777453079</v>
      </c>
      <c r="CN1877" s="14">
        <f>Таблица1[[#This Row],[Т9]]-Таблица1[[#This Row],[Т3]]</f>
        <v>590.38405158129899</v>
      </c>
      <c r="CO1877" s="14">
        <f>Таблица1[[#This Row],[Т9]]-Таблица1[[#This Row],[Т2]]</f>
        <v>44090.12295964123</v>
      </c>
      <c r="CP1877" s="14">
        <f>Таблица1[[#This Row],[Т9]]-Таблица1[[#This Row],[Т1]]</f>
        <v>986.57894232428953</v>
      </c>
      <c r="CQ1877" s="14">
        <f>Таблица1[[#This Row],[Т9]]-Таблица1[[#This Row],[угол обхв6]]</f>
        <v>47473.10885254624</v>
      </c>
      <c r="CR1877" s="14">
        <f>Таблица1[[#This Row],[Т9]]-Таблица1[[#This Row],[угол обхв5]]</f>
        <v>1676.8316936814299</v>
      </c>
      <c r="CS1877" s="14">
        <f>Таблица1[[#This Row],[Т9]]-Таблица1[[#This Row],[угол обхв4]]</f>
        <v>59688.510564563258</v>
      </c>
      <c r="CT1877" s="14">
        <f>Таблица1[[#This Row],[Lкан_прям, мм]]+Таблица1[[#This Row],[Lкан_дуг, мм]]+Таблица1[[#This Row],[Lкан_леб,мм]]</f>
        <v>85045.326329871838</v>
      </c>
      <c r="CU1877" s="16">
        <f>Таблица1[[#This Row],[Lкан_леб,мм]]</f>
        <v>58011.678870881828</v>
      </c>
      <c r="CV1877" s="14">
        <f>2534431-(Таблица1[[#This Row],[Т23]]+Таблица1[[#This Row],[угол обхв3]])</f>
        <v>2449067.3525410099</v>
      </c>
      <c r="CW1877" s="50">
        <f>SUM(X1877:AC1877,AD1877:AI1877)-Таблица1[[#This Row],[lподв_min, мм]]</f>
        <v>23884.226999833201</v>
      </c>
      <c r="CX1877" s="17">
        <f>CW2316-Таблица1[[#This Row],[Суммарная длина каната]]</f>
        <v>-2426235.0512920837</v>
      </c>
    </row>
    <row r="1878" spans="1:102" x14ac:dyDescent="0.25">
      <c r="A1878" s="21">
        <v>1877</v>
      </c>
      <c r="B1878" s="10">
        <v>48.370204081632643</v>
      </c>
      <c r="C1878" s="10">
        <v>34.516326530612247</v>
      </c>
      <c r="D1878" s="11">
        <v>7271.9479446314735</v>
      </c>
      <c r="E1878" s="11">
        <v>10407.481765749704</v>
      </c>
      <c r="F1878" s="11">
        <v>6451.631370351909</v>
      </c>
      <c r="G1878" s="11">
        <v>10778.924517680927</v>
      </c>
      <c r="H1878" s="11">
        <v>6863.9474546314732</v>
      </c>
      <c r="I1878" s="11">
        <v>7214.1820743457474</v>
      </c>
      <c r="J1878" s="11">
        <v>3193.2996914039568</v>
      </c>
      <c r="K1878" s="11">
        <v>25395.04215182217</v>
      </c>
      <c r="L1878" s="11">
        <v>1638.6053071678366</v>
      </c>
      <c r="M1878" s="11">
        <v>58011.678870881828</v>
      </c>
      <c r="N1878" s="11">
        <v>6822.7390870440049</v>
      </c>
      <c r="O1878" s="11">
        <v>19662.432445516119</v>
      </c>
      <c r="P1878" s="43">
        <v>8979.3091230605005</v>
      </c>
      <c r="Q1878" s="11">
        <v>17063.281778249588</v>
      </c>
      <c r="R1878" s="11">
        <v>7555.9608081930173</v>
      </c>
      <c r="S1878" s="11">
        <v>11770.804799124984</v>
      </c>
      <c r="T1878" s="11">
        <v>7271.9479446314735</v>
      </c>
      <c r="U1878" s="11">
        <v>10407.481765749704</v>
      </c>
      <c r="V1878" s="11">
        <v>6400.0592436819843</v>
      </c>
      <c r="W1878" s="11">
        <v>10648.30554604686</v>
      </c>
      <c r="X1878" s="12">
        <v>0</v>
      </c>
      <c r="Y1878" s="12">
        <v>677.56209203510468</v>
      </c>
      <c r="Z1878" s="12">
        <v>389.77235681713279</v>
      </c>
      <c r="AA1878" s="44">
        <v>232.04019061955825</v>
      </c>
      <c r="AB1878" s="45">
        <v>339.23066769604117</v>
      </c>
      <c r="AC1878" s="12">
        <v>0</v>
      </c>
      <c r="AD1878" s="12">
        <v>12215.401712017017</v>
      </c>
      <c r="AE1878" s="12">
        <v>3377.3330471536624</v>
      </c>
      <c r="AF1878" s="12">
        <v>5480.5321821881471</v>
      </c>
      <c r="AG1878" s="44">
        <v>1128.4755203370628</v>
      </c>
      <c r="AH1878" s="45">
        <v>3193.29969012628</v>
      </c>
      <c r="AI1878" s="12">
        <v>0</v>
      </c>
      <c r="AJ1878" s="12">
        <v>-44.833817110010223</v>
      </c>
      <c r="AK1878" s="12">
        <v>50.316791300936224</v>
      </c>
      <c r="AL1878" s="12">
        <v>105.05284771389918</v>
      </c>
      <c r="AM1878" s="44">
        <v>137.63844477250655</v>
      </c>
      <c r="AN1878" s="45">
        <v>89.999999820574999</v>
      </c>
      <c r="AO1878" s="12">
        <v>0</v>
      </c>
      <c r="AP1878" s="12">
        <v>-2127.532319573575</v>
      </c>
      <c r="AQ1878" s="12">
        <v>7136.7304694273535</v>
      </c>
      <c r="AR1878" s="12">
        <v>9373.309292332513</v>
      </c>
      <c r="AS1878" s="44">
        <v>7830.8739586263182</v>
      </c>
      <c r="AT1878" s="45">
        <v>6863.9479446314726</v>
      </c>
      <c r="AU1878" s="12">
        <v>0</v>
      </c>
      <c r="AV1878" s="12">
        <v>11339.263293454389</v>
      </c>
      <c r="AW1878" s="12">
        <v>19922.957706842146</v>
      </c>
      <c r="AX1878" s="12">
        <v>16957.320150224976</v>
      </c>
      <c r="AY1878" s="44">
        <v>11469.330488911266</v>
      </c>
      <c r="AZ1878" s="45">
        <v>10407.48176447203</v>
      </c>
      <c r="BA1878" s="12">
        <v>0</v>
      </c>
      <c r="BB1878" s="12">
        <v>6535.0775079302175</v>
      </c>
      <c r="BC1878" s="12">
        <v>9293.300505443849</v>
      </c>
      <c r="BD1878" s="12">
        <v>7949.9609774650289</v>
      </c>
      <c r="BE1878" s="44">
        <v>6997.0347941981727</v>
      </c>
      <c r="BF1878" s="45">
        <v>6863.9479546314733</v>
      </c>
      <c r="BG1878" s="12">
        <v>0</v>
      </c>
      <c r="BH1878" s="12">
        <v>19951.767572836954</v>
      </c>
      <c r="BI1878" s="12">
        <v>17323.807039575615</v>
      </c>
      <c r="BJ1878" s="12">
        <v>11664.843171100374</v>
      </c>
      <c r="BK1878" s="44">
        <v>10708.956075963422</v>
      </c>
      <c r="BL1878" s="45">
        <v>7214.1820743457492</v>
      </c>
      <c r="BM1878" s="12">
        <v>0</v>
      </c>
      <c r="BN1878" s="12">
        <v>0</v>
      </c>
      <c r="BO1878" s="12">
        <v>95.150608410946433</v>
      </c>
      <c r="BP1878" s="12">
        <v>54.736056412962967</v>
      </c>
      <c r="BQ1878" s="48">
        <v>32.585597058607355</v>
      </c>
      <c r="BR1878" s="49">
        <v>47.638444951931547</v>
      </c>
      <c r="BS1878" s="13">
        <v>0</v>
      </c>
      <c r="BT1878" s="12">
        <v>318.32112911816489</v>
      </c>
      <c r="BV1878" s="14">
        <f>Таблица1[[#This Row],[Lкан_леб,мм]]</f>
        <v>58011.678870881828</v>
      </c>
      <c r="BW1878" s="50">
        <f>Таблица1[[#This Row],[угол обхв4]]+Таблица1[[#This Row],[Lдуг 3,мм]]</f>
        <v>12215.401712017017</v>
      </c>
      <c r="BX1878" s="54">
        <f>Таблица1[[#This Row],[угол обхв5]]+Таблица1[[#This Row],[Y5, мм]]</f>
        <v>58689.240962916934</v>
      </c>
      <c r="BY1878" s="14">
        <f>Таблица1[[#This Row],[угол обхв6]]+Таблица1[[#This Row],[Lдуг 4,мм]]</f>
        <v>15592.73475917068</v>
      </c>
      <c r="BZ1878" s="14">
        <f>Таблица1[[#This Row],[Т1]]+Таблица1[[#This Row],[X6, мм]]</f>
        <v>59079.013319734069</v>
      </c>
      <c r="CA1878" s="14">
        <f>Таблица1[[#This Row],[Т2]]+Таблица1[[#This Row],[Lдуг 5,мм]]</f>
        <v>21073.266941358826</v>
      </c>
      <c r="CB1878" s="14">
        <f>Таблица1[[#This Row],[Т3]]+Таблица1[[#This Row],[Y6, мм]]</f>
        <v>59311.053510353624</v>
      </c>
      <c r="CC1878" s="14">
        <f>Таблица1[[#This Row],[Т4]]+Таблица1[[#This Row],[Lдуг 6,мм]]</f>
        <v>22201.742461695889</v>
      </c>
      <c r="CD1878" s="14">
        <f>Таблица1[[#This Row],[Т5]]+Таблица1[[#This Row],[Lдуг 1,мм]]</f>
        <v>59650.284178049667</v>
      </c>
      <c r="CE1878" s="14">
        <f>Таблица1[[#This Row],[Т6]]+Таблица1[[#This Row],[Lпрям1, мм]]</f>
        <v>25395.04215182217</v>
      </c>
      <c r="CF1878" s="15">
        <f>Таблица1[[#This Row],[Т7]]+Таблица1[[#This Row],[Lдуг 2,мм]]</f>
        <v>59650.284178049667</v>
      </c>
      <c r="CG1878" s="14">
        <f>Таблица1[[#This Row],[Т8]]+Таблица1[[#This Row],[Lпрям2, мм]]</f>
        <v>25395.04215182217</v>
      </c>
      <c r="CH1878" s="14">
        <f>Таблица1[[#This Row],[Т9]]-Таблица1[[#This Row],[Т9]]</f>
        <v>0</v>
      </c>
      <c r="CI1878" s="50">
        <f>Таблица1[[#This Row],[Т9]]-Таблица1[[#This Row],[Т8]]</f>
        <v>34255.242026227497</v>
      </c>
      <c r="CJ1878" s="54">
        <f>Таблица1[[#This Row],[Т9]]-Таблица1[[#This Row],[Т7]]</f>
        <v>0</v>
      </c>
      <c r="CK1878" s="14">
        <f>Таблица1[[#This Row],[Т9]]-Таблица1[[#This Row],[Т6]]</f>
        <v>37448.541716353779</v>
      </c>
      <c r="CL1878" s="14">
        <f>Таблица1[[#This Row],[Т9]]-Таблица1[[#This Row],[Т5]]</f>
        <v>339.23066769604338</v>
      </c>
      <c r="CM1878" s="14">
        <f>Таблица1[[#This Row],[Т9]]-Таблица1[[#This Row],[Т4]]</f>
        <v>38577.017236690837</v>
      </c>
      <c r="CN1878" s="14">
        <f>Таблица1[[#This Row],[Т9]]-Таблица1[[#This Row],[Т3]]</f>
        <v>571.27085831559816</v>
      </c>
      <c r="CO1878" s="14">
        <f>Таблица1[[#This Row],[Т9]]-Таблица1[[#This Row],[Т2]]</f>
        <v>44057.549418878989</v>
      </c>
      <c r="CP1878" s="14">
        <f>Таблица1[[#This Row],[Т9]]-Таблица1[[#This Row],[Т1]]</f>
        <v>961.04321513273317</v>
      </c>
      <c r="CQ1878" s="14">
        <f>Таблица1[[#This Row],[Т9]]-Таблица1[[#This Row],[угол обхв6]]</f>
        <v>47434.88246603265</v>
      </c>
      <c r="CR1878" s="14">
        <f>Таблица1[[#This Row],[Т9]]-Таблица1[[#This Row],[угол обхв5]]</f>
        <v>1638.6053071678398</v>
      </c>
      <c r="CS1878" s="14">
        <f>Таблица1[[#This Row],[Т9]]-Таблица1[[#This Row],[угол обхв4]]</f>
        <v>59650.284178049667</v>
      </c>
      <c r="CT1878" s="14">
        <f>Таблица1[[#This Row],[Lкан_прям, мм]]+Таблица1[[#This Row],[Lкан_дуг, мм]]+Таблица1[[#This Row],[Lкан_леб,мм]]</f>
        <v>85045.326329871838</v>
      </c>
      <c r="CU1878" s="16">
        <f>Таблица1[[#This Row],[Lкан_леб,мм]]</f>
        <v>58011.678870881828</v>
      </c>
      <c r="CV1878" s="14">
        <f>2534431-(Таблица1[[#This Row],[Т23]]+Таблица1[[#This Row],[угол обхв3]])</f>
        <v>2449067.3525410099</v>
      </c>
      <c r="CW1878" s="50">
        <f>SUM(X1878:AC1878,AD1878:AI1878)-Таблица1[[#This Row],[lподв_min, мм]]</f>
        <v>23840.347767586049</v>
      </c>
      <c r="CX1878" s="17">
        <f>CW2317-Таблица1[[#This Row],[Суммарная длина каната]]</f>
        <v>-2426275.129561922</v>
      </c>
    </row>
    <row r="1879" spans="1:102" x14ac:dyDescent="0.25">
      <c r="A1879" s="21">
        <v>1878</v>
      </c>
      <c r="B1879" s="10">
        <v>48.370204081632643</v>
      </c>
      <c r="C1879" s="10">
        <v>37.200408163265308</v>
      </c>
      <c r="D1879" s="11">
        <v>7660.5312833257149</v>
      </c>
      <c r="E1879" s="11">
        <v>10408.695842002802</v>
      </c>
      <c r="F1879" s="11">
        <v>6823.7203923507786</v>
      </c>
      <c r="G1879" s="11">
        <v>10741.316546027274</v>
      </c>
      <c r="H1879" s="11">
        <v>7252.5307933257145</v>
      </c>
      <c r="I1879" s="11">
        <v>7169.8640672939764</v>
      </c>
      <c r="J1879" s="11">
        <v>3238.8317747088272</v>
      </c>
      <c r="K1879" s="11">
        <v>25433.268538335924</v>
      </c>
      <c r="L1879" s="11">
        <v>1600.3789206540814</v>
      </c>
      <c r="M1879" s="11">
        <v>58011.678870881828</v>
      </c>
      <c r="N1879" s="11">
        <v>6822.7390870440049</v>
      </c>
      <c r="O1879" s="11">
        <v>19662.432445516119</v>
      </c>
      <c r="P1879" s="43">
        <v>9054.3353677410105</v>
      </c>
      <c r="Q1879" s="11">
        <v>17137.147831447866</v>
      </c>
      <c r="R1879" s="11">
        <v>7880.3896050864605</v>
      </c>
      <c r="S1879" s="11">
        <v>11783.823224594158</v>
      </c>
      <c r="T1879" s="11">
        <v>7660.5312833257149</v>
      </c>
      <c r="U1879" s="11">
        <v>10408.695842002802</v>
      </c>
      <c r="V1879" s="11">
        <v>6778.3215908291477</v>
      </c>
      <c r="W1879" s="11">
        <v>10608.425805866798</v>
      </c>
      <c r="X1879" s="12">
        <v>0</v>
      </c>
      <c r="Y1879" s="12">
        <v>664.85938127132249</v>
      </c>
      <c r="Z1879" s="12">
        <v>383.36187433301779</v>
      </c>
      <c r="AA1879" s="44">
        <v>232.04019061955862</v>
      </c>
      <c r="AB1879" s="45">
        <v>320.11747443018254</v>
      </c>
      <c r="AC1879" s="12">
        <v>0</v>
      </c>
      <c r="AD1879" s="12">
        <v>12215.401712017017</v>
      </c>
      <c r="AE1879" s="12">
        <v>3370.0273503445878</v>
      </c>
      <c r="AF1879" s="12">
        <v>5480.5321821881453</v>
      </c>
      <c r="AG1879" s="44">
        <v>1128.4755203370632</v>
      </c>
      <c r="AH1879" s="45">
        <v>3238.8317734491111</v>
      </c>
      <c r="AI1879" s="12">
        <v>0</v>
      </c>
      <c r="AJ1879" s="12">
        <v>-44.833817110010223</v>
      </c>
      <c r="AK1879" s="12">
        <v>48.53293905794574</v>
      </c>
      <c r="AL1879" s="12">
        <v>102.36876608124614</v>
      </c>
      <c r="AM1879" s="44">
        <v>134.95436313985354</v>
      </c>
      <c r="AN1879" s="45">
        <v>89.999999823097397</v>
      </c>
      <c r="AO1879" s="12">
        <v>0</v>
      </c>
      <c r="AP1879" s="12">
        <v>-2127.532319573575</v>
      </c>
      <c r="AQ1879" s="12">
        <v>7128.4683929009725</v>
      </c>
      <c r="AR1879" s="12">
        <v>9452.8653584406129</v>
      </c>
      <c r="AS1879" s="44">
        <v>8169.1188740602902</v>
      </c>
      <c r="AT1879" s="45">
        <v>7252.531283325714</v>
      </c>
      <c r="AU1879" s="12">
        <v>0</v>
      </c>
      <c r="AV1879" s="12">
        <v>11339.263293454389</v>
      </c>
      <c r="AW1879" s="12">
        <v>19932.605707591065</v>
      </c>
      <c r="AX1879" s="12">
        <v>17049.753057502421</v>
      </c>
      <c r="AY1879" s="44">
        <v>11495.553543153605</v>
      </c>
      <c r="AZ1879" s="45">
        <v>10408.695840743088</v>
      </c>
      <c r="BA1879" s="12">
        <v>0</v>
      </c>
      <c r="BB1879" s="12">
        <v>6535.0775079302175</v>
      </c>
      <c r="BC1879" s="12">
        <v>9360.064673597979</v>
      </c>
      <c r="BD1879" s="12">
        <v>8278.9195957860629</v>
      </c>
      <c r="BE1879" s="44">
        <v>7371.8020143518861</v>
      </c>
      <c r="BF1879" s="45">
        <v>7252.5312933257137</v>
      </c>
      <c r="BG1879" s="12">
        <v>0</v>
      </c>
      <c r="BH1879" s="12">
        <v>19951.767572836954</v>
      </c>
      <c r="BI1879" s="12">
        <v>17407.321093522809</v>
      </c>
      <c r="BJ1879" s="12">
        <v>11696.428450648715</v>
      </c>
      <c r="BK1879" s="44">
        <v>10696.965523443356</v>
      </c>
      <c r="BL1879" s="45">
        <v>7169.8640672939782</v>
      </c>
      <c r="BM1879" s="12">
        <v>0</v>
      </c>
      <c r="BN1879" s="12">
        <v>0</v>
      </c>
      <c r="BO1879" s="12">
        <v>93.366756167955955</v>
      </c>
      <c r="BP1879" s="12">
        <v>53.835827023300396</v>
      </c>
      <c r="BQ1879" s="48">
        <v>32.585597058607412</v>
      </c>
      <c r="BR1879" s="49">
        <v>44.954363316756151</v>
      </c>
      <c r="BS1879" s="13">
        <v>0</v>
      </c>
      <c r="BT1879" s="12">
        <v>318.32112911816489</v>
      </c>
      <c r="BV1879" s="14">
        <f>Таблица1[[#This Row],[Lкан_леб,мм]]</f>
        <v>58011.678870881828</v>
      </c>
      <c r="BW1879" s="50">
        <f>Таблица1[[#This Row],[угол обхв4]]+Таблица1[[#This Row],[Lдуг 3,мм]]</f>
        <v>12215.401712017017</v>
      </c>
      <c r="BX1879" s="54">
        <f>Таблица1[[#This Row],[угол обхв5]]+Таблица1[[#This Row],[Y5, мм]]</f>
        <v>58676.53825215315</v>
      </c>
      <c r="BY1879" s="14">
        <f>Таблица1[[#This Row],[угол обхв6]]+Таблица1[[#This Row],[Lдуг 4,мм]]</f>
        <v>15585.429062361605</v>
      </c>
      <c r="BZ1879" s="14">
        <f>Таблица1[[#This Row],[Т1]]+Таблица1[[#This Row],[X6, мм]]</f>
        <v>59059.900126486165</v>
      </c>
      <c r="CA1879" s="14">
        <f>Таблица1[[#This Row],[Т2]]+Таблица1[[#This Row],[Lдуг 5,мм]]</f>
        <v>21065.961244549751</v>
      </c>
      <c r="CB1879" s="14">
        <f>Таблица1[[#This Row],[Т3]]+Таблица1[[#This Row],[Y6, мм]]</f>
        <v>59291.940317105727</v>
      </c>
      <c r="CC1879" s="14">
        <f>Таблица1[[#This Row],[Т4]]+Таблица1[[#This Row],[Lдуг 6,мм]]</f>
        <v>22194.436764886814</v>
      </c>
      <c r="CD1879" s="14">
        <f>Таблица1[[#This Row],[Т5]]+Таблица1[[#This Row],[Lдуг 1,мм]]</f>
        <v>59612.05779153591</v>
      </c>
      <c r="CE1879" s="14">
        <f>Таблица1[[#This Row],[Т6]]+Таблица1[[#This Row],[Lпрям1, мм]]</f>
        <v>25433.268538335924</v>
      </c>
      <c r="CF1879" s="15">
        <f>Таблица1[[#This Row],[Т7]]+Таблица1[[#This Row],[Lдуг 2,мм]]</f>
        <v>59612.05779153591</v>
      </c>
      <c r="CG1879" s="14">
        <f>Таблица1[[#This Row],[Т8]]+Таблица1[[#This Row],[Lпрям2, мм]]</f>
        <v>25433.268538335924</v>
      </c>
      <c r="CH1879" s="14">
        <f>Таблица1[[#This Row],[Т9]]-Таблица1[[#This Row],[Т9]]</f>
        <v>0</v>
      </c>
      <c r="CI1879" s="50">
        <f>Таблица1[[#This Row],[Т9]]-Таблица1[[#This Row],[Т8]]</f>
        <v>34178.789253199982</v>
      </c>
      <c r="CJ1879" s="54">
        <f>Таблица1[[#This Row],[Т9]]-Таблица1[[#This Row],[Т7]]</f>
        <v>0</v>
      </c>
      <c r="CK1879" s="14">
        <f>Таблица1[[#This Row],[Т9]]-Таблица1[[#This Row],[Т6]]</f>
        <v>37417.621026649096</v>
      </c>
      <c r="CL1879" s="14">
        <f>Таблица1[[#This Row],[Т9]]-Таблица1[[#This Row],[Т5]]</f>
        <v>320.11747443018248</v>
      </c>
      <c r="CM1879" s="14">
        <f>Таблица1[[#This Row],[Т9]]-Таблица1[[#This Row],[Т4]]</f>
        <v>38546.096546986155</v>
      </c>
      <c r="CN1879" s="14">
        <f>Таблица1[[#This Row],[Т9]]-Таблица1[[#This Row],[Т3]]</f>
        <v>552.15766504974454</v>
      </c>
      <c r="CO1879" s="14">
        <f>Таблица1[[#This Row],[Т9]]-Таблица1[[#This Row],[Т2]]</f>
        <v>44026.628729174306</v>
      </c>
      <c r="CP1879" s="14">
        <f>Таблица1[[#This Row],[Т9]]-Таблица1[[#This Row],[Т1]]</f>
        <v>935.51953938275983</v>
      </c>
      <c r="CQ1879" s="14">
        <f>Таблица1[[#This Row],[Т9]]-Таблица1[[#This Row],[угол обхв6]]</f>
        <v>47396.656079518893</v>
      </c>
      <c r="CR1879" s="14">
        <f>Таблица1[[#This Row],[Т9]]-Таблица1[[#This Row],[угол обхв5]]</f>
        <v>1600.3789206540823</v>
      </c>
      <c r="CS1879" s="14">
        <f>Таблица1[[#This Row],[Т9]]-Таблица1[[#This Row],[угол обхв4]]</f>
        <v>59612.05779153591</v>
      </c>
      <c r="CT1879" s="14">
        <f>Таблица1[[#This Row],[Lкан_прям, мм]]+Таблица1[[#This Row],[Lкан_дуг, мм]]+Таблица1[[#This Row],[Lкан_леб,мм]]</f>
        <v>85045.326329871838</v>
      </c>
      <c r="CU1879" s="16">
        <f>Таблица1[[#This Row],[Lкан_леб,мм]]</f>
        <v>58011.678870881828</v>
      </c>
      <c r="CV1879" s="14">
        <f>2534431-(Таблица1[[#This Row],[Т23]]+Таблица1[[#This Row],[угол обхв3]])</f>
        <v>2449067.3525410099</v>
      </c>
      <c r="CW1879" s="50">
        <f>SUM(X1879:AC1879,AD1879:AI1879)-Таблица1[[#This Row],[lподв_min, мм]]</f>
        <v>23794.815684281177</v>
      </c>
      <c r="CX1879" s="17">
        <f>CW2318-Таблица1[[#This Row],[Суммарная длина каната]]</f>
        <v>-2426316.4068914009</v>
      </c>
    </row>
    <row r="1880" spans="1:102" x14ac:dyDescent="0.25">
      <c r="A1880" s="21">
        <v>1879</v>
      </c>
      <c r="B1880" s="10">
        <v>48.370204081632643</v>
      </c>
      <c r="C1880" s="10">
        <v>39.884489795918363</v>
      </c>
      <c r="D1880" s="11">
        <v>8048.6314626342119</v>
      </c>
      <c r="E1880" s="11">
        <v>10428.105528054484</v>
      </c>
      <c r="F1880" s="11">
        <v>7197.1623454250521</v>
      </c>
      <c r="G1880" s="11">
        <v>10721.17436372122</v>
      </c>
      <c r="H1880" s="11">
        <v>7640.6309726342115</v>
      </c>
      <c r="I1880" s="11">
        <v>7142.094130910903</v>
      </c>
      <c r="J1880" s="11">
        <v>3286.0113971435812</v>
      </c>
      <c r="K1880" s="11">
        <v>25471.494924849805</v>
      </c>
      <c r="L1880" s="11">
        <v>1562.1525341402019</v>
      </c>
      <c r="M1880" s="11">
        <v>58011.678870881828</v>
      </c>
      <c r="N1880" s="11">
        <v>6822.7390870440049</v>
      </c>
      <c r="O1880" s="11">
        <v>19662.432445516119</v>
      </c>
      <c r="P1880" s="43">
        <v>9125.8202347313745</v>
      </c>
      <c r="Q1880" s="11">
        <v>17214.446246679494</v>
      </c>
      <c r="R1880" s="11">
        <v>8203.8528399728002</v>
      </c>
      <c r="S1880" s="11">
        <v>11812.020021083988</v>
      </c>
      <c r="T1880" s="11">
        <v>8048.6314626342119</v>
      </c>
      <c r="U1880" s="11">
        <v>10428.105528054484</v>
      </c>
      <c r="V1880" s="11">
        <v>7158.0364809321518</v>
      </c>
      <c r="W1880" s="11">
        <v>10586.303437544808</v>
      </c>
      <c r="X1880" s="12">
        <v>0</v>
      </c>
      <c r="Y1880" s="12">
        <v>652.14145112298638</v>
      </c>
      <c r="Z1880" s="12">
        <v>376.966611233457</v>
      </c>
      <c r="AA1880" s="44">
        <v>232.04019061955896</v>
      </c>
      <c r="AB1880" s="45">
        <v>301.00428116419926</v>
      </c>
      <c r="AC1880" s="12">
        <v>0</v>
      </c>
      <c r="AD1880" s="12">
        <v>12215.401712017017</v>
      </c>
      <c r="AE1880" s="12">
        <v>3361.0741144056274</v>
      </c>
      <c r="AF1880" s="12">
        <v>5480.5321821881516</v>
      </c>
      <c r="AG1880" s="44">
        <v>1128.4755203370587</v>
      </c>
      <c r="AH1880" s="45">
        <v>3286.0113959019523</v>
      </c>
      <c r="AI1880" s="12">
        <v>0</v>
      </c>
      <c r="AJ1880" s="12">
        <v>-44.833817110010223</v>
      </c>
      <c r="AK1880" s="12">
        <v>46.746949544117662</v>
      </c>
      <c r="AL1880" s="12">
        <v>99.684684448593089</v>
      </c>
      <c r="AM1880" s="44">
        <v>132.27028150720054</v>
      </c>
      <c r="AN1880" s="45">
        <v>89.999999825637303</v>
      </c>
      <c r="AO1880" s="12">
        <v>0</v>
      </c>
      <c r="AP1880" s="12">
        <v>-2127.532319573575</v>
      </c>
      <c r="AQ1880" s="12">
        <v>7119.8995587052996</v>
      </c>
      <c r="AR1880" s="12">
        <v>9528.0056114009312</v>
      </c>
      <c r="AS1880" s="44">
        <v>8505.7647115251457</v>
      </c>
      <c r="AT1880" s="45">
        <v>7640.6314626342119</v>
      </c>
      <c r="AU1880" s="12">
        <v>0</v>
      </c>
      <c r="AV1880" s="12">
        <v>11339.263293454389</v>
      </c>
      <c r="AW1880" s="12">
        <v>19942.002926937243</v>
      </c>
      <c r="AX1880" s="12">
        <v>17145.810084249129</v>
      </c>
      <c r="AY1880" s="44">
        <v>11537.587475973609</v>
      </c>
      <c r="AZ1880" s="45">
        <v>10428.105526812857</v>
      </c>
      <c r="BA1880" s="12">
        <v>0</v>
      </c>
      <c r="BB1880" s="12">
        <v>6535.0775079302175</v>
      </c>
      <c r="BC1880" s="12">
        <v>9422.9807063926692</v>
      </c>
      <c r="BD1880" s="12">
        <v>8606.0382166423569</v>
      </c>
      <c r="BE1880" s="44">
        <v>7746.7195910818664</v>
      </c>
      <c r="BF1880" s="45">
        <v>7640.6314726342116</v>
      </c>
      <c r="BG1880" s="12">
        <v>0</v>
      </c>
      <c r="BH1880" s="12">
        <v>19951.767572836954</v>
      </c>
      <c r="BI1880" s="12">
        <v>17494.016728100614</v>
      </c>
      <c r="BJ1880" s="12">
        <v>11743.383858653624</v>
      </c>
      <c r="BK1880" s="44">
        <v>10702.538073164864</v>
      </c>
      <c r="BL1880" s="45">
        <v>7142.0941309109039</v>
      </c>
      <c r="BM1880" s="12">
        <v>0</v>
      </c>
      <c r="BN1880" s="12">
        <v>0</v>
      </c>
      <c r="BO1880" s="12">
        <v>91.580766654127885</v>
      </c>
      <c r="BP1880" s="12">
        <v>52.93773490447542</v>
      </c>
      <c r="BQ1880" s="48">
        <v>32.585597058607462</v>
      </c>
      <c r="BR1880" s="49">
        <v>42.270281681563233</v>
      </c>
      <c r="BS1880" s="13">
        <v>0</v>
      </c>
      <c r="BT1880" s="12">
        <v>318.32112911816489</v>
      </c>
      <c r="BV1880" s="14">
        <f>Таблица1[[#This Row],[Lкан_леб,мм]]</f>
        <v>58011.678870881828</v>
      </c>
      <c r="BW1880" s="50">
        <f>Таблица1[[#This Row],[угол обхв4]]+Таблица1[[#This Row],[Lдуг 3,мм]]</f>
        <v>12215.401712017017</v>
      </c>
      <c r="BX1880" s="54">
        <f>Таблица1[[#This Row],[угол обхв5]]+Таблица1[[#This Row],[Y5, мм]]</f>
        <v>58663.820322004816</v>
      </c>
      <c r="BY1880" s="14">
        <f>Таблица1[[#This Row],[угол обхв6]]+Таблица1[[#This Row],[Lдуг 4,мм]]</f>
        <v>15576.475826422644</v>
      </c>
      <c r="BZ1880" s="14">
        <f>Таблица1[[#This Row],[Т1]]+Таблица1[[#This Row],[X6, мм]]</f>
        <v>59040.786933238276</v>
      </c>
      <c r="CA1880" s="14">
        <f>Таблица1[[#This Row],[Т2]]+Таблица1[[#This Row],[Lдуг 5,мм]]</f>
        <v>21057.008008610796</v>
      </c>
      <c r="CB1880" s="14">
        <f>Таблица1[[#This Row],[Т3]]+Таблица1[[#This Row],[Y6, мм]]</f>
        <v>59272.827123857838</v>
      </c>
      <c r="CC1880" s="14">
        <f>Таблица1[[#This Row],[Т4]]+Таблица1[[#This Row],[Lдуг 6,мм]]</f>
        <v>22185.483528947854</v>
      </c>
      <c r="CD1880" s="14">
        <f>Таблица1[[#This Row],[Т5]]+Таблица1[[#This Row],[Lдуг 1,мм]]</f>
        <v>59573.831405022036</v>
      </c>
      <c r="CE1880" s="14">
        <f>Таблица1[[#This Row],[Т6]]+Таблица1[[#This Row],[Lпрям1, мм]]</f>
        <v>25471.494924849805</v>
      </c>
      <c r="CF1880" s="15">
        <f>Таблица1[[#This Row],[Т7]]+Таблица1[[#This Row],[Lдуг 2,мм]]</f>
        <v>59573.831405022036</v>
      </c>
      <c r="CG1880" s="14">
        <f>Таблица1[[#This Row],[Т8]]+Таблица1[[#This Row],[Lпрям2, мм]]</f>
        <v>25471.494924849805</v>
      </c>
      <c r="CH1880" s="14">
        <f>Таблица1[[#This Row],[Т9]]-Таблица1[[#This Row],[Т9]]</f>
        <v>0</v>
      </c>
      <c r="CI1880" s="50">
        <f>Таблица1[[#This Row],[Т9]]-Таблица1[[#This Row],[Т8]]</f>
        <v>34102.336480172235</v>
      </c>
      <c r="CJ1880" s="54">
        <f>Таблица1[[#This Row],[Т9]]-Таблица1[[#This Row],[Т7]]</f>
        <v>0</v>
      </c>
      <c r="CK1880" s="14">
        <f>Таблица1[[#This Row],[Т9]]-Таблица1[[#This Row],[Т6]]</f>
        <v>37388.347876074185</v>
      </c>
      <c r="CL1880" s="14">
        <f>Таблица1[[#This Row],[Т9]]-Таблица1[[#This Row],[Т5]]</f>
        <v>301.00428116419789</v>
      </c>
      <c r="CM1880" s="14">
        <f>Таблица1[[#This Row],[Т9]]-Таблица1[[#This Row],[Т4]]</f>
        <v>38516.823396411244</v>
      </c>
      <c r="CN1880" s="14">
        <f>Таблица1[[#This Row],[Т9]]-Таблица1[[#This Row],[Т3]]</f>
        <v>533.04447178375995</v>
      </c>
      <c r="CO1880" s="14">
        <f>Таблица1[[#This Row],[Т9]]-Таблица1[[#This Row],[Т2]]</f>
        <v>43997.355578599396</v>
      </c>
      <c r="CP1880" s="14">
        <f>Таблица1[[#This Row],[Т9]]-Таблица1[[#This Row],[Т1]]</f>
        <v>910.01108301721979</v>
      </c>
      <c r="CQ1880" s="14">
        <f>Таблица1[[#This Row],[Т9]]-Таблица1[[#This Row],[угол обхв6]]</f>
        <v>47358.429693005019</v>
      </c>
      <c r="CR1880" s="14">
        <f>Таблица1[[#This Row],[Т9]]-Таблица1[[#This Row],[угол обхв5]]</f>
        <v>1562.1525341402084</v>
      </c>
      <c r="CS1880" s="14">
        <f>Таблица1[[#This Row],[Т9]]-Таблица1[[#This Row],[угол обхв4]]</f>
        <v>59573.831405022036</v>
      </c>
      <c r="CT1880" s="14">
        <f>Таблица1[[#This Row],[Lкан_прям, мм]]+Таблица1[[#This Row],[Lкан_дуг, мм]]+Таблица1[[#This Row],[Lкан_леб,мм]]</f>
        <v>85045.326329871838</v>
      </c>
      <c r="CU1880" s="16">
        <f>Таблица1[[#This Row],[Lкан_леб,мм]]</f>
        <v>58011.678870881828</v>
      </c>
      <c r="CV1880" s="14">
        <f>2534431-(Таблица1[[#This Row],[Т23]]+Таблица1[[#This Row],[угол обхв3]])</f>
        <v>2449067.3525410099</v>
      </c>
      <c r="CW1880" s="50">
        <f>SUM(X1880:AC1880,AD1880:AI1880)-Таблица1[[#This Row],[lподв_min, мм]]</f>
        <v>23747.636061846424</v>
      </c>
      <c r="CX1880" s="17">
        <f>CW2319-Таблица1[[#This Row],[Суммарная длина каната]]</f>
        <v>-2426358.8449797202</v>
      </c>
    </row>
    <row r="1881" spans="1:102" x14ac:dyDescent="0.25">
      <c r="A1881" s="21">
        <v>1880</v>
      </c>
      <c r="B1881" s="10">
        <v>48.370204081632643</v>
      </c>
      <c r="C1881" s="10">
        <v>42.568571428571424</v>
      </c>
      <c r="D1881" s="11">
        <v>8435.3969316929852</v>
      </c>
      <c r="E1881" s="11">
        <v>10465.668236099309</v>
      </c>
      <c r="F1881" s="11">
        <v>7571.1378410901552</v>
      </c>
      <c r="G1881" s="11">
        <v>10718.542165776475</v>
      </c>
      <c r="H1881" s="11">
        <v>8027.3964416929857</v>
      </c>
      <c r="I1881" s="11">
        <v>7130.8362027387739</v>
      </c>
      <c r="J1881" s="11">
        <v>3334.8320333605361</v>
      </c>
      <c r="K1881" s="11">
        <v>25509.721311363784</v>
      </c>
      <c r="L1881" s="11">
        <v>1523.9261476262293</v>
      </c>
      <c r="M1881" s="11">
        <v>58011.678870881828</v>
      </c>
      <c r="N1881" s="11">
        <v>6822.7390870440049</v>
      </c>
      <c r="O1881" s="11">
        <v>19662.432445516119</v>
      </c>
      <c r="P1881" s="43">
        <v>9193.6068753530981</v>
      </c>
      <c r="Q1881" s="11">
        <v>17295.007419456288</v>
      </c>
      <c r="R1881" s="11">
        <v>8525.6407852821485</v>
      </c>
      <c r="S1881" s="11">
        <v>11855.333320531303</v>
      </c>
      <c r="T1881" s="11">
        <v>8435.3969316929852</v>
      </c>
      <c r="U1881" s="11">
        <v>10465.668236099309</v>
      </c>
      <c r="V1881" s="11">
        <v>7538.3707617278133</v>
      </c>
      <c r="W1881" s="11">
        <v>10581.986980924115</v>
      </c>
      <c r="X1881" s="12">
        <v>0</v>
      </c>
      <c r="Y1881" s="12">
        <v>639.40507664076574</v>
      </c>
      <c r="Z1881" s="12">
        <v>370.58979246778034</v>
      </c>
      <c r="AA1881" s="44">
        <v>232.0401906195585</v>
      </c>
      <c r="AB1881" s="45">
        <v>281.89108789812479</v>
      </c>
      <c r="AC1881" s="12">
        <v>0</v>
      </c>
      <c r="AD1881" s="12">
        <v>12215.401712017017</v>
      </c>
      <c r="AE1881" s="12">
        <v>3350.4798646844683</v>
      </c>
      <c r="AF1881" s="12">
        <v>5480.5321821881498</v>
      </c>
      <c r="AG1881" s="44">
        <v>1128.4755203370605</v>
      </c>
      <c r="AH1881" s="45">
        <v>3334.8320321370843</v>
      </c>
      <c r="AI1881" s="12">
        <v>0</v>
      </c>
      <c r="AJ1881" s="12">
        <v>-44.833817110010223</v>
      </c>
      <c r="AK1881" s="12">
        <v>44.95836987713394</v>
      </c>
      <c r="AL1881" s="12">
        <v>97.000602815940013</v>
      </c>
      <c r="AM1881" s="44">
        <v>129.58619987454742</v>
      </c>
      <c r="AN1881" s="45">
        <v>89.9999998281899</v>
      </c>
      <c r="AO1881" s="12">
        <v>0</v>
      </c>
      <c r="AP1881" s="12">
        <v>-2127.532319573575</v>
      </c>
      <c r="AQ1881" s="12">
        <v>7111.0289588362584</v>
      </c>
      <c r="AR1881" s="12">
        <v>9598.5651820617859</v>
      </c>
      <c r="AS1881" s="44">
        <v>8840.0728188144931</v>
      </c>
      <c r="AT1881" s="45">
        <v>8027.3969316929852</v>
      </c>
      <c r="AU1881" s="12">
        <v>0</v>
      </c>
      <c r="AV1881" s="12">
        <v>11339.263293454389</v>
      </c>
      <c r="AW1881" s="12">
        <v>19951.141554866703</v>
      </c>
      <c r="AX1881" s="12">
        <v>17245.280466728105</v>
      </c>
      <c r="AY1881" s="44">
        <v>11595.340058524929</v>
      </c>
      <c r="AZ1881" s="45">
        <v>10465.66823487586</v>
      </c>
      <c r="BA1881" s="12">
        <v>0</v>
      </c>
      <c r="BB1881" s="12">
        <v>6535.0775079302175</v>
      </c>
      <c r="BC1881" s="12">
        <v>9481.8967471453507</v>
      </c>
      <c r="BD1881" s="12">
        <v>8930.5990919908363</v>
      </c>
      <c r="BE1881" s="44">
        <v>8120.9648981606397</v>
      </c>
      <c r="BF1881" s="45">
        <v>8027.3969416929858</v>
      </c>
      <c r="BG1881" s="12">
        <v>0</v>
      </c>
      <c r="BH1881" s="12">
        <v>19951.767572836954</v>
      </c>
      <c r="BI1881" s="12">
        <v>17583.716528806868</v>
      </c>
      <c r="BJ1881" s="12">
        <v>11805.606367803121</v>
      </c>
      <c r="BK1881" s="44">
        <v>10725.661498105683</v>
      </c>
      <c r="BL1881" s="45">
        <v>7130.8362027387757</v>
      </c>
      <c r="BM1881" s="12">
        <v>0</v>
      </c>
      <c r="BN1881" s="12">
        <v>0</v>
      </c>
      <c r="BO1881" s="12">
        <v>89.792186987144149</v>
      </c>
      <c r="BP1881" s="12">
        <v>52.04223293880608</v>
      </c>
      <c r="BQ1881" s="48">
        <v>32.585597058607398</v>
      </c>
      <c r="BR1881" s="49">
        <v>39.586200046357519</v>
      </c>
      <c r="BS1881" s="13">
        <v>0</v>
      </c>
      <c r="BT1881" s="12">
        <v>318.32112911816489</v>
      </c>
      <c r="BV1881" s="14">
        <f>Таблица1[[#This Row],[Lкан_леб,мм]]</f>
        <v>58011.678870881828</v>
      </c>
      <c r="BW1881" s="50">
        <f>Таблица1[[#This Row],[угол обхв4]]+Таблица1[[#This Row],[Lдуг 3,мм]]</f>
        <v>12215.401712017017</v>
      </c>
      <c r="BX1881" s="54">
        <f>Таблица1[[#This Row],[угол обхв5]]+Таблица1[[#This Row],[Y5, мм]]</f>
        <v>58651.083947522595</v>
      </c>
      <c r="BY1881" s="14">
        <f>Таблица1[[#This Row],[угол обхв6]]+Таблица1[[#This Row],[Lдуг 4,мм]]</f>
        <v>15565.881576701486</v>
      </c>
      <c r="BZ1881" s="14">
        <f>Таблица1[[#This Row],[Т1]]+Таблица1[[#This Row],[X6, мм]]</f>
        <v>59021.673739990372</v>
      </c>
      <c r="CA1881" s="14">
        <f>Таблица1[[#This Row],[Т2]]+Таблица1[[#This Row],[Lдуг 5,мм]]</f>
        <v>21046.413758889634</v>
      </c>
      <c r="CB1881" s="14">
        <f>Таблица1[[#This Row],[Т3]]+Таблица1[[#This Row],[Y6, мм]]</f>
        <v>59253.713930609934</v>
      </c>
      <c r="CC1881" s="14">
        <f>Таблица1[[#This Row],[Т4]]+Таблица1[[#This Row],[Lдуг 6,мм]]</f>
        <v>22174.889279226692</v>
      </c>
      <c r="CD1881" s="14">
        <f>Таблица1[[#This Row],[Т5]]+Таблица1[[#This Row],[Lдуг 1,мм]]</f>
        <v>59535.60501850806</v>
      </c>
      <c r="CE1881" s="14">
        <f>Таблица1[[#This Row],[Т6]]+Таблица1[[#This Row],[Lпрям1, мм]]</f>
        <v>25509.721311363777</v>
      </c>
      <c r="CF1881" s="15">
        <f>Таблица1[[#This Row],[Т7]]+Таблица1[[#This Row],[Lдуг 2,мм]]</f>
        <v>59535.60501850806</v>
      </c>
      <c r="CG1881" s="14">
        <f>Таблица1[[#This Row],[Т8]]+Таблица1[[#This Row],[Lпрям2, мм]]</f>
        <v>25509.721311363777</v>
      </c>
      <c r="CH1881" s="14">
        <f>Таблица1[[#This Row],[Т9]]-Таблица1[[#This Row],[Т9]]</f>
        <v>0</v>
      </c>
      <c r="CI1881" s="50">
        <f>Таблица1[[#This Row],[Т9]]-Таблица1[[#This Row],[Т8]]</f>
        <v>34025.883707144283</v>
      </c>
      <c r="CJ1881" s="54">
        <f>Таблица1[[#This Row],[Т9]]-Таблица1[[#This Row],[Т7]]</f>
        <v>0</v>
      </c>
      <c r="CK1881" s="14">
        <f>Таблица1[[#This Row],[Т9]]-Таблица1[[#This Row],[Т6]]</f>
        <v>37360.715739281368</v>
      </c>
      <c r="CL1881" s="14">
        <f>Таблица1[[#This Row],[Т9]]-Таблица1[[#This Row],[Т5]]</f>
        <v>281.89108789812599</v>
      </c>
      <c r="CM1881" s="14">
        <f>Таблица1[[#This Row],[Т9]]-Таблица1[[#This Row],[Т4]]</f>
        <v>38489.191259618427</v>
      </c>
      <c r="CN1881" s="14">
        <f>Таблица1[[#This Row],[Т9]]-Таблица1[[#This Row],[Т3]]</f>
        <v>513.93127851768804</v>
      </c>
      <c r="CO1881" s="14">
        <f>Таблица1[[#This Row],[Т9]]-Таблица1[[#This Row],[Т2]]</f>
        <v>43969.723441806578</v>
      </c>
      <c r="CP1881" s="14">
        <f>Таблица1[[#This Row],[Т9]]-Таблица1[[#This Row],[Т1]]</f>
        <v>884.52107098546549</v>
      </c>
      <c r="CQ1881" s="14">
        <f>Таблица1[[#This Row],[Т9]]-Таблица1[[#This Row],[угол обхв6]]</f>
        <v>47320.203306491043</v>
      </c>
      <c r="CR1881" s="14">
        <f>Таблица1[[#This Row],[Т9]]-Таблица1[[#This Row],[угол обхв5]]</f>
        <v>1523.9261476262327</v>
      </c>
      <c r="CS1881" s="14">
        <f>Таблица1[[#This Row],[Т9]]-Таблица1[[#This Row],[угол обхв4]]</f>
        <v>59535.60501850806</v>
      </c>
      <c r="CT1881" s="14">
        <f>Таблица1[[#This Row],[Lкан_прям, мм]]+Таблица1[[#This Row],[Lкан_дуг, мм]]+Таблица1[[#This Row],[Lкан_леб,мм]]</f>
        <v>85045.326329871838</v>
      </c>
      <c r="CU1881" s="16">
        <f>Таблица1[[#This Row],[Lкан_леб,мм]]</f>
        <v>58011.678870881828</v>
      </c>
      <c r="CV1881" s="14">
        <f>2534431-(Таблица1[[#This Row],[Т23]]+Таблица1[[#This Row],[угол обхв3]])</f>
        <v>2449067.3525410099</v>
      </c>
      <c r="CW1881" s="50">
        <f>SUM(X1881:AC1881,AD1881:AI1881)-Таблица1[[#This Row],[lподв_min, мм]]</f>
        <v>23698.815425629473</v>
      </c>
      <c r="CX1881" s="17">
        <f>CW2320-Таблица1[[#This Row],[Суммарная длина каната]]</f>
        <v>-2426402.4034467856</v>
      </c>
    </row>
    <row r="1882" spans="1:102" x14ac:dyDescent="0.25">
      <c r="A1882" s="21">
        <v>1881</v>
      </c>
      <c r="B1882" s="10">
        <v>48.370204081632643</v>
      </c>
      <c r="C1882" s="10">
        <v>45.252653061224485</v>
      </c>
      <c r="D1882" s="11">
        <v>8819.9790681954855</v>
      </c>
      <c r="E1882" s="11">
        <v>10521.301547838621</v>
      </c>
      <c r="F1882" s="11">
        <v>7944.8263201878572</v>
      </c>
      <c r="G1882" s="11">
        <v>10733.42572763596</v>
      </c>
      <c r="H1882" s="11">
        <v>8411.978578195487</v>
      </c>
      <c r="I1882" s="11">
        <v>7136.0156081915657</v>
      </c>
      <c r="J1882" s="11">
        <v>3385.285939647054</v>
      </c>
      <c r="K1882" s="11">
        <v>25547.9476978778</v>
      </c>
      <c r="L1882" s="11">
        <v>1485.6997611122017</v>
      </c>
      <c r="M1882" s="11">
        <v>58011.678870881828</v>
      </c>
      <c r="N1882" s="11">
        <v>6822.7390870440049</v>
      </c>
      <c r="O1882" s="11">
        <v>19662.432445516119</v>
      </c>
      <c r="P1882" s="43">
        <v>9257.5465553992253</v>
      </c>
      <c r="Q1882" s="11">
        <v>17378.654586303404</v>
      </c>
      <c r="R1882" s="11">
        <v>8845.0473892849332</v>
      </c>
      <c r="S1882" s="11">
        <v>11913.668086964633</v>
      </c>
      <c r="T1882" s="11">
        <v>8819.9790681954855</v>
      </c>
      <c r="U1882" s="11">
        <v>10521.301547838621</v>
      </c>
      <c r="V1882" s="11">
        <v>7918.4899219154922</v>
      </c>
      <c r="W1882" s="11">
        <v>10595.485906967528</v>
      </c>
      <c r="X1882" s="12">
        <v>0</v>
      </c>
      <c r="Y1882" s="12">
        <v>626.64696334605344</v>
      </c>
      <c r="Z1882" s="12">
        <v>364.23471251459551</v>
      </c>
      <c r="AA1882" s="44">
        <v>232.04019061955896</v>
      </c>
      <c r="AB1882" s="45">
        <v>262.77789463199389</v>
      </c>
      <c r="AC1882" s="12">
        <v>0</v>
      </c>
      <c r="AD1882" s="12">
        <v>12215.401712017017</v>
      </c>
      <c r="AE1882" s="12">
        <v>3338.2523448937418</v>
      </c>
      <c r="AF1882" s="12">
        <v>5480.5321821881489</v>
      </c>
      <c r="AG1882" s="44">
        <v>1128.475520337058</v>
      </c>
      <c r="AH1882" s="45">
        <v>3385.2859384418366</v>
      </c>
      <c r="AI1882" s="12">
        <v>0</v>
      </c>
      <c r="AJ1882" s="12">
        <v>-44.833817110010223</v>
      </c>
      <c r="AK1882" s="12">
        <v>43.166737410622268</v>
      </c>
      <c r="AL1882" s="12">
        <v>94.316521183286952</v>
      </c>
      <c r="AM1882" s="44">
        <v>126.90211824189441</v>
      </c>
      <c r="AN1882" s="45">
        <v>89.999999830750539</v>
      </c>
      <c r="AO1882" s="12">
        <v>0</v>
      </c>
      <c r="AP1882" s="12">
        <v>-2127.532319573575</v>
      </c>
      <c r="AQ1882" s="12">
        <v>7101.8615949586811</v>
      </c>
      <c r="AR1882" s="12">
        <v>9664.389251985669</v>
      </c>
      <c r="AS1882" s="44">
        <v>9171.309673057749</v>
      </c>
      <c r="AT1882" s="45">
        <v>8411.9790681954873</v>
      </c>
      <c r="AU1882" s="12">
        <v>0</v>
      </c>
      <c r="AV1882" s="12">
        <v>11339.263293454389</v>
      </c>
      <c r="AW1882" s="12">
        <v>19960.013737897581</v>
      </c>
      <c r="AX1882" s="12">
        <v>17347.945951780352</v>
      </c>
      <c r="AY1882" s="44">
        <v>11668.68457285124</v>
      </c>
      <c r="AZ1882" s="45">
        <v>10521.301546633404</v>
      </c>
      <c r="BA1882" s="12">
        <v>0</v>
      </c>
      <c r="BB1882" s="12">
        <v>6535.0775079302175</v>
      </c>
      <c r="BC1882" s="12">
        <v>9536.6690633138987</v>
      </c>
      <c r="BD1882" s="12">
        <v>9251.8900858713787</v>
      </c>
      <c r="BE1882" s="44">
        <v>8493.7167844226715</v>
      </c>
      <c r="BF1882" s="45">
        <v>8411.9790781954871</v>
      </c>
      <c r="BG1882" s="12">
        <v>0</v>
      </c>
      <c r="BH1882" s="12">
        <v>19951.767572836954</v>
      </c>
      <c r="BI1882" s="12">
        <v>17676.235878684867</v>
      </c>
      <c r="BJ1882" s="12">
        <v>11882.959452441584</v>
      </c>
      <c r="BK1882" s="44">
        <v>10766.285061952012</v>
      </c>
      <c r="BL1882" s="45">
        <v>7136.0156081915675</v>
      </c>
      <c r="BM1882" s="12">
        <v>0</v>
      </c>
      <c r="BN1882" s="12">
        <v>0</v>
      </c>
      <c r="BO1882" s="12">
        <v>88.000554520632491</v>
      </c>
      <c r="BP1882" s="12">
        <v>51.149783772664684</v>
      </c>
      <c r="BQ1882" s="48">
        <v>32.585597058607462</v>
      </c>
      <c r="BR1882" s="49">
        <v>36.902118411143874</v>
      </c>
      <c r="BS1882" s="13">
        <v>0</v>
      </c>
      <c r="BT1882" s="12">
        <v>318.32112911816489</v>
      </c>
      <c r="BV1882" s="14">
        <f>Таблица1[[#This Row],[Lкан_леб,мм]]</f>
        <v>58011.678870881828</v>
      </c>
      <c r="BW1882" s="50">
        <f>Таблица1[[#This Row],[угол обхв4]]+Таблица1[[#This Row],[Lдуг 3,мм]]</f>
        <v>12215.401712017017</v>
      </c>
      <c r="BX1882" s="54">
        <f>Таблица1[[#This Row],[угол обхв5]]+Таблица1[[#This Row],[Y5, мм]]</f>
        <v>58638.325834227879</v>
      </c>
      <c r="BY1882" s="14">
        <f>Таблица1[[#This Row],[угол обхв6]]+Таблица1[[#This Row],[Lдуг 4,мм]]</f>
        <v>15553.65405691076</v>
      </c>
      <c r="BZ1882" s="14">
        <f>Таблица1[[#This Row],[Т1]]+Таблица1[[#This Row],[X6, мм]]</f>
        <v>59002.560546742476</v>
      </c>
      <c r="CA1882" s="14">
        <f>Таблица1[[#This Row],[Т2]]+Таблица1[[#This Row],[Lдуг 5,мм]]</f>
        <v>21034.186239098908</v>
      </c>
      <c r="CB1882" s="14">
        <f>Таблица1[[#This Row],[Т3]]+Таблица1[[#This Row],[Y6, мм]]</f>
        <v>59234.600737362038</v>
      </c>
      <c r="CC1882" s="14">
        <f>Таблица1[[#This Row],[Т4]]+Таблица1[[#This Row],[Lдуг 6,мм]]</f>
        <v>22162.661759435967</v>
      </c>
      <c r="CD1882" s="14">
        <f>Таблица1[[#This Row],[Т5]]+Таблица1[[#This Row],[Lдуг 1,мм]]</f>
        <v>59497.378631994034</v>
      </c>
      <c r="CE1882" s="14">
        <f>Таблица1[[#This Row],[Т6]]+Таблица1[[#This Row],[Lпрям1, мм]]</f>
        <v>25547.947697877804</v>
      </c>
      <c r="CF1882" s="15">
        <f>Таблица1[[#This Row],[Т7]]+Таблица1[[#This Row],[Lдуг 2,мм]]</f>
        <v>59497.378631994034</v>
      </c>
      <c r="CG1882" s="14">
        <f>Таблица1[[#This Row],[Т8]]+Таблица1[[#This Row],[Lпрям2, мм]]</f>
        <v>25547.947697877804</v>
      </c>
      <c r="CH1882" s="14">
        <f>Таблица1[[#This Row],[Т9]]-Таблица1[[#This Row],[Т9]]</f>
        <v>0</v>
      </c>
      <c r="CI1882" s="50">
        <f>Таблица1[[#This Row],[Т9]]-Таблица1[[#This Row],[Т8]]</f>
        <v>33949.43093411623</v>
      </c>
      <c r="CJ1882" s="54">
        <f>Таблица1[[#This Row],[Т9]]-Таблица1[[#This Row],[Т7]]</f>
        <v>0</v>
      </c>
      <c r="CK1882" s="14">
        <f>Таблица1[[#This Row],[Т9]]-Таблица1[[#This Row],[Т6]]</f>
        <v>37334.71687255807</v>
      </c>
      <c r="CL1882" s="14">
        <f>Таблица1[[#This Row],[Т9]]-Таблица1[[#This Row],[Т5]]</f>
        <v>262.77789463199588</v>
      </c>
      <c r="CM1882" s="14">
        <f>Таблица1[[#This Row],[Т9]]-Таблица1[[#This Row],[Т4]]</f>
        <v>38463.192392895129</v>
      </c>
      <c r="CN1882" s="14">
        <f>Таблица1[[#This Row],[Т9]]-Таблица1[[#This Row],[Т3]]</f>
        <v>494.81808525155793</v>
      </c>
      <c r="CO1882" s="14">
        <f>Таблица1[[#This Row],[Т9]]-Таблица1[[#This Row],[Т2]]</f>
        <v>43943.724575083274</v>
      </c>
      <c r="CP1882" s="14">
        <f>Таблица1[[#This Row],[Т9]]-Таблица1[[#This Row],[Т1]]</f>
        <v>859.05279776615498</v>
      </c>
      <c r="CQ1882" s="14">
        <f>Таблица1[[#This Row],[Т9]]-Таблица1[[#This Row],[угол обхв6]]</f>
        <v>47281.976919977016</v>
      </c>
      <c r="CR1882" s="14">
        <f>Таблица1[[#This Row],[Т9]]-Таблица1[[#This Row],[угол обхв5]]</f>
        <v>1485.699761112206</v>
      </c>
      <c r="CS1882" s="14">
        <f>Таблица1[[#This Row],[Т9]]-Таблица1[[#This Row],[угол обхв4]]</f>
        <v>59497.378631994034</v>
      </c>
      <c r="CT1882" s="14">
        <f>Таблица1[[#This Row],[Lкан_прям, мм]]+Таблица1[[#This Row],[Lкан_дуг, мм]]+Таблица1[[#This Row],[Lкан_леб,мм]]</f>
        <v>85045.326329871838</v>
      </c>
      <c r="CU1882" s="16">
        <f>Таблица1[[#This Row],[Lкан_леб,мм]]</f>
        <v>58011.678870881828</v>
      </c>
      <c r="CV1882" s="14">
        <f>2534431-(Таблица1[[#This Row],[Т23]]+Таблица1[[#This Row],[угол обхв3]])</f>
        <v>2449067.3525410099</v>
      </c>
      <c r="CW1882" s="50">
        <f>SUM(X1882:AC1882,AD1882:AI1882)-Таблица1[[#This Row],[lподв_min, мм]]</f>
        <v>23648.36151934295</v>
      </c>
      <c r="CX1882" s="17">
        <f>CW2321-Таблица1[[#This Row],[Суммарная длина каната]]</f>
        <v>-2426447.0397049766</v>
      </c>
    </row>
    <row r="1883" spans="1:102" x14ac:dyDescent="0.25">
      <c r="A1883" s="21">
        <v>1882</v>
      </c>
      <c r="B1883" s="10">
        <v>48.370204081632643</v>
      </c>
      <c r="C1883" s="10">
        <v>47.936734693877547</v>
      </c>
      <c r="D1883" s="11">
        <v>9201.5340403991158</v>
      </c>
      <c r="E1883" s="11">
        <v>10594.883395318819</v>
      </c>
      <c r="F1883" s="11">
        <v>8317.4078533179654</v>
      </c>
      <c r="G1883" s="11">
        <v>10765.792392499616</v>
      </c>
      <c r="H1883" s="11">
        <v>8793.5335503991155</v>
      </c>
      <c r="I1883" s="11">
        <v>7157.5192474421356</v>
      </c>
      <c r="J1883" s="11">
        <v>3437.3641478766831</v>
      </c>
      <c r="K1883" s="11">
        <v>25586.174084391856</v>
      </c>
      <c r="L1883" s="11">
        <v>1447.4733745981478</v>
      </c>
      <c r="M1883" s="11">
        <v>58011.678870881828</v>
      </c>
      <c r="N1883" s="11">
        <v>6822.7390870440049</v>
      </c>
      <c r="O1883" s="11">
        <v>19662.432445516119</v>
      </c>
      <c r="P1883" s="43">
        <v>9317.4989814798355</v>
      </c>
      <c r="Q1883" s="11">
        <v>17465.204212605309</v>
      </c>
      <c r="R1883" s="11">
        <v>9161.3718252768685</v>
      </c>
      <c r="S1883" s="11">
        <v>11986.896325027619</v>
      </c>
      <c r="T1883" s="11">
        <v>9201.5340403991158</v>
      </c>
      <c r="U1883" s="11">
        <v>10594.883395318819</v>
      </c>
      <c r="V1883" s="11">
        <v>8297.5599222019027</v>
      </c>
      <c r="W1883" s="11">
        <v>10626.770596976712</v>
      </c>
      <c r="X1883" s="12">
        <v>0</v>
      </c>
      <c r="Y1883" s="12">
        <v>613.86373419060658</v>
      </c>
      <c r="Z1883" s="12">
        <v>357.90474842214519</v>
      </c>
      <c r="AA1883" s="44">
        <v>232.04019061955896</v>
      </c>
      <c r="AB1883" s="45">
        <v>243.66470136583709</v>
      </c>
      <c r="AC1883" s="12">
        <v>0</v>
      </c>
      <c r="AD1883" s="12">
        <v>12215.401712017017</v>
      </c>
      <c r="AE1883" s="12">
        <v>3324.4005231599026</v>
      </c>
      <c r="AF1883" s="12">
        <v>5480.532182188148</v>
      </c>
      <c r="AG1883" s="44">
        <v>1128.4755203370626</v>
      </c>
      <c r="AH1883" s="45">
        <v>3437.3641466897247</v>
      </c>
      <c r="AI1883" s="12">
        <v>0</v>
      </c>
      <c r="AJ1883" s="12">
        <v>-44.833817110010223</v>
      </c>
      <c r="AK1883" s="12">
        <v>41.371577902887744</v>
      </c>
      <c r="AL1883" s="12">
        <v>91.63243955063389</v>
      </c>
      <c r="AM1883" s="44">
        <v>124.21803660924135</v>
      </c>
      <c r="AN1883" s="45">
        <v>89.99999983331476</v>
      </c>
      <c r="AO1883" s="12">
        <v>0</v>
      </c>
      <c r="AP1883" s="12">
        <v>-2127.532319573575</v>
      </c>
      <c r="AQ1883" s="12">
        <v>7092.4024783177802</v>
      </c>
      <c r="AR1883" s="12">
        <v>9725.3333931444504</v>
      </c>
      <c r="AS1883" s="44">
        <v>9498.7484901809821</v>
      </c>
      <c r="AT1883" s="45">
        <v>8793.5340403991158</v>
      </c>
      <c r="AU1883" s="12">
        <v>0</v>
      </c>
      <c r="AV1883" s="12">
        <v>11339.263293454389</v>
      </c>
      <c r="AW1883" s="12">
        <v>19968.611568590713</v>
      </c>
      <c r="AX1883" s="12">
        <v>17453.581275705528</v>
      </c>
      <c r="AY1883" s="44">
        <v>11757.460089924756</v>
      </c>
      <c r="AZ1883" s="45">
        <v>10594.883394131863</v>
      </c>
      <c r="BA1883" s="12">
        <v>0</v>
      </c>
      <c r="BB1883" s="12">
        <v>6535.0775079302175</v>
      </c>
      <c r="BC1883" s="12">
        <v>9587.1623727536098</v>
      </c>
      <c r="BD1883" s="12">
        <v>9569.2062369414834</v>
      </c>
      <c r="BE1883" s="44">
        <v>8864.1573754950005</v>
      </c>
      <c r="BF1883" s="45">
        <v>8793.5340503991174</v>
      </c>
      <c r="BG1883" s="12">
        <v>0</v>
      </c>
      <c r="BH1883" s="12">
        <v>19951.767572836954</v>
      </c>
      <c r="BI1883" s="12">
        <v>17771.383335679904</v>
      </c>
      <c r="BJ1883" s="12">
        <v>11975.273388127835</v>
      </c>
      <c r="BK1883" s="44">
        <v>10824.319630421682</v>
      </c>
      <c r="BL1883" s="45">
        <v>7157.5192474421374</v>
      </c>
      <c r="BM1883" s="12">
        <v>0</v>
      </c>
      <c r="BN1883" s="12">
        <v>0</v>
      </c>
      <c r="BO1883" s="12">
        <v>86.205395012897966</v>
      </c>
      <c r="BP1883" s="12">
        <v>50.260861647746154</v>
      </c>
      <c r="BQ1883" s="48">
        <v>32.585597058607462</v>
      </c>
      <c r="BR1883" s="49">
        <v>34.218036775926599</v>
      </c>
      <c r="BS1883" s="13">
        <v>0</v>
      </c>
      <c r="BT1883" s="12">
        <v>318.32112911816489</v>
      </c>
      <c r="BV1883" s="14">
        <f>Таблица1[[#This Row],[Lкан_леб,мм]]</f>
        <v>58011.678870881828</v>
      </c>
      <c r="BW1883" s="50">
        <f>Таблица1[[#This Row],[угол обхв4]]+Таблица1[[#This Row],[Lдуг 3,мм]]</f>
        <v>12215.401712017017</v>
      </c>
      <c r="BX1883" s="54">
        <f>Таблица1[[#This Row],[угол обхв5]]+Таблица1[[#This Row],[Y5, мм]]</f>
        <v>58625.542605072435</v>
      </c>
      <c r="BY1883" s="14">
        <f>Таблица1[[#This Row],[угол обхв6]]+Таблица1[[#This Row],[Lдуг 4,мм]]</f>
        <v>15539.80223517692</v>
      </c>
      <c r="BZ1883" s="14">
        <f>Таблица1[[#This Row],[Т1]]+Таблица1[[#This Row],[X6, мм]]</f>
        <v>58983.447353494579</v>
      </c>
      <c r="CA1883" s="14">
        <f>Таблица1[[#This Row],[Т2]]+Таблица1[[#This Row],[Lдуг 5,мм]]</f>
        <v>21020.334417365069</v>
      </c>
      <c r="CB1883" s="14">
        <f>Таблица1[[#This Row],[Т3]]+Таблица1[[#This Row],[Y6, мм]]</f>
        <v>59215.487544114141</v>
      </c>
      <c r="CC1883" s="14">
        <f>Таблица1[[#This Row],[Т4]]+Таблица1[[#This Row],[Lдуг 6,мм]]</f>
        <v>22148.809937702132</v>
      </c>
      <c r="CD1883" s="14">
        <f>Таблица1[[#This Row],[Т5]]+Таблица1[[#This Row],[Lдуг 1,мм]]</f>
        <v>59459.152245479978</v>
      </c>
      <c r="CE1883" s="14">
        <f>Таблица1[[#This Row],[Т6]]+Таблица1[[#This Row],[Lпрям1, мм]]</f>
        <v>25586.174084391856</v>
      </c>
      <c r="CF1883" s="15">
        <f>Таблица1[[#This Row],[Т7]]+Таблица1[[#This Row],[Lдуг 2,мм]]</f>
        <v>59459.152245479978</v>
      </c>
      <c r="CG1883" s="14">
        <f>Таблица1[[#This Row],[Т8]]+Таблица1[[#This Row],[Lпрям2, мм]]</f>
        <v>25586.174084391856</v>
      </c>
      <c r="CH1883" s="14">
        <f>Таблица1[[#This Row],[Т9]]-Таблица1[[#This Row],[Т9]]</f>
        <v>0</v>
      </c>
      <c r="CI1883" s="50">
        <f>Таблица1[[#This Row],[Т9]]-Таблица1[[#This Row],[Т8]]</f>
        <v>33872.978161088118</v>
      </c>
      <c r="CJ1883" s="54">
        <f>Таблица1[[#This Row],[Т9]]-Таблица1[[#This Row],[Т7]]</f>
        <v>0</v>
      </c>
      <c r="CK1883" s="14">
        <f>Таблица1[[#This Row],[Т9]]-Таблица1[[#This Row],[Т6]]</f>
        <v>37310.342307777843</v>
      </c>
      <c r="CL1883" s="14">
        <f>Таблица1[[#This Row],[Т9]]-Таблица1[[#This Row],[Т5]]</f>
        <v>243.66470136583666</v>
      </c>
      <c r="CM1883" s="14">
        <f>Таблица1[[#This Row],[Т9]]-Таблица1[[#This Row],[Т4]]</f>
        <v>38438.817828114908</v>
      </c>
      <c r="CN1883" s="14">
        <f>Таблица1[[#This Row],[Т9]]-Таблица1[[#This Row],[Т3]]</f>
        <v>475.70489198539872</v>
      </c>
      <c r="CO1883" s="14">
        <f>Таблица1[[#This Row],[Т9]]-Таблица1[[#This Row],[Т2]]</f>
        <v>43919.35001030306</v>
      </c>
      <c r="CP1883" s="14">
        <f>Таблица1[[#This Row],[Т9]]-Таблица1[[#This Row],[Т1]]</f>
        <v>833.60964040754334</v>
      </c>
      <c r="CQ1883" s="14">
        <f>Таблица1[[#This Row],[Т9]]-Таблица1[[#This Row],[угол обхв6]]</f>
        <v>47243.75053346296</v>
      </c>
      <c r="CR1883" s="14">
        <f>Таблица1[[#This Row],[Т9]]-Таблица1[[#This Row],[угол обхв5]]</f>
        <v>1447.4733745981503</v>
      </c>
      <c r="CS1883" s="14">
        <f>Таблица1[[#This Row],[Т9]]-Таблица1[[#This Row],[угол обхв4]]</f>
        <v>59459.152245479978</v>
      </c>
      <c r="CT1883" s="14">
        <f>Таблица1[[#This Row],[Lкан_прям, мм]]+Таблица1[[#This Row],[Lкан_дуг, мм]]+Таблица1[[#This Row],[Lкан_леб,мм]]</f>
        <v>85045.326329871838</v>
      </c>
      <c r="CU1883" s="16">
        <f>Таблица1[[#This Row],[Lкан_леб,мм]]</f>
        <v>58011.678870881828</v>
      </c>
      <c r="CV1883" s="14">
        <f>2534431-(Таблица1[[#This Row],[Т23]]+Таблица1[[#This Row],[угол обхв3]])</f>
        <v>2449067.3525410099</v>
      </c>
      <c r="CW1883" s="50">
        <f>SUM(X1883:AC1883,AD1883:AI1883)-Таблица1[[#This Row],[lподв_min, мм]]</f>
        <v>23596.283311113319</v>
      </c>
      <c r="CX1883" s="17">
        <f>CW2322-Таблица1[[#This Row],[Суммарная длина каната]]</f>
        <v>-2426492.7088128007</v>
      </c>
    </row>
    <row r="1884" spans="1:102" x14ac:dyDescent="0.25">
      <c r="A1884" s="21">
        <v>1883</v>
      </c>
      <c r="B1884" s="10">
        <v>48.370204081632643</v>
      </c>
      <c r="C1884" s="10">
        <v>50.620816326530601</v>
      </c>
      <c r="D1884" s="11">
        <v>9579.224658620491</v>
      </c>
      <c r="E1884" s="11">
        <v>10686.25232876705</v>
      </c>
      <c r="F1884" s="11">
        <v>8688.0649398882233</v>
      </c>
      <c r="G1884" s="11">
        <v>10815.571142978377</v>
      </c>
      <c r="H1884" s="11">
        <v>9171.2241686204925</v>
      </c>
      <c r="I1884" s="11">
        <v>7195.1958705114512</v>
      </c>
      <c r="J1884" s="11">
        <v>3491.056458255599</v>
      </c>
      <c r="K1884" s="11">
        <v>25624.400470905912</v>
      </c>
      <c r="L1884" s="11">
        <v>1409.2469880840981</v>
      </c>
      <c r="M1884" s="11">
        <v>58011.678870881828</v>
      </c>
      <c r="N1884" s="11">
        <v>6822.7390870440049</v>
      </c>
      <c r="O1884" s="11">
        <v>19662.432445516119</v>
      </c>
      <c r="P1884" s="43">
        <v>9373.3326088470767</v>
      </c>
      <c r="Q1884" s="11">
        <v>17554.466395308664</v>
      </c>
      <c r="R1884" s="11">
        <v>9473.9200292993919</v>
      </c>
      <c r="S1884" s="11">
        <v>12074.857360820279</v>
      </c>
      <c r="T1884" s="11">
        <v>9579.224658620491</v>
      </c>
      <c r="U1884" s="11">
        <v>10686.25232876705</v>
      </c>
      <c r="V1884" s="11">
        <v>8674.7490253102769</v>
      </c>
      <c r="W1884" s="11">
        <v>10675.772407580118</v>
      </c>
      <c r="X1884" s="12">
        <v>0</v>
      </c>
      <c r="Y1884" s="12">
        <v>601.05191589645119</v>
      </c>
      <c r="Z1884" s="12">
        <v>351.6033734684035</v>
      </c>
      <c r="AA1884" s="44">
        <v>232.0401906195587</v>
      </c>
      <c r="AB1884" s="45">
        <v>224.55150809968444</v>
      </c>
      <c r="AC1884" s="12">
        <v>0</v>
      </c>
      <c r="AD1884" s="12">
        <v>12215.401712017017</v>
      </c>
      <c r="AE1884" s="12">
        <v>3308.9345992767844</v>
      </c>
      <c r="AF1884" s="12">
        <v>5480.5321821881516</v>
      </c>
      <c r="AG1884" s="44">
        <v>1128.4755203370592</v>
      </c>
      <c r="AH1884" s="45">
        <v>3491.0564570868964</v>
      </c>
      <c r="AI1884" s="12">
        <v>0</v>
      </c>
      <c r="AJ1884" s="12">
        <v>-44.833817110010223</v>
      </c>
      <c r="AK1884" s="12">
        <v>39.572403598614216</v>
      </c>
      <c r="AL1884" s="12">
        <v>88.948357917980857</v>
      </c>
      <c r="AM1884" s="44">
        <v>121.53395497658828</v>
      </c>
      <c r="AN1884" s="45">
        <v>89.99999983587837</v>
      </c>
      <c r="AO1884" s="12">
        <v>0</v>
      </c>
      <c r="AP1884" s="12">
        <v>-2127.532319573575</v>
      </c>
      <c r="AQ1884" s="12">
        <v>7082.6566292863381</v>
      </c>
      <c r="AR1884" s="12">
        <v>9781.263884816457</v>
      </c>
      <c r="AS1884" s="44">
        <v>9821.6708195817737</v>
      </c>
      <c r="AT1884" s="45">
        <v>9171.224658620491</v>
      </c>
      <c r="AU1884" s="12">
        <v>0</v>
      </c>
      <c r="AV1884" s="12">
        <v>11339.263293454389</v>
      </c>
      <c r="AW1884" s="12">
        <v>19976.927073824307</v>
      </c>
      <c r="AX1884" s="12">
        <v>17561.95465852477</v>
      </c>
      <c r="AY1884" s="44">
        <v>11861.471822748976</v>
      </c>
      <c r="AZ1884" s="45">
        <v>10686.252327598349</v>
      </c>
      <c r="BA1884" s="12">
        <v>0</v>
      </c>
      <c r="BB1884" s="12">
        <v>6535.0775079302175</v>
      </c>
      <c r="BC1884" s="12">
        <v>9633.250151089409</v>
      </c>
      <c r="BD1884" s="12">
        <v>9881.8513052687722</v>
      </c>
      <c r="BE1884" s="44">
        <v>9231.4738683381092</v>
      </c>
      <c r="BF1884" s="45">
        <v>9171.2246686204926</v>
      </c>
      <c r="BG1884" s="12">
        <v>0</v>
      </c>
      <c r="BH1884" s="12">
        <v>19951.767572836954</v>
      </c>
      <c r="BI1884" s="12">
        <v>17868.961023616852</v>
      </c>
      <c r="BJ1884" s="12">
        <v>12082.345624036379</v>
      </c>
      <c r="BK1884" s="44">
        <v>10899.637866838351</v>
      </c>
      <c r="BL1884" s="45">
        <v>7195.195870511453</v>
      </c>
      <c r="BM1884" s="12">
        <v>0</v>
      </c>
      <c r="BN1884" s="12">
        <v>0</v>
      </c>
      <c r="BO1884" s="12">
        <v>84.406220708624431</v>
      </c>
      <c r="BP1884" s="12">
        <v>49.375954319366642</v>
      </c>
      <c r="BQ1884" s="48">
        <v>32.585597058607419</v>
      </c>
      <c r="BR1884" s="49">
        <v>31.533955140709903</v>
      </c>
      <c r="BS1884" s="13">
        <v>0</v>
      </c>
      <c r="BT1884" s="12">
        <v>318.32112911816489</v>
      </c>
      <c r="BV1884" s="14">
        <f>Таблица1[[#This Row],[Lкан_леб,мм]]</f>
        <v>58011.678870881828</v>
      </c>
      <c r="BW1884" s="50">
        <f>Таблица1[[#This Row],[угол обхв4]]+Таблица1[[#This Row],[Lдуг 3,мм]]</f>
        <v>12215.401712017017</v>
      </c>
      <c r="BX1884" s="54">
        <f>Таблица1[[#This Row],[угол обхв5]]+Таблица1[[#This Row],[Y5, мм]]</f>
        <v>58612.73078677828</v>
      </c>
      <c r="BY1884" s="14">
        <f>Таблица1[[#This Row],[угол обхв6]]+Таблица1[[#This Row],[Lдуг 4,мм]]</f>
        <v>15524.336311293802</v>
      </c>
      <c r="BZ1884" s="14">
        <f>Таблица1[[#This Row],[Т1]]+Таблица1[[#This Row],[X6, мм]]</f>
        <v>58964.334160246683</v>
      </c>
      <c r="CA1884" s="14">
        <f>Таблица1[[#This Row],[Т2]]+Таблица1[[#This Row],[Lдуг 5,мм]]</f>
        <v>21004.868493481954</v>
      </c>
      <c r="CB1884" s="14">
        <f>Таблица1[[#This Row],[Т3]]+Таблица1[[#This Row],[Y6, мм]]</f>
        <v>59196.374350866245</v>
      </c>
      <c r="CC1884" s="14">
        <f>Таблица1[[#This Row],[Т4]]+Таблица1[[#This Row],[Lдуг 6,мм]]</f>
        <v>22133.344013819013</v>
      </c>
      <c r="CD1884" s="14">
        <f>Таблица1[[#This Row],[Т5]]+Таблица1[[#This Row],[Lдуг 1,мм]]</f>
        <v>59420.925858965929</v>
      </c>
      <c r="CE1884" s="14">
        <f>Таблица1[[#This Row],[Т6]]+Таблица1[[#This Row],[Lпрям1, мм]]</f>
        <v>25624.400470905908</v>
      </c>
      <c r="CF1884" s="15">
        <f>Таблица1[[#This Row],[Т7]]+Таблица1[[#This Row],[Lдуг 2,мм]]</f>
        <v>59420.925858965929</v>
      </c>
      <c r="CG1884" s="14">
        <f>Таблица1[[#This Row],[Т8]]+Таблица1[[#This Row],[Lпрям2, мм]]</f>
        <v>25624.400470905908</v>
      </c>
      <c r="CH1884" s="14">
        <f>Таблица1[[#This Row],[Т9]]-Таблица1[[#This Row],[Т9]]</f>
        <v>0</v>
      </c>
      <c r="CI1884" s="50">
        <f>Таблица1[[#This Row],[Т9]]-Таблица1[[#This Row],[Т8]]</f>
        <v>33796.525388060021</v>
      </c>
      <c r="CJ1884" s="54">
        <f>Таблица1[[#This Row],[Т9]]-Таблица1[[#This Row],[Т7]]</f>
        <v>0</v>
      </c>
      <c r="CK1884" s="14">
        <f>Таблица1[[#This Row],[Т9]]-Таблица1[[#This Row],[Т6]]</f>
        <v>37287.581845146917</v>
      </c>
      <c r="CL1884" s="14">
        <f>Таблица1[[#This Row],[Т9]]-Таблица1[[#This Row],[Т5]]</f>
        <v>224.55150809968472</v>
      </c>
      <c r="CM1884" s="14">
        <f>Таблица1[[#This Row],[Т9]]-Таблица1[[#This Row],[Т4]]</f>
        <v>38416.057365483975</v>
      </c>
      <c r="CN1884" s="14">
        <f>Таблица1[[#This Row],[Т9]]-Таблица1[[#This Row],[Т3]]</f>
        <v>456.59169871924678</v>
      </c>
      <c r="CO1884" s="14">
        <f>Таблица1[[#This Row],[Т9]]-Таблица1[[#This Row],[Т2]]</f>
        <v>43896.589547672127</v>
      </c>
      <c r="CP1884" s="14">
        <f>Таблица1[[#This Row],[Т9]]-Таблица1[[#This Row],[Т1]]</f>
        <v>808.1950721876492</v>
      </c>
      <c r="CQ1884" s="14">
        <f>Таблица1[[#This Row],[Т9]]-Таблица1[[#This Row],[угол обхв6]]</f>
        <v>47205.524146948912</v>
      </c>
      <c r="CR1884" s="14">
        <f>Таблица1[[#This Row],[Т9]]-Таблица1[[#This Row],[угол обхв5]]</f>
        <v>1409.2469880841018</v>
      </c>
      <c r="CS1884" s="14">
        <f>Таблица1[[#This Row],[Т9]]-Таблица1[[#This Row],[угол обхв4]]</f>
        <v>59420.925858965929</v>
      </c>
      <c r="CT1884" s="14">
        <f>Таблица1[[#This Row],[Lкан_прям, мм]]+Таблица1[[#This Row],[Lкан_дуг, мм]]+Таблица1[[#This Row],[Lкан_леб,мм]]</f>
        <v>85045.326329871838</v>
      </c>
      <c r="CU1884" s="16">
        <f>Таблица1[[#This Row],[Lкан_леб,мм]]</f>
        <v>58011.678870881828</v>
      </c>
      <c r="CV1884" s="14">
        <f>2534431-(Таблица1[[#This Row],[Т23]]+Таблица1[[#This Row],[угол обхв3]])</f>
        <v>2449067.3525410099</v>
      </c>
      <c r="CW1884" s="50">
        <f>SUM(X1884:AC1884,AD1884:AI1884)-Таблица1[[#This Row],[lподв_min, мм]]</f>
        <v>23542.591000734406</v>
      </c>
      <c r="CX1884" s="17">
        <f>CW2323-Таблица1[[#This Row],[Суммарная длина каната]]</f>
        <v>-2426503.3892848263</v>
      </c>
    </row>
    <row r="1885" spans="1:102" x14ac:dyDescent="0.25">
      <c r="A1885" s="21">
        <v>1884</v>
      </c>
      <c r="B1885" s="10">
        <v>48.370204081632643</v>
      </c>
      <c r="C1885" s="10">
        <v>53.304897959183663</v>
      </c>
      <c r="D1885" s="11">
        <v>9952.2222121570394</v>
      </c>
      <c r="E1885" s="11">
        <v>10795.20787083657</v>
      </c>
      <c r="F1885" s="11">
        <v>9055.984301835033</v>
      </c>
      <c r="G1885" s="11">
        <v>10882.652756917147</v>
      </c>
      <c r="H1885" s="11">
        <v>9544.2217221570409</v>
      </c>
      <c r="I1885" s="11">
        <v>7248.85644009301</v>
      </c>
      <c r="J1885" s="11">
        <v>3546.3514307435603</v>
      </c>
      <c r="K1885" s="11">
        <v>25662.626857419931</v>
      </c>
      <c r="L1885" s="11">
        <v>1371.020601570081</v>
      </c>
      <c r="M1885" s="11">
        <v>58011.678870881828</v>
      </c>
      <c r="N1885" s="11">
        <v>6822.7390870440049</v>
      </c>
      <c r="O1885" s="11">
        <v>19662.432445516119</v>
      </c>
      <c r="P1885" s="43">
        <v>9424.924930024381</v>
      </c>
      <c r="Q1885" s="11">
        <v>17646.245279598508</v>
      </c>
      <c r="R1885" s="11">
        <v>9782.0062230216554</v>
      </c>
      <c r="S1885" s="11">
        <v>12177.358194442026</v>
      </c>
      <c r="T1885" s="11">
        <v>9952.2222121570394</v>
      </c>
      <c r="U1885" s="11">
        <v>10795.20787083657</v>
      </c>
      <c r="V1885" s="11">
        <v>9049.2296209385277</v>
      </c>
      <c r="W1885" s="11">
        <v>10742.383821346983</v>
      </c>
      <c r="X1885" s="12">
        <v>0</v>
      </c>
      <c r="Y1885" s="12">
        <v>588.20792456674542</v>
      </c>
      <c r="Z1885" s="12">
        <v>345.33417155021215</v>
      </c>
      <c r="AA1885" s="44">
        <v>232.0401906195587</v>
      </c>
      <c r="AB1885" s="45">
        <v>205.43831483356462</v>
      </c>
      <c r="AC1885" s="12">
        <v>0</v>
      </c>
      <c r="AD1885" s="12">
        <v>12215.401712017017</v>
      </c>
      <c r="AE1885" s="12">
        <v>3291.8660132846198</v>
      </c>
      <c r="AF1885" s="12">
        <v>5480.5321821881489</v>
      </c>
      <c r="AG1885" s="44">
        <v>1128.4755203370626</v>
      </c>
      <c r="AH1885" s="45">
        <v>3546.35142959308</v>
      </c>
      <c r="AI1885" s="12">
        <v>0</v>
      </c>
      <c r="AJ1885" s="12">
        <v>-44.833817110010223</v>
      </c>
      <c r="AK1885" s="12">
        <v>37.768711208185863</v>
      </c>
      <c r="AL1885" s="12">
        <v>86.264276285327782</v>
      </c>
      <c r="AM1885" s="44">
        <v>118.8498733439352</v>
      </c>
      <c r="AN1885" s="45">
        <v>89.99999983843739</v>
      </c>
      <c r="AO1885" s="12">
        <v>0</v>
      </c>
      <c r="AP1885" s="12">
        <v>-2127.532319573575</v>
      </c>
      <c r="AQ1885" s="12">
        <v>7072.629076604544</v>
      </c>
      <c r="AR1885" s="12">
        <v>9832.0580069900898</v>
      </c>
      <c r="AS1885" s="44">
        <v>10139.368120519204</v>
      </c>
      <c r="AT1885" s="45">
        <v>9544.2222121570394</v>
      </c>
      <c r="AU1885" s="12">
        <v>0</v>
      </c>
      <c r="AV1885" s="12">
        <v>11339.263293454389</v>
      </c>
      <c r="AW1885" s="12">
        <v>19984.952201682212</v>
      </c>
      <c r="AX1885" s="12">
        <v>17672.828312541256</v>
      </c>
      <c r="AY1885" s="44">
        <v>11980.491553751046</v>
      </c>
      <c r="AZ1885" s="45">
        <v>10795.207869686092</v>
      </c>
      <c r="BA1885" s="12">
        <v>0</v>
      </c>
      <c r="BB1885" s="12">
        <v>6535.0775079302175</v>
      </c>
      <c r="BC1885" s="12">
        <v>9674.8149195849201</v>
      </c>
      <c r="BD1885" s="12">
        <v>10189.139299987364</v>
      </c>
      <c r="BE1885" s="44">
        <v>9594.8603146594905</v>
      </c>
      <c r="BF1885" s="45">
        <v>9544.222222157041</v>
      </c>
      <c r="BG1885" s="12">
        <v>0</v>
      </c>
      <c r="BH1885" s="12">
        <v>19951.767572836954</v>
      </c>
      <c r="BI1885" s="12">
        <v>17968.765035764602</v>
      </c>
      <c r="BJ1885" s="12">
        <v>12203.94122738477</v>
      </c>
      <c r="BK1885" s="44">
        <v>10992.074511527549</v>
      </c>
      <c r="BL1885" s="45">
        <v>7248.8564400930118</v>
      </c>
      <c r="BM1885" s="12">
        <v>0</v>
      </c>
      <c r="BN1885" s="12">
        <v>0</v>
      </c>
      <c r="BO1885" s="12">
        <v>82.602528318196079</v>
      </c>
      <c r="BP1885" s="12">
        <v>48.495565077141919</v>
      </c>
      <c r="BQ1885" s="48">
        <v>32.585597058607419</v>
      </c>
      <c r="BR1885" s="49">
        <v>28.849873505497811</v>
      </c>
      <c r="BS1885" s="13">
        <v>0</v>
      </c>
      <c r="BT1885" s="12">
        <v>318.32112911816489</v>
      </c>
      <c r="BV1885" s="14">
        <f>Таблица1[[#This Row],[Lкан_леб,мм]]</f>
        <v>58011.678870881828</v>
      </c>
      <c r="BW1885" s="50">
        <f>Таблица1[[#This Row],[угол обхв4]]+Таблица1[[#This Row],[Lдуг 3,мм]]</f>
        <v>12215.401712017017</v>
      </c>
      <c r="BX1885" s="54">
        <f>Таблица1[[#This Row],[угол обхв5]]+Таблица1[[#This Row],[Y5, мм]]</f>
        <v>58599.886795448576</v>
      </c>
      <c r="BY1885" s="14">
        <f>Таблица1[[#This Row],[угол обхв6]]+Таблица1[[#This Row],[Lдуг 4,мм]]</f>
        <v>15507.267725301637</v>
      </c>
      <c r="BZ1885" s="14">
        <f>Таблица1[[#This Row],[Т1]]+Таблица1[[#This Row],[X6, мм]]</f>
        <v>58945.220966998786</v>
      </c>
      <c r="CA1885" s="14">
        <f>Таблица1[[#This Row],[Т2]]+Таблица1[[#This Row],[Lдуг 5,мм]]</f>
        <v>20987.799907489785</v>
      </c>
      <c r="CB1885" s="14">
        <f>Таблица1[[#This Row],[Т3]]+Таблица1[[#This Row],[Y6, мм]]</f>
        <v>59177.261157618348</v>
      </c>
      <c r="CC1885" s="14">
        <f>Таблица1[[#This Row],[Т4]]+Таблица1[[#This Row],[Lдуг 6,мм]]</f>
        <v>22116.275427826848</v>
      </c>
      <c r="CD1885" s="14">
        <f>Таблица1[[#This Row],[Т5]]+Таблица1[[#This Row],[Lдуг 1,мм]]</f>
        <v>59382.69947245191</v>
      </c>
      <c r="CE1885" s="14">
        <f>Таблица1[[#This Row],[Т6]]+Таблица1[[#This Row],[Lпрям1, мм]]</f>
        <v>25662.626857419928</v>
      </c>
      <c r="CF1885" s="15">
        <f>Таблица1[[#This Row],[Т7]]+Таблица1[[#This Row],[Lдуг 2,мм]]</f>
        <v>59382.69947245191</v>
      </c>
      <c r="CG1885" s="14">
        <f>Таблица1[[#This Row],[Т8]]+Таблица1[[#This Row],[Lпрям2, мм]]</f>
        <v>25662.626857419928</v>
      </c>
      <c r="CH1885" s="14">
        <f>Таблица1[[#This Row],[Т9]]-Таблица1[[#This Row],[Т9]]</f>
        <v>0</v>
      </c>
      <c r="CI1885" s="50">
        <f>Таблица1[[#This Row],[Т9]]-Таблица1[[#This Row],[Т8]]</f>
        <v>33720.072615031982</v>
      </c>
      <c r="CJ1885" s="54">
        <f>Таблица1[[#This Row],[Т9]]-Таблица1[[#This Row],[Т7]]</f>
        <v>0</v>
      </c>
      <c r="CK1885" s="14">
        <f>Таблица1[[#This Row],[Т9]]-Таблица1[[#This Row],[Т6]]</f>
        <v>37266.424044625062</v>
      </c>
      <c r="CL1885" s="14">
        <f>Таблица1[[#This Row],[Т9]]-Таблица1[[#This Row],[Т5]]</f>
        <v>205.43831483356189</v>
      </c>
      <c r="CM1885" s="14">
        <f>Таблица1[[#This Row],[Т9]]-Таблица1[[#This Row],[Т4]]</f>
        <v>38394.899564962121</v>
      </c>
      <c r="CN1885" s="14">
        <f>Таблица1[[#This Row],[Т9]]-Таблица1[[#This Row],[Т3]]</f>
        <v>437.47850545312394</v>
      </c>
      <c r="CO1885" s="14">
        <f>Таблица1[[#This Row],[Т9]]-Таблица1[[#This Row],[Т2]]</f>
        <v>43875.431747150273</v>
      </c>
      <c r="CP1885" s="14">
        <f>Таблица1[[#This Row],[Т9]]-Таблица1[[#This Row],[Т1]]</f>
        <v>782.8126770033341</v>
      </c>
      <c r="CQ1885" s="14">
        <f>Таблица1[[#This Row],[Т9]]-Таблица1[[#This Row],[угол обхв6]]</f>
        <v>47167.297760434893</v>
      </c>
      <c r="CR1885" s="14">
        <f>Таблица1[[#This Row],[Т9]]-Таблица1[[#This Row],[угол обхв5]]</f>
        <v>1371.0206015700824</v>
      </c>
      <c r="CS1885" s="14">
        <f>Таблица1[[#This Row],[Т9]]-Таблица1[[#This Row],[угол обхв4]]</f>
        <v>59382.69947245191</v>
      </c>
      <c r="CT1885" s="14">
        <f>Таблица1[[#This Row],[Lкан_прям, мм]]+Таблица1[[#This Row],[Lкан_дуг, мм]]+Таблица1[[#This Row],[Lкан_леб,мм]]</f>
        <v>85045.326329871838</v>
      </c>
      <c r="CU1885" s="16">
        <f>Таблица1[[#This Row],[Lкан_леб,мм]]</f>
        <v>58011.678870881828</v>
      </c>
      <c r="CV1885" s="14">
        <f>2534431-(Таблица1[[#This Row],[Т23]]+Таблица1[[#This Row],[угол обхв3]])</f>
        <v>2449067.3525410099</v>
      </c>
      <c r="CW1885" s="50">
        <f>SUM(X1885:AC1885,AD1885:AI1885)-Таблица1[[#This Row],[lподв_min, мм]]</f>
        <v>23487.296028246448</v>
      </c>
      <c r="CX1885" s="17">
        <f>CW2324-Таблица1[[#This Row],[Суммарная длина каната]]</f>
        <v>-2426539.3633077908</v>
      </c>
    </row>
    <row r="1886" spans="1:102" x14ac:dyDescent="0.25">
      <c r="A1886" s="21">
        <v>1885</v>
      </c>
      <c r="B1886" s="10">
        <v>48.370204081632643</v>
      </c>
      <c r="C1886" s="10">
        <v>55.988979591836724</v>
      </c>
      <c r="D1886" s="11">
        <v>10319.70828760441</v>
      </c>
      <c r="E1886" s="11">
        <v>10921.510956484557</v>
      </c>
      <c r="F1886" s="11">
        <v>9420.3586680793196</v>
      </c>
      <c r="G1886" s="11">
        <v>10966.890047044821</v>
      </c>
      <c r="H1886" s="11">
        <v>9911.7077976044111</v>
      </c>
      <c r="I1886" s="11">
        <v>7318.2745814773552</v>
      </c>
      <c r="J1886" s="11">
        <v>3603.2363750072009</v>
      </c>
      <c r="K1886" s="11">
        <v>25700.853243933885</v>
      </c>
      <c r="L1886" s="11">
        <v>1332.7942150561234</v>
      </c>
      <c r="M1886" s="11">
        <v>58011.678870881828</v>
      </c>
      <c r="N1886" s="11">
        <v>6822.7390870440049</v>
      </c>
      <c r="O1886" s="11">
        <v>19662.432445516119</v>
      </c>
      <c r="P1886" s="43">
        <v>9472.1627436065046</v>
      </c>
      <c r="Q1886" s="11">
        <v>17740.339488633559</v>
      </c>
      <c r="R1886" s="11">
        <v>10084.954418442536</v>
      </c>
      <c r="S1886" s="11">
        <v>12294.173923462806</v>
      </c>
      <c r="T1886" s="11">
        <v>10319.70828760441</v>
      </c>
      <c r="U1886" s="11">
        <v>10921.510956484557</v>
      </c>
      <c r="V1886" s="11">
        <v>9420.1800416622355</v>
      </c>
      <c r="W1886" s="11">
        <v>10826.458682696953</v>
      </c>
      <c r="X1886" s="12">
        <v>0</v>
      </c>
      <c r="Y1886" s="12">
        <v>575.32805044980171</v>
      </c>
      <c r="Z1886" s="12">
        <v>339.10085241925867</v>
      </c>
      <c r="AA1886" s="44">
        <v>232.0401906195585</v>
      </c>
      <c r="AB1886" s="45">
        <v>186.32512156750454</v>
      </c>
      <c r="AC1886" s="12">
        <v>0</v>
      </c>
      <c r="AD1886" s="12">
        <v>12215.401712017017</v>
      </c>
      <c r="AE1886" s="12">
        <v>3273.2074555167683</v>
      </c>
      <c r="AF1886" s="12">
        <v>5480.5321821881525</v>
      </c>
      <c r="AG1886" s="44">
        <v>1128.475520337061</v>
      </c>
      <c r="AH1886" s="45">
        <v>3603.2363738748836</v>
      </c>
      <c r="AI1886" s="12">
        <v>0</v>
      </c>
      <c r="AJ1886" s="12">
        <v>-44.833817110010223</v>
      </c>
      <c r="AK1886" s="12">
        <v>35.959979768086207</v>
      </c>
      <c r="AL1886" s="12">
        <v>83.58019465267472</v>
      </c>
      <c r="AM1886" s="44">
        <v>116.16579171128213</v>
      </c>
      <c r="AN1886" s="45">
        <v>89.999999840987996</v>
      </c>
      <c r="AO1886" s="12">
        <v>0</v>
      </c>
      <c r="AP1886" s="12">
        <v>-2127.532319573575</v>
      </c>
      <c r="AQ1886" s="12">
        <v>7062.3248563744355</v>
      </c>
      <c r="AR1886" s="12">
        <v>9877.6043096302092</v>
      </c>
      <c r="AS1886" s="44">
        <v>10451.143316760066</v>
      </c>
      <c r="AT1886" s="45">
        <v>9911.7082876044096</v>
      </c>
      <c r="AU1886" s="12">
        <v>0</v>
      </c>
      <c r="AV1886" s="12">
        <v>11339.263293454389</v>
      </c>
      <c r="AW1886" s="12">
        <v>19992.678806789558</v>
      </c>
      <c r="AX1886" s="12">
        <v>17785.958964082616</v>
      </c>
      <c r="AY1886" s="44">
        <v>12114.258135525803</v>
      </c>
      <c r="AZ1886" s="45">
        <v>10921.510955352242</v>
      </c>
      <c r="BA1886" s="12">
        <v>0</v>
      </c>
      <c r="BB1886" s="12">
        <v>6535.0775079302175</v>
      </c>
      <c r="BC1886" s="12">
        <v>9711.7485129369361</v>
      </c>
      <c r="BD1886" s="12">
        <v>10490.395984466239</v>
      </c>
      <c r="BE1886" s="44">
        <v>9953.5193892868774</v>
      </c>
      <c r="BF1886" s="45">
        <v>9911.7082976044112</v>
      </c>
      <c r="BG1886" s="12">
        <v>0</v>
      </c>
      <c r="BH1886" s="12">
        <v>19951.767572836954</v>
      </c>
      <c r="BI1886" s="12">
        <v>18070.585849906998</v>
      </c>
      <c r="BJ1886" s="12">
        <v>12339.793398911861</v>
      </c>
      <c r="BK1886" s="44">
        <v>11101.426744421558</v>
      </c>
      <c r="BL1886" s="45">
        <v>7318.2745814773571</v>
      </c>
      <c r="BM1886" s="12">
        <v>0</v>
      </c>
      <c r="BN1886" s="12">
        <v>0</v>
      </c>
      <c r="BO1886" s="12">
        <v>80.79379687809643</v>
      </c>
      <c r="BP1886" s="12">
        <v>47.620214884588513</v>
      </c>
      <c r="BQ1886" s="48">
        <v>32.585597058607398</v>
      </c>
      <c r="BR1886" s="49">
        <v>26.165791870294122</v>
      </c>
      <c r="BS1886" s="13">
        <v>0</v>
      </c>
      <c r="BT1886" s="12">
        <v>318.32112911816489</v>
      </c>
      <c r="BV1886" s="14">
        <f>Таблица1[[#This Row],[Lкан_леб,мм]]</f>
        <v>58011.678870881828</v>
      </c>
      <c r="BW1886" s="50">
        <f>Таблица1[[#This Row],[угол обхв4]]+Таблица1[[#This Row],[Lдуг 3,мм]]</f>
        <v>12215.401712017017</v>
      </c>
      <c r="BX1886" s="54">
        <f>Таблица1[[#This Row],[угол обхв5]]+Таблица1[[#This Row],[Y5, мм]]</f>
        <v>58587.006921331631</v>
      </c>
      <c r="BY1886" s="14">
        <f>Таблица1[[#This Row],[угол обхв6]]+Таблица1[[#This Row],[Lдуг 4,мм]]</f>
        <v>15488.609167533785</v>
      </c>
      <c r="BZ1886" s="14">
        <f>Таблица1[[#This Row],[Т1]]+Таблица1[[#This Row],[X6, мм]]</f>
        <v>58926.107773750889</v>
      </c>
      <c r="CA1886" s="14">
        <f>Таблица1[[#This Row],[Т2]]+Таблица1[[#This Row],[Lдуг 5,мм]]</f>
        <v>20969.141349721936</v>
      </c>
      <c r="CB1886" s="14">
        <f>Таблица1[[#This Row],[Т3]]+Таблица1[[#This Row],[Y6, мм]]</f>
        <v>59158.147964370452</v>
      </c>
      <c r="CC1886" s="14">
        <f>Таблица1[[#This Row],[Т4]]+Таблица1[[#This Row],[Lдуг 6,мм]]</f>
        <v>22097.616870058999</v>
      </c>
      <c r="CD1886" s="14">
        <f>Таблица1[[#This Row],[Т5]]+Таблица1[[#This Row],[Lдуг 1,мм]]</f>
        <v>59344.473085937956</v>
      </c>
      <c r="CE1886" s="14">
        <f>Таблица1[[#This Row],[Т6]]+Таблица1[[#This Row],[Lпрям1, мм]]</f>
        <v>25700.853243933881</v>
      </c>
      <c r="CF1886" s="15">
        <f>Таблица1[[#This Row],[Т7]]+Таблица1[[#This Row],[Lдуг 2,мм]]</f>
        <v>59344.473085937956</v>
      </c>
      <c r="CG1886" s="14">
        <f>Таблица1[[#This Row],[Т8]]+Таблица1[[#This Row],[Lпрям2, мм]]</f>
        <v>25700.853243933881</v>
      </c>
      <c r="CH1886" s="14">
        <f>Таблица1[[#This Row],[Т9]]-Таблица1[[#This Row],[Т9]]</f>
        <v>0</v>
      </c>
      <c r="CI1886" s="50">
        <f>Таблица1[[#This Row],[Т9]]-Таблица1[[#This Row],[Т8]]</f>
        <v>33643.619842004075</v>
      </c>
      <c r="CJ1886" s="54">
        <f>Таблица1[[#This Row],[Т9]]-Таблица1[[#This Row],[Т7]]</f>
        <v>0</v>
      </c>
      <c r="CK1886" s="14">
        <f>Таблица1[[#This Row],[Т9]]-Таблица1[[#This Row],[Т6]]</f>
        <v>37246.856215878957</v>
      </c>
      <c r="CL1886" s="14">
        <f>Таблица1[[#This Row],[Т9]]-Таблица1[[#This Row],[Т5]]</f>
        <v>186.32512156750454</v>
      </c>
      <c r="CM1886" s="14">
        <f>Таблица1[[#This Row],[Т9]]-Таблица1[[#This Row],[Т4]]</f>
        <v>38375.331736216016</v>
      </c>
      <c r="CN1886" s="14">
        <f>Таблица1[[#This Row],[Т9]]-Таблица1[[#This Row],[Т3]]</f>
        <v>418.36531218706659</v>
      </c>
      <c r="CO1886" s="14">
        <f>Таблица1[[#This Row],[Т9]]-Таблица1[[#This Row],[Т2]]</f>
        <v>43855.863918404168</v>
      </c>
      <c r="CP1886" s="14">
        <f>Таблица1[[#This Row],[Т9]]-Таблица1[[#This Row],[Т1]]</f>
        <v>757.46616460632504</v>
      </c>
      <c r="CQ1886" s="14">
        <f>Таблица1[[#This Row],[Т9]]-Таблица1[[#This Row],[угол обхв6]]</f>
        <v>47129.071373920939</v>
      </c>
      <c r="CR1886" s="14">
        <f>Таблица1[[#This Row],[Т9]]-Таблица1[[#This Row],[угол обхв5]]</f>
        <v>1332.7942150561285</v>
      </c>
      <c r="CS1886" s="14">
        <f>Таблица1[[#This Row],[Т9]]-Таблица1[[#This Row],[угол обхв4]]</f>
        <v>59344.473085937956</v>
      </c>
      <c r="CT1886" s="14">
        <f>Таблица1[[#This Row],[Lкан_прям, мм]]+Таблица1[[#This Row],[Lкан_дуг, мм]]+Таблица1[[#This Row],[Lкан_леб,мм]]</f>
        <v>85045.326329871838</v>
      </c>
      <c r="CU1886" s="16">
        <f>Таблица1[[#This Row],[Lкан_леб,мм]]</f>
        <v>58011.678870881828</v>
      </c>
      <c r="CV1886" s="14">
        <f>2534431-(Таблица1[[#This Row],[Т23]]+Таблица1[[#This Row],[угол обхв3]])</f>
        <v>2449067.3525410099</v>
      </c>
      <c r="CW1886" s="50">
        <f>SUM(X1886:AC1886,AD1886:AI1886)-Таблица1[[#This Row],[lподв_min, мм]]</f>
        <v>23430.411083982806</v>
      </c>
      <c r="CX1886" s="17">
        <f>CW2325-Таблица1[[#This Row],[Суммарная длина каната]]</f>
        <v>-2426576.6294262325</v>
      </c>
    </row>
    <row r="1887" spans="1:102" x14ac:dyDescent="0.25">
      <c r="A1887" s="21">
        <v>1886</v>
      </c>
      <c r="B1887" s="10">
        <v>48.370204081632643</v>
      </c>
      <c r="C1887" s="10">
        <v>58.673061224489786</v>
      </c>
      <c r="D1887" s="11">
        <v>10680.87656458005</v>
      </c>
      <c r="E1887" s="11">
        <v>11064.88445751721</v>
      </c>
      <c r="F1887" s="11">
        <v>9780.3885458021359</v>
      </c>
      <c r="G1887" s="11">
        <v>11068.098183925571</v>
      </c>
      <c r="H1887" s="11">
        <v>10272.87607458005</v>
      </c>
      <c r="I1887" s="11">
        <v>7403.1871187779507</v>
      </c>
      <c r="J1887" s="11">
        <v>3661.6973387392582</v>
      </c>
      <c r="K1887" s="11">
        <v>25739.079630447763</v>
      </c>
      <c r="L1887" s="11">
        <v>1294.5678285422512</v>
      </c>
      <c r="M1887" s="11">
        <v>58011.678870881828</v>
      </c>
      <c r="N1887" s="11">
        <v>6822.7390870440049</v>
      </c>
      <c r="O1887" s="11">
        <v>19662.432445516119</v>
      </c>
      <c r="P1887" s="43">
        <v>9514.9424026406414</v>
      </c>
      <c r="Q1887" s="11">
        <v>17836.542565397627</v>
      </c>
      <c r="R1887" s="11">
        <v>10382.099901111213</v>
      </c>
      <c r="S1887" s="11">
        <v>12425.048236393279</v>
      </c>
      <c r="T1887" s="11">
        <v>10680.87656458005</v>
      </c>
      <c r="U1887" s="11">
        <v>11064.88445751721</v>
      </c>
      <c r="V1887" s="11">
        <v>9786.786365798016</v>
      </c>
      <c r="W1887" s="11">
        <v>10927.81251858766</v>
      </c>
      <c r="X1887" s="12">
        <v>0</v>
      </c>
      <c r="Y1887" s="12">
        <v>562.40844172853497</v>
      </c>
      <c r="Z1887" s="12">
        <v>332.90726789262834</v>
      </c>
      <c r="AA1887" s="44">
        <v>232.0401906195585</v>
      </c>
      <c r="AB1887" s="45">
        <v>167.2119283015295</v>
      </c>
      <c r="AC1887" s="12">
        <v>0</v>
      </c>
      <c r="AD1887" s="12">
        <v>12215.401712017017</v>
      </c>
      <c r="AE1887" s="12">
        <v>3252.97287828052</v>
      </c>
      <c r="AF1887" s="12">
        <v>5480.5321821881471</v>
      </c>
      <c r="AG1887" s="44">
        <v>1128.4755203370603</v>
      </c>
      <c r="AH1887" s="45">
        <v>3661.6973376250189</v>
      </c>
      <c r="AI1887" s="12">
        <v>0</v>
      </c>
      <c r="AJ1887" s="12">
        <v>-44.833817110010223</v>
      </c>
      <c r="AK1887" s="12">
        <v>34.145668364436709</v>
      </c>
      <c r="AL1887" s="12">
        <v>80.896113020021673</v>
      </c>
      <c r="AM1887" s="44">
        <v>113.48171007862906</v>
      </c>
      <c r="AN1887" s="45">
        <v>89.999999843526709</v>
      </c>
      <c r="AO1887" s="12">
        <v>0</v>
      </c>
      <c r="AP1887" s="12">
        <v>-2127.532319573575</v>
      </c>
      <c r="AQ1887" s="12">
        <v>7051.7490108777756</v>
      </c>
      <c r="AR1887" s="12">
        <v>9917.8028572164694</v>
      </c>
      <c r="AS1887" s="44">
        <v>10756.312326070234</v>
      </c>
      <c r="AT1887" s="45">
        <v>10272.87656458005</v>
      </c>
      <c r="AU1887" s="12">
        <v>0</v>
      </c>
      <c r="AV1887" s="12">
        <v>11339.263293454389</v>
      </c>
      <c r="AW1887" s="12">
        <v>20000.098633911777</v>
      </c>
      <c r="AX1887" s="12">
        <v>17901.098387280374</v>
      </c>
      <c r="AY1887" s="44">
        <v>12262.478063832972</v>
      </c>
      <c r="AZ1887" s="45">
        <v>11064.884456402971</v>
      </c>
      <c r="BA1887" s="12">
        <v>0</v>
      </c>
      <c r="BB1887" s="12">
        <v>6535.0775079302175</v>
      </c>
      <c r="BC1887" s="12">
        <v>9743.952326474413</v>
      </c>
      <c r="BD1887" s="12">
        <v>10784.960355687041</v>
      </c>
      <c r="BE1887" s="44">
        <v>10306.664139621027</v>
      </c>
      <c r="BF1887" s="45">
        <v>10272.87657458005</v>
      </c>
      <c r="BG1887" s="12">
        <v>0</v>
      </c>
      <c r="BH1887" s="12">
        <v>19951.767572836954</v>
      </c>
      <c r="BI1887" s="12">
        <v>18174.208753793282</v>
      </c>
      <c r="BJ1887" s="12">
        <v>12489.604058276023</v>
      </c>
      <c r="BK1887" s="44">
        <v>11227.454630077515</v>
      </c>
      <c r="BL1887" s="45">
        <v>7403.1871187779525</v>
      </c>
      <c r="BM1887" s="12">
        <v>0</v>
      </c>
      <c r="BN1887" s="12">
        <v>0</v>
      </c>
      <c r="BO1887" s="12">
        <v>78.979485474446932</v>
      </c>
      <c r="BP1887" s="12">
        <v>46.750444655584964</v>
      </c>
      <c r="BQ1887" s="48">
        <v>32.585597058607398</v>
      </c>
      <c r="BR1887" s="49">
        <v>23.481710235102362</v>
      </c>
      <c r="BS1887" s="13">
        <v>0</v>
      </c>
      <c r="BT1887" s="12">
        <v>318.32112911816489</v>
      </c>
      <c r="BV1887" s="14">
        <f>Таблица1[[#This Row],[Lкан_леб,мм]]</f>
        <v>58011.678870881828</v>
      </c>
      <c r="BW1887" s="50">
        <f>Таблица1[[#This Row],[угол обхв4]]+Таблица1[[#This Row],[Lдуг 3,мм]]</f>
        <v>12215.401712017017</v>
      </c>
      <c r="BX1887" s="54">
        <f>Таблица1[[#This Row],[угол обхв5]]+Таблица1[[#This Row],[Y5, мм]]</f>
        <v>58574.087312610362</v>
      </c>
      <c r="BY1887" s="14">
        <f>Таблица1[[#This Row],[угол обхв6]]+Таблица1[[#This Row],[Lдуг 4,мм]]</f>
        <v>15468.374590297537</v>
      </c>
      <c r="BZ1887" s="14">
        <f>Таблица1[[#This Row],[Т1]]+Таблица1[[#This Row],[X6, мм]]</f>
        <v>58906.994580502993</v>
      </c>
      <c r="CA1887" s="14">
        <f>Таблица1[[#This Row],[Т2]]+Таблица1[[#This Row],[Lдуг 5,мм]]</f>
        <v>20948.906772485683</v>
      </c>
      <c r="CB1887" s="14">
        <f>Таблица1[[#This Row],[Т3]]+Таблица1[[#This Row],[Y6, мм]]</f>
        <v>59139.034771122555</v>
      </c>
      <c r="CC1887" s="14">
        <f>Таблица1[[#This Row],[Т4]]+Таблица1[[#This Row],[Lдуг 6,мм]]</f>
        <v>22077.382292822742</v>
      </c>
      <c r="CD1887" s="14">
        <f>Таблица1[[#This Row],[Т5]]+Таблица1[[#This Row],[Lдуг 1,мм]]</f>
        <v>59306.246699424082</v>
      </c>
      <c r="CE1887" s="14">
        <f>Таблица1[[#This Row],[Т6]]+Таблица1[[#This Row],[Lпрям1, мм]]</f>
        <v>25739.079630447763</v>
      </c>
      <c r="CF1887" s="15">
        <f>Таблица1[[#This Row],[Т7]]+Таблица1[[#This Row],[Lдуг 2,мм]]</f>
        <v>59306.246699424082</v>
      </c>
      <c r="CG1887" s="14">
        <f>Таблица1[[#This Row],[Т8]]+Таблица1[[#This Row],[Lпрям2, мм]]</f>
        <v>25739.079630447763</v>
      </c>
      <c r="CH1887" s="14">
        <f>Таблица1[[#This Row],[Т9]]-Таблица1[[#This Row],[Т9]]</f>
        <v>0</v>
      </c>
      <c r="CI1887" s="50">
        <f>Таблица1[[#This Row],[Т9]]-Таблица1[[#This Row],[Т8]]</f>
        <v>33567.16706897632</v>
      </c>
      <c r="CJ1887" s="54">
        <f>Таблица1[[#This Row],[Т9]]-Таблица1[[#This Row],[Т7]]</f>
        <v>0</v>
      </c>
      <c r="CK1887" s="14">
        <f>Таблица1[[#This Row],[Т9]]-Таблица1[[#This Row],[Т6]]</f>
        <v>37228.864406601337</v>
      </c>
      <c r="CL1887" s="14">
        <f>Таблица1[[#This Row],[Т9]]-Таблица1[[#This Row],[Т5]]</f>
        <v>167.21192830152722</v>
      </c>
      <c r="CM1887" s="14">
        <f>Таблица1[[#This Row],[Т9]]-Таблица1[[#This Row],[Т4]]</f>
        <v>38357.339926938395</v>
      </c>
      <c r="CN1887" s="14">
        <f>Таблица1[[#This Row],[Т9]]-Таблица1[[#This Row],[Т3]]</f>
        <v>399.25211892108928</v>
      </c>
      <c r="CO1887" s="14">
        <f>Таблица1[[#This Row],[Т9]]-Таблица1[[#This Row],[Т2]]</f>
        <v>43837.872109126547</v>
      </c>
      <c r="CP1887" s="14">
        <f>Таблица1[[#This Row],[Т9]]-Таблица1[[#This Row],[Т1]]</f>
        <v>732.15938681372063</v>
      </c>
      <c r="CQ1887" s="14">
        <f>Таблица1[[#This Row],[Т9]]-Таблица1[[#This Row],[угол обхв6]]</f>
        <v>47090.844987407065</v>
      </c>
      <c r="CR1887" s="14">
        <f>Таблица1[[#This Row],[Т9]]-Таблица1[[#This Row],[угол обхв5]]</f>
        <v>1294.5678285422546</v>
      </c>
      <c r="CS1887" s="14">
        <f>Таблица1[[#This Row],[Т9]]-Таблица1[[#This Row],[угол обхв4]]</f>
        <v>59306.246699424082</v>
      </c>
      <c r="CT1887" s="14">
        <f>Таблица1[[#This Row],[Lкан_прям, мм]]+Таблица1[[#This Row],[Lкан_дуг, мм]]+Таблица1[[#This Row],[Lкан_леб,мм]]</f>
        <v>85045.326329871838</v>
      </c>
      <c r="CU1887" s="16">
        <f>Таблица1[[#This Row],[Lкан_леб,мм]]</f>
        <v>58011.678870881828</v>
      </c>
      <c r="CV1887" s="14">
        <f>2534431-(Таблица1[[#This Row],[Т23]]+Таблица1[[#This Row],[угол обхв3]])</f>
        <v>2449067.3525410099</v>
      </c>
      <c r="CW1887" s="50">
        <f>SUM(X1887:AC1887,AD1887:AI1887)-Таблица1[[#This Row],[lподв_min, мм]]</f>
        <v>23371.95012025076</v>
      </c>
      <c r="CX1887" s="17">
        <f>CW2326-Таблица1[[#This Row],[Суммарная длина каната]]</f>
        <v>-2426586.9530156148</v>
      </c>
    </row>
    <row r="1888" spans="1:102" x14ac:dyDescent="0.25">
      <c r="A1888" s="21">
        <v>1887</v>
      </c>
      <c r="B1888" s="10">
        <v>48.370204081632643</v>
      </c>
      <c r="C1888" s="10">
        <v>61.357142857142854</v>
      </c>
      <c r="D1888" s="11">
        <v>11034.934584912857</v>
      </c>
      <c r="E1888" s="11">
        <v>11225.013790651172</v>
      </c>
      <c r="F1888" s="11">
        <v>10135.28397465361</v>
      </c>
      <c r="G1888" s="11">
        <v>11186.055101502749</v>
      </c>
      <c r="H1888" s="11">
        <v>10626.934094912858</v>
      </c>
      <c r="I1888" s="11">
        <v>7503.2946965004221</v>
      </c>
      <c r="J1888" s="11">
        <v>3721.7190941507497</v>
      </c>
      <c r="K1888" s="11">
        <v>25777.306016961509</v>
      </c>
      <c r="L1888" s="11">
        <v>1256.3414420284882</v>
      </c>
      <c r="M1888" s="11">
        <v>58011.678870881828</v>
      </c>
      <c r="N1888" s="11">
        <v>6822.7390870440049</v>
      </c>
      <c r="O1888" s="11">
        <v>19662.432445516119</v>
      </c>
      <c r="P1888" s="43">
        <v>9553.1700420436155</v>
      </c>
      <c r="Q1888" s="11">
        <v>17934.643425697766</v>
      </c>
      <c r="R1888" s="11">
        <v>10672.790688611849</v>
      </c>
      <c r="S1888" s="11">
        <v>12569.693975071215</v>
      </c>
      <c r="T1888" s="11">
        <v>11034.934584912857</v>
      </c>
      <c r="U1888" s="11">
        <v>11225.013790651172</v>
      </c>
      <c r="V1888" s="11">
        <v>10148.244203271612</v>
      </c>
      <c r="W1888" s="11">
        <v>11046.222943276647</v>
      </c>
      <c r="X1888" s="12">
        <v>0</v>
      </c>
      <c r="Y1888" s="12">
        <v>549.44508719605994</v>
      </c>
      <c r="Z1888" s="12">
        <v>326.75742917720584</v>
      </c>
      <c r="AA1888" s="44">
        <v>232.04019061955935</v>
      </c>
      <c r="AB1888" s="45">
        <v>148.09873503566311</v>
      </c>
      <c r="AC1888" s="12">
        <v>0</v>
      </c>
      <c r="AD1888" s="12">
        <v>12215.401712017017</v>
      </c>
      <c r="AE1888" s="12">
        <v>3231.1775093648057</v>
      </c>
      <c r="AF1888" s="12">
        <v>5480.5321821881507</v>
      </c>
      <c r="AG1888" s="44">
        <v>1128.4755203370601</v>
      </c>
      <c r="AH1888" s="45">
        <v>3721.7190930544798</v>
      </c>
      <c r="AI1888" s="12">
        <v>0</v>
      </c>
      <c r="AJ1888" s="12">
        <v>-44.833817110010223</v>
      </c>
      <c r="AK1888" s="12">
        <v>32.325213700116613</v>
      </c>
      <c r="AL1888" s="12">
        <v>78.212031387368569</v>
      </c>
      <c r="AM1888" s="44">
        <v>110.79762844597607</v>
      </c>
      <c r="AN1888" s="45">
        <v>89.999999846050216</v>
      </c>
      <c r="AO1888" s="12">
        <v>0</v>
      </c>
      <c r="AP1888" s="12">
        <v>-2127.532319573575</v>
      </c>
      <c r="AQ1888" s="12">
        <v>7040.9065872951651</v>
      </c>
      <c r="AR1888" s="12">
        <v>9952.5654480170742</v>
      </c>
      <c r="AS1888" s="44">
        <v>11054.205561195204</v>
      </c>
      <c r="AT1888" s="45">
        <v>10626.934584912859</v>
      </c>
      <c r="AU1888" s="12">
        <v>0</v>
      </c>
      <c r="AV1888" s="12">
        <v>11339.263293454389</v>
      </c>
      <c r="AW1888" s="12">
        <v>20007.203299612229</v>
      </c>
      <c r="AX1888" s="12">
        <v>18017.993948715306</v>
      </c>
      <c r="AY1888" s="44">
        <v>12424.826121590108</v>
      </c>
      <c r="AZ1888" s="45">
        <v>11225.013789554903</v>
      </c>
      <c r="BA1888" s="12">
        <v>0</v>
      </c>
      <c r="BB1888" s="12">
        <v>6535.0775079302175</v>
      </c>
      <c r="BC1888" s="12">
        <v>9771.3375422947756</v>
      </c>
      <c r="BD1888" s="12">
        <v>11072.186094585306</v>
      </c>
      <c r="BE1888" s="44">
        <v>10653.519712329502</v>
      </c>
      <c r="BF1888" s="45">
        <v>10626.934594912858</v>
      </c>
      <c r="BG1888" s="12">
        <v>0</v>
      </c>
      <c r="BH1888" s="12">
        <v>19951.767572836954</v>
      </c>
      <c r="BI1888" s="12">
        <v>18279.414279793877</v>
      </c>
      <c r="BJ1888" s="12">
        <v>12653.044498088755</v>
      </c>
      <c r="BK1888" s="44">
        <v>11369.88164413228</v>
      </c>
      <c r="BL1888" s="45">
        <v>7503.2946965004239</v>
      </c>
      <c r="BM1888" s="12">
        <v>0</v>
      </c>
      <c r="BN1888" s="12">
        <v>0</v>
      </c>
      <c r="BO1888" s="12">
        <v>77.159030810126836</v>
      </c>
      <c r="BP1888" s="12">
        <v>45.886817687251956</v>
      </c>
      <c r="BQ1888" s="48">
        <v>32.585597058607512</v>
      </c>
      <c r="BR1888" s="49">
        <v>20.797628599925869</v>
      </c>
      <c r="BS1888" s="13">
        <v>0</v>
      </c>
      <c r="BT1888" s="12">
        <v>318.32112911816489</v>
      </c>
      <c r="BV1888" s="14">
        <f>Таблица1[[#This Row],[Lкан_леб,мм]]</f>
        <v>58011.678870881828</v>
      </c>
      <c r="BW1888" s="50">
        <f>Таблица1[[#This Row],[угол обхв4]]+Таблица1[[#This Row],[Lдуг 3,мм]]</f>
        <v>12215.401712017017</v>
      </c>
      <c r="BX1888" s="54">
        <f>Таблица1[[#This Row],[угол обхв5]]+Таблица1[[#This Row],[Y5, мм]]</f>
        <v>58561.123958077886</v>
      </c>
      <c r="BY1888" s="14">
        <f>Таблица1[[#This Row],[угол обхв6]]+Таблица1[[#This Row],[Lдуг 4,мм]]</f>
        <v>15446.579221381824</v>
      </c>
      <c r="BZ1888" s="14">
        <f>Таблица1[[#This Row],[Т1]]+Таблица1[[#This Row],[X6, мм]]</f>
        <v>58887.881387255089</v>
      </c>
      <c r="CA1888" s="14">
        <f>Таблица1[[#This Row],[Т2]]+Таблица1[[#This Row],[Lдуг 5,мм]]</f>
        <v>20927.111403569976</v>
      </c>
      <c r="CB1888" s="14">
        <f>Таблица1[[#This Row],[Т3]]+Таблица1[[#This Row],[Y6, мм]]</f>
        <v>59119.921577874651</v>
      </c>
      <c r="CC1888" s="14">
        <f>Таблица1[[#This Row],[Т4]]+Таблица1[[#This Row],[Lдуг 6,мм]]</f>
        <v>22055.586923907034</v>
      </c>
      <c r="CD1888" s="14">
        <f>Таблица1[[#This Row],[Т5]]+Таблица1[[#This Row],[Lдуг 1,мм]]</f>
        <v>59268.020312910317</v>
      </c>
      <c r="CE1888" s="14">
        <f>Таблица1[[#This Row],[Т6]]+Таблица1[[#This Row],[Lпрям1, мм]]</f>
        <v>25777.306016961513</v>
      </c>
      <c r="CF1888" s="15">
        <f>Таблица1[[#This Row],[Т7]]+Таблица1[[#This Row],[Lдуг 2,мм]]</f>
        <v>59268.020312910317</v>
      </c>
      <c r="CG1888" s="14">
        <f>Таблица1[[#This Row],[Т8]]+Таблица1[[#This Row],[Lпрям2, мм]]</f>
        <v>25777.306016961513</v>
      </c>
      <c r="CH1888" s="14">
        <f>Таблица1[[#This Row],[Т9]]-Таблица1[[#This Row],[Т9]]</f>
        <v>0</v>
      </c>
      <c r="CI1888" s="50">
        <f>Таблица1[[#This Row],[Т9]]-Таблица1[[#This Row],[Т8]]</f>
        <v>33490.714295948805</v>
      </c>
      <c r="CJ1888" s="54">
        <f>Таблица1[[#This Row],[Т9]]-Таблица1[[#This Row],[Т7]]</f>
        <v>0</v>
      </c>
      <c r="CK1888" s="14">
        <f>Таблица1[[#This Row],[Т9]]-Таблица1[[#This Row],[Т6]]</f>
        <v>37212.433389003287</v>
      </c>
      <c r="CL1888" s="14">
        <f>Таблица1[[#This Row],[Т9]]-Таблица1[[#This Row],[Т5]]</f>
        <v>148.09873503566632</v>
      </c>
      <c r="CM1888" s="14">
        <f>Таблица1[[#This Row],[Т9]]-Таблица1[[#This Row],[Т4]]</f>
        <v>38340.908909340345</v>
      </c>
      <c r="CN1888" s="14">
        <f>Таблица1[[#This Row],[Т9]]-Таблица1[[#This Row],[Т3]]</f>
        <v>380.13892565522838</v>
      </c>
      <c r="CO1888" s="14">
        <f>Таблица1[[#This Row],[Т9]]-Таблица1[[#This Row],[Т2]]</f>
        <v>43821.441091528497</v>
      </c>
      <c r="CP1888" s="14">
        <f>Таблица1[[#This Row],[Т9]]-Таблица1[[#This Row],[Т1]]</f>
        <v>706.89635483243183</v>
      </c>
      <c r="CQ1888" s="14">
        <f>Таблица1[[#This Row],[Т9]]-Таблица1[[#This Row],[угол обхв6]]</f>
        <v>47052.6186008933</v>
      </c>
      <c r="CR1888" s="14">
        <f>Таблица1[[#This Row],[Т9]]-Таблица1[[#This Row],[угол обхв5]]</f>
        <v>1256.3414420284898</v>
      </c>
      <c r="CS1888" s="14">
        <f>Таблица1[[#This Row],[Т9]]-Таблица1[[#This Row],[угол обхв4]]</f>
        <v>59268.020312910317</v>
      </c>
      <c r="CT1888" s="14">
        <f>Таблица1[[#This Row],[Lкан_прям, мм]]+Таблица1[[#This Row],[Lкан_дуг, мм]]+Таблица1[[#This Row],[Lкан_леб,мм]]</f>
        <v>85045.326329871823</v>
      </c>
      <c r="CU1888" s="16">
        <f>Таблица1[[#This Row],[Lкан_леб,мм]]</f>
        <v>58011.678870881828</v>
      </c>
      <c r="CV1888" s="14">
        <f>2534431-(Таблица1[[#This Row],[Т23]]+Таблица1[[#This Row],[угол обхв3]])</f>
        <v>2449067.3525410099</v>
      </c>
      <c r="CW1888" s="50">
        <f>SUM(X1888:AC1888,AD1888:AI1888)-Таблица1[[#This Row],[lподв_min, мм]]</f>
        <v>23311.928364839248</v>
      </c>
      <c r="CX1888" s="17">
        <f>CW2327-Таблица1[[#This Row],[Суммарная длина каната]]</f>
        <v>-2426635.424831924</v>
      </c>
    </row>
    <row r="1889" spans="1:102" x14ac:dyDescent="0.25">
      <c r="A1889" s="21">
        <v>1888</v>
      </c>
      <c r="B1889" s="10">
        <v>48.370204081632643</v>
      </c>
      <c r="C1889" s="10">
        <v>64.041224489795923</v>
      </c>
      <c r="D1889" s="11">
        <v>11381.105491417005</v>
      </c>
      <c r="E1889" s="11">
        <v>11401.547607757151</v>
      </c>
      <c r="F1889" s="11">
        <v>10484.266260046168</v>
      </c>
      <c r="G1889" s="11">
        <v>11320.501984345621</v>
      </c>
      <c r="H1889" s="11">
        <v>10973.105001417007</v>
      </c>
      <c r="I1889" s="11">
        <v>7618.2624853433117</v>
      </c>
      <c r="J1889" s="11">
        <v>3783.2851224138403</v>
      </c>
      <c r="K1889" s="11">
        <v>25815.532403475154</v>
      </c>
      <c r="L1889" s="11">
        <v>1218.1150555148536</v>
      </c>
      <c r="M1889" s="11">
        <v>58011.678870881828</v>
      </c>
      <c r="N1889" s="11">
        <v>6822.7390870440049</v>
      </c>
      <c r="O1889" s="11">
        <v>19662.432445516119</v>
      </c>
      <c r="P1889" s="43">
        <v>9586.7617845561599</v>
      </c>
      <c r="Q1889" s="11">
        <v>18034.426821315083</v>
      </c>
      <c r="R1889" s="11">
        <v>10956.388961112225</v>
      </c>
      <c r="S1889" s="11">
        <v>12727.793764730233</v>
      </c>
      <c r="T1889" s="11">
        <v>11381.105491417005</v>
      </c>
      <c r="U1889" s="11">
        <v>11401.547607757151</v>
      </c>
      <c r="V1889" s="11">
        <v>10503.760460572095</v>
      </c>
      <c r="W1889" s="11">
        <v>11181.430146269558</v>
      </c>
      <c r="X1889" s="12">
        <v>0</v>
      </c>
      <c r="Y1889" s="12">
        <v>536.43379766489227</v>
      </c>
      <c r="Z1889" s="12">
        <v>320.65552546047667</v>
      </c>
      <c r="AA1889" s="44">
        <v>232.04019061955887</v>
      </c>
      <c r="AB1889" s="45">
        <v>128.98554176992585</v>
      </c>
      <c r="AC1889" s="12">
        <v>0</v>
      </c>
      <c r="AD1889" s="12">
        <v>12215.401712017017</v>
      </c>
      <c r="AE1889" s="12">
        <v>3207.8378675975155</v>
      </c>
      <c r="AF1889" s="12">
        <v>5480.532182188148</v>
      </c>
      <c r="AG1889" s="44">
        <v>1128.475520337061</v>
      </c>
      <c r="AH1889" s="45">
        <v>3783.2851213354111</v>
      </c>
      <c r="AI1889" s="12">
        <v>0</v>
      </c>
      <c r="AJ1889" s="12">
        <v>-44.833817110010223</v>
      </c>
      <c r="AK1889" s="12">
        <v>30.498027484041444</v>
      </c>
      <c r="AL1889" s="12">
        <v>75.527949754715522</v>
      </c>
      <c r="AM1889" s="44">
        <v>108.11354681332297</v>
      </c>
      <c r="AN1889" s="45">
        <v>89.999999848555476</v>
      </c>
      <c r="AO1889" s="12">
        <v>0</v>
      </c>
      <c r="AP1889" s="12">
        <v>-2127.532319573575</v>
      </c>
      <c r="AQ1889" s="12">
        <v>7029.8026364158095</v>
      </c>
      <c r="AR1889" s="12">
        <v>9981.8158076167783</v>
      </c>
      <c r="AS1889" s="44">
        <v>11344.169399036418</v>
      </c>
      <c r="AT1889" s="45">
        <v>10973.105491417007</v>
      </c>
      <c r="AU1889" s="12">
        <v>0</v>
      </c>
      <c r="AV1889" s="12">
        <v>11339.263293454389</v>
      </c>
      <c r="AW1889" s="12">
        <v>20013.98427174029</v>
      </c>
      <c r="AX1889" s="12">
        <v>18136.389161733594</v>
      </c>
      <c r="AY1889" s="44">
        <v>12600.946092448396</v>
      </c>
      <c r="AZ1889" s="45">
        <v>11401.547606678723</v>
      </c>
      <c r="BA1889" s="12">
        <v>0</v>
      </c>
      <c r="BB1889" s="12">
        <v>6535.0775079302175</v>
      </c>
      <c r="BC1889" s="12">
        <v>9793.8253339279636</v>
      </c>
      <c r="BD1889" s="12">
        <v>11351.442984172843</v>
      </c>
      <c r="BE1889" s="44">
        <v>10993.325053492812</v>
      </c>
      <c r="BF1889" s="45">
        <v>10973.105501417007</v>
      </c>
      <c r="BG1889" s="12">
        <v>0</v>
      </c>
      <c r="BH1889" s="12">
        <v>19951.767572836954</v>
      </c>
      <c r="BI1889" s="12">
        <v>18385.978647539254</v>
      </c>
      <c r="BJ1889" s="12">
        <v>12829.756105148745</v>
      </c>
      <c r="BK1889" s="44">
        <v>11528.395280038989</v>
      </c>
      <c r="BL1889" s="45">
        <v>7618.2624853433126</v>
      </c>
      <c r="BM1889" s="12">
        <v>0</v>
      </c>
      <c r="BN1889" s="12">
        <v>0</v>
      </c>
      <c r="BO1889" s="12">
        <v>75.331844594051674</v>
      </c>
      <c r="BP1889" s="12">
        <v>45.029922270674085</v>
      </c>
      <c r="BQ1889" s="48">
        <v>32.585597058607448</v>
      </c>
      <c r="BR1889" s="49">
        <v>18.113546964767504</v>
      </c>
      <c r="BS1889" s="13">
        <v>0</v>
      </c>
      <c r="BT1889" s="12">
        <v>318.32112911816489</v>
      </c>
      <c r="BV1889" s="14">
        <f>Таблица1[[#This Row],[Lкан_леб,мм]]</f>
        <v>58011.678870881828</v>
      </c>
      <c r="BW1889" s="50">
        <f>Таблица1[[#This Row],[угол обхв4]]+Таблица1[[#This Row],[Lдуг 3,мм]]</f>
        <v>12215.401712017017</v>
      </c>
      <c r="BX1889" s="54">
        <f>Таблица1[[#This Row],[угол обхв5]]+Таблица1[[#This Row],[Y5, мм]]</f>
        <v>58548.112668546717</v>
      </c>
      <c r="BY1889" s="14">
        <f>Таблица1[[#This Row],[угол обхв6]]+Таблица1[[#This Row],[Lдуг 4,мм]]</f>
        <v>15423.239579614532</v>
      </c>
      <c r="BZ1889" s="14">
        <f>Таблица1[[#This Row],[Т1]]+Таблица1[[#This Row],[X6, мм]]</f>
        <v>58868.768194007193</v>
      </c>
      <c r="CA1889" s="14">
        <f>Таблица1[[#This Row],[Т2]]+Таблица1[[#This Row],[Lдуг 5,мм]]</f>
        <v>20903.77176180268</v>
      </c>
      <c r="CB1889" s="14">
        <f>Таблица1[[#This Row],[Т3]]+Таблица1[[#This Row],[Y6, мм]]</f>
        <v>59100.808384626755</v>
      </c>
      <c r="CC1889" s="14">
        <f>Таблица1[[#This Row],[Т4]]+Таблица1[[#This Row],[Lдуг 6,мм]]</f>
        <v>22032.247282139742</v>
      </c>
      <c r="CD1889" s="14">
        <f>Таблица1[[#This Row],[Т5]]+Таблица1[[#This Row],[Lдуг 1,мм]]</f>
        <v>59229.793926396684</v>
      </c>
      <c r="CE1889" s="14">
        <f>Таблица1[[#This Row],[Т6]]+Таблица1[[#This Row],[Lпрям1, мм]]</f>
        <v>25815.532403475154</v>
      </c>
      <c r="CF1889" s="15">
        <f>Таблица1[[#This Row],[Т7]]+Таблица1[[#This Row],[Lдуг 2,мм]]</f>
        <v>59229.793926396684</v>
      </c>
      <c r="CG1889" s="14">
        <f>Таблица1[[#This Row],[Т8]]+Таблица1[[#This Row],[Lпрям2, мм]]</f>
        <v>25815.532403475154</v>
      </c>
      <c r="CH1889" s="14">
        <f>Таблица1[[#This Row],[Т9]]-Таблица1[[#This Row],[Т9]]</f>
        <v>0</v>
      </c>
      <c r="CI1889" s="50">
        <f>Таблица1[[#This Row],[Т9]]-Таблица1[[#This Row],[Т8]]</f>
        <v>33414.26152292153</v>
      </c>
      <c r="CJ1889" s="54">
        <f>Таблица1[[#This Row],[Т9]]-Таблица1[[#This Row],[Т7]]</f>
        <v>0</v>
      </c>
      <c r="CK1889" s="14">
        <f>Таблица1[[#This Row],[Т9]]-Таблица1[[#This Row],[Т6]]</f>
        <v>37197.546644256945</v>
      </c>
      <c r="CL1889" s="14">
        <f>Таблица1[[#This Row],[Т9]]-Таблица1[[#This Row],[Т5]]</f>
        <v>128.98554176992911</v>
      </c>
      <c r="CM1889" s="14">
        <f>Таблица1[[#This Row],[Т9]]-Таблица1[[#This Row],[Т4]]</f>
        <v>38326.022164594004</v>
      </c>
      <c r="CN1889" s="14">
        <f>Таблица1[[#This Row],[Т9]]-Таблица1[[#This Row],[Т3]]</f>
        <v>361.02573238949117</v>
      </c>
      <c r="CO1889" s="14">
        <f>Таблица1[[#This Row],[Т9]]-Таблица1[[#This Row],[Т2]]</f>
        <v>43806.554346782155</v>
      </c>
      <c r="CP1889" s="14">
        <f>Таблица1[[#This Row],[Т9]]-Таблица1[[#This Row],[Т1]]</f>
        <v>681.68125784996664</v>
      </c>
      <c r="CQ1889" s="14">
        <f>Таблица1[[#This Row],[Т9]]-Таблица1[[#This Row],[угол обхв6]]</f>
        <v>47014.392214379666</v>
      </c>
      <c r="CR1889" s="14">
        <f>Таблица1[[#This Row],[Т9]]-Таблица1[[#This Row],[угол обхв5]]</f>
        <v>1218.1150555148561</v>
      </c>
      <c r="CS1889" s="14">
        <f>Таблица1[[#This Row],[Т9]]-Таблица1[[#This Row],[угол обхв4]]</f>
        <v>59229.793926396684</v>
      </c>
      <c r="CT1889" s="14">
        <f>Таблица1[[#This Row],[Lкан_прям, мм]]+Таблица1[[#This Row],[Lкан_дуг, мм]]+Таблица1[[#This Row],[Lкан_леб,мм]]</f>
        <v>85045.326329871838</v>
      </c>
      <c r="CU1889" s="16">
        <f>Таблица1[[#This Row],[Lкан_леб,мм]]</f>
        <v>58011.678870881828</v>
      </c>
      <c r="CV1889" s="14">
        <f>2534431-(Таблица1[[#This Row],[Т23]]+Таблица1[[#This Row],[угол обхв3]])</f>
        <v>2449067.3525410099</v>
      </c>
      <c r="CW1889" s="50">
        <f>SUM(X1889:AC1889,AD1889:AI1889)-Таблица1[[#This Row],[lподв_min, мм]]</f>
        <v>23250.36233657617</v>
      </c>
      <c r="CX1889" s="17">
        <f>CW2328-Таблица1[[#This Row],[Суммарная длина каната]]</f>
        <v>-2426684.7224729555</v>
      </c>
    </row>
    <row r="1890" spans="1:102" x14ac:dyDescent="0.25">
      <c r="A1890" s="21">
        <v>1889</v>
      </c>
      <c r="B1890" s="10">
        <v>48.370204081632643</v>
      </c>
      <c r="C1890" s="10">
        <v>66.725306122448984</v>
      </c>
      <c r="D1890" s="11">
        <v>11718.629732434876</v>
      </c>
      <c r="E1890" s="11">
        <v>11594.098566771187</v>
      </c>
      <c r="F1890" s="11">
        <v>10826.569681729005</v>
      </c>
      <c r="G1890" s="11">
        <v>11471.14383552982</v>
      </c>
      <c r="H1890" s="11">
        <v>11310.629242434878</v>
      </c>
      <c r="I1890" s="11">
        <v>7747.7209709725048</v>
      </c>
      <c r="J1890" s="11">
        <v>3846.3775957986818</v>
      </c>
      <c r="K1890" s="11">
        <v>25853.758789988642</v>
      </c>
      <c r="L1890" s="11">
        <v>1179.8886690013696</v>
      </c>
      <c r="M1890" s="11">
        <v>58011.678870881828</v>
      </c>
      <c r="N1890" s="11">
        <v>6822.7390870440049</v>
      </c>
      <c r="O1890" s="11">
        <v>19662.432445516119</v>
      </c>
      <c r="P1890" s="43">
        <v>9615.6439247823891</v>
      </c>
      <c r="Q1890" s="11">
        <v>18135.673812292116</v>
      </c>
      <c r="R1890" s="11">
        <v>11232.272460837561</v>
      </c>
      <c r="S1890" s="11">
        <v>12899.000710368329</v>
      </c>
      <c r="T1890" s="11">
        <v>11718.629732434876</v>
      </c>
      <c r="U1890" s="11">
        <v>11594.098566771187</v>
      </c>
      <c r="V1890" s="11">
        <v>10852.555080919801</v>
      </c>
      <c r="W1890" s="11">
        <v>11333.137462383884</v>
      </c>
      <c r="X1890" s="12">
        <v>0</v>
      </c>
      <c r="Y1890" s="12">
        <v>523.37018594196002</v>
      </c>
      <c r="Z1890" s="12">
        <v>314.60594393551168</v>
      </c>
      <c r="AA1890" s="44">
        <v>232.04019061955887</v>
      </c>
      <c r="AB1890" s="45">
        <v>109.87234850433907</v>
      </c>
      <c r="AC1890" s="12">
        <v>0</v>
      </c>
      <c r="AD1890" s="12">
        <v>12215.401712017017</v>
      </c>
      <c r="AE1890" s="12">
        <v>3182.971780708478</v>
      </c>
      <c r="AF1890" s="12">
        <v>5480.5321821881453</v>
      </c>
      <c r="AG1890" s="44">
        <v>1128.4755203370623</v>
      </c>
      <c r="AH1890" s="45">
        <v>3846.3775947379418</v>
      </c>
      <c r="AI1890" s="12">
        <v>0</v>
      </c>
      <c r="AJ1890" s="12">
        <v>-44.833817110010223</v>
      </c>
      <c r="AK1890" s="12">
        <v>28.663493619037425</v>
      </c>
      <c r="AL1890" s="12">
        <v>72.84386812206246</v>
      </c>
      <c r="AM1890" s="44">
        <v>105.42946518066991</v>
      </c>
      <c r="AN1890" s="45">
        <v>89.999999851039632</v>
      </c>
      <c r="AO1890" s="12">
        <v>0</v>
      </c>
      <c r="AP1890" s="12">
        <v>-2127.532319573575</v>
      </c>
      <c r="AQ1890" s="12">
        <v>7018.4422114420304</v>
      </c>
      <c r="AR1890" s="12">
        <v>10005.48975627459</v>
      </c>
      <c r="AS1890" s="44">
        <v>11625.567614799878</v>
      </c>
      <c r="AT1890" s="45">
        <v>11310.629732434878</v>
      </c>
      <c r="AU1890" s="12">
        <v>0</v>
      </c>
      <c r="AV1890" s="12">
        <v>11339.263293454389</v>
      </c>
      <c r="AW1890" s="12">
        <v>20020.432846494739</v>
      </c>
      <c r="AX1890" s="12">
        <v>18256.024249217597</v>
      </c>
      <c r="AY1890" s="44">
        <v>12790.451542385528</v>
      </c>
      <c r="AZ1890" s="45">
        <v>11594.098565710448</v>
      </c>
      <c r="BA1890" s="12">
        <v>0</v>
      </c>
      <c r="BB1890" s="12">
        <v>6535.0775079302175</v>
      </c>
      <c r="BC1890" s="12">
        <v>9811.3470491804146</v>
      </c>
      <c r="BD1890" s="12">
        <v>11622.118292329762</v>
      </c>
      <c r="BE1890" s="44">
        <v>11325.334578472561</v>
      </c>
      <c r="BF1890" s="45">
        <v>11310.629742434878</v>
      </c>
      <c r="BG1890" s="12">
        <v>0</v>
      </c>
      <c r="BH1890" s="12">
        <v>19951.767572836954</v>
      </c>
      <c r="BI1890" s="12">
        <v>18493.674213270733</v>
      </c>
      <c r="BJ1890" s="12">
        <v>13019.351147293812</v>
      </c>
      <c r="BK1890" s="44">
        <v>11702.647734753986</v>
      </c>
      <c r="BL1890" s="45">
        <v>7747.7209709725057</v>
      </c>
      <c r="BM1890" s="12">
        <v>0</v>
      </c>
      <c r="BN1890" s="12">
        <v>0</v>
      </c>
      <c r="BO1890" s="12">
        <v>73.497310729047641</v>
      </c>
      <c r="BP1890" s="12">
        <v>44.180374503025035</v>
      </c>
      <c r="BQ1890" s="48">
        <v>32.585597058607448</v>
      </c>
      <c r="BR1890" s="49">
        <v>15.429465329630274</v>
      </c>
      <c r="BS1890" s="13">
        <v>0</v>
      </c>
      <c r="BT1890" s="12">
        <v>318.32112911816489</v>
      </c>
      <c r="BV1890" s="14">
        <f>Таблица1[[#This Row],[Lкан_леб,мм]]</f>
        <v>58011.678870881828</v>
      </c>
      <c r="BW1890" s="50">
        <f>Таблица1[[#This Row],[угол обхв4]]+Таблица1[[#This Row],[Lдуг 3,мм]]</f>
        <v>12215.401712017017</v>
      </c>
      <c r="BX1890" s="54">
        <f>Таблица1[[#This Row],[угол обхв5]]+Таблица1[[#This Row],[Y5, мм]]</f>
        <v>58535.049056823787</v>
      </c>
      <c r="BY1890" s="14">
        <f>Таблица1[[#This Row],[угол обхв6]]+Таблица1[[#This Row],[Lдуг 4,мм]]</f>
        <v>15398.373492725495</v>
      </c>
      <c r="BZ1890" s="14">
        <f>Таблица1[[#This Row],[Т1]]+Таблица1[[#This Row],[X6, мм]]</f>
        <v>58849.655000759296</v>
      </c>
      <c r="CA1890" s="14">
        <f>Таблица1[[#This Row],[Т2]]+Таблица1[[#This Row],[Lдуг 5,мм]]</f>
        <v>20878.90567491364</v>
      </c>
      <c r="CB1890" s="14">
        <f>Таблица1[[#This Row],[Т3]]+Таблица1[[#This Row],[Y6, мм]]</f>
        <v>59081.695191378858</v>
      </c>
      <c r="CC1890" s="14">
        <f>Таблица1[[#This Row],[Т4]]+Таблица1[[#This Row],[Lдуг 6,мм]]</f>
        <v>22007.381195250702</v>
      </c>
      <c r="CD1890" s="14">
        <f>Таблица1[[#This Row],[Т5]]+Таблица1[[#This Row],[Lдуг 1,мм]]</f>
        <v>59191.567539883195</v>
      </c>
      <c r="CE1890" s="14">
        <f>Таблица1[[#This Row],[Т6]]+Таблица1[[#This Row],[Lпрям1, мм]]</f>
        <v>25853.758789988642</v>
      </c>
      <c r="CF1890" s="15">
        <f>Таблица1[[#This Row],[Т7]]+Таблица1[[#This Row],[Lдуг 2,мм]]</f>
        <v>59191.567539883195</v>
      </c>
      <c r="CG1890" s="14">
        <f>Таблица1[[#This Row],[Т8]]+Таблица1[[#This Row],[Lпрям2, мм]]</f>
        <v>25853.758789988642</v>
      </c>
      <c r="CH1890" s="14">
        <f>Таблица1[[#This Row],[Т9]]-Таблица1[[#This Row],[Т9]]</f>
        <v>0</v>
      </c>
      <c r="CI1890" s="50">
        <f>Таблица1[[#This Row],[Т9]]-Таблица1[[#This Row],[Т8]]</f>
        <v>33337.808749894553</v>
      </c>
      <c r="CJ1890" s="54">
        <f>Таблица1[[#This Row],[Т9]]-Таблица1[[#This Row],[Т7]]</f>
        <v>0</v>
      </c>
      <c r="CK1890" s="14">
        <f>Таблица1[[#This Row],[Т9]]-Таблица1[[#This Row],[Т6]]</f>
        <v>37184.186344632493</v>
      </c>
      <c r="CL1890" s="14">
        <f>Таблица1[[#This Row],[Т9]]-Таблица1[[#This Row],[Т5]]</f>
        <v>109.87234850433742</v>
      </c>
      <c r="CM1890" s="14">
        <f>Таблица1[[#This Row],[Т9]]-Таблица1[[#This Row],[Т4]]</f>
        <v>38312.661864969559</v>
      </c>
      <c r="CN1890" s="14">
        <f>Таблица1[[#This Row],[Т9]]-Таблица1[[#This Row],[Т3]]</f>
        <v>341.91253912389948</v>
      </c>
      <c r="CO1890" s="14">
        <f>Таблица1[[#This Row],[Т9]]-Таблица1[[#This Row],[Т2]]</f>
        <v>43793.194047157696</v>
      </c>
      <c r="CP1890" s="14">
        <f>Таблица1[[#This Row],[Т9]]-Таблица1[[#This Row],[Т1]]</f>
        <v>656.51848305940803</v>
      </c>
      <c r="CQ1890" s="14">
        <f>Таблица1[[#This Row],[Т9]]-Таблица1[[#This Row],[угол обхв6]]</f>
        <v>46976.165827866178</v>
      </c>
      <c r="CR1890" s="14">
        <f>Таблица1[[#This Row],[Т9]]-Таблица1[[#This Row],[угол обхв5]]</f>
        <v>1179.8886690013678</v>
      </c>
      <c r="CS1890" s="14">
        <f>Таблица1[[#This Row],[Т9]]-Таблица1[[#This Row],[угол обхв4]]</f>
        <v>59191.567539883195</v>
      </c>
      <c r="CT1890" s="14">
        <f>Таблица1[[#This Row],[Lкан_прям, мм]]+Таблица1[[#This Row],[Lкан_дуг, мм]]+Таблица1[[#This Row],[Lкан_леб,мм]]</f>
        <v>85045.326329871838</v>
      </c>
      <c r="CU1890" s="16">
        <f>Таблица1[[#This Row],[Lкан_леб,мм]]</f>
        <v>58011.678870881828</v>
      </c>
      <c r="CV1890" s="14">
        <f>2534431-(Таблица1[[#This Row],[Т23]]+Таблица1[[#This Row],[угол обхв3]])</f>
        <v>2449067.3525410099</v>
      </c>
      <c r="CW1890" s="50">
        <f>SUM(X1890:AC1890,AD1890:AI1890)-Таблица1[[#This Row],[lподв_min, мм]]</f>
        <v>23187.269863191337</v>
      </c>
      <c r="CX1890" s="17">
        <f>CW2329-Таблица1[[#This Row],[Суммарная длина каната]]</f>
        <v>-2426734.7861903342</v>
      </c>
    </row>
    <row r="1891" spans="1:102" x14ac:dyDescent="0.25">
      <c r="A1891" s="21">
        <v>1890</v>
      </c>
      <c r="B1891" s="10">
        <v>48.370204081632643</v>
      </c>
      <c r="C1891" s="10">
        <v>69.409387755102046</v>
      </c>
      <c r="D1891" s="11">
        <v>12046.766728408977</v>
      </c>
      <c r="E1891" s="11">
        <v>11802.24418158208</v>
      </c>
      <c r="F1891" s="11">
        <v>11161.443173894839</v>
      </c>
      <c r="G1891" s="11">
        <v>11637.650123905478</v>
      </c>
      <c r="H1891" s="11">
        <v>11638.766238408978</v>
      </c>
      <c r="I1891" s="11">
        <v>7891.2668243712269</v>
      </c>
      <c r="J1891" s="11">
        <v>3910.9773572108538</v>
      </c>
      <c r="K1891" s="11">
        <v>25891.985176501956</v>
      </c>
      <c r="L1891" s="11">
        <v>1141.6622824880549</v>
      </c>
      <c r="M1891" s="11">
        <v>58011.678870881828</v>
      </c>
      <c r="N1891" s="11">
        <v>6822.7390870440049</v>
      </c>
      <c r="O1891" s="11">
        <v>19662.432445516119</v>
      </c>
      <c r="P1891" s="43">
        <v>9639.7530909106554</v>
      </c>
      <c r="Q1891" s="11">
        <v>18238.162247320419</v>
      </c>
      <c r="R1891" s="11">
        <v>11499.835857398759</v>
      </c>
      <c r="S1891" s="11">
        <v>13082.939157888306</v>
      </c>
      <c r="T1891" s="11">
        <v>12046.766728408977</v>
      </c>
      <c r="U1891" s="11">
        <v>11802.24418158208</v>
      </c>
      <c r="V1891" s="11">
        <v>11193.862755829585</v>
      </c>
      <c r="W1891" s="11">
        <v>11501.012022677542</v>
      </c>
      <c r="X1891" s="12">
        <v>0</v>
      </c>
      <c r="Y1891" s="12">
        <v>510.24964518427817</v>
      </c>
      <c r="Z1891" s="12">
        <v>308.61329144529634</v>
      </c>
      <c r="AA1891" s="44">
        <v>232.04019061955913</v>
      </c>
      <c r="AB1891" s="45">
        <v>90.759155238921423</v>
      </c>
      <c r="AC1891" s="12">
        <v>0</v>
      </c>
      <c r="AD1891" s="12">
        <v>12215.401712017017</v>
      </c>
      <c r="AE1891" s="12">
        <v>3156.5984057921019</v>
      </c>
      <c r="AF1891" s="12">
        <v>5480.5321821881471</v>
      </c>
      <c r="AG1891" s="44">
        <v>1128.4755203370601</v>
      </c>
      <c r="AH1891" s="45">
        <v>3910.9773561676357</v>
      </c>
      <c r="AI1891" s="12">
        <v>0</v>
      </c>
      <c r="AJ1891" s="12">
        <v>-44.833817110010223</v>
      </c>
      <c r="AK1891" s="12">
        <v>26.820965162310589</v>
      </c>
      <c r="AL1891" s="12">
        <v>70.159786489409399</v>
      </c>
      <c r="AM1891" s="44">
        <v>102.74538354801687</v>
      </c>
      <c r="AN1891" s="45">
        <v>89.999999853500086</v>
      </c>
      <c r="AO1891" s="12">
        <v>0</v>
      </c>
      <c r="AP1891" s="12">
        <v>-2127.532319573575</v>
      </c>
      <c r="AQ1891" s="12">
        <v>7006.8303670109381</v>
      </c>
      <c r="AR1891" s="12">
        <v>10023.535349743872</v>
      </c>
      <c r="AS1891" s="44">
        <v>11897.782777970129</v>
      </c>
      <c r="AT1891" s="45">
        <v>11638.766728408978</v>
      </c>
      <c r="AU1891" s="12">
        <v>0</v>
      </c>
      <c r="AV1891" s="12">
        <v>11339.263293454389</v>
      </c>
      <c r="AW1891" s="12">
        <v>20026.540122776758</v>
      </c>
      <c r="AX1891" s="12">
        <v>18376.636713576379</v>
      </c>
      <c r="AY1891" s="44">
        <v>12992.926667600765</v>
      </c>
      <c r="AZ1891" s="45">
        <v>11802.244180538864</v>
      </c>
      <c r="BA1891" s="12">
        <v>0</v>
      </c>
      <c r="BB1891" s="12">
        <v>6535.0775079302175</v>
      </c>
      <c r="BC1891" s="12">
        <v>9823.8443708775867</v>
      </c>
      <c r="BD1891" s="12">
        <v>11883.618116231975</v>
      </c>
      <c r="BE1891" s="44">
        <v>11648.819807837608</v>
      </c>
      <c r="BF1891" s="45">
        <v>11638.766738408978</v>
      </c>
      <c r="BG1891" s="12">
        <v>0</v>
      </c>
      <c r="BH1891" s="12">
        <v>19951.767572836954</v>
      </c>
      <c r="BI1891" s="12">
        <v>18602.269924581055</v>
      </c>
      <c r="BJ1891" s="12">
        <v>13221.413624144272</v>
      </c>
      <c r="BK1891" s="44">
        <v>11892.256671869622</v>
      </c>
      <c r="BL1891" s="45">
        <v>7891.2668243712278</v>
      </c>
      <c r="BM1891" s="12">
        <v>0</v>
      </c>
      <c r="BN1891" s="12">
        <v>0</v>
      </c>
      <c r="BO1891" s="12">
        <v>71.654782272320801</v>
      </c>
      <c r="BP1891" s="12">
        <v>43.338821327098813</v>
      </c>
      <c r="BQ1891" s="48">
        <v>32.585597058607483</v>
      </c>
      <c r="BR1891" s="49">
        <v>12.745383694516795</v>
      </c>
      <c r="BS1891" s="13">
        <v>0</v>
      </c>
      <c r="BT1891" s="12">
        <v>318.32112911816489</v>
      </c>
      <c r="BV1891" s="14">
        <f>Таблица1[[#This Row],[Lкан_леб,мм]]</f>
        <v>58011.678870881828</v>
      </c>
      <c r="BW1891" s="50">
        <f>Таблица1[[#This Row],[угол обхв4]]+Таблица1[[#This Row],[Lдуг 3,мм]]</f>
        <v>12215.401712017017</v>
      </c>
      <c r="BX1891" s="54">
        <f>Таблица1[[#This Row],[угол обхв5]]+Таблица1[[#This Row],[Y5, мм]]</f>
        <v>58521.928516066109</v>
      </c>
      <c r="BY1891" s="14">
        <f>Таблица1[[#This Row],[угол обхв6]]+Таблица1[[#This Row],[Lдуг 4,мм]]</f>
        <v>15372.000117809119</v>
      </c>
      <c r="BZ1891" s="14">
        <f>Таблица1[[#This Row],[Т1]]+Таблица1[[#This Row],[X6, мм]]</f>
        <v>58830.541807511407</v>
      </c>
      <c r="CA1891" s="14">
        <f>Таблица1[[#This Row],[Т2]]+Таблица1[[#This Row],[Lдуг 5,мм]]</f>
        <v>20852.532299997267</v>
      </c>
      <c r="CB1891" s="14">
        <f>Таблица1[[#This Row],[Т3]]+Таблица1[[#This Row],[Y6, мм]]</f>
        <v>59062.581998130969</v>
      </c>
      <c r="CC1891" s="14">
        <f>Таблица1[[#This Row],[Т4]]+Таблица1[[#This Row],[Lдуг 6,мм]]</f>
        <v>21981.007820334326</v>
      </c>
      <c r="CD1891" s="14">
        <f>Таблица1[[#This Row],[Т5]]+Таблица1[[#This Row],[Lдуг 1,мм]]</f>
        <v>59153.341153369889</v>
      </c>
      <c r="CE1891" s="14">
        <f>Таблица1[[#This Row],[Т6]]+Таблица1[[#This Row],[Lпрям1, мм]]</f>
        <v>25891.985176501963</v>
      </c>
      <c r="CF1891" s="15">
        <f>Таблица1[[#This Row],[Т7]]+Таблица1[[#This Row],[Lдуг 2,мм]]</f>
        <v>59153.341153369889</v>
      </c>
      <c r="CG1891" s="14">
        <f>Таблица1[[#This Row],[Т8]]+Таблица1[[#This Row],[Lпрям2, мм]]</f>
        <v>25891.985176501963</v>
      </c>
      <c r="CH1891" s="14">
        <f>Таблица1[[#This Row],[Т9]]-Таблица1[[#This Row],[Т9]]</f>
        <v>0</v>
      </c>
      <c r="CI1891" s="50">
        <f>Таблица1[[#This Row],[Т9]]-Таблица1[[#This Row],[Т8]]</f>
        <v>33261.355976867926</v>
      </c>
      <c r="CJ1891" s="54">
        <f>Таблица1[[#This Row],[Т9]]-Таблица1[[#This Row],[Т7]]</f>
        <v>0</v>
      </c>
      <c r="CK1891" s="14">
        <f>Таблица1[[#This Row],[Т9]]-Таблица1[[#This Row],[Т6]]</f>
        <v>37172.333333035567</v>
      </c>
      <c r="CL1891" s="14">
        <f>Таблица1[[#This Row],[Т9]]-Таблица1[[#This Row],[Т5]]</f>
        <v>90.759155238920357</v>
      </c>
      <c r="CM1891" s="14">
        <f>Таблица1[[#This Row],[Т9]]-Таблица1[[#This Row],[Т4]]</f>
        <v>38300.808853372626</v>
      </c>
      <c r="CN1891" s="14">
        <f>Таблица1[[#This Row],[Т9]]-Таблица1[[#This Row],[Т3]]</f>
        <v>322.79934585848241</v>
      </c>
      <c r="CO1891" s="14">
        <f>Таблица1[[#This Row],[Т9]]-Таблица1[[#This Row],[Т2]]</f>
        <v>43781.34103556077</v>
      </c>
      <c r="CP1891" s="14">
        <f>Таблица1[[#This Row],[Т9]]-Таблица1[[#This Row],[Т1]]</f>
        <v>631.41263730377977</v>
      </c>
      <c r="CQ1891" s="14">
        <f>Таблица1[[#This Row],[Т9]]-Таблица1[[#This Row],[угол обхв6]]</f>
        <v>46937.939441352872</v>
      </c>
      <c r="CR1891" s="14">
        <f>Таблица1[[#This Row],[Т9]]-Таблица1[[#This Row],[угол обхв5]]</f>
        <v>1141.6622824880615</v>
      </c>
      <c r="CS1891" s="14">
        <f>Таблица1[[#This Row],[Т9]]-Таблица1[[#This Row],[угол обхв4]]</f>
        <v>59153.341153369889</v>
      </c>
      <c r="CT1891" s="14">
        <f>Таблица1[[#This Row],[Lкан_прям, мм]]+Таблица1[[#This Row],[Lкан_дуг, мм]]+Таблица1[[#This Row],[Lкан_леб,мм]]</f>
        <v>85045.326329871838</v>
      </c>
      <c r="CU1891" s="16">
        <f>Таблица1[[#This Row],[Lкан_леб,мм]]</f>
        <v>58011.678870881828</v>
      </c>
      <c r="CV1891" s="14">
        <f>2534431-(Таблица1[[#This Row],[Т23]]+Таблица1[[#This Row],[угол обхв3]])</f>
        <v>2449067.3525410099</v>
      </c>
      <c r="CW1891" s="50">
        <f>SUM(X1891:AC1891,AD1891:AI1891)-Таблица1[[#This Row],[lподв_min, мм]]</f>
        <v>23122.670101779164</v>
      </c>
      <c r="CX1891" s="17">
        <f>CW2330-Таблица1[[#This Row],[Суммарная длина каната]]</f>
        <v>-2426785.5524449088</v>
      </c>
    </row>
    <row r="1892" spans="1:102" x14ac:dyDescent="0.25">
      <c r="A1892" s="21">
        <v>1891</v>
      </c>
      <c r="B1892" s="10">
        <v>48.370204081632643</v>
      </c>
      <c r="C1892" s="10">
        <v>72.093469387755121</v>
      </c>
      <c r="D1892" s="11">
        <v>12364.796496826231</v>
      </c>
      <c r="E1892" s="11">
        <v>12025.527749030252</v>
      </c>
      <c r="F1892" s="11">
        <v>11488.151973132621</v>
      </c>
      <c r="G1892" s="11">
        <v>11819.655509332908</v>
      </c>
      <c r="H1892" s="11">
        <v>11956.796006826233</v>
      </c>
      <c r="I1892" s="11">
        <v>8048.4638522379491</v>
      </c>
      <c r="J1892" s="11">
        <v>3977.0638967923037</v>
      </c>
      <c r="K1892" s="11">
        <v>25930.211563015084</v>
      </c>
      <c r="L1892" s="11">
        <v>1103.4358959749245</v>
      </c>
      <c r="M1892" s="11">
        <v>58011.678870881828</v>
      </c>
      <c r="N1892" s="11">
        <v>6822.7390870440049</v>
      </c>
      <c r="O1892" s="11">
        <v>19662.432445516119</v>
      </c>
      <c r="P1892" s="43">
        <v>9659.036383760953</v>
      </c>
      <c r="Q1892" s="11">
        <v>18341.667251174342</v>
      </c>
      <c r="R1892" s="11">
        <v>11758.49207597942</v>
      </c>
      <c r="S1892" s="11">
        <v>13279.205518340059</v>
      </c>
      <c r="T1892" s="11">
        <v>12364.796496826231</v>
      </c>
      <c r="U1892" s="11">
        <v>12025.527749030252</v>
      </c>
      <c r="V1892" s="11">
        <v>11526.934604314147</v>
      </c>
      <c r="W1892" s="11">
        <v>11684.685484813988</v>
      </c>
      <c r="X1892" s="12">
        <v>0</v>
      </c>
      <c r="Y1892" s="12">
        <v>497.06732543034764</v>
      </c>
      <c r="Z1892" s="12">
        <v>302.68241795132974</v>
      </c>
      <c r="AA1892" s="44">
        <v>232.04019061955844</v>
      </c>
      <c r="AB1892" s="45">
        <v>71.645961973688586</v>
      </c>
      <c r="AC1892" s="12">
        <v>0</v>
      </c>
      <c r="AD1892" s="12">
        <v>12215.401712017017</v>
      </c>
      <c r="AE1892" s="12">
        <v>3128.7382527064383</v>
      </c>
      <c r="AF1892" s="12">
        <v>5480.5321821881525</v>
      </c>
      <c r="AG1892" s="44">
        <v>1128.4755203370594</v>
      </c>
      <c r="AH1892" s="45">
        <v>3977.0638957664187</v>
      </c>
      <c r="AI1892" s="12">
        <v>0</v>
      </c>
      <c r="AJ1892" s="12">
        <v>-44.833817110010223</v>
      </c>
      <c r="AK1892" s="12">
        <v>24.969761029731778</v>
      </c>
      <c r="AL1892" s="12">
        <v>67.475704856756337</v>
      </c>
      <c r="AM1892" s="44">
        <v>100.06130191536373</v>
      </c>
      <c r="AN1892" s="45">
        <v>89.999999855934462</v>
      </c>
      <c r="AO1892" s="12">
        <v>0</v>
      </c>
      <c r="AP1892" s="12">
        <v>-2127.532319573575</v>
      </c>
      <c r="AQ1892" s="12">
        <v>6994.972158578611</v>
      </c>
      <c r="AR1892" s="12">
        <v>10035.912993245931</v>
      </c>
      <c r="AS1892" s="44">
        <v>12160.217607046812</v>
      </c>
      <c r="AT1892" s="45">
        <v>11956.796496826231</v>
      </c>
      <c r="AU1892" s="12">
        <v>0</v>
      </c>
      <c r="AV1892" s="12">
        <v>11339.263293454389</v>
      </c>
      <c r="AW1892" s="12">
        <v>20032.296973512188</v>
      </c>
      <c r="AX1892" s="12">
        <v>18497.961912705396</v>
      </c>
      <c r="AY1892" s="44">
        <v>13207.927206851771</v>
      </c>
      <c r="AZ1892" s="45">
        <v>12025.52774800437</v>
      </c>
      <c r="BA1892" s="12">
        <v>0</v>
      </c>
      <c r="BB1892" s="12">
        <v>6535.0775079302175</v>
      </c>
      <c r="BC1892" s="12">
        <v>9831.2694552955581</v>
      </c>
      <c r="BD1892" s="12">
        <v>12135.3686854644</v>
      </c>
      <c r="BE1892" s="44">
        <v>11963.07096575884</v>
      </c>
      <c r="BF1892" s="45">
        <v>11956.796506826233</v>
      </c>
      <c r="BG1892" s="12">
        <v>0</v>
      </c>
      <c r="BH1892" s="12">
        <v>19951.767572836954</v>
      </c>
      <c r="BI1892" s="12">
        <v>18711.531779170411</v>
      </c>
      <c r="BJ1892" s="12">
        <v>13435.500179871111</v>
      </c>
      <c r="BK1892" s="44">
        <v>12096.806060518542</v>
      </c>
      <c r="BL1892" s="45">
        <v>8048.463852237951</v>
      </c>
      <c r="BM1892" s="12">
        <v>0</v>
      </c>
      <c r="BN1892" s="12">
        <v>0</v>
      </c>
      <c r="BO1892" s="12">
        <v>69.803578139742001</v>
      </c>
      <c r="BP1892" s="12">
        <v>42.505943827024559</v>
      </c>
      <c r="BQ1892" s="48">
        <v>32.585597058607384</v>
      </c>
      <c r="BR1892" s="49">
        <v>10.061302059429268</v>
      </c>
      <c r="BS1892" s="13">
        <v>0</v>
      </c>
      <c r="BT1892" s="12">
        <v>318.32112911816489</v>
      </c>
      <c r="BV1892" s="14">
        <f>Таблица1[[#This Row],[Lкан_леб,мм]]</f>
        <v>58011.678870881828</v>
      </c>
      <c r="BW1892" s="50">
        <f>Таблица1[[#This Row],[угол обхв4]]+Таблица1[[#This Row],[Lдуг 3,мм]]</f>
        <v>12215.401712017017</v>
      </c>
      <c r="BX1892" s="54">
        <f>Таблица1[[#This Row],[угол обхв5]]+Таблица1[[#This Row],[Y5, мм]]</f>
        <v>58508.746196312175</v>
      </c>
      <c r="BY1892" s="14">
        <f>Таблица1[[#This Row],[угол обхв6]]+Таблица1[[#This Row],[Lдуг 4,мм]]</f>
        <v>15344.139964723456</v>
      </c>
      <c r="BZ1892" s="14">
        <f>Таблица1[[#This Row],[Т1]]+Таблица1[[#This Row],[X6, мм]]</f>
        <v>58811.428614263503</v>
      </c>
      <c r="CA1892" s="14">
        <f>Таблица1[[#This Row],[Т2]]+Таблица1[[#This Row],[Lдуг 5,мм]]</f>
        <v>20824.672146911609</v>
      </c>
      <c r="CB1892" s="14">
        <f>Таблица1[[#This Row],[Т3]]+Таблица1[[#This Row],[Y6, мм]]</f>
        <v>59043.468804883065</v>
      </c>
      <c r="CC1892" s="14">
        <f>Таблица1[[#This Row],[Т4]]+Таблица1[[#This Row],[Lдуг 6,мм]]</f>
        <v>21953.147667248668</v>
      </c>
      <c r="CD1892" s="14">
        <f>Таблица1[[#This Row],[Т5]]+Таблица1[[#This Row],[Lдуг 1,мм]]</f>
        <v>59115.11476685675</v>
      </c>
      <c r="CE1892" s="14">
        <f>Таблица1[[#This Row],[Т6]]+Таблица1[[#This Row],[Lпрям1, мм]]</f>
        <v>25930.211563015087</v>
      </c>
      <c r="CF1892" s="15">
        <f>Таблица1[[#This Row],[Т7]]+Таблица1[[#This Row],[Lдуг 2,мм]]</f>
        <v>59115.11476685675</v>
      </c>
      <c r="CG1892" s="14">
        <f>Таблица1[[#This Row],[Т8]]+Таблица1[[#This Row],[Lпрям2, мм]]</f>
        <v>25930.211563015087</v>
      </c>
      <c r="CH1892" s="14">
        <f>Таблица1[[#This Row],[Т9]]-Таблица1[[#This Row],[Т9]]</f>
        <v>0</v>
      </c>
      <c r="CI1892" s="50">
        <f>Таблица1[[#This Row],[Т9]]-Таблица1[[#This Row],[Т8]]</f>
        <v>33184.903203841663</v>
      </c>
      <c r="CJ1892" s="54">
        <f>Таблица1[[#This Row],[Т9]]-Таблица1[[#This Row],[Т7]]</f>
        <v>0</v>
      </c>
      <c r="CK1892" s="14">
        <f>Таблица1[[#This Row],[Т9]]-Таблица1[[#This Row],[Т6]]</f>
        <v>37161.967099608082</v>
      </c>
      <c r="CL1892" s="14">
        <f>Таблица1[[#This Row],[Т9]]-Таблица1[[#This Row],[Т5]]</f>
        <v>71.645961973685189</v>
      </c>
      <c r="CM1892" s="14">
        <f>Таблица1[[#This Row],[Т9]]-Таблица1[[#This Row],[Т4]]</f>
        <v>38290.442619945141</v>
      </c>
      <c r="CN1892" s="14">
        <f>Таблица1[[#This Row],[Т9]]-Таблица1[[#This Row],[Т3]]</f>
        <v>303.68615259324724</v>
      </c>
      <c r="CO1892" s="14">
        <f>Таблица1[[#This Row],[Т9]]-Таблица1[[#This Row],[Т2]]</f>
        <v>43770.974802133293</v>
      </c>
      <c r="CP1892" s="14">
        <f>Таблица1[[#This Row],[Т9]]-Таблица1[[#This Row],[Т1]]</f>
        <v>606.36857054457505</v>
      </c>
      <c r="CQ1892" s="14">
        <f>Таблица1[[#This Row],[Т9]]-Таблица1[[#This Row],[угол обхв6]]</f>
        <v>46899.713054839733</v>
      </c>
      <c r="CR1892" s="14">
        <f>Таблица1[[#This Row],[Т9]]-Таблица1[[#This Row],[угол обхв5]]</f>
        <v>1103.4358959749225</v>
      </c>
      <c r="CS1892" s="14">
        <f>Таблица1[[#This Row],[Т9]]-Таблица1[[#This Row],[угол обхв4]]</f>
        <v>59115.11476685675</v>
      </c>
      <c r="CT1892" s="14">
        <f>Таблица1[[#This Row],[Lкан_прям, мм]]+Таблица1[[#This Row],[Lкан_дуг, мм]]+Таблица1[[#This Row],[Lкан_леб,мм]]</f>
        <v>85045.326329871838</v>
      </c>
      <c r="CU1892" s="16">
        <f>Таблица1[[#This Row],[Lкан_леб,мм]]</f>
        <v>58011.678870881828</v>
      </c>
      <c r="CV1892" s="14">
        <f>2534431-(Таблица1[[#This Row],[Т23]]+Таблица1[[#This Row],[угол обхв3]])</f>
        <v>2449067.3525410099</v>
      </c>
      <c r="CW1892" s="50">
        <f>SUM(X1892:AC1892,AD1892:AI1892)-Таблица1[[#This Row],[lподв_min, мм]]</f>
        <v>23056.583562197706</v>
      </c>
      <c r="CX1892" s="17">
        <f>CW2331-Таблица1[[#This Row],[Суммарная длина каната]]</f>
        <v>-2426836.9535337496</v>
      </c>
    </row>
    <row r="1893" spans="1:102" x14ac:dyDescent="0.25">
      <c r="A1893" s="21">
        <v>1892</v>
      </c>
      <c r="B1893" s="10">
        <v>48.370204081632643</v>
      </c>
      <c r="C1893" s="10">
        <v>74.777551020408183</v>
      </c>
      <c r="D1893" s="11">
        <v>12672.021231969176</v>
      </c>
      <c r="E1893" s="11">
        <v>12263.459350983963</v>
      </c>
      <c r="F1893" s="11">
        <v>11805.979230610283</v>
      </c>
      <c r="G1893" s="11">
        <v>12016.760644294443</v>
      </c>
      <c r="H1893" s="11">
        <v>12264.020741969178</v>
      </c>
      <c r="I1893" s="11">
        <v>8218.8440257836264</v>
      </c>
      <c r="J1893" s="11">
        <v>4044.6153252003364</v>
      </c>
      <c r="K1893" s="11">
        <v>25968.437949528015</v>
      </c>
      <c r="L1893" s="11">
        <v>1065.209509461996</v>
      </c>
      <c r="M1893" s="11">
        <v>58011.678870881828</v>
      </c>
      <c r="N1893" s="11">
        <v>6822.7390870440049</v>
      </c>
      <c r="O1893" s="11">
        <v>19662.432445516119</v>
      </c>
      <c r="P1893" s="43">
        <v>9673.451492853761</v>
      </c>
      <c r="Q1893" s="11">
        <v>18445.961718121507</v>
      </c>
      <c r="R1893" s="11">
        <v>12007.67358546735</v>
      </c>
      <c r="S1893" s="11">
        <v>13487.36915345614</v>
      </c>
      <c r="T1893" s="11">
        <v>12672.021231969176</v>
      </c>
      <c r="U1893" s="11">
        <v>12263.459350983963</v>
      </c>
      <c r="V1893" s="11">
        <v>11851.03981604289</v>
      </c>
      <c r="W1893" s="11">
        <v>11883.754841261376</v>
      </c>
      <c r="X1893" s="12">
        <v>0</v>
      </c>
      <c r="Y1893" s="12">
        <v>483.81810807994913</v>
      </c>
      <c r="Z1893" s="12">
        <v>296.81844205383106</v>
      </c>
      <c r="AA1893" s="44">
        <v>232.04019061955833</v>
      </c>
      <c r="AB1893" s="45">
        <v>52.532768708657407</v>
      </c>
      <c r="AC1893" s="12">
        <v>0</v>
      </c>
      <c r="AD1893" s="12">
        <v>12215.401712017017</v>
      </c>
      <c r="AE1893" s="12">
        <v>3099.4132107942041</v>
      </c>
      <c r="AF1893" s="12">
        <v>5480.5321821881471</v>
      </c>
      <c r="AG1893" s="44">
        <v>1128.475520337063</v>
      </c>
      <c r="AH1893" s="45">
        <v>4044.6153241915858</v>
      </c>
      <c r="AI1893" s="12">
        <v>0</v>
      </c>
      <c r="AJ1893" s="12">
        <v>-44.833817110010223</v>
      </c>
      <c r="AK1893" s="12">
        <v>23.109162412012818</v>
      </c>
      <c r="AL1893" s="12">
        <v>64.791623224103276</v>
      </c>
      <c r="AM1893" s="44">
        <v>97.377220282710653</v>
      </c>
      <c r="AN1893" s="45">
        <v>89.999999858340587</v>
      </c>
      <c r="AO1893" s="12">
        <v>0</v>
      </c>
      <c r="AP1893" s="12">
        <v>-2127.532319573575</v>
      </c>
      <c r="AQ1893" s="12">
        <v>6982.8726423403714</v>
      </c>
      <c r="AR1893" s="12">
        <v>10042.595528346994</v>
      </c>
      <c r="AS1893" s="44">
        <v>12412.296280071187</v>
      </c>
      <c r="AT1893" s="45">
        <v>12264.021231969178</v>
      </c>
      <c r="AU1893" s="12">
        <v>0</v>
      </c>
      <c r="AV1893" s="12">
        <v>11339.263293454389</v>
      </c>
      <c r="AW1893" s="12">
        <v>20037.694013583176</v>
      </c>
      <c r="AX1893" s="12">
        <v>18619.733640651499</v>
      </c>
      <c r="AY1893" s="44">
        <v>13434.981416231387</v>
      </c>
      <c r="AZ1893" s="45">
        <v>12263.459349975214</v>
      </c>
      <c r="BA1893" s="12">
        <v>0</v>
      </c>
      <c r="BB1893" s="12">
        <v>6535.0775079302175</v>
      </c>
      <c r="BC1893" s="12">
        <v>9833.5850481501275</v>
      </c>
      <c r="BD1893" s="12">
        <v>12376.817620960583</v>
      </c>
      <c r="BE1893" s="44">
        <v>12267.39853736534</v>
      </c>
      <c r="BF1893" s="45">
        <v>12264.021241969178</v>
      </c>
      <c r="BG1893" s="12">
        <v>0</v>
      </c>
      <c r="BH1893" s="12">
        <v>19951.767572836954</v>
      </c>
      <c r="BI1893" s="12">
        <v>18821.22328618856</v>
      </c>
      <c r="BJ1893" s="12">
        <v>13661.141075986137</v>
      </c>
      <c r="BK1893" s="44">
        <v>12315.847088208717</v>
      </c>
      <c r="BL1893" s="45">
        <v>8218.8440257836282</v>
      </c>
      <c r="BM1893" s="12">
        <v>0</v>
      </c>
      <c r="BN1893" s="12">
        <v>0</v>
      </c>
      <c r="BO1893" s="12">
        <v>67.942979522023037</v>
      </c>
      <c r="BP1893" s="12">
        <v>41.682460812090454</v>
      </c>
      <c r="BQ1893" s="48">
        <v>32.58559705860737</v>
      </c>
      <c r="BR1893" s="49">
        <v>7.3772204243700612</v>
      </c>
      <c r="BS1893" s="13">
        <v>0</v>
      </c>
      <c r="BT1893" s="12">
        <v>318.32112911816489</v>
      </c>
      <c r="BV1893" s="14">
        <f>Таблица1[[#This Row],[Lкан_леб,мм]]</f>
        <v>58011.678870881828</v>
      </c>
      <c r="BW1893" s="50">
        <f>Таблица1[[#This Row],[угол обхв4]]+Таблица1[[#This Row],[Lдуг 3,мм]]</f>
        <v>12215.401712017017</v>
      </c>
      <c r="BX1893" s="54">
        <f>Таблица1[[#This Row],[угол обхв5]]+Таблица1[[#This Row],[Y5, мм]]</f>
        <v>58495.496978961775</v>
      </c>
      <c r="BY1893" s="14">
        <f>Таблица1[[#This Row],[угол обхв6]]+Таблица1[[#This Row],[Lдуг 4,мм]]</f>
        <v>15314.814922811222</v>
      </c>
      <c r="BZ1893" s="14">
        <f>Таблица1[[#This Row],[Т1]]+Таблица1[[#This Row],[X6, мм]]</f>
        <v>58792.315421015606</v>
      </c>
      <c r="CA1893" s="14">
        <f>Таблица1[[#This Row],[Т2]]+Таблица1[[#This Row],[Lдуг 5,мм]]</f>
        <v>20795.347104999368</v>
      </c>
      <c r="CB1893" s="14">
        <f>Таблица1[[#This Row],[Т3]]+Таблица1[[#This Row],[Y6, мм]]</f>
        <v>59024.355611635161</v>
      </c>
      <c r="CC1893" s="14">
        <f>Таблица1[[#This Row],[Т4]]+Таблица1[[#This Row],[Lдуг 6,мм]]</f>
        <v>21923.82262533643</v>
      </c>
      <c r="CD1893" s="14">
        <f>Таблица1[[#This Row],[Т5]]+Таблица1[[#This Row],[Lдуг 1,мм]]</f>
        <v>59076.888380343822</v>
      </c>
      <c r="CE1893" s="14">
        <f>Таблица1[[#This Row],[Т6]]+Таблица1[[#This Row],[Lпрям1, мм]]</f>
        <v>25968.437949528015</v>
      </c>
      <c r="CF1893" s="15">
        <f>Таблица1[[#This Row],[Т7]]+Таблица1[[#This Row],[Lдуг 2,мм]]</f>
        <v>59076.888380343822</v>
      </c>
      <c r="CG1893" s="14">
        <f>Таблица1[[#This Row],[Т8]]+Таблица1[[#This Row],[Lпрям2, мм]]</f>
        <v>25968.437949528015</v>
      </c>
      <c r="CH1893" s="14">
        <f>Таблица1[[#This Row],[Т9]]-Таблица1[[#This Row],[Т9]]</f>
        <v>0</v>
      </c>
      <c r="CI1893" s="50">
        <f>Таблица1[[#This Row],[Т9]]-Таблица1[[#This Row],[Т8]]</f>
        <v>33108.450430815807</v>
      </c>
      <c r="CJ1893" s="54">
        <f>Таблица1[[#This Row],[Т9]]-Таблица1[[#This Row],[Т7]]</f>
        <v>0</v>
      </c>
      <c r="CK1893" s="14">
        <f>Таблица1[[#This Row],[Т9]]-Таблица1[[#This Row],[Т6]]</f>
        <v>37153.065755007396</v>
      </c>
      <c r="CL1893" s="14">
        <f>Таблица1[[#This Row],[Т9]]-Таблица1[[#This Row],[Т5]]</f>
        <v>52.532768708661024</v>
      </c>
      <c r="CM1893" s="14">
        <f>Таблица1[[#This Row],[Т9]]-Таблица1[[#This Row],[Т4]]</f>
        <v>38281.541275344454</v>
      </c>
      <c r="CN1893" s="14">
        <f>Таблица1[[#This Row],[Т9]]-Таблица1[[#This Row],[Т3]]</f>
        <v>284.5729593282158</v>
      </c>
      <c r="CO1893" s="14">
        <f>Таблица1[[#This Row],[Т9]]-Таблица1[[#This Row],[Т2]]</f>
        <v>43762.073457532599</v>
      </c>
      <c r="CP1893" s="14">
        <f>Таблица1[[#This Row],[Т9]]-Таблица1[[#This Row],[Т1]]</f>
        <v>581.39140138204675</v>
      </c>
      <c r="CQ1893" s="14">
        <f>Таблица1[[#This Row],[Т9]]-Таблица1[[#This Row],[угол обхв6]]</f>
        <v>46861.486668326805</v>
      </c>
      <c r="CR1893" s="14">
        <f>Таблица1[[#This Row],[Т9]]-Таблица1[[#This Row],[угол обхв5]]</f>
        <v>1065.2095094619945</v>
      </c>
      <c r="CS1893" s="14">
        <f>Таблица1[[#This Row],[Т9]]-Таблица1[[#This Row],[угол обхв4]]</f>
        <v>59076.888380343822</v>
      </c>
      <c r="CT1893" s="14">
        <f>Таблица1[[#This Row],[Lкан_прям, мм]]+Таблица1[[#This Row],[Lкан_дуг, мм]]+Таблица1[[#This Row],[Lкан_леб,мм]]</f>
        <v>85045.326329871838</v>
      </c>
      <c r="CU1893" s="16">
        <f>Таблица1[[#This Row],[Lкан_леб,мм]]</f>
        <v>58011.678870881828</v>
      </c>
      <c r="CV1893" s="14">
        <f>2534431-(Таблица1[[#This Row],[Т23]]+Таблица1[[#This Row],[угол обхв3]])</f>
        <v>2449067.3525410099</v>
      </c>
      <c r="CW1893" s="50">
        <f>SUM(X1893:AC1893,AD1893:AI1893)-Таблица1[[#This Row],[lподв_min, мм]]</f>
        <v>22989.032133789678</v>
      </c>
      <c r="CX1893" s="17">
        <f>CW2332-Таблица1[[#This Row],[Суммарная длина каната]]</f>
        <v>-2426888.9171637357</v>
      </c>
    </row>
    <row r="1894" spans="1:102" x14ac:dyDescent="0.25">
      <c r="A1894" s="21">
        <v>1893</v>
      </c>
      <c r="B1894" s="10">
        <v>48.370204081632643</v>
      </c>
      <c r="C1894" s="10">
        <v>77.461632653061244</v>
      </c>
      <c r="D1894" s="11">
        <v>12165.467254851024</v>
      </c>
      <c r="E1894" s="11">
        <v>12097.783303552422</v>
      </c>
      <c r="F1894" s="11">
        <v>12114.2275849502</v>
      </c>
      <c r="G1894" s="11">
        <v>12228.533050123704</v>
      </c>
      <c r="H1894" s="11">
        <v>12573.466764851026</v>
      </c>
      <c r="I1894" s="11">
        <v>8402.1382305980896</v>
      </c>
      <c r="J1894" s="11">
        <v>3695.6450729543312</v>
      </c>
      <c r="K1894" s="11">
        <v>25978.995828373008</v>
      </c>
      <c r="L1894" s="11">
        <v>1054.6516306170047</v>
      </c>
      <c r="M1894" s="11">
        <v>58011.678870881828</v>
      </c>
      <c r="N1894" s="11">
        <v>6822.7390870440049</v>
      </c>
      <c r="O1894" s="11">
        <v>19662.432445516119</v>
      </c>
      <c r="P1894" s="43">
        <v>9682.9667892456891</v>
      </c>
      <c r="Q1894" s="11">
        <v>18550.816810227348</v>
      </c>
      <c r="R1894" s="11">
        <v>12246.833643704196</v>
      </c>
      <c r="S1894" s="11">
        <v>13706.973320537674</v>
      </c>
      <c r="T1894" s="11">
        <v>12967.766836007939</v>
      </c>
      <c r="U1894" s="11">
        <v>12515.516929294281</v>
      </c>
      <c r="V1894" s="11">
        <v>12165.467254851024</v>
      </c>
      <c r="W1894" s="11">
        <v>12097.783303552422</v>
      </c>
      <c r="X1894" s="12">
        <v>0</v>
      </c>
      <c r="Y1894" s="12">
        <v>470.49657806964461</v>
      </c>
      <c r="Z1894" s="12">
        <v>291.02677881623833</v>
      </c>
      <c r="AA1894" s="44">
        <v>232.04019061955924</v>
      </c>
      <c r="AB1894" s="45">
        <v>47.253829333788481</v>
      </c>
      <c r="AC1894" s="12">
        <v>13.834253777773807</v>
      </c>
      <c r="AD1894" s="12">
        <v>12215.401712017017</v>
      </c>
      <c r="AE1894" s="12">
        <v>3068.646579366934</v>
      </c>
      <c r="AF1894" s="12">
        <v>5480.5321821881516</v>
      </c>
      <c r="AG1894" s="44">
        <v>1128.4755203370594</v>
      </c>
      <c r="AH1894" s="45">
        <v>390.29476040551418</v>
      </c>
      <c r="AI1894" s="12">
        <v>3695.6450740583318</v>
      </c>
      <c r="AJ1894" s="12">
        <v>-44.833817110010223</v>
      </c>
      <c r="AK1894" s="12">
        <v>21.238408867289003</v>
      </c>
      <c r="AL1894" s="12">
        <v>62.1075415914502</v>
      </c>
      <c r="AM1894" s="44">
        <v>94.693138650057691</v>
      </c>
      <c r="AN1894" s="45">
        <v>88.057244074916596</v>
      </c>
      <c r="AO1894" s="12">
        <v>89.999999844964037</v>
      </c>
      <c r="AP1894" s="12">
        <v>-2127.532319573575</v>
      </c>
      <c r="AQ1894" s="12">
        <v>6970.536875895722</v>
      </c>
      <c r="AR1894" s="12">
        <v>10043.568292547936</v>
      </c>
      <c r="AS1894" s="44">
        <v>12653.465698067139</v>
      </c>
      <c r="AT1894" s="45">
        <v>12560.001355949265</v>
      </c>
      <c r="AU1894" s="12">
        <v>12573.467254851024</v>
      </c>
      <c r="AV1894" s="12">
        <v>11339.263293454389</v>
      </c>
      <c r="AW1894" s="12">
        <v>20042.721563964893</v>
      </c>
      <c r="AX1894" s="12">
        <v>18741.684711709397</v>
      </c>
      <c r="AY1894" s="44">
        <v>13673.591104245572</v>
      </c>
      <c r="AZ1894" s="45">
        <v>12501.685325174747</v>
      </c>
      <c r="BA1894" s="12">
        <v>12097.783304656425</v>
      </c>
      <c r="BB1894" s="12">
        <v>6535.0775079302175</v>
      </c>
      <c r="BC1894" s="12">
        <v>9830.7645780974071</v>
      </c>
      <c r="BD1894" s="12">
        <v>12607.435147006443</v>
      </c>
      <c r="BE1894" s="44">
        <v>12561.134781644996</v>
      </c>
      <c r="BF1894" s="45">
        <v>12573.232734909698</v>
      </c>
      <c r="BG1894" s="12">
        <v>12573.467264851028</v>
      </c>
      <c r="BH1894" s="12">
        <v>19951.767572836954</v>
      </c>
      <c r="BI1894" s="12">
        <v>18931.105928676119</v>
      </c>
      <c r="BJ1894" s="12">
        <v>13897.841222019719</v>
      </c>
      <c r="BK1894" s="44">
        <v>12548.899145586382</v>
      </c>
      <c r="BL1894" s="45">
        <v>12111.614907671954</v>
      </c>
      <c r="BM1894" s="12">
        <v>8402.1382305980915</v>
      </c>
      <c r="BN1894" s="12">
        <v>0</v>
      </c>
      <c r="BO1894" s="12">
        <v>66.072225977299226</v>
      </c>
      <c r="BP1894" s="12">
        <v>40.869132724161197</v>
      </c>
      <c r="BQ1894" s="48">
        <v>32.585597058607497</v>
      </c>
      <c r="BR1894" s="49">
        <v>6.6358945751410952</v>
      </c>
      <c r="BS1894" s="13">
        <v>1.9427557700474367</v>
      </c>
      <c r="BT1894" s="12">
        <v>318.32112911816489</v>
      </c>
      <c r="BV1894" s="14">
        <f>Таблица1[[#This Row],[Lкан_леб,мм]]</f>
        <v>58011.678870881828</v>
      </c>
      <c r="BW1894" s="50">
        <f>Таблица1[[#This Row],[угол обхв4]]+Таблица1[[#This Row],[Lдуг 3,мм]]</f>
        <v>12215.401712017017</v>
      </c>
      <c r="BX1894" s="54">
        <f>Таблица1[[#This Row],[угол обхв5]]+Таблица1[[#This Row],[Y5, мм]]</f>
        <v>58482.175448951471</v>
      </c>
      <c r="BY1894" s="14">
        <f>Таблица1[[#This Row],[угол обхв6]]+Таблица1[[#This Row],[Lдуг 4,мм]]</f>
        <v>15284.048291383951</v>
      </c>
      <c r="BZ1894" s="14">
        <f>Таблица1[[#This Row],[Т1]]+Таблица1[[#This Row],[X6, мм]]</f>
        <v>58773.20222776771</v>
      </c>
      <c r="CA1894" s="14">
        <f>Таблица1[[#This Row],[Т2]]+Таблица1[[#This Row],[Lдуг 5,мм]]</f>
        <v>20764.580473572103</v>
      </c>
      <c r="CB1894" s="14">
        <f>Таблица1[[#This Row],[Т3]]+Таблица1[[#This Row],[Y6, мм]]</f>
        <v>59005.242418387272</v>
      </c>
      <c r="CC1894" s="14">
        <f>Таблица1[[#This Row],[Т4]]+Таблица1[[#This Row],[Lдуг 6,мм]]</f>
        <v>21893.055993909162</v>
      </c>
      <c r="CD1894" s="14">
        <f>Таблица1[[#This Row],[Т5]]+Таблица1[[#This Row],[Lдуг 1,мм]]</f>
        <v>59052.496247721057</v>
      </c>
      <c r="CE1894" s="14">
        <f>Таблица1[[#This Row],[Т6]]+Таблица1[[#This Row],[Lпрям1, мм]]</f>
        <v>22283.350754314677</v>
      </c>
      <c r="CF1894" s="15">
        <f>Таблица1[[#This Row],[Т7]]+Таблица1[[#This Row],[Lдуг 2,мм]]</f>
        <v>59066.330501498829</v>
      </c>
      <c r="CG1894" s="14">
        <f>Таблица1[[#This Row],[Т8]]+Таблица1[[#This Row],[Lпрям2, мм]]</f>
        <v>25978.995828373008</v>
      </c>
      <c r="CH1894" s="14">
        <f>Таблица1[[#This Row],[Т9]]-Таблица1[[#This Row],[Т9]]</f>
        <v>0</v>
      </c>
      <c r="CI1894" s="50">
        <f>Таблица1[[#This Row],[Т9]]-Таблица1[[#This Row],[Т8]]</f>
        <v>36782.979747184152</v>
      </c>
      <c r="CJ1894" s="54">
        <f>Таблица1[[#This Row],[Т9]]-Таблица1[[#This Row],[Т7]]</f>
        <v>13.834253777771664</v>
      </c>
      <c r="CK1894" s="14">
        <f>Таблица1[[#This Row],[Т9]]-Таблица1[[#This Row],[Т6]]</f>
        <v>37173.274507589667</v>
      </c>
      <c r="CL1894" s="14">
        <f>Таблица1[[#This Row],[Т9]]-Таблица1[[#This Row],[Т5]]</f>
        <v>61.088083111557353</v>
      </c>
      <c r="CM1894" s="14">
        <f>Таблица1[[#This Row],[Т9]]-Таблица1[[#This Row],[Т4]]</f>
        <v>38301.750027926726</v>
      </c>
      <c r="CN1894" s="14">
        <f>Таблица1[[#This Row],[Т9]]-Таблица1[[#This Row],[Т3]]</f>
        <v>293.12827373111941</v>
      </c>
      <c r="CO1894" s="14">
        <f>Таблица1[[#This Row],[Т9]]-Таблица1[[#This Row],[Т2]]</f>
        <v>43782.282210114878</v>
      </c>
      <c r="CP1894" s="14">
        <f>Таблица1[[#This Row],[Т9]]-Таблица1[[#This Row],[Т1]]</f>
        <v>584.15505254735763</v>
      </c>
      <c r="CQ1894" s="14">
        <f>Таблица1[[#This Row],[Т9]]-Таблица1[[#This Row],[угол обхв6]]</f>
        <v>46850.928789481812</v>
      </c>
      <c r="CR1894" s="14">
        <f>Таблица1[[#This Row],[Т9]]-Таблица1[[#This Row],[угол обхв5]]</f>
        <v>1054.6516306170015</v>
      </c>
      <c r="CS1894" s="14">
        <f>Таблица1[[#This Row],[Т9]]-Таблица1[[#This Row],[угол обхв4]]</f>
        <v>59066.330501498829</v>
      </c>
      <c r="CT1894" s="14">
        <f>Таблица1[[#This Row],[Lкан_прям, мм]]+Таблица1[[#This Row],[Lкан_дуг, мм]]+Таблица1[[#This Row],[Lкан_леб,мм]]</f>
        <v>85045.326329871838</v>
      </c>
      <c r="CU1894" s="16">
        <f>Таблица1[[#This Row],[Lкан_леб,мм]]</f>
        <v>58011.678870881828</v>
      </c>
      <c r="CV1894" s="14">
        <f>2534431-(Таблица1[[#This Row],[Т23]]+Таблица1[[#This Row],[угол обхв3]])</f>
        <v>2449067.3525410099</v>
      </c>
      <c r="CW1894" s="50">
        <f>SUM(X1894:AC1894,AD1894:AI1894)-Таблица1[[#This Row],[lподв_min, мм]]</f>
        <v>23338.002386035681</v>
      </c>
      <c r="CX1894" s="17">
        <f>CW2333-Таблица1[[#This Row],[Суммарная длина каната]]</f>
        <v>-2426941.3659643978</v>
      </c>
    </row>
    <row r="1895" spans="1:102" x14ac:dyDescent="0.25">
      <c r="A1895" s="21">
        <v>1894</v>
      </c>
      <c r="B1895" s="10">
        <v>48.370204081632643</v>
      </c>
      <c r="C1895" s="10">
        <v>80.14571428571432</v>
      </c>
      <c r="D1895" s="11">
        <v>12469.527019080546</v>
      </c>
      <c r="E1895" s="11">
        <v>12326.301260664766</v>
      </c>
      <c r="F1895" s="11">
        <v>12412.220692346171</v>
      </c>
      <c r="G1895" s="11">
        <v>12454.508065929593</v>
      </c>
      <c r="H1895" s="11">
        <v>12877.526529080547</v>
      </c>
      <c r="I1895" s="11">
        <v>8598.4727108005427</v>
      </c>
      <c r="J1895" s="11">
        <v>3727.828549864224</v>
      </c>
      <c r="K1895" s="11">
        <v>25978.995828363473</v>
      </c>
      <c r="L1895" s="11">
        <v>1054.6516306265332</v>
      </c>
      <c r="M1895" s="11">
        <v>58011.678870881828</v>
      </c>
      <c r="N1895" s="11">
        <v>6822.7390870440049</v>
      </c>
      <c r="O1895" s="11">
        <v>19662.432445516119</v>
      </c>
      <c r="P1895" s="43">
        <v>9687.5613949281833</v>
      </c>
      <c r="Q1895" s="11">
        <v>18656.002459460375</v>
      </c>
      <c r="R1895" s="11">
        <v>12475.447497120957</v>
      </c>
      <c r="S1895" s="11">
        <v>13937.536174617346</v>
      </c>
      <c r="T1895" s="11">
        <v>13251.384398073458</v>
      </c>
      <c r="U1895" s="11">
        <v>12781.147431270096</v>
      </c>
      <c r="V1895" s="11">
        <v>12469.527019080546</v>
      </c>
      <c r="W1895" s="11">
        <v>12326.301260664766</v>
      </c>
      <c r="X1895" s="12">
        <v>0</v>
      </c>
      <c r="Y1895" s="12">
        <v>457.09699346275062</v>
      </c>
      <c r="Z1895" s="12">
        <v>285.31317017523514</v>
      </c>
      <c r="AA1895" s="44">
        <v>232.04019061955862</v>
      </c>
      <c r="AB1895" s="45">
        <v>47.253829333787124</v>
      </c>
      <c r="AC1895" s="12">
        <v>32.947447035201506</v>
      </c>
      <c r="AD1895" s="12">
        <v>12215.401712017017</v>
      </c>
      <c r="AE1895" s="12">
        <v>3036.4631024570349</v>
      </c>
      <c r="AF1895" s="12">
        <v>5480.5321821881498</v>
      </c>
      <c r="AG1895" s="44">
        <v>1128.4755203370628</v>
      </c>
      <c r="AH1895" s="45">
        <v>390.29476040551629</v>
      </c>
      <c r="AI1895" s="12">
        <v>3727.8285509586926</v>
      </c>
      <c r="AJ1895" s="12">
        <v>-44.833817110010223</v>
      </c>
      <c r="AK1895" s="12">
        <v>19.356694050613779</v>
      </c>
      <c r="AL1895" s="12">
        <v>59.423459958797132</v>
      </c>
      <c r="AM1895" s="44">
        <v>92.009057017404544</v>
      </c>
      <c r="AN1895" s="45">
        <v>85.373162442263634</v>
      </c>
      <c r="AO1895" s="12">
        <v>89.999999846302515</v>
      </c>
      <c r="AP1895" s="12">
        <v>-2127.532319573575</v>
      </c>
      <c r="AQ1895" s="12">
        <v>6957.9699199095439</v>
      </c>
      <c r="AR1895" s="12">
        <v>10038.829151456041</v>
      </c>
      <c r="AS1895" s="44">
        <v>12883.196698624521</v>
      </c>
      <c r="AT1895" s="45">
        <v>12844.713986991035</v>
      </c>
      <c r="AU1895" s="12">
        <v>12877.527019080546</v>
      </c>
      <c r="AV1895" s="12">
        <v>11339.263293454389</v>
      </c>
      <c r="AW1895" s="12">
        <v>20047.369611612732</v>
      </c>
      <c r="AX1895" s="12">
        <v>18863.547546667676</v>
      </c>
      <c r="AY1895" s="44">
        <v>13923.232724921365</v>
      </c>
      <c r="AZ1895" s="45">
        <v>12748.235780596631</v>
      </c>
      <c r="BA1895" s="12">
        <v>12326.301261759238</v>
      </c>
      <c r="BB1895" s="12">
        <v>6535.0775079302175</v>
      </c>
      <c r="BC1895" s="12">
        <v>9822.7922277937232</v>
      </c>
      <c r="BD1895" s="12">
        <v>12826.715253648814</v>
      </c>
      <c r="BE1895" s="44">
        <v>12843.635196569894</v>
      </c>
      <c r="BF1895" s="45">
        <v>12876.197430162969</v>
      </c>
      <c r="BG1895" s="12">
        <v>12877.527029080547</v>
      </c>
      <c r="BH1895" s="12">
        <v>19951.767572836954</v>
      </c>
      <c r="BI1895" s="12">
        <v>19040.939625556988</v>
      </c>
      <c r="BJ1895" s="12">
        <v>14145.081261824645</v>
      </c>
      <c r="BK1895" s="44">
        <v>12795.450880966077</v>
      </c>
      <c r="BL1895" s="45">
        <v>12359.212911338231</v>
      </c>
      <c r="BM1895" s="12">
        <v>8598.4727108005445</v>
      </c>
      <c r="BN1895" s="12">
        <v>0</v>
      </c>
      <c r="BO1895" s="12">
        <v>64.190511160623998</v>
      </c>
      <c r="BP1895" s="12">
        <v>40.066765908183349</v>
      </c>
      <c r="BQ1895" s="48">
        <v>32.585597058607412</v>
      </c>
      <c r="BR1895" s="49">
        <v>6.6358945751409042</v>
      </c>
      <c r="BS1895" s="13">
        <v>4.6268374040388798</v>
      </c>
      <c r="BT1895" s="12">
        <v>318.32112911816489</v>
      </c>
      <c r="BV1895" s="14">
        <f>Таблица1[[#This Row],[Lкан_леб,мм]]</f>
        <v>58011.678870881828</v>
      </c>
      <c r="BW1895" s="50">
        <f>Таблица1[[#This Row],[угол обхв4]]+Таблица1[[#This Row],[Lдуг 3,мм]]</f>
        <v>12215.401712017017</v>
      </c>
      <c r="BX1895" s="54">
        <f>Таблица1[[#This Row],[угол обхв5]]+Таблица1[[#This Row],[Y5, мм]]</f>
        <v>58468.775864344578</v>
      </c>
      <c r="BY1895" s="14">
        <f>Таблица1[[#This Row],[угол обхв6]]+Таблица1[[#This Row],[Lдуг 4,мм]]</f>
        <v>15251.864814474053</v>
      </c>
      <c r="BZ1895" s="14">
        <f>Таблица1[[#This Row],[Т1]]+Таблица1[[#This Row],[X6, мм]]</f>
        <v>58754.089034519813</v>
      </c>
      <c r="CA1895" s="14">
        <f>Таблица1[[#This Row],[Т2]]+Таблица1[[#This Row],[Lдуг 5,мм]]</f>
        <v>20732.396996662203</v>
      </c>
      <c r="CB1895" s="14">
        <f>Таблица1[[#This Row],[Т3]]+Таблица1[[#This Row],[Y6, мм]]</f>
        <v>58986.129225139375</v>
      </c>
      <c r="CC1895" s="14">
        <f>Таблица1[[#This Row],[Т4]]+Таблица1[[#This Row],[Lдуг 6,мм]]</f>
        <v>21860.872516999265</v>
      </c>
      <c r="CD1895" s="14">
        <f>Таблица1[[#This Row],[Т5]]+Таблица1[[#This Row],[Lдуг 1,мм]]</f>
        <v>59033.383054473161</v>
      </c>
      <c r="CE1895" s="14">
        <f>Таблица1[[#This Row],[Т6]]+Таблица1[[#This Row],[Lпрям1, мм]]</f>
        <v>22251.16727740478</v>
      </c>
      <c r="CF1895" s="15">
        <f>Таблица1[[#This Row],[Т7]]+Таблица1[[#This Row],[Lдуг 2,мм]]</f>
        <v>59066.330501508361</v>
      </c>
      <c r="CG1895" s="14">
        <f>Таблица1[[#This Row],[Т8]]+Таблица1[[#This Row],[Lпрям2, мм]]</f>
        <v>25978.995828363473</v>
      </c>
      <c r="CH1895" s="14">
        <f>Таблица1[[#This Row],[Т9]]-Таблица1[[#This Row],[Т9]]</f>
        <v>0</v>
      </c>
      <c r="CI1895" s="50">
        <f>Таблица1[[#This Row],[Т9]]-Таблица1[[#This Row],[Т8]]</f>
        <v>36815.163224103584</v>
      </c>
      <c r="CJ1895" s="54">
        <f>Таблица1[[#This Row],[Т9]]-Таблица1[[#This Row],[Т7]]</f>
        <v>32.94744703519973</v>
      </c>
      <c r="CK1895" s="14">
        <f>Таблица1[[#This Row],[Т9]]-Таблица1[[#This Row],[Т6]]</f>
        <v>37205.457984509092</v>
      </c>
      <c r="CL1895" s="14">
        <f>Таблица1[[#This Row],[Т9]]-Таблица1[[#This Row],[Т5]]</f>
        <v>80.201276368985418</v>
      </c>
      <c r="CM1895" s="14">
        <f>Таблица1[[#This Row],[Т9]]-Таблица1[[#This Row],[Т4]]</f>
        <v>38333.933504846158</v>
      </c>
      <c r="CN1895" s="14">
        <f>Таблица1[[#This Row],[Т9]]-Таблица1[[#This Row],[Т3]]</f>
        <v>312.24146698854747</v>
      </c>
      <c r="CO1895" s="14">
        <f>Таблица1[[#This Row],[Т9]]-Таблица1[[#This Row],[Т2]]</f>
        <v>43814.46568703431</v>
      </c>
      <c r="CP1895" s="14">
        <f>Таблица1[[#This Row],[Т9]]-Таблица1[[#This Row],[Т1]]</f>
        <v>597.5546371637829</v>
      </c>
      <c r="CQ1895" s="14">
        <f>Таблица1[[#This Row],[Т9]]-Таблица1[[#This Row],[угол обхв6]]</f>
        <v>46850.928789491343</v>
      </c>
      <c r="CR1895" s="14">
        <f>Таблица1[[#This Row],[Т9]]-Таблица1[[#This Row],[угол обхв5]]</f>
        <v>1054.651630626533</v>
      </c>
      <c r="CS1895" s="14">
        <f>Таблица1[[#This Row],[Т9]]-Таблица1[[#This Row],[угол обхв4]]</f>
        <v>59066.330501508361</v>
      </c>
      <c r="CT1895" s="14">
        <f>Таблица1[[#This Row],[Lкан_прям, мм]]+Таблица1[[#This Row],[Lкан_дуг, мм]]+Таблица1[[#This Row],[Lкан_леб,мм]]</f>
        <v>85045.326329871838</v>
      </c>
      <c r="CU1895" s="16">
        <f>Таблица1[[#This Row],[Lкан_леб,мм]]</f>
        <v>58011.678870881828</v>
      </c>
      <c r="CV1895" s="14">
        <f>2534431-(Таблица1[[#This Row],[Т23]]+Таблица1[[#This Row],[угол обхв3]])</f>
        <v>2449067.3525410099</v>
      </c>
      <c r="CW1895" s="50">
        <f>SUM(X1895:AC1895,AD1895:AI1895)-Таблица1[[#This Row],[lподв_min, мм]]</f>
        <v>23305.818909125781</v>
      </c>
      <c r="CX1895" s="17">
        <f>CW2334-Таблица1[[#This Row],[Суммарная длина каната]]</f>
        <v>-2426994.2169319736</v>
      </c>
    </row>
    <row r="1896" spans="1:102" x14ac:dyDescent="0.25">
      <c r="A1896" s="21">
        <v>1895</v>
      </c>
      <c r="B1896" s="10">
        <v>48.370204081632643</v>
      </c>
      <c r="C1896" s="10">
        <v>82.829795918367381</v>
      </c>
      <c r="D1896" s="11">
        <v>12762.551955329485</v>
      </c>
      <c r="E1896" s="11">
        <v>12568.807309419057</v>
      </c>
      <c r="F1896" s="11">
        <v>12699.304710564695</v>
      </c>
      <c r="G1896" s="11">
        <v>12694.189868133029</v>
      </c>
      <c r="H1896" s="11">
        <v>13170.551465329485</v>
      </c>
      <c r="I1896" s="11">
        <v>8807.4046655130969</v>
      </c>
      <c r="J1896" s="11">
        <v>3761.4026439059598</v>
      </c>
      <c r="K1896" s="11">
        <v>25978.995828353709</v>
      </c>
      <c r="L1896" s="11">
        <v>1054.6516306363039</v>
      </c>
      <c r="M1896" s="11">
        <v>58011.678870881828</v>
      </c>
      <c r="N1896" s="11">
        <v>6822.7390870440049</v>
      </c>
      <c r="O1896" s="11">
        <v>19662.432445516119</v>
      </c>
      <c r="P1896" s="43">
        <v>9687.2252286370549</v>
      </c>
      <c r="Q1896" s="11">
        <v>18761.287872496443</v>
      </c>
      <c r="R1896" s="11">
        <v>12693.013532127192</v>
      </c>
      <c r="S1896" s="11">
        <v>14178.551825700612</v>
      </c>
      <c r="T1896" s="11">
        <v>13522.251618066704</v>
      </c>
      <c r="U1896" s="11">
        <v>13059.768023159937</v>
      </c>
      <c r="V1896" s="11">
        <v>12762.551955329485</v>
      </c>
      <c r="W1896" s="11">
        <v>12568.807309419057</v>
      </c>
      <c r="X1896" s="12">
        <v>0</v>
      </c>
      <c r="Y1896" s="12">
        <v>443.61325214041284</v>
      </c>
      <c r="Z1896" s="12">
        <v>279.68371824967562</v>
      </c>
      <c r="AA1896" s="44">
        <v>232.0401906195591</v>
      </c>
      <c r="AB1896" s="45">
        <v>47.253829333787856</v>
      </c>
      <c r="AC1896" s="12">
        <v>52.060640292868449</v>
      </c>
      <c r="AD1896" s="12">
        <v>12215.401712017017</v>
      </c>
      <c r="AE1896" s="12">
        <v>3002.8890084153059</v>
      </c>
      <c r="AF1896" s="12">
        <v>5480.5321821881498</v>
      </c>
      <c r="AG1896" s="44">
        <v>1128.4755203370582</v>
      </c>
      <c r="AH1896" s="45">
        <v>390.29476040551708</v>
      </c>
      <c r="AI1896" s="12">
        <v>3761.4026449906601</v>
      </c>
      <c r="AJ1896" s="12">
        <v>-44.833817110010223</v>
      </c>
      <c r="AK1896" s="12">
        <v>17.46316103635862</v>
      </c>
      <c r="AL1896" s="12">
        <v>56.739378326144049</v>
      </c>
      <c r="AM1896" s="44">
        <v>89.324975384751525</v>
      </c>
      <c r="AN1896" s="45">
        <v>82.689080809610516</v>
      </c>
      <c r="AO1896" s="12">
        <v>89.999999847674445</v>
      </c>
      <c r="AP1896" s="12">
        <v>-2127.532319573575</v>
      </c>
      <c r="AQ1896" s="12">
        <v>6945.1768410740997</v>
      </c>
      <c r="AR1896" s="12">
        <v>10028.388503468184</v>
      </c>
      <c r="AS1896" s="44">
        <v>13100.985216962034</v>
      </c>
      <c r="AT1896" s="45">
        <v>13117.568572739494</v>
      </c>
      <c r="AU1896" s="12">
        <v>13170.551955329483</v>
      </c>
      <c r="AV1896" s="12">
        <v>11339.263293454389</v>
      </c>
      <c r="AW1896" s="12">
        <v>20051.627764588775</v>
      </c>
      <c r="AX1896" s="12">
        <v>18985.054759918377</v>
      </c>
      <c r="AY1896" s="44">
        <v>14183.358526546432</v>
      </c>
      <c r="AZ1896" s="45">
        <v>13007.848539103417</v>
      </c>
      <c r="BA1896" s="12">
        <v>12568.807310503758</v>
      </c>
      <c r="BB1896" s="12">
        <v>6535.0775079302175</v>
      </c>
      <c r="BC1896" s="12">
        <v>9809.6629826671506</v>
      </c>
      <c r="BD1896" s="12">
        <v>13034.176806958321</v>
      </c>
      <c r="BE1896" s="44">
        <v>13114.279933231863</v>
      </c>
      <c r="BF1896" s="45">
        <v>13167.235000656696</v>
      </c>
      <c r="BG1896" s="12">
        <v>13170.551965329485</v>
      </c>
      <c r="BH1896" s="12">
        <v>19951.767572836954</v>
      </c>
      <c r="BI1896" s="12">
        <v>19150.483191569096</v>
      </c>
      <c r="BJ1896" s="12">
        <v>14402.318713122544</v>
      </c>
      <c r="BK1896" s="44">
        <v>13054.961322314119</v>
      </c>
      <c r="BL1896" s="45">
        <v>12620.726793475578</v>
      </c>
      <c r="BM1896" s="12">
        <v>8807.4046655130987</v>
      </c>
      <c r="BN1896" s="12">
        <v>0</v>
      </c>
      <c r="BO1896" s="12">
        <v>62.296978146368851</v>
      </c>
      <c r="BP1896" s="12">
        <v>39.276217289785428</v>
      </c>
      <c r="BQ1896" s="48">
        <v>32.585597058607476</v>
      </c>
      <c r="BR1896" s="49">
        <v>6.6358945751410054</v>
      </c>
      <c r="BS1896" s="13">
        <v>7.3109190380639228</v>
      </c>
      <c r="BT1896" s="12">
        <v>318.32112911816489</v>
      </c>
      <c r="BV1896" s="14">
        <f>Таблица1[[#This Row],[Lкан_леб,мм]]</f>
        <v>58011.678870881828</v>
      </c>
      <c r="BW1896" s="50">
        <f>Таблица1[[#This Row],[угол обхв4]]+Таблица1[[#This Row],[Lдуг 3,мм]]</f>
        <v>12215.401712017017</v>
      </c>
      <c r="BX1896" s="54">
        <f>Таблица1[[#This Row],[угол обхв5]]+Таблица1[[#This Row],[Y5, мм]]</f>
        <v>58455.292123022242</v>
      </c>
      <c r="BY1896" s="14">
        <f>Таблица1[[#This Row],[угол обхв6]]+Таблица1[[#This Row],[Lдуг 4,мм]]</f>
        <v>15218.290720432324</v>
      </c>
      <c r="BZ1896" s="14">
        <f>Таблица1[[#This Row],[Т1]]+Таблица1[[#This Row],[X6, мм]]</f>
        <v>58734.975841271917</v>
      </c>
      <c r="CA1896" s="14">
        <f>Таблица1[[#This Row],[Т2]]+Таблица1[[#This Row],[Lдуг 5,мм]]</f>
        <v>20698.822902620472</v>
      </c>
      <c r="CB1896" s="14">
        <f>Таблица1[[#This Row],[Т3]]+Таблица1[[#This Row],[Y6, мм]]</f>
        <v>58967.016031891479</v>
      </c>
      <c r="CC1896" s="14">
        <f>Таблица1[[#This Row],[Т4]]+Таблица1[[#This Row],[Lдуг 6,мм]]</f>
        <v>21827.29842295753</v>
      </c>
      <c r="CD1896" s="14">
        <f>Таблица1[[#This Row],[Т5]]+Таблица1[[#This Row],[Lдуг 1,мм]]</f>
        <v>59014.269861225264</v>
      </c>
      <c r="CE1896" s="14">
        <f>Таблица1[[#This Row],[Т6]]+Таблица1[[#This Row],[Lпрям1, мм]]</f>
        <v>22217.593183363046</v>
      </c>
      <c r="CF1896" s="15">
        <f>Таблица1[[#This Row],[Т7]]+Таблица1[[#This Row],[Lдуг 2,мм]]</f>
        <v>59066.330501518132</v>
      </c>
      <c r="CG1896" s="14">
        <f>Таблица1[[#This Row],[Т8]]+Таблица1[[#This Row],[Lпрям2, мм]]</f>
        <v>25978.995828353705</v>
      </c>
      <c r="CH1896" s="14">
        <f>Таблица1[[#This Row],[Т9]]-Таблица1[[#This Row],[Т9]]</f>
        <v>0</v>
      </c>
      <c r="CI1896" s="50">
        <f>Таблица1[[#This Row],[Т9]]-Таблица1[[#This Row],[Т8]]</f>
        <v>36848.737318155087</v>
      </c>
      <c r="CJ1896" s="54">
        <f>Таблица1[[#This Row],[Т9]]-Таблица1[[#This Row],[Т7]]</f>
        <v>52.060640292867902</v>
      </c>
      <c r="CK1896" s="14">
        <f>Таблица1[[#This Row],[Т9]]-Таблица1[[#This Row],[Т6]]</f>
        <v>37239.032078560602</v>
      </c>
      <c r="CL1896" s="14">
        <f>Таблица1[[#This Row],[Т9]]-Таблица1[[#This Row],[Т5]]</f>
        <v>99.31446962665359</v>
      </c>
      <c r="CM1896" s="14">
        <f>Таблица1[[#This Row],[Т9]]-Таблица1[[#This Row],[Т4]]</f>
        <v>38367.507598897661</v>
      </c>
      <c r="CN1896" s="14">
        <f>Таблица1[[#This Row],[Т9]]-Таблица1[[#This Row],[Т3]]</f>
        <v>331.35466024621564</v>
      </c>
      <c r="CO1896" s="14">
        <f>Таблица1[[#This Row],[Т9]]-Таблица1[[#This Row],[Т2]]</f>
        <v>43848.039781085812</v>
      </c>
      <c r="CP1896" s="14">
        <f>Таблица1[[#This Row],[Т9]]-Таблица1[[#This Row],[Т1]]</f>
        <v>611.03837849589036</v>
      </c>
      <c r="CQ1896" s="14">
        <f>Таблица1[[#This Row],[Т9]]-Таблица1[[#This Row],[угол обхв6]]</f>
        <v>46850.928789501115</v>
      </c>
      <c r="CR1896" s="14">
        <f>Таблица1[[#This Row],[Т9]]-Таблица1[[#This Row],[угол обхв5]]</f>
        <v>1054.6516306363046</v>
      </c>
      <c r="CS1896" s="14">
        <f>Таблица1[[#This Row],[Т9]]-Таблица1[[#This Row],[угол обхв4]]</f>
        <v>59066.330501518132</v>
      </c>
      <c r="CT1896" s="14">
        <f>Таблица1[[#This Row],[Lкан_прям, мм]]+Таблица1[[#This Row],[Lкан_дуг, мм]]+Таблица1[[#This Row],[Lкан_леб,мм]]</f>
        <v>85045.326329871838</v>
      </c>
      <c r="CU1896" s="16">
        <f>Таблица1[[#This Row],[Lкан_леб,мм]]</f>
        <v>58011.678870881828</v>
      </c>
      <c r="CV1896" s="14">
        <f>2534431-(Таблица1[[#This Row],[Т23]]+Таблица1[[#This Row],[угол обхв3]])</f>
        <v>2449067.3525410099</v>
      </c>
      <c r="CW1896" s="50">
        <f>SUM(X1896:AC1896,AD1896:AI1896)-Таблица1[[#This Row],[lподв_min, мм]]</f>
        <v>23272.24481508405</v>
      </c>
      <c r="CX1896" s="17">
        <f>CW2335-Таблица1[[#This Row],[Суммарная длина каната]]</f>
        <v>-2427047.3807960176</v>
      </c>
    </row>
    <row r="1897" spans="1:102" x14ac:dyDescent="0.25">
      <c r="A1897" s="21">
        <v>1896</v>
      </c>
      <c r="B1897" s="10">
        <v>48.370204081632643</v>
      </c>
      <c r="C1897" s="10">
        <v>85.513877551020443</v>
      </c>
      <c r="D1897" s="11">
        <v>13043.899122288007</v>
      </c>
      <c r="E1897" s="11">
        <v>12824.769354633821</v>
      </c>
      <c r="F1897" s="11">
        <v>12974.849733574327</v>
      </c>
      <c r="G1897" s="11">
        <v>12947.052558379337</v>
      </c>
      <c r="H1897" s="11">
        <v>13451.898632288008</v>
      </c>
      <c r="I1897" s="11">
        <v>9028.4297573278582</v>
      </c>
      <c r="J1897" s="11">
        <v>3796.3395973059623</v>
      </c>
      <c r="K1897" s="11">
        <v>25978.995828343726</v>
      </c>
      <c r="L1897" s="11">
        <v>1054.6516306462836</v>
      </c>
      <c r="M1897" s="11">
        <v>58011.678870881828</v>
      </c>
      <c r="N1897" s="11">
        <v>6822.7390870440049</v>
      </c>
      <c r="O1897" s="11">
        <v>19662.432445516119</v>
      </c>
      <c r="P1897" s="43">
        <v>9681.9590279723143</v>
      </c>
      <c r="Q1897" s="11">
        <v>18866.442037114441</v>
      </c>
      <c r="R1897" s="11">
        <v>12899.054375727575</v>
      </c>
      <c r="S1897" s="11">
        <v>14429.49144876534</v>
      </c>
      <c r="T1897" s="11">
        <v>13779.774172079813</v>
      </c>
      <c r="U1897" s="11">
        <v>13350.767368977893</v>
      </c>
      <c r="V1897" s="11">
        <v>13043.899122288007</v>
      </c>
      <c r="W1897" s="11">
        <v>12824.769354633821</v>
      </c>
      <c r="X1897" s="12">
        <v>0</v>
      </c>
      <c r="Y1897" s="12">
        <v>430.03885524445872</v>
      </c>
      <c r="Z1897" s="12">
        <v>274.1449218977325</v>
      </c>
      <c r="AA1897" s="44">
        <v>232.04019061955876</v>
      </c>
      <c r="AB1897" s="45">
        <v>47.253829333786669</v>
      </c>
      <c r="AC1897" s="12">
        <v>71.173833550746934</v>
      </c>
      <c r="AD1897" s="12">
        <v>12215.401712017017</v>
      </c>
      <c r="AE1897" s="12">
        <v>2967.9520550153029</v>
      </c>
      <c r="AF1897" s="12">
        <v>5480.5321821881471</v>
      </c>
      <c r="AG1897" s="44">
        <v>1128.4755203370621</v>
      </c>
      <c r="AH1897" s="45">
        <v>390.29476040551799</v>
      </c>
      <c r="AI1897" s="12">
        <v>3796.3395983806799</v>
      </c>
      <c r="AJ1897" s="12">
        <v>-44.833817110010223</v>
      </c>
      <c r="AK1897" s="12">
        <v>15.556897184462404</v>
      </c>
      <c r="AL1897" s="12">
        <v>54.055296693490973</v>
      </c>
      <c r="AM1897" s="44">
        <v>86.640893752098407</v>
      </c>
      <c r="AN1897" s="45">
        <v>80.004999176957568</v>
      </c>
      <c r="AO1897" s="12">
        <v>89.999999849076247</v>
      </c>
      <c r="AP1897" s="12">
        <v>-2127.532319573575</v>
      </c>
      <c r="AQ1897" s="12">
        <v>6932.1627167414899</v>
      </c>
      <c r="AR1897" s="12">
        <v>10012.269256955162</v>
      </c>
      <c r="AS1897" s="44">
        <v>13306.353391922055</v>
      </c>
      <c r="AT1897" s="45">
        <v>13377.966428703829</v>
      </c>
      <c r="AU1897" s="12">
        <v>13451.899122288007</v>
      </c>
      <c r="AV1897" s="12">
        <v>11339.263293454389</v>
      </c>
      <c r="AW1897" s="12">
        <v>20055.485201852756</v>
      </c>
      <c r="AX1897" s="12">
        <v>19105.939746141685</v>
      </c>
      <c r="AY1897" s="44">
        <v>14453.397753519705</v>
      </c>
      <c r="AZ1897" s="45">
        <v>13279.953970788714</v>
      </c>
      <c r="BA1897" s="12">
        <v>12824.76935570854</v>
      </c>
      <c r="BB1897" s="12">
        <v>6535.0775079302175</v>
      </c>
      <c r="BC1897" s="12">
        <v>9791.3826576697993</v>
      </c>
      <c r="BD1897" s="12">
        <v>13229.364604710423</v>
      </c>
      <c r="BE1897" s="44">
        <v>13372.475155885333</v>
      </c>
      <c r="BF1897" s="45">
        <v>13445.706865663991</v>
      </c>
      <c r="BG1897" s="12">
        <v>13451.899132288008</v>
      </c>
      <c r="BH1897" s="12">
        <v>19951.767572836954</v>
      </c>
      <c r="BI1897" s="12">
        <v>19259.494793451078</v>
      </c>
      <c r="BJ1897" s="12">
        <v>14668.989157792585</v>
      </c>
      <c r="BK1897" s="44">
        <v>13326.861064223529</v>
      </c>
      <c r="BL1897" s="45">
        <v>12895.582752823</v>
      </c>
      <c r="BM1897" s="12">
        <v>9028.42975732786</v>
      </c>
      <c r="BN1897" s="12">
        <v>0</v>
      </c>
      <c r="BO1897" s="12">
        <v>60.39071429447263</v>
      </c>
      <c r="BP1897" s="12">
        <v>38.498399509028566</v>
      </c>
      <c r="BQ1897" s="48">
        <v>32.585597058607433</v>
      </c>
      <c r="BR1897" s="49">
        <v>6.6358945751408402</v>
      </c>
      <c r="BS1897" s="13">
        <v>9.995000672118671</v>
      </c>
      <c r="BT1897" s="12">
        <v>318.32112911816489</v>
      </c>
      <c r="BV1897" s="14">
        <f>Таблица1[[#This Row],[Lкан_леб,мм]]</f>
        <v>58011.678870881828</v>
      </c>
      <c r="BW1897" s="50">
        <f>Таблица1[[#This Row],[угол обхв4]]+Таблица1[[#This Row],[Lдуг 3,мм]]</f>
        <v>12215.401712017017</v>
      </c>
      <c r="BX1897" s="54">
        <f>Таблица1[[#This Row],[угол обхв5]]+Таблица1[[#This Row],[Y5, мм]]</f>
        <v>58441.717726126284</v>
      </c>
      <c r="BY1897" s="14">
        <f>Таблица1[[#This Row],[угол обхв6]]+Таблица1[[#This Row],[Lдуг 4,мм]]</f>
        <v>15183.35376703232</v>
      </c>
      <c r="BZ1897" s="14">
        <f>Таблица1[[#This Row],[Т1]]+Таблица1[[#This Row],[X6, мм]]</f>
        <v>58715.86264802402</v>
      </c>
      <c r="CA1897" s="14">
        <f>Таблица1[[#This Row],[Т2]]+Таблица1[[#This Row],[Lдуг 5,мм]]</f>
        <v>20663.885949220468</v>
      </c>
      <c r="CB1897" s="14">
        <f>Таблица1[[#This Row],[Т3]]+Таблица1[[#This Row],[Y6, мм]]</f>
        <v>58947.902838643582</v>
      </c>
      <c r="CC1897" s="14">
        <f>Таблица1[[#This Row],[Т4]]+Таблица1[[#This Row],[Lдуг 6,мм]]</f>
        <v>21792.361469557531</v>
      </c>
      <c r="CD1897" s="14">
        <f>Таблица1[[#This Row],[Т5]]+Таблица1[[#This Row],[Lдуг 1,мм]]</f>
        <v>58995.156667977368</v>
      </c>
      <c r="CE1897" s="14">
        <f>Таблица1[[#This Row],[Т6]]+Таблица1[[#This Row],[Lпрям1, мм]]</f>
        <v>22182.65622996305</v>
      </c>
      <c r="CF1897" s="15">
        <f>Таблица1[[#This Row],[Т7]]+Таблица1[[#This Row],[Lдуг 2,мм]]</f>
        <v>59066.330501528115</v>
      </c>
      <c r="CG1897" s="14">
        <f>Таблица1[[#This Row],[Т8]]+Таблица1[[#This Row],[Lпрям2, мм]]</f>
        <v>25978.99582834373</v>
      </c>
      <c r="CH1897" s="14">
        <f>Таблица1[[#This Row],[Т9]]-Таблица1[[#This Row],[Т9]]</f>
        <v>0</v>
      </c>
      <c r="CI1897" s="50">
        <f>Таблица1[[#This Row],[Т9]]-Таблица1[[#This Row],[Т8]]</f>
        <v>36883.674271565062</v>
      </c>
      <c r="CJ1897" s="54">
        <f>Таблица1[[#This Row],[Т9]]-Таблица1[[#This Row],[Т7]]</f>
        <v>71.173833550747077</v>
      </c>
      <c r="CK1897" s="14">
        <f>Таблица1[[#This Row],[Т9]]-Таблица1[[#This Row],[Т6]]</f>
        <v>37273.969031970584</v>
      </c>
      <c r="CL1897" s="14">
        <f>Таблица1[[#This Row],[Т9]]-Таблица1[[#This Row],[Т5]]</f>
        <v>118.42766288453277</v>
      </c>
      <c r="CM1897" s="14">
        <f>Таблица1[[#This Row],[Т9]]-Таблица1[[#This Row],[Т4]]</f>
        <v>38402.444552307643</v>
      </c>
      <c r="CN1897" s="14">
        <f>Таблица1[[#This Row],[Т9]]-Таблица1[[#This Row],[Т3]]</f>
        <v>350.46785350409482</v>
      </c>
      <c r="CO1897" s="14">
        <f>Таблица1[[#This Row],[Т9]]-Таблица1[[#This Row],[Т2]]</f>
        <v>43882.976734495795</v>
      </c>
      <c r="CP1897" s="14">
        <f>Таблица1[[#This Row],[Т9]]-Таблица1[[#This Row],[Т1]]</f>
        <v>624.61277540183073</v>
      </c>
      <c r="CQ1897" s="14">
        <f>Таблица1[[#This Row],[Т9]]-Таблица1[[#This Row],[угол обхв6]]</f>
        <v>46850.928789511097</v>
      </c>
      <c r="CR1897" s="14">
        <f>Таблица1[[#This Row],[Т9]]-Таблица1[[#This Row],[угол обхв5]]</f>
        <v>1054.6516306462872</v>
      </c>
      <c r="CS1897" s="14">
        <f>Таблица1[[#This Row],[Т9]]-Таблица1[[#This Row],[угол обхв4]]</f>
        <v>59066.330501528115</v>
      </c>
      <c r="CT1897" s="14">
        <f>Таблица1[[#This Row],[Lкан_прям, мм]]+Таблица1[[#This Row],[Lкан_дуг, мм]]+Таблица1[[#This Row],[Lкан_леб,мм]]</f>
        <v>85045.326329871838</v>
      </c>
      <c r="CU1897" s="16">
        <f>Таблица1[[#This Row],[Lкан_леб,мм]]</f>
        <v>58011.678870881828</v>
      </c>
      <c r="CV1897" s="14">
        <f>2534431-(Таблица1[[#This Row],[Т23]]+Таблица1[[#This Row],[угол обхв3]])</f>
        <v>2449067.3525410099</v>
      </c>
      <c r="CW1897" s="50">
        <f>SUM(X1897:AC1897,AD1897:AI1897)-Таблица1[[#This Row],[lподв_min, мм]]</f>
        <v>23237.30786168405</v>
      </c>
      <c r="CX1897" s="17">
        <f>CW2336-Таблица1[[#This Row],[Суммарная длина каната]]</f>
        <v>-2427100.7612994821</v>
      </c>
    </row>
    <row r="1898" spans="1:102" x14ac:dyDescent="0.25">
      <c r="A1898" s="21">
        <v>1897</v>
      </c>
      <c r="B1898" s="10">
        <v>48.370204081632643</v>
      </c>
      <c r="C1898" s="10">
        <v>88.197959183673518</v>
      </c>
      <c r="D1898" s="11">
        <v>13312.951201449512</v>
      </c>
      <c r="E1898" s="11">
        <v>13093.625776623296</v>
      </c>
      <c r="F1898" s="11">
        <v>13238.251173655406</v>
      </c>
      <c r="G1898" s="11">
        <v>13212.541317439289</v>
      </c>
      <c r="H1898" s="11">
        <v>13720.950711449514</v>
      </c>
      <c r="I1898" s="11">
        <v>9261.015705123993</v>
      </c>
      <c r="J1898" s="11">
        <v>3832.6100714993031</v>
      </c>
      <c r="K1898" s="11">
        <v>25978.995828333558</v>
      </c>
      <c r="L1898" s="11">
        <v>1054.6516306564579</v>
      </c>
      <c r="M1898" s="11">
        <v>58011.678870881828</v>
      </c>
      <c r="N1898" s="11">
        <v>6822.7390870440049</v>
      </c>
      <c r="O1898" s="11">
        <v>19662.432445516119</v>
      </c>
      <c r="P1898" s="43">
        <v>9671.7743477797594</v>
      </c>
      <c r="Q1898" s="11">
        <v>18971.234229072274</v>
      </c>
      <c r="R1898" s="11">
        <v>13093.117942950912</v>
      </c>
      <c r="S1898" s="11">
        <v>14689.804444084395</v>
      </c>
      <c r="T1898" s="11">
        <v>14023.387016433197</v>
      </c>
      <c r="U1898" s="11">
        <v>13653.506971867846</v>
      </c>
      <c r="V1898" s="11">
        <v>13312.951201449512</v>
      </c>
      <c r="W1898" s="11">
        <v>13093.625776623296</v>
      </c>
      <c r="X1898" s="12">
        <v>0</v>
      </c>
      <c r="Y1898" s="12">
        <v>416.36686698254476</v>
      </c>
      <c r="Z1898" s="12">
        <v>268.70371691174955</v>
      </c>
      <c r="AA1898" s="44">
        <v>232.04019061955924</v>
      </c>
      <c r="AB1898" s="45">
        <v>47.253829333788481</v>
      </c>
      <c r="AC1898" s="12">
        <v>90.287026808815952</v>
      </c>
      <c r="AD1898" s="12">
        <v>12215.401712017017</v>
      </c>
      <c r="AE1898" s="12">
        <v>2931.681580821969</v>
      </c>
      <c r="AF1898" s="12">
        <v>5480.5321821881489</v>
      </c>
      <c r="AG1898" s="44">
        <v>1128.4755203370598</v>
      </c>
      <c r="AH1898" s="45">
        <v>390.29476040551316</v>
      </c>
      <c r="AI1898" s="12">
        <v>3832.6100725638507</v>
      </c>
      <c r="AJ1898" s="12">
        <v>-44.833817110010223</v>
      </c>
      <c r="AK1898" s="12">
        <v>13.636928495834773</v>
      </c>
      <c r="AL1898" s="12">
        <v>51.371215060837933</v>
      </c>
      <c r="AM1898" s="44">
        <v>83.956812119445431</v>
      </c>
      <c r="AN1898" s="45">
        <v>77.320917544304336</v>
      </c>
      <c r="AO1898" s="12">
        <v>89.999999850504508</v>
      </c>
      <c r="AP1898" s="12">
        <v>-2127.532319573575</v>
      </c>
      <c r="AQ1898" s="12">
        <v>6918.9326416762315</v>
      </c>
      <c r="AR1898" s="12">
        <v>9990.5067799972494</v>
      </c>
      <c r="AS1898" s="44">
        <v>13498.850614470774</v>
      </c>
      <c r="AT1898" s="45">
        <v>13625.336202354336</v>
      </c>
      <c r="AU1898" s="12">
        <v>13720.951201449512</v>
      </c>
      <c r="AV1898" s="12">
        <v>11339.263293454389</v>
      </c>
      <c r="AW1898" s="12">
        <v>20058.930617072077</v>
      </c>
      <c r="AX1898" s="12">
        <v>19225.937265278601</v>
      </c>
      <c r="AY1898" s="44">
        <v>14732.757898676025</v>
      </c>
      <c r="AZ1898" s="45">
        <v>13563.955034919749</v>
      </c>
      <c r="BA1898" s="12">
        <v>13093.625777687846</v>
      </c>
      <c r="BB1898" s="12">
        <v>6535.0775079302175</v>
      </c>
      <c r="BC1898" s="12">
        <v>9767.9679024119851</v>
      </c>
      <c r="BD1898" s="12">
        <v>13411.8503751684</v>
      </c>
      <c r="BE1898" s="44">
        <v>13617.654344913335</v>
      </c>
      <c r="BF1898" s="45">
        <v>13711.002015528373</v>
      </c>
      <c r="BG1898" s="12">
        <v>13720.951211449516</v>
      </c>
      <c r="BH1898" s="12">
        <v>19951.767572836954</v>
      </c>
      <c r="BI1898" s="12">
        <v>19367.732400628232</v>
      </c>
      <c r="BJ1898" s="12">
        <v>14944.507480290726</v>
      </c>
      <c r="BK1898" s="44">
        <v>13610.553517276216</v>
      </c>
      <c r="BL1898" s="45">
        <v>13183.177713571395</v>
      </c>
      <c r="BM1898" s="12">
        <v>9261.0157051239948</v>
      </c>
      <c r="BN1898" s="12">
        <v>0</v>
      </c>
      <c r="BO1898" s="12">
        <v>58.470745605845003</v>
      </c>
      <c r="BP1898" s="12">
        <v>37.73428656500316</v>
      </c>
      <c r="BQ1898" s="48">
        <v>32.585597058607497</v>
      </c>
      <c r="BR1898" s="49">
        <v>6.6358945751410952</v>
      </c>
      <c r="BS1898" s="13">
        <v>12.679082306200176</v>
      </c>
      <c r="BT1898" s="12">
        <v>318.32112911816489</v>
      </c>
      <c r="BV1898" s="14">
        <f>Таблица1[[#This Row],[Lкан_леб,мм]]</f>
        <v>58011.678870881828</v>
      </c>
      <c r="BW1898" s="50">
        <f>Таблица1[[#This Row],[угол обхв4]]+Таблица1[[#This Row],[Lдуг 3,мм]]</f>
        <v>12215.401712017017</v>
      </c>
      <c r="BX1898" s="54">
        <f>Таблица1[[#This Row],[угол обхв5]]+Таблица1[[#This Row],[Y5, мм]]</f>
        <v>58428.04573786437</v>
      </c>
      <c r="BY1898" s="14">
        <f>Таблица1[[#This Row],[угол обхв6]]+Таблица1[[#This Row],[Lдуг 4,мм]]</f>
        <v>15147.083292838986</v>
      </c>
      <c r="BZ1898" s="14">
        <f>Таблица1[[#This Row],[Т1]]+Таблица1[[#This Row],[X6, мм]]</f>
        <v>58696.749454776116</v>
      </c>
      <c r="CA1898" s="14">
        <f>Таблица1[[#This Row],[Т2]]+Таблица1[[#This Row],[Lдуг 5,мм]]</f>
        <v>20627.615475027134</v>
      </c>
      <c r="CB1898" s="14">
        <f>Таблица1[[#This Row],[Т3]]+Таблица1[[#This Row],[Y6, мм]]</f>
        <v>58928.789645395678</v>
      </c>
      <c r="CC1898" s="14">
        <f>Таблица1[[#This Row],[Т4]]+Таблица1[[#This Row],[Lдуг 6,мм]]</f>
        <v>21756.090995364193</v>
      </c>
      <c r="CD1898" s="14">
        <f>Таблица1[[#This Row],[Т5]]+Таблица1[[#This Row],[Lдуг 1,мм]]</f>
        <v>58976.043474729464</v>
      </c>
      <c r="CE1898" s="14">
        <f>Таблица1[[#This Row],[Т6]]+Таблица1[[#This Row],[Lпрям1, мм]]</f>
        <v>22146.385755769705</v>
      </c>
      <c r="CF1898" s="15">
        <f>Таблица1[[#This Row],[Т7]]+Таблица1[[#This Row],[Lдуг 2,мм]]</f>
        <v>59066.330501538279</v>
      </c>
      <c r="CG1898" s="14">
        <f>Таблица1[[#This Row],[Т8]]+Таблица1[[#This Row],[Lпрям2, мм]]</f>
        <v>25978.995828333555</v>
      </c>
      <c r="CH1898" s="14">
        <f>Таблица1[[#This Row],[Т9]]-Таблица1[[#This Row],[Т9]]</f>
        <v>0</v>
      </c>
      <c r="CI1898" s="50">
        <f>Таблица1[[#This Row],[Т9]]-Таблица1[[#This Row],[Т8]]</f>
        <v>36919.944745768575</v>
      </c>
      <c r="CJ1898" s="54">
        <f>Таблица1[[#This Row],[Т9]]-Таблица1[[#This Row],[Т7]]</f>
        <v>90.287026808815426</v>
      </c>
      <c r="CK1898" s="14">
        <f>Таблица1[[#This Row],[Т9]]-Таблица1[[#This Row],[Т6]]</f>
        <v>37310.239506174083</v>
      </c>
      <c r="CL1898" s="14">
        <f>Таблица1[[#This Row],[Т9]]-Таблица1[[#This Row],[Т5]]</f>
        <v>137.54085614260111</v>
      </c>
      <c r="CM1898" s="14">
        <f>Таблица1[[#This Row],[Т9]]-Таблица1[[#This Row],[Т4]]</f>
        <v>38438.715026511141</v>
      </c>
      <c r="CN1898" s="14">
        <f>Таблица1[[#This Row],[Т9]]-Таблица1[[#This Row],[Т3]]</f>
        <v>369.58104676216317</v>
      </c>
      <c r="CO1898" s="14">
        <f>Таблица1[[#This Row],[Т9]]-Таблица1[[#This Row],[Т2]]</f>
        <v>43919.247208699293</v>
      </c>
      <c r="CP1898" s="14">
        <f>Таблица1[[#This Row],[Т9]]-Таблица1[[#This Row],[Т1]]</f>
        <v>638.28476367390977</v>
      </c>
      <c r="CQ1898" s="14">
        <f>Таблица1[[#This Row],[Т9]]-Таблица1[[#This Row],[угол обхв6]]</f>
        <v>46850.928789521262</v>
      </c>
      <c r="CR1898" s="14">
        <f>Таблица1[[#This Row],[Т9]]-Таблица1[[#This Row],[угол обхв5]]</f>
        <v>1054.6516306564517</v>
      </c>
      <c r="CS1898" s="14">
        <f>Таблица1[[#This Row],[Т9]]-Таблица1[[#This Row],[угол обхв4]]</f>
        <v>59066.330501538279</v>
      </c>
      <c r="CT1898" s="14">
        <f>Таблица1[[#This Row],[Lкан_прям, мм]]+Таблица1[[#This Row],[Lкан_дуг, мм]]+Таблица1[[#This Row],[Lкан_леб,мм]]</f>
        <v>85045.326329871838</v>
      </c>
      <c r="CU1898" s="16">
        <f>Таблица1[[#This Row],[Lкан_леб,мм]]</f>
        <v>58011.678870881828</v>
      </c>
      <c r="CV1898" s="14">
        <f>2534431-(Таблица1[[#This Row],[Т23]]+Таблица1[[#This Row],[угол обхв3]])</f>
        <v>2449067.3525410099</v>
      </c>
      <c r="CW1898" s="50">
        <f>SUM(X1898:AC1898,AD1898:AI1898)-Таблица1[[#This Row],[lподв_min, мм]]</f>
        <v>23201.037387490709</v>
      </c>
      <c r="CX1898" s="17">
        <f>CW2337-Таблица1[[#This Row],[Суммарная длина каната]]</f>
        <v>-2427154.2543831524</v>
      </c>
    </row>
    <row r="1899" spans="1:102" x14ac:dyDescent="0.25">
      <c r="A1899" s="21">
        <v>1898</v>
      </c>
      <c r="B1899" s="10">
        <v>48.370204081632643</v>
      </c>
      <c r="C1899" s="10">
        <v>90.88204081632658</v>
      </c>
      <c r="D1899" s="11">
        <v>13569.117851601393</v>
      </c>
      <c r="E1899" s="11">
        <v>13374.786663476491</v>
      </c>
      <c r="F1899" s="11">
        <v>13488.931087957519</v>
      </c>
      <c r="G1899" s="11">
        <v>13490.073622566932</v>
      </c>
      <c r="H1899" s="11">
        <v>13977.117361601395</v>
      </c>
      <c r="I1899" s="11">
        <v>9504.6035748480535</v>
      </c>
      <c r="J1899" s="11">
        <v>3870.183088628437</v>
      </c>
      <c r="K1899" s="11">
        <v>25978.995828323226</v>
      </c>
      <c r="L1899" s="11">
        <v>1054.6516306667872</v>
      </c>
      <c r="M1899" s="11">
        <v>58011.678870881828</v>
      </c>
      <c r="N1899" s="11">
        <v>6822.7390870440049</v>
      </c>
      <c r="O1899" s="11">
        <v>19662.432445516119</v>
      </c>
      <c r="P1899" s="43">
        <v>9656.6935347978851</v>
      </c>
      <c r="Q1899" s="11">
        <v>19075.434518350932</v>
      </c>
      <c r="R1899" s="11">
        <v>13274.778428793372</v>
      </c>
      <c r="S1899" s="11">
        <v>14958.919645325248</v>
      </c>
      <c r="T1899" s="11">
        <v>14252.555627467387</v>
      </c>
      <c r="U1899" s="11">
        <v>13967.322575062737</v>
      </c>
      <c r="V1899" s="11">
        <v>13569.117851601393</v>
      </c>
      <c r="W1899" s="11">
        <v>13374.786663476491</v>
      </c>
      <c r="X1899" s="12">
        <v>0</v>
      </c>
      <c r="Y1899" s="12">
        <v>402.58987036154002</v>
      </c>
      <c r="Z1899" s="12">
        <v>263.36752028485694</v>
      </c>
      <c r="AA1899" s="44">
        <v>232.04019061955881</v>
      </c>
      <c r="AB1899" s="45">
        <v>47.253829333785674</v>
      </c>
      <c r="AC1899" s="12">
        <v>109.40022006704586</v>
      </c>
      <c r="AD1899" s="12">
        <v>12215.401712017017</v>
      </c>
      <c r="AE1899" s="12">
        <v>2894.1085636928374</v>
      </c>
      <c r="AF1899" s="12">
        <v>5480.5321821881462</v>
      </c>
      <c r="AG1899" s="44">
        <v>1128.4755203370592</v>
      </c>
      <c r="AH1899" s="45">
        <v>390.29476040551708</v>
      </c>
      <c r="AI1899" s="12">
        <v>3870.1830896826496</v>
      </c>
      <c r="AJ1899" s="12">
        <v>-44.833817110010223</v>
      </c>
      <c r="AK1899" s="12">
        <v>11.702213395958394</v>
      </c>
      <c r="AL1899" s="12">
        <v>48.687133428184865</v>
      </c>
      <c r="AM1899" s="44">
        <v>81.272730486792298</v>
      </c>
      <c r="AN1899" s="45">
        <v>74.636835911651602</v>
      </c>
      <c r="AO1899" s="12">
        <v>89.999999851955877</v>
      </c>
      <c r="AP1899" s="12">
        <v>-2127.532319573575</v>
      </c>
      <c r="AQ1899" s="12">
        <v>6905.4917374759589</v>
      </c>
      <c r="AR1899" s="12">
        <v>9963.1488227812333</v>
      </c>
      <c r="AS1899" s="44">
        <v>13678.054516402981</v>
      </c>
      <c r="AT1899" s="45">
        <v>13859.135126756846</v>
      </c>
      <c r="AU1899" s="12">
        <v>13977.117851601393</v>
      </c>
      <c r="AV1899" s="12">
        <v>11339.263293454389</v>
      </c>
      <c r="AW1899" s="12">
        <v>20061.952155726376</v>
      </c>
      <c r="AX1899" s="12">
        <v>19344.784024507971</v>
      </c>
      <c r="AY1899" s="44">
        <v>15020.826003337064</v>
      </c>
      <c r="AZ1899" s="45">
        <v>13859.228589935594</v>
      </c>
      <c r="BA1899" s="12">
        <v>13374.786664530704</v>
      </c>
      <c r="BB1899" s="12">
        <v>6535.0775079302175</v>
      </c>
      <c r="BC1899" s="12">
        <v>9739.4461852298373</v>
      </c>
      <c r="BD1899" s="12">
        <v>13581.23371677672</v>
      </c>
      <c r="BE1899" s="44">
        <v>13849.279539857778</v>
      </c>
      <c r="BF1899" s="45">
        <v>13962.538352311934</v>
      </c>
      <c r="BG1899" s="12">
        <v>13977.117861601397</v>
      </c>
      <c r="BH1899" s="12">
        <v>19951.767572836954</v>
      </c>
      <c r="BI1899" s="12">
        <v>19474.954228561186</v>
      </c>
      <c r="BJ1899" s="12">
        <v>15228.269151482293</v>
      </c>
      <c r="BK1899" s="44">
        <v>13905.416217050921</v>
      </c>
      <c r="BL1899" s="45">
        <v>13482.880648603634</v>
      </c>
      <c r="BM1899" s="12">
        <v>9504.6035748480554</v>
      </c>
      <c r="BN1899" s="12">
        <v>0</v>
      </c>
      <c r="BO1899" s="12">
        <v>56.536030505968611</v>
      </c>
      <c r="BP1899" s="12">
        <v>36.984920032226469</v>
      </c>
      <c r="BQ1899" s="48">
        <v>32.585597058607441</v>
      </c>
      <c r="BR1899" s="49">
        <v>6.6358945751407008</v>
      </c>
      <c r="BS1899" s="13">
        <v>15.363163940304274</v>
      </c>
      <c r="BT1899" s="12">
        <v>318.32112911816489</v>
      </c>
      <c r="BV1899" s="14">
        <f>Таблица1[[#This Row],[Lкан_леб,мм]]</f>
        <v>58011.678870881828</v>
      </c>
      <c r="BW1899" s="50">
        <f>Таблица1[[#This Row],[угол обхв4]]+Таблица1[[#This Row],[Lдуг 3,мм]]</f>
        <v>12215.401712017017</v>
      </c>
      <c r="BX1899" s="54">
        <f>Таблица1[[#This Row],[угол обхв5]]+Таблица1[[#This Row],[Y5, мм]]</f>
        <v>58414.268741243366</v>
      </c>
      <c r="BY1899" s="14">
        <f>Таблица1[[#This Row],[угол обхв6]]+Таблица1[[#This Row],[Lдуг 4,мм]]</f>
        <v>15109.510275709854</v>
      </c>
      <c r="BZ1899" s="14">
        <f>Таблица1[[#This Row],[Т1]]+Таблица1[[#This Row],[X6, мм]]</f>
        <v>58677.63626152822</v>
      </c>
      <c r="CA1899" s="14">
        <f>Таблица1[[#This Row],[Т2]]+Таблица1[[#This Row],[Lдуг 5,мм]]</f>
        <v>20590.042457898002</v>
      </c>
      <c r="CB1899" s="14">
        <f>Таблица1[[#This Row],[Т3]]+Таблица1[[#This Row],[Y6, мм]]</f>
        <v>58909.676452147782</v>
      </c>
      <c r="CC1899" s="14">
        <f>Таблица1[[#This Row],[Т4]]+Таблица1[[#This Row],[Lдуг 6,мм]]</f>
        <v>21718.517978235061</v>
      </c>
      <c r="CD1899" s="14">
        <f>Таблица1[[#This Row],[Т5]]+Таблица1[[#This Row],[Lдуг 1,мм]]</f>
        <v>58956.930281481567</v>
      </c>
      <c r="CE1899" s="14">
        <f>Таблица1[[#This Row],[Т6]]+Таблица1[[#This Row],[Lпрям1, мм]]</f>
        <v>22108.812738640576</v>
      </c>
      <c r="CF1899" s="15">
        <f>Таблица1[[#This Row],[Т7]]+Таблица1[[#This Row],[Lдуг 2,мм]]</f>
        <v>59066.330501548611</v>
      </c>
      <c r="CG1899" s="14">
        <f>Таблица1[[#This Row],[Т8]]+Таблица1[[#This Row],[Lпрям2, мм]]</f>
        <v>25978.995828323226</v>
      </c>
      <c r="CH1899" s="14">
        <f>Таблица1[[#This Row],[Т9]]-Таблица1[[#This Row],[Т9]]</f>
        <v>0</v>
      </c>
      <c r="CI1899" s="50">
        <f>Таблица1[[#This Row],[Т9]]-Таблица1[[#This Row],[Т8]]</f>
        <v>36957.517762908035</v>
      </c>
      <c r="CJ1899" s="54">
        <f>Таблица1[[#This Row],[Т9]]-Таблица1[[#This Row],[Т7]]</f>
        <v>109.40022006704385</v>
      </c>
      <c r="CK1899" s="14">
        <f>Таблица1[[#This Row],[Т9]]-Таблица1[[#This Row],[Т6]]</f>
        <v>37347.812523313551</v>
      </c>
      <c r="CL1899" s="14">
        <f>Таблица1[[#This Row],[Т9]]-Таблица1[[#This Row],[Т5]]</f>
        <v>156.65404940082954</v>
      </c>
      <c r="CM1899" s="14">
        <f>Таблица1[[#This Row],[Т9]]-Таблица1[[#This Row],[Т4]]</f>
        <v>38476.288043650609</v>
      </c>
      <c r="CN1899" s="14">
        <f>Таблица1[[#This Row],[Т9]]-Таблица1[[#This Row],[Т3]]</f>
        <v>388.69424002039159</v>
      </c>
      <c r="CO1899" s="14">
        <f>Таблица1[[#This Row],[Т9]]-Таблица1[[#This Row],[Т2]]</f>
        <v>43956.820225838761</v>
      </c>
      <c r="CP1899" s="14">
        <f>Таблица1[[#This Row],[Т9]]-Таблица1[[#This Row],[Т1]]</f>
        <v>652.06176030524512</v>
      </c>
      <c r="CQ1899" s="14">
        <f>Таблица1[[#This Row],[Т9]]-Таблица1[[#This Row],[угол обхв6]]</f>
        <v>46850.928789531594</v>
      </c>
      <c r="CR1899" s="14">
        <f>Таблица1[[#This Row],[Т9]]-Таблица1[[#This Row],[угол обхв5]]</f>
        <v>1054.6516306667836</v>
      </c>
      <c r="CS1899" s="14">
        <f>Таблица1[[#This Row],[Т9]]-Таблица1[[#This Row],[угол обхв4]]</f>
        <v>59066.330501548611</v>
      </c>
      <c r="CT1899" s="14">
        <f>Таблица1[[#This Row],[Lкан_прям, мм]]+Таблица1[[#This Row],[Lкан_дуг, мм]]+Таблица1[[#This Row],[Lкан_леб,мм]]</f>
        <v>85045.326329871838</v>
      </c>
      <c r="CU1899" s="16">
        <f>Таблица1[[#This Row],[Lкан_леб,мм]]</f>
        <v>58011.678870881828</v>
      </c>
      <c r="CV1899" s="14">
        <f>2534431-(Таблица1[[#This Row],[Т23]]+Таблица1[[#This Row],[угол обхв3]])</f>
        <v>2449067.3525410099</v>
      </c>
      <c r="CW1899" s="50">
        <f>SUM(X1899:AC1899,AD1899:AI1899)-Таблица1[[#This Row],[lподв_min, мм]]</f>
        <v>23163.464370361573</v>
      </c>
      <c r="CX1899" s="17">
        <f>CW2338-Таблица1[[#This Row],[Суммарная длина каната]]</f>
        <v>-2427207.7472658968</v>
      </c>
    </row>
    <row r="1900" spans="1:102" x14ac:dyDescent="0.25">
      <c r="A1900" s="21">
        <v>1899</v>
      </c>
      <c r="B1900" s="10">
        <v>48.370204081632643</v>
      </c>
      <c r="C1900" s="10">
        <v>93.566122448979641</v>
      </c>
      <c r="D1900" s="11">
        <v>13811.837004123514</v>
      </c>
      <c r="E1900" s="11">
        <v>13667.635105413705</v>
      </c>
      <c r="F1900" s="11">
        <v>13726.339446594089</v>
      </c>
      <c r="G1900" s="11">
        <v>13779.040525643164</v>
      </c>
      <c r="H1900" s="11">
        <v>14219.836514123514</v>
      </c>
      <c r="I1900" s="11">
        <v>9758.6091405000971</v>
      </c>
      <c r="J1900" s="11">
        <v>3909.0259649136083</v>
      </c>
      <c r="K1900" s="11">
        <v>25978.995828312745</v>
      </c>
      <c r="L1900" s="11">
        <v>1054.651630677263</v>
      </c>
      <c r="M1900" s="11">
        <v>58011.678870881828</v>
      </c>
      <c r="N1900" s="11">
        <v>6822.7390870440049</v>
      </c>
      <c r="O1900" s="11">
        <v>19662.432445516119</v>
      </c>
      <c r="P1900" s="43">
        <v>9636.7496786257379</v>
      </c>
      <c r="Q1900" s="11">
        <v>19178.814273655997</v>
      </c>
      <c r="R1900" s="11">
        <v>13443.637242499484</v>
      </c>
      <c r="S1900" s="11">
        <v>15236.246572775846</v>
      </c>
      <c r="T1900" s="11">
        <v>14466.777174369287</v>
      </c>
      <c r="U1900" s="11">
        <v>14291.525619365024</v>
      </c>
      <c r="V1900" s="11">
        <v>13811.837004123514</v>
      </c>
      <c r="W1900" s="11">
        <v>13667.635105413705</v>
      </c>
      <c r="X1900" s="12">
        <v>0</v>
      </c>
      <c r="Y1900" s="12">
        <v>388.69991836584416</v>
      </c>
      <c r="Z1900" s="12">
        <v>258.14427903265562</v>
      </c>
      <c r="AA1900" s="44">
        <v>232.04019061955907</v>
      </c>
      <c r="AB1900" s="45">
        <v>47.253829333785767</v>
      </c>
      <c r="AC1900" s="12">
        <v>128.51341332541855</v>
      </c>
      <c r="AD1900" s="12">
        <v>12215.401712017017</v>
      </c>
      <c r="AE1900" s="12">
        <v>2855.2656874076538</v>
      </c>
      <c r="AF1900" s="12">
        <v>5480.5321821881471</v>
      </c>
      <c r="AG1900" s="44">
        <v>1128.4755203370619</v>
      </c>
      <c r="AH1900" s="45">
        <v>390.29476040552129</v>
      </c>
      <c r="AI1900" s="12">
        <v>3909.0259659573439</v>
      </c>
      <c r="AJ1900" s="12">
        <v>-44.833817110010223</v>
      </c>
      <c r="AK1900" s="12">
        <v>9.7516358788194459</v>
      </c>
      <c r="AL1900" s="12">
        <v>46.003051795531789</v>
      </c>
      <c r="AM1900" s="44">
        <v>78.588648854139265</v>
      </c>
      <c r="AN1900" s="45">
        <v>71.952754278998555</v>
      </c>
      <c r="AO1900" s="12">
        <v>89.999999853426971</v>
      </c>
      <c r="AP1900" s="12">
        <v>-2127.532319573575</v>
      </c>
      <c r="AQ1900" s="12">
        <v>6891.8451653291668</v>
      </c>
      <c r="AR1900" s="12">
        <v>9930.2554128292486</v>
      </c>
      <c r="AS1900" s="44">
        <v>13843.571897082205</v>
      </c>
      <c r="AT1900" s="45">
        <v>14078.85021148598</v>
      </c>
      <c r="AU1900" s="12">
        <v>14219.837004123514</v>
      </c>
      <c r="AV1900" s="12">
        <v>11339.263293454389</v>
      </c>
      <c r="AW1900" s="12">
        <v>20064.537344695484</v>
      </c>
      <c r="AX1900" s="12">
        <v>19462.219255951048</v>
      </c>
      <c r="AY1900" s="44">
        <v>15316.970002235948</v>
      </c>
      <c r="AZ1900" s="45">
        <v>14165.126760714587</v>
      </c>
      <c r="BA1900" s="12">
        <v>13667.635106457443</v>
      </c>
      <c r="BB1900" s="12">
        <v>6535.0775079302175</v>
      </c>
      <c r="BC1900" s="12">
        <v>9705.8557569108998</v>
      </c>
      <c r="BD1900" s="12">
        <v>13737.142976702995</v>
      </c>
      <c r="BE1900" s="44">
        <v>14066.842519786567</v>
      </c>
      <c r="BF1900" s="45">
        <v>14199.763967006822</v>
      </c>
      <c r="BG1900" s="12">
        <v>14219.837014123515</v>
      </c>
      <c r="BH1900" s="12">
        <v>19951.767572836954</v>
      </c>
      <c r="BI1900" s="12">
        <v>19580.919172835362</v>
      </c>
      <c r="BJ1900" s="12">
        <v>15519.651555070897</v>
      </c>
      <c r="BK1900" s="44">
        <v>14210.802189904922</v>
      </c>
      <c r="BL1900" s="45">
        <v>13794.033964064141</v>
      </c>
      <c r="BM1900" s="12">
        <v>9758.6091405000989</v>
      </c>
      <c r="BN1900" s="12">
        <v>0</v>
      </c>
      <c r="BO1900" s="12">
        <v>54.585452988829665</v>
      </c>
      <c r="BP1900" s="12">
        <v>36.251415916712347</v>
      </c>
      <c r="BQ1900" s="48">
        <v>32.585597058607476</v>
      </c>
      <c r="BR1900" s="49">
        <v>6.6358945751407132</v>
      </c>
      <c r="BS1900" s="13">
        <v>18.047245574428423</v>
      </c>
      <c r="BT1900" s="12">
        <v>318.32112911816489</v>
      </c>
      <c r="BV1900" s="14">
        <f>Таблица1[[#This Row],[Lкан_леб,мм]]</f>
        <v>58011.678870881828</v>
      </c>
      <c r="BW1900" s="50">
        <f>Таблица1[[#This Row],[угол обхв4]]+Таблица1[[#This Row],[Lдуг 3,мм]]</f>
        <v>12215.401712017017</v>
      </c>
      <c r="BX1900" s="54">
        <f>Таблица1[[#This Row],[угол обхв5]]+Таблица1[[#This Row],[Y5, мм]]</f>
        <v>58400.378789247668</v>
      </c>
      <c r="BY1900" s="14">
        <f>Таблица1[[#This Row],[угол обхв6]]+Таблица1[[#This Row],[Lдуг 4,мм]]</f>
        <v>15070.66739942467</v>
      </c>
      <c r="BZ1900" s="14">
        <f>Таблица1[[#This Row],[Т1]]+Таблица1[[#This Row],[X6, мм]]</f>
        <v>58658.523068280323</v>
      </c>
      <c r="CA1900" s="14">
        <f>Таблица1[[#This Row],[Т2]]+Таблица1[[#This Row],[Lдуг 5,мм]]</f>
        <v>20551.199581612818</v>
      </c>
      <c r="CB1900" s="14">
        <f>Таблица1[[#This Row],[Т3]]+Таблица1[[#This Row],[Y6, мм]]</f>
        <v>58890.563258899885</v>
      </c>
      <c r="CC1900" s="14">
        <f>Таблица1[[#This Row],[Т4]]+Таблица1[[#This Row],[Lдуг 6,мм]]</f>
        <v>21679.675101949881</v>
      </c>
      <c r="CD1900" s="14">
        <f>Таблица1[[#This Row],[Т5]]+Таблица1[[#This Row],[Lдуг 1,мм]]</f>
        <v>58937.817088233671</v>
      </c>
      <c r="CE1900" s="14">
        <f>Таблица1[[#This Row],[Т6]]+Таблица1[[#This Row],[Lпрям1, мм]]</f>
        <v>22069.969862355403</v>
      </c>
      <c r="CF1900" s="15">
        <f>Таблица1[[#This Row],[Т7]]+Таблица1[[#This Row],[Lдуг 2,мм]]</f>
        <v>59066.330501559089</v>
      </c>
      <c r="CG1900" s="14">
        <f>Таблица1[[#This Row],[Т8]]+Таблица1[[#This Row],[Lпрям2, мм]]</f>
        <v>25978.995828312749</v>
      </c>
      <c r="CH1900" s="14">
        <f>Таблица1[[#This Row],[Т9]]-Таблица1[[#This Row],[Т9]]</f>
        <v>0</v>
      </c>
      <c r="CI1900" s="50">
        <f>Таблица1[[#This Row],[Т9]]-Таблица1[[#This Row],[Т8]]</f>
        <v>36996.360639203689</v>
      </c>
      <c r="CJ1900" s="54">
        <f>Таблица1[[#This Row],[Т9]]-Таблица1[[#This Row],[Т7]]</f>
        <v>128.51341332541779</v>
      </c>
      <c r="CK1900" s="14">
        <f>Таблица1[[#This Row],[Т9]]-Таблица1[[#This Row],[Т6]]</f>
        <v>37386.655399609212</v>
      </c>
      <c r="CL1900" s="14">
        <f>Таблица1[[#This Row],[Т9]]-Таблица1[[#This Row],[Т5]]</f>
        <v>175.76724265920348</v>
      </c>
      <c r="CM1900" s="14">
        <f>Таблица1[[#This Row],[Т9]]-Таблица1[[#This Row],[Т4]]</f>
        <v>38515.13091994627</v>
      </c>
      <c r="CN1900" s="14">
        <f>Таблица1[[#This Row],[Т9]]-Таблица1[[#This Row],[Т3]]</f>
        <v>407.80743327876553</v>
      </c>
      <c r="CO1900" s="14">
        <f>Таблица1[[#This Row],[Т9]]-Таблица1[[#This Row],[Т2]]</f>
        <v>43995.663102134422</v>
      </c>
      <c r="CP1900" s="14">
        <f>Таблица1[[#This Row],[Т9]]-Таблица1[[#This Row],[Т1]]</f>
        <v>665.95171231142012</v>
      </c>
      <c r="CQ1900" s="14">
        <f>Таблица1[[#This Row],[Т9]]-Таблица1[[#This Row],[угол обхв6]]</f>
        <v>46850.928789542071</v>
      </c>
      <c r="CR1900" s="14">
        <f>Таблица1[[#This Row],[Т9]]-Таблица1[[#This Row],[угол обхв5]]</f>
        <v>1054.651630677261</v>
      </c>
      <c r="CS1900" s="14">
        <f>Таблица1[[#This Row],[Т9]]-Таблица1[[#This Row],[угол обхв4]]</f>
        <v>59066.330501559089</v>
      </c>
      <c r="CT1900" s="14">
        <f>Таблица1[[#This Row],[Lкан_прям, мм]]+Таблица1[[#This Row],[Lкан_дуг, мм]]+Таблица1[[#This Row],[Lкан_леб,мм]]</f>
        <v>85045.326329871838</v>
      </c>
      <c r="CU1900" s="16">
        <f>Таблица1[[#This Row],[Lкан_леб,мм]]</f>
        <v>58011.678870881828</v>
      </c>
      <c r="CV1900" s="14">
        <f>2534431-(Таблица1[[#This Row],[Т23]]+Таблица1[[#This Row],[угол обхв3]])</f>
        <v>2449067.3525410099</v>
      </c>
      <c r="CW1900" s="50">
        <f>SUM(X1900:AC1900,AD1900:AI1900)-Таблица1[[#This Row],[lподв_min, мм]]</f>
        <v>23124.6214940764</v>
      </c>
      <c r="CX1900" s="17">
        <f>CW2339-Таблица1[[#This Row],[Суммарная длина каната]]</f>
        <v>-2427261.117413735</v>
      </c>
    </row>
    <row r="1901" spans="1:102" x14ac:dyDescent="0.25">
      <c r="A1901" s="21">
        <v>1900</v>
      </c>
      <c r="B1901" s="10">
        <v>48.370204081632643</v>
      </c>
      <c r="C1901" s="10">
        <v>96.250204081632717</v>
      </c>
      <c r="D1901" s="11">
        <v>14040.576096252304</v>
      </c>
      <c r="E1901" s="11">
        <v>13971.528548380495</v>
      </c>
      <c r="F1901" s="11">
        <v>13949.955339491655</v>
      </c>
      <c r="G1901" s="11">
        <v>14078.807989300585</v>
      </c>
      <c r="H1901" s="11">
        <v>14448.575606252303</v>
      </c>
      <c r="I1901" s="11">
        <v>10022.424313628784</v>
      </c>
      <c r="J1901" s="11">
        <v>3949.1042347517096</v>
      </c>
      <c r="K1901" s="11">
        <v>25978.995828302151</v>
      </c>
      <c r="L1901" s="11">
        <v>1054.6516306878591</v>
      </c>
      <c r="M1901" s="11">
        <v>58011.678870881828</v>
      </c>
      <c r="N1901" s="11">
        <v>6822.7390870440049</v>
      </c>
      <c r="O1901" s="11">
        <v>19662.432445516119</v>
      </c>
      <c r="P1901" s="43">
        <v>9611.9865391193089</v>
      </c>
      <c r="Q1901" s="11">
        <v>19281.146664069474</v>
      </c>
      <c r="R1901" s="11">
        <v>13599.323882130911</v>
      </c>
      <c r="S1901" s="11">
        <v>15521.176728946963</v>
      </c>
      <c r="T1901" s="11">
        <v>14665.581622459522</v>
      </c>
      <c r="U1901" s="11">
        <v>14625.404753950354</v>
      </c>
      <c r="V1901" s="11">
        <v>14040.576096252304</v>
      </c>
      <c r="W1901" s="11">
        <v>13971.528548380495</v>
      </c>
      <c r="X1901" s="12">
        <v>0</v>
      </c>
      <c r="Y1901" s="12">
        <v>374.68848004339901</v>
      </c>
      <c r="Z1901" s="12">
        <v>253.04252410720369</v>
      </c>
      <c r="AA1901" s="44">
        <v>232.04019061955907</v>
      </c>
      <c r="AB1901" s="45">
        <v>47.253829333787486</v>
      </c>
      <c r="AC1901" s="12">
        <v>147.6266065839099</v>
      </c>
      <c r="AD1901" s="12">
        <v>12215.401712017017</v>
      </c>
      <c r="AE1901" s="12">
        <v>2815.1874175695575</v>
      </c>
      <c r="AF1901" s="12">
        <v>5480.5321821881498</v>
      </c>
      <c r="AG1901" s="44">
        <v>1128.4755203370596</v>
      </c>
      <c r="AH1901" s="45">
        <v>390.29476040551521</v>
      </c>
      <c r="AI1901" s="12">
        <v>3949.1042357848532</v>
      </c>
      <c r="AJ1901" s="12">
        <v>-44.833817110010223</v>
      </c>
      <c r="AK1901" s="12">
        <v>7.7839979357214881</v>
      </c>
      <c r="AL1901" s="12">
        <v>43.318970162878735</v>
      </c>
      <c r="AM1901" s="44">
        <v>75.904567221486204</v>
      </c>
      <c r="AN1901" s="45">
        <v>69.268672646345252</v>
      </c>
      <c r="AO1901" s="12">
        <v>89.999999854914492</v>
      </c>
      <c r="AP1901" s="12">
        <v>-2127.532319573575</v>
      </c>
      <c r="AQ1901" s="12">
        <v>6877.9981429275867</v>
      </c>
      <c r="AR1901" s="12">
        <v>9891.8987232892596</v>
      </c>
      <c r="AS1901" s="44">
        <v>13995.039586182753</v>
      </c>
      <c r="AT1901" s="45">
        <v>14283.999368204228</v>
      </c>
      <c r="AU1901" s="12">
        <v>14448.576096252304</v>
      </c>
      <c r="AV1901" s="12">
        <v>11339.263293454389</v>
      </c>
      <c r="AW1901" s="12">
        <v>20066.673013424461</v>
      </c>
      <c r="AX1901" s="12">
        <v>19577.985288835876</v>
      </c>
      <c r="AY1901" s="44">
        <v>15620.540110364647</v>
      </c>
      <c r="AZ1901" s="45">
        <v>14480.97836011097</v>
      </c>
      <c r="BA1901" s="12">
        <v>13971.528549413639</v>
      </c>
      <c r="BB1901" s="12">
        <v>6535.0775079302175</v>
      </c>
      <c r="BC1901" s="12">
        <v>9667.2455950028907</v>
      </c>
      <c r="BD1901" s="12">
        <v>13879.236066300862</v>
      </c>
      <c r="BE1901" s="44">
        <v>14269.865918407681</v>
      </c>
      <c r="BF1901" s="45">
        <v>14422.158350507598</v>
      </c>
      <c r="BG1901" s="12">
        <v>14448.576106252303</v>
      </c>
      <c r="BH1901" s="12">
        <v>19951.767572836954</v>
      </c>
      <c r="BI1901" s="12">
        <v>19685.387231977813</v>
      </c>
      <c r="BJ1901" s="12">
        <v>15818.015353713365</v>
      </c>
      <c r="BK1901" s="44">
        <v>14526.041372532671</v>
      </c>
      <c r="BL1901" s="45">
        <v>14115.954942219878</v>
      </c>
      <c r="BM1901" s="12">
        <v>10022.424313628786</v>
      </c>
      <c r="BN1901" s="12">
        <v>0</v>
      </c>
      <c r="BO1901" s="12">
        <v>52.61781504573171</v>
      </c>
      <c r="BP1901" s="12">
        <v>35.534972227157255</v>
      </c>
      <c r="BQ1901" s="48">
        <v>32.585597058607476</v>
      </c>
      <c r="BR1901" s="49">
        <v>6.6358945751409548</v>
      </c>
      <c r="BS1901" s="13">
        <v>20.731327208569237</v>
      </c>
      <c r="BT1901" s="12">
        <v>318.32112911816489</v>
      </c>
      <c r="BV1901" s="14">
        <f>Таблица1[[#This Row],[Lкан_леб,мм]]</f>
        <v>58011.678870881828</v>
      </c>
      <c r="BW1901" s="50">
        <f>Таблица1[[#This Row],[угол обхв4]]+Таблица1[[#This Row],[Lдуг 3,мм]]</f>
        <v>12215.401712017017</v>
      </c>
      <c r="BX1901" s="54">
        <f>Таблица1[[#This Row],[угол обхв5]]+Таблица1[[#This Row],[Y5, мм]]</f>
        <v>58386.367350925226</v>
      </c>
      <c r="BY1901" s="14">
        <f>Таблица1[[#This Row],[угол обхв6]]+Таблица1[[#This Row],[Lдуг 4,мм]]</f>
        <v>15030.589129586575</v>
      </c>
      <c r="BZ1901" s="14">
        <f>Таблица1[[#This Row],[Т1]]+Таблица1[[#This Row],[X6, мм]]</f>
        <v>58639.409875032426</v>
      </c>
      <c r="CA1901" s="14">
        <f>Таблица1[[#This Row],[Т2]]+Таблица1[[#This Row],[Lдуг 5,мм]]</f>
        <v>20511.121311774725</v>
      </c>
      <c r="CB1901" s="14">
        <f>Таблица1[[#This Row],[Т3]]+Таблица1[[#This Row],[Y6, мм]]</f>
        <v>58871.450065651989</v>
      </c>
      <c r="CC1901" s="14">
        <f>Таблица1[[#This Row],[Т4]]+Таблица1[[#This Row],[Lдуг 6,мм]]</f>
        <v>21639.596832111783</v>
      </c>
      <c r="CD1901" s="14">
        <f>Таблица1[[#This Row],[Т5]]+Таблица1[[#This Row],[Lдуг 1,мм]]</f>
        <v>58918.703894985774</v>
      </c>
      <c r="CE1901" s="14">
        <f>Таблица1[[#This Row],[Т6]]+Таблица1[[#This Row],[Lпрям1, мм]]</f>
        <v>22029.891592517299</v>
      </c>
      <c r="CF1901" s="15">
        <f>Таблица1[[#This Row],[Т7]]+Таблица1[[#This Row],[Lдуг 2,мм]]</f>
        <v>59066.330501569682</v>
      </c>
      <c r="CG1901" s="14">
        <f>Таблица1[[#This Row],[Т8]]+Таблица1[[#This Row],[Lпрям2, мм]]</f>
        <v>25978.995828302151</v>
      </c>
      <c r="CH1901" s="14">
        <f>Таблица1[[#This Row],[Т9]]-Таблица1[[#This Row],[Т9]]</f>
        <v>0</v>
      </c>
      <c r="CI1901" s="50">
        <f>Таблица1[[#This Row],[Т9]]-Таблица1[[#This Row],[Т8]]</f>
        <v>37036.438909052384</v>
      </c>
      <c r="CJ1901" s="54">
        <f>Таблица1[[#This Row],[Т9]]-Таблица1[[#This Row],[Т7]]</f>
        <v>147.62660658390814</v>
      </c>
      <c r="CK1901" s="14">
        <f>Таблица1[[#This Row],[Т9]]-Таблица1[[#This Row],[Т6]]</f>
        <v>37426.733669457899</v>
      </c>
      <c r="CL1901" s="14">
        <f>Таблица1[[#This Row],[Т9]]-Таблица1[[#This Row],[Т5]]</f>
        <v>194.88043591769383</v>
      </c>
      <c r="CM1901" s="14">
        <f>Таблица1[[#This Row],[Т9]]-Таблица1[[#This Row],[Т4]]</f>
        <v>38555.209189794958</v>
      </c>
      <c r="CN1901" s="14">
        <f>Таблица1[[#This Row],[Т9]]-Таблица1[[#This Row],[Т3]]</f>
        <v>426.92062653725588</v>
      </c>
      <c r="CO1901" s="14">
        <f>Таблица1[[#This Row],[Т9]]-Таблица1[[#This Row],[Т2]]</f>
        <v>44035.741371983109</v>
      </c>
      <c r="CP1901" s="14">
        <f>Таблица1[[#This Row],[Т9]]-Таблица1[[#This Row],[Т1]]</f>
        <v>679.96315064445662</v>
      </c>
      <c r="CQ1901" s="14">
        <f>Таблица1[[#This Row],[Т9]]-Таблица1[[#This Row],[угол обхв6]]</f>
        <v>46850.928789552665</v>
      </c>
      <c r="CR1901" s="14">
        <f>Таблица1[[#This Row],[Т9]]-Таблица1[[#This Row],[угол обхв5]]</f>
        <v>1054.6516306878548</v>
      </c>
      <c r="CS1901" s="14">
        <f>Таблица1[[#This Row],[Т9]]-Таблица1[[#This Row],[угол обхв4]]</f>
        <v>59066.330501569682</v>
      </c>
      <c r="CT1901" s="14">
        <f>Таблица1[[#This Row],[Lкан_прям, мм]]+Таблица1[[#This Row],[Lкан_дуг, мм]]+Таблица1[[#This Row],[Lкан_леб,мм]]</f>
        <v>85045.326329871838</v>
      </c>
      <c r="CU1901" s="16">
        <f>Таблица1[[#This Row],[Lкан_леб,мм]]</f>
        <v>58011.678870881828</v>
      </c>
      <c r="CV1901" s="14">
        <f>2534431-(Таблица1[[#This Row],[Т23]]+Таблица1[[#This Row],[угол обхв3]])</f>
        <v>2449067.3525410099</v>
      </c>
      <c r="CW1901" s="50">
        <f>SUM(X1901:AC1901,AD1901:AI1901)-Таблица1[[#This Row],[lподв_min, мм]]</f>
        <v>23084.543224238299</v>
      </c>
      <c r="CX1901" s="17">
        <f>CW2340-Таблица1[[#This Row],[Суммарная длина каната]]</f>
        <v>-2427314.2313937568</v>
      </c>
    </row>
    <row r="1902" spans="1:102" x14ac:dyDescent="0.25">
      <c r="A1902" s="21">
        <v>1901</v>
      </c>
      <c r="B1902" s="10">
        <v>48.370204081632643</v>
      </c>
      <c r="C1902" s="10">
        <v>98.934285714285778</v>
      </c>
      <c r="D1902" s="11">
        <v>14254.833239604519</v>
      </c>
      <c r="E1902" s="11">
        <v>14285.800203909055</v>
      </c>
      <c r="F1902" s="11">
        <v>14159.288119345865</v>
      </c>
      <c r="G1902" s="11">
        <v>14388.718278097989</v>
      </c>
      <c r="H1902" s="11">
        <v>14662.832749604519</v>
      </c>
      <c r="I1902" s="11">
        <v>10295.418639678495</v>
      </c>
      <c r="J1902" s="11">
        <v>3990.3815642305603</v>
      </c>
      <c r="K1902" s="11">
        <v>25978.995828291463</v>
      </c>
      <c r="L1902" s="11">
        <v>1054.6516306985432</v>
      </c>
      <c r="M1902" s="11">
        <v>58011.678870881828</v>
      </c>
      <c r="N1902" s="11">
        <v>6822.7390870440049</v>
      </c>
      <c r="O1902" s="11">
        <v>19662.432445516119</v>
      </c>
      <c r="P1902" s="43">
        <v>9582.4584503757324</v>
      </c>
      <c r="Q1902" s="11">
        <v>19382.207156751345</v>
      </c>
      <c r="R1902" s="11">
        <v>13741.496747504105</v>
      </c>
      <c r="S1902" s="11">
        <v>15813.084933708327</v>
      </c>
      <c r="T1902" s="11">
        <v>14848.532764520058</v>
      </c>
      <c r="U1902" s="11">
        <v>14968.227397179562</v>
      </c>
      <c r="V1902" s="11">
        <v>14254.833239604519</v>
      </c>
      <c r="W1902" s="11">
        <v>14285.800203909055</v>
      </c>
      <c r="X1902" s="12">
        <v>0</v>
      </c>
      <c r="Y1902" s="12">
        <v>360.54638090356156</v>
      </c>
      <c r="Z1902" s="12">
        <v>248.07142999914373</v>
      </c>
      <c r="AA1902" s="44">
        <v>232.0401906195587</v>
      </c>
      <c r="AB1902" s="45">
        <v>47.253829333785944</v>
      </c>
      <c r="AC1902" s="12">
        <v>166.7397998424932</v>
      </c>
      <c r="AD1902" s="12">
        <v>12215.401712017017</v>
      </c>
      <c r="AE1902" s="12">
        <v>2773.9100880907026</v>
      </c>
      <c r="AF1902" s="12">
        <v>5480.5321821881498</v>
      </c>
      <c r="AG1902" s="44">
        <v>1128.4755203370598</v>
      </c>
      <c r="AH1902" s="45">
        <v>390.29476040551845</v>
      </c>
      <c r="AI1902" s="12">
        <v>3990.381565253017</v>
      </c>
      <c r="AJ1902" s="12">
        <v>-44.833817110010223</v>
      </c>
      <c r="AK1902" s="12">
        <v>5.7980111853090381</v>
      </c>
      <c r="AL1902" s="12">
        <v>40.634888530225645</v>
      </c>
      <c r="AM1902" s="44">
        <v>73.220485588833071</v>
      </c>
      <c r="AN1902" s="45">
        <v>66.584591013692332</v>
      </c>
      <c r="AO1902" s="12">
        <v>89.9999998564153</v>
      </c>
      <c r="AP1902" s="12">
        <v>-2127.532319573575</v>
      </c>
      <c r="AQ1902" s="12">
        <v>6863.9559665336801</v>
      </c>
      <c r="AR1902" s="12">
        <v>9848.1629145761672</v>
      </c>
      <c r="AS1902" s="44">
        <v>14132.125240540681</v>
      </c>
      <c r="AT1902" s="45">
        <v>14474.132468437134</v>
      </c>
      <c r="AU1902" s="12">
        <v>14662.833239604519</v>
      </c>
      <c r="AV1902" s="12">
        <v>11339.263293454389</v>
      </c>
      <c r="AW1902" s="12">
        <v>20068.345205656937</v>
      </c>
      <c r="AX1902" s="12">
        <v>19691.828114866195</v>
      </c>
      <c r="AY1902" s="44">
        <v>15930.870248701214</v>
      </c>
      <c r="AZ1902" s="45">
        <v>14806.090361641662</v>
      </c>
      <c r="BA1902" s="12">
        <v>14285.800204931513</v>
      </c>
      <c r="BB1902" s="12">
        <v>6535.0775079302175</v>
      </c>
      <c r="BC1902" s="12">
        <v>9623.6753298654057</v>
      </c>
      <c r="BD1902" s="12">
        <v>14007.20121170454</v>
      </c>
      <c r="BE1902" s="44">
        <v>14457.904271483481</v>
      </c>
      <c r="BF1902" s="45">
        <v>14629.233535687443</v>
      </c>
      <c r="BG1902" s="12">
        <v>14662.833249604519</v>
      </c>
      <c r="BH1902" s="12">
        <v>19951.767572836954</v>
      </c>
      <c r="BI1902" s="12">
        <v>19788.119916892159</v>
      </c>
      <c r="BJ1902" s="12">
        <v>16122.70589182318</v>
      </c>
      <c r="BK1902" s="44">
        <v>14850.442082186675</v>
      </c>
      <c r="BL1902" s="45">
        <v>14447.937239446956</v>
      </c>
      <c r="BM1902" s="12">
        <v>10295.418639678497</v>
      </c>
      <c r="BN1902" s="12">
        <v>0</v>
      </c>
      <c r="BO1902" s="12">
        <v>50.631828295319259</v>
      </c>
      <c r="BP1902" s="12">
        <v>34.836877344916608</v>
      </c>
      <c r="BQ1902" s="48">
        <v>32.585597058607419</v>
      </c>
      <c r="BR1902" s="49">
        <v>6.635894575140739</v>
      </c>
      <c r="BS1902" s="13">
        <v>23.415408842722965</v>
      </c>
      <c r="BT1902" s="12">
        <v>318.32112911816489</v>
      </c>
      <c r="BV1902" s="14">
        <f>Таблица1[[#This Row],[Lкан_леб,мм]]</f>
        <v>58011.678870881828</v>
      </c>
      <c r="BW1902" s="50">
        <f>Таблица1[[#This Row],[угол обхв4]]+Таблица1[[#This Row],[Lдуг 3,мм]]</f>
        <v>12215.401712017017</v>
      </c>
      <c r="BX1902" s="54">
        <f>Таблица1[[#This Row],[угол обхв5]]+Таблица1[[#This Row],[Y5, мм]]</f>
        <v>58372.225251785392</v>
      </c>
      <c r="BY1902" s="14">
        <f>Таблица1[[#This Row],[угол обхв6]]+Таблица1[[#This Row],[Lдуг 4,мм]]</f>
        <v>14989.31180010772</v>
      </c>
      <c r="BZ1902" s="14">
        <f>Таблица1[[#This Row],[Т1]]+Таблица1[[#This Row],[X6, мм]]</f>
        <v>58620.296681784537</v>
      </c>
      <c r="CA1902" s="14">
        <f>Таблица1[[#This Row],[Т2]]+Таблица1[[#This Row],[Lдуг 5,мм]]</f>
        <v>20469.843982295868</v>
      </c>
      <c r="CB1902" s="14">
        <f>Таблица1[[#This Row],[Т3]]+Таблица1[[#This Row],[Y6, мм]]</f>
        <v>58852.336872404099</v>
      </c>
      <c r="CC1902" s="14">
        <f>Таблица1[[#This Row],[Т4]]+Таблица1[[#This Row],[Lдуг 6,мм]]</f>
        <v>21598.319502632927</v>
      </c>
      <c r="CD1902" s="14">
        <f>Таблица1[[#This Row],[Т5]]+Таблица1[[#This Row],[Lдуг 1,мм]]</f>
        <v>58899.590701737885</v>
      </c>
      <c r="CE1902" s="14">
        <f>Таблица1[[#This Row],[Т6]]+Таблица1[[#This Row],[Lпрям1, мм]]</f>
        <v>21988.614263038446</v>
      </c>
      <c r="CF1902" s="15">
        <f>Таблица1[[#This Row],[Т7]]+Таблица1[[#This Row],[Lдуг 2,мм]]</f>
        <v>59066.330501580378</v>
      </c>
      <c r="CG1902" s="14">
        <f>Таблица1[[#This Row],[Т8]]+Таблица1[[#This Row],[Lпрям2, мм]]</f>
        <v>25978.995828291463</v>
      </c>
      <c r="CH1902" s="14">
        <f>Таблица1[[#This Row],[Т9]]-Таблица1[[#This Row],[Т9]]</f>
        <v>0</v>
      </c>
      <c r="CI1902" s="50">
        <f>Таблица1[[#This Row],[Т9]]-Таблица1[[#This Row],[Т8]]</f>
        <v>37077.716238541936</v>
      </c>
      <c r="CJ1902" s="54">
        <f>Таблица1[[#This Row],[Т9]]-Таблица1[[#This Row],[Т7]]</f>
        <v>166.73979984249308</v>
      </c>
      <c r="CK1902" s="14">
        <f>Таблица1[[#This Row],[Т9]]-Таблица1[[#This Row],[Т6]]</f>
        <v>37468.010998947451</v>
      </c>
      <c r="CL1902" s="14">
        <f>Таблица1[[#This Row],[Т9]]-Таблица1[[#This Row],[Т5]]</f>
        <v>213.99362917627877</v>
      </c>
      <c r="CM1902" s="14">
        <f>Таблица1[[#This Row],[Т9]]-Таблица1[[#This Row],[Т4]]</f>
        <v>38596.48651928451</v>
      </c>
      <c r="CN1902" s="14">
        <f>Таблица1[[#This Row],[Т9]]-Таблица1[[#This Row],[Т3]]</f>
        <v>446.03381979584083</v>
      </c>
      <c r="CO1902" s="14">
        <f>Таблица1[[#This Row],[Т9]]-Таблица1[[#This Row],[Т2]]</f>
        <v>44077.018701472654</v>
      </c>
      <c r="CP1902" s="14">
        <f>Таблица1[[#This Row],[Т9]]-Таблица1[[#This Row],[Т1]]</f>
        <v>694.10524979498587</v>
      </c>
      <c r="CQ1902" s="14">
        <f>Таблица1[[#This Row],[Т9]]-Таблица1[[#This Row],[угол обхв6]]</f>
        <v>46850.928789563361</v>
      </c>
      <c r="CR1902" s="14">
        <f>Таблица1[[#This Row],[Т9]]-Таблица1[[#This Row],[угол обхв5]]</f>
        <v>1054.6516306985504</v>
      </c>
      <c r="CS1902" s="14">
        <f>Таблица1[[#This Row],[Т9]]-Таблица1[[#This Row],[угол обхв4]]</f>
        <v>59066.330501580378</v>
      </c>
      <c r="CT1902" s="14">
        <f>Таблица1[[#This Row],[Lкан_прям, мм]]+Таблица1[[#This Row],[Lкан_дуг, мм]]+Таблица1[[#This Row],[Lкан_леб,мм]]</f>
        <v>85045.326329871838</v>
      </c>
      <c r="CU1902" s="16">
        <f>Таблица1[[#This Row],[Lкан_леб,мм]]</f>
        <v>58011.678870881828</v>
      </c>
      <c r="CV1902" s="14">
        <f>2534431-(Таблица1[[#This Row],[Т23]]+Таблица1[[#This Row],[угол обхв3]])</f>
        <v>2449067.3525410099</v>
      </c>
      <c r="CW1902" s="50">
        <f>SUM(X1902:AC1902,AD1902:AI1902)-Таблица1[[#This Row],[lподв_min, мм]]</f>
        <v>23043.265894759446</v>
      </c>
      <c r="CX1902" s="17">
        <f>CW2341-Таблица1[[#This Row],[Суммарная длина каната]]</f>
        <v>-2427366.9436141094</v>
      </c>
    </row>
    <row r="1903" spans="1:102" x14ac:dyDescent="0.25">
      <c r="A1903" s="21">
        <v>1902</v>
      </c>
      <c r="B1903" s="10">
        <v>48.370204081632643</v>
      </c>
      <c r="C1903" s="10">
        <v>101.61836734693884</v>
      </c>
      <c r="D1903" s="11">
        <v>14454.138321396751</v>
      </c>
      <c r="E1903" s="11">
        <v>14609.7605121536</v>
      </c>
      <c r="F1903" s="11">
        <v>14353.878478176332</v>
      </c>
      <c r="G1903" s="11">
        <v>14708.09140169202</v>
      </c>
      <c r="H1903" s="11">
        <v>14862.137831396753</v>
      </c>
      <c r="I1903" s="11">
        <v>10576.940859603519</v>
      </c>
      <c r="J1903" s="11">
        <v>4032.8196525500812</v>
      </c>
      <c r="K1903" s="11">
        <v>25978.995828280709</v>
      </c>
      <c r="L1903" s="11">
        <v>1054.6516307093029</v>
      </c>
      <c r="M1903" s="11">
        <v>58011.678870881828</v>
      </c>
      <c r="N1903" s="11">
        <v>6822.7390870440049</v>
      </c>
      <c r="O1903" s="11">
        <v>19662.432445516119</v>
      </c>
      <c r="P1903" s="43">
        <v>9548.2302015160203</v>
      </c>
      <c r="Q1903" s="11">
        <v>19481.774009598808</v>
      </c>
      <c r="R1903" s="11">
        <v>13869.843889713085</v>
      </c>
      <c r="S1903" s="11">
        <v>16111.330696028954</v>
      </c>
      <c r="T1903" s="11">
        <v>15015.229177899231</v>
      </c>
      <c r="U1903" s="11">
        <v>15319.241343994259</v>
      </c>
      <c r="V1903" s="11">
        <v>14454.138321396751</v>
      </c>
      <c r="W1903" s="11">
        <v>14609.7605121536</v>
      </c>
      <c r="X1903" s="12">
        <v>0</v>
      </c>
      <c r="Y1903" s="12">
        <v>346.26373696823191</v>
      </c>
      <c r="Z1903" s="12">
        <v>243.24088068657647</v>
      </c>
      <c r="AA1903" s="44">
        <v>232.04019061955862</v>
      </c>
      <c r="AB1903" s="45">
        <v>47.253829333786214</v>
      </c>
      <c r="AC1903" s="12">
        <v>185.85299310114979</v>
      </c>
      <c r="AD1903" s="12">
        <v>12215.401712017017</v>
      </c>
      <c r="AE1903" s="12">
        <v>2731.4719997711836</v>
      </c>
      <c r="AF1903" s="12">
        <v>5480.5321821881471</v>
      </c>
      <c r="AG1903" s="44">
        <v>1128.4755203370623</v>
      </c>
      <c r="AH1903" s="45">
        <v>390.29476040551759</v>
      </c>
      <c r="AI1903" s="12">
        <v>4032.819653561779</v>
      </c>
      <c r="AJ1903" s="12">
        <v>-44.833817110010223</v>
      </c>
      <c r="AK1903" s="12">
        <v>3.7922876123126854</v>
      </c>
      <c r="AL1903" s="12">
        <v>37.950806897572612</v>
      </c>
      <c r="AM1903" s="44">
        <v>70.536403956180024</v>
      </c>
      <c r="AN1903" s="45">
        <v>63.900509381039249</v>
      </c>
      <c r="AO1903" s="12">
        <v>89.999999857926241</v>
      </c>
      <c r="AP1903" s="12">
        <v>-2127.532319573575</v>
      </c>
      <c r="AQ1903" s="12">
        <v>6849.7240394288137</v>
      </c>
      <c r="AR1903" s="12">
        <v>9799.1439497110841</v>
      </c>
      <c r="AS1903" s="44">
        <v>14254.528073365274</v>
      </c>
      <c r="AT1903" s="45">
        <v>14648.832331223677</v>
      </c>
      <c r="AU1903" s="12">
        <v>14862.138321396751</v>
      </c>
      <c r="AV1903" s="12">
        <v>11339.263293454389</v>
      </c>
      <c r="AW1903" s="12">
        <v>20069.539080619001</v>
      </c>
      <c r="AX1903" s="12">
        <v>19803.497945554314</v>
      </c>
      <c r="AY1903" s="44">
        <v>16247.279505688499</v>
      </c>
      <c r="AZ1903" s="45">
        <v>15139.749420091788</v>
      </c>
      <c r="BA1903" s="12">
        <v>14609.7605131653</v>
      </c>
      <c r="BB1903" s="12">
        <v>6535.0775079302175</v>
      </c>
      <c r="BC1903" s="12">
        <v>9575.2151539008282</v>
      </c>
      <c r="BD1903" s="12">
        <v>14120.757637908149</v>
      </c>
      <c r="BE1903" s="44">
        <v>14630.54499424704</v>
      </c>
      <c r="BF1903" s="45">
        <v>14820.535168072305</v>
      </c>
      <c r="BG1903" s="12">
        <v>14862.138331396753</v>
      </c>
      <c r="BH1903" s="12">
        <v>19951.767572836954</v>
      </c>
      <c r="BI1903" s="12">
        <v>19888.88064470169</v>
      </c>
      <c r="BJ1903" s="12">
        <v>16433.054631984462</v>
      </c>
      <c r="BK1903" s="44">
        <v>15183.292534334714</v>
      </c>
      <c r="BL1903" s="45">
        <v>14789.252436056073</v>
      </c>
      <c r="BM1903" s="12">
        <v>10576.940859603521</v>
      </c>
      <c r="BN1903" s="12">
        <v>0</v>
      </c>
      <c r="BO1903" s="12">
        <v>48.626104722322907</v>
      </c>
      <c r="BP1903" s="12">
        <v>34.158519285259928</v>
      </c>
      <c r="BQ1903" s="48">
        <v>32.585597058607412</v>
      </c>
      <c r="BR1903" s="49">
        <v>6.6358945751407772</v>
      </c>
      <c r="BS1903" s="13">
        <v>26.099490476886984</v>
      </c>
      <c r="BT1903" s="12">
        <v>318.32112911816489</v>
      </c>
      <c r="BV1903" s="14">
        <f>Таблица1[[#This Row],[Lкан_леб,мм]]</f>
        <v>58011.678870881828</v>
      </c>
      <c r="BW1903" s="50">
        <f>Таблица1[[#This Row],[угол обхв4]]+Таблица1[[#This Row],[Lдуг 3,мм]]</f>
        <v>12215.401712017017</v>
      </c>
      <c r="BX1903" s="54">
        <f>Таблица1[[#This Row],[угол обхв5]]+Таблица1[[#This Row],[Y5, мм]]</f>
        <v>58357.942607850062</v>
      </c>
      <c r="BY1903" s="14">
        <f>Таблица1[[#This Row],[угол обхв6]]+Таблица1[[#This Row],[Lдуг 4,мм]]</f>
        <v>14946.873711788201</v>
      </c>
      <c r="BZ1903" s="14">
        <f>Таблица1[[#This Row],[Т1]]+Таблица1[[#This Row],[X6, мм]]</f>
        <v>58601.183488536641</v>
      </c>
      <c r="CA1903" s="14">
        <f>Таблица1[[#This Row],[Т2]]+Таблица1[[#This Row],[Lдуг 5,мм]]</f>
        <v>20427.405893976349</v>
      </c>
      <c r="CB1903" s="14">
        <f>Таблица1[[#This Row],[Т3]]+Таблица1[[#This Row],[Y6, мм]]</f>
        <v>58833.223679156203</v>
      </c>
      <c r="CC1903" s="14">
        <f>Таблица1[[#This Row],[Т4]]+Таблица1[[#This Row],[Lдуг 6,мм]]</f>
        <v>21555.881414313411</v>
      </c>
      <c r="CD1903" s="14">
        <f>Таблица1[[#This Row],[Т5]]+Таблица1[[#This Row],[Lдуг 1,мм]]</f>
        <v>58880.477508489988</v>
      </c>
      <c r="CE1903" s="14">
        <f>Таблица1[[#This Row],[Т6]]+Таблица1[[#This Row],[Lпрям1, мм]]</f>
        <v>21946.17617471893</v>
      </c>
      <c r="CF1903" s="15">
        <f>Таблица1[[#This Row],[Т7]]+Таблица1[[#This Row],[Lдуг 2,мм]]</f>
        <v>59066.330501591139</v>
      </c>
      <c r="CG1903" s="14">
        <f>Таблица1[[#This Row],[Т8]]+Таблица1[[#This Row],[Lпрям2, мм]]</f>
        <v>25978.995828280709</v>
      </c>
      <c r="CH1903" s="14">
        <f>Таблица1[[#This Row],[Т9]]-Таблица1[[#This Row],[Т9]]</f>
        <v>0</v>
      </c>
      <c r="CI1903" s="50">
        <f>Таблица1[[#This Row],[Т9]]-Таблица1[[#This Row],[Т8]]</f>
        <v>37120.154326872209</v>
      </c>
      <c r="CJ1903" s="54">
        <f>Таблица1[[#This Row],[Т9]]-Таблица1[[#This Row],[Т7]]</f>
        <v>185.85299310115079</v>
      </c>
      <c r="CK1903" s="14">
        <f>Таблица1[[#This Row],[Т9]]-Таблица1[[#This Row],[Т6]]</f>
        <v>37510.449087277724</v>
      </c>
      <c r="CL1903" s="14">
        <f>Таблица1[[#This Row],[Т9]]-Таблица1[[#This Row],[Т5]]</f>
        <v>233.10682243493648</v>
      </c>
      <c r="CM1903" s="14">
        <f>Таблица1[[#This Row],[Т9]]-Таблица1[[#This Row],[Т4]]</f>
        <v>38638.92460761479</v>
      </c>
      <c r="CN1903" s="14">
        <f>Таблица1[[#This Row],[Т9]]-Таблица1[[#This Row],[Т3]]</f>
        <v>465.14701305449853</v>
      </c>
      <c r="CO1903" s="14">
        <f>Таблица1[[#This Row],[Т9]]-Таблица1[[#This Row],[Т2]]</f>
        <v>44119.456789802935</v>
      </c>
      <c r="CP1903" s="14">
        <f>Таблица1[[#This Row],[Т9]]-Таблица1[[#This Row],[Т1]]</f>
        <v>708.38789374107728</v>
      </c>
      <c r="CQ1903" s="14">
        <f>Таблица1[[#This Row],[Т9]]-Таблица1[[#This Row],[угол обхв6]]</f>
        <v>46850.928789574122</v>
      </c>
      <c r="CR1903" s="14">
        <f>Таблица1[[#This Row],[Т9]]-Таблица1[[#This Row],[угол обхв5]]</f>
        <v>1054.6516307093116</v>
      </c>
      <c r="CS1903" s="14">
        <f>Таблица1[[#This Row],[Т9]]-Таблица1[[#This Row],[угол обхв4]]</f>
        <v>59066.330501591139</v>
      </c>
      <c r="CT1903" s="14">
        <f>Таблица1[[#This Row],[Lкан_прям, мм]]+Таблица1[[#This Row],[Lкан_дуг, мм]]+Таблица1[[#This Row],[Lкан_леб,мм]]</f>
        <v>85045.326329871838</v>
      </c>
      <c r="CU1903" s="16">
        <f>Таблица1[[#This Row],[Lкан_леб,мм]]</f>
        <v>58011.678870881828</v>
      </c>
      <c r="CV1903" s="14">
        <f>2534431-(Таблица1[[#This Row],[Т23]]+Таблица1[[#This Row],[угол обхв3]])</f>
        <v>2449067.3525410099</v>
      </c>
      <c r="CW1903" s="50">
        <f>SUM(X1903:AC1903,AD1903:AI1903)-Таблица1[[#This Row],[lподв_min, мм]]</f>
        <v>23000.827806439927</v>
      </c>
      <c r="CX1903" s="17">
        <f>CW2342-Таблица1[[#This Row],[Суммарная длина каната]]</f>
        <v>-2425573.9422907094</v>
      </c>
    </row>
    <row r="1904" spans="1:102" x14ac:dyDescent="0.25">
      <c r="A1904" s="21">
        <v>1903</v>
      </c>
      <c r="B1904" s="10">
        <v>48.370204081632643</v>
      </c>
      <c r="C1904" s="10">
        <v>104.3024489795919</v>
      </c>
      <c r="D1904" s="11">
        <v>14638.054035944431</v>
      </c>
      <c r="E1904" s="11">
        <v>14942.698654889648</v>
      </c>
      <c r="F1904" s="11">
        <v>14533.299455118267</v>
      </c>
      <c r="G1904" s="11">
        <v>15036.226606839504</v>
      </c>
      <c r="H1904" s="11">
        <v>15046.053545944433</v>
      </c>
      <c r="I1904" s="11">
        <v>10866.32053527437</v>
      </c>
      <c r="J1904" s="11">
        <v>4076.3781196152777</v>
      </c>
      <c r="K1904" s="11">
        <v>25978.995828269894</v>
      </c>
      <c r="L1904" s="11">
        <v>1054.651630720113</v>
      </c>
      <c r="M1904" s="11">
        <v>58011.678870881828</v>
      </c>
      <c r="N1904" s="11">
        <v>6822.7390870440049</v>
      </c>
      <c r="O1904" s="11">
        <v>19662.432445516119</v>
      </c>
      <c r="P1904" s="43">
        <v>9509.3768945278589</v>
      </c>
      <c r="Q1904" s="11">
        <v>19579.6287577822</v>
      </c>
      <c r="R1904" s="11">
        <v>13984.083695592846</v>
      </c>
      <c r="S1904" s="11">
        <v>16415.259619311983</v>
      </c>
      <c r="T1904" s="11">
        <v>15165.305105294156</v>
      </c>
      <c r="U1904" s="11">
        <v>15677.676416369255</v>
      </c>
      <c r="V1904" s="11">
        <v>14638.054035944431</v>
      </c>
      <c r="W1904" s="11">
        <v>14942.698654889648</v>
      </c>
      <c r="X1904" s="12">
        <v>0</v>
      </c>
      <c r="Y1904" s="12">
        <v>331.82988175149404</v>
      </c>
      <c r="Z1904" s="12">
        <v>238.56154265541696</v>
      </c>
      <c r="AA1904" s="44">
        <v>232.04019061955901</v>
      </c>
      <c r="AB1904" s="45">
        <v>47.253829333785859</v>
      </c>
      <c r="AC1904" s="12">
        <v>204.96618635985706</v>
      </c>
      <c r="AD1904" s="12">
        <v>12215.401712017017</v>
      </c>
      <c r="AE1904" s="12">
        <v>2687.9135327059876</v>
      </c>
      <c r="AF1904" s="12">
        <v>5480.532182188148</v>
      </c>
      <c r="AG1904" s="44">
        <v>1128.4755203370601</v>
      </c>
      <c r="AH1904" s="45">
        <v>390.29476040551833</v>
      </c>
      <c r="AI1904" s="12">
        <v>4076.3781206161643</v>
      </c>
      <c r="AJ1904" s="12">
        <v>-44.833817110010223</v>
      </c>
      <c r="AK1904" s="12">
        <v>1.7653293132392396</v>
      </c>
      <c r="AL1904" s="12">
        <v>35.266725264919522</v>
      </c>
      <c r="AM1904" s="44">
        <v>67.852322323526991</v>
      </c>
      <c r="AN1904" s="45">
        <v>61.216427748386259</v>
      </c>
      <c r="AO1904" s="12">
        <v>89.999999859444372</v>
      </c>
      <c r="AP1904" s="12">
        <v>-2127.532319573575</v>
      </c>
      <c r="AQ1904" s="12">
        <v>6835.3079082446739</v>
      </c>
      <c r="AR1904" s="12">
        <v>9744.9493837638183</v>
      </c>
      <c r="AS1904" s="44">
        <v>14361.979514211071</v>
      </c>
      <c r="AT1904" s="45">
        <v>14807.71563847481</v>
      </c>
      <c r="AU1904" s="12">
        <v>15046.054035944431</v>
      </c>
      <c r="AV1904" s="12">
        <v>11339.263293454389</v>
      </c>
      <c r="AW1904" s="12">
        <v>20070.238802422955</v>
      </c>
      <c r="AX1904" s="12">
        <v>19912.749760295061</v>
      </c>
      <c r="AY1904" s="44">
        <v>16569.073631257776</v>
      </c>
      <c r="AZ1904" s="45">
        <v>15481.223436702727</v>
      </c>
      <c r="BA1904" s="12">
        <v>14942.698655890536</v>
      </c>
      <c r="BB1904" s="12">
        <v>6535.0775079302175</v>
      </c>
      <c r="BC1904" s="12">
        <v>9521.9457157285269</v>
      </c>
      <c r="BD1904" s="12">
        <v>14219.656184828806</v>
      </c>
      <c r="BE1904" s="44">
        <v>14787.409286675929</v>
      </c>
      <c r="BF1904" s="45">
        <v>14995.643502763776</v>
      </c>
      <c r="BG1904" s="12">
        <v>15046.054045944433</v>
      </c>
      <c r="BH1904" s="12">
        <v>19951.767572836954</v>
      </c>
      <c r="BI1904" s="12">
        <v>19987.435114689033</v>
      </c>
      <c r="BJ1904" s="12">
        <v>16748.380621824843</v>
      </c>
      <c r="BK1904" s="44">
        <v>15523.862404423458</v>
      </c>
      <c r="BL1904" s="45">
        <v>15139.151634556176</v>
      </c>
      <c r="BM1904" s="12">
        <v>10866.320535274372</v>
      </c>
      <c r="BN1904" s="12">
        <v>0</v>
      </c>
      <c r="BO1904" s="12">
        <v>46.599146423249458</v>
      </c>
      <c r="BP1904" s="12">
        <v>33.50139595168028</v>
      </c>
      <c r="BQ1904" s="48">
        <v>32.585597058607469</v>
      </c>
      <c r="BR1904" s="49">
        <v>6.6358945751407257</v>
      </c>
      <c r="BS1904" s="13">
        <v>28.783572111058117</v>
      </c>
      <c r="BT1904" s="12">
        <v>318.32112911816489</v>
      </c>
      <c r="BV1904" s="14">
        <f>Таблица1[[#This Row],[Lкан_леб,мм]]</f>
        <v>58011.678870881828</v>
      </c>
      <c r="BW1904" s="50">
        <f>Таблица1[[#This Row],[угол обхв4]]+Таблица1[[#This Row],[Lдуг 3,мм]]</f>
        <v>12215.401712017017</v>
      </c>
      <c r="BX1904" s="54">
        <f>Таблица1[[#This Row],[угол обхв5]]+Таблица1[[#This Row],[Y5, мм]]</f>
        <v>58343.508752633323</v>
      </c>
      <c r="BY1904" s="14">
        <f>Таблица1[[#This Row],[угол обхв6]]+Таблица1[[#This Row],[Lдуг 4,мм]]</f>
        <v>14903.315244723006</v>
      </c>
      <c r="BZ1904" s="14">
        <f>Таблица1[[#This Row],[Т1]]+Таблица1[[#This Row],[X6, мм]]</f>
        <v>58582.070295288737</v>
      </c>
      <c r="CA1904" s="14">
        <f>Таблица1[[#This Row],[Т2]]+Таблица1[[#This Row],[Lдуг 5,мм]]</f>
        <v>20383.847426911154</v>
      </c>
      <c r="CB1904" s="14">
        <f>Таблица1[[#This Row],[Т3]]+Таблица1[[#This Row],[Y6, мм]]</f>
        <v>58814.110485908299</v>
      </c>
      <c r="CC1904" s="14">
        <f>Таблица1[[#This Row],[Т4]]+Таблица1[[#This Row],[Lдуг 6,мм]]</f>
        <v>21512.322947248213</v>
      </c>
      <c r="CD1904" s="14">
        <f>Таблица1[[#This Row],[Т5]]+Таблица1[[#This Row],[Lдуг 1,мм]]</f>
        <v>58861.364315242085</v>
      </c>
      <c r="CE1904" s="14">
        <f>Таблица1[[#This Row],[Т6]]+Таблица1[[#This Row],[Lпрям1, мм]]</f>
        <v>21902.617707653731</v>
      </c>
      <c r="CF1904" s="15">
        <f>Таблица1[[#This Row],[Т7]]+Таблица1[[#This Row],[Lдуг 2,мм]]</f>
        <v>59066.330501601944</v>
      </c>
      <c r="CG1904" s="14">
        <f>Таблица1[[#This Row],[Т8]]+Таблица1[[#This Row],[Lпрям2, мм]]</f>
        <v>25978.995828269897</v>
      </c>
      <c r="CH1904" s="14">
        <f>Таблица1[[#This Row],[Т9]]-Таблица1[[#This Row],[Т9]]</f>
        <v>0</v>
      </c>
      <c r="CI1904" s="50">
        <f>Таблица1[[#This Row],[Т9]]-Таблица1[[#This Row],[Т8]]</f>
        <v>37163.712793948216</v>
      </c>
      <c r="CJ1904" s="54">
        <f>Таблица1[[#This Row],[Т9]]-Таблица1[[#This Row],[Т7]]</f>
        <v>204.96618635985942</v>
      </c>
      <c r="CK1904" s="14">
        <f>Таблица1[[#This Row],[Т9]]-Таблица1[[#This Row],[Т6]]</f>
        <v>37554.007554353731</v>
      </c>
      <c r="CL1904" s="14">
        <f>Таблица1[[#This Row],[Т9]]-Таблица1[[#This Row],[Т5]]</f>
        <v>252.22001569364511</v>
      </c>
      <c r="CM1904" s="14">
        <f>Таблица1[[#This Row],[Т9]]-Таблица1[[#This Row],[Т4]]</f>
        <v>38682.48307469079</v>
      </c>
      <c r="CN1904" s="14">
        <f>Таблица1[[#This Row],[Т9]]-Таблица1[[#This Row],[Т3]]</f>
        <v>484.26020631320716</v>
      </c>
      <c r="CO1904" s="14">
        <f>Таблица1[[#This Row],[Т9]]-Таблица1[[#This Row],[Т2]]</f>
        <v>44163.015256878934</v>
      </c>
      <c r="CP1904" s="14">
        <f>Таблица1[[#This Row],[Т9]]-Таблица1[[#This Row],[Т1]]</f>
        <v>722.82174896862125</v>
      </c>
      <c r="CQ1904" s="14">
        <f>Таблица1[[#This Row],[Т9]]-Таблица1[[#This Row],[угол обхв6]]</f>
        <v>46850.928789584927</v>
      </c>
      <c r="CR1904" s="14">
        <f>Таблица1[[#This Row],[Т9]]-Таблица1[[#This Row],[угол обхв5]]</f>
        <v>1054.6516307201164</v>
      </c>
      <c r="CS1904" s="14">
        <f>Таблица1[[#This Row],[Т9]]-Таблица1[[#This Row],[угол обхв4]]</f>
        <v>59066.330501601944</v>
      </c>
      <c r="CT1904" s="14">
        <f>Таблица1[[#This Row],[Lкан_прям, мм]]+Таблица1[[#This Row],[Lкан_дуг, мм]]+Таблица1[[#This Row],[Lкан_леб,мм]]</f>
        <v>85045.326329871838</v>
      </c>
      <c r="CU1904" s="16">
        <f>Таблица1[[#This Row],[Lкан_леб,мм]]</f>
        <v>58011.678870881828</v>
      </c>
      <c r="CV1904" s="14">
        <f>2534431-(Таблица1[[#This Row],[Т23]]+Таблица1[[#This Row],[угол обхв3]])</f>
        <v>2449067.3525410099</v>
      </c>
      <c r="CW1904" s="50">
        <f>SUM(X1904:AC1904,AD1904:AI1904)-Таблица1[[#This Row],[lподв_min, мм]]</f>
        <v>22957.269339374732</v>
      </c>
      <c r="CX1904" s="17">
        <f>CW2343-Таблица1[[#This Row],[Суммарная длина каната]]</f>
        <v>-2425612.8431792348</v>
      </c>
    </row>
    <row r="1905" spans="1:102" x14ac:dyDescent="0.25">
      <c r="A1905" s="21">
        <v>1904</v>
      </c>
      <c r="B1905" s="10">
        <v>48.370204081632643</v>
      </c>
      <c r="C1905" s="10">
        <v>106.98653061224498</v>
      </c>
      <c r="D1905" s="11">
        <v>14806.176844177049</v>
      </c>
      <c r="E1905" s="11">
        <v>15283.88411515736</v>
      </c>
      <c r="F1905" s="11">
        <v>14697.157373239585</v>
      </c>
      <c r="G1905" s="11">
        <v>15372.403914956702</v>
      </c>
      <c r="H1905" s="11">
        <v>15214.176354177049</v>
      </c>
      <c r="I1905" s="11">
        <v>11162.869737351159</v>
      </c>
      <c r="J1905" s="11">
        <v>4121.0143778062011</v>
      </c>
      <c r="K1905" s="11">
        <v>25978.995828259041</v>
      </c>
      <c r="L1905" s="11">
        <v>1054.6516307309614</v>
      </c>
      <c r="M1905" s="11">
        <v>58011.678870881828</v>
      </c>
      <c r="N1905" s="11">
        <v>6822.7390870440049</v>
      </c>
      <c r="O1905" s="11">
        <v>19662.432445516119</v>
      </c>
      <c r="P1905" s="43">
        <v>9465.9837794804316</v>
      </c>
      <c r="Q1905" s="11">
        <v>19675.556693090071</v>
      </c>
      <c r="R1905" s="11">
        <v>14083.965505621474</v>
      </c>
      <c r="S1905" s="11">
        <v>16724.204837240384</v>
      </c>
      <c r="T1905" s="11">
        <v>15298.431257277898</v>
      </c>
      <c r="U1905" s="11">
        <v>16042.746153200333</v>
      </c>
      <c r="V1905" s="11">
        <v>14806.176844177049</v>
      </c>
      <c r="W1905" s="11">
        <v>15283.88411515736</v>
      </c>
      <c r="X1905" s="12">
        <v>0</v>
      </c>
      <c r="Y1905" s="12">
        <v>317.23328537502539</v>
      </c>
      <c r="Z1905" s="12">
        <v>234.04494578398851</v>
      </c>
      <c r="AA1905" s="44">
        <v>232.04019061955972</v>
      </c>
      <c r="AB1905" s="45">
        <v>47.253829333789568</v>
      </c>
      <c r="AC1905" s="12">
        <v>224.07937961859835</v>
      </c>
      <c r="AD1905" s="12">
        <v>12215.401712017017</v>
      </c>
      <c r="AE1905" s="12">
        <v>2643.277274515051</v>
      </c>
      <c r="AF1905" s="12">
        <v>5480.5321821881489</v>
      </c>
      <c r="AG1905" s="44">
        <v>1128.4755203370612</v>
      </c>
      <c r="AH1905" s="45">
        <v>390.29476040551197</v>
      </c>
      <c r="AI1905" s="12">
        <v>4121.0143787962461</v>
      </c>
      <c r="AJ1905" s="12">
        <v>-44.833817110010223</v>
      </c>
      <c r="AK1905" s="12">
        <v>-0.28448286231861508</v>
      </c>
      <c r="AL1905" s="12">
        <v>32.582643632266461</v>
      </c>
      <c r="AM1905" s="44">
        <v>65.168240690874029</v>
      </c>
      <c r="AN1905" s="45">
        <v>58.532346115732778</v>
      </c>
      <c r="AO1905" s="12">
        <v>89.99999986096681</v>
      </c>
      <c r="AP1905" s="12">
        <v>-2127.532319573575</v>
      </c>
      <c r="AQ1905" s="12">
        <v>6820.7133090214729</v>
      </c>
      <c r="AR1905" s="12">
        <v>9685.6981278607218</v>
      </c>
      <c r="AS1905" s="44">
        <v>14454.243798262258</v>
      </c>
      <c r="AT1905" s="45">
        <v>14950.433776031678</v>
      </c>
      <c r="AU1905" s="12">
        <v>15214.176844177047</v>
      </c>
      <c r="AV1905" s="12">
        <v>11339.263293454389</v>
      </c>
      <c r="AW1905" s="12">
        <v>20070.427416347138</v>
      </c>
      <c r="AX1905" s="12">
        <v>20019.343843978269</v>
      </c>
      <c r="AY1905" s="44">
        <v>16895.546560119044</v>
      </c>
      <c r="AZ1905" s="45">
        <v>15829.763165508155</v>
      </c>
      <c r="BA1905" s="12">
        <v>15283.884116147407</v>
      </c>
      <c r="BB1905" s="12">
        <v>6535.0775079302175</v>
      </c>
      <c r="BC1905" s="12">
        <v>9463.9580014578987</v>
      </c>
      <c r="BD1905" s="12">
        <v>14303.679854001764</v>
      </c>
      <c r="BE1905" s="44">
        <v>14928.152964637115</v>
      </c>
      <c r="BF1905" s="45">
        <v>15154.174325423268</v>
      </c>
      <c r="BG1905" s="12">
        <v>15214.176854177049</v>
      </c>
      <c r="BH1905" s="12">
        <v>19951.767572836954</v>
      </c>
      <c r="BI1905" s="12">
        <v>20083.551663921091</v>
      </c>
      <c r="BJ1905" s="12">
        <v>17067.991988128582</v>
      </c>
      <c r="BK1905" s="44">
        <v>15871.404430321674</v>
      </c>
      <c r="BL1905" s="45">
        <v>15496.867102849539</v>
      </c>
      <c r="BM1905" s="12">
        <v>11162.86973735116</v>
      </c>
      <c r="BN1905" s="12">
        <v>0</v>
      </c>
      <c r="BO1905" s="12">
        <v>44.549334247691604</v>
      </c>
      <c r="BP1905" s="12">
        <v>32.867126494585079</v>
      </c>
      <c r="BQ1905" s="48">
        <v>32.585597058607561</v>
      </c>
      <c r="BR1905" s="49">
        <v>6.6358945751412479</v>
      </c>
      <c r="BS1905" s="13">
        <v>31.467653745234031</v>
      </c>
      <c r="BT1905" s="12">
        <v>318.32112911816489</v>
      </c>
      <c r="BV1905" s="14">
        <f>Таблица1[[#This Row],[Lкан_леб,мм]]</f>
        <v>58011.678870881828</v>
      </c>
      <c r="BW1905" s="50">
        <f>Таблица1[[#This Row],[угол обхв4]]+Таблица1[[#This Row],[Lдуг 3,мм]]</f>
        <v>12215.401712017017</v>
      </c>
      <c r="BX1905" s="54">
        <f>Таблица1[[#This Row],[угол обхв5]]+Таблица1[[#This Row],[Y5, мм]]</f>
        <v>58328.912156256854</v>
      </c>
      <c r="BY1905" s="14">
        <f>Таблица1[[#This Row],[угол обхв6]]+Таблица1[[#This Row],[Lдуг 4,мм]]</f>
        <v>14858.678986532068</v>
      </c>
      <c r="BZ1905" s="14">
        <f>Таблица1[[#This Row],[Т1]]+Таблица1[[#This Row],[X6, мм]]</f>
        <v>58562.95710204084</v>
      </c>
      <c r="CA1905" s="14">
        <f>Таблица1[[#This Row],[Т2]]+Таблица1[[#This Row],[Lдуг 5,мм]]</f>
        <v>20339.211168720216</v>
      </c>
      <c r="CB1905" s="14">
        <f>Таблица1[[#This Row],[Т3]]+Таблица1[[#This Row],[Y6, мм]]</f>
        <v>58794.997292660402</v>
      </c>
      <c r="CC1905" s="14">
        <f>Таблица1[[#This Row],[Т4]]+Таблица1[[#This Row],[Lдуг 6,мм]]</f>
        <v>21467.686689057278</v>
      </c>
      <c r="CD1905" s="14">
        <f>Таблица1[[#This Row],[Т5]]+Таблица1[[#This Row],[Lдуг 1,мм]]</f>
        <v>58842.251121994195</v>
      </c>
      <c r="CE1905" s="14">
        <f>Таблица1[[#This Row],[Т6]]+Таблица1[[#This Row],[Lпрям1, мм]]</f>
        <v>21857.98144946279</v>
      </c>
      <c r="CF1905" s="15">
        <f>Таблица1[[#This Row],[Т7]]+Таблица1[[#This Row],[Lдуг 2,мм]]</f>
        <v>59066.330501612792</v>
      </c>
      <c r="CG1905" s="14">
        <f>Таблица1[[#This Row],[Т8]]+Таблица1[[#This Row],[Lпрям2, мм]]</f>
        <v>25978.995828259038</v>
      </c>
      <c r="CH1905" s="14">
        <f>Таблица1[[#This Row],[Т9]]-Таблица1[[#This Row],[Т9]]</f>
        <v>0</v>
      </c>
      <c r="CI1905" s="50">
        <f>Таблица1[[#This Row],[Т9]]-Таблица1[[#This Row],[Т8]]</f>
        <v>37208.349052150006</v>
      </c>
      <c r="CJ1905" s="54">
        <f>Таблица1[[#This Row],[Т9]]-Таблица1[[#This Row],[Т7]]</f>
        <v>224.07937961859716</v>
      </c>
      <c r="CK1905" s="14">
        <f>Таблица1[[#This Row],[Т9]]-Таблица1[[#This Row],[Т6]]</f>
        <v>37598.643812555514</v>
      </c>
      <c r="CL1905" s="14">
        <f>Таблица1[[#This Row],[Т9]]-Таблица1[[#This Row],[Т5]]</f>
        <v>271.33320895239012</v>
      </c>
      <c r="CM1905" s="14">
        <f>Таблица1[[#This Row],[Т9]]-Таблица1[[#This Row],[Т4]]</f>
        <v>38727.119332892573</v>
      </c>
      <c r="CN1905" s="14">
        <f>Таблица1[[#This Row],[Т9]]-Таблица1[[#This Row],[Т3]]</f>
        <v>503.37339957195218</v>
      </c>
      <c r="CO1905" s="14">
        <f>Таблица1[[#This Row],[Т9]]-Таблица1[[#This Row],[Т2]]</f>
        <v>44207.651515080724</v>
      </c>
      <c r="CP1905" s="14">
        <f>Таблица1[[#This Row],[Т9]]-Таблица1[[#This Row],[Т1]]</f>
        <v>737.41834535593807</v>
      </c>
      <c r="CQ1905" s="14">
        <f>Таблица1[[#This Row],[Т9]]-Таблица1[[#This Row],[угол обхв6]]</f>
        <v>46850.928789595775</v>
      </c>
      <c r="CR1905" s="14">
        <f>Таблица1[[#This Row],[Т9]]-Таблица1[[#This Row],[угол обхв5]]</f>
        <v>1054.6516307309648</v>
      </c>
      <c r="CS1905" s="14">
        <f>Таблица1[[#This Row],[Т9]]-Таблица1[[#This Row],[угол обхв4]]</f>
        <v>59066.330501612792</v>
      </c>
      <c r="CT1905" s="14">
        <f>Таблица1[[#This Row],[Lкан_прям, мм]]+Таблица1[[#This Row],[Lкан_дуг, мм]]+Таблица1[[#This Row],[Lкан_леб,мм]]</f>
        <v>85045.326329871838</v>
      </c>
      <c r="CU1905" s="16">
        <f>Таблица1[[#This Row],[Lкан_леб,мм]]</f>
        <v>58011.678870881828</v>
      </c>
      <c r="CV1905" s="14">
        <f>2534431-(Таблица1[[#This Row],[Т23]]+Таблица1[[#This Row],[угол обхв3]])</f>
        <v>2449067.3525410099</v>
      </c>
      <c r="CW1905" s="50">
        <f>SUM(X1905:AC1905,AD1905:AI1905)-Таблица1[[#This Row],[lподв_min, мм]]</f>
        <v>22912.633081183794</v>
      </c>
      <c r="CX1905" s="17">
        <f>CW2344-Таблица1[[#This Row],[Суммарная длина каната]]</f>
        <v>-2425653.4056085972</v>
      </c>
    </row>
    <row r="1906" spans="1:102" x14ac:dyDescent="0.25">
      <c r="A1906" s="21">
        <v>1905</v>
      </c>
      <c r="B1906" s="10">
        <v>48.370204081632643</v>
      </c>
      <c r="C1906" s="10">
        <v>109.67061224489804</v>
      </c>
      <c r="D1906" s="11">
        <v>14958.137859064298</v>
      </c>
      <c r="E1906" s="11">
        <v>15632.568280126963</v>
      </c>
      <c r="F1906" s="11">
        <v>14845.092703328024</v>
      </c>
      <c r="G1906" s="11">
        <v>15715.885701861927</v>
      </c>
      <c r="H1906" s="11">
        <v>15366.137369064298</v>
      </c>
      <c r="I1906" s="11">
        <v>11465.884794496451</v>
      </c>
      <c r="J1906" s="11">
        <v>4166.6834856305122</v>
      </c>
      <c r="K1906" s="11">
        <v>25978.995828248208</v>
      </c>
      <c r="L1906" s="11">
        <v>1054.6516307418053</v>
      </c>
      <c r="M1906" s="11">
        <v>58011.678870881828</v>
      </c>
      <c r="N1906" s="11">
        <v>6822.7390870440049</v>
      </c>
      <c r="O1906" s="11">
        <v>19662.432445516119</v>
      </c>
      <c r="P1906" s="43">
        <v>9418.146067472775</v>
      </c>
      <c r="Q1906" s="11">
        <v>19769.347335031704</v>
      </c>
      <c r="R1906" s="11">
        <v>14169.270163905314</v>
      </c>
      <c r="S1906" s="11">
        <v>17037.488476983195</v>
      </c>
      <c r="T1906" s="11">
        <v>15414.315534810616</v>
      </c>
      <c r="U1906" s="11">
        <v>16413.649535919656</v>
      </c>
      <c r="V1906" s="11">
        <v>14958.137859064298</v>
      </c>
      <c r="W1906" s="11">
        <v>15632.568280126963</v>
      </c>
      <c r="X1906" s="12">
        <v>0</v>
      </c>
      <c r="Y1906" s="12">
        <v>302.46146495910733</v>
      </c>
      <c r="Z1906" s="12">
        <v>229.70357295200918</v>
      </c>
      <c r="AA1906" s="44">
        <v>232.04019061955881</v>
      </c>
      <c r="AB1906" s="45">
        <v>47.253829333785674</v>
      </c>
      <c r="AC1906" s="12">
        <v>243.19257287734413</v>
      </c>
      <c r="AD1906" s="12">
        <v>12215.401712017017</v>
      </c>
      <c r="AE1906" s="12">
        <v>2597.6081666907562</v>
      </c>
      <c r="AF1906" s="12">
        <v>5480.5321821881489</v>
      </c>
      <c r="AG1906" s="44">
        <v>1128.4755203370623</v>
      </c>
      <c r="AH1906" s="45">
        <v>390.29476040551884</v>
      </c>
      <c r="AI1906" s="12">
        <v>4166.6834866097061</v>
      </c>
      <c r="AJ1906" s="12">
        <v>-44.833817110010223</v>
      </c>
      <c r="AK1906" s="12">
        <v>-2.3589018955472598</v>
      </c>
      <c r="AL1906" s="12">
        <v>29.898561999613378</v>
      </c>
      <c r="AM1906" s="44">
        <v>62.484159058220818</v>
      </c>
      <c r="AN1906" s="45">
        <v>55.848264483080115</v>
      </c>
      <c r="AO1906" s="12">
        <v>89.999999862490682</v>
      </c>
      <c r="AP1906" s="12">
        <v>-2127.532319573575</v>
      </c>
      <c r="AQ1906" s="12">
        <v>6805.9462252561061</v>
      </c>
      <c r="AR1906" s="12">
        <v>9621.5201882755446</v>
      </c>
      <c r="AS1906" s="44">
        <v>14531.118483636592</v>
      </c>
      <c r="AT1906" s="45">
        <v>15076.67359857814</v>
      </c>
      <c r="AU1906" s="12">
        <v>15366.137859064296</v>
      </c>
      <c r="AV1906" s="12">
        <v>11339.263293454389</v>
      </c>
      <c r="AW1906" s="12">
        <v>20070.086710540996</v>
      </c>
      <c r="AX1906" s="12">
        <v>20123.046312960254</v>
      </c>
      <c r="AY1906" s="44">
        <v>17225.981960975747</v>
      </c>
      <c r="AZ1906" s="45">
        <v>16184.603857293787</v>
      </c>
      <c r="BA1906" s="12">
        <v>15632.56828110616</v>
      </c>
      <c r="BB1906" s="12">
        <v>6535.0775079302175</v>
      </c>
      <c r="BC1906" s="12">
        <v>9401.3532056848762</v>
      </c>
      <c r="BD1906" s="12">
        <v>14372.644284708082</v>
      </c>
      <c r="BE1906" s="44">
        <v>15052.467215079338</v>
      </c>
      <c r="BF1906" s="45">
        <v>15295.779795296774</v>
      </c>
      <c r="BG1906" s="12">
        <v>15366.137869064298</v>
      </c>
      <c r="BH1906" s="12">
        <v>19951.767572836954</v>
      </c>
      <c r="BI1906" s="12">
        <v>20177.001600056581</v>
      </c>
      <c r="BJ1906" s="12">
        <v>17391.187454911749</v>
      </c>
      <c r="BK1906" s="44">
        <v>16225.156051927104</v>
      </c>
      <c r="BL1906" s="45">
        <v>15861.613958752832</v>
      </c>
      <c r="BM1906" s="12">
        <v>11465.884794496453</v>
      </c>
      <c r="BN1906" s="12">
        <v>0</v>
      </c>
      <c r="BO1906" s="12">
        <v>42.47491521446296</v>
      </c>
      <c r="BP1906" s="12">
        <v>32.257463895160633</v>
      </c>
      <c r="BQ1906" s="48">
        <v>32.585597058607441</v>
      </c>
      <c r="BR1906" s="49">
        <v>6.6358945751407008</v>
      </c>
      <c r="BS1906" s="13">
        <v>34.151735379410574</v>
      </c>
      <c r="BT1906" s="12">
        <v>318.32112911816489</v>
      </c>
      <c r="BV1906" s="14">
        <f>Таблица1[[#This Row],[Lкан_леб,мм]]</f>
        <v>58011.678870881828</v>
      </c>
      <c r="BW1906" s="50">
        <f>Таблица1[[#This Row],[угол обхв4]]+Таблица1[[#This Row],[Lдуг 3,мм]]</f>
        <v>12215.401712017017</v>
      </c>
      <c r="BX1906" s="54">
        <f>Таблица1[[#This Row],[угол обхв5]]+Таблица1[[#This Row],[Y5, мм]]</f>
        <v>58314.140335840937</v>
      </c>
      <c r="BY1906" s="14">
        <f>Таблица1[[#This Row],[угол обхв6]]+Таблица1[[#This Row],[Lдуг 4,мм]]</f>
        <v>14813.009878707773</v>
      </c>
      <c r="BZ1906" s="14">
        <f>Таблица1[[#This Row],[Т1]]+Таблица1[[#This Row],[X6, мм]]</f>
        <v>58543.843908792944</v>
      </c>
      <c r="CA1906" s="14">
        <f>Таблица1[[#This Row],[Т2]]+Таблица1[[#This Row],[Lдуг 5,мм]]</f>
        <v>20293.542060895921</v>
      </c>
      <c r="CB1906" s="14">
        <f>Таблица1[[#This Row],[Т3]]+Таблица1[[#This Row],[Y6, мм]]</f>
        <v>58775.884099412506</v>
      </c>
      <c r="CC1906" s="14">
        <f>Таблица1[[#This Row],[Т4]]+Таблица1[[#This Row],[Lдуг 6,мм]]</f>
        <v>21422.017581232984</v>
      </c>
      <c r="CD1906" s="14">
        <f>Таблица1[[#This Row],[Т5]]+Таблица1[[#This Row],[Lдуг 1,мм]]</f>
        <v>58823.137928746291</v>
      </c>
      <c r="CE1906" s="14">
        <f>Таблица1[[#This Row],[Т6]]+Таблица1[[#This Row],[Lпрям1, мм]]</f>
        <v>21812.312341638502</v>
      </c>
      <c r="CF1906" s="15">
        <f>Таблица1[[#This Row],[Т7]]+Таблица1[[#This Row],[Lдуг 2,мм]]</f>
        <v>59066.330501623634</v>
      </c>
      <c r="CG1906" s="14">
        <f>Таблица1[[#This Row],[Т8]]+Таблица1[[#This Row],[Lпрям2, мм]]</f>
        <v>25978.995828248208</v>
      </c>
      <c r="CH1906" s="14">
        <f>Таблица1[[#This Row],[Т9]]-Таблица1[[#This Row],[Т9]]</f>
        <v>0</v>
      </c>
      <c r="CI1906" s="50">
        <f>Таблица1[[#This Row],[Т9]]-Таблица1[[#This Row],[Т8]]</f>
        <v>37254.018159985135</v>
      </c>
      <c r="CJ1906" s="54">
        <f>Таблица1[[#This Row],[Т9]]-Таблица1[[#This Row],[Т7]]</f>
        <v>243.19257287734217</v>
      </c>
      <c r="CK1906" s="14">
        <f>Таблица1[[#This Row],[Т9]]-Таблица1[[#This Row],[Т6]]</f>
        <v>37644.31292039065</v>
      </c>
      <c r="CL1906" s="14">
        <f>Таблица1[[#This Row],[Т9]]-Таблица1[[#This Row],[Т5]]</f>
        <v>290.44640221112786</v>
      </c>
      <c r="CM1906" s="14">
        <f>Таблица1[[#This Row],[Т9]]-Таблица1[[#This Row],[Т4]]</f>
        <v>38772.788440727716</v>
      </c>
      <c r="CN1906" s="14">
        <f>Таблица1[[#This Row],[Т9]]-Таблица1[[#This Row],[Т3]]</f>
        <v>522.48659283068991</v>
      </c>
      <c r="CO1906" s="14">
        <f>Таблица1[[#This Row],[Т9]]-Таблица1[[#This Row],[Т2]]</f>
        <v>44253.32062291586</v>
      </c>
      <c r="CP1906" s="14">
        <f>Таблица1[[#This Row],[Т9]]-Таблица1[[#This Row],[Т1]]</f>
        <v>752.19016578269657</v>
      </c>
      <c r="CQ1906" s="14">
        <f>Таблица1[[#This Row],[Т9]]-Таблица1[[#This Row],[угол обхв6]]</f>
        <v>46850.928789606616</v>
      </c>
      <c r="CR1906" s="14">
        <f>Таблица1[[#This Row],[Т9]]-Таблица1[[#This Row],[угол обхв5]]</f>
        <v>1054.651630741806</v>
      </c>
      <c r="CS1906" s="14">
        <f>Таблица1[[#This Row],[Т9]]-Таблица1[[#This Row],[угол обхв4]]</f>
        <v>59066.330501623634</v>
      </c>
      <c r="CT1906" s="14">
        <f>Таблица1[[#This Row],[Lкан_прям, мм]]+Таблица1[[#This Row],[Lкан_дуг, мм]]+Таблица1[[#This Row],[Lкан_леб,мм]]</f>
        <v>85045.326329871838</v>
      </c>
      <c r="CU1906" s="16">
        <f>Таблица1[[#This Row],[Lкан_леб,мм]]</f>
        <v>58011.678870881828</v>
      </c>
      <c r="CV1906" s="14">
        <f>2534431-(Таблица1[[#This Row],[Т23]]+Таблица1[[#This Row],[угол обхв3]])</f>
        <v>2449067.3525410099</v>
      </c>
      <c r="CW1906" s="50">
        <f>SUM(X1906:AC1906,AD1906:AI1906)-Таблица1[[#This Row],[lподв_min, мм]]</f>
        <v>22866.963973359503</v>
      </c>
      <c r="CX1906" s="17">
        <f>CW2345-Таблица1[[#This Row],[Суммарная длина каната]]</f>
        <v>-2425695.6278873547</v>
      </c>
    </row>
    <row r="1907" spans="1:102" x14ac:dyDescent="0.25">
      <c r="A1907" s="21">
        <v>1906</v>
      </c>
      <c r="B1907" s="10">
        <v>48.370204081632643</v>
      </c>
      <c r="C1907" s="10">
        <v>110.29000000000343</v>
      </c>
      <c r="D1907" s="11">
        <v>14990.873861827798</v>
      </c>
      <c r="E1907" s="11">
        <v>15714.016215038195</v>
      </c>
      <c r="F1907" s="11">
        <v>14876.934638050056</v>
      </c>
      <c r="G1907" s="11">
        <v>15796.106733887362</v>
      </c>
      <c r="H1907" s="11">
        <v>15398.8733718278</v>
      </c>
      <c r="I1907" s="11">
        <v>11536.652257382209</v>
      </c>
      <c r="J1907" s="11">
        <v>4177.3639576559844</v>
      </c>
      <c r="K1907" s="11">
        <v>25978.995828245701</v>
      </c>
      <c r="L1907" s="11">
        <v>1054.6516307443082</v>
      </c>
      <c r="M1907" s="11">
        <v>58011.678870881828</v>
      </c>
      <c r="N1907" s="11">
        <v>6822.7390870440049</v>
      </c>
      <c r="O1907" s="11">
        <v>19662.432445516119</v>
      </c>
      <c r="P1907" s="43">
        <v>9406.4865973978885</v>
      </c>
      <c r="Q1907" s="11">
        <v>19790.665437239324</v>
      </c>
      <c r="R1907" s="11">
        <v>14186.864870047166</v>
      </c>
      <c r="S1907" s="11">
        <v>17110.32654628118</v>
      </c>
      <c r="T1907" s="11">
        <v>15438.581280783763</v>
      </c>
      <c r="U1907" s="11">
        <v>16499.983178091854</v>
      </c>
      <c r="V1907" s="11">
        <v>14990.873861827798</v>
      </c>
      <c r="W1907" s="11">
        <v>15714.016215038195</v>
      </c>
      <c r="X1907" s="12">
        <v>0</v>
      </c>
      <c r="Y1907" s="12">
        <v>299.02638010571229</v>
      </c>
      <c r="Z1907" s="12">
        <v>228.7280326907692</v>
      </c>
      <c r="AA1907" s="44">
        <v>232.04019061955862</v>
      </c>
      <c r="AB1907" s="45">
        <v>47.253829333785582</v>
      </c>
      <c r="AC1907" s="12">
        <v>247.60319799448266</v>
      </c>
      <c r="AD1907" s="12">
        <v>12215.401712017017</v>
      </c>
      <c r="AE1907" s="12">
        <v>2586.9276946652712</v>
      </c>
      <c r="AF1907" s="12">
        <v>5480.5321821881516</v>
      </c>
      <c r="AG1907" s="44">
        <v>1128.4755203370614</v>
      </c>
      <c r="AH1907" s="45">
        <v>390.29476040552152</v>
      </c>
      <c r="AI1907" s="12">
        <v>4177.3639586326753</v>
      </c>
      <c r="AJ1907" s="12">
        <v>-44.833817110010223</v>
      </c>
      <c r="AK1907" s="12">
        <v>-2.8412937199807184</v>
      </c>
      <c r="AL1907" s="12">
        <v>29.279174244507999</v>
      </c>
      <c r="AM1907" s="44">
        <v>61.864771303115411</v>
      </c>
      <c r="AN1907" s="45">
        <v>55.228876727974729</v>
      </c>
      <c r="AO1907" s="12">
        <v>89.999999862842245</v>
      </c>
      <c r="AP1907" s="12">
        <v>-2127.532319573575</v>
      </c>
      <c r="AQ1907" s="12">
        <v>6802.5146869840582</v>
      </c>
      <c r="AR1907" s="12">
        <v>9606.0252975016992</v>
      </c>
      <c r="AS1907" s="44">
        <v>14546.654404585643</v>
      </c>
      <c r="AT1907" s="45">
        <v>15103.435090441839</v>
      </c>
      <c r="AU1907" s="12">
        <v>15398.873861827798</v>
      </c>
      <c r="AV1907" s="12">
        <v>11339.263293454389</v>
      </c>
      <c r="AW1907" s="12">
        <v>20069.93087942994</v>
      </c>
      <c r="AX1907" s="12">
        <v>20146.542251826733</v>
      </c>
      <c r="AY1907" s="44">
        <v>17302.720649196486</v>
      </c>
      <c r="AZ1907" s="45">
        <v>16267.300924580126</v>
      </c>
      <c r="BA1907" s="12">
        <v>15714.016216014887</v>
      </c>
      <c r="BB1907" s="12">
        <v>6535.0775079302175</v>
      </c>
      <c r="BC1907" s="12">
        <v>9386.262197337941</v>
      </c>
      <c r="BD1907" s="12">
        <v>14386.403570150977</v>
      </c>
      <c r="BE1907" s="44">
        <v>15078.791746245286</v>
      </c>
      <c r="BF1907" s="45">
        <v>15326.020052169722</v>
      </c>
      <c r="BG1907" s="12">
        <v>15398.8738718278</v>
      </c>
      <c r="BH1907" s="12">
        <v>19951.767572836954</v>
      </c>
      <c r="BI1907" s="12">
        <v>20198.163871153141</v>
      </c>
      <c r="BJ1907" s="12">
        <v>17466.203360868589</v>
      </c>
      <c r="BK1907" s="44">
        <v>16307.589075176544</v>
      </c>
      <c r="BL1907" s="45">
        <v>15946.698468549919</v>
      </c>
      <c r="BM1907" s="12">
        <v>11536.652257382211</v>
      </c>
      <c r="BN1907" s="12">
        <v>0</v>
      </c>
      <c r="BO1907" s="12">
        <v>41.992523390029504</v>
      </c>
      <c r="BP1907" s="12">
        <v>32.120467964488718</v>
      </c>
      <c r="BQ1907" s="48">
        <v>32.585597058607412</v>
      </c>
      <c r="BR1907" s="49">
        <v>6.6358945751406875</v>
      </c>
      <c r="BS1907" s="13">
        <v>34.771123134867516</v>
      </c>
      <c r="BT1907" s="12">
        <v>318.32112911816489</v>
      </c>
      <c r="BV1907" s="14">
        <f>Таблица1[[#This Row],[Lкан_леб,мм]]</f>
        <v>58011.678870881828</v>
      </c>
      <c r="BW1907" s="50">
        <f>Таблица1[[#This Row],[угол обхв4]]+Таблица1[[#This Row],[Lдуг 3,мм]]</f>
        <v>12215.401712017017</v>
      </c>
      <c r="BX1907" s="54">
        <f>Таблица1[[#This Row],[угол обхв5]]+Таблица1[[#This Row],[Y5, мм]]</f>
        <v>58310.705250987543</v>
      </c>
      <c r="BY1907" s="14">
        <f>Таблица1[[#This Row],[угол обхв6]]+Таблица1[[#This Row],[Lдуг 4,мм]]</f>
        <v>14802.329406682289</v>
      </c>
      <c r="BZ1907" s="14">
        <f>Таблица1[[#This Row],[Т1]]+Таблица1[[#This Row],[X6, мм]]</f>
        <v>58539.433283678314</v>
      </c>
      <c r="CA1907" s="14">
        <f>Таблица1[[#This Row],[Т2]]+Таблица1[[#This Row],[Lдуг 5,мм]]</f>
        <v>20282.861588870441</v>
      </c>
      <c r="CB1907" s="14">
        <f>Таблица1[[#This Row],[Т3]]+Таблица1[[#This Row],[Y6, мм]]</f>
        <v>58771.473474297876</v>
      </c>
      <c r="CC1907" s="14">
        <f>Таблица1[[#This Row],[Т4]]+Таблица1[[#This Row],[Lдуг 6,мм]]</f>
        <v>21411.337109207503</v>
      </c>
      <c r="CD1907" s="14">
        <f>Таблица1[[#This Row],[Т5]]+Таблица1[[#This Row],[Lдуг 1,мм]]</f>
        <v>58818.727303631662</v>
      </c>
      <c r="CE1907" s="14">
        <f>Таблица1[[#This Row],[Т6]]+Таблица1[[#This Row],[Lпрям1, мм]]</f>
        <v>21801.631869613026</v>
      </c>
      <c r="CF1907" s="15">
        <f>Таблица1[[#This Row],[Т7]]+Таблица1[[#This Row],[Lдуг 2,мм]]</f>
        <v>59066.330501626144</v>
      </c>
      <c r="CG1907" s="14">
        <f>Таблица1[[#This Row],[Т8]]+Таблица1[[#This Row],[Lпрям2, мм]]</f>
        <v>25978.995828245701</v>
      </c>
      <c r="CH1907" s="14">
        <f>Таблица1[[#This Row],[Т9]]-Таблица1[[#This Row],[Т9]]</f>
        <v>0</v>
      </c>
      <c r="CI1907" s="50">
        <f>Таблица1[[#This Row],[Т9]]-Таблица1[[#This Row],[Т8]]</f>
        <v>37264.698632013118</v>
      </c>
      <c r="CJ1907" s="54">
        <f>Таблица1[[#This Row],[Т9]]-Таблица1[[#This Row],[Т7]]</f>
        <v>247.60319799448189</v>
      </c>
      <c r="CK1907" s="14">
        <f>Таблица1[[#This Row],[Т9]]-Таблица1[[#This Row],[Т6]]</f>
        <v>37654.993392418641</v>
      </c>
      <c r="CL1907" s="14">
        <f>Таблица1[[#This Row],[Т9]]-Таблица1[[#This Row],[Т5]]</f>
        <v>294.85702732826758</v>
      </c>
      <c r="CM1907" s="14">
        <f>Таблица1[[#This Row],[Т9]]-Таблица1[[#This Row],[Т4]]</f>
        <v>38783.468912755707</v>
      </c>
      <c r="CN1907" s="14">
        <f>Таблица1[[#This Row],[Т9]]-Таблица1[[#This Row],[Т3]]</f>
        <v>526.89721794782963</v>
      </c>
      <c r="CO1907" s="14">
        <f>Таблица1[[#This Row],[Т9]]-Таблица1[[#This Row],[Т2]]</f>
        <v>44264.001094943858</v>
      </c>
      <c r="CP1907" s="14">
        <f>Таблица1[[#This Row],[Т9]]-Таблица1[[#This Row],[Т1]]</f>
        <v>755.62525063860085</v>
      </c>
      <c r="CQ1907" s="14">
        <f>Таблица1[[#This Row],[Т9]]-Таблица1[[#This Row],[угол обхв6]]</f>
        <v>46850.928789609126</v>
      </c>
      <c r="CR1907" s="14">
        <f>Таблица1[[#This Row],[Т9]]-Таблица1[[#This Row],[угол обхв5]]</f>
        <v>1054.6516307443162</v>
      </c>
      <c r="CS1907" s="14">
        <f>Таблица1[[#This Row],[Т9]]-Таблица1[[#This Row],[угол обхв4]]</f>
        <v>59066.330501626144</v>
      </c>
      <c r="CT1907" s="14">
        <f>Таблица1[[#This Row],[Lкан_прям, мм]]+Таблица1[[#This Row],[Lкан_дуг, мм]]+Таблица1[[#This Row],[Lкан_леб,мм]]</f>
        <v>85045.326329871838</v>
      </c>
      <c r="CU1907" s="16">
        <f>Таблица1[[#This Row],[Lкан_леб,мм]]</f>
        <v>58011.678870881828</v>
      </c>
      <c r="CV1907" s="14">
        <f>2534431-(Таблица1[[#This Row],[Т23]]+Таблица1[[#This Row],[угол обхв3]])</f>
        <v>2449067.3525410099</v>
      </c>
      <c r="CW1907" s="50">
        <f>SUM(X1907:AC1907,AD1907:AI1907)-Таблица1[[#This Row],[lподв_min, мм]]</f>
        <v>22856.283501334026</v>
      </c>
      <c r="CX1907" s="17">
        <f>CW2346-Таблица1[[#This Row],[Суммарная длина каната]]</f>
        <v>-2425739.5071196016</v>
      </c>
    </row>
    <row r="1908" spans="1:102" x14ac:dyDescent="0.25">
      <c r="A1908" s="21">
        <v>1907</v>
      </c>
      <c r="B1908" s="10">
        <v>48.370204081632643</v>
      </c>
      <c r="C1908" s="10">
        <v>112.3546938775511</v>
      </c>
      <c r="D1908" s="11">
        <v>15093.603655010369</v>
      </c>
      <c r="E1908" s="11">
        <v>15987.986083669228</v>
      </c>
      <c r="F1908" s="11">
        <v>14976.780852752947</v>
      </c>
      <c r="G1908" s="11">
        <v>16065.91831623524</v>
      </c>
      <c r="H1908" s="11">
        <v>15501.603165010369</v>
      </c>
      <c r="I1908" s="11">
        <v>11774.648103048734</v>
      </c>
      <c r="J1908" s="11">
        <v>4213.3379806204921</v>
      </c>
      <c r="K1908" s="11">
        <v>25978.995828237363</v>
      </c>
      <c r="L1908" s="11">
        <v>1054.6516307526526</v>
      </c>
      <c r="M1908" s="11">
        <v>58011.678870881828</v>
      </c>
      <c r="N1908" s="11">
        <v>6822.7390870440049</v>
      </c>
      <c r="O1908" s="11">
        <v>19662.432445516119</v>
      </c>
      <c r="P1908" s="43">
        <v>9365.9687217261471</v>
      </c>
      <c r="Q1908" s="11">
        <v>19860.794892663322</v>
      </c>
      <c r="R1908" s="11">
        <v>14239.810499040334</v>
      </c>
      <c r="S1908" s="11">
        <v>17354.423146551646</v>
      </c>
      <c r="T1908" s="11">
        <v>15512.703670149291</v>
      </c>
      <c r="U1908" s="11">
        <v>16789.572746052374</v>
      </c>
      <c r="V1908" s="11">
        <v>15093.603655010369</v>
      </c>
      <c r="W1908" s="11">
        <v>15987.986083669228</v>
      </c>
      <c r="X1908" s="12">
        <v>0</v>
      </c>
      <c r="Y1908" s="12">
        <v>287.50088536598247</v>
      </c>
      <c r="Z1908" s="12">
        <v>225.55095929723706</v>
      </c>
      <c r="AA1908" s="44">
        <v>232.04019061955961</v>
      </c>
      <c r="AB1908" s="45">
        <v>47.253829333787941</v>
      </c>
      <c r="AC1908" s="12">
        <v>262.30576613608542</v>
      </c>
      <c r="AD1908" s="12">
        <v>12215.401712017017</v>
      </c>
      <c r="AE1908" s="12">
        <v>2550.9536717007791</v>
      </c>
      <c r="AF1908" s="12">
        <v>5480.5321821881489</v>
      </c>
      <c r="AG1908" s="44">
        <v>1128.4755203370601</v>
      </c>
      <c r="AH1908" s="45">
        <v>390.2947604055127</v>
      </c>
      <c r="AI1908" s="12">
        <v>4213.3379815888429</v>
      </c>
      <c r="AJ1908" s="12">
        <v>-44.833817110010223</v>
      </c>
      <c r="AK1908" s="12">
        <v>-4.4598285371051132</v>
      </c>
      <c r="AL1908" s="12">
        <v>27.214480366960331</v>
      </c>
      <c r="AM1908" s="44">
        <v>59.800077425567878</v>
      </c>
      <c r="AN1908" s="45">
        <v>53.164182850426862</v>
      </c>
      <c r="AO1908" s="12">
        <v>89.999999864013347</v>
      </c>
      <c r="AP1908" s="12">
        <v>-2127.532319573575</v>
      </c>
      <c r="AQ1908" s="12">
        <v>6791.0129607196104</v>
      </c>
      <c r="AR1908" s="12">
        <v>9552.5563811759057</v>
      </c>
      <c r="AS1908" s="44">
        <v>14592.434895573691</v>
      </c>
      <c r="AT1908" s="45">
        <v>15186.158116729262</v>
      </c>
      <c r="AU1908" s="12">
        <v>15501.603655010369</v>
      </c>
      <c r="AV1908" s="12">
        <v>11339.263293454389</v>
      </c>
      <c r="AW1908" s="12">
        <v>20069.197061613006</v>
      </c>
      <c r="AX1908" s="12">
        <v>20223.629628240087</v>
      </c>
      <c r="AY1908" s="44">
        <v>17559.654808264659</v>
      </c>
      <c r="AZ1908" s="45">
        <v>16544.966937573492</v>
      </c>
      <c r="BA1908" s="12">
        <v>15987.98608463758</v>
      </c>
      <c r="BB1908" s="12">
        <v>6535.0775079302175</v>
      </c>
      <c r="BC1908" s="12">
        <v>9334.2425954017526</v>
      </c>
      <c r="BD1908" s="12">
        <v>14426.398158490092</v>
      </c>
      <c r="BE1908" s="44">
        <v>15160.079273615933</v>
      </c>
      <c r="BF1908" s="45">
        <v>15420.149208430397</v>
      </c>
      <c r="BG1908" s="12">
        <v>15501.603665010369</v>
      </c>
      <c r="BH1908" s="12">
        <v>19951.767572836954</v>
      </c>
      <c r="BI1908" s="12">
        <v>20267.559508760209</v>
      </c>
      <c r="BJ1908" s="12">
        <v>17717.257882128411</v>
      </c>
      <c r="BK1908" s="44">
        <v>16584.341084339361</v>
      </c>
      <c r="BL1908" s="45">
        <v>16232.591892148112</v>
      </c>
      <c r="BM1908" s="12">
        <v>11774.648103048736</v>
      </c>
      <c r="BN1908" s="12">
        <v>0</v>
      </c>
      <c r="BO1908" s="12">
        <v>40.373988572905112</v>
      </c>
      <c r="BP1908" s="12">
        <v>31.674308904065441</v>
      </c>
      <c r="BQ1908" s="48">
        <v>32.585597058607547</v>
      </c>
      <c r="BR1908" s="49">
        <v>6.6358945751410188</v>
      </c>
      <c r="BS1908" s="13">
        <v>36.835817013586485</v>
      </c>
      <c r="BT1908" s="12">
        <v>318.32112911816489</v>
      </c>
      <c r="BV1908" s="14">
        <f>Таблица1[[#This Row],[Lкан_леб,мм]]</f>
        <v>58011.678870881828</v>
      </c>
      <c r="BW1908" s="50">
        <f>Таблица1[[#This Row],[угол обхв4]]+Таблица1[[#This Row],[Lдуг 3,мм]]</f>
        <v>12215.401712017017</v>
      </c>
      <c r="BX1908" s="54">
        <f>Таблица1[[#This Row],[угол обхв5]]+Таблица1[[#This Row],[Y5, мм]]</f>
        <v>58299.17975624781</v>
      </c>
      <c r="BY1908" s="14">
        <f>Таблица1[[#This Row],[угол обхв6]]+Таблица1[[#This Row],[Lдуг 4,мм]]</f>
        <v>14766.355383717797</v>
      </c>
      <c r="BZ1908" s="14">
        <f>Таблица1[[#This Row],[Т1]]+Таблица1[[#This Row],[X6, мм]]</f>
        <v>58524.730715545047</v>
      </c>
      <c r="CA1908" s="14">
        <f>Таблица1[[#This Row],[Т2]]+Таблица1[[#This Row],[Lдуг 5,мм]]</f>
        <v>20246.887565905945</v>
      </c>
      <c r="CB1908" s="14">
        <f>Таблица1[[#This Row],[Т3]]+Таблица1[[#This Row],[Y6, мм]]</f>
        <v>58756.770906164609</v>
      </c>
      <c r="CC1908" s="14">
        <f>Таблица1[[#This Row],[Т4]]+Таблица1[[#This Row],[Lдуг 6,мм]]</f>
        <v>21375.363086243004</v>
      </c>
      <c r="CD1908" s="14">
        <f>Таблица1[[#This Row],[Т5]]+Таблица1[[#This Row],[Lдуг 1,мм]]</f>
        <v>58804.024735498395</v>
      </c>
      <c r="CE1908" s="14">
        <f>Таблица1[[#This Row],[Т6]]+Таблица1[[#This Row],[Lпрям1, мм]]</f>
        <v>21765.657846648515</v>
      </c>
      <c r="CF1908" s="15">
        <f>Таблица1[[#This Row],[Т7]]+Таблица1[[#This Row],[Lдуг 2,мм]]</f>
        <v>59066.330501634482</v>
      </c>
      <c r="CG1908" s="14">
        <f>Таблица1[[#This Row],[Т8]]+Таблица1[[#This Row],[Lпрям2, мм]]</f>
        <v>25978.995828237359</v>
      </c>
      <c r="CH1908" s="14">
        <f>Таблица1[[#This Row],[Т9]]-Таблица1[[#This Row],[Т9]]</f>
        <v>0</v>
      </c>
      <c r="CI1908" s="50">
        <f>Таблица1[[#This Row],[Т9]]-Таблица1[[#This Row],[Т8]]</f>
        <v>37300.672654985967</v>
      </c>
      <c r="CJ1908" s="54">
        <f>Таблица1[[#This Row],[Т9]]-Таблица1[[#This Row],[Т7]]</f>
        <v>262.30576613608719</v>
      </c>
      <c r="CK1908" s="14">
        <f>Таблица1[[#This Row],[Т9]]-Таблица1[[#This Row],[Т6]]</f>
        <v>37690.967415391482</v>
      </c>
      <c r="CL1908" s="14">
        <f>Таблица1[[#This Row],[Т9]]-Таблица1[[#This Row],[Т5]]</f>
        <v>309.55959546987287</v>
      </c>
      <c r="CM1908" s="14">
        <f>Таблица1[[#This Row],[Т9]]-Таблица1[[#This Row],[Т4]]</f>
        <v>38819.442935728541</v>
      </c>
      <c r="CN1908" s="14">
        <f>Таблица1[[#This Row],[Т9]]-Таблица1[[#This Row],[Т3]]</f>
        <v>541.59978608943493</v>
      </c>
      <c r="CO1908" s="14">
        <f>Таблица1[[#This Row],[Т9]]-Таблица1[[#This Row],[Т2]]</f>
        <v>44299.975117916685</v>
      </c>
      <c r="CP1908" s="14">
        <f>Таблица1[[#This Row],[Т9]]-Таблица1[[#This Row],[Т1]]</f>
        <v>767.1507453866725</v>
      </c>
      <c r="CQ1908" s="14">
        <f>Таблица1[[#This Row],[Т9]]-Таблица1[[#This Row],[угол обхв6]]</f>
        <v>46850.928789617465</v>
      </c>
      <c r="CR1908" s="14">
        <f>Таблица1[[#This Row],[Т9]]-Таблица1[[#This Row],[угол обхв5]]</f>
        <v>1054.6516307526545</v>
      </c>
      <c r="CS1908" s="14">
        <f>Таблица1[[#This Row],[Т9]]-Таблица1[[#This Row],[угол обхв4]]</f>
        <v>59066.330501634482</v>
      </c>
      <c r="CT1908" s="14">
        <f>Таблица1[[#This Row],[Lкан_прям, мм]]+Таблица1[[#This Row],[Lкан_дуг, мм]]+Таблица1[[#This Row],[Lкан_леб,мм]]</f>
        <v>85045.326329871838</v>
      </c>
      <c r="CU1908" s="16">
        <f>Таблица1[[#This Row],[Lкан_леб,мм]]</f>
        <v>58011.678870881828</v>
      </c>
      <c r="CV1908" s="14">
        <f>2534431-(Таблица1[[#This Row],[Т23]]+Таблица1[[#This Row],[угол обхв3]])</f>
        <v>2449067.3525410099</v>
      </c>
      <c r="CW1908" s="50">
        <f>SUM(X1908:AC1908,AD1908:AI1908)-Таблица1[[#This Row],[lподв_min, мм]]</f>
        <v>22820.30947836952</v>
      </c>
      <c r="CX1908" s="17">
        <f>CW2347-Таблица1[[#This Row],[Суммарная длина каната]]</f>
        <v>-2425785.0392029067</v>
      </c>
    </row>
    <row r="1909" spans="1:102" x14ac:dyDescent="0.25">
      <c r="A1909" s="21">
        <v>1908</v>
      </c>
      <c r="B1909" s="10">
        <v>48.370204081632643</v>
      </c>
      <c r="C1909" s="10">
        <v>114.46082839365614</v>
      </c>
      <c r="D1909" s="11">
        <v>15188.156060062507</v>
      </c>
      <c r="E1909" s="11">
        <v>16271.082404877781</v>
      </c>
      <c r="F1909" s="11">
        <v>15068.548111313457</v>
      </c>
      <c r="G1909" s="11">
        <v>16344.668671232617</v>
      </c>
      <c r="H1909" s="11">
        <v>15596.155570062509</v>
      </c>
      <c r="I1909" s="11">
        <v>12020.478305815606</v>
      </c>
      <c r="J1909" s="11">
        <v>4250.6040990621741</v>
      </c>
      <c r="K1909" s="11">
        <v>25978.995828228872</v>
      </c>
      <c r="L1909" s="11">
        <v>1054.6516307611394</v>
      </c>
      <c r="M1909" s="11">
        <v>58011.678870881828</v>
      </c>
      <c r="N1909" s="11">
        <v>6822.7390870440049</v>
      </c>
      <c r="O1909" s="11">
        <v>19662.432445516119</v>
      </c>
      <c r="P1909" s="43">
        <v>9322.061895810426</v>
      </c>
      <c r="Q1909" s="11">
        <v>19930.780378225812</v>
      </c>
      <c r="R1909" s="11">
        <v>14284.722147347991</v>
      </c>
      <c r="S1909" s="11">
        <v>17605.218891657656</v>
      </c>
      <c r="T1909" s="11">
        <v>15577.514084112847</v>
      </c>
      <c r="U1909" s="11">
        <v>17087.52978781658</v>
      </c>
      <c r="V1909" s="11">
        <v>15188.156060062507</v>
      </c>
      <c r="W1909" s="11">
        <v>16271.082404877781</v>
      </c>
      <c r="X1909" s="12">
        <v>0</v>
      </c>
      <c r="Y1909" s="12">
        <v>275.62000018163843</v>
      </c>
      <c r="Z1909" s="12">
        <v>222.43417990884132</v>
      </c>
      <c r="AA1909" s="44">
        <v>232.0401906195591</v>
      </c>
      <c r="AB1909" s="45">
        <v>47.253829333786577</v>
      </c>
      <c r="AC1909" s="12">
        <v>277.30343071731386</v>
      </c>
      <c r="AD1909" s="12">
        <v>12215.401712017017</v>
      </c>
      <c r="AE1909" s="12">
        <v>2513.6875532590825</v>
      </c>
      <c r="AF1909" s="12">
        <v>5480.5321821881471</v>
      </c>
      <c r="AG1909" s="44">
        <v>1128.4755203370639</v>
      </c>
      <c r="AH1909" s="45">
        <v>390.29476040551941</v>
      </c>
      <c r="AI1909" s="12">
        <v>4250.6041000220375</v>
      </c>
      <c r="AJ1909" s="12">
        <v>-44.833817110010223</v>
      </c>
      <c r="AK1909" s="12">
        <v>-6.1282711301012371</v>
      </c>
      <c r="AL1909" s="12">
        <v>25.108345850855276</v>
      </c>
      <c r="AM1909" s="44">
        <v>57.693942909462756</v>
      </c>
      <c r="AN1909" s="45">
        <v>51.058048334321924</v>
      </c>
      <c r="AO1909" s="12">
        <v>89.999999865205552</v>
      </c>
      <c r="AP1909" s="12">
        <v>-2127.532319573575</v>
      </c>
      <c r="AQ1909" s="12">
        <v>6779.1831739777208</v>
      </c>
      <c r="AR1909" s="12">
        <v>9495.1890767078439</v>
      </c>
      <c r="AS1909" s="44">
        <v>14629.565925583811</v>
      </c>
      <c r="AT1909" s="45">
        <v>15260.178559427972</v>
      </c>
      <c r="AU1909" s="12">
        <v>15596.156060062507</v>
      </c>
      <c r="AV1909" s="12">
        <v>11339.263293454389</v>
      </c>
      <c r="AW1909" s="12">
        <v>20068.100884560819</v>
      </c>
      <c r="AX1909" s="12">
        <v>20300.227233990634</v>
      </c>
      <c r="AY1909" s="44">
        <v>17823.271106991611</v>
      </c>
      <c r="AZ1909" s="45">
        <v>16831.088440189145</v>
      </c>
      <c r="BA1909" s="12">
        <v>16271.082405837646</v>
      </c>
      <c r="BB1909" s="12">
        <v>6535.0775079302175</v>
      </c>
      <c r="BC1909" s="12">
        <v>9278.5059827441419</v>
      </c>
      <c r="BD1909" s="12">
        <v>14457.849328245409</v>
      </c>
      <c r="BE1909" s="44">
        <v>15232.670305877027</v>
      </c>
      <c r="BF1909" s="45">
        <v>15505.491584747382</v>
      </c>
      <c r="BG1909" s="12">
        <v>15596.156070062509</v>
      </c>
      <c r="BH1909" s="12">
        <v>19951.767572836954</v>
      </c>
      <c r="BI1909" s="12">
        <v>20336.44881727051</v>
      </c>
      <c r="BJ1909" s="12">
        <v>17974.665747422478</v>
      </c>
      <c r="BK1909" s="44">
        <v>16869.477572482625</v>
      </c>
      <c r="BL1909" s="45">
        <v>16527.523752505218</v>
      </c>
      <c r="BM1909" s="12">
        <v>12020.478305815608</v>
      </c>
      <c r="BN1909" s="12">
        <v>0</v>
      </c>
      <c r="BO1909" s="12">
        <v>38.70554597990899</v>
      </c>
      <c r="BP1909" s="12">
        <v>31.236616980956516</v>
      </c>
      <c r="BQ1909" s="48">
        <v>32.585597058607476</v>
      </c>
      <c r="BR1909" s="49">
        <v>6.6358945751408278</v>
      </c>
      <c r="BS1909" s="13">
        <v>38.941951530883621</v>
      </c>
      <c r="BT1909" s="12">
        <v>318.32112911816489</v>
      </c>
      <c r="BV1909" s="14">
        <f>Таблица1[[#This Row],[Lкан_леб,мм]]</f>
        <v>58011.678870881828</v>
      </c>
      <c r="BW1909" s="50">
        <f>Таблица1[[#This Row],[угол обхв4]]+Таблица1[[#This Row],[Lдуг 3,мм]]</f>
        <v>12215.401712017017</v>
      </c>
      <c r="BX1909" s="54">
        <f>Таблица1[[#This Row],[угол обхв5]]+Таблица1[[#This Row],[Y5, мм]]</f>
        <v>58287.298871063467</v>
      </c>
      <c r="BY1909" s="14">
        <f>Таблица1[[#This Row],[угол обхв6]]+Таблица1[[#This Row],[Lдуг 4,мм]]</f>
        <v>14729.089265276099</v>
      </c>
      <c r="BZ1909" s="14">
        <f>Таблица1[[#This Row],[Т1]]+Таблица1[[#This Row],[X6, мм]]</f>
        <v>58509.733050972311</v>
      </c>
      <c r="CA1909" s="14">
        <f>Таблица1[[#This Row],[Т2]]+Таблица1[[#This Row],[Lдуг 5,мм]]</f>
        <v>20209.621447464247</v>
      </c>
      <c r="CB1909" s="14">
        <f>Таблица1[[#This Row],[Т3]]+Таблица1[[#This Row],[Y6, мм]]</f>
        <v>58741.773241591873</v>
      </c>
      <c r="CC1909" s="14">
        <f>Таблица1[[#This Row],[Т4]]+Таблица1[[#This Row],[Lдуг 6,мм]]</f>
        <v>21338.09696780131</v>
      </c>
      <c r="CD1909" s="14">
        <f>Таблица1[[#This Row],[Т5]]+Таблица1[[#This Row],[Lдуг 1,мм]]</f>
        <v>58789.027070925658</v>
      </c>
      <c r="CE1909" s="14">
        <f>Таблица1[[#This Row],[Т6]]+Таблица1[[#This Row],[Lпрям1, мм]]</f>
        <v>21728.391728206829</v>
      </c>
      <c r="CF1909" s="15">
        <f>Таблица1[[#This Row],[Т7]]+Таблица1[[#This Row],[Lдуг 2,мм]]</f>
        <v>59066.330501642973</v>
      </c>
      <c r="CG1909" s="14">
        <f>Таблица1[[#This Row],[Т8]]+Таблица1[[#This Row],[Lпрям2, мм]]</f>
        <v>25978.995828228864</v>
      </c>
      <c r="CH1909" s="14">
        <f>Таблица1[[#This Row],[Т9]]-Таблица1[[#This Row],[Т9]]</f>
        <v>0</v>
      </c>
      <c r="CI1909" s="50">
        <f>Таблица1[[#This Row],[Т9]]-Таблица1[[#This Row],[Т8]]</f>
        <v>37337.938773436144</v>
      </c>
      <c r="CJ1909" s="54">
        <f>Таблица1[[#This Row],[Т9]]-Таблица1[[#This Row],[Т7]]</f>
        <v>277.30343071731477</v>
      </c>
      <c r="CK1909" s="14">
        <f>Таблица1[[#This Row],[Т9]]-Таблица1[[#This Row],[Т6]]</f>
        <v>37728.23353384166</v>
      </c>
      <c r="CL1909" s="14">
        <f>Таблица1[[#This Row],[Т9]]-Таблица1[[#This Row],[Т5]]</f>
        <v>324.55726005110046</v>
      </c>
      <c r="CM1909" s="14">
        <f>Таблица1[[#This Row],[Т9]]-Таблица1[[#This Row],[Т4]]</f>
        <v>38856.709054178726</v>
      </c>
      <c r="CN1909" s="14">
        <f>Таблица1[[#This Row],[Т9]]-Таблица1[[#This Row],[Т3]]</f>
        <v>556.59745067066251</v>
      </c>
      <c r="CO1909" s="14">
        <f>Таблица1[[#This Row],[Т9]]-Таблица1[[#This Row],[Т2]]</f>
        <v>44337.24123636687</v>
      </c>
      <c r="CP1909" s="14">
        <f>Таблица1[[#This Row],[Т9]]-Таблица1[[#This Row],[Т1]]</f>
        <v>779.03163057950587</v>
      </c>
      <c r="CQ1909" s="14">
        <f>Таблица1[[#This Row],[Т9]]-Таблица1[[#This Row],[угол обхв6]]</f>
        <v>46850.928789625956</v>
      </c>
      <c r="CR1909" s="14">
        <f>Таблица1[[#This Row],[Т9]]-Таблица1[[#This Row],[угол обхв5]]</f>
        <v>1054.6516307611455</v>
      </c>
      <c r="CS1909" s="14">
        <f>Таблица1[[#This Row],[Т9]]-Таблица1[[#This Row],[угол обхв4]]</f>
        <v>59066.330501642973</v>
      </c>
      <c r="CT1909" s="14">
        <f>Таблица1[[#This Row],[Lкан_прям, мм]]+Таблица1[[#This Row],[Lкан_дуг, мм]]+Таблица1[[#This Row],[Lкан_леб,мм]]</f>
        <v>85045.326329871838</v>
      </c>
      <c r="CU1909" s="16">
        <f>Таблица1[[#This Row],[Lкан_леб,мм]]</f>
        <v>58011.678870881828</v>
      </c>
      <c r="CV1909" s="14">
        <f>2534431-(Таблица1[[#This Row],[Т23]]+Таблица1[[#This Row],[угол обхв3]])</f>
        <v>2449067.3525410099</v>
      </c>
      <c r="CW1909" s="50">
        <f>SUM(X1909:AC1909,AD1909:AI1909)-Таблица1[[#This Row],[lподв_min, мм]]</f>
        <v>22783.043359927829</v>
      </c>
      <c r="CX1909" s="17">
        <f>CW2348-Таблица1[[#This Row],[Суммарная длина каната]]</f>
        <v>-2425832.2188253412</v>
      </c>
    </row>
    <row r="1910" spans="1:102" x14ac:dyDescent="0.25">
      <c r="A1910" s="21">
        <v>1909</v>
      </c>
      <c r="B1910" s="10">
        <v>48.370204081632643</v>
      </c>
      <c r="C1910" s="10">
        <v>115.03877551020416</v>
      </c>
      <c r="D1910" s="11">
        <v>15212.276999440468</v>
      </c>
      <c r="E1910" s="11">
        <v>16349.357685027006</v>
      </c>
      <c r="F1910" s="11">
        <v>15091.932877670999</v>
      </c>
      <c r="G1910" s="11">
        <v>16421.733733244186</v>
      </c>
      <c r="H1910" s="11">
        <v>15620.276509440468</v>
      </c>
      <c r="I1910" s="11">
        <v>12088.429996582649</v>
      </c>
      <c r="J1910" s="11">
        <v>4260.9276884443561</v>
      </c>
      <c r="K1910" s="11">
        <v>25978.995828226543</v>
      </c>
      <c r="L1910" s="11">
        <v>1054.6516307634658</v>
      </c>
      <c r="M1910" s="11">
        <v>58011.678870881828</v>
      </c>
      <c r="N1910" s="11">
        <v>6822.7390870440049</v>
      </c>
      <c r="O1910" s="11">
        <v>19662.432445516119</v>
      </c>
      <c r="P1910" s="43">
        <v>9309.5662272787431</v>
      </c>
      <c r="Q1910" s="11">
        <v>19949.698716124749</v>
      </c>
      <c r="R1910" s="11">
        <v>14295.431734794704</v>
      </c>
      <c r="S1910" s="11">
        <v>17674.313443041832</v>
      </c>
      <c r="T1910" s="11">
        <v>15593.379784749886</v>
      </c>
      <c r="U1910" s="11">
        <v>17169.690950858279</v>
      </c>
      <c r="V1910" s="11">
        <v>15212.276999440468</v>
      </c>
      <c r="W1910" s="11">
        <v>16349.357685027006</v>
      </c>
      <c r="X1910" s="12">
        <v>0</v>
      </c>
      <c r="Y1910" s="12">
        <v>272.33684931918572</v>
      </c>
      <c r="Z1910" s="12">
        <v>221.60180209613659</v>
      </c>
      <c r="AA1910" s="44">
        <v>232.04019061955907</v>
      </c>
      <c r="AB1910" s="45">
        <v>47.253829333787031</v>
      </c>
      <c r="AC1910" s="12">
        <v>281.41895939479747</v>
      </c>
      <c r="AD1910" s="12">
        <v>12215.401712017017</v>
      </c>
      <c r="AE1910" s="12">
        <v>2503.3639638769032</v>
      </c>
      <c r="AF1910" s="12">
        <v>5480.5321821881498</v>
      </c>
      <c r="AG1910" s="44">
        <v>1128.4755203370614</v>
      </c>
      <c r="AH1910" s="45">
        <v>390.29476040551623</v>
      </c>
      <c r="AI1910" s="12">
        <v>4260.9276894018922</v>
      </c>
      <c r="AJ1910" s="12">
        <v>-44.833817110010223</v>
      </c>
      <c r="AK1910" s="12">
        <v>-6.589326737756326</v>
      </c>
      <c r="AL1910" s="12">
        <v>24.530398734307273</v>
      </c>
      <c r="AM1910" s="44">
        <v>57.115995792914752</v>
      </c>
      <c r="AN1910" s="45">
        <v>50.480101217773857</v>
      </c>
      <c r="AO1910" s="12">
        <v>89.999999865532146</v>
      </c>
      <c r="AP1910" s="12">
        <v>-2127.532319573575</v>
      </c>
      <c r="AQ1910" s="12">
        <v>6775.920230457602</v>
      </c>
      <c r="AR1910" s="12">
        <v>9478.9580236511865</v>
      </c>
      <c r="AS1910" s="44">
        <v>14638.05849653314</v>
      </c>
      <c r="AT1910" s="45">
        <v>15278.647104788199</v>
      </c>
      <c r="AU1910" s="12">
        <v>15620.276999440466</v>
      </c>
      <c r="AV1910" s="12">
        <v>11339.263293454389</v>
      </c>
      <c r="AW1910" s="12">
        <v>20067.737262497049</v>
      </c>
      <c r="AX1910" s="12">
        <v>20320.873094714807</v>
      </c>
      <c r="AY1910" s="44">
        <v>17895.832972972341</v>
      </c>
      <c r="AZ1910" s="45">
        <v>16910.061714900279</v>
      </c>
      <c r="BA1910" s="12">
        <v>16349.357685984543</v>
      </c>
      <c r="BB1910" s="12">
        <v>6535.0775079302175</v>
      </c>
      <c r="BC1910" s="12">
        <v>9262.7473706923411</v>
      </c>
      <c r="BD1910" s="12">
        <v>14464.823531167147</v>
      </c>
      <c r="BE1910" s="44">
        <v>15250.753023011452</v>
      </c>
      <c r="BF1910" s="45">
        <v>15527.009679402156</v>
      </c>
      <c r="BG1910" s="12">
        <v>15620.277009440468</v>
      </c>
      <c r="BH1910" s="12">
        <v>19951.767572836954</v>
      </c>
      <c r="BI1910" s="12">
        <v>20355.003533105675</v>
      </c>
      <c r="BJ1910" s="12">
        <v>18045.48782163189</v>
      </c>
      <c r="BK1910" s="44">
        <v>16948.171420927771</v>
      </c>
      <c r="BL1910" s="45">
        <v>16608.986920985004</v>
      </c>
      <c r="BM1910" s="12">
        <v>12088.42999658265</v>
      </c>
      <c r="BN1910" s="12">
        <v>0</v>
      </c>
      <c r="BO1910" s="12">
        <v>38.244490372253892</v>
      </c>
      <c r="BP1910" s="12">
        <v>31.119725472063596</v>
      </c>
      <c r="BQ1910" s="48">
        <v>32.585597058607476</v>
      </c>
      <c r="BR1910" s="49">
        <v>6.6358945751408918</v>
      </c>
      <c r="BS1910" s="13">
        <v>39.519898647758296</v>
      </c>
      <c r="BT1910" s="12">
        <v>318.32112911816489</v>
      </c>
      <c r="BV1910" s="14">
        <f>Таблица1[[#This Row],[Lкан_леб,мм]]</f>
        <v>58011.678870881828</v>
      </c>
      <c r="BW1910" s="50">
        <f>Таблица1[[#This Row],[угол обхв4]]+Таблица1[[#This Row],[Lдуг 3,мм]]</f>
        <v>12215.401712017017</v>
      </c>
      <c r="BX1910" s="54">
        <f>Таблица1[[#This Row],[угол обхв5]]+Таблица1[[#This Row],[Y5, мм]]</f>
        <v>58284.015720201016</v>
      </c>
      <c r="BY1910" s="14">
        <f>Таблица1[[#This Row],[угол обхв6]]+Таблица1[[#This Row],[Lдуг 4,мм]]</f>
        <v>14718.765675893921</v>
      </c>
      <c r="BZ1910" s="14">
        <f>Таблица1[[#This Row],[Т1]]+Таблица1[[#This Row],[X6, мм]]</f>
        <v>58505.617522297151</v>
      </c>
      <c r="CA1910" s="14">
        <f>Таблица1[[#This Row],[Т2]]+Таблица1[[#This Row],[Lдуг 5,мм]]</f>
        <v>20199.297858082071</v>
      </c>
      <c r="CB1910" s="14">
        <f>Таблица1[[#This Row],[Т3]]+Таблица1[[#This Row],[Y6, мм]]</f>
        <v>58737.657712916713</v>
      </c>
      <c r="CC1910" s="14">
        <f>Таблица1[[#This Row],[Т4]]+Таблица1[[#This Row],[Lдуг 6,мм]]</f>
        <v>21327.773378419133</v>
      </c>
      <c r="CD1910" s="14">
        <f>Таблица1[[#This Row],[Т5]]+Таблица1[[#This Row],[Lдуг 1,мм]]</f>
        <v>58784.911542250498</v>
      </c>
      <c r="CE1910" s="14">
        <f>Таблица1[[#This Row],[Т6]]+Таблица1[[#This Row],[Lпрям1, мм]]</f>
        <v>21718.068138824648</v>
      </c>
      <c r="CF1910" s="15">
        <f>Таблица1[[#This Row],[Т7]]+Таблица1[[#This Row],[Lдуг 2,мм]]</f>
        <v>59066.330501645294</v>
      </c>
      <c r="CG1910" s="14">
        <f>Таблица1[[#This Row],[Т8]]+Таблица1[[#This Row],[Lпрям2, мм]]</f>
        <v>25978.99582822654</v>
      </c>
      <c r="CH1910" s="14">
        <f>Таблица1[[#This Row],[Т9]]-Таблица1[[#This Row],[Т9]]</f>
        <v>0</v>
      </c>
      <c r="CI1910" s="50">
        <f>Таблица1[[#This Row],[Т9]]-Таблица1[[#This Row],[Т8]]</f>
        <v>37348.262362820649</v>
      </c>
      <c r="CJ1910" s="54">
        <f>Таблица1[[#This Row],[Т9]]-Таблица1[[#This Row],[Т7]]</f>
        <v>281.41895939479582</v>
      </c>
      <c r="CK1910" s="14">
        <f>Таблица1[[#This Row],[Т9]]-Таблица1[[#This Row],[Т6]]</f>
        <v>37738.557123226157</v>
      </c>
      <c r="CL1910" s="14">
        <f>Таблица1[[#This Row],[Т9]]-Таблица1[[#This Row],[Т5]]</f>
        <v>328.67278872858151</v>
      </c>
      <c r="CM1910" s="14">
        <f>Таблица1[[#This Row],[Т9]]-Таблица1[[#This Row],[Т4]]</f>
        <v>38867.032643563223</v>
      </c>
      <c r="CN1910" s="14">
        <f>Таблица1[[#This Row],[Т9]]-Таблица1[[#This Row],[Т3]]</f>
        <v>560.71297934814356</v>
      </c>
      <c r="CO1910" s="14">
        <f>Таблица1[[#This Row],[Т9]]-Таблица1[[#This Row],[Т2]]</f>
        <v>44347.564825751375</v>
      </c>
      <c r="CP1910" s="14">
        <f>Таблица1[[#This Row],[Т9]]-Таблица1[[#This Row],[Т1]]</f>
        <v>782.3147814442782</v>
      </c>
      <c r="CQ1910" s="14">
        <f>Таблица1[[#This Row],[Т9]]-Таблица1[[#This Row],[угол обхв6]]</f>
        <v>46850.928789628277</v>
      </c>
      <c r="CR1910" s="14">
        <f>Таблица1[[#This Row],[Т9]]-Таблица1[[#This Row],[угол обхв5]]</f>
        <v>1054.6516307634665</v>
      </c>
      <c r="CS1910" s="14">
        <f>Таблица1[[#This Row],[Т9]]-Таблица1[[#This Row],[угол обхв4]]</f>
        <v>59066.330501645294</v>
      </c>
      <c r="CT1910" s="14">
        <f>Таблица1[[#This Row],[Lкан_прям, мм]]+Таблица1[[#This Row],[Lкан_дуг, мм]]+Таблица1[[#This Row],[Lкан_леб,мм]]</f>
        <v>85045.326329871838</v>
      </c>
      <c r="CU1910" s="16">
        <f>Таблица1[[#This Row],[Lкан_леб,мм]]</f>
        <v>58011.678870881828</v>
      </c>
      <c r="CV1910" s="14">
        <f>2534431-(Таблица1[[#This Row],[Т23]]+Таблица1[[#This Row],[угол обхв3]])</f>
        <v>2449067.3525410099</v>
      </c>
      <c r="CW1910" s="50">
        <f>SUM(X1910:AC1910,AD1910:AI1910)-Таблица1[[#This Row],[lподв_min, мм]]</f>
        <v>22772.719770545649</v>
      </c>
      <c r="CX1910" s="17">
        <f>CW2349-Таблица1[[#This Row],[Суммарная длина каната]]</f>
        <v>-2425881.0394615582</v>
      </c>
    </row>
    <row r="1911" spans="1:102" x14ac:dyDescent="0.25">
      <c r="A1911" s="21">
        <v>1910</v>
      </c>
      <c r="B1911" s="10">
        <v>48.370204081632643</v>
      </c>
      <c r="C1911" s="10">
        <v>117.72285714285721</v>
      </c>
      <c r="D1911" s="11">
        <v>15313.897504974293</v>
      </c>
      <c r="E1911" s="11">
        <v>16715.890179904556</v>
      </c>
      <c r="F1911" s="11">
        <v>15190.296117012853</v>
      </c>
      <c r="G1911" s="11">
        <v>16782.551239707158</v>
      </c>
      <c r="H1911" s="11">
        <v>15721.897014974295</v>
      </c>
      <c r="I1911" s="11">
        <v>12406.490675150702</v>
      </c>
      <c r="J1911" s="11">
        <v>4309.3995047538519</v>
      </c>
      <c r="K1911" s="11">
        <v>25978.995828215771</v>
      </c>
      <c r="L1911" s="11">
        <v>1054.6516307742356</v>
      </c>
      <c r="M1911" s="11">
        <v>58011.678870881828</v>
      </c>
      <c r="N1911" s="11">
        <v>6822.7390870440049</v>
      </c>
      <c r="O1911" s="11">
        <v>19662.432445516119</v>
      </c>
      <c r="P1911" s="43">
        <v>9249.0623397880918</v>
      </c>
      <c r="Q1911" s="11">
        <v>20035.863736895768</v>
      </c>
      <c r="R1911" s="11">
        <v>14336.011829711371</v>
      </c>
      <c r="S1911" s="11">
        <v>17996.457478454529</v>
      </c>
      <c r="T1911" s="11">
        <v>15656.166862937696</v>
      </c>
      <c r="U1911" s="11">
        <v>17553.170113140339</v>
      </c>
      <c r="V1911" s="11">
        <v>15313.897504974293</v>
      </c>
      <c r="W1911" s="11">
        <v>16715.890179904556</v>
      </c>
      <c r="X1911" s="12">
        <v>0</v>
      </c>
      <c r="Y1911" s="12">
        <v>256.9533758875765</v>
      </c>
      <c r="Z1911" s="12">
        <v>217.87208227984905</v>
      </c>
      <c r="AA1911" s="44">
        <v>232.04019061955839</v>
      </c>
      <c r="AB1911" s="45">
        <v>47.253829333786712</v>
      </c>
      <c r="AC1911" s="12">
        <v>300.53215265346489</v>
      </c>
      <c r="AD1911" s="12">
        <v>12215.401712017017</v>
      </c>
      <c r="AE1911" s="12">
        <v>2454.8921475674065</v>
      </c>
      <c r="AF1911" s="12">
        <v>5480.5321821881489</v>
      </c>
      <c r="AG1911" s="44">
        <v>1128.4755203370632</v>
      </c>
      <c r="AH1911" s="45">
        <v>390.29476040551725</v>
      </c>
      <c r="AI1911" s="12">
        <v>4309.3995057006168</v>
      </c>
      <c r="AJ1911" s="12">
        <v>-44.833817110010223</v>
      </c>
      <c r="AK1911" s="12">
        <v>-8.7496407129593674</v>
      </c>
      <c r="AL1911" s="12">
        <v>21.846317101654261</v>
      </c>
      <c r="AM1911" s="44">
        <v>54.431914160261641</v>
      </c>
      <c r="AN1911" s="45">
        <v>47.796019585120789</v>
      </c>
      <c r="AO1911" s="12">
        <v>89.999999867044622</v>
      </c>
      <c r="AP1911" s="12">
        <v>-2127.532319573575</v>
      </c>
      <c r="AQ1911" s="12">
        <v>6760.6752741657601</v>
      </c>
      <c r="AR1911" s="12">
        <v>9400.8866016997908</v>
      </c>
      <c r="AS1911" s="44">
        <v>14667.88918139031</v>
      </c>
      <c r="AT1911" s="45">
        <v>15353.937627837902</v>
      </c>
      <c r="AU1911" s="12">
        <v>15721.897504974291</v>
      </c>
      <c r="AV1911" s="12">
        <v>11339.263293454389</v>
      </c>
      <c r="AW1911" s="12">
        <v>20065.684330981043</v>
      </c>
      <c r="AX1911" s="12">
        <v>20414.563345418097</v>
      </c>
      <c r="AY1911" s="44">
        <v>18233.778829037605</v>
      </c>
      <c r="AZ1911" s="45">
        <v>17279.087115763643</v>
      </c>
      <c r="BA1911" s="12">
        <v>16715.890180851322</v>
      </c>
      <c r="BB1911" s="12">
        <v>6535.0775079302175</v>
      </c>
      <c r="BC1911" s="12">
        <v>9186.998526909847</v>
      </c>
      <c r="BD1911" s="12">
        <v>14487.836091623069</v>
      </c>
      <c r="BE1911" s="44">
        <v>15324.289511258758</v>
      </c>
      <c r="BF1911" s="45">
        <v>15616.126740074087</v>
      </c>
      <c r="BG1911" s="12">
        <v>15721.897514974295</v>
      </c>
      <c r="BH1911" s="12">
        <v>19951.767572836954</v>
      </c>
      <c r="BI1911" s="12">
        <v>20439.115622360689</v>
      </c>
      <c r="BJ1911" s="12">
        <v>18375.157086976862</v>
      </c>
      <c r="BK1911" s="44">
        <v>17315.848762557267</v>
      </c>
      <c r="BL1911" s="45">
        <v>16989.973177281248</v>
      </c>
      <c r="BM1911" s="12">
        <v>12406.490675150704</v>
      </c>
      <c r="BN1911" s="12">
        <v>0</v>
      </c>
      <c r="BO1911" s="12">
        <v>36.084176397050854</v>
      </c>
      <c r="BP1911" s="12">
        <v>30.59595781461363</v>
      </c>
      <c r="BQ1911" s="48">
        <v>32.585597058607377</v>
      </c>
      <c r="BR1911" s="49">
        <v>6.6358945751408465</v>
      </c>
      <c r="BS1911" s="13">
        <v>42.203980281923826</v>
      </c>
      <c r="BT1911" s="12">
        <v>318.32112911816489</v>
      </c>
      <c r="BV1911" s="14">
        <f>Таблица1[[#This Row],[Lкан_леб,мм]]</f>
        <v>58011.678870881828</v>
      </c>
      <c r="BW1911" s="50">
        <f>Таблица1[[#This Row],[угол обхв4]]+Таблица1[[#This Row],[Lдуг 3,мм]]</f>
        <v>12215.401712017017</v>
      </c>
      <c r="BX1911" s="54">
        <f>Таблица1[[#This Row],[угол обхв5]]+Таблица1[[#This Row],[Y5, мм]]</f>
        <v>58268.632246769404</v>
      </c>
      <c r="BY1911" s="14">
        <f>Таблица1[[#This Row],[угол обхв6]]+Таблица1[[#This Row],[Lдуг 4,мм]]</f>
        <v>14670.293859584424</v>
      </c>
      <c r="BZ1911" s="14">
        <f>Таблица1[[#This Row],[Т1]]+Таблица1[[#This Row],[X6, мм]]</f>
        <v>58486.504329049254</v>
      </c>
      <c r="CA1911" s="14">
        <f>Таблица1[[#This Row],[Т2]]+Таблица1[[#This Row],[Lдуг 5,мм]]</f>
        <v>20150.826041772572</v>
      </c>
      <c r="CB1911" s="14">
        <f>Таблица1[[#This Row],[Т3]]+Таблица1[[#This Row],[Y6, мм]]</f>
        <v>58718.544519668809</v>
      </c>
      <c r="CC1911" s="14">
        <f>Таблица1[[#This Row],[Т4]]+Таблица1[[#This Row],[Lдуг 6,мм]]</f>
        <v>21279.301562109635</v>
      </c>
      <c r="CD1911" s="14">
        <f>Таблица1[[#This Row],[Т5]]+Таблица1[[#This Row],[Lдуг 1,мм]]</f>
        <v>58765.798349002594</v>
      </c>
      <c r="CE1911" s="14">
        <f>Таблица1[[#This Row],[Т6]]+Таблица1[[#This Row],[Lпрям1, мм]]</f>
        <v>21669.596322515154</v>
      </c>
      <c r="CF1911" s="15">
        <f>Таблица1[[#This Row],[Т7]]+Таблица1[[#This Row],[Lдуг 2,мм]]</f>
        <v>59066.330501656063</v>
      </c>
      <c r="CG1911" s="14">
        <f>Таблица1[[#This Row],[Т8]]+Таблица1[[#This Row],[Lпрям2, мм]]</f>
        <v>25978.995828215771</v>
      </c>
      <c r="CH1911" s="14">
        <f>Таблица1[[#This Row],[Т9]]-Таблица1[[#This Row],[Т9]]</f>
        <v>0</v>
      </c>
      <c r="CI1911" s="50">
        <f>Таблица1[[#This Row],[Т9]]-Таблица1[[#This Row],[Т8]]</f>
        <v>37396.734179140913</v>
      </c>
      <c r="CJ1911" s="54">
        <f>Таблица1[[#This Row],[Т9]]-Таблица1[[#This Row],[Т7]]</f>
        <v>300.53215265346807</v>
      </c>
      <c r="CK1911" s="14">
        <f>Таблица1[[#This Row],[Т9]]-Таблица1[[#This Row],[Т6]]</f>
        <v>37787.028939546428</v>
      </c>
      <c r="CL1911" s="14">
        <f>Таблица1[[#This Row],[Т9]]-Таблица1[[#This Row],[Т5]]</f>
        <v>347.78598198725376</v>
      </c>
      <c r="CM1911" s="14">
        <f>Таблица1[[#This Row],[Т9]]-Таблица1[[#This Row],[Т4]]</f>
        <v>38915.504459883494</v>
      </c>
      <c r="CN1911" s="14">
        <f>Таблица1[[#This Row],[Т9]]-Таблица1[[#This Row],[Т3]]</f>
        <v>579.82617260680854</v>
      </c>
      <c r="CO1911" s="14">
        <f>Таблица1[[#This Row],[Т9]]-Таблица1[[#This Row],[Т2]]</f>
        <v>44396.036642071638</v>
      </c>
      <c r="CP1911" s="14">
        <f>Таблица1[[#This Row],[Т9]]-Таблица1[[#This Row],[Т1]]</f>
        <v>797.69825488665811</v>
      </c>
      <c r="CQ1911" s="14">
        <f>Таблица1[[#This Row],[Т9]]-Таблица1[[#This Row],[угол обхв6]]</f>
        <v>46850.928789639045</v>
      </c>
      <c r="CR1911" s="14">
        <f>Таблица1[[#This Row],[Т9]]-Таблица1[[#This Row],[угол обхв5]]</f>
        <v>1054.6516307742349</v>
      </c>
      <c r="CS1911" s="14">
        <f>Таблица1[[#This Row],[Т9]]-Таблица1[[#This Row],[угол обхв4]]</f>
        <v>59066.330501656063</v>
      </c>
      <c r="CT1911" s="14">
        <f>Таблица1[[#This Row],[Lкан_прям, мм]]+Таблица1[[#This Row],[Lкан_дуг, мм]]+Таблица1[[#This Row],[Lкан_леб,мм]]</f>
        <v>85045.326329871838</v>
      </c>
      <c r="CU1911" s="16">
        <f>Таблица1[[#This Row],[Lкан_леб,мм]]</f>
        <v>58011.678870881828</v>
      </c>
      <c r="CV1911" s="14">
        <f>2534431-(Таблица1[[#This Row],[Т23]]+Таблица1[[#This Row],[угол обхв3]])</f>
        <v>2449067.3525410099</v>
      </c>
      <c r="CW1911" s="50">
        <f>SUM(X1911:AC1911,AD1911:AI1911)-Таблица1[[#This Row],[lподв_min, мм]]</f>
        <v>22724.247954236154</v>
      </c>
      <c r="CX1911" s="17">
        <f>CW2350-Таблица1[[#This Row],[Суммарная длина каната]]</f>
        <v>-2425931.4933678447</v>
      </c>
    </row>
    <row r="1912" spans="1:102" x14ac:dyDescent="0.25">
      <c r="A1912" s="21">
        <v>1911</v>
      </c>
      <c r="B1912" s="10">
        <v>48.370204081632643</v>
      </c>
      <c r="C1912" s="10">
        <v>120.40693877551027</v>
      </c>
      <c r="D1912" s="11">
        <v>15398.242200755614</v>
      </c>
      <c r="E1912" s="11">
        <v>17086.77934022023</v>
      </c>
      <c r="F1912" s="11">
        <v>15271.654746860073</v>
      </c>
      <c r="G1912" s="11">
        <v>17147.579147096934</v>
      </c>
      <c r="H1912" s="11">
        <v>15806.241710755614</v>
      </c>
      <c r="I1912" s="11">
        <v>12728.082194435021</v>
      </c>
      <c r="J1912" s="11">
        <v>4358.6971457852069</v>
      </c>
      <c r="K1912" s="11">
        <v>25978.995828205065</v>
      </c>
      <c r="L1912" s="11">
        <v>1054.6516307849445</v>
      </c>
      <c r="M1912" s="11">
        <v>58011.678870881828</v>
      </c>
      <c r="N1912" s="11">
        <v>6822.7390870440049</v>
      </c>
      <c r="O1912" s="11">
        <v>19662.432445516119</v>
      </c>
      <c r="P1912" s="43">
        <v>9184.5898139923047</v>
      </c>
      <c r="Q1912" s="11">
        <v>20119.100895806088</v>
      </c>
      <c r="R1912" s="11">
        <v>14361.461744885622</v>
      </c>
      <c r="S1912" s="11">
        <v>18320.148419744284</v>
      </c>
      <c r="T1912" s="11">
        <v>15700.927140306712</v>
      </c>
      <c r="U1912" s="11">
        <v>17939.168821249263</v>
      </c>
      <c r="V1912" s="11">
        <v>15398.242200755614</v>
      </c>
      <c r="W1912" s="11">
        <v>17086.77934022023</v>
      </c>
      <c r="X1912" s="12">
        <v>0</v>
      </c>
      <c r="Y1912" s="12">
        <v>241.33306631805635</v>
      </c>
      <c r="Z1912" s="12">
        <v>214.3791986014719</v>
      </c>
      <c r="AA1912" s="44">
        <v>232.04019061955935</v>
      </c>
      <c r="AB1912" s="45">
        <v>47.253829333787124</v>
      </c>
      <c r="AC1912" s="12">
        <v>319.64534591206984</v>
      </c>
      <c r="AD1912" s="12">
        <v>12215.401712017017</v>
      </c>
      <c r="AE1912" s="12">
        <v>2405.594506536057</v>
      </c>
      <c r="AF1912" s="12">
        <v>5480.5321821881498</v>
      </c>
      <c r="AG1912" s="44">
        <v>1128.4755203370576</v>
      </c>
      <c r="AH1912" s="45">
        <v>390.29476040551617</v>
      </c>
      <c r="AI1912" s="12">
        <v>4358.6971467212634</v>
      </c>
      <c r="AJ1912" s="12">
        <v>-44.833817110010223</v>
      </c>
      <c r="AK1912" s="12">
        <v>-10.943213784090045</v>
      </c>
      <c r="AL1912" s="12">
        <v>19.162235469001178</v>
      </c>
      <c r="AM1912" s="44">
        <v>51.747832527608693</v>
      </c>
      <c r="AN1912" s="45">
        <v>45.111937952467791</v>
      </c>
      <c r="AO1912" s="12">
        <v>89.999999868548386</v>
      </c>
      <c r="AP1912" s="12">
        <v>-2127.532319573575</v>
      </c>
      <c r="AQ1912" s="12">
        <v>6745.2859970855479</v>
      </c>
      <c r="AR1912" s="12">
        <v>9318.5134159042955</v>
      </c>
      <c r="AS1912" s="44">
        <v>14681.861497082271</v>
      </c>
      <c r="AT1912" s="45">
        <v>15411.864487011257</v>
      </c>
      <c r="AU1912" s="12">
        <v>15806.242200755614</v>
      </c>
      <c r="AV1912" s="12">
        <v>11339.263293454389</v>
      </c>
      <c r="AW1912" s="12">
        <v>20063.013297349913</v>
      </c>
      <c r="AX1912" s="12">
        <v>20504.494809679825</v>
      </c>
      <c r="AY1912" s="44">
        <v>18572.750871815373</v>
      </c>
      <c r="AZ1912" s="45">
        <v>17651.23344226677</v>
      </c>
      <c r="BA1912" s="12">
        <v>17086.779341156285</v>
      </c>
      <c r="BB1912" s="12">
        <v>6535.0775079302175</v>
      </c>
      <c r="BC1912" s="12">
        <v>9107.1367240338477</v>
      </c>
      <c r="BD1912" s="12">
        <v>14495.385346797613</v>
      </c>
      <c r="BE1912" s="44">
        <v>15380.527388110064</v>
      </c>
      <c r="BF1912" s="45">
        <v>15687.304854051068</v>
      </c>
      <c r="BG1912" s="12">
        <v>15806.242210755614</v>
      </c>
      <c r="BH1912" s="12">
        <v>19951.767572836954</v>
      </c>
      <c r="BI1912" s="12">
        <v>20519.681747639883</v>
      </c>
      <c r="BJ1912" s="12">
        <v>18705.542333618025</v>
      </c>
      <c r="BK1912" s="44">
        <v>17686.566369178177</v>
      </c>
      <c r="BL1912" s="45">
        <v>17374.714719202722</v>
      </c>
      <c r="BM1912" s="12">
        <v>12728.082194435023</v>
      </c>
      <c r="BN1912" s="12">
        <v>0</v>
      </c>
      <c r="BO1912" s="12">
        <v>33.890603325920175</v>
      </c>
      <c r="BP1912" s="12">
        <v>30.105449253091223</v>
      </c>
      <c r="BQ1912" s="48">
        <v>32.585597058607512</v>
      </c>
      <c r="BR1912" s="49">
        <v>6.6358945751409042</v>
      </c>
      <c r="BS1912" s="13">
        <v>44.888061916080595</v>
      </c>
      <c r="BT1912" s="12">
        <v>318.32112911816489</v>
      </c>
      <c r="BV1912" s="14">
        <f>Таблица1[[#This Row],[Lкан_леб,мм]]</f>
        <v>58011.678870881828</v>
      </c>
      <c r="BW1912" s="50">
        <f>Таблица1[[#This Row],[угол обхв4]]+Таблица1[[#This Row],[Lдуг 3,мм]]</f>
        <v>12215.401712017017</v>
      </c>
      <c r="BX1912" s="54">
        <f>Таблица1[[#This Row],[угол обхв5]]+Таблица1[[#This Row],[Y5, мм]]</f>
        <v>58253.011937199881</v>
      </c>
      <c r="BY1912" s="14">
        <f>Таблица1[[#This Row],[угол обхв6]]+Таблица1[[#This Row],[Lдуг 4,мм]]</f>
        <v>14620.996218553075</v>
      </c>
      <c r="BZ1912" s="14">
        <f>Таблица1[[#This Row],[Т1]]+Таблица1[[#This Row],[X6, мм]]</f>
        <v>58467.39113580135</v>
      </c>
      <c r="CA1912" s="14">
        <f>Таблица1[[#This Row],[Т2]]+Таблица1[[#This Row],[Lдуг 5,мм]]</f>
        <v>20101.528400741227</v>
      </c>
      <c r="CB1912" s="14">
        <f>Таблица1[[#This Row],[Т3]]+Таблица1[[#This Row],[Y6, мм]]</f>
        <v>58699.431326420912</v>
      </c>
      <c r="CC1912" s="14">
        <f>Таблица1[[#This Row],[Т4]]+Таблица1[[#This Row],[Lдуг 6,мм]]</f>
        <v>21230.003921078285</v>
      </c>
      <c r="CD1912" s="14">
        <f>Таблица1[[#This Row],[Т5]]+Таблица1[[#This Row],[Lдуг 1,мм]]</f>
        <v>58746.685155754698</v>
      </c>
      <c r="CE1912" s="14">
        <f>Таблица1[[#This Row],[Т6]]+Таблица1[[#This Row],[Lпрям1, мм]]</f>
        <v>21620.2986814838</v>
      </c>
      <c r="CF1912" s="15">
        <f>Таблица1[[#This Row],[Т7]]+Таблица1[[#This Row],[Lдуг 2,мм]]</f>
        <v>59066.330501666765</v>
      </c>
      <c r="CG1912" s="14">
        <f>Таблица1[[#This Row],[Т8]]+Таблица1[[#This Row],[Lпрям2, мм]]</f>
        <v>25978.995828205065</v>
      </c>
      <c r="CH1912" s="14">
        <f>Таблица1[[#This Row],[Т9]]-Таблица1[[#This Row],[Т9]]</f>
        <v>0</v>
      </c>
      <c r="CI1912" s="50">
        <f>Таблица1[[#This Row],[Т9]]-Таблица1[[#This Row],[Т8]]</f>
        <v>37446.031820182965</v>
      </c>
      <c r="CJ1912" s="54">
        <f>Таблица1[[#This Row],[Т9]]-Таблица1[[#This Row],[Т7]]</f>
        <v>319.64534591206757</v>
      </c>
      <c r="CK1912" s="14">
        <f>Таблица1[[#This Row],[Т9]]-Таблица1[[#This Row],[Т6]]</f>
        <v>37836.32658058848</v>
      </c>
      <c r="CL1912" s="14">
        <f>Таблица1[[#This Row],[Т9]]-Таблица1[[#This Row],[Т5]]</f>
        <v>366.89917524585326</v>
      </c>
      <c r="CM1912" s="14">
        <f>Таблица1[[#This Row],[Т9]]-Таблица1[[#This Row],[Т4]]</f>
        <v>38964.802100925539</v>
      </c>
      <c r="CN1912" s="14">
        <f>Таблица1[[#This Row],[Т9]]-Таблица1[[#This Row],[Т3]]</f>
        <v>598.93936586541531</v>
      </c>
      <c r="CO1912" s="14">
        <f>Таблица1[[#This Row],[Т9]]-Таблица1[[#This Row],[Т2]]</f>
        <v>44445.334283113691</v>
      </c>
      <c r="CP1912" s="14">
        <f>Таблица1[[#This Row],[Т9]]-Таблица1[[#This Row],[Т1]]</f>
        <v>813.31856446688471</v>
      </c>
      <c r="CQ1912" s="14">
        <f>Таблица1[[#This Row],[Т9]]-Таблица1[[#This Row],[угол обхв6]]</f>
        <v>46850.928789649748</v>
      </c>
      <c r="CR1912" s="14">
        <f>Таблица1[[#This Row],[Т9]]-Таблица1[[#This Row],[угол обхв5]]</f>
        <v>1054.6516307849379</v>
      </c>
      <c r="CS1912" s="14">
        <f>Таблица1[[#This Row],[Т9]]-Таблица1[[#This Row],[угол обхв4]]</f>
        <v>59066.330501666765</v>
      </c>
      <c r="CT1912" s="14">
        <f>Таблица1[[#This Row],[Lкан_прям, мм]]+Таблица1[[#This Row],[Lкан_дуг, мм]]+Таблица1[[#This Row],[Lкан_леб,мм]]</f>
        <v>85045.326329871838</v>
      </c>
      <c r="CU1912" s="16">
        <f>Таблица1[[#This Row],[Lкан_леб,мм]]</f>
        <v>58011.678870881828</v>
      </c>
      <c r="CV1912" s="14">
        <f>2534431-(Таблица1[[#This Row],[Т23]]+Таблица1[[#This Row],[угол обхв3]])</f>
        <v>2449067.3525410099</v>
      </c>
      <c r="CW1912" s="50">
        <f>SUM(X1912:AC1912,AD1912:AI1912)-Таблица1[[#This Row],[lподв_min, мм]]</f>
        <v>22674.950313204805</v>
      </c>
      <c r="CX1912" s="17">
        <f>CW2351-Таблица1[[#This Row],[Суммарная длина каната]]</f>
        <v>-2425983.5715760742</v>
      </c>
    </row>
    <row r="1913" spans="1:102" x14ac:dyDescent="0.25">
      <c r="A1913" s="21">
        <v>1912</v>
      </c>
      <c r="B1913" s="10">
        <v>48.370204081632643</v>
      </c>
      <c r="C1913" s="10">
        <v>123.09102040816332</v>
      </c>
      <c r="D1913" s="11">
        <v>15465.126021684247</v>
      </c>
      <c r="E1913" s="11">
        <v>17461.211378705313</v>
      </c>
      <c r="F1913" s="11">
        <v>15335.830253995628</v>
      </c>
      <c r="G1913" s="11">
        <v>17516.016528625834</v>
      </c>
      <c r="H1913" s="11">
        <v>15873.125531684247</v>
      </c>
      <c r="I1913" s="11">
        <v>13052.450515541148</v>
      </c>
      <c r="J1913" s="11">
        <v>4408.7608631641669</v>
      </c>
      <c r="K1913" s="11">
        <v>25978.995828194435</v>
      </c>
      <c r="L1913" s="11">
        <v>1054.6516307955706</v>
      </c>
      <c r="M1913" s="11">
        <v>58011.678870881828</v>
      </c>
      <c r="N1913" s="11">
        <v>6822.7390870440049</v>
      </c>
      <c r="O1913" s="11">
        <v>19662.432445516119</v>
      </c>
      <c r="P1913" s="43">
        <v>9116.2901124259879</v>
      </c>
      <c r="Q1913" s="11">
        <v>20199.227557860006</v>
      </c>
      <c r="R1913" s="11">
        <v>14371.725639329972</v>
      </c>
      <c r="S1913" s="11">
        <v>18644.676039718699</v>
      </c>
      <c r="T1913" s="11">
        <v>15727.562405995664</v>
      </c>
      <c r="U1913" s="11">
        <v>18326.840135268747</v>
      </c>
      <c r="V1913" s="11">
        <v>15465.126021684247</v>
      </c>
      <c r="W1913" s="11">
        <v>17461.211378705313</v>
      </c>
      <c r="X1913" s="12">
        <v>0</v>
      </c>
      <c r="Y1913" s="12">
        <v>225.45695624321877</v>
      </c>
      <c r="Z1913" s="12">
        <v>211.14211542841247</v>
      </c>
      <c r="AA1913" s="44">
        <v>232.04019061955859</v>
      </c>
      <c r="AB1913" s="45">
        <v>47.253829333785404</v>
      </c>
      <c r="AC1913" s="12">
        <v>338.75853917059533</v>
      </c>
      <c r="AD1913" s="12">
        <v>12215.401712017017</v>
      </c>
      <c r="AE1913" s="12">
        <v>2355.530789157091</v>
      </c>
      <c r="AF1913" s="12">
        <v>5480.5321821881489</v>
      </c>
      <c r="AG1913" s="44">
        <v>1128.4755203370623</v>
      </c>
      <c r="AH1913" s="45">
        <v>390.29476040551907</v>
      </c>
      <c r="AI1913" s="12">
        <v>4408.7608640895933</v>
      </c>
      <c r="AJ1913" s="12">
        <v>-44.833817110010223</v>
      </c>
      <c r="AK1913" s="12">
        <v>-13.172709133044261</v>
      </c>
      <c r="AL1913" s="12">
        <v>16.478153836348135</v>
      </c>
      <c r="AM1913" s="44">
        <v>49.06375089495554</v>
      </c>
      <c r="AN1913" s="45">
        <v>42.427856319814879</v>
      </c>
      <c r="AO1913" s="12">
        <v>89.99999987004108</v>
      </c>
      <c r="AP1913" s="12">
        <v>-2127.532319573575</v>
      </c>
      <c r="AQ1913" s="12">
        <v>6729.7611447286436</v>
      </c>
      <c r="AR1913" s="12">
        <v>9232.0192055719053</v>
      </c>
      <c r="AS1913" s="44">
        <v>14679.944786221735</v>
      </c>
      <c r="AT1913" s="45">
        <v>15452.300581962501</v>
      </c>
      <c r="AU1913" s="12">
        <v>15873.126021684246</v>
      </c>
      <c r="AV1913" s="12">
        <v>11339.263293454389</v>
      </c>
      <c r="AW1913" s="12">
        <v>20059.696969785276</v>
      </c>
      <c r="AX1913" s="12">
        <v>20590.470164179438</v>
      </c>
      <c r="AY1913" s="44">
        <v>18912.005345050744</v>
      </c>
      <c r="AZ1913" s="45">
        <v>18025.684148726992</v>
      </c>
      <c r="BA1913" s="12">
        <v>17461.211379630742</v>
      </c>
      <c r="BB1913" s="12">
        <v>6535.0775079302175</v>
      </c>
      <c r="BC1913" s="12">
        <v>9023.3121701106265</v>
      </c>
      <c r="BD1913" s="12">
        <v>14487.45473247589</v>
      </c>
      <c r="BE1913" s="44">
        <v>15419.3432591039</v>
      </c>
      <c r="BF1913" s="45">
        <v>15740.387845717409</v>
      </c>
      <c r="BG1913" s="12">
        <v>15873.126031684247</v>
      </c>
      <c r="BH1913" s="12">
        <v>19951.767572836954</v>
      </c>
      <c r="BI1913" s="12">
        <v>20596.492082129163</v>
      </c>
      <c r="BJ1913" s="12">
        <v>19035.918646038135</v>
      </c>
      <c r="BK1913" s="44">
        <v>18059.510829936702</v>
      </c>
      <c r="BL1913" s="45">
        <v>17762.367365247068</v>
      </c>
      <c r="BM1913" s="12">
        <v>13052.45051554115</v>
      </c>
      <c r="BN1913" s="12">
        <v>0</v>
      </c>
      <c r="BO1913" s="12">
        <v>31.661107976965958</v>
      </c>
      <c r="BP1913" s="12">
        <v>29.650862969392399</v>
      </c>
      <c r="BQ1913" s="48">
        <v>32.585597058607405</v>
      </c>
      <c r="BR1913" s="49">
        <v>6.6358945751406626</v>
      </c>
      <c r="BS1913" s="13">
        <v>47.572143550226208</v>
      </c>
      <c r="BT1913" s="12">
        <v>318.32112911816489</v>
      </c>
      <c r="BV1913" s="14">
        <f>Таблица1[[#This Row],[Lкан_леб,мм]]</f>
        <v>58011.678870881828</v>
      </c>
      <c r="BW1913" s="50">
        <f>Таблица1[[#This Row],[угол обхв4]]+Таблица1[[#This Row],[Lдуг 3,мм]]</f>
        <v>12215.401712017017</v>
      </c>
      <c r="BX1913" s="54">
        <f>Таблица1[[#This Row],[угол обхв5]]+Таблица1[[#This Row],[Y5, мм]]</f>
        <v>58237.135827125043</v>
      </c>
      <c r="BY1913" s="14">
        <f>Таблица1[[#This Row],[угол обхв6]]+Таблица1[[#This Row],[Lдуг 4,мм]]</f>
        <v>14570.932501174109</v>
      </c>
      <c r="BZ1913" s="14">
        <f>Таблица1[[#This Row],[Т1]]+Таблица1[[#This Row],[X6, мм]]</f>
        <v>58448.277942553454</v>
      </c>
      <c r="CA1913" s="14">
        <f>Таблица1[[#This Row],[Т2]]+Таблица1[[#This Row],[Lдуг 5,мм]]</f>
        <v>20051.464683362257</v>
      </c>
      <c r="CB1913" s="14">
        <f>Таблица1[[#This Row],[Т3]]+Таблица1[[#This Row],[Y6, мм]]</f>
        <v>58680.318133173016</v>
      </c>
      <c r="CC1913" s="14">
        <f>Таблица1[[#This Row],[Т4]]+Таблица1[[#This Row],[Lдуг 6,мм]]</f>
        <v>21179.94020369932</v>
      </c>
      <c r="CD1913" s="14">
        <f>Таблица1[[#This Row],[Т5]]+Таблица1[[#This Row],[Lдуг 1,мм]]</f>
        <v>58727.571962506801</v>
      </c>
      <c r="CE1913" s="14">
        <f>Таблица1[[#This Row],[Т6]]+Таблица1[[#This Row],[Lпрям1, мм]]</f>
        <v>21570.234964104839</v>
      </c>
      <c r="CF1913" s="15">
        <f>Таблица1[[#This Row],[Т7]]+Таблица1[[#This Row],[Lдуг 2,мм]]</f>
        <v>59066.330501677396</v>
      </c>
      <c r="CG1913" s="14">
        <f>Таблица1[[#This Row],[Т8]]+Таблица1[[#This Row],[Lпрям2, мм]]</f>
        <v>25978.995828194431</v>
      </c>
      <c r="CH1913" s="14">
        <f>Таблица1[[#This Row],[Т9]]-Таблица1[[#This Row],[Т9]]</f>
        <v>0</v>
      </c>
      <c r="CI1913" s="50">
        <f>Таблица1[[#This Row],[Т9]]-Таблица1[[#This Row],[Т8]]</f>
        <v>37496.095537572561</v>
      </c>
      <c r="CJ1913" s="54">
        <f>Таблица1[[#This Row],[Т9]]-Таблица1[[#This Row],[Т7]]</f>
        <v>338.7585391705943</v>
      </c>
      <c r="CK1913" s="14">
        <f>Таблица1[[#This Row],[Т9]]-Таблица1[[#This Row],[Т6]]</f>
        <v>37886.390297978076</v>
      </c>
      <c r="CL1913" s="14">
        <f>Таблица1[[#This Row],[Т9]]-Таблица1[[#This Row],[Т5]]</f>
        <v>386.01236850437999</v>
      </c>
      <c r="CM1913" s="14">
        <f>Таблица1[[#This Row],[Т9]]-Таблица1[[#This Row],[Т4]]</f>
        <v>39014.865818315142</v>
      </c>
      <c r="CN1913" s="14">
        <f>Таблица1[[#This Row],[Т9]]-Таблица1[[#This Row],[Т3]]</f>
        <v>618.05255912394205</v>
      </c>
      <c r="CO1913" s="14">
        <f>Таблица1[[#This Row],[Т9]]-Таблица1[[#This Row],[Т2]]</f>
        <v>44495.398000503286</v>
      </c>
      <c r="CP1913" s="14">
        <f>Таблица1[[#This Row],[Т9]]-Таблица1[[#This Row],[Т1]]</f>
        <v>829.19467455235281</v>
      </c>
      <c r="CQ1913" s="14">
        <f>Таблица1[[#This Row],[Т9]]-Таблица1[[#This Row],[угол обхв6]]</f>
        <v>46850.928789660378</v>
      </c>
      <c r="CR1913" s="14">
        <f>Таблица1[[#This Row],[Т9]]-Таблица1[[#This Row],[угол обхв5]]</f>
        <v>1054.6516307955681</v>
      </c>
      <c r="CS1913" s="14">
        <f>Таблица1[[#This Row],[Т9]]-Таблица1[[#This Row],[угол обхв4]]</f>
        <v>59066.330501677396</v>
      </c>
      <c r="CT1913" s="14">
        <f>Таблица1[[#This Row],[Lкан_прям, мм]]+Таблица1[[#This Row],[Lкан_дуг, мм]]+Таблица1[[#This Row],[Lкан_леб,мм]]</f>
        <v>85045.326329871838</v>
      </c>
      <c r="CU1913" s="16">
        <f>Таблица1[[#This Row],[Lкан_леб,мм]]</f>
        <v>58011.678870881828</v>
      </c>
      <c r="CV1913" s="14">
        <f>2534431-(Таблица1[[#This Row],[Т23]]+Таблица1[[#This Row],[угол обхв3]])</f>
        <v>2449067.3525410099</v>
      </c>
      <c r="CW1913" s="50">
        <f>SUM(X1913:AC1913,AD1913:AI1913)-Таблица1[[#This Row],[lподв_min, мм]]</f>
        <v>22624.886595825836</v>
      </c>
      <c r="CX1913" s="17">
        <f>CW2352-Таблица1[[#This Row],[Суммарная длина каната]]</f>
        <v>-2426037.2638864531</v>
      </c>
    </row>
    <row r="1914" spans="1:102" x14ac:dyDescent="0.25">
      <c r="A1914" s="21">
        <v>1913</v>
      </c>
      <c r="B1914" s="10">
        <v>48.370204081632643</v>
      </c>
      <c r="C1914" s="10">
        <v>125.77510204081636</v>
      </c>
      <c r="D1914" s="11">
        <v>15514.402214477061</v>
      </c>
      <c r="E1914" s="11">
        <v>17838.364734477149</v>
      </c>
      <c r="F1914" s="11">
        <v>15382.681827589062</v>
      </c>
      <c r="G1914" s="11">
        <v>17887.054976600968</v>
      </c>
      <c r="H1914" s="11">
        <v>15922.40172447706</v>
      </c>
      <c r="I1914" s="11">
        <v>13378.837616738567</v>
      </c>
      <c r="J1914" s="11">
        <v>4459.527117738583</v>
      </c>
      <c r="K1914" s="11">
        <v>25978.995828183899</v>
      </c>
      <c r="L1914" s="11">
        <v>1054.6516308061084</v>
      </c>
      <c r="M1914" s="11">
        <v>58011.678870881828</v>
      </c>
      <c r="N1914" s="11">
        <v>6822.7390870440049</v>
      </c>
      <c r="O1914" s="11">
        <v>19662.432445516119</v>
      </c>
      <c r="P1914" s="43">
        <v>9044.3130950298964</v>
      </c>
      <c r="Q1914" s="11">
        <v>20276.067912965336</v>
      </c>
      <c r="R1914" s="11">
        <v>14366.780992497799</v>
      </c>
      <c r="S1914" s="11">
        <v>18969.328275385004</v>
      </c>
      <c r="T1914" s="11">
        <v>15736.01421817763</v>
      </c>
      <c r="U1914" s="11">
        <v>18715.333445330518</v>
      </c>
      <c r="V1914" s="11">
        <v>15514.402214477061</v>
      </c>
      <c r="W1914" s="11">
        <v>17838.364734477149</v>
      </c>
      <c r="X1914" s="12">
        <v>0</v>
      </c>
      <c r="Y1914" s="12">
        <v>209.30435340337814</v>
      </c>
      <c r="Z1914" s="12">
        <v>208.1815250203561</v>
      </c>
      <c r="AA1914" s="44">
        <v>232.0401906195587</v>
      </c>
      <c r="AB1914" s="45">
        <v>47.253829333786939</v>
      </c>
      <c r="AC1914" s="12">
        <v>357.87173242902861</v>
      </c>
      <c r="AD1914" s="12">
        <v>12215.401712017017</v>
      </c>
      <c r="AE1914" s="12">
        <v>2304.76453458268</v>
      </c>
      <c r="AF1914" s="12">
        <v>5480.5321821881489</v>
      </c>
      <c r="AG1914" s="44">
        <v>1128.4755203370571</v>
      </c>
      <c r="AH1914" s="45">
        <v>390.2947604055197</v>
      </c>
      <c r="AI1914" s="12">
        <v>4459.5271186534756</v>
      </c>
      <c r="AJ1914" s="12">
        <v>-44.833817110010223</v>
      </c>
      <c r="AK1914" s="12">
        <v>-15.441032591068515</v>
      </c>
      <c r="AL1914" s="12">
        <v>13.794072203695102</v>
      </c>
      <c r="AM1914" s="44">
        <v>46.379669262302521</v>
      </c>
      <c r="AN1914" s="45">
        <v>39.743774687161647</v>
      </c>
      <c r="AO1914" s="12">
        <v>89.999999871520515</v>
      </c>
      <c r="AP1914" s="12">
        <v>-2127.532319573575</v>
      </c>
      <c r="AQ1914" s="12">
        <v>6714.110519152312</v>
      </c>
      <c r="AR1914" s="12">
        <v>9141.5937521648957</v>
      </c>
      <c r="AS1914" s="44">
        <v>14662.143254364073</v>
      </c>
      <c r="AT1914" s="45">
        <v>15475.157189744768</v>
      </c>
      <c r="AU1914" s="12">
        <v>15922.402214477061</v>
      </c>
      <c r="AV1914" s="12">
        <v>11339.263293454389</v>
      </c>
      <c r="AW1914" s="12">
        <v>20055.705676537251</v>
      </c>
      <c r="AX1914" s="12">
        <v>20672.300765903332</v>
      </c>
      <c r="AY1914" s="44">
        <v>19250.797872793388</v>
      </c>
      <c r="AZ1914" s="45">
        <v>18401.617633301259</v>
      </c>
      <c r="BA1914" s="12">
        <v>17838.364735392042</v>
      </c>
      <c r="BB1914" s="12">
        <v>6535.0775079302175</v>
      </c>
      <c r="BC1914" s="12">
        <v>8935.6845271382026</v>
      </c>
      <c r="BD1914" s="12">
        <v>14464.0616496328</v>
      </c>
      <c r="BE1914" s="44">
        <v>15440.651956311356</v>
      </c>
      <c r="BF1914" s="45">
        <v>15775.25924290992</v>
      </c>
      <c r="BG1914" s="12">
        <v>15922.40222447706</v>
      </c>
      <c r="BH1914" s="12">
        <v>19951.767572836954</v>
      </c>
      <c r="BI1914" s="12">
        <v>20669.341143986469</v>
      </c>
      <c r="BJ1914" s="12">
        <v>19365.561128322999</v>
      </c>
      <c r="BK1914" s="44">
        <v>18433.863847922134</v>
      </c>
      <c r="BL1914" s="45">
        <v>18152.080546506408</v>
      </c>
      <c r="BM1914" s="12">
        <v>13378.837616738569</v>
      </c>
      <c r="BN1914" s="12">
        <v>0</v>
      </c>
      <c r="BO1914" s="12">
        <v>29.392784518941706</v>
      </c>
      <c r="BP1914" s="12">
        <v>29.235104794763618</v>
      </c>
      <c r="BQ1914" s="48">
        <v>32.585597058607419</v>
      </c>
      <c r="BR1914" s="49">
        <v>6.6358945751408784</v>
      </c>
      <c r="BS1914" s="13">
        <v>50.256225184358868</v>
      </c>
      <c r="BT1914" s="12">
        <v>318.32112911816489</v>
      </c>
      <c r="BV1914" s="14">
        <f>Таблица1[[#This Row],[Lкан_леб,мм]]</f>
        <v>58011.678870881828</v>
      </c>
      <c r="BW1914" s="50">
        <f>Таблица1[[#This Row],[угол обхв4]]+Таблица1[[#This Row],[Lдуг 3,мм]]</f>
        <v>12215.401712017017</v>
      </c>
      <c r="BX1914" s="54">
        <f>Таблица1[[#This Row],[угол обхв5]]+Таблица1[[#This Row],[Y5, мм]]</f>
        <v>58220.983224285206</v>
      </c>
      <c r="BY1914" s="14">
        <f>Таблица1[[#This Row],[угол обхв6]]+Таблица1[[#This Row],[Lдуг 4,мм]]</f>
        <v>14520.166246599698</v>
      </c>
      <c r="BZ1914" s="14">
        <f>Таблица1[[#This Row],[Т1]]+Таблица1[[#This Row],[X6, мм]]</f>
        <v>58429.164749305564</v>
      </c>
      <c r="CA1914" s="14">
        <f>Таблица1[[#This Row],[Т2]]+Таблица1[[#This Row],[Lдуг 5,мм]]</f>
        <v>20000.698428787848</v>
      </c>
      <c r="CB1914" s="14">
        <f>Таблица1[[#This Row],[Т3]]+Таблица1[[#This Row],[Y6, мм]]</f>
        <v>58661.204939925126</v>
      </c>
      <c r="CC1914" s="14">
        <f>Таблица1[[#This Row],[Т4]]+Таблица1[[#This Row],[Lдуг 6,мм]]</f>
        <v>21129.173949124906</v>
      </c>
      <c r="CD1914" s="14">
        <f>Таблица1[[#This Row],[Т5]]+Таблица1[[#This Row],[Lдуг 1,мм]]</f>
        <v>58708.458769258912</v>
      </c>
      <c r="CE1914" s="14">
        <f>Таблица1[[#This Row],[Т6]]+Таблица1[[#This Row],[Lпрям1, мм]]</f>
        <v>21519.468709530425</v>
      </c>
      <c r="CF1914" s="15">
        <f>Таблица1[[#This Row],[Т7]]+Таблица1[[#This Row],[Lдуг 2,мм]]</f>
        <v>59066.330501687939</v>
      </c>
      <c r="CG1914" s="14">
        <f>Таблица1[[#This Row],[Т8]]+Таблица1[[#This Row],[Lпрям2, мм]]</f>
        <v>25978.995828183899</v>
      </c>
      <c r="CH1914" s="14">
        <f>Таблица1[[#This Row],[Т9]]-Таблица1[[#This Row],[Т9]]</f>
        <v>0</v>
      </c>
      <c r="CI1914" s="50">
        <f>Таблица1[[#This Row],[Т9]]-Таблица1[[#This Row],[Т8]]</f>
        <v>37546.861792157513</v>
      </c>
      <c r="CJ1914" s="54">
        <f>Таблица1[[#This Row],[Т9]]-Таблица1[[#This Row],[Т7]]</f>
        <v>357.87173242902645</v>
      </c>
      <c r="CK1914" s="14">
        <f>Таблица1[[#This Row],[Т9]]-Таблица1[[#This Row],[Т6]]</f>
        <v>37937.156552563029</v>
      </c>
      <c r="CL1914" s="14">
        <f>Таблица1[[#This Row],[Т9]]-Таблица1[[#This Row],[Т5]]</f>
        <v>405.12556176281214</v>
      </c>
      <c r="CM1914" s="14">
        <f>Таблица1[[#This Row],[Т9]]-Таблица1[[#This Row],[Т4]]</f>
        <v>39065.632072900087</v>
      </c>
      <c r="CN1914" s="14">
        <f>Таблица1[[#This Row],[Т9]]-Таблица1[[#This Row],[Т3]]</f>
        <v>637.16575238237419</v>
      </c>
      <c r="CO1914" s="14">
        <f>Таблица1[[#This Row],[Т9]]-Таблица1[[#This Row],[Т2]]</f>
        <v>44546.164255088239</v>
      </c>
      <c r="CP1914" s="14">
        <f>Таблица1[[#This Row],[Т9]]-Таблица1[[#This Row],[Т1]]</f>
        <v>845.34727740273229</v>
      </c>
      <c r="CQ1914" s="14">
        <f>Таблица1[[#This Row],[Т9]]-Таблица1[[#This Row],[угол обхв6]]</f>
        <v>46850.928789670921</v>
      </c>
      <c r="CR1914" s="14">
        <f>Таблица1[[#This Row],[Т9]]-Таблица1[[#This Row],[угол обхв5]]</f>
        <v>1054.6516308061109</v>
      </c>
      <c r="CS1914" s="14">
        <f>Таблица1[[#This Row],[Т9]]-Таблица1[[#This Row],[угол обхв4]]</f>
        <v>59066.330501687939</v>
      </c>
      <c r="CT1914" s="14">
        <f>Таблица1[[#This Row],[Lкан_прям, мм]]+Таблица1[[#This Row],[Lкан_дуг, мм]]+Таблица1[[#This Row],[Lкан_леб,мм]]</f>
        <v>85045.326329871838</v>
      </c>
      <c r="CU1914" s="16">
        <f>Таблица1[[#This Row],[Lкан_леб,мм]]</f>
        <v>58011.678870881828</v>
      </c>
      <c r="CV1914" s="14">
        <f>2534431-(Таблица1[[#This Row],[Т23]]+Таблица1[[#This Row],[угол обхв3]])</f>
        <v>2449067.3525410099</v>
      </c>
      <c r="CW1914" s="50">
        <f>SUM(X1914:AC1914,AD1914:AI1914)-Таблица1[[#This Row],[lподв_min, мм]]</f>
        <v>22574.120341251426</v>
      </c>
      <c r="CX1914" s="17">
        <f>CW2353-Таблица1[[#This Row],[Суммарная длина каната]]</f>
        <v>-2426092.5588589413</v>
      </c>
    </row>
    <row r="1915" spans="1:102" x14ac:dyDescent="0.25">
      <c r="A1915" s="21">
        <v>1914</v>
      </c>
      <c r="B1915" s="10">
        <v>48.370204081632643</v>
      </c>
      <c r="C1915" s="10">
        <v>128.45918367346943</v>
      </c>
      <c r="D1915" s="11">
        <v>15545.962659667008</v>
      </c>
      <c r="E1915" s="11">
        <v>18217.411875668749</v>
      </c>
      <c r="F1915" s="11">
        <v>15412.106668156894</v>
      </c>
      <c r="G1915" s="11">
        <v>18259.880376193778</v>
      </c>
      <c r="H1915" s="11">
        <v>15953.962169667009</v>
      </c>
      <c r="I1915" s="11">
        <v>13706.483669089432</v>
      </c>
      <c r="J1915" s="11">
        <v>4510.9282065793168</v>
      </c>
      <c r="K1915" s="11">
        <v>25978.995828173487</v>
      </c>
      <c r="L1915" s="11">
        <v>1054.6516308165251</v>
      </c>
      <c r="M1915" s="11">
        <v>58011.678870881828</v>
      </c>
      <c r="N1915" s="11">
        <v>6822.7390870440049</v>
      </c>
      <c r="O1915" s="11">
        <v>19662.432445516119</v>
      </c>
      <c r="P1915" s="43">
        <v>8968.8166903354177</v>
      </c>
      <c r="Q1915" s="11">
        <v>20349.453361687534</v>
      </c>
      <c r="R1915" s="11">
        <v>14346.638653696851</v>
      </c>
      <c r="S1915" s="11">
        <v>19293.392790324622</v>
      </c>
      <c r="T1915" s="11">
        <v>15726.264032290277</v>
      </c>
      <c r="U1915" s="11">
        <v>19103.796337981898</v>
      </c>
      <c r="V1915" s="11">
        <v>15545.962659667008</v>
      </c>
      <c r="W1915" s="11">
        <v>18217.411875668749</v>
      </c>
      <c r="X1915" s="12">
        <v>0</v>
      </c>
      <c r="Y1915" s="12">
        <v>192.85266023961077</v>
      </c>
      <c r="Z1915" s="12">
        <v>205.52002493622621</v>
      </c>
      <c r="AA1915" s="44">
        <v>232.04019061955776</v>
      </c>
      <c r="AB1915" s="45">
        <v>47.253829333782683</v>
      </c>
      <c r="AC1915" s="12">
        <v>376.98492568734747</v>
      </c>
      <c r="AD1915" s="12">
        <v>12215.401712017017</v>
      </c>
      <c r="AE1915" s="12">
        <v>2253.363445741948</v>
      </c>
      <c r="AF1915" s="12">
        <v>5480.532182188148</v>
      </c>
      <c r="AG1915" s="44">
        <v>1128.4755203370628</v>
      </c>
      <c r="AH1915" s="45">
        <v>390.2947604055251</v>
      </c>
      <c r="AI1915" s="12">
        <v>4510.9282074837865</v>
      </c>
      <c r="AJ1915" s="12">
        <v>-44.833817110010223</v>
      </c>
      <c r="AK1915" s="12">
        <v>-17.751357552166798</v>
      </c>
      <c r="AL1915" s="12">
        <v>11.109990571042015</v>
      </c>
      <c r="AM1915" s="44">
        <v>43.695587629649303</v>
      </c>
      <c r="AN1915" s="45">
        <v>37.059693054509026</v>
      </c>
      <c r="AO1915" s="12">
        <v>89.999999872984489</v>
      </c>
      <c r="AP1915" s="12">
        <v>-2127.532319573575</v>
      </c>
      <c r="AQ1915" s="12">
        <v>6698.3452462157038</v>
      </c>
      <c r="AR1915" s="12">
        <v>9047.4354628911933</v>
      </c>
      <c r="AS1915" s="44">
        <v>14628.495960779645</v>
      </c>
      <c r="AT1915" s="45">
        <v>15480.384159481697</v>
      </c>
      <c r="AU1915" s="12">
        <v>15953.962659667008</v>
      </c>
      <c r="AV1915" s="12">
        <v>11339.263293454389</v>
      </c>
      <c r="AW1915" s="12">
        <v>20051.006984522453</v>
      </c>
      <c r="AX1915" s="12">
        <v>20749.807066056339</v>
      </c>
      <c r="AY1915" s="44">
        <v>19588.385092671713</v>
      </c>
      <c r="AZ1915" s="45">
        <v>18778.209040705671</v>
      </c>
      <c r="BA1915" s="12">
        <v>18217.41187657322</v>
      </c>
      <c r="BB1915" s="12">
        <v>6535.0775079302175</v>
      </c>
      <c r="BC1915" s="12">
        <v>8844.4228495071166</v>
      </c>
      <c r="BD1915" s="12">
        <v>14425.257426252629</v>
      </c>
      <c r="BE1915" s="44">
        <v>15444.406725207486</v>
      </c>
      <c r="BF1915" s="45">
        <v>15791.842532475588</v>
      </c>
      <c r="BG1915" s="12">
        <v>15953.962669667009</v>
      </c>
      <c r="BH1915" s="12">
        <v>19951.767572836954</v>
      </c>
      <c r="BI1915" s="12">
        <v>20738.027900693865</v>
      </c>
      <c r="BJ1915" s="12">
        <v>19693.746494693427</v>
      </c>
      <c r="BK1915" s="44">
        <v>18808.804035634806</v>
      </c>
      <c r="BL1915" s="45">
        <v>18542.999172944972</v>
      </c>
      <c r="BM1915" s="12">
        <v>13706.483669089434</v>
      </c>
      <c r="BN1915" s="12">
        <v>0</v>
      </c>
      <c r="BO1915" s="12">
        <v>27.082459557843425</v>
      </c>
      <c r="BP1915" s="12">
        <v>28.861348123208813</v>
      </c>
      <c r="BQ1915" s="48">
        <v>32.585597058607291</v>
      </c>
      <c r="BR1915" s="49">
        <v>6.6358945751402807</v>
      </c>
      <c r="BS1915" s="13">
        <v>52.940306818475456</v>
      </c>
      <c r="BT1915" s="12">
        <v>318.32112911816489</v>
      </c>
      <c r="BV1915" s="14">
        <f>Таблица1[[#This Row],[Lкан_леб,мм]]</f>
        <v>58011.678870881828</v>
      </c>
      <c r="BW1915" s="50">
        <f>Таблица1[[#This Row],[угол обхв4]]+Таблица1[[#This Row],[Lдуг 3,мм]]</f>
        <v>12215.401712017017</v>
      </c>
      <c r="BX1915" s="54">
        <f>Таблица1[[#This Row],[угол обхв5]]+Таблица1[[#This Row],[Y5, мм]]</f>
        <v>58204.531531121436</v>
      </c>
      <c r="BY1915" s="14">
        <f>Таблица1[[#This Row],[угол обхв6]]+Таблица1[[#This Row],[Lдуг 4,мм]]</f>
        <v>14468.765157758966</v>
      </c>
      <c r="BZ1915" s="14">
        <f>Таблица1[[#This Row],[Т1]]+Таблица1[[#This Row],[X6, мм]]</f>
        <v>58410.05155605766</v>
      </c>
      <c r="CA1915" s="14">
        <f>Таблица1[[#This Row],[Т2]]+Таблица1[[#This Row],[Lдуг 5,мм]]</f>
        <v>19949.297339947116</v>
      </c>
      <c r="CB1915" s="14">
        <f>Таблица1[[#This Row],[Т3]]+Таблица1[[#This Row],[Y6, мм]]</f>
        <v>58642.091746677215</v>
      </c>
      <c r="CC1915" s="14">
        <f>Таблица1[[#This Row],[Т4]]+Таблица1[[#This Row],[Lдуг 6,мм]]</f>
        <v>21077.772860284178</v>
      </c>
      <c r="CD1915" s="14">
        <f>Таблица1[[#This Row],[Т5]]+Таблица1[[#This Row],[Lдуг 1,мм]]</f>
        <v>58689.345576011001</v>
      </c>
      <c r="CE1915" s="14">
        <f>Таблица1[[#This Row],[Т6]]+Таблица1[[#This Row],[Lпрям1, мм]]</f>
        <v>21468.067620689704</v>
      </c>
      <c r="CF1915" s="15">
        <f>Таблица1[[#This Row],[Т7]]+Таблица1[[#This Row],[Lдуг 2,мм]]</f>
        <v>59066.33050169835</v>
      </c>
      <c r="CG1915" s="14">
        <f>Таблица1[[#This Row],[Т8]]+Таблица1[[#This Row],[Lпрям2, мм]]</f>
        <v>25978.995828173491</v>
      </c>
      <c r="CH1915" s="14">
        <f>Таблица1[[#This Row],[Т9]]-Таблица1[[#This Row],[Т9]]</f>
        <v>0</v>
      </c>
      <c r="CI1915" s="50">
        <f>Таблица1[[#This Row],[Т9]]-Таблица1[[#This Row],[Т8]]</f>
        <v>37598.262881008646</v>
      </c>
      <c r="CJ1915" s="54">
        <f>Таблица1[[#This Row],[Т9]]-Таблица1[[#This Row],[Т7]]</f>
        <v>376.98492568734946</v>
      </c>
      <c r="CK1915" s="14">
        <f>Таблица1[[#This Row],[Т9]]-Таблица1[[#This Row],[Т6]]</f>
        <v>37988.557641414169</v>
      </c>
      <c r="CL1915" s="14">
        <f>Таблица1[[#This Row],[Т9]]-Таблица1[[#This Row],[Т5]]</f>
        <v>424.23875502113515</v>
      </c>
      <c r="CM1915" s="14">
        <f>Таблица1[[#This Row],[Т9]]-Таблица1[[#This Row],[Т4]]</f>
        <v>39117.033161751235</v>
      </c>
      <c r="CN1915" s="14">
        <f>Таблица1[[#This Row],[Т9]]-Таблица1[[#This Row],[Т3]]</f>
        <v>656.27894564068993</v>
      </c>
      <c r="CO1915" s="14">
        <f>Таблица1[[#This Row],[Т9]]-Таблица1[[#This Row],[Т2]]</f>
        <v>44597.565343939386</v>
      </c>
      <c r="CP1915" s="14">
        <f>Таблица1[[#This Row],[Т9]]-Таблица1[[#This Row],[Т1]]</f>
        <v>861.79897057691414</v>
      </c>
      <c r="CQ1915" s="14">
        <f>Таблица1[[#This Row],[Т9]]-Таблица1[[#This Row],[угол обхв6]]</f>
        <v>46850.928789681333</v>
      </c>
      <c r="CR1915" s="14">
        <f>Таблица1[[#This Row],[Т9]]-Таблица1[[#This Row],[угол обхв5]]</f>
        <v>1054.6516308165228</v>
      </c>
      <c r="CS1915" s="14">
        <f>Таблица1[[#This Row],[Т9]]-Таблица1[[#This Row],[угол обхв4]]</f>
        <v>59066.33050169835</v>
      </c>
      <c r="CT1915" s="14">
        <f>Таблица1[[#This Row],[Lкан_прям, мм]]+Таблица1[[#This Row],[Lкан_дуг, мм]]+Таблица1[[#This Row],[Lкан_леб,мм]]</f>
        <v>85045.326329871838</v>
      </c>
      <c r="CU1915" s="16">
        <f>Таблица1[[#This Row],[Lкан_леб,мм]]</f>
        <v>58011.678870881828</v>
      </c>
      <c r="CV1915" s="14">
        <f>2534431-(Таблица1[[#This Row],[Т23]]+Таблица1[[#This Row],[угол обхв3]])</f>
        <v>2449067.3525410099</v>
      </c>
      <c r="CW1915" s="50">
        <f>SUM(X1915:AC1915,AD1915:AI1915)-Таблица1[[#This Row],[lподв_min, мм]]</f>
        <v>22522.719252410698</v>
      </c>
      <c r="CX1915" s="17">
        <f>CW2354-Таблица1[[#This Row],[Суммарная длина каната]]</f>
        <v>-2426149.4438032052</v>
      </c>
    </row>
    <row r="1916" spans="1:102" x14ac:dyDescent="0.25">
      <c r="A1916" s="21">
        <v>1915</v>
      </c>
      <c r="B1916" s="10">
        <v>48.370204081632643</v>
      </c>
      <c r="C1916" s="10">
        <v>131.14326530612249</v>
      </c>
      <c r="D1916" s="11">
        <v>15559.738108833704</v>
      </c>
      <c r="E1916" s="11">
        <v>18597.521115159667</v>
      </c>
      <c r="F1916" s="11">
        <v>15424.040213120326</v>
      </c>
      <c r="G1916" s="11">
        <v>18633.67469173186</v>
      </c>
      <c r="H1916" s="11">
        <v>15967.737618833706</v>
      </c>
      <c r="I1916" s="11">
        <v>14034.629278594155</v>
      </c>
      <c r="J1916" s="11">
        <v>4562.8918365655145</v>
      </c>
      <c r="K1916" s="11">
        <v>25978.995828163184</v>
      </c>
      <c r="L1916" s="11">
        <v>1054.6516308268313</v>
      </c>
      <c r="M1916" s="11">
        <v>58011.678870881828</v>
      </c>
      <c r="N1916" s="11">
        <v>6822.7390870440049</v>
      </c>
      <c r="O1916" s="11">
        <v>19662.432445516119</v>
      </c>
      <c r="P1916" s="43">
        <v>8889.9665489453419</v>
      </c>
      <c r="Q1916" s="11">
        <v>20419.222885182509</v>
      </c>
      <c r="R1916" s="11">
        <v>14311.342818284211</v>
      </c>
      <c r="S1916" s="11">
        <v>19616.158537667721</v>
      </c>
      <c r="T1916" s="11">
        <v>15698.333241725462</v>
      </c>
      <c r="U1916" s="11">
        <v>19491.37646651061</v>
      </c>
      <c r="V1916" s="11">
        <v>15559.738108833704</v>
      </c>
      <c r="W1916" s="11">
        <v>18597.521115159667</v>
      </c>
      <c r="X1916" s="12">
        <v>0</v>
      </c>
      <c r="Y1916" s="12">
        <v>176.07718108154106</v>
      </c>
      <c r="Z1916" s="12">
        <v>203.18231084639874</v>
      </c>
      <c r="AA1916" s="44">
        <v>232.04019061955913</v>
      </c>
      <c r="AB1916" s="45">
        <v>47.253829333785674</v>
      </c>
      <c r="AC1916" s="12">
        <v>396.09811894554667</v>
      </c>
      <c r="AD1916" s="12">
        <v>12215.401712017017</v>
      </c>
      <c r="AE1916" s="12">
        <v>2201.399815755758</v>
      </c>
      <c r="AF1916" s="12">
        <v>5480.5321821881489</v>
      </c>
      <c r="AG1916" s="44">
        <v>1128.4755203370592</v>
      </c>
      <c r="AH1916" s="45">
        <v>390.29476040551924</v>
      </c>
      <c r="AI1916" s="12">
        <v>4562.8918374596806</v>
      </c>
      <c r="AJ1916" s="12">
        <v>-44.833817110010223</v>
      </c>
      <c r="AK1916" s="12">
        <v>-20.107152049880209</v>
      </c>
      <c r="AL1916" s="12">
        <v>8.4259089383889467</v>
      </c>
      <c r="AM1916" s="44">
        <v>41.011505996996434</v>
      </c>
      <c r="AN1916" s="45">
        <v>34.37561142185573</v>
      </c>
      <c r="AO1916" s="12">
        <v>89.999999874430969</v>
      </c>
      <c r="AP1916" s="12">
        <v>-2127.532319573575</v>
      </c>
      <c r="AQ1916" s="12">
        <v>6682.4781052932258</v>
      </c>
      <c r="AR1916" s="12">
        <v>8949.7509353687819</v>
      </c>
      <c r="AS1916" s="44">
        <v>14579.076732751848</v>
      </c>
      <c r="AT1916" s="45">
        <v>15467.970022406123</v>
      </c>
      <c r="AU1916" s="12">
        <v>15967.738108833702</v>
      </c>
      <c r="AV1916" s="12">
        <v>11339.263293454389</v>
      </c>
      <c r="AW1916" s="12">
        <v>20045.565395023608</v>
      </c>
      <c r="AX1916" s="12">
        <v>20822.819004019115</v>
      </c>
      <c r="AY1916" s="44">
        <v>19924.026286943019</v>
      </c>
      <c r="AZ1916" s="45">
        <v>19154.63207207348</v>
      </c>
      <c r="BA1916" s="12">
        <v>18597.521116053838</v>
      </c>
      <c r="BB1916" s="12">
        <v>6535.0775079302175</v>
      </c>
      <c r="BC1916" s="12">
        <v>8749.7055671945618</v>
      </c>
      <c r="BD1916" s="12">
        <v>14371.127204707651</v>
      </c>
      <c r="BE1916" s="44">
        <v>15430.599327257827</v>
      </c>
      <c r="BF1916" s="45">
        <v>15790.101328153041</v>
      </c>
      <c r="BG1916" s="12">
        <v>15967.738118833706</v>
      </c>
      <c r="BH1916" s="12">
        <v>19951.767572836954</v>
      </c>
      <c r="BI1916" s="12">
        <v>20802.355834689995</v>
      </c>
      <c r="BJ1916" s="12">
        <v>20019.75465650433</v>
      </c>
      <c r="BK1916" s="44">
        <v>19183.508717235316</v>
      </c>
      <c r="BL1916" s="45">
        <v>18934.2655095968</v>
      </c>
      <c r="BM1916" s="12">
        <v>14034.629278594157</v>
      </c>
      <c r="BN1916" s="12">
        <v>0</v>
      </c>
      <c r="BO1916" s="12">
        <v>24.726665060130014</v>
      </c>
      <c r="BP1916" s="12">
        <v>28.533060988269156</v>
      </c>
      <c r="BQ1916" s="48">
        <v>32.585597058607483</v>
      </c>
      <c r="BR1916" s="49">
        <v>6.6358945751407008</v>
      </c>
      <c r="BS1916" s="13">
        <v>55.624388452575246</v>
      </c>
      <c r="BT1916" s="12">
        <v>318.32112911816489</v>
      </c>
      <c r="BV1916" s="14">
        <f>Таблица1[[#This Row],[Lкан_леб,мм]]</f>
        <v>58011.678870881828</v>
      </c>
      <c r="BW1916" s="50">
        <f>Таблица1[[#This Row],[угол обхв4]]+Таблица1[[#This Row],[Lдуг 3,мм]]</f>
        <v>12215.401712017017</v>
      </c>
      <c r="BX1916" s="54">
        <f>Таблица1[[#This Row],[угол обхв5]]+Таблица1[[#This Row],[Y5, мм]]</f>
        <v>58187.75605196337</v>
      </c>
      <c r="BY1916" s="14">
        <f>Таблица1[[#This Row],[угол обхв6]]+Таблица1[[#This Row],[Lдуг 4,мм]]</f>
        <v>14416.801527772775</v>
      </c>
      <c r="BZ1916" s="14">
        <f>Таблица1[[#This Row],[Т1]]+Таблица1[[#This Row],[X6, мм]]</f>
        <v>58390.938362809771</v>
      </c>
      <c r="CA1916" s="14">
        <f>Таблица1[[#This Row],[Т2]]+Таблица1[[#This Row],[Lдуг 5,мм]]</f>
        <v>19897.333709960923</v>
      </c>
      <c r="CB1916" s="14">
        <f>Таблица1[[#This Row],[Т3]]+Таблица1[[#This Row],[Y6, мм]]</f>
        <v>58622.978553429333</v>
      </c>
      <c r="CC1916" s="14">
        <f>Таблица1[[#This Row],[Т4]]+Таблица1[[#This Row],[Lдуг 6,мм]]</f>
        <v>21025.809230297982</v>
      </c>
      <c r="CD1916" s="14">
        <f>Таблица1[[#This Row],[Т5]]+Таблица1[[#This Row],[Lдуг 1,мм]]</f>
        <v>58670.232382763119</v>
      </c>
      <c r="CE1916" s="14">
        <f>Таблица1[[#This Row],[Т6]]+Таблица1[[#This Row],[Lпрям1, мм]]</f>
        <v>21416.103990703501</v>
      </c>
      <c r="CF1916" s="15">
        <f>Таблица1[[#This Row],[Т7]]+Таблица1[[#This Row],[Lдуг 2,мм]]</f>
        <v>59066.330501708668</v>
      </c>
      <c r="CG1916" s="14">
        <f>Таблица1[[#This Row],[Т8]]+Таблица1[[#This Row],[Lпрям2, мм]]</f>
        <v>25978.995828163181</v>
      </c>
      <c r="CH1916" s="14">
        <f>Таблица1[[#This Row],[Т9]]-Таблица1[[#This Row],[Т9]]</f>
        <v>0</v>
      </c>
      <c r="CI1916" s="50">
        <f>Таблица1[[#This Row],[Т9]]-Таблица1[[#This Row],[Т8]]</f>
        <v>37650.226511005167</v>
      </c>
      <c r="CJ1916" s="54">
        <f>Таблица1[[#This Row],[Т9]]-Таблица1[[#This Row],[Т7]]</f>
        <v>396.09811894554878</v>
      </c>
      <c r="CK1916" s="14">
        <f>Таблица1[[#This Row],[Т9]]-Таблица1[[#This Row],[Т6]]</f>
        <v>38040.521271410689</v>
      </c>
      <c r="CL1916" s="14">
        <f>Таблица1[[#This Row],[Т9]]-Таблица1[[#This Row],[Т5]]</f>
        <v>443.35194827933447</v>
      </c>
      <c r="CM1916" s="14">
        <f>Таблица1[[#This Row],[Т9]]-Таблица1[[#This Row],[Т4]]</f>
        <v>39168.996791747748</v>
      </c>
      <c r="CN1916" s="14">
        <f>Таблица1[[#This Row],[Т9]]-Таблица1[[#This Row],[Т3]]</f>
        <v>675.39213889889652</v>
      </c>
      <c r="CO1916" s="14">
        <f>Таблица1[[#This Row],[Т9]]-Таблица1[[#This Row],[Т2]]</f>
        <v>44649.528973935892</v>
      </c>
      <c r="CP1916" s="14">
        <f>Таблица1[[#This Row],[Т9]]-Таблица1[[#This Row],[Т1]]</f>
        <v>878.5744497452979</v>
      </c>
      <c r="CQ1916" s="14">
        <f>Таблица1[[#This Row],[Т9]]-Таблица1[[#This Row],[угол обхв6]]</f>
        <v>46850.92878969165</v>
      </c>
      <c r="CR1916" s="14">
        <f>Таблица1[[#This Row],[Т9]]-Таблица1[[#This Row],[угол обхв5]]</f>
        <v>1054.6516308268401</v>
      </c>
      <c r="CS1916" s="14">
        <f>Таблица1[[#This Row],[Т9]]-Таблица1[[#This Row],[угол обхв4]]</f>
        <v>59066.330501708668</v>
      </c>
      <c r="CT1916" s="14">
        <f>Таблица1[[#This Row],[Lкан_прям, мм]]+Таблица1[[#This Row],[Lкан_дуг, мм]]+Таблица1[[#This Row],[Lкан_леб,мм]]</f>
        <v>85045.326329871838</v>
      </c>
      <c r="CU1916" s="16">
        <f>Таблица1[[#This Row],[Lкан_леб,мм]]</f>
        <v>58011.678870881828</v>
      </c>
      <c r="CV1916" s="14">
        <f>2534431-(Таблица1[[#This Row],[Т23]]+Таблица1[[#This Row],[угол обхв3]])</f>
        <v>2449067.3525410099</v>
      </c>
      <c r="CW1916" s="50">
        <f>SUM(X1916:AC1916,AD1916:AI1916)-Таблица1[[#This Row],[lподв_min, мм]]</f>
        <v>22470.755622424498</v>
      </c>
      <c r="CX1916" s="17">
        <f>CW2355-Таблица1[[#This Row],[Суммарная длина каната]]</f>
        <v>-2426207.9047669368</v>
      </c>
    </row>
    <row r="1917" spans="1:102" x14ac:dyDescent="0.25">
      <c r="A1917" s="21">
        <v>1916</v>
      </c>
      <c r="B1917" s="10">
        <v>48.370204081632643</v>
      </c>
      <c r="C1917" s="10">
        <v>133.82734693877552</v>
      </c>
      <c r="D1917" s="11">
        <v>15555.698336544992</v>
      </c>
      <c r="E1917" s="11">
        <v>18977.85843542415</v>
      </c>
      <c r="F1917" s="11">
        <v>15418.45627846537</v>
      </c>
      <c r="G1917" s="11">
        <v>19007.617761593767</v>
      </c>
      <c r="H1917" s="11">
        <v>15963.697846544994</v>
      </c>
      <c r="I1917" s="11">
        <v>14362.517798196815</v>
      </c>
      <c r="J1917" s="11">
        <v>4615.3406372273339</v>
      </c>
      <c r="K1917" s="11">
        <v>25978.995828153009</v>
      </c>
      <c r="L1917" s="11">
        <v>1054.6516308369903</v>
      </c>
      <c r="M1917" s="11">
        <v>58011.678870881828</v>
      </c>
      <c r="N1917" s="11">
        <v>6822.7390870440049</v>
      </c>
      <c r="O1917" s="11">
        <v>19662.432445516119</v>
      </c>
      <c r="P1917" s="43">
        <v>8807.935680071223</v>
      </c>
      <c r="Q1917" s="11">
        <v>20485.223398496484</v>
      </c>
      <c r="R1917" s="11">
        <v>14260.970930694957</v>
      </c>
      <c r="S1917" s="11">
        <v>19936.917320238237</v>
      </c>
      <c r="T1917" s="11">
        <v>15652.28313088888</v>
      </c>
      <c r="U1917" s="11">
        <v>19877.223421123254</v>
      </c>
      <c r="V1917" s="11">
        <v>15555.698336544992</v>
      </c>
      <c r="W1917" s="11">
        <v>18977.85843542415</v>
      </c>
      <c r="X1917" s="12">
        <v>0</v>
      </c>
      <c r="Y1917" s="12">
        <v>158.95091423327867</v>
      </c>
      <c r="Z1917" s="12">
        <v>201.19538444676408</v>
      </c>
      <c r="AA1917" s="44">
        <v>232.04019061955833</v>
      </c>
      <c r="AB1917" s="45">
        <v>47.253829333784495</v>
      </c>
      <c r="AC1917" s="12">
        <v>415.21131220360462</v>
      </c>
      <c r="AD1917" s="12">
        <v>12215.401712017017</v>
      </c>
      <c r="AE1917" s="12">
        <v>2148.9510150939245</v>
      </c>
      <c r="AF1917" s="12">
        <v>5480.5321821881489</v>
      </c>
      <c r="AG1917" s="44">
        <v>1128.4755203370612</v>
      </c>
      <c r="AH1917" s="45">
        <v>390.29476040552049</v>
      </c>
      <c r="AI1917" s="12">
        <v>4615.3406381113391</v>
      </c>
      <c r="AJ1917" s="12">
        <v>-44.833817110010223</v>
      </c>
      <c r="AK1917" s="12">
        <v>-22.512207954831805</v>
      </c>
      <c r="AL1917" s="12">
        <v>5.7418273057359039</v>
      </c>
      <c r="AM1917" s="44">
        <v>38.327424364343273</v>
      </c>
      <c r="AN1917" s="45">
        <v>31.69152978920274</v>
      </c>
      <c r="AO1917" s="12">
        <v>89.999999875857938</v>
      </c>
      <c r="AP1917" s="12">
        <v>-2127.532319573575</v>
      </c>
      <c r="AQ1917" s="12">
        <v>6666.523935345298</v>
      </c>
      <c r="AR1917" s="12">
        <v>8848.7545043190621</v>
      </c>
      <c r="AS1917" s="44">
        <v>14513.994003588798</v>
      </c>
      <c r="AT1917" s="45">
        <v>15437.942017024276</v>
      </c>
      <c r="AU1917" s="12">
        <v>15963.698336544992</v>
      </c>
      <c r="AV1917" s="12">
        <v>11339.263293454389</v>
      </c>
      <c r="AW1917" s="12">
        <v>20039.342018729312</v>
      </c>
      <c r="AX1917" s="12">
        <v>20891.176380487039</v>
      </c>
      <c r="AY1917" s="44">
        <v>20256.985007740986</v>
      </c>
      <c r="AZ1917" s="45">
        <v>19530.060797980608</v>
      </c>
      <c r="BA1917" s="12">
        <v>18977.858436308157</v>
      </c>
      <c r="BB1917" s="12">
        <v>6535.0775079302175</v>
      </c>
      <c r="BC1917" s="12">
        <v>8651.7205283725161</v>
      </c>
      <c r="BD1917" s="12">
        <v>14301.789754942798</v>
      </c>
      <c r="BE1917" s="44">
        <v>15399.260057995041</v>
      </c>
      <c r="BF1917" s="45">
        <v>15770.039450409597</v>
      </c>
      <c r="BG1917" s="12">
        <v>15963.698346544994</v>
      </c>
      <c r="BH1917" s="12">
        <v>19951.767572836954</v>
      </c>
      <c r="BI1917" s="12">
        <v>20862.132971709674</v>
      </c>
      <c r="BJ1917" s="12">
        <v>20342.870302228792</v>
      </c>
      <c r="BK1917" s="44">
        <v>19557.155733620504</v>
      </c>
      <c r="BL1917" s="45">
        <v>19325.021058566792</v>
      </c>
      <c r="BM1917" s="12">
        <v>14362.517798196817</v>
      </c>
      <c r="BN1917" s="12">
        <v>0</v>
      </c>
      <c r="BO1917" s="12">
        <v>22.321609155178415</v>
      </c>
      <c r="BP1917" s="12">
        <v>28.254035260567711</v>
      </c>
      <c r="BQ1917" s="48">
        <v>32.58559705860737</v>
      </c>
      <c r="BR1917" s="49">
        <v>6.6358945751405347</v>
      </c>
      <c r="BS1917" s="13">
        <v>58.308470086655198</v>
      </c>
      <c r="BT1917" s="12">
        <v>318.32112911816489</v>
      </c>
      <c r="BV1917" s="14">
        <f>Таблица1[[#This Row],[Lкан_леб,мм]]</f>
        <v>58011.678870881828</v>
      </c>
      <c r="BW1917" s="50">
        <f>Таблица1[[#This Row],[угол обхв4]]+Таблица1[[#This Row],[Lдуг 3,мм]]</f>
        <v>12215.401712017017</v>
      </c>
      <c r="BX1917" s="54">
        <f>Таблица1[[#This Row],[угол обхв5]]+Таблица1[[#This Row],[Y5, мм]]</f>
        <v>58170.629785115103</v>
      </c>
      <c r="BY1917" s="14">
        <f>Таблица1[[#This Row],[угол обхв6]]+Таблица1[[#This Row],[Lдуг 4,мм]]</f>
        <v>14364.352727110941</v>
      </c>
      <c r="BZ1917" s="14">
        <f>Таблица1[[#This Row],[Т1]]+Таблица1[[#This Row],[X6, мм]]</f>
        <v>58371.825169561867</v>
      </c>
      <c r="CA1917" s="14">
        <f>Таблица1[[#This Row],[Т2]]+Таблица1[[#This Row],[Lдуг 5,мм]]</f>
        <v>19844.884909299089</v>
      </c>
      <c r="CB1917" s="14">
        <f>Таблица1[[#This Row],[Т3]]+Таблица1[[#This Row],[Y6, мм]]</f>
        <v>58603.865360181422</v>
      </c>
      <c r="CC1917" s="14">
        <f>Таблица1[[#This Row],[Т4]]+Таблица1[[#This Row],[Lдуг 6,мм]]</f>
        <v>20973.360429636152</v>
      </c>
      <c r="CD1917" s="14">
        <f>Таблица1[[#This Row],[Т5]]+Таблица1[[#This Row],[Lдуг 1,мм]]</f>
        <v>58651.119189515208</v>
      </c>
      <c r="CE1917" s="14">
        <f>Таблица1[[#This Row],[Т6]]+Таблица1[[#This Row],[Lпрям1, мм]]</f>
        <v>21363.655190041671</v>
      </c>
      <c r="CF1917" s="15">
        <f>Таблица1[[#This Row],[Т7]]+Таблица1[[#This Row],[Lдуг 2,мм]]</f>
        <v>59066.33050171881</v>
      </c>
      <c r="CG1917" s="14">
        <f>Таблица1[[#This Row],[Т8]]+Таблица1[[#This Row],[Lпрям2, мм]]</f>
        <v>25978.995828153009</v>
      </c>
      <c r="CH1917" s="14">
        <f>Таблица1[[#This Row],[Т9]]-Таблица1[[#This Row],[Т9]]</f>
        <v>0</v>
      </c>
      <c r="CI1917" s="50">
        <f>Таблица1[[#This Row],[Т9]]-Таблица1[[#This Row],[Т8]]</f>
        <v>37702.675311677143</v>
      </c>
      <c r="CJ1917" s="54">
        <f>Таблица1[[#This Row],[Т9]]-Таблица1[[#This Row],[Т7]]</f>
        <v>415.21131220360257</v>
      </c>
      <c r="CK1917" s="14">
        <f>Таблица1[[#This Row],[Т9]]-Таблица1[[#This Row],[Т6]]</f>
        <v>38092.970072082659</v>
      </c>
      <c r="CL1917" s="14">
        <f>Таблица1[[#This Row],[Т9]]-Таблица1[[#This Row],[Т5]]</f>
        <v>462.46514153738826</v>
      </c>
      <c r="CM1917" s="14">
        <f>Таблица1[[#This Row],[Т9]]-Таблица1[[#This Row],[Т4]]</f>
        <v>39221.445592419725</v>
      </c>
      <c r="CN1917" s="14">
        <f>Таблица1[[#This Row],[Т9]]-Таблица1[[#This Row],[Т3]]</f>
        <v>694.50533215694304</v>
      </c>
      <c r="CO1917" s="14">
        <f>Таблица1[[#This Row],[Т9]]-Таблица1[[#This Row],[Т2]]</f>
        <v>44701.977774607869</v>
      </c>
      <c r="CP1917" s="14">
        <f>Таблица1[[#This Row],[Т9]]-Таблица1[[#This Row],[Т1]]</f>
        <v>895.70071660370741</v>
      </c>
      <c r="CQ1917" s="14">
        <f>Таблица1[[#This Row],[Т9]]-Таблица1[[#This Row],[угол обхв6]]</f>
        <v>46850.928789701793</v>
      </c>
      <c r="CR1917" s="14">
        <f>Таблица1[[#This Row],[Т9]]-Таблица1[[#This Row],[угол обхв5]]</f>
        <v>1054.6516308369828</v>
      </c>
      <c r="CS1917" s="14">
        <f>Таблица1[[#This Row],[Т9]]-Таблица1[[#This Row],[угол обхв4]]</f>
        <v>59066.33050171881</v>
      </c>
      <c r="CT1917" s="14">
        <f>Таблица1[[#This Row],[Lкан_прям, мм]]+Таблица1[[#This Row],[Lкан_дуг, мм]]+Таблица1[[#This Row],[Lкан_леб,мм]]</f>
        <v>85045.326329871823</v>
      </c>
      <c r="CU1917" s="16">
        <f>Таблица1[[#This Row],[Lкан_леб,мм]]</f>
        <v>58011.678870881828</v>
      </c>
      <c r="CV1917" s="14">
        <f>2534431-(Таблица1[[#This Row],[Т23]]+Таблица1[[#This Row],[угол обхв3]])</f>
        <v>2449067.3525410099</v>
      </c>
      <c r="CW1917" s="50">
        <f>SUM(X1917:AC1917,AD1917:AI1917)-Таблица1[[#This Row],[lподв_min, мм]]</f>
        <v>22418.306821762664</v>
      </c>
      <c r="CX1917" s="17">
        <f>CW2356-Таблица1[[#This Row],[Суммарная длина каната]]</f>
        <v>-2426267.9265223485</v>
      </c>
    </row>
    <row r="1918" spans="1:102" x14ac:dyDescent="0.25">
      <c r="A1918" s="21">
        <v>1917</v>
      </c>
      <c r="B1918" s="10">
        <v>48.370204081632643</v>
      </c>
      <c r="C1918" s="10">
        <v>136.51142857142858</v>
      </c>
      <c r="D1918" s="11">
        <v>15533.852206676143</v>
      </c>
      <c r="E1918" s="11">
        <v>19357.589318492493</v>
      </c>
      <c r="F1918" s="11">
        <v>15395.367116194559</v>
      </c>
      <c r="G1918" s="11">
        <v>19380.889097768417</v>
      </c>
      <c r="H1918" s="11">
        <v>15941.851716676145</v>
      </c>
      <c r="I1918" s="11">
        <v>14689.397713689343</v>
      </c>
      <c r="J1918" s="11">
        <v>4668.1916048031499</v>
      </c>
      <c r="K1918" s="11">
        <v>25978.995828143001</v>
      </c>
      <c r="L1918" s="11">
        <v>1054.6516308470079</v>
      </c>
      <c r="M1918" s="11">
        <v>58011.678870881828</v>
      </c>
      <c r="N1918" s="11">
        <v>6822.7390870440049</v>
      </c>
      <c r="O1918" s="11">
        <v>19662.432445516119</v>
      </c>
      <c r="P1918" s="43">
        <v>8722.9040719248351</v>
      </c>
      <c r="Q1918" s="11">
        <v>20547.31008645767</v>
      </c>
      <c r="R1918" s="11">
        <v>14195.633514517289</v>
      </c>
      <c r="S1918" s="11">
        <v>20254.965344446293</v>
      </c>
      <c r="T1918" s="11">
        <v>15588.214740732732</v>
      </c>
      <c r="U1918" s="11">
        <v>20260.490594873772</v>
      </c>
      <c r="V1918" s="11">
        <v>15533.852206676143</v>
      </c>
      <c r="W1918" s="11">
        <v>19357.589318492493</v>
      </c>
      <c r="X1918" s="12">
        <v>0</v>
      </c>
      <c r="Y1918" s="12">
        <v>141.44433013807216</v>
      </c>
      <c r="Z1918" s="12">
        <v>199.58877529407354</v>
      </c>
      <c r="AA1918" s="44">
        <v>232.04019061955921</v>
      </c>
      <c r="AB1918" s="45">
        <v>47.253829333789255</v>
      </c>
      <c r="AC1918" s="12">
        <v>434.32450546151387</v>
      </c>
      <c r="AD1918" s="12">
        <v>12215.401712017017</v>
      </c>
      <c r="AE1918" s="12">
        <v>2096.1000475181154</v>
      </c>
      <c r="AF1918" s="12">
        <v>5480.5321821881489</v>
      </c>
      <c r="AG1918" s="44">
        <v>1128.475520337061</v>
      </c>
      <c r="AH1918" s="45">
        <v>390.29476040550952</v>
      </c>
      <c r="AI1918" s="12">
        <v>4668.1916056771479</v>
      </c>
      <c r="AJ1918" s="12">
        <v>-44.833817110010223</v>
      </c>
      <c r="AK1918" s="12">
        <v>-24.970672127248928</v>
      </c>
      <c r="AL1918" s="12">
        <v>3.0577456730828625</v>
      </c>
      <c r="AM1918" s="44">
        <v>35.643342731690353</v>
      </c>
      <c r="AN1918" s="45">
        <v>29.007448156549152</v>
      </c>
      <c r="AO1918" s="12">
        <v>89.999999877263406</v>
      </c>
      <c r="AP1918" s="12">
        <v>-2127.532319573575</v>
      </c>
      <c r="AQ1918" s="12">
        <v>6650.5001340743556</v>
      </c>
      <c r="AR1918" s="12">
        <v>8744.6677712838664</v>
      </c>
      <c r="AS1918" s="44">
        <v>14433.390574704164</v>
      </c>
      <c r="AT1918" s="45">
        <v>15390.36602935036</v>
      </c>
      <c r="AU1918" s="12">
        <v>15941.852206676143</v>
      </c>
      <c r="AV1918" s="12">
        <v>11339.263293454389</v>
      </c>
      <c r="AW1918" s="12">
        <v>20032.294234675152</v>
      </c>
      <c r="AX1918" s="12">
        <v>20954.729208971832</v>
      </c>
      <c r="AY1918" s="44">
        <v>20586.530692954391</v>
      </c>
      <c r="AZ1918" s="45">
        <v>19903.671470660487</v>
      </c>
      <c r="BA1918" s="12">
        <v>19357.589319366492</v>
      </c>
      <c r="BB1918" s="12">
        <v>6535.0775079302175</v>
      </c>
      <c r="BC1918" s="12">
        <v>8550.6651189551849</v>
      </c>
      <c r="BD1918" s="12">
        <v>14217.397213876318</v>
      </c>
      <c r="BE1918" s="44">
        <v>15350.457680545856</v>
      </c>
      <c r="BF1918" s="45">
        <v>15731.700918058516</v>
      </c>
      <c r="BG1918" s="12">
        <v>15941.852216676147</v>
      </c>
      <c r="BH1918" s="12">
        <v>19951.767572836954</v>
      </c>
      <c r="BI1918" s="12">
        <v>20917.171875616703</v>
      </c>
      <c r="BJ1918" s="12">
        <v>20662.384466960455</v>
      </c>
      <c r="BK1918" s="44">
        <v>19928.925246365674</v>
      </c>
      <c r="BL1918" s="45">
        <v>19714.408442705779</v>
      </c>
      <c r="BM1918" s="12">
        <v>14689.397713689345</v>
      </c>
      <c r="BN1918" s="12">
        <v>0</v>
      </c>
      <c r="BO1918" s="12">
        <v>19.863144982761291</v>
      </c>
      <c r="BP1918" s="12">
        <v>28.028417800331791</v>
      </c>
      <c r="BQ1918" s="48">
        <v>32.58559705860749</v>
      </c>
      <c r="BR1918" s="49">
        <v>6.6358945751412026</v>
      </c>
      <c r="BS1918" s="13">
        <v>60.99255172071426</v>
      </c>
      <c r="BT1918" s="12">
        <v>318.32112911816489</v>
      </c>
      <c r="BV1918" s="14">
        <f>Таблица1[[#This Row],[Lкан_леб,мм]]</f>
        <v>58011.678870881828</v>
      </c>
      <c r="BW1918" s="50">
        <f>Таблица1[[#This Row],[угол обхв4]]+Таблица1[[#This Row],[Lдуг 3,мм]]</f>
        <v>12215.401712017017</v>
      </c>
      <c r="BX1918" s="54">
        <f>Таблица1[[#This Row],[угол обхв5]]+Таблица1[[#This Row],[Y5, мм]]</f>
        <v>58153.123201019902</v>
      </c>
      <c r="BY1918" s="14">
        <f>Таблица1[[#This Row],[угол обхв6]]+Таблица1[[#This Row],[Lдуг 4,мм]]</f>
        <v>14311.501759535133</v>
      </c>
      <c r="BZ1918" s="14">
        <f>Таблица1[[#This Row],[Т1]]+Таблица1[[#This Row],[X6, мм]]</f>
        <v>58352.711976313978</v>
      </c>
      <c r="CA1918" s="14">
        <f>Таблица1[[#This Row],[Т2]]+Таблица1[[#This Row],[Lдуг 5,мм]]</f>
        <v>19792.033941723283</v>
      </c>
      <c r="CB1918" s="14">
        <f>Таблица1[[#This Row],[Т3]]+Таблица1[[#This Row],[Y6, мм]]</f>
        <v>58584.75216693354</v>
      </c>
      <c r="CC1918" s="14">
        <f>Таблица1[[#This Row],[Т4]]+Таблица1[[#This Row],[Lдуг 6,мм]]</f>
        <v>20920.509462060345</v>
      </c>
      <c r="CD1918" s="14">
        <f>Таблица1[[#This Row],[Т5]]+Таблица1[[#This Row],[Lдуг 1,мм]]</f>
        <v>58632.005996267326</v>
      </c>
      <c r="CE1918" s="14">
        <f>Таблица1[[#This Row],[Т6]]+Таблица1[[#This Row],[Lпрям1, мм]]</f>
        <v>21310.804222465853</v>
      </c>
      <c r="CF1918" s="15">
        <f>Таблица1[[#This Row],[Т7]]+Таблица1[[#This Row],[Lдуг 2,мм]]</f>
        <v>59066.330501728837</v>
      </c>
      <c r="CG1918" s="14">
        <f>Таблица1[[#This Row],[Т8]]+Таблица1[[#This Row],[Lпрям2, мм]]</f>
        <v>25978.995828143001</v>
      </c>
      <c r="CH1918" s="14">
        <f>Таблица1[[#This Row],[Т9]]-Таблица1[[#This Row],[Т9]]</f>
        <v>0</v>
      </c>
      <c r="CI1918" s="50">
        <f>Таблица1[[#This Row],[Т9]]-Таблица1[[#This Row],[Т8]]</f>
        <v>37755.52627926298</v>
      </c>
      <c r="CJ1918" s="54">
        <f>Таблица1[[#This Row],[Т9]]-Таблица1[[#This Row],[Т7]]</f>
        <v>434.32450546151085</v>
      </c>
      <c r="CK1918" s="14">
        <f>Таблица1[[#This Row],[Т9]]-Таблица1[[#This Row],[Т6]]</f>
        <v>38145.821039668488</v>
      </c>
      <c r="CL1918" s="14">
        <f>Таблица1[[#This Row],[Т9]]-Таблица1[[#This Row],[Т5]]</f>
        <v>481.57833479529654</v>
      </c>
      <c r="CM1918" s="14">
        <f>Таблица1[[#This Row],[Т9]]-Таблица1[[#This Row],[Т4]]</f>
        <v>39274.296560005554</v>
      </c>
      <c r="CN1918" s="14">
        <f>Таблица1[[#This Row],[Т9]]-Таблица1[[#This Row],[Т3]]</f>
        <v>713.6185254148586</v>
      </c>
      <c r="CO1918" s="14">
        <f>Таблица1[[#This Row],[Т9]]-Таблица1[[#This Row],[Т2]]</f>
        <v>44754.828742193706</v>
      </c>
      <c r="CP1918" s="14">
        <f>Таблица1[[#This Row],[Т9]]-Таблица1[[#This Row],[Т1]]</f>
        <v>913.20730070893478</v>
      </c>
      <c r="CQ1918" s="14">
        <f>Таблица1[[#This Row],[Т9]]-Таблица1[[#This Row],[угол обхв6]]</f>
        <v>46850.928789711819</v>
      </c>
      <c r="CR1918" s="14">
        <f>Таблица1[[#This Row],[Т9]]-Таблица1[[#This Row],[угол обхв5]]</f>
        <v>1054.6516308470091</v>
      </c>
      <c r="CS1918" s="14">
        <f>Таблица1[[#This Row],[Т9]]-Таблица1[[#This Row],[угол обхв4]]</f>
        <v>59066.330501728837</v>
      </c>
      <c r="CT1918" s="14">
        <f>Таблица1[[#This Row],[Lкан_прям, мм]]+Таблица1[[#This Row],[Lкан_дуг, мм]]+Таблица1[[#This Row],[Lкан_леб,мм]]</f>
        <v>85045.326329871838</v>
      </c>
      <c r="CU1918" s="16">
        <f>Таблица1[[#This Row],[Lкан_леб,мм]]</f>
        <v>58011.678870881828</v>
      </c>
      <c r="CV1918" s="14">
        <f>2534431-(Таблица1[[#This Row],[Т23]]+Таблица1[[#This Row],[угол обхв3]])</f>
        <v>2449067.3525410099</v>
      </c>
      <c r="CW1918" s="50">
        <f>SUM(X1918:AC1918,AD1918:AI1918)-Таблица1[[#This Row],[lподв_min, мм]]</f>
        <v>22365.455854186857</v>
      </c>
      <c r="CX1918" s="17">
        <f>CW2357-Таблица1[[#This Row],[Суммарная длина каната]]</f>
        <v>-2425920.3098395667</v>
      </c>
    </row>
    <row r="1919" spans="1:102" x14ac:dyDescent="0.25">
      <c r="A1919" s="21">
        <v>1918</v>
      </c>
      <c r="B1919" s="10">
        <v>48.370204081632643</v>
      </c>
      <c r="C1919" s="10">
        <v>139.19551020408164</v>
      </c>
      <c r="D1919" s="11">
        <v>15494.247652961172</v>
      </c>
      <c r="E1919" s="11">
        <v>19735.880577010514</v>
      </c>
      <c r="F1919" s="11">
        <v>15354.823387444187</v>
      </c>
      <c r="G1919" s="11">
        <v>19752.669686130688</v>
      </c>
      <c r="H1919" s="11">
        <v>15902.247162961172</v>
      </c>
      <c r="I1919" s="11">
        <v>15014.525108163192</v>
      </c>
      <c r="J1919" s="11">
        <v>4721.3554688473223</v>
      </c>
      <c r="K1919" s="11">
        <v>25978.995828133156</v>
      </c>
      <c r="L1919" s="11">
        <v>1054.6516308568478</v>
      </c>
      <c r="M1919" s="11">
        <v>58011.678870881828</v>
      </c>
      <c r="N1919" s="11">
        <v>6822.7390870440049</v>
      </c>
      <c r="O1919" s="11">
        <v>19662.432445516119</v>
      </c>
      <c r="P1919" s="43">
        <v>8635.0582967966402</v>
      </c>
      <c r="Q1919" s="11">
        <v>20605.346721422815</v>
      </c>
      <c r="R1919" s="11">
        <v>14115.47392998694</v>
      </c>
      <c r="S1919" s="11">
        <v>20569.604764518459</v>
      </c>
      <c r="T1919" s="11">
        <v>15506.268647056522</v>
      </c>
      <c r="U1919" s="11">
        <v>20640.337041247993</v>
      </c>
      <c r="V1919" s="11">
        <v>15494.247652961172</v>
      </c>
      <c r="W1919" s="11">
        <v>19735.880577010514</v>
      </c>
      <c r="X1919" s="12">
        <v>0</v>
      </c>
      <c r="Y1919" s="12">
        <v>123.52513809082993</v>
      </c>
      <c r="Z1919" s="12">
        <v>198.39477409341839</v>
      </c>
      <c r="AA1919" s="44">
        <v>232.04019061955964</v>
      </c>
      <c r="AB1919" s="45">
        <v>47.253829333788438</v>
      </c>
      <c r="AC1919" s="12">
        <v>453.43769871925167</v>
      </c>
      <c r="AD1919" s="12">
        <v>12215.401712017017</v>
      </c>
      <c r="AE1919" s="12">
        <v>2042.9361834739379</v>
      </c>
      <c r="AF1919" s="12">
        <v>5480.5321821881489</v>
      </c>
      <c r="AG1919" s="44">
        <v>1128.4755203370623</v>
      </c>
      <c r="AH1919" s="45">
        <v>390.29476040551447</v>
      </c>
      <c r="AI1919" s="12">
        <v>4721.3554697114796</v>
      </c>
      <c r="AJ1919" s="12">
        <v>-44.833817110010223</v>
      </c>
      <c r="AK1919" s="12">
        <v>-27.48707917771797</v>
      </c>
      <c r="AL1919" s="12">
        <v>0.37366404042977325</v>
      </c>
      <c r="AM1919" s="44">
        <v>32.959261099037327</v>
      </c>
      <c r="AN1919" s="45">
        <v>26.32336652389624</v>
      </c>
      <c r="AO1919" s="12">
        <v>89.999999878645482</v>
      </c>
      <c r="AP1919" s="12">
        <v>-2127.532319573575</v>
      </c>
      <c r="AQ1919" s="12">
        <v>6634.4272701199206</v>
      </c>
      <c r="AR1919" s="12">
        <v>8637.7191183979376</v>
      </c>
      <c r="AS1919" s="44">
        <v>14337.443302289117</v>
      </c>
      <c r="AT1919" s="45">
        <v>15325.346448342605</v>
      </c>
      <c r="AU1919" s="12">
        <v>15902.247652961172</v>
      </c>
      <c r="AV1919" s="12">
        <v>11339.263293454389</v>
      </c>
      <c r="AW1919" s="12">
        <v>20024.375341021409</v>
      </c>
      <c r="AX1919" s="12">
        <v>21013.338044894779</v>
      </c>
      <c r="AY1919" s="44">
        <v>20911.940269191546</v>
      </c>
      <c r="AZ1919" s="45">
        <v>20274.644331432057</v>
      </c>
      <c r="BA1919" s="12">
        <v>19735.880577874676</v>
      </c>
      <c r="BB1919" s="12">
        <v>6535.0775079302175</v>
      </c>
      <c r="BC1919" s="12">
        <v>8446.7464798725541</v>
      </c>
      <c r="BD1919" s="12">
        <v>14118.134751588237</v>
      </c>
      <c r="BE1919" s="44">
        <v>15284.299274754347</v>
      </c>
      <c r="BF1919" s="45">
        <v>15675.169851675089</v>
      </c>
      <c r="BG1919" s="12">
        <v>15902.247662961172</v>
      </c>
      <c r="BH1919" s="12">
        <v>19951.767572836954</v>
      </c>
      <c r="BI1919" s="12">
        <v>20967.289616928101</v>
      </c>
      <c r="BJ1919" s="12">
        <v>20977.596087990423</v>
      </c>
      <c r="BK1919" s="44">
        <v>20298.001536574906</v>
      </c>
      <c r="BL1919" s="45">
        <v>20101.573286826449</v>
      </c>
      <c r="BM1919" s="12">
        <v>15014.525108163194</v>
      </c>
      <c r="BN1919" s="12">
        <v>0</v>
      </c>
      <c r="BO1919" s="12">
        <v>17.34673793229225</v>
      </c>
      <c r="BP1919" s="12">
        <v>27.860743218147743</v>
      </c>
      <c r="BQ1919" s="48">
        <v>32.585597058607554</v>
      </c>
      <c r="BR1919" s="49">
        <v>6.6358945751410889</v>
      </c>
      <c r="BS1919" s="13">
        <v>63.676633354749249</v>
      </c>
      <c r="BT1919" s="12">
        <v>318.32112911816489</v>
      </c>
      <c r="BV1919" s="14">
        <f>Таблица1[[#This Row],[Lкан_леб,мм]]</f>
        <v>58011.678870881828</v>
      </c>
      <c r="BW1919" s="50">
        <f>Таблица1[[#This Row],[угол обхв4]]+Таблица1[[#This Row],[Lдуг 3,мм]]</f>
        <v>12215.401712017017</v>
      </c>
      <c r="BX1919" s="54">
        <f>Таблица1[[#This Row],[угол обхв5]]+Таблица1[[#This Row],[Y5, мм]]</f>
        <v>58135.204008972658</v>
      </c>
      <c r="BY1919" s="14">
        <f>Таблица1[[#This Row],[угол обхв6]]+Таблица1[[#This Row],[Lдуг 4,мм]]</f>
        <v>14258.337895490955</v>
      </c>
      <c r="BZ1919" s="14">
        <f>Таблица1[[#This Row],[Т1]]+Таблица1[[#This Row],[X6, мм]]</f>
        <v>58333.598783066074</v>
      </c>
      <c r="CA1919" s="14">
        <f>Таблица1[[#This Row],[Т2]]+Таблица1[[#This Row],[Lдуг 5,мм]]</f>
        <v>19738.870077679105</v>
      </c>
      <c r="CB1919" s="14">
        <f>Таблица1[[#This Row],[Т3]]+Таблица1[[#This Row],[Y6, мм]]</f>
        <v>58565.638973685636</v>
      </c>
      <c r="CC1919" s="14">
        <f>Таблица1[[#This Row],[Т4]]+Таблица1[[#This Row],[Lдуг 6,мм]]</f>
        <v>20867.345598016167</v>
      </c>
      <c r="CD1919" s="14">
        <f>Таблица1[[#This Row],[Т5]]+Таблица1[[#This Row],[Lдуг 1,мм]]</f>
        <v>58612.892803019422</v>
      </c>
      <c r="CE1919" s="14">
        <f>Таблица1[[#This Row],[Т6]]+Таблица1[[#This Row],[Lпрям1, мм]]</f>
        <v>21257.640358421682</v>
      </c>
      <c r="CF1919" s="15">
        <f>Таблица1[[#This Row],[Т7]]+Таблица1[[#This Row],[Lдуг 2,мм]]</f>
        <v>59066.330501738674</v>
      </c>
      <c r="CG1919" s="14">
        <f>Таблица1[[#This Row],[Т8]]+Таблица1[[#This Row],[Lпрям2, мм]]</f>
        <v>25978.995828133164</v>
      </c>
      <c r="CH1919" s="14">
        <f>Таблица1[[#This Row],[Т9]]-Таблица1[[#This Row],[Т9]]</f>
        <v>0</v>
      </c>
      <c r="CI1919" s="50">
        <f>Таблица1[[#This Row],[Т9]]-Таблица1[[#This Row],[Т8]]</f>
        <v>37808.690143316991</v>
      </c>
      <c r="CJ1919" s="54">
        <f>Таблица1[[#This Row],[Т9]]-Таблица1[[#This Row],[Т7]]</f>
        <v>453.43769871925178</v>
      </c>
      <c r="CK1919" s="14">
        <f>Таблица1[[#This Row],[Т9]]-Таблица1[[#This Row],[Т6]]</f>
        <v>38198.984903722507</v>
      </c>
      <c r="CL1919" s="14">
        <f>Таблица1[[#This Row],[Т9]]-Таблица1[[#This Row],[Т5]]</f>
        <v>500.69152805303747</v>
      </c>
      <c r="CM1919" s="14">
        <f>Таблица1[[#This Row],[Т9]]-Таблица1[[#This Row],[Т4]]</f>
        <v>39327.460424059565</v>
      </c>
      <c r="CN1919" s="14">
        <f>Таблица1[[#This Row],[Т9]]-Таблица1[[#This Row],[Т3]]</f>
        <v>732.73171867259953</v>
      </c>
      <c r="CO1919" s="14">
        <f>Таблица1[[#This Row],[Т9]]-Таблица1[[#This Row],[Т2]]</f>
        <v>44807.992606247717</v>
      </c>
      <c r="CP1919" s="14">
        <f>Таблица1[[#This Row],[Т9]]-Таблица1[[#This Row],[Т1]]</f>
        <v>931.12649276601587</v>
      </c>
      <c r="CQ1919" s="14">
        <f>Таблица1[[#This Row],[Т9]]-Таблица1[[#This Row],[угол обхв6]]</f>
        <v>46850.928789721656</v>
      </c>
      <c r="CR1919" s="14">
        <f>Таблица1[[#This Row],[Т9]]-Таблица1[[#This Row],[угол обхв5]]</f>
        <v>1054.6516308568462</v>
      </c>
      <c r="CS1919" s="14">
        <f>Таблица1[[#This Row],[Т9]]-Таблица1[[#This Row],[угол обхв4]]</f>
        <v>59066.330501738674</v>
      </c>
      <c r="CT1919" s="14">
        <f>Таблица1[[#This Row],[Lкан_прям, мм]]+Таблица1[[#This Row],[Lкан_дуг, мм]]+Таблица1[[#This Row],[Lкан_леб,мм]]</f>
        <v>85045.326329871838</v>
      </c>
      <c r="CU1919" s="16">
        <f>Таблица1[[#This Row],[Lкан_леб,мм]]</f>
        <v>58011.678870881828</v>
      </c>
      <c r="CV1919" s="14">
        <f>2534431-(Таблица1[[#This Row],[Т23]]+Таблица1[[#This Row],[угол обхв3]])</f>
        <v>2449067.3525410099</v>
      </c>
      <c r="CW1919" s="50">
        <f>SUM(X1919:AC1919,AD1919:AI1919)-Таблица1[[#This Row],[lподв_min, мм]]</f>
        <v>22312.291990142687</v>
      </c>
      <c r="CX1919" s="17">
        <f>CW2358-Таблица1[[#This Row],[Суммарная длина каната]]</f>
        <v>-2425945.1759264558</v>
      </c>
    </row>
    <row r="1920" spans="1:102" x14ac:dyDescent="0.25">
      <c r="A1920" s="21">
        <v>1919</v>
      </c>
      <c r="B1920" s="10">
        <v>48.370204081632643</v>
      </c>
      <c r="C1920" s="10">
        <v>141.87959183673468</v>
      </c>
      <c r="D1920" s="11">
        <v>15436.971573818915</v>
      </c>
      <c r="E1920" s="11">
        <v>20111.902182379406</v>
      </c>
      <c r="F1920" s="11">
        <v>15296.91405132607</v>
      </c>
      <c r="G1920" s="11">
        <v>20122.143783483039</v>
      </c>
      <c r="H1920" s="11">
        <v>15844.971083818917</v>
      </c>
      <c r="I1920" s="11">
        <v>15337.166210067642</v>
      </c>
      <c r="J1920" s="11">
        <v>4774.7359723117634</v>
      </c>
      <c r="K1920" s="11">
        <v>25978.995828123501</v>
      </c>
      <c r="L1920" s="11">
        <v>1054.6516308665068</v>
      </c>
      <c r="M1920" s="11">
        <v>58011.678870881828</v>
      </c>
      <c r="N1920" s="11">
        <v>6822.7390870440049</v>
      </c>
      <c r="O1920" s="11">
        <v>19662.432445516119</v>
      </c>
      <c r="P1920" s="43">
        <v>8544.591101687789</v>
      </c>
      <c r="Q1920" s="11">
        <v>20659.205962181368</v>
      </c>
      <c r="R1920" s="11">
        <v>14020.668059433025</v>
      </c>
      <c r="S1920" s="11">
        <v>20880.145213677559</v>
      </c>
      <c r="T1920" s="11">
        <v>15406.624652062334</v>
      </c>
      <c r="U1920" s="11">
        <v>21015.929319328236</v>
      </c>
      <c r="V1920" s="11">
        <v>15436.971573818915</v>
      </c>
      <c r="W1920" s="11">
        <v>20111.902182379406</v>
      </c>
      <c r="X1920" s="12">
        <v>0</v>
      </c>
      <c r="Y1920" s="12">
        <v>105.15804581813848</v>
      </c>
      <c r="Z1920" s="12">
        <v>197.64867311821305</v>
      </c>
      <c r="AA1920" s="44">
        <v>232.04019061955913</v>
      </c>
      <c r="AB1920" s="45">
        <v>47.253829333787259</v>
      </c>
      <c r="AC1920" s="12">
        <v>472.55089197680877</v>
      </c>
      <c r="AD1920" s="12">
        <v>12215.401712017017</v>
      </c>
      <c r="AE1920" s="12">
        <v>1989.5556800094992</v>
      </c>
      <c r="AF1920" s="12">
        <v>5480.5321821881498</v>
      </c>
      <c r="AG1920" s="44">
        <v>1128.475520337061</v>
      </c>
      <c r="AH1920" s="45">
        <v>390.29476040551413</v>
      </c>
      <c r="AI1920" s="12">
        <v>4774.73597316626</v>
      </c>
      <c r="AJ1920" s="12">
        <v>-44.833817110010223</v>
      </c>
      <c r="AK1920" s="12">
        <v>-30.066385229562499</v>
      </c>
      <c r="AL1920" s="12">
        <v>-2.3104175922232457</v>
      </c>
      <c r="AM1920" s="44">
        <v>30.275179466384238</v>
      </c>
      <c r="AN1920" s="45">
        <v>23.639284891243314</v>
      </c>
      <c r="AO1920" s="12">
        <v>89.999999880002193</v>
      </c>
      <c r="AP1920" s="12">
        <v>-2127.532319573575</v>
      </c>
      <c r="AQ1920" s="12">
        <v>6618.3298318089473</v>
      </c>
      <c r="AR1920" s="12">
        <v>8528.1432072837724</v>
      </c>
      <c r="AS1920" s="44">
        <v>14226.362709262943</v>
      </c>
      <c r="AT1920" s="45">
        <v>15243.025936858015</v>
      </c>
      <c r="AU1920" s="12">
        <v>15844.971573818915</v>
      </c>
      <c r="AV1920" s="12">
        <v>11339.263293454389</v>
      </c>
      <c r="AW1920" s="12">
        <v>20015.534210414353</v>
      </c>
      <c r="AX1920" s="12">
        <v>21066.874291549339</v>
      </c>
      <c r="AY1920" s="44">
        <v>21232.499738313396</v>
      </c>
      <c r="AZ1920" s="45">
        <v>20642.165409375044</v>
      </c>
      <c r="BA1920" s="12">
        <v>20111.902183233906</v>
      </c>
      <c r="BB1920" s="12">
        <v>6535.0775079302175</v>
      </c>
      <c r="BC1920" s="12">
        <v>8340.1818464527314</v>
      </c>
      <c r="BD1920" s="12">
        <v>14004.220165029008</v>
      </c>
      <c r="BE1920" s="44">
        <v>15200.930002232415</v>
      </c>
      <c r="BF1920" s="45">
        <v>15600.570289023233</v>
      </c>
      <c r="BG1920" s="12">
        <v>15844.971583818917</v>
      </c>
      <c r="BH1920" s="12">
        <v>19951.767572836954</v>
      </c>
      <c r="BI1920" s="12">
        <v>21012.307727079602</v>
      </c>
      <c r="BJ1920" s="12">
        <v>21287.81354304553</v>
      </c>
      <c r="BK1920" s="44">
        <v>20663.574794692398</v>
      </c>
      <c r="BL1920" s="45">
        <v>20485.666092332598</v>
      </c>
      <c r="BM1920" s="12">
        <v>15337.166210067644</v>
      </c>
      <c r="BN1920" s="12">
        <v>0</v>
      </c>
      <c r="BO1920" s="12">
        <v>14.767431880447722</v>
      </c>
      <c r="BP1920" s="12">
        <v>27.755967637339253</v>
      </c>
      <c r="BQ1920" s="48">
        <v>32.585597058607483</v>
      </c>
      <c r="BR1920" s="49">
        <v>6.6358945751409228</v>
      </c>
      <c r="BS1920" s="13">
        <v>66.360714988758872</v>
      </c>
      <c r="BT1920" s="12">
        <v>318.32112911816489</v>
      </c>
      <c r="BV1920" s="14">
        <f>Таблица1[[#This Row],[Lкан_леб,мм]]</f>
        <v>58011.678870881828</v>
      </c>
      <c r="BW1920" s="50">
        <f>Таблица1[[#This Row],[угол обхв4]]+Таблица1[[#This Row],[Lдуг 3,мм]]</f>
        <v>12215.401712017017</v>
      </c>
      <c r="BX1920" s="54">
        <f>Таблица1[[#This Row],[угол обхв5]]+Таблица1[[#This Row],[Y5, мм]]</f>
        <v>58116.836916699969</v>
      </c>
      <c r="BY1920" s="14">
        <f>Таблица1[[#This Row],[угол обхв6]]+Таблица1[[#This Row],[Lдуг 4,мм]]</f>
        <v>14204.957392026517</v>
      </c>
      <c r="BZ1920" s="14">
        <f>Таблица1[[#This Row],[Т1]]+Таблица1[[#This Row],[X6, мм]]</f>
        <v>58314.485589818185</v>
      </c>
      <c r="CA1920" s="14">
        <f>Таблица1[[#This Row],[Т2]]+Таблица1[[#This Row],[Lдуг 5,мм]]</f>
        <v>19685.489574214669</v>
      </c>
      <c r="CB1920" s="14">
        <f>Таблица1[[#This Row],[Т3]]+Таблица1[[#This Row],[Y6, мм]]</f>
        <v>58546.525780437747</v>
      </c>
      <c r="CC1920" s="14">
        <f>Таблица1[[#This Row],[Т4]]+Таблица1[[#This Row],[Lдуг 6,мм]]</f>
        <v>20813.965094551731</v>
      </c>
      <c r="CD1920" s="14">
        <f>Таблица1[[#This Row],[Т5]]+Таблица1[[#This Row],[Lдуг 1,мм]]</f>
        <v>58593.779609771533</v>
      </c>
      <c r="CE1920" s="14">
        <f>Таблица1[[#This Row],[Т6]]+Таблица1[[#This Row],[Lпрям1, мм]]</f>
        <v>21204.259854957247</v>
      </c>
      <c r="CF1920" s="15">
        <f>Таблица1[[#This Row],[Т7]]+Таблица1[[#This Row],[Lдуг 2,мм]]</f>
        <v>59066.330501748344</v>
      </c>
      <c r="CG1920" s="14">
        <f>Таблица1[[#This Row],[Т8]]+Таблица1[[#This Row],[Lпрям2, мм]]</f>
        <v>25978.995828123509</v>
      </c>
      <c r="CH1920" s="14">
        <f>Таблица1[[#This Row],[Т9]]-Таблица1[[#This Row],[Т9]]</f>
        <v>0</v>
      </c>
      <c r="CI1920" s="50">
        <f>Таблица1[[#This Row],[Т9]]-Таблица1[[#This Row],[Т8]]</f>
        <v>37862.070646791093</v>
      </c>
      <c r="CJ1920" s="54">
        <f>Таблица1[[#This Row],[Т9]]-Таблица1[[#This Row],[Т7]]</f>
        <v>472.55089197681082</v>
      </c>
      <c r="CK1920" s="14">
        <f>Таблица1[[#This Row],[Т9]]-Таблица1[[#This Row],[Т6]]</f>
        <v>38252.365407196616</v>
      </c>
      <c r="CL1920" s="14">
        <f>Таблица1[[#This Row],[Т9]]-Таблица1[[#This Row],[Т5]]</f>
        <v>519.80472131059651</v>
      </c>
      <c r="CM1920" s="14">
        <f>Таблица1[[#This Row],[Т9]]-Таблица1[[#This Row],[Т4]]</f>
        <v>39380.840927533674</v>
      </c>
      <c r="CN1920" s="14">
        <f>Таблица1[[#This Row],[Т9]]-Таблица1[[#This Row],[Т3]]</f>
        <v>751.84491193015856</v>
      </c>
      <c r="CO1920" s="14">
        <f>Таблица1[[#This Row],[Т9]]-Таблица1[[#This Row],[Т2]]</f>
        <v>44861.373109721826</v>
      </c>
      <c r="CP1920" s="14">
        <f>Таблица1[[#This Row],[Т9]]-Таблица1[[#This Row],[Т1]]</f>
        <v>949.49358504837437</v>
      </c>
      <c r="CQ1920" s="14">
        <f>Таблица1[[#This Row],[Т9]]-Таблица1[[#This Row],[угол обхв6]]</f>
        <v>46850.928789731326</v>
      </c>
      <c r="CR1920" s="14">
        <f>Таблица1[[#This Row],[Т9]]-Таблица1[[#This Row],[угол обхв5]]</f>
        <v>1054.6516308665159</v>
      </c>
      <c r="CS1920" s="14">
        <f>Таблица1[[#This Row],[Т9]]-Таблица1[[#This Row],[угол обхв4]]</f>
        <v>59066.330501748344</v>
      </c>
      <c r="CT1920" s="14">
        <f>Таблица1[[#This Row],[Lкан_прям, мм]]+Таблица1[[#This Row],[Lкан_дуг, мм]]+Таблица1[[#This Row],[Lкан_леб,мм]]</f>
        <v>85045.326329871838</v>
      </c>
      <c r="CU1920" s="16">
        <f>Таблица1[[#This Row],[Lкан_леб,мм]]</f>
        <v>58011.678870881828</v>
      </c>
      <c r="CV1920" s="14">
        <f>2534431-(Таблица1[[#This Row],[Т23]]+Таблица1[[#This Row],[угол обхв3]])</f>
        <v>2449067.3525410099</v>
      </c>
      <c r="CW1920" s="50">
        <f>SUM(X1920:AC1920,AD1920:AI1920)-Таблица1[[#This Row],[lподв_min, мм]]</f>
        <v>22258.911486678247</v>
      </c>
      <c r="CX1920" s="17">
        <f>CW2359-Таблица1[[#This Row],[Суммарная длина каната]]</f>
        <v>-2425971.5493013724</v>
      </c>
    </row>
    <row r="1921" spans="1:102" x14ac:dyDescent="0.25">
      <c r="A1921" s="21">
        <v>1920</v>
      </c>
      <c r="B1921" s="10">
        <v>48.370204081632643</v>
      </c>
      <c r="C1921" s="10">
        <v>144.56367346938774</v>
      </c>
      <c r="D1921" s="11">
        <v>15362.149641684686</v>
      </c>
      <c r="E1921" s="11">
        <v>20484.82908596483</v>
      </c>
      <c r="F1921" s="11">
        <v>15221.766169737708</v>
      </c>
      <c r="G1921" s="11">
        <v>20488.50070742028</v>
      </c>
      <c r="H1921" s="11">
        <v>15770.149151684685</v>
      </c>
      <c r="I1921" s="11">
        <v>15656.600029982768</v>
      </c>
      <c r="J1921" s="11">
        <v>4828.2290559820603</v>
      </c>
      <c r="K1921" s="11">
        <v>25978.995828114035</v>
      </c>
      <c r="L1921" s="11">
        <v>1054.6516308759719</v>
      </c>
      <c r="M1921" s="11">
        <v>58011.678870881828</v>
      </c>
      <c r="N1921" s="11">
        <v>6822.7390870440049</v>
      </c>
      <c r="O1921" s="11">
        <v>19662.432445516119</v>
      </c>
      <c r="P1921" s="43">
        <v>8451.7009853938598</v>
      </c>
      <c r="Q1921" s="11">
        <v>20708.769633361488</v>
      </c>
      <c r="R1921" s="11">
        <v>13911.423921365405</v>
      </c>
      <c r="S1921" s="11">
        <v>21185.905318912508</v>
      </c>
      <c r="T1921" s="11">
        <v>15289.501389841442</v>
      </c>
      <c r="U1921" s="11">
        <v>21386.443322489587</v>
      </c>
      <c r="V1921" s="11">
        <v>15362.149641684686</v>
      </c>
      <c r="W1921" s="11">
        <v>20484.82908596483</v>
      </c>
      <c r="X1921" s="12">
        <v>0</v>
      </c>
      <c r="Y1921" s="12">
        <v>86.304518853596036</v>
      </c>
      <c r="Z1921" s="12">
        <v>197.38900683485835</v>
      </c>
      <c r="AA1921" s="44">
        <v>232.04019061955876</v>
      </c>
      <c r="AB1921" s="45">
        <v>47.2538293337862</v>
      </c>
      <c r="AC1921" s="12">
        <v>491.66408523417255</v>
      </c>
      <c r="AD1921" s="12">
        <v>12215.401712017017</v>
      </c>
      <c r="AE1921" s="12">
        <v>1936.0625963392072</v>
      </c>
      <c r="AF1921" s="12">
        <v>5480.5321821881498</v>
      </c>
      <c r="AG1921" s="44">
        <v>1128.4755203370589</v>
      </c>
      <c r="AH1921" s="45">
        <v>390.29476040551674</v>
      </c>
      <c r="AI1921" s="12">
        <v>4828.2290568270892</v>
      </c>
      <c r="AJ1921" s="12">
        <v>-44.833817110010223</v>
      </c>
      <c r="AK1921" s="12">
        <v>-32.71400170996538</v>
      </c>
      <c r="AL1921" s="12">
        <v>-4.9944992248763009</v>
      </c>
      <c r="AM1921" s="44">
        <v>27.591097833731137</v>
      </c>
      <c r="AN1921" s="45">
        <v>20.955203258590362</v>
      </c>
      <c r="AO1921" s="12">
        <v>89.999999881331689</v>
      </c>
      <c r="AP1921" s="12">
        <v>-2127.532319573575</v>
      </c>
      <c r="AQ1921" s="12">
        <v>6602.2371397164125</v>
      </c>
      <c r="AR1921" s="12">
        <v>8416.180464168292</v>
      </c>
      <c r="AS1921" s="44">
        <v>14100.392523353697</v>
      </c>
      <c r="AT1921" s="45">
        <v>15143.585118628334</v>
      </c>
      <c r="AU1921" s="12">
        <v>15770.149641684686</v>
      </c>
      <c r="AV1921" s="12">
        <v>11339.263293454389</v>
      </c>
      <c r="AW1921" s="12">
        <v>20005.714969430082</v>
      </c>
      <c r="AX1921" s="12">
        <v>21115.220482261895</v>
      </c>
      <c r="AY1921" s="44">
        <v>21547.505744054113</v>
      </c>
      <c r="AZ1921" s="45">
        <v>21005.428307306112</v>
      </c>
      <c r="BA1921" s="12">
        <v>20484.829086809859</v>
      </c>
      <c r="BB1921" s="12">
        <v>6535.0775079302175</v>
      </c>
      <c r="BC1921" s="12">
        <v>8231.1990380662664</v>
      </c>
      <c r="BD1921" s="12">
        <v>13875.903400139838</v>
      </c>
      <c r="BE1921" s="44">
        <v>15100.53278785315</v>
      </c>
      <c r="BF1921" s="45">
        <v>15508.065912897793</v>
      </c>
      <c r="BG1921" s="12">
        <v>15770.149651684686</v>
      </c>
      <c r="BH1921" s="12">
        <v>19951.767572836954</v>
      </c>
      <c r="BI1921" s="12">
        <v>21052.052157275451</v>
      </c>
      <c r="BJ1921" s="12">
        <v>21592.356167812915</v>
      </c>
      <c r="BK1921" s="44">
        <v>21024.842897347979</v>
      </c>
      <c r="BL1921" s="45">
        <v>20865.844101148305</v>
      </c>
      <c r="BM1921" s="12">
        <v>15656.60002998277</v>
      </c>
      <c r="BN1921" s="12">
        <v>0</v>
      </c>
      <c r="BO1921" s="12">
        <v>12.119815400044841</v>
      </c>
      <c r="BP1921" s="12">
        <v>27.71950248508908</v>
      </c>
      <c r="BQ1921" s="48">
        <v>32.585597058607433</v>
      </c>
      <c r="BR1921" s="49">
        <v>6.6358945751407736</v>
      </c>
      <c r="BS1921" s="13">
        <v>69.04479662274133</v>
      </c>
      <c r="BT1921" s="12">
        <v>318.32112911816489</v>
      </c>
      <c r="BV1921" s="14">
        <f>Таблица1[[#This Row],[Lкан_леб,мм]]</f>
        <v>58011.678870881828</v>
      </c>
      <c r="BW1921" s="50">
        <f>Таблица1[[#This Row],[угол обхв4]]+Таблица1[[#This Row],[Lдуг 3,мм]]</f>
        <v>12215.401712017017</v>
      </c>
      <c r="BX1921" s="54">
        <f>Таблица1[[#This Row],[угол обхв5]]+Таблица1[[#This Row],[Y5, мм]]</f>
        <v>58097.983389735426</v>
      </c>
      <c r="BY1921" s="14">
        <f>Таблица1[[#This Row],[угол обхв6]]+Таблица1[[#This Row],[Lдуг 4,мм]]</f>
        <v>14151.464308356224</v>
      </c>
      <c r="BZ1921" s="14">
        <f>Таблица1[[#This Row],[Т1]]+Таблица1[[#This Row],[X6, мм]]</f>
        <v>58295.372396570281</v>
      </c>
      <c r="CA1921" s="14">
        <f>Таблица1[[#This Row],[Т2]]+Таблица1[[#This Row],[Lдуг 5,мм]]</f>
        <v>19631.996490544374</v>
      </c>
      <c r="CB1921" s="14">
        <f>Таблица1[[#This Row],[Т3]]+Таблица1[[#This Row],[Y6, мм]]</f>
        <v>58527.412587189843</v>
      </c>
      <c r="CC1921" s="14">
        <f>Таблица1[[#This Row],[Т4]]+Таблица1[[#This Row],[Lдуг 6,мм]]</f>
        <v>20760.472010881433</v>
      </c>
      <c r="CD1921" s="14">
        <f>Таблица1[[#This Row],[Т5]]+Таблица1[[#This Row],[Lдуг 1,мм]]</f>
        <v>58574.666416523629</v>
      </c>
      <c r="CE1921" s="14">
        <f>Таблица1[[#This Row],[Т6]]+Таблица1[[#This Row],[Lпрям1, мм]]</f>
        <v>21150.766771286948</v>
      </c>
      <c r="CF1921" s="15">
        <f>Таблица1[[#This Row],[Т7]]+Таблица1[[#This Row],[Lдуг 2,мм]]</f>
        <v>59066.330501757802</v>
      </c>
      <c r="CG1921" s="14">
        <f>Таблица1[[#This Row],[Т8]]+Таблица1[[#This Row],[Lпрям2, мм]]</f>
        <v>25978.995828114035</v>
      </c>
      <c r="CH1921" s="14">
        <f>Таблица1[[#This Row],[Т9]]-Таблица1[[#This Row],[Т9]]</f>
        <v>0</v>
      </c>
      <c r="CI1921" s="50">
        <f>Таблица1[[#This Row],[Т9]]-Таблица1[[#This Row],[Т8]]</f>
        <v>37915.563730470851</v>
      </c>
      <c r="CJ1921" s="54">
        <f>Таблица1[[#This Row],[Т9]]-Таблица1[[#This Row],[Т7]]</f>
        <v>491.6640852341734</v>
      </c>
      <c r="CK1921" s="14">
        <f>Таблица1[[#This Row],[Т9]]-Таблица1[[#This Row],[Т6]]</f>
        <v>38305.858490876373</v>
      </c>
      <c r="CL1921" s="14">
        <f>Таблица1[[#This Row],[Т9]]-Таблица1[[#This Row],[Т5]]</f>
        <v>538.91791456795909</v>
      </c>
      <c r="CM1921" s="14">
        <f>Таблица1[[#This Row],[Т9]]-Таблица1[[#This Row],[Т4]]</f>
        <v>39434.334011213432</v>
      </c>
      <c r="CN1921" s="14">
        <f>Таблица1[[#This Row],[Т9]]-Таблица1[[#This Row],[Т3]]</f>
        <v>770.95810518752114</v>
      </c>
      <c r="CO1921" s="14">
        <f>Таблица1[[#This Row],[Т9]]-Таблица1[[#This Row],[Т2]]</f>
        <v>44914.866193401576</v>
      </c>
      <c r="CP1921" s="14">
        <f>Таблица1[[#This Row],[Т9]]-Таблица1[[#This Row],[Т1]]</f>
        <v>968.34711202237668</v>
      </c>
      <c r="CQ1921" s="14">
        <f>Таблица1[[#This Row],[Т9]]-Таблица1[[#This Row],[угол обхв6]]</f>
        <v>46850.928789740785</v>
      </c>
      <c r="CR1921" s="14">
        <f>Таблица1[[#This Row],[Т9]]-Таблица1[[#This Row],[угол обхв5]]</f>
        <v>1054.6516308759747</v>
      </c>
      <c r="CS1921" s="14">
        <f>Таблица1[[#This Row],[Т9]]-Таблица1[[#This Row],[угол обхв4]]</f>
        <v>59066.330501757802</v>
      </c>
      <c r="CT1921" s="14">
        <f>Таблица1[[#This Row],[Lкан_прям, мм]]+Таблица1[[#This Row],[Lкан_дуг, мм]]+Таблица1[[#This Row],[Lкан_леб,мм]]</f>
        <v>85045.326329871838</v>
      </c>
      <c r="CU1921" s="16">
        <f>Таблица1[[#This Row],[Lкан_леб,мм]]</f>
        <v>58011.678870881828</v>
      </c>
      <c r="CV1921" s="14">
        <f>2534431-(Таблица1[[#This Row],[Т23]]+Таблица1[[#This Row],[угол обхв3]])</f>
        <v>2449067.3525410099</v>
      </c>
      <c r="CW1921" s="50">
        <f>SUM(X1921:AC1921,AD1921:AI1921)-Таблица1[[#This Row],[lподв_min, мм]]</f>
        <v>22205.418403007949</v>
      </c>
      <c r="CX1921" s="17">
        <f>CW2360-Таблица1[[#This Row],[Суммарная длина каната]]</f>
        <v>-2425999.4094544579</v>
      </c>
    </row>
    <row r="1922" spans="1:102" x14ac:dyDescent="0.25">
      <c r="A1922" s="21">
        <v>1921</v>
      </c>
      <c r="B1922" s="10">
        <v>48.370204081632643</v>
      </c>
      <c r="C1922" s="10">
        <v>147.2477551020408</v>
      </c>
      <c r="D1922" s="11">
        <v>15269.946027265818</v>
      </c>
      <c r="E1922" s="11">
        <v>20853.843029379179</v>
      </c>
      <c r="F1922" s="11">
        <v>15129.544628569151</v>
      </c>
      <c r="G1922" s="11">
        <v>20850.936615090141</v>
      </c>
      <c r="H1922" s="11">
        <v>15677.945537265819</v>
      </c>
      <c r="I1922" s="11">
        <v>15972.121090652774</v>
      </c>
      <c r="J1922" s="11">
        <v>4881.721938726404</v>
      </c>
      <c r="K1922" s="11">
        <v>25978.995828104773</v>
      </c>
      <c r="L1922" s="11">
        <v>1054.6516308852354</v>
      </c>
      <c r="M1922" s="11">
        <v>58011.678870881828</v>
      </c>
      <c r="N1922" s="11">
        <v>6822.7390870440049</v>
      </c>
      <c r="O1922" s="11">
        <v>19662.432445516119</v>
      </c>
      <c r="P1922" s="43">
        <v>8356.5917629682936</v>
      </c>
      <c r="Q1922" s="11">
        <v>20753.928984724793</v>
      </c>
      <c r="R1922" s="11">
        <v>13787.981214050455</v>
      </c>
      <c r="S1922" s="11">
        <v>21486.214196014367</v>
      </c>
      <c r="T1922" s="11">
        <v>15155.155846657844</v>
      </c>
      <c r="U1922" s="11">
        <v>21751.066086615218</v>
      </c>
      <c r="V1922" s="11">
        <v>15269.946027265818</v>
      </c>
      <c r="W1922" s="11">
        <v>20853.843029379179</v>
      </c>
      <c r="X1922" s="12">
        <v>0</v>
      </c>
      <c r="Y1922" s="12">
        <v>66.922550251272128</v>
      </c>
      <c r="Z1922" s="12">
        <v>197.65778218928506</v>
      </c>
      <c r="AA1922" s="44">
        <v>232.04019061955952</v>
      </c>
      <c r="AB1922" s="45">
        <v>47.253829333788218</v>
      </c>
      <c r="AC1922" s="12">
        <v>510.77727849133049</v>
      </c>
      <c r="AD1922" s="12">
        <v>12215.401712017017</v>
      </c>
      <c r="AE1922" s="12">
        <v>1882.5697135948528</v>
      </c>
      <c r="AF1922" s="12">
        <v>5480.5321821881489</v>
      </c>
      <c r="AG1922" s="44">
        <v>1128.4755203370607</v>
      </c>
      <c r="AH1922" s="45">
        <v>390.29476040551384</v>
      </c>
      <c r="AI1922" s="12">
        <v>4881.7219395621742</v>
      </c>
      <c r="AJ1922" s="12">
        <v>-44.833817110010223</v>
      </c>
      <c r="AK1922" s="12">
        <v>-35.435827689299295</v>
      </c>
      <c r="AL1922" s="12">
        <v>-7.6785808575293739</v>
      </c>
      <c r="AM1922" s="44">
        <v>24.907016201078161</v>
      </c>
      <c r="AN1922" s="45">
        <v>18.271121625937106</v>
      </c>
      <c r="AO1922" s="12">
        <v>89.999999882632011</v>
      </c>
      <c r="AP1922" s="12">
        <v>-2127.532319573575</v>
      </c>
      <c r="AQ1922" s="12">
        <v>6586.184453884227</v>
      </c>
      <c r="AR1922" s="12">
        <v>8302.0765523511254</v>
      </c>
      <c r="AS1922" s="44">
        <v>13959.809142322491</v>
      </c>
      <c r="AT1922" s="45">
        <v>15027.242181944099</v>
      </c>
      <c r="AU1922" s="12">
        <v>15677.946027265818</v>
      </c>
      <c r="AV1922" s="12">
        <v>11339.263293454389</v>
      </c>
      <c r="AW1922" s="12">
        <v>19994.856730926564</v>
      </c>
      <c r="AX1922" s="12">
        <v>21158.270538131521</v>
      </c>
      <c r="AY1922" s="44">
        <v>21856.267115291786</v>
      </c>
      <c r="AZ1922" s="45">
        <v>21363.635971136955</v>
      </c>
      <c r="BA1922" s="12">
        <v>20853.84303021495</v>
      </c>
      <c r="BB1922" s="12">
        <v>6535.0775079302175</v>
      </c>
      <c r="BC1922" s="12">
        <v>8120.0371298085138</v>
      </c>
      <c r="BD1922" s="12">
        <v>13733.466003433286</v>
      </c>
      <c r="BE1922" s="44">
        <v>14983.327918385807</v>
      </c>
      <c r="BF1922" s="45">
        <v>15397.859691979564</v>
      </c>
      <c r="BG1922" s="12">
        <v>15677.946037265821</v>
      </c>
      <c r="BH1922" s="12">
        <v>19951.767572836954</v>
      </c>
      <c r="BI1922" s="12">
        <v>21086.353270135238</v>
      </c>
      <c r="BJ1922" s="12">
        <v>21890.555749421092</v>
      </c>
      <c r="BK1922" s="44">
        <v>21381.013167337798</v>
      </c>
      <c r="BL1922" s="45">
        <v>21241.273144857441</v>
      </c>
      <c r="BM1922" s="12">
        <v>15972.121090652776</v>
      </c>
      <c r="BN1922" s="12">
        <v>0</v>
      </c>
      <c r="BO1922" s="12">
        <v>9.39798942071093</v>
      </c>
      <c r="BP1922" s="12">
        <v>27.757246831769919</v>
      </c>
      <c r="BQ1922" s="48">
        <v>32.585597058607533</v>
      </c>
      <c r="BR1922" s="49">
        <v>6.635894575141057</v>
      </c>
      <c r="BS1922" s="13">
        <v>71.728878256694898</v>
      </c>
      <c r="BT1922" s="12">
        <v>318.32112911816489</v>
      </c>
      <c r="BV1922" s="14">
        <f>Таблица1[[#This Row],[Lкан_леб,мм]]</f>
        <v>58011.678870881828</v>
      </c>
      <c r="BW1922" s="50">
        <f>Таблица1[[#This Row],[угол обхв4]]+Таблица1[[#This Row],[Lдуг 3,мм]]</f>
        <v>12215.401712017017</v>
      </c>
      <c r="BX1922" s="54">
        <f>Таблица1[[#This Row],[угол обхв5]]+Таблица1[[#This Row],[Y5, мм]]</f>
        <v>58078.601421133098</v>
      </c>
      <c r="BY1922" s="14">
        <f>Таблица1[[#This Row],[угол обхв6]]+Таблица1[[#This Row],[Lдуг 4,мм]]</f>
        <v>14097.97142561187</v>
      </c>
      <c r="BZ1922" s="14">
        <f>Таблица1[[#This Row],[Т1]]+Таблица1[[#This Row],[X6, мм]]</f>
        <v>58276.259203322385</v>
      </c>
      <c r="CA1922" s="14">
        <f>Таблица1[[#This Row],[Т2]]+Таблица1[[#This Row],[Lдуг 5,мм]]</f>
        <v>19578.503607800019</v>
      </c>
      <c r="CB1922" s="14">
        <f>Таблица1[[#This Row],[Т3]]+Таблица1[[#This Row],[Y6, мм]]</f>
        <v>58508.299393941947</v>
      </c>
      <c r="CC1922" s="14">
        <f>Таблица1[[#This Row],[Т4]]+Таблица1[[#This Row],[Lдуг 6,мм]]</f>
        <v>20706.979128137082</v>
      </c>
      <c r="CD1922" s="14">
        <f>Таблица1[[#This Row],[Т5]]+Таблица1[[#This Row],[Lдуг 1,мм]]</f>
        <v>58555.553223275732</v>
      </c>
      <c r="CE1922" s="14">
        <f>Таблица1[[#This Row],[Т6]]+Таблица1[[#This Row],[Lпрям1, мм]]</f>
        <v>21097.273888542597</v>
      </c>
      <c r="CF1922" s="15">
        <f>Таблица1[[#This Row],[Т7]]+Таблица1[[#This Row],[Lдуг 2,мм]]</f>
        <v>59066.330501767065</v>
      </c>
      <c r="CG1922" s="14">
        <f>Таблица1[[#This Row],[Т8]]+Таблица1[[#This Row],[Lпрям2, мм]]</f>
        <v>25978.995828104773</v>
      </c>
      <c r="CH1922" s="14">
        <f>Таблица1[[#This Row],[Т9]]-Таблица1[[#This Row],[Т9]]</f>
        <v>0</v>
      </c>
      <c r="CI1922" s="50">
        <f>Таблица1[[#This Row],[Т9]]-Таблица1[[#This Row],[Т8]]</f>
        <v>37969.056613224471</v>
      </c>
      <c r="CJ1922" s="54">
        <f>Таблица1[[#This Row],[Т9]]-Таблица1[[#This Row],[Т7]]</f>
        <v>510.77727849133225</v>
      </c>
      <c r="CK1922" s="14">
        <f>Таблица1[[#This Row],[Т9]]-Таблица1[[#This Row],[Т6]]</f>
        <v>38359.351373629979</v>
      </c>
      <c r="CL1922" s="14">
        <f>Таблица1[[#This Row],[Т9]]-Таблица1[[#This Row],[Т5]]</f>
        <v>558.03110782511794</v>
      </c>
      <c r="CM1922" s="14">
        <f>Таблица1[[#This Row],[Т9]]-Таблица1[[#This Row],[Т4]]</f>
        <v>39487.826893967045</v>
      </c>
      <c r="CN1922" s="14">
        <f>Таблица1[[#This Row],[Т9]]-Таблица1[[#This Row],[Т3]]</f>
        <v>790.07129844468</v>
      </c>
      <c r="CO1922" s="14">
        <f>Таблица1[[#This Row],[Т9]]-Таблица1[[#This Row],[Т2]]</f>
        <v>44968.359076155197</v>
      </c>
      <c r="CP1922" s="14">
        <f>Таблица1[[#This Row],[Т9]]-Таблица1[[#This Row],[Т1]]</f>
        <v>987.72908063396608</v>
      </c>
      <c r="CQ1922" s="14">
        <f>Таблица1[[#This Row],[Т9]]-Таблица1[[#This Row],[угол обхв6]]</f>
        <v>46850.928789750047</v>
      </c>
      <c r="CR1922" s="14">
        <f>Таблица1[[#This Row],[Т9]]-Таблица1[[#This Row],[угол обхв5]]</f>
        <v>1054.651630885237</v>
      </c>
      <c r="CS1922" s="14">
        <f>Таблица1[[#This Row],[Т9]]-Таблица1[[#This Row],[угол обхв4]]</f>
        <v>59066.330501767065</v>
      </c>
      <c r="CT1922" s="14">
        <f>Таблица1[[#This Row],[Lкан_прям, мм]]+Таблица1[[#This Row],[Lкан_дуг, мм]]+Таблица1[[#This Row],[Lкан_леб,мм]]</f>
        <v>85045.326329871838</v>
      </c>
      <c r="CU1922" s="16">
        <f>Таблица1[[#This Row],[Lкан_леб,мм]]</f>
        <v>58011.678870881828</v>
      </c>
      <c r="CV1922" s="14">
        <f>2534431-(Таблица1[[#This Row],[Т23]]+Таблица1[[#This Row],[угол обхв3]])</f>
        <v>2449067.3525410099</v>
      </c>
      <c r="CW1922" s="50">
        <f>SUM(X1922:AC1922,AD1922:AI1922)-Таблица1[[#This Row],[lподв_min, мм]]</f>
        <v>22151.925520263598</v>
      </c>
      <c r="CX1922" s="17">
        <f>CW2361-Таблица1[[#This Row],[Суммарная длина каната]]</f>
        <v>-2426028.7344963704</v>
      </c>
    </row>
    <row r="1923" spans="1:102" x14ac:dyDescent="0.25">
      <c r="A1923" s="21">
        <v>1922</v>
      </c>
      <c r="B1923" s="10">
        <v>48.370204081632643</v>
      </c>
      <c r="C1923" s="10">
        <v>149.93183673469386</v>
      </c>
      <c r="D1923" s="11">
        <v>15160.563039326151</v>
      </c>
      <c r="E1923" s="11">
        <v>21218.134339865032</v>
      </c>
      <c r="F1923" s="11">
        <v>15020.451775918253</v>
      </c>
      <c r="G1923" s="11">
        <v>21208.656266946826</v>
      </c>
      <c r="H1923" s="11">
        <v>15568.56254932615</v>
      </c>
      <c r="I1923" s="11">
        <v>16283.042253300455</v>
      </c>
      <c r="J1923" s="11">
        <v>4935.0920865645767</v>
      </c>
      <c r="K1923" s="11">
        <v>25978.99582809574</v>
      </c>
      <c r="L1923" s="11">
        <v>1054.6516308942721</v>
      </c>
      <c r="M1923" s="11">
        <v>58011.678870881828</v>
      </c>
      <c r="N1923" s="11">
        <v>6822.7390870440049</v>
      </c>
      <c r="O1923" s="11">
        <v>19662.432445516119</v>
      </c>
      <c r="P1923" s="43">
        <v>8259.4721185211347</v>
      </c>
      <c r="Q1923" s="11">
        <v>20794.584929780947</v>
      </c>
      <c r="R1923" s="11">
        <v>13650.610789576547</v>
      </c>
      <c r="S1923" s="11">
        <v>21780.412921598418</v>
      </c>
      <c r="T1923" s="11">
        <v>15003.882797081278</v>
      </c>
      <c r="U1923" s="11">
        <v>22108.997573863431</v>
      </c>
      <c r="V1923" s="11">
        <v>15160.563039326151</v>
      </c>
      <c r="W1923" s="11">
        <v>21218.134339865032</v>
      </c>
      <c r="X1923" s="12">
        <v>0</v>
      </c>
      <c r="Y1923" s="12">
        <v>46.966456109296878</v>
      </c>
      <c r="Z1923" s="12">
        <v>198.50068308336367</v>
      </c>
      <c r="AA1923" s="44">
        <v>232.04019061955825</v>
      </c>
      <c r="AB1923" s="45">
        <v>47.253829333787351</v>
      </c>
      <c r="AC1923" s="12">
        <v>529.89047174826624</v>
      </c>
      <c r="AD1923" s="12">
        <v>12215.401712017017</v>
      </c>
      <c r="AE1923" s="12">
        <v>1829.199565756694</v>
      </c>
      <c r="AF1923" s="12">
        <v>5480.532182188148</v>
      </c>
      <c r="AG1923" s="44">
        <v>1128.4755203370605</v>
      </c>
      <c r="AH1923" s="45">
        <v>390.29476040551509</v>
      </c>
      <c r="AI1923" s="12">
        <v>4935.0920873913074</v>
      </c>
      <c r="AJ1923" s="12">
        <v>-44.833817110010223</v>
      </c>
      <c r="AK1923" s="12">
        <v>-38.238278595919212</v>
      </c>
      <c r="AL1923" s="12">
        <v>-10.362662490182366</v>
      </c>
      <c r="AM1923" s="44">
        <v>22.222934568424989</v>
      </c>
      <c r="AN1923" s="45">
        <v>15.587039993284053</v>
      </c>
      <c r="AO1923" s="12">
        <v>89.999999883901296</v>
      </c>
      <c r="AP1923" s="12">
        <v>-2127.532319573575</v>
      </c>
      <c r="AQ1923" s="12">
        <v>6570.2143094159483</v>
      </c>
      <c r="AR1923" s="12">
        <v>8186.081833181921</v>
      </c>
      <c r="AS1923" s="44">
        <v>13804.921027504724</v>
      </c>
      <c r="AT1923" s="45">
        <v>14894.252400916306</v>
      </c>
      <c r="AU1923" s="12">
        <v>15568.563039326151</v>
      </c>
      <c r="AV1923" s="12">
        <v>11339.263293454389</v>
      </c>
      <c r="AW1923" s="12">
        <v>19982.893420806249</v>
      </c>
      <c r="AX1923" s="12">
        <v>21195.930000783232</v>
      </c>
      <c r="AY1923" s="44">
        <v>22158.10638258305</v>
      </c>
      <c r="AZ1923" s="45">
        <v>21716.002438732332</v>
      </c>
      <c r="BA1923" s="12">
        <v>21218.134340691762</v>
      </c>
      <c r="BB1923" s="12">
        <v>6535.0775079302175</v>
      </c>
      <c r="BC1923" s="12">
        <v>8006.9473408930771</v>
      </c>
      <c r="BD1923" s="12">
        <v>13577.220504237333</v>
      </c>
      <c r="BE1923" s="44">
        <v>14849.572559153101</v>
      </c>
      <c r="BF1923" s="45">
        <v>15270.193435491123</v>
      </c>
      <c r="BG1923" s="12">
        <v>15568.563049326151</v>
      </c>
      <c r="BH1923" s="12">
        <v>19951.767572836954</v>
      </c>
      <c r="BI1923" s="12">
        <v>21115.045905071074</v>
      </c>
      <c r="BJ1923" s="12">
        <v>22181.757992600706</v>
      </c>
      <c r="BK1923" s="44">
        <v>21731.304112878799</v>
      </c>
      <c r="BL1923" s="45">
        <v>21611.129474996131</v>
      </c>
      <c r="BM1923" s="12">
        <v>16283.042253300455</v>
      </c>
      <c r="BN1923" s="12">
        <v>0</v>
      </c>
      <c r="BO1923" s="12">
        <v>6.5955385140910101</v>
      </c>
      <c r="BP1923" s="12">
        <v>27.875616105736846</v>
      </c>
      <c r="BQ1923" s="48">
        <v>32.585597058607355</v>
      </c>
      <c r="BR1923" s="49">
        <v>6.6358945751409362</v>
      </c>
      <c r="BS1923" s="13">
        <v>74.412959890617245</v>
      </c>
      <c r="BT1923" s="12">
        <v>318.32112911816489</v>
      </c>
      <c r="BV1923" s="14">
        <f>Таблица1[[#This Row],[Lкан_леб,мм]]</f>
        <v>58011.678870881828</v>
      </c>
      <c r="BW1923" s="50">
        <f>Таблица1[[#This Row],[угол обхв4]]+Таблица1[[#This Row],[Lдуг 3,мм]]</f>
        <v>12215.401712017017</v>
      </c>
      <c r="BX1923" s="54">
        <f>Таблица1[[#This Row],[угол обхв5]]+Таблица1[[#This Row],[Y5, мм]]</f>
        <v>58058.645326991122</v>
      </c>
      <c r="BY1923" s="14">
        <f>Таблица1[[#This Row],[угол обхв6]]+Таблица1[[#This Row],[Lдуг 4,мм]]</f>
        <v>14044.601277773712</v>
      </c>
      <c r="BZ1923" s="14">
        <f>Таблица1[[#This Row],[Т1]]+Таблица1[[#This Row],[X6, мм]]</f>
        <v>58257.146010074488</v>
      </c>
      <c r="CA1923" s="14">
        <f>Таблица1[[#This Row],[Т2]]+Таблица1[[#This Row],[Lдуг 5,мм]]</f>
        <v>19525.13345996186</v>
      </c>
      <c r="CB1923" s="14">
        <f>Таблица1[[#This Row],[Т3]]+Таблица1[[#This Row],[Y6, мм]]</f>
        <v>58489.186200694043</v>
      </c>
      <c r="CC1923" s="14">
        <f>Таблица1[[#This Row],[Т4]]+Таблица1[[#This Row],[Lдуг 6,мм]]</f>
        <v>20653.608980298923</v>
      </c>
      <c r="CD1923" s="14">
        <f>Таблица1[[#This Row],[Т5]]+Таблица1[[#This Row],[Lдуг 1,мм]]</f>
        <v>58536.440030027828</v>
      </c>
      <c r="CE1923" s="14">
        <f>Таблица1[[#This Row],[Т6]]+Таблица1[[#This Row],[Lпрям1, мм]]</f>
        <v>21043.903740704438</v>
      </c>
      <c r="CF1923" s="15">
        <f>Таблица1[[#This Row],[Т7]]+Таблица1[[#This Row],[Lдуг 2,мм]]</f>
        <v>59066.330501776094</v>
      </c>
      <c r="CG1923" s="14">
        <f>Таблица1[[#This Row],[Т8]]+Таблица1[[#This Row],[Lпрям2, мм]]</f>
        <v>25978.995828095743</v>
      </c>
      <c r="CH1923" s="14">
        <f>Таблица1[[#This Row],[Т9]]-Таблица1[[#This Row],[Т9]]</f>
        <v>0</v>
      </c>
      <c r="CI1923" s="50">
        <f>Таблица1[[#This Row],[Т9]]-Таблица1[[#This Row],[Т8]]</f>
        <v>38022.426761071656</v>
      </c>
      <c r="CJ1923" s="54">
        <f>Таблица1[[#This Row],[Т9]]-Таблица1[[#This Row],[Т7]]</f>
        <v>529.89047174826555</v>
      </c>
      <c r="CK1923" s="14">
        <f>Таблица1[[#This Row],[Т9]]-Таблица1[[#This Row],[Т6]]</f>
        <v>38412.721521477171</v>
      </c>
      <c r="CL1923" s="14">
        <f>Таблица1[[#This Row],[Т9]]-Таблица1[[#This Row],[Т5]]</f>
        <v>577.14430108205124</v>
      </c>
      <c r="CM1923" s="14">
        <f>Таблица1[[#This Row],[Т9]]-Таблица1[[#This Row],[Т4]]</f>
        <v>39541.19704181423</v>
      </c>
      <c r="CN1923" s="14">
        <f>Таблица1[[#This Row],[Т9]]-Таблица1[[#This Row],[Т3]]</f>
        <v>809.18449170160602</v>
      </c>
      <c r="CO1923" s="14">
        <f>Таблица1[[#This Row],[Т9]]-Таблица1[[#This Row],[Т2]]</f>
        <v>45021.729224002382</v>
      </c>
      <c r="CP1923" s="14">
        <f>Таблица1[[#This Row],[Т9]]-Таблица1[[#This Row],[Т1]]</f>
        <v>1007.6851747849723</v>
      </c>
      <c r="CQ1923" s="14">
        <f>Таблица1[[#This Row],[Т9]]-Таблица1[[#This Row],[угол обхв6]]</f>
        <v>46850.928789759077</v>
      </c>
      <c r="CR1923" s="14">
        <f>Таблица1[[#This Row],[Т9]]-Таблица1[[#This Row],[угол обхв5]]</f>
        <v>1054.6516308942664</v>
      </c>
      <c r="CS1923" s="14">
        <f>Таблица1[[#This Row],[Т9]]-Таблица1[[#This Row],[угол обхв4]]</f>
        <v>59066.330501776094</v>
      </c>
      <c r="CT1923" s="14">
        <f>Таблица1[[#This Row],[Lкан_прям, мм]]+Таблица1[[#This Row],[Lкан_дуг, мм]]+Таблица1[[#This Row],[Lкан_леб,мм]]</f>
        <v>85045.326329871838</v>
      </c>
      <c r="CU1923" s="16">
        <f>Таблица1[[#This Row],[Lкан_леб,мм]]</f>
        <v>58011.678870881828</v>
      </c>
      <c r="CV1923" s="14">
        <f>2534431-(Таблица1[[#This Row],[Т23]]+Таблица1[[#This Row],[угол обхв3]])</f>
        <v>2449067.3525410099</v>
      </c>
      <c r="CW1923" s="50">
        <f>SUM(X1923:AC1923,AD1923:AI1923)-Таблица1[[#This Row],[lподв_min, мм]]</f>
        <v>22098.555372425435</v>
      </c>
      <c r="CX1923" s="17">
        <f>CW2362-Таблица1[[#This Row],[Суммарная длина каната]]</f>
        <v>-2426059.5011277976</v>
      </c>
    </row>
    <row r="1924" spans="1:102" x14ac:dyDescent="0.25">
      <c r="A1924" s="21">
        <v>1923</v>
      </c>
      <c r="B1924" s="10">
        <v>48.370204081632643</v>
      </c>
      <c r="C1924" s="10">
        <v>152.61591836734689</v>
      </c>
      <c r="D1924" s="11">
        <v>15034.240680789799</v>
      </c>
      <c r="E1924" s="11">
        <v>21576.903706840425</v>
      </c>
      <c r="F1924" s="11">
        <v>14894.726978108145</v>
      </c>
      <c r="G1924" s="11">
        <v>21560.874771627638</v>
      </c>
      <c r="H1924" s="11">
        <v>15442.2401907898</v>
      </c>
      <c r="I1924" s="11">
        <v>16588.697640253697</v>
      </c>
      <c r="J1924" s="11">
        <v>4988.2060665867275</v>
      </c>
      <c r="K1924" s="11">
        <v>25978.995828086936</v>
      </c>
      <c r="L1924" s="11">
        <v>1054.6516309030744</v>
      </c>
      <c r="M1924" s="11">
        <v>58011.678870881828</v>
      </c>
      <c r="N1924" s="11">
        <v>6822.7390870440049</v>
      </c>
      <c r="O1924" s="11">
        <v>19662.432445516119</v>
      </c>
      <c r="P1924" s="43">
        <v>8160.5551473343476</v>
      </c>
      <c r="Q1924" s="11">
        <v>20830.648263198462</v>
      </c>
      <c r="R1924" s="11">
        <v>13499.614059563371</v>
      </c>
      <c r="S1924" s="11">
        <v>22067.855978882384</v>
      </c>
      <c r="T1924" s="11">
        <v>14836.014157206942</v>
      </c>
      <c r="U1924" s="11">
        <v>22459.452428072436</v>
      </c>
      <c r="V1924" s="11">
        <v>15034.240680789799</v>
      </c>
      <c r="W1924" s="11">
        <v>21576.903706840425</v>
      </c>
      <c r="X1924" s="12">
        <v>0</v>
      </c>
      <c r="Y1924" s="12">
        <v>26.386718982331914</v>
      </c>
      <c r="Z1924" s="12">
        <v>199.96722696243111</v>
      </c>
      <c r="AA1924" s="44">
        <v>232.04019061955847</v>
      </c>
      <c r="AB1924" s="45">
        <v>47.253829333787017</v>
      </c>
      <c r="AC1924" s="12">
        <v>549.00366500496591</v>
      </c>
      <c r="AD1924" s="12">
        <v>12215.401712017017</v>
      </c>
      <c r="AE1924" s="12">
        <v>1776.0855857345375</v>
      </c>
      <c r="AF1924" s="12">
        <v>5480.5321821881498</v>
      </c>
      <c r="AG1924" s="44">
        <v>1128.4755203370607</v>
      </c>
      <c r="AH1924" s="45">
        <v>390.29476040551418</v>
      </c>
      <c r="AI1924" s="12">
        <v>4988.2060674046579</v>
      </c>
      <c r="AJ1924" s="12">
        <v>-44.833817110010223</v>
      </c>
      <c r="AK1924" s="12">
        <v>-41.128308205879456</v>
      </c>
      <c r="AL1924" s="12">
        <v>-13.046744122835475</v>
      </c>
      <c r="AM1924" s="44">
        <v>19.538852935771914</v>
      </c>
      <c r="AN1924" s="45">
        <v>12.902958360631025</v>
      </c>
      <c r="AO1924" s="12">
        <v>89.999999885137484</v>
      </c>
      <c r="AP1924" s="12">
        <v>-2127.532319573575</v>
      </c>
      <c r="AQ1924" s="12">
        <v>6554.3781153415775</v>
      </c>
      <c r="AR1924" s="12">
        <v>8068.4508167294507</v>
      </c>
      <c r="AS1924" s="44">
        <v>13636.068026998968</v>
      </c>
      <c r="AT1924" s="45">
        <v>14744.907575366165</v>
      </c>
      <c r="AU1924" s="12">
        <v>15442.240680789797</v>
      </c>
      <c r="AV1924" s="12">
        <v>11339.263293454389</v>
      </c>
      <c r="AW1924" s="12">
        <v>19969.753757609717</v>
      </c>
      <c r="AX1924" s="12">
        <v>21228.116239624014</v>
      </c>
      <c r="AY1924" s="44">
        <v>22452.361264634197</v>
      </c>
      <c r="AZ1924" s="45">
        <v>22061.754564430586</v>
      </c>
      <c r="BA1924" s="12">
        <v>21576.903707658355</v>
      </c>
      <c r="BB1924" s="12">
        <v>6535.0775079302175</v>
      </c>
      <c r="BC1924" s="12">
        <v>7892.1941756319202</v>
      </c>
      <c r="BD1924" s="12">
        <v>13407.509728958476</v>
      </c>
      <c r="BE1924" s="44">
        <v>14699.560189771346</v>
      </c>
      <c r="BF1924" s="45">
        <v>15125.347262630576</v>
      </c>
      <c r="BG1924" s="12">
        <v>15442.2406907898</v>
      </c>
      <c r="BH1924" s="12">
        <v>19951.767572836954</v>
      </c>
      <c r="BI1924" s="12">
        <v>21137.969575292056</v>
      </c>
      <c r="BJ1924" s="12">
        <v>22465.323955307937</v>
      </c>
      <c r="BK1924" s="44">
        <v>22074.94714232062</v>
      </c>
      <c r="BL1924" s="45">
        <v>21974.601570482275</v>
      </c>
      <c r="BM1924" s="12">
        <v>16588.697640253697</v>
      </c>
      <c r="BN1924" s="12">
        <v>0</v>
      </c>
      <c r="BO1924" s="12">
        <v>3.7055089041307676</v>
      </c>
      <c r="BP1924" s="12">
        <v>28.081564083043979</v>
      </c>
      <c r="BQ1924" s="48">
        <v>32.585597058607391</v>
      </c>
      <c r="BR1924" s="49">
        <v>6.6358945751408882</v>
      </c>
      <c r="BS1924" s="13">
        <v>77.097041524506466</v>
      </c>
      <c r="BT1924" s="12">
        <v>318.32112911816489</v>
      </c>
      <c r="BV1924" s="14">
        <f>Таблица1[[#This Row],[Lкан_леб,мм]]</f>
        <v>58011.678870881828</v>
      </c>
      <c r="BW1924" s="50">
        <f>Таблица1[[#This Row],[угол обхв4]]+Таблица1[[#This Row],[Lдуг 3,мм]]</f>
        <v>12215.401712017017</v>
      </c>
      <c r="BX1924" s="54">
        <f>Таблица1[[#This Row],[угол обхв5]]+Таблица1[[#This Row],[Y5, мм]]</f>
        <v>58038.065589864156</v>
      </c>
      <c r="BY1924" s="14">
        <f>Таблица1[[#This Row],[угол обхв6]]+Таблица1[[#This Row],[Lдуг 4,мм]]</f>
        <v>13991.487297751555</v>
      </c>
      <c r="BZ1924" s="14">
        <f>Таблица1[[#This Row],[Т1]]+Таблица1[[#This Row],[X6, мм]]</f>
        <v>58238.032816826584</v>
      </c>
      <c r="CA1924" s="14">
        <f>Таблица1[[#This Row],[Т2]]+Таблица1[[#This Row],[Lдуг 5,мм]]</f>
        <v>19472.019479939707</v>
      </c>
      <c r="CB1924" s="14">
        <f>Таблица1[[#This Row],[Т3]]+Таблица1[[#This Row],[Y6, мм]]</f>
        <v>58470.073007446146</v>
      </c>
      <c r="CC1924" s="14">
        <f>Таблица1[[#This Row],[Т4]]+Таблица1[[#This Row],[Lдуг 6,мм]]</f>
        <v>20600.495000276769</v>
      </c>
      <c r="CD1924" s="14">
        <f>Таблица1[[#This Row],[Т5]]+Таблица1[[#This Row],[Lдуг 1,мм]]</f>
        <v>58517.326836779932</v>
      </c>
      <c r="CE1924" s="14">
        <f>Таблица1[[#This Row],[Т6]]+Таблица1[[#This Row],[Lпрям1, мм]]</f>
        <v>20990.789760682284</v>
      </c>
      <c r="CF1924" s="15">
        <f>Таблица1[[#This Row],[Т7]]+Таблица1[[#This Row],[Lдуг 2,мм]]</f>
        <v>59066.330501784898</v>
      </c>
      <c r="CG1924" s="14">
        <f>Таблица1[[#This Row],[Т8]]+Таблица1[[#This Row],[Lпрям2, мм]]</f>
        <v>25978.995828086943</v>
      </c>
      <c r="CH1924" s="14">
        <f>Таблица1[[#This Row],[Т9]]-Таблица1[[#This Row],[Т9]]</f>
        <v>0</v>
      </c>
      <c r="CI1924" s="50">
        <f>Таблица1[[#This Row],[Т9]]-Таблица1[[#This Row],[Т8]]</f>
        <v>38075.54074110261</v>
      </c>
      <c r="CJ1924" s="54">
        <f>Таблица1[[#This Row],[Т9]]-Таблица1[[#This Row],[Т7]]</f>
        <v>549.00366500496602</v>
      </c>
      <c r="CK1924" s="14">
        <f>Таблица1[[#This Row],[Т9]]-Таблица1[[#This Row],[Т6]]</f>
        <v>38465.835501508132</v>
      </c>
      <c r="CL1924" s="14">
        <f>Таблица1[[#This Row],[Т9]]-Таблица1[[#This Row],[Т5]]</f>
        <v>596.25749433875171</v>
      </c>
      <c r="CM1924" s="14">
        <f>Таблица1[[#This Row],[Т9]]-Таблица1[[#This Row],[Т4]]</f>
        <v>39594.311021845191</v>
      </c>
      <c r="CN1924" s="14">
        <f>Таблица1[[#This Row],[Т9]]-Таблица1[[#This Row],[Т3]]</f>
        <v>828.29768495831377</v>
      </c>
      <c r="CO1924" s="14">
        <f>Таблица1[[#This Row],[Т9]]-Таблица1[[#This Row],[Т2]]</f>
        <v>45074.843204033343</v>
      </c>
      <c r="CP1924" s="14">
        <f>Таблица1[[#This Row],[Т9]]-Таблица1[[#This Row],[Т1]]</f>
        <v>1028.2649119207417</v>
      </c>
      <c r="CQ1924" s="14">
        <f>Таблица1[[#This Row],[Т9]]-Таблица1[[#This Row],[угол обхв6]]</f>
        <v>46850.928789767881</v>
      </c>
      <c r="CR1924" s="14">
        <f>Таблица1[[#This Row],[Т9]]-Таблица1[[#This Row],[угол обхв5]]</f>
        <v>1054.6516309030703</v>
      </c>
      <c r="CS1924" s="14">
        <f>Таблица1[[#This Row],[Т9]]-Таблица1[[#This Row],[угол обхв4]]</f>
        <v>59066.330501784898</v>
      </c>
      <c r="CT1924" s="14">
        <f>Таблица1[[#This Row],[Lкан_прям, мм]]+Таблица1[[#This Row],[Lкан_дуг, мм]]+Таблица1[[#This Row],[Lкан_леб,мм]]</f>
        <v>85045.326329871838</v>
      </c>
      <c r="CU1924" s="16">
        <f>Таблица1[[#This Row],[Lкан_леб,мм]]</f>
        <v>58011.678870881828</v>
      </c>
      <c r="CV1924" s="14">
        <f>2534431-(Таблица1[[#This Row],[Т23]]+Таблица1[[#This Row],[угол обхв3]])</f>
        <v>2449067.3525410099</v>
      </c>
      <c r="CW1924" s="50">
        <f>SUM(X1924:AC1924,AD1924:AI1924)-Таблица1[[#This Row],[lподв_min, мм]]</f>
        <v>22045.441392403285</v>
      </c>
      <c r="CX1924" s="17">
        <f>CW2363-Таблица1[[#This Row],[Суммарная длина каната]]</f>
        <v>-2426091.6846047072</v>
      </c>
    </row>
    <row r="1925" spans="1:102" x14ac:dyDescent="0.25">
      <c r="A1925" s="21">
        <v>1924</v>
      </c>
      <c r="B1925" s="10">
        <v>48.370204081632643</v>
      </c>
      <c r="C1925" s="10">
        <v>155.29999999999623</v>
      </c>
      <c r="D1925" s="11">
        <v>14891.256122138428</v>
      </c>
      <c r="E1925" s="11">
        <v>21929.363935707428</v>
      </c>
      <c r="F1925" s="11">
        <v>14752.646094481312</v>
      </c>
      <c r="G1925" s="11">
        <v>21906.819308123602</v>
      </c>
      <c r="H1925" s="11">
        <v>15299.255632138427</v>
      </c>
      <c r="I1925" s="11">
        <v>16888.445648768338</v>
      </c>
      <c r="J1925" s="11">
        <v>5040.9182869390888</v>
      </c>
      <c r="K1925" s="11">
        <v>25978.995828078387</v>
      </c>
      <c r="L1925" s="11">
        <v>1054.6516309116273</v>
      </c>
      <c r="M1925" s="11">
        <v>58011.678870881828</v>
      </c>
      <c r="N1925" s="11">
        <v>6822.7390870440049</v>
      </c>
      <c r="O1925" s="11">
        <v>19662.432445516119</v>
      </c>
      <c r="P1925" s="43">
        <v>8060.0578882984591</v>
      </c>
      <c r="Q1925" s="11">
        <v>20862.039856534797</v>
      </c>
      <c r="R1925" s="11">
        <v>13335.322333819193</v>
      </c>
      <c r="S1925" s="11">
        <v>22347.912674048079</v>
      </c>
      <c r="T1925" s="11">
        <v>14651.918256381348</v>
      </c>
      <c r="U1925" s="11">
        <v>22801.661697950829</v>
      </c>
      <c r="V1925" s="11">
        <v>14891.256122138428</v>
      </c>
      <c r="W1925" s="11">
        <v>21929.363935707428</v>
      </c>
      <c r="X1925" s="12">
        <v>0</v>
      </c>
      <c r="Y1925" s="12">
        <v>5.1299099463293034</v>
      </c>
      <c r="Z1925" s="12">
        <v>202.11084275056314</v>
      </c>
      <c r="AA1925" s="44">
        <v>232.04019061955955</v>
      </c>
      <c r="AB1925" s="45">
        <v>47.253829333786939</v>
      </c>
      <c r="AC1925" s="12">
        <v>568.11685826138842</v>
      </c>
      <c r="AD1925" s="12">
        <v>12215.401712017017</v>
      </c>
      <c r="AE1925" s="12">
        <v>1723.3733653821762</v>
      </c>
      <c r="AF1925" s="12">
        <v>5480.5321821881516</v>
      </c>
      <c r="AG1925" s="44">
        <v>1128.4755203370598</v>
      </c>
      <c r="AH1925" s="45">
        <v>390.29476040551617</v>
      </c>
      <c r="AI1925" s="12">
        <v>5040.9182877484645</v>
      </c>
      <c r="AJ1925" s="12">
        <v>-44.833817110010223</v>
      </c>
      <c r="AK1925" s="12">
        <v>-44.113419587444412</v>
      </c>
      <c r="AL1925" s="12">
        <v>-15.730825755484799</v>
      </c>
      <c r="AM1925" s="44">
        <v>16.854771303122742</v>
      </c>
      <c r="AN1925" s="45">
        <v>10.218876727981865</v>
      </c>
      <c r="AO1925" s="12">
        <v>89.999999886338614</v>
      </c>
      <c r="AP1925" s="12">
        <v>-2127.532319573575</v>
      </c>
      <c r="AQ1925" s="12">
        <v>6538.738049586239</v>
      </c>
      <c r="AR1925" s="12">
        <v>7949.4416033479383</v>
      </c>
      <c r="AS1925" s="44">
        <v>13453.620629988778</v>
      </c>
      <c r="AT1925" s="45">
        <v>14579.535390572124</v>
      </c>
      <c r="AU1925" s="12">
        <v>15299.256122138428</v>
      </c>
      <c r="AV1925" s="12">
        <v>11339.263293454389</v>
      </c>
      <c r="AW1925" s="12">
        <v>19955.361465455957</v>
      </c>
      <c r="AX1925" s="12">
        <v>21254.75863314695</v>
      </c>
      <c r="AY1925" s="44">
        <v>22738.386121446711</v>
      </c>
      <c r="AZ1925" s="45">
        <v>22400.133715442458</v>
      </c>
      <c r="BA1925" s="12">
        <v>21929.363936516802</v>
      </c>
      <c r="BB1925" s="12">
        <v>6535.0775079302175</v>
      </c>
      <c r="BC1925" s="12">
        <v>7776.0568508406932</v>
      </c>
      <c r="BD1925" s="12">
        <v>13224.706048868671</v>
      </c>
      <c r="BE1925" s="44">
        <v>14533.619960211761</v>
      </c>
      <c r="BF1925" s="45">
        <v>14963.638987947652</v>
      </c>
      <c r="BG1925" s="12">
        <v>15299.256132138427</v>
      </c>
      <c r="BH1925" s="12">
        <v>19951.767572836954</v>
      </c>
      <c r="BI1925" s="12">
        <v>21154.968876474632</v>
      </c>
      <c r="BJ1925" s="12">
        <v>22740.631450660232</v>
      </c>
      <c r="BK1925" s="44">
        <v>22411.188250552197</v>
      </c>
      <c r="BL1925" s="45">
        <v>22330.891918215802</v>
      </c>
      <c r="BM1925" s="12">
        <v>16888.445648768338</v>
      </c>
      <c r="BN1925" s="12">
        <v>0</v>
      </c>
      <c r="BO1925" s="12">
        <v>0.72039752256581313</v>
      </c>
      <c r="BP1925" s="12">
        <v>28.38259383195961</v>
      </c>
      <c r="BQ1925" s="48">
        <v>32.58559705860754</v>
      </c>
      <c r="BR1925" s="49">
        <v>6.6358945751408784</v>
      </c>
      <c r="BS1925" s="13">
        <v>79.781123158356749</v>
      </c>
      <c r="BT1925" s="12">
        <v>318.32112911816489</v>
      </c>
      <c r="BV1925" s="14">
        <f>Таблица1[[#This Row],[Lкан_леб,мм]]</f>
        <v>58011.678870881828</v>
      </c>
      <c r="BW1925" s="50">
        <f>Таблица1[[#This Row],[угол обхв4]]+Таблица1[[#This Row],[Lдуг 3,мм]]</f>
        <v>12215.401712017017</v>
      </c>
      <c r="BX1925" s="54">
        <f>Таблица1[[#This Row],[угол обхв5]]+Таблица1[[#This Row],[Y5, мм]]</f>
        <v>58016.808780828156</v>
      </c>
      <c r="BY1925" s="14">
        <f>Таблица1[[#This Row],[угол обхв6]]+Таблица1[[#This Row],[Lдуг 4,мм]]</f>
        <v>13938.775077399194</v>
      </c>
      <c r="BZ1925" s="14">
        <f>Таблица1[[#This Row],[Т1]]+Таблица1[[#This Row],[X6, мм]]</f>
        <v>58218.919623578717</v>
      </c>
      <c r="CA1925" s="14">
        <f>Таблица1[[#This Row],[Т2]]+Таблица1[[#This Row],[Lдуг 5,мм]]</f>
        <v>19419.307259587345</v>
      </c>
      <c r="CB1925" s="14">
        <f>Таблица1[[#This Row],[Т3]]+Таблица1[[#This Row],[Y6, мм]]</f>
        <v>58450.959814198279</v>
      </c>
      <c r="CC1925" s="14">
        <f>Таблица1[[#This Row],[Т4]]+Таблица1[[#This Row],[Lдуг 6,мм]]</f>
        <v>20547.782779924404</v>
      </c>
      <c r="CD1925" s="14">
        <f>Таблица1[[#This Row],[Т5]]+Таблица1[[#This Row],[Lдуг 1,мм]]</f>
        <v>58498.213643532064</v>
      </c>
      <c r="CE1925" s="14">
        <f>Таблица1[[#This Row],[Т6]]+Таблица1[[#This Row],[Lпрям1, мм]]</f>
        <v>20938.077540329919</v>
      </c>
      <c r="CF1925" s="15">
        <f>Таблица1[[#This Row],[Т7]]+Таблица1[[#This Row],[Lдуг 2,мм]]</f>
        <v>59066.330501793454</v>
      </c>
      <c r="CG1925" s="14">
        <f>Таблица1[[#This Row],[Т8]]+Таблица1[[#This Row],[Lпрям2, мм]]</f>
        <v>25978.995828078383</v>
      </c>
      <c r="CH1925" s="14">
        <f>Таблица1[[#This Row],[Т9]]-Таблица1[[#This Row],[Т9]]</f>
        <v>0</v>
      </c>
      <c r="CI1925" s="50">
        <f>Таблица1[[#This Row],[Т9]]-Таблица1[[#This Row],[Т8]]</f>
        <v>38128.252961463535</v>
      </c>
      <c r="CJ1925" s="54">
        <f>Таблица1[[#This Row],[Т9]]-Таблица1[[#This Row],[Т7]]</f>
        <v>568.11685826139001</v>
      </c>
      <c r="CK1925" s="14">
        <f>Таблица1[[#This Row],[Т9]]-Таблица1[[#This Row],[Т6]]</f>
        <v>38518.54772186905</v>
      </c>
      <c r="CL1925" s="14">
        <f>Таблица1[[#This Row],[Т9]]-Таблица1[[#This Row],[Т5]]</f>
        <v>615.3706875951757</v>
      </c>
      <c r="CM1925" s="14">
        <f>Таблица1[[#This Row],[Т9]]-Таблица1[[#This Row],[Т4]]</f>
        <v>39647.023242206109</v>
      </c>
      <c r="CN1925" s="14">
        <f>Таблица1[[#This Row],[Т9]]-Таблица1[[#This Row],[Т3]]</f>
        <v>847.41087821473775</v>
      </c>
      <c r="CO1925" s="14">
        <f>Таблица1[[#This Row],[Т9]]-Таблица1[[#This Row],[Т2]]</f>
        <v>45127.555424394261</v>
      </c>
      <c r="CP1925" s="14">
        <f>Таблица1[[#This Row],[Т9]]-Таблица1[[#This Row],[Т1]]</f>
        <v>1049.5217209652983</v>
      </c>
      <c r="CQ1925" s="14">
        <f>Таблица1[[#This Row],[Т9]]-Таблица1[[#This Row],[угол обхв6]]</f>
        <v>46850.928789776437</v>
      </c>
      <c r="CR1925" s="14">
        <f>Таблица1[[#This Row],[Т9]]-Таблица1[[#This Row],[угол обхв5]]</f>
        <v>1054.6516309116269</v>
      </c>
      <c r="CS1925" s="14">
        <f>Таблица1[[#This Row],[Т9]]-Таблица1[[#This Row],[угол обхв4]]</f>
        <v>59066.330501793454</v>
      </c>
      <c r="CT1925" s="14">
        <f>Таблица1[[#This Row],[Lкан_прям, мм]]+Таблица1[[#This Row],[Lкан_дуг, мм]]+Таблица1[[#This Row],[Lкан_леб,мм]]</f>
        <v>85045.326329871838</v>
      </c>
      <c r="CU1925" s="16">
        <f>Таблица1[[#This Row],[Lкан_леб,мм]]</f>
        <v>58011.678870881828</v>
      </c>
      <c r="CV1925" s="14">
        <f>2534431-(Таблица1[[#This Row],[Т23]]+Таблица1[[#This Row],[угол обхв3]])</f>
        <v>2449067.3525410099</v>
      </c>
      <c r="CW1925" s="50">
        <f>SUM(X1925:AC1925,AD1925:AI1925)-Таблица1[[#This Row],[lподв_min, мм]]</f>
        <v>21992.72917205092</v>
      </c>
      <c r="CX1925" s="17">
        <f>CW2364-Таблица1[[#This Row],[Суммарная длина каната]]</f>
        <v>-2426125.2586987489</v>
      </c>
    </row>
    <row r="1926" spans="1:102" x14ac:dyDescent="0.25">
      <c r="A1926" s="21">
        <v>1925</v>
      </c>
      <c r="B1926" s="10">
        <v>49.79285714285713</v>
      </c>
      <c r="C1926" s="10">
        <v>23.78</v>
      </c>
      <c r="D1926" s="11">
        <v>5721.7385722907811</v>
      </c>
      <c r="E1926" s="11">
        <v>10726.214656334841</v>
      </c>
      <c r="F1926" s="11">
        <v>4972.3501761940361</v>
      </c>
      <c r="G1926" s="11">
        <v>11225.520205868939</v>
      </c>
      <c r="H1926" s="11">
        <v>5313.7380822907808</v>
      </c>
      <c r="I1926" s="11">
        <v>7633.1062744075216</v>
      </c>
      <c r="J1926" s="11">
        <v>3093.108381927319</v>
      </c>
      <c r="K1926" s="11">
        <v>25262.723358788706</v>
      </c>
      <c r="L1926" s="11">
        <v>1780.7352772217755</v>
      </c>
      <c r="M1926" s="11">
        <v>58001.867693861357</v>
      </c>
      <c r="N1926" s="11">
        <v>6588.9356892940623</v>
      </c>
      <c r="O1926" s="11">
        <v>19828.946809112418</v>
      </c>
      <c r="P1926" s="43">
        <v>8483.7620094276463</v>
      </c>
      <c r="Q1926" s="11">
        <v>17017.953885888674</v>
      </c>
      <c r="R1926" s="11">
        <v>6222.6466107469287</v>
      </c>
      <c r="S1926" s="11">
        <v>12025.600717907773</v>
      </c>
      <c r="T1926" s="11">
        <v>5721.7385722907811</v>
      </c>
      <c r="U1926" s="11">
        <v>10726.214656334841</v>
      </c>
      <c r="V1926" s="11">
        <v>4900.3186321512003</v>
      </c>
      <c r="W1926" s="11">
        <v>11104.969566456264</v>
      </c>
      <c r="X1926" s="12">
        <v>0</v>
      </c>
      <c r="Y1926" s="12">
        <v>727.63855279069526</v>
      </c>
      <c r="Z1926" s="12">
        <v>415.50372493553823</v>
      </c>
      <c r="AA1926" s="44">
        <v>232.0401906195587</v>
      </c>
      <c r="AB1926" s="45">
        <v>405.55280887598349</v>
      </c>
      <c r="AC1926" s="12">
        <v>0</v>
      </c>
      <c r="AD1926" s="12">
        <v>12170.614945592384</v>
      </c>
      <c r="AE1926" s="12">
        <v>3389.992330062852</v>
      </c>
      <c r="AF1926" s="12">
        <v>5480.5321821881489</v>
      </c>
      <c r="AG1926" s="44">
        <v>1128.4755203370612</v>
      </c>
      <c r="AH1926" s="45">
        <v>3093.1083806082552</v>
      </c>
      <c r="AI1926" s="12">
        <v>0</v>
      </c>
      <c r="AJ1926" s="12">
        <v>-46.165900132117407</v>
      </c>
      <c r="AK1926" s="12">
        <v>56.016987333358038</v>
      </c>
      <c r="AL1926" s="12">
        <v>114.36652118328696</v>
      </c>
      <c r="AM1926" s="44">
        <v>146.9521182418944</v>
      </c>
      <c r="AN1926" s="45">
        <v>89.9999998147631</v>
      </c>
      <c r="AO1926" s="12">
        <v>0</v>
      </c>
      <c r="AP1926" s="12">
        <v>-2134.4089268311477</v>
      </c>
      <c r="AQ1926" s="12">
        <v>6927.2506472674404</v>
      </c>
      <c r="AR1926" s="12">
        <v>8855.4193640101294</v>
      </c>
      <c r="AS1926" s="44">
        <v>6445.1452152782167</v>
      </c>
      <c r="AT1926" s="45">
        <v>5313.7385722907811</v>
      </c>
      <c r="AU1926" s="12">
        <v>0</v>
      </c>
      <c r="AV1926" s="12">
        <v>11332.265641609665</v>
      </c>
      <c r="AW1926" s="12">
        <v>20056.99721847726</v>
      </c>
      <c r="AX1926" s="12">
        <v>16849.624414955175</v>
      </c>
      <c r="AY1926" s="44">
        <v>11683.60894756581</v>
      </c>
      <c r="AZ1926" s="45">
        <v>10726.214655015779</v>
      </c>
      <c r="BA1926" s="12">
        <v>0</v>
      </c>
      <c r="BB1926" s="12">
        <v>6294.6256368127624</v>
      </c>
      <c r="BC1926" s="12">
        <v>8822.0769674010244</v>
      </c>
      <c r="BD1926" s="12">
        <v>6594.3039653294109</v>
      </c>
      <c r="BE1926" s="44">
        <v>5499.2399677594931</v>
      </c>
      <c r="BF1926" s="45">
        <v>5313.7385822907809</v>
      </c>
      <c r="BG1926" s="12">
        <v>0</v>
      </c>
      <c r="BH1926" s="12">
        <v>20111.516434175792</v>
      </c>
      <c r="BI1926" s="12">
        <v>17246.004295253511</v>
      </c>
      <c r="BJ1926" s="12">
        <v>11857.271246974276</v>
      </c>
      <c r="BK1926" s="44">
        <v>11068.206426676805</v>
      </c>
      <c r="BL1926" s="45">
        <v>7633.1062744075234</v>
      </c>
      <c r="BM1926" s="12">
        <v>0</v>
      </c>
      <c r="BN1926" s="12">
        <v>0</v>
      </c>
      <c r="BO1926" s="12">
        <v>102.18288746547545</v>
      </c>
      <c r="BP1926" s="12">
        <v>58.349533849928925</v>
      </c>
      <c r="BQ1926" s="48">
        <v>32.585597058607419</v>
      </c>
      <c r="BR1926" s="49">
        <v>56.952118427131289</v>
      </c>
      <c r="BS1926" s="13">
        <v>0</v>
      </c>
      <c r="BT1926" s="12">
        <v>328.13230613864476</v>
      </c>
      <c r="BV1926" s="14">
        <f>Таблица1[[#This Row],[Lкан_леб,мм]]</f>
        <v>58001.867693861357</v>
      </c>
      <c r="BW1926" s="50">
        <f>Таблица1[[#This Row],[угол обхв4]]+Таблица1[[#This Row],[Lдуг 3,мм]]</f>
        <v>12170.614945592384</v>
      </c>
      <c r="BX1926" s="54">
        <f>Таблица1[[#This Row],[угол обхв5]]+Таблица1[[#This Row],[Y5, мм]]</f>
        <v>58729.506246652054</v>
      </c>
      <c r="BY1926" s="14">
        <f>Таблица1[[#This Row],[угол обхв6]]+Таблица1[[#This Row],[Lдуг 4,мм]]</f>
        <v>15560.607275655237</v>
      </c>
      <c r="BZ1926" s="14">
        <f>Таблица1[[#This Row],[Т1]]+Таблица1[[#This Row],[X6, мм]]</f>
        <v>59145.009971587591</v>
      </c>
      <c r="CA1926" s="14">
        <f>Таблица1[[#This Row],[Т2]]+Таблица1[[#This Row],[Lдуг 5,мм]]</f>
        <v>21041.139457843386</v>
      </c>
      <c r="CB1926" s="14">
        <f>Таблица1[[#This Row],[Т3]]+Таблица1[[#This Row],[Y6, мм]]</f>
        <v>59377.050162207153</v>
      </c>
      <c r="CC1926" s="14">
        <f>Таблица1[[#This Row],[Т4]]+Таблица1[[#This Row],[Lдуг 6,мм]]</f>
        <v>22169.614978180449</v>
      </c>
      <c r="CD1926" s="14">
        <f>Таблица1[[#This Row],[Т5]]+Таблица1[[#This Row],[Lдуг 1,мм]]</f>
        <v>59782.602971083135</v>
      </c>
      <c r="CE1926" s="14">
        <f>Таблица1[[#This Row],[Т6]]+Таблица1[[#This Row],[Lпрям1, мм]]</f>
        <v>25262.723358788702</v>
      </c>
      <c r="CF1926" s="15">
        <f>Таблица1[[#This Row],[Т7]]+Таблица1[[#This Row],[Lдуг 2,мм]]</f>
        <v>59782.602971083135</v>
      </c>
      <c r="CG1926" s="14">
        <f>Таблица1[[#This Row],[Т8]]+Таблица1[[#This Row],[Lпрям2, мм]]</f>
        <v>25262.723358788702</v>
      </c>
      <c r="CH1926" s="14">
        <f>Таблица1[[#This Row],[Т9]]-Таблица1[[#This Row],[Т9]]</f>
        <v>0</v>
      </c>
      <c r="CI1926" s="50">
        <f>Таблица1[[#This Row],[Т9]]-Таблица1[[#This Row],[Т8]]</f>
        <v>34519.879612294433</v>
      </c>
      <c r="CJ1926" s="54">
        <f>Таблица1[[#This Row],[Т9]]-Таблица1[[#This Row],[Т7]]</f>
        <v>0</v>
      </c>
      <c r="CK1926" s="14">
        <f>Таблица1[[#This Row],[Т9]]-Таблица1[[#This Row],[Т6]]</f>
        <v>37612.987992902687</v>
      </c>
      <c r="CL1926" s="14">
        <f>Таблица1[[#This Row],[Т9]]-Таблица1[[#This Row],[Т5]]</f>
        <v>405.55280887598201</v>
      </c>
      <c r="CM1926" s="14">
        <f>Таблица1[[#This Row],[Т9]]-Таблица1[[#This Row],[Т4]]</f>
        <v>38741.463513239753</v>
      </c>
      <c r="CN1926" s="14">
        <f>Таблица1[[#This Row],[Т9]]-Таблица1[[#This Row],[Т3]]</f>
        <v>637.59299949554406</v>
      </c>
      <c r="CO1926" s="14">
        <f>Таблица1[[#This Row],[Т9]]-Таблица1[[#This Row],[Т2]]</f>
        <v>44221.995695427897</v>
      </c>
      <c r="CP1926" s="14">
        <f>Таблица1[[#This Row],[Т9]]-Таблица1[[#This Row],[Т1]]</f>
        <v>1053.0967244310814</v>
      </c>
      <c r="CQ1926" s="14">
        <f>Таблица1[[#This Row],[Т9]]-Таблица1[[#This Row],[угол обхв6]]</f>
        <v>47611.988025490748</v>
      </c>
      <c r="CR1926" s="14">
        <f>Таблица1[[#This Row],[Т9]]-Таблица1[[#This Row],[угол обхв5]]</f>
        <v>1780.7352772217782</v>
      </c>
      <c r="CS1926" s="14">
        <f>Таблица1[[#This Row],[Т9]]-Таблица1[[#This Row],[угол обхв4]]</f>
        <v>59782.602971083135</v>
      </c>
      <c r="CT1926" s="14">
        <f>Таблица1[[#This Row],[Lкан_прям, мм]]+Таблица1[[#This Row],[Lкан_дуг, мм]]+Таблица1[[#This Row],[Lкан_леб,мм]]</f>
        <v>85045.326329871838</v>
      </c>
      <c r="CU1926" s="16">
        <f>Таблица1[[#This Row],[Lкан_леб,мм]]</f>
        <v>58001.867693861357</v>
      </c>
      <c r="CV1926" s="14">
        <f>2534431-(Таблица1[[#This Row],[Т23]]+Таблица1[[#This Row],[угол обхв3]])</f>
        <v>2449057.5413639895</v>
      </c>
      <c r="CW1926" s="50">
        <f>SUM(X1926:AC1926,AD1926:AI1926)-Таблица1[[#This Row],[lподв_min, мм]]</f>
        <v>23950.350254083154</v>
      </c>
      <c r="CX1926" s="17">
        <f>CW2365-Таблица1[[#This Row],[Суммарная длина каната]]</f>
        <v>-2426150.3844751287</v>
      </c>
    </row>
    <row r="1927" spans="1:102" x14ac:dyDescent="0.25">
      <c r="A1927" s="21">
        <v>1926</v>
      </c>
      <c r="B1927" s="10">
        <v>49.79285714285713</v>
      </c>
      <c r="C1927" s="10">
        <v>26.464081632653066</v>
      </c>
      <c r="D1927" s="11">
        <v>6105.3957495325685</v>
      </c>
      <c r="E1927" s="11">
        <v>10664.524661661671</v>
      </c>
      <c r="F1927" s="11">
        <v>5333.4475452097249</v>
      </c>
      <c r="G1927" s="11">
        <v>11128.189378717796</v>
      </c>
      <c r="H1927" s="11">
        <v>5697.3952595325691</v>
      </c>
      <c r="I1927" s="11">
        <v>7532.5153912088426</v>
      </c>
      <c r="J1927" s="11">
        <v>3132.0092704528283</v>
      </c>
      <c r="K1927" s="11">
        <v>25300.949745300884</v>
      </c>
      <c r="L1927" s="11">
        <v>1742.5088907095985</v>
      </c>
      <c r="M1927" s="11">
        <v>58001.867693861357</v>
      </c>
      <c r="N1927" s="11">
        <v>6588.9356892940623</v>
      </c>
      <c r="O1927" s="11">
        <v>19828.946809112418</v>
      </c>
      <c r="P1927" s="43">
        <v>8569.7536245966076</v>
      </c>
      <c r="Q1927" s="11">
        <v>17078.703974996293</v>
      </c>
      <c r="R1927" s="11">
        <v>6544.9053956132539</v>
      </c>
      <c r="S1927" s="11">
        <v>11985.942185006215</v>
      </c>
      <c r="T1927" s="11">
        <v>6105.3957495325685</v>
      </c>
      <c r="U1927" s="11">
        <v>10664.524661661671</v>
      </c>
      <c r="V1927" s="11">
        <v>5267.1402826343037</v>
      </c>
      <c r="W1927" s="11">
        <v>11004.397832440376</v>
      </c>
      <c r="X1927" s="12">
        <v>0</v>
      </c>
      <c r="Y1927" s="12">
        <v>714.9654305749649</v>
      </c>
      <c r="Z1927" s="12">
        <v>409.06365390337118</v>
      </c>
      <c r="AA1927" s="44">
        <v>232.04019061955907</v>
      </c>
      <c r="AB1927" s="45">
        <v>386.43961561170323</v>
      </c>
      <c r="AC1927" s="12">
        <v>0</v>
      </c>
      <c r="AD1927" s="12">
        <v>12170.614945592384</v>
      </c>
      <c r="AE1927" s="12">
        <v>3389.3178280331485</v>
      </c>
      <c r="AF1927" s="12">
        <v>5480.532182188148</v>
      </c>
      <c r="AG1927" s="44">
        <v>1128.4755203370596</v>
      </c>
      <c r="AH1927" s="45">
        <v>3132.0092691501477</v>
      </c>
      <c r="AI1927" s="12">
        <v>0</v>
      </c>
      <c r="AJ1927" s="12">
        <v>-46.165900132117407</v>
      </c>
      <c r="AK1927" s="12">
        <v>54.237290234792283</v>
      </c>
      <c r="AL1927" s="12">
        <v>111.68243955063389</v>
      </c>
      <c r="AM1927" s="44">
        <v>144.26803660924136</v>
      </c>
      <c r="AN1927" s="45">
        <v>89.999999817063824</v>
      </c>
      <c r="AO1927" s="12">
        <v>0</v>
      </c>
      <c r="AP1927" s="12">
        <v>-2134.4089268311477</v>
      </c>
      <c r="AQ1927" s="12">
        <v>6920.004987970764</v>
      </c>
      <c r="AR1927" s="12">
        <v>8948.8859316869657</v>
      </c>
      <c r="AS1927" s="44">
        <v>6783.1750107104854</v>
      </c>
      <c r="AT1927" s="45">
        <v>5697.3957495325685</v>
      </c>
      <c r="AU1927" s="12">
        <v>0</v>
      </c>
      <c r="AV1927" s="12">
        <v>11332.265641609665</v>
      </c>
      <c r="AW1927" s="12">
        <v>20067.394118750661</v>
      </c>
      <c r="AX1927" s="12">
        <v>16927.96349032034</v>
      </c>
      <c r="AY1927" s="44">
        <v>11654.744977105216</v>
      </c>
      <c r="AZ1927" s="45">
        <v>10664.524660358993</v>
      </c>
      <c r="BA1927" s="12">
        <v>0</v>
      </c>
      <c r="BB1927" s="12">
        <v>6294.6256368127624</v>
      </c>
      <c r="BC1927" s="12">
        <v>8900.8229232733102</v>
      </c>
      <c r="BD1927" s="12">
        <v>6924.0377027036129</v>
      </c>
      <c r="BE1927" s="44">
        <v>5867.126134435337</v>
      </c>
      <c r="BF1927" s="45">
        <v>5697.3957595325683</v>
      </c>
      <c r="BG1927" s="12">
        <v>0</v>
      </c>
      <c r="BH1927" s="12">
        <v>20111.516434175792</v>
      </c>
      <c r="BI1927" s="12">
        <v>17317.151284634536</v>
      </c>
      <c r="BJ1927" s="12">
        <v>11835.201700330261</v>
      </c>
      <c r="BK1927" s="44">
        <v>10995.721869562671</v>
      </c>
      <c r="BL1927" s="45">
        <v>7532.5153912088444</v>
      </c>
      <c r="BM1927" s="12">
        <v>0</v>
      </c>
      <c r="BN1927" s="12">
        <v>0</v>
      </c>
      <c r="BO1927" s="12">
        <v>100.40319036690968</v>
      </c>
      <c r="BP1927" s="12">
        <v>57.445149315841604</v>
      </c>
      <c r="BQ1927" s="48">
        <v>32.585597058607476</v>
      </c>
      <c r="BR1927" s="49">
        <v>54.26803679217754</v>
      </c>
      <c r="BS1927" s="13">
        <v>0</v>
      </c>
      <c r="BT1927" s="12">
        <v>328.13230613864476</v>
      </c>
      <c r="BV1927" s="14">
        <f>Таблица1[[#This Row],[Lкан_леб,мм]]</f>
        <v>58001.867693861357</v>
      </c>
      <c r="BW1927" s="50">
        <f>Таблица1[[#This Row],[угол обхв4]]+Таблица1[[#This Row],[Lдуг 3,мм]]</f>
        <v>12170.614945592384</v>
      </c>
      <c r="BX1927" s="54">
        <f>Таблица1[[#This Row],[угол обхв5]]+Таблица1[[#This Row],[Y5, мм]]</f>
        <v>58716.833124436322</v>
      </c>
      <c r="BY1927" s="14">
        <f>Таблица1[[#This Row],[угол обхв6]]+Таблица1[[#This Row],[Lдуг 4,мм]]</f>
        <v>15559.932773625533</v>
      </c>
      <c r="BZ1927" s="14">
        <f>Таблица1[[#This Row],[Т1]]+Таблица1[[#This Row],[X6, мм]]</f>
        <v>59125.896778339695</v>
      </c>
      <c r="CA1927" s="14">
        <f>Таблица1[[#This Row],[Т2]]+Таблица1[[#This Row],[Lдуг 5,мм]]</f>
        <v>21040.464955813681</v>
      </c>
      <c r="CB1927" s="14">
        <f>Таблица1[[#This Row],[Т3]]+Таблица1[[#This Row],[Y6, мм]]</f>
        <v>59357.936968959257</v>
      </c>
      <c r="CC1927" s="14">
        <f>Таблица1[[#This Row],[Т4]]+Таблица1[[#This Row],[Lдуг 6,мм]]</f>
        <v>22168.940476150739</v>
      </c>
      <c r="CD1927" s="14">
        <f>Таблица1[[#This Row],[Т5]]+Таблица1[[#This Row],[Lдуг 1,мм]]</f>
        <v>59744.376584570957</v>
      </c>
      <c r="CE1927" s="14">
        <f>Таблица1[[#This Row],[Т6]]+Таблица1[[#This Row],[Lпрям1, мм]]</f>
        <v>25300.949745300888</v>
      </c>
      <c r="CF1927" s="15">
        <f>Таблица1[[#This Row],[Т7]]+Таблица1[[#This Row],[Lдуг 2,мм]]</f>
        <v>59744.376584570957</v>
      </c>
      <c r="CG1927" s="14">
        <f>Таблица1[[#This Row],[Т8]]+Таблица1[[#This Row],[Lпрям2, мм]]</f>
        <v>25300.949745300888</v>
      </c>
      <c r="CH1927" s="14">
        <f>Таблица1[[#This Row],[Т9]]-Таблица1[[#This Row],[Т9]]</f>
        <v>0</v>
      </c>
      <c r="CI1927" s="50">
        <f>Таблица1[[#This Row],[Т9]]-Таблица1[[#This Row],[Т8]]</f>
        <v>34443.426839270069</v>
      </c>
      <c r="CJ1927" s="54">
        <f>Таблица1[[#This Row],[Т9]]-Таблица1[[#This Row],[Т7]]</f>
        <v>0</v>
      </c>
      <c r="CK1927" s="14">
        <f>Таблица1[[#This Row],[Т9]]-Таблица1[[#This Row],[Т6]]</f>
        <v>37575.436108420217</v>
      </c>
      <c r="CL1927" s="14">
        <f>Таблица1[[#This Row],[Т9]]-Таблица1[[#This Row],[Т5]]</f>
        <v>386.43961561169999</v>
      </c>
      <c r="CM1927" s="14">
        <f>Таблица1[[#This Row],[Т9]]-Таблица1[[#This Row],[Т4]]</f>
        <v>38703.911628757276</v>
      </c>
      <c r="CN1927" s="14">
        <f>Таблица1[[#This Row],[Т9]]-Таблица1[[#This Row],[Т3]]</f>
        <v>618.47980623126205</v>
      </c>
      <c r="CO1927" s="14">
        <f>Таблица1[[#This Row],[Т9]]-Таблица1[[#This Row],[Т2]]</f>
        <v>44184.44381094542</v>
      </c>
      <c r="CP1927" s="14">
        <f>Таблица1[[#This Row],[Т9]]-Таблица1[[#This Row],[Т1]]</f>
        <v>1027.5434601346351</v>
      </c>
      <c r="CQ1927" s="14">
        <f>Таблица1[[#This Row],[Т9]]-Таблица1[[#This Row],[угол обхв6]]</f>
        <v>47573.761638978569</v>
      </c>
      <c r="CR1927" s="14">
        <f>Таблица1[[#This Row],[Т9]]-Таблица1[[#This Row],[угол обхв5]]</f>
        <v>1742.5088907095997</v>
      </c>
      <c r="CS1927" s="14">
        <f>Таблица1[[#This Row],[Т9]]-Таблица1[[#This Row],[угол обхв4]]</f>
        <v>59744.376584570957</v>
      </c>
      <c r="CT1927" s="14">
        <f>Таблица1[[#This Row],[Lкан_прям, мм]]+Таблица1[[#This Row],[Lкан_дуг, мм]]+Таблица1[[#This Row],[Lкан_леб,мм]]</f>
        <v>85045.326329871838</v>
      </c>
      <c r="CU1927" s="16">
        <f>Таблица1[[#This Row],[Lкан_леб,мм]]</f>
        <v>58001.867693861357</v>
      </c>
      <c r="CV1927" s="14">
        <f>2534431-(Таблица1[[#This Row],[Т23]]+Таблица1[[#This Row],[угол обхв3]])</f>
        <v>2449057.5413639895</v>
      </c>
      <c r="CW1927" s="50">
        <f>SUM(X1927:AC1927,AD1927:AI1927)-Таблица1[[#This Row],[lподв_min, мм]]</f>
        <v>23911.449365557655</v>
      </c>
      <c r="CX1927" s="17">
        <f>CW2366-Таблица1[[#This Row],[Суммарная длина каната]]</f>
        <v>-2426186.6549493219</v>
      </c>
    </row>
    <row r="1928" spans="1:102" x14ac:dyDescent="0.25">
      <c r="A1928" s="21">
        <v>1927</v>
      </c>
      <c r="B1928" s="10">
        <v>49.79285714285713</v>
      </c>
      <c r="C1928" s="10">
        <v>29.148163265306128</v>
      </c>
      <c r="D1928" s="11">
        <v>6491.520902058819</v>
      </c>
      <c r="E1928" s="11">
        <v>10620.868600473174</v>
      </c>
      <c r="F1928" s="11">
        <v>5698.7066613641182</v>
      </c>
      <c r="G1928" s="11">
        <v>11047.875134090265</v>
      </c>
      <c r="H1928" s="11">
        <v>6083.5204120588187</v>
      </c>
      <c r="I1928" s="11">
        <v>7448.296900657976</v>
      </c>
      <c r="J1928" s="11">
        <v>3172.5716998151975</v>
      </c>
      <c r="K1928" s="11">
        <v>25339.176131813332</v>
      </c>
      <c r="L1928" s="11">
        <v>1704.2825041971485</v>
      </c>
      <c r="M1928" s="11">
        <v>58001.867693861357</v>
      </c>
      <c r="N1928" s="11">
        <v>6588.9356892940623</v>
      </c>
      <c r="O1928" s="11">
        <v>19828.946809112418</v>
      </c>
      <c r="P1928" s="43">
        <v>8652.8060387858841</v>
      </c>
      <c r="Q1928" s="11">
        <v>17143.414311908444</v>
      </c>
      <c r="R1928" s="11">
        <v>6868.667804705211</v>
      </c>
      <c r="S1928" s="11">
        <v>11961.418194417474</v>
      </c>
      <c r="T1928" s="11">
        <v>6491.520902058819</v>
      </c>
      <c r="U1928" s="11">
        <v>10620.868600473174</v>
      </c>
      <c r="V1928" s="11">
        <v>5638.2691684824649</v>
      </c>
      <c r="W1928" s="11">
        <v>10921.114298442262</v>
      </c>
      <c r="X1928" s="12">
        <v>0</v>
      </c>
      <c r="Y1928" s="12">
        <v>702.28953815746252</v>
      </c>
      <c r="Z1928" s="12">
        <v>402.62635307297643</v>
      </c>
      <c r="AA1928" s="44">
        <v>232.04019061955887</v>
      </c>
      <c r="AB1928" s="45">
        <v>367.32642234715081</v>
      </c>
      <c r="AC1928" s="12">
        <v>0</v>
      </c>
      <c r="AD1928" s="12">
        <v>12170.614945592384</v>
      </c>
      <c r="AE1928" s="12">
        <v>3386.9817851665694</v>
      </c>
      <c r="AF1928" s="12">
        <v>5480.532182188148</v>
      </c>
      <c r="AG1928" s="44">
        <v>1128.4755203370589</v>
      </c>
      <c r="AH1928" s="45">
        <v>3172.571698529172</v>
      </c>
      <c r="AI1928" s="12">
        <v>0</v>
      </c>
      <c r="AJ1928" s="12">
        <v>-46.165900132117407</v>
      </c>
      <c r="AK1928" s="12">
        <v>52.457204114486473</v>
      </c>
      <c r="AL1928" s="12">
        <v>108.99835791798083</v>
      </c>
      <c r="AM1928" s="44">
        <v>141.58395497658827</v>
      </c>
      <c r="AN1928" s="45">
        <v>89.999999819402717</v>
      </c>
      <c r="AO1928" s="12">
        <v>0</v>
      </c>
      <c r="AP1928" s="12">
        <v>-2134.4089268311477</v>
      </c>
      <c r="AQ1928" s="12">
        <v>6912.4382435911866</v>
      </c>
      <c r="AR1928" s="12">
        <v>9038.5814243967361</v>
      </c>
      <c r="AS1928" s="44">
        <v>7122.1856305671663</v>
      </c>
      <c r="AT1928" s="45">
        <v>6083.520902058819</v>
      </c>
      <c r="AU1928" s="12">
        <v>0</v>
      </c>
      <c r="AV1928" s="12">
        <v>11332.265641609665</v>
      </c>
      <c r="AW1928" s="12">
        <v>20077.563174951913</v>
      </c>
      <c r="AX1928" s="12">
        <v>17010.593561056783</v>
      </c>
      <c r="AY1928" s="44">
        <v>11641.742246041265</v>
      </c>
      <c r="AZ1928" s="45">
        <v>10620.86859918715</v>
      </c>
      <c r="BA1928" s="12">
        <v>0</v>
      </c>
      <c r="BB1928" s="12">
        <v>6294.6256368127624</v>
      </c>
      <c r="BC1928" s="12">
        <v>8976.3085930830093</v>
      </c>
      <c r="BD1928" s="12">
        <v>7254.4431903160621</v>
      </c>
      <c r="BE1928" s="44">
        <v>6238.0030761968637</v>
      </c>
      <c r="BF1928" s="45">
        <v>6083.5209120588188</v>
      </c>
      <c r="BG1928" s="12">
        <v>0</v>
      </c>
      <c r="BH1928" s="12">
        <v>20111.516434175792</v>
      </c>
      <c r="BI1928" s="12">
        <v>17392.030677747935</v>
      </c>
      <c r="BJ1928" s="12">
        <v>11828.597443565814</v>
      </c>
      <c r="BK1928" s="44">
        <v>10940.544548849381</v>
      </c>
      <c r="BL1928" s="45">
        <v>7448.2969006579779</v>
      </c>
      <c r="BM1928" s="12">
        <v>0</v>
      </c>
      <c r="BN1928" s="12">
        <v>0</v>
      </c>
      <c r="BO1928" s="12">
        <v>98.623104246603873</v>
      </c>
      <c r="BP1928" s="12">
        <v>56.541153803494353</v>
      </c>
      <c r="BQ1928" s="48">
        <v>32.585597058607448</v>
      </c>
      <c r="BR1928" s="49">
        <v>51.583955157185557</v>
      </c>
      <c r="BS1928" s="13">
        <v>0</v>
      </c>
      <c r="BT1928" s="12">
        <v>328.13230613864476</v>
      </c>
      <c r="BV1928" s="14">
        <f>Таблица1[[#This Row],[Lкан_леб,мм]]</f>
        <v>58001.867693861357</v>
      </c>
      <c r="BW1928" s="50">
        <f>Таблица1[[#This Row],[угол обхв4]]+Таблица1[[#This Row],[Lдуг 3,мм]]</f>
        <v>12170.614945592384</v>
      </c>
      <c r="BX1928" s="54">
        <f>Таблица1[[#This Row],[угол обхв5]]+Таблица1[[#This Row],[Y5, мм]]</f>
        <v>58704.157232018821</v>
      </c>
      <c r="BY1928" s="14">
        <f>Таблица1[[#This Row],[угол обхв6]]+Таблица1[[#This Row],[Lдуг 4,мм]]</f>
        <v>15557.596730758953</v>
      </c>
      <c r="BZ1928" s="14">
        <f>Таблица1[[#This Row],[Т1]]+Таблица1[[#This Row],[X6, мм]]</f>
        <v>59106.783585091798</v>
      </c>
      <c r="CA1928" s="14">
        <f>Таблица1[[#This Row],[Т2]]+Таблица1[[#This Row],[Lдуг 5,мм]]</f>
        <v>21038.128912947101</v>
      </c>
      <c r="CB1928" s="14">
        <f>Таблица1[[#This Row],[Т3]]+Таблица1[[#This Row],[Y6, мм]]</f>
        <v>59338.82377571136</v>
      </c>
      <c r="CC1928" s="14">
        <f>Таблица1[[#This Row],[Т4]]+Таблица1[[#This Row],[Lдуг 6,мм]]</f>
        <v>22166.604433284159</v>
      </c>
      <c r="CD1928" s="14">
        <f>Таблица1[[#This Row],[Т5]]+Таблица1[[#This Row],[Lдуг 1,мм]]</f>
        <v>59706.150198058509</v>
      </c>
      <c r="CE1928" s="14">
        <f>Таблица1[[#This Row],[Т6]]+Таблица1[[#This Row],[Lпрям1, мм]]</f>
        <v>25339.176131813332</v>
      </c>
      <c r="CF1928" s="15">
        <f>Таблица1[[#This Row],[Т7]]+Таблица1[[#This Row],[Lдуг 2,мм]]</f>
        <v>59706.150198058509</v>
      </c>
      <c r="CG1928" s="14">
        <f>Таблица1[[#This Row],[Т8]]+Таблица1[[#This Row],[Lпрям2, мм]]</f>
        <v>25339.176131813332</v>
      </c>
      <c r="CH1928" s="14">
        <f>Таблица1[[#This Row],[Т9]]-Таблица1[[#This Row],[Т9]]</f>
        <v>0</v>
      </c>
      <c r="CI1928" s="50">
        <f>Таблица1[[#This Row],[Т9]]-Таблица1[[#This Row],[Т8]]</f>
        <v>34366.97406624518</v>
      </c>
      <c r="CJ1928" s="54">
        <f>Таблица1[[#This Row],[Т9]]-Таблица1[[#This Row],[Т7]]</f>
        <v>0</v>
      </c>
      <c r="CK1928" s="14">
        <f>Таблица1[[#This Row],[Т9]]-Таблица1[[#This Row],[Т6]]</f>
        <v>37539.545764774346</v>
      </c>
      <c r="CL1928" s="14">
        <f>Таблица1[[#This Row],[Т9]]-Таблица1[[#This Row],[Т5]]</f>
        <v>367.32642234714876</v>
      </c>
      <c r="CM1928" s="14">
        <f>Таблица1[[#This Row],[Т9]]-Таблица1[[#This Row],[Т4]]</f>
        <v>38668.021285111405</v>
      </c>
      <c r="CN1928" s="14">
        <f>Таблица1[[#This Row],[Т9]]-Таблица1[[#This Row],[Т3]]</f>
        <v>599.36661296671082</v>
      </c>
      <c r="CO1928" s="14">
        <f>Таблица1[[#This Row],[Т9]]-Таблица1[[#This Row],[Т2]]</f>
        <v>44148.553467299556</v>
      </c>
      <c r="CP1928" s="14">
        <f>Таблица1[[#This Row],[Т9]]-Таблица1[[#This Row],[Т1]]</f>
        <v>1001.9929660396883</v>
      </c>
      <c r="CQ1928" s="14">
        <f>Таблица1[[#This Row],[Т9]]-Таблица1[[#This Row],[угол обхв6]]</f>
        <v>47535.535252466128</v>
      </c>
      <c r="CR1928" s="14">
        <f>Таблица1[[#This Row],[Т9]]-Таблица1[[#This Row],[угол обхв5]]</f>
        <v>1704.2825041971519</v>
      </c>
      <c r="CS1928" s="14">
        <f>Таблица1[[#This Row],[Т9]]-Таблица1[[#This Row],[угол обхв4]]</f>
        <v>59706.150198058509</v>
      </c>
      <c r="CT1928" s="14">
        <f>Таблица1[[#This Row],[Lкан_прям, мм]]+Таблица1[[#This Row],[Lкан_дуг, мм]]+Таблица1[[#This Row],[Lкан_леб,мм]]</f>
        <v>85045.326329871838</v>
      </c>
      <c r="CU1928" s="16">
        <f>Таблица1[[#This Row],[Lкан_леб,мм]]</f>
        <v>58001.867693861357</v>
      </c>
      <c r="CV1928" s="14">
        <f>2534431-(Таблица1[[#This Row],[Т23]]+Таблица1[[#This Row],[угол обхв3]])</f>
        <v>2449057.5413639895</v>
      </c>
      <c r="CW1928" s="50">
        <f>SUM(X1928:AC1928,AD1928:AI1928)-Таблица1[[#This Row],[lподв_min, мм]]</f>
        <v>23870.886936195282</v>
      </c>
      <c r="CX1928" s="17">
        <f>CW2367-Таблица1[[#This Row],[Суммарная длина каната]]</f>
        <v>-2426224.2279664511</v>
      </c>
    </row>
    <row r="1929" spans="1:102" x14ac:dyDescent="0.25">
      <c r="A1929" s="21">
        <v>1928</v>
      </c>
      <c r="B1929" s="10">
        <v>49.79285714285713</v>
      </c>
      <c r="C1929" s="10">
        <v>31.832244897959189</v>
      </c>
      <c r="D1929" s="11">
        <v>6879.2668125149139</v>
      </c>
      <c r="E1929" s="11">
        <v>10595.342260812244</v>
      </c>
      <c r="F1929" s="11">
        <v>6067.3260905623047</v>
      </c>
      <c r="G1929" s="11">
        <v>10984.753693663251</v>
      </c>
      <c r="H1929" s="11">
        <v>6471.2663225149145</v>
      </c>
      <c r="I1929" s="11">
        <v>7380.5482822396898</v>
      </c>
      <c r="J1929" s="11">
        <v>3214.7939785725539</v>
      </c>
      <c r="K1929" s="11">
        <v>25377.402518326024</v>
      </c>
      <c r="L1929" s="11">
        <v>1666.0561176844642</v>
      </c>
      <c r="M1929" s="11">
        <v>58001.867693861357</v>
      </c>
      <c r="N1929" s="11">
        <v>6588.9356892940623</v>
      </c>
      <c r="O1929" s="11">
        <v>19828.946809112418</v>
      </c>
      <c r="P1929" s="43">
        <v>8732.7370223577946</v>
      </c>
      <c r="Q1929" s="11">
        <v>17211.942912296734</v>
      </c>
      <c r="R1929" s="11">
        <v>7193.2234540191685</v>
      </c>
      <c r="S1929" s="11">
        <v>11952.082555509562</v>
      </c>
      <c r="T1929" s="11">
        <v>6879.2668125149139</v>
      </c>
      <c r="U1929" s="11">
        <v>10595.342260812244</v>
      </c>
      <c r="V1929" s="11">
        <v>6012.8909764326563</v>
      </c>
      <c r="W1929" s="11">
        <v>10855.301701211638</v>
      </c>
      <c r="X1929" s="12">
        <v>0</v>
      </c>
      <c r="Y1929" s="12">
        <v>689.60780723954917</v>
      </c>
      <c r="Z1929" s="12">
        <v>396.1948907429927</v>
      </c>
      <c r="AA1929" s="44">
        <v>232.04019061955896</v>
      </c>
      <c r="AB1929" s="45">
        <v>348.21322908236328</v>
      </c>
      <c r="AC1929" s="12">
        <v>0</v>
      </c>
      <c r="AD1929" s="12">
        <v>12170.614945592384</v>
      </c>
      <c r="AE1929" s="12">
        <v>3382.9858929050106</v>
      </c>
      <c r="AF1929" s="12">
        <v>5480.5321821881498</v>
      </c>
      <c r="AG1929" s="44">
        <v>1128.4755203370605</v>
      </c>
      <c r="AH1929" s="45">
        <v>3214.7939773034195</v>
      </c>
      <c r="AI1929" s="12">
        <v>0</v>
      </c>
      <c r="AJ1929" s="12">
        <v>-46.165900132117407</v>
      </c>
      <c r="AK1929" s="12">
        <v>50.676298088709508</v>
      </c>
      <c r="AL1929" s="12">
        <v>106.31427628532776</v>
      </c>
      <c r="AM1929" s="44">
        <v>138.89987334393521</v>
      </c>
      <c r="AN1929" s="45">
        <v>89.999999821774651</v>
      </c>
      <c r="AO1929" s="12">
        <v>0</v>
      </c>
      <c r="AP1929" s="12">
        <v>-2134.4089268311477</v>
      </c>
      <c r="AQ1929" s="12">
        <v>6904.5555658475287</v>
      </c>
      <c r="AR1929" s="12">
        <v>9124.3090365763746</v>
      </c>
      <c r="AS1929" s="44">
        <v>7461.4332339493621</v>
      </c>
      <c r="AT1929" s="45">
        <v>6471.2668125149139</v>
      </c>
      <c r="AU1929" s="12">
        <v>0</v>
      </c>
      <c r="AV1929" s="12">
        <v>11332.265641609665</v>
      </c>
      <c r="AW1929" s="12">
        <v>20087.496791754798</v>
      </c>
      <c r="AX1929" s="12">
        <v>17097.33332421265</v>
      </c>
      <c r="AY1929" s="44">
        <v>11644.629284344988</v>
      </c>
      <c r="AZ1929" s="45">
        <v>10595.342259543111</v>
      </c>
      <c r="BA1929" s="12">
        <v>0</v>
      </c>
      <c r="BB1929" s="12">
        <v>6294.6256368127624</v>
      </c>
      <c r="BC1929" s="12">
        <v>9048.3568989112591</v>
      </c>
      <c r="BD1929" s="12">
        <v>7584.7954682377485</v>
      </c>
      <c r="BE1929" s="44">
        <v>6611.0570325847202</v>
      </c>
      <c r="BF1929" s="45">
        <v>6471.2668225149137</v>
      </c>
      <c r="BG1929" s="12">
        <v>0</v>
      </c>
      <c r="BH1929" s="12">
        <v>20111.516434175792</v>
      </c>
      <c r="BI1929" s="12">
        <v>17470.492894939114</v>
      </c>
      <c r="BJ1929" s="12">
        <v>11837.472967425476</v>
      </c>
      <c r="BK1929" s="44">
        <v>10902.795531976817</v>
      </c>
      <c r="BL1929" s="45">
        <v>7380.5482822396907</v>
      </c>
      <c r="BM1929" s="12">
        <v>0</v>
      </c>
      <c r="BN1929" s="12">
        <v>0</v>
      </c>
      <c r="BO1929" s="12">
        <v>96.84219822082693</v>
      </c>
      <c r="BP1929" s="12">
        <v>55.637978196618256</v>
      </c>
      <c r="BQ1929" s="48">
        <v>32.585597058607462</v>
      </c>
      <c r="BR1929" s="49">
        <v>48.899873522160576</v>
      </c>
      <c r="BS1929" s="13">
        <v>0</v>
      </c>
      <c r="BT1929" s="12">
        <v>328.13230613864476</v>
      </c>
      <c r="BV1929" s="14">
        <f>Таблица1[[#This Row],[Lкан_леб,мм]]</f>
        <v>58001.867693861357</v>
      </c>
      <c r="BW1929" s="50">
        <f>Таблица1[[#This Row],[угол обхв4]]+Таблица1[[#This Row],[Lдуг 3,мм]]</f>
        <v>12170.614945592384</v>
      </c>
      <c r="BX1929" s="54">
        <f>Таблица1[[#This Row],[угол обхв5]]+Таблица1[[#This Row],[Y5, мм]]</f>
        <v>58691.475501100904</v>
      </c>
      <c r="BY1929" s="14">
        <f>Таблица1[[#This Row],[угол обхв6]]+Таблица1[[#This Row],[Lдуг 4,мм]]</f>
        <v>15553.600838497394</v>
      </c>
      <c r="BZ1929" s="14">
        <f>Таблица1[[#This Row],[Т1]]+Таблица1[[#This Row],[X6, мм]]</f>
        <v>59087.670391843894</v>
      </c>
      <c r="CA1929" s="14">
        <f>Таблица1[[#This Row],[Т2]]+Таблица1[[#This Row],[Lдуг 5,мм]]</f>
        <v>21034.133020685542</v>
      </c>
      <c r="CB1929" s="14">
        <f>Таблица1[[#This Row],[Т3]]+Таблица1[[#This Row],[Y6, мм]]</f>
        <v>59319.710582463456</v>
      </c>
      <c r="CC1929" s="14">
        <f>Таблица1[[#This Row],[Т4]]+Таблица1[[#This Row],[Lдуг 6,мм]]</f>
        <v>22162.608541022601</v>
      </c>
      <c r="CD1929" s="14">
        <f>Таблица1[[#This Row],[Т5]]+Таблица1[[#This Row],[Lдуг 1,мм]]</f>
        <v>59667.923811545821</v>
      </c>
      <c r="CE1929" s="14">
        <f>Таблица1[[#This Row],[Т6]]+Таблица1[[#This Row],[Lпрям1, мм]]</f>
        <v>25377.40251832602</v>
      </c>
      <c r="CF1929" s="15">
        <f>Таблица1[[#This Row],[Т7]]+Таблица1[[#This Row],[Lдуг 2,мм]]</f>
        <v>59667.923811545821</v>
      </c>
      <c r="CG1929" s="14">
        <f>Таблица1[[#This Row],[Т8]]+Таблица1[[#This Row],[Lпрям2, мм]]</f>
        <v>25377.40251832602</v>
      </c>
      <c r="CH1929" s="14">
        <f>Таблица1[[#This Row],[Т9]]-Таблица1[[#This Row],[Т9]]</f>
        <v>0</v>
      </c>
      <c r="CI1929" s="50">
        <f>Таблица1[[#This Row],[Т9]]-Таблица1[[#This Row],[Т8]]</f>
        <v>34290.521293219805</v>
      </c>
      <c r="CJ1929" s="54">
        <f>Таблица1[[#This Row],[Т9]]-Таблица1[[#This Row],[Т7]]</f>
        <v>0</v>
      </c>
      <c r="CK1929" s="14">
        <f>Таблица1[[#This Row],[Т9]]-Таблица1[[#This Row],[Т6]]</f>
        <v>37505.315270523221</v>
      </c>
      <c r="CL1929" s="14">
        <f>Таблица1[[#This Row],[Т9]]-Таблица1[[#This Row],[Т5]]</f>
        <v>348.21322908236471</v>
      </c>
      <c r="CM1929" s="14">
        <f>Таблица1[[#This Row],[Т9]]-Таблица1[[#This Row],[Т4]]</f>
        <v>38633.790790860279</v>
      </c>
      <c r="CN1929" s="14">
        <f>Таблица1[[#This Row],[Т9]]-Таблица1[[#This Row],[Т3]]</f>
        <v>580.25341970192676</v>
      </c>
      <c r="CO1929" s="14">
        <f>Таблица1[[#This Row],[Т9]]-Таблица1[[#This Row],[Т2]]</f>
        <v>44114.322973048431</v>
      </c>
      <c r="CP1929" s="14">
        <f>Таблица1[[#This Row],[Т9]]-Таблица1[[#This Row],[Т1]]</f>
        <v>976.4483104449173</v>
      </c>
      <c r="CQ1929" s="14">
        <f>Таблица1[[#This Row],[Т9]]-Таблица1[[#This Row],[угол обхв6]]</f>
        <v>47497.308865953441</v>
      </c>
      <c r="CR1929" s="14">
        <f>Таблица1[[#This Row],[Т9]]-Таблица1[[#This Row],[угол обхв5]]</f>
        <v>1666.056117684464</v>
      </c>
      <c r="CS1929" s="14">
        <f>Таблица1[[#This Row],[Т9]]-Таблица1[[#This Row],[угол обхв4]]</f>
        <v>59667.923811545821</v>
      </c>
      <c r="CT1929" s="14">
        <f>Таблица1[[#This Row],[Lкан_прям, мм]]+Таблица1[[#This Row],[Lкан_дуг, мм]]+Таблица1[[#This Row],[Lкан_леб,мм]]</f>
        <v>85045.326329871838</v>
      </c>
      <c r="CU1929" s="16">
        <f>Таблица1[[#This Row],[Lкан_леб,мм]]</f>
        <v>58001.867693861357</v>
      </c>
      <c r="CV1929" s="14">
        <f>2534431-(Таблица1[[#This Row],[Т23]]+Таблица1[[#This Row],[угол обхв3]])</f>
        <v>2449057.5413639895</v>
      </c>
      <c r="CW1929" s="50">
        <f>SUM(X1929:AC1929,AD1929:AI1929)-Таблица1[[#This Row],[lподв_min, мм]]</f>
        <v>23828.66465743793</v>
      </c>
      <c r="CX1929" s="17">
        <f>CW2368-Таблица1[[#This Row],[Суммарная длина каната]]</f>
        <v>-2426263.0708427364</v>
      </c>
    </row>
    <row r="1930" spans="1:102" x14ac:dyDescent="0.25">
      <c r="A1930" s="21">
        <v>1929</v>
      </c>
      <c r="B1930" s="10">
        <v>49.79285714285713</v>
      </c>
      <c r="C1930" s="10">
        <v>34.516326530612247</v>
      </c>
      <c r="D1930" s="11">
        <v>7267.7827073566614</v>
      </c>
      <c r="E1930" s="11">
        <v>10588.001651353319</v>
      </c>
      <c r="F1930" s="11">
        <v>6438.497025671104</v>
      </c>
      <c r="G1930" s="11">
        <v>10938.96355548441</v>
      </c>
      <c r="H1930" s="11">
        <v>6859.782217356661</v>
      </c>
      <c r="I1930" s="11">
        <v>7329.3284405336271</v>
      </c>
      <c r="J1930" s="11">
        <v>3258.673210819692</v>
      </c>
      <c r="K1930" s="11">
        <v>25415.628904838904</v>
      </c>
      <c r="L1930" s="11">
        <v>1627.8297311715808</v>
      </c>
      <c r="M1930" s="11">
        <v>58001.867693861357</v>
      </c>
      <c r="N1930" s="11">
        <v>6588.9356892940623</v>
      </c>
      <c r="O1930" s="11">
        <v>19828.946809112418</v>
      </c>
      <c r="P1930" s="43">
        <v>8809.37119456853</v>
      </c>
      <c r="Q1930" s="11">
        <v>17284.139413981553</v>
      </c>
      <c r="R1930" s="11">
        <v>7517.8602190617166</v>
      </c>
      <c r="S1930" s="11">
        <v>11957.955752095168</v>
      </c>
      <c r="T1930" s="11">
        <v>7267.7827073566614</v>
      </c>
      <c r="U1930" s="11">
        <v>10588.001651353319</v>
      </c>
      <c r="V1930" s="11">
        <v>6390.1837292191276</v>
      </c>
      <c r="W1930" s="11">
        <v>10807.104443603799</v>
      </c>
      <c r="X1930" s="12">
        <v>0</v>
      </c>
      <c r="Y1930" s="12">
        <v>676.9171479175119</v>
      </c>
      <c r="Z1930" s="12">
        <v>389.77235681713285</v>
      </c>
      <c r="AA1930" s="44">
        <v>232.04019061955907</v>
      </c>
      <c r="AB1930" s="45">
        <v>329.10003581737692</v>
      </c>
      <c r="AC1930" s="12">
        <v>0</v>
      </c>
      <c r="AD1930" s="12">
        <v>12170.614945592384</v>
      </c>
      <c r="AE1930" s="12">
        <v>3377.333047153661</v>
      </c>
      <c r="AF1930" s="12">
        <v>5480.5321821881507</v>
      </c>
      <c r="AG1930" s="44">
        <v>1128.4755203370612</v>
      </c>
      <c r="AH1930" s="45">
        <v>3258.6732095676466</v>
      </c>
      <c r="AI1930" s="12">
        <v>0</v>
      </c>
      <c r="AJ1930" s="12">
        <v>-46.165900132117407</v>
      </c>
      <c r="AK1930" s="12">
        <v>48.894138239711729</v>
      </c>
      <c r="AL1930" s="12">
        <v>103.6301946526747</v>
      </c>
      <c r="AM1930" s="44">
        <v>136.21579171128218</v>
      </c>
      <c r="AN1930" s="45">
        <v>89.999999824174523</v>
      </c>
      <c r="AO1930" s="12">
        <v>0</v>
      </c>
      <c r="AP1930" s="12">
        <v>-2134.4089268311477</v>
      </c>
      <c r="AQ1930" s="12">
        <v>6896.3621120711796</v>
      </c>
      <c r="AR1930" s="12">
        <v>9205.8806687966371</v>
      </c>
      <c r="AS1930" s="44">
        <v>7800.1734599802585</v>
      </c>
      <c r="AT1930" s="45">
        <v>6859.7827073566614</v>
      </c>
      <c r="AU1930" s="12">
        <v>0</v>
      </c>
      <c r="AV1930" s="12">
        <v>11332.265641609665</v>
      </c>
      <c r="AW1930" s="12">
        <v>20097.187362680415</v>
      </c>
      <c r="AX1930" s="12">
        <v>17187.992459545389</v>
      </c>
      <c r="AY1930" s="44">
        <v>11663.399757414922</v>
      </c>
      <c r="AZ1930" s="45">
        <v>10588.001650101276</v>
      </c>
      <c r="BA1930" s="12">
        <v>0</v>
      </c>
      <c r="BB1930" s="12">
        <v>6294.6256368127624</v>
      </c>
      <c r="BC1930" s="12">
        <v>9116.7976173456482</v>
      </c>
      <c r="BD1930" s="12">
        <v>7914.3696932898247</v>
      </c>
      <c r="BE1930" s="44">
        <v>6985.4694664381204</v>
      </c>
      <c r="BF1930" s="45">
        <v>6859.7827173566611</v>
      </c>
      <c r="BG1930" s="12">
        <v>0</v>
      </c>
      <c r="BH1930" s="12">
        <v>20111.516434175792</v>
      </c>
      <c r="BI1930" s="12">
        <v>17552.379967549547</v>
      </c>
      <c r="BJ1930" s="12">
        <v>11861.808797659003</v>
      </c>
      <c r="BK1930" s="44">
        <v>10882.557646033567</v>
      </c>
      <c r="BL1930" s="45">
        <v>7329.328440533629</v>
      </c>
      <c r="BM1930" s="12">
        <v>0</v>
      </c>
      <c r="BN1930" s="12">
        <v>0</v>
      </c>
      <c r="BO1930" s="12">
        <v>95.060038371829137</v>
      </c>
      <c r="BP1930" s="12">
        <v>54.736056412962974</v>
      </c>
      <c r="BQ1930" s="48">
        <v>32.585597058607476</v>
      </c>
      <c r="BR1930" s="49">
        <v>46.215791887107649</v>
      </c>
      <c r="BS1930" s="13">
        <v>0</v>
      </c>
      <c r="BT1930" s="12">
        <v>328.13230613864476</v>
      </c>
      <c r="BV1930" s="14">
        <f>Таблица1[[#This Row],[Lкан_леб,мм]]</f>
        <v>58001.867693861357</v>
      </c>
      <c r="BW1930" s="50">
        <f>Таблица1[[#This Row],[угол обхв4]]+Таблица1[[#This Row],[Lдуг 3,мм]]</f>
        <v>12170.614945592384</v>
      </c>
      <c r="BX1930" s="54">
        <f>Таблица1[[#This Row],[угол обхв5]]+Таблица1[[#This Row],[Y5, мм]]</f>
        <v>58678.78484177887</v>
      </c>
      <c r="BY1930" s="14">
        <f>Таблица1[[#This Row],[угол обхв6]]+Таблица1[[#This Row],[Lдуг 4,мм]]</f>
        <v>15547.947992746045</v>
      </c>
      <c r="BZ1930" s="14">
        <f>Таблица1[[#This Row],[Т1]]+Таблица1[[#This Row],[X6, мм]]</f>
        <v>59068.557198596005</v>
      </c>
      <c r="CA1930" s="14">
        <f>Таблица1[[#This Row],[Т2]]+Таблица1[[#This Row],[Lдуг 5,мм]]</f>
        <v>21028.480174934197</v>
      </c>
      <c r="CB1930" s="14">
        <f>Таблица1[[#This Row],[Т3]]+Таблица1[[#This Row],[Y6, мм]]</f>
        <v>59300.597389215567</v>
      </c>
      <c r="CC1930" s="14">
        <f>Таблица1[[#This Row],[Т4]]+Таблица1[[#This Row],[Lдуг 6,мм]]</f>
        <v>22156.955695271259</v>
      </c>
      <c r="CD1930" s="14">
        <f>Таблица1[[#This Row],[Т5]]+Таблица1[[#This Row],[Lдуг 1,мм]]</f>
        <v>59629.697425032944</v>
      </c>
      <c r="CE1930" s="14">
        <f>Таблица1[[#This Row],[Т6]]+Таблица1[[#This Row],[Lпрям1, мм]]</f>
        <v>25415.628904838904</v>
      </c>
      <c r="CF1930" s="15">
        <f>Таблица1[[#This Row],[Т7]]+Таблица1[[#This Row],[Lдуг 2,мм]]</f>
        <v>59629.697425032944</v>
      </c>
      <c r="CG1930" s="14">
        <f>Таблица1[[#This Row],[Т8]]+Таблица1[[#This Row],[Lпрям2, мм]]</f>
        <v>25415.628904838904</v>
      </c>
      <c r="CH1930" s="14">
        <f>Таблица1[[#This Row],[Т9]]-Таблица1[[#This Row],[Т9]]</f>
        <v>0</v>
      </c>
      <c r="CI1930" s="50">
        <f>Таблица1[[#This Row],[Т9]]-Таблица1[[#This Row],[Т8]]</f>
        <v>34214.068520194036</v>
      </c>
      <c r="CJ1930" s="54">
        <f>Таблица1[[#This Row],[Т9]]-Таблица1[[#This Row],[Т7]]</f>
        <v>0</v>
      </c>
      <c r="CK1930" s="14">
        <f>Таблица1[[#This Row],[Т9]]-Таблица1[[#This Row],[Т6]]</f>
        <v>37472.741729761685</v>
      </c>
      <c r="CL1930" s="14">
        <f>Таблица1[[#This Row],[Т9]]-Таблица1[[#This Row],[Т5]]</f>
        <v>329.10003581737692</v>
      </c>
      <c r="CM1930" s="14">
        <f>Таблица1[[#This Row],[Т9]]-Таблица1[[#This Row],[Т4]]</f>
        <v>38601.217250098751</v>
      </c>
      <c r="CN1930" s="14">
        <f>Таблица1[[#This Row],[Т9]]-Таблица1[[#This Row],[Т3]]</f>
        <v>561.14022643693897</v>
      </c>
      <c r="CO1930" s="14">
        <f>Таблица1[[#This Row],[Т9]]-Таблица1[[#This Row],[Т2]]</f>
        <v>44081.749432286902</v>
      </c>
      <c r="CP1930" s="14">
        <f>Таблица1[[#This Row],[Т9]]-Таблица1[[#This Row],[Т1]]</f>
        <v>950.91258325407398</v>
      </c>
      <c r="CQ1930" s="14">
        <f>Таблица1[[#This Row],[Т9]]-Таблица1[[#This Row],[угол обхв6]]</f>
        <v>47459.082479440563</v>
      </c>
      <c r="CR1930" s="14">
        <f>Таблица1[[#This Row],[Т9]]-Таблица1[[#This Row],[угол обхв5]]</f>
        <v>1627.8297311715869</v>
      </c>
      <c r="CS1930" s="14">
        <f>Таблица1[[#This Row],[Т9]]-Таблица1[[#This Row],[угол обхв4]]</f>
        <v>59629.697425032944</v>
      </c>
      <c r="CT1930" s="14">
        <f>Таблица1[[#This Row],[Lкан_прям, мм]]+Таблица1[[#This Row],[Lкан_дуг, мм]]+Таблица1[[#This Row],[Lкан_леб,мм]]</f>
        <v>85045.326329871838</v>
      </c>
      <c r="CU1930" s="16">
        <f>Таблица1[[#This Row],[Lкан_леб,мм]]</f>
        <v>58001.867693861357</v>
      </c>
      <c r="CV1930" s="14">
        <f>2534431-(Таблица1[[#This Row],[Т23]]+Таблица1[[#This Row],[угол обхв3]])</f>
        <v>2449057.5413639895</v>
      </c>
      <c r="CW1930" s="50">
        <f>SUM(X1930:AC1930,AD1930:AI1930)-Таблица1[[#This Row],[lподв_min, мм]]</f>
        <v>23784.785425190796</v>
      </c>
      <c r="CX1930" s="17">
        <f>CW2369-Таблица1[[#This Row],[Суммарная длина каната]]</f>
        <v>-2426303.1491125743</v>
      </c>
    </row>
    <row r="1931" spans="1:102" x14ac:dyDescent="0.25">
      <c r="A1931" s="21">
        <v>1930</v>
      </c>
      <c r="B1931" s="10">
        <v>49.79285714285713</v>
      </c>
      <c r="C1931" s="10">
        <v>37.200408163265308</v>
      </c>
      <c r="D1931" s="11">
        <v>7656.2161235769272</v>
      </c>
      <c r="E1931" s="11">
        <v>10598.86287851083</v>
      </c>
      <c r="F1931" s="11">
        <v>6811.4050611650182</v>
      </c>
      <c r="G1931" s="11">
        <v>10910.605190086373</v>
      </c>
      <c r="H1931" s="11">
        <v>7248.2156335769268</v>
      </c>
      <c r="I1931" s="11">
        <v>7294.6575843862747</v>
      </c>
      <c r="J1931" s="11">
        <v>3304.2052941245561</v>
      </c>
      <c r="K1931" s="11">
        <v>25453.855291351945</v>
      </c>
      <c r="L1931" s="11">
        <v>1589.6033446585323</v>
      </c>
      <c r="M1931" s="11">
        <v>58001.867693861357</v>
      </c>
      <c r="N1931" s="11">
        <v>6588.9356892940623</v>
      </c>
      <c r="O1931" s="11">
        <v>19828.946809112418</v>
      </c>
      <c r="P1931" s="43">
        <v>8882.5404083802005</v>
      </c>
      <c r="Q1931" s="11">
        <v>17359.845406849574</v>
      </c>
      <c r="R1931" s="11">
        <v>7841.8657973591899</v>
      </c>
      <c r="S1931" s="11">
        <v>11979.024897487059</v>
      </c>
      <c r="T1931" s="11">
        <v>7656.2161235769272</v>
      </c>
      <c r="U1931" s="11">
        <v>10598.86287851083</v>
      </c>
      <c r="V1931" s="11">
        <v>6769.3195891166297</v>
      </c>
      <c r="W1931" s="11">
        <v>10776.628277737775</v>
      </c>
      <c r="X1931" s="12">
        <v>0</v>
      </c>
      <c r="Y1931" s="12">
        <v>664.21443715372948</v>
      </c>
      <c r="Z1931" s="12">
        <v>383.36187433301808</v>
      </c>
      <c r="AA1931" s="44">
        <v>232.04019061955862</v>
      </c>
      <c r="AB1931" s="45">
        <v>309.98684255222616</v>
      </c>
      <c r="AC1931" s="12">
        <v>0</v>
      </c>
      <c r="AD1931" s="12">
        <v>12170.614945592384</v>
      </c>
      <c r="AE1931" s="12">
        <v>3370.0273503445883</v>
      </c>
      <c r="AF1931" s="12">
        <v>5480.5321821881489</v>
      </c>
      <c r="AG1931" s="44">
        <v>1128.4755203370596</v>
      </c>
      <c r="AH1931" s="45">
        <v>3304.2052928897642</v>
      </c>
      <c r="AI1931" s="12">
        <v>0</v>
      </c>
      <c r="AJ1931" s="12">
        <v>-46.165900132117407</v>
      </c>
      <c r="AK1931" s="12">
        <v>47.110285996721217</v>
      </c>
      <c r="AL1931" s="12">
        <v>100.94611302002166</v>
      </c>
      <c r="AM1931" s="44">
        <v>133.53171007862906</v>
      </c>
      <c r="AN1931" s="45">
        <v>89.999999826597403</v>
      </c>
      <c r="AO1931" s="12">
        <v>0</v>
      </c>
      <c r="AP1931" s="12">
        <v>-2134.4089268311477</v>
      </c>
      <c r="AQ1931" s="12">
        <v>6887.8630472634968</v>
      </c>
      <c r="AR1931" s="12">
        <v>9283.1173404808687</v>
      </c>
      <c r="AS1931" s="44">
        <v>8137.6630610461689</v>
      </c>
      <c r="AT1931" s="45">
        <v>7248.2161235769263</v>
      </c>
      <c r="AU1931" s="12">
        <v>0</v>
      </c>
      <c r="AV1931" s="12">
        <v>11332.265641609665</v>
      </c>
      <c r="AW1931" s="12">
        <v>20106.627263335278</v>
      </c>
      <c r="AX1931" s="12">
        <v>17282.372047113357</v>
      </c>
      <c r="AY1931" s="44">
        <v>11698.012479976203</v>
      </c>
      <c r="AZ1931" s="45">
        <v>10598.86287727604</v>
      </c>
      <c r="BA1931" s="12">
        <v>0</v>
      </c>
      <c r="BB1931" s="12">
        <v>6294.6256368127624</v>
      </c>
      <c r="BC1931" s="12">
        <v>9181.467766349635</v>
      </c>
      <c r="BD1931" s="12">
        <v>8242.4427294598572</v>
      </c>
      <c r="BE1931" s="44">
        <v>7360.4188598899473</v>
      </c>
      <c r="BF1931" s="45">
        <v>7248.216133576926</v>
      </c>
      <c r="BG1931" s="12">
        <v>0</v>
      </c>
      <c r="BH1931" s="12">
        <v>20111.516434175792</v>
      </c>
      <c r="BI1931" s="12">
        <v>17637.525861072434</v>
      </c>
      <c r="BJ1931" s="12">
        <v>11901.551537750842</v>
      </c>
      <c r="BK1931" s="44">
        <v>10879.875296021688</v>
      </c>
      <c r="BL1931" s="45">
        <v>7294.6575843862756</v>
      </c>
      <c r="BM1931" s="12">
        <v>0</v>
      </c>
      <c r="BN1931" s="12">
        <v>0</v>
      </c>
      <c r="BO1931" s="12">
        <v>93.276186128838631</v>
      </c>
      <c r="BP1931" s="12">
        <v>53.835827023300439</v>
      </c>
      <c r="BQ1931" s="48">
        <v>32.585597058607412</v>
      </c>
      <c r="BR1931" s="49">
        <v>43.531710252031665</v>
      </c>
      <c r="BS1931" s="13">
        <v>0</v>
      </c>
      <c r="BT1931" s="12">
        <v>328.13230613864476</v>
      </c>
      <c r="BV1931" s="14">
        <f>Таблица1[[#This Row],[Lкан_леб,мм]]</f>
        <v>58001.867693861357</v>
      </c>
      <c r="BW1931" s="50">
        <f>Таблица1[[#This Row],[угол обхв4]]+Таблица1[[#This Row],[Lдуг 3,мм]]</f>
        <v>12170.614945592384</v>
      </c>
      <c r="BX1931" s="54">
        <f>Таблица1[[#This Row],[угол обхв5]]+Таблица1[[#This Row],[Y5, мм]]</f>
        <v>58666.082131015086</v>
      </c>
      <c r="BY1931" s="14">
        <f>Таблица1[[#This Row],[угол обхв6]]+Таблица1[[#This Row],[Lдуг 4,мм]]</f>
        <v>15540.642295936972</v>
      </c>
      <c r="BZ1931" s="14">
        <f>Таблица1[[#This Row],[Т1]]+Таблица1[[#This Row],[X6, мм]]</f>
        <v>59049.444005348101</v>
      </c>
      <c r="CA1931" s="14">
        <f>Таблица1[[#This Row],[Т2]]+Таблица1[[#This Row],[Lдуг 5,мм]]</f>
        <v>21021.174478125122</v>
      </c>
      <c r="CB1931" s="14">
        <f>Таблица1[[#This Row],[Т3]]+Таблица1[[#This Row],[Y6, мм]]</f>
        <v>59281.484195967663</v>
      </c>
      <c r="CC1931" s="14">
        <f>Таблица1[[#This Row],[Т4]]+Таблица1[[#This Row],[Lдуг 6,мм]]</f>
        <v>22149.649998462181</v>
      </c>
      <c r="CD1931" s="14">
        <f>Таблица1[[#This Row],[Т5]]+Таблица1[[#This Row],[Lдуг 1,мм]]</f>
        <v>59591.471038519892</v>
      </c>
      <c r="CE1931" s="14">
        <f>Таблица1[[#This Row],[Т6]]+Таблица1[[#This Row],[Lпрям1, мм]]</f>
        <v>25453.855291351945</v>
      </c>
      <c r="CF1931" s="15">
        <f>Таблица1[[#This Row],[Т7]]+Таблица1[[#This Row],[Lдуг 2,мм]]</f>
        <v>59591.471038519892</v>
      </c>
      <c r="CG1931" s="14">
        <f>Таблица1[[#This Row],[Т8]]+Таблица1[[#This Row],[Lпрям2, мм]]</f>
        <v>25453.855291351945</v>
      </c>
      <c r="CH1931" s="14">
        <f>Таблица1[[#This Row],[Т9]]-Таблица1[[#This Row],[Т9]]</f>
        <v>0</v>
      </c>
      <c r="CI1931" s="50">
        <f>Таблица1[[#This Row],[Т9]]-Таблица1[[#This Row],[Т8]]</f>
        <v>34137.615747167947</v>
      </c>
      <c r="CJ1931" s="54">
        <f>Таблица1[[#This Row],[Т9]]-Таблица1[[#This Row],[Т7]]</f>
        <v>0</v>
      </c>
      <c r="CK1931" s="14">
        <f>Таблица1[[#This Row],[Т9]]-Таблица1[[#This Row],[Т6]]</f>
        <v>37441.821040057708</v>
      </c>
      <c r="CL1931" s="14">
        <f>Таблица1[[#This Row],[Т9]]-Таблица1[[#This Row],[Т5]]</f>
        <v>309.98684255222906</v>
      </c>
      <c r="CM1931" s="14">
        <f>Таблица1[[#This Row],[Т9]]-Таблица1[[#This Row],[Т4]]</f>
        <v>38570.296560394767</v>
      </c>
      <c r="CN1931" s="14">
        <f>Таблица1[[#This Row],[Т9]]-Таблица1[[#This Row],[Т3]]</f>
        <v>542.02703317179112</v>
      </c>
      <c r="CO1931" s="14">
        <f>Таблица1[[#This Row],[Т9]]-Таблица1[[#This Row],[Т2]]</f>
        <v>44050.828742582918</v>
      </c>
      <c r="CP1931" s="14">
        <f>Таблица1[[#This Row],[Т9]]-Таблица1[[#This Row],[Т1]]</f>
        <v>925.38890750480641</v>
      </c>
      <c r="CQ1931" s="14">
        <f>Таблица1[[#This Row],[Т9]]-Таблица1[[#This Row],[угол обхв6]]</f>
        <v>47420.856092927512</v>
      </c>
      <c r="CR1931" s="14">
        <f>Таблица1[[#This Row],[Т9]]-Таблица1[[#This Row],[угол обхв5]]</f>
        <v>1589.6033446585352</v>
      </c>
      <c r="CS1931" s="14">
        <f>Таблица1[[#This Row],[Т9]]-Таблица1[[#This Row],[угол обхв4]]</f>
        <v>59591.471038519892</v>
      </c>
      <c r="CT1931" s="14">
        <f>Таблица1[[#This Row],[Lкан_прям, мм]]+Таблица1[[#This Row],[Lкан_дуг, мм]]+Таблица1[[#This Row],[Lкан_леб,мм]]</f>
        <v>85045.326329871838</v>
      </c>
      <c r="CU1931" s="16">
        <f>Таблица1[[#This Row],[Lкан_леб,мм]]</f>
        <v>58001.867693861357</v>
      </c>
      <c r="CV1931" s="14">
        <f>2534431-(Таблица1[[#This Row],[Т23]]+Таблица1[[#This Row],[угол обхв3]])</f>
        <v>2449057.5413639895</v>
      </c>
      <c r="CW1931" s="50">
        <f>SUM(X1931:AC1931,AD1931:AI1931)-Таблица1[[#This Row],[lподв_min, мм]]</f>
        <v>23739.25334188592</v>
      </c>
      <c r="CX1931" s="17">
        <f>CW2370-Таблица1[[#This Row],[Суммарная длина каната]]</f>
        <v>-2426344.4264420532</v>
      </c>
    </row>
    <row r="1932" spans="1:102" x14ac:dyDescent="0.25">
      <c r="A1932" s="21">
        <v>1931</v>
      </c>
      <c r="B1932" s="10">
        <v>49.79285714285713</v>
      </c>
      <c r="C1932" s="10">
        <v>39.884489795918363</v>
      </c>
      <c r="D1932" s="11">
        <v>8043.7147791392235</v>
      </c>
      <c r="E1932" s="11">
        <v>10627.902111099265</v>
      </c>
      <c r="F1932" s="11">
        <v>7185.2319800559071</v>
      </c>
      <c r="G1932" s="11">
        <v>10899.740820039095</v>
      </c>
      <c r="H1932" s="11">
        <v>7635.7142891392232</v>
      </c>
      <c r="I1932" s="11">
        <v>7276.5171945399461</v>
      </c>
      <c r="J1932" s="11">
        <v>3351.3849165593192</v>
      </c>
      <c r="K1932" s="11">
        <v>25492.081677865124</v>
      </c>
      <c r="L1932" s="11">
        <v>1551.3769581453555</v>
      </c>
      <c r="M1932" s="11">
        <v>58001.867693861357</v>
      </c>
      <c r="N1932" s="11">
        <v>6588.9356892940623</v>
      </c>
      <c r="O1932" s="11">
        <v>19828.946809112418</v>
      </c>
      <c r="P1932" s="43">
        <v>8952.0841194010191</v>
      </c>
      <c r="Q1932" s="11">
        <v>17438.894780429655</v>
      </c>
      <c r="R1932" s="11">
        <v>8164.5292713577073</v>
      </c>
      <c r="S1932" s="11">
        <v>12015.243762773427</v>
      </c>
      <c r="T1932" s="11">
        <v>8043.7147791392235</v>
      </c>
      <c r="U1932" s="11">
        <v>10627.902111099265</v>
      </c>
      <c r="V1932" s="11">
        <v>7149.4666743423759</v>
      </c>
      <c r="W1932" s="11">
        <v>10763.940072960082</v>
      </c>
      <c r="X1932" s="12">
        <v>0</v>
      </c>
      <c r="Y1932" s="12">
        <v>651.49650700539337</v>
      </c>
      <c r="Z1932" s="12">
        <v>376.966611233457</v>
      </c>
      <c r="AA1932" s="44">
        <v>232.04019061955887</v>
      </c>
      <c r="AB1932" s="45">
        <v>290.87364928694637</v>
      </c>
      <c r="AC1932" s="12">
        <v>0</v>
      </c>
      <c r="AD1932" s="12">
        <v>12170.614945592384</v>
      </c>
      <c r="AE1932" s="12">
        <v>3361.0741144056269</v>
      </c>
      <c r="AF1932" s="12">
        <v>5480.532182188148</v>
      </c>
      <c r="AG1932" s="44">
        <v>1128.4755203370592</v>
      </c>
      <c r="AH1932" s="45">
        <v>3351.384915341911</v>
      </c>
      <c r="AI1932" s="12">
        <v>0</v>
      </c>
      <c r="AJ1932" s="12">
        <v>-46.165900132117407</v>
      </c>
      <c r="AK1932" s="12">
        <v>45.324296482893168</v>
      </c>
      <c r="AL1932" s="12">
        <v>98.262031387368594</v>
      </c>
      <c r="AM1932" s="44">
        <v>130.84762844597603</v>
      </c>
      <c r="AN1932" s="45">
        <v>89.999999829038501</v>
      </c>
      <c r="AO1932" s="12">
        <v>0</v>
      </c>
      <c r="AP1932" s="12">
        <v>-2134.4089268311477</v>
      </c>
      <c r="AQ1932" s="12">
        <v>6879.0635456013933</v>
      </c>
      <c r="AR1932" s="12">
        <v>9355.849582615625</v>
      </c>
      <c r="AS1932" s="44">
        <v>8473.1615335949318</v>
      </c>
      <c r="AT1932" s="45">
        <v>7635.7147791392235</v>
      </c>
      <c r="AU1932" s="12">
        <v>0</v>
      </c>
      <c r="AV1932" s="12">
        <v>11332.265641609665</v>
      </c>
      <c r="AW1932" s="12">
        <v>20115.808843886127</v>
      </c>
      <c r="AX1932" s="12">
        <v>17380.26500373644</v>
      </c>
      <c r="AY1932" s="44">
        <v>11748.391506447322</v>
      </c>
      <c r="AZ1932" s="45">
        <v>10627.902109881859</v>
      </c>
      <c r="BA1932" s="12">
        <v>0</v>
      </c>
      <c r="BB1932" s="12">
        <v>6294.6256368127624</v>
      </c>
      <c r="BC1932" s="12">
        <v>9242.211975708351</v>
      </c>
      <c r="BD1932" s="12">
        <v>8568.2947345723114</v>
      </c>
      <c r="BE1932" s="44">
        <v>7735.0825169019981</v>
      </c>
      <c r="BF1932" s="45">
        <v>7635.7147891392233</v>
      </c>
      <c r="BG1932" s="12">
        <v>0</v>
      </c>
      <c r="BH1932" s="12">
        <v>20111.516434175792</v>
      </c>
      <c r="BI1932" s="12">
        <v>17725.756815203364</v>
      </c>
      <c r="BJ1932" s="12">
        <v>11956.61398608021</v>
      </c>
      <c r="BK1932" s="44">
        <v>10894.754367425368</v>
      </c>
      <c r="BL1932" s="45">
        <v>7276.5171945399479</v>
      </c>
      <c r="BM1932" s="12">
        <v>0</v>
      </c>
      <c r="BN1932" s="12">
        <v>0</v>
      </c>
      <c r="BO1932" s="12">
        <v>91.490196615010575</v>
      </c>
      <c r="BP1932" s="12">
        <v>52.937734904475427</v>
      </c>
      <c r="BQ1932" s="48">
        <v>32.585597058607448</v>
      </c>
      <c r="BR1932" s="49">
        <v>40.847628616937534</v>
      </c>
      <c r="BS1932" s="13">
        <v>0</v>
      </c>
      <c r="BT1932" s="12">
        <v>328.13230613864476</v>
      </c>
      <c r="BV1932" s="14">
        <f>Таблица1[[#This Row],[Lкан_леб,мм]]</f>
        <v>58001.867693861357</v>
      </c>
      <c r="BW1932" s="50">
        <f>Таблица1[[#This Row],[угол обхв4]]+Таблица1[[#This Row],[Lдуг 3,мм]]</f>
        <v>12170.614945592384</v>
      </c>
      <c r="BX1932" s="54">
        <f>Таблица1[[#This Row],[угол обхв5]]+Таблица1[[#This Row],[Y5, мм]]</f>
        <v>58653.364200866752</v>
      </c>
      <c r="BY1932" s="14">
        <f>Таблица1[[#This Row],[угол обхв6]]+Таблица1[[#This Row],[Lдуг 4,мм]]</f>
        <v>15531.689059998011</v>
      </c>
      <c r="BZ1932" s="14">
        <f>Таблица1[[#This Row],[Т1]]+Таблица1[[#This Row],[X6, мм]]</f>
        <v>59030.330812100212</v>
      </c>
      <c r="CA1932" s="14">
        <f>Таблица1[[#This Row],[Т2]]+Таблица1[[#This Row],[Lдуг 5,мм]]</f>
        <v>21012.221242186159</v>
      </c>
      <c r="CB1932" s="14">
        <f>Таблица1[[#This Row],[Т3]]+Таблица1[[#This Row],[Y6, мм]]</f>
        <v>59262.371002719774</v>
      </c>
      <c r="CC1932" s="14">
        <f>Таблица1[[#This Row],[Т4]]+Таблица1[[#This Row],[Lдуг 6,мм]]</f>
        <v>22140.696762523217</v>
      </c>
      <c r="CD1932" s="14">
        <f>Таблица1[[#This Row],[Т5]]+Таблица1[[#This Row],[Lдуг 1,мм]]</f>
        <v>59553.244652006717</v>
      </c>
      <c r="CE1932" s="14">
        <f>Таблица1[[#This Row],[Т6]]+Таблица1[[#This Row],[Lпрям1, мм]]</f>
        <v>25492.081677865128</v>
      </c>
      <c r="CF1932" s="15">
        <f>Таблица1[[#This Row],[Т7]]+Таблица1[[#This Row],[Lдуг 2,мм]]</f>
        <v>59553.244652006717</v>
      </c>
      <c r="CG1932" s="14">
        <f>Таблица1[[#This Row],[Т8]]+Таблица1[[#This Row],[Lпрям2, мм]]</f>
        <v>25492.081677865128</v>
      </c>
      <c r="CH1932" s="14">
        <f>Таблица1[[#This Row],[Т9]]-Таблица1[[#This Row],[Т9]]</f>
        <v>0</v>
      </c>
      <c r="CI1932" s="50">
        <f>Таблица1[[#This Row],[Т9]]-Таблица1[[#This Row],[Т8]]</f>
        <v>34061.162974141589</v>
      </c>
      <c r="CJ1932" s="54">
        <f>Таблица1[[#This Row],[Т9]]-Таблица1[[#This Row],[Т7]]</f>
        <v>0</v>
      </c>
      <c r="CK1932" s="14">
        <f>Таблица1[[#This Row],[Т9]]-Таблица1[[#This Row],[Т6]]</f>
        <v>37412.547889483496</v>
      </c>
      <c r="CL1932" s="14">
        <f>Таблица1[[#This Row],[Т9]]-Таблица1[[#This Row],[Т5]]</f>
        <v>290.87364928694296</v>
      </c>
      <c r="CM1932" s="14">
        <f>Таблица1[[#This Row],[Т9]]-Таблица1[[#This Row],[Т4]]</f>
        <v>38541.023409820555</v>
      </c>
      <c r="CN1932" s="14">
        <f>Таблица1[[#This Row],[Т9]]-Таблица1[[#This Row],[Т3]]</f>
        <v>522.91383990650502</v>
      </c>
      <c r="CO1932" s="14">
        <f>Таблица1[[#This Row],[Т9]]-Таблица1[[#This Row],[Т2]]</f>
        <v>44021.555592008706</v>
      </c>
      <c r="CP1932" s="14">
        <f>Таблица1[[#This Row],[Т9]]-Таблица1[[#This Row],[Т1]]</f>
        <v>899.88045113996486</v>
      </c>
      <c r="CQ1932" s="14">
        <f>Таблица1[[#This Row],[Т9]]-Таблица1[[#This Row],[угол обхв6]]</f>
        <v>47382.629706414329</v>
      </c>
      <c r="CR1932" s="14">
        <f>Таблица1[[#This Row],[Т9]]-Таблица1[[#This Row],[угол обхв5]]</f>
        <v>1551.3769581453598</v>
      </c>
      <c r="CS1932" s="14">
        <f>Таблица1[[#This Row],[Т9]]-Таблица1[[#This Row],[угол обхв4]]</f>
        <v>59553.244652006717</v>
      </c>
      <c r="CT1932" s="14">
        <f>Таблица1[[#This Row],[Lкан_прям, мм]]+Таблица1[[#This Row],[Lкан_дуг, мм]]+Таблица1[[#This Row],[Lкан_леб,мм]]</f>
        <v>85045.326329871838</v>
      </c>
      <c r="CU1932" s="16">
        <f>Таблица1[[#This Row],[Lкан_леб,мм]]</f>
        <v>58001.867693861357</v>
      </c>
      <c r="CV1932" s="14">
        <f>2534431-(Таблица1[[#This Row],[Т23]]+Таблица1[[#This Row],[угол обхв3]])</f>
        <v>2449057.5413639895</v>
      </c>
      <c r="CW1932" s="50">
        <f>SUM(X1932:AC1932,AD1932:AI1932)-Таблица1[[#This Row],[lподв_min, мм]]</f>
        <v>23692.073719451164</v>
      </c>
      <c r="CX1932" s="17">
        <f>CW2371-Таблица1[[#This Row],[Суммарная длина каната]]</f>
        <v>-2426386.8645303729</v>
      </c>
    </row>
    <row r="1933" spans="1:102" x14ac:dyDescent="0.25">
      <c r="A1933" s="21">
        <v>1932</v>
      </c>
      <c r="B1933" s="10">
        <v>49.79285714285713</v>
      </c>
      <c r="C1933" s="10">
        <v>42.568571428571424</v>
      </c>
      <c r="D1933" s="11">
        <v>8429.4284430142252</v>
      </c>
      <c r="E1933" s="11">
        <v>10675.055632622421</v>
      </c>
      <c r="F1933" s="11">
        <v>7559.1575491855983</v>
      </c>
      <c r="G1933" s="11">
        <v>10906.394283424059</v>
      </c>
      <c r="H1933" s="11">
        <v>8021.4279530142267</v>
      </c>
      <c r="I1933" s="11">
        <v>7274.8500798461519</v>
      </c>
      <c r="J1933" s="11">
        <v>3400.2055527762705</v>
      </c>
      <c r="K1933" s="11">
        <v>25530.308064378398</v>
      </c>
      <c r="L1933" s="11">
        <v>1513.1505716320823</v>
      </c>
      <c r="M1933" s="11">
        <v>58001.867693861357</v>
      </c>
      <c r="N1933" s="11">
        <v>6588.9356892940623</v>
      </c>
      <c r="O1933" s="11">
        <v>19828.946809112418</v>
      </c>
      <c r="P1933" s="43">
        <v>9017.8497381441466</v>
      </c>
      <c r="Q1933" s="11">
        <v>17521.114088364502</v>
      </c>
      <c r="R1933" s="11">
        <v>8485.1426682844995</v>
      </c>
      <c r="S1933" s="11">
        <v>12066.532878251157</v>
      </c>
      <c r="T1933" s="11">
        <v>8429.4284430142252</v>
      </c>
      <c r="U1933" s="11">
        <v>10675.055632622421</v>
      </c>
      <c r="V1933" s="11">
        <v>7529.7908843312998</v>
      </c>
      <c r="W1933" s="11">
        <v>10769.067669123206</v>
      </c>
      <c r="X1933" s="12">
        <v>0</v>
      </c>
      <c r="Y1933" s="12">
        <v>638.76013252317273</v>
      </c>
      <c r="Z1933" s="12">
        <v>370.58979246778057</v>
      </c>
      <c r="AA1933" s="44">
        <v>232.04019061955896</v>
      </c>
      <c r="AB1933" s="45">
        <v>271.76045602156978</v>
      </c>
      <c r="AC1933" s="12">
        <v>0</v>
      </c>
      <c r="AD1933" s="12">
        <v>12170.614945592384</v>
      </c>
      <c r="AE1933" s="12">
        <v>3350.4798646844665</v>
      </c>
      <c r="AF1933" s="12">
        <v>5480.5321821881489</v>
      </c>
      <c r="AG1933" s="44">
        <v>1128.4755203370594</v>
      </c>
      <c r="AH1933" s="45">
        <v>3400.2055515763413</v>
      </c>
      <c r="AI1933" s="12">
        <v>0</v>
      </c>
      <c r="AJ1933" s="12">
        <v>-46.165900132117407</v>
      </c>
      <c r="AK1933" s="12">
        <v>43.535716815909417</v>
      </c>
      <c r="AL1933" s="12">
        <v>95.577949754715533</v>
      </c>
      <c r="AM1933" s="44">
        <v>128.16354681332299</v>
      </c>
      <c r="AN1933" s="45">
        <v>89.99999983149317</v>
      </c>
      <c r="AO1933" s="12">
        <v>0</v>
      </c>
      <c r="AP1933" s="12">
        <v>-2134.4089268311477</v>
      </c>
      <c r="AQ1933" s="12">
        <v>6869.9687914445876</v>
      </c>
      <c r="AR1933" s="12">
        <v>9423.9178095914904</v>
      </c>
      <c r="AS1933" s="44">
        <v>8805.9327429134155</v>
      </c>
      <c r="AT1933" s="45">
        <v>8021.4284430142261</v>
      </c>
      <c r="AU1933" s="12">
        <v>0</v>
      </c>
      <c r="AV1933" s="12">
        <v>11332.265641609665</v>
      </c>
      <c r="AW1933" s="12">
        <v>20124.724420664836</v>
      </c>
      <c r="AX1933" s="12">
        <v>17481.456537368063</v>
      </c>
      <c r="AY1933" s="44">
        <v>11814.42629757629</v>
      </c>
      <c r="AZ1933" s="45">
        <v>10675.055631422494</v>
      </c>
      <c r="BA1933" s="12">
        <v>0</v>
      </c>
      <c r="BB1933" s="12">
        <v>6294.6256368127624</v>
      </c>
      <c r="BC1933" s="12">
        <v>9298.882840294671</v>
      </c>
      <c r="BD1933" s="12">
        <v>8891.2107397318432</v>
      </c>
      <c r="BE1933" s="44">
        <v>8108.6383683853091</v>
      </c>
      <c r="BF1933" s="45">
        <v>8021.4284530142268</v>
      </c>
      <c r="BG1933" s="12">
        <v>0</v>
      </c>
      <c r="BH1933" s="12">
        <v>20111.516434175792</v>
      </c>
      <c r="BI1933" s="12">
        <v>17816.89169991692</v>
      </c>
      <c r="BJ1933" s="12">
        <v>12026.875327254722</v>
      </c>
      <c r="BK1933" s="44">
        <v>10927.16221329729</v>
      </c>
      <c r="BL1933" s="45">
        <v>7274.8500798461537</v>
      </c>
      <c r="BM1933" s="12">
        <v>0</v>
      </c>
      <c r="BN1933" s="12">
        <v>0</v>
      </c>
      <c r="BO1933" s="12">
        <v>89.701616948026839</v>
      </c>
      <c r="BP1933" s="12">
        <v>52.042232938806109</v>
      </c>
      <c r="BQ1933" s="48">
        <v>32.585597058607462</v>
      </c>
      <c r="BR1933" s="49">
        <v>38.163546981829818</v>
      </c>
      <c r="BS1933" s="13">
        <v>0</v>
      </c>
      <c r="BT1933" s="12">
        <v>328.13230613864476</v>
      </c>
      <c r="BV1933" s="14">
        <f>Таблица1[[#This Row],[Lкан_леб,мм]]</f>
        <v>58001.867693861357</v>
      </c>
      <c r="BW1933" s="50">
        <f>Таблица1[[#This Row],[угол обхв4]]+Таблица1[[#This Row],[Lдуг 3,мм]]</f>
        <v>12170.614945592384</v>
      </c>
      <c r="BX1933" s="54">
        <f>Таблица1[[#This Row],[угол обхв5]]+Таблица1[[#This Row],[Y5, мм]]</f>
        <v>58640.627826384531</v>
      </c>
      <c r="BY1933" s="14">
        <f>Таблица1[[#This Row],[угол обхв6]]+Таблица1[[#This Row],[Lдуг 4,мм]]</f>
        <v>15521.094810276851</v>
      </c>
      <c r="BZ1933" s="14">
        <f>Таблица1[[#This Row],[Т1]]+Таблица1[[#This Row],[X6, мм]]</f>
        <v>59011.217618852308</v>
      </c>
      <c r="CA1933" s="14">
        <f>Таблица1[[#This Row],[Т2]]+Таблица1[[#This Row],[Lдуг 5,мм]]</f>
        <v>21001.626992465001</v>
      </c>
      <c r="CB1933" s="14">
        <f>Таблица1[[#This Row],[Т3]]+Таблица1[[#This Row],[Y6, мм]]</f>
        <v>59243.25780947187</v>
      </c>
      <c r="CC1933" s="14">
        <f>Таблица1[[#This Row],[Т4]]+Таблица1[[#This Row],[Lдуг 6,мм]]</f>
        <v>22130.102512802059</v>
      </c>
      <c r="CD1933" s="14">
        <f>Таблица1[[#This Row],[Т5]]+Таблица1[[#This Row],[Lдуг 1,мм]]</f>
        <v>59515.01826549344</v>
      </c>
      <c r="CE1933" s="14">
        <f>Таблица1[[#This Row],[Т6]]+Таблица1[[#This Row],[Lпрям1, мм]]</f>
        <v>25530.308064378401</v>
      </c>
      <c r="CF1933" s="15">
        <f>Таблица1[[#This Row],[Т7]]+Таблица1[[#This Row],[Lдуг 2,мм]]</f>
        <v>59515.01826549344</v>
      </c>
      <c r="CG1933" s="14">
        <f>Таблица1[[#This Row],[Т8]]+Таблица1[[#This Row],[Lпрям2, мм]]</f>
        <v>25530.308064378401</v>
      </c>
      <c r="CH1933" s="14">
        <f>Таблица1[[#This Row],[Т9]]-Таблица1[[#This Row],[Т9]]</f>
        <v>0</v>
      </c>
      <c r="CI1933" s="50">
        <f>Таблица1[[#This Row],[Т9]]-Таблица1[[#This Row],[Т8]]</f>
        <v>33984.710201115042</v>
      </c>
      <c r="CJ1933" s="54">
        <f>Таблица1[[#This Row],[Т9]]-Таблица1[[#This Row],[Т7]]</f>
        <v>0</v>
      </c>
      <c r="CK1933" s="14">
        <f>Таблица1[[#This Row],[Т9]]-Таблица1[[#This Row],[Т6]]</f>
        <v>37384.915752691377</v>
      </c>
      <c r="CL1933" s="14">
        <f>Таблица1[[#This Row],[Т9]]-Таблица1[[#This Row],[Т5]]</f>
        <v>271.76045602156955</v>
      </c>
      <c r="CM1933" s="14">
        <f>Таблица1[[#This Row],[Т9]]-Таблица1[[#This Row],[Т4]]</f>
        <v>38513.391273028436</v>
      </c>
      <c r="CN1933" s="14">
        <f>Таблица1[[#This Row],[Т9]]-Таблица1[[#This Row],[Т3]]</f>
        <v>503.80064664113161</v>
      </c>
      <c r="CO1933" s="14">
        <f>Таблица1[[#This Row],[Т9]]-Таблица1[[#This Row],[Т2]]</f>
        <v>43993.923455216587</v>
      </c>
      <c r="CP1933" s="14">
        <f>Таблица1[[#This Row],[Т9]]-Таблица1[[#This Row],[Т1]]</f>
        <v>874.39043910890905</v>
      </c>
      <c r="CQ1933" s="14">
        <f>Таблица1[[#This Row],[Т9]]-Таблица1[[#This Row],[угол обхв6]]</f>
        <v>47344.403319901059</v>
      </c>
      <c r="CR1933" s="14">
        <f>Таблица1[[#This Row],[Т9]]-Таблица1[[#This Row],[угол обхв5]]</f>
        <v>1513.1505716320826</v>
      </c>
      <c r="CS1933" s="14">
        <f>Таблица1[[#This Row],[Т9]]-Таблица1[[#This Row],[угол обхв4]]</f>
        <v>59515.01826549344</v>
      </c>
      <c r="CT1933" s="14">
        <f>Таблица1[[#This Row],[Lкан_прям, мм]]+Таблица1[[#This Row],[Lкан_дуг, мм]]+Таблица1[[#This Row],[Lкан_леб,мм]]</f>
        <v>85045.326329871838</v>
      </c>
      <c r="CU1933" s="16">
        <f>Таблица1[[#This Row],[Lкан_леб,мм]]</f>
        <v>58001.867693861357</v>
      </c>
      <c r="CV1933" s="14">
        <f>2534431-(Таблица1[[#This Row],[Т23]]+Таблица1[[#This Row],[угол обхв3]])</f>
        <v>2449057.5413639895</v>
      </c>
      <c r="CW1933" s="50">
        <f>SUM(X1933:AC1933,AD1933:AI1933)-Таблица1[[#This Row],[lподв_min, мм]]</f>
        <v>23643.253083234213</v>
      </c>
      <c r="CX1933" s="17">
        <f>CW2372-Таблица1[[#This Row],[Суммарная длина каната]]</f>
        <v>-2426430.4229974379</v>
      </c>
    </row>
    <row r="1934" spans="1:102" x14ac:dyDescent="0.25">
      <c r="A1934" s="21">
        <v>1933</v>
      </c>
      <c r="B1934" s="10">
        <v>49.79285714285713</v>
      </c>
      <c r="C1934" s="10">
        <v>45.252653061224485</v>
      </c>
      <c r="D1934" s="11">
        <v>8812.5108007160488</v>
      </c>
      <c r="E1934" s="11">
        <v>10740.219981077102</v>
      </c>
      <c r="F1934" s="11">
        <v>7932.3613189422822</v>
      </c>
      <c r="G1934" s="11">
        <v>10930.550981529916</v>
      </c>
      <c r="H1934" s="11">
        <v>8404.5103107160503</v>
      </c>
      <c r="I1934" s="11">
        <v>7289.5605220143279</v>
      </c>
      <c r="J1934" s="11">
        <v>3450.6594590627733</v>
      </c>
      <c r="K1934" s="11">
        <v>25568.534450891733</v>
      </c>
      <c r="L1934" s="11">
        <v>1474.9241851187423</v>
      </c>
      <c r="M1934" s="11">
        <v>58001.867693861357</v>
      </c>
      <c r="N1934" s="11">
        <v>6588.9356892940623</v>
      </c>
      <c r="O1934" s="11">
        <v>19828.946809112418</v>
      </c>
      <c r="P1934" s="43">
        <v>9079.6929648322348</v>
      </c>
      <c r="Q1934" s="11">
        <v>17606.322928978352</v>
      </c>
      <c r="R1934" s="11">
        <v>8803.0025135479154</v>
      </c>
      <c r="S1934" s="11">
        <v>12132.779707794462</v>
      </c>
      <c r="T1934" s="11">
        <v>8812.5108007160488</v>
      </c>
      <c r="U1934" s="11">
        <v>10740.219981077102</v>
      </c>
      <c r="V1934" s="11">
        <v>7909.457729879643</v>
      </c>
      <c r="W1934" s="11">
        <v>10791.99981550072</v>
      </c>
      <c r="X1934" s="12">
        <v>0</v>
      </c>
      <c r="Y1934" s="12">
        <v>626.00201922846043</v>
      </c>
      <c r="Z1934" s="12">
        <v>364.23471251459569</v>
      </c>
      <c r="AA1934" s="44">
        <v>232.04019061955876</v>
      </c>
      <c r="AB1934" s="45">
        <v>252.64726275612765</v>
      </c>
      <c r="AC1934" s="12">
        <v>0</v>
      </c>
      <c r="AD1934" s="12">
        <v>12170.614945592384</v>
      </c>
      <c r="AE1934" s="12">
        <v>3338.2523448937422</v>
      </c>
      <c r="AF1934" s="12">
        <v>5480.5321821881507</v>
      </c>
      <c r="AG1934" s="44">
        <v>1128.4755203370614</v>
      </c>
      <c r="AH1934" s="45">
        <v>3450.6594578803893</v>
      </c>
      <c r="AI1934" s="12">
        <v>0</v>
      </c>
      <c r="AJ1934" s="12">
        <v>-46.165900132117407</v>
      </c>
      <c r="AK1934" s="12">
        <v>41.74408434939776</v>
      </c>
      <c r="AL1934" s="12">
        <v>92.893868122062472</v>
      </c>
      <c r="AM1934" s="44">
        <v>125.47946518066991</v>
      </c>
      <c r="AN1934" s="45">
        <v>89.999999833957006</v>
      </c>
      <c r="AO1934" s="12">
        <v>0</v>
      </c>
      <c r="AP1934" s="12">
        <v>-2134.4089268311477</v>
      </c>
      <c r="AQ1934" s="12">
        <v>6860.5839798979187</v>
      </c>
      <c r="AR1934" s="12">
        <v>9487.1726693581932</v>
      </c>
      <c r="AS1934" s="44">
        <v>9135.2465383191102</v>
      </c>
      <c r="AT1934" s="45">
        <v>8404.5108007160507</v>
      </c>
      <c r="AU1934" s="12">
        <v>0</v>
      </c>
      <c r="AV1934" s="12">
        <v>11332.265641609665</v>
      </c>
      <c r="AW1934" s="12">
        <v>20133.366266788835</v>
      </c>
      <c r="AX1934" s="12">
        <v>17585.724618381635</v>
      </c>
      <c r="AY1934" s="44">
        <v>11895.971962980577</v>
      </c>
      <c r="AZ1934" s="45">
        <v>10740.21997989472</v>
      </c>
      <c r="BA1934" s="12">
        <v>0</v>
      </c>
      <c r="BB1934" s="12">
        <v>6294.6256368127624</v>
      </c>
      <c r="BC1934" s="12">
        <v>9351.3412554360912</v>
      </c>
      <c r="BD1934" s="12">
        <v>9210.4822180738738</v>
      </c>
      <c r="BE1934" s="44">
        <v>8480.2667759448559</v>
      </c>
      <c r="BF1934" s="45">
        <v>8404.5108107160504</v>
      </c>
      <c r="BG1934" s="12">
        <v>0</v>
      </c>
      <c r="BH1934" s="12">
        <v>20111.516434175792</v>
      </c>
      <c r="BI1934" s="12">
        <v>17910.742386654769</v>
      </c>
      <c r="BJ1934" s="12">
        <v>12112.181397197748</v>
      </c>
      <c r="BK1934" s="44">
        <v>10977.027725890988</v>
      </c>
      <c r="BL1934" s="45">
        <v>7289.5605220143298</v>
      </c>
      <c r="BM1934" s="12">
        <v>0</v>
      </c>
      <c r="BN1934" s="12">
        <v>0</v>
      </c>
      <c r="BO1934" s="12">
        <v>87.909984481515181</v>
      </c>
      <c r="BP1934" s="12">
        <v>51.149783772664712</v>
      </c>
      <c r="BQ1934" s="48">
        <v>32.585597058607433</v>
      </c>
      <c r="BR1934" s="49">
        <v>35.479465346712907</v>
      </c>
      <c r="BS1934" s="13">
        <v>0</v>
      </c>
      <c r="BT1934" s="12">
        <v>328.13230613864476</v>
      </c>
      <c r="BV1934" s="14">
        <f>Таблица1[[#This Row],[Lкан_леб,мм]]</f>
        <v>58001.867693861357</v>
      </c>
      <c r="BW1934" s="50">
        <f>Таблица1[[#This Row],[угол обхв4]]+Таблица1[[#This Row],[Lдуг 3,мм]]</f>
        <v>12170.614945592384</v>
      </c>
      <c r="BX1934" s="54">
        <f>Таблица1[[#This Row],[угол обхв5]]+Таблица1[[#This Row],[Y5, мм]]</f>
        <v>58627.869713089814</v>
      </c>
      <c r="BY1934" s="14">
        <f>Таблица1[[#This Row],[угол обхв6]]+Таблица1[[#This Row],[Lдуг 4,мм]]</f>
        <v>15508.867290486127</v>
      </c>
      <c r="BZ1934" s="14">
        <f>Таблица1[[#This Row],[Т1]]+Таблица1[[#This Row],[X6, мм]]</f>
        <v>58992.104425604412</v>
      </c>
      <c r="CA1934" s="14">
        <f>Таблица1[[#This Row],[Т2]]+Таблица1[[#This Row],[Lдуг 5,мм]]</f>
        <v>20989.399472674279</v>
      </c>
      <c r="CB1934" s="14">
        <f>Таблица1[[#This Row],[Т3]]+Таблица1[[#This Row],[Y6, мм]]</f>
        <v>59224.144616223974</v>
      </c>
      <c r="CC1934" s="14">
        <f>Таблица1[[#This Row],[Т4]]+Таблица1[[#This Row],[Lдуг 6,мм]]</f>
        <v>22117.874993011341</v>
      </c>
      <c r="CD1934" s="14">
        <f>Таблица1[[#This Row],[Т5]]+Таблица1[[#This Row],[Lдуг 1,мм]]</f>
        <v>59476.791878980104</v>
      </c>
      <c r="CE1934" s="14">
        <f>Таблица1[[#This Row],[Т6]]+Таблица1[[#This Row],[Lпрям1, мм]]</f>
        <v>25568.53445089173</v>
      </c>
      <c r="CF1934" s="15">
        <f>Таблица1[[#This Row],[Т7]]+Таблица1[[#This Row],[Lдуг 2,мм]]</f>
        <v>59476.791878980104</v>
      </c>
      <c r="CG1934" s="14">
        <f>Таблица1[[#This Row],[Т8]]+Таблица1[[#This Row],[Lпрям2, мм]]</f>
        <v>25568.53445089173</v>
      </c>
      <c r="CH1934" s="14">
        <f>Таблица1[[#This Row],[Т9]]-Таблица1[[#This Row],[Т9]]</f>
        <v>0</v>
      </c>
      <c r="CI1934" s="50">
        <f>Таблица1[[#This Row],[Т9]]-Таблица1[[#This Row],[Т8]]</f>
        <v>33908.257428088371</v>
      </c>
      <c r="CJ1934" s="54">
        <f>Таблица1[[#This Row],[Т9]]-Таблица1[[#This Row],[Т7]]</f>
        <v>0</v>
      </c>
      <c r="CK1934" s="14">
        <f>Таблица1[[#This Row],[Т9]]-Таблица1[[#This Row],[Т6]]</f>
        <v>37358.916885968763</v>
      </c>
      <c r="CL1934" s="14">
        <f>Таблица1[[#This Row],[Т9]]-Таблица1[[#This Row],[Т5]]</f>
        <v>252.64726275613066</v>
      </c>
      <c r="CM1934" s="14">
        <f>Таблица1[[#This Row],[Т9]]-Таблица1[[#This Row],[Т4]]</f>
        <v>38487.392406305822</v>
      </c>
      <c r="CN1934" s="14">
        <f>Таблица1[[#This Row],[Т9]]-Таблица1[[#This Row],[Т3]]</f>
        <v>484.68745337569271</v>
      </c>
      <c r="CO1934" s="14">
        <f>Таблица1[[#This Row],[Т9]]-Таблица1[[#This Row],[Т2]]</f>
        <v>43967.924588493974</v>
      </c>
      <c r="CP1934" s="14">
        <f>Таблица1[[#This Row],[Т9]]-Таблица1[[#This Row],[Т1]]</f>
        <v>848.92216589028976</v>
      </c>
      <c r="CQ1934" s="14">
        <f>Таблица1[[#This Row],[Т9]]-Таблица1[[#This Row],[угол обхв6]]</f>
        <v>47306.176933387716</v>
      </c>
      <c r="CR1934" s="14">
        <f>Таблица1[[#This Row],[Т9]]-Таблица1[[#This Row],[угол обхв5]]</f>
        <v>1474.9241851187471</v>
      </c>
      <c r="CS1934" s="14">
        <f>Таблица1[[#This Row],[Т9]]-Таблица1[[#This Row],[угол обхв4]]</f>
        <v>59476.791878980104</v>
      </c>
      <c r="CT1934" s="14">
        <f>Таблица1[[#This Row],[Lкан_прям, мм]]+Таблица1[[#This Row],[Lкан_дуг, мм]]+Таблица1[[#This Row],[Lкан_леб,мм]]</f>
        <v>85045.326329871838</v>
      </c>
      <c r="CU1934" s="16">
        <f>Таблица1[[#This Row],[Lкан_леб,мм]]</f>
        <v>58001.867693861357</v>
      </c>
      <c r="CV1934" s="14">
        <f>2534431-(Таблица1[[#This Row],[Т23]]+Таблица1[[#This Row],[угол обхв3]])</f>
        <v>2449057.5413639895</v>
      </c>
      <c r="CW1934" s="50">
        <f>SUM(X1934:AC1934,AD1934:AI1934)-Таблица1[[#This Row],[lподв_min, мм]]</f>
        <v>23592.799176947701</v>
      </c>
      <c r="CX1934" s="17">
        <f>CW2373-Таблица1[[#This Row],[Суммарная длина каната]]</f>
        <v>-2426475.0592556288</v>
      </c>
    </row>
    <row r="1935" spans="1:102" x14ac:dyDescent="0.25">
      <c r="A1935" s="21">
        <v>1934</v>
      </c>
      <c r="B1935" s="10">
        <v>49.79285714285713</v>
      </c>
      <c r="C1935" s="10">
        <v>47.936734693877547</v>
      </c>
      <c r="D1935" s="11">
        <v>9192.1213112450605</v>
      </c>
      <c r="E1935" s="11">
        <v>10823.252175964497</v>
      </c>
      <c r="F1935" s="11">
        <v>8304.0244234518395</v>
      </c>
      <c r="G1935" s="11">
        <v>10972.157910884265</v>
      </c>
      <c r="H1935" s="11">
        <v>8784.1208212450601</v>
      </c>
      <c r="I1935" s="11">
        <v>7320.5145086720677</v>
      </c>
      <c r="J1935" s="11">
        <v>3502.7376672924283</v>
      </c>
      <c r="K1935" s="11">
        <v>25606.76083740512</v>
      </c>
      <c r="L1935" s="11">
        <v>1436.6977986053689</v>
      </c>
      <c r="M1935" s="11">
        <v>58001.867693861357</v>
      </c>
      <c r="N1935" s="11">
        <v>6588.9356892940623</v>
      </c>
      <c r="O1935" s="11">
        <v>19828.946809112418</v>
      </c>
      <c r="P1935" s="43">
        <v>9137.4781060131209</v>
      </c>
      <c r="Q1935" s="11">
        <v>17694.334341105732</v>
      </c>
      <c r="R1935" s="11">
        <v>9117.4113742677691</v>
      </c>
      <c r="S1935" s="11">
        <v>12213.838895776262</v>
      </c>
      <c r="T1935" s="11">
        <v>9192.1213112450605</v>
      </c>
      <c r="U1935" s="11">
        <v>10823.252175964497</v>
      </c>
      <c r="V1935" s="11">
        <v>8287.6341641412928</v>
      </c>
      <c r="W1935" s="11">
        <v>10832.686195473099</v>
      </c>
      <c r="X1935" s="12">
        <v>0</v>
      </c>
      <c r="Y1935" s="12">
        <v>613.21879007301345</v>
      </c>
      <c r="Z1935" s="12">
        <v>357.90474842214553</v>
      </c>
      <c r="AA1935" s="44">
        <v>232.0401906195587</v>
      </c>
      <c r="AB1935" s="45">
        <v>233.53406949065084</v>
      </c>
      <c r="AC1935" s="12">
        <v>0</v>
      </c>
      <c r="AD1935" s="12">
        <v>12170.614945592384</v>
      </c>
      <c r="AE1935" s="12">
        <v>3324.4005231599003</v>
      </c>
      <c r="AF1935" s="12">
        <v>5480.5321821881507</v>
      </c>
      <c r="AG1935" s="44">
        <v>1128.475520337061</v>
      </c>
      <c r="AH1935" s="45">
        <v>3502.737666127623</v>
      </c>
      <c r="AI1935" s="12">
        <v>0</v>
      </c>
      <c r="AJ1935" s="12">
        <v>-46.165900132117407</v>
      </c>
      <c r="AK1935" s="12">
        <v>39.948924841663207</v>
      </c>
      <c r="AL1935" s="12">
        <v>90.20978648940941</v>
      </c>
      <c r="AM1935" s="44">
        <v>122.79538354801683</v>
      </c>
      <c r="AN1935" s="45">
        <v>89.999999836425715</v>
      </c>
      <c r="AO1935" s="12">
        <v>0</v>
      </c>
      <c r="AP1935" s="12">
        <v>-2134.4089268311477</v>
      </c>
      <c r="AQ1935" s="12">
        <v>6850.9143169832732</v>
      </c>
      <c r="AR1935" s="12">
        <v>9545.4753711257345</v>
      </c>
      <c r="AS1935" s="44">
        <v>9460.3803552218687</v>
      </c>
      <c r="AT1935" s="45">
        <v>8784.1213112450605</v>
      </c>
      <c r="AU1935" s="12">
        <v>0</v>
      </c>
      <c r="AV1935" s="12">
        <v>11332.265641609665</v>
      </c>
      <c r="AW1935" s="12">
        <v>20141.726601672741</v>
      </c>
      <c r="AX1935" s="12">
        <v>17692.840466737343</v>
      </c>
      <c r="AY1935" s="44">
        <v>11992.849579058677</v>
      </c>
      <c r="AZ1935" s="45">
        <v>10823.252174799693</v>
      </c>
      <c r="BA1935" s="12">
        <v>0</v>
      </c>
      <c r="BB1935" s="12">
        <v>6294.6256368127624</v>
      </c>
      <c r="BC1935" s="12">
        <v>9399.4567337023327</v>
      </c>
      <c r="BD1935" s="12">
        <v>9525.4086393803827</v>
      </c>
      <c r="BE1935" s="44">
        <v>8849.1523302909609</v>
      </c>
      <c r="BF1935" s="45">
        <v>8784.1213212450621</v>
      </c>
      <c r="BG1935" s="12">
        <v>0</v>
      </c>
      <c r="BH1935" s="12">
        <v>20111.516434175792</v>
      </c>
      <c r="BI1935" s="12">
        <v>18007.114133666055</v>
      </c>
      <c r="BJ1935" s="12">
        <v>12212.345021407873</v>
      </c>
      <c r="BK1935" s="44">
        <v>11044.241492682082</v>
      </c>
      <c r="BL1935" s="45">
        <v>7320.5145086720695</v>
      </c>
      <c r="BM1935" s="12">
        <v>0</v>
      </c>
      <c r="BN1935" s="12">
        <v>0</v>
      </c>
      <c r="BO1935" s="12">
        <v>86.114824973780614</v>
      </c>
      <c r="BP1935" s="12">
        <v>50.260861647746196</v>
      </c>
      <c r="BQ1935" s="48">
        <v>32.585597058607419</v>
      </c>
      <c r="BR1935" s="49">
        <v>32.795383711591114</v>
      </c>
      <c r="BS1935" s="13">
        <v>0</v>
      </c>
      <c r="BT1935" s="12">
        <v>328.13230613864476</v>
      </c>
      <c r="BV1935" s="14">
        <f>Таблица1[[#This Row],[Lкан_леб,мм]]</f>
        <v>58001.867693861357</v>
      </c>
      <c r="BW1935" s="50">
        <f>Таблица1[[#This Row],[угол обхв4]]+Таблица1[[#This Row],[Lдуг 3,мм]]</f>
        <v>12170.614945592384</v>
      </c>
      <c r="BX1935" s="54">
        <f>Таблица1[[#This Row],[угол обхв5]]+Таблица1[[#This Row],[Y5, мм]]</f>
        <v>58615.08648393437</v>
      </c>
      <c r="BY1935" s="14">
        <f>Таблица1[[#This Row],[угол обхв6]]+Таблица1[[#This Row],[Lдуг 4,мм]]</f>
        <v>15495.015468752285</v>
      </c>
      <c r="BZ1935" s="14">
        <f>Таблица1[[#This Row],[Т1]]+Таблица1[[#This Row],[X6, мм]]</f>
        <v>58972.991232356515</v>
      </c>
      <c r="CA1935" s="14">
        <f>Таблица1[[#This Row],[Т2]]+Таблица1[[#This Row],[Lдуг 5,мм]]</f>
        <v>20975.547650940436</v>
      </c>
      <c r="CB1935" s="14">
        <f>Таблица1[[#This Row],[Т3]]+Таблица1[[#This Row],[Y6, мм]]</f>
        <v>59205.031422976077</v>
      </c>
      <c r="CC1935" s="14">
        <f>Таблица1[[#This Row],[Т4]]+Таблица1[[#This Row],[Lдуг 6,мм]]</f>
        <v>22104.023171277498</v>
      </c>
      <c r="CD1935" s="14">
        <f>Таблица1[[#This Row],[Т5]]+Таблица1[[#This Row],[Lдуг 1,мм]]</f>
        <v>59438.565492466725</v>
      </c>
      <c r="CE1935" s="14">
        <f>Таблица1[[#This Row],[Т6]]+Таблица1[[#This Row],[Lпрям1, мм]]</f>
        <v>25606.76083740512</v>
      </c>
      <c r="CF1935" s="15">
        <f>Таблица1[[#This Row],[Т7]]+Таблица1[[#This Row],[Lдуг 2,мм]]</f>
        <v>59438.565492466725</v>
      </c>
      <c r="CG1935" s="14">
        <f>Таблица1[[#This Row],[Т8]]+Таблица1[[#This Row],[Lпрям2, мм]]</f>
        <v>25606.76083740512</v>
      </c>
      <c r="CH1935" s="14">
        <f>Таблица1[[#This Row],[Т9]]-Таблица1[[#This Row],[Т9]]</f>
        <v>0</v>
      </c>
      <c r="CI1935" s="50">
        <f>Таблица1[[#This Row],[Т9]]-Таблица1[[#This Row],[Т8]]</f>
        <v>33831.804655061605</v>
      </c>
      <c r="CJ1935" s="54">
        <f>Таблица1[[#This Row],[Т9]]-Таблица1[[#This Row],[Т7]]</f>
        <v>0</v>
      </c>
      <c r="CK1935" s="14">
        <f>Таблица1[[#This Row],[Т9]]-Таблица1[[#This Row],[Т6]]</f>
        <v>37334.542321189227</v>
      </c>
      <c r="CL1935" s="14">
        <f>Таблица1[[#This Row],[Т9]]-Таблица1[[#This Row],[Т5]]</f>
        <v>233.53406949064811</v>
      </c>
      <c r="CM1935" s="14">
        <f>Таблица1[[#This Row],[Т9]]-Таблица1[[#This Row],[Т4]]</f>
        <v>38463.017841526293</v>
      </c>
      <c r="CN1935" s="14">
        <f>Таблица1[[#This Row],[Т9]]-Таблица1[[#This Row],[Т3]]</f>
        <v>465.57426011021016</v>
      </c>
      <c r="CO1935" s="14">
        <f>Таблица1[[#This Row],[Т9]]-Таблица1[[#This Row],[Т2]]</f>
        <v>43943.550023714444</v>
      </c>
      <c r="CP1935" s="14">
        <f>Таблица1[[#This Row],[Т9]]-Таблица1[[#This Row],[Т1]]</f>
        <v>823.47900853235478</v>
      </c>
      <c r="CQ1935" s="14">
        <f>Таблица1[[#This Row],[Т9]]-Таблица1[[#This Row],[угол обхв6]]</f>
        <v>47267.950546874345</v>
      </c>
      <c r="CR1935" s="14">
        <f>Таблица1[[#This Row],[Т9]]-Таблица1[[#This Row],[угол обхв5]]</f>
        <v>1436.697798605368</v>
      </c>
      <c r="CS1935" s="14">
        <f>Таблица1[[#This Row],[Т9]]-Таблица1[[#This Row],[угол обхв4]]</f>
        <v>59438.565492466725</v>
      </c>
      <c r="CT1935" s="14">
        <f>Таблица1[[#This Row],[Lкан_прям, мм]]+Таблица1[[#This Row],[Lкан_дуг, мм]]+Таблица1[[#This Row],[Lкан_леб,мм]]</f>
        <v>85045.326329871838</v>
      </c>
      <c r="CU1935" s="16">
        <f>Таблица1[[#This Row],[Lкан_леб,мм]]</f>
        <v>58001.867693861357</v>
      </c>
      <c r="CV1935" s="14">
        <f>2534431-(Таблица1[[#This Row],[Т23]]+Таблица1[[#This Row],[угол обхв3]])</f>
        <v>2449057.5413639895</v>
      </c>
      <c r="CW1935" s="50">
        <f>SUM(X1935:AC1935,AD1935:AI1935)-Таблица1[[#This Row],[lподв_min, мм]]</f>
        <v>23540.720968718058</v>
      </c>
      <c r="CX1935" s="17">
        <f>CW2374-Таблица1[[#This Row],[Суммарная длина каната]]</f>
        <v>-2426520.7283634534</v>
      </c>
    </row>
    <row r="1936" spans="1:102" x14ac:dyDescent="0.25">
      <c r="A1936" s="21">
        <v>1935</v>
      </c>
      <c r="B1936" s="10">
        <v>49.79285714285713</v>
      </c>
      <c r="C1936" s="10">
        <v>50.620816326530601</v>
      </c>
      <c r="D1936" s="11">
        <v>9567.427051362738</v>
      </c>
      <c r="E1936" s="11">
        <v>10923.970032011146</v>
      </c>
      <c r="F1936" s="11">
        <v>8673.3313772941892</v>
      </c>
      <c r="G1936" s="11">
        <v>11031.123779551339</v>
      </c>
      <c r="H1936" s="11">
        <v>9159.4265613627394</v>
      </c>
      <c r="I1936" s="11">
        <v>7367.5400543398155</v>
      </c>
      <c r="J1936" s="11">
        <v>3556.429977671331</v>
      </c>
      <c r="K1936" s="11">
        <v>25644.987223918488</v>
      </c>
      <c r="L1936" s="11">
        <v>1398.4714120919884</v>
      </c>
      <c r="M1936" s="11">
        <v>58001.867693861357</v>
      </c>
      <c r="N1936" s="11">
        <v>6588.9356892940623</v>
      </c>
      <c r="O1936" s="11">
        <v>19828.946809112418</v>
      </c>
      <c r="P1936" s="43">
        <v>9191.078372291895</v>
      </c>
      <c r="Q1936" s="11">
        <v>17784.955214312711</v>
      </c>
      <c r="R1936" s="11">
        <v>9427.6793895492046</v>
      </c>
      <c r="S1936" s="11">
        <v>12309.532586000554</v>
      </c>
      <c r="T1936" s="11">
        <v>9567.427051362738</v>
      </c>
      <c r="U1936" s="11">
        <v>10923.970032011146</v>
      </c>
      <c r="V1936" s="11">
        <v>8663.4904104593334</v>
      </c>
      <c r="W1936" s="11">
        <v>10891.037536930035</v>
      </c>
      <c r="X1936" s="12">
        <v>0</v>
      </c>
      <c r="Y1936" s="12">
        <v>600.40697177885841</v>
      </c>
      <c r="Z1936" s="12">
        <v>351.6033734684035</v>
      </c>
      <c r="AA1936" s="44">
        <v>232.04019061955844</v>
      </c>
      <c r="AB1936" s="45">
        <v>214.42087622516823</v>
      </c>
      <c r="AC1936" s="12">
        <v>0</v>
      </c>
      <c r="AD1936" s="12">
        <v>12170.614945592384</v>
      </c>
      <c r="AE1936" s="12">
        <v>3308.9345992767876</v>
      </c>
      <c r="AF1936" s="12">
        <v>5480.5321821881462</v>
      </c>
      <c r="AG1936" s="44">
        <v>1128.4755203370592</v>
      </c>
      <c r="AH1936" s="45">
        <v>3556.4299765241117</v>
      </c>
      <c r="AI1936" s="12">
        <v>0</v>
      </c>
      <c r="AJ1936" s="12">
        <v>-46.165900132117407</v>
      </c>
      <c r="AK1936" s="12">
        <v>38.149750537389728</v>
      </c>
      <c r="AL1936" s="12">
        <v>87.525704856756363</v>
      </c>
      <c r="AM1936" s="44">
        <v>120.11130191536375</v>
      </c>
      <c r="AN1936" s="45">
        <v>89.999999838895235</v>
      </c>
      <c r="AO1936" s="12">
        <v>0</v>
      </c>
      <c r="AP1936" s="12">
        <v>-2134.4089268311477</v>
      </c>
      <c r="AQ1936" s="12">
        <v>6840.9650194780288</v>
      </c>
      <c r="AR1936" s="12">
        <v>9598.6979898925038</v>
      </c>
      <c r="AS1936" s="44">
        <v>9780.6208005405897</v>
      </c>
      <c r="AT1936" s="45">
        <v>9159.427051362738</v>
      </c>
      <c r="AU1936" s="12">
        <v>0</v>
      </c>
      <c r="AV1936" s="12">
        <v>11332.265641609665</v>
      </c>
      <c r="AW1936" s="12">
        <v>20149.797579295417</v>
      </c>
      <c r="AX1936" s="12">
        <v>17802.569053960382</v>
      </c>
      <c r="AY1936" s="44">
        <v>12104.846581575701</v>
      </c>
      <c r="AZ1936" s="45">
        <v>10923.970030863929</v>
      </c>
      <c r="BA1936" s="12">
        <v>0</v>
      </c>
      <c r="BB1936" s="12">
        <v>6294.6256368127624</v>
      </c>
      <c r="BC1936" s="12">
        <v>9443.1077024758633</v>
      </c>
      <c r="BD1936" s="12">
        <v>9835.2990071498116</v>
      </c>
      <c r="BE1936" s="44">
        <v>9214.4856403713529</v>
      </c>
      <c r="BF1936" s="45">
        <v>9159.4270613627396</v>
      </c>
      <c r="BG1936" s="12">
        <v>0</v>
      </c>
      <c r="BH1936" s="12">
        <v>20111.516434175792</v>
      </c>
      <c r="BI1936" s="12">
        <v>18105.805984495706</v>
      </c>
      <c r="BJ1936" s="12">
        <v>12327.146425648229</v>
      </c>
      <c r="BK1936" s="44">
        <v>11128.656036435998</v>
      </c>
      <c r="BL1936" s="45">
        <v>7367.5400543398173</v>
      </c>
      <c r="BM1936" s="12">
        <v>0</v>
      </c>
      <c r="BN1936" s="12">
        <v>0</v>
      </c>
      <c r="BO1936" s="12">
        <v>84.315650669507136</v>
      </c>
      <c r="BP1936" s="12">
        <v>49.375954319366642</v>
      </c>
      <c r="BQ1936" s="48">
        <v>32.585597058607384</v>
      </c>
      <c r="BR1936" s="49">
        <v>30.111302076468515</v>
      </c>
      <c r="BS1936" s="13">
        <v>0</v>
      </c>
      <c r="BT1936" s="12">
        <v>328.13230613864476</v>
      </c>
      <c r="BV1936" s="14">
        <f>Таблица1[[#This Row],[Lкан_леб,мм]]</f>
        <v>58001.867693861357</v>
      </c>
      <c r="BW1936" s="50">
        <f>Таблица1[[#This Row],[угол обхв4]]+Таблица1[[#This Row],[Lдуг 3,мм]]</f>
        <v>12170.614945592384</v>
      </c>
      <c r="BX1936" s="54">
        <f>Таблица1[[#This Row],[угол обхв5]]+Таблица1[[#This Row],[Y5, мм]]</f>
        <v>58602.274665640216</v>
      </c>
      <c r="BY1936" s="14">
        <f>Таблица1[[#This Row],[угол обхв6]]+Таблица1[[#This Row],[Lдуг 4,мм]]</f>
        <v>15479.549544869173</v>
      </c>
      <c r="BZ1936" s="14">
        <f>Таблица1[[#This Row],[Т1]]+Таблица1[[#This Row],[X6, мм]]</f>
        <v>58953.878039108618</v>
      </c>
      <c r="CA1936" s="14">
        <f>Таблица1[[#This Row],[Т2]]+Таблица1[[#This Row],[Lдуг 5,мм]]</f>
        <v>20960.081727057317</v>
      </c>
      <c r="CB1936" s="14">
        <f>Таблица1[[#This Row],[Т3]]+Таблица1[[#This Row],[Y6, мм]]</f>
        <v>59185.91822972818</v>
      </c>
      <c r="CC1936" s="14">
        <f>Таблица1[[#This Row],[Т4]]+Таблица1[[#This Row],[Lдуг 6,мм]]</f>
        <v>22088.557247394376</v>
      </c>
      <c r="CD1936" s="14">
        <f>Таблица1[[#This Row],[Т5]]+Таблица1[[#This Row],[Lдуг 1,мм]]</f>
        <v>59400.339105953346</v>
      </c>
      <c r="CE1936" s="14">
        <f>Таблица1[[#This Row],[Т6]]+Таблица1[[#This Row],[Lпрям1, мм]]</f>
        <v>25644.987223918488</v>
      </c>
      <c r="CF1936" s="15">
        <f>Таблица1[[#This Row],[Т7]]+Таблица1[[#This Row],[Lдуг 2,мм]]</f>
        <v>59400.339105953346</v>
      </c>
      <c r="CG1936" s="14">
        <f>Таблица1[[#This Row],[Т8]]+Таблица1[[#This Row],[Lпрям2, мм]]</f>
        <v>25644.987223918488</v>
      </c>
      <c r="CH1936" s="14">
        <f>Таблица1[[#This Row],[Т9]]-Таблица1[[#This Row],[Т9]]</f>
        <v>0</v>
      </c>
      <c r="CI1936" s="50">
        <f>Таблица1[[#This Row],[Т9]]-Таблица1[[#This Row],[Т8]]</f>
        <v>33755.351882034854</v>
      </c>
      <c r="CJ1936" s="54">
        <f>Таблица1[[#This Row],[Т9]]-Таблица1[[#This Row],[Т7]]</f>
        <v>0</v>
      </c>
      <c r="CK1936" s="14">
        <f>Таблица1[[#This Row],[Т9]]-Таблица1[[#This Row],[Т6]]</f>
        <v>37311.78185855897</v>
      </c>
      <c r="CL1936" s="14">
        <f>Таблица1[[#This Row],[Т9]]-Таблица1[[#This Row],[Т5]]</f>
        <v>214.42087622516556</v>
      </c>
      <c r="CM1936" s="14">
        <f>Таблица1[[#This Row],[Т9]]-Таблица1[[#This Row],[Т4]]</f>
        <v>38440.257378896029</v>
      </c>
      <c r="CN1936" s="14">
        <f>Таблица1[[#This Row],[Т9]]-Таблица1[[#This Row],[Т3]]</f>
        <v>446.46106684472761</v>
      </c>
      <c r="CO1936" s="14">
        <f>Таблица1[[#This Row],[Т9]]-Таблица1[[#This Row],[Т2]]</f>
        <v>43920.789561084173</v>
      </c>
      <c r="CP1936" s="14">
        <f>Таблица1[[#This Row],[Т9]]-Таблица1[[#This Row],[Т1]]</f>
        <v>798.06444031313004</v>
      </c>
      <c r="CQ1936" s="14">
        <f>Таблица1[[#This Row],[Т9]]-Таблица1[[#This Row],[угол обхв6]]</f>
        <v>47229.724160360958</v>
      </c>
      <c r="CR1936" s="14">
        <f>Таблица1[[#This Row],[Т9]]-Таблица1[[#This Row],[угол обхв5]]</f>
        <v>1398.4714120919889</v>
      </c>
      <c r="CS1936" s="14">
        <f>Таблица1[[#This Row],[Т9]]-Таблица1[[#This Row],[угол обхв4]]</f>
        <v>59400.339105953346</v>
      </c>
      <c r="CT1936" s="14">
        <f>Таблица1[[#This Row],[Lкан_прям, мм]]+Таблица1[[#This Row],[Lкан_дуг, мм]]+Таблица1[[#This Row],[Lкан_леб,мм]]</f>
        <v>85045.326329871838</v>
      </c>
      <c r="CU1936" s="16">
        <f>Таблица1[[#This Row],[Lкан_леб,мм]]</f>
        <v>58001.867693861357</v>
      </c>
      <c r="CV1936" s="14">
        <f>2534431-(Таблица1[[#This Row],[Т23]]+Таблица1[[#This Row],[угол обхв3]])</f>
        <v>2449057.5413639895</v>
      </c>
      <c r="CW1936" s="50">
        <f>SUM(X1936:AC1936,AD1936:AI1936)-Таблица1[[#This Row],[lподв_min, мм]]</f>
        <v>23487.028658339146</v>
      </c>
      <c r="CX1936" s="17">
        <f>CW2375-Таблица1[[#This Row],[Суммарная длина каната]]</f>
        <v>-2426531.4088354786</v>
      </c>
    </row>
    <row r="1937" spans="1:102" x14ac:dyDescent="0.25">
      <c r="A1937" s="21">
        <v>1936</v>
      </c>
      <c r="B1937" s="10">
        <v>49.79285714285713</v>
      </c>
      <c r="C1937" s="10">
        <v>53.304897959183663</v>
      </c>
      <c r="D1937" s="11">
        <v>9937.6045431520615</v>
      </c>
      <c r="E1937" s="11">
        <v>11042.152558911182</v>
      </c>
      <c r="F1937" s="11">
        <v>9039.4718648024391</v>
      </c>
      <c r="G1937" s="11">
        <v>11107.31920744042</v>
      </c>
      <c r="H1937" s="11">
        <v>9529.604053152063</v>
      </c>
      <c r="I1937" s="11">
        <v>7430.427608751882</v>
      </c>
      <c r="J1937" s="11">
        <v>3611.7249501593001</v>
      </c>
      <c r="K1937" s="11">
        <v>25683.213610431856</v>
      </c>
      <c r="L1937" s="11">
        <v>1360.2450255786323</v>
      </c>
      <c r="M1937" s="11">
        <v>58001.867693861357</v>
      </c>
      <c r="N1937" s="11">
        <v>6588.9356892940623</v>
      </c>
      <c r="O1937" s="11">
        <v>19828.946809112418</v>
      </c>
      <c r="P1937" s="43">
        <v>9240.3761565261429</v>
      </c>
      <c r="Q1937" s="11">
        <v>17877.986712610571</v>
      </c>
      <c r="R1937" s="11">
        <v>9733.1257841425249</v>
      </c>
      <c r="S1937" s="11">
        <v>12419.65081194598</v>
      </c>
      <c r="T1937" s="11">
        <v>9937.6045431520615</v>
      </c>
      <c r="U1937" s="11">
        <v>11042.152558911182</v>
      </c>
      <c r="V1937" s="11">
        <v>9036.2017830223467</v>
      </c>
      <c r="W1937" s="11">
        <v>10966.925808147034</v>
      </c>
      <c r="X1937" s="12">
        <v>0</v>
      </c>
      <c r="Y1937" s="12">
        <v>587.56298044915229</v>
      </c>
      <c r="Z1937" s="12">
        <v>345.33417155021226</v>
      </c>
      <c r="AA1937" s="44">
        <v>232.04019061955941</v>
      </c>
      <c r="AB1937" s="45">
        <v>195.30768295970819</v>
      </c>
      <c r="AC1937" s="12">
        <v>0</v>
      </c>
      <c r="AD1937" s="12">
        <v>12170.614945592384</v>
      </c>
      <c r="AE1937" s="12">
        <v>3291.8660132846189</v>
      </c>
      <c r="AF1937" s="12">
        <v>5480.5321821881516</v>
      </c>
      <c r="AG1937" s="44">
        <v>1128.4755203370605</v>
      </c>
      <c r="AH1937" s="45">
        <v>3611.724949029644</v>
      </c>
      <c r="AI1937" s="12">
        <v>0</v>
      </c>
      <c r="AJ1937" s="12">
        <v>-46.165900132117407</v>
      </c>
      <c r="AK1937" s="12">
        <v>36.34605814696134</v>
      </c>
      <c r="AL1937" s="12">
        <v>84.841623224103273</v>
      </c>
      <c r="AM1937" s="44">
        <v>117.42722028271081</v>
      </c>
      <c r="AN1937" s="45">
        <v>89.999999841361713</v>
      </c>
      <c r="AO1937" s="12">
        <v>0</v>
      </c>
      <c r="AP1937" s="12">
        <v>-2134.4089268311477</v>
      </c>
      <c r="AQ1937" s="12">
        <v>6830.741314480646</v>
      </c>
      <c r="AR1937" s="12">
        <v>9646.723747132206</v>
      </c>
      <c r="AS1937" s="44">
        <v>10095.265217996221</v>
      </c>
      <c r="AT1937" s="45">
        <v>9529.6045431520633</v>
      </c>
      <c r="AU1937" s="12">
        <v>0</v>
      </c>
      <c r="AV1937" s="12">
        <v>11332.265641609665</v>
      </c>
      <c r="AW1937" s="12">
        <v>20157.57127507338</v>
      </c>
      <c r="AX1937" s="12">
        <v>17914.669618829219</v>
      </c>
      <c r="AY1937" s="44">
        <v>12231.717232061694</v>
      </c>
      <c r="AZ1937" s="45">
        <v>11042.152557781526</v>
      </c>
      <c r="BA1937" s="12">
        <v>0</v>
      </c>
      <c r="BB1937" s="12">
        <v>6294.6256368127624</v>
      </c>
      <c r="BC1937" s="12">
        <v>9482.1817817127248</v>
      </c>
      <c r="BD1937" s="12">
        <v>10139.47337474859</v>
      </c>
      <c r="BE1937" s="44">
        <v>9575.4651092983659</v>
      </c>
      <c r="BF1937" s="45">
        <v>9529.6045531520631</v>
      </c>
      <c r="BG1937" s="12">
        <v>0</v>
      </c>
      <c r="BH1937" s="12">
        <v>20111.516434175792</v>
      </c>
      <c r="BI1937" s="12">
        <v>18206.611178571529</v>
      </c>
      <c r="BJ1937" s="12">
        <v>12456.333718164627</v>
      </c>
      <c r="BK1937" s="44">
        <v>11230.086138795466</v>
      </c>
      <c r="BL1937" s="45">
        <v>7430.4276087518829</v>
      </c>
      <c r="BM1937" s="12">
        <v>0</v>
      </c>
      <c r="BN1937" s="12">
        <v>0</v>
      </c>
      <c r="BO1937" s="12">
        <v>82.511958279078755</v>
      </c>
      <c r="BP1937" s="12">
        <v>48.495565077141933</v>
      </c>
      <c r="BQ1937" s="48">
        <v>32.585597058607526</v>
      </c>
      <c r="BR1937" s="49">
        <v>27.427220441349082</v>
      </c>
      <c r="BS1937" s="13">
        <v>0</v>
      </c>
      <c r="BT1937" s="12">
        <v>328.13230613864476</v>
      </c>
      <c r="BV1937" s="14">
        <f>Таблица1[[#This Row],[Lкан_леб,мм]]</f>
        <v>58001.867693861357</v>
      </c>
      <c r="BW1937" s="50">
        <f>Таблица1[[#This Row],[угол обхв4]]+Таблица1[[#This Row],[Lдуг 3,мм]]</f>
        <v>12170.614945592384</v>
      </c>
      <c r="BX1937" s="54">
        <f>Таблица1[[#This Row],[угол обхв5]]+Таблица1[[#This Row],[Y5, мм]]</f>
        <v>58589.430674310512</v>
      </c>
      <c r="BY1937" s="14">
        <f>Таблица1[[#This Row],[угол обхв6]]+Таблица1[[#This Row],[Lдуг 4,мм]]</f>
        <v>15462.480958877004</v>
      </c>
      <c r="BZ1937" s="14">
        <f>Таблица1[[#This Row],[Т1]]+Таблица1[[#This Row],[X6, мм]]</f>
        <v>58934.764845860722</v>
      </c>
      <c r="CA1937" s="14">
        <f>Таблица1[[#This Row],[Т2]]+Таблица1[[#This Row],[Lдуг 5,мм]]</f>
        <v>20943.013141065156</v>
      </c>
      <c r="CB1937" s="14">
        <f>Таблица1[[#This Row],[Т3]]+Таблица1[[#This Row],[Y6, мм]]</f>
        <v>59166.805036480284</v>
      </c>
      <c r="CC1937" s="14">
        <f>Таблица1[[#This Row],[Т4]]+Таблица1[[#This Row],[Lдуг 6,мм]]</f>
        <v>22071.488661402218</v>
      </c>
      <c r="CD1937" s="14">
        <f>Таблица1[[#This Row],[Т5]]+Таблица1[[#This Row],[Lдуг 1,мм]]</f>
        <v>59362.112719439989</v>
      </c>
      <c r="CE1937" s="14">
        <f>Таблица1[[#This Row],[Т6]]+Таблица1[[#This Row],[Lпрям1, мм]]</f>
        <v>25683.213610431863</v>
      </c>
      <c r="CF1937" s="15">
        <f>Таблица1[[#This Row],[Т7]]+Таблица1[[#This Row],[Lдуг 2,мм]]</f>
        <v>59362.112719439989</v>
      </c>
      <c r="CG1937" s="14">
        <f>Таблица1[[#This Row],[Т8]]+Таблица1[[#This Row],[Lпрям2, мм]]</f>
        <v>25683.213610431863</v>
      </c>
      <c r="CH1937" s="14">
        <f>Таблица1[[#This Row],[Т9]]-Таблица1[[#This Row],[Т9]]</f>
        <v>0</v>
      </c>
      <c r="CI1937" s="50">
        <f>Таблица1[[#This Row],[Т9]]-Таблица1[[#This Row],[Т8]]</f>
        <v>33678.899109008125</v>
      </c>
      <c r="CJ1937" s="54">
        <f>Таблица1[[#This Row],[Т9]]-Таблица1[[#This Row],[Т7]]</f>
        <v>0</v>
      </c>
      <c r="CK1937" s="14">
        <f>Таблица1[[#This Row],[Т9]]-Таблица1[[#This Row],[Т6]]</f>
        <v>37290.624058037771</v>
      </c>
      <c r="CL1937" s="14">
        <f>Таблица1[[#This Row],[Т9]]-Таблица1[[#This Row],[Т5]]</f>
        <v>195.30768295970483</v>
      </c>
      <c r="CM1937" s="14">
        <f>Таблица1[[#This Row],[Т9]]-Таблица1[[#This Row],[Т4]]</f>
        <v>38419.099578374837</v>
      </c>
      <c r="CN1937" s="14">
        <f>Таблица1[[#This Row],[Т9]]-Таблица1[[#This Row],[Т3]]</f>
        <v>427.34787357926689</v>
      </c>
      <c r="CO1937" s="14">
        <f>Таблица1[[#This Row],[Т9]]-Таблица1[[#This Row],[Т2]]</f>
        <v>43899.631760562988</v>
      </c>
      <c r="CP1937" s="14">
        <f>Таблица1[[#This Row],[Т9]]-Таблица1[[#This Row],[Т1]]</f>
        <v>772.68204512947705</v>
      </c>
      <c r="CQ1937" s="14">
        <f>Таблица1[[#This Row],[Т9]]-Таблица1[[#This Row],[угол обхв6]]</f>
        <v>47191.497773847601</v>
      </c>
      <c r="CR1937" s="14">
        <f>Таблица1[[#This Row],[Т9]]-Таблица1[[#This Row],[угол обхв5]]</f>
        <v>1360.2450255786316</v>
      </c>
      <c r="CS1937" s="14">
        <f>Таблица1[[#This Row],[Т9]]-Таблица1[[#This Row],[угол обхв4]]</f>
        <v>59362.112719439989</v>
      </c>
      <c r="CT1937" s="14">
        <f>Таблица1[[#This Row],[Lкан_прям, мм]]+Таблица1[[#This Row],[Lкан_дуг, мм]]+Таблица1[[#This Row],[Lкан_леб,мм]]</f>
        <v>85045.326329871838</v>
      </c>
      <c r="CU1937" s="16">
        <f>Таблица1[[#This Row],[Lкан_леб,мм]]</f>
        <v>58001.867693861357</v>
      </c>
      <c r="CV1937" s="14">
        <f>2534431-(Таблица1[[#This Row],[Т23]]+Таблица1[[#This Row],[угол обхв3]])</f>
        <v>2449057.5413639895</v>
      </c>
      <c r="CW1937" s="50">
        <f>SUM(X1937:AC1937,AD1937:AI1937)-Таблица1[[#This Row],[lподв_min, мм]]</f>
        <v>23431.733685851195</v>
      </c>
      <c r="CX1937" s="17">
        <f>CW2376-Таблица1[[#This Row],[Суммарная длина каната]]</f>
        <v>-2426567.3828584431</v>
      </c>
    </row>
    <row r="1938" spans="1:102" x14ac:dyDescent="0.25">
      <c r="A1938" s="21">
        <v>1937</v>
      </c>
      <c r="B1938" s="10">
        <v>49.79285714285713</v>
      </c>
      <c r="C1938" s="10">
        <v>55.988979591836724</v>
      </c>
      <c r="D1938" s="11">
        <v>10301.84156085338</v>
      </c>
      <c r="E1938" s="11">
        <v>11177.540446212673</v>
      </c>
      <c r="F1938" s="11">
        <v>9401.642518018778</v>
      </c>
      <c r="G1938" s="11">
        <v>11200.577010185427</v>
      </c>
      <c r="H1938" s="11">
        <v>9893.8410708533793</v>
      </c>
      <c r="I1938" s="11">
        <v>7508.9305517897437</v>
      </c>
      <c r="J1938" s="11">
        <v>3668.6098944229302</v>
      </c>
      <c r="K1938" s="11">
        <v>25721.439996945155</v>
      </c>
      <c r="L1938" s="11">
        <v>1322.01863906532</v>
      </c>
      <c r="M1938" s="11">
        <v>58001.867693861357</v>
      </c>
      <c r="N1938" s="11">
        <v>6588.9356892940623</v>
      </c>
      <c r="O1938" s="11">
        <v>19828.946809112418</v>
      </c>
      <c r="P1938" s="43">
        <v>9285.2632918739109</v>
      </c>
      <c r="Q1938" s="11">
        <v>17973.224710732233</v>
      </c>
      <c r="R1938" s="11">
        <v>10033.080362167679</v>
      </c>
      <c r="S1938" s="11">
        <v>12543.951957464327</v>
      </c>
      <c r="T1938" s="11">
        <v>10301.84156085338</v>
      </c>
      <c r="U1938" s="11">
        <v>11177.540446212673</v>
      </c>
      <c r="V1938" s="11">
        <v>9404.9504963505969</v>
      </c>
      <c r="W1938" s="11">
        <v>11060.184498706516</v>
      </c>
      <c r="X1938" s="12">
        <v>0</v>
      </c>
      <c r="Y1938" s="12">
        <v>574.68310633220904</v>
      </c>
      <c r="Z1938" s="12">
        <v>339.10085241925856</v>
      </c>
      <c r="AA1938" s="44">
        <v>232.04019061955844</v>
      </c>
      <c r="AB1938" s="45">
        <v>176.19448969429388</v>
      </c>
      <c r="AC1938" s="12">
        <v>0</v>
      </c>
      <c r="AD1938" s="12">
        <v>12170.614945592384</v>
      </c>
      <c r="AE1938" s="12">
        <v>3273.2074555167692</v>
      </c>
      <c r="AF1938" s="12">
        <v>5480.532182188148</v>
      </c>
      <c r="AG1938" s="44">
        <v>1128.4755203370612</v>
      </c>
      <c r="AH1938" s="45">
        <v>3668.6098933107905</v>
      </c>
      <c r="AI1938" s="12">
        <v>0</v>
      </c>
      <c r="AJ1938" s="12">
        <v>-46.165900132117407</v>
      </c>
      <c r="AK1938" s="12">
        <v>34.537326706861741</v>
      </c>
      <c r="AL1938" s="12">
        <v>82.15754159145024</v>
      </c>
      <c r="AM1938" s="44">
        <v>114.74313865005762</v>
      </c>
      <c r="AN1938" s="45">
        <v>89.999999843821541</v>
      </c>
      <c r="AO1938" s="12">
        <v>0</v>
      </c>
      <c r="AP1938" s="12">
        <v>-2134.4089268311477</v>
      </c>
      <c r="AQ1938" s="12">
        <v>6820.2484387695085</v>
      </c>
      <c r="AR1938" s="12">
        <v>9689.4472670237265</v>
      </c>
      <c r="AS1938" s="44">
        <v>10403.623229846578</v>
      </c>
      <c r="AT1938" s="45">
        <v>9893.8415608533796</v>
      </c>
      <c r="AU1938" s="12">
        <v>0</v>
      </c>
      <c r="AV1938" s="12">
        <v>11332.265641609665</v>
      </c>
      <c r="AW1938" s="12">
        <v>20165.03967117603</v>
      </c>
      <c r="AX1938" s="12">
        <v>18028.896195642305</v>
      </c>
      <c r="AY1938" s="44">
        <v>12373.183156999203</v>
      </c>
      <c r="AZ1938" s="45">
        <v>11177.540445100536</v>
      </c>
      <c r="BA1938" s="12">
        <v>0</v>
      </c>
      <c r="BB1938" s="12">
        <v>6294.6256368127624</v>
      </c>
      <c r="BC1938" s="12">
        <v>9516.576041349359</v>
      </c>
      <c r="BD1938" s="12">
        <v>10437.264337317496</v>
      </c>
      <c r="BE1938" s="44">
        <v>9931.2986931744799</v>
      </c>
      <c r="BF1938" s="45">
        <v>9893.8415708533812</v>
      </c>
      <c r="BG1938" s="12">
        <v>0</v>
      </c>
      <c r="BH1938" s="12">
        <v>20111.516434175792</v>
      </c>
      <c r="BI1938" s="12">
        <v>18309.317572795841</v>
      </c>
      <c r="BJ1938" s="12">
        <v>12599.623442374401</v>
      </c>
      <c r="BK1938" s="44">
        <v>11348.309246677798</v>
      </c>
      <c r="BL1938" s="45">
        <v>7508.9305517897456</v>
      </c>
      <c r="BM1938" s="12">
        <v>0</v>
      </c>
      <c r="BN1938" s="12">
        <v>0</v>
      </c>
      <c r="BO1938" s="12">
        <v>80.703226838979162</v>
      </c>
      <c r="BP1938" s="12">
        <v>47.620214884588499</v>
      </c>
      <c r="BQ1938" s="48">
        <v>32.585597058607384</v>
      </c>
      <c r="BR1938" s="49">
        <v>24.743138806236075</v>
      </c>
      <c r="BS1938" s="13">
        <v>0</v>
      </c>
      <c r="BT1938" s="12">
        <v>328.13230613864476</v>
      </c>
      <c r="BV1938" s="14">
        <f>Таблица1[[#This Row],[Lкан_леб,мм]]</f>
        <v>58001.867693861357</v>
      </c>
      <c r="BW1938" s="50">
        <f>Таблица1[[#This Row],[угол обхв4]]+Таблица1[[#This Row],[Lдуг 3,мм]]</f>
        <v>12170.614945592384</v>
      </c>
      <c r="BX1938" s="54">
        <f>Таблица1[[#This Row],[угол обхв5]]+Таблица1[[#This Row],[Y5, мм]]</f>
        <v>58576.550800193567</v>
      </c>
      <c r="BY1938" s="14">
        <f>Таблица1[[#This Row],[угол обхв6]]+Таблица1[[#This Row],[Lдуг 4,мм]]</f>
        <v>15443.822401109153</v>
      </c>
      <c r="BZ1938" s="14">
        <f>Таблица1[[#This Row],[Т1]]+Таблица1[[#This Row],[X6, мм]]</f>
        <v>58915.651652612825</v>
      </c>
      <c r="CA1938" s="14">
        <f>Таблица1[[#This Row],[Т2]]+Таблица1[[#This Row],[Lдуг 5,мм]]</f>
        <v>20924.354583297303</v>
      </c>
      <c r="CB1938" s="14">
        <f>Таблица1[[#This Row],[Т3]]+Таблица1[[#This Row],[Y6, мм]]</f>
        <v>59147.691843232387</v>
      </c>
      <c r="CC1938" s="14">
        <f>Таблица1[[#This Row],[Т4]]+Таблица1[[#This Row],[Lдуг 6,мм]]</f>
        <v>22052.830103634366</v>
      </c>
      <c r="CD1938" s="14">
        <f>Таблица1[[#This Row],[Т5]]+Таблица1[[#This Row],[Lдуг 1,мм]]</f>
        <v>59323.886332926682</v>
      </c>
      <c r="CE1938" s="14">
        <f>Таблица1[[#This Row],[Т6]]+Таблица1[[#This Row],[Lпрям1, мм]]</f>
        <v>25721.439996945155</v>
      </c>
      <c r="CF1938" s="15">
        <f>Таблица1[[#This Row],[Т7]]+Таблица1[[#This Row],[Lдуг 2,мм]]</f>
        <v>59323.886332926682</v>
      </c>
      <c r="CG1938" s="14">
        <f>Таблица1[[#This Row],[Т8]]+Таблица1[[#This Row],[Lпрям2, мм]]</f>
        <v>25721.439996945155</v>
      </c>
      <c r="CH1938" s="14">
        <f>Таблица1[[#This Row],[Т9]]-Таблица1[[#This Row],[Т9]]</f>
        <v>0</v>
      </c>
      <c r="CI1938" s="50">
        <f>Таблица1[[#This Row],[Т9]]-Таблица1[[#This Row],[Т8]]</f>
        <v>33602.446335981527</v>
      </c>
      <c r="CJ1938" s="54">
        <f>Таблица1[[#This Row],[Т9]]-Таблица1[[#This Row],[Т7]]</f>
        <v>0</v>
      </c>
      <c r="CK1938" s="14">
        <f>Таблица1[[#This Row],[Т9]]-Таблица1[[#This Row],[Т6]]</f>
        <v>37271.056229292313</v>
      </c>
      <c r="CL1938" s="14">
        <f>Таблица1[[#This Row],[Т9]]-Таблица1[[#This Row],[Т5]]</f>
        <v>176.19448969429504</v>
      </c>
      <c r="CM1938" s="14">
        <f>Таблица1[[#This Row],[Т9]]-Таблица1[[#This Row],[Т4]]</f>
        <v>38399.531749629379</v>
      </c>
      <c r="CN1938" s="14">
        <f>Таблица1[[#This Row],[Т9]]-Таблица1[[#This Row],[Т3]]</f>
        <v>408.2346803138571</v>
      </c>
      <c r="CO1938" s="14">
        <f>Таблица1[[#This Row],[Т9]]-Таблица1[[#This Row],[Т2]]</f>
        <v>43880.063931817531</v>
      </c>
      <c r="CP1938" s="14">
        <f>Таблица1[[#This Row],[Т9]]-Таблица1[[#This Row],[Т1]]</f>
        <v>747.33553273311554</v>
      </c>
      <c r="CQ1938" s="14">
        <f>Таблица1[[#This Row],[Т9]]-Таблица1[[#This Row],[угол обхв6]]</f>
        <v>47153.271387334302</v>
      </c>
      <c r="CR1938" s="14">
        <f>Таблица1[[#This Row],[Т9]]-Таблица1[[#This Row],[угол обхв5]]</f>
        <v>1322.0186390653253</v>
      </c>
      <c r="CS1938" s="14">
        <f>Таблица1[[#This Row],[Т9]]-Таблица1[[#This Row],[угол обхв4]]</f>
        <v>59323.886332926682</v>
      </c>
      <c r="CT1938" s="14">
        <f>Таблица1[[#This Row],[Lкан_прям, мм]]+Таблица1[[#This Row],[Lкан_дуг, мм]]+Таблица1[[#This Row],[Lкан_леб,мм]]</f>
        <v>85045.326329871838</v>
      </c>
      <c r="CU1938" s="16">
        <f>Таблица1[[#This Row],[Lкан_леб,мм]]</f>
        <v>58001.867693861357</v>
      </c>
      <c r="CV1938" s="14">
        <f>2534431-(Таблица1[[#This Row],[Т23]]+Таблица1[[#This Row],[угол обхв3]])</f>
        <v>2449057.5413639895</v>
      </c>
      <c r="CW1938" s="50">
        <f>SUM(X1938:AC1938,AD1938:AI1938)-Таблица1[[#This Row],[lподв_min, мм]]</f>
        <v>23374.848741587542</v>
      </c>
      <c r="CX1938" s="17">
        <f>CW2377-Таблица1[[#This Row],[Суммарная длина каната]]</f>
        <v>-2426604.6489768848</v>
      </c>
    </row>
    <row r="1939" spans="1:102" x14ac:dyDescent="0.25">
      <c r="A1939" s="21">
        <v>1938</v>
      </c>
      <c r="B1939" s="10">
        <v>49.79285714285713</v>
      </c>
      <c r="C1939" s="10">
        <v>58.673061224489786</v>
      </c>
      <c r="D1939" s="11">
        <v>10659.338913011361</v>
      </c>
      <c r="E1939" s="11">
        <v>11329.83663228425</v>
      </c>
      <c r="F1939" s="11">
        <v>9759.0486794060707</v>
      </c>
      <c r="G1939" s="11">
        <v>11310.692565972893</v>
      </c>
      <c r="H1939" s="11">
        <v>10251.338423011361</v>
      </c>
      <c r="I1939" s="11">
        <v>7602.7657741292551</v>
      </c>
      <c r="J1939" s="11">
        <v>3727.0708581549943</v>
      </c>
      <c r="K1939" s="11">
        <v>25759.666383458407</v>
      </c>
      <c r="L1939" s="11">
        <v>1283.7922525520814</v>
      </c>
      <c r="M1939" s="11">
        <v>58001.867693861357</v>
      </c>
      <c r="N1939" s="11">
        <v>6588.9356892940623</v>
      </c>
      <c r="O1939" s="11">
        <v>19828.946809112418</v>
      </c>
      <c r="P1939" s="43">
        <v>9325.6412891282253</v>
      </c>
      <c r="Q1939" s="11">
        <v>18070.460242014175</v>
      </c>
      <c r="R1939" s="11">
        <v>10326.884977626069</v>
      </c>
      <c r="S1939" s="11">
        <v>12682.163286923147</v>
      </c>
      <c r="T1939" s="11">
        <v>10659.338913011361</v>
      </c>
      <c r="U1939" s="11">
        <v>11329.83663228425</v>
      </c>
      <c r="V1939" s="11">
        <v>9768.9274596418509</v>
      </c>
      <c r="W1939" s="11">
        <v>11170.608984847006</v>
      </c>
      <c r="X1939" s="12">
        <v>0</v>
      </c>
      <c r="Y1939" s="12">
        <v>561.76349761094184</v>
      </c>
      <c r="Z1939" s="12">
        <v>332.90726789262834</v>
      </c>
      <c r="AA1939" s="44">
        <v>232.04019061955876</v>
      </c>
      <c r="AB1939" s="45">
        <v>157.08129642895261</v>
      </c>
      <c r="AC1939" s="12">
        <v>0</v>
      </c>
      <c r="AD1939" s="12">
        <v>12170.614945592384</v>
      </c>
      <c r="AE1939" s="12">
        <v>3252.97287828052</v>
      </c>
      <c r="AF1939" s="12">
        <v>5480.5321821881471</v>
      </c>
      <c r="AG1939" s="44">
        <v>1128.4755203370619</v>
      </c>
      <c r="AH1939" s="45">
        <v>3727.0708570602987</v>
      </c>
      <c r="AI1939" s="12">
        <v>0</v>
      </c>
      <c r="AJ1939" s="12">
        <v>-46.165900132117407</v>
      </c>
      <c r="AK1939" s="12">
        <v>32.723015303212186</v>
      </c>
      <c r="AL1939" s="12">
        <v>79.47345995879715</v>
      </c>
      <c r="AM1939" s="44">
        <v>112.0590570174046</v>
      </c>
      <c r="AN1939" s="45">
        <v>89.999999846271265</v>
      </c>
      <c r="AO1939" s="12">
        <v>0</v>
      </c>
      <c r="AP1939" s="12">
        <v>-2134.4089268311477</v>
      </c>
      <c r="AQ1939" s="12">
        <v>6809.4916380283548</v>
      </c>
      <c r="AR1939" s="12">
        <v>9726.7748076617117</v>
      </c>
      <c r="AS1939" s="44">
        <v>10705.018251680207</v>
      </c>
      <c r="AT1939" s="45">
        <v>10251.338913011361</v>
      </c>
      <c r="AU1939" s="12">
        <v>0</v>
      </c>
      <c r="AV1939" s="12">
        <v>11332.265641609665</v>
      </c>
      <c r="AW1939" s="12">
        <v>20172.194640100348</v>
      </c>
      <c r="AX1939" s="12">
        <v>18144.998153904333</v>
      </c>
      <c r="AY1939" s="44">
        <v>12528.933958617179</v>
      </c>
      <c r="AZ1939" s="45">
        <v>11329.836631189555</v>
      </c>
      <c r="BA1939" s="12">
        <v>0</v>
      </c>
      <c r="BB1939" s="12">
        <v>6294.6256368127624</v>
      </c>
      <c r="BC1939" s="12">
        <v>9546.1972378625196</v>
      </c>
      <c r="BD1939" s="12">
        <v>10728.018496159555</v>
      </c>
      <c r="BE1939" s="44">
        <v>10281.205638957223</v>
      </c>
      <c r="BF1939" s="45">
        <v>10251.338923011363</v>
      </c>
      <c r="BG1939" s="12">
        <v>0</v>
      </c>
      <c r="BH1939" s="12">
        <v>20111.516434175792</v>
      </c>
      <c r="BI1939" s="12">
        <v>18413.708073002101</v>
      </c>
      <c r="BJ1939" s="12">
        <v>12756.701198813307</v>
      </c>
      <c r="BK1939" s="44">
        <v>11483.065960590218</v>
      </c>
      <c r="BL1939" s="45">
        <v>7602.7657741292569</v>
      </c>
      <c r="BM1939" s="12">
        <v>0</v>
      </c>
      <c r="BN1939" s="12">
        <v>0</v>
      </c>
      <c r="BO1939" s="12">
        <v>78.888915435329608</v>
      </c>
      <c r="BP1939" s="12">
        <v>46.750444655584971</v>
      </c>
      <c r="BQ1939" s="48">
        <v>32.585597058607433</v>
      </c>
      <c r="BR1939" s="49">
        <v>22.059057171133318</v>
      </c>
      <c r="BS1939" s="13">
        <v>0</v>
      </c>
      <c r="BT1939" s="12">
        <v>328.13230613864476</v>
      </c>
      <c r="BV1939" s="14">
        <f>Таблица1[[#This Row],[Lкан_леб,мм]]</f>
        <v>58001.867693861357</v>
      </c>
      <c r="BW1939" s="50">
        <f>Таблица1[[#This Row],[угол обхв4]]+Таблица1[[#This Row],[Lдуг 3,мм]]</f>
        <v>12170.614945592384</v>
      </c>
      <c r="BX1939" s="54">
        <f>Таблица1[[#This Row],[угол обхв5]]+Таблица1[[#This Row],[Y5, мм]]</f>
        <v>58563.631191472297</v>
      </c>
      <c r="BY1939" s="14">
        <f>Таблица1[[#This Row],[угол обхв6]]+Таблица1[[#This Row],[Lдуг 4,мм]]</f>
        <v>15423.587823872904</v>
      </c>
      <c r="BZ1939" s="14">
        <f>Таблица1[[#This Row],[Т1]]+Таблица1[[#This Row],[X6, мм]]</f>
        <v>58896.538459364929</v>
      </c>
      <c r="CA1939" s="14">
        <f>Таблица1[[#This Row],[Т2]]+Таблица1[[#This Row],[Lдуг 5,мм]]</f>
        <v>20904.12000606105</v>
      </c>
      <c r="CB1939" s="14">
        <f>Таблица1[[#This Row],[Т3]]+Таблица1[[#This Row],[Y6, мм]]</f>
        <v>59128.578649984491</v>
      </c>
      <c r="CC1939" s="14">
        <f>Таблица1[[#This Row],[Т4]]+Таблица1[[#This Row],[Lдуг 6,мм]]</f>
        <v>22032.595526398112</v>
      </c>
      <c r="CD1939" s="14">
        <f>Таблица1[[#This Row],[Т5]]+Таблица1[[#This Row],[Lдуг 1,мм]]</f>
        <v>59285.659946413442</v>
      </c>
      <c r="CE1939" s="14">
        <f>Таблица1[[#This Row],[Т6]]+Таблица1[[#This Row],[Lпрям1, мм]]</f>
        <v>25759.666383458411</v>
      </c>
      <c r="CF1939" s="15">
        <f>Таблица1[[#This Row],[Т7]]+Таблица1[[#This Row],[Lдуг 2,мм]]</f>
        <v>59285.659946413442</v>
      </c>
      <c r="CG1939" s="14">
        <f>Таблица1[[#This Row],[Т8]]+Таблица1[[#This Row],[Lпрям2, мм]]</f>
        <v>25759.666383458411</v>
      </c>
      <c r="CH1939" s="14">
        <f>Таблица1[[#This Row],[Т9]]-Таблица1[[#This Row],[Т9]]</f>
        <v>0</v>
      </c>
      <c r="CI1939" s="50">
        <f>Таблица1[[#This Row],[Т9]]-Таблица1[[#This Row],[Т8]]</f>
        <v>33525.993562955031</v>
      </c>
      <c r="CJ1939" s="54">
        <f>Таблица1[[#This Row],[Т9]]-Таблица1[[#This Row],[Т7]]</f>
        <v>0</v>
      </c>
      <c r="CK1939" s="14">
        <f>Таблица1[[#This Row],[Т9]]-Таблица1[[#This Row],[Т6]]</f>
        <v>37253.064420015333</v>
      </c>
      <c r="CL1939" s="14">
        <f>Таблица1[[#This Row],[Т9]]-Таблица1[[#This Row],[Т5]]</f>
        <v>157.08129642895074</v>
      </c>
      <c r="CM1939" s="14">
        <f>Таблица1[[#This Row],[Т9]]-Таблица1[[#This Row],[Т4]]</f>
        <v>38381.539940352392</v>
      </c>
      <c r="CN1939" s="14">
        <f>Таблица1[[#This Row],[Т9]]-Таблица1[[#This Row],[Т3]]</f>
        <v>389.12148704851279</v>
      </c>
      <c r="CO1939" s="14">
        <f>Таблица1[[#This Row],[Т9]]-Таблица1[[#This Row],[Т2]]</f>
        <v>43862.072122540536</v>
      </c>
      <c r="CP1939" s="14">
        <f>Таблица1[[#This Row],[Т9]]-Таблица1[[#This Row],[Т1]]</f>
        <v>722.02875494114414</v>
      </c>
      <c r="CQ1939" s="14">
        <f>Таблица1[[#This Row],[Т9]]-Таблица1[[#This Row],[угол обхв6]]</f>
        <v>47115.045000821061</v>
      </c>
      <c r="CR1939" s="14">
        <f>Таблица1[[#This Row],[Т9]]-Таблица1[[#This Row],[угол обхв5]]</f>
        <v>1283.7922525520844</v>
      </c>
      <c r="CS1939" s="14">
        <f>Таблица1[[#This Row],[Т9]]-Таблица1[[#This Row],[угол обхв4]]</f>
        <v>59285.659946413442</v>
      </c>
      <c r="CT1939" s="14">
        <f>Таблица1[[#This Row],[Lкан_прям, мм]]+Таблица1[[#This Row],[Lкан_дуг, мм]]+Таблица1[[#This Row],[Lкан_леб,мм]]</f>
        <v>85045.326329871838</v>
      </c>
      <c r="CU1939" s="16">
        <f>Таблица1[[#This Row],[Lкан_леб,мм]]</f>
        <v>58001.867693861357</v>
      </c>
      <c r="CV1939" s="14">
        <f>2534431-(Таблица1[[#This Row],[Т23]]+Таблица1[[#This Row],[угол обхв3]])</f>
        <v>2449057.5413639895</v>
      </c>
      <c r="CW1939" s="50">
        <f>SUM(X1939:AC1939,AD1939:AI1939)-Таблица1[[#This Row],[lподв_min, мм]]</f>
        <v>23316.3877778555</v>
      </c>
      <c r="CX1939" s="17">
        <f>CW2378-Таблица1[[#This Row],[Суммарная длина каната]]</f>
        <v>-2426614.972566267</v>
      </c>
    </row>
    <row r="1940" spans="1:102" x14ac:dyDescent="0.25">
      <c r="A1940" s="21">
        <v>1939</v>
      </c>
      <c r="B1940" s="10">
        <v>49.79285714285713</v>
      </c>
      <c r="C1940" s="10">
        <v>61.357142857142854</v>
      </c>
      <c r="D1940" s="11">
        <v>11009.312196022671</v>
      </c>
      <c r="E1940" s="11">
        <v>11498.706956113501</v>
      </c>
      <c r="F1940" s="11">
        <v>10110.90614544741</v>
      </c>
      <c r="G1940" s="11">
        <v>11437.424264513336</v>
      </c>
      <c r="H1940" s="11">
        <v>10601.311706022672</v>
      </c>
      <c r="I1940" s="11">
        <v>7711.6143425470109</v>
      </c>
      <c r="J1940" s="11">
        <v>3787.0926135664904</v>
      </c>
      <c r="K1940" s="11">
        <v>25797.892769971546</v>
      </c>
      <c r="L1940" s="11">
        <v>1245.5658660389383</v>
      </c>
      <c r="M1940" s="11">
        <v>58001.867693861357</v>
      </c>
      <c r="N1940" s="11">
        <v>6588.9356892940623</v>
      </c>
      <c r="O1940" s="11">
        <v>19828.946809112418</v>
      </c>
      <c r="P1940" s="43">
        <v>9361.4215528173991</v>
      </c>
      <c r="Q1940" s="11">
        <v>18169.479956901079</v>
      </c>
      <c r="R1940" s="11">
        <v>10613.894978472996</v>
      </c>
      <c r="S1940" s="11">
        <v>12833.981543629219</v>
      </c>
      <c r="T1940" s="11">
        <v>11009.312196022671</v>
      </c>
      <c r="U1940" s="11">
        <v>11498.706956113501</v>
      </c>
      <c r="V1940" s="11">
        <v>10127.334052039721</v>
      </c>
      <c r="W1940" s="11">
        <v>11297.956978438808</v>
      </c>
      <c r="X1940" s="12">
        <v>0</v>
      </c>
      <c r="Y1940" s="12">
        <v>548.80014307846739</v>
      </c>
      <c r="Z1940" s="12">
        <v>326.75742917720578</v>
      </c>
      <c r="AA1940" s="44">
        <v>232.04019061955913</v>
      </c>
      <c r="AB1940" s="45">
        <v>137.96810316370599</v>
      </c>
      <c r="AC1940" s="12">
        <v>0</v>
      </c>
      <c r="AD1940" s="12">
        <v>12170.614945592384</v>
      </c>
      <c r="AE1940" s="12">
        <v>3231.177509364808</v>
      </c>
      <c r="AF1940" s="12">
        <v>5480.5321821881498</v>
      </c>
      <c r="AG1940" s="44">
        <v>1128.4755203370582</v>
      </c>
      <c r="AH1940" s="45">
        <v>3787.0926124891448</v>
      </c>
      <c r="AI1940" s="12">
        <v>0</v>
      </c>
      <c r="AJ1940" s="12">
        <v>-46.165900132117407</v>
      </c>
      <c r="AK1940" s="12">
        <v>30.902560638892155</v>
      </c>
      <c r="AL1940" s="12">
        <v>76.789378326144103</v>
      </c>
      <c r="AM1940" s="44">
        <v>109.37497538475159</v>
      </c>
      <c r="AN1940" s="45">
        <v>89.999999848707731</v>
      </c>
      <c r="AO1940" s="12">
        <v>0</v>
      </c>
      <c r="AP1940" s="12">
        <v>-2134.4089268311477</v>
      </c>
      <c r="AQ1940" s="12">
        <v>6798.4761660211752</v>
      </c>
      <c r="AR1940" s="12">
        <v>9758.6244667405826</v>
      </c>
      <c r="AS1940" s="44">
        <v>10998.788976945525</v>
      </c>
      <c r="AT1940" s="45">
        <v>10601.312196022671</v>
      </c>
      <c r="AU1940" s="12">
        <v>0</v>
      </c>
      <c r="AV1940" s="12">
        <v>11332.265641609665</v>
      </c>
      <c r="AW1940" s="12">
        <v>20179.027926302384</v>
      </c>
      <c r="AX1940" s="12">
        <v>18262.720748247633</v>
      </c>
      <c r="AY1940" s="44">
        <v>12698.627895950895</v>
      </c>
      <c r="AZ1940" s="45">
        <v>11498.706955036158</v>
      </c>
      <c r="BA1940" s="12">
        <v>0</v>
      </c>
      <c r="BB1940" s="12">
        <v>6294.6256368127624</v>
      </c>
      <c r="BC1940" s="12">
        <v>9570.9620295445129</v>
      </c>
      <c r="BD1940" s="12">
        <v>11011.097892396179</v>
      </c>
      <c r="BE1940" s="44">
        <v>10624.418197550141</v>
      </c>
      <c r="BF1940" s="45">
        <v>10601.312206022672</v>
      </c>
      <c r="BG1940" s="12">
        <v>0</v>
      </c>
      <c r="BH1940" s="12">
        <v>20111.516434175792</v>
      </c>
      <c r="BI1940" s="12">
        <v>18519.561074091045</v>
      </c>
      <c r="BJ1940" s="12">
        <v>12927.222334975773</v>
      </c>
      <c r="BK1940" s="44">
        <v>11634.060603791826</v>
      </c>
      <c r="BL1940" s="45">
        <v>7711.6143425470118</v>
      </c>
      <c r="BM1940" s="12">
        <v>0</v>
      </c>
      <c r="BN1940" s="12">
        <v>0</v>
      </c>
      <c r="BO1940" s="12">
        <v>77.068460771009569</v>
      </c>
      <c r="BP1940" s="12">
        <v>45.886817687251948</v>
      </c>
      <c r="BQ1940" s="48">
        <v>32.585597058607483</v>
      </c>
      <c r="BR1940" s="49">
        <v>19.374975536043859</v>
      </c>
      <c r="BS1940" s="13">
        <v>0</v>
      </c>
      <c r="BT1940" s="12">
        <v>328.13230613864476</v>
      </c>
      <c r="BV1940" s="14">
        <f>Таблица1[[#This Row],[Lкан_леб,мм]]</f>
        <v>58001.867693861357</v>
      </c>
      <c r="BW1940" s="50">
        <f>Таблица1[[#This Row],[угол обхв4]]+Таблица1[[#This Row],[Lдуг 3,мм]]</f>
        <v>12170.614945592384</v>
      </c>
      <c r="BX1940" s="54">
        <f>Таблица1[[#This Row],[угол обхв5]]+Таблица1[[#This Row],[Y5, мм]]</f>
        <v>58550.667836939821</v>
      </c>
      <c r="BY1940" s="14">
        <f>Таблица1[[#This Row],[угол обхв6]]+Таблица1[[#This Row],[Lдуг 4,мм]]</f>
        <v>15401.792454957193</v>
      </c>
      <c r="BZ1940" s="14">
        <f>Таблица1[[#This Row],[Т1]]+Таблица1[[#This Row],[X6, мм]]</f>
        <v>58877.425266117025</v>
      </c>
      <c r="CA1940" s="14">
        <f>Таблица1[[#This Row],[Т2]]+Таблица1[[#This Row],[Lдуг 5,мм]]</f>
        <v>20882.324637145342</v>
      </c>
      <c r="CB1940" s="14">
        <f>Таблица1[[#This Row],[Т3]]+Таблица1[[#This Row],[Y6, мм]]</f>
        <v>59109.465456736587</v>
      </c>
      <c r="CC1940" s="14">
        <f>Таблица1[[#This Row],[Т4]]+Таблица1[[#This Row],[Lдуг 6,мм]]</f>
        <v>22010.800157482401</v>
      </c>
      <c r="CD1940" s="14">
        <f>Таблица1[[#This Row],[Т5]]+Таблица1[[#This Row],[Lдуг 1,мм]]</f>
        <v>59247.433559900295</v>
      </c>
      <c r="CE1940" s="14">
        <f>Таблица1[[#This Row],[Т6]]+Таблица1[[#This Row],[Lпрям1, мм]]</f>
        <v>25797.892769971546</v>
      </c>
      <c r="CF1940" s="15">
        <f>Таблица1[[#This Row],[Т7]]+Таблица1[[#This Row],[Lдуг 2,мм]]</f>
        <v>59247.433559900295</v>
      </c>
      <c r="CG1940" s="14">
        <f>Таблица1[[#This Row],[Т8]]+Таблица1[[#This Row],[Lпрям2, мм]]</f>
        <v>25797.892769971546</v>
      </c>
      <c r="CH1940" s="14">
        <f>Таблица1[[#This Row],[Т9]]-Таблица1[[#This Row],[Т9]]</f>
        <v>0</v>
      </c>
      <c r="CI1940" s="50">
        <f>Таблица1[[#This Row],[Т9]]-Таблица1[[#This Row],[Т8]]</f>
        <v>33449.540789928753</v>
      </c>
      <c r="CJ1940" s="54">
        <f>Таблица1[[#This Row],[Т9]]-Таблица1[[#This Row],[Т7]]</f>
        <v>0</v>
      </c>
      <c r="CK1940" s="14">
        <f>Таблица1[[#This Row],[Т9]]-Таблица1[[#This Row],[Т6]]</f>
        <v>37236.633402417894</v>
      </c>
      <c r="CL1940" s="14">
        <f>Таблица1[[#This Row],[Т9]]-Таблица1[[#This Row],[Т5]]</f>
        <v>137.96810316370829</v>
      </c>
      <c r="CM1940" s="14">
        <f>Таблица1[[#This Row],[Т9]]-Таблица1[[#This Row],[Т4]]</f>
        <v>38365.108922754953</v>
      </c>
      <c r="CN1940" s="14">
        <f>Таблица1[[#This Row],[Т9]]-Таблица1[[#This Row],[Т3]]</f>
        <v>370.00829378327035</v>
      </c>
      <c r="CO1940" s="14">
        <f>Таблица1[[#This Row],[Т9]]-Таблица1[[#This Row],[Т2]]</f>
        <v>43845.641104943104</v>
      </c>
      <c r="CP1940" s="14">
        <f>Таблица1[[#This Row],[Т9]]-Таблица1[[#This Row],[Т1]]</f>
        <v>696.76572296047379</v>
      </c>
      <c r="CQ1940" s="14">
        <f>Таблица1[[#This Row],[Т9]]-Таблица1[[#This Row],[угол обхв6]]</f>
        <v>47076.818614307907</v>
      </c>
      <c r="CR1940" s="14">
        <f>Таблица1[[#This Row],[Т9]]-Таблица1[[#This Row],[угол обхв5]]</f>
        <v>1245.5658660389381</v>
      </c>
      <c r="CS1940" s="14">
        <f>Таблица1[[#This Row],[Т9]]-Таблица1[[#This Row],[угол обхв4]]</f>
        <v>59247.433559900295</v>
      </c>
      <c r="CT1940" s="14">
        <f>Таблица1[[#This Row],[Lкан_прям, мм]]+Таблица1[[#This Row],[Lкан_дуг, мм]]+Таблица1[[#This Row],[Lкан_леб,мм]]</f>
        <v>85045.326329871838</v>
      </c>
      <c r="CU1940" s="16">
        <f>Таблица1[[#This Row],[Lкан_леб,мм]]</f>
        <v>58001.867693861357</v>
      </c>
      <c r="CV1940" s="14">
        <f>2534431-(Таблица1[[#This Row],[Т23]]+Таблица1[[#This Row],[угол обхв3]])</f>
        <v>2449057.5413639895</v>
      </c>
      <c r="CW1940" s="50">
        <f>SUM(X1940:AC1940,AD1940:AI1940)-Таблица1[[#This Row],[lподв_min, мм]]</f>
        <v>23256.366022443995</v>
      </c>
      <c r="CX1940" s="17">
        <f>CW2379-Таблица1[[#This Row],[Суммарная длина каната]]</f>
        <v>-2426663.4443825767</v>
      </c>
    </row>
    <row r="1941" spans="1:102" x14ac:dyDescent="0.25">
      <c r="A1941" s="21">
        <v>1940</v>
      </c>
      <c r="B1941" s="10">
        <v>49.79285714285713</v>
      </c>
      <c r="C1941" s="10">
        <v>64.041224489795923</v>
      </c>
      <c r="D1941" s="11">
        <v>11350.9935152369</v>
      </c>
      <c r="E1941" s="11">
        <v>11683.780890507136</v>
      </c>
      <c r="F1941" s="11">
        <v>10456.442887308034</v>
      </c>
      <c r="G1941" s="11">
        <v>11580.494037171033</v>
      </c>
      <c r="H1941" s="11">
        <v>10942.993025236899</v>
      </c>
      <c r="I1941" s="11">
        <v>7835.1222486775687</v>
      </c>
      <c r="J1941" s="11">
        <v>3848.6586418295683</v>
      </c>
      <c r="K1941" s="11">
        <v>25836.119156484572</v>
      </c>
      <c r="L1941" s="11">
        <v>1207.3394795259085</v>
      </c>
      <c r="M1941" s="11">
        <v>58001.867693861357</v>
      </c>
      <c r="N1941" s="11">
        <v>6588.9356892940623</v>
      </c>
      <c r="O1941" s="11">
        <v>19828.946809112418</v>
      </c>
      <c r="P1941" s="43">
        <v>9392.5255755969811</v>
      </c>
      <c r="Q1941" s="11">
        <v>18270.066591067247</v>
      </c>
      <c r="R1941" s="11">
        <v>10893.480621082403</v>
      </c>
      <c r="S1941" s="11">
        <v>12999.073615219921</v>
      </c>
      <c r="T1941" s="11">
        <v>11350.9935152369</v>
      </c>
      <c r="U1941" s="11">
        <v>11683.780890507136</v>
      </c>
      <c r="V1941" s="11">
        <v>10479.38387492941</v>
      </c>
      <c r="W1941" s="11">
        <v>11441.949058601054</v>
      </c>
      <c r="X1941" s="12">
        <v>0</v>
      </c>
      <c r="Y1941" s="12">
        <v>535.78885354729914</v>
      </c>
      <c r="Z1941" s="12">
        <v>320.65552546047695</v>
      </c>
      <c r="AA1941" s="44">
        <v>232.04019061955844</v>
      </c>
      <c r="AB1941" s="45">
        <v>118.85490989857409</v>
      </c>
      <c r="AC1941" s="12">
        <v>0</v>
      </c>
      <c r="AD1941" s="12">
        <v>12170.614945592384</v>
      </c>
      <c r="AE1941" s="12">
        <v>3207.8378675975146</v>
      </c>
      <c r="AF1941" s="12">
        <v>5480.5321821881507</v>
      </c>
      <c r="AG1941" s="44">
        <v>1128.4755203370607</v>
      </c>
      <c r="AH1941" s="45">
        <v>3848.6586407694572</v>
      </c>
      <c r="AI1941" s="12">
        <v>0</v>
      </c>
      <c r="AJ1941" s="12">
        <v>-46.165900132117407</v>
      </c>
      <c r="AK1941" s="12">
        <v>29.07537442281691</v>
      </c>
      <c r="AL1941" s="12">
        <v>74.105296693491042</v>
      </c>
      <c r="AM1941" s="44">
        <v>106.69089375209842</v>
      </c>
      <c r="AN1941" s="45">
        <v>89.99999985112791</v>
      </c>
      <c r="AO1941" s="12">
        <v>0</v>
      </c>
      <c r="AP1941" s="12">
        <v>-2134.4089268311477</v>
      </c>
      <c r="AQ1941" s="12">
        <v>6787.207283811641</v>
      </c>
      <c r="AR1941" s="12">
        <v>9784.926361260661</v>
      </c>
      <c r="AS1941" s="44">
        <v>11284.290827958095</v>
      </c>
      <c r="AT1941" s="45">
        <v>10942.9935152369</v>
      </c>
      <c r="AU1941" s="12">
        <v>0</v>
      </c>
      <c r="AV1941" s="12">
        <v>11332.265641609665</v>
      </c>
      <c r="AW1941" s="12">
        <v>20185.531125659651</v>
      </c>
      <c r="AX1941" s="12">
        <v>18381.805677382319</v>
      </c>
      <c r="AY1941" s="44">
        <v>12881.892634673675</v>
      </c>
      <c r="AZ1941" s="45">
        <v>11683.780889447027</v>
      </c>
      <c r="BA1941" s="12">
        <v>0</v>
      </c>
      <c r="BB1941" s="12">
        <v>6294.6256368127624</v>
      </c>
      <c r="BC1941" s="12">
        <v>9590.7971701145598</v>
      </c>
      <c r="BD1941" s="12">
        <v>11285.881406746084</v>
      </c>
      <c r="BE1941" s="44">
        <v>10960.183308361207</v>
      </c>
      <c r="BF1941" s="45">
        <v>10942.9935252369</v>
      </c>
      <c r="BG1941" s="12">
        <v>0</v>
      </c>
      <c r="BH1941" s="12">
        <v>20111.516434175792</v>
      </c>
      <c r="BI1941" s="12">
        <v>18626.650907614479</v>
      </c>
      <c r="BJ1941" s="12">
        <v>13110.812701534993</v>
      </c>
      <c r="BK1941" s="44">
        <v>11800.961871053381</v>
      </c>
      <c r="BL1941" s="45">
        <v>7835.1222486775696</v>
      </c>
      <c r="BM1941" s="12">
        <v>0</v>
      </c>
      <c r="BN1941" s="12">
        <v>0</v>
      </c>
      <c r="BO1941" s="12">
        <v>75.241274554934321</v>
      </c>
      <c r="BP1941" s="12">
        <v>45.029922270674128</v>
      </c>
      <c r="BQ1941" s="48">
        <v>32.585597058607384</v>
      </c>
      <c r="BR1941" s="49">
        <v>16.690893900970508</v>
      </c>
      <c r="BS1941" s="13">
        <v>0</v>
      </c>
      <c r="BT1941" s="12">
        <v>328.13230613864476</v>
      </c>
      <c r="BV1941" s="14">
        <f>Таблица1[[#This Row],[Lкан_леб,мм]]</f>
        <v>58001.867693861357</v>
      </c>
      <c r="BW1941" s="50">
        <f>Таблица1[[#This Row],[угол обхв4]]+Таблица1[[#This Row],[Lдуг 3,мм]]</f>
        <v>12170.614945592384</v>
      </c>
      <c r="BX1941" s="54">
        <f>Таблица1[[#This Row],[угол обхв5]]+Таблица1[[#This Row],[Y5, мм]]</f>
        <v>58537.656547408653</v>
      </c>
      <c r="BY1941" s="14">
        <f>Таблица1[[#This Row],[угол обхв6]]+Таблица1[[#This Row],[Lдуг 4,мм]]</f>
        <v>15378.452813189899</v>
      </c>
      <c r="BZ1941" s="14">
        <f>Таблица1[[#This Row],[Т1]]+Таблица1[[#This Row],[X6, мм]]</f>
        <v>58858.312072869128</v>
      </c>
      <c r="CA1941" s="14">
        <f>Таблица1[[#This Row],[Т2]]+Таблица1[[#This Row],[Lдуг 5,мм]]</f>
        <v>20858.98499537805</v>
      </c>
      <c r="CB1941" s="14">
        <f>Таблица1[[#This Row],[Т3]]+Таблица1[[#This Row],[Y6, мм]]</f>
        <v>59090.35226348869</v>
      </c>
      <c r="CC1941" s="14">
        <f>Таблица1[[#This Row],[Т4]]+Таблица1[[#This Row],[Lдуг 6,мм]]</f>
        <v>21987.460515715113</v>
      </c>
      <c r="CD1941" s="14">
        <f>Таблица1[[#This Row],[Т5]]+Таблица1[[#This Row],[Lдуг 1,мм]]</f>
        <v>59209.207173387265</v>
      </c>
      <c r="CE1941" s="14">
        <f>Таблица1[[#This Row],[Т6]]+Таблица1[[#This Row],[Lпрям1, мм]]</f>
        <v>25836.119156484569</v>
      </c>
      <c r="CF1941" s="15">
        <f>Таблица1[[#This Row],[Т7]]+Таблица1[[#This Row],[Lдуг 2,мм]]</f>
        <v>59209.207173387265</v>
      </c>
      <c r="CG1941" s="14">
        <f>Таблица1[[#This Row],[Т8]]+Таблица1[[#This Row],[Lпрям2, мм]]</f>
        <v>25836.119156484569</v>
      </c>
      <c r="CH1941" s="14">
        <f>Таблица1[[#This Row],[Т9]]-Таблица1[[#This Row],[Т9]]</f>
        <v>0</v>
      </c>
      <c r="CI1941" s="50">
        <f>Таблица1[[#This Row],[Т9]]-Таблица1[[#This Row],[Т8]]</f>
        <v>33373.088016902693</v>
      </c>
      <c r="CJ1941" s="54">
        <f>Таблица1[[#This Row],[Т9]]-Таблица1[[#This Row],[Т7]]</f>
        <v>0</v>
      </c>
      <c r="CK1941" s="14">
        <f>Таблица1[[#This Row],[Т9]]-Таблица1[[#This Row],[Т6]]</f>
        <v>37221.746657672149</v>
      </c>
      <c r="CL1941" s="14">
        <f>Таблица1[[#This Row],[Т9]]-Таблица1[[#This Row],[Т5]]</f>
        <v>118.85490989857499</v>
      </c>
      <c r="CM1941" s="14">
        <f>Таблица1[[#This Row],[Т9]]-Таблица1[[#This Row],[Т4]]</f>
        <v>38350.222178009215</v>
      </c>
      <c r="CN1941" s="14">
        <f>Таблица1[[#This Row],[Т9]]-Таблица1[[#This Row],[Т3]]</f>
        <v>350.89510051813704</v>
      </c>
      <c r="CO1941" s="14">
        <f>Таблица1[[#This Row],[Т9]]-Таблица1[[#This Row],[Т2]]</f>
        <v>43830.754360197367</v>
      </c>
      <c r="CP1941" s="14">
        <f>Таблица1[[#This Row],[Т9]]-Таблица1[[#This Row],[Т1]]</f>
        <v>671.55062597861252</v>
      </c>
      <c r="CQ1941" s="14">
        <f>Таблица1[[#This Row],[Т9]]-Таблица1[[#This Row],[угол обхв6]]</f>
        <v>47038.592227794885</v>
      </c>
      <c r="CR1941" s="14">
        <f>Таблица1[[#This Row],[Т9]]-Таблица1[[#This Row],[угол обхв5]]</f>
        <v>1207.3394795259082</v>
      </c>
      <c r="CS1941" s="14">
        <f>Таблица1[[#This Row],[Т9]]-Таблица1[[#This Row],[угол обхв4]]</f>
        <v>59209.207173387265</v>
      </c>
      <c r="CT1941" s="14">
        <f>Таблица1[[#This Row],[Lкан_прям, мм]]+Таблица1[[#This Row],[Lкан_дуг, мм]]+Таблица1[[#This Row],[Lкан_леб,мм]]</f>
        <v>85045.326329871838</v>
      </c>
      <c r="CU1941" s="16">
        <f>Таблица1[[#This Row],[Lкан_леб,мм]]</f>
        <v>58001.867693861357</v>
      </c>
      <c r="CV1941" s="14">
        <f>2534431-(Таблица1[[#This Row],[Т23]]+Таблица1[[#This Row],[угол обхв3]])</f>
        <v>2449057.5413639895</v>
      </c>
      <c r="CW1941" s="50">
        <f>SUM(X1941:AC1941,AD1941:AI1941)-Таблица1[[#This Row],[lподв_min, мм]]</f>
        <v>23194.79999418091</v>
      </c>
      <c r="CX1941" s="17">
        <f>CW2380-Таблица1[[#This Row],[Суммарная длина каната]]</f>
        <v>-2426712.7420236077</v>
      </c>
    </row>
    <row r="1942" spans="1:102" x14ac:dyDescent="0.25">
      <c r="A1942" s="21">
        <v>1941</v>
      </c>
      <c r="B1942" s="10">
        <v>49.79285714285713</v>
      </c>
      <c r="C1942" s="10">
        <v>66.725306122448984</v>
      </c>
      <c r="D1942" s="11">
        <v>11683.63316983426</v>
      </c>
      <c r="E1942" s="11">
        <v>11884.652355084014</v>
      </c>
      <c r="F1942" s="11">
        <v>10794.900744784061</v>
      </c>
      <c r="G1942" s="11">
        <v>11739.587967088908</v>
      </c>
      <c r="H1942" s="11">
        <v>11275.632679834262</v>
      </c>
      <c r="I1942" s="11">
        <v>7972.9012398696095</v>
      </c>
      <c r="J1942" s="11">
        <v>3911.7511152144048</v>
      </c>
      <c r="K1942" s="11">
        <v>25874.345542997467</v>
      </c>
      <c r="L1942" s="11">
        <v>1169.1130930130159</v>
      </c>
      <c r="M1942" s="11">
        <v>58001.867693861357</v>
      </c>
      <c r="N1942" s="11">
        <v>6588.9356892940623</v>
      </c>
      <c r="O1942" s="11">
        <v>19828.946809112418</v>
      </c>
      <c r="P1942" s="43">
        <v>9418.8851105068206</v>
      </c>
      <c r="Q1942" s="11">
        <v>18371.999442127577</v>
      </c>
      <c r="R1942" s="11">
        <v>11165.028452000224</v>
      </c>
      <c r="S1942" s="11">
        <v>13177.077264562426</v>
      </c>
      <c r="T1942" s="11">
        <v>11683.63316983426</v>
      </c>
      <c r="U1942" s="11">
        <v>11884.652355084014</v>
      </c>
      <c r="V1942" s="11">
        <v>10824.304477415943</v>
      </c>
      <c r="W1942" s="11">
        <v>11602.269284793627</v>
      </c>
      <c r="X1942" s="12">
        <v>0</v>
      </c>
      <c r="Y1942" s="12">
        <v>522.72524182436712</v>
      </c>
      <c r="Z1942" s="12">
        <v>314.60594393551173</v>
      </c>
      <c r="AA1942" s="44">
        <v>232.04019061955862</v>
      </c>
      <c r="AB1942" s="45">
        <v>99.741716633578619</v>
      </c>
      <c r="AC1942" s="12">
        <v>0</v>
      </c>
      <c r="AD1942" s="12">
        <v>12170.614945592384</v>
      </c>
      <c r="AE1942" s="12">
        <v>3182.971780708478</v>
      </c>
      <c r="AF1942" s="12">
        <v>5480.5321821881498</v>
      </c>
      <c r="AG1942" s="44">
        <v>1128.4755203370612</v>
      </c>
      <c r="AH1942" s="45">
        <v>3911.7511141713931</v>
      </c>
      <c r="AI1942" s="12">
        <v>0</v>
      </c>
      <c r="AJ1942" s="12">
        <v>-46.165900132117407</v>
      </c>
      <c r="AK1942" s="12">
        <v>27.240840557812927</v>
      </c>
      <c r="AL1942" s="12">
        <v>71.421215060837966</v>
      </c>
      <c r="AM1942" s="44">
        <v>104.00681211944539</v>
      </c>
      <c r="AN1942" s="45">
        <v>89.999999853529062</v>
      </c>
      <c r="AO1942" s="12">
        <v>0</v>
      </c>
      <c r="AP1942" s="12">
        <v>-2134.4089268311477</v>
      </c>
      <c r="AQ1942" s="12">
        <v>6775.6902591374374</v>
      </c>
      <c r="AR1942" s="12">
        <v>9805.6227808621006</v>
      </c>
      <c r="AS1942" s="44">
        <v>11560.897370202136</v>
      </c>
      <c r="AT1942" s="45">
        <v>11275.633169834262</v>
      </c>
      <c r="AU1942" s="12">
        <v>0</v>
      </c>
      <c r="AV1942" s="12">
        <v>11332.265641609665</v>
      </c>
      <c r="AW1942" s="12">
        <v>20191.695662511869</v>
      </c>
      <c r="AX1942" s="12">
        <v>18501.991650848606</v>
      </c>
      <c r="AY1942" s="44">
        <v>13078.326064055047</v>
      </c>
      <c r="AZ1942" s="45">
        <v>11884.652354041003</v>
      </c>
      <c r="BA1942" s="12">
        <v>0</v>
      </c>
      <c r="BB1942" s="12">
        <v>6294.6256368127624</v>
      </c>
      <c r="BC1942" s="12">
        <v>9605.6396803501975</v>
      </c>
      <c r="BD1942" s="12">
        <v>11551.766122355504</v>
      </c>
      <c r="BE1942" s="44">
        <v>11287.76425163235</v>
      </c>
      <c r="BF1942" s="45">
        <v>11275.633179834262</v>
      </c>
      <c r="BG1942" s="12">
        <v>0</v>
      </c>
      <c r="BH1942" s="12">
        <v>20111.516434175792</v>
      </c>
      <c r="BI1942" s="12">
        <v>18734.748295527028</v>
      </c>
      <c r="BJ1942" s="12">
        <v>13307.069473283453</v>
      </c>
      <c r="BK1942" s="44">
        <v>11983.403555591392</v>
      </c>
      <c r="BL1942" s="45">
        <v>7972.9012398696104</v>
      </c>
      <c r="BM1942" s="12">
        <v>0</v>
      </c>
      <c r="BN1942" s="12">
        <v>0</v>
      </c>
      <c r="BO1942" s="12">
        <v>73.406740689930331</v>
      </c>
      <c r="BP1942" s="12">
        <v>44.180374503025043</v>
      </c>
      <c r="BQ1942" s="48">
        <v>32.585597058607412</v>
      </c>
      <c r="BR1942" s="49">
        <v>14.006812265916313</v>
      </c>
      <c r="BS1942" s="13">
        <v>0</v>
      </c>
      <c r="BT1942" s="12">
        <v>328.13230613864476</v>
      </c>
      <c r="BV1942" s="14">
        <f>Таблица1[[#This Row],[Lкан_леб,мм]]</f>
        <v>58001.867693861357</v>
      </c>
      <c r="BW1942" s="50">
        <f>Таблица1[[#This Row],[угол обхв4]]+Таблица1[[#This Row],[Lдуг 3,мм]]</f>
        <v>12170.614945592384</v>
      </c>
      <c r="BX1942" s="54">
        <f>Таблица1[[#This Row],[угол обхв5]]+Таблица1[[#This Row],[Y5, мм]]</f>
        <v>58524.592935685723</v>
      </c>
      <c r="BY1942" s="14">
        <f>Таблица1[[#This Row],[угол обхв6]]+Таблица1[[#This Row],[Lдуг 4,мм]]</f>
        <v>15353.586726300862</v>
      </c>
      <c r="BZ1942" s="14">
        <f>Таблица1[[#This Row],[Т1]]+Таблица1[[#This Row],[X6, мм]]</f>
        <v>58839.198879621232</v>
      </c>
      <c r="CA1942" s="14">
        <f>Таблица1[[#This Row],[Т2]]+Таблица1[[#This Row],[Lдуг 5,мм]]</f>
        <v>20834.118908489014</v>
      </c>
      <c r="CB1942" s="14">
        <f>Таблица1[[#This Row],[Т3]]+Таблица1[[#This Row],[Y6, мм]]</f>
        <v>59071.239070240794</v>
      </c>
      <c r="CC1942" s="14">
        <f>Таблица1[[#This Row],[Т4]]+Таблица1[[#This Row],[Lдуг 6,мм]]</f>
        <v>21962.594428826076</v>
      </c>
      <c r="CD1942" s="14">
        <f>Таблица1[[#This Row],[Т5]]+Таблица1[[#This Row],[Lдуг 1,мм]]</f>
        <v>59170.980786874374</v>
      </c>
      <c r="CE1942" s="14">
        <f>Таблица1[[#This Row],[Т6]]+Таблица1[[#This Row],[Lпрям1, мм]]</f>
        <v>25874.345542997471</v>
      </c>
      <c r="CF1942" s="15">
        <f>Таблица1[[#This Row],[Т7]]+Таблица1[[#This Row],[Lдуг 2,мм]]</f>
        <v>59170.980786874374</v>
      </c>
      <c r="CG1942" s="14">
        <f>Таблица1[[#This Row],[Т8]]+Таблица1[[#This Row],[Lпрям2, мм]]</f>
        <v>25874.345542997471</v>
      </c>
      <c r="CH1942" s="14">
        <f>Таблица1[[#This Row],[Т9]]-Таблица1[[#This Row],[Т9]]</f>
        <v>0</v>
      </c>
      <c r="CI1942" s="50">
        <f>Таблица1[[#This Row],[Т9]]-Таблица1[[#This Row],[Т8]]</f>
        <v>33296.635243876903</v>
      </c>
      <c r="CJ1942" s="54">
        <f>Таблица1[[#This Row],[Т9]]-Таблица1[[#This Row],[Т7]]</f>
        <v>0</v>
      </c>
      <c r="CK1942" s="14">
        <f>Таблица1[[#This Row],[Т9]]-Таблица1[[#This Row],[Т6]]</f>
        <v>37208.386358048301</v>
      </c>
      <c r="CL1942" s="14">
        <f>Таблица1[[#This Row],[Т9]]-Таблица1[[#This Row],[Т5]]</f>
        <v>99.741716633579927</v>
      </c>
      <c r="CM1942" s="14">
        <f>Таблица1[[#This Row],[Т9]]-Таблица1[[#This Row],[Т4]]</f>
        <v>38336.86187838536</v>
      </c>
      <c r="CN1942" s="14">
        <f>Таблица1[[#This Row],[Т9]]-Таблица1[[#This Row],[Т3]]</f>
        <v>331.78190725314198</v>
      </c>
      <c r="CO1942" s="14">
        <f>Таблица1[[#This Row],[Т9]]-Таблица1[[#This Row],[Т2]]</f>
        <v>43817.394060573512</v>
      </c>
      <c r="CP1942" s="14">
        <f>Таблица1[[#This Row],[Т9]]-Таблица1[[#This Row],[Т1]]</f>
        <v>646.38785118865053</v>
      </c>
      <c r="CQ1942" s="14">
        <f>Таблица1[[#This Row],[Т9]]-Таблица1[[#This Row],[угол обхв6]]</f>
        <v>47000.365841281993</v>
      </c>
      <c r="CR1942" s="14">
        <f>Таблица1[[#This Row],[Т9]]-Таблица1[[#This Row],[угол обхв5]]</f>
        <v>1169.1130930130166</v>
      </c>
      <c r="CS1942" s="14">
        <f>Таблица1[[#This Row],[Т9]]-Таблица1[[#This Row],[угол обхв4]]</f>
        <v>59170.980786874374</v>
      </c>
      <c r="CT1942" s="14">
        <f>Таблица1[[#This Row],[Lкан_прям, мм]]+Таблица1[[#This Row],[Lкан_дуг, мм]]+Таблица1[[#This Row],[Lкан_леб,мм]]</f>
        <v>85045.326329871838</v>
      </c>
      <c r="CU1942" s="16">
        <f>Таблица1[[#This Row],[Lкан_леб,мм]]</f>
        <v>58001.867693861357</v>
      </c>
      <c r="CV1942" s="14">
        <f>2534431-(Таблица1[[#This Row],[Т23]]+Таблица1[[#This Row],[угол обхв3]])</f>
        <v>2449057.5413639895</v>
      </c>
      <c r="CW1942" s="50">
        <f>SUM(X1942:AC1942,AD1942:AI1942)-Таблица1[[#This Row],[lподв_min, мм]]</f>
        <v>23131.707520796084</v>
      </c>
      <c r="CX1942" s="17">
        <f>CW2381-Таблица1[[#This Row],[Суммарная длина каната]]</f>
        <v>-2426762.805740987</v>
      </c>
    </row>
    <row r="1943" spans="1:102" x14ac:dyDescent="0.25">
      <c r="A1943" s="21">
        <v>1942</v>
      </c>
      <c r="B1943" s="10">
        <v>49.79285714285713</v>
      </c>
      <c r="C1943" s="10">
        <v>69.409387755102046</v>
      </c>
      <c r="D1943" s="11">
        <v>12006.501297783336</v>
      </c>
      <c r="E1943" s="11">
        <v>12100.880607277326</v>
      </c>
      <c r="F1943" s="11">
        <v>11125.537089821402</v>
      </c>
      <c r="G1943" s="11">
        <v>11914.356977969926</v>
      </c>
      <c r="H1943" s="11">
        <v>11598.500807783337</v>
      </c>
      <c r="I1943" s="11">
        <v>8124.5297306507564</v>
      </c>
      <c r="J1943" s="11">
        <v>3976.3508766265686</v>
      </c>
      <c r="K1943" s="11">
        <v>25912.571929510199</v>
      </c>
      <c r="L1943" s="11">
        <v>1130.886706500278</v>
      </c>
      <c r="M1943" s="11">
        <v>58001.867693861357</v>
      </c>
      <c r="N1943" s="11">
        <v>6588.9356892940623</v>
      </c>
      <c r="O1943" s="11">
        <v>19828.946809112418</v>
      </c>
      <c r="P1943" s="43">
        <v>9440.4423207152922</v>
      </c>
      <c r="Q1943" s="11">
        <v>18475.054853892212</v>
      </c>
      <c r="R1943" s="11">
        <v>11427.94265395464</v>
      </c>
      <c r="S1943" s="11">
        <v>13367.601924557135</v>
      </c>
      <c r="T1943" s="11">
        <v>12006.501297783336</v>
      </c>
      <c r="U1943" s="11">
        <v>12100.880607277326</v>
      </c>
      <c r="V1943" s="11">
        <v>11161.339051199015</v>
      </c>
      <c r="W1943" s="11">
        <v>11778.565890038812</v>
      </c>
      <c r="X1943" s="12">
        <v>0</v>
      </c>
      <c r="Y1943" s="12">
        <v>509.60470106668532</v>
      </c>
      <c r="Z1943" s="12">
        <v>308.61329144529634</v>
      </c>
      <c r="AA1943" s="44">
        <v>232.04019061955924</v>
      </c>
      <c r="AB1943" s="45">
        <v>80.628523368737234</v>
      </c>
      <c r="AC1943" s="12">
        <v>0</v>
      </c>
      <c r="AD1943" s="12">
        <v>12170.614945592384</v>
      </c>
      <c r="AE1943" s="12">
        <v>3156.5984057921028</v>
      </c>
      <c r="AF1943" s="12">
        <v>5480.5321821881489</v>
      </c>
      <c r="AG1943" s="44">
        <v>1128.4755203370607</v>
      </c>
      <c r="AH1943" s="45">
        <v>3976.3508756005003</v>
      </c>
      <c r="AI1943" s="12">
        <v>0</v>
      </c>
      <c r="AJ1943" s="12">
        <v>-46.165900132117407</v>
      </c>
      <c r="AK1943" s="12">
        <v>25.398312101086084</v>
      </c>
      <c r="AL1943" s="12">
        <v>68.73713342818489</v>
      </c>
      <c r="AM1943" s="44">
        <v>101.32273048679239</v>
      </c>
      <c r="AN1943" s="45">
        <v>89.999999855908627</v>
      </c>
      <c r="AO1943" s="12">
        <v>0</v>
      </c>
      <c r="AP1943" s="12">
        <v>-2134.4089268311477</v>
      </c>
      <c r="AQ1943" s="12">
        <v>6763.9303660689902</v>
      </c>
      <c r="AR1943" s="12">
        <v>9820.6683144502149</v>
      </c>
      <c r="AS1943" s="44">
        <v>11828.001686823221</v>
      </c>
      <c r="AT1943" s="45">
        <v>11598.501297783336</v>
      </c>
      <c r="AU1943" s="12">
        <v>0</v>
      </c>
      <c r="AV1943" s="12">
        <v>11332.265641609665</v>
      </c>
      <c r="AW1943" s="12">
        <v>20197.51276399762</v>
      </c>
      <c r="AX1943" s="12">
        <v>18623.014962327867</v>
      </c>
      <c r="AY1943" s="44">
        <v>13287.497179252909</v>
      </c>
      <c r="AZ1943" s="45">
        <v>12100.880606251259</v>
      </c>
      <c r="BA1943" s="12">
        <v>0</v>
      </c>
      <c r="BB1943" s="12">
        <v>6294.6256368127624</v>
      </c>
      <c r="BC1943" s="12">
        <v>9615.4369974902202</v>
      </c>
      <c r="BD1943" s="12">
        <v>11808.168647689563</v>
      </c>
      <c r="BE1943" s="44">
        <v>11606.442264914755</v>
      </c>
      <c r="BF1943" s="45">
        <v>11598.501307783337</v>
      </c>
      <c r="BG1943" s="12">
        <v>0</v>
      </c>
      <c r="BH1943" s="12">
        <v>20111.516434175792</v>
      </c>
      <c r="BI1943" s="12">
        <v>18843.620808777414</v>
      </c>
      <c r="BJ1943" s="12">
        <v>13515.56203299279</v>
      </c>
      <c r="BK1943" s="44">
        <v>12180.985352581551</v>
      </c>
      <c r="BL1943" s="45">
        <v>8124.5297306507582</v>
      </c>
      <c r="BM1943" s="12">
        <v>0</v>
      </c>
      <c r="BN1943" s="12">
        <v>0</v>
      </c>
      <c r="BO1943" s="12">
        <v>71.564212233203506</v>
      </c>
      <c r="BP1943" s="12">
        <v>43.338821327098813</v>
      </c>
      <c r="BQ1943" s="48">
        <v>32.585597058607497</v>
      </c>
      <c r="BR1943" s="49">
        <v>11.322730630883759</v>
      </c>
      <c r="BS1943" s="13">
        <v>0</v>
      </c>
      <c r="BT1943" s="12">
        <v>328.13230613864476</v>
      </c>
      <c r="BV1943" s="14">
        <f>Таблица1[[#This Row],[Lкан_леб,мм]]</f>
        <v>58001.867693861357</v>
      </c>
      <c r="BW1943" s="50">
        <f>Таблица1[[#This Row],[угол обхв4]]+Таблица1[[#This Row],[Lдуг 3,мм]]</f>
        <v>12170.614945592384</v>
      </c>
      <c r="BX1943" s="54">
        <f>Таблица1[[#This Row],[угол обхв5]]+Таблица1[[#This Row],[Y5, мм]]</f>
        <v>58511.472394928045</v>
      </c>
      <c r="BY1943" s="14">
        <f>Таблица1[[#This Row],[угол обхв6]]+Таблица1[[#This Row],[Lдуг 4,мм]]</f>
        <v>15327.213351384487</v>
      </c>
      <c r="BZ1943" s="14">
        <f>Таблица1[[#This Row],[Т1]]+Таблица1[[#This Row],[X6, мм]]</f>
        <v>58820.085686373342</v>
      </c>
      <c r="CA1943" s="14">
        <f>Таблица1[[#This Row],[Т2]]+Таблица1[[#This Row],[Lдуг 5,мм]]</f>
        <v>20807.745533572637</v>
      </c>
      <c r="CB1943" s="14">
        <f>Таблица1[[#This Row],[Т3]]+Таблица1[[#This Row],[Y6, мм]]</f>
        <v>59052.125876992905</v>
      </c>
      <c r="CC1943" s="14">
        <f>Таблица1[[#This Row],[Т4]]+Таблица1[[#This Row],[Lдуг 6,мм]]</f>
        <v>21936.2210539097</v>
      </c>
      <c r="CD1943" s="14">
        <f>Таблица1[[#This Row],[Т5]]+Таблица1[[#This Row],[Lдуг 1,мм]]</f>
        <v>59132.754400361642</v>
      </c>
      <c r="CE1943" s="14">
        <f>Таблица1[[#This Row],[Т6]]+Таблица1[[#This Row],[Lпрям1, мм]]</f>
        <v>25912.571929510199</v>
      </c>
      <c r="CF1943" s="15">
        <f>Таблица1[[#This Row],[Т7]]+Таблица1[[#This Row],[Lдуг 2,мм]]</f>
        <v>59132.754400361642</v>
      </c>
      <c r="CG1943" s="14">
        <f>Таблица1[[#This Row],[Т8]]+Таблица1[[#This Row],[Lпрям2, мм]]</f>
        <v>25912.571929510199</v>
      </c>
      <c r="CH1943" s="14">
        <f>Таблица1[[#This Row],[Т9]]-Таблица1[[#This Row],[Т9]]</f>
        <v>0</v>
      </c>
      <c r="CI1943" s="50">
        <f>Таблица1[[#This Row],[Т9]]-Таблица1[[#This Row],[Т8]]</f>
        <v>33220.182470851447</v>
      </c>
      <c r="CJ1943" s="54">
        <f>Таблица1[[#This Row],[Т9]]-Таблица1[[#This Row],[Т7]]</f>
        <v>0</v>
      </c>
      <c r="CK1943" s="14">
        <f>Таблица1[[#This Row],[Т9]]-Таблица1[[#This Row],[Т6]]</f>
        <v>37196.533346451943</v>
      </c>
      <c r="CL1943" s="14">
        <f>Таблица1[[#This Row],[Т9]]-Таблица1[[#This Row],[Т5]]</f>
        <v>80.62852336873766</v>
      </c>
      <c r="CM1943" s="14">
        <f>Таблица1[[#This Row],[Т9]]-Таблица1[[#This Row],[Т4]]</f>
        <v>38325.008866789009</v>
      </c>
      <c r="CN1943" s="14">
        <f>Таблица1[[#This Row],[Т9]]-Таблица1[[#This Row],[Т3]]</f>
        <v>312.66871398829971</v>
      </c>
      <c r="CO1943" s="14">
        <f>Таблица1[[#This Row],[Т9]]-Таблица1[[#This Row],[Т2]]</f>
        <v>43805.541048977153</v>
      </c>
      <c r="CP1943" s="14">
        <f>Таблица1[[#This Row],[Т9]]-Таблица1[[#This Row],[Т1]]</f>
        <v>621.28200543359708</v>
      </c>
      <c r="CQ1943" s="14">
        <f>Таблица1[[#This Row],[Т9]]-Таблица1[[#This Row],[угол обхв6]]</f>
        <v>46962.139454769262</v>
      </c>
      <c r="CR1943" s="14">
        <f>Таблица1[[#This Row],[Т9]]-Таблица1[[#This Row],[угол обхв5]]</f>
        <v>1130.8867065002851</v>
      </c>
      <c r="CS1943" s="14">
        <f>Таблица1[[#This Row],[Т9]]-Таблица1[[#This Row],[угол обхв4]]</f>
        <v>59132.754400361642</v>
      </c>
      <c r="CT1943" s="14">
        <f>Таблица1[[#This Row],[Lкан_прям, мм]]+Таблица1[[#This Row],[Lкан_дуг, мм]]+Таблица1[[#This Row],[Lкан_леб,мм]]</f>
        <v>85045.326329871838</v>
      </c>
      <c r="CU1943" s="16">
        <f>Таблица1[[#This Row],[Lкан_леб,мм]]</f>
        <v>58001.867693861357</v>
      </c>
      <c r="CV1943" s="14">
        <f>2534431-(Таблица1[[#This Row],[Т23]]+Таблица1[[#This Row],[угол обхв3]])</f>
        <v>2449057.5413639895</v>
      </c>
      <c r="CW1943" s="50">
        <f>SUM(X1943:AC1943,AD1943:AI1943)-Таблица1[[#This Row],[lподв_min, мм]]</f>
        <v>23067.107759383904</v>
      </c>
      <c r="CX1943" s="17">
        <f>CW2382-Таблица1[[#This Row],[Суммарная длина каната]]</f>
        <v>-2426813.5719955615</v>
      </c>
    </row>
    <row r="1944" spans="1:102" x14ac:dyDescent="0.25">
      <c r="A1944" s="21">
        <v>1943</v>
      </c>
      <c r="B1944" s="10">
        <v>49.79285714285713</v>
      </c>
      <c r="C1944" s="10">
        <v>72.093469387755121</v>
      </c>
      <c r="D1944" s="11">
        <v>12318.889477269431</v>
      </c>
      <c r="E1944" s="11">
        <v>12331.991209390846</v>
      </c>
      <c r="F1944" s="11">
        <v>11447.626455954711</v>
      </c>
      <c r="G1944" s="11">
        <v>12104.417600003584</v>
      </c>
      <c r="H1944" s="11">
        <v>11910.888987269433</v>
      </c>
      <c r="I1944" s="11">
        <v>8289.5537931828039</v>
      </c>
      <c r="J1944" s="11">
        <v>4042.4374162080417</v>
      </c>
      <c r="K1944" s="11">
        <v>25950.798316022778</v>
      </c>
      <c r="L1944" s="11">
        <v>1092.6603199877093</v>
      </c>
      <c r="M1944" s="11">
        <v>58001.867693861357</v>
      </c>
      <c r="N1944" s="11">
        <v>6588.9356892940623</v>
      </c>
      <c r="O1944" s="11">
        <v>19828.946809112418</v>
      </c>
      <c r="P1944" s="43">
        <v>9457.149906422088</v>
      </c>
      <c r="Q1944" s="11">
        <v>18579.006707102249</v>
      </c>
      <c r="R1944" s="11">
        <v>11681.646353169839</v>
      </c>
      <c r="S1944" s="11">
        <v>13570.229555101312</v>
      </c>
      <c r="T1944" s="11">
        <v>12318.889477269431</v>
      </c>
      <c r="U1944" s="11">
        <v>12331.991209390846</v>
      </c>
      <c r="V1944" s="11">
        <v>11489.748091125573</v>
      </c>
      <c r="W1944" s="11">
        <v>11970.452052751567</v>
      </c>
      <c r="X1944" s="12">
        <v>0</v>
      </c>
      <c r="Y1944" s="12">
        <v>496.42238131275525</v>
      </c>
      <c r="Z1944" s="12">
        <v>302.68241795132917</v>
      </c>
      <c r="AA1944" s="44">
        <v>232.04019061955924</v>
      </c>
      <c r="AB1944" s="45">
        <v>61.515330104065711</v>
      </c>
      <c r="AC1944" s="12">
        <v>0</v>
      </c>
      <c r="AD1944" s="12">
        <v>12170.614945592384</v>
      </c>
      <c r="AE1944" s="12">
        <v>3128.7382527064374</v>
      </c>
      <c r="AF1944" s="12">
        <v>5480.5321821881471</v>
      </c>
      <c r="AG1944" s="44">
        <v>1128.4755203370619</v>
      </c>
      <c r="AH1944" s="45">
        <v>4042.4374151987477</v>
      </c>
      <c r="AI1944" s="12">
        <v>0</v>
      </c>
      <c r="AJ1944" s="12">
        <v>-46.165900132117407</v>
      </c>
      <c r="AK1944" s="12">
        <v>23.547107968507351</v>
      </c>
      <c r="AL1944" s="12">
        <v>66.053051795531829</v>
      </c>
      <c r="AM1944" s="44">
        <v>98.638648854139319</v>
      </c>
      <c r="AN1944" s="45">
        <v>89.99999985826426</v>
      </c>
      <c r="AO1944" s="12">
        <v>0</v>
      </c>
      <c r="AP1944" s="12">
        <v>-2134.4089268311477</v>
      </c>
      <c r="AQ1944" s="12">
        <v>6751.9328851058272</v>
      </c>
      <c r="AR1944" s="12">
        <v>9830.0299498343084</v>
      </c>
      <c r="AS1944" s="44">
        <v>12085.01771029621</v>
      </c>
      <c r="AT1944" s="45">
        <v>11910.889477269431</v>
      </c>
      <c r="AU1944" s="12">
        <v>0</v>
      </c>
      <c r="AV1944" s="12">
        <v>11332.265641609665</v>
      </c>
      <c r="AW1944" s="12">
        <v>20202.973431370116</v>
      </c>
      <c r="AX1944" s="12">
        <v>18744.610068254435</v>
      </c>
      <c r="AY1944" s="44">
        <v>13508.947027003735</v>
      </c>
      <c r="AZ1944" s="45">
        <v>12331.991208381554</v>
      </c>
      <c r="BA1944" s="12">
        <v>0</v>
      </c>
      <c r="BB1944" s="12">
        <v>6294.6256368127624</v>
      </c>
      <c r="BC1944" s="12">
        <v>9620.1471022338519</v>
      </c>
      <c r="BD1944" s="12">
        <v>12054.526396582058</v>
      </c>
      <c r="BE1944" s="44">
        <v>11915.518120143062</v>
      </c>
      <c r="BF1944" s="45">
        <v>11910.889487269433</v>
      </c>
      <c r="BG1944" s="12">
        <v>0</v>
      </c>
      <c r="BH1944" s="12">
        <v>20111.516434175792</v>
      </c>
      <c r="BI1944" s="12">
        <v>18953.033329359943</v>
      </c>
      <c r="BJ1944" s="12">
        <v>13735.832916253497</v>
      </c>
      <c r="BK1944" s="44">
        <v>12393.273737488422</v>
      </c>
      <c r="BL1944" s="45">
        <v>8289.5537931828057</v>
      </c>
      <c r="BM1944" s="12">
        <v>0</v>
      </c>
      <c r="BN1944" s="12">
        <v>0</v>
      </c>
      <c r="BO1944" s="12">
        <v>69.713008100624762</v>
      </c>
      <c r="BP1944" s="12">
        <v>42.505943827024481</v>
      </c>
      <c r="BQ1944" s="48">
        <v>32.585597058607497</v>
      </c>
      <c r="BR1944" s="49">
        <v>8.6386489958750605</v>
      </c>
      <c r="BS1944" s="13">
        <v>0</v>
      </c>
      <c r="BT1944" s="12">
        <v>328.13230613864476</v>
      </c>
      <c r="BV1944" s="14">
        <f>Таблица1[[#This Row],[Lкан_леб,мм]]</f>
        <v>58001.867693861357</v>
      </c>
      <c r="BW1944" s="50">
        <f>Таблица1[[#This Row],[угол обхв4]]+Таблица1[[#This Row],[Lдуг 3,мм]]</f>
        <v>12170.614945592384</v>
      </c>
      <c r="BX1944" s="54">
        <f>Таблица1[[#This Row],[угол обхв5]]+Таблица1[[#This Row],[Y5, мм]]</f>
        <v>58498.290075174111</v>
      </c>
      <c r="BY1944" s="14">
        <f>Таблица1[[#This Row],[угол обхв6]]+Таблица1[[#This Row],[Lдуг 4,мм]]</f>
        <v>15299.353198298821</v>
      </c>
      <c r="BZ1944" s="14">
        <f>Таблица1[[#This Row],[Т1]]+Таблица1[[#This Row],[X6, мм]]</f>
        <v>58800.972493125439</v>
      </c>
      <c r="CA1944" s="14">
        <f>Таблица1[[#This Row],[Т2]]+Таблица1[[#This Row],[Lдуг 5,мм]]</f>
        <v>20779.885380486969</v>
      </c>
      <c r="CB1944" s="14">
        <f>Таблица1[[#This Row],[Т3]]+Таблица1[[#This Row],[Y6, мм]]</f>
        <v>59033.012683745001</v>
      </c>
      <c r="CC1944" s="14">
        <f>Таблица1[[#This Row],[Т4]]+Таблица1[[#This Row],[Lдуг 6,мм]]</f>
        <v>21908.360900824031</v>
      </c>
      <c r="CD1944" s="14">
        <f>Таблица1[[#This Row],[Т5]]+Таблица1[[#This Row],[Lдуг 1,мм]]</f>
        <v>59094.528013849063</v>
      </c>
      <c r="CE1944" s="14">
        <f>Таблица1[[#This Row],[Т6]]+Таблица1[[#This Row],[Lпрям1, мм]]</f>
        <v>25950.798316022778</v>
      </c>
      <c r="CF1944" s="15">
        <f>Таблица1[[#This Row],[Т7]]+Таблица1[[#This Row],[Lдуг 2,мм]]</f>
        <v>59094.528013849063</v>
      </c>
      <c r="CG1944" s="14">
        <f>Таблица1[[#This Row],[Т8]]+Таблица1[[#This Row],[Lпрям2, мм]]</f>
        <v>25950.798316022778</v>
      </c>
      <c r="CH1944" s="14">
        <f>Таблица1[[#This Row],[Т9]]-Таблица1[[#This Row],[Т9]]</f>
        <v>0</v>
      </c>
      <c r="CI1944" s="50">
        <f>Таблица1[[#This Row],[Т9]]-Таблица1[[#This Row],[Т8]]</f>
        <v>33143.729697826289</v>
      </c>
      <c r="CJ1944" s="54">
        <f>Таблица1[[#This Row],[Т9]]-Таблица1[[#This Row],[Т7]]</f>
        <v>0</v>
      </c>
      <c r="CK1944" s="14">
        <f>Таблица1[[#This Row],[Т9]]-Таблица1[[#This Row],[Т6]]</f>
        <v>37186.167113025032</v>
      </c>
      <c r="CL1944" s="14">
        <f>Таблица1[[#This Row],[Т9]]-Таблица1[[#This Row],[Т5]]</f>
        <v>61.515330104062741</v>
      </c>
      <c r="CM1944" s="14">
        <f>Таблица1[[#This Row],[Т9]]-Таблица1[[#This Row],[Т4]]</f>
        <v>38314.642633362091</v>
      </c>
      <c r="CN1944" s="14">
        <f>Таблица1[[#This Row],[Т9]]-Таблица1[[#This Row],[Т3]]</f>
        <v>293.5555207236248</v>
      </c>
      <c r="CO1944" s="14">
        <f>Таблица1[[#This Row],[Т9]]-Таблица1[[#This Row],[Т2]]</f>
        <v>43795.174815550243</v>
      </c>
      <c r="CP1944" s="14">
        <f>Таблица1[[#This Row],[Т9]]-Таблица1[[#This Row],[Т1]]</f>
        <v>596.2379386749526</v>
      </c>
      <c r="CQ1944" s="14">
        <f>Таблица1[[#This Row],[Т9]]-Таблица1[[#This Row],[угол обхв6]]</f>
        <v>46923.913068256676</v>
      </c>
      <c r="CR1944" s="14">
        <f>Таблица1[[#This Row],[Т9]]-Таблица1[[#This Row],[угол обхв5]]</f>
        <v>1092.6603199877063</v>
      </c>
      <c r="CS1944" s="14">
        <f>Таблица1[[#This Row],[Т9]]-Таблица1[[#This Row],[угол обхв4]]</f>
        <v>59094.528013849063</v>
      </c>
      <c r="CT1944" s="14">
        <f>Таблица1[[#This Row],[Lкан_прям, мм]]+Таблица1[[#This Row],[Lкан_дуг, мм]]+Таблица1[[#This Row],[Lкан_леб,мм]]</f>
        <v>85045.326329871838</v>
      </c>
      <c r="CU1944" s="16">
        <f>Таблица1[[#This Row],[Lкан_леб,мм]]</f>
        <v>58001.867693861357</v>
      </c>
      <c r="CV1944" s="14">
        <f>2534431-(Таблица1[[#This Row],[Т23]]+Таблица1[[#This Row],[угол обхв3]])</f>
        <v>2449057.5413639895</v>
      </c>
      <c r="CW1944" s="50">
        <f>SUM(X1944:AC1944,AD1944:AI1944)-Таблица1[[#This Row],[lподв_min, мм]]</f>
        <v>23001.021219802446</v>
      </c>
      <c r="CX1944" s="17">
        <f>CW2383-Таблица1[[#This Row],[Суммарная длина каната]]</f>
        <v>-2426864.9730844018</v>
      </c>
    </row>
    <row r="1945" spans="1:102" x14ac:dyDescent="0.25">
      <c r="A1945" s="21">
        <v>1944</v>
      </c>
      <c r="B1945" s="10">
        <v>49.79285714285713</v>
      </c>
      <c r="C1945" s="10">
        <v>74.777551020408183</v>
      </c>
      <c r="D1945" s="11">
        <v>11808.811017776708</v>
      </c>
      <c r="E1945" s="11">
        <v>12177.506745484974</v>
      </c>
      <c r="F1945" s="11">
        <v>11760.462130091262</v>
      </c>
      <c r="G1945" s="11">
        <v>12309.352811257071</v>
      </c>
      <c r="H1945" s="11">
        <v>12216.81052777671</v>
      </c>
      <c r="I1945" s="11">
        <v>8467.5160482482424</v>
      </c>
      <c r="J1945" s="11">
        <v>3709.9906972367316</v>
      </c>
      <c r="K1945" s="11">
        <v>25979.321317653768</v>
      </c>
      <c r="L1945" s="11">
        <v>1064.1373183567109</v>
      </c>
      <c r="M1945" s="11">
        <v>58001.867693861357</v>
      </c>
      <c r="N1945" s="11">
        <v>6588.9356892940623</v>
      </c>
      <c r="O1945" s="11">
        <v>19828.946809112418</v>
      </c>
      <c r="P1945" s="43">
        <v>9468.9712086412055</v>
      </c>
      <c r="Q1945" s="11">
        <v>18683.626915569806</v>
      </c>
      <c r="R1945" s="11">
        <v>11925.582885114916</v>
      </c>
      <c r="S1945" s="11">
        <v>13784.515560332718</v>
      </c>
      <c r="T1945" s="11">
        <v>12620.112281079886</v>
      </c>
      <c r="U1945" s="11">
        <v>12577.477069587483</v>
      </c>
      <c r="V1945" s="11">
        <v>11808.811017776708</v>
      </c>
      <c r="W1945" s="11">
        <v>12177.506745484974</v>
      </c>
      <c r="X1945" s="12">
        <v>0</v>
      </c>
      <c r="Y1945" s="12">
        <v>483.17316396235628</v>
      </c>
      <c r="Z1945" s="12">
        <v>296.81844205383084</v>
      </c>
      <c r="AA1945" s="44">
        <v>232.04019061955913</v>
      </c>
      <c r="AB1945" s="45">
        <v>47.253829333787124</v>
      </c>
      <c r="AC1945" s="12">
        <v>4.8516923871774988</v>
      </c>
      <c r="AD1945" s="12">
        <v>12170.614945592384</v>
      </c>
      <c r="AE1945" s="12">
        <v>3099.4132107942032</v>
      </c>
      <c r="AF1945" s="12">
        <v>5480.5321821881462</v>
      </c>
      <c r="AG1945" s="44">
        <v>1128.4755203370587</v>
      </c>
      <c r="AH1945" s="45">
        <v>390.29476040551862</v>
      </c>
      <c r="AI1945" s="12">
        <v>3709.9906983364635</v>
      </c>
      <c r="AJ1945" s="12">
        <v>-46.165900132117407</v>
      </c>
      <c r="AK1945" s="12">
        <v>21.686509350788334</v>
      </c>
      <c r="AL1945" s="12">
        <v>63.36897016287876</v>
      </c>
      <c r="AM1945" s="44">
        <v>95.954567221486244</v>
      </c>
      <c r="AN1945" s="45">
        <v>89.318672646345348</v>
      </c>
      <c r="AO1945" s="12">
        <v>89.999999845563536</v>
      </c>
      <c r="AP1945" s="12">
        <v>-2134.4089268311477</v>
      </c>
      <c r="AQ1945" s="12">
        <v>6739.7031038930481</v>
      </c>
      <c r="AR1945" s="12">
        <v>9833.6871461614701</v>
      </c>
      <c r="AS1945" s="44">
        <v>12331.38150834662</v>
      </c>
      <c r="AT1945" s="45">
        <v>12212.141127467527</v>
      </c>
      <c r="AU1945" s="12">
        <v>12216.811017776708</v>
      </c>
      <c r="AV1945" s="12">
        <v>11332.265641609665</v>
      </c>
      <c r="AW1945" s="12">
        <v>20208.068407936778</v>
      </c>
      <c r="AX1945" s="12">
        <v>18866.510170458587</v>
      </c>
      <c r="AY1945" s="44">
        <v>13742.189712635909</v>
      </c>
      <c r="AZ1945" s="45">
        <v>12572.625490442479</v>
      </c>
      <c r="BA1945" s="12">
        <v>12177.506746584708</v>
      </c>
      <c r="BB1945" s="12">
        <v>6294.6256368127624</v>
      </c>
      <c r="BC1945" s="12">
        <v>9619.7386232401914</v>
      </c>
      <c r="BD1945" s="12">
        <v>12290.298822635181</v>
      </c>
      <c r="BE1945" s="44">
        <v>12214.313657848183</v>
      </c>
      <c r="BF1945" s="45">
        <v>12216.782171389068</v>
      </c>
      <c r="BG1945" s="12">
        <v>12216.81102777671</v>
      </c>
      <c r="BH1945" s="12">
        <v>20111.516434175792</v>
      </c>
      <c r="BI1945" s="12">
        <v>19062.748514394167</v>
      </c>
      <c r="BJ1945" s="12">
        <v>13967.398815221497</v>
      </c>
      <c r="BK1945" s="44">
        <v>12619.802917284293</v>
      </c>
      <c r="BL1945" s="45">
        <v>12182.35832462998</v>
      </c>
      <c r="BM1945" s="12">
        <v>8467.5160482482443</v>
      </c>
      <c r="BN1945" s="12">
        <v>0</v>
      </c>
      <c r="BO1945" s="12">
        <v>67.852409482905742</v>
      </c>
      <c r="BP1945" s="12">
        <v>41.682460812090426</v>
      </c>
      <c r="BQ1945" s="48">
        <v>32.585597058607483</v>
      </c>
      <c r="BR1945" s="49">
        <v>6.6358945751409042</v>
      </c>
      <c r="BS1945" s="13">
        <v>0.68132719921819118</v>
      </c>
      <c r="BT1945" s="12">
        <v>328.13230613864476</v>
      </c>
      <c r="BV1945" s="14">
        <f>Таблица1[[#This Row],[Lкан_леб,мм]]</f>
        <v>58001.867693861357</v>
      </c>
      <c r="BW1945" s="50">
        <f>Таблица1[[#This Row],[угол обхв4]]+Таблица1[[#This Row],[Lдуг 3,мм]]</f>
        <v>12170.614945592384</v>
      </c>
      <c r="BX1945" s="54">
        <f>Таблица1[[#This Row],[угол обхв5]]+Таблица1[[#This Row],[Y5, мм]]</f>
        <v>58485.040857823711</v>
      </c>
      <c r="BY1945" s="14">
        <f>Таблица1[[#This Row],[угол обхв6]]+Таблица1[[#This Row],[Lдуг 4,мм]]</f>
        <v>15270.028156386586</v>
      </c>
      <c r="BZ1945" s="14">
        <f>Таблица1[[#This Row],[Т1]]+Таблица1[[#This Row],[X6, мм]]</f>
        <v>58781.859299877542</v>
      </c>
      <c r="CA1945" s="14">
        <f>Таблица1[[#This Row],[Т2]]+Таблица1[[#This Row],[Lдуг 5,мм]]</f>
        <v>20750.560338574731</v>
      </c>
      <c r="CB1945" s="14">
        <f>Таблица1[[#This Row],[Т3]]+Таблица1[[#This Row],[Y6, мм]]</f>
        <v>59013.899490497104</v>
      </c>
      <c r="CC1945" s="14">
        <f>Таблица1[[#This Row],[Т4]]+Таблица1[[#This Row],[Lдуг 6,мм]]</f>
        <v>21879.03585891179</v>
      </c>
      <c r="CD1945" s="14">
        <f>Таблица1[[#This Row],[Т5]]+Таблица1[[#This Row],[Lдуг 1,мм]]</f>
        <v>59061.15331983089</v>
      </c>
      <c r="CE1945" s="14">
        <f>Таблица1[[#This Row],[Т6]]+Таблица1[[#This Row],[Lпрям1, мм]]</f>
        <v>22269.330619317308</v>
      </c>
      <c r="CF1945" s="15">
        <f>Таблица1[[#This Row],[Т7]]+Таблица1[[#This Row],[Lдуг 2,мм]]</f>
        <v>59066.005012218069</v>
      </c>
      <c r="CG1945" s="14">
        <f>Таблица1[[#This Row],[Т8]]+Таблица1[[#This Row],[Lпрям2, мм]]</f>
        <v>25979.321317653772</v>
      </c>
      <c r="CH1945" s="14">
        <f>Таблица1[[#This Row],[Т9]]-Таблица1[[#This Row],[Т9]]</f>
        <v>0</v>
      </c>
      <c r="CI1945" s="50">
        <f>Таблица1[[#This Row],[Т9]]-Таблица1[[#This Row],[Т8]]</f>
        <v>36796.674392900764</v>
      </c>
      <c r="CJ1945" s="54">
        <f>Таблица1[[#This Row],[Т9]]-Таблица1[[#This Row],[Т7]]</f>
        <v>4.8516923871793551</v>
      </c>
      <c r="CK1945" s="14">
        <f>Таблица1[[#This Row],[Т9]]-Таблица1[[#This Row],[Т6]]</f>
        <v>37186.96915330628</v>
      </c>
      <c r="CL1945" s="14">
        <f>Таблица1[[#This Row],[Т9]]-Таблица1[[#This Row],[Т5]]</f>
        <v>52.105521720965044</v>
      </c>
      <c r="CM1945" s="14">
        <f>Таблица1[[#This Row],[Т9]]-Таблица1[[#This Row],[Т4]]</f>
        <v>38315.444673643338</v>
      </c>
      <c r="CN1945" s="14">
        <f>Таблица1[[#This Row],[Т9]]-Таблица1[[#This Row],[Т3]]</f>
        <v>284.1457123405271</v>
      </c>
      <c r="CO1945" s="14">
        <f>Таблица1[[#This Row],[Т9]]-Таблица1[[#This Row],[Т2]]</f>
        <v>43795.976855831483</v>
      </c>
      <c r="CP1945" s="14">
        <f>Таблица1[[#This Row],[Т9]]-Таблица1[[#This Row],[Т1]]</f>
        <v>580.96415439435805</v>
      </c>
      <c r="CQ1945" s="14">
        <f>Таблица1[[#This Row],[Т9]]-Таблица1[[#This Row],[угол обхв6]]</f>
        <v>46895.390066625681</v>
      </c>
      <c r="CR1945" s="14">
        <f>Таблица1[[#This Row],[Т9]]-Таблица1[[#This Row],[угол обхв5]]</f>
        <v>1064.1373183567121</v>
      </c>
      <c r="CS1945" s="14">
        <f>Таблица1[[#This Row],[Т9]]-Таблица1[[#This Row],[угол обхв4]]</f>
        <v>59066.005012218069</v>
      </c>
      <c r="CT1945" s="14">
        <f>Таблица1[[#This Row],[Lкан_прям, мм]]+Таблица1[[#This Row],[Lкан_дуг, мм]]+Таблица1[[#This Row],[Lкан_леб,мм]]</f>
        <v>85045.326329871838</v>
      </c>
      <c r="CU1945" s="16">
        <f>Таблица1[[#This Row],[Lкан_леб,мм]]</f>
        <v>58001.867693861357</v>
      </c>
      <c r="CV1945" s="14">
        <f>2534431-(Таблица1[[#This Row],[Т23]]+Таблица1[[#This Row],[угол обхв3]])</f>
        <v>2449057.5413639895</v>
      </c>
      <c r="CW1945" s="50">
        <f>SUM(X1945:AC1945,AD1945:AI1945)-Таблица1[[#This Row],[lподв_min, мм]]</f>
        <v>23333.467938773752</v>
      </c>
      <c r="CX1945" s="17">
        <f>CW2384-Таблица1[[#This Row],[Суммарная длина каната]]</f>
        <v>-2426916.9367143884</v>
      </c>
    </row>
    <row r="1946" spans="1:102" x14ac:dyDescent="0.25">
      <c r="A1946" s="21">
        <v>1945</v>
      </c>
      <c r="B1946" s="10">
        <v>49.79285714285713</v>
      </c>
      <c r="C1946" s="10">
        <v>77.461632653061244</v>
      </c>
      <c r="D1946" s="11">
        <v>12117.827758528541</v>
      </c>
      <c r="E1946" s="11">
        <v>12399.275658728524</v>
      </c>
      <c r="F1946" s="11">
        <v>12063.357703147009</v>
      </c>
      <c r="G1946" s="11">
        <v>12528.712952684837</v>
      </c>
      <c r="H1946" s="11">
        <v>12525.827268528543</v>
      </c>
      <c r="I1946" s="11">
        <v>8658.518330064524</v>
      </c>
      <c r="J1946" s="11">
        <v>3740.7573286639995</v>
      </c>
      <c r="K1946" s="11">
        <v>25979.321317644728</v>
      </c>
      <c r="L1946" s="11">
        <v>1064.1373183657552</v>
      </c>
      <c r="M1946" s="11">
        <v>58001.867693861357</v>
      </c>
      <c r="N1946" s="11">
        <v>6588.9356892940623</v>
      </c>
      <c r="O1946" s="11">
        <v>19828.946809112418</v>
      </c>
      <c r="P1946" s="43">
        <v>9475.880289636314</v>
      </c>
      <c r="Q1946" s="11">
        <v>18788.685926633847</v>
      </c>
      <c r="R1946" s="11">
        <v>12159.217015910554</v>
      </c>
      <c r="S1946" s="11">
        <v>14009.989764140582</v>
      </c>
      <c r="T1946" s="11">
        <v>12909.508780535685</v>
      </c>
      <c r="U1946" s="11">
        <v>12836.799554525915</v>
      </c>
      <c r="V1946" s="11">
        <v>12117.827758528541</v>
      </c>
      <c r="W1946" s="11">
        <v>12399.275658728524</v>
      </c>
      <c r="X1946" s="12">
        <v>0</v>
      </c>
      <c r="Y1946" s="12">
        <v>469.85163395205205</v>
      </c>
      <c r="Z1946" s="12">
        <v>291.02677881623805</v>
      </c>
      <c r="AA1946" s="44">
        <v>232.04019061955907</v>
      </c>
      <c r="AB1946" s="45">
        <v>47.253829333786669</v>
      </c>
      <c r="AC1946" s="12">
        <v>23.964885644119242</v>
      </c>
      <c r="AD1946" s="12">
        <v>12170.614945592384</v>
      </c>
      <c r="AE1946" s="12">
        <v>3068.6465793669349</v>
      </c>
      <c r="AF1946" s="12">
        <v>5480.5321821881507</v>
      </c>
      <c r="AG1946" s="44">
        <v>1128.4755203370601</v>
      </c>
      <c r="AH1946" s="45">
        <v>390.29476040551822</v>
      </c>
      <c r="AI1946" s="12">
        <v>3740.757329754686</v>
      </c>
      <c r="AJ1946" s="12">
        <v>-46.165900132117407</v>
      </c>
      <c r="AK1946" s="12">
        <v>19.815755806064537</v>
      </c>
      <c r="AL1946" s="12">
        <v>60.684888530225699</v>
      </c>
      <c r="AM1946" s="44">
        <v>93.270485588833168</v>
      </c>
      <c r="AN1946" s="45">
        <v>86.634591013692329</v>
      </c>
      <c r="AO1946" s="12">
        <v>89.999999846833717</v>
      </c>
      <c r="AP1946" s="12">
        <v>-2134.4089268311477</v>
      </c>
      <c r="AQ1946" s="12">
        <v>6727.2463187764633</v>
      </c>
      <c r="AR1946" s="12">
        <v>9831.6318789863144</v>
      </c>
      <c r="AS1946" s="44">
        <v>12566.552521303862</v>
      </c>
      <c r="AT1946" s="45">
        <v>12502.212396583598</v>
      </c>
      <c r="AU1946" s="12">
        <v>12525.827758528541</v>
      </c>
      <c r="AV1946" s="12">
        <v>11332.265641609665</v>
      </c>
      <c r="AW1946" s="12">
        <v>20212.788143223508</v>
      </c>
      <c r="AX1946" s="12">
        <v>18988.447801562346</v>
      </c>
      <c r="AY1946" s="44">
        <v>13986.713466196572</v>
      </c>
      <c r="AZ1946" s="45">
        <v>12812.848445583853</v>
      </c>
      <c r="BA1946" s="12">
        <v>12399.275659819212</v>
      </c>
      <c r="BB1946" s="12">
        <v>6294.6256368127624</v>
      </c>
      <c r="BC1946" s="12">
        <v>9614.1909191187151</v>
      </c>
      <c r="BD1946" s="12">
        <v>12514.968605260554</v>
      </c>
      <c r="BE1946" s="44">
        <v>12502.173275142377</v>
      </c>
      <c r="BF1946" s="45">
        <v>12525.124142480629</v>
      </c>
      <c r="BG1946" s="12">
        <v>12525.827768528543</v>
      </c>
      <c r="BH1946" s="12">
        <v>20111.516434175792</v>
      </c>
      <c r="BI1946" s="12">
        <v>19172.527260744933</v>
      </c>
      <c r="BJ1946" s="12">
        <v>14209.751639069082</v>
      </c>
      <c r="BK1946" s="44">
        <v>12860.075852469923</v>
      </c>
      <c r="BL1946" s="45">
        <v>12423.226767670585</v>
      </c>
      <c r="BM1946" s="12">
        <v>8658.5183300645258</v>
      </c>
      <c r="BN1946" s="12">
        <v>0</v>
      </c>
      <c r="BO1946" s="12">
        <v>65.981655938181945</v>
      </c>
      <c r="BP1946" s="12">
        <v>40.869132724161162</v>
      </c>
      <c r="BQ1946" s="48">
        <v>32.585597058607476</v>
      </c>
      <c r="BR1946" s="49">
        <v>6.6358945751408402</v>
      </c>
      <c r="BS1946" s="13">
        <v>3.3654088331413923</v>
      </c>
      <c r="BT1946" s="12">
        <v>328.13230613864476</v>
      </c>
      <c r="BV1946" s="14">
        <f>Таблица1[[#This Row],[Lкан_леб,мм]]</f>
        <v>58001.867693861357</v>
      </c>
      <c r="BW1946" s="50">
        <f>Таблица1[[#This Row],[угол обхв4]]+Таблица1[[#This Row],[Lдуг 3,мм]]</f>
        <v>12170.614945592384</v>
      </c>
      <c r="BX1946" s="54">
        <f>Таблица1[[#This Row],[угол обхв5]]+Таблица1[[#This Row],[Y5, мм]]</f>
        <v>58471.719327813407</v>
      </c>
      <c r="BY1946" s="14">
        <f>Таблица1[[#This Row],[угол обхв6]]+Таблица1[[#This Row],[Lдуг 4,мм]]</f>
        <v>15239.261524959318</v>
      </c>
      <c r="BZ1946" s="14">
        <f>Таблица1[[#This Row],[Т1]]+Таблица1[[#This Row],[X6, мм]]</f>
        <v>58762.746106629646</v>
      </c>
      <c r="CA1946" s="14">
        <f>Таблица1[[#This Row],[Т2]]+Таблица1[[#This Row],[Lдуг 5,мм]]</f>
        <v>20719.79370714747</v>
      </c>
      <c r="CB1946" s="14">
        <f>Таблица1[[#This Row],[Т3]]+Таблица1[[#This Row],[Y6, мм]]</f>
        <v>58994.786297249208</v>
      </c>
      <c r="CC1946" s="14">
        <f>Таблица1[[#This Row],[Т4]]+Таблица1[[#This Row],[Lдуг 6,мм]]</f>
        <v>21848.269227484529</v>
      </c>
      <c r="CD1946" s="14">
        <f>Таблица1[[#This Row],[Т5]]+Таблица1[[#This Row],[Lдуг 1,мм]]</f>
        <v>59042.040126582993</v>
      </c>
      <c r="CE1946" s="14">
        <f>Таблица1[[#This Row],[Т6]]+Таблица1[[#This Row],[Lпрям1, мм]]</f>
        <v>22238.563987890047</v>
      </c>
      <c r="CF1946" s="15">
        <f>Таблица1[[#This Row],[Т7]]+Таблица1[[#This Row],[Lдуг 2,мм]]</f>
        <v>59066.005012227113</v>
      </c>
      <c r="CG1946" s="14">
        <f>Таблица1[[#This Row],[Т8]]+Таблица1[[#This Row],[Lпрям2, мм]]</f>
        <v>25979.321317644732</v>
      </c>
      <c r="CH1946" s="14">
        <f>Таблица1[[#This Row],[Т9]]-Таблица1[[#This Row],[Т9]]</f>
        <v>0</v>
      </c>
      <c r="CI1946" s="50">
        <f>Таблица1[[#This Row],[Т9]]-Таблица1[[#This Row],[Т8]]</f>
        <v>36827.441024337066</v>
      </c>
      <c r="CJ1946" s="54">
        <f>Таблица1[[#This Row],[Т9]]-Таблица1[[#This Row],[Т7]]</f>
        <v>23.964885644119931</v>
      </c>
      <c r="CK1946" s="14">
        <f>Таблица1[[#This Row],[Т9]]-Таблица1[[#This Row],[Т6]]</f>
        <v>37217.735784742588</v>
      </c>
      <c r="CL1946" s="14">
        <f>Таблица1[[#This Row],[Т9]]-Таблица1[[#This Row],[Т5]]</f>
        <v>71.21871497790562</v>
      </c>
      <c r="CM1946" s="14">
        <f>Таблица1[[#This Row],[Т9]]-Таблица1[[#This Row],[Т4]]</f>
        <v>38346.211305079647</v>
      </c>
      <c r="CN1946" s="14">
        <f>Таблица1[[#This Row],[Т9]]-Таблица1[[#This Row],[Т3]]</f>
        <v>303.25890559746767</v>
      </c>
      <c r="CO1946" s="14">
        <f>Таблица1[[#This Row],[Т9]]-Таблица1[[#This Row],[Т2]]</f>
        <v>43826.743487267799</v>
      </c>
      <c r="CP1946" s="14">
        <f>Таблица1[[#This Row],[Т9]]-Таблица1[[#This Row],[Т1]]</f>
        <v>594.28568441370589</v>
      </c>
      <c r="CQ1946" s="14">
        <f>Таблица1[[#This Row],[Т9]]-Таблица1[[#This Row],[угол обхв6]]</f>
        <v>46895.390066634733</v>
      </c>
      <c r="CR1946" s="14">
        <f>Таблица1[[#This Row],[Т9]]-Таблица1[[#This Row],[угол обхв5]]</f>
        <v>1064.1373183657561</v>
      </c>
      <c r="CS1946" s="14">
        <f>Таблица1[[#This Row],[Т9]]-Таблица1[[#This Row],[угол обхв4]]</f>
        <v>59066.005012227113</v>
      </c>
      <c r="CT1946" s="14">
        <f>Таблица1[[#This Row],[Lкан_прям, мм]]+Таблица1[[#This Row],[Lкан_дуг, мм]]+Таблица1[[#This Row],[Lкан_леб,мм]]</f>
        <v>85045.326329871838</v>
      </c>
      <c r="CU1946" s="16">
        <f>Таблица1[[#This Row],[Lкан_леб,мм]]</f>
        <v>58001.867693861357</v>
      </c>
      <c r="CV1946" s="14">
        <f>2534431-(Таблица1[[#This Row],[Т23]]+Таблица1[[#This Row],[угол обхв3]])</f>
        <v>2449057.5413639895</v>
      </c>
      <c r="CW1946" s="50">
        <f>SUM(X1946:AC1946,AD1946:AI1946)-Таблица1[[#This Row],[lподв_min, мм]]</f>
        <v>23302.701307346488</v>
      </c>
      <c r="CX1946" s="17">
        <f>CW2385-Таблица1[[#This Row],[Суммарная длина каната]]</f>
        <v>-2426969.38551505</v>
      </c>
    </row>
    <row r="1947" spans="1:102" x14ac:dyDescent="0.25">
      <c r="A1947" s="21">
        <v>1946</v>
      </c>
      <c r="B1947" s="10">
        <v>49.79285714285713</v>
      </c>
      <c r="C1947" s="10">
        <v>80.14571428571432</v>
      </c>
      <c r="D1947" s="11">
        <v>12416.12028361814</v>
      </c>
      <c r="E1947" s="11">
        <v>12635.272197732351</v>
      </c>
      <c r="F1947" s="11">
        <v>12355.648576132611</v>
      </c>
      <c r="G1947" s="11">
        <v>12762.016714749005</v>
      </c>
      <c r="H1947" s="11">
        <v>12824.119793618142</v>
      </c>
      <c r="I1947" s="11">
        <v>8862.3313921584522</v>
      </c>
      <c r="J1947" s="11">
        <v>3772.9408055738991</v>
      </c>
      <c r="K1947" s="11">
        <v>25979.321317635422</v>
      </c>
      <c r="L1947" s="11">
        <v>1064.1373183750607</v>
      </c>
      <c r="M1947" s="11">
        <v>58001.867693861357</v>
      </c>
      <c r="N1947" s="11">
        <v>6588.9356892940623</v>
      </c>
      <c r="O1947" s="11">
        <v>19828.946809112418</v>
      </c>
      <c r="P1947" s="43">
        <v>9477.8619898321231</v>
      </c>
      <c r="Q1947" s="11">
        <v>18893.953224833644</v>
      </c>
      <c r="R1947" s="11">
        <v>12382.036116713631</v>
      </c>
      <c r="S1947" s="11">
        <v>14246.157441803582</v>
      </c>
      <c r="T1947" s="11">
        <v>13186.443995669581</v>
      </c>
      <c r="U1947" s="11">
        <v>13109.389671204155</v>
      </c>
      <c r="V1947" s="11">
        <v>12416.12028361814</v>
      </c>
      <c r="W1947" s="11">
        <v>12635.272197732351</v>
      </c>
      <c r="X1947" s="12">
        <v>0</v>
      </c>
      <c r="Y1947" s="12">
        <v>456.45204934515749</v>
      </c>
      <c r="Z1947" s="12">
        <v>285.31317017523537</v>
      </c>
      <c r="AA1947" s="44">
        <v>232.04019061955876</v>
      </c>
      <c r="AB1947" s="45">
        <v>47.253829333787664</v>
      </c>
      <c r="AC1947" s="12">
        <v>43.078078901321355</v>
      </c>
      <c r="AD1947" s="12">
        <v>12170.614945592384</v>
      </c>
      <c r="AE1947" s="12">
        <v>3036.463102457034</v>
      </c>
      <c r="AF1947" s="12">
        <v>5480.5321821881489</v>
      </c>
      <c r="AG1947" s="44">
        <v>1128.4755203370637</v>
      </c>
      <c r="AH1947" s="45">
        <v>390.29476040551378</v>
      </c>
      <c r="AI1947" s="12">
        <v>3772.9408066552814</v>
      </c>
      <c r="AJ1947" s="12">
        <v>-46.165900132117407</v>
      </c>
      <c r="AK1947" s="12">
        <v>17.934040989389246</v>
      </c>
      <c r="AL1947" s="12">
        <v>58.00080689757263</v>
      </c>
      <c r="AM1947" s="44">
        <v>90.586403956180064</v>
      </c>
      <c r="AN1947" s="45">
        <v>83.950509381039083</v>
      </c>
      <c r="AO1947" s="12">
        <v>89.999999848140249</v>
      </c>
      <c r="AP1947" s="12">
        <v>-2134.4089268311477</v>
      </c>
      <c r="AQ1947" s="12">
        <v>6714.5678374591607</v>
      </c>
      <c r="AR1947" s="12">
        <v>9823.8686578778434</v>
      </c>
      <c r="AS1947" s="44">
        <v>12790.01474817143</v>
      </c>
      <c r="AT1947" s="45">
        <v>12780.716051636486</v>
      </c>
      <c r="AU1947" s="12">
        <v>12824.120283618138</v>
      </c>
      <c r="AV1947" s="12">
        <v>11332.265641609665</v>
      </c>
      <c r="AW1947" s="12">
        <v>20217.122752915515</v>
      </c>
      <c r="AX1947" s="12">
        <v>19110.155411843625</v>
      </c>
      <c r="AY1947" s="44">
        <v>14241.981765352819</v>
      </c>
      <c r="AZ1947" s="45">
        <v>13066.391584843523</v>
      </c>
      <c r="BA1947" s="12">
        <v>12635.272198813736</v>
      </c>
      <c r="BB1947" s="12">
        <v>6294.6256368127624</v>
      </c>
      <c r="BC1947" s="12">
        <v>9603.4941379972224</v>
      </c>
      <c r="BD1947" s="12">
        <v>12728.042784759351</v>
      </c>
      <c r="BE1947" s="44">
        <v>12778.465364211781</v>
      </c>
      <c r="BF1947" s="45">
        <v>12821.848227651235</v>
      </c>
      <c r="BG1947" s="12">
        <v>12824.120293618142</v>
      </c>
      <c r="BH1947" s="12">
        <v>20111.516434175792</v>
      </c>
      <c r="BI1947" s="12">
        <v>19282.12916863674</v>
      </c>
      <c r="BJ1947" s="12">
        <v>14462.359628813561</v>
      </c>
      <c r="BK1947" s="44">
        <v>13113.56534765492</v>
      </c>
      <c r="BL1947" s="45">
        <v>12678.270284092985</v>
      </c>
      <c r="BM1947" s="12">
        <v>8862.331392158454</v>
      </c>
      <c r="BN1947" s="12">
        <v>0</v>
      </c>
      <c r="BO1947" s="12">
        <v>64.09994112150666</v>
      </c>
      <c r="BP1947" s="12">
        <v>40.066765908183385</v>
      </c>
      <c r="BQ1947" s="48">
        <v>32.585597058607433</v>
      </c>
      <c r="BR1947" s="49">
        <v>6.6358945751409806</v>
      </c>
      <c r="BS1947" s="13">
        <v>6.0494904671011573</v>
      </c>
      <c r="BT1947" s="12">
        <v>328.13230613864476</v>
      </c>
      <c r="BV1947" s="14">
        <f>Таблица1[[#This Row],[Lкан_леб,мм]]</f>
        <v>58001.867693861357</v>
      </c>
      <c r="BW1947" s="50">
        <f>Таблица1[[#This Row],[угол обхв4]]+Таблица1[[#This Row],[Lдуг 3,мм]]</f>
        <v>12170.614945592384</v>
      </c>
      <c r="BX1947" s="54">
        <f>Таблица1[[#This Row],[угол обхв5]]+Таблица1[[#This Row],[Y5, мм]]</f>
        <v>58458.319743206514</v>
      </c>
      <c r="BY1947" s="14">
        <f>Таблица1[[#This Row],[угол обхв6]]+Таблица1[[#This Row],[Lдуг 4,мм]]</f>
        <v>15207.078048049418</v>
      </c>
      <c r="BZ1947" s="14">
        <f>Таблица1[[#This Row],[Т1]]+Таблица1[[#This Row],[X6, мм]]</f>
        <v>58743.632913381749</v>
      </c>
      <c r="CA1947" s="14">
        <f>Таблица1[[#This Row],[Т2]]+Таблица1[[#This Row],[Lдуг 5,мм]]</f>
        <v>20687.610230237566</v>
      </c>
      <c r="CB1947" s="14">
        <f>Таблица1[[#This Row],[Т3]]+Таблица1[[#This Row],[Y6, мм]]</f>
        <v>58975.673104001311</v>
      </c>
      <c r="CC1947" s="14">
        <f>Таблица1[[#This Row],[Т4]]+Таблица1[[#This Row],[Lдуг 6,мм]]</f>
        <v>21816.085750574628</v>
      </c>
      <c r="CD1947" s="14">
        <f>Таблица1[[#This Row],[Т5]]+Таблица1[[#This Row],[Lдуг 1,мм]]</f>
        <v>59022.926933335097</v>
      </c>
      <c r="CE1947" s="14">
        <f>Таблица1[[#This Row],[Т6]]+Таблица1[[#This Row],[Lпрям1, мм]]</f>
        <v>22206.380510980143</v>
      </c>
      <c r="CF1947" s="15">
        <f>Таблица1[[#This Row],[Т7]]+Таблица1[[#This Row],[Lдуг 2,мм]]</f>
        <v>59066.005012236419</v>
      </c>
      <c r="CG1947" s="14">
        <f>Таблица1[[#This Row],[Т8]]+Таблица1[[#This Row],[Lпрям2, мм]]</f>
        <v>25979.321317635426</v>
      </c>
      <c r="CH1947" s="14">
        <f>Таблица1[[#This Row],[Т9]]-Таблица1[[#This Row],[Т9]]</f>
        <v>0</v>
      </c>
      <c r="CI1947" s="50">
        <f>Таблица1[[#This Row],[Т9]]-Таблица1[[#This Row],[Т8]]</f>
        <v>36859.624501256272</v>
      </c>
      <c r="CJ1947" s="54">
        <f>Таблица1[[#This Row],[Т9]]-Таблица1[[#This Row],[Т7]]</f>
        <v>43.078078901322442</v>
      </c>
      <c r="CK1947" s="14">
        <f>Таблица1[[#This Row],[Т9]]-Таблица1[[#This Row],[Т6]]</f>
        <v>37249.919261661795</v>
      </c>
      <c r="CL1947" s="14">
        <f>Таблица1[[#This Row],[Т9]]-Таблица1[[#This Row],[Т5]]</f>
        <v>90.331908235108131</v>
      </c>
      <c r="CM1947" s="14">
        <f>Таблица1[[#This Row],[Т9]]-Таблица1[[#This Row],[Т4]]</f>
        <v>38378.394781998853</v>
      </c>
      <c r="CN1947" s="14">
        <f>Таблица1[[#This Row],[Т9]]-Таблица1[[#This Row],[Т3]]</f>
        <v>322.37209885467018</v>
      </c>
      <c r="CO1947" s="14">
        <f>Таблица1[[#This Row],[Т9]]-Таблица1[[#This Row],[Т2]]</f>
        <v>43858.926964187005</v>
      </c>
      <c r="CP1947" s="14">
        <f>Таблица1[[#This Row],[Т9]]-Таблица1[[#This Row],[Т1]]</f>
        <v>607.68526902990561</v>
      </c>
      <c r="CQ1947" s="14">
        <f>Таблица1[[#This Row],[Т9]]-Таблица1[[#This Row],[угол обхв6]]</f>
        <v>46895.390066644031</v>
      </c>
      <c r="CR1947" s="14">
        <f>Таблица1[[#This Row],[Т9]]-Таблица1[[#This Row],[угол обхв5]]</f>
        <v>1064.137318375062</v>
      </c>
      <c r="CS1947" s="14">
        <f>Таблица1[[#This Row],[Т9]]-Таблица1[[#This Row],[угол обхв4]]</f>
        <v>59066.005012236419</v>
      </c>
      <c r="CT1947" s="14">
        <f>Таблица1[[#This Row],[Lкан_прям, мм]]+Таблица1[[#This Row],[Lкан_дуг, мм]]+Таблица1[[#This Row],[Lкан_леб,мм]]</f>
        <v>85045.326329871838</v>
      </c>
      <c r="CU1947" s="16">
        <f>Таблица1[[#This Row],[Lкан_леб,мм]]</f>
        <v>58001.867693861357</v>
      </c>
      <c r="CV1947" s="14">
        <f>2534431-(Таблица1[[#This Row],[Т23]]+Таблица1[[#This Row],[угол обхв3]])</f>
        <v>2449057.5413639895</v>
      </c>
      <c r="CW1947" s="50">
        <f>SUM(X1947:AC1947,AD1947:AI1947)-Таблица1[[#This Row],[lподв_min, мм]]</f>
        <v>23270.517830436587</v>
      </c>
      <c r="CX1947" s="17">
        <f>CW2386-Таблица1[[#This Row],[Суммарная длина каната]]</f>
        <v>-2427022.2364826258</v>
      </c>
    </row>
    <row r="1948" spans="1:102" x14ac:dyDescent="0.25">
      <c r="A1948" s="21">
        <v>1947</v>
      </c>
      <c r="B1948" s="10">
        <v>49.79285714285713</v>
      </c>
      <c r="C1948" s="10">
        <v>82.829795918367381</v>
      </c>
      <c r="D1948" s="11">
        <v>12703.034093844</v>
      </c>
      <c r="E1948" s="11">
        <v>12884.978550170148</v>
      </c>
      <c r="F1948" s="11">
        <v>12636.693418384766</v>
      </c>
      <c r="G1948" s="11">
        <v>13008.752193485729</v>
      </c>
      <c r="H1948" s="11">
        <v>13111.033603844002</v>
      </c>
      <c r="I1948" s="11">
        <v>9078.4636505545222</v>
      </c>
      <c r="J1948" s="11">
        <v>3806.5148996156263</v>
      </c>
      <c r="K1948" s="11">
        <v>25979.321317625891</v>
      </c>
      <c r="L1948" s="11">
        <v>1064.1373183845949</v>
      </c>
      <c r="M1948" s="11">
        <v>58001.867693861357</v>
      </c>
      <c r="N1948" s="11">
        <v>6588.9356892940623</v>
      </c>
      <c r="O1948" s="11">
        <v>19828.946809112418</v>
      </c>
      <c r="P1948" s="43">
        <v>9474.9119610767757</v>
      </c>
      <c r="Q1948" s="11">
        <v>18999.197837694795</v>
      </c>
      <c r="R1948" s="11">
        <v>12593.55128850292</v>
      </c>
      <c r="S1948" s="11">
        <v>14492.500405491141</v>
      </c>
      <c r="T1948" s="11">
        <v>13450.310288468798</v>
      </c>
      <c r="U1948" s="11">
        <v>13394.649315416775</v>
      </c>
      <c r="V1948" s="11">
        <v>12703.034093844</v>
      </c>
      <c r="W1948" s="11">
        <v>12884.978550170148</v>
      </c>
      <c r="X1948" s="12">
        <v>0</v>
      </c>
      <c r="Y1948" s="12">
        <v>442.96830802281966</v>
      </c>
      <c r="Z1948" s="12">
        <v>279.68371824967608</v>
      </c>
      <c r="AA1948" s="44">
        <v>232.04019061955839</v>
      </c>
      <c r="AB1948" s="45">
        <v>47.253829333785859</v>
      </c>
      <c r="AC1948" s="12">
        <v>62.191272158755034</v>
      </c>
      <c r="AD1948" s="12">
        <v>12170.614945592384</v>
      </c>
      <c r="AE1948" s="12">
        <v>3002.8890084153068</v>
      </c>
      <c r="AF1948" s="12">
        <v>5480.5321821881489</v>
      </c>
      <c r="AG1948" s="44">
        <v>1128.4755203370632</v>
      </c>
      <c r="AH1948" s="45">
        <v>390.29476040551833</v>
      </c>
      <c r="AI1948" s="12">
        <v>3806.5149006874713</v>
      </c>
      <c r="AJ1948" s="12">
        <v>-46.165900132117407</v>
      </c>
      <c r="AK1948" s="12">
        <v>16.040507975134098</v>
      </c>
      <c r="AL1948" s="12">
        <v>55.316725264919583</v>
      </c>
      <c r="AM1948" s="44">
        <v>87.90232232352696</v>
      </c>
      <c r="AN1948" s="45">
        <v>81.266427748386235</v>
      </c>
      <c r="AO1948" s="12">
        <v>89.999999849479678</v>
      </c>
      <c r="AP1948" s="12">
        <v>-2134.4089268311477</v>
      </c>
      <c r="AQ1948" s="12">
        <v>6701.6729830767063</v>
      </c>
      <c r="AR1948" s="12">
        <v>9810.4145165247683</v>
      </c>
      <c r="AS1948" s="44">
        <v>13001.277878811627</v>
      </c>
      <c r="AT1948" s="45">
        <v>13047.041013217502</v>
      </c>
      <c r="AU1948" s="12">
        <v>13111.034093843999</v>
      </c>
      <c r="AV1948" s="12">
        <v>11332.265641609665</v>
      </c>
      <c r="AW1948" s="12">
        <v>20221.06197407109</v>
      </c>
      <c r="AX1948" s="12">
        <v>19231.365956281017</v>
      </c>
      <c r="AY1948" s="44">
        <v>14507.434512603311</v>
      </c>
      <c r="AZ1948" s="45">
        <v>13332.698595983549</v>
      </c>
      <c r="BA1948" s="12">
        <v>12884.978551241995</v>
      </c>
      <c r="BB1948" s="12">
        <v>6294.6256368127624</v>
      </c>
      <c r="BC1948" s="12">
        <v>9587.6492548594215</v>
      </c>
      <c r="BD1948" s="12">
        <v>12929.053843950915</v>
      </c>
      <c r="BE1948" s="44">
        <v>13042.583698160091</v>
      </c>
      <c r="BF1948" s="45">
        <v>13106.303369095294</v>
      </c>
      <c r="BG1948" s="12">
        <v>13111.034103844002</v>
      </c>
      <c r="BH1948" s="12">
        <v>20111.516434175792</v>
      </c>
      <c r="BI1948" s="12">
        <v>19391.313002653464</v>
      </c>
      <c r="BJ1948" s="12">
        <v>14724.668524077364</v>
      </c>
      <c r="BK1948" s="44">
        <v>13379.715208304604</v>
      </c>
      <c r="BL1948" s="45">
        <v>12946.929269603374</v>
      </c>
      <c r="BM1948" s="12">
        <v>9078.4636505545222</v>
      </c>
      <c r="BN1948" s="12">
        <v>0</v>
      </c>
      <c r="BO1948" s="12">
        <v>62.206408107251505</v>
      </c>
      <c r="BP1948" s="12">
        <v>39.276217289785485</v>
      </c>
      <c r="BQ1948" s="48">
        <v>32.585597058607377</v>
      </c>
      <c r="BR1948" s="49">
        <v>6.6358945751407257</v>
      </c>
      <c r="BS1948" s="13">
        <v>8.73357210109344</v>
      </c>
      <c r="BT1948" s="12">
        <v>328.13230613864476</v>
      </c>
      <c r="BV1948" s="14">
        <f>Таблица1[[#This Row],[Lкан_леб,мм]]</f>
        <v>58001.867693861357</v>
      </c>
      <c r="BW1948" s="50">
        <f>Таблица1[[#This Row],[угол обхв4]]+Таблица1[[#This Row],[Lдуг 3,мм]]</f>
        <v>12170.614945592384</v>
      </c>
      <c r="BX1948" s="54">
        <f>Таблица1[[#This Row],[угол обхв5]]+Таблица1[[#This Row],[Y5, мм]]</f>
        <v>58444.836001884178</v>
      </c>
      <c r="BY1948" s="14">
        <f>Таблица1[[#This Row],[угол обхв6]]+Таблица1[[#This Row],[Lдуг 4,мм]]</f>
        <v>15173.50395400769</v>
      </c>
      <c r="BZ1948" s="14">
        <f>Таблица1[[#This Row],[Т1]]+Таблица1[[#This Row],[X6, мм]]</f>
        <v>58724.519720133852</v>
      </c>
      <c r="CA1948" s="14">
        <f>Таблица1[[#This Row],[Т2]]+Таблица1[[#This Row],[Lдуг 5,мм]]</f>
        <v>20654.036136195838</v>
      </c>
      <c r="CB1948" s="14">
        <f>Таблица1[[#This Row],[Т3]]+Таблица1[[#This Row],[Y6, мм]]</f>
        <v>58956.559910753407</v>
      </c>
      <c r="CC1948" s="14">
        <f>Таблица1[[#This Row],[Т4]]+Таблица1[[#This Row],[Lдуг 6,мм]]</f>
        <v>21782.511656532901</v>
      </c>
      <c r="CD1948" s="14">
        <f>Таблица1[[#This Row],[Т5]]+Таблица1[[#This Row],[Lдуг 1,мм]]</f>
        <v>59003.813740087193</v>
      </c>
      <c r="CE1948" s="14">
        <f>Таблица1[[#This Row],[Т6]]+Таблица1[[#This Row],[Lпрям1, мм]]</f>
        <v>22172.80641693842</v>
      </c>
      <c r="CF1948" s="15">
        <f>Таблица1[[#This Row],[Т7]]+Таблица1[[#This Row],[Lдуг 2,мм]]</f>
        <v>59066.005012245951</v>
      </c>
      <c r="CG1948" s="14">
        <f>Таблица1[[#This Row],[Т8]]+Таблица1[[#This Row],[Lпрям2, мм]]</f>
        <v>25979.321317625891</v>
      </c>
      <c r="CH1948" s="14">
        <f>Таблица1[[#This Row],[Т9]]-Таблица1[[#This Row],[Т9]]</f>
        <v>0</v>
      </c>
      <c r="CI1948" s="50">
        <f>Таблица1[[#This Row],[Т9]]-Таблица1[[#This Row],[Т8]]</f>
        <v>36893.198595307535</v>
      </c>
      <c r="CJ1948" s="54">
        <f>Таблица1[[#This Row],[Т9]]-Таблица1[[#This Row],[Т7]]</f>
        <v>62.191272158757783</v>
      </c>
      <c r="CK1948" s="14">
        <f>Таблица1[[#This Row],[Т9]]-Таблица1[[#This Row],[Т6]]</f>
        <v>37283.49335571305</v>
      </c>
      <c r="CL1948" s="14">
        <f>Таблица1[[#This Row],[Т9]]-Таблица1[[#This Row],[Т5]]</f>
        <v>109.44510149254347</v>
      </c>
      <c r="CM1948" s="14">
        <f>Таблица1[[#This Row],[Т9]]-Таблица1[[#This Row],[Т4]]</f>
        <v>38411.968876050116</v>
      </c>
      <c r="CN1948" s="14">
        <f>Таблица1[[#This Row],[Т9]]-Таблица1[[#This Row],[Т3]]</f>
        <v>341.48529211209825</v>
      </c>
      <c r="CO1948" s="14">
        <f>Таблица1[[#This Row],[Т9]]-Таблица1[[#This Row],[Т2]]</f>
        <v>43892.50105823826</v>
      </c>
      <c r="CP1948" s="14">
        <f>Таблица1[[#This Row],[Т9]]-Таблица1[[#This Row],[Т1]]</f>
        <v>621.16901036177296</v>
      </c>
      <c r="CQ1948" s="14">
        <f>Таблица1[[#This Row],[Т9]]-Таблица1[[#This Row],[угол обхв6]]</f>
        <v>46895.390066653563</v>
      </c>
      <c r="CR1948" s="14">
        <f>Таблица1[[#This Row],[Т9]]-Таблица1[[#This Row],[угол обхв5]]</f>
        <v>1064.1373183845935</v>
      </c>
      <c r="CS1948" s="14">
        <f>Таблица1[[#This Row],[Т9]]-Таблица1[[#This Row],[угол обхв4]]</f>
        <v>59066.005012245951</v>
      </c>
      <c r="CT1948" s="14">
        <f>Таблица1[[#This Row],[Lкан_прям, мм]]+Таблица1[[#This Row],[Lкан_дуг, мм]]+Таблица1[[#This Row],[Lкан_леб,мм]]</f>
        <v>85045.326329871838</v>
      </c>
      <c r="CU1948" s="16">
        <f>Таблица1[[#This Row],[Lкан_леб,мм]]</f>
        <v>58001.867693861357</v>
      </c>
      <c r="CV1948" s="14">
        <f>2534431-(Таблица1[[#This Row],[Т23]]+Таблица1[[#This Row],[угол обхв3]])</f>
        <v>2449057.5413639895</v>
      </c>
      <c r="CW1948" s="50">
        <f>SUM(X1948:AC1948,AD1948:AI1948)-Таблица1[[#This Row],[lподв_min, мм]]</f>
        <v>23236.94373639486</v>
      </c>
      <c r="CX1948" s="17">
        <f>CW2387-Таблица1[[#This Row],[Суммарная длина каната]]</f>
        <v>-2427075.4003466698</v>
      </c>
    </row>
    <row r="1949" spans="1:102" x14ac:dyDescent="0.25">
      <c r="A1949" s="21">
        <v>1948</v>
      </c>
      <c r="B1949" s="10">
        <v>49.79285714285713</v>
      </c>
      <c r="C1949" s="10">
        <v>85.513877551020443</v>
      </c>
      <c r="D1949" s="11">
        <v>12977.939656636932</v>
      </c>
      <c r="E1949" s="11">
        <v>13147.846822298252</v>
      </c>
      <c r="F1949" s="11">
        <v>12905.875574743295</v>
      </c>
      <c r="G1949" s="11">
        <v>13268.378013700423</v>
      </c>
      <c r="H1949" s="11">
        <v>13385.939166636934</v>
      </c>
      <c r="I1949" s="11">
        <v>9306.3949692826191</v>
      </c>
      <c r="J1949" s="11">
        <v>3841.4518530156324</v>
      </c>
      <c r="K1949" s="11">
        <v>25979.321317616137</v>
      </c>
      <c r="L1949" s="11">
        <v>1064.137318394349</v>
      </c>
      <c r="M1949" s="11">
        <v>58001.867693861357</v>
      </c>
      <c r="N1949" s="11">
        <v>6588.9356892940623</v>
      </c>
      <c r="O1949" s="11">
        <v>19828.946809112418</v>
      </c>
      <c r="P1949" s="43">
        <v>9467.0366761823698</v>
      </c>
      <c r="Q1949" s="11">
        <v>19104.188842517982</v>
      </c>
      <c r="R1949" s="11">
        <v>12793.298434797971</v>
      </c>
      <c r="S1949" s="11">
        <v>14748.478141246438</v>
      </c>
      <c r="T1949" s="11">
        <v>13700.528696125306</v>
      </c>
      <c r="U1949" s="11">
        <v>13691.952584086588</v>
      </c>
      <c r="V1949" s="11">
        <v>12977.939656636932</v>
      </c>
      <c r="W1949" s="11">
        <v>13147.846822298252</v>
      </c>
      <c r="X1949" s="12">
        <v>0</v>
      </c>
      <c r="Y1949" s="12">
        <v>429.39391112686576</v>
      </c>
      <c r="Z1949" s="12">
        <v>274.14492189773273</v>
      </c>
      <c r="AA1949" s="44">
        <v>232.0401906195591</v>
      </c>
      <c r="AB1949" s="45">
        <v>47.253829333788751</v>
      </c>
      <c r="AC1949" s="12">
        <v>81.304465416402692</v>
      </c>
      <c r="AD1949" s="12">
        <v>12170.614945592384</v>
      </c>
      <c r="AE1949" s="12">
        <v>2967.9520550153038</v>
      </c>
      <c r="AF1949" s="12">
        <v>5480.5321821881471</v>
      </c>
      <c r="AG1949" s="44">
        <v>1128.4755203370596</v>
      </c>
      <c r="AH1949" s="45">
        <v>390.29476040551344</v>
      </c>
      <c r="AI1949" s="12">
        <v>3841.4518540777285</v>
      </c>
      <c r="AJ1949" s="12">
        <v>-46.165900132117407</v>
      </c>
      <c r="AK1949" s="12">
        <v>14.134244123237895</v>
      </c>
      <c r="AL1949" s="12">
        <v>52.632643632266493</v>
      </c>
      <c r="AM1949" s="44">
        <v>85.218240690873969</v>
      </c>
      <c r="AN1949" s="45">
        <v>78.582346115732832</v>
      </c>
      <c r="AO1949" s="12">
        <v>89.99999985084861</v>
      </c>
      <c r="AP1949" s="12">
        <v>-2134.4089268311477</v>
      </c>
      <c r="AQ1949" s="12">
        <v>6688.5671000747207</v>
      </c>
      <c r="AR1949" s="12">
        <v>9791.2989753609982</v>
      </c>
      <c r="AS1949" s="44">
        <v>13199.87836976064</v>
      </c>
      <c r="AT1949" s="45">
        <v>13300.602923825094</v>
      </c>
      <c r="AU1949" s="12">
        <v>13385.939656636932</v>
      </c>
      <c r="AV1949" s="12">
        <v>11332.265641609665</v>
      </c>
      <c r="AW1949" s="12">
        <v>20224.595115043147</v>
      </c>
      <c r="AX1949" s="12">
        <v>19351.813480491244</v>
      </c>
      <c r="AY1949" s="44">
        <v>14782.4892642175</v>
      </c>
      <c r="AZ1949" s="45">
        <v>13611.185160888377</v>
      </c>
      <c r="BA1949" s="12">
        <v>13147.846823360349</v>
      </c>
      <c r="BB1949" s="12">
        <v>6294.6256368127624</v>
      </c>
      <c r="BC1949" s="12">
        <v>9566.6680869630309</v>
      </c>
      <c r="BD1949" s="12">
        <v>13117.560733976599</v>
      </c>
      <c r="BE1949" s="44">
        <v>13293.948761162639</v>
      </c>
      <c r="BF1949" s="45">
        <v>13377.865428937144</v>
      </c>
      <c r="BG1949" s="12">
        <v>13385.939666636934</v>
      </c>
      <c r="BH1949" s="12">
        <v>20111.516434175792</v>
      </c>
      <c r="BI1949" s="12">
        <v>19499.837148448707</v>
      </c>
      <c r="BJ1949" s="12">
        <v>14996.102779219702</v>
      </c>
      <c r="BK1949" s="44">
        <v>13657.941461115526</v>
      </c>
      <c r="BL1949" s="45">
        <v>13228.614245496463</v>
      </c>
      <c r="BM1949" s="12">
        <v>9306.3949692826209</v>
      </c>
      <c r="BN1949" s="12">
        <v>0</v>
      </c>
      <c r="BO1949" s="12">
        <v>60.300144255355306</v>
      </c>
      <c r="BP1949" s="12">
        <v>38.498399509028594</v>
      </c>
      <c r="BQ1949" s="48">
        <v>32.585597058607476</v>
      </c>
      <c r="BR1949" s="49">
        <v>6.6358945751411333</v>
      </c>
      <c r="BS1949" s="13">
        <v>11.417653735115772</v>
      </c>
      <c r="BT1949" s="12">
        <v>328.13230613864476</v>
      </c>
      <c r="BV1949" s="14">
        <f>Таблица1[[#This Row],[Lкан_леб,мм]]</f>
        <v>58001.867693861357</v>
      </c>
      <c r="BW1949" s="50">
        <f>Таблица1[[#This Row],[угол обхв4]]+Таблица1[[#This Row],[Lдуг 3,мм]]</f>
        <v>12170.614945592384</v>
      </c>
      <c r="BX1949" s="54">
        <f>Таблица1[[#This Row],[угол обхв5]]+Таблица1[[#This Row],[Y5, мм]]</f>
        <v>58431.26160498822</v>
      </c>
      <c r="BY1949" s="14">
        <f>Таблица1[[#This Row],[угол обхв6]]+Таблица1[[#This Row],[Lдуг 4,мм]]</f>
        <v>15138.567000607687</v>
      </c>
      <c r="BZ1949" s="14">
        <f>Таблица1[[#This Row],[Т1]]+Таблица1[[#This Row],[X6, мм]]</f>
        <v>58705.406526885956</v>
      </c>
      <c r="CA1949" s="14">
        <f>Таблица1[[#This Row],[Т2]]+Таблица1[[#This Row],[Lдуг 5,мм]]</f>
        <v>20619.099182795835</v>
      </c>
      <c r="CB1949" s="14">
        <f>Таблица1[[#This Row],[Т3]]+Таблица1[[#This Row],[Y6, мм]]</f>
        <v>58937.446717505518</v>
      </c>
      <c r="CC1949" s="14">
        <f>Таблица1[[#This Row],[Т4]]+Таблица1[[#This Row],[Lдуг 6,мм]]</f>
        <v>21747.574703132894</v>
      </c>
      <c r="CD1949" s="14">
        <f>Таблица1[[#This Row],[Т5]]+Таблица1[[#This Row],[Lдуг 1,мм]]</f>
        <v>58984.700546839304</v>
      </c>
      <c r="CE1949" s="14">
        <f>Таблица1[[#This Row],[Т6]]+Таблица1[[#This Row],[Lпрям1, мм]]</f>
        <v>22137.869463538409</v>
      </c>
      <c r="CF1949" s="15">
        <f>Таблица1[[#This Row],[Т7]]+Таблица1[[#This Row],[Lдуг 2,мм]]</f>
        <v>59066.005012255708</v>
      </c>
      <c r="CG1949" s="14">
        <f>Таблица1[[#This Row],[Т8]]+Таблица1[[#This Row],[Lпрям2, мм]]</f>
        <v>25979.321317616137</v>
      </c>
      <c r="CH1949" s="14">
        <f>Таблица1[[#This Row],[Т9]]-Таблица1[[#This Row],[Т9]]</f>
        <v>0</v>
      </c>
      <c r="CI1949" s="50">
        <f>Таблица1[[#This Row],[Т9]]-Таблица1[[#This Row],[Т8]]</f>
        <v>36928.135548717299</v>
      </c>
      <c r="CJ1949" s="54">
        <f>Таблица1[[#This Row],[Т9]]-Таблица1[[#This Row],[Т7]]</f>
        <v>81.304465416404128</v>
      </c>
      <c r="CK1949" s="14">
        <f>Таблица1[[#This Row],[Т9]]-Таблица1[[#This Row],[Т6]]</f>
        <v>37318.430309122814</v>
      </c>
      <c r="CL1949" s="14">
        <f>Таблица1[[#This Row],[Т9]]-Таблица1[[#This Row],[Т5]]</f>
        <v>128.55829475018982</v>
      </c>
      <c r="CM1949" s="14">
        <f>Таблица1[[#This Row],[Т9]]-Таблица1[[#This Row],[Т4]]</f>
        <v>38446.905829459873</v>
      </c>
      <c r="CN1949" s="14">
        <f>Таблица1[[#This Row],[Т9]]-Таблица1[[#This Row],[Т3]]</f>
        <v>360.59848536975187</v>
      </c>
      <c r="CO1949" s="14">
        <f>Таблица1[[#This Row],[Т9]]-Таблица1[[#This Row],[Т2]]</f>
        <v>43927.438011648017</v>
      </c>
      <c r="CP1949" s="14">
        <f>Таблица1[[#This Row],[Т9]]-Таблица1[[#This Row],[Т1]]</f>
        <v>634.74340726748778</v>
      </c>
      <c r="CQ1949" s="14">
        <f>Таблица1[[#This Row],[Т9]]-Таблица1[[#This Row],[угол обхв6]]</f>
        <v>46895.390066663327</v>
      </c>
      <c r="CR1949" s="14">
        <f>Таблица1[[#This Row],[Т9]]-Таблица1[[#This Row],[угол обхв5]]</f>
        <v>1064.1373183943506</v>
      </c>
      <c r="CS1949" s="14">
        <f>Таблица1[[#This Row],[Т9]]-Таблица1[[#This Row],[угол обхв4]]</f>
        <v>59066.005012255708</v>
      </c>
      <c r="CT1949" s="14">
        <f>Таблица1[[#This Row],[Lкан_прям, мм]]+Таблица1[[#This Row],[Lкан_дуг, мм]]+Таблица1[[#This Row],[Lкан_леб,мм]]</f>
        <v>85045.326329871838</v>
      </c>
      <c r="CU1949" s="16">
        <f>Таблица1[[#This Row],[Lкан_леб,мм]]</f>
        <v>58001.867693861357</v>
      </c>
      <c r="CV1949" s="14">
        <f>2534431-(Таблица1[[#This Row],[Т23]]+Таблица1[[#This Row],[угол обхв3]])</f>
        <v>2449057.5413639895</v>
      </c>
      <c r="CW1949" s="50">
        <f>SUM(X1949:AC1949,AD1949:AI1949)-Таблица1[[#This Row],[lподв_min, мм]]</f>
        <v>23202.006782994857</v>
      </c>
      <c r="CX1949" s="17">
        <f>CW2388-Таблица1[[#This Row],[Суммарная длина каната]]</f>
        <v>-2427128.7808501343</v>
      </c>
    </row>
    <row r="1950" spans="1:102" x14ac:dyDescent="0.25">
      <c r="A1950" s="21">
        <v>1949</v>
      </c>
      <c r="B1950" s="10">
        <v>49.79285714285713</v>
      </c>
      <c r="C1950" s="10">
        <v>88.197959183673518</v>
      </c>
      <c r="D1950" s="11">
        <v>13240.233787350309</v>
      </c>
      <c r="E1950" s="11">
        <v>13423.300241117882</v>
      </c>
      <c r="F1950" s="11">
        <v>13162.604418586419</v>
      </c>
      <c r="G1950" s="11">
        <v>13540.324516827326</v>
      </c>
      <c r="H1950" s="11">
        <v>13648.233297350311</v>
      </c>
      <c r="I1950" s="11">
        <v>9545.5779139089245</v>
      </c>
      <c r="J1950" s="11">
        <v>3877.7223272089573</v>
      </c>
      <c r="K1950" s="11">
        <v>25979.321317606205</v>
      </c>
      <c r="L1950" s="11">
        <v>1064.1373184042791</v>
      </c>
      <c r="M1950" s="11">
        <v>58001.867693861357</v>
      </c>
      <c r="N1950" s="11">
        <v>6588.9356892940623</v>
      </c>
      <c r="O1950" s="11">
        <v>19828.946809112418</v>
      </c>
      <c r="P1950" s="43">
        <v>9454.2534147226179</v>
      </c>
      <c r="Q1950" s="11">
        <v>19208.695873058528</v>
      </c>
      <c r="R1950" s="11">
        <v>12980.839279957401</v>
      </c>
      <c r="S1950" s="11">
        <v>15013.528994956268</v>
      </c>
      <c r="T1950" s="11">
        <v>13936.550201368353</v>
      </c>
      <c r="U1950" s="11">
        <v>14000.647148591241</v>
      </c>
      <c r="V1950" s="11">
        <v>13240.233787350309</v>
      </c>
      <c r="W1950" s="11">
        <v>13423.300241117882</v>
      </c>
      <c r="X1950" s="12">
        <v>0</v>
      </c>
      <c r="Y1950" s="12">
        <v>415.72192286495209</v>
      </c>
      <c r="Z1950" s="12">
        <v>268.70371691174938</v>
      </c>
      <c r="AA1950" s="44">
        <v>232.0401906195587</v>
      </c>
      <c r="AB1950" s="45">
        <v>47.253829333786669</v>
      </c>
      <c r="AC1950" s="12">
        <v>100.41765867423234</v>
      </c>
      <c r="AD1950" s="12">
        <v>12170.614945592384</v>
      </c>
      <c r="AE1950" s="12">
        <v>2931.6815808219703</v>
      </c>
      <c r="AF1950" s="12">
        <v>5480.5321821881507</v>
      </c>
      <c r="AG1950" s="44">
        <v>1128.4755203370614</v>
      </c>
      <c r="AH1950" s="45">
        <v>390.29476040551748</v>
      </c>
      <c r="AI1950" s="12">
        <v>3877.7223282611199</v>
      </c>
      <c r="AJ1950" s="12">
        <v>-46.165900132117407</v>
      </c>
      <c r="AK1950" s="12">
        <v>12.214275434610315</v>
      </c>
      <c r="AL1950" s="12">
        <v>49.94856199961346</v>
      </c>
      <c r="AM1950" s="44">
        <v>82.53415905822088</v>
      </c>
      <c r="AN1950" s="45">
        <v>75.898264483080041</v>
      </c>
      <c r="AO1950" s="12">
        <v>89.999999852243704</v>
      </c>
      <c r="AP1950" s="12">
        <v>-2134.4089268311477</v>
      </c>
      <c r="AQ1950" s="12">
        <v>6675.2555623544358</v>
      </c>
      <c r="AR1950" s="12">
        <v>9766.5639767933135</v>
      </c>
      <c r="AS1950" s="44">
        <v>13385.380461313445</v>
      </c>
      <c r="AT1950" s="45">
        <v>13540.845430034136</v>
      </c>
      <c r="AU1950" s="12">
        <v>13648.233787350309</v>
      </c>
      <c r="AV1950" s="12">
        <v>11332.265641609665</v>
      </c>
      <c r="AW1950" s="12">
        <v>20227.710999474144</v>
      </c>
      <c r="AX1950" s="12">
        <v>19471.233704273549</v>
      </c>
      <c r="AY1950" s="44">
        <v>15066.542508205779</v>
      </c>
      <c r="AZ1950" s="45">
        <v>13901.240237647709</v>
      </c>
      <c r="BA1950" s="12">
        <v>13423.300242170046</v>
      </c>
      <c r="BB1950" s="12">
        <v>6294.6256368127624</v>
      </c>
      <c r="BC1950" s="12">
        <v>9540.5732877829923</v>
      </c>
      <c r="BD1950" s="12">
        <v>13293.149842028097</v>
      </c>
      <c r="BE1950" s="44">
        <v>13532.009020012309</v>
      </c>
      <c r="BF1950" s="45">
        <v>13635.938558684526</v>
      </c>
      <c r="BG1950" s="12">
        <v>13648.233797350311</v>
      </c>
      <c r="BH1950" s="12">
        <v>20111.516434175792</v>
      </c>
      <c r="BI1950" s="12">
        <v>19607.460063420251</v>
      </c>
      <c r="BJ1950" s="12">
        <v>15276.066826171287</v>
      </c>
      <c r="BK1950" s="44">
        <v>13947.63363534173</v>
      </c>
      <c r="BL1950" s="45">
        <v>13522.707152061414</v>
      </c>
      <c r="BM1950" s="12">
        <v>9545.5779139089263</v>
      </c>
      <c r="BN1950" s="12">
        <v>0</v>
      </c>
      <c r="BO1950" s="12">
        <v>58.380175566727722</v>
      </c>
      <c r="BP1950" s="12">
        <v>37.734286565003146</v>
      </c>
      <c r="BQ1950" s="48">
        <v>32.585597058607419</v>
      </c>
      <c r="BR1950" s="49">
        <v>6.6358945751408402</v>
      </c>
      <c r="BS1950" s="13">
        <v>14.101735369163665</v>
      </c>
      <c r="BT1950" s="12">
        <v>328.13230613864476</v>
      </c>
      <c r="BV1950" s="14">
        <f>Таблица1[[#This Row],[Lкан_леб,мм]]</f>
        <v>58001.867693861357</v>
      </c>
      <c r="BW1950" s="50">
        <f>Таблица1[[#This Row],[угол обхв4]]+Таблица1[[#This Row],[Lдуг 3,мм]]</f>
        <v>12170.614945592384</v>
      </c>
      <c r="BX1950" s="54">
        <f>Таблица1[[#This Row],[угол обхв5]]+Таблица1[[#This Row],[Y5, мм]]</f>
        <v>58417.589616726313</v>
      </c>
      <c r="BY1950" s="14">
        <f>Таблица1[[#This Row],[угол обхв6]]+Таблица1[[#This Row],[Lдуг 4,мм]]</f>
        <v>15102.296526414355</v>
      </c>
      <c r="BZ1950" s="14">
        <f>Таблица1[[#This Row],[Т1]]+Таблица1[[#This Row],[X6, мм]]</f>
        <v>58686.293333638059</v>
      </c>
      <c r="CA1950" s="14">
        <f>Таблица1[[#This Row],[Т2]]+Таблица1[[#This Row],[Lдуг 5,мм]]</f>
        <v>20582.828708602505</v>
      </c>
      <c r="CB1950" s="14">
        <f>Таблица1[[#This Row],[Т3]]+Таблица1[[#This Row],[Y6, мм]]</f>
        <v>58918.333524257621</v>
      </c>
      <c r="CC1950" s="14">
        <f>Таблица1[[#This Row],[Т4]]+Таблица1[[#This Row],[Lдуг 6,мм]]</f>
        <v>21711.304228939567</v>
      </c>
      <c r="CD1950" s="14">
        <f>Таблица1[[#This Row],[Т5]]+Таблица1[[#This Row],[Lдуг 1,мм]]</f>
        <v>58965.587353591407</v>
      </c>
      <c r="CE1950" s="14">
        <f>Таблица1[[#This Row],[Т6]]+Таблица1[[#This Row],[Lпрям1, мм]]</f>
        <v>22101.598989345086</v>
      </c>
      <c r="CF1950" s="15">
        <f>Таблица1[[#This Row],[Т7]]+Таблица1[[#This Row],[Lдуг 2,мм]]</f>
        <v>59066.005012265639</v>
      </c>
      <c r="CG1950" s="14">
        <f>Таблица1[[#This Row],[Т8]]+Таблица1[[#This Row],[Lпрям2, мм]]</f>
        <v>25979.321317606205</v>
      </c>
      <c r="CH1950" s="14">
        <f>Таблица1[[#This Row],[Т9]]-Таблица1[[#This Row],[Т9]]</f>
        <v>0</v>
      </c>
      <c r="CI1950" s="50">
        <f>Таблица1[[#This Row],[Т9]]-Таблица1[[#This Row],[Т8]]</f>
        <v>36964.40602292055</v>
      </c>
      <c r="CJ1950" s="54">
        <f>Таблица1[[#This Row],[Т9]]-Таблица1[[#This Row],[Т7]]</f>
        <v>100.41765867423237</v>
      </c>
      <c r="CK1950" s="14">
        <f>Таблица1[[#This Row],[Т9]]-Таблица1[[#This Row],[Т6]]</f>
        <v>37354.700783326072</v>
      </c>
      <c r="CL1950" s="14">
        <f>Таблица1[[#This Row],[Т9]]-Таблица1[[#This Row],[Т5]]</f>
        <v>147.67148800801806</v>
      </c>
      <c r="CM1950" s="14">
        <f>Таблица1[[#This Row],[Т9]]-Таблица1[[#This Row],[Т4]]</f>
        <v>38483.176303663131</v>
      </c>
      <c r="CN1950" s="14">
        <f>Таблица1[[#This Row],[Т9]]-Таблица1[[#This Row],[Т3]]</f>
        <v>379.71167862758011</v>
      </c>
      <c r="CO1950" s="14">
        <f>Таблица1[[#This Row],[Т9]]-Таблица1[[#This Row],[Т2]]</f>
        <v>43963.708485851283</v>
      </c>
      <c r="CP1950" s="14">
        <f>Таблица1[[#This Row],[Т9]]-Таблица1[[#This Row],[Т1]]</f>
        <v>648.41539553932671</v>
      </c>
      <c r="CQ1950" s="14">
        <f>Таблица1[[#This Row],[Т9]]-Таблица1[[#This Row],[угол обхв6]]</f>
        <v>46895.390066673252</v>
      </c>
      <c r="CR1950" s="14">
        <f>Таблица1[[#This Row],[Т9]]-Таблица1[[#This Row],[угол обхв5]]</f>
        <v>1064.1373184042823</v>
      </c>
      <c r="CS1950" s="14">
        <f>Таблица1[[#This Row],[Т9]]-Таблица1[[#This Row],[угол обхв4]]</f>
        <v>59066.005012265639</v>
      </c>
      <c r="CT1950" s="14">
        <f>Таблица1[[#This Row],[Lкан_прям, мм]]+Таблица1[[#This Row],[Lкан_дуг, мм]]+Таблица1[[#This Row],[Lкан_леб,мм]]</f>
        <v>85045.326329871838</v>
      </c>
      <c r="CU1950" s="16">
        <f>Таблица1[[#This Row],[Lкан_леб,мм]]</f>
        <v>58001.867693861357</v>
      </c>
      <c r="CV1950" s="14">
        <f>2534431-(Таблица1[[#This Row],[Т23]]+Таблица1[[#This Row],[угол обхв3]])</f>
        <v>2449057.5413639895</v>
      </c>
      <c r="CW1950" s="50">
        <f>SUM(X1950:AC1950,AD1950:AI1950)-Таблица1[[#This Row],[lподв_min, мм]]</f>
        <v>23165.736308801526</v>
      </c>
      <c r="CX1950" s="17">
        <f>CW2389-Таблица1[[#This Row],[Суммарная длина каната]]</f>
        <v>-2427182.2739338046</v>
      </c>
    </row>
    <row r="1951" spans="1:102" x14ac:dyDescent="0.25">
      <c r="A1951" s="21">
        <v>1950</v>
      </c>
      <c r="B1951" s="10">
        <v>49.79285714285713</v>
      </c>
      <c r="C1951" s="10">
        <v>90.88204081632658</v>
      </c>
      <c r="D1951" s="11">
        <v>13489.340972739015</v>
      </c>
      <c r="E1951" s="11">
        <v>13710.734419902921</v>
      </c>
      <c r="F1951" s="11">
        <v>13406.316647755475</v>
      </c>
      <c r="G1951" s="11">
        <v>13823.995010847113</v>
      </c>
      <c r="H1951" s="11">
        <v>13897.340482739017</v>
      </c>
      <c r="I1951" s="11">
        <v>9795.4390755648328</v>
      </c>
      <c r="J1951" s="11">
        <v>3915.2953443380889</v>
      </c>
      <c r="K1951" s="11">
        <v>25979.321317596103</v>
      </c>
      <c r="L1951" s="11">
        <v>1064.1373184143768</v>
      </c>
      <c r="M1951" s="11">
        <v>58001.867693861357</v>
      </c>
      <c r="N1951" s="11">
        <v>6588.9356892940623</v>
      </c>
      <c r="O1951" s="11">
        <v>19828.946809112418</v>
      </c>
      <c r="P1951" s="43">
        <v>9436.5902251188309</v>
      </c>
      <c r="Q1951" s="11">
        <v>19312.489624984988</v>
      </c>
      <c r="R1951" s="11">
        <v>13155.762330822377</v>
      </c>
      <c r="S1951" s="11">
        <v>15287.071404705681</v>
      </c>
      <c r="T1951" s="11">
        <v>14157.856937091909</v>
      </c>
      <c r="U1951" s="11">
        <v>14320.055686071533</v>
      </c>
      <c r="V1951" s="11">
        <v>13489.340972739015</v>
      </c>
      <c r="W1951" s="11">
        <v>13710.734419902921</v>
      </c>
      <c r="X1951" s="12">
        <v>0</v>
      </c>
      <c r="Y1951" s="12">
        <v>401.94492624394718</v>
      </c>
      <c r="Z1951" s="12">
        <v>263.36752028485694</v>
      </c>
      <c r="AA1951" s="44">
        <v>232.04019061955924</v>
      </c>
      <c r="AB1951" s="45">
        <v>47.253829333786854</v>
      </c>
      <c r="AC1951" s="12">
        <v>119.53085193222653</v>
      </c>
      <c r="AD1951" s="12">
        <v>12170.614945592384</v>
      </c>
      <c r="AE1951" s="12">
        <v>2894.1085636928374</v>
      </c>
      <c r="AF1951" s="12">
        <v>5480.5321821881471</v>
      </c>
      <c r="AG1951" s="44">
        <v>1128.4755203370614</v>
      </c>
      <c r="AH1951" s="45">
        <v>390.29476040551799</v>
      </c>
      <c r="AI1951" s="12">
        <v>3915.2953453801551</v>
      </c>
      <c r="AJ1951" s="12">
        <v>-46.165900132117407</v>
      </c>
      <c r="AK1951" s="12">
        <v>10.279560334733892</v>
      </c>
      <c r="AL1951" s="12">
        <v>47.264480366960356</v>
      </c>
      <c r="AM1951" s="44">
        <v>79.850077425567846</v>
      </c>
      <c r="AN1951" s="45">
        <v>73.21418285042698</v>
      </c>
      <c r="AO1951" s="12">
        <v>89.999999853661649</v>
      </c>
      <c r="AP1951" s="12">
        <v>-2134.4089268311477</v>
      </c>
      <c r="AQ1951" s="12">
        <v>6661.7437842520221</v>
      </c>
      <c r="AR1951" s="12">
        <v>9736.2637931733516</v>
      </c>
      <c r="AS1951" s="44">
        <v>13557.377133646933</v>
      </c>
      <c r="AT1951" s="45">
        <v>13767.241403220027</v>
      </c>
      <c r="AU1951" s="12">
        <v>13897.340972739014</v>
      </c>
      <c r="AV1951" s="12">
        <v>11332.265641609665</v>
      </c>
      <c r="AW1951" s="12">
        <v>20230.397903653949</v>
      </c>
      <c r="AX1951" s="12">
        <v>19589.364601480647</v>
      </c>
      <c r="AY1951" s="44">
        <v>15358.970988516678</v>
      </c>
      <c r="AZ1951" s="45">
        <v>14202.227401275462</v>
      </c>
      <c r="BA1951" s="12">
        <v>13710.734420944989</v>
      </c>
      <c r="BB1951" s="12">
        <v>6294.6256368127624</v>
      </c>
      <c r="BC1951" s="12">
        <v>9509.3983200767907</v>
      </c>
      <c r="BD1951" s="12">
        <v>13455.4358988769</v>
      </c>
      <c r="BE1951" s="44">
        <v>13756.242134267355</v>
      </c>
      <c r="BF1951" s="45">
        <v>13879.956506610897</v>
      </c>
      <c r="BG1951" s="12">
        <v>13897.340982739017</v>
      </c>
      <c r="BH1951" s="12">
        <v>20111.516434175792</v>
      </c>
      <c r="BI1951" s="12">
        <v>19713.940719526519</v>
      </c>
      <c r="BJ1951" s="12">
        <v>15563.94638120134</v>
      </c>
      <c r="BK1951" s="44">
        <v>14248.156102260536</v>
      </c>
      <c r="BL1951" s="45">
        <v>13828.562704698992</v>
      </c>
      <c r="BM1951" s="12">
        <v>9795.4390755648346</v>
      </c>
      <c r="BN1951" s="12">
        <v>0</v>
      </c>
      <c r="BO1951" s="12">
        <v>56.445460466851308</v>
      </c>
      <c r="BP1951" s="12">
        <v>36.984920032226462</v>
      </c>
      <c r="BQ1951" s="48">
        <v>32.585597058607497</v>
      </c>
      <c r="BR1951" s="49">
        <v>6.635894575140866</v>
      </c>
      <c r="BS1951" s="13">
        <v>16.785817003234659</v>
      </c>
      <c r="BT1951" s="12">
        <v>328.13230613864476</v>
      </c>
      <c r="BV1951" s="14">
        <f>Таблица1[[#This Row],[Lкан_леб,мм]]</f>
        <v>58001.867693861357</v>
      </c>
      <c r="BW1951" s="50">
        <f>Таблица1[[#This Row],[угол обхв4]]+Таблица1[[#This Row],[Lдуг 3,мм]]</f>
        <v>12170.614945592384</v>
      </c>
      <c r="BX1951" s="54">
        <f>Таблица1[[#This Row],[угол обхв5]]+Таблица1[[#This Row],[Y5, мм]]</f>
        <v>58403.812620105302</v>
      </c>
      <c r="BY1951" s="14">
        <f>Таблица1[[#This Row],[угол обхв6]]+Таблица1[[#This Row],[Lдуг 4,мм]]</f>
        <v>15064.723509285221</v>
      </c>
      <c r="BZ1951" s="14">
        <f>Таблица1[[#This Row],[Т1]]+Таблица1[[#This Row],[X6, мм]]</f>
        <v>58667.180140390155</v>
      </c>
      <c r="CA1951" s="14">
        <f>Таблица1[[#This Row],[Т2]]+Таблица1[[#This Row],[Lдуг 5,мм]]</f>
        <v>20545.255691473369</v>
      </c>
      <c r="CB1951" s="14">
        <f>Таблица1[[#This Row],[Т3]]+Таблица1[[#This Row],[Y6, мм]]</f>
        <v>58899.220331009717</v>
      </c>
      <c r="CC1951" s="14">
        <f>Таблица1[[#This Row],[Т4]]+Таблица1[[#This Row],[Lдуг 6,мм]]</f>
        <v>21673.731211810431</v>
      </c>
      <c r="CD1951" s="14">
        <f>Таблица1[[#This Row],[Т5]]+Таблица1[[#This Row],[Lдуг 1,мм]]</f>
        <v>58946.474160343503</v>
      </c>
      <c r="CE1951" s="14">
        <f>Таблица1[[#This Row],[Т6]]+Таблица1[[#This Row],[Lпрям1, мм]]</f>
        <v>22064.02597221595</v>
      </c>
      <c r="CF1951" s="15">
        <f>Таблица1[[#This Row],[Т7]]+Таблица1[[#This Row],[Lдуг 2,мм]]</f>
        <v>59066.005012275731</v>
      </c>
      <c r="CG1951" s="14">
        <f>Таблица1[[#This Row],[Т8]]+Таблица1[[#This Row],[Lпрям2, мм]]</f>
        <v>25979.321317596106</v>
      </c>
      <c r="CH1951" s="14">
        <f>Таблица1[[#This Row],[Т9]]-Таблица1[[#This Row],[Т9]]</f>
        <v>0</v>
      </c>
      <c r="CI1951" s="50">
        <f>Таблица1[[#This Row],[Т9]]-Таблица1[[#This Row],[Т8]]</f>
        <v>37001.979040059785</v>
      </c>
      <c r="CJ1951" s="54">
        <f>Таблица1[[#This Row],[Т9]]-Таблица1[[#This Row],[Т7]]</f>
        <v>119.53085193222796</v>
      </c>
      <c r="CK1951" s="14">
        <f>Таблица1[[#This Row],[Т9]]-Таблица1[[#This Row],[Т6]]</f>
        <v>37392.2738004653</v>
      </c>
      <c r="CL1951" s="14">
        <f>Таблица1[[#This Row],[Т9]]-Таблица1[[#This Row],[Т5]]</f>
        <v>166.78468126601365</v>
      </c>
      <c r="CM1951" s="14">
        <f>Таблица1[[#This Row],[Т9]]-Таблица1[[#This Row],[Т4]]</f>
        <v>38520.749320802366</v>
      </c>
      <c r="CN1951" s="14">
        <f>Таблица1[[#This Row],[Т9]]-Таблица1[[#This Row],[Т3]]</f>
        <v>398.8248718855757</v>
      </c>
      <c r="CO1951" s="14">
        <f>Таблица1[[#This Row],[Т9]]-Таблица1[[#This Row],[Т2]]</f>
        <v>44001.28150299051</v>
      </c>
      <c r="CP1951" s="14">
        <f>Таблица1[[#This Row],[Т9]]-Таблица1[[#This Row],[Т1]]</f>
        <v>662.19239217042923</v>
      </c>
      <c r="CQ1951" s="14">
        <f>Таблица1[[#This Row],[Т9]]-Таблица1[[#This Row],[угол обхв6]]</f>
        <v>46895.390066683351</v>
      </c>
      <c r="CR1951" s="14">
        <f>Таблица1[[#This Row],[Т9]]-Таблица1[[#This Row],[угол обхв5]]</f>
        <v>1064.137318414374</v>
      </c>
      <c r="CS1951" s="14">
        <f>Таблица1[[#This Row],[Т9]]-Таблица1[[#This Row],[угол обхв4]]</f>
        <v>59066.005012275731</v>
      </c>
      <c r="CT1951" s="14">
        <f>Таблица1[[#This Row],[Lкан_прям, мм]]+Таблица1[[#This Row],[Lкан_дуг, мм]]+Таблица1[[#This Row],[Lкан_леб,мм]]</f>
        <v>85045.326329871838</v>
      </c>
      <c r="CU1951" s="16">
        <f>Таблица1[[#This Row],[Lкан_леб,мм]]</f>
        <v>58001.867693861357</v>
      </c>
      <c r="CV1951" s="14">
        <f>2534431-(Таблица1[[#This Row],[Т23]]+Таблица1[[#This Row],[угол обхв3]])</f>
        <v>2449057.5413639895</v>
      </c>
      <c r="CW1951" s="50">
        <f>SUM(X1951:AC1951,AD1951:AI1951)-Таблица1[[#This Row],[lподв_min, мм]]</f>
        <v>23128.163291672394</v>
      </c>
      <c r="CX1951" s="17">
        <f>CW2390-Таблица1[[#This Row],[Суммарная длина каната]]</f>
        <v>-2427235.766816549</v>
      </c>
    </row>
    <row r="1952" spans="1:102" x14ac:dyDescent="0.25">
      <c r="A1952" s="21">
        <v>1951</v>
      </c>
      <c r="B1952" s="10">
        <v>49.79285714285713</v>
      </c>
      <c r="C1952" s="10">
        <v>93.566122448979641</v>
      </c>
      <c r="D1952" s="11">
        <v>13724.714633723081</v>
      </c>
      <c r="E1952" s="11">
        <v>14009.518684316339</v>
      </c>
      <c r="F1952" s="11">
        <v>13636.477520525577</v>
      </c>
      <c r="G1952" s="11">
        <v>14118.767079519981</v>
      </c>
      <c r="H1952" s="11">
        <v>14132.71414372308</v>
      </c>
      <c r="I1952" s="11">
        <v>10055.380463693062</v>
      </c>
      <c r="J1952" s="11">
        <v>3954.1382206232784</v>
      </c>
      <c r="K1952" s="11">
        <v>25979.321317585873</v>
      </c>
      <c r="L1952" s="11">
        <v>1064.1373184246113</v>
      </c>
      <c r="M1952" s="11">
        <v>58001.867693861357</v>
      </c>
      <c r="N1952" s="11">
        <v>6588.9356892940623</v>
      </c>
      <c r="O1952" s="11">
        <v>19828.946809112418</v>
      </c>
      <c r="P1952" s="43">
        <v>9414.085863097418</v>
      </c>
      <c r="Q1952" s="11">
        <v>19415.342359007762</v>
      </c>
      <c r="R1952" s="11">
        <v>13317.683779595238</v>
      </c>
      <c r="S1952" s="11">
        <v>15568.505176813296</v>
      </c>
      <c r="T1952" s="11">
        <v>14363.963322633925</v>
      </c>
      <c r="U1952" s="11">
        <v>14649.477365580819</v>
      </c>
      <c r="V1952" s="11">
        <v>13724.714633723081</v>
      </c>
      <c r="W1952" s="11">
        <v>14009.518684316339</v>
      </c>
      <c r="X1952" s="12">
        <v>0</v>
      </c>
      <c r="Y1952" s="12">
        <v>388.05497424825126</v>
      </c>
      <c r="Z1952" s="12">
        <v>258.14427903265573</v>
      </c>
      <c r="AA1952" s="44">
        <v>232.04019061955881</v>
      </c>
      <c r="AB1952" s="45">
        <v>47.253829333785767</v>
      </c>
      <c r="AC1952" s="12">
        <v>138.64404519035966</v>
      </c>
      <c r="AD1952" s="12">
        <v>12170.614945592384</v>
      </c>
      <c r="AE1952" s="12">
        <v>2855.2656874076542</v>
      </c>
      <c r="AF1952" s="12">
        <v>5480.5321821881471</v>
      </c>
      <c r="AG1952" s="44">
        <v>1128.4755203370619</v>
      </c>
      <c r="AH1952" s="45">
        <v>390.29476040551896</v>
      </c>
      <c r="AI1952" s="12">
        <v>3954.1382216551069</v>
      </c>
      <c r="AJ1952" s="12">
        <v>-46.165900132117407</v>
      </c>
      <c r="AK1952" s="12">
        <v>8.3289828175949445</v>
      </c>
      <c r="AL1952" s="12">
        <v>44.580398734307309</v>
      </c>
      <c r="AM1952" s="44">
        <v>77.165995792914742</v>
      </c>
      <c r="AN1952" s="45">
        <v>70.530101217774032</v>
      </c>
      <c r="AO1952" s="12">
        <v>89.999999855099205</v>
      </c>
      <c r="AP1952" s="12">
        <v>-2134.4089268311477</v>
      </c>
      <c r="AQ1952" s="12">
        <v>6648.0372350405496</v>
      </c>
      <c r="AR1952" s="12">
        <v>9700.4649077157992</v>
      </c>
      <c r="AS1952" s="44">
        <v>13715.490999883341</v>
      </c>
      <c r="AT1952" s="45">
        <v>13979.294096159116</v>
      </c>
      <c r="AU1952" s="12">
        <v>14132.714633723081</v>
      </c>
      <c r="AV1952" s="12">
        <v>11332.265641609665</v>
      </c>
      <c r="AW1952" s="12">
        <v>20232.64348644625</v>
      </c>
      <c r="AX1952" s="12">
        <v>19705.946974944021</v>
      </c>
      <c r="AY1952" s="44">
        <v>15659.13307255546</v>
      </c>
      <c r="AZ1952" s="45">
        <v>14513.486240123042</v>
      </c>
      <c r="BA1952" s="12">
        <v>14009.51868534817</v>
      </c>
      <c r="BB1952" s="12">
        <v>6294.6256368127624</v>
      </c>
      <c r="BC1952" s="12">
        <v>9473.1874088439054</v>
      </c>
      <c r="BD1952" s="12">
        <v>13604.062824213621</v>
      </c>
      <c r="BE1952" s="44">
        <v>13966.156102345822</v>
      </c>
      <c r="BF1952" s="45">
        <v>14109.383860197891</v>
      </c>
      <c r="BG1952" s="12">
        <v>14132.714643723082</v>
      </c>
      <c r="BH1952" s="12">
        <v>20111.516434175792</v>
      </c>
      <c r="BI1952" s="12">
        <v>19819.039036341594</v>
      </c>
      <c r="BJ1952" s="12">
        <v>15859.109792749558</v>
      </c>
      <c r="BK1952" s="44">
        <v>14558.849469838653</v>
      </c>
      <c r="BL1952" s="45">
        <v>14145.509809774116</v>
      </c>
      <c r="BM1952" s="12">
        <v>10055.380463693064</v>
      </c>
      <c r="BN1952" s="12">
        <v>0</v>
      </c>
      <c r="BO1952" s="12">
        <v>54.494882949712355</v>
      </c>
      <c r="BP1952" s="12">
        <v>36.251415916712361</v>
      </c>
      <c r="BQ1952" s="48">
        <v>32.585597058607441</v>
      </c>
      <c r="BR1952" s="49">
        <v>6.6358945751407132</v>
      </c>
      <c r="BS1952" s="13">
        <v>19.469898637325173</v>
      </c>
      <c r="BT1952" s="12">
        <v>328.13230613864476</v>
      </c>
      <c r="BV1952" s="14">
        <f>Таблица1[[#This Row],[Lкан_леб,мм]]</f>
        <v>58001.867693861357</v>
      </c>
      <c r="BW1952" s="50">
        <f>Таблица1[[#This Row],[угол обхв4]]+Таблица1[[#This Row],[Lдуг 3,мм]]</f>
        <v>12170.614945592384</v>
      </c>
      <c r="BX1952" s="54">
        <f>Таблица1[[#This Row],[угол обхв5]]+Таблица1[[#This Row],[Y5, мм]]</f>
        <v>58389.922668109612</v>
      </c>
      <c r="BY1952" s="14">
        <f>Таблица1[[#This Row],[угол обхв6]]+Таблица1[[#This Row],[Lдуг 4,мм]]</f>
        <v>15025.880633000039</v>
      </c>
      <c r="BZ1952" s="14">
        <f>Таблица1[[#This Row],[Т1]]+Таблица1[[#This Row],[X6, мм]]</f>
        <v>58648.066947142266</v>
      </c>
      <c r="CA1952" s="14">
        <f>Таблица1[[#This Row],[Т2]]+Таблица1[[#This Row],[Lдуг 5,мм]]</f>
        <v>20506.412815188185</v>
      </c>
      <c r="CB1952" s="14">
        <f>Таблица1[[#This Row],[Т3]]+Таблица1[[#This Row],[Y6, мм]]</f>
        <v>58880.107137761828</v>
      </c>
      <c r="CC1952" s="14">
        <f>Таблица1[[#This Row],[Т4]]+Таблица1[[#This Row],[Lдуг 6,мм]]</f>
        <v>21634.888335525247</v>
      </c>
      <c r="CD1952" s="14">
        <f>Таблица1[[#This Row],[Т5]]+Таблица1[[#This Row],[Lдуг 1,мм]]</f>
        <v>58927.360967095614</v>
      </c>
      <c r="CE1952" s="14">
        <f>Таблица1[[#This Row],[Т6]]+Таблица1[[#This Row],[Lпрям1, мм]]</f>
        <v>22025.183095930766</v>
      </c>
      <c r="CF1952" s="15">
        <f>Таблица1[[#This Row],[Т7]]+Таблица1[[#This Row],[Lдуг 2,мм]]</f>
        <v>59066.005012285976</v>
      </c>
      <c r="CG1952" s="14">
        <f>Таблица1[[#This Row],[Т8]]+Таблица1[[#This Row],[Lпрям2, мм]]</f>
        <v>25979.321317585873</v>
      </c>
      <c r="CH1952" s="14">
        <f>Таблица1[[#This Row],[Т9]]-Таблица1[[#This Row],[Т9]]</f>
        <v>0</v>
      </c>
      <c r="CI1952" s="50">
        <f>Таблица1[[#This Row],[Т9]]-Таблица1[[#This Row],[Т8]]</f>
        <v>37040.821916355213</v>
      </c>
      <c r="CJ1952" s="54">
        <f>Таблица1[[#This Row],[Т9]]-Таблица1[[#This Row],[Т7]]</f>
        <v>138.64404519036179</v>
      </c>
      <c r="CK1952" s="14">
        <f>Таблица1[[#This Row],[Т9]]-Таблица1[[#This Row],[Т6]]</f>
        <v>37431.116676760728</v>
      </c>
      <c r="CL1952" s="14">
        <f>Таблица1[[#This Row],[Т9]]-Таблица1[[#This Row],[Т5]]</f>
        <v>185.89787452414748</v>
      </c>
      <c r="CM1952" s="14">
        <f>Таблица1[[#This Row],[Т9]]-Таблица1[[#This Row],[Т4]]</f>
        <v>38559.592197097794</v>
      </c>
      <c r="CN1952" s="14">
        <f>Таблица1[[#This Row],[Т9]]-Таблица1[[#This Row],[Т3]]</f>
        <v>417.93806514370954</v>
      </c>
      <c r="CO1952" s="14">
        <f>Таблица1[[#This Row],[Т9]]-Таблица1[[#This Row],[Т2]]</f>
        <v>44040.124379285939</v>
      </c>
      <c r="CP1952" s="14">
        <f>Таблица1[[#This Row],[Т9]]-Таблица1[[#This Row],[Т1]]</f>
        <v>676.08234417636413</v>
      </c>
      <c r="CQ1952" s="14">
        <f>Таблица1[[#This Row],[Т9]]-Таблица1[[#This Row],[угол обхв6]]</f>
        <v>46895.390066693595</v>
      </c>
      <c r="CR1952" s="14">
        <f>Таблица1[[#This Row],[Т9]]-Таблица1[[#This Row],[угол обхв5]]</f>
        <v>1064.1373184246186</v>
      </c>
      <c r="CS1952" s="14">
        <f>Таблица1[[#This Row],[Т9]]-Таблица1[[#This Row],[угол обхв4]]</f>
        <v>59066.005012285976</v>
      </c>
      <c r="CT1952" s="14">
        <f>Таблица1[[#This Row],[Lкан_прям, мм]]+Таблица1[[#This Row],[Lкан_дуг, мм]]+Таблица1[[#This Row],[Lкан_леб,мм]]</f>
        <v>85045.326329871838</v>
      </c>
      <c r="CU1952" s="16">
        <f>Таблица1[[#This Row],[Lкан_леб,мм]]</f>
        <v>58001.867693861357</v>
      </c>
      <c r="CV1952" s="14">
        <f>2534431-(Таблица1[[#This Row],[Т23]]+Таблица1[[#This Row],[угол обхв3]])</f>
        <v>2449057.5413639895</v>
      </c>
      <c r="CW1952" s="50">
        <f>SUM(X1952:AC1952,AD1952:AI1952)-Таблица1[[#This Row],[lподв_min, мм]]</f>
        <v>23089.320415387207</v>
      </c>
      <c r="CX1952" s="17">
        <f>CW2391-Таблица1[[#This Row],[Суммарная длина каната]]</f>
        <v>-2427289.1369643873</v>
      </c>
    </row>
    <row r="1953" spans="1:102" x14ac:dyDescent="0.25">
      <c r="A1953" s="21">
        <v>1952</v>
      </c>
      <c r="B1953" s="10">
        <v>49.79285714285713</v>
      </c>
      <c r="C1953" s="10">
        <v>96.250204081632717</v>
      </c>
      <c r="D1953" s="11">
        <v>13945.838324665388</v>
      </c>
      <c r="E1953" s="11">
        <v>14318.99745620573</v>
      </c>
      <c r="F1953" s="11">
        <v>13852.582028910358</v>
      </c>
      <c r="G1953" s="11">
        <v>14423.99394806165</v>
      </c>
      <c r="H1953" s="11">
        <v>14353.837834665388</v>
      </c>
      <c r="I1953" s="11">
        <v>10324.780965744359</v>
      </c>
      <c r="J1953" s="11">
        <v>3994.2164904613705</v>
      </c>
      <c r="K1953" s="11">
        <v>25979.321317575519</v>
      </c>
      <c r="L1953" s="11">
        <v>1064.1373184349641</v>
      </c>
      <c r="M1953" s="11">
        <v>58001.867693861357</v>
      </c>
      <c r="N1953" s="11">
        <v>6588.9356892940623</v>
      </c>
      <c r="O1953" s="11">
        <v>19828.946809112418</v>
      </c>
      <c r="P1953" s="43">
        <v>9386.7897066539135</v>
      </c>
      <c r="Q1953" s="11">
        <v>19517.028400573767</v>
      </c>
      <c r="R1953" s="11">
        <v>13466.248345972206</v>
      </c>
      <c r="S1953" s="11">
        <v>15857.212802747648</v>
      </c>
      <c r="T1953" s="11">
        <v>14554.417129214209</v>
      </c>
      <c r="U1953" s="11">
        <v>14988.189385814812</v>
      </c>
      <c r="V1953" s="11">
        <v>13945.838324665388</v>
      </c>
      <c r="W1953" s="11">
        <v>14318.99745620573</v>
      </c>
      <c r="X1953" s="12">
        <v>0</v>
      </c>
      <c r="Y1953" s="12">
        <v>374.04353592580583</v>
      </c>
      <c r="Z1953" s="12">
        <v>253.04252410720383</v>
      </c>
      <c r="AA1953" s="44">
        <v>232.04019061955862</v>
      </c>
      <c r="AB1953" s="45">
        <v>47.253829333785404</v>
      </c>
      <c r="AC1953" s="12">
        <v>157.75723844861025</v>
      </c>
      <c r="AD1953" s="12">
        <v>12170.614945592384</v>
      </c>
      <c r="AE1953" s="12">
        <v>2815.1874175695571</v>
      </c>
      <c r="AF1953" s="12">
        <v>5480.5321821881507</v>
      </c>
      <c r="AG1953" s="44">
        <v>1128.475520337061</v>
      </c>
      <c r="AH1953" s="45">
        <v>390.29476040551691</v>
      </c>
      <c r="AI1953" s="12">
        <v>3994.2164914828454</v>
      </c>
      <c r="AJ1953" s="12">
        <v>-46.165900132117407</v>
      </c>
      <c r="AK1953" s="12">
        <v>6.3613448744969512</v>
      </c>
      <c r="AL1953" s="12">
        <v>41.896317101654233</v>
      </c>
      <c r="AM1953" s="44">
        <v>74.481914160261638</v>
      </c>
      <c r="AN1953" s="45">
        <v>67.846019585120985</v>
      </c>
      <c r="AO1953" s="12">
        <v>89.999999856553146</v>
      </c>
      <c r="AP1953" s="12">
        <v>-2134.4089268311477</v>
      </c>
      <c r="AQ1953" s="12">
        <v>6634.1414577944197</v>
      </c>
      <c r="AR1953" s="12">
        <v>9659.2458686240971</v>
      </c>
      <c r="AS1953" s="44">
        <v>13859.375134134512</v>
      </c>
      <c r="AT1953" s="45">
        <v>14176.538232967732</v>
      </c>
      <c r="AU1953" s="12">
        <v>14353.838324665387</v>
      </c>
      <c r="AV1953" s="12">
        <v>11332.265641609665</v>
      </c>
      <c r="AW1953" s="12">
        <v>20234.434710897774</v>
      </c>
      <c r="AX1953" s="12">
        <v>19820.72502519195</v>
      </c>
      <c r="AY1953" s="44">
        <v>15966.370159023752</v>
      </c>
      <c r="AZ1953" s="45">
        <v>14834.333804923041</v>
      </c>
      <c r="BA1953" s="12">
        <v>14318.997457227206</v>
      </c>
      <c r="BB1953" s="12">
        <v>6294.6256368127624</v>
      </c>
      <c r="BC1953" s="12">
        <v>9431.9954751542718</v>
      </c>
      <c r="BD1953" s="12">
        <v>13738.704507942388</v>
      </c>
      <c r="BE1953" s="44">
        <v>14161.290341051903</v>
      </c>
      <c r="BF1953" s="45">
        <v>14323.717220911865</v>
      </c>
      <c r="BG1953" s="12">
        <v>14353.838334665388</v>
      </c>
      <c r="BH1953" s="12">
        <v>20111.516434175792</v>
      </c>
      <c r="BI1953" s="12">
        <v>19922.516302359123</v>
      </c>
      <c r="BJ1953" s="12">
        <v>16160.90942736583</v>
      </c>
      <c r="BK1953" s="44">
        <v>14879.03202953871</v>
      </c>
      <c r="BL1953" s="45">
        <v>14472.853037097502</v>
      </c>
      <c r="BM1953" s="12">
        <v>10324.780965744361</v>
      </c>
      <c r="BN1953" s="12">
        <v>0</v>
      </c>
      <c r="BO1953" s="12">
        <v>52.527245006614365</v>
      </c>
      <c r="BP1953" s="12">
        <v>35.534972227157283</v>
      </c>
      <c r="BQ1953" s="48">
        <v>32.585597058607412</v>
      </c>
      <c r="BR1953" s="49">
        <v>6.6358945751406626</v>
      </c>
      <c r="BS1953" s="13">
        <v>22.153980271432172</v>
      </c>
      <c r="BT1953" s="12">
        <v>328.13230613864476</v>
      </c>
      <c r="BV1953" s="14">
        <f>Таблица1[[#This Row],[Lкан_леб,мм]]</f>
        <v>58001.867693861357</v>
      </c>
      <c r="BW1953" s="50">
        <f>Таблица1[[#This Row],[угол обхв4]]+Таблица1[[#This Row],[Lдуг 3,мм]]</f>
        <v>12170.614945592384</v>
      </c>
      <c r="BX1953" s="54">
        <f>Таблица1[[#This Row],[угол обхв5]]+Таблица1[[#This Row],[Y5, мм]]</f>
        <v>58375.911229787162</v>
      </c>
      <c r="BY1953" s="14">
        <f>Таблица1[[#This Row],[угол обхв6]]+Таблица1[[#This Row],[Lдуг 4,мм]]</f>
        <v>14985.802363161942</v>
      </c>
      <c r="BZ1953" s="14">
        <f>Таблица1[[#This Row],[Т1]]+Таблица1[[#This Row],[X6, мм]]</f>
        <v>58628.953753894362</v>
      </c>
      <c r="CA1953" s="14">
        <f>Таблица1[[#This Row],[Т2]]+Таблица1[[#This Row],[Lдуг 5,мм]]</f>
        <v>20466.334545350092</v>
      </c>
      <c r="CB1953" s="14">
        <f>Таблица1[[#This Row],[Т3]]+Таблица1[[#This Row],[Y6, мм]]</f>
        <v>58860.993944513924</v>
      </c>
      <c r="CC1953" s="14">
        <f>Таблица1[[#This Row],[Т4]]+Таблица1[[#This Row],[Lдуг 6,мм]]</f>
        <v>21594.810065687154</v>
      </c>
      <c r="CD1953" s="14">
        <f>Таблица1[[#This Row],[Т5]]+Таблица1[[#This Row],[Lдуг 1,мм]]</f>
        <v>58908.24777384771</v>
      </c>
      <c r="CE1953" s="14">
        <f>Таблица1[[#This Row],[Т6]]+Таблица1[[#This Row],[Lпрям1, мм]]</f>
        <v>21985.104826092669</v>
      </c>
      <c r="CF1953" s="15">
        <f>Таблица1[[#This Row],[Т7]]+Таблица1[[#This Row],[Lдуг 2,мм]]</f>
        <v>59066.005012296322</v>
      </c>
      <c r="CG1953" s="14">
        <f>Таблица1[[#This Row],[Т8]]+Таблица1[[#This Row],[Lпрям2, мм]]</f>
        <v>25979.321317575515</v>
      </c>
      <c r="CH1953" s="14">
        <f>Таблица1[[#This Row],[Т9]]-Таблица1[[#This Row],[Т9]]</f>
        <v>0</v>
      </c>
      <c r="CI1953" s="50">
        <f>Таблица1[[#This Row],[Т9]]-Таблица1[[#This Row],[Т8]]</f>
        <v>37080.900186203653</v>
      </c>
      <c r="CJ1953" s="54">
        <f>Таблица1[[#This Row],[Т9]]-Таблица1[[#This Row],[Т7]]</f>
        <v>157.75723844861204</v>
      </c>
      <c r="CK1953" s="14">
        <f>Таблица1[[#This Row],[Т9]]-Таблица1[[#This Row],[Т6]]</f>
        <v>37471.194946609168</v>
      </c>
      <c r="CL1953" s="14">
        <f>Таблица1[[#This Row],[Т9]]-Таблица1[[#This Row],[Т5]]</f>
        <v>205.01106778239773</v>
      </c>
      <c r="CM1953" s="14">
        <f>Таблица1[[#This Row],[Т9]]-Таблица1[[#This Row],[Т4]]</f>
        <v>38599.670466946234</v>
      </c>
      <c r="CN1953" s="14">
        <f>Таблица1[[#This Row],[Т9]]-Таблица1[[#This Row],[Т3]]</f>
        <v>437.05125840195979</v>
      </c>
      <c r="CO1953" s="14">
        <f>Таблица1[[#This Row],[Т9]]-Таблица1[[#This Row],[Т2]]</f>
        <v>44080.202649134379</v>
      </c>
      <c r="CP1953" s="14">
        <f>Таблица1[[#This Row],[Т9]]-Таблица1[[#This Row],[Т1]]</f>
        <v>690.09378250916052</v>
      </c>
      <c r="CQ1953" s="14">
        <f>Таблица1[[#This Row],[Т9]]-Таблица1[[#This Row],[угол обхв6]]</f>
        <v>46895.390066703942</v>
      </c>
      <c r="CR1953" s="14">
        <f>Таблица1[[#This Row],[Т9]]-Таблица1[[#This Row],[угол обхв5]]</f>
        <v>1064.137318434965</v>
      </c>
      <c r="CS1953" s="14">
        <f>Таблица1[[#This Row],[Т9]]-Таблица1[[#This Row],[угол обхв4]]</f>
        <v>59066.005012296322</v>
      </c>
      <c r="CT1953" s="14">
        <f>Таблица1[[#This Row],[Lкан_прям, мм]]+Таблица1[[#This Row],[Lкан_дуг, мм]]+Таблица1[[#This Row],[Lкан_леб,мм]]</f>
        <v>85045.326329871838</v>
      </c>
      <c r="CU1953" s="16">
        <f>Таблица1[[#This Row],[Lкан_леб,мм]]</f>
        <v>58001.867693861357</v>
      </c>
      <c r="CV1953" s="14">
        <f>2534431-(Таблица1[[#This Row],[Т23]]+Таблица1[[#This Row],[угол обхв3]])</f>
        <v>2449057.5413639895</v>
      </c>
      <c r="CW1953" s="50">
        <f>SUM(X1953:AC1953,AD1953:AI1953)-Таблица1[[#This Row],[lподв_min, мм]]</f>
        <v>23049.242145549109</v>
      </c>
      <c r="CX1953" s="17">
        <f>CW2392-Таблица1[[#This Row],[Суммарная длина каната]]</f>
        <v>-2427342.2509444095</v>
      </c>
    </row>
    <row r="1954" spans="1:102" x14ac:dyDescent="0.25">
      <c r="A1954" s="21">
        <v>1953</v>
      </c>
      <c r="B1954" s="10">
        <v>49.79285714285713</v>
      </c>
      <c r="C1954" s="10">
        <v>98.934285714285778</v>
      </c>
      <c r="D1954" s="11">
        <v>14152.226866531995</v>
      </c>
      <c r="E1954" s="11">
        <v>14638.491692041505</v>
      </c>
      <c r="F1954" s="11">
        <v>14054.156006726349</v>
      </c>
      <c r="G1954" s="11">
        <v>14739.005902265639</v>
      </c>
      <c r="H1954" s="11">
        <v>14560.226376531995</v>
      </c>
      <c r="I1954" s="11">
        <v>10602.997872101272</v>
      </c>
      <c r="J1954" s="11">
        <v>4035.4938199402318</v>
      </c>
      <c r="K1954" s="11">
        <v>25979.321317565078</v>
      </c>
      <c r="L1954" s="11">
        <v>1064.1373184454126</v>
      </c>
      <c r="M1954" s="11">
        <v>58001.867693861357</v>
      </c>
      <c r="N1954" s="11">
        <v>6588.9356892940623</v>
      </c>
      <c r="O1954" s="11">
        <v>19828.946809112418</v>
      </c>
      <c r="P1954" s="43">
        <v>9354.7616477101583</v>
      </c>
      <c r="Q1954" s="11">
        <v>19617.324635030731</v>
      </c>
      <c r="R1954" s="11">
        <v>13601.130056682461</v>
      </c>
      <c r="S1954" s="11">
        <v>16152.560814034838</v>
      </c>
      <c r="T1954" s="11">
        <v>14728.800472193207</v>
      </c>
      <c r="U1954" s="11">
        <v>15335.448561047639</v>
      </c>
      <c r="V1954" s="11">
        <v>14152.226866531995</v>
      </c>
      <c r="W1954" s="11">
        <v>14638.491692041505</v>
      </c>
      <c r="X1954" s="12">
        <v>0</v>
      </c>
      <c r="Y1954" s="12">
        <v>359.90143678596849</v>
      </c>
      <c r="Z1954" s="12">
        <v>248.07142999914424</v>
      </c>
      <c r="AA1954" s="44">
        <v>232.04019061955887</v>
      </c>
      <c r="AB1954" s="45">
        <v>47.253829333785582</v>
      </c>
      <c r="AC1954" s="12">
        <v>176.87043170695537</v>
      </c>
      <c r="AD1954" s="12">
        <v>12170.614945592384</v>
      </c>
      <c r="AE1954" s="12">
        <v>2773.9100880907054</v>
      </c>
      <c r="AF1954" s="12">
        <v>5480.5321821881498</v>
      </c>
      <c r="AG1954" s="44">
        <v>1128.4755203370603</v>
      </c>
      <c r="AH1954" s="45">
        <v>390.29476040551987</v>
      </c>
      <c r="AI1954" s="12">
        <v>4035.4938209512597</v>
      </c>
      <c r="AJ1954" s="12">
        <v>-46.165900132117407</v>
      </c>
      <c r="AK1954" s="12">
        <v>4.3753581240845199</v>
      </c>
      <c r="AL1954" s="12">
        <v>39.212235469001193</v>
      </c>
      <c r="AM1954" s="44">
        <v>71.797832527608648</v>
      </c>
      <c r="AN1954" s="45">
        <v>65.161937952467952</v>
      </c>
      <c r="AO1954" s="12">
        <v>89.999999858020402</v>
      </c>
      <c r="AP1954" s="12">
        <v>-2134.4089268311477</v>
      </c>
      <c r="AQ1954" s="12">
        <v>6620.0620936414925</v>
      </c>
      <c r="AR1954" s="12">
        <v>9612.6971167437368</v>
      </c>
      <c r="AS1954" s="44">
        <v>13988.713832710095</v>
      </c>
      <c r="AT1954" s="45">
        <v>14358.541029988279</v>
      </c>
      <c r="AU1954" s="12">
        <v>14560.226866531995</v>
      </c>
      <c r="AV1954" s="12">
        <v>11332.265641609665</v>
      </c>
      <c r="AW1954" s="12">
        <v>20235.757756546729</v>
      </c>
      <c r="AX1954" s="12">
        <v>19933.446911712439</v>
      </c>
      <c r="AY1954" s="44">
        <v>16280.008122990977</v>
      </c>
      <c r="AZ1954" s="45">
        <v>15164.066107283852</v>
      </c>
      <c r="BA1954" s="12">
        <v>14638.491693052534</v>
      </c>
      <c r="BB1954" s="12">
        <v>6294.6256368127624</v>
      </c>
      <c r="BC1954" s="12">
        <v>9385.8880520575894</v>
      </c>
      <c r="BD1954" s="12">
        <v>13859.065525716038</v>
      </c>
      <c r="BE1954" s="44">
        <v>14341.216696165573</v>
      </c>
      <c r="BF1954" s="45">
        <v>14522.486308736923</v>
      </c>
      <c r="BG1954" s="12">
        <v>14560.226876531995</v>
      </c>
      <c r="BH1954" s="12">
        <v>20111.516434175792</v>
      </c>
      <c r="BI1954" s="12">
        <v>20024.135582465038</v>
      </c>
      <c r="BJ1954" s="12">
        <v>16468.683090716549</v>
      </c>
      <c r="BK1954" s="44">
        <v>15208.001252091501</v>
      </c>
      <c r="BL1954" s="45">
        <v>14809.87414580529</v>
      </c>
      <c r="BM1954" s="12">
        <v>10602.997872101274</v>
      </c>
      <c r="BN1954" s="12">
        <v>0</v>
      </c>
      <c r="BO1954" s="12">
        <v>50.541258256201928</v>
      </c>
      <c r="BP1954" s="12">
        <v>34.83687734491668</v>
      </c>
      <c r="BQ1954" s="48">
        <v>32.585597058607448</v>
      </c>
      <c r="BR1954" s="49">
        <v>6.6358945751406875</v>
      </c>
      <c r="BS1954" s="13">
        <v>24.838061905552451</v>
      </c>
      <c r="BT1954" s="12">
        <v>328.13230613864476</v>
      </c>
      <c r="BV1954" s="14">
        <f>Таблица1[[#This Row],[Lкан_леб,мм]]</f>
        <v>58001.867693861357</v>
      </c>
      <c r="BW1954" s="50">
        <f>Таблица1[[#This Row],[угол обхв4]]+Таблица1[[#This Row],[Lдуг 3,мм]]</f>
        <v>12170.614945592384</v>
      </c>
      <c r="BX1954" s="54">
        <f>Таблица1[[#This Row],[угол обхв5]]+Таблица1[[#This Row],[Y5, мм]]</f>
        <v>58361.769130647328</v>
      </c>
      <c r="BY1954" s="14">
        <f>Таблица1[[#This Row],[угол обхв6]]+Таблица1[[#This Row],[Lдуг 4,мм]]</f>
        <v>14944.52503368309</v>
      </c>
      <c r="BZ1954" s="14">
        <f>Таблица1[[#This Row],[Т1]]+Таблица1[[#This Row],[X6, мм]]</f>
        <v>58609.840560646473</v>
      </c>
      <c r="CA1954" s="14">
        <f>Таблица1[[#This Row],[Т2]]+Таблица1[[#This Row],[Lдуг 5,мм]]</f>
        <v>20425.057215871238</v>
      </c>
      <c r="CB1954" s="14">
        <f>Таблица1[[#This Row],[Т3]]+Таблица1[[#This Row],[Y6, мм]]</f>
        <v>58841.880751266035</v>
      </c>
      <c r="CC1954" s="14">
        <f>Таблица1[[#This Row],[Т4]]+Таблица1[[#This Row],[Lдуг 6,мм]]</f>
        <v>21553.532736208297</v>
      </c>
      <c r="CD1954" s="14">
        <f>Таблица1[[#This Row],[Т5]]+Таблица1[[#This Row],[Lдуг 1,мм]]</f>
        <v>58889.134580599821</v>
      </c>
      <c r="CE1954" s="14">
        <f>Таблица1[[#This Row],[Т6]]+Таблица1[[#This Row],[Lпрям1, мм]]</f>
        <v>21943.827496613816</v>
      </c>
      <c r="CF1954" s="15">
        <f>Таблица1[[#This Row],[Т7]]+Таблица1[[#This Row],[Lдуг 2,мм]]</f>
        <v>59066.005012306778</v>
      </c>
      <c r="CG1954" s="14">
        <f>Таблица1[[#This Row],[Т8]]+Таблица1[[#This Row],[Lпрям2, мм]]</f>
        <v>25979.321317565074</v>
      </c>
      <c r="CH1954" s="14">
        <f>Таблица1[[#This Row],[Т9]]-Таблица1[[#This Row],[Т9]]</f>
        <v>0</v>
      </c>
      <c r="CI1954" s="50">
        <f>Таблица1[[#This Row],[Т9]]-Таблица1[[#This Row],[Т8]]</f>
        <v>37122.177515692965</v>
      </c>
      <c r="CJ1954" s="54">
        <f>Таблица1[[#This Row],[Т9]]-Таблица1[[#This Row],[Т7]]</f>
        <v>176.87043170695688</v>
      </c>
      <c r="CK1954" s="14">
        <f>Таблица1[[#This Row],[Т9]]-Таблица1[[#This Row],[Т6]]</f>
        <v>37512.472276098481</v>
      </c>
      <c r="CL1954" s="14">
        <f>Таблица1[[#This Row],[Т9]]-Таблица1[[#This Row],[Т5]]</f>
        <v>224.12426104074257</v>
      </c>
      <c r="CM1954" s="14">
        <f>Таблица1[[#This Row],[Т9]]-Таблица1[[#This Row],[Т4]]</f>
        <v>38640.947796435539</v>
      </c>
      <c r="CN1954" s="14">
        <f>Таблица1[[#This Row],[Т9]]-Таблица1[[#This Row],[Т3]]</f>
        <v>456.16445166030462</v>
      </c>
      <c r="CO1954" s="14">
        <f>Таблица1[[#This Row],[Т9]]-Таблица1[[#This Row],[Т2]]</f>
        <v>44121.479978623684</v>
      </c>
      <c r="CP1954" s="14">
        <f>Таблица1[[#This Row],[Т9]]-Таблица1[[#This Row],[Т1]]</f>
        <v>704.23588165944966</v>
      </c>
      <c r="CQ1954" s="14">
        <f>Таблица1[[#This Row],[Т9]]-Таблица1[[#This Row],[угол обхв6]]</f>
        <v>46895.39006671439</v>
      </c>
      <c r="CR1954" s="14">
        <f>Таблица1[[#This Row],[Т9]]-Таблица1[[#This Row],[угол обхв5]]</f>
        <v>1064.1373184454205</v>
      </c>
      <c r="CS1954" s="14">
        <f>Таблица1[[#This Row],[Т9]]-Таблица1[[#This Row],[угол обхв4]]</f>
        <v>59066.005012306778</v>
      </c>
      <c r="CT1954" s="14">
        <f>Таблица1[[#This Row],[Lкан_прям, мм]]+Таблица1[[#This Row],[Lкан_дуг, мм]]+Таблица1[[#This Row],[Lкан_леб,мм]]</f>
        <v>85045.326329871852</v>
      </c>
      <c r="CU1954" s="16">
        <f>Таблица1[[#This Row],[Lкан_леб,мм]]</f>
        <v>58001.867693861357</v>
      </c>
      <c r="CV1954" s="14">
        <f>2534431-(Таблица1[[#This Row],[Т23]]+Таблица1[[#This Row],[угол обхв3]])</f>
        <v>2449057.5413639895</v>
      </c>
      <c r="CW1954" s="50">
        <f>SUM(X1954:AC1954,AD1954:AI1954)-Таблица1[[#This Row],[lподв_min, мм]]</f>
        <v>23007.964816070256</v>
      </c>
      <c r="CX1954" s="17">
        <f>CW2393-Таблица1[[#This Row],[Суммарная длина каната]]</f>
        <v>-2427394.9631647617</v>
      </c>
    </row>
    <row r="1955" spans="1:102" x14ac:dyDescent="0.25">
      <c r="A1955" s="21">
        <v>1954</v>
      </c>
      <c r="B1955" s="10">
        <v>49.79285714285713</v>
      </c>
      <c r="C1955" s="10">
        <v>101.61836734693884</v>
      </c>
      <c r="D1955" s="11">
        <v>14343.427411448794</v>
      </c>
      <c r="E1955" s="11">
        <v>14967.300372841804</v>
      </c>
      <c r="F1955" s="11">
        <v>14240.757169985769</v>
      </c>
      <c r="G1955" s="11">
        <v>15063.11175795821</v>
      </c>
      <c r="H1955" s="11">
        <v>14751.426921448796</v>
      </c>
      <c r="I1955" s="11">
        <v>10889.368464582054</v>
      </c>
      <c r="J1955" s="11">
        <v>4077.9319082597513</v>
      </c>
      <c r="K1955" s="11">
        <v>25979.32131755455</v>
      </c>
      <c r="L1955" s="11">
        <v>1064.1373184559361</v>
      </c>
      <c r="M1955" s="11">
        <v>58001.867693861357</v>
      </c>
      <c r="N1955" s="11">
        <v>6588.9356892940623</v>
      </c>
      <c r="O1955" s="11">
        <v>19828.946809112418</v>
      </c>
      <c r="P1955" s="43">
        <v>9318.0719607022838</v>
      </c>
      <c r="Q1955" s="11">
        <v>19716.010997174719</v>
      </c>
      <c r="R1955" s="11">
        <v>13722.032960723109</v>
      </c>
      <c r="S1955" s="11">
        <v>16453.901172184829</v>
      </c>
      <c r="T1955" s="11">
        <v>14886.730727974502</v>
      </c>
      <c r="U1955" s="11">
        <v>15690.492951794442</v>
      </c>
      <c r="V1955" s="11">
        <v>14343.427411448794</v>
      </c>
      <c r="W1955" s="11">
        <v>14967.300372841804</v>
      </c>
      <c r="X1955" s="12">
        <v>0</v>
      </c>
      <c r="Y1955" s="12">
        <v>345.61879285063901</v>
      </c>
      <c r="Z1955" s="12">
        <v>243.24088068657633</v>
      </c>
      <c r="AA1955" s="44">
        <v>232.04019061955901</v>
      </c>
      <c r="AB1955" s="45">
        <v>47.253829333786669</v>
      </c>
      <c r="AC1955" s="12">
        <v>195.9836249653751</v>
      </c>
      <c r="AD1955" s="12">
        <v>12170.614945592384</v>
      </c>
      <c r="AE1955" s="12">
        <v>2731.4719997711845</v>
      </c>
      <c r="AF1955" s="12">
        <v>5480.5321821881498</v>
      </c>
      <c r="AG1955" s="44">
        <v>1128.4755203370578</v>
      </c>
      <c r="AH1955" s="45">
        <v>390.29476040551668</v>
      </c>
      <c r="AI1955" s="12">
        <v>4077.9319092602577</v>
      </c>
      <c r="AJ1955" s="12">
        <v>-46.165900132117407</v>
      </c>
      <c r="AK1955" s="12">
        <v>2.3696345510881915</v>
      </c>
      <c r="AL1955" s="12">
        <v>36.528153836348096</v>
      </c>
      <c r="AM1955" s="44">
        <v>69.113750894955558</v>
      </c>
      <c r="AN1955" s="45">
        <v>62.47785631981472</v>
      </c>
      <c r="AO1955" s="12">
        <v>89.999999859497933</v>
      </c>
      <c r="AP1955" s="12">
        <v>-2134.4089268311477</v>
      </c>
      <c r="AQ1955" s="12">
        <v>6605.8049126558399</v>
      </c>
      <c r="AR1955" s="12">
        <v>9560.9207871212693</v>
      </c>
      <c r="AS1955" s="44">
        <v>14103.223306819486</v>
      </c>
      <c r="AT1955" s="45">
        <v>14524.903145382459</v>
      </c>
      <c r="AU1955" s="12">
        <v>14751.427411448794</v>
      </c>
      <c r="AV1955" s="12">
        <v>11332.265641609665</v>
      </c>
      <c r="AW1955" s="12">
        <v>20236.597921343418</v>
      </c>
      <c r="AX1955" s="12">
        <v>20043.8653055297</v>
      </c>
      <c r="AY1955" s="44">
        <v>16599.358795027099</v>
      </c>
      <c r="AZ1955" s="45">
        <v>15501.959664347374</v>
      </c>
      <c r="BA1955" s="12">
        <v>14967.300373842312</v>
      </c>
      <c r="BB1955" s="12">
        <v>6294.6256368127624</v>
      </c>
      <c r="BC1955" s="12">
        <v>9334.9411840640605</v>
      </c>
      <c r="BD1955" s="12">
        <v>13964.881787142094</v>
      </c>
      <c r="BE1955" s="44">
        <v>14505.540381878125</v>
      </c>
      <c r="BF1955" s="45">
        <v>14705.254994040837</v>
      </c>
      <c r="BG1955" s="12">
        <v>14751.427421448798</v>
      </c>
      <c r="BH1955" s="12">
        <v>20111.516434175792</v>
      </c>
      <c r="BI1955" s="12">
        <v>20123.662109405719</v>
      </c>
      <c r="BJ1955" s="12">
        <v>16781.755480539807</v>
      </c>
      <c r="BK1955" s="44">
        <v>15545.03532895217</v>
      </c>
      <c r="BL1955" s="45">
        <v>15155.833660288874</v>
      </c>
      <c r="BM1955" s="12">
        <v>10889.368464582056</v>
      </c>
      <c r="BN1955" s="12">
        <v>0</v>
      </c>
      <c r="BO1955" s="12">
        <v>48.535534683205604</v>
      </c>
      <c r="BP1955" s="12">
        <v>34.158519285259906</v>
      </c>
      <c r="BQ1955" s="48">
        <v>32.585597058607469</v>
      </c>
      <c r="BR1955" s="49">
        <v>6.6358945751408402</v>
      </c>
      <c r="BS1955" s="13">
        <v>27.522143539683203</v>
      </c>
      <c r="BT1955" s="12">
        <v>328.13230613864476</v>
      </c>
      <c r="BV1955" s="14">
        <f>Таблица1[[#This Row],[Lкан_леб,мм]]</f>
        <v>58001.867693861357</v>
      </c>
      <c r="BW1955" s="50">
        <f>Таблица1[[#This Row],[угол обхв4]]+Таблица1[[#This Row],[Lдуг 3,мм]]</f>
        <v>12170.614945592384</v>
      </c>
      <c r="BX1955" s="54">
        <f>Таблица1[[#This Row],[угол обхв5]]+Таблица1[[#This Row],[Y5, мм]]</f>
        <v>58347.486486711998</v>
      </c>
      <c r="BY1955" s="14">
        <f>Таблица1[[#This Row],[угол обхв6]]+Таблица1[[#This Row],[Lдуг 4,мм]]</f>
        <v>14902.086945363568</v>
      </c>
      <c r="BZ1955" s="14">
        <f>Таблица1[[#This Row],[Т1]]+Таблица1[[#This Row],[X6, мм]]</f>
        <v>58590.727367398576</v>
      </c>
      <c r="CA1955" s="14">
        <f>Таблица1[[#This Row],[Т2]]+Таблица1[[#This Row],[Lдуг 5,мм]]</f>
        <v>20382.619127551719</v>
      </c>
      <c r="CB1955" s="14">
        <f>Таблица1[[#This Row],[Т3]]+Таблица1[[#This Row],[Y6, мм]]</f>
        <v>58822.767558018139</v>
      </c>
      <c r="CC1955" s="14">
        <f>Таблица1[[#This Row],[Т4]]+Таблица1[[#This Row],[Lдуг 6,мм]]</f>
        <v>21511.094647888778</v>
      </c>
      <c r="CD1955" s="14">
        <f>Таблица1[[#This Row],[Т5]]+Таблица1[[#This Row],[Lдуг 1,мм]]</f>
        <v>58870.021387351924</v>
      </c>
      <c r="CE1955" s="14">
        <f>Таблица1[[#This Row],[Т6]]+Таблица1[[#This Row],[Lпрям1, мм]]</f>
        <v>21901.389408294293</v>
      </c>
      <c r="CF1955" s="15">
        <f>Таблица1[[#This Row],[Т7]]+Таблица1[[#This Row],[Lдуг 2,мм]]</f>
        <v>59066.005012317299</v>
      </c>
      <c r="CG1955" s="14">
        <f>Таблица1[[#This Row],[Т8]]+Таблица1[[#This Row],[Lпрям2, мм]]</f>
        <v>25979.32131755455</v>
      </c>
      <c r="CH1955" s="14">
        <f>Таблица1[[#This Row],[Т9]]-Таблица1[[#This Row],[Т9]]</f>
        <v>0</v>
      </c>
      <c r="CI1955" s="50">
        <f>Таблица1[[#This Row],[Т9]]-Таблица1[[#This Row],[Т8]]</f>
        <v>37164.615604023005</v>
      </c>
      <c r="CJ1955" s="54">
        <f>Таблица1[[#This Row],[Т9]]-Таблица1[[#This Row],[Т7]]</f>
        <v>195.98362496537447</v>
      </c>
      <c r="CK1955" s="14">
        <f>Таблица1[[#This Row],[Т9]]-Таблица1[[#This Row],[Т6]]</f>
        <v>37554.910364428521</v>
      </c>
      <c r="CL1955" s="14">
        <f>Таблица1[[#This Row],[Т9]]-Таблица1[[#This Row],[Т5]]</f>
        <v>243.23745429916016</v>
      </c>
      <c r="CM1955" s="14">
        <f>Таблица1[[#This Row],[Т9]]-Таблица1[[#This Row],[Т4]]</f>
        <v>38683.385884765579</v>
      </c>
      <c r="CN1955" s="14">
        <f>Таблица1[[#This Row],[Т9]]-Таблица1[[#This Row],[Т3]]</f>
        <v>475.27764491872222</v>
      </c>
      <c r="CO1955" s="14">
        <f>Таблица1[[#This Row],[Т9]]-Таблица1[[#This Row],[Т2]]</f>
        <v>44163.918066953731</v>
      </c>
      <c r="CP1955" s="14">
        <f>Таблица1[[#This Row],[Т9]]-Таблица1[[#This Row],[Т1]]</f>
        <v>718.51852560530097</v>
      </c>
      <c r="CQ1955" s="14">
        <f>Таблица1[[#This Row],[Т9]]-Таблица1[[#This Row],[угол обхв6]]</f>
        <v>46895.390066724911</v>
      </c>
      <c r="CR1955" s="14">
        <f>Таблица1[[#This Row],[Т9]]-Таблица1[[#This Row],[угол обхв5]]</f>
        <v>1064.1373184559416</v>
      </c>
      <c r="CS1955" s="14">
        <f>Таблица1[[#This Row],[Т9]]-Таблица1[[#This Row],[угол обхв4]]</f>
        <v>59066.005012317299</v>
      </c>
      <c r="CT1955" s="14">
        <f>Таблица1[[#This Row],[Lкан_прям, мм]]+Таблица1[[#This Row],[Lкан_дуг, мм]]+Таблица1[[#This Row],[Lкан_леб,мм]]</f>
        <v>85045.326329871838</v>
      </c>
      <c r="CU1955" s="16">
        <f>Таблица1[[#This Row],[Lкан_леб,мм]]</f>
        <v>58001.867693861357</v>
      </c>
      <c r="CV1955" s="14">
        <f>2534431-(Таблица1[[#This Row],[Т23]]+Таблица1[[#This Row],[угол обхв3]])</f>
        <v>2449057.5413639895</v>
      </c>
      <c r="CW1955" s="50">
        <f>SUM(X1955:AC1955,AD1955:AI1955)-Таблица1[[#This Row],[lподв_min, мм]]</f>
        <v>22965.526727750734</v>
      </c>
      <c r="CX1955" s="17">
        <f>CW2394-Таблица1[[#This Row],[Суммарная длина каната]]</f>
        <v>-2425622.4226106573</v>
      </c>
    </row>
    <row r="1956" spans="1:102" x14ac:dyDescent="0.25">
      <c r="A1956" s="21">
        <v>1955</v>
      </c>
      <c r="B1956" s="10">
        <v>49.79285714285713</v>
      </c>
      <c r="C1956" s="10">
        <v>104.3024489795919</v>
      </c>
      <c r="D1956" s="11">
        <v>14519.020436318657</v>
      </c>
      <c r="E1956" s="11">
        <v>15304.702042314797</v>
      </c>
      <c r="F1956" s="11">
        <v>14411.97608733489</v>
      </c>
      <c r="G1956" s="11">
        <v>15395.600377561606</v>
      </c>
      <c r="H1956" s="11">
        <v>14927.019946318658</v>
      </c>
      <c r="I1956" s="11">
        <v>11183.211666989855</v>
      </c>
      <c r="J1956" s="11">
        <v>4121.4903753249419</v>
      </c>
      <c r="K1956" s="11">
        <v>25979.321317543971</v>
      </c>
      <c r="L1956" s="11">
        <v>1064.1373184665133</v>
      </c>
      <c r="M1956" s="11">
        <v>58001.867693861357</v>
      </c>
      <c r="N1956" s="11">
        <v>6588.9356892940623</v>
      </c>
      <c r="O1956" s="11">
        <v>19828.946809112418</v>
      </c>
      <c r="P1956" s="43">
        <v>9276.8011483879181</v>
      </c>
      <c r="Q1956" s="11">
        <v>19812.870954106693</v>
      </c>
      <c r="R1956" s="11">
        <v>13828.691778720717</v>
      </c>
      <c r="S1956" s="11">
        <v>16760.572690586487</v>
      </c>
      <c r="T1956" s="11">
        <v>15027.861373539215</v>
      </c>
      <c r="U1956" s="11">
        <v>16052.543536622583</v>
      </c>
      <c r="V1956" s="11">
        <v>14519.020436318657</v>
      </c>
      <c r="W1956" s="11">
        <v>15304.702042314797</v>
      </c>
      <c r="X1956" s="12">
        <v>0</v>
      </c>
      <c r="Y1956" s="12">
        <v>331.18493763390114</v>
      </c>
      <c r="Z1956" s="12">
        <v>238.56154265541704</v>
      </c>
      <c r="AA1956" s="44">
        <v>232.04019061955964</v>
      </c>
      <c r="AB1956" s="45">
        <v>47.253829333788218</v>
      </c>
      <c r="AC1956" s="12">
        <v>215.09681822384724</v>
      </c>
      <c r="AD1956" s="12">
        <v>12170.614945592384</v>
      </c>
      <c r="AE1956" s="12">
        <v>2687.913532705988</v>
      </c>
      <c r="AF1956" s="12">
        <v>5480.5321821881498</v>
      </c>
      <c r="AG1956" s="44">
        <v>1128.4755203370617</v>
      </c>
      <c r="AH1956" s="45">
        <v>390.29476040551333</v>
      </c>
      <c r="AI1956" s="12">
        <v>4121.4903763148741</v>
      </c>
      <c r="AJ1956" s="12">
        <v>-46.165900132117407</v>
      </c>
      <c r="AK1956" s="12">
        <v>0.34267625201474228</v>
      </c>
      <c r="AL1956" s="12">
        <v>33.844072203695035</v>
      </c>
      <c r="AM1956" s="44">
        <v>66.429669262302582</v>
      </c>
      <c r="AN1956" s="45">
        <v>59.79377468716153</v>
      </c>
      <c r="AO1956" s="12">
        <v>89.999999860982854</v>
      </c>
      <c r="AP1956" s="12">
        <v>-2134.4089268311477</v>
      </c>
      <c r="AQ1956" s="12">
        <v>6591.3758529237803</v>
      </c>
      <c r="AR1956" s="12">
        <v>9504.0304849044733</v>
      </c>
      <c r="AS1956" s="44">
        <v>14202.65230524763</v>
      </c>
      <c r="AT1956" s="45">
        <v>14675.259555348037</v>
      </c>
      <c r="AU1956" s="12">
        <v>14927.020436318657</v>
      </c>
      <c r="AV1956" s="12">
        <v>11332.265641609665</v>
      </c>
      <c r="AW1956" s="12">
        <v>20236.939511990131</v>
      </c>
      <c r="AX1956" s="12">
        <v>20151.737931881518</v>
      </c>
      <c r="AY1956" s="44">
        <v>16923.721471151079</v>
      </c>
      <c r="AZ1956" s="45">
        <v>15847.273086220497</v>
      </c>
      <c r="BA1956" s="12">
        <v>15304.702043304731</v>
      </c>
      <c r="BB1956" s="12">
        <v>6294.6256368127624</v>
      </c>
      <c r="BC1956" s="12">
        <v>9279.2413120176352</v>
      </c>
      <c r="BD1956" s="12">
        <v>14055.921115237274</v>
      </c>
      <c r="BE1956" s="44">
        <v>14653.900847012303</v>
      </c>
      <c r="BF1956" s="45">
        <v>14871.622254509835</v>
      </c>
      <c r="BG1956" s="12">
        <v>14927.020446318658</v>
      </c>
      <c r="BH1956" s="12">
        <v>20111.516434175792</v>
      </c>
      <c r="BI1956" s="12">
        <v>20220.863656984402</v>
      </c>
      <c r="BJ1956" s="12">
        <v>17099.439668361312</v>
      </c>
      <c r="BK1956" s="44">
        <v>15889.394756057991</v>
      </c>
      <c r="BL1956" s="45">
        <v>15509.972492716883</v>
      </c>
      <c r="BM1956" s="12">
        <v>11183.211666989857</v>
      </c>
      <c r="BN1956" s="12">
        <v>0</v>
      </c>
      <c r="BO1956" s="12">
        <v>46.508576384132155</v>
      </c>
      <c r="BP1956" s="12">
        <v>33.501395951680287</v>
      </c>
      <c r="BQ1956" s="48">
        <v>32.585597058607554</v>
      </c>
      <c r="BR1956" s="49">
        <v>6.635894575141057</v>
      </c>
      <c r="BS1956" s="13">
        <v>30.20622517382132</v>
      </c>
      <c r="BT1956" s="12">
        <v>328.13230613864476</v>
      </c>
      <c r="BV1956" s="14">
        <f>Таблица1[[#This Row],[Lкан_леб,мм]]</f>
        <v>58001.867693861357</v>
      </c>
      <c r="BW1956" s="50">
        <f>Таблица1[[#This Row],[угол обхв4]]+Таблица1[[#This Row],[Lдуг 3,мм]]</f>
        <v>12170.614945592384</v>
      </c>
      <c r="BX1956" s="54">
        <f>Таблица1[[#This Row],[угол обхв5]]+Таблица1[[#This Row],[Y5, мм]]</f>
        <v>58333.052631495259</v>
      </c>
      <c r="BY1956" s="14">
        <f>Таблица1[[#This Row],[угол обхв6]]+Таблица1[[#This Row],[Lдуг 4,мм]]</f>
        <v>14858.528478298373</v>
      </c>
      <c r="BZ1956" s="14">
        <f>Таблица1[[#This Row],[Т1]]+Таблица1[[#This Row],[X6, мм]]</f>
        <v>58571.614174150673</v>
      </c>
      <c r="CA1956" s="14">
        <f>Таблица1[[#This Row],[Т2]]+Таблица1[[#This Row],[Lдуг 5,мм]]</f>
        <v>20339.060660486524</v>
      </c>
      <c r="CB1956" s="14">
        <f>Таблица1[[#This Row],[Т3]]+Таблица1[[#This Row],[Y6, мм]]</f>
        <v>58803.654364770235</v>
      </c>
      <c r="CC1956" s="14">
        <f>Таблица1[[#This Row],[Т4]]+Таблица1[[#This Row],[Lдуг 6,мм]]</f>
        <v>21467.536180823587</v>
      </c>
      <c r="CD1956" s="14">
        <f>Таблица1[[#This Row],[Т5]]+Таблица1[[#This Row],[Lдуг 1,мм]]</f>
        <v>58850.90819410402</v>
      </c>
      <c r="CE1956" s="14">
        <f>Таблица1[[#This Row],[Т6]]+Таблица1[[#This Row],[Lпрям1, мм]]</f>
        <v>21857.830941229098</v>
      </c>
      <c r="CF1956" s="15">
        <f>Таблица1[[#This Row],[Т7]]+Таблица1[[#This Row],[Lдуг 2,мм]]</f>
        <v>59066.005012327871</v>
      </c>
      <c r="CG1956" s="14">
        <f>Таблица1[[#This Row],[Т8]]+Таблица1[[#This Row],[Lпрям2, мм]]</f>
        <v>25979.321317543974</v>
      </c>
      <c r="CH1956" s="14">
        <f>Таблица1[[#This Row],[Т9]]-Таблица1[[#This Row],[Т9]]</f>
        <v>0</v>
      </c>
      <c r="CI1956" s="50">
        <f>Таблица1[[#This Row],[Т9]]-Таблица1[[#This Row],[Т8]]</f>
        <v>37208.174071098772</v>
      </c>
      <c r="CJ1956" s="54">
        <f>Таблица1[[#This Row],[Т9]]-Таблица1[[#This Row],[Т7]]</f>
        <v>215.09681822385028</v>
      </c>
      <c r="CK1956" s="14">
        <f>Таблица1[[#This Row],[Т9]]-Таблица1[[#This Row],[Т6]]</f>
        <v>37598.468831504288</v>
      </c>
      <c r="CL1956" s="14">
        <f>Таблица1[[#This Row],[Т9]]-Таблица1[[#This Row],[Т5]]</f>
        <v>262.35064755763597</v>
      </c>
      <c r="CM1956" s="14">
        <f>Таблица1[[#This Row],[Т9]]-Таблица1[[#This Row],[Т4]]</f>
        <v>38726.944351841346</v>
      </c>
      <c r="CN1956" s="14">
        <f>Таблица1[[#This Row],[Т9]]-Таблица1[[#This Row],[Т3]]</f>
        <v>494.39083817719802</v>
      </c>
      <c r="CO1956" s="14">
        <f>Таблица1[[#This Row],[Т9]]-Таблица1[[#This Row],[Т2]]</f>
        <v>44207.476534029498</v>
      </c>
      <c r="CP1956" s="14">
        <f>Таблица1[[#This Row],[Т9]]-Таблица1[[#This Row],[Т1]]</f>
        <v>732.95238083261211</v>
      </c>
      <c r="CQ1956" s="14">
        <f>Таблица1[[#This Row],[Т9]]-Таблица1[[#This Row],[угол обхв6]]</f>
        <v>46895.39006673549</v>
      </c>
      <c r="CR1956" s="14">
        <f>Таблица1[[#This Row],[Т9]]-Таблица1[[#This Row],[угол обхв5]]</f>
        <v>1064.1373184665135</v>
      </c>
      <c r="CS1956" s="14">
        <f>Таблица1[[#This Row],[Т9]]-Таблица1[[#This Row],[угол обхв4]]</f>
        <v>59066.005012327871</v>
      </c>
      <c r="CT1956" s="14">
        <f>Таблица1[[#This Row],[Lкан_прям, мм]]+Таблица1[[#This Row],[Lкан_дуг, мм]]+Таблица1[[#This Row],[Lкан_леб,мм]]</f>
        <v>85045.326329871838</v>
      </c>
      <c r="CU1956" s="16">
        <f>Таблица1[[#This Row],[Lкан_леб,мм]]</f>
        <v>58001.867693861357</v>
      </c>
      <c r="CV1956" s="14">
        <f>2534431-(Таблица1[[#This Row],[Т23]]+Таблица1[[#This Row],[угол обхв3]])</f>
        <v>2449057.5413639895</v>
      </c>
      <c r="CW1956" s="50">
        <f>SUM(X1956:AC1956,AD1956:AI1956)-Таблица1[[#This Row],[lподв_min, мм]]</f>
        <v>22921.968260685546</v>
      </c>
      <c r="CX1956" s="17">
        <f>CW2395-Таблица1[[#This Row],[Суммарная длина каната]]</f>
        <v>-2425661.3234991827</v>
      </c>
    </row>
    <row r="1957" spans="1:102" x14ac:dyDescent="0.25">
      <c r="A1957" s="21">
        <v>1956</v>
      </c>
      <c r="B1957" s="10">
        <v>49.79285714285713</v>
      </c>
      <c r="C1957" s="10">
        <v>106.98653061224498</v>
      </c>
      <c r="D1957" s="11">
        <v>14678.620663318983</v>
      </c>
      <c r="E1957" s="11">
        <v>15649.956389843624</v>
      </c>
      <c r="F1957" s="11">
        <v>14567.437078408773</v>
      </c>
      <c r="G1957" s="11">
        <v>15735.742230438176</v>
      </c>
      <c r="H1957" s="11">
        <v>15086.620173318985</v>
      </c>
      <c r="I1957" s="11">
        <v>11483.829756327747</v>
      </c>
      <c r="J1957" s="11">
        <v>4166.126633515878</v>
      </c>
      <c r="K1957" s="11">
        <v>25979.321317533369</v>
      </c>
      <c r="L1957" s="11">
        <v>1064.1373184771201</v>
      </c>
      <c r="M1957" s="11">
        <v>58001.867693861357</v>
      </c>
      <c r="N1957" s="11">
        <v>6588.9356892940623</v>
      </c>
      <c r="O1957" s="11">
        <v>19828.946809112418</v>
      </c>
      <c r="P1957" s="43">
        <v>9231.0397652108841</v>
      </c>
      <c r="Q1957" s="11">
        <v>19907.691980338619</v>
      </c>
      <c r="R1957" s="11">
        <v>13920.872484994659</v>
      </c>
      <c r="S1957" s="11">
        <v>17071.902485251663</v>
      </c>
      <c r="T1957" s="11">
        <v>15151.88274677027</v>
      </c>
      <c r="U1957" s="11">
        <v>16420.80592144324</v>
      </c>
      <c r="V1957" s="11">
        <v>14678.620663318983</v>
      </c>
      <c r="W1957" s="11">
        <v>15649.956389843624</v>
      </c>
      <c r="X1957" s="12">
        <v>0</v>
      </c>
      <c r="Y1957" s="12">
        <v>316.58834125743226</v>
      </c>
      <c r="Z1957" s="12">
        <v>234.04494578398882</v>
      </c>
      <c r="AA1957" s="44">
        <v>232.04019061955913</v>
      </c>
      <c r="AB1957" s="45">
        <v>47.253829333788573</v>
      </c>
      <c r="AC1957" s="12">
        <v>234.21001148235138</v>
      </c>
      <c r="AD1957" s="12">
        <v>12170.614945592384</v>
      </c>
      <c r="AE1957" s="12">
        <v>2643.2772745150542</v>
      </c>
      <c r="AF1957" s="12">
        <v>5480.5321821881507</v>
      </c>
      <c r="AG1957" s="44">
        <v>1128.4755203370623</v>
      </c>
      <c r="AH1957" s="45">
        <v>390.29476040551339</v>
      </c>
      <c r="AI1957" s="12">
        <v>4166.1266344952028</v>
      </c>
      <c r="AJ1957" s="12">
        <v>-46.165900132117407</v>
      </c>
      <c r="AK1957" s="12">
        <v>-1.7071359235431369</v>
      </c>
      <c r="AL1957" s="12">
        <v>31.159990571041984</v>
      </c>
      <c r="AM1957" s="44">
        <v>63.745587629649471</v>
      </c>
      <c r="AN1957" s="45">
        <v>57.109693054508362</v>
      </c>
      <c r="AO1957" s="12">
        <v>89.999999862472293</v>
      </c>
      <c r="AP1957" s="12">
        <v>-2134.4089268311477</v>
      </c>
      <c r="AQ1957" s="12">
        <v>6576.7810696595461</v>
      </c>
      <c r="AR1957" s="12">
        <v>9442.1510360753746</v>
      </c>
      <c r="AS1957" s="44">
        <v>14286.78266563845</v>
      </c>
      <c r="AT1957" s="45">
        <v>14809.280355036635</v>
      </c>
      <c r="AU1957" s="12">
        <v>15086.620663318983</v>
      </c>
      <c r="AV1957" s="12">
        <v>11332.265641609665</v>
      </c>
      <c r="AW1957" s="12">
        <v>20236.765721402593</v>
      </c>
      <c r="AX1957" s="12">
        <v>20256.828101806994</v>
      </c>
      <c r="AY1957" s="44">
        <v>17252.384450282047</v>
      </c>
      <c r="AZ1957" s="45">
        <v>16199.248702697396</v>
      </c>
      <c r="BA1957" s="12">
        <v>15649.956390822952</v>
      </c>
      <c r="BB1957" s="12">
        <v>6294.6256368127624</v>
      </c>
      <c r="BC1957" s="12">
        <v>9218.8851455763688</v>
      </c>
      <c r="BD1957" s="12">
        <v>14131.98375585915</v>
      </c>
      <c r="BE1957" s="44">
        <v>14785.97256612648</v>
      </c>
      <c r="BF1957" s="45">
        <v>15021.223055052618</v>
      </c>
      <c r="BG1957" s="12">
        <v>15086.620673318987</v>
      </c>
      <c r="BH1957" s="12">
        <v>20111.516434175792</v>
      </c>
      <c r="BI1957" s="12">
        <v>20315.510892628794</v>
      </c>
      <c r="BJ1957" s="12">
        <v>17421.038606720038</v>
      </c>
      <c r="BK1957" s="44">
        <v>16240.323956412854</v>
      </c>
      <c r="BL1957" s="45">
        <v>15871.513608589468</v>
      </c>
      <c r="BM1957" s="12">
        <v>11483.829756327748</v>
      </c>
      <c r="BN1957" s="12">
        <v>0</v>
      </c>
      <c r="BO1957" s="12">
        <v>44.458764208574273</v>
      </c>
      <c r="BP1957" s="12">
        <v>32.867126494585122</v>
      </c>
      <c r="BQ1957" s="48">
        <v>32.585597058607483</v>
      </c>
      <c r="BR1957" s="49">
        <v>6.6358945751411076</v>
      </c>
      <c r="BS1957" s="13">
        <v>32.890306807963931</v>
      </c>
      <c r="BT1957" s="12">
        <v>328.13230613864476</v>
      </c>
      <c r="BV1957" s="14">
        <f>Таблица1[[#This Row],[Lкан_леб,мм]]</f>
        <v>58001.867693861357</v>
      </c>
      <c r="BW1957" s="50">
        <f>Таблица1[[#This Row],[угол обхв4]]+Таблица1[[#This Row],[Lдуг 3,мм]]</f>
        <v>12170.614945592384</v>
      </c>
      <c r="BX1957" s="54">
        <f>Таблица1[[#This Row],[угол обхв5]]+Таблица1[[#This Row],[Y5, мм]]</f>
        <v>58318.45603511879</v>
      </c>
      <c r="BY1957" s="14">
        <f>Таблица1[[#This Row],[угол обхв6]]+Таблица1[[#This Row],[Lдуг 4,мм]]</f>
        <v>14813.892220107438</v>
      </c>
      <c r="BZ1957" s="14">
        <f>Таблица1[[#This Row],[Т1]]+Таблица1[[#This Row],[X6, мм]]</f>
        <v>58552.500980902776</v>
      </c>
      <c r="CA1957" s="14">
        <f>Таблица1[[#This Row],[Т2]]+Таблица1[[#This Row],[Lдуг 5,мм]]</f>
        <v>20294.42440229559</v>
      </c>
      <c r="CB1957" s="14">
        <f>Таблица1[[#This Row],[Т3]]+Таблица1[[#This Row],[Y6, мм]]</f>
        <v>58784.541171522338</v>
      </c>
      <c r="CC1957" s="14">
        <f>Таблица1[[#This Row],[Т4]]+Таблица1[[#This Row],[Lдуг 6,мм]]</f>
        <v>21422.899922632652</v>
      </c>
      <c r="CD1957" s="14">
        <f>Таблица1[[#This Row],[Т5]]+Таблица1[[#This Row],[Lдуг 1,мм]]</f>
        <v>58831.795000856124</v>
      </c>
      <c r="CE1957" s="14">
        <f>Таблица1[[#This Row],[Т6]]+Таблица1[[#This Row],[Lпрям1, мм]]</f>
        <v>21813.194683038164</v>
      </c>
      <c r="CF1957" s="15">
        <f>Таблица1[[#This Row],[Т7]]+Таблица1[[#This Row],[Lдуг 2,мм]]</f>
        <v>59066.005012338472</v>
      </c>
      <c r="CG1957" s="14">
        <f>Таблица1[[#This Row],[Т8]]+Таблица1[[#This Row],[Lпрям2, мм]]</f>
        <v>25979.321317533366</v>
      </c>
      <c r="CH1957" s="14">
        <f>Таблица1[[#This Row],[Т9]]-Таблица1[[#This Row],[Т9]]</f>
        <v>0</v>
      </c>
      <c r="CI1957" s="50">
        <f>Таблица1[[#This Row],[Т9]]-Таблица1[[#This Row],[Т8]]</f>
        <v>37252.810329300308</v>
      </c>
      <c r="CJ1957" s="54">
        <f>Таблица1[[#This Row],[Т9]]-Таблица1[[#This Row],[Т7]]</f>
        <v>234.21001148234791</v>
      </c>
      <c r="CK1957" s="14">
        <f>Таблица1[[#This Row],[Т9]]-Таблица1[[#This Row],[Т6]]</f>
        <v>37643.105089705816</v>
      </c>
      <c r="CL1957" s="14">
        <f>Таблица1[[#This Row],[Т9]]-Таблица1[[#This Row],[Т5]]</f>
        <v>281.4638408161336</v>
      </c>
      <c r="CM1957" s="14">
        <f>Таблица1[[#This Row],[Т9]]-Таблица1[[#This Row],[Т4]]</f>
        <v>38771.580610042882</v>
      </c>
      <c r="CN1957" s="14">
        <f>Таблица1[[#This Row],[Т9]]-Таблица1[[#This Row],[Т3]]</f>
        <v>513.50403143569565</v>
      </c>
      <c r="CO1957" s="14">
        <f>Таблица1[[#This Row],[Т9]]-Таблица1[[#This Row],[Т2]]</f>
        <v>44252.112792231033</v>
      </c>
      <c r="CP1957" s="14">
        <f>Таблица1[[#This Row],[Т9]]-Таблица1[[#This Row],[Т1]]</f>
        <v>747.54897721968155</v>
      </c>
      <c r="CQ1957" s="14">
        <f>Таблица1[[#This Row],[Т9]]-Таблица1[[#This Row],[угол обхв6]]</f>
        <v>46895.390066746084</v>
      </c>
      <c r="CR1957" s="14">
        <f>Таблица1[[#This Row],[Т9]]-Таблица1[[#This Row],[угол обхв5]]</f>
        <v>1064.1373184771146</v>
      </c>
      <c r="CS1957" s="14">
        <f>Таблица1[[#This Row],[Т9]]-Таблица1[[#This Row],[угол обхв4]]</f>
        <v>59066.005012338472</v>
      </c>
      <c r="CT1957" s="14">
        <f>Таблица1[[#This Row],[Lкан_прям, мм]]+Таблица1[[#This Row],[Lкан_дуг, мм]]+Таблица1[[#This Row],[Lкан_леб,мм]]</f>
        <v>85045.326329871838</v>
      </c>
      <c r="CU1957" s="16">
        <f>Таблица1[[#This Row],[Lкан_леб,мм]]</f>
        <v>58001.867693861357</v>
      </c>
      <c r="CV1957" s="14">
        <f>2534431-(Таблица1[[#This Row],[Т23]]+Таблица1[[#This Row],[угол обхв3]])</f>
        <v>2449057.5413639895</v>
      </c>
      <c r="CW1957" s="50">
        <f>SUM(X1957:AC1957,AD1957:AI1957)-Таблица1[[#This Row],[lподв_min, мм]]</f>
        <v>22877.332002494608</v>
      </c>
      <c r="CX1957" s="17">
        <f>CW2396-Таблица1[[#This Row],[Суммарная длина каната]]</f>
        <v>-2425701.8859285451</v>
      </c>
    </row>
    <row r="1958" spans="1:102" x14ac:dyDescent="0.25">
      <c r="A1958" s="21">
        <v>1957</v>
      </c>
      <c r="B1958" s="10">
        <v>49.79285714285713</v>
      </c>
      <c r="C1958" s="10">
        <v>109.67061224489804</v>
      </c>
      <c r="D1958" s="11">
        <v>14821.877905259862</v>
      </c>
      <c r="E1958" s="11">
        <v>16002.305874840555</v>
      </c>
      <c r="F1958" s="11">
        <v>14706.799038131137</v>
      </c>
      <c r="G1958" s="11">
        <v>16082.790993591598</v>
      </c>
      <c r="H1958" s="11">
        <v>15229.877415259862</v>
      </c>
      <c r="I1958" s="11">
        <v>11790.510133500387</v>
      </c>
      <c r="J1958" s="11">
        <v>4211.7957413401682</v>
      </c>
      <c r="K1958" s="11">
        <v>25979.321317522747</v>
      </c>
      <c r="L1958" s="11">
        <v>1064.1373184877343</v>
      </c>
      <c r="M1958" s="11">
        <v>58001.867693861357</v>
      </c>
      <c r="N1958" s="11">
        <v>6588.9356892940623</v>
      </c>
      <c r="O1958" s="11">
        <v>19828.946809112418</v>
      </c>
      <c r="P1958" s="43">
        <v>9180.8882186109549</v>
      </c>
      <c r="Q1958" s="11">
        <v>20000.266024106761</v>
      </c>
      <c r="R1958" s="11">
        <v>13998.372821045046</v>
      </c>
      <c r="S1958" s="11">
        <v>17387.207451225084</v>
      </c>
      <c r="T1958" s="11">
        <v>15258.522725898189</v>
      </c>
      <c r="U1958" s="11">
        <v>16794.472082532935</v>
      </c>
      <c r="V1958" s="11">
        <v>14821.877905259862</v>
      </c>
      <c r="W1958" s="11">
        <v>16002.305874840555</v>
      </c>
      <c r="X1958" s="12">
        <v>0</v>
      </c>
      <c r="Y1958" s="12">
        <v>301.81652084151432</v>
      </c>
      <c r="Z1958" s="12">
        <v>229.70357295200967</v>
      </c>
      <c r="AA1958" s="44">
        <v>232.04019061955847</v>
      </c>
      <c r="AB1958" s="45">
        <v>47.253829333786044</v>
      </c>
      <c r="AC1958" s="12">
        <v>253.32320474086572</v>
      </c>
      <c r="AD1958" s="12">
        <v>12170.614945592384</v>
      </c>
      <c r="AE1958" s="12">
        <v>2597.6081666907571</v>
      </c>
      <c r="AF1958" s="12">
        <v>5480.532182188148</v>
      </c>
      <c r="AG1958" s="44">
        <v>1128.4755203370605</v>
      </c>
      <c r="AH1958" s="45">
        <v>390.29476040552129</v>
      </c>
      <c r="AI1958" s="12">
        <v>4211.7957423088747</v>
      </c>
      <c r="AJ1958" s="12">
        <v>-46.165900132117407</v>
      </c>
      <c r="AK1958" s="12">
        <v>-3.7815549567717763</v>
      </c>
      <c r="AL1958" s="12">
        <v>28.475908938388926</v>
      </c>
      <c r="AM1958" s="44">
        <v>61.061505996996317</v>
      </c>
      <c r="AN1958" s="45">
        <v>54.425611421855564</v>
      </c>
      <c r="AO1958" s="12">
        <v>89.999999863963538</v>
      </c>
      <c r="AP1958" s="12">
        <v>-2134.4089268311477</v>
      </c>
      <c r="AQ1958" s="12">
        <v>6562.0269966690539</v>
      </c>
      <c r="AR1958" s="12">
        <v>9375.4182135630272</v>
      </c>
      <c r="AS1958" s="44">
        <v>14355.429793176221</v>
      </c>
      <c r="AT1958" s="45">
        <v>14926.671482415171</v>
      </c>
      <c r="AU1958" s="12">
        <v>15229.877905259862</v>
      </c>
      <c r="AV1958" s="12">
        <v>11332.265641609665</v>
      </c>
      <c r="AW1958" s="12">
        <v>20236.058491898864</v>
      </c>
      <c r="AX1958" s="12">
        <v>20358.905231478107</v>
      </c>
      <c r="AY1958" s="44">
        <v>17584.62659581982</v>
      </c>
      <c r="AZ1958" s="45">
        <v>16557.114225703262</v>
      </c>
      <c r="BA1958" s="12">
        <v>16002.305875809263</v>
      </c>
      <c r="BB1958" s="12">
        <v>6294.6256368127624</v>
      </c>
      <c r="BC1958" s="12">
        <v>9153.9795259859475</v>
      </c>
      <c r="BD1958" s="12">
        <v>14192.902815997119</v>
      </c>
      <c r="BE1958" s="44">
        <v>14901.465753767015</v>
      </c>
      <c r="BF1958" s="45">
        <v>15153.729148742879</v>
      </c>
      <c r="BG1958" s="12">
        <v>15229.877915259862</v>
      </c>
      <c r="BH1958" s="12">
        <v>20111.516434175792</v>
      </c>
      <c r="BI1958" s="12">
        <v>20407.377706893207</v>
      </c>
      <c r="BJ1958" s="12">
        <v>17745.846658596431</v>
      </c>
      <c r="BK1958" s="44">
        <v>16597.052937938199</v>
      </c>
      <c r="BL1958" s="45">
        <v>16239.663731670227</v>
      </c>
      <c r="BM1958" s="12">
        <v>11790.510133500389</v>
      </c>
      <c r="BN1958" s="12">
        <v>0</v>
      </c>
      <c r="BO1958" s="12">
        <v>42.384345175345636</v>
      </c>
      <c r="BP1958" s="12">
        <v>32.257463895160697</v>
      </c>
      <c r="BQ1958" s="48">
        <v>32.585597058607391</v>
      </c>
      <c r="BR1958" s="49">
        <v>6.6358945751407514</v>
      </c>
      <c r="BS1958" s="13">
        <v>35.574388442107974</v>
      </c>
      <c r="BT1958" s="12">
        <v>328.13230613864476</v>
      </c>
      <c r="BV1958" s="14">
        <f>Таблица1[[#This Row],[Lкан_леб,мм]]</f>
        <v>58001.867693861357</v>
      </c>
      <c r="BW1958" s="50">
        <f>Таблица1[[#This Row],[угол обхв4]]+Таблица1[[#This Row],[Lдуг 3,мм]]</f>
        <v>12170.614945592384</v>
      </c>
      <c r="BX1958" s="54">
        <f>Таблица1[[#This Row],[угол обхв5]]+Таблица1[[#This Row],[Y5, мм]]</f>
        <v>58303.684214702873</v>
      </c>
      <c r="BY1958" s="14">
        <f>Таблица1[[#This Row],[угол обхв6]]+Таблица1[[#This Row],[Lдуг 4,мм]]</f>
        <v>14768.223112283142</v>
      </c>
      <c r="BZ1958" s="14">
        <f>Таблица1[[#This Row],[Т1]]+Таблица1[[#This Row],[X6, мм]]</f>
        <v>58533.38778765488</v>
      </c>
      <c r="CA1958" s="14">
        <f>Таблица1[[#This Row],[Т2]]+Таблица1[[#This Row],[Lдуг 5,мм]]</f>
        <v>20248.755294471288</v>
      </c>
      <c r="CB1958" s="14">
        <f>Таблица1[[#This Row],[Т3]]+Таблица1[[#This Row],[Y6, мм]]</f>
        <v>58765.427978274442</v>
      </c>
      <c r="CC1958" s="14">
        <f>Таблица1[[#This Row],[Т4]]+Таблица1[[#This Row],[Lдуг 6,мм]]</f>
        <v>21377.230814808347</v>
      </c>
      <c r="CD1958" s="14">
        <f>Таблица1[[#This Row],[Т5]]+Таблица1[[#This Row],[Lдуг 1,мм]]</f>
        <v>58812.681807608227</v>
      </c>
      <c r="CE1958" s="14">
        <f>Таблица1[[#This Row],[Т6]]+Таблица1[[#This Row],[Lпрям1, мм]]</f>
        <v>21767.525575213869</v>
      </c>
      <c r="CF1958" s="15">
        <f>Таблица1[[#This Row],[Т7]]+Таблица1[[#This Row],[Lдуг 2,мм]]</f>
        <v>59066.005012349095</v>
      </c>
      <c r="CG1958" s="14">
        <f>Таблица1[[#This Row],[Т8]]+Таблица1[[#This Row],[Lпрям2, мм]]</f>
        <v>25979.321317522743</v>
      </c>
      <c r="CH1958" s="14">
        <f>Таблица1[[#This Row],[Т9]]-Таблица1[[#This Row],[Т9]]</f>
        <v>0</v>
      </c>
      <c r="CI1958" s="50">
        <f>Таблица1[[#This Row],[Т9]]-Таблица1[[#This Row],[Т8]]</f>
        <v>37298.479437135225</v>
      </c>
      <c r="CJ1958" s="54">
        <f>Таблица1[[#This Row],[Т9]]-Таблица1[[#This Row],[Т7]]</f>
        <v>253.32320474086737</v>
      </c>
      <c r="CK1958" s="14">
        <f>Таблица1[[#This Row],[Т9]]-Таблица1[[#This Row],[Т6]]</f>
        <v>37688.774197540748</v>
      </c>
      <c r="CL1958" s="14">
        <f>Таблица1[[#This Row],[Т9]]-Таблица1[[#This Row],[Т5]]</f>
        <v>300.57703407465306</v>
      </c>
      <c r="CM1958" s="14">
        <f>Таблица1[[#This Row],[Т9]]-Таблица1[[#This Row],[Т4]]</f>
        <v>38817.249717877807</v>
      </c>
      <c r="CN1958" s="14">
        <f>Таблица1[[#This Row],[Т9]]-Таблица1[[#This Row],[Т3]]</f>
        <v>532.61722469421511</v>
      </c>
      <c r="CO1958" s="14">
        <f>Таблица1[[#This Row],[Т9]]-Таблица1[[#This Row],[Т2]]</f>
        <v>44297.781900065951</v>
      </c>
      <c r="CP1958" s="14">
        <f>Таблица1[[#This Row],[Т9]]-Таблица1[[#This Row],[Т1]]</f>
        <v>762.32079764622176</v>
      </c>
      <c r="CQ1958" s="14">
        <f>Таблица1[[#This Row],[Т9]]-Таблица1[[#This Row],[угол обхв6]]</f>
        <v>46895.390066756707</v>
      </c>
      <c r="CR1958" s="14">
        <f>Таблица1[[#This Row],[Т9]]-Таблица1[[#This Row],[угол обхв5]]</f>
        <v>1064.1373184877375</v>
      </c>
      <c r="CS1958" s="14">
        <f>Таблица1[[#This Row],[Т9]]-Таблица1[[#This Row],[угол обхв4]]</f>
        <v>59066.005012349095</v>
      </c>
      <c r="CT1958" s="14">
        <f>Таблица1[[#This Row],[Lкан_прям, мм]]+Таблица1[[#This Row],[Lкан_дуг, мм]]+Таблица1[[#This Row],[Lкан_леб,мм]]</f>
        <v>85045.326329871838</v>
      </c>
      <c r="CU1958" s="16">
        <f>Таблица1[[#This Row],[Lкан_леб,мм]]</f>
        <v>58001.867693861357</v>
      </c>
      <c r="CV1958" s="14">
        <f>2534431-(Таблица1[[#This Row],[Т23]]+Таблица1[[#This Row],[угол обхв3]])</f>
        <v>2449057.5413639895</v>
      </c>
      <c r="CW1958" s="50">
        <f>SUM(X1958:AC1958,AD1958:AI1958)-Таблица1[[#This Row],[lподв_min, мм]]</f>
        <v>22831.662894670313</v>
      </c>
      <c r="CX1958" s="17">
        <f>CW2397-Таблица1[[#This Row],[Суммарная длина каната]]</f>
        <v>-2425744.1082073022</v>
      </c>
    </row>
    <row r="1959" spans="1:102" x14ac:dyDescent="0.25">
      <c r="A1959" s="21">
        <v>1958</v>
      </c>
      <c r="B1959" s="10">
        <v>49.79285714285713</v>
      </c>
      <c r="C1959" s="10">
        <v>110.29000000000343</v>
      </c>
      <c r="D1959" s="11">
        <v>14852.581674414199</v>
      </c>
      <c r="E1959" s="11">
        <v>16084.541454354252</v>
      </c>
      <c r="F1959" s="11">
        <v>14736.639475682732</v>
      </c>
      <c r="G1959" s="11">
        <v>16163.777850999437</v>
      </c>
      <c r="H1959" s="11">
        <v>15260.581184414199</v>
      </c>
      <c r="I1959" s="11">
        <v>11862.065240988597</v>
      </c>
      <c r="J1959" s="11">
        <v>4222.4762133656541</v>
      </c>
      <c r="K1959" s="11">
        <v>25979.321317520298</v>
      </c>
      <c r="L1959" s="11">
        <v>1064.1373184901879</v>
      </c>
      <c r="M1959" s="11">
        <v>58001.867693861357</v>
      </c>
      <c r="N1959" s="11">
        <v>6588.9356892940623</v>
      </c>
      <c r="O1959" s="11">
        <v>19828.946809112418</v>
      </c>
      <c r="P1959" s="43">
        <v>9168.703068882869</v>
      </c>
      <c r="Q1959" s="11">
        <v>20021.288080387385</v>
      </c>
      <c r="R1959" s="11">
        <v>14014.153721678662</v>
      </c>
      <c r="S1959" s="11">
        <v>17460.45989963787</v>
      </c>
      <c r="T1959" s="11">
        <v>15280.637549654133</v>
      </c>
      <c r="U1959" s="11">
        <v>16881.381568600875</v>
      </c>
      <c r="V1959" s="11">
        <v>14852.581674414199</v>
      </c>
      <c r="W1959" s="11">
        <v>16084.541454354252</v>
      </c>
      <c r="X1959" s="12">
        <v>0</v>
      </c>
      <c r="Y1959" s="12">
        <v>298.38143598811951</v>
      </c>
      <c r="Z1959" s="12">
        <v>228.72803269076923</v>
      </c>
      <c r="AA1959" s="44">
        <v>232.04019061955907</v>
      </c>
      <c r="AB1959" s="45">
        <v>47.253829333787664</v>
      </c>
      <c r="AC1959" s="12">
        <v>257.7338298579524</v>
      </c>
      <c r="AD1959" s="12">
        <v>12170.614945592384</v>
      </c>
      <c r="AE1959" s="12">
        <v>2586.9276946652717</v>
      </c>
      <c r="AF1959" s="12">
        <v>5480.5321821881525</v>
      </c>
      <c r="AG1959" s="44">
        <v>1128.4755203370619</v>
      </c>
      <c r="AH1959" s="45">
        <v>390.29476040551742</v>
      </c>
      <c r="AI1959" s="12">
        <v>4222.4762143319085</v>
      </c>
      <c r="AJ1959" s="12">
        <v>-46.165900132117407</v>
      </c>
      <c r="AK1959" s="12">
        <v>-4.2639467812052025</v>
      </c>
      <c r="AL1959" s="12">
        <v>27.856521183283519</v>
      </c>
      <c r="AM1959" s="44">
        <v>60.442118241890988</v>
      </c>
      <c r="AN1959" s="45">
        <v>53.806223666750007</v>
      </c>
      <c r="AO1959" s="12">
        <v>89.99999986430764</v>
      </c>
      <c r="AP1959" s="12">
        <v>-2134.4089268311477</v>
      </c>
      <c r="AQ1959" s="12">
        <v>6558.6003850480183</v>
      </c>
      <c r="AR1959" s="12">
        <v>9359.3447553127899</v>
      </c>
      <c r="AS1959" s="44">
        <v>14369.055700895446</v>
      </c>
      <c r="AT1959" s="45">
        <v>14951.371569556444</v>
      </c>
      <c r="AU1959" s="12">
        <v>15260.581674414199</v>
      </c>
      <c r="AV1959" s="12">
        <v>11332.265641609665</v>
      </c>
      <c r="AW1959" s="12">
        <v>20235.817512550624</v>
      </c>
      <c r="AX1959" s="12">
        <v>20382.00922946955</v>
      </c>
      <c r="AY1959" s="44">
        <v>17661.727346454318</v>
      </c>
      <c r="AZ1959" s="45">
        <v>16640.450220805891</v>
      </c>
      <c r="BA1959" s="12">
        <v>16084.541455320508</v>
      </c>
      <c r="BB1959" s="12">
        <v>6294.6256368127624</v>
      </c>
      <c r="BC1959" s="12">
        <v>9138.3677646368269</v>
      </c>
      <c r="BD1959" s="12">
        <v>14204.795408108583</v>
      </c>
      <c r="BE1959" s="44">
        <v>14925.735570437349</v>
      </c>
      <c r="BF1959" s="45">
        <v>15181.847654511888</v>
      </c>
      <c r="BG1959" s="12">
        <v>15260.581684414199</v>
      </c>
      <c r="BH1959" s="12">
        <v>20111.516434175792</v>
      </c>
      <c r="BI1959" s="12">
        <v>20428.158783825591</v>
      </c>
      <c r="BJ1959" s="12">
        <v>17821.181048720035</v>
      </c>
      <c r="BK1959" s="44">
        <v>16680.114121784431</v>
      </c>
      <c r="BL1959" s="45">
        <v>16325.472802149236</v>
      </c>
      <c r="BM1959" s="12">
        <v>11862.065240988599</v>
      </c>
      <c r="BN1959" s="12">
        <v>0</v>
      </c>
      <c r="BO1959" s="12">
        <v>41.901953350912208</v>
      </c>
      <c r="BP1959" s="12">
        <v>32.120467964488725</v>
      </c>
      <c r="BQ1959" s="48">
        <v>32.585597058607476</v>
      </c>
      <c r="BR1959" s="49">
        <v>6.6358945751409806</v>
      </c>
      <c r="BS1959" s="13">
        <v>36.193776197557632</v>
      </c>
      <c r="BT1959" s="12">
        <v>328.13230613864476</v>
      </c>
      <c r="BV1959" s="14">
        <f>Таблица1[[#This Row],[Lкан_леб,мм]]</f>
        <v>58001.867693861357</v>
      </c>
      <c r="BW1959" s="50">
        <f>Таблица1[[#This Row],[угол обхв4]]+Таблица1[[#This Row],[Lдуг 3,мм]]</f>
        <v>12170.614945592384</v>
      </c>
      <c r="BX1959" s="54">
        <f>Таблица1[[#This Row],[угол обхв5]]+Таблица1[[#This Row],[Y5, мм]]</f>
        <v>58300.249129849479</v>
      </c>
      <c r="BY1959" s="14">
        <f>Таблица1[[#This Row],[угол обхв6]]+Таблица1[[#This Row],[Lдуг 4,мм]]</f>
        <v>14757.542640257656</v>
      </c>
      <c r="BZ1959" s="14">
        <f>Таблица1[[#This Row],[Т1]]+Таблица1[[#This Row],[X6, мм]]</f>
        <v>58528.97716254025</v>
      </c>
      <c r="CA1959" s="14">
        <f>Таблица1[[#This Row],[Т2]]+Таблица1[[#This Row],[Lдуг 5,мм]]</f>
        <v>20238.074822445808</v>
      </c>
      <c r="CB1959" s="14">
        <f>Таблица1[[#This Row],[Т3]]+Таблица1[[#This Row],[Y6, мм]]</f>
        <v>58761.017353159812</v>
      </c>
      <c r="CC1959" s="14">
        <f>Таблица1[[#This Row],[Т4]]+Таблица1[[#This Row],[Lдуг 6,мм]]</f>
        <v>21366.55034278287</v>
      </c>
      <c r="CD1959" s="14">
        <f>Таблица1[[#This Row],[Т5]]+Таблица1[[#This Row],[Lдуг 1,мм]]</f>
        <v>58808.271182493598</v>
      </c>
      <c r="CE1959" s="14">
        <f>Таблица1[[#This Row],[Т6]]+Таблица1[[#This Row],[Lпрям1, мм]]</f>
        <v>21756.845103188389</v>
      </c>
      <c r="CF1959" s="15">
        <f>Таблица1[[#This Row],[Т7]]+Таблица1[[#This Row],[Lдуг 2,мм]]</f>
        <v>59066.005012351547</v>
      </c>
      <c r="CG1959" s="14">
        <f>Таблица1[[#This Row],[Т8]]+Таблица1[[#This Row],[Lпрям2, мм]]</f>
        <v>25979.321317520298</v>
      </c>
      <c r="CH1959" s="14">
        <f>Таблица1[[#This Row],[Т9]]-Таблица1[[#This Row],[Т9]]</f>
        <v>0</v>
      </c>
      <c r="CI1959" s="50">
        <f>Таблица1[[#This Row],[Т9]]-Таблица1[[#This Row],[Т8]]</f>
        <v>37309.159909163158</v>
      </c>
      <c r="CJ1959" s="54">
        <f>Таблица1[[#This Row],[Т9]]-Таблица1[[#This Row],[Т7]]</f>
        <v>257.73382985794888</v>
      </c>
      <c r="CK1959" s="14">
        <f>Таблица1[[#This Row],[Т9]]-Таблица1[[#This Row],[Т6]]</f>
        <v>37699.454669568673</v>
      </c>
      <c r="CL1959" s="14">
        <f>Таблица1[[#This Row],[Т9]]-Таблица1[[#This Row],[Т5]]</f>
        <v>304.98765919173456</v>
      </c>
      <c r="CM1959" s="14">
        <f>Таблица1[[#This Row],[Т9]]-Таблица1[[#This Row],[Т4]]</f>
        <v>38827.930189905739</v>
      </c>
      <c r="CN1959" s="14">
        <f>Таблица1[[#This Row],[Т9]]-Таблица1[[#This Row],[Т3]]</f>
        <v>537.02784981129662</v>
      </c>
      <c r="CO1959" s="14">
        <f>Таблица1[[#This Row],[Т9]]-Таблица1[[#This Row],[Т2]]</f>
        <v>44308.462372093891</v>
      </c>
      <c r="CP1959" s="14">
        <f>Таблица1[[#This Row],[Т9]]-Таблица1[[#This Row],[Т1]]</f>
        <v>765.75588250206783</v>
      </c>
      <c r="CQ1959" s="14">
        <f>Таблица1[[#This Row],[Т9]]-Таблица1[[#This Row],[угол обхв6]]</f>
        <v>46895.390066759166</v>
      </c>
      <c r="CR1959" s="14">
        <f>Таблица1[[#This Row],[Т9]]-Таблица1[[#This Row],[угол обхв5]]</f>
        <v>1064.1373184901895</v>
      </c>
      <c r="CS1959" s="14">
        <f>Таблица1[[#This Row],[Т9]]-Таблица1[[#This Row],[угол обхв4]]</f>
        <v>59066.005012351547</v>
      </c>
      <c r="CT1959" s="14">
        <f>Таблица1[[#This Row],[Lкан_прям, мм]]+Таблица1[[#This Row],[Lкан_дуг, мм]]+Таблица1[[#This Row],[Lкан_леб,мм]]</f>
        <v>85045.326329871838</v>
      </c>
      <c r="CU1959" s="16">
        <f>Таблица1[[#This Row],[Lкан_леб,мм]]</f>
        <v>58001.867693861357</v>
      </c>
      <c r="CV1959" s="14">
        <f>2534431-(Таблица1[[#This Row],[Т23]]+Таблица1[[#This Row],[угол обхв3]])</f>
        <v>2449057.5413639895</v>
      </c>
      <c r="CW1959" s="50">
        <f>SUM(X1959:AC1959,AD1959:AI1959)-Таблица1[[#This Row],[lподв_min, мм]]</f>
        <v>22820.982422644833</v>
      </c>
      <c r="CX1959" s="17">
        <f>CW2398-Таблица1[[#This Row],[Суммарная длина каната]]</f>
        <v>-2425787.9874395495</v>
      </c>
    </row>
    <row r="1960" spans="1:102" x14ac:dyDescent="0.25">
      <c r="A1960" s="21">
        <v>1959</v>
      </c>
      <c r="B1960" s="10">
        <v>49.79285714285713</v>
      </c>
      <c r="C1960" s="10">
        <v>112.3546938775511</v>
      </c>
      <c r="D1960" s="11">
        <v>14948.477833948091</v>
      </c>
      <c r="E1960" s="11">
        <v>16360.977388906349</v>
      </c>
      <c r="F1960" s="11">
        <v>14829.756185150851</v>
      </c>
      <c r="G1960" s="11">
        <v>16435.985189213148</v>
      </c>
      <c r="H1960" s="11">
        <v>15356.47734394809</v>
      </c>
      <c r="I1960" s="11">
        <v>12102.5271525762</v>
      </c>
      <c r="J1960" s="11">
        <v>4258.4502363301481</v>
      </c>
      <c r="K1960" s="11">
        <v>25979.321317512145</v>
      </c>
      <c r="L1960" s="11">
        <v>1064.1373184983447</v>
      </c>
      <c r="M1960" s="11">
        <v>58001.867693861357</v>
      </c>
      <c r="N1960" s="11">
        <v>6588.9356892940623</v>
      </c>
      <c r="O1960" s="11">
        <v>19828.946809112418</v>
      </c>
      <c r="P1960" s="43">
        <v>9126.4565487146647</v>
      </c>
      <c r="Q1960" s="11">
        <v>20090.389963868914</v>
      </c>
      <c r="R1960" s="11">
        <v>14061.022739338699</v>
      </c>
      <c r="S1960" s="11">
        <v>17705.795761420584</v>
      </c>
      <c r="T1960" s="11">
        <v>15347.547326577687</v>
      </c>
      <c r="U1960" s="11">
        <v>17172.722139460584</v>
      </c>
      <c r="V1960" s="11">
        <v>14948.477833948091</v>
      </c>
      <c r="W1960" s="11">
        <v>16360.977388906349</v>
      </c>
      <c r="X1960" s="12">
        <v>0</v>
      </c>
      <c r="Y1960" s="12">
        <v>286.85594124838917</v>
      </c>
      <c r="Z1960" s="12">
        <v>225.55095929723757</v>
      </c>
      <c r="AA1960" s="44">
        <v>232.04019061955833</v>
      </c>
      <c r="AB1960" s="45">
        <v>47.253829333784857</v>
      </c>
      <c r="AC1960" s="12">
        <v>272.43639799937483</v>
      </c>
      <c r="AD1960" s="12">
        <v>12170.614945592384</v>
      </c>
      <c r="AE1960" s="12">
        <v>2550.9536717007813</v>
      </c>
      <c r="AF1960" s="12">
        <v>5480.5321821881489</v>
      </c>
      <c r="AG1960" s="44">
        <v>1128.4755203370607</v>
      </c>
      <c r="AH1960" s="45">
        <v>390.29476040552282</v>
      </c>
      <c r="AI1960" s="12">
        <v>4258.4502372882425</v>
      </c>
      <c r="AJ1960" s="12">
        <v>-46.165900132117407</v>
      </c>
      <c r="AK1960" s="12">
        <v>-5.8824815983296554</v>
      </c>
      <c r="AL1960" s="12">
        <v>25.791827305735858</v>
      </c>
      <c r="AM1960" s="44">
        <v>58.377424364343227</v>
      </c>
      <c r="AN1960" s="45">
        <v>51.741529789202637</v>
      </c>
      <c r="AO1960" s="12">
        <v>89.999999865453916</v>
      </c>
      <c r="AP1960" s="12">
        <v>-2134.4089268311477</v>
      </c>
      <c r="AQ1960" s="12">
        <v>6547.1204229785699</v>
      </c>
      <c r="AR1960" s="12">
        <v>9303.9784393370574</v>
      </c>
      <c r="AS1960" s="44">
        <v>14408.443065614738</v>
      </c>
      <c r="AT1960" s="45">
        <v>15027.175363482729</v>
      </c>
      <c r="AU1960" s="12">
        <v>15356.477833948091</v>
      </c>
      <c r="AV1960" s="12">
        <v>11332.265641609665</v>
      </c>
      <c r="AW1960" s="12">
        <v>20234.798362642727</v>
      </c>
      <c r="AX1960" s="12">
        <v>20457.745348135773</v>
      </c>
      <c r="AY1960" s="44">
        <v>17919.71891792836</v>
      </c>
      <c r="AZ1960" s="45">
        <v>16920.084443811891</v>
      </c>
      <c r="BA1960" s="12">
        <v>16360.977389864445</v>
      </c>
      <c r="BB1960" s="12">
        <v>6294.6256368127624</v>
      </c>
      <c r="BC1960" s="12">
        <v>9084.6412823991723</v>
      </c>
      <c r="BD1960" s="12">
        <v>14238.544629961094</v>
      </c>
      <c r="BE1960" s="44">
        <v>15000.127000301649</v>
      </c>
      <c r="BF1960" s="45">
        <v>15268.849797043049</v>
      </c>
      <c r="BG1960" s="12">
        <v>15356.477843948091</v>
      </c>
      <c r="BH1960" s="12">
        <v>20111.516434175792</v>
      </c>
      <c r="BI1960" s="12">
        <v>20496.241517399223</v>
      </c>
      <c r="BJ1960" s="12">
        <v>18073.151145687443</v>
      </c>
      <c r="BK1960" s="44">
        <v>16958.798982952809</v>
      </c>
      <c r="BL1960" s="45">
        <v>16613.615084555044</v>
      </c>
      <c r="BM1960" s="12">
        <v>12102.527152576202</v>
      </c>
      <c r="BN1960" s="12">
        <v>0</v>
      </c>
      <c r="BO1960" s="12">
        <v>40.28341853378776</v>
      </c>
      <c r="BP1960" s="12">
        <v>31.674308904065512</v>
      </c>
      <c r="BQ1960" s="48">
        <v>32.58559705860737</v>
      </c>
      <c r="BR1960" s="49">
        <v>6.6358945751405862</v>
      </c>
      <c r="BS1960" s="13">
        <v>38.258470076251285</v>
      </c>
      <c r="BT1960" s="12">
        <v>328.13230613864476</v>
      </c>
      <c r="BV1960" s="14">
        <f>Таблица1[[#This Row],[Lкан_леб,мм]]</f>
        <v>58001.867693861357</v>
      </c>
      <c r="BW1960" s="50">
        <f>Таблица1[[#This Row],[угол обхв4]]+Таблица1[[#This Row],[Lдуг 3,мм]]</f>
        <v>12170.614945592384</v>
      </c>
      <c r="BX1960" s="54">
        <f>Таблица1[[#This Row],[угол обхв5]]+Таблица1[[#This Row],[Y5, мм]]</f>
        <v>58288.723635109745</v>
      </c>
      <c r="BY1960" s="14">
        <f>Таблица1[[#This Row],[угол обхв6]]+Таблица1[[#This Row],[Lдуг 4,мм]]</f>
        <v>14721.568617293166</v>
      </c>
      <c r="BZ1960" s="14">
        <f>Таблица1[[#This Row],[Т1]]+Таблица1[[#This Row],[X6, мм]]</f>
        <v>58514.274594406983</v>
      </c>
      <c r="CA1960" s="14">
        <f>Таблица1[[#This Row],[Т2]]+Таблица1[[#This Row],[Lдуг 5,мм]]</f>
        <v>20202.100799481315</v>
      </c>
      <c r="CB1960" s="14">
        <f>Таблица1[[#This Row],[Т3]]+Таблица1[[#This Row],[Y6, мм]]</f>
        <v>58746.314785026538</v>
      </c>
      <c r="CC1960" s="14">
        <f>Таблица1[[#This Row],[Т4]]+Таблица1[[#This Row],[Lдуг 6,мм]]</f>
        <v>21330.576319818378</v>
      </c>
      <c r="CD1960" s="14">
        <f>Таблица1[[#This Row],[Т5]]+Таблица1[[#This Row],[Lдуг 1,мм]]</f>
        <v>58793.568614360323</v>
      </c>
      <c r="CE1960" s="14">
        <f>Таблица1[[#This Row],[Т6]]+Таблица1[[#This Row],[Lпрям1, мм]]</f>
        <v>21720.8710802239</v>
      </c>
      <c r="CF1960" s="15">
        <f>Таблица1[[#This Row],[Т7]]+Таблица1[[#This Row],[Lдуг 2,мм]]</f>
        <v>59066.005012359696</v>
      </c>
      <c r="CG1960" s="14">
        <f>Таблица1[[#This Row],[Т8]]+Таблица1[[#This Row],[Lпрям2, мм]]</f>
        <v>25979.321317512142</v>
      </c>
      <c r="CH1960" s="14">
        <f>Таблица1[[#This Row],[Т9]]-Таблица1[[#This Row],[Т9]]</f>
        <v>0</v>
      </c>
      <c r="CI1960" s="50">
        <f>Таблица1[[#This Row],[Т9]]-Таблица1[[#This Row],[Т8]]</f>
        <v>37345.133932135795</v>
      </c>
      <c r="CJ1960" s="54">
        <f>Таблица1[[#This Row],[Т9]]-Таблица1[[#This Row],[Т7]]</f>
        <v>272.43639799937228</v>
      </c>
      <c r="CK1960" s="14">
        <f>Таблица1[[#This Row],[Т9]]-Таблица1[[#This Row],[Т6]]</f>
        <v>37735.428692541318</v>
      </c>
      <c r="CL1960" s="14">
        <f>Таблица1[[#This Row],[Т9]]-Таблица1[[#This Row],[Т5]]</f>
        <v>319.69022733315796</v>
      </c>
      <c r="CM1960" s="14">
        <f>Таблица1[[#This Row],[Т9]]-Таблица1[[#This Row],[Т4]]</f>
        <v>38863.904212878377</v>
      </c>
      <c r="CN1960" s="14">
        <f>Таблица1[[#This Row],[Т9]]-Таблица1[[#This Row],[Т3]]</f>
        <v>551.73041795271274</v>
      </c>
      <c r="CO1960" s="14">
        <f>Таблица1[[#This Row],[Т9]]-Таблица1[[#This Row],[Т2]]</f>
        <v>44344.436395066528</v>
      </c>
      <c r="CP1960" s="14">
        <f>Таблица1[[#This Row],[Т9]]-Таблица1[[#This Row],[Т1]]</f>
        <v>777.28137724995031</v>
      </c>
      <c r="CQ1960" s="14">
        <f>Таблица1[[#This Row],[Т9]]-Таблица1[[#This Row],[угол обхв6]]</f>
        <v>46895.390066767315</v>
      </c>
      <c r="CR1960" s="14">
        <f>Таблица1[[#This Row],[Т9]]-Таблица1[[#This Row],[угол обхв5]]</f>
        <v>1064.1373184983386</v>
      </c>
      <c r="CS1960" s="14">
        <f>Таблица1[[#This Row],[Т9]]-Таблица1[[#This Row],[угол обхв4]]</f>
        <v>59066.005012359696</v>
      </c>
      <c r="CT1960" s="14">
        <f>Таблица1[[#This Row],[Lкан_прям, мм]]+Таблица1[[#This Row],[Lкан_дуг, мм]]+Таблица1[[#This Row],[Lкан_леб,мм]]</f>
        <v>85045.326329871852</v>
      </c>
      <c r="CU1960" s="16">
        <f>Таблица1[[#This Row],[Lкан_леб,мм]]</f>
        <v>58001.867693861357</v>
      </c>
      <c r="CV1960" s="14">
        <f>2534431-(Таблица1[[#This Row],[Т23]]+Таблица1[[#This Row],[угол обхв3]])</f>
        <v>2449057.5413639895</v>
      </c>
      <c r="CW1960" s="50">
        <f>SUM(X1960:AC1960,AD1960:AI1960)-Таблица1[[#This Row],[lподв_min, мм]]</f>
        <v>22785.008399680337</v>
      </c>
      <c r="CX1960" s="17">
        <f>CW2399-Таблица1[[#This Row],[Суммарная длина каната]]</f>
        <v>-2425833.5195228546</v>
      </c>
    </row>
    <row r="1961" spans="1:102" x14ac:dyDescent="0.25">
      <c r="A1961" s="21">
        <v>1960</v>
      </c>
      <c r="B1961" s="10">
        <v>49.79285714285713</v>
      </c>
      <c r="C1961" s="10">
        <v>114.46082839365614</v>
      </c>
      <c r="D1961" s="11">
        <v>15035.972539665248</v>
      </c>
      <c r="E1961" s="11">
        <v>16646.333939303258</v>
      </c>
      <c r="F1961" s="11">
        <v>14914.574502058847</v>
      </c>
      <c r="G1961" s="11">
        <v>16716.927965008799</v>
      </c>
      <c r="H1961" s="11">
        <v>15443.97204966525</v>
      </c>
      <c r="I1961" s="11">
        <v>12350.617584531412</v>
      </c>
      <c r="J1961" s="11">
        <v>4295.7163547718465</v>
      </c>
      <c r="K1961" s="11">
        <v>25979.321317503825</v>
      </c>
      <c r="L1961" s="11">
        <v>1064.1373185066589</v>
      </c>
      <c r="M1961" s="11">
        <v>58001.867693861357</v>
      </c>
      <c r="N1961" s="11">
        <v>6588.9356892940623</v>
      </c>
      <c r="O1961" s="11">
        <v>19828.946809112418</v>
      </c>
      <c r="P1961" s="43">
        <v>9080.8256973414791</v>
      </c>
      <c r="Q1961" s="11">
        <v>20159.263782946768</v>
      </c>
      <c r="R1961" s="11">
        <v>14099.693930231788</v>
      </c>
      <c r="S1961" s="11">
        <v>17957.629239957289</v>
      </c>
      <c r="T1961" s="11">
        <v>15404.940255638763</v>
      </c>
      <c r="U1961" s="11">
        <v>17472.196412460435</v>
      </c>
      <c r="V1961" s="11">
        <v>15035.972539665248</v>
      </c>
      <c r="W1961" s="11">
        <v>16646.333939303258</v>
      </c>
      <c r="X1961" s="12">
        <v>0</v>
      </c>
      <c r="Y1961" s="12">
        <v>274.97505606404576</v>
      </c>
      <c r="Z1961" s="12">
        <v>222.4341799088416</v>
      </c>
      <c r="AA1961" s="44">
        <v>232.04019061955881</v>
      </c>
      <c r="AB1961" s="45">
        <v>47.253829333786179</v>
      </c>
      <c r="AC1961" s="12">
        <v>287.4340625804266</v>
      </c>
      <c r="AD1961" s="12">
        <v>12170.614945592384</v>
      </c>
      <c r="AE1961" s="12">
        <v>2513.6875532590852</v>
      </c>
      <c r="AF1961" s="12">
        <v>5480.5321821881489</v>
      </c>
      <c r="AG1961" s="44">
        <v>1128.4755203370614</v>
      </c>
      <c r="AH1961" s="45">
        <v>390.29476040551651</v>
      </c>
      <c r="AI1961" s="12">
        <v>4295.7163557216272</v>
      </c>
      <c r="AJ1961" s="12">
        <v>-46.165900132117407</v>
      </c>
      <c r="AK1961" s="12">
        <v>-7.5509241913257075</v>
      </c>
      <c r="AL1961" s="12">
        <v>23.685692789630842</v>
      </c>
      <c r="AM1961" s="44">
        <v>56.271289848238283</v>
      </c>
      <c r="AN1961" s="45">
        <v>49.635395273097515</v>
      </c>
      <c r="AO1961" s="12">
        <v>89.99999986662111</v>
      </c>
      <c r="AP1961" s="12">
        <v>-2134.4089268311477</v>
      </c>
      <c r="AQ1961" s="12">
        <v>6535.3214980037874</v>
      </c>
      <c r="AR1961" s="12">
        <v>9244.7270966360757</v>
      </c>
      <c r="AS1961" s="44">
        <v>14439.017735190122</v>
      </c>
      <c r="AT1961" s="45">
        <v>15094.069328309457</v>
      </c>
      <c r="AU1961" s="12">
        <v>15443.972539665248</v>
      </c>
      <c r="AV1961" s="12">
        <v>11332.265641609665</v>
      </c>
      <c r="AW1961" s="12">
        <v>20233.408820298006</v>
      </c>
      <c r="AX1961" s="12">
        <v>20532.895060156363</v>
      </c>
      <c r="AY1961" s="44">
        <v>18184.175825428356</v>
      </c>
      <c r="AZ1961" s="45">
        <v>17207.955487277719</v>
      </c>
      <c r="BA1961" s="12">
        <v>16646.33394025304</v>
      </c>
      <c r="BB1961" s="12">
        <v>6294.6256368127624</v>
      </c>
      <c r="BC1961" s="12">
        <v>9027.211506051206</v>
      </c>
      <c r="BD1961" s="12">
        <v>14263.595329526384</v>
      </c>
      <c r="BE1961" s="44">
        <v>15065.616450680431</v>
      </c>
      <c r="BF1961" s="45">
        <v>15346.843466994555</v>
      </c>
      <c r="BG1961" s="12">
        <v>15443.97254966525</v>
      </c>
      <c r="BH1961" s="12">
        <v>20111.516434175792</v>
      </c>
      <c r="BI1961" s="12">
        <v>20563.725794132355</v>
      </c>
      <c r="BJ1961" s="12">
        <v>18331.26051716688</v>
      </c>
      <c r="BK1961" s="44">
        <v>17245.649826989367</v>
      </c>
      <c r="BL1961" s="45">
        <v>16910.574864485974</v>
      </c>
      <c r="BM1961" s="12">
        <v>12350.617584531414</v>
      </c>
      <c r="BN1961" s="12">
        <v>0</v>
      </c>
      <c r="BO1961" s="12">
        <v>38.614975940791709</v>
      </c>
      <c r="BP1961" s="12">
        <v>31.236616980956555</v>
      </c>
      <c r="BQ1961" s="48">
        <v>32.585597058607441</v>
      </c>
      <c r="BR1961" s="49">
        <v>6.6358945751407701</v>
      </c>
      <c r="BS1961" s="13">
        <v>40.364604593523595</v>
      </c>
      <c r="BT1961" s="12">
        <v>328.13230613864476</v>
      </c>
      <c r="BV1961" s="14">
        <f>Таблица1[[#This Row],[Lкан_леб,мм]]</f>
        <v>58001.867693861357</v>
      </c>
      <c r="BW1961" s="50">
        <f>Таблица1[[#This Row],[угол обхв4]]+Таблица1[[#This Row],[Lдуг 3,мм]]</f>
        <v>12170.614945592384</v>
      </c>
      <c r="BX1961" s="54">
        <f>Таблица1[[#This Row],[угол обхв5]]+Таблица1[[#This Row],[Y5, мм]]</f>
        <v>58276.842749925403</v>
      </c>
      <c r="BY1961" s="14">
        <f>Таблица1[[#This Row],[угол обхв6]]+Таблица1[[#This Row],[Lдуг 4,мм]]</f>
        <v>14684.30249885147</v>
      </c>
      <c r="BZ1961" s="14">
        <f>Таблица1[[#This Row],[Т1]]+Таблица1[[#This Row],[X6, мм]]</f>
        <v>58499.276929834246</v>
      </c>
      <c r="CA1961" s="14">
        <f>Таблица1[[#This Row],[Т2]]+Таблица1[[#This Row],[Lдуг 5,мм]]</f>
        <v>20164.834681039618</v>
      </c>
      <c r="CB1961" s="14">
        <f>Таблица1[[#This Row],[Т3]]+Таблица1[[#This Row],[Y6, мм]]</f>
        <v>58731.317120453808</v>
      </c>
      <c r="CC1961" s="14">
        <f>Таблица1[[#This Row],[Т4]]+Таблица1[[#This Row],[Lдуг 6,мм]]</f>
        <v>21293.31020137668</v>
      </c>
      <c r="CD1961" s="14">
        <f>Таблица1[[#This Row],[Т5]]+Таблица1[[#This Row],[Lдуг 1,мм]]</f>
        <v>58778.570949787594</v>
      </c>
      <c r="CE1961" s="14">
        <f>Таблица1[[#This Row],[Т6]]+Таблица1[[#This Row],[Lпрям1, мм]]</f>
        <v>21683.604961782195</v>
      </c>
      <c r="CF1961" s="15">
        <f>Таблица1[[#This Row],[Т7]]+Таблица1[[#This Row],[Lдуг 2,мм]]</f>
        <v>59066.005012368019</v>
      </c>
      <c r="CG1961" s="14">
        <f>Таблица1[[#This Row],[Т8]]+Таблица1[[#This Row],[Lпрям2, мм]]</f>
        <v>25979.321317503822</v>
      </c>
      <c r="CH1961" s="14">
        <f>Таблица1[[#This Row],[Т9]]-Таблица1[[#This Row],[Т9]]</f>
        <v>0</v>
      </c>
      <c r="CI1961" s="50">
        <f>Таблица1[[#This Row],[Т9]]-Таблица1[[#This Row],[Т8]]</f>
        <v>37382.400050585828</v>
      </c>
      <c r="CJ1961" s="54">
        <f>Таблица1[[#This Row],[Т9]]-Таблица1[[#This Row],[Т7]]</f>
        <v>287.43406258042523</v>
      </c>
      <c r="CK1961" s="14">
        <f>Таблица1[[#This Row],[Т9]]-Таблица1[[#This Row],[Т6]]</f>
        <v>37772.694810991336</v>
      </c>
      <c r="CL1961" s="14">
        <f>Таблица1[[#This Row],[Т9]]-Таблица1[[#This Row],[Т5]]</f>
        <v>334.68789191421092</v>
      </c>
      <c r="CM1961" s="14">
        <f>Таблица1[[#This Row],[Т9]]-Таблица1[[#This Row],[Т4]]</f>
        <v>38901.170331328402</v>
      </c>
      <c r="CN1961" s="14">
        <f>Таблица1[[#This Row],[Т9]]-Таблица1[[#This Row],[Т3]]</f>
        <v>566.72808253377298</v>
      </c>
      <c r="CO1961" s="14">
        <f>Таблица1[[#This Row],[Т9]]-Таблица1[[#This Row],[Т2]]</f>
        <v>44381.702513516546</v>
      </c>
      <c r="CP1961" s="14">
        <f>Таблица1[[#This Row],[Т9]]-Таблица1[[#This Row],[Т1]]</f>
        <v>789.16226244261634</v>
      </c>
      <c r="CQ1961" s="14">
        <f>Таблица1[[#This Row],[Т9]]-Таблица1[[#This Row],[угол обхв6]]</f>
        <v>46895.390066775639</v>
      </c>
      <c r="CR1961" s="14">
        <f>Таблица1[[#This Row],[Т9]]-Таблица1[[#This Row],[угол обхв5]]</f>
        <v>1064.1373185066623</v>
      </c>
      <c r="CS1961" s="14">
        <f>Таблица1[[#This Row],[Т9]]-Таблица1[[#This Row],[угол обхв4]]</f>
        <v>59066.005012368019</v>
      </c>
      <c r="CT1961" s="14">
        <f>Таблица1[[#This Row],[Lкан_прям, мм]]+Таблица1[[#This Row],[Lкан_дуг, мм]]+Таблица1[[#This Row],[Lкан_леб,мм]]</f>
        <v>85045.326329871838</v>
      </c>
      <c r="CU1961" s="16">
        <f>Таблица1[[#This Row],[Lкан_леб,мм]]</f>
        <v>58001.867693861357</v>
      </c>
      <c r="CV1961" s="14">
        <f>2534431-(Таблица1[[#This Row],[Т23]]+Таблица1[[#This Row],[угол обхв3]])</f>
        <v>2449057.5413639895</v>
      </c>
      <c r="CW1961" s="50">
        <f>SUM(X1961:AC1961,AD1961:AI1961)-Таблица1[[#This Row],[lподв_min, мм]]</f>
        <v>22747.742281238636</v>
      </c>
      <c r="CX1961" s="17">
        <f>CW2400-Таблица1[[#This Row],[Суммарная длина каната]]</f>
        <v>-2425880.6991452891</v>
      </c>
    </row>
    <row r="1962" spans="1:102" x14ac:dyDescent="0.25">
      <c r="A1962" s="21">
        <v>1961</v>
      </c>
      <c r="B1962" s="10">
        <v>49.79285714285713</v>
      </c>
      <c r="C1962" s="10">
        <v>115.03877551020416</v>
      </c>
      <c r="D1962" s="11">
        <v>15058.142669871049</v>
      </c>
      <c r="E1962" s="11">
        <v>16725.183952147734</v>
      </c>
      <c r="F1962" s="11">
        <v>14936.038732772717</v>
      </c>
      <c r="G1962" s="11">
        <v>16794.549855479894</v>
      </c>
      <c r="H1962" s="11">
        <v>15466.142179871051</v>
      </c>
      <c r="I1962" s="11">
        <v>12419.1440079937</v>
      </c>
      <c r="J1962" s="11">
        <v>4306.039944154033</v>
      </c>
      <c r="K1962" s="11">
        <v>25979.321317501552</v>
      </c>
      <c r="L1962" s="11">
        <v>1064.1373185089371</v>
      </c>
      <c r="M1962" s="11">
        <v>58001.867693861357</v>
      </c>
      <c r="N1962" s="11">
        <v>6588.9356892940623</v>
      </c>
      <c r="O1962" s="11">
        <v>19828.946809112418</v>
      </c>
      <c r="P1962" s="43">
        <v>9067.8641868905033</v>
      </c>
      <c r="Q1962" s="11">
        <v>20177.866053983969</v>
      </c>
      <c r="R1962" s="11">
        <v>14108.684776419277</v>
      </c>
      <c r="S1962" s="11">
        <v>18026.968384595024</v>
      </c>
      <c r="T1962" s="11">
        <v>15418.761215284929</v>
      </c>
      <c r="U1962" s="11">
        <v>17554.726154029941</v>
      </c>
      <c r="V1962" s="11">
        <v>15058.142669871049</v>
      </c>
      <c r="W1962" s="11">
        <v>16725.183952147734</v>
      </c>
      <c r="X1962" s="12">
        <v>0</v>
      </c>
      <c r="Y1962" s="12">
        <v>271.69190520159259</v>
      </c>
      <c r="Z1962" s="12">
        <v>221.60180209613702</v>
      </c>
      <c r="AA1962" s="44">
        <v>232.04019061955844</v>
      </c>
      <c r="AB1962" s="45">
        <v>47.253829333786769</v>
      </c>
      <c r="AC1962" s="12">
        <v>291.54959125786235</v>
      </c>
      <c r="AD1962" s="12">
        <v>12170.614945592384</v>
      </c>
      <c r="AE1962" s="12">
        <v>2503.3639638769041</v>
      </c>
      <c r="AF1962" s="12">
        <v>5480.5321821881498</v>
      </c>
      <c r="AG1962" s="44">
        <v>1128.4755203370619</v>
      </c>
      <c r="AH1962" s="45">
        <v>390.29476040551776</v>
      </c>
      <c r="AI1962" s="12">
        <v>4306.0399451015364</v>
      </c>
      <c r="AJ1962" s="12">
        <v>-46.165900132117407</v>
      </c>
      <c r="AK1962" s="12">
        <v>-8.0119797989808532</v>
      </c>
      <c r="AL1962" s="12">
        <v>23.107745673082803</v>
      </c>
      <c r="AM1962" s="44">
        <v>55.693342731690187</v>
      </c>
      <c r="AN1962" s="45">
        <v>49.057448156549327</v>
      </c>
      <c r="AO1962" s="12">
        <v>89.999999866940882</v>
      </c>
      <c r="AP1962" s="12">
        <v>-2134.4089268311477</v>
      </c>
      <c r="AQ1962" s="12">
        <v>6532.0685880807314</v>
      </c>
      <c r="AR1962" s="12">
        <v>9227.9884631355726</v>
      </c>
      <c r="AS1962" s="44">
        <v>14445.70616376541</v>
      </c>
      <c r="AT1962" s="45">
        <v>15110.571477427102</v>
      </c>
      <c r="AU1962" s="12">
        <v>15466.142669871049</v>
      </c>
      <c r="AV1962" s="12">
        <v>11332.265641609665</v>
      </c>
      <c r="AW1962" s="12">
        <v>20232.964299822404</v>
      </c>
      <c r="AX1962" s="12">
        <v>20553.131581520131</v>
      </c>
      <c r="AY1962" s="44">
        <v>18256.926173050404</v>
      </c>
      <c r="AZ1962" s="45">
        <v>17287.362945119057</v>
      </c>
      <c r="BA1962" s="12">
        <v>16725.183953095238</v>
      </c>
      <c r="BB1962" s="12">
        <v>6294.6256368127624</v>
      </c>
      <c r="BC1962" s="12">
        <v>9010.9970856771724</v>
      </c>
      <c r="BD1962" s="12">
        <v>14268.809052664346</v>
      </c>
      <c r="BE1962" s="44">
        <v>15081.739827938796</v>
      </c>
      <c r="BF1962" s="45">
        <v>15366.332407728876</v>
      </c>
      <c r="BG1962" s="12">
        <v>15466.142679871051</v>
      </c>
      <c r="BH1962" s="12">
        <v>20111.516434175792</v>
      </c>
      <c r="BI1962" s="12">
        <v>20581.883544693956</v>
      </c>
      <c r="BJ1962" s="12">
        <v>18402.233912131185</v>
      </c>
      <c r="BK1962" s="44">
        <v>17324.76836557456</v>
      </c>
      <c r="BL1962" s="45">
        <v>16992.547161058617</v>
      </c>
      <c r="BM1962" s="12">
        <v>12419.144007993702</v>
      </c>
      <c r="BN1962" s="12">
        <v>0</v>
      </c>
      <c r="BO1962" s="12">
        <v>38.153920333136554</v>
      </c>
      <c r="BP1962" s="12">
        <v>31.119725472063656</v>
      </c>
      <c r="BQ1962" s="48">
        <v>32.585597058607384</v>
      </c>
      <c r="BR1962" s="49">
        <v>6.6358945751408536</v>
      </c>
      <c r="BS1962" s="13">
        <v>40.942551710391555</v>
      </c>
      <c r="BT1962" s="12">
        <v>328.13230613864476</v>
      </c>
      <c r="BV1962" s="14">
        <f>Таблица1[[#This Row],[Lкан_леб,мм]]</f>
        <v>58001.867693861357</v>
      </c>
      <c r="BW1962" s="50">
        <f>Таблица1[[#This Row],[угол обхв4]]+Таблица1[[#This Row],[Lдуг 3,мм]]</f>
        <v>12170.614945592384</v>
      </c>
      <c r="BX1962" s="54">
        <f>Таблица1[[#This Row],[угол обхв5]]+Таблица1[[#This Row],[Y5, мм]]</f>
        <v>58273.559599062952</v>
      </c>
      <c r="BY1962" s="14">
        <f>Таблица1[[#This Row],[угол обхв6]]+Таблица1[[#This Row],[Lдуг 4,мм]]</f>
        <v>14673.978909469288</v>
      </c>
      <c r="BZ1962" s="14">
        <f>Таблица1[[#This Row],[Т1]]+Таблица1[[#This Row],[X6, мм]]</f>
        <v>58495.161401159086</v>
      </c>
      <c r="CA1962" s="14">
        <f>Таблица1[[#This Row],[Т2]]+Таблица1[[#This Row],[Lдуг 5,мм]]</f>
        <v>20154.511091657438</v>
      </c>
      <c r="CB1962" s="14">
        <f>Таблица1[[#This Row],[Т3]]+Таблица1[[#This Row],[Y6, мм]]</f>
        <v>58727.201591778648</v>
      </c>
      <c r="CC1962" s="14">
        <f>Таблица1[[#This Row],[Т4]]+Таблица1[[#This Row],[Lдуг 6,мм]]</f>
        <v>21282.9866119945</v>
      </c>
      <c r="CD1962" s="14">
        <f>Таблица1[[#This Row],[Т5]]+Таблица1[[#This Row],[Lдуг 1,мм]]</f>
        <v>58774.455421112434</v>
      </c>
      <c r="CE1962" s="14">
        <f>Таблица1[[#This Row],[Т6]]+Таблица1[[#This Row],[Lпрям1, мм]]</f>
        <v>21673.281372400019</v>
      </c>
      <c r="CF1962" s="15">
        <f>Таблица1[[#This Row],[Т7]]+Таблица1[[#This Row],[Lдуг 2,мм]]</f>
        <v>59066.005012370297</v>
      </c>
      <c r="CG1962" s="14">
        <f>Таблица1[[#This Row],[Т8]]+Таблица1[[#This Row],[Lпрям2, мм]]</f>
        <v>25979.321317501555</v>
      </c>
      <c r="CH1962" s="14">
        <f>Таблица1[[#This Row],[Т9]]-Таблица1[[#This Row],[Т9]]</f>
        <v>0</v>
      </c>
      <c r="CI1962" s="50">
        <f>Таблица1[[#This Row],[Т9]]-Таблица1[[#This Row],[Т8]]</f>
        <v>37392.723639970282</v>
      </c>
      <c r="CJ1962" s="54">
        <f>Таблица1[[#This Row],[Т9]]-Таблица1[[#This Row],[Т7]]</f>
        <v>291.54959125786263</v>
      </c>
      <c r="CK1962" s="14">
        <f>Таблица1[[#This Row],[Т9]]-Таблица1[[#This Row],[Т6]]</f>
        <v>37783.018400375797</v>
      </c>
      <c r="CL1962" s="14">
        <f>Таблица1[[#This Row],[Т9]]-Таблица1[[#This Row],[Т5]]</f>
        <v>338.80342059164832</v>
      </c>
      <c r="CM1962" s="14">
        <f>Таблица1[[#This Row],[Т9]]-Таблица1[[#This Row],[Т4]]</f>
        <v>38911.493920712863</v>
      </c>
      <c r="CN1962" s="14">
        <f>Таблица1[[#This Row],[Т9]]-Таблица1[[#This Row],[Т3]]</f>
        <v>570.84361121121037</v>
      </c>
      <c r="CO1962" s="14">
        <f>Таблица1[[#This Row],[Т9]]-Таблица1[[#This Row],[Т2]]</f>
        <v>44392.026102901007</v>
      </c>
      <c r="CP1962" s="14">
        <f>Таблица1[[#This Row],[Т9]]-Таблица1[[#This Row],[Т1]]</f>
        <v>792.44541330734501</v>
      </c>
      <c r="CQ1962" s="14">
        <f>Таблица1[[#This Row],[Т9]]-Таблица1[[#This Row],[угол обхв6]]</f>
        <v>46895.390066777909</v>
      </c>
      <c r="CR1962" s="14">
        <f>Таблица1[[#This Row],[Т9]]-Таблица1[[#This Row],[угол обхв5]]</f>
        <v>1064.1373185089396</v>
      </c>
      <c r="CS1962" s="14">
        <f>Таблица1[[#This Row],[Т9]]-Таблица1[[#This Row],[угол обхв4]]</f>
        <v>59066.005012370297</v>
      </c>
      <c r="CT1962" s="14">
        <f>Таблица1[[#This Row],[Lкан_прям, мм]]+Таблица1[[#This Row],[Lкан_дуг, мм]]+Таблица1[[#This Row],[Lкан_леб,мм]]</f>
        <v>85045.326329871838</v>
      </c>
      <c r="CU1962" s="16">
        <f>Таблица1[[#This Row],[Lкан_леб,мм]]</f>
        <v>58001.867693861357</v>
      </c>
      <c r="CV1962" s="14">
        <f>2534431-(Таблица1[[#This Row],[Т23]]+Таблица1[[#This Row],[угол обхв3]])</f>
        <v>2449057.5413639895</v>
      </c>
      <c r="CW1962" s="50">
        <f>SUM(X1962:AC1962,AD1962:AI1962)-Таблица1[[#This Row],[lподв_min, мм]]</f>
        <v>22737.418691856459</v>
      </c>
      <c r="CX1962" s="17">
        <f>CW2401-Таблица1[[#This Row],[Суммарная длина каната]]</f>
        <v>-2425929.5197815062</v>
      </c>
    </row>
    <row r="1963" spans="1:102" x14ac:dyDescent="0.25">
      <c r="A1963" s="21">
        <v>1962</v>
      </c>
      <c r="B1963" s="10">
        <v>49.79285714285713</v>
      </c>
      <c r="C1963" s="10">
        <v>117.72285714285721</v>
      </c>
      <c r="D1963" s="11">
        <v>15150.631791687247</v>
      </c>
      <c r="E1963" s="11">
        <v>17094.126439931097</v>
      </c>
      <c r="F1963" s="11">
        <v>15025.41348091058</v>
      </c>
      <c r="G1963" s="11">
        <v>17157.698246938911</v>
      </c>
      <c r="H1963" s="11">
        <v>15558.631301687248</v>
      </c>
      <c r="I1963" s="11">
        <v>12739.614679467577</v>
      </c>
      <c r="J1963" s="11">
        <v>4354.5117604635216</v>
      </c>
      <c r="K1963" s="11">
        <v>25979.321317490998</v>
      </c>
      <c r="L1963" s="11">
        <v>1064.1373185194816</v>
      </c>
      <c r="M1963" s="11">
        <v>58001.867693861357</v>
      </c>
      <c r="N1963" s="11">
        <v>6588.9356892940623</v>
      </c>
      <c r="O1963" s="11">
        <v>19828.946809112418</v>
      </c>
      <c r="P1963" s="43">
        <v>9005.239693698335</v>
      </c>
      <c r="Q1963" s="11">
        <v>20262.502358595968</v>
      </c>
      <c r="R1963" s="11">
        <v>14141.254354523053</v>
      </c>
      <c r="S1963" s="11">
        <v>18350.020619129267</v>
      </c>
      <c r="T1963" s="11">
        <v>15472.008137909022</v>
      </c>
      <c r="U1963" s="11">
        <v>17939.645951290324</v>
      </c>
      <c r="V1963" s="11">
        <v>15150.631791687247</v>
      </c>
      <c r="W1963" s="11">
        <v>17094.126439931097</v>
      </c>
      <c r="X1963" s="12">
        <v>0</v>
      </c>
      <c r="Y1963" s="12">
        <v>256.308431769984</v>
      </c>
      <c r="Z1963" s="12">
        <v>217.8720822798484</v>
      </c>
      <c r="AA1963" s="44">
        <v>232.04019061955881</v>
      </c>
      <c r="AB1963" s="45">
        <v>47.253829333785404</v>
      </c>
      <c r="AC1963" s="12">
        <v>310.66278451630484</v>
      </c>
      <c r="AD1963" s="12">
        <v>12170.614945592384</v>
      </c>
      <c r="AE1963" s="12">
        <v>2454.8921475674065</v>
      </c>
      <c r="AF1963" s="12">
        <v>5480.5321821881498</v>
      </c>
      <c r="AG1963" s="44">
        <v>1128.4755203370632</v>
      </c>
      <c r="AH1963" s="45">
        <v>390.29476040551816</v>
      </c>
      <c r="AI1963" s="12">
        <v>4354.5117614004812</v>
      </c>
      <c r="AJ1963" s="12">
        <v>-46.165900132117407</v>
      </c>
      <c r="AK1963" s="12">
        <v>-10.172293774183814</v>
      </c>
      <c r="AL1963" s="12">
        <v>20.423664040429728</v>
      </c>
      <c r="AM1963" s="44">
        <v>53.009261099037168</v>
      </c>
      <c r="AN1963" s="45">
        <v>46.373366523896507</v>
      </c>
      <c r="AO1963" s="12">
        <v>89.999999868422009</v>
      </c>
      <c r="AP1963" s="12">
        <v>-2134.4089268311477</v>
      </c>
      <c r="AQ1963" s="12">
        <v>6516.879300028826</v>
      </c>
      <c r="AR1963" s="12">
        <v>9147.6150185323677</v>
      </c>
      <c r="AS1963" s="44">
        <v>14467.137326719281</v>
      </c>
      <c r="AT1963" s="45">
        <v>15176.676840481039</v>
      </c>
      <c r="AU1963" s="12">
        <v>15558.631791687245</v>
      </c>
      <c r="AV1963" s="12">
        <v>11332.265641609665</v>
      </c>
      <c r="AW1963" s="12">
        <v>20230.533508053082</v>
      </c>
      <c r="AX1963" s="12">
        <v>20644.854639716927</v>
      </c>
      <c r="AY1963" s="44">
        <v>18595.508477143776</v>
      </c>
      <c r="AZ1963" s="45">
        <v>17658.143864691479</v>
      </c>
      <c r="BA1963" s="12">
        <v>17094.126440868058</v>
      </c>
      <c r="BB1963" s="12">
        <v>6294.6256368127624</v>
      </c>
      <c r="BC1963" s="12">
        <v>8933.1833044330997</v>
      </c>
      <c r="BD1963" s="12">
        <v>14283.629679357085</v>
      </c>
      <c r="BE1963" s="44">
        <v>15146.125165712794</v>
      </c>
      <c r="BF1963" s="45">
        <v>15445.96308911523</v>
      </c>
      <c r="BG1963" s="12">
        <v>15558.631801687248</v>
      </c>
      <c r="BH1963" s="12">
        <v>20111.516434175792</v>
      </c>
      <c r="BI1963" s="12">
        <v>20664.089057536628</v>
      </c>
      <c r="BJ1963" s="12">
        <v>18732.37290025023</v>
      </c>
      <c r="BK1963" s="44">
        <v>17694.158093275812</v>
      </c>
      <c r="BL1963" s="45">
        <v>17375.628526529945</v>
      </c>
      <c r="BM1963" s="12">
        <v>12739.614679467579</v>
      </c>
      <c r="BN1963" s="12">
        <v>0</v>
      </c>
      <c r="BO1963" s="12">
        <v>35.993606357933594</v>
      </c>
      <c r="BP1963" s="12">
        <v>30.595957814613541</v>
      </c>
      <c r="BQ1963" s="48">
        <v>32.585597058607441</v>
      </c>
      <c r="BR1963" s="49">
        <v>6.6358945751406626</v>
      </c>
      <c r="BS1963" s="13">
        <v>43.626633344525509</v>
      </c>
      <c r="BT1963" s="12">
        <v>328.13230613864476</v>
      </c>
      <c r="BV1963" s="14">
        <f>Таблица1[[#This Row],[Lкан_леб,мм]]</f>
        <v>58001.867693861357</v>
      </c>
      <c r="BW1963" s="50">
        <f>Таблица1[[#This Row],[угол обхв4]]+Таблица1[[#This Row],[Lдуг 3,мм]]</f>
        <v>12170.614945592384</v>
      </c>
      <c r="BX1963" s="54">
        <f>Таблица1[[#This Row],[угол обхв5]]+Таблица1[[#This Row],[Y5, мм]]</f>
        <v>58258.17612563134</v>
      </c>
      <c r="BY1963" s="14">
        <f>Таблица1[[#This Row],[угол обхв6]]+Таблица1[[#This Row],[Lдуг 4,мм]]</f>
        <v>14625.507093159791</v>
      </c>
      <c r="BZ1963" s="14">
        <f>Таблица1[[#This Row],[Т1]]+Таблица1[[#This Row],[X6, мм]]</f>
        <v>58476.04820791119</v>
      </c>
      <c r="CA1963" s="14">
        <f>Таблица1[[#This Row],[Т2]]+Таблица1[[#This Row],[Lдуг 5,мм]]</f>
        <v>20106.039275347939</v>
      </c>
      <c r="CB1963" s="14">
        <f>Таблица1[[#This Row],[Т3]]+Таблица1[[#This Row],[Y6, мм]]</f>
        <v>58708.088398530752</v>
      </c>
      <c r="CC1963" s="14">
        <f>Таблица1[[#This Row],[Т4]]+Таблица1[[#This Row],[Lдуг 6,мм]]</f>
        <v>21234.514795685001</v>
      </c>
      <c r="CD1963" s="14">
        <f>Таблица1[[#This Row],[Т5]]+Таблица1[[#This Row],[Lдуг 1,мм]]</f>
        <v>58755.342227864538</v>
      </c>
      <c r="CE1963" s="14">
        <f>Таблица1[[#This Row],[Т6]]+Таблица1[[#This Row],[Lпрям1, мм]]</f>
        <v>21624.80955609052</v>
      </c>
      <c r="CF1963" s="15">
        <f>Таблица1[[#This Row],[Т7]]+Таблица1[[#This Row],[Lдуг 2,мм]]</f>
        <v>59066.00501238084</v>
      </c>
      <c r="CG1963" s="14">
        <f>Таблица1[[#This Row],[Т8]]+Таблица1[[#This Row],[Lпрям2, мм]]</f>
        <v>25979.321317491002</v>
      </c>
      <c r="CH1963" s="14">
        <f>Таблица1[[#This Row],[Т9]]-Таблица1[[#This Row],[Т9]]</f>
        <v>0</v>
      </c>
      <c r="CI1963" s="50">
        <f>Таблица1[[#This Row],[Т9]]-Таблица1[[#This Row],[Т8]]</f>
        <v>37441.195456290319</v>
      </c>
      <c r="CJ1963" s="54">
        <f>Таблица1[[#This Row],[Т9]]-Таблица1[[#This Row],[Т7]]</f>
        <v>310.66278451630205</v>
      </c>
      <c r="CK1963" s="14">
        <f>Таблица1[[#This Row],[Т9]]-Таблица1[[#This Row],[Т6]]</f>
        <v>37831.490216695835</v>
      </c>
      <c r="CL1963" s="14">
        <f>Таблица1[[#This Row],[Т9]]-Таблица1[[#This Row],[Т5]]</f>
        <v>357.91661385008774</v>
      </c>
      <c r="CM1963" s="14">
        <f>Таблица1[[#This Row],[Т9]]-Таблица1[[#This Row],[Т4]]</f>
        <v>38959.965737032901</v>
      </c>
      <c r="CN1963" s="14">
        <f>Таблица1[[#This Row],[Т9]]-Таблица1[[#This Row],[Т3]]</f>
        <v>589.9568044696498</v>
      </c>
      <c r="CO1963" s="14">
        <f>Таблица1[[#This Row],[Т9]]-Таблица1[[#This Row],[Т2]]</f>
        <v>44440.497919221045</v>
      </c>
      <c r="CP1963" s="14">
        <f>Таблица1[[#This Row],[Т9]]-Таблица1[[#This Row],[Т1]]</f>
        <v>807.82888674949936</v>
      </c>
      <c r="CQ1963" s="14">
        <f>Таблица1[[#This Row],[Т9]]-Таблица1[[#This Row],[угол обхв6]]</f>
        <v>46895.390066788459</v>
      </c>
      <c r="CR1963" s="14">
        <f>Таблица1[[#This Row],[Т9]]-Таблица1[[#This Row],[угол обхв5]]</f>
        <v>1064.1373185194825</v>
      </c>
      <c r="CS1963" s="14">
        <f>Таблица1[[#This Row],[Т9]]-Таблица1[[#This Row],[угол обхв4]]</f>
        <v>59066.00501238084</v>
      </c>
      <c r="CT1963" s="14">
        <f>Таблица1[[#This Row],[Lкан_прям, мм]]+Таблица1[[#This Row],[Lкан_дуг, мм]]+Таблица1[[#This Row],[Lкан_леб,мм]]</f>
        <v>85045.326329871838</v>
      </c>
      <c r="CU1963" s="16">
        <f>Таблица1[[#This Row],[Lкан_леб,мм]]</f>
        <v>58001.867693861357</v>
      </c>
      <c r="CV1963" s="14">
        <f>2534431-(Таблица1[[#This Row],[Т23]]+Таблица1[[#This Row],[угол обхв3]])</f>
        <v>2449057.5413639895</v>
      </c>
      <c r="CW1963" s="50">
        <f>SUM(X1963:AC1963,AD1963:AI1963)-Таблица1[[#This Row],[lподв_min, мм]]</f>
        <v>22688.946875546964</v>
      </c>
      <c r="CX1963" s="17">
        <f>CW2402-Таблица1[[#This Row],[Суммарная длина каната]]</f>
        <v>-2425979.9736877927</v>
      </c>
    </row>
    <row r="1964" spans="1:102" x14ac:dyDescent="0.25">
      <c r="A1964" s="21">
        <v>1963</v>
      </c>
      <c r="B1964" s="10">
        <v>49.79285714285713</v>
      </c>
      <c r="C1964" s="10">
        <v>120.40693877551027</v>
      </c>
      <c r="D1964" s="11">
        <v>15225.742264186163</v>
      </c>
      <c r="E1964" s="11">
        <v>17466.995336283559</v>
      </c>
      <c r="F1964" s="11">
        <v>15097.684327763794</v>
      </c>
      <c r="G1964" s="11">
        <v>17524.633560746533</v>
      </c>
      <c r="H1964" s="11">
        <v>15633.741774186165</v>
      </c>
      <c r="I1964" s="11">
        <v>13063.18593478868</v>
      </c>
      <c r="J1964" s="11">
        <v>4403.8094014948792</v>
      </c>
      <c r="K1964" s="11">
        <v>25979.321317480502</v>
      </c>
      <c r="L1964" s="11">
        <v>1064.137318529976</v>
      </c>
      <c r="M1964" s="11">
        <v>58001.867693861357</v>
      </c>
      <c r="N1964" s="11">
        <v>6588.9356892940623</v>
      </c>
      <c r="O1964" s="11">
        <v>19828.946809112418</v>
      </c>
      <c r="P1964" s="43">
        <v>8938.7204768079519</v>
      </c>
      <c r="Q1964" s="11">
        <v>20344.113172770565</v>
      </c>
      <c r="R1964" s="11">
        <v>14158.660011038432</v>
      </c>
      <c r="S1964" s="11">
        <v>18674.243639250748</v>
      </c>
      <c r="T1964" s="11">
        <v>15507.171262597312</v>
      </c>
      <c r="U1964" s="11">
        <v>18326.636958620038</v>
      </c>
      <c r="V1964" s="11">
        <v>15225.742264186163</v>
      </c>
      <c r="W1964" s="11">
        <v>17466.995336283559</v>
      </c>
      <c r="X1964" s="12">
        <v>0</v>
      </c>
      <c r="Y1964" s="12">
        <v>240.68812220046337</v>
      </c>
      <c r="Z1964" s="12">
        <v>214.3791986014719</v>
      </c>
      <c r="AA1964" s="44">
        <v>232.04019061955941</v>
      </c>
      <c r="AB1964" s="45">
        <v>47.253829333788438</v>
      </c>
      <c r="AC1964" s="12">
        <v>329.77597777469299</v>
      </c>
      <c r="AD1964" s="12">
        <v>12170.614945592384</v>
      </c>
      <c r="AE1964" s="12">
        <v>2405.594506536057</v>
      </c>
      <c r="AF1964" s="12">
        <v>5480.5321821881507</v>
      </c>
      <c r="AG1964" s="44">
        <v>1128.4755203370578</v>
      </c>
      <c r="AH1964" s="45">
        <v>390.29476040551054</v>
      </c>
      <c r="AI1964" s="12">
        <v>4403.8094024213469</v>
      </c>
      <c r="AJ1964" s="12">
        <v>-46.165900132117407</v>
      </c>
      <c r="AK1964" s="12">
        <v>-12.36586684531456</v>
      </c>
      <c r="AL1964" s="12">
        <v>17.739582407776666</v>
      </c>
      <c r="AM1964" s="44">
        <v>50.325179466384185</v>
      </c>
      <c r="AN1964" s="45">
        <v>43.689284891243098</v>
      </c>
      <c r="AO1964" s="12">
        <v>89.999999869894936</v>
      </c>
      <c r="AP1964" s="12">
        <v>-2134.4089268311477</v>
      </c>
      <c r="AQ1964" s="12">
        <v>6501.5610815613627</v>
      </c>
      <c r="AR1964" s="12">
        <v>9063.0344570981033</v>
      </c>
      <c r="AS1964" s="44">
        <v>14472.689531242919</v>
      </c>
      <c r="AT1964" s="45">
        <v>15225.346407416469</v>
      </c>
      <c r="AU1964" s="12">
        <v>15633.742264186163</v>
      </c>
      <c r="AV1964" s="12">
        <v>11332.265641609665</v>
      </c>
      <c r="AW1964" s="12">
        <v>20227.481221583359</v>
      </c>
      <c r="AX1964" s="12">
        <v>20732.713268375828</v>
      </c>
      <c r="AY1964" s="44">
        <v>18934.722929099553</v>
      </c>
      <c r="AZ1964" s="45">
        <v>18031.613652757096</v>
      </c>
      <c r="BA1964" s="12">
        <v>17466.995337210028</v>
      </c>
      <c r="BB1964" s="12">
        <v>6294.6256368127624</v>
      </c>
      <c r="BC1964" s="12">
        <v>8851.3458690752523</v>
      </c>
      <c r="BD1964" s="12">
        <v>14282.973991328583</v>
      </c>
      <c r="BE1964" s="44">
        <v>15193.141742392825</v>
      </c>
      <c r="BF1964" s="45">
        <v>15507.567119367004</v>
      </c>
      <c r="BG1964" s="12">
        <v>15633.742274186165</v>
      </c>
      <c r="BH1964" s="12">
        <v>20111.516434175792</v>
      </c>
      <c r="BI1964" s="12">
        <v>20742.647585241506</v>
      </c>
      <c r="BJ1964" s="12">
        <v>19062.843734856011</v>
      </c>
      <c r="BK1964" s="44">
        <v>18066.157668771233</v>
      </c>
      <c r="BL1964" s="45">
        <v>17762.0186421465</v>
      </c>
      <c r="BM1964" s="12">
        <v>13063.185934788682</v>
      </c>
      <c r="BN1964" s="12">
        <v>0</v>
      </c>
      <c r="BO1964" s="12">
        <v>33.800033286802851</v>
      </c>
      <c r="BP1964" s="12">
        <v>30.105449253091223</v>
      </c>
      <c r="BQ1964" s="48">
        <v>32.585597058607526</v>
      </c>
      <c r="BR1964" s="49">
        <v>6.6358945751410889</v>
      </c>
      <c r="BS1964" s="13">
        <v>46.310714978651831</v>
      </c>
      <c r="BT1964" s="12">
        <v>328.13230613864476</v>
      </c>
      <c r="BV1964" s="14">
        <f>Таблица1[[#This Row],[Lкан_леб,мм]]</f>
        <v>58001.867693861357</v>
      </c>
      <c r="BW1964" s="50">
        <f>Таблица1[[#This Row],[угол обхв4]]+Таблица1[[#This Row],[Lдуг 3,мм]]</f>
        <v>12170.614945592384</v>
      </c>
      <c r="BX1964" s="54">
        <f>Таблица1[[#This Row],[угол обхв5]]+Таблица1[[#This Row],[Y5, мм]]</f>
        <v>58242.555816061824</v>
      </c>
      <c r="BY1964" s="14">
        <f>Таблица1[[#This Row],[угол обхв6]]+Таблица1[[#This Row],[Lдуг 4,мм]]</f>
        <v>14576.209452128442</v>
      </c>
      <c r="BZ1964" s="14">
        <f>Таблица1[[#This Row],[Т1]]+Таблица1[[#This Row],[X6, мм]]</f>
        <v>58456.935014663293</v>
      </c>
      <c r="CA1964" s="14">
        <f>Таблица1[[#This Row],[Т2]]+Таблица1[[#This Row],[Lдуг 5,мм]]</f>
        <v>20056.741634316593</v>
      </c>
      <c r="CB1964" s="14">
        <f>Таблица1[[#This Row],[Т3]]+Таблица1[[#This Row],[Y6, мм]]</f>
        <v>58688.975205282855</v>
      </c>
      <c r="CC1964" s="14">
        <f>Таблица1[[#This Row],[Т4]]+Таблица1[[#This Row],[Lдуг 6,мм]]</f>
        <v>21185.217154653652</v>
      </c>
      <c r="CD1964" s="14">
        <f>Таблица1[[#This Row],[Т5]]+Таблица1[[#This Row],[Lдуг 1,мм]]</f>
        <v>58736.229034616641</v>
      </c>
      <c r="CE1964" s="14">
        <f>Таблица1[[#This Row],[Т6]]+Таблица1[[#This Row],[Lпрям1, мм]]</f>
        <v>21575.511915059164</v>
      </c>
      <c r="CF1964" s="15">
        <f>Таблица1[[#This Row],[Т7]]+Таблица1[[#This Row],[Lдуг 2,мм]]</f>
        <v>59066.005012391332</v>
      </c>
      <c r="CG1964" s="14">
        <f>Таблица1[[#This Row],[Т8]]+Таблица1[[#This Row],[Lпрям2, мм]]</f>
        <v>25979.32131748051</v>
      </c>
      <c r="CH1964" s="14">
        <f>Таблица1[[#This Row],[Т9]]-Таблица1[[#This Row],[Т9]]</f>
        <v>0</v>
      </c>
      <c r="CI1964" s="50">
        <f>Таблица1[[#This Row],[Т9]]-Таблица1[[#This Row],[Т8]]</f>
        <v>37490.493097332168</v>
      </c>
      <c r="CJ1964" s="54">
        <f>Таблица1[[#This Row],[Т9]]-Таблица1[[#This Row],[Т7]]</f>
        <v>329.77597777469055</v>
      </c>
      <c r="CK1964" s="14">
        <f>Таблица1[[#This Row],[Т9]]-Таблица1[[#This Row],[Т6]]</f>
        <v>37880.787857737683</v>
      </c>
      <c r="CL1964" s="14">
        <f>Таблица1[[#This Row],[Т9]]-Таблица1[[#This Row],[Т5]]</f>
        <v>377.02980710847623</v>
      </c>
      <c r="CM1964" s="14">
        <f>Таблица1[[#This Row],[Т9]]-Таблица1[[#This Row],[Т4]]</f>
        <v>39009.263378074742</v>
      </c>
      <c r="CN1964" s="14">
        <f>Таблица1[[#This Row],[Т9]]-Таблица1[[#This Row],[Т3]]</f>
        <v>609.06999772803829</v>
      </c>
      <c r="CO1964" s="14">
        <f>Таблица1[[#This Row],[Т9]]-Таблица1[[#This Row],[Т2]]</f>
        <v>44489.795560262894</v>
      </c>
      <c r="CP1964" s="14">
        <f>Таблица1[[#This Row],[Т9]]-Таблица1[[#This Row],[Т1]]</f>
        <v>823.44919632950769</v>
      </c>
      <c r="CQ1964" s="14">
        <f>Таблица1[[#This Row],[Т9]]-Таблица1[[#This Row],[угол обхв6]]</f>
        <v>46895.390066798951</v>
      </c>
      <c r="CR1964" s="14">
        <f>Таблица1[[#This Row],[Т9]]-Таблица1[[#This Row],[угол обхв5]]</f>
        <v>1064.1373185299744</v>
      </c>
      <c r="CS1964" s="14">
        <f>Таблица1[[#This Row],[Т9]]-Таблица1[[#This Row],[угол обхв4]]</f>
        <v>59066.005012391332</v>
      </c>
      <c r="CT1964" s="14">
        <f>Таблица1[[#This Row],[Lкан_прям, мм]]+Таблица1[[#This Row],[Lкан_дуг, мм]]+Таблица1[[#This Row],[Lкан_леб,мм]]</f>
        <v>85045.326329871838</v>
      </c>
      <c r="CU1964" s="16">
        <f>Таблица1[[#This Row],[Lкан_леб,мм]]</f>
        <v>58001.867693861357</v>
      </c>
      <c r="CV1964" s="14">
        <f>2534431-(Таблица1[[#This Row],[Т23]]+Таблица1[[#This Row],[угол обхв3]])</f>
        <v>2449057.5413639895</v>
      </c>
      <c r="CW1964" s="50">
        <f>SUM(X1964:AC1964,AD1964:AI1964)-Таблица1[[#This Row],[lподв_min, мм]]</f>
        <v>22639.649234515604</v>
      </c>
      <c r="CX1964" s="17">
        <f>CW2403-Таблица1[[#This Row],[Суммарная длина каната]]</f>
        <v>-2426032.0518960222</v>
      </c>
    </row>
    <row r="1965" spans="1:102" x14ac:dyDescent="0.25">
      <c r="A1965" s="21">
        <v>1964</v>
      </c>
      <c r="B1965" s="10">
        <v>49.79285714285713</v>
      </c>
      <c r="C1965" s="10">
        <v>123.09102040816332</v>
      </c>
      <c r="D1965" s="11">
        <v>15283.309283558983</v>
      </c>
      <c r="E1965" s="11">
        <v>17842.972510094198</v>
      </c>
      <c r="F1965" s="11">
        <v>15152.692700094409</v>
      </c>
      <c r="G1965" s="11">
        <v>17894.550684975071</v>
      </c>
      <c r="H1965" s="11">
        <v>15691.308793558985</v>
      </c>
      <c r="I1965" s="11">
        <v>13389.099391220361</v>
      </c>
      <c r="J1965" s="11">
        <v>4453.8731188738384</v>
      </c>
      <c r="K1965" s="11">
        <v>25979.321317470101</v>
      </c>
      <c r="L1965" s="11">
        <v>1064.1373185403822</v>
      </c>
      <c r="M1965" s="11">
        <v>58001.867693861357</v>
      </c>
      <c r="N1965" s="11">
        <v>6588.9356892940623</v>
      </c>
      <c r="O1965" s="11">
        <v>19828.946809112418</v>
      </c>
      <c r="P1965" s="43">
        <v>8868.4524895057293</v>
      </c>
      <c r="Q1965" s="11">
        <v>20422.519429959935</v>
      </c>
      <c r="R1965" s="11">
        <v>14160.863555305796</v>
      </c>
      <c r="S1965" s="11">
        <v>18998.926050305126</v>
      </c>
      <c r="T1965" s="11">
        <v>15524.173436102241</v>
      </c>
      <c r="U1965" s="11">
        <v>18714.850058847245</v>
      </c>
      <c r="V1965" s="11">
        <v>15283.309283558983</v>
      </c>
      <c r="W1965" s="11">
        <v>17842.972510094198</v>
      </c>
      <c r="X1965" s="12">
        <v>0</v>
      </c>
      <c r="Y1965" s="12">
        <v>224.81201212562536</v>
      </c>
      <c r="Z1965" s="12">
        <v>211.14211542841306</v>
      </c>
      <c r="AA1965" s="44">
        <v>232.04019061955862</v>
      </c>
      <c r="AB1965" s="45">
        <v>47.25382933378441</v>
      </c>
      <c r="AC1965" s="12">
        <v>348.88917103300065</v>
      </c>
      <c r="AD1965" s="12">
        <v>12170.614945592384</v>
      </c>
      <c r="AE1965" s="12">
        <v>2355.5307891570915</v>
      </c>
      <c r="AF1965" s="12">
        <v>5480.532182188148</v>
      </c>
      <c r="AG1965" s="44">
        <v>1128.4755203370607</v>
      </c>
      <c r="AH1965" s="45">
        <v>390.29476040552407</v>
      </c>
      <c r="AI1965" s="12">
        <v>4453.8731197898933</v>
      </c>
      <c r="AJ1965" s="12">
        <v>-46.165900132117407</v>
      </c>
      <c r="AK1965" s="12">
        <v>-14.595362194268832</v>
      </c>
      <c r="AL1965" s="12">
        <v>15.055500775123653</v>
      </c>
      <c r="AM1965" s="44">
        <v>47.64109783373106</v>
      </c>
      <c r="AN1965" s="45">
        <v>41.005203258590541</v>
      </c>
      <c r="AO1965" s="12">
        <v>89.999999871357389</v>
      </c>
      <c r="AP1965" s="12">
        <v>-2134.4089268311477</v>
      </c>
      <c r="AQ1965" s="12">
        <v>6486.1233505971659</v>
      </c>
      <c r="AR1965" s="12">
        <v>8974.4323614581026</v>
      </c>
      <c r="AS1965" s="44">
        <v>14462.350594954518</v>
      </c>
      <c r="AT1965" s="45">
        <v>15256.473389795803</v>
      </c>
      <c r="AU1965" s="12">
        <v>15691.309283558983</v>
      </c>
      <c r="AV1965" s="12">
        <v>11332.265641609665</v>
      </c>
      <c r="AW1965" s="12">
        <v>20223.780474105253</v>
      </c>
      <c r="AX1965" s="12">
        <v>20816.514692293076</v>
      </c>
      <c r="AY1965" s="44">
        <v>19273.825240780199</v>
      </c>
      <c r="AZ1965" s="45">
        <v>18406.952859757144</v>
      </c>
      <c r="BA1965" s="12">
        <v>17842.972511010255</v>
      </c>
      <c r="BB1965" s="12">
        <v>6294.6256368127624</v>
      </c>
      <c r="BC1965" s="12">
        <v>8765.6401508088329</v>
      </c>
      <c r="BD1965" s="12">
        <v>14266.843427258167</v>
      </c>
      <c r="BE1965" s="44">
        <v>15222.686396453519</v>
      </c>
      <c r="BF1965" s="45">
        <v>15551.009329865421</v>
      </c>
      <c r="BG1965" s="12">
        <v>15691.309293558985</v>
      </c>
      <c r="BH1965" s="12">
        <v>20111.516434175792</v>
      </c>
      <c r="BI1965" s="12">
        <v>20817.35309495277</v>
      </c>
      <c r="BJ1965" s="12">
        <v>19392.921312638264</v>
      </c>
      <c r="BK1965" s="44">
        <v>18439.950868372176</v>
      </c>
      <c r="BL1965" s="45">
        <v>18150.869709184302</v>
      </c>
      <c r="BM1965" s="12">
        <v>13389.099391220363</v>
      </c>
      <c r="BN1965" s="12">
        <v>0</v>
      </c>
      <c r="BO1965" s="12">
        <v>31.570537937848574</v>
      </c>
      <c r="BP1965" s="12">
        <v>29.650862969392481</v>
      </c>
      <c r="BQ1965" s="48">
        <v>32.585597058607412</v>
      </c>
      <c r="BR1965" s="49">
        <v>6.6358945751405223</v>
      </c>
      <c r="BS1965" s="13">
        <v>48.994796612766848</v>
      </c>
      <c r="BT1965" s="12">
        <v>328.13230613864476</v>
      </c>
      <c r="BV1965" s="14">
        <f>Таблица1[[#This Row],[Lкан_леб,мм]]</f>
        <v>58001.867693861357</v>
      </c>
      <c r="BW1965" s="50">
        <f>Таблица1[[#This Row],[угол обхв4]]+Таблица1[[#This Row],[Lдуг 3,мм]]</f>
        <v>12170.614945592384</v>
      </c>
      <c r="BX1965" s="54">
        <f>Таблица1[[#This Row],[угол обхв5]]+Таблица1[[#This Row],[Y5, мм]]</f>
        <v>58226.679705986986</v>
      </c>
      <c r="BY1965" s="14">
        <f>Таблица1[[#This Row],[угол обхв6]]+Таблица1[[#This Row],[Lдуг 4,мм]]</f>
        <v>14526.145734749476</v>
      </c>
      <c r="BZ1965" s="14">
        <f>Таблица1[[#This Row],[Т1]]+Таблица1[[#This Row],[X6, мм]]</f>
        <v>58437.821821415397</v>
      </c>
      <c r="CA1965" s="14">
        <f>Таблица1[[#This Row],[Т2]]+Таблица1[[#This Row],[Lдуг 5,мм]]</f>
        <v>20006.677916937624</v>
      </c>
      <c r="CB1965" s="14">
        <f>Таблица1[[#This Row],[Т3]]+Таблица1[[#This Row],[Y6, мм]]</f>
        <v>58669.862012034959</v>
      </c>
      <c r="CC1965" s="14">
        <f>Таблица1[[#This Row],[Т4]]+Таблица1[[#This Row],[Lдуг 6,мм]]</f>
        <v>21135.153437274686</v>
      </c>
      <c r="CD1965" s="14">
        <f>Таблица1[[#This Row],[Т5]]+Таблица1[[#This Row],[Lдуг 1,мм]]</f>
        <v>58717.115841368744</v>
      </c>
      <c r="CE1965" s="14">
        <f>Таблица1[[#This Row],[Т6]]+Таблица1[[#This Row],[Lпрям1, мм]]</f>
        <v>21525.448197680209</v>
      </c>
      <c r="CF1965" s="15">
        <f>Таблица1[[#This Row],[Т7]]+Таблица1[[#This Row],[Lдуг 2,мм]]</f>
        <v>59066.005012401743</v>
      </c>
      <c r="CG1965" s="14">
        <f>Таблица1[[#This Row],[Т8]]+Таблица1[[#This Row],[Lпрям2, мм]]</f>
        <v>25979.321317470101</v>
      </c>
      <c r="CH1965" s="14">
        <f>Таблица1[[#This Row],[Т9]]-Таблица1[[#This Row],[Т9]]</f>
        <v>0</v>
      </c>
      <c r="CI1965" s="50">
        <f>Таблица1[[#This Row],[Т9]]-Таблица1[[#This Row],[Т8]]</f>
        <v>37540.556814721538</v>
      </c>
      <c r="CJ1965" s="54">
        <f>Таблица1[[#This Row],[Т9]]-Таблица1[[#This Row],[Т7]]</f>
        <v>348.889171032999</v>
      </c>
      <c r="CK1965" s="14">
        <f>Таблица1[[#This Row],[Т9]]-Таблица1[[#This Row],[Т6]]</f>
        <v>37930.851575127061</v>
      </c>
      <c r="CL1965" s="14">
        <f>Таблица1[[#This Row],[Т9]]-Таблица1[[#This Row],[Т5]]</f>
        <v>396.14300036678469</v>
      </c>
      <c r="CM1965" s="14">
        <f>Таблица1[[#This Row],[Т9]]-Таблица1[[#This Row],[Т4]]</f>
        <v>39059.327095464119</v>
      </c>
      <c r="CN1965" s="14">
        <f>Таблица1[[#This Row],[Т9]]-Таблица1[[#This Row],[Т3]]</f>
        <v>628.18319098634674</v>
      </c>
      <c r="CO1965" s="14">
        <f>Таблица1[[#This Row],[Т9]]-Таблица1[[#This Row],[Т2]]</f>
        <v>44539.859277652271</v>
      </c>
      <c r="CP1965" s="14">
        <f>Таблица1[[#This Row],[Т9]]-Таблица1[[#This Row],[Т1]]</f>
        <v>839.32530641475751</v>
      </c>
      <c r="CQ1965" s="14">
        <f>Таблица1[[#This Row],[Т9]]-Таблица1[[#This Row],[угол обхв6]]</f>
        <v>46895.390066809356</v>
      </c>
      <c r="CR1965" s="14">
        <f>Таблица1[[#This Row],[Т9]]-Таблица1[[#This Row],[угол обхв5]]</f>
        <v>1064.1373185403863</v>
      </c>
      <c r="CS1965" s="14">
        <f>Таблица1[[#This Row],[Т9]]-Таблица1[[#This Row],[угол обхв4]]</f>
        <v>59066.005012401743</v>
      </c>
      <c r="CT1965" s="14">
        <f>Таблица1[[#This Row],[Lкан_прям, мм]]+Таблица1[[#This Row],[Lкан_дуг, мм]]+Таблица1[[#This Row],[Lкан_леб,мм]]</f>
        <v>85045.326329871838</v>
      </c>
      <c r="CU1965" s="16">
        <f>Таблица1[[#This Row],[Lкан_леб,мм]]</f>
        <v>58001.867693861357</v>
      </c>
      <c r="CV1965" s="14">
        <f>2534431-(Таблица1[[#This Row],[Т23]]+Таблица1[[#This Row],[угол обхв3]])</f>
        <v>2449057.5413639895</v>
      </c>
      <c r="CW1965" s="50">
        <f>SUM(X1965:AC1965,AD1965:AI1965)-Таблица1[[#This Row],[lподв_min, мм]]</f>
        <v>22589.585517136646</v>
      </c>
      <c r="CX1965" s="17">
        <f>CW2404-Таблица1[[#This Row],[Суммарная длина каната]]</f>
        <v>-2426085.7442064011</v>
      </c>
    </row>
    <row r="1966" spans="1:102" x14ac:dyDescent="0.25">
      <c r="A1966" s="21">
        <v>1965</v>
      </c>
      <c r="B1966" s="10">
        <v>49.79285714285713</v>
      </c>
      <c r="C1966" s="10">
        <v>125.77510204081636</v>
      </c>
      <c r="D1966" s="11">
        <v>15323.206539003251</v>
      </c>
      <c r="E1966" s="11">
        <v>18221.23301021829</v>
      </c>
      <c r="F1966" s="11">
        <v>15190.317901161019</v>
      </c>
      <c r="G1966" s="11">
        <v>18266.637965150941</v>
      </c>
      <c r="H1966" s="11">
        <v>15731.206049003253</v>
      </c>
      <c r="I1966" s="11">
        <v>13716.593636770027</v>
      </c>
      <c r="J1966" s="11">
        <v>4504.6393734482617</v>
      </c>
      <c r="K1966" s="11">
        <v>25979.321317459777</v>
      </c>
      <c r="L1966" s="11">
        <v>1064.1373185507086</v>
      </c>
      <c r="M1966" s="11">
        <v>58001.867693861357</v>
      </c>
      <c r="N1966" s="11">
        <v>6588.9356892940623</v>
      </c>
      <c r="O1966" s="11">
        <v>19828.946809112418</v>
      </c>
      <c r="P1966" s="43">
        <v>8794.5899104509117</v>
      </c>
      <c r="Q1966" s="11">
        <v>20497.54909490202</v>
      </c>
      <c r="R1966" s="11">
        <v>14147.860152413639</v>
      </c>
      <c r="S1966" s="11">
        <v>19323.355449664443</v>
      </c>
      <c r="T1966" s="11">
        <v>15522.977353067341</v>
      </c>
      <c r="U1966" s="11">
        <v>19103.433453342284</v>
      </c>
      <c r="V1966" s="11">
        <v>15323.206539003251</v>
      </c>
      <c r="W1966" s="11">
        <v>18221.23301021829</v>
      </c>
      <c r="X1966" s="12">
        <v>0</v>
      </c>
      <c r="Y1966" s="12">
        <v>208.65940928578542</v>
      </c>
      <c r="Z1966" s="12">
        <v>208.18152502035571</v>
      </c>
      <c r="AA1966" s="44">
        <v>232.04019061955887</v>
      </c>
      <c r="AB1966" s="45">
        <v>47.253829333785767</v>
      </c>
      <c r="AC1966" s="12">
        <v>368.00236429122276</v>
      </c>
      <c r="AD1966" s="12">
        <v>12170.614945592384</v>
      </c>
      <c r="AE1966" s="12">
        <v>2304.7645345826772</v>
      </c>
      <c r="AF1966" s="12">
        <v>5480.5321821881498</v>
      </c>
      <c r="AG1966" s="44">
        <v>1128.4755203370596</v>
      </c>
      <c r="AH1966" s="45">
        <v>390.29476040551873</v>
      </c>
      <c r="AI1966" s="12">
        <v>4504.639374353992</v>
      </c>
      <c r="AJ1966" s="12">
        <v>-46.165900132117407</v>
      </c>
      <c r="AK1966" s="12">
        <v>-16.86368565229299</v>
      </c>
      <c r="AL1966" s="12">
        <v>12.371419142470575</v>
      </c>
      <c r="AM1966" s="44">
        <v>44.957016201078019</v>
      </c>
      <c r="AN1966" s="45">
        <v>38.321121625937309</v>
      </c>
      <c r="AO1966" s="12">
        <v>89.999999872807166</v>
      </c>
      <c r="AP1966" s="12">
        <v>-2134.4089268311477</v>
      </c>
      <c r="AQ1966" s="12">
        <v>6470.576642845288</v>
      </c>
      <c r="AR1966" s="12">
        <v>8882.0031380958317</v>
      </c>
      <c r="AS1966" s="44">
        <v>14436.143203053938</v>
      </c>
      <c r="AT1966" s="45">
        <v>15269.989490282049</v>
      </c>
      <c r="AU1966" s="12">
        <v>15731.206539003251</v>
      </c>
      <c r="AV1966" s="12">
        <v>11332.265641609665</v>
      </c>
      <c r="AW1966" s="12">
        <v>20219.401846375018</v>
      </c>
      <c r="AX1966" s="12">
        <v>20896.075038389637</v>
      </c>
      <c r="AY1966" s="44">
        <v>19612.071370100992</v>
      </c>
      <c r="AZ1966" s="45">
        <v>18783.337934343141</v>
      </c>
      <c r="BA1966" s="12">
        <v>18221.233011124019</v>
      </c>
      <c r="BB1966" s="12">
        <v>6294.6256368127624</v>
      </c>
      <c r="BC1966" s="12">
        <v>8676.2308640021383</v>
      </c>
      <c r="BD1966" s="12">
        <v>14235.273380058561</v>
      </c>
      <c r="BE1966" s="44">
        <v>15234.694302427044</v>
      </c>
      <c r="BF1966" s="45">
        <v>15576.194401788545</v>
      </c>
      <c r="BG1966" s="12">
        <v>15731.206549003253</v>
      </c>
      <c r="BH1966" s="12">
        <v>20111.516434175792</v>
      </c>
      <c r="BI1966" s="12">
        <v>20888.004132164617</v>
      </c>
      <c r="BJ1966" s="12">
        <v>19721.881393152064</v>
      </c>
      <c r="BK1966" s="44">
        <v>18814.717532905735</v>
      </c>
      <c r="BL1966" s="45">
        <v>18541.32852921743</v>
      </c>
      <c r="BM1966" s="12">
        <v>13716.593636770029</v>
      </c>
      <c r="BN1966" s="12">
        <v>0</v>
      </c>
      <c r="BO1966" s="12">
        <v>29.302214479824418</v>
      </c>
      <c r="BP1966" s="12">
        <v>29.235104794763561</v>
      </c>
      <c r="BQ1966" s="48">
        <v>32.585597058607448</v>
      </c>
      <c r="BR1966" s="49">
        <v>6.6358945751407132</v>
      </c>
      <c r="BS1966" s="13">
        <v>51.67887824686985</v>
      </c>
      <c r="BT1966" s="12">
        <v>328.13230613864476</v>
      </c>
      <c r="BV1966" s="14">
        <f>Таблица1[[#This Row],[Lкан_леб,мм]]</f>
        <v>58001.867693861357</v>
      </c>
      <c r="BW1966" s="50">
        <f>Таблица1[[#This Row],[угол обхв4]]+Таблица1[[#This Row],[Lдуг 3,мм]]</f>
        <v>12170.614945592384</v>
      </c>
      <c r="BX1966" s="54">
        <f>Таблица1[[#This Row],[угол обхв5]]+Таблица1[[#This Row],[Y5, мм]]</f>
        <v>58210.527103147142</v>
      </c>
      <c r="BY1966" s="14">
        <f>Таблица1[[#This Row],[угол обхв6]]+Таблица1[[#This Row],[Lдуг 4,мм]]</f>
        <v>14475.379480175061</v>
      </c>
      <c r="BZ1966" s="14">
        <f>Таблица1[[#This Row],[Т1]]+Таблица1[[#This Row],[X6, мм]]</f>
        <v>58418.7086281675</v>
      </c>
      <c r="CA1966" s="14">
        <f>Таблица1[[#This Row],[Т2]]+Таблица1[[#This Row],[Lдуг 5,мм]]</f>
        <v>19955.911662363211</v>
      </c>
      <c r="CB1966" s="14">
        <f>Таблица1[[#This Row],[Т3]]+Таблица1[[#This Row],[Y6, мм]]</f>
        <v>58650.748818787062</v>
      </c>
      <c r="CC1966" s="14">
        <f>Таблица1[[#This Row],[Т4]]+Таблица1[[#This Row],[Lдуг 6,мм]]</f>
        <v>21084.387182700269</v>
      </c>
      <c r="CD1966" s="14">
        <f>Таблица1[[#This Row],[Т5]]+Таблица1[[#This Row],[Lдуг 1,мм]]</f>
        <v>58698.002648120848</v>
      </c>
      <c r="CE1966" s="14">
        <f>Таблица1[[#This Row],[Т6]]+Таблица1[[#This Row],[Lпрям1, мм]]</f>
        <v>21474.681943105788</v>
      </c>
      <c r="CF1966" s="15">
        <f>Таблица1[[#This Row],[Т7]]+Таблица1[[#This Row],[Lдуг 2,мм]]</f>
        <v>59066.005012412068</v>
      </c>
      <c r="CG1966" s="14">
        <f>Таблица1[[#This Row],[Т8]]+Таблица1[[#This Row],[Lпрям2, мм]]</f>
        <v>25979.32131745978</v>
      </c>
      <c r="CH1966" s="14">
        <f>Таблица1[[#This Row],[Т9]]-Таблица1[[#This Row],[Т9]]</f>
        <v>0</v>
      </c>
      <c r="CI1966" s="50">
        <f>Таблица1[[#This Row],[Т9]]-Таблица1[[#This Row],[Т8]]</f>
        <v>37591.32306930628</v>
      </c>
      <c r="CJ1966" s="54">
        <f>Таблица1[[#This Row],[Т9]]-Таблица1[[#This Row],[Т7]]</f>
        <v>368.00236429122015</v>
      </c>
      <c r="CK1966" s="14">
        <f>Таблица1[[#This Row],[Т9]]-Таблица1[[#This Row],[Т6]]</f>
        <v>37981.617829711802</v>
      </c>
      <c r="CL1966" s="14">
        <f>Таблица1[[#This Row],[Т9]]-Таблица1[[#This Row],[Т5]]</f>
        <v>415.25619362500584</v>
      </c>
      <c r="CM1966" s="14">
        <f>Таблица1[[#This Row],[Т9]]-Таблица1[[#This Row],[Т4]]</f>
        <v>39110.093350048861</v>
      </c>
      <c r="CN1966" s="14">
        <f>Таблица1[[#This Row],[Т9]]-Таблица1[[#This Row],[Т3]]</f>
        <v>647.29638424456789</v>
      </c>
      <c r="CO1966" s="14">
        <f>Таблица1[[#This Row],[Т9]]-Таблица1[[#This Row],[Т2]]</f>
        <v>44590.625532237005</v>
      </c>
      <c r="CP1966" s="14">
        <f>Таблица1[[#This Row],[Т9]]-Таблица1[[#This Row],[Т1]]</f>
        <v>855.47790926492598</v>
      </c>
      <c r="CQ1966" s="14">
        <f>Таблица1[[#This Row],[Т9]]-Таблица1[[#This Row],[угол обхв6]]</f>
        <v>46895.390066819687</v>
      </c>
      <c r="CR1966" s="14">
        <f>Таблица1[[#This Row],[Т9]]-Таблица1[[#This Row],[угол обхв5]]</f>
        <v>1064.1373185507109</v>
      </c>
      <c r="CS1966" s="14">
        <f>Таблица1[[#This Row],[Т9]]-Таблица1[[#This Row],[угол обхв4]]</f>
        <v>59066.005012412068</v>
      </c>
      <c r="CT1966" s="14">
        <f>Таблица1[[#This Row],[Lкан_прям, мм]]+Таблица1[[#This Row],[Lкан_дуг, мм]]+Таблица1[[#This Row],[Lкан_леб,мм]]</f>
        <v>85045.326329871838</v>
      </c>
      <c r="CU1966" s="16">
        <f>Таблица1[[#This Row],[Lкан_леб,мм]]</f>
        <v>58001.867693861357</v>
      </c>
      <c r="CV1966" s="14">
        <f>2534431-(Таблица1[[#This Row],[Т23]]+Таблица1[[#This Row],[угол обхв3]])</f>
        <v>2449057.5413639895</v>
      </c>
      <c r="CW1966" s="50">
        <f>SUM(X1966:AC1966,AD1966:AI1966)-Таблица1[[#This Row],[lподв_min, мм]]</f>
        <v>22538.819262562225</v>
      </c>
      <c r="CX1966" s="17">
        <f>CW2405-Таблица1[[#This Row],[Суммарная длина каната]]</f>
        <v>-2426141.0391788892</v>
      </c>
    </row>
    <row r="1967" spans="1:102" x14ac:dyDescent="0.25">
      <c r="A1967" s="21">
        <v>1966</v>
      </c>
      <c r="B1967" s="10">
        <v>49.79285714285713</v>
      </c>
      <c r="C1967" s="10">
        <v>128.45918367346943</v>
      </c>
      <c r="D1967" s="11">
        <v>15345.346489867979</v>
      </c>
      <c r="E1967" s="11">
        <v>18600.946875545618</v>
      </c>
      <c r="F1967" s="11">
        <v>15210.477375545761</v>
      </c>
      <c r="G1967" s="11">
        <v>18640.078985148091</v>
      </c>
      <c r="H1967" s="11">
        <v>15753.345999867979</v>
      </c>
      <c r="I1967" s="11">
        <v>14044.906413256629</v>
      </c>
      <c r="J1967" s="11">
        <v>4556.0404622889864</v>
      </c>
      <c r="K1967" s="11">
        <v>25979.321317449561</v>
      </c>
      <c r="L1967" s="11">
        <v>1064.1373185609259</v>
      </c>
      <c r="M1967" s="11">
        <v>58001.867693861357</v>
      </c>
      <c r="N1967" s="11">
        <v>6588.9356892940623</v>
      </c>
      <c r="O1967" s="11">
        <v>19828.946809112418</v>
      </c>
      <c r="P1967" s="43">
        <v>8717.2948053841574</v>
      </c>
      <c r="Q1967" s="11">
        <v>20569.03754109209</v>
      </c>
      <c r="R1967" s="11">
        <v>14119.678333807084</v>
      </c>
      <c r="S1967" s="11">
        <v>19646.819989846907</v>
      </c>
      <c r="T1967" s="11">
        <v>15503.585637880838</v>
      </c>
      <c r="U1967" s="11">
        <v>19491.534530993504</v>
      </c>
      <c r="V1967" s="11">
        <v>15345.346489867979</v>
      </c>
      <c r="W1967" s="11">
        <v>18600.946875545618</v>
      </c>
      <c r="X1967" s="12">
        <v>0</v>
      </c>
      <c r="Y1967" s="12">
        <v>192.20771612201733</v>
      </c>
      <c r="Z1967" s="12">
        <v>205.52002493622669</v>
      </c>
      <c r="AA1967" s="44">
        <v>232.04019061955859</v>
      </c>
      <c r="AB1967" s="45">
        <v>47.253829333785127</v>
      </c>
      <c r="AC1967" s="12">
        <v>387.11555754933829</v>
      </c>
      <c r="AD1967" s="12">
        <v>12170.614945592384</v>
      </c>
      <c r="AE1967" s="12">
        <v>2253.3634457419475</v>
      </c>
      <c r="AF1967" s="12">
        <v>5480.5321821881489</v>
      </c>
      <c r="AG1967" s="44">
        <v>1128.4755203370612</v>
      </c>
      <c r="AH1967" s="45">
        <v>390.29476040552032</v>
      </c>
      <c r="AI1967" s="12">
        <v>4556.0404631844995</v>
      </c>
      <c r="AJ1967" s="12">
        <v>-46.165900132117407</v>
      </c>
      <c r="AK1967" s="12">
        <v>-19.174010613391374</v>
      </c>
      <c r="AL1967" s="12">
        <v>9.6873375098175138</v>
      </c>
      <c r="AM1967" s="44">
        <v>42.272934568424915</v>
      </c>
      <c r="AN1967" s="45">
        <v>35.637039993284297</v>
      </c>
      <c r="AO1967" s="12">
        <v>89.999999874242178</v>
      </c>
      <c r="AP1967" s="12">
        <v>-2134.4089268311477</v>
      </c>
      <c r="AQ1967" s="12">
        <v>6454.9328859654215</v>
      </c>
      <c r="AR1967" s="12">
        <v>8785.9495907954915</v>
      </c>
      <c r="AS1967" s="44">
        <v>14394.124858547884</v>
      </c>
      <c r="AT1967" s="45">
        <v>15265.86505249352</v>
      </c>
      <c r="AU1967" s="12">
        <v>15753.346489867979</v>
      </c>
      <c r="AV1967" s="12">
        <v>11332.265641609665</v>
      </c>
      <c r="AW1967" s="12">
        <v>20214.313191533183</v>
      </c>
      <c r="AX1967" s="12">
        <v>20971.21973915675</v>
      </c>
      <c r="AY1967" s="44">
        <v>19948.719153571645</v>
      </c>
      <c r="AZ1967" s="45">
        <v>19159.943030373975</v>
      </c>
      <c r="BA1967" s="12">
        <v>18600.946876441132</v>
      </c>
      <c r="BB1967" s="12">
        <v>6294.6256368127624</v>
      </c>
      <c r="BC1967" s="12">
        <v>8583.2920020555175</v>
      </c>
      <c r="BD1967" s="12">
        <v>14188.333119218416</v>
      </c>
      <c r="BE1967" s="44">
        <v>15229.139113140038</v>
      </c>
      <c r="BF1967" s="45">
        <v>15583.067075255298</v>
      </c>
      <c r="BG1967" s="12">
        <v>15753.346499867979</v>
      </c>
      <c r="BH1967" s="12">
        <v>20111.516434175792</v>
      </c>
      <c r="BI1967" s="12">
        <v>20954.403923512851</v>
      </c>
      <c r="BJ1967" s="12">
        <v>20049.002187911567</v>
      </c>
      <c r="BK1967" s="44">
        <v>19189.635367268766</v>
      </c>
      <c r="BL1967" s="45">
        <v>18932.538376165143</v>
      </c>
      <c r="BM1967" s="12">
        <v>14044.906413256631</v>
      </c>
      <c r="BN1967" s="12">
        <v>0</v>
      </c>
      <c r="BO1967" s="12">
        <v>26.991889518726037</v>
      </c>
      <c r="BP1967" s="12">
        <v>28.861348123208884</v>
      </c>
      <c r="BQ1967" s="48">
        <v>32.585597058607405</v>
      </c>
      <c r="BR1967" s="49">
        <v>6.6358945751406244</v>
      </c>
      <c r="BS1967" s="13">
        <v>54.362959880957881</v>
      </c>
      <c r="BT1967" s="12">
        <v>328.13230613864476</v>
      </c>
      <c r="BV1967" s="14">
        <f>Таблица1[[#This Row],[Lкан_леб,мм]]</f>
        <v>58001.867693861357</v>
      </c>
      <c r="BW1967" s="50">
        <f>Таблица1[[#This Row],[угол обхв4]]+Таблица1[[#This Row],[Lдуг 3,мм]]</f>
        <v>12170.614945592384</v>
      </c>
      <c r="BX1967" s="54">
        <f>Таблица1[[#This Row],[угол обхв5]]+Таблица1[[#This Row],[Y5, мм]]</f>
        <v>58194.075409983372</v>
      </c>
      <c r="BY1967" s="14">
        <f>Таблица1[[#This Row],[угол обхв6]]+Таблица1[[#This Row],[Lдуг 4,мм]]</f>
        <v>14423.978391334331</v>
      </c>
      <c r="BZ1967" s="14">
        <f>Таблица1[[#This Row],[Т1]]+Таблица1[[#This Row],[X6, мм]]</f>
        <v>58399.595434919596</v>
      </c>
      <c r="CA1967" s="14">
        <f>Таблица1[[#This Row],[Т2]]+Таблица1[[#This Row],[Lдуг 5,мм]]</f>
        <v>19904.510573522479</v>
      </c>
      <c r="CB1967" s="14">
        <f>Таблица1[[#This Row],[Т3]]+Таблица1[[#This Row],[Y6, мм]]</f>
        <v>58631.635625539158</v>
      </c>
      <c r="CC1967" s="14">
        <f>Таблица1[[#This Row],[Т4]]+Таблица1[[#This Row],[Lдуг 6,мм]]</f>
        <v>21032.986093859541</v>
      </c>
      <c r="CD1967" s="14">
        <f>Таблица1[[#This Row],[Т5]]+Таблица1[[#This Row],[Lдуг 1,мм]]</f>
        <v>58678.889454872944</v>
      </c>
      <c r="CE1967" s="14">
        <f>Таблица1[[#This Row],[Т6]]+Таблица1[[#This Row],[Lпрям1, мм]]</f>
        <v>21423.28085426506</v>
      </c>
      <c r="CF1967" s="15">
        <f>Таблица1[[#This Row],[Т7]]+Таблица1[[#This Row],[Lдуг 2,мм]]</f>
        <v>59066.005012422283</v>
      </c>
      <c r="CG1967" s="14">
        <f>Таблица1[[#This Row],[Т8]]+Таблица1[[#This Row],[Lпрям2, мм]]</f>
        <v>25979.321317449561</v>
      </c>
      <c r="CH1967" s="14">
        <f>Таблица1[[#This Row],[Т9]]-Таблица1[[#This Row],[Т9]]</f>
        <v>0</v>
      </c>
      <c r="CI1967" s="50">
        <f>Таблица1[[#This Row],[Т9]]-Таблица1[[#This Row],[Т8]]</f>
        <v>37642.724158157223</v>
      </c>
      <c r="CJ1967" s="54">
        <f>Таблица1[[#This Row],[Т9]]-Таблица1[[#This Row],[Т7]]</f>
        <v>387.11555754933943</v>
      </c>
      <c r="CK1967" s="14">
        <f>Таблица1[[#This Row],[Т9]]-Таблица1[[#This Row],[Т6]]</f>
        <v>38033.018918562739</v>
      </c>
      <c r="CL1967" s="14">
        <f>Таблица1[[#This Row],[Т9]]-Таблица1[[#This Row],[Т5]]</f>
        <v>434.36938688312512</v>
      </c>
      <c r="CM1967" s="14">
        <f>Таблица1[[#This Row],[Т9]]-Таблица1[[#This Row],[Т4]]</f>
        <v>39161.494438899805</v>
      </c>
      <c r="CN1967" s="14">
        <f>Таблица1[[#This Row],[Т9]]-Таблица1[[#This Row],[Т3]]</f>
        <v>666.40957750268717</v>
      </c>
      <c r="CO1967" s="14">
        <f>Таблица1[[#This Row],[Т9]]-Таблица1[[#This Row],[Т2]]</f>
        <v>44642.026621087949</v>
      </c>
      <c r="CP1967" s="14">
        <f>Таблица1[[#This Row],[Т9]]-Таблица1[[#This Row],[Т1]]</f>
        <v>871.92960243891139</v>
      </c>
      <c r="CQ1967" s="14">
        <f>Таблица1[[#This Row],[Т9]]-Таблица1[[#This Row],[угол обхв6]]</f>
        <v>46895.390066829903</v>
      </c>
      <c r="CR1967" s="14">
        <f>Таблица1[[#This Row],[Т9]]-Таблица1[[#This Row],[угол обхв5]]</f>
        <v>1064.1373185609264</v>
      </c>
      <c r="CS1967" s="14">
        <f>Таблица1[[#This Row],[Т9]]-Таблица1[[#This Row],[угол обхв4]]</f>
        <v>59066.005012422283</v>
      </c>
      <c r="CT1967" s="14">
        <f>Таблица1[[#This Row],[Lкан_прям, мм]]+Таблица1[[#This Row],[Lкан_дуг, мм]]+Таблица1[[#This Row],[Lкан_леб,мм]]</f>
        <v>85045.326329871838</v>
      </c>
      <c r="CU1967" s="16">
        <f>Таблица1[[#This Row],[Lкан_леб,мм]]</f>
        <v>58001.867693861357</v>
      </c>
      <c r="CV1967" s="14">
        <f>2534431-(Таблица1[[#This Row],[Т23]]+Таблица1[[#This Row],[угол обхв3]])</f>
        <v>2449057.5413639895</v>
      </c>
      <c r="CW1967" s="50">
        <f>SUM(X1967:AC1967,AD1967:AI1967)-Таблица1[[#This Row],[lподв_min, мм]]</f>
        <v>22487.4181737215</v>
      </c>
      <c r="CX1967" s="17">
        <f>CW2406-Таблица1[[#This Row],[Суммарная длина каната]]</f>
        <v>-2426197.9241231526</v>
      </c>
    </row>
    <row r="1968" spans="1:102" x14ac:dyDescent="0.25">
      <c r="A1968" s="21">
        <v>1967</v>
      </c>
      <c r="B1968" s="10">
        <v>49.79285714285713</v>
      </c>
      <c r="C1968" s="10">
        <v>131.14326530612249</v>
      </c>
      <c r="D1968" s="11">
        <v>15349.680557731173</v>
      </c>
      <c r="E1968" s="11">
        <v>18981.280956061502</v>
      </c>
      <c r="F1968" s="11">
        <v>15213.12689029347</v>
      </c>
      <c r="G1968" s="11">
        <v>19014.054358529251</v>
      </c>
      <c r="H1968" s="11">
        <v>15757.680067731175</v>
      </c>
      <c r="I1968" s="11">
        <v>14373.276863786328</v>
      </c>
      <c r="J1968" s="11">
        <v>4608.004092275175</v>
      </c>
      <c r="K1968" s="11">
        <v>25979.321317439459</v>
      </c>
      <c r="L1968" s="11">
        <v>1064.1373185710274</v>
      </c>
      <c r="M1968" s="11">
        <v>58001.867693861357</v>
      </c>
      <c r="N1968" s="11">
        <v>6588.9356892940623</v>
      </c>
      <c r="O1968" s="11">
        <v>19828.946809112418</v>
      </c>
      <c r="P1968" s="43">
        <v>8636.7367715306445</v>
      </c>
      <c r="Q1968" s="11">
        <v>20636.827911998338</v>
      </c>
      <c r="R1968" s="11">
        <v>14076.379934685547</v>
      </c>
      <c r="S1968" s="11">
        <v>19968.609940418602</v>
      </c>
      <c r="T1968" s="11">
        <v>15466.040838917354</v>
      </c>
      <c r="U1968" s="11">
        <v>19878.30173896582</v>
      </c>
      <c r="V1968" s="11">
        <v>15349.680557731173</v>
      </c>
      <c r="W1968" s="11">
        <v>18981.280956061502</v>
      </c>
      <c r="X1968" s="12">
        <v>0</v>
      </c>
      <c r="Y1968" s="12">
        <v>175.43223696394801</v>
      </c>
      <c r="Z1968" s="12">
        <v>203.18231084639899</v>
      </c>
      <c r="AA1968" s="44">
        <v>232.04019061955887</v>
      </c>
      <c r="AB1968" s="45">
        <v>47.253829333786669</v>
      </c>
      <c r="AC1968" s="12">
        <v>406.2287508073349</v>
      </c>
      <c r="AD1968" s="12">
        <v>12170.614945592384</v>
      </c>
      <c r="AE1968" s="12">
        <v>2201.3998157557585</v>
      </c>
      <c r="AF1968" s="12">
        <v>5480.5321821881507</v>
      </c>
      <c r="AG1968" s="44">
        <v>1128.4755203370612</v>
      </c>
      <c r="AH1968" s="45">
        <v>390.2947604055168</v>
      </c>
      <c r="AI1968" s="12">
        <v>4608.0040931605881</v>
      </c>
      <c r="AJ1968" s="12">
        <v>-46.165900132117407</v>
      </c>
      <c r="AK1968" s="12">
        <v>-21.529805111104725</v>
      </c>
      <c r="AL1968" s="12">
        <v>7.0032558771644675</v>
      </c>
      <c r="AM1968" s="44">
        <v>39.588852935771918</v>
      </c>
      <c r="AN1968" s="45">
        <v>32.952958360631072</v>
      </c>
      <c r="AO1968" s="12">
        <v>89.999999875660293</v>
      </c>
      <c r="AP1968" s="12">
        <v>-2134.4089268311477</v>
      </c>
      <c r="AQ1968" s="12">
        <v>6439.2057367346288</v>
      </c>
      <c r="AR1968" s="12">
        <v>8686.4824756596336</v>
      </c>
      <c r="AS1968" s="44">
        <v>14336.387756079588</v>
      </c>
      <c r="AT1968" s="45">
        <v>15244.109126074485</v>
      </c>
      <c r="AU1968" s="12">
        <v>15757.680557731173</v>
      </c>
      <c r="AV1968" s="12">
        <v>11332.265641609665</v>
      </c>
      <c r="AW1968" s="12">
        <v>20208.479339083897</v>
      </c>
      <c r="AX1968" s="12">
        <v>21041.783915683565</v>
      </c>
      <c r="AY1968" s="44">
        <v>20283.02993471592</v>
      </c>
      <c r="AZ1968" s="45">
        <v>19535.941818947969</v>
      </c>
      <c r="BA1968" s="12">
        <v>18981.280956946917</v>
      </c>
      <c r="BB1968" s="12">
        <v>6294.6256368127624</v>
      </c>
      <c r="BC1968" s="12">
        <v>8487.006818971211</v>
      </c>
      <c r="BD1968" s="12">
        <v>14126.125638814538</v>
      </c>
      <c r="BE1968" s="44">
        <v>15206.033017523314</v>
      </c>
      <c r="BF1968" s="45">
        <v>15571.612270574044</v>
      </c>
      <c r="BG1968" s="12">
        <v>15757.680567731177</v>
      </c>
      <c r="BH1968" s="12">
        <v>20111.516434175792</v>
      </c>
      <c r="BI1968" s="12">
        <v>21016.360441969817</v>
      </c>
      <c r="BJ1968" s="12">
        <v>20373.56594410383</v>
      </c>
      <c r="BK1968" s="44">
        <v>19563.881744668503</v>
      </c>
      <c r="BL1968" s="45">
        <v>19323.640876079357</v>
      </c>
      <c r="BM1968" s="12">
        <v>14373.27686378633</v>
      </c>
      <c r="BN1968" s="12">
        <v>0</v>
      </c>
      <c r="BO1968" s="12">
        <v>24.636095021012686</v>
      </c>
      <c r="BP1968" s="12">
        <v>28.533060988269192</v>
      </c>
      <c r="BQ1968" s="48">
        <v>32.585597058607448</v>
      </c>
      <c r="BR1968" s="49">
        <v>6.6358945751408402</v>
      </c>
      <c r="BS1968" s="13">
        <v>57.047041515029221</v>
      </c>
      <c r="BT1968" s="12">
        <v>328.13230613864476</v>
      </c>
      <c r="BV1968" s="14">
        <f>Таблица1[[#This Row],[Lкан_леб,мм]]</f>
        <v>58001.867693861357</v>
      </c>
      <c r="BW1968" s="50">
        <f>Таблица1[[#This Row],[угол обхв4]]+Таблица1[[#This Row],[Lдуг 3,мм]]</f>
        <v>12170.614945592384</v>
      </c>
      <c r="BX1968" s="54">
        <f>Таблица1[[#This Row],[угол обхв5]]+Таблица1[[#This Row],[Y5, мм]]</f>
        <v>58177.299930825306</v>
      </c>
      <c r="BY1968" s="14">
        <f>Таблица1[[#This Row],[угол обхв6]]+Таблица1[[#This Row],[Lдуг 4,мм]]</f>
        <v>14372.014761348142</v>
      </c>
      <c r="BZ1968" s="14">
        <f>Таблица1[[#This Row],[Т1]]+Таблица1[[#This Row],[X6, мм]]</f>
        <v>58380.482241671707</v>
      </c>
      <c r="CA1968" s="14">
        <f>Таблица1[[#This Row],[Т2]]+Таблица1[[#This Row],[Lдуг 5,мм]]</f>
        <v>19852.546943536294</v>
      </c>
      <c r="CB1968" s="14">
        <f>Таблица1[[#This Row],[Т3]]+Таблица1[[#This Row],[Y6, мм]]</f>
        <v>58612.522432291269</v>
      </c>
      <c r="CC1968" s="14">
        <f>Таблица1[[#This Row],[Т4]]+Таблица1[[#This Row],[Lдуг 6,мм]]</f>
        <v>20981.022463873356</v>
      </c>
      <c r="CD1968" s="14">
        <f>Таблица1[[#This Row],[Т5]]+Таблица1[[#This Row],[Lдуг 1,мм]]</f>
        <v>58659.776261625055</v>
      </c>
      <c r="CE1968" s="14">
        <f>Таблица1[[#This Row],[Т6]]+Таблица1[[#This Row],[Lпрям1, мм]]</f>
        <v>21371.317224278871</v>
      </c>
      <c r="CF1968" s="15">
        <f>Таблица1[[#This Row],[Т7]]+Таблица1[[#This Row],[Lдуг 2,мм]]</f>
        <v>59066.00501243239</v>
      </c>
      <c r="CG1968" s="14">
        <f>Таблица1[[#This Row],[Т8]]+Таблица1[[#This Row],[Lпрям2, мм]]</f>
        <v>25979.321317439459</v>
      </c>
      <c r="CH1968" s="14">
        <f>Таблица1[[#This Row],[Т9]]-Таблица1[[#This Row],[Т9]]</f>
        <v>0</v>
      </c>
      <c r="CI1968" s="50">
        <f>Таблица1[[#This Row],[Т9]]-Таблица1[[#This Row],[Т8]]</f>
        <v>37694.687788153518</v>
      </c>
      <c r="CJ1968" s="54">
        <f>Таблица1[[#This Row],[Т9]]-Таблица1[[#This Row],[Т7]]</f>
        <v>406.22875080733502</v>
      </c>
      <c r="CK1968" s="14">
        <f>Таблица1[[#This Row],[Т9]]-Таблица1[[#This Row],[Т6]]</f>
        <v>38084.982548559034</v>
      </c>
      <c r="CL1968" s="14">
        <f>Таблица1[[#This Row],[Т9]]-Таблица1[[#This Row],[Т5]]</f>
        <v>453.48258014112071</v>
      </c>
      <c r="CM1968" s="14">
        <f>Таблица1[[#This Row],[Т9]]-Таблица1[[#This Row],[Т4]]</f>
        <v>39213.4580688961</v>
      </c>
      <c r="CN1968" s="14">
        <f>Таблица1[[#This Row],[Т9]]-Таблица1[[#This Row],[Т3]]</f>
        <v>685.52277076068276</v>
      </c>
      <c r="CO1968" s="14">
        <f>Таблица1[[#This Row],[Т9]]-Таблица1[[#This Row],[Т2]]</f>
        <v>44693.990251084251</v>
      </c>
      <c r="CP1968" s="14">
        <f>Таблица1[[#This Row],[Т9]]-Таблица1[[#This Row],[Т1]]</f>
        <v>888.70508160708414</v>
      </c>
      <c r="CQ1968" s="14">
        <f>Таблица1[[#This Row],[Т9]]-Таблица1[[#This Row],[угол обхв6]]</f>
        <v>46895.390066840002</v>
      </c>
      <c r="CR1968" s="14">
        <f>Таблица1[[#This Row],[Т9]]-Таблица1[[#This Row],[угол обхв5]]</f>
        <v>1064.1373185710327</v>
      </c>
      <c r="CS1968" s="14">
        <f>Таблица1[[#This Row],[Т9]]-Таблица1[[#This Row],[угол обхв4]]</f>
        <v>59066.00501243239</v>
      </c>
      <c r="CT1968" s="14">
        <f>Таблица1[[#This Row],[Lкан_прям, мм]]+Таблица1[[#This Row],[Lкан_дуг, мм]]+Таблица1[[#This Row],[Lкан_леб,мм]]</f>
        <v>85045.326329871838</v>
      </c>
      <c r="CU1968" s="16">
        <f>Таблица1[[#This Row],[Lкан_леб,мм]]</f>
        <v>58001.867693861357</v>
      </c>
      <c r="CV1968" s="14">
        <f>2534431-(Таблица1[[#This Row],[Т23]]+Таблица1[[#This Row],[угол обхв3]])</f>
        <v>2449057.5413639895</v>
      </c>
      <c r="CW1968" s="50">
        <f>SUM(X1968:AC1968,AD1968:AI1968)-Таблица1[[#This Row],[lподв_min, мм]]</f>
        <v>22435.454543735308</v>
      </c>
      <c r="CX1968" s="17">
        <f>CW2407-Таблица1[[#This Row],[Суммарная длина каната]]</f>
        <v>-2426256.3850868847</v>
      </c>
    </row>
    <row r="1969" spans="1:102" x14ac:dyDescent="0.25">
      <c r="A1969" s="21">
        <v>1968</v>
      </c>
      <c r="B1969" s="10">
        <v>49.79285714285713</v>
      </c>
      <c r="C1969" s="10">
        <v>133.82734693877552</v>
      </c>
      <c r="D1969" s="11">
        <v>15336.199232988274</v>
      </c>
      <c r="E1969" s="11">
        <v>19361.400740904766</v>
      </c>
      <c r="F1969" s="11">
        <v>15198.260631965521</v>
      </c>
      <c r="G1969" s="11">
        <v>19387.743526404513</v>
      </c>
      <c r="H1969" s="11">
        <v>15744.198742988276</v>
      </c>
      <c r="I1969" s="11">
        <v>14700.947847967755</v>
      </c>
      <c r="J1969" s="11">
        <v>4660.4528929370126</v>
      </c>
      <c r="K1969" s="11">
        <v>25979.321317429502</v>
      </c>
      <c r="L1969" s="11">
        <v>1064.1373185809889</v>
      </c>
      <c r="M1969" s="11">
        <v>58001.867693861357</v>
      </c>
      <c r="N1969" s="11">
        <v>6588.9356892940623</v>
      </c>
      <c r="O1969" s="11">
        <v>19828.946809112418</v>
      </c>
      <c r="P1969" s="43">
        <v>8553.0925654779385</v>
      </c>
      <c r="Q1969" s="11">
        <v>20700.771465229005</v>
      </c>
      <c r="R1969" s="11">
        <v>14018.059958326912</v>
      </c>
      <c r="S1969" s="11">
        <v>20288.019245250118</v>
      </c>
      <c r="T1969" s="11">
        <v>15410.425335180302</v>
      </c>
      <c r="U1969" s="11">
        <v>20262.886451137259</v>
      </c>
      <c r="V1969" s="11">
        <v>15336.199232988274</v>
      </c>
      <c r="W1969" s="11">
        <v>19361.400740904766</v>
      </c>
      <c r="X1969" s="12">
        <v>0</v>
      </c>
      <c r="Y1969" s="12">
        <v>158.30597011568557</v>
      </c>
      <c r="Z1969" s="12">
        <v>201.19538444676431</v>
      </c>
      <c r="AA1969" s="44">
        <v>232.04019061955833</v>
      </c>
      <c r="AB1969" s="45">
        <v>47.25382933378522</v>
      </c>
      <c r="AC1969" s="12">
        <v>425.34194406519555</v>
      </c>
      <c r="AD1969" s="12">
        <v>12170.614945592384</v>
      </c>
      <c r="AE1969" s="12">
        <v>2148.9510150939263</v>
      </c>
      <c r="AF1969" s="12">
        <v>5480.5321821881489</v>
      </c>
      <c r="AG1969" s="44">
        <v>1128.4755203370582</v>
      </c>
      <c r="AH1969" s="45">
        <v>390.29476040551862</v>
      </c>
      <c r="AI1969" s="12">
        <v>4660.4528938124631</v>
      </c>
      <c r="AJ1969" s="12">
        <v>-46.165900132117407</v>
      </c>
      <c r="AK1969" s="12">
        <v>-23.934861016056335</v>
      </c>
      <c r="AL1969" s="12">
        <v>4.3191742445114141</v>
      </c>
      <c r="AM1969" s="44">
        <v>36.904771303118785</v>
      </c>
      <c r="AN1969" s="45">
        <v>30.268876727978149</v>
      </c>
      <c r="AO1969" s="12">
        <v>89.999999877059608</v>
      </c>
      <c r="AP1969" s="12">
        <v>-2134.4089268311477</v>
      </c>
      <c r="AQ1969" s="12">
        <v>6423.4109950608517</v>
      </c>
      <c r="AR1969" s="12">
        <v>8583.8200386782064</v>
      </c>
      <c r="AS1969" s="44">
        <v>14263.058579639703</v>
      </c>
      <c r="AT1969" s="45">
        <v>15204.769446838853</v>
      </c>
      <c r="AU1969" s="12">
        <v>15744.199232988274</v>
      </c>
      <c r="AV1969" s="12">
        <v>11332.265641609665</v>
      </c>
      <c r="AW1969" s="12">
        <v>20201.861780116538</v>
      </c>
      <c r="AX1969" s="12">
        <v>21107.612739426608</v>
      </c>
      <c r="AY1969" s="44">
        <v>20614.270184796398</v>
      </c>
      <c r="AZ1969" s="45">
        <v>19910.509301494309</v>
      </c>
      <c r="BA1969" s="12">
        <v>19361.40074178022</v>
      </c>
      <c r="BB1969" s="12">
        <v>6294.6256368127624</v>
      </c>
      <c r="BC1969" s="12">
        <v>8387.5678712447298</v>
      </c>
      <c r="BD1969" s="12">
        <v>14048.787431527178</v>
      </c>
      <c r="BE1969" s="44">
        <v>15165.426713867511</v>
      </c>
      <c r="BF1969" s="45">
        <v>15541.855121329723</v>
      </c>
      <c r="BG1969" s="12">
        <v>15744.199242988276</v>
      </c>
      <c r="BH1969" s="12">
        <v>20111.516434175792</v>
      </c>
      <c r="BI1969" s="12">
        <v>21073.686436233125</v>
      </c>
      <c r="BJ1969" s="12">
        <v>20694.860519447717</v>
      </c>
      <c r="BK1969" s="44">
        <v>19936.635511590979</v>
      </c>
      <c r="BL1969" s="45">
        <v>19713.777890547717</v>
      </c>
      <c r="BM1969" s="12">
        <v>14700.947847967755</v>
      </c>
      <c r="BN1969" s="12">
        <v>0</v>
      </c>
      <c r="BO1969" s="12">
        <v>22.231039116061076</v>
      </c>
      <c r="BP1969" s="12">
        <v>28.25403526056775</v>
      </c>
      <c r="BQ1969" s="48">
        <v>32.58559705860737</v>
      </c>
      <c r="BR1969" s="49">
        <v>6.6358945751406369</v>
      </c>
      <c r="BS1969" s="13">
        <v>59.731123149081462</v>
      </c>
      <c r="BT1969" s="12">
        <v>328.13230613864476</v>
      </c>
      <c r="BV1969" s="14">
        <f>Таблица1[[#This Row],[Lкан_леб,мм]]</f>
        <v>58001.867693861357</v>
      </c>
      <c r="BW1969" s="50">
        <f>Таблица1[[#This Row],[угол обхв4]]+Таблица1[[#This Row],[Lдуг 3,мм]]</f>
        <v>12170.614945592384</v>
      </c>
      <c r="BX1969" s="54">
        <f>Таблица1[[#This Row],[угол обхв5]]+Таблица1[[#This Row],[Y5, мм]]</f>
        <v>58160.173663977046</v>
      </c>
      <c r="BY1969" s="14">
        <f>Таблица1[[#This Row],[угол обхв6]]+Таблица1[[#This Row],[Lдуг 4,мм]]</f>
        <v>14319.56596068631</v>
      </c>
      <c r="BZ1969" s="14">
        <f>Таблица1[[#This Row],[Т1]]+Таблица1[[#This Row],[X6, мм]]</f>
        <v>58361.36904842381</v>
      </c>
      <c r="CA1969" s="14">
        <f>Таблица1[[#This Row],[Т2]]+Таблица1[[#This Row],[Lдуг 5,мм]]</f>
        <v>19800.09814287446</v>
      </c>
      <c r="CB1969" s="14">
        <f>Таблица1[[#This Row],[Т3]]+Таблица1[[#This Row],[Y6, мм]]</f>
        <v>58593.409239043365</v>
      </c>
      <c r="CC1969" s="14">
        <f>Таблица1[[#This Row],[Т4]]+Таблица1[[#This Row],[Lдуг 6,мм]]</f>
        <v>20928.573663211519</v>
      </c>
      <c r="CD1969" s="14">
        <f>Таблица1[[#This Row],[Т5]]+Таблица1[[#This Row],[Lдуг 1,мм]]</f>
        <v>58640.663068377151</v>
      </c>
      <c r="CE1969" s="14">
        <f>Таблица1[[#This Row],[Т6]]+Таблица1[[#This Row],[Lпрям1, мм]]</f>
        <v>21318.868423617037</v>
      </c>
      <c r="CF1969" s="15">
        <f>Таблица1[[#This Row],[Т7]]+Таблица1[[#This Row],[Lдуг 2,мм]]</f>
        <v>59066.005012442343</v>
      </c>
      <c r="CG1969" s="14">
        <f>Таблица1[[#This Row],[Т8]]+Таблица1[[#This Row],[Lпрям2, мм]]</f>
        <v>25979.321317429502</v>
      </c>
      <c r="CH1969" s="14">
        <f>Таблица1[[#This Row],[Т9]]-Таблица1[[#This Row],[Т9]]</f>
        <v>0</v>
      </c>
      <c r="CI1969" s="50">
        <f>Таблица1[[#This Row],[Т9]]-Таблица1[[#This Row],[Т8]]</f>
        <v>37747.136588825306</v>
      </c>
      <c r="CJ1969" s="54">
        <f>Таблица1[[#This Row],[Т9]]-Таблица1[[#This Row],[Т7]]</f>
        <v>425.34194406519237</v>
      </c>
      <c r="CK1969" s="14">
        <f>Таблица1[[#This Row],[Т9]]-Таблица1[[#This Row],[Т6]]</f>
        <v>38137.431349230828</v>
      </c>
      <c r="CL1969" s="14">
        <f>Таблица1[[#This Row],[Т9]]-Таблица1[[#This Row],[Т5]]</f>
        <v>472.59577339897805</v>
      </c>
      <c r="CM1969" s="14">
        <f>Таблица1[[#This Row],[Т9]]-Таблица1[[#This Row],[Т4]]</f>
        <v>39265.906869567887</v>
      </c>
      <c r="CN1969" s="14">
        <f>Таблица1[[#This Row],[Т9]]-Таблица1[[#This Row],[Т3]]</f>
        <v>704.63596401853283</v>
      </c>
      <c r="CO1969" s="14">
        <f>Таблица1[[#This Row],[Т9]]-Таблица1[[#This Row],[Т2]]</f>
        <v>44746.439051756031</v>
      </c>
      <c r="CP1969" s="14">
        <f>Таблица1[[#This Row],[Т9]]-Таблица1[[#This Row],[Т1]]</f>
        <v>905.8313484652972</v>
      </c>
      <c r="CQ1969" s="14">
        <f>Таблица1[[#This Row],[Т9]]-Таблица1[[#This Row],[угол обхв6]]</f>
        <v>46895.390066849955</v>
      </c>
      <c r="CR1969" s="14">
        <f>Таблица1[[#This Row],[Т9]]-Таблица1[[#This Row],[угол обхв5]]</f>
        <v>1064.1373185809862</v>
      </c>
      <c r="CS1969" s="14">
        <f>Таблица1[[#This Row],[Т9]]-Таблица1[[#This Row],[угол обхв4]]</f>
        <v>59066.005012442343</v>
      </c>
      <c r="CT1969" s="14">
        <f>Таблица1[[#This Row],[Lкан_прям, мм]]+Таблица1[[#This Row],[Lкан_дуг, мм]]+Таблица1[[#This Row],[Lкан_леб,мм]]</f>
        <v>85045.326329871852</v>
      </c>
      <c r="CU1969" s="16">
        <f>Таблица1[[#This Row],[Lкан_леб,мм]]</f>
        <v>58001.867693861357</v>
      </c>
      <c r="CV1969" s="14">
        <f>2534431-(Таблица1[[#This Row],[Т23]]+Таблица1[[#This Row],[угол обхв3]])</f>
        <v>2449057.5413639895</v>
      </c>
      <c r="CW1969" s="50">
        <f>SUM(X1969:AC1969,AD1969:AI1969)-Таблица1[[#This Row],[lподв_min, мм]]</f>
        <v>22383.005743073478</v>
      </c>
      <c r="CX1969" s="17">
        <f>CW2408-Таблица1[[#This Row],[Суммарная длина каната]]</f>
        <v>-2425925.1892540413</v>
      </c>
    </row>
    <row r="1970" spans="1:102" x14ac:dyDescent="0.25">
      <c r="A1970" s="21">
        <v>1969</v>
      </c>
      <c r="B1970" s="10">
        <v>49.79285714285713</v>
      </c>
      <c r="C1970" s="10">
        <v>136.51142857142858</v>
      </c>
      <c r="D1970" s="11">
        <v>15304.932095717684</v>
      </c>
      <c r="E1970" s="11">
        <v>19740.472189411528</v>
      </c>
      <c r="F1970" s="11">
        <v>15165.911219395397</v>
      </c>
      <c r="G1970" s="11">
        <v>19760.326557862394</v>
      </c>
      <c r="H1970" s="11">
        <v>15712.931605717686</v>
      </c>
      <c r="I1970" s="11">
        <v>15027.168328898717</v>
      </c>
      <c r="J1970" s="11">
        <v>4713.3038605128095</v>
      </c>
      <c r="K1970" s="11">
        <v>25979.321317419675</v>
      </c>
      <c r="L1970" s="11">
        <v>1064.1373185908069</v>
      </c>
      <c r="M1970" s="11">
        <v>58001.867693861357</v>
      </c>
      <c r="N1970" s="11">
        <v>6588.9356892940623</v>
      </c>
      <c r="O1970" s="11">
        <v>19828.946809112418</v>
      </c>
      <c r="P1970" s="43">
        <v>8466.5457153451389</v>
      </c>
      <c r="Q1970" s="11">
        <v>20760.72789889581</v>
      </c>
      <c r="R1970" s="11">
        <v>13944.84636763587</v>
      </c>
      <c r="S1970" s="11">
        <v>20604.34707171113</v>
      </c>
      <c r="T1970" s="11">
        <v>15336.861155549806</v>
      </c>
      <c r="U1970" s="11">
        <v>20644.444830113796</v>
      </c>
      <c r="V1970" s="11">
        <v>15304.932095717684</v>
      </c>
      <c r="W1970" s="11">
        <v>19740.472189411528</v>
      </c>
      <c r="X1970" s="12">
        <v>0</v>
      </c>
      <c r="Y1970" s="12">
        <v>140.79938602047895</v>
      </c>
      <c r="Z1970" s="12">
        <v>199.58877529407377</v>
      </c>
      <c r="AA1970" s="44">
        <v>232.0401906195585</v>
      </c>
      <c r="AB1970" s="45">
        <v>47.253829333785859</v>
      </c>
      <c r="AC1970" s="12">
        <v>444.45513732290993</v>
      </c>
      <c r="AD1970" s="12">
        <v>12170.614945592384</v>
      </c>
      <c r="AE1970" s="12">
        <v>2096.1000475181154</v>
      </c>
      <c r="AF1970" s="12">
        <v>5480.5321821881498</v>
      </c>
      <c r="AG1970" s="44">
        <v>1128.4755203370607</v>
      </c>
      <c r="AH1970" s="45">
        <v>390.29476040551685</v>
      </c>
      <c r="AI1970" s="12">
        <v>4713.3038613784438</v>
      </c>
      <c r="AJ1970" s="12">
        <v>-46.165900132117407</v>
      </c>
      <c r="AK1970" s="12">
        <v>-26.393325188473469</v>
      </c>
      <c r="AL1970" s="12">
        <v>1.6350926118583502</v>
      </c>
      <c r="AM1970" s="44">
        <v>34.220689670465745</v>
      </c>
      <c r="AN1970" s="45">
        <v>27.58479509532502</v>
      </c>
      <c r="AO1970" s="12">
        <v>89.999999878438189</v>
      </c>
      <c r="AP1970" s="12">
        <v>-2134.4089268311477</v>
      </c>
      <c r="AQ1970" s="12">
        <v>6407.5671114526758</v>
      </c>
      <c r="AR1970" s="12">
        <v>8478.1875368636229</v>
      </c>
      <c r="AS1970" s="44">
        <v>14174.298224602368</v>
      </c>
      <c r="AT1970" s="45">
        <v>15147.932332030545</v>
      </c>
      <c r="AU1970" s="12">
        <v>15712.932095717684</v>
      </c>
      <c r="AV1970" s="12">
        <v>11332.265641609665</v>
      </c>
      <c r="AW1970" s="12">
        <v>20194.418338744745</v>
      </c>
      <c r="AX1970" s="12">
        <v>21168.561771927132</v>
      </c>
      <c r="AY1970" s="44">
        <v>20941.713112288166</v>
      </c>
      <c r="AZ1970" s="45">
        <v>20282.82361994544</v>
      </c>
      <c r="BA1970" s="12">
        <v>19740.472190277163</v>
      </c>
      <c r="BB1970" s="12">
        <v>6294.6256368127624</v>
      </c>
      <c r="BC1970" s="12">
        <v>8285.1771375037533</v>
      </c>
      <c r="BD1970" s="12">
        <v>13956.488189154354</v>
      </c>
      <c r="BE1970" s="44">
        <v>15107.409298583309</v>
      </c>
      <c r="BF1970" s="45">
        <v>15493.860919236948</v>
      </c>
      <c r="BG1970" s="12">
        <v>15712.932105717686</v>
      </c>
      <c r="BH1970" s="12">
        <v>20111.516434175792</v>
      </c>
      <c r="BI1970" s="12">
        <v>21126.199428528136</v>
      </c>
      <c r="BJ1970" s="12">
        <v>21012.180944742457</v>
      </c>
      <c r="BK1970" s="44">
        <v>20307.078789536765</v>
      </c>
      <c r="BL1970" s="45">
        <v>20102.093399579884</v>
      </c>
      <c r="BM1970" s="12">
        <v>15027.168328898719</v>
      </c>
      <c r="BN1970" s="12">
        <v>0</v>
      </c>
      <c r="BO1970" s="12">
        <v>19.772574943643942</v>
      </c>
      <c r="BP1970" s="12">
        <v>28.02841780033182</v>
      </c>
      <c r="BQ1970" s="48">
        <v>32.585597058607398</v>
      </c>
      <c r="BR1970" s="49">
        <v>6.6358945751407257</v>
      </c>
      <c r="BS1970" s="13">
        <v>62.415204783113175</v>
      </c>
      <c r="BT1970" s="12">
        <v>328.13230613864476</v>
      </c>
      <c r="BV1970" s="14">
        <f>Таблица1[[#This Row],[Lкан_леб,мм]]</f>
        <v>58001.867693861357</v>
      </c>
      <c r="BW1970" s="50">
        <f>Таблица1[[#This Row],[угол обхв4]]+Таблица1[[#This Row],[Lдуг 3,мм]]</f>
        <v>12170.614945592384</v>
      </c>
      <c r="BX1970" s="54">
        <f>Таблица1[[#This Row],[угол обхв5]]+Таблица1[[#This Row],[Y5, мм]]</f>
        <v>58142.667079881838</v>
      </c>
      <c r="BY1970" s="14">
        <f>Таблица1[[#This Row],[угол обхв6]]+Таблица1[[#This Row],[Lдуг 4,мм]]</f>
        <v>14266.7149931105</v>
      </c>
      <c r="BZ1970" s="14">
        <f>Таблица1[[#This Row],[Т1]]+Таблица1[[#This Row],[X6, мм]]</f>
        <v>58342.255855175914</v>
      </c>
      <c r="CA1970" s="14">
        <f>Таблица1[[#This Row],[Т2]]+Таблица1[[#This Row],[Lдуг 5,мм]]</f>
        <v>19747.247175298649</v>
      </c>
      <c r="CB1970" s="14">
        <f>Таблица1[[#This Row],[Т3]]+Таблица1[[#This Row],[Y6, мм]]</f>
        <v>58574.296045795476</v>
      </c>
      <c r="CC1970" s="14">
        <f>Таблица1[[#This Row],[Т4]]+Таблица1[[#This Row],[Lдуг 6,мм]]</f>
        <v>20875.722695635712</v>
      </c>
      <c r="CD1970" s="14">
        <f>Таблица1[[#This Row],[Т5]]+Таблица1[[#This Row],[Lдуг 1,мм]]</f>
        <v>58621.549875129262</v>
      </c>
      <c r="CE1970" s="14">
        <f>Таблица1[[#This Row],[Т6]]+Таблица1[[#This Row],[Lпрям1, мм]]</f>
        <v>21266.017456041227</v>
      </c>
      <c r="CF1970" s="15">
        <f>Таблица1[[#This Row],[Т7]]+Таблица1[[#This Row],[Lдуг 2,мм]]</f>
        <v>59066.005012452173</v>
      </c>
      <c r="CG1970" s="14">
        <f>Таблица1[[#This Row],[Т8]]+Таблица1[[#This Row],[Lпрям2, мм]]</f>
        <v>25979.321317419672</v>
      </c>
      <c r="CH1970" s="14">
        <f>Таблица1[[#This Row],[Т9]]-Таблица1[[#This Row],[Т9]]</f>
        <v>0</v>
      </c>
      <c r="CI1970" s="50">
        <f>Таблица1[[#This Row],[Т9]]-Таблица1[[#This Row],[Т8]]</f>
        <v>37799.987556410946</v>
      </c>
      <c r="CJ1970" s="54">
        <f>Таблица1[[#This Row],[Т9]]-Таблица1[[#This Row],[Т7]]</f>
        <v>444.45513732291147</v>
      </c>
      <c r="CK1970" s="14">
        <f>Таблица1[[#This Row],[Т9]]-Таблица1[[#This Row],[Т6]]</f>
        <v>38190.282316816461</v>
      </c>
      <c r="CL1970" s="14">
        <f>Таблица1[[#This Row],[Т9]]-Таблица1[[#This Row],[Т5]]</f>
        <v>491.70896665669716</v>
      </c>
      <c r="CM1970" s="14">
        <f>Таблица1[[#This Row],[Т9]]-Таблица1[[#This Row],[Т4]]</f>
        <v>39318.75783715352</v>
      </c>
      <c r="CN1970" s="14">
        <f>Таблица1[[#This Row],[Т9]]-Таблица1[[#This Row],[Т3]]</f>
        <v>723.74915727625921</v>
      </c>
      <c r="CO1970" s="14">
        <f>Таблица1[[#This Row],[Т9]]-Таблица1[[#This Row],[Т2]]</f>
        <v>44799.290019341672</v>
      </c>
      <c r="CP1970" s="14">
        <f>Таблица1[[#This Row],[Т9]]-Таблица1[[#This Row],[Т1]]</f>
        <v>923.3379325703354</v>
      </c>
      <c r="CQ1970" s="14">
        <f>Таблица1[[#This Row],[Т9]]-Таблица1[[#This Row],[угол обхв6]]</f>
        <v>46895.390066859793</v>
      </c>
      <c r="CR1970" s="14">
        <f>Таблица1[[#This Row],[Т9]]-Таблица1[[#This Row],[угол обхв5]]</f>
        <v>1064.137318590816</v>
      </c>
      <c r="CS1970" s="14">
        <f>Таблица1[[#This Row],[Т9]]-Таблица1[[#This Row],[угол обхв4]]</f>
        <v>59066.005012452173</v>
      </c>
      <c r="CT1970" s="14">
        <f>Таблица1[[#This Row],[Lкан_прям, мм]]+Таблица1[[#This Row],[Lкан_дуг, мм]]+Таблица1[[#This Row],[Lкан_леб,мм]]</f>
        <v>85045.326329871838</v>
      </c>
      <c r="CU1970" s="16">
        <f>Таблица1[[#This Row],[Lкан_леб,мм]]</f>
        <v>58001.867693861357</v>
      </c>
      <c r="CV1970" s="14">
        <f>2534431-(Таблица1[[#This Row],[Т23]]+Таблица1[[#This Row],[угол обхв3]])</f>
        <v>2449057.5413639895</v>
      </c>
      <c r="CW1970" s="50">
        <f>SUM(X1970:AC1970,AD1970:AI1970)-Таблица1[[#This Row],[lподв_min, мм]]</f>
        <v>22330.154775497667</v>
      </c>
      <c r="CX1970" s="17">
        <f>CW2409-Таблица1[[#This Row],[Суммарная длина каната]]</f>
        <v>-2425948.5288958088</v>
      </c>
    </row>
    <row r="1971" spans="1:102" x14ac:dyDescent="0.25">
      <c r="A1971" s="21">
        <v>1970</v>
      </c>
      <c r="B1971" s="10">
        <v>49.79285714285713</v>
      </c>
      <c r="C1971" s="10">
        <v>139.19551020408164</v>
      </c>
      <c r="D1971" s="11">
        <v>15255.947750777577</v>
      </c>
      <c r="E1971" s="11">
        <v>20117.663561127392</v>
      </c>
      <c r="F1971" s="11">
        <v>15116.149632118002</v>
      </c>
      <c r="G1971" s="11">
        <v>20130.985949023081</v>
      </c>
      <c r="H1971" s="11">
        <v>15663.947260777577</v>
      </c>
      <c r="I1971" s="11">
        <v>15351.195836570403</v>
      </c>
      <c r="J1971" s="11">
        <v>4766.467724556991</v>
      </c>
      <c r="K1971" s="11">
        <v>25979.32131741002</v>
      </c>
      <c r="L1971" s="11">
        <v>1064.1373186004641</v>
      </c>
      <c r="M1971" s="11">
        <v>58001.867693861357</v>
      </c>
      <c r="N1971" s="11">
        <v>6588.9356892940623</v>
      </c>
      <c r="O1971" s="11">
        <v>19828.946809112418</v>
      </c>
      <c r="P1971" s="43">
        <v>8377.2861180942582</v>
      </c>
      <c r="Q1971" s="11">
        <v>20816.565659457643</v>
      </c>
      <c r="R1971" s="11">
        <v>13856.899804373832</v>
      </c>
      <c r="S1971" s="11">
        <v>20916.899348403877</v>
      </c>
      <c r="T1971" s="11">
        <v>15245.509711032775</v>
      </c>
      <c r="U1971" s="11">
        <v>21022.139678737076</v>
      </c>
      <c r="V1971" s="11">
        <v>15255.947750777577</v>
      </c>
      <c r="W1971" s="11">
        <v>20117.663561127392</v>
      </c>
      <c r="X1971" s="12">
        <v>0</v>
      </c>
      <c r="Y1971" s="12">
        <v>122.88019397323703</v>
      </c>
      <c r="Z1971" s="12">
        <v>198.39477409341879</v>
      </c>
      <c r="AA1971" s="44">
        <v>232.0401906195583</v>
      </c>
      <c r="AB1971" s="45">
        <v>47.253829333786854</v>
      </c>
      <c r="AC1971" s="12">
        <v>463.56833058046305</v>
      </c>
      <c r="AD1971" s="12">
        <v>12170.614945592384</v>
      </c>
      <c r="AE1971" s="12">
        <v>2042.9361834739404</v>
      </c>
      <c r="AF1971" s="12">
        <v>5480.5321821881471</v>
      </c>
      <c r="AG1971" s="44">
        <v>1128.4755203370619</v>
      </c>
      <c r="AH1971" s="45">
        <v>390.2947604055156</v>
      </c>
      <c r="AI1971" s="12">
        <v>4766.4677254129692</v>
      </c>
      <c r="AJ1971" s="12">
        <v>-46.165900132117407</v>
      </c>
      <c r="AK1971" s="12">
        <v>-28.909732238942471</v>
      </c>
      <c r="AL1971" s="12">
        <v>-1.0489890207946706</v>
      </c>
      <c r="AM1971" s="44">
        <v>31.536608037812691</v>
      </c>
      <c r="AN1971" s="45">
        <v>24.900713462671828</v>
      </c>
      <c r="AO1971" s="12">
        <v>89.999999879794046</v>
      </c>
      <c r="AP1971" s="12">
        <v>-2134.4089268311477</v>
      </c>
      <c r="AQ1971" s="12">
        <v>6391.6958076959727</v>
      </c>
      <c r="AR1971" s="12">
        <v>8369.8167440026118</v>
      </c>
      <c r="AS1971" s="44">
        <v>14070.301444696257</v>
      </c>
      <c r="AT1971" s="45">
        <v>15073.722490930311</v>
      </c>
      <c r="AU1971" s="12">
        <v>15663.947750777577</v>
      </c>
      <c r="AV1971" s="12">
        <v>11332.265641609665</v>
      </c>
      <c r="AW1971" s="12">
        <v>20186.102838190989</v>
      </c>
      <c r="AX1971" s="12">
        <v>21224.497281731132</v>
      </c>
      <c r="AY1971" s="44">
        <v>21264.640257570027</v>
      </c>
      <c r="AZ1971" s="45">
        <v>20652.067860018782</v>
      </c>
      <c r="BA1971" s="12">
        <v>20117.663561983372</v>
      </c>
      <c r="BB1971" s="12">
        <v>6294.6256368127624</v>
      </c>
      <c r="BC1971" s="12">
        <v>8180.0462364961695</v>
      </c>
      <c r="BD1971" s="12">
        <v>13849.430430282186</v>
      </c>
      <c r="BE1971" s="44">
        <v>15032.10807071035</v>
      </c>
      <c r="BF1971" s="45">
        <v>15427.734970880041</v>
      </c>
      <c r="BG1971" s="12">
        <v>15663.947760777577</v>
      </c>
      <c r="BH1971" s="12">
        <v>20111.516434175792</v>
      </c>
      <c r="BI1971" s="12">
        <v>21173.721688536214</v>
      </c>
      <c r="BJ1971" s="12">
        <v>21324.830970677365</v>
      </c>
      <c r="BK1971" s="44">
        <v>20674.398769570929</v>
      </c>
      <c r="BL1971" s="45">
        <v>20487.735379845686</v>
      </c>
      <c r="BM1971" s="12">
        <v>15351.195836570405</v>
      </c>
      <c r="BN1971" s="12">
        <v>0</v>
      </c>
      <c r="BO1971" s="12">
        <v>17.25616789317494</v>
      </c>
      <c r="BP1971" s="12">
        <v>27.860743218147796</v>
      </c>
      <c r="BQ1971" s="48">
        <v>32.585597058607362</v>
      </c>
      <c r="BR1971" s="49">
        <v>6.635894575140866</v>
      </c>
      <c r="BS1971" s="13">
        <v>65.099286417122229</v>
      </c>
      <c r="BT1971" s="12">
        <v>328.13230613864476</v>
      </c>
      <c r="BV1971" s="14">
        <f>Таблица1[[#This Row],[Lкан_леб,мм]]</f>
        <v>58001.867693861357</v>
      </c>
      <c r="BW1971" s="50">
        <f>Таблица1[[#This Row],[угол обхв4]]+Таблица1[[#This Row],[Lдуг 3,мм]]</f>
        <v>12170.614945592384</v>
      </c>
      <c r="BX1971" s="54">
        <f>Таблица1[[#This Row],[угол обхв5]]+Таблица1[[#This Row],[Y5, мм]]</f>
        <v>58124.747887834594</v>
      </c>
      <c r="BY1971" s="14">
        <f>Таблица1[[#This Row],[угол обхв6]]+Таблица1[[#This Row],[Lдуг 4,мм]]</f>
        <v>14213.551129066325</v>
      </c>
      <c r="BZ1971" s="14">
        <f>Таблица1[[#This Row],[Т1]]+Таблица1[[#This Row],[X6, мм]]</f>
        <v>58323.14266192801</v>
      </c>
      <c r="CA1971" s="14">
        <f>Таблица1[[#This Row],[Т2]]+Таблица1[[#This Row],[Lдуг 5,мм]]</f>
        <v>19694.083311254471</v>
      </c>
      <c r="CB1971" s="14">
        <f>Таблица1[[#This Row],[Т3]]+Таблица1[[#This Row],[Y6, мм]]</f>
        <v>58555.182852547565</v>
      </c>
      <c r="CC1971" s="14">
        <f>Таблица1[[#This Row],[Т4]]+Таблица1[[#This Row],[Lдуг 6,мм]]</f>
        <v>20822.558831591534</v>
      </c>
      <c r="CD1971" s="14">
        <f>Таблица1[[#This Row],[Т5]]+Таблица1[[#This Row],[Lдуг 1,мм]]</f>
        <v>58602.436681881351</v>
      </c>
      <c r="CE1971" s="14">
        <f>Таблица1[[#This Row],[Т6]]+Таблица1[[#This Row],[Lпрям1, мм]]</f>
        <v>21212.853591997049</v>
      </c>
      <c r="CF1971" s="15">
        <f>Таблица1[[#This Row],[Т7]]+Таблица1[[#This Row],[Lдуг 2,мм]]</f>
        <v>59066.005012461814</v>
      </c>
      <c r="CG1971" s="14">
        <f>Таблица1[[#This Row],[Т8]]+Таблица1[[#This Row],[Lпрям2, мм]]</f>
        <v>25979.321317410016</v>
      </c>
      <c r="CH1971" s="14">
        <f>Таблица1[[#This Row],[Т9]]-Таблица1[[#This Row],[Т9]]</f>
        <v>0</v>
      </c>
      <c r="CI1971" s="50">
        <f>Таблица1[[#This Row],[Т9]]-Таблица1[[#This Row],[Т8]]</f>
        <v>37853.151420464768</v>
      </c>
      <c r="CJ1971" s="54">
        <f>Таблица1[[#This Row],[Т9]]-Таблица1[[#This Row],[Т7]]</f>
        <v>463.56833058046323</v>
      </c>
      <c r="CK1971" s="14">
        <f>Таблица1[[#This Row],[Т9]]-Таблица1[[#This Row],[Т6]]</f>
        <v>38243.446180870276</v>
      </c>
      <c r="CL1971" s="14">
        <f>Таблица1[[#This Row],[Т9]]-Таблица1[[#This Row],[Т5]]</f>
        <v>510.82215991424891</v>
      </c>
      <c r="CM1971" s="14">
        <f>Таблица1[[#This Row],[Т9]]-Таблица1[[#This Row],[Т4]]</f>
        <v>39371.921701207342</v>
      </c>
      <c r="CN1971" s="14">
        <f>Таблица1[[#This Row],[Т9]]-Таблица1[[#This Row],[Т3]]</f>
        <v>742.86235053380369</v>
      </c>
      <c r="CO1971" s="14">
        <f>Таблица1[[#This Row],[Т9]]-Таблица1[[#This Row],[Т2]]</f>
        <v>44852.453883395487</v>
      </c>
      <c r="CP1971" s="14">
        <f>Таблица1[[#This Row],[Т9]]-Таблица1[[#This Row],[Т1]]</f>
        <v>941.25712462722004</v>
      </c>
      <c r="CQ1971" s="14">
        <f>Таблица1[[#This Row],[Т9]]-Таблица1[[#This Row],[угол обхв6]]</f>
        <v>46895.390066869426</v>
      </c>
      <c r="CR1971" s="14">
        <f>Таблица1[[#This Row],[Т9]]-Таблица1[[#This Row],[угол обхв5]]</f>
        <v>1064.1373186004566</v>
      </c>
      <c r="CS1971" s="14">
        <f>Таблица1[[#This Row],[Т9]]-Таблица1[[#This Row],[угол обхв4]]</f>
        <v>59066.005012461814</v>
      </c>
      <c r="CT1971" s="14">
        <f>Таблица1[[#This Row],[Lкан_прям, мм]]+Таблица1[[#This Row],[Lкан_дуг, мм]]+Таблица1[[#This Row],[Lкан_леб,мм]]</f>
        <v>85045.326329871838</v>
      </c>
      <c r="CU1971" s="16">
        <f>Таблица1[[#This Row],[Lкан_леб,мм]]</f>
        <v>58001.867693861357</v>
      </c>
      <c r="CV1971" s="14">
        <f>2534431-(Таблица1[[#This Row],[Т23]]+Таблица1[[#This Row],[угол обхв3]])</f>
        <v>2449057.5413639895</v>
      </c>
      <c r="CW1971" s="50">
        <f>SUM(X1971:AC1971,AD1971:AI1971)-Таблица1[[#This Row],[lподв_min, мм]]</f>
        <v>22276.990911453489</v>
      </c>
      <c r="CX1971" s="17">
        <f>CW2410-Таблица1[[#This Row],[Суммарная длина каната]]</f>
        <v>-2425973.3949826979</v>
      </c>
    </row>
    <row r="1972" spans="1:102" x14ac:dyDescent="0.25">
      <c r="A1972" s="21">
        <v>1971</v>
      </c>
      <c r="B1972" s="10">
        <v>49.79285714285713</v>
      </c>
      <c r="C1972" s="10">
        <v>141.87959183673468</v>
      </c>
      <c r="D1972" s="11">
        <v>15189.353677276385</v>
      </c>
      <c r="E1972" s="11">
        <v>20492.147240772621</v>
      </c>
      <c r="F1972" s="11">
        <v>15049.085054629761</v>
      </c>
      <c r="G1972" s="11">
        <v>20498.908416766357</v>
      </c>
      <c r="H1972" s="11">
        <v>15597.353187276389</v>
      </c>
      <c r="I1972" s="11">
        <v>15672.299012751189</v>
      </c>
      <c r="J1972" s="11">
        <v>4819.8482280214312</v>
      </c>
      <c r="K1972" s="11">
        <v>25979.32131740054</v>
      </c>
      <c r="L1972" s="11">
        <v>1064.1373186099411</v>
      </c>
      <c r="M1972" s="11">
        <v>58001.867693861357</v>
      </c>
      <c r="N1972" s="11">
        <v>6588.9356892940623</v>
      </c>
      <c r="O1972" s="11">
        <v>19828.946809112418</v>
      </c>
      <c r="P1972" s="43">
        <v>8285.5096228673665</v>
      </c>
      <c r="Q1972" s="11">
        <v>20868.162230369082</v>
      </c>
      <c r="R1972" s="11">
        <v>13754.413236686456</v>
      </c>
      <c r="S1972" s="11">
        <v>21224.990288061446</v>
      </c>
      <c r="T1972" s="11">
        <v>15136.571440602578</v>
      </c>
      <c r="U1972" s="11">
        <v>21395.142277022383</v>
      </c>
      <c r="V1972" s="11">
        <v>15189.353677276385</v>
      </c>
      <c r="W1972" s="11">
        <v>20492.147240772621</v>
      </c>
      <c r="X1972" s="12">
        <v>0</v>
      </c>
      <c r="Y1972" s="12">
        <v>104.51310170054541</v>
      </c>
      <c r="Z1972" s="12">
        <v>197.64867311821317</v>
      </c>
      <c r="AA1972" s="44">
        <v>232.04019061955839</v>
      </c>
      <c r="AB1972" s="45">
        <v>47.253829333785497</v>
      </c>
      <c r="AC1972" s="12">
        <v>482.68152383783865</v>
      </c>
      <c r="AD1972" s="12">
        <v>12170.614945592384</v>
      </c>
      <c r="AE1972" s="12">
        <v>1989.555680009498</v>
      </c>
      <c r="AF1972" s="12">
        <v>5480.5321821881507</v>
      </c>
      <c r="AG1972" s="44">
        <v>1128.4755203370592</v>
      </c>
      <c r="AH1972" s="45">
        <v>390.29476040551833</v>
      </c>
      <c r="AI1972" s="12">
        <v>4819.8482288679306</v>
      </c>
      <c r="AJ1972" s="12">
        <v>-46.165900132117407</v>
      </c>
      <c r="AK1972" s="12">
        <v>-31.489038290787022</v>
      </c>
      <c r="AL1972" s="12">
        <v>-3.7330706534477511</v>
      </c>
      <c r="AM1972" s="44">
        <v>28.852526405159626</v>
      </c>
      <c r="AN1972" s="45">
        <v>22.216631830018951</v>
      </c>
      <c r="AO1972" s="12">
        <v>89.999999881125319</v>
      </c>
      <c r="AP1972" s="12">
        <v>-2134.4089268311477</v>
      </c>
      <c r="AQ1972" s="12">
        <v>6375.8228339299467</v>
      </c>
      <c r="AR1972" s="12">
        <v>8258.9454421092196</v>
      </c>
      <c r="AS1972" s="44">
        <v>13951.296424685261</v>
      </c>
      <c r="AT1972" s="45">
        <v>14982.302751224594</v>
      </c>
      <c r="AU1972" s="12">
        <v>15597.353677276385</v>
      </c>
      <c r="AV1972" s="12">
        <v>11332.265641609665</v>
      </c>
      <c r="AW1972" s="12">
        <v>20176.864774843641</v>
      </c>
      <c r="AX1972" s="12">
        <v>21275.296537816452</v>
      </c>
      <c r="AY1972" s="44">
        <v>21582.343069334278</v>
      </c>
      <c r="AZ1972" s="45">
        <v>21017.431843651</v>
      </c>
      <c r="BA1972" s="12">
        <v>20492.147241619121</v>
      </c>
      <c r="BB1972" s="12">
        <v>6294.6256368127624</v>
      </c>
      <c r="BC1972" s="12">
        <v>8072.39676750325</v>
      </c>
      <c r="BD1972" s="12">
        <v>13727.849055928309</v>
      </c>
      <c r="BE1972" s="44">
        <v>14939.688252603773</v>
      </c>
      <c r="BF1972" s="45">
        <v>15343.62236665437</v>
      </c>
      <c r="BG1972" s="12">
        <v>15597.353687276389</v>
      </c>
      <c r="BH1972" s="12">
        <v>20111.516434175792</v>
      </c>
      <c r="BI1972" s="12">
        <v>21216.080196100305</v>
      </c>
      <c r="BJ1972" s="12">
        <v>21632.124595508816</v>
      </c>
      <c r="BK1972" s="44">
        <v>21037.789495749552</v>
      </c>
      <c r="BL1972" s="45">
        <v>20869.857674144005</v>
      </c>
      <c r="BM1972" s="12">
        <v>15672.299012751191</v>
      </c>
      <c r="BN1972" s="12">
        <v>0</v>
      </c>
      <c r="BO1972" s="12">
        <v>14.676861841330389</v>
      </c>
      <c r="BP1972" s="12">
        <v>27.755967637339271</v>
      </c>
      <c r="BQ1972" s="48">
        <v>32.585597058607377</v>
      </c>
      <c r="BR1972" s="49">
        <v>6.635894575140675</v>
      </c>
      <c r="BS1972" s="13">
        <v>67.783368051106365</v>
      </c>
      <c r="BT1972" s="12">
        <v>328.13230613864476</v>
      </c>
      <c r="BV1972" s="14">
        <f>Таблица1[[#This Row],[Lкан_леб,мм]]</f>
        <v>58001.867693861357</v>
      </c>
      <c r="BW1972" s="50">
        <f>Таблица1[[#This Row],[угол обхв4]]+Таблица1[[#This Row],[Lдуг 3,мм]]</f>
        <v>12170.614945592384</v>
      </c>
      <c r="BX1972" s="54">
        <f>Таблица1[[#This Row],[угол обхв5]]+Таблица1[[#This Row],[Y5, мм]]</f>
        <v>58106.380795561905</v>
      </c>
      <c r="BY1972" s="14">
        <f>Таблица1[[#This Row],[угол обхв6]]+Таблица1[[#This Row],[Lдуг 4,мм]]</f>
        <v>14160.170625601882</v>
      </c>
      <c r="BZ1972" s="14">
        <f>Таблица1[[#This Row],[Т1]]+Таблица1[[#This Row],[X6, мм]]</f>
        <v>58304.029468680121</v>
      </c>
      <c r="CA1972" s="14">
        <f>Таблица1[[#This Row],[Т2]]+Таблица1[[#This Row],[Lдуг 5,мм]]</f>
        <v>19640.702807790032</v>
      </c>
      <c r="CB1972" s="14">
        <f>Таблица1[[#This Row],[Т3]]+Таблица1[[#This Row],[Y6, мм]]</f>
        <v>58536.069659299676</v>
      </c>
      <c r="CC1972" s="14">
        <f>Таблица1[[#This Row],[Т4]]+Таблица1[[#This Row],[Lдуг 6,мм]]</f>
        <v>20769.178328127091</v>
      </c>
      <c r="CD1972" s="14">
        <f>Таблица1[[#This Row],[Т5]]+Таблица1[[#This Row],[Lдуг 1,мм]]</f>
        <v>58583.323488633461</v>
      </c>
      <c r="CE1972" s="14">
        <f>Таблица1[[#This Row],[Т6]]+Таблица1[[#This Row],[Lпрям1, мм]]</f>
        <v>21159.47308853261</v>
      </c>
      <c r="CF1972" s="15">
        <f>Таблица1[[#This Row],[Т7]]+Таблица1[[#This Row],[Lдуг 2,мм]]</f>
        <v>59066.005012471302</v>
      </c>
      <c r="CG1972" s="14">
        <f>Таблица1[[#This Row],[Т8]]+Таблица1[[#This Row],[Lпрям2, мм]]</f>
        <v>25979.32131740054</v>
      </c>
      <c r="CH1972" s="14">
        <f>Таблица1[[#This Row],[Т9]]-Таблица1[[#This Row],[Т9]]</f>
        <v>0</v>
      </c>
      <c r="CI1972" s="50">
        <f>Таблица1[[#This Row],[Т9]]-Таблица1[[#This Row],[Т8]]</f>
        <v>37906.531923938688</v>
      </c>
      <c r="CJ1972" s="54">
        <f>Таблица1[[#This Row],[Т9]]-Таблица1[[#This Row],[Т7]]</f>
        <v>482.68152383784036</v>
      </c>
      <c r="CK1972" s="14">
        <f>Таблица1[[#This Row],[Т9]]-Таблица1[[#This Row],[Т6]]</f>
        <v>38296.826684344211</v>
      </c>
      <c r="CL1972" s="14">
        <f>Таблица1[[#This Row],[Т9]]-Таблица1[[#This Row],[Т5]]</f>
        <v>529.93535317162605</v>
      </c>
      <c r="CM1972" s="14">
        <f>Таблица1[[#This Row],[Т9]]-Таблица1[[#This Row],[Т4]]</f>
        <v>39425.302204681269</v>
      </c>
      <c r="CN1972" s="14">
        <f>Таблица1[[#This Row],[Т9]]-Таблица1[[#This Row],[Т3]]</f>
        <v>761.97554379118083</v>
      </c>
      <c r="CO1972" s="14">
        <f>Таблица1[[#This Row],[Т9]]-Таблица1[[#This Row],[Т2]]</f>
        <v>44905.834386869421</v>
      </c>
      <c r="CP1972" s="14">
        <f>Таблица1[[#This Row],[Т9]]-Таблица1[[#This Row],[Т1]]</f>
        <v>959.62421690939664</v>
      </c>
      <c r="CQ1972" s="14">
        <f>Таблица1[[#This Row],[Т9]]-Таблица1[[#This Row],[угол обхв6]]</f>
        <v>46895.390066878914</v>
      </c>
      <c r="CR1972" s="14">
        <f>Таблица1[[#This Row],[Т9]]-Таблица1[[#This Row],[угол обхв5]]</f>
        <v>1064.1373186099445</v>
      </c>
      <c r="CS1972" s="14">
        <f>Таблица1[[#This Row],[Т9]]-Таблица1[[#This Row],[угол обхв4]]</f>
        <v>59066.005012471302</v>
      </c>
      <c r="CT1972" s="14">
        <f>Таблица1[[#This Row],[Lкан_прям, мм]]+Таблица1[[#This Row],[Lкан_дуг, мм]]+Таблица1[[#This Row],[Lкан_леб,мм]]</f>
        <v>85045.326329871838</v>
      </c>
      <c r="CU1972" s="16">
        <f>Таблица1[[#This Row],[Lкан_леб,мм]]</f>
        <v>58001.867693861357</v>
      </c>
      <c r="CV1972" s="14">
        <f>2534431-(Таблица1[[#This Row],[Т23]]+Таблица1[[#This Row],[угол обхв3]])</f>
        <v>2449057.5413639895</v>
      </c>
      <c r="CW1972" s="50">
        <f>SUM(X1972:AC1972,AD1972:AI1972)-Таблица1[[#This Row],[lподв_min, мм]]</f>
        <v>22223.61040798905</v>
      </c>
      <c r="CX1972" s="17">
        <f>CW2411-Таблица1[[#This Row],[Суммарная длина каната]]</f>
        <v>-2425999.7683576141</v>
      </c>
    </row>
    <row r="1973" spans="1:102" x14ac:dyDescent="0.25">
      <c r="A1973" s="21">
        <v>1972</v>
      </c>
      <c r="B1973" s="10">
        <v>49.79285714285713</v>
      </c>
      <c r="C1973" s="10">
        <v>144.56367346938774</v>
      </c>
      <c r="D1973" s="11">
        <v>15105.295992747286</v>
      </c>
      <c r="E1973" s="11">
        <v>20863.101554155975</v>
      </c>
      <c r="F1973" s="11">
        <v>14964.864636821203</v>
      </c>
      <c r="G1973" s="11">
        <v>20863.286683198552</v>
      </c>
      <c r="H1973" s="11">
        <v>15513.295502747285</v>
      </c>
      <c r="I1973" s="11">
        <v>15989.760242464259</v>
      </c>
      <c r="J1973" s="11">
        <v>4873.3413116917154</v>
      </c>
      <c r="K1973" s="11">
        <v>25979.321317391237</v>
      </c>
      <c r="L1973" s="11">
        <v>1064.1373186192359</v>
      </c>
      <c r="M1973" s="11">
        <v>58001.867693861357</v>
      </c>
      <c r="N1973" s="11">
        <v>6588.9356892940623</v>
      </c>
      <c r="O1973" s="11">
        <v>19828.946809112418</v>
      </c>
      <c r="P1973" s="43">
        <v>8191.4176012637881</v>
      </c>
      <c r="Q1973" s="11">
        <v>20915.404400900323</v>
      </c>
      <c r="R1973" s="11">
        <v>13637.611535702155</v>
      </c>
      <c r="S1973" s="11">
        <v>21527.943892269421</v>
      </c>
      <c r="T1973" s="11">
        <v>15010.285371405424</v>
      </c>
      <c r="U1973" s="11">
        <v>21762.634200496414</v>
      </c>
      <c r="V1973" s="11">
        <v>15105.295992747286</v>
      </c>
      <c r="W1973" s="11">
        <v>20863.101554155975</v>
      </c>
      <c r="X1973" s="12">
        <v>0</v>
      </c>
      <c r="Y1973" s="12">
        <v>85.659574736003051</v>
      </c>
      <c r="Z1973" s="12">
        <v>197.38900683485821</v>
      </c>
      <c r="AA1973" s="44">
        <v>232.04019061955978</v>
      </c>
      <c r="AB1973" s="45">
        <v>47.253829333786854</v>
      </c>
      <c r="AC1973" s="12">
        <v>501.79471709502798</v>
      </c>
      <c r="AD1973" s="12">
        <v>12170.614945592384</v>
      </c>
      <c r="AE1973" s="12">
        <v>1936.0625963392083</v>
      </c>
      <c r="AF1973" s="12">
        <v>5480.5321821881471</v>
      </c>
      <c r="AG1973" s="44">
        <v>1128.4755203370621</v>
      </c>
      <c r="AH1973" s="45">
        <v>390.29476040551606</v>
      </c>
      <c r="AI1973" s="12">
        <v>4873.3413125289217</v>
      </c>
      <c r="AJ1973" s="12">
        <v>-46.165900132117407</v>
      </c>
      <c r="AK1973" s="12">
        <v>-34.136654771189889</v>
      </c>
      <c r="AL1973" s="12">
        <v>-6.4171522861008325</v>
      </c>
      <c r="AM1973" s="44">
        <v>26.168444772506739</v>
      </c>
      <c r="AN1973" s="45">
        <v>19.532550197365872</v>
      </c>
      <c r="AO1973" s="12">
        <v>89.999999882430203</v>
      </c>
      <c r="AP1973" s="12">
        <v>-2134.4089268311477</v>
      </c>
      <c r="AQ1973" s="12">
        <v>6359.9788888850117</v>
      </c>
      <c r="AR1973" s="12">
        <v>8145.8168996949107</v>
      </c>
      <c r="AS1973" s="44">
        <v>13817.544279696371</v>
      </c>
      <c r="AT1973" s="45">
        <v>14873.8737017368</v>
      </c>
      <c r="AU1973" s="12">
        <v>15513.295992747284</v>
      </c>
      <c r="AV1973" s="12">
        <v>11332.265641609665</v>
      </c>
      <c r="AW1973" s="12">
        <v>20166.64902045616</v>
      </c>
      <c r="AX1973" s="12">
        <v>21320.848078883377</v>
      </c>
      <c r="AY1973" s="44">
        <v>21894.124459256138</v>
      </c>
      <c r="AZ1973" s="45">
        <v>21378.113906651968</v>
      </c>
      <c r="BA1973" s="12">
        <v>20863.101554993184</v>
      </c>
      <c r="BB1973" s="12">
        <v>6294.6256368127624</v>
      </c>
      <c r="BC1973" s="12">
        <v>7962.4608008547384</v>
      </c>
      <c r="BD1973" s="12">
        <v>13592.010834133278</v>
      </c>
      <c r="BE1973" s="44">
        <v>14830.352627411208</v>
      </c>
      <c r="BF1973" s="45">
        <v>15241.707662415909</v>
      </c>
      <c r="BG1973" s="12">
        <v>15513.296002747285</v>
      </c>
      <c r="BH1973" s="12">
        <v>20111.516434175792</v>
      </c>
      <c r="BI1973" s="12">
        <v>21253.106612244061</v>
      </c>
      <c r="BJ1973" s="12">
        <v>21933.387570252475</v>
      </c>
      <c r="BK1973" s="44">
        <v>21396.453633509696</v>
      </c>
      <c r="BL1973" s="45">
        <v>21247.621848000421</v>
      </c>
      <c r="BM1973" s="12">
        <v>15989.760242464261</v>
      </c>
      <c r="BN1973" s="12">
        <v>0</v>
      </c>
      <c r="BO1973" s="12">
        <v>12.02924536092752</v>
      </c>
      <c r="BP1973" s="12">
        <v>27.719502485089059</v>
      </c>
      <c r="BQ1973" s="48">
        <v>32.585597058607576</v>
      </c>
      <c r="BR1973" s="49">
        <v>6.635894575140866</v>
      </c>
      <c r="BS1973" s="13">
        <v>70.467449685064324</v>
      </c>
      <c r="BT1973" s="12">
        <v>328.13230613864476</v>
      </c>
      <c r="BV1973" s="14">
        <f>Таблица1[[#This Row],[Lкан_леб,мм]]</f>
        <v>58001.867693861357</v>
      </c>
      <c r="BW1973" s="50">
        <f>Таблица1[[#This Row],[угол обхв4]]+Таблица1[[#This Row],[Lдуг 3,мм]]</f>
        <v>12170.614945592384</v>
      </c>
      <c r="BX1973" s="54">
        <f>Таблица1[[#This Row],[угол обхв5]]+Таблица1[[#This Row],[Y5, мм]]</f>
        <v>58087.527268597361</v>
      </c>
      <c r="BY1973" s="14">
        <f>Таблица1[[#This Row],[угол обхв6]]+Таблица1[[#This Row],[Lдуг 4,мм]]</f>
        <v>14106.677541931593</v>
      </c>
      <c r="BZ1973" s="14">
        <f>Таблица1[[#This Row],[Т1]]+Таблица1[[#This Row],[X6, мм]]</f>
        <v>58284.916275432217</v>
      </c>
      <c r="CA1973" s="14">
        <f>Таблица1[[#This Row],[Т2]]+Таблица1[[#This Row],[Lдуг 5,мм]]</f>
        <v>19587.209724119741</v>
      </c>
      <c r="CB1973" s="14">
        <f>Таблица1[[#This Row],[Т3]]+Таблица1[[#This Row],[Y6, мм]]</f>
        <v>58516.956466051779</v>
      </c>
      <c r="CC1973" s="14">
        <f>Таблица1[[#This Row],[Т4]]+Таблица1[[#This Row],[Lдуг 6,мм]]</f>
        <v>20715.685244456803</v>
      </c>
      <c r="CD1973" s="14">
        <f>Таблица1[[#This Row],[Т5]]+Таблица1[[#This Row],[Lдуг 1,мм]]</f>
        <v>58564.210295385565</v>
      </c>
      <c r="CE1973" s="14">
        <f>Таблица1[[#This Row],[Т6]]+Таблица1[[#This Row],[Lпрям1, мм]]</f>
        <v>21105.980004862318</v>
      </c>
      <c r="CF1973" s="15">
        <f>Таблица1[[#This Row],[Т7]]+Таблица1[[#This Row],[Lдуг 2,мм]]</f>
        <v>59066.005012480593</v>
      </c>
      <c r="CG1973" s="14">
        <f>Таблица1[[#This Row],[Т8]]+Таблица1[[#This Row],[Lпрям2, мм]]</f>
        <v>25979.321317391241</v>
      </c>
      <c r="CH1973" s="14">
        <f>Таблица1[[#This Row],[Т9]]-Таблица1[[#This Row],[Т9]]</f>
        <v>0</v>
      </c>
      <c r="CI1973" s="50">
        <f>Таблица1[[#This Row],[Т9]]-Таблица1[[#This Row],[Т8]]</f>
        <v>37960.025007618271</v>
      </c>
      <c r="CJ1973" s="54">
        <f>Таблица1[[#This Row],[Т9]]-Таблица1[[#This Row],[Т7]]</f>
        <v>501.79471709502832</v>
      </c>
      <c r="CK1973" s="14">
        <f>Таблица1[[#This Row],[Т9]]-Таблица1[[#This Row],[Т6]]</f>
        <v>38350.319768023794</v>
      </c>
      <c r="CL1973" s="14">
        <f>Таблица1[[#This Row],[Т9]]-Таблица1[[#This Row],[Т5]]</f>
        <v>549.04854642881401</v>
      </c>
      <c r="CM1973" s="14">
        <f>Таблица1[[#This Row],[Т9]]-Таблица1[[#This Row],[Т4]]</f>
        <v>39478.795288360852</v>
      </c>
      <c r="CN1973" s="14">
        <f>Таблица1[[#This Row],[Т9]]-Таблица1[[#This Row],[Т3]]</f>
        <v>781.08873704837606</v>
      </c>
      <c r="CO1973" s="14">
        <f>Таблица1[[#This Row],[Т9]]-Таблица1[[#This Row],[Т2]]</f>
        <v>44959.327470549004</v>
      </c>
      <c r="CP1973" s="14">
        <f>Таблица1[[#This Row],[Т9]]-Таблица1[[#This Row],[Т1]]</f>
        <v>978.4777438832316</v>
      </c>
      <c r="CQ1973" s="14">
        <f>Таблица1[[#This Row],[Т9]]-Таблица1[[#This Row],[угол обхв6]]</f>
        <v>46895.390066888212</v>
      </c>
      <c r="CR1973" s="14">
        <f>Таблица1[[#This Row],[Т9]]-Таблица1[[#This Row],[угол обхв5]]</f>
        <v>1064.1373186192359</v>
      </c>
      <c r="CS1973" s="14">
        <f>Таблица1[[#This Row],[Т9]]-Таблица1[[#This Row],[угол обхв4]]</f>
        <v>59066.005012480593</v>
      </c>
      <c r="CT1973" s="14">
        <f>Таблица1[[#This Row],[Lкан_прям, мм]]+Таблица1[[#This Row],[Lкан_дуг, мм]]+Таблица1[[#This Row],[Lкан_леб,мм]]</f>
        <v>85045.326329871838</v>
      </c>
      <c r="CU1973" s="16">
        <f>Таблица1[[#This Row],[Lкан_леб,мм]]</f>
        <v>58001.867693861357</v>
      </c>
      <c r="CV1973" s="14">
        <f>2534431-(Таблица1[[#This Row],[Т23]]+Таблица1[[#This Row],[угол обхв3]])</f>
        <v>2449057.5413639895</v>
      </c>
      <c r="CW1973" s="50">
        <f>SUM(X1973:AC1973,AD1973:AI1973)-Таблица1[[#This Row],[lподв_min, мм]]</f>
        <v>22170.117324318762</v>
      </c>
      <c r="CX1973" s="17">
        <f>CW2412-Таблица1[[#This Row],[Суммарная длина каната]]</f>
        <v>-2426027.6285106996</v>
      </c>
    </row>
    <row r="1974" spans="1:102" x14ac:dyDescent="0.25">
      <c r="A1974" s="21">
        <v>1973</v>
      </c>
      <c r="B1974" s="10">
        <v>49.79285714285713</v>
      </c>
      <c r="C1974" s="10">
        <v>147.2477551020408</v>
      </c>
      <c r="D1974" s="11">
        <v>15003.959132544089</v>
      </c>
      <c r="E1974" s="11">
        <v>21229.712571052998</v>
      </c>
      <c r="F1974" s="11">
        <v>14863.673171107734</v>
      </c>
      <c r="G1974" s="11">
        <v>21223.321246943116</v>
      </c>
      <c r="H1974" s="11">
        <v>15411.958642544088</v>
      </c>
      <c r="I1974" s="11">
        <v>16302.878376616924</v>
      </c>
      <c r="J1974" s="11">
        <v>4926.8341944360754</v>
      </c>
      <c r="K1974" s="11">
        <v>25979.321317382157</v>
      </c>
      <c r="L1974" s="11">
        <v>1064.1373186283265</v>
      </c>
      <c r="M1974" s="11">
        <v>58001.867693861357</v>
      </c>
      <c r="N1974" s="11">
        <v>6588.9356892940623</v>
      </c>
      <c r="O1974" s="11">
        <v>19828.946809112418</v>
      </c>
      <c r="P1974" s="43">
        <v>8095.2165055001451</v>
      </c>
      <c r="Q1974" s="11">
        <v>20958.188514538739</v>
      </c>
      <c r="R1974" s="11">
        <v>13506.750982130639</v>
      </c>
      <c r="S1974" s="11">
        <v>21825.095434709263</v>
      </c>
      <c r="T1974" s="11">
        <v>14866.928594298439</v>
      </c>
      <c r="U1974" s="11">
        <v>22123.809115945165</v>
      </c>
      <c r="V1974" s="11">
        <v>15003.959132544089</v>
      </c>
      <c r="W1974" s="11">
        <v>21229.712571052998</v>
      </c>
      <c r="X1974" s="12">
        <v>0</v>
      </c>
      <c r="Y1974" s="12">
        <v>66.277606133678958</v>
      </c>
      <c r="Z1974" s="12">
        <v>197.65778218928517</v>
      </c>
      <c r="AA1974" s="44">
        <v>232.04019061955924</v>
      </c>
      <c r="AB1974" s="45">
        <v>47.253829333787216</v>
      </c>
      <c r="AC1974" s="12">
        <v>520.90791035201596</v>
      </c>
      <c r="AD1974" s="12">
        <v>12170.614945592384</v>
      </c>
      <c r="AE1974" s="12">
        <v>1882.5697135948537</v>
      </c>
      <c r="AF1974" s="12">
        <v>5480.5321821881516</v>
      </c>
      <c r="AG1974" s="44">
        <v>1128.4755203370612</v>
      </c>
      <c r="AH1974" s="45">
        <v>390.2947604055139</v>
      </c>
      <c r="AI1974" s="12">
        <v>4926.8341952641922</v>
      </c>
      <c r="AJ1974" s="12">
        <v>-46.165900132117407</v>
      </c>
      <c r="AK1974" s="12">
        <v>-36.858480750523825</v>
      </c>
      <c r="AL1974" s="12">
        <v>-9.1012339187538895</v>
      </c>
      <c r="AM1974" s="44">
        <v>23.48436313985361</v>
      </c>
      <c r="AN1974" s="45">
        <v>16.848468564712693</v>
      </c>
      <c r="AO1974" s="12">
        <v>89.999999883706707</v>
      </c>
      <c r="AP1974" s="12">
        <v>-2134.4089268311477</v>
      </c>
      <c r="AQ1974" s="12">
        <v>6344.2007334054151</v>
      </c>
      <c r="AR1974" s="12">
        <v>8030.6793380004092</v>
      </c>
      <c r="AS1974" s="44">
        <v>13669.338482293375</v>
      </c>
      <c r="AT1974" s="45">
        <v>14748.673252304894</v>
      </c>
      <c r="AU1974" s="12">
        <v>15411.959132544089</v>
      </c>
      <c r="AV1974" s="12">
        <v>11332.265641609665</v>
      </c>
      <c r="AW1974" s="12">
        <v>20155.395582071029</v>
      </c>
      <c r="AX1974" s="12">
        <v>21361.051957917647</v>
      </c>
      <c r="AY1974" s="44">
        <v>22199.300331511582</v>
      </c>
      <c r="AZ1974" s="45">
        <v>21733.322657678054</v>
      </c>
      <c r="BA1974" s="12">
        <v>21229.712571881115</v>
      </c>
      <c r="BB1974" s="12">
        <v>6294.6256368127624</v>
      </c>
      <c r="BC1974" s="12">
        <v>7850.4815496114988</v>
      </c>
      <c r="BD1974" s="12">
        <v>13442.213814630904</v>
      </c>
      <c r="BE1974" s="44">
        <v>14704.341094135705</v>
      </c>
      <c r="BF1974" s="45">
        <v>15122.214474537635</v>
      </c>
      <c r="BG1974" s="12">
        <v>15411.95914254409</v>
      </c>
      <c r="BH1974" s="12">
        <v>20111.516434175792</v>
      </c>
      <c r="BI1974" s="12">
        <v>21284.637287497349</v>
      </c>
      <c r="BJ1974" s="12">
        <v>22227.958878088175</v>
      </c>
      <c r="BK1974" s="44">
        <v>21749.604219142846</v>
      </c>
      <c r="BL1974" s="45">
        <v>21620.199029320109</v>
      </c>
      <c r="BM1974" s="12">
        <v>16302.878376616924</v>
      </c>
      <c r="BN1974" s="12">
        <v>0</v>
      </c>
      <c r="BO1974" s="12">
        <v>9.3074193815935846</v>
      </c>
      <c r="BP1974" s="12">
        <v>27.757246831769937</v>
      </c>
      <c r="BQ1974" s="48">
        <v>32.585597058607497</v>
      </c>
      <c r="BR1974" s="49">
        <v>6.6358945751409166</v>
      </c>
      <c r="BS1974" s="13">
        <v>73.151531318994017</v>
      </c>
      <c r="BT1974" s="12">
        <v>328.13230613864476</v>
      </c>
      <c r="BV1974" s="14">
        <f>Таблица1[[#This Row],[Lкан_леб,мм]]</f>
        <v>58001.867693861357</v>
      </c>
      <c r="BW1974" s="50">
        <f>Таблица1[[#This Row],[угол обхв4]]+Таблица1[[#This Row],[Lдуг 3,мм]]</f>
        <v>12170.614945592384</v>
      </c>
      <c r="BX1974" s="54">
        <f>Таблица1[[#This Row],[угол обхв5]]+Таблица1[[#This Row],[Y5, мм]]</f>
        <v>58068.145299995034</v>
      </c>
      <c r="BY1974" s="14">
        <f>Таблица1[[#This Row],[угол обхв6]]+Таблица1[[#This Row],[Lдуг 4,мм]]</f>
        <v>14053.184659187238</v>
      </c>
      <c r="BZ1974" s="14">
        <f>Таблица1[[#This Row],[Т1]]+Таблица1[[#This Row],[X6, мм]]</f>
        <v>58265.80308218432</v>
      </c>
      <c r="CA1974" s="14">
        <f>Таблица1[[#This Row],[Т2]]+Таблица1[[#This Row],[Lдуг 5,мм]]</f>
        <v>19533.71684137539</v>
      </c>
      <c r="CB1974" s="14">
        <f>Таблица1[[#This Row],[Т3]]+Таблица1[[#This Row],[Y6, мм]]</f>
        <v>58497.843272803882</v>
      </c>
      <c r="CC1974" s="14">
        <f>Таблица1[[#This Row],[Т4]]+Таблица1[[#This Row],[Lдуг 6,мм]]</f>
        <v>20662.192361712452</v>
      </c>
      <c r="CD1974" s="14">
        <f>Таблица1[[#This Row],[Т5]]+Таблица1[[#This Row],[Lдуг 1,мм]]</f>
        <v>58545.097102137668</v>
      </c>
      <c r="CE1974" s="14">
        <f>Таблица1[[#This Row],[Т6]]+Таблица1[[#This Row],[Lпрям1, мм]]</f>
        <v>21052.487122117967</v>
      </c>
      <c r="CF1974" s="15">
        <f>Таблица1[[#This Row],[Т7]]+Таблица1[[#This Row],[Lдуг 2,мм]]</f>
        <v>59066.005012489681</v>
      </c>
      <c r="CG1974" s="14">
        <f>Таблица1[[#This Row],[Т8]]+Таблица1[[#This Row],[Lпрям2, мм]]</f>
        <v>25979.32131738216</v>
      </c>
      <c r="CH1974" s="14">
        <f>Таблица1[[#This Row],[Т9]]-Таблица1[[#This Row],[Т9]]</f>
        <v>0</v>
      </c>
      <c r="CI1974" s="50">
        <f>Таблица1[[#This Row],[Т9]]-Таблица1[[#This Row],[Т8]]</f>
        <v>38013.517890371717</v>
      </c>
      <c r="CJ1974" s="54">
        <f>Таблица1[[#This Row],[Т9]]-Таблица1[[#This Row],[Т7]]</f>
        <v>520.90791035201255</v>
      </c>
      <c r="CK1974" s="14">
        <f>Таблица1[[#This Row],[Т9]]-Таблица1[[#This Row],[Т6]]</f>
        <v>38403.812650777225</v>
      </c>
      <c r="CL1974" s="14">
        <f>Таблица1[[#This Row],[Т9]]-Таблица1[[#This Row],[Т5]]</f>
        <v>568.16173968579824</v>
      </c>
      <c r="CM1974" s="14">
        <f>Таблица1[[#This Row],[Т9]]-Таблица1[[#This Row],[Т4]]</f>
        <v>39532.288171114291</v>
      </c>
      <c r="CN1974" s="14">
        <f>Таблица1[[#This Row],[Т9]]-Таблица1[[#This Row],[Т3]]</f>
        <v>800.20193030536029</v>
      </c>
      <c r="CO1974" s="14">
        <f>Таблица1[[#This Row],[Т9]]-Таблица1[[#This Row],[Т2]]</f>
        <v>45012.820353302443</v>
      </c>
      <c r="CP1974" s="14">
        <f>Таблица1[[#This Row],[Т9]]-Таблица1[[#This Row],[Т1]]</f>
        <v>997.85971249464637</v>
      </c>
      <c r="CQ1974" s="14">
        <f>Таблица1[[#This Row],[Т9]]-Таблица1[[#This Row],[угол обхв6]]</f>
        <v>46895.390066897293</v>
      </c>
      <c r="CR1974" s="14">
        <f>Таблица1[[#This Row],[Т9]]-Таблица1[[#This Row],[угол обхв5]]</f>
        <v>1064.1373186283236</v>
      </c>
      <c r="CS1974" s="14">
        <f>Таблица1[[#This Row],[Т9]]-Таблица1[[#This Row],[угол обхв4]]</f>
        <v>59066.005012489681</v>
      </c>
      <c r="CT1974" s="14">
        <f>Таблица1[[#This Row],[Lкан_прям, мм]]+Таблица1[[#This Row],[Lкан_дуг, мм]]+Таблица1[[#This Row],[Lкан_леб,мм]]</f>
        <v>85045.326329871838</v>
      </c>
      <c r="CU1974" s="16">
        <f>Таблица1[[#This Row],[Lкан_леб,мм]]</f>
        <v>58001.867693861357</v>
      </c>
      <c r="CV1974" s="14">
        <f>2534431-(Таблица1[[#This Row],[Т23]]+Таблица1[[#This Row],[угол обхв3]])</f>
        <v>2449057.5413639895</v>
      </c>
      <c r="CW1974" s="50">
        <f>SUM(X1974:AC1974,AD1974:AI1974)-Таблица1[[#This Row],[lподв_min, мм]]</f>
        <v>22116.624441574411</v>
      </c>
      <c r="CX1974" s="17">
        <f>CW2413-Таблица1[[#This Row],[Суммарная длина каната]]</f>
        <v>-2426056.9535526121</v>
      </c>
    </row>
    <row r="1975" spans="1:102" x14ac:dyDescent="0.25">
      <c r="A1975" s="21">
        <v>1974</v>
      </c>
      <c r="B1975" s="10">
        <v>49.79285714285713</v>
      </c>
      <c r="C1975" s="10">
        <v>149.93183673469386</v>
      </c>
      <c r="D1975" s="11">
        <v>14885.565445162003</v>
      </c>
      <c r="E1975" s="11">
        <v>21591.175891092782</v>
      </c>
      <c r="F1975" s="11">
        <v>14745.732686966914</v>
      </c>
      <c r="G1975" s="11">
        <v>21578.222137368324</v>
      </c>
      <c r="H1975" s="11">
        <v>15293.564955162003</v>
      </c>
      <c r="I1975" s="11">
        <v>16610.971548818543</v>
      </c>
      <c r="J1975" s="11">
        <v>4980.2043422742381</v>
      </c>
      <c r="K1975" s="11">
        <v>25979.321317373291</v>
      </c>
      <c r="L1975" s="11">
        <v>1064.1373186371964</v>
      </c>
      <c r="M1975" s="11">
        <v>58001.867693861357</v>
      </c>
      <c r="N1975" s="11">
        <v>6588.9356892940623</v>
      </c>
      <c r="O1975" s="11">
        <v>19828.946809112418</v>
      </c>
      <c r="P1975" s="43">
        <v>7997.1174154227792</v>
      </c>
      <c r="Q1975" s="11">
        <v>20996.420696427085</v>
      </c>
      <c r="R1975" s="11">
        <v>13362.118703943994</v>
      </c>
      <c r="S1975" s="11">
        <v>22115.792919669082</v>
      </c>
      <c r="T1975" s="11">
        <v>14706.815655870134</v>
      </c>
      <c r="U1975" s="11">
        <v>22477.874550631699</v>
      </c>
      <c r="V1975" s="11">
        <v>14885.565445162003</v>
      </c>
      <c r="W1975" s="11">
        <v>21591.175891092782</v>
      </c>
      <c r="X1975" s="12">
        <v>0</v>
      </c>
      <c r="Y1975" s="12">
        <v>46.321511991704263</v>
      </c>
      <c r="Z1975" s="12">
        <v>198.50068308336293</v>
      </c>
      <c r="AA1975" s="44">
        <v>232.0401906195585</v>
      </c>
      <c r="AB1975" s="45">
        <v>47.253829333784793</v>
      </c>
      <c r="AC1975" s="12">
        <v>540.02110360878578</v>
      </c>
      <c r="AD1975" s="12">
        <v>12170.614945592384</v>
      </c>
      <c r="AE1975" s="12">
        <v>1829.1995657566929</v>
      </c>
      <c r="AF1975" s="12">
        <v>5480.5321821881498</v>
      </c>
      <c r="AG1975" s="44">
        <v>1128.4755203370607</v>
      </c>
      <c r="AH1975" s="45">
        <v>390.29476040552061</v>
      </c>
      <c r="AI1975" s="12">
        <v>4980.2043430934827</v>
      </c>
      <c r="AJ1975" s="12">
        <v>-46.165900132117407</v>
      </c>
      <c r="AK1975" s="12">
        <v>-39.660931657143671</v>
      </c>
      <c r="AL1975" s="12">
        <v>-11.785315551406923</v>
      </c>
      <c r="AM1975" s="44">
        <v>20.80028150720047</v>
      </c>
      <c r="AN1975" s="45">
        <v>14.164386932059895</v>
      </c>
      <c r="AO1975" s="12">
        <v>89.999999884952956</v>
      </c>
      <c r="AP1975" s="12">
        <v>-2134.4089268311477</v>
      </c>
      <c r="AQ1975" s="12">
        <v>6328.5325299332953</v>
      </c>
      <c r="AR1975" s="12">
        <v>7913.7853863605233</v>
      </c>
      <c r="AS1975" s="44">
        <v>13507.004218553349</v>
      </c>
      <c r="AT1975" s="45">
        <v>14606.976111770986</v>
      </c>
      <c r="AU1975" s="12">
        <v>15293.565445162003</v>
      </c>
      <c r="AV1975" s="12">
        <v>11332.265641609665</v>
      </c>
      <c r="AW1975" s="12">
        <v>20143.039461995184</v>
      </c>
      <c r="AX1975" s="12">
        <v>21395.819961489466</v>
      </c>
      <c r="AY1975" s="44">
        <v>22497.201083787764</v>
      </c>
      <c r="AZ1975" s="45">
        <v>22082.27871466515</v>
      </c>
      <c r="BA1975" s="12">
        <v>21591.175891912026</v>
      </c>
      <c r="BB1975" s="12">
        <v>6294.6256368127624</v>
      </c>
      <c r="BC1975" s="12">
        <v>7736.7142560620123</v>
      </c>
      <c r="BD1975" s="12">
        <v>13278.786674881736</v>
      </c>
      <c r="BE1975" s="44">
        <v>14561.930141260777</v>
      </c>
      <c r="BF1975" s="45">
        <v>14985.404989261149</v>
      </c>
      <c r="BG1975" s="12">
        <v>15293.565455162003</v>
      </c>
      <c r="BH1975" s="12">
        <v>20111.516434175792</v>
      </c>
      <c r="BI1975" s="12">
        <v>21310.513349309851</v>
      </c>
      <c r="BJ1975" s="12">
        <v>22515.192184731459</v>
      </c>
      <c r="BK1975" s="44">
        <v>22096.466386513017</v>
      </c>
      <c r="BL1975" s="45">
        <v>21986.771727059335</v>
      </c>
      <c r="BM1975" s="12">
        <v>16610.971548818543</v>
      </c>
      <c r="BN1975" s="12">
        <v>0</v>
      </c>
      <c r="BO1975" s="12">
        <v>6.5049684749737402</v>
      </c>
      <c r="BP1975" s="12">
        <v>27.875616105736746</v>
      </c>
      <c r="BQ1975" s="48">
        <v>32.585597058607398</v>
      </c>
      <c r="BR1975" s="49">
        <v>6.6358945751405765</v>
      </c>
      <c r="BS1975" s="13">
        <v>75.835612952893072</v>
      </c>
      <c r="BT1975" s="12">
        <v>328.13230613864476</v>
      </c>
      <c r="BV1975" s="14">
        <f>Таблица1[[#This Row],[Lкан_леб,мм]]</f>
        <v>58001.867693861357</v>
      </c>
      <c r="BW1975" s="50">
        <f>Таблица1[[#This Row],[угол обхв4]]+Таблица1[[#This Row],[Lдуг 3,мм]]</f>
        <v>12170.614945592384</v>
      </c>
      <c r="BX1975" s="54">
        <f>Таблица1[[#This Row],[угол обхв5]]+Таблица1[[#This Row],[Y5, мм]]</f>
        <v>58048.189205853065</v>
      </c>
      <c r="BY1975" s="14">
        <f>Таблица1[[#This Row],[угол обхв6]]+Таблица1[[#This Row],[Lдуг 4,мм]]</f>
        <v>13999.814511349077</v>
      </c>
      <c r="BZ1975" s="14">
        <f>Таблица1[[#This Row],[Т1]]+Таблица1[[#This Row],[X6, мм]]</f>
        <v>58246.689888936431</v>
      </c>
      <c r="CA1975" s="14">
        <f>Таблица1[[#This Row],[Т2]]+Таблица1[[#This Row],[Lдуг 5,мм]]</f>
        <v>19480.346693537227</v>
      </c>
      <c r="CB1975" s="14">
        <f>Таблица1[[#This Row],[Т3]]+Таблица1[[#This Row],[Y6, мм]]</f>
        <v>58478.730079555993</v>
      </c>
      <c r="CC1975" s="14">
        <f>Таблица1[[#This Row],[Т4]]+Таблица1[[#This Row],[Lдуг 6,мм]]</f>
        <v>20608.822213874289</v>
      </c>
      <c r="CD1975" s="14">
        <f>Таблица1[[#This Row],[Т5]]+Таблица1[[#This Row],[Lдуг 1,мм]]</f>
        <v>58525.983908889779</v>
      </c>
      <c r="CE1975" s="14">
        <f>Таблица1[[#This Row],[Т6]]+Таблица1[[#This Row],[Lпрям1, мм]]</f>
        <v>20999.116974279808</v>
      </c>
      <c r="CF1975" s="15">
        <f>Таблица1[[#This Row],[Т7]]+Таблица1[[#This Row],[Lдуг 2,мм]]</f>
        <v>59066.005012498565</v>
      </c>
      <c r="CG1975" s="14">
        <f>Таблица1[[#This Row],[Т8]]+Таблица1[[#This Row],[Lпрям2, мм]]</f>
        <v>25979.321317373291</v>
      </c>
      <c r="CH1975" s="14">
        <f>Таблица1[[#This Row],[Т9]]-Таблица1[[#This Row],[Т9]]</f>
        <v>0</v>
      </c>
      <c r="CI1975" s="50">
        <f>Таблица1[[#This Row],[Т9]]-Таблица1[[#This Row],[Т8]]</f>
        <v>38066.888038218756</v>
      </c>
      <c r="CJ1975" s="54">
        <f>Таблица1[[#This Row],[Т9]]-Таблица1[[#This Row],[Т7]]</f>
        <v>540.02110360878578</v>
      </c>
      <c r="CK1975" s="14">
        <f>Таблица1[[#This Row],[Т9]]-Таблица1[[#This Row],[Т6]]</f>
        <v>38457.182798624272</v>
      </c>
      <c r="CL1975" s="14">
        <f>Таблица1[[#This Row],[Т9]]-Таблица1[[#This Row],[Т5]]</f>
        <v>587.27493294257147</v>
      </c>
      <c r="CM1975" s="14">
        <f>Таблица1[[#This Row],[Т9]]-Таблица1[[#This Row],[Т4]]</f>
        <v>39585.658318961337</v>
      </c>
      <c r="CN1975" s="14">
        <f>Таблица1[[#This Row],[Т9]]-Таблица1[[#This Row],[Т3]]</f>
        <v>819.31512356213352</v>
      </c>
      <c r="CO1975" s="14">
        <f>Таблица1[[#This Row],[Т9]]-Таблица1[[#This Row],[Т2]]</f>
        <v>45066.190501149489</v>
      </c>
      <c r="CP1975" s="14">
        <f>Таблица1[[#This Row],[Т9]]-Таблица1[[#This Row],[Т1]]</f>
        <v>1017.8158066454998</v>
      </c>
      <c r="CQ1975" s="14">
        <f>Таблица1[[#This Row],[Т9]]-Таблица1[[#This Row],[угол обхв6]]</f>
        <v>46895.390066906184</v>
      </c>
      <c r="CR1975" s="14">
        <f>Таблица1[[#This Row],[Т9]]-Таблица1[[#This Row],[угол обхв5]]</f>
        <v>1064.1373186372075</v>
      </c>
      <c r="CS1975" s="14">
        <f>Таблица1[[#This Row],[Т9]]-Таблица1[[#This Row],[угол обхв4]]</f>
        <v>59066.005012498565</v>
      </c>
      <c r="CT1975" s="14">
        <f>Таблица1[[#This Row],[Lкан_прям, мм]]+Таблица1[[#This Row],[Lкан_дуг, мм]]+Таблица1[[#This Row],[Lкан_леб,мм]]</f>
        <v>85045.326329871838</v>
      </c>
      <c r="CU1975" s="16">
        <f>Таблица1[[#This Row],[Lкан_леб,мм]]</f>
        <v>58001.867693861357</v>
      </c>
      <c r="CV1975" s="14">
        <f>2534431-(Таблица1[[#This Row],[Т23]]+Таблица1[[#This Row],[угол обхв3]])</f>
        <v>2449057.5413639895</v>
      </c>
      <c r="CW1975" s="50">
        <f>SUM(X1975:AC1975,AD1975:AI1975)-Таблица1[[#This Row],[lподв_min, мм]]</f>
        <v>22063.254293736249</v>
      </c>
      <c r="CX1975" s="17">
        <f>CW2414-Таблица1[[#This Row],[Суммарная длина каната]]</f>
        <v>-2426087.7201840393</v>
      </c>
    </row>
    <row r="1976" spans="1:102" x14ac:dyDescent="0.25">
      <c r="A1976" s="21">
        <v>1975</v>
      </c>
      <c r="B1976" s="10">
        <v>49.79285714285713</v>
      </c>
      <c r="C1976" s="10">
        <v>152.61591836734689</v>
      </c>
      <c r="D1976" s="11">
        <v>14750.374704371188</v>
      </c>
      <c r="E1976" s="11">
        <v>21946.698408734828</v>
      </c>
      <c r="F1976" s="11">
        <v>14611.301963772014</v>
      </c>
      <c r="G1976" s="11">
        <v>21927.210647903088</v>
      </c>
      <c r="H1976" s="11">
        <v>15158.374214371188</v>
      </c>
      <c r="I1976" s="11">
        <v>16913.380086438443</v>
      </c>
      <c r="J1976" s="11">
        <v>5033.3183222963844</v>
      </c>
      <c r="K1976" s="11">
        <v>25979.321317364633</v>
      </c>
      <c r="L1976" s="11">
        <v>1064.137318645847</v>
      </c>
      <c r="M1976" s="11">
        <v>58001.867693861357</v>
      </c>
      <c r="N1976" s="11">
        <v>6588.9356892940623</v>
      </c>
      <c r="O1976" s="11">
        <v>19828.946809112418</v>
      </c>
      <c r="P1976" s="43">
        <v>7897.3355753664391</v>
      </c>
      <c r="Q1976" s="11">
        <v>21030.017059339189</v>
      </c>
      <c r="R1976" s="11">
        <v>13204.032046374237</v>
      </c>
      <c r="S1976" s="11">
        <v>22399.398512621417</v>
      </c>
      <c r="T1976" s="11">
        <v>14530.297868277321</v>
      </c>
      <c r="U1976" s="11">
        <v>22824.053631101979</v>
      </c>
      <c r="V1976" s="11">
        <v>14750.374704371188</v>
      </c>
      <c r="W1976" s="11">
        <v>21946.698408734828</v>
      </c>
      <c r="X1976" s="12">
        <v>0</v>
      </c>
      <c r="Y1976" s="12">
        <v>25.741774864738524</v>
      </c>
      <c r="Z1976" s="12">
        <v>199.96722696243191</v>
      </c>
      <c r="AA1976" s="44">
        <v>232.0401906195585</v>
      </c>
      <c r="AB1976" s="45">
        <v>47.253829333787778</v>
      </c>
      <c r="AC1976" s="12">
        <v>559.13429686533038</v>
      </c>
      <c r="AD1976" s="12">
        <v>12170.614945592384</v>
      </c>
      <c r="AE1976" s="12">
        <v>1776.0855857345405</v>
      </c>
      <c r="AF1976" s="12">
        <v>5480.5321821881462</v>
      </c>
      <c r="AG1976" s="44">
        <v>1128.4755203370623</v>
      </c>
      <c r="AH1976" s="45">
        <v>390.2947604055156</v>
      </c>
      <c r="AI1976" s="12">
        <v>5033.3183231069825</v>
      </c>
      <c r="AJ1976" s="12">
        <v>-46.165900132117407</v>
      </c>
      <c r="AK1976" s="12">
        <v>-42.550961267104022</v>
      </c>
      <c r="AL1976" s="12">
        <v>-14.469397184059925</v>
      </c>
      <c r="AM1976" s="44">
        <v>18.116199874547469</v>
      </c>
      <c r="AN1976" s="45">
        <v>11.480305299406472</v>
      </c>
      <c r="AO1976" s="12">
        <v>89.999999886166989</v>
      </c>
      <c r="AP1976" s="12">
        <v>-2134.4089268311477</v>
      </c>
      <c r="AQ1976" s="12">
        <v>6313.0274413872712</v>
      </c>
      <c r="AR1976" s="12">
        <v>7795.3915278969316</v>
      </c>
      <c r="AS1976" s="44">
        <v>13330.897674558941</v>
      </c>
      <c r="AT1976" s="45">
        <v>14449.093185228354</v>
      </c>
      <c r="AU1976" s="12">
        <v>15158.374704371186</v>
      </c>
      <c r="AV1976" s="12">
        <v>11332.265641609665</v>
      </c>
      <c r="AW1976" s="12">
        <v>20129.51067709559</v>
      </c>
      <c r="AX1976" s="12">
        <v>21425.07580330714</v>
      </c>
      <c r="AY1976" s="44">
        <v>22787.173076492363</v>
      </c>
      <c r="AZ1976" s="45">
        <v>22424.216414911545</v>
      </c>
      <c r="BA1976" s="12">
        <v>21946.698409545425</v>
      </c>
      <c r="BB1976" s="12">
        <v>6294.6256368127624</v>
      </c>
      <c r="BC1976" s="12">
        <v>7621.427327459648</v>
      </c>
      <c r="BD1976" s="12">
        <v>13102.08799890473</v>
      </c>
      <c r="BE1976" s="44">
        <v>14403.432240092618</v>
      </c>
      <c r="BF1976" s="45">
        <v>14831.579387420154</v>
      </c>
      <c r="BG1976" s="12">
        <v>15158.374714371188</v>
      </c>
      <c r="BH1976" s="12">
        <v>20111.516434175792</v>
      </c>
      <c r="BI1976" s="12">
        <v>21330.58092732236</v>
      </c>
      <c r="BJ1976" s="12">
        <v>22794.457256589369</v>
      </c>
      <c r="BK1976" s="44">
        <v>22436.279067231033</v>
      </c>
      <c r="BL1976" s="45">
        <v>22346.535624925262</v>
      </c>
      <c r="BM1976" s="12">
        <v>16913.380086438443</v>
      </c>
      <c r="BN1976" s="12">
        <v>0</v>
      </c>
      <c r="BO1976" s="12">
        <v>3.6149388650133898</v>
      </c>
      <c r="BP1976" s="12">
        <v>28.081564083044096</v>
      </c>
      <c r="BQ1976" s="48">
        <v>32.585597058607398</v>
      </c>
      <c r="BR1976" s="49">
        <v>6.6358945751409966</v>
      </c>
      <c r="BS1976" s="13">
        <v>78.519694586760522</v>
      </c>
      <c r="BT1976" s="12">
        <v>328.13230613864476</v>
      </c>
      <c r="BV1976" s="14">
        <f>Таблица1[[#This Row],[Lкан_леб,мм]]</f>
        <v>58001.867693861357</v>
      </c>
      <c r="BW1976" s="50">
        <f>Таблица1[[#This Row],[угол обхв4]]+Таблица1[[#This Row],[Lдуг 3,мм]]</f>
        <v>12170.614945592384</v>
      </c>
      <c r="BX1976" s="54">
        <f>Таблица1[[#This Row],[угол обхв5]]+Таблица1[[#This Row],[Y5, мм]]</f>
        <v>58027.609468726092</v>
      </c>
      <c r="BY1976" s="14">
        <f>Таблица1[[#This Row],[угол обхв6]]+Таблица1[[#This Row],[Lдуг 4,мм]]</f>
        <v>13946.700531326926</v>
      </c>
      <c r="BZ1976" s="14">
        <f>Таблица1[[#This Row],[Т1]]+Таблица1[[#This Row],[X6, мм]]</f>
        <v>58227.576695688527</v>
      </c>
      <c r="CA1976" s="14">
        <f>Таблица1[[#This Row],[Т2]]+Таблица1[[#This Row],[Lдуг 5,мм]]</f>
        <v>19427.23271351507</v>
      </c>
      <c r="CB1976" s="14">
        <f>Таблица1[[#This Row],[Т3]]+Таблица1[[#This Row],[Y6, мм]]</f>
        <v>58459.616886308089</v>
      </c>
      <c r="CC1976" s="14">
        <f>Таблица1[[#This Row],[Т4]]+Таблица1[[#This Row],[Lдуг 6,мм]]</f>
        <v>20555.708233852132</v>
      </c>
      <c r="CD1976" s="14">
        <f>Таблица1[[#This Row],[Т5]]+Таблица1[[#This Row],[Lдуг 1,мм]]</f>
        <v>58506.870715641875</v>
      </c>
      <c r="CE1976" s="14">
        <f>Таблица1[[#This Row],[Т6]]+Таблица1[[#This Row],[Lпрям1, мм]]</f>
        <v>20946.002994257648</v>
      </c>
      <c r="CF1976" s="15">
        <f>Таблица1[[#This Row],[Т7]]+Таблица1[[#This Row],[Lдуг 2,мм]]</f>
        <v>59066.005012507208</v>
      </c>
      <c r="CG1976" s="14">
        <f>Таблица1[[#This Row],[Т8]]+Таблица1[[#This Row],[Lпрям2, мм]]</f>
        <v>25979.321317364629</v>
      </c>
      <c r="CH1976" s="14">
        <f>Таблица1[[#This Row],[Т9]]-Таблица1[[#This Row],[Т9]]</f>
        <v>0</v>
      </c>
      <c r="CI1976" s="50">
        <f>Таблица1[[#This Row],[Т9]]-Таблица1[[#This Row],[Т8]]</f>
        <v>38120.002018249565</v>
      </c>
      <c r="CJ1976" s="54">
        <f>Таблица1[[#This Row],[Т9]]-Таблица1[[#This Row],[Т7]]</f>
        <v>559.13429686533345</v>
      </c>
      <c r="CK1976" s="14">
        <f>Таблица1[[#This Row],[Т9]]-Таблица1[[#This Row],[Т6]]</f>
        <v>38510.296778655073</v>
      </c>
      <c r="CL1976" s="14">
        <f>Таблица1[[#This Row],[Т9]]-Таблица1[[#This Row],[Т5]]</f>
        <v>606.38812619911914</v>
      </c>
      <c r="CM1976" s="14">
        <f>Таблица1[[#This Row],[Т9]]-Таблица1[[#This Row],[Т4]]</f>
        <v>39638.772298992139</v>
      </c>
      <c r="CN1976" s="14">
        <f>Таблица1[[#This Row],[Т9]]-Таблица1[[#This Row],[Т3]]</f>
        <v>838.4283168186812</v>
      </c>
      <c r="CO1976" s="14">
        <f>Таблица1[[#This Row],[Т9]]-Таблица1[[#This Row],[Т2]]</f>
        <v>45119.304481180283</v>
      </c>
      <c r="CP1976" s="14">
        <f>Таблица1[[#This Row],[Т9]]-Таблица1[[#This Row],[Т1]]</f>
        <v>1038.3955437811164</v>
      </c>
      <c r="CQ1976" s="14">
        <f>Таблица1[[#This Row],[Т9]]-Таблица1[[#This Row],[угол обхв6]]</f>
        <v>46895.390066914828</v>
      </c>
      <c r="CR1976" s="14">
        <f>Таблица1[[#This Row],[Т9]]-Таблица1[[#This Row],[угол обхв5]]</f>
        <v>1064.1373186458513</v>
      </c>
      <c r="CS1976" s="14">
        <f>Таблица1[[#This Row],[Т9]]-Таблица1[[#This Row],[угол обхв4]]</f>
        <v>59066.005012507208</v>
      </c>
      <c r="CT1976" s="14">
        <f>Таблица1[[#This Row],[Lкан_прям, мм]]+Таблица1[[#This Row],[Lкан_дуг, мм]]+Таблица1[[#This Row],[Lкан_леб,мм]]</f>
        <v>85045.326329871838</v>
      </c>
      <c r="CU1976" s="16">
        <f>Таблица1[[#This Row],[Lкан_леб,мм]]</f>
        <v>58001.867693861357</v>
      </c>
      <c r="CV1976" s="14">
        <f>2534431-(Таблица1[[#This Row],[Т23]]+Таблица1[[#This Row],[угол обхв3]])</f>
        <v>2449057.5413639895</v>
      </c>
      <c r="CW1976" s="50">
        <f>SUM(X1976:AC1976,AD1976:AI1976)-Таблица1[[#This Row],[lподв_min, мм]]</f>
        <v>22010.140313714095</v>
      </c>
      <c r="CX1976" s="17">
        <f>CW2415-Таблица1[[#This Row],[Суммарная длина каната]]</f>
        <v>-2426119.9036609493</v>
      </c>
    </row>
    <row r="1977" spans="1:102" x14ac:dyDescent="0.25">
      <c r="A1977" s="21">
        <v>1976</v>
      </c>
      <c r="B1977" s="10">
        <v>49.79285714285713</v>
      </c>
      <c r="C1977" s="10">
        <v>155.29999999999623</v>
      </c>
      <c r="D1977" s="11">
        <v>14598.683539233798</v>
      </c>
      <c r="E1977" s="11">
        <v>22295.500053462849</v>
      </c>
      <c r="F1977" s="11">
        <v>14460.675962990905</v>
      </c>
      <c r="G1977" s="11">
        <v>22269.521044637222</v>
      </c>
      <c r="H1977" s="11">
        <v>15006.683049233798</v>
      </c>
      <c r="I1977" s="11">
        <v>17209.469510814095</v>
      </c>
      <c r="J1977" s="11">
        <v>5086.030542648753</v>
      </c>
      <c r="K1977" s="11">
        <v>25979.321317356229</v>
      </c>
      <c r="L1977" s="11">
        <v>1064.1373186542505</v>
      </c>
      <c r="M1977" s="11">
        <v>58001.867693861357</v>
      </c>
      <c r="N1977" s="11">
        <v>6588.9356892940623</v>
      </c>
      <c r="O1977" s="11">
        <v>19828.946809112418</v>
      </c>
      <c r="P1977" s="43">
        <v>7796.0899218755885</v>
      </c>
      <c r="Q1977" s="11">
        <v>21058.90388774126</v>
      </c>
      <c r="R1977" s="11">
        <v>13032.837875609825</v>
      </c>
      <c r="S1977" s="11">
        <v>22675.289939728926</v>
      </c>
      <c r="T1977" s="11">
        <v>14337.762538413055</v>
      </c>
      <c r="U1977" s="11">
        <v>23161.586787763001</v>
      </c>
      <c r="V1977" s="11">
        <v>14598.683539233798</v>
      </c>
      <c r="W1977" s="11">
        <v>22295.500053462849</v>
      </c>
      <c r="X1977" s="12">
        <v>0</v>
      </c>
      <c r="Y1977" s="12">
        <v>4.4849658287364162</v>
      </c>
      <c r="Z1977" s="12">
        <v>202.11084275056308</v>
      </c>
      <c r="AA1977" s="44">
        <v>232.04019061955938</v>
      </c>
      <c r="AB1977" s="45">
        <v>47.253829333788801</v>
      </c>
      <c r="AC1977" s="12">
        <v>578.24749012160271</v>
      </c>
      <c r="AD1977" s="12">
        <v>12170.614945592384</v>
      </c>
      <c r="AE1977" s="12">
        <v>1723.3733653821771</v>
      </c>
      <c r="AF1977" s="12">
        <v>5480.532182188148</v>
      </c>
      <c r="AG1977" s="44">
        <v>1128.4755203370589</v>
      </c>
      <c r="AH1977" s="45">
        <v>390.29476040551378</v>
      </c>
      <c r="AI1977" s="12">
        <v>5086.0305434509492</v>
      </c>
      <c r="AJ1977" s="12">
        <v>-46.165900132117407</v>
      </c>
      <c r="AK1977" s="12">
        <v>-45.536072648668906</v>
      </c>
      <c r="AL1977" s="12">
        <v>-17.153478816709306</v>
      </c>
      <c r="AM1977" s="44">
        <v>15.432118241898209</v>
      </c>
      <c r="AN1977" s="45">
        <v>8.7962236667570703</v>
      </c>
      <c r="AO1977" s="12">
        <v>89.999999887346775</v>
      </c>
      <c r="AP1977" s="12">
        <v>-2134.4089268311477</v>
      </c>
      <c r="AQ1977" s="12">
        <v>6297.7495202602358</v>
      </c>
      <c r="AR1977" s="12">
        <v>7675.7575367553418</v>
      </c>
      <c r="AS1977" s="44">
        <v>13141.40525487215</v>
      </c>
      <c r="AT1977" s="45">
        <v>14275.370891848566</v>
      </c>
      <c r="AU1977" s="12">
        <v>15006.683539233798</v>
      </c>
      <c r="AV1977" s="12">
        <v>11332.265641609665</v>
      </c>
      <c r="AW1977" s="12">
        <v>20114.73451872115</v>
      </c>
      <c r="AX1977" s="12">
        <v>21448.755291600824</v>
      </c>
      <c r="AY1977" s="44">
        <v>23068.580066937975</v>
      </c>
      <c r="AZ1977" s="45">
        <v>22758.385495058013</v>
      </c>
      <c r="BA1977" s="12">
        <v>22295.500054265045</v>
      </c>
      <c r="BB1977" s="12">
        <v>6294.6256368127624</v>
      </c>
      <c r="BC1977" s="12">
        <v>7504.903752841763</v>
      </c>
      <c r="BD1977" s="12">
        <v>12912.505490489579</v>
      </c>
      <c r="BE1977" s="44">
        <v>14229.19515915073</v>
      </c>
      <c r="BF1977" s="45">
        <v>14661.075185798287</v>
      </c>
      <c r="BG1977" s="12">
        <v>15006.683549233798</v>
      </c>
      <c r="BH1977" s="12">
        <v>20111.516434175792</v>
      </c>
      <c r="BI1977" s="12">
        <v>21344.691597349993</v>
      </c>
      <c r="BJ1977" s="12">
        <v>23065.14134358849</v>
      </c>
      <c r="BK1977" s="44">
        <v>22768.296660553951</v>
      </c>
      <c r="BL1977" s="45">
        <v>22698.701346167833</v>
      </c>
      <c r="BM1977" s="12">
        <v>17209.469510814095</v>
      </c>
      <c r="BN1977" s="12">
        <v>0</v>
      </c>
      <c r="BO1977" s="12">
        <v>0.62982748344850548</v>
      </c>
      <c r="BP1977" s="12">
        <v>28.382593831959596</v>
      </c>
      <c r="BQ1977" s="48">
        <v>32.585597058607519</v>
      </c>
      <c r="BR1977" s="49">
        <v>6.6358945751411396</v>
      </c>
      <c r="BS1977" s="13">
        <v>81.203776220589702</v>
      </c>
      <c r="BT1977" s="12">
        <v>328.13230613864476</v>
      </c>
      <c r="BV1977" s="14">
        <f>Таблица1[[#This Row],[Lкан_леб,мм]]</f>
        <v>58001.867693861357</v>
      </c>
      <c r="BW1977" s="50">
        <f>Таблица1[[#This Row],[угол обхв4]]+Таблица1[[#This Row],[Lдуг 3,мм]]</f>
        <v>12170.614945592384</v>
      </c>
      <c r="BX1977" s="54">
        <f>Таблица1[[#This Row],[угол обхв5]]+Таблица1[[#This Row],[Y5, мм]]</f>
        <v>58006.352659690092</v>
      </c>
      <c r="BY1977" s="14">
        <f>Таблица1[[#This Row],[угол обхв6]]+Таблица1[[#This Row],[Lдуг 4,мм]]</f>
        <v>13893.988310974561</v>
      </c>
      <c r="BZ1977" s="14">
        <f>Таблица1[[#This Row],[Т1]]+Таблица1[[#This Row],[X6, мм]]</f>
        <v>58208.463502440653</v>
      </c>
      <c r="CA1977" s="14">
        <f>Таблица1[[#This Row],[Т2]]+Таблица1[[#This Row],[Lдуг 5,мм]]</f>
        <v>19374.520493162709</v>
      </c>
      <c r="CB1977" s="14">
        <f>Таблица1[[#This Row],[Т3]]+Таблица1[[#This Row],[Y6, мм]]</f>
        <v>58440.503693060215</v>
      </c>
      <c r="CC1977" s="14">
        <f>Таблица1[[#This Row],[Т4]]+Таблица1[[#This Row],[Lдуг 6,мм]]</f>
        <v>20502.996013499767</v>
      </c>
      <c r="CD1977" s="14">
        <f>Таблица1[[#This Row],[Т5]]+Таблица1[[#This Row],[Lдуг 1,мм]]</f>
        <v>58487.757522394</v>
      </c>
      <c r="CE1977" s="14">
        <f>Таблица1[[#This Row],[Т6]]+Таблица1[[#This Row],[Lпрям1, мм]]</f>
        <v>20893.290773905283</v>
      </c>
      <c r="CF1977" s="15">
        <f>Таблица1[[#This Row],[Т7]]+Таблица1[[#This Row],[Lдуг 2,мм]]</f>
        <v>59066.005012515605</v>
      </c>
      <c r="CG1977" s="14">
        <f>Таблица1[[#This Row],[Т8]]+Таблица1[[#This Row],[Lпрям2, мм]]</f>
        <v>25979.321317356233</v>
      </c>
      <c r="CH1977" s="14">
        <f>Таблица1[[#This Row],[Т9]]-Таблица1[[#This Row],[Т9]]</f>
        <v>0</v>
      </c>
      <c r="CI1977" s="50">
        <f>Таблица1[[#This Row],[Т9]]-Таблица1[[#This Row],[Т8]]</f>
        <v>38172.714238610322</v>
      </c>
      <c r="CJ1977" s="54">
        <f>Таблица1[[#This Row],[Т9]]-Таблица1[[#This Row],[Т7]]</f>
        <v>578.24749012160464</v>
      </c>
      <c r="CK1977" s="14">
        <f>Таблица1[[#This Row],[Т9]]-Таблица1[[#This Row],[Т6]]</f>
        <v>38563.008999015838</v>
      </c>
      <c r="CL1977" s="14">
        <f>Таблица1[[#This Row],[Т9]]-Таблица1[[#This Row],[Т5]]</f>
        <v>625.50131945539033</v>
      </c>
      <c r="CM1977" s="14">
        <f>Таблица1[[#This Row],[Т9]]-Таблица1[[#This Row],[Т4]]</f>
        <v>39691.484519352896</v>
      </c>
      <c r="CN1977" s="14">
        <f>Таблица1[[#This Row],[Т9]]-Таблица1[[#This Row],[Т3]]</f>
        <v>857.54151007495238</v>
      </c>
      <c r="CO1977" s="14">
        <f>Таблица1[[#This Row],[Т9]]-Таблица1[[#This Row],[Т2]]</f>
        <v>45172.016701541041</v>
      </c>
      <c r="CP1977" s="14">
        <f>Таблица1[[#This Row],[Т9]]-Таблица1[[#This Row],[Т1]]</f>
        <v>1059.6523528255129</v>
      </c>
      <c r="CQ1977" s="14">
        <f>Таблица1[[#This Row],[Т9]]-Таблица1[[#This Row],[угол обхв6]]</f>
        <v>46895.390066923224</v>
      </c>
      <c r="CR1977" s="14">
        <f>Таблица1[[#This Row],[Т9]]-Таблица1[[#This Row],[угол обхв5]]</f>
        <v>1064.1373186542478</v>
      </c>
      <c r="CS1977" s="14">
        <f>Таблица1[[#This Row],[Т9]]-Таблица1[[#This Row],[угол обхв4]]</f>
        <v>59066.005012515605</v>
      </c>
      <c r="CT1977" s="14">
        <f>Таблица1[[#This Row],[Lкан_прям, мм]]+Таблица1[[#This Row],[Lкан_дуг, мм]]+Таблица1[[#This Row],[Lкан_леб,мм]]</f>
        <v>85045.326329871838</v>
      </c>
      <c r="CU1977" s="16">
        <f>Таблица1[[#This Row],[Lкан_леб,мм]]</f>
        <v>58001.867693861357</v>
      </c>
      <c r="CV1977" s="14">
        <f>2534431-(Таблица1[[#This Row],[Т23]]+Таблица1[[#This Row],[угол обхв3]])</f>
        <v>2449057.5413639895</v>
      </c>
      <c r="CW1977" s="50">
        <f>SUM(X1977:AC1977,AD1977:AI1977)-Таблица1[[#This Row],[lподв_min, мм]]</f>
        <v>21957.42809336173</v>
      </c>
      <c r="CX1977" s="17">
        <f>CW2416-Таблица1[[#This Row],[Суммарная длина каната]]</f>
        <v>-2426153.477754991</v>
      </c>
    </row>
    <row r="1978" spans="1:102" x14ac:dyDescent="0.25">
      <c r="A1978" s="21">
        <v>1977</v>
      </c>
      <c r="B1978" s="10">
        <v>51.215510204081617</v>
      </c>
      <c r="C1978" s="10">
        <v>23.78</v>
      </c>
      <c r="D1978" s="11">
        <v>5710.1378660155342</v>
      </c>
      <c r="E1978" s="11">
        <v>10868.148580440615</v>
      </c>
      <c r="F1978" s="11">
        <v>4948.583994542706</v>
      </c>
      <c r="G1978" s="11">
        <v>11348.694832995712</v>
      </c>
      <c r="H1978" s="11">
        <v>5302.1373760155338</v>
      </c>
      <c r="I1978" s="11">
        <v>7709.2299791424557</v>
      </c>
      <c r="J1978" s="11">
        <v>3158.9186012981586</v>
      </c>
      <c r="K1978" s="11">
        <v>25283.311237217265</v>
      </c>
      <c r="L1978" s="11">
        <v>1769.9924988855</v>
      </c>
      <c r="M1978" s="11">
        <v>57992.022593769078</v>
      </c>
      <c r="N1978" s="11">
        <v>6351.0702375090132</v>
      </c>
      <c r="O1978" s="11">
        <v>19989.605107778851</v>
      </c>
      <c r="P1978" s="43">
        <v>8315.1022074165885</v>
      </c>
      <c r="Q1978" s="11">
        <v>17226.522333219618</v>
      </c>
      <c r="R1978" s="11">
        <v>6178.6310856956543</v>
      </c>
      <c r="S1978" s="11">
        <v>12179.570367324512</v>
      </c>
      <c r="T1978" s="11">
        <v>5710.1378660155342</v>
      </c>
      <c r="U1978" s="11">
        <v>10868.148580440615</v>
      </c>
      <c r="V1978" s="11">
        <v>4879.5676164941915</v>
      </c>
      <c r="W1978" s="11">
        <v>11226.392995065677</v>
      </c>
      <c r="X1978" s="12">
        <v>0</v>
      </c>
      <c r="Y1978" s="12">
        <v>727.0264063349332</v>
      </c>
      <c r="Z1978" s="12">
        <v>415.50372493553789</v>
      </c>
      <c r="AA1978" s="44">
        <v>232.0401906195587</v>
      </c>
      <c r="AB1978" s="45">
        <v>395.42217699547007</v>
      </c>
      <c r="AC1978" s="12">
        <v>0</v>
      </c>
      <c r="AD1978" s="12">
        <v>12125.392604622626</v>
      </c>
      <c r="AE1978" s="12">
        <v>3389.992330062852</v>
      </c>
      <c r="AF1978" s="12">
        <v>5480.5321821881507</v>
      </c>
      <c r="AG1978" s="44">
        <v>1128.4755203370623</v>
      </c>
      <c r="AH1978" s="45">
        <v>3158.9186000065747</v>
      </c>
      <c r="AI1978" s="12">
        <v>0</v>
      </c>
      <c r="AJ1978" s="12">
        <v>-47.502588957167738</v>
      </c>
      <c r="AK1978" s="12">
        <v>54.59433427213358</v>
      </c>
      <c r="AL1978" s="12">
        <v>112.94386812206245</v>
      </c>
      <c r="AM1978" s="44">
        <v>145.52946518066989</v>
      </c>
      <c r="AN1978" s="45">
        <v>89.999999818622172</v>
      </c>
      <c r="AO1978" s="12">
        <v>0</v>
      </c>
      <c r="AP1978" s="12">
        <v>-2141.1439182533222</v>
      </c>
      <c r="AQ1978" s="12">
        <v>6683.6190052518778</v>
      </c>
      <c r="AR1978" s="12">
        <v>8690.8241872596245</v>
      </c>
      <c r="AS1978" s="44">
        <v>6409.5518817502798</v>
      </c>
      <c r="AT1978" s="45">
        <v>5302.1378660155342</v>
      </c>
      <c r="AU1978" s="12">
        <v>0</v>
      </c>
      <c r="AV1978" s="12">
        <v>11325.085008609658</v>
      </c>
      <c r="AW1978" s="12">
        <v>20225.984711536665</v>
      </c>
      <c r="AX1978" s="12">
        <v>17067.472046005703</v>
      </c>
      <c r="AY1978" s="44">
        <v>11843.208083544809</v>
      </c>
      <c r="AZ1978" s="45">
        <v>10868.148579149032</v>
      </c>
      <c r="BA1978" s="12">
        <v>0</v>
      </c>
      <c r="BB1978" s="12">
        <v>6050.2486293399252</v>
      </c>
      <c r="BC1978" s="12">
        <v>8647.6509751594531</v>
      </c>
      <c r="BD1978" s="12">
        <v>6554.3530655386894</v>
      </c>
      <c r="BE1978" s="44">
        <v>5479.2170699609087</v>
      </c>
      <c r="BF1978" s="45">
        <v>5302.1378760155339</v>
      </c>
      <c r="BG1978" s="12">
        <v>0</v>
      </c>
      <c r="BH1978" s="12">
        <v>20265.232319894352</v>
      </c>
      <c r="BI1978" s="12">
        <v>17462.901936977436</v>
      </c>
      <c r="BJ1978" s="12">
        <v>12020.520080110595</v>
      </c>
      <c r="BK1978" s="44">
        <v>11204.510864220318</v>
      </c>
      <c r="BL1978" s="45">
        <v>7709.2299791424575</v>
      </c>
      <c r="BM1978" s="12">
        <v>0</v>
      </c>
      <c r="BN1978" s="12">
        <v>0</v>
      </c>
      <c r="BO1978" s="12">
        <v>102.09692322930131</v>
      </c>
      <c r="BP1978" s="12">
        <v>58.349533849928882</v>
      </c>
      <c r="BQ1978" s="48">
        <v>32.585597058607419</v>
      </c>
      <c r="BR1978" s="49">
        <v>55.529465362047709</v>
      </c>
      <c r="BS1978" s="13">
        <v>0</v>
      </c>
      <c r="BT1978" s="12">
        <v>337.97740623092017</v>
      </c>
      <c r="BV1978" s="14">
        <f>Таблица1[[#This Row],[Lкан_леб,мм]]</f>
        <v>57992.022593769078</v>
      </c>
      <c r="BW1978" s="50">
        <f>Таблица1[[#This Row],[угол обхв4]]+Таблица1[[#This Row],[Lдуг 3,мм]]</f>
        <v>12125.392604622626</v>
      </c>
      <c r="BX1978" s="54">
        <f>Таблица1[[#This Row],[угол обхв5]]+Таблица1[[#This Row],[Y5, мм]]</f>
        <v>58719.049000104009</v>
      </c>
      <c r="BY1978" s="14">
        <f>Таблица1[[#This Row],[угол обхв6]]+Таблица1[[#This Row],[Lдуг 4,мм]]</f>
        <v>15515.384934685479</v>
      </c>
      <c r="BZ1978" s="14">
        <f>Таблица1[[#This Row],[Т1]]+Таблица1[[#This Row],[X6, мм]]</f>
        <v>59134.552725039546</v>
      </c>
      <c r="CA1978" s="14">
        <f>Таблица1[[#This Row],[Т2]]+Таблица1[[#This Row],[Lдуг 5,мм]]</f>
        <v>20995.917116873628</v>
      </c>
      <c r="CB1978" s="14">
        <f>Таблица1[[#This Row],[Т3]]+Таблица1[[#This Row],[Y6, мм]]</f>
        <v>59366.592915659108</v>
      </c>
      <c r="CC1978" s="14">
        <f>Таблица1[[#This Row],[Т4]]+Таблица1[[#This Row],[Lдуг 6,мм]]</f>
        <v>22124.392637210691</v>
      </c>
      <c r="CD1978" s="14">
        <f>Таблица1[[#This Row],[Т5]]+Таблица1[[#This Row],[Lдуг 1,мм]]</f>
        <v>59762.015092654576</v>
      </c>
      <c r="CE1978" s="14">
        <f>Таблица1[[#This Row],[Т6]]+Таблица1[[#This Row],[Lпрям1, мм]]</f>
        <v>25283.311237217265</v>
      </c>
      <c r="CF1978" s="15">
        <f>Таблица1[[#This Row],[Т7]]+Таблица1[[#This Row],[Lдуг 2,мм]]</f>
        <v>59762.015092654576</v>
      </c>
      <c r="CG1978" s="14">
        <f>Таблица1[[#This Row],[Т8]]+Таблица1[[#This Row],[Lпрям2, мм]]</f>
        <v>25283.311237217265</v>
      </c>
      <c r="CH1978" s="14">
        <f>Таблица1[[#This Row],[Т9]]-Таблица1[[#This Row],[Т9]]</f>
        <v>0</v>
      </c>
      <c r="CI1978" s="50">
        <f>Таблица1[[#This Row],[Т9]]-Таблица1[[#This Row],[Т8]]</f>
        <v>34478.703855437314</v>
      </c>
      <c r="CJ1978" s="54">
        <f>Таблица1[[#This Row],[Т9]]-Таблица1[[#This Row],[Т7]]</f>
        <v>0</v>
      </c>
      <c r="CK1978" s="14">
        <f>Таблица1[[#This Row],[Т9]]-Таблица1[[#This Row],[Т6]]</f>
        <v>37637.622455443881</v>
      </c>
      <c r="CL1978" s="14">
        <f>Таблица1[[#This Row],[Т9]]-Таблица1[[#This Row],[Т5]]</f>
        <v>395.42217699546745</v>
      </c>
      <c r="CM1978" s="14">
        <f>Таблица1[[#This Row],[Т9]]-Таблица1[[#This Row],[Т4]]</f>
        <v>38766.097975780947</v>
      </c>
      <c r="CN1978" s="14">
        <f>Таблица1[[#This Row],[Т9]]-Таблица1[[#This Row],[Т3]]</f>
        <v>627.46236761502951</v>
      </c>
      <c r="CO1978" s="14">
        <f>Таблица1[[#This Row],[Т9]]-Таблица1[[#This Row],[Т2]]</f>
        <v>44246.630157969099</v>
      </c>
      <c r="CP1978" s="14">
        <f>Таблица1[[#This Row],[Т9]]-Таблица1[[#This Row],[Т1]]</f>
        <v>1042.9660925505668</v>
      </c>
      <c r="CQ1978" s="14">
        <f>Таблица1[[#This Row],[Т9]]-Таблица1[[#This Row],[угол обхв6]]</f>
        <v>47636.62248803195</v>
      </c>
      <c r="CR1978" s="14">
        <f>Таблица1[[#This Row],[Т9]]-Таблица1[[#This Row],[угол обхв5]]</f>
        <v>1769.9924988854982</v>
      </c>
      <c r="CS1978" s="14">
        <f>Таблица1[[#This Row],[Т9]]-Таблица1[[#This Row],[угол обхв4]]</f>
        <v>59762.015092654576</v>
      </c>
      <c r="CT1978" s="14">
        <f>Таблица1[[#This Row],[Lкан_прям, мм]]+Таблица1[[#This Row],[Lкан_дуг, мм]]+Таблица1[[#This Row],[Lкан_леб,мм]]</f>
        <v>85045.326329871838</v>
      </c>
      <c r="CU1978" s="16">
        <f>Таблица1[[#This Row],[Lкан_леб,мм]]</f>
        <v>57992.022593769078</v>
      </c>
      <c r="CV1978" s="14">
        <f>2534431-(Таблица1[[#This Row],[Т23]]+Таблица1[[#This Row],[угол обхв3]])</f>
        <v>2449047.6962638972</v>
      </c>
      <c r="CW1978" s="50">
        <f>SUM(X1978:AC1978,AD1978:AI1978)-Таблица1[[#This Row],[lподв_min, мм]]</f>
        <v>23894.385134804608</v>
      </c>
      <c r="CX1978" s="17">
        <f>CW2417-Таблица1[[#This Row],[Суммарная длина каната]]</f>
        <v>-2426178.5696082986</v>
      </c>
    </row>
    <row r="1979" spans="1:102" x14ac:dyDescent="0.25">
      <c r="A1979" s="21">
        <v>1978</v>
      </c>
      <c r="B1979" s="10">
        <v>51.215510204081617</v>
      </c>
      <c r="C1979" s="10">
        <v>26.464081632653066</v>
      </c>
      <c r="D1979" s="11">
        <v>6095.2083856001191</v>
      </c>
      <c r="E1979" s="11">
        <v>10816.00282281096</v>
      </c>
      <c r="F1979" s="11">
        <v>5311.9865301472691</v>
      </c>
      <c r="G1979" s="11">
        <v>11260.359127077023</v>
      </c>
      <c r="H1979" s="11">
        <v>5687.2078956001196</v>
      </c>
      <c r="I1979" s="11">
        <v>7618.1833329873161</v>
      </c>
      <c r="J1979" s="11">
        <v>3197.8194898236438</v>
      </c>
      <c r="K1979" s="11">
        <v>25321.537623728756</v>
      </c>
      <c r="L1979" s="11">
        <v>1731.766112373994</v>
      </c>
      <c r="M1979" s="11">
        <v>57992.022593769078</v>
      </c>
      <c r="N1979" s="11">
        <v>6351.0702375090132</v>
      </c>
      <c r="O1979" s="11">
        <v>19989.605107778851</v>
      </c>
      <c r="P1979" s="43">
        <v>8399.5590473253906</v>
      </c>
      <c r="Q1979" s="11">
        <v>17289.388646922347</v>
      </c>
      <c r="R1979" s="11">
        <v>6501.7751542969827</v>
      </c>
      <c r="S1979" s="11">
        <v>12147.924916099973</v>
      </c>
      <c r="T1979" s="11">
        <v>6095.2083856001191</v>
      </c>
      <c r="U1979" s="11">
        <v>10816.00282281096</v>
      </c>
      <c r="V1979" s="11">
        <v>5248.7731324513434</v>
      </c>
      <c r="W1979" s="11">
        <v>11134.959500475759</v>
      </c>
      <c r="X1979" s="12">
        <v>0</v>
      </c>
      <c r="Y1979" s="12">
        <v>714.35328411920273</v>
      </c>
      <c r="Z1979" s="12">
        <v>409.06365390337129</v>
      </c>
      <c r="AA1979" s="44">
        <v>232.04019061955887</v>
      </c>
      <c r="AB1979" s="45">
        <v>376.30898373186125</v>
      </c>
      <c r="AC1979" s="12">
        <v>0</v>
      </c>
      <c r="AD1979" s="12">
        <v>12125.392604622626</v>
      </c>
      <c r="AE1979" s="12">
        <v>3389.3178280331485</v>
      </c>
      <c r="AF1979" s="12">
        <v>5480.5321821881471</v>
      </c>
      <c r="AG1979" s="44">
        <v>1128.4755203370605</v>
      </c>
      <c r="AH1979" s="45">
        <v>3197.8194885477719</v>
      </c>
      <c r="AI1979" s="12">
        <v>0</v>
      </c>
      <c r="AJ1979" s="12">
        <v>-47.502588957167738</v>
      </c>
      <c r="AK1979" s="12">
        <v>52.814637173567782</v>
      </c>
      <c r="AL1979" s="12">
        <v>110.25978648940941</v>
      </c>
      <c r="AM1979" s="44">
        <v>142.84538354801686</v>
      </c>
      <c r="AN1979" s="45">
        <v>89.999999820828606</v>
      </c>
      <c r="AO1979" s="12">
        <v>0</v>
      </c>
      <c r="AP1979" s="12">
        <v>-2141.1439182533222</v>
      </c>
      <c r="AQ1979" s="12">
        <v>6676.1174511156441</v>
      </c>
      <c r="AR1979" s="12">
        <v>8782.3169862337982</v>
      </c>
      <c r="AS1979" s="44">
        <v>6748.1940983037375</v>
      </c>
      <c r="AT1979" s="45">
        <v>5687.2083856001191</v>
      </c>
      <c r="AU1979" s="12">
        <v>0</v>
      </c>
      <c r="AV1979" s="12">
        <v>11325.085008609658</v>
      </c>
      <c r="AW1979" s="12">
        <v>20236.198515895459</v>
      </c>
      <c r="AX1979" s="12">
        <v>17148.107508044617</v>
      </c>
      <c r="AY1979" s="44">
        <v>11822.745420998275</v>
      </c>
      <c r="AZ1979" s="45">
        <v>10816.00282153509</v>
      </c>
      <c r="BA1979" s="12">
        <v>0</v>
      </c>
      <c r="BB1979" s="12">
        <v>6050.2486293399252</v>
      </c>
      <c r="BC1979" s="12">
        <v>8724.6062609320215</v>
      </c>
      <c r="BD1979" s="12">
        <v>6884.5330932053894</v>
      </c>
      <c r="BE1979" s="44">
        <v>5848.7894415933642</v>
      </c>
      <c r="BF1979" s="45">
        <v>5687.2083956001188</v>
      </c>
      <c r="BG1979" s="12">
        <v>0</v>
      </c>
      <c r="BH1979" s="12">
        <v>20265.232319894352</v>
      </c>
      <c r="BI1979" s="12">
        <v>17535.982055038956</v>
      </c>
      <c r="BJ1979" s="12">
        <v>12006.643777222243</v>
      </c>
      <c r="BK1979" s="44">
        <v>11141.182317912659</v>
      </c>
      <c r="BL1979" s="45">
        <v>7618.183332987318</v>
      </c>
      <c r="BM1979" s="12">
        <v>0</v>
      </c>
      <c r="BN1979" s="12">
        <v>0</v>
      </c>
      <c r="BO1979" s="12">
        <v>100.31722613073552</v>
      </c>
      <c r="BP1979" s="12">
        <v>57.445149315841618</v>
      </c>
      <c r="BQ1979" s="48">
        <v>32.585597058607448</v>
      </c>
      <c r="BR1979" s="49">
        <v>52.845383727188249</v>
      </c>
      <c r="BS1979" s="13">
        <v>0</v>
      </c>
      <c r="BT1979" s="12">
        <v>337.97740623092017</v>
      </c>
      <c r="BV1979" s="14">
        <f>Таблица1[[#This Row],[Lкан_леб,мм]]</f>
        <v>57992.022593769078</v>
      </c>
      <c r="BW1979" s="50">
        <f>Таблица1[[#This Row],[угол обхв4]]+Таблица1[[#This Row],[Lдуг 3,мм]]</f>
        <v>12125.392604622626</v>
      </c>
      <c r="BX1979" s="54">
        <f>Таблица1[[#This Row],[угол обхв5]]+Таблица1[[#This Row],[Y5, мм]]</f>
        <v>58706.375877888277</v>
      </c>
      <c r="BY1979" s="14">
        <f>Таблица1[[#This Row],[угол обхв6]]+Таблица1[[#This Row],[Lдуг 4,мм]]</f>
        <v>15514.710432655775</v>
      </c>
      <c r="BZ1979" s="14">
        <f>Таблица1[[#This Row],[Т1]]+Таблица1[[#This Row],[X6, мм]]</f>
        <v>59115.43953179165</v>
      </c>
      <c r="CA1979" s="14">
        <f>Таблица1[[#This Row],[Т2]]+Таблица1[[#This Row],[Lдуг 5,мм]]</f>
        <v>20995.242614843923</v>
      </c>
      <c r="CB1979" s="14">
        <f>Таблица1[[#This Row],[Т3]]+Таблица1[[#This Row],[Y6, мм]]</f>
        <v>59347.479722411212</v>
      </c>
      <c r="CC1979" s="14">
        <f>Таблица1[[#This Row],[Т4]]+Таблица1[[#This Row],[Lдуг 6,мм]]</f>
        <v>22123.718135180985</v>
      </c>
      <c r="CD1979" s="14">
        <f>Таблица1[[#This Row],[Т5]]+Таблица1[[#This Row],[Lдуг 1,мм]]</f>
        <v>59723.788706143074</v>
      </c>
      <c r="CE1979" s="14">
        <f>Таблица1[[#This Row],[Т6]]+Таблица1[[#This Row],[Lпрям1, мм]]</f>
        <v>25321.537623728756</v>
      </c>
      <c r="CF1979" s="15">
        <f>Таблица1[[#This Row],[Т7]]+Таблица1[[#This Row],[Lдуг 2,мм]]</f>
        <v>59723.788706143074</v>
      </c>
      <c r="CG1979" s="14">
        <f>Таблица1[[#This Row],[Т8]]+Таблица1[[#This Row],[Lпрям2, мм]]</f>
        <v>25321.537623728756</v>
      </c>
      <c r="CH1979" s="14">
        <f>Таблица1[[#This Row],[Т9]]-Таблица1[[#This Row],[Т9]]</f>
        <v>0</v>
      </c>
      <c r="CI1979" s="50">
        <f>Таблица1[[#This Row],[Т9]]-Таблица1[[#This Row],[Т8]]</f>
        <v>34402.251082414317</v>
      </c>
      <c r="CJ1979" s="54">
        <f>Таблица1[[#This Row],[Т9]]-Таблица1[[#This Row],[Т7]]</f>
        <v>0</v>
      </c>
      <c r="CK1979" s="14">
        <f>Таблица1[[#This Row],[Т9]]-Таблица1[[#This Row],[Т6]]</f>
        <v>37600.070570962089</v>
      </c>
      <c r="CL1979" s="14">
        <f>Таблица1[[#This Row],[Т9]]-Таблица1[[#This Row],[Т5]]</f>
        <v>376.3089837318621</v>
      </c>
      <c r="CM1979" s="14">
        <f>Таблица1[[#This Row],[Т9]]-Таблица1[[#This Row],[Т4]]</f>
        <v>38728.546091299155</v>
      </c>
      <c r="CN1979" s="14">
        <f>Таблица1[[#This Row],[Т9]]-Таблица1[[#This Row],[Т3]]</f>
        <v>608.34917435142415</v>
      </c>
      <c r="CO1979" s="14">
        <f>Таблица1[[#This Row],[Т9]]-Таблица1[[#This Row],[Т2]]</f>
        <v>44209.078273487299</v>
      </c>
      <c r="CP1979" s="14">
        <f>Таблица1[[#This Row],[Т9]]-Таблица1[[#This Row],[Т1]]</f>
        <v>1017.4128282547972</v>
      </c>
      <c r="CQ1979" s="14">
        <f>Таблица1[[#This Row],[Т9]]-Таблица1[[#This Row],[угол обхв6]]</f>
        <v>47598.396101520448</v>
      </c>
      <c r="CR1979" s="14">
        <f>Таблица1[[#This Row],[Т9]]-Таблица1[[#This Row],[угол обхв5]]</f>
        <v>1731.7661123739963</v>
      </c>
      <c r="CS1979" s="14">
        <f>Таблица1[[#This Row],[Т9]]-Таблица1[[#This Row],[угол обхв4]]</f>
        <v>59723.788706143074</v>
      </c>
      <c r="CT1979" s="14">
        <f>Таблица1[[#This Row],[Lкан_прям, мм]]+Таблица1[[#This Row],[Lкан_дуг, мм]]+Таблица1[[#This Row],[Lкан_леб,мм]]</f>
        <v>85045.326329871823</v>
      </c>
      <c r="CU1979" s="16">
        <f>Таблица1[[#This Row],[Lкан_леб,мм]]</f>
        <v>57992.022593769078</v>
      </c>
      <c r="CV1979" s="14">
        <f>2534431-(Таблица1[[#This Row],[Т23]]+Таблица1[[#This Row],[угол обхв3]])</f>
        <v>2449047.6962638972</v>
      </c>
      <c r="CW1979" s="50">
        <f>SUM(X1979:AC1979,AD1979:AI1979)-Таблица1[[#This Row],[lподв_min, мм]]</f>
        <v>23855.484246279109</v>
      </c>
      <c r="CX1979" s="17">
        <f>CW2418-Таблица1[[#This Row],[Суммарная длина каната]]</f>
        <v>-2426214.8400824917</v>
      </c>
    </row>
    <row r="1980" spans="1:102" x14ac:dyDescent="0.25">
      <c r="A1980" s="21">
        <v>1979</v>
      </c>
      <c r="B1980" s="10">
        <v>51.215510204081617</v>
      </c>
      <c r="C1980" s="10">
        <v>29.148163265306128</v>
      </c>
      <c r="D1980" s="11">
        <v>6482.298383522394</v>
      </c>
      <c r="E1980" s="11">
        <v>10781.946713220384</v>
      </c>
      <c r="F1980" s="11">
        <v>5679.1270520502449</v>
      </c>
      <c r="G1980" s="11">
        <v>11189.138083832848</v>
      </c>
      <c r="H1980" s="11">
        <v>6074.2978935223946</v>
      </c>
      <c r="I1980" s="11">
        <v>7543.5647940343606</v>
      </c>
      <c r="J1980" s="11">
        <v>3238.3819191860243</v>
      </c>
      <c r="K1980" s="11">
        <v>25359.764010240538</v>
      </c>
      <c r="L1980" s="11">
        <v>1693.5397258622181</v>
      </c>
      <c r="M1980" s="11">
        <v>57992.022593769078</v>
      </c>
      <c r="N1980" s="11">
        <v>6351.0702375090132</v>
      </c>
      <c r="O1980" s="11">
        <v>19989.605107778851</v>
      </c>
      <c r="P1980" s="43">
        <v>8480.9792694876141</v>
      </c>
      <c r="Q1980" s="11">
        <v>17356.141014887875</v>
      </c>
      <c r="R1980" s="11">
        <v>6826.0466318642048</v>
      </c>
      <c r="S1980" s="11">
        <v>12131.446673117362</v>
      </c>
      <c r="T1980" s="11">
        <v>6482.298383522394</v>
      </c>
      <c r="U1980" s="11">
        <v>10781.946713220384</v>
      </c>
      <c r="V1980" s="11">
        <v>5621.8553345228129</v>
      </c>
      <c r="W1980" s="11">
        <v>11060.915814427499</v>
      </c>
      <c r="X1980" s="12">
        <v>0</v>
      </c>
      <c r="Y1980" s="12">
        <v>701.67739170170046</v>
      </c>
      <c r="Z1980" s="12">
        <v>402.62635307297637</v>
      </c>
      <c r="AA1980" s="44">
        <v>232.04019061955862</v>
      </c>
      <c r="AB1980" s="45">
        <v>357.19579046798287</v>
      </c>
      <c r="AC1980" s="12">
        <v>0</v>
      </c>
      <c r="AD1980" s="12">
        <v>12125.392604622626</v>
      </c>
      <c r="AE1980" s="12">
        <v>3386.9817851665675</v>
      </c>
      <c r="AF1980" s="12">
        <v>5480.5321821881471</v>
      </c>
      <c r="AG1980" s="44">
        <v>1128.4755203370623</v>
      </c>
      <c r="AH1980" s="45">
        <v>3238.3819179261345</v>
      </c>
      <c r="AI1980" s="12">
        <v>0</v>
      </c>
      <c r="AJ1980" s="12">
        <v>-47.502588957167738</v>
      </c>
      <c r="AK1980" s="12">
        <v>51.034551053262</v>
      </c>
      <c r="AL1980" s="12">
        <v>107.57570485675635</v>
      </c>
      <c r="AM1980" s="44">
        <v>140.16130191536374</v>
      </c>
      <c r="AN1980" s="45">
        <v>89.999999823072812</v>
      </c>
      <c r="AO1980" s="12">
        <v>0</v>
      </c>
      <c r="AP1980" s="12">
        <v>-2141.1439182533222</v>
      </c>
      <c r="AQ1980" s="12">
        <v>6668.3005676528392</v>
      </c>
      <c r="AR1980" s="12">
        <v>8869.9333382859622</v>
      </c>
      <c r="AS1980" s="44">
        <v>7087.4230431538772</v>
      </c>
      <c r="AT1980" s="45">
        <v>6074.298383522394</v>
      </c>
      <c r="AU1980" s="12">
        <v>0</v>
      </c>
      <c r="AV1980" s="12">
        <v>11325.085008609658</v>
      </c>
      <c r="AW1980" s="12">
        <v>20246.176574697598</v>
      </c>
      <c r="AX1980" s="12">
        <v>17232.93901666865</v>
      </c>
      <c r="AY1980" s="44">
        <v>11818.163459999691</v>
      </c>
      <c r="AZ1980" s="45">
        <v>10781.946711960498</v>
      </c>
      <c r="BA1980" s="12">
        <v>0</v>
      </c>
      <c r="BB1980" s="12">
        <v>6050.2486293399252</v>
      </c>
      <c r="BC1980" s="12">
        <v>8798.209599631442</v>
      </c>
      <c r="BD1980" s="12">
        <v>7215.0007006625538</v>
      </c>
      <c r="BE1980" s="44">
        <v>6220.9219722327225</v>
      </c>
      <c r="BF1980" s="45">
        <v>6074.2983935223938</v>
      </c>
      <c r="BG1980" s="12">
        <v>0</v>
      </c>
      <c r="BH1980" s="12">
        <v>20265.232319894352</v>
      </c>
      <c r="BI1980" s="12">
        <v>17612.712481806626</v>
      </c>
      <c r="BJ1980" s="12">
        <v>12008.244674898137</v>
      </c>
      <c r="BK1980" s="44">
        <v>11095.229926338057</v>
      </c>
      <c r="BL1980" s="45">
        <v>7543.5647940343624</v>
      </c>
      <c r="BM1980" s="12">
        <v>0</v>
      </c>
      <c r="BN1980" s="12">
        <v>0</v>
      </c>
      <c r="BO1980" s="12">
        <v>98.537140010429738</v>
      </c>
      <c r="BP1980" s="12">
        <v>56.541153803494339</v>
      </c>
      <c r="BQ1980" s="48">
        <v>32.585597058607412</v>
      </c>
      <c r="BR1980" s="49">
        <v>50.161302092290939</v>
      </c>
      <c r="BS1980" s="13">
        <v>0</v>
      </c>
      <c r="BT1980" s="12">
        <v>337.97740623092017</v>
      </c>
      <c r="BV1980" s="14">
        <f>Таблица1[[#This Row],[Lкан_леб,мм]]</f>
        <v>57992.022593769078</v>
      </c>
      <c r="BW1980" s="50">
        <f>Таблица1[[#This Row],[угол обхв4]]+Таблица1[[#This Row],[Lдуг 3,мм]]</f>
        <v>12125.392604622626</v>
      </c>
      <c r="BX1980" s="54">
        <f>Таблица1[[#This Row],[угол обхв5]]+Таблица1[[#This Row],[Y5, мм]]</f>
        <v>58693.699985470776</v>
      </c>
      <c r="BY1980" s="14">
        <f>Таблица1[[#This Row],[угол обхв6]]+Таблица1[[#This Row],[Lдуг 4,мм]]</f>
        <v>15512.374389789195</v>
      </c>
      <c r="BZ1980" s="14">
        <f>Таблица1[[#This Row],[Т1]]+Таблица1[[#This Row],[X6, мм]]</f>
        <v>59096.326338543753</v>
      </c>
      <c r="CA1980" s="14">
        <f>Таблица1[[#This Row],[Т2]]+Таблица1[[#This Row],[Lдуг 5,мм]]</f>
        <v>20992.906571977343</v>
      </c>
      <c r="CB1980" s="14">
        <f>Таблица1[[#This Row],[Т3]]+Таблица1[[#This Row],[Y6, мм]]</f>
        <v>59328.366529163315</v>
      </c>
      <c r="CC1980" s="14">
        <f>Таблица1[[#This Row],[Т4]]+Таблица1[[#This Row],[Lдуг 6,мм]]</f>
        <v>22121.382092314405</v>
      </c>
      <c r="CD1980" s="14">
        <f>Таблица1[[#This Row],[Т5]]+Таблица1[[#This Row],[Lдуг 1,мм]]</f>
        <v>59685.562319631295</v>
      </c>
      <c r="CE1980" s="14">
        <f>Таблица1[[#This Row],[Т6]]+Таблица1[[#This Row],[Lпрям1, мм]]</f>
        <v>25359.764010240538</v>
      </c>
      <c r="CF1980" s="15">
        <f>Таблица1[[#This Row],[Т7]]+Таблица1[[#This Row],[Lдуг 2,мм]]</f>
        <v>59685.562319631295</v>
      </c>
      <c r="CG1980" s="14">
        <f>Таблица1[[#This Row],[Т8]]+Таблица1[[#This Row],[Lпрям2, мм]]</f>
        <v>25359.764010240538</v>
      </c>
      <c r="CH1980" s="14">
        <f>Таблица1[[#This Row],[Т9]]-Таблица1[[#This Row],[Т9]]</f>
        <v>0</v>
      </c>
      <c r="CI1980" s="50">
        <f>Таблица1[[#This Row],[Т9]]-Таблица1[[#This Row],[Т8]]</f>
        <v>34325.798309390753</v>
      </c>
      <c r="CJ1980" s="54">
        <f>Таблица1[[#This Row],[Т9]]-Таблица1[[#This Row],[Т7]]</f>
        <v>0</v>
      </c>
      <c r="CK1980" s="14">
        <f>Таблица1[[#This Row],[Т9]]-Таблица1[[#This Row],[Т6]]</f>
        <v>37564.180227316887</v>
      </c>
      <c r="CL1980" s="14">
        <f>Таблица1[[#This Row],[Т9]]-Таблица1[[#This Row],[Т5]]</f>
        <v>357.19579046798026</v>
      </c>
      <c r="CM1980" s="14">
        <f>Таблица1[[#This Row],[Т9]]-Таблица1[[#This Row],[Т4]]</f>
        <v>38692.655747653953</v>
      </c>
      <c r="CN1980" s="14">
        <f>Таблица1[[#This Row],[Т9]]-Таблица1[[#This Row],[Т3]]</f>
        <v>589.23598108754231</v>
      </c>
      <c r="CO1980" s="14">
        <f>Таблица1[[#This Row],[Т9]]-Таблица1[[#This Row],[Т2]]</f>
        <v>44173.187929842097</v>
      </c>
      <c r="CP1980" s="14">
        <f>Таблица1[[#This Row],[Т9]]-Таблица1[[#This Row],[Т1]]</f>
        <v>991.86233416051982</v>
      </c>
      <c r="CQ1980" s="14">
        <f>Таблица1[[#This Row],[Т9]]-Таблица1[[#This Row],[угол обхв6]]</f>
        <v>47560.169715008669</v>
      </c>
      <c r="CR1980" s="14">
        <f>Таблица1[[#This Row],[Т9]]-Таблица1[[#This Row],[угол обхв5]]</f>
        <v>1693.5397258622179</v>
      </c>
      <c r="CS1980" s="14">
        <f>Таблица1[[#This Row],[Т9]]-Таблица1[[#This Row],[угол обхв4]]</f>
        <v>59685.562319631295</v>
      </c>
      <c r="CT1980" s="14">
        <f>Таблица1[[#This Row],[Lкан_прям, мм]]+Таблица1[[#This Row],[Lкан_дуг, мм]]+Таблица1[[#This Row],[Lкан_леб,мм]]</f>
        <v>85045.326329871838</v>
      </c>
      <c r="CU1980" s="16">
        <f>Таблица1[[#This Row],[Lкан_леб,мм]]</f>
        <v>57992.022593769078</v>
      </c>
      <c r="CV1980" s="14">
        <f>2534431-(Таблица1[[#This Row],[Т23]]+Таблица1[[#This Row],[угол обхв3]])</f>
        <v>2449047.6962638972</v>
      </c>
      <c r="CW1980" s="50">
        <f>SUM(X1980:AC1980,AD1980:AI1980)-Таблица1[[#This Row],[lподв_min, мм]]</f>
        <v>23814.921816916732</v>
      </c>
      <c r="CX1980" s="17">
        <f>CW2419-Таблица1[[#This Row],[Суммарная длина каната]]</f>
        <v>-2426252.413099621</v>
      </c>
    </row>
    <row r="1981" spans="1:102" x14ac:dyDescent="0.25">
      <c r="A1981" s="21">
        <v>1980</v>
      </c>
      <c r="B1981" s="10">
        <v>51.215510204081617</v>
      </c>
      <c r="C1981" s="10">
        <v>31.832244897959189</v>
      </c>
      <c r="D1981" s="11">
        <v>6870.5585254100979</v>
      </c>
      <c r="E1981" s="11">
        <v>10766.054975956829</v>
      </c>
      <c r="F1981" s="11">
        <v>6049.1999980661567</v>
      </c>
      <c r="G1981" s="11">
        <v>11135.187973072221</v>
      </c>
      <c r="H1981" s="11">
        <v>6462.5580354100975</v>
      </c>
      <c r="I1981" s="11">
        <v>7485.4507780134472</v>
      </c>
      <c r="J1981" s="11">
        <v>3280.6041979433812</v>
      </c>
      <c r="K1981" s="11">
        <v>25397.990396752557</v>
      </c>
      <c r="L1981" s="11">
        <v>1655.3133393502085</v>
      </c>
      <c r="M1981" s="11">
        <v>57992.022593769078</v>
      </c>
      <c r="N1981" s="11">
        <v>6351.0702375090132</v>
      </c>
      <c r="O1981" s="11">
        <v>19989.605107778851</v>
      </c>
      <c r="P1981" s="43">
        <v>8559.1842255433148</v>
      </c>
      <c r="Q1981" s="11">
        <v>17426.632972260872</v>
      </c>
      <c r="R1981" s="11">
        <v>7150.734017419978</v>
      </c>
      <c r="S1981" s="11">
        <v>12130.171794149839</v>
      </c>
      <c r="T1981" s="11">
        <v>6870.5585254100979</v>
      </c>
      <c r="U1981" s="11">
        <v>10766.054975956829</v>
      </c>
      <c r="V1981" s="11">
        <v>5997.9956235724849</v>
      </c>
      <c r="W1981" s="11">
        <v>11004.424400037864</v>
      </c>
      <c r="X1981" s="12">
        <v>0</v>
      </c>
      <c r="Y1981" s="12">
        <v>688.99566078378723</v>
      </c>
      <c r="Z1981" s="12">
        <v>396.19489074299247</v>
      </c>
      <c r="AA1981" s="44">
        <v>232.0401906195585</v>
      </c>
      <c r="AB1981" s="45">
        <v>338.08259720387048</v>
      </c>
      <c r="AC1981" s="12">
        <v>0</v>
      </c>
      <c r="AD1981" s="12">
        <v>12125.392604622626</v>
      </c>
      <c r="AE1981" s="12">
        <v>3382.9858929050142</v>
      </c>
      <c r="AF1981" s="12">
        <v>5480.5321821881489</v>
      </c>
      <c r="AG1981" s="44">
        <v>1128.4755203370614</v>
      </c>
      <c r="AH1981" s="45">
        <v>3280.6041966997054</v>
      </c>
      <c r="AI1981" s="12">
        <v>0</v>
      </c>
      <c r="AJ1981" s="12">
        <v>-47.502588957167738</v>
      </c>
      <c r="AK1981" s="12">
        <v>49.253645027485042</v>
      </c>
      <c r="AL1981" s="12">
        <v>104.89162322410327</v>
      </c>
      <c r="AM1981" s="44">
        <v>137.47722028271068</v>
      </c>
      <c r="AN1981" s="45">
        <v>89.999999825349931</v>
      </c>
      <c r="AO1981" s="12">
        <v>0</v>
      </c>
      <c r="AP1981" s="12">
        <v>-2141.1439182533222</v>
      </c>
      <c r="AQ1981" s="12">
        <v>6660.1736935666986</v>
      </c>
      <c r="AR1981" s="12">
        <v>8953.4809998041183</v>
      </c>
      <c r="AS1981" s="44">
        <v>7426.4943963635415</v>
      </c>
      <c r="AT1981" s="45">
        <v>6462.558525410097</v>
      </c>
      <c r="AU1981" s="12">
        <v>0</v>
      </c>
      <c r="AV1981" s="12">
        <v>11325.085008609658</v>
      </c>
      <c r="AW1981" s="12">
        <v>20255.911422862053</v>
      </c>
      <c r="AX1981" s="12">
        <v>17321.780438636139</v>
      </c>
      <c r="AY1981" s="44">
        <v>11829.472254068876</v>
      </c>
      <c r="AZ1981" s="45">
        <v>10766.054974713155</v>
      </c>
      <c r="BA1981" s="12">
        <v>0</v>
      </c>
      <c r="BB1981" s="12">
        <v>6050.2486293399252</v>
      </c>
      <c r="BC1981" s="12">
        <v>8868.2876816010012</v>
      </c>
      <c r="BD1981" s="12">
        <v>7545.0307916807797</v>
      </c>
      <c r="BE1981" s="44">
        <v>6594.7981464665336</v>
      </c>
      <c r="BF1981" s="45">
        <v>6462.5585354100967</v>
      </c>
      <c r="BG1981" s="12">
        <v>0</v>
      </c>
      <c r="BH1981" s="12">
        <v>20265.232319894352</v>
      </c>
      <c r="BI1981" s="12">
        <v>17692.939287344074</v>
      </c>
      <c r="BJ1981" s="12">
        <v>12025.319260525104</v>
      </c>
      <c r="BK1981" s="44">
        <v>11066.754516037792</v>
      </c>
      <c r="BL1981" s="45">
        <v>7485.4507780134491</v>
      </c>
      <c r="BM1981" s="12">
        <v>0</v>
      </c>
      <c r="BN1981" s="12">
        <v>0</v>
      </c>
      <c r="BO1981" s="12">
        <v>96.756233984652781</v>
      </c>
      <c r="BP1981" s="12">
        <v>55.637978196618235</v>
      </c>
      <c r="BQ1981" s="48">
        <v>32.585597058607398</v>
      </c>
      <c r="BR1981" s="49">
        <v>47.477220457360744</v>
      </c>
      <c r="BS1981" s="13">
        <v>0</v>
      </c>
      <c r="BT1981" s="12">
        <v>337.97740623092017</v>
      </c>
      <c r="BV1981" s="14">
        <f>Таблица1[[#This Row],[Lкан_леб,мм]]</f>
        <v>57992.022593769078</v>
      </c>
      <c r="BW1981" s="50">
        <f>Таблица1[[#This Row],[угол обхв4]]+Таблица1[[#This Row],[Lдуг 3,мм]]</f>
        <v>12125.392604622626</v>
      </c>
      <c r="BX1981" s="54">
        <f>Таблица1[[#This Row],[угол обхв5]]+Таблица1[[#This Row],[Y5, мм]]</f>
        <v>58681.018254552866</v>
      </c>
      <c r="BY1981" s="14">
        <f>Таблица1[[#This Row],[угол обхв6]]+Таблица1[[#This Row],[Lдуг 4,мм]]</f>
        <v>15508.378497527639</v>
      </c>
      <c r="BZ1981" s="14">
        <f>Таблица1[[#This Row],[Т1]]+Таблица1[[#This Row],[X6, мм]]</f>
        <v>59077.213145295857</v>
      </c>
      <c r="CA1981" s="14">
        <f>Таблица1[[#This Row],[Т2]]+Таблица1[[#This Row],[Lдуг 5,мм]]</f>
        <v>20988.910679715787</v>
      </c>
      <c r="CB1981" s="14">
        <f>Таблица1[[#This Row],[Т3]]+Таблица1[[#This Row],[Y6, мм]]</f>
        <v>59309.253335915419</v>
      </c>
      <c r="CC1981" s="14">
        <f>Таблица1[[#This Row],[Т4]]+Таблица1[[#This Row],[Lдуг 6,мм]]</f>
        <v>22117.38620005285</v>
      </c>
      <c r="CD1981" s="14">
        <f>Таблица1[[#This Row],[Т5]]+Таблица1[[#This Row],[Lдуг 1,мм]]</f>
        <v>59647.335933119291</v>
      </c>
      <c r="CE1981" s="14">
        <f>Таблица1[[#This Row],[Т6]]+Таблица1[[#This Row],[Lпрям1, мм]]</f>
        <v>25397.990396752553</v>
      </c>
      <c r="CF1981" s="15">
        <f>Таблица1[[#This Row],[Т7]]+Таблица1[[#This Row],[Lдуг 2,мм]]</f>
        <v>59647.335933119291</v>
      </c>
      <c r="CG1981" s="14">
        <f>Таблица1[[#This Row],[Т8]]+Таблица1[[#This Row],[Lпрям2, мм]]</f>
        <v>25397.990396752553</v>
      </c>
      <c r="CH1981" s="14">
        <f>Таблица1[[#This Row],[Т9]]-Таблица1[[#This Row],[Т9]]</f>
        <v>0</v>
      </c>
      <c r="CI1981" s="50">
        <f>Таблица1[[#This Row],[Т9]]-Таблица1[[#This Row],[Т8]]</f>
        <v>34249.345536366738</v>
      </c>
      <c r="CJ1981" s="54">
        <f>Таблица1[[#This Row],[Т9]]-Таблица1[[#This Row],[Т7]]</f>
        <v>0</v>
      </c>
      <c r="CK1981" s="14">
        <f>Таблица1[[#This Row],[Т9]]-Таблица1[[#This Row],[Т6]]</f>
        <v>37529.949733066445</v>
      </c>
      <c r="CL1981" s="14">
        <f>Таблица1[[#This Row],[Т9]]-Таблица1[[#This Row],[Т5]]</f>
        <v>338.08259720387287</v>
      </c>
      <c r="CM1981" s="14">
        <f>Таблица1[[#This Row],[Т9]]-Таблица1[[#This Row],[Т4]]</f>
        <v>38658.425253403504</v>
      </c>
      <c r="CN1981" s="14">
        <f>Таблица1[[#This Row],[Т9]]-Таблица1[[#This Row],[Т3]]</f>
        <v>570.12278782343492</v>
      </c>
      <c r="CO1981" s="14">
        <f>Таблица1[[#This Row],[Т9]]-Таблица1[[#This Row],[Т2]]</f>
        <v>44138.957435591656</v>
      </c>
      <c r="CP1981" s="14">
        <f>Таблица1[[#This Row],[Т9]]-Таблица1[[#This Row],[Т1]]</f>
        <v>966.31767856642546</v>
      </c>
      <c r="CQ1981" s="14">
        <f>Таблица1[[#This Row],[Т9]]-Таблица1[[#This Row],[угол обхв6]]</f>
        <v>47521.943328496665</v>
      </c>
      <c r="CR1981" s="14">
        <f>Таблица1[[#This Row],[Т9]]-Таблица1[[#This Row],[угол обхв5]]</f>
        <v>1655.3133393502139</v>
      </c>
      <c r="CS1981" s="14">
        <f>Таблица1[[#This Row],[Т9]]-Таблица1[[#This Row],[угол обхв4]]</f>
        <v>59647.335933119291</v>
      </c>
      <c r="CT1981" s="14">
        <f>Таблица1[[#This Row],[Lкан_прям, мм]]+Таблица1[[#This Row],[Lкан_дуг, мм]]+Таблица1[[#This Row],[Lкан_леб,мм]]</f>
        <v>85045.326329871838</v>
      </c>
      <c r="CU1981" s="16">
        <f>Таблица1[[#This Row],[Lкан_леб,мм]]</f>
        <v>57992.022593769078</v>
      </c>
      <c r="CV1981" s="14">
        <f>2534431-(Таблица1[[#This Row],[Т23]]+Таблица1[[#This Row],[угол обхв3]])</f>
        <v>2449047.6962638972</v>
      </c>
      <c r="CW1981" s="50">
        <f>SUM(X1981:AC1981,AD1981:AI1981)-Таблица1[[#This Row],[lподв_min, мм]]</f>
        <v>23772.699538159388</v>
      </c>
      <c r="CX1981" s="17">
        <f>CW2420-Таблица1[[#This Row],[Суммарная длина каната]]</f>
        <v>-2426291.2559759063</v>
      </c>
    </row>
    <row r="1982" spans="1:102" x14ac:dyDescent="0.25">
      <c r="A1982" s="21">
        <v>1981</v>
      </c>
      <c r="B1982" s="10">
        <v>51.215510204081617</v>
      </c>
      <c r="C1982" s="10">
        <v>34.516326530612247</v>
      </c>
      <c r="D1982" s="11">
        <v>7259.1369094170004</v>
      </c>
      <c r="E1982" s="11">
        <v>10768.36247991064</v>
      </c>
      <c r="F1982" s="11">
        <v>6421.3933718246899</v>
      </c>
      <c r="G1982" s="11">
        <v>11098.627169549605</v>
      </c>
      <c r="H1982" s="11">
        <v>6851.1364194170001</v>
      </c>
      <c r="I1982" s="11">
        <v>7443.8790497201198</v>
      </c>
      <c r="J1982" s="11">
        <v>3324.4834301905203</v>
      </c>
      <c r="K1982" s="11">
        <v>25436.216783264761</v>
      </c>
      <c r="L1982" s="11">
        <v>1617.0869528380006</v>
      </c>
      <c r="M1982" s="11">
        <v>57992.022593769078</v>
      </c>
      <c r="N1982" s="11">
        <v>6351.0702375090132</v>
      </c>
      <c r="O1982" s="11">
        <v>19989.605107778851</v>
      </c>
      <c r="P1982" s="43">
        <v>8634.0023219157647</v>
      </c>
      <c r="Q1982" s="11">
        <v>17500.709848957678</v>
      </c>
      <c r="R1982" s="11">
        <v>7475.1248974215214</v>
      </c>
      <c r="S1982" s="11">
        <v>12144.103076475907</v>
      </c>
      <c r="T1982" s="11">
        <v>7259.1369094170004</v>
      </c>
      <c r="U1982" s="11">
        <v>10768.36247991064</v>
      </c>
      <c r="V1982" s="11">
        <v>6376.3686905559525</v>
      </c>
      <c r="W1982" s="11">
        <v>10965.609208068276</v>
      </c>
      <c r="X1982" s="12">
        <v>0</v>
      </c>
      <c r="Y1982" s="12">
        <v>676.30500146174961</v>
      </c>
      <c r="Z1982" s="12">
        <v>389.77235681713285</v>
      </c>
      <c r="AA1982" s="44">
        <v>232.04019061955907</v>
      </c>
      <c r="AB1982" s="45">
        <v>318.9694039395589</v>
      </c>
      <c r="AC1982" s="12">
        <v>0</v>
      </c>
      <c r="AD1982" s="12">
        <v>12125.392604622626</v>
      </c>
      <c r="AE1982" s="12">
        <v>3377.3330471536638</v>
      </c>
      <c r="AF1982" s="12">
        <v>5480.5321821881489</v>
      </c>
      <c r="AG1982" s="44">
        <v>1128.4755203370589</v>
      </c>
      <c r="AH1982" s="45">
        <v>3324.4834289632604</v>
      </c>
      <c r="AI1982" s="12">
        <v>0</v>
      </c>
      <c r="AJ1982" s="12">
        <v>-47.502588957167738</v>
      </c>
      <c r="AK1982" s="12">
        <v>47.471485178487249</v>
      </c>
      <c r="AL1982" s="12">
        <v>102.20754159145022</v>
      </c>
      <c r="AM1982" s="44">
        <v>134.7931386500577</v>
      </c>
      <c r="AN1982" s="45">
        <v>89.999999827655103</v>
      </c>
      <c r="AO1982" s="12">
        <v>0</v>
      </c>
      <c r="AP1982" s="12">
        <v>-2141.1439182533222</v>
      </c>
      <c r="AQ1982" s="12">
        <v>6651.7421734481859</v>
      </c>
      <c r="AR1982" s="12">
        <v>9032.7766545025643</v>
      </c>
      <c r="AS1982" s="44">
        <v>7764.6641837756151</v>
      </c>
      <c r="AT1982" s="45">
        <v>6851.1369094169995</v>
      </c>
      <c r="AU1982" s="12">
        <v>0</v>
      </c>
      <c r="AV1982" s="12">
        <v>11325.085008609658</v>
      </c>
      <c r="AW1982" s="12">
        <v>20265.395584297872</v>
      </c>
      <c r="AX1982" s="12">
        <v>17414.436842345232</v>
      </c>
      <c r="AY1982" s="44">
        <v>11856.646989990402</v>
      </c>
      <c r="AZ1982" s="45">
        <v>10768.362478683383</v>
      </c>
      <c r="BA1982" s="12">
        <v>0</v>
      </c>
      <c r="BB1982" s="12">
        <v>6050.2486293399252</v>
      </c>
      <c r="BC1982" s="12">
        <v>8934.6742578549365</v>
      </c>
      <c r="BD1982" s="12">
        <v>7873.8992300083219</v>
      </c>
      <c r="BE1982" s="44">
        <v>6969.5976230629067</v>
      </c>
      <c r="BF1982" s="45">
        <v>6851.1369194169993</v>
      </c>
      <c r="BG1982" s="12">
        <v>0</v>
      </c>
      <c r="BH1982" s="12">
        <v>20265.232319894352</v>
      </c>
      <c r="BI1982" s="12">
        <v>17776.500325476703</v>
      </c>
      <c r="BJ1982" s="12">
        <v>12057.830069863459</v>
      </c>
      <c r="BK1982" s="44">
        <v>11055.818566396147</v>
      </c>
      <c r="BL1982" s="45">
        <v>7443.8790497201217</v>
      </c>
      <c r="BM1982" s="12">
        <v>0</v>
      </c>
      <c r="BN1982" s="12">
        <v>0</v>
      </c>
      <c r="BO1982" s="12">
        <v>94.974074135654973</v>
      </c>
      <c r="BP1982" s="12">
        <v>54.736056412962974</v>
      </c>
      <c r="BQ1982" s="48">
        <v>32.585597058607476</v>
      </c>
      <c r="BR1982" s="49">
        <v>44.793138822402589</v>
      </c>
      <c r="BS1982" s="13">
        <v>0</v>
      </c>
      <c r="BT1982" s="12">
        <v>337.97740623092017</v>
      </c>
      <c r="BV1982" s="14">
        <f>Таблица1[[#This Row],[Lкан_леб,мм]]</f>
        <v>57992.022593769078</v>
      </c>
      <c r="BW1982" s="50">
        <f>Таблица1[[#This Row],[угол обхв4]]+Таблица1[[#This Row],[Lдуг 3,мм]]</f>
        <v>12125.392604622626</v>
      </c>
      <c r="BX1982" s="54">
        <f>Таблица1[[#This Row],[угол обхв5]]+Таблица1[[#This Row],[Y5, мм]]</f>
        <v>58668.327595230825</v>
      </c>
      <c r="BY1982" s="14">
        <f>Таблица1[[#This Row],[угол обхв6]]+Таблица1[[#This Row],[Lдуг 4,мм]]</f>
        <v>15502.725651776291</v>
      </c>
      <c r="BZ1982" s="14">
        <f>Таблица1[[#This Row],[Т1]]+Таблица1[[#This Row],[X6, мм]]</f>
        <v>59058.09995204796</v>
      </c>
      <c r="CA1982" s="14">
        <f>Таблица1[[#This Row],[Т2]]+Таблица1[[#This Row],[Lдуг 5,мм]]</f>
        <v>20983.257833964439</v>
      </c>
      <c r="CB1982" s="14">
        <f>Таблица1[[#This Row],[Т3]]+Таблица1[[#This Row],[Y6, мм]]</f>
        <v>59290.140142667522</v>
      </c>
      <c r="CC1982" s="14">
        <f>Таблица1[[#This Row],[Т4]]+Таблица1[[#This Row],[Lдуг 6,мм]]</f>
        <v>22111.733354301497</v>
      </c>
      <c r="CD1982" s="14">
        <f>Таблица1[[#This Row],[Т5]]+Таблица1[[#This Row],[Lдуг 1,мм]]</f>
        <v>59609.109546607084</v>
      </c>
      <c r="CE1982" s="14">
        <f>Таблица1[[#This Row],[Т6]]+Таблица1[[#This Row],[Lпрям1, мм]]</f>
        <v>25436.216783264757</v>
      </c>
      <c r="CF1982" s="15">
        <f>Таблица1[[#This Row],[Т7]]+Таблица1[[#This Row],[Lдуг 2,мм]]</f>
        <v>59609.109546607084</v>
      </c>
      <c r="CG1982" s="14">
        <f>Таблица1[[#This Row],[Т8]]+Таблица1[[#This Row],[Lпрям2, мм]]</f>
        <v>25436.216783264757</v>
      </c>
      <c r="CH1982" s="14">
        <f>Таблица1[[#This Row],[Т9]]-Таблица1[[#This Row],[Т9]]</f>
        <v>0</v>
      </c>
      <c r="CI1982" s="50">
        <f>Таблица1[[#This Row],[Т9]]-Таблица1[[#This Row],[Т8]]</f>
        <v>34172.89276334233</v>
      </c>
      <c r="CJ1982" s="54">
        <f>Таблица1[[#This Row],[Т9]]-Таблица1[[#This Row],[Т7]]</f>
        <v>0</v>
      </c>
      <c r="CK1982" s="14">
        <f>Таблица1[[#This Row],[Т9]]-Таблица1[[#This Row],[Т6]]</f>
        <v>37497.376192305586</v>
      </c>
      <c r="CL1982" s="14">
        <f>Таблица1[[#This Row],[Т9]]-Таблица1[[#This Row],[Т5]]</f>
        <v>318.96940393956174</v>
      </c>
      <c r="CM1982" s="14">
        <f>Таблица1[[#This Row],[Т9]]-Таблица1[[#This Row],[Т4]]</f>
        <v>38625.851712642645</v>
      </c>
      <c r="CN1982" s="14">
        <f>Таблица1[[#This Row],[Т9]]-Таблица1[[#This Row],[Т3]]</f>
        <v>551.0095945591238</v>
      </c>
      <c r="CO1982" s="14">
        <f>Таблица1[[#This Row],[Т9]]-Таблица1[[#This Row],[Т2]]</f>
        <v>44106.383894830797</v>
      </c>
      <c r="CP1982" s="14">
        <f>Таблица1[[#This Row],[Т9]]-Таблица1[[#This Row],[Т1]]</f>
        <v>940.7819513762588</v>
      </c>
      <c r="CQ1982" s="14">
        <f>Таблица1[[#This Row],[Т9]]-Таблица1[[#This Row],[угол обхв6]]</f>
        <v>47483.716941984458</v>
      </c>
      <c r="CR1982" s="14">
        <f>Таблица1[[#This Row],[Т9]]-Таблица1[[#This Row],[угол обхв5]]</f>
        <v>1617.0869528380063</v>
      </c>
      <c r="CS1982" s="14">
        <f>Таблица1[[#This Row],[Т9]]-Таблица1[[#This Row],[угол обхв4]]</f>
        <v>59609.109546607084</v>
      </c>
      <c r="CT1982" s="14">
        <f>Таблица1[[#This Row],[Lкан_прям, мм]]+Таблица1[[#This Row],[Lкан_дуг, мм]]+Таблица1[[#This Row],[Lкан_леб,мм]]</f>
        <v>85045.326329871838</v>
      </c>
      <c r="CU1982" s="16">
        <f>Таблица1[[#This Row],[Lкан_леб,мм]]</f>
        <v>57992.022593769078</v>
      </c>
      <c r="CV1982" s="14">
        <f>2534431-(Таблица1[[#This Row],[Т23]]+Таблица1[[#This Row],[угол обхв3]])</f>
        <v>2449047.6962638972</v>
      </c>
      <c r="CW1982" s="50">
        <f>SUM(X1982:AC1982,AD1982:AI1982)-Таблица1[[#This Row],[lподв_min, мм]]</f>
        <v>23728.820305912235</v>
      </c>
      <c r="CX1982" s="17">
        <f>CW2421-Таблица1[[#This Row],[Суммарная длина каната]]</f>
        <v>-2426331.3342457442</v>
      </c>
    </row>
    <row r="1983" spans="1:102" x14ac:dyDescent="0.25">
      <c r="A1983" s="21">
        <v>1982</v>
      </c>
      <c r="B1983" s="10">
        <v>51.215510204081617</v>
      </c>
      <c r="C1983" s="10">
        <v>37.200408163265308</v>
      </c>
      <c r="D1983" s="11">
        <v>7647.1809354252282</v>
      </c>
      <c r="E1983" s="11">
        <v>10788.864162066933</v>
      </c>
      <c r="F1983" s="11">
        <v>6794.890524414328</v>
      </c>
      <c r="G1983" s="11">
        <v>11079.535893232644</v>
      </c>
      <c r="H1983" s="11">
        <v>7239.1804454252278</v>
      </c>
      <c r="I1983" s="11">
        <v>7418.8486485715475</v>
      </c>
      <c r="J1983" s="11">
        <v>3370.0155134953843</v>
      </c>
      <c r="K1983" s="11">
        <v>25474.443169777129</v>
      </c>
      <c r="L1983" s="11">
        <v>1578.8605663256251</v>
      </c>
      <c r="M1983" s="11">
        <v>57992.022593769078</v>
      </c>
      <c r="N1983" s="11">
        <v>6351.0702375090132</v>
      </c>
      <c r="O1983" s="11">
        <v>19989.605107778851</v>
      </c>
      <c r="P1983" s="43">
        <v>8705.2693963138681</v>
      </c>
      <c r="Q1983" s="11">
        <v>17578.20910903599</v>
      </c>
      <c r="R1983" s="11">
        <v>7798.507508904373</v>
      </c>
      <c r="S1983" s="11">
        <v>12173.209952741739</v>
      </c>
      <c r="T1983" s="11">
        <v>7647.1809354252282</v>
      </c>
      <c r="U1983" s="11">
        <v>10788.864162066933</v>
      </c>
      <c r="V1983" s="11">
        <v>6756.1443273741843</v>
      </c>
      <c r="W1983" s="11">
        <v>10944.555404957759</v>
      </c>
      <c r="X1983" s="12">
        <v>0</v>
      </c>
      <c r="Y1983" s="12">
        <v>663.60229069796742</v>
      </c>
      <c r="Z1983" s="12">
        <v>383.36187433301791</v>
      </c>
      <c r="AA1983" s="44">
        <v>232.04019061955924</v>
      </c>
      <c r="AB1983" s="45">
        <v>299.85621067508049</v>
      </c>
      <c r="AC1983" s="12">
        <v>0</v>
      </c>
      <c r="AD1983" s="12">
        <v>12125.392604622626</v>
      </c>
      <c r="AE1983" s="12">
        <v>3370.0273503445869</v>
      </c>
      <c r="AF1983" s="12">
        <v>5480.5321821881498</v>
      </c>
      <c r="AG1983" s="44">
        <v>1128.4755203370589</v>
      </c>
      <c r="AH1983" s="45">
        <v>3370.015512284705</v>
      </c>
      <c r="AI1983" s="12">
        <v>0</v>
      </c>
      <c r="AJ1983" s="12">
        <v>-47.502588957167738</v>
      </c>
      <c r="AK1983" s="12">
        <v>45.687632935496737</v>
      </c>
      <c r="AL1983" s="12">
        <v>99.523459958797147</v>
      </c>
      <c r="AM1983" s="44">
        <v>132.10905701740464</v>
      </c>
      <c r="AN1983" s="45">
        <v>89.999999829983622</v>
      </c>
      <c r="AO1983" s="12">
        <v>0</v>
      </c>
      <c r="AP1983" s="12">
        <v>-2141.1439182533222</v>
      </c>
      <c r="AQ1983" s="12">
        <v>6643.0113600006407</v>
      </c>
      <c r="AR1983" s="12">
        <v>9107.6463156457412</v>
      </c>
      <c r="AS1983" s="44">
        <v>8101.1904094055662</v>
      </c>
      <c r="AT1983" s="45">
        <v>7239.1809354252282</v>
      </c>
      <c r="AU1983" s="12">
        <v>0</v>
      </c>
      <c r="AV1983" s="12">
        <v>11325.085008609658</v>
      </c>
      <c r="AW1983" s="12">
        <v>20274.621565195484</v>
      </c>
      <c r="AX1983" s="12">
        <v>17510.704925543476</v>
      </c>
      <c r="AY1983" s="44">
        <v>11899.62804225754</v>
      </c>
      <c r="AZ1983" s="45">
        <v>10788.864160856254</v>
      </c>
      <c r="BA1983" s="12">
        <v>0</v>
      </c>
      <c r="BB1983" s="12">
        <v>6050.2486293399252</v>
      </c>
      <c r="BC1983" s="12">
        <v>8997.2105188054975</v>
      </c>
      <c r="BD1983" s="12">
        <v>8200.8844282362461</v>
      </c>
      <c r="BE1983" s="44">
        <v>7344.4980349240359</v>
      </c>
      <c r="BF1983" s="45">
        <v>7239.1809454252279</v>
      </c>
      <c r="BG1983" s="12">
        <v>0</v>
      </c>
      <c r="BH1983" s="12">
        <v>20265.232319894352</v>
      </c>
      <c r="BI1983" s="12">
        <v>17863.225566452627</v>
      </c>
      <c r="BJ1983" s="12">
        <v>12105.705769249224</v>
      </c>
      <c r="BK1983" s="44">
        <v>11062.446072551133</v>
      </c>
      <c r="BL1983" s="45">
        <v>7418.8486485715493</v>
      </c>
      <c r="BM1983" s="12">
        <v>0</v>
      </c>
      <c r="BN1983" s="12">
        <v>0</v>
      </c>
      <c r="BO1983" s="12">
        <v>93.190221892664468</v>
      </c>
      <c r="BP1983" s="12">
        <v>53.835827023300411</v>
      </c>
      <c r="BQ1983" s="48">
        <v>32.585597058607497</v>
      </c>
      <c r="BR1983" s="49">
        <v>42.109057187421016</v>
      </c>
      <c r="BS1983" s="13">
        <v>0</v>
      </c>
      <c r="BT1983" s="12">
        <v>337.97740623092017</v>
      </c>
      <c r="BV1983" s="14">
        <f>Таблица1[[#This Row],[Lкан_леб,мм]]</f>
        <v>57992.022593769078</v>
      </c>
      <c r="BW1983" s="50">
        <f>Таблица1[[#This Row],[угол обхв4]]+Таблица1[[#This Row],[Lдуг 3,мм]]</f>
        <v>12125.392604622626</v>
      </c>
      <c r="BX1983" s="54">
        <f>Таблица1[[#This Row],[угол обхв5]]+Таблица1[[#This Row],[Y5, мм]]</f>
        <v>58655.624884467048</v>
      </c>
      <c r="BY1983" s="14">
        <f>Таблица1[[#This Row],[угол обхв6]]+Таблица1[[#This Row],[Lдуг 4,мм]]</f>
        <v>15495.419954967212</v>
      </c>
      <c r="BZ1983" s="14">
        <f>Таблица1[[#This Row],[Т1]]+Таблица1[[#This Row],[X6, мм]]</f>
        <v>59038.986758800063</v>
      </c>
      <c r="CA1983" s="14">
        <f>Таблица1[[#This Row],[Т2]]+Таблица1[[#This Row],[Lдуг 5,мм]]</f>
        <v>20975.952137155364</v>
      </c>
      <c r="CB1983" s="14">
        <f>Таблица1[[#This Row],[Т3]]+Таблица1[[#This Row],[Y6, мм]]</f>
        <v>59271.026949419625</v>
      </c>
      <c r="CC1983" s="14">
        <f>Таблица1[[#This Row],[Т4]]+Таблица1[[#This Row],[Lдуг 6,мм]]</f>
        <v>22104.427657492422</v>
      </c>
      <c r="CD1983" s="14">
        <f>Таблица1[[#This Row],[Т5]]+Таблица1[[#This Row],[Lдуг 1,мм]]</f>
        <v>59570.883160094709</v>
      </c>
      <c r="CE1983" s="14">
        <f>Таблица1[[#This Row],[Т6]]+Таблица1[[#This Row],[Lпрям1, мм]]</f>
        <v>25474.443169777129</v>
      </c>
      <c r="CF1983" s="15">
        <f>Таблица1[[#This Row],[Т7]]+Таблица1[[#This Row],[Lдуг 2,мм]]</f>
        <v>59570.883160094709</v>
      </c>
      <c r="CG1983" s="14">
        <f>Таблица1[[#This Row],[Т8]]+Таблица1[[#This Row],[Lпрям2, мм]]</f>
        <v>25474.443169777129</v>
      </c>
      <c r="CH1983" s="14">
        <f>Таблица1[[#This Row],[Т9]]-Таблица1[[#This Row],[Т9]]</f>
        <v>0</v>
      </c>
      <c r="CI1983" s="50">
        <f>Таблица1[[#This Row],[Т9]]-Таблица1[[#This Row],[Т8]]</f>
        <v>34096.43999031758</v>
      </c>
      <c r="CJ1983" s="54">
        <f>Таблица1[[#This Row],[Т9]]-Таблица1[[#This Row],[Т7]]</f>
        <v>0</v>
      </c>
      <c r="CK1983" s="14">
        <f>Таблица1[[#This Row],[Т9]]-Таблица1[[#This Row],[Т6]]</f>
        <v>37466.455502602286</v>
      </c>
      <c r="CL1983" s="14">
        <f>Таблица1[[#This Row],[Т9]]-Таблица1[[#This Row],[Т5]]</f>
        <v>299.85621067508328</v>
      </c>
      <c r="CM1983" s="14">
        <f>Таблица1[[#This Row],[Т9]]-Таблица1[[#This Row],[Т4]]</f>
        <v>38594.931022939345</v>
      </c>
      <c r="CN1983" s="14">
        <f>Таблица1[[#This Row],[Т9]]-Таблица1[[#This Row],[Т3]]</f>
        <v>531.89640129464533</v>
      </c>
      <c r="CO1983" s="14">
        <f>Таблица1[[#This Row],[Т9]]-Таблица1[[#This Row],[Т2]]</f>
        <v>44075.463205127497</v>
      </c>
      <c r="CP1983" s="14">
        <f>Таблица1[[#This Row],[Т9]]-Таблица1[[#This Row],[Т1]]</f>
        <v>915.25827562766062</v>
      </c>
      <c r="CQ1983" s="14">
        <f>Таблица1[[#This Row],[Т9]]-Таблица1[[#This Row],[угол обхв6]]</f>
        <v>47445.490555472083</v>
      </c>
      <c r="CR1983" s="14">
        <f>Таблица1[[#This Row],[Т9]]-Таблица1[[#This Row],[угол обхв5]]</f>
        <v>1578.8605663256312</v>
      </c>
      <c r="CS1983" s="14">
        <f>Таблица1[[#This Row],[Т9]]-Таблица1[[#This Row],[угол обхв4]]</f>
        <v>59570.883160094709</v>
      </c>
      <c r="CT1983" s="14">
        <f>Таблица1[[#This Row],[Lкан_прям, мм]]+Таблица1[[#This Row],[Lкан_дуг, мм]]+Таблица1[[#This Row],[Lкан_леб,мм]]</f>
        <v>85045.326329871838</v>
      </c>
      <c r="CU1983" s="16">
        <f>Таблица1[[#This Row],[Lкан_леб,мм]]</f>
        <v>57992.022593769078</v>
      </c>
      <c r="CV1983" s="14">
        <f>2534431-(Таблица1[[#This Row],[Т23]]+Таблица1[[#This Row],[угол обхв3]])</f>
        <v>2449047.6962638972</v>
      </c>
      <c r="CW1983" s="50">
        <f>SUM(X1983:AC1983,AD1983:AI1983)-Таблица1[[#This Row],[lподв_min, мм]]</f>
        <v>23683.288222607367</v>
      </c>
      <c r="CX1983" s="17">
        <f>CW2422-Таблица1[[#This Row],[Суммарная длина каната]]</f>
        <v>-2426372.611575223</v>
      </c>
    </row>
    <row r="1984" spans="1:102" x14ac:dyDescent="0.25">
      <c r="A1984" s="21">
        <v>1983</v>
      </c>
      <c r="B1984" s="10">
        <v>51.215510204081617</v>
      </c>
      <c r="C1984" s="10">
        <v>39.884489795918363</v>
      </c>
      <c r="D1984" s="11">
        <v>8033.8391757796899</v>
      </c>
      <c r="E1984" s="11">
        <v>10827.515038614605</v>
      </c>
      <c r="F1984" s="11">
        <v>7168.8719462343588</v>
      </c>
      <c r="G1984" s="11">
        <v>11077.95603328735</v>
      </c>
      <c r="H1984" s="11">
        <v>7625.8386857796895</v>
      </c>
      <c r="I1984" s="11">
        <v>7410.3199026844604</v>
      </c>
      <c r="J1984" s="11">
        <v>3417.1951359301438</v>
      </c>
      <c r="K1984" s="11">
        <v>25512.669556289642</v>
      </c>
      <c r="L1984" s="11">
        <v>1540.6341798131145</v>
      </c>
      <c r="M1984" s="11">
        <v>57992.022593769078</v>
      </c>
      <c r="N1984" s="11">
        <v>6351.0702375090132</v>
      </c>
      <c r="O1984" s="11">
        <v>19989.605107778851</v>
      </c>
      <c r="P1984" s="43">
        <v>8772.8290779292383</v>
      </c>
      <c r="Q1984" s="11">
        <v>17658.960707323462</v>
      </c>
      <c r="R1984" s="11">
        <v>8120.172301198666</v>
      </c>
      <c r="S1984" s="11">
        <v>12217.428558030611</v>
      </c>
      <c r="T1984" s="11">
        <v>8033.8391757796899</v>
      </c>
      <c r="U1984" s="11">
        <v>10827.515038614605</v>
      </c>
      <c r="V1984" s="11">
        <v>7136.4892484764587</v>
      </c>
      <c r="W1984" s="11">
        <v>10941.309185954819</v>
      </c>
      <c r="X1984" s="12">
        <v>0</v>
      </c>
      <c r="Y1984" s="12">
        <v>650.88436054963108</v>
      </c>
      <c r="Z1984" s="12">
        <v>376.96661123345723</v>
      </c>
      <c r="AA1984" s="44">
        <v>232.0401906195587</v>
      </c>
      <c r="AB1984" s="45">
        <v>280.7430174104677</v>
      </c>
      <c r="AC1984" s="12">
        <v>0</v>
      </c>
      <c r="AD1984" s="12">
        <v>12125.392604622626</v>
      </c>
      <c r="AE1984" s="12">
        <v>3361.074114405626</v>
      </c>
      <c r="AF1984" s="12">
        <v>5480.5321821881498</v>
      </c>
      <c r="AG1984" s="44">
        <v>1128.4755203370617</v>
      </c>
      <c r="AH1984" s="45">
        <v>3417.1951347361801</v>
      </c>
      <c r="AI1984" s="12">
        <v>0</v>
      </c>
      <c r="AJ1984" s="12">
        <v>-47.502588957167738</v>
      </c>
      <c r="AK1984" s="12">
        <v>43.901643421668652</v>
      </c>
      <c r="AL1984" s="12">
        <v>96.839378326144114</v>
      </c>
      <c r="AM1984" s="44">
        <v>129.42497538475155</v>
      </c>
      <c r="AN1984" s="45">
        <v>89.999999832330971</v>
      </c>
      <c r="AO1984" s="12">
        <v>0</v>
      </c>
      <c r="AP1984" s="12">
        <v>-2141.1439182533222</v>
      </c>
      <c r="AQ1984" s="12">
        <v>6633.9866157317392</v>
      </c>
      <c r="AR1984" s="12">
        <v>9177.9257078016071</v>
      </c>
      <c r="AS1984" s="44">
        <v>8435.334683493571</v>
      </c>
      <c r="AT1984" s="45">
        <v>7625.839175779689</v>
      </c>
      <c r="AU1984" s="12">
        <v>0</v>
      </c>
      <c r="AV1984" s="12">
        <v>11325.085008609658</v>
      </c>
      <c r="AW1984" s="12">
        <v>20283.581846541179</v>
      </c>
      <c r="AX1984" s="12">
        <v>17610.373461403895</v>
      </c>
      <c r="AY1984" s="44">
        <v>11958.321103899707</v>
      </c>
      <c r="AZ1984" s="45">
        <v>10827.515037420642</v>
      </c>
      <c r="BA1984" s="12">
        <v>0</v>
      </c>
      <c r="BB1984" s="12">
        <v>6050.2486293399252</v>
      </c>
      <c r="BC1984" s="12">
        <v>9055.7454561519644</v>
      </c>
      <c r="BD1984" s="12">
        <v>8525.2689310710357</v>
      </c>
      <c r="BE1984" s="44">
        <v>7718.676793484784</v>
      </c>
      <c r="BF1984" s="45">
        <v>7625.8391857796896</v>
      </c>
      <c r="BG1984" s="12">
        <v>0</v>
      </c>
      <c r="BH1984" s="12">
        <v>20265.232319894352</v>
      </c>
      <c r="BI1984" s="12">
        <v>17952.937446085791</v>
      </c>
      <c r="BJ1984" s="12">
        <v>12168.841312111044</v>
      </c>
      <c r="BK1984" s="44">
        <v>11086.62249274551</v>
      </c>
      <c r="BL1984" s="45">
        <v>7410.3199026844622</v>
      </c>
      <c r="BM1984" s="12">
        <v>0</v>
      </c>
      <c r="BN1984" s="12">
        <v>0</v>
      </c>
      <c r="BO1984" s="12">
        <v>91.404232378836383</v>
      </c>
      <c r="BP1984" s="12">
        <v>52.937734904475462</v>
      </c>
      <c r="BQ1984" s="48">
        <v>32.585597058607419</v>
      </c>
      <c r="BR1984" s="49">
        <v>39.424975552420563</v>
      </c>
      <c r="BS1984" s="13">
        <v>0</v>
      </c>
      <c r="BT1984" s="12">
        <v>337.97740623092017</v>
      </c>
      <c r="BV1984" s="14">
        <f>Таблица1[[#This Row],[Lкан_леб,мм]]</f>
        <v>57992.022593769078</v>
      </c>
      <c r="BW1984" s="50">
        <f>Таблица1[[#This Row],[угол обхв4]]+Таблица1[[#This Row],[Lдуг 3,мм]]</f>
        <v>12125.392604622626</v>
      </c>
      <c r="BX1984" s="54">
        <f>Таблица1[[#This Row],[угол обхв5]]+Таблица1[[#This Row],[Y5, мм]]</f>
        <v>58642.906954318707</v>
      </c>
      <c r="BY1984" s="14">
        <f>Таблица1[[#This Row],[угол обхв6]]+Таблица1[[#This Row],[Lдуг 4,мм]]</f>
        <v>15486.466719028253</v>
      </c>
      <c r="BZ1984" s="14">
        <f>Таблица1[[#This Row],[Т1]]+Таблица1[[#This Row],[X6, мм]]</f>
        <v>59019.873565552167</v>
      </c>
      <c r="CA1984" s="14">
        <f>Таблица1[[#This Row],[Т2]]+Таблица1[[#This Row],[Lдуг 5,мм]]</f>
        <v>20966.998901216401</v>
      </c>
      <c r="CB1984" s="14">
        <f>Таблица1[[#This Row],[Т3]]+Таблица1[[#This Row],[Y6, мм]]</f>
        <v>59251.913756171729</v>
      </c>
      <c r="CC1984" s="14">
        <f>Таблица1[[#This Row],[Т4]]+Таблица1[[#This Row],[Lдуг 6,мм]]</f>
        <v>22095.474421553463</v>
      </c>
      <c r="CD1984" s="14">
        <f>Таблица1[[#This Row],[Т5]]+Таблица1[[#This Row],[Lдуг 1,мм]]</f>
        <v>59532.656773582195</v>
      </c>
      <c r="CE1984" s="14">
        <f>Таблица1[[#This Row],[Т6]]+Таблица1[[#This Row],[Lпрям1, мм]]</f>
        <v>25512.669556289642</v>
      </c>
      <c r="CF1984" s="15">
        <f>Таблица1[[#This Row],[Т7]]+Таблица1[[#This Row],[Lдуг 2,мм]]</f>
        <v>59532.656773582195</v>
      </c>
      <c r="CG1984" s="14">
        <f>Таблица1[[#This Row],[Т8]]+Таблица1[[#This Row],[Lпрям2, мм]]</f>
        <v>25512.669556289642</v>
      </c>
      <c r="CH1984" s="14">
        <f>Таблица1[[#This Row],[Т9]]-Таблица1[[#This Row],[Т9]]</f>
        <v>0</v>
      </c>
      <c r="CI1984" s="50">
        <f>Таблица1[[#This Row],[Т9]]-Таблица1[[#This Row],[Т8]]</f>
        <v>34019.987217292553</v>
      </c>
      <c r="CJ1984" s="54">
        <f>Таблица1[[#This Row],[Т9]]-Таблица1[[#This Row],[Т7]]</f>
        <v>0</v>
      </c>
      <c r="CK1984" s="14">
        <f>Таблица1[[#This Row],[Т9]]-Таблица1[[#This Row],[Т6]]</f>
        <v>37437.182352028729</v>
      </c>
      <c r="CL1984" s="14">
        <f>Таблица1[[#This Row],[Т9]]-Таблица1[[#This Row],[Т5]]</f>
        <v>280.74301741046656</v>
      </c>
      <c r="CM1984" s="14">
        <f>Таблица1[[#This Row],[Т9]]-Таблица1[[#This Row],[Т4]]</f>
        <v>38565.657872365795</v>
      </c>
      <c r="CN1984" s="14">
        <f>Таблица1[[#This Row],[Т9]]-Таблица1[[#This Row],[Т3]]</f>
        <v>512.78320803002862</v>
      </c>
      <c r="CO1984" s="14">
        <f>Таблица1[[#This Row],[Т9]]-Таблица1[[#This Row],[Т2]]</f>
        <v>44046.190054553939</v>
      </c>
      <c r="CP1984" s="14">
        <f>Таблица1[[#This Row],[Т9]]-Таблица1[[#This Row],[Т1]]</f>
        <v>889.74981926348846</v>
      </c>
      <c r="CQ1984" s="14">
        <f>Таблица1[[#This Row],[Т9]]-Таблица1[[#This Row],[угол обхв6]]</f>
        <v>47407.264168959569</v>
      </c>
      <c r="CR1984" s="14">
        <f>Таблица1[[#This Row],[Т9]]-Таблица1[[#This Row],[угол обхв5]]</f>
        <v>1540.634179813118</v>
      </c>
      <c r="CS1984" s="14">
        <f>Таблица1[[#This Row],[Т9]]-Таблица1[[#This Row],[угол обхв4]]</f>
        <v>59532.656773582195</v>
      </c>
      <c r="CT1984" s="14">
        <f>Таблица1[[#This Row],[Lкан_прям, мм]]+Таблица1[[#This Row],[Lкан_дуг, мм]]+Таблица1[[#This Row],[Lкан_леб,мм]]</f>
        <v>85045.326329871838</v>
      </c>
      <c r="CU1984" s="16">
        <f>Таблица1[[#This Row],[Lкан_леб,мм]]</f>
        <v>57992.022593769078</v>
      </c>
      <c r="CV1984" s="14">
        <f>2534431-(Таблица1[[#This Row],[Т23]]+Таблица1[[#This Row],[угол обхв3]])</f>
        <v>2449047.6962638972</v>
      </c>
      <c r="CW1984" s="50">
        <f>SUM(X1984:AC1984,AD1984:AI1984)-Таблица1[[#This Row],[lподв_min, мм]]</f>
        <v>23636.108600172614</v>
      </c>
      <c r="CX1984" s="17">
        <f>CW2423-Таблица1[[#This Row],[Суммарная длина каната]]</f>
        <v>-2426415.0496635428</v>
      </c>
    </row>
    <row r="1985" spans="1:102" x14ac:dyDescent="0.25">
      <c r="A1985" s="21">
        <v>1984</v>
      </c>
      <c r="B1985" s="10">
        <v>51.215510204081617</v>
      </c>
      <c r="C1985" s="10">
        <v>42.568571428571424</v>
      </c>
      <c r="D1985" s="11">
        <v>8418.263243449941</v>
      </c>
      <c r="E1985" s="11">
        <v>10884.230303647679</v>
      </c>
      <c r="F1985" s="11">
        <v>7542.5170651236695</v>
      </c>
      <c r="G1985" s="11">
        <v>11093.891056166911</v>
      </c>
      <c r="H1985" s="11">
        <v>8010.2627534499416</v>
      </c>
      <c r="I1985" s="11">
        <v>7418.2145315005764</v>
      </c>
      <c r="J1985" s="11">
        <v>3466.0157721471014</v>
      </c>
      <c r="K1985" s="11">
        <v>25550.895942802257</v>
      </c>
      <c r="L1985" s="11">
        <v>1502.407793300503</v>
      </c>
      <c r="M1985" s="11">
        <v>57992.022593769078</v>
      </c>
      <c r="N1985" s="11">
        <v>6351.0702375090132</v>
      </c>
      <c r="O1985" s="11">
        <v>19989.605107778851</v>
      </c>
      <c r="P1985" s="43">
        <v>8836.5331305375203</v>
      </c>
      <c r="Q1985" s="11">
        <v>17742.787462522694</v>
      </c>
      <c r="R1985" s="11">
        <v>8439.4134927912928</v>
      </c>
      <c r="S1985" s="11">
        <v>12276.661869992249</v>
      </c>
      <c r="T1985" s="11">
        <v>8418.263243449941</v>
      </c>
      <c r="U1985" s="11">
        <v>10884.230303647679</v>
      </c>
      <c r="V1985" s="11">
        <v>7516.5689192156851</v>
      </c>
      <c r="W1985" s="11">
        <v>10955.877673758037</v>
      </c>
      <c r="X1985" s="12">
        <v>0</v>
      </c>
      <c r="Y1985" s="12">
        <v>638.14798606741067</v>
      </c>
      <c r="Z1985" s="12">
        <v>370.58979246778063</v>
      </c>
      <c r="AA1985" s="44">
        <v>232.04019061955876</v>
      </c>
      <c r="AB1985" s="45">
        <v>261.62982414575316</v>
      </c>
      <c r="AC1985" s="12">
        <v>0</v>
      </c>
      <c r="AD1985" s="12">
        <v>12125.392604622626</v>
      </c>
      <c r="AE1985" s="12">
        <v>3350.4798646844665</v>
      </c>
      <c r="AF1985" s="12">
        <v>5480.5321821881489</v>
      </c>
      <c r="AG1985" s="44">
        <v>1128.4755203370592</v>
      </c>
      <c r="AH1985" s="45">
        <v>3466.0157709699561</v>
      </c>
      <c r="AI1985" s="12">
        <v>0</v>
      </c>
      <c r="AJ1985" s="12">
        <v>-47.502588957167738</v>
      </c>
      <c r="AK1985" s="12">
        <v>42.113063754684937</v>
      </c>
      <c r="AL1985" s="12">
        <v>94.155296693491053</v>
      </c>
      <c r="AM1985" s="44">
        <v>126.74089375209849</v>
      </c>
      <c r="AN1985" s="45">
        <v>89.999999834692659</v>
      </c>
      <c r="AO1985" s="12">
        <v>0</v>
      </c>
      <c r="AP1985" s="12">
        <v>-2141.1439182533222</v>
      </c>
      <c r="AQ1985" s="12">
        <v>6624.6733141688519</v>
      </c>
      <c r="AR1985" s="12">
        <v>9243.4606272869314</v>
      </c>
      <c r="AS1985" s="44">
        <v>8766.3638426440357</v>
      </c>
      <c r="AT1985" s="45">
        <v>8010.263243449941</v>
      </c>
      <c r="AU1985" s="12">
        <v>0</v>
      </c>
      <c r="AV1985" s="12">
        <v>11325.085008609658</v>
      </c>
      <c r="AW1985" s="12">
        <v>20292.268875749629</v>
      </c>
      <c r="AX1985" s="12">
        <v>17713.223761988822</v>
      </c>
      <c r="AY1985" s="44">
        <v>12032.597393406309</v>
      </c>
      <c r="AZ1985" s="45">
        <v>10884.230302470534</v>
      </c>
      <c r="BA1985" s="12">
        <v>0</v>
      </c>
      <c r="BB1985" s="12">
        <v>6050.2486293399252</v>
      </c>
      <c r="BC1985" s="12">
        <v>9110.1362071973581</v>
      </c>
      <c r="BD1985" s="12">
        <v>8846.340989540704</v>
      </c>
      <c r="BE1985" s="44">
        <v>8091.3128935971963</v>
      </c>
      <c r="BF1985" s="45">
        <v>8010.2632534499417</v>
      </c>
      <c r="BG1985" s="12">
        <v>0</v>
      </c>
      <c r="BH1985" s="12">
        <v>20265.232319894352</v>
      </c>
      <c r="BI1985" s="12">
        <v>18045.451230493476</v>
      </c>
      <c r="BJ1985" s="12">
        <v>12247.098169458377</v>
      </c>
      <c r="BK1985" s="44">
        <v>11128.294780233618</v>
      </c>
      <c r="BL1985" s="45">
        <v>7418.2145315005782</v>
      </c>
      <c r="BM1985" s="12">
        <v>0</v>
      </c>
      <c r="BN1985" s="12">
        <v>0</v>
      </c>
      <c r="BO1985" s="12">
        <v>89.615652711852675</v>
      </c>
      <c r="BP1985" s="12">
        <v>52.042232938806116</v>
      </c>
      <c r="BQ1985" s="48">
        <v>32.585597058607433</v>
      </c>
      <c r="BR1985" s="49">
        <v>36.74089391740582</v>
      </c>
      <c r="BS1985" s="13">
        <v>0</v>
      </c>
      <c r="BT1985" s="12">
        <v>337.97740623092017</v>
      </c>
      <c r="BV1985" s="14">
        <f>Таблица1[[#This Row],[Lкан_леб,мм]]</f>
        <v>57992.022593769078</v>
      </c>
      <c r="BW1985" s="50">
        <f>Таблица1[[#This Row],[угол обхв4]]+Таблица1[[#This Row],[Lдуг 3,мм]]</f>
        <v>12125.392604622626</v>
      </c>
      <c r="BX1985" s="54">
        <f>Таблица1[[#This Row],[угол обхв5]]+Таблица1[[#This Row],[Y5, мм]]</f>
        <v>58630.170579836486</v>
      </c>
      <c r="BY1985" s="14">
        <f>Таблица1[[#This Row],[угол обхв6]]+Таблица1[[#This Row],[Lдуг 4,мм]]</f>
        <v>15475.872469307093</v>
      </c>
      <c r="BZ1985" s="14">
        <f>Таблица1[[#This Row],[Т1]]+Таблица1[[#This Row],[X6, мм]]</f>
        <v>59000.760372304263</v>
      </c>
      <c r="CA1985" s="14">
        <f>Таблица1[[#This Row],[Т2]]+Таблица1[[#This Row],[Lдуг 5,мм]]</f>
        <v>20956.404651495242</v>
      </c>
      <c r="CB1985" s="14">
        <f>Таблица1[[#This Row],[Т3]]+Таблица1[[#This Row],[Y6, мм]]</f>
        <v>59232.800562923825</v>
      </c>
      <c r="CC1985" s="14">
        <f>Таблица1[[#This Row],[Т4]]+Таблица1[[#This Row],[Lдуг 6,мм]]</f>
        <v>22084.880171832301</v>
      </c>
      <c r="CD1985" s="14">
        <f>Таблица1[[#This Row],[Т5]]+Таблица1[[#This Row],[Lдуг 1,мм]]</f>
        <v>59494.43038706958</v>
      </c>
      <c r="CE1985" s="14">
        <f>Таблица1[[#This Row],[Т6]]+Таблица1[[#This Row],[Lпрям1, мм]]</f>
        <v>25550.895942802257</v>
      </c>
      <c r="CF1985" s="15">
        <f>Таблица1[[#This Row],[Т7]]+Таблица1[[#This Row],[Lдуг 2,мм]]</f>
        <v>59494.43038706958</v>
      </c>
      <c r="CG1985" s="14">
        <f>Таблица1[[#This Row],[Т8]]+Таблица1[[#This Row],[Lпрям2, мм]]</f>
        <v>25550.895942802257</v>
      </c>
      <c r="CH1985" s="14">
        <f>Таблица1[[#This Row],[Т9]]-Таблица1[[#This Row],[Т9]]</f>
        <v>0</v>
      </c>
      <c r="CI1985" s="50">
        <f>Таблица1[[#This Row],[Т9]]-Таблица1[[#This Row],[Т8]]</f>
        <v>33943.534444267323</v>
      </c>
      <c r="CJ1985" s="54">
        <f>Таблица1[[#This Row],[Т9]]-Таблица1[[#This Row],[Т7]]</f>
        <v>0</v>
      </c>
      <c r="CK1985" s="14">
        <f>Таблица1[[#This Row],[Т9]]-Таблица1[[#This Row],[Т6]]</f>
        <v>37409.550215237279</v>
      </c>
      <c r="CL1985" s="14">
        <f>Таблица1[[#This Row],[Т9]]-Таблица1[[#This Row],[Т5]]</f>
        <v>261.62982414575526</v>
      </c>
      <c r="CM1985" s="14">
        <f>Таблица1[[#This Row],[Т9]]-Таблица1[[#This Row],[Т4]]</f>
        <v>38538.025735574338</v>
      </c>
      <c r="CN1985" s="14">
        <f>Таблица1[[#This Row],[Т9]]-Таблица1[[#This Row],[Т3]]</f>
        <v>493.67001476531732</v>
      </c>
      <c r="CO1985" s="14">
        <f>Таблица1[[#This Row],[Т9]]-Таблица1[[#This Row],[Т2]]</f>
        <v>44018.55791776249</v>
      </c>
      <c r="CP1985" s="14">
        <f>Таблица1[[#This Row],[Т9]]-Таблица1[[#This Row],[Т1]]</f>
        <v>864.25980723309476</v>
      </c>
      <c r="CQ1985" s="14">
        <f>Таблица1[[#This Row],[Т9]]-Таблица1[[#This Row],[угол обхв6]]</f>
        <v>47369.037782446954</v>
      </c>
      <c r="CR1985" s="14">
        <f>Таблица1[[#This Row],[Т9]]-Таблица1[[#This Row],[угол обхв5]]</f>
        <v>1502.4077933005028</v>
      </c>
      <c r="CS1985" s="14">
        <f>Таблица1[[#This Row],[Т9]]-Таблица1[[#This Row],[угол обхв4]]</f>
        <v>59494.43038706958</v>
      </c>
      <c r="CT1985" s="14">
        <f>Таблица1[[#This Row],[Lкан_прям, мм]]+Таблица1[[#This Row],[Lкан_дуг, мм]]+Таблица1[[#This Row],[Lкан_леб,мм]]</f>
        <v>85045.326329871838</v>
      </c>
      <c r="CU1985" s="16">
        <f>Таблица1[[#This Row],[Lкан_леб,мм]]</f>
        <v>57992.022593769078</v>
      </c>
      <c r="CV1985" s="14">
        <f>2534431-(Таблица1[[#This Row],[Т23]]+Таблица1[[#This Row],[угол обхв3]])</f>
        <v>2449047.6962638972</v>
      </c>
      <c r="CW1985" s="50">
        <f>SUM(X1985:AC1985,AD1985:AI1985)-Таблица1[[#This Row],[lподв_min, мм]]</f>
        <v>23587.287963955656</v>
      </c>
      <c r="CX1985" s="17">
        <f>CW2424-Таблица1[[#This Row],[Суммарная длина каната]]</f>
        <v>-2426458.6081306078</v>
      </c>
    </row>
    <row r="1986" spans="1:102" x14ac:dyDescent="0.25">
      <c r="A1986" s="21">
        <v>1985</v>
      </c>
      <c r="B1986" s="10">
        <v>51.215510204081617</v>
      </c>
      <c r="C1986" s="10">
        <v>45.252653061224485</v>
      </c>
      <c r="D1986" s="11">
        <v>8799.6096535204542</v>
      </c>
      <c r="E1986" s="11">
        <v>10958.885515242351</v>
      </c>
      <c r="F1986" s="11">
        <v>7915.0060468209631</v>
      </c>
      <c r="G1986" s="11">
        <v>11127.305998005742</v>
      </c>
      <c r="H1986" s="11">
        <v>8391.6091635204539</v>
      </c>
      <c r="I1986" s="11">
        <v>7442.4158368087346</v>
      </c>
      <c r="J1986" s="11">
        <v>3516.4696784336156</v>
      </c>
      <c r="K1986" s="11">
        <v>25589.122329314941</v>
      </c>
      <c r="L1986" s="11">
        <v>1464.1814067878188</v>
      </c>
      <c r="M1986" s="11">
        <v>57992.022593769078</v>
      </c>
      <c r="N1986" s="11">
        <v>6351.0702375090132</v>
      </c>
      <c r="O1986" s="11">
        <v>19989.605107778851</v>
      </c>
      <c r="P1986" s="43">
        <v>8896.241777751251</v>
      </c>
      <c r="Q1986" s="11">
        <v>17829.505445973977</v>
      </c>
      <c r="R1986" s="11">
        <v>8755.5306199179649</v>
      </c>
      <c r="S1986" s="11">
        <v>12350.779921724636</v>
      </c>
      <c r="T1986" s="11">
        <v>8799.6096535204542</v>
      </c>
      <c r="U1986" s="11">
        <v>10958.885515242351</v>
      </c>
      <c r="V1986" s="11">
        <v>7895.5493869444408</v>
      </c>
      <c r="W1986" s="11">
        <v>10988.228902887786</v>
      </c>
      <c r="X1986" s="12">
        <v>0</v>
      </c>
      <c r="Y1986" s="12">
        <v>625.38987277269825</v>
      </c>
      <c r="Z1986" s="12">
        <v>364.2347125145958</v>
      </c>
      <c r="AA1986" s="44">
        <v>232.04019061955862</v>
      </c>
      <c r="AB1986" s="45">
        <v>242.51663088096612</v>
      </c>
      <c r="AC1986" s="12">
        <v>0</v>
      </c>
      <c r="AD1986" s="12">
        <v>12125.392604622626</v>
      </c>
      <c r="AE1986" s="12">
        <v>3338.2523448937413</v>
      </c>
      <c r="AF1986" s="12">
        <v>5480.5321821881516</v>
      </c>
      <c r="AG1986" s="44">
        <v>1128.4755203370612</v>
      </c>
      <c r="AH1986" s="45">
        <v>3516.46967727336</v>
      </c>
      <c r="AI1986" s="12">
        <v>0</v>
      </c>
      <c r="AJ1986" s="12">
        <v>-47.502588957167738</v>
      </c>
      <c r="AK1986" s="12">
        <v>40.321431288173251</v>
      </c>
      <c r="AL1986" s="12">
        <v>91.471215060837977</v>
      </c>
      <c r="AM1986" s="44">
        <v>124.05681211944538</v>
      </c>
      <c r="AN1986" s="45">
        <v>89.999999837064479</v>
      </c>
      <c r="AO1986" s="12">
        <v>0</v>
      </c>
      <c r="AP1986" s="12">
        <v>-2141.1439182533222</v>
      </c>
      <c r="AQ1986" s="12">
        <v>6615.076840654061</v>
      </c>
      <c r="AR1986" s="12">
        <v>9304.107280513661</v>
      </c>
      <c r="AS1986" s="44">
        <v>9093.5515584976674</v>
      </c>
      <c r="AT1986" s="45">
        <v>8391.6096535204542</v>
      </c>
      <c r="AU1986" s="12">
        <v>0</v>
      </c>
      <c r="AV1986" s="12">
        <v>11325.085008609658</v>
      </c>
      <c r="AW1986" s="12">
        <v>20300.67505730116</v>
      </c>
      <c r="AX1986" s="12">
        <v>17819.030158084497</v>
      </c>
      <c r="AY1986" s="44">
        <v>12122.293937292994</v>
      </c>
      <c r="AZ1986" s="45">
        <v>10958.885514082096</v>
      </c>
      <c r="BA1986" s="12">
        <v>0</v>
      </c>
      <c r="BB1986" s="12">
        <v>6050.2486293399252</v>
      </c>
      <c r="BC1986" s="12">
        <v>9160.2483808962988</v>
      </c>
      <c r="BD1986" s="12">
        <v>9163.3961226803731</v>
      </c>
      <c r="BE1986" s="44">
        <v>8461.5887149407499</v>
      </c>
      <c r="BF1986" s="45">
        <v>8391.6096635204558</v>
      </c>
      <c r="BG1986" s="12">
        <v>0</v>
      </c>
      <c r="BH1986" s="12">
        <v>20265.232319894352</v>
      </c>
      <c r="BI1986" s="12">
        <v>18140.575395496289</v>
      </c>
      <c r="BJ1986" s="12">
        <v>12340.304633835154</v>
      </c>
      <c r="BK1986" s="44">
        <v>11187.371499673991</v>
      </c>
      <c r="BL1986" s="45">
        <v>7442.4158368087365</v>
      </c>
      <c r="BM1986" s="12">
        <v>0</v>
      </c>
      <c r="BN1986" s="12">
        <v>0</v>
      </c>
      <c r="BO1986" s="12">
        <v>87.824020245340989</v>
      </c>
      <c r="BP1986" s="12">
        <v>51.149783772664726</v>
      </c>
      <c r="BQ1986" s="48">
        <v>32.585597058607412</v>
      </c>
      <c r="BR1986" s="49">
        <v>34.056812282380896</v>
      </c>
      <c r="BS1986" s="13">
        <v>0</v>
      </c>
      <c r="BT1986" s="12">
        <v>337.97740623092017</v>
      </c>
      <c r="BV1986" s="14">
        <f>Таблица1[[#This Row],[Lкан_леб,мм]]</f>
        <v>57992.022593769078</v>
      </c>
      <c r="BW1986" s="50">
        <f>Таблица1[[#This Row],[угол обхв4]]+Таблица1[[#This Row],[Lдуг 3,мм]]</f>
        <v>12125.392604622626</v>
      </c>
      <c r="BX1986" s="54">
        <f>Таблица1[[#This Row],[угол обхв5]]+Таблица1[[#This Row],[Y5, мм]]</f>
        <v>58617.412466541777</v>
      </c>
      <c r="BY1986" s="14">
        <f>Таблица1[[#This Row],[угол обхв6]]+Таблица1[[#This Row],[Lдуг 4,мм]]</f>
        <v>15463.644949516367</v>
      </c>
      <c r="BZ1986" s="14">
        <f>Таблица1[[#This Row],[Т1]]+Таблица1[[#This Row],[X6, мм]]</f>
        <v>58981.647179056374</v>
      </c>
      <c r="CA1986" s="14">
        <f>Таблица1[[#This Row],[Т2]]+Таблица1[[#This Row],[Lдуг 5,мм]]</f>
        <v>20944.17713170452</v>
      </c>
      <c r="CB1986" s="14">
        <f>Таблица1[[#This Row],[Т3]]+Таблица1[[#This Row],[Y6, мм]]</f>
        <v>59213.687369675936</v>
      </c>
      <c r="CC1986" s="14">
        <f>Таблица1[[#This Row],[Т4]]+Таблица1[[#This Row],[Lдуг 6,мм]]</f>
        <v>22072.652652041583</v>
      </c>
      <c r="CD1986" s="14">
        <f>Таблица1[[#This Row],[Т5]]+Таблица1[[#This Row],[Lдуг 1,мм]]</f>
        <v>59456.2040005569</v>
      </c>
      <c r="CE1986" s="14">
        <f>Таблица1[[#This Row],[Т6]]+Таблица1[[#This Row],[Lпрям1, мм]]</f>
        <v>25589.122329314941</v>
      </c>
      <c r="CF1986" s="15">
        <f>Таблица1[[#This Row],[Т7]]+Таблица1[[#This Row],[Lдуг 2,мм]]</f>
        <v>59456.2040005569</v>
      </c>
      <c r="CG1986" s="14">
        <f>Таблица1[[#This Row],[Т8]]+Таблица1[[#This Row],[Lпрям2, мм]]</f>
        <v>25589.122329314941</v>
      </c>
      <c r="CH1986" s="14">
        <f>Таблица1[[#This Row],[Т9]]-Таблица1[[#This Row],[Т9]]</f>
        <v>0</v>
      </c>
      <c r="CI1986" s="50">
        <f>Таблица1[[#This Row],[Т9]]-Таблица1[[#This Row],[Т8]]</f>
        <v>33867.081671241962</v>
      </c>
      <c r="CJ1986" s="54">
        <f>Таблица1[[#This Row],[Т9]]-Таблица1[[#This Row],[Т7]]</f>
        <v>0</v>
      </c>
      <c r="CK1986" s="14">
        <f>Таблица1[[#This Row],[Т9]]-Таблица1[[#This Row],[Т6]]</f>
        <v>37383.551348515321</v>
      </c>
      <c r="CL1986" s="14">
        <f>Таблица1[[#This Row],[Т9]]-Таблица1[[#This Row],[Т5]]</f>
        <v>242.51663088096393</v>
      </c>
      <c r="CM1986" s="14">
        <f>Таблица1[[#This Row],[Т9]]-Таблица1[[#This Row],[Т4]]</f>
        <v>38512.026868852379</v>
      </c>
      <c r="CN1986" s="14">
        <f>Таблица1[[#This Row],[Т9]]-Таблица1[[#This Row],[Т3]]</f>
        <v>474.55682150052598</v>
      </c>
      <c r="CO1986" s="14">
        <f>Таблица1[[#This Row],[Т9]]-Таблица1[[#This Row],[Т2]]</f>
        <v>43992.559051040531</v>
      </c>
      <c r="CP1986" s="14">
        <f>Таблица1[[#This Row],[Т9]]-Таблица1[[#This Row],[Т1]]</f>
        <v>838.79153401512303</v>
      </c>
      <c r="CQ1986" s="14">
        <f>Таблица1[[#This Row],[Т9]]-Таблица1[[#This Row],[угол обхв6]]</f>
        <v>47330.811395934274</v>
      </c>
      <c r="CR1986" s="14">
        <f>Таблица1[[#This Row],[Т9]]-Таблица1[[#This Row],[угол обхв5]]</f>
        <v>1464.1814067878222</v>
      </c>
      <c r="CS1986" s="14">
        <f>Таблица1[[#This Row],[Т9]]-Таблица1[[#This Row],[угол обхв4]]</f>
        <v>59456.2040005569</v>
      </c>
      <c r="CT1986" s="14">
        <f>Таблица1[[#This Row],[Lкан_прям, мм]]+Таблица1[[#This Row],[Lкан_дуг, мм]]+Таблица1[[#This Row],[Lкан_леб,мм]]</f>
        <v>85045.326329871838</v>
      </c>
      <c r="CU1986" s="16">
        <f>Таблица1[[#This Row],[Lкан_леб,мм]]</f>
        <v>57992.022593769078</v>
      </c>
      <c r="CV1986" s="14">
        <f>2534431-(Таблица1[[#This Row],[Т23]]+Таблица1[[#This Row],[угол обхв3]])</f>
        <v>2449047.6962638972</v>
      </c>
      <c r="CW1986" s="50">
        <f>SUM(X1986:AC1986,AD1986:AI1986)-Таблица1[[#This Row],[lподв_min, мм]]</f>
        <v>23536.834057669144</v>
      </c>
      <c r="CX1986" s="17">
        <f>CW2425-Таблица1[[#This Row],[Суммарная длина каната]]</f>
        <v>-2426503.2443887987</v>
      </c>
    </row>
    <row r="1987" spans="1:102" x14ac:dyDescent="0.25">
      <c r="A1987" s="21">
        <v>1986</v>
      </c>
      <c r="B1987" s="10">
        <v>51.215510204081617</v>
      </c>
      <c r="C1987" s="10">
        <v>47.936734693877547</v>
      </c>
      <c r="D1987" s="11">
        <v>9177.0416739249085</v>
      </c>
      <c r="E1987" s="11">
        <v>11051.316868501533</v>
      </c>
      <c r="F1987" s="11">
        <v>8285.52159380591</v>
      </c>
      <c r="G1987" s="11">
        <v>11178.127541335552</v>
      </c>
      <c r="H1987" s="11">
        <v>8769.0411839249082</v>
      </c>
      <c r="I1987" s="11">
        <v>7482.7689818382751</v>
      </c>
      <c r="J1987" s="11">
        <v>3568.5478866632589</v>
      </c>
      <c r="K1987" s="11">
        <v>25627.348715827666</v>
      </c>
      <c r="L1987" s="11">
        <v>1425.9550202750929</v>
      </c>
      <c r="M1987" s="11">
        <v>57992.022593769078</v>
      </c>
      <c r="N1987" s="11">
        <v>6351.0702375090132</v>
      </c>
      <c r="O1987" s="11">
        <v>19989.605107778851</v>
      </c>
      <c r="P1987" s="43">
        <v>8951.8240097105227</v>
      </c>
      <c r="Q1987" s="11">
        <v>17918.924385222756</v>
      </c>
      <c r="R1987" s="11">
        <v>9067.8300734873264</v>
      </c>
      <c r="S1987" s="11">
        <v>12439.620086941173</v>
      </c>
      <c r="T1987" s="11">
        <v>9177.0416739249085</v>
      </c>
      <c r="U1987" s="11">
        <v>11051.316868501533</v>
      </c>
      <c r="V1987" s="11">
        <v>8272.5991108340095</v>
      </c>
      <c r="W1987" s="11">
        <v>11038.291889823353</v>
      </c>
      <c r="X1987" s="12">
        <v>0</v>
      </c>
      <c r="Y1987" s="12">
        <v>612.60664361725151</v>
      </c>
      <c r="Z1987" s="12">
        <v>357.9047484221453</v>
      </c>
      <c r="AA1987" s="44">
        <v>232.04019061955913</v>
      </c>
      <c r="AB1987" s="45">
        <v>223.40343761613707</v>
      </c>
      <c r="AC1987" s="12">
        <v>0</v>
      </c>
      <c r="AD1987" s="12">
        <v>12125.392604622626</v>
      </c>
      <c r="AE1987" s="12">
        <v>3324.4005231598976</v>
      </c>
      <c r="AF1987" s="12">
        <v>5480.532182188148</v>
      </c>
      <c r="AG1987" s="44">
        <v>1128.4755203370594</v>
      </c>
      <c r="AH1987" s="45">
        <v>3568.5478855199353</v>
      </c>
      <c r="AI1987" s="12">
        <v>0</v>
      </c>
      <c r="AJ1987" s="12">
        <v>-47.502588957167738</v>
      </c>
      <c r="AK1987" s="12">
        <v>38.526271780438734</v>
      </c>
      <c r="AL1987" s="12">
        <v>88.787133428184887</v>
      </c>
      <c r="AM1987" s="44">
        <v>121.37273048679238</v>
      </c>
      <c r="AN1987" s="45">
        <v>89.999999839442296</v>
      </c>
      <c r="AO1987" s="12">
        <v>0</v>
      </c>
      <c r="AP1987" s="12">
        <v>-2141.1439182533222</v>
      </c>
      <c r="AQ1987" s="12">
        <v>6605.2025927764389</v>
      </c>
      <c r="AR1987" s="12">
        <v>9359.7325994939183</v>
      </c>
      <c r="AS1987" s="44">
        <v>9416.1799314064519</v>
      </c>
      <c r="AT1987" s="45">
        <v>8769.0416739249085</v>
      </c>
      <c r="AU1987" s="12">
        <v>0</v>
      </c>
      <c r="AV1987" s="12">
        <v>11325.085008609658</v>
      </c>
      <c r="AW1987" s="12">
        <v>20308.792742260874</v>
      </c>
      <c r="AX1987" s="12">
        <v>17927.560494353682</v>
      </c>
      <c r="AY1987" s="44">
        <v>12227.213927690258</v>
      </c>
      <c r="AZ1987" s="45">
        <v>11051.316867358211</v>
      </c>
      <c r="BA1987" s="12">
        <v>0</v>
      </c>
      <c r="BB1987" s="12">
        <v>6050.2486293399252</v>
      </c>
      <c r="BC1987" s="12">
        <v>9205.9563649779466</v>
      </c>
      <c r="BD1987" s="12">
        <v>9475.7386632707239</v>
      </c>
      <c r="BE1987" s="44">
        <v>8828.691816005783</v>
      </c>
      <c r="BF1987" s="45">
        <v>8769.0416839249083</v>
      </c>
      <c r="BG1987" s="12">
        <v>0</v>
      </c>
      <c r="BH1987" s="12">
        <v>20265.232319894352</v>
      </c>
      <c r="BI1987" s="12">
        <v>18238.112019704779</v>
      </c>
      <c r="BJ1987" s="12">
        <v>12448.256196072101</v>
      </c>
      <c r="BK1987" s="44">
        <v>11263.72302775245</v>
      </c>
      <c r="BL1987" s="45">
        <v>7482.768981838276</v>
      </c>
      <c r="BM1987" s="12">
        <v>0</v>
      </c>
      <c r="BN1987" s="12">
        <v>0</v>
      </c>
      <c r="BO1987" s="12">
        <v>86.028860737606465</v>
      </c>
      <c r="BP1987" s="12">
        <v>50.260861647746161</v>
      </c>
      <c r="BQ1987" s="48">
        <v>32.585597058607483</v>
      </c>
      <c r="BR1987" s="49">
        <v>31.372730647350075</v>
      </c>
      <c r="BS1987" s="13">
        <v>0</v>
      </c>
      <c r="BT1987" s="12">
        <v>337.97740623092017</v>
      </c>
      <c r="BV1987" s="14">
        <f>Таблица1[[#This Row],[Lкан_леб,мм]]</f>
        <v>57992.022593769078</v>
      </c>
      <c r="BW1987" s="50">
        <f>Таблица1[[#This Row],[угол обхв4]]+Таблица1[[#This Row],[Lдуг 3,мм]]</f>
        <v>12125.392604622626</v>
      </c>
      <c r="BX1987" s="54">
        <f>Таблица1[[#This Row],[угол обхв5]]+Таблица1[[#This Row],[Y5, мм]]</f>
        <v>58604.629237386333</v>
      </c>
      <c r="BY1987" s="14">
        <f>Таблица1[[#This Row],[угол обхв6]]+Таблица1[[#This Row],[Lдуг 4,мм]]</f>
        <v>15449.793127782523</v>
      </c>
      <c r="BZ1987" s="14">
        <f>Таблица1[[#This Row],[Т1]]+Таблица1[[#This Row],[X6, мм]]</f>
        <v>58962.533985808477</v>
      </c>
      <c r="CA1987" s="14">
        <f>Таблица1[[#This Row],[Т2]]+Таблица1[[#This Row],[Lдуг 5,мм]]</f>
        <v>20930.325309970671</v>
      </c>
      <c r="CB1987" s="14">
        <f>Таблица1[[#This Row],[Т3]]+Таблица1[[#This Row],[Y6, мм]]</f>
        <v>59194.574176428039</v>
      </c>
      <c r="CC1987" s="14">
        <f>Таблица1[[#This Row],[Т4]]+Таблица1[[#This Row],[Lдуг 6,мм]]</f>
        <v>22058.800830307729</v>
      </c>
      <c r="CD1987" s="14">
        <f>Таблица1[[#This Row],[Т5]]+Таблица1[[#This Row],[Lдуг 1,мм]]</f>
        <v>59417.977614044175</v>
      </c>
      <c r="CE1987" s="14">
        <f>Таблица1[[#This Row],[Т6]]+Таблица1[[#This Row],[Lпрям1, мм]]</f>
        <v>25627.348715827666</v>
      </c>
      <c r="CF1987" s="15">
        <f>Таблица1[[#This Row],[Т7]]+Таблица1[[#This Row],[Lдуг 2,мм]]</f>
        <v>59417.977614044175</v>
      </c>
      <c r="CG1987" s="14">
        <f>Таблица1[[#This Row],[Т8]]+Таблица1[[#This Row],[Lпрям2, мм]]</f>
        <v>25627.348715827666</v>
      </c>
      <c r="CH1987" s="14">
        <f>Таблица1[[#This Row],[Т9]]-Таблица1[[#This Row],[Т9]]</f>
        <v>0</v>
      </c>
      <c r="CI1987" s="50">
        <f>Таблица1[[#This Row],[Т9]]-Таблица1[[#This Row],[Т8]]</f>
        <v>33790.628898216513</v>
      </c>
      <c r="CJ1987" s="54">
        <f>Таблица1[[#This Row],[Т9]]-Таблица1[[#This Row],[Т7]]</f>
        <v>0</v>
      </c>
      <c r="CK1987" s="14">
        <f>Таблица1[[#This Row],[Т9]]-Таблица1[[#This Row],[Т6]]</f>
        <v>37359.176783736446</v>
      </c>
      <c r="CL1987" s="14">
        <f>Таблица1[[#This Row],[Т9]]-Таблица1[[#This Row],[Т5]]</f>
        <v>223.40343761613622</v>
      </c>
      <c r="CM1987" s="14">
        <f>Таблица1[[#This Row],[Т9]]-Таблица1[[#This Row],[Т4]]</f>
        <v>38487.652304073505</v>
      </c>
      <c r="CN1987" s="14">
        <f>Таблица1[[#This Row],[Т9]]-Таблица1[[#This Row],[Т3]]</f>
        <v>455.44362823569827</v>
      </c>
      <c r="CO1987" s="14">
        <f>Таблица1[[#This Row],[Т9]]-Таблица1[[#This Row],[Т2]]</f>
        <v>43968.184486261656</v>
      </c>
      <c r="CP1987" s="14">
        <f>Таблица1[[#This Row],[Т9]]-Таблица1[[#This Row],[Т1]]</f>
        <v>813.34837665784289</v>
      </c>
      <c r="CQ1987" s="14">
        <f>Таблица1[[#This Row],[Т9]]-Таблица1[[#This Row],[угол обхв6]]</f>
        <v>47292.585009421549</v>
      </c>
      <c r="CR1987" s="14">
        <f>Таблица1[[#This Row],[Т9]]-Таблица1[[#This Row],[угол обхв5]]</f>
        <v>1425.9550202750979</v>
      </c>
      <c r="CS1987" s="14">
        <f>Таблица1[[#This Row],[Т9]]-Таблица1[[#This Row],[угол обхв4]]</f>
        <v>59417.977614044175</v>
      </c>
      <c r="CT1987" s="14">
        <f>Таблица1[[#This Row],[Lкан_прям, мм]]+Таблица1[[#This Row],[Lкан_дуг, мм]]+Таблица1[[#This Row],[Lкан_леб,мм]]</f>
        <v>85045.326329871838</v>
      </c>
      <c r="CU1987" s="16">
        <f>Таблица1[[#This Row],[Lкан_леб,мм]]</f>
        <v>57992.022593769078</v>
      </c>
      <c r="CV1987" s="14">
        <f>2534431-(Таблица1[[#This Row],[Т23]]+Таблица1[[#This Row],[угол обхв3]])</f>
        <v>2449047.6962638972</v>
      </c>
      <c r="CW1987" s="50">
        <f>SUM(X1987:AC1987,AD1987:AI1987)-Таблица1[[#This Row],[lподв_min, мм]]</f>
        <v>23484.755849439502</v>
      </c>
      <c r="CX1987" s="17">
        <f>CW2426-Таблица1[[#This Row],[Суммарная длина каната]]</f>
        <v>-2426548.9134966233</v>
      </c>
    </row>
    <row r="1988" spans="1:102" x14ac:dyDescent="0.25">
      <c r="A1988" s="21">
        <v>1987</v>
      </c>
      <c r="B1988" s="10">
        <v>51.215510204081617</v>
      </c>
      <c r="C1988" s="10">
        <v>50.620816326530601</v>
      </c>
      <c r="D1988" s="11">
        <v>9549.731161363703</v>
      </c>
      <c r="E1988" s="11">
        <v>11161.321554967704</v>
      </c>
      <c r="F1988" s="11">
        <v>8653.2507385743083</v>
      </c>
      <c r="G1988" s="11">
        <v>11246.244175955002</v>
      </c>
      <c r="H1988" s="11">
        <v>9141.7306713637026</v>
      </c>
      <c r="I1988" s="11">
        <v>7539.0813579255364</v>
      </c>
      <c r="J1988" s="11">
        <v>3622.2401970421679</v>
      </c>
      <c r="K1988" s="11">
        <v>25665.575102340412</v>
      </c>
      <c r="L1988" s="11">
        <v>1387.7286337623502</v>
      </c>
      <c r="M1988" s="11">
        <v>57992.022593769078</v>
      </c>
      <c r="N1988" s="11">
        <v>6351.0702375090132</v>
      </c>
      <c r="O1988" s="11">
        <v>19989.605107778851</v>
      </c>
      <c r="P1988" s="43">
        <v>9003.1578705385546</v>
      </c>
      <c r="Q1988" s="11">
        <v>18010.848081506352</v>
      </c>
      <c r="R1988" s="11">
        <v>9375.6266209648802</v>
      </c>
      <c r="S1988" s="11">
        <v>12542.987436797503</v>
      </c>
      <c r="T1988" s="11">
        <v>9549.731161363703</v>
      </c>
      <c r="U1988" s="11">
        <v>11161.321554967704</v>
      </c>
      <c r="V1988" s="11">
        <v>8646.8907864015291</v>
      </c>
      <c r="W1988" s="11">
        <v>11105.956788751591</v>
      </c>
      <c r="X1988" s="12">
        <v>0</v>
      </c>
      <c r="Y1988" s="12">
        <v>599.79482532309612</v>
      </c>
      <c r="Z1988" s="12">
        <v>351.60337346840373</v>
      </c>
      <c r="AA1988" s="44">
        <v>232.04019061955833</v>
      </c>
      <c r="AB1988" s="45">
        <v>204.29024435129205</v>
      </c>
      <c r="AC1988" s="12">
        <v>0</v>
      </c>
      <c r="AD1988" s="12">
        <v>12125.392604622626</v>
      </c>
      <c r="AE1988" s="12">
        <v>3308.934599276783</v>
      </c>
      <c r="AF1988" s="12">
        <v>5480.5321821881516</v>
      </c>
      <c r="AG1988" s="44">
        <v>1128.4755203370603</v>
      </c>
      <c r="AH1988" s="45">
        <v>3622.2401959157905</v>
      </c>
      <c r="AI1988" s="12">
        <v>0</v>
      </c>
      <c r="AJ1988" s="12">
        <v>-47.502588957167738</v>
      </c>
      <c r="AK1988" s="12">
        <v>36.727097476165213</v>
      </c>
      <c r="AL1988" s="12">
        <v>86.103051795531883</v>
      </c>
      <c r="AM1988" s="44">
        <v>118.68864885413925</v>
      </c>
      <c r="AN1988" s="45">
        <v>89.99999984182223</v>
      </c>
      <c r="AO1988" s="12">
        <v>0</v>
      </c>
      <c r="AP1988" s="12">
        <v>-2141.1439182533222</v>
      </c>
      <c r="AQ1988" s="12">
        <v>6595.0559805018283</v>
      </c>
      <c r="AR1988" s="12">
        <v>9410.214533811446</v>
      </c>
      <c r="AS1988" s="44">
        <v>9733.5410656147506</v>
      </c>
      <c r="AT1988" s="45">
        <v>9141.731161363703</v>
      </c>
      <c r="AU1988" s="12">
        <v>0</v>
      </c>
      <c r="AV1988" s="12">
        <v>11325.085008609658</v>
      </c>
      <c r="AW1988" s="12">
        <v>20316.614216545324</v>
      </c>
      <c r="AX1988" s="12">
        <v>18038.576638719798</v>
      </c>
      <c r="AY1988" s="44">
        <v>12347.127154169875</v>
      </c>
      <c r="AZ1988" s="45">
        <v>11161.32155384133</v>
      </c>
      <c r="BA1988" s="12">
        <v>0</v>
      </c>
      <c r="BB1988" s="12">
        <v>6050.2486293399252</v>
      </c>
      <c r="BC1988" s="12">
        <v>9247.1436135313688</v>
      </c>
      <c r="BD1988" s="12">
        <v>9782.6832842377717</v>
      </c>
      <c r="BE1988" s="44">
        <v>9191.8167167138308</v>
      </c>
      <c r="BF1988" s="45">
        <v>9141.7311713637027</v>
      </c>
      <c r="BG1988" s="12">
        <v>0</v>
      </c>
      <c r="BH1988" s="12">
        <v>20265.232319894352</v>
      </c>
      <c r="BI1988" s="12">
        <v>18337.857190272829</v>
      </c>
      <c r="BJ1988" s="12">
        <v>12570.71599401095</v>
      </c>
      <c r="BK1988" s="44">
        <v>11357.181837595332</v>
      </c>
      <c r="BL1988" s="45">
        <v>7539.0813579255382</v>
      </c>
      <c r="BM1988" s="12">
        <v>0</v>
      </c>
      <c r="BN1988" s="12">
        <v>0</v>
      </c>
      <c r="BO1988" s="12">
        <v>84.229686433332944</v>
      </c>
      <c r="BP1988" s="12">
        <v>49.375954319366663</v>
      </c>
      <c r="BQ1988" s="48">
        <v>32.58559705860737</v>
      </c>
      <c r="BR1988" s="49">
        <v>28.688649012317015</v>
      </c>
      <c r="BS1988" s="13">
        <v>0</v>
      </c>
      <c r="BT1988" s="12">
        <v>337.97740623092017</v>
      </c>
      <c r="BV1988" s="14">
        <f>Таблица1[[#This Row],[Lкан_леб,мм]]</f>
        <v>57992.022593769078</v>
      </c>
      <c r="BW1988" s="50">
        <f>Таблица1[[#This Row],[угол обхв4]]+Таблица1[[#This Row],[Lдуг 3,мм]]</f>
        <v>12125.392604622626</v>
      </c>
      <c r="BX1988" s="54">
        <f>Таблица1[[#This Row],[угол обхв5]]+Таблица1[[#This Row],[Y5, мм]]</f>
        <v>58591.817419092171</v>
      </c>
      <c r="BY1988" s="14">
        <f>Таблица1[[#This Row],[угол обхв6]]+Таблица1[[#This Row],[Lдуг 4,мм]]</f>
        <v>15434.327203899409</v>
      </c>
      <c r="BZ1988" s="14">
        <f>Таблица1[[#This Row],[Т1]]+Таблица1[[#This Row],[X6, мм]]</f>
        <v>58943.420792560573</v>
      </c>
      <c r="CA1988" s="14">
        <f>Таблица1[[#This Row],[Т2]]+Таблица1[[#This Row],[Lдуг 5,мм]]</f>
        <v>20914.859386087563</v>
      </c>
      <c r="CB1988" s="14">
        <f>Таблица1[[#This Row],[Т3]]+Таблица1[[#This Row],[Y6, мм]]</f>
        <v>59175.460983180128</v>
      </c>
      <c r="CC1988" s="14">
        <f>Таблица1[[#This Row],[Т4]]+Таблица1[[#This Row],[Lдуг 6,мм]]</f>
        <v>22043.334906424621</v>
      </c>
      <c r="CD1988" s="14">
        <f>Таблица1[[#This Row],[Т5]]+Таблица1[[#This Row],[Lдуг 1,мм]]</f>
        <v>59379.751227531422</v>
      </c>
      <c r="CE1988" s="14">
        <f>Таблица1[[#This Row],[Т6]]+Таблица1[[#This Row],[Lпрям1, мм]]</f>
        <v>25665.575102340412</v>
      </c>
      <c r="CF1988" s="15">
        <f>Таблица1[[#This Row],[Т7]]+Таблица1[[#This Row],[Lдуг 2,мм]]</f>
        <v>59379.751227531422</v>
      </c>
      <c r="CG1988" s="14">
        <f>Таблица1[[#This Row],[Т8]]+Таблица1[[#This Row],[Lпрям2, мм]]</f>
        <v>25665.575102340412</v>
      </c>
      <c r="CH1988" s="14">
        <f>Таблица1[[#This Row],[Т9]]-Таблица1[[#This Row],[Т9]]</f>
        <v>0</v>
      </c>
      <c r="CI1988" s="50">
        <f>Таблица1[[#This Row],[Т9]]-Таблица1[[#This Row],[Т8]]</f>
        <v>33714.176125191007</v>
      </c>
      <c r="CJ1988" s="54">
        <f>Таблица1[[#This Row],[Т9]]-Таблица1[[#This Row],[Т7]]</f>
        <v>0</v>
      </c>
      <c r="CK1988" s="14">
        <f>Таблица1[[#This Row],[Т9]]-Таблица1[[#This Row],[Т6]]</f>
        <v>37336.416321106801</v>
      </c>
      <c r="CL1988" s="14">
        <f>Таблица1[[#This Row],[Т9]]-Таблица1[[#This Row],[Т5]]</f>
        <v>204.29024435129395</v>
      </c>
      <c r="CM1988" s="14">
        <f>Таблица1[[#This Row],[Т9]]-Таблица1[[#This Row],[Т4]]</f>
        <v>38464.891841443859</v>
      </c>
      <c r="CN1988" s="14">
        <f>Таблица1[[#This Row],[Т9]]-Таблица1[[#This Row],[Т3]]</f>
        <v>436.33043497084873</v>
      </c>
      <c r="CO1988" s="14">
        <f>Таблица1[[#This Row],[Т9]]-Таблица1[[#This Row],[Т2]]</f>
        <v>43945.424023632011</v>
      </c>
      <c r="CP1988" s="14">
        <f>Таблица1[[#This Row],[Т9]]-Таблица1[[#This Row],[Т1]]</f>
        <v>787.93380843925115</v>
      </c>
      <c r="CQ1988" s="14">
        <f>Таблица1[[#This Row],[Т9]]-Таблица1[[#This Row],[угол обхв6]]</f>
        <v>47254.358622908796</v>
      </c>
      <c r="CR1988" s="14">
        <f>Таблица1[[#This Row],[Т9]]-Таблица1[[#This Row],[угол обхв5]]</f>
        <v>1387.7286337623445</v>
      </c>
      <c r="CS1988" s="14">
        <f>Таблица1[[#This Row],[Т9]]-Таблица1[[#This Row],[угол обхв4]]</f>
        <v>59379.751227531422</v>
      </c>
      <c r="CT1988" s="14">
        <f>Таблица1[[#This Row],[Lкан_прям, мм]]+Таблица1[[#This Row],[Lкан_дуг, мм]]+Таблица1[[#This Row],[Lкан_леб,мм]]</f>
        <v>85045.326329871838</v>
      </c>
      <c r="CU1988" s="16">
        <f>Таблица1[[#This Row],[Lкан_леб,мм]]</f>
        <v>57992.022593769078</v>
      </c>
      <c r="CV1988" s="14">
        <f>2534431-(Таблица1[[#This Row],[Т23]]+Таблица1[[#This Row],[угол обхв3]])</f>
        <v>2449047.6962638972</v>
      </c>
      <c r="CW1988" s="50">
        <f>SUM(X1988:AC1988,AD1988:AI1988)-Таблица1[[#This Row],[lподв_min, мм]]</f>
        <v>23431.063539060593</v>
      </c>
      <c r="CX1988" s="17">
        <f>CW2427-Таблица1[[#This Row],[Суммарная длина каната]]</f>
        <v>-2426559.5939686485</v>
      </c>
    </row>
    <row r="1989" spans="1:102" x14ac:dyDescent="0.25">
      <c r="A1989" s="21">
        <v>1988</v>
      </c>
      <c r="B1989" s="10">
        <v>51.215510204081617</v>
      </c>
      <c r="C1989" s="10">
        <v>53.304897959183663</v>
      </c>
      <c r="D1989" s="11">
        <v>9916.8603783763938</v>
      </c>
      <c r="E1989" s="11">
        <v>11288.658207615561</v>
      </c>
      <c r="F1989" s="11">
        <v>9017.386627412523</v>
      </c>
      <c r="G1989" s="11">
        <v>11331.50644360009</v>
      </c>
      <c r="H1989" s="11">
        <v>9508.8598883763934</v>
      </c>
      <c r="I1989" s="11">
        <v>7611.1230380854431</v>
      </c>
      <c r="J1989" s="11">
        <v>3677.5351695301183</v>
      </c>
      <c r="K1989" s="11">
        <v>25703.801488853129</v>
      </c>
      <c r="L1989" s="11">
        <v>1349.5022472496214</v>
      </c>
      <c r="M1989" s="11">
        <v>57992.022593769078</v>
      </c>
      <c r="N1989" s="11">
        <v>6351.0702375090132</v>
      </c>
      <c r="O1989" s="11">
        <v>19989.605107778851</v>
      </c>
      <c r="P1989" s="43">
        <v>9050.1307259314453</v>
      </c>
      <c r="Q1989" s="11">
        <v>18105.074840243928</v>
      </c>
      <c r="R1989" s="11">
        <v>9678.2449098774559</v>
      </c>
      <c r="S1989" s="11">
        <v>12660.655167595078</v>
      </c>
      <c r="T1989" s="11">
        <v>9916.8603783763938</v>
      </c>
      <c r="U1989" s="11">
        <v>11288.658207615561</v>
      </c>
      <c r="V1989" s="11">
        <v>9017.6031607419445</v>
      </c>
      <c r="W1989" s="11">
        <v>11191.075132585356</v>
      </c>
      <c r="X1989" s="12">
        <v>0</v>
      </c>
      <c r="Y1989" s="12">
        <v>586.95083399339023</v>
      </c>
      <c r="Z1989" s="12">
        <v>345.33417155021232</v>
      </c>
      <c r="AA1989" s="44">
        <v>232.04019061955924</v>
      </c>
      <c r="AB1989" s="45">
        <v>185.17705108645964</v>
      </c>
      <c r="AC1989" s="12">
        <v>0</v>
      </c>
      <c r="AD1989" s="12">
        <v>12125.392604622626</v>
      </c>
      <c r="AE1989" s="12">
        <v>3291.8660132846203</v>
      </c>
      <c r="AF1989" s="12">
        <v>5480.5321821881489</v>
      </c>
      <c r="AG1989" s="44">
        <v>1128.4755203370587</v>
      </c>
      <c r="AH1989" s="45">
        <v>3677.5351684206771</v>
      </c>
      <c r="AI1989" s="12">
        <v>0</v>
      </c>
      <c r="AJ1989" s="12">
        <v>-47.502588957167738</v>
      </c>
      <c r="AK1989" s="12">
        <v>34.923405085736853</v>
      </c>
      <c r="AL1989" s="12">
        <v>83.418970162878793</v>
      </c>
      <c r="AM1989" s="44">
        <v>116.0045672214863</v>
      </c>
      <c r="AN1989" s="45">
        <v>89.999999844200573</v>
      </c>
      <c r="AO1989" s="12">
        <v>0</v>
      </c>
      <c r="AP1989" s="12">
        <v>-2141.1439182533222</v>
      </c>
      <c r="AQ1989" s="12">
        <v>6584.6424260644799</v>
      </c>
      <c r="AR1989" s="12">
        <v>9455.4423184187726</v>
      </c>
      <c r="AS1989" s="44">
        <v>10044.938622490337</v>
      </c>
      <c r="AT1989" s="45">
        <v>9508.8603783763938</v>
      </c>
      <c r="AU1989" s="12">
        <v>0</v>
      </c>
      <c r="AV1989" s="12">
        <v>11325.085008609658</v>
      </c>
      <c r="AW1989" s="12">
        <v>20324.131687789184</v>
      </c>
      <c r="AX1989" s="12">
        <v>18151.835004864959</v>
      </c>
      <c r="AY1989" s="44">
        <v>12481.770508861629</v>
      </c>
      <c r="AZ1989" s="45">
        <v>11288.658206506123</v>
      </c>
      <c r="BA1989" s="12">
        <v>0</v>
      </c>
      <c r="BB1989" s="12">
        <v>6050.2486293399252</v>
      </c>
      <c r="BC1989" s="12">
        <v>9283.7029144869121</v>
      </c>
      <c r="BD1989" s="12">
        <v>10083.556502364783</v>
      </c>
      <c r="BE1989" s="44">
        <v>9550.1666657635124</v>
      </c>
      <c r="BF1989" s="45">
        <v>9508.8603883763935</v>
      </c>
      <c r="BG1989" s="12">
        <v>0</v>
      </c>
      <c r="BH1989" s="12">
        <v>20265.232319894352</v>
      </c>
      <c r="BI1989" s="12">
        <v>18439.601420254261</v>
      </c>
      <c r="BJ1989" s="12">
        <v>12707.415332216107</v>
      </c>
      <c r="BK1989" s="44">
        <v>11467.542866349009</v>
      </c>
      <c r="BL1989" s="45">
        <v>7611.1230380854449</v>
      </c>
      <c r="BM1989" s="12">
        <v>0</v>
      </c>
      <c r="BN1989" s="12">
        <v>0</v>
      </c>
      <c r="BO1989" s="12">
        <v>82.425994042904591</v>
      </c>
      <c r="BP1989" s="12">
        <v>48.495565077141947</v>
      </c>
      <c r="BQ1989" s="48">
        <v>32.585597058607497</v>
      </c>
      <c r="BR1989" s="49">
        <v>26.004567377285721</v>
      </c>
      <c r="BS1989" s="13">
        <v>0</v>
      </c>
      <c r="BT1989" s="12">
        <v>337.97740623092017</v>
      </c>
      <c r="BV1989" s="14">
        <f>Таблица1[[#This Row],[Lкан_леб,мм]]</f>
        <v>57992.022593769078</v>
      </c>
      <c r="BW1989" s="50">
        <f>Таблица1[[#This Row],[угол обхв4]]+Таблица1[[#This Row],[Lдуг 3,мм]]</f>
        <v>12125.392604622626</v>
      </c>
      <c r="BX1989" s="54">
        <f>Таблица1[[#This Row],[угол обхв5]]+Таблица1[[#This Row],[Y5, мм]]</f>
        <v>58578.973427762467</v>
      </c>
      <c r="BY1989" s="14">
        <f>Таблица1[[#This Row],[угол обхв6]]+Таблица1[[#This Row],[Lдуг 4,мм]]</f>
        <v>15417.258617907246</v>
      </c>
      <c r="BZ1989" s="14">
        <f>Таблица1[[#This Row],[Т1]]+Таблица1[[#This Row],[X6, мм]]</f>
        <v>58924.307599312677</v>
      </c>
      <c r="CA1989" s="14">
        <f>Таблица1[[#This Row],[Т2]]+Таблица1[[#This Row],[Lдуг 5,мм]]</f>
        <v>20897.790800095394</v>
      </c>
      <c r="CB1989" s="14">
        <f>Таблица1[[#This Row],[Т3]]+Таблица1[[#This Row],[Y6, мм]]</f>
        <v>59156.347789932239</v>
      </c>
      <c r="CC1989" s="14">
        <f>Таблица1[[#This Row],[Т4]]+Таблица1[[#This Row],[Lдуг 6,мм]]</f>
        <v>22026.266320432453</v>
      </c>
      <c r="CD1989" s="14">
        <f>Таблица1[[#This Row],[Т5]]+Таблица1[[#This Row],[Lдуг 1,мм]]</f>
        <v>59341.524841018698</v>
      </c>
      <c r="CE1989" s="14">
        <f>Таблица1[[#This Row],[Т6]]+Таблица1[[#This Row],[Lпрям1, мм]]</f>
        <v>25703.801488853129</v>
      </c>
      <c r="CF1989" s="15">
        <f>Таблица1[[#This Row],[Т7]]+Таблица1[[#This Row],[Lдуг 2,мм]]</f>
        <v>59341.524841018698</v>
      </c>
      <c r="CG1989" s="14">
        <f>Таблица1[[#This Row],[Т8]]+Таблица1[[#This Row],[Lпрям2, мм]]</f>
        <v>25703.801488853129</v>
      </c>
      <c r="CH1989" s="14">
        <f>Таблица1[[#This Row],[Т9]]-Таблица1[[#This Row],[Т9]]</f>
        <v>0</v>
      </c>
      <c r="CI1989" s="50">
        <f>Таблица1[[#This Row],[Т9]]-Таблица1[[#This Row],[Т8]]</f>
        <v>33637.723352165573</v>
      </c>
      <c r="CJ1989" s="54">
        <f>Таблица1[[#This Row],[Т9]]-Таблица1[[#This Row],[Т7]]</f>
        <v>0</v>
      </c>
      <c r="CK1989" s="14">
        <f>Таблица1[[#This Row],[Т9]]-Таблица1[[#This Row],[Т6]]</f>
        <v>37315.258520586242</v>
      </c>
      <c r="CL1989" s="14">
        <f>Таблица1[[#This Row],[Т9]]-Таблица1[[#This Row],[Т5]]</f>
        <v>185.17705108645896</v>
      </c>
      <c r="CM1989" s="14">
        <f>Таблица1[[#This Row],[Т9]]-Таблица1[[#This Row],[Т4]]</f>
        <v>38443.7340409233</v>
      </c>
      <c r="CN1989" s="14">
        <f>Таблица1[[#This Row],[Т9]]-Таблица1[[#This Row],[Т3]]</f>
        <v>417.21724170602101</v>
      </c>
      <c r="CO1989" s="14">
        <f>Таблица1[[#This Row],[Т9]]-Таблица1[[#This Row],[Т2]]</f>
        <v>43924.266223111452</v>
      </c>
      <c r="CP1989" s="14">
        <f>Таблица1[[#This Row],[Т9]]-Таблица1[[#This Row],[Т1]]</f>
        <v>762.55141325623117</v>
      </c>
      <c r="CQ1989" s="14">
        <f>Таблица1[[#This Row],[Т9]]-Таблица1[[#This Row],[угол обхв6]]</f>
        <v>47216.132236396072</v>
      </c>
      <c r="CR1989" s="14">
        <f>Таблица1[[#This Row],[Т9]]-Таблица1[[#This Row],[угол обхв5]]</f>
        <v>1349.5022472496203</v>
      </c>
      <c r="CS1989" s="14">
        <f>Таблица1[[#This Row],[Т9]]-Таблица1[[#This Row],[угол обхв4]]</f>
        <v>59341.524841018698</v>
      </c>
      <c r="CT1989" s="14">
        <f>Таблица1[[#This Row],[Lкан_прям, мм]]+Таблица1[[#This Row],[Lкан_дуг, мм]]+Таблица1[[#This Row],[Lкан_леб,мм]]</f>
        <v>85045.326329871823</v>
      </c>
      <c r="CU1989" s="16">
        <f>Таблица1[[#This Row],[Lкан_леб,мм]]</f>
        <v>57992.022593769078</v>
      </c>
      <c r="CV1989" s="14">
        <f>2534431-(Таблица1[[#This Row],[Т23]]+Таблица1[[#This Row],[угол обхв3]])</f>
        <v>2449047.6962638972</v>
      </c>
      <c r="CW1989" s="50">
        <f>SUM(X1989:AC1989,AD1989:AI1989)-Таблица1[[#This Row],[lподв_min, мм]]</f>
        <v>23375.768566572635</v>
      </c>
      <c r="CX1989" s="17">
        <f>CW2428-Таблица1[[#This Row],[Суммарная длина каната]]</f>
        <v>-2426595.5679916129</v>
      </c>
    </row>
    <row r="1990" spans="1:102" x14ac:dyDescent="0.25">
      <c r="A1990" s="21">
        <v>1989</v>
      </c>
      <c r="B1990" s="10">
        <v>51.215510204081617</v>
      </c>
      <c r="C1990" s="10">
        <v>55.988979591836724</v>
      </c>
      <c r="D1990" s="11">
        <v>10277.623787582152</v>
      </c>
      <c r="E1990" s="11">
        <v>11433.047430447981</v>
      </c>
      <c r="F1990" s="11">
        <v>9377.1302907573354</v>
      </c>
      <c r="G1990" s="11">
        <v>11433.7272658783</v>
      </c>
      <c r="H1990" s="11">
        <v>9869.6232975821531</v>
      </c>
      <c r="I1990" s="11">
        <v>7698.6273166542087</v>
      </c>
      <c r="J1990" s="11">
        <v>3734.4201137937725</v>
      </c>
      <c r="K1990" s="11">
        <v>25742.027875365835</v>
      </c>
      <c r="L1990" s="11">
        <v>1311.2758607369269</v>
      </c>
      <c r="M1990" s="11">
        <v>57992.022593769078</v>
      </c>
      <c r="N1990" s="11">
        <v>6351.0702375090132</v>
      </c>
      <c r="O1990" s="11">
        <v>19989.605107778851</v>
      </c>
      <c r="P1990" s="43">
        <v>9092.6395102949846</v>
      </c>
      <c r="Q1990" s="11">
        <v>18201.397913585079</v>
      </c>
      <c r="R1990" s="11">
        <v>9975.0209496393218</v>
      </c>
      <c r="S1990" s="11">
        <v>12792.365098422964</v>
      </c>
      <c r="T1990" s="11">
        <v>10277.623787582152</v>
      </c>
      <c r="U1990" s="11">
        <v>11433.047430447981</v>
      </c>
      <c r="V1990" s="11">
        <v>9383.9228344818766</v>
      </c>
      <c r="W1990" s="11">
        <v>11293.460158722879</v>
      </c>
      <c r="X1990" s="12">
        <v>0</v>
      </c>
      <c r="Y1990" s="12">
        <v>574.07095987644686</v>
      </c>
      <c r="Z1990" s="12">
        <v>339.10085241925862</v>
      </c>
      <c r="AA1990" s="44">
        <v>232.04019061955887</v>
      </c>
      <c r="AB1990" s="45">
        <v>166.06385782166257</v>
      </c>
      <c r="AC1990" s="12">
        <v>0</v>
      </c>
      <c r="AD1990" s="12">
        <v>12125.392604622626</v>
      </c>
      <c r="AE1990" s="12">
        <v>3273.2074555167687</v>
      </c>
      <c r="AF1990" s="12">
        <v>5480.5321821881462</v>
      </c>
      <c r="AG1990" s="44">
        <v>1128.4755203370614</v>
      </c>
      <c r="AH1990" s="45">
        <v>3734.4201127012316</v>
      </c>
      <c r="AI1990" s="12">
        <v>0</v>
      </c>
      <c r="AJ1990" s="12">
        <v>-47.502588957167738</v>
      </c>
      <c r="AK1990" s="12">
        <v>33.114673645637239</v>
      </c>
      <c r="AL1990" s="12">
        <v>80.734888530225746</v>
      </c>
      <c r="AM1990" s="44">
        <v>113.32048558883319</v>
      </c>
      <c r="AN1990" s="45">
        <v>89.9999998465738</v>
      </c>
      <c r="AO1990" s="12">
        <v>0</v>
      </c>
      <c r="AP1990" s="12">
        <v>-2141.1439182533222</v>
      </c>
      <c r="AQ1990" s="12">
        <v>6573.9673636906691</v>
      </c>
      <c r="AR1990" s="12">
        <v>9495.3167166726016</v>
      </c>
      <c r="AS1990" s="44">
        <v>10349.689348397324</v>
      </c>
      <c r="AT1990" s="45">
        <v>9869.6237875821535</v>
      </c>
      <c r="AU1990" s="12">
        <v>0</v>
      </c>
      <c r="AV1990" s="12">
        <v>11325.085008609658</v>
      </c>
      <c r="AW1990" s="12">
        <v>20331.33727064907</v>
      </c>
      <c r="AX1990" s="12">
        <v>18267.087086695406</v>
      </c>
      <c r="AY1990" s="44">
        <v>12630.848563752001</v>
      </c>
      <c r="AZ1990" s="45">
        <v>11433.047429355442</v>
      </c>
      <c r="BA1990" s="12">
        <v>0</v>
      </c>
      <c r="BB1990" s="12">
        <v>6050.2486293399252</v>
      </c>
      <c r="BC1990" s="12">
        <v>9315.5366364766414</v>
      </c>
      <c r="BD1990" s="12">
        <v>10377.698156016939</v>
      </c>
      <c r="BE1990" s="44">
        <v>9902.9553888241517</v>
      </c>
      <c r="BF1990" s="45">
        <v>9869.6237975821532</v>
      </c>
      <c r="BG1990" s="12">
        <v>0</v>
      </c>
      <c r="BH1990" s="12">
        <v>20265.232319894352</v>
      </c>
      <c r="BI1990" s="12">
        <v>18543.130076455298</v>
      </c>
      <c r="BJ1990" s="12">
        <v>12858.054271533294</v>
      </c>
      <c r="BK1990" s="44">
        <v>11594.563965118943</v>
      </c>
      <c r="BL1990" s="45">
        <v>7698.6273166542105</v>
      </c>
      <c r="BM1990" s="12">
        <v>0</v>
      </c>
      <c r="BN1990" s="12">
        <v>0</v>
      </c>
      <c r="BO1990" s="12">
        <v>80.617262602804971</v>
      </c>
      <c r="BP1990" s="12">
        <v>47.620214884588506</v>
      </c>
      <c r="BQ1990" s="48">
        <v>32.585597058607448</v>
      </c>
      <c r="BR1990" s="49">
        <v>23.320485742259386</v>
      </c>
      <c r="BS1990" s="13">
        <v>0</v>
      </c>
      <c r="BT1990" s="12">
        <v>337.97740623092017</v>
      </c>
      <c r="BV1990" s="14">
        <f>Таблица1[[#This Row],[Lкан_леб,мм]]</f>
        <v>57992.022593769078</v>
      </c>
      <c r="BW1990" s="50">
        <f>Таблица1[[#This Row],[угол обхв4]]+Таблица1[[#This Row],[Lдуг 3,мм]]</f>
        <v>12125.392604622626</v>
      </c>
      <c r="BX1990" s="54">
        <f>Таблица1[[#This Row],[угол обхв5]]+Таблица1[[#This Row],[Y5, мм]]</f>
        <v>58566.093553645522</v>
      </c>
      <c r="BY1990" s="14">
        <f>Таблица1[[#This Row],[угол обхв6]]+Таблица1[[#This Row],[Lдуг 4,мм]]</f>
        <v>15398.600060139395</v>
      </c>
      <c r="BZ1990" s="14">
        <f>Таблица1[[#This Row],[Т1]]+Таблица1[[#This Row],[X6, мм]]</f>
        <v>58905.19440606478</v>
      </c>
      <c r="CA1990" s="14">
        <f>Таблица1[[#This Row],[Т2]]+Таблица1[[#This Row],[Lдуг 5,мм]]</f>
        <v>20879.132242327541</v>
      </c>
      <c r="CB1990" s="14">
        <f>Таблица1[[#This Row],[Т3]]+Таблица1[[#This Row],[Y6, мм]]</f>
        <v>59137.234596684342</v>
      </c>
      <c r="CC1990" s="14">
        <f>Таблица1[[#This Row],[Т4]]+Таблица1[[#This Row],[Lдуг 6,мм]]</f>
        <v>22007.607762664604</v>
      </c>
      <c r="CD1990" s="14">
        <f>Таблица1[[#This Row],[Т5]]+Таблица1[[#This Row],[Lдуг 1,мм]]</f>
        <v>59303.298454506003</v>
      </c>
      <c r="CE1990" s="14">
        <f>Таблица1[[#This Row],[Т6]]+Таблица1[[#This Row],[Lпрям1, мм]]</f>
        <v>25742.027875365835</v>
      </c>
      <c r="CF1990" s="15">
        <f>Таблица1[[#This Row],[Т7]]+Таблица1[[#This Row],[Lдуг 2,мм]]</f>
        <v>59303.298454506003</v>
      </c>
      <c r="CG1990" s="14">
        <f>Таблица1[[#This Row],[Т8]]+Таблица1[[#This Row],[Lпрям2, мм]]</f>
        <v>25742.027875365835</v>
      </c>
      <c r="CH1990" s="14">
        <f>Таблица1[[#This Row],[Т9]]-Таблица1[[#This Row],[Т9]]</f>
        <v>0</v>
      </c>
      <c r="CI1990" s="50">
        <f>Таблица1[[#This Row],[Т9]]-Таблица1[[#This Row],[Т8]]</f>
        <v>33561.270579140168</v>
      </c>
      <c r="CJ1990" s="54">
        <f>Таблица1[[#This Row],[Т9]]-Таблица1[[#This Row],[Т7]]</f>
        <v>0</v>
      </c>
      <c r="CK1990" s="14">
        <f>Таблица1[[#This Row],[Т9]]-Таблица1[[#This Row],[Т6]]</f>
        <v>37295.690691841402</v>
      </c>
      <c r="CL1990" s="14">
        <f>Таблица1[[#This Row],[Т9]]-Таблица1[[#This Row],[Т5]]</f>
        <v>166.06385782166035</v>
      </c>
      <c r="CM1990" s="14">
        <f>Таблица1[[#This Row],[Т9]]-Таблица1[[#This Row],[Т4]]</f>
        <v>38424.166212178461</v>
      </c>
      <c r="CN1990" s="14">
        <f>Таблица1[[#This Row],[Т9]]-Таблица1[[#This Row],[Т3]]</f>
        <v>398.1040484412224</v>
      </c>
      <c r="CO1990" s="14">
        <f>Таблица1[[#This Row],[Т9]]-Таблица1[[#This Row],[Т2]]</f>
        <v>43904.698394366605</v>
      </c>
      <c r="CP1990" s="14">
        <f>Таблица1[[#This Row],[Т9]]-Таблица1[[#This Row],[Т1]]</f>
        <v>737.20490086048085</v>
      </c>
      <c r="CQ1990" s="14">
        <f>Таблица1[[#This Row],[Т9]]-Таблица1[[#This Row],[угол обхв6]]</f>
        <v>47177.905849883377</v>
      </c>
      <c r="CR1990" s="14">
        <f>Таблица1[[#This Row],[Т9]]-Таблица1[[#This Row],[угол обхв5]]</f>
        <v>1311.2758607369251</v>
      </c>
      <c r="CS1990" s="14">
        <f>Таблица1[[#This Row],[Т9]]-Таблица1[[#This Row],[угол обхв4]]</f>
        <v>59303.298454506003</v>
      </c>
      <c r="CT1990" s="14">
        <f>Таблица1[[#This Row],[Lкан_прям, мм]]+Таблица1[[#This Row],[Lкан_дуг, мм]]+Таблица1[[#This Row],[Lкан_леб,мм]]</f>
        <v>85045.326329871838</v>
      </c>
      <c r="CU1990" s="16">
        <f>Таблица1[[#This Row],[Lкан_леб,мм]]</f>
        <v>57992.022593769078</v>
      </c>
      <c r="CV1990" s="14">
        <f>2534431-(Таблица1[[#This Row],[Т23]]+Таблица1[[#This Row],[угол обхв3]])</f>
        <v>2449047.6962638972</v>
      </c>
      <c r="CW1990" s="50">
        <f>SUM(X1990:AC1990,AD1990:AI1990)-Таблица1[[#This Row],[lподв_min, мм]]</f>
        <v>23318.883622308989</v>
      </c>
      <c r="CX1990" s="17">
        <f>CW2429-Таблица1[[#This Row],[Суммарная длина каната]]</f>
        <v>-2426632.8341100547</v>
      </c>
    </row>
    <row r="1991" spans="1:102" x14ac:dyDescent="0.25">
      <c r="A1991" s="21">
        <v>1990</v>
      </c>
      <c r="B1991" s="10">
        <v>51.215510204081617</v>
      </c>
      <c r="C1991" s="10">
        <v>58.673061224489786</v>
      </c>
      <c r="D1991" s="11">
        <v>10631.229819151384</v>
      </c>
      <c r="E1991" s="11">
        <v>11594.172411533389</v>
      </c>
      <c r="F1991" s="11">
        <v>9731.692396256778</v>
      </c>
      <c r="G1991" s="11">
        <v>11552.682354747087</v>
      </c>
      <c r="H1991" s="11">
        <v>10223.229329151385</v>
      </c>
      <c r="I1991" s="11">
        <v>7801.2913340075756</v>
      </c>
      <c r="J1991" s="11">
        <v>3792.8810775258135</v>
      </c>
      <c r="K1991" s="11">
        <v>25780.254261878468</v>
      </c>
      <c r="L1991" s="11">
        <v>1273.0494742242927</v>
      </c>
      <c r="M1991" s="11">
        <v>57992.022593769078</v>
      </c>
      <c r="N1991" s="11">
        <v>6351.0702375090132</v>
      </c>
      <c r="O1991" s="11">
        <v>19989.605107778851</v>
      </c>
      <c r="P1991" s="43">
        <v>9130.5909528862539</v>
      </c>
      <c r="Q1991" s="11">
        <v>18299.605954046092</v>
      </c>
      <c r="R1991" s="11">
        <v>10265.303568448608</v>
      </c>
      <c r="S1991" s="11">
        <v>12937.82823764609</v>
      </c>
      <c r="T1991" s="11">
        <v>10631.229819151384</v>
      </c>
      <c r="U1991" s="11">
        <v>11594.172411533389</v>
      </c>
      <c r="V1991" s="11">
        <v>9745.0460465016513</v>
      </c>
      <c r="W1991" s="11">
        <v>11412.887218833359</v>
      </c>
      <c r="X1991" s="12">
        <v>0</v>
      </c>
      <c r="Y1991" s="12">
        <v>561.15135115518012</v>
      </c>
      <c r="Z1991" s="12">
        <v>332.90726789262823</v>
      </c>
      <c r="AA1991" s="44">
        <v>232.0401906195587</v>
      </c>
      <c r="AB1991" s="45">
        <v>146.95066455692546</v>
      </c>
      <c r="AC1991" s="12">
        <v>0</v>
      </c>
      <c r="AD1991" s="12">
        <v>12125.392604622626</v>
      </c>
      <c r="AE1991" s="12">
        <v>3252.9728782805187</v>
      </c>
      <c r="AF1991" s="12">
        <v>5480.5321821881498</v>
      </c>
      <c r="AG1991" s="44">
        <v>1128.4755203370605</v>
      </c>
      <c r="AH1991" s="45">
        <v>3792.8810764501131</v>
      </c>
      <c r="AI1991" s="12">
        <v>0</v>
      </c>
      <c r="AJ1991" s="12">
        <v>-47.502588957167738</v>
      </c>
      <c r="AK1991" s="12">
        <v>31.300362241987738</v>
      </c>
      <c r="AL1991" s="12">
        <v>78.050806897572684</v>
      </c>
      <c r="AM1991" s="44">
        <v>110.6364039561801</v>
      </c>
      <c r="AN1991" s="45">
        <v>89.999999848938629</v>
      </c>
      <c r="AO1991" s="12">
        <v>0</v>
      </c>
      <c r="AP1991" s="12">
        <v>-2141.1439182533222</v>
      </c>
      <c r="AQ1991" s="12">
        <v>6563.0362392321622</v>
      </c>
      <c r="AR1991" s="12">
        <v>9529.7502380741007</v>
      </c>
      <c r="AS1991" s="44">
        <v>10647.124573858651</v>
      </c>
      <c r="AT1991" s="45">
        <v>10223.229819151386</v>
      </c>
      <c r="AU1991" s="12">
        <v>0</v>
      </c>
      <c r="AV1991" s="12">
        <v>11325.085008609658</v>
      </c>
      <c r="AW1991" s="12">
        <v>20338.222970364088</v>
      </c>
      <c r="AX1991" s="12">
        <v>18384.080003601735</v>
      </c>
      <c r="AY1991" s="44">
        <v>12794.034218898218</v>
      </c>
      <c r="AZ1991" s="45">
        <v>11594.17241045769</v>
      </c>
      <c r="BA1991" s="12">
        <v>0</v>
      </c>
      <c r="BB1991" s="12">
        <v>6050.2486293399252</v>
      </c>
      <c r="BC1991" s="12">
        <v>9342.556954609403</v>
      </c>
      <c r="BD1991" s="12">
        <v>10664.462853636454</v>
      </c>
      <c r="BE1991" s="44">
        <v>10249.408813741342</v>
      </c>
      <c r="BF1991" s="45">
        <v>10223.229829151385</v>
      </c>
      <c r="BG1991" s="12">
        <v>0</v>
      </c>
      <c r="BH1991" s="12">
        <v>20265.232319894352</v>
      </c>
      <c r="BI1991" s="12">
        <v>18648.223816631333</v>
      </c>
      <c r="BJ1991" s="12">
        <v>13022.30228720173</v>
      </c>
      <c r="BK1991" s="44">
        <v>11737.966430281262</v>
      </c>
      <c r="BL1991" s="45">
        <v>7801.2913340075756</v>
      </c>
      <c r="BM1991" s="12">
        <v>0</v>
      </c>
      <c r="BN1991" s="12">
        <v>0</v>
      </c>
      <c r="BO1991" s="12">
        <v>78.802951199155473</v>
      </c>
      <c r="BP1991" s="12">
        <v>46.750444655584943</v>
      </c>
      <c r="BQ1991" s="48">
        <v>32.585597058607419</v>
      </c>
      <c r="BR1991" s="49">
        <v>20.636404107241479</v>
      </c>
      <c r="BS1991" s="13">
        <v>0</v>
      </c>
      <c r="BT1991" s="12">
        <v>337.97740623092017</v>
      </c>
      <c r="BV1991" s="14">
        <f>Таблица1[[#This Row],[Lкан_леб,мм]]</f>
        <v>57992.022593769078</v>
      </c>
      <c r="BW1991" s="50">
        <f>Таблица1[[#This Row],[угол обхв4]]+Таблица1[[#This Row],[Lдуг 3,мм]]</f>
        <v>12125.392604622626</v>
      </c>
      <c r="BX1991" s="54">
        <f>Таблица1[[#This Row],[угол обхв5]]+Таблица1[[#This Row],[Y5, мм]]</f>
        <v>58553.17394492426</v>
      </c>
      <c r="BY1991" s="14">
        <f>Таблица1[[#This Row],[угол обхв6]]+Таблица1[[#This Row],[Lдуг 4,мм]]</f>
        <v>15378.365482903144</v>
      </c>
      <c r="BZ1991" s="14">
        <f>Таблица1[[#This Row],[Т1]]+Таблица1[[#This Row],[X6, мм]]</f>
        <v>58886.081212816891</v>
      </c>
      <c r="CA1991" s="14">
        <f>Таблица1[[#This Row],[Т2]]+Таблица1[[#This Row],[Lдуг 5,мм]]</f>
        <v>20858.897665091295</v>
      </c>
      <c r="CB1991" s="14">
        <f>Таблица1[[#This Row],[Т3]]+Таблица1[[#This Row],[Y6, мм]]</f>
        <v>59118.121403436453</v>
      </c>
      <c r="CC1991" s="14">
        <f>Таблица1[[#This Row],[Т4]]+Таблица1[[#This Row],[Lдуг 6,мм]]</f>
        <v>21987.373185428354</v>
      </c>
      <c r="CD1991" s="14">
        <f>Таблица1[[#This Row],[Т5]]+Таблица1[[#This Row],[Lдуг 1,мм]]</f>
        <v>59265.07206799338</v>
      </c>
      <c r="CE1991" s="14">
        <f>Таблица1[[#This Row],[Т6]]+Таблица1[[#This Row],[Lпрям1, мм]]</f>
        <v>25780.254261878468</v>
      </c>
      <c r="CF1991" s="15">
        <f>Таблица1[[#This Row],[Т7]]+Таблица1[[#This Row],[Lдуг 2,мм]]</f>
        <v>59265.07206799338</v>
      </c>
      <c r="CG1991" s="14">
        <f>Таблица1[[#This Row],[Т8]]+Таблица1[[#This Row],[Lпрям2, мм]]</f>
        <v>25780.254261878468</v>
      </c>
      <c r="CH1991" s="14">
        <f>Таблица1[[#This Row],[Т9]]-Таблица1[[#This Row],[Т9]]</f>
        <v>0</v>
      </c>
      <c r="CI1991" s="50">
        <f>Таблица1[[#This Row],[Т9]]-Таблица1[[#This Row],[Т8]]</f>
        <v>33484.817806114908</v>
      </c>
      <c r="CJ1991" s="54">
        <f>Таблица1[[#This Row],[Т9]]-Таблица1[[#This Row],[Т7]]</f>
        <v>0</v>
      </c>
      <c r="CK1991" s="14">
        <f>Таблица1[[#This Row],[Т9]]-Таблица1[[#This Row],[Т6]]</f>
        <v>37277.698882565026</v>
      </c>
      <c r="CL1991" s="14">
        <f>Таблица1[[#This Row],[Т9]]-Таблица1[[#This Row],[Т5]]</f>
        <v>146.95066455692722</v>
      </c>
      <c r="CM1991" s="14">
        <f>Таблица1[[#This Row],[Т9]]-Таблица1[[#This Row],[Т4]]</f>
        <v>38406.174402902085</v>
      </c>
      <c r="CN1991" s="14">
        <f>Таблица1[[#This Row],[Т9]]-Таблица1[[#This Row],[Т3]]</f>
        <v>378.99085517648928</v>
      </c>
      <c r="CO1991" s="14">
        <f>Таблица1[[#This Row],[Т9]]-Таблица1[[#This Row],[Т2]]</f>
        <v>43886.706585090236</v>
      </c>
      <c r="CP1991" s="14">
        <f>Таблица1[[#This Row],[Т9]]-Таблица1[[#This Row],[Т1]]</f>
        <v>711.89812306912063</v>
      </c>
      <c r="CQ1991" s="14">
        <f>Таблица1[[#This Row],[Т9]]-Таблица1[[#This Row],[угол обхв6]]</f>
        <v>47139.679463370754</v>
      </c>
      <c r="CR1991" s="14">
        <f>Таблица1[[#This Row],[Т9]]-Таблица1[[#This Row],[угол обхв5]]</f>
        <v>1273.0494742243027</v>
      </c>
      <c r="CS1991" s="14">
        <f>Таблица1[[#This Row],[Т9]]-Таблица1[[#This Row],[угол обхв4]]</f>
        <v>59265.07206799338</v>
      </c>
      <c r="CT1991" s="14">
        <f>Таблица1[[#This Row],[Lкан_прям, мм]]+Таблица1[[#This Row],[Lкан_дуг, мм]]+Таблица1[[#This Row],[Lкан_леб,мм]]</f>
        <v>85045.326329871838</v>
      </c>
      <c r="CU1991" s="16">
        <f>Таблица1[[#This Row],[Lкан_леб,мм]]</f>
        <v>57992.022593769078</v>
      </c>
      <c r="CV1991" s="14">
        <f>2534431-(Таблица1[[#This Row],[Т23]]+Таблица1[[#This Row],[угол обхв3]])</f>
        <v>2449047.6962638972</v>
      </c>
      <c r="CW1991" s="50">
        <f>SUM(X1991:AC1991,AD1991:AI1991)-Таблица1[[#This Row],[lподв_min, мм]]</f>
        <v>23260.422658576943</v>
      </c>
      <c r="CX1991" s="17">
        <f>CW2430-Таблица1[[#This Row],[Суммарная длина каната]]</f>
        <v>-2426643.1576994369</v>
      </c>
    </row>
    <row r="1992" spans="1:102" x14ac:dyDescent="0.25">
      <c r="A1992" s="21">
        <v>1991</v>
      </c>
      <c r="B1992" s="10">
        <v>51.215510204081617</v>
      </c>
      <c r="C1992" s="10">
        <v>61.357142857142854</v>
      </c>
      <c r="D1992" s="11">
        <v>10976.902607630409</v>
      </c>
      <c r="E1992" s="11">
        <v>11771.679618139344</v>
      </c>
      <c r="F1992" s="11">
        <v>10080.29498068545</v>
      </c>
      <c r="G1992" s="11">
        <v>11688.110704635985</v>
      </c>
      <c r="H1992" s="11">
        <v>10568.90211763041</v>
      </c>
      <c r="I1992" s="11">
        <v>7918.7767852020161</v>
      </c>
      <c r="J1992" s="11">
        <v>3852.9028329373282</v>
      </c>
      <c r="K1992" s="11">
        <v>25818.480648391022</v>
      </c>
      <c r="L1992" s="11">
        <v>1234.8230877117414</v>
      </c>
      <c r="M1992" s="11">
        <v>57992.022593769078</v>
      </c>
      <c r="N1992" s="11">
        <v>6351.0702375090132</v>
      </c>
      <c r="O1992" s="11">
        <v>19989.605107778851</v>
      </c>
      <c r="P1992" s="43">
        <v>9163.9017824638286</v>
      </c>
      <c r="Q1992" s="11">
        <v>18399.483478238501</v>
      </c>
      <c r="R1992" s="11">
        <v>10548.455842057338</v>
      </c>
      <c r="S1992" s="11">
        <v>13096.725416996867</v>
      </c>
      <c r="T1992" s="11">
        <v>10976.902607630409</v>
      </c>
      <c r="U1992" s="11">
        <v>11771.679618139344</v>
      </c>
      <c r="V1992" s="11">
        <v>10100.180437509534</v>
      </c>
      <c r="W1992" s="11">
        <v>11549.094271769589</v>
      </c>
      <c r="X1992" s="12">
        <v>0</v>
      </c>
      <c r="Y1992" s="12">
        <v>548.18799662270521</v>
      </c>
      <c r="Z1992" s="12">
        <v>326.75742917720572</v>
      </c>
      <c r="AA1992" s="44">
        <v>232.04019061955924</v>
      </c>
      <c r="AB1992" s="45">
        <v>127.83747129227108</v>
      </c>
      <c r="AC1992" s="12">
        <v>0</v>
      </c>
      <c r="AD1992" s="12">
        <v>12125.392604622626</v>
      </c>
      <c r="AE1992" s="12">
        <v>3231.1775093648057</v>
      </c>
      <c r="AF1992" s="12">
        <v>5480.5321821881489</v>
      </c>
      <c r="AG1992" s="44">
        <v>1128.4755203370598</v>
      </c>
      <c r="AH1992" s="45">
        <v>3852.9028318783858</v>
      </c>
      <c r="AI1992" s="12">
        <v>0</v>
      </c>
      <c r="AJ1992" s="12">
        <v>-47.502588957167738</v>
      </c>
      <c r="AK1992" s="12">
        <v>29.479907577667646</v>
      </c>
      <c r="AL1992" s="12">
        <v>75.366725264919594</v>
      </c>
      <c r="AM1992" s="44">
        <v>107.95232232352708</v>
      </c>
      <c r="AN1992" s="45">
        <v>89.999999851291903</v>
      </c>
      <c r="AO1992" s="12">
        <v>0</v>
      </c>
      <c r="AP1992" s="12">
        <v>-2141.1439182533222</v>
      </c>
      <c r="AQ1992" s="12">
        <v>6551.8545097974147</v>
      </c>
      <c r="AR1992" s="12">
        <v>9558.6673302363761</v>
      </c>
      <c r="AS1992" s="44">
        <v>10936.591680718695</v>
      </c>
      <c r="AT1992" s="45">
        <v>10568.902607630409</v>
      </c>
      <c r="AU1992" s="12">
        <v>0</v>
      </c>
      <c r="AV1992" s="12">
        <v>11325.085008609658</v>
      </c>
      <c r="AW1992" s="12">
        <v>20344.780664372509</v>
      </c>
      <c r="AX1992" s="12">
        <v>18502.5570553174</v>
      </c>
      <c r="AY1992" s="44">
        <v>12970.969420135309</v>
      </c>
      <c r="AZ1992" s="45">
        <v>11771.679617080403</v>
      </c>
      <c r="BA1992" s="12">
        <v>0</v>
      </c>
      <c r="BB1992" s="12">
        <v>6050.2486293399252</v>
      </c>
      <c r="BC1992" s="12">
        <v>9364.6860547522301</v>
      </c>
      <c r="BD1992" s="12">
        <v>10943.221389829887</v>
      </c>
      <c r="BE1992" s="44">
        <v>10588.766768969052</v>
      </c>
      <c r="BF1992" s="45">
        <v>10568.902617630411</v>
      </c>
      <c r="BG1992" s="12">
        <v>0</v>
      </c>
      <c r="BH1992" s="12">
        <v>20265.232319894352</v>
      </c>
      <c r="BI1992" s="12">
        <v>18754.659034832162</v>
      </c>
      <c r="BJ1992" s="12">
        <v>13199.798994075767</v>
      </c>
      <c r="BK1992" s="44">
        <v>11897.435615000904</v>
      </c>
      <c r="BL1992" s="45">
        <v>7918.776785202017</v>
      </c>
      <c r="BM1992" s="12">
        <v>0</v>
      </c>
      <c r="BN1992" s="12">
        <v>0</v>
      </c>
      <c r="BO1992" s="12">
        <v>76.982496534835377</v>
      </c>
      <c r="BP1992" s="12">
        <v>45.886817687251941</v>
      </c>
      <c r="BQ1992" s="48">
        <v>32.585597058607497</v>
      </c>
      <c r="BR1992" s="49">
        <v>17.952322472235181</v>
      </c>
      <c r="BS1992" s="13">
        <v>0</v>
      </c>
      <c r="BT1992" s="12">
        <v>337.97740623092017</v>
      </c>
      <c r="BV1992" s="14">
        <f>Таблица1[[#This Row],[Lкан_леб,мм]]</f>
        <v>57992.022593769078</v>
      </c>
      <c r="BW1992" s="50">
        <f>Таблица1[[#This Row],[угол обхв4]]+Таблица1[[#This Row],[Lдуг 3,мм]]</f>
        <v>12125.392604622626</v>
      </c>
      <c r="BX1992" s="54">
        <f>Таблица1[[#This Row],[угол обхв5]]+Таблица1[[#This Row],[Y5, мм]]</f>
        <v>58540.210590391784</v>
      </c>
      <c r="BY1992" s="14">
        <f>Таблица1[[#This Row],[угол обхв6]]+Таблица1[[#This Row],[Lдуг 4,мм]]</f>
        <v>15356.570113987433</v>
      </c>
      <c r="BZ1992" s="14">
        <f>Таблица1[[#This Row],[Т1]]+Таблица1[[#This Row],[X6, мм]]</f>
        <v>58866.968019568987</v>
      </c>
      <c r="CA1992" s="14">
        <f>Таблица1[[#This Row],[Т2]]+Таблица1[[#This Row],[Lдуг 5,мм]]</f>
        <v>20837.102296175581</v>
      </c>
      <c r="CB1992" s="14">
        <f>Таблица1[[#This Row],[Т3]]+Таблица1[[#This Row],[Y6, мм]]</f>
        <v>59099.008210188549</v>
      </c>
      <c r="CC1992" s="14">
        <f>Таблица1[[#This Row],[Т4]]+Таблица1[[#This Row],[Lдуг 6,мм]]</f>
        <v>21965.577816512639</v>
      </c>
      <c r="CD1992" s="14">
        <f>Таблица1[[#This Row],[Т5]]+Таблица1[[#This Row],[Lдуг 1,мм]]</f>
        <v>59226.845681480823</v>
      </c>
      <c r="CE1992" s="14">
        <f>Таблица1[[#This Row],[Т6]]+Таблица1[[#This Row],[Lпрям1, мм]]</f>
        <v>25818.480648391025</v>
      </c>
      <c r="CF1992" s="15">
        <f>Таблица1[[#This Row],[Т7]]+Таблица1[[#This Row],[Lдуг 2,мм]]</f>
        <v>59226.845681480823</v>
      </c>
      <c r="CG1992" s="14">
        <f>Таблица1[[#This Row],[Т8]]+Таблица1[[#This Row],[Lпрям2, мм]]</f>
        <v>25818.480648391025</v>
      </c>
      <c r="CH1992" s="14">
        <f>Таблица1[[#This Row],[Т9]]-Таблица1[[#This Row],[Т9]]</f>
        <v>0</v>
      </c>
      <c r="CI1992" s="50">
        <f>Таблица1[[#This Row],[Т9]]-Таблица1[[#This Row],[Т8]]</f>
        <v>33408.365033089794</v>
      </c>
      <c r="CJ1992" s="54">
        <f>Таблица1[[#This Row],[Т9]]-Таблица1[[#This Row],[Т7]]</f>
        <v>0</v>
      </c>
      <c r="CK1992" s="14">
        <f>Таблица1[[#This Row],[Т9]]-Таблица1[[#This Row],[Т6]]</f>
        <v>37261.267864968184</v>
      </c>
      <c r="CL1992" s="14">
        <f>Таблица1[[#This Row],[Т9]]-Таблица1[[#This Row],[Т5]]</f>
        <v>127.83747129227413</v>
      </c>
      <c r="CM1992" s="14">
        <f>Таблица1[[#This Row],[Т9]]-Таблица1[[#This Row],[Т4]]</f>
        <v>38389.743385305243</v>
      </c>
      <c r="CN1992" s="14">
        <f>Таблица1[[#This Row],[Т9]]-Таблица1[[#This Row],[Т3]]</f>
        <v>359.87766191183619</v>
      </c>
      <c r="CO1992" s="14">
        <f>Таблица1[[#This Row],[Т9]]-Таблица1[[#This Row],[Т2]]</f>
        <v>43870.275567493387</v>
      </c>
      <c r="CP1992" s="14">
        <f>Таблица1[[#This Row],[Т9]]-Таблица1[[#This Row],[Т1]]</f>
        <v>686.63509108903963</v>
      </c>
      <c r="CQ1992" s="14">
        <f>Таблица1[[#This Row],[Т9]]-Таблица1[[#This Row],[угол обхв6]]</f>
        <v>47101.453076858197</v>
      </c>
      <c r="CR1992" s="14">
        <f>Таблица1[[#This Row],[Т9]]-Таблица1[[#This Row],[угол обхв5]]</f>
        <v>1234.8230877117458</v>
      </c>
      <c r="CS1992" s="14">
        <f>Таблица1[[#This Row],[Т9]]-Таблица1[[#This Row],[угол обхв4]]</f>
        <v>59226.845681480823</v>
      </c>
      <c r="CT1992" s="14">
        <f>Таблица1[[#This Row],[Lкан_прям, мм]]+Таблица1[[#This Row],[Lкан_дуг, мм]]+Таблица1[[#This Row],[Lкан_леб,мм]]</f>
        <v>85045.326329871838</v>
      </c>
      <c r="CU1992" s="16">
        <f>Таблица1[[#This Row],[Lкан_леб,мм]]</f>
        <v>57992.022593769078</v>
      </c>
      <c r="CV1992" s="14">
        <f>2534431-(Таблица1[[#This Row],[Т23]]+Таблица1[[#This Row],[угол обхв3]])</f>
        <v>2449047.6962638972</v>
      </c>
      <c r="CW1992" s="50">
        <f>SUM(X1992:AC1992,AD1992:AI1992)-Таблица1[[#This Row],[lподв_min, мм]]</f>
        <v>23200.400903165439</v>
      </c>
      <c r="CX1992" s="17">
        <f>CW2431-Таблица1[[#This Row],[Суммарная длина каната]]</f>
        <v>-2426691.6295157466</v>
      </c>
    </row>
    <row r="1993" spans="1:102" x14ac:dyDescent="0.25">
      <c r="A1993" s="21">
        <v>1992</v>
      </c>
      <c r="B1993" s="10">
        <v>51.215510204081617</v>
      </c>
      <c r="C1993" s="10">
        <v>64.041224489795923</v>
      </c>
      <c r="D1993" s="11">
        <v>11313.883694308362</v>
      </c>
      <c r="E1993" s="11">
        <v>11965.179572437162</v>
      </c>
      <c r="F1993" s="11">
        <v>10422.173156914248</v>
      </c>
      <c r="G1993" s="11">
        <v>11839.715165132531</v>
      </c>
      <c r="H1993" s="11">
        <v>10905.883204308364</v>
      </c>
      <c r="I1993" s="11">
        <v>8050.7107112367603</v>
      </c>
      <c r="J1993" s="11">
        <v>3914.4688612004011</v>
      </c>
      <c r="K1993" s="11">
        <v>25856.707034903469</v>
      </c>
      <c r="L1993" s="11">
        <v>1196.5967011992923</v>
      </c>
      <c r="M1993" s="11">
        <v>57992.022593769078</v>
      </c>
      <c r="N1993" s="11">
        <v>6351.0702375090132</v>
      </c>
      <c r="O1993" s="11">
        <v>19989.605107778851</v>
      </c>
      <c r="P1993" s="43">
        <v>9192.4989099975592</v>
      </c>
      <c r="Q1993" s="11">
        <v>18500.811339672415</v>
      </c>
      <c r="R1993" s="11">
        <v>10823.85649128017</v>
      </c>
      <c r="S1993" s="11">
        <v>13268.707991878933</v>
      </c>
      <c r="T1993" s="11">
        <v>11313.883694308362</v>
      </c>
      <c r="U1993" s="11">
        <v>11965.179572437162</v>
      </c>
      <c r="V1993" s="11">
        <v>10448.546788598615</v>
      </c>
      <c r="W1993" s="11">
        <v>11701.782458526095</v>
      </c>
      <c r="X1993" s="12">
        <v>0</v>
      </c>
      <c r="Y1993" s="12">
        <v>535.17670709153754</v>
      </c>
      <c r="Z1993" s="12">
        <v>320.65552546047644</v>
      </c>
      <c r="AA1993" s="44">
        <v>232.04019061955924</v>
      </c>
      <c r="AB1993" s="45">
        <v>108.72427802771914</v>
      </c>
      <c r="AC1993" s="12">
        <v>0</v>
      </c>
      <c r="AD1993" s="12">
        <v>12125.392604622626</v>
      </c>
      <c r="AE1993" s="12">
        <v>3207.8378675975168</v>
      </c>
      <c r="AF1993" s="12">
        <v>5480.5321821881489</v>
      </c>
      <c r="AG1993" s="44">
        <v>1128.4755203370607</v>
      </c>
      <c r="AH1993" s="45">
        <v>3914.4688601581129</v>
      </c>
      <c r="AI1993" s="12">
        <v>0</v>
      </c>
      <c r="AJ1993" s="12">
        <v>-47.502588957167738</v>
      </c>
      <c r="AK1993" s="12">
        <v>27.652721361592487</v>
      </c>
      <c r="AL1993" s="12">
        <v>72.682643632266533</v>
      </c>
      <c r="AM1993" s="44">
        <v>105.26824069087404</v>
      </c>
      <c r="AN1993" s="45">
        <v>89.999999853630754</v>
      </c>
      <c r="AO1993" s="12">
        <v>0</v>
      </c>
      <c r="AP1993" s="12">
        <v>-2141.1439182533222</v>
      </c>
      <c r="AQ1993" s="12">
        <v>6540.4276434811409</v>
      </c>
      <c r="AR1993" s="12">
        <v>9582.0045446579225</v>
      </c>
      <c r="AS1993" s="44">
        <v>11217.455534086816</v>
      </c>
      <c r="AT1993" s="45">
        <v>10905.883694308362</v>
      </c>
      <c r="AU1993" s="12">
        <v>0</v>
      </c>
      <c r="AV1993" s="12">
        <v>11325.085008609658</v>
      </c>
      <c r="AW1993" s="12">
        <v>20351.002081761075</v>
      </c>
      <c r="AX1993" s="12">
        <v>18622.258285158201</v>
      </c>
      <c r="AY1993" s="44">
        <v>13161.265944701425</v>
      </c>
      <c r="AZ1993" s="45">
        <v>11965.179571394876</v>
      </c>
      <c r="BA1993" s="12">
        <v>0</v>
      </c>
      <c r="BB1993" s="12">
        <v>6050.2486293399252</v>
      </c>
      <c r="BC1993" s="12">
        <v>9381.856315969686</v>
      </c>
      <c r="BD1993" s="12">
        <v>11213.362125940534</v>
      </c>
      <c r="BE1993" s="44">
        <v>10920.284651501719</v>
      </c>
      <c r="BF1993" s="45">
        <v>10905.883704308364</v>
      </c>
      <c r="BG1993" s="12">
        <v>0</v>
      </c>
      <c r="BH1993" s="12">
        <v>20265.232319894352</v>
      </c>
      <c r="BI1993" s="12">
        <v>18862.208313654635</v>
      </c>
      <c r="BJ1993" s="12">
        <v>13390.154937364719</v>
      </c>
      <c r="BK1993" s="44">
        <v>12072.621619614671</v>
      </c>
      <c r="BL1993" s="45">
        <v>8050.7107112367621</v>
      </c>
      <c r="BM1993" s="12">
        <v>0</v>
      </c>
      <c r="BN1993" s="12">
        <v>0</v>
      </c>
      <c r="BO1993" s="12">
        <v>75.155310318760229</v>
      </c>
      <c r="BP1993" s="12">
        <v>45.029922270674049</v>
      </c>
      <c r="BQ1993" s="48">
        <v>32.585597058607497</v>
      </c>
      <c r="BR1993" s="49">
        <v>15.268240837243278</v>
      </c>
      <c r="BS1993" s="13">
        <v>0</v>
      </c>
      <c r="BT1993" s="12">
        <v>337.97740623092017</v>
      </c>
      <c r="BV1993" s="14">
        <f>Таблица1[[#This Row],[Lкан_леб,мм]]</f>
        <v>57992.022593769078</v>
      </c>
      <c r="BW1993" s="50">
        <f>Таблица1[[#This Row],[угол обхв4]]+Таблица1[[#This Row],[Lдуг 3,мм]]</f>
        <v>12125.392604622626</v>
      </c>
      <c r="BX1993" s="54">
        <f>Таблица1[[#This Row],[угол обхв5]]+Таблица1[[#This Row],[Y5, мм]]</f>
        <v>58527.199300860615</v>
      </c>
      <c r="BY1993" s="14">
        <f>Таблица1[[#This Row],[угол обхв6]]+Таблица1[[#This Row],[Lдуг 4,мм]]</f>
        <v>15333.230472220142</v>
      </c>
      <c r="BZ1993" s="14">
        <f>Таблица1[[#This Row],[Т1]]+Таблица1[[#This Row],[X6, мм]]</f>
        <v>58847.854826321091</v>
      </c>
      <c r="CA1993" s="14">
        <f>Таблица1[[#This Row],[Т2]]+Таблица1[[#This Row],[Lдуг 5,мм]]</f>
        <v>20813.762654408292</v>
      </c>
      <c r="CB1993" s="14">
        <f>Таблица1[[#This Row],[Т3]]+Таблица1[[#This Row],[Y6, мм]]</f>
        <v>59079.895016940653</v>
      </c>
      <c r="CC1993" s="14">
        <f>Таблица1[[#This Row],[Т4]]+Таблица1[[#This Row],[Lдуг 6,мм]]</f>
        <v>21942.238174745355</v>
      </c>
      <c r="CD1993" s="14">
        <f>Таблица1[[#This Row],[Т5]]+Таблица1[[#This Row],[Lдуг 1,мм]]</f>
        <v>59188.619294968368</v>
      </c>
      <c r="CE1993" s="14">
        <f>Таблица1[[#This Row],[Т6]]+Таблица1[[#This Row],[Lпрям1, мм]]</f>
        <v>25856.707034903469</v>
      </c>
      <c r="CF1993" s="15">
        <f>Таблица1[[#This Row],[Т7]]+Таблица1[[#This Row],[Lдуг 2,мм]]</f>
        <v>59188.619294968368</v>
      </c>
      <c r="CG1993" s="14">
        <f>Таблица1[[#This Row],[Т8]]+Таблица1[[#This Row],[Lпрям2, мм]]</f>
        <v>25856.707034903469</v>
      </c>
      <c r="CH1993" s="14">
        <f>Таблица1[[#This Row],[Т9]]-Таблица1[[#This Row],[Т9]]</f>
        <v>0</v>
      </c>
      <c r="CI1993" s="50">
        <f>Таблица1[[#This Row],[Т9]]-Таблица1[[#This Row],[Т8]]</f>
        <v>33331.912260064899</v>
      </c>
      <c r="CJ1993" s="54">
        <f>Таблица1[[#This Row],[Т9]]-Таблица1[[#This Row],[Т7]]</f>
        <v>0</v>
      </c>
      <c r="CK1993" s="14">
        <f>Таблица1[[#This Row],[Т9]]-Таблица1[[#This Row],[Т6]]</f>
        <v>37246.381120223014</v>
      </c>
      <c r="CL1993" s="14">
        <f>Таблица1[[#This Row],[Т9]]-Таблица1[[#This Row],[Т5]]</f>
        <v>108.72427802771563</v>
      </c>
      <c r="CM1993" s="14">
        <f>Таблица1[[#This Row],[Т9]]-Таблица1[[#This Row],[Т4]]</f>
        <v>38374.856640560072</v>
      </c>
      <c r="CN1993" s="14">
        <f>Таблица1[[#This Row],[Т9]]-Таблица1[[#This Row],[Т3]]</f>
        <v>340.76446864727768</v>
      </c>
      <c r="CO1993" s="14">
        <f>Таблица1[[#This Row],[Т9]]-Таблица1[[#This Row],[Т2]]</f>
        <v>43855.388822748224</v>
      </c>
      <c r="CP1993" s="14">
        <f>Таблица1[[#This Row],[Т9]]-Таблица1[[#This Row],[Т1]]</f>
        <v>661.41999410775315</v>
      </c>
      <c r="CQ1993" s="14">
        <f>Таблица1[[#This Row],[Т9]]-Таблица1[[#This Row],[угол обхв6]]</f>
        <v>47063.226690345742</v>
      </c>
      <c r="CR1993" s="14">
        <f>Таблица1[[#This Row],[Т9]]-Таблица1[[#This Row],[угол обхв5]]</f>
        <v>1196.5967011992907</v>
      </c>
      <c r="CS1993" s="14">
        <f>Таблица1[[#This Row],[Т9]]-Таблица1[[#This Row],[угол обхв4]]</f>
        <v>59188.619294968368</v>
      </c>
      <c r="CT1993" s="14">
        <f>Таблица1[[#This Row],[Lкан_прям, мм]]+Таблица1[[#This Row],[Lкан_дуг, мм]]+Таблица1[[#This Row],[Lкан_леб,мм]]</f>
        <v>85045.326329871838</v>
      </c>
      <c r="CU1993" s="16">
        <f>Таблица1[[#This Row],[Lкан_леб,мм]]</f>
        <v>57992.022593769078</v>
      </c>
      <c r="CV1993" s="14">
        <f>2534431-(Таблица1[[#This Row],[Т23]]+Таблица1[[#This Row],[угол обхв3]])</f>
        <v>2449047.6962638972</v>
      </c>
      <c r="CW1993" s="50">
        <f>SUM(X1993:AC1993,AD1993:AI1993)-Таблица1[[#This Row],[lподв_min, мм]]</f>
        <v>23138.834874902357</v>
      </c>
      <c r="CX1993" s="17">
        <f>CW2432-Таблица1[[#This Row],[Суммарная длина каната]]</f>
        <v>-2426740.9271567781</v>
      </c>
    </row>
    <row r="1994" spans="1:102" x14ac:dyDescent="0.25">
      <c r="A1994" s="21">
        <v>1993</v>
      </c>
      <c r="B1994" s="10">
        <v>51.215510204081617</v>
      </c>
      <c r="C1994" s="10">
        <v>66.725306122448984</v>
      </c>
      <c r="D1994" s="11">
        <v>11641.433691391054</v>
      </c>
      <c r="E1994" s="11">
        <v>12174.247706075559</v>
      </c>
      <c r="F1994" s="11">
        <v>10756.576792189147</v>
      </c>
      <c r="G1994" s="11">
        <v>12007.163092975528</v>
      </c>
      <c r="H1994" s="11">
        <v>11233.433201391055</v>
      </c>
      <c r="I1994" s="11">
        <v>8196.6863714903138</v>
      </c>
      <c r="J1994" s="11">
        <v>3977.5613345852462</v>
      </c>
      <c r="K1994" s="11">
        <v>25894.933421415808</v>
      </c>
      <c r="L1994" s="11">
        <v>1158.3703146869632</v>
      </c>
      <c r="M1994" s="11">
        <v>57992.022593769078</v>
      </c>
      <c r="N1994" s="11">
        <v>6351.0702375090132</v>
      </c>
      <c r="O1994" s="11">
        <v>19989.605107778851</v>
      </c>
      <c r="P1994" s="43">
        <v>9216.3195890370243</v>
      </c>
      <c r="Q1994" s="11">
        <v>18603.367209597298</v>
      </c>
      <c r="R1994" s="11">
        <v>11090.901245175508</v>
      </c>
      <c r="S1994" s="11">
        <v>13453.398606346489</v>
      </c>
      <c r="T1994" s="11">
        <v>11641.433691391054</v>
      </c>
      <c r="U1994" s="11">
        <v>12174.247706075559</v>
      </c>
      <c r="V1994" s="11">
        <v>10789.380730971696</v>
      </c>
      <c r="W1994" s="11">
        <v>11870.616757981319</v>
      </c>
      <c r="X1994" s="12">
        <v>0</v>
      </c>
      <c r="Y1994" s="12">
        <v>522.11309536860506</v>
      </c>
      <c r="Z1994" s="12">
        <v>314.60594393551168</v>
      </c>
      <c r="AA1994" s="44">
        <v>232.04019061955833</v>
      </c>
      <c r="AB1994" s="45">
        <v>89.611084763288247</v>
      </c>
      <c r="AC1994" s="12">
        <v>0</v>
      </c>
      <c r="AD1994" s="12">
        <v>12125.392604622626</v>
      </c>
      <c r="AE1994" s="12">
        <v>3182.9717807084776</v>
      </c>
      <c r="AF1994" s="12">
        <v>5480.5321821881471</v>
      </c>
      <c r="AG1994" s="44">
        <v>1128.4755203370621</v>
      </c>
      <c r="AH1994" s="45">
        <v>3977.5613335594908</v>
      </c>
      <c r="AI1994" s="12">
        <v>0</v>
      </c>
      <c r="AJ1994" s="12">
        <v>-47.502588957167738</v>
      </c>
      <c r="AK1994" s="12">
        <v>25.818187496588447</v>
      </c>
      <c r="AL1994" s="12">
        <v>69.998561999613486</v>
      </c>
      <c r="AM1994" s="44">
        <v>102.58415905822085</v>
      </c>
      <c r="AN1994" s="45">
        <v>89.999999855952481</v>
      </c>
      <c r="AO1994" s="12">
        <v>0</v>
      </c>
      <c r="AP1994" s="12">
        <v>-2141.1439182533222</v>
      </c>
      <c r="AQ1994" s="12">
        <v>6528.761119308846</v>
      </c>
      <c r="AR1994" s="12">
        <v>9599.7106759382623</v>
      </c>
      <c r="AS1994" s="44">
        <v>11489.099875919992</v>
      </c>
      <c r="AT1994" s="45">
        <v>11233.433691391054</v>
      </c>
      <c r="AU1994" s="12">
        <v>0</v>
      </c>
      <c r="AV1994" s="12">
        <v>11325.085008609658</v>
      </c>
      <c r="AW1994" s="12">
        <v>20356.878780297309</v>
      </c>
      <c r="AX1994" s="12">
        <v>18742.921050406811</v>
      </c>
      <c r="AY1994" s="44">
        <v>13364.506253057698</v>
      </c>
      <c r="AZ1994" s="45">
        <v>12174.247705049806</v>
      </c>
      <c r="BA1994" s="12">
        <v>0</v>
      </c>
      <c r="BB1994" s="12">
        <v>6050.2486293399252</v>
      </c>
      <c r="BC1994" s="12">
        <v>9394.0104708368563</v>
      </c>
      <c r="BD1994" s="12">
        <v>11474.292332076746</v>
      </c>
      <c r="BE1994" s="44">
        <v>11243.23506064657</v>
      </c>
      <c r="BF1994" s="45">
        <v>11233.433701391055</v>
      </c>
      <c r="BG1994" s="12">
        <v>0</v>
      </c>
      <c r="BH1994" s="12">
        <v>20265.232319894352</v>
      </c>
      <c r="BI1994" s="12">
        <v>18970.64088211576</v>
      </c>
      <c r="BJ1994" s="12">
        <v>13592.952447156003</v>
      </c>
      <c r="BK1994" s="44">
        <v>12263.140059364352</v>
      </c>
      <c r="BL1994" s="45">
        <v>8196.6863714903157</v>
      </c>
      <c r="BM1994" s="12">
        <v>0</v>
      </c>
      <c r="BN1994" s="12">
        <v>0</v>
      </c>
      <c r="BO1994" s="12">
        <v>73.320776453756181</v>
      </c>
      <c r="BP1994" s="12">
        <v>44.180374503025035</v>
      </c>
      <c r="BQ1994" s="48">
        <v>32.58559705860737</v>
      </c>
      <c r="BR1994" s="49">
        <v>12.584159202268369</v>
      </c>
      <c r="BS1994" s="13">
        <v>0</v>
      </c>
      <c r="BT1994" s="12">
        <v>337.97740623092017</v>
      </c>
      <c r="BV1994" s="14">
        <f>Таблица1[[#This Row],[Lкан_леб,мм]]</f>
        <v>57992.022593769078</v>
      </c>
      <c r="BW1994" s="50">
        <f>Таблица1[[#This Row],[угол обхв4]]+Таблица1[[#This Row],[Lдуг 3,мм]]</f>
        <v>12125.392604622626</v>
      </c>
      <c r="BX1994" s="54">
        <f>Таблица1[[#This Row],[угол обхв5]]+Таблица1[[#This Row],[Y5, мм]]</f>
        <v>58514.135689137685</v>
      </c>
      <c r="BY1994" s="14">
        <f>Таблица1[[#This Row],[угол обхв6]]+Таблица1[[#This Row],[Lдуг 4,мм]]</f>
        <v>15308.364385331104</v>
      </c>
      <c r="BZ1994" s="14">
        <f>Таблица1[[#This Row],[Т1]]+Таблица1[[#This Row],[X6, мм]]</f>
        <v>58828.741633073194</v>
      </c>
      <c r="CA1994" s="14">
        <f>Таблица1[[#This Row],[Т2]]+Таблица1[[#This Row],[Lдуг 5,мм]]</f>
        <v>20788.896567519252</v>
      </c>
      <c r="CB1994" s="14">
        <f>Таблица1[[#This Row],[Т3]]+Таблица1[[#This Row],[Y6, мм]]</f>
        <v>59060.781823692749</v>
      </c>
      <c r="CC1994" s="14">
        <f>Таблица1[[#This Row],[Т4]]+Таблица1[[#This Row],[Lдуг 6,мм]]</f>
        <v>21917.372087856314</v>
      </c>
      <c r="CD1994" s="14">
        <f>Таблица1[[#This Row],[Т5]]+Таблица1[[#This Row],[Lдуг 1,мм]]</f>
        <v>59150.392908456037</v>
      </c>
      <c r="CE1994" s="14">
        <f>Таблица1[[#This Row],[Т6]]+Таблица1[[#This Row],[Lпрям1, мм]]</f>
        <v>25894.933421415804</v>
      </c>
      <c r="CF1994" s="15">
        <f>Таблица1[[#This Row],[Т7]]+Таблица1[[#This Row],[Lдуг 2,мм]]</f>
        <v>59150.392908456037</v>
      </c>
      <c r="CG1994" s="14">
        <f>Таблица1[[#This Row],[Т8]]+Таблица1[[#This Row],[Lпрям2, мм]]</f>
        <v>25894.933421415804</v>
      </c>
      <c r="CH1994" s="14">
        <f>Таблица1[[#This Row],[Т9]]-Таблица1[[#This Row],[Т9]]</f>
        <v>0</v>
      </c>
      <c r="CI1994" s="50">
        <f>Таблица1[[#This Row],[Т9]]-Таблица1[[#This Row],[Т8]]</f>
        <v>33255.459487040236</v>
      </c>
      <c r="CJ1994" s="54">
        <f>Таблица1[[#This Row],[Т9]]-Таблица1[[#This Row],[Т7]]</f>
        <v>0</v>
      </c>
      <c r="CK1994" s="14">
        <f>Таблица1[[#This Row],[Т9]]-Таблица1[[#This Row],[Т6]]</f>
        <v>37233.020820599719</v>
      </c>
      <c r="CL1994" s="14">
        <f>Таблица1[[#This Row],[Т9]]-Таблица1[[#This Row],[Т5]]</f>
        <v>89.61108476328809</v>
      </c>
      <c r="CM1994" s="14">
        <f>Таблица1[[#This Row],[Т9]]-Таблица1[[#This Row],[Т4]]</f>
        <v>38361.496340936785</v>
      </c>
      <c r="CN1994" s="14">
        <f>Таблица1[[#This Row],[Т9]]-Таблица1[[#This Row],[Т3]]</f>
        <v>321.65127538284287</v>
      </c>
      <c r="CO1994" s="14">
        <f>Таблица1[[#This Row],[Т9]]-Таблица1[[#This Row],[Т2]]</f>
        <v>43842.028523124929</v>
      </c>
      <c r="CP1994" s="14">
        <f>Таблица1[[#This Row],[Т9]]-Таблица1[[#This Row],[Т1]]</f>
        <v>636.25721931835142</v>
      </c>
      <c r="CQ1994" s="14">
        <f>Таблица1[[#This Row],[Т9]]-Таблица1[[#This Row],[угол обхв6]]</f>
        <v>47025.000303833411</v>
      </c>
      <c r="CR1994" s="14">
        <f>Таблица1[[#This Row],[Т9]]-Таблица1[[#This Row],[угол обхв5]]</f>
        <v>1158.3703146869593</v>
      </c>
      <c r="CS1994" s="14">
        <f>Таблица1[[#This Row],[Т9]]-Таблица1[[#This Row],[угол обхв4]]</f>
        <v>59150.392908456037</v>
      </c>
      <c r="CT1994" s="14">
        <f>Таблица1[[#This Row],[Lкан_прям, мм]]+Таблица1[[#This Row],[Lкан_дуг, мм]]+Таблица1[[#This Row],[Lкан_леб,мм]]</f>
        <v>85045.326329871852</v>
      </c>
      <c r="CU1994" s="16">
        <f>Таблица1[[#This Row],[Lкан_леб,мм]]</f>
        <v>57992.022593769078</v>
      </c>
      <c r="CV1994" s="14">
        <f>2534431-(Таблица1[[#This Row],[Т23]]+Таблица1[[#This Row],[угол обхв3]])</f>
        <v>2449047.6962638972</v>
      </c>
      <c r="CW1994" s="50">
        <f>SUM(X1994:AC1994,AD1994:AI1994)-Таблица1[[#This Row],[lподв_min, мм]]</f>
        <v>23075.74240151752</v>
      </c>
      <c r="CX1994" s="17">
        <f>CW2433-Таблица1[[#This Row],[Суммарная длина каната]]</f>
        <v>-2426790.9908741568</v>
      </c>
    </row>
    <row r="1995" spans="1:102" x14ac:dyDescent="0.25">
      <c r="A1995" s="21">
        <v>1994</v>
      </c>
      <c r="B1995" s="10">
        <v>51.215510204081617</v>
      </c>
      <c r="C1995" s="10">
        <v>69.409387755102046</v>
      </c>
      <c r="D1995" s="11">
        <v>11958.833904330306</v>
      </c>
      <c r="E1995" s="11">
        <v>12398.42529174823</v>
      </c>
      <c r="F1995" s="11">
        <v>11082.772154036622</v>
      </c>
      <c r="G1995" s="11">
        <v>12190.087081924961</v>
      </c>
      <c r="H1995" s="11">
        <v>11550.833414330307</v>
      </c>
      <c r="I1995" s="11">
        <v>8356.2641957508131</v>
      </c>
      <c r="J1995" s="11">
        <v>4042.1610959974182</v>
      </c>
      <c r="K1995" s="11">
        <v>25933.159807927994</v>
      </c>
      <c r="L1995" s="11">
        <v>1120.1439281747766</v>
      </c>
      <c r="M1995" s="11">
        <v>57992.022593769078</v>
      </c>
      <c r="N1995" s="11">
        <v>6351.0702375090132</v>
      </c>
      <c r="O1995" s="11">
        <v>19989.605107778851</v>
      </c>
      <c r="P1995" s="43">
        <v>9235.3115533868004</v>
      </c>
      <c r="Q1995" s="11">
        <v>18706.926064825075</v>
      </c>
      <c r="R1995" s="11">
        <v>11349.004166907902</v>
      </c>
      <c r="S1995" s="11">
        <v>13650.392021080652</v>
      </c>
      <c r="T1995" s="11">
        <v>11958.833904330306</v>
      </c>
      <c r="U1995" s="11">
        <v>12398.42529174823</v>
      </c>
      <c r="V1995" s="11">
        <v>11121.934423082757</v>
      </c>
      <c r="W1995" s="11">
        <v>12055.226721984916</v>
      </c>
      <c r="X1995" s="12">
        <v>0</v>
      </c>
      <c r="Y1995" s="12">
        <v>508.99255461092309</v>
      </c>
      <c r="Z1995" s="12">
        <v>308.61329144529662</v>
      </c>
      <c r="AA1995" s="44">
        <v>232.04019061955862</v>
      </c>
      <c r="AB1995" s="45">
        <v>70.497891498998499</v>
      </c>
      <c r="AC1995" s="12">
        <v>0</v>
      </c>
      <c r="AD1995" s="12">
        <v>12125.392604622626</v>
      </c>
      <c r="AE1995" s="12">
        <v>3156.5984057921009</v>
      </c>
      <c r="AF1995" s="12">
        <v>5480.5321821881498</v>
      </c>
      <c r="AG1995" s="44">
        <v>1128.4755203370598</v>
      </c>
      <c r="AH1995" s="45">
        <v>4042.1610949880546</v>
      </c>
      <c r="AI1995" s="12">
        <v>0</v>
      </c>
      <c r="AJ1995" s="12">
        <v>-47.502588957167738</v>
      </c>
      <c r="AK1995" s="12">
        <v>23.975659039861586</v>
      </c>
      <c r="AL1995" s="12">
        <v>67.314480366960439</v>
      </c>
      <c r="AM1995" s="44">
        <v>99.900077425567858</v>
      </c>
      <c r="AN1995" s="45">
        <v>89.999999858254569</v>
      </c>
      <c r="AO1995" s="12">
        <v>0</v>
      </c>
      <c r="AP1995" s="12">
        <v>-2141.1439182533222</v>
      </c>
      <c r="AQ1995" s="12">
        <v>6516.8604275328271</v>
      </c>
      <c r="AR1995" s="12">
        <v>9611.7468741304201</v>
      </c>
      <c r="AS1995" s="44">
        <v>11750.928677186761</v>
      </c>
      <c r="AT1995" s="45">
        <v>11550.833904330308</v>
      </c>
      <c r="AU1995" s="12">
        <v>0</v>
      </c>
      <c r="AV1995" s="12">
        <v>11325.085008609658</v>
      </c>
      <c r="AW1995" s="12">
        <v>20362.402120765633</v>
      </c>
      <c r="AX1995" s="12">
        <v>18864.280598590864</v>
      </c>
      <c r="AY1995" s="44">
        <v>13580.244405033503</v>
      </c>
      <c r="AZ1995" s="45">
        <v>12398.425290738869</v>
      </c>
      <c r="BA1995" s="12">
        <v>0</v>
      </c>
      <c r="BB1995" s="12">
        <v>6050.2486293399252</v>
      </c>
      <c r="BC1995" s="12">
        <v>9401.1017434106143</v>
      </c>
      <c r="BD1995" s="12">
        <v>11725.43948765152</v>
      </c>
      <c r="BE1995" s="44">
        <v>11556.909394051447</v>
      </c>
      <c r="BF1995" s="45">
        <v>11550.833914330307</v>
      </c>
      <c r="BG1995" s="12">
        <v>0</v>
      </c>
      <c r="BH1995" s="12">
        <v>20265.232319894352</v>
      </c>
      <c r="BI1995" s="12">
        <v>19079.723077811861</v>
      </c>
      <c r="BJ1995" s="12">
        <v>13807.746554846439</v>
      </c>
      <c r="BK1995" s="44">
        <v>12468.572907795378</v>
      </c>
      <c r="BL1995" s="45">
        <v>8356.2641957508131</v>
      </c>
      <c r="BM1995" s="12">
        <v>0</v>
      </c>
      <c r="BN1995" s="12">
        <v>0</v>
      </c>
      <c r="BO1995" s="12">
        <v>71.478247997029328</v>
      </c>
      <c r="BP1995" s="12">
        <v>43.338821327098856</v>
      </c>
      <c r="BQ1995" s="48">
        <v>32.585597058607412</v>
      </c>
      <c r="BR1995" s="49">
        <v>9.9000775673132804</v>
      </c>
      <c r="BS1995" s="13">
        <v>0</v>
      </c>
      <c r="BT1995" s="12">
        <v>337.97740623092017</v>
      </c>
      <c r="BV1995" s="14">
        <f>Таблица1[[#This Row],[Lкан_леб,мм]]</f>
        <v>57992.022593769078</v>
      </c>
      <c r="BW1995" s="50">
        <f>Таблица1[[#This Row],[угол обхв4]]+Таблица1[[#This Row],[Lдуг 3,мм]]</f>
        <v>12125.392604622626</v>
      </c>
      <c r="BX1995" s="54">
        <f>Таблица1[[#This Row],[угол обхв5]]+Таблица1[[#This Row],[Y5, мм]]</f>
        <v>58501.01514838</v>
      </c>
      <c r="BY1995" s="14">
        <f>Таблица1[[#This Row],[угол обхв6]]+Таблица1[[#This Row],[Lдуг 4,мм]]</f>
        <v>15281.991010414727</v>
      </c>
      <c r="BZ1995" s="14">
        <f>Таблица1[[#This Row],[Т1]]+Таблица1[[#This Row],[X6, мм]]</f>
        <v>58809.628439825297</v>
      </c>
      <c r="CA1995" s="14">
        <f>Таблица1[[#This Row],[Т2]]+Таблица1[[#This Row],[Lдуг 5,мм]]</f>
        <v>20762.523192602879</v>
      </c>
      <c r="CB1995" s="14">
        <f>Таблица1[[#This Row],[Т3]]+Таблица1[[#This Row],[Y6, мм]]</f>
        <v>59041.668630444859</v>
      </c>
      <c r="CC1995" s="14">
        <f>Таблица1[[#This Row],[Т4]]+Таблица1[[#This Row],[Lдуг 6,мм]]</f>
        <v>21890.998712939938</v>
      </c>
      <c r="CD1995" s="14">
        <f>Таблица1[[#This Row],[Т5]]+Таблица1[[#This Row],[Lдуг 1,мм]]</f>
        <v>59112.166521943858</v>
      </c>
      <c r="CE1995" s="14">
        <f>Таблица1[[#This Row],[Т6]]+Таблица1[[#This Row],[Lпрям1, мм]]</f>
        <v>25933.159807927994</v>
      </c>
      <c r="CF1995" s="15">
        <f>Таблица1[[#This Row],[Т7]]+Таблица1[[#This Row],[Lдуг 2,мм]]</f>
        <v>59112.166521943858</v>
      </c>
      <c r="CG1995" s="14">
        <f>Таблица1[[#This Row],[Т8]]+Таблица1[[#This Row],[Lпрям2, мм]]</f>
        <v>25933.159807927994</v>
      </c>
      <c r="CH1995" s="14">
        <f>Таблица1[[#This Row],[Т9]]-Таблица1[[#This Row],[Т9]]</f>
        <v>0</v>
      </c>
      <c r="CI1995" s="50">
        <f>Таблица1[[#This Row],[Т9]]-Таблица1[[#This Row],[Т8]]</f>
        <v>33179.006714015864</v>
      </c>
      <c r="CJ1995" s="54">
        <f>Таблица1[[#This Row],[Т9]]-Таблица1[[#This Row],[Т7]]</f>
        <v>0</v>
      </c>
      <c r="CK1995" s="14">
        <f>Таблица1[[#This Row],[Т9]]-Таблица1[[#This Row],[Т6]]</f>
        <v>37221.16780900392</v>
      </c>
      <c r="CL1995" s="14">
        <f>Таблица1[[#This Row],[Т9]]-Таблица1[[#This Row],[Т5]]</f>
        <v>70.497891498998797</v>
      </c>
      <c r="CM1995" s="14">
        <f>Таблица1[[#This Row],[Т9]]-Таблица1[[#This Row],[Т4]]</f>
        <v>38349.643329340979</v>
      </c>
      <c r="CN1995" s="14">
        <f>Таблица1[[#This Row],[Т9]]-Таблица1[[#This Row],[Т3]]</f>
        <v>302.53808211856085</v>
      </c>
      <c r="CO1995" s="14">
        <f>Таблица1[[#This Row],[Т9]]-Таблица1[[#This Row],[Т2]]</f>
        <v>43830.175511529131</v>
      </c>
      <c r="CP1995" s="14">
        <f>Таблица1[[#This Row],[Т9]]-Таблица1[[#This Row],[Т1]]</f>
        <v>611.15137356385821</v>
      </c>
      <c r="CQ1995" s="14">
        <f>Таблица1[[#This Row],[Т9]]-Таблица1[[#This Row],[угол обхв6]]</f>
        <v>46986.773917321232</v>
      </c>
      <c r="CR1995" s="14">
        <f>Таблица1[[#This Row],[Т9]]-Таблица1[[#This Row],[угол обхв5]]</f>
        <v>1120.1439281747807</v>
      </c>
      <c r="CS1995" s="14">
        <f>Таблица1[[#This Row],[Т9]]-Таблица1[[#This Row],[угол обхв4]]</f>
        <v>59112.166521943858</v>
      </c>
      <c r="CT1995" s="14">
        <f>Таблица1[[#This Row],[Lкан_прям, мм]]+Таблица1[[#This Row],[Lкан_дуг, мм]]+Таблица1[[#This Row],[Lкан_леб,мм]]</f>
        <v>85045.326329871852</v>
      </c>
      <c r="CU1995" s="16">
        <f>Таблица1[[#This Row],[Lкан_леб,мм]]</f>
        <v>57992.022593769078</v>
      </c>
      <c r="CV1995" s="14">
        <f>2534431-(Таблица1[[#This Row],[Т23]]+Таблица1[[#This Row],[угол обхв3]])</f>
        <v>2449047.6962638972</v>
      </c>
      <c r="CW1995" s="50">
        <f>SUM(X1995:AC1995,AD1995:AI1995)-Таблица1[[#This Row],[lподв_min, мм]]</f>
        <v>23011.14264010535</v>
      </c>
      <c r="CX1995" s="17">
        <f>CW2434-Таблица1[[#This Row],[Суммарная длина каната]]</f>
        <v>-2426841.7571287313</v>
      </c>
    </row>
    <row r="1996" spans="1:102" x14ac:dyDescent="0.25">
      <c r="A1996" s="21">
        <v>1995</v>
      </c>
      <c r="B1996" s="10">
        <v>51.215510204081617</v>
      </c>
      <c r="C1996" s="10">
        <v>72.093469387755121</v>
      </c>
      <c r="D1996" s="11">
        <v>12265.387908749215</v>
      </c>
      <c r="E1996" s="11">
        <v>12637.220449711385</v>
      </c>
      <c r="F1996" s="11">
        <v>11400.043520184401</v>
      </c>
      <c r="G1996" s="11">
        <v>12388.085768907235</v>
      </c>
      <c r="H1996" s="11">
        <v>11857.387418749217</v>
      </c>
      <c r="I1996" s="11">
        <v>8528.9728141325104</v>
      </c>
      <c r="J1996" s="11">
        <v>4108.2476355788749</v>
      </c>
      <c r="K1996" s="11">
        <v>25971.386194440023</v>
      </c>
      <c r="L1996" s="11">
        <v>1081.9175416627461</v>
      </c>
      <c r="M1996" s="11">
        <v>57992.022593769078</v>
      </c>
      <c r="N1996" s="11">
        <v>6351.0702375090132</v>
      </c>
      <c r="O1996" s="11">
        <v>19989.605107778851</v>
      </c>
      <c r="P1996" s="43">
        <v>9249.4331317864398</v>
      </c>
      <c r="Q1996" s="11">
        <v>18811.260681465257</v>
      </c>
      <c r="R1996" s="11">
        <v>11597.598939382659</v>
      </c>
      <c r="S1996" s="11">
        <v>13859.256002546224</v>
      </c>
      <c r="T1996" s="11">
        <v>12265.387908749215</v>
      </c>
      <c r="U1996" s="11">
        <v>12637.220449711385</v>
      </c>
      <c r="V1996" s="11">
        <v>11445.478191515165</v>
      </c>
      <c r="W1996" s="11">
        <v>12255.207288177415</v>
      </c>
      <c r="X1996" s="12">
        <v>0</v>
      </c>
      <c r="Y1996" s="12">
        <v>495.81023485699313</v>
      </c>
      <c r="Z1996" s="12">
        <v>302.68241795132906</v>
      </c>
      <c r="AA1996" s="44">
        <v>232.04019061955924</v>
      </c>
      <c r="AB1996" s="45">
        <v>51.384698234864565</v>
      </c>
      <c r="AC1996" s="12">
        <v>0</v>
      </c>
      <c r="AD1996" s="12">
        <v>12125.392604622626</v>
      </c>
      <c r="AE1996" s="12">
        <v>3128.7382527064369</v>
      </c>
      <c r="AF1996" s="12">
        <v>5480.532182188148</v>
      </c>
      <c r="AG1996" s="44">
        <v>1128.4755203370614</v>
      </c>
      <c r="AH1996" s="45">
        <v>4108.2476345857494</v>
      </c>
      <c r="AI1996" s="12">
        <v>0</v>
      </c>
      <c r="AJ1996" s="12">
        <v>-47.502588957167738</v>
      </c>
      <c r="AK1996" s="12">
        <v>22.124454907282857</v>
      </c>
      <c r="AL1996" s="12">
        <v>64.630398734307306</v>
      </c>
      <c r="AM1996" s="44">
        <v>97.215995792914811</v>
      </c>
      <c r="AN1996" s="45">
        <v>89.999999860534743</v>
      </c>
      <c r="AO1996" s="12">
        <v>0</v>
      </c>
      <c r="AP1996" s="12">
        <v>-2141.1439182533222</v>
      </c>
      <c r="AQ1996" s="12">
        <v>6504.73107044065</v>
      </c>
      <c r="AR1996" s="12">
        <v>9618.0867299835936</v>
      </c>
      <c r="AS1996" s="44">
        <v>12002.367445645643</v>
      </c>
      <c r="AT1996" s="45">
        <v>11857.387908749215</v>
      </c>
      <c r="AU1996" s="12">
        <v>0</v>
      </c>
      <c r="AV1996" s="12">
        <v>11325.085008609658</v>
      </c>
      <c r="AW1996" s="12">
        <v>20367.563238294326</v>
      </c>
      <c r="AX1996" s="12">
        <v>18986.070648390174</v>
      </c>
      <c r="AY1996" s="44">
        <v>13808.007038287111</v>
      </c>
      <c r="AZ1996" s="45">
        <v>12637.220448718261</v>
      </c>
      <c r="BA1996" s="12">
        <v>0</v>
      </c>
      <c r="BB1996" s="12">
        <v>6050.2486293399252</v>
      </c>
      <c r="BC1996" s="12">
        <v>9403.0939647180767</v>
      </c>
      <c r="BD1996" s="12">
        <v>11966.252537579812</v>
      </c>
      <c r="BE1996" s="44">
        <v>11860.619402486231</v>
      </c>
      <c r="BF1996" s="45">
        <v>11857.387918749217</v>
      </c>
      <c r="BG1996" s="12">
        <v>0</v>
      </c>
      <c r="BH1996" s="12">
        <v>20265.232319894352</v>
      </c>
      <c r="BI1996" s="12">
        <v>19189.218811980732</v>
      </c>
      <c r="BJ1996" s="12">
        <v>14034.065969471143</v>
      </c>
      <c r="BK1996" s="44">
        <v>12688.469413970501</v>
      </c>
      <c r="BL1996" s="45">
        <v>8528.9728141325122</v>
      </c>
      <c r="BM1996" s="12">
        <v>0</v>
      </c>
      <c r="BN1996" s="12">
        <v>0</v>
      </c>
      <c r="BO1996" s="12">
        <v>69.627043864450599</v>
      </c>
      <c r="BP1996" s="12">
        <v>42.50594382702446</v>
      </c>
      <c r="BQ1996" s="48">
        <v>32.585597058607497</v>
      </c>
      <c r="BR1996" s="49">
        <v>7.2159959323800749</v>
      </c>
      <c r="BS1996" s="13">
        <v>0</v>
      </c>
      <c r="BT1996" s="12">
        <v>337.97740623092017</v>
      </c>
      <c r="BV1996" s="14">
        <f>Таблица1[[#This Row],[Lкан_леб,мм]]</f>
        <v>57992.022593769078</v>
      </c>
      <c r="BW1996" s="50">
        <f>Таблица1[[#This Row],[угол обхв4]]+Таблица1[[#This Row],[Lдуг 3,мм]]</f>
        <v>12125.392604622626</v>
      </c>
      <c r="BX1996" s="54">
        <f>Таблица1[[#This Row],[угол обхв5]]+Таблица1[[#This Row],[Y5, мм]]</f>
        <v>58487.832828626073</v>
      </c>
      <c r="BY1996" s="14">
        <f>Таблица1[[#This Row],[угол обхв6]]+Таблица1[[#This Row],[Lдуг 4,мм]]</f>
        <v>15254.130857329063</v>
      </c>
      <c r="BZ1996" s="14">
        <f>Таблица1[[#This Row],[Т1]]+Таблица1[[#This Row],[X6, мм]]</f>
        <v>58790.515246577401</v>
      </c>
      <c r="CA1996" s="14">
        <f>Таблица1[[#This Row],[Т2]]+Таблица1[[#This Row],[Lдуг 5,мм]]</f>
        <v>20734.663039517211</v>
      </c>
      <c r="CB1996" s="14">
        <f>Таблица1[[#This Row],[Т3]]+Таблица1[[#This Row],[Y6, мм]]</f>
        <v>59022.555437196963</v>
      </c>
      <c r="CC1996" s="14">
        <f>Таблица1[[#This Row],[Т4]]+Таблица1[[#This Row],[Lдуг 6,мм]]</f>
        <v>21863.138559854273</v>
      </c>
      <c r="CD1996" s="14">
        <f>Таблица1[[#This Row],[Т5]]+Таблица1[[#This Row],[Lдуг 1,мм]]</f>
        <v>59073.940135431825</v>
      </c>
      <c r="CE1996" s="14">
        <f>Таблица1[[#This Row],[Т6]]+Таблица1[[#This Row],[Lпрям1, мм]]</f>
        <v>25971.386194440023</v>
      </c>
      <c r="CF1996" s="15">
        <f>Таблица1[[#This Row],[Т7]]+Таблица1[[#This Row],[Lдуг 2,мм]]</f>
        <v>59073.940135431825</v>
      </c>
      <c r="CG1996" s="14">
        <f>Таблица1[[#This Row],[Т8]]+Таблица1[[#This Row],[Lпрям2, мм]]</f>
        <v>25971.386194440023</v>
      </c>
      <c r="CH1996" s="14">
        <f>Таблица1[[#This Row],[Т9]]-Таблица1[[#This Row],[Т9]]</f>
        <v>0</v>
      </c>
      <c r="CI1996" s="50">
        <f>Таблица1[[#This Row],[Т9]]-Таблица1[[#This Row],[Т8]]</f>
        <v>33102.553940991798</v>
      </c>
      <c r="CJ1996" s="54">
        <f>Таблица1[[#This Row],[Т9]]-Таблица1[[#This Row],[Т7]]</f>
        <v>0</v>
      </c>
      <c r="CK1996" s="14">
        <f>Таблица1[[#This Row],[Т9]]-Таблица1[[#This Row],[Т6]]</f>
        <v>37210.801575577556</v>
      </c>
      <c r="CL1996" s="14">
        <f>Таблица1[[#This Row],[Т9]]-Таблица1[[#This Row],[Т5]]</f>
        <v>51.384698234862299</v>
      </c>
      <c r="CM1996" s="14">
        <f>Таблица1[[#This Row],[Т9]]-Таблица1[[#This Row],[Т4]]</f>
        <v>38339.277095914615</v>
      </c>
      <c r="CN1996" s="14">
        <f>Таблица1[[#This Row],[Т9]]-Таблица1[[#This Row],[Т3]]</f>
        <v>283.42488885442435</v>
      </c>
      <c r="CO1996" s="14">
        <f>Таблица1[[#This Row],[Т9]]-Таблица1[[#This Row],[Т2]]</f>
        <v>43819.809278102766</v>
      </c>
      <c r="CP1996" s="14">
        <f>Таблица1[[#This Row],[Т9]]-Таблица1[[#This Row],[Т1]]</f>
        <v>586.10730680575216</v>
      </c>
      <c r="CQ1996" s="14">
        <f>Таблица1[[#This Row],[Т9]]-Таблица1[[#This Row],[угол обхв6]]</f>
        <v>46948.547530809199</v>
      </c>
      <c r="CR1996" s="14">
        <f>Таблица1[[#This Row],[Т9]]-Таблица1[[#This Row],[угол обхв5]]</f>
        <v>1081.9175416627477</v>
      </c>
      <c r="CS1996" s="14">
        <f>Таблица1[[#This Row],[Т9]]-Таблица1[[#This Row],[угол обхв4]]</f>
        <v>59073.940135431825</v>
      </c>
      <c r="CT1996" s="14">
        <f>Таблица1[[#This Row],[Lкан_прям, мм]]+Таблица1[[#This Row],[Lкан_дуг, мм]]+Таблица1[[#This Row],[Lкан_леб,мм]]</f>
        <v>85045.326329871852</v>
      </c>
      <c r="CU1996" s="16">
        <f>Таблица1[[#This Row],[Lкан_леб,мм]]</f>
        <v>57992.022593769078</v>
      </c>
      <c r="CV1996" s="14">
        <f>2534431-(Таблица1[[#This Row],[Т23]]+Таблица1[[#This Row],[угол обхв3]])</f>
        <v>2449047.6962638972</v>
      </c>
      <c r="CW1996" s="50">
        <f>SUM(X1996:AC1996,AD1996:AI1996)-Таблица1[[#This Row],[lподв_min, мм]]</f>
        <v>22945.056100523896</v>
      </c>
      <c r="CX1996" s="17">
        <f>CW2435-Таблица1[[#This Row],[Суммарная длина каната]]</f>
        <v>-2426893.1582175721</v>
      </c>
    </row>
    <row r="1997" spans="1:102" x14ac:dyDescent="0.25">
      <c r="A1997" s="21">
        <v>1996</v>
      </c>
      <c r="B1997" s="10">
        <v>51.215510204081617</v>
      </c>
      <c r="C1997" s="10">
        <v>74.777551020408183</v>
      </c>
      <c r="D1997" s="11">
        <v>11759.302131996161</v>
      </c>
      <c r="E1997" s="11">
        <v>12470.11966875864</v>
      </c>
      <c r="F1997" s="11">
        <v>11707.694748965027</v>
      </c>
      <c r="G1997" s="11">
        <v>12600.72471466682</v>
      </c>
      <c r="H1997" s="11">
        <v>12167.301641996162</v>
      </c>
      <c r="I1997" s="11">
        <v>8714.5800158571419</v>
      </c>
      <c r="J1997" s="11">
        <v>3755.539652901497</v>
      </c>
      <c r="K1997" s="11">
        <v>25979.647932335447</v>
      </c>
      <c r="L1997" s="11">
        <v>1073.6558037673194</v>
      </c>
      <c r="M1997" s="11">
        <v>57992.022593769078</v>
      </c>
      <c r="N1997" s="11">
        <v>6351.0702375090132</v>
      </c>
      <c r="O1997" s="11">
        <v>19989.605107778851</v>
      </c>
      <c r="P1997" s="43">
        <v>9258.6533393435693</v>
      </c>
      <c r="Q1997" s="11">
        <v>18916.142133488742</v>
      </c>
      <c r="R1997" s="11">
        <v>11836.140107831727</v>
      </c>
      <c r="S1997" s="11">
        <v>14079.532271377835</v>
      </c>
      <c r="T1997" s="11">
        <v>12560.423078503187</v>
      </c>
      <c r="U1997" s="11">
        <v>12890.109227042756</v>
      </c>
      <c r="V1997" s="11">
        <v>11759.302131996161</v>
      </c>
      <c r="W1997" s="11">
        <v>12470.11966875864</v>
      </c>
      <c r="X1997" s="12">
        <v>0</v>
      </c>
      <c r="Y1997" s="12">
        <v>482.56101750659428</v>
      </c>
      <c r="Z1997" s="12">
        <v>296.81844205383089</v>
      </c>
      <c r="AA1997" s="44">
        <v>232.04019061955876</v>
      </c>
      <c r="AB1997" s="45">
        <v>47.253829333786854</v>
      </c>
      <c r="AC1997" s="12">
        <v>14.982324253548667</v>
      </c>
      <c r="AD1997" s="12">
        <v>12125.392604622626</v>
      </c>
      <c r="AE1997" s="12">
        <v>3099.4132107942028</v>
      </c>
      <c r="AF1997" s="12">
        <v>5480.5321821881462</v>
      </c>
      <c r="AG1997" s="44">
        <v>1128.475520337063</v>
      </c>
      <c r="AH1997" s="45">
        <v>390.29476040551623</v>
      </c>
      <c r="AI1997" s="12">
        <v>3755.5396539878902</v>
      </c>
      <c r="AJ1997" s="12">
        <v>-47.502588957167738</v>
      </c>
      <c r="AK1997" s="12">
        <v>20.263856289563854</v>
      </c>
      <c r="AL1997" s="12">
        <v>61.946317101654287</v>
      </c>
      <c r="AM1997" s="44">
        <v>94.531914160261721</v>
      </c>
      <c r="AN1997" s="45">
        <v>87.896019585120854</v>
      </c>
      <c r="AO1997" s="12">
        <v>89.999999847436612</v>
      </c>
      <c r="AP1997" s="12">
        <v>-2141.1439182533222</v>
      </c>
      <c r="AQ1997" s="12">
        <v>6492.378563867388</v>
      </c>
      <c r="AR1997" s="12">
        <v>9618.7163328890929</v>
      </c>
      <c r="AS1997" s="44">
        <v>12242.864486368522</v>
      </c>
      <c r="AT1997" s="45">
        <v>12152.698133465987</v>
      </c>
      <c r="AU1997" s="12">
        <v>12167.302131996161</v>
      </c>
      <c r="AV1997" s="12">
        <v>11325.085008609658</v>
      </c>
      <c r="AW1997" s="12">
        <v>20372.353010322804</v>
      </c>
      <c r="AX1997" s="12">
        <v>19108.023973898496</v>
      </c>
      <c r="AY1997" s="44">
        <v>14047.294406934659</v>
      </c>
      <c r="AZ1997" s="45">
        <v>12875.13026865394</v>
      </c>
      <c r="BA1997" s="12">
        <v>12470.119669845035</v>
      </c>
      <c r="BB1997" s="12">
        <v>6050.2486293399252</v>
      </c>
      <c r="BC1997" s="12">
        <v>9399.9616657019451</v>
      </c>
      <c r="BD1997" s="12">
        <v>12196.20310137725</v>
      </c>
      <c r="BE1997" s="44">
        <v>12153.69869996639</v>
      </c>
      <c r="BF1997" s="45">
        <v>12167.027077033359</v>
      </c>
      <c r="BG1997" s="12">
        <v>12167.302141996164</v>
      </c>
      <c r="BH1997" s="12">
        <v>20265.232319894352</v>
      </c>
      <c r="BI1997" s="12">
        <v>19298.890036032695</v>
      </c>
      <c r="BJ1997" s="12">
        <v>14271.414111787593</v>
      </c>
      <c r="BK1997" s="44">
        <v>12922.347091485934</v>
      </c>
      <c r="BL1997" s="45">
        <v>12485.098627147456</v>
      </c>
      <c r="BM1997" s="12">
        <v>8714.5800158571437</v>
      </c>
      <c r="BN1997" s="12">
        <v>0</v>
      </c>
      <c r="BO1997" s="12">
        <v>67.766445246731593</v>
      </c>
      <c r="BP1997" s="12">
        <v>41.682460812090433</v>
      </c>
      <c r="BQ1997" s="48">
        <v>32.585597058607433</v>
      </c>
      <c r="BR1997" s="49">
        <v>6.635894575140866</v>
      </c>
      <c r="BS1997" s="13">
        <v>2.1039802623157602</v>
      </c>
      <c r="BT1997" s="12">
        <v>337.97740623092017</v>
      </c>
      <c r="BV1997" s="14">
        <f>Таблица1[[#This Row],[Lкан_леб,мм]]</f>
        <v>57992.022593769078</v>
      </c>
      <c r="BW1997" s="50">
        <f>Таблица1[[#This Row],[угол обхв4]]+Таблица1[[#This Row],[Lдуг 3,мм]]</f>
        <v>12125.392604622626</v>
      </c>
      <c r="BX1997" s="54">
        <f>Таблица1[[#This Row],[угол обхв5]]+Таблица1[[#This Row],[Y5, мм]]</f>
        <v>58474.583611275673</v>
      </c>
      <c r="BY1997" s="14">
        <f>Таблица1[[#This Row],[угол обхв6]]+Таблица1[[#This Row],[Lдуг 4,мм]]</f>
        <v>15224.805815416828</v>
      </c>
      <c r="BZ1997" s="14">
        <f>Таблица1[[#This Row],[Т1]]+Таблица1[[#This Row],[X6, мм]]</f>
        <v>58771.402053329504</v>
      </c>
      <c r="CA1997" s="14">
        <f>Таблица1[[#This Row],[Т2]]+Таблица1[[#This Row],[Lдуг 5,мм]]</f>
        <v>20705.337997604976</v>
      </c>
      <c r="CB1997" s="14">
        <f>Таблица1[[#This Row],[Т3]]+Таблица1[[#This Row],[Y6, мм]]</f>
        <v>59003.442243949066</v>
      </c>
      <c r="CC1997" s="14">
        <f>Таблица1[[#This Row],[Т4]]+Таблица1[[#This Row],[Lдуг 6,мм]]</f>
        <v>21833.813517942039</v>
      </c>
      <c r="CD1997" s="14">
        <f>Таблица1[[#This Row],[Т5]]+Таблица1[[#This Row],[Lдуг 1,мм]]</f>
        <v>59050.696073282852</v>
      </c>
      <c r="CE1997" s="14">
        <f>Таблица1[[#This Row],[Т6]]+Таблица1[[#This Row],[Lпрям1, мм]]</f>
        <v>22224.108278347554</v>
      </c>
      <c r="CF1997" s="15">
        <f>Таблица1[[#This Row],[Т7]]+Таблица1[[#This Row],[Lдуг 2,мм]]</f>
        <v>59065.678397536401</v>
      </c>
      <c r="CG1997" s="14">
        <f>Таблица1[[#This Row],[Т8]]+Таблица1[[#This Row],[Lпрям2, мм]]</f>
        <v>25979.647932335443</v>
      </c>
      <c r="CH1997" s="14">
        <f>Таблица1[[#This Row],[Т9]]-Таблица1[[#This Row],[Т9]]</f>
        <v>0</v>
      </c>
      <c r="CI1997" s="50">
        <f>Таблица1[[#This Row],[Т9]]-Таблица1[[#This Row],[Т8]]</f>
        <v>36841.570119188851</v>
      </c>
      <c r="CJ1997" s="54">
        <f>Таблица1[[#This Row],[Т9]]-Таблица1[[#This Row],[Т7]]</f>
        <v>14.98232425354945</v>
      </c>
      <c r="CK1997" s="14">
        <f>Таблица1[[#This Row],[Т9]]-Таблица1[[#This Row],[Т6]]</f>
        <v>37231.864879594359</v>
      </c>
      <c r="CL1997" s="14">
        <f>Таблица1[[#This Row],[Т9]]-Таблица1[[#This Row],[Т5]]</f>
        <v>62.236153587335139</v>
      </c>
      <c r="CM1997" s="14">
        <f>Таблица1[[#This Row],[Т9]]-Таблица1[[#This Row],[Т4]]</f>
        <v>38360.340399931425</v>
      </c>
      <c r="CN1997" s="14">
        <f>Таблица1[[#This Row],[Т9]]-Таблица1[[#This Row],[Т3]]</f>
        <v>294.27634420689719</v>
      </c>
      <c r="CO1997" s="14">
        <f>Таблица1[[#This Row],[Т9]]-Таблица1[[#This Row],[Т2]]</f>
        <v>43840.872582119569</v>
      </c>
      <c r="CP1997" s="14">
        <f>Таблица1[[#This Row],[Т9]]-Таблица1[[#This Row],[Т1]]</f>
        <v>591.09478626072814</v>
      </c>
      <c r="CQ1997" s="14">
        <f>Таблица1[[#This Row],[Т9]]-Таблица1[[#This Row],[угол обхв6]]</f>
        <v>46940.285792913775</v>
      </c>
      <c r="CR1997" s="14">
        <f>Таблица1[[#This Row],[Т9]]-Таблица1[[#This Row],[угол обхв5]]</f>
        <v>1073.655803767324</v>
      </c>
      <c r="CS1997" s="14">
        <f>Таблица1[[#This Row],[Т9]]-Таблица1[[#This Row],[угол обхв4]]</f>
        <v>59065.678397536401</v>
      </c>
      <c r="CT1997" s="14">
        <f>Таблица1[[#This Row],[Lкан_прям, мм]]+Таблица1[[#This Row],[Lкан_дуг, мм]]+Таблица1[[#This Row],[Lкан_леб,мм]]</f>
        <v>85045.326329871838</v>
      </c>
      <c r="CU1997" s="16">
        <f>Таблица1[[#This Row],[Lкан_леб,мм]]</f>
        <v>57992.022593769078</v>
      </c>
      <c r="CV1997" s="14">
        <f>2534431-(Таблица1[[#This Row],[Т23]]+Таблица1[[#This Row],[угол обхв3]])</f>
        <v>2449047.6962638972</v>
      </c>
      <c r="CW1997" s="50">
        <f>SUM(X1997:AC1997,AD1997:AI1997)-Таблица1[[#This Row],[lподв_min, мм]]</f>
        <v>23297.764083201262</v>
      </c>
      <c r="CX1997" s="17">
        <f>CW2436-Таблица1[[#This Row],[Суммарная длина каната]]</f>
        <v>-2426945.1218475583</v>
      </c>
    </row>
    <row r="1998" spans="1:102" x14ac:dyDescent="0.25">
      <c r="A1998" s="21">
        <v>1997</v>
      </c>
      <c r="B1998" s="10">
        <v>51.215510204081617</v>
      </c>
      <c r="C1998" s="10">
        <v>77.461632653061244</v>
      </c>
      <c r="D1998" s="11">
        <v>12062.717667034938</v>
      </c>
      <c r="E1998" s="11">
        <v>12699.492313254985</v>
      </c>
      <c r="F1998" s="11">
        <v>12005.050806756677</v>
      </c>
      <c r="G1998" s="11">
        <v>12827.53735699213</v>
      </c>
      <c r="H1998" s="11">
        <v>12470.71717703494</v>
      </c>
      <c r="I1998" s="11">
        <v>8913.1860289262149</v>
      </c>
      <c r="J1998" s="11">
        <v>3786.3062843287698</v>
      </c>
      <c r="K1998" s="11">
        <v>25979.647932326625</v>
      </c>
      <c r="L1998" s="11">
        <v>1073.6558037761454</v>
      </c>
      <c r="M1998" s="11">
        <v>57992.022593769078</v>
      </c>
      <c r="N1998" s="11">
        <v>6351.0702375090132</v>
      </c>
      <c r="O1998" s="11">
        <v>19989.605107778851</v>
      </c>
      <c r="P1998" s="43">
        <v>9262.9519455194495</v>
      </c>
      <c r="Q1998" s="11">
        <v>19021.340295026363</v>
      </c>
      <c r="R1998" s="11">
        <v>12064.104276624508</v>
      </c>
      <c r="S1998" s="11">
        <v>14310.737507914644</v>
      </c>
      <c r="T1998" s="11">
        <v>12843.292061524122</v>
      </c>
      <c r="U1998" s="11">
        <v>13156.536747274091</v>
      </c>
      <c r="V1998" s="11">
        <v>12062.717667034938</v>
      </c>
      <c r="W1998" s="11">
        <v>12699.492313254985</v>
      </c>
      <c r="X1998" s="12">
        <v>0</v>
      </c>
      <c r="Y1998" s="12">
        <v>469.23948749628994</v>
      </c>
      <c r="Z1998" s="12">
        <v>291.02677881623805</v>
      </c>
      <c r="AA1998" s="44">
        <v>232.04019061955844</v>
      </c>
      <c r="AB1998" s="45">
        <v>47.253829333785859</v>
      </c>
      <c r="AC1998" s="12">
        <v>34.095517510273076</v>
      </c>
      <c r="AD1998" s="12">
        <v>12125.392604622626</v>
      </c>
      <c r="AE1998" s="12">
        <v>3068.6465793669354</v>
      </c>
      <c r="AF1998" s="12">
        <v>5480.5321821881471</v>
      </c>
      <c r="AG1998" s="44">
        <v>1128.4755203370617</v>
      </c>
      <c r="AH1998" s="45">
        <v>390.29476040551702</v>
      </c>
      <c r="AI1998" s="12">
        <v>3786.3062854063364</v>
      </c>
      <c r="AJ1998" s="12">
        <v>-47.502588957167738</v>
      </c>
      <c r="AK1998" s="12">
        <v>18.393102744840046</v>
      </c>
      <c r="AL1998" s="12">
        <v>59.262235469001205</v>
      </c>
      <c r="AM1998" s="44">
        <v>91.847832527608588</v>
      </c>
      <c r="AN1998" s="45">
        <v>85.211937952467864</v>
      </c>
      <c r="AO1998" s="12">
        <v>89.99999984867631</v>
      </c>
      <c r="AP1998" s="12">
        <v>-2141.1439182533222</v>
      </c>
      <c r="AQ1998" s="12">
        <v>6479.8084396399718</v>
      </c>
      <c r="AR1998" s="12">
        <v>9613.6343014023114</v>
      </c>
      <c r="AS1998" s="44">
        <v>12471.892112243344</v>
      </c>
      <c r="AT1998" s="45">
        <v>12436.71587036524</v>
      </c>
      <c r="AU1998" s="12">
        <v>12470.717667034938</v>
      </c>
      <c r="AV1998" s="12">
        <v>11325.085008609658</v>
      </c>
      <c r="AW1998" s="12">
        <v>20376.762020815528</v>
      </c>
      <c r="AX1998" s="12">
        <v>19229.872990957829</v>
      </c>
      <c r="AY1998" s="44">
        <v>14297.581478068741</v>
      </c>
      <c r="AZ1998" s="45">
        <v>13122.480899277949</v>
      </c>
      <c r="BA1998" s="12">
        <v>12699.492314332554</v>
      </c>
      <c r="BB1998" s="12">
        <v>6050.2486293399252</v>
      </c>
      <c r="BC1998" s="12">
        <v>9391.6901476504099</v>
      </c>
      <c r="BD1998" s="12">
        <v>12414.78663250737</v>
      </c>
      <c r="BE1998" s="44">
        <v>12435.504225905286</v>
      </c>
      <c r="BF1998" s="45">
        <v>12469.29385819382</v>
      </c>
      <c r="BG1998" s="12">
        <v>12470.71767703494</v>
      </c>
      <c r="BH1998" s="12">
        <v>20265.232319894352</v>
      </c>
      <c r="BI1998" s="12">
        <v>19408.49720806304</v>
      </c>
      <c r="BJ1998" s="12">
        <v>14519.270203846112</v>
      </c>
      <c r="BK1998" s="44">
        <v>13169.692777119993</v>
      </c>
      <c r="BL1998" s="45">
        <v>12733.548161251127</v>
      </c>
      <c r="BM1998" s="12">
        <v>8913.1860289262167</v>
      </c>
      <c r="BN1998" s="12">
        <v>0</v>
      </c>
      <c r="BO1998" s="12">
        <v>65.895691702007781</v>
      </c>
      <c r="BP1998" s="12">
        <v>40.869132724161162</v>
      </c>
      <c r="BQ1998" s="48">
        <v>32.585597058607384</v>
      </c>
      <c r="BR1998" s="49">
        <v>6.6358945751407257</v>
      </c>
      <c r="BS1998" s="13">
        <v>4.7880618962084407</v>
      </c>
      <c r="BT1998" s="12">
        <v>337.97740623092017</v>
      </c>
      <c r="BV1998" s="14">
        <f>Таблица1[[#This Row],[Lкан_леб,мм]]</f>
        <v>57992.022593769078</v>
      </c>
      <c r="BW1998" s="50">
        <f>Таблица1[[#This Row],[угол обхв4]]+Таблица1[[#This Row],[Lдуг 3,мм]]</f>
        <v>12125.392604622626</v>
      </c>
      <c r="BX1998" s="54">
        <f>Таблица1[[#This Row],[угол обхв5]]+Таблица1[[#This Row],[Y5, мм]]</f>
        <v>58461.262081265369</v>
      </c>
      <c r="BY1998" s="14">
        <f>Таблица1[[#This Row],[угол обхв6]]+Таблица1[[#This Row],[Lдуг 4,мм]]</f>
        <v>15194.039183989562</v>
      </c>
      <c r="BZ1998" s="14">
        <f>Таблица1[[#This Row],[Т1]]+Таблица1[[#This Row],[X6, мм]]</f>
        <v>58752.288860081608</v>
      </c>
      <c r="CA1998" s="14">
        <f>Таблица1[[#This Row],[Т2]]+Таблица1[[#This Row],[Lдуг 5,мм]]</f>
        <v>20674.571366177708</v>
      </c>
      <c r="CB1998" s="14">
        <f>Таблица1[[#This Row],[Т3]]+Таблица1[[#This Row],[Y6, мм]]</f>
        <v>58984.32905070117</v>
      </c>
      <c r="CC1998" s="14">
        <f>Таблица1[[#This Row],[Т4]]+Таблица1[[#This Row],[Lдуг 6,мм]]</f>
        <v>21803.04688651477</v>
      </c>
      <c r="CD1998" s="14">
        <f>Таблица1[[#This Row],[Т5]]+Таблица1[[#This Row],[Lдуг 1,мм]]</f>
        <v>59031.582880034955</v>
      </c>
      <c r="CE1998" s="14">
        <f>Таблица1[[#This Row],[Т6]]+Таблица1[[#This Row],[Lпрям1, мм]]</f>
        <v>22193.341646920286</v>
      </c>
      <c r="CF1998" s="15">
        <f>Таблица1[[#This Row],[Т7]]+Таблица1[[#This Row],[Lдуг 2,мм]]</f>
        <v>59065.678397545227</v>
      </c>
      <c r="CG1998" s="14">
        <f>Таблица1[[#This Row],[Т8]]+Таблица1[[#This Row],[Lпрям2, мм]]</f>
        <v>25979.647932326621</v>
      </c>
      <c r="CH1998" s="14">
        <f>Таблица1[[#This Row],[Т9]]-Таблица1[[#This Row],[Т9]]</f>
        <v>0</v>
      </c>
      <c r="CI1998" s="50">
        <f>Таблица1[[#This Row],[Т9]]-Таблица1[[#This Row],[Т8]]</f>
        <v>36872.336750624941</v>
      </c>
      <c r="CJ1998" s="54">
        <f>Таблица1[[#This Row],[Т9]]-Таблица1[[#This Row],[Т7]]</f>
        <v>34.095517510271748</v>
      </c>
      <c r="CK1998" s="14">
        <f>Таблица1[[#This Row],[Т9]]-Таблица1[[#This Row],[Т6]]</f>
        <v>37262.631511030457</v>
      </c>
      <c r="CL1998" s="14">
        <f>Таблица1[[#This Row],[Т9]]-Таблица1[[#This Row],[Т5]]</f>
        <v>81.349346844057436</v>
      </c>
      <c r="CM1998" s="14">
        <f>Таблица1[[#This Row],[Т9]]-Таблица1[[#This Row],[Т4]]</f>
        <v>38391.107031367515</v>
      </c>
      <c r="CN1998" s="14">
        <f>Таблица1[[#This Row],[Т9]]-Таблица1[[#This Row],[Т3]]</f>
        <v>313.38953746361949</v>
      </c>
      <c r="CO1998" s="14">
        <f>Таблица1[[#This Row],[Т9]]-Таблица1[[#This Row],[Т2]]</f>
        <v>43871.639213555667</v>
      </c>
      <c r="CP1998" s="14">
        <f>Таблица1[[#This Row],[Т9]]-Таблица1[[#This Row],[Т1]]</f>
        <v>604.41631627985771</v>
      </c>
      <c r="CQ1998" s="14">
        <f>Таблица1[[#This Row],[Т9]]-Таблица1[[#This Row],[угол обхв6]]</f>
        <v>46940.285792922601</v>
      </c>
      <c r="CR1998" s="14">
        <f>Таблица1[[#This Row],[Т9]]-Таблица1[[#This Row],[угол обхв5]]</f>
        <v>1073.6558037761497</v>
      </c>
      <c r="CS1998" s="14">
        <f>Таблица1[[#This Row],[Т9]]-Таблица1[[#This Row],[угол обхв4]]</f>
        <v>59065.678397545227</v>
      </c>
      <c r="CT1998" s="14">
        <f>Таблица1[[#This Row],[Lкан_прям, мм]]+Таблица1[[#This Row],[Lкан_дуг, мм]]+Таблица1[[#This Row],[Lкан_леб,мм]]</f>
        <v>85045.326329871852</v>
      </c>
      <c r="CU1998" s="16">
        <f>Таблица1[[#This Row],[Lкан_леб,мм]]</f>
        <v>57992.022593769078</v>
      </c>
      <c r="CV1998" s="14">
        <f>2534431-(Таблица1[[#This Row],[Т23]]+Таблица1[[#This Row],[угол обхв3]])</f>
        <v>2449047.6962638972</v>
      </c>
      <c r="CW1998" s="50">
        <f>SUM(X1998:AC1998,AD1998:AI1998)-Таблица1[[#This Row],[lподв_min, мм]]</f>
        <v>23266.997451773997</v>
      </c>
      <c r="CX1998" s="17">
        <f>CW2437-Таблица1[[#This Row],[Суммарная длина каната]]</f>
        <v>-2426997.5706482199</v>
      </c>
    </row>
    <row r="1999" spans="1:102" x14ac:dyDescent="0.25">
      <c r="A1999" s="21">
        <v>1998</v>
      </c>
      <c r="B1999" s="10">
        <v>51.215510204081617</v>
      </c>
      <c r="C1999" s="10">
        <v>80.14571428571432</v>
      </c>
      <c r="D1999" s="11">
        <v>12355.059056766415</v>
      </c>
      <c r="E1999" s="11">
        <v>12942.821943172879</v>
      </c>
      <c r="F1999" s="11">
        <v>12291.459249109632</v>
      </c>
      <c r="G1999" s="11">
        <v>13068.026034424005</v>
      </c>
      <c r="H1999" s="11">
        <v>12763.058566766416</v>
      </c>
      <c r="I1999" s="11">
        <v>9124.33218193422</v>
      </c>
      <c r="J1999" s="11">
        <v>3818.489761238659</v>
      </c>
      <c r="K1999" s="11">
        <v>25979.647932317534</v>
      </c>
      <c r="L1999" s="11">
        <v>1073.6558037852283</v>
      </c>
      <c r="M1999" s="11">
        <v>57992.022593769078</v>
      </c>
      <c r="N1999" s="11">
        <v>6351.0702375090132</v>
      </c>
      <c r="O1999" s="11">
        <v>19989.605107778851</v>
      </c>
      <c r="P1999" s="43">
        <v>9262.3195185178647</v>
      </c>
      <c r="Q1999" s="11">
        <v>19126.624345300079</v>
      </c>
      <c r="R1999" s="11">
        <v>12280.991257677504</v>
      </c>
      <c r="S1999" s="11">
        <v>14552.364412677218</v>
      </c>
      <c r="T1999" s="11">
        <v>13113.374200209344</v>
      </c>
      <c r="U1999" s="11">
        <v>13435.918427874532</v>
      </c>
      <c r="V1999" s="11">
        <v>12355.059056766415</v>
      </c>
      <c r="W1999" s="11">
        <v>12942.821943172879</v>
      </c>
      <c r="X1999" s="12">
        <v>0</v>
      </c>
      <c r="Y1999" s="12">
        <v>455.83990288939572</v>
      </c>
      <c r="Z1999" s="12">
        <v>285.31317017523503</v>
      </c>
      <c r="AA1999" s="44">
        <v>232.04019061955893</v>
      </c>
      <c r="AB1999" s="45">
        <v>47.253829333786406</v>
      </c>
      <c r="AC1999" s="12">
        <v>53.208710767252327</v>
      </c>
      <c r="AD1999" s="12">
        <v>12125.392604622626</v>
      </c>
      <c r="AE1999" s="12">
        <v>3036.4631024570349</v>
      </c>
      <c r="AF1999" s="12">
        <v>5480.5321821881489</v>
      </c>
      <c r="AG1999" s="44">
        <v>1128.4755203370594</v>
      </c>
      <c r="AH1999" s="45">
        <v>390.2947604055189</v>
      </c>
      <c r="AI1999" s="12">
        <v>3818.4897623071433</v>
      </c>
      <c r="AJ1999" s="12">
        <v>-47.502588957167738</v>
      </c>
      <c r="AK1999" s="12">
        <v>16.511387928164801</v>
      </c>
      <c r="AL1999" s="12">
        <v>56.57815383634815</v>
      </c>
      <c r="AM1999" s="44">
        <v>89.163750894955598</v>
      </c>
      <c r="AN1999" s="45">
        <v>82.527856319814802</v>
      </c>
      <c r="AO1999" s="12">
        <v>89.999999849951706</v>
      </c>
      <c r="AP1999" s="12">
        <v>-2141.1439182533222</v>
      </c>
      <c r="AQ1999" s="12">
        <v>6467.0262492275251</v>
      </c>
      <c r="AR1999" s="12">
        <v>9602.8517862738372</v>
      </c>
      <c r="AS1999" s="44">
        <v>12688.947801799901</v>
      </c>
      <c r="AT1999" s="45">
        <v>12708.83885297489</v>
      </c>
      <c r="AU1999" s="12">
        <v>12763.059056766413</v>
      </c>
      <c r="AV1999" s="12">
        <v>11325.085008609658</v>
      </c>
      <c r="AW1999" s="12">
        <v>20380.78052028114</v>
      </c>
      <c r="AX1999" s="12">
        <v>19351.350344278777</v>
      </c>
      <c r="AY1999" s="44">
        <v>14558.319083760472</v>
      </c>
      <c r="AZ1999" s="45">
        <v>13382.860413985023</v>
      </c>
      <c r="BA1999" s="12">
        <v>12942.821944241365</v>
      </c>
      <c r="BB1999" s="12">
        <v>6050.2486293399252</v>
      </c>
      <c r="BC1999" s="12">
        <v>9378.2755302363785</v>
      </c>
      <c r="BD1999" s="12">
        <v>12621.523525433478</v>
      </c>
      <c r="BE1999" s="44">
        <v>12705.417656086947</v>
      </c>
      <c r="BF1999" s="45">
        <v>12759.594404000867</v>
      </c>
      <c r="BG1999" s="12">
        <v>12763.059066766416</v>
      </c>
      <c r="BH1999" s="12">
        <v>20265.232319894352</v>
      </c>
      <c r="BI1999" s="12">
        <v>19517.799757802368</v>
      </c>
      <c r="BJ1999" s="12">
        <v>14777.090411655916</v>
      </c>
      <c r="BK1999" s="44">
        <v>13429.963756791278</v>
      </c>
      <c r="BL1999" s="45">
        <v>12995.879957062389</v>
      </c>
      <c r="BM1999" s="12">
        <v>9124.3321819342218</v>
      </c>
      <c r="BN1999" s="12">
        <v>0</v>
      </c>
      <c r="BO1999" s="12">
        <v>64.013976885332539</v>
      </c>
      <c r="BP1999" s="12">
        <v>40.066765908183349</v>
      </c>
      <c r="BQ1999" s="48">
        <v>32.585597058607455</v>
      </c>
      <c r="BR1999" s="49">
        <v>6.6358945751408021</v>
      </c>
      <c r="BS1999" s="13">
        <v>7.4721435301369086</v>
      </c>
      <c r="BT1999" s="12">
        <v>337.97740623092017</v>
      </c>
      <c r="BV1999" s="14">
        <f>Таблица1[[#This Row],[Lкан_леб,мм]]</f>
        <v>57992.022593769078</v>
      </c>
      <c r="BW1999" s="50">
        <f>Таблица1[[#This Row],[угол обхв4]]+Таблица1[[#This Row],[Lдуг 3,мм]]</f>
        <v>12125.392604622626</v>
      </c>
      <c r="BX1999" s="54">
        <f>Таблица1[[#This Row],[угол обхв5]]+Таблица1[[#This Row],[Y5, мм]]</f>
        <v>58447.862496658476</v>
      </c>
      <c r="BY1999" s="14">
        <f>Таблица1[[#This Row],[угол обхв6]]+Таблица1[[#This Row],[Lдуг 4,мм]]</f>
        <v>15161.855707079661</v>
      </c>
      <c r="BZ1999" s="14">
        <f>Таблица1[[#This Row],[Т1]]+Таблица1[[#This Row],[X6, мм]]</f>
        <v>58733.175666833711</v>
      </c>
      <c r="CA1999" s="14">
        <f>Таблица1[[#This Row],[Т2]]+Таблица1[[#This Row],[Lдуг 5,мм]]</f>
        <v>20642.387889267811</v>
      </c>
      <c r="CB1999" s="14">
        <f>Таблица1[[#This Row],[Т3]]+Таблица1[[#This Row],[Y6, мм]]</f>
        <v>58965.215857453273</v>
      </c>
      <c r="CC1999" s="14">
        <f>Таблица1[[#This Row],[Т4]]+Таблица1[[#This Row],[Lдуг 6,мм]]</f>
        <v>21770.86340960487</v>
      </c>
      <c r="CD1999" s="14">
        <f>Таблица1[[#This Row],[Т5]]+Таблица1[[#This Row],[Lдуг 1,мм]]</f>
        <v>59012.469686787059</v>
      </c>
      <c r="CE1999" s="14">
        <f>Таблица1[[#This Row],[Т6]]+Таблица1[[#This Row],[Lпрям1, мм]]</f>
        <v>22161.158170010389</v>
      </c>
      <c r="CF1999" s="15">
        <f>Таблица1[[#This Row],[Т7]]+Таблица1[[#This Row],[Lдуг 2,мм]]</f>
        <v>59065.678397554308</v>
      </c>
      <c r="CG1999" s="14">
        <f>Таблица1[[#This Row],[Т8]]+Таблица1[[#This Row],[Lпрям2, мм]]</f>
        <v>25979.647932317534</v>
      </c>
      <c r="CH1999" s="14">
        <f>Таблица1[[#This Row],[Т9]]-Таблица1[[#This Row],[Т9]]</f>
        <v>0</v>
      </c>
      <c r="CI1999" s="50">
        <f>Таблица1[[#This Row],[Т9]]-Таблица1[[#This Row],[Т8]]</f>
        <v>36904.520227543922</v>
      </c>
      <c r="CJ1999" s="54">
        <f>Таблица1[[#This Row],[Т9]]-Таблица1[[#This Row],[Т7]]</f>
        <v>53.208710767248704</v>
      </c>
      <c r="CK1999" s="14">
        <f>Таблица1[[#This Row],[Т9]]-Таблица1[[#This Row],[Т6]]</f>
        <v>37294.814987949438</v>
      </c>
      <c r="CL1999" s="14">
        <f>Таблица1[[#This Row],[Т9]]-Таблица1[[#This Row],[Т5]]</f>
        <v>100.46254010103439</v>
      </c>
      <c r="CM1999" s="14">
        <f>Таблица1[[#This Row],[Т9]]-Таблица1[[#This Row],[Т4]]</f>
        <v>38423.290508286496</v>
      </c>
      <c r="CN1999" s="14">
        <f>Таблица1[[#This Row],[Т9]]-Таблица1[[#This Row],[Т3]]</f>
        <v>332.50273072059645</v>
      </c>
      <c r="CO1999" s="14">
        <f>Таблица1[[#This Row],[Т9]]-Таблица1[[#This Row],[Т2]]</f>
        <v>43903.822690474648</v>
      </c>
      <c r="CP1999" s="14">
        <f>Таблица1[[#This Row],[Т9]]-Таблица1[[#This Row],[Т1]]</f>
        <v>617.81590089583187</v>
      </c>
      <c r="CQ1999" s="14">
        <f>Таблица1[[#This Row],[Т9]]-Таблица1[[#This Row],[угол обхв6]]</f>
        <v>46940.285792931681</v>
      </c>
      <c r="CR1999" s="14">
        <f>Таблица1[[#This Row],[Т9]]-Таблица1[[#This Row],[угол обхв5]]</f>
        <v>1073.6558037852301</v>
      </c>
      <c r="CS1999" s="14">
        <f>Таблица1[[#This Row],[Т9]]-Таблица1[[#This Row],[угол обхв4]]</f>
        <v>59065.678397554308</v>
      </c>
      <c r="CT1999" s="14">
        <f>Таблица1[[#This Row],[Lкан_прям, мм]]+Таблица1[[#This Row],[Lкан_дуг, мм]]+Таблица1[[#This Row],[Lкан_леб,мм]]</f>
        <v>85045.326329871838</v>
      </c>
      <c r="CU1999" s="16">
        <f>Таблица1[[#This Row],[Lкан_леб,мм]]</f>
        <v>57992.022593769078</v>
      </c>
      <c r="CV1999" s="14">
        <f>2534431-(Таблица1[[#This Row],[Т23]]+Таблица1[[#This Row],[угол обхв3]])</f>
        <v>2449047.6962638972</v>
      </c>
      <c r="CW1999" s="50">
        <f>SUM(X1999:AC1999,AD1999:AI1999)-Таблица1[[#This Row],[lподв_min, мм]]</f>
        <v>23234.813974864101</v>
      </c>
      <c r="CX1999" s="17">
        <f>CW2438-Таблица1[[#This Row],[Суммарная длина каната]]</f>
        <v>-2427050.4216157957</v>
      </c>
    </row>
    <row r="2000" spans="1:102" x14ac:dyDescent="0.25">
      <c r="A2000" s="21">
        <v>1999</v>
      </c>
      <c r="B2000" s="10">
        <v>51.215510204081617</v>
      </c>
      <c r="C2000" s="10">
        <v>82.829795918367381</v>
      </c>
      <c r="D2000" s="11">
        <v>12635.684859685865</v>
      </c>
      <c r="E2000" s="11">
        <v>13199.574656268431</v>
      </c>
      <c r="F2000" s="11">
        <v>12566.291652308735</v>
      </c>
      <c r="G2000" s="11">
        <v>13321.663078200712</v>
      </c>
      <c r="H2000" s="11">
        <v>13043.684369685865</v>
      </c>
      <c r="I2000" s="11">
        <v>9347.5108009880478</v>
      </c>
      <c r="J2000" s="11">
        <v>3852.0638552803844</v>
      </c>
      <c r="K2000" s="11">
        <v>25979.647932308213</v>
      </c>
      <c r="L2000" s="11">
        <v>1073.6558037945422</v>
      </c>
      <c r="M2000" s="11">
        <v>57992.022593769078</v>
      </c>
      <c r="N2000" s="11">
        <v>6351.0702375090132</v>
      </c>
      <c r="O2000" s="11">
        <v>19989.605107778851</v>
      </c>
      <c r="P2000" s="43">
        <v>9256.7574459799143</v>
      </c>
      <c r="Q2000" s="11">
        <v>19231.763275078891</v>
      </c>
      <c r="R2000" s="11">
        <v>12486.325167943123</v>
      </c>
      <c r="S2000" s="11">
        <v>14803.882819459815</v>
      </c>
      <c r="T2000" s="11">
        <v>13370.07689323888</v>
      </c>
      <c r="U2000" s="11">
        <v>13727.641262913716</v>
      </c>
      <c r="V2000" s="11">
        <v>12635.684859685865</v>
      </c>
      <c r="W2000" s="11">
        <v>13199.574656268431</v>
      </c>
      <c r="X2000" s="12">
        <v>0</v>
      </c>
      <c r="Y2000" s="12">
        <v>442.3561615670576</v>
      </c>
      <c r="Z2000" s="12">
        <v>279.68371824967591</v>
      </c>
      <c r="AA2000" s="44">
        <v>232.04019061955881</v>
      </c>
      <c r="AB2000" s="45">
        <v>47.253829333786769</v>
      </c>
      <c r="AC2000" s="12">
        <v>72.321904024463052</v>
      </c>
      <c r="AD2000" s="12">
        <v>12125.392604622626</v>
      </c>
      <c r="AE2000" s="12">
        <v>3002.889008415304</v>
      </c>
      <c r="AF2000" s="12">
        <v>5480.5321821881507</v>
      </c>
      <c r="AG2000" s="44">
        <v>1128.4755203370592</v>
      </c>
      <c r="AH2000" s="45">
        <v>390.29476040551594</v>
      </c>
      <c r="AI2000" s="12">
        <v>3852.0638563395551</v>
      </c>
      <c r="AJ2000" s="12">
        <v>-47.502588957167738</v>
      </c>
      <c r="AK2000" s="12">
        <v>14.617854913909609</v>
      </c>
      <c r="AL2000" s="12">
        <v>53.894072203695067</v>
      </c>
      <c r="AM2000" s="44">
        <v>86.479669262302508</v>
      </c>
      <c r="AN2000" s="45">
        <v>79.843774687161655</v>
      </c>
      <c r="AO2000" s="12">
        <v>89.999999851259545</v>
      </c>
      <c r="AP2000" s="12">
        <v>-2141.1439182533222</v>
      </c>
      <c r="AQ2000" s="12">
        <v>6454.0375689272187</v>
      </c>
      <c r="AR2000" s="12">
        <v>9586.3924459830159</v>
      </c>
      <c r="AS2000" s="44">
        <v>12893.555301818475</v>
      </c>
      <c r="AT2000" s="45">
        <v>12968.470002052771</v>
      </c>
      <c r="AU2000" s="12">
        <v>13043.684859685864</v>
      </c>
      <c r="AV2000" s="12">
        <v>11325.085008609658</v>
      </c>
      <c r="AW2000" s="12">
        <v>20384.398381101248</v>
      </c>
      <c r="AX2000" s="12">
        <v>19472.189494058759</v>
      </c>
      <c r="AY2000" s="44">
        <v>14828.935126017548</v>
      </c>
      <c r="AZ2000" s="45">
        <v>13655.697500488974</v>
      </c>
      <c r="BA2000" s="12">
        <v>13199.574657327605</v>
      </c>
      <c r="BB2000" s="12">
        <v>6050.2486293399252</v>
      </c>
      <c r="BC2000" s="12">
        <v>9359.7247773981198</v>
      </c>
      <c r="BD2000" s="12">
        <v>12815.960167946225</v>
      </c>
      <c r="BE2000" s="44">
        <v>12962.846759363529</v>
      </c>
      <c r="BF2000" s="45">
        <v>13037.291750871975</v>
      </c>
      <c r="BG2000" s="12">
        <v>13043.684869685865</v>
      </c>
      <c r="BH2000" s="12">
        <v>20265.232319894352</v>
      </c>
      <c r="BI2000" s="12">
        <v>19626.556548401288</v>
      </c>
      <c r="BJ2000" s="12">
        <v>15044.309038439686</v>
      </c>
      <c r="BK2000" s="44">
        <v>13702.588956355983</v>
      </c>
      <c r="BL2000" s="45">
        <v>13271.518418693173</v>
      </c>
      <c r="BM2000" s="12">
        <v>9347.5108009880496</v>
      </c>
      <c r="BN2000" s="12">
        <v>0</v>
      </c>
      <c r="BO2000" s="12">
        <v>62.120443871077335</v>
      </c>
      <c r="BP2000" s="12">
        <v>39.276217289785457</v>
      </c>
      <c r="BQ2000" s="48">
        <v>32.585597058607441</v>
      </c>
      <c r="BR2000" s="49">
        <v>6.6358945751408536</v>
      </c>
      <c r="BS2000" s="13">
        <v>10.156225164097883</v>
      </c>
      <c r="BT2000" s="12">
        <v>337.97740623092017</v>
      </c>
      <c r="BV2000" s="14">
        <f>Таблица1[[#This Row],[Lкан_леб,мм]]</f>
        <v>57992.022593769078</v>
      </c>
      <c r="BW2000" s="50">
        <f>Таблица1[[#This Row],[угол обхв4]]+Таблица1[[#This Row],[Lдуг 3,мм]]</f>
        <v>12125.392604622626</v>
      </c>
      <c r="BX2000" s="54">
        <f>Таблица1[[#This Row],[угол обхв5]]+Таблица1[[#This Row],[Y5, мм]]</f>
        <v>58434.378755336133</v>
      </c>
      <c r="BY2000" s="14">
        <f>Таблица1[[#This Row],[угол обхв6]]+Таблица1[[#This Row],[Lдуг 4,мм]]</f>
        <v>15128.281613037931</v>
      </c>
      <c r="BZ2000" s="14">
        <f>Таблица1[[#This Row],[Т1]]+Таблица1[[#This Row],[X6, мм]]</f>
        <v>58714.062473585807</v>
      </c>
      <c r="CA2000" s="14">
        <f>Таблица1[[#This Row],[Т2]]+Таблица1[[#This Row],[Lдуг 5,мм]]</f>
        <v>20608.81379522608</v>
      </c>
      <c r="CB2000" s="14">
        <f>Таблица1[[#This Row],[Т3]]+Таблица1[[#This Row],[Y6, мм]]</f>
        <v>58946.102664205369</v>
      </c>
      <c r="CC2000" s="14">
        <f>Таблица1[[#This Row],[Т4]]+Таблица1[[#This Row],[Lдуг 6,мм]]</f>
        <v>21737.289315563139</v>
      </c>
      <c r="CD2000" s="14">
        <f>Таблица1[[#This Row],[Т5]]+Таблица1[[#This Row],[Lдуг 1,мм]]</f>
        <v>58993.356493539155</v>
      </c>
      <c r="CE2000" s="14">
        <f>Таблица1[[#This Row],[Т6]]+Таблица1[[#This Row],[Lпрям1, мм]]</f>
        <v>22127.584075968654</v>
      </c>
      <c r="CF2000" s="15">
        <f>Таблица1[[#This Row],[Т7]]+Таблица1[[#This Row],[Lдуг 2,мм]]</f>
        <v>59065.678397563621</v>
      </c>
      <c r="CG2000" s="14">
        <f>Таблица1[[#This Row],[Т8]]+Таблица1[[#This Row],[Lпрям2, мм]]</f>
        <v>25979.647932308209</v>
      </c>
      <c r="CH2000" s="14">
        <f>Таблица1[[#This Row],[Т9]]-Таблица1[[#This Row],[Т9]]</f>
        <v>0</v>
      </c>
      <c r="CI2000" s="50">
        <f>Таблица1[[#This Row],[Т9]]-Таблица1[[#This Row],[Т8]]</f>
        <v>36938.094321594966</v>
      </c>
      <c r="CJ2000" s="54">
        <f>Таблица1[[#This Row],[Т9]]-Таблица1[[#This Row],[Т7]]</f>
        <v>72.321904024465766</v>
      </c>
      <c r="CK2000" s="14">
        <f>Таблица1[[#This Row],[Т9]]-Таблица1[[#This Row],[Т6]]</f>
        <v>37328.389082000482</v>
      </c>
      <c r="CL2000" s="14">
        <f>Таблица1[[#This Row],[Т9]]-Таблица1[[#This Row],[Т5]]</f>
        <v>119.57573335825145</v>
      </c>
      <c r="CM2000" s="14">
        <f>Таблица1[[#This Row],[Т9]]-Таблица1[[#This Row],[Т4]]</f>
        <v>38456.86460233754</v>
      </c>
      <c r="CN2000" s="14">
        <f>Таблица1[[#This Row],[Т9]]-Таблица1[[#This Row],[Т3]]</f>
        <v>351.61592397781351</v>
      </c>
      <c r="CO2000" s="14">
        <f>Таблица1[[#This Row],[Т9]]-Таблица1[[#This Row],[Т2]]</f>
        <v>43937.396784525692</v>
      </c>
      <c r="CP2000" s="14">
        <f>Таблица1[[#This Row],[Т9]]-Таблица1[[#This Row],[Т1]]</f>
        <v>631.29964222748822</v>
      </c>
      <c r="CQ2000" s="14">
        <f>Таблица1[[#This Row],[Т9]]-Таблица1[[#This Row],[угол обхв6]]</f>
        <v>46940.285792940995</v>
      </c>
      <c r="CR2000" s="14">
        <f>Таблица1[[#This Row],[Т9]]-Таблица1[[#This Row],[угол обхв5]]</f>
        <v>1073.6558037945433</v>
      </c>
      <c r="CS2000" s="14">
        <f>Таблица1[[#This Row],[Т9]]-Таблица1[[#This Row],[угол обхв4]]</f>
        <v>59065.678397563621</v>
      </c>
      <c r="CT2000" s="14">
        <f>Таблица1[[#This Row],[Lкан_прям, мм]]+Таблица1[[#This Row],[Lкан_дуг, мм]]+Таблица1[[#This Row],[Lкан_леб,мм]]</f>
        <v>85045.326329871838</v>
      </c>
      <c r="CU2000" s="16">
        <f>Таблица1[[#This Row],[Lкан_леб,мм]]</f>
        <v>57992.022593769078</v>
      </c>
      <c r="CV2000" s="14">
        <f>2534431-(Таблица1[[#This Row],[Т23]]+Таблица1[[#This Row],[угол обхв3]])</f>
        <v>2449047.6962638972</v>
      </c>
      <c r="CW2000" s="50">
        <f>SUM(X2000:AC2000,AD2000:AI2000)-Таблица1[[#This Row],[lподв_min, мм]]</f>
        <v>23201.23988082237</v>
      </c>
      <c r="CX2000" s="17">
        <f>CW2439-Таблица1[[#This Row],[Суммарная длина каната]]</f>
        <v>-2427103.5854798402</v>
      </c>
    </row>
    <row r="2001" spans="1:102" x14ac:dyDescent="0.25">
      <c r="A2001" s="21">
        <v>2000</v>
      </c>
      <c r="B2001" s="10">
        <v>51.215510204081617</v>
      </c>
      <c r="C2001" s="10">
        <v>85.513877551020443</v>
      </c>
      <c r="D2001" s="11">
        <v>12903.979340069178</v>
      </c>
      <c r="E2001" s="11">
        <v>13469.187098010199</v>
      </c>
      <c r="F2001" s="11">
        <v>12828.944992230639</v>
      </c>
      <c r="G2001" s="11">
        <v>13587.891970043513</v>
      </c>
      <c r="H2001" s="11">
        <v>13311.978850069177</v>
      </c>
      <c r="I2001" s="11">
        <v>9582.186289329813</v>
      </c>
      <c r="J2001" s="11">
        <v>3887.000808680385</v>
      </c>
      <c r="K2001" s="11">
        <v>25979.647932298696</v>
      </c>
      <c r="L2001" s="11">
        <v>1073.6558038040628</v>
      </c>
      <c r="M2001" s="11">
        <v>57992.022593769078</v>
      </c>
      <c r="N2001" s="11">
        <v>6351.0702375090132</v>
      </c>
      <c r="O2001" s="11">
        <v>19989.605107778851</v>
      </c>
      <c r="P2001" s="43">
        <v>9246.2779319393194</v>
      </c>
      <c r="Q2001" s="11">
        <v>19336.526393548244</v>
      </c>
      <c r="R2001" s="11">
        <v>12679.655473569499</v>
      </c>
      <c r="S2001" s="11">
        <v>15064.740858595731</v>
      </c>
      <c r="T2001" s="11">
        <v>13612.836895832921</v>
      </c>
      <c r="U2001" s="11">
        <v>14031.065168090043</v>
      </c>
      <c r="V2001" s="11">
        <v>12903.979340069178</v>
      </c>
      <c r="W2001" s="11">
        <v>13469.187098010199</v>
      </c>
      <c r="X2001" s="12">
        <v>0</v>
      </c>
      <c r="Y2001" s="12">
        <v>428.78176467110347</v>
      </c>
      <c r="Z2001" s="12">
        <v>274.14492189773301</v>
      </c>
      <c r="AA2001" s="44">
        <v>232.04019061955873</v>
      </c>
      <c r="AB2001" s="45">
        <v>47.253829333787216</v>
      </c>
      <c r="AC2001" s="12">
        <v>91.435097281880516</v>
      </c>
      <c r="AD2001" s="12">
        <v>12125.392604622626</v>
      </c>
      <c r="AE2001" s="12">
        <v>2967.9520550153024</v>
      </c>
      <c r="AF2001" s="12">
        <v>5480.5321821881489</v>
      </c>
      <c r="AG2001" s="44">
        <v>1128.4755203370612</v>
      </c>
      <c r="AH2001" s="45">
        <v>390.29476040551924</v>
      </c>
      <c r="AI2001" s="12">
        <v>3887.0008097300365</v>
      </c>
      <c r="AJ2001" s="12">
        <v>-47.502588957167738</v>
      </c>
      <c r="AK2001" s="12">
        <v>12.711591062013383</v>
      </c>
      <c r="AL2001" s="12">
        <v>51.209990571042027</v>
      </c>
      <c r="AM2001" s="44">
        <v>83.795587629649461</v>
      </c>
      <c r="AN2001" s="45">
        <v>77.159693054508537</v>
      </c>
      <c r="AO2001" s="12">
        <v>89.999999852596432</v>
      </c>
      <c r="AP2001" s="12">
        <v>-2141.1439182533222</v>
      </c>
      <c r="AQ2001" s="12">
        <v>6440.8480069833631</v>
      </c>
      <c r="AR2001" s="12">
        <v>9564.292394827622</v>
      </c>
      <c r="AS2001" s="44">
        <v>13085.265672301841</v>
      </c>
      <c r="AT2001" s="45">
        <v>13215.039647340776</v>
      </c>
      <c r="AU2001" s="12">
        <v>13311.979340069178</v>
      </c>
      <c r="AV2001" s="12">
        <v>11325.085008609658</v>
      </c>
      <c r="AW2001" s="12">
        <v>20387.60504761328</v>
      </c>
      <c r="AX2001" s="12">
        <v>19592.125300810898</v>
      </c>
      <c r="AY2001" s="44">
        <v>15108.835832054283</v>
      </c>
      <c r="AZ2001" s="45">
        <v>13940.393512694995</v>
      </c>
      <c r="BA2001" s="12">
        <v>13469.187099059851</v>
      </c>
      <c r="BB2001" s="12">
        <v>6050.2486293399252</v>
      </c>
      <c r="BC2001" s="12">
        <v>9336.0557014136702</v>
      </c>
      <c r="BD2001" s="12">
        <v>12997.669936457802</v>
      </c>
      <c r="BE2001" s="44">
        <v>13207.226697100579</v>
      </c>
      <c r="BF2001" s="45">
        <v>13301.776588561323</v>
      </c>
      <c r="BG2001" s="12">
        <v>13311.979350069178</v>
      </c>
      <c r="BH2001" s="12">
        <v>20265.232319894352</v>
      </c>
      <c r="BI2001" s="12">
        <v>19734.526333382673</v>
      </c>
      <c r="BJ2001" s="12">
        <v>15320.339765858389</v>
      </c>
      <c r="BK2001" s="44">
        <v>13986.970194631493</v>
      </c>
      <c r="BL2001" s="45">
        <v>13559.858753405248</v>
      </c>
      <c r="BM2001" s="12">
        <v>9582.1862893298148</v>
      </c>
      <c r="BN2001" s="12">
        <v>0</v>
      </c>
      <c r="BO2001" s="12">
        <v>60.214180019181121</v>
      </c>
      <c r="BP2001" s="12">
        <v>38.498399509028644</v>
      </c>
      <c r="BQ2001" s="48">
        <v>32.585597058607426</v>
      </c>
      <c r="BR2001" s="49">
        <v>6.6358945751409166</v>
      </c>
      <c r="BS2001" s="13">
        <v>12.840306798087887</v>
      </c>
      <c r="BT2001" s="12">
        <v>337.97740623092017</v>
      </c>
      <c r="BV2001" s="14">
        <f>Таблица1[[#This Row],[Lкан_леб,мм]]</f>
        <v>57992.022593769078</v>
      </c>
      <c r="BW2001" s="50">
        <f>Таблица1[[#This Row],[угол обхв4]]+Таблица1[[#This Row],[Lдуг 3,мм]]</f>
        <v>12125.392604622626</v>
      </c>
      <c r="BX2001" s="54">
        <f>Таблица1[[#This Row],[угол обхв5]]+Таблица1[[#This Row],[Y5, мм]]</f>
        <v>58420.804358440182</v>
      </c>
      <c r="BY2001" s="14">
        <f>Таблица1[[#This Row],[угол обхв6]]+Таблица1[[#This Row],[Lдуг 4,мм]]</f>
        <v>15093.344659637929</v>
      </c>
      <c r="BZ2001" s="14">
        <f>Таблица1[[#This Row],[Т1]]+Таблица1[[#This Row],[X6, мм]]</f>
        <v>58694.949280337918</v>
      </c>
      <c r="CA2001" s="14">
        <f>Таблица1[[#This Row],[Т2]]+Таблица1[[#This Row],[Lдуг 5,мм]]</f>
        <v>20573.876841826077</v>
      </c>
      <c r="CB2001" s="14">
        <f>Таблица1[[#This Row],[Т3]]+Таблица1[[#This Row],[Y6, мм]]</f>
        <v>58926.98947095748</v>
      </c>
      <c r="CC2001" s="14">
        <f>Таблица1[[#This Row],[Т4]]+Таблица1[[#This Row],[Lдуг 6,мм]]</f>
        <v>21702.352362163139</v>
      </c>
      <c r="CD2001" s="14">
        <f>Таблица1[[#This Row],[Т5]]+Таблица1[[#This Row],[Lдуг 1,мм]]</f>
        <v>58974.243300291266</v>
      </c>
      <c r="CE2001" s="14">
        <f>Таблица1[[#This Row],[Т6]]+Таблица1[[#This Row],[Lпрям1, мм]]</f>
        <v>22092.647122568658</v>
      </c>
      <c r="CF2001" s="15">
        <f>Таблица1[[#This Row],[Т7]]+Таблица1[[#This Row],[Lдуг 2,мм]]</f>
        <v>59065.678397573145</v>
      </c>
      <c r="CG2001" s="14">
        <f>Таблица1[[#This Row],[Т8]]+Таблица1[[#This Row],[Lпрям2, мм]]</f>
        <v>25979.647932298696</v>
      </c>
      <c r="CH2001" s="14">
        <f>Таблица1[[#This Row],[Т9]]-Таблица1[[#This Row],[Т9]]</f>
        <v>0</v>
      </c>
      <c r="CI2001" s="50">
        <f>Таблица1[[#This Row],[Т9]]-Таблица1[[#This Row],[Т8]]</f>
        <v>36973.031275004483</v>
      </c>
      <c r="CJ2001" s="54">
        <f>Таблица1[[#This Row],[Т9]]-Таблица1[[#This Row],[Т7]]</f>
        <v>91.43509728187928</v>
      </c>
      <c r="CK2001" s="14">
        <f>Таблица1[[#This Row],[Т9]]-Таблица1[[#This Row],[Т6]]</f>
        <v>37363.326035410006</v>
      </c>
      <c r="CL2001" s="14">
        <f>Таблица1[[#This Row],[Т9]]-Таблица1[[#This Row],[Т5]]</f>
        <v>138.68892661566497</v>
      </c>
      <c r="CM2001" s="14">
        <f>Таблица1[[#This Row],[Т9]]-Таблица1[[#This Row],[Т4]]</f>
        <v>38491.801555747064</v>
      </c>
      <c r="CN2001" s="14">
        <f>Таблица1[[#This Row],[Т9]]-Таблица1[[#This Row],[Т3]]</f>
        <v>370.72911723522702</v>
      </c>
      <c r="CO2001" s="14">
        <f>Таблица1[[#This Row],[Т9]]-Таблица1[[#This Row],[Т2]]</f>
        <v>43972.333737935216</v>
      </c>
      <c r="CP2001" s="14">
        <f>Таблица1[[#This Row],[Т9]]-Таблица1[[#This Row],[Т1]]</f>
        <v>644.87403913296293</v>
      </c>
      <c r="CQ2001" s="14">
        <f>Таблица1[[#This Row],[Т9]]-Таблица1[[#This Row],[угол обхв6]]</f>
        <v>46940.285792950519</v>
      </c>
      <c r="CR2001" s="14">
        <f>Таблица1[[#This Row],[Т9]]-Таблица1[[#This Row],[угол обхв5]]</f>
        <v>1073.6558038040675</v>
      </c>
      <c r="CS2001" s="14">
        <f>Таблица1[[#This Row],[Т9]]-Таблица1[[#This Row],[угол обхв4]]</f>
        <v>59065.678397573145</v>
      </c>
      <c r="CT2001" s="14">
        <f>Таблица1[[#This Row],[Lкан_прям, мм]]+Таблица1[[#This Row],[Lкан_дуг, мм]]+Таблица1[[#This Row],[Lкан_леб,мм]]</f>
        <v>85045.326329871838</v>
      </c>
      <c r="CU2001" s="16">
        <f>Таблица1[[#This Row],[Lкан_леб,мм]]</f>
        <v>57992.022593769078</v>
      </c>
      <c r="CV2001" s="14">
        <f>2534431-(Таблица1[[#This Row],[Т23]]+Таблица1[[#This Row],[угол обхв3]])</f>
        <v>2449047.6962638972</v>
      </c>
      <c r="CW2001" s="50">
        <f>SUM(X2001:AC2001,AD2001:AI2001)-Таблица1[[#This Row],[lподв_min, мм]]</f>
        <v>23166.302927422374</v>
      </c>
      <c r="CX2001" s="17">
        <f>CW2440-Таблица1[[#This Row],[Суммарная длина каната]]</f>
        <v>-2427156.9659833042</v>
      </c>
    </row>
    <row r="2002" spans="1:102" x14ac:dyDescent="0.25">
      <c r="A2002" s="21">
        <v>2001</v>
      </c>
      <c r="B2002" s="10">
        <v>51.215510204081617</v>
      </c>
      <c r="C2002" s="10">
        <v>88.197959183673518</v>
      </c>
      <c r="D2002" s="11">
        <v>13159.353818990781</v>
      </c>
      <c r="E2002" s="11">
        <v>13751.067697664792</v>
      </c>
      <c r="F2002" s="11">
        <v>13078.842967470557</v>
      </c>
      <c r="G2002" s="11">
        <v>13866.128563242486</v>
      </c>
      <c r="H2002" s="11">
        <v>13567.353328990781</v>
      </c>
      <c r="I2002" s="11">
        <v>9827.7964147910661</v>
      </c>
      <c r="J2002" s="11">
        <v>3923.2712828737258</v>
      </c>
      <c r="K2002" s="11">
        <v>25979.647932289005</v>
      </c>
      <c r="L2002" s="11">
        <v>1073.6558038137634</v>
      </c>
      <c r="M2002" s="11">
        <v>57992.022593769078</v>
      </c>
      <c r="N2002" s="11">
        <v>6351.0702375090132</v>
      </c>
      <c r="O2002" s="11">
        <v>19989.605107778851</v>
      </c>
      <c r="P2002" s="43">
        <v>9230.9039700449139</v>
      </c>
      <c r="Q2002" s="11">
        <v>19440.683834480809</v>
      </c>
      <c r="R2002" s="11">
        <v>12860.55797844036</v>
      </c>
      <c r="S2002" s="11">
        <v>15334.366167843353</v>
      </c>
      <c r="T2002" s="11">
        <v>13841.12155559663</v>
      </c>
      <c r="U2002" s="11">
        <v>14345.52438517309</v>
      </c>
      <c r="V2002" s="11">
        <v>13159.353818990781</v>
      </c>
      <c r="W2002" s="11">
        <v>13751.067697664792</v>
      </c>
      <c r="X2002" s="12">
        <v>0</v>
      </c>
      <c r="Y2002" s="12">
        <v>415.10977640918969</v>
      </c>
      <c r="Z2002" s="12">
        <v>268.70371691174955</v>
      </c>
      <c r="AA2002" s="44">
        <v>232.04019061955844</v>
      </c>
      <c r="AB2002" s="45">
        <v>47.253829333785497</v>
      </c>
      <c r="AC2002" s="12">
        <v>110.54829053948042</v>
      </c>
      <c r="AD2002" s="12">
        <v>12125.392604622626</v>
      </c>
      <c r="AE2002" s="12">
        <v>2931.681580821969</v>
      </c>
      <c r="AF2002" s="12">
        <v>5480.5321821881489</v>
      </c>
      <c r="AG2002" s="44">
        <v>1128.4755203370621</v>
      </c>
      <c r="AH2002" s="45">
        <v>390.29476040551924</v>
      </c>
      <c r="AI2002" s="12">
        <v>3923.2712839136725</v>
      </c>
      <c r="AJ2002" s="12">
        <v>-47.502588957167738</v>
      </c>
      <c r="AK2002" s="12">
        <v>10.791622373385776</v>
      </c>
      <c r="AL2002" s="12">
        <v>48.525908938388945</v>
      </c>
      <c r="AM2002" s="44">
        <v>81.111505996996328</v>
      </c>
      <c r="AN2002" s="45">
        <v>74.475611421855646</v>
      </c>
      <c r="AO2002" s="12">
        <v>89.999999853959167</v>
      </c>
      <c r="AP2002" s="12">
        <v>-2141.1439182533222</v>
      </c>
      <c r="AQ2002" s="12">
        <v>6427.4632131209173</v>
      </c>
      <c r="AR2002" s="12">
        <v>9536.6001236836237</v>
      </c>
      <c r="AS2002" s="44">
        <v>13263.658271517992</v>
      </c>
      <c r="AT2002" s="45">
        <v>13448.006777508159</v>
      </c>
      <c r="AU2002" s="12">
        <v>13567.353818990781</v>
      </c>
      <c r="AV2002" s="12">
        <v>11325.085008609658</v>
      </c>
      <c r="AW2002" s="12">
        <v>20390.389480324935</v>
      </c>
      <c r="AX2002" s="12">
        <v>19710.894607120423</v>
      </c>
      <c r="AY2002" s="44">
        <v>15397.407057119499</v>
      </c>
      <c r="AZ2002" s="45">
        <v>14236.323784220302</v>
      </c>
      <c r="BA2002" s="12">
        <v>13751.067698704741</v>
      </c>
      <c r="BB2002" s="12">
        <v>6050.2486293399252</v>
      </c>
      <c r="BC2002" s="12">
        <v>9307.2969456568171</v>
      </c>
      <c r="BD2002" s="12">
        <v>13166.25413207907</v>
      </c>
      <c r="BE2002" s="44">
        <v>13438.021262519</v>
      </c>
      <c r="BF2002" s="45">
        <v>13552.468597079254</v>
      </c>
      <c r="BG2002" s="12">
        <v>13567.353828990783</v>
      </c>
      <c r="BH2002" s="12">
        <v>20265.232319894352</v>
      </c>
      <c r="BI2002" s="12">
        <v>19841.468207026894</v>
      </c>
      <c r="BJ2002" s="12">
        <v>15604.57694048297</v>
      </c>
      <c r="BK2002" s="44">
        <v>14282.483495896944</v>
      </c>
      <c r="BL2002" s="45">
        <v>13860.268298617582</v>
      </c>
      <c r="BM2002" s="12">
        <v>9827.7964147910679</v>
      </c>
      <c r="BN2002" s="12">
        <v>0</v>
      </c>
      <c r="BO2002" s="12">
        <v>58.294211330553516</v>
      </c>
      <c r="BP2002" s="12">
        <v>37.734286565003167</v>
      </c>
      <c r="BQ2002" s="48">
        <v>32.585597058607384</v>
      </c>
      <c r="BR2002" s="49">
        <v>6.635894575140675</v>
      </c>
      <c r="BS2002" s="13">
        <v>15.524388432103516</v>
      </c>
      <c r="BT2002" s="12">
        <v>337.97740623092017</v>
      </c>
      <c r="BV2002" s="14">
        <f>Таблица1[[#This Row],[Lкан_леб,мм]]</f>
        <v>57992.022593769078</v>
      </c>
      <c r="BW2002" s="50">
        <f>Таблица1[[#This Row],[угол обхв4]]+Таблица1[[#This Row],[Lдуг 3,мм]]</f>
        <v>12125.392604622626</v>
      </c>
      <c r="BX2002" s="54">
        <f>Таблица1[[#This Row],[угол обхв5]]+Таблица1[[#This Row],[Y5, мм]]</f>
        <v>58407.132370178268</v>
      </c>
      <c r="BY2002" s="14">
        <f>Таблица1[[#This Row],[угол обхв6]]+Таблица1[[#This Row],[Lдуг 4,мм]]</f>
        <v>15057.074185444595</v>
      </c>
      <c r="BZ2002" s="14">
        <f>Таблица1[[#This Row],[Т1]]+Таблица1[[#This Row],[X6, мм]]</f>
        <v>58675.836087090014</v>
      </c>
      <c r="CA2002" s="14">
        <f>Таблица1[[#This Row],[Т2]]+Таблица1[[#This Row],[Lдуг 5,мм]]</f>
        <v>20537.606367632743</v>
      </c>
      <c r="CB2002" s="14">
        <f>Таблица1[[#This Row],[Т3]]+Таблица1[[#This Row],[Y6, мм]]</f>
        <v>58907.876277709576</v>
      </c>
      <c r="CC2002" s="14">
        <f>Таблица1[[#This Row],[Т4]]+Таблица1[[#This Row],[Lдуг 6,мм]]</f>
        <v>21666.081887969805</v>
      </c>
      <c r="CD2002" s="14">
        <f>Таблица1[[#This Row],[Т5]]+Таблица1[[#This Row],[Lдуг 1,мм]]</f>
        <v>58955.130107043362</v>
      </c>
      <c r="CE2002" s="14">
        <f>Таблица1[[#This Row],[Т6]]+Таблица1[[#This Row],[Lпрям1, мм]]</f>
        <v>22056.376648375324</v>
      </c>
      <c r="CF2002" s="15">
        <f>Таблица1[[#This Row],[Т7]]+Таблица1[[#This Row],[Lдуг 2,мм]]</f>
        <v>59065.678397582844</v>
      </c>
      <c r="CG2002" s="14">
        <f>Таблица1[[#This Row],[Т8]]+Таблица1[[#This Row],[Lпрям2, мм]]</f>
        <v>25979.647932288997</v>
      </c>
      <c r="CH2002" s="14">
        <f>Таблица1[[#This Row],[Т9]]-Таблица1[[#This Row],[Т9]]</f>
        <v>0</v>
      </c>
      <c r="CI2002" s="50">
        <f>Таблица1[[#This Row],[Т9]]-Таблица1[[#This Row],[Т8]]</f>
        <v>37009.301749207516</v>
      </c>
      <c r="CJ2002" s="54">
        <f>Таблица1[[#This Row],[Т9]]-Таблица1[[#This Row],[Т7]]</f>
        <v>110.54829053948197</v>
      </c>
      <c r="CK2002" s="14">
        <f>Таблица1[[#This Row],[Т9]]-Таблица1[[#This Row],[Т6]]</f>
        <v>37399.596509613039</v>
      </c>
      <c r="CL2002" s="14">
        <f>Таблица1[[#This Row],[Т9]]-Таблица1[[#This Row],[Т5]]</f>
        <v>157.80211987326766</v>
      </c>
      <c r="CM2002" s="14">
        <f>Таблица1[[#This Row],[Т9]]-Таблица1[[#This Row],[Т4]]</f>
        <v>38528.072029950097</v>
      </c>
      <c r="CN2002" s="14">
        <f>Таблица1[[#This Row],[Т9]]-Таблица1[[#This Row],[Т3]]</f>
        <v>389.84231049282971</v>
      </c>
      <c r="CO2002" s="14">
        <f>Таблица1[[#This Row],[Т9]]-Таблица1[[#This Row],[Т2]]</f>
        <v>44008.604212138249</v>
      </c>
      <c r="CP2002" s="14">
        <f>Таблица1[[#This Row],[Т9]]-Таблица1[[#This Row],[Т1]]</f>
        <v>658.54602740457631</v>
      </c>
      <c r="CQ2002" s="14">
        <f>Таблица1[[#This Row],[Т9]]-Таблица1[[#This Row],[угол обхв6]]</f>
        <v>46940.285792960218</v>
      </c>
      <c r="CR2002" s="14">
        <f>Таблица1[[#This Row],[Т9]]-Таблица1[[#This Row],[угол обхв5]]</f>
        <v>1073.6558038137664</v>
      </c>
      <c r="CS2002" s="14">
        <f>Таблица1[[#This Row],[Т9]]-Таблица1[[#This Row],[угол обхв4]]</f>
        <v>59065.678397582844</v>
      </c>
      <c r="CT2002" s="14">
        <f>Таблица1[[#This Row],[Lкан_прям, мм]]+Таблица1[[#This Row],[Lкан_дуг, мм]]+Таблица1[[#This Row],[Lкан_леб,мм]]</f>
        <v>85045.326329871838</v>
      </c>
      <c r="CU2002" s="16">
        <f>Таблица1[[#This Row],[Lкан_леб,мм]]</f>
        <v>57992.022593769078</v>
      </c>
      <c r="CV2002" s="14">
        <f>2534431-(Таблица1[[#This Row],[Т23]]+Таблица1[[#This Row],[угол обхв3]])</f>
        <v>2449047.6962638972</v>
      </c>
      <c r="CW2002" s="50">
        <f>SUM(X2002:AC2002,AD2002:AI2002)-Таблица1[[#This Row],[lподв_min, мм]]</f>
        <v>23130.032453229032</v>
      </c>
      <c r="CX2002" s="17">
        <f>CW2441-Таблица1[[#This Row],[Суммарная длина каната]]</f>
        <v>-2427210.4590669749</v>
      </c>
    </row>
    <row r="2003" spans="1:102" x14ac:dyDescent="0.25">
      <c r="A2003" s="21">
        <v>2002</v>
      </c>
      <c r="B2003" s="10">
        <v>51.215510204081617</v>
      </c>
      <c r="C2003" s="10">
        <v>90.88204081632658</v>
      </c>
      <c r="D2003" s="11">
        <v>13401.247965974784</v>
      </c>
      <c r="E2003" s="11">
        <v>14044.597966293075</v>
      </c>
      <c r="F2003" s="11">
        <v>13315.437263835218</v>
      </c>
      <c r="G2003" s="11">
        <v>14155.762364363296</v>
      </c>
      <c r="H2003" s="11">
        <v>13809.247475974784</v>
      </c>
      <c r="I2003" s="11">
        <v>10083.753666290213</v>
      </c>
      <c r="J2003" s="11">
        <v>3960.8443000028615</v>
      </c>
      <c r="K2003" s="11">
        <v>25979.647932279135</v>
      </c>
      <c r="L2003" s="11">
        <v>1073.6558038236308</v>
      </c>
      <c r="M2003" s="11">
        <v>57992.022593769078</v>
      </c>
      <c r="N2003" s="11">
        <v>6351.0702375090132</v>
      </c>
      <c r="O2003" s="11">
        <v>19989.605107778851</v>
      </c>
      <c r="P2003" s="43">
        <v>9210.6692931090784</v>
      </c>
      <c r="Q2003" s="11">
        <v>19544.007060597945</v>
      </c>
      <c r="R2003" s="11">
        <v>13028.635754925846</v>
      </c>
      <c r="S2003" s="11">
        <v>15612.167148236003</v>
      </c>
      <c r="T2003" s="11">
        <v>14054.429981240533</v>
      </c>
      <c r="U2003" s="11">
        <v>14670.328942778477</v>
      </c>
      <c r="V2003" s="11">
        <v>13401.247965974784</v>
      </c>
      <c r="W2003" s="11">
        <v>14044.597966293075</v>
      </c>
      <c r="X2003" s="12">
        <v>0</v>
      </c>
      <c r="Y2003" s="12">
        <v>401.33277978818484</v>
      </c>
      <c r="Z2003" s="12">
        <v>263.36752028485733</v>
      </c>
      <c r="AA2003" s="44">
        <v>232.04019061955876</v>
      </c>
      <c r="AB2003" s="45">
        <v>47.253829333786669</v>
      </c>
      <c r="AC2003" s="12">
        <v>129.66148379724339</v>
      </c>
      <c r="AD2003" s="12">
        <v>12125.392604622626</v>
      </c>
      <c r="AE2003" s="12">
        <v>2894.1085636928365</v>
      </c>
      <c r="AF2003" s="12">
        <v>5480.5321821881498</v>
      </c>
      <c r="AG2003" s="44">
        <v>1128.4755203370619</v>
      </c>
      <c r="AH2003" s="45">
        <v>390.29476040551572</v>
      </c>
      <c r="AI2003" s="12">
        <v>3960.8443010329424</v>
      </c>
      <c r="AJ2003" s="12">
        <v>-47.502588957167738</v>
      </c>
      <c r="AK2003" s="12">
        <v>8.8569072735093677</v>
      </c>
      <c r="AL2003" s="12">
        <v>45.84182730573589</v>
      </c>
      <c r="AM2003" s="44">
        <v>78.427424364343324</v>
      </c>
      <c r="AN2003" s="45">
        <v>71.791529789202485</v>
      </c>
      <c r="AO2003" s="12">
        <v>89.999999855344527</v>
      </c>
      <c r="AP2003" s="12">
        <v>-2141.1439182533222</v>
      </c>
      <c r="AQ2003" s="12">
        <v>6413.88889107667</v>
      </c>
      <c r="AR2003" s="12">
        <v>9503.3763936087926</v>
      </c>
      <c r="AS2003" s="44">
        <v>13428.341678952094</v>
      </c>
      <c r="AT2003" s="45">
        <v>13666.860227212681</v>
      </c>
      <c r="AU2003" s="12">
        <v>13809.247965974784</v>
      </c>
      <c r="AV2003" s="12">
        <v>11325.085008609658</v>
      </c>
      <c r="AW2003" s="12">
        <v>20392.740093563945</v>
      </c>
      <c r="AX2003" s="12">
        <v>19828.236815052063</v>
      </c>
      <c r="AY2003" s="44">
        <v>15694.015632023571</v>
      </c>
      <c r="AZ2003" s="45">
        <v>14542.838999007254</v>
      </c>
      <c r="BA2003" s="12">
        <v>14044.597967323158</v>
      </c>
      <c r="BB2003" s="12">
        <v>6050.2486293399252</v>
      </c>
      <c r="BC2003" s="12">
        <v>9273.4879466767343</v>
      </c>
      <c r="BD2003" s="12">
        <v>13321.342855425561</v>
      </c>
      <c r="BE2003" s="44">
        <v>13654.724057214284</v>
      </c>
      <c r="BF2003" s="45">
        <v>13788.817720002637</v>
      </c>
      <c r="BG2003" s="12">
        <v>13809.247975974784</v>
      </c>
      <c r="BH2003" s="12">
        <v>20265.232319894352</v>
      </c>
      <c r="BI2003" s="12">
        <v>19947.14204638304</v>
      </c>
      <c r="BJ2003" s="12">
        <v>15896.396902690125</v>
      </c>
      <c r="BK2003" s="44">
        <v>14588.480458990909</v>
      </c>
      <c r="BL2003" s="45">
        <v>14172.087910064298</v>
      </c>
      <c r="BM2003" s="12">
        <v>10083.753666290215</v>
      </c>
      <c r="BN2003" s="12">
        <v>0</v>
      </c>
      <c r="BO2003" s="12">
        <v>56.359496230677102</v>
      </c>
      <c r="BP2003" s="12">
        <v>36.984920032226519</v>
      </c>
      <c r="BQ2003" s="48">
        <v>32.585597058607433</v>
      </c>
      <c r="BR2003" s="49">
        <v>6.6358945751408402</v>
      </c>
      <c r="BS2003" s="13">
        <v>18.208470066142045</v>
      </c>
      <c r="BT2003" s="12">
        <v>337.97740623092017</v>
      </c>
      <c r="BV2003" s="14">
        <f>Таблица1[[#This Row],[Lкан_леб,мм]]</f>
        <v>57992.022593769078</v>
      </c>
      <c r="BW2003" s="50">
        <f>Таблица1[[#This Row],[угол обхв4]]+Таблица1[[#This Row],[Lдуг 3,мм]]</f>
        <v>12125.392604622626</v>
      </c>
      <c r="BX2003" s="54">
        <f>Таблица1[[#This Row],[угол обхв5]]+Таблица1[[#This Row],[Y5, мм]]</f>
        <v>58393.355373557264</v>
      </c>
      <c r="BY2003" s="14">
        <f>Таблица1[[#This Row],[угол обхв6]]+Таблица1[[#This Row],[Lдуг 4,мм]]</f>
        <v>15019.501168315463</v>
      </c>
      <c r="BZ2003" s="14">
        <f>Таблица1[[#This Row],[Т1]]+Таблица1[[#This Row],[X6, мм]]</f>
        <v>58656.722893842125</v>
      </c>
      <c r="CA2003" s="14">
        <f>Таблица1[[#This Row],[Т2]]+Таблица1[[#This Row],[Lдуг 5,мм]]</f>
        <v>20500.033350503611</v>
      </c>
      <c r="CB2003" s="14">
        <f>Таблица1[[#This Row],[Т3]]+Таблица1[[#This Row],[Y6, мм]]</f>
        <v>58888.763084461687</v>
      </c>
      <c r="CC2003" s="14">
        <f>Таблица1[[#This Row],[Т4]]+Таблица1[[#This Row],[Lдуг 6,мм]]</f>
        <v>21628.508870840673</v>
      </c>
      <c r="CD2003" s="14">
        <f>Таблица1[[#This Row],[Т5]]+Таблица1[[#This Row],[Lдуг 1,мм]]</f>
        <v>58936.016913795473</v>
      </c>
      <c r="CE2003" s="14">
        <f>Таблица1[[#This Row],[Т6]]+Таблица1[[#This Row],[Lпрям1, мм]]</f>
        <v>22018.803631246188</v>
      </c>
      <c r="CF2003" s="15">
        <f>Таблица1[[#This Row],[Т7]]+Таблица1[[#This Row],[Lдуг 2,мм]]</f>
        <v>59065.678397592717</v>
      </c>
      <c r="CG2003" s="14">
        <f>Таблица1[[#This Row],[Т8]]+Таблица1[[#This Row],[Lпрям2, мм]]</f>
        <v>25979.647932279131</v>
      </c>
      <c r="CH2003" s="14">
        <f>Таблица1[[#This Row],[Т9]]-Таблица1[[#This Row],[Т9]]</f>
        <v>0</v>
      </c>
      <c r="CI2003" s="50">
        <f>Таблица1[[#This Row],[Т9]]-Таблица1[[#This Row],[Т8]]</f>
        <v>37046.874766346533</v>
      </c>
      <c r="CJ2003" s="54">
        <f>Таблица1[[#This Row],[Т9]]-Таблица1[[#This Row],[Т7]]</f>
        <v>129.66148379724473</v>
      </c>
      <c r="CK2003" s="14">
        <f>Таблица1[[#This Row],[Т9]]-Таблица1[[#This Row],[Т6]]</f>
        <v>37437.169526752041</v>
      </c>
      <c r="CL2003" s="14">
        <f>Таблица1[[#This Row],[Т9]]-Таблица1[[#This Row],[Т5]]</f>
        <v>176.91531313103042</v>
      </c>
      <c r="CM2003" s="14">
        <f>Таблица1[[#This Row],[Т9]]-Таблица1[[#This Row],[Т4]]</f>
        <v>38565.645047089107</v>
      </c>
      <c r="CN2003" s="14">
        <f>Таблица1[[#This Row],[Т9]]-Таблица1[[#This Row],[Т3]]</f>
        <v>408.95550375059247</v>
      </c>
      <c r="CO2003" s="14">
        <f>Таблица1[[#This Row],[Т9]]-Таблица1[[#This Row],[Т2]]</f>
        <v>44046.177229277251</v>
      </c>
      <c r="CP2003" s="14">
        <f>Таблица1[[#This Row],[Т9]]-Таблица1[[#This Row],[Т1]]</f>
        <v>672.32302403545327</v>
      </c>
      <c r="CQ2003" s="14">
        <f>Таблица1[[#This Row],[Т9]]-Таблица1[[#This Row],[угол обхв6]]</f>
        <v>46940.285792970091</v>
      </c>
      <c r="CR2003" s="14">
        <f>Таблица1[[#This Row],[Т9]]-Таблица1[[#This Row],[угол обхв5]]</f>
        <v>1073.6558038236399</v>
      </c>
      <c r="CS2003" s="14">
        <f>Таблица1[[#This Row],[Т9]]-Таблица1[[#This Row],[угол обхв4]]</f>
        <v>59065.678397592717</v>
      </c>
      <c r="CT2003" s="14">
        <f>Таблица1[[#This Row],[Lкан_прям, мм]]+Таблица1[[#This Row],[Lкан_дуг, мм]]+Таблица1[[#This Row],[Lкан_леб,мм]]</f>
        <v>85045.326329871838</v>
      </c>
      <c r="CU2003" s="16">
        <f>Таблица1[[#This Row],[Lкан_леб,мм]]</f>
        <v>57992.022593769078</v>
      </c>
      <c r="CV2003" s="14">
        <f>2534431-(Таблица1[[#This Row],[Т23]]+Таблица1[[#This Row],[угол обхв3]])</f>
        <v>2449047.6962638972</v>
      </c>
      <c r="CW2003" s="50">
        <f>SUM(X2003:AC2003,AD2003:AI2003)-Таблица1[[#This Row],[lподв_min, мм]]</f>
        <v>23092.459436099904</v>
      </c>
      <c r="CX2003" s="17">
        <f>CW2442-Таблица1[[#This Row],[Суммарная длина каната]]</f>
        <v>-2427263.9519497189</v>
      </c>
    </row>
    <row r="2004" spans="1:102" x14ac:dyDescent="0.25">
      <c r="A2004" s="21">
        <v>2003</v>
      </c>
      <c r="B2004" s="10">
        <v>51.215510204081617</v>
      </c>
      <c r="C2004" s="10">
        <v>93.566122448979641</v>
      </c>
      <c r="D2004" s="11">
        <v>13629.131028445339</v>
      </c>
      <c r="E2004" s="11">
        <v>14349.133853809069</v>
      </c>
      <c r="F2004" s="11">
        <v>13538.208757427696</v>
      </c>
      <c r="G2004" s="11">
        <v>14456.157872762735</v>
      </c>
      <c r="H2004" s="11">
        <v>14037.130538445339</v>
      </c>
      <c r="I2004" s="11">
        <v>10349.446677521022</v>
      </c>
      <c r="J2004" s="11">
        <v>3999.6871762880469</v>
      </c>
      <c r="K2004" s="11">
        <v>25979.64793226913</v>
      </c>
      <c r="L2004" s="11">
        <v>1073.6558038336345</v>
      </c>
      <c r="M2004" s="11">
        <v>57992.022593769078</v>
      </c>
      <c r="N2004" s="11">
        <v>6351.0702375090132</v>
      </c>
      <c r="O2004" s="11">
        <v>19989.605107778851</v>
      </c>
      <c r="P2004" s="43">
        <v>9185.6182990928173</v>
      </c>
      <c r="Q2004" s="11">
        <v>19646.269365015298</v>
      </c>
      <c r="R2004" s="11">
        <v>13183.520014802165</v>
      </c>
      <c r="S2004" s="11">
        <v>15897.534262140165</v>
      </c>
      <c r="T2004" s="11">
        <v>14252.294141612279</v>
      </c>
      <c r="U2004" s="11">
        <v>15004.766170270123</v>
      </c>
      <c r="V2004" s="11">
        <v>13629.131028445339</v>
      </c>
      <c r="W2004" s="11">
        <v>14349.133853809069</v>
      </c>
      <c r="X2004" s="12">
        <v>0</v>
      </c>
      <c r="Y2004" s="12">
        <v>387.44282779248903</v>
      </c>
      <c r="Z2004" s="12">
        <v>258.14427903265567</v>
      </c>
      <c r="AA2004" s="44">
        <v>232.04019061955881</v>
      </c>
      <c r="AB2004" s="45">
        <v>47.253829333786669</v>
      </c>
      <c r="AC2004" s="12">
        <v>148.77467705514445</v>
      </c>
      <c r="AD2004" s="12">
        <v>12125.392604622626</v>
      </c>
      <c r="AE2004" s="12">
        <v>2855.2656874076542</v>
      </c>
      <c r="AF2004" s="12">
        <v>5480.5321821881471</v>
      </c>
      <c r="AG2004" s="44">
        <v>1128.4755203370607</v>
      </c>
      <c r="AH2004" s="45">
        <v>390.29476040551685</v>
      </c>
      <c r="AI2004" s="12">
        <v>3999.6871773081252</v>
      </c>
      <c r="AJ2004" s="12">
        <v>-47.502588957167738</v>
      </c>
      <c r="AK2004" s="12">
        <v>6.9063297563704396</v>
      </c>
      <c r="AL2004" s="12">
        <v>43.157745673082793</v>
      </c>
      <c r="AM2004" s="44">
        <v>75.743342731690234</v>
      </c>
      <c r="AN2004" s="45">
        <v>69.107448156549395</v>
      </c>
      <c r="AO2004" s="12">
        <v>89.999999856749355</v>
      </c>
      <c r="AP2004" s="12">
        <v>-2141.1439182533222</v>
      </c>
      <c r="AQ2004" s="12">
        <v>6400.1308148364806</v>
      </c>
      <c r="AR2004" s="12">
        <v>9464.6941025237174</v>
      </c>
      <c r="AS2004" s="44">
        <v>13578.954554142691</v>
      </c>
      <c r="AT2004" s="45">
        <v>13871.119798675229</v>
      </c>
      <c r="AU2004" s="12">
        <v>14037.131028445339</v>
      </c>
      <c r="AV2004" s="12">
        <v>11325.085008609658</v>
      </c>
      <c r="AW2004" s="12">
        <v>20394.644685786105</v>
      </c>
      <c r="AX2004" s="12">
        <v>19943.894457941617</v>
      </c>
      <c r="AY2004" s="44">
        <v>15998.010752408019</v>
      </c>
      <c r="AZ2004" s="45">
        <v>14859.266616021639</v>
      </c>
      <c r="BA2004" s="12">
        <v>14349.13385482915</v>
      </c>
      <c r="BB2004" s="12">
        <v>6050.2486293399252</v>
      </c>
      <c r="BC2004" s="12">
        <v>9234.6788764202865</v>
      </c>
      <c r="BD2004" s="12">
        <v>13462.595818233063</v>
      </c>
      <c r="BE2004" s="44">
        <v>13856.859602271754</v>
      </c>
      <c r="BF2004" s="45">
        <v>14010.30537138239</v>
      </c>
      <c r="BG2004" s="12">
        <v>14037.131038445339</v>
      </c>
      <c r="BH2004" s="12">
        <v>20265.232319894352</v>
      </c>
      <c r="BI2004" s="12">
        <v>20051.308943022555</v>
      </c>
      <c r="BJ2004" s="12">
        <v>16195.159355066482</v>
      </c>
      <c r="BK2004" s="44">
        <v>14904.28968000227</v>
      </c>
      <c r="BL2004" s="45">
        <v>14494.633408057554</v>
      </c>
      <c r="BM2004" s="12">
        <v>10349.446677521024</v>
      </c>
      <c r="BN2004" s="12">
        <v>0</v>
      </c>
      <c r="BO2004" s="12">
        <v>54.408918713538178</v>
      </c>
      <c r="BP2004" s="12">
        <v>36.251415916712354</v>
      </c>
      <c r="BQ2004" s="48">
        <v>32.585597058607441</v>
      </c>
      <c r="BR2004" s="49">
        <v>6.6358945751408402</v>
      </c>
      <c r="BS2004" s="13">
        <v>20.892551700199963</v>
      </c>
      <c r="BT2004" s="12">
        <v>337.97740623092017</v>
      </c>
      <c r="BV2004" s="14">
        <f>Таблица1[[#This Row],[Lкан_леб,мм]]</f>
        <v>57992.022593769078</v>
      </c>
      <c r="BW2004" s="50">
        <f>Таблица1[[#This Row],[угол обхв4]]+Таблица1[[#This Row],[Lдуг 3,мм]]</f>
        <v>12125.392604622626</v>
      </c>
      <c r="BX2004" s="54">
        <f>Таблица1[[#This Row],[угол обхв5]]+Таблица1[[#This Row],[Y5, мм]]</f>
        <v>58379.465421561566</v>
      </c>
      <c r="BY2004" s="14">
        <f>Таблица1[[#This Row],[угол обхв6]]+Таблица1[[#This Row],[Lдуг 4,мм]]</f>
        <v>14980.658292030281</v>
      </c>
      <c r="BZ2004" s="14">
        <f>Таблица1[[#This Row],[Т1]]+Таблица1[[#This Row],[X6, мм]]</f>
        <v>58637.609700594221</v>
      </c>
      <c r="CA2004" s="14">
        <f>Таблица1[[#This Row],[Т2]]+Таблица1[[#This Row],[Lдуг 5,мм]]</f>
        <v>20461.190474218427</v>
      </c>
      <c r="CB2004" s="14">
        <f>Таблица1[[#This Row],[Т3]]+Таблица1[[#This Row],[Y6, мм]]</f>
        <v>58869.649891213783</v>
      </c>
      <c r="CC2004" s="14">
        <f>Таблица1[[#This Row],[Т4]]+Таблица1[[#This Row],[Lдуг 6,мм]]</f>
        <v>21589.665994555489</v>
      </c>
      <c r="CD2004" s="14">
        <f>Таблица1[[#This Row],[Т5]]+Таблица1[[#This Row],[Lдуг 1,мм]]</f>
        <v>58916.903720547569</v>
      </c>
      <c r="CE2004" s="14">
        <f>Таблица1[[#This Row],[Т6]]+Таблица1[[#This Row],[Lпрям1, мм]]</f>
        <v>21979.960754961005</v>
      </c>
      <c r="CF2004" s="15">
        <f>Таблица1[[#This Row],[Т7]]+Таблица1[[#This Row],[Lдуг 2,мм]]</f>
        <v>59065.678397602715</v>
      </c>
      <c r="CG2004" s="14">
        <f>Таблица1[[#This Row],[Т8]]+Таблица1[[#This Row],[Lпрям2, мм]]</f>
        <v>25979.64793226913</v>
      </c>
      <c r="CH2004" s="14">
        <f>Таблица1[[#This Row],[Т9]]-Таблица1[[#This Row],[Т9]]</f>
        <v>0</v>
      </c>
      <c r="CI2004" s="50">
        <f>Таблица1[[#This Row],[Т9]]-Таблица1[[#This Row],[Т8]]</f>
        <v>37085.717642641714</v>
      </c>
      <c r="CJ2004" s="54">
        <f>Таблица1[[#This Row],[Т9]]-Таблица1[[#This Row],[Т7]]</f>
        <v>148.77467705514573</v>
      </c>
      <c r="CK2004" s="14">
        <f>Таблица1[[#This Row],[Т9]]-Таблица1[[#This Row],[Т6]]</f>
        <v>37476.012403047222</v>
      </c>
      <c r="CL2004" s="14">
        <f>Таблица1[[#This Row],[Т9]]-Таблица1[[#This Row],[Т5]]</f>
        <v>196.02850638893142</v>
      </c>
      <c r="CM2004" s="14">
        <f>Таблица1[[#This Row],[Т9]]-Таблица1[[#This Row],[Т4]]</f>
        <v>38604.487923384288</v>
      </c>
      <c r="CN2004" s="14">
        <f>Таблица1[[#This Row],[Т9]]-Таблица1[[#This Row],[Т3]]</f>
        <v>428.06869700849347</v>
      </c>
      <c r="CO2004" s="14">
        <f>Таблица1[[#This Row],[Т9]]-Таблица1[[#This Row],[Т2]]</f>
        <v>44085.020105572432</v>
      </c>
      <c r="CP2004" s="14">
        <f>Таблица1[[#This Row],[Т9]]-Таблица1[[#This Row],[Т1]]</f>
        <v>686.21297604114807</v>
      </c>
      <c r="CQ2004" s="14">
        <f>Таблица1[[#This Row],[Т9]]-Таблица1[[#This Row],[угол обхв6]]</f>
        <v>46940.285792980088</v>
      </c>
      <c r="CR2004" s="14">
        <f>Таблица1[[#This Row],[Т9]]-Таблица1[[#This Row],[угол обхв5]]</f>
        <v>1073.655803833637</v>
      </c>
      <c r="CS2004" s="14">
        <f>Таблица1[[#This Row],[Т9]]-Таблица1[[#This Row],[угол обхв4]]</f>
        <v>59065.678397602715</v>
      </c>
      <c r="CT2004" s="14">
        <f>Таблица1[[#This Row],[Lкан_прям, мм]]+Таблица1[[#This Row],[Lкан_дуг, мм]]+Таблица1[[#This Row],[Lкан_леб,мм]]</f>
        <v>85045.326329871838</v>
      </c>
      <c r="CU2004" s="16">
        <f>Таблица1[[#This Row],[Lкан_леб,мм]]</f>
        <v>57992.022593769078</v>
      </c>
      <c r="CV2004" s="14">
        <f>2534431-(Таблица1[[#This Row],[Т23]]+Таблица1[[#This Row],[угол обхв3]])</f>
        <v>2449047.6962638972</v>
      </c>
      <c r="CW2004" s="50">
        <f>SUM(X2004:AC2004,AD2004:AI2004)-Таблица1[[#This Row],[lподв_min, мм]]</f>
        <v>23053.61655981472</v>
      </c>
      <c r="CX2004" s="17">
        <f>CW2443-Таблица1[[#This Row],[Суммарная длина каната]]</f>
        <v>-2427317.3220975571</v>
      </c>
    </row>
    <row r="2005" spans="1:102" x14ac:dyDescent="0.25">
      <c r="A2005" s="21">
        <v>2004</v>
      </c>
      <c r="B2005" s="10">
        <v>51.215510204081617</v>
      </c>
      <c r="C2005" s="10">
        <v>96.250204081632717</v>
      </c>
      <c r="D2005" s="11">
        <v>13842.502996278563</v>
      </c>
      <c r="E2005" s="11">
        <v>14664.007162123838</v>
      </c>
      <c r="F2005" s="11">
        <v>13746.668653684232</v>
      </c>
      <c r="G2005" s="11">
        <v>14766.65597497383</v>
      </c>
      <c r="H2005" s="11">
        <v>14250.502506278564</v>
      </c>
      <c r="I2005" s="11">
        <v>10624.241715997698</v>
      </c>
      <c r="J2005" s="11">
        <v>4039.7654461261413</v>
      </c>
      <c r="K2005" s="11">
        <v>25979.647932259013</v>
      </c>
      <c r="L2005" s="11">
        <v>1073.655803843757</v>
      </c>
      <c r="M2005" s="11">
        <v>57992.022593769078</v>
      </c>
      <c r="N2005" s="11">
        <v>6351.0702375090132</v>
      </c>
      <c r="O2005" s="11">
        <v>19989.605107778851</v>
      </c>
      <c r="P2005" s="43">
        <v>9155.8059536898782</v>
      </c>
      <c r="Q2005" s="11">
        <v>19747.246368672208</v>
      </c>
      <c r="R2005" s="11">
        <v>13324.870918429067</v>
      </c>
      <c r="S2005" s="11">
        <v>16189.841370673776</v>
      </c>
      <c r="T2005" s="11">
        <v>14434.279892628203</v>
      </c>
      <c r="U2005" s="11">
        <v>15348.102261468066</v>
      </c>
      <c r="V2005" s="11">
        <v>13842.502996278563</v>
      </c>
      <c r="W2005" s="11">
        <v>14664.007162123838</v>
      </c>
      <c r="X2005" s="12">
        <v>0</v>
      </c>
      <c r="Y2005" s="12">
        <v>373.43138947004365</v>
      </c>
      <c r="Z2005" s="12">
        <v>253.04252410720434</v>
      </c>
      <c r="AA2005" s="44">
        <v>232.04019061955839</v>
      </c>
      <c r="AB2005" s="45">
        <v>47.253829333787756</v>
      </c>
      <c r="AC2005" s="12">
        <v>167.88787031316272</v>
      </c>
      <c r="AD2005" s="12">
        <v>12125.392604622626</v>
      </c>
      <c r="AE2005" s="12">
        <v>2815.1874175695566</v>
      </c>
      <c r="AF2005" s="12">
        <v>5480.5321821881507</v>
      </c>
      <c r="AG2005" s="44">
        <v>1128.475520337061</v>
      </c>
      <c r="AH2005" s="45">
        <v>390.29476040551361</v>
      </c>
      <c r="AI2005" s="12">
        <v>4039.7654471360997</v>
      </c>
      <c r="AJ2005" s="12">
        <v>-47.502588957167738</v>
      </c>
      <c r="AK2005" s="12">
        <v>4.9386918132724471</v>
      </c>
      <c r="AL2005" s="12">
        <v>40.473664040429789</v>
      </c>
      <c r="AM2005" s="44">
        <v>73.059261099037172</v>
      </c>
      <c r="AN2005" s="45">
        <v>66.423366523896178</v>
      </c>
      <c r="AO2005" s="12">
        <v>89.999999858170511</v>
      </c>
      <c r="AP2005" s="12">
        <v>-2141.1439182533222</v>
      </c>
      <c r="AQ2005" s="12">
        <v>6386.1948494401358</v>
      </c>
      <c r="AR2005" s="12">
        <v>9420.6381252626525</v>
      </c>
      <c r="AS2005" s="44">
        <v>13715.166429517658</v>
      </c>
      <c r="AT2005" s="45">
        <v>14060.337315306793</v>
      </c>
      <c r="AU2005" s="12">
        <v>14250.502996278563</v>
      </c>
      <c r="AV2005" s="12">
        <v>11325.085008609658</v>
      </c>
      <c r="AW2005" s="12">
        <v>20396.090361677052</v>
      </c>
      <c r="AX2005" s="12">
        <v>20057.613765316972</v>
      </c>
      <c r="AY2005" s="44">
        <v>16308.7254067093</v>
      </c>
      <c r="AZ2005" s="45">
        <v>15184.912344910021</v>
      </c>
      <c r="BA2005" s="12">
        <v>14664.0071631338</v>
      </c>
      <c r="BB2005" s="12">
        <v>6050.2486293399252</v>
      </c>
      <c r="BC2005" s="12">
        <v>9190.9305656209999</v>
      </c>
      <c r="BD2005" s="12">
        <v>13589.703090001842</v>
      </c>
      <c r="BE2005" s="44">
        <v>14043.984381539613</v>
      </c>
      <c r="BF2005" s="45">
        <v>14216.445573599973</v>
      </c>
      <c r="BG2005" s="12">
        <v>14250.503006278564</v>
      </c>
      <c r="BH2005" s="12">
        <v>20265.232319894352</v>
      </c>
      <c r="BI2005" s="12">
        <v>20153.731622570413</v>
      </c>
      <c r="BJ2005" s="12">
        <v>16500.208767318538</v>
      </c>
      <c r="BK2005" s="44">
        <v>15229.218225432543</v>
      </c>
      <c r="BL2005" s="45">
        <v>14827.197078681884</v>
      </c>
      <c r="BM2005" s="12">
        <v>10624.241715997699</v>
      </c>
      <c r="BN2005" s="12">
        <v>0</v>
      </c>
      <c r="BO2005" s="12">
        <v>52.44128077044018</v>
      </c>
      <c r="BP2005" s="12">
        <v>35.534972227157347</v>
      </c>
      <c r="BQ2005" s="48">
        <v>32.585597058607377</v>
      </c>
      <c r="BR2005" s="49">
        <v>6.635894575140993</v>
      </c>
      <c r="BS2005" s="13">
        <v>23.576633334274341</v>
      </c>
      <c r="BT2005" s="12">
        <v>337.97740623092017</v>
      </c>
      <c r="BV2005" s="14">
        <f>Таблица1[[#This Row],[Lкан_леб,мм]]</f>
        <v>57992.022593769078</v>
      </c>
      <c r="BW2005" s="50">
        <f>Таблица1[[#This Row],[угол обхв4]]+Таблица1[[#This Row],[Lдуг 3,мм]]</f>
        <v>12125.392604622626</v>
      </c>
      <c r="BX2005" s="54">
        <f>Таблица1[[#This Row],[угол обхв5]]+Таблица1[[#This Row],[Y5, мм]]</f>
        <v>58365.453983239124</v>
      </c>
      <c r="BY2005" s="14">
        <f>Таблица1[[#This Row],[угол обхв6]]+Таблица1[[#This Row],[Lдуг 4,мм]]</f>
        <v>14940.580022192182</v>
      </c>
      <c r="BZ2005" s="14">
        <f>Таблица1[[#This Row],[Т1]]+Таблица1[[#This Row],[X6, мм]]</f>
        <v>58618.496507346325</v>
      </c>
      <c r="CA2005" s="14">
        <f>Таблица1[[#This Row],[Т2]]+Таблица1[[#This Row],[Lдуг 5,мм]]</f>
        <v>20421.112204380333</v>
      </c>
      <c r="CB2005" s="14">
        <f>Таблица1[[#This Row],[Т3]]+Таблица1[[#This Row],[Y6, мм]]</f>
        <v>58850.536697965879</v>
      </c>
      <c r="CC2005" s="14">
        <f>Таблица1[[#This Row],[Т4]]+Таблица1[[#This Row],[Lдуг 6,мм]]</f>
        <v>21549.587724717396</v>
      </c>
      <c r="CD2005" s="14">
        <f>Таблица1[[#This Row],[Т5]]+Таблица1[[#This Row],[Lдуг 1,мм]]</f>
        <v>58897.790527299665</v>
      </c>
      <c r="CE2005" s="14">
        <f>Таблица1[[#This Row],[Т6]]+Таблица1[[#This Row],[Lпрям1, мм]]</f>
        <v>21939.882485122911</v>
      </c>
      <c r="CF2005" s="15">
        <f>Таблица1[[#This Row],[Т7]]+Таблица1[[#This Row],[Lдуг 2,мм]]</f>
        <v>59065.678397612828</v>
      </c>
      <c r="CG2005" s="14">
        <f>Таблица1[[#This Row],[Т8]]+Таблица1[[#This Row],[Lпрям2, мм]]</f>
        <v>25979.647932259009</v>
      </c>
      <c r="CH2005" s="14">
        <f>Таблица1[[#This Row],[Т9]]-Таблица1[[#This Row],[Т9]]</f>
        <v>0</v>
      </c>
      <c r="CI2005" s="50">
        <f>Таблица1[[#This Row],[Т9]]-Таблица1[[#This Row],[Т8]]</f>
        <v>37125.795912489921</v>
      </c>
      <c r="CJ2005" s="54">
        <f>Таблица1[[#This Row],[Т9]]-Таблица1[[#This Row],[Т7]]</f>
        <v>167.88787031316315</v>
      </c>
      <c r="CK2005" s="14">
        <f>Таблица1[[#This Row],[Т9]]-Таблица1[[#This Row],[Т6]]</f>
        <v>37516.090672895429</v>
      </c>
      <c r="CL2005" s="14">
        <f>Таблица1[[#This Row],[Т9]]-Таблица1[[#This Row],[Т5]]</f>
        <v>215.14169964694884</v>
      </c>
      <c r="CM2005" s="14">
        <f>Таблица1[[#This Row],[Т9]]-Таблица1[[#This Row],[Т4]]</f>
        <v>38644.566193232495</v>
      </c>
      <c r="CN2005" s="14">
        <f>Таблица1[[#This Row],[Т9]]-Таблица1[[#This Row],[Т3]]</f>
        <v>447.18189026650361</v>
      </c>
      <c r="CO2005" s="14">
        <f>Таблица1[[#This Row],[Т9]]-Таблица1[[#This Row],[Т2]]</f>
        <v>44125.098375420646</v>
      </c>
      <c r="CP2005" s="14">
        <f>Таблица1[[#This Row],[Т9]]-Таблица1[[#This Row],[Т1]]</f>
        <v>700.22441437370435</v>
      </c>
      <c r="CQ2005" s="14">
        <f>Таблица1[[#This Row],[Т9]]-Таблица1[[#This Row],[угол обхв6]]</f>
        <v>46940.285792990202</v>
      </c>
      <c r="CR2005" s="14">
        <f>Таблица1[[#This Row],[Т9]]-Таблица1[[#This Row],[угол обхв5]]</f>
        <v>1073.6558038437506</v>
      </c>
      <c r="CS2005" s="14">
        <f>Таблица1[[#This Row],[Т9]]-Таблица1[[#This Row],[угол обхв4]]</f>
        <v>59065.678397612828</v>
      </c>
      <c r="CT2005" s="14">
        <f>Таблица1[[#This Row],[Lкан_прям, мм]]+Таблица1[[#This Row],[Lкан_дуг, мм]]+Таблица1[[#This Row],[Lкан_леб,мм]]</f>
        <v>85045.326329871852</v>
      </c>
      <c r="CU2005" s="16">
        <f>Таблица1[[#This Row],[Lкан_леб,мм]]</f>
        <v>57992.022593769078</v>
      </c>
      <c r="CV2005" s="14">
        <f>2534431-(Таблица1[[#This Row],[Т23]]+Таблица1[[#This Row],[угол обхв3]])</f>
        <v>2449047.6962638972</v>
      </c>
      <c r="CW2005" s="50">
        <f>SUM(X2005:AC2005,AD2005:AI2005)-Таблица1[[#This Row],[lподв_min, мм]]</f>
        <v>23013.538289976626</v>
      </c>
      <c r="CX2005" s="17">
        <f>CW2444-Таблица1[[#This Row],[Суммарная длина каната]]</f>
        <v>-2427370.4360775794</v>
      </c>
    </row>
    <row r="2006" spans="1:102" x14ac:dyDescent="0.25">
      <c r="A2006" s="21">
        <v>2005</v>
      </c>
      <c r="B2006" s="10">
        <v>51.215510204081617</v>
      </c>
      <c r="C2006" s="10">
        <v>98.934285714285778</v>
      </c>
      <c r="D2006" s="11">
        <v>14040.895698900869</v>
      </c>
      <c r="E2006" s="11">
        <v>14988.527011273825</v>
      </c>
      <c r="F2006" s="11">
        <v>13940.359559863917</v>
      </c>
      <c r="G2006" s="11">
        <v>15086.575390901142</v>
      </c>
      <c r="H2006" s="11">
        <v>14448.895208900871</v>
      </c>
      <c r="I2006" s="11">
        <v>10907.484235668835</v>
      </c>
      <c r="J2006" s="11">
        <v>4081.0427756049899</v>
      </c>
      <c r="K2006" s="11">
        <v>25979.647932248787</v>
      </c>
      <c r="L2006" s="11">
        <v>1073.6558038539717</v>
      </c>
      <c r="M2006" s="11">
        <v>57992.022593769078</v>
      </c>
      <c r="N2006" s="11">
        <v>6351.0702375090132</v>
      </c>
      <c r="O2006" s="11">
        <v>19989.605107778851</v>
      </c>
      <c r="P2006" s="43">
        <v>9121.2976697236463</v>
      </c>
      <c r="Q2006" s="11">
        <v>19846.716512653486</v>
      </c>
      <c r="R2006" s="11">
        <v>13452.378320409769</v>
      </c>
      <c r="S2006" s="11">
        <v>16488.447107550277</v>
      </c>
      <c r="T2006" s="11">
        <v>14599.987929851537</v>
      </c>
      <c r="U2006" s="11">
        <v>15699.583884730939</v>
      </c>
      <c r="V2006" s="11">
        <v>14040.895698900869</v>
      </c>
      <c r="W2006" s="11">
        <v>14988.527011273825</v>
      </c>
      <c r="X2006" s="12">
        <v>0</v>
      </c>
      <c r="Y2006" s="12">
        <v>359.28929033020654</v>
      </c>
      <c r="Z2006" s="12">
        <v>248.07142999914379</v>
      </c>
      <c r="AA2006" s="44">
        <v>232.04019061955927</v>
      </c>
      <c r="AB2006" s="45">
        <v>47.253829333787664</v>
      </c>
      <c r="AC2006" s="12">
        <v>187.0010635712745</v>
      </c>
      <c r="AD2006" s="12">
        <v>12125.392604622626</v>
      </c>
      <c r="AE2006" s="12">
        <v>2773.910088090704</v>
      </c>
      <c r="AF2006" s="12">
        <v>5480.532182188148</v>
      </c>
      <c r="AG2006" s="44">
        <v>1128.4755203370607</v>
      </c>
      <c r="AH2006" s="45">
        <v>390.29476040551521</v>
      </c>
      <c r="AI2006" s="12">
        <v>4081.0427766047324</v>
      </c>
      <c r="AJ2006" s="12">
        <v>-47.502588957167738</v>
      </c>
      <c r="AK2006" s="12">
        <v>2.9527050628600491</v>
      </c>
      <c r="AL2006" s="12">
        <v>37.789582407776663</v>
      </c>
      <c r="AM2006" s="44">
        <v>70.375179466384168</v>
      </c>
      <c r="AN2006" s="45">
        <v>63.739284891243187</v>
      </c>
      <c r="AO2006" s="12">
        <v>89.99999985960504</v>
      </c>
      <c r="AP2006" s="12">
        <v>-2141.1439182533222</v>
      </c>
      <c r="AQ2006" s="12">
        <v>6372.0869774031589</v>
      </c>
      <c r="AR2006" s="12">
        <v>9371.3051273452256</v>
      </c>
      <c r="AS2006" s="44">
        <v>13836.678435490381</v>
      </c>
      <c r="AT2006" s="45">
        <v>14234.097605076136</v>
      </c>
      <c r="AU2006" s="12">
        <v>14448.895698900869</v>
      </c>
      <c r="AV2006" s="12">
        <v>11325.085008609658</v>
      </c>
      <c r="AW2006" s="12">
        <v>20397.063445089821</v>
      </c>
      <c r="AX2006" s="12">
        <v>20169.14521970916</v>
      </c>
      <c r="AY2006" s="44">
        <v>16625.477839683728</v>
      </c>
      <c r="AZ2006" s="45">
        <v>15519.061669378498</v>
      </c>
      <c r="BA2006" s="12">
        <v>14988.527012273569</v>
      </c>
      <c r="BB2006" s="12">
        <v>6050.2486293399252</v>
      </c>
      <c r="BC2006" s="12">
        <v>9142.3144096177912</v>
      </c>
      <c r="BD2006" s="12">
        <v>13702.385778031348</v>
      </c>
      <c r="BE2006" s="44">
        <v>14215.687814770925</v>
      </c>
      <c r="BF2006" s="45">
        <v>14406.78602367627</v>
      </c>
      <c r="BG2006" s="12">
        <v>14448.895708900873</v>
      </c>
      <c r="BH2006" s="12">
        <v>20265.232319894352</v>
      </c>
      <c r="BI2006" s="12">
        <v>20254.174849964456</v>
      </c>
      <c r="BJ2006" s="12">
        <v>16810.875814605952</v>
      </c>
      <c r="BK2006" s="44">
        <v>15562.553152597491</v>
      </c>
      <c r="BL2006" s="45">
        <v>15169.049226626266</v>
      </c>
      <c r="BM2006" s="12">
        <v>10907.484235668837</v>
      </c>
      <c r="BN2006" s="12">
        <v>0</v>
      </c>
      <c r="BO2006" s="12">
        <v>50.455294020027786</v>
      </c>
      <c r="BP2006" s="12">
        <v>34.836877344916616</v>
      </c>
      <c r="BQ2006" s="48">
        <v>32.585597058607505</v>
      </c>
      <c r="BR2006" s="49">
        <v>6.6358945751409806</v>
      </c>
      <c r="BS2006" s="13">
        <v>26.260714968361849</v>
      </c>
      <c r="BT2006" s="12">
        <v>337.97740623092017</v>
      </c>
      <c r="BV2006" s="14">
        <f>Таблица1[[#This Row],[Lкан_леб,мм]]</f>
        <v>57992.022593769078</v>
      </c>
      <c r="BW2006" s="50">
        <f>Таблица1[[#This Row],[угол обхв4]]+Таблица1[[#This Row],[Lдуг 3,мм]]</f>
        <v>12125.392604622626</v>
      </c>
      <c r="BX2006" s="54">
        <f>Таблица1[[#This Row],[угол обхв5]]+Таблица1[[#This Row],[Y5, мм]]</f>
        <v>58351.311884099283</v>
      </c>
      <c r="BY2006" s="14">
        <f>Таблица1[[#This Row],[угол обхв6]]+Таблица1[[#This Row],[Lдуг 4,мм]]</f>
        <v>14899.302692713331</v>
      </c>
      <c r="BZ2006" s="14">
        <f>Таблица1[[#This Row],[Т1]]+Таблица1[[#This Row],[X6, мм]]</f>
        <v>58599.383314098428</v>
      </c>
      <c r="CA2006" s="14">
        <f>Таблица1[[#This Row],[Т2]]+Таблица1[[#This Row],[Lдуг 5,мм]]</f>
        <v>20379.834874901477</v>
      </c>
      <c r="CB2006" s="14">
        <f>Таблица1[[#This Row],[Т3]]+Таблица1[[#This Row],[Y6, мм]]</f>
        <v>58831.42350471799</v>
      </c>
      <c r="CC2006" s="14">
        <f>Таблица1[[#This Row],[Т4]]+Таблица1[[#This Row],[Lдуг 6,мм]]</f>
        <v>21508.310395238539</v>
      </c>
      <c r="CD2006" s="14">
        <f>Таблица1[[#This Row],[Т5]]+Таблица1[[#This Row],[Lдуг 1,мм]]</f>
        <v>58878.677334051776</v>
      </c>
      <c r="CE2006" s="14">
        <f>Таблица1[[#This Row],[Т6]]+Таблица1[[#This Row],[Lпрям1, мм]]</f>
        <v>21898.605155644054</v>
      </c>
      <c r="CF2006" s="15">
        <f>Таблица1[[#This Row],[Т7]]+Таблица1[[#This Row],[Lдуг 2,мм]]</f>
        <v>59065.678397623051</v>
      </c>
      <c r="CG2006" s="14">
        <f>Таблица1[[#This Row],[Т8]]+Таблица1[[#This Row],[Lпрям2, мм]]</f>
        <v>25979.647932248787</v>
      </c>
      <c r="CH2006" s="14">
        <f>Таблица1[[#This Row],[Т9]]-Таблица1[[#This Row],[Т9]]</f>
        <v>0</v>
      </c>
      <c r="CI2006" s="50">
        <f>Таблица1[[#This Row],[Т9]]-Таблица1[[#This Row],[Т8]]</f>
        <v>37167.073241979</v>
      </c>
      <c r="CJ2006" s="54">
        <f>Таблица1[[#This Row],[Т9]]-Таблица1[[#This Row],[Т7]]</f>
        <v>187.00106357127515</v>
      </c>
      <c r="CK2006" s="14">
        <f>Таблица1[[#This Row],[Т9]]-Таблица1[[#This Row],[Т6]]</f>
        <v>37557.368002384508</v>
      </c>
      <c r="CL2006" s="14">
        <f>Таблица1[[#This Row],[Т9]]-Таблица1[[#This Row],[Т5]]</f>
        <v>234.25489290506084</v>
      </c>
      <c r="CM2006" s="14">
        <f>Таблица1[[#This Row],[Т9]]-Таблица1[[#This Row],[Т4]]</f>
        <v>38685.843522721574</v>
      </c>
      <c r="CN2006" s="14">
        <f>Таблица1[[#This Row],[Т9]]-Таблица1[[#This Row],[Т3]]</f>
        <v>466.2950835246229</v>
      </c>
      <c r="CO2006" s="14">
        <f>Таблица1[[#This Row],[Т9]]-Таблица1[[#This Row],[Т2]]</f>
        <v>44166.375704909718</v>
      </c>
      <c r="CP2006" s="14">
        <f>Таблица1[[#This Row],[Т9]]-Таблица1[[#This Row],[Т1]]</f>
        <v>714.36651352376794</v>
      </c>
      <c r="CQ2006" s="14">
        <f>Таблица1[[#This Row],[Т9]]-Таблица1[[#This Row],[угол обхв6]]</f>
        <v>46940.285793000425</v>
      </c>
      <c r="CR2006" s="14">
        <f>Таблица1[[#This Row],[Т9]]-Таблица1[[#This Row],[угол обхв5]]</f>
        <v>1073.6558038539733</v>
      </c>
      <c r="CS2006" s="14">
        <f>Таблица1[[#This Row],[Т9]]-Таблица1[[#This Row],[угол обхв4]]</f>
        <v>59065.678397623051</v>
      </c>
      <c r="CT2006" s="14">
        <f>Таблица1[[#This Row],[Lкан_прям, мм]]+Таблица1[[#This Row],[Lкан_дуг, мм]]+Таблица1[[#This Row],[Lкан_леб,мм]]</f>
        <v>85045.326329871838</v>
      </c>
      <c r="CU2006" s="16">
        <f>Таблица1[[#This Row],[Lкан_леб,мм]]</f>
        <v>57992.022593769078</v>
      </c>
      <c r="CV2006" s="14">
        <f>2534431-(Таблица1[[#This Row],[Т23]]+Таблица1[[#This Row],[угол обхв3]])</f>
        <v>2449047.6962638972</v>
      </c>
      <c r="CW2006" s="50">
        <f>SUM(X2006:AC2006,AD2006:AI2006)-Таблица1[[#This Row],[lподв_min, мм]]</f>
        <v>22972.26096049777</v>
      </c>
      <c r="CX2006" s="17">
        <f>CW2445-Таблица1[[#This Row],[Суммарная длина каната]]</f>
        <v>-2427423.1482979315</v>
      </c>
    </row>
    <row r="2007" spans="1:102" x14ac:dyDescent="0.25">
      <c r="A2007" s="21">
        <v>2006</v>
      </c>
      <c r="B2007" s="10">
        <v>51.215510204081617</v>
      </c>
      <c r="C2007" s="10">
        <v>101.61836734693884</v>
      </c>
      <c r="D2007" s="11">
        <v>14223.873832526449</v>
      </c>
      <c r="E2007" s="11">
        <v>15321.981355316619</v>
      </c>
      <c r="F2007" s="11">
        <v>14118.85648863797</v>
      </c>
      <c r="G2007" s="11">
        <v>15415.214168652961</v>
      </c>
      <c r="H2007" s="11">
        <v>14631.873342526451</v>
      </c>
      <c r="I2007" s="11">
        <v>11198.500491392111</v>
      </c>
      <c r="J2007" s="11">
        <v>4123.4808639245075</v>
      </c>
      <c r="K2007" s="11">
        <v>25979.647932238502</v>
      </c>
      <c r="L2007" s="11">
        <v>1073.65580386426</v>
      </c>
      <c r="M2007" s="11">
        <v>57992.022593769078</v>
      </c>
      <c r="N2007" s="11">
        <v>6351.0702375090132</v>
      </c>
      <c r="O2007" s="11">
        <v>19989.605107778851</v>
      </c>
      <c r="P2007" s="43">
        <v>9082.1691636214564</v>
      </c>
      <c r="Q2007" s="11">
        <v>19944.461544323447</v>
      </c>
      <c r="R2007" s="11">
        <v>13565.76245009712</v>
      </c>
      <c r="S2007" s="11">
        <v>16792.69628633383</v>
      </c>
      <c r="T2007" s="11">
        <v>14749.054664627107</v>
      </c>
      <c r="U2007" s="11">
        <v>16058.439835880228</v>
      </c>
      <c r="V2007" s="11">
        <v>14223.873832526449</v>
      </c>
      <c r="W2007" s="11">
        <v>15321.981355316619</v>
      </c>
      <c r="X2007" s="12">
        <v>0</v>
      </c>
      <c r="Y2007" s="12">
        <v>345.00664639487678</v>
      </c>
      <c r="Z2007" s="12">
        <v>243.24088068657667</v>
      </c>
      <c r="AA2007" s="44">
        <v>232.04019061955893</v>
      </c>
      <c r="AB2007" s="45">
        <v>47.253829333787216</v>
      </c>
      <c r="AC2007" s="12">
        <v>206.11425682946046</v>
      </c>
      <c r="AD2007" s="12">
        <v>12125.392604622626</v>
      </c>
      <c r="AE2007" s="12">
        <v>2731.4719997711832</v>
      </c>
      <c r="AF2007" s="12">
        <v>5480.5321821881507</v>
      </c>
      <c r="AG2007" s="44">
        <v>1128.4755203370612</v>
      </c>
      <c r="AH2007" s="45">
        <v>390.29476040551572</v>
      </c>
      <c r="AI2007" s="12">
        <v>4123.4808649139613</v>
      </c>
      <c r="AJ2007" s="12">
        <v>-47.502588957167738</v>
      </c>
      <c r="AK2007" s="12">
        <v>0.94698148986367758</v>
      </c>
      <c r="AL2007" s="12">
        <v>35.10550077512363</v>
      </c>
      <c r="AM2007" s="44">
        <v>67.691097833731092</v>
      </c>
      <c r="AN2007" s="45">
        <v>61.055203258590169</v>
      </c>
      <c r="AO2007" s="12">
        <v>89.999999861049943</v>
      </c>
      <c r="AP2007" s="12">
        <v>-2141.1439182533222</v>
      </c>
      <c r="AQ2007" s="12">
        <v>6357.8133320350953</v>
      </c>
      <c r="AR2007" s="12">
        <v>9316.8033528775704</v>
      </c>
      <c r="AS2007" s="44">
        <v>13943.223956225072</v>
      </c>
      <c r="AT2007" s="45">
        <v>14392.019411460413</v>
      </c>
      <c r="AU2007" s="12">
        <v>14631.873832526448</v>
      </c>
      <c r="AV2007" s="12">
        <v>11325.085008609658</v>
      </c>
      <c r="AW2007" s="12">
        <v>20397.549381762699</v>
      </c>
      <c r="AX2007" s="12">
        <v>20278.244104131667</v>
      </c>
      <c r="AY2007" s="44">
        <v>16947.573048282215</v>
      </c>
      <c r="AZ2007" s="45">
        <v>15860.98141495016</v>
      </c>
      <c r="BA2007" s="12">
        <v>15321.981356306074</v>
      </c>
      <c r="BB2007" s="12">
        <v>6050.2486293399252</v>
      </c>
      <c r="BC2007" s="12">
        <v>9088.9122581475367</v>
      </c>
      <c r="BD2007" s="12">
        <v>13800.396639353234</v>
      </c>
      <c r="BE2007" s="44">
        <v>14371.593158499154</v>
      </c>
      <c r="BF2007" s="45">
        <v>14580.909085693142</v>
      </c>
      <c r="BG2007" s="12">
        <v>14631.873842526451</v>
      </c>
      <c r="BH2007" s="12">
        <v>20265.232319894352</v>
      </c>
      <c r="BI2007" s="12">
        <v>20352.405818307299</v>
      </c>
      <c r="BJ2007" s="12">
        <v>17126.478846142047</v>
      </c>
      <c r="BK2007" s="44">
        <v>15903.563073931842</v>
      </c>
      <c r="BL2007" s="45">
        <v>15519.439776246689</v>
      </c>
      <c r="BM2007" s="12">
        <v>11198.500491392113</v>
      </c>
      <c r="BN2007" s="12">
        <v>0</v>
      </c>
      <c r="BO2007" s="12">
        <v>48.449570447031412</v>
      </c>
      <c r="BP2007" s="12">
        <v>34.158519285259956</v>
      </c>
      <c r="BQ2007" s="48">
        <v>32.585597058607455</v>
      </c>
      <c r="BR2007" s="49">
        <v>6.6358945751409166</v>
      </c>
      <c r="BS2007" s="13">
        <v>28.944796602459778</v>
      </c>
      <c r="BT2007" s="12">
        <v>337.97740623092017</v>
      </c>
      <c r="BV2007" s="14">
        <f>Таблица1[[#This Row],[Lкан_леб,мм]]</f>
        <v>57992.022593769078</v>
      </c>
      <c r="BW2007" s="50">
        <f>Таблица1[[#This Row],[угол обхв4]]+Таблица1[[#This Row],[Lдуг 3,мм]]</f>
        <v>12125.392604622626</v>
      </c>
      <c r="BX2007" s="54">
        <f>Таблица1[[#This Row],[угол обхв5]]+Таблица1[[#This Row],[Y5, мм]]</f>
        <v>58337.029240163953</v>
      </c>
      <c r="BY2007" s="14">
        <f>Таблица1[[#This Row],[угол обхв6]]+Таблица1[[#This Row],[Lдуг 4,мм]]</f>
        <v>14856.86460439381</v>
      </c>
      <c r="BZ2007" s="14">
        <f>Таблица1[[#This Row],[Т1]]+Таблица1[[#This Row],[X6, мм]]</f>
        <v>58580.270120850531</v>
      </c>
      <c r="CA2007" s="14">
        <f>Таблица1[[#This Row],[Т2]]+Таблица1[[#This Row],[Lдуг 5,мм]]</f>
        <v>20337.396786581961</v>
      </c>
      <c r="CB2007" s="14">
        <f>Таблица1[[#This Row],[Т3]]+Таблица1[[#This Row],[Y6, мм]]</f>
        <v>58812.310311470093</v>
      </c>
      <c r="CC2007" s="14">
        <f>Таблица1[[#This Row],[Т4]]+Таблица1[[#This Row],[Lдуг 6,мм]]</f>
        <v>21465.872306919024</v>
      </c>
      <c r="CD2007" s="14">
        <f>Таблица1[[#This Row],[Т5]]+Таблица1[[#This Row],[Lдуг 1,мм]]</f>
        <v>58859.564140803879</v>
      </c>
      <c r="CE2007" s="14">
        <f>Таблица1[[#This Row],[Т6]]+Таблица1[[#This Row],[Lпрям1, мм]]</f>
        <v>21856.167067324539</v>
      </c>
      <c r="CF2007" s="15">
        <f>Таблица1[[#This Row],[Т7]]+Таблица1[[#This Row],[Lдуг 2,мм]]</f>
        <v>59065.678397633339</v>
      </c>
      <c r="CG2007" s="14">
        <f>Таблица1[[#This Row],[Т8]]+Таблица1[[#This Row],[Lпрям2, мм]]</f>
        <v>25979.647932238498</v>
      </c>
      <c r="CH2007" s="14">
        <f>Таблица1[[#This Row],[Т9]]-Таблица1[[#This Row],[Т9]]</f>
        <v>0</v>
      </c>
      <c r="CI2007" s="50">
        <f>Таблица1[[#This Row],[Т9]]-Таблица1[[#This Row],[Т8]]</f>
        <v>37209.5113303088</v>
      </c>
      <c r="CJ2007" s="54">
        <f>Таблица1[[#This Row],[Т9]]-Таблица1[[#This Row],[Т7]]</f>
        <v>206.11425682945992</v>
      </c>
      <c r="CK2007" s="14">
        <f>Таблица1[[#This Row],[Т9]]-Таблица1[[#This Row],[Т6]]</f>
        <v>37599.806090714315</v>
      </c>
      <c r="CL2007" s="14">
        <f>Таблица1[[#This Row],[Т9]]-Таблица1[[#This Row],[Т5]]</f>
        <v>253.36808616324561</v>
      </c>
      <c r="CM2007" s="14">
        <f>Таблица1[[#This Row],[Т9]]-Таблица1[[#This Row],[Т4]]</f>
        <v>38728.281611051381</v>
      </c>
      <c r="CN2007" s="14">
        <f>Таблица1[[#This Row],[Т9]]-Таблица1[[#This Row],[Т3]]</f>
        <v>485.40827678280766</v>
      </c>
      <c r="CO2007" s="14">
        <f>Таблица1[[#This Row],[Т9]]-Таблица1[[#This Row],[Т2]]</f>
        <v>44208.813793239533</v>
      </c>
      <c r="CP2007" s="14">
        <f>Таблица1[[#This Row],[Т9]]-Таблица1[[#This Row],[Т1]]</f>
        <v>728.64915746938641</v>
      </c>
      <c r="CQ2007" s="14">
        <f>Таблица1[[#This Row],[Т9]]-Таблица1[[#This Row],[угол обхв6]]</f>
        <v>46940.285793010713</v>
      </c>
      <c r="CR2007" s="14">
        <f>Таблица1[[#This Row],[Т9]]-Таблица1[[#This Row],[угол обхв5]]</f>
        <v>1073.6558038642615</v>
      </c>
      <c r="CS2007" s="14">
        <f>Таблица1[[#This Row],[Т9]]-Таблица1[[#This Row],[угол обхв4]]</f>
        <v>59065.678397633339</v>
      </c>
      <c r="CT2007" s="14">
        <f>Таблица1[[#This Row],[Lкан_прям, мм]]+Таблица1[[#This Row],[Lкан_дуг, мм]]+Таблица1[[#This Row],[Lкан_леб,мм]]</f>
        <v>85045.326329871838</v>
      </c>
      <c r="CU2007" s="16">
        <f>Таблица1[[#This Row],[Lкан_леб,мм]]</f>
        <v>57992.022593769078</v>
      </c>
      <c r="CV2007" s="14">
        <f>2534431-(Таблица1[[#This Row],[Т23]]+Таблица1[[#This Row],[угол обхв3]])</f>
        <v>2449047.6962638972</v>
      </c>
      <c r="CW2007" s="50">
        <f>SUM(X2007:AC2007,AD2007:AI2007)-Таблица1[[#This Row],[lподв_min, мм]]</f>
        <v>22929.822872178251</v>
      </c>
      <c r="CX2007" s="17">
        <f>CW2446-Таблица1[[#This Row],[Суммарная длина каната]]</f>
        <v>-2425671.0411051004</v>
      </c>
    </row>
    <row r="2008" spans="1:102" x14ac:dyDescent="0.25">
      <c r="A2008" s="21">
        <v>2007</v>
      </c>
      <c r="B2008" s="10">
        <v>51.215510204081617</v>
      </c>
      <c r="C2008" s="10">
        <v>104.3024489795919</v>
      </c>
      <c r="D2008" s="11">
        <v>14391.035915280039</v>
      </c>
      <c r="E2008" s="11">
        <v>15663.63854466816</v>
      </c>
      <c r="F2008" s="11">
        <v>14281.767790576634</v>
      </c>
      <c r="G2008" s="11">
        <v>15751.851224730615</v>
      </c>
      <c r="H2008" s="11">
        <v>14799.035425280041</v>
      </c>
      <c r="I2008" s="11">
        <v>11496.599213678457</v>
      </c>
      <c r="J2008" s="11">
        <v>4167.0393309897017</v>
      </c>
      <c r="K2008" s="11">
        <v>25979.647932228156</v>
      </c>
      <c r="L2008" s="11">
        <v>1073.6558038746002</v>
      </c>
      <c r="M2008" s="11">
        <v>57992.022593769078</v>
      </c>
      <c r="N2008" s="11">
        <v>6351.0702375090132</v>
      </c>
      <c r="O2008" s="11">
        <v>19989.605107778851</v>
      </c>
      <c r="P2008" s="43">
        <v>9038.5062892812293</v>
      </c>
      <c r="Q2008" s="11">
        <v>20040.266996205377</v>
      </c>
      <c r="R2008" s="11">
        <v>13664.774525453016</v>
      </c>
      <c r="S2008" s="11">
        <v>17101.921338018106</v>
      </c>
      <c r="T2008" s="11">
        <v>14881.153021850194</v>
      </c>
      <c r="U2008" s="11">
        <v>16423.882730339647</v>
      </c>
      <c r="V2008" s="11">
        <v>14391.035915280039</v>
      </c>
      <c r="W2008" s="11">
        <v>15663.63854466816</v>
      </c>
      <c r="X2008" s="12">
        <v>0</v>
      </c>
      <c r="Y2008" s="12">
        <v>330.57279117813886</v>
      </c>
      <c r="Z2008" s="12">
        <v>238.56154265541736</v>
      </c>
      <c r="AA2008" s="44">
        <v>232.0401906195585</v>
      </c>
      <c r="AB2008" s="45">
        <v>47.253829333785859</v>
      </c>
      <c r="AC2008" s="12">
        <v>225.22745008769962</v>
      </c>
      <c r="AD2008" s="12">
        <v>12125.392604622626</v>
      </c>
      <c r="AE2008" s="12">
        <v>2687.9135327059876</v>
      </c>
      <c r="AF2008" s="12">
        <v>5480.5321821881516</v>
      </c>
      <c r="AG2008" s="44">
        <v>1128.4755203370619</v>
      </c>
      <c r="AH2008" s="45">
        <v>390.29476040551737</v>
      </c>
      <c r="AI2008" s="12">
        <v>4167.0393319688119</v>
      </c>
      <c r="AJ2008" s="12">
        <v>-47.502588957167738</v>
      </c>
      <c r="AK2008" s="12">
        <v>-1.079976809209773</v>
      </c>
      <c r="AL2008" s="12">
        <v>32.421419142470562</v>
      </c>
      <c r="AM2008" s="44">
        <v>65.00701620107796</v>
      </c>
      <c r="AN2008" s="45">
        <v>58.371121625937235</v>
      </c>
      <c r="AO2008" s="12">
        <v>89.999999862502406</v>
      </c>
      <c r="AP2008" s="12">
        <v>-2141.1439182533222</v>
      </c>
      <c r="AQ2008" s="12">
        <v>6343.3802392160933</v>
      </c>
      <c r="AR2008" s="12">
        <v>9257.2523870482819</v>
      </c>
      <c r="AS2008" s="44">
        <v>14034.569214632544</v>
      </c>
      <c r="AT2008" s="45">
        <v>14533.756229980014</v>
      </c>
      <c r="AU2008" s="12">
        <v>14799.035915280037</v>
      </c>
      <c r="AV2008" s="12">
        <v>11325.085008609658</v>
      </c>
      <c r="AW2008" s="12">
        <v>20397.532630662823</v>
      </c>
      <c r="AX2008" s="12">
        <v>20384.671039026725</v>
      </c>
      <c r="AY2008" s="44">
        <v>17274.304306592781</v>
      </c>
      <c r="AZ2008" s="45">
        <v>16209.92135766152</v>
      </c>
      <c r="BA2008" s="12">
        <v>15663.638545647271</v>
      </c>
      <c r="BB2008" s="12">
        <v>6050.2486293399252</v>
      </c>
      <c r="BC2008" s="12">
        <v>9030.8162909883104</v>
      </c>
      <c r="BD2008" s="12">
        <v>13883.520623220069</v>
      </c>
      <c r="BE2008" s="44">
        <v>14511.358332670667</v>
      </c>
      <c r="BF2008" s="45">
        <v>14738.432707150219</v>
      </c>
      <c r="BG2008" s="12">
        <v>14799.035925280041</v>
      </c>
      <c r="BH2008" s="12">
        <v>20265.232319894352</v>
      </c>
      <c r="BI2008" s="12">
        <v>20448.194519089353</v>
      </c>
      <c r="BJ2008" s="12">
        <v>17446.325380839451</v>
      </c>
      <c r="BK2008" s="44">
        <v>16251.499761764968</v>
      </c>
      <c r="BL2008" s="45">
        <v>15877.599917346282</v>
      </c>
      <c r="BM2008" s="12">
        <v>11496.599213678459</v>
      </c>
      <c r="BN2008" s="12">
        <v>0</v>
      </c>
      <c r="BO2008" s="12">
        <v>46.422612147957963</v>
      </c>
      <c r="BP2008" s="12">
        <v>33.50139595168033</v>
      </c>
      <c r="BQ2008" s="48">
        <v>32.585597058607398</v>
      </c>
      <c r="BR2008" s="49">
        <v>6.6358945751407257</v>
      </c>
      <c r="BS2008" s="13">
        <v>31.628878236565175</v>
      </c>
      <c r="BT2008" s="12">
        <v>337.97740623092017</v>
      </c>
      <c r="BV2008" s="14">
        <f>Таблица1[[#This Row],[Lкан_леб,мм]]</f>
        <v>57992.022593769078</v>
      </c>
      <c r="BW2008" s="50">
        <f>Таблица1[[#This Row],[угол обхв4]]+Таблица1[[#This Row],[Lдуг 3,мм]]</f>
        <v>12125.392604622626</v>
      </c>
      <c r="BX2008" s="54">
        <f>Таблица1[[#This Row],[угол обхв5]]+Таблица1[[#This Row],[Y5, мм]]</f>
        <v>58322.595384947213</v>
      </c>
      <c r="BY2008" s="14">
        <f>Таблица1[[#This Row],[угол обхв6]]+Таблица1[[#This Row],[Lдуг 4,мм]]</f>
        <v>14813.306137328615</v>
      </c>
      <c r="BZ2008" s="14">
        <f>Таблица1[[#This Row],[Т1]]+Таблица1[[#This Row],[X6, мм]]</f>
        <v>58561.156927602628</v>
      </c>
      <c r="CA2008" s="14">
        <f>Таблица1[[#This Row],[Т2]]+Таблица1[[#This Row],[Lдуг 5,мм]]</f>
        <v>20293.838319516766</v>
      </c>
      <c r="CB2008" s="14">
        <f>Таблица1[[#This Row],[Т3]]+Таблица1[[#This Row],[Y6, мм]]</f>
        <v>58793.19711822219</v>
      </c>
      <c r="CC2008" s="14">
        <f>Таблица1[[#This Row],[Т4]]+Таблица1[[#This Row],[Lдуг 6,мм]]</f>
        <v>21422.313839853829</v>
      </c>
      <c r="CD2008" s="14">
        <f>Таблица1[[#This Row],[Т5]]+Таблица1[[#This Row],[Lдуг 1,мм]]</f>
        <v>58840.450947555975</v>
      </c>
      <c r="CE2008" s="14">
        <f>Таблица1[[#This Row],[Т6]]+Таблица1[[#This Row],[Lпрям1, мм]]</f>
        <v>21812.608600259347</v>
      </c>
      <c r="CF2008" s="15">
        <f>Таблица1[[#This Row],[Т7]]+Таблица1[[#This Row],[Lдуг 2,мм]]</f>
        <v>59065.678397643678</v>
      </c>
      <c r="CG2008" s="14">
        <f>Таблица1[[#This Row],[Т8]]+Таблица1[[#This Row],[Lпрям2, мм]]</f>
        <v>25979.647932228159</v>
      </c>
      <c r="CH2008" s="14">
        <f>Таблица1[[#This Row],[Т9]]-Таблица1[[#This Row],[Т9]]</f>
        <v>0</v>
      </c>
      <c r="CI2008" s="50">
        <f>Таблица1[[#This Row],[Т9]]-Таблица1[[#This Row],[Т8]]</f>
        <v>37253.069797384334</v>
      </c>
      <c r="CJ2008" s="54">
        <f>Таблица1[[#This Row],[Т9]]-Таблица1[[#This Row],[Т7]]</f>
        <v>225.22745008770289</v>
      </c>
      <c r="CK2008" s="14">
        <f>Таблица1[[#This Row],[Т9]]-Таблица1[[#This Row],[Т6]]</f>
        <v>37643.36455778985</v>
      </c>
      <c r="CL2008" s="14">
        <f>Таблица1[[#This Row],[Т9]]-Таблица1[[#This Row],[Т5]]</f>
        <v>272.48127942148858</v>
      </c>
      <c r="CM2008" s="14">
        <f>Таблица1[[#This Row],[Т9]]-Таблица1[[#This Row],[Т4]]</f>
        <v>38771.840078126916</v>
      </c>
      <c r="CN2008" s="14">
        <f>Таблица1[[#This Row],[Т9]]-Таблица1[[#This Row],[Т3]]</f>
        <v>504.52147004105063</v>
      </c>
      <c r="CO2008" s="14">
        <f>Таблица1[[#This Row],[Т9]]-Таблица1[[#This Row],[Т2]]</f>
        <v>44252.372260315067</v>
      </c>
      <c r="CP2008" s="14">
        <f>Таблица1[[#This Row],[Т9]]-Таблица1[[#This Row],[Т1]]</f>
        <v>743.08301269646472</v>
      </c>
      <c r="CQ2008" s="14">
        <f>Таблица1[[#This Row],[Т9]]-Таблица1[[#This Row],[угол обхв6]]</f>
        <v>46940.285793021052</v>
      </c>
      <c r="CR2008" s="14">
        <f>Таблица1[[#This Row],[Т9]]-Таблица1[[#This Row],[угол обхв5]]</f>
        <v>1073.6558038746007</v>
      </c>
      <c r="CS2008" s="14">
        <f>Таблица1[[#This Row],[Т9]]-Таблица1[[#This Row],[угол обхв4]]</f>
        <v>59065.678397643678</v>
      </c>
      <c r="CT2008" s="14">
        <f>Таблица1[[#This Row],[Lкан_прям, мм]]+Таблица1[[#This Row],[Lкан_дуг, мм]]+Таблица1[[#This Row],[Lкан_леб,мм]]</f>
        <v>85045.326329871838</v>
      </c>
      <c r="CU2008" s="16">
        <f>Таблица1[[#This Row],[Lкан_леб,мм]]</f>
        <v>57992.022593769078</v>
      </c>
      <c r="CV2008" s="14">
        <f>2534431-(Таблица1[[#This Row],[Т23]]+Таблица1[[#This Row],[угол обхв3]])</f>
        <v>2449047.6962638972</v>
      </c>
      <c r="CW2008" s="50">
        <f>SUM(X2008:AC2008,AD2008:AI2008)-Таблица1[[#This Row],[lподв_min, мм]]</f>
        <v>22886.264405113059</v>
      </c>
      <c r="CX2008" s="17">
        <f>CW2447-Таблица1[[#This Row],[Суммарная длина каната]]</f>
        <v>-2425709.9419936258</v>
      </c>
    </row>
    <row r="2009" spans="1:102" x14ac:dyDescent="0.25">
      <c r="A2009" s="21">
        <v>2008</v>
      </c>
      <c r="B2009" s="10">
        <v>51.215510204081617</v>
      </c>
      <c r="C2009" s="10">
        <v>106.98653061224498</v>
      </c>
      <c r="D2009" s="11">
        <v>14542.015168109263</v>
      </c>
      <c r="E2009" s="11">
        <v>16012.748931453256</v>
      </c>
      <c r="F2009" s="11">
        <v>14428.736013487625</v>
      </c>
      <c r="G2009" s="11">
        <v>16095.747926195403</v>
      </c>
      <c r="H2009" s="11">
        <v>14950.014678109263</v>
      </c>
      <c r="I2009" s="11">
        <v>11801.073342272623</v>
      </c>
      <c r="J2009" s="11">
        <v>4211.6755891806324</v>
      </c>
      <c r="K2009" s="11">
        <v>25979.64793221778</v>
      </c>
      <c r="L2009" s="11">
        <v>1073.6558038849769</v>
      </c>
      <c r="M2009" s="11">
        <v>57992.022593769078</v>
      </c>
      <c r="N2009" s="11">
        <v>6351.0702375090132</v>
      </c>
      <c r="O2009" s="11">
        <v>19989.605107778851</v>
      </c>
      <c r="P2009" s="43">
        <v>8990.4048496949563</v>
      </c>
      <c r="Q2009" s="11">
        <v>20133.922656555827</v>
      </c>
      <c r="R2009" s="11">
        <v>13749.19729891405</v>
      </c>
      <c r="S2009" s="11">
        <v>17415.443775774274</v>
      </c>
      <c r="T2009" s="11">
        <v>14995.993157619092</v>
      </c>
      <c r="U2009" s="11">
        <v>16795.110730776698</v>
      </c>
      <c r="V2009" s="11">
        <v>14542.015168109263</v>
      </c>
      <c r="W2009" s="11">
        <v>16012.748931453256</v>
      </c>
      <c r="X2009" s="12">
        <v>0</v>
      </c>
      <c r="Y2009" s="12">
        <v>315.9761948016702</v>
      </c>
      <c r="Z2009" s="12">
        <v>234.04494578398888</v>
      </c>
      <c r="AA2009" s="44">
        <v>232.04019061955862</v>
      </c>
      <c r="AB2009" s="45">
        <v>47.253829333785674</v>
      </c>
      <c r="AC2009" s="12">
        <v>244.34064334597343</v>
      </c>
      <c r="AD2009" s="12">
        <v>12125.392604622626</v>
      </c>
      <c r="AE2009" s="12">
        <v>2643.2772745150519</v>
      </c>
      <c r="AF2009" s="12">
        <v>5480.5321821881498</v>
      </c>
      <c r="AG2009" s="44">
        <v>1128.4755203370646</v>
      </c>
      <c r="AH2009" s="45">
        <v>390.29476040551572</v>
      </c>
      <c r="AI2009" s="12">
        <v>4211.6755901493671</v>
      </c>
      <c r="AJ2009" s="12">
        <v>-47.502588957167738</v>
      </c>
      <c r="AK2009" s="12">
        <v>-3.129788984767623</v>
      </c>
      <c r="AL2009" s="12">
        <v>29.7373375098175</v>
      </c>
      <c r="AM2009" s="44">
        <v>62.32293456842492</v>
      </c>
      <c r="AN2009" s="45">
        <v>55.687039993284216</v>
      </c>
      <c r="AO2009" s="12">
        <v>89.999999863959658</v>
      </c>
      <c r="AP2009" s="12">
        <v>-2141.1439182533222</v>
      </c>
      <c r="AQ2009" s="12">
        <v>6328.7942695397387</v>
      </c>
      <c r="AR2009" s="12">
        <v>9192.7828937403137</v>
      </c>
      <c r="AS2009" s="44">
        <v>14110.513785312691</v>
      </c>
      <c r="AT2009" s="45">
        <v>14658.997068482127</v>
      </c>
      <c r="AU2009" s="12">
        <v>14950.015168109261</v>
      </c>
      <c r="AV2009" s="12">
        <v>11325.085008609658</v>
      </c>
      <c r="AW2009" s="12">
        <v>20396.996542704808</v>
      </c>
      <c r="AX2009" s="12">
        <v>20488.19250750052</v>
      </c>
      <c r="AY2009" s="44">
        <v>17604.954716504733</v>
      </c>
      <c r="AZ2009" s="45">
        <v>16565.115870168051</v>
      </c>
      <c r="BA2009" s="12">
        <v>16012.748932421991</v>
      </c>
      <c r="BB2009" s="12">
        <v>6050.2486293399252</v>
      </c>
      <c r="BC2009" s="12">
        <v>8968.1288817256827</v>
      </c>
      <c r="BD2009" s="12">
        <v>13951.575342959408</v>
      </c>
      <c r="BE2009" s="44">
        <v>14634.676671220452</v>
      </c>
      <c r="BF2009" s="45">
        <v>14879.011257246226</v>
      </c>
      <c r="BG2009" s="12">
        <v>14950.015178109263</v>
      </c>
      <c r="BH2009" s="12">
        <v>20265.232319894352</v>
      </c>
      <c r="BI2009" s="12">
        <v>20541.314091481789</v>
      </c>
      <c r="BJ2009" s="12">
        <v>17769.713626718967</v>
      </c>
      <c r="BK2009" s="44">
        <v>16605.599790046243</v>
      </c>
      <c r="BL2009" s="45">
        <v>16242.743792061905</v>
      </c>
      <c r="BM2009" s="12">
        <v>11801.073342272624</v>
      </c>
      <c r="BN2009" s="12">
        <v>0</v>
      </c>
      <c r="BO2009" s="12">
        <v>44.372799972400109</v>
      </c>
      <c r="BP2009" s="12">
        <v>32.867126494585129</v>
      </c>
      <c r="BQ2009" s="48">
        <v>32.585597058607412</v>
      </c>
      <c r="BR2009" s="49">
        <v>6.6358945751407008</v>
      </c>
      <c r="BS2009" s="13">
        <v>34.312959870675442</v>
      </c>
      <c r="BT2009" s="12">
        <v>337.97740623092017</v>
      </c>
      <c r="BV2009" s="14">
        <f>Таблица1[[#This Row],[Lкан_леб,мм]]</f>
        <v>57992.022593769078</v>
      </c>
      <c r="BW2009" s="50">
        <f>Таблица1[[#This Row],[угол обхв4]]+Таблица1[[#This Row],[Lдуг 3,мм]]</f>
        <v>12125.392604622626</v>
      </c>
      <c r="BX2009" s="54">
        <f>Таблица1[[#This Row],[угол обхв5]]+Таблица1[[#This Row],[Y5, мм]]</f>
        <v>58307.998788570745</v>
      </c>
      <c r="BY2009" s="14">
        <f>Таблица1[[#This Row],[угол обхв6]]+Таблица1[[#This Row],[Lдуг 4,мм]]</f>
        <v>14768.669879137678</v>
      </c>
      <c r="BZ2009" s="14">
        <f>Таблица1[[#This Row],[Т1]]+Таблица1[[#This Row],[X6, мм]]</f>
        <v>58542.043734354731</v>
      </c>
      <c r="CA2009" s="14">
        <f>Таблица1[[#This Row],[Т2]]+Таблица1[[#This Row],[Lдуг 5,мм]]</f>
        <v>20249.202061325828</v>
      </c>
      <c r="CB2009" s="14">
        <f>Таблица1[[#This Row],[Т3]]+Таблица1[[#This Row],[Y6, мм]]</f>
        <v>58774.083924974293</v>
      </c>
      <c r="CC2009" s="14">
        <f>Таблица1[[#This Row],[Т4]]+Таблица1[[#This Row],[Lдуг 6,мм]]</f>
        <v>21377.677581662894</v>
      </c>
      <c r="CD2009" s="14">
        <f>Таблица1[[#This Row],[Т5]]+Таблица1[[#This Row],[Lдуг 1,мм]]</f>
        <v>58821.337754308079</v>
      </c>
      <c r="CE2009" s="14">
        <f>Таблица1[[#This Row],[Т6]]+Таблица1[[#This Row],[Lпрям1, мм]]</f>
        <v>21767.972342068409</v>
      </c>
      <c r="CF2009" s="15">
        <f>Таблица1[[#This Row],[Т7]]+Таблица1[[#This Row],[Lдуг 2,мм]]</f>
        <v>59065.678397654054</v>
      </c>
      <c r="CG2009" s="14">
        <f>Таблица1[[#This Row],[Т8]]+Таблица1[[#This Row],[Lпрям2, мм]]</f>
        <v>25979.647932217777</v>
      </c>
      <c r="CH2009" s="14">
        <f>Таблица1[[#This Row],[Т9]]-Таблица1[[#This Row],[Т9]]</f>
        <v>0</v>
      </c>
      <c r="CI2009" s="50">
        <f>Таблица1[[#This Row],[Т9]]-Таблица1[[#This Row],[Т8]]</f>
        <v>37297.706055585644</v>
      </c>
      <c r="CJ2009" s="54">
        <f>Таблица1[[#This Row],[Т9]]-Таблица1[[#This Row],[Т7]]</f>
        <v>244.34064334597497</v>
      </c>
      <c r="CK2009" s="14">
        <f>Таблица1[[#This Row],[Т9]]-Таблица1[[#This Row],[Т6]]</f>
        <v>37688.000815991159</v>
      </c>
      <c r="CL2009" s="14">
        <f>Таблица1[[#This Row],[Т9]]-Таблица1[[#This Row],[Т5]]</f>
        <v>291.59447267976066</v>
      </c>
      <c r="CM2009" s="14">
        <f>Таблица1[[#This Row],[Т9]]-Таблица1[[#This Row],[Т4]]</f>
        <v>38816.476336328225</v>
      </c>
      <c r="CN2009" s="14">
        <f>Таблица1[[#This Row],[Т9]]-Таблица1[[#This Row],[Т3]]</f>
        <v>523.63466329932271</v>
      </c>
      <c r="CO2009" s="14">
        <f>Таблица1[[#This Row],[Т9]]-Таблица1[[#This Row],[Т2]]</f>
        <v>44297.008518516377</v>
      </c>
      <c r="CP2009" s="14">
        <f>Таблица1[[#This Row],[Т9]]-Таблица1[[#This Row],[Т1]]</f>
        <v>757.67960908330861</v>
      </c>
      <c r="CQ2009" s="14">
        <f>Таблица1[[#This Row],[Т9]]-Таблица1[[#This Row],[угол обхв6]]</f>
        <v>46940.285793031428</v>
      </c>
      <c r="CR2009" s="14">
        <f>Таблица1[[#This Row],[Т9]]-Таблица1[[#This Row],[угол обхв5]]</f>
        <v>1073.6558038849762</v>
      </c>
      <c r="CS2009" s="14">
        <f>Таблица1[[#This Row],[Т9]]-Таблица1[[#This Row],[угол обхв4]]</f>
        <v>59065.678397654054</v>
      </c>
      <c r="CT2009" s="14">
        <f>Таблица1[[#This Row],[Lкан_прям, мм]]+Таблица1[[#This Row],[Lкан_дуг, мм]]+Таблица1[[#This Row],[Lкан_леб,мм]]</f>
        <v>85045.326329871838</v>
      </c>
      <c r="CU2009" s="16">
        <f>Таблица1[[#This Row],[Lкан_леб,мм]]</f>
        <v>57992.022593769078</v>
      </c>
      <c r="CV2009" s="14">
        <f>2534431-(Таблица1[[#This Row],[Т23]]+Таблица1[[#This Row],[угол обхв3]])</f>
        <v>2449047.6962638972</v>
      </c>
      <c r="CW2009" s="50">
        <f>SUM(X2009:AC2009,AD2009:AI2009)-Таблица1[[#This Row],[lподв_min, мм]]</f>
        <v>22841.628146922121</v>
      </c>
      <c r="CX2009" s="17">
        <f>CW2448-Таблица1[[#This Row],[Суммарная длина каната]]</f>
        <v>-2425750.5044229883</v>
      </c>
    </row>
    <row r="2010" spans="1:102" x14ac:dyDescent="0.25">
      <c r="A2010" s="21">
        <v>2009</v>
      </c>
      <c r="B2010" s="10">
        <v>51.215510204081617</v>
      </c>
      <c r="C2010" s="10">
        <v>109.67061224489804</v>
      </c>
      <c r="D2010" s="11">
        <v>14676.480319553702</v>
      </c>
      <c r="E2010" s="11">
        <v>16368.546514347152</v>
      </c>
      <c r="F2010" s="11">
        <v>14559.438686720665</v>
      </c>
      <c r="G2010" s="11">
        <v>16446.14971134171</v>
      </c>
      <c r="H2010" s="11">
        <v>15084.479829553702</v>
      </c>
      <c r="I2010" s="11">
        <v>12111.201817342209</v>
      </c>
      <c r="J2010" s="11">
        <v>4257.3446970049426</v>
      </c>
      <c r="K2010" s="11">
        <v>25979.64793220739</v>
      </c>
      <c r="L2010" s="11">
        <v>1073.6558038953694</v>
      </c>
      <c r="M2010" s="11">
        <v>57992.022593769078</v>
      </c>
      <c r="N2010" s="11">
        <v>6351.0702375090132</v>
      </c>
      <c r="O2010" s="11">
        <v>19989.605107778851</v>
      </c>
      <c r="P2010" s="43">
        <v>8937.9703867423395</v>
      </c>
      <c r="Q2010" s="11">
        <v>20225.223030601181</v>
      </c>
      <c r="R2010" s="11">
        <v>13818.845534065727</v>
      </c>
      <c r="S2010" s="11">
        <v>17732.575683654388</v>
      </c>
      <c r="T2010" s="11">
        <v>15093.323095196743</v>
      </c>
      <c r="U2010" s="11">
        <v>17171.309306455882</v>
      </c>
      <c r="V2010" s="11">
        <v>14676.480319553702</v>
      </c>
      <c r="W2010" s="11">
        <v>16368.546514347152</v>
      </c>
      <c r="X2010" s="12">
        <v>0</v>
      </c>
      <c r="Y2010" s="12">
        <v>301.20437438575203</v>
      </c>
      <c r="Z2010" s="12">
        <v>229.70357295200986</v>
      </c>
      <c r="AA2010" s="44">
        <v>232.04019061955779</v>
      </c>
      <c r="AB2010" s="45">
        <v>47.253829333786044</v>
      </c>
      <c r="AC2010" s="12">
        <v>263.45383660426364</v>
      </c>
      <c r="AD2010" s="12">
        <v>12125.392604622626</v>
      </c>
      <c r="AE2010" s="12">
        <v>2597.6081666907558</v>
      </c>
      <c r="AF2010" s="12">
        <v>5480.5321821881489</v>
      </c>
      <c r="AG2010" s="44">
        <v>1128.4755203370603</v>
      </c>
      <c r="AH2010" s="45">
        <v>390.29476040551799</v>
      </c>
      <c r="AI2010" s="12">
        <v>4257.3446979632854</v>
      </c>
      <c r="AJ2010" s="12">
        <v>-47.502588957167738</v>
      </c>
      <c r="AK2010" s="12">
        <v>-5.2042080179962875</v>
      </c>
      <c r="AL2010" s="12">
        <v>27.053255877164442</v>
      </c>
      <c r="AM2010" s="44">
        <v>59.638852935771737</v>
      </c>
      <c r="AN2010" s="45">
        <v>53.002958360630984</v>
      </c>
      <c r="AO2010" s="12">
        <v>89.999999865418985</v>
      </c>
      <c r="AP2010" s="12">
        <v>-2141.1439182533222</v>
      </c>
      <c r="AQ2010" s="12">
        <v>6314.0623031545492</v>
      </c>
      <c r="AR2010" s="12">
        <v>9123.5363288345252</v>
      </c>
      <c r="AS2010" s="44">
        <v>14170.891034318342</v>
      </c>
      <c r="AT2010" s="45">
        <v>14767.46712950487</v>
      </c>
      <c r="AU2010" s="12">
        <v>15084.480319553701</v>
      </c>
      <c r="AV2010" s="12">
        <v>11325.085008609658</v>
      </c>
      <c r="AW2010" s="12">
        <v>20395.92322550782</v>
      </c>
      <c r="AX2010" s="12">
        <v>20588.581367694798</v>
      </c>
      <c r="AY2010" s="44">
        <v>17938.798780692254</v>
      </c>
      <c r="AZ2010" s="45">
        <v>16925.785601647127</v>
      </c>
      <c r="BA2010" s="12">
        <v>16368.546515305496</v>
      </c>
      <c r="BB2010" s="12">
        <v>6050.2486293399252</v>
      </c>
      <c r="BC2010" s="12">
        <v>8900.9624523878738</v>
      </c>
      <c r="BD2010" s="12">
        <v>14004.411476157913</v>
      </c>
      <c r="BE2010" s="44">
        <v>14741.277594944131</v>
      </c>
      <c r="BF2010" s="45">
        <v>15002.336285245576</v>
      </c>
      <c r="BG2010" s="12">
        <v>15084.480329553702</v>
      </c>
      <c r="BH2010" s="12">
        <v>20265.232319894352</v>
      </c>
      <c r="BI2010" s="12">
        <v>20631.541148330154</v>
      </c>
      <c r="BJ2010" s="12">
        <v>18095.934020748005</v>
      </c>
      <c r="BK2010" s="44">
        <v>16965.086209418019</v>
      </c>
      <c r="BL2010" s="45">
        <v>16614.070219155907</v>
      </c>
      <c r="BM2010" s="12">
        <v>12111.201817342211</v>
      </c>
      <c r="BN2010" s="12">
        <v>0</v>
      </c>
      <c r="BO2010" s="12">
        <v>42.298380939171444</v>
      </c>
      <c r="BP2010" s="12">
        <v>32.257463895160733</v>
      </c>
      <c r="BQ2010" s="48">
        <v>32.585597058607291</v>
      </c>
      <c r="BR2010" s="49">
        <v>6.6358945751407514</v>
      </c>
      <c r="BS2010" s="13">
        <v>36.997041504788001</v>
      </c>
      <c r="BT2010" s="12">
        <v>337.97740623092017</v>
      </c>
      <c r="BV2010" s="14">
        <f>Таблица1[[#This Row],[Lкан_леб,мм]]</f>
        <v>57992.022593769078</v>
      </c>
      <c r="BW2010" s="50">
        <f>Таблица1[[#This Row],[угол обхв4]]+Таблица1[[#This Row],[Lдуг 3,мм]]</f>
        <v>12125.392604622626</v>
      </c>
      <c r="BX2010" s="54">
        <f>Таблица1[[#This Row],[угол обхв5]]+Таблица1[[#This Row],[Y5, мм]]</f>
        <v>58293.226968154828</v>
      </c>
      <c r="BY2010" s="14">
        <f>Таблица1[[#This Row],[угол обхв6]]+Таблица1[[#This Row],[Lдуг 4,мм]]</f>
        <v>14723.000771313382</v>
      </c>
      <c r="BZ2010" s="14">
        <f>Таблица1[[#This Row],[Т1]]+Таблица1[[#This Row],[X6, мм]]</f>
        <v>58522.930541106834</v>
      </c>
      <c r="CA2010" s="14">
        <f>Таблица1[[#This Row],[Т2]]+Таблица1[[#This Row],[Lдуг 5,мм]]</f>
        <v>20203.53295350153</v>
      </c>
      <c r="CB2010" s="14">
        <f>Таблица1[[#This Row],[Т3]]+Таблица1[[#This Row],[Y6, мм]]</f>
        <v>58754.970731726389</v>
      </c>
      <c r="CC2010" s="14">
        <f>Таблица1[[#This Row],[Т4]]+Таблица1[[#This Row],[Lдуг 6,мм]]</f>
        <v>21332.008473838589</v>
      </c>
      <c r="CD2010" s="14">
        <f>Таблица1[[#This Row],[Т5]]+Таблица1[[#This Row],[Lдуг 1,мм]]</f>
        <v>58802.224561060175</v>
      </c>
      <c r="CE2010" s="14">
        <f>Таблица1[[#This Row],[Т6]]+Таблица1[[#This Row],[Lпрям1, мм]]</f>
        <v>21722.303234244107</v>
      </c>
      <c r="CF2010" s="15">
        <f>Таблица1[[#This Row],[Т7]]+Таблица1[[#This Row],[Lдуг 2,мм]]</f>
        <v>59065.678397664436</v>
      </c>
      <c r="CG2010" s="14">
        <f>Таблица1[[#This Row],[Т8]]+Таблица1[[#This Row],[Lпрям2, мм]]</f>
        <v>25979.647932207394</v>
      </c>
      <c r="CH2010" s="14">
        <f>Таблица1[[#This Row],[Т9]]-Таблица1[[#This Row],[Т9]]</f>
        <v>0</v>
      </c>
      <c r="CI2010" s="50">
        <f>Таблица1[[#This Row],[Т9]]-Таблица1[[#This Row],[Т8]]</f>
        <v>37343.375163420329</v>
      </c>
      <c r="CJ2010" s="54">
        <f>Таблица1[[#This Row],[Т9]]-Таблица1[[#This Row],[Т7]]</f>
        <v>263.4538366042616</v>
      </c>
      <c r="CK2010" s="14">
        <f>Таблица1[[#This Row],[Т9]]-Таблица1[[#This Row],[Т6]]</f>
        <v>37733.669923825844</v>
      </c>
      <c r="CL2010" s="14">
        <f>Таблица1[[#This Row],[Т9]]-Таблица1[[#This Row],[Т5]]</f>
        <v>310.70766593804728</v>
      </c>
      <c r="CM2010" s="14">
        <f>Таблица1[[#This Row],[Т9]]-Таблица1[[#This Row],[Т4]]</f>
        <v>38862.145444162903</v>
      </c>
      <c r="CN2010" s="14">
        <f>Таблица1[[#This Row],[Т9]]-Таблица1[[#This Row],[Т3]]</f>
        <v>542.74785655760206</v>
      </c>
      <c r="CO2010" s="14">
        <f>Таблица1[[#This Row],[Т9]]-Таблица1[[#This Row],[Т2]]</f>
        <v>44342.677626351055</v>
      </c>
      <c r="CP2010" s="14">
        <f>Таблица1[[#This Row],[Т9]]-Таблица1[[#This Row],[Т1]]</f>
        <v>772.45142950960872</v>
      </c>
      <c r="CQ2010" s="14">
        <f>Таблица1[[#This Row],[Т9]]-Таблица1[[#This Row],[угол обхв6]]</f>
        <v>46940.28579304181</v>
      </c>
      <c r="CR2010" s="14">
        <f>Таблица1[[#This Row],[Т9]]-Таблица1[[#This Row],[угол обхв5]]</f>
        <v>1073.655803895359</v>
      </c>
      <c r="CS2010" s="14">
        <f>Таблица1[[#This Row],[Т9]]-Таблица1[[#This Row],[угол обхв4]]</f>
        <v>59065.678397664436</v>
      </c>
      <c r="CT2010" s="14">
        <f>Таблица1[[#This Row],[Lкан_прям, мм]]+Таблица1[[#This Row],[Lкан_дуг, мм]]+Таблица1[[#This Row],[Lкан_леб,мм]]</f>
        <v>85045.326329871838</v>
      </c>
      <c r="CU2010" s="16">
        <f>Таблица1[[#This Row],[Lкан_леб,мм]]</f>
        <v>57992.022593769078</v>
      </c>
      <c r="CV2010" s="14">
        <f>2534431-(Таблица1[[#This Row],[Т23]]+Таблица1[[#This Row],[угол обхв3]])</f>
        <v>2449047.6962638972</v>
      </c>
      <c r="CW2010" s="50">
        <f>SUM(X2010:AC2010,AD2010:AI2010)-Таблица1[[#This Row],[lподв_min, мм]]</f>
        <v>22795.959039097819</v>
      </c>
      <c r="CX2010" s="17">
        <f>CW2449-Таблица1[[#This Row],[Суммарная длина каната]]</f>
        <v>-2425792.7267017458</v>
      </c>
    </row>
    <row r="2011" spans="1:102" x14ac:dyDescent="0.25">
      <c r="A2011" s="21">
        <v>2010</v>
      </c>
      <c r="B2011" s="10">
        <v>51.215510204081617</v>
      </c>
      <c r="C2011" s="10">
        <v>110.29000000000343</v>
      </c>
      <c r="D2011" s="11">
        <v>14705.132926340832</v>
      </c>
      <c r="E2011" s="11">
        <v>16451.519040538282</v>
      </c>
      <c r="F2011" s="11">
        <v>14587.259230584461</v>
      </c>
      <c r="G2011" s="11">
        <v>16527.8524660394</v>
      </c>
      <c r="H2011" s="11">
        <v>15113.132436340833</v>
      </c>
      <c r="I2011" s="11">
        <v>12183.493871507864</v>
      </c>
      <c r="J2011" s="11">
        <v>4268.0251690304176</v>
      </c>
      <c r="K2011" s="11">
        <v>25979.647932204985</v>
      </c>
      <c r="L2011" s="11">
        <v>1073.6558038977703</v>
      </c>
      <c r="M2011" s="11">
        <v>57992.022593769078</v>
      </c>
      <c r="N2011" s="11">
        <v>6351.0702375090132</v>
      </c>
      <c r="O2011" s="11">
        <v>19989.605107778851</v>
      </c>
      <c r="P2011" s="43">
        <v>8925.2670694599674</v>
      </c>
      <c r="Q2011" s="11">
        <v>20245.936080936295</v>
      </c>
      <c r="R2011" s="11">
        <v>13832.802900325296</v>
      </c>
      <c r="S2011" s="11">
        <v>17806.197351323441</v>
      </c>
      <c r="T2011" s="11">
        <v>15113.273363029932</v>
      </c>
      <c r="U2011" s="11">
        <v>17258.741057048752</v>
      </c>
      <c r="V2011" s="11">
        <v>14705.132926340832</v>
      </c>
      <c r="W2011" s="11">
        <v>16451.519040538282</v>
      </c>
      <c r="X2011" s="12">
        <v>0</v>
      </c>
      <c r="Y2011" s="12">
        <v>297.76928953235733</v>
      </c>
      <c r="Z2011" s="12">
        <v>228.72803269076945</v>
      </c>
      <c r="AA2011" s="44">
        <v>232.04019061955844</v>
      </c>
      <c r="AB2011" s="45">
        <v>47.253829333787486</v>
      </c>
      <c r="AC2011" s="12">
        <v>267.86446172129763</v>
      </c>
      <c r="AD2011" s="12">
        <v>12125.392604622626</v>
      </c>
      <c r="AE2011" s="12">
        <v>2586.9276946652712</v>
      </c>
      <c r="AF2011" s="12">
        <v>5480.5321821881489</v>
      </c>
      <c r="AG2011" s="44">
        <v>1128.4755203370621</v>
      </c>
      <c r="AH2011" s="45">
        <v>390.29476040551378</v>
      </c>
      <c r="AI2011" s="12">
        <v>4268.025169986362</v>
      </c>
      <c r="AJ2011" s="12">
        <v>-47.502588957167738</v>
      </c>
      <c r="AK2011" s="12">
        <v>-5.6865998424297013</v>
      </c>
      <c r="AL2011" s="12">
        <v>26.433868122059053</v>
      </c>
      <c r="AM2011" s="44">
        <v>59.019465180666437</v>
      </c>
      <c r="AN2011" s="45">
        <v>52.383570605525478</v>
      </c>
      <c r="AO2011" s="12">
        <v>89.99999986575574</v>
      </c>
      <c r="AP2011" s="12">
        <v>-2141.1439182533222</v>
      </c>
      <c r="AQ2011" s="12">
        <v>6310.6427306776832</v>
      </c>
      <c r="AR2011" s="12">
        <v>9106.8942123343713</v>
      </c>
      <c r="AS2011" s="44">
        <v>14182.598528486944</v>
      </c>
      <c r="AT2011" s="45">
        <v>14790.090584413019</v>
      </c>
      <c r="AU2011" s="12">
        <v>15113.132926340832</v>
      </c>
      <c r="AV2011" s="12">
        <v>11325.085008609658</v>
      </c>
      <c r="AW2011" s="12">
        <v>20395.597246485257</v>
      </c>
      <c r="AX2011" s="12">
        <v>20611.279181283466</v>
      </c>
      <c r="AY2011" s="44">
        <v>18016.214061418137</v>
      </c>
      <c r="AZ2011" s="45">
        <v>17009.709148238955</v>
      </c>
      <c r="BA2011" s="12">
        <v>16451.51904149423</v>
      </c>
      <c r="BB2011" s="12">
        <v>6050.2486293399252</v>
      </c>
      <c r="BC2011" s="12">
        <v>8884.8395626286383</v>
      </c>
      <c r="BD2011" s="12">
        <v>14014.430043199698</v>
      </c>
      <c r="BE2011" s="44">
        <v>14763.477734868286</v>
      </c>
      <c r="BF2011" s="45">
        <v>15028.315704957744</v>
      </c>
      <c r="BG2011" s="12">
        <v>15113.132936340835</v>
      </c>
      <c r="BH2011" s="12">
        <v>20265.232319894352</v>
      </c>
      <c r="BI2011" s="12">
        <v>20651.928219642701</v>
      </c>
      <c r="BJ2011" s="12">
        <v>18171.540451670608</v>
      </c>
      <c r="BK2011" s="44">
        <v>17048.724346954055</v>
      </c>
      <c r="BL2011" s="45">
        <v>16700.550949348082</v>
      </c>
      <c r="BM2011" s="12">
        <v>12183.493871507866</v>
      </c>
      <c r="BN2011" s="12">
        <v>0</v>
      </c>
      <c r="BO2011" s="12">
        <v>41.815989114738031</v>
      </c>
      <c r="BP2011" s="12">
        <v>32.120467964488753</v>
      </c>
      <c r="BQ2011" s="48">
        <v>32.585597058607384</v>
      </c>
      <c r="BR2011" s="49">
        <v>6.6358945751409548</v>
      </c>
      <c r="BS2011" s="13">
        <v>37.616429260230262</v>
      </c>
      <c r="BT2011" s="12">
        <v>337.97740623092017</v>
      </c>
      <c r="BV2011" s="14">
        <f>Таблица1[[#This Row],[Lкан_леб,мм]]</f>
        <v>57992.022593769078</v>
      </c>
      <c r="BW2011" s="50">
        <f>Таблица1[[#This Row],[угол обхв4]]+Таблица1[[#This Row],[Lдуг 3,мм]]</f>
        <v>12125.392604622626</v>
      </c>
      <c r="BX2011" s="54">
        <f>Таблица1[[#This Row],[угол обхв5]]+Таблица1[[#This Row],[Y5, мм]]</f>
        <v>58289.791883301434</v>
      </c>
      <c r="BY2011" s="14">
        <f>Таблица1[[#This Row],[угол обхв6]]+Таблица1[[#This Row],[Lдуг 4,мм]]</f>
        <v>14712.320299287898</v>
      </c>
      <c r="BZ2011" s="14">
        <f>Таблица1[[#This Row],[Т1]]+Таблица1[[#This Row],[X6, мм]]</f>
        <v>58518.519915992205</v>
      </c>
      <c r="CA2011" s="14">
        <f>Таблица1[[#This Row],[Т2]]+Таблица1[[#This Row],[Lдуг 5,мм]]</f>
        <v>20192.852481476046</v>
      </c>
      <c r="CB2011" s="14">
        <f>Таблица1[[#This Row],[Т3]]+Таблица1[[#This Row],[Y6, мм]]</f>
        <v>58750.560106611767</v>
      </c>
      <c r="CC2011" s="14">
        <f>Таблица1[[#This Row],[Т4]]+Таблица1[[#This Row],[Lдуг 6,мм]]</f>
        <v>21321.328001813108</v>
      </c>
      <c r="CD2011" s="14">
        <f>Таблица1[[#This Row],[Т5]]+Таблица1[[#This Row],[Lдуг 1,мм]]</f>
        <v>58797.813935945553</v>
      </c>
      <c r="CE2011" s="14">
        <f>Таблица1[[#This Row],[Т6]]+Таблица1[[#This Row],[Lпрям1, мм]]</f>
        <v>21711.622762218623</v>
      </c>
      <c r="CF2011" s="15">
        <f>Таблица1[[#This Row],[Т7]]+Таблица1[[#This Row],[Lдуг 2,мм]]</f>
        <v>59065.678397666852</v>
      </c>
      <c r="CG2011" s="14">
        <f>Таблица1[[#This Row],[Т8]]+Таблица1[[#This Row],[Lпрям2, мм]]</f>
        <v>25979.647932204985</v>
      </c>
      <c r="CH2011" s="14">
        <f>Таблица1[[#This Row],[Т9]]-Таблица1[[#This Row],[Т9]]</f>
        <v>0</v>
      </c>
      <c r="CI2011" s="50">
        <f>Таблица1[[#This Row],[Т9]]-Таблица1[[#This Row],[Т8]]</f>
        <v>37354.055635448225</v>
      </c>
      <c r="CJ2011" s="54">
        <f>Таблица1[[#This Row],[Т9]]-Таблица1[[#This Row],[Т7]]</f>
        <v>267.86446172129945</v>
      </c>
      <c r="CK2011" s="14">
        <f>Таблица1[[#This Row],[Т9]]-Таблица1[[#This Row],[Т6]]</f>
        <v>37744.350395853748</v>
      </c>
      <c r="CL2011" s="14">
        <f>Таблица1[[#This Row],[Т9]]-Таблица1[[#This Row],[Т5]]</f>
        <v>315.11829105508514</v>
      </c>
      <c r="CM2011" s="14">
        <f>Таблица1[[#This Row],[Т9]]-Таблица1[[#This Row],[Т4]]</f>
        <v>38872.825916190806</v>
      </c>
      <c r="CN2011" s="14">
        <f>Таблица1[[#This Row],[Т9]]-Таблица1[[#This Row],[Т3]]</f>
        <v>547.15848167464719</v>
      </c>
      <c r="CO2011" s="14">
        <f>Таблица1[[#This Row],[Т9]]-Таблица1[[#This Row],[Т2]]</f>
        <v>44353.358098378958</v>
      </c>
      <c r="CP2011" s="14">
        <f>Таблица1[[#This Row],[Т9]]-Таблица1[[#This Row],[Т1]]</f>
        <v>775.88651436541841</v>
      </c>
      <c r="CQ2011" s="14">
        <f>Таблица1[[#This Row],[Т9]]-Таблица1[[#This Row],[угол обхв6]]</f>
        <v>46940.285793044226</v>
      </c>
      <c r="CR2011" s="14">
        <f>Таблица1[[#This Row],[Т9]]-Таблица1[[#This Row],[угол обхв5]]</f>
        <v>1073.6558038977746</v>
      </c>
      <c r="CS2011" s="14">
        <f>Таблица1[[#This Row],[Т9]]-Таблица1[[#This Row],[угол обхв4]]</f>
        <v>59065.678397666852</v>
      </c>
      <c r="CT2011" s="14">
        <f>Таблица1[[#This Row],[Lкан_прям, мм]]+Таблица1[[#This Row],[Lкан_дуг, мм]]+Таблица1[[#This Row],[Lкан_леб,мм]]</f>
        <v>85045.326329871838</v>
      </c>
      <c r="CU2011" s="16">
        <f>Таблица1[[#This Row],[Lкан_леб,мм]]</f>
        <v>57992.022593769078</v>
      </c>
      <c r="CV2011" s="14">
        <f>2534431-(Таблица1[[#This Row],[Т23]]+Таблица1[[#This Row],[угол обхв3]])</f>
        <v>2449047.6962638972</v>
      </c>
      <c r="CW2011" s="50">
        <f>SUM(X2011:AC2011,AD2011:AI2011)-Таблица1[[#This Row],[lподв_min, мм]]</f>
        <v>22785.278567072339</v>
      </c>
      <c r="CX2011" s="17">
        <f>CW2450-Таблица1[[#This Row],[Суммарная длина каната]]</f>
        <v>-2425836.6059339927</v>
      </c>
    </row>
    <row r="2012" spans="1:102" x14ac:dyDescent="0.25">
      <c r="A2012" s="21">
        <v>2011</v>
      </c>
      <c r="B2012" s="10">
        <v>51.215510204081617</v>
      </c>
      <c r="C2012" s="10">
        <v>112.3546938775511</v>
      </c>
      <c r="D2012" s="11">
        <v>14794.136332604887</v>
      </c>
      <c r="E2012" s="11">
        <v>16730.250619298986</v>
      </c>
      <c r="F2012" s="11">
        <v>14673.589028717146</v>
      </c>
      <c r="G2012" s="11">
        <v>16802.287745320198</v>
      </c>
      <c r="H2012" s="11">
        <v>15202.135842604888</v>
      </c>
      <c r="I2012" s="11">
        <v>12426.251427304083</v>
      </c>
      <c r="J2012" s="11">
        <v>4303.9991919949007</v>
      </c>
      <c r="K2012" s="11">
        <v>25979.647932196996</v>
      </c>
      <c r="L2012" s="11">
        <v>1073.6558039057568</v>
      </c>
      <c r="M2012" s="11">
        <v>57992.022593769078</v>
      </c>
      <c r="N2012" s="11">
        <v>6351.0702375090132</v>
      </c>
      <c r="O2012" s="11">
        <v>19989.605107778851</v>
      </c>
      <c r="P2012" s="43">
        <v>8881.3179496158555</v>
      </c>
      <c r="Q2012" s="11">
        <v>20313.96779142446</v>
      </c>
      <c r="R2012" s="11">
        <v>13873.566412079354</v>
      </c>
      <c r="S2012" s="11">
        <v>18052.621225983668</v>
      </c>
      <c r="T2012" s="11">
        <v>15172.929277886054</v>
      </c>
      <c r="U2012" s="11">
        <v>17551.653020443042</v>
      </c>
      <c r="V2012" s="11">
        <v>14794.136332604887</v>
      </c>
      <c r="W2012" s="11">
        <v>16730.250619298986</v>
      </c>
      <c r="X2012" s="12">
        <v>0</v>
      </c>
      <c r="Y2012" s="12">
        <v>286.24379479262717</v>
      </c>
      <c r="Z2012" s="12">
        <v>225.55095929723757</v>
      </c>
      <c r="AA2012" s="44">
        <v>232.04019061955896</v>
      </c>
      <c r="AB2012" s="45">
        <v>47.253829333785767</v>
      </c>
      <c r="AC2012" s="12">
        <v>282.56702986254737</v>
      </c>
      <c r="AD2012" s="12">
        <v>12125.392604622626</v>
      </c>
      <c r="AE2012" s="12">
        <v>2550.95367170078</v>
      </c>
      <c r="AF2012" s="12">
        <v>5480.5321821881525</v>
      </c>
      <c r="AG2012" s="44">
        <v>1128.4755203370612</v>
      </c>
      <c r="AH2012" s="45">
        <v>390.29476040551901</v>
      </c>
      <c r="AI2012" s="12">
        <v>4303.9991929428552</v>
      </c>
      <c r="AJ2012" s="12">
        <v>-47.502588957167738</v>
      </c>
      <c r="AK2012" s="12">
        <v>-7.3051346595541347</v>
      </c>
      <c r="AL2012" s="12">
        <v>24.369174244511381</v>
      </c>
      <c r="AM2012" s="44">
        <v>56.954771303118839</v>
      </c>
      <c r="AN2012" s="45">
        <v>50.318876727978122</v>
      </c>
      <c r="AO2012" s="12">
        <v>89.999999866877786</v>
      </c>
      <c r="AP2012" s="12">
        <v>-2141.1439182533222</v>
      </c>
      <c r="AQ2012" s="12">
        <v>6299.1916101566103</v>
      </c>
      <c r="AR2012" s="12">
        <v>9049.6646298339565</v>
      </c>
      <c r="AS2012" s="44">
        <v>14215.568484775491</v>
      </c>
      <c r="AT2012" s="45">
        <v>14858.928413224729</v>
      </c>
      <c r="AU2012" s="12">
        <v>15202.136332604887</v>
      </c>
      <c r="AV2012" s="12">
        <v>11325.085008609658</v>
      </c>
      <c r="AW2012" s="12">
        <v>20394.293392788473</v>
      </c>
      <c r="AX2012" s="12">
        <v>20685.617351170658</v>
      </c>
      <c r="AY2012" s="44">
        <v>18275.103994465961</v>
      </c>
      <c r="AZ2012" s="45">
        <v>17291.139187812332</v>
      </c>
      <c r="BA2012" s="12">
        <v>16730.250620246941</v>
      </c>
      <c r="BB2012" s="12">
        <v>6050.2486293399252</v>
      </c>
      <c r="BC2012" s="12">
        <v>8829.4393222634517</v>
      </c>
      <c r="BD2012" s="12">
        <v>14041.913092297456</v>
      </c>
      <c r="BE2012" s="44">
        <v>14830.927205189917</v>
      </c>
      <c r="BF2012" s="45">
        <v>15108.137197266213</v>
      </c>
      <c r="BG2012" s="12">
        <v>15202.13634260489</v>
      </c>
      <c r="BH2012" s="12">
        <v>20265.232319894352</v>
      </c>
      <c r="BI2012" s="12">
        <v>20718.656076434083</v>
      </c>
      <c r="BJ2012" s="12">
        <v>18424.270785729866</v>
      </c>
      <c r="BK2012" s="44">
        <v>17329.170251960746</v>
      </c>
      <c r="BL2012" s="45">
        <v>16990.764451929692</v>
      </c>
      <c r="BM2012" s="12">
        <v>12426.251427304085</v>
      </c>
      <c r="BN2012" s="12">
        <v>0</v>
      </c>
      <c r="BO2012" s="12">
        <v>40.197454297613596</v>
      </c>
      <c r="BP2012" s="12">
        <v>31.674308904065512</v>
      </c>
      <c r="BQ2012" s="48">
        <v>32.585597058607462</v>
      </c>
      <c r="BR2012" s="49">
        <v>6.6358945751407132</v>
      </c>
      <c r="BS2012" s="13">
        <v>39.681123138899672</v>
      </c>
      <c r="BT2012" s="12">
        <v>337.97740623092017</v>
      </c>
      <c r="BV2012" s="14">
        <f>Таблица1[[#This Row],[Lкан_леб,мм]]</f>
        <v>57992.022593769078</v>
      </c>
      <c r="BW2012" s="50">
        <f>Таблица1[[#This Row],[угол обхв4]]+Таблица1[[#This Row],[Lдуг 3,мм]]</f>
        <v>12125.392604622626</v>
      </c>
      <c r="BX2012" s="54">
        <f>Таблица1[[#This Row],[угол обхв5]]+Таблица1[[#This Row],[Y5, мм]]</f>
        <v>58278.266388561708</v>
      </c>
      <c r="BY2012" s="14">
        <f>Таблица1[[#This Row],[угол обхв6]]+Таблица1[[#This Row],[Lдуг 4,мм]]</f>
        <v>14676.346276323406</v>
      </c>
      <c r="BZ2012" s="14">
        <f>Таблица1[[#This Row],[Т1]]+Таблица1[[#This Row],[X6, мм]]</f>
        <v>58503.817347858945</v>
      </c>
      <c r="CA2012" s="14">
        <f>Таблица1[[#This Row],[Т2]]+Таблица1[[#This Row],[Lдуг 5,мм]]</f>
        <v>20156.878458511557</v>
      </c>
      <c r="CB2012" s="14">
        <f>Таблица1[[#This Row],[Т3]]+Таблица1[[#This Row],[Y6, мм]]</f>
        <v>58735.857538478507</v>
      </c>
      <c r="CC2012" s="14">
        <f>Таблица1[[#This Row],[Т4]]+Таблица1[[#This Row],[Lдуг 6,мм]]</f>
        <v>21285.35397884862</v>
      </c>
      <c r="CD2012" s="14">
        <f>Таблица1[[#This Row],[Т5]]+Таблица1[[#This Row],[Lдуг 1,мм]]</f>
        <v>58783.111367812293</v>
      </c>
      <c r="CE2012" s="14">
        <f>Таблица1[[#This Row],[Т6]]+Таблица1[[#This Row],[Lпрям1, мм]]</f>
        <v>21675.648739254138</v>
      </c>
      <c r="CF2012" s="15">
        <f>Таблица1[[#This Row],[Т7]]+Таблица1[[#This Row],[Lдуг 2,мм]]</f>
        <v>59065.678397674841</v>
      </c>
      <c r="CG2012" s="14">
        <f>Таблица1[[#This Row],[Т8]]+Таблица1[[#This Row],[Lпрям2, мм]]</f>
        <v>25979.647932196993</v>
      </c>
      <c r="CH2012" s="14">
        <f>Таблица1[[#This Row],[Т9]]-Таблица1[[#This Row],[Т9]]</f>
        <v>0</v>
      </c>
      <c r="CI2012" s="50">
        <f>Таблица1[[#This Row],[Т9]]-Таблица1[[#This Row],[Т8]]</f>
        <v>37390.029658420703</v>
      </c>
      <c r="CJ2012" s="54">
        <f>Таблица1[[#This Row],[Т9]]-Таблица1[[#This Row],[Т7]]</f>
        <v>282.56702986254822</v>
      </c>
      <c r="CK2012" s="14">
        <f>Таблица1[[#This Row],[Т9]]-Таблица1[[#This Row],[Т6]]</f>
        <v>37780.324418826218</v>
      </c>
      <c r="CL2012" s="14">
        <f>Таблица1[[#This Row],[Т9]]-Таблица1[[#This Row],[Т5]]</f>
        <v>329.82085919633391</v>
      </c>
      <c r="CM2012" s="14">
        <f>Таблица1[[#This Row],[Т9]]-Таблица1[[#This Row],[Т4]]</f>
        <v>38908.799939163284</v>
      </c>
      <c r="CN2012" s="14">
        <f>Таблица1[[#This Row],[Т9]]-Таблица1[[#This Row],[Т3]]</f>
        <v>561.86104981589597</v>
      </c>
      <c r="CO2012" s="14">
        <f>Таблица1[[#This Row],[Т9]]-Таблица1[[#This Row],[Т2]]</f>
        <v>44389.332121351435</v>
      </c>
      <c r="CP2012" s="14">
        <f>Таблица1[[#This Row],[Т9]]-Таблица1[[#This Row],[Т1]]</f>
        <v>787.41200911313354</v>
      </c>
      <c r="CQ2012" s="14">
        <f>Таблица1[[#This Row],[Т9]]-Таблица1[[#This Row],[угол обхв6]]</f>
        <v>46940.285793052215</v>
      </c>
      <c r="CR2012" s="14">
        <f>Таблица1[[#This Row],[Т9]]-Таблица1[[#This Row],[угол обхв5]]</f>
        <v>1073.6558039057636</v>
      </c>
      <c r="CS2012" s="14">
        <f>Таблица1[[#This Row],[Т9]]-Таблица1[[#This Row],[угол обхв4]]</f>
        <v>59065.678397674841</v>
      </c>
      <c r="CT2012" s="14">
        <f>Таблица1[[#This Row],[Lкан_прям, мм]]+Таблица1[[#This Row],[Lкан_дуг, мм]]+Таблица1[[#This Row],[Lкан_леб,мм]]</f>
        <v>85045.326329871838</v>
      </c>
      <c r="CU2012" s="16">
        <f>Таблица1[[#This Row],[Lкан_леб,мм]]</f>
        <v>57992.022593769078</v>
      </c>
      <c r="CV2012" s="14">
        <f>2534431-(Таблица1[[#This Row],[Т23]]+Таблица1[[#This Row],[угол обхв3]])</f>
        <v>2449047.6962638972</v>
      </c>
      <c r="CW2012" s="50">
        <f>SUM(X2012:AC2012,AD2012:AI2012)-Таблица1[[#This Row],[lподв_min, мм]]</f>
        <v>22749.30454410785</v>
      </c>
      <c r="CX2012" s="17">
        <f>CW2451-Таблица1[[#This Row],[Суммарная длина каната]]</f>
        <v>-2425882.1380172977</v>
      </c>
    </row>
    <row r="2013" spans="1:102" x14ac:dyDescent="0.25">
      <c r="A2013" s="21">
        <v>2012</v>
      </c>
      <c r="B2013" s="10">
        <v>51.215510204081617</v>
      </c>
      <c r="C2013" s="10">
        <v>114.46082839365614</v>
      </c>
      <c r="D2013" s="11">
        <v>14874.519398830544</v>
      </c>
      <c r="E2013" s="11">
        <v>17017.691477645745</v>
      </c>
      <c r="F2013" s="11">
        <v>14751.406113799729</v>
      </c>
      <c r="G2013" s="11">
        <v>17085.249741751039</v>
      </c>
      <c r="H2013" s="11">
        <v>15282.518908830547</v>
      </c>
      <c r="I2013" s="11">
        <v>12676.426167209132</v>
      </c>
      <c r="J2013" s="11">
        <v>4341.2653104366118</v>
      </c>
      <c r="K2013" s="11">
        <v>25979.647932188869</v>
      </c>
      <c r="L2013" s="11">
        <v>1073.6558039138915</v>
      </c>
      <c r="M2013" s="11">
        <v>57992.022593769078</v>
      </c>
      <c r="N2013" s="11">
        <v>6351.0702375090132</v>
      </c>
      <c r="O2013" s="11">
        <v>19989.605107778851</v>
      </c>
      <c r="P2013" s="43">
        <v>8833.991204033211</v>
      </c>
      <c r="Q2013" s="11">
        <v>20381.687483567635</v>
      </c>
      <c r="R2013" s="11">
        <v>13905.973304914343</v>
      </c>
      <c r="S2013" s="11">
        <v>18305.337183560096</v>
      </c>
      <c r="T2013" s="11">
        <v>15222.869339520057</v>
      </c>
      <c r="U2013" s="11">
        <v>17852.459899917223</v>
      </c>
      <c r="V2013" s="11">
        <v>14874.519398830544</v>
      </c>
      <c r="W2013" s="11">
        <v>17017.691477645745</v>
      </c>
      <c r="X2013" s="12">
        <v>0</v>
      </c>
      <c r="Y2013" s="12">
        <v>274.36290960828359</v>
      </c>
      <c r="Z2013" s="12">
        <v>222.43417990884137</v>
      </c>
      <c r="AA2013" s="44">
        <v>232.04019061955859</v>
      </c>
      <c r="AB2013" s="45">
        <v>47.253829333784275</v>
      </c>
      <c r="AC2013" s="12">
        <v>297.56469444342355</v>
      </c>
      <c r="AD2013" s="12">
        <v>12125.392604622626</v>
      </c>
      <c r="AE2013" s="12">
        <v>2513.6875532590825</v>
      </c>
      <c r="AF2013" s="12">
        <v>5480.5321821881489</v>
      </c>
      <c r="AG2013" s="44">
        <v>1128.4755203370607</v>
      </c>
      <c r="AH2013" s="45">
        <v>390.29476040552294</v>
      </c>
      <c r="AI2013" s="12">
        <v>4341.2653113764263</v>
      </c>
      <c r="AJ2013" s="12">
        <v>-47.502588957167738</v>
      </c>
      <c r="AK2013" s="12">
        <v>-8.9735772525502036</v>
      </c>
      <c r="AL2013" s="12">
        <v>22.263039728406316</v>
      </c>
      <c r="AM2013" s="44">
        <v>54.848636787013717</v>
      </c>
      <c r="AN2013" s="45">
        <v>48.212742211873213</v>
      </c>
      <c r="AO2013" s="12">
        <v>89.999999868020538</v>
      </c>
      <c r="AP2013" s="12">
        <v>-2141.1439182533222</v>
      </c>
      <c r="AQ2013" s="12">
        <v>6287.4308209417395</v>
      </c>
      <c r="AR2013" s="12">
        <v>8988.5657771296574</v>
      </c>
      <c r="AS2013" s="44">
        <v>14239.567944747503</v>
      </c>
      <c r="AT2013" s="45">
        <v>14918.654660302116</v>
      </c>
      <c r="AU2013" s="12">
        <v>15282.519398830544</v>
      </c>
      <c r="AV2013" s="12">
        <v>11325.085008609658</v>
      </c>
      <c r="AW2013" s="12">
        <v>20392.611341798842</v>
      </c>
      <c r="AX2013" s="12">
        <v>20759.272839946891</v>
      </c>
      <c r="AY2013" s="44">
        <v>18540.238474051625</v>
      </c>
      <c r="AZ2013" s="45">
        <v>17580.582300714341</v>
      </c>
      <c r="BA2013" s="12">
        <v>17017.691478585562</v>
      </c>
      <c r="BB2013" s="12">
        <v>6050.2486293399252</v>
      </c>
      <c r="BC2013" s="12">
        <v>8770.3517874659374</v>
      </c>
      <c r="BD2013" s="12">
        <v>14060.547878010791</v>
      </c>
      <c r="BE2013" s="44">
        <v>14889.274699686899</v>
      </c>
      <c r="BF2013" s="45">
        <v>15178.734078048485</v>
      </c>
      <c r="BG2013" s="12">
        <v>15282.519408830547</v>
      </c>
      <c r="BH2013" s="12">
        <v>20265.232319894352</v>
      </c>
      <c r="BI2013" s="12">
        <v>20784.69371758763</v>
      </c>
      <c r="BJ2013" s="12">
        <v>18682.922539939351</v>
      </c>
      <c r="BK2013" s="44">
        <v>17617.558609425698</v>
      </c>
      <c r="BL2013" s="45">
        <v>17289.569076848627</v>
      </c>
      <c r="BM2013" s="12">
        <v>12676.426167209134</v>
      </c>
      <c r="BN2013" s="12">
        <v>0</v>
      </c>
      <c r="BO2013" s="12">
        <v>38.529011704617531</v>
      </c>
      <c r="BP2013" s="12">
        <v>31.236616980956523</v>
      </c>
      <c r="BQ2013" s="48">
        <v>32.585597058607405</v>
      </c>
      <c r="BR2013" s="49">
        <v>6.6358945751405036</v>
      </c>
      <c r="BS2013" s="13">
        <v>41.787257656147325</v>
      </c>
      <c r="BT2013" s="12">
        <v>337.97740623092017</v>
      </c>
      <c r="BV2013" s="14">
        <f>Таблица1[[#This Row],[Lкан_леб,мм]]</f>
        <v>57992.022593769078</v>
      </c>
      <c r="BW2013" s="50">
        <f>Таблица1[[#This Row],[угол обхв4]]+Таблица1[[#This Row],[Lдуг 3,мм]]</f>
        <v>12125.392604622626</v>
      </c>
      <c r="BX2013" s="54">
        <f>Таблица1[[#This Row],[угол обхв5]]+Таблица1[[#This Row],[Y5, мм]]</f>
        <v>58266.385503377358</v>
      </c>
      <c r="BY2013" s="14">
        <f>Таблица1[[#This Row],[угол обхв6]]+Таблица1[[#This Row],[Lдуг 4,мм]]</f>
        <v>14639.080157881708</v>
      </c>
      <c r="BZ2013" s="14">
        <f>Таблица1[[#This Row],[Т1]]+Таблица1[[#This Row],[X6, мм]]</f>
        <v>58488.819683286201</v>
      </c>
      <c r="CA2013" s="14">
        <f>Таблица1[[#This Row],[Т2]]+Таблица1[[#This Row],[Lдуг 5,мм]]</f>
        <v>20119.612340069856</v>
      </c>
      <c r="CB2013" s="14">
        <f>Таблица1[[#This Row],[Т3]]+Таблица1[[#This Row],[Y6, мм]]</f>
        <v>58720.859873905763</v>
      </c>
      <c r="CC2013" s="14">
        <f>Таблица1[[#This Row],[Т4]]+Таблица1[[#This Row],[Lдуг 6,мм]]</f>
        <v>21248.087860406918</v>
      </c>
      <c r="CD2013" s="14">
        <f>Таблица1[[#This Row],[Т5]]+Таблица1[[#This Row],[Lдуг 1,мм]]</f>
        <v>58768.113703239549</v>
      </c>
      <c r="CE2013" s="14">
        <f>Таблица1[[#This Row],[Т6]]+Таблица1[[#This Row],[Lпрям1, мм]]</f>
        <v>21638.382620812441</v>
      </c>
      <c r="CF2013" s="15">
        <f>Таблица1[[#This Row],[Т7]]+Таблица1[[#This Row],[Lдуг 2,мм]]</f>
        <v>59065.678397682976</v>
      </c>
      <c r="CG2013" s="14">
        <f>Таблица1[[#This Row],[Т8]]+Таблица1[[#This Row],[Lпрям2, мм]]</f>
        <v>25979.647932188869</v>
      </c>
      <c r="CH2013" s="14">
        <f>Таблица1[[#This Row],[Т9]]-Таблица1[[#This Row],[Т9]]</f>
        <v>0</v>
      </c>
      <c r="CI2013" s="50">
        <f>Таблица1[[#This Row],[Т9]]-Таблица1[[#This Row],[Т8]]</f>
        <v>37427.295776870538</v>
      </c>
      <c r="CJ2013" s="54">
        <f>Таблица1[[#This Row],[Т9]]-Таблица1[[#This Row],[Т7]]</f>
        <v>297.56469444342656</v>
      </c>
      <c r="CK2013" s="14">
        <f>Таблица1[[#This Row],[Т9]]-Таблица1[[#This Row],[Т6]]</f>
        <v>37817.590537276061</v>
      </c>
      <c r="CL2013" s="14">
        <f>Таблица1[[#This Row],[Т9]]-Таблица1[[#This Row],[Т5]]</f>
        <v>344.81852377721225</v>
      </c>
      <c r="CM2013" s="14">
        <f>Таблица1[[#This Row],[Т9]]-Таблица1[[#This Row],[Т4]]</f>
        <v>38946.066057613119</v>
      </c>
      <c r="CN2013" s="14">
        <f>Таблица1[[#This Row],[Т9]]-Таблица1[[#This Row],[Т3]]</f>
        <v>576.8587143967743</v>
      </c>
      <c r="CO2013" s="14">
        <f>Таблица1[[#This Row],[Т9]]-Таблица1[[#This Row],[Т2]]</f>
        <v>44426.598239801271</v>
      </c>
      <c r="CP2013" s="14">
        <f>Таблица1[[#This Row],[Т9]]-Таблица1[[#This Row],[Т1]]</f>
        <v>799.29289430561766</v>
      </c>
      <c r="CQ2013" s="14">
        <f>Таблица1[[#This Row],[Т9]]-Таблица1[[#This Row],[угол обхв6]]</f>
        <v>46940.28579306035</v>
      </c>
      <c r="CR2013" s="14">
        <f>Таблица1[[#This Row],[Т9]]-Таблица1[[#This Row],[угол обхв5]]</f>
        <v>1073.6558039138981</v>
      </c>
      <c r="CS2013" s="14">
        <f>Таблица1[[#This Row],[Т9]]-Таблица1[[#This Row],[угол обхв4]]</f>
        <v>59065.678397682976</v>
      </c>
      <c r="CT2013" s="14">
        <f>Таблица1[[#This Row],[Lкан_прям, мм]]+Таблица1[[#This Row],[Lкан_дуг, мм]]+Таблица1[[#This Row],[Lкан_леб,мм]]</f>
        <v>85045.326329871838</v>
      </c>
      <c r="CU2013" s="16">
        <f>Таблица1[[#This Row],[Lкан_леб,мм]]</f>
        <v>57992.022593769078</v>
      </c>
      <c r="CV2013" s="14">
        <f>2534431-(Таблица1[[#This Row],[Т23]]+Таблица1[[#This Row],[угол обхв3]])</f>
        <v>2449047.6962638972</v>
      </c>
      <c r="CW2013" s="50">
        <f>SUM(X2013:AC2013,AD2013:AI2013)-Таблица1[[#This Row],[lподв_min, мм]]</f>
        <v>22712.038425666149</v>
      </c>
      <c r="CX2013" s="17">
        <f>CW2452-Таблица1[[#This Row],[Суммарная длина каната]]</f>
        <v>-2425929.3176397323</v>
      </c>
    </row>
    <row r="2014" spans="1:102" x14ac:dyDescent="0.25">
      <c r="A2014" s="21">
        <v>2013</v>
      </c>
      <c r="B2014" s="10">
        <v>51.215510204081617</v>
      </c>
      <c r="C2014" s="10">
        <v>115.03877551020416</v>
      </c>
      <c r="D2014" s="11">
        <v>14894.725052062415</v>
      </c>
      <c r="E2014" s="11">
        <v>17097.067612449533</v>
      </c>
      <c r="F2014" s="11">
        <v>14770.936576252534</v>
      </c>
      <c r="G2014" s="11">
        <v>17163.380607078536</v>
      </c>
      <c r="H2014" s="11">
        <v>15302.724562062418</v>
      </c>
      <c r="I2014" s="11">
        <v>12745.478712630742</v>
      </c>
      <c r="J2014" s="11">
        <v>4351.5888998187893</v>
      </c>
      <c r="K2014" s="11">
        <v>25979.647932186635</v>
      </c>
      <c r="L2014" s="11">
        <v>1073.6558039161248</v>
      </c>
      <c r="M2014" s="11">
        <v>57992.022593769078</v>
      </c>
      <c r="N2014" s="11">
        <v>6351.0702375090132</v>
      </c>
      <c r="O2014" s="11">
        <v>19989.605107778851</v>
      </c>
      <c r="P2014" s="43">
        <v>8820.5718423853159</v>
      </c>
      <c r="Q2014" s="11">
        <v>20399.962219513065</v>
      </c>
      <c r="R2014" s="11">
        <v>13913.239867019798</v>
      </c>
      <c r="S2014" s="11">
        <v>18374.878174129884</v>
      </c>
      <c r="T2014" s="11">
        <v>15234.637037605786</v>
      </c>
      <c r="U2014" s="11">
        <v>17935.307340739695</v>
      </c>
      <c r="V2014" s="11">
        <v>14894.725052062415</v>
      </c>
      <c r="W2014" s="11">
        <v>17097.067612449533</v>
      </c>
      <c r="X2014" s="12">
        <v>0</v>
      </c>
      <c r="Y2014" s="12">
        <v>271.07975874583059</v>
      </c>
      <c r="Z2014" s="12">
        <v>221.60180209613674</v>
      </c>
      <c r="AA2014" s="44">
        <v>232.04019061955924</v>
      </c>
      <c r="AB2014" s="45">
        <v>47.253829333786214</v>
      </c>
      <c r="AC2014" s="12">
        <v>301.68022312081212</v>
      </c>
      <c r="AD2014" s="12">
        <v>12125.392604622626</v>
      </c>
      <c r="AE2014" s="12">
        <v>2503.3639638769032</v>
      </c>
      <c r="AF2014" s="12">
        <v>5480.5321821881471</v>
      </c>
      <c r="AG2014" s="44">
        <v>1128.4755203370628</v>
      </c>
      <c r="AH2014" s="45">
        <v>390.29476040551788</v>
      </c>
      <c r="AI2014" s="12">
        <v>4351.5889007563774</v>
      </c>
      <c r="AJ2014" s="12">
        <v>-47.502588957167738</v>
      </c>
      <c r="AK2014" s="12">
        <v>-9.4346328602053386</v>
      </c>
      <c r="AL2014" s="12">
        <v>21.685092611858277</v>
      </c>
      <c r="AM2014" s="44">
        <v>54.270689670465771</v>
      </c>
      <c r="AN2014" s="45">
        <v>47.634795095324996</v>
      </c>
      <c r="AO2014" s="12">
        <v>89.999999868333646</v>
      </c>
      <c r="AP2014" s="12">
        <v>-2141.1439182533222</v>
      </c>
      <c r="AQ2014" s="12">
        <v>6284.1899500224617</v>
      </c>
      <c r="AR2014" s="12">
        <v>8971.3298824898193</v>
      </c>
      <c r="AS2014" s="44">
        <v>14244.448107557726</v>
      </c>
      <c r="AT2014" s="45">
        <v>14933.180239664407</v>
      </c>
      <c r="AU2014" s="12">
        <v>15302.725052062415</v>
      </c>
      <c r="AV2014" s="12">
        <v>11325.085008609658</v>
      </c>
      <c r="AW2014" s="12">
        <v>20392.08619695661</v>
      </c>
      <c r="AX2014" s="12">
        <v>20779.087546211042</v>
      </c>
      <c r="AY2014" s="44">
        <v>18613.132452999693</v>
      </c>
      <c r="AZ2014" s="45">
        <v>17660.374987287192</v>
      </c>
      <c r="BA2014" s="12">
        <v>17097.06761338712</v>
      </c>
      <c r="BB2014" s="12">
        <v>6050.2486293399252</v>
      </c>
      <c r="BC2014" s="12">
        <v>8753.6915548987654</v>
      </c>
      <c r="BD2014" s="12">
        <v>14063.997907124301</v>
      </c>
      <c r="BE2014" s="44">
        <v>14903.428797067858</v>
      </c>
      <c r="BF2014" s="45">
        <v>15196.181850003793</v>
      </c>
      <c r="BG2014" s="12">
        <v>15302.725062062418</v>
      </c>
      <c r="BH2014" s="12">
        <v>20265.232319894352</v>
      </c>
      <c r="BI2014" s="12">
        <v>20802.443308690825</v>
      </c>
      <c r="BJ2014" s="12">
        <v>18754.003500827865</v>
      </c>
      <c r="BK2014" s="44">
        <v>17697.053061869887</v>
      </c>
      <c r="BL2014" s="45">
        <v>17371.999965902036</v>
      </c>
      <c r="BM2014" s="12">
        <v>12745.478712630744</v>
      </c>
      <c r="BN2014" s="12">
        <v>0</v>
      </c>
      <c r="BO2014" s="12">
        <v>38.067956096962398</v>
      </c>
      <c r="BP2014" s="12">
        <v>31.119725472063617</v>
      </c>
      <c r="BQ2014" s="48">
        <v>32.585597058607497</v>
      </c>
      <c r="BR2014" s="49">
        <v>6.6358945751407772</v>
      </c>
      <c r="BS2014" s="13">
        <v>42.365204773008657</v>
      </c>
      <c r="BT2014" s="12">
        <v>337.97740623092017</v>
      </c>
      <c r="BV2014" s="14">
        <f>Таблица1[[#This Row],[Lкан_леб,мм]]</f>
        <v>57992.022593769078</v>
      </c>
      <c r="BW2014" s="50">
        <f>Таблица1[[#This Row],[угол обхв4]]+Таблица1[[#This Row],[Lдуг 3,мм]]</f>
        <v>12125.392604622626</v>
      </c>
      <c r="BX2014" s="54">
        <f>Таблица1[[#This Row],[угол обхв5]]+Таблица1[[#This Row],[Y5, мм]]</f>
        <v>58263.102352514907</v>
      </c>
      <c r="BY2014" s="14">
        <f>Таблица1[[#This Row],[угол обхв6]]+Таблица1[[#This Row],[Lдуг 4,мм]]</f>
        <v>14628.75656849953</v>
      </c>
      <c r="BZ2014" s="14">
        <f>Таблица1[[#This Row],[Т1]]+Таблица1[[#This Row],[X6, мм]]</f>
        <v>58484.704154611041</v>
      </c>
      <c r="CA2014" s="14">
        <f>Таблица1[[#This Row],[Т2]]+Таблица1[[#This Row],[Lдуг 5,мм]]</f>
        <v>20109.288750687676</v>
      </c>
      <c r="CB2014" s="14">
        <f>Таблица1[[#This Row],[Т3]]+Таблица1[[#This Row],[Y6, мм]]</f>
        <v>58716.744345230603</v>
      </c>
      <c r="CC2014" s="14">
        <f>Таблица1[[#This Row],[Т4]]+Таблица1[[#This Row],[Lдуг 6,мм]]</f>
        <v>21237.764271024738</v>
      </c>
      <c r="CD2014" s="14">
        <f>Таблица1[[#This Row],[Т5]]+Таблица1[[#This Row],[Lдуг 1,мм]]</f>
        <v>58763.998174564389</v>
      </c>
      <c r="CE2014" s="14">
        <f>Таблица1[[#This Row],[Т6]]+Таблица1[[#This Row],[Lпрям1, мм]]</f>
        <v>21628.059031430257</v>
      </c>
      <c r="CF2014" s="15">
        <f>Таблица1[[#This Row],[Т7]]+Таблица1[[#This Row],[Lдуг 2,мм]]</f>
        <v>59065.678397685202</v>
      </c>
      <c r="CG2014" s="14">
        <f>Таблица1[[#This Row],[Т8]]+Таблица1[[#This Row],[Lпрям2, мм]]</f>
        <v>25979.647932186635</v>
      </c>
      <c r="CH2014" s="14">
        <f>Таблица1[[#This Row],[Т9]]-Таблица1[[#This Row],[Т9]]</f>
        <v>0</v>
      </c>
      <c r="CI2014" s="50">
        <f>Таблица1[[#This Row],[Т9]]-Таблица1[[#This Row],[Т8]]</f>
        <v>37437.619366254949</v>
      </c>
      <c r="CJ2014" s="54">
        <f>Таблица1[[#This Row],[Т9]]-Таблица1[[#This Row],[Т7]]</f>
        <v>301.68022312081303</v>
      </c>
      <c r="CK2014" s="14">
        <f>Таблица1[[#This Row],[Т9]]-Таблица1[[#This Row],[Т6]]</f>
        <v>37827.914126660464</v>
      </c>
      <c r="CL2014" s="14">
        <f>Таблица1[[#This Row],[Т9]]-Таблица1[[#This Row],[Т5]]</f>
        <v>348.93405245459871</v>
      </c>
      <c r="CM2014" s="14">
        <f>Таблица1[[#This Row],[Т9]]-Таблица1[[#This Row],[Т4]]</f>
        <v>38956.38964699753</v>
      </c>
      <c r="CN2014" s="14">
        <f>Таблица1[[#This Row],[Т9]]-Таблица1[[#This Row],[Т3]]</f>
        <v>580.97424307416077</v>
      </c>
      <c r="CO2014" s="14">
        <f>Таблица1[[#This Row],[Т9]]-Таблица1[[#This Row],[Т2]]</f>
        <v>44436.921829185674</v>
      </c>
      <c r="CP2014" s="14">
        <f>Таблица1[[#This Row],[Т9]]-Таблица1[[#This Row],[Т1]]</f>
        <v>802.5760451702954</v>
      </c>
      <c r="CQ2014" s="14">
        <f>Таблица1[[#This Row],[Т9]]-Таблица1[[#This Row],[угол обхв6]]</f>
        <v>46940.285793062576</v>
      </c>
      <c r="CR2014" s="14">
        <f>Таблица1[[#This Row],[Т9]]-Таблица1[[#This Row],[угол обхв5]]</f>
        <v>1073.6558039161246</v>
      </c>
      <c r="CS2014" s="14">
        <f>Таблица1[[#This Row],[Т9]]-Таблица1[[#This Row],[угол обхв4]]</f>
        <v>59065.678397685202</v>
      </c>
      <c r="CT2014" s="14">
        <f>Таблица1[[#This Row],[Lкан_прям, мм]]+Таблица1[[#This Row],[Lкан_дуг, мм]]+Таблица1[[#This Row],[Lкан_леб,мм]]</f>
        <v>85045.326329871838</v>
      </c>
      <c r="CU2014" s="16">
        <f>Таблица1[[#This Row],[Lкан_леб,мм]]</f>
        <v>57992.022593769078</v>
      </c>
      <c r="CV2014" s="14">
        <f>2534431-(Таблица1[[#This Row],[Т23]]+Таблица1[[#This Row],[угол обхв3]])</f>
        <v>2449047.6962638972</v>
      </c>
      <c r="CW2014" s="50">
        <f>SUM(X2014:AC2014,AD2014:AI2014)-Таблица1[[#This Row],[lподв_min, мм]]</f>
        <v>22701.714836283973</v>
      </c>
      <c r="CX2014" s="17">
        <f>CW2453-Таблица1[[#This Row],[Суммарная длина каната]]</f>
        <v>-2425978.1382759493</v>
      </c>
    </row>
    <row r="2015" spans="1:102" x14ac:dyDescent="0.25">
      <c r="A2015" s="21">
        <v>2014</v>
      </c>
      <c r="B2015" s="10">
        <v>51.215510204081617</v>
      </c>
      <c r="C2015" s="10">
        <v>117.72285714285721</v>
      </c>
      <c r="D2015" s="11">
        <v>14978.025770965749</v>
      </c>
      <c r="E2015" s="11">
        <v>17468.192641484624</v>
      </c>
      <c r="F2015" s="11">
        <v>14851.267733990813</v>
      </c>
      <c r="G2015" s="11">
        <v>17528.636003918069</v>
      </c>
      <c r="H2015" s="11">
        <v>15386.02528096575</v>
      </c>
      <c r="I2015" s="11">
        <v>13068.131925356334</v>
      </c>
      <c r="J2015" s="11">
        <v>4400.0607161282887</v>
      </c>
      <c r="K2015" s="11">
        <v>25979.647932176304</v>
      </c>
      <c r="L2015" s="11">
        <v>1073.6558039264592</v>
      </c>
      <c r="M2015" s="11">
        <v>57992.022593769078</v>
      </c>
      <c r="N2015" s="11">
        <v>6351.0702375090132</v>
      </c>
      <c r="O2015" s="11">
        <v>19989.605107778851</v>
      </c>
      <c r="P2015" s="43">
        <v>8755.8653512558103</v>
      </c>
      <c r="Q2015" s="11">
        <v>20483.01763000304</v>
      </c>
      <c r="R2015" s="11">
        <v>13937.778849288452</v>
      </c>
      <c r="S2015" s="11">
        <v>18698.639447299858</v>
      </c>
      <c r="T2015" s="11">
        <v>15278.310978138918</v>
      </c>
      <c r="U2015" s="11">
        <v>18321.430471373198</v>
      </c>
      <c r="V2015" s="11">
        <v>14978.025770965749</v>
      </c>
      <c r="W2015" s="11">
        <v>17468.192641484624</v>
      </c>
      <c r="X2015" s="12">
        <v>0</v>
      </c>
      <c r="Y2015" s="12">
        <v>255.69628531422146</v>
      </c>
      <c r="Z2015" s="12">
        <v>217.872082279849</v>
      </c>
      <c r="AA2015" s="44">
        <v>232.04019061955907</v>
      </c>
      <c r="AB2015" s="45">
        <v>47.253829333789071</v>
      </c>
      <c r="AC2015" s="12">
        <v>320.79341637904048</v>
      </c>
      <c r="AD2015" s="12">
        <v>12125.392604622626</v>
      </c>
      <c r="AE2015" s="12">
        <v>2454.8921475674051</v>
      </c>
      <c r="AF2015" s="12">
        <v>5480.5321821881498</v>
      </c>
      <c r="AG2015" s="44">
        <v>1128.4755203370619</v>
      </c>
      <c r="AH2015" s="45">
        <v>390.29476040551441</v>
      </c>
      <c r="AI2015" s="12">
        <v>4400.0607170555486</v>
      </c>
      <c r="AJ2015" s="12">
        <v>-47.502588957167738</v>
      </c>
      <c r="AK2015" s="12">
        <v>-11.594946835408367</v>
      </c>
      <c r="AL2015" s="12">
        <v>19.001010979205262</v>
      </c>
      <c r="AM2015" s="44">
        <v>51.586608037812738</v>
      </c>
      <c r="AN2015" s="45">
        <v>44.950713462671558</v>
      </c>
      <c r="AO2015" s="12">
        <v>89.999999869784091</v>
      </c>
      <c r="AP2015" s="12">
        <v>-2141.1439182533222</v>
      </c>
      <c r="AQ2015" s="12">
        <v>6269.0656943493668</v>
      </c>
      <c r="AR2015" s="12">
        <v>8888.7039651606774</v>
      </c>
      <c r="AS2015" s="44">
        <v>14257.466536377056</v>
      </c>
      <c r="AT2015" s="45">
        <v>14990.059689015241</v>
      </c>
      <c r="AU2015" s="12">
        <v>15386.025770965747</v>
      </c>
      <c r="AV2015" s="12">
        <v>11325.085008609658</v>
      </c>
      <c r="AW2015" s="12">
        <v>20389.279043507937</v>
      </c>
      <c r="AX2015" s="12">
        <v>20868.786864981459</v>
      </c>
      <c r="AY2015" s="44">
        <v>18952.142470405972</v>
      </c>
      <c r="AZ2015" s="45">
        <v>18032.682840528305</v>
      </c>
      <c r="BA2015" s="12">
        <v>17468.192642411886</v>
      </c>
      <c r="BB2015" s="12">
        <v>6050.2486293399252</v>
      </c>
      <c r="BC2015" s="12">
        <v>8673.860808096164</v>
      </c>
      <c r="BD2015" s="12">
        <v>14070.617463193321</v>
      </c>
      <c r="BE2015" s="44">
        <v>14958.623291050313</v>
      </c>
      <c r="BF2015" s="45">
        <v>15266.277060089426</v>
      </c>
      <c r="BG2015" s="12">
        <v>15386.025780965751</v>
      </c>
      <c r="BH2015" s="12">
        <v>20265.232319894352</v>
      </c>
      <c r="BI2015" s="12">
        <v>20882.691565732126</v>
      </c>
      <c r="BJ2015" s="12">
        <v>19084.408682278277</v>
      </c>
      <c r="BK2015" s="44">
        <v>18067.927448267084</v>
      </c>
      <c r="BL2015" s="45">
        <v>17756.940272329513</v>
      </c>
      <c r="BM2015" s="12">
        <v>13068.131925356336</v>
      </c>
      <c r="BN2015" s="12">
        <v>0</v>
      </c>
      <c r="BO2015" s="12">
        <v>35.907642121759366</v>
      </c>
      <c r="BP2015" s="12">
        <v>30.595957814613623</v>
      </c>
      <c r="BQ2015" s="48">
        <v>32.585597058607476</v>
      </c>
      <c r="BR2015" s="49">
        <v>6.6358945751411778</v>
      </c>
      <c r="BS2015" s="13">
        <v>45.049286407112533</v>
      </c>
      <c r="BT2015" s="12">
        <v>337.97740623092017</v>
      </c>
      <c r="BV2015" s="14">
        <f>Таблица1[[#This Row],[Lкан_леб,мм]]</f>
        <v>57992.022593769078</v>
      </c>
      <c r="BW2015" s="50">
        <f>Таблица1[[#This Row],[угол обхв4]]+Таблица1[[#This Row],[Lдуг 3,мм]]</f>
        <v>12125.392604622626</v>
      </c>
      <c r="BX2015" s="54">
        <f>Таблица1[[#This Row],[угол обхв5]]+Таблица1[[#This Row],[Y5, мм]]</f>
        <v>58247.718879083302</v>
      </c>
      <c r="BY2015" s="14">
        <f>Таблица1[[#This Row],[угол обхв6]]+Таблица1[[#This Row],[Lдуг 4,мм]]</f>
        <v>14580.284752190031</v>
      </c>
      <c r="BZ2015" s="14">
        <f>Таблица1[[#This Row],[Т1]]+Таблица1[[#This Row],[X6, мм]]</f>
        <v>58465.590961363152</v>
      </c>
      <c r="CA2015" s="14">
        <f>Таблица1[[#This Row],[Т2]]+Таблица1[[#This Row],[Lдуг 5,мм]]</f>
        <v>20060.816934378181</v>
      </c>
      <c r="CB2015" s="14">
        <f>Таблица1[[#This Row],[Т3]]+Таблица1[[#This Row],[Y6, мм]]</f>
        <v>58697.631151982714</v>
      </c>
      <c r="CC2015" s="14">
        <f>Таблица1[[#This Row],[Т4]]+Таблица1[[#This Row],[Lдуг 6,мм]]</f>
        <v>21189.292454715243</v>
      </c>
      <c r="CD2015" s="14">
        <f>Таблица1[[#This Row],[Т5]]+Таблица1[[#This Row],[Lдуг 1,мм]]</f>
        <v>58744.8849813165</v>
      </c>
      <c r="CE2015" s="14">
        <f>Таблица1[[#This Row],[Т6]]+Таблица1[[#This Row],[Lпрям1, мм]]</f>
        <v>21579.587215120759</v>
      </c>
      <c r="CF2015" s="15">
        <f>Таблица1[[#This Row],[Т7]]+Таблица1[[#This Row],[Lдуг 2,мм]]</f>
        <v>59065.678397695541</v>
      </c>
      <c r="CG2015" s="14">
        <f>Таблица1[[#This Row],[Т8]]+Таблица1[[#This Row],[Lпрям2, мм]]</f>
        <v>25979.647932176307</v>
      </c>
      <c r="CH2015" s="14">
        <f>Таблица1[[#This Row],[Т9]]-Таблица1[[#This Row],[Т9]]</f>
        <v>0</v>
      </c>
      <c r="CI2015" s="50">
        <f>Таблица1[[#This Row],[Т9]]-Таблица1[[#This Row],[Т8]]</f>
        <v>37486.091182574783</v>
      </c>
      <c r="CJ2015" s="54">
        <f>Таблица1[[#This Row],[Т9]]-Таблица1[[#This Row],[Т7]]</f>
        <v>320.79341637904145</v>
      </c>
      <c r="CK2015" s="14">
        <f>Таблица1[[#This Row],[Т9]]-Таблица1[[#This Row],[Т6]]</f>
        <v>37876.385942980298</v>
      </c>
      <c r="CL2015" s="14">
        <f>Таблица1[[#This Row],[Т9]]-Таблица1[[#This Row],[Т5]]</f>
        <v>368.04724571282713</v>
      </c>
      <c r="CM2015" s="14">
        <f>Таблица1[[#This Row],[Т9]]-Таблица1[[#This Row],[Т4]]</f>
        <v>39004.861463317357</v>
      </c>
      <c r="CN2015" s="14">
        <f>Таблица1[[#This Row],[Т9]]-Таблица1[[#This Row],[Т3]]</f>
        <v>600.08743633238919</v>
      </c>
      <c r="CO2015" s="14">
        <f>Таблица1[[#This Row],[Т9]]-Таблица1[[#This Row],[Т2]]</f>
        <v>44485.393645505508</v>
      </c>
      <c r="CP2015" s="14">
        <f>Таблица1[[#This Row],[Т9]]-Таблица1[[#This Row],[Т1]]</f>
        <v>817.95951861223875</v>
      </c>
      <c r="CQ2015" s="14">
        <f>Таблица1[[#This Row],[Т9]]-Таблица1[[#This Row],[угол обхв6]]</f>
        <v>46940.285793072915</v>
      </c>
      <c r="CR2015" s="14">
        <f>Таблица1[[#This Row],[Т9]]-Таблица1[[#This Row],[угол обхв5]]</f>
        <v>1073.6558039264637</v>
      </c>
      <c r="CS2015" s="14">
        <f>Таблица1[[#This Row],[Т9]]-Таблица1[[#This Row],[угол обхв4]]</f>
        <v>59065.678397695541</v>
      </c>
      <c r="CT2015" s="14">
        <f>Таблица1[[#This Row],[Lкан_прям, мм]]+Таблица1[[#This Row],[Lкан_дуг, мм]]+Таблица1[[#This Row],[Lкан_леб,мм]]</f>
        <v>85045.326329871838</v>
      </c>
      <c r="CU2015" s="16">
        <f>Таблица1[[#This Row],[Lкан_леб,мм]]</f>
        <v>57992.022593769078</v>
      </c>
      <c r="CV2015" s="14">
        <f>2534431-(Таблица1[[#This Row],[Т23]]+Таблица1[[#This Row],[угол обхв3]])</f>
        <v>2449047.6962638972</v>
      </c>
      <c r="CW2015" s="50">
        <f>SUM(X2015:AC2015,AD2015:AI2015)-Таблица1[[#This Row],[lподв_min, мм]]</f>
        <v>22653.243019974478</v>
      </c>
      <c r="CX2015" s="17">
        <f>CW2454-Таблица1[[#This Row],[Суммарная длина каната]]</f>
        <v>-2426028.5921822358</v>
      </c>
    </row>
    <row r="2016" spans="1:102" x14ac:dyDescent="0.25">
      <c r="A2016" s="21">
        <v>2015</v>
      </c>
      <c r="B2016" s="10">
        <v>51.215510204081617</v>
      </c>
      <c r="C2016" s="10">
        <v>120.40693877551027</v>
      </c>
      <c r="D2016" s="11">
        <v>15043.855714858866</v>
      </c>
      <c r="E2016" s="11">
        <v>17842.811401603678</v>
      </c>
      <c r="F2016" s="11">
        <v>14914.406243145138</v>
      </c>
      <c r="G2016" s="11">
        <v>17897.25250990464</v>
      </c>
      <c r="H2016" s="11">
        <v>15451.855224858868</v>
      </c>
      <c r="I2016" s="11">
        <v>13393.453044444039</v>
      </c>
      <c r="J2016" s="11">
        <v>4449.3583571596409</v>
      </c>
      <c r="K2016" s="11">
        <v>25979.647932166037</v>
      </c>
      <c r="L2016" s="11">
        <v>1073.6558039367253</v>
      </c>
      <c r="M2016" s="11">
        <v>57992.022593769078</v>
      </c>
      <c r="N2016" s="11">
        <v>6351.0702375090132</v>
      </c>
      <c r="O2016" s="11">
        <v>19989.605107778851</v>
      </c>
      <c r="P2016" s="43">
        <v>8687.3404521174962</v>
      </c>
      <c r="Q2016" s="11">
        <v>20562.951786682363</v>
      </c>
      <c r="R2016" s="11">
        <v>13947.129516623274</v>
      </c>
      <c r="S2016" s="11">
        <v>19023.194663982344</v>
      </c>
      <c r="T2016" s="11">
        <v>15303.855272212553</v>
      </c>
      <c r="U2016" s="11">
        <v>18709.175199425292</v>
      </c>
      <c r="V2016" s="11">
        <v>15043.855714858866</v>
      </c>
      <c r="W2016" s="11">
        <v>17842.811401603678</v>
      </c>
      <c r="X2016" s="12">
        <v>0</v>
      </c>
      <c r="Y2016" s="12">
        <v>240.0759757447012</v>
      </c>
      <c r="Z2016" s="12">
        <v>214.37919860147218</v>
      </c>
      <c r="AA2016" s="44">
        <v>232.04019061955844</v>
      </c>
      <c r="AB2016" s="45">
        <v>47.253829333785177</v>
      </c>
      <c r="AC2016" s="12">
        <v>339.90660963720802</v>
      </c>
      <c r="AD2016" s="12">
        <v>12125.392604622626</v>
      </c>
      <c r="AE2016" s="12">
        <v>2405.5945065360565</v>
      </c>
      <c r="AF2016" s="12">
        <v>5480.5321821881498</v>
      </c>
      <c r="AG2016" s="44">
        <v>1128.4755203370617</v>
      </c>
      <c r="AH2016" s="45">
        <v>390.29476040551845</v>
      </c>
      <c r="AI2016" s="12">
        <v>4449.3583580766262</v>
      </c>
      <c r="AJ2016" s="12">
        <v>-47.502588957167738</v>
      </c>
      <c r="AK2016" s="12">
        <v>-13.788519906539058</v>
      </c>
      <c r="AL2016" s="12">
        <v>16.316929346552214</v>
      </c>
      <c r="AM2016" s="44">
        <v>48.902526405159591</v>
      </c>
      <c r="AN2016" s="45">
        <v>42.266631830018966</v>
      </c>
      <c r="AO2016" s="12">
        <v>89.999999871226848</v>
      </c>
      <c r="AP2016" s="12">
        <v>-2141.1439182533222</v>
      </c>
      <c r="AQ2016" s="12">
        <v>6253.8279781186411</v>
      </c>
      <c r="AR2016" s="12">
        <v>8801.9681716851937</v>
      </c>
      <c r="AS2016" s="44">
        <v>14254.595206819193</v>
      </c>
      <c r="AT2016" s="45">
        <v>15029.441959108042</v>
      </c>
      <c r="AU2016" s="12">
        <v>15451.855714858866</v>
      </c>
      <c r="AV2016" s="12">
        <v>11325.085008609658</v>
      </c>
      <c r="AW2016" s="12">
        <v>20385.847385922734</v>
      </c>
      <c r="AX2016" s="12">
        <v>20954.518493523876</v>
      </c>
      <c r="AY2016" s="44">
        <v>19291.390207107783</v>
      </c>
      <c r="AZ2016" s="45">
        <v>18407.24584743876</v>
      </c>
      <c r="BA2016" s="12">
        <v>17842.811402520667</v>
      </c>
      <c r="BB2016" s="12">
        <v>6050.2486293399252</v>
      </c>
      <c r="BC2016" s="12">
        <v>8590.0981927271241</v>
      </c>
      <c r="BD2016" s="12">
        <v>14061.757236190972</v>
      </c>
      <c r="BE2016" s="44">
        <v>14996.389582016634</v>
      </c>
      <c r="BF2016" s="45">
        <v>15318.269027963375</v>
      </c>
      <c r="BG2016" s="12">
        <v>15451.855724858868</v>
      </c>
      <c r="BH2016" s="12">
        <v>20265.232319894352</v>
      </c>
      <c r="BI2016" s="12">
        <v>20959.194064826246</v>
      </c>
      <c r="BJ2016" s="12">
        <v>19414.76137082386</v>
      </c>
      <c r="BK2016" s="44">
        <v>18440.979656299856</v>
      </c>
      <c r="BL2016" s="45">
        <v>18144.740753590209</v>
      </c>
      <c r="BM2016" s="12">
        <v>13393.453044444041</v>
      </c>
      <c r="BN2016" s="12">
        <v>0</v>
      </c>
      <c r="BO2016" s="12">
        <v>33.71406905062868</v>
      </c>
      <c r="BP2016" s="12">
        <v>30.105449253091269</v>
      </c>
      <c r="BQ2016" s="48">
        <v>32.585597058607384</v>
      </c>
      <c r="BR2016" s="49">
        <v>6.6358945751406306</v>
      </c>
      <c r="BS2016" s="13">
        <v>47.733368041207882</v>
      </c>
      <c r="BT2016" s="12">
        <v>337.97740623092017</v>
      </c>
      <c r="BV2016" s="14">
        <f>Таблица1[[#This Row],[Lкан_леб,мм]]</f>
        <v>57992.022593769078</v>
      </c>
      <c r="BW2016" s="50">
        <f>Таблица1[[#This Row],[угол обхв4]]+Таблица1[[#This Row],[Lдуг 3,мм]]</f>
        <v>12125.392604622626</v>
      </c>
      <c r="BX2016" s="54">
        <f>Таблица1[[#This Row],[угол обхв5]]+Таблица1[[#This Row],[Y5, мм]]</f>
        <v>58232.098569513779</v>
      </c>
      <c r="BY2016" s="14">
        <f>Таблица1[[#This Row],[угол обхв6]]+Таблица1[[#This Row],[Lдуг 4,мм]]</f>
        <v>14530.987111158684</v>
      </c>
      <c r="BZ2016" s="14">
        <f>Таблица1[[#This Row],[Т1]]+Таблица1[[#This Row],[X6, мм]]</f>
        <v>58446.477768115248</v>
      </c>
      <c r="CA2016" s="14">
        <f>Таблица1[[#This Row],[Т2]]+Таблица1[[#This Row],[Lдуг 5,мм]]</f>
        <v>20011.519293346835</v>
      </c>
      <c r="CB2016" s="14">
        <f>Таблица1[[#This Row],[Т3]]+Таблица1[[#This Row],[Y6, мм]]</f>
        <v>58678.51795873481</v>
      </c>
      <c r="CC2016" s="14">
        <f>Таблица1[[#This Row],[Т4]]+Таблица1[[#This Row],[Lдуг 6,мм]]</f>
        <v>21139.994813683898</v>
      </c>
      <c r="CD2016" s="14">
        <f>Таблица1[[#This Row],[Т5]]+Таблица1[[#This Row],[Lдуг 1,мм]]</f>
        <v>58725.771788068596</v>
      </c>
      <c r="CE2016" s="14">
        <f>Таблица1[[#This Row],[Т6]]+Таблица1[[#This Row],[Lпрям1, мм]]</f>
        <v>21530.289574089416</v>
      </c>
      <c r="CF2016" s="15">
        <f>Таблица1[[#This Row],[Т7]]+Таблица1[[#This Row],[Lдуг 2,мм]]</f>
        <v>59065.678397705808</v>
      </c>
      <c r="CG2016" s="14">
        <f>Таблица1[[#This Row],[Т8]]+Таблица1[[#This Row],[Lпрям2, мм]]</f>
        <v>25979.647932166044</v>
      </c>
      <c r="CH2016" s="14">
        <f>Таблица1[[#This Row],[Т9]]-Таблица1[[#This Row],[Т9]]</f>
        <v>0</v>
      </c>
      <c r="CI2016" s="50">
        <f>Таблица1[[#This Row],[Т9]]-Таблица1[[#This Row],[Т8]]</f>
        <v>37535.388823616391</v>
      </c>
      <c r="CJ2016" s="54">
        <f>Таблица1[[#This Row],[Т9]]-Таблица1[[#This Row],[Т7]]</f>
        <v>339.90660963721166</v>
      </c>
      <c r="CK2016" s="14">
        <f>Таблица1[[#This Row],[Т9]]-Таблица1[[#This Row],[Т6]]</f>
        <v>37925.683584021914</v>
      </c>
      <c r="CL2016" s="14">
        <f>Таблица1[[#This Row],[Т9]]-Таблица1[[#This Row],[Т5]]</f>
        <v>387.16043897099735</v>
      </c>
      <c r="CM2016" s="14">
        <f>Таблица1[[#This Row],[Т9]]-Таблица1[[#This Row],[Т4]]</f>
        <v>39054.159104358972</v>
      </c>
      <c r="CN2016" s="14">
        <f>Таблица1[[#This Row],[Т9]]-Таблица1[[#This Row],[Т3]]</f>
        <v>619.2006295905594</v>
      </c>
      <c r="CO2016" s="14">
        <f>Таблица1[[#This Row],[Т9]]-Таблица1[[#This Row],[Т2]]</f>
        <v>44534.691286547124</v>
      </c>
      <c r="CP2016" s="14">
        <f>Таблица1[[#This Row],[Т9]]-Таблица1[[#This Row],[Т1]]</f>
        <v>833.5798281920288</v>
      </c>
      <c r="CQ2016" s="14">
        <f>Таблица1[[#This Row],[Т9]]-Таблица1[[#This Row],[угол обхв6]]</f>
        <v>46940.285793083181</v>
      </c>
      <c r="CR2016" s="14">
        <f>Таблица1[[#This Row],[Т9]]-Таблица1[[#This Row],[угол обхв5]]</f>
        <v>1073.6558039367301</v>
      </c>
      <c r="CS2016" s="14">
        <f>Таблица1[[#This Row],[Т9]]-Таблица1[[#This Row],[угол обхв4]]</f>
        <v>59065.678397705808</v>
      </c>
      <c r="CT2016" s="14">
        <f>Таблица1[[#This Row],[Lкан_прям, мм]]+Таблица1[[#This Row],[Lкан_дуг, мм]]+Таблица1[[#This Row],[Lкан_леб,мм]]</f>
        <v>85045.326329871838</v>
      </c>
      <c r="CU2016" s="16">
        <f>Таблица1[[#This Row],[Lкан_леб,мм]]</f>
        <v>57992.022593769078</v>
      </c>
      <c r="CV2016" s="14">
        <f>2534431-(Таблица1[[#This Row],[Т23]]+Таблица1[[#This Row],[угол обхв3]])</f>
        <v>2449047.6962638972</v>
      </c>
      <c r="CW2016" s="50">
        <f>SUM(X2016:AC2016,AD2016:AI2016)-Таблица1[[#This Row],[lподв_min, мм]]</f>
        <v>22603.945378943128</v>
      </c>
      <c r="CX2016" s="17">
        <f>CW2455-Таблица1[[#This Row],[Суммарная длина каната]]</f>
        <v>-2426080.6703904653</v>
      </c>
    </row>
    <row r="2017" spans="1:102" x14ac:dyDescent="0.25">
      <c r="A2017" s="21">
        <v>2016</v>
      </c>
      <c r="B2017" s="10">
        <v>51.215510204081617</v>
      </c>
      <c r="C2017" s="10">
        <v>123.09102040816332</v>
      </c>
      <c r="D2017" s="11">
        <v>15092.070442825261</v>
      </c>
      <c r="E2017" s="11">
        <v>18220.10192222835</v>
      </c>
      <c r="F2017" s="11">
        <v>14960.213568216466</v>
      </c>
      <c r="G2017" s="11">
        <v>18268.421324319035</v>
      </c>
      <c r="H2017" s="11">
        <v>15500.069952825261</v>
      </c>
      <c r="I2017" s="11">
        <v>13720.679847689746</v>
      </c>
      <c r="J2017" s="11">
        <v>4499.4220745386056</v>
      </c>
      <c r="K2017" s="11">
        <v>25979.647932155836</v>
      </c>
      <c r="L2017" s="11">
        <v>1073.6558039469273</v>
      </c>
      <c r="M2017" s="11">
        <v>57992.022593769078</v>
      </c>
      <c r="N2017" s="11">
        <v>6351.0702375090132</v>
      </c>
      <c r="O2017" s="11">
        <v>19989.605107778851</v>
      </c>
      <c r="P2017" s="43">
        <v>8615.1474990288752</v>
      </c>
      <c r="Q2017" s="11">
        <v>20639.589301844942</v>
      </c>
      <c r="R2017" s="11">
        <v>13941.271352236916</v>
      </c>
      <c r="S2017" s="11">
        <v>19347.831700633196</v>
      </c>
      <c r="T2017" s="11">
        <v>15311.213871757536</v>
      </c>
      <c r="U2017" s="11">
        <v>19097.69075394615</v>
      </c>
      <c r="V2017" s="11">
        <v>15092.070442825261</v>
      </c>
      <c r="W2017" s="11">
        <v>18220.10192222835</v>
      </c>
      <c r="X2017" s="12">
        <v>0</v>
      </c>
      <c r="Y2017" s="12">
        <v>224.1998656698637</v>
      </c>
      <c r="Z2017" s="12">
        <v>211.14211542841247</v>
      </c>
      <c r="AA2017" s="44">
        <v>232.04019061955859</v>
      </c>
      <c r="AB2017" s="45">
        <v>47.253829333784637</v>
      </c>
      <c r="AC2017" s="12">
        <v>359.01980289530786</v>
      </c>
      <c r="AD2017" s="12">
        <v>12125.392604622626</v>
      </c>
      <c r="AE2017" s="12">
        <v>2355.5307891570915</v>
      </c>
      <c r="AF2017" s="12">
        <v>5480.5321821881471</v>
      </c>
      <c r="AG2017" s="44">
        <v>1128.4755203370592</v>
      </c>
      <c r="AH2017" s="45">
        <v>390.2947604055251</v>
      </c>
      <c r="AI2017" s="12">
        <v>4499.4220754453872</v>
      </c>
      <c r="AJ2017" s="12">
        <v>-47.502588957167738</v>
      </c>
      <c r="AK2017" s="12">
        <v>-16.018015255493257</v>
      </c>
      <c r="AL2017" s="12">
        <v>13.632847713899141</v>
      </c>
      <c r="AM2017" s="44">
        <v>46.218444772506544</v>
      </c>
      <c r="AN2017" s="45">
        <v>39.58255019736599</v>
      </c>
      <c r="AO2017" s="12">
        <v>89.9999998726597</v>
      </c>
      <c r="AP2017" s="12">
        <v>-2141.1439182533222</v>
      </c>
      <c r="AQ2017" s="12">
        <v>6238.4868858501441</v>
      </c>
      <c r="AR2017" s="12">
        <v>8711.3128135958214</v>
      </c>
      <c r="AS2017" s="44">
        <v>14235.84041901821</v>
      </c>
      <c r="AT2017" s="45">
        <v>15051.240639248073</v>
      </c>
      <c r="AU2017" s="12">
        <v>15500.070442825259</v>
      </c>
      <c r="AV2017" s="12">
        <v>11325.085008609658</v>
      </c>
      <c r="AW2017" s="12">
        <v>20381.764500028039</v>
      </c>
      <c r="AX2017" s="12">
        <v>21036.094323596546</v>
      </c>
      <c r="AY2017" s="44">
        <v>19630.13130193578</v>
      </c>
      <c r="AZ2017" s="45">
        <v>18783.242159771235</v>
      </c>
      <c r="BA2017" s="12">
        <v>18220.101923135135</v>
      </c>
      <c r="BB2017" s="12">
        <v>6050.2486293399252</v>
      </c>
      <c r="BC2017" s="12">
        <v>8502.564147370007</v>
      </c>
      <c r="BD2017" s="12">
        <v>14037.436666803862</v>
      </c>
      <c r="BE2017" s="44">
        <v>15016.644804976242</v>
      </c>
      <c r="BF2017" s="45">
        <v>15352.043675334722</v>
      </c>
      <c r="BG2017" s="12">
        <v>15500.070452825261</v>
      </c>
      <c r="BH2017" s="12">
        <v>20265.232319894352</v>
      </c>
      <c r="BI2017" s="12">
        <v>21031.748694094134</v>
      </c>
      <c r="BJ2017" s="12">
        <v>19744.3367223848</v>
      </c>
      <c r="BK2017" s="44">
        <v>18815.391152643566</v>
      </c>
      <c r="BL2017" s="45">
        <v>18534.550516403269</v>
      </c>
      <c r="BM2017" s="12">
        <v>13720.679847689747</v>
      </c>
      <c r="BN2017" s="12">
        <v>0</v>
      </c>
      <c r="BO2017" s="12">
        <v>31.484573701674474</v>
      </c>
      <c r="BP2017" s="12">
        <v>29.650862969392399</v>
      </c>
      <c r="BQ2017" s="48">
        <v>32.585597058607405</v>
      </c>
      <c r="BR2017" s="49">
        <v>6.6358945751405543</v>
      </c>
      <c r="BS2017" s="13">
        <v>50.41744967529371</v>
      </c>
      <c r="BT2017" s="12">
        <v>337.97740623092017</v>
      </c>
      <c r="BV2017" s="14">
        <f>Таблица1[[#This Row],[Lкан_леб,мм]]</f>
        <v>57992.022593769078</v>
      </c>
      <c r="BW2017" s="50">
        <f>Таблица1[[#This Row],[угол обхв4]]+Таблица1[[#This Row],[Lдуг 3,мм]]</f>
        <v>12125.392604622626</v>
      </c>
      <c r="BX2017" s="54">
        <f>Таблица1[[#This Row],[угол обхв5]]+Таблица1[[#This Row],[Y5, мм]]</f>
        <v>58216.222459438941</v>
      </c>
      <c r="BY2017" s="14">
        <f>Таблица1[[#This Row],[угол обхв6]]+Таблица1[[#This Row],[Lдуг 4,мм]]</f>
        <v>14480.923393779718</v>
      </c>
      <c r="BZ2017" s="14">
        <f>Таблица1[[#This Row],[Т1]]+Таблица1[[#This Row],[X6, мм]]</f>
        <v>58427.364574867352</v>
      </c>
      <c r="CA2017" s="14">
        <f>Таблица1[[#This Row],[Т2]]+Таблица1[[#This Row],[Lдуг 5,мм]]</f>
        <v>19961.455575967866</v>
      </c>
      <c r="CB2017" s="14">
        <f>Таблица1[[#This Row],[Т3]]+Таблица1[[#This Row],[Y6, мм]]</f>
        <v>58659.404765486914</v>
      </c>
      <c r="CC2017" s="14">
        <f>Таблица1[[#This Row],[Т4]]+Таблица1[[#This Row],[Lдуг 6,мм]]</f>
        <v>21089.931096304925</v>
      </c>
      <c r="CD2017" s="14">
        <f>Таблица1[[#This Row],[Т5]]+Таблица1[[#This Row],[Lдуг 1,мм]]</f>
        <v>58706.658594820699</v>
      </c>
      <c r="CE2017" s="14">
        <f>Таблица1[[#This Row],[Т6]]+Таблица1[[#This Row],[Lпрям1, мм]]</f>
        <v>21480.225856710451</v>
      </c>
      <c r="CF2017" s="15">
        <f>Таблица1[[#This Row],[Т7]]+Таблица1[[#This Row],[Lдуг 2,мм]]</f>
        <v>59065.678397716008</v>
      </c>
      <c r="CG2017" s="14">
        <f>Таблица1[[#This Row],[Т8]]+Таблица1[[#This Row],[Lпрям2, мм]]</f>
        <v>25979.647932155836</v>
      </c>
      <c r="CH2017" s="14">
        <f>Таблица1[[#This Row],[Т9]]-Таблица1[[#This Row],[Т9]]</f>
        <v>0</v>
      </c>
      <c r="CI2017" s="50">
        <f>Таблица1[[#This Row],[Т9]]-Таблица1[[#This Row],[Т8]]</f>
        <v>37585.452541005558</v>
      </c>
      <c r="CJ2017" s="54">
        <f>Таблица1[[#This Row],[Т9]]-Таблица1[[#This Row],[Т7]]</f>
        <v>359.01980289530911</v>
      </c>
      <c r="CK2017" s="14">
        <f>Таблица1[[#This Row],[Т9]]-Таблица1[[#This Row],[Т6]]</f>
        <v>37975.747301411087</v>
      </c>
      <c r="CL2017" s="14">
        <f>Таблица1[[#This Row],[Т9]]-Таблица1[[#This Row],[Т5]]</f>
        <v>406.2736322290948</v>
      </c>
      <c r="CM2017" s="14">
        <f>Таблица1[[#This Row],[Т9]]-Таблица1[[#This Row],[Т4]]</f>
        <v>39104.222821748146</v>
      </c>
      <c r="CN2017" s="14">
        <f>Таблица1[[#This Row],[Т9]]-Таблица1[[#This Row],[Т3]]</f>
        <v>638.31382284865686</v>
      </c>
      <c r="CO2017" s="14">
        <f>Таблица1[[#This Row],[Т9]]-Таблица1[[#This Row],[Т2]]</f>
        <v>44584.75500393629</v>
      </c>
      <c r="CP2017" s="14">
        <f>Таблица1[[#This Row],[Т9]]-Таблица1[[#This Row],[Т1]]</f>
        <v>849.45593827706762</v>
      </c>
      <c r="CQ2017" s="14">
        <f>Таблица1[[#This Row],[Т9]]-Таблица1[[#This Row],[угол обхв6]]</f>
        <v>46940.285793093382</v>
      </c>
      <c r="CR2017" s="14">
        <f>Таблица1[[#This Row],[Т9]]-Таблица1[[#This Row],[угол обхв5]]</f>
        <v>1073.655803946931</v>
      </c>
      <c r="CS2017" s="14">
        <f>Таблица1[[#This Row],[Т9]]-Таблица1[[#This Row],[угол обхв4]]</f>
        <v>59065.678397716008</v>
      </c>
      <c r="CT2017" s="14">
        <f>Таблица1[[#This Row],[Lкан_прям, мм]]+Таблица1[[#This Row],[Lкан_дуг, мм]]+Таблица1[[#This Row],[Lкан_леб,мм]]</f>
        <v>85045.326329871838</v>
      </c>
      <c r="CU2017" s="16">
        <f>Таблица1[[#This Row],[Lкан_леб,мм]]</f>
        <v>57992.022593769078</v>
      </c>
      <c r="CV2017" s="14">
        <f>2534431-(Таблица1[[#This Row],[Т23]]+Таблица1[[#This Row],[угол обхв3]])</f>
        <v>2449047.6962638972</v>
      </c>
      <c r="CW2017" s="50">
        <f>SUM(X2017:AC2017,AD2017:AI2017)-Таблица1[[#This Row],[lподв_min, мм]]</f>
        <v>22553.881661564163</v>
      </c>
      <c r="CX2017" s="17">
        <f>CW2456-Таблица1[[#This Row],[Суммарная длина каната]]</f>
        <v>-2426134.3627008442</v>
      </c>
    </row>
    <row r="2018" spans="1:102" x14ac:dyDescent="0.25">
      <c r="A2018" s="21">
        <v>2017</v>
      </c>
      <c r="B2018" s="10">
        <v>51.215510204081617</v>
      </c>
      <c r="C2018" s="10">
        <v>125.77510204081636</v>
      </c>
      <c r="D2018" s="11">
        <v>15122.564164413276</v>
      </c>
      <c r="E2018" s="11">
        <v>18599.236370531093</v>
      </c>
      <c r="F2018" s="11">
        <v>14988.589200961513</v>
      </c>
      <c r="G2018" s="11">
        <v>18641.32804628888</v>
      </c>
      <c r="H2018" s="11">
        <v>15530.563674413275</v>
      </c>
      <c r="I2018" s="11">
        <v>14049.048041418075</v>
      </c>
      <c r="J2018" s="11">
        <v>4550.1883291130162</v>
      </c>
      <c r="K2018" s="11">
        <v>25979.647932145715</v>
      </c>
      <c r="L2018" s="11">
        <v>1073.6558039570468</v>
      </c>
      <c r="M2018" s="11">
        <v>57992.022593769078</v>
      </c>
      <c r="N2018" s="11">
        <v>6351.0702375090132</v>
      </c>
      <c r="O2018" s="11">
        <v>19989.605107778851</v>
      </c>
      <c r="P2018" s="43">
        <v>8539.4448943171155</v>
      </c>
      <c r="Q2018" s="11">
        <v>20712.762021117946</v>
      </c>
      <c r="R2018" s="11">
        <v>13920.217209833683</v>
      </c>
      <c r="S2018" s="11">
        <v>19671.838254182796</v>
      </c>
      <c r="T2018" s="11">
        <v>15300.370630886458</v>
      </c>
      <c r="U2018" s="11">
        <v>19486.124672675349</v>
      </c>
      <c r="V2018" s="11">
        <v>15122.564164413276</v>
      </c>
      <c r="W2018" s="11">
        <v>18599.236370531093</v>
      </c>
      <c r="X2018" s="12">
        <v>0</v>
      </c>
      <c r="Y2018" s="12">
        <v>208.04726283002339</v>
      </c>
      <c r="Z2018" s="12">
        <v>208.18152502035562</v>
      </c>
      <c r="AA2018" s="44">
        <v>232.04019061955921</v>
      </c>
      <c r="AB2018" s="45">
        <v>47.253829333785859</v>
      </c>
      <c r="AC2018" s="12">
        <v>378.13299615332249</v>
      </c>
      <c r="AD2018" s="12">
        <v>12125.392604622626</v>
      </c>
      <c r="AE2018" s="12">
        <v>2304.7645345826791</v>
      </c>
      <c r="AF2018" s="12">
        <v>5480.5321821881489</v>
      </c>
      <c r="AG2018" s="44">
        <v>1128.4755203370598</v>
      </c>
      <c r="AH2018" s="45">
        <v>390.29476040552072</v>
      </c>
      <c r="AI2018" s="12">
        <v>4550.1883300096806</v>
      </c>
      <c r="AJ2018" s="12">
        <v>-47.502588957167738</v>
      </c>
      <c r="AK2018" s="12">
        <v>-18.286338713517473</v>
      </c>
      <c r="AL2018" s="12">
        <v>10.948766081246079</v>
      </c>
      <c r="AM2018" s="44">
        <v>43.534363139853568</v>
      </c>
      <c r="AN2018" s="45">
        <v>36.898468564712843</v>
      </c>
      <c r="AO2018" s="12">
        <v>89.99999987408043</v>
      </c>
      <c r="AP2018" s="12">
        <v>-2141.1439182533222</v>
      </c>
      <c r="AQ2018" s="12">
        <v>6223.0536804094936</v>
      </c>
      <c r="AR2018" s="12">
        <v>8616.9368025463591</v>
      </c>
      <c r="AS2018" s="44">
        <v>14201.24332383311</v>
      </c>
      <c r="AT2018" s="45">
        <v>15055.407899813257</v>
      </c>
      <c r="AU2018" s="12">
        <v>15530.564164413276</v>
      </c>
      <c r="AV2018" s="12">
        <v>11325.085008609658</v>
      </c>
      <c r="AW2018" s="12">
        <v>20377.001237223096</v>
      </c>
      <c r="AX2018" s="12">
        <v>21113.335365412084</v>
      </c>
      <c r="AY2018" s="44">
        <v>19967.622505370007</v>
      </c>
      <c r="AZ2018" s="45">
        <v>19159.846784388144</v>
      </c>
      <c r="BA2018" s="12">
        <v>18599.236371427756</v>
      </c>
      <c r="BB2018" s="12">
        <v>6050.2486293399252</v>
      </c>
      <c r="BC2018" s="12">
        <v>8411.428337217596</v>
      </c>
      <c r="BD2018" s="12">
        <v>13997.709118062927</v>
      </c>
      <c r="BE2018" s="44">
        <v>15019.344516887031</v>
      </c>
      <c r="BF2018" s="45">
        <v>15367.526895486477</v>
      </c>
      <c r="BG2018" s="12">
        <v>15530.564174413277</v>
      </c>
      <c r="BH2018" s="12">
        <v>20265.232319894352</v>
      </c>
      <c r="BI2018" s="12">
        <v>21100.158150562194</v>
      </c>
      <c r="BJ2018" s="12">
        <v>20072.411598476931</v>
      </c>
      <c r="BK2018" s="44">
        <v>19190.340421488134</v>
      </c>
      <c r="BL2018" s="45">
        <v>18925.514258818297</v>
      </c>
      <c r="BM2018" s="12">
        <v>14049.048041418077</v>
      </c>
      <c r="BN2018" s="12">
        <v>0</v>
      </c>
      <c r="BO2018" s="12">
        <v>29.216250243650268</v>
      </c>
      <c r="BP2018" s="12">
        <v>29.235104794763547</v>
      </c>
      <c r="BQ2018" s="48">
        <v>32.58559705860749</v>
      </c>
      <c r="BR2018" s="49">
        <v>6.6358945751407257</v>
      </c>
      <c r="BS2018" s="13">
        <v>53.10153130936758</v>
      </c>
      <c r="BT2018" s="12">
        <v>337.97740623092017</v>
      </c>
      <c r="BV2018" s="14">
        <f>Таблица1[[#This Row],[Lкан_леб,мм]]</f>
        <v>57992.022593769078</v>
      </c>
      <c r="BW2018" s="50">
        <f>Таблица1[[#This Row],[угол обхв4]]+Таблица1[[#This Row],[Lдуг 3,мм]]</f>
        <v>12125.392604622626</v>
      </c>
      <c r="BX2018" s="54">
        <f>Таблица1[[#This Row],[угол обхв5]]+Таблица1[[#This Row],[Y5, мм]]</f>
        <v>58200.069856599104</v>
      </c>
      <c r="BY2018" s="14">
        <f>Таблица1[[#This Row],[угол обхв6]]+Таблица1[[#This Row],[Lдуг 4,мм]]</f>
        <v>14430.157139205305</v>
      </c>
      <c r="BZ2018" s="14">
        <f>Таблица1[[#This Row],[Т1]]+Таблица1[[#This Row],[X6, мм]]</f>
        <v>58408.251381619462</v>
      </c>
      <c r="CA2018" s="14">
        <f>Таблица1[[#This Row],[Т2]]+Таблица1[[#This Row],[Lдуг 5,мм]]</f>
        <v>19910.689321393453</v>
      </c>
      <c r="CB2018" s="14">
        <f>Таблица1[[#This Row],[Т3]]+Таблица1[[#This Row],[Y6, мм]]</f>
        <v>58640.291572239024</v>
      </c>
      <c r="CC2018" s="14">
        <f>Таблица1[[#This Row],[Т4]]+Таблица1[[#This Row],[Lдуг 6,мм]]</f>
        <v>21039.164841730511</v>
      </c>
      <c r="CD2018" s="14">
        <f>Таблица1[[#This Row],[Т5]]+Таблица1[[#This Row],[Lдуг 1,мм]]</f>
        <v>58687.54540157281</v>
      </c>
      <c r="CE2018" s="14">
        <f>Таблица1[[#This Row],[Т6]]+Таблица1[[#This Row],[Lпрям1, мм]]</f>
        <v>21429.459602136034</v>
      </c>
      <c r="CF2018" s="15">
        <f>Таблица1[[#This Row],[Т7]]+Таблица1[[#This Row],[Lдуг 2,мм]]</f>
        <v>59065.678397726129</v>
      </c>
      <c r="CG2018" s="14">
        <f>Таблица1[[#This Row],[Т8]]+Таблица1[[#This Row],[Lпрям2, мм]]</f>
        <v>25979.647932145715</v>
      </c>
      <c r="CH2018" s="14">
        <f>Таблица1[[#This Row],[Т9]]-Таблица1[[#This Row],[Т9]]</f>
        <v>0</v>
      </c>
      <c r="CI2018" s="50">
        <f>Таблица1[[#This Row],[Т9]]-Таблица1[[#This Row],[Т8]]</f>
        <v>37636.218795590095</v>
      </c>
      <c r="CJ2018" s="54">
        <f>Таблица1[[#This Row],[Т9]]-Таблица1[[#This Row],[Т7]]</f>
        <v>378.13299615331925</v>
      </c>
      <c r="CK2018" s="14">
        <f>Таблица1[[#This Row],[Т9]]-Таблица1[[#This Row],[Т6]]</f>
        <v>38026.513555995618</v>
      </c>
      <c r="CL2018" s="14">
        <f>Таблица1[[#This Row],[Т9]]-Таблица1[[#This Row],[Т5]]</f>
        <v>425.38682548710494</v>
      </c>
      <c r="CM2018" s="14">
        <f>Таблица1[[#This Row],[Т9]]-Таблица1[[#This Row],[Т4]]</f>
        <v>39154.989076332677</v>
      </c>
      <c r="CN2018" s="14">
        <f>Таблица1[[#This Row],[Т9]]-Таблица1[[#This Row],[Т3]]</f>
        <v>657.427016106667</v>
      </c>
      <c r="CO2018" s="14">
        <f>Таблица1[[#This Row],[Т9]]-Таблица1[[#This Row],[Т2]]</f>
        <v>44635.521258520821</v>
      </c>
      <c r="CP2018" s="14">
        <f>Таблица1[[#This Row],[Т9]]-Таблица1[[#This Row],[Т1]]</f>
        <v>865.60854112702509</v>
      </c>
      <c r="CQ2018" s="14">
        <f>Таблица1[[#This Row],[Т9]]-Таблица1[[#This Row],[угол обхв6]]</f>
        <v>46940.285793103503</v>
      </c>
      <c r="CR2018" s="14">
        <f>Таблица1[[#This Row],[Т9]]-Таблица1[[#This Row],[угол обхв5]]</f>
        <v>1073.6558039570518</v>
      </c>
      <c r="CS2018" s="14">
        <f>Таблица1[[#This Row],[Т9]]-Таблица1[[#This Row],[угол обхв4]]</f>
        <v>59065.678397726129</v>
      </c>
      <c r="CT2018" s="14">
        <f>Таблица1[[#This Row],[Lкан_прям, мм]]+Таблица1[[#This Row],[Lкан_дуг, мм]]+Таблица1[[#This Row],[Lкан_леб,мм]]</f>
        <v>85045.326329871838</v>
      </c>
      <c r="CU2018" s="16">
        <f>Таблица1[[#This Row],[Lкан_леб,мм]]</f>
        <v>57992.022593769078</v>
      </c>
      <c r="CV2018" s="14">
        <f>2534431-(Таблица1[[#This Row],[Т23]]+Таблица1[[#This Row],[угол обхв3]])</f>
        <v>2449047.6962638972</v>
      </c>
      <c r="CW2018" s="50">
        <f>SUM(X2018:AC2018,AD2018:AI2018)-Таблица1[[#This Row],[lподв_min, мм]]</f>
        <v>22503.115406989746</v>
      </c>
      <c r="CX2018" s="17">
        <f>CW2457-Таблица1[[#This Row],[Суммарная длина каната]]</f>
        <v>-2426189.6576733324</v>
      </c>
    </row>
    <row r="2019" spans="1:102" x14ac:dyDescent="0.25">
      <c r="A2019" s="21">
        <v>2018</v>
      </c>
      <c r="B2019" s="10">
        <v>51.215510204081617</v>
      </c>
      <c r="C2019" s="10">
        <v>128.45918367346943</v>
      </c>
      <c r="D2019" s="11">
        <v>15135.269971756466</v>
      </c>
      <c r="E2019" s="11">
        <v>18979.382867826371</v>
      </c>
      <c r="F2019" s="11">
        <v>14999.470880923134</v>
      </c>
      <c r="G2019" s="11">
        <v>19015.154461708109</v>
      </c>
      <c r="H2019" s="11">
        <v>15543.269481756468</v>
      </c>
      <c r="I2019" s="11">
        <v>14377.793449872621</v>
      </c>
      <c r="J2019" s="11">
        <v>4601.5894179537481</v>
      </c>
      <c r="K2019" s="11">
        <v>25979.647932135693</v>
      </c>
      <c r="L2019" s="11">
        <v>1073.6558039670679</v>
      </c>
      <c r="M2019" s="11">
        <v>57992.022593769078</v>
      </c>
      <c r="N2019" s="11">
        <v>6351.0702375090132</v>
      </c>
      <c r="O2019" s="11">
        <v>19989.605107778851</v>
      </c>
      <c r="P2019" s="43">
        <v>8460.3987410192258</v>
      </c>
      <c r="Q2019" s="11">
        <v>20782.309392418072</v>
      </c>
      <c r="R2019" s="11">
        <v>13884.01328540654</v>
      </c>
      <c r="S2019" s="11">
        <v>19994.503404937408</v>
      </c>
      <c r="T2019" s="11">
        <v>15271.349341320174</v>
      </c>
      <c r="U2019" s="11">
        <v>19873.624672473827</v>
      </c>
      <c r="V2019" s="11">
        <v>15135.269971756466</v>
      </c>
      <c r="W2019" s="11">
        <v>18979.382867826371</v>
      </c>
      <c r="X2019" s="12">
        <v>0</v>
      </c>
      <c r="Y2019" s="12">
        <v>191.59556966625556</v>
      </c>
      <c r="Z2019" s="12">
        <v>205.52002493622641</v>
      </c>
      <c r="AA2019" s="44">
        <v>232.04019061955941</v>
      </c>
      <c r="AB2019" s="45">
        <v>47.253829333788538</v>
      </c>
      <c r="AC2019" s="12">
        <v>397.24618941123788</v>
      </c>
      <c r="AD2019" s="12">
        <v>12125.392604622626</v>
      </c>
      <c r="AE2019" s="12">
        <v>2253.3634457419444</v>
      </c>
      <c r="AF2019" s="12">
        <v>5480.5321821881489</v>
      </c>
      <c r="AG2019" s="44">
        <v>1128.475520337061</v>
      </c>
      <c r="AH2019" s="45">
        <v>390.29476040551486</v>
      </c>
      <c r="AI2019" s="12">
        <v>4601.5894188403972</v>
      </c>
      <c r="AJ2019" s="12">
        <v>-47.502588957167738</v>
      </c>
      <c r="AK2019" s="12">
        <v>-20.596663674615819</v>
      </c>
      <c r="AL2019" s="12">
        <v>8.2646844485930249</v>
      </c>
      <c r="AM2019" s="44">
        <v>40.850281507200549</v>
      </c>
      <c r="AN2019" s="45">
        <v>34.214386932059448</v>
      </c>
      <c r="AO2019" s="12">
        <v>89.999999875486949</v>
      </c>
      <c r="AP2019" s="12">
        <v>-2141.1439182533222</v>
      </c>
      <c r="AQ2019" s="12">
        <v>6207.541083903563</v>
      </c>
      <c r="AR2019" s="12">
        <v>8519.0472138694986</v>
      </c>
      <c r="AS2019" s="44">
        <v>14150.879832556557</v>
      </c>
      <c r="AT2019" s="45">
        <v>15041.93459719963</v>
      </c>
      <c r="AU2019" s="12">
        <v>15543.269971756466</v>
      </c>
      <c r="AV2019" s="12">
        <v>11325.085008609658</v>
      </c>
      <c r="AW2019" s="12">
        <v>20371.525756690771</v>
      </c>
      <c r="AX2019" s="12">
        <v>21186.072140368313</v>
      </c>
      <c r="AY2019" s="44">
        <v>20303.123310342467</v>
      </c>
      <c r="AZ2019" s="45">
        <v>19536.233393422182</v>
      </c>
      <c r="BA2019" s="12">
        <v>18979.382868713019</v>
      </c>
      <c r="BB2019" s="12">
        <v>6050.2486293399252</v>
      </c>
      <c r="BC2019" s="12">
        <v>8316.8695874137757</v>
      </c>
      <c r="BD2019" s="12">
        <v>13942.661758256812</v>
      </c>
      <c r="BE2019" s="44">
        <v>15004.482794170159</v>
      </c>
      <c r="BF2019" s="45">
        <v>15364.684715877011</v>
      </c>
      <c r="BG2019" s="12">
        <v>15543.269981756468</v>
      </c>
      <c r="BH2019" s="12">
        <v>20265.232319894352</v>
      </c>
      <c r="BI2019" s="12">
        <v>21164.230041329993</v>
      </c>
      <c r="BJ2019" s="12">
        <v>20398.266152887649</v>
      </c>
      <c r="BK2019" s="44">
        <v>19565.004767068767</v>
      </c>
      <c r="BL2019" s="45">
        <v>19316.774146878015</v>
      </c>
      <c r="BM2019" s="12">
        <v>14377.793449872623</v>
      </c>
      <c r="BN2019" s="12">
        <v>0</v>
      </c>
      <c r="BO2019" s="12">
        <v>26.90592528255192</v>
      </c>
      <c r="BP2019" s="12">
        <v>28.861348123208845</v>
      </c>
      <c r="BQ2019" s="48">
        <v>32.585597058607526</v>
      </c>
      <c r="BR2019" s="49">
        <v>6.6358945751411014</v>
      </c>
      <c r="BS2019" s="13">
        <v>55.785612943427509</v>
      </c>
      <c r="BT2019" s="12">
        <v>337.97740623092017</v>
      </c>
      <c r="BV2019" s="14">
        <f>Таблица1[[#This Row],[Lкан_леб,мм]]</f>
        <v>57992.022593769078</v>
      </c>
      <c r="BW2019" s="50">
        <f>Таблица1[[#This Row],[угол обхв4]]+Таблица1[[#This Row],[Lдуг 3,мм]]</f>
        <v>12125.392604622626</v>
      </c>
      <c r="BX2019" s="54">
        <f>Таблица1[[#This Row],[угол обхв5]]+Таблица1[[#This Row],[Y5, мм]]</f>
        <v>58183.618163435334</v>
      </c>
      <c r="BY2019" s="14">
        <f>Таблица1[[#This Row],[угол обхв6]]+Таблица1[[#This Row],[Lдуг 4,мм]]</f>
        <v>14378.756050364571</v>
      </c>
      <c r="BZ2019" s="14">
        <f>Таблица1[[#This Row],[Т1]]+Таблица1[[#This Row],[X6, мм]]</f>
        <v>58389.138188371558</v>
      </c>
      <c r="CA2019" s="14">
        <f>Таблица1[[#This Row],[Т2]]+Таблица1[[#This Row],[Lдуг 5,мм]]</f>
        <v>19859.288232552721</v>
      </c>
      <c r="CB2019" s="14">
        <f>Таблица1[[#This Row],[Т3]]+Таблица1[[#This Row],[Y6, мм]]</f>
        <v>58621.178378991121</v>
      </c>
      <c r="CC2019" s="14">
        <f>Таблица1[[#This Row],[Т4]]+Таблица1[[#This Row],[Lдуг 6,мм]]</f>
        <v>20987.763752889783</v>
      </c>
      <c r="CD2019" s="14">
        <f>Таблица1[[#This Row],[Т5]]+Таблица1[[#This Row],[Lдуг 1,мм]]</f>
        <v>58668.432208324906</v>
      </c>
      <c r="CE2019" s="14">
        <f>Таблица1[[#This Row],[Т6]]+Таблица1[[#This Row],[Lпрям1, мм]]</f>
        <v>21378.058513295298</v>
      </c>
      <c r="CF2019" s="15">
        <f>Таблица1[[#This Row],[Т7]]+Таблица1[[#This Row],[Lдуг 2,мм]]</f>
        <v>59065.678397736141</v>
      </c>
      <c r="CG2019" s="14">
        <f>Таблица1[[#This Row],[Т8]]+Таблица1[[#This Row],[Lпрям2, мм]]</f>
        <v>25979.647932135696</v>
      </c>
      <c r="CH2019" s="14">
        <f>Таблица1[[#This Row],[Т9]]-Таблица1[[#This Row],[Т9]]</f>
        <v>0</v>
      </c>
      <c r="CI2019" s="50">
        <f>Таблица1[[#This Row],[Т9]]-Таблица1[[#This Row],[Т8]]</f>
        <v>37687.619884440843</v>
      </c>
      <c r="CJ2019" s="54">
        <f>Таблица1[[#This Row],[Т9]]-Таблица1[[#This Row],[Т7]]</f>
        <v>397.24618941123481</v>
      </c>
      <c r="CK2019" s="14">
        <f>Таблица1[[#This Row],[Т9]]-Таблица1[[#This Row],[Т6]]</f>
        <v>38077.914644846358</v>
      </c>
      <c r="CL2019" s="14">
        <f>Таблица1[[#This Row],[Т9]]-Таблица1[[#This Row],[Т5]]</f>
        <v>444.5000187450205</v>
      </c>
      <c r="CM2019" s="14">
        <f>Таблица1[[#This Row],[Т9]]-Таблица1[[#This Row],[Т4]]</f>
        <v>39206.390165183417</v>
      </c>
      <c r="CN2019" s="14">
        <f>Таблица1[[#This Row],[Т9]]-Таблица1[[#This Row],[Т3]]</f>
        <v>676.54020936458255</v>
      </c>
      <c r="CO2019" s="14">
        <f>Таблица1[[#This Row],[Т9]]-Таблица1[[#This Row],[Т2]]</f>
        <v>44686.922347371568</v>
      </c>
      <c r="CP2019" s="14">
        <f>Таблица1[[#This Row],[Т9]]-Таблица1[[#This Row],[Т1]]</f>
        <v>882.06023430080677</v>
      </c>
      <c r="CQ2019" s="14">
        <f>Таблица1[[#This Row],[Т9]]-Таблица1[[#This Row],[угол обхв6]]</f>
        <v>46940.285793113515</v>
      </c>
      <c r="CR2019" s="14">
        <f>Таблица1[[#This Row],[Т9]]-Таблица1[[#This Row],[угол обхв5]]</f>
        <v>1073.6558039670635</v>
      </c>
      <c r="CS2019" s="14">
        <f>Таблица1[[#This Row],[Т9]]-Таблица1[[#This Row],[угол обхв4]]</f>
        <v>59065.678397736141</v>
      </c>
      <c r="CT2019" s="14">
        <f>Таблица1[[#This Row],[Lкан_прям, мм]]+Таблица1[[#This Row],[Lкан_дуг, мм]]+Таблица1[[#This Row],[Lкан_леб,мм]]</f>
        <v>85045.326329871838</v>
      </c>
      <c r="CU2019" s="16">
        <f>Таблица1[[#This Row],[Lкан_леб,мм]]</f>
        <v>57992.022593769078</v>
      </c>
      <c r="CV2019" s="14">
        <f>2534431-(Таблица1[[#This Row],[Т23]]+Таблица1[[#This Row],[угол обхв3]])</f>
        <v>2449047.6962638972</v>
      </c>
      <c r="CW2019" s="50">
        <f>SUM(X2019:AC2019,AD2019:AI2019)-Таблица1[[#This Row],[lподв_min, мм]]</f>
        <v>22451.714318149017</v>
      </c>
      <c r="CX2019" s="17">
        <f>CW2458-Таблица1[[#This Row],[Суммарная длина каната]]</f>
        <v>-2426246.5426175962</v>
      </c>
    </row>
    <row r="2020" spans="1:102" x14ac:dyDescent="0.25">
      <c r="A2020" s="21">
        <v>2019</v>
      </c>
      <c r="B2020" s="10">
        <v>51.215510204081617</v>
      </c>
      <c r="C2020" s="10">
        <v>131.14326530612249</v>
      </c>
      <c r="D2020" s="11">
        <v>15130.159986379644</v>
      </c>
      <c r="E2020" s="11">
        <v>19359.707314839125</v>
      </c>
      <c r="F2020" s="11">
        <v>14992.834732039255</v>
      </c>
      <c r="G2020" s="11">
        <v>19389.080338523247</v>
      </c>
      <c r="H2020" s="11">
        <v>15538.159496379643</v>
      </c>
      <c r="I2020" s="11">
        <v>14706.154266899191</v>
      </c>
      <c r="J2020" s="11">
        <v>4653.5530479399313</v>
      </c>
      <c r="K2020" s="11">
        <v>25979.647932125794</v>
      </c>
      <c r="L2020" s="11">
        <v>1073.6558039769689</v>
      </c>
      <c r="M2020" s="11">
        <v>57992.022593769078</v>
      </c>
      <c r="N2020" s="11">
        <v>6351.0702375090132</v>
      </c>
      <c r="O2020" s="11">
        <v>19989.605107778851</v>
      </c>
      <c r="P2020" s="43">
        <v>8378.1824784267228</v>
      </c>
      <c r="Q2020" s="11">
        <v>20848.078818227266</v>
      </c>
      <c r="R2020" s="11">
        <v>13832.739015876083</v>
      </c>
      <c r="S2020" s="11">
        <v>20315.119176445205</v>
      </c>
      <c r="T2020" s="11">
        <v>15224.213680185167</v>
      </c>
      <c r="U2020" s="11">
        <v>20259.340519362799</v>
      </c>
      <c r="V2020" s="11">
        <v>15130.159986379644</v>
      </c>
      <c r="W2020" s="11">
        <v>19359.707314839125</v>
      </c>
      <c r="X2020" s="12">
        <v>0</v>
      </c>
      <c r="Y2020" s="12">
        <v>174.82009050818559</v>
      </c>
      <c r="Z2020" s="12">
        <v>203.18231084639967</v>
      </c>
      <c r="AA2020" s="44">
        <v>232.04019061955901</v>
      </c>
      <c r="AB2020" s="45">
        <v>47.253829333788538</v>
      </c>
      <c r="AC2020" s="12">
        <v>416.35938266903588</v>
      </c>
      <c r="AD2020" s="12">
        <v>12125.392604622626</v>
      </c>
      <c r="AE2020" s="12">
        <v>2201.3998157557598</v>
      </c>
      <c r="AF2020" s="12">
        <v>5480.5321821881507</v>
      </c>
      <c r="AG2020" s="44">
        <v>1128.4755203370623</v>
      </c>
      <c r="AH2020" s="45">
        <v>390.29476040551407</v>
      </c>
      <c r="AI2020" s="12">
        <v>4653.5530488166787</v>
      </c>
      <c r="AJ2020" s="12">
        <v>-47.502588957167738</v>
      </c>
      <c r="AK2020" s="12">
        <v>-22.952458172329262</v>
      </c>
      <c r="AL2020" s="12">
        <v>5.5806028159400283</v>
      </c>
      <c r="AM2020" s="44">
        <v>38.166199874547495</v>
      </c>
      <c r="AN2020" s="45">
        <v>31.530305299406397</v>
      </c>
      <c r="AO2020" s="12">
        <v>89.999999876877354</v>
      </c>
      <c r="AP2020" s="12">
        <v>-2141.1439182533222</v>
      </c>
      <c r="AQ2020" s="12">
        <v>6191.9636220927177</v>
      </c>
      <c r="AR2020" s="12">
        <v>8417.8588322220348</v>
      </c>
      <c r="AS2020" s="44">
        <v>14084.860450353963</v>
      </c>
      <c r="AT2020" s="45">
        <v>15010.850293883825</v>
      </c>
      <c r="AU2020" s="12">
        <v>15538.159986379644</v>
      </c>
      <c r="AV2020" s="12">
        <v>11325.085008609658</v>
      </c>
      <c r="AW2020" s="12">
        <v>20365.303237839104</v>
      </c>
      <c r="AX2020" s="12">
        <v>21254.14505291012</v>
      </c>
      <c r="AY2020" s="44">
        <v>20635.897577022326</v>
      </c>
      <c r="AZ2020" s="45">
        <v>19911.57613736541</v>
      </c>
      <c r="BA2020" s="12">
        <v>19359.707315715874</v>
      </c>
      <c r="BB2020" s="12">
        <v>6050.2486293399252</v>
      </c>
      <c r="BC2020" s="12">
        <v>8219.0758630104283</v>
      </c>
      <c r="BD2020" s="12">
        <v>13872.415369671393</v>
      </c>
      <c r="BE2020" s="44">
        <v>14972.092245707287</v>
      </c>
      <c r="BF2020" s="45">
        <v>15343.523372680986</v>
      </c>
      <c r="BG2020" s="12">
        <v>15538.159996379643</v>
      </c>
      <c r="BH2020" s="12">
        <v>20265.232319894352</v>
      </c>
      <c r="BI2020" s="12">
        <v>21223.776948287523</v>
      </c>
      <c r="BJ2020" s="12">
        <v>20721.185411128059</v>
      </c>
      <c r="BK2020" s="44">
        <v>19938.562118785674</v>
      </c>
      <c r="BL2020" s="45">
        <v>19707.47169683651</v>
      </c>
      <c r="BM2020" s="12">
        <v>14706.154266899193</v>
      </c>
      <c r="BN2020" s="12">
        <v>0</v>
      </c>
      <c r="BO2020" s="12">
        <v>24.550130784838473</v>
      </c>
      <c r="BP2020" s="12">
        <v>28.533060988269291</v>
      </c>
      <c r="BQ2020" s="48">
        <v>32.585597058607469</v>
      </c>
      <c r="BR2020" s="49">
        <v>6.6358945751411014</v>
      </c>
      <c r="BS2020" s="13">
        <v>58.46969457747096</v>
      </c>
      <c r="BT2020" s="12">
        <v>337.97740623092017</v>
      </c>
      <c r="BV2020" s="14">
        <f>Таблица1[[#This Row],[Lкан_леб,мм]]</f>
        <v>57992.022593769078</v>
      </c>
      <c r="BW2020" s="50">
        <f>Таблица1[[#This Row],[угол обхв4]]+Таблица1[[#This Row],[Lдуг 3,мм]]</f>
        <v>12125.392604622626</v>
      </c>
      <c r="BX2020" s="54">
        <f>Таблица1[[#This Row],[угол обхв5]]+Таблица1[[#This Row],[Y5, мм]]</f>
        <v>58166.842684277261</v>
      </c>
      <c r="BY2020" s="14">
        <f>Таблица1[[#This Row],[угол обхв6]]+Таблица1[[#This Row],[Lдуг 4,мм]]</f>
        <v>14326.792420378386</v>
      </c>
      <c r="BZ2020" s="14">
        <f>Таблица1[[#This Row],[Т1]]+Таблица1[[#This Row],[X6, мм]]</f>
        <v>58370.024995123662</v>
      </c>
      <c r="CA2020" s="14">
        <f>Таблица1[[#This Row],[Т2]]+Таблица1[[#This Row],[Lдуг 5,мм]]</f>
        <v>19807.324602566536</v>
      </c>
      <c r="CB2020" s="14">
        <f>Таблица1[[#This Row],[Т3]]+Таблица1[[#This Row],[Y6, мм]]</f>
        <v>58602.065185743224</v>
      </c>
      <c r="CC2020" s="14">
        <f>Таблица1[[#This Row],[Т4]]+Таблица1[[#This Row],[Lдуг 6,мм]]</f>
        <v>20935.800122903598</v>
      </c>
      <c r="CD2020" s="14">
        <f>Таблица1[[#This Row],[Т5]]+Таблица1[[#This Row],[Lдуг 1,мм]]</f>
        <v>58649.31901507701</v>
      </c>
      <c r="CE2020" s="14">
        <f>Таблица1[[#This Row],[Т6]]+Таблица1[[#This Row],[Lпрям1, мм]]</f>
        <v>21326.094883309113</v>
      </c>
      <c r="CF2020" s="15">
        <f>Таблица1[[#This Row],[Т7]]+Таблица1[[#This Row],[Lдуг 2,мм]]</f>
        <v>59065.678397746044</v>
      </c>
      <c r="CG2020" s="14">
        <f>Таблица1[[#This Row],[Т8]]+Таблица1[[#This Row],[Lпрям2, мм]]</f>
        <v>25979.647932125794</v>
      </c>
      <c r="CH2020" s="14">
        <f>Таблица1[[#This Row],[Т9]]-Таблица1[[#This Row],[Т9]]</f>
        <v>0</v>
      </c>
      <c r="CI2020" s="50">
        <f>Таблица1[[#This Row],[Т9]]-Таблица1[[#This Row],[Т8]]</f>
        <v>37739.583514436934</v>
      </c>
      <c r="CJ2020" s="54">
        <f>Таблица1[[#This Row],[Т9]]-Таблица1[[#This Row],[Т7]]</f>
        <v>416.35938266903395</v>
      </c>
      <c r="CK2020" s="14">
        <f>Таблица1[[#This Row],[Т9]]-Таблица1[[#This Row],[Т6]]</f>
        <v>38129.878274842442</v>
      </c>
      <c r="CL2020" s="14">
        <f>Таблица1[[#This Row],[Т9]]-Таблица1[[#This Row],[Т5]]</f>
        <v>463.61321200281964</v>
      </c>
      <c r="CM2020" s="14">
        <f>Таблица1[[#This Row],[Т9]]-Таблица1[[#This Row],[Т4]]</f>
        <v>39258.353795179508</v>
      </c>
      <c r="CN2020" s="14">
        <f>Таблица1[[#This Row],[Т9]]-Таблица1[[#This Row],[Т3]]</f>
        <v>695.65340262238169</v>
      </c>
      <c r="CO2020" s="14">
        <f>Таблица1[[#This Row],[Т9]]-Таблица1[[#This Row],[Т2]]</f>
        <v>44738.88597736766</v>
      </c>
      <c r="CP2020" s="14">
        <f>Таблица1[[#This Row],[Т9]]-Таблица1[[#This Row],[Т1]]</f>
        <v>898.83571346878307</v>
      </c>
      <c r="CQ2020" s="14">
        <f>Таблица1[[#This Row],[Т9]]-Таблица1[[#This Row],[угол обхв6]]</f>
        <v>46940.285793123418</v>
      </c>
      <c r="CR2020" s="14">
        <f>Таблица1[[#This Row],[Т9]]-Таблица1[[#This Row],[угол обхв5]]</f>
        <v>1073.6558039769661</v>
      </c>
      <c r="CS2020" s="14">
        <f>Таблица1[[#This Row],[Т9]]-Таблица1[[#This Row],[угол обхв4]]</f>
        <v>59065.678397746044</v>
      </c>
      <c r="CT2020" s="14">
        <f>Таблица1[[#This Row],[Lкан_прям, мм]]+Таблица1[[#This Row],[Lкан_дуг, мм]]+Таблица1[[#This Row],[Lкан_леб,мм]]</f>
        <v>85045.326329871838</v>
      </c>
      <c r="CU2020" s="16">
        <f>Таблица1[[#This Row],[Lкан_леб,мм]]</f>
        <v>57992.022593769078</v>
      </c>
      <c r="CV2020" s="14">
        <f>2534431-(Таблица1[[#This Row],[Т23]]+Таблица1[[#This Row],[угол обхв3]])</f>
        <v>2449047.6962638972</v>
      </c>
      <c r="CW2020" s="50">
        <f>SUM(X2020:AC2020,AD2020:AI2020)-Таблица1[[#This Row],[lподв_min, мм]]</f>
        <v>22399.750688162829</v>
      </c>
      <c r="CX2020" s="17">
        <f>CW2459-Таблица1[[#This Row],[Суммарная длина каната]]</f>
        <v>-2426305.0035813279</v>
      </c>
    </row>
    <row r="2021" spans="1:102" x14ac:dyDescent="0.25">
      <c r="A2021" s="21">
        <v>2020</v>
      </c>
      <c r="B2021" s="10">
        <v>51.215510204081617</v>
      </c>
      <c r="C2021" s="10">
        <v>133.82734693877552</v>
      </c>
      <c r="D2021" s="11">
        <v>15107.245420368481</v>
      </c>
      <c r="E2021" s="11">
        <v>19739.375221845541</v>
      </c>
      <c r="F2021" s="11">
        <v>14968.69531503058</v>
      </c>
      <c r="G2021" s="11">
        <v>19762.285226447373</v>
      </c>
      <c r="H2021" s="11">
        <v>15515.244930368483</v>
      </c>
      <c r="I2021" s="11">
        <v>15033.373373243765</v>
      </c>
      <c r="J2021" s="11">
        <v>4706.0018486017761</v>
      </c>
      <c r="K2021" s="11">
        <v>25979.64793211603</v>
      </c>
      <c r="L2021" s="11">
        <v>1073.6558039867368</v>
      </c>
      <c r="M2021" s="11">
        <v>57992.022593769078</v>
      </c>
      <c r="N2021" s="11">
        <v>6351.0702375090132</v>
      </c>
      <c r="O2021" s="11">
        <v>19989.605107778851</v>
      </c>
      <c r="P2021" s="43">
        <v>8292.9765015334124</v>
      </c>
      <c r="Q2021" s="11">
        <v>20909.925990414904</v>
      </c>
      <c r="R2021" s="11">
        <v>13766.506904793827</v>
      </c>
      <c r="S2021" s="11">
        <v>20632.982088904355</v>
      </c>
      <c r="T2021" s="11">
        <v>15159.067070296222</v>
      </c>
      <c r="U2021" s="11">
        <v>20642.425894066524</v>
      </c>
      <c r="V2021" s="11">
        <v>15107.245420368481</v>
      </c>
      <c r="W2021" s="11">
        <v>19739.375221845541</v>
      </c>
      <c r="X2021" s="12">
        <v>0</v>
      </c>
      <c r="Y2021" s="12">
        <v>157.69382365992371</v>
      </c>
      <c r="Z2021" s="12">
        <v>201.19538444676397</v>
      </c>
      <c r="AA2021" s="44">
        <v>232.04019061955893</v>
      </c>
      <c r="AB2021" s="45">
        <v>47.253829333786854</v>
      </c>
      <c r="AC2021" s="12">
        <v>435.47257592670331</v>
      </c>
      <c r="AD2021" s="12">
        <v>12125.392604622626</v>
      </c>
      <c r="AE2021" s="12">
        <v>2148.951015093925</v>
      </c>
      <c r="AF2021" s="12">
        <v>5480.5321821881489</v>
      </c>
      <c r="AG2021" s="44">
        <v>1128.4755203370592</v>
      </c>
      <c r="AH2021" s="45">
        <v>390.29476040551845</v>
      </c>
      <c r="AI2021" s="12">
        <v>4706.0018494687538</v>
      </c>
      <c r="AJ2021" s="12">
        <v>-47.502588957167738</v>
      </c>
      <c r="AK2021" s="12">
        <v>-25.35751407728079</v>
      </c>
      <c r="AL2021" s="12">
        <v>2.8965211832869078</v>
      </c>
      <c r="AM2021" s="44">
        <v>35.482118241894362</v>
      </c>
      <c r="AN2021" s="45">
        <v>28.846223666753495</v>
      </c>
      <c r="AO2021" s="12">
        <v>89.999999878249554</v>
      </c>
      <c r="AP2021" s="12">
        <v>-2141.1439182533222</v>
      </c>
      <c r="AQ2021" s="12">
        <v>6176.3380460918443</v>
      </c>
      <c r="AR2021" s="12">
        <v>8313.593680314616</v>
      </c>
      <c r="AS2021" s="44">
        <v>14003.33003379832</v>
      </c>
      <c r="AT2021" s="45">
        <v>14962.223193558484</v>
      </c>
      <c r="AU2021" s="12">
        <v>15515.245420368481</v>
      </c>
      <c r="AV2021" s="12">
        <v>11325.085008609658</v>
      </c>
      <c r="AW2021" s="12">
        <v>20358.295575898861</v>
      </c>
      <c r="AX2021" s="12">
        <v>21317.404740706384</v>
      </c>
      <c r="AY2021" s="44">
        <v>20965.215148018768</v>
      </c>
      <c r="AZ2021" s="45">
        <v>20285.051457108788</v>
      </c>
      <c r="BA2021" s="12">
        <v>19739.375222712522</v>
      </c>
      <c r="BB2021" s="12">
        <v>6050.2486293399252</v>
      </c>
      <c r="BC2021" s="12">
        <v>8118.2443101162444</v>
      </c>
      <c r="BD2021" s="12">
        <v>13787.12408357503</v>
      </c>
      <c r="BE2021" s="44">
        <v>14922.243941291728</v>
      </c>
      <c r="BF2021" s="45">
        <v>15304.08929710622</v>
      </c>
      <c r="BG2021" s="12">
        <v>15515.245430368484</v>
      </c>
      <c r="BH2021" s="12">
        <v>20265.232319894352</v>
      </c>
      <c r="BI2021" s="12">
        <v>21278.616458534914</v>
      </c>
      <c r="BJ2021" s="12">
        <v>21040.460839195835</v>
      </c>
      <c r="BK2021" s="44">
        <v>20310.192834952111</v>
      </c>
      <c r="BL2021" s="45">
        <v>20096.749658803277</v>
      </c>
      <c r="BM2021" s="12">
        <v>15033.373373243767</v>
      </c>
      <c r="BN2021" s="12">
        <v>0</v>
      </c>
      <c r="BO2021" s="12">
        <v>22.145074879886945</v>
      </c>
      <c r="BP2021" s="12">
        <v>28.254035260567697</v>
      </c>
      <c r="BQ2021" s="48">
        <v>32.585597058607455</v>
      </c>
      <c r="BR2021" s="49">
        <v>6.635894575140866</v>
      </c>
      <c r="BS2021" s="13">
        <v>61.153776211496051</v>
      </c>
      <c r="BT2021" s="12">
        <v>337.97740623092017</v>
      </c>
      <c r="BV2021" s="14">
        <f>Таблица1[[#This Row],[Lкан_леб,мм]]</f>
        <v>57992.022593769078</v>
      </c>
      <c r="BW2021" s="50">
        <f>Таблица1[[#This Row],[угол обхв4]]+Таблица1[[#This Row],[Lдуг 3,мм]]</f>
        <v>12125.392604622626</v>
      </c>
      <c r="BX2021" s="54">
        <f>Таблица1[[#This Row],[угол обхв5]]+Таблица1[[#This Row],[Y5, мм]]</f>
        <v>58149.716417429001</v>
      </c>
      <c r="BY2021" s="14">
        <f>Таблица1[[#This Row],[угол обхв6]]+Таблица1[[#This Row],[Lдуг 4,мм]]</f>
        <v>14274.34361971655</v>
      </c>
      <c r="BZ2021" s="14">
        <f>Таблица1[[#This Row],[Т1]]+Таблица1[[#This Row],[X6, мм]]</f>
        <v>58350.911801875765</v>
      </c>
      <c r="CA2021" s="14">
        <f>Таблица1[[#This Row],[Т2]]+Таблица1[[#This Row],[Lдуг 5,мм]]</f>
        <v>19754.875801904698</v>
      </c>
      <c r="CB2021" s="14">
        <f>Таблица1[[#This Row],[Т3]]+Таблица1[[#This Row],[Y6, мм]]</f>
        <v>58582.951992495327</v>
      </c>
      <c r="CC2021" s="14">
        <f>Таблица1[[#This Row],[Т4]]+Таблица1[[#This Row],[Lдуг 6,мм]]</f>
        <v>20883.351322241757</v>
      </c>
      <c r="CD2021" s="14">
        <f>Таблица1[[#This Row],[Т5]]+Таблица1[[#This Row],[Lдуг 1,мм]]</f>
        <v>58630.205821829113</v>
      </c>
      <c r="CE2021" s="14">
        <f>Таблица1[[#This Row],[Т6]]+Таблица1[[#This Row],[Lпрям1, мм]]</f>
        <v>21273.646082647276</v>
      </c>
      <c r="CF2021" s="15">
        <f>Таблица1[[#This Row],[Т7]]+Таблица1[[#This Row],[Lдуг 2,мм]]</f>
        <v>59065.678397755815</v>
      </c>
      <c r="CG2021" s="14">
        <f>Таблица1[[#This Row],[Т8]]+Таблица1[[#This Row],[Lпрям2, мм]]</f>
        <v>25979.64793211603</v>
      </c>
      <c r="CH2021" s="14">
        <f>Таблица1[[#This Row],[Т9]]-Таблица1[[#This Row],[Т9]]</f>
        <v>0</v>
      </c>
      <c r="CI2021" s="50">
        <f>Таблица1[[#This Row],[Т9]]-Таблица1[[#This Row],[Т8]]</f>
        <v>37792.032315108539</v>
      </c>
      <c r="CJ2021" s="54">
        <f>Таблица1[[#This Row],[Т9]]-Таблица1[[#This Row],[Т7]]</f>
        <v>435.47257592670212</v>
      </c>
      <c r="CK2021" s="14">
        <f>Таблица1[[#This Row],[Т9]]-Таблица1[[#This Row],[Т6]]</f>
        <v>38182.327075514055</v>
      </c>
      <c r="CL2021" s="14">
        <f>Таблица1[[#This Row],[Т9]]-Таблица1[[#This Row],[Т5]]</f>
        <v>482.72640526048781</v>
      </c>
      <c r="CM2021" s="14">
        <f>Таблица1[[#This Row],[Т9]]-Таблица1[[#This Row],[Т4]]</f>
        <v>39310.802595851113</v>
      </c>
      <c r="CN2021" s="14">
        <f>Таблица1[[#This Row],[Т9]]-Таблица1[[#This Row],[Т3]]</f>
        <v>714.76659588004986</v>
      </c>
      <c r="CO2021" s="14">
        <f>Таблица1[[#This Row],[Т9]]-Таблица1[[#This Row],[Т2]]</f>
        <v>44791.334778039265</v>
      </c>
      <c r="CP2021" s="14">
        <f>Таблица1[[#This Row],[Т9]]-Таблица1[[#This Row],[Т1]]</f>
        <v>915.96198032681423</v>
      </c>
      <c r="CQ2021" s="14">
        <f>Таблица1[[#This Row],[Т9]]-Таблица1[[#This Row],[угол обхв6]]</f>
        <v>46940.285793133189</v>
      </c>
      <c r="CR2021" s="14">
        <f>Таблица1[[#This Row],[Т9]]-Таблица1[[#This Row],[угол обхв5]]</f>
        <v>1073.6558039867377</v>
      </c>
      <c r="CS2021" s="14">
        <f>Таблица1[[#This Row],[Т9]]-Таблица1[[#This Row],[угол обхв4]]</f>
        <v>59065.678397755815</v>
      </c>
      <c r="CT2021" s="14">
        <f>Таблица1[[#This Row],[Lкан_прям, мм]]+Таблица1[[#This Row],[Lкан_дуг, мм]]+Таблица1[[#This Row],[Lкан_леб,мм]]</f>
        <v>85045.326329871838</v>
      </c>
      <c r="CU2021" s="16">
        <f>Таблица1[[#This Row],[Lкан_леб,мм]]</f>
        <v>57992.022593769078</v>
      </c>
      <c r="CV2021" s="14">
        <f>2534431-(Таблица1[[#This Row],[Т23]]+Таблица1[[#This Row],[угол обхв3]])</f>
        <v>2449047.6962638972</v>
      </c>
      <c r="CW2021" s="50">
        <f>SUM(X2021:AC2021,AD2021:AI2021)-Таблица1[[#This Row],[lподв_min, мм]]</f>
        <v>22347.301887500991</v>
      </c>
      <c r="CX2021" s="17">
        <f>CW2460-Таблица1[[#This Row],[Суммарная длина каната]]</f>
        <v>-2425953.5464847786</v>
      </c>
    </row>
    <row r="2022" spans="1:102" x14ac:dyDescent="0.25">
      <c r="A2022" s="21">
        <v>2021</v>
      </c>
      <c r="B2022" s="10">
        <v>51.215510204081617</v>
      </c>
      <c r="C2022" s="10">
        <v>136.51142857142858</v>
      </c>
      <c r="D2022" s="11">
        <v>15066.57655176851</v>
      </c>
      <c r="E2022" s="11">
        <v>20117.553539670487</v>
      </c>
      <c r="F2022" s="11">
        <v>14927.105595452149</v>
      </c>
      <c r="G2022" s="11">
        <v>20133.950257152934</v>
      </c>
      <c r="H2022" s="11">
        <v>15474.576061768512</v>
      </c>
      <c r="I2022" s="11">
        <v>15358.700723492913</v>
      </c>
      <c r="J2022" s="11">
        <v>4758.8528161775748</v>
      </c>
      <c r="K2022" s="11">
        <v>25979.647932106396</v>
      </c>
      <c r="L2022" s="11">
        <v>1073.6558039963579</v>
      </c>
      <c r="M2022" s="11">
        <v>57992.022593769078</v>
      </c>
      <c r="N2022" s="11">
        <v>6351.0702375090132</v>
      </c>
      <c r="O2022" s="11">
        <v>19989.605107778851</v>
      </c>
      <c r="P2022" s="43">
        <v>8204.9677652213304</v>
      </c>
      <c r="Q2022" s="11">
        <v>20967.715206871795</v>
      </c>
      <c r="R2022" s="11">
        <v>13685.462275492315</v>
      </c>
      <c r="S2022" s="11">
        <v>20947.394702704762</v>
      </c>
      <c r="T2022" s="11">
        <v>15076.052453231041</v>
      </c>
      <c r="U2022" s="11">
        <v>21022.040248965586</v>
      </c>
      <c r="V2022" s="11">
        <v>15066.57655176851</v>
      </c>
      <c r="W2022" s="11">
        <v>20117.553539670487</v>
      </c>
      <c r="X2022" s="12">
        <v>0</v>
      </c>
      <c r="Y2022" s="12">
        <v>140.1872395647168</v>
      </c>
      <c r="Z2022" s="12">
        <v>199.58877529407386</v>
      </c>
      <c r="AA2022" s="44">
        <v>232.04019061955862</v>
      </c>
      <c r="AB2022" s="45">
        <v>47.25382933378323</v>
      </c>
      <c r="AC2022" s="12">
        <v>454.58576918422534</v>
      </c>
      <c r="AD2022" s="12">
        <v>12125.392604622626</v>
      </c>
      <c r="AE2022" s="12">
        <v>2096.1000475181158</v>
      </c>
      <c r="AF2022" s="12">
        <v>5480.5321821881498</v>
      </c>
      <c r="AG2022" s="44">
        <v>1128.4755203370592</v>
      </c>
      <c r="AH2022" s="45">
        <v>390.29476040552271</v>
      </c>
      <c r="AI2022" s="12">
        <v>4758.8528170349209</v>
      </c>
      <c r="AJ2022" s="12">
        <v>-47.502588957167738</v>
      </c>
      <c r="AK2022" s="12">
        <v>-27.815978249697967</v>
      </c>
      <c r="AL2022" s="12">
        <v>0.21243955063387093</v>
      </c>
      <c r="AM2022" s="44">
        <v>32.798036609241279</v>
      </c>
      <c r="AN2022" s="45">
        <v>26.162142034100924</v>
      </c>
      <c r="AO2022" s="12">
        <v>89.999999879601674</v>
      </c>
      <c r="AP2022" s="12">
        <v>-2141.1439182533222</v>
      </c>
      <c r="AQ2022" s="12">
        <v>6160.6838478410018</v>
      </c>
      <c r="AR2022" s="12">
        <v>8206.4805317601513</v>
      </c>
      <c r="AS2022" s="44">
        <v>13906.46747303285</v>
      </c>
      <c r="AT2022" s="45">
        <v>14896.159991482986</v>
      </c>
      <c r="AU2022" s="12">
        <v>15474.57655176851</v>
      </c>
      <c r="AV2022" s="12">
        <v>11325.085008609658</v>
      </c>
      <c r="AW2022" s="12">
        <v>20350.461066063013</v>
      </c>
      <c r="AX2022" s="12">
        <v>21375.712402373676</v>
      </c>
      <c r="AY2022" s="44">
        <v>21290.353450457416</v>
      </c>
      <c r="AZ2022" s="45">
        <v>20655.839890956173</v>
      </c>
      <c r="BA2022" s="12">
        <v>20117.553540527835</v>
      </c>
      <c r="BB2022" s="12">
        <v>6050.2486293399252</v>
      </c>
      <c r="BC2022" s="12">
        <v>8014.5813755533181</v>
      </c>
      <c r="BD2022" s="12">
        <v>13686.975042031136</v>
      </c>
      <c r="BE2022" s="44">
        <v>14855.047255690506</v>
      </c>
      <c r="BF2022" s="45">
        <v>15246.469013516566</v>
      </c>
      <c r="BG2022" s="12">
        <v>15474.576561768514</v>
      </c>
      <c r="BH2022" s="12">
        <v>20265.232319894352</v>
      </c>
      <c r="BI2022" s="12">
        <v>21328.571165155958</v>
      </c>
      <c r="BJ2022" s="12">
        <v>21355.391898206643</v>
      </c>
      <c r="BK2022" s="44">
        <v>20679.081501212935</v>
      </c>
      <c r="BL2022" s="45">
        <v>20483.753897679904</v>
      </c>
      <c r="BM2022" s="12">
        <v>15358.700723492915</v>
      </c>
      <c r="BN2022" s="12">
        <v>0</v>
      </c>
      <c r="BO2022" s="12">
        <v>19.686610707469772</v>
      </c>
      <c r="BP2022" s="12">
        <v>28.028417800331834</v>
      </c>
      <c r="BQ2022" s="48">
        <v>32.585597058607412</v>
      </c>
      <c r="BR2022" s="49">
        <v>6.6358945751403571</v>
      </c>
      <c r="BS2022" s="13">
        <v>63.83785784550075</v>
      </c>
      <c r="BT2022" s="12">
        <v>337.97740623092017</v>
      </c>
      <c r="BV2022" s="14">
        <f>Таблица1[[#This Row],[Lкан_леб,мм]]</f>
        <v>57992.022593769078</v>
      </c>
      <c r="BW2022" s="50">
        <f>Таблица1[[#This Row],[угол обхв4]]+Таблица1[[#This Row],[Lдуг 3,мм]]</f>
        <v>12125.392604622626</v>
      </c>
      <c r="BX2022" s="54">
        <f>Таблица1[[#This Row],[угол обхв5]]+Таблица1[[#This Row],[Y5, мм]]</f>
        <v>58132.209833333793</v>
      </c>
      <c r="BY2022" s="14">
        <f>Таблица1[[#This Row],[угол обхв6]]+Таблица1[[#This Row],[Lдуг 4,мм]]</f>
        <v>14221.492652140741</v>
      </c>
      <c r="BZ2022" s="14">
        <f>Таблица1[[#This Row],[Т1]]+Таблица1[[#This Row],[X6, мм]]</f>
        <v>58331.798608627869</v>
      </c>
      <c r="CA2022" s="14">
        <f>Таблица1[[#This Row],[Т2]]+Таблица1[[#This Row],[Lдуг 5,мм]]</f>
        <v>19702.024834328891</v>
      </c>
      <c r="CB2022" s="14">
        <f>Таблица1[[#This Row],[Т3]]+Таблица1[[#This Row],[Y6, мм]]</f>
        <v>58563.838799247431</v>
      </c>
      <c r="CC2022" s="14">
        <f>Таблица1[[#This Row],[Т4]]+Таблица1[[#This Row],[Lдуг 6,мм]]</f>
        <v>20830.50035466595</v>
      </c>
      <c r="CD2022" s="14">
        <f>Таблица1[[#This Row],[Т5]]+Таблица1[[#This Row],[Lдуг 1,мм]]</f>
        <v>58611.092628581217</v>
      </c>
      <c r="CE2022" s="14">
        <f>Таблица1[[#This Row],[Т6]]+Таблица1[[#This Row],[Lпрям1, мм]]</f>
        <v>21220.795115071473</v>
      </c>
      <c r="CF2022" s="15">
        <f>Таблица1[[#This Row],[Т7]]+Таблица1[[#This Row],[Lдуг 2,мм]]</f>
        <v>59065.678397765441</v>
      </c>
      <c r="CG2022" s="14">
        <f>Таблица1[[#This Row],[Т8]]+Таблица1[[#This Row],[Lпрям2, мм]]</f>
        <v>25979.647932106393</v>
      </c>
      <c r="CH2022" s="14">
        <f>Таблица1[[#This Row],[Т9]]-Таблица1[[#This Row],[Т9]]</f>
        <v>0</v>
      </c>
      <c r="CI2022" s="50">
        <f>Таблица1[[#This Row],[Т9]]-Таблица1[[#This Row],[Т8]]</f>
        <v>37844.883282693969</v>
      </c>
      <c r="CJ2022" s="54">
        <f>Таблица1[[#This Row],[Т9]]-Таблица1[[#This Row],[Т7]]</f>
        <v>454.58576918422477</v>
      </c>
      <c r="CK2022" s="14">
        <f>Таблица1[[#This Row],[Т9]]-Таблица1[[#This Row],[Т6]]</f>
        <v>38235.178043099491</v>
      </c>
      <c r="CL2022" s="14">
        <f>Таблица1[[#This Row],[Т9]]-Таблица1[[#This Row],[Т5]]</f>
        <v>501.83959851801046</v>
      </c>
      <c r="CM2022" s="14">
        <f>Таблица1[[#This Row],[Т9]]-Таблица1[[#This Row],[Т4]]</f>
        <v>39363.65356343655</v>
      </c>
      <c r="CN2022" s="14">
        <f>Таблица1[[#This Row],[Т9]]-Таблица1[[#This Row],[Т3]]</f>
        <v>733.87978913757252</v>
      </c>
      <c r="CO2022" s="14">
        <f>Таблица1[[#This Row],[Т9]]-Таблица1[[#This Row],[Т2]]</f>
        <v>44844.185745624702</v>
      </c>
      <c r="CP2022" s="14">
        <f>Таблица1[[#This Row],[Т9]]-Таблица1[[#This Row],[Т1]]</f>
        <v>933.4685644316487</v>
      </c>
      <c r="CQ2022" s="14">
        <f>Таблица1[[#This Row],[Т9]]-Таблица1[[#This Row],[угол обхв6]]</f>
        <v>46940.285793142815</v>
      </c>
      <c r="CR2022" s="14">
        <f>Таблица1[[#This Row],[Т9]]-Таблица1[[#This Row],[угол обхв5]]</f>
        <v>1073.6558039963638</v>
      </c>
      <c r="CS2022" s="14">
        <f>Таблица1[[#This Row],[Т9]]-Таблица1[[#This Row],[угол обхв4]]</f>
        <v>59065.678397765441</v>
      </c>
      <c r="CT2022" s="14">
        <f>Таблица1[[#This Row],[Lкан_прям, мм]]+Таблица1[[#This Row],[Lкан_дуг, мм]]+Таблица1[[#This Row],[Lкан_леб,мм]]</f>
        <v>85045.326329871838</v>
      </c>
      <c r="CU2022" s="16">
        <f>Таблица1[[#This Row],[Lкан_леб,мм]]</f>
        <v>57992.022593769078</v>
      </c>
      <c r="CV2022" s="14">
        <f>2534431-(Таблица1[[#This Row],[Т23]]+Таблица1[[#This Row],[угол обхв3]])</f>
        <v>2449047.6962638972</v>
      </c>
      <c r="CW2022" s="50">
        <f>SUM(X2022:AC2022,AD2022:AI2022)-Таблица1[[#This Row],[lподв_min, мм]]</f>
        <v>22294.450919925173</v>
      </c>
      <c r="CX2022" s="17">
        <f>CW2461-Таблица1[[#This Row],[Суммарная длина каната]]</f>
        <v>-2425976.8861265457</v>
      </c>
    </row>
    <row r="2023" spans="1:102" x14ac:dyDescent="0.25">
      <c r="A2023" s="21">
        <v>2022</v>
      </c>
      <c r="B2023" s="10">
        <v>51.215510204081617</v>
      </c>
      <c r="C2023" s="10">
        <v>139.19551020408164</v>
      </c>
      <c r="D2023" s="11">
        <v>15008.242614267425</v>
      </c>
      <c r="E2023" s="11">
        <v>20493.412487524241</v>
      </c>
      <c r="F2023" s="11">
        <v>14868.156827478861</v>
      </c>
      <c r="G2023" s="11">
        <v>20503.259940993488</v>
      </c>
      <c r="H2023" s="11">
        <v>15416.242124267426</v>
      </c>
      <c r="I2023" s="11">
        <v>15681.395807302491</v>
      </c>
      <c r="J2023" s="11">
        <v>4812.0166802217509</v>
      </c>
      <c r="K2023" s="11">
        <v>25979.647932096919</v>
      </c>
      <c r="L2023" s="11">
        <v>1073.6558040058358</v>
      </c>
      <c r="M2023" s="11">
        <v>57992.022593769078</v>
      </c>
      <c r="N2023" s="11">
        <v>6351.0702375090132</v>
      </c>
      <c r="O2023" s="11">
        <v>19989.605107778851</v>
      </c>
      <c r="P2023" s="43">
        <v>8114.3493740532649</v>
      </c>
      <c r="Q2023" s="11">
        <v>21021.319669261247</v>
      </c>
      <c r="R2023" s="11">
        <v>13589.782952223584</v>
      </c>
      <c r="S2023" s="11">
        <v>21257.667148716748</v>
      </c>
      <c r="T2023" s="11">
        <v>14975.351975694659</v>
      </c>
      <c r="U2023" s="11">
        <v>21397.350652386351</v>
      </c>
      <c r="V2023" s="11">
        <v>15008.242614267425</v>
      </c>
      <c r="W2023" s="11">
        <v>20493.412487524241</v>
      </c>
      <c r="X2023" s="12">
        <v>0</v>
      </c>
      <c r="Y2023" s="12">
        <v>122.26804751747484</v>
      </c>
      <c r="Z2023" s="12">
        <v>198.39477409341887</v>
      </c>
      <c r="AA2023" s="44">
        <v>232.04019061955833</v>
      </c>
      <c r="AB2023" s="45">
        <v>47.253829333786129</v>
      </c>
      <c r="AC2023" s="12">
        <v>473.69896244159753</v>
      </c>
      <c r="AD2023" s="12">
        <v>12125.392604622626</v>
      </c>
      <c r="AE2023" s="12">
        <v>2042.9361834739389</v>
      </c>
      <c r="AF2023" s="12">
        <v>5480.5321821881489</v>
      </c>
      <c r="AG2023" s="44">
        <v>1128.4755203370612</v>
      </c>
      <c r="AH2023" s="45">
        <v>390.29476040551606</v>
      </c>
      <c r="AI2023" s="12">
        <v>4812.0166810696255</v>
      </c>
      <c r="AJ2023" s="12">
        <v>-47.502588957167738</v>
      </c>
      <c r="AK2023" s="12">
        <v>-30.332385300166973</v>
      </c>
      <c r="AL2023" s="12">
        <v>-2.4716420820191654</v>
      </c>
      <c r="AM2023" s="44">
        <v>30.113954976588204</v>
      </c>
      <c r="AN2023" s="45">
        <v>23.47806040144744</v>
      </c>
      <c r="AO2023" s="12">
        <v>89.999999880931853</v>
      </c>
      <c r="AP2023" s="12">
        <v>-2141.1439182533222</v>
      </c>
      <c r="AQ2023" s="12">
        <v>6145.0238888810172</v>
      </c>
      <c r="AR2023" s="12">
        <v>8096.7544091096715</v>
      </c>
      <c r="AS2023" s="44">
        <v>13794.48529925878</v>
      </c>
      <c r="AT2023" s="45">
        <v>14812.805640377799</v>
      </c>
      <c r="AU2023" s="12">
        <v>15416.242614267425</v>
      </c>
      <c r="AV2023" s="12">
        <v>11325.085008609658</v>
      </c>
      <c r="AW2023" s="12">
        <v>20341.754085084009</v>
      </c>
      <c r="AX2023" s="12">
        <v>21428.940102027605</v>
      </c>
      <c r="AY2023" s="44">
        <v>21610.599081415228</v>
      </c>
      <c r="AZ2023" s="45">
        <v>21023.127872648049</v>
      </c>
      <c r="BA2023" s="12">
        <v>20493.41248837212</v>
      </c>
      <c r="BB2023" s="12">
        <v>6050.2486293399252</v>
      </c>
      <c r="BC2023" s="12">
        <v>7908.303025425269</v>
      </c>
      <c r="BD2023" s="12">
        <v>13572.187987279991</v>
      </c>
      <c r="BE2023" s="44">
        <v>14770.649628659463</v>
      </c>
      <c r="BF2023" s="45">
        <v>15170.788949584285</v>
      </c>
      <c r="BG2023" s="12">
        <v>15416.242624267426</v>
      </c>
      <c r="BH2023" s="12">
        <v>20265.232319894352</v>
      </c>
      <c r="BI2023" s="12">
        <v>21373.468646566409</v>
      </c>
      <c r="BJ2023" s="12">
        <v>21665.287581483106</v>
      </c>
      <c r="BK2023" s="44">
        <v>21044.41871968787</v>
      </c>
      <c r="BL2023" s="45">
        <v>20867.635267262543</v>
      </c>
      <c r="BM2023" s="12">
        <v>15681.395807302493</v>
      </c>
      <c r="BN2023" s="12">
        <v>0</v>
      </c>
      <c r="BO2023" s="12">
        <v>17.170203657000762</v>
      </c>
      <c r="BP2023" s="12">
        <v>27.860743218147807</v>
      </c>
      <c r="BQ2023" s="48">
        <v>32.58559705860737</v>
      </c>
      <c r="BR2023" s="49">
        <v>6.6358945751407639</v>
      </c>
      <c r="BS2023" s="13">
        <v>66.521939479484416</v>
      </c>
      <c r="BT2023" s="12">
        <v>337.97740623092017</v>
      </c>
      <c r="BV2023" s="14">
        <f>Таблица1[[#This Row],[Lкан_леб,мм]]</f>
        <v>57992.022593769078</v>
      </c>
      <c r="BW2023" s="50">
        <f>Таблица1[[#This Row],[угол обхв4]]+Таблица1[[#This Row],[Lдуг 3,мм]]</f>
        <v>12125.392604622626</v>
      </c>
      <c r="BX2023" s="54">
        <f>Таблица1[[#This Row],[угол обхв5]]+Таблица1[[#This Row],[Y5, мм]]</f>
        <v>58114.290641286556</v>
      </c>
      <c r="BY2023" s="14">
        <f>Таблица1[[#This Row],[угол обхв6]]+Таблица1[[#This Row],[Lдуг 4,мм]]</f>
        <v>14168.328788096565</v>
      </c>
      <c r="BZ2023" s="14">
        <f>Таблица1[[#This Row],[Т1]]+Таблица1[[#This Row],[X6, мм]]</f>
        <v>58312.685415379972</v>
      </c>
      <c r="CA2023" s="14">
        <f>Таблица1[[#This Row],[Т2]]+Таблица1[[#This Row],[Lдуг 5,мм]]</f>
        <v>19648.860970284713</v>
      </c>
      <c r="CB2023" s="14">
        <f>Таблица1[[#This Row],[Т3]]+Таблица1[[#This Row],[Y6, мм]]</f>
        <v>58544.725605999527</v>
      </c>
      <c r="CC2023" s="14">
        <f>Таблица1[[#This Row],[Т4]]+Таблица1[[#This Row],[Lдуг 6,мм]]</f>
        <v>20777.336490621776</v>
      </c>
      <c r="CD2023" s="14">
        <f>Таблица1[[#This Row],[Т5]]+Таблица1[[#This Row],[Lдуг 1,мм]]</f>
        <v>58591.979435333313</v>
      </c>
      <c r="CE2023" s="14">
        <f>Таблица1[[#This Row],[Т6]]+Таблица1[[#This Row],[Lпрям1, мм]]</f>
        <v>21167.631251027291</v>
      </c>
      <c r="CF2023" s="15">
        <f>Таблица1[[#This Row],[Т7]]+Таблица1[[#This Row],[Lдуг 2,мм]]</f>
        <v>59065.678397774907</v>
      </c>
      <c r="CG2023" s="14">
        <f>Таблица1[[#This Row],[Т8]]+Таблица1[[#This Row],[Lпрям2, мм]]</f>
        <v>25979.647932096916</v>
      </c>
      <c r="CH2023" s="14">
        <f>Таблица1[[#This Row],[Т9]]-Таблица1[[#This Row],[Т9]]</f>
        <v>0</v>
      </c>
      <c r="CI2023" s="50">
        <f>Таблица1[[#This Row],[Т9]]-Таблица1[[#This Row],[Т8]]</f>
        <v>37898.047146747616</v>
      </c>
      <c r="CJ2023" s="54">
        <f>Таблица1[[#This Row],[Т9]]-Таблица1[[#This Row],[Т7]]</f>
        <v>473.69896244159463</v>
      </c>
      <c r="CK2023" s="14">
        <f>Таблица1[[#This Row],[Т9]]-Таблица1[[#This Row],[Т6]]</f>
        <v>38288.341907153132</v>
      </c>
      <c r="CL2023" s="14">
        <f>Таблица1[[#This Row],[Т9]]-Таблица1[[#This Row],[Т5]]</f>
        <v>520.95279177538032</v>
      </c>
      <c r="CM2023" s="14">
        <f>Таблица1[[#This Row],[Т9]]-Таблица1[[#This Row],[Т4]]</f>
        <v>39416.817427490198</v>
      </c>
      <c r="CN2023" s="14">
        <f>Таблица1[[#This Row],[Т9]]-Таблица1[[#This Row],[Т3]]</f>
        <v>752.9929823949351</v>
      </c>
      <c r="CO2023" s="14">
        <f>Таблица1[[#This Row],[Т9]]-Таблица1[[#This Row],[Т2]]</f>
        <v>44897.349609678342</v>
      </c>
      <c r="CP2023" s="14">
        <f>Таблица1[[#This Row],[Т9]]-Таблица1[[#This Row],[Т1]]</f>
        <v>951.38775648835144</v>
      </c>
      <c r="CQ2023" s="14">
        <f>Таблица1[[#This Row],[Т9]]-Таблица1[[#This Row],[угол обхв6]]</f>
        <v>46940.285793152281</v>
      </c>
      <c r="CR2023" s="14">
        <f>Таблица1[[#This Row],[Т9]]-Таблица1[[#This Row],[угол обхв5]]</f>
        <v>1073.6558040058299</v>
      </c>
      <c r="CS2023" s="14">
        <f>Таблица1[[#This Row],[Т9]]-Таблица1[[#This Row],[угол обхв4]]</f>
        <v>59065.678397774907</v>
      </c>
      <c r="CT2023" s="14">
        <f>Таблица1[[#This Row],[Lкан_прям, мм]]+Таблица1[[#This Row],[Lкан_дуг, мм]]+Таблица1[[#This Row],[Lкан_леб,мм]]</f>
        <v>85045.326329871838</v>
      </c>
      <c r="CU2023" s="16">
        <f>Таблица1[[#This Row],[Lкан_леб,мм]]</f>
        <v>57992.022593769078</v>
      </c>
      <c r="CV2023" s="14">
        <f>2534431-(Таблица1[[#This Row],[Т23]]+Таблица1[[#This Row],[угол обхв3]])</f>
        <v>2449047.6962638972</v>
      </c>
      <c r="CW2023" s="50">
        <f>SUM(X2023:AC2023,AD2023:AI2023)-Таблица1[[#This Row],[lподв_min, мм]]</f>
        <v>22241.287055881003</v>
      </c>
      <c r="CX2023" s="17">
        <f>CW2462-Таблица1[[#This Row],[Суммарная длина каната]]</f>
        <v>-2426001.7522134348</v>
      </c>
    </row>
    <row r="2024" spans="1:102" x14ac:dyDescent="0.25">
      <c r="A2024" s="21">
        <v>2023</v>
      </c>
      <c r="B2024" s="10">
        <v>51.215510204081617</v>
      </c>
      <c r="C2024" s="10">
        <v>141.87959183673468</v>
      </c>
      <c r="D2024" s="11">
        <v>14932.371601402785</v>
      </c>
      <c r="E2024" s="11">
        <v>20866.127373667794</v>
      </c>
      <c r="F2024" s="11">
        <v>14791.978353679915</v>
      </c>
      <c r="G2024" s="11">
        <v>20869.403956312104</v>
      </c>
      <c r="H2024" s="11">
        <v>15340.371111402786</v>
      </c>
      <c r="I2024" s="11">
        <v>16000.730189981607</v>
      </c>
      <c r="J2024" s="11">
        <v>4865.3971836861874</v>
      </c>
      <c r="K2024" s="11">
        <v>25979.647932087624</v>
      </c>
      <c r="L2024" s="11">
        <v>1073.6558040151338</v>
      </c>
      <c r="M2024" s="11">
        <v>57992.022593769078</v>
      </c>
      <c r="N2024" s="11">
        <v>6351.0702375090132</v>
      </c>
      <c r="O2024" s="11">
        <v>19989.605107778851</v>
      </c>
      <c r="P2024" s="43">
        <v>8021.3201585719653</v>
      </c>
      <c r="Q2024" s="11">
        <v>21070.62176123395</v>
      </c>
      <c r="R2024" s="11">
        <v>13479.678869985712</v>
      </c>
      <c r="S2024" s="11">
        <v>21563.118641968915</v>
      </c>
      <c r="T2024" s="11">
        <v>14857.186589861854</v>
      </c>
      <c r="U2024" s="11">
        <v>21767.53361617979</v>
      </c>
      <c r="V2024" s="11">
        <v>14932.371601402785</v>
      </c>
      <c r="W2024" s="11">
        <v>20866.127373667794</v>
      </c>
      <c r="X2024" s="12">
        <v>0</v>
      </c>
      <c r="Y2024" s="12">
        <v>103.90095524478279</v>
      </c>
      <c r="Z2024" s="12">
        <v>197.64867311821402</v>
      </c>
      <c r="AA2024" s="44">
        <v>232.04019061955862</v>
      </c>
      <c r="AB2024" s="45">
        <v>47.253829333783841</v>
      </c>
      <c r="AC2024" s="12">
        <v>492.81215569879453</v>
      </c>
      <c r="AD2024" s="12">
        <v>12125.392604622626</v>
      </c>
      <c r="AE2024" s="12">
        <v>1989.5556800095003</v>
      </c>
      <c r="AF2024" s="12">
        <v>5480.5321821881489</v>
      </c>
      <c r="AG2024" s="44">
        <v>1128.4755203370598</v>
      </c>
      <c r="AH2024" s="45">
        <v>390.29476040552368</v>
      </c>
      <c r="AI2024" s="12">
        <v>4865.3971845247634</v>
      </c>
      <c r="AJ2024" s="12">
        <v>-47.502588957167738</v>
      </c>
      <c r="AK2024" s="12">
        <v>-32.911691352011587</v>
      </c>
      <c r="AL2024" s="12">
        <v>-5.1557237146721979</v>
      </c>
      <c r="AM2024" s="44">
        <v>27.42987334393521</v>
      </c>
      <c r="AN2024" s="45">
        <v>20.793978768794769</v>
      </c>
      <c r="AO2024" s="12">
        <v>89.999999882238214</v>
      </c>
      <c r="AP2024" s="12">
        <v>-2141.1439182533222</v>
      </c>
      <c r="AQ2024" s="12">
        <v>6129.3851652884778</v>
      </c>
      <c r="AR2024" s="12">
        <v>7984.6560681770725</v>
      </c>
      <c r="AS2024" s="44">
        <v>13667.629218409564</v>
      </c>
      <c r="AT2024" s="45">
        <v>14712.343032376148</v>
      </c>
      <c r="AU2024" s="12">
        <v>15340.371601402785</v>
      </c>
      <c r="AV2024" s="12">
        <v>11325.085008609658</v>
      </c>
      <c r="AW2024" s="12">
        <v>20332.124784227632</v>
      </c>
      <c r="AX2024" s="12">
        <v>21476.971049993655</v>
      </c>
      <c r="AY2024" s="44">
        <v>21925.249373235059</v>
      </c>
      <c r="AZ2024" s="45">
        <v>21386.109516449731</v>
      </c>
      <c r="BA2024" s="12">
        <v>20866.12737450637</v>
      </c>
      <c r="BB2024" s="12">
        <v>6050.2486293399252</v>
      </c>
      <c r="BC2024" s="12">
        <v>7799.6350863514299</v>
      </c>
      <c r="BD2024" s="12">
        <v>13443.014779590818</v>
      </c>
      <c r="BE2024" s="44">
        <v>14669.236241438002</v>
      </c>
      <c r="BF2024" s="45">
        <v>15077.21515888849</v>
      </c>
      <c r="BG2024" s="12">
        <v>15340.371611402787</v>
      </c>
      <c r="BH2024" s="12">
        <v>20265.232319894352</v>
      </c>
      <c r="BI2024" s="12">
        <v>21413.141437682731</v>
      </c>
      <c r="BJ2024" s="12">
        <v>21969.467930728621</v>
      </c>
      <c r="BK2024" s="44">
        <v>21405.402884913645</v>
      </c>
      <c r="BL2024" s="45">
        <v>21247.551473397853</v>
      </c>
      <c r="BM2024" s="12">
        <v>16000.730189981607</v>
      </c>
      <c r="BN2024" s="12">
        <v>0</v>
      </c>
      <c r="BO2024" s="12">
        <v>14.590897605156149</v>
      </c>
      <c r="BP2024" s="12">
        <v>27.755967637339388</v>
      </c>
      <c r="BQ2024" s="48">
        <v>32.585597058607412</v>
      </c>
      <c r="BR2024" s="49">
        <v>6.6358945751404432</v>
      </c>
      <c r="BS2024" s="13">
        <v>69.206021113443455</v>
      </c>
      <c r="BT2024" s="12">
        <v>337.97740623092017</v>
      </c>
      <c r="BV2024" s="14">
        <f>Таблица1[[#This Row],[Lкан_леб,мм]]</f>
        <v>57992.022593769078</v>
      </c>
      <c r="BW2024" s="50">
        <f>Таблица1[[#This Row],[угол обхв4]]+Таблица1[[#This Row],[Lдуг 3,мм]]</f>
        <v>12125.392604622626</v>
      </c>
      <c r="BX2024" s="54">
        <f>Таблица1[[#This Row],[угол обхв5]]+Таблица1[[#This Row],[Y5, мм]]</f>
        <v>58095.92354901386</v>
      </c>
      <c r="BY2024" s="14">
        <f>Таблица1[[#This Row],[угол обхв6]]+Таблица1[[#This Row],[Lдуг 4,мм]]</f>
        <v>14114.948284632126</v>
      </c>
      <c r="BZ2024" s="14">
        <f>Таблица1[[#This Row],[Т1]]+Таблица1[[#This Row],[X6, мм]]</f>
        <v>58293.572222132076</v>
      </c>
      <c r="CA2024" s="14">
        <f>Таблица1[[#This Row],[Т2]]+Таблица1[[#This Row],[Lдуг 5,мм]]</f>
        <v>19595.480466820274</v>
      </c>
      <c r="CB2024" s="14">
        <f>Таблица1[[#This Row],[Т3]]+Таблица1[[#This Row],[Y6, мм]]</f>
        <v>58525.612412751638</v>
      </c>
      <c r="CC2024" s="14">
        <f>Таблица1[[#This Row],[Т4]]+Таблица1[[#This Row],[Lдуг 6,мм]]</f>
        <v>20723.955987157333</v>
      </c>
      <c r="CD2024" s="14">
        <f>Таблица1[[#This Row],[Т5]]+Таблица1[[#This Row],[Lдуг 1,мм]]</f>
        <v>58572.866242085423</v>
      </c>
      <c r="CE2024" s="14">
        <f>Таблица1[[#This Row],[Т6]]+Таблица1[[#This Row],[Lпрям1, мм]]</f>
        <v>21114.250747562855</v>
      </c>
      <c r="CF2024" s="15">
        <f>Таблица1[[#This Row],[Т7]]+Таблица1[[#This Row],[Lдуг 2,мм]]</f>
        <v>59065.678397784221</v>
      </c>
      <c r="CG2024" s="14">
        <f>Таблица1[[#This Row],[Т8]]+Таблица1[[#This Row],[Lпрям2, мм]]</f>
        <v>25979.647932087617</v>
      </c>
      <c r="CH2024" s="14">
        <f>Таблица1[[#This Row],[Т9]]-Таблица1[[#This Row],[Т9]]</f>
        <v>0</v>
      </c>
      <c r="CI2024" s="50">
        <f>Таблица1[[#This Row],[Т9]]-Таблица1[[#This Row],[Т8]]</f>
        <v>37951.427650221362</v>
      </c>
      <c r="CJ2024" s="54">
        <f>Таблица1[[#This Row],[Т9]]-Таблица1[[#This Row],[Т7]]</f>
        <v>492.81215569879714</v>
      </c>
      <c r="CK2024" s="14">
        <f>Таблица1[[#This Row],[Т9]]-Таблица1[[#This Row],[Т6]]</f>
        <v>38341.722410626884</v>
      </c>
      <c r="CL2024" s="14">
        <f>Таблица1[[#This Row],[Т9]]-Таблица1[[#This Row],[Т5]]</f>
        <v>540.06598503258283</v>
      </c>
      <c r="CM2024" s="14">
        <f>Таблица1[[#This Row],[Т9]]-Таблица1[[#This Row],[Т4]]</f>
        <v>39470.197930963943</v>
      </c>
      <c r="CN2024" s="14">
        <f>Таблица1[[#This Row],[Т9]]-Таблица1[[#This Row],[Т3]]</f>
        <v>772.10617565214488</v>
      </c>
      <c r="CO2024" s="14">
        <f>Таблица1[[#This Row],[Т9]]-Таблица1[[#This Row],[Т2]]</f>
        <v>44950.730113152094</v>
      </c>
      <c r="CP2024" s="14">
        <f>Таблица1[[#This Row],[Т9]]-Таблица1[[#This Row],[Т1]]</f>
        <v>969.7548487703607</v>
      </c>
      <c r="CQ2024" s="14">
        <f>Таблица1[[#This Row],[Т9]]-Таблица1[[#This Row],[угол обхв6]]</f>
        <v>46940.285793161594</v>
      </c>
      <c r="CR2024" s="14">
        <f>Таблица1[[#This Row],[Т9]]-Таблица1[[#This Row],[угол обхв5]]</f>
        <v>1073.6558040151431</v>
      </c>
      <c r="CS2024" s="14">
        <f>Таблица1[[#This Row],[Т9]]-Таблица1[[#This Row],[угол обхв4]]</f>
        <v>59065.678397784221</v>
      </c>
      <c r="CT2024" s="14">
        <f>Таблица1[[#This Row],[Lкан_прям, мм]]+Таблица1[[#This Row],[Lкан_дуг, мм]]+Таблица1[[#This Row],[Lкан_леб,мм]]</f>
        <v>85045.326329871838</v>
      </c>
      <c r="CU2024" s="16">
        <f>Таблица1[[#This Row],[Lкан_леб,мм]]</f>
        <v>57992.022593769078</v>
      </c>
      <c r="CV2024" s="14">
        <f>2534431-(Таблица1[[#This Row],[Т23]]+Таблица1[[#This Row],[угол обхв3]])</f>
        <v>2449047.6962638972</v>
      </c>
      <c r="CW2024" s="50">
        <f>SUM(X2024:AC2024,AD2024:AI2024)-Таблица1[[#This Row],[lподв_min, мм]]</f>
        <v>22187.906552416563</v>
      </c>
      <c r="CX2024" s="17">
        <f>CW2463-Таблица1[[#This Row],[Суммарная длина каната]]</f>
        <v>-2426028.1255883514</v>
      </c>
    </row>
    <row r="2025" spans="1:102" x14ac:dyDescent="0.25">
      <c r="A2025" s="21">
        <v>2024</v>
      </c>
      <c r="B2025" s="10">
        <v>51.215510204081617</v>
      </c>
      <c r="C2025" s="10">
        <v>144.56367346938774</v>
      </c>
      <c r="D2025" s="11">
        <v>14839.12998572472</v>
      </c>
      <c r="E2025" s="11">
        <v>21234.880404912088</v>
      </c>
      <c r="F2025" s="11">
        <v>14698.737321221526</v>
      </c>
      <c r="G2025" s="11">
        <v>21231.578927410432</v>
      </c>
      <c r="H2025" s="11">
        <v>15247.129495724721</v>
      </c>
      <c r="I2025" s="11">
        <v>16315.990137555606</v>
      </c>
      <c r="J2025" s="11">
        <v>4918.8902673564844</v>
      </c>
      <c r="K2025" s="11">
        <v>25979.6479320785</v>
      </c>
      <c r="L2025" s="11">
        <v>1073.6558040242587</v>
      </c>
      <c r="M2025" s="11">
        <v>57992.022593769078</v>
      </c>
      <c r="N2025" s="11">
        <v>6351.0702375090132</v>
      </c>
      <c r="O2025" s="11">
        <v>19989.605107778851</v>
      </c>
      <c r="P2025" s="43">
        <v>7926.0842390356574</v>
      </c>
      <c r="Q2025" s="11">
        <v>21115.513306496108</v>
      </c>
      <c r="R2025" s="11">
        <v>13355.391613893455</v>
      </c>
      <c r="S2025" s="11">
        <v>21863.07897539399</v>
      </c>
      <c r="T2025" s="11">
        <v>14721.815568574439</v>
      </c>
      <c r="U2025" s="11">
        <v>22131.776902579848</v>
      </c>
      <c r="V2025" s="11">
        <v>14839.12998572472</v>
      </c>
      <c r="W2025" s="11">
        <v>21234.880404912088</v>
      </c>
      <c r="X2025" s="12">
        <v>0</v>
      </c>
      <c r="Y2025" s="12">
        <v>85.047428280240979</v>
      </c>
      <c r="Z2025" s="12">
        <v>197.38900683485858</v>
      </c>
      <c r="AA2025" s="44">
        <v>232.04019061955873</v>
      </c>
      <c r="AB2025" s="45">
        <v>47.253829333786626</v>
      </c>
      <c r="AC2025" s="12">
        <v>511.925348955814</v>
      </c>
      <c r="AD2025" s="12">
        <v>12125.392604622626</v>
      </c>
      <c r="AE2025" s="12">
        <v>1936.0625963392074</v>
      </c>
      <c r="AF2025" s="12">
        <v>5480.532182188148</v>
      </c>
      <c r="AG2025" s="44">
        <v>1128.4755203370601</v>
      </c>
      <c r="AH2025" s="45">
        <v>390.29476040551799</v>
      </c>
      <c r="AI2025" s="12">
        <v>4918.8902681859399</v>
      </c>
      <c r="AJ2025" s="12">
        <v>-47.502588957167738</v>
      </c>
      <c r="AK2025" s="12">
        <v>-35.559307832414376</v>
      </c>
      <c r="AL2025" s="12">
        <v>-7.8398053473252753</v>
      </c>
      <c r="AM2025" s="44">
        <v>24.745791711282155</v>
      </c>
      <c r="AN2025" s="45">
        <v>18.109897136141321</v>
      </c>
      <c r="AO2025" s="12">
        <v>89.999999883518868</v>
      </c>
      <c r="AP2025" s="12">
        <v>-2141.1439182533222</v>
      </c>
      <c r="AQ2025" s="12">
        <v>6113.7997350235883</v>
      </c>
      <c r="AR2025" s="12">
        <v>7870.431469784231</v>
      </c>
      <c r="AS2025" s="44">
        <v>13526.177572034638</v>
      </c>
      <c r="AT2025" s="45">
        <v>14594.99259773085</v>
      </c>
      <c r="AU2025" s="12">
        <v>15247.129985724718</v>
      </c>
      <c r="AV2025" s="12">
        <v>11325.085008609658</v>
      </c>
      <c r="AW2025" s="12">
        <v>20321.518814411033</v>
      </c>
      <c r="AX2025" s="12">
        <v>21519.699859061438</v>
      </c>
      <c r="AY2025" s="44">
        <v>22233.613935285492</v>
      </c>
      <c r="AZ2025" s="45">
        <v>21743.988385387285</v>
      </c>
      <c r="BA2025" s="12">
        <v>21234.880405741544</v>
      </c>
      <c r="BB2025" s="12">
        <v>6050.2486293399252</v>
      </c>
      <c r="BC2025" s="12">
        <v>7688.8137365502316</v>
      </c>
      <c r="BD2025" s="12">
        <v>13299.738844642026</v>
      </c>
      <c r="BE2025" s="44">
        <v>14551.029610433254</v>
      </c>
      <c r="BF2025" s="45">
        <v>14965.952956568306</v>
      </c>
      <c r="BG2025" s="12">
        <v>15247.129995724721</v>
      </c>
      <c r="BH2025" s="12">
        <v>20265.232319894352</v>
      </c>
      <c r="BI2025" s="12">
        <v>21447.42701312829</v>
      </c>
      <c r="BJ2025" s="12">
        <v>22267.26552795932</v>
      </c>
      <c r="BK2025" s="44">
        <v>21761.241942688343</v>
      </c>
      <c r="BL2025" s="45">
        <v>21622.668922104651</v>
      </c>
      <c r="BM2025" s="12">
        <v>16315.990137555606</v>
      </c>
      <c r="BN2025" s="12">
        <v>0</v>
      </c>
      <c r="BO2025" s="12">
        <v>11.943281124753355</v>
      </c>
      <c r="BP2025" s="12">
        <v>27.719502485089105</v>
      </c>
      <c r="BQ2025" s="48">
        <v>32.585597058607426</v>
      </c>
      <c r="BR2025" s="49">
        <v>6.635894575140834</v>
      </c>
      <c r="BS2025" s="13">
        <v>71.890102747377554</v>
      </c>
      <c r="BT2025" s="12">
        <v>337.97740623092017</v>
      </c>
      <c r="BV2025" s="14">
        <f>Таблица1[[#This Row],[Lкан_леб,мм]]</f>
        <v>57992.022593769078</v>
      </c>
      <c r="BW2025" s="50">
        <f>Таблица1[[#This Row],[угол обхв4]]+Таблица1[[#This Row],[Lдуг 3,мм]]</f>
        <v>12125.392604622626</v>
      </c>
      <c r="BX2025" s="54">
        <f>Таблица1[[#This Row],[угол обхв5]]+Таблица1[[#This Row],[Y5, мм]]</f>
        <v>58077.070022049316</v>
      </c>
      <c r="BY2025" s="14">
        <f>Таблица1[[#This Row],[угол обхв6]]+Таблица1[[#This Row],[Lдуг 4,мм]]</f>
        <v>14061.455200961833</v>
      </c>
      <c r="BZ2025" s="14">
        <f>Таблица1[[#This Row],[Т1]]+Таблица1[[#This Row],[X6, мм]]</f>
        <v>58274.459028884172</v>
      </c>
      <c r="CA2025" s="14">
        <f>Таблица1[[#This Row],[Т2]]+Таблица1[[#This Row],[Lдуг 5,мм]]</f>
        <v>19541.987383149979</v>
      </c>
      <c r="CB2025" s="14">
        <f>Таблица1[[#This Row],[Т3]]+Таблица1[[#This Row],[Y6, мм]]</f>
        <v>58506.499219503734</v>
      </c>
      <c r="CC2025" s="14">
        <f>Таблица1[[#This Row],[Т4]]+Таблица1[[#This Row],[Lдуг 6,мм]]</f>
        <v>20670.462903487038</v>
      </c>
      <c r="CD2025" s="14">
        <f>Таблица1[[#This Row],[Т5]]+Таблица1[[#This Row],[Lдуг 1,мм]]</f>
        <v>58553.75304883752</v>
      </c>
      <c r="CE2025" s="14">
        <f>Таблица1[[#This Row],[Т6]]+Таблица1[[#This Row],[Lпрям1, мм]]</f>
        <v>21060.757663892557</v>
      </c>
      <c r="CF2025" s="15">
        <f>Таблица1[[#This Row],[Т7]]+Таблица1[[#This Row],[Lдуг 2,мм]]</f>
        <v>59065.67839779333</v>
      </c>
      <c r="CG2025" s="14">
        <f>Таблица1[[#This Row],[Т8]]+Таблица1[[#This Row],[Lпрям2, мм]]</f>
        <v>25979.647932078497</v>
      </c>
      <c r="CH2025" s="14">
        <f>Таблица1[[#This Row],[Т9]]-Таблица1[[#This Row],[Т9]]</f>
        <v>0</v>
      </c>
      <c r="CI2025" s="50">
        <f>Таблица1[[#This Row],[Т9]]-Таблица1[[#This Row],[Т8]]</f>
        <v>38004.92073390077</v>
      </c>
      <c r="CJ2025" s="54">
        <f>Таблица1[[#This Row],[Т9]]-Таблица1[[#This Row],[Т7]]</f>
        <v>511.92534895581048</v>
      </c>
      <c r="CK2025" s="14">
        <f>Таблица1[[#This Row],[Т9]]-Таблица1[[#This Row],[Т6]]</f>
        <v>38395.215494306292</v>
      </c>
      <c r="CL2025" s="14">
        <f>Таблица1[[#This Row],[Т9]]-Таблица1[[#This Row],[Т5]]</f>
        <v>559.17917828959617</v>
      </c>
      <c r="CM2025" s="14">
        <f>Таблица1[[#This Row],[Т9]]-Таблица1[[#This Row],[Т4]]</f>
        <v>39523.691014643351</v>
      </c>
      <c r="CN2025" s="14">
        <f>Таблица1[[#This Row],[Т9]]-Таблица1[[#This Row],[Т3]]</f>
        <v>791.21936890915822</v>
      </c>
      <c r="CO2025" s="14">
        <f>Таблица1[[#This Row],[Т9]]-Таблица1[[#This Row],[Т2]]</f>
        <v>45004.223196831495</v>
      </c>
      <c r="CP2025" s="14">
        <f>Таблица1[[#This Row],[Т9]]-Таблица1[[#This Row],[Т1]]</f>
        <v>988.60837574401376</v>
      </c>
      <c r="CQ2025" s="14">
        <f>Таблица1[[#This Row],[Т9]]-Таблица1[[#This Row],[угол обхв6]]</f>
        <v>46940.285793170704</v>
      </c>
      <c r="CR2025" s="14">
        <f>Таблица1[[#This Row],[Т9]]-Таблица1[[#This Row],[угол обхв5]]</f>
        <v>1073.6558040242526</v>
      </c>
      <c r="CS2025" s="14">
        <f>Таблица1[[#This Row],[Т9]]-Таблица1[[#This Row],[угол обхв4]]</f>
        <v>59065.67839779333</v>
      </c>
      <c r="CT2025" s="14">
        <f>Таблица1[[#This Row],[Lкан_прям, мм]]+Таблица1[[#This Row],[Lкан_дуг, мм]]+Таблица1[[#This Row],[Lкан_леб,мм]]</f>
        <v>85045.326329871838</v>
      </c>
      <c r="CU2025" s="16">
        <f>Таблица1[[#This Row],[Lкан_леб,мм]]</f>
        <v>57992.022593769078</v>
      </c>
      <c r="CV2025" s="14">
        <f>2534431-(Таблица1[[#This Row],[Т23]]+Таблица1[[#This Row],[угол обхв3]])</f>
        <v>2449047.6962638972</v>
      </c>
      <c r="CW2025" s="50">
        <f>SUM(X2025:AC2025,AD2025:AI2025)-Таблица1[[#This Row],[lподв_min, мм]]</f>
        <v>22134.413468746272</v>
      </c>
      <c r="CX2025" s="17">
        <f>CW2464-Таблица1[[#This Row],[Суммарная длина каната]]</f>
        <v>-2426055.9857414369</v>
      </c>
    </row>
    <row r="2026" spans="1:102" x14ac:dyDescent="0.25">
      <c r="A2026" s="21">
        <v>2025</v>
      </c>
      <c r="B2026" s="10">
        <v>51.215510204081617</v>
      </c>
      <c r="C2026" s="10">
        <v>147.2477551020408</v>
      </c>
      <c r="D2026" s="11">
        <v>14728.722353529822</v>
      </c>
      <c r="E2026" s="11">
        <v>21598.862480980715</v>
      </c>
      <c r="F2026" s="11">
        <v>14588.638315120616</v>
      </c>
      <c r="G2026" s="11">
        <v>21588.990187277224</v>
      </c>
      <c r="H2026" s="11">
        <v>15136.721863529821</v>
      </c>
      <c r="I2026" s="11">
        <v>16626.479330879873</v>
      </c>
      <c r="J2026" s="11">
        <v>4972.3831501008426</v>
      </c>
      <c r="K2026" s="11">
        <v>25979.647932069576</v>
      </c>
      <c r="L2026" s="11">
        <v>1073.6558040331902</v>
      </c>
      <c r="M2026" s="11">
        <v>57992.022593769078</v>
      </c>
      <c r="N2026" s="11">
        <v>6351.0702375090132</v>
      </c>
      <c r="O2026" s="11">
        <v>19989.605107778851</v>
      </c>
      <c r="P2026" s="43">
        <v>7828.8505775471349</v>
      </c>
      <c r="Q2026" s="11">
        <v>21155.895806164728</v>
      </c>
      <c r="R2026" s="11">
        <v>13217.193889103755</v>
      </c>
      <c r="S2026" s="11">
        <v>22156.889990365136</v>
      </c>
      <c r="T2026" s="11">
        <v>14569.535936457196</v>
      </c>
      <c r="U2026" s="11">
        <v>22489.281306376706</v>
      </c>
      <c r="V2026" s="11">
        <v>14728.722353529822</v>
      </c>
      <c r="W2026" s="11">
        <v>21598.862480980715</v>
      </c>
      <c r="X2026" s="12">
        <v>0</v>
      </c>
      <c r="Y2026" s="12">
        <v>65.665459677916843</v>
      </c>
      <c r="Z2026" s="12">
        <v>197.65778218928531</v>
      </c>
      <c r="AA2026" s="44">
        <v>232.04019061956004</v>
      </c>
      <c r="AB2026" s="45">
        <v>47.253829333790677</v>
      </c>
      <c r="AC2026" s="12">
        <v>531.03854221263748</v>
      </c>
      <c r="AD2026" s="12">
        <v>12125.392604622626</v>
      </c>
      <c r="AE2026" s="12">
        <v>1882.5697135948528</v>
      </c>
      <c r="AF2026" s="12">
        <v>5480.5321821881507</v>
      </c>
      <c r="AG2026" s="44">
        <v>1128.4755203370612</v>
      </c>
      <c r="AH2026" s="45">
        <v>390.29476040551003</v>
      </c>
      <c r="AI2026" s="12">
        <v>4972.3831509213742</v>
      </c>
      <c r="AJ2026" s="12">
        <v>-47.502588957167738</v>
      </c>
      <c r="AK2026" s="12">
        <v>-38.281133811748319</v>
      </c>
      <c r="AL2026" s="12">
        <v>-10.523886979978364</v>
      </c>
      <c r="AM2026" s="44">
        <v>22.06171007862925</v>
      </c>
      <c r="AN2026" s="45">
        <v>15.425815503487847</v>
      </c>
      <c r="AO2026" s="12">
        <v>89.999999884771995</v>
      </c>
      <c r="AP2026" s="12">
        <v>-2141.1439182533222</v>
      </c>
      <c r="AQ2026" s="12">
        <v>6098.3058370700046</v>
      </c>
      <c r="AR2026" s="12">
        <v>7754.3312400855111</v>
      </c>
      <c r="AS2026" s="44">
        <v>13370.440726575727</v>
      </c>
      <c r="AT2026" s="45">
        <v>14461.011821156779</v>
      </c>
      <c r="AU2026" s="12">
        <v>15136.722353529822</v>
      </c>
      <c r="AV2026" s="12">
        <v>11325.085008609658</v>
      </c>
      <c r="AW2026" s="12">
        <v>20309.877113846673</v>
      </c>
      <c r="AX2026" s="12">
        <v>21557.032775720367</v>
      </c>
      <c r="AY2026" s="44">
        <v>22535.016168782924</v>
      </c>
      <c r="AZ2026" s="45">
        <v>22095.979238751501</v>
      </c>
      <c r="BA2026" s="12">
        <v>21598.862481801247</v>
      </c>
      <c r="BB2026" s="12">
        <v>6050.2486293399252</v>
      </c>
      <c r="BC2026" s="12">
        <v>7576.0861771081263</v>
      </c>
      <c r="BD2026" s="12">
        <v>13142.674551642132</v>
      </c>
      <c r="BE2026" s="44">
        <v>14416.289098985224</v>
      </c>
      <c r="BF2026" s="45">
        <v>14837.246468830239</v>
      </c>
      <c r="BG2026" s="12">
        <v>15136.722363529821</v>
      </c>
      <c r="BH2026" s="12">
        <v>20265.232319894352</v>
      </c>
      <c r="BI2026" s="12">
        <v>21476.167812232554</v>
      </c>
      <c r="BJ2026" s="12">
        <v>22558.026959920775</v>
      </c>
      <c r="BK2026" s="44">
        <v>22111.155127958918</v>
      </c>
      <c r="BL2026" s="45">
        <v>21992.164548605924</v>
      </c>
      <c r="BM2026" s="12">
        <v>16626.479330879873</v>
      </c>
      <c r="BN2026" s="12">
        <v>0</v>
      </c>
      <c r="BO2026" s="12">
        <v>9.221455145419414</v>
      </c>
      <c r="BP2026" s="12">
        <v>27.757246831769955</v>
      </c>
      <c r="BQ2026" s="48">
        <v>32.585597058607611</v>
      </c>
      <c r="BR2026" s="49">
        <v>6.6358945751414034</v>
      </c>
      <c r="BS2026" s="13">
        <v>74.574184381284155</v>
      </c>
      <c r="BT2026" s="12">
        <v>337.97740623092017</v>
      </c>
      <c r="BV2026" s="14">
        <f>Таблица1[[#This Row],[Lкан_леб,мм]]</f>
        <v>57992.022593769078</v>
      </c>
      <c r="BW2026" s="50">
        <f>Таблица1[[#This Row],[угол обхв4]]+Таблица1[[#This Row],[Lдуг 3,мм]]</f>
        <v>12125.392604622626</v>
      </c>
      <c r="BX2026" s="54">
        <f>Таблица1[[#This Row],[угол обхв5]]+Таблица1[[#This Row],[Y5, мм]]</f>
        <v>58057.688053446996</v>
      </c>
      <c r="BY2026" s="14">
        <f>Таблица1[[#This Row],[угол обхв6]]+Таблица1[[#This Row],[Lдуг 4,мм]]</f>
        <v>14007.962318217478</v>
      </c>
      <c r="BZ2026" s="14">
        <f>Таблица1[[#This Row],[Т1]]+Таблица1[[#This Row],[X6, мм]]</f>
        <v>58255.345835636283</v>
      </c>
      <c r="CA2026" s="14">
        <f>Таблица1[[#This Row],[Т2]]+Таблица1[[#This Row],[Lдуг 5,мм]]</f>
        <v>19488.494500405628</v>
      </c>
      <c r="CB2026" s="14">
        <f>Таблица1[[#This Row],[Т3]]+Таблица1[[#This Row],[Y6, мм]]</f>
        <v>58487.386026255845</v>
      </c>
      <c r="CC2026" s="14">
        <f>Таблица1[[#This Row],[Т4]]+Таблица1[[#This Row],[Lдуг 6,мм]]</f>
        <v>20616.97002074269</v>
      </c>
      <c r="CD2026" s="14">
        <f>Таблица1[[#This Row],[Т5]]+Таблица1[[#This Row],[Lдуг 1,мм]]</f>
        <v>58534.639855589638</v>
      </c>
      <c r="CE2026" s="14">
        <f>Таблица1[[#This Row],[Т6]]+Таблица1[[#This Row],[Lпрям1, мм]]</f>
        <v>21007.264781148202</v>
      </c>
      <c r="CF2026" s="15">
        <f>Таблица1[[#This Row],[Т7]]+Таблица1[[#This Row],[Lдуг 2,мм]]</f>
        <v>59065.678397802272</v>
      </c>
      <c r="CG2026" s="14">
        <f>Таблица1[[#This Row],[Т8]]+Таблица1[[#This Row],[Lпрям2, мм]]</f>
        <v>25979.647932069576</v>
      </c>
      <c r="CH2026" s="14">
        <f>Таблица1[[#This Row],[Т9]]-Таблица1[[#This Row],[Т9]]</f>
        <v>0</v>
      </c>
      <c r="CI2026" s="50">
        <f>Таблица1[[#This Row],[Т9]]-Таблица1[[#This Row],[Т8]]</f>
        <v>38058.41361665407</v>
      </c>
      <c r="CJ2026" s="54">
        <f>Таблица1[[#This Row],[Т9]]-Таблица1[[#This Row],[Т7]]</f>
        <v>531.03854221263464</v>
      </c>
      <c r="CK2026" s="14">
        <f>Таблица1[[#This Row],[Т9]]-Таблица1[[#This Row],[Т6]]</f>
        <v>38448.708377059578</v>
      </c>
      <c r="CL2026" s="14">
        <f>Таблица1[[#This Row],[Т9]]-Таблица1[[#This Row],[Т5]]</f>
        <v>578.2923715464276</v>
      </c>
      <c r="CM2026" s="14">
        <f>Таблица1[[#This Row],[Т9]]-Таблица1[[#This Row],[Т4]]</f>
        <v>39577.183897396644</v>
      </c>
      <c r="CN2026" s="14">
        <f>Таблица1[[#This Row],[Т9]]-Таблица1[[#This Row],[Т3]]</f>
        <v>810.33256216598966</v>
      </c>
      <c r="CO2026" s="14">
        <f>Таблица1[[#This Row],[Т9]]-Таблица1[[#This Row],[Т2]]</f>
        <v>45057.716079584796</v>
      </c>
      <c r="CP2026" s="14">
        <f>Таблица1[[#This Row],[Т9]]-Таблица1[[#This Row],[Т1]]</f>
        <v>1007.9903443552757</v>
      </c>
      <c r="CQ2026" s="14">
        <f>Таблица1[[#This Row],[Т9]]-Таблица1[[#This Row],[угол обхв6]]</f>
        <v>46940.285793179646</v>
      </c>
      <c r="CR2026" s="14">
        <f>Таблица1[[#This Row],[Т9]]-Таблица1[[#This Row],[угол обхв5]]</f>
        <v>1073.6558040331947</v>
      </c>
      <c r="CS2026" s="14">
        <f>Таблица1[[#This Row],[Т9]]-Таблица1[[#This Row],[угол обхв4]]</f>
        <v>59065.678397802272</v>
      </c>
      <c r="CT2026" s="14">
        <f>Таблица1[[#This Row],[Lкан_прям, мм]]+Таблица1[[#This Row],[Lкан_дуг, мм]]+Таблица1[[#This Row],[Lкан_леб,мм]]</f>
        <v>85045.326329871838</v>
      </c>
      <c r="CU2026" s="16">
        <f>Таблица1[[#This Row],[Lкан_леб,мм]]</f>
        <v>57992.022593769078</v>
      </c>
      <c r="CV2026" s="14">
        <f>2534431-(Таблица1[[#This Row],[Т23]]+Таблица1[[#This Row],[угол обхв3]])</f>
        <v>2449047.6962638972</v>
      </c>
      <c r="CW2026" s="50">
        <f>SUM(X2026:AC2026,AD2026:AI2026)-Таблица1[[#This Row],[lподв_min, мм]]</f>
        <v>22080.920586001925</v>
      </c>
      <c r="CX2026" s="17">
        <f>CW2465-Таблица1[[#This Row],[Суммарная длина каната]]</f>
        <v>-2426085.310783349</v>
      </c>
    </row>
    <row r="2027" spans="1:102" x14ac:dyDescent="0.25">
      <c r="A2027" s="21">
        <v>2026</v>
      </c>
      <c r="B2027" s="10">
        <v>51.215510204081617</v>
      </c>
      <c r="C2027" s="10">
        <v>149.93183673469386</v>
      </c>
      <c r="D2027" s="11">
        <v>14601.390955967656</v>
      </c>
      <c r="E2027" s="11">
        <v>21957.274969799084</v>
      </c>
      <c r="F2027" s="11">
        <v>14461.92290935412</v>
      </c>
      <c r="G2027" s="11">
        <v>21940.853521208755</v>
      </c>
      <c r="H2027" s="11">
        <v>15009.390465967657</v>
      </c>
      <c r="I2027" s="11">
        <v>16931.521671860082</v>
      </c>
      <c r="J2027" s="11">
        <v>5025.7532979390016</v>
      </c>
      <c r="K2027" s="11">
        <v>25979.647932060863</v>
      </c>
      <c r="L2027" s="11">
        <v>1073.6558040419006</v>
      </c>
      <c r="M2027" s="11">
        <v>57992.022593769078</v>
      </c>
      <c r="N2027" s="11">
        <v>6351.0702375090132</v>
      </c>
      <c r="O2027" s="11">
        <v>19989.605107778851</v>
      </c>
      <c r="P2027" s="43">
        <v>7729.8325195591005</v>
      </c>
      <c r="Q2027" s="11">
        <v>21191.680654889144</v>
      </c>
      <c r="R2027" s="11">
        <v>13065.388922459111</v>
      </c>
      <c r="S2027" s="11">
        <v>22443.907020796156</v>
      </c>
      <c r="T2027" s="11">
        <v>14400.681818200625</v>
      </c>
      <c r="U2027" s="11">
        <v>22839.262408494676</v>
      </c>
      <c r="V2027" s="11">
        <v>14601.390955967656</v>
      </c>
      <c r="W2027" s="11">
        <v>21957.274969799084</v>
      </c>
      <c r="X2027" s="12">
        <v>0</v>
      </c>
      <c r="Y2027" s="12">
        <v>45.709365535941949</v>
      </c>
      <c r="Z2027" s="12">
        <v>198.50068308336347</v>
      </c>
      <c r="AA2027" s="44">
        <v>232.04019061955873</v>
      </c>
      <c r="AB2027" s="45">
        <v>47.253829333789156</v>
      </c>
      <c r="AC2027" s="12">
        <v>550.15173546924734</v>
      </c>
      <c r="AD2027" s="12">
        <v>12125.392604622626</v>
      </c>
      <c r="AE2027" s="12">
        <v>1829.1995657566938</v>
      </c>
      <c r="AF2027" s="12">
        <v>5480.5321821881498</v>
      </c>
      <c r="AG2027" s="44">
        <v>1128.4755203370601</v>
      </c>
      <c r="AH2027" s="45">
        <v>390.2947604055139</v>
      </c>
      <c r="AI2027" s="12">
        <v>5025.7532987508212</v>
      </c>
      <c r="AJ2027" s="12">
        <v>-47.502588957167738</v>
      </c>
      <c r="AK2027" s="12">
        <v>-41.083584718368193</v>
      </c>
      <c r="AL2027" s="12">
        <v>-13.207968612631367</v>
      </c>
      <c r="AM2027" s="44">
        <v>19.377628445976061</v>
      </c>
      <c r="AN2027" s="45">
        <v>12.741733870834871</v>
      </c>
      <c r="AO2027" s="12">
        <v>89.999999885995621</v>
      </c>
      <c r="AP2027" s="12">
        <v>-2141.1439182533222</v>
      </c>
      <c r="AQ2027" s="12">
        <v>6082.949233982471</v>
      </c>
      <c r="AR2027" s="12">
        <v>7636.6101206558469</v>
      </c>
      <c r="AS2027" s="44">
        <v>13200.760392375605</v>
      </c>
      <c r="AT2027" s="45">
        <v>14310.694676870196</v>
      </c>
      <c r="AU2027" s="12">
        <v>15009.390955967654</v>
      </c>
      <c r="AV2027" s="12">
        <v>11325.085008609658</v>
      </c>
      <c r="AW2027" s="12">
        <v>20297.135801316781</v>
      </c>
      <c r="AX2027" s="12">
        <v>21588.887885869048</v>
      </c>
      <c r="AY2027" s="44">
        <v>22828.794751352289</v>
      </c>
      <c r="AZ2027" s="45">
        <v>22441.309755035527</v>
      </c>
      <c r="BA2027" s="12">
        <v>21957.274970610903</v>
      </c>
      <c r="BB2027" s="12">
        <v>6050.2486293399252</v>
      </c>
      <c r="BC2027" s="12">
        <v>7461.7115160325584</v>
      </c>
      <c r="BD2027" s="12">
        <v>12972.166523555859</v>
      </c>
      <c r="BE2027" s="44">
        <v>14265.310348284131</v>
      </c>
      <c r="BF2027" s="45">
        <v>14691.378097298082</v>
      </c>
      <c r="BG2027" s="12">
        <v>15009.390965967657</v>
      </c>
      <c r="BH2027" s="12">
        <v>20265.232319894352</v>
      </c>
      <c r="BI2027" s="12">
        <v>21499.211348427074</v>
      </c>
      <c r="BJ2027" s="12">
        <v>22841.114251776064</v>
      </c>
      <c r="BK2027" s="44">
        <v>22454.374677938544</v>
      </c>
      <c r="BL2027" s="45">
        <v>22355.227623258234</v>
      </c>
      <c r="BM2027" s="12">
        <v>16931.521671860082</v>
      </c>
      <c r="BN2027" s="12">
        <v>0</v>
      </c>
      <c r="BO2027" s="12">
        <v>6.4190042387995447</v>
      </c>
      <c r="BP2027" s="12">
        <v>27.875616105736825</v>
      </c>
      <c r="BQ2027" s="48">
        <v>32.585597058607426</v>
      </c>
      <c r="BR2027" s="49">
        <v>6.6358945751411902</v>
      </c>
      <c r="BS2027" s="13">
        <v>77.258266015160757</v>
      </c>
      <c r="BT2027" s="12">
        <v>337.97740623092017</v>
      </c>
      <c r="BV2027" s="14">
        <f>Таблица1[[#This Row],[Lкан_леб,мм]]</f>
        <v>57992.022593769078</v>
      </c>
      <c r="BW2027" s="50">
        <f>Таблица1[[#This Row],[угол обхв4]]+Таблица1[[#This Row],[Lдуг 3,мм]]</f>
        <v>12125.392604622626</v>
      </c>
      <c r="BX2027" s="54">
        <f>Таблица1[[#This Row],[угол обхв5]]+Таблица1[[#This Row],[Y5, мм]]</f>
        <v>58037.73195930502</v>
      </c>
      <c r="BY2027" s="14">
        <f>Таблица1[[#This Row],[угол обхв6]]+Таблица1[[#This Row],[Lдуг 4,мм]]</f>
        <v>13954.592170379319</v>
      </c>
      <c r="BZ2027" s="14">
        <f>Таблица1[[#This Row],[Т1]]+Таблица1[[#This Row],[X6, мм]]</f>
        <v>58236.232642388386</v>
      </c>
      <c r="CA2027" s="14">
        <f>Таблица1[[#This Row],[Т2]]+Таблица1[[#This Row],[Lдуг 5,мм]]</f>
        <v>19435.124352567469</v>
      </c>
      <c r="CB2027" s="14">
        <f>Таблица1[[#This Row],[Т3]]+Таблица1[[#This Row],[Y6, мм]]</f>
        <v>58468.272833007948</v>
      </c>
      <c r="CC2027" s="14">
        <f>Таблица1[[#This Row],[Т4]]+Таблица1[[#This Row],[Lдуг 6,мм]]</f>
        <v>20563.599872904528</v>
      </c>
      <c r="CD2027" s="14">
        <f>Таблица1[[#This Row],[Т5]]+Таблица1[[#This Row],[Lдуг 1,мм]]</f>
        <v>58515.526662341734</v>
      </c>
      <c r="CE2027" s="14">
        <f>Таблица1[[#This Row],[Т6]]+Таблица1[[#This Row],[Lпрям1, мм]]</f>
        <v>20953.894633310043</v>
      </c>
      <c r="CF2027" s="15">
        <f>Таблица1[[#This Row],[Т7]]+Таблица1[[#This Row],[Lдуг 2,мм]]</f>
        <v>59065.678397810982</v>
      </c>
      <c r="CG2027" s="14">
        <f>Таблица1[[#This Row],[Т8]]+Таблица1[[#This Row],[Lпрям2, мм]]</f>
        <v>25979.647932060863</v>
      </c>
      <c r="CH2027" s="14">
        <f>Таблица1[[#This Row],[Т9]]-Таблица1[[#This Row],[Т9]]</f>
        <v>0</v>
      </c>
      <c r="CI2027" s="50">
        <f>Таблица1[[#This Row],[Т9]]-Таблица1[[#This Row],[Т8]]</f>
        <v>38111.783764500942</v>
      </c>
      <c r="CJ2027" s="54">
        <f>Таблица1[[#This Row],[Т9]]-Таблица1[[#This Row],[Т7]]</f>
        <v>550.1517354692478</v>
      </c>
      <c r="CK2027" s="14">
        <f>Таблица1[[#This Row],[Т9]]-Таблица1[[#This Row],[Т6]]</f>
        <v>38502.07852490645</v>
      </c>
      <c r="CL2027" s="14">
        <f>Таблица1[[#This Row],[Т9]]-Таблица1[[#This Row],[Т5]]</f>
        <v>597.40556480303349</v>
      </c>
      <c r="CM2027" s="14">
        <f>Таблица1[[#This Row],[Т9]]-Таблица1[[#This Row],[Т4]]</f>
        <v>39630.554045243509</v>
      </c>
      <c r="CN2027" s="14">
        <f>Таблица1[[#This Row],[Т9]]-Таблица1[[#This Row],[Т3]]</f>
        <v>829.44575542259554</v>
      </c>
      <c r="CO2027" s="14">
        <f>Таблица1[[#This Row],[Т9]]-Таблица1[[#This Row],[Т2]]</f>
        <v>45111.086227431661</v>
      </c>
      <c r="CP2027" s="14">
        <f>Таблица1[[#This Row],[Т9]]-Таблица1[[#This Row],[Т1]]</f>
        <v>1027.9464385059619</v>
      </c>
      <c r="CQ2027" s="14">
        <f>Таблица1[[#This Row],[Т9]]-Таблица1[[#This Row],[угол обхв6]]</f>
        <v>46940.285793188355</v>
      </c>
      <c r="CR2027" s="14">
        <f>Таблица1[[#This Row],[Т9]]-Таблица1[[#This Row],[угол обхв5]]</f>
        <v>1073.655804041904</v>
      </c>
      <c r="CS2027" s="14">
        <f>Таблица1[[#This Row],[Т9]]-Таблица1[[#This Row],[угол обхв4]]</f>
        <v>59065.678397810982</v>
      </c>
      <c r="CT2027" s="14">
        <f>Таблица1[[#This Row],[Lкан_прям, мм]]+Таблица1[[#This Row],[Lкан_дуг, мм]]+Таблица1[[#This Row],[Lкан_леб,мм]]</f>
        <v>85045.326329871838</v>
      </c>
      <c r="CU2027" s="16">
        <f>Таблица1[[#This Row],[Lкан_леб,мм]]</f>
        <v>57992.022593769078</v>
      </c>
      <c r="CV2027" s="14">
        <f>2534431-(Таблица1[[#This Row],[Т23]]+Таблица1[[#This Row],[угол обхв3]])</f>
        <v>2449047.6962638972</v>
      </c>
      <c r="CW2027" s="50">
        <f>SUM(X2027:AC2027,AD2027:AI2027)-Таблица1[[#This Row],[lподв_min, мм]]</f>
        <v>22027.550438163762</v>
      </c>
      <c r="CX2027" s="17">
        <f>CW2466-Таблица1[[#This Row],[Суммарная длина каната]]</f>
        <v>-2426116.0774147762</v>
      </c>
    </row>
    <row r="2028" spans="1:102" x14ac:dyDescent="0.25">
      <c r="A2028" s="21">
        <v>2027</v>
      </c>
      <c r="B2028" s="10">
        <v>51.215510204081617</v>
      </c>
      <c r="C2028" s="10">
        <v>152.61591836734689</v>
      </c>
      <c r="D2028" s="11">
        <v>14457.415177504881</v>
      </c>
      <c r="E2028" s="11">
        <v>22309.331459814744</v>
      </c>
      <c r="F2028" s="11">
        <v>14318.869136808946</v>
      </c>
      <c r="G2028" s="11">
        <v>22286.396887495204</v>
      </c>
      <c r="H2028" s="11">
        <v>14865.414687504881</v>
      </c>
      <c r="I2028" s="11">
        <v>17230.464181853597</v>
      </c>
      <c r="J2028" s="11">
        <v>5078.8672779611479</v>
      </c>
      <c r="K2028" s="11">
        <v>25979.647932052365</v>
      </c>
      <c r="L2028" s="11">
        <v>1073.6558040503921</v>
      </c>
      <c r="M2028" s="11">
        <v>57992.022593769078</v>
      </c>
      <c r="N2028" s="11">
        <v>6351.0702375090132</v>
      </c>
      <c r="O2028" s="11">
        <v>19989.605107778851</v>
      </c>
      <c r="P2028" s="43">
        <v>7629.2473257617703</v>
      </c>
      <c r="Q2028" s="11">
        <v>21222.789335264632</v>
      </c>
      <c r="R2028" s="11">
        <v>12900.309797161735</v>
      </c>
      <c r="S2028" s="11">
        <v>22723.500307637019</v>
      </c>
      <c r="T2028" s="11">
        <v>14215.623705440532</v>
      </c>
      <c r="U2028" s="11">
        <v>23180.95229712702</v>
      </c>
      <c r="V2028" s="11">
        <v>14457.415177504881</v>
      </c>
      <c r="W2028" s="11">
        <v>22309.331459814744</v>
      </c>
      <c r="X2028" s="12">
        <v>0</v>
      </c>
      <c r="Y2028" s="12">
        <v>25.129628408976401</v>
      </c>
      <c r="Z2028" s="12">
        <v>199.96722696243182</v>
      </c>
      <c r="AA2028" s="44">
        <v>232.04019061955935</v>
      </c>
      <c r="AB2028" s="45">
        <v>47.253829333789795</v>
      </c>
      <c r="AC2028" s="12">
        <v>569.26492872563472</v>
      </c>
      <c r="AD2028" s="12">
        <v>12125.392604622626</v>
      </c>
      <c r="AE2028" s="12">
        <v>1776.08558573454</v>
      </c>
      <c r="AF2028" s="12">
        <v>5480.5321821881489</v>
      </c>
      <c r="AG2028" s="44">
        <v>1128.4755203370623</v>
      </c>
      <c r="AH2028" s="45">
        <v>390.29476040551083</v>
      </c>
      <c r="AI2028" s="12">
        <v>5078.8672787644773</v>
      </c>
      <c r="AJ2028" s="12">
        <v>-47.502588957167738</v>
      </c>
      <c r="AK2028" s="12">
        <v>-43.973614328328516</v>
      </c>
      <c r="AL2028" s="12">
        <v>-15.892050245284436</v>
      </c>
      <c r="AM2028" s="44">
        <v>16.693546813323071</v>
      </c>
      <c r="AN2028" s="45">
        <v>10.057652238181792</v>
      </c>
      <c r="AO2028" s="12">
        <v>89.999999887187883</v>
      </c>
      <c r="AP2028" s="12">
        <v>-2141.1439182533222</v>
      </c>
      <c r="AQ2028" s="12">
        <v>6067.7848097934811</v>
      </c>
      <c r="AR2028" s="12">
        <v>7517.5264095489447</v>
      </c>
      <c r="AS2028" s="44">
        <v>13017.50887391361</v>
      </c>
      <c r="AT2028" s="45">
        <v>14144.37098356462</v>
      </c>
      <c r="AU2028" s="12">
        <v>14865.415177504879</v>
      </c>
      <c r="AV2028" s="12">
        <v>11325.085008609658</v>
      </c>
      <c r="AW2028" s="12">
        <v>20283.226235159065</v>
      </c>
      <c r="AX2028" s="12">
        <v>21615.19529454732</v>
      </c>
      <c r="AY2028" s="44">
        <v>23114.305088069028</v>
      </c>
      <c r="AZ2028" s="45">
        <v>22779.222226525784</v>
      </c>
      <c r="BA2028" s="12">
        <v>22309.331460618076</v>
      </c>
      <c r="BB2028" s="12">
        <v>6050.2486293399252</v>
      </c>
      <c r="BC2028" s="12">
        <v>7345.9618980462392</v>
      </c>
      <c r="BD2028" s="12">
        <v>12788.588880948912</v>
      </c>
      <c r="BE2028" s="44">
        <v>14098.424628688656</v>
      </c>
      <c r="BF2028" s="45">
        <v>14528.667899380793</v>
      </c>
      <c r="BG2028" s="12">
        <v>14865.415187504881</v>
      </c>
      <c r="BH2028" s="12">
        <v>20265.232319894352</v>
      </c>
      <c r="BI2028" s="12">
        <v>21516.41046264485</v>
      </c>
      <c r="BJ2028" s="12">
        <v>23115.906266919708</v>
      </c>
      <c r="BK2028" s="44">
        <v>22790.147516695015</v>
      </c>
      <c r="BL2028" s="45">
        <v>22711.06153041598</v>
      </c>
      <c r="BM2028" s="12">
        <v>17230.464181853597</v>
      </c>
      <c r="BN2028" s="12">
        <v>0</v>
      </c>
      <c r="BO2028" s="12">
        <v>3.5289746288392196</v>
      </c>
      <c r="BP2028" s="12">
        <v>28.081564083044078</v>
      </c>
      <c r="BQ2028" s="48">
        <v>32.585597058607512</v>
      </c>
      <c r="BR2028" s="49">
        <v>6.635894575141279</v>
      </c>
      <c r="BS2028" s="13">
        <v>79.942347649006095</v>
      </c>
      <c r="BT2028" s="12">
        <v>337.97740623092017</v>
      </c>
      <c r="BV2028" s="14">
        <f>Таблица1[[#This Row],[Lкан_леб,мм]]</f>
        <v>57992.022593769078</v>
      </c>
      <c r="BW2028" s="50">
        <f>Таблица1[[#This Row],[угол обхв4]]+Таблица1[[#This Row],[Lдуг 3,мм]]</f>
        <v>12125.392604622626</v>
      </c>
      <c r="BX2028" s="54">
        <f>Таблица1[[#This Row],[угол обхв5]]+Таблица1[[#This Row],[Y5, мм]]</f>
        <v>58017.152222178054</v>
      </c>
      <c r="BY2028" s="14">
        <f>Таблица1[[#This Row],[угол обхв6]]+Таблица1[[#This Row],[Lдуг 4,мм]]</f>
        <v>13901.478190357166</v>
      </c>
      <c r="BZ2028" s="14">
        <f>Таблица1[[#This Row],[Т1]]+Таблица1[[#This Row],[X6, мм]]</f>
        <v>58217.119449140489</v>
      </c>
      <c r="CA2028" s="14">
        <f>Таблица1[[#This Row],[Т2]]+Таблица1[[#This Row],[Lдуг 5,мм]]</f>
        <v>19382.010372545315</v>
      </c>
      <c r="CB2028" s="14">
        <f>Таблица1[[#This Row],[Т3]]+Таблица1[[#This Row],[Y6, мм]]</f>
        <v>58449.159639760052</v>
      </c>
      <c r="CC2028" s="14">
        <f>Таблица1[[#This Row],[Т4]]+Таблица1[[#This Row],[Lдуг 6,мм]]</f>
        <v>20510.485892882378</v>
      </c>
      <c r="CD2028" s="14">
        <f>Таблица1[[#This Row],[Т5]]+Таблица1[[#This Row],[Lдуг 1,мм]]</f>
        <v>58496.413469093844</v>
      </c>
      <c r="CE2028" s="14">
        <f>Таблица1[[#This Row],[Т6]]+Таблица1[[#This Row],[Lпрям1, мм]]</f>
        <v>20900.780653287889</v>
      </c>
      <c r="CF2028" s="15">
        <f>Таблица1[[#This Row],[Т7]]+Таблица1[[#This Row],[Lдуг 2,мм]]</f>
        <v>59065.67839781948</v>
      </c>
      <c r="CG2028" s="14">
        <f>Таблица1[[#This Row],[Т8]]+Таблица1[[#This Row],[Lпрям2, мм]]</f>
        <v>25979.647932052365</v>
      </c>
      <c r="CH2028" s="14">
        <f>Таблица1[[#This Row],[Т9]]-Таблица1[[#This Row],[Т9]]</f>
        <v>0</v>
      </c>
      <c r="CI2028" s="50">
        <f>Таблица1[[#This Row],[Т9]]-Таблица1[[#This Row],[Т8]]</f>
        <v>38164.89774453159</v>
      </c>
      <c r="CJ2028" s="54">
        <f>Таблица1[[#This Row],[Т9]]-Таблица1[[#This Row],[Т7]]</f>
        <v>569.2649287256354</v>
      </c>
      <c r="CK2028" s="14">
        <f>Таблица1[[#This Row],[Т9]]-Таблица1[[#This Row],[Т6]]</f>
        <v>38555.192504937106</v>
      </c>
      <c r="CL2028" s="14">
        <f>Таблица1[[#This Row],[Т9]]-Таблица1[[#This Row],[Т5]]</f>
        <v>616.51875805942836</v>
      </c>
      <c r="CM2028" s="14">
        <f>Таблица1[[#This Row],[Т9]]-Таблица1[[#This Row],[Т4]]</f>
        <v>39683.668025274164</v>
      </c>
      <c r="CN2028" s="14">
        <f>Таблица1[[#This Row],[Т9]]-Таблица1[[#This Row],[Т3]]</f>
        <v>848.55894867899042</v>
      </c>
      <c r="CO2028" s="14">
        <f>Таблица1[[#This Row],[Т9]]-Таблица1[[#This Row],[Т2]]</f>
        <v>45164.200207462316</v>
      </c>
      <c r="CP2028" s="14">
        <f>Таблица1[[#This Row],[Т9]]-Таблица1[[#This Row],[Т1]]</f>
        <v>1048.5261756414257</v>
      </c>
      <c r="CQ2028" s="14">
        <f>Таблица1[[#This Row],[Т9]]-Таблица1[[#This Row],[угол обхв6]]</f>
        <v>46940.285793196854</v>
      </c>
      <c r="CR2028" s="14">
        <f>Таблица1[[#This Row],[Т9]]-Таблица1[[#This Row],[угол обхв5]]</f>
        <v>1073.6558040504024</v>
      </c>
      <c r="CS2028" s="14">
        <f>Таблица1[[#This Row],[Т9]]-Таблица1[[#This Row],[угол обхв4]]</f>
        <v>59065.67839781948</v>
      </c>
      <c r="CT2028" s="14">
        <f>Таблица1[[#This Row],[Lкан_прям, мм]]+Таблица1[[#This Row],[Lкан_дуг, мм]]+Таблица1[[#This Row],[Lкан_леб,мм]]</f>
        <v>85045.326329871838</v>
      </c>
      <c r="CU2028" s="16">
        <f>Таблица1[[#This Row],[Lкан_леб,мм]]</f>
        <v>57992.022593769078</v>
      </c>
      <c r="CV2028" s="14">
        <f>2534431-(Таблица1[[#This Row],[Т23]]+Таблица1[[#This Row],[угол обхв3]])</f>
        <v>2449047.6962638972</v>
      </c>
      <c r="CW2028" s="50">
        <f>SUM(X2028:AC2028,AD2028:AI2028)-Таблица1[[#This Row],[lподв_min, мм]]</f>
        <v>21974.436458141612</v>
      </c>
      <c r="CX2028" s="17">
        <f>CW2467-Таблица1[[#This Row],[Суммарная длина каната]]</f>
        <v>-2426148.2608916862</v>
      </c>
    </row>
    <row r="2029" spans="1:102" x14ac:dyDescent="0.25">
      <c r="A2029" s="21">
        <v>2028</v>
      </c>
      <c r="B2029" s="10">
        <v>51.215510204081617</v>
      </c>
      <c r="C2029" s="10">
        <v>155.29999999999623</v>
      </c>
      <c r="D2029" s="11">
        <v>14297.110922913434</v>
      </c>
      <c r="E2029" s="11">
        <v>22654.259485503568</v>
      </c>
      <c r="F2029" s="11">
        <v>14159.790879235708</v>
      </c>
      <c r="G2029" s="11">
        <v>22624.862111397237</v>
      </c>
      <c r="H2029" s="11">
        <v>14705.110432913434</v>
      </c>
      <c r="I2029" s="11">
        <v>17522.679987190051</v>
      </c>
      <c r="J2029" s="11">
        <v>5131.5794983135165</v>
      </c>
      <c r="K2029" s="11">
        <v>25979.647932044121</v>
      </c>
      <c r="L2029" s="11">
        <v>1073.655804058636</v>
      </c>
      <c r="M2029" s="11">
        <v>57992.022593769078</v>
      </c>
      <c r="N2029" s="11">
        <v>6351.0702375090132</v>
      </c>
      <c r="O2029" s="11">
        <v>19989.605107778851</v>
      </c>
      <c r="P2029" s="43">
        <v>7527.3156953799935</v>
      </c>
      <c r="Q2029" s="11">
        <v>21249.153590111539</v>
      </c>
      <c r="R2029" s="11">
        <v>12722.318721938565</v>
      </c>
      <c r="S2029" s="11">
        <v>22995.056380660681</v>
      </c>
      <c r="T2029" s="11">
        <v>14014.767643843272</v>
      </c>
      <c r="U2029" s="11">
        <v>23513.601252650908</v>
      </c>
      <c r="V2029" s="11">
        <v>14297.110922913434</v>
      </c>
      <c r="W2029" s="11">
        <v>22654.259485503568</v>
      </c>
      <c r="X2029" s="12">
        <v>0</v>
      </c>
      <c r="Y2029" s="12">
        <v>3.8728193729743365</v>
      </c>
      <c r="Z2029" s="12">
        <v>202.11084275056311</v>
      </c>
      <c r="AA2029" s="44">
        <v>232.04019061955913</v>
      </c>
      <c r="AB2029" s="45">
        <v>47.253829333785895</v>
      </c>
      <c r="AC2029" s="12">
        <v>588.37812198175357</v>
      </c>
      <c r="AD2029" s="12">
        <v>12125.392604622626</v>
      </c>
      <c r="AE2029" s="12">
        <v>1723.3733653821778</v>
      </c>
      <c r="AF2029" s="12">
        <v>5480.5321821881498</v>
      </c>
      <c r="AG2029" s="44">
        <v>1128.4755203370598</v>
      </c>
      <c r="AH2029" s="45">
        <v>390.29476040551793</v>
      </c>
      <c r="AI2029" s="12">
        <v>5131.5794991085932</v>
      </c>
      <c r="AJ2029" s="12">
        <v>-47.502588957167738</v>
      </c>
      <c r="AK2029" s="12">
        <v>-46.958725709893393</v>
      </c>
      <c r="AL2029" s="12">
        <v>-18.576131877933793</v>
      </c>
      <c r="AM2029" s="44">
        <v>14.009465180673695</v>
      </c>
      <c r="AN2029" s="45">
        <v>7.3735706055329624</v>
      </c>
      <c r="AO2029" s="12">
        <v>89.999999888346707</v>
      </c>
      <c r="AP2029" s="12">
        <v>-2141.1439182533222</v>
      </c>
      <c r="AQ2029" s="12">
        <v>6052.8784520755789</v>
      </c>
      <c r="AR2029" s="12">
        <v>7397.3413945522134</v>
      </c>
      <c r="AS2029" s="44">
        <v>12821.088252913234</v>
      </c>
      <c r="AT2029" s="45">
        <v>13962.405680738622</v>
      </c>
      <c r="AU2029" s="12">
        <v>14705.110922913434</v>
      </c>
      <c r="AV2029" s="12">
        <v>11325.085008609658</v>
      </c>
      <c r="AW2029" s="12">
        <v>20268.075320009928</v>
      </c>
      <c r="AX2029" s="12">
        <v>21635.89727929642</v>
      </c>
      <c r="AY2029" s="44">
        <v>23390.920725798056</v>
      </c>
      <c r="AZ2029" s="45">
        <v>23108.975221827593</v>
      </c>
      <c r="BA2029" s="12">
        <v>22654.259486298644</v>
      </c>
      <c r="BB2029" s="12">
        <v>6050.2486293399252</v>
      </c>
      <c r="BC2029" s="12">
        <v>7229.1239099465593</v>
      </c>
      <c r="BD2029" s="12">
        <v>12592.344421110785</v>
      </c>
      <c r="BE2029" s="44">
        <v>13915.998112868603</v>
      </c>
      <c r="BF2029" s="45">
        <v>14349.472886018084</v>
      </c>
      <c r="BG2029" s="12">
        <v>14705.110932913434</v>
      </c>
      <c r="BH2029" s="12">
        <v>20265.232319894352</v>
      </c>
      <c r="BI2029" s="12">
        <v>21527.623802342616</v>
      </c>
      <c r="BJ2029" s="12">
        <v>23381.800069845562</v>
      </c>
      <c r="BK2029" s="44">
        <v>23117.736907513532</v>
      </c>
      <c r="BL2029" s="45">
        <v>23058.885516326882</v>
      </c>
      <c r="BM2029" s="12">
        <v>17522.679987190051</v>
      </c>
      <c r="BN2029" s="12">
        <v>0</v>
      </c>
      <c r="BO2029" s="12">
        <v>0.54386324727434143</v>
      </c>
      <c r="BP2029" s="12">
        <v>28.3825938319596</v>
      </c>
      <c r="BQ2029" s="48">
        <v>32.585597058607483</v>
      </c>
      <c r="BR2029" s="49">
        <v>6.6358945751407319</v>
      </c>
      <c r="BS2029" s="13">
        <v>82.626429282813746</v>
      </c>
      <c r="BT2029" s="12">
        <v>337.97740623092017</v>
      </c>
      <c r="BV2029" s="14">
        <f>Таблица1[[#This Row],[Lкан_леб,мм]]</f>
        <v>57992.022593769078</v>
      </c>
      <c r="BW2029" s="50">
        <f>Таблица1[[#This Row],[угол обхв4]]+Таблица1[[#This Row],[Lдуг 3,мм]]</f>
        <v>12125.392604622626</v>
      </c>
      <c r="BX2029" s="54">
        <f>Таблица1[[#This Row],[угол обхв5]]+Таблица1[[#This Row],[Y5, мм]]</f>
        <v>57995.895413142054</v>
      </c>
      <c r="BY2029" s="14">
        <f>Таблица1[[#This Row],[угол обхв6]]+Таблица1[[#This Row],[Lдуг 4,мм]]</f>
        <v>13848.765970004804</v>
      </c>
      <c r="BZ2029" s="14">
        <f>Таблица1[[#This Row],[Т1]]+Таблица1[[#This Row],[X6, мм]]</f>
        <v>58198.006255892615</v>
      </c>
      <c r="CA2029" s="14">
        <f>Таблица1[[#This Row],[Т2]]+Таблица1[[#This Row],[Lдуг 5,мм]]</f>
        <v>19329.298152192954</v>
      </c>
      <c r="CB2029" s="14">
        <f>Таблица1[[#This Row],[Т3]]+Таблица1[[#This Row],[Y6, мм]]</f>
        <v>58430.046446512177</v>
      </c>
      <c r="CC2029" s="14">
        <f>Таблица1[[#This Row],[Т4]]+Таблица1[[#This Row],[Lдуг 6,мм]]</f>
        <v>20457.773672530013</v>
      </c>
      <c r="CD2029" s="14">
        <f>Таблица1[[#This Row],[Т5]]+Таблица1[[#This Row],[Lдуг 1,мм]]</f>
        <v>58477.300275845962</v>
      </c>
      <c r="CE2029" s="14">
        <f>Таблица1[[#This Row],[Т6]]+Таблица1[[#This Row],[Lпрям1, мм]]</f>
        <v>20848.068432935532</v>
      </c>
      <c r="CF2029" s="15">
        <f>Таблица1[[#This Row],[Т7]]+Таблица1[[#This Row],[Lдуг 2,мм]]</f>
        <v>59065.678397827716</v>
      </c>
      <c r="CG2029" s="14">
        <f>Таблица1[[#This Row],[Т8]]+Таблица1[[#This Row],[Lпрям2, мм]]</f>
        <v>25979.647932044125</v>
      </c>
      <c r="CH2029" s="14">
        <f>Таблица1[[#This Row],[Т9]]-Таблица1[[#This Row],[Т9]]</f>
        <v>0</v>
      </c>
      <c r="CI2029" s="50">
        <f>Таблица1[[#This Row],[Т9]]-Таблица1[[#This Row],[Т8]]</f>
        <v>38217.609964892181</v>
      </c>
      <c r="CJ2029" s="54">
        <f>Таблица1[[#This Row],[Т9]]-Таблица1[[#This Row],[Т7]]</f>
        <v>588.37812198175379</v>
      </c>
      <c r="CK2029" s="14">
        <f>Таблица1[[#This Row],[Т9]]-Таблица1[[#This Row],[Т6]]</f>
        <v>38607.904725297703</v>
      </c>
      <c r="CL2029" s="14">
        <f>Таблица1[[#This Row],[Т9]]-Таблица1[[#This Row],[Т5]]</f>
        <v>635.63195131553948</v>
      </c>
      <c r="CM2029" s="14">
        <f>Таблица1[[#This Row],[Т9]]-Таблица1[[#This Row],[Т4]]</f>
        <v>39736.380245634762</v>
      </c>
      <c r="CN2029" s="14">
        <f>Таблица1[[#This Row],[Т9]]-Таблица1[[#This Row],[Т3]]</f>
        <v>867.67214193510154</v>
      </c>
      <c r="CO2029" s="14">
        <f>Таблица1[[#This Row],[Т9]]-Таблица1[[#This Row],[Т2]]</f>
        <v>45216.912427822914</v>
      </c>
      <c r="CP2029" s="14">
        <f>Таблица1[[#This Row],[Т9]]-Таблица1[[#This Row],[Т1]]</f>
        <v>1069.7829846856621</v>
      </c>
      <c r="CQ2029" s="14">
        <f>Таблица1[[#This Row],[Т9]]-Таблица1[[#This Row],[угол обхв6]]</f>
        <v>46940.28579320509</v>
      </c>
      <c r="CR2029" s="14">
        <f>Таблица1[[#This Row],[Т9]]-Таблица1[[#This Row],[угол обхв5]]</f>
        <v>1073.6558040586388</v>
      </c>
      <c r="CS2029" s="14">
        <f>Таблица1[[#This Row],[Т9]]-Таблица1[[#This Row],[угол обхв4]]</f>
        <v>59065.678397827716</v>
      </c>
      <c r="CT2029" s="14">
        <f>Таблица1[[#This Row],[Lкан_прям, мм]]+Таблица1[[#This Row],[Lкан_дуг, мм]]+Таблица1[[#This Row],[Lкан_леб,мм]]</f>
        <v>85045.326329871838</v>
      </c>
      <c r="CU2029" s="16">
        <f>Таблица1[[#This Row],[Lкан_леб,мм]]</f>
        <v>57992.022593769078</v>
      </c>
      <c r="CV2029" s="14">
        <f>2534431-(Таблица1[[#This Row],[Т23]]+Таблица1[[#This Row],[угол обхв3]])</f>
        <v>2449047.6962638972</v>
      </c>
      <c r="CW2029" s="50">
        <f>SUM(X2029:AC2029,AD2029:AI2029)-Таблица1[[#This Row],[lподв_min, мм]]</f>
        <v>21921.724237789243</v>
      </c>
      <c r="CX2029" s="17">
        <f>CW2468-Таблица1[[#This Row],[Суммарная длина каната]]</f>
        <v>-2426181.8349857279</v>
      </c>
    </row>
    <row r="2030" spans="1:102" x14ac:dyDescent="0.25">
      <c r="A2030" s="21">
        <v>2029</v>
      </c>
      <c r="B2030" s="10">
        <v>52.638163265306112</v>
      </c>
      <c r="C2030" s="10">
        <v>23.78</v>
      </c>
      <c r="D2030" s="11">
        <v>5695.016881253222</v>
      </c>
      <c r="E2030" s="11">
        <v>11009.750737973496</v>
      </c>
      <c r="F2030" s="11">
        <v>4921.7670294976679</v>
      </c>
      <c r="G2030" s="11">
        <v>11471.241438594878</v>
      </c>
      <c r="H2030" s="11">
        <v>5287.0163912532225</v>
      </c>
      <c r="I2030" s="11">
        <v>7784.6083389767064</v>
      </c>
      <c r="J2030" s="11">
        <v>3225.1423989967893</v>
      </c>
      <c r="K2030" s="11">
        <v>25303.90026444925</v>
      </c>
      <c r="L2030" s="11">
        <v>1759.2831999925172</v>
      </c>
      <c r="M2030" s="11">
        <v>57982.142865430076</v>
      </c>
      <c r="N2030" s="11">
        <v>6109.2893748439546</v>
      </c>
      <c r="O2030" s="11">
        <v>20144.308296279403</v>
      </c>
      <c r="P2030" s="43">
        <v>8141.3161762136351</v>
      </c>
      <c r="Q2030" s="11">
        <v>17430.839100508012</v>
      </c>
      <c r="R2030" s="11">
        <v>6130.8064578519698</v>
      </c>
      <c r="S2030" s="11">
        <v>12332.399763576239</v>
      </c>
      <c r="T2030" s="11">
        <v>5695.016881253222</v>
      </c>
      <c r="U2030" s="11">
        <v>11009.750737973496</v>
      </c>
      <c r="V2030" s="11">
        <v>4855.8083657805892</v>
      </c>
      <c r="W2030" s="11">
        <v>11347.263800769917</v>
      </c>
      <c r="X2030" s="12">
        <v>0</v>
      </c>
      <c r="Y2030" s="12">
        <v>726.44773932150417</v>
      </c>
      <c r="Z2030" s="12">
        <v>415.5037249355384</v>
      </c>
      <c r="AA2030" s="44">
        <v>232.04019061955862</v>
      </c>
      <c r="AB2030" s="45">
        <v>385.29154511591605</v>
      </c>
      <c r="AC2030" s="12">
        <v>0</v>
      </c>
      <c r="AD2030" s="12">
        <v>12079.757834129463</v>
      </c>
      <c r="AE2030" s="12">
        <v>3389.9923300628484</v>
      </c>
      <c r="AF2030" s="12">
        <v>5480.5321821881498</v>
      </c>
      <c r="AG2030" s="44">
        <v>1128.4755203370607</v>
      </c>
      <c r="AH2030" s="45">
        <v>3225.1423977317268</v>
      </c>
      <c r="AI2030" s="12">
        <v>0</v>
      </c>
      <c r="AJ2030" s="12">
        <v>-48.843979328164515</v>
      </c>
      <c r="AK2030" s="12">
        <v>53.171681210909014</v>
      </c>
      <c r="AL2030" s="12">
        <v>111.52121506083797</v>
      </c>
      <c r="AM2030" s="44">
        <v>144.10681211944538</v>
      </c>
      <c r="AN2030" s="45">
        <v>89.99999982234651</v>
      </c>
      <c r="AO2030" s="12">
        <v>0</v>
      </c>
      <c r="AP2030" s="12">
        <v>-2147.7323610013082</v>
      </c>
      <c r="AQ2030" s="12">
        <v>6435.8669372935437</v>
      </c>
      <c r="AR2030" s="12">
        <v>8520.8711501318139</v>
      </c>
      <c r="AS2030" s="44">
        <v>6370.0070836289333</v>
      </c>
      <c r="AT2030" s="45">
        <v>5287.016881253222</v>
      </c>
      <c r="AU2030" s="12">
        <v>0</v>
      </c>
      <c r="AV2030" s="12">
        <v>11317.723147707449</v>
      </c>
      <c r="AW2030" s="12">
        <v>20388.871367294807</v>
      </c>
      <c r="AX2030" s="12">
        <v>17281.166050916676</v>
      </c>
      <c r="AY2030" s="44">
        <v>12001.874332439829</v>
      </c>
      <c r="AZ2030" s="45">
        <v>11009.750736708434</v>
      </c>
      <c r="BA2030" s="12">
        <v>0</v>
      </c>
      <c r="BB2030" s="12">
        <v>5802.0978978569074</v>
      </c>
      <c r="BC2030" s="12">
        <v>8467.8937386632242</v>
      </c>
      <c r="BD2030" s="12">
        <v>6510.3614317701486</v>
      </c>
      <c r="BE2030" s="44">
        <v>5455.8162554762594</v>
      </c>
      <c r="BF2030" s="45">
        <v>5287.0168912532217</v>
      </c>
      <c r="BG2030" s="12">
        <v>0</v>
      </c>
      <c r="BH2030" s="12">
        <v>20412.817879844901</v>
      </c>
      <c r="BI2030" s="12">
        <v>17675.402171523416</v>
      </c>
      <c r="BJ2030" s="12">
        <v>12182.726713984903</v>
      </c>
      <c r="BK2030" s="44">
        <v>11340.276169109906</v>
      </c>
      <c r="BL2030" s="45">
        <v>7784.6083389767082</v>
      </c>
      <c r="BM2030" s="12">
        <v>0</v>
      </c>
      <c r="BN2030" s="12">
        <v>0</v>
      </c>
      <c r="BO2030" s="12">
        <v>102.01566053907354</v>
      </c>
      <c r="BP2030" s="12">
        <v>58.34953384992896</v>
      </c>
      <c r="BQ2030" s="48">
        <v>32.585597058607412</v>
      </c>
      <c r="BR2030" s="49">
        <v>54.106812297098863</v>
      </c>
      <c r="BS2030" s="13">
        <v>0</v>
      </c>
      <c r="BT2030" s="12">
        <v>347.85713456992266</v>
      </c>
      <c r="BV2030" s="14">
        <f>Таблица1[[#This Row],[Lкан_леб,мм]]</f>
        <v>57982.142865430076</v>
      </c>
      <c r="BW2030" s="50">
        <f>Таблица1[[#This Row],[угол обхв4]]+Таблица1[[#This Row],[Lдуг 3,мм]]</f>
        <v>12079.757834129463</v>
      </c>
      <c r="BX2030" s="54">
        <f>Таблица1[[#This Row],[угол обхв5]]+Таблица1[[#This Row],[Y5, мм]]</f>
        <v>58708.590604751582</v>
      </c>
      <c r="BY2030" s="14">
        <f>Таблица1[[#This Row],[угол обхв6]]+Таблица1[[#This Row],[Lдуг 4,мм]]</f>
        <v>15469.750164192312</v>
      </c>
      <c r="BZ2030" s="14">
        <f>Таблица1[[#This Row],[Т1]]+Таблица1[[#This Row],[X6, мм]]</f>
        <v>59124.094329687119</v>
      </c>
      <c r="CA2030" s="14">
        <f>Таблица1[[#This Row],[Т2]]+Таблица1[[#This Row],[Lдуг 5,мм]]</f>
        <v>20950.28234638046</v>
      </c>
      <c r="CB2030" s="14">
        <f>Таблица1[[#This Row],[Т3]]+Таблица1[[#This Row],[Y6, мм]]</f>
        <v>59356.134520306681</v>
      </c>
      <c r="CC2030" s="14">
        <f>Таблица1[[#This Row],[Т4]]+Таблица1[[#This Row],[Lдуг 6,мм]]</f>
        <v>22078.757866717522</v>
      </c>
      <c r="CD2030" s="14">
        <f>Таблица1[[#This Row],[Т5]]+Таблица1[[#This Row],[Lдуг 1,мм]]</f>
        <v>59741.426065422595</v>
      </c>
      <c r="CE2030" s="14">
        <f>Таблица1[[#This Row],[Т6]]+Таблица1[[#This Row],[Lпрям1, мм]]</f>
        <v>25303.90026444925</v>
      </c>
      <c r="CF2030" s="15">
        <f>Таблица1[[#This Row],[Т7]]+Таблица1[[#This Row],[Lдуг 2,мм]]</f>
        <v>59741.426065422595</v>
      </c>
      <c r="CG2030" s="14">
        <f>Таблица1[[#This Row],[Т8]]+Таблица1[[#This Row],[Lпрям2, мм]]</f>
        <v>25303.90026444925</v>
      </c>
      <c r="CH2030" s="14">
        <f>Таблица1[[#This Row],[Т9]]-Таблица1[[#This Row],[Т9]]</f>
        <v>0</v>
      </c>
      <c r="CI2030" s="50">
        <f>Таблица1[[#This Row],[Т9]]-Таблица1[[#This Row],[Т8]]</f>
        <v>34437.525800973344</v>
      </c>
      <c r="CJ2030" s="54">
        <f>Таблица1[[#This Row],[Т9]]-Таблица1[[#This Row],[Т7]]</f>
        <v>0</v>
      </c>
      <c r="CK2030" s="14">
        <f>Таблица1[[#This Row],[Т9]]-Таблица1[[#This Row],[Т6]]</f>
        <v>37662.668198705069</v>
      </c>
      <c r="CL2030" s="14">
        <f>Таблица1[[#This Row],[Т9]]-Таблица1[[#This Row],[Т5]]</f>
        <v>385.29154511591332</v>
      </c>
      <c r="CM2030" s="14">
        <f>Таблица1[[#This Row],[Т9]]-Таблица1[[#This Row],[Т4]]</f>
        <v>38791.143719042135</v>
      </c>
      <c r="CN2030" s="14">
        <f>Таблица1[[#This Row],[Т9]]-Таблица1[[#This Row],[Т3]]</f>
        <v>617.33173573547538</v>
      </c>
      <c r="CO2030" s="14">
        <f>Таблица1[[#This Row],[Т9]]-Таблица1[[#This Row],[Т2]]</f>
        <v>44271.675901230279</v>
      </c>
      <c r="CP2030" s="14">
        <f>Таблица1[[#This Row],[Т9]]-Таблица1[[#This Row],[Т1]]</f>
        <v>1032.8354606710127</v>
      </c>
      <c r="CQ2030" s="14">
        <f>Таблица1[[#This Row],[Т9]]-Таблица1[[#This Row],[угол обхв6]]</f>
        <v>47661.66823129313</v>
      </c>
      <c r="CR2030" s="14">
        <f>Таблица1[[#This Row],[Т9]]-Таблица1[[#This Row],[угол обхв5]]</f>
        <v>1759.2831999925183</v>
      </c>
      <c r="CS2030" s="14">
        <f>Таблица1[[#This Row],[Т9]]-Таблица1[[#This Row],[угол обхв4]]</f>
        <v>59741.426065422595</v>
      </c>
      <c r="CT2030" s="14">
        <f>Таблица1[[#This Row],[Lкан_прям, мм]]+Таблица1[[#This Row],[Lкан_дуг, мм]]+Таблица1[[#This Row],[Lкан_леб,мм]]</f>
        <v>85045.326329871838</v>
      </c>
      <c r="CU2030" s="16">
        <f>Таблица1[[#This Row],[Lкан_леб,мм]]</f>
        <v>57982.142865430076</v>
      </c>
      <c r="CV2030" s="14">
        <f>2534431-(Таблица1[[#This Row],[Т23]]+Таблица1[[#This Row],[угол обхв3]])</f>
        <v>2449037.8165355581</v>
      </c>
      <c r="CW2030" s="50">
        <f>SUM(X2030:AC2030,AD2030:AI2030)-Таблица1[[#This Row],[lподв_min, мм]]</f>
        <v>23838.041065444981</v>
      </c>
      <c r="CX2030" s="17">
        <f>CW2469-Таблица1[[#This Row],[Суммарная длина каната]]</f>
        <v>-2426206.892210789</v>
      </c>
    </row>
    <row r="2031" spans="1:102" x14ac:dyDescent="0.25">
      <c r="A2031" s="21">
        <v>2030</v>
      </c>
      <c r="B2031" s="10">
        <v>52.638163265306112</v>
      </c>
      <c r="C2031" s="10">
        <v>26.464081632653066</v>
      </c>
      <c r="D2031" s="11">
        <v>6081.2633486556533</v>
      </c>
      <c r="E2031" s="11">
        <v>10967.181365050523</v>
      </c>
      <c r="F2031" s="11">
        <v>5287.2506953966667</v>
      </c>
      <c r="G2031" s="11">
        <v>11391.955312538623</v>
      </c>
      <c r="H2031" s="11">
        <v>5673.262858655653</v>
      </c>
      <c r="I2031" s="11">
        <v>7703.1380775282487</v>
      </c>
      <c r="J2031" s="11">
        <v>3264.0432875222746</v>
      </c>
      <c r="K2031" s="11">
        <v>25342.126650960112</v>
      </c>
      <c r="L2031" s="11">
        <v>1721.0568134816463</v>
      </c>
      <c r="M2031" s="11">
        <v>57982.142865430076</v>
      </c>
      <c r="N2031" s="11">
        <v>6109.2893748439546</v>
      </c>
      <c r="O2031" s="11">
        <v>20144.308296279403</v>
      </c>
      <c r="P2031" s="43">
        <v>8224.1861735385828</v>
      </c>
      <c r="Q2031" s="11">
        <v>17495.782881960233</v>
      </c>
      <c r="R2031" s="11">
        <v>6454.6365930871352</v>
      </c>
      <c r="S2031" s="11">
        <v>12308.786903330203</v>
      </c>
      <c r="T2031" s="11">
        <v>6081.2633486556533</v>
      </c>
      <c r="U2031" s="11">
        <v>10967.181365050523</v>
      </c>
      <c r="V2031" s="11">
        <v>5227.1701334018189</v>
      </c>
      <c r="W2031" s="11">
        <v>11265.024914010992</v>
      </c>
      <c r="X2031" s="12">
        <v>0</v>
      </c>
      <c r="Y2031" s="12">
        <v>713.77461710577381</v>
      </c>
      <c r="Z2031" s="12">
        <v>409.06365390337146</v>
      </c>
      <c r="AA2031" s="44">
        <v>232.04019061955887</v>
      </c>
      <c r="AB2031" s="45">
        <v>366.17835185294223</v>
      </c>
      <c r="AC2031" s="12">
        <v>0</v>
      </c>
      <c r="AD2031" s="12">
        <v>12079.757834129463</v>
      </c>
      <c r="AE2031" s="12">
        <v>3389.3178280331458</v>
      </c>
      <c r="AF2031" s="12">
        <v>5480.5321821881507</v>
      </c>
      <c r="AG2031" s="44">
        <v>1128.4755203370623</v>
      </c>
      <c r="AH2031" s="45">
        <v>3264.0432862722896</v>
      </c>
      <c r="AI2031" s="12">
        <v>0</v>
      </c>
      <c r="AJ2031" s="12">
        <v>-48.843979328164515</v>
      </c>
      <c r="AK2031" s="12">
        <v>51.391984112343259</v>
      </c>
      <c r="AL2031" s="12">
        <v>108.8371334281849</v>
      </c>
      <c r="AM2031" s="44">
        <v>141.42273048679235</v>
      </c>
      <c r="AN2031" s="45">
        <v>89.999999824463785</v>
      </c>
      <c r="AO2031" s="12">
        <v>0</v>
      </c>
      <c r="AP2031" s="12">
        <v>-2147.7323610013082</v>
      </c>
      <c r="AQ2031" s="12">
        <v>6428.1141129976204</v>
      </c>
      <c r="AR2031" s="12">
        <v>8610.3337754373642</v>
      </c>
      <c r="AS2031" s="44">
        <v>6709.0529496525751</v>
      </c>
      <c r="AT2031" s="45">
        <v>5673.2633486556533</v>
      </c>
      <c r="AU2031" s="12">
        <v>0</v>
      </c>
      <c r="AV2031" s="12">
        <v>11317.723147707449</v>
      </c>
      <c r="AW2031" s="12">
        <v>20398.895778967075</v>
      </c>
      <c r="AX2031" s="12">
        <v>17364.048188170709</v>
      </c>
      <c r="AY2031" s="44">
        <v>11989.825592961739</v>
      </c>
      <c r="AZ2031" s="45">
        <v>10967.181363800541</v>
      </c>
      <c r="BA2031" s="12">
        <v>0</v>
      </c>
      <c r="BB2031" s="12">
        <v>5802.0978978569074</v>
      </c>
      <c r="BC2031" s="12">
        <v>8543.0109116922486</v>
      </c>
      <c r="BD2031" s="12">
        <v>6840.7841949859176</v>
      </c>
      <c r="BE2031" s="44">
        <v>5826.8469920902144</v>
      </c>
      <c r="BF2031" s="45">
        <v>5673.2633586556531</v>
      </c>
      <c r="BG2031" s="12">
        <v>0</v>
      </c>
      <c r="BH2031" s="12">
        <v>20412.817879844901</v>
      </c>
      <c r="BI2031" s="12">
        <v>17750.370364647908</v>
      </c>
      <c r="BJ2031" s="12">
        <v>12177.052209540678</v>
      </c>
      <c r="BK2031" s="44">
        <v>11286.142675418987</v>
      </c>
      <c r="BL2031" s="45">
        <v>7703.1380775282505</v>
      </c>
      <c r="BM2031" s="12">
        <v>0</v>
      </c>
      <c r="BN2031" s="12">
        <v>0</v>
      </c>
      <c r="BO2031" s="12">
        <v>100.23596344050777</v>
      </c>
      <c r="BP2031" s="12">
        <v>57.44514931584164</v>
      </c>
      <c r="BQ2031" s="48">
        <v>32.585597058607448</v>
      </c>
      <c r="BR2031" s="49">
        <v>51.422730662328568</v>
      </c>
      <c r="BS2031" s="13">
        <v>0</v>
      </c>
      <c r="BT2031" s="12">
        <v>347.85713456992266</v>
      </c>
      <c r="BV2031" s="14">
        <f>Таблица1[[#This Row],[Lкан_леб,мм]]</f>
        <v>57982.142865430076</v>
      </c>
      <c r="BW2031" s="50">
        <f>Таблица1[[#This Row],[угол обхв4]]+Таблица1[[#This Row],[Lдуг 3,мм]]</f>
        <v>12079.757834129463</v>
      </c>
      <c r="BX2031" s="54">
        <f>Таблица1[[#This Row],[угол обхв5]]+Таблица1[[#This Row],[Y5, мм]]</f>
        <v>58695.91748253585</v>
      </c>
      <c r="BY2031" s="14">
        <f>Таблица1[[#This Row],[угол обхв6]]+Таблица1[[#This Row],[Lдуг 4,мм]]</f>
        <v>15469.07566216261</v>
      </c>
      <c r="BZ2031" s="14">
        <f>Таблица1[[#This Row],[Т1]]+Таблица1[[#This Row],[X6, мм]]</f>
        <v>59104.981136439223</v>
      </c>
      <c r="CA2031" s="14">
        <f>Таблица1[[#This Row],[Т2]]+Таблица1[[#This Row],[Lдуг 5,мм]]</f>
        <v>20949.607844350761</v>
      </c>
      <c r="CB2031" s="14">
        <f>Таблица1[[#This Row],[Т3]]+Таблица1[[#This Row],[Y6, мм]]</f>
        <v>59337.021327058785</v>
      </c>
      <c r="CC2031" s="14">
        <f>Таблица1[[#This Row],[Т4]]+Таблица1[[#This Row],[Lдуг 6,мм]]</f>
        <v>22078.083364687824</v>
      </c>
      <c r="CD2031" s="14">
        <f>Таблица1[[#This Row],[Т5]]+Таблица1[[#This Row],[Lдуг 1,мм]]</f>
        <v>59703.199678911726</v>
      </c>
      <c r="CE2031" s="14">
        <f>Таблица1[[#This Row],[Т6]]+Таблица1[[#This Row],[Lпрям1, мм]]</f>
        <v>25342.126650960112</v>
      </c>
      <c r="CF2031" s="15">
        <f>Таблица1[[#This Row],[Т7]]+Таблица1[[#This Row],[Lдуг 2,мм]]</f>
        <v>59703.199678911726</v>
      </c>
      <c r="CG2031" s="14">
        <f>Таблица1[[#This Row],[Т8]]+Таблица1[[#This Row],[Lпрям2, мм]]</f>
        <v>25342.126650960112</v>
      </c>
      <c r="CH2031" s="14">
        <f>Таблица1[[#This Row],[Т9]]-Таблица1[[#This Row],[Т9]]</f>
        <v>0</v>
      </c>
      <c r="CI2031" s="50">
        <f>Таблица1[[#This Row],[Т9]]-Таблица1[[#This Row],[Т8]]</f>
        <v>34361.073027951614</v>
      </c>
      <c r="CJ2031" s="54">
        <f>Таблица1[[#This Row],[Т9]]-Таблица1[[#This Row],[Т7]]</f>
        <v>0</v>
      </c>
      <c r="CK2031" s="14">
        <f>Таблица1[[#This Row],[Т9]]-Таблица1[[#This Row],[Т6]]</f>
        <v>37625.116314223902</v>
      </c>
      <c r="CL2031" s="14">
        <f>Таблица1[[#This Row],[Т9]]-Таблица1[[#This Row],[Т5]]</f>
        <v>366.17835185294098</v>
      </c>
      <c r="CM2031" s="14">
        <f>Таблица1[[#This Row],[Т9]]-Таблица1[[#This Row],[Т4]]</f>
        <v>38753.591834560968</v>
      </c>
      <c r="CN2031" s="14">
        <f>Таблица1[[#This Row],[Т9]]-Таблица1[[#This Row],[Т3]]</f>
        <v>598.21854247250303</v>
      </c>
      <c r="CO2031" s="14">
        <f>Таблица1[[#This Row],[Т9]]-Таблица1[[#This Row],[Т2]]</f>
        <v>44234.12401674912</v>
      </c>
      <c r="CP2031" s="14">
        <f>Таблица1[[#This Row],[Т9]]-Таблица1[[#This Row],[Т1]]</f>
        <v>1007.2821963758761</v>
      </c>
      <c r="CQ2031" s="14">
        <f>Таблица1[[#This Row],[Т9]]-Таблица1[[#This Row],[угол обхв6]]</f>
        <v>47623.441844782261</v>
      </c>
      <c r="CR2031" s="14">
        <f>Таблица1[[#This Row],[Т9]]-Таблица1[[#This Row],[угол обхв5]]</f>
        <v>1721.0568134816494</v>
      </c>
      <c r="CS2031" s="14">
        <f>Таблица1[[#This Row],[Т9]]-Таблица1[[#This Row],[угол обхв4]]</f>
        <v>59703.199678911726</v>
      </c>
      <c r="CT2031" s="14">
        <f>Таблица1[[#This Row],[Lкан_прям, мм]]+Таблица1[[#This Row],[Lкан_дуг, мм]]+Таблица1[[#This Row],[Lкан_леб,мм]]</f>
        <v>85045.326329871838</v>
      </c>
      <c r="CU2031" s="16">
        <f>Таблица1[[#This Row],[Lкан_леб,мм]]</f>
        <v>57982.142865430076</v>
      </c>
      <c r="CV2031" s="14">
        <f>2534431-(Таблица1[[#This Row],[Т23]]+Таблица1[[#This Row],[угол обхв3]])</f>
        <v>2449037.8165355581</v>
      </c>
      <c r="CW2031" s="50">
        <f>SUM(X2031:AC2031,AD2031:AI2031)-Таблица1[[#This Row],[lподв_min, мм]]</f>
        <v>23799.140176919482</v>
      </c>
      <c r="CX2031" s="17">
        <f>CW2470-Таблица1[[#This Row],[Суммарная длина каната]]</f>
        <v>-2426243.1626849822</v>
      </c>
    </row>
    <row r="2032" spans="1:102" x14ac:dyDescent="0.25">
      <c r="A2032" s="21">
        <v>2031</v>
      </c>
      <c r="B2032" s="10">
        <v>52.638163265306112</v>
      </c>
      <c r="C2032" s="10">
        <v>29.148163265306128</v>
      </c>
      <c r="D2032" s="11">
        <v>6469.0795524482201</v>
      </c>
      <c r="E2032" s="11">
        <v>10942.746202521164</v>
      </c>
      <c r="F2032" s="11">
        <v>5656.0462822993159</v>
      </c>
      <c r="G2032" s="11">
        <v>11329.871378182705</v>
      </c>
      <c r="H2032" s="11">
        <v>6061.0790624482197</v>
      </c>
      <c r="I2032" s="11">
        <v>7638.1404856365089</v>
      </c>
      <c r="J2032" s="11">
        <v>3304.6057168846551</v>
      </c>
      <c r="K2032" s="11">
        <v>25380.353037471254</v>
      </c>
      <c r="L2032" s="11">
        <v>1682.8304269705086</v>
      </c>
      <c r="M2032" s="11">
        <v>57982.142865430076</v>
      </c>
      <c r="N2032" s="11">
        <v>6109.2893748439546</v>
      </c>
      <c r="O2032" s="11">
        <v>20144.308296279403</v>
      </c>
      <c r="P2032" s="43">
        <v>8303.9240084134617</v>
      </c>
      <c r="Q2032" s="11">
        <v>17564.536128395714</v>
      </c>
      <c r="R2032" s="11">
        <v>6779.2172269850807</v>
      </c>
      <c r="S2032" s="11">
        <v>12300.364566728451</v>
      </c>
      <c r="T2032" s="11">
        <v>6469.0795524482201</v>
      </c>
      <c r="U2032" s="11">
        <v>10942.746202521164</v>
      </c>
      <c r="V2032" s="11">
        <v>5601.975647924246</v>
      </c>
      <c r="W2032" s="11">
        <v>11200.266723566147</v>
      </c>
      <c r="X2032" s="12">
        <v>0</v>
      </c>
      <c r="Y2032" s="12">
        <v>701.09872468827143</v>
      </c>
      <c r="Z2032" s="12">
        <v>402.62635307297671</v>
      </c>
      <c r="AA2032" s="44">
        <v>232.04019061955862</v>
      </c>
      <c r="AB2032" s="45">
        <v>347.06515858970175</v>
      </c>
      <c r="AC2032" s="12">
        <v>0</v>
      </c>
      <c r="AD2032" s="12">
        <v>12079.757834129463</v>
      </c>
      <c r="AE2032" s="12">
        <v>3386.9817851665657</v>
      </c>
      <c r="AF2032" s="12">
        <v>5480.5321821881516</v>
      </c>
      <c r="AG2032" s="44">
        <v>1128.4755203370612</v>
      </c>
      <c r="AH2032" s="45">
        <v>3304.6057156500124</v>
      </c>
      <c r="AI2032" s="12">
        <v>0</v>
      </c>
      <c r="AJ2032" s="12">
        <v>-48.843979328164515</v>
      </c>
      <c r="AK2032" s="12">
        <v>49.611897992037456</v>
      </c>
      <c r="AL2032" s="12">
        <v>106.15305179553184</v>
      </c>
      <c r="AM2032" s="44">
        <v>138.73864885413926</v>
      </c>
      <c r="AN2032" s="45">
        <v>89.999999826618406</v>
      </c>
      <c r="AO2032" s="12">
        <v>0</v>
      </c>
      <c r="AP2032" s="12">
        <v>-2147.7323610013082</v>
      </c>
      <c r="AQ2032" s="12">
        <v>6420.0519095308027</v>
      </c>
      <c r="AR2032" s="12">
        <v>8695.8169716808952</v>
      </c>
      <c r="AS2032" s="44">
        <v>7048.2910861293867</v>
      </c>
      <c r="AT2032" s="45">
        <v>6061.0795524482201</v>
      </c>
      <c r="AU2032" s="12">
        <v>0</v>
      </c>
      <c r="AV2032" s="12">
        <v>11317.723147707449</v>
      </c>
      <c r="AW2032" s="12">
        <v>20408.676688934436</v>
      </c>
      <c r="AX2032" s="12">
        <v>17451.028836376783</v>
      </c>
      <c r="AY2032" s="44">
        <v>11993.667226790216</v>
      </c>
      <c r="AZ2032" s="45">
        <v>10942.746201286524</v>
      </c>
      <c r="BA2032" s="12">
        <v>0</v>
      </c>
      <c r="BB2032" s="12">
        <v>5802.0978978569074</v>
      </c>
      <c r="BC2032" s="12">
        <v>8614.6865431003098</v>
      </c>
      <c r="BD2032" s="12">
        <v>7171.1101902525124</v>
      </c>
      <c r="BE2032" s="44">
        <v>6200.0056933039141</v>
      </c>
      <c r="BF2032" s="45">
        <v>6061.0795624482198</v>
      </c>
      <c r="BG2032" s="12">
        <v>0</v>
      </c>
      <c r="BH2032" s="12">
        <v>20412.817879844901</v>
      </c>
      <c r="BI2032" s="12">
        <v>17828.904521050747</v>
      </c>
      <c r="BJ2032" s="12">
        <v>12186.85727470952</v>
      </c>
      <c r="BK2032" s="44">
        <v>11249.443542459399</v>
      </c>
      <c r="BL2032" s="45">
        <v>7638.1404856365107</v>
      </c>
      <c r="BM2032" s="12">
        <v>0</v>
      </c>
      <c r="BN2032" s="12">
        <v>0</v>
      </c>
      <c r="BO2032" s="12">
        <v>98.455877320201978</v>
      </c>
      <c r="BP2032" s="12">
        <v>56.541153803494389</v>
      </c>
      <c r="BQ2032" s="48">
        <v>32.585597058607412</v>
      </c>
      <c r="BR2032" s="49">
        <v>48.738649027520843</v>
      </c>
      <c r="BS2032" s="13">
        <v>0</v>
      </c>
      <c r="BT2032" s="12">
        <v>347.85713456992266</v>
      </c>
      <c r="BV2032" s="14">
        <f>Таблица1[[#This Row],[Lкан_леб,мм]]</f>
        <v>57982.142865430076</v>
      </c>
      <c r="BW2032" s="50">
        <f>Таблица1[[#This Row],[угол обхв4]]+Таблица1[[#This Row],[Lдуг 3,мм]]</f>
        <v>12079.757834129463</v>
      </c>
      <c r="BX2032" s="54">
        <f>Таблица1[[#This Row],[угол обхв5]]+Таблица1[[#This Row],[Y5, мм]]</f>
        <v>58683.241590118349</v>
      </c>
      <c r="BY2032" s="14">
        <f>Таблица1[[#This Row],[угол обхв6]]+Таблица1[[#This Row],[Lдуг 4,мм]]</f>
        <v>15466.73961929603</v>
      </c>
      <c r="BZ2032" s="14">
        <f>Таблица1[[#This Row],[Т1]]+Таблица1[[#This Row],[X6, мм]]</f>
        <v>59085.867943191326</v>
      </c>
      <c r="CA2032" s="14">
        <f>Таблица1[[#This Row],[Т2]]+Таблица1[[#This Row],[Lдуг 5,мм]]</f>
        <v>20947.271801484181</v>
      </c>
      <c r="CB2032" s="14">
        <f>Таблица1[[#This Row],[Т3]]+Таблица1[[#This Row],[Y6, мм]]</f>
        <v>59317.908133810888</v>
      </c>
      <c r="CC2032" s="14">
        <f>Таблица1[[#This Row],[Т4]]+Таблица1[[#This Row],[Lдуг 6,мм]]</f>
        <v>22075.747321821244</v>
      </c>
      <c r="CD2032" s="14">
        <f>Таблица1[[#This Row],[Т5]]+Таблица1[[#This Row],[Lдуг 1,мм]]</f>
        <v>59664.973292400588</v>
      </c>
      <c r="CE2032" s="14">
        <f>Таблица1[[#This Row],[Т6]]+Таблица1[[#This Row],[Lпрям1, мм]]</f>
        <v>25380.353037471257</v>
      </c>
      <c r="CF2032" s="15">
        <f>Таблица1[[#This Row],[Т7]]+Таблица1[[#This Row],[Lдуг 2,мм]]</f>
        <v>59664.973292400588</v>
      </c>
      <c r="CG2032" s="14">
        <f>Таблица1[[#This Row],[Т8]]+Таблица1[[#This Row],[Lпрям2, мм]]</f>
        <v>25380.353037471257</v>
      </c>
      <c r="CH2032" s="14">
        <f>Таблица1[[#This Row],[Т9]]-Таблица1[[#This Row],[Т9]]</f>
        <v>0</v>
      </c>
      <c r="CI2032" s="50">
        <f>Таблица1[[#This Row],[Т9]]-Таблица1[[#This Row],[Т8]]</f>
        <v>34284.62025492933</v>
      </c>
      <c r="CJ2032" s="54">
        <f>Таблица1[[#This Row],[Т9]]-Таблица1[[#This Row],[Т7]]</f>
        <v>0</v>
      </c>
      <c r="CK2032" s="14">
        <f>Таблица1[[#This Row],[Т9]]-Таблица1[[#This Row],[Т6]]</f>
        <v>37589.22597057934</v>
      </c>
      <c r="CL2032" s="14">
        <f>Таблица1[[#This Row],[Т9]]-Таблица1[[#This Row],[Т5]]</f>
        <v>347.06515858969942</v>
      </c>
      <c r="CM2032" s="14">
        <f>Таблица1[[#This Row],[Т9]]-Таблица1[[#This Row],[Т4]]</f>
        <v>38717.701490916406</v>
      </c>
      <c r="CN2032" s="14">
        <f>Таблица1[[#This Row],[Т9]]-Таблица1[[#This Row],[Т3]]</f>
        <v>579.10534920926148</v>
      </c>
      <c r="CO2032" s="14">
        <f>Таблица1[[#This Row],[Т9]]-Таблица1[[#This Row],[Т2]]</f>
        <v>44198.233673104558</v>
      </c>
      <c r="CP2032" s="14">
        <f>Таблица1[[#This Row],[Т9]]-Таблица1[[#This Row],[Т1]]</f>
        <v>981.73170228223898</v>
      </c>
      <c r="CQ2032" s="14">
        <f>Таблица1[[#This Row],[Т9]]-Таблица1[[#This Row],[угол обхв6]]</f>
        <v>47585.215458271123</v>
      </c>
      <c r="CR2032" s="14">
        <f>Таблица1[[#This Row],[Т9]]-Таблица1[[#This Row],[угол обхв5]]</f>
        <v>1682.8304269705113</v>
      </c>
      <c r="CS2032" s="14">
        <f>Таблица1[[#This Row],[Т9]]-Таблица1[[#This Row],[угол обхв4]]</f>
        <v>59664.973292400588</v>
      </c>
      <c r="CT2032" s="14">
        <f>Таблица1[[#This Row],[Lкан_прям, мм]]+Таблица1[[#This Row],[Lкан_дуг, мм]]+Таблица1[[#This Row],[Lкан_леб,мм]]</f>
        <v>85045.326329871838</v>
      </c>
      <c r="CU2032" s="16">
        <f>Таблица1[[#This Row],[Lкан_леб,мм]]</f>
        <v>57982.142865430076</v>
      </c>
      <c r="CV2032" s="14">
        <f>2534431-(Таблица1[[#This Row],[Т23]]+Таблица1[[#This Row],[угол обхв3]])</f>
        <v>2449037.8165355581</v>
      </c>
      <c r="CW2032" s="50">
        <f>SUM(X2032:AC2032,AD2032:AI2032)-Таблица1[[#This Row],[lподв_min, мм]]</f>
        <v>23758.577747557109</v>
      </c>
      <c r="CX2032" s="17">
        <f>CW2471-Таблица1[[#This Row],[Суммарная длина каната]]</f>
        <v>-2426280.7357021114</v>
      </c>
    </row>
    <row r="2033" spans="1:102" x14ac:dyDescent="0.25">
      <c r="A2033" s="21">
        <v>2032</v>
      </c>
      <c r="B2033" s="10">
        <v>52.638163265306112</v>
      </c>
      <c r="C2033" s="10">
        <v>31.832244897959189</v>
      </c>
      <c r="D2033" s="11">
        <v>6857.6145648524416</v>
      </c>
      <c r="E2033" s="11">
        <v>10936.49886485115</v>
      </c>
      <c r="F2033" s="11">
        <v>6027.3445965556166</v>
      </c>
      <c r="G2033" s="11">
        <v>11285.125857128553</v>
      </c>
      <c r="H2033" s="11">
        <v>6449.6140748524422</v>
      </c>
      <c r="I2033" s="11">
        <v>7589.6708692091388</v>
      </c>
      <c r="J2033" s="11">
        <v>3346.8279956420097</v>
      </c>
      <c r="K2033" s="11">
        <v>25418.579423982632</v>
      </c>
      <c r="L2033" s="11">
        <v>1644.6040404591386</v>
      </c>
      <c r="M2033" s="11">
        <v>57982.142865430076</v>
      </c>
      <c r="N2033" s="11">
        <v>6109.2893748439546</v>
      </c>
      <c r="O2033" s="11">
        <v>20144.308296279403</v>
      </c>
      <c r="P2033" s="43">
        <v>8380.3547238921037</v>
      </c>
      <c r="Q2033" s="11">
        <v>17636.947984727212</v>
      </c>
      <c r="R2033" s="11">
        <v>7103.8361802324107</v>
      </c>
      <c r="S2033" s="11">
        <v>12307.151233659404</v>
      </c>
      <c r="T2033" s="11">
        <v>6857.6145648524416</v>
      </c>
      <c r="U2033" s="11">
        <v>10936.49886485115</v>
      </c>
      <c r="V2033" s="11">
        <v>5979.4025290019345</v>
      </c>
      <c r="W2033" s="11">
        <v>11153.1313187617</v>
      </c>
      <c r="X2033" s="12">
        <v>0</v>
      </c>
      <c r="Y2033" s="12">
        <v>688.41699377035798</v>
      </c>
      <c r="Z2033" s="12">
        <v>396.19489074299287</v>
      </c>
      <c r="AA2033" s="44">
        <v>232.04019061955887</v>
      </c>
      <c r="AB2033" s="45">
        <v>327.95196532622913</v>
      </c>
      <c r="AC2033" s="12">
        <v>0</v>
      </c>
      <c r="AD2033" s="12">
        <v>12079.757834129463</v>
      </c>
      <c r="AE2033" s="12">
        <v>3382.9858929050097</v>
      </c>
      <c r="AF2033" s="12">
        <v>5480.5321821881507</v>
      </c>
      <c r="AG2033" s="44">
        <v>1128.4755203370626</v>
      </c>
      <c r="AH2033" s="45">
        <v>3346.8279944229444</v>
      </c>
      <c r="AI2033" s="12">
        <v>0</v>
      </c>
      <c r="AJ2033" s="12">
        <v>-48.843979328164515</v>
      </c>
      <c r="AK2033" s="12">
        <v>47.830991966260491</v>
      </c>
      <c r="AL2033" s="12">
        <v>103.46897016287878</v>
      </c>
      <c r="AM2033" s="44">
        <v>136.05456722148622</v>
      </c>
      <c r="AN2033" s="45">
        <v>89.999999828805727</v>
      </c>
      <c r="AO2033" s="12">
        <v>0</v>
      </c>
      <c r="AP2033" s="12">
        <v>-2147.7323610013082</v>
      </c>
      <c r="AQ2033" s="12">
        <v>6411.6858492894426</v>
      </c>
      <c r="AR2033" s="12">
        <v>8777.1331757189218</v>
      </c>
      <c r="AS2033" s="44">
        <v>7386.9771529543814</v>
      </c>
      <c r="AT2033" s="45">
        <v>6449.6145648524416</v>
      </c>
      <c r="AU2033" s="12">
        <v>0</v>
      </c>
      <c r="AV2033" s="12">
        <v>11317.723147707449</v>
      </c>
      <c r="AW2033" s="12">
        <v>20418.206766963234</v>
      </c>
      <c r="AX2033" s="12">
        <v>17541.917146753876</v>
      </c>
      <c r="AY2033" s="44">
        <v>12013.390804795923</v>
      </c>
      <c r="AZ2033" s="45">
        <v>10936.498863632085</v>
      </c>
      <c r="BA2033" s="12">
        <v>0</v>
      </c>
      <c r="BB2033" s="12">
        <v>5802.0978978569074</v>
      </c>
      <c r="BC2033" s="12">
        <v>8682.7511983375916</v>
      </c>
      <c r="BD2033" s="12">
        <v>7500.6146320592288</v>
      </c>
      <c r="BE2033" s="44">
        <v>6574.4735921304709</v>
      </c>
      <c r="BF2033" s="45">
        <v>6449.6145748524414</v>
      </c>
      <c r="BG2033" s="12">
        <v>0</v>
      </c>
      <c r="BH2033" s="12">
        <v>20412.817879844901</v>
      </c>
      <c r="BI2033" s="12">
        <v>17910.84645541104</v>
      </c>
      <c r="BJ2033" s="12">
        <v>12212.12039568607</v>
      </c>
      <c r="BK2033" s="44">
        <v>11230.259293714629</v>
      </c>
      <c r="BL2033" s="45">
        <v>7589.6708692091406</v>
      </c>
      <c r="BM2033" s="12">
        <v>0</v>
      </c>
      <c r="BN2033" s="12">
        <v>0</v>
      </c>
      <c r="BO2033" s="12">
        <v>96.674971294425006</v>
      </c>
      <c r="BP2033" s="12">
        <v>55.637978196618285</v>
      </c>
      <c r="BQ2033" s="48">
        <v>32.585597058607448</v>
      </c>
      <c r="BR2033" s="49">
        <v>46.054567392680497</v>
      </c>
      <c r="BS2033" s="13">
        <v>0</v>
      </c>
      <c r="BT2033" s="12">
        <v>347.85713456992266</v>
      </c>
      <c r="BV2033" s="14">
        <f>Таблица1[[#This Row],[Lкан_леб,мм]]</f>
        <v>57982.142865430076</v>
      </c>
      <c r="BW2033" s="50">
        <f>Таблица1[[#This Row],[угол обхв4]]+Таблица1[[#This Row],[Lдуг 3,мм]]</f>
        <v>12079.757834129463</v>
      </c>
      <c r="BX2033" s="54">
        <f>Таблица1[[#This Row],[угол обхв5]]+Таблица1[[#This Row],[Y5, мм]]</f>
        <v>58670.559859200432</v>
      </c>
      <c r="BY2033" s="14">
        <f>Таблица1[[#This Row],[угол обхв6]]+Таблица1[[#This Row],[Lдуг 4,мм]]</f>
        <v>15462.743727034473</v>
      </c>
      <c r="BZ2033" s="14">
        <f>Таблица1[[#This Row],[Т1]]+Таблица1[[#This Row],[X6, мм]]</f>
        <v>59066.754749943422</v>
      </c>
      <c r="CA2033" s="14">
        <f>Таблица1[[#This Row],[Т2]]+Таблица1[[#This Row],[Lдуг 5,мм]]</f>
        <v>20943.275909222622</v>
      </c>
      <c r="CB2033" s="14">
        <f>Таблица1[[#This Row],[Т3]]+Таблица1[[#This Row],[Y6, мм]]</f>
        <v>59298.794940562984</v>
      </c>
      <c r="CC2033" s="14">
        <f>Таблица1[[#This Row],[Т4]]+Таблица1[[#This Row],[Lдуг 6,мм]]</f>
        <v>22071.751429559685</v>
      </c>
      <c r="CD2033" s="14">
        <f>Таблица1[[#This Row],[Т5]]+Таблица1[[#This Row],[Lдуг 1,мм]]</f>
        <v>59626.746905889217</v>
      </c>
      <c r="CE2033" s="14">
        <f>Таблица1[[#This Row],[Т6]]+Таблица1[[#This Row],[Lпрям1, мм]]</f>
        <v>25418.579423982628</v>
      </c>
      <c r="CF2033" s="15">
        <f>Таблица1[[#This Row],[Т7]]+Таблица1[[#This Row],[Lдуг 2,мм]]</f>
        <v>59626.746905889217</v>
      </c>
      <c r="CG2033" s="14">
        <f>Таблица1[[#This Row],[Т8]]+Таблица1[[#This Row],[Lпрям2, мм]]</f>
        <v>25418.579423982628</v>
      </c>
      <c r="CH2033" s="14">
        <f>Таблица1[[#This Row],[Т9]]-Таблица1[[#This Row],[Т9]]</f>
        <v>0</v>
      </c>
      <c r="CI2033" s="50">
        <f>Таблица1[[#This Row],[Т9]]-Таблица1[[#This Row],[Т8]]</f>
        <v>34208.167481906588</v>
      </c>
      <c r="CJ2033" s="54">
        <f>Таблица1[[#This Row],[Т9]]-Таблица1[[#This Row],[Т7]]</f>
        <v>0</v>
      </c>
      <c r="CK2033" s="14">
        <f>Таблица1[[#This Row],[Т9]]-Таблица1[[#This Row],[Т6]]</f>
        <v>37554.995476329532</v>
      </c>
      <c r="CL2033" s="14">
        <f>Таблица1[[#This Row],[Т9]]-Таблица1[[#This Row],[Т5]]</f>
        <v>327.95196532623231</v>
      </c>
      <c r="CM2033" s="14">
        <f>Таблица1[[#This Row],[Т9]]-Таблица1[[#This Row],[Т4]]</f>
        <v>38683.470996666598</v>
      </c>
      <c r="CN2033" s="14">
        <f>Таблица1[[#This Row],[Т9]]-Таблица1[[#This Row],[Т3]]</f>
        <v>559.99215594579437</v>
      </c>
      <c r="CO2033" s="14">
        <f>Таблица1[[#This Row],[Т9]]-Таблица1[[#This Row],[Т2]]</f>
        <v>44164.003178854742</v>
      </c>
      <c r="CP2033" s="14">
        <f>Таблица1[[#This Row],[Т9]]-Таблица1[[#This Row],[Т1]]</f>
        <v>956.1870466887849</v>
      </c>
      <c r="CQ2033" s="14">
        <f>Таблица1[[#This Row],[Т9]]-Таблица1[[#This Row],[угол обхв6]]</f>
        <v>47546.989071759752</v>
      </c>
      <c r="CR2033" s="14">
        <f>Таблица1[[#This Row],[Т9]]-Таблица1[[#This Row],[угол обхв5]]</f>
        <v>1644.6040404591404</v>
      </c>
      <c r="CS2033" s="14">
        <f>Таблица1[[#This Row],[Т9]]-Таблица1[[#This Row],[угол обхв4]]</f>
        <v>59626.746905889217</v>
      </c>
      <c r="CT2033" s="14">
        <f>Таблица1[[#This Row],[Lкан_прям, мм]]+Таблица1[[#This Row],[Lкан_дуг, мм]]+Таблица1[[#This Row],[Lкан_леб,мм]]</f>
        <v>85045.326329871838</v>
      </c>
      <c r="CU2033" s="16">
        <f>Таблица1[[#This Row],[Lкан_леб,мм]]</f>
        <v>57982.142865430076</v>
      </c>
      <c r="CV2033" s="14">
        <f>2534431-(Таблица1[[#This Row],[Т23]]+Таблица1[[#This Row],[угол обхв3]])</f>
        <v>2449037.8165355581</v>
      </c>
      <c r="CW2033" s="50">
        <f>SUM(X2033:AC2033,AD2033:AI2033)-Таблица1[[#This Row],[lподв_min, мм]]</f>
        <v>23716.35546879976</v>
      </c>
      <c r="CX2033" s="17">
        <f>CW2472-Таблица1[[#This Row],[Суммарная длина каната]]</f>
        <v>-2426319.5785783967</v>
      </c>
    </row>
    <row r="2034" spans="1:102" x14ac:dyDescent="0.25">
      <c r="A2034" s="21">
        <v>2033</v>
      </c>
      <c r="B2034" s="10">
        <v>52.638163265306112</v>
      </c>
      <c r="C2034" s="10">
        <v>34.516326530612247</v>
      </c>
      <c r="D2034" s="11">
        <v>7246.015880914345</v>
      </c>
      <c r="E2034" s="11">
        <v>10948.453059650197</v>
      </c>
      <c r="F2034" s="11">
        <v>6400.3309531508321</v>
      </c>
      <c r="G2034" s="11">
        <v>11257.816927859825</v>
      </c>
      <c r="H2034" s="11">
        <v>6838.0153909143446</v>
      </c>
      <c r="I2034" s="11">
        <v>7557.7458317610453</v>
      </c>
      <c r="J2034" s="11">
        <v>3390.7072278891528</v>
      </c>
      <c r="K2034" s="11">
        <v>25456.805810494196</v>
      </c>
      <c r="L2034" s="11">
        <v>1606.3776539475682</v>
      </c>
      <c r="M2034" s="11">
        <v>57982.142865430076</v>
      </c>
      <c r="N2034" s="11">
        <v>6109.2893748439546</v>
      </c>
      <c r="O2034" s="11">
        <v>20144.308296279403</v>
      </c>
      <c r="P2034" s="43">
        <v>8453.3106193516523</v>
      </c>
      <c r="Q2034" s="11">
        <v>17712.859568320531</v>
      </c>
      <c r="R2034" s="11">
        <v>7427.7811894372489</v>
      </c>
      <c r="S2034" s="11">
        <v>12329.132013142853</v>
      </c>
      <c r="T2034" s="11">
        <v>7246.015880914345</v>
      </c>
      <c r="U2034" s="11">
        <v>10948.453059650197</v>
      </c>
      <c r="V2034" s="11">
        <v>6358.6226446117471</v>
      </c>
      <c r="W2034" s="11">
        <v>11123.722121850014</v>
      </c>
      <c r="X2034" s="12">
        <v>0</v>
      </c>
      <c r="Y2034" s="12">
        <v>675.72633444832093</v>
      </c>
      <c r="Z2034" s="12">
        <v>389.77235681713302</v>
      </c>
      <c r="AA2034" s="44">
        <v>232.0401906195585</v>
      </c>
      <c r="AB2034" s="45">
        <v>308.83877206255585</v>
      </c>
      <c r="AC2034" s="12">
        <v>0</v>
      </c>
      <c r="AD2034" s="12">
        <v>12079.757834129463</v>
      </c>
      <c r="AE2034" s="12">
        <v>3377.3330471536619</v>
      </c>
      <c r="AF2034" s="12">
        <v>5480.5321821881471</v>
      </c>
      <c r="AG2034" s="44">
        <v>1128.4755203370605</v>
      </c>
      <c r="AH2034" s="45">
        <v>3390.7072266858627</v>
      </c>
      <c r="AI2034" s="12">
        <v>0</v>
      </c>
      <c r="AJ2034" s="12">
        <v>-48.843979328164515</v>
      </c>
      <c r="AK2034" s="12">
        <v>46.048832117262748</v>
      </c>
      <c r="AL2034" s="12">
        <v>100.78488853022574</v>
      </c>
      <c r="AM2034" s="44">
        <v>133.37048558883313</v>
      </c>
      <c r="AN2034" s="45">
        <v>89.999999831021157</v>
      </c>
      <c r="AO2034" s="12">
        <v>0</v>
      </c>
      <c r="AP2034" s="12">
        <v>-2147.7323610013082</v>
      </c>
      <c r="AQ2034" s="12">
        <v>6403.0214608291608</v>
      </c>
      <c r="AR2034" s="12">
        <v>8854.1039674230979</v>
      </c>
      <c r="AS2034" s="44">
        <v>7724.3680213474136</v>
      </c>
      <c r="AT2034" s="45">
        <v>6838.0158809143441</v>
      </c>
      <c r="AU2034" s="12">
        <v>0</v>
      </c>
      <c r="AV2034" s="12">
        <v>11317.723147707449</v>
      </c>
      <c r="AW2034" s="12">
        <v>20427.478671959452</v>
      </c>
      <c r="AX2034" s="12">
        <v>17636.513696515431</v>
      </c>
      <c r="AY2034" s="44">
        <v>12048.9530504467</v>
      </c>
      <c r="AZ2034" s="45">
        <v>10948.45305844691</v>
      </c>
      <c r="BA2034" s="12">
        <v>0</v>
      </c>
      <c r="BB2034" s="12">
        <v>5802.0978978569074</v>
      </c>
      <c r="BC2034" s="12">
        <v>8747.0427053368585</v>
      </c>
      <c r="BD2034" s="12">
        <v>7828.5745375086944</v>
      </c>
      <c r="BE2034" s="44">
        <v>6949.4290490041803</v>
      </c>
      <c r="BF2034" s="45">
        <v>6838.0158909143447</v>
      </c>
      <c r="BG2034" s="12">
        <v>0</v>
      </c>
      <c r="BH2034" s="12">
        <v>20412.817879844901</v>
      </c>
      <c r="BI2034" s="12">
        <v>17996.02994400058</v>
      </c>
      <c r="BJ2034" s="12">
        <v>12252.78614133775</v>
      </c>
      <c r="BK2034" s="44">
        <v>11228.632022346352</v>
      </c>
      <c r="BL2034" s="45">
        <v>7557.7458317610472</v>
      </c>
      <c r="BM2034" s="12">
        <v>0</v>
      </c>
      <c r="BN2034" s="12">
        <v>0</v>
      </c>
      <c r="BO2034" s="12">
        <v>94.89281144542727</v>
      </c>
      <c r="BP2034" s="12">
        <v>54.736056412962995</v>
      </c>
      <c r="BQ2034" s="48">
        <v>32.585597058607398</v>
      </c>
      <c r="BR2034" s="49">
        <v>43.370485757811984</v>
      </c>
      <c r="BS2034" s="13">
        <v>0</v>
      </c>
      <c r="BT2034" s="12">
        <v>347.85713456992266</v>
      </c>
      <c r="BV2034" s="14">
        <f>Таблица1[[#This Row],[Lкан_леб,мм]]</f>
        <v>57982.142865430076</v>
      </c>
      <c r="BW2034" s="50">
        <f>Таблица1[[#This Row],[угол обхв4]]+Таблица1[[#This Row],[Lдуг 3,мм]]</f>
        <v>12079.757834129463</v>
      </c>
      <c r="BX2034" s="54">
        <f>Таблица1[[#This Row],[угол обхв5]]+Таблица1[[#This Row],[Y5, мм]]</f>
        <v>58657.869199878398</v>
      </c>
      <c r="BY2034" s="14">
        <f>Таблица1[[#This Row],[угол обхв6]]+Таблица1[[#This Row],[Lдуг 4,мм]]</f>
        <v>15457.090881283126</v>
      </c>
      <c r="BZ2034" s="14">
        <f>Таблица1[[#This Row],[Т1]]+Таблица1[[#This Row],[X6, мм]]</f>
        <v>59047.641556695533</v>
      </c>
      <c r="CA2034" s="14">
        <f>Таблица1[[#This Row],[Т2]]+Таблица1[[#This Row],[Lдуг 5,мм]]</f>
        <v>20937.623063471274</v>
      </c>
      <c r="CB2034" s="14">
        <f>Таблица1[[#This Row],[Т3]]+Таблица1[[#This Row],[Y6, мм]]</f>
        <v>59279.681747315095</v>
      </c>
      <c r="CC2034" s="14">
        <f>Таблица1[[#This Row],[Т4]]+Таблица1[[#This Row],[Lдуг 6,мм]]</f>
        <v>22066.098583808336</v>
      </c>
      <c r="CD2034" s="14">
        <f>Таблица1[[#This Row],[Т5]]+Таблица1[[#This Row],[Lдуг 1,мм]]</f>
        <v>59588.520519377649</v>
      </c>
      <c r="CE2034" s="14">
        <f>Таблица1[[#This Row],[Т6]]+Таблица1[[#This Row],[Lпрям1, мм]]</f>
        <v>25456.805810494199</v>
      </c>
      <c r="CF2034" s="15">
        <f>Таблица1[[#This Row],[Т7]]+Таблица1[[#This Row],[Lдуг 2,мм]]</f>
        <v>59588.520519377649</v>
      </c>
      <c r="CG2034" s="14">
        <f>Таблица1[[#This Row],[Т8]]+Таблица1[[#This Row],[Lпрям2, мм]]</f>
        <v>25456.805810494199</v>
      </c>
      <c r="CH2034" s="14">
        <f>Таблица1[[#This Row],[Т9]]-Таблица1[[#This Row],[Т9]]</f>
        <v>0</v>
      </c>
      <c r="CI2034" s="50">
        <f>Таблица1[[#This Row],[Т9]]-Таблица1[[#This Row],[Т8]]</f>
        <v>34131.714708883446</v>
      </c>
      <c r="CJ2034" s="54">
        <f>Таблица1[[#This Row],[Т9]]-Таблица1[[#This Row],[Т7]]</f>
        <v>0</v>
      </c>
      <c r="CK2034" s="14">
        <f>Таблица1[[#This Row],[Т9]]-Таблица1[[#This Row],[Т6]]</f>
        <v>37522.421935569313</v>
      </c>
      <c r="CL2034" s="14">
        <f>Таблица1[[#This Row],[Т9]]-Таблица1[[#This Row],[Т5]]</f>
        <v>308.8387720625542</v>
      </c>
      <c r="CM2034" s="14">
        <f>Таблица1[[#This Row],[Т9]]-Таблица1[[#This Row],[Т4]]</f>
        <v>38650.897455906379</v>
      </c>
      <c r="CN2034" s="14">
        <f>Таблица1[[#This Row],[Т9]]-Таблица1[[#This Row],[Т3]]</f>
        <v>540.87896268211625</v>
      </c>
      <c r="CO2034" s="14">
        <f>Таблица1[[#This Row],[Т9]]-Таблица1[[#This Row],[Т2]]</f>
        <v>44131.429638094523</v>
      </c>
      <c r="CP2034" s="14">
        <f>Таблица1[[#This Row],[Т9]]-Таблица1[[#This Row],[Т1]]</f>
        <v>930.65131949925126</v>
      </c>
      <c r="CQ2034" s="14">
        <f>Таблица1[[#This Row],[Т9]]-Таблица1[[#This Row],[угол обхв6]]</f>
        <v>47508.762685248184</v>
      </c>
      <c r="CR2034" s="14">
        <f>Таблица1[[#This Row],[Т9]]-Таблица1[[#This Row],[угол обхв5]]</f>
        <v>1606.377653947573</v>
      </c>
      <c r="CS2034" s="14">
        <f>Таблица1[[#This Row],[Т9]]-Таблица1[[#This Row],[угол обхв4]]</f>
        <v>59588.520519377649</v>
      </c>
      <c r="CT2034" s="14">
        <f>Таблица1[[#This Row],[Lкан_прям, мм]]+Таблица1[[#This Row],[Lкан_дуг, мм]]+Таблица1[[#This Row],[Lкан_леб,мм]]</f>
        <v>85045.326329871838</v>
      </c>
      <c r="CU2034" s="16">
        <f>Таблица1[[#This Row],[Lкан_леб,мм]]</f>
        <v>57982.142865430076</v>
      </c>
      <c r="CV2034" s="14">
        <f>2534431-(Таблица1[[#This Row],[Т23]]+Таблица1[[#This Row],[угол обхв3]])</f>
        <v>2449037.8165355581</v>
      </c>
      <c r="CW2034" s="50">
        <f>SUM(X2034:AC2034,AD2034:AI2034)-Таблица1[[#This Row],[lподв_min, мм]]</f>
        <v>23672.476236552611</v>
      </c>
      <c r="CX2034" s="17">
        <f>CW2473-Таблица1[[#This Row],[Суммарная длина каната]]</f>
        <v>-2426359.6568482346</v>
      </c>
    </row>
    <row r="2035" spans="1:102" x14ac:dyDescent="0.25">
      <c r="A2035" s="21">
        <v>2034</v>
      </c>
      <c r="B2035" s="10">
        <v>52.638163265306112</v>
      </c>
      <c r="C2035" s="10">
        <v>37.200408163265308</v>
      </c>
      <c r="D2035" s="11">
        <v>7633.4312890300789</v>
      </c>
      <c r="E2035" s="11">
        <v>10978.582557595439</v>
      </c>
      <c r="F2035" s="11">
        <v>6774.1869632484095</v>
      </c>
      <c r="G2035" s="11">
        <v>11248.004510323875</v>
      </c>
      <c r="H2035" s="11">
        <v>7225.4307990300786</v>
      </c>
      <c r="I2035" s="11">
        <v>7542.3432464014231</v>
      </c>
      <c r="J2035" s="11">
        <v>3436.239311194016</v>
      </c>
      <c r="K2035" s="11">
        <v>25495.032197005934</v>
      </c>
      <c r="L2035" s="11">
        <v>1568.1512674358303</v>
      </c>
      <c r="M2035" s="11">
        <v>57982.142865430076</v>
      </c>
      <c r="N2035" s="11">
        <v>6109.2893748439546</v>
      </c>
      <c r="O2035" s="11">
        <v>20144.308296279403</v>
      </c>
      <c r="P2035" s="43">
        <v>8522.631618453257</v>
      </c>
      <c r="Q2035" s="11">
        <v>17792.104317607198</v>
      </c>
      <c r="R2035" s="11">
        <v>7750.3414699435307</v>
      </c>
      <c r="S2035" s="11">
        <v>12366.258676003041</v>
      </c>
      <c r="T2035" s="11">
        <v>7633.4312890300789</v>
      </c>
      <c r="U2035" s="11">
        <v>10978.582557595439</v>
      </c>
      <c r="V2035" s="11">
        <v>6738.8039281010469</v>
      </c>
      <c r="W2035" s="11">
        <v>11112.103661085321</v>
      </c>
      <c r="X2035" s="12">
        <v>0</v>
      </c>
      <c r="Y2035" s="12">
        <v>663.02362368453851</v>
      </c>
      <c r="Z2035" s="12">
        <v>383.36187433301831</v>
      </c>
      <c r="AA2035" s="44">
        <v>232.0401906195587</v>
      </c>
      <c r="AB2035" s="45">
        <v>289.72557879871465</v>
      </c>
      <c r="AC2035" s="12">
        <v>0</v>
      </c>
      <c r="AD2035" s="12">
        <v>12079.757834129463</v>
      </c>
      <c r="AE2035" s="12">
        <v>3370.0273503445851</v>
      </c>
      <c r="AF2035" s="12">
        <v>5480.5321821881516</v>
      </c>
      <c r="AG2035" s="44">
        <v>1128.4755203370617</v>
      </c>
      <c r="AH2035" s="45">
        <v>3436.2393100066688</v>
      </c>
      <c r="AI2035" s="12">
        <v>0</v>
      </c>
      <c r="AJ2035" s="12">
        <v>-48.843979328164515</v>
      </c>
      <c r="AK2035" s="12">
        <v>44.2649798742722</v>
      </c>
      <c r="AL2035" s="12">
        <v>98.100806897572667</v>
      </c>
      <c r="AM2035" s="44">
        <v>130.6864039561801</v>
      </c>
      <c r="AN2035" s="45">
        <v>89.999999833260205</v>
      </c>
      <c r="AO2035" s="12">
        <v>0</v>
      </c>
      <c r="AP2035" s="12">
        <v>-2147.7323610013082</v>
      </c>
      <c r="AQ2035" s="12">
        <v>6394.0642812553615</v>
      </c>
      <c r="AR2035" s="12">
        <v>8926.560461161127</v>
      </c>
      <c r="AS2035" s="44">
        <v>8059.7234043908393</v>
      </c>
      <c r="AT2035" s="45">
        <v>7225.431289030078</v>
      </c>
      <c r="AU2035" s="12">
        <v>0</v>
      </c>
      <c r="AV2035" s="12">
        <v>11317.723147707449</v>
      </c>
      <c r="AW2035" s="12">
        <v>20436.485045317335</v>
      </c>
      <c r="AX2035" s="12">
        <v>17734.610926433248</v>
      </c>
      <c r="AY2035" s="44">
        <v>12100.275934762858</v>
      </c>
      <c r="AZ2035" s="45">
        <v>10978.582556408093</v>
      </c>
      <c r="BA2035" s="12">
        <v>0</v>
      </c>
      <c r="BB2035" s="12">
        <v>5802.0978978569074</v>
      </c>
      <c r="BC2035" s="12">
        <v>8807.4065248646639</v>
      </c>
      <c r="BD2035" s="12">
        <v>8154.2703126513998</v>
      </c>
      <c r="BE2035" s="44">
        <v>7324.0493545827703</v>
      </c>
      <c r="BF2035" s="45">
        <v>7225.4312990300787</v>
      </c>
      <c r="BG2035" s="12">
        <v>0</v>
      </c>
      <c r="BH2035" s="12">
        <v>20412.817879844901</v>
      </c>
      <c r="BI2035" s="12">
        <v>18084.28106664513</v>
      </c>
      <c r="BJ2035" s="12">
        <v>12308.765284829089</v>
      </c>
      <c r="BK2035" s="44">
        <v>11244.565298835621</v>
      </c>
      <c r="BL2035" s="45">
        <v>7542.3432464014249</v>
      </c>
      <c r="BM2035" s="12">
        <v>0</v>
      </c>
      <c r="BN2035" s="12">
        <v>0</v>
      </c>
      <c r="BO2035" s="12">
        <v>93.108959202436722</v>
      </c>
      <c r="BP2035" s="12">
        <v>53.835827023300467</v>
      </c>
      <c r="BQ2035" s="48">
        <v>32.585597058607419</v>
      </c>
      <c r="BR2035" s="49">
        <v>40.686404122919882</v>
      </c>
      <c r="BS2035" s="13">
        <v>0</v>
      </c>
      <c r="BT2035" s="12">
        <v>347.85713456992266</v>
      </c>
      <c r="BV2035" s="14">
        <f>Таблица1[[#This Row],[Lкан_леб,мм]]</f>
        <v>57982.142865430076</v>
      </c>
      <c r="BW2035" s="50">
        <f>Таблица1[[#This Row],[угол обхв4]]+Таблица1[[#This Row],[Lдуг 3,мм]]</f>
        <v>12079.757834129463</v>
      </c>
      <c r="BX2035" s="54">
        <f>Таблица1[[#This Row],[угол обхв5]]+Таблица1[[#This Row],[Y5, мм]]</f>
        <v>58645.166489114614</v>
      </c>
      <c r="BY2035" s="14">
        <f>Таблица1[[#This Row],[угол обхв6]]+Таблица1[[#This Row],[Lдуг 4,мм]]</f>
        <v>15449.785184474047</v>
      </c>
      <c r="BZ2035" s="14">
        <f>Таблица1[[#This Row],[Т1]]+Таблица1[[#This Row],[X6, мм]]</f>
        <v>59028.528363447629</v>
      </c>
      <c r="CA2035" s="14">
        <f>Таблица1[[#This Row],[Т2]]+Таблица1[[#This Row],[Lдуг 5,мм]]</f>
        <v>20930.317366662199</v>
      </c>
      <c r="CB2035" s="14">
        <f>Таблица1[[#This Row],[Т3]]+Таблица1[[#This Row],[Y6, мм]]</f>
        <v>59260.568554067191</v>
      </c>
      <c r="CC2035" s="14">
        <f>Таблица1[[#This Row],[Т4]]+Таблица1[[#This Row],[Lдуг 6,мм]]</f>
        <v>22058.792886999261</v>
      </c>
      <c r="CD2035" s="14">
        <f>Таблица1[[#This Row],[Т5]]+Таблица1[[#This Row],[Lдуг 1,мм]]</f>
        <v>59550.294132865907</v>
      </c>
      <c r="CE2035" s="14">
        <f>Таблица1[[#This Row],[Т6]]+Таблица1[[#This Row],[Lпрям1, мм]]</f>
        <v>25495.03219700593</v>
      </c>
      <c r="CF2035" s="15">
        <f>Таблица1[[#This Row],[Т7]]+Таблица1[[#This Row],[Lдуг 2,мм]]</f>
        <v>59550.294132865907</v>
      </c>
      <c r="CG2035" s="14">
        <f>Таблица1[[#This Row],[Т8]]+Таблица1[[#This Row],[Lпрям2, мм]]</f>
        <v>25495.03219700593</v>
      </c>
      <c r="CH2035" s="14">
        <f>Таблица1[[#This Row],[Т9]]-Таблица1[[#This Row],[Т9]]</f>
        <v>0</v>
      </c>
      <c r="CI2035" s="50">
        <f>Таблица1[[#This Row],[Т9]]-Таблица1[[#This Row],[Т8]]</f>
        <v>34055.261935859977</v>
      </c>
      <c r="CJ2035" s="54">
        <f>Таблица1[[#This Row],[Т9]]-Таблица1[[#This Row],[Т7]]</f>
        <v>0</v>
      </c>
      <c r="CK2035" s="14">
        <f>Таблица1[[#This Row],[Т9]]-Таблица1[[#This Row],[Т6]]</f>
        <v>37491.501245866646</v>
      </c>
      <c r="CL2035" s="14">
        <f>Таблица1[[#This Row],[Т9]]-Таблица1[[#This Row],[Т5]]</f>
        <v>289.72557879871601</v>
      </c>
      <c r="CM2035" s="14">
        <f>Таблица1[[#This Row],[Т9]]-Таблица1[[#This Row],[Т4]]</f>
        <v>38619.976766203705</v>
      </c>
      <c r="CN2035" s="14">
        <f>Таблица1[[#This Row],[Т9]]-Таблица1[[#This Row],[Т3]]</f>
        <v>521.76576941827807</v>
      </c>
      <c r="CO2035" s="14">
        <f>Таблица1[[#This Row],[Т9]]-Таблица1[[#This Row],[Т2]]</f>
        <v>44100.508948391856</v>
      </c>
      <c r="CP2035" s="14">
        <f>Таблица1[[#This Row],[Т9]]-Таблица1[[#This Row],[Т1]]</f>
        <v>905.12764375129336</v>
      </c>
      <c r="CQ2035" s="14">
        <f>Таблица1[[#This Row],[Т9]]-Таблица1[[#This Row],[угол обхв6]]</f>
        <v>47470.536298736442</v>
      </c>
      <c r="CR2035" s="14">
        <f>Таблица1[[#This Row],[Т9]]-Таблица1[[#This Row],[угол обхв5]]</f>
        <v>1568.151267435831</v>
      </c>
      <c r="CS2035" s="14">
        <f>Таблица1[[#This Row],[Т9]]-Таблица1[[#This Row],[угол обхв4]]</f>
        <v>59550.294132865907</v>
      </c>
      <c r="CT2035" s="14">
        <f>Таблица1[[#This Row],[Lкан_прям, мм]]+Таблица1[[#This Row],[Lкан_дуг, мм]]+Таблица1[[#This Row],[Lкан_леб,мм]]</f>
        <v>85045.326329871838</v>
      </c>
      <c r="CU2035" s="16">
        <f>Таблица1[[#This Row],[Lкан_леб,мм]]</f>
        <v>57982.142865430076</v>
      </c>
      <c r="CV2035" s="14">
        <f>2534431-(Таблица1[[#This Row],[Т23]]+Таблица1[[#This Row],[угол обхв3]])</f>
        <v>2449037.8165355581</v>
      </c>
      <c r="CW2035" s="50">
        <f>SUM(X2035:AC2035,AD2035:AI2035)-Таблица1[[#This Row],[lподв_min, мм]]</f>
        <v>23626.944153247747</v>
      </c>
      <c r="CX2035" s="17">
        <f>CW2474-Таблица1[[#This Row],[Суммарная длина каната]]</f>
        <v>-2426400.9341777135</v>
      </c>
    </row>
    <row r="2036" spans="1:102" x14ac:dyDescent="0.25">
      <c r="A2036" s="21">
        <v>2035</v>
      </c>
      <c r="B2036" s="10">
        <v>52.638163265306112</v>
      </c>
      <c r="C2036" s="10">
        <v>39.884489795918363</v>
      </c>
      <c r="D2036" s="11">
        <v>8019.0107408278836</v>
      </c>
      <c r="E2036" s="11">
        <v>11026.821249982537</v>
      </c>
      <c r="F2036" s="11">
        <v>7148.092329859639</v>
      </c>
      <c r="G2036" s="11">
        <v>11255.710134458275</v>
      </c>
      <c r="H2036" s="11">
        <v>7611.0102508278842</v>
      </c>
      <c r="I2036" s="11">
        <v>7543.4023163537613</v>
      </c>
      <c r="J2036" s="11">
        <v>3483.4189336287764</v>
      </c>
      <c r="K2036" s="11">
        <v>25533.258583517814</v>
      </c>
      <c r="L2036" s="11">
        <v>1529.9248809239537</v>
      </c>
      <c r="M2036" s="11">
        <v>57982.142865430076</v>
      </c>
      <c r="N2036" s="11">
        <v>6109.2893748439546</v>
      </c>
      <c r="O2036" s="11">
        <v>20144.308296279403</v>
      </c>
      <c r="P2036" s="43">
        <v>8588.165620373924</v>
      </c>
      <c r="Q2036" s="11">
        <v>17874.508357545859</v>
      </c>
      <c r="R2036" s="11">
        <v>8070.8092754007075</v>
      </c>
      <c r="S2036" s="11">
        <v>12418.449760690804</v>
      </c>
      <c r="T2036" s="11">
        <v>8019.0107408278836</v>
      </c>
      <c r="U2036" s="11">
        <v>11026.821249982537</v>
      </c>
      <c r="V2036" s="11">
        <v>7119.112203868568</v>
      </c>
      <c r="W2036" s="11">
        <v>11118.301429138921</v>
      </c>
      <c r="X2036" s="12">
        <v>0</v>
      </c>
      <c r="Y2036" s="12">
        <v>650.3056935362024</v>
      </c>
      <c r="Z2036" s="12">
        <v>376.96661123345723</v>
      </c>
      <c r="AA2036" s="44">
        <v>232.04019061955833</v>
      </c>
      <c r="AB2036" s="45">
        <v>270.61238553473561</v>
      </c>
      <c r="AC2036" s="12">
        <v>0</v>
      </c>
      <c r="AD2036" s="12">
        <v>12079.757834129463</v>
      </c>
      <c r="AE2036" s="12">
        <v>3361.0741144056256</v>
      </c>
      <c r="AF2036" s="12">
        <v>5480.5321821881507</v>
      </c>
      <c r="AG2036" s="44">
        <v>1128.4755203370626</v>
      </c>
      <c r="AH2036" s="45">
        <v>3483.4189324575123</v>
      </c>
      <c r="AI2036" s="12">
        <v>0</v>
      </c>
      <c r="AJ2036" s="12">
        <v>-48.843979328164515</v>
      </c>
      <c r="AK2036" s="12">
        <v>42.478990360444151</v>
      </c>
      <c r="AL2036" s="12">
        <v>95.41672526491962</v>
      </c>
      <c r="AM2036" s="44">
        <v>128.00232232352698</v>
      </c>
      <c r="AN2036" s="45">
        <v>89.999999835518551</v>
      </c>
      <c r="AO2036" s="12">
        <v>0</v>
      </c>
      <c r="AP2036" s="12">
        <v>-2147.7323610013082</v>
      </c>
      <c r="AQ2036" s="12">
        <v>6384.8198581005117</v>
      </c>
      <c r="AR2036" s="12">
        <v>8994.3436763575464</v>
      </c>
      <c r="AS2036" s="44">
        <v>8392.3074813316725</v>
      </c>
      <c r="AT2036" s="45">
        <v>7611.0107408278836</v>
      </c>
      <c r="AU2036" s="12">
        <v>0</v>
      </c>
      <c r="AV2036" s="12">
        <v>11317.723147707449</v>
      </c>
      <c r="AW2036" s="12">
        <v>20445.218503478176</v>
      </c>
      <c r="AX2036" s="12">
        <v>17835.993596254048</v>
      </c>
      <c r="AY2036" s="44">
        <v>12167.246847524635</v>
      </c>
      <c r="AZ2036" s="45">
        <v>11026.821248811275</v>
      </c>
      <c r="BA2036" s="12">
        <v>0</v>
      </c>
      <c r="BB2036" s="12">
        <v>5802.0978978569074</v>
      </c>
      <c r="BC2036" s="12">
        <v>8863.6961036304801</v>
      </c>
      <c r="BD2036" s="12">
        <v>8476.9873313843291</v>
      </c>
      <c r="BE2036" s="44">
        <v>7697.5125348969186</v>
      </c>
      <c r="BF2036" s="45">
        <v>7611.0107508278834</v>
      </c>
      <c r="BG2036" s="12">
        <v>0</v>
      </c>
      <c r="BH2036" s="12">
        <v>20412.817879844901</v>
      </c>
      <c r="BI2036" s="12">
        <v>18175.418564744632</v>
      </c>
      <c r="BJ2036" s="12">
        <v>12379.934999398993</v>
      </c>
      <c r="BK2036" s="44">
        <v>11278.024163148708</v>
      </c>
      <c r="BL2036" s="45">
        <v>7543.4023163537631</v>
      </c>
      <c r="BM2036" s="12">
        <v>0</v>
      </c>
      <c r="BN2036" s="12">
        <v>0</v>
      </c>
      <c r="BO2036" s="12">
        <v>91.322969688608666</v>
      </c>
      <c r="BP2036" s="12">
        <v>52.937734904475462</v>
      </c>
      <c r="BQ2036" s="48">
        <v>32.58559705860737</v>
      </c>
      <c r="BR2036" s="49">
        <v>38.002322488008431</v>
      </c>
      <c r="BS2036" s="13">
        <v>0</v>
      </c>
      <c r="BT2036" s="12">
        <v>347.85713456992266</v>
      </c>
      <c r="BV2036" s="14">
        <f>Таблица1[[#This Row],[Lкан_леб,мм]]</f>
        <v>57982.142865430076</v>
      </c>
      <c r="BW2036" s="50">
        <f>Таблица1[[#This Row],[угол обхв4]]+Таблица1[[#This Row],[Lдуг 3,мм]]</f>
        <v>12079.757834129463</v>
      </c>
      <c r="BX2036" s="54">
        <f>Таблица1[[#This Row],[угол обхв5]]+Таблица1[[#This Row],[Y5, мм]]</f>
        <v>58632.44855896628</v>
      </c>
      <c r="BY2036" s="14">
        <f>Таблица1[[#This Row],[угол обхв6]]+Таблица1[[#This Row],[Lдуг 4,мм]]</f>
        <v>15440.831948535088</v>
      </c>
      <c r="BZ2036" s="14">
        <f>Таблица1[[#This Row],[Т1]]+Таблица1[[#This Row],[X6, мм]]</f>
        <v>59009.41517019974</v>
      </c>
      <c r="CA2036" s="14">
        <f>Таблица1[[#This Row],[Т2]]+Таблица1[[#This Row],[Lдуг 5,мм]]</f>
        <v>20921.364130723239</v>
      </c>
      <c r="CB2036" s="14">
        <f>Таблица1[[#This Row],[Т3]]+Таблица1[[#This Row],[Y6, мм]]</f>
        <v>59241.455360819295</v>
      </c>
      <c r="CC2036" s="14">
        <f>Таблица1[[#This Row],[Т4]]+Таблица1[[#This Row],[Lдуг 6,мм]]</f>
        <v>22049.839651060302</v>
      </c>
      <c r="CD2036" s="14">
        <f>Таблица1[[#This Row],[Т5]]+Таблица1[[#This Row],[Lдуг 1,мм]]</f>
        <v>59512.067746354027</v>
      </c>
      <c r="CE2036" s="14">
        <f>Таблица1[[#This Row],[Т6]]+Таблица1[[#This Row],[Lпрям1, мм]]</f>
        <v>25533.258583517814</v>
      </c>
      <c r="CF2036" s="15">
        <f>Таблица1[[#This Row],[Т7]]+Таблица1[[#This Row],[Lдуг 2,мм]]</f>
        <v>59512.067746354027</v>
      </c>
      <c r="CG2036" s="14">
        <f>Таблица1[[#This Row],[Т8]]+Таблица1[[#This Row],[Lпрям2, мм]]</f>
        <v>25533.258583517814</v>
      </c>
      <c r="CH2036" s="14">
        <f>Таблица1[[#This Row],[Т9]]-Таблица1[[#This Row],[Т9]]</f>
        <v>0</v>
      </c>
      <c r="CI2036" s="50">
        <f>Таблица1[[#This Row],[Т9]]-Таблица1[[#This Row],[Т8]]</f>
        <v>33978.809162836216</v>
      </c>
      <c r="CJ2036" s="54">
        <f>Таблица1[[#This Row],[Т9]]-Таблица1[[#This Row],[Т7]]</f>
        <v>0</v>
      </c>
      <c r="CK2036" s="14">
        <f>Таблица1[[#This Row],[Т9]]-Таблица1[[#This Row],[Т6]]</f>
        <v>37462.228095293729</v>
      </c>
      <c r="CL2036" s="14">
        <f>Таблица1[[#This Row],[Т9]]-Таблица1[[#This Row],[Т5]]</f>
        <v>270.61238553473231</v>
      </c>
      <c r="CM2036" s="14">
        <f>Таблица1[[#This Row],[Т9]]-Таблица1[[#This Row],[Т4]]</f>
        <v>38590.703615630788</v>
      </c>
      <c r="CN2036" s="14">
        <f>Таблица1[[#This Row],[Т9]]-Таблица1[[#This Row],[Т3]]</f>
        <v>502.65257615428709</v>
      </c>
      <c r="CO2036" s="14">
        <f>Таблица1[[#This Row],[Т9]]-Таблица1[[#This Row],[Т2]]</f>
        <v>44071.235797818939</v>
      </c>
      <c r="CP2036" s="14">
        <f>Таблица1[[#This Row],[Т9]]-Таблица1[[#This Row],[Т1]]</f>
        <v>879.61918738774693</v>
      </c>
      <c r="CQ2036" s="14">
        <f>Таблица1[[#This Row],[Т9]]-Таблица1[[#This Row],[угол обхв6]]</f>
        <v>47432.309912224562</v>
      </c>
      <c r="CR2036" s="14">
        <f>Таблица1[[#This Row],[Т9]]-Таблица1[[#This Row],[угол обхв5]]</f>
        <v>1529.9248809239507</v>
      </c>
      <c r="CS2036" s="14">
        <f>Таблица1[[#This Row],[Т9]]-Таблица1[[#This Row],[угол обхв4]]</f>
        <v>59512.067746354027</v>
      </c>
      <c r="CT2036" s="14">
        <f>Таблица1[[#This Row],[Lкан_прям, мм]]+Таблица1[[#This Row],[Lкан_дуг, мм]]+Таблица1[[#This Row],[Lкан_леб,мм]]</f>
        <v>85045.326329871838</v>
      </c>
      <c r="CU2036" s="16">
        <f>Таблица1[[#This Row],[Lкан_леб,мм]]</f>
        <v>57982.142865430076</v>
      </c>
      <c r="CV2036" s="14">
        <f>2534431-(Таблица1[[#This Row],[Т23]]+Таблица1[[#This Row],[угол обхв3]])</f>
        <v>2449037.8165355581</v>
      </c>
      <c r="CW2036" s="50">
        <f>SUM(X2036:AC2036,AD2036:AI2036)-Таблица1[[#This Row],[lподв_min, мм]]</f>
        <v>23579.764530812994</v>
      </c>
      <c r="CX2036" s="17">
        <f>CW2475-Таблица1[[#This Row],[Суммарная длина каната]]</f>
        <v>-2426443.3722660332</v>
      </c>
    </row>
    <row r="2037" spans="1:102" x14ac:dyDescent="0.25">
      <c r="A2037" s="21">
        <v>2036</v>
      </c>
      <c r="B2037" s="10">
        <v>52.638163265306112</v>
      </c>
      <c r="C2037" s="10">
        <v>42.568571428571424</v>
      </c>
      <c r="D2037" s="11">
        <v>8401.9082163036037</v>
      </c>
      <c r="E2037" s="11">
        <v>11093.063293778254</v>
      </c>
      <c r="F2037" s="11">
        <v>7521.2266477001122</v>
      </c>
      <c r="G2037" s="11">
        <v>11280.916892950845</v>
      </c>
      <c r="H2037" s="11">
        <v>7993.9077263036033</v>
      </c>
      <c r="I2037" s="11">
        <v>7560.8237239325299</v>
      </c>
      <c r="J2037" s="11">
        <v>3532.239569845724</v>
      </c>
      <c r="K2037" s="11">
        <v>25571.484970029789</v>
      </c>
      <c r="L2037" s="11">
        <v>1491.6984944119718</v>
      </c>
      <c r="M2037" s="11">
        <v>57982.142865430076</v>
      </c>
      <c r="N2037" s="11">
        <v>6109.2893748439546</v>
      </c>
      <c r="O2037" s="11">
        <v>20144.308296279403</v>
      </c>
      <c r="P2037" s="43">
        <v>8649.7688335388721</v>
      </c>
      <c r="Q2037" s="11">
        <v>17959.890881130636</v>
      </c>
      <c r="R2037" s="11">
        <v>8388.4814506669773</v>
      </c>
      <c r="S2037" s="11">
        <v>12485.590752022628</v>
      </c>
      <c r="T2037" s="11">
        <v>8401.9082163036037</v>
      </c>
      <c r="U2037" s="11">
        <v>11093.063293778254</v>
      </c>
      <c r="V2037" s="11">
        <v>7498.7130176726614</v>
      </c>
      <c r="W2037" s="11">
        <v>11142.301827164376</v>
      </c>
      <c r="X2037" s="12">
        <v>0</v>
      </c>
      <c r="Y2037" s="12">
        <v>637.56931905398187</v>
      </c>
      <c r="Z2037" s="12">
        <v>370.58979246778068</v>
      </c>
      <c r="AA2037" s="44">
        <v>232.0401906195587</v>
      </c>
      <c r="AB2037" s="45">
        <v>251.49919227065033</v>
      </c>
      <c r="AC2037" s="12">
        <v>0</v>
      </c>
      <c r="AD2037" s="12">
        <v>12079.757834129463</v>
      </c>
      <c r="AE2037" s="12">
        <v>3350.4798646844674</v>
      </c>
      <c r="AF2037" s="12">
        <v>5480.532182188148</v>
      </c>
      <c r="AG2037" s="44">
        <v>1128.4755203370614</v>
      </c>
      <c r="AH2037" s="45">
        <v>3532.239568690648</v>
      </c>
      <c r="AI2037" s="12">
        <v>0</v>
      </c>
      <c r="AJ2037" s="12">
        <v>-48.843979328164515</v>
      </c>
      <c r="AK2037" s="12">
        <v>40.690410693460436</v>
      </c>
      <c r="AL2037" s="12">
        <v>92.732643632266559</v>
      </c>
      <c r="AM2037" s="44">
        <v>125.31824069087398</v>
      </c>
      <c r="AN2037" s="45">
        <v>89.999999837791933</v>
      </c>
      <c r="AO2037" s="12">
        <v>0</v>
      </c>
      <c r="AP2037" s="12">
        <v>-2147.7323610013082</v>
      </c>
      <c r="AQ2037" s="12">
        <v>6375.293750746876</v>
      </c>
      <c r="AR2037" s="12">
        <v>9057.304886321308</v>
      </c>
      <c r="AS2037" s="44">
        <v>8721.3905120843283</v>
      </c>
      <c r="AT2037" s="45">
        <v>7993.9082163036028</v>
      </c>
      <c r="AU2037" s="12">
        <v>0</v>
      </c>
      <c r="AV2037" s="12">
        <v>11317.723147707449</v>
      </c>
      <c r="AW2037" s="12">
        <v>20453.671629595581</v>
      </c>
      <c r="AX2037" s="12">
        <v>17940.439256969355</v>
      </c>
      <c r="AY2037" s="44">
        <v>12249.718844356159</v>
      </c>
      <c r="AZ2037" s="45">
        <v>11093.063292623179</v>
      </c>
      <c r="BA2037" s="12">
        <v>0</v>
      </c>
      <c r="BB2037" s="12">
        <v>5802.0978978569074</v>
      </c>
      <c r="BC2037" s="12">
        <v>8915.7732094417934</v>
      </c>
      <c r="BD2037" s="12">
        <v>8796.017503449415</v>
      </c>
      <c r="BE2037" s="44">
        <v>8068.9991548862527</v>
      </c>
      <c r="BF2037" s="45">
        <v>7993.9082263036025</v>
      </c>
      <c r="BG2037" s="12">
        <v>0</v>
      </c>
      <c r="BH2037" s="12">
        <v>20412.817879844901</v>
      </c>
      <c r="BI2037" s="12">
        <v>18269.254214446813</v>
      </c>
      <c r="BJ2037" s="12">
        <v>12466.139127861348</v>
      </c>
      <c r="BK2037" s="44">
        <v>11328.935201444723</v>
      </c>
      <c r="BL2037" s="45">
        <v>7560.8237239325317</v>
      </c>
      <c r="BM2037" s="12">
        <v>0</v>
      </c>
      <c r="BN2037" s="12">
        <v>0</v>
      </c>
      <c r="BO2037" s="12">
        <v>89.534390021624958</v>
      </c>
      <c r="BP2037" s="12">
        <v>52.042232938806123</v>
      </c>
      <c r="BQ2037" s="48">
        <v>32.585597058607419</v>
      </c>
      <c r="BR2037" s="49">
        <v>35.31824085308206</v>
      </c>
      <c r="BS2037" s="13">
        <v>0</v>
      </c>
      <c r="BT2037" s="12">
        <v>347.85713456992266</v>
      </c>
      <c r="BV2037" s="14">
        <f>Таблица1[[#This Row],[Lкан_леб,мм]]</f>
        <v>57982.142865430076</v>
      </c>
      <c r="BW2037" s="50">
        <f>Таблица1[[#This Row],[угол обхв4]]+Таблица1[[#This Row],[Lдуг 3,мм]]</f>
        <v>12079.757834129463</v>
      </c>
      <c r="BX2037" s="54">
        <f>Таблица1[[#This Row],[угол обхв5]]+Таблица1[[#This Row],[Y5, мм]]</f>
        <v>58619.712184484059</v>
      </c>
      <c r="BY2037" s="14">
        <f>Таблица1[[#This Row],[угол обхв6]]+Таблица1[[#This Row],[Lдуг 4,мм]]</f>
        <v>15430.237698813929</v>
      </c>
      <c r="BZ2037" s="14">
        <f>Таблица1[[#This Row],[Т1]]+Таблица1[[#This Row],[X6, мм]]</f>
        <v>58990.301976951836</v>
      </c>
      <c r="CA2037" s="14">
        <f>Таблица1[[#This Row],[Т2]]+Таблица1[[#This Row],[Lдуг 5,мм]]</f>
        <v>20910.769881002077</v>
      </c>
      <c r="CB2037" s="14">
        <f>Таблица1[[#This Row],[Т3]]+Таблица1[[#This Row],[Y6, мм]]</f>
        <v>59222.342167571398</v>
      </c>
      <c r="CC2037" s="14">
        <f>Таблица1[[#This Row],[Т4]]+Таблица1[[#This Row],[Lдуг 6,мм]]</f>
        <v>22039.24540133914</v>
      </c>
      <c r="CD2037" s="14">
        <f>Таблица1[[#This Row],[Т5]]+Таблица1[[#This Row],[Lдуг 1,мм]]</f>
        <v>59473.841359842045</v>
      </c>
      <c r="CE2037" s="14">
        <f>Таблица1[[#This Row],[Т6]]+Таблица1[[#This Row],[Lпрям1, мм]]</f>
        <v>25571.484970029789</v>
      </c>
      <c r="CF2037" s="15">
        <f>Таблица1[[#This Row],[Т7]]+Таблица1[[#This Row],[Lдуг 2,мм]]</f>
        <v>59473.841359842045</v>
      </c>
      <c r="CG2037" s="14">
        <f>Таблица1[[#This Row],[Т8]]+Таблица1[[#This Row],[Lпрям2, мм]]</f>
        <v>25571.484970029789</v>
      </c>
      <c r="CH2037" s="14">
        <f>Таблица1[[#This Row],[Т9]]-Таблица1[[#This Row],[Т9]]</f>
        <v>0</v>
      </c>
      <c r="CI2037" s="50">
        <f>Таблица1[[#This Row],[Т9]]-Таблица1[[#This Row],[Т8]]</f>
        <v>33902.356389812252</v>
      </c>
      <c r="CJ2037" s="54">
        <f>Таблица1[[#This Row],[Т9]]-Таблица1[[#This Row],[Т7]]</f>
        <v>0</v>
      </c>
      <c r="CK2037" s="14">
        <f>Таблица1[[#This Row],[Т9]]-Таблица1[[#This Row],[Т6]]</f>
        <v>37434.595958502905</v>
      </c>
      <c r="CL2037" s="14">
        <f>Таблица1[[#This Row],[Т9]]-Таблица1[[#This Row],[Т5]]</f>
        <v>251.49919227064674</v>
      </c>
      <c r="CM2037" s="14">
        <f>Таблица1[[#This Row],[Т9]]-Таблица1[[#This Row],[Т4]]</f>
        <v>38563.071478839964</v>
      </c>
      <c r="CN2037" s="14">
        <f>Таблица1[[#This Row],[Т9]]-Таблица1[[#This Row],[Т3]]</f>
        <v>483.5393828902088</v>
      </c>
      <c r="CO2037" s="14">
        <f>Таблица1[[#This Row],[Т9]]-Таблица1[[#This Row],[Т2]]</f>
        <v>44043.603661028115</v>
      </c>
      <c r="CP2037" s="14">
        <f>Таблица1[[#This Row],[Т9]]-Таблица1[[#This Row],[Т1]]</f>
        <v>854.12917535798624</v>
      </c>
      <c r="CQ2037" s="14">
        <f>Таблица1[[#This Row],[Т9]]-Таблица1[[#This Row],[угол обхв6]]</f>
        <v>47394.08352571258</v>
      </c>
      <c r="CR2037" s="14">
        <f>Таблица1[[#This Row],[Т9]]-Таблица1[[#This Row],[угол обхв5]]</f>
        <v>1491.6984944119686</v>
      </c>
      <c r="CS2037" s="14">
        <f>Таблица1[[#This Row],[Т9]]-Таблица1[[#This Row],[угол обхв4]]</f>
        <v>59473.841359842045</v>
      </c>
      <c r="CT2037" s="14">
        <f>Таблица1[[#This Row],[Lкан_прям, мм]]+Таблица1[[#This Row],[Lкан_дуг, мм]]+Таблица1[[#This Row],[Lкан_леб,мм]]</f>
        <v>85045.326329871838</v>
      </c>
      <c r="CU2037" s="16">
        <f>Таблица1[[#This Row],[Lкан_леб,мм]]</f>
        <v>57982.142865430076</v>
      </c>
      <c r="CV2037" s="14">
        <f>2534431-(Таблица1[[#This Row],[Т23]]+Таблица1[[#This Row],[угол обхв3]])</f>
        <v>2449037.8165355581</v>
      </c>
      <c r="CW2037" s="50">
        <f>SUM(X2037:AC2037,AD2037:AI2037)-Таблица1[[#This Row],[lподв_min, мм]]</f>
        <v>23530.943894596036</v>
      </c>
      <c r="CX2037" s="17">
        <f>CW2476-Таблица1[[#This Row],[Суммарная длина каната]]</f>
        <v>-2426486.9307330982</v>
      </c>
    </row>
    <row r="2038" spans="1:102" x14ac:dyDescent="0.25">
      <c r="A2038" s="21">
        <v>2037</v>
      </c>
      <c r="B2038" s="10">
        <v>52.638163265306112</v>
      </c>
      <c r="C2038" s="10">
        <v>45.252653061224485</v>
      </c>
      <c r="D2038" s="11">
        <v>8781.2835801173387</v>
      </c>
      <c r="E2038" s="11">
        <v>11177.163343856164</v>
      </c>
      <c r="F2038" s="11">
        <v>7892.7712032837817</v>
      </c>
      <c r="G2038" s="11">
        <v>11323.569478336867</v>
      </c>
      <c r="H2038" s="11">
        <v>8373.2830901173402</v>
      </c>
      <c r="I2038" s="11">
        <v>7594.4698677239248</v>
      </c>
      <c r="J2038" s="11">
        <v>3582.6934761322382</v>
      </c>
      <c r="K2038" s="11">
        <v>25609.711356541844</v>
      </c>
      <c r="L2038" s="11">
        <v>1453.472107899911</v>
      </c>
      <c r="M2038" s="11">
        <v>57982.142865430076</v>
      </c>
      <c r="N2038" s="11">
        <v>6109.2893748439546</v>
      </c>
      <c r="O2038" s="11">
        <v>20144.308296279403</v>
      </c>
      <c r="P2038" s="43">
        <v>8707.306091122131</v>
      </c>
      <c r="Q2038" s="11">
        <v>18048.064546109181</v>
      </c>
      <c r="R2038" s="11">
        <v>8702.6609746386857</v>
      </c>
      <c r="S2038" s="11">
        <v>12567.534332444371</v>
      </c>
      <c r="T2038" s="11">
        <v>8781.2835801173387</v>
      </c>
      <c r="U2038" s="11">
        <v>11177.163343856164</v>
      </c>
      <c r="V2038" s="11">
        <v>7876.7734675509064</v>
      </c>
      <c r="W2038" s="11">
        <v>11184.052194635451</v>
      </c>
      <c r="X2038" s="12">
        <v>0</v>
      </c>
      <c r="Y2038" s="12">
        <v>624.81120575926946</v>
      </c>
      <c r="Z2038" s="12">
        <v>364.23471251459603</v>
      </c>
      <c r="AA2038" s="44">
        <v>232.0401906195587</v>
      </c>
      <c r="AB2038" s="45">
        <v>232.38599900648677</v>
      </c>
      <c r="AC2038" s="12">
        <v>0</v>
      </c>
      <c r="AD2038" s="12">
        <v>12079.757834129463</v>
      </c>
      <c r="AE2038" s="12">
        <v>3338.2523448937422</v>
      </c>
      <c r="AF2038" s="12">
        <v>5480.5321821881489</v>
      </c>
      <c r="AG2038" s="44">
        <v>1128.4755203370607</v>
      </c>
      <c r="AH2038" s="45">
        <v>3582.6934749934285</v>
      </c>
      <c r="AI2038" s="12">
        <v>0</v>
      </c>
      <c r="AJ2038" s="12">
        <v>-48.843979328164515</v>
      </c>
      <c r="AK2038" s="12">
        <v>38.89877822694875</v>
      </c>
      <c r="AL2038" s="12">
        <v>90.048561999613511</v>
      </c>
      <c r="AM2038" s="44">
        <v>122.63415905822093</v>
      </c>
      <c r="AN2038" s="45">
        <v>89.999999840076242</v>
      </c>
      <c r="AO2038" s="12">
        <v>0</v>
      </c>
      <c r="AP2038" s="12">
        <v>-2147.7323610013082</v>
      </c>
      <c r="AQ2038" s="12">
        <v>6365.4915314537402</v>
      </c>
      <c r="AR2038" s="12">
        <v>9115.3059445747713</v>
      </c>
      <c r="AS2038" s="44">
        <v>9046.2504383914275</v>
      </c>
      <c r="AT2038" s="45">
        <v>8373.2835801173387</v>
      </c>
      <c r="AU2038" s="12">
        <v>0</v>
      </c>
      <c r="AV2038" s="12">
        <v>11317.723147707449</v>
      </c>
      <c r="AW2038" s="12">
        <v>20461.83696419538</v>
      </c>
      <c r="AX2038" s="12">
        <v>18047.718738902462</v>
      </c>
      <c r="AY2038" s="44">
        <v>12347.510969143777</v>
      </c>
      <c r="AZ2038" s="45">
        <v>11177.163342717355</v>
      </c>
      <c r="BA2038" s="12">
        <v>0</v>
      </c>
      <c r="BB2038" s="12">
        <v>5802.0978978569074</v>
      </c>
      <c r="BC2038" s="12">
        <v>8963.5082477319174</v>
      </c>
      <c r="BD2038" s="12">
        <v>9110.660828091326</v>
      </c>
      <c r="BE2038" s="44">
        <v>8437.6941163645988</v>
      </c>
      <c r="BF2038" s="45">
        <v>8373.2835901173403</v>
      </c>
      <c r="BG2038" s="12">
        <v>0</v>
      </c>
      <c r="BH2038" s="12">
        <v>20412.817879844901</v>
      </c>
      <c r="BI2038" s="12">
        <v>18365.593214025157</v>
      </c>
      <c r="BJ2038" s="12">
        <v>12567.188525237654</v>
      </c>
      <c r="BK2038" s="44">
        <v>11397.186707156756</v>
      </c>
      <c r="BL2038" s="45">
        <v>7594.4698677239267</v>
      </c>
      <c r="BM2038" s="12">
        <v>0</v>
      </c>
      <c r="BN2038" s="12">
        <v>0</v>
      </c>
      <c r="BO2038" s="12">
        <v>87.742757555113272</v>
      </c>
      <c r="BP2038" s="12">
        <v>51.149783772664755</v>
      </c>
      <c r="BQ2038" s="48">
        <v>32.585597058607419</v>
      </c>
      <c r="BR2038" s="49">
        <v>32.634159218144688</v>
      </c>
      <c r="BS2038" s="13">
        <v>0</v>
      </c>
      <c r="BT2038" s="12">
        <v>347.85713456992266</v>
      </c>
      <c r="BV2038" s="14">
        <f>Таблица1[[#This Row],[Lкан_леб,мм]]</f>
        <v>57982.142865430076</v>
      </c>
      <c r="BW2038" s="50">
        <f>Таблица1[[#This Row],[угол обхв4]]+Таблица1[[#This Row],[Lдуг 3,мм]]</f>
        <v>12079.757834129463</v>
      </c>
      <c r="BX2038" s="54">
        <f>Таблица1[[#This Row],[угол обхв5]]+Таблица1[[#This Row],[Y5, мм]]</f>
        <v>58606.954071189342</v>
      </c>
      <c r="BY2038" s="14">
        <f>Таблица1[[#This Row],[угол обхв6]]+Таблица1[[#This Row],[Lдуг 4,мм]]</f>
        <v>15418.010179023206</v>
      </c>
      <c r="BZ2038" s="14">
        <f>Таблица1[[#This Row],[Т1]]+Таблица1[[#This Row],[X6, мм]]</f>
        <v>58971.188783703939</v>
      </c>
      <c r="CA2038" s="14">
        <f>Таблица1[[#This Row],[Т2]]+Таблица1[[#This Row],[Lдуг 5,мм]]</f>
        <v>20898.542361211355</v>
      </c>
      <c r="CB2038" s="14">
        <f>Таблица1[[#This Row],[Т3]]+Таблица1[[#This Row],[Y6, мм]]</f>
        <v>59203.228974323501</v>
      </c>
      <c r="CC2038" s="14">
        <f>Таблица1[[#This Row],[Т4]]+Таблица1[[#This Row],[Lдуг 6,мм]]</f>
        <v>22027.017881548418</v>
      </c>
      <c r="CD2038" s="14">
        <f>Таблица1[[#This Row],[Т5]]+Таблица1[[#This Row],[Lдуг 1,мм]]</f>
        <v>59435.61497332999</v>
      </c>
      <c r="CE2038" s="14">
        <f>Таблица1[[#This Row],[Т6]]+Таблица1[[#This Row],[Lпрям1, мм]]</f>
        <v>25609.711356541848</v>
      </c>
      <c r="CF2038" s="15">
        <f>Таблица1[[#This Row],[Т7]]+Таблица1[[#This Row],[Lдуг 2,мм]]</f>
        <v>59435.61497332999</v>
      </c>
      <c r="CG2038" s="14">
        <f>Таблица1[[#This Row],[Т8]]+Таблица1[[#This Row],[Lпрям2, мм]]</f>
        <v>25609.711356541848</v>
      </c>
      <c r="CH2038" s="14">
        <f>Таблица1[[#This Row],[Т9]]-Таблица1[[#This Row],[Т9]]</f>
        <v>0</v>
      </c>
      <c r="CI2038" s="50">
        <f>Таблица1[[#This Row],[Т9]]-Таблица1[[#This Row],[Т8]]</f>
        <v>33825.903616788142</v>
      </c>
      <c r="CJ2038" s="54">
        <f>Таблица1[[#This Row],[Т9]]-Таблица1[[#This Row],[Т7]]</f>
        <v>0</v>
      </c>
      <c r="CK2038" s="14">
        <f>Таблица1[[#This Row],[Т9]]-Таблица1[[#This Row],[Т6]]</f>
        <v>37408.597091781572</v>
      </c>
      <c r="CL2038" s="14">
        <f>Таблица1[[#This Row],[Т9]]-Таблица1[[#This Row],[Т5]]</f>
        <v>232.38599900648842</v>
      </c>
      <c r="CM2038" s="14">
        <f>Таблица1[[#This Row],[Т9]]-Таблица1[[#This Row],[Т4]]</f>
        <v>38537.072612118631</v>
      </c>
      <c r="CN2038" s="14">
        <f>Таблица1[[#This Row],[Т9]]-Таблица1[[#This Row],[Т3]]</f>
        <v>464.42618962605047</v>
      </c>
      <c r="CO2038" s="14">
        <f>Таблица1[[#This Row],[Т9]]-Таблица1[[#This Row],[Т2]]</f>
        <v>44017.604794306782</v>
      </c>
      <c r="CP2038" s="14">
        <f>Таблица1[[#This Row],[Т9]]-Таблица1[[#This Row],[Т1]]</f>
        <v>828.66090214064752</v>
      </c>
      <c r="CQ2038" s="14">
        <f>Таблица1[[#This Row],[Т9]]-Таблица1[[#This Row],[угол обхв6]]</f>
        <v>47355.857139200525</v>
      </c>
      <c r="CR2038" s="14">
        <f>Таблица1[[#This Row],[Т9]]-Таблица1[[#This Row],[угол обхв5]]</f>
        <v>1453.4721078999137</v>
      </c>
      <c r="CS2038" s="14">
        <f>Таблица1[[#This Row],[Т9]]-Таблица1[[#This Row],[угол обхв4]]</f>
        <v>59435.61497332999</v>
      </c>
      <c r="CT2038" s="14">
        <f>Таблица1[[#This Row],[Lкан_прям, мм]]+Таблица1[[#This Row],[Lкан_дуг, мм]]+Таблица1[[#This Row],[Lкан_леб,мм]]</f>
        <v>85045.326329871838</v>
      </c>
      <c r="CU2038" s="16">
        <f>Таблица1[[#This Row],[Lкан_леб,мм]]</f>
        <v>57982.142865430076</v>
      </c>
      <c r="CV2038" s="14">
        <f>2534431-(Таблица1[[#This Row],[Т23]]+Таблица1[[#This Row],[угол обхв3]])</f>
        <v>2449037.8165355581</v>
      </c>
      <c r="CW2038" s="50">
        <f>SUM(X2038:AC2038,AD2038:AI2038)-Таблица1[[#This Row],[lподв_min, мм]]</f>
        <v>23480.48998830952</v>
      </c>
      <c r="CX2038" s="17">
        <f>CW2477-Таблица1[[#This Row],[Суммарная длина каната]]</f>
        <v>-2426531.5669912891</v>
      </c>
    </row>
    <row r="2039" spans="1:102" x14ac:dyDescent="0.25">
      <c r="A2039" s="21">
        <v>2038</v>
      </c>
      <c r="B2039" s="10">
        <v>52.638163265306112</v>
      </c>
      <c r="C2039" s="10">
        <v>47.936734693877547</v>
      </c>
      <c r="D2039" s="11">
        <v>9156.304424978267</v>
      </c>
      <c r="E2039" s="11">
        <v>11278.936871905993</v>
      </c>
      <c r="F2039" s="11">
        <v>8261.9107713049598</v>
      </c>
      <c r="G2039" s="11">
        <v>11383.574304352092</v>
      </c>
      <c r="H2039" s="11">
        <v>8748.3039349782666</v>
      </c>
      <c r="I2039" s="11">
        <v>7644.1651875441157</v>
      </c>
      <c r="J2039" s="11">
        <v>3634.7716843618769</v>
      </c>
      <c r="K2039" s="11">
        <v>25647.937743053957</v>
      </c>
      <c r="L2039" s="11">
        <v>1415.2457213878004</v>
      </c>
      <c r="M2039" s="11">
        <v>57982.142865430076</v>
      </c>
      <c r="N2039" s="11">
        <v>6109.2893748439546</v>
      </c>
      <c r="O2039" s="11">
        <v>20144.308296279403</v>
      </c>
      <c r="P2039" s="43">
        <v>8760.651147623139</v>
      </c>
      <c r="Q2039" s="11">
        <v>18138.835886040102</v>
      </c>
      <c r="R2039" s="11">
        <v>9012.6584896207169</v>
      </c>
      <c r="S2039" s="11">
        <v>12664.100705268407</v>
      </c>
      <c r="T2039" s="11">
        <v>9156.304424978267</v>
      </c>
      <c r="U2039" s="11">
        <v>11278.936871905993</v>
      </c>
      <c r="V2039" s="11">
        <v>8252.4640313337841</v>
      </c>
      <c r="W2039" s="11">
        <v>11243.460924891326</v>
      </c>
      <c r="X2039" s="12">
        <v>0</v>
      </c>
      <c r="Y2039" s="12">
        <v>612.02797660382271</v>
      </c>
      <c r="Z2039" s="12">
        <v>357.90474842214553</v>
      </c>
      <c r="AA2039" s="44">
        <v>232.04019061955907</v>
      </c>
      <c r="AB2039" s="45">
        <v>213.27280574227331</v>
      </c>
      <c r="AC2039" s="12">
        <v>0</v>
      </c>
      <c r="AD2039" s="12">
        <v>12079.757834129463</v>
      </c>
      <c r="AE2039" s="12">
        <v>3324.4005231599008</v>
      </c>
      <c r="AF2039" s="12">
        <v>5480.532182188148</v>
      </c>
      <c r="AG2039" s="44">
        <v>1128.475520337063</v>
      </c>
      <c r="AH2039" s="45">
        <v>3634.771683239383</v>
      </c>
      <c r="AI2039" s="12">
        <v>0</v>
      </c>
      <c r="AJ2039" s="12">
        <v>-48.843979328164515</v>
      </c>
      <c r="AK2039" s="12">
        <v>37.103618719214232</v>
      </c>
      <c r="AL2039" s="12">
        <v>87.364480366960436</v>
      </c>
      <c r="AM2039" s="44">
        <v>119.9500774255679</v>
      </c>
      <c r="AN2039" s="45">
        <v>89.999999842367586</v>
      </c>
      <c r="AO2039" s="12">
        <v>0</v>
      </c>
      <c r="AP2039" s="12">
        <v>-2147.7323610013082</v>
      </c>
      <c r="AQ2039" s="12">
        <v>6355.418786049765</v>
      </c>
      <c r="AR2039" s="12">
        <v>9168.2195879681112</v>
      </c>
      <c r="AS2039" s="44">
        <v>9366.1744681295277</v>
      </c>
      <c r="AT2039" s="45">
        <v>8748.304424978267</v>
      </c>
      <c r="AU2039" s="12">
        <v>0</v>
      </c>
      <c r="AV2039" s="12">
        <v>11317.723147707449</v>
      </c>
      <c r="AW2039" s="12">
        <v>20469.7069947087</v>
      </c>
      <c r="AX2039" s="12">
        <v>18157.596654541594</v>
      </c>
      <c r="AY2039" s="44">
        <v>12460.40865108131</v>
      </c>
      <c r="AZ2039" s="45">
        <v>11278.9368707835</v>
      </c>
      <c r="BA2039" s="12">
        <v>0</v>
      </c>
      <c r="BB2039" s="12">
        <v>5802.0978978569074</v>
      </c>
      <c r="BC2039" s="12">
        <v>9006.7805588289502</v>
      </c>
      <c r="BD2039" s="12">
        <v>9420.2269299656891</v>
      </c>
      <c r="BE2039" s="44">
        <v>8802.7884464694562</v>
      </c>
      <c r="BF2039" s="45">
        <v>8748.3044349782667</v>
      </c>
      <c r="BG2039" s="12">
        <v>0</v>
      </c>
      <c r="BH2039" s="12">
        <v>20412.817879844901</v>
      </c>
      <c r="BI2039" s="12">
        <v>18464.234584469399</v>
      </c>
      <c r="BJ2039" s="12">
        <v>12682.861473769899</v>
      </c>
      <c r="BK2039" s="44">
        <v>11482.628926093088</v>
      </c>
      <c r="BL2039" s="45">
        <v>7644.1651875441166</v>
      </c>
      <c r="BM2039" s="12">
        <v>0</v>
      </c>
      <c r="BN2039" s="12">
        <v>0</v>
      </c>
      <c r="BO2039" s="12">
        <v>85.947598047378747</v>
      </c>
      <c r="BP2039" s="12">
        <v>50.260861647746196</v>
      </c>
      <c r="BQ2039" s="48">
        <v>32.585597058607476</v>
      </c>
      <c r="BR2039" s="49">
        <v>29.950077583200315</v>
      </c>
      <c r="BS2039" s="13">
        <v>0</v>
      </c>
      <c r="BT2039" s="12">
        <v>347.85713456992266</v>
      </c>
      <c r="BV2039" s="14">
        <f>Таблица1[[#This Row],[Lкан_леб,мм]]</f>
        <v>57982.142865430076</v>
      </c>
      <c r="BW2039" s="50">
        <f>Таблица1[[#This Row],[угол обхв4]]+Таблица1[[#This Row],[Lдуг 3,мм]]</f>
        <v>12079.757834129463</v>
      </c>
      <c r="BX2039" s="54">
        <f>Таблица1[[#This Row],[угол обхв5]]+Таблица1[[#This Row],[Y5, мм]]</f>
        <v>58594.170842033898</v>
      </c>
      <c r="BY2039" s="14">
        <f>Таблица1[[#This Row],[угол обхв6]]+Таблица1[[#This Row],[Lдуг 4,мм]]</f>
        <v>15404.158357289363</v>
      </c>
      <c r="BZ2039" s="14">
        <f>Таблица1[[#This Row],[Т1]]+Таблица1[[#This Row],[X6, мм]]</f>
        <v>58952.075590456043</v>
      </c>
      <c r="CA2039" s="14">
        <f>Таблица1[[#This Row],[Т2]]+Таблица1[[#This Row],[Lдуг 5,мм]]</f>
        <v>20884.690539477509</v>
      </c>
      <c r="CB2039" s="14">
        <f>Таблица1[[#This Row],[Т3]]+Таблица1[[#This Row],[Y6, мм]]</f>
        <v>59184.115781075605</v>
      </c>
      <c r="CC2039" s="14">
        <f>Таблица1[[#This Row],[Т4]]+Таблица1[[#This Row],[Lдуг 6,мм]]</f>
        <v>22013.166059814572</v>
      </c>
      <c r="CD2039" s="14">
        <f>Таблица1[[#This Row],[Т5]]+Таблица1[[#This Row],[Lдуг 1,мм]]</f>
        <v>59397.388586817877</v>
      </c>
      <c r="CE2039" s="14">
        <f>Таблица1[[#This Row],[Т6]]+Таблица1[[#This Row],[Lпрям1, мм]]</f>
        <v>25647.937743053953</v>
      </c>
      <c r="CF2039" s="15">
        <f>Таблица1[[#This Row],[Т7]]+Таблица1[[#This Row],[Lдуг 2,мм]]</f>
        <v>59397.388586817877</v>
      </c>
      <c r="CG2039" s="14">
        <f>Таблица1[[#This Row],[Т8]]+Таблица1[[#This Row],[Lпрям2, мм]]</f>
        <v>25647.937743053953</v>
      </c>
      <c r="CH2039" s="14">
        <f>Таблица1[[#This Row],[Т9]]-Таблица1[[#This Row],[Т9]]</f>
        <v>0</v>
      </c>
      <c r="CI2039" s="50">
        <f>Таблица1[[#This Row],[Т9]]-Таблица1[[#This Row],[Т8]]</f>
        <v>33749.450843763923</v>
      </c>
      <c r="CJ2039" s="54">
        <f>Таблица1[[#This Row],[Т9]]-Таблица1[[#This Row],[Т7]]</f>
        <v>0</v>
      </c>
      <c r="CK2039" s="14">
        <f>Таблица1[[#This Row],[Т9]]-Таблица1[[#This Row],[Т6]]</f>
        <v>37384.222527003309</v>
      </c>
      <c r="CL2039" s="14">
        <f>Таблица1[[#This Row],[Т9]]-Таблица1[[#This Row],[Т5]]</f>
        <v>213.27280574227188</v>
      </c>
      <c r="CM2039" s="14">
        <f>Таблица1[[#This Row],[Т9]]-Таблица1[[#This Row],[Т4]]</f>
        <v>38512.698047340367</v>
      </c>
      <c r="CN2039" s="14">
        <f>Таблица1[[#This Row],[Т9]]-Таблица1[[#This Row],[Т3]]</f>
        <v>445.31299636183394</v>
      </c>
      <c r="CO2039" s="14">
        <f>Таблица1[[#This Row],[Т9]]-Таблица1[[#This Row],[Т2]]</f>
        <v>43993.230229528512</v>
      </c>
      <c r="CP2039" s="14">
        <f>Таблица1[[#This Row],[Т9]]-Таблица1[[#This Row],[Т1]]</f>
        <v>803.21774478397856</v>
      </c>
      <c r="CQ2039" s="14">
        <f>Таблица1[[#This Row],[Т9]]-Таблица1[[#This Row],[угол обхв6]]</f>
        <v>47317.630752688412</v>
      </c>
      <c r="CR2039" s="14">
        <f>Таблица1[[#This Row],[Т9]]-Таблица1[[#This Row],[угол обхв5]]</f>
        <v>1415.2457213878006</v>
      </c>
      <c r="CS2039" s="14">
        <f>Таблица1[[#This Row],[Т9]]-Таблица1[[#This Row],[угол обхв4]]</f>
        <v>59397.388586817877</v>
      </c>
      <c r="CT2039" s="14">
        <f>Таблица1[[#This Row],[Lкан_прям, мм]]+Таблица1[[#This Row],[Lкан_дуг, мм]]+Таблица1[[#This Row],[Lкан_леб,мм]]</f>
        <v>85045.326329871838</v>
      </c>
      <c r="CU2039" s="16">
        <f>Таблица1[[#This Row],[Lкан_леб,мм]]</f>
        <v>57982.142865430076</v>
      </c>
      <c r="CV2039" s="14">
        <f>2534431-(Таблица1[[#This Row],[Т23]]+Таблица1[[#This Row],[угол обхв3]])</f>
        <v>2449037.8165355581</v>
      </c>
      <c r="CW2039" s="50">
        <f>SUM(X2039:AC2039,AD2039:AI2039)-Таблица1[[#This Row],[lподв_min, мм]]</f>
        <v>23428.411780079881</v>
      </c>
      <c r="CX2039" s="17">
        <f>CW2478-Таблица1[[#This Row],[Суммарная длина каната]]</f>
        <v>-2426577.2360991132</v>
      </c>
    </row>
    <row r="2040" spans="1:102" x14ac:dyDescent="0.25">
      <c r="A2040" s="21">
        <v>2039</v>
      </c>
      <c r="B2040" s="10">
        <v>52.638163265306112</v>
      </c>
      <c r="C2040" s="10">
        <v>50.620816326530601</v>
      </c>
      <c r="D2040" s="11">
        <v>9526.1478980729116</v>
      </c>
      <c r="E2040" s="11">
        <v>11398.160571316817</v>
      </c>
      <c r="F2040" s="11">
        <v>8627.8354033667165</v>
      </c>
      <c r="G2040" s="11">
        <v>11460.799711275242</v>
      </c>
      <c r="H2040" s="11">
        <v>9118.1474080729131</v>
      </c>
      <c r="I2040" s="11">
        <v>7709.6965765760278</v>
      </c>
      <c r="J2040" s="11">
        <v>3688.4639947407886</v>
      </c>
      <c r="K2040" s="11">
        <v>25686.164129566092</v>
      </c>
      <c r="L2040" s="11">
        <v>1377.0193348756663</v>
      </c>
      <c r="M2040" s="11">
        <v>57982.142865430076</v>
      </c>
      <c r="N2040" s="11">
        <v>6109.2893748439546</v>
      </c>
      <c r="O2040" s="11">
        <v>20144.308296279403</v>
      </c>
      <c r="P2040" s="43">
        <v>8809.6869558685758</v>
      </c>
      <c r="Q2040" s="11">
        <v>18232.005734787796</v>
      </c>
      <c r="R2040" s="11">
        <v>9317.7938138821919</v>
      </c>
      <c r="S2040" s="11">
        <v>12775.077989174928</v>
      </c>
      <c r="T2040" s="11">
        <v>9526.1478980729116</v>
      </c>
      <c r="U2040" s="11">
        <v>11398.160571316817</v>
      </c>
      <c r="V2040" s="11">
        <v>8624.9603867425758</v>
      </c>
      <c r="W2040" s="11">
        <v>11320.397666135541</v>
      </c>
      <c r="X2040" s="12">
        <v>0</v>
      </c>
      <c r="Y2040" s="12">
        <v>599.21615830966721</v>
      </c>
      <c r="Z2040" s="12">
        <v>351.60337346840373</v>
      </c>
      <c r="AA2040" s="44">
        <v>232.04019061955896</v>
      </c>
      <c r="AB2040" s="45">
        <v>194.15961247803617</v>
      </c>
      <c r="AC2040" s="12">
        <v>0</v>
      </c>
      <c r="AD2040" s="12">
        <v>12079.757834129463</v>
      </c>
      <c r="AE2040" s="12">
        <v>3308.934599276783</v>
      </c>
      <c r="AF2040" s="12">
        <v>5480.532182188148</v>
      </c>
      <c r="AG2040" s="44">
        <v>1128.4755203370621</v>
      </c>
      <c r="AH2040" s="45">
        <v>3688.4639936346352</v>
      </c>
      <c r="AI2040" s="12">
        <v>0</v>
      </c>
      <c r="AJ2040" s="12">
        <v>-48.843979328164515</v>
      </c>
      <c r="AK2040" s="12">
        <v>35.304444414940697</v>
      </c>
      <c r="AL2040" s="12">
        <v>84.68039873430736</v>
      </c>
      <c r="AM2040" s="44">
        <v>117.26599579291482</v>
      </c>
      <c r="AN2040" s="45">
        <v>89.999999844662199</v>
      </c>
      <c r="AO2040" s="12">
        <v>0</v>
      </c>
      <c r="AP2040" s="12">
        <v>-2147.7323610013082</v>
      </c>
      <c r="AQ2040" s="12">
        <v>6345.0811143540386</v>
      </c>
      <c r="AR2040" s="12">
        <v>9215.9297159140315</v>
      </c>
      <c r="AS2040" s="44">
        <v>9680.460639283514</v>
      </c>
      <c r="AT2040" s="45">
        <v>9118.1478980729116</v>
      </c>
      <c r="AU2040" s="12">
        <v>0</v>
      </c>
      <c r="AV2040" s="12">
        <v>11317.723147707449</v>
      </c>
      <c r="AW2040" s="12">
        <v>20477.27414374549</v>
      </c>
      <c r="AX2040" s="12">
        <v>18269.83191501593</v>
      </c>
      <c r="AY2040" s="44">
        <v>12588.164175471053</v>
      </c>
      <c r="AZ2040" s="45">
        <v>11398.160570210664</v>
      </c>
      <c r="BA2040" s="12">
        <v>0</v>
      </c>
      <c r="BB2040" s="12">
        <v>5802.0978978569074</v>
      </c>
      <c r="BC2040" s="12">
        <v>9045.4786953786606</v>
      </c>
      <c r="BD2040" s="12">
        <v>9724.0365739276458</v>
      </c>
      <c r="BE2040" s="44">
        <v>9163.4810726715896</v>
      </c>
      <c r="BF2040" s="45">
        <v>9118.1479080729132</v>
      </c>
      <c r="BG2040" s="12">
        <v>0</v>
      </c>
      <c r="BH2040" s="12">
        <v>20412.817879844901</v>
      </c>
      <c r="BI2040" s="12">
        <v>18564.971582253878</v>
      </c>
      <c r="BJ2040" s="12">
        <v>12812.904169403066</v>
      </c>
      <c r="BK2040" s="44">
        <v>11585.074385020691</v>
      </c>
      <c r="BL2040" s="45">
        <v>7709.6965765760297</v>
      </c>
      <c r="BM2040" s="12">
        <v>0</v>
      </c>
      <c r="BN2040" s="12">
        <v>0</v>
      </c>
      <c r="BO2040" s="12">
        <v>84.148423743105212</v>
      </c>
      <c r="BP2040" s="12">
        <v>49.375954319366663</v>
      </c>
      <c r="BQ2040" s="48">
        <v>32.585597058607462</v>
      </c>
      <c r="BR2040" s="49">
        <v>27.26599594825262</v>
      </c>
      <c r="BS2040" s="13">
        <v>0</v>
      </c>
      <c r="BT2040" s="12">
        <v>347.85713456992266</v>
      </c>
      <c r="BV2040" s="14">
        <f>Таблица1[[#This Row],[Lкан_леб,мм]]</f>
        <v>57982.142865430076</v>
      </c>
      <c r="BW2040" s="50">
        <f>Таблица1[[#This Row],[угол обхв4]]+Таблица1[[#This Row],[Lдуг 3,мм]]</f>
        <v>12079.757834129463</v>
      </c>
      <c r="BX2040" s="54">
        <f>Таблица1[[#This Row],[угол обхв5]]+Таблица1[[#This Row],[Y5, мм]]</f>
        <v>58581.359023739744</v>
      </c>
      <c r="BY2040" s="14">
        <f>Таблица1[[#This Row],[угол обхв6]]+Таблица1[[#This Row],[Lдуг 4,мм]]</f>
        <v>15388.692433406246</v>
      </c>
      <c r="BZ2040" s="14">
        <f>Таблица1[[#This Row],[Т1]]+Таблица1[[#This Row],[X6, мм]]</f>
        <v>58932.962397208146</v>
      </c>
      <c r="CA2040" s="14">
        <f>Таблица1[[#This Row],[Т2]]+Таблица1[[#This Row],[Lдуг 5,мм]]</f>
        <v>20869.224615594394</v>
      </c>
      <c r="CB2040" s="14">
        <f>Таблица1[[#This Row],[Т3]]+Таблица1[[#This Row],[Y6, мм]]</f>
        <v>59165.002587827708</v>
      </c>
      <c r="CC2040" s="14">
        <f>Таблица1[[#This Row],[Т4]]+Таблица1[[#This Row],[Lдуг 6,мм]]</f>
        <v>21997.700135931456</v>
      </c>
      <c r="CD2040" s="14">
        <f>Таблица1[[#This Row],[Т5]]+Таблица1[[#This Row],[Lдуг 1,мм]]</f>
        <v>59359.162200305742</v>
      </c>
      <c r="CE2040" s="14">
        <f>Таблица1[[#This Row],[Т6]]+Таблица1[[#This Row],[Lпрям1, мм]]</f>
        <v>25686.164129566092</v>
      </c>
      <c r="CF2040" s="15">
        <f>Таблица1[[#This Row],[Т7]]+Таблица1[[#This Row],[Lдуг 2,мм]]</f>
        <v>59359.162200305742</v>
      </c>
      <c r="CG2040" s="14">
        <f>Таблица1[[#This Row],[Т8]]+Таблица1[[#This Row],[Lпрям2, мм]]</f>
        <v>25686.164129566092</v>
      </c>
      <c r="CH2040" s="14">
        <f>Таблица1[[#This Row],[Т9]]-Таблица1[[#This Row],[Т9]]</f>
        <v>0</v>
      </c>
      <c r="CI2040" s="50">
        <f>Таблица1[[#This Row],[Т9]]-Таблица1[[#This Row],[Т8]]</f>
        <v>33672.998070739646</v>
      </c>
      <c r="CJ2040" s="54">
        <f>Таблица1[[#This Row],[Т9]]-Таблица1[[#This Row],[Т7]]</f>
        <v>0</v>
      </c>
      <c r="CK2040" s="14">
        <f>Таблица1[[#This Row],[Т9]]-Таблица1[[#This Row],[Т6]]</f>
        <v>37361.462064374282</v>
      </c>
      <c r="CL2040" s="14">
        <f>Таблица1[[#This Row],[Т9]]-Таблица1[[#This Row],[Т5]]</f>
        <v>194.15961247803352</v>
      </c>
      <c r="CM2040" s="14">
        <f>Таблица1[[#This Row],[Т9]]-Таблица1[[#This Row],[Т4]]</f>
        <v>38489.937584711348</v>
      </c>
      <c r="CN2040" s="14">
        <f>Таблица1[[#This Row],[Т9]]-Таблица1[[#This Row],[Т3]]</f>
        <v>426.19980309759558</v>
      </c>
      <c r="CO2040" s="14">
        <f>Таблица1[[#This Row],[Т9]]-Таблица1[[#This Row],[Т2]]</f>
        <v>43970.469766899492</v>
      </c>
      <c r="CP2040" s="14">
        <f>Таблица1[[#This Row],[Т9]]-Таблица1[[#This Row],[Т1]]</f>
        <v>777.803176565998</v>
      </c>
      <c r="CQ2040" s="14">
        <f>Таблица1[[#This Row],[Т9]]-Таблица1[[#This Row],[угол обхв6]]</f>
        <v>47279.404366176277</v>
      </c>
      <c r="CR2040" s="14">
        <f>Таблица1[[#This Row],[Т9]]-Таблица1[[#This Row],[угол обхв5]]</f>
        <v>1377.0193348756657</v>
      </c>
      <c r="CS2040" s="14">
        <f>Таблица1[[#This Row],[Т9]]-Таблица1[[#This Row],[угол обхв4]]</f>
        <v>59359.162200305742</v>
      </c>
      <c r="CT2040" s="14">
        <f>Таблица1[[#This Row],[Lкан_прям, мм]]+Таблица1[[#This Row],[Lкан_дуг, мм]]+Таблица1[[#This Row],[Lкан_леб,мм]]</f>
        <v>85045.326329871838</v>
      </c>
      <c r="CU2040" s="16">
        <f>Таблица1[[#This Row],[Lкан_леб,мм]]</f>
        <v>57982.142865430076</v>
      </c>
      <c r="CV2040" s="14">
        <f>2534431-(Таблица1[[#This Row],[Т23]]+Таблица1[[#This Row],[угол обхв3]])</f>
        <v>2449037.8165355581</v>
      </c>
      <c r="CW2040" s="50">
        <f>SUM(X2040:AC2040,AD2040:AI2040)-Таблица1[[#This Row],[lподв_min, мм]]</f>
        <v>23374.719469700969</v>
      </c>
      <c r="CX2040" s="17">
        <f>CW2479-Таблица1[[#This Row],[Суммарная длина каната]]</f>
        <v>-2426587.9165711389</v>
      </c>
    </row>
    <row r="2041" spans="1:102" x14ac:dyDescent="0.25">
      <c r="A2041" s="21">
        <v>2040</v>
      </c>
      <c r="B2041" s="10">
        <v>52.638163265306112</v>
      </c>
      <c r="C2041" s="10">
        <v>53.304897959183663</v>
      </c>
      <c r="D2041" s="11">
        <v>9890.0025065294831</v>
      </c>
      <c r="E2041" s="11">
        <v>11534.572847145748</v>
      </c>
      <c r="F2041" s="11">
        <v>8989.7422051309513</v>
      </c>
      <c r="G2041" s="11">
        <v>11555.076254809474</v>
      </c>
      <c r="H2041" s="11">
        <v>9482.0020165294845</v>
      </c>
      <c r="I2041" s="11">
        <v>7790.8138799169938</v>
      </c>
      <c r="J2041" s="11">
        <v>3743.7589672287536</v>
      </c>
      <c r="K2041" s="11">
        <v>25724.390516078231</v>
      </c>
      <c r="L2041" s="11">
        <v>1338.7929483635337</v>
      </c>
      <c r="M2041" s="11">
        <v>57982.142865430076</v>
      </c>
      <c r="N2041" s="11">
        <v>6109.2893748439546</v>
      </c>
      <c r="O2041" s="11">
        <v>20144.308296279403</v>
      </c>
      <c r="P2041" s="43">
        <v>8854.3059238316855</v>
      </c>
      <c r="Q2041" s="11">
        <v>18327.36966352323</v>
      </c>
      <c r="R2041" s="11">
        <v>9617.3974340787263</v>
      </c>
      <c r="S2041" s="11">
        <v>12900.222683111804</v>
      </c>
      <c r="T2041" s="11">
        <v>9890.0025065294831</v>
      </c>
      <c r="U2041" s="11">
        <v>11534.572847145748</v>
      </c>
      <c r="V2041" s="11">
        <v>8993.4452200779051</v>
      </c>
      <c r="W2041" s="11">
        <v>11414.693607447693</v>
      </c>
      <c r="X2041" s="12">
        <v>0</v>
      </c>
      <c r="Y2041" s="12">
        <v>586.37216697996166</v>
      </c>
      <c r="Z2041" s="12">
        <v>345.3341715502122</v>
      </c>
      <c r="AA2041" s="44">
        <v>232.04019061955887</v>
      </c>
      <c r="AB2041" s="45">
        <v>175.04641921380107</v>
      </c>
      <c r="AC2041" s="12">
        <v>0</v>
      </c>
      <c r="AD2041" s="12">
        <v>12079.757834129463</v>
      </c>
      <c r="AE2041" s="12">
        <v>3291.8660132846203</v>
      </c>
      <c r="AF2041" s="12">
        <v>5480.5321821881498</v>
      </c>
      <c r="AG2041" s="44">
        <v>1128.4755203370601</v>
      </c>
      <c r="AH2041" s="45">
        <v>3743.7589661389375</v>
      </c>
      <c r="AI2041" s="12">
        <v>0</v>
      </c>
      <c r="AJ2041" s="12">
        <v>-48.843979328164515</v>
      </c>
      <c r="AK2041" s="12">
        <v>33.500752024512366</v>
      </c>
      <c r="AL2041" s="12">
        <v>81.996317101654299</v>
      </c>
      <c r="AM2041" s="44">
        <v>114.58191416026175</v>
      </c>
      <c r="AN2041" s="45">
        <v>89.999999846956541</v>
      </c>
      <c r="AO2041" s="12">
        <v>0</v>
      </c>
      <c r="AP2041" s="12">
        <v>-2147.7323610013082</v>
      </c>
      <c r="AQ2041" s="12">
        <v>6334.4841303938138</v>
      </c>
      <c r="AR2041" s="12">
        <v>9258.3316451301216</v>
      </c>
      <c r="AS2041" s="44">
        <v>9988.4193601581246</v>
      </c>
      <c r="AT2041" s="45">
        <v>9482.0025065294849</v>
      </c>
      <c r="AU2041" s="12">
        <v>0</v>
      </c>
      <c r="AV2041" s="12">
        <v>11317.723147707449</v>
      </c>
      <c r="AW2041" s="12">
        <v>20484.530755962533</v>
      </c>
      <c r="AX2041" s="12">
        <v>18384.17825908128</v>
      </c>
      <c r="AY2041" s="44">
        <v>12730.497227247532</v>
      </c>
      <c r="AZ2041" s="45">
        <v>11534.572846055933</v>
      </c>
      <c r="BA2041" s="12">
        <v>0</v>
      </c>
      <c r="BB2041" s="12">
        <v>5802.0978978569074</v>
      </c>
      <c r="BC2041" s="12">
        <v>9079.5006793815446</v>
      </c>
      <c r="BD2041" s="12">
        <v>10021.423155377164</v>
      </c>
      <c r="BE2041" s="44">
        <v>9518.9805804500866</v>
      </c>
      <c r="BF2041" s="45">
        <v>9482.0025165294846</v>
      </c>
      <c r="BG2041" s="12">
        <v>0</v>
      </c>
      <c r="BH2041" s="12">
        <v>20412.817879844901</v>
      </c>
      <c r="BI2041" s="12">
        <v>18667.592123206363</v>
      </c>
      <c r="BJ2041" s="12">
        <v>12957.031278669852</v>
      </c>
      <c r="BK2041" s="44">
        <v>11704.29830301002</v>
      </c>
      <c r="BL2041" s="45">
        <v>7790.8138799169956</v>
      </c>
      <c r="BM2041" s="12">
        <v>0</v>
      </c>
      <c r="BN2041" s="12">
        <v>0</v>
      </c>
      <c r="BO2041" s="12">
        <v>82.344731352676888</v>
      </c>
      <c r="BP2041" s="12">
        <v>48.495565077141926</v>
      </c>
      <c r="BQ2041" s="48">
        <v>32.585597058607448</v>
      </c>
      <c r="BR2041" s="49">
        <v>24.581914313305205</v>
      </c>
      <c r="BS2041" s="13">
        <v>0</v>
      </c>
      <c r="BT2041" s="12">
        <v>347.85713456992266</v>
      </c>
      <c r="BV2041" s="14">
        <f>Таблица1[[#This Row],[Lкан_леб,мм]]</f>
        <v>57982.142865430076</v>
      </c>
      <c r="BW2041" s="50">
        <f>Таблица1[[#This Row],[угол обхв4]]+Таблица1[[#This Row],[Lдуг 3,мм]]</f>
        <v>12079.757834129463</v>
      </c>
      <c r="BX2041" s="54">
        <f>Таблица1[[#This Row],[угол обхв5]]+Таблица1[[#This Row],[Y5, мм]]</f>
        <v>58568.51503241004</v>
      </c>
      <c r="BY2041" s="14">
        <f>Таблица1[[#This Row],[угол обхв6]]+Таблица1[[#This Row],[Lдуг 4,мм]]</f>
        <v>15371.623847414083</v>
      </c>
      <c r="BZ2041" s="14">
        <f>Таблица1[[#This Row],[Т1]]+Таблица1[[#This Row],[X6, мм]]</f>
        <v>58913.84920396025</v>
      </c>
      <c r="CA2041" s="14">
        <f>Таблица1[[#This Row],[Т2]]+Таблица1[[#This Row],[Lдуг 5,мм]]</f>
        <v>20852.156029602233</v>
      </c>
      <c r="CB2041" s="14">
        <f>Таблица1[[#This Row],[Т3]]+Таблица1[[#This Row],[Y6, мм]]</f>
        <v>59145.889394579812</v>
      </c>
      <c r="CC2041" s="14">
        <f>Таблица1[[#This Row],[Т4]]+Таблица1[[#This Row],[Lдуг 6,мм]]</f>
        <v>21980.631549939291</v>
      </c>
      <c r="CD2041" s="14">
        <f>Таблица1[[#This Row],[Т5]]+Таблица1[[#This Row],[Lдуг 1,мм]]</f>
        <v>59320.935813793614</v>
      </c>
      <c r="CE2041" s="14">
        <f>Таблица1[[#This Row],[Т6]]+Таблица1[[#This Row],[Lпрям1, мм]]</f>
        <v>25724.390516078231</v>
      </c>
      <c r="CF2041" s="15">
        <f>Таблица1[[#This Row],[Т7]]+Таблица1[[#This Row],[Lдуг 2,мм]]</f>
        <v>59320.935813793614</v>
      </c>
      <c r="CG2041" s="14">
        <f>Таблица1[[#This Row],[Т8]]+Таблица1[[#This Row],[Lпрям2, мм]]</f>
        <v>25724.390516078231</v>
      </c>
      <c r="CH2041" s="14">
        <f>Таблица1[[#This Row],[Т9]]-Таблица1[[#This Row],[Т9]]</f>
        <v>0</v>
      </c>
      <c r="CI2041" s="50">
        <f>Таблица1[[#This Row],[Т9]]-Таблица1[[#This Row],[Т8]]</f>
        <v>33596.545297715384</v>
      </c>
      <c r="CJ2041" s="54">
        <f>Таблица1[[#This Row],[Т9]]-Таблица1[[#This Row],[Т7]]</f>
        <v>0</v>
      </c>
      <c r="CK2041" s="14">
        <f>Таблица1[[#This Row],[Т9]]-Таблица1[[#This Row],[Т6]]</f>
        <v>37340.304263854327</v>
      </c>
      <c r="CL2041" s="14">
        <f>Таблица1[[#This Row],[Т9]]-Таблица1[[#This Row],[Т5]]</f>
        <v>175.04641921380244</v>
      </c>
      <c r="CM2041" s="14">
        <f>Таблица1[[#This Row],[Т9]]-Таблица1[[#This Row],[Т4]]</f>
        <v>38468.779784191385</v>
      </c>
      <c r="CN2041" s="14">
        <f>Таблица1[[#This Row],[Т9]]-Таблица1[[#This Row],[Т3]]</f>
        <v>407.08660983336449</v>
      </c>
      <c r="CO2041" s="14">
        <f>Таблица1[[#This Row],[Т9]]-Таблица1[[#This Row],[Т2]]</f>
        <v>43949.31196637953</v>
      </c>
      <c r="CP2041" s="14">
        <f>Таблица1[[#This Row],[Т9]]-Таблица1[[#This Row],[Т1]]</f>
        <v>752.42078138357465</v>
      </c>
      <c r="CQ2041" s="14">
        <f>Таблица1[[#This Row],[Т9]]-Таблица1[[#This Row],[угол обхв6]]</f>
        <v>47241.177979664149</v>
      </c>
      <c r="CR2041" s="14">
        <f>Таблица1[[#This Row],[Т9]]-Таблица1[[#This Row],[угол обхв5]]</f>
        <v>1338.792948363538</v>
      </c>
      <c r="CS2041" s="14">
        <f>Таблица1[[#This Row],[Т9]]-Таблица1[[#This Row],[угол обхв4]]</f>
        <v>59320.935813793614</v>
      </c>
      <c r="CT2041" s="14">
        <f>Таблица1[[#This Row],[Lкан_прям, мм]]+Таблица1[[#This Row],[Lкан_дуг, мм]]+Таблица1[[#This Row],[Lкан_леб,мм]]</f>
        <v>85045.326329871838</v>
      </c>
      <c r="CU2041" s="16">
        <f>Таблица1[[#This Row],[Lкан_леб,мм]]</f>
        <v>57982.142865430076</v>
      </c>
      <c r="CV2041" s="14">
        <f>2534431-(Таблица1[[#This Row],[Т23]]+Таблица1[[#This Row],[угол обхв3]])</f>
        <v>2449037.8165355581</v>
      </c>
      <c r="CW2041" s="50">
        <f>SUM(X2041:AC2041,AD2041:AI2041)-Таблица1[[#This Row],[lподв_min, мм]]</f>
        <v>23319.424497213007</v>
      </c>
      <c r="CX2041" s="17">
        <f>CW2480-Таблица1[[#This Row],[Суммарная длина каната]]</f>
        <v>-2426623.8905941034</v>
      </c>
    </row>
    <row r="2042" spans="1:102" x14ac:dyDescent="0.25">
      <c r="A2042" s="21">
        <v>2041</v>
      </c>
      <c r="B2042" s="10">
        <v>52.638163265306112</v>
      </c>
      <c r="C2042" s="10">
        <v>55.988979591836724</v>
      </c>
      <c r="D2042" s="11">
        <v>10247.06989795673</v>
      </c>
      <c r="E2042" s="11">
        <v>11687.874390097062</v>
      </c>
      <c r="F2042" s="11">
        <v>9346.8370979907613</v>
      </c>
      <c r="G2042" s="11">
        <v>11666.197077868965</v>
      </c>
      <c r="H2042" s="11">
        <v>9839.0694079567293</v>
      </c>
      <c r="I2042" s="11">
        <v>7887.2304786046707</v>
      </c>
      <c r="J2042" s="11">
        <v>3800.6439114923919</v>
      </c>
      <c r="K2042" s="11">
        <v>25762.616902590325</v>
      </c>
      <c r="L2042" s="11">
        <v>1300.5665618514279</v>
      </c>
      <c r="M2042" s="11">
        <v>57982.142865430076</v>
      </c>
      <c r="N2042" s="11">
        <v>6109.2893748439546</v>
      </c>
      <c r="O2042" s="11">
        <v>20144.308296279403</v>
      </c>
      <c r="P2042" s="43">
        <v>8894.4101507055457</v>
      </c>
      <c r="Q2042" s="11">
        <v>18424.718429271961</v>
      </c>
      <c r="R2042" s="11">
        <v>9910.8119742666004</v>
      </c>
      <c r="S2042" s="11">
        <v>13039.26020057296</v>
      </c>
      <c r="T2042" s="11">
        <v>10247.06989795673</v>
      </c>
      <c r="U2042" s="11">
        <v>11687.874390097062</v>
      </c>
      <c r="V2042" s="11">
        <v>9357.1100195304025</v>
      </c>
      <c r="W2042" s="11">
        <v>11526.141849180278</v>
      </c>
      <c r="X2042" s="12">
        <v>0</v>
      </c>
      <c r="Y2042" s="12">
        <v>573.49229286301772</v>
      </c>
      <c r="Z2042" s="12">
        <v>339.10085241925918</v>
      </c>
      <c r="AA2042" s="44">
        <v>232.0401906195587</v>
      </c>
      <c r="AB2042" s="45">
        <v>155.9332259495925</v>
      </c>
      <c r="AC2042" s="12">
        <v>0</v>
      </c>
      <c r="AD2042" s="12">
        <v>12079.757834129463</v>
      </c>
      <c r="AE2042" s="12">
        <v>3273.207455516766</v>
      </c>
      <c r="AF2042" s="12">
        <v>5480.5321821881507</v>
      </c>
      <c r="AG2042" s="44">
        <v>1128.4755203370594</v>
      </c>
      <c r="AH2042" s="45">
        <v>3800.6439104188885</v>
      </c>
      <c r="AI2042" s="12">
        <v>0</v>
      </c>
      <c r="AJ2042" s="12">
        <v>-48.843979328164515</v>
      </c>
      <c r="AK2042" s="12">
        <v>31.692020584412685</v>
      </c>
      <c r="AL2042" s="12">
        <v>79.312235469001266</v>
      </c>
      <c r="AM2042" s="44">
        <v>111.89783252760868</v>
      </c>
      <c r="AN2042" s="45">
        <v>89.999999849247175</v>
      </c>
      <c r="AO2042" s="12">
        <v>0</v>
      </c>
      <c r="AP2042" s="12">
        <v>-2147.7323610013082</v>
      </c>
      <c r="AQ2042" s="12">
        <v>6323.6334624930741</v>
      </c>
      <c r="AR2042" s="12">
        <v>9295.3323393299197</v>
      </c>
      <c r="AS2042" s="44">
        <v>10289.374922447061</v>
      </c>
      <c r="AT2042" s="45">
        <v>9839.0698979567296</v>
      </c>
      <c r="AU2042" s="12">
        <v>0</v>
      </c>
      <c r="AV2042" s="12">
        <v>11317.723147707449</v>
      </c>
      <c r="AW2042" s="12">
        <v>20491.469083364966</v>
      </c>
      <c r="AX2042" s="12">
        <v>18500.384793454745</v>
      </c>
      <c r="AY2042" s="44">
        <v>12887.09550603143</v>
      </c>
      <c r="AZ2042" s="45">
        <v>11687.87438902356</v>
      </c>
      <c r="BA2042" s="12">
        <v>0</v>
      </c>
      <c r="BB2042" s="12">
        <v>5802.0978978569074</v>
      </c>
      <c r="BC2042" s="12">
        <v>9108.7542383546643</v>
      </c>
      <c r="BD2042" s="12">
        <v>10311.734162890974</v>
      </c>
      <c r="BE2042" s="44">
        <v>9868.5069497762688</v>
      </c>
      <c r="BF2042" s="45">
        <v>9839.0699079567312</v>
      </c>
      <c r="BG2042" s="12">
        <v>0</v>
      </c>
      <c r="BH2042" s="12">
        <v>20412.817879844901</v>
      </c>
      <c r="BI2042" s="12">
        <v>18771.879216357524</v>
      </c>
      <c r="BJ2042" s="12">
        <v>13114.926564755744</v>
      </c>
      <c r="BK2042" s="44">
        <v>11840.039084638594</v>
      </c>
      <c r="BL2042" s="45">
        <v>7887.2304786046716</v>
      </c>
      <c r="BM2042" s="12">
        <v>0</v>
      </c>
      <c r="BN2042" s="12">
        <v>0</v>
      </c>
      <c r="BO2042" s="12">
        <v>80.535999912577196</v>
      </c>
      <c r="BP2042" s="12">
        <v>47.620214884588584</v>
      </c>
      <c r="BQ2042" s="48">
        <v>32.585597058607419</v>
      </c>
      <c r="BR2042" s="49">
        <v>21.897832678361514</v>
      </c>
      <c r="BS2042" s="13">
        <v>0</v>
      </c>
      <c r="BT2042" s="12">
        <v>347.85713456992266</v>
      </c>
      <c r="BV2042" s="14">
        <f>Таблица1[[#This Row],[Lкан_леб,мм]]</f>
        <v>57982.142865430076</v>
      </c>
      <c r="BW2042" s="50">
        <f>Таблица1[[#This Row],[угол обхв4]]+Таблица1[[#This Row],[Lдуг 3,мм]]</f>
        <v>12079.757834129463</v>
      </c>
      <c r="BX2042" s="54">
        <f>Таблица1[[#This Row],[угол обхв5]]+Таблица1[[#This Row],[Y5, мм]]</f>
        <v>58555.635158293095</v>
      </c>
      <c r="BY2042" s="14">
        <f>Таблица1[[#This Row],[угол обхв6]]+Таблица1[[#This Row],[Lдуг 4,мм]]</f>
        <v>15352.965289646228</v>
      </c>
      <c r="BZ2042" s="14">
        <f>Таблица1[[#This Row],[Т1]]+Таблица1[[#This Row],[X6, мм]]</f>
        <v>58894.736010712353</v>
      </c>
      <c r="CA2042" s="14">
        <f>Таблица1[[#This Row],[Т2]]+Таблица1[[#This Row],[Lдуг 5,мм]]</f>
        <v>20833.49747183438</v>
      </c>
      <c r="CB2042" s="14">
        <f>Таблица1[[#This Row],[Т3]]+Таблица1[[#This Row],[Y6, мм]]</f>
        <v>59126.776201331915</v>
      </c>
      <c r="CC2042" s="14">
        <f>Таблица1[[#This Row],[Т4]]+Таблица1[[#This Row],[Lдуг 6,мм]]</f>
        <v>21961.972992171439</v>
      </c>
      <c r="CD2042" s="14">
        <f>Таблица1[[#This Row],[Т5]]+Таблица1[[#This Row],[Lдуг 1,мм]]</f>
        <v>59282.709427281508</v>
      </c>
      <c r="CE2042" s="14">
        <f>Таблица1[[#This Row],[Т6]]+Таблица1[[#This Row],[Lпрям1, мм]]</f>
        <v>25762.616902590329</v>
      </c>
      <c r="CF2042" s="15">
        <f>Таблица1[[#This Row],[Т7]]+Таблица1[[#This Row],[Lдуг 2,мм]]</f>
        <v>59282.709427281508</v>
      </c>
      <c r="CG2042" s="14">
        <f>Таблица1[[#This Row],[Т8]]+Таблица1[[#This Row],[Lпрям2, мм]]</f>
        <v>25762.616902590329</v>
      </c>
      <c r="CH2042" s="14">
        <f>Таблица1[[#This Row],[Т9]]-Таблица1[[#This Row],[Т9]]</f>
        <v>0</v>
      </c>
      <c r="CI2042" s="50">
        <f>Таблица1[[#This Row],[Т9]]-Таблица1[[#This Row],[Т8]]</f>
        <v>33520.092524691179</v>
      </c>
      <c r="CJ2042" s="54">
        <f>Таблица1[[#This Row],[Т9]]-Таблица1[[#This Row],[Т7]]</f>
        <v>0</v>
      </c>
      <c r="CK2042" s="14">
        <f>Таблица1[[#This Row],[Т9]]-Таблица1[[#This Row],[Т6]]</f>
        <v>37320.73643511007</v>
      </c>
      <c r="CL2042" s="14">
        <f>Таблица1[[#This Row],[Т9]]-Таблица1[[#This Row],[Т5]]</f>
        <v>155.93322594959318</v>
      </c>
      <c r="CM2042" s="14">
        <f>Таблица1[[#This Row],[Т9]]-Таблица1[[#This Row],[Т4]]</f>
        <v>38449.211955447128</v>
      </c>
      <c r="CN2042" s="14">
        <f>Таблица1[[#This Row],[Т9]]-Таблица1[[#This Row],[Т3]]</f>
        <v>387.97341656915523</v>
      </c>
      <c r="CO2042" s="14">
        <f>Таблица1[[#This Row],[Т9]]-Таблица1[[#This Row],[Т2]]</f>
        <v>43929.74413763528</v>
      </c>
      <c r="CP2042" s="14">
        <f>Таблица1[[#This Row],[Т9]]-Таблица1[[#This Row],[Т1]]</f>
        <v>727.07426898841368</v>
      </c>
      <c r="CQ2042" s="14">
        <f>Таблица1[[#This Row],[Т9]]-Таблица1[[#This Row],[угол обхв6]]</f>
        <v>47202.951593152044</v>
      </c>
      <c r="CR2042" s="14">
        <f>Таблица1[[#This Row],[Т9]]-Таблица1[[#This Row],[угол обхв5]]</f>
        <v>1300.5665618514322</v>
      </c>
      <c r="CS2042" s="14">
        <f>Таблица1[[#This Row],[Т9]]-Таблица1[[#This Row],[угол обхв4]]</f>
        <v>59282.709427281508</v>
      </c>
      <c r="CT2042" s="14">
        <f>Таблица1[[#This Row],[Lкан_прям, мм]]+Таблица1[[#This Row],[Lкан_дуг, мм]]+Таблица1[[#This Row],[Lкан_леб,мм]]</f>
        <v>85045.326329871838</v>
      </c>
      <c r="CU2042" s="16">
        <f>Таблица1[[#This Row],[Lкан_леб,мм]]</f>
        <v>57982.142865430076</v>
      </c>
      <c r="CV2042" s="14">
        <f>2534431-(Таблица1[[#This Row],[Т23]]+Таблица1[[#This Row],[угол обхв3]])</f>
        <v>2449037.8165355581</v>
      </c>
      <c r="CW2042" s="50">
        <f>SUM(X2042:AC2042,AD2042:AI2042)-Таблица1[[#This Row],[lподв_min, мм]]</f>
        <v>23262.539552949362</v>
      </c>
      <c r="CX2042" s="17">
        <f>CW2481-Таблица1[[#This Row],[Суммарная длина каната]]</f>
        <v>-2426661.1567125451</v>
      </c>
    </row>
    <row r="2043" spans="1:102" x14ac:dyDescent="0.25">
      <c r="A2043" s="21">
        <v>2042</v>
      </c>
      <c r="B2043" s="10">
        <v>52.638163265306112</v>
      </c>
      <c r="C2043" s="10">
        <v>58.673061224489786</v>
      </c>
      <c r="D2043" s="11">
        <v>10596.566612150613</v>
      </c>
      <c r="E2043" s="11">
        <v>11857.728833252346</v>
      </c>
      <c r="F2043" s="11">
        <v>9698.336561399783</v>
      </c>
      <c r="G2043" s="11">
        <v>11793.918364454838</v>
      </c>
      <c r="H2043" s="11">
        <v>10188.566122150614</v>
      </c>
      <c r="I2043" s="11">
        <v>7998.623958027918</v>
      </c>
      <c r="J2043" s="11">
        <v>3859.1048752244292</v>
      </c>
      <c r="K2043" s="11">
        <v>25800.84328910238</v>
      </c>
      <c r="L2043" s="11">
        <v>1262.3401753393721</v>
      </c>
      <c r="M2043" s="11">
        <v>57982.142865430076</v>
      </c>
      <c r="N2043" s="11">
        <v>6109.2893748439546</v>
      </c>
      <c r="O2043" s="11">
        <v>20144.308296279403</v>
      </c>
      <c r="P2043" s="43">
        <v>8929.9116417123587</v>
      </c>
      <c r="Q2043" s="11">
        <v>18523.838434025009</v>
      </c>
      <c r="R2043" s="11">
        <v>10197.393638285646</v>
      </c>
      <c r="S2043" s="11">
        <v>13191.885472082959</v>
      </c>
      <c r="T2043" s="11">
        <v>10596.566612150613</v>
      </c>
      <c r="U2043" s="11">
        <v>11857.728833252346</v>
      </c>
      <c r="V2043" s="11">
        <v>9715.1568491786693</v>
      </c>
      <c r="W2043" s="11">
        <v>11654.497856928019</v>
      </c>
      <c r="X2043" s="12">
        <v>0</v>
      </c>
      <c r="Y2043" s="12">
        <v>560.57268414175076</v>
      </c>
      <c r="Z2043" s="12">
        <v>332.90726789262885</v>
      </c>
      <c r="AA2043" s="44">
        <v>232.04019061955913</v>
      </c>
      <c r="AB2043" s="45">
        <v>136.82003268543338</v>
      </c>
      <c r="AC2043" s="12">
        <v>0</v>
      </c>
      <c r="AD2043" s="12">
        <v>12079.757834129463</v>
      </c>
      <c r="AE2043" s="12">
        <v>3252.9728782805182</v>
      </c>
      <c r="AF2043" s="12">
        <v>5480.5321821881507</v>
      </c>
      <c r="AG2043" s="44">
        <v>1128.475520337061</v>
      </c>
      <c r="AH2043" s="45">
        <v>3859.1048741671884</v>
      </c>
      <c r="AI2043" s="12">
        <v>0</v>
      </c>
      <c r="AJ2043" s="12">
        <v>-48.843979328164515</v>
      </c>
      <c r="AK2043" s="12">
        <v>29.877709180763159</v>
      </c>
      <c r="AL2043" s="12">
        <v>76.62815383634819</v>
      </c>
      <c r="AM2043" s="44">
        <v>109.21375089495568</v>
      </c>
      <c r="AN2043" s="45">
        <v>89.999999851530902</v>
      </c>
      <c r="AO2043" s="12">
        <v>0</v>
      </c>
      <c r="AP2043" s="12">
        <v>-2147.7323610013082</v>
      </c>
      <c r="AQ2043" s="12">
        <v>6312.5347533142685</v>
      </c>
      <c r="AR2043" s="12">
        <v>9326.8506133586834</v>
      </c>
      <c r="AS2043" s="44">
        <v>10582.666983839896</v>
      </c>
      <c r="AT2043" s="45">
        <v>10188.566612150615</v>
      </c>
      <c r="AU2043" s="12">
        <v>0</v>
      </c>
      <c r="AV2043" s="12">
        <v>11317.723147707449</v>
      </c>
      <c r="AW2043" s="12">
        <v>20498.081268862752</v>
      </c>
      <c r="AX2043" s="12">
        <v>18618.196543312752</v>
      </c>
      <c r="AY2043" s="44">
        <v>13057.615411364137</v>
      </c>
      <c r="AZ2043" s="45">
        <v>11857.728832195107</v>
      </c>
      <c r="BA2043" s="12">
        <v>0</v>
      </c>
      <c r="BB2043" s="12">
        <v>5802.0978978569074</v>
      </c>
      <c r="BC2043" s="12">
        <v>9133.1570201826744</v>
      </c>
      <c r="BD2043" s="12">
        <v>10594.332609931971</v>
      </c>
      <c r="BE2043" s="44">
        <v>10211.293266596364</v>
      </c>
      <c r="BF2043" s="45">
        <v>10188.566622150614</v>
      </c>
      <c r="BG2043" s="12">
        <v>0</v>
      </c>
      <c r="BH2043" s="12">
        <v>20412.817879844901</v>
      </c>
      <c r="BI2043" s="12">
        <v>18877.611406608354</v>
      </c>
      <c r="BJ2043" s="12">
        <v>13286.243581370702</v>
      </c>
      <c r="BK2043" s="44">
        <v>11991.998893971167</v>
      </c>
      <c r="BL2043" s="45">
        <v>7998.623958027918</v>
      </c>
      <c r="BM2043" s="12">
        <v>0</v>
      </c>
      <c r="BN2043" s="12">
        <v>0</v>
      </c>
      <c r="BO2043" s="12">
        <v>78.72168850892767</v>
      </c>
      <c r="BP2043" s="12">
        <v>46.750444655585035</v>
      </c>
      <c r="BQ2043" s="48">
        <v>32.585597058607483</v>
      </c>
      <c r="BR2043" s="49">
        <v>19.213751043424772</v>
      </c>
      <c r="BS2043" s="13">
        <v>0</v>
      </c>
      <c r="BT2043" s="12">
        <v>347.85713456992266</v>
      </c>
      <c r="BV2043" s="14">
        <f>Таблица1[[#This Row],[Lкан_леб,мм]]</f>
        <v>57982.142865430076</v>
      </c>
      <c r="BW2043" s="50">
        <f>Таблица1[[#This Row],[угол обхв4]]+Таблица1[[#This Row],[Lдуг 3,мм]]</f>
        <v>12079.757834129463</v>
      </c>
      <c r="BX2043" s="54">
        <f>Таблица1[[#This Row],[угол обхв5]]+Таблица1[[#This Row],[Y5, мм]]</f>
        <v>58542.715549571825</v>
      </c>
      <c r="BY2043" s="14">
        <f>Таблица1[[#This Row],[угол обхв6]]+Таблица1[[#This Row],[Lдуг 4,мм]]</f>
        <v>15332.730712409981</v>
      </c>
      <c r="BZ2043" s="14">
        <f>Таблица1[[#This Row],[Т1]]+Таблица1[[#This Row],[X6, мм]]</f>
        <v>58875.622817464457</v>
      </c>
      <c r="CA2043" s="14">
        <f>Таблица1[[#This Row],[Т2]]+Таблица1[[#This Row],[Lдуг 5,мм]]</f>
        <v>20813.262894598131</v>
      </c>
      <c r="CB2043" s="14">
        <f>Таблица1[[#This Row],[Т3]]+Таблица1[[#This Row],[Y6, мм]]</f>
        <v>59107.663008084019</v>
      </c>
      <c r="CC2043" s="14">
        <f>Таблица1[[#This Row],[Т4]]+Таблица1[[#This Row],[Lдуг 6,мм]]</f>
        <v>21941.738414935193</v>
      </c>
      <c r="CD2043" s="14">
        <f>Таблица1[[#This Row],[Т5]]+Таблица1[[#This Row],[Lдуг 1,мм]]</f>
        <v>59244.483040769454</v>
      </c>
      <c r="CE2043" s="14">
        <f>Таблица1[[#This Row],[Т6]]+Таблица1[[#This Row],[Lпрям1, мм]]</f>
        <v>25800.84328910238</v>
      </c>
      <c r="CF2043" s="15">
        <f>Таблица1[[#This Row],[Т7]]+Таблица1[[#This Row],[Lдуг 2,мм]]</f>
        <v>59244.483040769454</v>
      </c>
      <c r="CG2043" s="14">
        <f>Таблица1[[#This Row],[Т8]]+Таблица1[[#This Row],[Lпрям2, мм]]</f>
        <v>25800.84328910238</v>
      </c>
      <c r="CH2043" s="14">
        <f>Таблица1[[#This Row],[Т9]]-Таблица1[[#This Row],[Т9]]</f>
        <v>0</v>
      </c>
      <c r="CI2043" s="50">
        <f>Таблица1[[#This Row],[Т9]]-Таблица1[[#This Row],[Т8]]</f>
        <v>33443.63975166707</v>
      </c>
      <c r="CJ2043" s="54">
        <f>Таблица1[[#This Row],[Т9]]-Таблица1[[#This Row],[Т7]]</f>
        <v>0</v>
      </c>
      <c r="CK2043" s="14">
        <f>Таблица1[[#This Row],[Т9]]-Таблица1[[#This Row],[Т6]]</f>
        <v>37302.744625834261</v>
      </c>
      <c r="CL2043" s="14">
        <f>Таблица1[[#This Row],[Т9]]-Таблица1[[#This Row],[Т5]]</f>
        <v>136.82003268543485</v>
      </c>
      <c r="CM2043" s="14">
        <f>Таблица1[[#This Row],[Т9]]-Таблица1[[#This Row],[Т4]]</f>
        <v>38431.220146171327</v>
      </c>
      <c r="CN2043" s="14">
        <f>Таблица1[[#This Row],[Т9]]-Таблица1[[#This Row],[Т3]]</f>
        <v>368.86022330499691</v>
      </c>
      <c r="CO2043" s="14">
        <f>Таблица1[[#This Row],[Т9]]-Таблица1[[#This Row],[Т2]]</f>
        <v>43911.752328359471</v>
      </c>
      <c r="CP2043" s="14">
        <f>Таблица1[[#This Row],[Т9]]-Таблица1[[#This Row],[Т1]]</f>
        <v>701.76749119762826</v>
      </c>
      <c r="CQ2043" s="14">
        <f>Таблица1[[#This Row],[Т9]]-Таблица1[[#This Row],[угол обхв6]]</f>
        <v>47164.725206639989</v>
      </c>
      <c r="CR2043" s="14">
        <f>Таблица1[[#This Row],[Т9]]-Таблица1[[#This Row],[угол обхв5]]</f>
        <v>1262.3401753393773</v>
      </c>
      <c r="CS2043" s="14">
        <f>Таблица1[[#This Row],[Т9]]-Таблица1[[#This Row],[угол обхв4]]</f>
        <v>59244.483040769454</v>
      </c>
      <c r="CT2043" s="14">
        <f>Таблица1[[#This Row],[Lкан_прям, мм]]+Таблица1[[#This Row],[Lкан_дуг, мм]]+Таблица1[[#This Row],[Lкан_леб,мм]]</f>
        <v>85045.326329871838</v>
      </c>
      <c r="CU2043" s="16">
        <f>Таблица1[[#This Row],[Lкан_леб,мм]]</f>
        <v>57982.142865430076</v>
      </c>
      <c r="CV2043" s="14">
        <f>2534431-(Таблица1[[#This Row],[Т23]]+Таблица1[[#This Row],[угол обхв3]])</f>
        <v>2449037.8165355581</v>
      </c>
      <c r="CW2043" s="50">
        <f>SUM(X2043:AC2043,AD2043:AI2043)-Таблица1[[#This Row],[lподв_min, мм]]</f>
        <v>23204.078589217326</v>
      </c>
      <c r="CX2043" s="17">
        <f>CW2482-Таблица1[[#This Row],[Суммарная длина каната]]</f>
        <v>-2426671.4803019273</v>
      </c>
    </row>
    <row r="2044" spans="1:102" x14ac:dyDescent="0.25">
      <c r="A2044" s="21">
        <v>2043</v>
      </c>
      <c r="B2044" s="10">
        <v>52.638163265306112</v>
      </c>
      <c r="C2044" s="10">
        <v>61.357142857142854</v>
      </c>
      <c r="D2044" s="11">
        <v>10937.725800125234</v>
      </c>
      <c r="E2044" s="11">
        <v>12043.763490110712</v>
      </c>
      <c r="F2044" s="11">
        <v>10043.469352035503</v>
      </c>
      <c r="G2044" s="11">
        <v>11937.95987462457</v>
      </c>
      <c r="H2044" s="11">
        <v>10529.725310125235</v>
      </c>
      <c r="I2044" s="11">
        <v>8124.6368594747637</v>
      </c>
      <c r="J2044" s="11">
        <v>3919.1266306359489</v>
      </c>
      <c r="K2044" s="11">
        <v>25839.069675614373</v>
      </c>
      <c r="L2044" s="11">
        <v>1224.1137888273859</v>
      </c>
      <c r="M2044" s="11">
        <v>57982.142865430076</v>
      </c>
      <c r="N2044" s="11">
        <v>6109.2893748439546</v>
      </c>
      <c r="O2044" s="11">
        <v>20144.308296279403</v>
      </c>
      <c r="P2044" s="43">
        <v>8960.7325011773646</v>
      </c>
      <c r="Q2044" s="11">
        <v>18624.51219340544</v>
      </c>
      <c r="R2044" s="11">
        <v>10476.513622345992</v>
      </c>
      <c r="S2044" s="11">
        <v>13357.763614565854</v>
      </c>
      <c r="T2044" s="11">
        <v>10937.725800125234</v>
      </c>
      <c r="U2044" s="11">
        <v>12043.763490110712</v>
      </c>
      <c r="V2044" s="11">
        <v>10066.800099782124</v>
      </c>
      <c r="W2044" s="11">
        <v>11799.479998073559</v>
      </c>
      <c r="X2044" s="12">
        <v>0</v>
      </c>
      <c r="Y2044" s="12">
        <v>547.60932960927619</v>
      </c>
      <c r="Z2044" s="12">
        <v>326.75742917720623</v>
      </c>
      <c r="AA2044" s="44">
        <v>232.04019061955896</v>
      </c>
      <c r="AB2044" s="45">
        <v>117.70683942134438</v>
      </c>
      <c r="AC2044" s="12">
        <v>0</v>
      </c>
      <c r="AD2044" s="12">
        <v>12079.757834129463</v>
      </c>
      <c r="AE2044" s="12">
        <v>3231.1775093648048</v>
      </c>
      <c r="AF2044" s="12">
        <v>5480.5321821881489</v>
      </c>
      <c r="AG2044" s="44">
        <v>1128.4755203370587</v>
      </c>
      <c r="AH2044" s="45">
        <v>3919.126629594899</v>
      </c>
      <c r="AI2044" s="12">
        <v>0</v>
      </c>
      <c r="AJ2044" s="12">
        <v>-48.843979328164515</v>
      </c>
      <c r="AK2044" s="12">
        <v>28.057254516443116</v>
      </c>
      <c r="AL2044" s="12">
        <v>73.944072203695129</v>
      </c>
      <c r="AM2044" s="44">
        <v>106.52966926230259</v>
      </c>
      <c r="AN2044" s="45">
        <v>89.999999853804709</v>
      </c>
      <c r="AO2044" s="12">
        <v>0</v>
      </c>
      <c r="AP2044" s="12">
        <v>-2147.7323610013082</v>
      </c>
      <c r="AQ2044" s="12">
        <v>6301.193659946036</v>
      </c>
      <c r="AR2044" s="12">
        <v>9352.8173113259672</v>
      </c>
      <c r="AS2044" s="44">
        <v>10867.652016913564</v>
      </c>
      <c r="AT2044" s="45">
        <v>10529.725800125234</v>
      </c>
      <c r="AU2044" s="12">
        <v>0</v>
      </c>
      <c r="AV2044" s="12">
        <v>11317.723147707449</v>
      </c>
      <c r="AW2044" s="12">
        <v>20504.359327883896</v>
      </c>
      <c r="AX2044" s="12">
        <v>18737.355011744639</v>
      </c>
      <c r="AY2044" s="44">
        <v>13241.682796619461</v>
      </c>
      <c r="AZ2044" s="45">
        <v>12043.763489069665</v>
      </c>
      <c r="BA2044" s="12">
        <v>0</v>
      </c>
      <c r="BB2044" s="12">
        <v>5802.0978978569074</v>
      </c>
      <c r="BC2044" s="12">
        <v>9152.6367862794468</v>
      </c>
      <c r="BD2044" s="12">
        <v>10868.598432494595</v>
      </c>
      <c r="BE2044" s="44">
        <v>10546.587405557662</v>
      </c>
      <c r="BF2044" s="45">
        <v>10529.725810125236</v>
      </c>
      <c r="BG2044" s="12">
        <v>0</v>
      </c>
      <c r="BH2044" s="12">
        <v>20412.817879844901</v>
      </c>
      <c r="BI2044" s="12">
        <v>18984.563225009933</v>
      </c>
      <c r="BJ2044" s="12">
        <v>13470.606432905055</v>
      </c>
      <c r="BK2044" s="44">
        <v>12159.844308057107</v>
      </c>
      <c r="BL2044" s="45">
        <v>8124.6368594747655</v>
      </c>
      <c r="BM2044" s="12">
        <v>0</v>
      </c>
      <c r="BN2044" s="12">
        <v>0</v>
      </c>
      <c r="BO2044" s="12">
        <v>76.901233844607631</v>
      </c>
      <c r="BP2044" s="12">
        <v>45.886817687252005</v>
      </c>
      <c r="BQ2044" s="48">
        <v>32.585597058607462</v>
      </c>
      <c r="BR2044" s="49">
        <v>16.529669408497877</v>
      </c>
      <c r="BS2044" s="13">
        <v>0</v>
      </c>
      <c r="BT2044" s="12">
        <v>347.85713456992266</v>
      </c>
      <c r="BV2044" s="14">
        <f>Таблица1[[#This Row],[Lкан_леб,мм]]</f>
        <v>57982.142865430076</v>
      </c>
      <c r="BW2044" s="50">
        <f>Таблица1[[#This Row],[угол обхв4]]+Таблица1[[#This Row],[Lдуг 3,мм]]</f>
        <v>12079.757834129463</v>
      </c>
      <c r="BX2044" s="54">
        <f>Таблица1[[#This Row],[угол обхв5]]+Таблица1[[#This Row],[Y5, мм]]</f>
        <v>58529.752195039349</v>
      </c>
      <c r="BY2044" s="14">
        <f>Таблица1[[#This Row],[угол обхв6]]+Таблица1[[#This Row],[Lдуг 4,мм]]</f>
        <v>15310.935343494268</v>
      </c>
      <c r="BZ2044" s="14">
        <f>Таблица1[[#This Row],[Т1]]+Таблица1[[#This Row],[X6, мм]]</f>
        <v>58856.509624216553</v>
      </c>
      <c r="CA2044" s="14">
        <f>Таблица1[[#This Row],[Т2]]+Таблица1[[#This Row],[Lдуг 5,мм]]</f>
        <v>20791.467525682416</v>
      </c>
      <c r="CB2044" s="14">
        <f>Таблица1[[#This Row],[Т3]]+Таблица1[[#This Row],[Y6, мм]]</f>
        <v>59088.549814836115</v>
      </c>
      <c r="CC2044" s="14">
        <f>Таблица1[[#This Row],[Т4]]+Таблица1[[#This Row],[Lдуг 6,мм]]</f>
        <v>21919.943046019474</v>
      </c>
      <c r="CD2044" s="14">
        <f>Таблица1[[#This Row],[Т5]]+Таблица1[[#This Row],[Lдуг 1,мм]]</f>
        <v>59206.256654257457</v>
      </c>
      <c r="CE2044" s="14">
        <f>Таблица1[[#This Row],[Т6]]+Таблица1[[#This Row],[Lпрям1, мм]]</f>
        <v>25839.069675614373</v>
      </c>
      <c r="CF2044" s="15">
        <f>Таблица1[[#This Row],[Т7]]+Таблица1[[#This Row],[Lдуг 2,мм]]</f>
        <v>59206.256654257457</v>
      </c>
      <c r="CG2044" s="14">
        <f>Таблица1[[#This Row],[Т8]]+Таблица1[[#This Row],[Lпрям2, мм]]</f>
        <v>25839.069675614373</v>
      </c>
      <c r="CH2044" s="14">
        <f>Таблица1[[#This Row],[Т9]]-Таблица1[[#This Row],[Т9]]</f>
        <v>0</v>
      </c>
      <c r="CI2044" s="50">
        <f>Таблица1[[#This Row],[Т9]]-Таблица1[[#This Row],[Т8]]</f>
        <v>33367.186978643083</v>
      </c>
      <c r="CJ2044" s="54">
        <f>Таблица1[[#This Row],[Т9]]-Таблица1[[#This Row],[Т7]]</f>
        <v>0</v>
      </c>
      <c r="CK2044" s="14">
        <f>Таблица1[[#This Row],[Т9]]-Таблица1[[#This Row],[Т6]]</f>
        <v>37286.313608237979</v>
      </c>
      <c r="CL2044" s="14">
        <f>Таблица1[[#This Row],[Т9]]-Таблица1[[#This Row],[Т5]]</f>
        <v>117.70683942134201</v>
      </c>
      <c r="CM2044" s="14">
        <f>Таблица1[[#This Row],[Т9]]-Таблица1[[#This Row],[Т4]]</f>
        <v>38414.789128575037</v>
      </c>
      <c r="CN2044" s="14">
        <f>Таблица1[[#This Row],[Т9]]-Таблица1[[#This Row],[Т3]]</f>
        <v>349.74703004090406</v>
      </c>
      <c r="CO2044" s="14">
        <f>Таблица1[[#This Row],[Т9]]-Таблица1[[#This Row],[Т2]]</f>
        <v>43895.321310763189</v>
      </c>
      <c r="CP2044" s="14">
        <f>Таблица1[[#This Row],[Т9]]-Таблица1[[#This Row],[Т1]]</f>
        <v>676.50445921810751</v>
      </c>
      <c r="CQ2044" s="14">
        <f>Таблица1[[#This Row],[Т9]]-Таблица1[[#This Row],[угол обхв6]]</f>
        <v>47126.498820127992</v>
      </c>
      <c r="CR2044" s="14">
        <f>Таблица1[[#This Row],[Т9]]-Таблица1[[#This Row],[угол обхв5]]</f>
        <v>1224.1137888273806</v>
      </c>
      <c r="CS2044" s="14">
        <f>Таблица1[[#This Row],[Т9]]-Таблица1[[#This Row],[угол обхв4]]</f>
        <v>59206.256654257457</v>
      </c>
      <c r="CT2044" s="14">
        <f>Таблица1[[#This Row],[Lкан_прям, мм]]+Таблица1[[#This Row],[Lкан_дуг, мм]]+Таблица1[[#This Row],[Lкан_леб,мм]]</f>
        <v>85045.326329871838</v>
      </c>
      <c r="CU2044" s="16">
        <f>Таблица1[[#This Row],[Lкан_леб,мм]]</f>
        <v>57982.142865430076</v>
      </c>
      <c r="CV2044" s="14">
        <f>2534431-(Таблица1[[#This Row],[Т23]]+Таблица1[[#This Row],[угол обхв3]])</f>
        <v>2449037.8165355581</v>
      </c>
      <c r="CW2044" s="50">
        <f>SUM(X2044:AC2044,AD2044:AI2044)-Таблица1[[#This Row],[lподв_min, мм]]</f>
        <v>23144.056833805811</v>
      </c>
      <c r="CX2044" s="17">
        <f>CW2483-Таблица1[[#This Row],[Суммарная длина каната]]</f>
        <v>-2426719.9521182366</v>
      </c>
    </row>
    <row r="2045" spans="1:102" x14ac:dyDescent="0.25">
      <c r="A2045" s="21">
        <v>2044</v>
      </c>
      <c r="B2045" s="10">
        <v>52.638163265306112</v>
      </c>
      <c r="C2045" s="10">
        <v>64.041224489795923</v>
      </c>
      <c r="D2045" s="11">
        <v>11269.798906696227</v>
      </c>
      <c r="E2045" s="11">
        <v>12245.570172319714</v>
      </c>
      <c r="F2045" s="11">
        <v>10381.478196024525</v>
      </c>
      <c r="G2045" s="11">
        <v>12098.005559381099</v>
      </c>
      <c r="H2045" s="11">
        <v>10861.798416696227</v>
      </c>
      <c r="I2045" s="11">
        <v>8264.8775134206808</v>
      </c>
      <c r="J2045" s="11">
        <v>3980.6926588990341</v>
      </c>
      <c r="K2045" s="11">
        <v>25877.296062126268</v>
      </c>
      <c r="L2045" s="11">
        <v>1185.887402315489</v>
      </c>
      <c r="M2045" s="11">
        <v>57982.142865430076</v>
      </c>
      <c r="N2045" s="11">
        <v>6109.2893748439546</v>
      </c>
      <c r="O2045" s="11">
        <v>20144.308296279403</v>
      </c>
      <c r="P2045" s="43">
        <v>8986.8051034438304</v>
      </c>
      <c r="Q2045" s="11">
        <v>18726.518813862182</v>
      </c>
      <c r="R2045" s="11">
        <v>10747.559494719308</v>
      </c>
      <c r="S2045" s="11">
        <v>13536.530666129654</v>
      </c>
      <c r="T2045" s="11">
        <v>11269.798906696227</v>
      </c>
      <c r="U2045" s="11">
        <v>12245.570172319714</v>
      </c>
      <c r="V2045" s="11">
        <v>10411.268212527282</v>
      </c>
      <c r="W2045" s="11">
        <v>11960.770159732301</v>
      </c>
      <c r="X2045" s="12">
        <v>0</v>
      </c>
      <c r="Y2045" s="12">
        <v>534.59804007810817</v>
      </c>
      <c r="Z2045" s="12">
        <v>320.65552546047695</v>
      </c>
      <c r="AA2045" s="44">
        <v>232.04019061955844</v>
      </c>
      <c r="AB2045" s="45">
        <v>98.593646157345532</v>
      </c>
      <c r="AC2045" s="12">
        <v>0</v>
      </c>
      <c r="AD2045" s="12">
        <v>12079.757834129463</v>
      </c>
      <c r="AE2045" s="12">
        <v>3207.8378675975155</v>
      </c>
      <c r="AF2045" s="12">
        <v>5480.5321821881453</v>
      </c>
      <c r="AG2045" s="44">
        <v>1128.4755203370612</v>
      </c>
      <c r="AH2045" s="45">
        <v>3980.6926578740854</v>
      </c>
      <c r="AI2045" s="12">
        <v>0</v>
      </c>
      <c r="AJ2045" s="12">
        <v>-48.843979328164515</v>
      </c>
      <c r="AK2045" s="12">
        <v>26.230068300367922</v>
      </c>
      <c r="AL2045" s="12">
        <v>71.259990571042053</v>
      </c>
      <c r="AM2045" s="44">
        <v>103.84558762964943</v>
      </c>
      <c r="AN2045" s="45">
        <v>89.999999856065784</v>
      </c>
      <c r="AO2045" s="12">
        <v>0</v>
      </c>
      <c r="AP2045" s="12">
        <v>-2147.7323610013082</v>
      </c>
      <c r="AQ2045" s="12">
        <v>6289.615854143065</v>
      </c>
      <c r="AR2045" s="12">
        <v>9373.1754583441889</v>
      </c>
      <c r="AS2045" s="44">
        <v>11143.70472112951</v>
      </c>
      <c r="AT2045" s="45">
        <v>10861.798906696227</v>
      </c>
      <c r="AU2045" s="12">
        <v>0</v>
      </c>
      <c r="AV2045" s="12">
        <v>11317.723147707449</v>
      </c>
      <c r="AW2045" s="12">
        <v>20510.295127823363</v>
      </c>
      <c r="AX2045" s="12">
        <v>18857.598746934222</v>
      </c>
      <c r="AY2045" s="44">
        <v>13438.893789938284</v>
      </c>
      <c r="AZ2045" s="45">
        <v>12245.570171294767</v>
      </c>
      <c r="BA2045" s="12">
        <v>0</v>
      </c>
      <c r="BB2045" s="12">
        <v>5802.0978978569074</v>
      </c>
      <c r="BC2045" s="12">
        <v>9167.1315827429407</v>
      </c>
      <c r="BD2045" s="12">
        <v>11133.929849619666</v>
      </c>
      <c r="BE2045" s="44">
        <v>10873.653680286025</v>
      </c>
      <c r="BF2045" s="45">
        <v>10861.798916696229</v>
      </c>
      <c r="BG2045" s="12">
        <v>0</v>
      </c>
      <c r="BH2045" s="12">
        <v>20412.817879844901</v>
      </c>
      <c r="BI2045" s="12">
        <v>19092.505645406141</v>
      </c>
      <c r="BJ2045" s="12">
        <v>13667.610599201698</v>
      </c>
      <c r="BK2045" s="44">
        <v>12343.207048511085</v>
      </c>
      <c r="BL2045" s="45">
        <v>8264.8775134206826</v>
      </c>
      <c r="BM2045" s="12">
        <v>0</v>
      </c>
      <c r="BN2045" s="12">
        <v>0</v>
      </c>
      <c r="BO2045" s="12">
        <v>75.074047628532426</v>
      </c>
      <c r="BP2045" s="12">
        <v>45.029922270674128</v>
      </c>
      <c r="BQ2045" s="48">
        <v>32.585597058607384</v>
      </c>
      <c r="BR2045" s="49">
        <v>13.84558777358364</v>
      </c>
      <c r="BS2045" s="13">
        <v>0</v>
      </c>
      <c r="BT2045" s="12">
        <v>347.85713456992266</v>
      </c>
      <c r="BV2045" s="14">
        <f>Таблица1[[#This Row],[Lкан_леб,мм]]</f>
        <v>57982.142865430076</v>
      </c>
      <c r="BW2045" s="50">
        <f>Таблица1[[#This Row],[угол обхв4]]+Таблица1[[#This Row],[Lдуг 3,мм]]</f>
        <v>12079.757834129463</v>
      </c>
      <c r="BX2045" s="54">
        <f>Таблица1[[#This Row],[угол обхв5]]+Таблица1[[#This Row],[Y5, мм]]</f>
        <v>58516.740905508181</v>
      </c>
      <c r="BY2045" s="14">
        <f>Таблица1[[#This Row],[угол обхв6]]+Таблица1[[#This Row],[Lдуг 4,мм]]</f>
        <v>15287.595701726979</v>
      </c>
      <c r="BZ2045" s="14">
        <f>Таблица1[[#This Row],[Т1]]+Таблица1[[#This Row],[X6, мм]]</f>
        <v>58837.396430968656</v>
      </c>
      <c r="CA2045" s="14">
        <f>Таблица1[[#This Row],[Т2]]+Таблица1[[#This Row],[Lдуг 5,мм]]</f>
        <v>20768.127883915124</v>
      </c>
      <c r="CB2045" s="14">
        <f>Таблица1[[#This Row],[Т3]]+Таблица1[[#This Row],[Y6, мм]]</f>
        <v>59069.436621588218</v>
      </c>
      <c r="CC2045" s="14">
        <f>Таблица1[[#This Row],[Т4]]+Таблица1[[#This Row],[Lдуг 6,мм]]</f>
        <v>21896.603404252186</v>
      </c>
      <c r="CD2045" s="14">
        <f>Таблица1[[#This Row],[Т5]]+Таблица1[[#This Row],[Lдуг 1,мм]]</f>
        <v>59168.030267745562</v>
      </c>
      <c r="CE2045" s="14">
        <f>Таблица1[[#This Row],[Т6]]+Таблица1[[#This Row],[Lпрям1, мм]]</f>
        <v>25877.296062126272</v>
      </c>
      <c r="CF2045" s="15">
        <f>Таблица1[[#This Row],[Т7]]+Таблица1[[#This Row],[Lдуг 2,мм]]</f>
        <v>59168.030267745562</v>
      </c>
      <c r="CG2045" s="14">
        <f>Таблица1[[#This Row],[Т8]]+Таблица1[[#This Row],[Lпрям2, мм]]</f>
        <v>25877.296062126272</v>
      </c>
      <c r="CH2045" s="14">
        <f>Таблица1[[#This Row],[Т9]]-Таблица1[[#This Row],[Т9]]</f>
        <v>0</v>
      </c>
      <c r="CI2045" s="50">
        <f>Таблица1[[#This Row],[Т9]]-Таблица1[[#This Row],[Т8]]</f>
        <v>33290.734205619287</v>
      </c>
      <c r="CJ2045" s="54">
        <f>Таблица1[[#This Row],[Т9]]-Таблица1[[#This Row],[Т7]]</f>
        <v>0</v>
      </c>
      <c r="CK2045" s="14">
        <f>Таблица1[[#This Row],[Т9]]-Таблица1[[#This Row],[Т6]]</f>
        <v>37271.426863493376</v>
      </c>
      <c r="CL2045" s="14">
        <f>Таблица1[[#This Row],[Т9]]-Таблица1[[#This Row],[Т5]]</f>
        <v>98.593646157343755</v>
      </c>
      <c r="CM2045" s="14">
        <f>Таблица1[[#This Row],[Т9]]-Таблица1[[#This Row],[Т4]]</f>
        <v>38399.902383830442</v>
      </c>
      <c r="CN2045" s="14">
        <f>Таблица1[[#This Row],[Т9]]-Таблица1[[#This Row],[Т3]]</f>
        <v>330.63383677690581</v>
      </c>
      <c r="CO2045" s="14">
        <f>Таблица1[[#This Row],[Т9]]-Таблица1[[#This Row],[Т2]]</f>
        <v>43880.434566018579</v>
      </c>
      <c r="CP2045" s="14">
        <f>Таблица1[[#This Row],[Т9]]-Таблица1[[#This Row],[Т1]]</f>
        <v>651.28936223738128</v>
      </c>
      <c r="CQ2045" s="14">
        <f>Таблица1[[#This Row],[Т9]]-Таблица1[[#This Row],[угол обхв6]]</f>
        <v>47088.272433616097</v>
      </c>
      <c r="CR2045" s="14">
        <f>Таблица1[[#This Row],[Т9]]-Таблица1[[#This Row],[угол обхв5]]</f>
        <v>1185.8874023154858</v>
      </c>
      <c r="CS2045" s="14">
        <f>Таблица1[[#This Row],[Т9]]-Таблица1[[#This Row],[угол обхв4]]</f>
        <v>59168.030267745562</v>
      </c>
      <c r="CT2045" s="14">
        <f>Таблица1[[#This Row],[Lкан_прям, мм]]+Таблица1[[#This Row],[Lкан_дуг, мм]]+Таблица1[[#This Row],[Lкан_леб,мм]]</f>
        <v>85045.326329871838</v>
      </c>
      <c r="CU2045" s="16">
        <f>Таблица1[[#This Row],[Lкан_леб,мм]]</f>
        <v>57982.142865430076</v>
      </c>
      <c r="CV2045" s="14">
        <f>2534431-(Таблица1[[#This Row],[Т23]]+Таблица1[[#This Row],[угол обхв3]])</f>
        <v>2449037.8165355581</v>
      </c>
      <c r="CW2045" s="50">
        <f>SUM(X2045:AC2045,AD2045:AI2045)-Таблица1[[#This Row],[lподв_min, мм]]</f>
        <v>23082.490805542726</v>
      </c>
      <c r="CX2045" s="17">
        <f>CW2484-Таблица1[[#This Row],[Суммарная длина каната]]</f>
        <v>-2426769.249759268</v>
      </c>
    </row>
    <row r="2046" spans="1:102" x14ac:dyDescent="0.25">
      <c r="A2046" s="21">
        <v>2045</v>
      </c>
      <c r="B2046" s="10">
        <v>52.638163265306112</v>
      </c>
      <c r="C2046" s="10">
        <v>66.725306122448984</v>
      </c>
      <c r="D2046" s="11">
        <v>11592.057312924764</v>
      </c>
      <c r="E2046" s="11">
        <v>12462.706085302698</v>
      </c>
      <c r="F2046" s="11">
        <v>10711.621450516677</v>
      </c>
      <c r="G2046" s="11">
        <v>12273.70425413239</v>
      </c>
      <c r="H2046" s="11">
        <v>11184.056822924764</v>
      </c>
      <c r="I2046" s="11">
        <v>8418.9209530188291</v>
      </c>
      <c r="J2046" s="11">
        <v>4043.7851322838687</v>
      </c>
      <c r="K2046" s="11">
        <v>25915.522448638065</v>
      </c>
      <c r="L2046" s="11">
        <v>1147.661015803704</v>
      </c>
      <c r="M2046" s="11">
        <v>57982.142865430076</v>
      </c>
      <c r="N2046" s="11">
        <v>6109.2893748439546</v>
      </c>
      <c r="O2046" s="11">
        <v>20144.308296279403</v>
      </c>
      <c r="P2046" s="43">
        <v>9008.0722412540126</v>
      </c>
      <c r="Q2046" s="11">
        <v>18829.634477344087</v>
      </c>
      <c r="R2046" s="11">
        <v>11009.936539507213</v>
      </c>
      <c r="S2046" s="11">
        <v>13727.794384654075</v>
      </c>
      <c r="T2046" s="11">
        <v>11592.057312924764</v>
      </c>
      <c r="U2046" s="11">
        <v>12462.706085302698</v>
      </c>
      <c r="V2046" s="11">
        <v>10747.805371945189</v>
      </c>
      <c r="W2046" s="11">
        <v>12138.014446740473</v>
      </c>
      <c r="X2046" s="12">
        <v>0</v>
      </c>
      <c r="Y2046" s="12">
        <v>521.53442835517603</v>
      </c>
      <c r="Z2046" s="12">
        <v>314.60594393551202</v>
      </c>
      <c r="AA2046" s="44">
        <v>232.0401906195587</v>
      </c>
      <c r="AB2046" s="45">
        <v>79.480452893457112</v>
      </c>
      <c r="AC2046" s="12">
        <v>0</v>
      </c>
      <c r="AD2046" s="12">
        <v>12079.757834129463</v>
      </c>
      <c r="AE2046" s="12">
        <v>3182.9717807084758</v>
      </c>
      <c r="AF2046" s="12">
        <v>5480.5321821881507</v>
      </c>
      <c r="AG2046" s="44">
        <v>1128.4755203370621</v>
      </c>
      <c r="AH2046" s="45">
        <v>4043.7851312749108</v>
      </c>
      <c r="AI2046" s="12">
        <v>0</v>
      </c>
      <c r="AJ2046" s="12">
        <v>-48.843979328164515</v>
      </c>
      <c r="AK2046" s="12">
        <v>24.39553443536391</v>
      </c>
      <c r="AL2046" s="12">
        <v>68.575908938388991</v>
      </c>
      <c r="AM2046" s="44">
        <v>101.16150599699641</v>
      </c>
      <c r="AN2046" s="45">
        <v>89.999999858311497</v>
      </c>
      <c r="AO2046" s="12">
        <v>0</v>
      </c>
      <c r="AP2046" s="12">
        <v>-2147.7323610013082</v>
      </c>
      <c r="AQ2046" s="12">
        <v>6277.8070228408897</v>
      </c>
      <c r="AR2046" s="12">
        <v>9387.8803855401839</v>
      </c>
      <c r="AS2046" s="44">
        <v>11410.219394838234</v>
      </c>
      <c r="AT2046" s="45">
        <v>11184.057312924764</v>
      </c>
      <c r="AU2046" s="12">
        <v>0</v>
      </c>
      <c r="AV2046" s="12">
        <v>11317.723147707449</v>
      </c>
      <c r="AW2046" s="12">
        <v>20515.880365081113</v>
      </c>
      <c r="AX2046" s="12">
        <v>18978.663915824862</v>
      </c>
      <c r="AY2046" s="44">
        <v>13648.815680384856</v>
      </c>
      <c r="AZ2046" s="45">
        <v>12462.706084293743</v>
      </c>
      <c r="BA2046" s="12">
        <v>0</v>
      </c>
      <c r="BB2046" s="12">
        <v>5802.0978978569074</v>
      </c>
      <c r="BC2046" s="12">
        <v>9176.5898892509485</v>
      </c>
      <c r="BD2046" s="12">
        <v>11389.744683793384</v>
      </c>
      <c r="BE2046" s="44">
        <v>11191.774457593743</v>
      </c>
      <c r="BF2046" s="45">
        <v>11184.057322924766</v>
      </c>
      <c r="BG2046" s="12">
        <v>0</v>
      </c>
      <c r="BH2046" s="12">
        <v>20412.817879844901</v>
      </c>
      <c r="BI2046" s="12">
        <v>19201.206546145793</v>
      </c>
      <c r="BJ2046" s="12">
        <v>13876.823823134848</v>
      </c>
      <c r="BK2046" s="44">
        <v>12541.684789571917</v>
      </c>
      <c r="BL2046" s="45">
        <v>8418.9209530188309</v>
      </c>
      <c r="BM2046" s="12">
        <v>0</v>
      </c>
      <c r="BN2046" s="12">
        <v>0</v>
      </c>
      <c r="BO2046" s="12">
        <v>73.239513763528421</v>
      </c>
      <c r="BP2046" s="12">
        <v>44.180374503025078</v>
      </c>
      <c r="BQ2046" s="48">
        <v>32.585597058607419</v>
      </c>
      <c r="BR2046" s="49">
        <v>11.161506138684912</v>
      </c>
      <c r="BS2046" s="13">
        <v>0</v>
      </c>
      <c r="BT2046" s="12">
        <v>347.85713456992266</v>
      </c>
      <c r="BV2046" s="14">
        <f>Таблица1[[#This Row],[Lкан_леб,мм]]</f>
        <v>57982.142865430076</v>
      </c>
      <c r="BW2046" s="50">
        <f>Таблица1[[#This Row],[угол обхв4]]+Таблица1[[#This Row],[Lдуг 3,мм]]</f>
        <v>12079.757834129463</v>
      </c>
      <c r="BX2046" s="54">
        <f>Таблица1[[#This Row],[угол обхв5]]+Таблица1[[#This Row],[Y5, мм]]</f>
        <v>58503.677293785251</v>
      </c>
      <c r="BY2046" s="14">
        <f>Таблица1[[#This Row],[угол обхв6]]+Таблица1[[#This Row],[Lдуг 4,мм]]</f>
        <v>15262.729614837939</v>
      </c>
      <c r="BZ2046" s="14">
        <f>Таблица1[[#This Row],[Т1]]+Таблица1[[#This Row],[X6, мм]]</f>
        <v>58818.28323772076</v>
      </c>
      <c r="CA2046" s="14">
        <f>Таблица1[[#This Row],[Т2]]+Таблица1[[#This Row],[Lдуг 5,мм]]</f>
        <v>20743.261797026091</v>
      </c>
      <c r="CB2046" s="14">
        <f>Таблица1[[#This Row],[Т3]]+Таблица1[[#This Row],[Y6, мм]]</f>
        <v>59050.323428340322</v>
      </c>
      <c r="CC2046" s="14">
        <f>Таблица1[[#This Row],[Т4]]+Таблица1[[#This Row],[Lдуг 6,мм]]</f>
        <v>21871.737317363153</v>
      </c>
      <c r="CD2046" s="14">
        <f>Таблица1[[#This Row],[Т5]]+Таблица1[[#This Row],[Lдуг 1,мм]]</f>
        <v>59129.803881233776</v>
      </c>
      <c r="CE2046" s="14">
        <f>Таблица1[[#This Row],[Т6]]+Таблица1[[#This Row],[Lпрям1, мм]]</f>
        <v>25915.522448638065</v>
      </c>
      <c r="CF2046" s="15">
        <f>Таблица1[[#This Row],[Т7]]+Таблица1[[#This Row],[Lдуг 2,мм]]</f>
        <v>59129.803881233776</v>
      </c>
      <c r="CG2046" s="14">
        <f>Таблица1[[#This Row],[Т8]]+Таблица1[[#This Row],[Lпрям2, мм]]</f>
        <v>25915.522448638065</v>
      </c>
      <c r="CH2046" s="14">
        <f>Таблица1[[#This Row],[Т9]]-Таблица1[[#This Row],[Т9]]</f>
        <v>0</v>
      </c>
      <c r="CI2046" s="50">
        <f>Таблица1[[#This Row],[Т9]]-Таблица1[[#This Row],[Т8]]</f>
        <v>33214.281432595715</v>
      </c>
      <c r="CJ2046" s="54">
        <f>Таблица1[[#This Row],[Т9]]-Таблица1[[#This Row],[Т7]]</f>
        <v>0</v>
      </c>
      <c r="CK2046" s="14">
        <f>Таблица1[[#This Row],[Т9]]-Таблица1[[#This Row],[Т6]]</f>
        <v>37258.066563870627</v>
      </c>
      <c r="CL2046" s="14">
        <f>Таблица1[[#This Row],[Т9]]-Таблица1[[#This Row],[Т5]]</f>
        <v>79.48045289345464</v>
      </c>
      <c r="CM2046" s="14">
        <f>Таблица1[[#This Row],[Т9]]-Таблица1[[#This Row],[Т4]]</f>
        <v>38386.542084207686</v>
      </c>
      <c r="CN2046" s="14">
        <f>Таблица1[[#This Row],[Т9]]-Таблица1[[#This Row],[Т3]]</f>
        <v>311.52064351301669</v>
      </c>
      <c r="CO2046" s="14">
        <f>Таблица1[[#This Row],[Т9]]-Таблица1[[#This Row],[Т2]]</f>
        <v>43867.074266395837</v>
      </c>
      <c r="CP2046" s="14">
        <f>Таблица1[[#This Row],[Т9]]-Таблица1[[#This Row],[Т1]]</f>
        <v>626.12658744852524</v>
      </c>
      <c r="CQ2046" s="14">
        <f>Таблица1[[#This Row],[Т9]]-Таблица1[[#This Row],[угол обхв6]]</f>
        <v>47050.046047104312</v>
      </c>
      <c r="CR2046" s="14">
        <f>Таблица1[[#This Row],[Т9]]-Таблица1[[#This Row],[угол обхв5]]</f>
        <v>1147.6610158037001</v>
      </c>
      <c r="CS2046" s="14">
        <f>Таблица1[[#This Row],[Т9]]-Таблица1[[#This Row],[угол обхв4]]</f>
        <v>59129.803881233776</v>
      </c>
      <c r="CT2046" s="14">
        <f>Таблица1[[#This Row],[Lкан_прям, мм]]+Таблица1[[#This Row],[Lкан_дуг, мм]]+Таблица1[[#This Row],[Lкан_леб,мм]]</f>
        <v>85045.326329871838</v>
      </c>
      <c r="CU2046" s="16">
        <f>Таблица1[[#This Row],[Lкан_леб,мм]]</f>
        <v>57982.142865430076</v>
      </c>
      <c r="CV2046" s="14">
        <f>2534431-(Таблица1[[#This Row],[Т23]]+Таблица1[[#This Row],[угол обхв3]])</f>
        <v>2449037.8165355581</v>
      </c>
      <c r="CW2046" s="50">
        <f>SUM(X2046:AC2046,AD2046:AI2046)-Таблица1[[#This Row],[lподв_min, мм]]</f>
        <v>23019.3983321579</v>
      </c>
      <c r="CX2046" s="17">
        <f>CW2485-Таблица1[[#This Row],[Суммарная длина каната]]</f>
        <v>-2426819.3134766473</v>
      </c>
    </row>
    <row r="2047" spans="1:102" x14ac:dyDescent="0.25">
      <c r="A2047" s="21">
        <v>2046</v>
      </c>
      <c r="B2047" s="10">
        <v>52.638163265306112</v>
      </c>
      <c r="C2047" s="10">
        <v>69.409387755102046</v>
      </c>
      <c r="D2047" s="11">
        <v>11903.793934818419</v>
      </c>
      <c r="E2047" s="11">
        <v>12694.694799817538</v>
      </c>
      <c r="F2047" s="11">
        <v>11033.174730962335</v>
      </c>
      <c r="G2047" s="11">
        <v>12464.670449200044</v>
      </c>
      <c r="H2047" s="11">
        <v>11495.793444818419</v>
      </c>
      <c r="I2047" s="11">
        <v>8586.309906121498</v>
      </c>
      <c r="J2047" s="11">
        <v>4108.3848936960403</v>
      </c>
      <c r="K2047" s="11">
        <v>25953.748835149723</v>
      </c>
      <c r="L2047" s="11">
        <v>1109.4346292920447</v>
      </c>
      <c r="M2047" s="11">
        <v>57982.142865430076</v>
      </c>
      <c r="N2047" s="11">
        <v>6109.2893748439546</v>
      </c>
      <c r="O2047" s="11">
        <v>20144.308296279403</v>
      </c>
      <c r="P2047" s="43">
        <v>9024.4872512706061</v>
      </c>
      <c r="Q2047" s="11">
        <v>18933.632932390814</v>
      </c>
      <c r="R2047" s="11">
        <v>11263.069061538492</v>
      </c>
      <c r="S2047" s="11">
        <v>13931.135108429493</v>
      </c>
      <c r="T2047" s="11">
        <v>11903.793934818419</v>
      </c>
      <c r="U2047" s="11">
        <v>12694.694799817538</v>
      </c>
      <c r="V2047" s="11">
        <v>11075.673164285634</v>
      </c>
      <c r="W2047" s="11">
        <v>12330.823958155022</v>
      </c>
      <c r="X2047" s="12">
        <v>0</v>
      </c>
      <c r="Y2047" s="12">
        <v>508.41388759749407</v>
      </c>
      <c r="Z2047" s="12">
        <v>308.61329144529691</v>
      </c>
      <c r="AA2047" s="44">
        <v>232.0401906195587</v>
      </c>
      <c r="AB2047" s="45">
        <v>60.367259629695155</v>
      </c>
      <c r="AC2047" s="12">
        <v>0</v>
      </c>
      <c r="AD2047" s="12">
        <v>12079.757834129463</v>
      </c>
      <c r="AE2047" s="12">
        <v>3156.5984057921009</v>
      </c>
      <c r="AF2047" s="12">
        <v>5480.5321821881498</v>
      </c>
      <c r="AG2047" s="44">
        <v>1128.4755203370612</v>
      </c>
      <c r="AH2047" s="45">
        <v>4108.3848927029467</v>
      </c>
      <c r="AI2047" s="12">
        <v>0</v>
      </c>
      <c r="AJ2047" s="12">
        <v>-48.843979328164515</v>
      </c>
      <c r="AK2047" s="12">
        <v>22.553005978637039</v>
      </c>
      <c r="AL2047" s="12">
        <v>65.89182730573593</v>
      </c>
      <c r="AM2047" s="44">
        <v>98.477424364343349</v>
      </c>
      <c r="AN2047" s="45">
        <v>89.999999860539404</v>
      </c>
      <c r="AO2047" s="12">
        <v>0</v>
      </c>
      <c r="AP2047" s="12">
        <v>-2147.7323610013082</v>
      </c>
      <c r="AQ2047" s="12">
        <v>6265.7728690889544</v>
      </c>
      <c r="AR2047" s="12">
        <v>9396.899828065536</v>
      </c>
      <c r="AS2047" s="44">
        <v>11666.611264280898</v>
      </c>
      <c r="AT2047" s="45">
        <v>11495.793934818419</v>
      </c>
      <c r="AU2047" s="12">
        <v>0</v>
      </c>
      <c r="AV2047" s="12">
        <v>11317.723147707449</v>
      </c>
      <c r="AW2047" s="12">
        <v>20521.106539413413</v>
      </c>
      <c r="AX2047" s="12">
        <v>19100.284883009346</v>
      </c>
      <c r="AY2047" s="44">
        <v>13870.987867380505</v>
      </c>
      <c r="AZ2047" s="45">
        <v>12694.694798824446</v>
      </c>
      <c r="BA2047" s="12">
        <v>0</v>
      </c>
      <c r="BB2047" s="12">
        <v>5802.0978978569074</v>
      </c>
      <c r="BC2047" s="12">
        <v>9180.9707455156058</v>
      </c>
      <c r="BD2047" s="12">
        <v>11635.48163833342</v>
      </c>
      <c r="BE2047" s="44">
        <v>11500.251732076011</v>
      </c>
      <c r="BF2047" s="45">
        <v>11495.793944818419</v>
      </c>
      <c r="BG2047" s="12">
        <v>0</v>
      </c>
      <c r="BH2047" s="12">
        <v>20412.817879844901</v>
      </c>
      <c r="BI2047" s="12">
        <v>19310.431175524824</v>
      </c>
      <c r="BJ2047" s="12">
        <v>14097.787059048025</v>
      </c>
      <c r="BK2047" s="44">
        <v>12754.842040866526</v>
      </c>
      <c r="BL2047" s="45">
        <v>8586.3099061214998</v>
      </c>
      <c r="BM2047" s="12">
        <v>0</v>
      </c>
      <c r="BN2047" s="12">
        <v>0</v>
      </c>
      <c r="BO2047" s="12">
        <v>71.396985306801554</v>
      </c>
      <c r="BP2047" s="12">
        <v>43.338821327098884</v>
      </c>
      <c r="BQ2047" s="48">
        <v>32.585597058607419</v>
      </c>
      <c r="BR2047" s="49">
        <v>8.4774245038039435</v>
      </c>
      <c r="BS2047" s="13">
        <v>0</v>
      </c>
      <c r="BT2047" s="12">
        <v>347.85713456992266</v>
      </c>
      <c r="BV2047" s="14">
        <f>Таблица1[[#This Row],[Lкан_леб,мм]]</f>
        <v>57982.142865430076</v>
      </c>
      <c r="BW2047" s="50">
        <f>Таблица1[[#This Row],[угол обхв4]]+Таблица1[[#This Row],[Lдуг 3,мм]]</f>
        <v>12079.757834129463</v>
      </c>
      <c r="BX2047" s="54">
        <f>Таблица1[[#This Row],[угол обхв5]]+Таблица1[[#This Row],[Y5, мм]]</f>
        <v>58490.556753027573</v>
      </c>
      <c r="BY2047" s="14">
        <f>Таблица1[[#This Row],[угол обхв6]]+Таблица1[[#This Row],[Lдуг 4,мм]]</f>
        <v>15236.356239921564</v>
      </c>
      <c r="BZ2047" s="14">
        <f>Таблица1[[#This Row],[Т1]]+Таблица1[[#This Row],[X6, мм]]</f>
        <v>58799.17004447287</v>
      </c>
      <c r="CA2047" s="14">
        <f>Таблица1[[#This Row],[Т2]]+Таблица1[[#This Row],[Lдуг 5,мм]]</f>
        <v>20716.888422109714</v>
      </c>
      <c r="CB2047" s="14">
        <f>Таблица1[[#This Row],[Т3]]+Таблица1[[#This Row],[Y6, мм]]</f>
        <v>59031.210235092432</v>
      </c>
      <c r="CC2047" s="14">
        <f>Таблица1[[#This Row],[Т4]]+Таблица1[[#This Row],[Lдуг 6,мм]]</f>
        <v>21845.363942446776</v>
      </c>
      <c r="CD2047" s="14">
        <f>Таблица1[[#This Row],[Т5]]+Таблица1[[#This Row],[Lдуг 1,мм]]</f>
        <v>59091.577494722129</v>
      </c>
      <c r="CE2047" s="14">
        <f>Таблица1[[#This Row],[Т6]]+Таблица1[[#This Row],[Lпрям1, мм]]</f>
        <v>25953.748835149723</v>
      </c>
      <c r="CF2047" s="15">
        <f>Таблица1[[#This Row],[Т7]]+Таблица1[[#This Row],[Lдуг 2,мм]]</f>
        <v>59091.577494722129</v>
      </c>
      <c r="CG2047" s="14">
        <f>Таблица1[[#This Row],[Т8]]+Таблица1[[#This Row],[Lпрям2, мм]]</f>
        <v>25953.748835149723</v>
      </c>
      <c r="CH2047" s="14">
        <f>Таблица1[[#This Row],[Т9]]-Таблица1[[#This Row],[Т9]]</f>
        <v>0</v>
      </c>
      <c r="CI2047" s="50">
        <f>Таблица1[[#This Row],[Т9]]-Таблица1[[#This Row],[Т8]]</f>
        <v>33137.828659572406</v>
      </c>
      <c r="CJ2047" s="54">
        <f>Таблица1[[#This Row],[Т9]]-Таблица1[[#This Row],[Т7]]</f>
        <v>0</v>
      </c>
      <c r="CK2047" s="14">
        <f>Таблица1[[#This Row],[Т9]]-Таблица1[[#This Row],[Т6]]</f>
        <v>37246.213552275352</v>
      </c>
      <c r="CL2047" s="14">
        <f>Таблица1[[#This Row],[Т9]]-Таблица1[[#This Row],[Т5]]</f>
        <v>60.367259629696491</v>
      </c>
      <c r="CM2047" s="14">
        <f>Таблица1[[#This Row],[Т9]]-Таблица1[[#This Row],[Т4]]</f>
        <v>38374.689072612411</v>
      </c>
      <c r="CN2047" s="14">
        <f>Таблица1[[#This Row],[Т9]]-Таблица1[[#This Row],[Т3]]</f>
        <v>292.40745024925855</v>
      </c>
      <c r="CO2047" s="14">
        <f>Таблица1[[#This Row],[Т9]]-Таблица1[[#This Row],[Т2]]</f>
        <v>43855.221254800563</v>
      </c>
      <c r="CP2047" s="14">
        <f>Таблица1[[#This Row],[Т9]]-Таблица1[[#This Row],[Т1]]</f>
        <v>601.02074169455591</v>
      </c>
      <c r="CQ2047" s="14">
        <f>Таблица1[[#This Row],[Т9]]-Таблица1[[#This Row],[угол обхв6]]</f>
        <v>47011.819660592664</v>
      </c>
      <c r="CR2047" s="14">
        <f>Таблица1[[#This Row],[Т9]]-Таблица1[[#This Row],[угол обхв5]]</f>
        <v>1109.4346292920527</v>
      </c>
      <c r="CS2047" s="14">
        <f>Таблица1[[#This Row],[Т9]]-Таблица1[[#This Row],[угол обхв4]]</f>
        <v>59091.577494722129</v>
      </c>
      <c r="CT2047" s="14">
        <f>Таблица1[[#This Row],[Lкан_прям, мм]]+Таблица1[[#This Row],[Lкан_дуг, мм]]+Таблица1[[#This Row],[Lкан_леб,мм]]</f>
        <v>85045.326329871838</v>
      </c>
      <c r="CU2047" s="16">
        <f>Таблица1[[#This Row],[Lкан_леб,мм]]</f>
        <v>57982.142865430076</v>
      </c>
      <c r="CV2047" s="14">
        <f>2534431-(Таблица1[[#This Row],[Т23]]+Таблица1[[#This Row],[угол обхв3]])</f>
        <v>2449037.8165355581</v>
      </c>
      <c r="CW2047" s="50">
        <f>SUM(X2047:AC2047,AD2047:AI2047)-Таблица1[[#This Row],[lподв_min, мм]]</f>
        <v>22954.798570745726</v>
      </c>
      <c r="CX2047" s="17">
        <f>CW2486-Таблица1[[#This Row],[Суммарная длина каната]]</f>
        <v>-2426870.0797312213</v>
      </c>
    </row>
    <row r="2048" spans="1:102" x14ac:dyDescent="0.25">
      <c r="A2048" s="21">
        <v>2047</v>
      </c>
      <c r="B2048" s="10">
        <v>52.638163265306112</v>
      </c>
      <c r="C2048" s="10">
        <v>72.093469387755121</v>
      </c>
      <c r="D2048" s="11">
        <v>11394.152197709274</v>
      </c>
      <c r="E2048" s="11">
        <v>12538.775640561425</v>
      </c>
      <c r="F2048" s="11">
        <v>11345.432500522351</v>
      </c>
      <c r="G2048" s="11">
        <v>12670.485135686167</v>
      </c>
      <c r="H2048" s="11">
        <v>11802.151707709276</v>
      </c>
      <c r="I2048" s="11">
        <v>8766.5984955796066</v>
      </c>
      <c r="J2048" s="11">
        <v>3772.1771449818193</v>
      </c>
      <c r="K2048" s="11">
        <v>25979.97569583005</v>
      </c>
      <c r="L2048" s="11">
        <v>1083.2077686117166</v>
      </c>
      <c r="M2048" s="11">
        <v>57982.142865430076</v>
      </c>
      <c r="N2048" s="11">
        <v>6109.2893748439546</v>
      </c>
      <c r="O2048" s="11">
        <v>20144.308296279403</v>
      </c>
      <c r="P2048" s="43">
        <v>9036.014116463195</v>
      </c>
      <c r="Q2048" s="11">
        <v>19038.285990562963</v>
      </c>
      <c r="R2048" s="11">
        <v>11506.401649531903</v>
      </c>
      <c r="S2048" s="11">
        <v>14146.10667695857</v>
      </c>
      <c r="T2048" s="11">
        <v>12204.324774781046</v>
      </c>
      <c r="U2048" s="11">
        <v>12941.02729731486</v>
      </c>
      <c r="V2048" s="11">
        <v>11394.152197709274</v>
      </c>
      <c r="W2048" s="11">
        <v>12538.775640561425</v>
      </c>
      <c r="X2048" s="12">
        <v>0</v>
      </c>
      <c r="Y2048" s="12">
        <v>495.23156784356377</v>
      </c>
      <c r="Z2048" s="12">
        <v>302.68241795132991</v>
      </c>
      <c r="AA2048" s="44">
        <v>232.04019061955913</v>
      </c>
      <c r="AB2048" s="45">
        <v>47.253829333787387</v>
      </c>
      <c r="AC2048" s="12">
        <v>5.9997628634762652</v>
      </c>
      <c r="AD2048" s="12">
        <v>12079.757834129463</v>
      </c>
      <c r="AE2048" s="12">
        <v>3128.7382527064374</v>
      </c>
      <c r="AF2048" s="12">
        <v>5480.5321821881535</v>
      </c>
      <c r="AG2048" s="44">
        <v>1128.4755203370594</v>
      </c>
      <c r="AH2048" s="45">
        <v>390.29476040551725</v>
      </c>
      <c r="AI2048" s="12">
        <v>3772.1771460634218</v>
      </c>
      <c r="AJ2048" s="12">
        <v>-48.843979328164515</v>
      </c>
      <c r="AK2048" s="12">
        <v>20.701801846058277</v>
      </c>
      <c r="AL2048" s="12">
        <v>63.207745673082862</v>
      </c>
      <c r="AM2048" s="44">
        <v>95.793342731690345</v>
      </c>
      <c r="AN2048" s="45">
        <v>89.157448156549407</v>
      </c>
      <c r="AO2048" s="12">
        <v>89.999999848109496</v>
      </c>
      <c r="AP2048" s="12">
        <v>-2147.7323610013082</v>
      </c>
      <c r="AQ2048" s="12">
        <v>6253.5191135707264</v>
      </c>
      <c r="AR2048" s="12">
        <v>9400.2139958905373</v>
      </c>
      <c r="AS2048" s="44">
        <v>11912.317766671957</v>
      </c>
      <c r="AT2048" s="45">
        <v>11796.368888161824</v>
      </c>
      <c r="AU2048" s="12">
        <v>11802.152197709274</v>
      </c>
      <c r="AV2048" s="12">
        <v>11317.723147707449</v>
      </c>
      <c r="AW2048" s="12">
        <v>20525.96492528879</v>
      </c>
      <c r="AX2048" s="12">
        <v>19222.194793574428</v>
      </c>
      <c r="AY2048" s="44">
        <v>14104.922871331351</v>
      </c>
      <c r="AZ2048" s="45">
        <v>12935.027749604895</v>
      </c>
      <c r="BA2048" s="12">
        <v>12538.775641643029</v>
      </c>
      <c r="BB2048" s="12">
        <v>5802.0978978569074</v>
      </c>
      <c r="BC2048" s="12">
        <v>9180.2438551899668</v>
      </c>
      <c r="BD2048" s="12">
        <v>11870.601528959245</v>
      </c>
      <c r="BE2048" s="44">
        <v>11798.40865764099</v>
      </c>
      <c r="BF2048" s="45">
        <v>11802.108084328496</v>
      </c>
      <c r="BG2048" s="12">
        <v>11802.152207709276</v>
      </c>
      <c r="BH2048" s="12">
        <v>20412.817879844901</v>
      </c>
      <c r="BI2048" s="12">
        <v>19419.942619572346</v>
      </c>
      <c r="BJ2048" s="12">
        <v>14330.015479970034</v>
      </c>
      <c r="BK2048" s="44">
        <v>12982.211102942079</v>
      </c>
      <c r="BL2048" s="45">
        <v>12544.775188271391</v>
      </c>
      <c r="BM2048" s="12">
        <v>8766.5984955796066</v>
      </c>
      <c r="BN2048" s="12">
        <v>0</v>
      </c>
      <c r="BO2048" s="12">
        <v>69.545781174222796</v>
      </c>
      <c r="BP2048" s="12">
        <v>42.505943827024588</v>
      </c>
      <c r="BQ2048" s="48">
        <v>32.585597058607483</v>
      </c>
      <c r="BR2048" s="49">
        <v>6.6358945751409424</v>
      </c>
      <c r="BS2048" s="13">
        <v>0.84255169156008702</v>
      </c>
      <c r="BT2048" s="12">
        <v>347.85713456992266</v>
      </c>
      <c r="BV2048" s="14">
        <f>Таблица1[[#This Row],[Lкан_леб,мм]]</f>
        <v>57982.142865430076</v>
      </c>
      <c r="BW2048" s="50">
        <f>Таблица1[[#This Row],[угол обхв4]]+Таблица1[[#This Row],[Lдуг 3,мм]]</f>
        <v>12079.757834129463</v>
      </c>
      <c r="BX2048" s="54">
        <f>Таблица1[[#This Row],[угол обхв5]]+Таблица1[[#This Row],[Y5, мм]]</f>
        <v>58477.374433273639</v>
      </c>
      <c r="BY2048" s="14">
        <f>Таблица1[[#This Row],[угол обхв6]]+Таблица1[[#This Row],[Lдуг 4,мм]]</f>
        <v>15208.496086835901</v>
      </c>
      <c r="BZ2048" s="14">
        <f>Таблица1[[#This Row],[Т1]]+Таблица1[[#This Row],[X6, мм]]</f>
        <v>58780.056851224967</v>
      </c>
      <c r="CA2048" s="14">
        <f>Таблица1[[#This Row],[Т2]]+Таблица1[[#This Row],[Lдуг 5,мм]]</f>
        <v>20689.028269024056</v>
      </c>
      <c r="CB2048" s="14">
        <f>Таблица1[[#This Row],[Т3]]+Таблица1[[#This Row],[Y6, мм]]</f>
        <v>59012.097041844529</v>
      </c>
      <c r="CC2048" s="14">
        <f>Таблица1[[#This Row],[Т4]]+Таблица1[[#This Row],[Lдуг 6,мм]]</f>
        <v>21817.503789361115</v>
      </c>
      <c r="CD2048" s="14">
        <f>Таблица1[[#This Row],[Т5]]+Таблица1[[#This Row],[Lдуг 1,мм]]</f>
        <v>59059.350871178314</v>
      </c>
      <c r="CE2048" s="14">
        <f>Таблица1[[#This Row],[Т6]]+Таблица1[[#This Row],[Lпрям1, мм]]</f>
        <v>22207.798549766634</v>
      </c>
      <c r="CF2048" s="15">
        <f>Таблица1[[#This Row],[Т7]]+Таблица1[[#This Row],[Lдуг 2,мм]]</f>
        <v>59065.350634041788</v>
      </c>
      <c r="CG2048" s="14">
        <f>Таблица1[[#This Row],[Т8]]+Таблица1[[#This Row],[Lпрям2, мм]]</f>
        <v>25979.975695830057</v>
      </c>
      <c r="CH2048" s="14">
        <f>Таблица1[[#This Row],[Т9]]-Таблица1[[#This Row],[Т9]]</f>
        <v>0</v>
      </c>
      <c r="CI2048" s="50">
        <f>Таблица1[[#This Row],[Т9]]-Таблица1[[#This Row],[Т8]]</f>
        <v>36857.552084275158</v>
      </c>
      <c r="CJ2048" s="54">
        <f>Таблица1[[#This Row],[Т9]]-Таблица1[[#This Row],[Т7]]</f>
        <v>5.9997628634737339</v>
      </c>
      <c r="CK2048" s="14">
        <f>Таблица1[[#This Row],[Т9]]-Таблица1[[#This Row],[Т6]]</f>
        <v>37247.846844680673</v>
      </c>
      <c r="CL2048" s="14">
        <f>Таблица1[[#This Row],[Т9]]-Таблица1[[#This Row],[Т5]]</f>
        <v>53.253592197259422</v>
      </c>
      <c r="CM2048" s="14">
        <f>Таблица1[[#This Row],[Т9]]-Таблица1[[#This Row],[Т4]]</f>
        <v>38376.322365017731</v>
      </c>
      <c r="CN2048" s="14">
        <f>Таблица1[[#This Row],[Т9]]-Таблица1[[#This Row],[Т3]]</f>
        <v>285.29378281682148</v>
      </c>
      <c r="CO2048" s="14">
        <f>Таблица1[[#This Row],[Т9]]-Таблица1[[#This Row],[Т2]]</f>
        <v>43856.85454720589</v>
      </c>
      <c r="CP2048" s="14">
        <f>Таблица1[[#This Row],[Т9]]-Таблица1[[#This Row],[Т1]]</f>
        <v>587.97620076814928</v>
      </c>
      <c r="CQ2048" s="14">
        <f>Таблица1[[#This Row],[Т9]]-Таблица1[[#This Row],[угол обхв6]]</f>
        <v>46985.592799912323</v>
      </c>
      <c r="CR2048" s="14">
        <f>Таблица1[[#This Row],[Т9]]-Таблица1[[#This Row],[угол обхв5]]</f>
        <v>1083.2077686117118</v>
      </c>
      <c r="CS2048" s="14">
        <f>Таблица1[[#This Row],[Т9]]-Таблица1[[#This Row],[угол обхв4]]</f>
        <v>59065.350634041788</v>
      </c>
      <c r="CT2048" s="14">
        <f>Таблица1[[#This Row],[Lкан_прям, мм]]+Таблица1[[#This Row],[Lкан_дуг, мм]]+Таблица1[[#This Row],[Lкан_леб,мм]]</f>
        <v>85045.326329871838</v>
      </c>
      <c r="CU2048" s="16">
        <f>Таблица1[[#This Row],[Lкан_леб,мм]]</f>
        <v>57982.142865430076</v>
      </c>
      <c r="CV2048" s="14">
        <f>2534431-(Таблица1[[#This Row],[Т23]]+Таблица1[[#This Row],[угол обхв3]])</f>
        <v>2449037.8165355581</v>
      </c>
      <c r="CW2048" s="50">
        <f>SUM(X2048:AC2048,AD2048:AI2048)-Таблица1[[#This Row],[lподв_min, мм]]</f>
        <v>23291.00631945995</v>
      </c>
      <c r="CX2048" s="17">
        <f>CW2487-Таблица1[[#This Row],[Суммарная длина каната]]</f>
        <v>-2426921.4808200621</v>
      </c>
    </row>
    <row r="2049" spans="1:102" x14ac:dyDescent="0.25">
      <c r="A2049" s="21">
        <v>2048</v>
      </c>
      <c r="B2049" s="10">
        <v>52.638163265306112</v>
      </c>
      <c r="C2049" s="10">
        <v>74.777551020408183</v>
      </c>
      <c r="D2049" s="11">
        <v>11702.543680742858</v>
      </c>
      <c r="E2049" s="11">
        <v>12761.413216317318</v>
      </c>
      <c r="F2049" s="11">
        <v>11647.709618123294</v>
      </c>
      <c r="G2049" s="11">
        <v>12890.696724842704</v>
      </c>
      <c r="H2049" s="11">
        <v>12110.543190742859</v>
      </c>
      <c r="I2049" s="11">
        <v>8959.9110294232632</v>
      </c>
      <c r="J2049" s="11">
        <v>3801.5021868940548</v>
      </c>
      <c r="K2049" s="11">
        <v>25979.975695821708</v>
      </c>
      <c r="L2049" s="11">
        <v>1083.2077686200589</v>
      </c>
      <c r="M2049" s="11">
        <v>57982.142865430076</v>
      </c>
      <c r="N2049" s="11">
        <v>6109.2893748439546</v>
      </c>
      <c r="O2049" s="11">
        <v>20144.308296279403</v>
      </c>
      <c r="P2049" s="43">
        <v>9042.6275451351066</v>
      </c>
      <c r="Q2049" s="11">
        <v>19143.364027122236</v>
      </c>
      <c r="R2049" s="11">
        <v>11739.400394753089</v>
      </c>
      <c r="S2049" s="11">
        <v>14372.237409900332</v>
      </c>
      <c r="T2049" s="11">
        <v>12492.990422407644</v>
      </c>
      <c r="U2049" s="11">
        <v>13201.16308680226</v>
      </c>
      <c r="V2049" s="11">
        <v>11702.543680742858</v>
      </c>
      <c r="W2049" s="11">
        <v>12761.413216317318</v>
      </c>
      <c r="X2049" s="12">
        <v>0</v>
      </c>
      <c r="Y2049" s="12">
        <v>481.9823504931652</v>
      </c>
      <c r="Z2049" s="12">
        <v>296.81844205383123</v>
      </c>
      <c r="AA2049" s="44">
        <v>232.04019061955876</v>
      </c>
      <c r="AB2049" s="45">
        <v>47.253829333786769</v>
      </c>
      <c r="AC2049" s="12">
        <v>25.112956119716905</v>
      </c>
      <c r="AD2049" s="12">
        <v>12079.757834129463</v>
      </c>
      <c r="AE2049" s="12">
        <v>3099.4132107942028</v>
      </c>
      <c r="AF2049" s="12">
        <v>5480.5321821881489</v>
      </c>
      <c r="AG2049" s="44">
        <v>1128.4755203370612</v>
      </c>
      <c r="AH2049" s="45">
        <v>390.29476040551799</v>
      </c>
      <c r="AI2049" s="12">
        <v>3801.5021879673136</v>
      </c>
      <c r="AJ2049" s="12">
        <v>-48.843979328164515</v>
      </c>
      <c r="AK2049" s="12">
        <v>18.84120322833931</v>
      </c>
      <c r="AL2049" s="12">
        <v>60.523664040429786</v>
      </c>
      <c r="AM2049" s="44">
        <v>93.109261099037212</v>
      </c>
      <c r="AN2049" s="45">
        <v>86.47336652389636</v>
      </c>
      <c r="AO2049" s="12">
        <v>89.999999849281195</v>
      </c>
      <c r="AP2049" s="12">
        <v>-2147.7323610013082</v>
      </c>
      <c r="AQ2049" s="12">
        <v>6241.0514969107562</v>
      </c>
      <c r="AR2049" s="12">
        <v>9397.8156172265517</v>
      </c>
      <c r="AS2049" s="44">
        <v>12146.799784547544</v>
      </c>
      <c r="AT2049" s="45">
        <v>12085.76304683852</v>
      </c>
      <c r="AU2049" s="12">
        <v>12110.543680742858</v>
      </c>
      <c r="AV2049" s="12">
        <v>11317.723147707449</v>
      </c>
      <c r="AW2049" s="12">
        <v>20530.446539902663</v>
      </c>
      <c r="AX2049" s="12">
        <v>19344.126158621082</v>
      </c>
      <c r="AY2049" s="44">
        <v>14350.107403232791</v>
      </c>
      <c r="AZ2049" s="45">
        <v>13176.065983641063</v>
      </c>
      <c r="BA2049" s="12">
        <v>12761.41321739058</v>
      </c>
      <c r="BB2049" s="12">
        <v>5802.0978978569074</v>
      </c>
      <c r="BC2049" s="12">
        <v>9174.3896672019091</v>
      </c>
      <c r="BD2049" s="12">
        <v>12094.588466844534</v>
      </c>
      <c r="BE2049" s="44">
        <v>12085.591032613187</v>
      </c>
      <c r="BF2049" s="45">
        <v>12109.771056311982</v>
      </c>
      <c r="BG2049" s="12">
        <v>12110.543690742859</v>
      </c>
      <c r="BH2049" s="12">
        <v>20412.817879844901</v>
      </c>
      <c r="BI2049" s="12">
        <v>19529.502270745492</v>
      </c>
      <c r="BJ2049" s="12">
        <v>14572.999541399182</v>
      </c>
      <c r="BK2049" s="44">
        <v>13223.293093469802</v>
      </c>
      <c r="BL2049" s="45">
        <v>12786.510319478517</v>
      </c>
      <c r="BM2049" s="12">
        <v>8959.9110294232651</v>
      </c>
      <c r="BN2049" s="12">
        <v>0</v>
      </c>
      <c r="BO2049" s="12">
        <v>67.685182556503818</v>
      </c>
      <c r="BP2049" s="12">
        <v>41.682460812090476</v>
      </c>
      <c r="BQ2049" s="48">
        <v>32.585597058607433</v>
      </c>
      <c r="BR2049" s="49">
        <v>6.6358945751408536</v>
      </c>
      <c r="BS2049" s="13">
        <v>3.526633325384831</v>
      </c>
      <c r="BT2049" s="12">
        <v>347.85713456992266</v>
      </c>
      <c r="BV2049" s="14">
        <f>Таблица1[[#This Row],[Lкан_леб,мм]]</f>
        <v>57982.142865430076</v>
      </c>
      <c r="BW2049" s="50">
        <f>Таблица1[[#This Row],[угол обхв4]]+Таблица1[[#This Row],[Lдуг 3,мм]]</f>
        <v>12079.757834129463</v>
      </c>
      <c r="BX2049" s="54">
        <f>Таблица1[[#This Row],[угол обхв5]]+Таблица1[[#This Row],[Y5, мм]]</f>
        <v>58464.125215923239</v>
      </c>
      <c r="BY2049" s="14">
        <f>Таблица1[[#This Row],[угол обхв6]]+Таблица1[[#This Row],[Lдуг 4,мм]]</f>
        <v>15179.171044923665</v>
      </c>
      <c r="BZ2049" s="14">
        <f>Таблица1[[#This Row],[Т1]]+Таблица1[[#This Row],[X6, мм]]</f>
        <v>58760.94365797707</v>
      </c>
      <c r="CA2049" s="14">
        <f>Таблица1[[#This Row],[Т2]]+Таблица1[[#This Row],[Lдуг 5,мм]]</f>
        <v>20659.703227111815</v>
      </c>
      <c r="CB2049" s="14">
        <f>Таблица1[[#This Row],[Т3]]+Таблица1[[#This Row],[Y6, мм]]</f>
        <v>58992.983848596632</v>
      </c>
      <c r="CC2049" s="14">
        <f>Таблица1[[#This Row],[Т4]]+Таблица1[[#This Row],[Lдуг 6,мм]]</f>
        <v>21788.178747448877</v>
      </c>
      <c r="CD2049" s="14">
        <f>Таблица1[[#This Row],[Т5]]+Таблица1[[#This Row],[Lдуг 1,мм]]</f>
        <v>59040.237677930418</v>
      </c>
      <c r="CE2049" s="14">
        <f>Таблица1[[#This Row],[Т6]]+Таблица1[[#This Row],[Lпрям1, мм]]</f>
        <v>22178.473507854396</v>
      </c>
      <c r="CF2049" s="15">
        <f>Таблица1[[#This Row],[Т7]]+Таблица1[[#This Row],[Lдуг 2,мм]]</f>
        <v>59065.350634050134</v>
      </c>
      <c r="CG2049" s="14">
        <f>Таблица1[[#This Row],[Т8]]+Таблица1[[#This Row],[Lпрям2, мм]]</f>
        <v>25979.975695821711</v>
      </c>
      <c r="CH2049" s="14">
        <f>Таблица1[[#This Row],[Т9]]-Таблица1[[#This Row],[Т9]]</f>
        <v>0</v>
      </c>
      <c r="CI2049" s="50">
        <f>Таблица1[[#This Row],[Т9]]-Таблица1[[#This Row],[Т8]]</f>
        <v>36886.877126195737</v>
      </c>
      <c r="CJ2049" s="54">
        <f>Таблица1[[#This Row],[Т9]]-Таблица1[[#This Row],[Т7]]</f>
        <v>25.112956119715818</v>
      </c>
      <c r="CK2049" s="14">
        <f>Таблица1[[#This Row],[Т9]]-Таблица1[[#This Row],[Т6]]</f>
        <v>37277.171886601252</v>
      </c>
      <c r="CL2049" s="14">
        <f>Таблица1[[#This Row],[Т9]]-Таблица1[[#This Row],[Т5]]</f>
        <v>72.366785453501507</v>
      </c>
      <c r="CM2049" s="14">
        <f>Таблица1[[#This Row],[Т9]]-Таблица1[[#This Row],[Т4]]</f>
        <v>38405.647406938318</v>
      </c>
      <c r="CN2049" s="14">
        <f>Таблица1[[#This Row],[Т9]]-Таблица1[[#This Row],[Т3]]</f>
        <v>304.40697607306356</v>
      </c>
      <c r="CO2049" s="14">
        <f>Таблица1[[#This Row],[Т9]]-Таблица1[[#This Row],[Т2]]</f>
        <v>43886.17958912647</v>
      </c>
      <c r="CP2049" s="14">
        <f>Таблица1[[#This Row],[Т9]]-Таблица1[[#This Row],[Т1]]</f>
        <v>601.22541812689451</v>
      </c>
      <c r="CQ2049" s="14">
        <f>Таблица1[[#This Row],[Т9]]-Таблица1[[#This Row],[угол обхв6]]</f>
        <v>46985.592799920669</v>
      </c>
      <c r="CR2049" s="14">
        <f>Таблица1[[#This Row],[Т9]]-Таблица1[[#This Row],[угол обхв5]]</f>
        <v>1083.2077686200573</v>
      </c>
      <c r="CS2049" s="14">
        <f>Таблица1[[#This Row],[Т9]]-Таблица1[[#This Row],[угол обхв4]]</f>
        <v>59065.350634050134</v>
      </c>
      <c r="CT2049" s="14">
        <f>Таблица1[[#This Row],[Lкан_прям, мм]]+Таблица1[[#This Row],[Lкан_дуг, мм]]+Таблица1[[#This Row],[Lкан_леб,мм]]</f>
        <v>85045.326329871838</v>
      </c>
      <c r="CU2049" s="16">
        <f>Таблица1[[#This Row],[Lкан_леб,мм]]</f>
        <v>57982.142865430076</v>
      </c>
      <c r="CV2049" s="14">
        <f>2534431-(Таблица1[[#This Row],[Т23]]+Таблица1[[#This Row],[угол обхв3]])</f>
        <v>2449037.8165355581</v>
      </c>
      <c r="CW2049" s="50">
        <f>SUM(X2049:AC2049,AD2049:AI2049)-Таблица1[[#This Row],[lподв_min, мм]]</f>
        <v>23261.681277547716</v>
      </c>
      <c r="CX2049" s="17">
        <f>CW2488-Таблица1[[#This Row],[Суммарная длина каната]]</f>
        <v>-2426973.4444500483</v>
      </c>
    </row>
    <row r="2050" spans="1:102" x14ac:dyDescent="0.25">
      <c r="A2050" s="21">
        <v>2049</v>
      </c>
      <c r="B2050" s="10">
        <v>52.638163265306112</v>
      </c>
      <c r="C2050" s="10">
        <v>77.461632653061244</v>
      </c>
      <c r="D2050" s="11">
        <v>12000.17095553404</v>
      </c>
      <c r="E2050" s="11">
        <v>12998.248184695056</v>
      </c>
      <c r="F2050" s="11">
        <v>11939.34284176121</v>
      </c>
      <c r="G2050" s="11">
        <v>13124.822038925857</v>
      </c>
      <c r="H2050" s="11">
        <v>12408.17046553404</v>
      </c>
      <c r="I2050" s="11">
        <v>9165.9793663737382</v>
      </c>
      <c r="J2050" s="11">
        <v>3832.2688183213172</v>
      </c>
      <c r="K2050" s="11">
        <v>25979.975695813082</v>
      </c>
      <c r="L2050" s="11">
        <v>1083.2077686286771</v>
      </c>
      <c r="M2050" s="11">
        <v>57982.142865430076</v>
      </c>
      <c r="N2050" s="11">
        <v>6109.2893748439546</v>
      </c>
      <c r="O2050" s="11">
        <v>20144.308296279403</v>
      </c>
      <c r="P2050" s="43">
        <v>9044.3130264172396</v>
      </c>
      <c r="Q2050" s="11">
        <v>19248.636484863084</v>
      </c>
      <c r="R2050" s="11">
        <v>11961.554062491579</v>
      </c>
      <c r="S2050" s="11">
        <v>14609.031142008595</v>
      </c>
      <c r="T2050" s="11">
        <v>12769.157501331109</v>
      </c>
      <c r="U2050" s="11">
        <v>13474.53139076377</v>
      </c>
      <c r="V2050" s="11">
        <v>12000.17095553404</v>
      </c>
      <c r="W2050" s="11">
        <v>12998.248184695056</v>
      </c>
      <c r="X2050" s="12">
        <v>0</v>
      </c>
      <c r="Y2050" s="12">
        <v>468.66082048286063</v>
      </c>
      <c r="Z2050" s="12">
        <v>291.02677881623879</v>
      </c>
      <c r="AA2050" s="44">
        <v>232.0401906195587</v>
      </c>
      <c r="AB2050" s="45">
        <v>47.253829333787486</v>
      </c>
      <c r="AC2050" s="12">
        <v>44.226149376231405</v>
      </c>
      <c r="AD2050" s="12">
        <v>12079.757834129463</v>
      </c>
      <c r="AE2050" s="12">
        <v>3068.6465793669322</v>
      </c>
      <c r="AF2050" s="12">
        <v>5480.5321821881498</v>
      </c>
      <c r="AG2050" s="44">
        <v>1128.4755203370612</v>
      </c>
      <c r="AH2050" s="45">
        <v>390.29476040551486</v>
      </c>
      <c r="AI2050" s="12">
        <v>3832.268819385959</v>
      </c>
      <c r="AJ2050" s="12">
        <v>-48.843979328164515</v>
      </c>
      <c r="AK2050" s="12">
        <v>16.970449683615481</v>
      </c>
      <c r="AL2050" s="12">
        <v>57.839582407776746</v>
      </c>
      <c r="AM2050" s="44">
        <v>90.425179466384165</v>
      </c>
      <c r="AN2050" s="45">
        <v>83.789284891243213</v>
      </c>
      <c r="AO2050" s="12">
        <v>89.99999985049125</v>
      </c>
      <c r="AP2050" s="12">
        <v>-2147.7323610013082</v>
      </c>
      <c r="AQ2050" s="12">
        <v>6228.3757830067507</v>
      </c>
      <c r="AR2050" s="12">
        <v>9389.7099544814137</v>
      </c>
      <c r="AS2050" s="44">
        <v>12369.542828671221</v>
      </c>
      <c r="AT2050" s="45">
        <v>12363.552155655903</v>
      </c>
      <c r="AU2050" s="12">
        <v>12408.170955534039</v>
      </c>
      <c r="AV2050" s="12">
        <v>11317.723147707449</v>
      </c>
      <c r="AW2050" s="12">
        <v>20534.542107463014</v>
      </c>
      <c r="AX2050" s="12">
        <v>19465.81144217592</v>
      </c>
      <c r="AY2050" s="44">
        <v>14606.003490903642</v>
      </c>
      <c r="AZ2050" s="45">
        <v>13430.391799015564</v>
      </c>
      <c r="BA2050" s="12">
        <v>12998.248185759699</v>
      </c>
      <c r="BB2050" s="12">
        <v>5802.0978978569074</v>
      </c>
      <c r="BC2050" s="12">
        <v>9163.3994345800365</v>
      </c>
      <c r="BD2050" s="12">
        <v>12306.950990555753</v>
      </c>
      <c r="BE2050" s="44">
        <v>12361.168735151467</v>
      </c>
      <c r="BF2050" s="45">
        <v>12405.776301209244</v>
      </c>
      <c r="BG2050" s="12">
        <v>12408.17096553404</v>
      </c>
      <c r="BH2050" s="12">
        <v>20412.817879844901</v>
      </c>
      <c r="BI2050" s="12">
        <v>19638.870296046694</v>
      </c>
      <c r="BJ2050" s="12">
        <v>14826.206099321429</v>
      </c>
      <c r="BK2050" s="44">
        <v>13477.559041868722</v>
      </c>
      <c r="BL2050" s="45">
        <v>13042.387776443262</v>
      </c>
      <c r="BM2050" s="12">
        <v>9165.97936637374</v>
      </c>
      <c r="BN2050" s="12">
        <v>0</v>
      </c>
      <c r="BO2050" s="12">
        <v>65.814429011779993</v>
      </c>
      <c r="BP2050" s="12">
        <v>40.869132724161261</v>
      </c>
      <c r="BQ2050" s="48">
        <v>32.585597058607419</v>
      </c>
      <c r="BR2050" s="49">
        <v>6.6358945751409548</v>
      </c>
      <c r="BS2050" s="13">
        <v>6.2107149592480342</v>
      </c>
      <c r="BT2050" s="12">
        <v>347.85713456992266</v>
      </c>
      <c r="BV2050" s="14">
        <f>Таблица1[[#This Row],[Lкан_леб,мм]]</f>
        <v>57982.142865430076</v>
      </c>
      <c r="BW2050" s="50">
        <f>Таблица1[[#This Row],[угол обхв4]]+Таблица1[[#This Row],[Lдуг 3,мм]]</f>
        <v>12079.757834129463</v>
      </c>
      <c r="BX2050" s="54">
        <f>Таблица1[[#This Row],[угол обхв5]]+Таблица1[[#This Row],[Y5, мм]]</f>
        <v>58450.803685912935</v>
      </c>
      <c r="BY2050" s="14">
        <f>Таблица1[[#This Row],[угол обхв6]]+Таблица1[[#This Row],[Lдуг 4,мм]]</f>
        <v>15148.404413496395</v>
      </c>
      <c r="BZ2050" s="14">
        <f>Таблица1[[#This Row],[Т1]]+Таблица1[[#This Row],[X6, мм]]</f>
        <v>58741.830464729173</v>
      </c>
      <c r="CA2050" s="14">
        <f>Таблица1[[#This Row],[Т2]]+Таблица1[[#This Row],[Lдуг 5,мм]]</f>
        <v>20628.936595684543</v>
      </c>
      <c r="CB2050" s="14">
        <f>Таблица1[[#This Row],[Т3]]+Таблица1[[#This Row],[Y6, мм]]</f>
        <v>58973.870655348735</v>
      </c>
      <c r="CC2050" s="14">
        <f>Таблица1[[#This Row],[Т4]]+Таблица1[[#This Row],[Lдуг 6,мм]]</f>
        <v>21757.412116021605</v>
      </c>
      <c r="CD2050" s="14">
        <f>Таблица1[[#This Row],[Т5]]+Таблица1[[#This Row],[Lдуг 1,мм]]</f>
        <v>59021.124484682521</v>
      </c>
      <c r="CE2050" s="14">
        <f>Таблица1[[#This Row],[Т6]]+Таблица1[[#This Row],[Lпрям1, мм]]</f>
        <v>22147.706876427121</v>
      </c>
      <c r="CF2050" s="15">
        <f>Таблица1[[#This Row],[Т7]]+Таблица1[[#This Row],[Lдуг 2,мм]]</f>
        <v>59065.350634058756</v>
      </c>
      <c r="CG2050" s="14">
        <f>Таблица1[[#This Row],[Т8]]+Таблица1[[#This Row],[Lпрям2, мм]]</f>
        <v>25979.975695813078</v>
      </c>
      <c r="CH2050" s="14">
        <f>Таблица1[[#This Row],[Т9]]-Таблица1[[#This Row],[Т9]]</f>
        <v>0</v>
      </c>
      <c r="CI2050" s="50">
        <f>Таблица1[[#This Row],[Т9]]-Таблица1[[#This Row],[Т8]]</f>
        <v>36917.643757631638</v>
      </c>
      <c r="CJ2050" s="54">
        <f>Таблица1[[#This Row],[Т9]]-Таблица1[[#This Row],[Т7]]</f>
        <v>44.226149376234389</v>
      </c>
      <c r="CK2050" s="14">
        <f>Таблица1[[#This Row],[Т9]]-Таблица1[[#This Row],[Т6]]</f>
        <v>37307.938518037146</v>
      </c>
      <c r="CL2050" s="14">
        <f>Таблица1[[#This Row],[Т9]]-Таблица1[[#This Row],[Т5]]</f>
        <v>91.479978710020077</v>
      </c>
      <c r="CM2050" s="14">
        <f>Таблица1[[#This Row],[Т9]]-Таблица1[[#This Row],[Т4]]</f>
        <v>38436.414038374212</v>
      </c>
      <c r="CN2050" s="14">
        <f>Таблица1[[#This Row],[Т9]]-Таблица1[[#This Row],[Т3]]</f>
        <v>323.52016932958213</v>
      </c>
      <c r="CO2050" s="14">
        <f>Таблица1[[#This Row],[Т9]]-Таблица1[[#This Row],[Т2]]</f>
        <v>43916.946220562357</v>
      </c>
      <c r="CP2050" s="14">
        <f>Таблица1[[#This Row],[Т9]]-Таблица1[[#This Row],[Т1]]</f>
        <v>614.54694814582035</v>
      </c>
      <c r="CQ2050" s="14">
        <f>Таблица1[[#This Row],[Т9]]-Таблица1[[#This Row],[угол обхв6]]</f>
        <v>46985.592799929291</v>
      </c>
      <c r="CR2050" s="14">
        <f>Таблица1[[#This Row],[Т9]]-Таблица1[[#This Row],[угол обхв5]]</f>
        <v>1083.2077686286793</v>
      </c>
      <c r="CS2050" s="14">
        <f>Таблица1[[#This Row],[Т9]]-Таблица1[[#This Row],[угол обхв4]]</f>
        <v>59065.350634058756</v>
      </c>
      <c r="CT2050" s="14">
        <f>Таблица1[[#This Row],[Lкан_прям, мм]]+Таблица1[[#This Row],[Lкан_дуг, мм]]+Таблица1[[#This Row],[Lкан_леб,мм]]</f>
        <v>85045.326329871838</v>
      </c>
      <c r="CU2050" s="16">
        <f>Таблица1[[#This Row],[Lкан_леб,мм]]</f>
        <v>57982.142865430076</v>
      </c>
      <c r="CV2050" s="14">
        <f>2534431-(Таблица1[[#This Row],[Т23]]+Таблица1[[#This Row],[угол обхв3]])</f>
        <v>2449037.8165355581</v>
      </c>
      <c r="CW2050" s="50">
        <f>SUM(X2050:AC2050,AD2050:AI2050)-Таблица1[[#This Row],[lподв_min, мм]]</f>
        <v>23230.91464612044</v>
      </c>
      <c r="CX2050" s="17">
        <f>CW2489-Таблица1[[#This Row],[Суммарная длина каната]]</f>
        <v>-2427025.8932507103</v>
      </c>
    </row>
    <row r="2051" spans="1:102" x14ac:dyDescent="0.25">
      <c r="A2051" s="21">
        <v>2050</v>
      </c>
      <c r="B2051" s="10">
        <v>52.638163265306112</v>
      </c>
      <c r="C2051" s="10">
        <v>80.14571428571432</v>
      </c>
      <c r="D2051" s="11">
        <v>12286.380982541739</v>
      </c>
      <c r="E2051" s="11">
        <v>13248.760893726685</v>
      </c>
      <c r="F2051" s="11">
        <v>12219.692283755574</v>
      </c>
      <c r="G2051" s="11">
        <v>13372.347371361609</v>
      </c>
      <c r="H2051" s="11">
        <v>12694.380492541739</v>
      </c>
      <c r="I2051" s="11">
        <v>9384.3085984954614</v>
      </c>
      <c r="J2051" s="11">
        <v>3864.4522952312227</v>
      </c>
      <c r="K2051" s="11">
        <v>25979.975695804224</v>
      </c>
      <c r="L2051" s="11">
        <v>1083.2077686375417</v>
      </c>
      <c r="M2051" s="11">
        <v>57982.142865430076</v>
      </c>
      <c r="N2051" s="11">
        <v>6109.2893748439546</v>
      </c>
      <c r="O2051" s="11">
        <v>20144.308296279403</v>
      </c>
      <c r="P2051" s="43">
        <v>9041.0668621071272</v>
      </c>
      <c r="Q2051" s="11">
        <v>19353.87237999028</v>
      </c>
      <c r="R2051" s="11">
        <v>12172.375213787589</v>
      </c>
      <c r="S2051" s="11">
        <v>14855.968311794051</v>
      </c>
      <c r="T2051" s="11">
        <v>13032.220058946432</v>
      </c>
      <c r="U2051" s="11">
        <v>13760.532397532626</v>
      </c>
      <c r="V2051" s="11">
        <v>12286.380982541739</v>
      </c>
      <c r="W2051" s="11">
        <v>13248.760893726685</v>
      </c>
      <c r="X2051" s="12">
        <v>0</v>
      </c>
      <c r="Y2051" s="12">
        <v>455.26123587596652</v>
      </c>
      <c r="Z2051" s="12">
        <v>285.3131701752356</v>
      </c>
      <c r="AA2051" s="44">
        <v>232.04019061955913</v>
      </c>
      <c r="AB2051" s="45">
        <v>47.253829333786577</v>
      </c>
      <c r="AC2051" s="12">
        <v>63.339342632993869</v>
      </c>
      <c r="AD2051" s="12">
        <v>12079.757834129463</v>
      </c>
      <c r="AE2051" s="12">
        <v>3036.463102457034</v>
      </c>
      <c r="AF2051" s="12">
        <v>5480.5321821881516</v>
      </c>
      <c r="AG2051" s="44">
        <v>1128.4755203370589</v>
      </c>
      <c r="AH2051" s="45">
        <v>390.29476040551691</v>
      </c>
      <c r="AI2051" s="12">
        <v>3864.4522962869983</v>
      </c>
      <c r="AJ2051" s="12">
        <v>-48.843979328164515</v>
      </c>
      <c r="AK2051" s="12">
        <v>15.088734866940239</v>
      </c>
      <c r="AL2051" s="12">
        <v>55.155500775123649</v>
      </c>
      <c r="AM2051" s="44">
        <v>87.741097833731132</v>
      </c>
      <c r="AN2051" s="45">
        <v>81.105203258590308</v>
      </c>
      <c r="AO2051" s="12">
        <v>89.999999851736362</v>
      </c>
      <c r="AP2051" s="12">
        <v>-2147.7323610013082</v>
      </c>
      <c r="AQ2051" s="12">
        <v>6215.4977636714038</v>
      </c>
      <c r="AR2051" s="12">
        <v>9375.9147927129052</v>
      </c>
      <c r="AS2051" s="44">
        <v>12580.05816690171</v>
      </c>
      <c r="AT2051" s="45">
        <v>12629.1267030285</v>
      </c>
      <c r="AU2051" s="12">
        <v>12694.380982541739</v>
      </c>
      <c r="AV2051" s="12">
        <v>11317.723147707449</v>
      </c>
      <c r="AW2051" s="12">
        <v>20538.242019312453</v>
      </c>
      <c r="AX2051" s="12">
        <v>19586.983648205762</v>
      </c>
      <c r="AY2051" s="44">
        <v>14872.049659379034</v>
      </c>
      <c r="AZ2051" s="45">
        <v>13697.447166179954</v>
      </c>
      <c r="BA2051" s="12">
        <v>13248.760894782461</v>
      </c>
      <c r="BB2051" s="12">
        <v>5802.0978978569074</v>
      </c>
      <c r="BC2051" s="12">
        <v>9147.2752509345792</v>
      </c>
      <c r="BD2051" s="12">
        <v>12507.223144393367</v>
      </c>
      <c r="BE2051" s="44">
        <v>12624.537105832311</v>
      </c>
      <c r="BF2051" s="45">
        <v>12689.474338459671</v>
      </c>
      <c r="BG2051" s="12">
        <v>12694.380992541739</v>
      </c>
      <c r="BH2051" s="12">
        <v>20412.817879844901</v>
      </c>
      <c r="BI2051" s="12">
        <v>19747.806103023329</v>
      </c>
      <c r="BJ2051" s="12">
        <v>15089.079580009529</v>
      </c>
      <c r="BK2051" s="44">
        <v>13744.451049947644</v>
      </c>
      <c r="BL2051" s="45">
        <v>13311.846125079355</v>
      </c>
      <c r="BM2051" s="12">
        <v>9384.3085984954632</v>
      </c>
      <c r="BN2051" s="12">
        <v>0</v>
      </c>
      <c r="BO2051" s="12">
        <v>63.932714195104751</v>
      </c>
      <c r="BP2051" s="12">
        <v>40.066765908183413</v>
      </c>
      <c r="BQ2051" s="48">
        <v>32.585597058607483</v>
      </c>
      <c r="BR2051" s="49">
        <v>6.6358945751408278</v>
      </c>
      <c r="BS2051" s="13">
        <v>8.894796593146058</v>
      </c>
      <c r="BT2051" s="12">
        <v>347.85713456992266</v>
      </c>
      <c r="BV2051" s="14">
        <f>Таблица1[[#This Row],[Lкан_леб,мм]]</f>
        <v>57982.142865430076</v>
      </c>
      <c r="BW2051" s="50">
        <f>Таблица1[[#This Row],[угол обхв4]]+Таблица1[[#This Row],[Lдуг 3,мм]]</f>
        <v>12079.757834129463</v>
      </c>
      <c r="BX2051" s="54">
        <f>Таблица1[[#This Row],[угол обхв5]]+Таблица1[[#This Row],[Y5, мм]]</f>
        <v>58437.404101306041</v>
      </c>
      <c r="BY2051" s="14">
        <f>Таблица1[[#This Row],[угол обхв6]]+Таблица1[[#This Row],[Lдуг 4,мм]]</f>
        <v>15116.220936586496</v>
      </c>
      <c r="BZ2051" s="14">
        <f>Таблица1[[#This Row],[Т1]]+Таблица1[[#This Row],[X6, мм]]</f>
        <v>58722.717271481277</v>
      </c>
      <c r="CA2051" s="14">
        <f>Таблица1[[#This Row],[Т2]]+Таблица1[[#This Row],[Lдуг 5,мм]]</f>
        <v>20596.75311877465</v>
      </c>
      <c r="CB2051" s="14">
        <f>Таблица1[[#This Row],[Т3]]+Таблица1[[#This Row],[Y6, мм]]</f>
        <v>58954.757462100839</v>
      </c>
      <c r="CC2051" s="14">
        <f>Таблица1[[#This Row],[Т4]]+Таблица1[[#This Row],[Lдуг 6,мм]]</f>
        <v>21725.228639111709</v>
      </c>
      <c r="CD2051" s="14">
        <f>Таблица1[[#This Row],[Т5]]+Таблица1[[#This Row],[Lдуг 1,мм]]</f>
        <v>59002.011291434625</v>
      </c>
      <c r="CE2051" s="14">
        <f>Таблица1[[#This Row],[Т6]]+Таблица1[[#This Row],[Lпрям1, мм]]</f>
        <v>22115.523399517224</v>
      </c>
      <c r="CF2051" s="15">
        <f>Таблица1[[#This Row],[Т7]]+Таблица1[[#This Row],[Lдуг 2,мм]]</f>
        <v>59065.350634067618</v>
      </c>
      <c r="CG2051" s="14">
        <f>Таблица1[[#This Row],[Т8]]+Таблица1[[#This Row],[Lпрям2, мм]]</f>
        <v>25979.975695804224</v>
      </c>
      <c r="CH2051" s="14">
        <f>Таблица1[[#This Row],[Т9]]-Таблица1[[#This Row],[Т9]]</f>
        <v>0</v>
      </c>
      <c r="CI2051" s="50">
        <f>Таблица1[[#This Row],[Т9]]-Таблица1[[#This Row],[Т8]]</f>
        <v>36949.827234550394</v>
      </c>
      <c r="CJ2051" s="54">
        <f>Таблица1[[#This Row],[Т9]]-Таблица1[[#This Row],[Т7]]</f>
        <v>63.339342632993066</v>
      </c>
      <c r="CK2051" s="14">
        <f>Таблица1[[#This Row],[Т9]]-Таблица1[[#This Row],[Т6]]</f>
        <v>37340.121994955909</v>
      </c>
      <c r="CL2051" s="14">
        <f>Таблица1[[#This Row],[Т9]]-Таблица1[[#This Row],[Т5]]</f>
        <v>110.59317196677875</v>
      </c>
      <c r="CM2051" s="14">
        <f>Таблица1[[#This Row],[Т9]]-Таблица1[[#This Row],[Т4]]</f>
        <v>38468.597515292968</v>
      </c>
      <c r="CN2051" s="14">
        <f>Таблица1[[#This Row],[Т9]]-Таблица1[[#This Row],[Т3]]</f>
        <v>342.63336258634081</v>
      </c>
      <c r="CO2051" s="14">
        <f>Таблица1[[#This Row],[Т9]]-Таблица1[[#This Row],[Т2]]</f>
        <v>43949.129697481119</v>
      </c>
      <c r="CP2051" s="14">
        <f>Таблица1[[#This Row],[Т9]]-Таблица1[[#This Row],[Т1]]</f>
        <v>627.94653276157624</v>
      </c>
      <c r="CQ2051" s="14">
        <f>Таблица1[[#This Row],[Т9]]-Таблица1[[#This Row],[угол обхв6]]</f>
        <v>46985.592799938153</v>
      </c>
      <c r="CR2051" s="14">
        <f>Таблица1[[#This Row],[Т9]]-Таблица1[[#This Row],[угол обхв5]]</f>
        <v>1083.2077686375414</v>
      </c>
      <c r="CS2051" s="14">
        <f>Таблица1[[#This Row],[Т9]]-Таблица1[[#This Row],[угол обхв4]]</f>
        <v>59065.350634067618</v>
      </c>
      <c r="CT2051" s="14">
        <f>Таблица1[[#This Row],[Lкан_прям, мм]]+Таблица1[[#This Row],[Lкан_дуг, мм]]+Таблица1[[#This Row],[Lкан_леб,мм]]</f>
        <v>85045.326329871838</v>
      </c>
      <c r="CU2051" s="16">
        <f>Таблица1[[#This Row],[Lкан_леб,мм]]</f>
        <v>57982.142865430076</v>
      </c>
      <c r="CV2051" s="14">
        <f>2534431-(Таблица1[[#This Row],[Т23]]+Таблица1[[#This Row],[угол обхв3]])</f>
        <v>2449037.8165355581</v>
      </c>
      <c r="CW2051" s="50">
        <f>SUM(X2051:AC2051,AD2051:AI2051)-Таблица1[[#This Row],[lподв_min, мм]]</f>
        <v>23198.731169210543</v>
      </c>
      <c r="CX2051" s="17">
        <f>CW2490-Таблица1[[#This Row],[Суммарная длина каната]]</f>
        <v>-2427078.7442182861</v>
      </c>
    </row>
    <row r="2052" spans="1:102" x14ac:dyDescent="0.25">
      <c r="A2052" s="21">
        <v>2051</v>
      </c>
      <c r="B2052" s="10">
        <v>52.638163265306112</v>
      </c>
      <c r="C2052" s="10">
        <v>82.829795918367381</v>
      </c>
      <c r="D2052" s="11">
        <v>12560.545773404256</v>
      </c>
      <c r="E2052" s="11">
        <v>13512.401680399427</v>
      </c>
      <c r="F2052" s="11">
        <v>12488.142814760206</v>
      </c>
      <c r="G2052" s="11">
        <v>13632.729613896136</v>
      </c>
      <c r="H2052" s="11">
        <v>12968.545283404257</v>
      </c>
      <c r="I2052" s="11">
        <v>9614.3752911264801</v>
      </c>
      <c r="J2052" s="11">
        <v>3898.0263892729477</v>
      </c>
      <c r="K2052" s="11">
        <v>25979.975695795125</v>
      </c>
      <c r="L2052" s="11">
        <v>1083.2077686466339</v>
      </c>
      <c r="M2052" s="11">
        <v>57982.142865430076</v>
      </c>
      <c r="N2052" s="11">
        <v>6109.2893748439546</v>
      </c>
      <c r="O2052" s="11">
        <v>20144.308296279403</v>
      </c>
      <c r="P2052" s="43">
        <v>9032.8961747833455</v>
      </c>
      <c r="Q2052" s="11">
        <v>19458.840808932549</v>
      </c>
      <c r="R2052" s="11">
        <v>12371.401274947244</v>
      </c>
      <c r="S2052" s="11">
        <v>15112.507101521251</v>
      </c>
      <c r="T2052" s="11">
        <v>13281.600895962907</v>
      </c>
      <c r="U2052" s="11">
        <v>14058.538577369343</v>
      </c>
      <c r="V2052" s="11">
        <v>12560.545773404256</v>
      </c>
      <c r="W2052" s="11">
        <v>13512.401680399427</v>
      </c>
      <c r="X2052" s="12">
        <v>0</v>
      </c>
      <c r="Y2052" s="12">
        <v>441.77749455362851</v>
      </c>
      <c r="Z2052" s="12">
        <v>279.6837182496767</v>
      </c>
      <c r="AA2052" s="44">
        <v>232.04019061955833</v>
      </c>
      <c r="AB2052" s="45">
        <v>47.253829333786129</v>
      </c>
      <c r="AC2052" s="12">
        <v>82.452535889984361</v>
      </c>
      <c r="AD2052" s="12">
        <v>12079.757834129463</v>
      </c>
      <c r="AE2052" s="12">
        <v>3002.8890084153059</v>
      </c>
      <c r="AF2052" s="12">
        <v>5480.5321821881516</v>
      </c>
      <c r="AG2052" s="44">
        <v>1128.4755203370614</v>
      </c>
      <c r="AH2052" s="45">
        <v>390.29476040551538</v>
      </c>
      <c r="AI2052" s="12">
        <v>3898.0263903196305</v>
      </c>
      <c r="AJ2052" s="12">
        <v>-48.843979328164515</v>
      </c>
      <c r="AK2052" s="12">
        <v>13.195201852685051</v>
      </c>
      <c r="AL2052" s="12">
        <v>52.471419142470623</v>
      </c>
      <c r="AM2052" s="44">
        <v>85.057016201078</v>
      </c>
      <c r="AN2052" s="45">
        <v>78.421121625937232</v>
      </c>
      <c r="AO2052" s="12">
        <v>89.999999853013335</v>
      </c>
      <c r="AP2052" s="12">
        <v>-2147.7323610013082</v>
      </c>
      <c r="AQ2052" s="12">
        <v>6202.4232649257283</v>
      </c>
      <c r="AR2052" s="12">
        <v>9356.460400605627</v>
      </c>
      <c r="AS2052" s="44">
        <v>12777.883896545549</v>
      </c>
      <c r="AT2052" s="45">
        <v>12881.903977977739</v>
      </c>
      <c r="AU2052" s="12">
        <v>12968.545773404256</v>
      </c>
      <c r="AV2052" s="12">
        <v>11317.723147707449</v>
      </c>
      <c r="AW2052" s="12">
        <v>20541.536289399523</v>
      </c>
      <c r="AX2052" s="12">
        <v>19707.376906447636</v>
      </c>
      <c r="AY2052" s="44">
        <v>15147.662162871915</v>
      </c>
      <c r="AZ2052" s="45">
        <v>13976.646125011646</v>
      </c>
      <c r="BA2052" s="12">
        <v>13512.401681446112</v>
      </c>
      <c r="BB2052" s="12">
        <v>5802.0978978569074</v>
      </c>
      <c r="BC2052" s="12">
        <v>9126.0300648651191</v>
      </c>
      <c r="BD2052" s="12">
        <v>12694.965500769526</v>
      </c>
      <c r="BE2052" s="44">
        <v>12875.1182743646</v>
      </c>
      <c r="BF2052" s="45">
        <v>12960.242691389423</v>
      </c>
      <c r="BG2052" s="12">
        <v>12968.545783404257</v>
      </c>
      <c r="BH2052" s="12">
        <v>20412.817879844901</v>
      </c>
      <c r="BI2052" s="12">
        <v>19856.068802052669</v>
      </c>
      <c r="BJ2052" s="12">
        <v>15361.043199036334</v>
      </c>
      <c r="BK2052" s="44">
        <v>14023.383516018679</v>
      </c>
      <c r="BL2052" s="45">
        <v>13594.294132757126</v>
      </c>
      <c r="BM2052" s="12">
        <v>9614.3752911264819</v>
      </c>
      <c r="BN2052" s="12">
        <v>0</v>
      </c>
      <c r="BO2052" s="12">
        <v>62.039181180849575</v>
      </c>
      <c r="BP2052" s="12">
        <v>39.276217289785578</v>
      </c>
      <c r="BQ2052" s="48">
        <v>32.58559705860737</v>
      </c>
      <c r="BR2052" s="49">
        <v>6.6358945751407639</v>
      </c>
      <c r="BS2052" s="13">
        <v>11.578878227076105</v>
      </c>
      <c r="BT2052" s="12">
        <v>347.85713456992266</v>
      </c>
      <c r="BV2052" s="14">
        <f>Таблица1[[#This Row],[Lкан_леб,мм]]</f>
        <v>57982.142865430076</v>
      </c>
      <c r="BW2052" s="50">
        <f>Таблица1[[#This Row],[угол обхв4]]+Таблица1[[#This Row],[Lдуг 3,мм]]</f>
        <v>12079.757834129463</v>
      </c>
      <c r="BX2052" s="54">
        <f>Таблица1[[#This Row],[угол обхв5]]+Таблица1[[#This Row],[Y5, мм]]</f>
        <v>58423.920359983706</v>
      </c>
      <c r="BY2052" s="14">
        <f>Таблица1[[#This Row],[угол обхв6]]+Таблица1[[#This Row],[Lдуг 4,мм]]</f>
        <v>15082.646842544769</v>
      </c>
      <c r="BZ2052" s="14">
        <f>Таблица1[[#This Row],[Т1]]+Таблица1[[#This Row],[X6, мм]]</f>
        <v>58703.60407823338</v>
      </c>
      <c r="CA2052" s="14">
        <f>Таблица1[[#This Row],[Т2]]+Таблица1[[#This Row],[Lдуг 5,мм]]</f>
        <v>20563.179024732919</v>
      </c>
      <c r="CB2052" s="14">
        <f>Таблица1[[#This Row],[Т3]]+Таблица1[[#This Row],[Y6, мм]]</f>
        <v>58935.644268852935</v>
      </c>
      <c r="CC2052" s="14">
        <f>Таблица1[[#This Row],[Т4]]+Таблица1[[#This Row],[Lдуг 6,мм]]</f>
        <v>21691.654545069981</v>
      </c>
      <c r="CD2052" s="14">
        <f>Таблица1[[#This Row],[Т5]]+Таблица1[[#This Row],[Lдуг 1,мм]]</f>
        <v>58982.898098186721</v>
      </c>
      <c r="CE2052" s="14">
        <f>Таблица1[[#This Row],[Т6]]+Таблица1[[#This Row],[Lпрям1, мм]]</f>
        <v>22081.949305475497</v>
      </c>
      <c r="CF2052" s="15">
        <f>Таблица1[[#This Row],[Т7]]+Таблица1[[#This Row],[Lдуг 2,мм]]</f>
        <v>59065.350634076705</v>
      </c>
      <c r="CG2052" s="14">
        <f>Таблица1[[#This Row],[Т8]]+Таблица1[[#This Row],[Lпрям2, мм]]</f>
        <v>25979.975695795129</v>
      </c>
      <c r="CH2052" s="14">
        <f>Таблица1[[#This Row],[Т9]]-Таблица1[[#This Row],[Т9]]</f>
        <v>0</v>
      </c>
      <c r="CI2052" s="50">
        <f>Таблица1[[#This Row],[Т9]]-Таблица1[[#This Row],[Т8]]</f>
        <v>36983.401328601205</v>
      </c>
      <c r="CJ2052" s="54">
        <f>Таблица1[[#This Row],[Т9]]-Таблица1[[#This Row],[Т7]]</f>
        <v>82.452535889984574</v>
      </c>
      <c r="CK2052" s="14">
        <f>Таблица1[[#This Row],[Т9]]-Таблица1[[#This Row],[Т6]]</f>
        <v>37373.696089006728</v>
      </c>
      <c r="CL2052" s="14">
        <f>Таблица1[[#This Row],[Т9]]-Таблица1[[#This Row],[Т5]]</f>
        <v>129.70636522377026</v>
      </c>
      <c r="CM2052" s="14">
        <f>Таблица1[[#This Row],[Т9]]-Таблица1[[#This Row],[Т4]]</f>
        <v>38502.171609343786</v>
      </c>
      <c r="CN2052" s="14">
        <f>Таблица1[[#This Row],[Т9]]-Таблица1[[#This Row],[Т3]]</f>
        <v>361.74655584332504</v>
      </c>
      <c r="CO2052" s="14">
        <f>Таблица1[[#This Row],[Т9]]-Таблица1[[#This Row],[Т2]]</f>
        <v>43982.703791531938</v>
      </c>
      <c r="CP2052" s="14">
        <f>Таблица1[[#This Row],[Т9]]-Таблица1[[#This Row],[Т1]]</f>
        <v>641.43027409299975</v>
      </c>
      <c r="CQ2052" s="14">
        <f>Таблица1[[#This Row],[Т9]]-Таблица1[[#This Row],[угол обхв6]]</f>
        <v>46985.592799947241</v>
      </c>
      <c r="CR2052" s="14">
        <f>Таблица1[[#This Row],[Т9]]-Таблица1[[#This Row],[угол обхв5]]</f>
        <v>1083.2077686466291</v>
      </c>
      <c r="CS2052" s="14">
        <f>Таблица1[[#This Row],[Т9]]-Таблица1[[#This Row],[угол обхв4]]</f>
        <v>59065.350634076705</v>
      </c>
      <c r="CT2052" s="14">
        <f>Таблица1[[#This Row],[Lкан_прям, мм]]+Таблица1[[#This Row],[Lкан_дуг, мм]]+Таблица1[[#This Row],[Lкан_леб,мм]]</f>
        <v>85045.326329871838</v>
      </c>
      <c r="CU2052" s="16">
        <f>Таблица1[[#This Row],[Lкан_леб,мм]]</f>
        <v>57982.142865430076</v>
      </c>
      <c r="CV2052" s="14">
        <f>2534431-(Таблица1[[#This Row],[Т23]]+Таблица1[[#This Row],[угол обхв3]])</f>
        <v>2449037.8165355581</v>
      </c>
      <c r="CW2052" s="50">
        <f>SUM(X2052:AC2052,AD2052:AI2052)-Таблица1[[#This Row],[lподв_min, мм]]</f>
        <v>23165.157075168816</v>
      </c>
      <c r="CX2052" s="17">
        <f>CW2491-Таблица1[[#This Row],[Суммарная длина каната]]</f>
        <v>-2427131.9080823301</v>
      </c>
    </row>
    <row r="2053" spans="1:102" x14ac:dyDescent="0.25">
      <c r="A2053" s="21">
        <v>2052</v>
      </c>
      <c r="B2053" s="10">
        <v>52.638163265306112</v>
      </c>
      <c r="C2053" s="10">
        <v>85.513877551020443</v>
      </c>
      <c r="D2053" s="11">
        <v>12822.063768841334</v>
      </c>
      <c r="E2053" s="11">
        <v>13788.592076700032</v>
      </c>
      <c r="F2053" s="11">
        <v>12744.105413450718</v>
      </c>
      <c r="G2053" s="11">
        <v>13905.397448257982</v>
      </c>
      <c r="H2053" s="11">
        <v>13230.063278841335</v>
      </c>
      <c r="I2053" s="11">
        <v>9855.628734027081</v>
      </c>
      <c r="J2053" s="11">
        <v>3932.9633426729501</v>
      </c>
      <c r="K2053" s="11">
        <v>25979.975695785826</v>
      </c>
      <c r="L2053" s="11">
        <v>1083.2077686559323</v>
      </c>
      <c r="M2053" s="11">
        <v>57982.142865430076</v>
      </c>
      <c r="N2053" s="11">
        <v>6109.2893748439546</v>
      </c>
      <c r="O2053" s="11">
        <v>20144.308296279403</v>
      </c>
      <c r="P2053" s="43">
        <v>9019.8188921774927</v>
      </c>
      <c r="Q2053" s="11">
        <v>19563.311454980125</v>
      </c>
      <c r="R2053" s="11">
        <v>12558.195552499712</v>
      </c>
      <c r="S2053" s="11">
        <v>15378.08462603919</v>
      </c>
      <c r="T2053" s="11">
        <v>13516.752832867243</v>
      </c>
      <c r="U2053" s="11">
        <v>14367.896059357501</v>
      </c>
      <c r="V2053" s="11">
        <v>12822.063768841334</v>
      </c>
      <c r="W2053" s="11">
        <v>13788.592076700032</v>
      </c>
      <c r="X2053" s="12">
        <v>0</v>
      </c>
      <c r="Y2053" s="12">
        <v>428.20309765767439</v>
      </c>
      <c r="Z2053" s="12">
        <v>274.14492189773335</v>
      </c>
      <c r="AA2053" s="44">
        <v>232.0401906195585</v>
      </c>
      <c r="AB2053" s="45">
        <v>47.253829333786406</v>
      </c>
      <c r="AC2053" s="12">
        <v>101.56572914717968</v>
      </c>
      <c r="AD2053" s="12">
        <v>12079.757834129463</v>
      </c>
      <c r="AE2053" s="12">
        <v>2967.9520550153015</v>
      </c>
      <c r="AF2053" s="12">
        <v>5480.5321821881489</v>
      </c>
      <c r="AG2053" s="44">
        <v>1128.475520337061</v>
      </c>
      <c r="AH2053" s="45">
        <v>390.29476040551884</v>
      </c>
      <c r="AI2053" s="12">
        <v>3932.9633437103339</v>
      </c>
      <c r="AJ2053" s="12">
        <v>-48.843979328164515</v>
      </c>
      <c r="AK2053" s="12">
        <v>11.288938000788844</v>
      </c>
      <c r="AL2053" s="12">
        <v>49.787337509817533</v>
      </c>
      <c r="AM2053" s="44">
        <v>82.372934568424924</v>
      </c>
      <c r="AN2053" s="45">
        <v>75.737039993284128</v>
      </c>
      <c r="AO2053" s="12">
        <v>89.999999854319043</v>
      </c>
      <c r="AP2053" s="12">
        <v>-2147.7323610013082</v>
      </c>
      <c r="AQ2053" s="12">
        <v>6189.1581553552633</v>
      </c>
      <c r="AR2053" s="12">
        <v>9331.3894640569088</v>
      </c>
      <c r="AS2053" s="44">
        <v>12962.585957841948</v>
      </c>
      <c r="AT2053" s="45">
        <v>13121.32934868855</v>
      </c>
      <c r="AU2053" s="12">
        <v>13230.063768841334</v>
      </c>
      <c r="AV2053" s="12">
        <v>11317.723147707449</v>
      </c>
      <c r="AW2053" s="12">
        <v>20544.414504553704</v>
      </c>
      <c r="AX2053" s="12">
        <v>19826.727055768562</v>
      </c>
      <c r="AY2053" s="44">
        <v>15432.236265600175</v>
      </c>
      <c r="AZ2053" s="45">
        <v>14267.376070499648</v>
      </c>
      <c r="BA2053" s="12">
        <v>13788.592077737418</v>
      </c>
      <c r="BB2053" s="12">
        <v>5802.0978978569074</v>
      </c>
      <c r="BC2053" s="12">
        <v>9099.687672688804</v>
      </c>
      <c r="BD2053" s="12">
        <v>12869.766124379128</v>
      </c>
      <c r="BE2053" s="44">
        <v>13112.362427525008</v>
      </c>
      <c r="BF2053" s="45">
        <v>13217.487253020026</v>
      </c>
      <c r="BG2053" s="12">
        <v>13230.063778841335</v>
      </c>
      <c r="BH2053" s="12">
        <v>20412.817879844901</v>
      </c>
      <c r="BI2053" s="12">
        <v>19963.417663254422</v>
      </c>
      <c r="BJ2053" s="12">
        <v>15641.500226827629</v>
      </c>
      <c r="BK2053" s="44">
        <v>14313.744419796516</v>
      </c>
      <c r="BL2053" s="45">
        <v>13889.112065557887</v>
      </c>
      <c r="BM2053" s="12">
        <v>9855.6287340270828</v>
      </c>
      <c r="BN2053" s="12">
        <v>0</v>
      </c>
      <c r="BO2053" s="12">
        <v>60.132917328953354</v>
      </c>
      <c r="BP2053" s="12">
        <v>38.498399509028687</v>
      </c>
      <c r="BQ2053" s="48">
        <v>32.585597058607398</v>
      </c>
      <c r="BR2053" s="49">
        <v>6.6358945751408021</v>
      </c>
      <c r="BS2053" s="13">
        <v>14.262959861034915</v>
      </c>
      <c r="BT2053" s="12">
        <v>347.85713456992266</v>
      </c>
      <c r="BV2053" s="14">
        <f>Таблица1[[#This Row],[Lкан_леб,мм]]</f>
        <v>57982.142865430076</v>
      </c>
      <c r="BW2053" s="50">
        <f>Таблица1[[#This Row],[угол обхв4]]+Таблица1[[#This Row],[Lдуг 3,мм]]</f>
        <v>12079.757834129463</v>
      </c>
      <c r="BX2053" s="54">
        <f>Таблица1[[#This Row],[угол обхв5]]+Таблица1[[#This Row],[Y5, мм]]</f>
        <v>58410.345963087748</v>
      </c>
      <c r="BY2053" s="14">
        <f>Таблица1[[#This Row],[угол обхв6]]+Таблица1[[#This Row],[Lдуг 4,мм]]</f>
        <v>15047.709889144764</v>
      </c>
      <c r="BZ2053" s="14">
        <f>Таблица1[[#This Row],[Т1]]+Таблица1[[#This Row],[X6, мм]]</f>
        <v>58684.490884985484</v>
      </c>
      <c r="CA2053" s="14">
        <f>Таблица1[[#This Row],[Т2]]+Таблица1[[#This Row],[Lдуг 5,мм]]</f>
        <v>20528.242071332912</v>
      </c>
      <c r="CB2053" s="14">
        <f>Таблица1[[#This Row],[Т3]]+Таблица1[[#This Row],[Y6, мм]]</f>
        <v>58916.531075605046</v>
      </c>
      <c r="CC2053" s="14">
        <f>Таблица1[[#This Row],[Т4]]+Таблица1[[#This Row],[Lдуг 6,мм]]</f>
        <v>21656.717591669974</v>
      </c>
      <c r="CD2053" s="14">
        <f>Таблица1[[#This Row],[Т5]]+Таблица1[[#This Row],[Lдуг 1,мм]]</f>
        <v>58963.784904938831</v>
      </c>
      <c r="CE2053" s="14">
        <f>Таблица1[[#This Row],[Т6]]+Таблица1[[#This Row],[Lпрям1, мм]]</f>
        <v>22047.012352075493</v>
      </c>
      <c r="CF2053" s="15">
        <f>Таблица1[[#This Row],[Т7]]+Таблица1[[#This Row],[Lдуг 2,мм]]</f>
        <v>59065.350634086011</v>
      </c>
      <c r="CG2053" s="14">
        <f>Таблица1[[#This Row],[Т8]]+Таблица1[[#This Row],[Lпрям2, мм]]</f>
        <v>25979.975695785826</v>
      </c>
      <c r="CH2053" s="14">
        <f>Таблица1[[#This Row],[Т9]]-Таблица1[[#This Row],[Т9]]</f>
        <v>0</v>
      </c>
      <c r="CI2053" s="50">
        <f>Таблица1[[#This Row],[Т9]]-Таблица1[[#This Row],[Т8]]</f>
        <v>37018.338282010518</v>
      </c>
      <c r="CJ2053" s="54">
        <f>Таблица1[[#This Row],[Т9]]-Таблица1[[#This Row],[Т7]]</f>
        <v>101.56572914717981</v>
      </c>
      <c r="CK2053" s="14">
        <f>Таблица1[[#This Row],[Т9]]-Таблица1[[#This Row],[Т6]]</f>
        <v>37408.633042416041</v>
      </c>
      <c r="CL2053" s="14">
        <f>Таблица1[[#This Row],[Т9]]-Таблица1[[#This Row],[Т5]]</f>
        <v>148.8195584809655</v>
      </c>
      <c r="CM2053" s="14">
        <f>Таблица1[[#This Row],[Т9]]-Таблица1[[#This Row],[Т4]]</f>
        <v>38537.108562753099</v>
      </c>
      <c r="CN2053" s="14">
        <f>Таблица1[[#This Row],[Т9]]-Таблица1[[#This Row],[Т3]]</f>
        <v>380.85974910052755</v>
      </c>
      <c r="CO2053" s="14">
        <f>Таблица1[[#This Row],[Т9]]-Таблица1[[#This Row],[Т2]]</f>
        <v>44017.640744941251</v>
      </c>
      <c r="CP2053" s="14">
        <f>Таблица1[[#This Row],[Т9]]-Таблица1[[#This Row],[Т1]]</f>
        <v>655.00467099826346</v>
      </c>
      <c r="CQ2053" s="14">
        <f>Таблица1[[#This Row],[Т9]]-Таблица1[[#This Row],[угол обхв6]]</f>
        <v>46985.592799956547</v>
      </c>
      <c r="CR2053" s="14">
        <f>Таблица1[[#This Row],[Т9]]-Таблица1[[#This Row],[угол обхв5]]</f>
        <v>1083.2077686559351</v>
      </c>
      <c r="CS2053" s="14">
        <f>Таблица1[[#This Row],[Т9]]-Таблица1[[#This Row],[угол обхв4]]</f>
        <v>59065.350634086011</v>
      </c>
      <c r="CT2053" s="14">
        <f>Таблица1[[#This Row],[Lкан_прям, мм]]+Таблица1[[#This Row],[Lкан_дуг, мм]]+Таблица1[[#This Row],[Lкан_леб,мм]]</f>
        <v>85045.326329871838</v>
      </c>
      <c r="CU2053" s="16">
        <f>Таблица1[[#This Row],[Lкан_леб,мм]]</f>
        <v>57982.142865430076</v>
      </c>
      <c r="CV2053" s="14">
        <f>2534431-(Таблица1[[#This Row],[Т23]]+Таблица1[[#This Row],[угол обхв3]])</f>
        <v>2449037.8165355581</v>
      </c>
      <c r="CW2053" s="50">
        <f>SUM(X2053:AC2053,AD2053:AI2053)-Таблица1[[#This Row],[lподв_min, мм]]</f>
        <v>23130.220121768813</v>
      </c>
      <c r="CX2053" s="17">
        <f>CW2492-Таблица1[[#This Row],[Суммарная длина каната]]</f>
        <v>-2427185.2885857946</v>
      </c>
    </row>
    <row r="2054" spans="1:102" x14ac:dyDescent="0.25">
      <c r="A2054" s="21">
        <v>2053</v>
      </c>
      <c r="B2054" s="10">
        <v>52.638163265306112</v>
      </c>
      <c r="C2054" s="10">
        <v>88.197959183673518</v>
      </c>
      <c r="D2054" s="11">
        <v>13070.361158566777</v>
      </c>
      <c r="E2054" s="11">
        <v>14076.7260788616</v>
      </c>
      <c r="F2054" s="11">
        <v>12987.018458926934</v>
      </c>
      <c r="G2054" s="11">
        <v>14189.752599717294</v>
      </c>
      <c r="H2054" s="11">
        <v>13478.360668566776</v>
      </c>
      <c r="I2054" s="11">
        <v>10107.492261995319</v>
      </c>
      <c r="J2054" s="11">
        <v>3969.2338168662804</v>
      </c>
      <c r="K2054" s="11">
        <v>25979.975695776342</v>
      </c>
      <c r="L2054" s="11">
        <v>1083.2077686654143</v>
      </c>
      <c r="M2054" s="11">
        <v>57982.142865430076</v>
      </c>
      <c r="N2054" s="11">
        <v>6109.2893748439546</v>
      </c>
      <c r="O2054" s="11">
        <v>20144.308296279403</v>
      </c>
      <c r="P2054" s="43">
        <v>9001.8637078380361</v>
      </c>
      <c r="Q2054" s="11">
        <v>19667.055093634677</v>
      </c>
      <c r="R2054" s="11">
        <v>12732.348191369123</v>
      </c>
      <c r="S2054" s="11">
        <v>15652.118167836989</v>
      </c>
      <c r="T2054" s="11">
        <v>13737.159910518702</v>
      </c>
      <c r="U2054" s="11">
        <v>14687.926066096021</v>
      </c>
      <c r="V2054" s="11">
        <v>13070.361158566777</v>
      </c>
      <c r="W2054" s="11">
        <v>14076.7260788616</v>
      </c>
      <c r="X2054" s="12">
        <v>0</v>
      </c>
      <c r="Y2054" s="12">
        <v>414.53110939576106</v>
      </c>
      <c r="Z2054" s="12">
        <v>268.70371691174932</v>
      </c>
      <c r="AA2054" s="44">
        <v>232.04019061955947</v>
      </c>
      <c r="AB2054" s="45">
        <v>47.253829333787486</v>
      </c>
      <c r="AC2054" s="12">
        <v>120.67892240455683</v>
      </c>
      <c r="AD2054" s="12">
        <v>12079.757834129463</v>
      </c>
      <c r="AE2054" s="12">
        <v>2931.6815808219699</v>
      </c>
      <c r="AF2054" s="12">
        <v>5480.5321821881489</v>
      </c>
      <c r="AG2054" s="44">
        <v>1128.4755203370587</v>
      </c>
      <c r="AH2054" s="45">
        <v>390.29476040551634</v>
      </c>
      <c r="AI2054" s="12">
        <v>3969.233817894185</v>
      </c>
      <c r="AJ2054" s="12">
        <v>-48.843979328164515</v>
      </c>
      <c r="AK2054" s="12">
        <v>9.36896931216131</v>
      </c>
      <c r="AL2054" s="12">
        <v>47.10325587716445</v>
      </c>
      <c r="AM2054" s="44">
        <v>79.688852935771976</v>
      </c>
      <c r="AN2054" s="45">
        <v>73.052958360631024</v>
      </c>
      <c r="AO2054" s="12">
        <v>89.999999855650287</v>
      </c>
      <c r="AP2054" s="12">
        <v>-2147.7323610013082</v>
      </c>
      <c r="AQ2054" s="12">
        <v>6175.70835702566</v>
      </c>
      <c r="AR2054" s="12">
        <v>9300.7569925174485</v>
      </c>
      <c r="AS2054" s="44">
        <v>13133.759086355944</v>
      </c>
      <c r="AT2054" s="45">
        <v>13346.87747945599</v>
      </c>
      <c r="AU2054" s="12">
        <v>13478.361158566777</v>
      </c>
      <c r="AV2054" s="12">
        <v>11317.723147707449</v>
      </c>
      <c r="AW2054" s="12">
        <v>20546.865768953736</v>
      </c>
      <c r="AX2054" s="12">
        <v>19944.772223775308</v>
      </c>
      <c r="AY2054" s="44">
        <v>15725.147568668976</v>
      </c>
      <c r="AZ2054" s="45">
        <v>14568.999096893152</v>
      </c>
      <c r="BA2054" s="12">
        <v>14076.726079889508</v>
      </c>
      <c r="BB2054" s="12">
        <v>5802.0978978569074</v>
      </c>
      <c r="BC2054" s="12">
        <v>9068.2826900197415</v>
      </c>
      <c r="BD2054" s="12">
        <v>13031.241476048539</v>
      </c>
      <c r="BE2054" s="44">
        <v>13335.749015531881</v>
      </c>
      <c r="BF2054" s="45">
        <v>13460.64358962949</v>
      </c>
      <c r="BG2054" s="12">
        <v>13478.361168566778</v>
      </c>
      <c r="BH2054" s="12">
        <v>20412.817879844901</v>
      </c>
      <c r="BI2054" s="12">
        <v>20069.612566309006</v>
      </c>
      <c r="BJ2054" s="12">
        <v>15929.835297977623</v>
      </c>
      <c r="BK2054" s="44">
        <v>14614.896665264032</v>
      </c>
      <c r="BL2054" s="45">
        <v>14195.653048064467</v>
      </c>
      <c r="BM2054" s="12">
        <v>10107.492261995321</v>
      </c>
      <c r="BN2054" s="12">
        <v>0</v>
      </c>
      <c r="BO2054" s="12">
        <v>58.212948640325827</v>
      </c>
      <c r="BP2054" s="12">
        <v>37.734286565003138</v>
      </c>
      <c r="BQ2054" s="48">
        <v>32.585597058607533</v>
      </c>
      <c r="BR2054" s="49">
        <v>6.6358945751409548</v>
      </c>
      <c r="BS2054" s="13">
        <v>16.94704149501926</v>
      </c>
      <c r="BT2054" s="12">
        <v>347.85713456992266</v>
      </c>
      <c r="BV2054" s="14">
        <f>Таблица1[[#This Row],[Lкан_леб,мм]]</f>
        <v>57982.142865430076</v>
      </c>
      <c r="BW2054" s="50">
        <f>Таблица1[[#This Row],[угол обхв4]]+Таблица1[[#This Row],[Lдуг 3,мм]]</f>
        <v>12079.757834129463</v>
      </c>
      <c r="BX2054" s="54">
        <f>Таблица1[[#This Row],[угол обхв5]]+Таблица1[[#This Row],[Y5, мм]]</f>
        <v>58396.673974825841</v>
      </c>
      <c r="BY2054" s="14">
        <f>Таблица1[[#This Row],[угол обхв6]]+Таблица1[[#This Row],[Lдуг 4,мм]]</f>
        <v>15011.439414951434</v>
      </c>
      <c r="BZ2054" s="14">
        <f>Таблица1[[#This Row],[Т1]]+Таблица1[[#This Row],[X6, мм]]</f>
        <v>58665.377691737587</v>
      </c>
      <c r="CA2054" s="14">
        <f>Таблица1[[#This Row],[Т2]]+Таблица1[[#This Row],[Lдуг 5,мм]]</f>
        <v>20491.971597139582</v>
      </c>
      <c r="CB2054" s="14">
        <f>Таблица1[[#This Row],[Т3]]+Таблица1[[#This Row],[Y6, мм]]</f>
        <v>58897.417882357149</v>
      </c>
      <c r="CC2054" s="14">
        <f>Таблица1[[#This Row],[Т4]]+Таблица1[[#This Row],[Lдуг 6,мм]]</f>
        <v>21620.44711747664</v>
      </c>
      <c r="CD2054" s="14">
        <f>Таблица1[[#This Row],[Т5]]+Таблица1[[#This Row],[Lдуг 1,мм]]</f>
        <v>58944.671711690935</v>
      </c>
      <c r="CE2054" s="14">
        <f>Таблица1[[#This Row],[Т6]]+Таблица1[[#This Row],[Lпрям1, мм]]</f>
        <v>22010.741877882156</v>
      </c>
      <c r="CF2054" s="15">
        <f>Таблица1[[#This Row],[Т7]]+Таблица1[[#This Row],[Lдуг 2,мм]]</f>
        <v>59065.350634095492</v>
      </c>
      <c r="CG2054" s="14">
        <f>Таблица1[[#This Row],[Т8]]+Таблица1[[#This Row],[Lпрям2, мм]]</f>
        <v>25979.975695776342</v>
      </c>
      <c r="CH2054" s="14">
        <f>Таблица1[[#This Row],[Т9]]-Таблица1[[#This Row],[Т9]]</f>
        <v>0</v>
      </c>
      <c r="CI2054" s="50">
        <f>Таблица1[[#This Row],[Т9]]-Таблица1[[#This Row],[Т8]]</f>
        <v>37054.608756213333</v>
      </c>
      <c r="CJ2054" s="54">
        <f>Таблица1[[#This Row],[Т9]]-Таблица1[[#This Row],[Т7]]</f>
        <v>120.67892240455694</v>
      </c>
      <c r="CK2054" s="14">
        <f>Таблица1[[#This Row],[Т9]]-Таблица1[[#This Row],[Т6]]</f>
        <v>37444.903516618855</v>
      </c>
      <c r="CL2054" s="14">
        <f>Таблица1[[#This Row],[Т9]]-Таблица1[[#This Row],[Т5]]</f>
        <v>167.93275173834263</v>
      </c>
      <c r="CM2054" s="14">
        <f>Таблица1[[#This Row],[Т9]]-Таблица1[[#This Row],[Т4]]</f>
        <v>38573.379036955914</v>
      </c>
      <c r="CN2054" s="14">
        <f>Таблица1[[#This Row],[Т9]]-Таблица1[[#This Row],[Т3]]</f>
        <v>399.97294235790469</v>
      </c>
      <c r="CO2054" s="14">
        <f>Таблица1[[#This Row],[Т9]]-Таблица1[[#This Row],[Т2]]</f>
        <v>44053.911219144058</v>
      </c>
      <c r="CP2054" s="14">
        <f>Таблица1[[#This Row],[Т9]]-Таблица1[[#This Row],[Т1]]</f>
        <v>668.67665926965128</v>
      </c>
      <c r="CQ2054" s="14">
        <f>Таблица1[[#This Row],[Т9]]-Таблица1[[#This Row],[угол обхв6]]</f>
        <v>46985.592799966027</v>
      </c>
      <c r="CR2054" s="14">
        <f>Таблица1[[#This Row],[Т9]]-Таблица1[[#This Row],[угол обхв5]]</f>
        <v>1083.2077686654156</v>
      </c>
      <c r="CS2054" s="14">
        <f>Таблица1[[#This Row],[Т9]]-Таблица1[[#This Row],[угол обхв4]]</f>
        <v>59065.350634095492</v>
      </c>
      <c r="CT2054" s="14">
        <f>Таблица1[[#This Row],[Lкан_прям, мм]]+Таблица1[[#This Row],[Lкан_дуг, мм]]+Таблица1[[#This Row],[Lкан_леб,мм]]</f>
        <v>85045.326329871838</v>
      </c>
      <c r="CU2054" s="16">
        <f>Таблица1[[#This Row],[Lкан_леб,мм]]</f>
        <v>57982.142865430076</v>
      </c>
      <c r="CV2054" s="14">
        <f>2534431-(Таблица1[[#This Row],[Т23]]+Таблица1[[#This Row],[угол обхв3]])</f>
        <v>2449037.8165355581</v>
      </c>
      <c r="CW2054" s="50">
        <f>SUM(X2054:AC2054,AD2054:AI2054)-Таблица1[[#This Row],[lподв_min, мм]]</f>
        <v>23093.949647575475</v>
      </c>
      <c r="CX2054" s="17">
        <f>CW2493-Таблица1[[#This Row],[Суммарная длина каната]]</f>
        <v>-2427238.7816694649</v>
      </c>
    </row>
    <row r="2055" spans="1:102" x14ac:dyDescent="0.25">
      <c r="A2055" s="21">
        <v>2054</v>
      </c>
      <c r="B2055" s="10">
        <v>52.638163265306112</v>
      </c>
      <c r="C2055" s="10">
        <v>90.88204081632658</v>
      </c>
      <c r="D2055" s="11">
        <v>13304.893140315562</v>
      </c>
      <c r="E2055" s="11">
        <v>14376.171477028111</v>
      </c>
      <c r="F2055" s="11">
        <v>13216.348962994629</v>
      </c>
      <c r="G2055" s="11">
        <v>14485.171149791653</v>
      </c>
      <c r="H2055" s="11">
        <v>13712.892650315562</v>
      </c>
      <c r="I2055" s="11">
        <v>10369.364643032684</v>
      </c>
      <c r="J2055" s="11">
        <v>4006.8068339954266</v>
      </c>
      <c r="K2055" s="11">
        <v>25979.975695766716</v>
      </c>
      <c r="L2055" s="11">
        <v>1083.2077686750501</v>
      </c>
      <c r="M2055" s="11">
        <v>57982.142865430076</v>
      </c>
      <c r="N2055" s="11">
        <v>6109.2893748439546</v>
      </c>
      <c r="O2055" s="11">
        <v>20144.308296279403</v>
      </c>
      <c r="P2055" s="43">
        <v>8979.0700181722677</v>
      </c>
      <c r="Q2055" s="11">
        <v>19769.844095562759</v>
      </c>
      <c r="R2055" s="11">
        <v>12893.477074158982</v>
      </c>
      <c r="S2055" s="11">
        <v>15934.006455614817</v>
      </c>
      <c r="T2055" s="11">
        <v>13942.338522241975</v>
      </c>
      <c r="U2055" s="11">
        <v>15017.926403040128</v>
      </c>
      <c r="V2055" s="11">
        <v>13304.893140315562</v>
      </c>
      <c r="W2055" s="11">
        <v>14376.171477028111</v>
      </c>
      <c r="X2055" s="12">
        <v>0</v>
      </c>
      <c r="Y2055" s="12">
        <v>400.75411277475604</v>
      </c>
      <c r="Z2055" s="12">
        <v>263.36752028485739</v>
      </c>
      <c r="AA2055" s="44">
        <v>232.0401906195585</v>
      </c>
      <c r="AB2055" s="45">
        <v>47.253829333785944</v>
      </c>
      <c r="AC2055" s="12">
        <v>139.79211566209233</v>
      </c>
      <c r="AD2055" s="12">
        <v>12079.757834129463</v>
      </c>
      <c r="AE2055" s="12">
        <v>2894.1085636928378</v>
      </c>
      <c r="AF2055" s="12">
        <v>5480.532182188148</v>
      </c>
      <c r="AG2055" s="44">
        <v>1128.4755203370598</v>
      </c>
      <c r="AH2055" s="45">
        <v>390.29476040551822</v>
      </c>
      <c r="AI2055" s="12">
        <v>4006.8068350136909</v>
      </c>
      <c r="AJ2055" s="12">
        <v>-48.843979328164515</v>
      </c>
      <c r="AK2055" s="12">
        <v>7.4342542122848707</v>
      </c>
      <c r="AL2055" s="12">
        <v>44.419174244511403</v>
      </c>
      <c r="AM2055" s="44">
        <v>77.004771303118801</v>
      </c>
      <c r="AN2055" s="45">
        <v>70.368876727978062</v>
      </c>
      <c r="AO2055" s="12">
        <v>89.9999998570039</v>
      </c>
      <c r="AP2055" s="12">
        <v>-2147.7323610013082</v>
      </c>
      <c r="AQ2055" s="12">
        <v>6162.0798595579918</v>
      </c>
      <c r="AR2055" s="12">
        <v>9264.630198292205</v>
      </c>
      <c r="AS2055" s="44">
        <v>13291.027702190258</v>
      </c>
      <c r="AT2055" s="45">
        <v>13558.053483351721</v>
      </c>
      <c r="AU2055" s="12">
        <v>13712.89314031556</v>
      </c>
      <c r="AV2055" s="12">
        <v>11317.723147707449</v>
      </c>
      <c r="AW2055" s="12">
        <v>20548.878642107738</v>
      </c>
      <c r="AX2055" s="12">
        <v>20061.253401402275</v>
      </c>
      <c r="AY2055" s="44">
        <v>16025.753380096983</v>
      </c>
      <c r="AZ2055" s="45">
        <v>14880.853397363895</v>
      </c>
      <c r="BA2055" s="12">
        <v>14376.171478046377</v>
      </c>
      <c r="BB2055" s="12">
        <v>5802.0978978569074</v>
      </c>
      <c r="BC2055" s="12">
        <v>9031.8605028863039</v>
      </c>
      <c r="BD2055" s="12">
        <v>13179.037254278919</v>
      </c>
      <c r="BE2055" s="44">
        <v>13544.787894210698</v>
      </c>
      <c r="BF2055" s="45">
        <v>13689.178179205814</v>
      </c>
      <c r="BG2055" s="12">
        <v>13712.893150315562</v>
      </c>
      <c r="BH2055" s="12">
        <v>20412.817879844901</v>
      </c>
      <c r="BI2055" s="12">
        <v>20174.414441391094</v>
      </c>
      <c r="BJ2055" s="12">
        <v>16225.415761454333</v>
      </c>
      <c r="BK2055" s="44">
        <v>14926.17947855796</v>
      </c>
      <c r="BL2055" s="45">
        <v>14513.244482704344</v>
      </c>
      <c r="BM2055" s="12">
        <v>10369.364643032686</v>
      </c>
      <c r="BN2055" s="12">
        <v>0</v>
      </c>
      <c r="BO2055" s="12">
        <v>56.278233540449385</v>
      </c>
      <c r="BP2055" s="12">
        <v>36.984920032226526</v>
      </c>
      <c r="BQ2055" s="48">
        <v>32.585597058607398</v>
      </c>
      <c r="BR2055" s="49">
        <v>6.635894575140739</v>
      </c>
      <c r="BS2055" s="13">
        <v>19.631123129025841</v>
      </c>
      <c r="BT2055" s="12">
        <v>347.85713456992266</v>
      </c>
      <c r="BV2055" s="14">
        <f>Таблица1[[#This Row],[Lкан_леб,мм]]</f>
        <v>57982.142865430076</v>
      </c>
      <c r="BW2055" s="50">
        <f>Таблица1[[#This Row],[угол обхв4]]+Таблица1[[#This Row],[Lдуг 3,мм]]</f>
        <v>12079.757834129463</v>
      </c>
      <c r="BX2055" s="54">
        <f>Таблица1[[#This Row],[угол обхв5]]+Таблица1[[#This Row],[Y5, мм]]</f>
        <v>58382.89697820483</v>
      </c>
      <c r="BY2055" s="14">
        <f>Таблица1[[#This Row],[угол обхв6]]+Таблица1[[#This Row],[Lдуг 4,мм]]</f>
        <v>14973.866397822301</v>
      </c>
      <c r="BZ2055" s="14">
        <f>Таблица1[[#This Row],[Т1]]+Таблица1[[#This Row],[X6, мм]]</f>
        <v>58646.264498489691</v>
      </c>
      <c r="CA2055" s="14">
        <f>Таблица1[[#This Row],[Т2]]+Таблица1[[#This Row],[Lдуг 5,мм]]</f>
        <v>20454.398580010449</v>
      </c>
      <c r="CB2055" s="14">
        <f>Таблица1[[#This Row],[Т3]]+Таблица1[[#This Row],[Y6, мм]]</f>
        <v>58878.304689109253</v>
      </c>
      <c r="CC2055" s="14">
        <f>Таблица1[[#This Row],[Т4]]+Таблица1[[#This Row],[Lдуг 6,мм]]</f>
        <v>21582.874100347508</v>
      </c>
      <c r="CD2055" s="14">
        <f>Таблица1[[#This Row],[Т5]]+Таблица1[[#This Row],[Lдуг 1,мм]]</f>
        <v>58925.558518443038</v>
      </c>
      <c r="CE2055" s="14">
        <f>Таблица1[[#This Row],[Т6]]+Таблица1[[#This Row],[Lпрям1, мм]]</f>
        <v>21973.168860753027</v>
      </c>
      <c r="CF2055" s="15">
        <f>Таблица1[[#This Row],[Т7]]+Таблица1[[#This Row],[Lдуг 2,мм]]</f>
        <v>59065.350634105132</v>
      </c>
      <c r="CG2055" s="14">
        <f>Таблица1[[#This Row],[Т8]]+Таблица1[[#This Row],[Lпрям2, мм]]</f>
        <v>25979.97569576672</v>
      </c>
      <c r="CH2055" s="14">
        <f>Таблица1[[#This Row],[Т9]]-Таблица1[[#This Row],[Т9]]</f>
        <v>0</v>
      </c>
      <c r="CI2055" s="50">
        <f>Таблица1[[#This Row],[Т9]]-Таблица1[[#This Row],[Т8]]</f>
        <v>37092.181773352102</v>
      </c>
      <c r="CJ2055" s="54">
        <f>Таблица1[[#This Row],[Т9]]-Таблица1[[#This Row],[Т7]]</f>
        <v>139.79211566209415</v>
      </c>
      <c r="CK2055" s="14">
        <f>Таблица1[[#This Row],[Т9]]-Таблица1[[#This Row],[Т6]]</f>
        <v>37482.476533757625</v>
      </c>
      <c r="CL2055" s="14">
        <f>Таблица1[[#This Row],[Т9]]-Таблица1[[#This Row],[Т5]]</f>
        <v>187.04594499587984</v>
      </c>
      <c r="CM2055" s="14">
        <f>Таблица1[[#This Row],[Т9]]-Таблица1[[#This Row],[Т4]]</f>
        <v>38610.952054094683</v>
      </c>
      <c r="CN2055" s="14">
        <f>Таблица1[[#This Row],[Т9]]-Таблица1[[#This Row],[Т3]]</f>
        <v>419.08613561544189</v>
      </c>
      <c r="CO2055" s="14">
        <f>Таблица1[[#This Row],[Т9]]-Таблица1[[#This Row],[Т2]]</f>
        <v>44091.484236282835</v>
      </c>
      <c r="CP2055" s="14">
        <f>Таблица1[[#This Row],[Т9]]-Таблица1[[#This Row],[Т1]]</f>
        <v>682.45365590030269</v>
      </c>
      <c r="CQ2055" s="14">
        <f>Таблица1[[#This Row],[Т9]]-Таблица1[[#This Row],[угол обхв6]]</f>
        <v>46985.592799975668</v>
      </c>
      <c r="CR2055" s="14">
        <f>Таблица1[[#This Row],[Т9]]-Таблица1[[#This Row],[угол обхв5]]</f>
        <v>1083.2077686750563</v>
      </c>
      <c r="CS2055" s="14">
        <f>Таблица1[[#This Row],[Т9]]-Таблица1[[#This Row],[угол обхв4]]</f>
        <v>59065.350634105132</v>
      </c>
      <c r="CT2055" s="14">
        <f>Таблица1[[#This Row],[Lкан_прям, мм]]+Таблица1[[#This Row],[Lкан_дуг, мм]]+Таблица1[[#This Row],[Lкан_леб,мм]]</f>
        <v>85045.326329871838</v>
      </c>
      <c r="CU2055" s="16">
        <f>Таблица1[[#This Row],[Lкан_леб,мм]]</f>
        <v>57982.142865430076</v>
      </c>
      <c r="CV2055" s="14">
        <f>2534431-(Таблица1[[#This Row],[Т23]]+Таблица1[[#This Row],[угол обхв3]])</f>
        <v>2449037.8165355581</v>
      </c>
      <c r="CW2055" s="50">
        <f>SUM(X2055:AC2055,AD2055:AI2055)-Таблица1[[#This Row],[lподв_min, мм]]</f>
        <v>23056.376630446342</v>
      </c>
      <c r="CX2055" s="17">
        <f>CW2494-Таблица1[[#This Row],[Суммарная длина каната]]</f>
        <v>-2427292.2745522093</v>
      </c>
    </row>
    <row r="2056" spans="1:102" x14ac:dyDescent="0.25">
      <c r="A2056" s="21">
        <v>2055</v>
      </c>
      <c r="B2056" s="10">
        <v>52.638163265306112</v>
      </c>
      <c r="C2056" s="10">
        <v>93.566122448979641</v>
      </c>
      <c r="D2056" s="11">
        <v>13525.145115222915</v>
      </c>
      <c r="E2056" s="11">
        <v>14686.271242419058</v>
      </c>
      <c r="F2056" s="11">
        <v>13431.593739622755</v>
      </c>
      <c r="G2056" s="11">
        <v>14791.004905218169</v>
      </c>
      <c r="H2056" s="11">
        <v>13933.144625222914</v>
      </c>
      <c r="I2056" s="11">
        <v>10640.621532138457</v>
      </c>
      <c r="J2056" s="11">
        <v>4045.6497102806015</v>
      </c>
      <c r="K2056" s="11">
        <v>25979.975695756937</v>
      </c>
      <c r="L2056" s="11">
        <v>1083.2077686848259</v>
      </c>
      <c r="M2056" s="11">
        <v>57982.142865430076</v>
      </c>
      <c r="N2056" s="11">
        <v>6109.2893748439546</v>
      </c>
      <c r="O2056" s="11">
        <v>20144.308296279403</v>
      </c>
      <c r="P2056" s="43">
        <v>8951.4878360046168</v>
      </c>
      <c r="Q2056" s="11">
        <v>19871.452926049198</v>
      </c>
      <c r="R2056" s="11">
        <v>13041.22865957592</v>
      </c>
      <c r="S2056" s="11">
        <v>16223.130983564637</v>
      </c>
      <c r="T2056" s="11">
        <v>14131.838474933842</v>
      </c>
      <c r="U2056" s="11">
        <v>15357.172999223039</v>
      </c>
      <c r="V2056" s="11">
        <v>13525.145115222915</v>
      </c>
      <c r="W2056" s="11">
        <v>14686.271242419058</v>
      </c>
      <c r="X2056" s="12">
        <v>0</v>
      </c>
      <c r="Y2056" s="12">
        <v>386.86416077905994</v>
      </c>
      <c r="Z2056" s="12">
        <v>258.1442790326563</v>
      </c>
      <c r="AA2056" s="44">
        <v>232.04019061955887</v>
      </c>
      <c r="AB2056" s="45">
        <v>47.253829333785497</v>
      </c>
      <c r="AC2056" s="12">
        <v>158.90530891976525</v>
      </c>
      <c r="AD2056" s="12">
        <v>12079.757834129463</v>
      </c>
      <c r="AE2056" s="12">
        <v>2855.2656874076538</v>
      </c>
      <c r="AF2056" s="12">
        <v>5480.5321821881489</v>
      </c>
      <c r="AG2056" s="44">
        <v>1128.4755203370614</v>
      </c>
      <c r="AH2056" s="45">
        <v>390.29476040551873</v>
      </c>
      <c r="AI2056" s="12">
        <v>4045.6497112890906</v>
      </c>
      <c r="AJ2056" s="12">
        <v>-48.843979328164515</v>
      </c>
      <c r="AK2056" s="12">
        <v>5.483676695145892</v>
      </c>
      <c r="AL2056" s="12">
        <v>41.735092611858335</v>
      </c>
      <c r="AM2056" s="44">
        <v>74.320689670465782</v>
      </c>
      <c r="AN2056" s="45">
        <v>67.684795095325114</v>
      </c>
      <c r="AO2056" s="12">
        <v>89.999999858376825</v>
      </c>
      <c r="AP2056" s="12">
        <v>-2147.7323610013082</v>
      </c>
      <c r="AQ2056" s="12">
        <v>6148.2787380912669</v>
      </c>
      <c r="AR2056" s="12">
        <v>9223.08834906636</v>
      </c>
      <c r="AS2056" s="44">
        <v>13434.046734064776</v>
      </c>
      <c r="AT2056" s="45">
        <v>13754.394008081268</v>
      </c>
      <c r="AU2056" s="12">
        <v>13933.145115222913</v>
      </c>
      <c r="AV2056" s="12">
        <v>11317.723147707449</v>
      </c>
      <c r="AW2056" s="12">
        <v>20550.441069585831</v>
      </c>
      <c r="AX2056" s="12">
        <v>20175.915011216788</v>
      </c>
      <c r="AY2056" s="44">
        <v>16333.394124980376</v>
      </c>
      <c r="AZ2056" s="45">
        <v>15202.254716111018</v>
      </c>
      <c r="BA2056" s="12">
        <v>14686.271243427549</v>
      </c>
      <c r="BB2056" s="12">
        <v>5802.0978978569074</v>
      </c>
      <c r="BC2056" s="12">
        <v>8990.4771992519291</v>
      </c>
      <c r="BD2056" s="12">
        <v>13312.829172637663</v>
      </c>
      <c r="BE2056" s="44">
        <v>13739.020400444986</v>
      </c>
      <c r="BF2056" s="45">
        <v>13902.589582075487</v>
      </c>
      <c r="BG2056" s="12">
        <v>13933.145125222914</v>
      </c>
      <c r="BH2056" s="12">
        <v>20412.817879844901</v>
      </c>
      <c r="BI2056" s="12">
        <v>20277.585699355626</v>
      </c>
      <c r="BJ2056" s="12">
        <v>16527.593068732225</v>
      </c>
      <c r="BK2056" s="44">
        <v>15246.909857807301</v>
      </c>
      <c r="BL2056" s="45">
        <v>14841.189525531081</v>
      </c>
      <c r="BM2056" s="12">
        <v>10640.621532138459</v>
      </c>
      <c r="BN2056" s="12">
        <v>0</v>
      </c>
      <c r="BO2056" s="12">
        <v>54.327656023310411</v>
      </c>
      <c r="BP2056" s="12">
        <v>36.251415916712439</v>
      </c>
      <c r="BQ2056" s="48">
        <v>32.585597058607448</v>
      </c>
      <c r="BR2056" s="49">
        <v>6.635894575140675</v>
      </c>
      <c r="BS2056" s="13">
        <v>22.315204763051725</v>
      </c>
      <c r="BT2056" s="12">
        <v>347.85713456992266</v>
      </c>
      <c r="BV2056" s="14">
        <f>Таблица1[[#This Row],[Lкан_леб,мм]]</f>
        <v>57982.142865430076</v>
      </c>
      <c r="BW2056" s="50">
        <f>Таблица1[[#This Row],[угол обхв4]]+Таблица1[[#This Row],[Lдуг 3,мм]]</f>
        <v>12079.757834129463</v>
      </c>
      <c r="BX2056" s="54">
        <f>Таблица1[[#This Row],[угол обхв5]]+Таблица1[[#This Row],[Y5, мм]]</f>
        <v>58369.007026209139</v>
      </c>
      <c r="BY2056" s="14">
        <f>Таблица1[[#This Row],[угол обхв6]]+Таблица1[[#This Row],[Lдуг 4,мм]]</f>
        <v>14935.023521537118</v>
      </c>
      <c r="BZ2056" s="14">
        <f>Таблица1[[#This Row],[Т1]]+Таблица1[[#This Row],[X6, мм]]</f>
        <v>58627.151305241794</v>
      </c>
      <c r="CA2056" s="14">
        <f>Таблица1[[#This Row],[Т2]]+Таблица1[[#This Row],[Lдуг 5,мм]]</f>
        <v>20415.555703725266</v>
      </c>
      <c r="CB2056" s="14">
        <f>Таблица1[[#This Row],[Т3]]+Таблица1[[#This Row],[Y6, мм]]</f>
        <v>58859.191495861356</v>
      </c>
      <c r="CC2056" s="14">
        <f>Таблица1[[#This Row],[Т4]]+Таблица1[[#This Row],[Lдуг 6,мм]]</f>
        <v>21544.031224062328</v>
      </c>
      <c r="CD2056" s="14">
        <f>Таблица1[[#This Row],[Т5]]+Таблица1[[#This Row],[Lдуг 1,мм]]</f>
        <v>58906.445325195142</v>
      </c>
      <c r="CE2056" s="14">
        <f>Таблица1[[#This Row],[Т6]]+Таблица1[[#This Row],[Lпрям1, мм]]</f>
        <v>21934.325984467847</v>
      </c>
      <c r="CF2056" s="15">
        <f>Таблица1[[#This Row],[Т7]]+Таблица1[[#This Row],[Lдуг 2,мм]]</f>
        <v>59065.350634114904</v>
      </c>
      <c r="CG2056" s="14">
        <f>Таблица1[[#This Row],[Т8]]+Таблица1[[#This Row],[Lпрям2, мм]]</f>
        <v>25979.975695756937</v>
      </c>
      <c r="CH2056" s="14">
        <f>Таблица1[[#This Row],[Т9]]-Таблица1[[#This Row],[Т9]]</f>
        <v>0</v>
      </c>
      <c r="CI2056" s="50">
        <f>Таблица1[[#This Row],[Т9]]-Таблица1[[#This Row],[Т8]]</f>
        <v>37131.024649647057</v>
      </c>
      <c r="CJ2056" s="54">
        <f>Таблица1[[#This Row],[Т9]]-Таблица1[[#This Row],[Т7]]</f>
        <v>158.90530891976232</v>
      </c>
      <c r="CK2056" s="14">
        <f>Таблица1[[#This Row],[Т9]]-Таблица1[[#This Row],[Т6]]</f>
        <v>37521.319410052572</v>
      </c>
      <c r="CL2056" s="14">
        <f>Таблица1[[#This Row],[Т9]]-Таблица1[[#This Row],[Т5]]</f>
        <v>206.15913825354801</v>
      </c>
      <c r="CM2056" s="14">
        <f>Таблица1[[#This Row],[Т9]]-Таблица1[[#This Row],[Т4]]</f>
        <v>38649.794930389638</v>
      </c>
      <c r="CN2056" s="14">
        <f>Таблица1[[#This Row],[Т9]]-Таблица1[[#This Row],[Т3]]</f>
        <v>438.19932887311006</v>
      </c>
      <c r="CO2056" s="14">
        <f>Таблица1[[#This Row],[Т9]]-Таблица1[[#This Row],[Т2]]</f>
        <v>44130.327112577783</v>
      </c>
      <c r="CP2056" s="14">
        <f>Таблица1[[#This Row],[Т9]]-Таблица1[[#This Row],[Т1]]</f>
        <v>696.34360790576466</v>
      </c>
      <c r="CQ2056" s="14">
        <f>Таблица1[[#This Row],[Т9]]-Таблица1[[#This Row],[угол обхв6]]</f>
        <v>46985.592799985439</v>
      </c>
      <c r="CR2056" s="14">
        <f>Таблица1[[#This Row],[Т9]]-Таблица1[[#This Row],[угол обхв5]]</f>
        <v>1083.2077686848279</v>
      </c>
      <c r="CS2056" s="14">
        <f>Таблица1[[#This Row],[Т9]]-Таблица1[[#This Row],[угол обхв4]]</f>
        <v>59065.350634114904</v>
      </c>
      <c r="CT2056" s="14">
        <f>Таблица1[[#This Row],[Lкан_прям, мм]]+Таблица1[[#This Row],[Lкан_дуг, мм]]+Таблица1[[#This Row],[Lкан_леб,мм]]</f>
        <v>85045.326329871838</v>
      </c>
      <c r="CU2056" s="16">
        <f>Таблица1[[#This Row],[Lкан_леб,мм]]</f>
        <v>57982.142865430076</v>
      </c>
      <c r="CV2056" s="14">
        <f>2534431-(Таблица1[[#This Row],[Т23]]+Таблица1[[#This Row],[угол обхв3]])</f>
        <v>2449037.8165355581</v>
      </c>
      <c r="CW2056" s="50">
        <f>SUM(X2056:AC2056,AD2056:AI2056)-Таблица1[[#This Row],[lподв_min, мм]]</f>
        <v>23017.533754161159</v>
      </c>
      <c r="CX2056" s="17">
        <f>CW2495-Таблица1[[#This Row],[Суммарная длина каната]]</f>
        <v>-2427345.6447000476</v>
      </c>
    </row>
    <row r="2057" spans="1:102" x14ac:dyDescent="0.25">
      <c r="A2057" s="21">
        <v>2056</v>
      </c>
      <c r="B2057" s="10">
        <v>52.638163265306112</v>
      </c>
      <c r="C2057" s="10">
        <v>96.250204081632717</v>
      </c>
      <c r="D2057" s="11">
        <v>13730.633816932559</v>
      </c>
      <c r="E2057" s="11">
        <v>15006.344968950616</v>
      </c>
      <c r="F2057" s="11">
        <v>13632.280509010176</v>
      </c>
      <c r="G2057" s="11">
        <v>15106.582820188183</v>
      </c>
      <c r="H2057" s="11">
        <v>14138.633326932559</v>
      </c>
      <c r="I2057" s="11">
        <v>10920.616988831913</v>
      </c>
      <c r="J2057" s="11">
        <v>4085.7279801187028</v>
      </c>
      <c r="K2057" s="11">
        <v>25979.975695747042</v>
      </c>
      <c r="L2057" s="11">
        <v>1083.2077686947214</v>
      </c>
      <c r="M2057" s="11">
        <v>57982.142865430076</v>
      </c>
      <c r="N2057" s="11">
        <v>6109.2893748439546</v>
      </c>
      <c r="O2057" s="11">
        <v>20144.308296279403</v>
      </c>
      <c r="P2057" s="43">
        <v>8919.1776808408922</v>
      </c>
      <c r="Q2057" s="11">
        <v>19971.658639854584</v>
      </c>
      <c r="R2057" s="11">
        <v>13175.278758153077</v>
      </c>
      <c r="S2057" s="11">
        <v>16518.857368466084</v>
      </c>
      <c r="T2057" s="11">
        <v>14305.243976855358</v>
      </c>
      <c r="U2057" s="11">
        <v>15704.921495977895</v>
      </c>
      <c r="V2057" s="11">
        <v>13730.633816932559</v>
      </c>
      <c r="W2057" s="11">
        <v>15006.344968950616</v>
      </c>
      <c r="X2057" s="12">
        <v>0</v>
      </c>
      <c r="Y2057" s="12">
        <v>372.85272245661474</v>
      </c>
      <c r="Z2057" s="12">
        <v>253.04252410720434</v>
      </c>
      <c r="AA2057" s="44">
        <v>232.04019061955847</v>
      </c>
      <c r="AB2057" s="45">
        <v>47.253829333787031</v>
      </c>
      <c r="AC2057" s="12">
        <v>178.01850217755685</v>
      </c>
      <c r="AD2057" s="12">
        <v>12079.757834129463</v>
      </c>
      <c r="AE2057" s="12">
        <v>2815.1874175695571</v>
      </c>
      <c r="AF2057" s="12">
        <v>5480.5321821881498</v>
      </c>
      <c r="AG2057" s="44">
        <v>1128.475520337061</v>
      </c>
      <c r="AH2057" s="45">
        <v>390.29476040551532</v>
      </c>
      <c r="AI2057" s="12">
        <v>4085.7279811172998</v>
      </c>
      <c r="AJ2057" s="12">
        <v>-48.843979328164515</v>
      </c>
      <c r="AK2057" s="12">
        <v>3.516038752047927</v>
      </c>
      <c r="AL2057" s="12">
        <v>39.051010979205273</v>
      </c>
      <c r="AM2057" s="44">
        <v>71.636608037812664</v>
      </c>
      <c r="AN2057" s="45">
        <v>65.000713462671769</v>
      </c>
      <c r="AO2057" s="12">
        <v>89.999999859766049</v>
      </c>
      <c r="AP2057" s="12">
        <v>-2147.7323610013082</v>
      </c>
      <c r="AQ2057" s="12">
        <v>6134.311176014884</v>
      </c>
      <c r="AR2057" s="12">
        <v>9176.2225939799773</v>
      </c>
      <c r="AS2057" s="44">
        <v>13562.502376455421</v>
      </c>
      <c r="AT2057" s="45">
        <v>13935.468252649471</v>
      </c>
      <c r="AU2057" s="12">
        <v>14138.633816932559</v>
      </c>
      <c r="AV2057" s="12">
        <v>11317.723147707449</v>
      </c>
      <c r="AW2057" s="12">
        <v>20551.540305662464</v>
      </c>
      <c r="AX2057" s="12">
        <v>20288.505468194904</v>
      </c>
      <c r="AY2057" s="44">
        <v>16647.394792700587</v>
      </c>
      <c r="AZ2057" s="45">
        <v>15532.497849722482</v>
      </c>
      <c r="BA2057" s="12">
        <v>15006.344969949214</v>
      </c>
      <c r="BB2057" s="12">
        <v>5802.0978978569074</v>
      </c>
      <c r="BC2057" s="12">
        <v>8944.1994820118216</v>
      </c>
      <c r="BD2057" s="12">
        <v>13432.323671292163</v>
      </c>
      <c r="BE2057" s="44">
        <v>13918.020358553014</v>
      </c>
      <c r="BF2057" s="45">
        <v>14100.409541138446</v>
      </c>
      <c r="BG2057" s="12">
        <v>14138.633826932561</v>
      </c>
      <c r="BH2057" s="12">
        <v>20412.817879844901</v>
      </c>
      <c r="BI2057" s="12">
        <v>20378.890649237645</v>
      </c>
      <c r="BJ2057" s="12">
        <v>16835.704196806404</v>
      </c>
      <c r="BK2057" s="44">
        <v>15576.38407174339</v>
      </c>
      <c r="BL2057" s="45">
        <v>15178.768615206031</v>
      </c>
      <c r="BM2057" s="12">
        <v>10920.616988831915</v>
      </c>
      <c r="BN2057" s="12">
        <v>0</v>
      </c>
      <c r="BO2057" s="12">
        <v>52.360018080212441</v>
      </c>
      <c r="BP2057" s="12">
        <v>35.534972227157347</v>
      </c>
      <c r="BQ2057" s="48">
        <v>32.585597058607391</v>
      </c>
      <c r="BR2057" s="49">
        <v>6.6358945751408918</v>
      </c>
      <c r="BS2057" s="13">
        <v>24.999286397094274</v>
      </c>
      <c r="BT2057" s="12">
        <v>347.85713456992266</v>
      </c>
      <c r="BV2057" s="14">
        <f>Таблица1[[#This Row],[Lкан_леб,мм]]</f>
        <v>57982.142865430076</v>
      </c>
      <c r="BW2057" s="50">
        <f>Таблица1[[#This Row],[угол обхв4]]+Таблица1[[#This Row],[Lдуг 3,мм]]</f>
        <v>12079.757834129463</v>
      </c>
      <c r="BX2057" s="54">
        <f>Таблица1[[#This Row],[угол обхв5]]+Таблица1[[#This Row],[Y5, мм]]</f>
        <v>58354.995587886689</v>
      </c>
      <c r="BY2057" s="14">
        <f>Таблица1[[#This Row],[угол обхв6]]+Таблица1[[#This Row],[Lдуг 4,мм]]</f>
        <v>14894.94525169902</v>
      </c>
      <c r="BZ2057" s="14">
        <f>Таблица1[[#This Row],[Т1]]+Таблица1[[#This Row],[X6, мм]]</f>
        <v>58608.03811199389</v>
      </c>
      <c r="CA2057" s="14">
        <f>Таблица1[[#This Row],[Т2]]+Таблица1[[#This Row],[Lдуг 5,мм]]</f>
        <v>20375.477433887172</v>
      </c>
      <c r="CB2057" s="14">
        <f>Таблица1[[#This Row],[Т3]]+Таблица1[[#This Row],[Y6, мм]]</f>
        <v>58840.078302613452</v>
      </c>
      <c r="CC2057" s="14">
        <f>Таблица1[[#This Row],[Т4]]+Таблица1[[#This Row],[Lдуг 6,мм]]</f>
        <v>21503.952954224234</v>
      </c>
      <c r="CD2057" s="14">
        <f>Таблица1[[#This Row],[Т5]]+Таблица1[[#This Row],[Lдуг 1,мм]]</f>
        <v>58887.332131947238</v>
      </c>
      <c r="CE2057" s="14">
        <f>Таблица1[[#This Row],[Т6]]+Таблица1[[#This Row],[Lпрям1, мм]]</f>
        <v>21894.24771462975</v>
      </c>
      <c r="CF2057" s="15">
        <f>Таблица1[[#This Row],[Т7]]+Таблица1[[#This Row],[Lдуг 2,мм]]</f>
        <v>59065.350634124792</v>
      </c>
      <c r="CG2057" s="14">
        <f>Таблица1[[#This Row],[Т8]]+Таблица1[[#This Row],[Lпрям2, мм]]</f>
        <v>25979.975695747049</v>
      </c>
      <c r="CH2057" s="14">
        <f>Таблица1[[#This Row],[Т9]]-Таблица1[[#This Row],[Т9]]</f>
        <v>0</v>
      </c>
      <c r="CI2057" s="50">
        <f>Таблица1[[#This Row],[Т9]]-Таблица1[[#This Row],[Т8]]</f>
        <v>37171.102919495039</v>
      </c>
      <c r="CJ2057" s="54">
        <f>Таблица1[[#This Row],[Т9]]-Таблица1[[#This Row],[Т7]]</f>
        <v>178.01850217755418</v>
      </c>
      <c r="CK2057" s="14">
        <f>Таблица1[[#This Row],[Т9]]-Таблица1[[#This Row],[Т6]]</f>
        <v>37561.397679900561</v>
      </c>
      <c r="CL2057" s="14">
        <f>Таблица1[[#This Row],[Т9]]-Таблица1[[#This Row],[Т5]]</f>
        <v>225.27233151133987</v>
      </c>
      <c r="CM2057" s="14">
        <f>Таблица1[[#This Row],[Т9]]-Таблица1[[#This Row],[Т4]]</f>
        <v>38689.87320023762</v>
      </c>
      <c r="CN2057" s="14">
        <f>Таблица1[[#This Row],[Т9]]-Таблица1[[#This Row],[Т3]]</f>
        <v>457.31252213090193</v>
      </c>
      <c r="CO2057" s="14">
        <f>Таблица1[[#This Row],[Т9]]-Таблица1[[#This Row],[Т2]]</f>
        <v>44170.405382425772</v>
      </c>
      <c r="CP2057" s="14">
        <f>Таблица1[[#This Row],[Т9]]-Таблица1[[#This Row],[Т1]]</f>
        <v>710.35504623810266</v>
      </c>
      <c r="CQ2057" s="14">
        <f>Таблица1[[#This Row],[Т9]]-Таблица1[[#This Row],[угол обхв6]]</f>
        <v>46985.592799995327</v>
      </c>
      <c r="CR2057" s="14">
        <f>Таблица1[[#This Row],[Т9]]-Таблица1[[#This Row],[угол обхв5]]</f>
        <v>1083.2077686947159</v>
      </c>
      <c r="CS2057" s="14">
        <f>Таблица1[[#This Row],[Т9]]-Таблица1[[#This Row],[угол обхв4]]</f>
        <v>59065.350634124792</v>
      </c>
      <c r="CT2057" s="14">
        <f>Таблица1[[#This Row],[Lкан_прям, мм]]+Таблица1[[#This Row],[Lкан_дуг, мм]]+Таблица1[[#This Row],[Lкан_леб,мм]]</f>
        <v>85045.326329871838</v>
      </c>
      <c r="CU2057" s="16">
        <f>Таблица1[[#This Row],[Lкан_леб,мм]]</f>
        <v>57982.142865430076</v>
      </c>
      <c r="CV2057" s="14">
        <f>2534431-(Таблица1[[#This Row],[Т23]]+Таблица1[[#This Row],[угол обхв3]])</f>
        <v>2449037.8165355581</v>
      </c>
      <c r="CW2057" s="50">
        <f>SUM(X2057:AC2057,AD2057:AI2057)-Таблица1[[#This Row],[lподв_min, мм]]</f>
        <v>22977.455484323065</v>
      </c>
      <c r="CX2057" s="17">
        <f>CW2496-Таблица1[[#This Row],[Суммарная длина каната]]</f>
        <v>-2427398.7586800698</v>
      </c>
    </row>
    <row r="2058" spans="1:102" x14ac:dyDescent="0.25">
      <c r="A2058" s="21">
        <v>2057</v>
      </c>
      <c r="B2058" s="10">
        <v>52.638163265306112</v>
      </c>
      <c r="C2058" s="10">
        <v>98.934285714285778</v>
      </c>
      <c r="D2058" s="11">
        <v>13920.908371956646</v>
      </c>
      <c r="E2058" s="11">
        <v>15335.690366150116</v>
      </c>
      <c r="F2058" s="11">
        <v>13817.968933839431</v>
      </c>
      <c r="G2058" s="11">
        <v>15431.212468723877</v>
      </c>
      <c r="H2058" s="11">
        <v>14328.907881956646</v>
      </c>
      <c r="I2058" s="11">
        <v>11208.685056552575</v>
      </c>
      <c r="J2058" s="11">
        <v>4127.0053095975409</v>
      </c>
      <c r="K2058" s="11">
        <v>25979.975695737048</v>
      </c>
      <c r="L2058" s="11">
        <v>1083.207768704707</v>
      </c>
      <c r="M2058" s="11">
        <v>57982.142865430076</v>
      </c>
      <c r="N2058" s="11">
        <v>6109.2893748439546</v>
      </c>
      <c r="O2058" s="11">
        <v>20144.308296279403</v>
      </c>
      <c r="P2058" s="43">
        <v>8882.2104460792743</v>
      </c>
      <c r="Q2058" s="11">
        <v>20070.241370391072</v>
      </c>
      <c r="R2058" s="11">
        <v>13295.333243571158</v>
      </c>
      <c r="S2058" s="11">
        <v>16820.536741619806</v>
      </c>
      <c r="T2058" s="11">
        <v>14462.17454994222</v>
      </c>
      <c r="U2058" s="11">
        <v>16060.408880173934</v>
      </c>
      <c r="V2058" s="11">
        <v>13920.908371956646</v>
      </c>
      <c r="W2058" s="11">
        <v>15335.690366150116</v>
      </c>
      <c r="X2058" s="12">
        <v>0</v>
      </c>
      <c r="Y2058" s="12">
        <v>358.71062331677751</v>
      </c>
      <c r="Z2058" s="12">
        <v>248.07142999914439</v>
      </c>
      <c r="AA2058" s="44">
        <v>232.04019061955862</v>
      </c>
      <c r="AB2058" s="45">
        <v>47.253829333785944</v>
      </c>
      <c r="AC2058" s="12">
        <v>197.13169543544063</v>
      </c>
      <c r="AD2058" s="12">
        <v>12079.757834129463</v>
      </c>
      <c r="AE2058" s="12">
        <v>2773.9100880907054</v>
      </c>
      <c r="AF2058" s="12">
        <v>5480.5321821881489</v>
      </c>
      <c r="AG2058" s="44">
        <v>1128.4755203370619</v>
      </c>
      <c r="AH2058" s="45">
        <v>390.29476040552066</v>
      </c>
      <c r="AI2058" s="12">
        <v>4127.0053105861489</v>
      </c>
      <c r="AJ2058" s="12">
        <v>-48.843979328164515</v>
      </c>
      <c r="AK2058" s="12">
        <v>1.5300520016355132</v>
      </c>
      <c r="AL2058" s="12">
        <v>36.366929346552212</v>
      </c>
      <c r="AM2058" s="44">
        <v>68.952526405159631</v>
      </c>
      <c r="AN2058" s="45">
        <v>62.316631830018885</v>
      </c>
      <c r="AO2058" s="12">
        <v>89.999999861168646</v>
      </c>
      <c r="AP2058" s="12">
        <v>-2147.7323610013082</v>
      </c>
      <c r="AQ2058" s="12">
        <v>6120.1834935438292</v>
      </c>
      <c r="AR2058" s="12">
        <v>9124.1357636328885</v>
      </c>
      <c r="AS2058" s="44">
        <v>13676.112778131273</v>
      </c>
      <c r="AT2058" s="45">
        <v>14100.878912603437</v>
      </c>
      <c r="AU2058" s="12">
        <v>14328.908371956644</v>
      </c>
      <c r="AV2058" s="12">
        <v>11317.723147707449</v>
      </c>
      <c r="AW2058" s="12">
        <v>20552.162826936787</v>
      </c>
      <c r="AX2058" s="12">
        <v>20398.777731737242</v>
      </c>
      <c r="AY2058" s="44">
        <v>16967.06641800034</v>
      </c>
      <c r="AZ2058" s="45">
        <v>15870.858194498665</v>
      </c>
      <c r="BA2058" s="12">
        <v>15335.690367138726</v>
      </c>
      <c r="BB2058" s="12">
        <v>5802.0978978569074</v>
      </c>
      <c r="BC2058" s="12">
        <v>8893.1045647791489</v>
      </c>
      <c r="BD2058" s="12">
        <v>13537.258561124774</v>
      </c>
      <c r="BE2058" s="44">
        <v>14081.395015382104</v>
      </c>
      <c r="BF2058" s="45">
        <v>14282.204009295427</v>
      </c>
      <c r="BG2058" s="12">
        <v>14328.908381956646</v>
      </c>
      <c r="BH2058" s="12">
        <v>20412.817879844901</v>
      </c>
      <c r="BI2058" s="12">
        <v>20478.095901048455</v>
      </c>
      <c r="BJ2058" s="12">
        <v>17149.073102965976</v>
      </c>
      <c r="BK2058" s="44">
        <v>15913.879203793405</v>
      </c>
      <c r="BL2058" s="45">
        <v>15525.241051825384</v>
      </c>
      <c r="BM2058" s="12">
        <v>11208.685056552576</v>
      </c>
      <c r="BN2058" s="12">
        <v>0</v>
      </c>
      <c r="BO2058" s="12">
        <v>50.374031329800026</v>
      </c>
      <c r="BP2058" s="12">
        <v>34.836877344916694</v>
      </c>
      <c r="BQ2058" s="48">
        <v>32.585597058607412</v>
      </c>
      <c r="BR2058" s="49">
        <v>6.635894575140739</v>
      </c>
      <c r="BS2058" s="13">
        <v>27.683368031149758</v>
      </c>
      <c r="BT2058" s="12">
        <v>347.85713456992266</v>
      </c>
      <c r="BV2058" s="14">
        <f>Таблица1[[#This Row],[Lкан_леб,мм]]</f>
        <v>57982.142865430076</v>
      </c>
      <c r="BW2058" s="50">
        <f>Таблица1[[#This Row],[угол обхв4]]+Таблица1[[#This Row],[Lдуг 3,мм]]</f>
        <v>12079.757834129463</v>
      </c>
      <c r="BX2058" s="54">
        <f>Таблица1[[#This Row],[угол обхв5]]+Таблица1[[#This Row],[Y5, мм]]</f>
        <v>58340.853488746856</v>
      </c>
      <c r="BY2058" s="14">
        <f>Таблица1[[#This Row],[угол обхв6]]+Таблица1[[#This Row],[Lдуг 4,мм]]</f>
        <v>14853.667922220167</v>
      </c>
      <c r="BZ2058" s="14">
        <f>Таблица1[[#This Row],[Т1]]+Таблица1[[#This Row],[X6, мм]]</f>
        <v>58588.924918746001</v>
      </c>
      <c r="CA2058" s="14">
        <f>Таблица1[[#This Row],[Т2]]+Таблица1[[#This Row],[Lдуг 5,мм]]</f>
        <v>20334.200104408315</v>
      </c>
      <c r="CB2058" s="14">
        <f>Таблица1[[#This Row],[Т3]]+Таблица1[[#This Row],[Y6, мм]]</f>
        <v>58820.965109365563</v>
      </c>
      <c r="CC2058" s="14">
        <f>Таблица1[[#This Row],[Т4]]+Таблица1[[#This Row],[Lдуг 6,мм]]</f>
        <v>21462.675624745378</v>
      </c>
      <c r="CD2058" s="14">
        <f>Таблица1[[#This Row],[Т5]]+Таблица1[[#This Row],[Lдуг 1,мм]]</f>
        <v>58868.218938699349</v>
      </c>
      <c r="CE2058" s="14">
        <f>Таблица1[[#This Row],[Т6]]+Таблица1[[#This Row],[Lпрям1, мм]]</f>
        <v>21852.970385150897</v>
      </c>
      <c r="CF2058" s="15">
        <f>Таблица1[[#This Row],[Т7]]+Таблица1[[#This Row],[Lдуг 2,мм]]</f>
        <v>59065.350634134789</v>
      </c>
      <c r="CG2058" s="14">
        <f>Таблица1[[#This Row],[Т8]]+Таблица1[[#This Row],[Lпрям2, мм]]</f>
        <v>25979.975695737045</v>
      </c>
      <c r="CH2058" s="14">
        <f>Таблица1[[#This Row],[Т9]]-Таблица1[[#This Row],[Т9]]</f>
        <v>0</v>
      </c>
      <c r="CI2058" s="50">
        <f>Таблица1[[#This Row],[Т9]]-Таблица1[[#This Row],[Т8]]</f>
        <v>37212.380248983893</v>
      </c>
      <c r="CJ2058" s="54">
        <f>Таблица1[[#This Row],[Т9]]-Таблица1[[#This Row],[Т7]]</f>
        <v>197.13169543544063</v>
      </c>
      <c r="CK2058" s="14">
        <f>Таблица1[[#This Row],[Т9]]-Таблица1[[#This Row],[Т6]]</f>
        <v>37602.675009389408</v>
      </c>
      <c r="CL2058" s="14">
        <f>Таблица1[[#This Row],[Т9]]-Таблица1[[#This Row],[Т5]]</f>
        <v>244.38552476922632</v>
      </c>
      <c r="CM2058" s="14">
        <f>Таблица1[[#This Row],[Т9]]-Таблица1[[#This Row],[Т4]]</f>
        <v>38731.150529726474</v>
      </c>
      <c r="CN2058" s="14">
        <f>Таблица1[[#This Row],[Т9]]-Таблица1[[#This Row],[Т3]]</f>
        <v>476.42571538878838</v>
      </c>
      <c r="CO2058" s="14">
        <f>Таблица1[[#This Row],[Т9]]-Таблица1[[#This Row],[Т2]]</f>
        <v>44211.682711914618</v>
      </c>
      <c r="CP2058" s="14">
        <f>Таблица1[[#This Row],[Т9]]-Таблица1[[#This Row],[Т1]]</f>
        <v>724.49714538793341</v>
      </c>
      <c r="CQ2058" s="14">
        <f>Таблица1[[#This Row],[Т9]]-Таблица1[[#This Row],[угол обхв6]]</f>
        <v>46985.592800005325</v>
      </c>
      <c r="CR2058" s="14">
        <f>Таблица1[[#This Row],[Т9]]-Таблица1[[#This Row],[угол обхв5]]</f>
        <v>1083.2077687047131</v>
      </c>
      <c r="CS2058" s="14">
        <f>Таблица1[[#This Row],[Т9]]-Таблица1[[#This Row],[угол обхв4]]</f>
        <v>59065.350634134789</v>
      </c>
      <c r="CT2058" s="14">
        <f>Таблица1[[#This Row],[Lкан_прям, мм]]+Таблица1[[#This Row],[Lкан_дуг, мм]]+Таблица1[[#This Row],[Lкан_леб,мм]]</f>
        <v>85045.326329871838</v>
      </c>
      <c r="CU2058" s="16">
        <f>Таблица1[[#This Row],[Lкан_леб,мм]]</f>
        <v>57982.142865430076</v>
      </c>
      <c r="CV2058" s="14">
        <f>2534431-(Таблица1[[#This Row],[Т23]]+Таблица1[[#This Row],[угол обхв3]])</f>
        <v>2449037.8165355581</v>
      </c>
      <c r="CW2058" s="50">
        <f>SUM(X2058:AC2058,AD2058:AI2058)-Таблица1[[#This Row],[lподв_min, мм]]</f>
        <v>22936.178154844212</v>
      </c>
      <c r="CX2058" s="17">
        <f>CW2497-Таблица1[[#This Row],[Суммарная длина каната]]</f>
        <v>-2427451.3731881469</v>
      </c>
    </row>
    <row r="2059" spans="1:102" x14ac:dyDescent="0.25">
      <c r="A2059" s="21">
        <v>2058</v>
      </c>
      <c r="B2059" s="10">
        <v>52.638163265306112</v>
      </c>
      <c r="C2059" s="10">
        <v>101.61836734693884</v>
      </c>
      <c r="D2059" s="11">
        <v>14095.551288960818</v>
      </c>
      <c r="E2059" s="11">
        <v>15673.584800088272</v>
      </c>
      <c r="F2059" s="11">
        <v>13988.251585443844</v>
      </c>
      <c r="G2059" s="11">
        <v>15764.181563966291</v>
      </c>
      <c r="H2059" s="11">
        <v>14503.550798960818</v>
      </c>
      <c r="I2059" s="11">
        <v>11504.141402171208</v>
      </c>
      <c r="J2059" s="11">
        <v>4169.4433979170635</v>
      </c>
      <c r="K2059" s="11">
        <v>25979.975695726986</v>
      </c>
      <c r="L2059" s="11">
        <v>1083.2077687147707</v>
      </c>
      <c r="M2059" s="11">
        <v>57982.142865430076</v>
      </c>
      <c r="N2059" s="11">
        <v>6109.2893748439546</v>
      </c>
      <c r="O2059" s="11">
        <v>20144.308296279403</v>
      </c>
      <c r="P2059" s="43">
        <v>8840.6672434594038</v>
      </c>
      <c r="Q2059" s="11">
        <v>20166.984812143142</v>
      </c>
      <c r="R2059" s="11">
        <v>13401.128698016328</v>
      </c>
      <c r="S2059" s="11">
        <v>17127.507172564168</v>
      </c>
      <c r="T2059" s="11">
        <v>14602.28586463154</v>
      </c>
      <c r="U2059" s="11">
        <v>16422.855158383471</v>
      </c>
      <c r="V2059" s="11">
        <v>14095.551288960818</v>
      </c>
      <c r="W2059" s="11">
        <v>15673.584800088272</v>
      </c>
      <c r="X2059" s="12">
        <v>0</v>
      </c>
      <c r="Y2059" s="12">
        <v>344.42797938144747</v>
      </c>
      <c r="Z2059" s="12">
        <v>243.24088068657716</v>
      </c>
      <c r="AA2059" s="44">
        <v>232.04019061955893</v>
      </c>
      <c r="AB2059" s="45">
        <v>47.253829333786491</v>
      </c>
      <c r="AC2059" s="12">
        <v>216.24488869340053</v>
      </c>
      <c r="AD2059" s="12">
        <v>12079.757834129463</v>
      </c>
      <c r="AE2059" s="12">
        <v>2731.4719997711841</v>
      </c>
      <c r="AF2059" s="12">
        <v>5480.5321821881507</v>
      </c>
      <c r="AG2059" s="44">
        <v>1128.4755203370623</v>
      </c>
      <c r="AH2059" s="45">
        <v>390.29476040551708</v>
      </c>
      <c r="AI2059" s="12">
        <v>4169.4433988956089</v>
      </c>
      <c r="AJ2059" s="12">
        <v>-48.843979328164515</v>
      </c>
      <c r="AK2059" s="12">
        <v>-0.47567157136088822</v>
      </c>
      <c r="AL2059" s="12">
        <v>33.682847713899129</v>
      </c>
      <c r="AM2059" s="44">
        <v>66.268444772506584</v>
      </c>
      <c r="AN2059" s="45">
        <v>59.632550197365767</v>
      </c>
      <c r="AO2059" s="12">
        <v>89.999999862581717</v>
      </c>
      <c r="AP2059" s="12">
        <v>-2147.7323610013082</v>
      </c>
      <c r="AQ2059" s="12">
        <v>6105.9021834419636</v>
      </c>
      <c r="AR2059" s="12">
        <v>9066.9421444587242</v>
      </c>
      <c r="AS2059" s="44">
        <v>13774.628660579043</v>
      </c>
      <c r="AT2059" s="45">
        <v>14250.263051778995</v>
      </c>
      <c r="AU2059" s="12">
        <v>14503.551288960818</v>
      </c>
      <c r="AV2059" s="12">
        <v>11317.723147707449</v>
      </c>
      <c r="AW2059" s="12">
        <v>20552.294235907731</v>
      </c>
      <c r="AX2059" s="12">
        <v>20506.48984771367</v>
      </c>
      <c r="AY2059" s="44">
        <v>17291.707592678275</v>
      </c>
      <c r="AZ2059" s="45">
        <v>16216.593336343176</v>
      </c>
      <c r="BA2059" s="12">
        <v>15673.58480106682</v>
      </c>
      <c r="BB2059" s="12">
        <v>5802.0978978569074</v>
      </c>
      <c r="BC2059" s="12">
        <v>8837.2800520574128</v>
      </c>
      <c r="BD2059" s="12">
        <v>13627.403599015648</v>
      </c>
      <c r="BE2059" s="44">
        <v>14228.785902068821</v>
      </c>
      <c r="BF2059" s="45">
        <v>14447.574101813363</v>
      </c>
      <c r="BG2059" s="12">
        <v>14503.551298960818</v>
      </c>
      <c r="BH2059" s="12">
        <v>20412.817879844901</v>
      </c>
      <c r="BI2059" s="12">
        <v>20574.970751771467</v>
      </c>
      <c r="BJ2059" s="12">
        <v>17467.012208134696</v>
      </c>
      <c r="BK2059" s="44">
        <v>16258.654738269364</v>
      </c>
      <c r="BL2059" s="45">
        <v>15879.846622128567</v>
      </c>
      <c r="BM2059" s="12">
        <v>11504.14140217121</v>
      </c>
      <c r="BN2059" s="12">
        <v>0</v>
      </c>
      <c r="BO2059" s="12">
        <v>48.368307756803624</v>
      </c>
      <c r="BP2059" s="12">
        <v>34.15851928526002</v>
      </c>
      <c r="BQ2059" s="48">
        <v>32.585597058607455</v>
      </c>
      <c r="BR2059" s="49">
        <v>6.6358945751408154</v>
      </c>
      <c r="BS2059" s="13">
        <v>30.367449665215947</v>
      </c>
      <c r="BT2059" s="12">
        <v>347.85713456992266</v>
      </c>
      <c r="BV2059" s="14">
        <f>Таблица1[[#This Row],[Lкан_леб,мм]]</f>
        <v>57982.142865430076</v>
      </c>
      <c r="BW2059" s="50">
        <f>Таблица1[[#This Row],[угол обхв4]]+Таблица1[[#This Row],[Lдуг 3,мм]]</f>
        <v>12079.757834129463</v>
      </c>
      <c r="BX2059" s="54">
        <f>Таблица1[[#This Row],[угол обхв5]]+Таблица1[[#This Row],[Y5, мм]]</f>
        <v>58326.570844811526</v>
      </c>
      <c r="BY2059" s="14">
        <f>Таблица1[[#This Row],[угол обхв6]]+Таблица1[[#This Row],[Lдуг 4,мм]]</f>
        <v>14811.229833900647</v>
      </c>
      <c r="BZ2059" s="14">
        <f>Таблица1[[#This Row],[Т1]]+Таблица1[[#This Row],[X6, мм]]</f>
        <v>58569.811725498104</v>
      </c>
      <c r="CA2059" s="14">
        <f>Таблица1[[#This Row],[Т2]]+Таблица1[[#This Row],[Lдуг 5,мм]]</f>
        <v>20291.762016088796</v>
      </c>
      <c r="CB2059" s="14">
        <f>Таблица1[[#This Row],[Т3]]+Таблица1[[#This Row],[Y6, мм]]</f>
        <v>58801.851916117666</v>
      </c>
      <c r="CC2059" s="14">
        <f>Таблица1[[#This Row],[Т4]]+Таблица1[[#This Row],[Lдуг 6,мм]]</f>
        <v>21420.237536425859</v>
      </c>
      <c r="CD2059" s="14">
        <f>Таблица1[[#This Row],[Т5]]+Таблица1[[#This Row],[Lдуг 1,мм]]</f>
        <v>58849.105745451452</v>
      </c>
      <c r="CE2059" s="14">
        <f>Таблица1[[#This Row],[Т6]]+Таблица1[[#This Row],[Lпрям1, мм]]</f>
        <v>21810.532296831378</v>
      </c>
      <c r="CF2059" s="15">
        <f>Таблица1[[#This Row],[Т7]]+Таблица1[[#This Row],[Lдуг 2,мм]]</f>
        <v>59065.350634144852</v>
      </c>
      <c r="CG2059" s="14">
        <f>Таблица1[[#This Row],[Т8]]+Таблица1[[#This Row],[Lпрям2, мм]]</f>
        <v>25979.975695726986</v>
      </c>
      <c r="CH2059" s="14">
        <f>Таблица1[[#This Row],[Т9]]-Таблица1[[#This Row],[Т9]]</f>
        <v>0</v>
      </c>
      <c r="CI2059" s="50">
        <f>Таблица1[[#This Row],[Т9]]-Таблица1[[#This Row],[Т8]]</f>
        <v>37254.818337313474</v>
      </c>
      <c r="CJ2059" s="54">
        <f>Таблица1[[#This Row],[Т9]]-Таблица1[[#This Row],[Т7]]</f>
        <v>216.24488869339984</v>
      </c>
      <c r="CK2059" s="14">
        <f>Таблица1[[#This Row],[Т9]]-Таблица1[[#This Row],[Т6]]</f>
        <v>37645.11309771899</v>
      </c>
      <c r="CL2059" s="14">
        <f>Таблица1[[#This Row],[Т9]]-Таблица1[[#This Row],[Т5]]</f>
        <v>263.49871802718553</v>
      </c>
      <c r="CM2059" s="14">
        <f>Таблица1[[#This Row],[Т9]]-Таблица1[[#This Row],[Т4]]</f>
        <v>38773.588618056056</v>
      </c>
      <c r="CN2059" s="14">
        <f>Таблица1[[#This Row],[Т9]]-Таблица1[[#This Row],[Т3]]</f>
        <v>495.53890864674759</v>
      </c>
      <c r="CO2059" s="14">
        <f>Таблица1[[#This Row],[Т9]]-Таблица1[[#This Row],[Т2]]</f>
        <v>44254.120800244207</v>
      </c>
      <c r="CP2059" s="14">
        <f>Таблица1[[#This Row],[Т9]]-Таблица1[[#This Row],[Т1]]</f>
        <v>738.77978933332633</v>
      </c>
      <c r="CQ2059" s="14">
        <f>Таблица1[[#This Row],[Т9]]-Таблица1[[#This Row],[угол обхв6]]</f>
        <v>46985.592800015387</v>
      </c>
      <c r="CR2059" s="14">
        <f>Таблица1[[#This Row],[Т9]]-Таблица1[[#This Row],[угол обхв5]]</f>
        <v>1083.2077687147757</v>
      </c>
      <c r="CS2059" s="14">
        <f>Таблица1[[#This Row],[Т9]]-Таблица1[[#This Row],[угол обхв4]]</f>
        <v>59065.350634144852</v>
      </c>
      <c r="CT2059" s="14">
        <f>Таблица1[[#This Row],[Lкан_прям, мм]]+Таблица1[[#This Row],[Lкан_дуг, мм]]+Таблица1[[#This Row],[Lкан_леб,мм]]</f>
        <v>85045.326329871838</v>
      </c>
      <c r="CU2059" s="16">
        <f>Таблица1[[#This Row],[Lкан_леб,мм]]</f>
        <v>57982.142865430076</v>
      </c>
      <c r="CV2059" s="14">
        <f>2534431-(Таблица1[[#This Row],[Т23]]+Таблица1[[#This Row],[угол обхв3]])</f>
        <v>2449037.8165355581</v>
      </c>
      <c r="CW2059" s="50">
        <f>SUM(X2059:AC2059,AD2059:AI2059)-Таблица1[[#This Row],[lподв_min, мм]]</f>
        <v>22893.74006652469</v>
      </c>
      <c r="CX2059" s="17">
        <f>CW2498-Таблица1[[#This Row],[Суммарная длина каната]]</f>
        <v>-2425719.7692303481</v>
      </c>
    </row>
    <row r="2060" spans="1:102" x14ac:dyDescent="0.25">
      <c r="A2060" s="21">
        <v>2059</v>
      </c>
      <c r="B2060" s="10">
        <v>52.638163265306112</v>
      </c>
      <c r="C2060" s="10">
        <v>104.3024489795919</v>
      </c>
      <c r="D2060" s="11">
        <v>14254.179374803734</v>
      </c>
      <c r="E2060" s="11">
        <v>16019.28687894798</v>
      </c>
      <c r="F2060" s="11">
        <v>14142.754837768009</v>
      </c>
      <c r="G2060" s="11">
        <v>16104.759521041075</v>
      </c>
      <c r="H2060" s="11">
        <v>14662.178884803736</v>
      </c>
      <c r="I2060" s="11">
        <v>11806.285013965713</v>
      </c>
      <c r="J2060" s="11">
        <v>4213.0018649822669</v>
      </c>
      <c r="K2060" s="11">
        <v>25979.975695716872</v>
      </c>
      <c r="L2060" s="11">
        <v>1083.2077687248909</v>
      </c>
      <c r="M2060" s="11">
        <v>57982.142865430076</v>
      </c>
      <c r="N2060" s="11">
        <v>6109.2893748439546</v>
      </c>
      <c r="O2060" s="11">
        <v>20144.308296279403</v>
      </c>
      <c r="P2060" s="43">
        <v>8794.6392250908921</v>
      </c>
      <c r="Q2060" s="11">
        <v>20261.676695274793</v>
      </c>
      <c r="R2060" s="11">
        <v>13492.432990158984</v>
      </c>
      <c r="S2060" s="11">
        <v>17439.095121451403</v>
      </c>
      <c r="T2060" s="11">
        <v>14725.270495373319</v>
      </c>
      <c r="U2060" s="11">
        <v>16791.46506830617</v>
      </c>
      <c r="V2060" s="11">
        <v>14254.179374803734</v>
      </c>
      <c r="W2060" s="11">
        <v>16019.28687894798</v>
      </c>
      <c r="X2060" s="12">
        <v>0</v>
      </c>
      <c r="Y2060" s="12">
        <v>329.99412416470989</v>
      </c>
      <c r="Z2060" s="12">
        <v>238.56154265541738</v>
      </c>
      <c r="AA2060" s="44">
        <v>232.04019061955927</v>
      </c>
      <c r="AB2060" s="45">
        <v>47.253829333788119</v>
      </c>
      <c r="AC2060" s="12">
        <v>235.35808195141618</v>
      </c>
      <c r="AD2060" s="12">
        <v>12079.757834129463</v>
      </c>
      <c r="AE2060" s="12">
        <v>2687.9135327059889</v>
      </c>
      <c r="AF2060" s="12">
        <v>5480.532182188148</v>
      </c>
      <c r="AG2060" s="44">
        <v>1128.475520337058</v>
      </c>
      <c r="AH2060" s="45">
        <v>390.29476040551765</v>
      </c>
      <c r="AI2060" s="12">
        <v>4213.0018659506959</v>
      </c>
      <c r="AJ2060" s="12">
        <v>-48.843979328164515</v>
      </c>
      <c r="AK2060" s="12">
        <v>-2.5026298704342884</v>
      </c>
      <c r="AL2060" s="12">
        <v>30.998766081246053</v>
      </c>
      <c r="AM2060" s="44">
        <v>63.584363139853558</v>
      </c>
      <c r="AN2060" s="45">
        <v>56.948468564712513</v>
      </c>
      <c r="AO2060" s="12">
        <v>89.999999864002476</v>
      </c>
      <c r="AP2060" s="12">
        <v>-2147.7323610013082</v>
      </c>
      <c r="AQ2060" s="12">
        <v>6091.4739554833805</v>
      </c>
      <c r="AR2060" s="12">
        <v>9004.7672279630788</v>
      </c>
      <c r="AS2060" s="44">
        <v>13857.833864958084</v>
      </c>
      <c r="AT2060" s="45">
        <v>14383.29289863785</v>
      </c>
      <c r="AU2060" s="12">
        <v>14662.179374803734</v>
      </c>
      <c r="AV2060" s="12">
        <v>11317.723147707449</v>
      </c>
      <c r="AW2060" s="12">
        <v>20551.919153388251</v>
      </c>
      <c r="AX2060" s="12">
        <v>20611.405479347461</v>
      </c>
      <c r="AY2060" s="44">
        <v>17620.606004585316</v>
      </c>
      <c r="AZ2060" s="45">
        <v>16568.944679732376</v>
      </c>
      <c r="BA2060" s="12">
        <v>16019.28687991641</v>
      </c>
      <c r="BB2060" s="12">
        <v>5802.0978978569074</v>
      </c>
      <c r="BC2060" s="12">
        <v>8776.8238057303188</v>
      </c>
      <c r="BD2060" s="12">
        <v>13702.560993031171</v>
      </c>
      <c r="BE2060" s="44">
        <v>14359.869620574222</v>
      </c>
      <c r="BF2060" s="45">
        <v>14596.156971539203</v>
      </c>
      <c r="BG2060" s="12">
        <v>14662.179384803738</v>
      </c>
      <c r="BH2060" s="12">
        <v>20412.817879844901</v>
      </c>
      <c r="BI2060" s="12">
        <v>20669.287552383641</v>
      </c>
      <c r="BJ2060" s="12">
        <v>17788.82390552407</v>
      </c>
      <c r="BK2060" s="44">
        <v>16609.954185172257</v>
      </c>
      <c r="BL2060" s="45">
        <v>16241.807267521775</v>
      </c>
      <c r="BM2060" s="12">
        <v>11806.285013965715</v>
      </c>
      <c r="BN2060" s="12">
        <v>0</v>
      </c>
      <c r="BO2060" s="12">
        <v>46.341349457730232</v>
      </c>
      <c r="BP2060" s="12">
        <v>33.501395951680337</v>
      </c>
      <c r="BQ2060" s="48">
        <v>32.585597058607505</v>
      </c>
      <c r="BR2060" s="49">
        <v>6.6358945751410436</v>
      </c>
      <c r="BS2060" s="13">
        <v>33.051531299289955</v>
      </c>
      <c r="BT2060" s="12">
        <v>347.85713456992266</v>
      </c>
      <c r="BV2060" s="14">
        <f>Таблица1[[#This Row],[Lкан_леб,мм]]</f>
        <v>57982.142865430076</v>
      </c>
      <c r="BW2060" s="50">
        <f>Таблица1[[#This Row],[угол обхв4]]+Таблица1[[#This Row],[Lдуг 3,мм]]</f>
        <v>12079.757834129463</v>
      </c>
      <c r="BX2060" s="54">
        <f>Таблица1[[#This Row],[угол обхв5]]+Таблица1[[#This Row],[Y5, мм]]</f>
        <v>58312.136989594786</v>
      </c>
      <c r="BY2060" s="14">
        <f>Таблица1[[#This Row],[угол обхв6]]+Таблица1[[#This Row],[Lдуг 4,мм]]</f>
        <v>14767.671366835451</v>
      </c>
      <c r="BZ2060" s="14">
        <f>Таблица1[[#This Row],[Т1]]+Таблица1[[#This Row],[X6, мм]]</f>
        <v>58550.698532250201</v>
      </c>
      <c r="CA2060" s="14">
        <f>Таблица1[[#This Row],[Т2]]+Таблица1[[#This Row],[Lдуг 5,мм]]</f>
        <v>20248.203549023601</v>
      </c>
      <c r="CB2060" s="14">
        <f>Таблица1[[#This Row],[Т3]]+Таблица1[[#This Row],[Y6, мм]]</f>
        <v>58782.738722869763</v>
      </c>
      <c r="CC2060" s="14">
        <f>Таблица1[[#This Row],[Т4]]+Таблица1[[#This Row],[Lдуг 6,мм]]</f>
        <v>21376.67906936066</v>
      </c>
      <c r="CD2060" s="14">
        <f>Таблица1[[#This Row],[Т5]]+Таблица1[[#This Row],[Lдуг 1,мм]]</f>
        <v>58829.992552203548</v>
      </c>
      <c r="CE2060" s="14">
        <f>Таблица1[[#This Row],[Т6]]+Таблица1[[#This Row],[Lпрям1, мм]]</f>
        <v>21766.973829766179</v>
      </c>
      <c r="CF2060" s="15">
        <f>Таблица1[[#This Row],[Т7]]+Таблица1[[#This Row],[Lдуг 2,мм]]</f>
        <v>59065.350634154966</v>
      </c>
      <c r="CG2060" s="14">
        <f>Таблица1[[#This Row],[Т8]]+Таблица1[[#This Row],[Lпрям2, мм]]</f>
        <v>25979.975695716876</v>
      </c>
      <c r="CH2060" s="14">
        <f>Таблица1[[#This Row],[Т9]]-Таблица1[[#This Row],[Т9]]</f>
        <v>0</v>
      </c>
      <c r="CI2060" s="50">
        <f>Таблица1[[#This Row],[Т9]]-Таблица1[[#This Row],[Т8]]</f>
        <v>37298.376804388783</v>
      </c>
      <c r="CJ2060" s="54">
        <f>Таблица1[[#This Row],[Т9]]-Таблица1[[#This Row],[Т7]]</f>
        <v>235.35808195141726</v>
      </c>
      <c r="CK2060" s="14">
        <f>Таблица1[[#This Row],[Т9]]-Таблица1[[#This Row],[Т6]]</f>
        <v>37688.671564794306</v>
      </c>
      <c r="CL2060" s="14">
        <f>Таблица1[[#This Row],[Т9]]-Таблица1[[#This Row],[Т5]]</f>
        <v>282.61191128520295</v>
      </c>
      <c r="CM2060" s="14">
        <f>Таблица1[[#This Row],[Т9]]-Таблица1[[#This Row],[Т4]]</f>
        <v>38817.147085131364</v>
      </c>
      <c r="CN2060" s="14">
        <f>Таблица1[[#This Row],[Т9]]-Таблица1[[#This Row],[Т3]]</f>
        <v>514.652101904765</v>
      </c>
      <c r="CO2060" s="14">
        <f>Таблица1[[#This Row],[Т9]]-Таблица1[[#This Row],[Т2]]</f>
        <v>44297.679267319516</v>
      </c>
      <c r="CP2060" s="14">
        <f>Таблица1[[#This Row],[Т9]]-Таблица1[[#This Row],[Т1]]</f>
        <v>753.21364456017909</v>
      </c>
      <c r="CQ2060" s="14">
        <f>Таблица1[[#This Row],[Т9]]-Таблица1[[#This Row],[угол обхв6]]</f>
        <v>46985.592800025501</v>
      </c>
      <c r="CR2060" s="14">
        <f>Таблица1[[#This Row],[Т9]]-Таблица1[[#This Row],[угол обхв5]]</f>
        <v>1083.2077687248893</v>
      </c>
      <c r="CS2060" s="14">
        <f>Таблица1[[#This Row],[Т9]]-Таблица1[[#This Row],[угол обхв4]]</f>
        <v>59065.350634154966</v>
      </c>
      <c r="CT2060" s="14">
        <f>Таблица1[[#This Row],[Lкан_прям, мм]]+Таблица1[[#This Row],[Lкан_дуг, мм]]+Таблица1[[#This Row],[Lкан_леб,мм]]</f>
        <v>85045.326329871838</v>
      </c>
      <c r="CU2060" s="16">
        <f>Таблица1[[#This Row],[Lкан_леб,мм]]</f>
        <v>57982.142865430076</v>
      </c>
      <c r="CV2060" s="14">
        <f>2534431-(Таблица1[[#This Row],[Т23]]+Таблица1[[#This Row],[угол обхв3]])</f>
        <v>2449037.8165355581</v>
      </c>
      <c r="CW2060" s="50">
        <f>SUM(X2060:AC2060,AD2060:AI2060)-Таблица1[[#This Row],[lподв_min, мм]]</f>
        <v>22850.181599459498</v>
      </c>
      <c r="CX2060" s="17">
        <f>CW2499-Таблица1[[#This Row],[Суммарная длина каната]]</f>
        <v>-2425758.6701188735</v>
      </c>
    </row>
    <row r="2061" spans="1:102" x14ac:dyDescent="0.25">
      <c r="A2061" s="21">
        <v>2060</v>
      </c>
      <c r="B2061" s="10">
        <v>52.638163265306112</v>
      </c>
      <c r="C2061" s="10">
        <v>106.98653061224498</v>
      </c>
      <c r="D2061" s="11">
        <v>14396.44457532116</v>
      </c>
      <c r="E2061" s="11">
        <v>16372.038079750826</v>
      </c>
      <c r="F2061" s="11">
        <v>14281.139687160252</v>
      </c>
      <c r="G2061" s="11">
        <v>16452.19906007293</v>
      </c>
      <c r="H2061" s="11">
        <v>14804.444085321162</v>
      </c>
      <c r="I2061" s="11">
        <v>12114.399956577619</v>
      </c>
      <c r="J2061" s="11">
        <v>4257.6381231732066</v>
      </c>
      <c r="K2061" s="11">
        <v>25979.975695706715</v>
      </c>
      <c r="L2061" s="11">
        <v>1083.2077687350406</v>
      </c>
      <c r="M2061" s="11">
        <v>57982.142865430076</v>
      </c>
      <c r="N2061" s="11">
        <v>6109.2893748439546</v>
      </c>
      <c r="O2061" s="11">
        <v>20144.308296279403</v>
      </c>
      <c r="P2061" s="43">
        <v>8744.2273834517073</v>
      </c>
      <c r="Q2061" s="11">
        <v>20354.109251381917</v>
      </c>
      <c r="R2061" s="11">
        <v>13569.045784485257</v>
      </c>
      <c r="S2061" s="11">
        <v>17754.616916896572</v>
      </c>
      <c r="T2061" s="11">
        <v>14830.858595168911</v>
      </c>
      <c r="U2061" s="11">
        <v>17165.429823695591</v>
      </c>
      <c r="V2061" s="11">
        <v>14396.44457532116</v>
      </c>
      <c r="W2061" s="11">
        <v>16372.038079750826</v>
      </c>
      <c r="X2061" s="12">
        <v>0</v>
      </c>
      <c r="Y2061" s="12">
        <v>315.3975277882414</v>
      </c>
      <c r="Z2061" s="12">
        <v>234.04494578398862</v>
      </c>
      <c r="AA2061" s="44">
        <v>232.04019061955873</v>
      </c>
      <c r="AB2061" s="45">
        <v>47.253829333786669</v>
      </c>
      <c r="AC2061" s="12">
        <v>254.47127520946538</v>
      </c>
      <c r="AD2061" s="12">
        <v>12079.757834129463</v>
      </c>
      <c r="AE2061" s="12">
        <v>2643.277274515051</v>
      </c>
      <c r="AF2061" s="12">
        <v>5480.5321821881498</v>
      </c>
      <c r="AG2061" s="44">
        <v>1128.4755203370594</v>
      </c>
      <c r="AH2061" s="45">
        <v>390.29476040551532</v>
      </c>
      <c r="AI2061" s="12">
        <v>4257.6381241314821</v>
      </c>
      <c r="AJ2061" s="12">
        <v>-48.843979328164515</v>
      </c>
      <c r="AK2061" s="12">
        <v>-4.5524420459921187</v>
      </c>
      <c r="AL2061" s="12">
        <v>28.314684448592974</v>
      </c>
      <c r="AM2061" s="44">
        <v>60.900281507200404</v>
      </c>
      <c r="AN2061" s="45">
        <v>54.264386932059558</v>
      </c>
      <c r="AO2061" s="12">
        <v>89.999999865428236</v>
      </c>
      <c r="AP2061" s="12">
        <v>-2147.7323610013082</v>
      </c>
      <c r="AQ2061" s="12">
        <v>6076.9057915902722</v>
      </c>
      <c r="AR2061" s="12">
        <v>8937.747435376039</v>
      </c>
      <c r="AS2061" s="44">
        <v>13925.545826385784</v>
      </c>
      <c r="AT2061" s="45">
        <v>14499.67656544827</v>
      </c>
      <c r="AU2061" s="12">
        <v>14804.44457532116</v>
      </c>
      <c r="AV2061" s="12">
        <v>11317.723147707449</v>
      </c>
      <c r="AW2061" s="12">
        <v>20551.021098555964</v>
      </c>
      <c r="AX2061" s="12">
        <v>20713.294425774187</v>
      </c>
      <c r="AY2061" s="44">
        <v>17953.040000545934</v>
      </c>
      <c r="AZ2061" s="45">
        <v>16927.139112189423</v>
      </c>
      <c r="BA2061" s="12">
        <v>16372.038080709102</v>
      </c>
      <c r="BB2061" s="12">
        <v>5802.0978978569074</v>
      </c>
      <c r="BC2061" s="12">
        <v>8711.8438001980248</v>
      </c>
      <c r="BD2061" s="12">
        <v>13762.565836409589</v>
      </c>
      <c r="BE2061" s="44">
        <v>14474.358553268385</v>
      </c>
      <c r="BF2061" s="45">
        <v>14727.6266050418</v>
      </c>
      <c r="BG2061" s="12">
        <v>14804.444585321162</v>
      </c>
      <c r="BH2061" s="12">
        <v>20412.817879844901</v>
      </c>
      <c r="BI2061" s="12">
        <v>20760.822053658474</v>
      </c>
      <c r="BJ2061" s="12">
        <v>18113.802091288842</v>
      </c>
      <c r="BK2061" s="44">
        <v>16967.006740046229</v>
      </c>
      <c r="BL2061" s="45">
        <v>16610.328791256998</v>
      </c>
      <c r="BM2061" s="12">
        <v>12114.399956577621</v>
      </c>
      <c r="BN2061" s="12">
        <v>0</v>
      </c>
      <c r="BO2061" s="12">
        <v>44.291537282172392</v>
      </c>
      <c r="BP2061" s="12">
        <v>32.867126494585094</v>
      </c>
      <c r="BQ2061" s="48">
        <v>32.585597058607426</v>
      </c>
      <c r="BR2061" s="49">
        <v>6.6358945751408402</v>
      </c>
      <c r="BS2061" s="13">
        <v>35.735612933368671</v>
      </c>
      <c r="BT2061" s="12">
        <v>347.85713456992266</v>
      </c>
      <c r="BV2061" s="14">
        <f>Таблица1[[#This Row],[Lкан_леб,мм]]</f>
        <v>57982.142865430076</v>
      </c>
      <c r="BW2061" s="50">
        <f>Таблица1[[#This Row],[угол обхв4]]+Таблица1[[#This Row],[Lдуг 3,мм]]</f>
        <v>12079.757834129463</v>
      </c>
      <c r="BX2061" s="54">
        <f>Таблица1[[#This Row],[угол обхв5]]+Таблица1[[#This Row],[Y5, мм]]</f>
        <v>58297.540393218318</v>
      </c>
      <c r="BY2061" s="14">
        <f>Таблица1[[#This Row],[угол обхв6]]+Таблица1[[#This Row],[Lдуг 4,мм]]</f>
        <v>14723.035108644513</v>
      </c>
      <c r="BZ2061" s="14">
        <f>Таблица1[[#This Row],[Т1]]+Таблица1[[#This Row],[X6, мм]]</f>
        <v>58531.585339002304</v>
      </c>
      <c r="CA2061" s="14">
        <f>Таблица1[[#This Row],[Т2]]+Таблица1[[#This Row],[Lдуг 5,мм]]</f>
        <v>20203.567290832663</v>
      </c>
      <c r="CB2061" s="14">
        <f>Таблица1[[#This Row],[Т3]]+Таблица1[[#This Row],[Y6, мм]]</f>
        <v>58763.625529621866</v>
      </c>
      <c r="CC2061" s="14">
        <f>Таблица1[[#This Row],[Т4]]+Таблица1[[#This Row],[Lдуг 6,мм]]</f>
        <v>21332.042811169722</v>
      </c>
      <c r="CD2061" s="14">
        <f>Таблица1[[#This Row],[Т5]]+Таблица1[[#This Row],[Lдуг 1,мм]]</f>
        <v>58810.879358955652</v>
      </c>
      <c r="CE2061" s="14">
        <f>Таблица1[[#This Row],[Т6]]+Таблица1[[#This Row],[Lпрям1, мм]]</f>
        <v>21722.337571575237</v>
      </c>
      <c r="CF2061" s="15">
        <f>Таблица1[[#This Row],[Т7]]+Таблица1[[#This Row],[Lдуг 2,мм]]</f>
        <v>59065.350634165115</v>
      </c>
      <c r="CG2061" s="14">
        <f>Таблица1[[#This Row],[Т8]]+Таблица1[[#This Row],[Lпрям2, мм]]</f>
        <v>25979.975695706718</v>
      </c>
      <c r="CH2061" s="14">
        <f>Таблица1[[#This Row],[Т9]]-Таблица1[[#This Row],[Т9]]</f>
        <v>0</v>
      </c>
      <c r="CI2061" s="50">
        <f>Таблица1[[#This Row],[Т9]]-Таблица1[[#This Row],[Т8]]</f>
        <v>37343.013062589875</v>
      </c>
      <c r="CJ2061" s="54">
        <f>Таблица1[[#This Row],[Т9]]-Таблица1[[#This Row],[Т7]]</f>
        <v>254.47127520946378</v>
      </c>
      <c r="CK2061" s="14">
        <f>Таблица1[[#This Row],[Т9]]-Таблица1[[#This Row],[Т6]]</f>
        <v>37733.307822995397</v>
      </c>
      <c r="CL2061" s="14">
        <f>Таблица1[[#This Row],[Т9]]-Таблица1[[#This Row],[Т5]]</f>
        <v>301.72510454324947</v>
      </c>
      <c r="CM2061" s="14">
        <f>Таблица1[[#This Row],[Т9]]-Таблица1[[#This Row],[Т4]]</f>
        <v>38861.783343332456</v>
      </c>
      <c r="CN2061" s="14">
        <f>Таблица1[[#This Row],[Т9]]-Таблица1[[#This Row],[Т3]]</f>
        <v>533.76529516281153</v>
      </c>
      <c r="CO2061" s="14">
        <f>Таблица1[[#This Row],[Т9]]-Таблица1[[#This Row],[Т2]]</f>
        <v>44342.3155255206</v>
      </c>
      <c r="CP2061" s="14">
        <f>Таблица1[[#This Row],[Т9]]-Таблица1[[#This Row],[Т1]]</f>
        <v>767.81024094679742</v>
      </c>
      <c r="CQ2061" s="14">
        <f>Таблица1[[#This Row],[Т9]]-Таблица1[[#This Row],[угол обхв6]]</f>
        <v>46985.592800035651</v>
      </c>
      <c r="CR2061" s="14">
        <f>Таблица1[[#This Row],[Т9]]-Таблица1[[#This Row],[угол обхв5]]</f>
        <v>1083.2077687350393</v>
      </c>
      <c r="CS2061" s="14">
        <f>Таблица1[[#This Row],[Т9]]-Таблица1[[#This Row],[угол обхв4]]</f>
        <v>59065.350634165115</v>
      </c>
      <c r="CT2061" s="14">
        <f>Таблица1[[#This Row],[Lкан_прям, мм]]+Таблица1[[#This Row],[Lкан_дуг, мм]]+Таблица1[[#This Row],[Lкан_леб,мм]]</f>
        <v>85045.326329871838</v>
      </c>
      <c r="CU2061" s="16">
        <f>Таблица1[[#This Row],[Lкан_леб,мм]]</f>
        <v>57982.142865430076</v>
      </c>
      <c r="CV2061" s="14">
        <f>2534431-(Таблица1[[#This Row],[Т23]]+Таблица1[[#This Row],[угол обхв3]])</f>
        <v>2449037.8165355581</v>
      </c>
      <c r="CW2061" s="50">
        <f>SUM(X2061:AC2061,AD2061:AI2061)-Таблица1[[#This Row],[lподв_min, мм]]</f>
        <v>22805.545341268553</v>
      </c>
      <c r="CX2061" s="17">
        <f>CW2500-Таблица1[[#This Row],[Суммарная длина каната]]</f>
        <v>-2425799.2325482359</v>
      </c>
    </row>
    <row r="2062" spans="1:102" x14ac:dyDescent="0.25">
      <c r="A2062" s="21">
        <v>2061</v>
      </c>
      <c r="B2062" s="10">
        <v>52.638163265306112</v>
      </c>
      <c r="C2062" s="10">
        <v>109.67061224489804</v>
      </c>
      <c r="D2062" s="11">
        <v>14522.034739009752</v>
      </c>
      <c r="E2062" s="11">
        <v>16731.064412671942</v>
      </c>
      <c r="F2062" s="11">
        <v>14403.102496198204</v>
      </c>
      <c r="G2062" s="11">
        <v>16805.737845831365</v>
      </c>
      <c r="H2062" s="11">
        <v>14930.034249009752</v>
      </c>
      <c r="I2062" s="11">
        <v>12427.757181674451</v>
      </c>
      <c r="J2062" s="11">
        <v>4303.3072309974896</v>
      </c>
      <c r="K2062" s="11">
        <v>25979.975695696543</v>
      </c>
      <c r="L2062" s="11">
        <v>1083.207768745214</v>
      </c>
      <c r="M2062" s="11">
        <v>57982.142865430076</v>
      </c>
      <c r="N2062" s="11">
        <v>6109.2893748439546</v>
      </c>
      <c r="O2062" s="11">
        <v>20144.308296279403</v>
      </c>
      <c r="P2062" s="43">
        <v>8689.5423297953148</v>
      </c>
      <c r="Q2062" s="11">
        <v>20444.079669367766</v>
      </c>
      <c r="R2062" s="11">
        <v>13630.798980863579</v>
      </c>
      <c r="S2062" s="11">
        <v>18073.380256056655</v>
      </c>
      <c r="T2062" s="11">
        <v>14918.818487656372</v>
      </c>
      <c r="U2062" s="11">
        <v>17543.928888959308</v>
      </c>
      <c r="V2062" s="11">
        <v>14522.034739009752</v>
      </c>
      <c r="W2062" s="11">
        <v>16731.064412671942</v>
      </c>
      <c r="X2062" s="12">
        <v>0</v>
      </c>
      <c r="Y2062" s="12">
        <v>300.62570737232318</v>
      </c>
      <c r="Z2062" s="12">
        <v>229.70357295200975</v>
      </c>
      <c r="AA2062" s="44">
        <v>232.04019061955961</v>
      </c>
      <c r="AB2062" s="45">
        <v>47.253829333788303</v>
      </c>
      <c r="AC2062" s="12">
        <v>273.58446846753321</v>
      </c>
      <c r="AD2062" s="12">
        <v>12079.757834129463</v>
      </c>
      <c r="AE2062" s="12">
        <v>2597.6081666907562</v>
      </c>
      <c r="AF2062" s="12">
        <v>5480.5321821881489</v>
      </c>
      <c r="AG2062" s="44">
        <v>1128.4755203370626</v>
      </c>
      <c r="AH2062" s="45">
        <v>390.29476040551339</v>
      </c>
      <c r="AI2062" s="12">
        <v>4303.3072319455969</v>
      </c>
      <c r="AJ2062" s="12">
        <v>-48.843979328164515</v>
      </c>
      <c r="AK2062" s="12">
        <v>-6.6268610792207996</v>
      </c>
      <c r="AL2062" s="12">
        <v>25.630602815939913</v>
      </c>
      <c r="AM2062" s="44">
        <v>58.216199874547463</v>
      </c>
      <c r="AN2062" s="45">
        <v>51.580305299406398</v>
      </c>
      <c r="AO2062" s="12">
        <v>89.999999866856413</v>
      </c>
      <c r="AP2062" s="12">
        <v>-2147.7323610013082</v>
      </c>
      <c r="AQ2062" s="12">
        <v>6062.2050140121719</v>
      </c>
      <c r="AR2062" s="12">
        <v>8866.0298183232553</v>
      </c>
      <c r="AS2062" s="44">
        <v>13977.61597451271</v>
      </c>
      <c r="AT2062" s="45">
        <v>14599.158688731148</v>
      </c>
      <c r="AU2062" s="12">
        <v>14930.034739009752</v>
      </c>
      <c r="AV2062" s="12">
        <v>11317.723147707449</v>
      </c>
      <c r="AW2062" s="12">
        <v>20549.582355361727</v>
      </c>
      <c r="AX2062" s="12">
        <v>20811.933127137432</v>
      </c>
      <c r="AY2062" s="44">
        <v>18288.280169775062</v>
      </c>
      <c r="AZ2062" s="45">
        <v>17290.390700610715</v>
      </c>
      <c r="BA2062" s="12">
        <v>16731.06441362005</v>
      </c>
      <c r="BB2062" s="12">
        <v>5802.0978978569074</v>
      </c>
      <c r="BC2062" s="12">
        <v>8642.4579689635339</v>
      </c>
      <c r="BD2062" s="12">
        <v>13807.286469391518</v>
      </c>
      <c r="BE2062" s="44">
        <v>14572.00149400724</v>
      </c>
      <c r="BF2062" s="45">
        <v>14841.694537934976</v>
      </c>
      <c r="BG2062" s="12">
        <v>14930.034749009752</v>
      </c>
      <c r="BH2062" s="12">
        <v>20412.817879844901</v>
      </c>
      <c r="BI2062" s="12">
        <v>20849.353728450089</v>
      </c>
      <c r="BJ2062" s="12">
        <v>18441.233713826321</v>
      </c>
      <c r="BK2062" s="44">
        <v>17329.028975240897</v>
      </c>
      <c r="BL2062" s="45">
        <v>16984.602601020531</v>
      </c>
      <c r="BM2062" s="12">
        <v>12427.757181674453</v>
      </c>
      <c r="BN2062" s="12">
        <v>0</v>
      </c>
      <c r="BO2062" s="12">
        <v>42.21711824894372</v>
      </c>
      <c r="BP2062" s="12">
        <v>32.257463895160711</v>
      </c>
      <c r="BQ2062" s="48">
        <v>32.585597058607547</v>
      </c>
      <c r="BR2062" s="49">
        <v>6.6358945751410694</v>
      </c>
      <c r="BS2062" s="13">
        <v>38.419694567450016</v>
      </c>
      <c r="BT2062" s="12">
        <v>347.85713456992266</v>
      </c>
      <c r="BV2062" s="14">
        <f>Таблица1[[#This Row],[Lкан_леб,мм]]</f>
        <v>57982.142865430076</v>
      </c>
      <c r="BW2062" s="50">
        <f>Таблица1[[#This Row],[угол обхв4]]+Таблица1[[#This Row],[Lдуг 3,мм]]</f>
        <v>12079.757834129463</v>
      </c>
      <c r="BX2062" s="54">
        <f>Таблица1[[#This Row],[угол обхв5]]+Таблица1[[#This Row],[Y5, мм]]</f>
        <v>58282.768572802401</v>
      </c>
      <c r="BY2062" s="14">
        <f>Таблица1[[#This Row],[угол обхв6]]+Таблица1[[#This Row],[Lдуг 4,мм]]</f>
        <v>14677.366000820219</v>
      </c>
      <c r="BZ2062" s="14">
        <f>Таблица1[[#This Row],[Т1]]+Таблица1[[#This Row],[X6, мм]]</f>
        <v>58512.472145754407</v>
      </c>
      <c r="CA2062" s="14">
        <f>Таблица1[[#This Row],[Т2]]+Таблица1[[#This Row],[Lдуг 5,мм]]</f>
        <v>20157.898183008369</v>
      </c>
      <c r="CB2062" s="14">
        <f>Таблица1[[#This Row],[Т3]]+Таблица1[[#This Row],[Y6, мм]]</f>
        <v>58744.512336373969</v>
      </c>
      <c r="CC2062" s="14">
        <f>Таблица1[[#This Row],[Т4]]+Таблица1[[#This Row],[Lдуг 6,мм]]</f>
        <v>21286.373703345431</v>
      </c>
      <c r="CD2062" s="14">
        <f>Таблица1[[#This Row],[Т5]]+Таблица1[[#This Row],[Lдуг 1,мм]]</f>
        <v>58791.766165707755</v>
      </c>
      <c r="CE2062" s="14">
        <f>Таблица1[[#This Row],[Т6]]+Таблица1[[#This Row],[Lпрям1, мм]]</f>
        <v>21676.668463750942</v>
      </c>
      <c r="CF2062" s="15">
        <f>Таблица1[[#This Row],[Т7]]+Таблица1[[#This Row],[Lдуг 2,мм]]</f>
        <v>59065.350634175287</v>
      </c>
      <c r="CG2062" s="14">
        <f>Таблица1[[#This Row],[Т8]]+Таблица1[[#This Row],[Lпрям2, мм]]</f>
        <v>25979.975695696539</v>
      </c>
      <c r="CH2062" s="14">
        <f>Таблица1[[#This Row],[Т9]]-Таблица1[[#This Row],[Т9]]</f>
        <v>0</v>
      </c>
      <c r="CI2062" s="50">
        <f>Таблица1[[#This Row],[Т9]]-Таблица1[[#This Row],[Т8]]</f>
        <v>37388.682170424348</v>
      </c>
      <c r="CJ2062" s="54">
        <f>Таблица1[[#This Row],[Т9]]-Таблица1[[#This Row],[Т7]]</f>
        <v>273.58446846753213</v>
      </c>
      <c r="CK2062" s="14">
        <f>Таблица1[[#This Row],[Т9]]-Таблица1[[#This Row],[Т6]]</f>
        <v>37778.976930829856</v>
      </c>
      <c r="CL2062" s="14">
        <f>Таблица1[[#This Row],[Т9]]-Таблица1[[#This Row],[Т5]]</f>
        <v>320.83829780131782</v>
      </c>
      <c r="CM2062" s="14">
        <f>Таблица1[[#This Row],[Т9]]-Таблица1[[#This Row],[Т4]]</f>
        <v>38907.452451166915</v>
      </c>
      <c r="CN2062" s="14">
        <f>Таблица1[[#This Row],[Т9]]-Таблица1[[#This Row],[Т3]]</f>
        <v>552.87848842087988</v>
      </c>
      <c r="CO2062" s="14">
        <f>Таблица1[[#This Row],[Т9]]-Таблица1[[#This Row],[Т2]]</f>
        <v>44387.984633355067</v>
      </c>
      <c r="CP2062" s="14">
        <f>Таблица1[[#This Row],[Т9]]-Таблица1[[#This Row],[Т1]]</f>
        <v>782.58206137288653</v>
      </c>
      <c r="CQ2062" s="14">
        <f>Таблица1[[#This Row],[Т9]]-Таблица1[[#This Row],[угол обхв6]]</f>
        <v>46985.592800045823</v>
      </c>
      <c r="CR2062" s="14">
        <f>Таблица1[[#This Row],[Т9]]-Таблица1[[#This Row],[угол обхв5]]</f>
        <v>1083.2077687452111</v>
      </c>
      <c r="CS2062" s="14">
        <f>Таблица1[[#This Row],[Т9]]-Таблица1[[#This Row],[угол обхв4]]</f>
        <v>59065.350634175287</v>
      </c>
      <c r="CT2062" s="14">
        <f>Таблица1[[#This Row],[Lкан_прям, мм]]+Таблица1[[#This Row],[Lкан_дуг, мм]]+Таблица1[[#This Row],[Lкан_леб,мм]]</f>
        <v>85045.326329871838</v>
      </c>
      <c r="CU2062" s="16">
        <f>Таблица1[[#This Row],[Lкан_леб,мм]]</f>
        <v>57982.142865430076</v>
      </c>
      <c r="CV2062" s="14">
        <f>2534431-(Таблица1[[#This Row],[Т23]]+Таблица1[[#This Row],[угол обхв3]])</f>
        <v>2449037.8165355581</v>
      </c>
      <c r="CW2062" s="50">
        <f>SUM(X2062:AC2062,AD2062:AI2062)-Таблица1[[#This Row],[lподв_min, мм]]</f>
        <v>22759.876233444265</v>
      </c>
      <c r="CX2062" s="17">
        <f>CW2501-Таблица1[[#This Row],[Суммарная длина каната]]</f>
        <v>-2425841.4548269934</v>
      </c>
    </row>
    <row r="2063" spans="1:102" x14ac:dyDescent="0.25">
      <c r="A2063" s="21">
        <v>2062</v>
      </c>
      <c r="B2063" s="10">
        <v>52.638163265306112</v>
      </c>
      <c r="C2063" s="10">
        <v>110.29000000000343</v>
      </c>
      <c r="D2063" s="11">
        <v>14548.618519205516</v>
      </c>
      <c r="E2063" s="11">
        <v>16814.72273329063</v>
      </c>
      <c r="F2063" s="11">
        <v>14428.885995113702</v>
      </c>
      <c r="G2063" s="11">
        <v>16888.106128378367</v>
      </c>
      <c r="H2063" s="11">
        <v>14956.618029205516</v>
      </c>
      <c r="I2063" s="11">
        <v>12500.735030267639</v>
      </c>
      <c r="J2063" s="11">
        <v>4313.98770302299</v>
      </c>
      <c r="K2063" s="11">
        <v>25979.975695694207</v>
      </c>
      <c r="L2063" s="11">
        <v>1083.207768747556</v>
      </c>
      <c r="M2063" s="11">
        <v>57982.142865430076</v>
      </c>
      <c r="N2063" s="11">
        <v>6109.2893748439546</v>
      </c>
      <c r="O2063" s="11">
        <v>20144.308296279403</v>
      </c>
      <c r="P2063" s="43">
        <v>8676.3286765059165</v>
      </c>
      <c r="Q2063" s="11">
        <v>20464.470944239856</v>
      </c>
      <c r="R2063" s="11">
        <v>13642.924208085375</v>
      </c>
      <c r="S2063" s="11">
        <v>18147.325755501151</v>
      </c>
      <c r="T2063" s="11">
        <v>14936.591900301832</v>
      </c>
      <c r="U2063" s="11">
        <v>17631.829002732185</v>
      </c>
      <c r="V2063" s="11">
        <v>14548.618519205516</v>
      </c>
      <c r="W2063" s="11">
        <v>16814.72273329063</v>
      </c>
      <c r="X2063" s="12">
        <v>0</v>
      </c>
      <c r="Y2063" s="12">
        <v>297.19062251892836</v>
      </c>
      <c r="Z2063" s="12">
        <v>228.72803269076945</v>
      </c>
      <c r="AA2063" s="44">
        <v>232.04019061955862</v>
      </c>
      <c r="AB2063" s="45">
        <v>47.253829333785674</v>
      </c>
      <c r="AC2063" s="12">
        <v>277.995093584514</v>
      </c>
      <c r="AD2063" s="12">
        <v>12079.757834129463</v>
      </c>
      <c r="AE2063" s="12">
        <v>2586.9276946652712</v>
      </c>
      <c r="AF2063" s="12">
        <v>5480.532182188148</v>
      </c>
      <c r="AG2063" s="44">
        <v>1128.4755203370594</v>
      </c>
      <c r="AH2063" s="45">
        <v>390.29476040551867</v>
      </c>
      <c r="AI2063" s="12">
        <v>4313.987703968749</v>
      </c>
      <c r="AJ2063" s="12">
        <v>-48.843979328164515</v>
      </c>
      <c r="AK2063" s="12">
        <v>-7.1092529036542222</v>
      </c>
      <c r="AL2063" s="12">
        <v>25.011215060834534</v>
      </c>
      <c r="AM2063" s="44">
        <v>57.59681211944195</v>
      </c>
      <c r="AN2063" s="45">
        <v>50.960917544301246</v>
      </c>
      <c r="AO2063" s="12">
        <v>89.999999867186048</v>
      </c>
      <c r="AP2063" s="12">
        <v>-2147.7323610013082</v>
      </c>
      <c r="AQ2063" s="12">
        <v>6058.7945888330278</v>
      </c>
      <c r="AR2063" s="12">
        <v>8848.829303375318</v>
      </c>
      <c r="AS2063" s="44">
        <v>13987.397837504635</v>
      </c>
      <c r="AT2063" s="45">
        <v>14619.691564131437</v>
      </c>
      <c r="AU2063" s="12">
        <v>14956.618519205516</v>
      </c>
      <c r="AV2063" s="12">
        <v>11317.723147707449</v>
      </c>
      <c r="AW2063" s="12">
        <v>20549.171577629677</v>
      </c>
      <c r="AX2063" s="12">
        <v>20834.210763206738</v>
      </c>
      <c r="AY2063" s="44">
        <v>18365.962254363352</v>
      </c>
      <c r="AZ2063" s="45">
        <v>17374.850060141373</v>
      </c>
      <c r="BA2063" s="12">
        <v>16814.722734236391</v>
      </c>
      <c r="BB2063" s="12">
        <v>5802.0978978569074</v>
      </c>
      <c r="BC2063" s="12">
        <v>8625.8338904949887</v>
      </c>
      <c r="BD2063" s="12">
        <v>13815.424834954778</v>
      </c>
      <c r="BE2063" s="44">
        <v>14592.118270882571</v>
      </c>
      <c r="BF2063" s="45">
        <v>14865.518855375911</v>
      </c>
      <c r="BG2063" s="12">
        <v>14956.618529205518</v>
      </c>
      <c r="BH2063" s="12">
        <v>20412.817879844901</v>
      </c>
      <c r="BI2063" s="12">
        <v>20869.33422559013</v>
      </c>
      <c r="BJ2063" s="12">
        <v>18517.06557446803</v>
      </c>
      <c r="BK2063" s="44">
        <v>17413.192503869981</v>
      </c>
      <c r="BL2063" s="45">
        <v>17071.701675881442</v>
      </c>
      <c r="BM2063" s="12">
        <v>12500.73503026764</v>
      </c>
      <c r="BN2063" s="12">
        <v>0</v>
      </c>
      <c r="BO2063" s="12">
        <v>41.734726424510292</v>
      </c>
      <c r="BP2063" s="12">
        <v>32.120467964488753</v>
      </c>
      <c r="BQ2063" s="48">
        <v>32.585597058607412</v>
      </c>
      <c r="BR2063" s="49">
        <v>6.6358945751407008</v>
      </c>
      <c r="BS2063" s="13">
        <v>39.039082322884809</v>
      </c>
      <c r="BT2063" s="12">
        <v>347.85713456992266</v>
      </c>
      <c r="BV2063" s="14">
        <f>Таблица1[[#This Row],[Lкан_леб,мм]]</f>
        <v>57982.142865430076</v>
      </c>
      <c r="BW2063" s="50">
        <f>Таблица1[[#This Row],[угол обхв4]]+Таблица1[[#This Row],[Lдуг 3,мм]]</f>
        <v>12079.757834129463</v>
      </c>
      <c r="BX2063" s="54">
        <f>Таблица1[[#This Row],[угол обхв5]]+Таблица1[[#This Row],[Y5, мм]]</f>
        <v>58279.333487949007</v>
      </c>
      <c r="BY2063" s="14">
        <f>Таблица1[[#This Row],[угол обхв6]]+Таблица1[[#This Row],[Lдуг 4,мм]]</f>
        <v>14666.685528794735</v>
      </c>
      <c r="BZ2063" s="14">
        <f>Таблица1[[#This Row],[Т1]]+Таблица1[[#This Row],[X6, мм]]</f>
        <v>58508.061520639778</v>
      </c>
      <c r="CA2063" s="14">
        <f>Таблица1[[#This Row],[Т2]]+Таблица1[[#This Row],[Lдуг 5,мм]]</f>
        <v>20147.217710982884</v>
      </c>
      <c r="CB2063" s="14">
        <f>Таблица1[[#This Row],[Т3]]+Таблица1[[#This Row],[Y6, мм]]</f>
        <v>58740.10171125934</v>
      </c>
      <c r="CC2063" s="14">
        <f>Таблица1[[#This Row],[Т4]]+Таблица1[[#This Row],[Lдуг 6,мм]]</f>
        <v>21275.693231319943</v>
      </c>
      <c r="CD2063" s="14">
        <f>Таблица1[[#This Row],[Т5]]+Таблица1[[#This Row],[Lдуг 1,мм]]</f>
        <v>58787.355540593126</v>
      </c>
      <c r="CE2063" s="14">
        <f>Таблица1[[#This Row],[Т6]]+Таблица1[[#This Row],[Lпрям1, мм]]</f>
        <v>21665.987991725462</v>
      </c>
      <c r="CF2063" s="15">
        <f>Таблица1[[#This Row],[Т7]]+Таблица1[[#This Row],[Lдуг 2,мм]]</f>
        <v>59065.350634177637</v>
      </c>
      <c r="CG2063" s="14">
        <f>Таблица1[[#This Row],[Т8]]+Таблица1[[#This Row],[Lпрям2, мм]]</f>
        <v>25979.975695694211</v>
      </c>
      <c r="CH2063" s="14">
        <f>Таблица1[[#This Row],[Т9]]-Таблица1[[#This Row],[Т9]]</f>
        <v>0</v>
      </c>
      <c r="CI2063" s="50">
        <f>Таблица1[[#This Row],[Т9]]-Таблица1[[#This Row],[Т8]]</f>
        <v>37399.362642452179</v>
      </c>
      <c r="CJ2063" s="54">
        <f>Таблица1[[#This Row],[Т9]]-Таблица1[[#This Row],[Т7]]</f>
        <v>277.99509358451178</v>
      </c>
      <c r="CK2063" s="14">
        <f>Таблица1[[#This Row],[Т9]]-Таблица1[[#This Row],[Т6]]</f>
        <v>37789.657402857694</v>
      </c>
      <c r="CL2063" s="14">
        <f>Таблица1[[#This Row],[Т9]]-Таблица1[[#This Row],[Т5]]</f>
        <v>325.24892291829747</v>
      </c>
      <c r="CM2063" s="14">
        <f>Таблица1[[#This Row],[Т9]]-Таблица1[[#This Row],[Т4]]</f>
        <v>38918.132923194753</v>
      </c>
      <c r="CN2063" s="14">
        <f>Таблица1[[#This Row],[Т9]]-Таблица1[[#This Row],[Т3]]</f>
        <v>557.28911353785952</v>
      </c>
      <c r="CO2063" s="14">
        <f>Таблица1[[#This Row],[Т9]]-Таблица1[[#This Row],[Т2]]</f>
        <v>44398.665105382905</v>
      </c>
      <c r="CP2063" s="14">
        <f>Таблица1[[#This Row],[Т9]]-Таблица1[[#This Row],[Т1]]</f>
        <v>786.01714622863074</v>
      </c>
      <c r="CQ2063" s="14">
        <f>Таблица1[[#This Row],[Т9]]-Таблица1[[#This Row],[угол обхв6]]</f>
        <v>46985.592800048173</v>
      </c>
      <c r="CR2063" s="14">
        <f>Таблица1[[#This Row],[Т9]]-Таблица1[[#This Row],[угол обхв5]]</f>
        <v>1083.2077687475612</v>
      </c>
      <c r="CS2063" s="14">
        <f>Таблица1[[#This Row],[Т9]]-Таблица1[[#This Row],[угол обхв4]]</f>
        <v>59065.350634177637</v>
      </c>
      <c r="CT2063" s="14">
        <f>Таблица1[[#This Row],[Lкан_прям, мм]]+Таблица1[[#This Row],[Lкан_дуг, мм]]+Таблица1[[#This Row],[Lкан_леб,мм]]</f>
        <v>85045.326329871838</v>
      </c>
      <c r="CU2063" s="16">
        <f>Таблица1[[#This Row],[Lкан_леб,мм]]</f>
        <v>57982.142865430076</v>
      </c>
      <c r="CV2063" s="14">
        <f>2534431-(Таблица1[[#This Row],[Т23]]+Таблица1[[#This Row],[угол обхв3]])</f>
        <v>2449037.8165355581</v>
      </c>
      <c r="CW2063" s="50">
        <f>SUM(X2063:AC2063,AD2063:AI2063)-Таблица1[[#This Row],[lподв_min, мм]]</f>
        <v>22749.195761418774</v>
      </c>
      <c r="CX2063" s="17">
        <f>CW2502-Таблица1[[#This Row],[Суммарная длина каната]]</f>
        <v>-2425885.3340592403</v>
      </c>
    </row>
    <row r="2064" spans="1:102" x14ac:dyDescent="0.25">
      <c r="A2064" s="21">
        <v>2063</v>
      </c>
      <c r="B2064" s="10">
        <v>52.638163265306112</v>
      </c>
      <c r="C2064" s="10">
        <v>112.3546938775511</v>
      </c>
      <c r="D2064" s="11">
        <v>14630.674301935005</v>
      </c>
      <c r="E2064" s="11">
        <v>17095.578119291487</v>
      </c>
      <c r="F2064" s="11">
        <v>14508.375659915564</v>
      </c>
      <c r="G2064" s="11">
        <v>17164.600160410257</v>
      </c>
      <c r="H2064" s="11">
        <v>15038.673811935005</v>
      </c>
      <c r="I2064" s="11">
        <v>12745.616393304019</v>
      </c>
      <c r="J2064" s="11">
        <v>4349.9617259874694</v>
      </c>
      <c r="K2064" s="11">
        <v>25979.975695686378</v>
      </c>
      <c r="L2064" s="11">
        <v>1083.2077687553783</v>
      </c>
      <c r="M2064" s="11">
        <v>57982.142865430076</v>
      </c>
      <c r="N2064" s="11">
        <v>6109.2893748439546</v>
      </c>
      <c r="O2064" s="11">
        <v>20144.308296279403</v>
      </c>
      <c r="P2064" s="43">
        <v>8630.7040514527471</v>
      </c>
      <c r="Q2064" s="11">
        <v>20531.390540441382</v>
      </c>
      <c r="R2064" s="11">
        <v>13677.557083381987</v>
      </c>
      <c r="S2064" s="11">
        <v>18394.685723648327</v>
      </c>
      <c r="T2064" s="11">
        <v>14988.957175443707</v>
      </c>
      <c r="U2064" s="11">
        <v>17926.131779538886</v>
      </c>
      <c r="V2064" s="11">
        <v>14630.674301935005</v>
      </c>
      <c r="W2064" s="11">
        <v>17095.578119291487</v>
      </c>
      <c r="X2064" s="12">
        <v>0</v>
      </c>
      <c r="Y2064" s="12">
        <v>285.6651277791982</v>
      </c>
      <c r="Z2064" s="12">
        <v>225.55095929723763</v>
      </c>
      <c r="AA2064" s="44">
        <v>232.0401906195587</v>
      </c>
      <c r="AB2064" s="45">
        <v>47.253829333786129</v>
      </c>
      <c r="AC2064" s="12">
        <v>292.69766172559775</v>
      </c>
      <c r="AD2064" s="12">
        <v>12079.757834129463</v>
      </c>
      <c r="AE2064" s="12">
        <v>2550.9536717007823</v>
      </c>
      <c r="AF2064" s="12">
        <v>5480.5321821881507</v>
      </c>
      <c r="AG2064" s="44">
        <v>1128.4755203370628</v>
      </c>
      <c r="AH2064" s="45">
        <v>390.29476040551509</v>
      </c>
      <c r="AI2064" s="12">
        <v>4349.9617269254059</v>
      </c>
      <c r="AJ2064" s="12">
        <v>-48.843979328164515</v>
      </c>
      <c r="AK2064" s="12">
        <v>-8.7277877207786556</v>
      </c>
      <c r="AL2064" s="12">
        <v>22.946521183286865</v>
      </c>
      <c r="AM2064" s="44">
        <v>55.532118241894281</v>
      </c>
      <c r="AN2064" s="45">
        <v>48.896223666753521</v>
      </c>
      <c r="AO2064" s="12">
        <v>89.999999868284405</v>
      </c>
      <c r="AP2064" s="12">
        <v>-2147.7323610013082</v>
      </c>
      <c r="AQ2064" s="12">
        <v>6047.3793694330006</v>
      </c>
      <c r="AR2064" s="12">
        <v>8789.7717361722825</v>
      </c>
      <c r="AS2064" s="44">
        <v>14013.930059508562</v>
      </c>
      <c r="AT2064" s="45">
        <v>14681.52098956639</v>
      </c>
      <c r="AU2064" s="12">
        <v>15038.674301935005</v>
      </c>
      <c r="AV2064" s="12">
        <v>11317.723147707449</v>
      </c>
      <c r="AW2064" s="12">
        <v>20547.583823964902</v>
      </c>
      <c r="AX2064" s="12">
        <v>20907.105155113164</v>
      </c>
      <c r="AY2064" s="44">
        <v>18625.590944316355</v>
      </c>
      <c r="AZ2064" s="45">
        <v>17657.90241572275</v>
      </c>
      <c r="BA2064" s="12">
        <v>17095.578120229427</v>
      </c>
      <c r="BB2064" s="12">
        <v>5802.0978978569074</v>
      </c>
      <c r="BC2064" s="12">
        <v>8568.794046041794</v>
      </c>
      <c r="BD2064" s="12">
        <v>13836.624768101523</v>
      </c>
      <c r="BE2064" s="44">
        <v>14652.584199317134</v>
      </c>
      <c r="BF2064" s="45">
        <v>14938.110487812324</v>
      </c>
      <c r="BG2064" s="12">
        <v>15038.674311935007</v>
      </c>
      <c r="BH2064" s="12">
        <v>20412.817879844901</v>
      </c>
      <c r="BI2064" s="12">
        <v>20934.66606812688</v>
      </c>
      <c r="BJ2064" s="12">
        <v>18770.400338320109</v>
      </c>
      <c r="BK2064" s="44">
        <v>17695.226558870858</v>
      </c>
      <c r="BL2064" s="45">
        <v>17363.807483107619</v>
      </c>
      <c r="BM2064" s="12">
        <v>12745.616393304021</v>
      </c>
      <c r="BN2064" s="12">
        <v>0</v>
      </c>
      <c r="BO2064" s="12">
        <v>40.116191607385858</v>
      </c>
      <c r="BP2064" s="12">
        <v>31.674308904065519</v>
      </c>
      <c r="BQ2064" s="48">
        <v>32.585597058607419</v>
      </c>
      <c r="BR2064" s="49">
        <v>6.6358945751407639</v>
      </c>
      <c r="BS2064" s="13">
        <v>41.103776201530891</v>
      </c>
      <c r="BT2064" s="12">
        <v>347.85713456992266</v>
      </c>
      <c r="BV2064" s="14">
        <f>Таблица1[[#This Row],[Lкан_леб,мм]]</f>
        <v>57982.142865430076</v>
      </c>
      <c r="BW2064" s="50">
        <f>Таблица1[[#This Row],[угол обхв4]]+Таблица1[[#This Row],[Lдуг 3,мм]]</f>
        <v>12079.757834129463</v>
      </c>
      <c r="BX2064" s="54">
        <f>Таблица1[[#This Row],[угол обхв5]]+Таблица1[[#This Row],[Y5, мм]]</f>
        <v>58267.807993209273</v>
      </c>
      <c r="BY2064" s="14">
        <f>Таблица1[[#This Row],[угол обхв6]]+Таблица1[[#This Row],[Lдуг 4,мм]]</f>
        <v>14630.711505830244</v>
      </c>
      <c r="BZ2064" s="14">
        <f>Таблица1[[#This Row],[Т1]]+Таблица1[[#This Row],[X6, мм]]</f>
        <v>58493.358952506511</v>
      </c>
      <c r="CA2064" s="14">
        <f>Таблица1[[#This Row],[Т2]]+Таблица1[[#This Row],[Lдуг 5,мм]]</f>
        <v>20111.243688018396</v>
      </c>
      <c r="CB2064" s="14">
        <f>Таблица1[[#This Row],[Т3]]+Таблица1[[#This Row],[Y6, мм]]</f>
        <v>58725.399143126073</v>
      </c>
      <c r="CC2064" s="14">
        <f>Таблица1[[#This Row],[Т4]]+Таблица1[[#This Row],[Lдуг 6,мм]]</f>
        <v>21239.719208355458</v>
      </c>
      <c r="CD2064" s="14">
        <f>Таблица1[[#This Row],[Т5]]+Таблица1[[#This Row],[Lдуг 1,мм]]</f>
        <v>58772.652972459859</v>
      </c>
      <c r="CE2064" s="14">
        <f>Таблица1[[#This Row],[Т6]]+Таблица1[[#This Row],[Lпрям1, мм]]</f>
        <v>21630.013968760974</v>
      </c>
      <c r="CF2064" s="15">
        <f>Таблица1[[#This Row],[Т7]]+Таблица1[[#This Row],[Lдуг 2,мм]]</f>
        <v>59065.350634185459</v>
      </c>
      <c r="CG2064" s="14">
        <f>Таблица1[[#This Row],[Т8]]+Таблица1[[#This Row],[Lпрям2, мм]]</f>
        <v>25979.975695686378</v>
      </c>
      <c r="CH2064" s="14">
        <f>Таблица1[[#This Row],[Т9]]-Таблица1[[#This Row],[Т9]]</f>
        <v>0</v>
      </c>
      <c r="CI2064" s="50">
        <f>Таблица1[[#This Row],[Т9]]-Таблица1[[#This Row],[Т8]]</f>
        <v>37435.336665424489</v>
      </c>
      <c r="CJ2064" s="54">
        <f>Таблица1[[#This Row],[Т9]]-Таблица1[[#This Row],[Т7]]</f>
        <v>292.69766172560048</v>
      </c>
      <c r="CK2064" s="14">
        <f>Таблица1[[#This Row],[Т9]]-Таблица1[[#This Row],[Т6]]</f>
        <v>37825.631425829997</v>
      </c>
      <c r="CL2064" s="14">
        <f>Таблица1[[#This Row],[Т9]]-Таблица1[[#This Row],[Т5]]</f>
        <v>339.95149105938617</v>
      </c>
      <c r="CM2064" s="14">
        <f>Таблица1[[#This Row],[Т9]]-Таблица1[[#This Row],[Т4]]</f>
        <v>38954.106946167063</v>
      </c>
      <c r="CN2064" s="14">
        <f>Таблица1[[#This Row],[Т9]]-Таблица1[[#This Row],[Т3]]</f>
        <v>571.99168167894823</v>
      </c>
      <c r="CO2064" s="14">
        <f>Таблица1[[#This Row],[Т9]]-Таблица1[[#This Row],[Т2]]</f>
        <v>44434.639128355215</v>
      </c>
      <c r="CP2064" s="14">
        <f>Таблица1[[#This Row],[Т9]]-Таблица1[[#This Row],[Т1]]</f>
        <v>797.54264097618579</v>
      </c>
      <c r="CQ2064" s="14">
        <f>Таблица1[[#This Row],[Т9]]-Таблица1[[#This Row],[угол обхв6]]</f>
        <v>46985.592800055994</v>
      </c>
      <c r="CR2064" s="14">
        <f>Таблица1[[#This Row],[Т9]]-Таблица1[[#This Row],[угол обхв5]]</f>
        <v>1083.2077687553829</v>
      </c>
      <c r="CS2064" s="14">
        <f>Таблица1[[#This Row],[Т9]]-Таблица1[[#This Row],[угол обхв4]]</f>
        <v>59065.350634185459</v>
      </c>
      <c r="CT2064" s="14">
        <f>Таблица1[[#This Row],[Lкан_прям, мм]]+Таблица1[[#This Row],[Lкан_дуг, мм]]+Таблица1[[#This Row],[Lкан_леб,мм]]</f>
        <v>85045.326329871838</v>
      </c>
      <c r="CU2064" s="16">
        <f>Таблица1[[#This Row],[Lкан_леб,мм]]</f>
        <v>57982.142865430076</v>
      </c>
      <c r="CV2064" s="14">
        <f>2534431-(Таблица1[[#This Row],[Т23]]+Таблица1[[#This Row],[угол обхв3]])</f>
        <v>2449037.8165355581</v>
      </c>
      <c r="CW2064" s="50">
        <f>SUM(X2064:AC2064,AD2064:AI2064)-Таблица1[[#This Row],[lподв_min, мм]]</f>
        <v>22713.221738454289</v>
      </c>
      <c r="CX2064" s="17">
        <f>CW2503-Таблица1[[#This Row],[Суммарная длина каната]]</f>
        <v>-2425930.8661425454</v>
      </c>
    </row>
    <row r="2065" spans="1:102" x14ac:dyDescent="0.25">
      <c r="A2065" s="21">
        <v>2064</v>
      </c>
      <c r="B2065" s="10">
        <v>52.638163265306112</v>
      </c>
      <c r="C2065" s="10">
        <v>114.46082839365614</v>
      </c>
      <c r="D2065" s="11">
        <v>14703.896172811597</v>
      </c>
      <c r="E2065" s="11">
        <v>17384.926079381563</v>
      </c>
      <c r="F2065" s="11">
        <v>14579.143539232877</v>
      </c>
      <c r="G2065" s="11">
        <v>17449.406932471247</v>
      </c>
      <c r="H2065" s="11">
        <v>15111.895682811599</v>
      </c>
      <c r="I2065" s="11">
        <v>12997.698234952384</v>
      </c>
      <c r="J2065" s="11">
        <v>4387.2278444291796</v>
      </c>
      <c r="K2065" s="11">
        <v>25979.975695678426</v>
      </c>
      <c r="L2065" s="11">
        <v>1083.2077687633457</v>
      </c>
      <c r="M2065" s="11">
        <v>57982.142865430076</v>
      </c>
      <c r="N2065" s="11">
        <v>6109.2893748439546</v>
      </c>
      <c r="O2065" s="11">
        <v>20144.308296279403</v>
      </c>
      <c r="P2065" s="43">
        <v>8581.7105884210378</v>
      </c>
      <c r="Q2065" s="11">
        <v>20597.91435671474</v>
      </c>
      <c r="R2065" s="11">
        <v>13703.679699431506</v>
      </c>
      <c r="S2065" s="11">
        <v>18648.12836182848</v>
      </c>
      <c r="T2065" s="11">
        <v>15031.413581790739</v>
      </c>
      <c r="U2065" s="11">
        <v>18228.085819179185</v>
      </c>
      <c r="V2065" s="11">
        <v>14703.896172811597</v>
      </c>
      <c r="W2065" s="11">
        <v>17384.926079381563</v>
      </c>
      <c r="X2065" s="12">
        <v>0</v>
      </c>
      <c r="Y2065" s="12">
        <v>273.78424259485456</v>
      </c>
      <c r="Z2065" s="12">
        <v>222.4341799088418</v>
      </c>
      <c r="AA2065" s="44">
        <v>232.04019061955862</v>
      </c>
      <c r="AB2065" s="45">
        <v>47.253829333786257</v>
      </c>
      <c r="AC2065" s="12">
        <v>307.69532630630442</v>
      </c>
      <c r="AD2065" s="12">
        <v>12079.757834129463</v>
      </c>
      <c r="AE2065" s="12">
        <v>2513.6875532590839</v>
      </c>
      <c r="AF2065" s="12">
        <v>5480.532182188148</v>
      </c>
      <c r="AG2065" s="44">
        <v>1128.475520337061</v>
      </c>
      <c r="AH2065" s="45">
        <v>390.294760405516</v>
      </c>
      <c r="AI2065" s="12">
        <v>4387.2278453591507</v>
      </c>
      <c r="AJ2065" s="12">
        <v>-48.843979328164515</v>
      </c>
      <c r="AK2065" s="12">
        <v>-10.396230313774737</v>
      </c>
      <c r="AL2065" s="12">
        <v>20.840386667181846</v>
      </c>
      <c r="AM2065" s="44">
        <v>53.425983725789251</v>
      </c>
      <c r="AN2065" s="45">
        <v>46.79008915064847</v>
      </c>
      <c r="AO2065" s="12">
        <v>89.999999869403212</v>
      </c>
      <c r="AP2065" s="12">
        <v>-2147.7323610013082</v>
      </c>
      <c r="AQ2065" s="12">
        <v>6035.6639664602972</v>
      </c>
      <c r="AR2065" s="12">
        <v>8726.8630406772299</v>
      </c>
      <c r="AS2065" s="44">
        <v>14031.339514300524</v>
      </c>
      <c r="AT2065" s="45">
        <v>14734.042697888073</v>
      </c>
      <c r="AU2065" s="12">
        <v>15111.896172811597</v>
      </c>
      <c r="AV2065" s="12">
        <v>11317.723147707449</v>
      </c>
      <c r="AW2065" s="12">
        <v>20545.610301308461</v>
      </c>
      <c r="AX2065" s="12">
        <v>20979.221012313632</v>
      </c>
      <c r="AY2065" s="44">
        <v>18891.239541579638</v>
      </c>
      <c r="AZ2065" s="45">
        <v>17948.739157472002</v>
      </c>
      <c r="BA2065" s="12">
        <v>17384.926080311536</v>
      </c>
      <c r="BB2065" s="12">
        <v>5802.0978978569074</v>
      </c>
      <c r="BC2065" s="12">
        <v>8508.0851800373803</v>
      </c>
      <c r="BD2065" s="12">
        <v>13848.8321516877</v>
      </c>
      <c r="BE2065" s="44">
        <v>14703.753766921722</v>
      </c>
      <c r="BF2065" s="45">
        <v>15001.267056714263</v>
      </c>
      <c r="BG2065" s="12">
        <v>15111.896182811601</v>
      </c>
      <c r="BH2065" s="12">
        <v>20412.817879844901</v>
      </c>
      <c r="BI2065" s="12">
        <v>20999.216361743795</v>
      </c>
      <c r="BJ2065" s="12">
        <v>19029.435017427375</v>
      </c>
      <c r="BK2065" s="44">
        <v>17984.974639428023</v>
      </c>
      <c r="BL2065" s="45">
        <v>17664.272741088749</v>
      </c>
      <c r="BM2065" s="12">
        <v>12997.698234952386</v>
      </c>
      <c r="BN2065" s="12">
        <v>0</v>
      </c>
      <c r="BO2065" s="12">
        <v>38.447749014389778</v>
      </c>
      <c r="BP2065" s="12">
        <v>31.23661698095658</v>
      </c>
      <c r="BQ2065" s="48">
        <v>32.585597058607412</v>
      </c>
      <c r="BR2065" s="49">
        <v>6.6358945751407834</v>
      </c>
      <c r="BS2065" s="13">
        <v>43.209910718754742</v>
      </c>
      <c r="BT2065" s="12">
        <v>347.85713456992266</v>
      </c>
      <c r="BV2065" s="14">
        <f>Таблица1[[#This Row],[Lкан_леб,мм]]</f>
        <v>57982.142865430076</v>
      </c>
      <c r="BW2065" s="50">
        <f>Таблица1[[#This Row],[угол обхв4]]+Таблица1[[#This Row],[Lдуг 3,мм]]</f>
        <v>12079.757834129463</v>
      </c>
      <c r="BX2065" s="54">
        <f>Таблица1[[#This Row],[угол обхв5]]+Таблица1[[#This Row],[Y5, мм]]</f>
        <v>58255.927108024931</v>
      </c>
      <c r="BY2065" s="14">
        <f>Таблица1[[#This Row],[угол обхв6]]+Таблица1[[#This Row],[Lдуг 4,мм]]</f>
        <v>14593.445387388547</v>
      </c>
      <c r="BZ2065" s="14">
        <f>Таблица1[[#This Row],[Т1]]+Таблица1[[#This Row],[X6, мм]]</f>
        <v>58478.361287933774</v>
      </c>
      <c r="CA2065" s="14">
        <f>Таблица1[[#This Row],[Т2]]+Таблица1[[#This Row],[Lдуг 5,мм]]</f>
        <v>20073.977569576695</v>
      </c>
      <c r="CB2065" s="14">
        <f>Таблица1[[#This Row],[Т3]]+Таблица1[[#This Row],[Y6, мм]]</f>
        <v>58710.401478553336</v>
      </c>
      <c r="CC2065" s="14">
        <f>Таблица1[[#This Row],[Т4]]+Таблица1[[#This Row],[Lдуг 6,мм]]</f>
        <v>21202.453089913757</v>
      </c>
      <c r="CD2065" s="14">
        <f>Таблица1[[#This Row],[Т5]]+Таблица1[[#This Row],[Lдуг 1,мм]]</f>
        <v>58757.655307887122</v>
      </c>
      <c r="CE2065" s="14">
        <f>Таблица1[[#This Row],[Т6]]+Таблица1[[#This Row],[Lпрям1, мм]]</f>
        <v>21592.747850319272</v>
      </c>
      <c r="CF2065" s="15">
        <f>Таблица1[[#This Row],[Т7]]+Таблица1[[#This Row],[Lдуг 2,мм]]</f>
        <v>59065.350634193426</v>
      </c>
      <c r="CG2065" s="14">
        <f>Таблица1[[#This Row],[Т8]]+Таблица1[[#This Row],[Lпрям2, мм]]</f>
        <v>25979.975695678422</v>
      </c>
      <c r="CH2065" s="14">
        <f>Таблица1[[#This Row],[Т9]]-Таблица1[[#This Row],[Т9]]</f>
        <v>0</v>
      </c>
      <c r="CI2065" s="50">
        <f>Таблица1[[#This Row],[Т9]]-Таблица1[[#This Row],[Т8]]</f>
        <v>37472.602783874157</v>
      </c>
      <c r="CJ2065" s="54">
        <f>Таблица1[[#This Row],[Т9]]-Таблица1[[#This Row],[Т7]]</f>
        <v>307.6953263063042</v>
      </c>
      <c r="CK2065" s="14">
        <f>Таблица1[[#This Row],[Т9]]-Таблица1[[#This Row],[Т6]]</f>
        <v>37862.897544279665</v>
      </c>
      <c r="CL2065" s="14">
        <f>Таблица1[[#This Row],[Т9]]-Таблица1[[#This Row],[Т5]]</f>
        <v>354.94915564008988</v>
      </c>
      <c r="CM2065" s="14">
        <f>Таблица1[[#This Row],[Т9]]-Таблица1[[#This Row],[Т4]]</f>
        <v>38991.373064616731</v>
      </c>
      <c r="CN2065" s="14">
        <f>Таблица1[[#This Row],[Т9]]-Таблица1[[#This Row],[Т3]]</f>
        <v>586.98934625965194</v>
      </c>
      <c r="CO2065" s="14">
        <f>Таблица1[[#This Row],[Т9]]-Таблица1[[#This Row],[Т2]]</f>
        <v>44471.905246804876</v>
      </c>
      <c r="CP2065" s="14">
        <f>Таблица1[[#This Row],[Т9]]-Таблица1[[#This Row],[Т1]]</f>
        <v>809.4235261684953</v>
      </c>
      <c r="CQ2065" s="14">
        <f>Таблица1[[#This Row],[Т9]]-Таблица1[[#This Row],[угол обхв6]]</f>
        <v>46985.592800063961</v>
      </c>
      <c r="CR2065" s="14">
        <f>Таблица1[[#This Row],[Т9]]-Таблица1[[#This Row],[угол обхв5]]</f>
        <v>1083.20776876335</v>
      </c>
      <c r="CS2065" s="14">
        <f>Таблица1[[#This Row],[Т9]]-Таблица1[[#This Row],[угол обхв4]]</f>
        <v>59065.350634193426</v>
      </c>
      <c r="CT2065" s="14">
        <f>Таблица1[[#This Row],[Lкан_прям, мм]]+Таблица1[[#This Row],[Lкан_дуг, мм]]+Таблица1[[#This Row],[Lкан_леб,мм]]</f>
        <v>85045.326329871852</v>
      </c>
      <c r="CU2065" s="16">
        <f>Таблица1[[#This Row],[Lкан_леб,мм]]</f>
        <v>57982.142865430076</v>
      </c>
      <c r="CV2065" s="14">
        <f>2534431-(Таблица1[[#This Row],[Т23]]+Таблица1[[#This Row],[угол обхв3]])</f>
        <v>2449037.8165355581</v>
      </c>
      <c r="CW2065" s="50">
        <f>SUM(X2065:AC2065,AD2065:AI2065)-Таблица1[[#This Row],[lподв_min, мм]]</f>
        <v>22675.955620012588</v>
      </c>
      <c r="CX2065" s="17">
        <f>CW2504-Таблица1[[#This Row],[Суммарная длина каната]]</f>
        <v>-2425978.0457649799</v>
      </c>
    </row>
    <row r="2066" spans="1:102" x14ac:dyDescent="0.25">
      <c r="A2066" s="21">
        <v>2065</v>
      </c>
      <c r="B2066" s="10">
        <v>52.638163265306112</v>
      </c>
      <c r="C2066" s="10">
        <v>115.03877551020416</v>
      </c>
      <c r="D2066" s="11">
        <v>14722.124892360427</v>
      </c>
      <c r="E2066" s="11">
        <v>17464.779401056534</v>
      </c>
      <c r="F2066" s="11">
        <v>14596.728192968083</v>
      </c>
      <c r="G2066" s="11">
        <v>17527.998605270965</v>
      </c>
      <c r="H2066" s="11">
        <v>15130.124402360429</v>
      </c>
      <c r="I2066" s="11">
        <v>13067.227967245188</v>
      </c>
      <c r="J2066" s="11">
        <v>4397.551433811348</v>
      </c>
      <c r="K2066" s="11">
        <v>25979.975695676225</v>
      </c>
      <c r="L2066" s="11">
        <v>1083.2077687655292</v>
      </c>
      <c r="M2066" s="11">
        <v>57982.142865430076</v>
      </c>
      <c r="N2066" s="11">
        <v>6109.2893748439546</v>
      </c>
      <c r="O2066" s="11">
        <v>20144.308296279403</v>
      </c>
      <c r="P2066" s="43">
        <v>8567.8416485621328</v>
      </c>
      <c r="Q2066" s="11">
        <v>20615.850291262523</v>
      </c>
      <c r="R2066" s="11">
        <v>13709.217497646763</v>
      </c>
      <c r="S2066" s="11">
        <v>18717.828326571565</v>
      </c>
      <c r="T2066" s="11">
        <v>15041.120763574485</v>
      </c>
      <c r="U2066" s="11">
        <v>18311.199884119407</v>
      </c>
      <c r="V2066" s="11">
        <v>14722.124892360427</v>
      </c>
      <c r="W2066" s="11">
        <v>17464.779401056534</v>
      </c>
      <c r="X2066" s="12">
        <v>0</v>
      </c>
      <c r="Y2066" s="12">
        <v>270.50109173240116</v>
      </c>
      <c r="Z2066" s="12">
        <v>221.60180209613748</v>
      </c>
      <c r="AA2066" s="44">
        <v>232.04019061955896</v>
      </c>
      <c r="AB2066" s="45">
        <v>47.253829333786577</v>
      </c>
      <c r="AC2066" s="12">
        <v>311.81085498364513</v>
      </c>
      <c r="AD2066" s="12">
        <v>12079.757834129463</v>
      </c>
      <c r="AE2066" s="12">
        <v>2503.3639638769037</v>
      </c>
      <c r="AF2066" s="12">
        <v>5480.5321821881507</v>
      </c>
      <c r="AG2066" s="44">
        <v>1128.4755203370585</v>
      </c>
      <c r="AH2066" s="45">
        <v>390.29476040551873</v>
      </c>
      <c r="AI2066" s="12">
        <v>4397.5514347391336</v>
      </c>
      <c r="AJ2066" s="12">
        <v>-48.843979328164515</v>
      </c>
      <c r="AK2066" s="12">
        <v>-10.857285921429924</v>
      </c>
      <c r="AL2066" s="12">
        <v>20.262439550633797</v>
      </c>
      <c r="AM2066" s="44">
        <v>52.848036609241255</v>
      </c>
      <c r="AN2066" s="45">
        <v>46.212142034100431</v>
      </c>
      <c r="AO2066" s="12">
        <v>89.999999869709782</v>
      </c>
      <c r="AP2066" s="12">
        <v>-2147.7323610013082</v>
      </c>
      <c r="AQ2066" s="12">
        <v>6032.4371325295115</v>
      </c>
      <c r="AR2066" s="12">
        <v>8709.1405107621777</v>
      </c>
      <c r="AS2066" s="44">
        <v>14034.408402743695</v>
      </c>
      <c r="AT2066" s="45">
        <v>14746.582752530043</v>
      </c>
      <c r="AU2066" s="12">
        <v>15130.124892360427</v>
      </c>
      <c r="AV2066" s="12">
        <v>11317.723147707449</v>
      </c>
      <c r="AW2066" s="12">
        <v>20545.004855849413</v>
      </c>
      <c r="AX2066" s="12">
        <v>20998.601687786391</v>
      </c>
      <c r="AY2066" s="44">
        <v>18964.232212990264</v>
      </c>
      <c r="AZ2066" s="45">
        <v>18028.867880885653</v>
      </c>
      <c r="BA2066" s="12">
        <v>17464.779401984324</v>
      </c>
      <c r="BB2066" s="12">
        <v>5802.0978978569074</v>
      </c>
      <c r="BC2066" s="12">
        <v>8490.9894062476906</v>
      </c>
      <c r="BD2066" s="12">
        <v>13850.516359846806</v>
      </c>
      <c r="BE2066" s="44">
        <v>14715.929858477553</v>
      </c>
      <c r="BF2066" s="45">
        <v>15016.662903404869</v>
      </c>
      <c r="BG2066" s="12">
        <v>15130.12490236043</v>
      </c>
      <c r="BH2066" s="12">
        <v>20412.817879844901</v>
      </c>
      <c r="BI2066" s="12">
        <v>21016.546850832528</v>
      </c>
      <c r="BJ2066" s="12">
        <v>19100.579723095434</v>
      </c>
      <c r="BK2066" s="44">
        <v>18064.795997700709</v>
      </c>
      <c r="BL2066" s="45">
        <v>17747.111404290292</v>
      </c>
      <c r="BM2066" s="12">
        <v>13067.22796724519</v>
      </c>
      <c r="BN2066" s="12">
        <v>0</v>
      </c>
      <c r="BO2066" s="12">
        <v>37.986693406734595</v>
      </c>
      <c r="BP2066" s="12">
        <v>31.11972547206372</v>
      </c>
      <c r="BQ2066" s="48">
        <v>32.585597058607462</v>
      </c>
      <c r="BR2066" s="49">
        <v>6.6358945751408278</v>
      </c>
      <c r="BS2066" s="13">
        <v>43.787857835609358</v>
      </c>
      <c r="BT2066" s="12">
        <v>347.85713456992266</v>
      </c>
      <c r="BV2066" s="14">
        <f>Таблица1[[#This Row],[Lкан_леб,мм]]</f>
        <v>57982.142865430076</v>
      </c>
      <c r="BW2066" s="50">
        <f>Таблица1[[#This Row],[угол обхв4]]+Таблица1[[#This Row],[Lдуг 3,мм]]</f>
        <v>12079.757834129463</v>
      </c>
      <c r="BX2066" s="54">
        <f>Таблица1[[#This Row],[угол обхв5]]+Таблица1[[#This Row],[Y5, мм]]</f>
        <v>58252.64395716248</v>
      </c>
      <c r="BY2066" s="14">
        <f>Таблица1[[#This Row],[угол обхв6]]+Таблица1[[#This Row],[Lдуг 4,мм]]</f>
        <v>14583.121798006367</v>
      </c>
      <c r="BZ2066" s="14">
        <f>Таблица1[[#This Row],[Т1]]+Таблица1[[#This Row],[X6, мм]]</f>
        <v>58474.245759258614</v>
      </c>
      <c r="CA2066" s="14">
        <f>Таблица1[[#This Row],[Т2]]+Таблица1[[#This Row],[Lдуг 5,мм]]</f>
        <v>20063.653980194518</v>
      </c>
      <c r="CB2066" s="14">
        <f>Таблица1[[#This Row],[Т3]]+Таблица1[[#This Row],[Y6, мм]]</f>
        <v>58706.285949878176</v>
      </c>
      <c r="CC2066" s="14">
        <f>Таблица1[[#This Row],[Т4]]+Таблица1[[#This Row],[Lдуг 6,мм]]</f>
        <v>21192.129500531577</v>
      </c>
      <c r="CD2066" s="14">
        <f>Таблица1[[#This Row],[Т5]]+Таблица1[[#This Row],[Lдуг 1,мм]]</f>
        <v>58753.539779211962</v>
      </c>
      <c r="CE2066" s="14">
        <f>Таблица1[[#This Row],[Т6]]+Таблица1[[#This Row],[Lпрям1, мм]]</f>
        <v>21582.424260937096</v>
      </c>
      <c r="CF2066" s="15">
        <f>Таблица1[[#This Row],[Т7]]+Таблица1[[#This Row],[Lдуг 2,мм]]</f>
        <v>59065.350634195609</v>
      </c>
      <c r="CG2066" s="14">
        <f>Таблица1[[#This Row],[Т8]]+Таблица1[[#This Row],[Lпрям2, мм]]</f>
        <v>25979.975695676228</v>
      </c>
      <c r="CH2066" s="14">
        <f>Таблица1[[#This Row],[Т9]]-Таблица1[[#This Row],[Т9]]</f>
        <v>0</v>
      </c>
      <c r="CI2066" s="50">
        <f>Таблица1[[#This Row],[Т9]]-Таблица1[[#This Row],[Т8]]</f>
        <v>37482.92637325851</v>
      </c>
      <c r="CJ2066" s="54">
        <f>Таблица1[[#This Row],[Т9]]-Таблица1[[#This Row],[Т7]]</f>
        <v>311.810854983647</v>
      </c>
      <c r="CK2066" s="14">
        <f>Таблица1[[#This Row],[Т9]]-Таблица1[[#This Row],[Т6]]</f>
        <v>37873.221133664032</v>
      </c>
      <c r="CL2066" s="14">
        <f>Таблица1[[#This Row],[Т9]]-Таблица1[[#This Row],[Т5]]</f>
        <v>359.06468431743269</v>
      </c>
      <c r="CM2066" s="14">
        <f>Таблица1[[#This Row],[Т9]]-Таблица1[[#This Row],[Т4]]</f>
        <v>39001.696654001091</v>
      </c>
      <c r="CN2066" s="14">
        <f>Таблица1[[#This Row],[Т9]]-Таблица1[[#This Row],[Т3]]</f>
        <v>591.10487493699475</v>
      </c>
      <c r="CO2066" s="14">
        <f>Таблица1[[#This Row],[Т9]]-Таблица1[[#This Row],[Т2]]</f>
        <v>44482.228836189242</v>
      </c>
      <c r="CP2066" s="14">
        <f>Таблица1[[#This Row],[Т9]]-Таблица1[[#This Row],[Т1]]</f>
        <v>812.70667703312938</v>
      </c>
      <c r="CQ2066" s="14">
        <f>Таблица1[[#This Row],[Т9]]-Таблица1[[#This Row],[угол обхв6]]</f>
        <v>46985.592800066144</v>
      </c>
      <c r="CR2066" s="14">
        <f>Таблица1[[#This Row],[Т9]]-Таблица1[[#This Row],[угол обхв5]]</f>
        <v>1083.2077687655328</v>
      </c>
      <c r="CS2066" s="14">
        <f>Таблица1[[#This Row],[Т9]]-Таблица1[[#This Row],[угол обхв4]]</f>
        <v>59065.350634195609</v>
      </c>
      <c r="CT2066" s="14">
        <f>Таблица1[[#This Row],[Lкан_прям, мм]]+Таблица1[[#This Row],[Lкан_дуг, мм]]+Таблица1[[#This Row],[Lкан_леб,мм]]</f>
        <v>85045.326329871838</v>
      </c>
      <c r="CU2066" s="16">
        <f>Таблица1[[#This Row],[Lкан_леб,мм]]</f>
        <v>57982.142865430076</v>
      </c>
      <c r="CV2066" s="14">
        <f>2534431-(Таблица1[[#This Row],[Т23]]+Таблица1[[#This Row],[угол обхв3]])</f>
        <v>2449037.8165355581</v>
      </c>
      <c r="CW2066" s="50">
        <f>SUM(X2066:AC2066,AD2066:AI2066)-Таблица1[[#This Row],[lподв_min, мм]]</f>
        <v>22665.632030630411</v>
      </c>
      <c r="CX2066" s="17">
        <f>CW2505-Таблица1[[#This Row],[Суммарная длина каната]]</f>
        <v>-2426026.8664011969</v>
      </c>
    </row>
    <row r="2067" spans="1:102" x14ac:dyDescent="0.25">
      <c r="A2067" s="21">
        <v>2066</v>
      </c>
      <c r="B2067" s="10">
        <v>52.638163265306112</v>
      </c>
      <c r="C2067" s="10">
        <v>117.72285714285721</v>
      </c>
      <c r="D2067" s="11">
        <v>14796.185853771442</v>
      </c>
      <c r="E2067" s="11">
        <v>17837.8581741608</v>
      </c>
      <c r="F2067" s="11">
        <v>14667.966236450595</v>
      </c>
      <c r="G2067" s="11">
        <v>17895.135828914605</v>
      </c>
      <c r="H2067" s="11">
        <v>15204.185363771443</v>
      </c>
      <c r="I2067" s="11">
        <v>13391.834924039953</v>
      </c>
      <c r="J2067" s="11">
        <v>4446.0232501208466</v>
      </c>
      <c r="K2067" s="11">
        <v>25979.975695666122</v>
      </c>
      <c r="L2067" s="11">
        <v>1083.2077687756391</v>
      </c>
      <c r="M2067" s="11">
        <v>57982.142865430076</v>
      </c>
      <c r="N2067" s="11">
        <v>6109.2893748439546</v>
      </c>
      <c r="O2067" s="11">
        <v>20144.308296279403</v>
      </c>
      <c r="P2067" s="43">
        <v>8501.0930508033543</v>
      </c>
      <c r="Q2067" s="11">
        <v>20697.273604282735</v>
      </c>
      <c r="R2067" s="11">
        <v>13725.710755890152</v>
      </c>
      <c r="S2067" s="11">
        <v>19042.099040771813</v>
      </c>
      <c r="T2067" s="11">
        <v>15075.194797196815</v>
      </c>
      <c r="U2067" s="11">
        <v>18698.288304670339</v>
      </c>
      <c r="V2067" s="11">
        <v>14796.185853771442</v>
      </c>
      <c r="W2067" s="11">
        <v>17837.8581741608</v>
      </c>
      <c r="X2067" s="12">
        <v>0</v>
      </c>
      <c r="Y2067" s="12">
        <v>255.11761830079226</v>
      </c>
      <c r="Z2067" s="12">
        <v>217.87208227984971</v>
      </c>
      <c r="AA2067" s="44">
        <v>232.04019061955745</v>
      </c>
      <c r="AB2067" s="45">
        <v>47.253829333783997</v>
      </c>
      <c r="AC2067" s="12">
        <v>330.92404824165578</v>
      </c>
      <c r="AD2067" s="12">
        <v>12079.757834129463</v>
      </c>
      <c r="AE2067" s="12">
        <v>2454.8921475674078</v>
      </c>
      <c r="AF2067" s="12">
        <v>5480.5321821881489</v>
      </c>
      <c r="AG2067" s="44">
        <v>1128.4755203370639</v>
      </c>
      <c r="AH2067" s="45">
        <v>390.29476040551947</v>
      </c>
      <c r="AI2067" s="12">
        <v>4446.0232510385185</v>
      </c>
      <c r="AJ2067" s="12">
        <v>-48.843979328164515</v>
      </c>
      <c r="AK2067" s="12">
        <v>-13.017599896632916</v>
      </c>
      <c r="AL2067" s="12">
        <v>17.57835791798081</v>
      </c>
      <c r="AM2067" s="44">
        <v>50.163954976588059</v>
      </c>
      <c r="AN2067" s="45">
        <v>43.52806040144759</v>
      </c>
      <c r="AO2067" s="12">
        <v>89.999999871130257</v>
      </c>
      <c r="AP2067" s="12">
        <v>-2147.7323610013082</v>
      </c>
      <c r="AQ2067" s="12">
        <v>6017.3872332818828</v>
      </c>
      <c r="AR2067" s="12">
        <v>8624.3130592739253</v>
      </c>
      <c r="AS2067" s="44">
        <v>14039.00607161615</v>
      </c>
      <c r="AT2067" s="45">
        <v>14794.201222211483</v>
      </c>
      <c r="AU2067" s="12">
        <v>15204.185853771442</v>
      </c>
      <c r="AV2067" s="12">
        <v>11317.723147707449</v>
      </c>
      <c r="AW2067" s="12">
        <v>20541.82307132092</v>
      </c>
      <c r="AX2067" s="12">
        <v>21086.22196783825</v>
      </c>
      <c r="AY2067" s="44">
        <v>19303.46094531061</v>
      </c>
      <c r="AZ2067" s="45">
        <v>18402.473141406244</v>
      </c>
      <c r="BA2067" s="12">
        <v>17837.858175078472</v>
      </c>
      <c r="BB2067" s="12">
        <v>5802.0978978569074</v>
      </c>
      <c r="BC2067" s="12">
        <v>8409.1909092412843</v>
      </c>
      <c r="BD2067" s="12">
        <v>13848.930764360721</v>
      </c>
      <c r="BE2067" s="44">
        <v>14761.899481470817</v>
      </c>
      <c r="BF2067" s="45">
        <v>15077.179428756775</v>
      </c>
      <c r="BG2067" s="12">
        <v>15204.185863771445</v>
      </c>
      <c r="BH2067" s="12">
        <v>20412.817879844901</v>
      </c>
      <c r="BI2067" s="12">
        <v>21094.788379324251</v>
      </c>
      <c r="BJ2067" s="12">
        <v>19431.047404327328</v>
      </c>
      <c r="BK2067" s="44">
        <v>18436.926400131539</v>
      </c>
      <c r="BL2067" s="45">
        <v>18133.673337424894</v>
      </c>
      <c r="BM2067" s="12">
        <v>13391.834924039955</v>
      </c>
      <c r="BN2067" s="12">
        <v>0</v>
      </c>
      <c r="BO2067" s="12">
        <v>35.826379431531592</v>
      </c>
      <c r="BP2067" s="12">
        <v>30.595957814613726</v>
      </c>
      <c r="BQ2067" s="48">
        <v>32.585597058607242</v>
      </c>
      <c r="BR2067" s="49">
        <v>6.6358945751404654</v>
      </c>
      <c r="BS2067" s="13">
        <v>46.471939469682667</v>
      </c>
      <c r="BT2067" s="12">
        <v>347.85713456992266</v>
      </c>
      <c r="BV2067" s="14">
        <f>Таблица1[[#This Row],[Lкан_леб,мм]]</f>
        <v>57982.142865430076</v>
      </c>
      <c r="BW2067" s="50">
        <f>Таблица1[[#This Row],[угол обхв4]]+Таблица1[[#This Row],[Lдуг 3,мм]]</f>
        <v>12079.757834129463</v>
      </c>
      <c r="BX2067" s="54">
        <f>Таблица1[[#This Row],[угол обхв5]]+Таблица1[[#This Row],[Y5, мм]]</f>
        <v>58237.260483730868</v>
      </c>
      <c r="BY2067" s="14">
        <f>Таблица1[[#This Row],[угол обхв6]]+Таблица1[[#This Row],[Lдуг 4,мм]]</f>
        <v>14534.649981696872</v>
      </c>
      <c r="BZ2067" s="14">
        <f>Таблица1[[#This Row],[Т1]]+Таблица1[[#This Row],[X6, мм]]</f>
        <v>58455.132566010718</v>
      </c>
      <c r="CA2067" s="14">
        <f>Таблица1[[#This Row],[Т2]]+Таблица1[[#This Row],[Lдуг 5,мм]]</f>
        <v>20015.18216388502</v>
      </c>
      <c r="CB2067" s="14">
        <f>Таблица1[[#This Row],[Т3]]+Таблица1[[#This Row],[Y6, мм]]</f>
        <v>58687.172756630272</v>
      </c>
      <c r="CC2067" s="14">
        <f>Таблица1[[#This Row],[Т4]]+Таблица1[[#This Row],[Lдуг 6,мм]]</f>
        <v>21143.657684222082</v>
      </c>
      <c r="CD2067" s="14">
        <f>Таблица1[[#This Row],[Т5]]+Таблица1[[#This Row],[Lдуг 1,мм]]</f>
        <v>58734.426585964058</v>
      </c>
      <c r="CE2067" s="14">
        <f>Таблица1[[#This Row],[Т6]]+Таблица1[[#This Row],[Lпрям1, мм]]</f>
        <v>21533.952444627601</v>
      </c>
      <c r="CF2067" s="15">
        <f>Таблица1[[#This Row],[Т7]]+Таблица1[[#This Row],[Lдуг 2,мм]]</f>
        <v>59065.350634205715</v>
      </c>
      <c r="CG2067" s="14">
        <f>Таблица1[[#This Row],[Т8]]+Таблица1[[#This Row],[Lпрям2, мм]]</f>
        <v>25979.975695666119</v>
      </c>
      <c r="CH2067" s="14">
        <f>Таблица1[[#This Row],[Т9]]-Таблица1[[#This Row],[Т9]]</f>
        <v>0</v>
      </c>
      <c r="CI2067" s="50">
        <f>Таблица1[[#This Row],[Т9]]-Таблица1[[#This Row],[Т8]]</f>
        <v>37531.398189578118</v>
      </c>
      <c r="CJ2067" s="54">
        <f>Таблица1[[#This Row],[Т9]]-Таблица1[[#This Row],[Т7]]</f>
        <v>330.92404824165715</v>
      </c>
      <c r="CK2067" s="14">
        <f>Таблица1[[#This Row],[Т9]]-Таблица1[[#This Row],[Т6]]</f>
        <v>37921.692949983633</v>
      </c>
      <c r="CL2067" s="14">
        <f>Таблица1[[#This Row],[Т9]]-Таблица1[[#This Row],[Т5]]</f>
        <v>378.17787757544284</v>
      </c>
      <c r="CM2067" s="14">
        <f>Таблица1[[#This Row],[Т9]]-Таблица1[[#This Row],[Т4]]</f>
        <v>39050.168470320699</v>
      </c>
      <c r="CN2067" s="14">
        <f>Таблица1[[#This Row],[Т9]]-Таблица1[[#This Row],[Т3]]</f>
        <v>610.21806819499761</v>
      </c>
      <c r="CO2067" s="14">
        <f>Таблица1[[#This Row],[Т9]]-Таблица1[[#This Row],[Т2]]</f>
        <v>44530.700652508844</v>
      </c>
      <c r="CP2067" s="14">
        <f>Таблица1[[#This Row],[Т9]]-Таблица1[[#This Row],[Т1]]</f>
        <v>828.09015047484718</v>
      </c>
      <c r="CQ2067" s="14">
        <f>Таблица1[[#This Row],[Т9]]-Таблица1[[#This Row],[угол обхв6]]</f>
        <v>46985.592800076251</v>
      </c>
      <c r="CR2067" s="14">
        <f>Таблица1[[#This Row],[Т9]]-Таблица1[[#This Row],[угол обхв5]]</f>
        <v>1083.2077687756391</v>
      </c>
      <c r="CS2067" s="14">
        <f>Таблица1[[#This Row],[Т9]]-Таблица1[[#This Row],[угол обхв4]]</f>
        <v>59065.350634205715</v>
      </c>
      <c r="CT2067" s="14">
        <f>Таблица1[[#This Row],[Lкан_прям, мм]]+Таблица1[[#This Row],[Lкан_дуг, мм]]+Таблица1[[#This Row],[Lкан_леб,мм]]</f>
        <v>85045.326329871838</v>
      </c>
      <c r="CU2067" s="16">
        <f>Таблица1[[#This Row],[Lкан_леб,мм]]</f>
        <v>57982.142865430076</v>
      </c>
      <c r="CV2067" s="14">
        <f>2534431-(Таблица1[[#This Row],[Т23]]+Таблица1[[#This Row],[угол обхв3]])</f>
        <v>2449037.8165355581</v>
      </c>
      <c r="CW2067" s="50">
        <f>SUM(X2067:AC2067,AD2067:AI2067)-Таблица1[[#This Row],[lподв_min, мм]]</f>
        <v>22617.160214320909</v>
      </c>
      <c r="CX2067" s="17">
        <f>CW2506-Таблица1[[#This Row],[Суммарная длина каната]]</f>
        <v>-2426077.3203074834</v>
      </c>
    </row>
    <row r="2068" spans="1:102" x14ac:dyDescent="0.25">
      <c r="A2068" s="21">
        <v>2067</v>
      </c>
      <c r="B2068" s="10">
        <v>52.638163265306112</v>
      </c>
      <c r="C2068" s="10">
        <v>120.40693877551027</v>
      </c>
      <c r="D2068" s="11">
        <v>14852.694685146305</v>
      </c>
      <c r="E2068" s="11">
        <v>18213.995846991849</v>
      </c>
      <c r="F2068" s="11">
        <v>14721.933483252957</v>
      </c>
      <c r="G2068" s="11">
        <v>18265.206276392582</v>
      </c>
      <c r="H2068" s="11">
        <v>15260.694195146305</v>
      </c>
      <c r="I2068" s="11">
        <v>13718.674955839648</v>
      </c>
      <c r="J2068" s="11">
        <v>4495.3208911522024</v>
      </c>
      <c r="K2068" s="11">
        <v>25979.97569565606</v>
      </c>
      <c r="L2068" s="11">
        <v>1083.2077687857113</v>
      </c>
      <c r="M2068" s="11">
        <v>57982.142865430076</v>
      </c>
      <c r="N2068" s="11">
        <v>6109.2893748439546</v>
      </c>
      <c r="O2068" s="11">
        <v>20144.308296279403</v>
      </c>
      <c r="P2068" s="43">
        <v>8430.6047147593272</v>
      </c>
      <c r="Q2068" s="11">
        <v>20775.481824360264</v>
      </c>
      <c r="R2068" s="11">
        <v>13727.000669393225</v>
      </c>
      <c r="S2068" s="11">
        <v>19366.786366946671</v>
      </c>
      <c r="T2068" s="11">
        <v>15091.104512694712</v>
      </c>
      <c r="U2068" s="11">
        <v>19086.547710280411</v>
      </c>
      <c r="V2068" s="11">
        <v>14852.694685146305</v>
      </c>
      <c r="W2068" s="11">
        <v>18213.995846991849</v>
      </c>
      <c r="X2068" s="12">
        <v>0</v>
      </c>
      <c r="Y2068" s="12">
        <v>239.49730873127189</v>
      </c>
      <c r="Z2068" s="12">
        <v>214.37919860147284</v>
      </c>
      <c r="AA2068" s="44">
        <v>232.04019061955941</v>
      </c>
      <c r="AB2068" s="45">
        <v>47.253829333788168</v>
      </c>
      <c r="AC2068" s="12">
        <v>350.03724149961909</v>
      </c>
      <c r="AD2068" s="12">
        <v>12079.757834129463</v>
      </c>
      <c r="AE2068" s="12">
        <v>2405.5945065360588</v>
      </c>
      <c r="AF2068" s="12">
        <v>5480.5321821881489</v>
      </c>
      <c r="AG2068" s="44">
        <v>1128.4755203370623</v>
      </c>
      <c r="AH2068" s="45">
        <v>390.2947604055139</v>
      </c>
      <c r="AI2068" s="12">
        <v>4495.3208920598117</v>
      </c>
      <c r="AJ2068" s="12">
        <v>-48.843979328164515</v>
      </c>
      <c r="AK2068" s="12">
        <v>-15.211172967763634</v>
      </c>
      <c r="AL2068" s="12">
        <v>14.894276285327722</v>
      </c>
      <c r="AM2068" s="44">
        <v>47.479873343935246</v>
      </c>
      <c r="AN2068" s="45">
        <v>40.843978768794194</v>
      </c>
      <c r="AO2068" s="12">
        <v>89.999999872543512</v>
      </c>
      <c r="AP2068" s="12">
        <v>-2147.7323610013082</v>
      </c>
      <c r="AQ2068" s="12">
        <v>6002.2394132825584</v>
      </c>
      <c r="AR2068" s="12">
        <v>8535.4755060472035</v>
      </c>
      <c r="AS2068" s="44">
        <v>14027.712978140646</v>
      </c>
      <c r="AT2068" s="45">
        <v>14824.271916440484</v>
      </c>
      <c r="AU2068" s="12">
        <v>15260.694685146305</v>
      </c>
      <c r="AV2068" s="12">
        <v>11317.723147707449</v>
      </c>
      <c r="AW2068" s="12">
        <v>20538.01415822421</v>
      </c>
      <c r="AX2068" s="12">
        <v>21169.773743038106</v>
      </c>
      <c r="AY2068" s="44">
        <v>19642.532821806562</v>
      </c>
      <c r="AZ2068" s="45">
        <v>18777.898450478562</v>
      </c>
      <c r="BA2068" s="12">
        <v>18213.995847899459</v>
      </c>
      <c r="BB2068" s="12">
        <v>5802.0978978569074</v>
      </c>
      <c r="BC2068" s="12">
        <v>8323.5547531979319</v>
      </c>
      <c r="BD2068" s="12">
        <v>13831.871460681101</v>
      </c>
      <c r="BE2068" s="44">
        <v>14790.392203947293</v>
      </c>
      <c r="BF2068" s="45">
        <v>15119.527281400535</v>
      </c>
      <c r="BG2068" s="12">
        <v>15260.694695146305</v>
      </c>
      <c r="BH2068" s="12">
        <v>20412.817879844901</v>
      </c>
      <c r="BI2068" s="12">
        <v>21169.187686305067</v>
      </c>
      <c r="BJ2068" s="12">
        <v>19761.078285624517</v>
      </c>
      <c r="BK2068" s="44">
        <v>18810.80125542052</v>
      </c>
      <c r="BL2068" s="45">
        <v>18522.645106793698</v>
      </c>
      <c r="BM2068" s="12">
        <v>13718.67495583965</v>
      </c>
      <c r="BN2068" s="12">
        <v>0</v>
      </c>
      <c r="BO2068" s="12">
        <v>33.632806360400885</v>
      </c>
      <c r="BP2068" s="12">
        <v>30.105449253091358</v>
      </c>
      <c r="BQ2068" s="48">
        <v>32.585597058607526</v>
      </c>
      <c r="BR2068" s="49">
        <v>6.6358945751410507</v>
      </c>
      <c r="BS2068" s="13">
        <v>49.156021103749325</v>
      </c>
      <c r="BT2068" s="12">
        <v>347.85713456992266</v>
      </c>
      <c r="BV2068" s="14">
        <f>Таблица1[[#This Row],[Lкан_леб,мм]]</f>
        <v>57982.142865430076</v>
      </c>
      <c r="BW2068" s="50">
        <f>Таблица1[[#This Row],[угол обхв4]]+Таблица1[[#This Row],[Lдуг 3,мм]]</f>
        <v>12079.757834129463</v>
      </c>
      <c r="BX2068" s="54">
        <f>Таблица1[[#This Row],[угол обхв5]]+Таблица1[[#This Row],[Y5, мм]]</f>
        <v>58221.640174161344</v>
      </c>
      <c r="BY2068" s="14">
        <f>Таблица1[[#This Row],[угол обхв6]]+Таблица1[[#This Row],[Lдуг 4,мм]]</f>
        <v>14485.352340665522</v>
      </c>
      <c r="BZ2068" s="14">
        <f>Таблица1[[#This Row],[Т1]]+Таблица1[[#This Row],[X6, мм]]</f>
        <v>58436.019372762814</v>
      </c>
      <c r="CA2068" s="14">
        <f>Таблица1[[#This Row],[Т2]]+Таблица1[[#This Row],[Lдуг 5,мм]]</f>
        <v>19965.88452285367</v>
      </c>
      <c r="CB2068" s="14">
        <f>Таблица1[[#This Row],[Т3]]+Таблица1[[#This Row],[Y6, мм]]</f>
        <v>58668.059563382376</v>
      </c>
      <c r="CC2068" s="14">
        <f>Таблица1[[#This Row],[Т4]]+Таблица1[[#This Row],[Lдуг 6,мм]]</f>
        <v>21094.360043190733</v>
      </c>
      <c r="CD2068" s="14">
        <f>Таблица1[[#This Row],[Т5]]+Таблица1[[#This Row],[Lдуг 1,мм]]</f>
        <v>58715.313392716162</v>
      </c>
      <c r="CE2068" s="14">
        <f>Таблица1[[#This Row],[Т6]]+Таблица1[[#This Row],[Lпрям1, мм]]</f>
        <v>21484.654803596248</v>
      </c>
      <c r="CF2068" s="15">
        <f>Таблица1[[#This Row],[Т7]]+Таблица1[[#This Row],[Lдуг 2,мм]]</f>
        <v>59065.350634215778</v>
      </c>
      <c r="CG2068" s="14">
        <f>Таблица1[[#This Row],[Т8]]+Таблица1[[#This Row],[Lпрям2, мм]]</f>
        <v>25979.97569565606</v>
      </c>
      <c r="CH2068" s="14">
        <f>Таблица1[[#This Row],[Т9]]-Таблица1[[#This Row],[Т9]]</f>
        <v>0</v>
      </c>
      <c r="CI2068" s="50">
        <f>Таблица1[[#This Row],[Т9]]-Таблица1[[#This Row],[Т8]]</f>
        <v>37580.69583061953</v>
      </c>
      <c r="CJ2068" s="54">
        <f>Таблица1[[#This Row],[Т9]]-Таблица1[[#This Row],[Т7]]</f>
        <v>350.03724149961636</v>
      </c>
      <c r="CK2068" s="14">
        <f>Таблица1[[#This Row],[Т9]]-Таблица1[[#This Row],[Т6]]</f>
        <v>37970.990591025045</v>
      </c>
      <c r="CL2068" s="14">
        <f>Таблица1[[#This Row],[Т9]]-Таблица1[[#This Row],[Т5]]</f>
        <v>397.29107083340205</v>
      </c>
      <c r="CM2068" s="14">
        <f>Таблица1[[#This Row],[Т9]]-Таблица1[[#This Row],[Т4]]</f>
        <v>39099.466111362111</v>
      </c>
      <c r="CN2068" s="14">
        <f>Таблица1[[#This Row],[Т9]]-Таблица1[[#This Row],[Т3]]</f>
        <v>629.3312614529641</v>
      </c>
      <c r="CO2068" s="14">
        <f>Таблица1[[#This Row],[Т9]]-Таблица1[[#This Row],[Т2]]</f>
        <v>44579.998293550256</v>
      </c>
      <c r="CP2068" s="14">
        <f>Таблица1[[#This Row],[Т9]]-Таблица1[[#This Row],[Т1]]</f>
        <v>843.7104600544335</v>
      </c>
      <c r="CQ2068" s="14">
        <f>Таблица1[[#This Row],[Т9]]-Таблица1[[#This Row],[угол обхв6]]</f>
        <v>46985.592800086313</v>
      </c>
      <c r="CR2068" s="14">
        <f>Таблица1[[#This Row],[Т9]]-Таблица1[[#This Row],[угол обхв5]]</f>
        <v>1083.2077687857018</v>
      </c>
      <c r="CS2068" s="14">
        <f>Таблица1[[#This Row],[Т9]]-Таблица1[[#This Row],[угол обхв4]]</f>
        <v>59065.350634215778</v>
      </c>
      <c r="CT2068" s="14">
        <f>Таблица1[[#This Row],[Lкан_прям, мм]]+Таблица1[[#This Row],[Lкан_дуг, мм]]+Таблица1[[#This Row],[Lкан_леб,мм]]</f>
        <v>85045.326329871852</v>
      </c>
      <c r="CU2068" s="16">
        <f>Таблица1[[#This Row],[Lкан_леб,мм]]</f>
        <v>57982.142865430076</v>
      </c>
      <c r="CV2068" s="14">
        <f>2534431-(Таблица1[[#This Row],[Т23]]+Таблица1[[#This Row],[угол обхв3]])</f>
        <v>2449037.8165355581</v>
      </c>
      <c r="CW2068" s="50">
        <f>SUM(X2068:AC2068,AD2068:AI2068)-Таблица1[[#This Row],[lподв_min, мм]]</f>
        <v>22567.862573289571</v>
      </c>
      <c r="CX2068" s="17">
        <f>CW2507-Таблица1[[#This Row],[Суммарная длина каната]]</f>
        <v>-2426129.3985157134</v>
      </c>
    </row>
    <row r="2069" spans="1:102" x14ac:dyDescent="0.25">
      <c r="A2069" s="21">
        <v>2068</v>
      </c>
      <c r="B2069" s="10">
        <v>52.638163265306112</v>
      </c>
      <c r="C2069" s="10">
        <v>123.09102040816332</v>
      </c>
      <c r="D2069" s="11">
        <v>14891.527397508082</v>
      </c>
      <c r="E2069" s="11">
        <v>18592.367116245659</v>
      </c>
      <c r="F2069" s="11">
        <v>14758.511521021625</v>
      </c>
      <c r="G2069" s="11">
        <v>18637.39795681676</v>
      </c>
      <c r="H2069" s="11">
        <v>15299.526907508083</v>
      </c>
      <c r="I2069" s="11">
        <v>14046.982507714491</v>
      </c>
      <c r="J2069" s="11">
        <v>4545.3846085311707</v>
      </c>
      <c r="K2069" s="11">
        <v>25979.975695646055</v>
      </c>
      <c r="L2069" s="11">
        <v>1083.2077687957105</v>
      </c>
      <c r="M2069" s="11">
        <v>57982.142865430076</v>
      </c>
      <c r="N2069" s="11">
        <v>6109.2893748439546</v>
      </c>
      <c r="O2069" s="11">
        <v>20144.308296279403</v>
      </c>
      <c r="P2069" s="43">
        <v>8356.5313025679716</v>
      </c>
      <c r="Q2069" s="11">
        <v>20850.303350756614</v>
      </c>
      <c r="R2069" s="11">
        <v>13713.084407889422</v>
      </c>
      <c r="S2069" s="11">
        <v>19691.177891683652</v>
      </c>
      <c r="T2069" s="11">
        <v>15088.815001730845</v>
      </c>
      <c r="U2069" s="11">
        <v>19475.126200718903</v>
      </c>
      <c r="V2069" s="11">
        <v>14891.527397508082</v>
      </c>
      <c r="W2069" s="11">
        <v>18592.367116245659</v>
      </c>
      <c r="X2069" s="12">
        <v>0</v>
      </c>
      <c r="Y2069" s="12">
        <v>223.62119865643439</v>
      </c>
      <c r="Z2069" s="12">
        <v>211.14211542841318</v>
      </c>
      <c r="AA2069" s="44">
        <v>232.04019061955896</v>
      </c>
      <c r="AB2069" s="45">
        <v>47.253829333789568</v>
      </c>
      <c r="AC2069" s="12">
        <v>369.15043475751452</v>
      </c>
      <c r="AD2069" s="12">
        <v>12079.757834129463</v>
      </c>
      <c r="AE2069" s="12">
        <v>2355.5307891570919</v>
      </c>
      <c r="AF2069" s="12">
        <v>5480.532182188148</v>
      </c>
      <c r="AG2069" s="44">
        <v>1128.4755203370587</v>
      </c>
      <c r="AH2069" s="45">
        <v>390.29476040550986</v>
      </c>
      <c r="AI2069" s="12">
        <v>4545.3846094287828</v>
      </c>
      <c r="AJ2069" s="12">
        <v>-48.843979328164515</v>
      </c>
      <c r="AK2069" s="12">
        <v>-17.440668316717836</v>
      </c>
      <c r="AL2069" s="12">
        <v>12.210194652674659</v>
      </c>
      <c r="AM2069" s="44">
        <v>44.795791711282121</v>
      </c>
      <c r="AN2069" s="45">
        <v>38.159897136140877</v>
      </c>
      <c r="AO2069" s="12">
        <v>89.999999873947331</v>
      </c>
      <c r="AP2069" s="12">
        <v>-2147.7323610013082</v>
      </c>
      <c r="AQ2069" s="12">
        <v>5987.0044174353625</v>
      </c>
      <c r="AR2069" s="12">
        <v>8442.8227741952669</v>
      </c>
      <c r="AS2069" s="44">
        <v>14000.553901083118</v>
      </c>
      <c r="AT2069" s="45">
        <v>14836.728855537011</v>
      </c>
      <c r="AU2069" s="12">
        <v>15299.52739750808</v>
      </c>
      <c r="AV2069" s="12">
        <v>11317.723147707449</v>
      </c>
      <c r="AW2069" s="12">
        <v>20533.551650996706</v>
      </c>
      <c r="AX2069" s="12">
        <v>21249.073688074219</v>
      </c>
      <c r="AY2069" s="44">
        <v>19980.703867172826</v>
      </c>
      <c r="AZ2069" s="45">
        <v>19154.320067833105</v>
      </c>
      <c r="BA2069" s="12">
        <v>18592.367117143276</v>
      </c>
      <c r="BB2069" s="12">
        <v>5802.0978978569074</v>
      </c>
      <c r="BC2069" s="12">
        <v>8234.2463451593794</v>
      </c>
      <c r="BD2069" s="12">
        <v>13799.375879516718</v>
      </c>
      <c r="BE2069" s="44">
        <v>14801.34550853715</v>
      </c>
      <c r="BF2069" s="45">
        <v>15143.613543701915</v>
      </c>
      <c r="BG2069" s="12">
        <v>15299.527407508083</v>
      </c>
      <c r="BH2069" s="12">
        <v>20412.817879844901</v>
      </c>
      <c r="BI2069" s="12">
        <v>21239.546705473917</v>
      </c>
      <c r="BJ2069" s="12">
        <v>20089.948229001253</v>
      </c>
      <c r="BK2069" s="44">
        <v>19185.600225229726</v>
      </c>
      <c r="BL2069" s="45">
        <v>18913.173249131461</v>
      </c>
      <c r="BM2069" s="12">
        <v>14046.982507714492</v>
      </c>
      <c r="BN2069" s="12">
        <v>0</v>
      </c>
      <c r="BO2069" s="12">
        <v>31.403311011446682</v>
      </c>
      <c r="BP2069" s="12">
        <v>29.650862969392495</v>
      </c>
      <c r="BQ2069" s="48">
        <v>32.585597058607462</v>
      </c>
      <c r="BR2069" s="49">
        <v>6.6358945751412479</v>
      </c>
      <c r="BS2069" s="13">
        <v>51.840102737806454</v>
      </c>
      <c r="BT2069" s="12">
        <v>347.85713456992266</v>
      </c>
      <c r="BV2069" s="14">
        <f>Таблица1[[#This Row],[Lкан_леб,мм]]</f>
        <v>57982.142865430076</v>
      </c>
      <c r="BW2069" s="50">
        <f>Таблица1[[#This Row],[угол обхв4]]+Таблица1[[#This Row],[Lдуг 3,мм]]</f>
        <v>12079.757834129463</v>
      </c>
      <c r="BX2069" s="54">
        <f>Таблица1[[#This Row],[угол обхв5]]+Таблица1[[#This Row],[Y5, мм]]</f>
        <v>58205.764064086514</v>
      </c>
      <c r="BY2069" s="14">
        <f>Таблица1[[#This Row],[угол обхв6]]+Таблица1[[#This Row],[Lдуг 4,мм]]</f>
        <v>14435.288623286555</v>
      </c>
      <c r="BZ2069" s="14">
        <f>Таблица1[[#This Row],[Т1]]+Таблица1[[#This Row],[X6, мм]]</f>
        <v>58416.906179514925</v>
      </c>
      <c r="CA2069" s="14">
        <f>Таблица1[[#This Row],[Т2]]+Таблица1[[#This Row],[Lдуг 5,мм]]</f>
        <v>19915.820805474701</v>
      </c>
      <c r="CB2069" s="14">
        <f>Таблица1[[#This Row],[Т3]]+Таблица1[[#This Row],[Y6, мм]]</f>
        <v>58648.946370134487</v>
      </c>
      <c r="CC2069" s="14">
        <f>Таблица1[[#This Row],[Т4]]+Таблица1[[#This Row],[Lдуг 6,мм]]</f>
        <v>21044.29632581176</v>
      </c>
      <c r="CD2069" s="14">
        <f>Таблица1[[#This Row],[Т5]]+Таблица1[[#This Row],[Lдуг 1,мм]]</f>
        <v>58696.20019946828</v>
      </c>
      <c r="CE2069" s="14">
        <f>Таблица1[[#This Row],[Т6]]+Таблица1[[#This Row],[Lпрям1, мм]]</f>
        <v>21434.591086217271</v>
      </c>
      <c r="CF2069" s="15">
        <f>Таблица1[[#This Row],[Т7]]+Таблица1[[#This Row],[Lдуг 2,мм]]</f>
        <v>59065.350634225797</v>
      </c>
      <c r="CG2069" s="14">
        <f>Таблица1[[#This Row],[Т8]]+Таблица1[[#This Row],[Lпрям2, мм]]</f>
        <v>25979.975695646055</v>
      </c>
      <c r="CH2069" s="14">
        <f>Таблица1[[#This Row],[Т9]]-Таблица1[[#This Row],[Т9]]</f>
        <v>0</v>
      </c>
      <c r="CI2069" s="50">
        <f>Таблица1[[#This Row],[Т9]]-Таблица1[[#This Row],[Т8]]</f>
        <v>37630.759548008529</v>
      </c>
      <c r="CJ2069" s="54">
        <f>Таблица1[[#This Row],[Т9]]-Таблица1[[#This Row],[Т7]]</f>
        <v>369.15043475751736</v>
      </c>
      <c r="CK2069" s="14">
        <f>Таблица1[[#This Row],[Т9]]-Таблица1[[#This Row],[Т6]]</f>
        <v>38021.054308414037</v>
      </c>
      <c r="CL2069" s="14">
        <f>Таблица1[[#This Row],[Т9]]-Таблица1[[#This Row],[Т5]]</f>
        <v>416.40426409131032</v>
      </c>
      <c r="CM2069" s="14">
        <f>Таблица1[[#This Row],[Т9]]-Таблица1[[#This Row],[Т4]]</f>
        <v>39149.529828751096</v>
      </c>
      <c r="CN2069" s="14">
        <f>Таблица1[[#This Row],[Т9]]-Таблица1[[#This Row],[Т3]]</f>
        <v>648.44445471087238</v>
      </c>
      <c r="CO2069" s="14">
        <f>Таблица1[[#This Row],[Т9]]-Таблица1[[#This Row],[Т2]]</f>
        <v>44630.06201093924</v>
      </c>
      <c r="CP2069" s="14">
        <f>Таблица1[[#This Row],[Т9]]-Таблица1[[#This Row],[Т1]]</f>
        <v>859.58657013928314</v>
      </c>
      <c r="CQ2069" s="14">
        <f>Таблица1[[#This Row],[Т9]]-Таблица1[[#This Row],[угол обхв6]]</f>
        <v>46985.592800096332</v>
      </c>
      <c r="CR2069" s="14">
        <f>Таблица1[[#This Row],[Т9]]-Таблица1[[#This Row],[угол обхв5]]</f>
        <v>1083.2077687957208</v>
      </c>
      <c r="CS2069" s="14">
        <f>Таблица1[[#This Row],[Т9]]-Таблица1[[#This Row],[угол обхв4]]</f>
        <v>59065.350634225797</v>
      </c>
      <c r="CT2069" s="14">
        <f>Таблица1[[#This Row],[Lкан_прям, мм]]+Таблица1[[#This Row],[Lкан_дуг, мм]]+Таблица1[[#This Row],[Lкан_леб,мм]]</f>
        <v>85045.326329871838</v>
      </c>
      <c r="CU2069" s="16">
        <f>Таблица1[[#This Row],[Lкан_леб,мм]]</f>
        <v>57982.142865430076</v>
      </c>
      <c r="CV2069" s="14">
        <f>2534431-(Таблица1[[#This Row],[Т23]]+Таблица1[[#This Row],[угол обхв3]])</f>
        <v>2449037.8165355581</v>
      </c>
      <c r="CW2069" s="50">
        <f>SUM(X2069:AC2069,AD2069:AI2069)-Таблица1[[#This Row],[lподв_min, мм]]</f>
        <v>22517.798855910598</v>
      </c>
      <c r="CX2069" s="17">
        <f>CW2508-Таблица1[[#This Row],[Суммарная длина каната]]</f>
        <v>-2426183.0908260923</v>
      </c>
    </row>
    <row r="2070" spans="1:102" x14ac:dyDescent="0.25">
      <c r="A2070" s="21">
        <v>2069</v>
      </c>
      <c r="B2070" s="10">
        <v>52.638163265306112</v>
      </c>
      <c r="C2070" s="10">
        <v>125.77510204081636</v>
      </c>
      <c r="D2070" s="11">
        <v>14912.59878597534</v>
      </c>
      <c r="E2070" s="11">
        <v>18972.141777767687</v>
      </c>
      <c r="F2070" s="11">
        <v>14777.620091974395</v>
      </c>
      <c r="G2070" s="11">
        <v>19010.894224991047</v>
      </c>
      <c r="H2070" s="11">
        <v>15320.598295975342</v>
      </c>
      <c r="I2070" s="11">
        <v>14375.990914662116</v>
      </c>
      <c r="J2070" s="11">
        <v>4596.1508631055722</v>
      </c>
      <c r="K2070" s="11">
        <v>25979.975695636138</v>
      </c>
      <c r="L2070" s="11">
        <v>1083.2077688056213</v>
      </c>
      <c r="M2070" s="11">
        <v>57982.142865430076</v>
      </c>
      <c r="N2070" s="11">
        <v>6109.2893748439546</v>
      </c>
      <c r="O2070" s="11">
        <v>20144.308296279403</v>
      </c>
      <c r="P2070" s="43">
        <v>8279.0353425699377</v>
      </c>
      <c r="Q2070" s="11">
        <v>20921.574013654714</v>
      </c>
      <c r="R2070" s="11">
        <v>13683.992505774602</v>
      </c>
      <c r="S2070" s="11">
        <v>20014.561850603641</v>
      </c>
      <c r="T2070" s="11">
        <v>15068.331287840741</v>
      </c>
      <c r="U2070" s="11">
        <v>19863.171175634416</v>
      </c>
      <c r="V2070" s="11">
        <v>14912.59878597534</v>
      </c>
      <c r="W2070" s="11">
        <v>18972.141777767687</v>
      </c>
      <c r="X2070" s="12">
        <v>0</v>
      </c>
      <c r="Y2070" s="12">
        <v>207.46859581659376</v>
      </c>
      <c r="Z2070" s="12">
        <v>208.18152502035673</v>
      </c>
      <c r="AA2070" s="44">
        <v>232.04019061955913</v>
      </c>
      <c r="AB2070" s="45">
        <v>47.253829333787664</v>
      </c>
      <c r="AC2070" s="12">
        <v>388.26362801532406</v>
      </c>
      <c r="AD2070" s="12">
        <v>12079.757834129463</v>
      </c>
      <c r="AE2070" s="12">
        <v>2304.7645345826782</v>
      </c>
      <c r="AF2070" s="12">
        <v>5480.5321821881498</v>
      </c>
      <c r="AG2070" s="44">
        <v>1128.475520337061</v>
      </c>
      <c r="AH2070" s="45">
        <v>390.29476040551759</v>
      </c>
      <c r="AI2070" s="12">
        <v>4596.150863993269</v>
      </c>
      <c r="AJ2070" s="12">
        <v>-48.843979328164515</v>
      </c>
      <c r="AK2070" s="12">
        <v>-19.708991774742096</v>
      </c>
      <c r="AL2070" s="12">
        <v>9.526113020021608</v>
      </c>
      <c r="AM2070" s="44">
        <v>42.111710078629095</v>
      </c>
      <c r="AN2070" s="45">
        <v>35.475815503488114</v>
      </c>
      <c r="AO2070" s="12">
        <v>89.99999987533964</v>
      </c>
      <c r="AP2070" s="12">
        <v>-2147.7323610013082</v>
      </c>
      <c r="AQ2070" s="12">
        <v>5971.694228818963</v>
      </c>
      <c r="AR2070" s="12">
        <v>8346.5581579139562</v>
      </c>
      <c r="AS2070" s="44">
        <v>13957.588431592367</v>
      </c>
      <c r="AT2070" s="45">
        <v>14831.544707080684</v>
      </c>
      <c r="AU2070" s="12">
        <v>15320.59878597534</v>
      </c>
      <c r="AV2070" s="12">
        <v>11317.723147707449</v>
      </c>
      <c r="AW2070" s="12">
        <v>20528.406689650637</v>
      </c>
      <c r="AX2070" s="12">
        <v>21323.947806797376</v>
      </c>
      <c r="AY2070" s="44">
        <v>20317.232082664741</v>
      </c>
      <c r="AZ2070" s="45">
        <v>19530.912067148343</v>
      </c>
      <c r="BA2070" s="12">
        <v>18972.141778655387</v>
      </c>
      <c r="BB2070" s="12">
        <v>5802.0978978569074</v>
      </c>
      <c r="BC2070" s="12">
        <v>8141.4401965449451</v>
      </c>
      <c r="BD2070" s="12">
        <v>13751.515321118621</v>
      </c>
      <c r="BE2070" s="44">
        <v>14794.735362022977</v>
      </c>
      <c r="BF2070" s="45">
        <v>15149.385366735398</v>
      </c>
      <c r="BG2070" s="12">
        <v>15320.598795975342</v>
      </c>
      <c r="BH2070" s="12">
        <v>20412.817879844901</v>
      </c>
      <c r="BI2070" s="12">
        <v>21305.672407025944</v>
      </c>
      <c r="BJ2070" s="12">
        <v>20416.935643746307</v>
      </c>
      <c r="BK2070" s="44">
        <v>19560.500943573315</v>
      </c>
      <c r="BL2070" s="45">
        <v>19304.400886253763</v>
      </c>
      <c r="BM2070" s="12">
        <v>14375.990914662118</v>
      </c>
      <c r="BN2070" s="12">
        <v>0</v>
      </c>
      <c r="BO2070" s="12">
        <v>29.134987553422423</v>
      </c>
      <c r="BP2070" s="12">
        <v>29.2351047947637</v>
      </c>
      <c r="BQ2070" s="48">
        <v>32.585597058607483</v>
      </c>
      <c r="BR2070" s="49">
        <v>6.6358945751409806</v>
      </c>
      <c r="BS2070" s="13">
        <v>54.524184371851518</v>
      </c>
      <c r="BT2070" s="12">
        <v>347.85713456992266</v>
      </c>
      <c r="BV2070" s="14">
        <f>Таблица1[[#This Row],[Lкан_леб,мм]]</f>
        <v>57982.142865430076</v>
      </c>
      <c r="BW2070" s="50">
        <f>Таблица1[[#This Row],[угол обхв4]]+Таблица1[[#This Row],[Lдуг 3,мм]]</f>
        <v>12079.757834129463</v>
      </c>
      <c r="BX2070" s="54">
        <f>Таблица1[[#This Row],[угол обхв5]]+Таблица1[[#This Row],[Y5, мм]]</f>
        <v>58189.61146124667</v>
      </c>
      <c r="BY2070" s="14">
        <f>Таблица1[[#This Row],[угол обхв6]]+Таблица1[[#This Row],[Lдуг 4,мм]]</f>
        <v>14384.522368712142</v>
      </c>
      <c r="BZ2070" s="14">
        <f>Таблица1[[#This Row],[Т1]]+Таблица1[[#This Row],[X6, мм]]</f>
        <v>58397.792986267028</v>
      </c>
      <c r="CA2070" s="14">
        <f>Таблица1[[#This Row],[Т2]]+Таблица1[[#This Row],[Lдуг 5,мм]]</f>
        <v>19865.054550900291</v>
      </c>
      <c r="CB2070" s="14">
        <f>Таблица1[[#This Row],[Т3]]+Таблица1[[#This Row],[Y6, мм]]</f>
        <v>58629.83317688659</v>
      </c>
      <c r="CC2070" s="14">
        <f>Таблица1[[#This Row],[Т4]]+Таблица1[[#This Row],[Lдуг 6,мм]]</f>
        <v>20993.530071237354</v>
      </c>
      <c r="CD2070" s="14">
        <f>Таблица1[[#This Row],[Т5]]+Таблица1[[#This Row],[Lдуг 1,мм]]</f>
        <v>58677.087006220376</v>
      </c>
      <c r="CE2070" s="14">
        <f>Таблица1[[#This Row],[Т6]]+Таблица1[[#This Row],[Lпрям1, мм]]</f>
        <v>21383.824831642873</v>
      </c>
      <c r="CF2070" s="15">
        <f>Таблица1[[#This Row],[Т7]]+Таблица1[[#This Row],[Lдуг 2,мм]]</f>
        <v>59065.3506342357</v>
      </c>
      <c r="CG2070" s="14">
        <f>Таблица1[[#This Row],[Т8]]+Таблица1[[#This Row],[Lпрям2, мм]]</f>
        <v>25979.975695636142</v>
      </c>
      <c r="CH2070" s="14">
        <f>Таблица1[[#This Row],[Т9]]-Таблица1[[#This Row],[Т9]]</f>
        <v>0</v>
      </c>
      <c r="CI2070" s="50">
        <f>Таблица1[[#This Row],[Т9]]-Таблица1[[#This Row],[Т8]]</f>
        <v>37681.525802592827</v>
      </c>
      <c r="CJ2070" s="54">
        <f>Таблица1[[#This Row],[Т9]]-Таблица1[[#This Row],[Т7]]</f>
        <v>388.26362801532377</v>
      </c>
      <c r="CK2070" s="14">
        <f>Таблица1[[#This Row],[Т9]]-Таблица1[[#This Row],[Т6]]</f>
        <v>38071.820562998342</v>
      </c>
      <c r="CL2070" s="14">
        <f>Таблица1[[#This Row],[Т9]]-Таблица1[[#This Row],[Т5]]</f>
        <v>435.51745734910946</v>
      </c>
      <c r="CM2070" s="14">
        <f>Таблица1[[#This Row],[Т9]]-Таблица1[[#This Row],[Т4]]</f>
        <v>39200.296083335408</v>
      </c>
      <c r="CN2070" s="14">
        <f>Таблица1[[#This Row],[Т9]]-Таблица1[[#This Row],[Т3]]</f>
        <v>667.55764796867152</v>
      </c>
      <c r="CO2070" s="14">
        <f>Таблица1[[#This Row],[Т9]]-Таблица1[[#This Row],[Т2]]</f>
        <v>44680.82826552356</v>
      </c>
      <c r="CP2070" s="14">
        <f>Таблица1[[#This Row],[Т9]]-Таблица1[[#This Row],[Т1]]</f>
        <v>875.73917298902961</v>
      </c>
      <c r="CQ2070" s="14">
        <f>Таблица1[[#This Row],[Т9]]-Таблица1[[#This Row],[угол обхв6]]</f>
        <v>46985.592800106235</v>
      </c>
      <c r="CR2070" s="14">
        <f>Таблица1[[#This Row],[Т9]]-Таблица1[[#This Row],[угол обхв5]]</f>
        <v>1083.2077688056233</v>
      </c>
      <c r="CS2070" s="14">
        <f>Таблица1[[#This Row],[Т9]]-Таблица1[[#This Row],[угол обхв4]]</f>
        <v>59065.3506342357</v>
      </c>
      <c r="CT2070" s="14">
        <f>Таблица1[[#This Row],[Lкан_прям, мм]]+Таблица1[[#This Row],[Lкан_дуг, мм]]+Таблица1[[#This Row],[Lкан_леб,мм]]</f>
        <v>85045.326329871838</v>
      </c>
      <c r="CU2070" s="16">
        <f>Таблица1[[#This Row],[Lкан_леб,мм]]</f>
        <v>57982.142865430076</v>
      </c>
      <c r="CV2070" s="14">
        <f>2534431-(Таблица1[[#This Row],[Т23]]+Таблица1[[#This Row],[угол обхв3]])</f>
        <v>2449037.8165355581</v>
      </c>
      <c r="CW2070" s="50">
        <f>SUM(X2070:AC2070,AD2070:AI2070)-Таблица1[[#This Row],[lподв_min, мм]]</f>
        <v>22467.032601336192</v>
      </c>
      <c r="CX2070" s="17">
        <f>CW2509-Таблица1[[#This Row],[Суммарная длина каната]]</f>
        <v>-2426238.38579858</v>
      </c>
    </row>
    <row r="2071" spans="1:102" x14ac:dyDescent="0.25">
      <c r="A2071" s="21">
        <v>2070</v>
      </c>
      <c r="B2071" s="10">
        <v>52.638163265306112</v>
      </c>
      <c r="C2071" s="10">
        <v>128.45918367346943</v>
      </c>
      <c r="D2071" s="11">
        <v>14915.862616714623</v>
      </c>
      <c r="E2071" s="11">
        <v>19352.486548147164</v>
      </c>
      <c r="F2071" s="11">
        <v>14779.217268998185</v>
      </c>
      <c r="G2071" s="11">
        <v>19384.875573255282</v>
      </c>
      <c r="H2071" s="11">
        <v>15323.862126714623</v>
      </c>
      <c r="I2071" s="11">
        <v>14704.934596200856</v>
      </c>
      <c r="J2071" s="11">
        <v>4647.5519519463105</v>
      </c>
      <c r="K2071" s="11">
        <v>25979.975695626337</v>
      </c>
      <c r="L2071" s="11">
        <v>1083.2077688154352</v>
      </c>
      <c r="M2071" s="11">
        <v>57982.142865430076</v>
      </c>
      <c r="N2071" s="11">
        <v>6109.2893748439546</v>
      </c>
      <c r="O2071" s="11">
        <v>20144.308296279403</v>
      </c>
      <c r="P2071" s="43">
        <v>8198.2868726966954</v>
      </c>
      <c r="Q2071" s="11">
        <v>20989.137434372438</v>
      </c>
      <c r="R2071" s="11">
        <v>13639.788795109922</v>
      </c>
      <c r="S2071" s="11">
        <v>20336.22869008029</v>
      </c>
      <c r="T2071" s="11">
        <v>15029.698315410391</v>
      </c>
      <c r="U2071" s="11">
        <v>20249.831205289807</v>
      </c>
      <c r="V2071" s="11">
        <v>14915.862616714623</v>
      </c>
      <c r="W2071" s="11">
        <v>19352.486548147164</v>
      </c>
      <c r="X2071" s="12">
        <v>0</v>
      </c>
      <c r="Y2071" s="12">
        <v>191.0169026528263</v>
      </c>
      <c r="Z2071" s="12">
        <v>205.52002493622703</v>
      </c>
      <c r="AA2071" s="44">
        <v>232.04019061955833</v>
      </c>
      <c r="AB2071" s="45">
        <v>47.253829333785582</v>
      </c>
      <c r="AC2071" s="12">
        <v>407.37682127303771</v>
      </c>
      <c r="AD2071" s="12">
        <v>12079.757834129463</v>
      </c>
      <c r="AE2071" s="12">
        <v>2253.3634457419485</v>
      </c>
      <c r="AF2071" s="12">
        <v>5480.5321821881489</v>
      </c>
      <c r="AG2071" s="44">
        <v>1128.4755203370619</v>
      </c>
      <c r="AH2071" s="45">
        <v>390.29476040552004</v>
      </c>
      <c r="AI2071" s="12">
        <v>4647.5519528241912</v>
      </c>
      <c r="AJ2071" s="12">
        <v>-48.843979328164515</v>
      </c>
      <c r="AK2071" s="12">
        <v>-22.019316735840388</v>
      </c>
      <c r="AL2071" s="12">
        <v>6.8420313873685528</v>
      </c>
      <c r="AM2071" s="44">
        <v>39.427628445975927</v>
      </c>
      <c r="AN2071" s="45">
        <v>32.791733870835237</v>
      </c>
      <c r="AO2071" s="12">
        <v>89.999999876718363</v>
      </c>
      <c r="AP2071" s="12">
        <v>-2147.7323610013082</v>
      </c>
      <c r="AQ2071" s="12">
        <v>5956.3223561442865</v>
      </c>
      <c r="AR2071" s="12">
        <v>8246.8928764232951</v>
      </c>
      <c r="AS2071" s="44">
        <v>13898.910842447991</v>
      </c>
      <c r="AT2071" s="45">
        <v>14808.730845882272</v>
      </c>
      <c r="AU2071" s="12">
        <v>15323.862616714623</v>
      </c>
      <c r="AV2071" s="12">
        <v>11317.723147707449</v>
      </c>
      <c r="AW2071" s="12">
        <v>20522.547759040939</v>
      </c>
      <c r="AX2071" s="12">
        <v>21394.231813994928</v>
      </c>
      <c r="AY2071" s="44">
        <v>20651.379074156412</v>
      </c>
      <c r="AZ2071" s="45">
        <v>19906.848148258796</v>
      </c>
      <c r="BA2071" s="12">
        <v>19352.486549025049</v>
      </c>
      <c r="BB2071" s="12">
        <v>5802.0978978569074</v>
      </c>
      <c r="BC2071" s="12">
        <v>8045.3198539970272</v>
      </c>
      <c r="BD2071" s="12">
        <v>13688.394798836523</v>
      </c>
      <c r="BE2071" s="44">
        <v>14770.576268072322</v>
      </c>
      <c r="BF2071" s="45">
        <v>15136.830086242742</v>
      </c>
      <c r="BG2071" s="12">
        <v>15323.862626714623</v>
      </c>
      <c r="BH2071" s="12">
        <v>20412.817879844901</v>
      </c>
      <c r="BI2071" s="12">
        <v>21367.37689713397</v>
      </c>
      <c r="BJ2071" s="12">
        <v>20741.323069702779</v>
      </c>
      <c r="BK2071" s="44">
        <v>19934.680821213686</v>
      </c>
      <c r="BL2071" s="45">
        <v>19695.469605178179</v>
      </c>
      <c r="BM2071" s="12">
        <v>14704.934596200857</v>
      </c>
      <c r="BN2071" s="12">
        <v>0</v>
      </c>
      <c r="BO2071" s="12">
        <v>26.824662592324128</v>
      </c>
      <c r="BP2071" s="12">
        <v>28.861348123208934</v>
      </c>
      <c r="BQ2071" s="48">
        <v>32.58559705860737</v>
      </c>
      <c r="BR2071" s="49">
        <v>6.6358945751406875</v>
      </c>
      <c r="BS2071" s="13">
        <v>57.208266005883125</v>
      </c>
      <c r="BT2071" s="12">
        <v>347.85713456992266</v>
      </c>
      <c r="BV2071" s="14">
        <f>Таблица1[[#This Row],[Lкан_леб,мм]]</f>
        <v>57982.142865430076</v>
      </c>
      <c r="BW2071" s="50">
        <f>Таблица1[[#This Row],[угол обхв4]]+Таблица1[[#This Row],[Lдуг 3,мм]]</f>
        <v>12079.757834129463</v>
      </c>
      <c r="BX2071" s="54">
        <f>Таблица1[[#This Row],[угол обхв5]]+Таблица1[[#This Row],[Y5, мм]]</f>
        <v>58173.1597680829</v>
      </c>
      <c r="BY2071" s="14">
        <f>Таблица1[[#This Row],[угол обхв6]]+Таблица1[[#This Row],[Lдуг 4,мм]]</f>
        <v>14333.121279871411</v>
      </c>
      <c r="BZ2071" s="14">
        <f>Таблица1[[#This Row],[Т1]]+Таблица1[[#This Row],[X6, мм]]</f>
        <v>58378.679793019124</v>
      </c>
      <c r="CA2071" s="14">
        <f>Таблица1[[#This Row],[Т2]]+Таблица1[[#This Row],[Lдуг 5,мм]]</f>
        <v>19813.653462059559</v>
      </c>
      <c r="CB2071" s="14">
        <f>Таблица1[[#This Row],[Т3]]+Таблица1[[#This Row],[Y6, мм]]</f>
        <v>58610.719983638679</v>
      </c>
      <c r="CC2071" s="14">
        <f>Таблица1[[#This Row],[Т4]]+Таблица1[[#This Row],[Lдуг 6,мм]]</f>
        <v>20942.128982396622</v>
      </c>
      <c r="CD2071" s="14">
        <f>Таблица1[[#This Row],[Т5]]+Таблица1[[#This Row],[Lдуг 1,мм]]</f>
        <v>58657.973812972465</v>
      </c>
      <c r="CE2071" s="14">
        <f>Таблица1[[#This Row],[Т6]]+Таблица1[[#This Row],[Lпрям1, мм]]</f>
        <v>21332.423742802141</v>
      </c>
      <c r="CF2071" s="15">
        <f>Таблица1[[#This Row],[Т7]]+Таблица1[[#This Row],[Lдуг 2,мм]]</f>
        <v>59065.3506342455</v>
      </c>
      <c r="CG2071" s="14">
        <f>Таблица1[[#This Row],[Т8]]+Таблица1[[#This Row],[Lпрям2, мм]]</f>
        <v>25979.97569562633</v>
      </c>
      <c r="CH2071" s="14">
        <f>Таблица1[[#This Row],[Т9]]-Таблица1[[#This Row],[Т9]]</f>
        <v>0</v>
      </c>
      <c r="CI2071" s="50">
        <f>Таблица1[[#This Row],[Т9]]-Таблица1[[#This Row],[Т8]]</f>
        <v>37732.926891443363</v>
      </c>
      <c r="CJ2071" s="54">
        <f>Таблица1[[#This Row],[Т9]]-Таблица1[[#This Row],[Т7]]</f>
        <v>407.3768212730356</v>
      </c>
      <c r="CK2071" s="14">
        <f>Таблица1[[#This Row],[Т9]]-Таблица1[[#This Row],[Т6]]</f>
        <v>38123.221651848879</v>
      </c>
      <c r="CL2071" s="14">
        <f>Таблица1[[#This Row],[Т9]]-Таблица1[[#This Row],[Т5]]</f>
        <v>454.63065060682129</v>
      </c>
      <c r="CM2071" s="14">
        <f>Таблица1[[#This Row],[Т9]]-Таблица1[[#This Row],[Т4]]</f>
        <v>39251.697172185945</v>
      </c>
      <c r="CN2071" s="14">
        <f>Таблица1[[#This Row],[Т9]]-Таблица1[[#This Row],[Т3]]</f>
        <v>686.67084122637607</v>
      </c>
      <c r="CO2071" s="14">
        <f>Таблица1[[#This Row],[Т9]]-Таблица1[[#This Row],[Т2]]</f>
        <v>44732.229354374089</v>
      </c>
      <c r="CP2071" s="14">
        <f>Таблица1[[#This Row],[Т9]]-Таблица1[[#This Row],[Т1]]</f>
        <v>892.19086616260029</v>
      </c>
      <c r="CQ2071" s="14">
        <f>Таблица1[[#This Row],[Т9]]-Таблица1[[#This Row],[угол обхв6]]</f>
        <v>46985.592800116036</v>
      </c>
      <c r="CR2071" s="14">
        <f>Таблица1[[#This Row],[Т9]]-Таблица1[[#This Row],[угол обхв5]]</f>
        <v>1083.2077688154241</v>
      </c>
      <c r="CS2071" s="14">
        <f>Таблица1[[#This Row],[Т9]]-Таблица1[[#This Row],[угол обхв4]]</f>
        <v>59065.3506342455</v>
      </c>
      <c r="CT2071" s="14">
        <f>Таблица1[[#This Row],[Lкан_прям, мм]]+Таблица1[[#This Row],[Lкан_дуг, мм]]+Таблица1[[#This Row],[Lкан_леб,мм]]</f>
        <v>85045.326329871852</v>
      </c>
      <c r="CU2071" s="16">
        <f>Таблица1[[#This Row],[Lкан_леб,мм]]</f>
        <v>57982.142865430076</v>
      </c>
      <c r="CV2071" s="14">
        <f>2534431-(Таблица1[[#This Row],[Т23]]+Таблица1[[#This Row],[угол обхв3]])</f>
        <v>2449037.8165355581</v>
      </c>
      <c r="CW2071" s="50">
        <f>SUM(X2071:AC2071,AD2071:AI2071)-Таблица1[[#This Row],[lподв_min, мм]]</f>
        <v>22415.631512495456</v>
      </c>
      <c r="CX2071" s="17">
        <f>CW2510-Таблица1[[#This Row],[Суммарная длина каната]]</f>
        <v>-2426295.2707428439</v>
      </c>
    </row>
    <row r="2072" spans="1:102" x14ac:dyDescent="0.25">
      <c r="A2072" s="21">
        <v>2071</v>
      </c>
      <c r="B2072" s="10">
        <v>52.638163265306112</v>
      </c>
      <c r="C2072" s="10">
        <v>131.14326530612249</v>
      </c>
      <c r="D2072" s="11">
        <v>14901.31172838452</v>
      </c>
      <c r="E2072" s="11">
        <v>19732.566893067706</v>
      </c>
      <c r="F2072" s="11">
        <v>14763.299547643512</v>
      </c>
      <c r="G2072" s="11">
        <v>19758.521429609737</v>
      </c>
      <c r="H2072" s="11">
        <v>15309.31123838452</v>
      </c>
      <c r="I2072" s="11">
        <v>15033.051311135217</v>
      </c>
      <c r="J2072" s="11">
        <v>4699.5155819324882</v>
      </c>
      <c r="K2072" s="11">
        <v>25979.975695616609</v>
      </c>
      <c r="L2072" s="11">
        <v>1083.207768825145</v>
      </c>
      <c r="M2072" s="11">
        <v>57982.142865430076</v>
      </c>
      <c r="N2072" s="11">
        <v>6109.2893748439546</v>
      </c>
      <c r="O2072" s="11">
        <v>20144.308296279403</v>
      </c>
      <c r="P2072" s="43">
        <v>8114.4630673814181</v>
      </c>
      <c r="Q2072" s="11">
        <v>21052.845368481285</v>
      </c>
      <c r="R2072" s="11">
        <v>13580.57026556458</v>
      </c>
      <c r="S2072" s="11">
        <v>20655.472624108665</v>
      </c>
      <c r="T2072" s="11">
        <v>14973.000851061412</v>
      </c>
      <c r="U2072" s="11">
        <v>20634.257898728632</v>
      </c>
      <c r="V2072" s="11">
        <v>14901.31172838452</v>
      </c>
      <c r="W2072" s="11">
        <v>19732.566893067706</v>
      </c>
      <c r="X2072" s="12">
        <v>0</v>
      </c>
      <c r="Y2072" s="12">
        <v>174.2414234947569</v>
      </c>
      <c r="Z2072" s="12">
        <v>203.18231084639902</v>
      </c>
      <c r="AA2072" s="44">
        <v>232.04019061955935</v>
      </c>
      <c r="AB2072" s="45">
        <v>47.253829333786989</v>
      </c>
      <c r="AC2072" s="12">
        <v>426.49001453064261</v>
      </c>
      <c r="AD2072" s="12">
        <v>12079.757834129463</v>
      </c>
      <c r="AE2072" s="12">
        <v>2201.3998157557594</v>
      </c>
      <c r="AF2072" s="12">
        <v>5480.5321821881489</v>
      </c>
      <c r="AG2072" s="44">
        <v>1128.4755203370621</v>
      </c>
      <c r="AH2072" s="45">
        <v>390.29476040551532</v>
      </c>
      <c r="AI2072" s="12">
        <v>4699.5155828006591</v>
      </c>
      <c r="AJ2072" s="12">
        <v>-48.843979328164515</v>
      </c>
      <c r="AK2072" s="12">
        <v>-24.375111233553749</v>
      </c>
      <c r="AL2072" s="12">
        <v>4.1579497547154469</v>
      </c>
      <c r="AM2072" s="44">
        <v>36.743546813322958</v>
      </c>
      <c r="AN2072" s="45">
        <v>30.107652238182069</v>
      </c>
      <c r="AO2072" s="12">
        <v>89.999999878081525</v>
      </c>
      <c r="AP2072" s="12">
        <v>-2147.7323610013082</v>
      </c>
      <c r="AQ2072" s="12">
        <v>5940.9041851999245</v>
      </c>
      <c r="AR2072" s="12">
        <v>8144.0456105203757</v>
      </c>
      <c r="AS2072" s="44">
        <v>13824.649881211564</v>
      </c>
      <c r="AT2072" s="45">
        <v>14768.337329025613</v>
      </c>
      <c r="AU2072" s="12">
        <v>15309.31172838452</v>
      </c>
      <c r="AV2072" s="12">
        <v>11317.723147707449</v>
      </c>
      <c r="AW2072" s="12">
        <v>20515.940409946328</v>
      </c>
      <c r="AX2072" s="12">
        <v>21459.771495857534</v>
      </c>
      <c r="AY2072" s="44">
        <v>20982.411672289854</v>
      </c>
      <c r="AZ2072" s="45">
        <v>20281.303450183354</v>
      </c>
      <c r="BA2072" s="12">
        <v>19732.566893935877</v>
      </c>
      <c r="BB2072" s="12">
        <v>5802.0978978569074</v>
      </c>
      <c r="BC2072" s="12">
        <v>7946.0778777373871</v>
      </c>
      <c r="BD2072" s="12">
        <v>13610.152808703537</v>
      </c>
      <c r="BE2072" s="44">
        <v>14728.921235414427</v>
      </c>
      <c r="BF2072" s="45">
        <v>15105.975250420319</v>
      </c>
      <c r="BG2072" s="12">
        <v>15309.31173838452</v>
      </c>
      <c r="BH2072" s="12">
        <v>20412.817879844901</v>
      </c>
      <c r="BI2072" s="12">
        <v>21424.47748214821</v>
      </c>
      <c r="BJ2072" s="12">
        <v>21062.398751484914</v>
      </c>
      <c r="BK2072" s="44">
        <v>20307.318850547446</v>
      </c>
      <c r="BL2072" s="45">
        <v>20085.521341612985</v>
      </c>
      <c r="BM2072" s="12">
        <v>15033.051311135219</v>
      </c>
      <c r="BN2072" s="12">
        <v>0</v>
      </c>
      <c r="BO2072" s="12">
        <v>24.468868094610766</v>
      </c>
      <c r="BP2072" s="12">
        <v>28.533060988269195</v>
      </c>
      <c r="BQ2072" s="48">
        <v>32.585597058607512</v>
      </c>
      <c r="BR2072" s="49">
        <v>6.6358945751408847</v>
      </c>
      <c r="BS2072" s="13">
        <v>59.892347639899455</v>
      </c>
      <c r="BT2072" s="12">
        <v>347.85713456992266</v>
      </c>
      <c r="BV2072" s="14">
        <f>Таблица1[[#This Row],[Lкан_леб,мм]]</f>
        <v>57982.142865430076</v>
      </c>
      <c r="BW2072" s="50">
        <f>Таблица1[[#This Row],[угол обхв4]]+Таблица1[[#This Row],[Lдуг 3,мм]]</f>
        <v>12079.757834129463</v>
      </c>
      <c r="BX2072" s="54">
        <f>Таблица1[[#This Row],[угол обхв5]]+Таблица1[[#This Row],[Y5, мм]]</f>
        <v>58156.384288924834</v>
      </c>
      <c r="BY2072" s="14">
        <f>Таблица1[[#This Row],[угол обхв6]]+Таблица1[[#This Row],[Lдуг 4,мм]]</f>
        <v>14281.157649885223</v>
      </c>
      <c r="BZ2072" s="14">
        <f>Таблица1[[#This Row],[Т1]]+Таблица1[[#This Row],[X6, мм]]</f>
        <v>58359.566599771235</v>
      </c>
      <c r="CA2072" s="14">
        <f>Таблица1[[#This Row],[Т2]]+Таблица1[[#This Row],[Lдуг 5,мм]]</f>
        <v>19761.689832073371</v>
      </c>
      <c r="CB2072" s="14">
        <f>Таблица1[[#This Row],[Т3]]+Таблица1[[#This Row],[Y6, мм]]</f>
        <v>58591.606790390797</v>
      </c>
      <c r="CC2072" s="14">
        <f>Таблица1[[#This Row],[Т4]]+Таблица1[[#This Row],[Lдуг 6,мм]]</f>
        <v>20890.165352410433</v>
      </c>
      <c r="CD2072" s="14">
        <f>Таблица1[[#This Row],[Т5]]+Таблица1[[#This Row],[Lдуг 1,мм]]</f>
        <v>58638.860619724583</v>
      </c>
      <c r="CE2072" s="14">
        <f>Таблица1[[#This Row],[Т6]]+Таблица1[[#This Row],[Lпрям1, мм]]</f>
        <v>21280.460112815948</v>
      </c>
      <c r="CF2072" s="15">
        <f>Таблица1[[#This Row],[Т7]]+Таблица1[[#This Row],[Lдуг 2,мм]]</f>
        <v>59065.350634255228</v>
      </c>
      <c r="CG2072" s="14">
        <f>Таблица1[[#This Row],[Т8]]+Таблица1[[#This Row],[Lпрям2, мм]]</f>
        <v>25979.975695616609</v>
      </c>
      <c r="CH2072" s="14">
        <f>Таблица1[[#This Row],[Т9]]-Таблица1[[#This Row],[Т9]]</f>
        <v>0</v>
      </c>
      <c r="CI2072" s="50">
        <f>Таблица1[[#This Row],[Т9]]-Таблица1[[#This Row],[Т8]]</f>
        <v>37784.89052143928</v>
      </c>
      <c r="CJ2072" s="54">
        <f>Таблица1[[#This Row],[Т9]]-Таблица1[[#This Row],[Т7]]</f>
        <v>426.49001453064557</v>
      </c>
      <c r="CK2072" s="14">
        <f>Таблица1[[#This Row],[Т9]]-Таблица1[[#This Row],[Т6]]</f>
        <v>38175.185281844795</v>
      </c>
      <c r="CL2072" s="14">
        <f>Таблица1[[#This Row],[Т9]]-Таблица1[[#This Row],[Т5]]</f>
        <v>473.74384386443126</v>
      </c>
      <c r="CM2072" s="14">
        <f>Таблица1[[#This Row],[Т9]]-Таблица1[[#This Row],[Т4]]</f>
        <v>39303.660802181854</v>
      </c>
      <c r="CN2072" s="14">
        <f>Таблица1[[#This Row],[Т9]]-Таблица1[[#This Row],[Т3]]</f>
        <v>705.78403448399331</v>
      </c>
      <c r="CO2072" s="14">
        <f>Таблица1[[#This Row],[Т9]]-Таблица1[[#This Row],[Т2]]</f>
        <v>44784.192984370005</v>
      </c>
      <c r="CP2072" s="14">
        <f>Таблица1[[#This Row],[Т9]]-Таблица1[[#This Row],[Т1]]</f>
        <v>908.96634533039469</v>
      </c>
      <c r="CQ2072" s="14">
        <f>Таблица1[[#This Row],[Т9]]-Таблица1[[#This Row],[угол обхв6]]</f>
        <v>46985.592800125763</v>
      </c>
      <c r="CR2072" s="14">
        <f>Таблица1[[#This Row],[Т9]]-Таблица1[[#This Row],[угол обхв5]]</f>
        <v>1083.207768825152</v>
      </c>
      <c r="CS2072" s="14">
        <f>Таблица1[[#This Row],[Т9]]-Таблица1[[#This Row],[угол обхв4]]</f>
        <v>59065.350634255228</v>
      </c>
      <c r="CT2072" s="14">
        <f>Таблица1[[#This Row],[Lкан_прям, мм]]+Таблица1[[#This Row],[Lкан_дуг, мм]]+Таблица1[[#This Row],[Lкан_леб,мм]]</f>
        <v>85045.326329871838</v>
      </c>
      <c r="CU2072" s="16">
        <f>Таблица1[[#This Row],[Lкан_леб,мм]]</f>
        <v>57982.142865430076</v>
      </c>
      <c r="CV2072" s="14">
        <f>2534431-(Таблица1[[#This Row],[Т23]]+Таблица1[[#This Row],[угол обхв3]])</f>
        <v>2449037.8165355581</v>
      </c>
      <c r="CW2072" s="50">
        <f>SUM(X2072:AC2072,AD2072:AI2072)-Таблица1[[#This Row],[lподв_min, мм]]</f>
        <v>22363.667882509268</v>
      </c>
      <c r="CX2072" s="17">
        <f>CW2511-Таблица1[[#This Row],[Суммарная длина каната]]</f>
        <v>-2425960.2179774046</v>
      </c>
    </row>
    <row r="2073" spans="1:102" x14ac:dyDescent="0.25">
      <c r="A2073" s="21">
        <v>2072</v>
      </c>
      <c r="B2073" s="10">
        <v>52.638163265306112</v>
      </c>
      <c r="C2073" s="10">
        <v>133.82734693877552</v>
      </c>
      <c r="D2073" s="11">
        <v>14868.978047848734</v>
      </c>
      <c r="E2073" s="11">
        <v>20111.548858402624</v>
      </c>
      <c r="F2073" s="11">
        <v>14729.901853813772</v>
      </c>
      <c r="G2073" s="11">
        <v>20131.011958175</v>
      </c>
      <c r="H2073" s="11">
        <v>15276.977557848735</v>
      </c>
      <c r="I2073" s="11">
        <v>15359.584475808284</v>
      </c>
      <c r="J2073" s="11">
        <v>4751.9643825943394</v>
      </c>
      <c r="K2073" s="11">
        <v>25979.975695607038</v>
      </c>
      <c r="L2073" s="11">
        <v>1083.2077688347326</v>
      </c>
      <c r="M2073" s="11">
        <v>57982.142865430076</v>
      </c>
      <c r="N2073" s="11">
        <v>6109.2893748439546</v>
      </c>
      <c r="O2073" s="11">
        <v>20144.308296279403</v>
      </c>
      <c r="P2073" s="43">
        <v>8027.7478488113302</v>
      </c>
      <c r="Q2073" s="11">
        <v>21112.558031077191</v>
      </c>
      <c r="R2073" s="11">
        <v>13506.466851605723</v>
      </c>
      <c r="S2073" s="11">
        <v>20971.593182907145</v>
      </c>
      <c r="T2073" s="11">
        <v>14898.363297660193</v>
      </c>
      <c r="U2073" s="11">
        <v>21015.607765274028</v>
      </c>
      <c r="V2073" s="11">
        <v>14868.978047848734</v>
      </c>
      <c r="W2073" s="11">
        <v>20111.548858402624</v>
      </c>
      <c r="X2073" s="12">
        <v>0</v>
      </c>
      <c r="Y2073" s="12">
        <v>157.11515664649454</v>
      </c>
      <c r="Z2073" s="12">
        <v>201.19538444676459</v>
      </c>
      <c r="AA2073" s="44">
        <v>232.04019061955989</v>
      </c>
      <c r="AB2073" s="45">
        <v>47.25382933378971</v>
      </c>
      <c r="AC2073" s="12">
        <v>445.60320778812365</v>
      </c>
      <c r="AD2073" s="12">
        <v>12079.757834129463</v>
      </c>
      <c r="AE2073" s="12">
        <v>2148.9510150939268</v>
      </c>
      <c r="AF2073" s="12">
        <v>5480.5321821881471</v>
      </c>
      <c r="AG2073" s="44">
        <v>1128.4755203370607</v>
      </c>
      <c r="AH2073" s="45">
        <v>390.29476040551128</v>
      </c>
      <c r="AI2073" s="12">
        <v>4751.9643834529288</v>
      </c>
      <c r="AJ2073" s="12">
        <v>-48.843979328164515</v>
      </c>
      <c r="AK2073" s="12">
        <v>-26.780167138505348</v>
      </c>
      <c r="AL2073" s="12">
        <v>1.4738681220624374</v>
      </c>
      <c r="AM2073" s="44">
        <v>34.059465180670031</v>
      </c>
      <c r="AN2073" s="45">
        <v>27.423570605528763</v>
      </c>
      <c r="AO2073" s="12">
        <v>89.999999879427151</v>
      </c>
      <c r="AP2073" s="12">
        <v>-2147.7323610013082</v>
      </c>
      <c r="AQ2073" s="12">
        <v>5925.4574079807035</v>
      </c>
      <c r="AR2073" s="12">
        <v>8038.2420227604034</v>
      </c>
      <c r="AS2073" s="44">
        <v>13734.968487734886</v>
      </c>
      <c r="AT2073" s="45">
        <v>14710.452786034761</v>
      </c>
      <c r="AU2073" s="12">
        <v>15276.978047848732</v>
      </c>
      <c r="AV2073" s="12">
        <v>11317.723147707449</v>
      </c>
      <c r="AW2073" s="12">
        <v>20508.546965230395</v>
      </c>
      <c r="AX2073" s="12">
        <v>21520.423048347766</v>
      </c>
      <c r="AY2073" s="44">
        <v>21309.603541160108</v>
      </c>
      <c r="AZ2073" s="45">
        <v>20653.456360995831</v>
      </c>
      <c r="BA2073" s="12">
        <v>20111.548859261216</v>
      </c>
      <c r="BB2073" s="12">
        <v>5802.0978978569074</v>
      </c>
      <c r="BC2073" s="12">
        <v>7843.915881948079</v>
      </c>
      <c r="BD2073" s="12">
        <v>13516.961025554796</v>
      </c>
      <c r="BE2073" s="44">
        <v>14669.861661531027</v>
      </c>
      <c r="BF2073" s="45">
        <v>15056.888559474166</v>
      </c>
      <c r="BG2073" s="12">
        <v>15276.978057848735</v>
      </c>
      <c r="BH2073" s="12">
        <v>20412.817879844901</v>
      </c>
      <c r="BI2073" s="12">
        <v>21476.796700028182</v>
      </c>
      <c r="BJ2073" s="12">
        <v>21379.45820017772</v>
      </c>
      <c r="BK2073" s="44">
        <v>20677.597407021065</v>
      </c>
      <c r="BL2073" s="45">
        <v>20473.700262680817</v>
      </c>
      <c r="BM2073" s="12">
        <v>15359.584475808286</v>
      </c>
      <c r="BN2073" s="12">
        <v>0</v>
      </c>
      <c r="BO2073" s="12">
        <v>22.063812189659167</v>
      </c>
      <c r="BP2073" s="12">
        <v>28.254035260567782</v>
      </c>
      <c r="BQ2073" s="48">
        <v>32.585597058607597</v>
      </c>
      <c r="BR2073" s="49">
        <v>6.6358945751412666</v>
      </c>
      <c r="BS2073" s="13">
        <v>62.576429273898391</v>
      </c>
      <c r="BT2073" s="12">
        <v>347.85713456992266</v>
      </c>
      <c r="BV2073" s="14">
        <f>Таблица1[[#This Row],[Lкан_леб,мм]]</f>
        <v>57982.142865430076</v>
      </c>
      <c r="BW2073" s="50">
        <f>Таблица1[[#This Row],[угол обхв4]]+Таблица1[[#This Row],[Lдуг 3,мм]]</f>
        <v>12079.757834129463</v>
      </c>
      <c r="BX2073" s="54">
        <f>Таблица1[[#This Row],[угол обхв5]]+Таблица1[[#This Row],[Y5, мм]]</f>
        <v>58139.258022076574</v>
      </c>
      <c r="BY2073" s="14">
        <f>Таблица1[[#This Row],[угол обхв6]]+Таблица1[[#This Row],[Lдуг 4,мм]]</f>
        <v>14228.708849223389</v>
      </c>
      <c r="BZ2073" s="14">
        <f>Таблица1[[#This Row],[Т1]]+Таблица1[[#This Row],[X6, мм]]</f>
        <v>58340.453406523338</v>
      </c>
      <c r="CA2073" s="14">
        <f>Таблица1[[#This Row],[Т2]]+Таблица1[[#This Row],[Lдуг 5,мм]]</f>
        <v>19709.241031411537</v>
      </c>
      <c r="CB2073" s="14">
        <f>Таблица1[[#This Row],[Т3]]+Таблица1[[#This Row],[Y6, мм]]</f>
        <v>58572.4935971429</v>
      </c>
      <c r="CC2073" s="14">
        <f>Таблица1[[#This Row],[Т4]]+Таблица1[[#This Row],[Lдуг 6,мм]]</f>
        <v>20837.716551748599</v>
      </c>
      <c r="CD2073" s="14">
        <f>Таблица1[[#This Row],[Т5]]+Таблица1[[#This Row],[Lдуг 1,мм]]</f>
        <v>58619.747426476693</v>
      </c>
      <c r="CE2073" s="14">
        <f>Таблица1[[#This Row],[Т6]]+Таблица1[[#This Row],[Lпрям1, мм]]</f>
        <v>21228.011312154111</v>
      </c>
      <c r="CF2073" s="15">
        <f>Таблица1[[#This Row],[Т7]]+Таблица1[[#This Row],[Lдуг 2,мм]]</f>
        <v>59065.350634264818</v>
      </c>
      <c r="CG2073" s="14">
        <f>Таблица1[[#This Row],[Т8]]+Таблица1[[#This Row],[Lпрям2, мм]]</f>
        <v>25979.975695607041</v>
      </c>
      <c r="CH2073" s="14">
        <f>Таблица1[[#This Row],[Т9]]-Таблица1[[#This Row],[Т9]]</f>
        <v>0</v>
      </c>
      <c r="CI2073" s="50">
        <f>Таблица1[[#This Row],[Т9]]-Таблица1[[#This Row],[Т8]]</f>
        <v>37837.339322110711</v>
      </c>
      <c r="CJ2073" s="54">
        <f>Таблица1[[#This Row],[Т9]]-Таблица1[[#This Row],[Т7]]</f>
        <v>445.60320778812456</v>
      </c>
      <c r="CK2073" s="14">
        <f>Таблица1[[#This Row],[Т9]]-Таблица1[[#This Row],[Т6]]</f>
        <v>38227.634082516219</v>
      </c>
      <c r="CL2073" s="14">
        <f>Таблица1[[#This Row],[Т9]]-Таблица1[[#This Row],[Т5]]</f>
        <v>492.85703712191753</v>
      </c>
      <c r="CM2073" s="14">
        <f>Таблица1[[#This Row],[Т9]]-Таблица1[[#This Row],[Т4]]</f>
        <v>39356.109602853277</v>
      </c>
      <c r="CN2073" s="14">
        <f>Таблица1[[#This Row],[Т9]]-Таблица1[[#This Row],[Т3]]</f>
        <v>724.89722774147958</v>
      </c>
      <c r="CO2073" s="14">
        <f>Таблица1[[#This Row],[Т9]]-Таблица1[[#This Row],[Т2]]</f>
        <v>44836.641785041429</v>
      </c>
      <c r="CP2073" s="14">
        <f>Таблица1[[#This Row],[Т9]]-Таблица1[[#This Row],[Т1]]</f>
        <v>926.09261218824395</v>
      </c>
      <c r="CQ2073" s="14">
        <f>Таблица1[[#This Row],[Т9]]-Таблица1[[#This Row],[угол обхв6]]</f>
        <v>46985.592800135353</v>
      </c>
      <c r="CR2073" s="14">
        <f>Таблица1[[#This Row],[Т9]]-Таблица1[[#This Row],[угол обхв5]]</f>
        <v>1083.2077688347417</v>
      </c>
      <c r="CS2073" s="14">
        <f>Таблица1[[#This Row],[Т9]]-Таблица1[[#This Row],[угол обхв4]]</f>
        <v>59065.350634264818</v>
      </c>
      <c r="CT2073" s="14">
        <f>Таблица1[[#This Row],[Lкан_прям, мм]]+Таблица1[[#This Row],[Lкан_дуг, мм]]+Таблица1[[#This Row],[Lкан_леб,мм]]</f>
        <v>85045.326329871838</v>
      </c>
      <c r="CU2073" s="16">
        <f>Таблица1[[#This Row],[Lкан_леб,мм]]</f>
        <v>57982.142865430076</v>
      </c>
      <c r="CV2073" s="14">
        <f>2534431-(Таблица1[[#This Row],[Т23]]+Таблица1[[#This Row],[угол обхв3]])</f>
        <v>2449037.8165355581</v>
      </c>
      <c r="CW2073" s="50">
        <f>SUM(X2073:AC2073,AD2073:AI2073)-Таблица1[[#This Row],[lподв_min, мм]]</f>
        <v>22311.219081847437</v>
      </c>
      <c r="CX2073" s="17">
        <f>CW2512-Таблица1[[#This Row],[Суммарная длина каната]]</f>
        <v>-2425982.01334632</v>
      </c>
    </row>
    <row r="2074" spans="1:102" x14ac:dyDescent="0.25">
      <c r="A2074" s="21">
        <v>2073</v>
      </c>
      <c r="B2074" s="10">
        <v>52.638163265306112</v>
      </c>
      <c r="C2074" s="10">
        <v>136.51142857142858</v>
      </c>
      <c r="D2074" s="11">
        <v>14818.932520123695</v>
      </c>
      <c r="E2074" s="11">
        <v>20488.60090003724</v>
      </c>
      <c r="F2074" s="11">
        <v>14679.097467132508</v>
      </c>
      <c r="G2074" s="11">
        <v>20501.529858036694</v>
      </c>
      <c r="H2074" s="11">
        <v>15226.932030123695</v>
      </c>
      <c r="I2074" s="11">
        <v>15683.785549867094</v>
      </c>
      <c r="J2074" s="11">
        <v>4804.8153501701463</v>
      </c>
      <c r="K2074" s="11">
        <v>25979.975695597597</v>
      </c>
      <c r="L2074" s="11">
        <v>1083.2077688441666</v>
      </c>
      <c r="M2074" s="11">
        <v>57982.142865430076</v>
      </c>
      <c r="N2074" s="11">
        <v>6109.2893748439546</v>
      </c>
      <c r="O2074" s="11">
        <v>20144.308296279403</v>
      </c>
      <c r="P2074" s="43">
        <v>7938.3314833744125</v>
      </c>
      <c r="Q2074" s="11">
        <v>21168.144403489885</v>
      </c>
      <c r="R2074" s="11">
        <v>13417.641147402446</v>
      </c>
      <c r="S2074" s="11">
        <v>21283.896749854779</v>
      </c>
      <c r="T2074" s="11">
        <v>14805.94942135907</v>
      </c>
      <c r="U2074" s="11">
        <v>21393.044065275648</v>
      </c>
      <c r="V2074" s="11">
        <v>14818.932520123695</v>
      </c>
      <c r="W2074" s="11">
        <v>20488.60090003724</v>
      </c>
      <c r="X2074" s="12">
        <v>0</v>
      </c>
      <c r="Y2074" s="12">
        <v>139.60857255128749</v>
      </c>
      <c r="Z2074" s="12">
        <v>199.58877529407474</v>
      </c>
      <c r="AA2074" s="44">
        <v>232.04019061955799</v>
      </c>
      <c r="AB2074" s="45">
        <v>47.253829333784687</v>
      </c>
      <c r="AC2074" s="12">
        <v>464.71640104546168</v>
      </c>
      <c r="AD2074" s="12">
        <v>12079.757834129463</v>
      </c>
      <c r="AE2074" s="12">
        <v>2096.1000475181177</v>
      </c>
      <c r="AF2074" s="12">
        <v>5480.5321821881489</v>
      </c>
      <c r="AG2074" s="44">
        <v>1128.4755203370587</v>
      </c>
      <c r="AH2074" s="45">
        <v>390.29476040551884</v>
      </c>
      <c r="AI2074" s="12">
        <v>4804.8153510192933</v>
      </c>
      <c r="AJ2074" s="12">
        <v>-48.843979328164515</v>
      </c>
      <c r="AK2074" s="12">
        <v>-29.238631310922539</v>
      </c>
      <c r="AL2074" s="12">
        <v>-1.2102135105905858</v>
      </c>
      <c r="AM2074" s="44">
        <v>31.375383548016742</v>
      </c>
      <c r="AN2074" s="45">
        <v>24.739488972876181</v>
      </c>
      <c r="AO2074" s="12">
        <v>89.999999880753421</v>
      </c>
      <c r="AP2074" s="12">
        <v>-2147.7323610013082</v>
      </c>
      <c r="AQ2074" s="12">
        <v>5910.0025458414539</v>
      </c>
      <c r="AR2074" s="12">
        <v>7929.7142623186974</v>
      </c>
      <c r="AS2074" s="44">
        <v>13630.063436645156</v>
      </c>
      <c r="AT2074" s="45">
        <v>14635.204224407324</v>
      </c>
      <c r="AU2074" s="12">
        <v>15226.932520123695</v>
      </c>
      <c r="AV2074" s="12">
        <v>11317.723147707449</v>
      </c>
      <c r="AW2074" s="12">
        <v>20500.326216876289</v>
      </c>
      <c r="AX2074" s="12">
        <v>21576.053392728019</v>
      </c>
      <c r="AY2074" s="44">
        <v>21632.236772006821</v>
      </c>
      <c r="AZ2074" s="45">
        <v>21022.490320566587</v>
      </c>
      <c r="BA2074" s="12">
        <v>20488.600900886388</v>
      </c>
      <c r="BB2074" s="12">
        <v>5802.0978978569074</v>
      </c>
      <c r="BC2074" s="12">
        <v>7739.0446543719117</v>
      </c>
      <c r="BD2074" s="12">
        <v>13409.023926346732</v>
      </c>
      <c r="BE2074" s="44">
        <v>14593.527132116362</v>
      </c>
      <c r="BF2074" s="45">
        <v>14989.677717075441</v>
      </c>
      <c r="BG2074" s="12">
        <v>15226.932530123695</v>
      </c>
      <c r="BH2074" s="12">
        <v>20412.817879844901</v>
      </c>
      <c r="BI2074" s="12">
        <v>21524.16232408677</v>
      </c>
      <c r="BJ2074" s="12">
        <v>21691.805739092913</v>
      </c>
      <c r="BK2074" s="44">
        <v>21044.704043123606</v>
      </c>
      <c r="BL2074" s="45">
        <v>20859.154644746304</v>
      </c>
      <c r="BM2074" s="12">
        <v>15683.785549867096</v>
      </c>
      <c r="BN2074" s="12">
        <v>0</v>
      </c>
      <c r="BO2074" s="12">
        <v>19.605348017241976</v>
      </c>
      <c r="BP2074" s="12">
        <v>28.028417800331955</v>
      </c>
      <c r="BQ2074" s="48">
        <v>32.585597058607327</v>
      </c>
      <c r="BR2074" s="49">
        <v>6.6358945751405605</v>
      </c>
      <c r="BS2074" s="13">
        <v>65.260510907877233</v>
      </c>
      <c r="BT2074" s="12">
        <v>347.85713456992266</v>
      </c>
      <c r="BV2074" s="14">
        <f>Таблица1[[#This Row],[Lкан_леб,мм]]</f>
        <v>57982.142865430076</v>
      </c>
      <c r="BW2074" s="50">
        <f>Таблица1[[#This Row],[угол обхв4]]+Таблица1[[#This Row],[Lдуг 3,мм]]</f>
        <v>12079.757834129463</v>
      </c>
      <c r="BX2074" s="54">
        <f>Таблица1[[#This Row],[угол обхв5]]+Таблица1[[#This Row],[Y5, мм]]</f>
        <v>58121.751437981366</v>
      </c>
      <c r="BY2074" s="14">
        <f>Таблица1[[#This Row],[угол обхв6]]+Таблица1[[#This Row],[Lдуг 4,мм]]</f>
        <v>14175.85788164758</v>
      </c>
      <c r="BZ2074" s="14">
        <f>Таблица1[[#This Row],[Т1]]+Таблица1[[#This Row],[X6, мм]]</f>
        <v>58321.340213275442</v>
      </c>
      <c r="CA2074" s="14">
        <f>Таблица1[[#This Row],[Т2]]+Таблица1[[#This Row],[Lдуг 5,мм]]</f>
        <v>19656.39006383573</v>
      </c>
      <c r="CB2074" s="14">
        <f>Таблица1[[#This Row],[Т3]]+Таблица1[[#This Row],[Y6, мм]]</f>
        <v>58553.380403894997</v>
      </c>
      <c r="CC2074" s="14">
        <f>Таблица1[[#This Row],[Т4]]+Таблица1[[#This Row],[Lдуг 6,мм]]</f>
        <v>20784.865584172789</v>
      </c>
      <c r="CD2074" s="14">
        <f>Таблица1[[#This Row],[Т5]]+Таблица1[[#This Row],[Lдуг 1,мм]]</f>
        <v>58600.634233228782</v>
      </c>
      <c r="CE2074" s="14">
        <f>Таблица1[[#This Row],[Т6]]+Таблица1[[#This Row],[Lпрям1, мм]]</f>
        <v>21175.160344578308</v>
      </c>
      <c r="CF2074" s="15">
        <f>Таблица1[[#This Row],[Т7]]+Таблица1[[#This Row],[Lдуг 2,мм]]</f>
        <v>59065.350634274248</v>
      </c>
      <c r="CG2074" s="14">
        <f>Таблица1[[#This Row],[Т8]]+Таблица1[[#This Row],[Lпрям2, мм]]</f>
        <v>25979.975695597601</v>
      </c>
      <c r="CH2074" s="14">
        <f>Таблица1[[#This Row],[Т9]]-Таблица1[[#This Row],[Т9]]</f>
        <v>0</v>
      </c>
      <c r="CI2074" s="50">
        <f>Таблица1[[#This Row],[Т9]]-Таблица1[[#This Row],[Т8]]</f>
        <v>37890.190289695936</v>
      </c>
      <c r="CJ2074" s="54">
        <f>Таблица1[[#This Row],[Т9]]-Таблица1[[#This Row],[Т7]]</f>
        <v>464.71640104546532</v>
      </c>
      <c r="CK2074" s="14">
        <f>Таблица1[[#This Row],[Т9]]-Таблица1[[#This Row],[Т6]]</f>
        <v>38280.485050101459</v>
      </c>
      <c r="CL2074" s="14">
        <f>Таблица1[[#This Row],[Т9]]-Таблица1[[#This Row],[Т5]]</f>
        <v>511.97023037925101</v>
      </c>
      <c r="CM2074" s="14">
        <f>Таблица1[[#This Row],[Т9]]-Таблица1[[#This Row],[Т4]]</f>
        <v>39408.960570438518</v>
      </c>
      <c r="CN2074" s="14">
        <f>Таблица1[[#This Row],[Т9]]-Таблица1[[#This Row],[Т3]]</f>
        <v>744.01042099880578</v>
      </c>
      <c r="CO2074" s="14">
        <f>Таблица1[[#This Row],[Т9]]-Таблица1[[#This Row],[Т2]]</f>
        <v>44889.492752626669</v>
      </c>
      <c r="CP2074" s="14">
        <f>Таблица1[[#This Row],[Т9]]-Таблица1[[#This Row],[Т1]]</f>
        <v>943.59919629288197</v>
      </c>
      <c r="CQ2074" s="14">
        <f>Таблица1[[#This Row],[Т9]]-Таблица1[[#This Row],[угол обхв6]]</f>
        <v>46985.592800144783</v>
      </c>
      <c r="CR2074" s="14">
        <f>Таблица1[[#This Row],[Т9]]-Таблица1[[#This Row],[угол обхв5]]</f>
        <v>1083.2077688441714</v>
      </c>
      <c r="CS2074" s="14">
        <f>Таблица1[[#This Row],[Т9]]-Таблица1[[#This Row],[угол обхв4]]</f>
        <v>59065.350634274248</v>
      </c>
      <c r="CT2074" s="14">
        <f>Таблица1[[#This Row],[Lкан_прям, мм]]+Таблица1[[#This Row],[Lкан_дуг, мм]]+Таблица1[[#This Row],[Lкан_леб,мм]]</f>
        <v>85045.326329871838</v>
      </c>
      <c r="CU2074" s="16">
        <f>Таблица1[[#This Row],[Lкан_леб,мм]]</f>
        <v>57982.142865430076</v>
      </c>
      <c r="CV2074" s="14">
        <f>2534431-(Таблица1[[#This Row],[Т23]]+Таблица1[[#This Row],[угол обхв3]])</f>
        <v>2449037.8165355581</v>
      </c>
      <c r="CW2074" s="50">
        <f>SUM(X2074:AC2074,AD2074:AI2074)-Таблица1[[#This Row],[lподв_min, мм]]</f>
        <v>22258.36811427162</v>
      </c>
      <c r="CX2074" s="17">
        <f>CW2513-Таблица1[[#This Row],[Суммарная длина каната]]</f>
        <v>-2426005.3529880876</v>
      </c>
    </row>
    <row r="2075" spans="1:102" x14ac:dyDescent="0.25">
      <c r="A2075" s="21">
        <v>2074</v>
      </c>
      <c r="B2075" s="10">
        <v>52.638163265306112</v>
      </c>
      <c r="C2075" s="10">
        <v>139.19551020408164</v>
      </c>
      <c r="D2075" s="11">
        <v>14751.284952714384</v>
      </c>
      <c r="E2075" s="11">
        <v>20862.895708403208</v>
      </c>
      <c r="F2075" s="11">
        <v>14610.997860156751</v>
      </c>
      <c r="G2075" s="11">
        <v>20869.262156528039</v>
      </c>
      <c r="H2075" s="11">
        <v>15159.284462714386</v>
      </c>
      <c r="I2075" s="11">
        <v>16004.91649418889</v>
      </c>
      <c r="J2075" s="11">
        <v>4857.9792142143178</v>
      </c>
      <c r="K2075" s="11">
        <v>25979.975695588299</v>
      </c>
      <c r="L2075" s="11">
        <v>1083.2077688534678</v>
      </c>
      <c r="M2075" s="11">
        <v>57982.142865430076</v>
      </c>
      <c r="N2075" s="11">
        <v>6109.2893748439546</v>
      </c>
      <c r="O2075" s="11">
        <v>20144.308296279403</v>
      </c>
      <c r="P2075" s="43">
        <v>7846.4101641860061</v>
      </c>
      <c r="Q2075" s="11">
        <v>21219.482520757796</v>
      </c>
      <c r="R2075" s="11">
        <v>13314.288050069445</v>
      </c>
      <c r="S2075" s="11">
        <v>21591.69808339169</v>
      </c>
      <c r="T2075" s="11">
        <v>14695.961992268449</v>
      </c>
      <c r="U2075" s="11">
        <v>21765.738646043799</v>
      </c>
      <c r="V2075" s="11">
        <v>14751.284952714384</v>
      </c>
      <c r="W2075" s="11">
        <v>20862.895708403208</v>
      </c>
      <c r="X2075" s="12">
        <v>0</v>
      </c>
      <c r="Y2075" s="12">
        <v>121.68938050404596</v>
      </c>
      <c r="Z2075" s="12">
        <v>198.39477409341865</v>
      </c>
      <c r="AA2075" s="44">
        <v>232.04019061955952</v>
      </c>
      <c r="AB2075" s="45">
        <v>47.253829333788936</v>
      </c>
      <c r="AC2075" s="12">
        <v>483.8295943026547</v>
      </c>
      <c r="AD2075" s="12">
        <v>12079.757834129463</v>
      </c>
      <c r="AE2075" s="12">
        <v>2042.9361834739395</v>
      </c>
      <c r="AF2075" s="12">
        <v>5480.5321821881498</v>
      </c>
      <c r="AG2075" s="44">
        <v>1128.4755203370601</v>
      </c>
      <c r="AH2075" s="45">
        <v>390.29476040551259</v>
      </c>
      <c r="AI2075" s="12">
        <v>4857.9792150541716</v>
      </c>
      <c r="AJ2075" s="12">
        <v>-48.843979328164515</v>
      </c>
      <c r="AK2075" s="12">
        <v>-31.755038361391485</v>
      </c>
      <c r="AL2075" s="12">
        <v>-3.8942951432437072</v>
      </c>
      <c r="AM2075" s="44">
        <v>28.69130191536383</v>
      </c>
      <c r="AN2075" s="45">
        <v>22.055407340222668</v>
      </c>
      <c r="AO2075" s="12">
        <v>89.99999988205839</v>
      </c>
      <c r="AP2075" s="12">
        <v>-2147.7323610013082</v>
      </c>
      <c r="AQ2075" s="12">
        <v>5894.5635859839031</v>
      </c>
      <c r="AR2075" s="12">
        <v>7818.7004556200773</v>
      </c>
      <c r="AS2075" s="44">
        <v>13510.16490559148</v>
      </c>
      <c r="AT2075" s="45">
        <v>14542.756750940687</v>
      </c>
      <c r="AU2075" s="12">
        <v>15159.284952714383</v>
      </c>
      <c r="AV2075" s="12">
        <v>11317.723147707449</v>
      </c>
      <c r="AW2075" s="12">
        <v>20491.233123293019</v>
      </c>
      <c r="AX2075" s="12">
        <v>21626.540467555536</v>
      </c>
      <c r="AY2075" s="44">
        <v>21949.603458415313</v>
      </c>
      <c r="AZ2075" s="45">
        <v>21387.595612219691</v>
      </c>
      <c r="BA2075" s="12">
        <v>20862.895709243061</v>
      </c>
      <c r="BB2075" s="12">
        <v>5802.0978978569074</v>
      </c>
      <c r="BC2075" s="12">
        <v>7631.6843753259545</v>
      </c>
      <c r="BD2075" s="12">
        <v>13286.578341503515</v>
      </c>
      <c r="BE2075" s="44">
        <v>14500.085136746413</v>
      </c>
      <c r="BF2075" s="45">
        <v>14904.490194042144</v>
      </c>
      <c r="BG2075" s="12">
        <v>15159.284962714386</v>
      </c>
      <c r="BH2075" s="12">
        <v>20412.817879844901</v>
      </c>
      <c r="BI2075" s="12">
        <v>21566.407347771412</v>
      </c>
      <c r="BJ2075" s="12">
        <v>21998.75603018943</v>
      </c>
      <c r="BK2075" s="44">
        <v>21407.833271020176</v>
      </c>
      <c r="BL2075" s="45">
        <v>21241.038742227316</v>
      </c>
      <c r="BM2075" s="12">
        <v>16004.91649418889</v>
      </c>
      <c r="BN2075" s="12">
        <v>0</v>
      </c>
      <c r="BO2075" s="12">
        <v>17.088940966773031</v>
      </c>
      <c r="BP2075" s="12">
        <v>27.860743218147778</v>
      </c>
      <c r="BQ2075" s="48">
        <v>32.585597058607533</v>
      </c>
      <c r="BR2075" s="49">
        <v>6.6358945751411582</v>
      </c>
      <c r="BS2075" s="13">
        <v>67.944592541835718</v>
      </c>
      <c r="BT2075" s="12">
        <v>347.85713456992266</v>
      </c>
      <c r="BV2075" s="14">
        <f>Таблица1[[#This Row],[Lкан_леб,мм]]</f>
        <v>57982.142865430076</v>
      </c>
      <c r="BW2075" s="50">
        <f>Таблица1[[#This Row],[угол обхв4]]+Таблица1[[#This Row],[Lдуг 3,мм]]</f>
        <v>12079.757834129463</v>
      </c>
      <c r="BX2075" s="54">
        <f>Таблица1[[#This Row],[угол обхв5]]+Таблица1[[#This Row],[Y5, мм]]</f>
        <v>58103.832245934122</v>
      </c>
      <c r="BY2075" s="14">
        <f>Таблица1[[#This Row],[угол обхв6]]+Таблица1[[#This Row],[Lдуг 4,мм]]</f>
        <v>14122.694017603402</v>
      </c>
      <c r="BZ2075" s="14">
        <f>Таблица1[[#This Row],[Т1]]+Таблица1[[#This Row],[X6, мм]]</f>
        <v>58302.227020027538</v>
      </c>
      <c r="CA2075" s="14">
        <f>Таблица1[[#This Row],[Т2]]+Таблица1[[#This Row],[Lдуг 5,мм]]</f>
        <v>19603.226199791552</v>
      </c>
      <c r="CB2075" s="14">
        <f>Таблица1[[#This Row],[Т3]]+Таблица1[[#This Row],[Y6, мм]]</f>
        <v>58534.2672106471</v>
      </c>
      <c r="CC2075" s="14">
        <f>Таблица1[[#This Row],[Т4]]+Таблица1[[#This Row],[Lдуг 6,мм]]</f>
        <v>20731.701720128611</v>
      </c>
      <c r="CD2075" s="14">
        <f>Таблица1[[#This Row],[Т5]]+Таблица1[[#This Row],[Lдуг 1,мм]]</f>
        <v>58581.521039980886</v>
      </c>
      <c r="CE2075" s="14">
        <f>Таблица1[[#This Row],[Т6]]+Таблица1[[#This Row],[Lпрям1, мм]]</f>
        <v>21121.996480534122</v>
      </c>
      <c r="CF2075" s="15">
        <f>Таблица1[[#This Row],[Т7]]+Таблица1[[#This Row],[Lдуг 2,мм]]</f>
        <v>59065.350634283539</v>
      </c>
      <c r="CG2075" s="14">
        <f>Таблица1[[#This Row],[Т8]]+Таблица1[[#This Row],[Lпрям2, мм]]</f>
        <v>25979.975695588295</v>
      </c>
      <c r="CH2075" s="14">
        <f>Таблица1[[#This Row],[Т9]]-Таблица1[[#This Row],[Т9]]</f>
        <v>0</v>
      </c>
      <c r="CI2075" s="50">
        <f>Таблица1[[#This Row],[Т9]]-Таблица1[[#This Row],[Т8]]</f>
        <v>37943.354153749417</v>
      </c>
      <c r="CJ2075" s="54">
        <f>Таблица1[[#This Row],[Т9]]-Таблица1[[#This Row],[Т7]]</f>
        <v>483.82959430265328</v>
      </c>
      <c r="CK2075" s="14">
        <f>Таблица1[[#This Row],[Т9]]-Таблица1[[#This Row],[Т6]]</f>
        <v>38333.648914154925</v>
      </c>
      <c r="CL2075" s="14">
        <f>Таблица1[[#This Row],[Т9]]-Таблица1[[#This Row],[Т5]]</f>
        <v>531.08342363643897</v>
      </c>
      <c r="CM2075" s="14">
        <f>Таблица1[[#This Row],[Т9]]-Таблица1[[#This Row],[Т4]]</f>
        <v>39462.124434491983</v>
      </c>
      <c r="CN2075" s="14">
        <f>Таблица1[[#This Row],[Т9]]-Таблица1[[#This Row],[Т3]]</f>
        <v>763.12361425600102</v>
      </c>
      <c r="CO2075" s="14">
        <f>Таблица1[[#This Row],[Т9]]-Таблица1[[#This Row],[Т2]]</f>
        <v>44942.656616680135</v>
      </c>
      <c r="CP2075" s="14">
        <f>Таблица1[[#This Row],[Т9]]-Таблица1[[#This Row],[Т1]]</f>
        <v>961.51838834941736</v>
      </c>
      <c r="CQ2075" s="14">
        <f>Таблица1[[#This Row],[Т9]]-Таблица1[[#This Row],[угол обхв6]]</f>
        <v>46985.592800154074</v>
      </c>
      <c r="CR2075" s="14">
        <f>Таблица1[[#This Row],[Т9]]-Таблица1[[#This Row],[угол обхв5]]</f>
        <v>1083.2077688534628</v>
      </c>
      <c r="CS2075" s="14">
        <f>Таблица1[[#This Row],[Т9]]-Таблица1[[#This Row],[угол обхв4]]</f>
        <v>59065.350634283539</v>
      </c>
      <c r="CT2075" s="14">
        <f>Таблица1[[#This Row],[Lкан_прям, мм]]+Таблица1[[#This Row],[Lкан_дуг, мм]]+Таблица1[[#This Row],[Lкан_леб,мм]]</f>
        <v>85045.326329871838</v>
      </c>
      <c r="CU2075" s="16">
        <f>Таблица1[[#This Row],[Lкан_леб,мм]]</f>
        <v>57982.142865430076</v>
      </c>
      <c r="CV2075" s="14">
        <f>2534431-(Таблица1[[#This Row],[Т23]]+Таблица1[[#This Row],[угол обхв3]])</f>
        <v>2449037.8165355581</v>
      </c>
      <c r="CW2075" s="50">
        <f>SUM(X2075:AC2075,AD2075:AI2075)-Таблица1[[#This Row],[lподв_min, мм]]</f>
        <v>22205.204250227442</v>
      </c>
      <c r="CX2075" s="17">
        <f>CW2514-Таблица1[[#This Row],[Суммарная длина каната]]</f>
        <v>-2426030.2190749766</v>
      </c>
    </row>
    <row r="2076" spans="1:102" x14ac:dyDescent="0.25">
      <c r="A2076" s="21">
        <v>2075</v>
      </c>
      <c r="B2076" s="10">
        <v>52.638163265306112</v>
      </c>
      <c r="C2076" s="10">
        <v>141.87959183673468</v>
      </c>
      <c r="D2076" s="11">
        <v>14666.183774679954</v>
      </c>
      <c r="E2076" s="11">
        <v>21233.612023721624</v>
      </c>
      <c r="F2076" s="11">
        <v>14525.75245378927</v>
      </c>
      <c r="G2076" s="11">
        <v>21233.401993015643</v>
      </c>
      <c r="H2076" s="11">
        <v>15074.183284679953</v>
      </c>
      <c r="I2076" s="11">
        <v>16322.252306042863</v>
      </c>
      <c r="J2076" s="11">
        <v>4911.3597176787598</v>
      </c>
      <c r="K2076" s="11">
        <v>25979.975695579178</v>
      </c>
      <c r="L2076" s="11">
        <v>1083.2077688625948</v>
      </c>
      <c r="M2076" s="11">
        <v>57982.142865430076</v>
      </c>
      <c r="N2076" s="11">
        <v>6109.2893748439546</v>
      </c>
      <c r="O2076" s="11">
        <v>20144.308296279403</v>
      </c>
      <c r="P2076" s="43">
        <v>7752.1855806112462</v>
      </c>
      <c r="Q2076" s="11">
        <v>21266.459739237755</v>
      </c>
      <c r="R2076" s="11">
        <v>13196.634332033063</v>
      </c>
      <c r="S2076" s="11">
        <v>21894.321820543355</v>
      </c>
      <c r="T2076" s="11">
        <v>14568.642339548331</v>
      </c>
      <c r="U2076" s="11">
        <v>22132.873758942496</v>
      </c>
      <c r="V2076" s="11">
        <v>14666.183774679954</v>
      </c>
      <c r="W2076" s="11">
        <v>21233.612023721624</v>
      </c>
      <c r="X2076" s="12">
        <v>0</v>
      </c>
      <c r="Y2076" s="12">
        <v>103.32228823135381</v>
      </c>
      <c r="Z2076" s="12">
        <v>197.64867311821405</v>
      </c>
      <c r="AA2076" s="44">
        <v>232.04019061955887</v>
      </c>
      <c r="AB2076" s="45">
        <v>47.253829333788232</v>
      </c>
      <c r="AC2076" s="12">
        <v>502.94278755967991</v>
      </c>
      <c r="AD2076" s="12">
        <v>12079.757834129463</v>
      </c>
      <c r="AE2076" s="12">
        <v>1989.5556800095023</v>
      </c>
      <c r="AF2076" s="12">
        <v>5480.5321821881489</v>
      </c>
      <c r="AG2076" s="44">
        <v>1128.4755203370632</v>
      </c>
      <c r="AH2076" s="45">
        <v>390.29476040551287</v>
      </c>
      <c r="AI2076" s="12">
        <v>4911.3597185094877</v>
      </c>
      <c r="AJ2076" s="12">
        <v>-48.843979328164515</v>
      </c>
      <c r="AK2076" s="12">
        <v>-34.334344413236117</v>
      </c>
      <c r="AL2076" s="12">
        <v>-6.5783767758967198</v>
      </c>
      <c r="AM2076" s="44">
        <v>26.007220282710726</v>
      </c>
      <c r="AN2076" s="45">
        <v>19.371325707569667</v>
      </c>
      <c r="AO2076" s="12">
        <v>89.999999883340308</v>
      </c>
      <c r="AP2076" s="12">
        <v>-2147.7323610013082</v>
      </c>
      <c r="AQ2076" s="12">
        <v>5879.1687537790431</v>
      </c>
      <c r="AR2076" s="12">
        <v>7705.4441838532384</v>
      </c>
      <c r="AS2076" s="44">
        <v>13375.535970200077</v>
      </c>
      <c r="AT2076" s="45">
        <v>14433.313209462545</v>
      </c>
      <c r="AU2076" s="12">
        <v>15074.183774679954</v>
      </c>
      <c r="AV2076" s="12">
        <v>11317.723147707449</v>
      </c>
      <c r="AW2076" s="12">
        <v>20481.218521355313</v>
      </c>
      <c r="AX2076" s="12">
        <v>21671.773496503793</v>
      </c>
      <c r="AY2076" s="44">
        <v>22261.007249570957</v>
      </c>
      <c r="AZ2076" s="45">
        <v>21747.971139374607</v>
      </c>
      <c r="BA2076" s="12">
        <v>21233.612024552349</v>
      </c>
      <c r="BB2076" s="12">
        <v>5802.0978978569074</v>
      </c>
      <c r="BC2076" s="12">
        <v>7522.0649595463346</v>
      </c>
      <c r="BD2076" s="12">
        <v>13149.892935275057</v>
      </c>
      <c r="BE2076" s="44">
        <v>14389.740701381317</v>
      </c>
      <c r="BF2076" s="45">
        <v>14801.512904765739</v>
      </c>
      <c r="BG2076" s="12">
        <v>15074.183784679954</v>
      </c>
      <c r="BH2076" s="12">
        <v>20412.817879844901</v>
      </c>
      <c r="BI2076" s="12">
        <v>21603.369964313664</v>
      </c>
      <c r="BJ2076" s="12">
        <v>22299.635577809389</v>
      </c>
      <c r="BK2076" s="44">
        <v>21766.188329914894</v>
      </c>
      <c r="BL2076" s="45">
        <v>21618.514643289513</v>
      </c>
      <c r="BM2076" s="12">
        <v>16322.252306042863</v>
      </c>
      <c r="BN2076" s="12">
        <v>0</v>
      </c>
      <c r="BO2076" s="12">
        <v>14.509634914928402</v>
      </c>
      <c r="BP2076" s="12">
        <v>27.755967637339396</v>
      </c>
      <c r="BQ2076" s="48">
        <v>32.585597058607448</v>
      </c>
      <c r="BR2076" s="49">
        <v>6.6358945751410596</v>
      </c>
      <c r="BS2076" s="13">
        <v>70.628674175770641</v>
      </c>
      <c r="BT2076" s="12">
        <v>347.85713456992266</v>
      </c>
      <c r="BV2076" s="14">
        <f>Таблица1[[#This Row],[Lкан_леб,мм]]</f>
        <v>57982.142865430076</v>
      </c>
      <c r="BW2076" s="50">
        <f>Таблица1[[#This Row],[угол обхв4]]+Таблица1[[#This Row],[Lдуг 3,мм]]</f>
        <v>12079.757834129463</v>
      </c>
      <c r="BX2076" s="54">
        <f>Таблица1[[#This Row],[угол обхв5]]+Таблица1[[#This Row],[Y5, мм]]</f>
        <v>58085.465153661433</v>
      </c>
      <c r="BY2076" s="14">
        <f>Таблица1[[#This Row],[угол обхв6]]+Таблица1[[#This Row],[Lдуг 4,мм]]</f>
        <v>14069.313514138965</v>
      </c>
      <c r="BZ2076" s="14">
        <f>Таблица1[[#This Row],[Т1]]+Таблица1[[#This Row],[X6, мм]]</f>
        <v>58283.113826779649</v>
      </c>
      <c r="CA2076" s="14">
        <f>Таблица1[[#This Row],[Т2]]+Таблица1[[#This Row],[Lдуг 5,мм]]</f>
        <v>19549.845696327113</v>
      </c>
      <c r="CB2076" s="14">
        <f>Таблица1[[#This Row],[Т3]]+Таблица1[[#This Row],[Y6, мм]]</f>
        <v>58515.154017399211</v>
      </c>
      <c r="CC2076" s="14">
        <f>Таблица1[[#This Row],[Т4]]+Таблица1[[#This Row],[Lдуг 6,мм]]</f>
        <v>20678.321216664175</v>
      </c>
      <c r="CD2076" s="14">
        <f>Таблица1[[#This Row],[Т5]]+Таблица1[[#This Row],[Lдуг 1,мм]]</f>
        <v>58562.407846732996</v>
      </c>
      <c r="CE2076" s="14">
        <f>Таблица1[[#This Row],[Т6]]+Таблица1[[#This Row],[Lпрям1, мм]]</f>
        <v>21068.615977069687</v>
      </c>
      <c r="CF2076" s="15">
        <f>Таблица1[[#This Row],[Т7]]+Таблица1[[#This Row],[Lдуг 2,мм]]</f>
        <v>59065.350634292678</v>
      </c>
      <c r="CG2076" s="14">
        <f>Таблица1[[#This Row],[Т8]]+Таблица1[[#This Row],[Lпрям2, мм]]</f>
        <v>25979.975695579174</v>
      </c>
      <c r="CH2076" s="14">
        <f>Таблица1[[#This Row],[Т9]]-Таблица1[[#This Row],[Т9]]</f>
        <v>0</v>
      </c>
      <c r="CI2076" s="50">
        <f>Таблица1[[#This Row],[Т9]]-Таблица1[[#This Row],[Т8]]</f>
        <v>37996.734657222987</v>
      </c>
      <c r="CJ2076" s="54">
        <f>Таблица1[[#This Row],[Т9]]-Таблица1[[#This Row],[Т7]]</f>
        <v>502.94278755968116</v>
      </c>
      <c r="CK2076" s="14">
        <f>Таблица1[[#This Row],[Т9]]-Таблица1[[#This Row],[Т6]]</f>
        <v>38387.029417628502</v>
      </c>
      <c r="CL2076" s="14">
        <f>Таблица1[[#This Row],[Т9]]-Таблица1[[#This Row],[Т5]]</f>
        <v>550.19661689346685</v>
      </c>
      <c r="CM2076" s="14">
        <f>Таблица1[[#This Row],[Т9]]-Таблица1[[#This Row],[Т4]]</f>
        <v>39515.504937965568</v>
      </c>
      <c r="CN2076" s="14">
        <f>Таблица1[[#This Row],[Т9]]-Таблица1[[#This Row],[Т3]]</f>
        <v>782.23680751302891</v>
      </c>
      <c r="CO2076" s="14">
        <f>Таблица1[[#This Row],[Т9]]-Таблица1[[#This Row],[Т2]]</f>
        <v>44996.037120153713</v>
      </c>
      <c r="CP2076" s="14">
        <f>Таблица1[[#This Row],[Т9]]-Таблица1[[#This Row],[Т1]]</f>
        <v>979.88548063124472</v>
      </c>
      <c r="CQ2076" s="14">
        <f>Таблица1[[#This Row],[Т9]]-Таблица1[[#This Row],[угол обхв6]]</f>
        <v>46985.592800163213</v>
      </c>
      <c r="CR2076" s="14">
        <f>Таблица1[[#This Row],[Т9]]-Таблица1[[#This Row],[угол обхв5]]</f>
        <v>1083.2077688626014</v>
      </c>
      <c r="CS2076" s="14">
        <f>Таблица1[[#This Row],[Т9]]-Таблица1[[#This Row],[угол обхв4]]</f>
        <v>59065.350634292678</v>
      </c>
      <c r="CT2076" s="14">
        <f>Таблица1[[#This Row],[Lкан_прям, мм]]+Таблица1[[#This Row],[Lкан_дуг, мм]]+Таблица1[[#This Row],[Lкан_леб,мм]]</f>
        <v>85045.326329871852</v>
      </c>
      <c r="CU2076" s="16">
        <f>Таблица1[[#This Row],[Lкан_леб,мм]]</f>
        <v>57982.142865430076</v>
      </c>
      <c r="CV2076" s="14">
        <f>2534431-(Таблица1[[#This Row],[Т23]]+Таблица1[[#This Row],[угол обхв3]])</f>
        <v>2449037.8165355581</v>
      </c>
      <c r="CW2076" s="50">
        <f>SUM(X2076:AC2076,AD2076:AI2076)-Таблица1[[#This Row],[lподв_min, мм]]</f>
        <v>22151.823746763013</v>
      </c>
      <c r="CX2076" s="17">
        <f>CW2515-Таблица1[[#This Row],[Суммарная длина каната]]</f>
        <v>-2426056.5924498928</v>
      </c>
    </row>
    <row r="2077" spans="1:102" x14ac:dyDescent="0.25">
      <c r="A2077" s="21">
        <v>2076</v>
      </c>
      <c r="B2077" s="10">
        <v>52.638163265306112</v>
      </c>
      <c r="C2077" s="10">
        <v>144.56367346938774</v>
      </c>
      <c r="D2077" s="11">
        <v>14563.815710957797</v>
      </c>
      <c r="E2077" s="11">
        <v>21599.936437972003</v>
      </c>
      <c r="F2077" s="11">
        <v>14423.548289426368</v>
      </c>
      <c r="G2077" s="11">
        <v>21593.150389274553</v>
      </c>
      <c r="H2077" s="11">
        <v>14971.815220957797</v>
      </c>
      <c r="I2077" s="11">
        <v>16635.083636622967</v>
      </c>
      <c r="J2077" s="11">
        <v>4964.8528013490395</v>
      </c>
      <c r="K2077" s="11">
        <v>25979.975695570218</v>
      </c>
      <c r="L2077" s="11">
        <v>1083.2077688715449</v>
      </c>
      <c r="M2077" s="11">
        <v>57982.142865430076</v>
      </c>
      <c r="N2077" s="11">
        <v>6109.2893748439546</v>
      </c>
      <c r="O2077" s="11">
        <v>20144.308296279403</v>
      </c>
      <c r="P2077" s="43">
        <v>7655.8644757278935</v>
      </c>
      <c r="Q2077" s="11">
        <v>21308.972983762265</v>
      </c>
      <c r="R2077" s="11">
        <v>13064.938143458099</v>
      </c>
      <c r="S2077" s="11">
        <v>22191.103958769778</v>
      </c>
      <c r="T2077" s="11">
        <v>14424.269821895403</v>
      </c>
      <c r="U2077" s="11">
        <v>22493.643853654445</v>
      </c>
      <c r="V2077" s="11">
        <v>14563.815710957797</v>
      </c>
      <c r="W2077" s="11">
        <v>21599.936437972003</v>
      </c>
      <c r="X2077" s="12">
        <v>0</v>
      </c>
      <c r="Y2077" s="12">
        <v>84.468761266811953</v>
      </c>
      <c r="Z2077" s="12">
        <v>197.38900683485875</v>
      </c>
      <c r="AA2077" s="44">
        <v>232.04019061955876</v>
      </c>
      <c r="AB2077" s="45">
        <v>47.253829333788119</v>
      </c>
      <c r="AC2077" s="12">
        <v>522.05598081652738</v>
      </c>
      <c r="AD2077" s="12">
        <v>12079.757834129463</v>
      </c>
      <c r="AE2077" s="12">
        <v>1936.062596339209</v>
      </c>
      <c r="AF2077" s="12">
        <v>5480.5321821881516</v>
      </c>
      <c r="AG2077" s="44">
        <v>1128.4755203370617</v>
      </c>
      <c r="AH2077" s="45">
        <v>390.29476040551498</v>
      </c>
      <c r="AI2077" s="12">
        <v>4964.8528021708171</v>
      </c>
      <c r="AJ2077" s="12">
        <v>-48.843979328164515</v>
      </c>
      <c r="AK2077" s="12">
        <v>-36.981960893638913</v>
      </c>
      <c r="AL2077" s="12">
        <v>-9.2624584085497794</v>
      </c>
      <c r="AM2077" s="44">
        <v>23.323138650057658</v>
      </c>
      <c r="AN2077" s="45">
        <v>16.687244074916613</v>
      </c>
      <c r="AO2077" s="12">
        <v>89.999999884597216</v>
      </c>
      <c r="AP2077" s="12">
        <v>-2147.7323610013082</v>
      </c>
      <c r="AQ2077" s="12">
        <v>5863.8514466532524</v>
      </c>
      <c r="AR2077" s="12">
        <v>7590.193948516544</v>
      </c>
      <c r="AS2077" s="44">
        <v>13226.472026846328</v>
      </c>
      <c r="AT2077" s="45">
        <v>14307.113735760697</v>
      </c>
      <c r="AU2077" s="12">
        <v>14971.815710957797</v>
      </c>
      <c r="AV2077" s="12">
        <v>11317.723147707449</v>
      </c>
      <c r="AW2077" s="12">
        <v>20470.228874650049</v>
      </c>
      <c r="AX2077" s="12">
        <v>21711.653231422595</v>
      </c>
      <c r="AY2077" s="44">
        <v>22565.764878158923</v>
      </c>
      <c r="AZ2077" s="45">
        <v>22102.826183273999</v>
      </c>
      <c r="BA2077" s="12">
        <v>21599.936438793782</v>
      </c>
      <c r="BB2077" s="12">
        <v>5802.0978978569074</v>
      </c>
      <c r="BC2077" s="12">
        <v>7410.4265475371913</v>
      </c>
      <c r="BD2077" s="12">
        <v>12999.267616246751</v>
      </c>
      <c r="BE2077" s="44">
        <v>14262.735938507174</v>
      </c>
      <c r="BF2077" s="45">
        <v>14680.971797092503</v>
      </c>
      <c r="BG2077" s="12">
        <v>14971.815720957797</v>
      </c>
      <c r="BH2077" s="12">
        <v>20412.817879844901</v>
      </c>
      <c r="BI2077" s="12">
        <v>21634.893562132911</v>
      </c>
      <c r="BJ2077" s="12">
        <v>22593.784206430108</v>
      </c>
      <c r="BK2077" s="44">
        <v>22118.982934265299</v>
      </c>
      <c r="BL2077" s="45">
        <v>21990.754108352448</v>
      </c>
      <c r="BM2077" s="12">
        <v>16635.083636622967</v>
      </c>
      <c r="BN2077" s="12">
        <v>0</v>
      </c>
      <c r="BO2077" s="12">
        <v>11.862018434525602</v>
      </c>
      <c r="BP2077" s="12">
        <v>27.719502485089134</v>
      </c>
      <c r="BQ2077" s="48">
        <v>32.585597058607433</v>
      </c>
      <c r="BR2077" s="49">
        <v>6.6358945751410436</v>
      </c>
      <c r="BS2077" s="13">
        <v>73.31275580968061</v>
      </c>
      <c r="BT2077" s="12">
        <v>347.85713456992266</v>
      </c>
      <c r="BV2077" s="14">
        <f>Таблица1[[#This Row],[Lкан_леб,мм]]</f>
        <v>57982.142865430076</v>
      </c>
      <c r="BW2077" s="50">
        <f>Таблица1[[#This Row],[угол обхв4]]+Таблица1[[#This Row],[Lдуг 3,мм]]</f>
        <v>12079.757834129463</v>
      </c>
      <c r="BX2077" s="54">
        <f>Таблица1[[#This Row],[угол обхв5]]+Таблица1[[#This Row],[Y5, мм]]</f>
        <v>58066.611626696889</v>
      </c>
      <c r="BY2077" s="14">
        <f>Таблица1[[#This Row],[угол обхв6]]+Таблица1[[#This Row],[Lдуг 4,мм]]</f>
        <v>14015.820430468671</v>
      </c>
      <c r="BZ2077" s="14">
        <f>Таблица1[[#This Row],[Т1]]+Таблица1[[#This Row],[X6, мм]]</f>
        <v>58264.000633531745</v>
      </c>
      <c r="CA2077" s="14">
        <f>Таблица1[[#This Row],[Т2]]+Таблица1[[#This Row],[Lдуг 5,мм]]</f>
        <v>19496.352612656825</v>
      </c>
      <c r="CB2077" s="14">
        <f>Таблица1[[#This Row],[Т3]]+Таблица1[[#This Row],[Y6, мм]]</f>
        <v>58496.040824151307</v>
      </c>
      <c r="CC2077" s="14">
        <f>Таблица1[[#This Row],[Т4]]+Таблица1[[#This Row],[Lдуг 6,мм]]</f>
        <v>20624.828132993887</v>
      </c>
      <c r="CD2077" s="14">
        <f>Таблица1[[#This Row],[Т5]]+Таблица1[[#This Row],[Lдуг 1,мм]]</f>
        <v>58543.294653485093</v>
      </c>
      <c r="CE2077" s="14">
        <f>Таблица1[[#This Row],[Т6]]+Таблица1[[#This Row],[Lпрям1, мм]]</f>
        <v>21015.122893399403</v>
      </c>
      <c r="CF2077" s="15">
        <f>Таблица1[[#This Row],[Т7]]+Таблица1[[#This Row],[Lдуг 2,мм]]</f>
        <v>59065.35063430162</v>
      </c>
      <c r="CG2077" s="14">
        <f>Таблица1[[#This Row],[Т8]]+Таблица1[[#This Row],[Lпрям2, мм]]</f>
        <v>25979.975695570218</v>
      </c>
      <c r="CH2077" s="14">
        <f>Таблица1[[#This Row],[Т9]]-Таблица1[[#This Row],[Т9]]</f>
        <v>0</v>
      </c>
      <c r="CI2077" s="50">
        <f>Таблица1[[#This Row],[Т9]]-Таблица1[[#This Row],[Т8]]</f>
        <v>38050.227740902221</v>
      </c>
      <c r="CJ2077" s="54">
        <f>Таблица1[[#This Row],[Т9]]-Таблица1[[#This Row],[Т7]]</f>
        <v>522.05598081652715</v>
      </c>
      <c r="CK2077" s="14">
        <f>Таблица1[[#This Row],[Т9]]-Таблица1[[#This Row],[Т6]]</f>
        <v>38440.522501307729</v>
      </c>
      <c r="CL2077" s="14">
        <f>Таблица1[[#This Row],[Т9]]-Таблица1[[#This Row],[Т5]]</f>
        <v>569.30981015031284</v>
      </c>
      <c r="CM2077" s="14">
        <f>Таблица1[[#This Row],[Т9]]-Таблица1[[#This Row],[Т4]]</f>
        <v>39568.998021644795</v>
      </c>
      <c r="CN2077" s="14">
        <f>Таблица1[[#This Row],[Т9]]-Таблица1[[#This Row],[Т3]]</f>
        <v>801.3500007698749</v>
      </c>
      <c r="CO2077" s="14">
        <f>Таблица1[[#This Row],[Т9]]-Таблица1[[#This Row],[Т2]]</f>
        <v>45049.530203832946</v>
      </c>
      <c r="CP2077" s="14">
        <f>Таблица1[[#This Row],[Т9]]-Таблица1[[#This Row],[Т1]]</f>
        <v>998.73900760473043</v>
      </c>
      <c r="CQ2077" s="14">
        <f>Таблица1[[#This Row],[Т9]]-Таблица1[[#This Row],[угол обхв6]]</f>
        <v>46985.592800172155</v>
      </c>
      <c r="CR2077" s="14">
        <f>Таблица1[[#This Row],[Т9]]-Таблица1[[#This Row],[угол обхв5]]</f>
        <v>1083.2077688715435</v>
      </c>
      <c r="CS2077" s="14">
        <f>Таблица1[[#This Row],[Т9]]-Таблица1[[#This Row],[угол обхв4]]</f>
        <v>59065.35063430162</v>
      </c>
      <c r="CT2077" s="14">
        <f>Таблица1[[#This Row],[Lкан_прям, мм]]+Таблица1[[#This Row],[Lкан_дуг, мм]]+Таблица1[[#This Row],[Lкан_леб,мм]]</f>
        <v>85045.326329871838</v>
      </c>
      <c r="CU2077" s="16">
        <f>Таблица1[[#This Row],[Lкан_леб,мм]]</f>
        <v>57982.142865430076</v>
      </c>
      <c r="CV2077" s="14">
        <f>2534431-(Таблица1[[#This Row],[Т23]]+Таблица1[[#This Row],[угол обхв3]])</f>
        <v>2449037.8165355581</v>
      </c>
      <c r="CW2077" s="50">
        <f>SUM(X2077:AC2077,AD2077:AI2077)-Таблица1[[#This Row],[lподв_min, мм]]</f>
        <v>22098.330663092722</v>
      </c>
      <c r="CX2077" s="17">
        <f>CW2516-Таблица1[[#This Row],[Суммарная длина каната]]</f>
        <v>-2426084.4526029783</v>
      </c>
    </row>
    <row r="2078" spans="1:102" x14ac:dyDescent="0.25">
      <c r="A2078" s="21">
        <v>2077</v>
      </c>
      <c r="B2078" s="10">
        <v>52.638163265306112</v>
      </c>
      <c r="C2078" s="10">
        <v>147.2477551020408</v>
      </c>
      <c r="D2078" s="11">
        <v>14444.405372660591</v>
      </c>
      <c r="E2078" s="11">
        <v>21961.065179633279</v>
      </c>
      <c r="F2078" s="11">
        <v>14304.609618560584</v>
      </c>
      <c r="G2078" s="11">
        <v>21947.718002568065</v>
      </c>
      <c r="H2078" s="11">
        <v>14852.404882660592</v>
      </c>
      <c r="I2078" s="11">
        <v>16942.719495539888</v>
      </c>
      <c r="J2078" s="11">
        <v>5018.3456840933895</v>
      </c>
      <c r="K2078" s="11">
        <v>25979.975695561458</v>
      </c>
      <c r="L2078" s="11">
        <v>1083.2077688803024</v>
      </c>
      <c r="M2078" s="11">
        <v>57982.142865430076</v>
      </c>
      <c r="N2078" s="11">
        <v>6109.2893748439546</v>
      </c>
      <c r="O2078" s="11">
        <v>20144.308296279403</v>
      </c>
      <c r="P2078" s="43">
        <v>7557.6581927005664</v>
      </c>
      <c r="Q2078" s="11">
        <v>21346.928973802147</v>
      </c>
      <c r="R2078" s="11">
        <v>12919.48844582703</v>
      </c>
      <c r="S2078" s="11">
        <v>22481.393312888136</v>
      </c>
      <c r="T2078" s="11">
        <v>14263.161214587537</v>
      </c>
      <c r="U2078" s="11">
        <v>22847.257345681021</v>
      </c>
      <c r="V2078" s="11">
        <v>14444.405372660591</v>
      </c>
      <c r="W2078" s="11">
        <v>21961.065179633279</v>
      </c>
      <c r="X2078" s="12">
        <v>0</v>
      </c>
      <c r="Y2078" s="12">
        <v>65.086792664487447</v>
      </c>
      <c r="Z2078" s="12">
        <v>197.65778218928637</v>
      </c>
      <c r="AA2078" s="44">
        <v>232.04019061955816</v>
      </c>
      <c r="AB2078" s="45">
        <v>47.253829333786868</v>
      </c>
      <c r="AC2078" s="12">
        <v>541.1691740731834</v>
      </c>
      <c r="AD2078" s="12">
        <v>12079.757834129463</v>
      </c>
      <c r="AE2078" s="12">
        <v>1882.569713594856</v>
      </c>
      <c r="AF2078" s="12">
        <v>5480.5321821881498</v>
      </c>
      <c r="AG2078" s="44">
        <v>1128.4755203370621</v>
      </c>
      <c r="AH2078" s="45">
        <v>390.29476040551663</v>
      </c>
      <c r="AI2078" s="12">
        <v>5018.3456849064069</v>
      </c>
      <c r="AJ2078" s="12">
        <v>-48.843979328164515</v>
      </c>
      <c r="AK2078" s="12">
        <v>-39.703786872972906</v>
      </c>
      <c r="AL2078" s="12">
        <v>-11.9465400412028</v>
      </c>
      <c r="AM2078" s="44">
        <v>20.639057017404546</v>
      </c>
      <c r="AN2078" s="45">
        <v>14.003162442263676</v>
      </c>
      <c r="AO2078" s="12">
        <v>89.999999885827364</v>
      </c>
      <c r="AP2078" s="12">
        <v>-2147.7323610013082</v>
      </c>
      <c r="AQ2078" s="12">
        <v>5848.6513581554127</v>
      </c>
      <c r="AR2078" s="12">
        <v>7473.202626167923</v>
      </c>
      <c r="AS2078" s="44">
        <v>13063.300144510142</v>
      </c>
      <c r="AT2078" s="45">
        <v>14164.43523068857</v>
      </c>
      <c r="AU2078" s="12">
        <v>14852.405372660591</v>
      </c>
      <c r="AV2078" s="12">
        <v>11317.723147707449</v>
      </c>
      <c r="AW2078" s="12">
        <v>20458.206088971016</v>
      </c>
      <c r="AX2078" s="12">
        <v>21746.092170103671</v>
      </c>
      <c r="AY2078" s="44">
        <v>22863.207659556618</v>
      </c>
      <c r="AZ2078" s="45">
        <v>22451.382137941033</v>
      </c>
      <c r="BA2078" s="12">
        <v>21961.065180446298</v>
      </c>
      <c r="BB2078" s="12">
        <v>5802.0978978569074</v>
      </c>
      <c r="BC2078" s="12">
        <v>7297.0201760120253</v>
      </c>
      <c r="BD2078" s="12">
        <v>12835.032879294386</v>
      </c>
      <c r="BE2078" s="44">
        <v>14119.349515904425</v>
      </c>
      <c r="BF2078" s="45">
        <v>14543.131356559559</v>
      </c>
      <c r="BG2078" s="12">
        <v>14852.405382660592</v>
      </c>
      <c r="BH2078" s="12">
        <v>20412.817879844901</v>
      </c>
      <c r="BI2078" s="12">
        <v>21660.826766493756</v>
      </c>
      <c r="BJ2078" s="12">
        <v>22880.556509189664</v>
      </c>
      <c r="BK2078" s="44">
        <v>22465.442999012543</v>
      </c>
      <c r="BL2078" s="45">
        <v>22356.94038737327</v>
      </c>
      <c r="BM2078" s="12">
        <v>16942.719495539888</v>
      </c>
      <c r="BN2078" s="12">
        <v>0</v>
      </c>
      <c r="BO2078" s="12">
        <v>9.1401924551916096</v>
      </c>
      <c r="BP2078" s="12">
        <v>27.757246831770104</v>
      </c>
      <c r="BQ2078" s="48">
        <v>32.585597058607348</v>
      </c>
      <c r="BR2078" s="49">
        <v>6.6358945751408687</v>
      </c>
      <c r="BS2078" s="13">
        <v>75.996837443563678</v>
      </c>
      <c r="BT2078" s="12">
        <v>347.85713456992266</v>
      </c>
      <c r="BV2078" s="14">
        <f>Таблица1[[#This Row],[Lкан_леб,мм]]</f>
        <v>57982.142865430076</v>
      </c>
      <c r="BW2078" s="50">
        <f>Таблица1[[#This Row],[угол обхв4]]+Таблица1[[#This Row],[Lдуг 3,мм]]</f>
        <v>12079.757834129463</v>
      </c>
      <c r="BX2078" s="54">
        <f>Таблица1[[#This Row],[угол обхв5]]+Таблица1[[#This Row],[Y5, мм]]</f>
        <v>58047.229658094562</v>
      </c>
      <c r="BY2078" s="14">
        <f>Таблица1[[#This Row],[угол обхв6]]+Таблица1[[#This Row],[Lдуг 4,мм]]</f>
        <v>13962.327547724319</v>
      </c>
      <c r="BZ2078" s="14">
        <f>Таблица1[[#This Row],[Т1]]+Таблица1[[#This Row],[X6, мм]]</f>
        <v>58244.887440283848</v>
      </c>
      <c r="CA2078" s="14">
        <f>Таблица1[[#This Row],[Т2]]+Таблица1[[#This Row],[Lдуг 5,мм]]</f>
        <v>19442.859729912467</v>
      </c>
      <c r="CB2078" s="14">
        <f>Таблица1[[#This Row],[Т3]]+Таблица1[[#This Row],[Y6, мм]]</f>
        <v>58476.927630903403</v>
      </c>
      <c r="CC2078" s="14">
        <f>Таблица1[[#This Row],[Т4]]+Таблица1[[#This Row],[Lдуг 6,мм]]</f>
        <v>20571.335250249529</v>
      </c>
      <c r="CD2078" s="14">
        <f>Таблица1[[#This Row],[Т5]]+Таблица1[[#This Row],[Lдуг 1,мм]]</f>
        <v>58524.181460237189</v>
      </c>
      <c r="CE2078" s="14">
        <f>Таблица1[[#This Row],[Т6]]+Таблица1[[#This Row],[Lпрям1, мм]]</f>
        <v>20961.630010655044</v>
      </c>
      <c r="CF2078" s="15">
        <f>Таблица1[[#This Row],[Т7]]+Таблица1[[#This Row],[Lдуг 2,мм]]</f>
        <v>59065.350634310373</v>
      </c>
      <c r="CG2078" s="14">
        <f>Таблица1[[#This Row],[Т8]]+Таблица1[[#This Row],[Lпрям2, мм]]</f>
        <v>25979.97569556145</v>
      </c>
      <c r="CH2078" s="14">
        <f>Таблица1[[#This Row],[Т9]]-Таблица1[[#This Row],[Т9]]</f>
        <v>0</v>
      </c>
      <c r="CI2078" s="50">
        <f>Таблица1[[#This Row],[Т9]]-Таблица1[[#This Row],[Т8]]</f>
        <v>38103.720623655332</v>
      </c>
      <c r="CJ2078" s="54">
        <f>Таблица1[[#This Row],[Т9]]-Таблица1[[#This Row],[Т7]]</f>
        <v>541.16917407318397</v>
      </c>
      <c r="CK2078" s="14">
        <f>Таблица1[[#This Row],[Т9]]-Таблица1[[#This Row],[Т6]]</f>
        <v>38494.01538406084</v>
      </c>
      <c r="CL2078" s="14">
        <f>Таблица1[[#This Row],[Т9]]-Таблица1[[#This Row],[Т5]]</f>
        <v>588.42300340696966</v>
      </c>
      <c r="CM2078" s="14">
        <f>Таблица1[[#This Row],[Т9]]-Таблица1[[#This Row],[Т4]]</f>
        <v>39622.490904397906</v>
      </c>
      <c r="CN2078" s="14">
        <f>Таблица1[[#This Row],[Т9]]-Таблица1[[#This Row],[Т3]]</f>
        <v>820.46319402652443</v>
      </c>
      <c r="CO2078" s="14">
        <f>Таблица1[[#This Row],[Т9]]-Таблица1[[#This Row],[Т2]]</f>
        <v>45103.02308658605</v>
      </c>
      <c r="CP2078" s="14">
        <f>Таблица1[[#This Row],[Т9]]-Таблица1[[#This Row],[Т1]]</f>
        <v>1018.1209762158105</v>
      </c>
      <c r="CQ2078" s="14">
        <f>Таблица1[[#This Row],[Т9]]-Таблица1[[#This Row],[угол обхв6]]</f>
        <v>46985.592800180908</v>
      </c>
      <c r="CR2078" s="14">
        <f>Таблица1[[#This Row],[Т9]]-Таблица1[[#This Row],[угол обхв5]]</f>
        <v>1083.2077688802965</v>
      </c>
      <c r="CS2078" s="14">
        <f>Таблица1[[#This Row],[Т9]]-Таблица1[[#This Row],[угол обхв4]]</f>
        <v>59065.350634310373</v>
      </c>
      <c r="CT2078" s="14">
        <f>Таблица1[[#This Row],[Lкан_прям, мм]]+Таблица1[[#This Row],[Lкан_дуг, мм]]+Таблица1[[#This Row],[Lкан_леб,мм]]</f>
        <v>85045.326329871838</v>
      </c>
      <c r="CU2078" s="16">
        <f>Таблица1[[#This Row],[Lкан_леб,мм]]</f>
        <v>57982.142865430076</v>
      </c>
      <c r="CV2078" s="14">
        <f>2534431-(Таблица1[[#This Row],[Т23]]+Таблица1[[#This Row],[угол обхв3]])</f>
        <v>2449037.8165355581</v>
      </c>
      <c r="CW2078" s="50">
        <f>SUM(X2078:AC2078,AD2078:AI2078)-Таблица1[[#This Row],[lподв_min, мм]]</f>
        <v>22044.837780348364</v>
      </c>
      <c r="CX2078" s="17">
        <f>CW2517-Таблица1[[#This Row],[Суммарная длина каната]]</f>
        <v>-2426113.7776448908</v>
      </c>
    </row>
    <row r="2079" spans="1:102" x14ac:dyDescent="0.25">
      <c r="A2079" s="21">
        <v>2078</v>
      </c>
      <c r="B2079" s="10">
        <v>52.638163265306112</v>
      </c>
      <c r="C2079" s="10">
        <v>149.93183673469386</v>
      </c>
      <c r="D2079" s="11">
        <v>14308.214764245346</v>
      </c>
      <c r="E2079" s="11">
        <v>22316.205877280841</v>
      </c>
      <c r="F2079" s="11">
        <v>14169.197410738792</v>
      </c>
      <c r="G2079" s="11">
        <v>22296.326857585846</v>
      </c>
      <c r="H2079" s="11">
        <v>14716.214274245345</v>
      </c>
      <c r="I2079" s="11">
        <v>17244.490045349281</v>
      </c>
      <c r="J2079" s="11">
        <v>5071.7158319315595</v>
      </c>
      <c r="K2079" s="11">
        <v>25979.975695552908</v>
      </c>
      <c r="L2079" s="11">
        <v>1083.2077688888564</v>
      </c>
      <c r="M2079" s="11">
        <v>57982.142865430076</v>
      </c>
      <c r="N2079" s="11">
        <v>6109.2893748439546</v>
      </c>
      <c r="O2079" s="11">
        <v>20144.308296279403</v>
      </c>
      <c r="P2079" s="43">
        <v>7457.7822110616607</v>
      </c>
      <c r="Q2079" s="11">
        <v>21380.244428138169</v>
      </c>
      <c r="R2079" s="11">
        <v>12760.604377914548</v>
      </c>
      <c r="S2079" s="11">
        <v>22764.552943872161</v>
      </c>
      <c r="T2079" s="11">
        <v>14085.670014430612</v>
      </c>
      <c r="U2079" s="11">
        <v>23192.938353199177</v>
      </c>
      <c r="V2079" s="11">
        <v>14308.214764245346</v>
      </c>
      <c r="W2079" s="11">
        <v>22316.205877280841</v>
      </c>
      <c r="X2079" s="12">
        <v>0</v>
      </c>
      <c r="Y2079" s="12">
        <v>45.130698522513107</v>
      </c>
      <c r="Z2079" s="12">
        <v>198.50068308336327</v>
      </c>
      <c r="AA2079" s="44">
        <v>232.04019061955972</v>
      </c>
      <c r="AB2079" s="45">
        <v>47.253829333786214</v>
      </c>
      <c r="AC2079" s="12">
        <v>560.2823673296341</v>
      </c>
      <c r="AD2079" s="12">
        <v>12079.757834129463</v>
      </c>
      <c r="AE2079" s="12">
        <v>1829.199565756694</v>
      </c>
      <c r="AF2079" s="12">
        <v>5480.5321821881498</v>
      </c>
      <c r="AG2079" s="44">
        <v>1128.4755203370614</v>
      </c>
      <c r="AH2079" s="45">
        <v>390.29476040551737</v>
      </c>
      <c r="AI2079" s="12">
        <v>5071.7158327360212</v>
      </c>
      <c r="AJ2079" s="12">
        <v>-48.843979328164515</v>
      </c>
      <c r="AK2079" s="12">
        <v>-42.506237779592702</v>
      </c>
      <c r="AL2079" s="12">
        <v>-14.630621673855908</v>
      </c>
      <c r="AM2079" s="44">
        <v>17.954975384751656</v>
      </c>
      <c r="AN2079" s="45">
        <v>11.319080809610877</v>
      </c>
      <c r="AO2079" s="12">
        <v>89.999999887028807</v>
      </c>
      <c r="AP2079" s="12">
        <v>-2147.7323610013082</v>
      </c>
      <c r="AQ2079" s="12">
        <v>5833.6158227404276</v>
      </c>
      <c r="AR2079" s="12">
        <v>7354.7269135752094</v>
      </c>
      <c r="AS2079" s="44">
        <v>12886.378347136853</v>
      </c>
      <c r="AT2079" s="45">
        <v>14005.590752602593</v>
      </c>
      <c r="AU2079" s="12">
        <v>14716.214764245346</v>
      </c>
      <c r="AV2079" s="12">
        <v>11317.723147707449</v>
      </c>
      <c r="AW2079" s="12">
        <v>20445.087438958257</v>
      </c>
      <c r="AX2079" s="12">
        <v>21775.014748273788</v>
      </c>
      <c r="AY2079" s="44">
        <v>23152.682959029542</v>
      </c>
      <c r="AZ2079" s="45">
        <v>22792.874218559395</v>
      </c>
      <c r="BA2079" s="12">
        <v>22316.2058780853</v>
      </c>
      <c r="BB2079" s="12">
        <v>5802.0978978569074</v>
      </c>
      <c r="BC2079" s="12">
        <v>7182.1086589581337</v>
      </c>
      <c r="BD2079" s="12">
        <v>12657.549080428098</v>
      </c>
      <c r="BE2079" s="44">
        <v>13959.896045208308</v>
      </c>
      <c r="BF2079" s="45">
        <v>14388.294026073365</v>
      </c>
      <c r="BG2079" s="12">
        <v>14716.214774245345</v>
      </c>
      <c r="BH2079" s="12">
        <v>20412.817879844901</v>
      </c>
      <c r="BI2079" s="12">
        <v>21681.023570817022</v>
      </c>
      <c r="BJ2079" s="12">
        <v>23159.32326400778</v>
      </c>
      <c r="BK2079" s="44">
        <v>22804.808338041799</v>
      </c>
      <c r="BL2079" s="45">
        <v>22716.270011920624</v>
      </c>
      <c r="BM2079" s="12">
        <v>17244.490045349281</v>
      </c>
      <c r="BN2079" s="12">
        <v>0</v>
      </c>
      <c r="BO2079" s="12">
        <v>6.3377415485718158</v>
      </c>
      <c r="BP2079" s="12">
        <v>27.875616105736793</v>
      </c>
      <c r="BQ2079" s="48">
        <v>32.585597058607561</v>
      </c>
      <c r="BR2079" s="49">
        <v>6.6358945751407772</v>
      </c>
      <c r="BS2079" s="13">
        <v>78.680919077417926</v>
      </c>
      <c r="BT2079" s="12">
        <v>347.85713456992266</v>
      </c>
      <c r="BV2079" s="14">
        <f>Таблица1[[#This Row],[Lкан_леб,мм]]</f>
        <v>57982.142865430076</v>
      </c>
      <c r="BW2079" s="50">
        <f>Таблица1[[#This Row],[угол обхв4]]+Таблица1[[#This Row],[Lдуг 3,мм]]</f>
        <v>12079.757834129463</v>
      </c>
      <c r="BX2079" s="54">
        <f>Таблица1[[#This Row],[угол обхв5]]+Таблица1[[#This Row],[Y5, мм]]</f>
        <v>58027.273563952593</v>
      </c>
      <c r="BY2079" s="14">
        <f>Таблица1[[#This Row],[угол обхв6]]+Таблица1[[#This Row],[Lдуг 4,мм]]</f>
        <v>13908.957399886156</v>
      </c>
      <c r="BZ2079" s="14">
        <f>Таблица1[[#This Row],[Т1]]+Таблица1[[#This Row],[X6, мм]]</f>
        <v>58225.774247035959</v>
      </c>
      <c r="CA2079" s="14">
        <f>Таблица1[[#This Row],[Т2]]+Таблица1[[#This Row],[Lдуг 5,мм]]</f>
        <v>19389.489582074304</v>
      </c>
      <c r="CB2079" s="14">
        <f>Таблица1[[#This Row],[Т3]]+Таблица1[[#This Row],[Y6, мм]]</f>
        <v>58457.814437655521</v>
      </c>
      <c r="CC2079" s="14">
        <f>Таблица1[[#This Row],[Т4]]+Таблица1[[#This Row],[Lдуг 6,мм]]</f>
        <v>20517.965102411366</v>
      </c>
      <c r="CD2079" s="14">
        <f>Таблица1[[#This Row],[Т5]]+Таблица1[[#This Row],[Lдуг 1,мм]]</f>
        <v>58505.068266989307</v>
      </c>
      <c r="CE2079" s="14">
        <f>Таблица1[[#This Row],[Т6]]+Таблица1[[#This Row],[Lпрям1, мм]]</f>
        <v>20908.259862816885</v>
      </c>
      <c r="CF2079" s="15">
        <f>Таблица1[[#This Row],[Т7]]+Таблица1[[#This Row],[Lдуг 2,мм]]</f>
        <v>59065.350634318944</v>
      </c>
      <c r="CG2079" s="14">
        <f>Таблица1[[#This Row],[Т8]]+Таблица1[[#This Row],[Lпрям2, мм]]</f>
        <v>25979.975695552908</v>
      </c>
      <c r="CH2079" s="14">
        <f>Таблица1[[#This Row],[Т9]]-Таблица1[[#This Row],[Т9]]</f>
        <v>0</v>
      </c>
      <c r="CI2079" s="50">
        <f>Таблица1[[#This Row],[Т9]]-Таблица1[[#This Row],[Т8]]</f>
        <v>38157.090771502058</v>
      </c>
      <c r="CJ2079" s="54">
        <f>Таблица1[[#This Row],[Т9]]-Таблица1[[#This Row],[Т7]]</f>
        <v>560.28236732963705</v>
      </c>
      <c r="CK2079" s="14">
        <f>Таблица1[[#This Row],[Т9]]-Таблица1[[#This Row],[Т6]]</f>
        <v>38547.385531907581</v>
      </c>
      <c r="CL2079" s="14">
        <f>Таблица1[[#This Row],[Т9]]-Таблица1[[#This Row],[Т5]]</f>
        <v>607.53619666342274</v>
      </c>
      <c r="CM2079" s="14">
        <f>Таблица1[[#This Row],[Т9]]-Таблица1[[#This Row],[Т4]]</f>
        <v>39675.86105224464</v>
      </c>
      <c r="CN2079" s="14">
        <f>Таблица1[[#This Row],[Т9]]-Таблица1[[#This Row],[Т3]]</f>
        <v>839.5763872829848</v>
      </c>
      <c r="CO2079" s="14">
        <f>Таблица1[[#This Row],[Т9]]-Таблица1[[#This Row],[Т2]]</f>
        <v>45156.393234432791</v>
      </c>
      <c r="CP2079" s="14">
        <f>Таблица1[[#This Row],[Т9]]-Таблица1[[#This Row],[Т1]]</f>
        <v>1038.0770703663511</v>
      </c>
      <c r="CQ2079" s="14">
        <f>Таблица1[[#This Row],[Т9]]-Таблица1[[#This Row],[угол обхв6]]</f>
        <v>46985.592800189479</v>
      </c>
      <c r="CR2079" s="14">
        <f>Таблица1[[#This Row],[Т9]]-Таблица1[[#This Row],[угол обхв5]]</f>
        <v>1083.2077688888676</v>
      </c>
      <c r="CS2079" s="14">
        <f>Таблица1[[#This Row],[Т9]]-Таблица1[[#This Row],[угол обхв4]]</f>
        <v>59065.350634318944</v>
      </c>
      <c r="CT2079" s="14">
        <f>Таблица1[[#This Row],[Lкан_прям, мм]]+Таблица1[[#This Row],[Lкан_дуг, мм]]+Таблица1[[#This Row],[Lкан_леб,мм]]</f>
        <v>85045.326329871838</v>
      </c>
      <c r="CU2079" s="16">
        <f>Таблица1[[#This Row],[Lкан_леб,мм]]</f>
        <v>57982.142865430076</v>
      </c>
      <c r="CV2079" s="14">
        <f>2534431-(Таблица1[[#This Row],[Т23]]+Таблица1[[#This Row],[угол обхв3]])</f>
        <v>2449037.8165355581</v>
      </c>
      <c r="CW2079" s="50">
        <f>SUM(X2079:AC2079,AD2079:AI2079)-Таблица1[[#This Row],[lподв_min, мм]]</f>
        <v>21991.467632510208</v>
      </c>
      <c r="CX2079" s="17">
        <f>CW2518-Таблица1[[#This Row],[Суммарная длина каната]]</f>
        <v>-2426144.544276318</v>
      </c>
    </row>
    <row r="2080" spans="1:102" x14ac:dyDescent="0.25">
      <c r="A2080" s="21">
        <v>2079</v>
      </c>
      <c r="B2080" s="10">
        <v>52.638163265306112</v>
      </c>
      <c r="C2080" s="10">
        <v>152.61591836734689</v>
      </c>
      <c r="D2080" s="11">
        <v>14155.542708635747</v>
      </c>
      <c r="E2080" s="11">
        <v>22664.579298170051</v>
      </c>
      <c r="F2080" s="11">
        <v>14017.608780955301</v>
      </c>
      <c r="G2080" s="11">
        <v>22638.212053440158</v>
      </c>
      <c r="H2080" s="11">
        <v>14563.542218635746</v>
      </c>
      <c r="I2080" s="11">
        <v>17539.74948621634</v>
      </c>
      <c r="J2080" s="11">
        <v>5124.8298119537094</v>
      </c>
      <c r="K2080" s="11">
        <v>25979.975695544566</v>
      </c>
      <c r="L2080" s="11">
        <v>1083.2077688971958</v>
      </c>
      <c r="M2080" s="11">
        <v>57982.142865430076</v>
      </c>
      <c r="N2080" s="11">
        <v>6109.2893748439546</v>
      </c>
      <c r="O2080" s="11">
        <v>20144.308296279403</v>
      </c>
      <c r="P2080" s="43">
        <v>7356.4556739164618</v>
      </c>
      <c r="Q2080" s="11">
        <v>21408.846247592766</v>
      </c>
      <c r="R2080" s="11">
        <v>12588.634555548524</v>
      </c>
      <c r="S2080" s="11">
        <v>23039.961556393304</v>
      </c>
      <c r="T2080" s="11">
        <v>13892.18566413273</v>
      </c>
      <c r="U2080" s="11">
        <v>23529.928399464225</v>
      </c>
      <c r="V2080" s="11">
        <v>14155.542708635747</v>
      </c>
      <c r="W2080" s="11">
        <v>22664.579298170051</v>
      </c>
      <c r="X2080" s="12">
        <v>0</v>
      </c>
      <c r="Y2080" s="12">
        <v>24.550961395547549</v>
      </c>
      <c r="Z2080" s="12">
        <v>199.96722696243171</v>
      </c>
      <c r="AA2080" s="44">
        <v>232.04019061955952</v>
      </c>
      <c r="AB2080" s="45">
        <v>47.253829333787309</v>
      </c>
      <c r="AC2080" s="12">
        <v>579.39556058586993</v>
      </c>
      <c r="AD2080" s="12">
        <v>12079.757834129463</v>
      </c>
      <c r="AE2080" s="12">
        <v>1776.0855857345407</v>
      </c>
      <c r="AF2080" s="12">
        <v>5480.5321821881498</v>
      </c>
      <c r="AG2080" s="44">
        <v>1128.475520337061</v>
      </c>
      <c r="AH2080" s="45">
        <v>390.294760405516</v>
      </c>
      <c r="AI2080" s="12">
        <v>5124.8298127498338</v>
      </c>
      <c r="AJ2080" s="12">
        <v>-48.843979328164515</v>
      </c>
      <c r="AK2080" s="12">
        <v>-45.396267389553024</v>
      </c>
      <c r="AL2080" s="12">
        <v>-17.31470330650896</v>
      </c>
      <c r="AM2080" s="44">
        <v>15.270893752098576</v>
      </c>
      <c r="AN2080" s="45">
        <v>8.6349991769576455</v>
      </c>
      <c r="AO2080" s="12">
        <v>89.999999888199639</v>
      </c>
      <c r="AP2080" s="12">
        <v>-2147.7323610013082</v>
      </c>
      <c r="AQ2080" s="12">
        <v>5818.8014117188695</v>
      </c>
      <c r="AR2080" s="12">
        <v>7235.0267644843643</v>
      </c>
      <c r="AS2080" s="44">
        <v>12696.094828078185</v>
      </c>
      <c r="AT2080" s="45">
        <v>13830.928830464531</v>
      </c>
      <c r="AU2080" s="12">
        <v>14563.542708635745</v>
      </c>
      <c r="AV2080" s="12">
        <v>11317.723147707449</v>
      </c>
      <c r="AW2080" s="12">
        <v>20430.80566673756</v>
      </c>
      <c r="AX2080" s="12">
        <v>21798.357505394299</v>
      </c>
      <c r="AY2080" s="44">
        <v>23433.555623711207</v>
      </c>
      <c r="AZ2080" s="45">
        <v>23126.55313952759</v>
      </c>
      <c r="BA2080" s="12">
        <v>22664.579298966175</v>
      </c>
      <c r="BB2080" s="12">
        <v>5802.0978978569074</v>
      </c>
      <c r="BC2080" s="12">
        <v>7065.9677107913767</v>
      </c>
      <c r="BD2080" s="12">
        <v>12467.205646116427</v>
      </c>
      <c r="BE2080" s="44">
        <v>13784.725391603068</v>
      </c>
      <c r="BF2080" s="45">
        <v>14216.799542303945</v>
      </c>
      <c r="BG2080" s="12">
        <v>14563.542718635746</v>
      </c>
      <c r="BH2080" s="12">
        <v>20412.817879844901</v>
      </c>
      <c r="BI2080" s="12">
        <v>21695.343618050923</v>
      </c>
      <c r="BJ2080" s="12">
        <v>23429.472814194836</v>
      </c>
      <c r="BK2080" s="44">
        <v>23136.334332146322</v>
      </c>
      <c r="BL2080" s="45">
        <v>23067.954558106685</v>
      </c>
      <c r="BM2080" s="12">
        <v>17539.74948621634</v>
      </c>
      <c r="BN2080" s="12">
        <v>0</v>
      </c>
      <c r="BO2080" s="12">
        <v>3.4477119386114912</v>
      </c>
      <c r="BP2080" s="12">
        <v>28.081564083044064</v>
      </c>
      <c r="BQ2080" s="48">
        <v>32.585597058607533</v>
      </c>
      <c r="BR2080" s="49">
        <v>6.6358945751409291</v>
      </c>
      <c r="BS2080" s="13">
        <v>81.365000711242004</v>
      </c>
      <c r="BT2080" s="12">
        <v>347.85713456992266</v>
      </c>
      <c r="BV2080" s="14">
        <f>Таблица1[[#This Row],[Lкан_леб,мм]]</f>
        <v>57982.142865430076</v>
      </c>
      <c r="BW2080" s="50">
        <f>Таблица1[[#This Row],[угол обхв4]]+Таблица1[[#This Row],[Lдуг 3,мм]]</f>
        <v>12079.757834129463</v>
      </c>
      <c r="BX2080" s="54">
        <f>Таблица1[[#This Row],[угол обхв5]]+Таблица1[[#This Row],[Y5, мм]]</f>
        <v>58006.693826825627</v>
      </c>
      <c r="BY2080" s="14">
        <f>Таблица1[[#This Row],[угол обхв6]]+Таблица1[[#This Row],[Lдуг 4,мм]]</f>
        <v>13855.843419864004</v>
      </c>
      <c r="BZ2080" s="14">
        <f>Таблица1[[#This Row],[Т1]]+Таблица1[[#This Row],[X6, мм]]</f>
        <v>58206.661053788062</v>
      </c>
      <c r="CA2080" s="14">
        <f>Таблица1[[#This Row],[Т2]]+Таблица1[[#This Row],[Lдуг 5,мм]]</f>
        <v>19336.375602052154</v>
      </c>
      <c r="CB2080" s="14">
        <f>Таблица1[[#This Row],[Т3]]+Таблица1[[#This Row],[Y6, мм]]</f>
        <v>58438.701244407624</v>
      </c>
      <c r="CC2080" s="14">
        <f>Таблица1[[#This Row],[Т4]]+Таблица1[[#This Row],[Lдуг 6,мм]]</f>
        <v>20464.851122389216</v>
      </c>
      <c r="CD2080" s="14">
        <f>Таблица1[[#This Row],[Т5]]+Таблица1[[#This Row],[Lдуг 1,мм]]</f>
        <v>58485.95507374141</v>
      </c>
      <c r="CE2080" s="14">
        <f>Таблица1[[#This Row],[Т6]]+Таблица1[[#This Row],[Lпрям1, мм]]</f>
        <v>20855.145882794732</v>
      </c>
      <c r="CF2080" s="15">
        <f>Таблица1[[#This Row],[Т7]]+Таблица1[[#This Row],[Lдуг 2,мм]]</f>
        <v>59065.350634327282</v>
      </c>
      <c r="CG2080" s="14">
        <f>Таблица1[[#This Row],[Т8]]+Таблица1[[#This Row],[Lпрям2, мм]]</f>
        <v>25979.975695544566</v>
      </c>
      <c r="CH2080" s="14">
        <f>Таблица1[[#This Row],[Т9]]-Таблица1[[#This Row],[Т9]]</f>
        <v>0</v>
      </c>
      <c r="CI2080" s="50">
        <f>Таблица1[[#This Row],[Т9]]-Таблица1[[#This Row],[Т8]]</f>
        <v>38210.204751532554</v>
      </c>
      <c r="CJ2080" s="54">
        <f>Таблица1[[#This Row],[Т9]]-Таблица1[[#This Row],[Т7]]</f>
        <v>579.39556058587186</v>
      </c>
      <c r="CK2080" s="14">
        <f>Таблица1[[#This Row],[Т9]]-Таблица1[[#This Row],[Т6]]</f>
        <v>38600.499511938062</v>
      </c>
      <c r="CL2080" s="14">
        <f>Таблица1[[#This Row],[Т9]]-Таблица1[[#This Row],[Т5]]</f>
        <v>626.64938991965755</v>
      </c>
      <c r="CM2080" s="14">
        <f>Таблица1[[#This Row],[Т9]]-Таблица1[[#This Row],[Т4]]</f>
        <v>39728.975032275128</v>
      </c>
      <c r="CN2080" s="14">
        <f>Таблица1[[#This Row],[Т9]]-Таблица1[[#This Row],[Т3]]</f>
        <v>858.68958053921961</v>
      </c>
      <c r="CO2080" s="14">
        <f>Таблица1[[#This Row],[Т9]]-Таблица1[[#This Row],[Т2]]</f>
        <v>45209.50721446328</v>
      </c>
      <c r="CP2080" s="14">
        <f>Таблица1[[#This Row],[Т9]]-Таблица1[[#This Row],[Т1]]</f>
        <v>1058.6568075016548</v>
      </c>
      <c r="CQ2080" s="14">
        <f>Таблица1[[#This Row],[Т9]]-Таблица1[[#This Row],[угол обхв6]]</f>
        <v>46985.592800197817</v>
      </c>
      <c r="CR2080" s="14">
        <f>Таблица1[[#This Row],[Т9]]-Таблица1[[#This Row],[угол обхв5]]</f>
        <v>1083.2077688972058</v>
      </c>
      <c r="CS2080" s="14">
        <f>Таблица1[[#This Row],[Т9]]-Таблица1[[#This Row],[угол обхв4]]</f>
        <v>59065.350634327282</v>
      </c>
      <c r="CT2080" s="14">
        <f>Таблица1[[#This Row],[Lкан_прям, мм]]+Таблица1[[#This Row],[Lкан_дуг, мм]]+Таблица1[[#This Row],[Lкан_леб,мм]]</f>
        <v>85045.326329871838</v>
      </c>
      <c r="CU2080" s="16">
        <f>Таблица1[[#This Row],[Lкан_леб,мм]]</f>
        <v>57982.142865430076</v>
      </c>
      <c r="CV2080" s="14">
        <f>2534431-(Таблица1[[#This Row],[Т23]]+Таблица1[[#This Row],[угол обхв3]])</f>
        <v>2449037.8165355581</v>
      </c>
      <c r="CW2080" s="50">
        <f>SUM(X2080:AC2080,AD2080:AI2080)-Таблица1[[#This Row],[lподв_min, мм]]</f>
        <v>21938.353652488055</v>
      </c>
      <c r="CX2080" s="17">
        <f>CW2519-Таблица1[[#This Row],[Суммарная длина каната]]</f>
        <v>-2426176.727753228</v>
      </c>
    </row>
    <row r="2081" spans="1:102" x14ac:dyDescent="0.25">
      <c r="A2081" s="21">
        <v>2080</v>
      </c>
      <c r="B2081" s="10">
        <v>52.638163265306112</v>
      </c>
      <c r="C2081" s="10">
        <v>155.29999999999623</v>
      </c>
      <c r="D2081" s="11">
        <v>13986.724191559408</v>
      </c>
      <c r="E2081" s="11">
        <v>23005.421057991018</v>
      </c>
      <c r="F2081" s="11">
        <v>13850.176337736559</v>
      </c>
      <c r="G2081" s="11">
        <v>22972.623441974392</v>
      </c>
      <c r="H2081" s="11">
        <v>14394.723701559407</v>
      </c>
      <c r="I2081" s="11">
        <v>17827.879025684946</v>
      </c>
      <c r="J2081" s="11">
        <v>5177.5420323060716</v>
      </c>
      <c r="K2081" s="11">
        <v>25979.975695536468</v>
      </c>
      <c r="L2081" s="11">
        <v>1083.2077689052956</v>
      </c>
      <c r="M2081" s="11">
        <v>57982.142865430076</v>
      </c>
      <c r="N2081" s="11">
        <v>6109.2893748439546</v>
      </c>
      <c r="O2081" s="11">
        <v>20144.308296279403</v>
      </c>
      <c r="P2081" s="43">
        <v>7253.9009071099581</v>
      </c>
      <c r="Q2081" s="11">
        <v>21432.671675420701</v>
      </c>
      <c r="R2081" s="11">
        <v>12403.956306694059</v>
      </c>
      <c r="S2081" s="11">
        <v>23307.014862036915</v>
      </c>
      <c r="T2081" s="11">
        <v>13683.13269780792</v>
      </c>
      <c r="U2081" s="11">
        <v>23857.488077022823</v>
      </c>
      <c r="V2081" s="11">
        <v>13986.724191559408</v>
      </c>
      <c r="W2081" s="11">
        <v>23005.421057991018</v>
      </c>
      <c r="X2081" s="12">
        <v>0</v>
      </c>
      <c r="Y2081" s="12">
        <v>3.2941523595447615</v>
      </c>
      <c r="Z2081" s="12">
        <v>202.11084275056419</v>
      </c>
      <c r="AA2081" s="44">
        <v>232.0401906195585</v>
      </c>
      <c r="AB2081" s="45">
        <v>47.253829333784566</v>
      </c>
      <c r="AC2081" s="12">
        <v>598.50875384184371</v>
      </c>
      <c r="AD2081" s="12">
        <v>12079.757834129463</v>
      </c>
      <c r="AE2081" s="12">
        <v>1723.3733653821812</v>
      </c>
      <c r="AF2081" s="12">
        <v>5480.5321821881471</v>
      </c>
      <c r="AG2081" s="44">
        <v>1128.475520337063</v>
      </c>
      <c r="AH2081" s="45">
        <v>390.29476040551958</v>
      </c>
      <c r="AI2081" s="12">
        <v>5177.5420330940915</v>
      </c>
      <c r="AJ2081" s="12">
        <v>-48.843979328164515</v>
      </c>
      <c r="AK2081" s="12">
        <v>-48.381378771118001</v>
      </c>
      <c r="AL2081" s="12">
        <v>-19.998784939158256</v>
      </c>
      <c r="AM2081" s="44">
        <v>12.586812119449146</v>
      </c>
      <c r="AN2081" s="45">
        <v>5.9509175443086004</v>
      </c>
      <c r="AO2081" s="12">
        <v>89.999999889337872</v>
      </c>
      <c r="AP2081" s="12">
        <v>-2147.7323610013082</v>
      </c>
      <c r="AQ2081" s="12">
        <v>5804.2758071234866</v>
      </c>
      <c r="AR2081" s="12">
        <v>7114.3648192415558</v>
      </c>
      <c r="AS2081" s="44">
        <v>12492.867098337243</v>
      </c>
      <c r="AT2081" s="45">
        <v>13640.832699116143</v>
      </c>
      <c r="AU2081" s="12">
        <v>14394.724191559406</v>
      </c>
      <c r="AV2081" s="12">
        <v>11317.723147707449</v>
      </c>
      <c r="AW2081" s="12">
        <v>20415.289335295849</v>
      </c>
      <c r="AX2081" s="12">
        <v>21816.069223903189</v>
      </c>
      <c r="AY2081" s="44">
        <v>23705.20937622487</v>
      </c>
      <c r="AZ2081" s="45">
        <v>23451.686758505159</v>
      </c>
      <c r="BA2081" s="12">
        <v>23005.421058779037</v>
      </c>
      <c r="BB2081" s="12">
        <v>5802.0978978569074</v>
      </c>
      <c r="BC2081" s="12">
        <v>6948.887339389491</v>
      </c>
      <c r="BD2081" s="12">
        <v>12264.420218825655</v>
      </c>
      <c r="BE2081" s="44">
        <v>13594.221906164737</v>
      </c>
      <c r="BF2081" s="45">
        <v>14029.024190251183</v>
      </c>
      <c r="BG2081" s="12">
        <v>14394.724201559407</v>
      </c>
      <c r="BH2081" s="12">
        <v>20412.817879844901</v>
      </c>
      <c r="BI2081" s="12">
        <v>21703.652714437143</v>
      </c>
      <c r="BJ2081" s="12">
        <v>23690.412410519402</v>
      </c>
      <c r="BK2081" s="44">
        <v>23459.293562834864</v>
      </c>
      <c r="BL2081" s="45">
        <v>23411.222376508682</v>
      </c>
      <c r="BM2081" s="12">
        <v>17827.879025684946</v>
      </c>
      <c r="BN2081" s="12">
        <v>0</v>
      </c>
      <c r="BO2081" s="12">
        <v>0.4626005570465111</v>
      </c>
      <c r="BP2081" s="12">
        <v>28.382593831959749</v>
      </c>
      <c r="BQ2081" s="48">
        <v>32.585597058607398</v>
      </c>
      <c r="BR2081" s="49">
        <v>6.6358945751405445</v>
      </c>
      <c r="BS2081" s="13">
        <v>84.049082345029277</v>
      </c>
      <c r="BT2081" s="12">
        <v>347.85713456992266</v>
      </c>
      <c r="BV2081" s="14">
        <f>Таблица1[[#This Row],[Lкан_леб,мм]]</f>
        <v>57982.142865430076</v>
      </c>
      <c r="BW2081" s="50">
        <f>Таблица1[[#This Row],[угол обхв4]]+Таблица1[[#This Row],[Lдуг 3,мм]]</f>
        <v>12079.757834129463</v>
      </c>
      <c r="BX2081" s="54">
        <f>Таблица1[[#This Row],[угол обхв5]]+Таблица1[[#This Row],[Y5, мм]]</f>
        <v>57985.43701778962</v>
      </c>
      <c r="BY2081" s="14">
        <f>Таблица1[[#This Row],[угол обхв6]]+Таблица1[[#This Row],[Lдуг 4,мм]]</f>
        <v>13803.131199511645</v>
      </c>
      <c r="BZ2081" s="14">
        <f>Таблица1[[#This Row],[Т1]]+Таблица1[[#This Row],[X6, мм]]</f>
        <v>58187.547860540188</v>
      </c>
      <c r="CA2081" s="14">
        <f>Таблица1[[#This Row],[Т2]]+Таблица1[[#This Row],[Lдуг 5,мм]]</f>
        <v>19283.663381699793</v>
      </c>
      <c r="CB2081" s="14">
        <f>Таблица1[[#This Row],[Т3]]+Таблица1[[#This Row],[Y6, мм]]</f>
        <v>58419.58805115975</v>
      </c>
      <c r="CC2081" s="14">
        <f>Таблица1[[#This Row],[Т4]]+Таблица1[[#This Row],[Lдуг 6,мм]]</f>
        <v>20412.138902036855</v>
      </c>
      <c r="CD2081" s="14">
        <f>Таблица1[[#This Row],[Т5]]+Таблица1[[#This Row],[Lдуг 1,мм]]</f>
        <v>58466.841880493535</v>
      </c>
      <c r="CE2081" s="14">
        <f>Таблица1[[#This Row],[Т6]]+Таблица1[[#This Row],[Lпрям1, мм]]</f>
        <v>20802.433662442374</v>
      </c>
      <c r="CF2081" s="15">
        <f>Таблица1[[#This Row],[Т7]]+Таблица1[[#This Row],[Lдуг 2,мм]]</f>
        <v>59065.35063433538</v>
      </c>
      <c r="CG2081" s="14">
        <f>Таблица1[[#This Row],[Т8]]+Таблица1[[#This Row],[Lпрям2, мм]]</f>
        <v>25979.975695536465</v>
      </c>
      <c r="CH2081" s="14">
        <f>Таблица1[[#This Row],[Т9]]-Таблица1[[#This Row],[Т9]]</f>
        <v>0</v>
      </c>
      <c r="CI2081" s="50">
        <f>Таблица1[[#This Row],[Т9]]-Таблица1[[#This Row],[Т8]]</f>
        <v>38262.916971893006</v>
      </c>
      <c r="CJ2081" s="54">
        <f>Таблица1[[#This Row],[Т9]]-Таблица1[[#This Row],[Т7]]</f>
        <v>598.50875384184474</v>
      </c>
      <c r="CK2081" s="14">
        <f>Таблица1[[#This Row],[Т9]]-Таблица1[[#This Row],[Т6]]</f>
        <v>38653.211732298529</v>
      </c>
      <c r="CL2081" s="14">
        <f>Таблица1[[#This Row],[Т9]]-Таблица1[[#This Row],[Т5]]</f>
        <v>645.76258317563043</v>
      </c>
      <c r="CM2081" s="14">
        <f>Таблица1[[#This Row],[Т9]]-Таблица1[[#This Row],[Т4]]</f>
        <v>39781.687252635587</v>
      </c>
      <c r="CN2081" s="14">
        <f>Таблица1[[#This Row],[Т9]]-Таблица1[[#This Row],[Т3]]</f>
        <v>877.80277379519248</v>
      </c>
      <c r="CO2081" s="14">
        <f>Таблица1[[#This Row],[Т9]]-Таблица1[[#This Row],[Т2]]</f>
        <v>45262.219434823739</v>
      </c>
      <c r="CP2081" s="14">
        <f>Таблица1[[#This Row],[Т9]]-Таблица1[[#This Row],[Т1]]</f>
        <v>1079.9136165457603</v>
      </c>
      <c r="CQ2081" s="14">
        <f>Таблица1[[#This Row],[Т9]]-Таблица1[[#This Row],[угол обхв6]]</f>
        <v>46985.592800205915</v>
      </c>
      <c r="CR2081" s="14">
        <f>Таблица1[[#This Row],[Т9]]-Таблица1[[#This Row],[угол обхв5]]</f>
        <v>1083.207768905304</v>
      </c>
      <c r="CS2081" s="14">
        <f>Таблица1[[#This Row],[Т9]]-Таблица1[[#This Row],[угол обхв4]]</f>
        <v>59065.35063433538</v>
      </c>
      <c r="CT2081" s="14">
        <f>Таблица1[[#This Row],[Lкан_прям, мм]]+Таблица1[[#This Row],[Lкан_дуг, мм]]+Таблица1[[#This Row],[Lкан_леб,мм]]</f>
        <v>85045.326329871838</v>
      </c>
      <c r="CU2081" s="16">
        <f>Таблица1[[#This Row],[Lкан_леб,мм]]</f>
        <v>57982.142865430076</v>
      </c>
      <c r="CV2081" s="14">
        <f>2534431-(Таблица1[[#This Row],[Т23]]+Таблица1[[#This Row],[угол обхв3]])</f>
        <v>2449037.8165355581</v>
      </c>
      <c r="CW2081" s="50">
        <f>SUM(X2081:AC2081,AD2081:AI2081)-Таблица1[[#This Row],[lподв_min, мм]]</f>
        <v>21885.641432135686</v>
      </c>
      <c r="CX2081" s="17">
        <f>CW2520-Таблица1[[#This Row],[Суммарная длина каната]]</f>
        <v>-2426210.3018472698</v>
      </c>
    </row>
    <row r="2082" spans="1:102" x14ac:dyDescent="0.25">
      <c r="A2082" s="21">
        <v>2081</v>
      </c>
      <c r="B2082" s="10">
        <v>54.060816326530599</v>
      </c>
      <c r="C2082" s="10">
        <v>23.78</v>
      </c>
      <c r="D2082" s="11">
        <v>5676.3849400339986</v>
      </c>
      <c r="E2082" s="11">
        <v>11150.933831736706</v>
      </c>
      <c r="F2082" s="11">
        <v>4891.9158136168671</v>
      </c>
      <c r="G2082" s="11">
        <v>11593.084473145653</v>
      </c>
      <c r="H2082" s="11">
        <v>5268.3844500339983</v>
      </c>
      <c r="I2082" s="11">
        <v>7859.1776359033556</v>
      </c>
      <c r="J2082" s="11">
        <v>3291.7561958333508</v>
      </c>
      <c r="K2082" s="11">
        <v>25324.490463834118</v>
      </c>
      <c r="L2082" s="11">
        <v>1748.6080610114477</v>
      </c>
      <c r="M2082" s="11">
        <v>57972.227805026268</v>
      </c>
      <c r="N2082" s="11">
        <v>5863.7421582900515</v>
      </c>
      <c r="O2082" s="11">
        <v>20292.961000681073</v>
      </c>
      <c r="P2082" s="43">
        <v>7962.5110542524562</v>
      </c>
      <c r="Q2082" s="11">
        <v>17630.778227236373</v>
      </c>
      <c r="R2082" s="11">
        <v>6079.2022109188101</v>
      </c>
      <c r="S2082" s="11">
        <v>12483.994687915791</v>
      </c>
      <c r="T2082" s="11">
        <v>5676.3849400339986</v>
      </c>
      <c r="U2082" s="11">
        <v>11150.933831736706</v>
      </c>
      <c r="V2082" s="11">
        <v>4829.055527498972</v>
      </c>
      <c r="W2082" s="11">
        <v>11467.50746717252</v>
      </c>
      <c r="X2082" s="12">
        <v>0</v>
      </c>
      <c r="Y2082" s="12">
        <v>725.90323221906874</v>
      </c>
      <c r="Z2082" s="12">
        <v>415.50372493553806</v>
      </c>
      <c r="AA2082" s="44">
        <v>232.0401906195585</v>
      </c>
      <c r="AB2082" s="45">
        <v>375.1609132372825</v>
      </c>
      <c r="AC2082" s="12">
        <v>0</v>
      </c>
      <c r="AD2082" s="12">
        <v>12033.734236652166</v>
      </c>
      <c r="AE2082" s="12">
        <v>3389.9923300628507</v>
      </c>
      <c r="AF2082" s="12">
        <v>5480.5321821881507</v>
      </c>
      <c r="AG2082" s="44">
        <v>1128.4755203370621</v>
      </c>
      <c r="AH2082" s="45">
        <v>3291.7561945938887</v>
      </c>
      <c r="AI2082" s="12">
        <v>0</v>
      </c>
      <c r="AJ2082" s="12">
        <v>-50.190166803887863</v>
      </c>
      <c r="AK2082" s="12">
        <v>51.749028149684577</v>
      </c>
      <c r="AL2082" s="12">
        <v>110.09856199961348</v>
      </c>
      <c r="AM2082" s="44">
        <v>142.68415905822087</v>
      </c>
      <c r="AN2082" s="45">
        <v>89.9999998259416</v>
      </c>
      <c r="AO2082" s="12">
        <v>0</v>
      </c>
      <c r="AP2082" s="12">
        <v>-2154.1692826623271</v>
      </c>
      <c r="AQ2082" s="12">
        <v>6184.1471816091753</v>
      </c>
      <c r="AR2082" s="12">
        <v>8345.6650280339582</v>
      </c>
      <c r="AS2082" s="44">
        <v>6326.5352001332722</v>
      </c>
      <c r="AT2082" s="45">
        <v>5268.3849400339986</v>
      </c>
      <c r="AU2082" s="12">
        <v>0</v>
      </c>
      <c r="AV2082" s="12">
        <v>11310.181931627916</v>
      </c>
      <c r="AW2082" s="12">
        <v>20545.556766741931</v>
      </c>
      <c r="AX2082" s="12">
        <v>17490.574688138946</v>
      </c>
      <c r="AY2082" s="44">
        <v>12159.509877106042</v>
      </c>
      <c r="AZ2082" s="45">
        <v>11150.933830497246</v>
      </c>
      <c r="BA2082" s="12">
        <v>0</v>
      </c>
      <c r="BB2082" s="12">
        <v>5550.3273068060953</v>
      </c>
      <c r="BC2082" s="12">
        <v>8282.9160775715791</v>
      </c>
      <c r="BD2082" s="12">
        <v>6462.3561847003111</v>
      </c>
      <c r="BE2082" s="44">
        <v>5429.0519508195366</v>
      </c>
      <c r="BF2082" s="45">
        <v>5268.3849500339984</v>
      </c>
      <c r="BG2082" s="12">
        <v>0</v>
      </c>
      <c r="BH2082" s="12">
        <v>20554.179550690998</v>
      </c>
      <c r="BI2082" s="12">
        <v>17883.373993297235</v>
      </c>
      <c r="BJ2082" s="12">
        <v>12343.791148818364</v>
      </c>
      <c r="BK2082" s="44">
        <v>11475.418642546454</v>
      </c>
      <c r="BL2082" s="45">
        <v>7859.1776359033574</v>
      </c>
      <c r="BM2082" s="12">
        <v>0</v>
      </c>
      <c r="BN2082" s="12">
        <v>0</v>
      </c>
      <c r="BO2082" s="12">
        <v>101.93919495357244</v>
      </c>
      <c r="BP2082" s="12">
        <v>58.34953384992891</v>
      </c>
      <c r="BQ2082" s="48">
        <v>32.585597058607398</v>
      </c>
      <c r="BR2082" s="49">
        <v>52.684159232279278</v>
      </c>
      <c r="BS2082" s="13">
        <v>0</v>
      </c>
      <c r="BT2082" s="12">
        <v>357.77219497372681</v>
      </c>
      <c r="BV2082" s="14">
        <f>Таблица1[[#This Row],[Lкан_леб,мм]]</f>
        <v>57972.227805026268</v>
      </c>
      <c r="BW2082" s="50">
        <f>Таблица1[[#This Row],[угол обхв4]]+Таблица1[[#This Row],[Lдуг 3,мм]]</f>
        <v>12033.734236652166</v>
      </c>
      <c r="BX2082" s="54">
        <f>Таблица1[[#This Row],[угол обхв5]]+Таблица1[[#This Row],[Y5, мм]]</f>
        <v>58698.131037245337</v>
      </c>
      <c r="BY2082" s="14">
        <f>Таблица1[[#This Row],[угол обхв6]]+Таблица1[[#This Row],[Lдуг 4,мм]]</f>
        <v>15423.726566715017</v>
      </c>
      <c r="BZ2082" s="14">
        <f>Таблица1[[#This Row],[Т1]]+Таблица1[[#This Row],[X6, мм]]</f>
        <v>59113.634762180875</v>
      </c>
      <c r="CA2082" s="14">
        <f>Таблица1[[#This Row],[Т2]]+Таблица1[[#This Row],[Lдуг 5,мм]]</f>
        <v>20904.258748903168</v>
      </c>
      <c r="CB2082" s="14">
        <f>Таблица1[[#This Row],[Т3]]+Таблица1[[#This Row],[Y6, мм]]</f>
        <v>59345.674952800437</v>
      </c>
      <c r="CC2082" s="14">
        <f>Таблица1[[#This Row],[Т4]]+Таблица1[[#This Row],[Lдуг 6,мм]]</f>
        <v>22032.734269240231</v>
      </c>
      <c r="CD2082" s="14">
        <f>Таблица1[[#This Row],[Т5]]+Таблица1[[#This Row],[Lдуг 1,мм]]</f>
        <v>59720.83586603772</v>
      </c>
      <c r="CE2082" s="14">
        <f>Таблица1[[#This Row],[Т6]]+Таблица1[[#This Row],[Lпрям1, мм]]</f>
        <v>25324.490463834118</v>
      </c>
      <c r="CF2082" s="15">
        <f>Таблица1[[#This Row],[Т7]]+Таблица1[[#This Row],[Lдуг 2,мм]]</f>
        <v>59720.83586603772</v>
      </c>
      <c r="CG2082" s="14">
        <f>Таблица1[[#This Row],[Т8]]+Таблица1[[#This Row],[Lпрям2, мм]]</f>
        <v>25324.490463834118</v>
      </c>
      <c r="CH2082" s="14">
        <f>Таблица1[[#This Row],[Т9]]-Таблица1[[#This Row],[Т9]]</f>
        <v>0</v>
      </c>
      <c r="CI2082" s="50">
        <f>Таблица1[[#This Row],[Т9]]-Таблица1[[#This Row],[Т8]]</f>
        <v>34396.345402203602</v>
      </c>
      <c r="CJ2082" s="54">
        <f>Таблица1[[#This Row],[Т9]]-Таблица1[[#This Row],[Т7]]</f>
        <v>0</v>
      </c>
      <c r="CK2082" s="14">
        <f>Таблица1[[#This Row],[Т9]]-Таблица1[[#This Row],[Т6]]</f>
        <v>37688.101596797489</v>
      </c>
      <c r="CL2082" s="14">
        <f>Таблица1[[#This Row],[Т9]]-Таблица1[[#This Row],[Т5]]</f>
        <v>375.16091323728324</v>
      </c>
      <c r="CM2082" s="14">
        <f>Таблица1[[#This Row],[Т9]]-Таблица1[[#This Row],[Т4]]</f>
        <v>38816.577117134555</v>
      </c>
      <c r="CN2082" s="14">
        <f>Таблица1[[#This Row],[Т9]]-Таблица1[[#This Row],[Т3]]</f>
        <v>607.20110385684529</v>
      </c>
      <c r="CO2082" s="14">
        <f>Таблица1[[#This Row],[Т9]]-Таблица1[[#This Row],[Т2]]</f>
        <v>44297.109299322707</v>
      </c>
      <c r="CP2082" s="14">
        <f>Таблица1[[#This Row],[Т9]]-Таблица1[[#This Row],[Т1]]</f>
        <v>1022.7048287923826</v>
      </c>
      <c r="CQ2082" s="14">
        <f>Таблица1[[#This Row],[Т9]]-Таблица1[[#This Row],[угол обхв6]]</f>
        <v>47687.10162938555</v>
      </c>
      <c r="CR2082" s="14">
        <f>Таблица1[[#This Row],[Т9]]-Таблица1[[#This Row],[угол обхв5]]</f>
        <v>1748.6080610114514</v>
      </c>
      <c r="CS2082" s="14">
        <f>Таблица1[[#This Row],[Т9]]-Таблица1[[#This Row],[угол обхв4]]</f>
        <v>59720.83586603772</v>
      </c>
      <c r="CT2082" s="14">
        <f>Таблица1[[#This Row],[Lкан_прям, мм]]+Таблица1[[#This Row],[Lкан_дуг, мм]]+Таблица1[[#This Row],[Lкан_леб,мм]]</f>
        <v>85045.326329871838</v>
      </c>
      <c r="CU2082" s="16">
        <f>Таблица1[[#This Row],[Lкан_леб,мм]]</f>
        <v>57972.227805026268</v>
      </c>
      <c r="CV2082" s="14">
        <f>2534431-(Таблица1[[#This Row],[Т23]]+Таблица1[[#This Row],[угол обхв3]])</f>
        <v>2449027.9014751543</v>
      </c>
      <c r="CW2082" s="50">
        <f>SUM(X2082:AC2082,AD2082:AI2082)-Таблица1[[#This Row],[lподв_min, мм]]</f>
        <v>23781.342329012219</v>
      </c>
      <c r="CX2082" s="17">
        <f>CW2521-Таблица1[[#This Row],[Суммарная длина каната]]</f>
        <v>-2426235.3237402658</v>
      </c>
    </row>
    <row r="2083" spans="1:102" x14ac:dyDescent="0.25">
      <c r="A2083" s="21">
        <v>2082</v>
      </c>
      <c r="B2083" s="10">
        <v>54.060816326530599</v>
      </c>
      <c r="C2083" s="10">
        <v>26.464081632653066</v>
      </c>
      <c r="D2083" s="11">
        <v>6063.5692357619282</v>
      </c>
      <c r="E2083" s="11">
        <v>11117.967087378489</v>
      </c>
      <c r="F2083" s="11">
        <v>5259.2552905068751</v>
      </c>
      <c r="G2083" s="11">
        <v>11522.896806549916</v>
      </c>
      <c r="H2083" s="11">
        <v>5655.5687457619279</v>
      </c>
      <c r="I2083" s="11">
        <v>7787.3100030196429</v>
      </c>
      <c r="J2083" s="11">
        <v>3330.6570843588456</v>
      </c>
      <c r="K2083" s="11">
        <v>25362.716850344383</v>
      </c>
      <c r="L2083" s="11">
        <v>1710.3816745011777</v>
      </c>
      <c r="M2083" s="11">
        <v>57972.227805026268</v>
      </c>
      <c r="N2083" s="11">
        <v>5863.7421582900515</v>
      </c>
      <c r="O2083" s="11">
        <v>20292.961000681073</v>
      </c>
      <c r="P2083" s="43">
        <v>8043.743119952328</v>
      </c>
      <c r="Q2083" s="11">
        <v>17697.759438841436</v>
      </c>
      <c r="R2083" s="11">
        <v>6403.5187727291523</v>
      </c>
      <c r="S2083" s="11">
        <v>12468.428975887664</v>
      </c>
      <c r="T2083" s="11">
        <v>6063.5692357619282</v>
      </c>
      <c r="U2083" s="11">
        <v>11117.967087378489</v>
      </c>
      <c r="V2083" s="11">
        <v>5202.3446036532823</v>
      </c>
      <c r="W2083" s="11">
        <v>11394.513888208525</v>
      </c>
      <c r="X2083" s="12">
        <v>0</v>
      </c>
      <c r="Y2083" s="12">
        <v>713.23011000333838</v>
      </c>
      <c r="Z2083" s="12">
        <v>409.06365390337112</v>
      </c>
      <c r="AA2083" s="44">
        <v>232.04019061955907</v>
      </c>
      <c r="AB2083" s="45">
        <v>356.04771997490917</v>
      </c>
      <c r="AC2083" s="12">
        <v>0</v>
      </c>
      <c r="AD2083" s="12">
        <v>12033.734236652166</v>
      </c>
      <c r="AE2083" s="12">
        <v>3389.3178280331467</v>
      </c>
      <c r="AF2083" s="12">
        <v>5480.5321821881498</v>
      </c>
      <c r="AG2083" s="44">
        <v>1128.4755203370594</v>
      </c>
      <c r="AH2083" s="45">
        <v>3330.6570831338609</v>
      </c>
      <c r="AI2083" s="12">
        <v>0</v>
      </c>
      <c r="AJ2083" s="12">
        <v>-50.190166803887863</v>
      </c>
      <c r="AK2083" s="12">
        <v>49.969331051118807</v>
      </c>
      <c r="AL2083" s="12">
        <v>107.4144803669604</v>
      </c>
      <c r="AM2083" s="44">
        <v>140.00007742556787</v>
      </c>
      <c r="AN2083" s="45">
        <v>89.999999827974563</v>
      </c>
      <c r="AO2083" s="12">
        <v>0</v>
      </c>
      <c r="AP2083" s="12">
        <v>-2154.1692826623271</v>
      </c>
      <c r="AQ2083" s="12">
        <v>6176.1478667405408</v>
      </c>
      <c r="AR2083" s="12">
        <v>8433.0423262993463</v>
      </c>
      <c r="AS2083" s="44">
        <v>6665.775695127717</v>
      </c>
      <c r="AT2083" s="45">
        <v>5655.5692357619282</v>
      </c>
      <c r="AU2083" s="12">
        <v>0</v>
      </c>
      <c r="AV2083" s="12">
        <v>11310.181931627916</v>
      </c>
      <c r="AW2083" s="12">
        <v>20555.385605715634</v>
      </c>
      <c r="AX2083" s="12">
        <v>17575.652404082655</v>
      </c>
      <c r="AY2083" s="44">
        <v>12155.882488698904</v>
      </c>
      <c r="AZ2083" s="45">
        <v>11117.967086153505</v>
      </c>
      <c r="BA2083" s="12">
        <v>0</v>
      </c>
      <c r="BB2083" s="12">
        <v>5550.3273068060953</v>
      </c>
      <c r="BC2083" s="12">
        <v>8356.1488284028183</v>
      </c>
      <c r="BD2083" s="12">
        <v>6792.8179790761706</v>
      </c>
      <c r="BE2083" s="44">
        <v>5801.3123133633644</v>
      </c>
      <c r="BF2083" s="45">
        <v>5655.569245761928</v>
      </c>
      <c r="BG2083" s="12">
        <v>0</v>
      </c>
      <c r="BH2083" s="12">
        <v>20554.179550690998</v>
      </c>
      <c r="BI2083" s="12">
        <v>17960.184043876001</v>
      </c>
      <c r="BJ2083" s="12">
        <v>12346.321941128885</v>
      </c>
      <c r="BK2083" s="44">
        <v>11430.513574567249</v>
      </c>
      <c r="BL2083" s="45">
        <v>7787.3100030196447</v>
      </c>
      <c r="BM2083" s="12">
        <v>0</v>
      </c>
      <c r="BN2083" s="12">
        <v>0</v>
      </c>
      <c r="BO2083" s="12">
        <v>100.15949785500666</v>
      </c>
      <c r="BP2083" s="12">
        <v>57.44514931584159</v>
      </c>
      <c r="BQ2083" s="48">
        <v>32.585597058607476</v>
      </c>
      <c r="BR2083" s="49">
        <v>50.000077597593318</v>
      </c>
      <c r="BS2083" s="13">
        <v>0</v>
      </c>
      <c r="BT2083" s="12">
        <v>357.77219497372681</v>
      </c>
      <c r="BV2083" s="14">
        <f>Таблица1[[#This Row],[Lкан_леб,мм]]</f>
        <v>57972.227805026268</v>
      </c>
      <c r="BW2083" s="50">
        <f>Таблица1[[#This Row],[угол обхв4]]+Таблица1[[#This Row],[Lдуг 3,мм]]</f>
        <v>12033.734236652166</v>
      </c>
      <c r="BX2083" s="54">
        <f>Таблица1[[#This Row],[угол обхв5]]+Таблица1[[#This Row],[Y5, мм]]</f>
        <v>58685.457915029605</v>
      </c>
      <c r="BY2083" s="14">
        <f>Таблица1[[#This Row],[угол обхв6]]+Таблица1[[#This Row],[Lдуг 4,мм]]</f>
        <v>15423.052064685313</v>
      </c>
      <c r="BZ2083" s="14">
        <f>Таблица1[[#This Row],[Т1]]+Таблица1[[#This Row],[X6, мм]]</f>
        <v>59094.521568932978</v>
      </c>
      <c r="CA2083" s="14">
        <f>Таблица1[[#This Row],[Т2]]+Таблица1[[#This Row],[Lдуг 5,мм]]</f>
        <v>20903.584246873463</v>
      </c>
      <c r="CB2083" s="14">
        <f>Таблица1[[#This Row],[Т3]]+Таблица1[[#This Row],[Y6, мм]]</f>
        <v>59326.56175955254</v>
      </c>
      <c r="CC2083" s="14">
        <f>Таблица1[[#This Row],[Т4]]+Таблица1[[#This Row],[Lдуг 6,мм]]</f>
        <v>22032.059767210521</v>
      </c>
      <c r="CD2083" s="14">
        <f>Таблица1[[#This Row],[Т5]]+Таблица1[[#This Row],[Lдуг 1,мм]]</f>
        <v>59682.609479527448</v>
      </c>
      <c r="CE2083" s="14">
        <f>Таблица1[[#This Row],[Т6]]+Таблица1[[#This Row],[Lпрям1, мм]]</f>
        <v>25362.716850344383</v>
      </c>
      <c r="CF2083" s="15">
        <f>Таблица1[[#This Row],[Т7]]+Таблица1[[#This Row],[Lдуг 2,мм]]</f>
        <v>59682.609479527448</v>
      </c>
      <c r="CG2083" s="14">
        <f>Таблица1[[#This Row],[Т8]]+Таблица1[[#This Row],[Lпрям2, мм]]</f>
        <v>25362.716850344383</v>
      </c>
      <c r="CH2083" s="14">
        <f>Таблица1[[#This Row],[Т9]]-Таблица1[[#This Row],[Т9]]</f>
        <v>0</v>
      </c>
      <c r="CI2083" s="50">
        <f>Таблица1[[#This Row],[Т9]]-Таблица1[[#This Row],[Т8]]</f>
        <v>34319.892629183065</v>
      </c>
      <c r="CJ2083" s="54">
        <f>Таблица1[[#This Row],[Т9]]-Таблица1[[#This Row],[Т7]]</f>
        <v>0</v>
      </c>
      <c r="CK2083" s="14">
        <f>Таблица1[[#This Row],[Т9]]-Таблица1[[#This Row],[Т6]]</f>
        <v>37650.549712316926</v>
      </c>
      <c r="CL2083" s="14">
        <f>Таблица1[[#This Row],[Т9]]-Таблица1[[#This Row],[Т5]]</f>
        <v>356.04771997490752</v>
      </c>
      <c r="CM2083" s="14">
        <f>Таблица1[[#This Row],[Т9]]-Таблица1[[#This Row],[Т4]]</f>
        <v>38779.025232653985</v>
      </c>
      <c r="CN2083" s="14">
        <f>Таблица1[[#This Row],[Т9]]-Таблица1[[#This Row],[Т3]]</f>
        <v>588.08791059446958</v>
      </c>
      <c r="CO2083" s="14">
        <f>Таблица1[[#This Row],[Т9]]-Таблица1[[#This Row],[Т2]]</f>
        <v>44259.557414842136</v>
      </c>
      <c r="CP2083" s="14">
        <f>Таблица1[[#This Row],[Т9]]-Таблица1[[#This Row],[Т1]]</f>
        <v>997.15156449784263</v>
      </c>
      <c r="CQ2083" s="14">
        <f>Таблица1[[#This Row],[Т9]]-Таблица1[[#This Row],[угол обхв6]]</f>
        <v>47648.875242875278</v>
      </c>
      <c r="CR2083" s="14">
        <f>Таблица1[[#This Row],[Т9]]-Таблица1[[#This Row],[угол обхв5]]</f>
        <v>1710.3816745011791</v>
      </c>
      <c r="CS2083" s="14">
        <f>Таблица1[[#This Row],[Т9]]-Таблица1[[#This Row],[угол обхв4]]</f>
        <v>59682.609479527448</v>
      </c>
      <c r="CT2083" s="14">
        <f>Таблица1[[#This Row],[Lкан_прям, мм]]+Таблица1[[#This Row],[Lкан_дуг, мм]]+Таблица1[[#This Row],[Lкан_леб,мм]]</f>
        <v>85045.326329871838</v>
      </c>
      <c r="CU2083" s="16">
        <f>Таблица1[[#This Row],[Lкан_леб,мм]]</f>
        <v>57972.227805026268</v>
      </c>
      <c r="CV2083" s="14">
        <f>2534431-(Таблица1[[#This Row],[Т23]]+Таблица1[[#This Row],[угол обхв3]])</f>
        <v>2449027.9014751543</v>
      </c>
      <c r="CW2083" s="50">
        <f>SUM(X2083:AC2083,AD2083:AI2083)-Таблица1[[#This Row],[lподв_min, мм]]</f>
        <v>23742.441440486717</v>
      </c>
      <c r="CX2083" s="17">
        <f>CW2522-Таблица1[[#This Row],[Суммарная длина каната]]</f>
        <v>-2426271.5942144594</v>
      </c>
    </row>
    <row r="2084" spans="1:102" x14ac:dyDescent="0.25">
      <c r="A2084" s="21">
        <v>2083</v>
      </c>
      <c r="B2084" s="10">
        <v>54.060816326530599</v>
      </c>
      <c r="C2084" s="10">
        <v>29.148163265306128</v>
      </c>
      <c r="D2084" s="11">
        <v>6451.8725581958597</v>
      </c>
      <c r="E2084" s="11">
        <v>11103.167936096006</v>
      </c>
      <c r="F2084" s="11">
        <v>5629.4785813189437</v>
      </c>
      <c r="G2084" s="11">
        <v>11469.988255593946</v>
      </c>
      <c r="H2084" s="11">
        <v>6043.8720681958603</v>
      </c>
      <c r="I2084" s="11">
        <v>7731.9484223747841</v>
      </c>
      <c r="J2084" s="11">
        <v>3371.2195137212229</v>
      </c>
      <c r="K2084" s="11">
        <v>25400.943236854924</v>
      </c>
      <c r="L2084" s="11">
        <v>1672.1552879906435</v>
      </c>
      <c r="M2084" s="11">
        <v>57972.227805026268</v>
      </c>
      <c r="N2084" s="11">
        <v>5863.7421582900515</v>
      </c>
      <c r="O2084" s="11">
        <v>20292.961000681073</v>
      </c>
      <c r="P2084" s="43">
        <v>8121.7494094649965</v>
      </c>
      <c r="Q2084" s="11">
        <v>17768.471177629392</v>
      </c>
      <c r="R2084" s="11">
        <v>6728.2084602195573</v>
      </c>
      <c r="S2084" s="11">
        <v>12468.067738005566</v>
      </c>
      <c r="T2084" s="11">
        <v>6451.8725581958597</v>
      </c>
      <c r="U2084" s="11">
        <v>11103.167936096006</v>
      </c>
      <c r="V2084" s="11">
        <v>5578.6423644386705</v>
      </c>
      <c r="W2084" s="11">
        <v>11339.081116547592</v>
      </c>
      <c r="X2084" s="12">
        <v>0</v>
      </c>
      <c r="Y2084" s="12">
        <v>700.55421758583634</v>
      </c>
      <c r="Z2084" s="12">
        <v>402.62635307297609</v>
      </c>
      <c r="AA2084" s="44">
        <v>232.04019061955844</v>
      </c>
      <c r="AB2084" s="45">
        <v>336.93452671227271</v>
      </c>
      <c r="AC2084" s="12">
        <v>0</v>
      </c>
      <c r="AD2084" s="12">
        <v>12033.734236652166</v>
      </c>
      <c r="AE2084" s="12">
        <v>3386.9817851665694</v>
      </c>
      <c r="AF2084" s="12">
        <v>5480.5321821881498</v>
      </c>
      <c r="AG2084" s="44">
        <v>1128.4755203370623</v>
      </c>
      <c r="AH2084" s="45">
        <v>3371.2195125109765</v>
      </c>
      <c r="AI2084" s="12">
        <v>0</v>
      </c>
      <c r="AJ2084" s="12">
        <v>-50.190166803887863</v>
      </c>
      <c r="AK2084" s="12">
        <v>48.189244930813061</v>
      </c>
      <c r="AL2084" s="12">
        <v>104.73039873430736</v>
      </c>
      <c r="AM2084" s="44">
        <v>137.31599579291475</v>
      </c>
      <c r="AN2084" s="45">
        <v>89.999999830044345</v>
      </c>
      <c r="AO2084" s="12">
        <v>0</v>
      </c>
      <c r="AP2084" s="12">
        <v>-2154.1692826623271</v>
      </c>
      <c r="AQ2084" s="12">
        <v>6167.8453135877799</v>
      </c>
      <c r="AR2084" s="12">
        <v>8516.33966666573</v>
      </c>
      <c r="AS2084" s="44">
        <v>7004.813884197808</v>
      </c>
      <c r="AT2084" s="45">
        <v>6043.8725581958597</v>
      </c>
      <c r="AU2084" s="12">
        <v>0</v>
      </c>
      <c r="AV2084" s="12">
        <v>11310.181931627916</v>
      </c>
      <c r="AW2084" s="12">
        <v>20564.963336954064</v>
      </c>
      <c r="AX2084" s="12">
        <v>17664.728568628761</v>
      </c>
      <c r="AY2084" s="44">
        <v>12168.145349001657</v>
      </c>
      <c r="AZ2084" s="45">
        <v>11103.167934885761</v>
      </c>
      <c r="BA2084" s="12">
        <v>0</v>
      </c>
      <c r="BB2084" s="12">
        <v>5550.3273068060953</v>
      </c>
      <c r="BC2084" s="12">
        <v>8425.8525647627248</v>
      </c>
      <c r="BD2084" s="12">
        <v>7122.7987174202917</v>
      </c>
      <c r="BE2084" s="44">
        <v>6175.2671342176091</v>
      </c>
      <c r="BF2084" s="45">
        <v>6043.8725681958595</v>
      </c>
      <c r="BG2084" s="12">
        <v>0</v>
      </c>
      <c r="BH2084" s="12">
        <v>20554.179550690998</v>
      </c>
      <c r="BI2084" s="12">
        <v>18040.473513902387</v>
      </c>
      <c r="BJ2084" s="12">
        <v>12364.32512900493</v>
      </c>
      <c r="BK2084" s="44">
        <v>11403.090325099914</v>
      </c>
      <c r="BL2084" s="45">
        <v>7731.9484223747859</v>
      </c>
      <c r="BM2084" s="12">
        <v>0</v>
      </c>
      <c r="BN2084" s="12">
        <v>0</v>
      </c>
      <c r="BO2084" s="12">
        <v>98.379411734700923</v>
      </c>
      <c r="BP2084" s="12">
        <v>56.541153803494304</v>
      </c>
      <c r="BQ2084" s="48">
        <v>32.585597058607384</v>
      </c>
      <c r="BR2084" s="49">
        <v>47.315995962870396</v>
      </c>
      <c r="BS2084" s="13">
        <v>0</v>
      </c>
      <c r="BT2084" s="12">
        <v>357.77219497372681</v>
      </c>
      <c r="BV2084" s="14">
        <f>Таблица1[[#This Row],[Lкан_леб,мм]]</f>
        <v>57972.227805026268</v>
      </c>
      <c r="BW2084" s="50">
        <f>Таблица1[[#This Row],[угол обхв4]]+Таблица1[[#This Row],[Lдуг 3,мм]]</f>
        <v>12033.734236652166</v>
      </c>
      <c r="BX2084" s="54">
        <f>Таблица1[[#This Row],[угол обхв5]]+Таблица1[[#This Row],[Y5, мм]]</f>
        <v>58672.782022612104</v>
      </c>
      <c r="BY2084" s="14">
        <f>Таблица1[[#This Row],[угол обхв6]]+Таблица1[[#This Row],[Lдуг 4,мм]]</f>
        <v>15420.716021818735</v>
      </c>
      <c r="BZ2084" s="14">
        <f>Таблица1[[#This Row],[Т1]]+Таблица1[[#This Row],[X6, мм]]</f>
        <v>59075.408375685081</v>
      </c>
      <c r="CA2084" s="14">
        <f>Таблица1[[#This Row],[Т2]]+Таблица1[[#This Row],[Lдуг 5,мм]]</f>
        <v>20901.248204006886</v>
      </c>
      <c r="CB2084" s="14">
        <f>Таблица1[[#This Row],[Т3]]+Таблица1[[#This Row],[Y6, мм]]</f>
        <v>59307.448566304643</v>
      </c>
      <c r="CC2084" s="14">
        <f>Таблица1[[#This Row],[Т4]]+Таблица1[[#This Row],[Lдуг 6,мм]]</f>
        <v>22029.723724343949</v>
      </c>
      <c r="CD2084" s="14">
        <f>Таблица1[[#This Row],[Т5]]+Таблица1[[#This Row],[Lдуг 1,мм]]</f>
        <v>59644.383093016913</v>
      </c>
      <c r="CE2084" s="14">
        <f>Таблица1[[#This Row],[Т6]]+Таблица1[[#This Row],[Lпрям1, мм]]</f>
        <v>25400.943236854924</v>
      </c>
      <c r="CF2084" s="15">
        <f>Таблица1[[#This Row],[Т7]]+Таблица1[[#This Row],[Lдуг 2,мм]]</f>
        <v>59644.383093016913</v>
      </c>
      <c r="CG2084" s="14">
        <f>Таблица1[[#This Row],[Т8]]+Таблица1[[#This Row],[Lпрям2, мм]]</f>
        <v>25400.943236854924</v>
      </c>
      <c r="CH2084" s="14">
        <f>Таблица1[[#This Row],[Т9]]-Таблица1[[#This Row],[Т9]]</f>
        <v>0</v>
      </c>
      <c r="CI2084" s="50">
        <f>Таблица1[[#This Row],[Т9]]-Таблица1[[#This Row],[Т8]]</f>
        <v>34243.439856161989</v>
      </c>
      <c r="CJ2084" s="54">
        <f>Таблица1[[#This Row],[Т9]]-Таблица1[[#This Row],[Т7]]</f>
        <v>0</v>
      </c>
      <c r="CK2084" s="14">
        <f>Таблица1[[#This Row],[Т9]]-Таблица1[[#This Row],[Т6]]</f>
        <v>37614.659368672961</v>
      </c>
      <c r="CL2084" s="14">
        <f>Таблица1[[#This Row],[Т9]]-Таблица1[[#This Row],[Т5]]</f>
        <v>336.93452671226987</v>
      </c>
      <c r="CM2084" s="14">
        <f>Таблица1[[#This Row],[Т9]]-Таблица1[[#This Row],[Т4]]</f>
        <v>38743.134889010027</v>
      </c>
      <c r="CN2084" s="14">
        <f>Таблица1[[#This Row],[Т9]]-Таблица1[[#This Row],[Т3]]</f>
        <v>568.97471733183193</v>
      </c>
      <c r="CO2084" s="14">
        <f>Таблица1[[#This Row],[Т9]]-Таблица1[[#This Row],[Т2]]</f>
        <v>44223.667071198179</v>
      </c>
      <c r="CP2084" s="14">
        <f>Таблица1[[#This Row],[Т9]]-Таблица1[[#This Row],[Т1]]</f>
        <v>971.60107040480943</v>
      </c>
      <c r="CQ2084" s="14">
        <f>Таблица1[[#This Row],[Т9]]-Таблица1[[#This Row],[угол обхв6]]</f>
        <v>47610.648856364744</v>
      </c>
      <c r="CR2084" s="14">
        <f>Таблица1[[#This Row],[Т9]]-Таблица1[[#This Row],[угол обхв5]]</f>
        <v>1672.1552879906449</v>
      </c>
      <c r="CS2084" s="14">
        <f>Таблица1[[#This Row],[Т9]]-Таблица1[[#This Row],[угол обхв4]]</f>
        <v>59644.383093016913</v>
      </c>
      <c r="CT2084" s="14">
        <f>Таблица1[[#This Row],[Lкан_прям, мм]]+Таблица1[[#This Row],[Lкан_дуг, мм]]+Таблица1[[#This Row],[Lкан_леб,мм]]</f>
        <v>85045.326329871838</v>
      </c>
      <c r="CU2084" s="16">
        <f>Таблица1[[#This Row],[Lкан_леб,мм]]</f>
        <v>57972.227805026268</v>
      </c>
      <c r="CV2084" s="14">
        <f>2534431-(Таблица1[[#This Row],[Т23]]+Таблица1[[#This Row],[угол обхв3]])</f>
        <v>2449027.9014751543</v>
      </c>
      <c r="CW2084" s="50">
        <f>SUM(X2084:AC2084,AD2084:AI2084)-Таблица1[[#This Row],[lподв_min, мм]]</f>
        <v>23701.879011124347</v>
      </c>
      <c r="CX2084" s="17">
        <f>CW2523-Таблица1[[#This Row],[Суммарная длина каната]]</f>
        <v>-2426309.1672315882</v>
      </c>
    </row>
    <row r="2085" spans="1:102" x14ac:dyDescent="0.25">
      <c r="A2085" s="21">
        <v>2084</v>
      </c>
      <c r="B2085" s="10">
        <v>54.060816326530599</v>
      </c>
      <c r="C2085" s="10">
        <v>31.832244897959189</v>
      </c>
      <c r="D2085" s="11">
        <v>6840.4429107448805</v>
      </c>
      <c r="E2085" s="11">
        <v>11106.568849479676</v>
      </c>
      <c r="F2085" s="11">
        <v>6001.7733598033992</v>
      </c>
      <c r="G2085" s="11">
        <v>11434.47490969146</v>
      </c>
      <c r="H2085" s="11">
        <v>6432.442420744881</v>
      </c>
      <c r="I2085" s="11">
        <v>7693.127057001102</v>
      </c>
      <c r="J2085" s="11">
        <v>3413.441792478573</v>
      </c>
      <c r="K2085" s="11">
        <v>25439.169623365684</v>
      </c>
      <c r="L2085" s="11">
        <v>1633.9289014798801</v>
      </c>
      <c r="M2085" s="11">
        <v>57972.227805026268</v>
      </c>
      <c r="N2085" s="11">
        <v>5863.7421582900515</v>
      </c>
      <c r="O2085" s="11">
        <v>20292.961000681073</v>
      </c>
      <c r="P2085" s="43">
        <v>8196.3587651183661</v>
      </c>
      <c r="Q2085" s="11">
        <v>17842.758291282706</v>
      </c>
      <c r="R2085" s="11">
        <v>7052.5588547964535</v>
      </c>
      <c r="S2085" s="11">
        <v>12482.91176688039</v>
      </c>
      <c r="T2085" s="11">
        <v>6840.4429107448805</v>
      </c>
      <c r="U2085" s="11">
        <v>11106.568849479676</v>
      </c>
      <c r="V2085" s="11">
        <v>5957.1231552937797</v>
      </c>
      <c r="W2085" s="11">
        <v>11301.330780127857</v>
      </c>
      <c r="X2085" s="12">
        <v>0</v>
      </c>
      <c r="Y2085" s="12">
        <v>687.87248666792277</v>
      </c>
      <c r="Z2085" s="12">
        <v>396.19489074299264</v>
      </c>
      <c r="AA2085" s="44">
        <v>232.04019061955887</v>
      </c>
      <c r="AB2085" s="45">
        <v>317.82133344940587</v>
      </c>
      <c r="AC2085" s="12">
        <v>0</v>
      </c>
      <c r="AD2085" s="12">
        <v>12033.734236652166</v>
      </c>
      <c r="AE2085" s="12">
        <v>3382.9858929050142</v>
      </c>
      <c r="AF2085" s="12">
        <v>5480.5321821881498</v>
      </c>
      <c r="AG2085" s="44">
        <v>1128.4755203370601</v>
      </c>
      <c r="AH2085" s="45">
        <v>3413.4417912832964</v>
      </c>
      <c r="AI2085" s="12">
        <v>0</v>
      </c>
      <c r="AJ2085" s="12">
        <v>-50.190166803887863</v>
      </c>
      <c r="AK2085" s="12">
        <v>46.408338905036054</v>
      </c>
      <c r="AL2085" s="12">
        <v>102.0463171016543</v>
      </c>
      <c r="AM2085" s="44">
        <v>134.63191416026174</v>
      </c>
      <c r="AN2085" s="45">
        <v>89.999999832146599</v>
      </c>
      <c r="AO2085" s="12">
        <v>0</v>
      </c>
      <c r="AP2085" s="12">
        <v>-2154.1692826623271</v>
      </c>
      <c r="AQ2085" s="12">
        <v>6159.2452248358277</v>
      </c>
      <c r="AR2085" s="12">
        <v>8595.3742820901207</v>
      </c>
      <c r="AS2085" s="44">
        <v>7342.9058659536031</v>
      </c>
      <c r="AT2085" s="45">
        <v>6432.4429107448805</v>
      </c>
      <c r="AU2085" s="12">
        <v>0</v>
      </c>
      <c r="AV2085" s="12">
        <v>11310.181931627916</v>
      </c>
      <c r="AW2085" s="12">
        <v>20574.282769589987</v>
      </c>
      <c r="AX2085" s="12">
        <v>17757.607735114452</v>
      </c>
      <c r="AY2085" s="44">
        <v>12196.27155143233</v>
      </c>
      <c r="AZ2085" s="45">
        <v>11106.5688482844</v>
      </c>
      <c r="BA2085" s="12">
        <v>0</v>
      </c>
      <c r="BB2085" s="12">
        <v>5550.3273068060953</v>
      </c>
      <c r="BC2085" s="12">
        <v>8491.8618316641441</v>
      </c>
      <c r="BD2085" s="12">
        <v>7451.574371768208</v>
      </c>
      <c r="BE2085" s="44">
        <v>6550.0958995877309</v>
      </c>
      <c r="BF2085" s="45">
        <v>6432.4429207448802</v>
      </c>
      <c r="BG2085" s="12">
        <v>0</v>
      </c>
      <c r="BH2085" s="12">
        <v>20554.179550690998</v>
      </c>
      <c r="BI2085" s="12">
        <v>18124.080060191623</v>
      </c>
      <c r="BJ2085" s="12">
        <v>12397.761210712135</v>
      </c>
      <c r="BK2085" s="44">
        <v>11393.209064927734</v>
      </c>
      <c r="BL2085" s="45">
        <v>7693.1270570011038</v>
      </c>
      <c r="BM2085" s="12">
        <v>0</v>
      </c>
      <c r="BN2085" s="12">
        <v>0</v>
      </c>
      <c r="BO2085" s="12">
        <v>96.598505708923923</v>
      </c>
      <c r="BP2085" s="12">
        <v>55.637978196618242</v>
      </c>
      <c r="BQ2085" s="48">
        <v>32.585597058607448</v>
      </c>
      <c r="BR2085" s="49">
        <v>44.631914328115137</v>
      </c>
      <c r="BS2085" s="13">
        <v>0</v>
      </c>
      <c r="BT2085" s="12">
        <v>357.77219497372681</v>
      </c>
      <c r="BV2085" s="14">
        <f>Таблица1[[#This Row],[Lкан_леб,мм]]</f>
        <v>57972.227805026268</v>
      </c>
      <c r="BW2085" s="50">
        <f>Таблица1[[#This Row],[угол обхв4]]+Таблица1[[#This Row],[Lдуг 3,мм]]</f>
        <v>12033.734236652166</v>
      </c>
      <c r="BX2085" s="54">
        <f>Таблица1[[#This Row],[угол обхв5]]+Таблица1[[#This Row],[Y5, мм]]</f>
        <v>58660.100291694194</v>
      </c>
      <c r="BY2085" s="14">
        <f>Таблица1[[#This Row],[угол обхв6]]+Таблица1[[#This Row],[Lдуг 4,мм]]</f>
        <v>15416.720129557179</v>
      </c>
      <c r="BZ2085" s="14">
        <f>Таблица1[[#This Row],[Т1]]+Таблица1[[#This Row],[X6, мм]]</f>
        <v>59056.295182437185</v>
      </c>
      <c r="CA2085" s="14">
        <f>Таблица1[[#This Row],[Т2]]+Таблица1[[#This Row],[Lдуг 5,мм]]</f>
        <v>20897.252311745331</v>
      </c>
      <c r="CB2085" s="14">
        <f>Таблица1[[#This Row],[Т3]]+Таблица1[[#This Row],[Y6, мм]]</f>
        <v>59288.335373056747</v>
      </c>
      <c r="CC2085" s="14">
        <f>Таблица1[[#This Row],[Т4]]+Таблица1[[#This Row],[Lдуг 6,мм]]</f>
        <v>22025.72783208239</v>
      </c>
      <c r="CD2085" s="14">
        <f>Таблица1[[#This Row],[Т5]]+Таблица1[[#This Row],[Lдуг 1,мм]]</f>
        <v>59606.156706506154</v>
      </c>
      <c r="CE2085" s="14">
        <f>Таблица1[[#This Row],[Т6]]+Таблица1[[#This Row],[Lпрям1, мм]]</f>
        <v>25439.169623365688</v>
      </c>
      <c r="CF2085" s="15">
        <f>Таблица1[[#This Row],[Т7]]+Таблица1[[#This Row],[Lдуг 2,мм]]</f>
        <v>59606.156706506154</v>
      </c>
      <c r="CG2085" s="14">
        <f>Таблица1[[#This Row],[Т8]]+Таблица1[[#This Row],[Lпрям2, мм]]</f>
        <v>25439.169623365688</v>
      </c>
      <c r="CH2085" s="14">
        <f>Таблица1[[#This Row],[Т9]]-Таблица1[[#This Row],[Т9]]</f>
        <v>0</v>
      </c>
      <c r="CI2085" s="50">
        <f>Таблица1[[#This Row],[Т9]]-Таблица1[[#This Row],[Т8]]</f>
        <v>34166.98708314047</v>
      </c>
      <c r="CJ2085" s="54">
        <f>Таблица1[[#This Row],[Т9]]-Таблица1[[#This Row],[Т7]]</f>
        <v>0</v>
      </c>
      <c r="CK2085" s="14">
        <f>Таблица1[[#This Row],[Т9]]-Таблица1[[#This Row],[Т6]]</f>
        <v>37580.428874423764</v>
      </c>
      <c r="CL2085" s="14">
        <f>Таблица1[[#This Row],[Т9]]-Таблица1[[#This Row],[Т5]]</f>
        <v>317.82133344940667</v>
      </c>
      <c r="CM2085" s="14">
        <f>Таблица1[[#This Row],[Т9]]-Таблица1[[#This Row],[Т4]]</f>
        <v>38708.904394760822</v>
      </c>
      <c r="CN2085" s="14">
        <f>Таблица1[[#This Row],[Т9]]-Таблица1[[#This Row],[Т3]]</f>
        <v>549.86152406896872</v>
      </c>
      <c r="CO2085" s="14">
        <f>Таблица1[[#This Row],[Т9]]-Таблица1[[#This Row],[Т2]]</f>
        <v>44189.436576948974</v>
      </c>
      <c r="CP2085" s="14">
        <f>Таблица1[[#This Row],[Т9]]-Таблица1[[#This Row],[Т1]]</f>
        <v>946.05641481195926</v>
      </c>
      <c r="CQ2085" s="14">
        <f>Таблица1[[#This Row],[Т9]]-Таблица1[[#This Row],[угол обхв6]]</f>
        <v>47572.422469853991</v>
      </c>
      <c r="CR2085" s="14">
        <f>Таблица1[[#This Row],[Т9]]-Таблица1[[#This Row],[угол обхв5]]</f>
        <v>1633.9289014798851</v>
      </c>
      <c r="CS2085" s="14">
        <f>Таблица1[[#This Row],[Т9]]-Таблица1[[#This Row],[угол обхв4]]</f>
        <v>59606.156706506154</v>
      </c>
      <c r="CT2085" s="14">
        <f>Таблица1[[#This Row],[Lкан_прям, мм]]+Таблица1[[#This Row],[Lкан_дуг, мм]]+Таблица1[[#This Row],[Lкан_леб,мм]]</f>
        <v>85045.326329871838</v>
      </c>
      <c r="CU2085" s="16">
        <f>Таблица1[[#This Row],[Lкан_леб,мм]]</f>
        <v>57972.227805026268</v>
      </c>
      <c r="CV2085" s="14">
        <f>2534431-(Таблица1[[#This Row],[Т23]]+Таблица1[[#This Row],[угол обхв3]])</f>
        <v>2449027.9014751543</v>
      </c>
      <c r="CW2085" s="50">
        <f>SUM(X2085:AC2085,AD2085:AI2085)-Таблица1[[#This Row],[lподв_min, мм]]</f>
        <v>23659.656732366991</v>
      </c>
      <c r="CX2085" s="17">
        <f>CW2524-Таблица1[[#This Row],[Суммарная длина каната]]</f>
        <v>-2426348.0101078735</v>
      </c>
    </row>
    <row r="2086" spans="1:102" x14ac:dyDescent="0.25">
      <c r="A2086" s="21">
        <v>2085</v>
      </c>
      <c r="B2086" s="10">
        <v>54.060816326530599</v>
      </c>
      <c r="C2086" s="10">
        <v>34.516326530612247</v>
      </c>
      <c r="D2086" s="11">
        <v>7228.4277109133545</v>
      </c>
      <c r="E2086" s="11">
        <v>11128.162365407894</v>
      </c>
      <c r="F2086" s="11">
        <v>6375.3227545513191</v>
      </c>
      <c r="G2086" s="11">
        <v>11416.434690528653</v>
      </c>
      <c r="H2086" s="11">
        <v>6820.4272209133542</v>
      </c>
      <c r="I2086" s="11">
        <v>7670.8413406821719</v>
      </c>
      <c r="J2086" s="11">
        <v>3457.3210247257211</v>
      </c>
      <c r="K2086" s="11">
        <v>25477.396009876651</v>
      </c>
      <c r="L2086" s="11">
        <v>1595.7025149689152</v>
      </c>
      <c r="M2086" s="11">
        <v>57972.227805026268</v>
      </c>
      <c r="N2086" s="11">
        <v>5863.7421582900515</v>
      </c>
      <c r="O2086" s="11">
        <v>20292.961000681073</v>
      </c>
      <c r="P2086" s="43">
        <v>8267.4074826302549</v>
      </c>
      <c r="Q2086" s="11">
        <v>17920.457782567184</v>
      </c>
      <c r="R2086" s="11">
        <v>7375.8582823265615</v>
      </c>
      <c r="S2086" s="11">
        <v>12512.92849245346</v>
      </c>
      <c r="T2086" s="11">
        <v>7228.4277109133545</v>
      </c>
      <c r="U2086" s="11">
        <v>11128.162365407894</v>
      </c>
      <c r="V2086" s="11">
        <v>6336.9565317570068</v>
      </c>
      <c r="W2086" s="11">
        <v>11281.345708933199</v>
      </c>
      <c r="X2086" s="12">
        <v>0</v>
      </c>
      <c r="Y2086" s="12">
        <v>675.18182734588561</v>
      </c>
      <c r="Z2086" s="12">
        <v>389.77235681713256</v>
      </c>
      <c r="AA2086" s="44">
        <v>232.04019061955862</v>
      </c>
      <c r="AB2086" s="45">
        <v>298.70814018633837</v>
      </c>
      <c r="AC2086" s="12">
        <v>0</v>
      </c>
      <c r="AD2086" s="12">
        <v>12033.734236652166</v>
      </c>
      <c r="AE2086" s="12">
        <v>3377.3330471536628</v>
      </c>
      <c r="AF2086" s="12">
        <v>5480.5321821881498</v>
      </c>
      <c r="AG2086" s="44">
        <v>1128.4755203370601</v>
      </c>
      <c r="AH2086" s="45">
        <v>3457.3210235456145</v>
      </c>
      <c r="AI2086" s="12">
        <v>0</v>
      </c>
      <c r="AJ2086" s="12">
        <v>-50.190166803887863</v>
      </c>
      <c r="AK2086" s="12">
        <v>44.626179056038296</v>
      </c>
      <c r="AL2086" s="12">
        <v>99.362235469001234</v>
      </c>
      <c r="AM2086" s="44">
        <v>131.94783252760865</v>
      </c>
      <c r="AN2086" s="45">
        <v>89.999999834276949</v>
      </c>
      <c r="AO2086" s="12">
        <v>0</v>
      </c>
      <c r="AP2086" s="12">
        <v>-2154.1692826623271</v>
      </c>
      <c r="AQ2086" s="12">
        <v>6150.3533095966295</v>
      </c>
      <c r="AR2086" s="12">
        <v>8669.972758596854</v>
      </c>
      <c r="AS2086" s="44">
        <v>7679.3098151280219</v>
      </c>
      <c r="AT2086" s="45">
        <v>6820.4277109133545</v>
      </c>
      <c r="AU2086" s="12">
        <v>0</v>
      </c>
      <c r="AV2086" s="12">
        <v>11310.181931627916</v>
      </c>
      <c r="AW2086" s="12">
        <v>20583.3367020521</v>
      </c>
      <c r="AX2086" s="12">
        <v>17854.086112511835</v>
      </c>
      <c r="AY2086" s="44">
        <v>12240.199382821862</v>
      </c>
      <c r="AZ2086" s="45">
        <v>11128.162364227788</v>
      </c>
      <c r="BA2086" s="12">
        <v>0</v>
      </c>
      <c r="BB2086" s="12">
        <v>5550.3273068060953</v>
      </c>
      <c r="BC2086" s="12">
        <v>8554.018633936832</v>
      </c>
      <c r="BD2086" s="12">
        <v>7778.4235582931597</v>
      </c>
      <c r="BE2086" s="44">
        <v>6924.9761781118941</v>
      </c>
      <c r="BF2086" s="45">
        <v>6820.4277209133543</v>
      </c>
      <c r="BG2086" s="12">
        <v>0</v>
      </c>
      <c r="BH2086" s="12">
        <v>20554.179550690998</v>
      </c>
      <c r="BI2086" s="12">
        <v>18210.833483938211</v>
      </c>
      <c r="BJ2086" s="12">
        <v>12446.556822398112</v>
      </c>
      <c r="BK2086" s="44">
        <v>11400.891475039492</v>
      </c>
      <c r="BL2086" s="45">
        <v>7670.8413406821737</v>
      </c>
      <c r="BM2086" s="12">
        <v>0</v>
      </c>
      <c r="BN2086" s="12">
        <v>0</v>
      </c>
      <c r="BO2086" s="12">
        <v>94.816345859926173</v>
      </c>
      <c r="BP2086" s="12">
        <v>54.736056412962931</v>
      </c>
      <c r="BQ2086" s="48">
        <v>32.585597058607412</v>
      </c>
      <c r="BR2086" s="49">
        <v>41.947832693331684</v>
      </c>
      <c r="BS2086" s="13">
        <v>0</v>
      </c>
      <c r="BT2086" s="12">
        <v>357.77219497372681</v>
      </c>
      <c r="BV2086" s="14">
        <f>Таблица1[[#This Row],[Lкан_леб,мм]]</f>
        <v>57972.227805026268</v>
      </c>
      <c r="BW2086" s="50">
        <f>Таблица1[[#This Row],[угол обхв4]]+Таблица1[[#This Row],[Lдуг 3,мм]]</f>
        <v>12033.734236652166</v>
      </c>
      <c r="BX2086" s="54">
        <f>Таблица1[[#This Row],[угол обхв5]]+Таблица1[[#This Row],[Y5, мм]]</f>
        <v>58647.409632372153</v>
      </c>
      <c r="BY2086" s="14">
        <f>Таблица1[[#This Row],[угол обхв6]]+Таблица1[[#This Row],[Lдуг 4,мм]]</f>
        <v>15411.067283805829</v>
      </c>
      <c r="BZ2086" s="14">
        <f>Таблица1[[#This Row],[Т1]]+Таблица1[[#This Row],[X6, мм]]</f>
        <v>59037.181989189288</v>
      </c>
      <c r="CA2086" s="14">
        <f>Таблица1[[#This Row],[Т2]]+Таблица1[[#This Row],[Lдуг 5,мм]]</f>
        <v>20891.599465993979</v>
      </c>
      <c r="CB2086" s="14">
        <f>Таблица1[[#This Row],[Т3]]+Таблица1[[#This Row],[Y6, мм]]</f>
        <v>59269.22217980885</v>
      </c>
      <c r="CC2086" s="14">
        <f>Таблица1[[#This Row],[Т4]]+Таблица1[[#This Row],[Lдуг 6,мм]]</f>
        <v>22020.074986331038</v>
      </c>
      <c r="CD2086" s="14">
        <f>Таблица1[[#This Row],[Т5]]+Таблица1[[#This Row],[Lдуг 1,мм]]</f>
        <v>59567.93031999519</v>
      </c>
      <c r="CE2086" s="14">
        <f>Таблица1[[#This Row],[Т6]]+Таблица1[[#This Row],[Lпрям1, мм]]</f>
        <v>25477.396009876651</v>
      </c>
      <c r="CF2086" s="15">
        <f>Таблица1[[#This Row],[Т7]]+Таблица1[[#This Row],[Lдуг 2,мм]]</f>
        <v>59567.93031999519</v>
      </c>
      <c r="CG2086" s="14">
        <f>Таблица1[[#This Row],[Т8]]+Таблица1[[#This Row],[Lпрям2, мм]]</f>
        <v>25477.396009876651</v>
      </c>
      <c r="CH2086" s="14">
        <f>Таблица1[[#This Row],[Т9]]-Таблица1[[#This Row],[Т9]]</f>
        <v>0</v>
      </c>
      <c r="CI2086" s="50">
        <f>Таблица1[[#This Row],[Т9]]-Таблица1[[#This Row],[Т8]]</f>
        <v>34090.534310118543</v>
      </c>
      <c r="CJ2086" s="54">
        <f>Таблица1[[#This Row],[Т9]]-Таблица1[[#This Row],[Т7]]</f>
        <v>0</v>
      </c>
      <c r="CK2086" s="14">
        <f>Таблица1[[#This Row],[Т9]]-Таблица1[[#This Row],[Т6]]</f>
        <v>37547.855333664149</v>
      </c>
      <c r="CL2086" s="14">
        <f>Таблица1[[#This Row],[Т9]]-Таблица1[[#This Row],[Т5]]</f>
        <v>298.70814018633973</v>
      </c>
      <c r="CM2086" s="14">
        <f>Таблица1[[#This Row],[Т9]]-Таблица1[[#This Row],[Т4]]</f>
        <v>38676.330854001208</v>
      </c>
      <c r="CN2086" s="14">
        <f>Таблица1[[#This Row],[Т9]]-Таблица1[[#This Row],[Т3]]</f>
        <v>530.74833080590179</v>
      </c>
      <c r="CO2086" s="14">
        <f>Таблица1[[#This Row],[Т9]]-Таблица1[[#This Row],[Т2]]</f>
        <v>44156.863036189359</v>
      </c>
      <c r="CP2086" s="14">
        <f>Таблица1[[#This Row],[Т9]]-Таблица1[[#This Row],[Т1]]</f>
        <v>920.52068762303679</v>
      </c>
      <c r="CQ2086" s="14">
        <f>Таблица1[[#This Row],[Т9]]-Таблица1[[#This Row],[угол обхв6]]</f>
        <v>47534.19608334302</v>
      </c>
      <c r="CR2086" s="14">
        <f>Таблица1[[#This Row],[Т9]]-Таблица1[[#This Row],[угол обхв5]]</f>
        <v>1595.7025149689216</v>
      </c>
      <c r="CS2086" s="14">
        <f>Таблица1[[#This Row],[Т9]]-Таблица1[[#This Row],[угол обхв4]]</f>
        <v>59567.93031999519</v>
      </c>
      <c r="CT2086" s="14">
        <f>Таблица1[[#This Row],[Lкан_прям, мм]]+Таблица1[[#This Row],[Lкан_дуг, мм]]+Таблица1[[#This Row],[Lкан_леб,мм]]</f>
        <v>85045.326329871838</v>
      </c>
      <c r="CU2086" s="16">
        <f>Таблица1[[#This Row],[Lкан_леб,мм]]</f>
        <v>57972.227805026268</v>
      </c>
      <c r="CV2086" s="14">
        <f>2534431-(Таблица1[[#This Row],[Т23]]+Таблица1[[#This Row],[угол обхв3]])</f>
        <v>2449027.9014751543</v>
      </c>
      <c r="CW2086" s="50">
        <f>SUM(X2086:AC2086,AD2086:AI2086)-Таблица1[[#This Row],[lподв_min, мм]]</f>
        <v>23615.777500119846</v>
      </c>
      <c r="CX2086" s="17">
        <f>CW2525-Таблица1[[#This Row],[Суммарная длина каната]]</f>
        <v>-2426388.0883777118</v>
      </c>
    </row>
    <row r="2087" spans="1:102" x14ac:dyDescent="0.25">
      <c r="A2087" s="21">
        <v>2086</v>
      </c>
      <c r="B2087" s="10">
        <v>54.060816326530599</v>
      </c>
      <c r="C2087" s="10">
        <v>37.200408163265308</v>
      </c>
      <c r="D2087" s="11">
        <v>7614.9756609966944</v>
      </c>
      <c r="E2087" s="11">
        <v>11167.901104420087</v>
      </c>
      <c r="F2087" s="11">
        <v>6749.3071413347407</v>
      </c>
      <c r="G2087" s="11">
        <v>11415.907181092172</v>
      </c>
      <c r="H2087" s="11">
        <v>7206.9751709966949</v>
      </c>
      <c r="I2087" s="11">
        <v>7665.0479963895068</v>
      </c>
      <c r="J2087" s="11">
        <v>3502.8531080305797</v>
      </c>
      <c r="K2087" s="11">
        <v>25515.622396387778</v>
      </c>
      <c r="L2087" s="11">
        <v>1557.4761284577821</v>
      </c>
      <c r="M2087" s="11">
        <v>57972.227805026268</v>
      </c>
      <c r="N2087" s="11">
        <v>5863.7421582900515</v>
      </c>
      <c r="O2087" s="11">
        <v>20292.961000681073</v>
      </c>
      <c r="P2087" s="43">
        <v>8334.7396703005106</v>
      </c>
      <c r="Q2087" s="11">
        <v>18001.399166972744</v>
      </c>
      <c r="R2087" s="11">
        <v>7697.3973746582651</v>
      </c>
      <c r="S2087" s="11">
        <v>12558.052053460187</v>
      </c>
      <c r="T2087" s="11">
        <v>7614.9756609966944</v>
      </c>
      <c r="U2087" s="11">
        <v>11167.901104420087</v>
      </c>
      <c r="V2087" s="11">
        <v>6717.3090815880578</v>
      </c>
      <c r="W2087" s="11">
        <v>11279.16975325163</v>
      </c>
      <c r="X2087" s="12">
        <v>0</v>
      </c>
      <c r="Y2087" s="12">
        <v>662.47911658210296</v>
      </c>
      <c r="Z2087" s="12">
        <v>383.36187433301797</v>
      </c>
      <c r="AA2087" s="44">
        <v>232.04019061955896</v>
      </c>
      <c r="AB2087" s="45">
        <v>279.59494692310204</v>
      </c>
      <c r="AC2087" s="12">
        <v>0</v>
      </c>
      <c r="AD2087" s="12">
        <v>12033.734236652166</v>
      </c>
      <c r="AE2087" s="12">
        <v>3370.0273503445865</v>
      </c>
      <c r="AF2087" s="12">
        <v>5480.5321821881498</v>
      </c>
      <c r="AG2087" s="44">
        <v>1128.4755203370614</v>
      </c>
      <c r="AH2087" s="45">
        <v>3502.853106865814</v>
      </c>
      <c r="AI2087" s="12">
        <v>0</v>
      </c>
      <c r="AJ2087" s="12">
        <v>-50.190166803887863</v>
      </c>
      <c r="AK2087" s="12">
        <v>42.842326813047755</v>
      </c>
      <c r="AL2087" s="12">
        <v>96.678153836348173</v>
      </c>
      <c r="AM2087" s="44">
        <v>129.26375089495565</v>
      </c>
      <c r="AN2087" s="45">
        <v>89.999999836431101</v>
      </c>
      <c r="AO2087" s="12">
        <v>0</v>
      </c>
      <c r="AP2087" s="12">
        <v>-2154.1692826623271</v>
      </c>
      <c r="AQ2087" s="12">
        <v>6141.1752859640446</v>
      </c>
      <c r="AR2087" s="12">
        <v>8739.9714157742528</v>
      </c>
      <c r="AS2087" s="44">
        <v>8013.2876102543942</v>
      </c>
      <c r="AT2087" s="45">
        <v>7206.9756609966944</v>
      </c>
      <c r="AU2087" s="12">
        <v>0</v>
      </c>
      <c r="AV2087" s="12">
        <v>11310.181931627916</v>
      </c>
      <c r="AW2087" s="12">
        <v>20592.117915475006</v>
      </c>
      <c r="AX2087" s="12">
        <v>17953.952012576468</v>
      </c>
      <c r="AY2087" s="44">
        <v>12299.832458822169</v>
      </c>
      <c r="AZ2087" s="45">
        <v>11167.901103255323</v>
      </c>
      <c r="BA2087" s="12">
        <v>0</v>
      </c>
      <c r="BB2087" s="12">
        <v>5550.3273068060953</v>
      </c>
      <c r="BC2087" s="12">
        <v>8612.1727979745028</v>
      </c>
      <c r="BD2087" s="12">
        <v>8102.6291201320073</v>
      </c>
      <c r="BE2087" s="44">
        <v>7299.0854254005662</v>
      </c>
      <c r="BF2087" s="45">
        <v>7206.9756709966941</v>
      </c>
      <c r="BG2087" s="12">
        <v>0</v>
      </c>
      <c r="BH2087" s="12">
        <v>20554.179550690998</v>
      </c>
      <c r="BI2087" s="12">
        <v>18300.556081766677</v>
      </c>
      <c r="BJ2087" s="12">
        <v>12510.604899063912</v>
      </c>
      <c r="BK2087" s="44">
        <v>11426.120699058105</v>
      </c>
      <c r="BL2087" s="45">
        <v>7665.0479963895086</v>
      </c>
      <c r="BM2087" s="12">
        <v>0</v>
      </c>
      <c r="BN2087" s="12">
        <v>0</v>
      </c>
      <c r="BO2087" s="12">
        <v>93.032493616935625</v>
      </c>
      <c r="BP2087" s="12">
        <v>53.835827023300425</v>
      </c>
      <c r="BQ2087" s="48">
        <v>32.585597058607462</v>
      </c>
      <c r="BR2087" s="49">
        <v>39.263751058524534</v>
      </c>
      <c r="BS2087" s="13">
        <v>0</v>
      </c>
      <c r="BT2087" s="12">
        <v>357.77219497372681</v>
      </c>
      <c r="BV2087" s="14">
        <f>Таблица1[[#This Row],[Lкан_леб,мм]]</f>
        <v>57972.227805026268</v>
      </c>
      <c r="BW2087" s="50">
        <f>Таблица1[[#This Row],[угол обхв4]]+Таблица1[[#This Row],[Lдуг 3,мм]]</f>
        <v>12033.734236652166</v>
      </c>
      <c r="BX2087" s="54">
        <f>Таблица1[[#This Row],[угол обхв5]]+Таблица1[[#This Row],[Y5, мм]]</f>
        <v>58634.706921608369</v>
      </c>
      <c r="BY2087" s="14">
        <f>Таблица1[[#This Row],[угол обхв6]]+Таблица1[[#This Row],[Lдуг 4,мм]]</f>
        <v>15403.761586996752</v>
      </c>
      <c r="BZ2087" s="14">
        <f>Таблица1[[#This Row],[Т1]]+Таблица1[[#This Row],[X6, мм]]</f>
        <v>59018.068795941384</v>
      </c>
      <c r="CA2087" s="14">
        <f>Таблица1[[#This Row],[Т2]]+Таблица1[[#This Row],[Lдуг 5,мм]]</f>
        <v>20884.2937691849</v>
      </c>
      <c r="CB2087" s="14">
        <f>Таблица1[[#This Row],[Т3]]+Таблица1[[#This Row],[Y6, мм]]</f>
        <v>59250.108986560947</v>
      </c>
      <c r="CC2087" s="14">
        <f>Таблица1[[#This Row],[Т4]]+Таблица1[[#This Row],[Lдуг 6,мм]]</f>
        <v>22012.769289521962</v>
      </c>
      <c r="CD2087" s="14">
        <f>Таблица1[[#This Row],[Т5]]+Таблица1[[#This Row],[Lдуг 1,мм]]</f>
        <v>59529.703933484052</v>
      </c>
      <c r="CE2087" s="14">
        <f>Таблица1[[#This Row],[Т6]]+Таблица1[[#This Row],[Lпрям1, мм]]</f>
        <v>25515.622396387778</v>
      </c>
      <c r="CF2087" s="15">
        <f>Таблица1[[#This Row],[Т7]]+Таблица1[[#This Row],[Lдуг 2,мм]]</f>
        <v>59529.703933484052</v>
      </c>
      <c r="CG2087" s="14">
        <f>Таблица1[[#This Row],[Т8]]+Таблица1[[#This Row],[Lпрям2, мм]]</f>
        <v>25515.622396387778</v>
      </c>
      <c r="CH2087" s="14">
        <f>Таблица1[[#This Row],[Т9]]-Таблица1[[#This Row],[Т9]]</f>
        <v>0</v>
      </c>
      <c r="CI2087" s="50">
        <f>Таблица1[[#This Row],[Т9]]-Таблица1[[#This Row],[Т8]]</f>
        <v>34014.081537096274</v>
      </c>
      <c r="CJ2087" s="54">
        <f>Таблица1[[#This Row],[Т9]]-Таблица1[[#This Row],[Т7]]</f>
        <v>0</v>
      </c>
      <c r="CK2087" s="14">
        <f>Таблица1[[#This Row],[Т9]]-Таблица1[[#This Row],[Т6]]</f>
        <v>37516.934643962086</v>
      </c>
      <c r="CL2087" s="14">
        <f>Таблица1[[#This Row],[Т9]]-Таблица1[[#This Row],[Т5]]</f>
        <v>279.59494692310545</v>
      </c>
      <c r="CM2087" s="14">
        <f>Таблица1[[#This Row],[Т9]]-Таблица1[[#This Row],[Т4]]</f>
        <v>38645.410164299152</v>
      </c>
      <c r="CN2087" s="14">
        <f>Таблица1[[#This Row],[Т9]]-Таблица1[[#This Row],[Т3]]</f>
        <v>511.63513754266751</v>
      </c>
      <c r="CO2087" s="14">
        <f>Таблица1[[#This Row],[Т9]]-Таблица1[[#This Row],[Т2]]</f>
        <v>44125.942346487296</v>
      </c>
      <c r="CP2087" s="14">
        <f>Таблица1[[#This Row],[Т9]]-Таблица1[[#This Row],[Т1]]</f>
        <v>894.9970118756828</v>
      </c>
      <c r="CQ2087" s="14">
        <f>Таблица1[[#This Row],[Т9]]-Таблица1[[#This Row],[угол обхв6]]</f>
        <v>47495.969696831889</v>
      </c>
      <c r="CR2087" s="14">
        <f>Таблица1[[#This Row],[Т9]]-Таблица1[[#This Row],[угол обхв5]]</f>
        <v>1557.4761284577835</v>
      </c>
      <c r="CS2087" s="14">
        <f>Таблица1[[#This Row],[Т9]]-Таблица1[[#This Row],[угол обхв4]]</f>
        <v>59529.703933484052</v>
      </c>
      <c r="CT2087" s="14">
        <f>Таблица1[[#This Row],[Lкан_прям, мм]]+Таблица1[[#This Row],[Lкан_дуг, мм]]+Таблица1[[#This Row],[Lкан_леб,мм]]</f>
        <v>85045.326329871838</v>
      </c>
      <c r="CU2087" s="16">
        <f>Таблица1[[#This Row],[Lкан_леб,мм]]</f>
        <v>57972.227805026268</v>
      </c>
      <c r="CV2087" s="14">
        <f>2534431-(Таблица1[[#This Row],[Т23]]+Таблица1[[#This Row],[угол обхв3]])</f>
        <v>2449027.9014751543</v>
      </c>
      <c r="CW2087" s="50">
        <f>SUM(X2087:AC2087,AD2087:AI2087)-Таблица1[[#This Row],[lподв_min, мм]]</f>
        <v>23570.245416814982</v>
      </c>
      <c r="CX2087" s="17">
        <f>CW2526-Таблица1[[#This Row],[Суммарная длина каната]]</f>
        <v>-2426429.3657071907</v>
      </c>
    </row>
    <row r="2088" spans="1:102" x14ac:dyDescent="0.25">
      <c r="A2088" s="21">
        <v>2087</v>
      </c>
      <c r="B2088" s="10">
        <v>54.060816326530599</v>
      </c>
      <c r="C2088" s="10">
        <v>39.884489795918363</v>
      </c>
      <c r="D2088" s="11">
        <v>7999.2386159580992</v>
      </c>
      <c r="E2088" s="11">
        <v>11225.697873674446</v>
      </c>
      <c r="F2088" s="11">
        <v>7122.9059414869735</v>
      </c>
      <c r="G2088" s="11">
        <v>11432.893538818011</v>
      </c>
      <c r="H2088" s="11">
        <v>7591.2381259580998</v>
      </c>
      <c r="I2088" s="11">
        <v>7675.6651432091048</v>
      </c>
      <c r="J2088" s="11">
        <v>3550.0327304653424</v>
      </c>
      <c r="K2088" s="11">
        <v>25553.848782899055</v>
      </c>
      <c r="L2088" s="11">
        <v>1519.249741946508</v>
      </c>
      <c r="M2088" s="11">
        <v>57972.227805026268</v>
      </c>
      <c r="N2088" s="11">
        <v>5863.7421582900515</v>
      </c>
      <c r="O2088" s="11">
        <v>20292.961000681073</v>
      </c>
      <c r="P2088" s="43">
        <v>8398.2075910611256</v>
      </c>
      <c r="Q2088" s="11">
        <v>18085.404846782352</v>
      </c>
      <c r="R2088" s="11">
        <v>8016.4706260833063</v>
      </c>
      <c r="S2088" s="11">
        <v>12618.183441939713</v>
      </c>
      <c r="T2088" s="11">
        <v>7999.2386159580992</v>
      </c>
      <c r="U2088" s="11">
        <v>11225.697873674446</v>
      </c>
      <c r="V2088" s="11">
        <v>7097.3462534012515</v>
      </c>
      <c r="W2088" s="11">
        <v>11294.807687461107</v>
      </c>
      <c r="X2088" s="12">
        <v>0</v>
      </c>
      <c r="Y2088" s="12">
        <v>649.76118643376697</v>
      </c>
      <c r="Z2088" s="12">
        <v>376.966611233457</v>
      </c>
      <c r="AA2088" s="44">
        <v>232.0401906195587</v>
      </c>
      <c r="AB2088" s="45">
        <v>260.48175365972514</v>
      </c>
      <c r="AC2088" s="12">
        <v>0</v>
      </c>
      <c r="AD2088" s="12">
        <v>12033.734236652166</v>
      </c>
      <c r="AE2088" s="12">
        <v>3361.0741144056278</v>
      </c>
      <c r="AF2088" s="12">
        <v>5480.532182188148</v>
      </c>
      <c r="AG2088" s="44">
        <v>1128.4755203370598</v>
      </c>
      <c r="AH2088" s="45">
        <v>3550.0327293160553</v>
      </c>
      <c r="AI2088" s="12">
        <v>0</v>
      </c>
      <c r="AJ2088" s="12">
        <v>-50.190166803887863</v>
      </c>
      <c r="AK2088" s="12">
        <v>41.056337299219713</v>
      </c>
      <c r="AL2088" s="12">
        <v>93.99407220369514</v>
      </c>
      <c r="AM2088" s="44">
        <v>126.57966926230256</v>
      </c>
      <c r="AN2088" s="45">
        <v>89.999999838604921</v>
      </c>
      <c r="AO2088" s="12">
        <v>0</v>
      </c>
      <c r="AP2088" s="12">
        <v>-2154.1692826623271</v>
      </c>
      <c r="AQ2088" s="12">
        <v>6131.7168830753017</v>
      </c>
      <c r="AR2088" s="12">
        <v>8805.2166659143641</v>
      </c>
      <c r="AS2088" s="44">
        <v>8344.1064532173041</v>
      </c>
      <c r="AT2088" s="45">
        <v>7591.2386159580992</v>
      </c>
      <c r="AU2088" s="12">
        <v>0</v>
      </c>
      <c r="AV2088" s="12">
        <v>11310.181931627916</v>
      </c>
      <c r="AW2088" s="12">
        <v>20600.619166306929</v>
      </c>
      <c r="AX2088" s="12">
        <v>18056.986314323563</v>
      </c>
      <c r="AY2088" s="44">
        <v>12375.039935388084</v>
      </c>
      <c r="AZ2088" s="45">
        <v>11225.697872525161</v>
      </c>
      <c r="BA2088" s="12">
        <v>0</v>
      </c>
      <c r="BB2088" s="12">
        <v>5550.3273068060953</v>
      </c>
      <c r="BC2088" s="12">
        <v>8666.1823158463776</v>
      </c>
      <c r="BD2088" s="12">
        <v>8423.4797009365448</v>
      </c>
      <c r="BE2088" s="44">
        <v>7671.6027888241024</v>
      </c>
      <c r="BF2088" s="45">
        <v>7591.238625958099</v>
      </c>
      <c r="BG2088" s="12">
        <v>0</v>
      </c>
      <c r="BH2088" s="12">
        <v>20554.179550690998</v>
      </c>
      <c r="BI2088" s="12">
        <v>18393.063012408213</v>
      </c>
      <c r="BJ2088" s="12">
        <v>12589.764909480924</v>
      </c>
      <c r="BK2088" s="44">
        <v>11468.841380226073</v>
      </c>
      <c r="BL2088" s="45">
        <v>7675.6651432091057</v>
      </c>
      <c r="BM2088" s="12">
        <v>0</v>
      </c>
      <c r="BN2088" s="12">
        <v>0</v>
      </c>
      <c r="BO2088" s="12">
        <v>91.246504103107569</v>
      </c>
      <c r="BP2088" s="12">
        <v>52.937734904475427</v>
      </c>
      <c r="BQ2088" s="48">
        <v>32.585597058607419</v>
      </c>
      <c r="BR2088" s="49">
        <v>36.579669423697631</v>
      </c>
      <c r="BS2088" s="13">
        <v>0</v>
      </c>
      <c r="BT2088" s="12">
        <v>357.77219497372681</v>
      </c>
      <c r="BV2088" s="14">
        <f>Таблица1[[#This Row],[Lкан_леб,мм]]</f>
        <v>57972.227805026268</v>
      </c>
      <c r="BW2088" s="50">
        <f>Таблица1[[#This Row],[угол обхв4]]+Таблица1[[#This Row],[Lдуг 3,мм]]</f>
        <v>12033.734236652166</v>
      </c>
      <c r="BX2088" s="54">
        <f>Таблица1[[#This Row],[угол обхв5]]+Таблица1[[#This Row],[Y5, мм]]</f>
        <v>58621.988991460035</v>
      </c>
      <c r="BY2088" s="14">
        <f>Таблица1[[#This Row],[угол обхв6]]+Таблица1[[#This Row],[Lдуг 4,мм]]</f>
        <v>15394.808351057794</v>
      </c>
      <c r="BZ2088" s="14">
        <f>Таблица1[[#This Row],[Т1]]+Таблица1[[#This Row],[X6, мм]]</f>
        <v>58998.955602693495</v>
      </c>
      <c r="CA2088" s="14">
        <f>Таблица1[[#This Row],[Т2]]+Таблица1[[#This Row],[Lдуг 5,мм]]</f>
        <v>20875.340533245944</v>
      </c>
      <c r="CB2088" s="14">
        <f>Таблица1[[#This Row],[Т3]]+Таблица1[[#This Row],[Y6, мм]]</f>
        <v>59230.995793313057</v>
      </c>
      <c r="CC2088" s="14">
        <f>Таблица1[[#This Row],[Т4]]+Таблица1[[#This Row],[Lдуг 6,мм]]</f>
        <v>22003.816053583003</v>
      </c>
      <c r="CD2088" s="14">
        <f>Таблица1[[#This Row],[Т5]]+Таблица1[[#This Row],[Lдуг 1,мм]]</f>
        <v>59491.477546972783</v>
      </c>
      <c r="CE2088" s="14">
        <f>Таблица1[[#This Row],[Т6]]+Таблица1[[#This Row],[Lпрям1, мм]]</f>
        <v>25553.848782899058</v>
      </c>
      <c r="CF2088" s="15">
        <f>Таблица1[[#This Row],[Т7]]+Таблица1[[#This Row],[Lдуг 2,мм]]</f>
        <v>59491.477546972783</v>
      </c>
      <c r="CG2088" s="14">
        <f>Таблица1[[#This Row],[Т8]]+Таблица1[[#This Row],[Lпрям2, мм]]</f>
        <v>25553.848782899058</v>
      </c>
      <c r="CH2088" s="14">
        <f>Таблица1[[#This Row],[Т9]]-Таблица1[[#This Row],[Т9]]</f>
        <v>0</v>
      </c>
      <c r="CI2088" s="50">
        <f>Таблица1[[#This Row],[Т9]]-Таблица1[[#This Row],[Т8]]</f>
        <v>33937.628764073728</v>
      </c>
      <c r="CJ2088" s="54">
        <f>Таблица1[[#This Row],[Т9]]-Таблица1[[#This Row],[Т7]]</f>
        <v>0</v>
      </c>
      <c r="CK2088" s="14">
        <f>Таблица1[[#This Row],[Т9]]-Таблица1[[#This Row],[Т6]]</f>
        <v>37487.66149338978</v>
      </c>
      <c r="CL2088" s="14">
        <f>Таблица1[[#This Row],[Т9]]-Таблица1[[#This Row],[Т5]]</f>
        <v>260.48175365972565</v>
      </c>
      <c r="CM2088" s="14">
        <f>Таблица1[[#This Row],[Т9]]-Таблица1[[#This Row],[Т4]]</f>
        <v>38616.137013726839</v>
      </c>
      <c r="CN2088" s="14">
        <f>Таблица1[[#This Row],[Т9]]-Таблица1[[#This Row],[Т3]]</f>
        <v>492.52194427928771</v>
      </c>
      <c r="CO2088" s="14">
        <f>Таблица1[[#This Row],[Т9]]-Таблица1[[#This Row],[Т2]]</f>
        <v>44096.66919591499</v>
      </c>
      <c r="CP2088" s="14">
        <f>Таблица1[[#This Row],[Т9]]-Таблица1[[#This Row],[Т1]]</f>
        <v>869.48855551274755</v>
      </c>
      <c r="CQ2088" s="14">
        <f>Таблица1[[#This Row],[Т9]]-Таблица1[[#This Row],[угол обхв6]]</f>
        <v>47457.743310320613</v>
      </c>
      <c r="CR2088" s="14">
        <f>Таблица1[[#This Row],[Т9]]-Таблица1[[#This Row],[угол обхв5]]</f>
        <v>1519.2497419465144</v>
      </c>
      <c r="CS2088" s="14">
        <f>Таблица1[[#This Row],[Т9]]-Таблица1[[#This Row],[угол обхв4]]</f>
        <v>59491.477546972783</v>
      </c>
      <c r="CT2088" s="14">
        <f>Таблица1[[#This Row],[Lкан_прям, мм]]+Таблица1[[#This Row],[Lкан_дуг, мм]]+Таблица1[[#This Row],[Lкан_леб,мм]]</f>
        <v>85045.326329871838</v>
      </c>
      <c r="CU2088" s="16">
        <f>Таблица1[[#This Row],[Lкан_леб,мм]]</f>
        <v>57972.227805026268</v>
      </c>
      <c r="CV2088" s="14">
        <f>2534431-(Таблица1[[#This Row],[Т23]]+Таблица1[[#This Row],[угол обхв3]])</f>
        <v>2449027.9014751543</v>
      </c>
      <c r="CW2088" s="50">
        <f>SUM(X2088:AC2088,AD2088:AI2088)-Таблица1[[#This Row],[lподв_min, мм]]</f>
        <v>23523.065794380218</v>
      </c>
      <c r="CX2088" s="17">
        <f>CW2527-Таблица1[[#This Row],[Суммарная длина каната]]</f>
        <v>-2426471.80379551</v>
      </c>
    </row>
    <row r="2089" spans="1:102" x14ac:dyDescent="0.25">
      <c r="A2089" s="21">
        <v>2088</v>
      </c>
      <c r="B2089" s="10">
        <v>54.060816326530599</v>
      </c>
      <c r="C2089" s="10">
        <v>42.568571428571424</v>
      </c>
      <c r="D2089" s="11">
        <v>8380.3734443878475</v>
      </c>
      <c r="E2089" s="11">
        <v>11301.425858262306</v>
      </c>
      <c r="F2089" s="11">
        <v>7495.2994223770811</v>
      </c>
      <c r="G2089" s="11">
        <v>11467.356493051919</v>
      </c>
      <c r="H2089" s="11">
        <v>7972.372954387848</v>
      </c>
      <c r="I2089" s="11">
        <v>7702.5724915800165</v>
      </c>
      <c r="J2089" s="11">
        <v>3598.8533666822891</v>
      </c>
      <c r="K2089" s="11">
        <v>25592.07516941044</v>
      </c>
      <c r="L2089" s="11">
        <v>1481.0233554351216</v>
      </c>
      <c r="M2089" s="11">
        <v>57972.227805026268</v>
      </c>
      <c r="N2089" s="11">
        <v>5863.7421582900515</v>
      </c>
      <c r="O2089" s="11">
        <v>20292.961000681073</v>
      </c>
      <c r="P2089" s="43">
        <v>8457.6719866338517</v>
      </c>
      <c r="Q2089" s="11">
        <v>18172.290500748477</v>
      </c>
      <c r="R2089" s="11">
        <v>8332.377941323688</v>
      </c>
      <c r="S2089" s="11">
        <v>12693.190720473456</v>
      </c>
      <c r="T2089" s="11">
        <v>8380.3734443878475</v>
      </c>
      <c r="U2089" s="11">
        <v>11301.425858262306</v>
      </c>
      <c r="V2089" s="11">
        <v>7476.2341877982781</v>
      </c>
      <c r="W2089" s="11">
        <v>11328.225199553817</v>
      </c>
      <c r="X2089" s="12">
        <v>0</v>
      </c>
      <c r="Y2089" s="12">
        <v>637.02481195154655</v>
      </c>
      <c r="Z2089" s="12">
        <v>370.58979246778006</v>
      </c>
      <c r="AA2089" s="44">
        <v>232.04019061955833</v>
      </c>
      <c r="AB2089" s="45">
        <v>241.36856039623666</v>
      </c>
      <c r="AC2089" s="12">
        <v>0</v>
      </c>
      <c r="AD2089" s="12">
        <v>12033.734236652166</v>
      </c>
      <c r="AE2089" s="12">
        <v>3350.4798646844679</v>
      </c>
      <c r="AF2089" s="12">
        <v>5480.532182188148</v>
      </c>
      <c r="AG2089" s="44">
        <v>1128.4755203370651</v>
      </c>
      <c r="AH2089" s="45">
        <v>3598.853365548593</v>
      </c>
      <c r="AI2089" s="12">
        <v>0</v>
      </c>
      <c r="AJ2089" s="12">
        <v>-50.190166803887863</v>
      </c>
      <c r="AK2089" s="12">
        <v>39.26775763223602</v>
      </c>
      <c r="AL2089" s="12">
        <v>91.309990571042064</v>
      </c>
      <c r="AM2089" s="44">
        <v>123.89558762964943</v>
      </c>
      <c r="AN2089" s="45">
        <v>89.999999840794359</v>
      </c>
      <c r="AO2089" s="12">
        <v>0</v>
      </c>
      <c r="AP2089" s="12">
        <v>-2154.1692826623271</v>
      </c>
      <c r="AQ2089" s="12">
        <v>6121.9838427402228</v>
      </c>
      <c r="AR2089" s="12">
        <v>8865.5653510077591</v>
      </c>
      <c r="AS2089" s="44">
        <v>8671.0404771231879</v>
      </c>
      <c r="AT2089" s="45">
        <v>7972.3734443878475</v>
      </c>
      <c r="AU2089" s="12">
        <v>0</v>
      </c>
      <c r="AV2089" s="12">
        <v>11310.181931627916</v>
      </c>
      <c r="AW2089" s="12">
        <v>20608.833178012879</v>
      </c>
      <c r="AX2089" s="12">
        <v>18162.962944812818</v>
      </c>
      <c r="AY2089" s="44">
        <v>12465.656795869119</v>
      </c>
      <c r="AZ2089" s="45">
        <v>11301.425857128612</v>
      </c>
      <c r="BA2089" s="12">
        <v>0</v>
      </c>
      <c r="BB2089" s="12">
        <v>5550.3273068060953</v>
      </c>
      <c r="BC2089" s="12">
        <v>8715.913671084023</v>
      </c>
      <c r="BD2089" s="12">
        <v>8740.271305697599</v>
      </c>
      <c r="BE2089" s="44">
        <v>8041.7109085883476</v>
      </c>
      <c r="BF2089" s="45">
        <v>7972.3734543878472</v>
      </c>
      <c r="BG2089" s="12">
        <v>0</v>
      </c>
      <c r="BH2089" s="12">
        <v>20554.179550690998</v>
      </c>
      <c r="BI2089" s="12">
        <v>18488.162678080287</v>
      </c>
      <c r="BJ2089" s="12">
        <v>12683.863164537795</v>
      </c>
      <c r="BK2089" s="44">
        <v>11528.959782866643</v>
      </c>
      <c r="BL2089" s="45">
        <v>7702.5724915800183</v>
      </c>
      <c r="BM2089" s="12">
        <v>0</v>
      </c>
      <c r="BN2089" s="12">
        <v>0</v>
      </c>
      <c r="BO2089" s="12">
        <v>89.457924436123889</v>
      </c>
      <c r="BP2089" s="12">
        <v>52.042232938806038</v>
      </c>
      <c r="BQ2089" s="48">
        <v>32.58559705860737</v>
      </c>
      <c r="BR2089" s="49">
        <v>33.895587788855075</v>
      </c>
      <c r="BS2089" s="13">
        <v>0</v>
      </c>
      <c r="BT2089" s="12">
        <v>357.77219497372681</v>
      </c>
      <c r="BV2089" s="14">
        <f>Таблица1[[#This Row],[Lкан_леб,мм]]</f>
        <v>57972.227805026268</v>
      </c>
      <c r="BW2089" s="50">
        <f>Таблица1[[#This Row],[угол обхв4]]+Таблица1[[#This Row],[Lдуг 3,мм]]</f>
        <v>12033.734236652166</v>
      </c>
      <c r="BX2089" s="54">
        <f>Таблица1[[#This Row],[угол обхв5]]+Таблица1[[#This Row],[Y5, мм]]</f>
        <v>58609.252616977814</v>
      </c>
      <c r="BY2089" s="14">
        <f>Таблица1[[#This Row],[угол обхв6]]+Таблица1[[#This Row],[Lдуг 4,мм]]</f>
        <v>15384.214101336634</v>
      </c>
      <c r="BZ2089" s="14">
        <f>Таблица1[[#This Row],[Т1]]+Таблица1[[#This Row],[X6, мм]]</f>
        <v>58979.842409445591</v>
      </c>
      <c r="CA2089" s="14">
        <f>Таблица1[[#This Row],[Т2]]+Таблица1[[#This Row],[Lдуг 5,мм]]</f>
        <v>20864.746283524782</v>
      </c>
      <c r="CB2089" s="14">
        <f>Таблица1[[#This Row],[Т3]]+Таблица1[[#This Row],[Y6, мм]]</f>
        <v>59211.882600065146</v>
      </c>
      <c r="CC2089" s="14">
        <f>Таблица1[[#This Row],[Т4]]+Таблица1[[#This Row],[Lдуг 6,мм]]</f>
        <v>21993.221803861848</v>
      </c>
      <c r="CD2089" s="14">
        <f>Таблица1[[#This Row],[Т5]]+Таблица1[[#This Row],[Lдуг 1,мм]]</f>
        <v>59453.251160461383</v>
      </c>
      <c r="CE2089" s="14">
        <f>Таблица1[[#This Row],[Т6]]+Таблица1[[#This Row],[Lпрям1, мм]]</f>
        <v>25592.07516941044</v>
      </c>
      <c r="CF2089" s="15">
        <f>Таблица1[[#This Row],[Т7]]+Таблица1[[#This Row],[Lдуг 2,мм]]</f>
        <v>59453.251160461383</v>
      </c>
      <c r="CG2089" s="14">
        <f>Таблица1[[#This Row],[Т8]]+Таблица1[[#This Row],[Lпрям2, мм]]</f>
        <v>25592.07516941044</v>
      </c>
      <c r="CH2089" s="14">
        <f>Таблица1[[#This Row],[Т9]]-Таблица1[[#This Row],[Т9]]</f>
        <v>0</v>
      </c>
      <c r="CI2089" s="50">
        <f>Таблица1[[#This Row],[Т9]]-Таблица1[[#This Row],[Т8]]</f>
        <v>33861.175991050943</v>
      </c>
      <c r="CJ2089" s="54">
        <f>Таблица1[[#This Row],[Т9]]-Таблица1[[#This Row],[Т7]]</f>
        <v>0</v>
      </c>
      <c r="CK2089" s="14">
        <f>Таблица1[[#This Row],[Т9]]-Таблица1[[#This Row],[Т6]]</f>
        <v>37460.029356599538</v>
      </c>
      <c r="CL2089" s="14">
        <f>Таблица1[[#This Row],[Т9]]-Таблица1[[#This Row],[Т5]]</f>
        <v>241.36856039623672</v>
      </c>
      <c r="CM2089" s="14">
        <f>Таблица1[[#This Row],[Т9]]-Таблица1[[#This Row],[Т4]]</f>
        <v>38588.504876936597</v>
      </c>
      <c r="CN2089" s="14">
        <f>Таблица1[[#This Row],[Т9]]-Таблица1[[#This Row],[Т3]]</f>
        <v>473.40875101579149</v>
      </c>
      <c r="CO2089" s="14">
        <f>Таблица1[[#This Row],[Т9]]-Таблица1[[#This Row],[Т2]]</f>
        <v>44069.037059124748</v>
      </c>
      <c r="CP2089" s="14">
        <f>Таблица1[[#This Row],[Т9]]-Таблица1[[#This Row],[Т1]]</f>
        <v>843.99854348356894</v>
      </c>
      <c r="CQ2089" s="14">
        <f>Таблица1[[#This Row],[Т9]]-Таблица1[[#This Row],[угол обхв6]]</f>
        <v>47419.51692380922</v>
      </c>
      <c r="CR2089" s="14">
        <f>Таблица1[[#This Row],[Т9]]-Таблица1[[#This Row],[угол обхв5]]</f>
        <v>1481.0233554351144</v>
      </c>
      <c r="CS2089" s="14">
        <f>Таблица1[[#This Row],[Т9]]-Таблица1[[#This Row],[угол обхв4]]</f>
        <v>59453.251160461383</v>
      </c>
      <c r="CT2089" s="14">
        <f>Таблица1[[#This Row],[Lкан_прям, мм]]+Таблица1[[#This Row],[Lкан_дуг, мм]]+Таблица1[[#This Row],[Lкан_леб,мм]]</f>
        <v>85045.326329871838</v>
      </c>
      <c r="CU2089" s="16">
        <f>Таблица1[[#This Row],[Lкан_леб,мм]]</f>
        <v>57972.227805026268</v>
      </c>
      <c r="CV2089" s="14">
        <f>2534431-(Таблица1[[#This Row],[Т23]]+Таблица1[[#This Row],[угол обхв3]])</f>
        <v>2449027.9014751543</v>
      </c>
      <c r="CW2089" s="50">
        <f>SUM(X2089:AC2089,AD2089:AI2089)-Таблица1[[#This Row],[lподв_min, мм]]</f>
        <v>23474.245158163274</v>
      </c>
      <c r="CX2089" s="17">
        <f>CW2528-Таблица1[[#This Row],[Суммарная длина каната]]</f>
        <v>-2426515.3622625754</v>
      </c>
    </row>
    <row r="2090" spans="1:102" x14ac:dyDescent="0.25">
      <c r="A2090" s="21">
        <v>2089</v>
      </c>
      <c r="B2090" s="10">
        <v>54.060816326530599</v>
      </c>
      <c r="C2090" s="10">
        <v>45.252653061224485</v>
      </c>
      <c r="D2090" s="11">
        <v>8757.5438784619455</v>
      </c>
      <c r="E2090" s="11">
        <v>11394.918899459341</v>
      </c>
      <c r="F2090" s="11">
        <v>7865.6704960280404</v>
      </c>
      <c r="G2090" s="11">
        <v>11519.220426826892</v>
      </c>
      <c r="H2090" s="11">
        <v>8349.5433884619451</v>
      </c>
      <c r="I2090" s="11">
        <v>7745.6116264905213</v>
      </c>
      <c r="J2090" s="11">
        <v>3649.3072729688201</v>
      </c>
      <c r="K2090" s="11">
        <v>25630.301555921917</v>
      </c>
      <c r="L2090" s="11">
        <v>1442.7969689236545</v>
      </c>
      <c r="M2090" s="11">
        <v>57972.227805026268</v>
      </c>
      <c r="N2090" s="11">
        <v>5863.7421582900515</v>
      </c>
      <c r="O2090" s="11">
        <v>20292.961000681073</v>
      </c>
      <c r="P2090" s="43">
        <v>8513.0023830840546</v>
      </c>
      <c r="Q2090" s="11">
        <v>18261.865488521929</v>
      </c>
      <c r="R2090" s="11">
        <v>8644.426171647272</v>
      </c>
      <c r="S2090" s="11">
        <v>12782.909311675861</v>
      </c>
      <c r="T2090" s="11">
        <v>8757.5438784619455</v>
      </c>
      <c r="U2090" s="11">
        <v>11394.918899459341</v>
      </c>
      <c r="V2090" s="11">
        <v>7853.1415469826361</v>
      </c>
      <c r="W2090" s="11">
        <v>11379.348966421927</v>
      </c>
      <c r="X2090" s="12">
        <v>0</v>
      </c>
      <c r="Y2090" s="12">
        <v>624.26669865683414</v>
      </c>
      <c r="Z2090" s="12">
        <v>364.2347125145954</v>
      </c>
      <c r="AA2090" s="44">
        <v>232.04019061955896</v>
      </c>
      <c r="AB2090" s="45">
        <v>222.25536713266624</v>
      </c>
      <c r="AC2090" s="12">
        <v>0</v>
      </c>
      <c r="AD2090" s="12">
        <v>12033.734236652166</v>
      </c>
      <c r="AE2090" s="12">
        <v>3338.2523448937436</v>
      </c>
      <c r="AF2090" s="12">
        <v>5480.5321821881507</v>
      </c>
      <c r="AG2090" s="44">
        <v>1128.4755203370589</v>
      </c>
      <c r="AH2090" s="45">
        <v>3649.3072718507974</v>
      </c>
      <c r="AI2090" s="12">
        <v>0</v>
      </c>
      <c r="AJ2090" s="12">
        <v>-50.190166803887863</v>
      </c>
      <c r="AK2090" s="12">
        <v>37.476125165724326</v>
      </c>
      <c r="AL2090" s="12">
        <v>88.625908938388989</v>
      </c>
      <c r="AM2090" s="44">
        <v>121.21150599699645</v>
      </c>
      <c r="AN2090" s="45">
        <v>89.99999984299545</v>
      </c>
      <c r="AO2090" s="12">
        <v>0</v>
      </c>
      <c r="AP2090" s="12">
        <v>-2154.1692826623271</v>
      </c>
      <c r="AQ2090" s="12">
        <v>6111.9819207000155</v>
      </c>
      <c r="AR2090" s="12">
        <v>8920.8850568540111</v>
      </c>
      <c r="AS2090" s="44">
        <v>8993.3723389627794</v>
      </c>
      <c r="AT2090" s="45">
        <v>8349.5438784619455</v>
      </c>
      <c r="AU2090" s="12">
        <v>0</v>
      </c>
      <c r="AV2090" s="12">
        <v>11310.181931627916</v>
      </c>
      <c r="AW2090" s="12">
        <v>20616.75263176292</v>
      </c>
      <c r="AX2090" s="12">
        <v>18271.649375186818</v>
      </c>
      <c r="AY2090" s="44">
        <v>12571.484213081072</v>
      </c>
      <c r="AZ2090" s="45">
        <v>11394.918898341321</v>
      </c>
      <c r="BA2090" s="12">
        <v>0</v>
      </c>
      <c r="BB2090" s="12">
        <v>5550.3273068060953</v>
      </c>
      <c r="BC2090" s="12">
        <v>8761.2421454940195</v>
      </c>
      <c r="BD2090" s="12">
        <v>9052.3088454172284</v>
      </c>
      <c r="BE2090" s="44">
        <v>8408.5977111464363</v>
      </c>
      <c r="BF2090" s="45">
        <v>8349.5438884619471</v>
      </c>
      <c r="BG2090" s="12">
        <v>0</v>
      </c>
      <c r="BH2090" s="12">
        <v>20554.179550690998</v>
      </c>
      <c r="BI2090" s="12">
        <v>18585.65711960378</v>
      </c>
      <c r="BJ2090" s="12">
        <v>12792.693198340748</v>
      </c>
      <c r="BK2090" s="44">
        <v>11606.34399805413</v>
      </c>
      <c r="BL2090" s="45">
        <v>7745.6116264905222</v>
      </c>
      <c r="BM2090" s="12">
        <v>0</v>
      </c>
      <c r="BN2090" s="12">
        <v>0</v>
      </c>
      <c r="BO2090" s="12">
        <v>87.666291969612189</v>
      </c>
      <c r="BP2090" s="12">
        <v>51.149783772664669</v>
      </c>
      <c r="BQ2090" s="48">
        <v>32.585597058607462</v>
      </c>
      <c r="BR2090" s="49">
        <v>31.211506154001</v>
      </c>
      <c r="BS2090" s="13">
        <v>0</v>
      </c>
      <c r="BT2090" s="12">
        <v>357.77219497372681</v>
      </c>
      <c r="BV2090" s="14">
        <f>Таблица1[[#This Row],[Lкан_леб,мм]]</f>
        <v>57972.227805026268</v>
      </c>
      <c r="BW2090" s="50">
        <f>Таблица1[[#This Row],[угол обхв4]]+Таблица1[[#This Row],[Lдуг 3,мм]]</f>
        <v>12033.734236652166</v>
      </c>
      <c r="BX2090" s="54">
        <f>Таблица1[[#This Row],[угол обхв5]]+Таблица1[[#This Row],[Y5, мм]]</f>
        <v>58596.494503683105</v>
      </c>
      <c r="BY2090" s="14">
        <f>Таблица1[[#This Row],[угол обхв6]]+Таблица1[[#This Row],[Lдуг 4,мм]]</f>
        <v>15371.986581545909</v>
      </c>
      <c r="BZ2090" s="14">
        <f>Таблица1[[#This Row],[Т1]]+Таблица1[[#This Row],[X6, мм]]</f>
        <v>58960.729216197702</v>
      </c>
      <c r="CA2090" s="14">
        <f>Таблица1[[#This Row],[Т2]]+Таблица1[[#This Row],[Lдуг 5,мм]]</f>
        <v>20852.51876373406</v>
      </c>
      <c r="CB2090" s="14">
        <f>Таблица1[[#This Row],[Т3]]+Таблица1[[#This Row],[Y6, мм]]</f>
        <v>59192.769406817264</v>
      </c>
      <c r="CC2090" s="14">
        <f>Таблица1[[#This Row],[Т4]]+Таблица1[[#This Row],[Lдуг 6,мм]]</f>
        <v>21980.994284071119</v>
      </c>
      <c r="CD2090" s="14">
        <f>Таблица1[[#This Row],[Т5]]+Таблица1[[#This Row],[Lдуг 1,мм]]</f>
        <v>59415.024773949932</v>
      </c>
      <c r="CE2090" s="14">
        <f>Таблица1[[#This Row],[Т6]]+Таблица1[[#This Row],[Lпрям1, мм]]</f>
        <v>25630.301555921917</v>
      </c>
      <c r="CF2090" s="15">
        <f>Таблица1[[#This Row],[Т7]]+Таблица1[[#This Row],[Lдуг 2,мм]]</f>
        <v>59415.024773949932</v>
      </c>
      <c r="CG2090" s="14">
        <f>Таблица1[[#This Row],[Т8]]+Таблица1[[#This Row],[Lпрям2, мм]]</f>
        <v>25630.301555921917</v>
      </c>
      <c r="CH2090" s="14">
        <f>Таблица1[[#This Row],[Т9]]-Таблица1[[#This Row],[Т9]]</f>
        <v>0</v>
      </c>
      <c r="CI2090" s="50">
        <f>Таблица1[[#This Row],[Т9]]-Таблица1[[#This Row],[Т8]]</f>
        <v>33784.723218028012</v>
      </c>
      <c r="CJ2090" s="54">
        <f>Таблица1[[#This Row],[Т9]]-Таблица1[[#This Row],[Т7]]</f>
        <v>0</v>
      </c>
      <c r="CK2090" s="14">
        <f>Таблица1[[#This Row],[Т9]]-Таблица1[[#This Row],[Т6]]</f>
        <v>37434.030489878816</v>
      </c>
      <c r="CL2090" s="14">
        <f>Таблица1[[#This Row],[Т9]]-Таблица1[[#This Row],[Т5]]</f>
        <v>222.25536713266774</v>
      </c>
      <c r="CM2090" s="14">
        <f>Таблица1[[#This Row],[Т9]]-Таблица1[[#This Row],[Т4]]</f>
        <v>38562.506010215875</v>
      </c>
      <c r="CN2090" s="14">
        <f>Таблица1[[#This Row],[Т9]]-Таблица1[[#This Row],[Т3]]</f>
        <v>454.2955577522298</v>
      </c>
      <c r="CO2090" s="14">
        <f>Таблица1[[#This Row],[Т9]]-Таблица1[[#This Row],[Т2]]</f>
        <v>44043.038192404027</v>
      </c>
      <c r="CP2090" s="14">
        <f>Таблица1[[#This Row],[Т9]]-Таблица1[[#This Row],[Т1]]</f>
        <v>818.53027026682685</v>
      </c>
      <c r="CQ2090" s="14">
        <f>Таблица1[[#This Row],[Т9]]-Таблица1[[#This Row],[угол обхв6]]</f>
        <v>47381.290537297769</v>
      </c>
      <c r="CR2090" s="14">
        <f>Таблица1[[#This Row],[Т9]]-Таблица1[[#This Row],[угол обхв5]]</f>
        <v>1442.7969689236634</v>
      </c>
      <c r="CS2090" s="14">
        <f>Таблица1[[#This Row],[Т9]]-Таблица1[[#This Row],[угол обхв4]]</f>
        <v>59415.024773949932</v>
      </c>
      <c r="CT2090" s="14">
        <f>Таблица1[[#This Row],[Lкан_прям, мм]]+Таблица1[[#This Row],[Lкан_дуг, мм]]+Таблица1[[#This Row],[Lкан_леб,мм]]</f>
        <v>85045.326329871838</v>
      </c>
      <c r="CU2090" s="16">
        <f>Таблица1[[#This Row],[Lкан_леб,мм]]</f>
        <v>57972.227805026268</v>
      </c>
      <c r="CV2090" s="14">
        <f>2534431-(Таблица1[[#This Row],[Т23]]+Таблица1[[#This Row],[угол обхв3]])</f>
        <v>2449027.9014751543</v>
      </c>
      <c r="CW2090" s="50">
        <f>SUM(X2090:AC2090,AD2090:AI2090)-Таблица1[[#This Row],[lподв_min, мм]]</f>
        <v>23423.791251876752</v>
      </c>
      <c r="CX2090" s="17">
        <f>CW2529-Таблица1[[#This Row],[Суммарная длина каната]]</f>
        <v>-2426559.9985207659</v>
      </c>
    </row>
    <row r="2091" spans="1:102" x14ac:dyDescent="0.25">
      <c r="A2091" s="21">
        <v>2090</v>
      </c>
      <c r="B2091" s="10">
        <v>54.060816326530599</v>
      </c>
      <c r="C2091" s="10">
        <v>47.936734693877547</v>
      </c>
      <c r="D2091" s="11">
        <v>9129.922348841008</v>
      </c>
      <c r="E2091" s="11">
        <v>11505.971859303105</v>
      </c>
      <c r="F2091" s="11">
        <v>8233.2065119321305</v>
      </c>
      <c r="G2091" s="11">
        <v>11588.371542778305</v>
      </c>
      <c r="H2091" s="11">
        <v>8721.9218588410095</v>
      </c>
      <c r="I2091" s="11">
        <v>7804.5863781046555</v>
      </c>
      <c r="J2091" s="11">
        <v>3701.3854811984502</v>
      </c>
      <c r="K2091" s="11">
        <v>25668.527942433433</v>
      </c>
      <c r="L2091" s="11">
        <v>1404.5705824121294</v>
      </c>
      <c r="M2091" s="11">
        <v>57972.227805026268</v>
      </c>
      <c r="N2091" s="11">
        <v>5863.7421582900515</v>
      </c>
      <c r="O2091" s="11">
        <v>20292.961000681073</v>
      </c>
      <c r="P2091" s="43">
        <v>8564.0773771003915</v>
      </c>
      <c r="Q2091" s="11">
        <v>18353.933268945824</v>
      </c>
      <c r="R2091" s="11">
        <v>8951.9306357415917</v>
      </c>
      <c r="S2091" s="11">
        <v>12887.142359302268</v>
      </c>
      <c r="T2091" s="11">
        <v>9129.922348841008</v>
      </c>
      <c r="U2091" s="11">
        <v>11505.971859303105</v>
      </c>
      <c r="V2091" s="11">
        <v>8227.2413388412915</v>
      </c>
      <c r="W2091" s="11">
        <v>11448.066814739666</v>
      </c>
      <c r="X2091" s="12">
        <v>0</v>
      </c>
      <c r="Y2091" s="12">
        <v>611.48346950138716</v>
      </c>
      <c r="Z2091" s="12">
        <v>357.90474842214519</v>
      </c>
      <c r="AA2091" s="44">
        <v>232.04019061955862</v>
      </c>
      <c r="AB2091" s="45">
        <v>203.14217386903837</v>
      </c>
      <c r="AC2091" s="12">
        <v>0</v>
      </c>
      <c r="AD2091" s="12">
        <v>12033.734236652166</v>
      </c>
      <c r="AE2091" s="12">
        <v>3324.4005231599003</v>
      </c>
      <c r="AF2091" s="12">
        <v>5480.5321821881498</v>
      </c>
      <c r="AG2091" s="44">
        <v>1128.475520337063</v>
      </c>
      <c r="AH2091" s="45">
        <v>3701.3854800961585</v>
      </c>
      <c r="AI2091" s="12">
        <v>0</v>
      </c>
      <c r="AJ2091" s="12">
        <v>-50.190166803887863</v>
      </c>
      <c r="AK2091" s="12">
        <v>35.680965657989788</v>
      </c>
      <c r="AL2091" s="12">
        <v>85.941827305735941</v>
      </c>
      <c r="AM2091" s="44">
        <v>118.52742436434335</v>
      </c>
      <c r="AN2091" s="45">
        <v>89.999999845204485</v>
      </c>
      <c r="AO2091" s="12">
        <v>0</v>
      </c>
      <c r="AP2091" s="12">
        <v>-2154.1692826623271</v>
      </c>
      <c r="AQ2091" s="12">
        <v>6101.7168875792904</v>
      </c>
      <c r="AR2091" s="12">
        <v>8971.0544035985804</v>
      </c>
      <c r="AS2091" s="44">
        <v>9310.3947935708584</v>
      </c>
      <c r="AT2091" s="45">
        <v>8721.922348841008</v>
      </c>
      <c r="AU2091" s="12">
        <v>0</v>
      </c>
      <c r="AV2091" s="12">
        <v>11310.181931627916</v>
      </c>
      <c r="AW2091" s="12">
        <v>20624.370155985678</v>
      </c>
      <c r="AX2091" s="12">
        <v>18382.807130874764</v>
      </c>
      <c r="AY2091" s="44">
        <v>12692.289985563189</v>
      </c>
      <c r="AZ2091" s="45">
        <v>11505.971858200815</v>
      </c>
      <c r="BA2091" s="12">
        <v>0</v>
      </c>
      <c r="BB2091" s="12">
        <v>5550.3273068060953</v>
      </c>
      <c r="BC2091" s="12">
        <v>8802.0521063896285</v>
      </c>
      <c r="BD2091" s="12">
        <v>9358.9076622397806</v>
      </c>
      <c r="BE2091" s="44">
        <v>8771.4581910117413</v>
      </c>
      <c r="BF2091" s="45">
        <v>8721.9223588410096</v>
      </c>
      <c r="BG2091" s="12">
        <v>0</v>
      </c>
      <c r="BH2091" s="12">
        <v>20554.179550690998</v>
      </c>
      <c r="BI2091" s="12">
        <v>18685.342424250433</v>
      </c>
      <c r="BJ2091" s="12">
        <v>12916.016221231208</v>
      </c>
      <c r="BK2091" s="44">
        <v>11700.824233042185</v>
      </c>
      <c r="BL2091" s="45">
        <v>7804.5863781046573</v>
      </c>
      <c r="BM2091" s="12">
        <v>0</v>
      </c>
      <c r="BN2091" s="12">
        <v>0</v>
      </c>
      <c r="BO2091" s="12">
        <v>85.87113246187765</v>
      </c>
      <c r="BP2091" s="12">
        <v>50.260861647746154</v>
      </c>
      <c r="BQ2091" s="48">
        <v>32.585597058607412</v>
      </c>
      <c r="BR2091" s="49">
        <v>28.527424519138862</v>
      </c>
      <c r="BS2091" s="13">
        <v>0</v>
      </c>
      <c r="BT2091" s="12">
        <v>357.77219497372681</v>
      </c>
      <c r="BV2091" s="14">
        <f>Таблица1[[#This Row],[Lкан_леб,мм]]</f>
        <v>57972.227805026268</v>
      </c>
      <c r="BW2091" s="50">
        <f>Таблица1[[#This Row],[угол обхв4]]+Таблица1[[#This Row],[Lдуг 3,мм]]</f>
        <v>12033.734236652166</v>
      </c>
      <c r="BX2091" s="54">
        <f>Таблица1[[#This Row],[угол обхв5]]+Таблица1[[#This Row],[Y5, мм]]</f>
        <v>58583.711274527654</v>
      </c>
      <c r="BY2091" s="14">
        <f>Таблица1[[#This Row],[угол обхв6]]+Таблица1[[#This Row],[Lдуг 4,мм]]</f>
        <v>15358.134759812066</v>
      </c>
      <c r="BZ2091" s="14">
        <f>Таблица1[[#This Row],[Т1]]+Таблица1[[#This Row],[X6, мм]]</f>
        <v>58941.616022949798</v>
      </c>
      <c r="CA2091" s="14">
        <f>Таблица1[[#This Row],[Т2]]+Таблица1[[#This Row],[Lдуг 5,мм]]</f>
        <v>20838.666942000214</v>
      </c>
      <c r="CB2091" s="14">
        <f>Таблица1[[#This Row],[Т3]]+Таблица1[[#This Row],[Y6, мм]]</f>
        <v>59173.65621356936</v>
      </c>
      <c r="CC2091" s="14">
        <f>Таблица1[[#This Row],[Т4]]+Таблица1[[#This Row],[Lдуг 6,мм]]</f>
        <v>21967.142462337277</v>
      </c>
      <c r="CD2091" s="14">
        <f>Таблица1[[#This Row],[Т5]]+Таблица1[[#This Row],[Lдуг 1,мм]]</f>
        <v>59376.798387438401</v>
      </c>
      <c r="CE2091" s="14">
        <f>Таблица1[[#This Row],[Т6]]+Таблица1[[#This Row],[Lпрям1, мм]]</f>
        <v>25668.527942433437</v>
      </c>
      <c r="CF2091" s="15">
        <f>Таблица1[[#This Row],[Т7]]+Таблица1[[#This Row],[Lдуг 2,мм]]</f>
        <v>59376.798387438401</v>
      </c>
      <c r="CG2091" s="14">
        <f>Таблица1[[#This Row],[Т8]]+Таблица1[[#This Row],[Lпрям2, мм]]</f>
        <v>25668.527942433437</v>
      </c>
      <c r="CH2091" s="14">
        <f>Таблица1[[#This Row],[Т9]]-Таблица1[[#This Row],[Т9]]</f>
        <v>0</v>
      </c>
      <c r="CI2091" s="50">
        <f>Таблица1[[#This Row],[Т9]]-Таблица1[[#This Row],[Т8]]</f>
        <v>33708.270445004964</v>
      </c>
      <c r="CJ2091" s="54">
        <f>Таблица1[[#This Row],[Т9]]-Таблица1[[#This Row],[Т7]]</f>
        <v>0</v>
      </c>
      <c r="CK2091" s="14">
        <f>Таблица1[[#This Row],[Т9]]-Таблица1[[#This Row],[Т6]]</f>
        <v>37409.65592510112</v>
      </c>
      <c r="CL2091" s="14">
        <f>Таблица1[[#This Row],[Т9]]-Таблица1[[#This Row],[Т5]]</f>
        <v>203.14217386904056</v>
      </c>
      <c r="CM2091" s="14">
        <f>Таблица1[[#This Row],[Т9]]-Таблица1[[#This Row],[Т4]]</f>
        <v>38538.131445438186</v>
      </c>
      <c r="CN2091" s="14">
        <f>Таблица1[[#This Row],[Т9]]-Таблица1[[#This Row],[Т3]]</f>
        <v>435.18236448860262</v>
      </c>
      <c r="CO2091" s="14">
        <f>Таблица1[[#This Row],[Т9]]-Таблица1[[#This Row],[Т2]]</f>
        <v>44018.663627626331</v>
      </c>
      <c r="CP2091" s="14">
        <f>Таблица1[[#This Row],[Т9]]-Таблица1[[#This Row],[Т1]]</f>
        <v>793.08711291074724</v>
      </c>
      <c r="CQ2091" s="14">
        <f>Таблица1[[#This Row],[Т9]]-Таблица1[[#This Row],[угол обхв6]]</f>
        <v>47343.064150786231</v>
      </c>
      <c r="CR2091" s="14">
        <f>Таблица1[[#This Row],[Т9]]-Таблица1[[#This Row],[угол обхв5]]</f>
        <v>1404.5705824121324</v>
      </c>
      <c r="CS2091" s="14">
        <f>Таблица1[[#This Row],[Т9]]-Таблица1[[#This Row],[угол обхв4]]</f>
        <v>59376.798387438401</v>
      </c>
      <c r="CT2091" s="14">
        <f>Таблица1[[#This Row],[Lкан_прям, мм]]+Таблица1[[#This Row],[Lкан_дуг, мм]]+Таблица1[[#This Row],[Lкан_леб,мм]]</f>
        <v>85045.326329871838</v>
      </c>
      <c r="CU2091" s="16">
        <f>Таблица1[[#This Row],[Lкан_леб,мм]]</f>
        <v>57972.227805026268</v>
      </c>
      <c r="CV2091" s="14">
        <f>2534431-(Таблица1[[#This Row],[Т23]]+Таблица1[[#This Row],[угол обхв3]])</f>
        <v>2449027.9014751543</v>
      </c>
      <c r="CW2091" s="50">
        <f>SUM(X2091:AC2091,AD2091:AI2091)-Таблица1[[#This Row],[lподв_min, мм]]</f>
        <v>23371.71304364712</v>
      </c>
      <c r="CX2091" s="17">
        <f>CW2530-Таблица1[[#This Row],[Суммарная длина каната]]</f>
        <v>-2426605.6676285905</v>
      </c>
    </row>
    <row r="2092" spans="1:102" x14ac:dyDescent="0.25">
      <c r="A2092" s="21">
        <v>2091</v>
      </c>
      <c r="B2092" s="10">
        <v>54.060816326530599</v>
      </c>
      <c r="C2092" s="10">
        <v>50.620816326530601</v>
      </c>
      <c r="D2092" s="11">
        <v>9496.6918004833624</v>
      </c>
      <c r="E2092" s="11">
        <v>11634.341070696953</v>
      </c>
      <c r="F2092" s="11">
        <v>8597.1010401298408</v>
      </c>
      <c r="G2092" s="11">
        <v>11674.658112832654</v>
      </c>
      <c r="H2092" s="11">
        <v>9088.6913104833638</v>
      </c>
      <c r="I2092" s="11">
        <v>7879.2632791195983</v>
      </c>
      <c r="J2092" s="11">
        <v>3755.0777915773547</v>
      </c>
      <c r="K2092" s="11">
        <v>25706.75432894499</v>
      </c>
      <c r="L2092" s="11">
        <v>1366.3441959005747</v>
      </c>
      <c r="M2092" s="11">
        <v>57972.227805026268</v>
      </c>
      <c r="N2092" s="11">
        <v>5863.7421582900515</v>
      </c>
      <c r="O2092" s="11">
        <v>20292.961000681073</v>
      </c>
      <c r="P2092" s="43">
        <v>8610.7849023721446</v>
      </c>
      <c r="Q2092" s="11">
        <v>18448.291831296778</v>
      </c>
      <c r="R2092" s="11">
        <v>9254.2166220088766</v>
      </c>
      <c r="S2092" s="11">
        <v>13005.661160181447</v>
      </c>
      <c r="T2092" s="11">
        <v>9496.6918004833624</v>
      </c>
      <c r="U2092" s="11">
        <v>11634.341070696953</v>
      </c>
      <c r="V2092" s="11">
        <v>8597.7127314912559</v>
      </c>
      <c r="W2092" s="11">
        <v>11534.227967088664</v>
      </c>
      <c r="X2092" s="12">
        <v>0</v>
      </c>
      <c r="Y2092" s="12">
        <v>598.67165120723223</v>
      </c>
      <c r="Z2092" s="12">
        <v>351.60337346840328</v>
      </c>
      <c r="AA2092" s="44">
        <v>232.04019061955876</v>
      </c>
      <c r="AB2092" s="45">
        <v>184.02898060538024</v>
      </c>
      <c r="AC2092" s="12">
        <v>0</v>
      </c>
      <c r="AD2092" s="12">
        <v>12033.734236652166</v>
      </c>
      <c r="AE2092" s="12">
        <v>3308.9345992767858</v>
      </c>
      <c r="AF2092" s="12">
        <v>5480.5321821881462</v>
      </c>
      <c r="AG2092" s="44">
        <v>1128.4755203370612</v>
      </c>
      <c r="AH2092" s="45">
        <v>3755.0777904908255</v>
      </c>
      <c r="AI2092" s="12">
        <v>0</v>
      </c>
      <c r="AJ2092" s="12">
        <v>-50.190166803887863</v>
      </c>
      <c r="AK2092" s="12">
        <v>33.881791353716295</v>
      </c>
      <c r="AL2092" s="12">
        <v>83.25774567308288</v>
      </c>
      <c r="AM2092" s="44">
        <v>115.84334273169033</v>
      </c>
      <c r="AN2092" s="45">
        <v>89.999999847417854</v>
      </c>
      <c r="AO2092" s="12">
        <v>0</v>
      </c>
      <c r="AP2092" s="12">
        <v>-2154.1692826623271</v>
      </c>
      <c r="AQ2092" s="12">
        <v>6091.1945295981113</v>
      </c>
      <c r="AR2092" s="12">
        <v>9015.9633120587132</v>
      </c>
      <c r="AS2092" s="44">
        <v>9621.4122454297813</v>
      </c>
      <c r="AT2092" s="45">
        <v>9088.6918004833642</v>
      </c>
      <c r="AU2092" s="12">
        <v>0</v>
      </c>
      <c r="AV2092" s="12">
        <v>11310.181931627916</v>
      </c>
      <c r="AW2092" s="12">
        <v>20631.678314655925</v>
      </c>
      <c r="AX2092" s="12">
        <v>18496.192314841966</v>
      </c>
      <c r="AY2092" s="44">
        <v>12827.809047063462</v>
      </c>
      <c r="AZ2092" s="45">
        <v>11634.341069610426</v>
      </c>
      <c r="BA2092" s="12">
        <v>0</v>
      </c>
      <c r="BB2092" s="12">
        <v>5550.3273068060953</v>
      </c>
      <c r="BC2092" s="12">
        <v>8838.2372736802063</v>
      </c>
      <c r="BD2092" s="12">
        <v>9659.3950316954451</v>
      </c>
      <c r="BE2092" s="44">
        <v>9129.4961770624577</v>
      </c>
      <c r="BF2092" s="45">
        <v>9088.691810483364</v>
      </c>
      <c r="BG2092" s="12">
        <v>0</v>
      </c>
      <c r="BH2092" s="12">
        <v>20554.179550690998</v>
      </c>
      <c r="BI2092" s="12">
        <v>18787.009145271633</v>
      </c>
      <c r="BJ2092" s="12">
        <v>13053.561643726638</v>
      </c>
      <c r="BK2092" s="44">
        <v>11812.193183814941</v>
      </c>
      <c r="BL2092" s="45">
        <v>7879.2632791195992</v>
      </c>
      <c r="BM2092" s="12">
        <v>0</v>
      </c>
      <c r="BN2092" s="12">
        <v>0</v>
      </c>
      <c r="BO2092" s="12">
        <v>84.071958157604158</v>
      </c>
      <c r="BP2092" s="12">
        <v>49.375954319366592</v>
      </c>
      <c r="BQ2092" s="48">
        <v>32.585597058607433</v>
      </c>
      <c r="BR2092" s="49">
        <v>25.843342884272474</v>
      </c>
      <c r="BS2092" s="13">
        <v>0</v>
      </c>
      <c r="BT2092" s="12">
        <v>357.77219497372681</v>
      </c>
      <c r="BV2092" s="14">
        <f>Таблица1[[#This Row],[Lкан_леб,мм]]</f>
        <v>57972.227805026268</v>
      </c>
      <c r="BW2092" s="50">
        <f>Таблица1[[#This Row],[угол обхв4]]+Таблица1[[#This Row],[Lдуг 3,мм]]</f>
        <v>12033.734236652166</v>
      </c>
      <c r="BX2092" s="54">
        <f>Таблица1[[#This Row],[угол обхв5]]+Таблица1[[#This Row],[Y5, мм]]</f>
        <v>58570.899456233499</v>
      </c>
      <c r="BY2092" s="14">
        <f>Таблица1[[#This Row],[угол обхв6]]+Таблица1[[#This Row],[Lдуг 4,мм]]</f>
        <v>15342.668835928951</v>
      </c>
      <c r="BZ2092" s="14">
        <f>Таблица1[[#This Row],[Т1]]+Таблица1[[#This Row],[X6, мм]]</f>
        <v>58922.502829701902</v>
      </c>
      <c r="CA2092" s="14">
        <f>Таблица1[[#This Row],[Т2]]+Таблица1[[#This Row],[Lдуг 5,мм]]</f>
        <v>20823.201018117099</v>
      </c>
      <c r="CB2092" s="14">
        <f>Таблица1[[#This Row],[Т3]]+Таблица1[[#This Row],[Y6, мм]]</f>
        <v>59154.543020321464</v>
      </c>
      <c r="CC2092" s="14">
        <f>Таблица1[[#This Row],[Т4]]+Таблица1[[#This Row],[Lдуг 6,мм]]</f>
        <v>21951.676538454161</v>
      </c>
      <c r="CD2092" s="14">
        <f>Таблица1[[#This Row],[Т5]]+Таблица1[[#This Row],[Lдуг 1,мм]]</f>
        <v>59338.572000926841</v>
      </c>
      <c r="CE2092" s="14">
        <f>Таблица1[[#This Row],[Т6]]+Таблица1[[#This Row],[Lпрям1, мм]]</f>
        <v>25706.754328944986</v>
      </c>
      <c r="CF2092" s="15">
        <f>Таблица1[[#This Row],[Т7]]+Таблица1[[#This Row],[Lдуг 2,мм]]</f>
        <v>59338.572000926841</v>
      </c>
      <c r="CG2092" s="14">
        <f>Таблица1[[#This Row],[Т8]]+Таблица1[[#This Row],[Lпрям2, мм]]</f>
        <v>25706.754328944986</v>
      </c>
      <c r="CH2092" s="14">
        <f>Таблица1[[#This Row],[Т9]]-Таблица1[[#This Row],[Т9]]</f>
        <v>0</v>
      </c>
      <c r="CI2092" s="50">
        <f>Таблица1[[#This Row],[Т9]]-Таблица1[[#This Row],[Т8]]</f>
        <v>33631.817671981858</v>
      </c>
      <c r="CJ2092" s="54">
        <f>Таблица1[[#This Row],[Т9]]-Таблица1[[#This Row],[Т7]]</f>
        <v>0</v>
      </c>
      <c r="CK2092" s="14">
        <f>Таблица1[[#This Row],[Т9]]-Таблица1[[#This Row],[Т6]]</f>
        <v>37386.895462472676</v>
      </c>
      <c r="CL2092" s="14">
        <f>Таблица1[[#This Row],[Т9]]-Таблица1[[#This Row],[Т5]]</f>
        <v>184.028980605377</v>
      </c>
      <c r="CM2092" s="14">
        <f>Таблица1[[#This Row],[Т9]]-Таблица1[[#This Row],[Т4]]</f>
        <v>38515.370982809742</v>
      </c>
      <c r="CN2092" s="14">
        <f>Таблица1[[#This Row],[Т9]]-Таблица1[[#This Row],[Т3]]</f>
        <v>416.06917122493905</v>
      </c>
      <c r="CO2092" s="14">
        <f>Таблица1[[#This Row],[Т9]]-Таблица1[[#This Row],[Т2]]</f>
        <v>43995.903164997886</v>
      </c>
      <c r="CP2092" s="14">
        <f>Таблица1[[#This Row],[Т9]]-Таблица1[[#This Row],[Т1]]</f>
        <v>767.67254469334148</v>
      </c>
      <c r="CQ2092" s="14">
        <f>Таблица1[[#This Row],[Т9]]-Таблица1[[#This Row],[угол обхв6]]</f>
        <v>47304.837764274678</v>
      </c>
      <c r="CR2092" s="14">
        <f>Таблица1[[#This Row],[Т9]]-Таблица1[[#This Row],[угол обхв5]]</f>
        <v>1366.3441959005722</v>
      </c>
      <c r="CS2092" s="14">
        <f>Таблица1[[#This Row],[Т9]]-Таблица1[[#This Row],[угол обхв4]]</f>
        <v>59338.572000926841</v>
      </c>
      <c r="CT2092" s="14">
        <f>Таблица1[[#This Row],[Lкан_прям, мм]]+Таблица1[[#This Row],[Lкан_дуг, мм]]+Таблица1[[#This Row],[Lкан_леб,мм]]</f>
        <v>85045.326329871838</v>
      </c>
      <c r="CU2092" s="16">
        <f>Таблица1[[#This Row],[Lкан_леб,мм]]</f>
        <v>57972.227805026268</v>
      </c>
      <c r="CV2092" s="14">
        <f>2534431-(Таблица1[[#This Row],[Т23]]+Таблица1[[#This Row],[угол обхв3]])</f>
        <v>2449027.9014751543</v>
      </c>
      <c r="CW2092" s="50">
        <f>SUM(X2092:AC2092,AD2092:AI2092)-Таблица1[[#This Row],[lподв_min, мм]]</f>
        <v>23318.020733268204</v>
      </c>
      <c r="CX2092" s="17">
        <f>CW2531-Таблица1[[#This Row],[Суммарная длина каната]]</f>
        <v>-2426616.3481006161</v>
      </c>
    </row>
    <row r="2093" spans="1:102" x14ac:dyDescent="0.25">
      <c r="A2093" s="21">
        <v>2092</v>
      </c>
      <c r="B2093" s="10">
        <v>54.060816326530599</v>
      </c>
      <c r="C2093" s="10">
        <v>53.304897959183663</v>
      </c>
      <c r="D2093" s="11">
        <v>9857.0474853881642</v>
      </c>
      <c r="E2093" s="11">
        <v>11779.744872052714</v>
      </c>
      <c r="F2093" s="11">
        <v>8956.5556406399373</v>
      </c>
      <c r="G2093" s="11">
        <v>11777.890811122037</v>
      </c>
      <c r="H2093" s="11">
        <v>9449.0469953881657</v>
      </c>
      <c r="I2093" s="11">
        <v>7969.3721079873931</v>
      </c>
      <c r="J2093" s="11">
        <v>3810.3727640653206</v>
      </c>
      <c r="K2093" s="11">
        <v>25744.980715456557</v>
      </c>
      <c r="L2093" s="11">
        <v>1328.1178093890128</v>
      </c>
      <c r="M2093" s="11">
        <v>57972.227805026268</v>
      </c>
      <c r="N2093" s="11">
        <v>5863.7421582900515</v>
      </c>
      <c r="O2093" s="11">
        <v>20292.961000681073</v>
      </c>
      <c r="P2093" s="43">
        <v>8653.02247547978</v>
      </c>
      <c r="Q2093" s="11">
        <v>18544.734138527208</v>
      </c>
      <c r="R2093" s="11">
        <v>9550.6208689859832</v>
      </c>
      <c r="S2093" s="11">
        <v>13138.205666025182</v>
      </c>
      <c r="T2093" s="11">
        <v>9857.0474853881642</v>
      </c>
      <c r="U2093" s="11">
        <v>11779.744872052714</v>
      </c>
      <c r="V2093" s="11">
        <v>8963.7428543096557</v>
      </c>
      <c r="W2093" s="11">
        <v>11637.643372786551</v>
      </c>
      <c r="X2093" s="12">
        <v>0</v>
      </c>
      <c r="Y2093" s="12">
        <v>585.827659877526</v>
      </c>
      <c r="Z2093" s="12">
        <v>345.33417155021198</v>
      </c>
      <c r="AA2093" s="44">
        <v>232.04019061955896</v>
      </c>
      <c r="AB2093" s="45">
        <v>164.91578734171574</v>
      </c>
      <c r="AC2093" s="12">
        <v>0</v>
      </c>
      <c r="AD2093" s="12">
        <v>12033.734236652166</v>
      </c>
      <c r="AE2093" s="12">
        <v>3291.8660132846203</v>
      </c>
      <c r="AF2093" s="12">
        <v>5480.5321821881489</v>
      </c>
      <c r="AG2093" s="44">
        <v>1128.4755203370617</v>
      </c>
      <c r="AH2093" s="45">
        <v>3810.3727629945583</v>
      </c>
      <c r="AI2093" s="12">
        <v>0</v>
      </c>
      <c r="AJ2093" s="12">
        <v>-50.190166803887863</v>
      </c>
      <c r="AK2093" s="12">
        <v>32.078098963287907</v>
      </c>
      <c r="AL2093" s="12">
        <v>80.573664040429804</v>
      </c>
      <c r="AM2093" s="44">
        <v>113.15926109903727</v>
      </c>
      <c r="AN2093" s="45">
        <v>89.999999849632076</v>
      </c>
      <c r="AO2093" s="12">
        <v>0</v>
      </c>
      <c r="AP2093" s="12">
        <v>-2154.1692826623271</v>
      </c>
      <c r="AQ2093" s="12">
        <v>6080.4206491157065</v>
      </c>
      <c r="AR2093" s="12">
        <v>9055.5132452539146</v>
      </c>
      <c r="AS2093" s="44">
        <v>9925.7422749119287</v>
      </c>
      <c r="AT2093" s="45">
        <v>9449.047485388166</v>
      </c>
      <c r="AU2093" s="12">
        <v>0</v>
      </c>
      <c r="AV2093" s="12">
        <v>11310.181931627916</v>
      </c>
      <c r="AW2093" s="12">
        <v>20638.669594172057</v>
      </c>
      <c r="AX2093" s="12">
        <v>18611.556142737081</v>
      </c>
      <c r="AY2093" s="44">
        <v>12977.744048134353</v>
      </c>
      <c r="AZ2093" s="45">
        <v>11779.744870981953</v>
      </c>
      <c r="BA2093" s="12">
        <v>0</v>
      </c>
      <c r="BB2093" s="12">
        <v>5550.3273068060953</v>
      </c>
      <c r="BC2093" s="12">
        <v>8869.7009663054359</v>
      </c>
      <c r="BD2093" s="12">
        <v>9953.1116387601178</v>
      </c>
      <c r="BE2093" s="44">
        <v>9481.9260794622187</v>
      </c>
      <c r="BF2093" s="45">
        <v>9449.0474953881658</v>
      </c>
      <c r="BG2093" s="12">
        <v>0</v>
      </c>
      <c r="BH2093" s="12">
        <v>20554.179550690998</v>
      </c>
      <c r="BI2093" s="12">
        <v>18890.442732018193</v>
      </c>
      <c r="BJ2093" s="12">
        <v>13205.027670235058</v>
      </c>
      <c r="BK2093" s="44">
        <v>11940.206489943543</v>
      </c>
      <c r="BL2093" s="45">
        <v>7969.372107987394</v>
      </c>
      <c r="BM2093" s="12">
        <v>0</v>
      </c>
      <c r="BN2093" s="12">
        <v>0</v>
      </c>
      <c r="BO2093" s="12">
        <v>82.268265767175777</v>
      </c>
      <c r="BP2093" s="12">
        <v>48.495565077141897</v>
      </c>
      <c r="BQ2093" s="48">
        <v>32.585597058607462</v>
      </c>
      <c r="BR2093" s="49">
        <v>23.159261249405194</v>
      </c>
      <c r="BS2093" s="13">
        <v>0</v>
      </c>
      <c r="BT2093" s="12">
        <v>357.77219497372681</v>
      </c>
      <c r="BV2093" s="14">
        <f>Таблица1[[#This Row],[Lкан_леб,мм]]</f>
        <v>57972.227805026268</v>
      </c>
      <c r="BW2093" s="50">
        <f>Таблица1[[#This Row],[угол обхв4]]+Таблица1[[#This Row],[Lдуг 3,мм]]</f>
        <v>12033.734236652166</v>
      </c>
      <c r="BX2093" s="54">
        <f>Таблица1[[#This Row],[угол обхв5]]+Таблица1[[#This Row],[Y5, мм]]</f>
        <v>58558.055464903795</v>
      </c>
      <c r="BY2093" s="14">
        <f>Таблица1[[#This Row],[угол обхв6]]+Таблица1[[#This Row],[Lдуг 4,мм]]</f>
        <v>15325.600249936786</v>
      </c>
      <c r="BZ2093" s="14">
        <f>Таблица1[[#This Row],[Т1]]+Таблица1[[#This Row],[X6, мм]]</f>
        <v>58903.389636454005</v>
      </c>
      <c r="CA2093" s="14">
        <f>Таблица1[[#This Row],[Т2]]+Таблица1[[#This Row],[Lдуг 5,мм]]</f>
        <v>20806.132432124934</v>
      </c>
      <c r="CB2093" s="14">
        <f>Таблица1[[#This Row],[Т3]]+Таблица1[[#This Row],[Y6, мм]]</f>
        <v>59135.429827073567</v>
      </c>
      <c r="CC2093" s="14">
        <f>Таблица1[[#This Row],[Т4]]+Таблица1[[#This Row],[Lдуг 6,мм]]</f>
        <v>21934.607952461996</v>
      </c>
      <c r="CD2093" s="14">
        <f>Таблица1[[#This Row],[Т5]]+Таблица1[[#This Row],[Lдуг 1,мм]]</f>
        <v>59300.345614415281</v>
      </c>
      <c r="CE2093" s="14">
        <f>Таблица1[[#This Row],[Т6]]+Таблица1[[#This Row],[Lпрям1, мм]]</f>
        <v>25744.980715456553</v>
      </c>
      <c r="CF2093" s="15">
        <f>Таблица1[[#This Row],[Т7]]+Таблица1[[#This Row],[Lдуг 2,мм]]</f>
        <v>59300.345614415281</v>
      </c>
      <c r="CG2093" s="14">
        <f>Таблица1[[#This Row],[Т8]]+Таблица1[[#This Row],[Lпрям2, мм]]</f>
        <v>25744.980715456553</v>
      </c>
      <c r="CH2093" s="14">
        <f>Таблица1[[#This Row],[Т9]]-Таблица1[[#This Row],[Т9]]</f>
        <v>0</v>
      </c>
      <c r="CI2093" s="50">
        <f>Таблица1[[#This Row],[Т9]]-Таблица1[[#This Row],[Т8]]</f>
        <v>33555.364898958724</v>
      </c>
      <c r="CJ2093" s="54">
        <f>Таблица1[[#This Row],[Т9]]-Таблица1[[#This Row],[Т7]]</f>
        <v>0</v>
      </c>
      <c r="CK2093" s="14">
        <f>Таблица1[[#This Row],[Т9]]-Таблица1[[#This Row],[Т6]]</f>
        <v>37365.737661953288</v>
      </c>
      <c r="CL2093" s="14">
        <f>Таблица1[[#This Row],[Т9]]-Таблица1[[#This Row],[Т5]]</f>
        <v>164.91578734171344</v>
      </c>
      <c r="CM2093" s="14">
        <f>Таблица1[[#This Row],[Т9]]-Таблица1[[#This Row],[Т4]]</f>
        <v>38494.213182290347</v>
      </c>
      <c r="CN2093" s="14">
        <f>Таблица1[[#This Row],[Т9]]-Таблица1[[#This Row],[Т3]]</f>
        <v>396.95597796127549</v>
      </c>
      <c r="CO2093" s="14">
        <f>Таблица1[[#This Row],[Т9]]-Таблица1[[#This Row],[Т2]]</f>
        <v>43974.745364478498</v>
      </c>
      <c r="CP2093" s="14">
        <f>Таблица1[[#This Row],[Т9]]-Таблица1[[#This Row],[Т1]]</f>
        <v>742.29014951148565</v>
      </c>
      <c r="CQ2093" s="14">
        <f>Таблица1[[#This Row],[Т9]]-Таблица1[[#This Row],[угол обхв6]]</f>
        <v>47266.611377763111</v>
      </c>
      <c r="CR2093" s="14">
        <f>Таблица1[[#This Row],[Т9]]-Таблица1[[#This Row],[угол обхв5]]</f>
        <v>1328.1178093890121</v>
      </c>
      <c r="CS2093" s="14">
        <f>Таблица1[[#This Row],[Т9]]-Таблица1[[#This Row],[угол обхв4]]</f>
        <v>59300.345614415281</v>
      </c>
      <c r="CT2093" s="14">
        <f>Таблица1[[#This Row],[Lкан_прям, мм]]+Таблица1[[#This Row],[Lкан_дуг, мм]]+Таблица1[[#This Row],[Lкан_леб,мм]]</f>
        <v>85045.326329871838</v>
      </c>
      <c r="CU2093" s="16">
        <f>Таблица1[[#This Row],[Lкан_леб,мм]]</f>
        <v>57972.227805026268</v>
      </c>
      <c r="CV2093" s="14">
        <f>2534431-(Таблица1[[#This Row],[Т23]]+Таблица1[[#This Row],[угол обхв3]])</f>
        <v>2449027.9014751543</v>
      </c>
      <c r="CW2093" s="50">
        <f>SUM(X2093:AC2093,AD2093:AI2093)-Таблица1[[#This Row],[lподв_min, мм]]</f>
        <v>23262.725760780246</v>
      </c>
      <c r="CX2093" s="17">
        <f>CW2532-Таблица1[[#This Row],[Суммарная длина каната]]</f>
        <v>-2426652.3221235806</v>
      </c>
    </row>
    <row r="2094" spans="1:102" x14ac:dyDescent="0.25">
      <c r="A2094" s="21">
        <v>2093</v>
      </c>
      <c r="B2094" s="10">
        <v>54.060816326530599</v>
      </c>
      <c r="C2094" s="10">
        <v>55.988979591836724</v>
      </c>
      <c r="D2094" s="11">
        <v>10210.198728334984</v>
      </c>
      <c r="E2094" s="11">
        <v>11941.864225299107</v>
      </c>
      <c r="F2094" s="11">
        <v>9310.7816153583044</v>
      </c>
      <c r="G2094" s="11">
        <v>11897.843129393934</v>
      </c>
      <c r="H2094" s="11">
        <v>9802.1982383349859</v>
      </c>
      <c r="I2094" s="11">
        <v>8074.6065169701369</v>
      </c>
      <c r="J2094" s="11">
        <v>3867.2577083289693</v>
      </c>
      <c r="K2094" s="11">
        <v>25783.207101968103</v>
      </c>
      <c r="L2094" s="11">
        <v>1289.8914228774684</v>
      </c>
      <c r="M2094" s="11">
        <v>57972.227805026268</v>
      </c>
      <c r="N2094" s="11">
        <v>5863.7421582900515</v>
      </c>
      <c r="O2094" s="11">
        <v>20292.961000681073</v>
      </c>
      <c r="P2094" s="43">
        <v>8690.6974207591484</v>
      </c>
      <c r="Q2094" s="11">
        <v>18643.048581536092</v>
      </c>
      <c r="R2094" s="11">
        <v>9840.4930206409936</v>
      </c>
      <c r="S2094" s="11">
        <v>13284.485054013781</v>
      </c>
      <c r="T2094" s="11">
        <v>10210.198728334984</v>
      </c>
      <c r="U2094" s="11">
        <v>11941.864225299107</v>
      </c>
      <c r="V2094" s="11">
        <v>9324.5285814956114</v>
      </c>
      <c r="W2094" s="11">
        <v>11758.086122692946</v>
      </c>
      <c r="X2094" s="12">
        <v>0</v>
      </c>
      <c r="Y2094" s="12">
        <v>572.94778576058241</v>
      </c>
      <c r="Z2094" s="12">
        <v>339.10085241925833</v>
      </c>
      <c r="AA2094" s="44">
        <v>232.04019061955907</v>
      </c>
      <c r="AB2094" s="45">
        <v>145.80259407806841</v>
      </c>
      <c r="AC2094" s="12">
        <v>0</v>
      </c>
      <c r="AD2094" s="12">
        <v>12033.734236652166</v>
      </c>
      <c r="AE2094" s="12">
        <v>3273.2074555167683</v>
      </c>
      <c r="AF2094" s="12">
        <v>5480.5321821881489</v>
      </c>
      <c r="AG2094" s="44">
        <v>1128.4755203370612</v>
      </c>
      <c r="AH2094" s="45">
        <v>3867.2577072739555</v>
      </c>
      <c r="AI2094" s="12">
        <v>0</v>
      </c>
      <c r="AJ2094" s="12">
        <v>-50.190166803887863</v>
      </c>
      <c r="AK2094" s="12">
        <v>30.269367523188272</v>
      </c>
      <c r="AL2094" s="12">
        <v>77.889582407776743</v>
      </c>
      <c r="AM2094" s="44">
        <v>110.47517946638422</v>
      </c>
      <c r="AN2094" s="45">
        <v>89.999999851843896</v>
      </c>
      <c r="AO2094" s="12">
        <v>0</v>
      </c>
      <c r="AP2094" s="12">
        <v>-2154.1692826623271</v>
      </c>
      <c r="AQ2094" s="12">
        <v>6069.40106508393</v>
      </c>
      <c r="AR2094" s="12">
        <v>9089.617424611075</v>
      </c>
      <c r="AS2094" s="44">
        <v>10222.717135612227</v>
      </c>
      <c r="AT2094" s="45">
        <v>9802.1987283349863</v>
      </c>
      <c r="AU2094" s="12">
        <v>0</v>
      </c>
      <c r="AV2094" s="12">
        <v>11310.181931627916</v>
      </c>
      <c r="AW2094" s="12">
        <v>20645.336388664324</v>
      </c>
      <c r="AX2094" s="12">
        <v>18728.645488762806</v>
      </c>
      <c r="AY2094" s="44">
        <v>13141.766008562736</v>
      </c>
      <c r="AZ2094" s="45">
        <v>11941.864224244095</v>
      </c>
      <c r="BA2094" s="12">
        <v>0</v>
      </c>
      <c r="BB2094" s="12">
        <v>5550.3273068060953</v>
      </c>
      <c r="BC2094" s="12">
        <v>8896.3563275530269</v>
      </c>
      <c r="BD2094" s="12">
        <v>10239.41302449292</v>
      </c>
      <c r="BE2094" s="44">
        <v>9827.9746133637509</v>
      </c>
      <c r="BF2094" s="45">
        <v>9802.198738334986</v>
      </c>
      <c r="BG2094" s="12">
        <v>0</v>
      </c>
      <c r="BH2094" s="12">
        <v>20554.179550690998</v>
      </c>
      <c r="BI2094" s="12">
        <v>18995.423969519343</v>
      </c>
      <c r="BJ2094" s="12">
        <v>13370.081961240498</v>
      </c>
      <c r="BK2094" s="44">
        <v>12084.58327075015</v>
      </c>
      <c r="BL2094" s="45">
        <v>8074.6065169701387</v>
      </c>
      <c r="BM2094" s="12">
        <v>0</v>
      </c>
      <c r="BN2094" s="12">
        <v>0</v>
      </c>
      <c r="BO2094" s="12">
        <v>80.459534327076128</v>
      </c>
      <c r="BP2094" s="12">
        <v>47.620214884588471</v>
      </c>
      <c r="BQ2094" s="48">
        <v>32.585597058607476</v>
      </c>
      <c r="BR2094" s="49">
        <v>20.47517961454032</v>
      </c>
      <c r="BS2094" s="13">
        <v>0</v>
      </c>
      <c r="BT2094" s="12">
        <v>357.77219497372681</v>
      </c>
      <c r="BV2094" s="14">
        <f>Таблица1[[#This Row],[Lкан_леб,мм]]</f>
        <v>57972.227805026268</v>
      </c>
      <c r="BW2094" s="50">
        <f>Таблица1[[#This Row],[угол обхв4]]+Таблица1[[#This Row],[Lдуг 3,мм]]</f>
        <v>12033.734236652166</v>
      </c>
      <c r="BX2094" s="54">
        <f>Таблица1[[#This Row],[угол обхв5]]+Таблица1[[#This Row],[Y5, мм]]</f>
        <v>58545.17559078685</v>
      </c>
      <c r="BY2094" s="14">
        <f>Таблица1[[#This Row],[угол обхв6]]+Таблица1[[#This Row],[Lдуг 4,мм]]</f>
        <v>15306.941692168934</v>
      </c>
      <c r="BZ2094" s="14">
        <f>Таблица1[[#This Row],[Т1]]+Таблица1[[#This Row],[X6, мм]]</f>
        <v>58884.276443206109</v>
      </c>
      <c r="CA2094" s="14">
        <f>Таблица1[[#This Row],[Т2]]+Таблица1[[#This Row],[Lдуг 5,мм]]</f>
        <v>20787.473874357082</v>
      </c>
      <c r="CB2094" s="14">
        <f>Таблица1[[#This Row],[Т3]]+Таблица1[[#This Row],[Y6, мм]]</f>
        <v>59116.316633825671</v>
      </c>
      <c r="CC2094" s="14">
        <f>Таблица1[[#This Row],[Т4]]+Таблица1[[#This Row],[Lдуг 6,мм]]</f>
        <v>21915.949394694144</v>
      </c>
      <c r="CD2094" s="14">
        <f>Таблица1[[#This Row],[Т5]]+Таблица1[[#This Row],[Lдуг 1,мм]]</f>
        <v>59262.119227903742</v>
      </c>
      <c r="CE2094" s="14">
        <f>Таблица1[[#This Row],[Т6]]+Таблица1[[#This Row],[Lпрям1, мм]]</f>
        <v>25783.207101968099</v>
      </c>
      <c r="CF2094" s="15">
        <f>Таблица1[[#This Row],[Т7]]+Таблица1[[#This Row],[Lдуг 2,мм]]</f>
        <v>59262.119227903742</v>
      </c>
      <c r="CG2094" s="14">
        <f>Таблица1[[#This Row],[Т8]]+Таблица1[[#This Row],[Lпрям2, мм]]</f>
        <v>25783.207101968099</v>
      </c>
      <c r="CH2094" s="14">
        <f>Таблица1[[#This Row],[Т9]]-Таблица1[[#This Row],[Т9]]</f>
        <v>0</v>
      </c>
      <c r="CI2094" s="50">
        <f>Таблица1[[#This Row],[Т9]]-Таблица1[[#This Row],[Т8]]</f>
        <v>33478.912125935647</v>
      </c>
      <c r="CJ2094" s="54">
        <f>Таблица1[[#This Row],[Т9]]-Таблица1[[#This Row],[Т7]]</f>
        <v>0</v>
      </c>
      <c r="CK2094" s="14">
        <f>Таблица1[[#This Row],[Т9]]-Таблица1[[#This Row],[Т6]]</f>
        <v>37346.169833209598</v>
      </c>
      <c r="CL2094" s="14">
        <f>Таблица1[[#This Row],[Т9]]-Таблица1[[#This Row],[Т5]]</f>
        <v>145.80259407807171</v>
      </c>
      <c r="CM2094" s="14">
        <f>Таблица1[[#This Row],[Т9]]-Таблица1[[#This Row],[Т4]]</f>
        <v>38474.645353546657</v>
      </c>
      <c r="CN2094" s="14">
        <f>Таблица1[[#This Row],[Т9]]-Таблица1[[#This Row],[Т3]]</f>
        <v>377.84278469763376</v>
      </c>
      <c r="CO2094" s="14">
        <f>Таблица1[[#This Row],[Т9]]-Таблица1[[#This Row],[Т2]]</f>
        <v>43955.177535734809</v>
      </c>
      <c r="CP2094" s="14">
        <f>Таблица1[[#This Row],[Т9]]-Таблица1[[#This Row],[Т1]]</f>
        <v>716.94363711689221</v>
      </c>
      <c r="CQ2094" s="14">
        <f>Таблица1[[#This Row],[Т9]]-Таблица1[[#This Row],[угол обхв6]]</f>
        <v>47228.384991251573</v>
      </c>
      <c r="CR2094" s="14">
        <f>Таблица1[[#This Row],[Т9]]-Таблица1[[#This Row],[угол обхв5]]</f>
        <v>1289.8914228774738</v>
      </c>
      <c r="CS2094" s="14">
        <f>Таблица1[[#This Row],[Т9]]-Таблица1[[#This Row],[угол обхв4]]</f>
        <v>59262.119227903742</v>
      </c>
      <c r="CT2094" s="14">
        <f>Таблица1[[#This Row],[Lкан_прям, мм]]+Таблица1[[#This Row],[Lкан_дуг, мм]]+Таблица1[[#This Row],[Lкан_леб,мм]]</f>
        <v>85045.326329871838</v>
      </c>
      <c r="CU2094" s="16">
        <f>Таблица1[[#This Row],[Lкан_леб,мм]]</f>
        <v>57972.227805026268</v>
      </c>
      <c r="CV2094" s="14">
        <f>2534431-(Таблица1[[#This Row],[Т23]]+Таблица1[[#This Row],[угол обхв3]])</f>
        <v>2449027.9014751543</v>
      </c>
      <c r="CW2094" s="50">
        <f>SUM(X2094:AC2094,AD2094:AI2094)-Таблица1[[#This Row],[lподв_min, мм]]</f>
        <v>23205.8408165166</v>
      </c>
      <c r="CX2094" s="17">
        <f>CW2533-Таблица1[[#This Row],[Суммарная длина каната]]</f>
        <v>-2426689.5882420223</v>
      </c>
    </row>
    <row r="2095" spans="1:102" x14ac:dyDescent="0.25">
      <c r="A2095" s="21">
        <v>2094</v>
      </c>
      <c r="B2095" s="10">
        <v>54.060816326530599</v>
      </c>
      <c r="C2095" s="10">
        <v>58.673061224489786</v>
      </c>
      <c r="D2095" s="11">
        <v>10555.370661745606</v>
      </c>
      <c r="E2095" s="11">
        <v>12120.343415899819</v>
      </c>
      <c r="F2095" s="11">
        <v>9659.0017385816373</v>
      </c>
      <c r="G2095" s="11">
        <v>12034.251874004771</v>
      </c>
      <c r="H2095" s="11">
        <v>10147.370171745606</v>
      </c>
      <c r="I2095" s="11">
        <v>8194.6247438387982</v>
      </c>
      <c r="J2095" s="11">
        <v>3925.7186720610216</v>
      </c>
      <c r="K2095" s="11">
        <v>25821.433488479612</v>
      </c>
      <c r="L2095" s="11">
        <v>1251.6650363659628</v>
      </c>
      <c r="M2095" s="11">
        <v>57972.227805026268</v>
      </c>
      <c r="N2095" s="11">
        <v>5863.7421582900515</v>
      </c>
      <c r="O2095" s="11">
        <v>20292.961000681073</v>
      </c>
      <c r="P2095" s="43">
        <v>8723.7270736460141</v>
      </c>
      <c r="Q2095" s="11">
        <v>18743.019443471578</v>
      </c>
      <c r="R2095" s="11">
        <v>10123.19705335334</v>
      </c>
      <c r="S2095" s="11">
        <v>13444.178364905627</v>
      </c>
      <c r="T2095" s="11">
        <v>10555.370661745606</v>
      </c>
      <c r="U2095" s="11">
        <v>12120.343415899819</v>
      </c>
      <c r="V2095" s="11">
        <v>9679.2782942504746</v>
      </c>
      <c r="W2095" s="11">
        <v>11895.291947082624</v>
      </c>
      <c r="X2095" s="12">
        <v>0</v>
      </c>
      <c r="Y2095" s="12">
        <v>560.02817703931566</v>
      </c>
      <c r="Z2095" s="12">
        <v>332.90726789262823</v>
      </c>
      <c r="AA2095" s="44">
        <v>232.04019061955876</v>
      </c>
      <c r="AB2095" s="45">
        <v>126.6894008144602</v>
      </c>
      <c r="AC2095" s="12">
        <v>0</v>
      </c>
      <c r="AD2095" s="12">
        <v>12033.734236652166</v>
      </c>
      <c r="AE2095" s="12">
        <v>3252.9728782805182</v>
      </c>
      <c r="AF2095" s="12">
        <v>5480.5321821881471</v>
      </c>
      <c r="AG2095" s="44">
        <v>1128.4755203370612</v>
      </c>
      <c r="AH2095" s="45">
        <v>3925.7186710217197</v>
      </c>
      <c r="AI2095" s="12">
        <v>0</v>
      </c>
      <c r="AJ2095" s="12">
        <v>-50.190166803887863</v>
      </c>
      <c r="AK2095" s="12">
        <v>28.45505611953876</v>
      </c>
      <c r="AL2095" s="12">
        <v>75.205500775123696</v>
      </c>
      <c r="AM2095" s="44">
        <v>107.79109783373114</v>
      </c>
      <c r="AN2095" s="45">
        <v>89.999999854050202</v>
      </c>
      <c r="AO2095" s="12">
        <v>0</v>
      </c>
      <c r="AP2095" s="12">
        <v>-2154.1692826623271</v>
      </c>
      <c r="AQ2095" s="12">
        <v>6058.1416134972342</v>
      </c>
      <c r="AR2095" s="12">
        <v>9118.2010203698774</v>
      </c>
      <c r="AS2095" s="44">
        <v>10511.6852194854</v>
      </c>
      <c r="AT2095" s="45">
        <v>10147.370661745606</v>
      </c>
      <c r="AU2095" s="12">
        <v>0</v>
      </c>
      <c r="AV2095" s="12">
        <v>11310.181931627916</v>
      </c>
      <c r="AW2095" s="12">
        <v>20651.670983557418</v>
      </c>
      <c r="AX2095" s="12">
        <v>18847.203441072448</v>
      </c>
      <c r="AY2095" s="44">
        <v>13319.515039202561</v>
      </c>
      <c r="AZ2095" s="45">
        <v>12120.343414860519</v>
      </c>
      <c r="BA2095" s="12">
        <v>0</v>
      </c>
      <c r="BB2095" s="12">
        <v>5550.3273068060953</v>
      </c>
      <c r="BC2095" s="12">
        <v>8918.1265288531959</v>
      </c>
      <c r="BD2095" s="12">
        <v>10517.671000077204</v>
      </c>
      <c r="BE2095" s="44">
        <v>10166.882495613545</v>
      </c>
      <c r="BF2095" s="45">
        <v>10147.370671745606</v>
      </c>
      <c r="BG2095" s="12">
        <v>0</v>
      </c>
      <c r="BH2095" s="12">
        <v>20554.179550690998</v>
      </c>
      <c r="BI2095" s="12">
        <v>19101.729426347927</v>
      </c>
      <c r="BJ2095" s="12">
        <v>13548.362362506497</v>
      </c>
      <c r="BK2095" s="44">
        <v>12245.006741602885</v>
      </c>
      <c r="BL2095" s="45">
        <v>8194.6247438388</v>
      </c>
      <c r="BM2095" s="12">
        <v>0</v>
      </c>
      <c r="BN2095" s="12">
        <v>0</v>
      </c>
      <c r="BO2095" s="12">
        <v>78.64522292342663</v>
      </c>
      <c r="BP2095" s="12">
        <v>46.750444655584943</v>
      </c>
      <c r="BQ2095" s="48">
        <v>32.585597058607433</v>
      </c>
      <c r="BR2095" s="49">
        <v>17.791097979680941</v>
      </c>
      <c r="BS2095" s="13">
        <v>0</v>
      </c>
      <c r="BT2095" s="12">
        <v>357.77219497372681</v>
      </c>
      <c r="BV2095" s="14">
        <f>Таблица1[[#This Row],[Lкан_леб,мм]]</f>
        <v>57972.227805026268</v>
      </c>
      <c r="BW2095" s="50">
        <f>Таблица1[[#This Row],[угол обхв4]]+Таблица1[[#This Row],[Lдуг 3,мм]]</f>
        <v>12033.734236652166</v>
      </c>
      <c r="BX2095" s="54">
        <f>Таблица1[[#This Row],[угол обхв5]]+Таблица1[[#This Row],[Y5, мм]]</f>
        <v>58532.255982065581</v>
      </c>
      <c r="BY2095" s="14">
        <f>Таблица1[[#This Row],[угол обхв6]]+Таблица1[[#This Row],[Lдуг 4,мм]]</f>
        <v>15286.707114932684</v>
      </c>
      <c r="BZ2095" s="14">
        <f>Таблица1[[#This Row],[Т1]]+Таблица1[[#This Row],[X6, мм]]</f>
        <v>58865.163249958212</v>
      </c>
      <c r="CA2095" s="14">
        <f>Таблица1[[#This Row],[Т2]]+Таблица1[[#This Row],[Lдуг 5,мм]]</f>
        <v>20767.239297120832</v>
      </c>
      <c r="CB2095" s="14">
        <f>Таблица1[[#This Row],[Т3]]+Таблица1[[#This Row],[Y6, мм]]</f>
        <v>59097.203440577774</v>
      </c>
      <c r="CC2095" s="14">
        <f>Таблица1[[#This Row],[Т4]]+Таблица1[[#This Row],[Lдуг 6,мм]]</f>
        <v>21895.714817457894</v>
      </c>
      <c r="CD2095" s="14">
        <f>Таблица1[[#This Row],[Т5]]+Таблица1[[#This Row],[Lдуг 1,мм]]</f>
        <v>59223.892841392233</v>
      </c>
      <c r="CE2095" s="14">
        <f>Таблица1[[#This Row],[Т6]]+Таблица1[[#This Row],[Lпрям1, мм]]</f>
        <v>25821.433488479615</v>
      </c>
      <c r="CF2095" s="15">
        <f>Таблица1[[#This Row],[Т7]]+Таблица1[[#This Row],[Lдуг 2,мм]]</f>
        <v>59223.892841392233</v>
      </c>
      <c r="CG2095" s="14">
        <f>Таблица1[[#This Row],[Т8]]+Таблица1[[#This Row],[Lпрям2, мм]]</f>
        <v>25821.433488479615</v>
      </c>
      <c r="CH2095" s="14">
        <f>Таблица1[[#This Row],[Т9]]-Таблица1[[#This Row],[Т9]]</f>
        <v>0</v>
      </c>
      <c r="CI2095" s="50">
        <f>Таблица1[[#This Row],[Т9]]-Таблица1[[#This Row],[Т8]]</f>
        <v>33402.459352912614</v>
      </c>
      <c r="CJ2095" s="54">
        <f>Таблица1[[#This Row],[Т9]]-Таблица1[[#This Row],[Т7]]</f>
        <v>0</v>
      </c>
      <c r="CK2095" s="14">
        <f>Таблица1[[#This Row],[Т9]]-Таблица1[[#This Row],[Т6]]</f>
        <v>37328.178023934335</v>
      </c>
      <c r="CL2095" s="14">
        <f>Таблица1[[#This Row],[Т9]]-Таблица1[[#This Row],[Т5]]</f>
        <v>126.68940081445908</v>
      </c>
      <c r="CM2095" s="14">
        <f>Таблица1[[#This Row],[Т9]]-Таблица1[[#This Row],[Т4]]</f>
        <v>38456.653544271401</v>
      </c>
      <c r="CN2095" s="14">
        <f>Таблица1[[#This Row],[Т9]]-Таблица1[[#This Row],[Т3]]</f>
        <v>358.72959143402113</v>
      </c>
      <c r="CO2095" s="14">
        <f>Таблица1[[#This Row],[Т9]]-Таблица1[[#This Row],[Т2]]</f>
        <v>43937.185726459546</v>
      </c>
      <c r="CP2095" s="14">
        <f>Таблица1[[#This Row],[Т9]]-Таблица1[[#This Row],[Т1]]</f>
        <v>691.63685932665248</v>
      </c>
      <c r="CQ2095" s="14">
        <f>Таблица1[[#This Row],[Т9]]-Таблица1[[#This Row],[угол обхв6]]</f>
        <v>47190.158604740063</v>
      </c>
      <c r="CR2095" s="14">
        <f>Таблица1[[#This Row],[Т9]]-Таблица1[[#This Row],[угол обхв5]]</f>
        <v>1251.6650363659646</v>
      </c>
      <c r="CS2095" s="14">
        <f>Таблица1[[#This Row],[Т9]]-Таблица1[[#This Row],[угол обхв4]]</f>
        <v>59223.892841392233</v>
      </c>
      <c r="CT2095" s="14">
        <f>Таблица1[[#This Row],[Lкан_прям, мм]]+Таблица1[[#This Row],[Lкан_дуг, мм]]+Таблица1[[#This Row],[Lкан_леб,мм]]</f>
        <v>85045.326329871838</v>
      </c>
      <c r="CU2095" s="16">
        <f>Таблица1[[#This Row],[Lкан_леб,мм]]</f>
        <v>57972.227805026268</v>
      </c>
      <c r="CV2095" s="14">
        <f>2534431-(Таблица1[[#This Row],[Т23]]+Таблица1[[#This Row],[угол обхв3]])</f>
        <v>2449027.9014751543</v>
      </c>
      <c r="CW2095" s="50">
        <f>SUM(X2095:AC2095,AD2095:AI2095)-Таблица1[[#This Row],[lподв_min, мм]]</f>
        <v>23147.379852784557</v>
      </c>
      <c r="CX2095" s="17">
        <f>CW2534-Таблица1[[#This Row],[Суммарная длина каната]]</f>
        <v>-2426699.9118314041</v>
      </c>
    </row>
    <row r="2096" spans="1:102" x14ac:dyDescent="0.25">
      <c r="A2096" s="21">
        <v>2095</v>
      </c>
      <c r="B2096" s="10">
        <v>54.060816326530599</v>
      </c>
      <c r="C2096" s="10">
        <v>61.357142857142854</v>
      </c>
      <c r="D2096" s="11">
        <v>10891.805925861421</v>
      </c>
      <c r="E2096" s="11">
        <v>12314.790833345351</v>
      </c>
      <c r="F2096" s="11">
        <v>10000.451962358931</v>
      </c>
      <c r="G2096" s="11">
        <v>12186.817743406862</v>
      </c>
      <c r="H2096" s="11">
        <v>10483.805435861421</v>
      </c>
      <c r="I2096" s="11">
        <v>8329.0504058728329</v>
      </c>
      <c r="J2096" s="11">
        <v>3985.7404274725177</v>
      </c>
      <c r="K2096" s="11">
        <v>25859.659874991048</v>
      </c>
      <c r="L2096" s="11">
        <v>1213.4386498545164</v>
      </c>
      <c r="M2096" s="11">
        <v>57972.227805026268</v>
      </c>
      <c r="N2096" s="11">
        <v>5863.7421582900515</v>
      </c>
      <c r="O2096" s="11">
        <v>20292.961000681073</v>
      </c>
      <c r="P2096" s="43">
        <v>8752.0389620546812</v>
      </c>
      <c r="Q2096" s="11">
        <v>18844.427373046568</v>
      </c>
      <c r="R2096" s="11">
        <v>10398.112671446444</v>
      </c>
      <c r="S2096" s="11">
        <v>13616.93520727059</v>
      </c>
      <c r="T2096" s="11">
        <v>10891.805925861421</v>
      </c>
      <c r="U2096" s="11">
        <v>12314.790833345351</v>
      </c>
      <c r="V2096" s="11">
        <v>10027.213617709982</v>
      </c>
      <c r="W2096" s="11">
        <v>12048.959795493543</v>
      </c>
      <c r="X2096" s="12">
        <v>0</v>
      </c>
      <c r="Y2096" s="12">
        <v>547.06482250684087</v>
      </c>
      <c r="Z2096" s="12">
        <v>326.75742917720572</v>
      </c>
      <c r="AA2096" s="44">
        <v>232.04019061955833</v>
      </c>
      <c r="AB2096" s="45">
        <v>107.57620755091142</v>
      </c>
      <c r="AC2096" s="12">
        <v>0</v>
      </c>
      <c r="AD2096" s="12">
        <v>12033.734236652166</v>
      </c>
      <c r="AE2096" s="12">
        <v>3231.1775093648057</v>
      </c>
      <c r="AF2096" s="12">
        <v>5480.5321821881489</v>
      </c>
      <c r="AG2096" s="44">
        <v>1128.4755203370621</v>
      </c>
      <c r="AH2096" s="45">
        <v>3985.7404264488673</v>
      </c>
      <c r="AI2096" s="12">
        <v>0</v>
      </c>
      <c r="AJ2096" s="12">
        <v>-50.190166803887863</v>
      </c>
      <c r="AK2096" s="12">
        <v>26.634601455218682</v>
      </c>
      <c r="AL2096" s="12">
        <v>72.52141914247062</v>
      </c>
      <c r="AM2096" s="44">
        <v>105.107016201078</v>
      </c>
      <c r="AN2096" s="45">
        <v>89.999999856248081</v>
      </c>
      <c r="AO2096" s="12">
        <v>0</v>
      </c>
      <c r="AP2096" s="12">
        <v>-2154.1692826623271</v>
      </c>
      <c r="AQ2096" s="12">
        <v>6046.6481479368595</v>
      </c>
      <c r="AR2096" s="12">
        <v>9141.201315770677</v>
      </c>
      <c r="AS2096" s="44">
        <v>10792.012486573207</v>
      </c>
      <c r="AT2096" s="45">
        <v>10483.805925861421</v>
      </c>
      <c r="AU2096" s="12">
        <v>0</v>
      </c>
      <c r="AV2096" s="12">
        <v>11310.181931627916</v>
      </c>
      <c r="AW2096" s="12">
        <v>20657.665537191548</v>
      </c>
      <c r="AX2096" s="12">
        <v>18966.969865473591</v>
      </c>
      <c r="AY2096" s="44">
        <v>13510.601131626408</v>
      </c>
      <c r="AZ2096" s="45">
        <v>12314.790832321702</v>
      </c>
      <c r="BA2096" s="12">
        <v>0</v>
      </c>
      <c r="BB2096" s="12">
        <v>5550.3273068060953</v>
      </c>
      <c r="BC2096" s="12">
        <v>8934.9449517014891</v>
      </c>
      <c r="BD2096" s="12">
        <v>10787.27502516244</v>
      </c>
      <c r="BE2096" s="44">
        <v>10497.906110734659</v>
      </c>
      <c r="BF2096" s="45">
        <v>10483.805935861423</v>
      </c>
      <c r="BG2096" s="12">
        <v>0</v>
      </c>
      <c r="BH2096" s="12">
        <v>20554.179550690998</v>
      </c>
      <c r="BI2096" s="12">
        <v>19209.131909557043</v>
      </c>
      <c r="BJ2096" s="12">
        <v>13739.477699697611</v>
      </c>
      <c r="BK2096" s="44">
        <v>12421.124908989532</v>
      </c>
      <c r="BL2096" s="45">
        <v>8329.0504058728347</v>
      </c>
      <c r="BM2096" s="12">
        <v>0</v>
      </c>
      <c r="BN2096" s="12">
        <v>0</v>
      </c>
      <c r="BO2096" s="12">
        <v>76.824768259106548</v>
      </c>
      <c r="BP2096" s="12">
        <v>45.886817687251941</v>
      </c>
      <c r="BQ2096" s="48">
        <v>32.58559705860737</v>
      </c>
      <c r="BR2096" s="49">
        <v>15.107016344829908</v>
      </c>
      <c r="BS2096" s="13">
        <v>0</v>
      </c>
      <c r="BT2096" s="12">
        <v>357.77219497372681</v>
      </c>
      <c r="BV2096" s="14">
        <f>Таблица1[[#This Row],[Lкан_леб,мм]]</f>
        <v>57972.227805026268</v>
      </c>
      <c r="BW2096" s="50">
        <f>Таблица1[[#This Row],[угол обхв4]]+Таблица1[[#This Row],[Lдуг 3,мм]]</f>
        <v>12033.734236652166</v>
      </c>
      <c r="BX2096" s="54">
        <f>Таблица1[[#This Row],[угол обхв5]]+Таблица1[[#This Row],[Y5, мм]]</f>
        <v>58519.292627533112</v>
      </c>
      <c r="BY2096" s="14">
        <f>Таблица1[[#This Row],[угол обхв6]]+Таблица1[[#This Row],[Lдуг 4,мм]]</f>
        <v>15264.911746016973</v>
      </c>
      <c r="BZ2096" s="14">
        <f>Таблица1[[#This Row],[Т1]]+Таблица1[[#This Row],[X6, мм]]</f>
        <v>58846.050056710315</v>
      </c>
      <c r="CA2096" s="14">
        <f>Таблица1[[#This Row],[Т2]]+Таблица1[[#This Row],[Lдуг 5,мм]]</f>
        <v>20745.443928205121</v>
      </c>
      <c r="CB2096" s="14">
        <f>Таблица1[[#This Row],[Т3]]+Таблица1[[#This Row],[Y6, мм]]</f>
        <v>59078.09024732987</v>
      </c>
      <c r="CC2096" s="14">
        <f>Таблица1[[#This Row],[Т4]]+Таблица1[[#This Row],[Lдуг 6,мм]]</f>
        <v>21873.919448542183</v>
      </c>
      <c r="CD2096" s="14">
        <f>Таблица1[[#This Row],[Т5]]+Таблица1[[#This Row],[Lдуг 1,мм]]</f>
        <v>59185.666454880782</v>
      </c>
      <c r="CE2096" s="14">
        <f>Таблица1[[#This Row],[Т6]]+Таблица1[[#This Row],[Lпрям1, мм]]</f>
        <v>25859.659874991052</v>
      </c>
      <c r="CF2096" s="15">
        <f>Таблица1[[#This Row],[Т7]]+Таблица1[[#This Row],[Lдуг 2,мм]]</f>
        <v>59185.666454880782</v>
      </c>
      <c r="CG2096" s="14">
        <f>Таблица1[[#This Row],[Т8]]+Таблица1[[#This Row],[Lпрям2, мм]]</f>
        <v>25859.659874991052</v>
      </c>
      <c r="CH2096" s="14">
        <f>Таблица1[[#This Row],[Т9]]-Таблица1[[#This Row],[Т9]]</f>
        <v>0</v>
      </c>
      <c r="CI2096" s="50">
        <f>Таблица1[[#This Row],[Т9]]-Таблица1[[#This Row],[Т8]]</f>
        <v>33326.006579889727</v>
      </c>
      <c r="CJ2096" s="54">
        <f>Таблица1[[#This Row],[Т9]]-Таблица1[[#This Row],[Т7]]</f>
        <v>0</v>
      </c>
      <c r="CK2096" s="14">
        <f>Таблица1[[#This Row],[Т9]]-Таблица1[[#This Row],[Т6]]</f>
        <v>37311.747006338599</v>
      </c>
      <c r="CL2096" s="14">
        <f>Таблица1[[#This Row],[Т9]]-Таблица1[[#This Row],[Т5]]</f>
        <v>107.57620755091193</v>
      </c>
      <c r="CM2096" s="14">
        <f>Таблица1[[#This Row],[Т9]]-Таблица1[[#This Row],[Т4]]</f>
        <v>38440.222526675658</v>
      </c>
      <c r="CN2096" s="14">
        <f>Таблица1[[#This Row],[Т9]]-Таблица1[[#This Row],[Т3]]</f>
        <v>339.61639817046671</v>
      </c>
      <c r="CO2096" s="14">
        <f>Таблица1[[#This Row],[Т9]]-Таблица1[[#This Row],[Т2]]</f>
        <v>43920.754708863809</v>
      </c>
      <c r="CP2096" s="14">
        <f>Таблица1[[#This Row],[Т9]]-Таблица1[[#This Row],[Т1]]</f>
        <v>666.37382734767016</v>
      </c>
      <c r="CQ2096" s="14">
        <f>Таблица1[[#This Row],[Т9]]-Таблица1[[#This Row],[угол обхв6]]</f>
        <v>47151.932218228612</v>
      </c>
      <c r="CR2096" s="14">
        <f>Таблица1[[#This Row],[Т9]]-Таблица1[[#This Row],[угол обхв5]]</f>
        <v>1213.4386498545136</v>
      </c>
      <c r="CS2096" s="14">
        <f>Таблица1[[#This Row],[Т9]]-Таблица1[[#This Row],[угол обхв4]]</f>
        <v>59185.666454880782</v>
      </c>
      <c r="CT2096" s="14">
        <f>Таблица1[[#This Row],[Lкан_прям, мм]]+Таблица1[[#This Row],[Lкан_дуг, мм]]+Таблица1[[#This Row],[Lкан_леб,мм]]</f>
        <v>85045.326329871838</v>
      </c>
      <c r="CU2096" s="16">
        <f>Таблица1[[#This Row],[Lкан_леб,мм]]</f>
        <v>57972.227805026268</v>
      </c>
      <c r="CV2096" s="14">
        <f>2534431-(Таблица1[[#This Row],[Т23]]+Таблица1[[#This Row],[угол обхв3]])</f>
        <v>2449027.9014751543</v>
      </c>
      <c r="CW2096" s="50">
        <f>SUM(X2096:AC2096,AD2096:AI2096)-Таблица1[[#This Row],[lподв_min, мм]]</f>
        <v>23087.35809737305</v>
      </c>
      <c r="CX2096" s="17">
        <f>CW2535-Таблица1[[#This Row],[Суммарная длина каната]]</f>
        <v>-2426748.3836477138</v>
      </c>
    </row>
    <row r="2097" spans="1:102" x14ac:dyDescent="0.25">
      <c r="A2097" s="21">
        <v>2096</v>
      </c>
      <c r="B2097" s="10">
        <v>54.060816326530599</v>
      </c>
      <c r="C2097" s="10">
        <v>64.041224489795923</v>
      </c>
      <c r="D2097" s="11">
        <v>11218.766330506005</v>
      </c>
      <c r="E2097" s="11">
        <v>12524.779830406056</v>
      </c>
      <c r="F2097" s="11">
        <v>10334.383092928969</v>
      </c>
      <c r="G2097" s="11">
        <v>12355.205984861526</v>
      </c>
      <c r="H2097" s="11">
        <v>10810.765840506006</v>
      </c>
      <c r="I2097" s="11">
        <v>8477.4733746704587</v>
      </c>
      <c r="J2097" s="11">
        <v>4047.3064557355974</v>
      </c>
      <c r="K2097" s="11">
        <v>25897.886261502412</v>
      </c>
      <c r="L2097" s="11">
        <v>1175.2122633431511</v>
      </c>
      <c r="M2097" s="11">
        <v>57972.227805026268</v>
      </c>
      <c r="N2097" s="11">
        <v>5863.7421582900515</v>
      </c>
      <c r="O2097" s="11">
        <v>20292.961000681073</v>
      </c>
      <c r="P2097" s="43">
        <v>8775.5709653927879</v>
      </c>
      <c r="Q2097" s="11">
        <v>18947.049865828834</v>
      </c>
      <c r="R2097" s="11">
        <v>10664.63666821082</v>
      </c>
      <c r="S2097" s="11">
        <v>13802.376526302152</v>
      </c>
      <c r="T2097" s="11">
        <v>11218.766330506005</v>
      </c>
      <c r="U2097" s="11">
        <v>12524.779830406056</v>
      </c>
      <c r="V2097" s="11">
        <v>10367.571128817148</v>
      </c>
      <c r="W2097" s="11">
        <v>12218.752497277352</v>
      </c>
      <c r="X2097" s="12">
        <v>0</v>
      </c>
      <c r="Y2097" s="12">
        <v>534.05353297567285</v>
      </c>
      <c r="Z2097" s="12">
        <v>320.65552546047689</v>
      </c>
      <c r="AA2097" s="44">
        <v>232.04019061955833</v>
      </c>
      <c r="AB2097" s="45">
        <v>88.463014287443173</v>
      </c>
      <c r="AC2097" s="12">
        <v>0</v>
      </c>
      <c r="AD2097" s="12">
        <v>12033.734236652166</v>
      </c>
      <c r="AE2097" s="12">
        <v>3207.8378675975173</v>
      </c>
      <c r="AF2097" s="12">
        <v>5480.5321821881471</v>
      </c>
      <c r="AG2097" s="44">
        <v>1128.4755203370626</v>
      </c>
      <c r="AH2097" s="45">
        <v>4047.3064547275185</v>
      </c>
      <c r="AI2097" s="12">
        <v>0</v>
      </c>
      <c r="AJ2097" s="12">
        <v>-50.190166803887863</v>
      </c>
      <c r="AK2097" s="12">
        <v>24.807415239143488</v>
      </c>
      <c r="AL2097" s="12">
        <v>69.837337509817601</v>
      </c>
      <c r="AM2097" s="44">
        <v>102.42293456842496</v>
      </c>
      <c r="AN2097" s="45">
        <v>89.999999858434776</v>
      </c>
      <c r="AO2097" s="12">
        <v>0</v>
      </c>
      <c r="AP2097" s="12">
        <v>-2154.1692826623271</v>
      </c>
      <c r="AQ2097" s="12">
        <v>6034.926540320861</v>
      </c>
      <c r="AR2097" s="12">
        <v>9158.5678446646161</v>
      </c>
      <c r="AS2097" s="44">
        <v>11063.083856184589</v>
      </c>
      <c r="AT2097" s="45">
        <v>10810.766330506005</v>
      </c>
      <c r="AU2097" s="12">
        <v>0</v>
      </c>
      <c r="AV2097" s="12">
        <v>11310.181931627916</v>
      </c>
      <c r="AW2097" s="12">
        <v>20663.312060283621</v>
      </c>
      <c r="AX2097" s="12">
        <v>19087.681976202104</v>
      </c>
      <c r="AY2097" s="44">
        <v>13714.605013863342</v>
      </c>
      <c r="AZ2097" s="45">
        <v>12524.779829397978</v>
      </c>
      <c r="BA2097" s="12">
        <v>0</v>
      </c>
      <c r="BB2097" s="12">
        <v>5550.3273068060953</v>
      </c>
      <c r="BC2097" s="12">
        <v>8946.7553474235992</v>
      </c>
      <c r="BD2097" s="12">
        <v>11047.633547482648</v>
      </c>
      <c r="BE2097" s="44">
        <v>10820.319142532237</v>
      </c>
      <c r="BF2097" s="45">
        <v>10810.766340506007</v>
      </c>
      <c r="BG2097" s="12">
        <v>0</v>
      </c>
      <c r="BH2097" s="12">
        <v>20554.179550690998</v>
      </c>
      <c r="BI2097" s="12">
        <v>19317.400925431382</v>
      </c>
      <c r="BJ2097" s="12">
        <v>13943.008636675426</v>
      </c>
      <c r="BK2097" s="44">
        <v>12612.551342844867</v>
      </c>
      <c r="BL2097" s="45">
        <v>8477.4733746704587</v>
      </c>
      <c r="BM2097" s="12">
        <v>0</v>
      </c>
      <c r="BN2097" s="12">
        <v>0</v>
      </c>
      <c r="BO2097" s="12">
        <v>74.997582043031343</v>
      </c>
      <c r="BP2097" s="12">
        <v>45.029922270674106</v>
      </c>
      <c r="BQ2097" s="48">
        <v>32.58559705860737</v>
      </c>
      <c r="BR2097" s="49">
        <v>12.422934709990185</v>
      </c>
      <c r="BS2097" s="13">
        <v>0</v>
      </c>
      <c r="BT2097" s="12">
        <v>357.77219497372681</v>
      </c>
      <c r="BV2097" s="14">
        <f>Таблица1[[#This Row],[Lкан_леб,мм]]</f>
        <v>57972.227805026268</v>
      </c>
      <c r="BW2097" s="50">
        <f>Таблица1[[#This Row],[угол обхв4]]+Таблица1[[#This Row],[Lдуг 3,мм]]</f>
        <v>12033.734236652166</v>
      </c>
      <c r="BX2097" s="54">
        <f>Таблица1[[#This Row],[угол обхв5]]+Таблица1[[#This Row],[Y5, мм]]</f>
        <v>58506.281338001943</v>
      </c>
      <c r="BY2097" s="14">
        <f>Таблица1[[#This Row],[угол обхв6]]+Таблица1[[#This Row],[Lдуг 4,мм]]</f>
        <v>15241.572104249684</v>
      </c>
      <c r="BZ2097" s="14">
        <f>Таблица1[[#This Row],[Т1]]+Таблица1[[#This Row],[X6, мм]]</f>
        <v>58826.936863462419</v>
      </c>
      <c r="CA2097" s="14">
        <f>Таблица1[[#This Row],[Т2]]+Таблица1[[#This Row],[Lдуг 5,мм]]</f>
        <v>20722.104286437832</v>
      </c>
      <c r="CB2097" s="14">
        <f>Таблица1[[#This Row],[Т3]]+Таблица1[[#This Row],[Y6, мм]]</f>
        <v>59058.977054081974</v>
      </c>
      <c r="CC2097" s="14">
        <f>Таблица1[[#This Row],[Т4]]+Таблица1[[#This Row],[Lдуг 6,мм]]</f>
        <v>21850.579806774895</v>
      </c>
      <c r="CD2097" s="14">
        <f>Таблица1[[#This Row],[Т5]]+Таблица1[[#This Row],[Lдуг 1,мм]]</f>
        <v>59147.440068369418</v>
      </c>
      <c r="CE2097" s="14">
        <f>Таблица1[[#This Row],[Т6]]+Таблица1[[#This Row],[Lпрям1, мм]]</f>
        <v>25897.886261502412</v>
      </c>
      <c r="CF2097" s="15">
        <f>Таблица1[[#This Row],[Т7]]+Таблица1[[#This Row],[Lдуг 2,мм]]</f>
        <v>59147.440068369418</v>
      </c>
      <c r="CG2097" s="14">
        <f>Таблица1[[#This Row],[Т8]]+Таблица1[[#This Row],[Lпрям2, мм]]</f>
        <v>25897.886261502412</v>
      </c>
      <c r="CH2097" s="14">
        <f>Таблица1[[#This Row],[Т9]]-Таблица1[[#This Row],[Т9]]</f>
        <v>0</v>
      </c>
      <c r="CI2097" s="50">
        <f>Таблица1[[#This Row],[Т9]]-Таблица1[[#This Row],[Т8]]</f>
        <v>33249.553806867007</v>
      </c>
      <c r="CJ2097" s="54">
        <f>Таблица1[[#This Row],[Т9]]-Таблица1[[#This Row],[Т7]]</f>
        <v>0</v>
      </c>
      <c r="CK2097" s="14">
        <f>Таблица1[[#This Row],[Т9]]-Таблица1[[#This Row],[Т6]]</f>
        <v>37296.860261594527</v>
      </c>
      <c r="CL2097" s="14">
        <f>Таблица1[[#This Row],[Т9]]-Таблица1[[#This Row],[Т5]]</f>
        <v>88.463014287444821</v>
      </c>
      <c r="CM2097" s="14">
        <f>Таблица1[[#This Row],[Т9]]-Таблица1[[#This Row],[Т4]]</f>
        <v>38425.335781931586</v>
      </c>
      <c r="CN2097" s="14">
        <f>Таблица1[[#This Row],[Т9]]-Таблица1[[#This Row],[Т3]]</f>
        <v>320.5032049069996</v>
      </c>
      <c r="CO2097" s="14">
        <f>Таблица1[[#This Row],[Т9]]-Таблица1[[#This Row],[Т2]]</f>
        <v>43905.867964119738</v>
      </c>
      <c r="CP2097" s="14">
        <f>Таблица1[[#This Row],[Т9]]-Таблица1[[#This Row],[Т1]]</f>
        <v>641.15873036747507</v>
      </c>
      <c r="CQ2097" s="14">
        <f>Таблица1[[#This Row],[Т9]]-Таблица1[[#This Row],[угол обхв6]]</f>
        <v>47113.705831717249</v>
      </c>
      <c r="CR2097" s="14">
        <f>Таблица1[[#This Row],[Т9]]-Таблица1[[#This Row],[угол обхв5]]</f>
        <v>1175.21226334315</v>
      </c>
      <c r="CS2097" s="14">
        <f>Таблица1[[#This Row],[Т9]]-Таблица1[[#This Row],[угол обхв4]]</f>
        <v>59147.440068369418</v>
      </c>
      <c r="CT2097" s="14">
        <f>Таблица1[[#This Row],[Lкан_прям, мм]]+Таблица1[[#This Row],[Lкан_дуг, мм]]+Таблица1[[#This Row],[Lкан_леб,мм]]</f>
        <v>85045.326329871838</v>
      </c>
      <c r="CU2097" s="16">
        <f>Таблица1[[#This Row],[Lкан_леб,мм]]</f>
        <v>57972.227805026268</v>
      </c>
      <c r="CV2097" s="14">
        <f>2534431-(Таблица1[[#This Row],[Т23]]+Таблица1[[#This Row],[угол обхв3]])</f>
        <v>2449027.9014751543</v>
      </c>
      <c r="CW2097" s="50">
        <f>SUM(X2097:AC2097,AD2097:AI2097)-Таблица1[[#This Row],[lподв_min, мм]]</f>
        <v>23025.792069109964</v>
      </c>
      <c r="CX2097" s="17">
        <f>CW2536-Таблица1[[#This Row],[Суммарная длина каната]]</f>
        <v>-2426797.6812887453</v>
      </c>
    </row>
    <row r="2098" spans="1:102" x14ac:dyDescent="0.25">
      <c r="A2098" s="21">
        <v>2097</v>
      </c>
      <c r="B2098" s="10">
        <v>54.060816326530599</v>
      </c>
      <c r="C2098" s="10">
        <v>66.725306122448984</v>
      </c>
      <c r="D2098" s="11">
        <v>11535.534474786748</v>
      </c>
      <c r="E2098" s="11">
        <v>12749.849659261128</v>
      </c>
      <c r="F2098" s="11">
        <v>10660.062434565478</v>
      </c>
      <c r="G2098" s="11">
        <v>12539.047128937578</v>
      </c>
      <c r="H2098" s="11">
        <v>11127.533984786747</v>
      </c>
      <c r="I2098" s="11">
        <v>8639.4507301406866</v>
      </c>
      <c r="J2098" s="11">
        <v>4110.3989291204407</v>
      </c>
      <c r="K2098" s="11">
        <v>25936.112648013688</v>
      </c>
      <c r="L2098" s="11">
        <v>1136.9858768318836</v>
      </c>
      <c r="M2098" s="11">
        <v>57972.227805026268</v>
      </c>
      <c r="N2098" s="11">
        <v>5863.7421582900515</v>
      </c>
      <c r="O2098" s="11">
        <v>20292.961000681073</v>
      </c>
      <c r="P2098" s="43">
        <v>8794.2714508633308</v>
      </c>
      <c r="Q2098" s="11">
        <v>19050.661752449614</v>
      </c>
      <c r="R2098" s="11">
        <v>10922.184249431433</v>
      </c>
      <c r="S2098" s="11">
        <v>14000.095435521374</v>
      </c>
      <c r="T2098" s="11">
        <v>11535.534474786748</v>
      </c>
      <c r="U2098" s="11">
        <v>12749.849659261128</v>
      </c>
      <c r="V2098" s="11">
        <v>10699.604031388682</v>
      </c>
      <c r="W2098" s="11">
        <v>12404.297501403134</v>
      </c>
      <c r="X2098" s="12">
        <v>0</v>
      </c>
      <c r="Y2098" s="12">
        <v>520.98992125274049</v>
      </c>
      <c r="Z2098" s="12">
        <v>314.60594393551173</v>
      </c>
      <c r="AA2098" s="44">
        <v>232.04019061955887</v>
      </c>
      <c r="AB2098" s="45">
        <v>69.349821024072696</v>
      </c>
      <c r="AC2098" s="12">
        <v>0</v>
      </c>
      <c r="AD2098" s="12">
        <v>12033.734236652166</v>
      </c>
      <c r="AE2098" s="12">
        <v>3182.9717807084767</v>
      </c>
      <c r="AF2098" s="12">
        <v>5480.532182188148</v>
      </c>
      <c r="AG2098" s="44">
        <v>1128.4755203370607</v>
      </c>
      <c r="AH2098" s="45">
        <v>4110.3989281278336</v>
      </c>
      <c r="AI2098" s="12">
        <v>0</v>
      </c>
      <c r="AJ2098" s="12">
        <v>-50.190166803887863</v>
      </c>
      <c r="AK2098" s="12">
        <v>22.97288137413944</v>
      </c>
      <c r="AL2098" s="12">
        <v>67.153255877164483</v>
      </c>
      <c r="AM2098" s="44">
        <v>99.738852935771931</v>
      </c>
      <c r="AN2098" s="45">
        <v>89.99999986060773</v>
      </c>
      <c r="AO2098" s="12">
        <v>0</v>
      </c>
      <c r="AP2098" s="12">
        <v>-2154.1692826623271</v>
      </c>
      <c r="AQ2098" s="12">
        <v>6022.9826819888249</v>
      </c>
      <c r="AR2098" s="12">
        <v>9170.262502244037</v>
      </c>
      <c r="AS2098" s="44">
        <v>11324.304556476354</v>
      </c>
      <c r="AT2098" s="45">
        <v>11127.534474786748</v>
      </c>
      <c r="AU2098" s="12">
        <v>0</v>
      </c>
      <c r="AV2098" s="12">
        <v>11310.181931627916</v>
      </c>
      <c r="AW2098" s="12">
        <v>20668.602392985144</v>
      </c>
      <c r="AX2098" s="12">
        <v>19209.074912514145</v>
      </c>
      <c r="AY2098" s="44">
        <v>13931.079070345439</v>
      </c>
      <c r="AZ2098" s="45">
        <v>12749.849658268524</v>
      </c>
      <c r="BA2098" s="12">
        <v>0</v>
      </c>
      <c r="BB2098" s="12">
        <v>5550.3273068060953</v>
      </c>
      <c r="BC2098" s="12">
        <v>8953.511974562105</v>
      </c>
      <c r="BD2098" s="12">
        <v>11298.17530081214</v>
      </c>
      <c r="BE2098" s="44">
        <v>11133.414167741827</v>
      </c>
      <c r="BF2098" s="45">
        <v>11127.534484786747</v>
      </c>
      <c r="BG2098" s="12">
        <v>0</v>
      </c>
      <c r="BH2098" s="12">
        <v>20554.179550690998</v>
      </c>
      <c r="BI2098" s="12">
        <v>19426.303144753685</v>
      </c>
      <c r="BJ2098" s="12">
        <v>14158.508595585907</v>
      </c>
      <c r="BK2098" s="44">
        <v>12818.866024437066</v>
      </c>
      <c r="BL2098" s="45">
        <v>8639.4507301406884</v>
      </c>
      <c r="BM2098" s="12">
        <v>0</v>
      </c>
      <c r="BN2098" s="12">
        <v>0</v>
      </c>
      <c r="BO2098" s="12">
        <v>73.16304817802731</v>
      </c>
      <c r="BP2098" s="12">
        <v>44.180374503025043</v>
      </c>
      <c r="BQ2098" s="48">
        <v>32.585597058607448</v>
      </c>
      <c r="BR2098" s="49">
        <v>9.7388530751641902</v>
      </c>
      <c r="BS2098" s="13">
        <v>0</v>
      </c>
      <c r="BT2098" s="12">
        <v>357.77219497372681</v>
      </c>
      <c r="BV2098" s="14">
        <f>Таблица1[[#This Row],[Lкан_леб,мм]]</f>
        <v>57972.227805026268</v>
      </c>
      <c r="BW2098" s="50">
        <f>Таблица1[[#This Row],[угол обхв4]]+Таблица1[[#This Row],[Lдуг 3,мм]]</f>
        <v>12033.734236652166</v>
      </c>
      <c r="BX2098" s="54">
        <f>Таблица1[[#This Row],[угол обхв5]]+Таблица1[[#This Row],[Y5, мм]]</f>
        <v>58493.217726279006</v>
      </c>
      <c r="BY2098" s="14">
        <f>Таблица1[[#This Row],[угол обхв6]]+Таблица1[[#This Row],[Lдуг 4,мм]]</f>
        <v>15216.706017360642</v>
      </c>
      <c r="BZ2098" s="14">
        <f>Таблица1[[#This Row],[Т1]]+Таблица1[[#This Row],[X6, мм]]</f>
        <v>58807.823670214515</v>
      </c>
      <c r="CA2098" s="14">
        <f>Таблица1[[#This Row],[Т2]]+Таблица1[[#This Row],[Lдуг 5,мм]]</f>
        <v>20697.238199548789</v>
      </c>
      <c r="CB2098" s="14">
        <f>Таблица1[[#This Row],[Т3]]+Таблица1[[#This Row],[Y6, мм]]</f>
        <v>59039.863860834077</v>
      </c>
      <c r="CC2098" s="14">
        <f>Таблица1[[#This Row],[Т4]]+Таблица1[[#This Row],[Lдуг 6,мм]]</f>
        <v>21825.713719885851</v>
      </c>
      <c r="CD2098" s="14">
        <f>Таблица1[[#This Row],[Т5]]+Таблица1[[#This Row],[Lдуг 1,мм]]</f>
        <v>59109.213681858149</v>
      </c>
      <c r="CE2098" s="14">
        <f>Таблица1[[#This Row],[Т6]]+Таблица1[[#This Row],[Lпрям1, мм]]</f>
        <v>25936.112648013685</v>
      </c>
      <c r="CF2098" s="15">
        <f>Таблица1[[#This Row],[Т7]]+Таблица1[[#This Row],[Lдуг 2,мм]]</f>
        <v>59109.213681858149</v>
      </c>
      <c r="CG2098" s="14">
        <f>Таблица1[[#This Row],[Т8]]+Таблица1[[#This Row],[Lпрям2, мм]]</f>
        <v>25936.112648013685</v>
      </c>
      <c r="CH2098" s="14">
        <f>Таблица1[[#This Row],[Т9]]-Таблица1[[#This Row],[Т9]]</f>
        <v>0</v>
      </c>
      <c r="CI2098" s="50">
        <f>Таблица1[[#This Row],[Т9]]-Таблица1[[#This Row],[Т8]]</f>
        <v>33173.101033844461</v>
      </c>
      <c r="CJ2098" s="54">
        <f>Таблица1[[#This Row],[Т9]]-Таблица1[[#This Row],[Т7]]</f>
        <v>0</v>
      </c>
      <c r="CK2098" s="14">
        <f>Таблица1[[#This Row],[Т9]]-Таблица1[[#This Row],[Т6]]</f>
        <v>37283.499961972295</v>
      </c>
      <c r="CL2098" s="14">
        <f>Таблица1[[#This Row],[Т9]]-Таблица1[[#This Row],[Т5]]</f>
        <v>69.349821024072298</v>
      </c>
      <c r="CM2098" s="14">
        <f>Таблица1[[#This Row],[Т9]]-Таблица1[[#This Row],[Т4]]</f>
        <v>38411.975482309361</v>
      </c>
      <c r="CN2098" s="14">
        <f>Таблица1[[#This Row],[Т9]]-Таблица1[[#This Row],[Т3]]</f>
        <v>301.39001164363435</v>
      </c>
      <c r="CO2098" s="14">
        <f>Таблица1[[#This Row],[Т9]]-Таблица1[[#This Row],[Т2]]</f>
        <v>43892.507664497505</v>
      </c>
      <c r="CP2098" s="14">
        <f>Таблица1[[#This Row],[Т9]]-Таблица1[[#This Row],[Т1]]</f>
        <v>615.9959555791429</v>
      </c>
      <c r="CQ2098" s="14">
        <f>Таблица1[[#This Row],[Т9]]-Таблица1[[#This Row],[угол обхв6]]</f>
        <v>47075.479445205987</v>
      </c>
      <c r="CR2098" s="14">
        <f>Таблица1[[#This Row],[Т9]]-Таблица1[[#This Row],[угол обхв5]]</f>
        <v>1136.9858768318809</v>
      </c>
      <c r="CS2098" s="14">
        <f>Таблица1[[#This Row],[Т9]]-Таблица1[[#This Row],[угол обхв4]]</f>
        <v>59109.213681858149</v>
      </c>
      <c r="CT2098" s="14">
        <f>Таблица1[[#This Row],[Lкан_прям, мм]]+Таблица1[[#This Row],[Lкан_дуг, мм]]+Таблица1[[#This Row],[Lкан_леб,мм]]</f>
        <v>85045.326329871838</v>
      </c>
      <c r="CU2098" s="16">
        <f>Таблица1[[#This Row],[Lкан_леб,мм]]</f>
        <v>57972.227805026268</v>
      </c>
      <c r="CV2098" s="14">
        <f>2534431-(Таблица1[[#This Row],[Т23]]+Таблица1[[#This Row],[угол обхв3]])</f>
        <v>2449027.9014751543</v>
      </c>
      <c r="CW2098" s="50">
        <f>SUM(X2098:AC2098,AD2098:AI2098)-Таблица1[[#This Row],[lподв_min, мм]]</f>
        <v>22962.699595725131</v>
      </c>
      <c r="CX2098" s="17">
        <f>CW2537-Таблица1[[#This Row],[Суммарная длина каната]]</f>
        <v>-2426847.745006124</v>
      </c>
    </row>
    <row r="2099" spans="1:102" x14ac:dyDescent="0.25">
      <c r="A2099" s="21">
        <v>2098</v>
      </c>
      <c r="B2099" s="10">
        <v>54.060816326530599</v>
      </c>
      <c r="C2099" s="10">
        <v>69.409387755102046</v>
      </c>
      <c r="D2099" s="11">
        <v>11841.415321181561</v>
      </c>
      <c r="E2099" s="11">
        <v>12989.506482449418</v>
      </c>
      <c r="F2099" s="11">
        <v>10976.775397223055</v>
      </c>
      <c r="G2099" s="11">
        <v>12737.937800183465</v>
      </c>
      <c r="H2099" s="11">
        <v>11433.414831181561</v>
      </c>
      <c r="I2099" s="11">
        <v>8814.5077919168216</v>
      </c>
      <c r="J2099" s="11">
        <v>4174.9986905325968</v>
      </c>
      <c r="K2099" s="11">
        <v>25974.339034524826</v>
      </c>
      <c r="L2099" s="11">
        <v>1098.7594903207305</v>
      </c>
      <c r="M2099" s="11">
        <v>57972.227805026268</v>
      </c>
      <c r="N2099" s="11">
        <v>5863.7421582900515</v>
      </c>
      <c r="O2099" s="11">
        <v>20292.961000681073</v>
      </c>
      <c r="P2099" s="43">
        <v>8808.0993867548932</v>
      </c>
      <c r="Q2099" s="11">
        <v>19155.035692659465</v>
      </c>
      <c r="R2099" s="11">
        <v>11170.190316515187</v>
      </c>
      <c r="S2099" s="11">
        <v>14209.65810954772</v>
      </c>
      <c r="T2099" s="11">
        <v>11841.415321181561</v>
      </c>
      <c r="U2099" s="11">
        <v>12989.506482449418</v>
      </c>
      <c r="V2099" s="11">
        <v>11022.583794699443</v>
      </c>
      <c r="W2099" s="11">
        <v>12605.187693891059</v>
      </c>
      <c r="X2099" s="12">
        <v>0</v>
      </c>
      <c r="Y2099" s="12">
        <v>507.86938049505881</v>
      </c>
      <c r="Z2099" s="12">
        <v>308.61329144529623</v>
      </c>
      <c r="AA2099" s="44">
        <v>232.04019061955862</v>
      </c>
      <c r="AB2099" s="45">
        <v>50.236627760816795</v>
      </c>
      <c r="AC2099" s="12">
        <v>0</v>
      </c>
      <c r="AD2099" s="12">
        <v>12033.734236652166</v>
      </c>
      <c r="AE2099" s="12">
        <v>3156.5984057921009</v>
      </c>
      <c r="AF2099" s="12">
        <v>5480.532182188148</v>
      </c>
      <c r="AG2099" s="44">
        <v>1128.4755203370612</v>
      </c>
      <c r="AH2099" s="45">
        <v>4174.9986895553484</v>
      </c>
      <c r="AI2099" s="12">
        <v>0</v>
      </c>
      <c r="AJ2099" s="12">
        <v>-50.190166803887863</v>
      </c>
      <c r="AK2099" s="12">
        <v>21.130352917412626</v>
      </c>
      <c r="AL2099" s="12">
        <v>64.469174244511422</v>
      </c>
      <c r="AM2099" s="44">
        <v>97.054771303118841</v>
      </c>
      <c r="AN2099" s="45">
        <v>89.999999862764554</v>
      </c>
      <c r="AO2099" s="12">
        <v>0</v>
      </c>
      <c r="AP2099" s="12">
        <v>-2154.1692826623271</v>
      </c>
      <c r="AQ2099" s="12">
        <v>6010.8224852714347</v>
      </c>
      <c r="AR2099" s="12">
        <v>9176.2596286502339</v>
      </c>
      <c r="AS2099" s="44">
        <v>11575.101429473101</v>
      </c>
      <c r="AT2099" s="45">
        <v>11433.415321181561</v>
      </c>
      <c r="AU2099" s="12">
        <v>0</v>
      </c>
      <c r="AV2099" s="12">
        <v>11310.181931627916</v>
      </c>
      <c r="AW2099" s="12">
        <v>20673.528179264627</v>
      </c>
      <c r="AX2099" s="12">
        <v>19330.882319830882</v>
      </c>
      <c r="AY2099" s="44">
        <v>14159.548324044452</v>
      </c>
      <c r="AZ2099" s="45">
        <v>12989.506481472172</v>
      </c>
      <c r="BA2099" s="12">
        <v>0</v>
      </c>
      <c r="BB2099" s="12">
        <v>5550.3273068060953</v>
      </c>
      <c r="BC2099" s="12">
        <v>8955.1797137362755</v>
      </c>
      <c r="BD2099" s="12">
        <v>11538.350558410528</v>
      </c>
      <c r="BE2099" s="44">
        <v>11436.504208223647</v>
      </c>
      <c r="BF2099" s="45">
        <v>11433.415331181563</v>
      </c>
      <c r="BG2099" s="12">
        <v>0</v>
      </c>
      <c r="BH2099" s="12">
        <v>20554.179550690998</v>
      </c>
      <c r="BI2099" s="12">
        <v>19535.60287124302</v>
      </c>
      <c r="BJ2099" s="12">
        <v>14385.504736719138</v>
      </c>
      <c r="BK2099" s="44">
        <v>13039.616267952686</v>
      </c>
      <c r="BL2099" s="45">
        <v>8814.5077919168234</v>
      </c>
      <c r="BM2099" s="12">
        <v>0</v>
      </c>
      <c r="BN2099" s="12">
        <v>0</v>
      </c>
      <c r="BO2099" s="12">
        <v>71.320519721300485</v>
      </c>
      <c r="BP2099" s="12">
        <v>43.338821327098799</v>
      </c>
      <c r="BQ2099" s="48">
        <v>32.585597058607412</v>
      </c>
      <c r="BR2099" s="49">
        <v>7.0547714403542878</v>
      </c>
      <c r="BS2099" s="13">
        <v>0</v>
      </c>
      <c r="BT2099" s="12">
        <v>357.77219497372681</v>
      </c>
      <c r="BV2099" s="14">
        <f>Таблица1[[#This Row],[Lкан_леб,мм]]</f>
        <v>57972.227805026268</v>
      </c>
      <c r="BW2099" s="50">
        <f>Таблица1[[#This Row],[угол обхв4]]+Таблица1[[#This Row],[Lдуг 3,мм]]</f>
        <v>12033.734236652166</v>
      </c>
      <c r="BX2099" s="54">
        <f>Таблица1[[#This Row],[угол обхв5]]+Таблица1[[#This Row],[Y5, мм]]</f>
        <v>58480.097185521328</v>
      </c>
      <c r="BY2099" s="14">
        <f>Таблица1[[#This Row],[угол обхв6]]+Таблица1[[#This Row],[Lдуг 4,мм]]</f>
        <v>15190.332642444268</v>
      </c>
      <c r="BZ2099" s="14">
        <f>Таблица1[[#This Row],[Т1]]+Таблица1[[#This Row],[X6, мм]]</f>
        <v>58788.710476966626</v>
      </c>
      <c r="CA2099" s="14">
        <f>Таблица1[[#This Row],[Т2]]+Таблица1[[#This Row],[Lдуг 5,мм]]</f>
        <v>20670.864824632416</v>
      </c>
      <c r="CB2099" s="14">
        <f>Таблица1[[#This Row],[Т3]]+Таблица1[[#This Row],[Y6, мм]]</f>
        <v>59020.750667586188</v>
      </c>
      <c r="CC2099" s="14">
        <f>Таблица1[[#This Row],[Т4]]+Таблица1[[#This Row],[Lдуг 6,мм]]</f>
        <v>21799.340344969478</v>
      </c>
      <c r="CD2099" s="14">
        <f>Таблица1[[#This Row],[Т5]]+Таблица1[[#This Row],[Lдуг 1,мм]]</f>
        <v>59070.987295347004</v>
      </c>
      <c r="CE2099" s="14">
        <f>Таблица1[[#This Row],[Т6]]+Таблица1[[#This Row],[Lпрям1, мм]]</f>
        <v>25974.339034524826</v>
      </c>
      <c r="CF2099" s="15">
        <f>Таблица1[[#This Row],[Т7]]+Таблица1[[#This Row],[Lдуг 2,мм]]</f>
        <v>59070.987295347004</v>
      </c>
      <c r="CG2099" s="14">
        <f>Таблица1[[#This Row],[Т8]]+Таблица1[[#This Row],[Lпрям2, мм]]</f>
        <v>25974.339034524826</v>
      </c>
      <c r="CH2099" s="14">
        <f>Таблица1[[#This Row],[Т9]]-Таблица1[[#This Row],[Т9]]</f>
        <v>0</v>
      </c>
      <c r="CI2099" s="50">
        <f>Таблица1[[#This Row],[Т9]]-Таблица1[[#This Row],[Т8]]</f>
        <v>33096.648260822178</v>
      </c>
      <c r="CJ2099" s="54">
        <f>Таблица1[[#This Row],[Т9]]-Таблица1[[#This Row],[Т7]]</f>
        <v>0</v>
      </c>
      <c r="CK2099" s="14">
        <f>Таблица1[[#This Row],[Т9]]-Таблица1[[#This Row],[Т6]]</f>
        <v>37271.64695037753</v>
      </c>
      <c r="CL2099" s="14">
        <f>Таблица1[[#This Row],[Т9]]-Таблица1[[#This Row],[Т5]]</f>
        <v>50.236627760816191</v>
      </c>
      <c r="CM2099" s="14">
        <f>Таблица1[[#This Row],[Т9]]-Таблица1[[#This Row],[Т4]]</f>
        <v>38400.122470714588</v>
      </c>
      <c r="CN2099" s="14">
        <f>Таблица1[[#This Row],[Т9]]-Таблица1[[#This Row],[Т3]]</f>
        <v>282.27681838037824</v>
      </c>
      <c r="CO2099" s="14">
        <f>Таблица1[[#This Row],[Т9]]-Таблица1[[#This Row],[Т2]]</f>
        <v>43880.65465290274</v>
      </c>
      <c r="CP2099" s="14">
        <f>Таблица1[[#This Row],[Т9]]-Таблица1[[#This Row],[Т1]]</f>
        <v>590.89010982567561</v>
      </c>
      <c r="CQ2099" s="14">
        <f>Таблица1[[#This Row],[Т9]]-Таблица1[[#This Row],[угол обхв6]]</f>
        <v>47037.253058694841</v>
      </c>
      <c r="CR2099" s="14">
        <f>Таблица1[[#This Row],[Т9]]-Таблица1[[#This Row],[угол обхв5]]</f>
        <v>1098.7594903207355</v>
      </c>
      <c r="CS2099" s="14">
        <f>Таблица1[[#This Row],[Т9]]-Таблица1[[#This Row],[угол обхв4]]</f>
        <v>59070.987295347004</v>
      </c>
      <c r="CT2099" s="14">
        <f>Таблица1[[#This Row],[Lкан_прям, мм]]+Таблица1[[#This Row],[Lкан_дуг, мм]]+Таблица1[[#This Row],[Lкан_леб,мм]]</f>
        <v>85045.326329871823</v>
      </c>
      <c r="CU2099" s="16">
        <f>Таблица1[[#This Row],[Lкан_леб,мм]]</f>
        <v>57972.227805026268</v>
      </c>
      <c r="CV2099" s="14">
        <f>2534431-(Таблица1[[#This Row],[Т23]]+Таблица1[[#This Row],[угол обхв3]])</f>
        <v>2449027.9014751543</v>
      </c>
      <c r="CW2099" s="50">
        <f>SUM(X2099:AC2099,AD2099:AI2099)-Таблица1[[#This Row],[lподв_min, мм]]</f>
        <v>22898.099834312958</v>
      </c>
      <c r="CX2099" s="17">
        <f>CW2538-Таблица1[[#This Row],[Суммарная длина каната]]</f>
        <v>-2426898.5112606985</v>
      </c>
    </row>
    <row r="2100" spans="1:102" x14ac:dyDescent="0.25">
      <c r="A2100" s="21">
        <v>2099</v>
      </c>
      <c r="B2100" s="10">
        <v>54.060816326530599</v>
      </c>
      <c r="C2100" s="10">
        <v>72.093469387755121</v>
      </c>
      <c r="D2100" s="11">
        <v>11335.801751989773</v>
      </c>
      <c r="E2100" s="11">
        <v>12820.982291082426</v>
      </c>
      <c r="F2100" s="11">
        <v>11283.827064456504</v>
      </c>
      <c r="G2100" s="11">
        <v>12951.441602194433</v>
      </c>
      <c r="H2100" s="11">
        <v>11743.801261989775</v>
      </c>
      <c r="I2100" s="11">
        <v>9002.4526129701117</v>
      </c>
      <c r="J2100" s="11">
        <v>3818.5296781123143</v>
      </c>
      <c r="K2100" s="11">
        <v>25980.304631470121</v>
      </c>
      <c r="L2100" s="11">
        <v>1092.7938933754419</v>
      </c>
      <c r="M2100" s="11">
        <v>57972.227805026268</v>
      </c>
      <c r="N2100" s="11">
        <v>5863.7421582900515</v>
      </c>
      <c r="O2100" s="11">
        <v>20292.961000681073</v>
      </c>
      <c r="P2100" s="43">
        <v>8817.0244324714549</v>
      </c>
      <c r="Q2100" s="11">
        <v>19259.942674147387</v>
      </c>
      <c r="R2100" s="11">
        <v>11408.110706403277</v>
      </c>
      <c r="S2100" s="11">
        <v>14430.604735978008</v>
      </c>
      <c r="T2100" s="11">
        <v>12135.737720557032</v>
      </c>
      <c r="U2100" s="11">
        <v>13243.224456424026</v>
      </c>
      <c r="V2100" s="11">
        <v>11335.801751989773</v>
      </c>
      <c r="W2100" s="11">
        <v>12820.982291082426</v>
      </c>
      <c r="X2100" s="12">
        <v>0</v>
      </c>
      <c r="Y2100" s="12">
        <v>494.68706074112868</v>
      </c>
      <c r="Z2100" s="12">
        <v>302.68241795132911</v>
      </c>
      <c r="AA2100" s="44">
        <v>232.04019061955924</v>
      </c>
      <c r="AB2100" s="45">
        <v>47.253829333786854</v>
      </c>
      <c r="AC2100" s="12">
        <v>16.130394729638251</v>
      </c>
      <c r="AD2100" s="12">
        <v>12033.734236652166</v>
      </c>
      <c r="AE2100" s="12">
        <v>3128.7382527064392</v>
      </c>
      <c r="AF2100" s="12">
        <v>5480.532182188148</v>
      </c>
      <c r="AG2100" s="44">
        <v>1128.4755203370614</v>
      </c>
      <c r="AH2100" s="45">
        <v>390.2947604055185</v>
      </c>
      <c r="AI2100" s="12">
        <v>3818.5296791807878</v>
      </c>
      <c r="AJ2100" s="12">
        <v>-50.190166803887863</v>
      </c>
      <c r="AK2100" s="12">
        <v>19.279148784833879</v>
      </c>
      <c r="AL2100" s="12">
        <v>61.785092611858346</v>
      </c>
      <c r="AM2100" s="44">
        <v>94.37068967046585</v>
      </c>
      <c r="AN2100" s="45">
        <v>87.734795095324984</v>
      </c>
      <c r="AO2100" s="12">
        <v>89.999999849953255</v>
      </c>
      <c r="AP2100" s="12">
        <v>-2154.1692826623271</v>
      </c>
      <c r="AQ2100" s="12">
        <v>5998.4518857212797</v>
      </c>
      <c r="AR2100" s="12">
        <v>9176.5460652750826</v>
      </c>
      <c r="AS2100" s="44">
        <v>11814.924188663075</v>
      </c>
      <c r="AT2100" s="45">
        <v>11728.056538914663</v>
      </c>
      <c r="AU2100" s="12">
        <v>11743.801751989773</v>
      </c>
      <c r="AV2100" s="12">
        <v>11310.181931627916</v>
      </c>
      <c r="AW2100" s="12">
        <v>20678.080838310096</v>
      </c>
      <c r="AX2100" s="12">
        <v>19452.836934161041</v>
      </c>
      <c r="AY2100" s="44">
        <v>14399.511478643739</v>
      </c>
      <c r="AZ2100" s="45">
        <v>13227.098262369584</v>
      </c>
      <c r="BA2100" s="12">
        <v>12820.982292150902</v>
      </c>
      <c r="BB2100" s="12">
        <v>5550.3273068060953</v>
      </c>
      <c r="BC2100" s="12">
        <v>8951.734159902684</v>
      </c>
      <c r="BD2100" s="12">
        <v>11767.632339206903</v>
      </c>
      <c r="BE2100" s="44">
        <v>11728.924238297232</v>
      </c>
      <c r="BF2100" s="45">
        <v>11743.482933632142</v>
      </c>
      <c r="BG2100" s="12">
        <v>11743.801761989775</v>
      </c>
      <c r="BH2100" s="12">
        <v>20554.179550690998</v>
      </c>
      <c r="BI2100" s="12">
        <v>19645.062511776414</v>
      </c>
      <c r="BJ2100" s="12">
        <v>14623.498995991658</v>
      </c>
      <c r="BK2100" s="44">
        <v>13274.317713758297</v>
      </c>
      <c r="BL2100" s="45">
        <v>12837.108485136871</v>
      </c>
      <c r="BM2100" s="12">
        <v>9002.4526129701135</v>
      </c>
      <c r="BN2100" s="12">
        <v>0</v>
      </c>
      <c r="BO2100" s="12">
        <v>69.469315588721742</v>
      </c>
      <c r="BP2100" s="12">
        <v>42.505943827024474</v>
      </c>
      <c r="BQ2100" s="48">
        <v>32.585597058607497</v>
      </c>
      <c r="BR2100" s="49">
        <v>6.635894575140866</v>
      </c>
      <c r="BS2100" s="13">
        <v>2.2652047546282801</v>
      </c>
      <c r="BT2100" s="12">
        <v>357.77219497372681</v>
      </c>
      <c r="BV2100" s="14">
        <f>Таблица1[[#This Row],[Lкан_леб,мм]]</f>
        <v>57972.227805026268</v>
      </c>
      <c r="BW2100" s="50">
        <f>Таблица1[[#This Row],[угол обхв4]]+Таблица1[[#This Row],[Lдуг 3,мм]]</f>
        <v>12033.734236652166</v>
      </c>
      <c r="BX2100" s="54">
        <f>Таблица1[[#This Row],[угол обхв5]]+Таблица1[[#This Row],[Y5, мм]]</f>
        <v>58466.914865767394</v>
      </c>
      <c r="BY2100" s="14">
        <f>Таблица1[[#This Row],[угол обхв6]]+Таблица1[[#This Row],[Lдуг 4,мм]]</f>
        <v>15162.472489358606</v>
      </c>
      <c r="BZ2100" s="14">
        <f>Таблица1[[#This Row],[Т1]]+Таблица1[[#This Row],[X6, мм]]</f>
        <v>58769.597283718722</v>
      </c>
      <c r="CA2100" s="14">
        <f>Таблица1[[#This Row],[Т2]]+Таблица1[[#This Row],[Lдуг 5,мм]]</f>
        <v>20643.004671546754</v>
      </c>
      <c r="CB2100" s="14">
        <f>Таблица1[[#This Row],[Т3]]+Таблица1[[#This Row],[Y6, мм]]</f>
        <v>59001.637474338284</v>
      </c>
      <c r="CC2100" s="14">
        <f>Таблица1[[#This Row],[Т4]]+Таблица1[[#This Row],[Lдуг 6,мм]]</f>
        <v>21771.480191883817</v>
      </c>
      <c r="CD2100" s="14">
        <f>Таблица1[[#This Row],[Т5]]+Таблица1[[#This Row],[Lдуг 1,мм]]</f>
        <v>59048.89130367207</v>
      </c>
      <c r="CE2100" s="14">
        <f>Таблица1[[#This Row],[Т6]]+Таблица1[[#This Row],[Lпрям1, мм]]</f>
        <v>22161.774952289335</v>
      </c>
      <c r="CF2100" s="15">
        <f>Таблица1[[#This Row],[Т7]]+Таблица1[[#This Row],[Lдуг 2,мм]]</f>
        <v>59065.02169840171</v>
      </c>
      <c r="CG2100" s="14">
        <f>Таблица1[[#This Row],[Т8]]+Таблица1[[#This Row],[Lпрям2, мм]]</f>
        <v>25980.304631470124</v>
      </c>
      <c r="CH2100" s="14">
        <f>Таблица1[[#This Row],[Т9]]-Таблица1[[#This Row],[Т9]]</f>
        <v>0</v>
      </c>
      <c r="CI2100" s="50">
        <f>Таблица1[[#This Row],[Т9]]-Таблица1[[#This Row],[Т8]]</f>
        <v>36903.246746112374</v>
      </c>
      <c r="CJ2100" s="54">
        <f>Таблица1[[#This Row],[Т9]]-Таблица1[[#This Row],[Т7]]</f>
        <v>16.130394729640102</v>
      </c>
      <c r="CK2100" s="14">
        <f>Таблица1[[#This Row],[Т9]]-Таблица1[[#This Row],[Т6]]</f>
        <v>37293.541506517897</v>
      </c>
      <c r="CL2100" s="14">
        <f>Таблица1[[#This Row],[Т9]]-Таблица1[[#This Row],[Т5]]</f>
        <v>63.384224063425791</v>
      </c>
      <c r="CM2100" s="14">
        <f>Таблица1[[#This Row],[Т9]]-Таблица1[[#This Row],[Т4]]</f>
        <v>38422.017026854955</v>
      </c>
      <c r="CN2100" s="14">
        <f>Таблица1[[#This Row],[Т9]]-Таблица1[[#This Row],[Т3]]</f>
        <v>295.42441468298784</v>
      </c>
      <c r="CO2100" s="14">
        <f>Таблица1[[#This Row],[Т9]]-Таблица1[[#This Row],[Т2]]</f>
        <v>43902.549209043107</v>
      </c>
      <c r="CP2100" s="14">
        <f>Таблица1[[#This Row],[Т9]]-Таблица1[[#This Row],[Т1]]</f>
        <v>598.10683263431565</v>
      </c>
      <c r="CQ2100" s="14">
        <f>Таблица1[[#This Row],[Т9]]-Таблица1[[#This Row],[угол обхв6]]</f>
        <v>47031.28746174954</v>
      </c>
      <c r="CR2100" s="14">
        <f>Таблица1[[#This Row],[Т9]]-Таблица1[[#This Row],[угол обхв5]]</f>
        <v>1092.7938933754413</v>
      </c>
      <c r="CS2100" s="14">
        <f>Таблица1[[#This Row],[Т9]]-Таблица1[[#This Row],[угол обхв4]]</f>
        <v>59065.02169840171</v>
      </c>
      <c r="CT2100" s="14">
        <f>Таблица1[[#This Row],[Lкан_прям, мм]]+Таблица1[[#This Row],[Lкан_дуг, мм]]+Таблица1[[#This Row],[Lкан_леб,мм]]</f>
        <v>85045.326329871838</v>
      </c>
      <c r="CU2100" s="16">
        <f>Таблица1[[#This Row],[Lкан_леб,мм]]</f>
        <v>57972.227805026268</v>
      </c>
      <c r="CV2100" s="14">
        <f>2534431-(Таблица1[[#This Row],[Т23]]+Таблица1[[#This Row],[угол обхв3]])</f>
        <v>2449027.9014751543</v>
      </c>
      <c r="CW2100" s="50">
        <f>SUM(X2100:AC2100,AD2100:AI2100)-Таблица1[[#This Row],[lподв_min, мм]]</f>
        <v>23254.568846733251</v>
      </c>
      <c r="CX2100" s="17">
        <f>CW2539-Таблица1[[#This Row],[Суммарная длина каната]]</f>
        <v>-2426949.9123495393</v>
      </c>
    </row>
    <row r="2101" spans="1:102" x14ac:dyDescent="0.25">
      <c r="A2101" s="21">
        <v>2100</v>
      </c>
      <c r="B2101" s="10">
        <v>54.060816326530599</v>
      </c>
      <c r="C2101" s="10">
        <v>74.777551020408183</v>
      </c>
      <c r="D2101" s="11">
        <v>11638.570655388206</v>
      </c>
      <c r="E2101" s="11">
        <v>13051.207806786095</v>
      </c>
      <c r="F2101" s="11">
        <v>11580.543718173285</v>
      </c>
      <c r="G2101" s="11">
        <v>13179.090075132632</v>
      </c>
      <c r="H2101" s="11">
        <v>12046.570165388206</v>
      </c>
      <c r="I2101" s="11">
        <v>9203.3530867615427</v>
      </c>
      <c r="J2101" s="11">
        <v>3847.8547200245516</v>
      </c>
      <c r="K2101" s="11">
        <v>25980.304631461975</v>
      </c>
      <c r="L2101" s="11">
        <v>1092.7938933835862</v>
      </c>
      <c r="M2101" s="11">
        <v>57972.227805026268</v>
      </c>
      <c r="N2101" s="11">
        <v>5863.7421582900515</v>
      </c>
      <c r="O2101" s="11">
        <v>20292.961000681073</v>
      </c>
      <c r="P2101" s="43">
        <v>8821.0270051042844</v>
      </c>
      <c r="Q2101" s="11">
        <v>19365.152515028698</v>
      </c>
      <c r="R2101" s="11">
        <v>11635.423385547738</v>
      </c>
      <c r="S2101" s="11">
        <v>14662.450524284783</v>
      </c>
      <c r="T2101" s="11">
        <v>12417.855884771749</v>
      </c>
      <c r="U2101" s="11">
        <v>13510.446885333033</v>
      </c>
      <c r="V2101" s="11">
        <v>11638.570655388206</v>
      </c>
      <c r="W2101" s="11">
        <v>13051.207806786095</v>
      </c>
      <c r="X2101" s="12">
        <v>0</v>
      </c>
      <c r="Y2101" s="12">
        <v>481.43784339072971</v>
      </c>
      <c r="Z2101" s="12">
        <v>296.81844205383112</v>
      </c>
      <c r="AA2101" s="44">
        <v>232.04019061955887</v>
      </c>
      <c r="AB2101" s="45">
        <v>47.253829333787309</v>
      </c>
      <c r="AC2101" s="12">
        <v>35.24358798567922</v>
      </c>
      <c r="AD2101" s="12">
        <v>12033.734236652166</v>
      </c>
      <c r="AE2101" s="12">
        <v>3099.4132107942032</v>
      </c>
      <c r="AF2101" s="12">
        <v>5480.5321821881489</v>
      </c>
      <c r="AG2101" s="44">
        <v>1128.475520337063</v>
      </c>
      <c r="AH2101" s="45">
        <v>390.29476040551651</v>
      </c>
      <c r="AI2101" s="12">
        <v>3847.8547210848806</v>
      </c>
      <c r="AJ2101" s="12">
        <v>-50.190166803887863</v>
      </c>
      <c r="AK2101" s="12">
        <v>17.418550167114851</v>
      </c>
      <c r="AL2101" s="12">
        <v>59.10101097920532</v>
      </c>
      <c r="AM2101" s="44">
        <v>91.686608037812761</v>
      </c>
      <c r="AN2101" s="45">
        <v>85.050713462671837</v>
      </c>
      <c r="AO2101" s="12">
        <v>89.999999851096817</v>
      </c>
      <c r="AP2101" s="12">
        <v>-2154.1692826623271</v>
      </c>
      <c r="AQ2101" s="12">
        <v>5985.8768452133118</v>
      </c>
      <c r="AR2101" s="12">
        <v>9171.1211836330294</v>
      </c>
      <c r="AS2101" s="44">
        <v>12043.246626410521</v>
      </c>
      <c r="AT2101" s="45">
        <v>12011.377132813908</v>
      </c>
      <c r="AU2101" s="12">
        <v>12046.570655388206</v>
      </c>
      <c r="AV2101" s="12">
        <v>11310.181931627916</v>
      </c>
      <c r="AW2101" s="12">
        <v>20682.251532610833</v>
      </c>
      <c r="AX2101" s="12">
        <v>19574.671168518744</v>
      </c>
      <c r="AY2101" s="44">
        <v>14650.442018458634</v>
      </c>
      <c r="AZ2101" s="45">
        <v>13475.247109669024</v>
      </c>
      <c r="BA2101" s="12">
        <v>13051.207807846426</v>
      </c>
      <c r="BB2101" s="12">
        <v>5550.3273068060953</v>
      </c>
      <c r="BC2101" s="12">
        <v>8943.1616920275446</v>
      </c>
      <c r="BD2101" s="12">
        <v>11985.517564076485</v>
      </c>
      <c r="BE2101" s="44">
        <v>12010.032643908966</v>
      </c>
      <c r="BF2101" s="45">
        <v>12045.049407346047</v>
      </c>
      <c r="BG2101" s="12">
        <v>12046.570665388208</v>
      </c>
      <c r="BH2101" s="12">
        <v>20554.179550690998</v>
      </c>
      <c r="BI2101" s="12">
        <v>19754.443046958459</v>
      </c>
      <c r="BJ2101" s="12">
        <v>14871.969177774828</v>
      </c>
      <c r="BK2101" s="44">
        <v>13522.455391159181</v>
      </c>
      <c r="BL2101" s="45">
        <v>13086.407582450105</v>
      </c>
      <c r="BM2101" s="12">
        <v>9203.3530867615445</v>
      </c>
      <c r="BN2101" s="12">
        <v>0</v>
      </c>
      <c r="BO2101" s="12">
        <v>67.608716971002707</v>
      </c>
      <c r="BP2101" s="12">
        <v>41.682460812090461</v>
      </c>
      <c r="BQ2101" s="48">
        <v>32.585597058607448</v>
      </c>
      <c r="BR2101" s="49">
        <v>6.6358945751409291</v>
      </c>
      <c r="BS2101" s="13">
        <v>4.9492863884249845</v>
      </c>
      <c r="BT2101" s="12">
        <v>357.77219497372681</v>
      </c>
      <c r="BV2101" s="14">
        <f>Таблица1[[#This Row],[Lкан_леб,мм]]</f>
        <v>57972.227805026268</v>
      </c>
      <c r="BW2101" s="50">
        <f>Таблица1[[#This Row],[угол обхв4]]+Таблица1[[#This Row],[Lдуг 3,мм]]</f>
        <v>12033.734236652166</v>
      </c>
      <c r="BX2101" s="54">
        <f>Таблица1[[#This Row],[угол обхв5]]+Таблица1[[#This Row],[Y5, мм]]</f>
        <v>58453.665648417002</v>
      </c>
      <c r="BY2101" s="14">
        <f>Таблица1[[#This Row],[угол обхв6]]+Таблица1[[#This Row],[Lдуг 4,мм]]</f>
        <v>15133.147447446368</v>
      </c>
      <c r="BZ2101" s="14">
        <f>Таблица1[[#This Row],[Т1]]+Таблица1[[#This Row],[X6, мм]]</f>
        <v>58750.484090470833</v>
      </c>
      <c r="CA2101" s="14">
        <f>Таблица1[[#This Row],[Т2]]+Таблица1[[#This Row],[Lдуг 5,мм]]</f>
        <v>20613.679629634516</v>
      </c>
      <c r="CB2101" s="14">
        <f>Таблица1[[#This Row],[Т3]]+Таблица1[[#This Row],[Y6, мм]]</f>
        <v>58982.524281090395</v>
      </c>
      <c r="CC2101" s="14">
        <f>Таблица1[[#This Row],[Т4]]+Таблица1[[#This Row],[Lдуг 6,мм]]</f>
        <v>21742.155149971579</v>
      </c>
      <c r="CD2101" s="14">
        <f>Таблица1[[#This Row],[Т5]]+Таблица1[[#This Row],[Lдуг 1,мм]]</f>
        <v>59029.77811042418</v>
      </c>
      <c r="CE2101" s="14">
        <f>Таблица1[[#This Row],[Т6]]+Таблица1[[#This Row],[Lпрям1, мм]]</f>
        <v>22132.449910377094</v>
      </c>
      <c r="CF2101" s="15">
        <f>Таблица1[[#This Row],[Т7]]+Таблица1[[#This Row],[Lдуг 2,мм]]</f>
        <v>59065.021698409859</v>
      </c>
      <c r="CG2101" s="14">
        <f>Таблица1[[#This Row],[Т8]]+Таблица1[[#This Row],[Lпрям2, мм]]</f>
        <v>25980.304631461975</v>
      </c>
      <c r="CH2101" s="14">
        <f>Таблица1[[#This Row],[Т9]]-Таблица1[[#This Row],[Т9]]</f>
        <v>0</v>
      </c>
      <c r="CI2101" s="50">
        <f>Таблица1[[#This Row],[Т9]]-Таблица1[[#This Row],[Т8]]</f>
        <v>36932.571788032765</v>
      </c>
      <c r="CJ2101" s="54">
        <f>Таблица1[[#This Row],[Т9]]-Таблица1[[#This Row],[Т7]]</f>
        <v>35.24358798567846</v>
      </c>
      <c r="CK2101" s="14">
        <f>Таблица1[[#This Row],[Т9]]-Таблица1[[#This Row],[Т6]]</f>
        <v>37322.86654843828</v>
      </c>
      <c r="CL2101" s="14">
        <f>Таблица1[[#This Row],[Т9]]-Таблица1[[#This Row],[Т5]]</f>
        <v>82.497417319464148</v>
      </c>
      <c r="CM2101" s="14">
        <f>Таблица1[[#This Row],[Т9]]-Таблица1[[#This Row],[Т4]]</f>
        <v>38451.342068775339</v>
      </c>
      <c r="CN2101" s="14">
        <f>Таблица1[[#This Row],[Т9]]-Таблица1[[#This Row],[Т3]]</f>
        <v>314.5376079390262</v>
      </c>
      <c r="CO2101" s="14">
        <f>Таблица1[[#This Row],[Т9]]-Таблица1[[#This Row],[Т2]]</f>
        <v>43931.87425096349</v>
      </c>
      <c r="CP2101" s="14">
        <f>Таблица1[[#This Row],[Т9]]-Таблица1[[#This Row],[Т1]]</f>
        <v>611.35604999285715</v>
      </c>
      <c r="CQ2101" s="14">
        <f>Таблица1[[#This Row],[Т9]]-Таблица1[[#This Row],[угол обхв6]]</f>
        <v>47031.287461757689</v>
      </c>
      <c r="CR2101" s="14">
        <f>Таблица1[[#This Row],[Т9]]-Таблица1[[#This Row],[угол обхв5]]</f>
        <v>1092.7938933835903</v>
      </c>
      <c r="CS2101" s="14">
        <f>Таблица1[[#This Row],[Т9]]-Таблица1[[#This Row],[угол обхв4]]</f>
        <v>59065.021698409859</v>
      </c>
      <c r="CT2101" s="14">
        <f>Таблица1[[#This Row],[Lкан_прям, мм]]+Таблица1[[#This Row],[Lкан_дуг, мм]]+Таблица1[[#This Row],[Lкан_леб,мм]]</f>
        <v>85045.326329871838</v>
      </c>
      <c r="CU2101" s="16">
        <f>Таблица1[[#This Row],[Lкан_леб,мм]]</f>
        <v>57972.227805026268</v>
      </c>
      <c r="CV2101" s="14">
        <f>2534431-(Таблица1[[#This Row],[Т23]]+Таблица1[[#This Row],[угол обхв3]])</f>
        <v>2449027.9014751543</v>
      </c>
      <c r="CW2101" s="50">
        <f>SUM(X2101:AC2101,AD2101:AI2101)-Таблица1[[#This Row],[lподв_min, мм]]</f>
        <v>23225.24380482101</v>
      </c>
      <c r="CX2101" s="17">
        <f>CW2540-Таблица1[[#This Row],[Суммарная длина каната]]</f>
        <v>-2427001.8759795255</v>
      </c>
    </row>
    <row r="2102" spans="1:102" x14ac:dyDescent="0.25">
      <c r="A2102" s="21">
        <v>2101</v>
      </c>
      <c r="B2102" s="10">
        <v>54.060816326530599</v>
      </c>
      <c r="C2102" s="10">
        <v>77.461632653061244</v>
      </c>
      <c r="D2102" s="11">
        <v>11930.226183837913</v>
      </c>
      <c r="E2102" s="11">
        <v>13295.359091179265</v>
      </c>
      <c r="F2102" s="11">
        <v>11866.274316873545</v>
      </c>
      <c r="G2102" s="11">
        <v>13420.383723599329</v>
      </c>
      <c r="H2102" s="11">
        <v>12338.225693837914</v>
      </c>
      <c r="I2102" s="11">
        <v>9416.737739727434</v>
      </c>
      <c r="J2102" s="11">
        <v>3878.6213514518317</v>
      </c>
      <c r="K2102" s="11">
        <v>25980.304631453579</v>
      </c>
      <c r="L2102" s="11">
        <v>1092.7938933919961</v>
      </c>
      <c r="M2102" s="11">
        <v>57972.227805026268</v>
      </c>
      <c r="N2102" s="11">
        <v>5863.7421582900515</v>
      </c>
      <c r="O2102" s="11">
        <v>20292.961000681073</v>
      </c>
      <c r="P2102" s="43">
        <v>8820.0983223998101</v>
      </c>
      <c r="Q2102" s="11">
        <v>19470.434368899081</v>
      </c>
      <c r="R2102" s="11">
        <v>11851.629595332532</v>
      </c>
      <c r="S2102" s="11">
        <v>14904.686769520542</v>
      </c>
      <c r="T2102" s="11">
        <v>12687.150803633784</v>
      </c>
      <c r="U2102" s="11">
        <v>13790.587442494976</v>
      </c>
      <c r="V2102" s="11">
        <v>11930.226183837913</v>
      </c>
      <c r="W2102" s="11">
        <v>13295.359091179265</v>
      </c>
      <c r="X2102" s="12">
        <v>0</v>
      </c>
      <c r="Y2102" s="12">
        <v>468.11631338042565</v>
      </c>
      <c r="Z2102" s="12">
        <v>291.02677881623782</v>
      </c>
      <c r="AA2102" s="44">
        <v>232.04019061955901</v>
      </c>
      <c r="AB2102" s="45">
        <v>47.253829333786769</v>
      </c>
      <c r="AC2102" s="12">
        <v>54.356781241986724</v>
      </c>
      <c r="AD2102" s="12">
        <v>12033.734236652166</v>
      </c>
      <c r="AE2102" s="12">
        <v>3068.6465793669336</v>
      </c>
      <c r="AF2102" s="12">
        <v>5480.5321821881489</v>
      </c>
      <c r="AG2102" s="44">
        <v>1128.4755203370594</v>
      </c>
      <c r="AH2102" s="45">
        <v>390.29476040551862</v>
      </c>
      <c r="AI2102" s="12">
        <v>3878.6213525037515</v>
      </c>
      <c r="AJ2102" s="12">
        <v>-50.190166803887863</v>
      </c>
      <c r="AK2102" s="12">
        <v>15.547796622391099</v>
      </c>
      <c r="AL2102" s="12">
        <v>56.416929346552223</v>
      </c>
      <c r="AM2102" s="44">
        <v>89.002526405159685</v>
      </c>
      <c r="AN2102" s="45">
        <v>82.366631830018832</v>
      </c>
      <c r="AO2102" s="12">
        <v>89.999999852277952</v>
      </c>
      <c r="AP2102" s="12">
        <v>-2154.1692826623271</v>
      </c>
      <c r="AQ2102" s="12">
        <v>5973.1033561625954</v>
      </c>
      <c r="AR2102" s="12">
        <v>9159.9968867400894</v>
      </c>
      <c r="AS2102" s="44">
        <v>12259.567768535329</v>
      </c>
      <c r="AT2102" s="45">
        <v>12282.766357610146</v>
      </c>
      <c r="AU2102" s="12">
        <v>12338.226183837913</v>
      </c>
      <c r="AV2102" s="12">
        <v>11310.181931627916</v>
      </c>
      <c r="AW2102" s="12">
        <v>20686.031132336841</v>
      </c>
      <c r="AX2102" s="12">
        <v>19696.117700050094</v>
      </c>
      <c r="AY2102" s="44">
        <v>14911.789363692042</v>
      </c>
      <c r="AZ2102" s="45">
        <v>13736.39131888677</v>
      </c>
      <c r="BA2102" s="12">
        <v>13295.359092231187</v>
      </c>
      <c r="BB2102" s="12">
        <v>5550.3273068060953</v>
      </c>
      <c r="BC2102" s="12">
        <v>8929.4595202723522</v>
      </c>
      <c r="BD2102" s="12">
        <v>12191.528159672809</v>
      </c>
      <c r="BE2102" s="44">
        <v>12279.212630430986</v>
      </c>
      <c r="BF2102" s="45">
        <v>12334.61062986155</v>
      </c>
      <c r="BG2102" s="12">
        <v>12338.226193837914</v>
      </c>
      <c r="BH2102" s="12">
        <v>20554.179550690998</v>
      </c>
      <c r="BI2102" s="12">
        <v>19863.504500554849</v>
      </c>
      <c r="BJ2102" s="12">
        <v>15130.370100671553</v>
      </c>
      <c r="BK2102" s="44">
        <v>13783.484848323475</v>
      </c>
      <c r="BL2102" s="45">
        <v>13349.555214787471</v>
      </c>
      <c r="BM2102" s="12">
        <v>9416.7377397274358</v>
      </c>
      <c r="BN2102" s="12">
        <v>0</v>
      </c>
      <c r="BO2102" s="12">
        <v>65.737963426278966</v>
      </c>
      <c r="BP2102" s="12">
        <v>40.869132724161126</v>
      </c>
      <c r="BQ2102" s="48">
        <v>32.585597058607469</v>
      </c>
      <c r="BR2102" s="49">
        <v>6.6358945751408536</v>
      </c>
      <c r="BS2102" s="13">
        <v>7.6333680222591171</v>
      </c>
      <c r="BT2102" s="12">
        <v>357.77219497372681</v>
      </c>
      <c r="BV2102" s="14">
        <f>Таблица1[[#This Row],[Lкан_леб,мм]]</f>
        <v>57972.227805026268</v>
      </c>
      <c r="BW2102" s="50">
        <f>Таблица1[[#This Row],[угол обхв4]]+Таблица1[[#This Row],[Lдуг 3,мм]]</f>
        <v>12033.734236652166</v>
      </c>
      <c r="BX2102" s="54">
        <f>Таблица1[[#This Row],[угол обхв5]]+Таблица1[[#This Row],[Y5, мм]]</f>
        <v>58440.344118406691</v>
      </c>
      <c r="BY2102" s="14">
        <f>Таблица1[[#This Row],[угол обхв6]]+Таблица1[[#This Row],[Lдуг 4,мм]]</f>
        <v>15102.3808160191</v>
      </c>
      <c r="BZ2102" s="14">
        <f>Таблица1[[#This Row],[Т1]]+Таблица1[[#This Row],[X6, мм]]</f>
        <v>58731.370897222929</v>
      </c>
      <c r="CA2102" s="14">
        <f>Таблица1[[#This Row],[Т2]]+Таблица1[[#This Row],[Lдуг 5,мм]]</f>
        <v>20582.912998207248</v>
      </c>
      <c r="CB2102" s="14">
        <f>Таблица1[[#This Row],[Т3]]+Таблица1[[#This Row],[Y6, мм]]</f>
        <v>58963.411087842491</v>
      </c>
      <c r="CC2102" s="14">
        <f>Таблица1[[#This Row],[Т4]]+Таблица1[[#This Row],[Lдуг 6,мм]]</f>
        <v>21711.388518544307</v>
      </c>
      <c r="CD2102" s="14">
        <f>Таблица1[[#This Row],[Т5]]+Таблица1[[#This Row],[Lдуг 1,мм]]</f>
        <v>59010.664917176277</v>
      </c>
      <c r="CE2102" s="14">
        <f>Таблица1[[#This Row],[Т6]]+Таблица1[[#This Row],[Lпрям1, мм]]</f>
        <v>22101.683278949826</v>
      </c>
      <c r="CF2102" s="15">
        <f>Таблица1[[#This Row],[Т7]]+Таблица1[[#This Row],[Lдуг 2,мм]]</f>
        <v>59065.021698418263</v>
      </c>
      <c r="CG2102" s="14">
        <f>Таблица1[[#This Row],[Т8]]+Таблица1[[#This Row],[Lпрям2, мм]]</f>
        <v>25980.304631453579</v>
      </c>
      <c r="CH2102" s="14">
        <f>Таблица1[[#This Row],[Т9]]-Таблица1[[#This Row],[Т9]]</f>
        <v>0</v>
      </c>
      <c r="CI2102" s="50">
        <f>Таблица1[[#This Row],[Т9]]-Таблица1[[#This Row],[Т8]]</f>
        <v>36963.338419468433</v>
      </c>
      <c r="CJ2102" s="54">
        <f>Таблица1[[#This Row],[Т9]]-Таблица1[[#This Row],[Т7]]</f>
        <v>54.356781241986027</v>
      </c>
      <c r="CK2102" s="14">
        <f>Таблица1[[#This Row],[Т9]]-Таблица1[[#This Row],[Т6]]</f>
        <v>37353.633179873956</v>
      </c>
      <c r="CL2102" s="14">
        <f>Таблица1[[#This Row],[Т9]]-Таблица1[[#This Row],[Т5]]</f>
        <v>101.61061057577172</v>
      </c>
      <c r="CM2102" s="14">
        <f>Таблица1[[#This Row],[Т9]]-Таблица1[[#This Row],[Т4]]</f>
        <v>38482.108700211014</v>
      </c>
      <c r="CN2102" s="14">
        <f>Таблица1[[#This Row],[Т9]]-Таблица1[[#This Row],[Т3]]</f>
        <v>333.65080119533377</v>
      </c>
      <c r="CO2102" s="14">
        <f>Таблица1[[#This Row],[Т9]]-Таблица1[[#This Row],[Т2]]</f>
        <v>43962.640882399166</v>
      </c>
      <c r="CP2102" s="14">
        <f>Таблица1[[#This Row],[Т9]]-Таблица1[[#This Row],[Т1]]</f>
        <v>624.67758001157199</v>
      </c>
      <c r="CQ2102" s="14">
        <f>Таблица1[[#This Row],[Т9]]-Таблица1[[#This Row],[угол обхв6]]</f>
        <v>47031.2874617661</v>
      </c>
      <c r="CR2102" s="14">
        <f>Таблица1[[#This Row],[Т9]]-Таблица1[[#This Row],[угол обхв5]]</f>
        <v>1092.7938933919941</v>
      </c>
      <c r="CS2102" s="14">
        <f>Таблица1[[#This Row],[Т9]]-Таблица1[[#This Row],[угол обхв4]]</f>
        <v>59065.021698418263</v>
      </c>
      <c r="CT2102" s="14">
        <f>Таблица1[[#This Row],[Lкан_прям, мм]]+Таблица1[[#This Row],[Lкан_дуг, мм]]+Таблица1[[#This Row],[Lкан_леб,мм]]</f>
        <v>85045.326329871838</v>
      </c>
      <c r="CU2102" s="16">
        <f>Таблица1[[#This Row],[Lкан_леб,мм]]</f>
        <v>57972.227805026268</v>
      </c>
      <c r="CV2102" s="14">
        <f>2534431-(Таблица1[[#This Row],[Т23]]+Таблица1[[#This Row],[угол обхв3]])</f>
        <v>2449027.9014751543</v>
      </c>
      <c r="CW2102" s="50">
        <f>SUM(X2102:AC2102,AD2102:AI2102)-Таблица1[[#This Row],[lподв_min, мм]]</f>
        <v>23194.477173393745</v>
      </c>
      <c r="CX2102" s="17">
        <f>CW2541-Таблица1[[#This Row],[Суммарная длина каната]]</f>
        <v>-2427054.3247801871</v>
      </c>
    </row>
    <row r="2103" spans="1:102" x14ac:dyDescent="0.25">
      <c r="A2103" s="21">
        <v>2102</v>
      </c>
      <c r="B2103" s="10">
        <v>54.060816326530599</v>
      </c>
      <c r="C2103" s="10">
        <v>80.14571428571432</v>
      </c>
      <c r="D2103" s="11">
        <v>12210.128400718197</v>
      </c>
      <c r="E2103" s="11">
        <v>13552.900439183066</v>
      </c>
      <c r="F2103" s="11">
        <v>12140.391924134263</v>
      </c>
      <c r="G2103" s="11">
        <v>13674.793112603818</v>
      </c>
      <c r="H2103" s="11">
        <v>12618.127910718196</v>
      </c>
      <c r="I2103" s="11">
        <v>9642.095610821334</v>
      </c>
      <c r="J2103" s="11">
        <v>3910.8048283617318</v>
      </c>
      <c r="K2103" s="11">
        <v>25980.304631444924</v>
      </c>
      <c r="L2103" s="11">
        <v>1092.7938934006509</v>
      </c>
      <c r="M2103" s="11">
        <v>57972.227805026268</v>
      </c>
      <c r="N2103" s="11">
        <v>5863.7421582900515</v>
      </c>
      <c r="O2103" s="11">
        <v>20292.961000681073</v>
      </c>
      <c r="P2103" s="43">
        <v>8814.2404220292392</v>
      </c>
      <c r="Q2103" s="11">
        <v>19575.557231346789</v>
      </c>
      <c r="R2103" s="11">
        <v>12056.254946425835</v>
      </c>
      <c r="S2103" s="11">
        <v>15156.781968493799</v>
      </c>
      <c r="T2103" s="11">
        <v>12943.031603103263</v>
      </c>
      <c r="U2103" s="11">
        <v>14083.031456888797</v>
      </c>
      <c r="V2103" s="11">
        <v>12210.128400718197</v>
      </c>
      <c r="W2103" s="11">
        <v>13552.900439183066</v>
      </c>
      <c r="X2103" s="12">
        <v>0</v>
      </c>
      <c r="Y2103" s="12">
        <v>454.71672877353126</v>
      </c>
      <c r="Z2103" s="12">
        <v>285.31317017523514</v>
      </c>
      <c r="AA2103" s="44">
        <v>232.04019061955862</v>
      </c>
      <c r="AB2103" s="45">
        <v>47.253829333785859</v>
      </c>
      <c r="AC2103" s="12">
        <v>73.469974498540083</v>
      </c>
      <c r="AD2103" s="12">
        <v>12033.734236652166</v>
      </c>
      <c r="AE2103" s="12">
        <v>3036.4631024570349</v>
      </c>
      <c r="AF2103" s="12">
        <v>5480.5321821881489</v>
      </c>
      <c r="AG2103" s="44">
        <v>1128.4755203370607</v>
      </c>
      <c r="AH2103" s="45">
        <v>390.29476040551748</v>
      </c>
      <c r="AI2103" s="12">
        <v>3910.8048294049931</v>
      </c>
      <c r="AJ2103" s="12">
        <v>-50.190166803887863</v>
      </c>
      <c r="AK2103" s="12">
        <v>13.66608180571582</v>
      </c>
      <c r="AL2103" s="12">
        <v>53.732847713899176</v>
      </c>
      <c r="AM2103" s="44">
        <v>86.318444772506581</v>
      </c>
      <c r="AN2103" s="45">
        <v>79.682550197365856</v>
      </c>
      <c r="AO2103" s="12">
        <v>89.999999853493634</v>
      </c>
      <c r="AP2103" s="12">
        <v>-2154.1692826623271</v>
      </c>
      <c r="AQ2103" s="12">
        <v>5960.1374471547642</v>
      </c>
      <c r="AR2103" s="12">
        <v>9143.1975829968105</v>
      </c>
      <c r="AS2103" s="44">
        <v>12463.412973526631</v>
      </c>
      <c r="AT2103" s="45">
        <v>12541.628744037522</v>
      </c>
      <c r="AU2103" s="12">
        <v>12618.128400718197</v>
      </c>
      <c r="AV2103" s="12">
        <v>11310.181931627916</v>
      </c>
      <c r="AW2103" s="12">
        <v>20689.410175588382</v>
      </c>
      <c r="AX2103" s="12">
        <v>19816.910056580211</v>
      </c>
      <c r="AY2103" s="44">
        <v>15182.980078490295</v>
      </c>
      <c r="AZ2103" s="45">
        <v>14009.957899880483</v>
      </c>
      <c r="BA2103" s="12">
        <v>13552.900440226329</v>
      </c>
      <c r="BB2103" s="12">
        <v>5550.3273068060953</v>
      </c>
      <c r="BC2103" s="12">
        <v>8910.6357108939519</v>
      </c>
      <c r="BD2103" s="12">
        <v>12385.212107393407</v>
      </c>
      <c r="BE2103" s="44">
        <v>12535.873576002468</v>
      </c>
      <c r="BF2103" s="45">
        <v>12611.531259783938</v>
      </c>
      <c r="BG2103" s="12">
        <v>12618.128410718198</v>
      </c>
      <c r="BH2103" s="12">
        <v>20554.179550690998</v>
      </c>
      <c r="BI2103" s="12">
        <v>19972.006406254099</v>
      </c>
      <c r="BJ2103" s="12">
        <v>15398.134793727222</v>
      </c>
      <c r="BK2103" s="44">
        <v>14056.833346892303</v>
      </c>
      <c r="BL2103" s="45">
        <v>13625.97399619138</v>
      </c>
      <c r="BM2103" s="12">
        <v>9642.0956108213359</v>
      </c>
      <c r="BN2103" s="12">
        <v>0</v>
      </c>
      <c r="BO2103" s="12">
        <v>63.856248609603682</v>
      </c>
      <c r="BP2103" s="12">
        <v>40.066765908183349</v>
      </c>
      <c r="BQ2103" s="48">
        <v>32.585597058607412</v>
      </c>
      <c r="BR2103" s="49">
        <v>6.6358945751407257</v>
      </c>
      <c r="BS2103" s="13">
        <v>10.31744965612778</v>
      </c>
      <c r="BT2103" s="12">
        <v>357.77219497372681</v>
      </c>
      <c r="BV2103" s="14">
        <f>Таблица1[[#This Row],[Lкан_леб,мм]]</f>
        <v>57972.227805026268</v>
      </c>
      <c r="BW2103" s="50">
        <f>Таблица1[[#This Row],[угол обхв4]]+Таблица1[[#This Row],[Lдуг 3,мм]]</f>
        <v>12033.734236652166</v>
      </c>
      <c r="BX2103" s="54">
        <f>Таблица1[[#This Row],[угол обхв5]]+Таблица1[[#This Row],[Y5, мм]]</f>
        <v>58426.944533799797</v>
      </c>
      <c r="BY2103" s="14">
        <f>Таблица1[[#This Row],[угол обхв6]]+Таблица1[[#This Row],[Lдуг 4,мм]]</f>
        <v>15070.197339109201</v>
      </c>
      <c r="BZ2103" s="14">
        <f>Таблица1[[#This Row],[Т1]]+Таблица1[[#This Row],[X6, мм]]</f>
        <v>58712.257703975032</v>
      </c>
      <c r="CA2103" s="14">
        <f>Таблица1[[#This Row],[Т2]]+Таблица1[[#This Row],[Lдуг 5,мм]]</f>
        <v>20550.729521297351</v>
      </c>
      <c r="CB2103" s="14">
        <f>Таблица1[[#This Row],[Т3]]+Таблица1[[#This Row],[Y6, мм]]</f>
        <v>58944.297894594594</v>
      </c>
      <c r="CC2103" s="14">
        <f>Таблица1[[#This Row],[Т4]]+Таблица1[[#This Row],[Lдуг 6,мм]]</f>
        <v>21679.205041634414</v>
      </c>
      <c r="CD2103" s="14">
        <f>Таблица1[[#This Row],[Т5]]+Таблица1[[#This Row],[Lдуг 1,мм]]</f>
        <v>58991.55172392838</v>
      </c>
      <c r="CE2103" s="14">
        <f>Таблица1[[#This Row],[Т6]]+Таблица1[[#This Row],[Lпрям1, мм]]</f>
        <v>22069.499802039933</v>
      </c>
      <c r="CF2103" s="15">
        <f>Таблица1[[#This Row],[Т7]]+Таблица1[[#This Row],[Lдуг 2,мм]]</f>
        <v>59065.021698426921</v>
      </c>
      <c r="CG2103" s="14">
        <f>Таблица1[[#This Row],[Т8]]+Таблица1[[#This Row],[Lпрям2, мм]]</f>
        <v>25980.304631444924</v>
      </c>
      <c r="CH2103" s="14">
        <f>Таблица1[[#This Row],[Т9]]-Таблица1[[#This Row],[Т9]]</f>
        <v>0</v>
      </c>
      <c r="CI2103" s="50">
        <f>Таблица1[[#This Row],[Т9]]-Таблица1[[#This Row],[Т8]]</f>
        <v>36995.521896386985</v>
      </c>
      <c r="CJ2103" s="54">
        <f>Таблица1[[#This Row],[Т9]]-Таблица1[[#This Row],[Т7]]</f>
        <v>73.469974498540978</v>
      </c>
      <c r="CK2103" s="14">
        <f>Таблица1[[#This Row],[Т9]]-Таблица1[[#This Row],[Т6]]</f>
        <v>37385.816656792507</v>
      </c>
      <c r="CL2103" s="14">
        <f>Таблица1[[#This Row],[Т9]]-Таблица1[[#This Row],[Т5]]</f>
        <v>120.72380383232667</v>
      </c>
      <c r="CM2103" s="14">
        <f>Таблица1[[#This Row],[Т9]]-Таблица1[[#This Row],[Т4]]</f>
        <v>38514.292177129566</v>
      </c>
      <c r="CN2103" s="14">
        <f>Таблица1[[#This Row],[Т9]]-Таблица1[[#This Row],[Т3]]</f>
        <v>352.76399445188872</v>
      </c>
      <c r="CO2103" s="14">
        <f>Таблица1[[#This Row],[Т9]]-Таблица1[[#This Row],[Т2]]</f>
        <v>43994.824359317718</v>
      </c>
      <c r="CP2103" s="14">
        <f>Таблица1[[#This Row],[Т9]]-Таблица1[[#This Row],[Т1]]</f>
        <v>638.07716462712415</v>
      </c>
      <c r="CQ2103" s="14">
        <f>Таблица1[[#This Row],[Т9]]-Таблица1[[#This Row],[угол обхв6]]</f>
        <v>47031.287461774758</v>
      </c>
      <c r="CR2103" s="14">
        <f>Таблица1[[#This Row],[Т9]]-Таблица1[[#This Row],[угол обхв5]]</f>
        <v>1092.7938934006525</v>
      </c>
      <c r="CS2103" s="14">
        <f>Таблица1[[#This Row],[Т9]]-Таблица1[[#This Row],[угол обхв4]]</f>
        <v>59065.021698426921</v>
      </c>
      <c r="CT2103" s="14">
        <f>Таблица1[[#This Row],[Lкан_прям, мм]]+Таблица1[[#This Row],[Lкан_дуг, мм]]+Таблица1[[#This Row],[Lкан_леб,мм]]</f>
        <v>85045.326329871838</v>
      </c>
      <c r="CU2103" s="16">
        <f>Таблица1[[#This Row],[Lкан_леб,мм]]</f>
        <v>57972.227805026268</v>
      </c>
      <c r="CV2103" s="14">
        <f>2534431-(Таблица1[[#This Row],[Т23]]+Таблица1[[#This Row],[угол обхв3]])</f>
        <v>2449027.9014751543</v>
      </c>
      <c r="CW2103" s="50">
        <f>SUM(X2103:AC2103,AD2103:AI2103)-Таблица1[[#This Row],[lподв_min, мм]]</f>
        <v>23162.293696483845</v>
      </c>
      <c r="CX2103" s="17">
        <f>CW2542-Таблица1[[#This Row],[Суммарная длина каната]]</f>
        <v>-2427107.1757477629</v>
      </c>
    </row>
    <row r="2104" spans="1:102" x14ac:dyDescent="0.25">
      <c r="A2104" s="21">
        <v>2103</v>
      </c>
      <c r="B2104" s="10">
        <v>54.060816326530599</v>
      </c>
      <c r="C2104" s="10">
        <v>82.829795918367381</v>
      </c>
      <c r="D2104" s="11">
        <v>12477.663157962859</v>
      </c>
      <c r="E2104" s="11">
        <v>13823.266765881031</v>
      </c>
      <c r="F2104" s="11">
        <v>12402.295084203188</v>
      </c>
      <c r="G2104" s="11">
        <v>13941.760029224381</v>
      </c>
      <c r="H2104" s="11">
        <v>12885.662667962861</v>
      </c>
      <c r="I2104" s="11">
        <v>9878.8878434775743</v>
      </c>
      <c r="J2104" s="11">
        <v>3944.3789224034572</v>
      </c>
      <c r="K2104" s="11">
        <v>25980.304631436036</v>
      </c>
      <c r="L2104" s="11">
        <v>1092.7938934095328</v>
      </c>
      <c r="M2104" s="11">
        <v>57972.227805026268</v>
      </c>
      <c r="N2104" s="11">
        <v>5863.7421582900515</v>
      </c>
      <c r="O2104" s="11">
        <v>20292.961000681073</v>
      </c>
      <c r="P2104" s="43">
        <v>8803.4661571175839</v>
      </c>
      <c r="Q2104" s="11">
        <v>19680.290446811436</v>
      </c>
      <c r="R2104" s="11">
        <v>12248.850459662463</v>
      </c>
      <c r="S2104" s="11">
        <v>15418.182985967995</v>
      </c>
      <c r="T2104" s="11">
        <v>13184.936841759954</v>
      </c>
      <c r="U2104" s="11">
        <v>14387.137261835633</v>
      </c>
      <c r="V2104" s="11">
        <v>12477.663157962859</v>
      </c>
      <c r="W2104" s="11">
        <v>13823.266765881031</v>
      </c>
      <c r="X2104" s="12">
        <v>0</v>
      </c>
      <c r="Y2104" s="12">
        <v>441.2329874511932</v>
      </c>
      <c r="Z2104" s="12">
        <v>279.68371824967596</v>
      </c>
      <c r="AA2104" s="44">
        <v>232.04019061955907</v>
      </c>
      <c r="AB2104" s="45">
        <v>47.253829333786669</v>
      </c>
      <c r="AC2104" s="12">
        <v>92.583167755317774</v>
      </c>
      <c r="AD2104" s="12">
        <v>12033.734236652166</v>
      </c>
      <c r="AE2104" s="12">
        <v>3002.8890084153059</v>
      </c>
      <c r="AF2104" s="12">
        <v>5480.5321821881507</v>
      </c>
      <c r="AG2104" s="44">
        <v>1128.4755203370601</v>
      </c>
      <c r="AH2104" s="45">
        <v>390.29476040551884</v>
      </c>
      <c r="AI2104" s="12">
        <v>3944.3789234378387</v>
      </c>
      <c r="AJ2104" s="12">
        <v>-50.190166803887863</v>
      </c>
      <c r="AK2104" s="12">
        <v>11.772548791460636</v>
      </c>
      <c r="AL2104" s="12">
        <v>51.048766081246107</v>
      </c>
      <c r="AM2104" s="44">
        <v>83.634363139853576</v>
      </c>
      <c r="AN2104" s="45">
        <v>76.998468564712738</v>
      </c>
      <c r="AO2104" s="12">
        <v>89.999999854740679</v>
      </c>
      <c r="AP2104" s="12">
        <v>-2154.1692826623271</v>
      </c>
      <c r="AQ2104" s="12">
        <v>5946.9851903429499</v>
      </c>
      <c r="AR2104" s="12">
        <v>9120.7601326325366</v>
      </c>
      <c r="AS2104" s="44">
        <v>12654.33497397853</v>
      </c>
      <c r="AT2104" s="45">
        <v>12787.3963086202</v>
      </c>
      <c r="AU2104" s="12">
        <v>12885.663157962859</v>
      </c>
      <c r="AV2104" s="12">
        <v>11310.181931627916</v>
      </c>
      <c r="AW2104" s="12">
        <v>20692.378824037314</v>
      </c>
      <c r="AX2104" s="12">
        <v>19936.783201293736</v>
      </c>
      <c r="AY2104" s="44">
        <v>15463.41912914868</v>
      </c>
      <c r="AZ2104" s="45">
        <v>14295.346605933408</v>
      </c>
      <c r="BA2104" s="12">
        <v>13823.266766915414</v>
      </c>
      <c r="BB2104" s="12">
        <v>5550.3273068060953</v>
      </c>
      <c r="BC2104" s="12">
        <v>8886.7091891704822</v>
      </c>
      <c r="BD2104" s="12">
        <v>12566.144435177417</v>
      </c>
      <c r="BE2104" s="44">
        <v>12779.452327443887</v>
      </c>
      <c r="BF2104" s="45">
        <v>12875.203691102613</v>
      </c>
      <c r="BG2104" s="12">
        <v>12885.663167962861</v>
      </c>
      <c r="BH2104" s="12">
        <v>20554.179550690998</v>
      </c>
      <c r="BI2104" s="12">
        <v>20079.708270167681</v>
      </c>
      <c r="BJ2104" s="12">
        <v>15674.675740450291</v>
      </c>
      <c r="BK2104" s="44">
        <v>14341.901118654947</v>
      </c>
      <c r="BL2104" s="45">
        <v>13915.057421783256</v>
      </c>
      <c r="BM2104" s="12">
        <v>9878.8878434775761</v>
      </c>
      <c r="BN2104" s="12">
        <v>0</v>
      </c>
      <c r="BO2104" s="12">
        <v>61.962715595348499</v>
      </c>
      <c r="BP2104" s="12">
        <v>39.276217289785471</v>
      </c>
      <c r="BQ2104" s="48">
        <v>32.585597058607476</v>
      </c>
      <c r="BR2104" s="49">
        <v>6.6358945751408402</v>
      </c>
      <c r="BS2104" s="13">
        <v>13.001531290027939</v>
      </c>
      <c r="BT2104" s="12">
        <v>357.77219497372681</v>
      </c>
      <c r="BV2104" s="14">
        <f>Таблица1[[#This Row],[Lкан_леб,мм]]</f>
        <v>57972.227805026268</v>
      </c>
      <c r="BW2104" s="50">
        <f>Таблица1[[#This Row],[угол обхв4]]+Таблица1[[#This Row],[Lдуг 3,мм]]</f>
        <v>12033.734236652166</v>
      </c>
      <c r="BX2104" s="54">
        <f>Таблица1[[#This Row],[угол обхв5]]+Таблица1[[#This Row],[Y5, мм]]</f>
        <v>58413.460792477461</v>
      </c>
      <c r="BY2104" s="14">
        <f>Таблица1[[#This Row],[угол обхв6]]+Таблица1[[#This Row],[Lдуг 4,мм]]</f>
        <v>15036.623245067472</v>
      </c>
      <c r="BZ2104" s="14">
        <f>Таблица1[[#This Row],[Т1]]+Таблица1[[#This Row],[X6, мм]]</f>
        <v>58693.144510727136</v>
      </c>
      <c r="CA2104" s="14">
        <f>Таблица1[[#This Row],[Т2]]+Таблица1[[#This Row],[Lдуг 5,мм]]</f>
        <v>20517.155427255624</v>
      </c>
      <c r="CB2104" s="14">
        <f>Таблица1[[#This Row],[Т3]]+Таблица1[[#This Row],[Y6, мм]]</f>
        <v>58925.184701346698</v>
      </c>
      <c r="CC2104" s="14">
        <f>Таблица1[[#This Row],[Т4]]+Таблица1[[#This Row],[Lдуг 6,мм]]</f>
        <v>21645.630947592683</v>
      </c>
      <c r="CD2104" s="14">
        <f>Таблица1[[#This Row],[Т5]]+Таблица1[[#This Row],[Lдуг 1,мм]]</f>
        <v>58972.438530680483</v>
      </c>
      <c r="CE2104" s="14">
        <f>Таблица1[[#This Row],[Т6]]+Таблица1[[#This Row],[Lпрям1, мм]]</f>
        <v>22035.925707998202</v>
      </c>
      <c r="CF2104" s="15">
        <f>Таблица1[[#This Row],[Т7]]+Таблица1[[#This Row],[Lдуг 2,мм]]</f>
        <v>59065.021698435798</v>
      </c>
      <c r="CG2104" s="14">
        <f>Таблица1[[#This Row],[Т8]]+Таблица1[[#This Row],[Lпрям2, мм]]</f>
        <v>25980.30463143604</v>
      </c>
      <c r="CH2104" s="14">
        <f>Таблица1[[#This Row],[Т9]]-Таблица1[[#This Row],[Т9]]</f>
        <v>0</v>
      </c>
      <c r="CI2104" s="50">
        <f>Таблица1[[#This Row],[Т9]]-Таблица1[[#This Row],[Т8]]</f>
        <v>37029.095990437592</v>
      </c>
      <c r="CJ2104" s="54">
        <f>Таблица1[[#This Row],[Т9]]-Таблица1[[#This Row],[Т7]]</f>
        <v>92.583167755314207</v>
      </c>
      <c r="CK2104" s="14">
        <f>Таблица1[[#This Row],[Т9]]-Таблица1[[#This Row],[Т6]]</f>
        <v>37419.390750843115</v>
      </c>
      <c r="CL2104" s="14">
        <f>Таблица1[[#This Row],[Т9]]-Таблица1[[#This Row],[Т5]]</f>
        <v>139.8369970890999</v>
      </c>
      <c r="CM2104" s="14">
        <f>Таблица1[[#This Row],[Т9]]-Таблица1[[#This Row],[Т4]]</f>
        <v>38547.866271180173</v>
      </c>
      <c r="CN2104" s="14">
        <f>Таблица1[[#This Row],[Т9]]-Таблица1[[#This Row],[Т3]]</f>
        <v>371.87718770866195</v>
      </c>
      <c r="CO2104" s="14">
        <f>Таблица1[[#This Row],[Т9]]-Таблица1[[#This Row],[Т2]]</f>
        <v>44028.398453368325</v>
      </c>
      <c r="CP2104" s="14">
        <f>Таблица1[[#This Row],[Т9]]-Таблица1[[#This Row],[Т1]]</f>
        <v>651.56090595833666</v>
      </c>
      <c r="CQ2104" s="14">
        <f>Таблица1[[#This Row],[Т9]]-Таблица1[[#This Row],[угол обхв6]]</f>
        <v>47031.287461783635</v>
      </c>
      <c r="CR2104" s="14">
        <f>Таблица1[[#This Row],[Т9]]-Таблица1[[#This Row],[угол обхв5]]</f>
        <v>1092.7938934095291</v>
      </c>
      <c r="CS2104" s="14">
        <f>Таблица1[[#This Row],[Т9]]-Таблица1[[#This Row],[угол обхв4]]</f>
        <v>59065.021698435798</v>
      </c>
      <c r="CT2104" s="14">
        <f>Таблица1[[#This Row],[Lкан_прям, мм]]+Таблица1[[#This Row],[Lкан_дуг, мм]]+Таблица1[[#This Row],[Lкан_леб,мм]]</f>
        <v>85045.326329871838</v>
      </c>
      <c r="CU2104" s="16">
        <f>Таблица1[[#This Row],[Lкан_леб,мм]]</f>
        <v>57972.227805026268</v>
      </c>
      <c r="CV2104" s="14">
        <f>2534431-(Таблица1[[#This Row],[Т23]]+Таблица1[[#This Row],[угол обхв3]])</f>
        <v>2449027.9014751543</v>
      </c>
      <c r="CW2104" s="50">
        <f>SUM(X2104:AC2104,AD2104:AI2104)-Таблица1[[#This Row],[lподв_min, мм]]</f>
        <v>23128.719602442114</v>
      </c>
      <c r="CX2104" s="17">
        <f>CW2543-Таблица1[[#This Row],[Суммарная длина каната]]</f>
        <v>-2427160.3396118074</v>
      </c>
    </row>
    <row r="2105" spans="1:102" x14ac:dyDescent="0.25">
      <c r="A2105" s="21">
        <v>2104</v>
      </c>
      <c r="B2105" s="10">
        <v>54.060816326530599</v>
      </c>
      <c r="C2105" s="10">
        <v>85.513877551020443</v>
      </c>
      <c r="D2105" s="11">
        <v>12732.243443594525</v>
      </c>
      <c r="E2105" s="11">
        <v>14105.864846401424</v>
      </c>
      <c r="F2105" s="11">
        <v>12651.4091416843</v>
      </c>
      <c r="G2105" s="11">
        <v>14220.698707412394</v>
      </c>
      <c r="H2105" s="11">
        <v>13140.242953594525</v>
      </c>
      <c r="I2105" s="11">
        <v>10126.548970597971</v>
      </c>
      <c r="J2105" s="11">
        <v>3979.3158758034524</v>
      </c>
      <c r="K2105" s="11">
        <v>25980.304631426949</v>
      </c>
      <c r="L2105" s="11">
        <v>1092.7938934186147</v>
      </c>
      <c r="M2105" s="11">
        <v>57972.227805026268</v>
      </c>
      <c r="N2105" s="11">
        <v>5863.7421582900515</v>
      </c>
      <c r="O2105" s="11">
        <v>20292.961000681073</v>
      </c>
      <c r="P2105" s="43">
        <v>8787.7991680419473</v>
      </c>
      <c r="Q2105" s="11">
        <v>19784.404214677434</v>
      </c>
      <c r="R2105" s="11">
        <v>12428.993551172474</v>
      </c>
      <c r="S2105" s="11">
        <v>15688.316268324388</v>
      </c>
      <c r="T2105" s="11">
        <v>13412.335742691186</v>
      </c>
      <c r="U2105" s="11">
        <v>14702.237602913168</v>
      </c>
      <c r="V2105" s="11">
        <v>12732.243443594525</v>
      </c>
      <c r="W2105" s="11">
        <v>14105.864846401424</v>
      </c>
      <c r="X2105" s="12">
        <v>0</v>
      </c>
      <c r="Y2105" s="12">
        <v>427.65859055523919</v>
      </c>
      <c r="Z2105" s="12">
        <v>274.14492189773284</v>
      </c>
      <c r="AA2105" s="44">
        <v>232.04019061955893</v>
      </c>
      <c r="AB2105" s="45">
        <v>47.253829333786939</v>
      </c>
      <c r="AC2105" s="12">
        <v>111.69636101229692</v>
      </c>
      <c r="AD2105" s="12">
        <v>12033.734236652166</v>
      </c>
      <c r="AE2105" s="12">
        <v>2967.9520550153015</v>
      </c>
      <c r="AF2105" s="12">
        <v>5480.532182188148</v>
      </c>
      <c r="AG2105" s="44">
        <v>1128.4755203370607</v>
      </c>
      <c r="AH2105" s="45">
        <v>390.29476040551805</v>
      </c>
      <c r="AI2105" s="12">
        <v>3979.3158768287531</v>
      </c>
      <c r="AJ2105" s="12">
        <v>-50.190166803887863</v>
      </c>
      <c r="AK2105" s="12">
        <v>9.8662849395644319</v>
      </c>
      <c r="AL2105" s="12">
        <v>48.364684448593053</v>
      </c>
      <c r="AM2105" s="44">
        <v>80.950281507200501</v>
      </c>
      <c r="AN2105" s="45">
        <v>74.31438693205962</v>
      </c>
      <c r="AO2105" s="12">
        <v>89.999999856016018</v>
      </c>
      <c r="AP2105" s="12">
        <v>-2154.1692826623271</v>
      </c>
      <c r="AQ2105" s="12">
        <v>5933.652711035963</v>
      </c>
      <c r="AR2105" s="12">
        <v>9092.7337668284472</v>
      </c>
      <c r="AS2105" s="44">
        <v>12831.914857962855</v>
      </c>
      <c r="AT2105" s="45">
        <v>13019.529799914573</v>
      </c>
      <c r="AU2105" s="12">
        <v>13140.243443594525</v>
      </c>
      <c r="AV2105" s="12">
        <v>11310.181931627916</v>
      </c>
      <c r="AW2105" s="12">
        <v>20694.926813424841</v>
      </c>
      <c r="AX2105" s="12">
        <v>20055.474114265926</v>
      </c>
      <c r="AY2105" s="44">
        <v>15752.491189705985</v>
      </c>
      <c r="AZ2105" s="45">
        <v>14591.931250787029</v>
      </c>
      <c r="BA2105" s="12">
        <v>14105.864847426727</v>
      </c>
      <c r="BB2105" s="12">
        <v>5550.3273068060953</v>
      </c>
      <c r="BC2105" s="12">
        <v>8857.7097207878596</v>
      </c>
      <c r="BD2105" s="12">
        <v>12733.928149958974</v>
      </c>
      <c r="BE2105" s="44">
        <v>13009.414435900808</v>
      </c>
      <c r="BF2105" s="45">
        <v>13125.049386371138</v>
      </c>
      <c r="BG2105" s="12">
        <v>13140.243453594525</v>
      </c>
      <c r="BH2105" s="12">
        <v>20554.179550690998</v>
      </c>
      <c r="BI2105" s="12">
        <v>20186.370027421206</v>
      </c>
      <c r="BJ2105" s="12">
        <v>15959.386167912884</v>
      </c>
      <c r="BK2105" s="44">
        <v>14638.062681531572</v>
      </c>
      <c r="BL2105" s="45">
        <v>14216.171198527563</v>
      </c>
      <c r="BM2105" s="12">
        <v>10126.548970597973</v>
      </c>
      <c r="BN2105" s="12">
        <v>0</v>
      </c>
      <c r="BO2105" s="12">
        <v>60.056451743452293</v>
      </c>
      <c r="BP2105" s="12">
        <v>38.498399509028616</v>
      </c>
      <c r="BQ2105" s="48">
        <v>32.585597058607455</v>
      </c>
      <c r="BR2105" s="49">
        <v>6.6358945751408784</v>
      </c>
      <c r="BS2105" s="13">
        <v>15.685612923956395</v>
      </c>
      <c r="BT2105" s="12">
        <v>357.77219497372681</v>
      </c>
      <c r="BV2105" s="14">
        <f>Таблица1[[#This Row],[Lкан_леб,мм]]</f>
        <v>57972.227805026268</v>
      </c>
      <c r="BW2105" s="50">
        <f>Таблица1[[#This Row],[угол обхв4]]+Таблица1[[#This Row],[Lдуг 3,мм]]</f>
        <v>12033.734236652166</v>
      </c>
      <c r="BX2105" s="54">
        <f>Таблица1[[#This Row],[угол обхв5]]+Таблица1[[#This Row],[Y5, мм]]</f>
        <v>58399.88639558151</v>
      </c>
      <c r="BY2105" s="14">
        <f>Таблица1[[#This Row],[угол обхв6]]+Таблица1[[#This Row],[Lдуг 4,мм]]</f>
        <v>15001.686291667467</v>
      </c>
      <c r="BZ2105" s="14">
        <f>Таблица1[[#This Row],[Т1]]+Таблица1[[#This Row],[X6, мм]]</f>
        <v>58674.031317479246</v>
      </c>
      <c r="CA2105" s="14">
        <f>Таблица1[[#This Row],[Т2]]+Таблица1[[#This Row],[Lдуг 5,мм]]</f>
        <v>20482.218473855617</v>
      </c>
      <c r="CB2105" s="14">
        <f>Таблица1[[#This Row],[Т3]]+Таблица1[[#This Row],[Y6, мм]]</f>
        <v>58906.071508098808</v>
      </c>
      <c r="CC2105" s="14">
        <f>Таблица1[[#This Row],[Т4]]+Таблица1[[#This Row],[Lдуг 6,мм]]</f>
        <v>21610.693994192679</v>
      </c>
      <c r="CD2105" s="14">
        <f>Таблица1[[#This Row],[Т5]]+Таблица1[[#This Row],[Lдуг 1,мм]]</f>
        <v>58953.325337432594</v>
      </c>
      <c r="CE2105" s="14">
        <f>Таблица1[[#This Row],[Т6]]+Таблица1[[#This Row],[Lпрям1, мм]]</f>
        <v>22000.988754598198</v>
      </c>
      <c r="CF2105" s="15">
        <f>Таблица1[[#This Row],[Т7]]+Таблица1[[#This Row],[Lдуг 2,мм]]</f>
        <v>59065.021698444893</v>
      </c>
      <c r="CG2105" s="14">
        <f>Таблица1[[#This Row],[Т8]]+Таблица1[[#This Row],[Lпрям2, мм]]</f>
        <v>25980.304631426952</v>
      </c>
      <c r="CH2105" s="14">
        <f>Таблица1[[#This Row],[Т9]]-Таблица1[[#This Row],[Т9]]</f>
        <v>0</v>
      </c>
      <c r="CI2105" s="50">
        <f>Таблица1[[#This Row],[Т9]]-Таблица1[[#This Row],[Т8]]</f>
        <v>37064.032943846694</v>
      </c>
      <c r="CJ2105" s="54">
        <f>Таблица1[[#This Row],[Т9]]-Таблица1[[#This Row],[Т7]]</f>
        <v>111.69636101229844</v>
      </c>
      <c r="CK2105" s="14">
        <f>Таблица1[[#This Row],[Т9]]-Таблица1[[#This Row],[Т6]]</f>
        <v>37454.32770425221</v>
      </c>
      <c r="CL2105" s="14">
        <f>Таблица1[[#This Row],[Т9]]-Таблица1[[#This Row],[Т5]]</f>
        <v>158.95019034608413</v>
      </c>
      <c r="CM2105" s="14">
        <f>Таблица1[[#This Row],[Т9]]-Таблица1[[#This Row],[Т4]]</f>
        <v>38582.803224589275</v>
      </c>
      <c r="CN2105" s="14">
        <f>Таблица1[[#This Row],[Т9]]-Таблица1[[#This Row],[Т3]]</f>
        <v>390.99038096564618</v>
      </c>
      <c r="CO2105" s="14">
        <f>Таблица1[[#This Row],[Т9]]-Таблица1[[#This Row],[Т2]]</f>
        <v>44063.335406777427</v>
      </c>
      <c r="CP2105" s="14">
        <f>Таблица1[[#This Row],[Т9]]-Таблица1[[#This Row],[Т1]]</f>
        <v>665.13530286338209</v>
      </c>
      <c r="CQ2105" s="14">
        <f>Таблица1[[#This Row],[Т9]]-Таблица1[[#This Row],[угол обхв6]]</f>
        <v>47031.28746179273</v>
      </c>
      <c r="CR2105" s="14">
        <f>Таблица1[[#This Row],[Т9]]-Таблица1[[#This Row],[угол обхв5]]</f>
        <v>1092.7938934186241</v>
      </c>
      <c r="CS2105" s="14">
        <f>Таблица1[[#This Row],[Т9]]-Таблица1[[#This Row],[угол обхв4]]</f>
        <v>59065.021698444893</v>
      </c>
      <c r="CT2105" s="14">
        <f>Таблица1[[#This Row],[Lкан_прям, мм]]+Таблица1[[#This Row],[Lкан_дуг, мм]]+Таблица1[[#This Row],[Lкан_леб,мм]]</f>
        <v>85045.326329871838</v>
      </c>
      <c r="CU2105" s="16">
        <f>Таблица1[[#This Row],[Lкан_леб,мм]]</f>
        <v>57972.227805026268</v>
      </c>
      <c r="CV2105" s="14">
        <f>2534431-(Таблица1[[#This Row],[Т23]]+Таблица1[[#This Row],[угол обхв3]])</f>
        <v>2449027.9014751543</v>
      </c>
      <c r="CW2105" s="50">
        <f>SUM(X2105:AC2105,AD2105:AI2105)-Таблица1[[#This Row],[lподв_min, мм]]</f>
        <v>23093.782649042114</v>
      </c>
      <c r="CX2105" s="17">
        <f>CW2544-Таблица1[[#This Row],[Суммарная длина каната]]</f>
        <v>-2427213.7201152719</v>
      </c>
    </row>
    <row r="2106" spans="1:102" x14ac:dyDescent="0.25">
      <c r="A2106" s="21">
        <v>2105</v>
      </c>
      <c r="B2106" s="10">
        <v>54.060816326530599</v>
      </c>
      <c r="C2106" s="10">
        <v>88.197959183673518</v>
      </c>
      <c r="D2106" s="11">
        <v>12973.310669718263</v>
      </c>
      <c r="E2106" s="11">
        <v>14400.074617542899</v>
      </c>
      <c r="F2106" s="11">
        <v>12887.187502419218</v>
      </c>
      <c r="G2106" s="11">
        <v>14510.997113252206</v>
      </c>
      <c r="H2106" s="11">
        <v>13381.310179718263</v>
      </c>
      <c r="I2106" s="11">
        <v>10384.488267546107</v>
      </c>
      <c r="J2106" s="11">
        <v>4015.5863499967932</v>
      </c>
      <c r="K2106" s="11">
        <v>25980.304631417697</v>
      </c>
      <c r="L2106" s="11">
        <v>1092.7938934278754</v>
      </c>
      <c r="M2106" s="11">
        <v>57972.227805026268</v>
      </c>
      <c r="N2106" s="11">
        <v>5863.7421582900515</v>
      </c>
      <c r="O2106" s="11">
        <v>20292.961000681073</v>
      </c>
      <c r="P2106" s="43">
        <v>8767.2738305609528</v>
      </c>
      <c r="Q2106" s="11">
        <v>19887.670093491502</v>
      </c>
      <c r="R2106" s="11">
        <v>12596.288959594518</v>
      </c>
      <c r="S2106" s="11">
        <v>15966.589102026006</v>
      </c>
      <c r="T2106" s="11">
        <v>13624.729358097195</v>
      </c>
      <c r="U2106" s="11">
        <v>15027.641102013407</v>
      </c>
      <c r="V2106" s="11">
        <v>12973.310669718263</v>
      </c>
      <c r="W2106" s="11">
        <v>14400.074617542899</v>
      </c>
      <c r="X2106" s="12">
        <v>0</v>
      </c>
      <c r="Y2106" s="12">
        <v>413.98660229332552</v>
      </c>
      <c r="Z2106" s="12">
        <v>268.70371691174927</v>
      </c>
      <c r="AA2106" s="44">
        <v>232.04019061955893</v>
      </c>
      <c r="AB2106" s="45">
        <v>47.253829333786769</v>
      </c>
      <c r="AC2106" s="12">
        <v>130.80955426945494</v>
      </c>
      <c r="AD2106" s="12">
        <v>12033.734236652166</v>
      </c>
      <c r="AE2106" s="12">
        <v>2931.681580821969</v>
      </c>
      <c r="AF2106" s="12">
        <v>5480.5321821881498</v>
      </c>
      <c r="AG2106" s="44">
        <v>1128.4755203370612</v>
      </c>
      <c r="AH2106" s="45">
        <v>390.29476040551737</v>
      </c>
      <c r="AI2106" s="12">
        <v>4015.586351012832</v>
      </c>
      <c r="AJ2106" s="12">
        <v>-50.190166803887863</v>
      </c>
      <c r="AK2106" s="12">
        <v>7.9463162509368388</v>
      </c>
      <c r="AL2106" s="12">
        <v>45.68060281593997</v>
      </c>
      <c r="AM2106" s="44">
        <v>78.266199874547425</v>
      </c>
      <c r="AN2106" s="45">
        <v>71.630305299406572</v>
      </c>
      <c r="AO2106" s="12">
        <v>89.999999857316539</v>
      </c>
      <c r="AP2106" s="12">
        <v>-2154.1692826623271</v>
      </c>
      <c r="AQ2106" s="12">
        <v>5920.1461999892117</v>
      </c>
      <c r="AR2106" s="12">
        <v>9059.1799796968535</v>
      </c>
      <c r="AS2106" s="44">
        <v>12995.76298818569</v>
      </c>
      <c r="AT2106" s="45">
        <v>13237.519881708989</v>
      </c>
      <c r="AU2106" s="12">
        <v>13381.310669718261</v>
      </c>
      <c r="AV2106" s="12">
        <v>11310.181931627916</v>
      </c>
      <c r="AW2106" s="12">
        <v>20697.043398317986</v>
      </c>
      <c r="AX2106" s="12">
        <v>20172.722369568452</v>
      </c>
      <c r="AY2106" s="44">
        <v>16049.561992063293</v>
      </c>
      <c r="AZ2106" s="45">
        <v>14899.061082589038</v>
      </c>
      <c r="BA2106" s="12">
        <v>14400.074618558941</v>
      </c>
      <c r="BB2106" s="12">
        <v>5550.3273068060953</v>
      </c>
      <c r="BC2106" s="12">
        <v>8823.6778722601121</v>
      </c>
      <c r="BD2106" s="12">
        <v>12888.195108730421</v>
      </c>
      <c r="BE2106" s="44">
        <v>13225.255329506022</v>
      </c>
      <c r="BF2106" s="45">
        <v>13360.520146106468</v>
      </c>
      <c r="BG2106" s="12">
        <v>13381.310679718263</v>
      </c>
      <c r="BH2106" s="12">
        <v>20554.179550690998</v>
      </c>
      <c r="BI2106" s="12">
        <v>20291.75249112842</v>
      </c>
      <c r="BJ2106" s="12">
        <v>16251.641378102953</v>
      </c>
      <c r="BK2106" s="44">
        <v>14944.668211976123</v>
      </c>
      <c r="BL2106" s="45">
        <v>14528.654636967271</v>
      </c>
      <c r="BM2106" s="12">
        <v>10384.488267546109</v>
      </c>
      <c r="BN2106" s="12">
        <v>0</v>
      </c>
      <c r="BO2106" s="12">
        <v>58.136483054824701</v>
      </c>
      <c r="BP2106" s="12">
        <v>37.734286565003131</v>
      </c>
      <c r="BQ2106" s="48">
        <v>32.585597058607455</v>
      </c>
      <c r="BR2106" s="49">
        <v>6.6358945751408536</v>
      </c>
      <c r="BS2106" s="13">
        <v>18.369694557909966</v>
      </c>
      <c r="BT2106" s="12">
        <v>357.77219497372681</v>
      </c>
      <c r="BV2106" s="14">
        <f>Таблица1[[#This Row],[Lкан_леб,мм]]</f>
        <v>57972.227805026268</v>
      </c>
      <c r="BW2106" s="50">
        <f>Таблица1[[#This Row],[угол обхв4]]+Таблица1[[#This Row],[Lдуг 3,мм]]</f>
        <v>12033.734236652166</v>
      </c>
      <c r="BX2106" s="54">
        <f>Таблица1[[#This Row],[угол обхв5]]+Таблица1[[#This Row],[Y5, мм]]</f>
        <v>58386.214407319596</v>
      </c>
      <c r="BY2106" s="14">
        <f>Таблица1[[#This Row],[угол обхв6]]+Таблица1[[#This Row],[Lдуг 4,мм]]</f>
        <v>14965.415817474135</v>
      </c>
      <c r="BZ2106" s="14">
        <f>Таблица1[[#This Row],[Т1]]+Таблица1[[#This Row],[X6, мм]]</f>
        <v>58654.918124231343</v>
      </c>
      <c r="CA2106" s="14">
        <f>Таблица1[[#This Row],[Т2]]+Таблица1[[#This Row],[Lдуг 5,мм]]</f>
        <v>20445.947999662283</v>
      </c>
      <c r="CB2106" s="14">
        <f>Таблица1[[#This Row],[Т3]]+Таблица1[[#This Row],[Y6, мм]]</f>
        <v>58886.958314850905</v>
      </c>
      <c r="CC2106" s="14">
        <f>Таблица1[[#This Row],[Т4]]+Таблица1[[#This Row],[Lдуг 6,мм]]</f>
        <v>21574.423519999345</v>
      </c>
      <c r="CD2106" s="14">
        <f>Таблица1[[#This Row],[Т5]]+Таблица1[[#This Row],[Lдуг 1,мм]]</f>
        <v>58934.21214418469</v>
      </c>
      <c r="CE2106" s="14">
        <f>Таблица1[[#This Row],[Т6]]+Таблица1[[#This Row],[Lпрям1, мм]]</f>
        <v>21964.718280404864</v>
      </c>
      <c r="CF2106" s="15">
        <f>Таблица1[[#This Row],[Т7]]+Таблица1[[#This Row],[Lдуг 2,мм]]</f>
        <v>59065.021698454148</v>
      </c>
      <c r="CG2106" s="14">
        <f>Таблица1[[#This Row],[Т8]]+Таблица1[[#This Row],[Lпрям2, мм]]</f>
        <v>25980.304631417697</v>
      </c>
      <c r="CH2106" s="14">
        <f>Таблица1[[#This Row],[Т9]]-Таблица1[[#This Row],[Т9]]</f>
        <v>0</v>
      </c>
      <c r="CI2106" s="50">
        <f>Таблица1[[#This Row],[Т9]]-Таблица1[[#This Row],[Т8]]</f>
        <v>37100.303418049283</v>
      </c>
      <c r="CJ2106" s="54">
        <f>Таблица1[[#This Row],[Т9]]-Таблица1[[#This Row],[Т7]]</f>
        <v>130.80955426945729</v>
      </c>
      <c r="CK2106" s="14">
        <f>Таблица1[[#This Row],[Т9]]-Таблица1[[#This Row],[Т6]]</f>
        <v>37490.598178454806</v>
      </c>
      <c r="CL2106" s="14">
        <f>Таблица1[[#This Row],[Т9]]-Таблица1[[#This Row],[Т5]]</f>
        <v>178.06338360324298</v>
      </c>
      <c r="CM2106" s="14">
        <f>Таблица1[[#This Row],[Т9]]-Таблица1[[#This Row],[Т4]]</f>
        <v>38619.073698791864</v>
      </c>
      <c r="CN2106" s="14">
        <f>Таблица1[[#This Row],[Т9]]-Таблица1[[#This Row],[Т3]]</f>
        <v>410.10357422280504</v>
      </c>
      <c r="CO2106" s="14">
        <f>Таблица1[[#This Row],[Т9]]-Таблица1[[#This Row],[Т2]]</f>
        <v>44099.605880980016</v>
      </c>
      <c r="CP2106" s="14">
        <f>Таблица1[[#This Row],[Т9]]-Таблица1[[#This Row],[Т1]]</f>
        <v>678.80729113455163</v>
      </c>
      <c r="CQ2106" s="14">
        <f>Таблица1[[#This Row],[Т9]]-Таблица1[[#This Row],[угол обхв6]]</f>
        <v>47031.287461801985</v>
      </c>
      <c r="CR2106" s="14">
        <f>Таблица1[[#This Row],[Т9]]-Таблица1[[#This Row],[угол обхв5]]</f>
        <v>1092.7938934278791</v>
      </c>
      <c r="CS2106" s="14">
        <f>Таблица1[[#This Row],[Т9]]-Таблица1[[#This Row],[угол обхв4]]</f>
        <v>59065.021698454148</v>
      </c>
      <c r="CT2106" s="14">
        <f>Таблица1[[#This Row],[Lкан_прям, мм]]+Таблица1[[#This Row],[Lкан_дуг, мм]]+Таблица1[[#This Row],[Lкан_леб,мм]]</f>
        <v>85045.326329871838</v>
      </c>
      <c r="CU2106" s="16">
        <f>Таблица1[[#This Row],[Lкан_леб,мм]]</f>
        <v>57972.227805026268</v>
      </c>
      <c r="CV2106" s="14">
        <f>2534431-(Таблица1[[#This Row],[Т23]]+Таблица1[[#This Row],[угол обхв3]])</f>
        <v>2449027.9014751543</v>
      </c>
      <c r="CW2106" s="50">
        <f>SUM(X2106:AC2106,AD2106:AI2106)-Таблица1[[#This Row],[lподв_min, мм]]</f>
        <v>23057.512174848784</v>
      </c>
      <c r="CX2106" s="17">
        <f>CW2545-Таблица1[[#This Row],[Суммарная длина каната]]</f>
        <v>-2427267.2131989421</v>
      </c>
    </row>
    <row r="2107" spans="1:102" x14ac:dyDescent="0.25">
      <c r="A2107" s="21">
        <v>2106</v>
      </c>
      <c r="B2107" s="10">
        <v>54.060816326530599</v>
      </c>
      <c r="C2107" s="10">
        <v>90.88204081632658</v>
      </c>
      <c r="D2107" s="11">
        <v>13200.335898148449</v>
      </c>
      <c r="E2107" s="11">
        <v>14705.250538287532</v>
      </c>
      <c r="F2107" s="11">
        <v>13109.112832797968</v>
      </c>
      <c r="G2107" s="11">
        <v>14812.018287856687</v>
      </c>
      <c r="H2107" s="11">
        <v>13608.335408148449</v>
      </c>
      <c r="I2107" s="11">
        <v>10652.091171161612</v>
      </c>
      <c r="J2107" s="11">
        <v>4053.1593671259197</v>
      </c>
      <c r="K2107" s="11">
        <v>25980.304631408268</v>
      </c>
      <c r="L2107" s="11">
        <v>1092.7938934372983</v>
      </c>
      <c r="M2107" s="11">
        <v>57972.227805026268</v>
      </c>
      <c r="N2107" s="11">
        <v>5863.7421582900515</v>
      </c>
      <c r="O2107" s="11">
        <v>20292.961000681073</v>
      </c>
      <c r="P2107" s="43">
        <v>8741.9351803890768</v>
      </c>
      <c r="Q2107" s="11">
        <v>19989.861502198</v>
      </c>
      <c r="R2107" s="11">
        <v>12750.369613339408</v>
      </c>
      <c r="S2107" s="11">
        <v>16252.390914121332</v>
      </c>
      <c r="T2107" s="11">
        <v>13821.651664058518</v>
      </c>
      <c r="U2107" s="11">
        <v>15362.633774331456</v>
      </c>
      <c r="V2107" s="11">
        <v>13200.335898148449</v>
      </c>
      <c r="W2107" s="11">
        <v>14705.250538287532</v>
      </c>
      <c r="X2107" s="12">
        <v>0</v>
      </c>
      <c r="Y2107" s="12">
        <v>400.20960567232066</v>
      </c>
      <c r="Z2107" s="12">
        <v>263.36752028485694</v>
      </c>
      <c r="AA2107" s="44">
        <v>232.04019061955941</v>
      </c>
      <c r="AB2107" s="45">
        <v>47.253829333788751</v>
      </c>
      <c r="AC2107" s="12">
        <v>149.92274752677244</v>
      </c>
      <c r="AD2107" s="12">
        <v>12033.734236652166</v>
      </c>
      <c r="AE2107" s="12">
        <v>2894.1085636928365</v>
      </c>
      <c r="AF2107" s="12">
        <v>5480.5321821881489</v>
      </c>
      <c r="AG2107" s="44">
        <v>1128.4755203370614</v>
      </c>
      <c r="AH2107" s="45">
        <v>390.29476040551441</v>
      </c>
      <c r="AI2107" s="12">
        <v>4053.1593681325403</v>
      </c>
      <c r="AJ2107" s="12">
        <v>-50.190166803887863</v>
      </c>
      <c r="AK2107" s="12">
        <v>6.0116011510604297</v>
      </c>
      <c r="AL2107" s="12">
        <v>42.996521183286902</v>
      </c>
      <c r="AM2107" s="44">
        <v>75.58211824189442</v>
      </c>
      <c r="AN2107" s="45">
        <v>68.946223666753284</v>
      </c>
      <c r="AO2107" s="12">
        <v>89.999999858639228</v>
      </c>
      <c r="AP2107" s="12">
        <v>-2154.1692826623271</v>
      </c>
      <c r="AQ2107" s="12">
        <v>5906.471929015479</v>
      </c>
      <c r="AR2107" s="12">
        <v>9020.1723933537614</v>
      </c>
      <c r="AS2107" s="44">
        <v>13145.519856910918</v>
      </c>
      <c r="AT2107" s="45">
        <v>13440.888250584925</v>
      </c>
      <c r="AU2107" s="12">
        <v>13608.335898148449</v>
      </c>
      <c r="AV2107" s="12">
        <v>11310.181931627916</v>
      </c>
      <c r="AW2107" s="12">
        <v>20698.717290458262</v>
      </c>
      <c r="AX2107" s="12">
        <v>20288.270706683463</v>
      </c>
      <c r="AY2107" s="44">
        <v>16353.979717664721</v>
      </c>
      <c r="AZ2107" s="45">
        <v>15216.062211741923</v>
      </c>
      <c r="BA2107" s="12">
        <v>14705.250539294153</v>
      </c>
      <c r="BB2107" s="12">
        <v>5550.3273068060953</v>
      </c>
      <c r="BC2107" s="12">
        <v>8784.664951114506</v>
      </c>
      <c r="BD2107" s="12">
        <v>13028.606826304091</v>
      </c>
      <c r="BE2107" s="44">
        <v>13426.501420487008</v>
      </c>
      <c r="BF2107" s="45">
        <v>13581.099311622042</v>
      </c>
      <c r="BG2107" s="12">
        <v>13608.335908148449</v>
      </c>
      <c r="BH2107" s="12">
        <v>20554.179550690998</v>
      </c>
      <c r="BI2107" s="12">
        <v>20395.61779197519</v>
      </c>
      <c r="BJ2107" s="12">
        <v>16550.800118606792</v>
      </c>
      <c r="BK2107" s="44">
        <v>15261.044970788067</v>
      </c>
      <c r="BL2107" s="45">
        <v>14851.822100877065</v>
      </c>
      <c r="BM2107" s="12">
        <v>10652.091171161614</v>
      </c>
      <c r="BN2107" s="12">
        <v>0</v>
      </c>
      <c r="BO2107" s="12">
        <v>56.201767954948288</v>
      </c>
      <c r="BP2107" s="12">
        <v>36.984920032226469</v>
      </c>
      <c r="BQ2107" s="48">
        <v>32.585597058607526</v>
      </c>
      <c r="BR2107" s="49">
        <v>6.6358945751411333</v>
      </c>
      <c r="BS2107" s="13">
        <v>21.053776191885937</v>
      </c>
      <c r="BT2107" s="12">
        <v>357.77219497372681</v>
      </c>
      <c r="BV2107" s="14">
        <f>Таблица1[[#This Row],[Lкан_леб,мм]]</f>
        <v>57972.227805026268</v>
      </c>
      <c r="BW2107" s="50">
        <f>Таблица1[[#This Row],[угол обхв4]]+Таблица1[[#This Row],[Lдуг 3,мм]]</f>
        <v>12033.734236652166</v>
      </c>
      <c r="BX2107" s="54">
        <f>Таблица1[[#This Row],[угол обхв5]]+Таблица1[[#This Row],[Y5, мм]]</f>
        <v>58372.437410698592</v>
      </c>
      <c r="BY2107" s="14">
        <f>Таблица1[[#This Row],[угол обхв6]]+Таблица1[[#This Row],[Lдуг 4,мм]]</f>
        <v>14927.842800345003</v>
      </c>
      <c r="BZ2107" s="14">
        <f>Таблица1[[#This Row],[Т1]]+Таблица1[[#This Row],[X6, мм]]</f>
        <v>58635.804930983446</v>
      </c>
      <c r="CA2107" s="14">
        <f>Таблица1[[#This Row],[Т2]]+Таблица1[[#This Row],[Lдуг 5,мм]]</f>
        <v>20408.374982533151</v>
      </c>
      <c r="CB2107" s="14">
        <f>Таблица1[[#This Row],[Т3]]+Таблица1[[#This Row],[Y6, мм]]</f>
        <v>58867.845121603008</v>
      </c>
      <c r="CC2107" s="14">
        <f>Таблица1[[#This Row],[Т4]]+Таблица1[[#This Row],[Lдуг 6,мм]]</f>
        <v>21536.850502870213</v>
      </c>
      <c r="CD2107" s="14">
        <f>Таблица1[[#This Row],[Т5]]+Таблица1[[#This Row],[Lдуг 1,мм]]</f>
        <v>58915.098950936794</v>
      </c>
      <c r="CE2107" s="14">
        <f>Таблица1[[#This Row],[Т6]]+Таблица1[[#This Row],[Lпрям1, мм]]</f>
        <v>21927.145263275728</v>
      </c>
      <c r="CF2107" s="15">
        <f>Таблица1[[#This Row],[Т7]]+Таблица1[[#This Row],[Lдуг 2,мм]]</f>
        <v>59065.021698463563</v>
      </c>
      <c r="CG2107" s="14">
        <f>Таблица1[[#This Row],[Т8]]+Таблица1[[#This Row],[Lпрям2, мм]]</f>
        <v>25980.304631408268</v>
      </c>
      <c r="CH2107" s="14">
        <f>Таблица1[[#This Row],[Т9]]-Таблица1[[#This Row],[Т9]]</f>
        <v>0</v>
      </c>
      <c r="CI2107" s="50">
        <f>Таблица1[[#This Row],[Т9]]-Таблица1[[#This Row],[Т8]]</f>
        <v>37137.876435187834</v>
      </c>
      <c r="CJ2107" s="54">
        <f>Таблица1[[#This Row],[Т9]]-Таблица1[[#This Row],[Т7]]</f>
        <v>149.92274752676894</v>
      </c>
      <c r="CK2107" s="14">
        <f>Таблица1[[#This Row],[Т9]]-Таблица1[[#This Row],[Т6]]</f>
        <v>37528.17119559335</v>
      </c>
      <c r="CL2107" s="14">
        <f>Таблица1[[#This Row],[Т9]]-Таблица1[[#This Row],[Т5]]</f>
        <v>197.17657686055463</v>
      </c>
      <c r="CM2107" s="14">
        <f>Таблица1[[#This Row],[Т9]]-Таблица1[[#This Row],[Т4]]</f>
        <v>38656.646715930416</v>
      </c>
      <c r="CN2107" s="14">
        <f>Таблица1[[#This Row],[Т9]]-Таблица1[[#This Row],[Т3]]</f>
        <v>429.21676748011669</v>
      </c>
      <c r="CO2107" s="14">
        <f>Таблица1[[#This Row],[Т9]]-Таблица1[[#This Row],[Т2]]</f>
        <v>44137.17889811856</v>
      </c>
      <c r="CP2107" s="14">
        <f>Таблица1[[#This Row],[Т9]]-Таблица1[[#This Row],[Т1]]</f>
        <v>692.58428776497021</v>
      </c>
      <c r="CQ2107" s="14">
        <f>Таблица1[[#This Row],[Т9]]-Таблица1[[#This Row],[угол обхв6]]</f>
        <v>47031.2874618114</v>
      </c>
      <c r="CR2107" s="14">
        <f>Таблица1[[#This Row],[Т9]]-Таблица1[[#This Row],[угол обхв5]]</f>
        <v>1092.7938934372942</v>
      </c>
      <c r="CS2107" s="14">
        <f>Таблица1[[#This Row],[Т9]]-Таблица1[[#This Row],[угол обхв4]]</f>
        <v>59065.021698463563</v>
      </c>
      <c r="CT2107" s="14">
        <f>Таблица1[[#This Row],[Lкан_прям, мм]]+Таблица1[[#This Row],[Lкан_дуг, мм]]+Таблица1[[#This Row],[Lкан_леб,мм]]</f>
        <v>85045.326329871838</v>
      </c>
      <c r="CU2107" s="16">
        <f>Таблица1[[#This Row],[Lкан_леб,мм]]</f>
        <v>57972.227805026268</v>
      </c>
      <c r="CV2107" s="14">
        <f>2534431-(Таблица1[[#This Row],[Т23]]+Таблица1[[#This Row],[угол обхв3]])</f>
        <v>2449027.9014751543</v>
      </c>
      <c r="CW2107" s="50">
        <f>SUM(X2107:AC2107,AD2107:AI2107)-Таблица1[[#This Row],[lподв_min, мм]]</f>
        <v>23019.939157719644</v>
      </c>
      <c r="CX2107" s="17">
        <f>CW2546-Таблица1[[#This Row],[Суммарная длина каната]]</f>
        <v>-2427320.7060816865</v>
      </c>
    </row>
    <row r="2108" spans="1:102" x14ac:dyDescent="0.25">
      <c r="A2108" s="21">
        <v>2107</v>
      </c>
      <c r="B2108" s="10">
        <v>54.060816326530599</v>
      </c>
      <c r="C2108" s="10">
        <v>93.566122448979641</v>
      </c>
      <c r="D2108" s="11">
        <v>13412.821000979655</v>
      </c>
      <c r="E2108" s="11">
        <v>15020.723006216071</v>
      </c>
      <c r="F2108" s="11">
        <v>13316.698194867673</v>
      </c>
      <c r="G2108" s="11">
        <v>15123.101744951995</v>
      </c>
      <c r="H2108" s="11">
        <v>13820.820510979656</v>
      </c>
      <c r="I2108" s="11">
        <v>10928.720762804956</v>
      </c>
      <c r="J2108" s="11">
        <v>4092.0022434111143</v>
      </c>
      <c r="K2108" s="11">
        <v>25980.304631398722</v>
      </c>
      <c r="L2108" s="11">
        <v>1092.7938934468516</v>
      </c>
      <c r="M2108" s="11">
        <v>57972.227805026268</v>
      </c>
      <c r="N2108" s="11">
        <v>5863.7421582900515</v>
      </c>
      <c r="O2108" s="11">
        <v>20292.961000681073</v>
      </c>
      <c r="P2108" s="43">
        <v>8711.8388143814554</v>
      </c>
      <c r="Q2108" s="11">
        <v>20090.754217292233</v>
      </c>
      <c r="R2108" s="11">
        <v>12890.897436001063</v>
      </c>
      <c r="S2108" s="11">
        <v>16545.094611934324</v>
      </c>
      <c r="T2108" s="11">
        <v>14002.670583063426</v>
      </c>
      <c r="U2108" s="11">
        <v>15706.480594956874</v>
      </c>
      <c r="V2108" s="11">
        <v>13412.821000979655</v>
      </c>
      <c r="W2108" s="11">
        <v>15020.723006216071</v>
      </c>
      <c r="X2108" s="12">
        <v>0</v>
      </c>
      <c r="Y2108" s="12">
        <v>386.31965367662468</v>
      </c>
      <c r="Z2108" s="12">
        <v>258.14427903265556</v>
      </c>
      <c r="AA2108" s="44">
        <v>232.04019061955927</v>
      </c>
      <c r="AB2108" s="45">
        <v>47.253829333787941</v>
      </c>
      <c r="AC2108" s="12">
        <v>169.03594078422407</v>
      </c>
      <c r="AD2108" s="12">
        <v>12033.734236652166</v>
      </c>
      <c r="AE2108" s="12">
        <v>2855.2656874076524</v>
      </c>
      <c r="AF2108" s="12">
        <v>5480.5321821881471</v>
      </c>
      <c r="AG2108" s="44">
        <v>1128.4755203370635</v>
      </c>
      <c r="AH2108" s="45">
        <v>390.2947604055131</v>
      </c>
      <c r="AI2108" s="12">
        <v>4092.0022444081796</v>
      </c>
      <c r="AJ2108" s="12">
        <v>-50.190166803887863</v>
      </c>
      <c r="AK2108" s="12">
        <v>4.0610236339214749</v>
      </c>
      <c r="AL2108" s="12">
        <v>40.312439550633812</v>
      </c>
      <c r="AM2108" s="44">
        <v>72.898036609241316</v>
      </c>
      <c r="AN2108" s="45">
        <v>66.262142034100293</v>
      </c>
      <c r="AO2108" s="12">
        <v>89.999999859981045</v>
      </c>
      <c r="AP2108" s="12">
        <v>-2154.1692826623271</v>
      </c>
      <c r="AQ2108" s="12">
        <v>5892.6362706616219</v>
      </c>
      <c r="AR2108" s="12">
        <v>8975.7965963807292</v>
      </c>
      <c r="AS2108" s="44">
        <v>13280.856874774883</v>
      </c>
      <c r="AT2108" s="45">
        <v>13629.188685387495</v>
      </c>
      <c r="AU2108" s="12">
        <v>13820.821000979653</v>
      </c>
      <c r="AV2108" s="12">
        <v>11310.181931627916</v>
      </c>
      <c r="AW2108" s="12">
        <v>20699.936589961631</v>
      </c>
      <c r="AX2108" s="12">
        <v>20401.865594972354</v>
      </c>
      <c r="AY2108" s="44">
        <v>16665.076427686574</v>
      </c>
      <c r="AZ2108" s="45">
        <v>15542.239089519346</v>
      </c>
      <c r="BA2108" s="12">
        <v>15020.723007213139</v>
      </c>
      <c r="BB2108" s="12">
        <v>5550.3273068060953</v>
      </c>
      <c r="BC2108" s="12">
        <v>8740.7329267530258</v>
      </c>
      <c r="BD2108" s="12">
        <v>13154.855218000337</v>
      </c>
      <c r="BE2108" s="44">
        <v>13612.711144289606</v>
      </c>
      <c r="BF2108" s="45">
        <v>13786.302898655584</v>
      </c>
      <c r="BG2108" s="12">
        <v>13820.821010979656</v>
      </c>
      <c r="BH2108" s="12">
        <v>20554.179550690998</v>
      </c>
      <c r="BI2108" s="12">
        <v>20497.729806572792</v>
      </c>
      <c r="BJ2108" s="12">
        <v>16856.205989614446</v>
      </c>
      <c r="BK2108" s="44">
        <v>15586.498779204623</v>
      </c>
      <c r="BL2108" s="45">
        <v>15184.964511653599</v>
      </c>
      <c r="BM2108" s="12">
        <v>10928.720762804958</v>
      </c>
      <c r="BN2108" s="12">
        <v>0</v>
      </c>
      <c r="BO2108" s="12">
        <v>54.251190437809335</v>
      </c>
      <c r="BP2108" s="12">
        <v>36.25141591671234</v>
      </c>
      <c r="BQ2108" s="48">
        <v>32.585597058607505</v>
      </c>
      <c r="BR2108" s="49">
        <v>6.6358945751410188</v>
      </c>
      <c r="BS2108" s="13">
        <v>23.737857825880738</v>
      </c>
      <c r="BT2108" s="12">
        <v>357.77219497372681</v>
      </c>
      <c r="BV2108" s="14">
        <f>Таблица1[[#This Row],[Lкан_леб,мм]]</f>
        <v>57972.227805026268</v>
      </c>
      <c r="BW2108" s="50">
        <f>Таблица1[[#This Row],[угол обхв4]]+Таблица1[[#This Row],[Lдуг 3,мм]]</f>
        <v>12033.734236652166</v>
      </c>
      <c r="BX2108" s="54">
        <f>Таблица1[[#This Row],[угол обхв5]]+Таблица1[[#This Row],[Y5, мм]]</f>
        <v>58358.547458702895</v>
      </c>
      <c r="BY2108" s="14">
        <f>Таблица1[[#This Row],[угол обхв6]]+Таблица1[[#This Row],[Lдуг 4,мм]]</f>
        <v>14888.999924059819</v>
      </c>
      <c r="BZ2108" s="14">
        <f>Таблица1[[#This Row],[Т1]]+Таблица1[[#This Row],[X6, мм]]</f>
        <v>58616.691737735549</v>
      </c>
      <c r="CA2108" s="14">
        <f>Таблица1[[#This Row],[Т2]]+Таблица1[[#This Row],[Lдуг 5,мм]]</f>
        <v>20369.532106247967</v>
      </c>
      <c r="CB2108" s="14">
        <f>Таблица1[[#This Row],[Т3]]+Таблица1[[#This Row],[Y6, мм]]</f>
        <v>58848.731928355111</v>
      </c>
      <c r="CC2108" s="14">
        <f>Таблица1[[#This Row],[Т4]]+Таблица1[[#This Row],[Lдуг 6,мм]]</f>
        <v>21498.007626585029</v>
      </c>
      <c r="CD2108" s="14">
        <f>Таблица1[[#This Row],[Т5]]+Таблица1[[#This Row],[Lдуг 1,мм]]</f>
        <v>58895.985757688897</v>
      </c>
      <c r="CE2108" s="14">
        <f>Таблица1[[#This Row],[Т6]]+Таблица1[[#This Row],[Lпрям1, мм]]</f>
        <v>21888.302386990541</v>
      </c>
      <c r="CF2108" s="15">
        <f>Таблица1[[#This Row],[Т7]]+Таблица1[[#This Row],[Lдуг 2,мм]]</f>
        <v>59065.021698473123</v>
      </c>
      <c r="CG2108" s="14">
        <f>Таблица1[[#This Row],[Т8]]+Таблица1[[#This Row],[Lпрям2, мм]]</f>
        <v>25980.304631398722</v>
      </c>
      <c r="CH2108" s="14">
        <f>Таблица1[[#This Row],[Т9]]-Таблица1[[#This Row],[Т9]]</f>
        <v>0</v>
      </c>
      <c r="CI2108" s="50">
        <f>Таблица1[[#This Row],[Т9]]-Таблица1[[#This Row],[Т8]]</f>
        <v>37176.719311482579</v>
      </c>
      <c r="CJ2108" s="54">
        <f>Таблица1[[#This Row],[Т9]]-Таблица1[[#This Row],[Т7]]</f>
        <v>169.03594078422611</v>
      </c>
      <c r="CK2108" s="14">
        <f>Таблица1[[#This Row],[Т9]]-Таблица1[[#This Row],[Т6]]</f>
        <v>37567.014071888094</v>
      </c>
      <c r="CL2108" s="14">
        <f>Таблица1[[#This Row],[Т9]]-Таблица1[[#This Row],[Т5]]</f>
        <v>216.2897701180118</v>
      </c>
      <c r="CM2108" s="14">
        <f>Таблица1[[#This Row],[Т9]]-Таблица1[[#This Row],[Т4]]</f>
        <v>38695.48959222516</v>
      </c>
      <c r="CN2108" s="14">
        <f>Таблица1[[#This Row],[Т9]]-Таблица1[[#This Row],[Т3]]</f>
        <v>448.32996073757386</v>
      </c>
      <c r="CO2108" s="14">
        <f>Таблица1[[#This Row],[Т9]]-Таблица1[[#This Row],[Т2]]</f>
        <v>44176.021774413304</v>
      </c>
      <c r="CP2108" s="14">
        <f>Таблица1[[#This Row],[Т9]]-Таблица1[[#This Row],[Т1]]</f>
        <v>706.47423977022845</v>
      </c>
      <c r="CQ2108" s="14">
        <f>Таблица1[[#This Row],[Т9]]-Таблица1[[#This Row],[угол обхв6]]</f>
        <v>47031.287461820961</v>
      </c>
      <c r="CR2108" s="14">
        <f>Таблица1[[#This Row],[Т9]]-Таблица1[[#This Row],[угол обхв5]]</f>
        <v>1092.7938934468548</v>
      </c>
      <c r="CS2108" s="14">
        <f>Таблица1[[#This Row],[Т9]]-Таблица1[[#This Row],[угол обхв4]]</f>
        <v>59065.021698473123</v>
      </c>
      <c r="CT2108" s="14">
        <f>Таблица1[[#This Row],[Lкан_прям, мм]]+Таблица1[[#This Row],[Lкан_дуг, мм]]+Таблица1[[#This Row],[Lкан_леб,мм]]</f>
        <v>85045.326329871838</v>
      </c>
      <c r="CU2108" s="16">
        <f>Таблица1[[#This Row],[Lкан_леб,мм]]</f>
        <v>57972.227805026268</v>
      </c>
      <c r="CV2108" s="14">
        <f>2534431-(Таблица1[[#This Row],[Т23]]+Таблица1[[#This Row],[угол обхв3]])</f>
        <v>2449027.9014751543</v>
      </c>
      <c r="CW2108" s="50">
        <f>SUM(X2108:AC2108,AD2108:AI2108)-Таблица1[[#This Row],[lподв_min, мм]]</f>
        <v>22981.09628143446</v>
      </c>
      <c r="CX2108" s="17">
        <f>CW2547-Таблица1[[#This Row],[Суммарная длина каната]]</f>
        <v>-2427374.0762295243</v>
      </c>
    </row>
    <row r="2109" spans="1:102" x14ac:dyDescent="0.25">
      <c r="A2109" s="21">
        <v>2108</v>
      </c>
      <c r="B2109" s="10">
        <v>54.060816326530599</v>
      </c>
      <c r="C2109" s="10">
        <v>96.250204081632717</v>
      </c>
      <c r="D2109" s="11">
        <v>13610.299753555089</v>
      </c>
      <c r="E2109" s="11">
        <v>15345.799826717564</v>
      </c>
      <c r="F2109" s="11">
        <v>13509.488114748539</v>
      </c>
      <c r="G2109" s="11">
        <v>15443.564920084969</v>
      </c>
      <c r="H2109" s="11">
        <v>14018.299263555091</v>
      </c>
      <c r="I2109" s="11">
        <v>11213.719313468371</v>
      </c>
      <c r="J2109" s="11">
        <v>4132.0805132491942</v>
      </c>
      <c r="K2109" s="11">
        <v>25980.304631389045</v>
      </c>
      <c r="L2109" s="11">
        <v>1092.7938934565145</v>
      </c>
      <c r="M2109" s="11">
        <v>57972.227805026268</v>
      </c>
      <c r="N2109" s="11">
        <v>5863.7421582900515</v>
      </c>
      <c r="O2109" s="11">
        <v>20292.961000681073</v>
      </c>
      <c r="P2109" s="43">
        <v>8677.0507685459088</v>
      </c>
      <c r="Q2109" s="11">
        <v>20190.126864800965</v>
      </c>
      <c r="R2109" s="11">
        <v>13017.564088147607</v>
      </c>
      <c r="S2109" s="11">
        <v>16844.057959001166</v>
      </c>
      <c r="T2109" s="11">
        <v>14167.388932051736</v>
      </c>
      <c r="U2109" s="11">
        <v>16058.427111630188</v>
      </c>
      <c r="V2109" s="11">
        <v>13610.299753555089</v>
      </c>
      <c r="W2109" s="11">
        <v>15345.799826717564</v>
      </c>
      <c r="X2109" s="12">
        <v>0</v>
      </c>
      <c r="Y2109" s="12">
        <v>372.30821535417948</v>
      </c>
      <c r="Z2109" s="12">
        <v>253.04252410720395</v>
      </c>
      <c r="AA2109" s="44">
        <v>232.04019061955819</v>
      </c>
      <c r="AB2109" s="45">
        <v>47.253829333783955</v>
      </c>
      <c r="AC2109" s="12">
        <v>188.14913404178893</v>
      </c>
      <c r="AD2109" s="12">
        <v>12033.734236652166</v>
      </c>
      <c r="AE2109" s="12">
        <v>2815.1874175695571</v>
      </c>
      <c r="AF2109" s="12">
        <v>5480.5321821881516</v>
      </c>
      <c r="AG2109" s="44">
        <v>1128.4755203370582</v>
      </c>
      <c r="AH2109" s="45">
        <v>390.29476040552322</v>
      </c>
      <c r="AI2109" s="12">
        <v>4132.0805142365898</v>
      </c>
      <c r="AJ2109" s="12">
        <v>-50.190166803887863</v>
      </c>
      <c r="AK2109" s="12">
        <v>2.0933856908235029</v>
      </c>
      <c r="AL2109" s="12">
        <v>37.6283579179808</v>
      </c>
      <c r="AM2109" s="44">
        <v>70.213954976588155</v>
      </c>
      <c r="AN2109" s="45">
        <v>63.578060401447694</v>
      </c>
      <c r="AO2109" s="12">
        <v>89.999999861339134</v>
      </c>
      <c r="AP2109" s="12">
        <v>-2154.1692826623271</v>
      </c>
      <c r="AQ2109" s="12">
        <v>5878.6457228546105</v>
      </c>
      <c r="AR2109" s="12">
        <v>8926.1499560305165</v>
      </c>
      <c r="AS2109" s="44">
        <v>13401.477091761502</v>
      </c>
      <c r="AT2109" s="45">
        <v>13802.008026302576</v>
      </c>
      <c r="AU2109" s="12">
        <v>14018.299753555089</v>
      </c>
      <c r="AV2109" s="12">
        <v>11310.181931627916</v>
      </c>
      <c r="AW2109" s="12">
        <v>20700.688708549042</v>
      </c>
      <c r="AX2109" s="12">
        <v>20513.257789960579</v>
      </c>
      <c r="AY2109" s="44">
        <v>16982.169528596751</v>
      </c>
      <c r="AZ2109" s="45">
        <v>15876.876034205887</v>
      </c>
      <c r="BA2109" s="12">
        <v>15345.799827704961</v>
      </c>
      <c r="BB2109" s="12">
        <v>5550.3273068060953</v>
      </c>
      <c r="BC2109" s="12">
        <v>8691.9543331104687</v>
      </c>
      <c r="BD2109" s="12">
        <v>13266.663275632214</v>
      </c>
      <c r="BE2109" s="44">
        <v>13783.47592843784</v>
      </c>
      <c r="BF2109" s="45">
        <v>13975.680659304249</v>
      </c>
      <c r="BG2109" s="12">
        <v>14018.299763555091</v>
      </c>
      <c r="BH2109" s="12">
        <v>20554.179550690998</v>
      </c>
      <c r="BI2109" s="12">
        <v>20597.854572668937</v>
      </c>
      <c r="BJ2109" s="12">
        <v>17167.18888416078</v>
      </c>
      <c r="BK2109" s="44">
        <v>15920.315542034605</v>
      </c>
      <c r="BL2109" s="45">
        <v>15527.350904141866</v>
      </c>
      <c r="BM2109" s="12">
        <v>11213.719313468373</v>
      </c>
      <c r="BN2109" s="12">
        <v>0</v>
      </c>
      <c r="BO2109" s="12">
        <v>52.283552494711365</v>
      </c>
      <c r="BP2109" s="12">
        <v>35.534972227157297</v>
      </c>
      <c r="BQ2109" s="48">
        <v>32.585597058607355</v>
      </c>
      <c r="BR2109" s="49">
        <v>6.6358945751404583</v>
      </c>
      <c r="BS2109" s="13">
        <v>26.421939459891444</v>
      </c>
      <c r="BT2109" s="12">
        <v>357.77219497372681</v>
      </c>
      <c r="BV2109" s="14">
        <f>Таблица1[[#This Row],[Lкан_леб,мм]]</f>
        <v>57972.227805026268</v>
      </c>
      <c r="BW2109" s="50">
        <f>Таблица1[[#This Row],[угол обхв4]]+Таблица1[[#This Row],[Lдуг 3,мм]]</f>
        <v>12033.734236652166</v>
      </c>
      <c r="BX2109" s="54">
        <f>Таблица1[[#This Row],[угол обхв5]]+Таблица1[[#This Row],[Y5, мм]]</f>
        <v>58344.536020380445</v>
      </c>
      <c r="BY2109" s="14">
        <f>Таблица1[[#This Row],[угол обхв6]]+Таблица1[[#This Row],[Lдуг 4,мм]]</f>
        <v>14848.921654221724</v>
      </c>
      <c r="BZ2109" s="14">
        <f>Таблица1[[#This Row],[Т1]]+Таблица1[[#This Row],[X6, мм]]</f>
        <v>58597.578544487646</v>
      </c>
      <c r="CA2109" s="14">
        <f>Таблица1[[#This Row],[Т2]]+Таблица1[[#This Row],[Lдуг 5,мм]]</f>
        <v>20329.453836409877</v>
      </c>
      <c r="CB2109" s="14">
        <f>Таблица1[[#This Row],[Т3]]+Таблица1[[#This Row],[Y6, мм]]</f>
        <v>58829.6187351072</v>
      </c>
      <c r="CC2109" s="14">
        <f>Таблица1[[#This Row],[Т4]]+Таблица1[[#This Row],[Lдуг 6,мм]]</f>
        <v>21457.929356746936</v>
      </c>
      <c r="CD2109" s="14">
        <f>Таблица1[[#This Row],[Т5]]+Таблица1[[#This Row],[Lдуг 1,мм]]</f>
        <v>58876.872564440986</v>
      </c>
      <c r="CE2109" s="14">
        <f>Таблица1[[#This Row],[Т6]]+Таблица1[[#This Row],[Lпрям1, мм]]</f>
        <v>21848.224117152458</v>
      </c>
      <c r="CF2109" s="15">
        <f>Таблица1[[#This Row],[Т7]]+Таблица1[[#This Row],[Lдуг 2,мм]]</f>
        <v>59065.021698482778</v>
      </c>
      <c r="CG2109" s="14">
        <f>Таблица1[[#This Row],[Т8]]+Таблица1[[#This Row],[Lпрям2, мм]]</f>
        <v>25980.304631389048</v>
      </c>
      <c r="CH2109" s="14">
        <f>Таблица1[[#This Row],[Т9]]-Таблица1[[#This Row],[Т9]]</f>
        <v>0</v>
      </c>
      <c r="CI2109" s="50">
        <f>Таблица1[[#This Row],[Т9]]-Таблица1[[#This Row],[Т8]]</f>
        <v>37216.79758133032</v>
      </c>
      <c r="CJ2109" s="54">
        <f>Таблица1[[#This Row],[Т9]]-Таблица1[[#This Row],[Т7]]</f>
        <v>188.14913404179242</v>
      </c>
      <c r="CK2109" s="14">
        <f>Таблица1[[#This Row],[Т9]]-Таблица1[[#This Row],[Т6]]</f>
        <v>37607.092341735843</v>
      </c>
      <c r="CL2109" s="14">
        <f>Таблица1[[#This Row],[Т9]]-Таблица1[[#This Row],[Т5]]</f>
        <v>235.40296337557811</v>
      </c>
      <c r="CM2109" s="14">
        <f>Таблица1[[#This Row],[Т9]]-Таблица1[[#This Row],[Т4]]</f>
        <v>38735.567862072901</v>
      </c>
      <c r="CN2109" s="14">
        <f>Таблица1[[#This Row],[Т9]]-Таблица1[[#This Row],[Т3]]</f>
        <v>467.44315399513289</v>
      </c>
      <c r="CO2109" s="14">
        <f>Таблица1[[#This Row],[Т9]]-Таблица1[[#This Row],[Т2]]</f>
        <v>44216.100044261053</v>
      </c>
      <c r="CP2109" s="14">
        <f>Таблица1[[#This Row],[Т9]]-Таблица1[[#This Row],[Т1]]</f>
        <v>720.48567810233362</v>
      </c>
      <c r="CQ2109" s="14">
        <f>Таблица1[[#This Row],[Т9]]-Таблица1[[#This Row],[угол обхв6]]</f>
        <v>47031.287461830609</v>
      </c>
      <c r="CR2109" s="14">
        <f>Таблица1[[#This Row],[Т9]]-Таблица1[[#This Row],[угол обхв5]]</f>
        <v>1092.79389345651</v>
      </c>
      <c r="CS2109" s="14">
        <f>Таблица1[[#This Row],[Т9]]-Таблица1[[#This Row],[угол обхв4]]</f>
        <v>59065.021698482778</v>
      </c>
      <c r="CT2109" s="14">
        <f>Таблица1[[#This Row],[Lкан_прям, мм]]+Таблица1[[#This Row],[Lкан_дуг, мм]]+Таблица1[[#This Row],[Lкан_леб,мм]]</f>
        <v>85045.326329871823</v>
      </c>
      <c r="CU2109" s="16">
        <f>Таблица1[[#This Row],[Lкан_леб,мм]]</f>
        <v>57972.227805026268</v>
      </c>
      <c r="CV2109" s="14">
        <f>2534431-(Таблица1[[#This Row],[Т23]]+Таблица1[[#This Row],[угол обхв3]])</f>
        <v>2449027.9014751543</v>
      </c>
      <c r="CW2109" s="50">
        <f>SUM(X2109:AC2109,AD2109:AI2109)-Таблица1[[#This Row],[lподв_min, мм]]</f>
        <v>22941.018011596363</v>
      </c>
      <c r="CX2109" s="17">
        <f>CW2548-Таблица1[[#This Row],[Суммарная длина каната]]</f>
        <v>-2427427.1902095466</v>
      </c>
    </row>
    <row r="2110" spans="1:102" x14ac:dyDescent="0.25">
      <c r="A2110" s="21">
        <v>2109</v>
      </c>
      <c r="B2110" s="10">
        <v>54.060816326530599</v>
      </c>
      <c r="C2110" s="10">
        <v>98.934285714285778</v>
      </c>
      <c r="D2110" s="11">
        <v>13792.338857434459</v>
      </c>
      <c r="E2110" s="11">
        <v>15679.767731769696</v>
      </c>
      <c r="F2110" s="11">
        <v>13687.059582012858</v>
      </c>
      <c r="G2110" s="11">
        <v>15772.704668273451</v>
      </c>
      <c r="H2110" s="11">
        <v>14200.33836743446</v>
      </c>
      <c r="I2110" s="11">
        <v>11506.409889041646</v>
      </c>
      <c r="J2110" s="11">
        <v>4173.3578427280499</v>
      </c>
      <c r="K2110" s="11">
        <v>25980.304631379284</v>
      </c>
      <c r="L2110" s="11">
        <v>1092.7938934662832</v>
      </c>
      <c r="M2110" s="11">
        <v>57972.227805026268</v>
      </c>
      <c r="N2110" s="11">
        <v>5863.7421582900515</v>
      </c>
      <c r="O2110" s="11">
        <v>20292.961000681073</v>
      </c>
      <c r="P2110" s="43">
        <v>8637.6473731498954</v>
      </c>
      <c r="Q2110" s="11">
        <v>20287.761406010603</v>
      </c>
      <c r="R2110" s="11">
        <v>13130.091643864995</v>
      </c>
      <c r="S2110" s="11">
        <v>17148.624984234848</v>
      </c>
      <c r="T2110" s="11">
        <v>14315.445293894898</v>
      </c>
      <c r="U2110" s="11">
        <v>16417.701100125989</v>
      </c>
      <c r="V2110" s="11">
        <v>13792.338857434459</v>
      </c>
      <c r="W2110" s="11">
        <v>15679.767731769696</v>
      </c>
      <c r="X2110" s="12">
        <v>0</v>
      </c>
      <c r="Y2110" s="12">
        <v>358.16611621434214</v>
      </c>
      <c r="Z2110" s="12">
        <v>248.07142999914399</v>
      </c>
      <c r="AA2110" s="44">
        <v>232.04019061955819</v>
      </c>
      <c r="AB2110" s="45">
        <v>47.253829333785404</v>
      </c>
      <c r="AC2110" s="12">
        <v>207.26232729945363</v>
      </c>
      <c r="AD2110" s="12">
        <v>12033.734236652166</v>
      </c>
      <c r="AE2110" s="12">
        <v>2773.9100880907054</v>
      </c>
      <c r="AF2110" s="12">
        <v>5480.5321821881489</v>
      </c>
      <c r="AG2110" s="44">
        <v>1128.4755203370623</v>
      </c>
      <c r="AH2110" s="45">
        <v>390.29476040551833</v>
      </c>
      <c r="AI2110" s="12">
        <v>4173.3578437056785</v>
      </c>
      <c r="AJ2110" s="12">
        <v>-50.190166803887863</v>
      </c>
      <c r="AK2110" s="12">
        <v>0.10739894041107408</v>
      </c>
      <c r="AL2110" s="12">
        <v>34.944276285327717</v>
      </c>
      <c r="AM2110" s="44">
        <v>67.529873343935066</v>
      </c>
      <c r="AN2110" s="45">
        <v>60.893978768794412</v>
      </c>
      <c r="AO2110" s="12">
        <v>89.999999862710581</v>
      </c>
      <c r="AP2110" s="12">
        <v>-2154.1692826623271</v>
      </c>
      <c r="AQ2110" s="12">
        <v>5864.50693961251</v>
      </c>
      <c r="AR2110" s="12">
        <v>8871.3414045884892</v>
      </c>
      <c r="AS2110" s="44">
        <v>13507.115848755768</v>
      </c>
      <c r="AT2110" s="45">
        <v>13958.967081392329</v>
      </c>
      <c r="AU2110" s="12">
        <v>14200.338857434457</v>
      </c>
      <c r="AV2110" s="12">
        <v>11310.181931627916</v>
      </c>
      <c r="AW2110" s="12">
        <v>20700.960283902903</v>
      </c>
      <c r="AX2110" s="12">
        <v>20622.202880217941</v>
      </c>
      <c r="AY2110" s="44">
        <v>17304.563269868879</v>
      </c>
      <c r="AZ2110" s="45">
        <v>16219.238801411662</v>
      </c>
      <c r="BA2110" s="12">
        <v>15679.767732747327</v>
      </c>
      <c r="BB2110" s="12">
        <v>5550.3273068060953</v>
      </c>
      <c r="BC2110" s="12">
        <v>8638.4121544723548</v>
      </c>
      <c r="BD2110" s="12">
        <v>13363.785675303589</v>
      </c>
      <c r="BE2110" s="44">
        <v>13938.421089004125</v>
      </c>
      <c r="BF2110" s="45">
        <v>14148.817069937026</v>
      </c>
      <c r="BG2110" s="12">
        <v>14200.338867434461</v>
      </c>
      <c r="BH2110" s="12">
        <v>20554.179550690998</v>
      </c>
      <c r="BI2110" s="12">
        <v>20695.760689232437</v>
      </c>
      <c r="BJ2110" s="12">
        <v>17483.066458442187</v>
      </c>
      <c r="BK2110" s="44">
        <v>16261.762814491958</v>
      </c>
      <c r="BL2110" s="45">
        <v>15878.230030484023</v>
      </c>
      <c r="BM2110" s="12">
        <v>11506.409889041648</v>
      </c>
      <c r="BN2110" s="12">
        <v>0</v>
      </c>
      <c r="BO2110" s="12">
        <v>50.297565744298936</v>
      </c>
      <c r="BP2110" s="12">
        <v>34.836877344916644</v>
      </c>
      <c r="BQ2110" s="48">
        <v>32.585597058607355</v>
      </c>
      <c r="BR2110" s="49">
        <v>6.6358945751406626</v>
      </c>
      <c r="BS2110" s="13">
        <v>29.106021093916169</v>
      </c>
      <c r="BT2110" s="12">
        <v>357.77219497372681</v>
      </c>
      <c r="BV2110" s="14">
        <f>Таблица1[[#This Row],[Lкан_леб,мм]]</f>
        <v>57972.227805026268</v>
      </c>
      <c r="BW2110" s="50">
        <f>Таблица1[[#This Row],[угол обхв4]]+Таблица1[[#This Row],[Lдуг 3,мм]]</f>
        <v>12033.734236652166</v>
      </c>
      <c r="BX2110" s="54">
        <f>Таблица1[[#This Row],[угол обхв5]]+Таблица1[[#This Row],[Y5, мм]]</f>
        <v>58330.393921240611</v>
      </c>
      <c r="BY2110" s="14">
        <f>Таблица1[[#This Row],[угол обхв6]]+Таблица1[[#This Row],[Lдуг 4,мм]]</f>
        <v>14807.644324742872</v>
      </c>
      <c r="BZ2110" s="14">
        <f>Таблица1[[#This Row],[Т1]]+Таблица1[[#This Row],[X6, мм]]</f>
        <v>58578.465351239756</v>
      </c>
      <c r="CA2110" s="14">
        <f>Таблица1[[#This Row],[Т2]]+Таблица1[[#This Row],[Lдуг 5,мм]]</f>
        <v>20288.17650693102</v>
      </c>
      <c r="CB2110" s="14">
        <f>Таблица1[[#This Row],[Т3]]+Таблица1[[#This Row],[Y6, мм]]</f>
        <v>58810.505541859311</v>
      </c>
      <c r="CC2110" s="14">
        <f>Таблица1[[#This Row],[Т4]]+Таблица1[[#This Row],[Lдуг 6,мм]]</f>
        <v>21416.652027268083</v>
      </c>
      <c r="CD2110" s="14">
        <f>Таблица1[[#This Row],[Т5]]+Таблица1[[#This Row],[Lдуг 1,мм]]</f>
        <v>58857.759371193097</v>
      </c>
      <c r="CE2110" s="14">
        <f>Таблица1[[#This Row],[Т6]]+Таблица1[[#This Row],[Lпрям1, мм]]</f>
        <v>21806.946787673602</v>
      </c>
      <c r="CF2110" s="15">
        <f>Таблица1[[#This Row],[Т7]]+Таблица1[[#This Row],[Lдуг 2,мм]]</f>
        <v>59065.02169849255</v>
      </c>
      <c r="CG2110" s="14">
        <f>Таблица1[[#This Row],[Т8]]+Таблица1[[#This Row],[Lпрям2, мм]]</f>
        <v>25980.30463137928</v>
      </c>
      <c r="CH2110" s="14">
        <f>Таблица1[[#This Row],[Т9]]-Таблица1[[#This Row],[Т9]]</f>
        <v>0</v>
      </c>
      <c r="CI2110" s="50">
        <f>Таблица1[[#This Row],[Т9]]-Таблица1[[#This Row],[Т8]]</f>
        <v>37258.074910818948</v>
      </c>
      <c r="CJ2110" s="54">
        <f>Таблица1[[#This Row],[Т9]]-Таблица1[[#This Row],[Т7]]</f>
        <v>207.26232729945332</v>
      </c>
      <c r="CK2110" s="14">
        <f>Таблица1[[#This Row],[Т9]]-Таблица1[[#This Row],[Т6]]</f>
        <v>37648.369671224471</v>
      </c>
      <c r="CL2110" s="14">
        <f>Таблица1[[#This Row],[Т9]]-Таблица1[[#This Row],[Т5]]</f>
        <v>254.51615663323901</v>
      </c>
      <c r="CM2110" s="14">
        <f>Таблица1[[#This Row],[Т9]]-Таблица1[[#This Row],[Т4]]</f>
        <v>38776.84519156153</v>
      </c>
      <c r="CN2110" s="14">
        <f>Таблица1[[#This Row],[Т9]]-Таблица1[[#This Row],[Т3]]</f>
        <v>486.55634725279378</v>
      </c>
      <c r="CO2110" s="14">
        <f>Таблица1[[#This Row],[Т9]]-Таблица1[[#This Row],[Т2]]</f>
        <v>44257.377373749681</v>
      </c>
      <c r="CP2110" s="14">
        <f>Таблица1[[#This Row],[Т9]]-Таблица1[[#This Row],[Т1]]</f>
        <v>734.62777725193882</v>
      </c>
      <c r="CQ2110" s="14">
        <f>Таблица1[[#This Row],[Т9]]-Таблица1[[#This Row],[угол обхв6]]</f>
        <v>47031.287461840388</v>
      </c>
      <c r="CR2110" s="14">
        <f>Таблица1[[#This Row],[Т9]]-Таблица1[[#This Row],[угол обхв5]]</f>
        <v>1092.7938934662816</v>
      </c>
      <c r="CS2110" s="14">
        <f>Таблица1[[#This Row],[Т9]]-Таблица1[[#This Row],[угол обхв4]]</f>
        <v>59065.02169849255</v>
      </c>
      <c r="CT2110" s="14">
        <f>Таблица1[[#This Row],[Lкан_прям, мм]]+Таблица1[[#This Row],[Lкан_дуг, мм]]+Таблица1[[#This Row],[Lкан_леб,мм]]</f>
        <v>85045.326329871838</v>
      </c>
      <c r="CU2110" s="16">
        <f>Таблица1[[#This Row],[Lкан_леб,мм]]</f>
        <v>57972.227805026268</v>
      </c>
      <c r="CV2110" s="14">
        <f>2534431-(Таблица1[[#This Row],[Т23]]+Таблица1[[#This Row],[угол обхв3]])</f>
        <v>2449027.9014751543</v>
      </c>
      <c r="CW2110" s="50">
        <f>SUM(X2110:AC2110,AD2110:AI2110)-Таблица1[[#This Row],[lподв_min, мм]]</f>
        <v>22899.74068211751</v>
      </c>
      <c r="CX2110" s="17">
        <f>CW2549-Таблица1[[#This Row],[Суммарная длина каната]]</f>
        <v>-2427479.3104801364</v>
      </c>
    </row>
    <row r="2111" spans="1:102" x14ac:dyDescent="0.25">
      <c r="A2111" s="21">
        <v>2110</v>
      </c>
      <c r="B2111" s="10">
        <v>54.060816326530599</v>
      </c>
      <c r="C2111" s="10">
        <v>101.61836734693884</v>
      </c>
      <c r="D2111" s="11">
        <v>13958.538891116683</v>
      </c>
      <c r="E2111" s="11">
        <v>16021.89394495737</v>
      </c>
      <c r="F2111" s="11">
        <v>13849.022977834285</v>
      </c>
      <c r="G2111" s="11">
        <v>16109.798806813369</v>
      </c>
      <c r="H2111" s="11">
        <v>14366.538401116684</v>
      </c>
      <c r="I2111" s="11">
        <v>11806.098013909794</v>
      </c>
      <c r="J2111" s="11">
        <v>4215.7959310475753</v>
      </c>
      <c r="K2111" s="11">
        <v>25980.304631369447</v>
      </c>
      <c r="L2111" s="11">
        <v>1092.7938934761246</v>
      </c>
      <c r="M2111" s="11">
        <v>57972.227805026268</v>
      </c>
      <c r="N2111" s="11">
        <v>5863.7421582900515</v>
      </c>
      <c r="O2111" s="11">
        <v>20292.961000681073</v>
      </c>
      <c r="P2111" s="43">
        <v>8593.7150852402865</v>
      </c>
      <c r="Q2111" s="11">
        <v>20383.443615877317</v>
      </c>
      <c r="R2111" s="11">
        <v>13228.233200568793</v>
      </c>
      <c r="S2111" s="11">
        <v>17458.127421225545</v>
      </c>
      <c r="T2111" s="11">
        <v>14446.514810400191</v>
      </c>
      <c r="U2111" s="11">
        <v>16783.514258630406</v>
      </c>
      <c r="V2111" s="11">
        <v>13958.538891116683</v>
      </c>
      <c r="W2111" s="11">
        <v>16021.89394495737</v>
      </c>
      <c r="X2111" s="12">
        <v>0</v>
      </c>
      <c r="Y2111" s="12">
        <v>343.88347227901232</v>
      </c>
      <c r="Z2111" s="12">
        <v>243.24088068657679</v>
      </c>
      <c r="AA2111" s="44">
        <v>232.0401906195585</v>
      </c>
      <c r="AB2111" s="45">
        <v>47.253829333785312</v>
      </c>
      <c r="AC2111" s="12">
        <v>226.37552055719158</v>
      </c>
      <c r="AD2111" s="12">
        <v>12033.734236652166</v>
      </c>
      <c r="AE2111" s="12">
        <v>2731.4719997711836</v>
      </c>
      <c r="AF2111" s="12">
        <v>5480.5321821881516</v>
      </c>
      <c r="AG2111" s="44">
        <v>1128.4755203370612</v>
      </c>
      <c r="AH2111" s="45">
        <v>390.29476040552038</v>
      </c>
      <c r="AI2111" s="12">
        <v>4215.7959320153604</v>
      </c>
      <c r="AJ2111" s="12">
        <v>-50.190166803887863</v>
      </c>
      <c r="AK2111" s="12">
        <v>-1.8983246325852947</v>
      </c>
      <c r="AL2111" s="12">
        <v>32.260194652674677</v>
      </c>
      <c r="AM2111" s="44">
        <v>64.845791711282075</v>
      </c>
      <c r="AN2111" s="45">
        <v>58.209897136141421</v>
      </c>
      <c r="AO2111" s="12">
        <v>89.999999864092601</v>
      </c>
      <c r="AP2111" s="12">
        <v>-2154.1692826623271</v>
      </c>
      <c r="AQ2111" s="12">
        <v>5850.2267691507295</v>
      </c>
      <c r="AR2111" s="12">
        <v>8811.4912003586178</v>
      </c>
      <c r="AS2111" s="44">
        <v>13597.541358246148</v>
      </c>
      <c r="AT2111" s="45">
        <v>14099.721458600017</v>
      </c>
      <c r="AU2111" s="12">
        <v>14366.538891116683</v>
      </c>
      <c r="AV2111" s="12">
        <v>11310.181931627916</v>
      </c>
      <c r="AW2111" s="12">
        <v>20700.737084158769</v>
      </c>
      <c r="AX2111" s="12">
        <v>20728.461823634487</v>
      </c>
      <c r="AY2111" s="44">
        <v>17631.550270564832</v>
      </c>
      <c r="AZ2111" s="45">
        <v>16568.576195116286</v>
      </c>
      <c r="BA2111" s="12">
        <v>16021.893945925158</v>
      </c>
      <c r="BB2111" s="12">
        <v>5550.3273068060953</v>
      </c>
      <c r="BC2111" s="12">
        <v>8580.1996961009663</v>
      </c>
      <c r="BD2111" s="12">
        <v>13446.009315687124</v>
      </c>
      <c r="BE2111" s="44">
        <v>14077.206652722836</v>
      </c>
      <c r="BF2111" s="45">
        <v>14305.332242916858</v>
      </c>
      <c r="BG2111" s="12">
        <v>14366.538901116684</v>
      </c>
      <c r="BH2111" s="12">
        <v>20554.179550690998</v>
      </c>
      <c r="BI2111" s="12">
        <v>20791.219699355017</v>
      </c>
      <c r="BJ2111" s="12">
        <v>17803.145628982711</v>
      </c>
      <c r="BK2111" s="44">
        <v>16610.091409291119</v>
      </c>
      <c r="BL2111" s="45">
        <v>16236.832008471491</v>
      </c>
      <c r="BM2111" s="12">
        <v>11806.098013909796</v>
      </c>
      <c r="BN2111" s="12">
        <v>0</v>
      </c>
      <c r="BO2111" s="12">
        <v>48.291842171302569</v>
      </c>
      <c r="BP2111" s="12">
        <v>34.15851928525997</v>
      </c>
      <c r="BQ2111" s="48">
        <v>32.585597058607398</v>
      </c>
      <c r="BR2111" s="49">
        <v>6.6358945751406493</v>
      </c>
      <c r="BS2111" s="13">
        <v>31.790102727951187</v>
      </c>
      <c r="BT2111" s="12">
        <v>357.77219497372681</v>
      </c>
      <c r="BV2111" s="14">
        <f>Таблица1[[#This Row],[Lкан_леб,мм]]</f>
        <v>57972.227805026268</v>
      </c>
      <c r="BW2111" s="50">
        <f>Таблица1[[#This Row],[угол обхв4]]+Таблица1[[#This Row],[Lдуг 3,мм]]</f>
        <v>12033.734236652166</v>
      </c>
      <c r="BX2111" s="54">
        <f>Таблица1[[#This Row],[угол обхв5]]+Таблица1[[#This Row],[Y5, мм]]</f>
        <v>58316.111277305281</v>
      </c>
      <c r="BY2111" s="14">
        <f>Таблица1[[#This Row],[угол обхв6]]+Таблица1[[#This Row],[Lдуг 4,мм]]</f>
        <v>14765.20623642335</v>
      </c>
      <c r="BZ2111" s="14">
        <f>Таблица1[[#This Row],[Т1]]+Таблица1[[#This Row],[X6, мм]]</f>
        <v>58559.35215799186</v>
      </c>
      <c r="CA2111" s="14">
        <f>Таблица1[[#This Row],[Т2]]+Таблица1[[#This Row],[Lдуг 5,мм]]</f>
        <v>20245.738418611501</v>
      </c>
      <c r="CB2111" s="14">
        <f>Таблица1[[#This Row],[Т3]]+Таблица1[[#This Row],[Y6, мм]]</f>
        <v>58791.392348611422</v>
      </c>
      <c r="CC2111" s="14">
        <f>Таблица1[[#This Row],[Т4]]+Таблица1[[#This Row],[Lдуг 6,мм]]</f>
        <v>21374.213938948564</v>
      </c>
      <c r="CD2111" s="14">
        <f>Таблица1[[#This Row],[Т5]]+Таблица1[[#This Row],[Lдуг 1,мм]]</f>
        <v>58838.646177945207</v>
      </c>
      <c r="CE2111" s="14">
        <f>Таблица1[[#This Row],[Т6]]+Таблица1[[#This Row],[Lпрям1, мм]]</f>
        <v>21764.508699354083</v>
      </c>
      <c r="CF2111" s="15">
        <f>Таблица1[[#This Row],[Т7]]+Таблица1[[#This Row],[Lдуг 2,мм]]</f>
        <v>59065.021698502402</v>
      </c>
      <c r="CG2111" s="14">
        <f>Таблица1[[#This Row],[Т8]]+Таблица1[[#This Row],[Lпрям2, мм]]</f>
        <v>25980.304631369443</v>
      </c>
      <c r="CH2111" s="14">
        <f>Таблица1[[#This Row],[Т9]]-Таблица1[[#This Row],[Т9]]</f>
        <v>0</v>
      </c>
      <c r="CI2111" s="50">
        <f>Таблица1[[#This Row],[Т9]]-Таблица1[[#This Row],[Т8]]</f>
        <v>37300.512999148319</v>
      </c>
      <c r="CJ2111" s="54">
        <f>Таблица1[[#This Row],[Т9]]-Таблица1[[#This Row],[Т7]]</f>
        <v>226.37552055719425</v>
      </c>
      <c r="CK2111" s="14">
        <f>Таблица1[[#This Row],[Т9]]-Таблица1[[#This Row],[Т6]]</f>
        <v>37690.807759553834</v>
      </c>
      <c r="CL2111" s="14">
        <f>Таблица1[[#This Row],[Т9]]-Таблица1[[#This Row],[Т5]]</f>
        <v>273.62934989097994</v>
      </c>
      <c r="CM2111" s="14">
        <f>Таблица1[[#This Row],[Т9]]-Таблица1[[#This Row],[Т4]]</f>
        <v>38819.2832798909</v>
      </c>
      <c r="CN2111" s="14">
        <f>Таблица1[[#This Row],[Т9]]-Таблица1[[#This Row],[Т3]]</f>
        <v>505.66954051054199</v>
      </c>
      <c r="CO2111" s="14">
        <f>Таблица1[[#This Row],[Т9]]-Таблица1[[#This Row],[Т2]]</f>
        <v>44299.815462079052</v>
      </c>
      <c r="CP2111" s="14">
        <f>Таблица1[[#This Row],[Т9]]-Таблица1[[#This Row],[Т1]]</f>
        <v>748.91042119712074</v>
      </c>
      <c r="CQ2111" s="14">
        <f>Таблица1[[#This Row],[Т9]]-Таблица1[[#This Row],[угол обхв6]]</f>
        <v>47031.287461850239</v>
      </c>
      <c r="CR2111" s="14">
        <f>Таблица1[[#This Row],[Т9]]-Таблица1[[#This Row],[угол обхв5]]</f>
        <v>1092.7938934761332</v>
      </c>
      <c r="CS2111" s="14">
        <f>Таблица1[[#This Row],[Т9]]-Таблица1[[#This Row],[угол обхв4]]</f>
        <v>59065.021698502402</v>
      </c>
      <c r="CT2111" s="14">
        <f>Таблица1[[#This Row],[Lкан_прям, мм]]+Таблица1[[#This Row],[Lкан_дуг, мм]]+Таблица1[[#This Row],[Lкан_леб,мм]]</f>
        <v>85045.326329871838</v>
      </c>
      <c r="CU2111" s="16">
        <f>Таблица1[[#This Row],[Lкан_леб,мм]]</f>
        <v>57972.227805026268</v>
      </c>
      <c r="CV2111" s="14">
        <f>2534431-(Таблица1[[#This Row],[Т23]]+Таблица1[[#This Row],[угол обхв3]])</f>
        <v>2449027.9014751543</v>
      </c>
      <c r="CW2111" s="50">
        <f>SUM(X2111:AC2111,AD2111:AI2111)-Таблица1[[#This Row],[lподв_min, мм]]</f>
        <v>22857.302593797995</v>
      </c>
      <c r="CX2111" s="17">
        <f>CW2550-Таблица1[[#This Row],[Суммарная длина каната]]</f>
        <v>-2425752.0166544295</v>
      </c>
    </row>
    <row r="2112" spans="1:102" x14ac:dyDescent="0.25">
      <c r="A2112" s="21">
        <v>2111</v>
      </c>
      <c r="B2112" s="10">
        <v>54.060816326530599</v>
      </c>
      <c r="C2112" s="10">
        <v>104.3024489795919</v>
      </c>
      <c r="D2112" s="11">
        <v>14108.535186431483</v>
      </c>
      <c r="E2112" s="11">
        <v>16371.427789295725</v>
      </c>
      <c r="F2112" s="11">
        <v>13995.022929870838</v>
      </c>
      <c r="G2112" s="11">
        <v>16454.107699857545</v>
      </c>
      <c r="H2112" s="11">
        <v>14516.534696431483</v>
      </c>
      <c r="I2112" s="11">
        <v>12112.073391182947</v>
      </c>
      <c r="J2112" s="11">
        <v>4259.3543981127805</v>
      </c>
      <c r="K2112" s="11">
        <v>25980.304631359551</v>
      </c>
      <c r="L2112" s="11">
        <v>1092.7938934860251</v>
      </c>
      <c r="M2112" s="11">
        <v>57972.227805026268</v>
      </c>
      <c r="N2112" s="11">
        <v>5863.7421582900515</v>
      </c>
      <c r="O2112" s="11">
        <v>20292.961000681073</v>
      </c>
      <c r="P2112" s="43">
        <v>8545.3502989434473</v>
      </c>
      <c r="Q2112" s="11">
        <v>20476.963553069403</v>
      </c>
      <c r="R2112" s="11">
        <v>13311.773420746007</v>
      </c>
      <c r="S2112" s="11">
        <v>17771.886174518851</v>
      </c>
      <c r="T2112" s="11">
        <v>14560.309895099041</v>
      </c>
      <c r="U2112" s="11">
        <v>17155.063937395305</v>
      </c>
      <c r="V2112" s="11">
        <v>14108.535186431483</v>
      </c>
      <c r="W2112" s="11">
        <v>16371.427789295725</v>
      </c>
      <c r="X2112" s="12">
        <v>0</v>
      </c>
      <c r="Y2112" s="12">
        <v>329.44961706227497</v>
      </c>
      <c r="Z2112" s="12">
        <v>238.56154265541647</v>
      </c>
      <c r="AA2112" s="44">
        <v>232.04019061955921</v>
      </c>
      <c r="AB2112" s="45">
        <v>47.253829333786939</v>
      </c>
      <c r="AC2112" s="12">
        <v>245.48871381498745</v>
      </c>
      <c r="AD2112" s="12">
        <v>12033.734236652166</v>
      </c>
      <c r="AE2112" s="12">
        <v>2687.9135327059871</v>
      </c>
      <c r="AF2112" s="12">
        <v>5480.5321821881489</v>
      </c>
      <c r="AG2112" s="44">
        <v>1128.4755203370569</v>
      </c>
      <c r="AH2112" s="45">
        <v>390.2947604055156</v>
      </c>
      <c r="AI2112" s="12">
        <v>4259.3543990706712</v>
      </c>
      <c r="AJ2112" s="12">
        <v>-50.190166803887863</v>
      </c>
      <c r="AK2112" s="12">
        <v>-3.9252829316586753</v>
      </c>
      <c r="AL2112" s="12">
        <v>29.576113020021538</v>
      </c>
      <c r="AM2112" s="44">
        <v>62.161710078629028</v>
      </c>
      <c r="AN2112" s="45">
        <v>55.525815503488154</v>
      </c>
      <c r="AO2112" s="12">
        <v>89.999999865482479</v>
      </c>
      <c r="AP2112" s="12">
        <v>-2154.1692826623271</v>
      </c>
      <c r="AQ2112" s="12">
        <v>5835.8123010007575</v>
      </c>
      <c r="AR2112" s="12">
        <v>8746.7306637984475</v>
      </c>
      <c r="AS2112" s="44">
        <v>13672.555212901652</v>
      </c>
      <c r="AT2112" s="45">
        <v>14223.962321398605</v>
      </c>
      <c r="AU2112" s="12">
        <v>14516.535186431483</v>
      </c>
      <c r="AV2112" s="12">
        <v>11310.181931627916</v>
      </c>
      <c r="AW2112" s="12">
        <v>20700.003901456654</v>
      </c>
      <c r="AX2112" s="12">
        <v>20831.801471915271</v>
      </c>
      <c r="AY2112" s="44">
        <v>17962.413071436215</v>
      </c>
      <c r="AZ2112" s="45">
        <v>16924.121715907266</v>
      </c>
      <c r="BA2112" s="12">
        <v>16371.42779025362</v>
      </c>
      <c r="BB2112" s="12">
        <v>5550.3273068060953</v>
      </c>
      <c r="BC2112" s="12">
        <v>8517.4204416541525</v>
      </c>
      <c r="BD2112" s="12">
        <v>13513.153785601009</v>
      </c>
      <c r="BE2112" s="44">
        <v>14199.528102943395</v>
      </c>
      <c r="BF2112" s="45">
        <v>14444.882760131917</v>
      </c>
      <c r="BG2112" s="12">
        <v>14516.535196431483</v>
      </c>
      <c r="BH2112" s="12">
        <v>20554.179550690998</v>
      </c>
      <c r="BI2112" s="12">
        <v>20884.006453844984</v>
      </c>
      <c r="BJ2112" s="12">
        <v>18126.724093364719</v>
      </c>
      <c r="BK2112" s="44">
        <v>16964.537040477939</v>
      </c>
      <c r="BL2112" s="45">
        <v>16602.370010783765</v>
      </c>
      <c r="BM2112" s="12">
        <v>12112.073391182948</v>
      </c>
      <c r="BN2112" s="12">
        <v>0</v>
      </c>
      <c r="BO2112" s="12">
        <v>46.264883872229191</v>
      </c>
      <c r="BP2112" s="12">
        <v>33.501395951680209</v>
      </c>
      <c r="BQ2112" s="48">
        <v>32.58559705860749</v>
      </c>
      <c r="BR2112" s="49">
        <v>6.6358945751408784</v>
      </c>
      <c r="BS2112" s="13">
        <v>34.474184361994332</v>
      </c>
      <c r="BT2112" s="12">
        <v>357.77219497372681</v>
      </c>
      <c r="BV2112" s="14">
        <f>Таблица1[[#This Row],[Lкан_леб,мм]]</f>
        <v>57972.227805026268</v>
      </c>
      <c r="BW2112" s="50">
        <f>Таблица1[[#This Row],[угол обхв4]]+Таблица1[[#This Row],[Lдуг 3,мм]]</f>
        <v>12033.734236652166</v>
      </c>
      <c r="BX2112" s="54">
        <f>Таблица1[[#This Row],[угол обхв5]]+Таблица1[[#This Row],[Y5, мм]]</f>
        <v>58301.677422088542</v>
      </c>
      <c r="BY2112" s="14">
        <f>Таблица1[[#This Row],[угол обхв6]]+Таблица1[[#This Row],[Lдуг 4,мм]]</f>
        <v>14721.647769358153</v>
      </c>
      <c r="BZ2112" s="14">
        <f>Таблица1[[#This Row],[Т1]]+Таблица1[[#This Row],[X6, мм]]</f>
        <v>58540.238964743956</v>
      </c>
      <c r="CA2112" s="14">
        <f>Таблица1[[#This Row],[Т2]]+Таблица1[[#This Row],[Lдуг 5,мм]]</f>
        <v>20202.179951546303</v>
      </c>
      <c r="CB2112" s="14">
        <f>Таблица1[[#This Row],[Т3]]+Таблица1[[#This Row],[Y6, мм]]</f>
        <v>58772.279155363518</v>
      </c>
      <c r="CC2112" s="14">
        <f>Таблица1[[#This Row],[Т4]]+Таблица1[[#This Row],[Lдуг 6,мм]]</f>
        <v>21330.655471883358</v>
      </c>
      <c r="CD2112" s="14">
        <f>Таблица1[[#This Row],[Т5]]+Таблица1[[#This Row],[Lдуг 1,мм]]</f>
        <v>58819.532984697304</v>
      </c>
      <c r="CE2112" s="14">
        <f>Таблица1[[#This Row],[Т6]]+Таблица1[[#This Row],[Lпрям1, мм]]</f>
        <v>21720.950232288873</v>
      </c>
      <c r="CF2112" s="15">
        <f>Таблица1[[#This Row],[Т7]]+Таблица1[[#This Row],[Lдуг 2,мм]]</f>
        <v>59065.02169851229</v>
      </c>
      <c r="CG2112" s="14">
        <f>Таблица1[[#This Row],[Т8]]+Таблица1[[#This Row],[Lпрям2, мм]]</f>
        <v>25980.304631359544</v>
      </c>
      <c r="CH2112" s="14">
        <f>Таблица1[[#This Row],[Т9]]-Таблица1[[#This Row],[Т9]]</f>
        <v>0</v>
      </c>
      <c r="CI2112" s="50">
        <f>Таблица1[[#This Row],[Т9]]-Таблица1[[#This Row],[Т8]]</f>
        <v>37344.071466223417</v>
      </c>
      <c r="CJ2112" s="54">
        <f>Таблица1[[#This Row],[Т9]]-Таблица1[[#This Row],[Т7]]</f>
        <v>245.48871381498611</v>
      </c>
      <c r="CK2112" s="14">
        <f>Таблица1[[#This Row],[Т9]]-Таблица1[[#This Row],[Т6]]</f>
        <v>37734.366226628932</v>
      </c>
      <c r="CL2112" s="14">
        <f>Таблица1[[#This Row],[Т9]]-Таблица1[[#This Row],[Т5]]</f>
        <v>292.7425431487718</v>
      </c>
      <c r="CM2112" s="14">
        <f>Таблица1[[#This Row],[Т9]]-Таблица1[[#This Row],[Т4]]</f>
        <v>38862.841746965991</v>
      </c>
      <c r="CN2112" s="14">
        <f>Таблица1[[#This Row],[Т9]]-Таблица1[[#This Row],[Т3]]</f>
        <v>524.78273376833386</v>
      </c>
      <c r="CO2112" s="14">
        <f>Таблица1[[#This Row],[Т9]]-Таблица1[[#This Row],[Т2]]</f>
        <v>44343.373929154135</v>
      </c>
      <c r="CP2112" s="14">
        <f>Таблица1[[#This Row],[Т9]]-Таблица1[[#This Row],[Т1]]</f>
        <v>763.34427642374794</v>
      </c>
      <c r="CQ2112" s="14">
        <f>Таблица1[[#This Row],[Т9]]-Таблица1[[#This Row],[угол обхв6]]</f>
        <v>47031.28746186012</v>
      </c>
      <c r="CR2112" s="14">
        <f>Таблица1[[#This Row],[Т9]]-Таблица1[[#This Row],[угол обхв5]]</f>
        <v>1092.7938934860213</v>
      </c>
      <c r="CS2112" s="14">
        <f>Таблица1[[#This Row],[Т9]]-Таблица1[[#This Row],[угол обхв4]]</f>
        <v>59065.02169851229</v>
      </c>
      <c r="CT2112" s="14">
        <f>Таблица1[[#This Row],[Lкан_прям, мм]]+Таблица1[[#This Row],[Lкан_дуг, мм]]+Таблица1[[#This Row],[Lкан_леб,мм]]</f>
        <v>85045.326329871838</v>
      </c>
      <c r="CU2112" s="16">
        <f>Таблица1[[#This Row],[Lкан_леб,мм]]</f>
        <v>57972.227805026268</v>
      </c>
      <c r="CV2112" s="14">
        <f>2534431-(Таблица1[[#This Row],[Т23]]+Таблица1[[#This Row],[угол обхв3]])</f>
        <v>2449027.9014751543</v>
      </c>
      <c r="CW2112" s="50">
        <f>SUM(X2112:AC2112,AD2112:AI2112)-Таблица1[[#This Row],[lподв_min, мм]]</f>
        <v>22813.744126732792</v>
      </c>
      <c r="CX2112" s="17">
        <f>CW2551-Таблица1[[#This Row],[Суммарная длина каната]]</f>
        <v>-2425790.9175429549</v>
      </c>
    </row>
    <row r="2113" spans="1:102" x14ac:dyDescent="0.25">
      <c r="A2113" s="21">
        <v>2112</v>
      </c>
      <c r="B2113" s="10">
        <v>54.060816326530599</v>
      </c>
      <c r="C2113" s="10">
        <v>106.98653061224498</v>
      </c>
      <c r="D2113" s="11">
        <v>14241.998628676829</v>
      </c>
      <c r="E2113" s="11">
        <v>16727.602334329662</v>
      </c>
      <c r="F2113" s="11">
        <v>14124.739092005902</v>
      </c>
      <c r="G2113" s="11">
        <v>16804.875881289281</v>
      </c>
      <c r="H2113" s="11">
        <v>14649.998138676829</v>
      </c>
      <c r="I2113" s="11">
        <v>12423.611678025967</v>
      </c>
      <c r="J2113" s="11">
        <v>4303.9906563036966</v>
      </c>
      <c r="K2113" s="11">
        <v>25980.304631349605</v>
      </c>
      <c r="L2113" s="11">
        <v>1092.7938934959598</v>
      </c>
      <c r="M2113" s="11">
        <v>57972.227805026268</v>
      </c>
      <c r="N2113" s="11">
        <v>5863.7421582900515</v>
      </c>
      <c r="O2113" s="11">
        <v>20292.961000681073</v>
      </c>
      <c r="P2113" s="43">
        <v>8492.6591339618481</v>
      </c>
      <c r="Q2113" s="11">
        <v>20568.116020610512</v>
      </c>
      <c r="R2113" s="11">
        <v>13380.529004438376</v>
      </c>
      <c r="S2113" s="11">
        <v>18089.212809654546</v>
      </c>
      <c r="T2113" s="11">
        <v>14656.580864255493</v>
      </c>
      <c r="U2113" s="11">
        <v>17531.534899873936</v>
      </c>
      <c r="V2113" s="11">
        <v>14241.998628676829</v>
      </c>
      <c r="W2113" s="11">
        <v>16727.602334329662</v>
      </c>
      <c r="X2113" s="12">
        <v>0</v>
      </c>
      <c r="Y2113" s="12">
        <v>314.85302068580586</v>
      </c>
      <c r="Z2113" s="12">
        <v>234.04494578398888</v>
      </c>
      <c r="AA2113" s="44">
        <v>232.0401906195587</v>
      </c>
      <c r="AB2113" s="45">
        <v>47.253829333787216</v>
      </c>
      <c r="AC2113" s="12">
        <v>264.60190707281913</v>
      </c>
      <c r="AD2113" s="12">
        <v>12033.734236652166</v>
      </c>
      <c r="AE2113" s="12">
        <v>2643.2772745150505</v>
      </c>
      <c r="AF2113" s="12">
        <v>5480.5321821881525</v>
      </c>
      <c r="AG2113" s="44">
        <v>1128.4755203370605</v>
      </c>
      <c r="AH2113" s="45">
        <v>390.29476040551629</v>
      </c>
      <c r="AI2113" s="12">
        <v>4303.9906572516511</v>
      </c>
      <c r="AJ2113" s="12">
        <v>-50.190166803887863</v>
      </c>
      <c r="AK2113" s="12">
        <v>-5.9750951072165908</v>
      </c>
      <c r="AL2113" s="12">
        <v>26.89203138736854</v>
      </c>
      <c r="AM2113" s="44">
        <v>59.477628445975967</v>
      </c>
      <c r="AN2113" s="45">
        <v>52.84173387083505</v>
      </c>
      <c r="AO2113" s="12">
        <v>89.999999866877545</v>
      </c>
      <c r="AP2113" s="12">
        <v>-2154.1692826623271</v>
      </c>
      <c r="AQ2113" s="12">
        <v>5821.2709241090633</v>
      </c>
      <c r="AR2113" s="12">
        <v>8677.2018893820386</v>
      </c>
      <c r="AS2113" s="44">
        <v>13731.992820907724</v>
      </c>
      <c r="AT2113" s="45">
        <v>14331.417066425096</v>
      </c>
      <c r="AU2113" s="12">
        <v>14649.998628676827</v>
      </c>
      <c r="AV2113" s="12">
        <v>11310.181931627916</v>
      </c>
      <c r="AW2113" s="12">
        <v>20698.744433397518</v>
      </c>
      <c r="AX2113" s="12">
        <v>20931.995082143221</v>
      </c>
      <c r="AY2113" s="44">
        <v>18296.425709139115</v>
      </c>
      <c r="AZ2113" s="45">
        <v>17285.095242796364</v>
      </c>
      <c r="BA2113" s="12">
        <v>16727.602335277621</v>
      </c>
      <c r="BB2113" s="12">
        <v>5550.3273068060953</v>
      </c>
      <c r="BC2113" s="12">
        <v>8450.1878997808599</v>
      </c>
      <c r="BD2113" s="12">
        <v>13565.071759858567</v>
      </c>
      <c r="BE2113" s="44">
        <v>14305.117047786145</v>
      </c>
      <c r="BF2113" s="45">
        <v>14567.162426507226</v>
      </c>
      <c r="BG2113" s="12">
        <v>14649.998638676829</v>
      </c>
      <c r="BH2113" s="12">
        <v>20554.179550690998</v>
      </c>
      <c r="BI2113" s="12">
        <v>20973.899453326962</v>
      </c>
      <c r="BJ2113" s="12">
        <v>18453.091871187255</v>
      </c>
      <c r="BK2113" s="44">
        <v>17324.322000389369</v>
      </c>
      <c r="BL2113" s="45">
        <v>16974.041991407237</v>
      </c>
      <c r="BM2113" s="12">
        <v>12423.611678025969</v>
      </c>
      <c r="BN2113" s="12">
        <v>0</v>
      </c>
      <c r="BO2113" s="12">
        <v>44.215071696671274</v>
      </c>
      <c r="BP2113" s="12">
        <v>32.867126494585129</v>
      </c>
      <c r="BQ2113" s="48">
        <v>32.585597058607419</v>
      </c>
      <c r="BR2113" s="49">
        <v>6.6358945751409166</v>
      </c>
      <c r="BS2113" s="13">
        <v>37.158265996042502</v>
      </c>
      <c r="BT2113" s="12">
        <v>357.77219497372681</v>
      </c>
      <c r="BV2113" s="14">
        <f>Таблица1[[#This Row],[Lкан_леб,мм]]</f>
        <v>57972.227805026268</v>
      </c>
      <c r="BW2113" s="50">
        <f>Таблица1[[#This Row],[угол обхв4]]+Таблица1[[#This Row],[Lдуг 3,мм]]</f>
        <v>12033.734236652166</v>
      </c>
      <c r="BX2113" s="54">
        <f>Таблица1[[#This Row],[угол обхв5]]+Таблица1[[#This Row],[Y5, мм]]</f>
        <v>58287.080825712073</v>
      </c>
      <c r="BY2113" s="14">
        <f>Таблица1[[#This Row],[угол обхв6]]+Таблица1[[#This Row],[Lдуг 4,мм]]</f>
        <v>14677.011511167217</v>
      </c>
      <c r="BZ2113" s="14">
        <f>Таблица1[[#This Row],[Т1]]+Таблица1[[#This Row],[X6, мм]]</f>
        <v>58521.125771496059</v>
      </c>
      <c r="CA2113" s="14">
        <f>Таблица1[[#This Row],[Т2]]+Таблица1[[#This Row],[Lдуг 5,мм]]</f>
        <v>20157.543693355368</v>
      </c>
      <c r="CB2113" s="14">
        <f>Таблица1[[#This Row],[Т3]]+Таблица1[[#This Row],[Y6, мм]]</f>
        <v>58753.165962115621</v>
      </c>
      <c r="CC2113" s="14">
        <f>Таблица1[[#This Row],[Т4]]+Таблица1[[#This Row],[Lдуг 6,мм]]</f>
        <v>21286.019213692431</v>
      </c>
      <c r="CD2113" s="14">
        <f>Таблица1[[#This Row],[Т5]]+Таблица1[[#This Row],[Lдуг 1,мм]]</f>
        <v>58800.419791449407</v>
      </c>
      <c r="CE2113" s="14">
        <f>Таблица1[[#This Row],[Т6]]+Таблица1[[#This Row],[Lпрям1, мм]]</f>
        <v>21676.313974097946</v>
      </c>
      <c r="CF2113" s="15">
        <f>Таблица1[[#This Row],[Т7]]+Таблица1[[#This Row],[Lдуг 2,мм]]</f>
        <v>59065.021698522229</v>
      </c>
      <c r="CG2113" s="14">
        <f>Таблица1[[#This Row],[Т8]]+Таблица1[[#This Row],[Lпрям2, мм]]</f>
        <v>25980.304631349598</v>
      </c>
      <c r="CH2113" s="14">
        <f>Таблица1[[#This Row],[Т9]]-Таблица1[[#This Row],[Т9]]</f>
        <v>0</v>
      </c>
      <c r="CI2113" s="50">
        <f>Таблица1[[#This Row],[Т9]]-Таблица1[[#This Row],[Т8]]</f>
        <v>37388.707724424283</v>
      </c>
      <c r="CJ2113" s="54">
        <f>Таблица1[[#This Row],[Т9]]-Таблица1[[#This Row],[Т7]]</f>
        <v>264.60190707282163</v>
      </c>
      <c r="CK2113" s="14">
        <f>Таблица1[[#This Row],[Т9]]-Таблица1[[#This Row],[Т6]]</f>
        <v>37779.002484829798</v>
      </c>
      <c r="CL2113" s="14">
        <f>Таблица1[[#This Row],[Т9]]-Таблица1[[#This Row],[Т5]]</f>
        <v>311.85573640660732</v>
      </c>
      <c r="CM2113" s="14">
        <f>Таблица1[[#This Row],[Т9]]-Таблица1[[#This Row],[Т4]]</f>
        <v>38907.478005166864</v>
      </c>
      <c r="CN2113" s="14">
        <f>Таблица1[[#This Row],[Т9]]-Таблица1[[#This Row],[Т3]]</f>
        <v>543.89592702616937</v>
      </c>
      <c r="CO2113" s="14">
        <f>Таблица1[[#This Row],[Т9]]-Таблица1[[#This Row],[Т2]]</f>
        <v>44388.010187355016</v>
      </c>
      <c r="CP2113" s="14">
        <f>Таблица1[[#This Row],[Т9]]-Таблица1[[#This Row],[Т1]]</f>
        <v>777.94087281015527</v>
      </c>
      <c r="CQ2113" s="14">
        <f>Таблица1[[#This Row],[Т9]]-Таблица1[[#This Row],[угол обхв6]]</f>
        <v>47031.287461870059</v>
      </c>
      <c r="CR2113" s="14">
        <f>Таблица1[[#This Row],[Т9]]-Таблица1[[#This Row],[угол обхв5]]</f>
        <v>1092.7938934959602</v>
      </c>
      <c r="CS2113" s="14">
        <f>Таблица1[[#This Row],[Т9]]-Таблица1[[#This Row],[угол обхв4]]</f>
        <v>59065.021698522229</v>
      </c>
      <c r="CT2113" s="14">
        <f>Таблица1[[#This Row],[Lкан_прям, мм]]+Таблица1[[#This Row],[Lкан_дуг, мм]]+Таблица1[[#This Row],[Lкан_леб,мм]]</f>
        <v>85045.326329871838</v>
      </c>
      <c r="CU2113" s="16">
        <f>Таблица1[[#This Row],[Lкан_леб,мм]]</f>
        <v>57972.227805026268</v>
      </c>
      <c r="CV2113" s="14">
        <f>2534431-(Таблица1[[#This Row],[Т23]]+Таблица1[[#This Row],[угол обхв3]])</f>
        <v>2449027.9014751543</v>
      </c>
      <c r="CW2113" s="50">
        <f>SUM(X2113:AC2113,AD2113:AI2113)-Таблица1[[#This Row],[lподв_min, мм]]</f>
        <v>22769.107868541862</v>
      </c>
      <c r="CX2113" s="17">
        <f>CW2552-Таблица1[[#This Row],[Суммарная длина каната]]</f>
        <v>-2425831.4799723173</v>
      </c>
    </row>
    <row r="2114" spans="1:102" x14ac:dyDescent="0.25">
      <c r="A2114" s="21">
        <v>2113</v>
      </c>
      <c r="B2114" s="10">
        <v>54.060816326530599</v>
      </c>
      <c r="C2114" s="10">
        <v>109.67061224489804</v>
      </c>
      <c r="D2114" s="11">
        <v>14358.636378746703</v>
      </c>
      <c r="E2114" s="11">
        <v>17089.636078896037</v>
      </c>
      <c r="F2114" s="11">
        <v>14237.886847236377</v>
      </c>
      <c r="G2114" s="11">
        <v>17161.333712330044</v>
      </c>
      <c r="H2114" s="11">
        <v>14766.635888746705</v>
      </c>
      <c r="I2114" s="11">
        <v>12739.976314768048</v>
      </c>
      <c r="J2114" s="11">
        <v>4349.6597641279905</v>
      </c>
      <c r="K2114" s="11">
        <v>25980.304631339648</v>
      </c>
      <c r="L2114" s="11">
        <v>1092.7938935059126</v>
      </c>
      <c r="M2114" s="11">
        <v>57972.227805026268</v>
      </c>
      <c r="N2114" s="11">
        <v>5863.7421582900515</v>
      </c>
      <c r="O2114" s="11">
        <v>20292.961000681073</v>
      </c>
      <c r="P2114" s="43">
        <v>8435.757202731289</v>
      </c>
      <c r="Q2114" s="11">
        <v>20656.701016113042</v>
      </c>
      <c r="R2114" s="11">
        <v>13434.349091430369</v>
      </c>
      <c r="S2114" s="11">
        <v>18409.411063696632</v>
      </c>
      <c r="T2114" s="11">
        <v>14735.116484710354</v>
      </c>
      <c r="U2114" s="11">
        <v>17912.10111147408</v>
      </c>
      <c r="V2114" s="11">
        <v>14358.636378746703</v>
      </c>
      <c r="W2114" s="11">
        <v>17089.636078896037</v>
      </c>
      <c r="X2114" s="12">
        <v>0</v>
      </c>
      <c r="Y2114" s="12">
        <v>300.08120026988797</v>
      </c>
      <c r="Z2114" s="12">
        <v>229.70357295200918</v>
      </c>
      <c r="AA2114" s="44">
        <v>232.0401906195587</v>
      </c>
      <c r="AB2114" s="45">
        <v>47.253829333787216</v>
      </c>
      <c r="AC2114" s="12">
        <v>283.71510033066949</v>
      </c>
      <c r="AD2114" s="12">
        <v>12033.734236652166</v>
      </c>
      <c r="AE2114" s="12">
        <v>2597.6081666907562</v>
      </c>
      <c r="AF2114" s="12">
        <v>5480.5321821881489</v>
      </c>
      <c r="AG2114" s="44">
        <v>1128.4755203370642</v>
      </c>
      <c r="AH2114" s="45">
        <v>390.29476040551623</v>
      </c>
      <c r="AI2114" s="12">
        <v>4349.6597650659933</v>
      </c>
      <c r="AJ2114" s="12">
        <v>-50.190166803887863</v>
      </c>
      <c r="AK2114" s="12">
        <v>-8.0495141404452095</v>
      </c>
      <c r="AL2114" s="12">
        <v>24.207949754715429</v>
      </c>
      <c r="AM2114" s="44">
        <v>56.793546813322848</v>
      </c>
      <c r="AN2114" s="45">
        <v>50.157652238181932</v>
      </c>
      <c r="AO2114" s="12">
        <v>89.999999868275239</v>
      </c>
      <c r="AP2114" s="12">
        <v>-2154.1692826623271</v>
      </c>
      <c r="AQ2114" s="12">
        <v>5806.6103983120602</v>
      </c>
      <c r="AR2114" s="12">
        <v>8603.0574338230472</v>
      </c>
      <c r="AS2114" s="44">
        <v>13775.723767105725</v>
      </c>
      <c r="AT2114" s="45">
        <v>14421.849921613812</v>
      </c>
      <c r="AU2114" s="12">
        <v>14766.636378746703</v>
      </c>
      <c r="AV2114" s="12">
        <v>11310.181931627916</v>
      </c>
      <c r="AW2114" s="12">
        <v>20696.941151185794</v>
      </c>
      <c r="AX2114" s="12">
        <v>21028.822814287571</v>
      </c>
      <c r="AY2114" s="44">
        <v>18632.855309108203</v>
      </c>
      <c r="AZ2114" s="45">
        <v>17650.704744923813</v>
      </c>
      <c r="BA2114" s="12">
        <v>17089.636079834043</v>
      </c>
      <c r="BB2114" s="12">
        <v>5550.3273068060953</v>
      </c>
      <c r="BC2114" s="12">
        <v>8378.6254427532986</v>
      </c>
      <c r="BD2114" s="12">
        <v>13601.649322522127</v>
      </c>
      <c r="BE2114" s="44">
        <v>14393.741809034997</v>
      </c>
      <c r="BF2114" s="45">
        <v>14671.902941843244</v>
      </c>
      <c r="BG2114" s="12">
        <v>14766.636388746705</v>
      </c>
      <c r="BH2114" s="12">
        <v>20554.179550690998</v>
      </c>
      <c r="BI2114" s="12">
        <v>21060.681166617764</v>
      </c>
      <c r="BJ2114" s="12">
        <v>18781.532861871165</v>
      </c>
      <c r="BK2114" s="44">
        <v>17688.656866062509</v>
      </c>
      <c r="BL2114" s="45">
        <v>17351.032445446304</v>
      </c>
      <c r="BM2114" s="12">
        <v>12739.97631476805</v>
      </c>
      <c r="BN2114" s="12">
        <v>0</v>
      </c>
      <c r="BO2114" s="12">
        <v>42.140652663442651</v>
      </c>
      <c r="BP2114" s="12">
        <v>32.257463895160633</v>
      </c>
      <c r="BQ2114" s="48">
        <v>32.585597058607419</v>
      </c>
      <c r="BR2114" s="49">
        <v>6.6358945751409166</v>
      </c>
      <c r="BS2114" s="13">
        <v>39.842347630093307</v>
      </c>
      <c r="BT2114" s="12">
        <v>357.77219497372681</v>
      </c>
      <c r="BV2114" s="14">
        <f>Таблица1[[#This Row],[Lкан_леб,мм]]</f>
        <v>57972.227805026268</v>
      </c>
      <c r="BW2114" s="50">
        <f>Таблица1[[#This Row],[угол обхв4]]+Таблица1[[#This Row],[Lдуг 3,мм]]</f>
        <v>12033.734236652166</v>
      </c>
      <c r="BX2114" s="54">
        <f>Таблица1[[#This Row],[угол обхв5]]+Таблица1[[#This Row],[Y5, мм]]</f>
        <v>58272.309005296156</v>
      </c>
      <c r="BY2114" s="14">
        <f>Таблица1[[#This Row],[угол обхв6]]+Таблица1[[#This Row],[Lдуг 4,мм]]</f>
        <v>14631.342403342922</v>
      </c>
      <c r="BZ2114" s="14">
        <f>Таблица1[[#This Row],[Т1]]+Таблица1[[#This Row],[X6, мм]]</f>
        <v>58502.012578248163</v>
      </c>
      <c r="CA2114" s="14">
        <f>Таблица1[[#This Row],[Т2]]+Таблица1[[#This Row],[Lдуг 5,мм]]</f>
        <v>20111.87458553107</v>
      </c>
      <c r="CB2114" s="14">
        <f>Таблица1[[#This Row],[Т3]]+Таблица1[[#This Row],[Y6, мм]]</f>
        <v>58734.052768867725</v>
      </c>
      <c r="CC2114" s="14">
        <f>Таблица1[[#This Row],[Т4]]+Таблица1[[#This Row],[Lдуг 6,мм]]</f>
        <v>21240.350105868136</v>
      </c>
      <c r="CD2114" s="14">
        <f>Таблица1[[#This Row],[Т5]]+Таблица1[[#This Row],[Lдуг 1,мм]]</f>
        <v>58781.30659820151</v>
      </c>
      <c r="CE2114" s="14">
        <f>Таблица1[[#This Row],[Т6]]+Таблица1[[#This Row],[Lпрям1, мм]]</f>
        <v>21630.644866273651</v>
      </c>
      <c r="CF2114" s="15">
        <f>Таблица1[[#This Row],[Т7]]+Таблица1[[#This Row],[Lдуг 2,мм]]</f>
        <v>59065.021698532182</v>
      </c>
      <c r="CG2114" s="14">
        <f>Таблица1[[#This Row],[Т8]]+Таблица1[[#This Row],[Lпрям2, мм]]</f>
        <v>25980.304631339644</v>
      </c>
      <c r="CH2114" s="14">
        <f>Таблица1[[#This Row],[Т9]]-Таблица1[[#This Row],[Т9]]</f>
        <v>0</v>
      </c>
      <c r="CI2114" s="50">
        <f>Таблица1[[#This Row],[Т9]]-Таблица1[[#This Row],[Т8]]</f>
        <v>37434.376832258531</v>
      </c>
      <c r="CJ2114" s="54">
        <f>Таблица1[[#This Row],[Т9]]-Таблица1[[#This Row],[Т7]]</f>
        <v>283.7151003306717</v>
      </c>
      <c r="CK2114" s="14">
        <f>Таблица1[[#This Row],[Т9]]-Таблица1[[#This Row],[Т6]]</f>
        <v>37824.671592664046</v>
      </c>
      <c r="CL2114" s="14">
        <f>Таблица1[[#This Row],[Т9]]-Таблица1[[#This Row],[Т5]]</f>
        <v>330.96892966445739</v>
      </c>
      <c r="CM2114" s="14">
        <f>Таблица1[[#This Row],[Т9]]-Таблица1[[#This Row],[Т4]]</f>
        <v>38953.147113001112</v>
      </c>
      <c r="CN2114" s="14">
        <f>Таблица1[[#This Row],[Т9]]-Таблица1[[#This Row],[Т3]]</f>
        <v>563.00912028401945</v>
      </c>
      <c r="CO2114" s="14">
        <f>Таблица1[[#This Row],[Т9]]-Таблица1[[#This Row],[Т2]]</f>
        <v>44433.679295189257</v>
      </c>
      <c r="CP2114" s="14">
        <f>Таблица1[[#This Row],[Т9]]-Таблица1[[#This Row],[Т1]]</f>
        <v>792.7126932360261</v>
      </c>
      <c r="CQ2114" s="14">
        <f>Таблица1[[#This Row],[Т9]]-Таблица1[[#This Row],[угол обхв6]]</f>
        <v>47031.287461880012</v>
      </c>
      <c r="CR2114" s="14">
        <f>Таблица1[[#This Row],[Т9]]-Таблица1[[#This Row],[угол обхв5]]</f>
        <v>1092.7938935059137</v>
      </c>
      <c r="CS2114" s="14">
        <f>Таблица1[[#This Row],[Т9]]-Таблица1[[#This Row],[угол обхв4]]</f>
        <v>59065.021698532182</v>
      </c>
      <c r="CT2114" s="14">
        <f>Таблица1[[#This Row],[Lкан_прям, мм]]+Таблица1[[#This Row],[Lкан_дуг, мм]]+Таблица1[[#This Row],[Lкан_леб,мм]]</f>
        <v>85045.326329871838</v>
      </c>
      <c r="CU2114" s="16">
        <f>Таблица1[[#This Row],[Lкан_леб,мм]]</f>
        <v>57972.227805026268</v>
      </c>
      <c r="CV2114" s="14">
        <f>2534431-(Таблица1[[#This Row],[Т23]]+Таблица1[[#This Row],[угол обхв3]])</f>
        <v>2449027.9014751543</v>
      </c>
      <c r="CW2114" s="50">
        <f>SUM(X2114:AC2114,AD2114:AI2114)-Таблица1[[#This Row],[lподв_min, мм]]</f>
        <v>22723.438760717567</v>
      </c>
      <c r="CX2114" s="17">
        <f>CW2553-Таблица1[[#This Row],[Суммарная длина каната]]</f>
        <v>-2425873.7022510744</v>
      </c>
    </row>
    <row r="2115" spans="1:102" x14ac:dyDescent="0.25">
      <c r="A2115" s="21">
        <v>2114</v>
      </c>
      <c r="B2115" s="10">
        <v>54.060816326530599</v>
      </c>
      <c r="C2115" s="10">
        <v>110.29000000000343</v>
      </c>
      <c r="D2115" s="11">
        <v>14383.13494355074</v>
      </c>
      <c r="E2115" s="11">
        <v>17173.928618902723</v>
      </c>
      <c r="F2115" s="11">
        <v>14261.61740577361</v>
      </c>
      <c r="G2115" s="11">
        <v>17244.31674299041</v>
      </c>
      <c r="H2115" s="11">
        <v>14791.134453550741</v>
      </c>
      <c r="I2115" s="11">
        <v>12813.588382749225</v>
      </c>
      <c r="J2115" s="11">
        <v>4360.3402361534954</v>
      </c>
      <c r="K2115" s="11">
        <v>25980.304631337374</v>
      </c>
      <c r="L2115" s="11">
        <v>1092.7938935082032</v>
      </c>
      <c r="M2115" s="11">
        <v>57972.227805026268</v>
      </c>
      <c r="N2115" s="11">
        <v>5863.7421582900515</v>
      </c>
      <c r="O2115" s="11">
        <v>20292.961000681073</v>
      </c>
      <c r="P2115" s="43">
        <v>8422.0413596023427</v>
      </c>
      <c r="Q2115" s="11">
        <v>20676.757944377954</v>
      </c>
      <c r="R2115" s="11">
        <v>13444.634704457485</v>
      </c>
      <c r="S2115" s="11">
        <v>18483.634807794682</v>
      </c>
      <c r="T2115" s="11">
        <v>14750.702084926132</v>
      </c>
      <c r="U2115" s="11">
        <v>18000.415398337896</v>
      </c>
      <c r="V2115" s="11">
        <v>14383.13494355074</v>
      </c>
      <c r="W2115" s="11">
        <v>17173.928618902723</v>
      </c>
      <c r="X2115" s="12">
        <v>0</v>
      </c>
      <c r="Y2115" s="12">
        <v>296.6461154164931</v>
      </c>
      <c r="Z2115" s="12">
        <v>228.728032690769</v>
      </c>
      <c r="AA2115" s="44">
        <v>232.0401906195585</v>
      </c>
      <c r="AB2115" s="45">
        <v>47.253829333783635</v>
      </c>
      <c r="AC2115" s="12">
        <v>288.12572544759877</v>
      </c>
      <c r="AD2115" s="12">
        <v>12033.734236652166</v>
      </c>
      <c r="AE2115" s="12">
        <v>2586.9276946652722</v>
      </c>
      <c r="AF2115" s="12">
        <v>5480.5321821881498</v>
      </c>
      <c r="AG2115" s="44">
        <v>1128.4755203370612</v>
      </c>
      <c r="AH2115" s="45">
        <v>390.29476040552379</v>
      </c>
      <c r="AI2115" s="12">
        <v>4360.3402370892009</v>
      </c>
      <c r="AJ2115" s="12">
        <v>-50.190166803887863</v>
      </c>
      <c r="AK2115" s="12">
        <v>-8.5319059648786517</v>
      </c>
      <c r="AL2115" s="12">
        <v>23.58856199961004</v>
      </c>
      <c r="AM2115" s="44">
        <v>56.174159058217441</v>
      </c>
      <c r="AN2115" s="45">
        <v>49.538264483077022</v>
      </c>
      <c r="AO2115" s="12">
        <v>89.999999868597882</v>
      </c>
      <c r="AP2115" s="12">
        <v>-2154.1692826623271</v>
      </c>
      <c r="AQ2115" s="12">
        <v>5803.211222944914</v>
      </c>
      <c r="AR2115" s="12">
        <v>8585.3091244800089</v>
      </c>
      <c r="AS2115" s="44">
        <v>13783.573968439288</v>
      </c>
      <c r="AT2115" s="45">
        <v>14440.279559065895</v>
      </c>
      <c r="AU2115" s="12">
        <v>14791.134943550738</v>
      </c>
      <c r="AV2115" s="12">
        <v>11310.181931627916</v>
      </c>
      <c r="AW2115" s="12">
        <v>20696.445827987183</v>
      </c>
      <c r="AX2115" s="12">
        <v>21050.666538758785</v>
      </c>
      <c r="AY2115" s="44">
        <v>18710.756306846346</v>
      </c>
      <c r="AZ2115" s="45">
        <v>17735.647848516262</v>
      </c>
      <c r="BA2115" s="12">
        <v>17173.928619838429</v>
      </c>
      <c r="BB2115" s="12">
        <v>5550.3273068060953</v>
      </c>
      <c r="BC2115" s="12">
        <v>8361.510424257207</v>
      </c>
      <c r="BD2115" s="12">
        <v>13607.902469335151</v>
      </c>
      <c r="BE2115" s="44">
        <v>14411.762820944328</v>
      </c>
      <c r="BF2115" s="45">
        <v>14693.557469410976</v>
      </c>
      <c r="BG2115" s="12">
        <v>14791.134953550742</v>
      </c>
      <c r="BH2115" s="12">
        <v>20554.179550690998</v>
      </c>
      <c r="BI2115" s="12">
        <v>21080.242771684065</v>
      </c>
      <c r="BJ2115" s="12">
        <v>18857.543402175514</v>
      </c>
      <c r="BK2115" s="44">
        <v>17773.293899286233</v>
      </c>
      <c r="BL2115" s="45">
        <v>17438.696168724357</v>
      </c>
      <c r="BM2115" s="12">
        <v>12813.588382749227</v>
      </c>
      <c r="BN2115" s="12">
        <v>0</v>
      </c>
      <c r="BO2115" s="12">
        <v>41.658260839009209</v>
      </c>
      <c r="BP2115" s="12">
        <v>32.120467964488689</v>
      </c>
      <c r="BQ2115" s="48">
        <v>32.585597058607398</v>
      </c>
      <c r="BR2115" s="49">
        <v>6.6358945751404139</v>
      </c>
      <c r="BS2115" s="13">
        <v>40.461735385520868</v>
      </c>
      <c r="BT2115" s="12">
        <v>357.77219497372681</v>
      </c>
      <c r="BV2115" s="14">
        <f>Таблица1[[#This Row],[Lкан_леб,мм]]</f>
        <v>57972.227805026268</v>
      </c>
      <c r="BW2115" s="50">
        <f>Таблица1[[#This Row],[угол обхв4]]+Таблица1[[#This Row],[Lдуг 3,мм]]</f>
        <v>12033.734236652166</v>
      </c>
      <c r="BX2115" s="54">
        <f>Таблица1[[#This Row],[угол обхв5]]+Таблица1[[#This Row],[Y5, мм]]</f>
        <v>58268.873920442762</v>
      </c>
      <c r="BY2115" s="14">
        <f>Таблица1[[#This Row],[угол обхв6]]+Таблица1[[#This Row],[Lдуг 4,мм]]</f>
        <v>14620.661931317438</v>
      </c>
      <c r="BZ2115" s="14">
        <f>Таблица1[[#This Row],[Т1]]+Таблица1[[#This Row],[X6, мм]]</f>
        <v>58497.601953133533</v>
      </c>
      <c r="CA2115" s="14">
        <f>Таблица1[[#This Row],[Т2]]+Таблица1[[#This Row],[Lдуг 5,мм]]</f>
        <v>20101.194113505589</v>
      </c>
      <c r="CB2115" s="14">
        <f>Таблица1[[#This Row],[Т3]]+Таблица1[[#This Row],[Y6, мм]]</f>
        <v>58729.642143753095</v>
      </c>
      <c r="CC2115" s="14">
        <f>Таблица1[[#This Row],[Т4]]+Таблица1[[#This Row],[Lдуг 6,мм]]</f>
        <v>21229.669633842652</v>
      </c>
      <c r="CD2115" s="14">
        <f>Таблица1[[#This Row],[Т5]]+Таблица1[[#This Row],[Lдуг 1,мм]]</f>
        <v>58776.895973086881</v>
      </c>
      <c r="CE2115" s="14">
        <f>Таблица1[[#This Row],[Т6]]+Таблица1[[#This Row],[Lпрям1, мм]]</f>
        <v>21619.964394248174</v>
      </c>
      <c r="CF2115" s="15">
        <f>Таблица1[[#This Row],[Т7]]+Таблица1[[#This Row],[Lдуг 2,мм]]</f>
        <v>59065.021698534481</v>
      </c>
      <c r="CG2115" s="14">
        <f>Таблица1[[#This Row],[Т8]]+Таблица1[[#This Row],[Lпрям2, мм]]</f>
        <v>25980.304631337374</v>
      </c>
      <c r="CH2115" s="14">
        <f>Таблица1[[#This Row],[Т9]]-Таблица1[[#This Row],[Т9]]</f>
        <v>0</v>
      </c>
      <c r="CI2115" s="50">
        <f>Таблица1[[#This Row],[Т9]]-Таблица1[[#This Row],[Т8]]</f>
        <v>37445.057304286311</v>
      </c>
      <c r="CJ2115" s="54">
        <f>Таблица1[[#This Row],[Т9]]-Таблица1[[#This Row],[Т7]]</f>
        <v>288.12572544760042</v>
      </c>
      <c r="CK2115" s="14">
        <f>Таблица1[[#This Row],[Т9]]-Таблица1[[#This Row],[Т6]]</f>
        <v>37835.352064691833</v>
      </c>
      <c r="CL2115" s="14">
        <f>Таблица1[[#This Row],[Т9]]-Таблица1[[#This Row],[Т5]]</f>
        <v>335.3795547813861</v>
      </c>
      <c r="CM2115" s="14">
        <f>Таблица1[[#This Row],[Т9]]-Таблица1[[#This Row],[Т4]]</f>
        <v>38963.827585028892</v>
      </c>
      <c r="CN2115" s="14">
        <f>Таблица1[[#This Row],[Т9]]-Таблица1[[#This Row],[Т3]]</f>
        <v>567.41974540094816</v>
      </c>
      <c r="CO2115" s="14">
        <f>Таблица1[[#This Row],[Т9]]-Таблица1[[#This Row],[Т2]]</f>
        <v>44444.359767217044</v>
      </c>
      <c r="CP2115" s="14">
        <f>Таблица1[[#This Row],[Т9]]-Таблица1[[#This Row],[Т1]]</f>
        <v>796.14777809171937</v>
      </c>
      <c r="CQ2115" s="14">
        <f>Таблица1[[#This Row],[Т9]]-Таблица1[[#This Row],[угол обхв6]]</f>
        <v>47031.287461882312</v>
      </c>
      <c r="CR2115" s="14">
        <f>Таблица1[[#This Row],[Т9]]-Таблица1[[#This Row],[угол обхв5]]</f>
        <v>1092.7938935082129</v>
      </c>
      <c r="CS2115" s="14">
        <f>Таблица1[[#This Row],[Т9]]-Таблица1[[#This Row],[угол обхв4]]</f>
        <v>59065.021698534481</v>
      </c>
      <c r="CT2115" s="14">
        <f>Таблица1[[#This Row],[Lкан_прям, мм]]+Таблица1[[#This Row],[Lкан_дуг, мм]]+Таблица1[[#This Row],[Lкан_леб,мм]]</f>
        <v>85045.326329871838</v>
      </c>
      <c r="CU2115" s="16">
        <f>Таблица1[[#This Row],[Lкан_леб,мм]]</f>
        <v>57972.227805026268</v>
      </c>
      <c r="CV2115" s="14">
        <f>2534431-(Таблица1[[#This Row],[Т23]]+Таблица1[[#This Row],[угол обхв3]])</f>
        <v>2449027.9014751543</v>
      </c>
      <c r="CW2115" s="50">
        <f>SUM(X2115:AC2115,AD2115:AI2115)-Таблица1[[#This Row],[lподв_min, мм]]</f>
        <v>22712.758288692079</v>
      </c>
      <c r="CX2115" s="17">
        <f>CW2554-Таблица1[[#This Row],[Суммарная длина каната]]</f>
        <v>-2425917.5814833217</v>
      </c>
    </row>
    <row r="2116" spans="1:102" x14ac:dyDescent="0.25">
      <c r="A2116" s="21">
        <v>2115</v>
      </c>
      <c r="B2116" s="10">
        <v>54.060816326530599</v>
      </c>
      <c r="C2116" s="10">
        <v>112.3546938775511</v>
      </c>
      <c r="D2116" s="11">
        <v>14458.192515664668</v>
      </c>
      <c r="E2116" s="11">
        <v>17456.734665856111</v>
      </c>
      <c r="F2116" s="11">
        <v>14334.217932165695</v>
      </c>
      <c r="G2116" s="11">
        <v>17522.699070244053</v>
      </c>
      <c r="H2116" s="11">
        <v>14866.192025664668</v>
      </c>
      <c r="I2116" s="11">
        <v>13060.420406738129</v>
      </c>
      <c r="J2116" s="11">
        <v>4396.3142591179803</v>
      </c>
      <c r="K2116" s="11">
        <v>25980.304631329702</v>
      </c>
      <c r="L2116" s="11">
        <v>1092.7938935158679</v>
      </c>
      <c r="M2116" s="11">
        <v>57972.227805026268</v>
      </c>
      <c r="N2116" s="11">
        <v>5863.7421582900515</v>
      </c>
      <c r="O2116" s="11">
        <v>20292.961000681073</v>
      </c>
      <c r="P2116" s="43">
        <v>8374.7693567496171</v>
      </c>
      <c r="Q2116" s="11">
        <v>20742.524170613837</v>
      </c>
      <c r="R2116" s="11">
        <v>13473.115592259475</v>
      </c>
      <c r="S2116" s="11">
        <v>18731.778372940131</v>
      </c>
      <c r="T2116" s="11">
        <v>14795.744437358866</v>
      </c>
      <c r="U2116" s="11">
        <v>18295.927552003599</v>
      </c>
      <c r="V2116" s="11">
        <v>14458.192515664668</v>
      </c>
      <c r="W2116" s="11">
        <v>17456.734665856111</v>
      </c>
      <c r="X2116" s="12">
        <v>0</v>
      </c>
      <c r="Y2116" s="12">
        <v>285.12062067676288</v>
      </c>
      <c r="Z2116" s="12">
        <v>225.5509592972372</v>
      </c>
      <c r="AA2116" s="44">
        <v>232.04019061955955</v>
      </c>
      <c r="AB2116" s="45">
        <v>47.253829333787579</v>
      </c>
      <c r="AC2116" s="12">
        <v>302.82829358852052</v>
      </c>
      <c r="AD2116" s="12">
        <v>12033.734236652166</v>
      </c>
      <c r="AE2116" s="12">
        <v>2550.9536717007791</v>
      </c>
      <c r="AF2116" s="12">
        <v>5480.5321821881498</v>
      </c>
      <c r="AG2116" s="44">
        <v>1128.4755203370603</v>
      </c>
      <c r="AH2116" s="45">
        <v>390.29476040551708</v>
      </c>
      <c r="AI2116" s="12">
        <v>4396.3142600460296</v>
      </c>
      <c r="AJ2116" s="12">
        <v>-50.190166803887863</v>
      </c>
      <c r="AK2116" s="12">
        <v>-10.150440782003082</v>
      </c>
      <c r="AL2116" s="12">
        <v>21.523868122062378</v>
      </c>
      <c r="AM2116" s="44">
        <v>54.109465180669922</v>
      </c>
      <c r="AN2116" s="45">
        <v>47.473570605528955</v>
      </c>
      <c r="AO2116" s="12">
        <v>89.999999869673161</v>
      </c>
      <c r="AP2116" s="12">
        <v>-2154.1692826623271</v>
      </c>
      <c r="AQ2116" s="12">
        <v>5791.8389421056991</v>
      </c>
      <c r="AR2116" s="12">
        <v>8524.4599813420864</v>
      </c>
      <c r="AS2116" s="44">
        <v>13803.652099143661</v>
      </c>
      <c r="AT2116" s="45">
        <v>14495.062463516184</v>
      </c>
      <c r="AU2116" s="12">
        <v>14866.192515664668</v>
      </c>
      <c r="AV2116" s="12">
        <v>11310.181931627916</v>
      </c>
      <c r="AW2116" s="12">
        <v>20694.575153198566</v>
      </c>
      <c r="AX2116" s="12">
        <v>21122.072213566393</v>
      </c>
      <c r="AY2116" s="44">
        <v>18970.963693595058</v>
      </c>
      <c r="AZ2116" s="45">
        <v>18020.148019394546</v>
      </c>
      <c r="BA2116" s="12">
        <v>17456.734666784159</v>
      </c>
      <c r="BB2116" s="12">
        <v>5550.3273068060953</v>
      </c>
      <c r="BC2116" s="12">
        <v>8302.8661405652638</v>
      </c>
      <c r="BD2116" s="12">
        <v>13622.806216851945</v>
      </c>
      <c r="BE2116" s="44">
        <v>14465.20793047468</v>
      </c>
      <c r="BF2116" s="45">
        <v>14758.874489507351</v>
      </c>
      <c r="BG2116" s="12">
        <v>14866.192525664668</v>
      </c>
      <c r="BH2116" s="12">
        <v>20554.179550690998</v>
      </c>
      <c r="BI2116" s="12">
        <v>21144.138323131334</v>
      </c>
      <c r="BJ2116" s="12">
        <v>19111.326415892687</v>
      </c>
      <c r="BK2116" s="44">
        <v>18056.742231348671</v>
      </c>
      <c r="BL2116" s="45">
        <v>17732.514198465164</v>
      </c>
      <c r="BM2116" s="12">
        <v>13060.420406738131</v>
      </c>
      <c r="BN2116" s="12">
        <v>0</v>
      </c>
      <c r="BO2116" s="12">
        <v>40.039726021884782</v>
      </c>
      <c r="BP2116" s="12">
        <v>31.674308904065462</v>
      </c>
      <c r="BQ2116" s="48">
        <v>32.58559705860754</v>
      </c>
      <c r="BR2116" s="49">
        <v>6.6358945751409673</v>
      </c>
      <c r="BS2116" s="13">
        <v>42.526429264144205</v>
      </c>
      <c r="BT2116" s="12">
        <v>357.77219497372681</v>
      </c>
      <c r="BV2116" s="14">
        <f>Таблица1[[#This Row],[Lкан_леб,мм]]</f>
        <v>57972.227805026268</v>
      </c>
      <c r="BW2116" s="50">
        <f>Таблица1[[#This Row],[угол обхв4]]+Таблица1[[#This Row],[Lдуг 3,мм]]</f>
        <v>12033.734236652166</v>
      </c>
      <c r="BX2116" s="54">
        <f>Таблица1[[#This Row],[угол обхв5]]+Таблица1[[#This Row],[Y5, мм]]</f>
        <v>58257.348425703029</v>
      </c>
      <c r="BY2116" s="14">
        <f>Таблица1[[#This Row],[угол обхв6]]+Таблица1[[#This Row],[Lдуг 4,мм]]</f>
        <v>14584.687908352946</v>
      </c>
      <c r="BZ2116" s="14">
        <f>Таблица1[[#This Row],[Т1]]+Таблица1[[#This Row],[X6, мм]]</f>
        <v>58482.899385000266</v>
      </c>
      <c r="CA2116" s="14">
        <f>Таблица1[[#This Row],[Т2]]+Таблица1[[#This Row],[Lдуг 5,мм]]</f>
        <v>20065.220090541094</v>
      </c>
      <c r="CB2116" s="14">
        <f>Таблица1[[#This Row],[Т3]]+Таблица1[[#This Row],[Y6, мм]]</f>
        <v>58714.939575619828</v>
      </c>
      <c r="CC2116" s="14">
        <f>Таблица1[[#This Row],[Т4]]+Таблица1[[#This Row],[Lдуг 6,мм]]</f>
        <v>21193.695610878152</v>
      </c>
      <c r="CD2116" s="14">
        <f>Таблица1[[#This Row],[Т5]]+Таблица1[[#This Row],[Lдуг 1,мм]]</f>
        <v>58762.193404953614</v>
      </c>
      <c r="CE2116" s="14">
        <f>Таблица1[[#This Row],[Т6]]+Таблица1[[#This Row],[Lпрям1, мм]]</f>
        <v>21583.990371283668</v>
      </c>
      <c r="CF2116" s="15">
        <f>Таблица1[[#This Row],[Т7]]+Таблица1[[#This Row],[Lдуг 2,мм]]</f>
        <v>59065.021698542136</v>
      </c>
      <c r="CG2116" s="14">
        <f>Таблица1[[#This Row],[Т8]]+Таблица1[[#This Row],[Lпрям2, мм]]</f>
        <v>25980.304631329698</v>
      </c>
      <c r="CH2116" s="14">
        <f>Таблица1[[#This Row],[Т9]]-Таблица1[[#This Row],[Т9]]</f>
        <v>0</v>
      </c>
      <c r="CI2116" s="50">
        <f>Таблица1[[#This Row],[Т9]]-Таблица1[[#This Row],[Т8]]</f>
        <v>37481.031327258468</v>
      </c>
      <c r="CJ2116" s="54">
        <f>Таблица1[[#This Row],[Т9]]-Таблица1[[#This Row],[Т7]]</f>
        <v>302.82829358852177</v>
      </c>
      <c r="CK2116" s="14">
        <f>Таблица1[[#This Row],[Т9]]-Таблица1[[#This Row],[Т6]]</f>
        <v>37871.326087663983</v>
      </c>
      <c r="CL2116" s="14">
        <f>Таблица1[[#This Row],[Т9]]-Таблица1[[#This Row],[Т5]]</f>
        <v>350.08212292230746</v>
      </c>
      <c r="CM2116" s="14">
        <f>Таблица1[[#This Row],[Т9]]-Таблица1[[#This Row],[Т4]]</f>
        <v>38999.801608001042</v>
      </c>
      <c r="CN2116" s="14">
        <f>Таблица1[[#This Row],[Т9]]-Таблица1[[#This Row],[Т3]]</f>
        <v>582.12231354186952</v>
      </c>
      <c r="CO2116" s="14">
        <f>Таблица1[[#This Row],[Т9]]-Таблица1[[#This Row],[Т2]]</f>
        <v>44480.333790189194</v>
      </c>
      <c r="CP2116" s="14">
        <f>Таблица1[[#This Row],[Т9]]-Таблица1[[#This Row],[Т1]]</f>
        <v>807.67327283910709</v>
      </c>
      <c r="CQ2116" s="14">
        <f>Таблица1[[#This Row],[Т9]]-Таблица1[[#This Row],[угол обхв6]]</f>
        <v>47031.287461889966</v>
      </c>
      <c r="CR2116" s="14">
        <f>Таблица1[[#This Row],[Т9]]-Таблица1[[#This Row],[угол обхв5]]</f>
        <v>1092.7938935158672</v>
      </c>
      <c r="CS2116" s="14">
        <f>Таблица1[[#This Row],[Т9]]-Таблица1[[#This Row],[угол обхв4]]</f>
        <v>59065.021698542136</v>
      </c>
      <c r="CT2116" s="14">
        <f>Таблица1[[#This Row],[Lкан_прям, мм]]+Таблица1[[#This Row],[Lкан_дуг, мм]]+Таблица1[[#This Row],[Lкан_леб,мм]]</f>
        <v>85045.326329871838</v>
      </c>
      <c r="CU2116" s="16">
        <f>Таблица1[[#This Row],[Lкан_леб,мм]]</f>
        <v>57972.227805026268</v>
      </c>
      <c r="CV2116" s="14">
        <f>2534431-(Таблица1[[#This Row],[Т23]]+Таблица1[[#This Row],[угол обхв3]])</f>
        <v>2449027.9014751543</v>
      </c>
      <c r="CW2116" s="50">
        <f>SUM(X2116:AC2116,AD2116:AI2116)-Таблица1[[#This Row],[lподв_min, мм]]</f>
        <v>22676.784265727583</v>
      </c>
      <c r="CX2116" s="17">
        <f>CW2555-Таблица1[[#This Row],[Суммарная длина каната]]</f>
        <v>-2425963.1135666268</v>
      </c>
    </row>
    <row r="2117" spans="1:102" x14ac:dyDescent="0.25">
      <c r="A2117" s="21">
        <v>2116</v>
      </c>
      <c r="B2117" s="10">
        <v>54.060816326530599</v>
      </c>
      <c r="C2117" s="10">
        <v>114.46082839365614</v>
      </c>
      <c r="D2117" s="11">
        <v>14524.208050184598</v>
      </c>
      <c r="E2117" s="11">
        <v>17747.811345761951</v>
      </c>
      <c r="F2117" s="11">
        <v>14397.892977586691</v>
      </c>
      <c r="G2117" s="11">
        <v>17809.175035632965</v>
      </c>
      <c r="H2117" s="11">
        <v>14932.207560184599</v>
      </c>
      <c r="I2117" s="11">
        <v>13314.230968202281</v>
      </c>
      <c r="J2117" s="11">
        <v>4433.5803775596714</v>
      </c>
      <c r="K2117" s="11">
        <v>25980.304631321891</v>
      </c>
      <c r="L2117" s="11">
        <v>1092.7938935236687</v>
      </c>
      <c r="M2117" s="11">
        <v>57972.227805026268</v>
      </c>
      <c r="N2117" s="11">
        <v>5863.7421582900515</v>
      </c>
      <c r="O2117" s="11">
        <v>20292.961000681073</v>
      </c>
      <c r="P2117" s="43">
        <v>8324.1393805542666</v>
      </c>
      <c r="Q2117" s="11">
        <v>20807.811099335202</v>
      </c>
      <c r="R2117" s="11">
        <v>13492.937827029125</v>
      </c>
      <c r="S2117" s="11">
        <v>18985.791445292176</v>
      </c>
      <c r="T2117" s="11">
        <v>14830.691014204329</v>
      </c>
      <c r="U2117" s="11">
        <v>18598.842598281906</v>
      </c>
      <c r="V2117" s="11">
        <v>14524.208050184598</v>
      </c>
      <c r="W2117" s="11">
        <v>17747.811345761951</v>
      </c>
      <c r="X2117" s="12">
        <v>0</v>
      </c>
      <c r="Y2117" s="12">
        <v>273.23973549241947</v>
      </c>
      <c r="Z2117" s="12">
        <v>222.4341799088408</v>
      </c>
      <c r="AA2117" s="44">
        <v>232.04019061955907</v>
      </c>
      <c r="AB2117" s="45">
        <v>47.253829333787756</v>
      </c>
      <c r="AC2117" s="12">
        <v>317.82595816906155</v>
      </c>
      <c r="AD2117" s="12">
        <v>12033.734236652166</v>
      </c>
      <c r="AE2117" s="12">
        <v>2513.6875532590825</v>
      </c>
      <c r="AF2117" s="12">
        <v>5480.5321821881489</v>
      </c>
      <c r="AG2117" s="44">
        <v>1128.4755203370607</v>
      </c>
      <c r="AH2117" s="45">
        <v>390.29476040551464</v>
      </c>
      <c r="AI2117" s="12">
        <v>4433.5803784799182</v>
      </c>
      <c r="AJ2117" s="12">
        <v>-50.190166803887863</v>
      </c>
      <c r="AK2117" s="12">
        <v>-11.818883374999132</v>
      </c>
      <c r="AL2117" s="12">
        <v>19.417733605957316</v>
      </c>
      <c r="AM2117" s="44">
        <v>52.003330664564785</v>
      </c>
      <c r="AN2117" s="45">
        <v>45.367436089423791</v>
      </c>
      <c r="AO2117" s="12">
        <v>89.99999987076859</v>
      </c>
      <c r="AP2117" s="12">
        <v>-2154.1692826623271</v>
      </c>
      <c r="AQ2117" s="12">
        <v>5780.1761478769686</v>
      </c>
      <c r="AR2117" s="12">
        <v>8459.7802260301069</v>
      </c>
      <c r="AS2117" s="44">
        <v>13814.460815892271</v>
      </c>
      <c r="AT2117" s="45">
        <v>14540.347253646813</v>
      </c>
      <c r="AU2117" s="12">
        <v>14932.208050184598</v>
      </c>
      <c r="AV2117" s="12">
        <v>11310.181931627916</v>
      </c>
      <c r="AW2117" s="12">
        <v>20692.311375544599</v>
      </c>
      <c r="AX2117" s="12">
        <v>21192.603980036758</v>
      </c>
      <c r="AY2117" s="44">
        <v>19236.962637176337</v>
      </c>
      <c r="AZ2117" s="45">
        <v>18312.199090235204</v>
      </c>
      <c r="BA2117" s="12">
        <v>17747.8113466822</v>
      </c>
      <c r="BB2117" s="12">
        <v>5550.3273068060953</v>
      </c>
      <c r="BC2117" s="12">
        <v>8240.5733701411827</v>
      </c>
      <c r="BD2117" s="12">
        <v>13628.578672504966</v>
      </c>
      <c r="BE2117" s="44">
        <v>14509.168025341183</v>
      </c>
      <c r="BF2117" s="45">
        <v>14814.551810742114</v>
      </c>
      <c r="BG2117" s="12">
        <v>14932.208060184599</v>
      </c>
      <c r="BH2117" s="12">
        <v>20554.179550690998</v>
      </c>
      <c r="BI2117" s="12">
        <v>21207.161474198732</v>
      </c>
      <c r="BJ2117" s="12">
        <v>19370.584325993728</v>
      </c>
      <c r="BK2117" s="44">
        <v>18347.671406397745</v>
      </c>
      <c r="BL2117" s="45">
        <v>18034.454853808653</v>
      </c>
      <c r="BM2117" s="12">
        <v>13314.230968202282</v>
      </c>
      <c r="BN2117" s="12">
        <v>0</v>
      </c>
      <c r="BO2117" s="12">
        <v>38.371283428888731</v>
      </c>
      <c r="BP2117" s="12">
        <v>31.236616980956445</v>
      </c>
      <c r="BQ2117" s="48">
        <v>32.585597058607476</v>
      </c>
      <c r="BR2117" s="49">
        <v>6.635894575140993</v>
      </c>
      <c r="BS2117" s="13">
        <v>44.6325637813448</v>
      </c>
      <c r="BT2117" s="12">
        <v>357.77219497372681</v>
      </c>
      <c r="BV2117" s="14">
        <f>Таблица1[[#This Row],[Lкан_леб,мм]]</f>
        <v>57972.227805026268</v>
      </c>
      <c r="BW2117" s="50">
        <f>Таблица1[[#This Row],[угол обхв4]]+Таблица1[[#This Row],[Lдуг 3,мм]]</f>
        <v>12033.734236652166</v>
      </c>
      <c r="BX2117" s="54">
        <f>Таблица1[[#This Row],[угол обхв5]]+Таблица1[[#This Row],[Y5, мм]]</f>
        <v>58245.467540518686</v>
      </c>
      <c r="BY2117" s="14">
        <f>Таблица1[[#This Row],[угол обхв6]]+Таблица1[[#This Row],[Lдуг 4,мм]]</f>
        <v>14547.421789911248</v>
      </c>
      <c r="BZ2117" s="14">
        <f>Таблица1[[#This Row],[Т1]]+Таблица1[[#This Row],[X6, мм]]</f>
        <v>58467.90172042753</v>
      </c>
      <c r="CA2117" s="14">
        <f>Таблица1[[#This Row],[Т2]]+Таблица1[[#This Row],[Lдуг 5,мм]]</f>
        <v>20027.953972099396</v>
      </c>
      <c r="CB2117" s="14">
        <f>Таблица1[[#This Row],[Т3]]+Таблица1[[#This Row],[Y6, мм]]</f>
        <v>58699.941911047092</v>
      </c>
      <c r="CC2117" s="14">
        <f>Таблица1[[#This Row],[Т4]]+Таблица1[[#This Row],[Lдуг 6,мм]]</f>
        <v>21156.429492436459</v>
      </c>
      <c r="CD2117" s="14">
        <f>Таблица1[[#This Row],[Т5]]+Таблица1[[#This Row],[Lдуг 1,мм]]</f>
        <v>58747.195740380877</v>
      </c>
      <c r="CE2117" s="14">
        <f>Таблица1[[#This Row],[Т6]]+Таблица1[[#This Row],[Lпрям1, мм]]</f>
        <v>21546.724252841974</v>
      </c>
      <c r="CF2117" s="15">
        <f>Таблица1[[#This Row],[Т7]]+Таблица1[[#This Row],[Lдуг 2,мм]]</f>
        <v>59065.021698549936</v>
      </c>
      <c r="CG2117" s="14">
        <f>Таблица1[[#This Row],[Т8]]+Таблица1[[#This Row],[Lпрям2, мм]]</f>
        <v>25980.304631321891</v>
      </c>
      <c r="CH2117" s="14">
        <f>Таблица1[[#This Row],[Т9]]-Таблица1[[#This Row],[Т9]]</f>
        <v>0</v>
      </c>
      <c r="CI2117" s="50">
        <f>Таблица1[[#This Row],[Т9]]-Таблица1[[#This Row],[Т8]]</f>
        <v>37518.297445707962</v>
      </c>
      <c r="CJ2117" s="54">
        <f>Таблица1[[#This Row],[Т9]]-Таблица1[[#This Row],[Т7]]</f>
        <v>317.82595816905814</v>
      </c>
      <c r="CK2117" s="14">
        <f>Таблица1[[#This Row],[Т9]]-Таблица1[[#This Row],[Т6]]</f>
        <v>37908.592206113477</v>
      </c>
      <c r="CL2117" s="14">
        <f>Таблица1[[#This Row],[Т9]]-Таблица1[[#This Row],[Т5]]</f>
        <v>365.07978750284383</v>
      </c>
      <c r="CM2117" s="14">
        <f>Таблица1[[#This Row],[Т9]]-Таблица1[[#This Row],[Т4]]</f>
        <v>39037.067726450536</v>
      </c>
      <c r="CN2117" s="14">
        <f>Таблица1[[#This Row],[Т9]]-Таблица1[[#This Row],[Т3]]</f>
        <v>597.11997812240588</v>
      </c>
      <c r="CO2117" s="14">
        <f>Таблица1[[#This Row],[Т9]]-Таблица1[[#This Row],[Т2]]</f>
        <v>44517.599908638687</v>
      </c>
      <c r="CP2117" s="14">
        <f>Таблица1[[#This Row],[Т9]]-Таблица1[[#This Row],[Т1]]</f>
        <v>819.55415803124924</v>
      </c>
      <c r="CQ2117" s="14">
        <f>Таблица1[[#This Row],[Т9]]-Таблица1[[#This Row],[угол обхв6]]</f>
        <v>47031.287461897766</v>
      </c>
      <c r="CR2117" s="14">
        <f>Таблица1[[#This Row],[Т9]]-Таблица1[[#This Row],[угол обхв5]]</f>
        <v>1092.7938935236671</v>
      </c>
      <c r="CS2117" s="14">
        <f>Таблица1[[#This Row],[Т9]]-Таблица1[[#This Row],[угол обхв4]]</f>
        <v>59065.021698549936</v>
      </c>
      <c r="CT2117" s="14">
        <f>Таблица1[[#This Row],[Lкан_прям, мм]]+Таблица1[[#This Row],[Lкан_дуг, мм]]+Таблица1[[#This Row],[Lкан_леб,мм]]</f>
        <v>85045.326329871823</v>
      </c>
      <c r="CU2117" s="16">
        <f>Таблица1[[#This Row],[Lкан_леб,мм]]</f>
        <v>57972.227805026268</v>
      </c>
      <c r="CV2117" s="14">
        <f>2534431-(Таблица1[[#This Row],[Т23]]+Таблица1[[#This Row],[угол обхв3]])</f>
        <v>2449027.9014751543</v>
      </c>
      <c r="CW2117" s="50">
        <f>SUM(X2117:AC2117,AD2117:AI2117)-Таблица1[[#This Row],[lподв_min, мм]]</f>
        <v>22639.518147285889</v>
      </c>
      <c r="CX2117" s="17">
        <f>CW2556-Таблица1[[#This Row],[Суммарная длина каната]]</f>
        <v>-2426010.2931890613</v>
      </c>
    </row>
    <row r="2118" spans="1:102" x14ac:dyDescent="0.25">
      <c r="A2118" s="21">
        <v>2117</v>
      </c>
      <c r="B2118" s="10">
        <v>54.060816326530599</v>
      </c>
      <c r="C2118" s="10">
        <v>115.03877551020416</v>
      </c>
      <c r="D2118" s="11">
        <v>14540.448598113438</v>
      </c>
      <c r="E2118" s="11">
        <v>17828.092625036054</v>
      </c>
      <c r="F2118" s="11">
        <v>14413.520981731495</v>
      </c>
      <c r="G2118" s="11">
        <v>17888.179064434626</v>
      </c>
      <c r="H2118" s="11">
        <v>14948.44810811344</v>
      </c>
      <c r="I2118" s="11">
        <v>13384.188658094199</v>
      </c>
      <c r="J2118" s="11">
        <v>4443.9039669418535</v>
      </c>
      <c r="K2118" s="11">
        <v>25980.304631319759</v>
      </c>
      <c r="L2118" s="11">
        <v>1092.7938935258069</v>
      </c>
      <c r="M2118" s="11">
        <v>57972.227805026268</v>
      </c>
      <c r="N2118" s="11">
        <v>5863.7421582900515</v>
      </c>
      <c r="O2118" s="11">
        <v>20292.961000681073</v>
      </c>
      <c r="P2118" s="43">
        <v>8309.8294126335386</v>
      </c>
      <c r="Q2118" s="11">
        <v>20825.397175049246</v>
      </c>
      <c r="R2118" s="11">
        <v>13496.743447322433</v>
      </c>
      <c r="S2118" s="11">
        <v>19055.607414442813</v>
      </c>
      <c r="T2118" s="11">
        <v>14838.33169524508</v>
      </c>
      <c r="U2118" s="11">
        <v>18682.172047831882</v>
      </c>
      <c r="V2118" s="11">
        <v>14540.448598113438</v>
      </c>
      <c r="W2118" s="11">
        <v>17828.092625036054</v>
      </c>
      <c r="X2118" s="12">
        <v>0</v>
      </c>
      <c r="Y2118" s="12">
        <v>269.9565846299659</v>
      </c>
      <c r="Z2118" s="12">
        <v>221.60180209613719</v>
      </c>
      <c r="AA2118" s="44">
        <v>232.04019061955907</v>
      </c>
      <c r="AB2118" s="45">
        <v>47.253829333787941</v>
      </c>
      <c r="AC2118" s="12">
        <v>321.94148684635678</v>
      </c>
      <c r="AD2118" s="12">
        <v>12033.734236652166</v>
      </c>
      <c r="AE2118" s="12">
        <v>2503.3639638769023</v>
      </c>
      <c r="AF2118" s="12">
        <v>5480.5321821881489</v>
      </c>
      <c r="AG2118" s="44">
        <v>1128.475520337063</v>
      </c>
      <c r="AH2118" s="45">
        <v>390.29476040551606</v>
      </c>
      <c r="AI2118" s="12">
        <v>4443.903967859962</v>
      </c>
      <c r="AJ2118" s="12">
        <v>-50.190166803887863</v>
      </c>
      <c r="AK2118" s="12">
        <v>-12.279938982654341</v>
      </c>
      <c r="AL2118" s="12">
        <v>18.839786489409331</v>
      </c>
      <c r="AM2118" s="44">
        <v>51.425383548016796</v>
      </c>
      <c r="AN2118" s="45">
        <v>44.789488972875787</v>
      </c>
      <c r="AO2118" s="12">
        <v>89.999999871068795</v>
      </c>
      <c r="AP2118" s="12">
        <v>-2154.1692826623271</v>
      </c>
      <c r="AQ2118" s="12">
        <v>5776.9653402656404</v>
      </c>
      <c r="AR2118" s="12">
        <v>8441.5819867127811</v>
      </c>
      <c r="AS2118" s="44">
        <v>13815.716538010214</v>
      </c>
      <c r="AT2118" s="45">
        <v>14550.894052672005</v>
      </c>
      <c r="AU2118" s="12">
        <v>14948.448598113438</v>
      </c>
      <c r="AV2118" s="12">
        <v>11310.181931627916</v>
      </c>
      <c r="AW2118" s="12">
        <v>20691.626002723584</v>
      </c>
      <c r="AX2118" s="12">
        <v>21211.53867660469</v>
      </c>
      <c r="AY2118" s="44">
        <v>19310.009001342514</v>
      </c>
      <c r="AZ2118" s="45">
        <v>18392.614451433459</v>
      </c>
      <c r="BA2118" s="12">
        <v>17828.092625954163</v>
      </c>
      <c r="BB2118" s="12">
        <v>5550.3273068060953</v>
      </c>
      <c r="BC2118" s="12">
        <v>8223.0525946091275</v>
      </c>
      <c r="BD2118" s="12">
        <v>13628.496021401677</v>
      </c>
      <c r="BE2118" s="44">
        <v>14519.358604557301</v>
      </c>
      <c r="BF2118" s="45">
        <v>14827.886240686516</v>
      </c>
      <c r="BG2118" s="12">
        <v>14948.448608113442</v>
      </c>
      <c r="BH2118" s="12">
        <v>20554.179550690998</v>
      </c>
      <c r="BI2118" s="12">
        <v>21224.062177091761</v>
      </c>
      <c r="BJ2118" s="12">
        <v>19441.748915998262</v>
      </c>
      <c r="BK2118" s="44">
        <v>18427.770460932185</v>
      </c>
      <c r="BL2118" s="45">
        <v>18117.650221434476</v>
      </c>
      <c r="BM2118" s="12">
        <v>13384.188658094201</v>
      </c>
      <c r="BN2118" s="12">
        <v>0</v>
      </c>
      <c r="BO2118" s="12">
        <v>37.910227821233519</v>
      </c>
      <c r="BP2118" s="12">
        <v>31.119725472063674</v>
      </c>
      <c r="BQ2118" s="48">
        <v>32.585597058607476</v>
      </c>
      <c r="BR2118" s="49">
        <v>6.6358945751410188</v>
      </c>
      <c r="BS2118" s="13">
        <v>45.210510898193014</v>
      </c>
      <c r="BT2118" s="12">
        <v>357.77219497372681</v>
      </c>
      <c r="BV2118" s="14">
        <f>Таблица1[[#This Row],[Lкан_леб,мм]]</f>
        <v>57972.227805026268</v>
      </c>
      <c r="BW2118" s="50">
        <f>Таблица1[[#This Row],[угол обхв4]]+Таблица1[[#This Row],[Lдуг 3,мм]]</f>
        <v>12033.734236652166</v>
      </c>
      <c r="BX2118" s="54">
        <f>Таблица1[[#This Row],[угол обхв5]]+Таблица1[[#This Row],[Y5, мм]]</f>
        <v>58242.184389656235</v>
      </c>
      <c r="BY2118" s="14">
        <f>Таблица1[[#This Row],[угол обхв6]]+Таблица1[[#This Row],[Lдуг 4,мм]]</f>
        <v>14537.098200529068</v>
      </c>
      <c r="BZ2118" s="14">
        <f>Таблица1[[#This Row],[Т1]]+Таблица1[[#This Row],[X6, мм]]</f>
        <v>58463.78619175237</v>
      </c>
      <c r="CA2118" s="14">
        <f>Таблица1[[#This Row],[Т2]]+Таблица1[[#This Row],[Lдуг 5,мм]]</f>
        <v>20017.630382717216</v>
      </c>
      <c r="CB2118" s="14">
        <f>Таблица1[[#This Row],[Т3]]+Таблица1[[#This Row],[Y6, мм]]</f>
        <v>58695.826382371932</v>
      </c>
      <c r="CC2118" s="14">
        <f>Таблица1[[#This Row],[Т4]]+Таблица1[[#This Row],[Lдуг 6,мм]]</f>
        <v>21146.105903054278</v>
      </c>
      <c r="CD2118" s="14">
        <f>Таблица1[[#This Row],[Т5]]+Таблица1[[#This Row],[Lдуг 1,мм]]</f>
        <v>58743.080211705717</v>
      </c>
      <c r="CE2118" s="14">
        <f>Таблица1[[#This Row],[Т6]]+Таблица1[[#This Row],[Lпрям1, мм]]</f>
        <v>21536.400663459794</v>
      </c>
      <c r="CF2118" s="15">
        <f>Таблица1[[#This Row],[Т7]]+Таблица1[[#This Row],[Lдуг 2,мм]]</f>
        <v>59065.021698552075</v>
      </c>
      <c r="CG2118" s="14">
        <f>Таблица1[[#This Row],[Т8]]+Таблица1[[#This Row],[Lпрям2, мм]]</f>
        <v>25980.304631319756</v>
      </c>
      <c r="CH2118" s="14">
        <f>Таблица1[[#This Row],[Т9]]-Таблица1[[#This Row],[Т9]]</f>
        <v>0</v>
      </c>
      <c r="CI2118" s="50">
        <f>Таблица1[[#This Row],[Т9]]-Таблица1[[#This Row],[Т8]]</f>
        <v>37528.621035092277</v>
      </c>
      <c r="CJ2118" s="54">
        <f>Таблица1[[#This Row],[Т9]]-Таблица1[[#This Row],[Т7]]</f>
        <v>321.94148684635729</v>
      </c>
      <c r="CK2118" s="14">
        <f>Таблица1[[#This Row],[Т9]]-Таблица1[[#This Row],[Т6]]</f>
        <v>37918.9157954978</v>
      </c>
      <c r="CL2118" s="14">
        <f>Таблица1[[#This Row],[Т9]]-Таблица1[[#This Row],[Т5]]</f>
        <v>369.19531618014298</v>
      </c>
      <c r="CM2118" s="14">
        <f>Таблица1[[#This Row],[Т9]]-Таблица1[[#This Row],[Т4]]</f>
        <v>39047.391315834859</v>
      </c>
      <c r="CN2118" s="14">
        <f>Таблица1[[#This Row],[Т9]]-Таблица1[[#This Row],[Т3]]</f>
        <v>601.23550679970504</v>
      </c>
      <c r="CO2118" s="14">
        <f>Таблица1[[#This Row],[Т9]]-Таблица1[[#This Row],[Т2]]</f>
        <v>44527.92349802301</v>
      </c>
      <c r="CP2118" s="14">
        <f>Таблица1[[#This Row],[Т9]]-Таблица1[[#This Row],[Т1]]</f>
        <v>822.83730889583967</v>
      </c>
      <c r="CQ2118" s="14">
        <f>Таблица1[[#This Row],[Т9]]-Таблица1[[#This Row],[угол обхв6]]</f>
        <v>47031.287461899905</v>
      </c>
      <c r="CR2118" s="14">
        <f>Таблица1[[#This Row],[Т9]]-Таблица1[[#This Row],[угол обхв5]]</f>
        <v>1092.7938935258062</v>
      </c>
      <c r="CS2118" s="14">
        <f>Таблица1[[#This Row],[Т9]]-Таблица1[[#This Row],[угол обхв4]]</f>
        <v>59065.021698552075</v>
      </c>
      <c r="CT2118" s="14">
        <f>Таблица1[[#This Row],[Lкан_прям, мм]]+Таблица1[[#This Row],[Lкан_дуг, мм]]+Таблица1[[#This Row],[Lкан_леб,мм]]</f>
        <v>85045.326329871838</v>
      </c>
      <c r="CU2118" s="16">
        <f>Таблица1[[#This Row],[Lкан_леб,мм]]</f>
        <v>57972.227805026268</v>
      </c>
      <c r="CV2118" s="14">
        <f>2534431-(Таблица1[[#This Row],[Т23]]+Таблица1[[#This Row],[угол обхв3]])</f>
        <v>2449027.9014751543</v>
      </c>
      <c r="CW2118" s="50">
        <f>SUM(X2118:AC2118,AD2118:AI2118)-Таблица1[[#This Row],[lподв_min, мм]]</f>
        <v>22629.194557903709</v>
      </c>
      <c r="CX2118" s="17">
        <f>CW2557-Таблица1[[#This Row],[Суммарная длина каната]]</f>
        <v>-2426059.1138252784</v>
      </c>
    </row>
    <row r="2119" spans="1:102" x14ac:dyDescent="0.25">
      <c r="A2119" s="21">
        <v>2118</v>
      </c>
      <c r="B2119" s="10">
        <v>54.060816326530599</v>
      </c>
      <c r="C2119" s="10">
        <v>117.72285714285721</v>
      </c>
      <c r="D2119" s="11">
        <v>14605.224143728377</v>
      </c>
      <c r="E2119" s="11">
        <v>18202.895140551089</v>
      </c>
      <c r="F2119" s="11">
        <v>14475.621992972758</v>
      </c>
      <c r="G2119" s="11">
        <v>18256.971776166829</v>
      </c>
      <c r="H2119" s="11">
        <v>15013.223653728379</v>
      </c>
      <c r="I2119" s="11">
        <v>13710.519357299736</v>
      </c>
      <c r="J2119" s="11">
        <v>4492.3757832513529</v>
      </c>
      <c r="K2119" s="11">
        <v>25980.304631309857</v>
      </c>
      <c r="L2119" s="11">
        <v>1092.7938935357097</v>
      </c>
      <c r="M2119" s="11">
        <v>57972.227805026268</v>
      </c>
      <c r="N2119" s="11">
        <v>5863.7421582900515</v>
      </c>
      <c r="O2119" s="11">
        <v>20292.961000681073</v>
      </c>
      <c r="P2119" s="43">
        <v>8241.0798585045941</v>
      </c>
      <c r="Q2119" s="11">
        <v>20905.138193433901</v>
      </c>
      <c r="R2119" s="11">
        <v>13505.180813508974</v>
      </c>
      <c r="S2119" s="11">
        <v>19380.18765799941</v>
      </c>
      <c r="T2119" s="11">
        <v>14862.784815443223</v>
      </c>
      <c r="U2119" s="11">
        <v>19069.987119746951</v>
      </c>
      <c r="V2119" s="11">
        <v>14605.224143728377</v>
      </c>
      <c r="W2119" s="11">
        <v>18202.895140551089</v>
      </c>
      <c r="X2119" s="12">
        <v>0</v>
      </c>
      <c r="Y2119" s="12">
        <v>254.57311119835722</v>
      </c>
      <c r="Z2119" s="12">
        <v>217.87208227984863</v>
      </c>
      <c r="AA2119" s="44">
        <v>232.04019061955881</v>
      </c>
      <c r="AB2119" s="45">
        <v>47.253829333786307</v>
      </c>
      <c r="AC2119" s="12">
        <v>341.05468010415882</v>
      </c>
      <c r="AD2119" s="12">
        <v>12033.734236652166</v>
      </c>
      <c r="AE2119" s="12">
        <v>2454.892147567406</v>
      </c>
      <c r="AF2119" s="12">
        <v>5480.5321821881471</v>
      </c>
      <c r="AG2119" s="44">
        <v>1128.4755203370628</v>
      </c>
      <c r="AH2119" s="45">
        <v>390.29476040551612</v>
      </c>
      <c r="AI2119" s="12">
        <v>4492.3757841595561</v>
      </c>
      <c r="AJ2119" s="12">
        <v>-50.190166803887863</v>
      </c>
      <c r="AK2119" s="12">
        <v>-14.440252957857311</v>
      </c>
      <c r="AL2119" s="12">
        <v>16.155704856756259</v>
      </c>
      <c r="AM2119" s="44">
        <v>48.741301915363699</v>
      </c>
      <c r="AN2119" s="45">
        <v>42.105407340222911</v>
      </c>
      <c r="AO2119" s="12">
        <v>89.999999872459952</v>
      </c>
      <c r="AP2119" s="12">
        <v>-2154.1692826623271</v>
      </c>
      <c r="AQ2119" s="12">
        <v>5761.9990756496782</v>
      </c>
      <c r="AR2119" s="12">
        <v>8354.6052968697531</v>
      </c>
      <c r="AS2119" s="44">
        <v>13811.890612490255</v>
      </c>
      <c r="AT2119" s="45">
        <v>14589.22218607685</v>
      </c>
      <c r="AU2119" s="12">
        <v>15013.224143728377</v>
      </c>
      <c r="AV2119" s="12">
        <v>11310.181931627916</v>
      </c>
      <c r="AW2119" s="12">
        <v>20688.071548673444</v>
      </c>
      <c r="AX2119" s="12">
        <v>21297.025900365363</v>
      </c>
      <c r="AY2119" s="44">
        <v>19649.247315341167</v>
      </c>
      <c r="AZ2119" s="45">
        <v>18767.286792997613</v>
      </c>
      <c r="BA2119" s="12">
        <v>18202.895141459292</v>
      </c>
      <c r="BB2119" s="12">
        <v>5550.3273068060953</v>
      </c>
      <c r="BC2119" s="12">
        <v>8139.3367758642207</v>
      </c>
      <c r="BD2119" s="12">
        <v>13618.706251874133</v>
      </c>
      <c r="BE2119" s="44">
        <v>14556.075016461942</v>
      </c>
      <c r="BF2119" s="45">
        <v>14878.786773094753</v>
      </c>
      <c r="BG2119" s="12">
        <v>15013.224153728381</v>
      </c>
      <c r="BH2119" s="12">
        <v>20554.179550690998</v>
      </c>
      <c r="BI2119" s="12">
        <v>21300.248741426276</v>
      </c>
      <c r="BJ2119" s="12">
        <v>19772.075364930872</v>
      </c>
      <c r="BK2119" s="44">
        <v>18800.927462405194</v>
      </c>
      <c r="BL2119" s="45">
        <v>18505.595467300427</v>
      </c>
      <c r="BM2119" s="12">
        <v>13710.519357299738</v>
      </c>
      <c r="BN2119" s="12">
        <v>0</v>
      </c>
      <c r="BO2119" s="12">
        <v>35.749913846030552</v>
      </c>
      <c r="BP2119" s="12">
        <v>30.595957814613573</v>
      </c>
      <c r="BQ2119" s="48">
        <v>32.585597058607441</v>
      </c>
      <c r="BR2119" s="49">
        <v>6.6358945751407896</v>
      </c>
      <c r="BS2119" s="13">
        <v>47.894592532237034</v>
      </c>
      <c r="BT2119" s="12">
        <v>357.77219497372681</v>
      </c>
      <c r="BV2119" s="14">
        <f>Таблица1[[#This Row],[Lкан_леб,мм]]</f>
        <v>57972.227805026268</v>
      </c>
      <c r="BW2119" s="50">
        <f>Таблица1[[#This Row],[угол обхв4]]+Таблица1[[#This Row],[Lдуг 3,мм]]</f>
        <v>12033.734236652166</v>
      </c>
      <c r="BX2119" s="54">
        <f>Таблица1[[#This Row],[угол обхв5]]+Таблица1[[#This Row],[Y5, мм]]</f>
        <v>58226.800916224624</v>
      </c>
      <c r="BY2119" s="14">
        <f>Таблица1[[#This Row],[угол обхв6]]+Таблица1[[#This Row],[Lдуг 4,мм]]</f>
        <v>14488.626384219573</v>
      </c>
      <c r="BZ2119" s="14">
        <f>Таблица1[[#This Row],[Т1]]+Таблица1[[#This Row],[X6, мм]]</f>
        <v>58444.672998504473</v>
      </c>
      <c r="CA2119" s="14">
        <f>Таблица1[[#This Row],[Т2]]+Таблица1[[#This Row],[Lдуг 5,мм]]</f>
        <v>19969.158566407721</v>
      </c>
      <c r="CB2119" s="14">
        <f>Таблица1[[#This Row],[Т3]]+Таблица1[[#This Row],[Y6, мм]]</f>
        <v>58676.713189124035</v>
      </c>
      <c r="CC2119" s="14">
        <f>Таблица1[[#This Row],[Т4]]+Таблица1[[#This Row],[Lдуг 6,мм]]</f>
        <v>21097.634086744783</v>
      </c>
      <c r="CD2119" s="14">
        <f>Таблица1[[#This Row],[Т5]]+Таблица1[[#This Row],[Lдуг 1,мм]]</f>
        <v>58723.967018457821</v>
      </c>
      <c r="CE2119" s="14">
        <f>Таблица1[[#This Row],[Т6]]+Таблица1[[#This Row],[Lпрям1, мм]]</f>
        <v>21487.928847150299</v>
      </c>
      <c r="CF2119" s="15">
        <f>Таблица1[[#This Row],[Т7]]+Таблица1[[#This Row],[Lдуг 2,мм]]</f>
        <v>59065.021698561977</v>
      </c>
      <c r="CG2119" s="14">
        <f>Таблица1[[#This Row],[Т8]]+Таблица1[[#This Row],[Lпрям2, мм]]</f>
        <v>25980.304631309853</v>
      </c>
      <c r="CH2119" s="14">
        <f>Таблица1[[#This Row],[Т9]]-Таблица1[[#This Row],[Т9]]</f>
        <v>0</v>
      </c>
      <c r="CI2119" s="50">
        <f>Таблица1[[#This Row],[Т9]]-Таблица1[[#This Row],[Т8]]</f>
        <v>37577.092851411682</v>
      </c>
      <c r="CJ2119" s="54">
        <f>Таблица1[[#This Row],[Т9]]-Таблица1[[#This Row],[Т7]]</f>
        <v>341.05468010415643</v>
      </c>
      <c r="CK2119" s="14">
        <f>Таблица1[[#This Row],[Т9]]-Таблица1[[#This Row],[Т6]]</f>
        <v>37967.38761181719</v>
      </c>
      <c r="CL2119" s="14">
        <f>Таблица1[[#This Row],[Т9]]-Таблица1[[#This Row],[Т5]]</f>
        <v>388.30850943794212</v>
      </c>
      <c r="CM2119" s="14">
        <f>Таблица1[[#This Row],[Т9]]-Таблица1[[#This Row],[Т4]]</f>
        <v>39095.863132154256</v>
      </c>
      <c r="CN2119" s="14">
        <f>Таблица1[[#This Row],[Т9]]-Таблица1[[#This Row],[Т3]]</f>
        <v>620.34870005750417</v>
      </c>
      <c r="CO2119" s="14">
        <f>Таблица1[[#This Row],[Т9]]-Таблица1[[#This Row],[Т2]]</f>
        <v>44576.395314342401</v>
      </c>
      <c r="CP2119" s="14">
        <f>Таблица1[[#This Row],[Т9]]-Таблица1[[#This Row],[Т1]]</f>
        <v>838.22078233735374</v>
      </c>
      <c r="CQ2119" s="14">
        <f>Таблица1[[#This Row],[Т9]]-Таблица1[[#This Row],[угол обхв6]]</f>
        <v>47031.287461909815</v>
      </c>
      <c r="CR2119" s="14">
        <f>Таблица1[[#This Row],[Т9]]-Таблица1[[#This Row],[угол обхв5]]</f>
        <v>1092.7938935357088</v>
      </c>
      <c r="CS2119" s="14">
        <f>Таблица1[[#This Row],[Т9]]-Таблица1[[#This Row],[угол обхв4]]</f>
        <v>59065.021698561977</v>
      </c>
      <c r="CT2119" s="14">
        <f>Таблица1[[#This Row],[Lкан_прям, мм]]+Таблица1[[#This Row],[Lкан_дуг, мм]]+Таблица1[[#This Row],[Lкан_леб,мм]]</f>
        <v>85045.326329871838</v>
      </c>
      <c r="CU2119" s="16">
        <f>Таблица1[[#This Row],[Lкан_леб,мм]]</f>
        <v>57972.227805026268</v>
      </c>
      <c r="CV2119" s="14">
        <f>2534431-(Таблица1[[#This Row],[Т23]]+Таблица1[[#This Row],[угол обхв3]])</f>
        <v>2449027.9014751543</v>
      </c>
      <c r="CW2119" s="50">
        <f>SUM(X2119:AC2119,AD2119:AI2119)-Таблица1[[#This Row],[lподв_min, мм]]</f>
        <v>22580.722741594211</v>
      </c>
      <c r="CX2119" s="17">
        <f>CW2558-Таблица1[[#This Row],[Суммарная длина каната]]</f>
        <v>-2426109.5677315649</v>
      </c>
    </row>
    <row r="2120" spans="1:102" x14ac:dyDescent="0.25">
      <c r="A2120" s="21">
        <v>2119</v>
      </c>
      <c r="B2120" s="10">
        <v>54.060816326530599</v>
      </c>
      <c r="C2120" s="10">
        <v>120.40693877551027</v>
      </c>
      <c r="D2120" s="11">
        <v>14652.377025103284</v>
      </c>
      <c r="E2120" s="11">
        <v>18580.319838635558</v>
      </c>
      <c r="F2120" s="11">
        <v>14520.38470681877</v>
      </c>
      <c r="G2120" s="11">
        <v>18628.268018099221</v>
      </c>
      <c r="H2120" s="11">
        <v>15060.376535103285</v>
      </c>
      <c r="I2120" s="11">
        <v>14038.646414352854</v>
      </c>
      <c r="J2120" s="11">
        <v>4541.6734242827024</v>
      </c>
      <c r="K2120" s="11">
        <v>25980.304631300009</v>
      </c>
      <c r="L2120" s="11">
        <v>1092.7938935455663</v>
      </c>
      <c r="M2120" s="11">
        <v>57972.227805026268</v>
      </c>
      <c r="N2120" s="11">
        <v>5863.7421582900515</v>
      </c>
      <c r="O2120" s="11">
        <v>20292.961000681073</v>
      </c>
      <c r="P2120" s="43">
        <v>8168.6715413485299</v>
      </c>
      <c r="Q2120" s="11">
        <v>20981.572261836529</v>
      </c>
      <c r="R2120" s="11">
        <v>13498.409177953485</v>
      </c>
      <c r="S2120" s="11">
        <v>19704.806925152985</v>
      </c>
      <c r="T2120" s="11">
        <v>14869.050144085706</v>
      </c>
      <c r="U2120" s="11">
        <v>19458.521842453829</v>
      </c>
      <c r="V2120" s="11">
        <v>14652.377025103284</v>
      </c>
      <c r="W2120" s="11">
        <v>18580.319838635558</v>
      </c>
      <c r="X2120" s="12">
        <v>0</v>
      </c>
      <c r="Y2120" s="12">
        <v>238.95280162883702</v>
      </c>
      <c r="Z2120" s="12">
        <v>214.37919860147193</v>
      </c>
      <c r="AA2120" s="44">
        <v>232.0401906195587</v>
      </c>
      <c r="AB2120" s="45">
        <v>47.253829333785582</v>
      </c>
      <c r="AC2120" s="12">
        <v>360.16787336191322</v>
      </c>
      <c r="AD2120" s="12">
        <v>12033.734236652166</v>
      </c>
      <c r="AE2120" s="12">
        <v>2405.5945065360565</v>
      </c>
      <c r="AF2120" s="12">
        <v>5480.5321821881507</v>
      </c>
      <c r="AG2120" s="44">
        <v>1128.475520337061</v>
      </c>
      <c r="AH2120" s="45">
        <v>390.29476040551896</v>
      </c>
      <c r="AI2120" s="12">
        <v>4541.6734251810467</v>
      </c>
      <c r="AJ2120" s="12">
        <v>-50.190166803887863</v>
      </c>
      <c r="AK2120" s="12">
        <v>-16.633826028988</v>
      </c>
      <c r="AL2120" s="12">
        <v>13.471623224103226</v>
      </c>
      <c r="AM2120" s="44">
        <v>46.057220282710645</v>
      </c>
      <c r="AN2120" s="45">
        <v>39.421325707569963</v>
      </c>
      <c r="AO2120" s="12">
        <v>89.999999873844317</v>
      </c>
      <c r="AP2120" s="12">
        <v>-2154.1692826623271</v>
      </c>
      <c r="AQ2120" s="12">
        <v>5746.9504904557298</v>
      </c>
      <c r="AR2120" s="12">
        <v>8263.7207519087551</v>
      </c>
      <c r="AS2120" s="44">
        <v>13792.182717246702</v>
      </c>
      <c r="AT2120" s="45">
        <v>14609.962765972316</v>
      </c>
      <c r="AU2120" s="12">
        <v>15060.377025103284</v>
      </c>
      <c r="AV2120" s="12">
        <v>11310.181931627916</v>
      </c>
      <c r="AW2120" s="12">
        <v>20683.887728245812</v>
      </c>
      <c r="AX2120" s="12">
        <v>21378.346312867943</v>
      </c>
      <c r="AY2120" s="44">
        <v>19987.934295096511</v>
      </c>
      <c r="AZ2120" s="45">
        <v>19143.342955942804</v>
      </c>
      <c r="BA2120" s="12">
        <v>18580.319839533902</v>
      </c>
      <c r="BB2120" s="12">
        <v>5550.3273068060953</v>
      </c>
      <c r="BC2120" s="12">
        <v>8051.87987351421</v>
      </c>
      <c r="BD2120" s="12">
        <v>13593.458388513709</v>
      </c>
      <c r="BE2120" s="44">
        <v>14575.276604792491</v>
      </c>
      <c r="BF2120" s="45">
        <v>14911.464403216674</v>
      </c>
      <c r="BG2120" s="12">
        <v>15060.377035103285</v>
      </c>
      <c r="BH2120" s="12">
        <v>20554.179550690998</v>
      </c>
      <c r="BI2120" s="12">
        <v>21372.498989401272</v>
      </c>
      <c r="BJ2120" s="12">
        <v>20101.580976184399</v>
      </c>
      <c r="BK2120" s="44">
        <v>19175.394472510307</v>
      </c>
      <c r="BL2120" s="45">
        <v>18895.498725146579</v>
      </c>
      <c r="BM2120" s="12">
        <v>14038.646414352856</v>
      </c>
      <c r="BN2120" s="12">
        <v>0</v>
      </c>
      <c r="BO2120" s="12">
        <v>33.556340774899866</v>
      </c>
      <c r="BP2120" s="12">
        <v>30.10544925309123</v>
      </c>
      <c r="BQ2120" s="48">
        <v>32.585597058607419</v>
      </c>
      <c r="BR2120" s="49">
        <v>6.6358945751406875</v>
      </c>
      <c r="BS2120" s="13">
        <v>50.578674166274354</v>
      </c>
      <c r="BT2120" s="12">
        <v>357.77219497372681</v>
      </c>
      <c r="BV2120" s="14">
        <f>Таблица1[[#This Row],[Lкан_леб,мм]]</f>
        <v>57972.227805026268</v>
      </c>
      <c r="BW2120" s="50">
        <f>Таблица1[[#This Row],[угол обхв4]]+Таблица1[[#This Row],[Lдуг 3,мм]]</f>
        <v>12033.734236652166</v>
      </c>
      <c r="BX2120" s="54">
        <f>Таблица1[[#This Row],[угол обхв5]]+Таблица1[[#This Row],[Y5, мм]]</f>
        <v>58211.180606655107</v>
      </c>
      <c r="BY2120" s="14">
        <f>Таблица1[[#This Row],[угол обхв6]]+Таблица1[[#This Row],[Lдуг 4,мм]]</f>
        <v>14439.328743188224</v>
      </c>
      <c r="BZ2120" s="14">
        <f>Таблица1[[#This Row],[Т1]]+Таблица1[[#This Row],[X6, мм]]</f>
        <v>58425.559805256577</v>
      </c>
      <c r="CA2120" s="14">
        <f>Таблица1[[#This Row],[Т2]]+Таблица1[[#This Row],[Lдуг 5,мм]]</f>
        <v>19919.860925376375</v>
      </c>
      <c r="CB2120" s="14">
        <f>Таблица1[[#This Row],[Т3]]+Таблица1[[#This Row],[Y6, мм]]</f>
        <v>58657.599995876139</v>
      </c>
      <c r="CC2120" s="14">
        <f>Таблица1[[#This Row],[Т4]]+Таблица1[[#This Row],[Lдуг 6,мм]]</f>
        <v>21048.336445713438</v>
      </c>
      <c r="CD2120" s="14">
        <f>Таблица1[[#This Row],[Т5]]+Таблица1[[#This Row],[Lдуг 1,мм]]</f>
        <v>58704.853825209924</v>
      </c>
      <c r="CE2120" s="14">
        <f>Таблица1[[#This Row],[Т6]]+Таблица1[[#This Row],[Lпрям1, мм]]</f>
        <v>21438.631206118956</v>
      </c>
      <c r="CF2120" s="15">
        <f>Таблица1[[#This Row],[Т7]]+Таблица1[[#This Row],[Lдуг 2,мм]]</f>
        <v>59065.021698571836</v>
      </c>
      <c r="CG2120" s="14">
        <f>Таблица1[[#This Row],[Т8]]+Таблица1[[#This Row],[Lпрям2, мм]]</f>
        <v>25980.304631300001</v>
      </c>
      <c r="CH2120" s="14">
        <f>Таблица1[[#This Row],[Т9]]-Таблица1[[#This Row],[Т9]]</f>
        <v>0</v>
      </c>
      <c r="CI2120" s="50">
        <f>Таблица1[[#This Row],[Т9]]-Таблица1[[#This Row],[Т8]]</f>
        <v>37626.390492452876</v>
      </c>
      <c r="CJ2120" s="54">
        <f>Таблица1[[#This Row],[Т9]]-Таблица1[[#This Row],[Т7]]</f>
        <v>360.16787336191192</v>
      </c>
      <c r="CK2120" s="14">
        <f>Таблица1[[#This Row],[Т9]]-Таблица1[[#This Row],[Т6]]</f>
        <v>38016.685252858399</v>
      </c>
      <c r="CL2120" s="14">
        <f>Таблица1[[#This Row],[Т9]]-Таблица1[[#This Row],[Т5]]</f>
        <v>407.4217026956976</v>
      </c>
      <c r="CM2120" s="14">
        <f>Таблица1[[#This Row],[Т9]]-Таблица1[[#This Row],[Т4]]</f>
        <v>39145.160773195457</v>
      </c>
      <c r="CN2120" s="14">
        <f>Таблица1[[#This Row],[Т9]]-Таблица1[[#This Row],[Т3]]</f>
        <v>639.46189331525966</v>
      </c>
      <c r="CO2120" s="14">
        <f>Таблица1[[#This Row],[Т9]]-Таблица1[[#This Row],[Т2]]</f>
        <v>44625.692955383609</v>
      </c>
      <c r="CP2120" s="14">
        <f>Таблица1[[#This Row],[Т9]]-Таблица1[[#This Row],[Т1]]</f>
        <v>853.84109191672906</v>
      </c>
      <c r="CQ2120" s="14">
        <f>Таблица1[[#This Row],[Т9]]-Таблица1[[#This Row],[угол обхв6]]</f>
        <v>47031.287461919666</v>
      </c>
      <c r="CR2120" s="14">
        <f>Таблица1[[#This Row],[Т9]]-Таблица1[[#This Row],[угол обхв5]]</f>
        <v>1092.7938935455677</v>
      </c>
      <c r="CS2120" s="14">
        <f>Таблица1[[#This Row],[Т9]]-Таблица1[[#This Row],[угол обхв4]]</f>
        <v>59065.021698571836</v>
      </c>
      <c r="CT2120" s="14">
        <f>Таблица1[[#This Row],[Lкан_прям, мм]]+Таблица1[[#This Row],[Lкан_дуг, мм]]+Таблица1[[#This Row],[Lкан_леб,мм]]</f>
        <v>85045.326329871838</v>
      </c>
      <c r="CU2120" s="16">
        <f>Таблица1[[#This Row],[Lкан_леб,мм]]</f>
        <v>57972.227805026268</v>
      </c>
      <c r="CV2120" s="14">
        <f>2534431-(Таблица1[[#This Row],[Т23]]+Таблица1[[#This Row],[угол обхв3]])</f>
        <v>2449027.9014751543</v>
      </c>
      <c r="CW2120" s="50">
        <f>SUM(X2120:AC2120,AD2120:AI2120)-Таблица1[[#This Row],[lподв_min, мм]]</f>
        <v>22531.425100562868</v>
      </c>
      <c r="CX2120" s="17">
        <f>CW2559-Таблица1[[#This Row],[Суммарная длина каната]]</f>
        <v>-2426161.6459397944</v>
      </c>
    </row>
    <row r="2121" spans="1:102" x14ac:dyDescent="0.25">
      <c r="A2121" s="21">
        <v>2120</v>
      </c>
      <c r="B2121" s="10">
        <v>54.060816326530599</v>
      </c>
      <c r="C2121" s="10">
        <v>123.09102040816332</v>
      </c>
      <c r="D2121" s="11">
        <v>14681.803781639535</v>
      </c>
      <c r="E2121" s="11">
        <v>18959.538592056149</v>
      </c>
      <c r="F2121" s="11">
        <v>14547.710907062263</v>
      </c>
      <c r="G2121" s="11">
        <v>19001.25310976406</v>
      </c>
      <c r="H2121" s="11">
        <v>15089.803291639535</v>
      </c>
      <c r="I2121" s="11">
        <v>14367.801450394474</v>
      </c>
      <c r="J2121" s="11">
        <v>4591.7371416616743</v>
      </c>
      <c r="K2121" s="11">
        <v>25980.304631290208</v>
      </c>
      <c r="L2121" s="11">
        <v>1092.7938935553605</v>
      </c>
      <c r="M2121" s="11">
        <v>57972.227805026268</v>
      </c>
      <c r="N2121" s="11">
        <v>5863.7421582900515</v>
      </c>
      <c r="O2121" s="11">
        <v>20292.961000681073</v>
      </c>
      <c r="P2121" s="43">
        <v>8092.7633360340569</v>
      </c>
      <c r="Q2121" s="11">
        <v>21054.531672277448</v>
      </c>
      <c r="R2121" s="11">
        <v>13476.443398655039</v>
      </c>
      <c r="S2121" s="11">
        <v>20028.752951822917</v>
      </c>
      <c r="T2121" s="11">
        <v>14857.113934087873</v>
      </c>
      <c r="U2121" s="11">
        <v>19846.923711634194</v>
      </c>
      <c r="V2121" s="11">
        <v>14681.803781639535</v>
      </c>
      <c r="W2121" s="11">
        <v>18959.538592056149</v>
      </c>
      <c r="X2121" s="12">
        <v>0</v>
      </c>
      <c r="Y2121" s="12">
        <v>223.07669155399921</v>
      </c>
      <c r="Z2121" s="12">
        <v>211.14211542841278</v>
      </c>
      <c r="AA2121" s="44">
        <v>232.04019061955808</v>
      </c>
      <c r="AB2121" s="45">
        <v>47.253829333785127</v>
      </c>
      <c r="AC2121" s="12">
        <v>379.28106661960533</v>
      </c>
      <c r="AD2121" s="12">
        <v>12033.734236652166</v>
      </c>
      <c r="AE2121" s="12">
        <v>2355.5307891570915</v>
      </c>
      <c r="AF2121" s="12">
        <v>5480.5321821881489</v>
      </c>
      <c r="AG2121" s="44">
        <v>1128.4755203370601</v>
      </c>
      <c r="AH2121" s="45">
        <v>390.2947604055185</v>
      </c>
      <c r="AI2121" s="12">
        <v>4591.7371425502242</v>
      </c>
      <c r="AJ2121" s="12">
        <v>-50.190166803887863</v>
      </c>
      <c r="AK2121" s="12">
        <v>-18.863321377942242</v>
      </c>
      <c r="AL2121" s="12">
        <v>10.7875415914502</v>
      </c>
      <c r="AM2121" s="44">
        <v>43.373138650057534</v>
      </c>
      <c r="AN2121" s="45">
        <v>36.737244074916909</v>
      </c>
      <c r="AO2121" s="12">
        <v>89.999999875219828</v>
      </c>
      <c r="AP2121" s="12">
        <v>-2154.1692826623271</v>
      </c>
      <c r="AQ2121" s="12">
        <v>5731.8309833473922</v>
      </c>
      <c r="AR2121" s="12">
        <v>8169.1277663544633</v>
      </c>
      <c r="AS2121" s="44">
        <v>13756.636094401338</v>
      </c>
      <c r="AT2121" s="45">
        <v>14613.070284369302</v>
      </c>
      <c r="AU2121" s="12">
        <v>15089.803781639535</v>
      </c>
      <c r="AV2121" s="12">
        <v>11310.181931627916</v>
      </c>
      <c r="AW2121" s="12">
        <v>20679.048350804391</v>
      </c>
      <c r="AX2121" s="12">
        <v>21455.321484750071</v>
      </c>
      <c r="AY2121" s="44">
        <v>20325.326809825307</v>
      </c>
      <c r="AZ2121" s="45">
        <v>19519.957815810118</v>
      </c>
      <c r="BA2121" s="12">
        <v>18959.5385929447</v>
      </c>
      <c r="BB2121" s="12">
        <v>5550.3273068060953</v>
      </c>
      <c r="BC2121" s="12">
        <v>7960.8521610913976</v>
      </c>
      <c r="BD2121" s="12">
        <v>13552.807828975447</v>
      </c>
      <c r="BE2121" s="44">
        <v>14576.921238341574</v>
      </c>
      <c r="BF2121" s="45">
        <v>14925.847431358106</v>
      </c>
      <c r="BG2121" s="12">
        <v>15089.803791639535</v>
      </c>
      <c r="BH2121" s="12">
        <v>20554.179550690998</v>
      </c>
      <c r="BI2121" s="12">
        <v>21440.619022400766</v>
      </c>
      <c r="BJ2121" s="12">
        <v>20429.54276429554</v>
      </c>
      <c r="BK2121" s="44">
        <v>19550.349853631804</v>
      </c>
      <c r="BL2121" s="45">
        <v>19286.504487880222</v>
      </c>
      <c r="BM2121" s="12">
        <v>14367.801450394476</v>
      </c>
      <c r="BN2121" s="12">
        <v>0</v>
      </c>
      <c r="BO2121" s="12">
        <v>31.326845425945624</v>
      </c>
      <c r="BP2121" s="12">
        <v>29.650862969392442</v>
      </c>
      <c r="BQ2121" s="48">
        <v>32.585597058607334</v>
      </c>
      <c r="BR2121" s="49">
        <v>6.6358945751406244</v>
      </c>
      <c r="BS2121" s="13">
        <v>53.262755800302919</v>
      </c>
      <c r="BT2121" s="12">
        <v>357.77219497372681</v>
      </c>
      <c r="BV2121" s="14">
        <f>Таблица1[[#This Row],[Lкан_леб,мм]]</f>
        <v>57972.227805026268</v>
      </c>
      <c r="BW2121" s="50">
        <f>Таблица1[[#This Row],[угол обхв4]]+Таблица1[[#This Row],[Lдуг 3,мм]]</f>
        <v>12033.734236652166</v>
      </c>
      <c r="BX2121" s="54">
        <f>Таблица1[[#This Row],[угол обхв5]]+Таблица1[[#This Row],[Y5, мм]]</f>
        <v>58195.304496580269</v>
      </c>
      <c r="BY2121" s="14">
        <f>Таблица1[[#This Row],[угол обхв6]]+Таблица1[[#This Row],[Lдуг 4,мм]]</f>
        <v>14389.265025809258</v>
      </c>
      <c r="BZ2121" s="14">
        <f>Таблица1[[#This Row],[Т1]]+Таблица1[[#This Row],[X6, мм]]</f>
        <v>58406.44661200868</v>
      </c>
      <c r="CA2121" s="14">
        <f>Таблица1[[#This Row],[Т2]]+Таблица1[[#This Row],[Lдуг 5,мм]]</f>
        <v>19869.797207997406</v>
      </c>
      <c r="CB2121" s="14">
        <f>Таблица1[[#This Row],[Т3]]+Таблица1[[#This Row],[Y6, мм]]</f>
        <v>58638.486802628235</v>
      </c>
      <c r="CC2121" s="14">
        <f>Таблица1[[#This Row],[Т4]]+Таблица1[[#This Row],[Lдуг 6,мм]]</f>
        <v>20998.272728334465</v>
      </c>
      <c r="CD2121" s="14">
        <f>Таблица1[[#This Row],[Т5]]+Таблица1[[#This Row],[Lдуг 1,мм]]</f>
        <v>58685.74063196202</v>
      </c>
      <c r="CE2121" s="14">
        <f>Таблица1[[#This Row],[Т6]]+Таблица1[[#This Row],[Lпрям1, мм]]</f>
        <v>21388.567488739984</v>
      </c>
      <c r="CF2121" s="15">
        <f>Таблица1[[#This Row],[Т7]]+Таблица1[[#This Row],[Lдуг 2,мм]]</f>
        <v>59065.021698581622</v>
      </c>
      <c r="CG2121" s="14">
        <f>Таблица1[[#This Row],[Т8]]+Таблица1[[#This Row],[Lпрям2, мм]]</f>
        <v>25980.304631290208</v>
      </c>
      <c r="CH2121" s="14">
        <f>Таблица1[[#This Row],[Т9]]-Таблица1[[#This Row],[Т9]]</f>
        <v>0</v>
      </c>
      <c r="CI2121" s="50">
        <f>Таблица1[[#This Row],[Т9]]-Таблица1[[#This Row],[Т8]]</f>
        <v>37676.454209841642</v>
      </c>
      <c r="CJ2121" s="54">
        <f>Таблица1[[#This Row],[Т9]]-Таблица1[[#This Row],[Т7]]</f>
        <v>379.28106661960192</v>
      </c>
      <c r="CK2121" s="14">
        <f>Таблица1[[#This Row],[Т9]]-Таблица1[[#This Row],[Т6]]</f>
        <v>38066.748970247158</v>
      </c>
      <c r="CL2121" s="14">
        <f>Таблица1[[#This Row],[Т9]]-Таблица1[[#This Row],[Т5]]</f>
        <v>426.5348959533876</v>
      </c>
      <c r="CM2121" s="14">
        <f>Таблица1[[#This Row],[Т9]]-Таблица1[[#This Row],[Т4]]</f>
        <v>39195.224490584216</v>
      </c>
      <c r="CN2121" s="14">
        <f>Таблица1[[#This Row],[Т9]]-Таблица1[[#This Row],[Т3]]</f>
        <v>658.57508657294238</v>
      </c>
      <c r="CO2121" s="14">
        <f>Таблица1[[#This Row],[Т9]]-Таблица1[[#This Row],[Т2]]</f>
        <v>44675.756672772361</v>
      </c>
      <c r="CP2121" s="14">
        <f>Таблица1[[#This Row],[Т9]]-Таблица1[[#This Row],[Т1]]</f>
        <v>869.71720200135314</v>
      </c>
      <c r="CQ2121" s="14">
        <f>Таблица1[[#This Row],[Т9]]-Таблица1[[#This Row],[угол обхв6]]</f>
        <v>47031.28746192946</v>
      </c>
      <c r="CR2121" s="14">
        <f>Таблица1[[#This Row],[Т9]]-Таблица1[[#This Row],[угол обхв5]]</f>
        <v>1092.7938935553539</v>
      </c>
      <c r="CS2121" s="14">
        <f>Таблица1[[#This Row],[Т9]]-Таблица1[[#This Row],[угол обхв4]]</f>
        <v>59065.021698581622</v>
      </c>
      <c r="CT2121" s="14">
        <f>Таблица1[[#This Row],[Lкан_прям, мм]]+Таблица1[[#This Row],[Lкан_дуг, мм]]+Таблица1[[#This Row],[Lкан_леб,мм]]</f>
        <v>85045.326329871838</v>
      </c>
      <c r="CU2121" s="16">
        <f>Таблица1[[#This Row],[Lкан_леб,мм]]</f>
        <v>57972.227805026268</v>
      </c>
      <c r="CV2121" s="14">
        <f>2534431-(Таблица1[[#This Row],[Т23]]+Таблица1[[#This Row],[угол обхв3]])</f>
        <v>2449027.9014751543</v>
      </c>
      <c r="CW2121" s="50">
        <f>SUM(X2121:AC2121,AD2121:AI2121)-Таблица1[[#This Row],[lподв_min, мм]]</f>
        <v>22481.361383183896</v>
      </c>
      <c r="CX2121" s="17">
        <f>CW2560-Таблица1[[#This Row],[Суммарная длина каната]]</f>
        <v>-2426215.3382501733</v>
      </c>
    </row>
    <row r="2122" spans="1:102" x14ac:dyDescent="0.25">
      <c r="A2122" s="21">
        <v>2121</v>
      </c>
      <c r="B2122" s="10">
        <v>54.060816326530599</v>
      </c>
      <c r="C2122" s="10">
        <v>125.77510204081636</v>
      </c>
      <c r="D2122" s="11">
        <v>14693.439846554415</v>
      </c>
      <c r="E2122" s="11">
        <v>19339.719337149065</v>
      </c>
      <c r="F2122" s="11">
        <v>14557.54063586074</v>
      </c>
      <c r="G2122" s="11">
        <v>19375.108665100244</v>
      </c>
      <c r="H2122" s="11">
        <v>15101.439356554414</v>
      </c>
      <c r="I2122" s="11">
        <v>14697.215940912991</v>
      </c>
      <c r="J2122" s="11">
        <v>4642.5033962360749</v>
      </c>
      <c r="K2122" s="11">
        <v>25980.304631280484</v>
      </c>
      <c r="L2122" s="11">
        <v>1092.7938935650759</v>
      </c>
      <c r="M2122" s="11">
        <v>57972.227805026268</v>
      </c>
      <c r="N2122" s="11">
        <v>5863.7421582900515</v>
      </c>
      <c r="O2122" s="11">
        <v>20292.961000681073</v>
      </c>
      <c r="P2122" s="43">
        <v>8013.5217967171993</v>
      </c>
      <c r="Q2122" s="11">
        <v>21123.856340705403</v>
      </c>
      <c r="R2122" s="11">
        <v>13439.331671876711</v>
      </c>
      <c r="S2122" s="11">
        <v>20351.314951120657</v>
      </c>
      <c r="T2122" s="11">
        <v>14827.002375311207</v>
      </c>
      <c r="U2122" s="11">
        <v>20234.340514470561</v>
      </c>
      <c r="V2122" s="11">
        <v>14693.439846554415</v>
      </c>
      <c r="W2122" s="11">
        <v>19339.719337149065</v>
      </c>
      <c r="X2122" s="12">
        <v>0</v>
      </c>
      <c r="Y2122" s="12">
        <v>206.92408871415904</v>
      </c>
      <c r="Z2122" s="12">
        <v>208.18152502035568</v>
      </c>
      <c r="AA2122" s="44">
        <v>232.04019061955833</v>
      </c>
      <c r="AB2122" s="45">
        <v>47.253829333784687</v>
      </c>
      <c r="AC2122" s="12">
        <v>398.39425987721813</v>
      </c>
      <c r="AD2122" s="12">
        <v>12033.734236652166</v>
      </c>
      <c r="AE2122" s="12">
        <v>2304.7645345826777</v>
      </c>
      <c r="AF2122" s="12">
        <v>5480.5321821881498</v>
      </c>
      <c r="AG2122" s="44">
        <v>1128.4755203370585</v>
      </c>
      <c r="AH2122" s="45">
        <v>390.29476040552345</v>
      </c>
      <c r="AI2122" s="12">
        <v>4642.5033971149078</v>
      </c>
      <c r="AJ2122" s="12">
        <v>-50.190166803887863</v>
      </c>
      <c r="AK2122" s="12">
        <v>-21.131644835966434</v>
      </c>
      <c r="AL2122" s="12">
        <v>8.103459958797119</v>
      </c>
      <c r="AM2122" s="44">
        <v>40.689057017404494</v>
      </c>
      <c r="AN2122" s="45">
        <v>34.053162442263933</v>
      </c>
      <c r="AO2122" s="12">
        <v>89.999999876584297</v>
      </c>
      <c r="AP2122" s="12">
        <v>-2154.1692826623271</v>
      </c>
      <c r="AQ2122" s="12">
        <v>5716.6532502288601</v>
      </c>
      <c r="AR2122" s="12">
        <v>8071.0338916146575</v>
      </c>
      <c r="AS2122" s="44">
        <v>13705.328738655049</v>
      </c>
      <c r="AT2122" s="45">
        <v>14598.537922899468</v>
      </c>
      <c r="AU2122" s="12">
        <v>15101.439846554415</v>
      </c>
      <c r="AV2122" s="12">
        <v>11310.181931627916</v>
      </c>
      <c r="AW2122" s="12">
        <v>20673.524862766484</v>
      </c>
      <c r="AX2122" s="12">
        <v>21527.782520768669</v>
      </c>
      <c r="AY2122" s="44">
        <v>20660.684568997589</v>
      </c>
      <c r="AZ2122" s="45">
        <v>19896.305022274544</v>
      </c>
      <c r="BA2122" s="12">
        <v>19339.719338027902</v>
      </c>
      <c r="BB2122" s="12">
        <v>5550.3273068060953</v>
      </c>
      <c r="BC2122" s="12">
        <v>7866.4328886560079</v>
      </c>
      <c r="BD2122" s="12">
        <v>13496.843766774169</v>
      </c>
      <c r="BE2122" s="44">
        <v>14561.005308532869</v>
      </c>
      <c r="BF2122" s="45">
        <v>14921.904298966154</v>
      </c>
      <c r="BG2122" s="12">
        <v>15101.439856554416</v>
      </c>
      <c r="BH2122" s="12">
        <v>20554.179550690998</v>
      </c>
      <c r="BI2122" s="12">
        <v>21504.420202790814</v>
      </c>
      <c r="BJ2122" s="12">
        <v>20755.241131183924</v>
      </c>
      <c r="BK2122" s="44">
        <v>19924.970896593626</v>
      </c>
      <c r="BL2122" s="45">
        <v>19677.754829345082</v>
      </c>
      <c r="BM2122" s="12">
        <v>14697.215940912993</v>
      </c>
      <c r="BN2122" s="12">
        <v>0</v>
      </c>
      <c r="BO2122" s="12">
        <v>29.058521967921429</v>
      </c>
      <c r="BP2122" s="12">
        <v>29.235104794763554</v>
      </c>
      <c r="BQ2122" s="48">
        <v>32.58559705860737</v>
      </c>
      <c r="BR2122" s="49">
        <v>6.6358945751405605</v>
      </c>
      <c r="BS2122" s="13">
        <v>55.946837434320372</v>
      </c>
      <c r="BT2122" s="12">
        <v>357.77219497372681</v>
      </c>
      <c r="BV2122" s="14">
        <f>Таблица1[[#This Row],[Lкан_леб,мм]]</f>
        <v>57972.227805026268</v>
      </c>
      <c r="BW2122" s="50">
        <f>Таблица1[[#This Row],[угол обхв4]]+Таблица1[[#This Row],[Lдуг 3,мм]]</f>
        <v>12033.734236652166</v>
      </c>
      <c r="BX2122" s="54">
        <f>Таблица1[[#This Row],[угол обхв5]]+Таблица1[[#This Row],[Y5, мм]]</f>
        <v>58179.151893740425</v>
      </c>
      <c r="BY2122" s="14">
        <f>Таблица1[[#This Row],[угол обхв6]]+Таблица1[[#This Row],[Lдуг 4,мм]]</f>
        <v>14338.498771234845</v>
      </c>
      <c r="BZ2122" s="14">
        <f>Таблица1[[#This Row],[Т1]]+Таблица1[[#This Row],[X6, мм]]</f>
        <v>58387.333418760783</v>
      </c>
      <c r="CA2122" s="14">
        <f>Таблица1[[#This Row],[Т2]]+Таблица1[[#This Row],[Lдуг 5,мм]]</f>
        <v>19819.030953422996</v>
      </c>
      <c r="CB2122" s="14">
        <f>Таблица1[[#This Row],[Т3]]+Таблица1[[#This Row],[Y6, мм]]</f>
        <v>58619.373609380338</v>
      </c>
      <c r="CC2122" s="14">
        <f>Таблица1[[#This Row],[Т4]]+Таблица1[[#This Row],[Lдуг 6,мм]]</f>
        <v>20947.506473760055</v>
      </c>
      <c r="CD2122" s="14">
        <f>Таблица1[[#This Row],[Т5]]+Таблица1[[#This Row],[Lдуг 1,мм]]</f>
        <v>58666.627438714124</v>
      </c>
      <c r="CE2122" s="14">
        <f>Таблица1[[#This Row],[Т6]]+Таблица1[[#This Row],[Lпрям1, мм]]</f>
        <v>21337.801234165578</v>
      </c>
      <c r="CF2122" s="15">
        <f>Таблица1[[#This Row],[Т7]]+Таблица1[[#This Row],[Lдуг 2,мм]]</f>
        <v>59065.021698591343</v>
      </c>
      <c r="CG2122" s="14">
        <f>Таблица1[[#This Row],[Т8]]+Таблица1[[#This Row],[Lпрям2, мм]]</f>
        <v>25980.304631280487</v>
      </c>
      <c r="CH2122" s="14">
        <f>Таблица1[[#This Row],[Т9]]-Таблица1[[#This Row],[Т9]]</f>
        <v>0</v>
      </c>
      <c r="CI2122" s="50">
        <f>Таблица1[[#This Row],[Т9]]-Таблица1[[#This Row],[Т8]]</f>
        <v>37727.220464425765</v>
      </c>
      <c r="CJ2122" s="54">
        <f>Таблица1[[#This Row],[Т9]]-Таблица1[[#This Row],[Т7]]</f>
        <v>398.39425987721916</v>
      </c>
      <c r="CK2122" s="14">
        <f>Таблица1[[#This Row],[Т9]]-Таблица1[[#This Row],[Т6]]</f>
        <v>38117.515224831288</v>
      </c>
      <c r="CL2122" s="14">
        <f>Таблица1[[#This Row],[Т9]]-Таблица1[[#This Row],[Т5]]</f>
        <v>445.64808921100484</v>
      </c>
      <c r="CM2122" s="14">
        <f>Таблица1[[#This Row],[Т9]]-Таблица1[[#This Row],[Т4]]</f>
        <v>39245.990745168347</v>
      </c>
      <c r="CN2122" s="14">
        <f>Таблица1[[#This Row],[Т9]]-Таблица1[[#This Row],[Т3]]</f>
        <v>677.68827983055962</v>
      </c>
      <c r="CO2122" s="14">
        <f>Таблица1[[#This Row],[Т9]]-Таблица1[[#This Row],[Т2]]</f>
        <v>44726.522927356498</v>
      </c>
      <c r="CP2122" s="14">
        <f>Таблица1[[#This Row],[Т9]]-Таблица1[[#This Row],[Т1]]</f>
        <v>885.86980485091772</v>
      </c>
      <c r="CQ2122" s="14">
        <f>Таблица1[[#This Row],[Т9]]-Таблица1[[#This Row],[угол обхв6]]</f>
        <v>47031.287461939181</v>
      </c>
      <c r="CR2122" s="14">
        <f>Таблица1[[#This Row],[Т9]]-Таблица1[[#This Row],[угол обхв5]]</f>
        <v>1092.7938935650745</v>
      </c>
      <c r="CS2122" s="14">
        <f>Таблица1[[#This Row],[Т9]]-Таблица1[[#This Row],[угол обхв4]]</f>
        <v>59065.021698591343</v>
      </c>
      <c r="CT2122" s="14">
        <f>Таблица1[[#This Row],[Lкан_прям, мм]]+Таблица1[[#This Row],[Lкан_дуг, мм]]+Таблица1[[#This Row],[Lкан_леб,мм]]</f>
        <v>85045.326329871823</v>
      </c>
      <c r="CU2122" s="16">
        <f>Таблица1[[#This Row],[Lкан_леб,мм]]</f>
        <v>57972.227805026268</v>
      </c>
      <c r="CV2122" s="14">
        <f>2534431-(Таблица1[[#This Row],[Т23]]+Таблица1[[#This Row],[угол обхв3]])</f>
        <v>2449027.9014751543</v>
      </c>
      <c r="CW2122" s="50">
        <f>SUM(X2122:AC2122,AD2122:AI2122)-Таблица1[[#This Row],[lподв_min, мм]]</f>
        <v>22430.595128609486</v>
      </c>
      <c r="CX2122" s="17">
        <f>CW2561-Таблица1[[#This Row],[Суммарная длина каната]]</f>
        <v>-2426270.6332226614</v>
      </c>
    </row>
    <row r="2123" spans="1:102" x14ac:dyDescent="0.25">
      <c r="A2123" s="21">
        <v>2122</v>
      </c>
      <c r="B2123" s="10">
        <v>54.060816326530599</v>
      </c>
      <c r="C2123" s="10">
        <v>128.45918367346943</v>
      </c>
      <c r="D2123" s="11">
        <v>14687.259688550432</v>
      </c>
      <c r="E2123" s="11">
        <v>19720.027899494376</v>
      </c>
      <c r="F2123" s="11">
        <v>14549.852325293081</v>
      </c>
      <c r="G2123" s="11">
        <v>19749.014388116881</v>
      </c>
      <c r="H2123" s="11">
        <v>15095.259198550433</v>
      </c>
      <c r="I2123" s="11">
        <v>15026.123414417565</v>
      </c>
      <c r="J2123" s="11">
        <v>4693.9044850768105</v>
      </c>
      <c r="K2123" s="11">
        <v>25980.304631270861</v>
      </c>
      <c r="L2123" s="11">
        <v>1092.7938935747075</v>
      </c>
      <c r="M2123" s="11">
        <v>57972.227805026268</v>
      </c>
      <c r="N2123" s="11">
        <v>5863.7421582900515</v>
      </c>
      <c r="O2123" s="11">
        <v>20292.961000681073</v>
      </c>
      <c r="P2123" s="43">
        <v>7931.1207913961362</v>
      </c>
      <c r="Q2123" s="11">
        <v>21189.394158246338</v>
      </c>
      <c r="R2123" s="11">
        <v>13387.15542639562</v>
      </c>
      <c r="S2123" s="11">
        <v>20671.78517292437</v>
      </c>
      <c r="T2123" s="11">
        <v>14778.781537098776</v>
      </c>
      <c r="U2123" s="11">
        <v>20619.922199530934</v>
      </c>
      <c r="V2123" s="11">
        <v>14687.259688550432</v>
      </c>
      <c r="W2123" s="11">
        <v>19720.027899494376</v>
      </c>
      <c r="X2123" s="12">
        <v>0</v>
      </c>
      <c r="Y2123" s="12">
        <v>190.47239555039116</v>
      </c>
      <c r="Z2123" s="12">
        <v>205.52002493622646</v>
      </c>
      <c r="AA2123" s="44">
        <v>232.04019061955955</v>
      </c>
      <c r="AB2123" s="45">
        <v>47.253829333788666</v>
      </c>
      <c r="AC2123" s="12">
        <v>417.5074531347417</v>
      </c>
      <c r="AD2123" s="12">
        <v>12033.734236652166</v>
      </c>
      <c r="AE2123" s="12">
        <v>2253.3634457419457</v>
      </c>
      <c r="AF2123" s="12">
        <v>5480.5321821881489</v>
      </c>
      <c r="AG2123" s="44">
        <v>1128.4755203370605</v>
      </c>
      <c r="AH2123" s="45">
        <v>390.29476040551316</v>
      </c>
      <c r="AI2123" s="12">
        <v>4693.9044859460228</v>
      </c>
      <c r="AJ2123" s="12">
        <v>-50.190166803887863</v>
      </c>
      <c r="AK2123" s="12">
        <v>-23.44196979706479</v>
      </c>
      <c r="AL2123" s="12">
        <v>5.4193783261440611</v>
      </c>
      <c r="AM2123" s="44">
        <v>38.004975384751603</v>
      </c>
      <c r="AN2123" s="45">
        <v>31.369080809610484</v>
      </c>
      <c r="AO2123" s="12">
        <v>89.99999987793575</v>
      </c>
      <c r="AP2123" s="12">
        <v>-2154.1692826623271</v>
      </c>
      <c r="AQ2123" s="12">
        <v>5701.431578087042</v>
      </c>
      <c r="AR2123" s="12">
        <v>7969.6543605808438</v>
      </c>
      <c r="AS2123" s="44">
        <v>13638.373226155549</v>
      </c>
      <c r="AT2123" s="45">
        <v>14566.397567775773</v>
      </c>
      <c r="AU2123" s="12">
        <v>15095.259688550432</v>
      </c>
      <c r="AV2123" s="12">
        <v>11310.181931627916</v>
      </c>
      <c r="AW2123" s="12">
        <v>20667.286094088075</v>
      </c>
      <c r="AX2123" s="12">
        <v>21595.570430381831</v>
      </c>
      <c r="AY2123" s="44">
        <v>20993.271746646791</v>
      </c>
      <c r="AZ2123" s="45">
        <v>20271.558812283358</v>
      </c>
      <c r="BA2123" s="12">
        <v>19720.027900363588</v>
      </c>
      <c r="BB2123" s="12">
        <v>5550.3273068060953</v>
      </c>
      <c r="BC2123" s="12">
        <v>7768.8102111931257</v>
      </c>
      <c r="BD2123" s="12">
        <v>13425.688995580329</v>
      </c>
      <c r="BE2123" s="44">
        <v>14527.563737338849</v>
      </c>
      <c r="BF2123" s="45">
        <v>14899.643657873436</v>
      </c>
      <c r="BG2123" s="12">
        <v>15095.259698550433</v>
      </c>
      <c r="BH2123" s="12">
        <v>20554.179550690998</v>
      </c>
      <c r="BI2123" s="12">
        <v>21563.719251653343</v>
      </c>
      <c r="BJ2123" s="12">
        <v>21077.961445059864</v>
      </c>
      <c r="BK2123" s="44">
        <v>20298.435625808514</v>
      </c>
      <c r="BL2123" s="45">
        <v>20068.391286741953</v>
      </c>
      <c r="BM2123" s="12">
        <v>15026.123414417567</v>
      </c>
      <c r="BN2123" s="12">
        <v>0</v>
      </c>
      <c r="BO2123" s="12">
        <v>26.748197006823073</v>
      </c>
      <c r="BP2123" s="12">
        <v>28.861348123208852</v>
      </c>
      <c r="BQ2123" s="48">
        <v>32.58559705860754</v>
      </c>
      <c r="BR2123" s="49">
        <v>6.63589457514112</v>
      </c>
      <c r="BS2123" s="13">
        <v>58.630919068325269</v>
      </c>
      <c r="BT2123" s="12">
        <v>357.77219497372681</v>
      </c>
      <c r="BV2123" s="14">
        <f>Таблица1[[#This Row],[Lкан_леб,мм]]</f>
        <v>57972.227805026268</v>
      </c>
      <c r="BW2123" s="50">
        <f>Таблица1[[#This Row],[угол обхв4]]+Таблица1[[#This Row],[Lдуг 3,мм]]</f>
        <v>12033.734236652166</v>
      </c>
      <c r="BX2123" s="54">
        <f>Таблица1[[#This Row],[угол обхв5]]+Таблица1[[#This Row],[Y5, мм]]</f>
        <v>58162.700200576663</v>
      </c>
      <c r="BY2123" s="14">
        <f>Таблица1[[#This Row],[угол обхв6]]+Таблица1[[#This Row],[Lдуг 4,мм]]</f>
        <v>14287.097682394113</v>
      </c>
      <c r="BZ2123" s="14">
        <f>Таблица1[[#This Row],[Т1]]+Таблица1[[#This Row],[X6, мм]]</f>
        <v>58368.220225512887</v>
      </c>
      <c r="CA2123" s="14">
        <f>Таблица1[[#This Row],[Т2]]+Таблица1[[#This Row],[Lдуг 5,мм]]</f>
        <v>19767.629864582261</v>
      </c>
      <c r="CB2123" s="14">
        <f>Таблица1[[#This Row],[Т3]]+Таблица1[[#This Row],[Y6, мм]]</f>
        <v>58600.260416132449</v>
      </c>
      <c r="CC2123" s="14">
        <f>Таблица1[[#This Row],[Т4]]+Таблица1[[#This Row],[Lдуг 6,мм]]</f>
        <v>20896.105384919319</v>
      </c>
      <c r="CD2123" s="14">
        <f>Таблица1[[#This Row],[Т5]]+Таблица1[[#This Row],[Lдуг 1,мм]]</f>
        <v>58647.514245466235</v>
      </c>
      <c r="CE2123" s="14">
        <f>Таблица1[[#This Row],[Т6]]+Таблица1[[#This Row],[Lпрям1, мм]]</f>
        <v>21286.400145324831</v>
      </c>
      <c r="CF2123" s="15">
        <f>Таблица1[[#This Row],[Т7]]+Таблица1[[#This Row],[Lдуг 2,мм]]</f>
        <v>59065.021698600976</v>
      </c>
      <c r="CG2123" s="14">
        <f>Таблица1[[#This Row],[Т8]]+Таблица1[[#This Row],[Lпрям2, мм]]</f>
        <v>25980.304631270854</v>
      </c>
      <c r="CH2123" s="14">
        <f>Таблица1[[#This Row],[Т9]]-Таблица1[[#This Row],[Т9]]</f>
        <v>0</v>
      </c>
      <c r="CI2123" s="50">
        <f>Таблица1[[#This Row],[Т9]]-Таблица1[[#This Row],[Т8]]</f>
        <v>37778.621553276142</v>
      </c>
      <c r="CJ2123" s="54">
        <f>Таблица1[[#This Row],[Т9]]-Таблица1[[#This Row],[Т7]]</f>
        <v>417.50745313474181</v>
      </c>
      <c r="CK2123" s="14">
        <f>Таблица1[[#This Row],[Т9]]-Таблица1[[#This Row],[Т6]]</f>
        <v>38168.916313681657</v>
      </c>
      <c r="CL2123" s="14">
        <f>Таблица1[[#This Row],[Т9]]-Таблица1[[#This Row],[Т5]]</f>
        <v>464.7612824685275</v>
      </c>
      <c r="CM2123" s="14">
        <f>Таблица1[[#This Row],[Т9]]-Таблица1[[#This Row],[Т4]]</f>
        <v>39297.391834018716</v>
      </c>
      <c r="CN2123" s="14">
        <f>Таблица1[[#This Row],[Т9]]-Таблица1[[#This Row],[Т3]]</f>
        <v>696.80147308808955</v>
      </c>
      <c r="CO2123" s="14">
        <f>Таблица1[[#This Row],[Т9]]-Таблица1[[#This Row],[Т2]]</f>
        <v>44777.92401620686</v>
      </c>
      <c r="CP2123" s="14">
        <f>Таблица1[[#This Row],[Т9]]-Таблица1[[#This Row],[Т1]]</f>
        <v>902.32149802431377</v>
      </c>
      <c r="CQ2123" s="14">
        <f>Таблица1[[#This Row],[Т9]]-Таблица1[[#This Row],[угол обхв6]]</f>
        <v>47031.287461948814</v>
      </c>
      <c r="CR2123" s="14">
        <f>Таблица1[[#This Row],[Т9]]-Таблица1[[#This Row],[угол обхв5]]</f>
        <v>1092.7938935747079</v>
      </c>
      <c r="CS2123" s="14">
        <f>Таблица1[[#This Row],[Т9]]-Таблица1[[#This Row],[угол обхв4]]</f>
        <v>59065.021698600976</v>
      </c>
      <c r="CT2123" s="14">
        <f>Таблица1[[#This Row],[Lкан_прям, мм]]+Таблица1[[#This Row],[Lкан_дуг, мм]]+Таблица1[[#This Row],[Lкан_леб,мм]]</f>
        <v>85045.326329871838</v>
      </c>
      <c r="CU2123" s="16">
        <f>Таблица1[[#This Row],[Lкан_леб,мм]]</f>
        <v>57972.227805026268</v>
      </c>
      <c r="CV2123" s="14">
        <f>2534431-(Таблица1[[#This Row],[Т23]]+Таблица1[[#This Row],[угол обхв3]])</f>
        <v>2449027.9014751543</v>
      </c>
      <c r="CW2123" s="50">
        <f>SUM(X2123:AC2123,AD2123:AI2123)-Таблица1[[#This Row],[lподв_min, мм]]</f>
        <v>22379.19403976875</v>
      </c>
      <c r="CX2123" s="17">
        <f>CW2562-Таблица1[[#This Row],[Суммарная длина каната]]</f>
        <v>-2426327.5181669248</v>
      </c>
    </row>
    <row r="2124" spans="1:102" x14ac:dyDescent="0.25">
      <c r="A2124" s="21">
        <v>2123</v>
      </c>
      <c r="B2124" s="10">
        <v>54.060816326530599</v>
      </c>
      <c r="C2124" s="10">
        <v>131.14326530612249</v>
      </c>
      <c r="D2124" s="11">
        <v>14663.276867834897</v>
      </c>
      <c r="E2124" s="11">
        <v>20099.629824221633</v>
      </c>
      <c r="F2124" s="11">
        <v>14524.662844682873</v>
      </c>
      <c r="G2124" s="11">
        <v>20122.149872747552</v>
      </c>
      <c r="H2124" s="11">
        <v>15071.276377834898</v>
      </c>
      <c r="I2124" s="11">
        <v>15353.761709158634</v>
      </c>
      <c r="J2124" s="11">
        <v>4745.8681150629991</v>
      </c>
      <c r="K2124" s="11">
        <v>25980.304631261344</v>
      </c>
      <c r="L2124" s="11">
        <v>1092.7938935842196</v>
      </c>
      <c r="M2124" s="11">
        <v>57972.227805026268</v>
      </c>
      <c r="N2124" s="11">
        <v>5863.7421582900515</v>
      </c>
      <c r="O2124" s="11">
        <v>20292.961000681073</v>
      </c>
      <c r="P2124" s="43">
        <v>7845.7411204183418</v>
      </c>
      <c r="Q2124" s="11">
        <v>21251.00132495342</v>
      </c>
      <c r="R2124" s="11">
        <v>13320.029144835813</v>
      </c>
      <c r="S2124" s="11">
        <v>20989.460456790421</v>
      </c>
      <c r="T2124" s="11">
        <v>14712.557223309046</v>
      </c>
      <c r="U2124" s="11">
        <v>21002.822741911059</v>
      </c>
      <c r="V2124" s="11">
        <v>14663.276867834897</v>
      </c>
      <c r="W2124" s="11">
        <v>20099.629824221633</v>
      </c>
      <c r="X2124" s="12">
        <v>0</v>
      </c>
      <c r="Y2124" s="12">
        <v>173.69691639232147</v>
      </c>
      <c r="Z2124" s="12">
        <v>203.18231084639919</v>
      </c>
      <c r="AA2124" s="44">
        <v>232.0401906195583</v>
      </c>
      <c r="AB2124" s="45">
        <v>47.253829333786086</v>
      </c>
      <c r="AC2124" s="12">
        <v>436.62064639215464</v>
      </c>
      <c r="AD2124" s="12">
        <v>12033.734236652166</v>
      </c>
      <c r="AE2124" s="12">
        <v>2201.3998157557594</v>
      </c>
      <c r="AF2124" s="12">
        <v>5480.532182188148</v>
      </c>
      <c r="AG2124" s="44">
        <v>1128.4755203370589</v>
      </c>
      <c r="AH2124" s="45">
        <v>390.2947604055156</v>
      </c>
      <c r="AI2124" s="12">
        <v>4745.8681159226935</v>
      </c>
      <c r="AJ2124" s="12">
        <v>-50.190166803887863</v>
      </c>
      <c r="AK2124" s="12">
        <v>-25.797764294778197</v>
      </c>
      <c r="AL2124" s="12">
        <v>2.7352966934910246</v>
      </c>
      <c r="AM2124" s="44">
        <v>35.320893752098392</v>
      </c>
      <c r="AN2124" s="45">
        <v>28.684999176957632</v>
      </c>
      <c r="AO2124" s="12">
        <v>89.999999879272281</v>
      </c>
      <c r="AP2124" s="12">
        <v>-2154.1692826623271</v>
      </c>
      <c r="AQ2124" s="12">
        <v>5686.1822032534756</v>
      </c>
      <c r="AR2124" s="12">
        <v>7865.2116153745264</v>
      </c>
      <c r="AS2124" s="44">
        <v>13555.916467488185</v>
      </c>
      <c r="AT2124" s="45">
        <v>14516.719739829256</v>
      </c>
      <c r="AU2124" s="12">
        <v>15071.276867834897</v>
      </c>
      <c r="AV2124" s="12">
        <v>11310.181931627916</v>
      </c>
      <c r="AW2124" s="12">
        <v>20660.297988156344</v>
      </c>
      <c r="AX2124" s="12">
        <v>21658.536476598234</v>
      </c>
      <c r="AY2124" s="44">
        <v>21322.358595883892</v>
      </c>
      <c r="AZ2124" s="45">
        <v>20644.895821906008</v>
      </c>
      <c r="BA2124" s="12">
        <v>20099.629825081331</v>
      </c>
      <c r="BB2124" s="12">
        <v>5550.3273068060953</v>
      </c>
      <c r="BC2124" s="12">
        <v>7668.1811653817667</v>
      </c>
      <c r="BD2124" s="12">
        <v>13339.499639791997</v>
      </c>
      <c r="BE2124" s="44">
        <v>14476.669900656674</v>
      </c>
      <c r="BF2124" s="45">
        <v>14859.114351314687</v>
      </c>
      <c r="BG2124" s="12">
        <v>15071.276877834898</v>
      </c>
      <c r="BH2124" s="12">
        <v>20554.179550690998</v>
      </c>
      <c r="BI2124" s="12">
        <v>21618.338312428692</v>
      </c>
      <c r="BJ2124" s="12">
        <v>21396.995608435238</v>
      </c>
      <c r="BK2124" s="44">
        <v>20669.924602817591</v>
      </c>
      <c r="BL2124" s="45">
        <v>20457.556744226684</v>
      </c>
      <c r="BM2124" s="12">
        <v>15353.761709158636</v>
      </c>
      <c r="BN2124" s="12">
        <v>0</v>
      </c>
      <c r="BO2124" s="12">
        <v>24.392402509109669</v>
      </c>
      <c r="BP2124" s="12">
        <v>28.53306098826922</v>
      </c>
      <c r="BQ2124" s="48">
        <v>32.585597058607362</v>
      </c>
      <c r="BR2124" s="49">
        <v>6.6358945751407576</v>
      </c>
      <c r="BS2124" s="13">
        <v>61.315000702314642</v>
      </c>
      <c r="BT2124" s="12">
        <v>357.77219497372681</v>
      </c>
      <c r="BV2124" s="14">
        <f>Таблица1[[#This Row],[Lкан_леб,мм]]</f>
        <v>57972.227805026268</v>
      </c>
      <c r="BW2124" s="50">
        <f>Таблица1[[#This Row],[угол обхв4]]+Таблица1[[#This Row],[Lдуг 3,мм]]</f>
        <v>12033.734236652166</v>
      </c>
      <c r="BX2124" s="54">
        <f>Таблица1[[#This Row],[угол обхв5]]+Таблица1[[#This Row],[Y5, мм]]</f>
        <v>58145.924721418589</v>
      </c>
      <c r="BY2124" s="14">
        <f>Таблица1[[#This Row],[угол обхв6]]+Таблица1[[#This Row],[Lдуг 4,мм]]</f>
        <v>14235.134052407926</v>
      </c>
      <c r="BZ2124" s="14">
        <f>Таблица1[[#This Row],[Т1]]+Таблица1[[#This Row],[X6, мм]]</f>
        <v>58349.10703226499</v>
      </c>
      <c r="CA2124" s="14">
        <f>Таблица1[[#This Row],[Т2]]+Таблица1[[#This Row],[Lдуг 5,мм]]</f>
        <v>19715.666234596072</v>
      </c>
      <c r="CB2124" s="14">
        <f>Таблица1[[#This Row],[Т3]]+Таблица1[[#This Row],[Y6, мм]]</f>
        <v>58581.147222884545</v>
      </c>
      <c r="CC2124" s="14">
        <f>Таблица1[[#This Row],[Т4]]+Таблица1[[#This Row],[Lдуг 6,мм]]</f>
        <v>20844.141754933131</v>
      </c>
      <c r="CD2124" s="14">
        <f>Таблица1[[#This Row],[Т5]]+Таблица1[[#This Row],[Lдуг 1,мм]]</f>
        <v>58628.401052218331</v>
      </c>
      <c r="CE2124" s="14">
        <f>Таблица1[[#This Row],[Т6]]+Таблица1[[#This Row],[Lпрям1, мм]]</f>
        <v>21234.436515338646</v>
      </c>
      <c r="CF2124" s="15">
        <f>Таблица1[[#This Row],[Т7]]+Таблица1[[#This Row],[Lдуг 2,мм]]</f>
        <v>59065.021698610486</v>
      </c>
      <c r="CG2124" s="14">
        <f>Таблица1[[#This Row],[Т8]]+Таблица1[[#This Row],[Lпрям2, мм]]</f>
        <v>25980.304631261341</v>
      </c>
      <c r="CH2124" s="14">
        <f>Таблица1[[#This Row],[Т9]]-Таблица1[[#This Row],[Т9]]</f>
        <v>0</v>
      </c>
      <c r="CI2124" s="50">
        <f>Таблица1[[#This Row],[Т9]]-Таблица1[[#This Row],[Т8]]</f>
        <v>37830.58518327184</v>
      </c>
      <c r="CJ2124" s="54">
        <f>Таблица1[[#This Row],[Т9]]-Таблица1[[#This Row],[Т7]]</f>
        <v>436.62064639215532</v>
      </c>
      <c r="CK2124" s="14">
        <f>Таблица1[[#This Row],[Т9]]-Таблица1[[#This Row],[Т6]]</f>
        <v>38220.879943677355</v>
      </c>
      <c r="CL2124" s="14">
        <f>Таблица1[[#This Row],[Т9]]-Таблица1[[#This Row],[Т5]]</f>
        <v>483.87447572594101</v>
      </c>
      <c r="CM2124" s="14">
        <f>Таблица1[[#This Row],[Т9]]-Таблица1[[#This Row],[Т4]]</f>
        <v>39349.355464014414</v>
      </c>
      <c r="CN2124" s="14">
        <f>Таблица1[[#This Row],[Т9]]-Таблица1[[#This Row],[Т3]]</f>
        <v>715.91466634549579</v>
      </c>
      <c r="CO2124" s="14">
        <f>Таблица1[[#This Row],[Т9]]-Таблица1[[#This Row],[Т2]]</f>
        <v>44829.887646202558</v>
      </c>
      <c r="CP2124" s="14">
        <f>Таблица1[[#This Row],[Т9]]-Таблица1[[#This Row],[Т1]]</f>
        <v>919.09697719189717</v>
      </c>
      <c r="CQ2124" s="14">
        <f>Таблица1[[#This Row],[Т9]]-Таблица1[[#This Row],[угол обхв6]]</f>
        <v>47031.287461958316</v>
      </c>
      <c r="CR2124" s="14">
        <f>Таблица1[[#This Row],[Т9]]-Таблица1[[#This Row],[угол обхв5]]</f>
        <v>1092.7938935842176</v>
      </c>
      <c r="CS2124" s="14">
        <f>Таблица1[[#This Row],[Т9]]-Таблица1[[#This Row],[угол обхв4]]</f>
        <v>59065.021698610486</v>
      </c>
      <c r="CT2124" s="14">
        <f>Таблица1[[#This Row],[Lкан_прям, мм]]+Таблица1[[#This Row],[Lкан_дуг, мм]]+Таблица1[[#This Row],[Lкан_леб,мм]]</f>
        <v>85045.326329871838</v>
      </c>
      <c r="CU2124" s="16">
        <f>Таблица1[[#This Row],[Lкан_леб,мм]]</f>
        <v>57972.227805026268</v>
      </c>
      <c r="CV2124" s="14">
        <f>2534431-(Таблица1[[#This Row],[Т23]]+Таблица1[[#This Row],[угол обхв3]])</f>
        <v>2449027.9014751543</v>
      </c>
      <c r="CW2124" s="50">
        <f>SUM(X2124:AC2124,AD2124:AI2124)-Таблица1[[#This Row],[lподв_min, мм]]</f>
        <v>22327.230409782562</v>
      </c>
      <c r="CX2124" s="17">
        <f>CW2563-Таблица1[[#This Row],[Суммарная длина каната]]</f>
        <v>-2425977.9147623093</v>
      </c>
    </row>
    <row r="2125" spans="1:102" x14ac:dyDescent="0.25">
      <c r="A2125" s="21">
        <v>2124</v>
      </c>
      <c r="B2125" s="10">
        <v>54.060816326530599</v>
      </c>
      <c r="C2125" s="10">
        <v>133.82734693877552</v>
      </c>
      <c r="D2125" s="11">
        <v>14621.544006366754</v>
      </c>
      <c r="E2125" s="11">
        <v>20477.692206930878</v>
      </c>
      <c r="F2125" s="11">
        <v>14482.027463584522</v>
      </c>
      <c r="G2125" s="11">
        <v>20493.696402946094</v>
      </c>
      <c r="H2125" s="11">
        <v>15029.543516366755</v>
      </c>
      <c r="I2125" s="11">
        <v>15679.375291206043</v>
      </c>
      <c r="J2125" s="11">
        <v>4798.3169157248358</v>
      </c>
      <c r="K2125" s="11">
        <v>25980.304631251947</v>
      </c>
      <c r="L2125" s="11">
        <v>1092.793893593624</v>
      </c>
      <c r="M2125" s="11">
        <v>57972.227805026268</v>
      </c>
      <c r="N2125" s="11">
        <v>5863.7421582900515</v>
      </c>
      <c r="O2125" s="11">
        <v>20292.961000681073</v>
      </c>
      <c r="P2125" s="43">
        <v>7757.5701197771077</v>
      </c>
      <c r="Q2125" s="11">
        <v>21308.542665326011</v>
      </c>
      <c r="R2125" s="11">
        <v>13238.100112475948</v>
      </c>
      <c r="S2125" s="11">
        <v>21303.643774794418</v>
      </c>
      <c r="T2125" s="11">
        <v>14628.474740166104</v>
      </c>
      <c r="U2125" s="11">
        <v>21382.201999541769</v>
      </c>
      <c r="V2125" s="11">
        <v>14621.544006366754</v>
      </c>
      <c r="W2125" s="11">
        <v>20477.692206930878</v>
      </c>
      <c r="X2125" s="12">
        <v>0</v>
      </c>
      <c r="Y2125" s="12">
        <v>156.57064954405897</v>
      </c>
      <c r="Z2125" s="12">
        <v>201.19538444676436</v>
      </c>
      <c r="AA2125" s="44">
        <v>232.04019061955955</v>
      </c>
      <c r="AB2125" s="45">
        <v>47.253829333789838</v>
      </c>
      <c r="AC2125" s="12">
        <v>455.7338396494514</v>
      </c>
      <c r="AD2125" s="12">
        <v>12033.734236652166</v>
      </c>
      <c r="AE2125" s="12">
        <v>2148.9510150939241</v>
      </c>
      <c r="AF2125" s="12">
        <v>5480.5321821881489</v>
      </c>
      <c r="AG2125" s="44">
        <v>1128.4755203370594</v>
      </c>
      <c r="AH2125" s="45">
        <v>390.29476040551043</v>
      </c>
      <c r="AI2125" s="12">
        <v>4798.3169165751333</v>
      </c>
      <c r="AJ2125" s="12">
        <v>-50.190166803887863</v>
      </c>
      <c r="AK2125" s="12">
        <v>-28.202820199729807</v>
      </c>
      <c r="AL2125" s="12">
        <v>5.1215060837951472E-2</v>
      </c>
      <c r="AM2125" s="44">
        <v>32.636812119445494</v>
      </c>
      <c r="AN2125" s="45">
        <v>26.000917544304212</v>
      </c>
      <c r="AO2125" s="12">
        <v>89.999999880591915</v>
      </c>
      <c r="AP2125" s="12">
        <v>-2154.1692826623271</v>
      </c>
      <c r="AQ2125" s="12">
        <v>5670.9237476958833</v>
      </c>
      <c r="AR2125" s="12">
        <v>7757.9348192753396</v>
      </c>
      <c r="AS2125" s="44">
        <v>13458.139385331764</v>
      </c>
      <c r="AT2125" s="45">
        <v>14449.613439775625</v>
      </c>
      <c r="AU2125" s="12">
        <v>15029.544006366754</v>
      </c>
      <c r="AV2125" s="12">
        <v>11310.181931627916</v>
      </c>
      <c r="AW2125" s="12">
        <v>20652.523318695537</v>
      </c>
      <c r="AX2125" s="12">
        <v>21716.542502328768</v>
      </c>
      <c r="AY2125" s="44">
        <v>21647.223050073186</v>
      </c>
      <c r="AZ2125" s="45">
        <v>21015.496892919808</v>
      </c>
      <c r="BA2125" s="12">
        <v>20477.69220778118</v>
      </c>
      <c r="BB2125" s="12">
        <v>5550.3273068060953</v>
      </c>
      <c r="BC2125" s="12">
        <v>7564.7517091829395</v>
      </c>
      <c r="BD2125" s="12">
        <v>13238.46481197418</v>
      </c>
      <c r="BE2125" s="44">
        <v>14408.435467310288</v>
      </c>
      <c r="BF2125" s="45">
        <v>14800.405306757233</v>
      </c>
      <c r="BG2125" s="12">
        <v>15029.544016366755</v>
      </c>
      <c r="BH2125" s="12">
        <v>20554.179550690998</v>
      </c>
      <c r="BI2125" s="12">
        <v>21668.10498334048</v>
      </c>
      <c r="BJ2125" s="12">
        <v>21711.643611797175</v>
      </c>
      <c r="BK2125" s="44">
        <v>21038.622724263005</v>
      </c>
      <c r="BL2125" s="45">
        <v>20844.397313552843</v>
      </c>
      <c r="BM2125" s="12">
        <v>15679.375291206044</v>
      </c>
      <c r="BN2125" s="12">
        <v>0</v>
      </c>
      <c r="BO2125" s="12">
        <v>21.987346604158056</v>
      </c>
      <c r="BP2125" s="12">
        <v>28.254035260567758</v>
      </c>
      <c r="BQ2125" s="48">
        <v>32.58559705860754</v>
      </c>
      <c r="BR2125" s="49">
        <v>6.6358945751412861</v>
      </c>
      <c r="BS2125" s="13">
        <v>63.999082336287699</v>
      </c>
      <c r="BT2125" s="12">
        <v>357.77219497372681</v>
      </c>
      <c r="BV2125" s="14">
        <f>Таблица1[[#This Row],[Lкан_леб,мм]]</f>
        <v>57972.227805026268</v>
      </c>
      <c r="BW2125" s="50">
        <f>Таблица1[[#This Row],[угол обхв4]]+Таблица1[[#This Row],[Lдуг 3,мм]]</f>
        <v>12033.734236652166</v>
      </c>
      <c r="BX2125" s="54">
        <f>Таблица1[[#This Row],[угол обхв5]]+Таблица1[[#This Row],[Y5, мм]]</f>
        <v>58128.798454570329</v>
      </c>
      <c r="BY2125" s="14">
        <f>Таблица1[[#This Row],[угол обхв6]]+Таблица1[[#This Row],[Lдуг 4,мм]]</f>
        <v>14182.68525174609</v>
      </c>
      <c r="BZ2125" s="14">
        <f>Таблица1[[#This Row],[Т1]]+Таблица1[[#This Row],[X6, мм]]</f>
        <v>58329.993839017094</v>
      </c>
      <c r="CA2125" s="14">
        <f>Таблица1[[#This Row],[Т2]]+Таблица1[[#This Row],[Lдуг 5,мм]]</f>
        <v>19663.217433934238</v>
      </c>
      <c r="CB2125" s="14">
        <f>Таблица1[[#This Row],[Т3]]+Таблица1[[#This Row],[Y6, мм]]</f>
        <v>58562.034029636656</v>
      </c>
      <c r="CC2125" s="14">
        <f>Таблица1[[#This Row],[Т4]]+Таблица1[[#This Row],[Lдуг 6,мм]]</f>
        <v>20791.692954271297</v>
      </c>
      <c r="CD2125" s="14">
        <f>Таблица1[[#This Row],[Т5]]+Таблица1[[#This Row],[Lдуг 1,мм]]</f>
        <v>58609.287858970449</v>
      </c>
      <c r="CE2125" s="14">
        <f>Таблица1[[#This Row],[Т6]]+Таблица1[[#This Row],[Lпрям1, мм]]</f>
        <v>21181.987714676809</v>
      </c>
      <c r="CF2125" s="15">
        <f>Таблица1[[#This Row],[Т7]]+Таблица1[[#This Row],[Lдуг 2,мм]]</f>
        <v>59065.021698619901</v>
      </c>
      <c r="CG2125" s="14">
        <f>Таблица1[[#This Row],[Т8]]+Таблица1[[#This Row],[Lпрям2, мм]]</f>
        <v>25980.304631251944</v>
      </c>
      <c r="CH2125" s="14">
        <f>Таблица1[[#This Row],[Т9]]-Таблица1[[#This Row],[Т9]]</f>
        <v>0</v>
      </c>
      <c r="CI2125" s="50">
        <f>Таблица1[[#This Row],[Т9]]-Таблица1[[#This Row],[Т8]]</f>
        <v>37883.033983943096</v>
      </c>
      <c r="CJ2125" s="54">
        <f>Таблица1[[#This Row],[Т9]]-Таблица1[[#This Row],[Т7]]</f>
        <v>455.73383964945242</v>
      </c>
      <c r="CK2125" s="14">
        <f>Таблица1[[#This Row],[Т9]]-Таблица1[[#This Row],[Т6]]</f>
        <v>38273.328744348604</v>
      </c>
      <c r="CL2125" s="14">
        <f>Таблица1[[#This Row],[Т9]]-Таблица1[[#This Row],[Т5]]</f>
        <v>502.98766898324538</v>
      </c>
      <c r="CM2125" s="14">
        <f>Таблица1[[#This Row],[Т9]]-Таблица1[[#This Row],[Т4]]</f>
        <v>39401.804264685663</v>
      </c>
      <c r="CN2125" s="14">
        <f>Таблица1[[#This Row],[Т9]]-Таблица1[[#This Row],[Т3]]</f>
        <v>735.02785960280744</v>
      </c>
      <c r="CO2125" s="14">
        <f>Таблица1[[#This Row],[Т9]]-Таблица1[[#This Row],[Т2]]</f>
        <v>44882.336446873815</v>
      </c>
      <c r="CP2125" s="14">
        <f>Таблица1[[#This Row],[Т9]]-Таблица1[[#This Row],[Т1]]</f>
        <v>936.2232440495718</v>
      </c>
      <c r="CQ2125" s="14">
        <f>Таблица1[[#This Row],[Т9]]-Таблица1[[#This Row],[угол обхв6]]</f>
        <v>47031.287461967731</v>
      </c>
      <c r="CR2125" s="14">
        <f>Таблица1[[#This Row],[Т9]]-Таблица1[[#This Row],[угол обхв5]]</f>
        <v>1092.7938935936327</v>
      </c>
      <c r="CS2125" s="14">
        <f>Таблица1[[#This Row],[Т9]]-Таблица1[[#This Row],[угол обхв4]]</f>
        <v>59065.021698619901</v>
      </c>
      <c r="CT2125" s="14">
        <f>Таблица1[[#This Row],[Lкан_прям, мм]]+Таблица1[[#This Row],[Lкан_дуг, мм]]+Таблица1[[#This Row],[Lкан_леб,мм]]</f>
        <v>85045.326329871838</v>
      </c>
      <c r="CU2125" s="16">
        <f>Таблица1[[#This Row],[Lкан_леб,мм]]</f>
        <v>57972.227805026268</v>
      </c>
      <c r="CV2125" s="14">
        <f>2534431-(Таблица1[[#This Row],[Т23]]+Таблица1[[#This Row],[угол обхв3]])</f>
        <v>2449027.9014751543</v>
      </c>
      <c r="CW2125" s="50">
        <f>SUM(X2125:AC2125,AD2125:AI2125)-Таблица1[[#This Row],[lподв_min, мм]]</f>
        <v>22274.781609120735</v>
      </c>
      <c r="CX2125" s="17">
        <f>CW2564-Таблица1[[#This Row],[Суммарная длина каната]]</f>
        <v>-2425999.7101312247</v>
      </c>
    </row>
    <row r="2126" spans="1:102" x14ac:dyDescent="0.25">
      <c r="A2126" s="21">
        <v>2125</v>
      </c>
      <c r="B2126" s="10">
        <v>54.060816326530599</v>
      </c>
      <c r="C2126" s="10">
        <v>136.51142857142858</v>
      </c>
      <c r="D2126" s="11">
        <v>14562.152672395992</v>
      </c>
      <c r="E2126" s="11">
        <v>20853.385521211661</v>
      </c>
      <c r="F2126" s="11">
        <v>14422.039730513457</v>
      </c>
      <c r="G2126" s="11">
        <v>20862.838749074213</v>
      </c>
      <c r="H2126" s="11">
        <v>14970.152182395994</v>
      </c>
      <c r="I2126" s="11">
        <v>16002.217637911017</v>
      </c>
      <c r="J2126" s="11">
        <v>4851.1678833006472</v>
      </c>
      <c r="K2126" s="11">
        <v>25980.304631242696</v>
      </c>
      <c r="L2126" s="11">
        <v>1092.7938936028791</v>
      </c>
      <c r="M2126" s="11">
        <v>57972.227805026268</v>
      </c>
      <c r="N2126" s="11">
        <v>5863.7421582900515</v>
      </c>
      <c r="O2126" s="11">
        <v>20292.961000681073</v>
      </c>
      <c r="P2126" s="43">
        <v>7666.8012500678606</v>
      </c>
      <c r="Q2126" s="11">
        <v>21361.891924905281</v>
      </c>
      <c r="R2126" s="11">
        <v>13141.548094082989</v>
      </c>
      <c r="S2126" s="11">
        <v>21613.645760916555</v>
      </c>
      <c r="T2126" s="11">
        <v>14526.718577435702</v>
      </c>
      <c r="U2126" s="11">
        <v>21757.227556588612</v>
      </c>
      <c r="V2126" s="11">
        <v>14562.152672395992</v>
      </c>
      <c r="W2126" s="11">
        <v>20853.385521211661</v>
      </c>
      <c r="X2126" s="12">
        <v>0</v>
      </c>
      <c r="Y2126" s="12">
        <v>139.06406544885257</v>
      </c>
      <c r="Z2126" s="12">
        <v>199.58877529407377</v>
      </c>
      <c r="AA2126" s="44">
        <v>232.04019061955921</v>
      </c>
      <c r="AB2126" s="45">
        <v>47.253829333785539</v>
      </c>
      <c r="AC2126" s="12">
        <v>474.84703290660798</v>
      </c>
      <c r="AD2126" s="12">
        <v>12033.734236652166</v>
      </c>
      <c r="AE2126" s="12">
        <v>2096.1000475181154</v>
      </c>
      <c r="AF2126" s="12">
        <v>5480.5321821881507</v>
      </c>
      <c r="AG2126" s="44">
        <v>1128.4755203370587</v>
      </c>
      <c r="AH2126" s="45">
        <v>390.29476040551987</v>
      </c>
      <c r="AI2126" s="12">
        <v>4851.1678841416806</v>
      </c>
      <c r="AJ2126" s="12">
        <v>-50.190166803887863</v>
      </c>
      <c r="AK2126" s="12">
        <v>-30.661284372146916</v>
      </c>
      <c r="AL2126" s="12">
        <v>-2.6328665718150956</v>
      </c>
      <c r="AM2126" s="44">
        <v>29.952730486792397</v>
      </c>
      <c r="AN2126" s="45">
        <v>23.316835911651719</v>
      </c>
      <c r="AO2126" s="12">
        <v>89.999999881892791</v>
      </c>
      <c r="AP2126" s="12">
        <v>-2154.1692826623271</v>
      </c>
      <c r="AQ2126" s="12">
        <v>5655.6777495325259</v>
      </c>
      <c r="AR2126" s="12">
        <v>7648.0593539019328</v>
      </c>
      <c r="AS2126" s="44">
        <v>13345.256517486647</v>
      </c>
      <c r="AT2126" s="45">
        <v>14365.225909051069</v>
      </c>
      <c r="AU2126" s="12">
        <v>14970.152672395992</v>
      </c>
      <c r="AV2126" s="12">
        <v>11310.181931627916</v>
      </c>
      <c r="AW2126" s="12">
        <v>20643.921399883573</v>
      </c>
      <c r="AX2126" s="12">
        <v>21769.461233524205</v>
      </c>
      <c r="AY2126" s="44">
        <v>21967.152307156361</v>
      </c>
      <c r="AZ2126" s="45">
        <v>21382.548870167819</v>
      </c>
      <c r="BA2126" s="12">
        <v>20853.385522052697</v>
      </c>
      <c r="BB2126" s="12">
        <v>5550.3273068060953</v>
      </c>
      <c r="BC2126" s="12">
        <v>7458.736841310335</v>
      </c>
      <c r="BD2126" s="12">
        <v>13122.806197917063</v>
      </c>
      <c r="BE2126" s="44">
        <v>14323.010154032045</v>
      </c>
      <c r="BF2126" s="45">
        <v>14723.645340780624</v>
      </c>
      <c r="BG2126" s="12">
        <v>14970.152682395994</v>
      </c>
      <c r="BH2126" s="12">
        <v>20554.179550690998</v>
      </c>
      <c r="BI2126" s="12">
        <v>21712.852324107786</v>
      </c>
      <c r="BJ2126" s="12">
        <v>22021.215069535476</v>
      </c>
      <c r="BK2126" s="44">
        <v>21403.721010348807</v>
      </c>
      <c r="BL2126" s="45">
        <v>21228.064207632455</v>
      </c>
      <c r="BM2126" s="12">
        <v>16002.217637911017</v>
      </c>
      <c r="BN2126" s="12">
        <v>0</v>
      </c>
      <c r="BO2126" s="12">
        <v>19.528882431740946</v>
      </c>
      <c r="BP2126" s="12">
        <v>28.02841780033182</v>
      </c>
      <c r="BQ2126" s="48">
        <v>32.58559705860749</v>
      </c>
      <c r="BR2126" s="49">
        <v>6.6358945751406813</v>
      </c>
      <c r="BS2126" s="13">
        <v>66.683163970241083</v>
      </c>
      <c r="BT2126" s="12">
        <v>357.77219497372681</v>
      </c>
      <c r="BV2126" s="14">
        <f>Таблица1[[#This Row],[Lкан_леб,мм]]</f>
        <v>57972.227805026268</v>
      </c>
      <c r="BW2126" s="50">
        <f>Таблица1[[#This Row],[угол обхв4]]+Таблица1[[#This Row],[Lдуг 3,мм]]</f>
        <v>12033.734236652166</v>
      </c>
      <c r="BX2126" s="54">
        <f>Таблица1[[#This Row],[угол обхв5]]+Таблица1[[#This Row],[Y5, мм]]</f>
        <v>58111.291870475121</v>
      </c>
      <c r="BY2126" s="14">
        <f>Таблица1[[#This Row],[угол обхв6]]+Таблица1[[#This Row],[Lдуг 4,мм]]</f>
        <v>14129.834284170282</v>
      </c>
      <c r="BZ2126" s="14">
        <f>Таблица1[[#This Row],[Т1]]+Таблица1[[#This Row],[X6, мм]]</f>
        <v>58310.880645769197</v>
      </c>
      <c r="CA2126" s="14">
        <f>Таблица1[[#This Row],[Т2]]+Таблица1[[#This Row],[Lдуг 5,мм]]</f>
        <v>19610.366466358431</v>
      </c>
      <c r="CB2126" s="14">
        <f>Таблица1[[#This Row],[Т3]]+Таблица1[[#This Row],[Y6, мм]]</f>
        <v>58542.920836388759</v>
      </c>
      <c r="CC2126" s="14">
        <f>Таблица1[[#This Row],[Т4]]+Таблица1[[#This Row],[Lдуг 6,мм]]</f>
        <v>20738.84198669549</v>
      </c>
      <c r="CD2126" s="14">
        <f>Таблица1[[#This Row],[Т5]]+Таблица1[[#This Row],[Lдуг 1,мм]]</f>
        <v>58590.174665722545</v>
      </c>
      <c r="CE2126" s="14">
        <f>Таблица1[[#This Row],[Т6]]+Таблица1[[#This Row],[Lпрям1, мм]]</f>
        <v>21129.136747101009</v>
      </c>
      <c r="CF2126" s="15">
        <f>Таблица1[[#This Row],[Т7]]+Таблица1[[#This Row],[Lдуг 2,мм]]</f>
        <v>59065.021698629156</v>
      </c>
      <c r="CG2126" s="14">
        <f>Таблица1[[#This Row],[Т8]]+Таблица1[[#This Row],[Lпрям2, мм]]</f>
        <v>25980.304631242689</v>
      </c>
      <c r="CH2126" s="14">
        <f>Таблица1[[#This Row],[Т9]]-Таблица1[[#This Row],[Т9]]</f>
        <v>0</v>
      </c>
      <c r="CI2126" s="50">
        <f>Таблица1[[#This Row],[Т9]]-Таблица1[[#This Row],[Т8]]</f>
        <v>37935.884951528147</v>
      </c>
      <c r="CJ2126" s="54">
        <f>Таблица1[[#This Row],[Т9]]-Таблица1[[#This Row],[Т7]]</f>
        <v>474.84703290661128</v>
      </c>
      <c r="CK2126" s="14">
        <f>Таблица1[[#This Row],[Т9]]-Таблица1[[#This Row],[Т6]]</f>
        <v>38326.17971193367</v>
      </c>
      <c r="CL2126" s="14">
        <f>Таблица1[[#This Row],[Т9]]-Таблица1[[#This Row],[Т5]]</f>
        <v>522.10086224039696</v>
      </c>
      <c r="CM2126" s="14">
        <f>Таблица1[[#This Row],[Т9]]-Таблица1[[#This Row],[Т4]]</f>
        <v>39454.655232270728</v>
      </c>
      <c r="CN2126" s="14">
        <f>Таблица1[[#This Row],[Т9]]-Таблица1[[#This Row],[Т3]]</f>
        <v>754.14105285995902</v>
      </c>
      <c r="CO2126" s="14">
        <f>Таблица1[[#This Row],[Т9]]-Таблица1[[#This Row],[Т2]]</f>
        <v>44935.187414458873</v>
      </c>
      <c r="CP2126" s="14">
        <f>Таблица1[[#This Row],[Т9]]-Таблица1[[#This Row],[Т1]]</f>
        <v>953.7298281540352</v>
      </c>
      <c r="CQ2126" s="14">
        <f>Таблица1[[#This Row],[Т9]]-Таблица1[[#This Row],[угол обхв6]]</f>
        <v>47031.287461976986</v>
      </c>
      <c r="CR2126" s="14">
        <f>Таблица1[[#This Row],[Т9]]-Таблица1[[#This Row],[угол обхв5]]</f>
        <v>1092.7938936028877</v>
      </c>
      <c r="CS2126" s="14">
        <f>Таблица1[[#This Row],[Т9]]-Таблица1[[#This Row],[угол обхв4]]</f>
        <v>59065.021698629156</v>
      </c>
      <c r="CT2126" s="14">
        <f>Таблица1[[#This Row],[Lкан_прям, мм]]+Таблица1[[#This Row],[Lкан_дуг, мм]]+Таблица1[[#This Row],[Lкан_леб,мм]]</f>
        <v>85045.326329871838</v>
      </c>
      <c r="CU2126" s="16">
        <f>Таблица1[[#This Row],[Lкан_леб,мм]]</f>
        <v>57972.227805026268</v>
      </c>
      <c r="CV2126" s="14">
        <f>2534431-(Таблица1[[#This Row],[Т23]]+Таблица1[[#This Row],[угол обхв3]])</f>
        <v>2449027.9014751543</v>
      </c>
      <c r="CW2126" s="50">
        <f>SUM(X2126:AC2126,AD2126:AI2126)-Таблица1[[#This Row],[lподв_min, мм]]</f>
        <v>22221.930641544921</v>
      </c>
      <c r="CX2126" s="17">
        <f>CW2565-Таблица1[[#This Row],[Суммарная длина каната]]</f>
        <v>-2426023.0497729923</v>
      </c>
    </row>
    <row r="2127" spans="1:102" x14ac:dyDescent="0.25">
      <c r="A2127" s="21">
        <v>2126</v>
      </c>
      <c r="B2127" s="10">
        <v>54.060816326530599</v>
      </c>
      <c r="C2127" s="10">
        <v>139.19551020408164</v>
      </c>
      <c r="D2127" s="11">
        <v>14485.233179548964</v>
      </c>
      <c r="E2127" s="11">
        <v>21225.885438750269</v>
      </c>
      <c r="F2127" s="11">
        <v>14344.831267686432</v>
      </c>
      <c r="G2127" s="11">
        <v>21228.766956639392</v>
      </c>
      <c r="H2127" s="11">
        <v>14893.232689548964</v>
      </c>
      <c r="I2127" s="11">
        <v>16321.553691405445</v>
      </c>
      <c r="J2127" s="11">
        <v>4904.3317473448233</v>
      </c>
      <c r="K2127" s="11">
        <v>25980.304631233575</v>
      </c>
      <c r="L2127" s="11">
        <v>1092.7938936119988</v>
      </c>
      <c r="M2127" s="11">
        <v>57972.227805026268</v>
      </c>
      <c r="N2127" s="11">
        <v>5863.7421582900515</v>
      </c>
      <c r="O2127" s="11">
        <v>20292.961000681073</v>
      </c>
      <c r="P2127" s="43">
        <v>7573.6336720061699</v>
      </c>
      <c r="Q2127" s="11">
        <v>21410.932047295722</v>
      </c>
      <c r="R2127" s="11">
        <v>13030.584939480936</v>
      </c>
      <c r="S2127" s="11">
        <v>21918.786223615592</v>
      </c>
      <c r="T2127" s="11">
        <v>14407.512003626603</v>
      </c>
      <c r="U2127" s="11">
        <v>22127.076549898866</v>
      </c>
      <c r="V2127" s="11">
        <v>14485.233179548964</v>
      </c>
      <c r="W2127" s="11">
        <v>21225.885438750269</v>
      </c>
      <c r="X2127" s="12">
        <v>0</v>
      </c>
      <c r="Y2127" s="12">
        <v>121.14487340161065</v>
      </c>
      <c r="Z2127" s="12">
        <v>198.39477409341859</v>
      </c>
      <c r="AA2127" s="44">
        <v>232.0401906195591</v>
      </c>
      <c r="AB2127" s="45">
        <v>47.253829333786712</v>
      </c>
      <c r="AC2127" s="12">
        <v>493.96022616362353</v>
      </c>
      <c r="AD2127" s="12">
        <v>12033.734236652166</v>
      </c>
      <c r="AE2127" s="12">
        <v>2042.9361834739379</v>
      </c>
      <c r="AF2127" s="12">
        <v>5480.5321821881489</v>
      </c>
      <c r="AG2127" s="44">
        <v>1128.4755203370589</v>
      </c>
      <c r="AH2127" s="45">
        <v>390.2947604055189</v>
      </c>
      <c r="AI2127" s="12">
        <v>4904.3317481767408</v>
      </c>
      <c r="AJ2127" s="12">
        <v>-50.190166803887863</v>
      </c>
      <c r="AK2127" s="12">
        <v>-33.177691422615915</v>
      </c>
      <c r="AL2127" s="12">
        <v>-5.3169482044681455</v>
      </c>
      <c r="AM2127" s="44">
        <v>27.268648854139332</v>
      </c>
      <c r="AN2127" s="45">
        <v>20.632754278998487</v>
      </c>
      <c r="AO2127" s="12">
        <v>89.999999883173118</v>
      </c>
      <c r="AP2127" s="12">
        <v>-2154.1692826623271</v>
      </c>
      <c r="AQ2127" s="12">
        <v>5640.4693068380093</v>
      </c>
      <c r="AR2127" s="12">
        <v>7535.8263027488683</v>
      </c>
      <c r="AS2127" s="44">
        <v>13217.515546146155</v>
      </c>
      <c r="AT2127" s="45">
        <v>14263.742306742162</v>
      </c>
      <c r="AU2127" s="12">
        <v>14893.233179548964</v>
      </c>
      <c r="AV2127" s="12">
        <v>11310.181931627916</v>
      </c>
      <c r="AW2127" s="12">
        <v>20634.447799553993</v>
      </c>
      <c r="AX2127" s="12">
        <v>21817.176558433832</v>
      </c>
      <c r="AY2127" s="44">
        <v>22281.444393648719</v>
      </c>
      <c r="AZ2127" s="45">
        <v>21745.246385745017</v>
      </c>
      <c r="BA2127" s="12">
        <v>21225.885439582184</v>
      </c>
      <c r="BB2127" s="12">
        <v>5550.3273068060953</v>
      </c>
      <c r="BC2127" s="12">
        <v>7350.3608205541277</v>
      </c>
      <c r="BD2127" s="12">
        <v>12992.777570223636</v>
      </c>
      <c r="BE2127" s="44">
        <v>14220.581396961385</v>
      </c>
      <c r="BF2127" s="45">
        <v>14629.002876433406</v>
      </c>
      <c r="BG2127" s="12">
        <v>14893.233189548964</v>
      </c>
      <c r="BH2127" s="12">
        <v>20554.179550690998</v>
      </c>
      <c r="BI2127" s="12">
        <v>21752.418846168646</v>
      </c>
      <c r="BJ2127" s="12">
        <v>22325.030734753702</v>
      </c>
      <c r="BK2127" s="44">
        <v>21764.418379865743</v>
      </c>
      <c r="BL2127" s="45">
        <v>21607.715602904118</v>
      </c>
      <c r="BM2127" s="12">
        <v>16321.553691405445</v>
      </c>
      <c r="BN2127" s="12">
        <v>0</v>
      </c>
      <c r="BO2127" s="12">
        <v>17.012475381271951</v>
      </c>
      <c r="BP2127" s="12">
        <v>27.860743218147764</v>
      </c>
      <c r="BQ2127" s="48">
        <v>32.585597058607476</v>
      </c>
      <c r="BR2127" s="49">
        <v>6.6358945751408465</v>
      </c>
      <c r="BS2127" s="13">
        <v>69.367245604174641</v>
      </c>
      <c r="BT2127" s="12">
        <v>357.77219497372681</v>
      </c>
      <c r="BV2127" s="14">
        <f>Таблица1[[#This Row],[Lкан_леб,мм]]</f>
        <v>57972.227805026268</v>
      </c>
      <c r="BW2127" s="50">
        <f>Таблица1[[#This Row],[угол обхв4]]+Таблица1[[#This Row],[Lдуг 3,мм]]</f>
        <v>12033.734236652166</v>
      </c>
      <c r="BX2127" s="54">
        <f>Таблица1[[#This Row],[угол обхв5]]+Таблица1[[#This Row],[Y5, мм]]</f>
        <v>58093.372678427877</v>
      </c>
      <c r="BY2127" s="14">
        <f>Таблица1[[#This Row],[угол обхв6]]+Таблица1[[#This Row],[Lдуг 4,мм]]</f>
        <v>14076.670420126104</v>
      </c>
      <c r="BZ2127" s="14">
        <f>Таблица1[[#This Row],[Т1]]+Таблица1[[#This Row],[X6, мм]]</f>
        <v>58291.767452521293</v>
      </c>
      <c r="CA2127" s="14">
        <f>Таблица1[[#This Row],[Т2]]+Таблица1[[#This Row],[Lдуг 5,мм]]</f>
        <v>19557.202602314253</v>
      </c>
      <c r="CB2127" s="14">
        <f>Таблица1[[#This Row],[Т3]]+Таблица1[[#This Row],[Y6, мм]]</f>
        <v>58523.807643140855</v>
      </c>
      <c r="CC2127" s="14">
        <f>Таблица1[[#This Row],[Т4]]+Таблица1[[#This Row],[Lдуг 6,мм]]</f>
        <v>20685.678122651312</v>
      </c>
      <c r="CD2127" s="14">
        <f>Таблица1[[#This Row],[Т5]]+Таблица1[[#This Row],[Lдуг 1,мм]]</f>
        <v>58571.061472474641</v>
      </c>
      <c r="CE2127" s="14">
        <f>Таблица1[[#This Row],[Т6]]+Таблица1[[#This Row],[Lпрям1, мм]]</f>
        <v>21075.972883056831</v>
      </c>
      <c r="CF2127" s="15">
        <f>Таблица1[[#This Row],[Т7]]+Таблица1[[#This Row],[Lдуг 2,мм]]</f>
        <v>59065.021698638266</v>
      </c>
      <c r="CG2127" s="14">
        <f>Таблица1[[#This Row],[Т8]]+Таблица1[[#This Row],[Lпрям2, мм]]</f>
        <v>25980.304631233572</v>
      </c>
      <c r="CH2127" s="14">
        <f>Таблица1[[#This Row],[Т9]]-Таблица1[[#This Row],[Т9]]</f>
        <v>0</v>
      </c>
      <c r="CI2127" s="50">
        <f>Таблица1[[#This Row],[Т9]]-Таблица1[[#This Row],[Т8]]</f>
        <v>37989.048815581438</v>
      </c>
      <c r="CJ2127" s="54">
        <f>Таблица1[[#This Row],[Т9]]-Таблица1[[#This Row],[Т7]]</f>
        <v>493.96022616362461</v>
      </c>
      <c r="CK2127" s="14">
        <f>Таблица1[[#This Row],[Т9]]-Таблица1[[#This Row],[Т6]]</f>
        <v>38379.343575986954</v>
      </c>
      <c r="CL2127" s="14">
        <f>Таблица1[[#This Row],[Т9]]-Таблица1[[#This Row],[Т5]]</f>
        <v>541.2140554974103</v>
      </c>
      <c r="CM2127" s="14">
        <f>Таблица1[[#This Row],[Т9]]-Таблица1[[#This Row],[Т4]]</f>
        <v>39507.819096324012</v>
      </c>
      <c r="CN2127" s="14">
        <f>Таблица1[[#This Row],[Т9]]-Таблица1[[#This Row],[Т3]]</f>
        <v>773.25424611697235</v>
      </c>
      <c r="CO2127" s="14">
        <f>Таблица1[[#This Row],[Т9]]-Таблица1[[#This Row],[Т2]]</f>
        <v>44988.351278512164</v>
      </c>
      <c r="CP2127" s="14">
        <f>Таблица1[[#This Row],[Т9]]-Таблица1[[#This Row],[Т1]]</f>
        <v>971.6490202103887</v>
      </c>
      <c r="CQ2127" s="14">
        <f>Таблица1[[#This Row],[Т9]]-Таблица1[[#This Row],[угол обхв6]]</f>
        <v>47031.287461986096</v>
      </c>
      <c r="CR2127" s="14">
        <f>Таблица1[[#This Row],[Т9]]-Таблица1[[#This Row],[угол обхв5]]</f>
        <v>1092.7938936119972</v>
      </c>
      <c r="CS2127" s="14">
        <f>Таблица1[[#This Row],[Т9]]-Таблица1[[#This Row],[угол обхв4]]</f>
        <v>59065.021698638266</v>
      </c>
      <c r="CT2127" s="14">
        <f>Таблица1[[#This Row],[Lкан_прям, мм]]+Таблица1[[#This Row],[Lкан_дуг, мм]]+Таблица1[[#This Row],[Lкан_леб,мм]]</f>
        <v>85045.326329871838</v>
      </c>
      <c r="CU2127" s="16">
        <f>Таблица1[[#This Row],[Lкан_леб,мм]]</f>
        <v>57972.227805026268</v>
      </c>
      <c r="CV2127" s="14">
        <f>2534431-(Таблица1[[#This Row],[Т23]]+Таблица1[[#This Row],[угол обхв3]])</f>
        <v>2449027.9014751543</v>
      </c>
      <c r="CW2127" s="50">
        <f>SUM(X2127:AC2127,AD2127:AI2127)-Таблица1[[#This Row],[lподв_min, мм]]</f>
        <v>22168.766777500747</v>
      </c>
      <c r="CX2127" s="17">
        <f>CW2566-Таблица1[[#This Row],[Суммарная длина каната]]</f>
        <v>-2426047.9158598813</v>
      </c>
    </row>
    <row r="2128" spans="1:102" x14ac:dyDescent="0.25">
      <c r="A2128" s="21">
        <v>2127</v>
      </c>
      <c r="B2128" s="10">
        <v>54.060816326530599</v>
      </c>
      <c r="C2128" s="10">
        <v>141.87959183673468</v>
      </c>
      <c r="D2128" s="11">
        <v>14390.954300900476</v>
      </c>
      <c r="E2128" s="11">
        <v>21594.374638031459</v>
      </c>
      <c r="F2128" s="11">
        <v>14250.571482222365</v>
      </c>
      <c r="G2128" s="11">
        <v>21590.678123458336</v>
      </c>
      <c r="H2128" s="11">
        <v>14798.953810900477</v>
      </c>
      <c r="I2128" s="11">
        <v>16636.662387222194</v>
      </c>
      <c r="J2128" s="11">
        <v>4957.7122508092652</v>
      </c>
      <c r="K2128" s="11">
        <v>25980.304631224619</v>
      </c>
      <c r="L2128" s="11">
        <v>1092.7938936209562</v>
      </c>
      <c r="M2128" s="11">
        <v>57972.227805026268</v>
      </c>
      <c r="N2128" s="11">
        <v>5863.7421582900515</v>
      </c>
      <c r="O2128" s="11">
        <v>20292.961000681073</v>
      </c>
      <c r="P2128" s="43">
        <v>7478.2718094388229</v>
      </c>
      <c r="Q2128" s="11">
        <v>21455.555431004683</v>
      </c>
      <c r="R2128" s="11">
        <v>12905.454118720076</v>
      </c>
      <c r="S2128" s="11">
        <v>22218.395638272639</v>
      </c>
      <c r="T2128" s="11">
        <v>14271.116576105525</v>
      </c>
      <c r="U2128" s="11">
        <v>22490.937474488543</v>
      </c>
      <c r="V2128" s="11">
        <v>14390.954300900476</v>
      </c>
      <c r="W2128" s="11">
        <v>21594.374638031459</v>
      </c>
      <c r="X2128" s="12">
        <v>0</v>
      </c>
      <c r="Y2128" s="12">
        <v>102.77778112891914</v>
      </c>
      <c r="Z2128" s="12">
        <v>197.64867311821288</v>
      </c>
      <c r="AA2128" s="44">
        <v>232.04019061955887</v>
      </c>
      <c r="AB2128" s="45">
        <v>47.253829333786989</v>
      </c>
      <c r="AC2128" s="12">
        <v>513.07341942047844</v>
      </c>
      <c r="AD2128" s="12">
        <v>12033.734236652166</v>
      </c>
      <c r="AE2128" s="12">
        <v>1989.5556800094982</v>
      </c>
      <c r="AF2128" s="12">
        <v>5480.5321821881507</v>
      </c>
      <c r="AG2128" s="44">
        <v>1128.4755203370582</v>
      </c>
      <c r="AH2128" s="45">
        <v>390.29476040551572</v>
      </c>
      <c r="AI2128" s="12">
        <v>4957.712251632227</v>
      </c>
      <c r="AJ2128" s="12">
        <v>-50.190166803887863</v>
      </c>
      <c r="AK2128" s="12">
        <v>-35.756997474460448</v>
      </c>
      <c r="AL2128" s="12">
        <v>-8.0010298371212176</v>
      </c>
      <c r="AM2128" s="44">
        <v>24.584567221486228</v>
      </c>
      <c r="AN2128" s="45">
        <v>17.948672646345344</v>
      </c>
      <c r="AO2128" s="12">
        <v>89.999999884430991</v>
      </c>
      <c r="AP2128" s="12">
        <v>-2154.1692826623271</v>
      </c>
      <c r="AQ2128" s="12">
        <v>5625.3278568768992</v>
      </c>
      <c r="AR2128" s="12">
        <v>7421.4819222127508</v>
      </c>
      <c r="AS2128" s="44">
        <v>13075.19675444416</v>
      </c>
      <c r="AT2128" s="45">
        <v>14145.385303318631</v>
      </c>
      <c r="AU2128" s="12">
        <v>14798.954300900474</v>
      </c>
      <c r="AV2128" s="12">
        <v>11310.181931627916</v>
      </c>
      <c r="AW2128" s="12">
        <v>20624.054070499329</v>
      </c>
      <c r="AX2128" s="12">
        <v>21859.58378237232</v>
      </c>
      <c r="AY2128" s="44">
        <v>22589.409704875834</v>
      </c>
      <c r="AZ2128" s="45">
        <v>22102.793626098046</v>
      </c>
      <c r="BA2128" s="12">
        <v>21594.37463885442</v>
      </c>
      <c r="BB2128" s="12">
        <v>5550.3273068060953</v>
      </c>
      <c r="BC2128" s="12">
        <v>7239.8575080256705</v>
      </c>
      <c r="BD2128" s="12">
        <v>12848.664231494004</v>
      </c>
      <c r="BE2128" s="44">
        <v>14101.37394038144</v>
      </c>
      <c r="BF2128" s="45">
        <v>14516.685573687368</v>
      </c>
      <c r="BG2128" s="12">
        <v>14798.954310900477</v>
      </c>
      <c r="BH2128" s="12">
        <v>20554.179550690998</v>
      </c>
      <c r="BI2128" s="12">
        <v>21786.648500822943</v>
      </c>
      <c r="BJ2128" s="12">
        <v>22622.423989640276</v>
      </c>
      <c r="BK2128" s="44">
        <v>22119.923407885348</v>
      </c>
      <c r="BL2128" s="45">
        <v>21982.518486421959</v>
      </c>
      <c r="BM2128" s="12">
        <v>16636.662387222194</v>
      </c>
      <c r="BN2128" s="12">
        <v>0</v>
      </c>
      <c r="BO2128" s="12">
        <v>14.433169329427413</v>
      </c>
      <c r="BP2128" s="12">
        <v>27.755967637339232</v>
      </c>
      <c r="BQ2128" s="48">
        <v>32.585597058607448</v>
      </c>
      <c r="BR2128" s="49">
        <v>6.6358945751408847</v>
      </c>
      <c r="BS2128" s="13">
        <v>72.051327238085648</v>
      </c>
      <c r="BT2128" s="12">
        <v>357.77219497372681</v>
      </c>
      <c r="BV2128" s="14">
        <f>Таблица1[[#This Row],[Lкан_леб,мм]]</f>
        <v>57972.227805026268</v>
      </c>
      <c r="BW2128" s="50">
        <f>Таблица1[[#This Row],[угол обхв4]]+Таблица1[[#This Row],[Lдуг 3,мм]]</f>
        <v>12033.734236652166</v>
      </c>
      <c r="BX2128" s="54">
        <f>Таблица1[[#This Row],[угол обхв5]]+Таблица1[[#This Row],[Y5, мм]]</f>
        <v>58075.005586155188</v>
      </c>
      <c r="BY2128" s="14">
        <f>Таблица1[[#This Row],[угол обхв6]]+Таблица1[[#This Row],[Lдуг 4,мм]]</f>
        <v>14023.289916661664</v>
      </c>
      <c r="BZ2128" s="14">
        <f>Таблица1[[#This Row],[Т1]]+Таблица1[[#This Row],[X6, мм]]</f>
        <v>58272.654259273404</v>
      </c>
      <c r="CA2128" s="14">
        <f>Таблица1[[#This Row],[Т2]]+Таблица1[[#This Row],[Lдуг 5,мм]]</f>
        <v>19503.822098849814</v>
      </c>
      <c r="CB2128" s="14">
        <f>Таблица1[[#This Row],[Т3]]+Таблица1[[#This Row],[Y6, мм]]</f>
        <v>58504.694449892966</v>
      </c>
      <c r="CC2128" s="14">
        <f>Таблица1[[#This Row],[Т4]]+Таблица1[[#This Row],[Lдуг 6,мм]]</f>
        <v>20632.297619186873</v>
      </c>
      <c r="CD2128" s="14">
        <f>Таблица1[[#This Row],[Т5]]+Таблица1[[#This Row],[Lдуг 1,мм]]</f>
        <v>58551.948279226752</v>
      </c>
      <c r="CE2128" s="14">
        <f>Таблица1[[#This Row],[Т6]]+Таблица1[[#This Row],[Lпрям1, мм]]</f>
        <v>21022.592379592388</v>
      </c>
      <c r="CF2128" s="15">
        <f>Таблица1[[#This Row],[Т7]]+Таблица1[[#This Row],[Lдуг 2,мм]]</f>
        <v>59065.02169864723</v>
      </c>
      <c r="CG2128" s="14">
        <f>Таблица1[[#This Row],[Т8]]+Таблица1[[#This Row],[Lпрям2, мм]]</f>
        <v>25980.304631224615</v>
      </c>
      <c r="CH2128" s="14">
        <f>Таблица1[[#This Row],[Т9]]-Таблица1[[#This Row],[Т9]]</f>
        <v>0</v>
      </c>
      <c r="CI2128" s="50">
        <f>Таблица1[[#This Row],[Т9]]-Таблица1[[#This Row],[Т8]]</f>
        <v>38042.429319054841</v>
      </c>
      <c r="CJ2128" s="54">
        <f>Таблица1[[#This Row],[Т9]]-Таблица1[[#This Row],[Т7]]</f>
        <v>513.07341942047788</v>
      </c>
      <c r="CK2128" s="14">
        <f>Таблица1[[#This Row],[Т9]]-Таблица1[[#This Row],[Т6]]</f>
        <v>38432.724079460357</v>
      </c>
      <c r="CL2128" s="14">
        <f>Таблица1[[#This Row],[Т9]]-Таблица1[[#This Row],[Т5]]</f>
        <v>560.32724875426356</v>
      </c>
      <c r="CM2128" s="14">
        <f>Таблица1[[#This Row],[Т9]]-Таблица1[[#This Row],[Т4]]</f>
        <v>39561.199599797415</v>
      </c>
      <c r="CN2128" s="14">
        <f>Таблица1[[#This Row],[Т9]]-Таблица1[[#This Row],[Т3]]</f>
        <v>792.36743937382562</v>
      </c>
      <c r="CO2128" s="14">
        <f>Таблица1[[#This Row],[Т9]]-Таблица1[[#This Row],[Т2]]</f>
        <v>45041.731781985567</v>
      </c>
      <c r="CP2128" s="14">
        <f>Таблица1[[#This Row],[Т9]]-Таблица1[[#This Row],[Т1]]</f>
        <v>990.01611249204143</v>
      </c>
      <c r="CQ2128" s="14">
        <f>Таблица1[[#This Row],[Т9]]-Таблица1[[#This Row],[угол обхв6]]</f>
        <v>47031.28746199506</v>
      </c>
      <c r="CR2128" s="14">
        <f>Таблица1[[#This Row],[Т9]]-Таблица1[[#This Row],[угол обхв5]]</f>
        <v>1092.7938936209612</v>
      </c>
      <c r="CS2128" s="14">
        <f>Таблица1[[#This Row],[Т9]]-Таблица1[[#This Row],[угол обхв4]]</f>
        <v>59065.02169864723</v>
      </c>
      <c r="CT2128" s="14">
        <f>Таблица1[[#This Row],[Lкан_прям, мм]]+Таблица1[[#This Row],[Lкан_дуг, мм]]+Таблица1[[#This Row],[Lкан_леб,мм]]</f>
        <v>85045.326329871838</v>
      </c>
      <c r="CU2128" s="16">
        <f>Таблица1[[#This Row],[Lкан_леб,мм]]</f>
        <v>57972.227805026268</v>
      </c>
      <c r="CV2128" s="14">
        <f>2534431-(Таблица1[[#This Row],[Т23]]+Таблица1[[#This Row],[угол обхв3]])</f>
        <v>2449027.9014751543</v>
      </c>
      <c r="CW2128" s="50">
        <f>SUM(X2128:AC2128,AD2128:AI2128)-Таблица1[[#This Row],[lподв_min, мм]]</f>
        <v>22115.386274036307</v>
      </c>
      <c r="CX2128" s="17">
        <f>CW2567-Таблица1[[#This Row],[Суммарная длина каната]]</f>
        <v>-2426074.2892347975</v>
      </c>
    </row>
    <row r="2129" spans="1:102" x14ac:dyDescent="0.25">
      <c r="A2129" s="21">
        <v>2128</v>
      </c>
      <c r="B2129" s="10">
        <v>54.060816326530599</v>
      </c>
      <c r="C2129" s="10">
        <v>144.56367346938774</v>
      </c>
      <c r="D2129" s="11">
        <v>14279.522898659936</v>
      </c>
      <c r="E2129" s="11">
        <v>21958.044597666314</v>
      </c>
      <c r="F2129" s="11">
        <v>14139.467194437322</v>
      </c>
      <c r="G2129" s="11">
        <v>21947.778161346538</v>
      </c>
      <c r="H2129" s="11">
        <v>14687.522408659937</v>
      </c>
      <c r="I2129" s="11">
        <v>16946.839263186779</v>
      </c>
      <c r="J2129" s="11">
        <v>5011.2053344795377</v>
      </c>
      <c r="K2129" s="11">
        <v>25980.304631215815</v>
      </c>
      <c r="L2129" s="11">
        <v>1092.7938936297453</v>
      </c>
      <c r="M2129" s="11">
        <v>57972.227805026268</v>
      </c>
      <c r="N2129" s="11">
        <v>5863.7421582900515</v>
      </c>
      <c r="O2129" s="11">
        <v>20292.961000681073</v>
      </c>
      <c r="P2129" s="43">
        <v>7380.9249008067918</v>
      </c>
      <c r="Q2129" s="11">
        <v>21495.664165536429</v>
      </c>
      <c r="R2129" s="11">
        <v>12766.430187866621</v>
      </c>
      <c r="S2129" s="11">
        <v>22511.81661623004</v>
      </c>
      <c r="T2129" s="11">
        <v>14117.831567200432</v>
      </c>
      <c r="U2129" s="11">
        <v>22848.011964107835</v>
      </c>
      <c r="V2129" s="11">
        <v>14279.522898659936</v>
      </c>
      <c r="W2129" s="11">
        <v>21958.044597666314</v>
      </c>
      <c r="X2129" s="12">
        <v>0</v>
      </c>
      <c r="Y2129" s="12">
        <v>83.924254164376492</v>
      </c>
      <c r="Z2129" s="12">
        <v>197.38900683485866</v>
      </c>
      <c r="AA2129" s="44">
        <v>232.04019061955881</v>
      </c>
      <c r="AB2129" s="45">
        <v>47.253829333788985</v>
      </c>
      <c r="AC2129" s="12">
        <v>532.1866126771622</v>
      </c>
      <c r="AD2129" s="12">
        <v>12033.734236652166</v>
      </c>
      <c r="AE2129" s="12">
        <v>1936.0625963392069</v>
      </c>
      <c r="AF2129" s="12">
        <v>5480.5321821881507</v>
      </c>
      <c r="AG2129" s="44">
        <v>1128.4755203370607</v>
      </c>
      <c r="AH2129" s="45">
        <v>390.2947604055131</v>
      </c>
      <c r="AI2129" s="12">
        <v>5011.2053352937128</v>
      </c>
      <c r="AJ2129" s="12">
        <v>-50.190166803887863</v>
      </c>
      <c r="AK2129" s="12">
        <v>-38.404613954863365</v>
      </c>
      <c r="AL2129" s="12">
        <v>-10.68511146977424</v>
      </c>
      <c r="AM2129" s="44">
        <v>21.900485588833202</v>
      </c>
      <c r="AN2129" s="45">
        <v>15.264591013692037</v>
      </c>
      <c r="AO2129" s="12">
        <v>89.99999988566465</v>
      </c>
      <c r="AP2129" s="12">
        <v>-2154.1692826623271</v>
      </c>
      <c r="AQ2129" s="12">
        <v>5610.2881159523558</v>
      </c>
      <c r="AR2129" s="12">
        <v>7305.277101268196</v>
      </c>
      <c r="AS2129" s="44">
        <v>12918.612411471207</v>
      </c>
      <c r="AT2129" s="45">
        <v>14010.414592060441</v>
      </c>
      <c r="AU2129" s="12">
        <v>14687.522898659936</v>
      </c>
      <c r="AV2129" s="12">
        <v>11310.181931627916</v>
      </c>
      <c r="AW2129" s="12">
        <v>20612.687521981199</v>
      </c>
      <c r="AX2129" s="12">
        <v>21896.589857435774</v>
      </c>
      <c r="AY2129" s="44">
        <v>22890.372518071184</v>
      </c>
      <c r="AZ2129" s="45">
        <v>22454.406078161275</v>
      </c>
      <c r="BA2129" s="12">
        <v>21958.04459848049</v>
      </c>
      <c r="BB2129" s="12">
        <v>5550.3273068060953</v>
      </c>
      <c r="BC2129" s="12">
        <v>7127.4708584690961</v>
      </c>
      <c r="BD2129" s="12">
        <v>12690.782388328025</v>
      </c>
      <c r="BE2129" s="44">
        <v>13965.649343595847</v>
      </c>
      <c r="BF2129" s="45">
        <v>14386.939873799927</v>
      </c>
      <c r="BG2129" s="12">
        <v>14687.522908659937</v>
      </c>
      <c r="BH2129" s="12">
        <v>20554.179550690998</v>
      </c>
      <c r="BI2129" s="12">
        <v>21815.390686836559</v>
      </c>
      <c r="BJ2129" s="12">
        <v>22912.742308129385</v>
      </c>
      <c r="BK2129" s="44">
        <v>22469.456062266687</v>
      </c>
      <c r="BL2129" s="45">
        <v>22351.65048361287</v>
      </c>
      <c r="BM2129" s="12">
        <v>16946.839263186779</v>
      </c>
      <c r="BN2129" s="12">
        <v>0</v>
      </c>
      <c r="BO2129" s="12">
        <v>11.785552849024498</v>
      </c>
      <c r="BP2129" s="12">
        <v>27.719502485089123</v>
      </c>
      <c r="BQ2129" s="48">
        <v>32.585597058607441</v>
      </c>
      <c r="BR2129" s="49">
        <v>6.6358945751411644</v>
      </c>
      <c r="BS2129" s="13">
        <v>74.735408871972624</v>
      </c>
      <c r="BT2129" s="12">
        <v>357.77219497372681</v>
      </c>
      <c r="BV2129" s="14">
        <f>Таблица1[[#This Row],[Lкан_леб,мм]]</f>
        <v>57972.227805026268</v>
      </c>
      <c r="BW2129" s="50">
        <f>Таблица1[[#This Row],[угол обхв4]]+Таблица1[[#This Row],[Lдуг 3,мм]]</f>
        <v>12033.734236652166</v>
      </c>
      <c r="BX2129" s="54">
        <f>Таблица1[[#This Row],[угол обхв5]]+Таблица1[[#This Row],[Y5, мм]]</f>
        <v>58056.152059190645</v>
      </c>
      <c r="BY2129" s="14">
        <f>Таблица1[[#This Row],[угол обхв6]]+Таблица1[[#This Row],[Lдуг 4,мм]]</f>
        <v>13969.796832991373</v>
      </c>
      <c r="BZ2129" s="14">
        <f>Таблица1[[#This Row],[Т1]]+Таблица1[[#This Row],[X6, мм]]</f>
        <v>58253.5410660255</v>
      </c>
      <c r="CA2129" s="14">
        <f>Таблица1[[#This Row],[Т2]]+Таблица1[[#This Row],[Lдуг 5,мм]]</f>
        <v>19450.329015179523</v>
      </c>
      <c r="CB2129" s="14">
        <f>Таблица1[[#This Row],[Т3]]+Таблица1[[#This Row],[Y6, мм]]</f>
        <v>58485.581256645062</v>
      </c>
      <c r="CC2129" s="14">
        <f>Таблица1[[#This Row],[Т4]]+Таблица1[[#This Row],[Lдуг 6,мм]]</f>
        <v>20578.804535516585</v>
      </c>
      <c r="CD2129" s="14">
        <f>Таблица1[[#This Row],[Т5]]+Таблица1[[#This Row],[Lдуг 1,мм]]</f>
        <v>58532.835085978848</v>
      </c>
      <c r="CE2129" s="14">
        <f>Таблица1[[#This Row],[Т6]]+Таблица1[[#This Row],[Lпрям1, мм]]</f>
        <v>20969.099295922097</v>
      </c>
      <c r="CF2129" s="15">
        <f>Таблица1[[#This Row],[Т7]]+Таблица1[[#This Row],[Lдуг 2,мм]]</f>
        <v>59065.021698656012</v>
      </c>
      <c r="CG2129" s="14">
        <f>Таблица1[[#This Row],[Т8]]+Таблица1[[#This Row],[Lпрям2, мм]]</f>
        <v>25980.304631215811</v>
      </c>
      <c r="CH2129" s="14">
        <f>Таблица1[[#This Row],[Т9]]-Таблица1[[#This Row],[Т9]]</f>
        <v>0</v>
      </c>
      <c r="CI2129" s="50">
        <f>Таблица1[[#This Row],[Т9]]-Таблица1[[#This Row],[Т8]]</f>
        <v>38095.922402733915</v>
      </c>
      <c r="CJ2129" s="54">
        <f>Таблица1[[#This Row],[Т9]]-Таблица1[[#This Row],[Т7]]</f>
        <v>532.18661267716379</v>
      </c>
      <c r="CK2129" s="14">
        <f>Таблица1[[#This Row],[Т9]]-Таблица1[[#This Row],[Т6]]</f>
        <v>38486.21716313943</v>
      </c>
      <c r="CL2129" s="14">
        <f>Таблица1[[#This Row],[Т9]]-Таблица1[[#This Row],[Т5]]</f>
        <v>579.44044201094948</v>
      </c>
      <c r="CM2129" s="14">
        <f>Таблица1[[#This Row],[Т9]]-Таблица1[[#This Row],[Т4]]</f>
        <v>39614.692683476489</v>
      </c>
      <c r="CN2129" s="14">
        <f>Таблица1[[#This Row],[Т9]]-Таблица1[[#This Row],[Т3]]</f>
        <v>811.48063263051154</v>
      </c>
      <c r="CO2129" s="14">
        <f>Таблица1[[#This Row],[Т9]]-Таблица1[[#This Row],[Т2]]</f>
        <v>45095.224865664641</v>
      </c>
      <c r="CP2129" s="14">
        <f>Таблица1[[#This Row],[Т9]]-Таблица1[[#This Row],[Т1]]</f>
        <v>1008.8696394653671</v>
      </c>
      <c r="CQ2129" s="14">
        <f>Таблица1[[#This Row],[Т9]]-Таблица1[[#This Row],[угол обхв6]]</f>
        <v>47031.287462003849</v>
      </c>
      <c r="CR2129" s="14">
        <f>Таблица1[[#This Row],[Т9]]-Таблица1[[#This Row],[угол обхв5]]</f>
        <v>1092.7938936297433</v>
      </c>
      <c r="CS2129" s="14">
        <f>Таблица1[[#This Row],[Т9]]-Таблица1[[#This Row],[угол обхв4]]</f>
        <v>59065.021698656012</v>
      </c>
      <c r="CT2129" s="14">
        <f>Таблица1[[#This Row],[Lкан_прям, мм]]+Таблица1[[#This Row],[Lкан_дуг, мм]]+Таблица1[[#This Row],[Lкан_леб,мм]]</f>
        <v>85045.326329871838</v>
      </c>
      <c r="CU2129" s="16">
        <f>Таблица1[[#This Row],[Lкан_леб,мм]]</f>
        <v>57972.227805026268</v>
      </c>
      <c r="CV2129" s="14">
        <f>2534431-(Таблица1[[#This Row],[Т23]]+Таблица1[[#This Row],[угол обхв3]])</f>
        <v>2449027.9014751543</v>
      </c>
      <c r="CW2129" s="50">
        <f>SUM(X2129:AC2129,AD2129:AI2129)-Таблица1[[#This Row],[lподв_min, мм]]</f>
        <v>22061.893190366016</v>
      </c>
      <c r="CX2129" s="17">
        <f>CW2568-Таблица1[[#This Row],[Суммарная длина каната]]</f>
        <v>-2426102.149387883</v>
      </c>
    </row>
    <row r="2130" spans="1:102" x14ac:dyDescent="0.25">
      <c r="A2130" s="21">
        <v>2129</v>
      </c>
      <c r="B2130" s="10">
        <v>54.060816326530599</v>
      </c>
      <c r="C2130" s="10">
        <v>147.2477551020408</v>
      </c>
      <c r="D2130" s="11">
        <v>14151.183470284221</v>
      </c>
      <c r="E2130" s="11">
        <v>22316.097370411208</v>
      </c>
      <c r="F2130" s="11">
        <v>14011.76218404927</v>
      </c>
      <c r="G2130" s="11">
        <v>22299.283538468659</v>
      </c>
      <c r="H2130" s="11">
        <v>14559.182980284222</v>
      </c>
      <c r="I2130" s="11">
        <v>17251.399153187303</v>
      </c>
      <c r="J2130" s="11">
        <v>5064.6982172239022</v>
      </c>
      <c r="K2130" s="11">
        <v>25980.304631207229</v>
      </c>
      <c r="L2130" s="11">
        <v>1092.79389363834</v>
      </c>
      <c r="M2130" s="11">
        <v>57972.227805026268</v>
      </c>
      <c r="N2130" s="11">
        <v>5863.7421582900515</v>
      </c>
      <c r="O2130" s="11">
        <v>20292.961000681073</v>
      </c>
      <c r="P2130" s="43">
        <v>7281.8065400442511</v>
      </c>
      <c r="Q2130" s="11">
        <v>21531.170246222664</v>
      </c>
      <c r="R2130" s="11">
        <v>12613.818186584931</v>
      </c>
      <c r="S2130" s="11">
        <v>22798.405347202181</v>
      </c>
      <c r="T2130" s="11">
        <v>13947.993307551531</v>
      </c>
      <c r="U2130" s="11">
        <v>23197.516542978188</v>
      </c>
      <c r="V2130" s="11">
        <v>14151.183470284221</v>
      </c>
      <c r="W2130" s="11">
        <v>22316.097370411208</v>
      </c>
      <c r="X2130" s="12">
        <v>0</v>
      </c>
      <c r="Y2130" s="12">
        <v>64.542285562052513</v>
      </c>
      <c r="Z2130" s="12">
        <v>197.65778218928529</v>
      </c>
      <c r="AA2130" s="44">
        <v>232.04019061955975</v>
      </c>
      <c r="AB2130" s="45">
        <v>47.253829333786804</v>
      </c>
      <c r="AC2130" s="12">
        <v>551.29980593365576</v>
      </c>
      <c r="AD2130" s="12">
        <v>12033.734236652166</v>
      </c>
      <c r="AE2130" s="12">
        <v>1882.5697135948521</v>
      </c>
      <c r="AF2130" s="12">
        <v>5480.5321821881498</v>
      </c>
      <c r="AG2130" s="44">
        <v>1128.4755203370605</v>
      </c>
      <c r="AH2130" s="45">
        <v>390.29476040551708</v>
      </c>
      <c r="AI2130" s="12">
        <v>5064.6982180294808</v>
      </c>
      <c r="AJ2130" s="12">
        <v>-50.190166803887863</v>
      </c>
      <c r="AK2130" s="12">
        <v>-41.126439934197279</v>
      </c>
      <c r="AL2130" s="12">
        <v>-13.369193102427333</v>
      </c>
      <c r="AM2130" s="44">
        <v>19.216403956180237</v>
      </c>
      <c r="AN2130" s="45">
        <v>12.580509381039377</v>
      </c>
      <c r="AO2130" s="12">
        <v>89.99999988687226</v>
      </c>
      <c r="AP2130" s="12">
        <v>-2154.1692826623271</v>
      </c>
      <c r="AQ2130" s="12">
        <v>5595.3912077075684</v>
      </c>
      <c r="AR2130" s="12">
        <v>7187.466810979251</v>
      </c>
      <c r="AS2130" s="44">
        <v>12748.106087108617</v>
      </c>
      <c r="AT2130" s="45">
        <v>13859.126319251234</v>
      </c>
      <c r="AU2130" s="12">
        <v>14559.183470284219</v>
      </c>
      <c r="AV2130" s="12">
        <v>11310.181931627916</v>
      </c>
      <c r="AW2130" s="12">
        <v>20600.291063189568</v>
      </c>
      <c r="AX2130" s="12">
        <v>21928.113586663014</v>
      </c>
      <c r="AY2130" s="44">
        <v>23183.67247501474</v>
      </c>
      <c r="AZ2130" s="45">
        <v>22799.312250697913</v>
      </c>
      <c r="BA2130" s="12">
        <v>22316.097371216783</v>
      </c>
      <c r="BB2130" s="12">
        <v>5550.3273068060953</v>
      </c>
      <c r="BC2130" s="12">
        <v>7013.4555894617688</v>
      </c>
      <c r="BD2130" s="12">
        <v>12519.47845751993</v>
      </c>
      <c r="BE2130" s="44">
        <v>13813.705407027845</v>
      </c>
      <c r="BF2130" s="45">
        <v>14240.050458584516</v>
      </c>
      <c r="BG2130" s="12">
        <v>14559.183480284222</v>
      </c>
      <c r="BH2130" s="12">
        <v>20554.179550690998</v>
      </c>
      <c r="BI2130" s="12">
        <v>21838.500308731163</v>
      </c>
      <c r="BJ2130" s="12">
        <v>23195.348687642527</v>
      </c>
      <c r="BK2130" s="44">
        <v>22812.249415165628</v>
      </c>
      <c r="BL2130" s="45">
        <v>22714.301662691483</v>
      </c>
      <c r="BM2130" s="12">
        <v>17251.399153187303</v>
      </c>
      <c r="BN2130" s="12">
        <v>0</v>
      </c>
      <c r="BO2130" s="12">
        <v>9.0637268696905817</v>
      </c>
      <c r="BP2130" s="12">
        <v>27.757246831769951</v>
      </c>
      <c r="BQ2130" s="48">
        <v>32.585597058607568</v>
      </c>
      <c r="BR2130" s="49">
        <v>6.6358945751408598</v>
      </c>
      <c r="BS2130" s="13">
        <v>77.419490505832883</v>
      </c>
      <c r="BT2130" s="12">
        <v>357.77219497372681</v>
      </c>
      <c r="BV2130" s="14">
        <f>Таблица1[[#This Row],[Lкан_леб,мм]]</f>
        <v>57972.227805026268</v>
      </c>
      <c r="BW2130" s="50">
        <f>Таблица1[[#This Row],[угол обхв4]]+Таблица1[[#This Row],[Lдуг 3,мм]]</f>
        <v>12033.734236652166</v>
      </c>
      <c r="BX2130" s="54">
        <f>Таблица1[[#This Row],[угол обхв5]]+Таблица1[[#This Row],[Y5, мм]]</f>
        <v>58036.770090588318</v>
      </c>
      <c r="BY2130" s="14">
        <f>Таблица1[[#This Row],[угол обхв6]]+Таблица1[[#This Row],[Lдуг 4,мм]]</f>
        <v>13916.303950247018</v>
      </c>
      <c r="BZ2130" s="14">
        <f>Таблица1[[#This Row],[Т1]]+Таблица1[[#This Row],[X6, мм]]</f>
        <v>58234.427872777604</v>
      </c>
      <c r="CA2130" s="14">
        <f>Таблица1[[#This Row],[Т2]]+Таблица1[[#This Row],[Lдуг 5,мм]]</f>
        <v>19396.836132435168</v>
      </c>
      <c r="CB2130" s="14">
        <f>Таблица1[[#This Row],[Т3]]+Таблица1[[#This Row],[Y6, мм]]</f>
        <v>58466.468063397166</v>
      </c>
      <c r="CC2130" s="14">
        <f>Таблица1[[#This Row],[Т4]]+Таблица1[[#This Row],[Lдуг 6,мм]]</f>
        <v>20525.31165277223</v>
      </c>
      <c r="CD2130" s="14">
        <f>Таблица1[[#This Row],[Т5]]+Таблица1[[#This Row],[Lдуг 1,мм]]</f>
        <v>58513.721892730951</v>
      </c>
      <c r="CE2130" s="14">
        <f>Таблица1[[#This Row],[Т6]]+Таблица1[[#This Row],[Lпрям1, мм]]</f>
        <v>20915.606413177746</v>
      </c>
      <c r="CF2130" s="15">
        <f>Таблица1[[#This Row],[Т7]]+Таблица1[[#This Row],[Lдуг 2,мм]]</f>
        <v>59065.021698664605</v>
      </c>
      <c r="CG2130" s="14">
        <f>Таблица1[[#This Row],[Т8]]+Таблица1[[#This Row],[Lпрям2, мм]]</f>
        <v>25980.304631207226</v>
      </c>
      <c r="CH2130" s="14">
        <f>Таблица1[[#This Row],[Т9]]-Таблица1[[#This Row],[Т9]]</f>
        <v>0</v>
      </c>
      <c r="CI2130" s="50">
        <f>Таблица1[[#This Row],[Т9]]-Таблица1[[#This Row],[Т8]]</f>
        <v>38149.415285486859</v>
      </c>
      <c r="CJ2130" s="54">
        <f>Таблица1[[#This Row],[Т9]]-Таблица1[[#This Row],[Т7]]</f>
        <v>551.29980593365326</v>
      </c>
      <c r="CK2130" s="14">
        <f>Таблица1[[#This Row],[Т9]]-Таблица1[[#This Row],[Т6]]</f>
        <v>38539.710045892374</v>
      </c>
      <c r="CL2130" s="14">
        <f>Таблица1[[#This Row],[Т9]]-Таблица1[[#This Row],[Т5]]</f>
        <v>598.55363526743895</v>
      </c>
      <c r="CM2130" s="14">
        <f>Таблица1[[#This Row],[Т9]]-Таблица1[[#This Row],[Т4]]</f>
        <v>39668.18556622944</v>
      </c>
      <c r="CN2130" s="14">
        <f>Таблица1[[#This Row],[Т9]]-Таблица1[[#This Row],[Т3]]</f>
        <v>830.593825887001</v>
      </c>
      <c r="CO2130" s="14">
        <f>Таблица1[[#This Row],[Т9]]-Таблица1[[#This Row],[Т2]]</f>
        <v>45148.717748417585</v>
      </c>
      <c r="CP2130" s="14">
        <f>Таблица1[[#This Row],[Т9]]-Таблица1[[#This Row],[Т1]]</f>
        <v>1028.2516080762871</v>
      </c>
      <c r="CQ2130" s="14">
        <f>Таблица1[[#This Row],[Т9]]-Таблица1[[#This Row],[угол обхв6]]</f>
        <v>47031.287462012435</v>
      </c>
      <c r="CR2130" s="14">
        <f>Таблица1[[#This Row],[Т9]]-Таблица1[[#This Row],[угол обхв5]]</f>
        <v>1092.7938936383362</v>
      </c>
      <c r="CS2130" s="14">
        <f>Таблица1[[#This Row],[Т9]]-Таблица1[[#This Row],[угол обхв4]]</f>
        <v>59065.021698664605</v>
      </c>
      <c r="CT2130" s="14">
        <f>Таблица1[[#This Row],[Lкан_прям, мм]]+Таблица1[[#This Row],[Lкан_дуг, мм]]+Таблица1[[#This Row],[Lкан_леб,мм]]</f>
        <v>85045.326329871838</v>
      </c>
      <c r="CU2130" s="16">
        <f>Таблица1[[#This Row],[Lкан_леб,мм]]</f>
        <v>57972.227805026268</v>
      </c>
      <c r="CV2130" s="14">
        <f>2534431-(Таблица1[[#This Row],[Т23]]+Таблица1[[#This Row],[угол обхв3]])</f>
        <v>2449027.9014751543</v>
      </c>
      <c r="CW2130" s="50">
        <f>SUM(X2130:AC2130,AD2130:AI2130)-Таблица1[[#This Row],[lподв_min, мм]]</f>
        <v>22008.400307621661</v>
      </c>
      <c r="CX2130" s="17">
        <f>CW2569-Таблица1[[#This Row],[Суммарная длина каната]]</f>
        <v>-2426131.4744297955</v>
      </c>
    </row>
    <row r="2131" spans="1:102" x14ac:dyDescent="0.25">
      <c r="A2131" s="21">
        <v>2130</v>
      </c>
      <c r="B2131" s="10">
        <v>54.060816326530599</v>
      </c>
      <c r="C2131" s="10">
        <v>149.93183673469386</v>
      </c>
      <c r="D2131" s="11">
        <v>14006.217612013021</v>
      </c>
      <c r="E2131" s="11">
        <v>22667.747333985506</v>
      </c>
      <c r="F2131" s="11">
        <v>13867.736655288276</v>
      </c>
      <c r="G2131" s="11">
        <v>22644.42299852661</v>
      </c>
      <c r="H2131" s="11">
        <v>14414.21712201302</v>
      </c>
      <c r="I2131" s="11">
        <v>17549.678968923436</v>
      </c>
      <c r="J2131" s="11">
        <v>5118.0683650620686</v>
      </c>
      <c r="K2131" s="11">
        <v>25980.304631198833</v>
      </c>
      <c r="L2131" s="11">
        <v>1092.7938936467363</v>
      </c>
      <c r="M2131" s="11">
        <v>57972.227805026268</v>
      </c>
      <c r="N2131" s="11">
        <v>5863.7421582900515</v>
      </c>
      <c r="O2131" s="11">
        <v>20292.961000681073</v>
      </c>
      <c r="P2131" s="43">
        <v>7181.1342079209689</v>
      </c>
      <c r="Q2131" s="11">
        <v>21561.995767318185</v>
      </c>
      <c r="R2131" s="11">
        <v>12447.952968834041</v>
      </c>
      <c r="S2131" s="11">
        <v>23077.533011893218</v>
      </c>
      <c r="T2131" s="11">
        <v>13761.974448150628</v>
      </c>
      <c r="U2131" s="11">
        <v>23538.684344857411</v>
      </c>
      <c r="V2131" s="11">
        <v>14006.217612013021</v>
      </c>
      <c r="W2131" s="11">
        <v>22667.747333985506</v>
      </c>
      <c r="X2131" s="12">
        <v>0</v>
      </c>
      <c r="Y2131" s="12">
        <v>44.586191420077718</v>
      </c>
      <c r="Z2131" s="12">
        <v>198.50068308336319</v>
      </c>
      <c r="AA2131" s="44">
        <v>232.04019061955808</v>
      </c>
      <c r="AB2131" s="45">
        <v>47.253829333784608</v>
      </c>
      <c r="AC2131" s="12">
        <v>570.41299918995264</v>
      </c>
      <c r="AD2131" s="12">
        <v>12033.734236652166</v>
      </c>
      <c r="AE2131" s="12">
        <v>1829.199565756692</v>
      </c>
      <c r="AF2131" s="12">
        <v>5480.5321821881471</v>
      </c>
      <c r="AG2131" s="44">
        <v>1128.4755203370623</v>
      </c>
      <c r="AH2131" s="45">
        <v>390.29476040552021</v>
      </c>
      <c r="AI2131" s="12">
        <v>5118.0683658592443</v>
      </c>
      <c r="AJ2131" s="12">
        <v>-50.190166803887863</v>
      </c>
      <c r="AK2131" s="12">
        <v>-43.928890840817139</v>
      </c>
      <c r="AL2131" s="12">
        <v>-16.053274735080354</v>
      </c>
      <c r="AM2131" s="44">
        <v>16.532322323526977</v>
      </c>
      <c r="AN2131" s="45">
        <v>9.8964277483864258</v>
      </c>
      <c r="AO2131" s="12">
        <v>89.99999988805196</v>
      </c>
      <c r="AP2131" s="12">
        <v>-2154.1692826623271</v>
      </c>
      <c r="AQ2131" s="12">
        <v>5580.686009316084</v>
      </c>
      <c r="AR2131" s="12">
        <v>7068.3095450540623</v>
      </c>
      <c r="AS2131" s="44">
        <v>12564.051898183861</v>
      </c>
      <c r="AT2131" s="45">
        <v>13691.852434388313</v>
      </c>
      <c r="AU2131" s="12">
        <v>14414.217612013021</v>
      </c>
      <c r="AV2131" s="12">
        <v>11310.181931627916</v>
      </c>
      <c r="AW2131" s="12">
        <v>20586.803163292268</v>
      </c>
      <c r="AX2131" s="12">
        <v>21954.085802194069</v>
      </c>
      <c r="AY2131" s="44">
        <v>23468.666030959401</v>
      </c>
      <c r="AZ2131" s="45">
        <v>23136.755367069149</v>
      </c>
      <c r="BA2131" s="12">
        <v>22667.747334782682</v>
      </c>
      <c r="BB2131" s="12">
        <v>5550.3273068060953</v>
      </c>
      <c r="BC2131" s="12">
        <v>6898.0780589470014</v>
      </c>
      <c r="BD2131" s="12">
        <v>12335.128305967133</v>
      </c>
      <c r="BE2131" s="44">
        <v>13645.875518800809</v>
      </c>
      <c r="BF2131" s="45">
        <v>14076.339625775336</v>
      </c>
      <c r="BG2131" s="12">
        <v>14414.21762201302</v>
      </c>
      <c r="BH2131" s="12">
        <v>20554.179550690998</v>
      </c>
      <c r="BI2131" s="12">
        <v>21855.837929929385</v>
      </c>
      <c r="BJ2131" s="12">
        <v>23469.623046769102</v>
      </c>
      <c r="BK2131" s="44">
        <v>23147.551325791232</v>
      </c>
      <c r="BL2131" s="45">
        <v>23069.676311773768</v>
      </c>
      <c r="BM2131" s="12">
        <v>17549.678968923436</v>
      </c>
      <c r="BN2131" s="12">
        <v>0</v>
      </c>
      <c r="BO2131" s="12">
        <v>6.2612759630707258</v>
      </c>
      <c r="BP2131" s="12">
        <v>27.875616105736782</v>
      </c>
      <c r="BQ2131" s="48">
        <v>32.585597058607334</v>
      </c>
      <c r="BR2131" s="49">
        <v>6.6358945751405507</v>
      </c>
      <c r="BS2131" s="13">
        <v>80.10357213966553</v>
      </c>
      <c r="BT2131" s="12">
        <v>357.77219497372681</v>
      </c>
      <c r="BV2131" s="14">
        <f>Таблица1[[#This Row],[Lкан_леб,мм]]</f>
        <v>57972.227805026268</v>
      </c>
      <c r="BW2131" s="50">
        <f>Таблица1[[#This Row],[угол обхв4]]+Таблица1[[#This Row],[Lдуг 3,мм]]</f>
        <v>12033.734236652166</v>
      </c>
      <c r="BX2131" s="54">
        <f>Таблица1[[#This Row],[угол обхв5]]+Таблица1[[#This Row],[Y5, мм]]</f>
        <v>58016.813996446348</v>
      </c>
      <c r="BY2131" s="14">
        <f>Таблица1[[#This Row],[угол обхв6]]+Таблица1[[#This Row],[Lдуг 4,мм]]</f>
        <v>13862.933802408857</v>
      </c>
      <c r="BZ2131" s="14">
        <f>Таблица1[[#This Row],[Т1]]+Таблица1[[#This Row],[X6, мм]]</f>
        <v>58215.314679529714</v>
      </c>
      <c r="CA2131" s="14">
        <f>Таблица1[[#This Row],[Т2]]+Таблица1[[#This Row],[Lдуг 5,мм]]</f>
        <v>19343.465984597005</v>
      </c>
      <c r="CB2131" s="14">
        <f>Таблица1[[#This Row],[Т3]]+Таблица1[[#This Row],[Y6, мм]]</f>
        <v>58447.354870149269</v>
      </c>
      <c r="CC2131" s="14">
        <f>Таблица1[[#This Row],[Т4]]+Таблица1[[#This Row],[Lдуг 6,мм]]</f>
        <v>20471.941504934068</v>
      </c>
      <c r="CD2131" s="14">
        <f>Таблица1[[#This Row],[Т5]]+Таблица1[[#This Row],[Lдуг 1,мм]]</f>
        <v>58494.608699483055</v>
      </c>
      <c r="CE2131" s="14">
        <f>Таблица1[[#This Row],[Т6]]+Таблица1[[#This Row],[Lпрям1, мм]]</f>
        <v>20862.236265339587</v>
      </c>
      <c r="CF2131" s="15">
        <f>Таблица1[[#This Row],[Т7]]+Таблица1[[#This Row],[Lдуг 2,мм]]</f>
        <v>59065.021698673008</v>
      </c>
      <c r="CG2131" s="14">
        <f>Таблица1[[#This Row],[Т8]]+Таблица1[[#This Row],[Lпрям2, мм]]</f>
        <v>25980.304631198829</v>
      </c>
      <c r="CH2131" s="14">
        <f>Таблица1[[#This Row],[Т9]]-Таблица1[[#This Row],[Т9]]</f>
        <v>0</v>
      </c>
      <c r="CI2131" s="50">
        <f>Таблица1[[#This Row],[Т9]]-Таблица1[[#This Row],[Т8]]</f>
        <v>38202.785433333425</v>
      </c>
      <c r="CJ2131" s="54">
        <f>Таблица1[[#This Row],[Т9]]-Таблица1[[#This Row],[Т7]]</f>
        <v>570.41299918995355</v>
      </c>
      <c r="CK2131" s="14">
        <f>Таблица1[[#This Row],[Т9]]-Таблица1[[#This Row],[Т6]]</f>
        <v>38593.080193738941</v>
      </c>
      <c r="CL2131" s="14">
        <f>Таблица1[[#This Row],[Т9]]-Таблица1[[#This Row],[Т5]]</f>
        <v>617.66682852373924</v>
      </c>
      <c r="CM2131" s="14">
        <f>Таблица1[[#This Row],[Т9]]-Таблица1[[#This Row],[Т4]]</f>
        <v>39721.555714076007</v>
      </c>
      <c r="CN2131" s="14">
        <f>Таблица1[[#This Row],[Т9]]-Таблица1[[#This Row],[Т3]]</f>
        <v>849.70701914329402</v>
      </c>
      <c r="CO2131" s="14">
        <f>Таблица1[[#This Row],[Т9]]-Таблица1[[#This Row],[Т2]]</f>
        <v>45202.087896264151</v>
      </c>
      <c r="CP2131" s="14">
        <f>Таблица1[[#This Row],[Т9]]-Таблица1[[#This Row],[Т1]]</f>
        <v>1048.2077022266603</v>
      </c>
      <c r="CQ2131" s="14">
        <f>Таблица1[[#This Row],[Т9]]-Таблица1[[#This Row],[угол обхв6]]</f>
        <v>47031.287462020846</v>
      </c>
      <c r="CR2131" s="14">
        <f>Таблица1[[#This Row],[Т9]]-Таблица1[[#This Row],[угол обхв5]]</f>
        <v>1092.7938936467399</v>
      </c>
      <c r="CS2131" s="14">
        <f>Таблица1[[#This Row],[Т9]]-Таблица1[[#This Row],[угол обхв4]]</f>
        <v>59065.021698673008</v>
      </c>
      <c r="CT2131" s="14">
        <f>Таблица1[[#This Row],[Lкан_прям, мм]]+Таблица1[[#This Row],[Lкан_дуг, мм]]+Таблица1[[#This Row],[Lкан_леб,мм]]</f>
        <v>85045.326329871838</v>
      </c>
      <c r="CU2131" s="16">
        <f>Таблица1[[#This Row],[Lкан_леб,мм]]</f>
        <v>57972.227805026268</v>
      </c>
      <c r="CV2131" s="14">
        <f>2534431-(Таблица1[[#This Row],[Т23]]+Таблица1[[#This Row],[угол обхв3]])</f>
        <v>2449027.9014751543</v>
      </c>
      <c r="CW2131" s="50">
        <f>SUM(X2131:AC2131,AD2131:AI2131)-Таблица1[[#This Row],[lподв_min, мм]]</f>
        <v>21955.030159783499</v>
      </c>
      <c r="CX2131" s="17">
        <f>CW2570-Таблица1[[#This Row],[Суммарная длина каната]]</f>
        <v>-2426162.2410612227</v>
      </c>
    </row>
    <row r="2132" spans="1:102" x14ac:dyDescent="0.25">
      <c r="A2132" s="21">
        <v>2131</v>
      </c>
      <c r="B2132" s="10">
        <v>54.060816326530599</v>
      </c>
      <c r="C2132" s="10">
        <v>152.61591836734689</v>
      </c>
      <c r="D2132" s="11">
        <v>13844.943401003837</v>
      </c>
      <c r="E2132" s="11">
        <v>23012.222914846436</v>
      </c>
      <c r="F2132" s="11">
        <v>13707.706622085767</v>
      </c>
      <c r="G2132" s="11">
        <v>22982.439253013257</v>
      </c>
      <c r="H2132" s="11">
        <v>14252.942911003836</v>
      </c>
      <c r="I2132" s="11">
        <v>17841.040569762208</v>
      </c>
      <c r="J2132" s="11">
        <v>5171.1823450842257</v>
      </c>
      <c r="K2132" s="11">
        <v>25980.304631190644</v>
      </c>
      <c r="L2132" s="11">
        <v>1092.7938936549324</v>
      </c>
      <c r="M2132" s="11">
        <v>57972.227805026268</v>
      </c>
      <c r="N2132" s="11">
        <v>5863.7421582900515</v>
      </c>
      <c r="O2132" s="11">
        <v>20292.961000681073</v>
      </c>
      <c r="P2132" s="43">
        <v>7079.1287948564031</v>
      </c>
      <c r="Q2132" s="11">
        <v>21588.073092937924</v>
      </c>
      <c r="R2132" s="11">
        <v>12269.198468147128</v>
      </c>
      <c r="S2132" s="11">
        <v>23348.587161722357</v>
      </c>
      <c r="T2132" s="11">
        <v>13560.183142688151</v>
      </c>
      <c r="U2132" s="11">
        <v>23870.766795660911</v>
      </c>
      <c r="V2132" s="11">
        <v>13844.943401003837</v>
      </c>
      <c r="W2132" s="11">
        <v>23012.222914846436</v>
      </c>
      <c r="X2132" s="12">
        <v>0</v>
      </c>
      <c r="Y2132" s="12">
        <v>24.006454293112487</v>
      </c>
      <c r="Z2132" s="12">
        <v>199.96722696243114</v>
      </c>
      <c r="AA2132" s="44">
        <v>232.04019061955955</v>
      </c>
      <c r="AB2132" s="45">
        <v>47.253829333788737</v>
      </c>
      <c r="AC2132" s="12">
        <v>589.52619244604057</v>
      </c>
      <c r="AD2132" s="12">
        <v>12033.734236652166</v>
      </c>
      <c r="AE2132" s="12">
        <v>1776.085585734538</v>
      </c>
      <c r="AF2132" s="12">
        <v>5480.5321821881489</v>
      </c>
      <c r="AG2132" s="44">
        <v>1128.475520337061</v>
      </c>
      <c r="AH2132" s="45">
        <v>390.29476040551521</v>
      </c>
      <c r="AI2132" s="12">
        <v>5171.1823458732124</v>
      </c>
      <c r="AJ2132" s="12">
        <v>-50.190166803887863</v>
      </c>
      <c r="AK2132" s="12">
        <v>-46.818920450777419</v>
      </c>
      <c r="AL2132" s="12">
        <v>-18.737356367733433</v>
      </c>
      <c r="AM2132" s="44">
        <v>13.848240690874109</v>
      </c>
      <c r="AN2132" s="45">
        <v>7.2123461157329789</v>
      </c>
      <c r="AO2132" s="12">
        <v>89.999999889201789</v>
      </c>
      <c r="AP2132" s="12">
        <v>-2154.1692826623271</v>
      </c>
      <c r="AQ2132" s="12">
        <v>5566.2307444905509</v>
      </c>
      <c r="AR2132" s="12">
        <v>6948.0667526703355</v>
      </c>
      <c r="AS2132" s="44">
        <v>12366.853687601313</v>
      </c>
      <c r="AT2132" s="45">
        <v>13508.959961834898</v>
      </c>
      <c r="AU2132" s="12">
        <v>14252.943401003837</v>
      </c>
      <c r="AV2132" s="12">
        <v>11310.181931627916</v>
      </c>
      <c r="AW2132" s="12">
        <v>20572.157989667383</v>
      </c>
      <c r="AX2132" s="12">
        <v>21974.449517034966</v>
      </c>
      <c r="AY2132" s="44">
        <v>23744.727866666133</v>
      </c>
      <c r="AZ2132" s="45">
        <v>23465.995025717311</v>
      </c>
      <c r="BA2132" s="12">
        <v>23012.222915635422</v>
      </c>
      <c r="BB2132" s="12">
        <v>5550.3273068060953</v>
      </c>
      <c r="BC2132" s="12">
        <v>6781.6173810569026</v>
      </c>
      <c r="BD2132" s="12">
        <v>12138.13642596106</v>
      </c>
      <c r="BE2132" s="44">
        <v>13462.527923233965</v>
      </c>
      <c r="BF2132" s="45">
        <v>13896.166581857089</v>
      </c>
      <c r="BG2132" s="12">
        <v>14252.943411003836</v>
      </c>
      <c r="BH2132" s="12">
        <v>20554.179550690998</v>
      </c>
      <c r="BI2132" s="12">
        <v>21867.270081924235</v>
      </c>
      <c r="BJ2132" s="12">
        <v>23734.963585819398</v>
      </c>
      <c r="BK2132" s="44">
        <v>23474.626090717135</v>
      </c>
      <c r="BL2132" s="45">
        <v>23416.994684790036</v>
      </c>
      <c r="BM2132" s="12">
        <v>17841.040569762208</v>
      </c>
      <c r="BN2132" s="12">
        <v>0</v>
      </c>
      <c r="BO2132" s="12">
        <v>3.3712463531104446</v>
      </c>
      <c r="BP2132" s="12">
        <v>28.081564083043983</v>
      </c>
      <c r="BQ2132" s="48">
        <v>32.58559705860754</v>
      </c>
      <c r="BR2132" s="49">
        <v>6.6358945751411298</v>
      </c>
      <c r="BS2132" s="13">
        <v>82.787653773468804</v>
      </c>
      <c r="BT2132" s="12">
        <v>357.77219497372681</v>
      </c>
      <c r="BV2132" s="14">
        <f>Таблица1[[#This Row],[Lкан_леб,мм]]</f>
        <v>57972.227805026268</v>
      </c>
      <c r="BW2132" s="50">
        <f>Таблица1[[#This Row],[угол обхв4]]+Таблица1[[#This Row],[Lдуг 3,мм]]</f>
        <v>12033.734236652166</v>
      </c>
      <c r="BX2132" s="54">
        <f>Таблица1[[#This Row],[угол обхв5]]+Таблица1[[#This Row],[Y5, мм]]</f>
        <v>57996.234259319383</v>
      </c>
      <c r="BY2132" s="14">
        <f>Таблица1[[#This Row],[угол обхв6]]+Таблица1[[#This Row],[Lдуг 4,мм]]</f>
        <v>13809.819822386704</v>
      </c>
      <c r="BZ2132" s="14">
        <f>Таблица1[[#This Row],[Т1]]+Таблица1[[#This Row],[X6, мм]]</f>
        <v>58196.201486281811</v>
      </c>
      <c r="CA2132" s="14">
        <f>Таблица1[[#This Row],[Т2]]+Таблица1[[#This Row],[Lдуг 5,мм]]</f>
        <v>19290.352004574852</v>
      </c>
      <c r="CB2132" s="14">
        <f>Таблица1[[#This Row],[Т3]]+Таблица1[[#This Row],[Y6, мм]]</f>
        <v>58428.241676901373</v>
      </c>
      <c r="CC2132" s="14">
        <f>Таблица1[[#This Row],[Т4]]+Таблица1[[#This Row],[Lдуг 6,мм]]</f>
        <v>20418.827524911914</v>
      </c>
      <c r="CD2132" s="14">
        <f>Таблица1[[#This Row],[Т5]]+Таблица1[[#This Row],[Lдуг 1,мм]]</f>
        <v>58475.495506235158</v>
      </c>
      <c r="CE2132" s="14">
        <f>Таблица1[[#This Row],[Т6]]+Таблица1[[#This Row],[Lпрям1, мм]]</f>
        <v>20809.122285317429</v>
      </c>
      <c r="CF2132" s="15">
        <f>Таблица1[[#This Row],[Т7]]+Таблица1[[#This Row],[Lдуг 2,мм]]</f>
        <v>59065.021698681201</v>
      </c>
      <c r="CG2132" s="14">
        <f>Таблица1[[#This Row],[Т8]]+Таблица1[[#This Row],[Lпрям2, мм]]</f>
        <v>25980.304631190644</v>
      </c>
      <c r="CH2132" s="14">
        <f>Таблица1[[#This Row],[Т9]]-Таблица1[[#This Row],[Т9]]</f>
        <v>0</v>
      </c>
      <c r="CI2132" s="50">
        <f>Таблица1[[#This Row],[Т9]]-Таблица1[[#This Row],[Т8]]</f>
        <v>38255.899413363775</v>
      </c>
      <c r="CJ2132" s="54">
        <f>Таблица1[[#This Row],[Т9]]-Таблица1[[#This Row],[Т7]]</f>
        <v>589.52619244604284</v>
      </c>
      <c r="CK2132" s="14">
        <f>Таблица1[[#This Row],[Т9]]-Таблица1[[#This Row],[Т6]]</f>
        <v>38646.194173769283</v>
      </c>
      <c r="CL2132" s="14">
        <f>Таблица1[[#This Row],[Т9]]-Таблица1[[#This Row],[Т5]]</f>
        <v>636.78002177982853</v>
      </c>
      <c r="CM2132" s="14">
        <f>Таблица1[[#This Row],[Т9]]-Таблица1[[#This Row],[Т4]]</f>
        <v>39774.669694106349</v>
      </c>
      <c r="CN2132" s="14">
        <f>Таблица1[[#This Row],[Т9]]-Таблица1[[#This Row],[Т3]]</f>
        <v>868.82021239939058</v>
      </c>
      <c r="CO2132" s="14">
        <f>Таблица1[[#This Row],[Т9]]-Таблица1[[#This Row],[Т2]]</f>
        <v>45255.201876294494</v>
      </c>
      <c r="CP2132" s="14">
        <f>Таблица1[[#This Row],[Т9]]-Таблица1[[#This Row],[Т1]]</f>
        <v>1068.7874393618185</v>
      </c>
      <c r="CQ2132" s="14">
        <f>Таблица1[[#This Row],[Т9]]-Таблица1[[#This Row],[угол обхв6]]</f>
        <v>47031.287462029039</v>
      </c>
      <c r="CR2132" s="14">
        <f>Таблица1[[#This Row],[Т9]]-Таблица1[[#This Row],[угол обхв5]]</f>
        <v>1092.7938936549326</v>
      </c>
      <c r="CS2132" s="14">
        <f>Таблица1[[#This Row],[Т9]]-Таблица1[[#This Row],[угол обхв4]]</f>
        <v>59065.021698681201</v>
      </c>
      <c r="CT2132" s="14">
        <f>Таблица1[[#This Row],[Lкан_прям, мм]]+Таблица1[[#This Row],[Lкан_дуг, мм]]+Таблица1[[#This Row],[Lкан_леб,мм]]</f>
        <v>85045.326329871838</v>
      </c>
      <c r="CU2132" s="16">
        <f>Таблица1[[#This Row],[Lкан_леб,мм]]</f>
        <v>57972.227805026268</v>
      </c>
      <c r="CV2132" s="14">
        <f>2534431-(Таблица1[[#This Row],[Т23]]+Таблица1[[#This Row],[угол обхв3]])</f>
        <v>2449027.9014751543</v>
      </c>
      <c r="CW2132" s="50">
        <f>SUM(X2132:AC2132,AD2132:AI2132)-Таблица1[[#This Row],[lподв_min, мм]]</f>
        <v>21901.916179761349</v>
      </c>
      <c r="CX2132" s="17">
        <f>CW2571-Таблица1[[#This Row],[Суммарная длина каната]]</f>
        <v>-2426194.4245381327</v>
      </c>
    </row>
    <row r="2133" spans="1:102" x14ac:dyDescent="0.25">
      <c r="A2133" s="21">
        <v>2132</v>
      </c>
      <c r="B2133" s="10">
        <v>54.060816326530599</v>
      </c>
      <c r="C2133" s="10">
        <v>155.29999999999623</v>
      </c>
      <c r="D2133" s="11">
        <v>13667.714697422531</v>
      </c>
      <c r="E2133" s="11">
        <v>23348.768281138407</v>
      </c>
      <c r="F2133" s="11">
        <v>13532.023214692132</v>
      </c>
      <c r="G2133" s="11">
        <v>23312.590642818224</v>
      </c>
      <c r="H2133" s="11">
        <v>14075.71420742253</v>
      </c>
      <c r="I2133" s="11">
        <v>18124.873715701819</v>
      </c>
      <c r="J2133" s="11">
        <v>5223.894565436588</v>
      </c>
      <c r="K2133" s="11">
        <v>25980.304631182687</v>
      </c>
      <c r="L2133" s="11">
        <v>1092.7938936628884</v>
      </c>
      <c r="M2133" s="11">
        <v>57972.227805026268</v>
      </c>
      <c r="N2133" s="11">
        <v>5863.7421582900515</v>
      </c>
      <c r="O2133" s="11">
        <v>20292.961000681073</v>
      </c>
      <c r="P2133" s="43">
        <v>6976.0141162526379</v>
      </c>
      <c r="Q2133" s="11">
        <v>21609.34500546036</v>
      </c>
      <c r="R2133" s="11">
        <v>12077.946899106202</v>
      </c>
      <c r="S2133" s="11">
        <v>23610.973062628855</v>
      </c>
      <c r="T2133" s="11">
        <v>13343.062152002132</v>
      </c>
      <c r="U2133" s="11">
        <v>24193.035255946768</v>
      </c>
      <c r="V2133" s="11">
        <v>13667.714697422531</v>
      </c>
      <c r="W2133" s="11">
        <v>23348.768281138407</v>
      </c>
      <c r="X2133" s="12">
        <v>0</v>
      </c>
      <c r="Y2133" s="12">
        <v>2.7496452571100578</v>
      </c>
      <c r="Z2133" s="12">
        <v>202.11084275056305</v>
      </c>
      <c r="AA2133" s="44">
        <v>232.04019061955907</v>
      </c>
      <c r="AB2133" s="45">
        <v>47.253829333786086</v>
      </c>
      <c r="AC2133" s="12">
        <v>608.6393857018702</v>
      </c>
      <c r="AD2133" s="12">
        <v>12033.734236652166</v>
      </c>
      <c r="AE2133" s="12">
        <v>1723.3733653821766</v>
      </c>
      <c r="AF2133" s="12">
        <v>5480.5321821881507</v>
      </c>
      <c r="AG2133" s="44">
        <v>1128.4755203370592</v>
      </c>
      <c r="AH2133" s="45">
        <v>390.29476040551918</v>
      </c>
      <c r="AI2133" s="12">
        <v>5223.8945662176129</v>
      </c>
      <c r="AJ2133" s="12">
        <v>-50.190166803887863</v>
      </c>
      <c r="AK2133" s="12">
        <v>-49.804031832342346</v>
      </c>
      <c r="AL2133" s="12">
        <v>-21.421438000382757</v>
      </c>
      <c r="AM2133" s="44">
        <v>11.164159058224717</v>
      </c>
      <c r="AN2133" s="45">
        <v>4.5282644830839587</v>
      </c>
      <c r="AO2133" s="12">
        <v>89.999999890319813</v>
      </c>
      <c r="AP2133" s="12">
        <v>-2154.1692826623271</v>
      </c>
      <c r="AQ2133" s="12">
        <v>5552.0948479982126</v>
      </c>
      <c r="AR2133" s="12">
        <v>6827.0022648162167</v>
      </c>
      <c r="AS2133" s="44">
        <v>12156.944138249737</v>
      </c>
      <c r="AT2133" s="45">
        <v>13310.850195513101</v>
      </c>
      <c r="AU2133" s="12">
        <v>14075.714697422529</v>
      </c>
      <c r="AV2133" s="12">
        <v>11310.181931627916</v>
      </c>
      <c r="AW2133" s="12">
        <v>20556.285807692988</v>
      </c>
      <c r="AX2133" s="12">
        <v>21989.160050095892</v>
      </c>
      <c r="AY2133" s="44">
        <v>24011.252260449201</v>
      </c>
      <c r="AZ2133" s="45">
        <v>23786.308824719155</v>
      </c>
      <c r="BA2133" s="12">
        <v>23348.768281919434</v>
      </c>
      <c r="BB2133" s="12">
        <v>5550.3273068060953</v>
      </c>
      <c r="BC2133" s="12">
        <v>6664.366805960799</v>
      </c>
      <c r="BD2133" s="12">
        <v>11928.93504766978</v>
      </c>
      <c r="BE2133" s="44">
        <v>13264.064912858597</v>
      </c>
      <c r="BF2133" s="45">
        <v>13699.926653911563</v>
      </c>
      <c r="BG2133" s="12">
        <v>14075.71470742253</v>
      </c>
      <c r="BH2133" s="12">
        <v>20554.179550690998</v>
      </c>
      <c r="BI2133" s="12">
        <v>21872.669812472279</v>
      </c>
      <c r="BJ2133" s="12">
        <v>23990.788107264387</v>
      </c>
      <c r="BK2133" s="44">
        <v>23792.756058126422</v>
      </c>
      <c r="BL2133" s="45">
        <v>23755.49471236602</v>
      </c>
      <c r="BM2133" s="12">
        <v>18124.873715701819</v>
      </c>
      <c r="BN2133" s="12">
        <v>0</v>
      </c>
      <c r="BO2133" s="12">
        <v>0.38613497154551574</v>
      </c>
      <c r="BP2133" s="12">
        <v>28.382593831959589</v>
      </c>
      <c r="BQ2133" s="48">
        <v>32.585597058607476</v>
      </c>
      <c r="BR2133" s="49">
        <v>6.6358945751407576</v>
      </c>
      <c r="BS2133" s="13">
        <v>85.471735407235855</v>
      </c>
      <c r="BT2133" s="12">
        <v>357.77219497372681</v>
      </c>
      <c r="BV2133" s="14">
        <f>Таблица1[[#This Row],[Lкан_леб,мм]]</f>
        <v>57972.227805026268</v>
      </c>
      <c r="BW2133" s="50">
        <f>Таблица1[[#This Row],[угол обхв4]]+Таблица1[[#This Row],[Lдуг 3,мм]]</f>
        <v>12033.734236652166</v>
      </c>
      <c r="BX2133" s="54">
        <f>Таблица1[[#This Row],[угол обхв5]]+Таблица1[[#This Row],[Y5, мм]]</f>
        <v>57974.977450283375</v>
      </c>
      <c r="BY2133" s="14">
        <f>Таблица1[[#This Row],[угол обхв6]]+Таблица1[[#This Row],[Lдуг 4,мм]]</f>
        <v>13757.107602034343</v>
      </c>
      <c r="BZ2133" s="14">
        <f>Таблица1[[#This Row],[Т1]]+Таблица1[[#This Row],[X6, мм]]</f>
        <v>58177.088293033936</v>
      </c>
      <c r="CA2133" s="14">
        <f>Таблица1[[#This Row],[Т2]]+Таблица1[[#This Row],[Lдуг 5,мм]]</f>
        <v>19237.639784222494</v>
      </c>
      <c r="CB2133" s="14">
        <f>Таблица1[[#This Row],[Т3]]+Таблица1[[#This Row],[Y6, мм]]</f>
        <v>58409.128483653498</v>
      </c>
      <c r="CC2133" s="14">
        <f>Таблица1[[#This Row],[Т4]]+Таблица1[[#This Row],[Lдуг 6,мм]]</f>
        <v>20366.115304559553</v>
      </c>
      <c r="CD2133" s="14">
        <f>Таблица1[[#This Row],[Т5]]+Таблица1[[#This Row],[Lдуг 1,мм]]</f>
        <v>58456.382312987284</v>
      </c>
      <c r="CE2133" s="14">
        <f>Таблица1[[#This Row],[Т6]]+Таблица1[[#This Row],[Lпрям1, мм]]</f>
        <v>20756.410064965072</v>
      </c>
      <c r="CF2133" s="15">
        <f>Таблица1[[#This Row],[Т7]]+Таблица1[[#This Row],[Lдуг 2,мм]]</f>
        <v>59065.021698689154</v>
      </c>
      <c r="CG2133" s="14">
        <f>Таблица1[[#This Row],[Т8]]+Таблица1[[#This Row],[Lпрям2, мм]]</f>
        <v>25980.304631182684</v>
      </c>
      <c r="CH2133" s="14">
        <f>Таблица1[[#This Row],[Т9]]-Таблица1[[#This Row],[Т9]]</f>
        <v>0</v>
      </c>
      <c r="CI2133" s="50">
        <f>Таблица1[[#This Row],[Т9]]-Таблица1[[#This Row],[Т8]]</f>
        <v>38308.611633724082</v>
      </c>
      <c r="CJ2133" s="54">
        <f>Таблица1[[#This Row],[Т9]]-Таблица1[[#This Row],[Т7]]</f>
        <v>608.6393857018702</v>
      </c>
      <c r="CK2133" s="14">
        <f>Таблица1[[#This Row],[Т9]]-Таблица1[[#This Row],[Т6]]</f>
        <v>38698.906394129604</v>
      </c>
      <c r="CL2133" s="14">
        <f>Таблица1[[#This Row],[Т9]]-Таблица1[[#This Row],[Т5]]</f>
        <v>655.89321503565589</v>
      </c>
      <c r="CM2133" s="14">
        <f>Таблица1[[#This Row],[Т9]]-Таблица1[[#This Row],[Т4]]</f>
        <v>39827.381914466663</v>
      </c>
      <c r="CN2133" s="14">
        <f>Таблица1[[#This Row],[Т9]]-Таблица1[[#This Row],[Т3]]</f>
        <v>887.93340565521794</v>
      </c>
      <c r="CO2133" s="14">
        <f>Таблица1[[#This Row],[Т9]]-Таблица1[[#This Row],[Т2]]</f>
        <v>45307.914096654815</v>
      </c>
      <c r="CP2133" s="14">
        <f>Таблица1[[#This Row],[Т9]]-Таблица1[[#This Row],[Т1]]</f>
        <v>1090.0442484057785</v>
      </c>
      <c r="CQ2133" s="14">
        <f>Таблица1[[#This Row],[Т9]]-Таблица1[[#This Row],[угол обхв6]]</f>
        <v>47031.287462036984</v>
      </c>
      <c r="CR2133" s="14">
        <f>Таблица1[[#This Row],[Т9]]-Таблица1[[#This Row],[угол обхв5]]</f>
        <v>1092.7938936628852</v>
      </c>
      <c r="CS2133" s="14">
        <f>Таблица1[[#This Row],[Т9]]-Таблица1[[#This Row],[угол обхв4]]</f>
        <v>59065.021698689154</v>
      </c>
      <c r="CT2133" s="14">
        <f>Таблица1[[#This Row],[Lкан_прям, мм]]+Таблица1[[#This Row],[Lкан_дуг, мм]]+Таблица1[[#This Row],[Lкан_леб,мм]]</f>
        <v>85045.326329871838</v>
      </c>
      <c r="CU2133" s="16">
        <f>Таблица1[[#This Row],[Lкан_леб,мм]]</f>
        <v>57972.227805026268</v>
      </c>
      <c r="CV2133" s="14">
        <f>2534431-(Таблица1[[#This Row],[Т23]]+Таблица1[[#This Row],[угол обхв3]])</f>
        <v>2449027.9014751543</v>
      </c>
      <c r="CW2133" s="50">
        <f>SUM(X2133:AC2133,AD2133:AI2133)-Таблица1[[#This Row],[lподв_min, мм]]</f>
        <v>21849.203959408984</v>
      </c>
      <c r="CX2133" s="17">
        <f>CW2572-Таблица1[[#This Row],[Суммарная длина каната]]</f>
        <v>-2426227.9986321745</v>
      </c>
    </row>
    <row r="2134" spans="1:102" x14ac:dyDescent="0.25">
      <c r="A2134" s="21">
        <v>2133</v>
      </c>
      <c r="B2134" s="10">
        <v>55.483469387755086</v>
      </c>
      <c r="C2134" s="10">
        <v>23.78</v>
      </c>
      <c r="D2134" s="11">
        <v>5654.2535288794461</v>
      </c>
      <c r="E2134" s="11">
        <v>11291.610822884713</v>
      </c>
      <c r="F2134" s="11">
        <v>4859.0487500624558</v>
      </c>
      <c r="G2134" s="11">
        <v>11714.148820876166</v>
      </c>
      <c r="H2134" s="11">
        <v>5246.2530388794457</v>
      </c>
      <c r="I2134" s="11">
        <v>7932.8748669321276</v>
      </c>
      <c r="J2134" s="11">
        <v>3358.7359559525858</v>
      </c>
      <c r="K2134" s="11">
        <v>25345.081858654761</v>
      </c>
      <c r="L2134" s="11">
        <v>1737.9677604707797</v>
      </c>
      <c r="M2134" s="11">
        <v>57962.276710746301</v>
      </c>
      <c r="N2134" s="11">
        <v>5614.5799667814481</v>
      </c>
      <c r="O2134" s="11">
        <v>20435.471577151478</v>
      </c>
      <c r="P2134" s="43">
        <v>7778.7970742172656</v>
      </c>
      <c r="Q2134" s="11">
        <v>17826.216451686149</v>
      </c>
      <c r="R2134" s="11">
        <v>6023.850158720039</v>
      </c>
      <c r="S2134" s="11">
        <v>12634.261682643302</v>
      </c>
      <c r="T2134" s="11">
        <v>5654.2535288794461</v>
      </c>
      <c r="U2134" s="11">
        <v>11291.610822884713</v>
      </c>
      <c r="V2134" s="11">
        <v>4799.3255946733725</v>
      </c>
      <c r="W2134" s="11">
        <v>11587.049864506054</v>
      </c>
      <c r="X2134" s="12">
        <v>0</v>
      </c>
      <c r="Y2134" s="12">
        <v>725.39356355615053</v>
      </c>
      <c r="Z2134" s="12">
        <v>415.50372493553829</v>
      </c>
      <c r="AA2134" s="44">
        <v>232.04019061955862</v>
      </c>
      <c r="AB2134" s="45">
        <v>365.03028135953224</v>
      </c>
      <c r="AC2134" s="12">
        <v>0</v>
      </c>
      <c r="AD2134" s="12">
        <v>11987.345871328855</v>
      </c>
      <c r="AE2134" s="12">
        <v>3389.9923300628493</v>
      </c>
      <c r="AF2134" s="12">
        <v>5480.5321821881516</v>
      </c>
      <c r="AG2134" s="44">
        <v>1128.4755203370612</v>
      </c>
      <c r="AH2134" s="45">
        <v>3358.7359547378419</v>
      </c>
      <c r="AI2134" s="12">
        <v>0</v>
      </c>
      <c r="AJ2134" s="12">
        <v>-51.541246670663142</v>
      </c>
      <c r="AK2134" s="12">
        <v>50.326375088460061</v>
      </c>
      <c r="AL2134" s="12">
        <v>108.67590893838899</v>
      </c>
      <c r="AM2134" s="44">
        <v>141.26150599699639</v>
      </c>
      <c r="AN2134" s="45">
        <v>89.999999829412658</v>
      </c>
      <c r="AO2134" s="12">
        <v>0</v>
      </c>
      <c r="AP2134" s="12">
        <v>-2160.4496726027892</v>
      </c>
      <c r="AQ2134" s="12">
        <v>5928.6149224800392</v>
      </c>
      <c r="AR2134" s="12">
        <v>8165.3138348804114</v>
      </c>
      <c r="AS2134" s="44">
        <v>6279.1630315157345</v>
      </c>
      <c r="AT2134" s="45">
        <v>5246.2535288794452</v>
      </c>
      <c r="AU2134" s="12">
        <v>0</v>
      </c>
      <c r="AV2134" s="12">
        <v>11302.463357207647</v>
      </c>
      <c r="AW2134" s="12">
        <v>20695.944313919423</v>
      </c>
      <c r="AX2134" s="12">
        <v>17695.568858036404</v>
      </c>
      <c r="AY2134" s="44">
        <v>12316.017535823899</v>
      </c>
      <c r="AZ2134" s="45">
        <v>11291.610821669972</v>
      </c>
      <c r="BA2134" s="12">
        <v>0</v>
      </c>
      <c r="BB2134" s="12">
        <v>5295.0930795256709</v>
      </c>
      <c r="BC2134" s="12">
        <v>8092.8320299158577</v>
      </c>
      <c r="BD2134" s="12">
        <v>6410.3669193831847</v>
      </c>
      <c r="BE2134" s="44">
        <v>5398.9406560837506</v>
      </c>
      <c r="BF2134" s="45">
        <v>5246.2535388794449</v>
      </c>
      <c r="BG2134" s="12">
        <v>0</v>
      </c>
      <c r="BH2134" s="12">
        <v>20689.227619191101</v>
      </c>
      <c r="BI2134" s="12">
        <v>18086.689188454093</v>
      </c>
      <c r="BJ2134" s="12">
        <v>12503.614088993556</v>
      </c>
      <c r="BK2134" s="44">
        <v>11609.854969704116</v>
      </c>
      <c r="BL2134" s="45">
        <v>7932.8748669321294</v>
      </c>
      <c r="BM2134" s="12">
        <v>0</v>
      </c>
      <c r="BN2134" s="12">
        <v>0</v>
      </c>
      <c r="BO2134" s="12">
        <v>101.86762175912321</v>
      </c>
      <c r="BP2134" s="12">
        <v>58.349533849928932</v>
      </c>
      <c r="BQ2134" s="48">
        <v>32.585597058607412</v>
      </c>
      <c r="BR2134" s="49">
        <v>51.26150616758374</v>
      </c>
      <c r="BS2134" s="13">
        <v>0</v>
      </c>
      <c r="BT2134" s="12">
        <v>367.72328925369874</v>
      </c>
      <c r="BV2134" s="14">
        <f>Таблица1[[#This Row],[Lкан_леб,мм]]</f>
        <v>57962.276710746301</v>
      </c>
      <c r="BW2134" s="50">
        <f>Таблица1[[#This Row],[угол обхв4]]+Таблица1[[#This Row],[Lдуг 3,мм]]</f>
        <v>11987.345871328855</v>
      </c>
      <c r="BX2134" s="54">
        <f>Таблица1[[#This Row],[угол обхв5]]+Таблица1[[#This Row],[Y5, мм]]</f>
        <v>58687.670274302451</v>
      </c>
      <c r="BY2134" s="14">
        <f>Таблица1[[#This Row],[угол обхв6]]+Таблица1[[#This Row],[Lдуг 4,мм]]</f>
        <v>15377.338201391703</v>
      </c>
      <c r="BZ2134" s="14">
        <f>Таблица1[[#This Row],[Т1]]+Таблица1[[#This Row],[X6, мм]]</f>
        <v>59103.173999237988</v>
      </c>
      <c r="CA2134" s="14">
        <f>Таблица1[[#This Row],[Т2]]+Таблица1[[#This Row],[Lдуг 5,мм]]</f>
        <v>20857.870383579855</v>
      </c>
      <c r="CB2134" s="14">
        <f>Таблица1[[#This Row],[Т3]]+Таблица1[[#This Row],[Y6, мм]]</f>
        <v>59335.21418985755</v>
      </c>
      <c r="CC2134" s="14">
        <f>Таблица1[[#This Row],[Т4]]+Таблица1[[#This Row],[Lдуг 6,мм]]</f>
        <v>21986.345903916917</v>
      </c>
      <c r="CD2134" s="14">
        <f>Таблица1[[#This Row],[Т5]]+Таблица1[[#This Row],[Lдуг 1,мм]]</f>
        <v>59700.244471217084</v>
      </c>
      <c r="CE2134" s="14">
        <f>Таблица1[[#This Row],[Т6]]+Таблица1[[#This Row],[Lпрям1, мм]]</f>
        <v>25345.081858654761</v>
      </c>
      <c r="CF2134" s="15">
        <f>Таблица1[[#This Row],[Т7]]+Таблица1[[#This Row],[Lдуг 2,мм]]</f>
        <v>59700.244471217084</v>
      </c>
      <c r="CG2134" s="14">
        <f>Таблица1[[#This Row],[Т8]]+Таблица1[[#This Row],[Lпрям2, мм]]</f>
        <v>25345.081858654761</v>
      </c>
      <c r="CH2134" s="14">
        <f>Таблица1[[#This Row],[Т9]]-Таблица1[[#This Row],[Т9]]</f>
        <v>0</v>
      </c>
      <c r="CI2134" s="50">
        <f>Таблица1[[#This Row],[Т9]]-Таблица1[[#This Row],[Т8]]</f>
        <v>34355.162612562322</v>
      </c>
      <c r="CJ2134" s="54">
        <f>Таблица1[[#This Row],[Т9]]-Таблица1[[#This Row],[Т7]]</f>
        <v>0</v>
      </c>
      <c r="CK2134" s="14">
        <f>Таблица1[[#This Row],[Т9]]-Таблица1[[#This Row],[Т6]]</f>
        <v>37713.898567300166</v>
      </c>
      <c r="CL2134" s="14">
        <f>Таблица1[[#This Row],[Т9]]-Таблица1[[#This Row],[Т5]]</f>
        <v>365.03028135953355</v>
      </c>
      <c r="CM2134" s="14">
        <f>Таблица1[[#This Row],[Т9]]-Таблица1[[#This Row],[Т4]]</f>
        <v>38842.374087637232</v>
      </c>
      <c r="CN2134" s="14">
        <f>Таблица1[[#This Row],[Т9]]-Таблица1[[#This Row],[Т3]]</f>
        <v>597.0704719790956</v>
      </c>
      <c r="CO2134" s="14">
        <f>Таблица1[[#This Row],[Т9]]-Таблица1[[#This Row],[Т2]]</f>
        <v>44322.906269825384</v>
      </c>
      <c r="CP2134" s="14">
        <f>Таблица1[[#This Row],[Т9]]-Таблица1[[#This Row],[Т1]]</f>
        <v>1012.5741969146329</v>
      </c>
      <c r="CQ2134" s="14">
        <f>Таблица1[[#This Row],[Т9]]-Таблица1[[#This Row],[угол обхв6]]</f>
        <v>47712.898599888227</v>
      </c>
      <c r="CR2134" s="14">
        <f>Таблица1[[#This Row],[Т9]]-Таблица1[[#This Row],[угол обхв5]]</f>
        <v>1737.9677604707831</v>
      </c>
      <c r="CS2134" s="14">
        <f>Таблица1[[#This Row],[Т9]]-Таблица1[[#This Row],[угол обхв4]]</f>
        <v>59700.244471217084</v>
      </c>
      <c r="CT2134" s="14">
        <f>Таблица1[[#This Row],[Lкан_прям, мм]]+Таблица1[[#This Row],[Lкан_дуг, мм]]+Таблица1[[#This Row],[Lкан_леб,мм]]</f>
        <v>85045.326329871838</v>
      </c>
      <c r="CU2134" s="16">
        <f>Таблица1[[#This Row],[Lкан_леб,мм]]</f>
        <v>57962.276710746301</v>
      </c>
      <c r="CV2134" s="14">
        <f>2534431-(Таблица1[[#This Row],[Т23]]+Таблица1[[#This Row],[угол обхв3]])</f>
        <v>2449017.9503808743</v>
      </c>
      <c r="CW2134" s="50">
        <f>SUM(X2134:AC2134,AD2134:AI2134)-Таблица1[[#This Row],[lподв_min, мм]]</f>
        <v>23724.31366317295</v>
      </c>
      <c r="CX2134" s="17">
        <f>CW2573-Таблица1[[#This Row],[Суммарная длина каната]]</f>
        <v>-2426252.9844912942</v>
      </c>
    </row>
    <row r="2135" spans="1:102" x14ac:dyDescent="0.25">
      <c r="A2135" s="21">
        <v>2134</v>
      </c>
      <c r="B2135" s="10">
        <v>55.483469387755086</v>
      </c>
      <c r="C2135" s="10">
        <v>26.464081632653066</v>
      </c>
      <c r="D2135" s="11">
        <v>6042.1369552728938</v>
      </c>
      <c r="E2135" s="11">
        <v>11268.267030964978</v>
      </c>
      <c r="F2135" s="11">
        <v>5228.0175745395618</v>
      </c>
      <c r="G2135" s="11">
        <v>11653.102884173039</v>
      </c>
      <c r="H2135" s="11">
        <v>5634.1364652728935</v>
      </c>
      <c r="I2135" s="11">
        <v>7870.6301864868983</v>
      </c>
      <c r="J2135" s="11">
        <v>3397.6368444780796</v>
      </c>
      <c r="K2135" s="11">
        <v>25383.308245164459</v>
      </c>
      <c r="L2135" s="11">
        <v>1699.7413739610772</v>
      </c>
      <c r="M2135" s="11">
        <v>57962.276710746301</v>
      </c>
      <c r="N2135" s="11">
        <v>5614.5799667814481</v>
      </c>
      <c r="O2135" s="11">
        <v>20435.471577151478</v>
      </c>
      <c r="P2135" s="43">
        <v>7858.3411290295226</v>
      </c>
      <c r="Q2135" s="11">
        <v>17895.193799779387</v>
      </c>
      <c r="R2135" s="11">
        <v>6348.4532071667472</v>
      </c>
      <c r="S2135" s="11">
        <v>12626.752715035922</v>
      </c>
      <c r="T2135" s="11">
        <v>6042.1369552728938</v>
      </c>
      <c r="U2135" s="11">
        <v>11268.267030964978</v>
      </c>
      <c r="V2135" s="11">
        <v>5174.311848051314</v>
      </c>
      <c r="W2135" s="11">
        <v>11523.34659360349</v>
      </c>
      <c r="X2135" s="12">
        <v>0</v>
      </c>
      <c r="Y2135" s="12">
        <v>712.72044134041994</v>
      </c>
      <c r="Z2135" s="12">
        <v>409.06365390337157</v>
      </c>
      <c r="AA2135" s="44">
        <v>232.0401906195587</v>
      </c>
      <c r="AB2135" s="45">
        <v>345.917088097727</v>
      </c>
      <c r="AC2135" s="12">
        <v>0</v>
      </c>
      <c r="AD2135" s="12">
        <v>11987.345871328855</v>
      </c>
      <c r="AE2135" s="12">
        <v>3389.3178280331454</v>
      </c>
      <c r="AF2135" s="12">
        <v>5480.5321821881516</v>
      </c>
      <c r="AG2135" s="44">
        <v>1128.4755203370614</v>
      </c>
      <c r="AH2135" s="45">
        <v>3397.6368432772429</v>
      </c>
      <c r="AI2135" s="12">
        <v>0</v>
      </c>
      <c r="AJ2135" s="12">
        <v>-51.541246670663142</v>
      </c>
      <c r="AK2135" s="12">
        <v>48.54667798989427</v>
      </c>
      <c r="AL2135" s="12">
        <v>105.99182730573592</v>
      </c>
      <c r="AM2135" s="44">
        <v>138.57742436434336</v>
      </c>
      <c r="AN2135" s="45">
        <v>89.999999831365798</v>
      </c>
      <c r="AO2135" s="12">
        <v>0</v>
      </c>
      <c r="AP2135" s="12">
        <v>-2160.4496726027892</v>
      </c>
      <c r="AQ2135" s="12">
        <v>5920.3740485861817</v>
      </c>
      <c r="AR2135" s="12">
        <v>8250.5519383303654</v>
      </c>
      <c r="AS2135" s="44">
        <v>6618.3890149935733</v>
      </c>
      <c r="AT2135" s="45">
        <v>5634.1369552728929</v>
      </c>
      <c r="AU2135" s="12">
        <v>0</v>
      </c>
      <c r="AV2135" s="12">
        <v>11302.463357207647</v>
      </c>
      <c r="AW2135" s="12">
        <v>20705.571520752361</v>
      </c>
      <c r="AX2135" s="12">
        <v>17782.789702578368</v>
      </c>
      <c r="AY2135" s="44">
        <v>12320.813734759007</v>
      </c>
      <c r="AZ2135" s="45">
        <v>11268.267029764143</v>
      </c>
      <c r="BA2135" s="12">
        <v>0</v>
      </c>
      <c r="BB2135" s="12">
        <v>5295.0930795256709</v>
      </c>
      <c r="BC2135" s="12">
        <v>8164.1352108342562</v>
      </c>
      <c r="BD2135" s="12">
        <v>6740.66401646759</v>
      </c>
      <c r="BE2135" s="44">
        <v>5772.2011474460678</v>
      </c>
      <c r="BF2135" s="45">
        <v>5634.1369652728936</v>
      </c>
      <c r="BG2135" s="12">
        <v>0</v>
      </c>
      <c r="BH2135" s="12">
        <v>20689.227619191101</v>
      </c>
      <c r="BI2135" s="12">
        <v>18165.293743380273</v>
      </c>
      <c r="BJ2135" s="12">
        <v>12514.348617834898</v>
      </c>
      <c r="BK2135" s="44">
        <v>11574.206011241893</v>
      </c>
      <c r="BL2135" s="45">
        <v>7870.6301864869001</v>
      </c>
      <c r="BM2135" s="12">
        <v>0</v>
      </c>
      <c r="BN2135" s="12">
        <v>0</v>
      </c>
      <c r="BO2135" s="12">
        <v>100.08792466055741</v>
      </c>
      <c r="BP2135" s="12">
        <v>57.445149315841654</v>
      </c>
      <c r="BQ2135" s="48">
        <v>32.585597058607419</v>
      </c>
      <c r="BR2135" s="49">
        <v>48.577424532977552</v>
      </c>
      <c r="BS2135" s="13">
        <v>0</v>
      </c>
      <c r="BT2135" s="12">
        <v>367.72328925369874</v>
      </c>
      <c r="BV2135" s="14">
        <f>Таблица1[[#This Row],[Lкан_леб,мм]]</f>
        <v>57962.276710746301</v>
      </c>
      <c r="BW2135" s="50">
        <f>Таблица1[[#This Row],[угол обхв4]]+Таблица1[[#This Row],[Lдуг 3,мм]]</f>
        <v>11987.345871328855</v>
      </c>
      <c r="BX2135" s="54">
        <f>Таблица1[[#This Row],[угол обхв5]]+Таблица1[[#This Row],[Y5, мм]]</f>
        <v>58674.997152086718</v>
      </c>
      <c r="BY2135" s="14">
        <f>Таблица1[[#This Row],[угол обхв6]]+Таблица1[[#This Row],[Lдуг 4,мм]]</f>
        <v>15376.663699362</v>
      </c>
      <c r="BZ2135" s="14">
        <f>Таблица1[[#This Row],[Т1]]+Таблица1[[#This Row],[X6, мм]]</f>
        <v>59084.060805990091</v>
      </c>
      <c r="CA2135" s="14">
        <f>Таблица1[[#This Row],[Т2]]+Таблица1[[#This Row],[Lдуг 5,мм]]</f>
        <v>20857.195881550149</v>
      </c>
      <c r="CB2135" s="14">
        <f>Таблица1[[#This Row],[Т3]]+Таблица1[[#This Row],[Y6, мм]]</f>
        <v>59316.100996609654</v>
      </c>
      <c r="CC2135" s="14">
        <f>Таблица1[[#This Row],[Т4]]+Таблица1[[#This Row],[Lдуг 6,мм]]</f>
        <v>21985.671401887212</v>
      </c>
      <c r="CD2135" s="14">
        <f>Таблица1[[#This Row],[Т5]]+Таблица1[[#This Row],[Lдуг 1,мм]]</f>
        <v>59662.018084707379</v>
      </c>
      <c r="CE2135" s="14">
        <f>Таблица1[[#This Row],[Т6]]+Таблица1[[#This Row],[Lпрям1, мм]]</f>
        <v>25383.308245164455</v>
      </c>
      <c r="CF2135" s="15">
        <f>Таблица1[[#This Row],[Т7]]+Таблица1[[#This Row],[Lдуг 2,мм]]</f>
        <v>59662.018084707379</v>
      </c>
      <c r="CG2135" s="14">
        <f>Таблица1[[#This Row],[Т8]]+Таблица1[[#This Row],[Lпрям2, мм]]</f>
        <v>25383.308245164455</v>
      </c>
      <c r="CH2135" s="14">
        <f>Таблица1[[#This Row],[Т9]]-Таблица1[[#This Row],[Т9]]</f>
        <v>0</v>
      </c>
      <c r="CI2135" s="50">
        <f>Таблица1[[#This Row],[Т9]]-Таблица1[[#This Row],[Т8]]</f>
        <v>34278.70983954292</v>
      </c>
      <c r="CJ2135" s="54">
        <f>Таблица1[[#This Row],[Т9]]-Таблица1[[#This Row],[Т7]]</f>
        <v>0</v>
      </c>
      <c r="CK2135" s="14">
        <f>Таблица1[[#This Row],[Т9]]-Таблица1[[#This Row],[Т6]]</f>
        <v>37676.346682820164</v>
      </c>
      <c r="CL2135" s="14">
        <f>Таблица1[[#This Row],[Т9]]-Таблица1[[#This Row],[Т5]]</f>
        <v>345.91708809772535</v>
      </c>
      <c r="CM2135" s="14">
        <f>Таблица1[[#This Row],[Т9]]-Таблица1[[#This Row],[Т4]]</f>
        <v>38804.82220315723</v>
      </c>
      <c r="CN2135" s="14">
        <f>Таблица1[[#This Row],[Т9]]-Таблица1[[#This Row],[Т3]]</f>
        <v>577.95727871728741</v>
      </c>
      <c r="CO2135" s="14">
        <f>Таблица1[[#This Row],[Т9]]-Таблица1[[#This Row],[Т2]]</f>
        <v>44285.354385345381</v>
      </c>
      <c r="CP2135" s="14">
        <f>Таблица1[[#This Row],[Т9]]-Таблица1[[#This Row],[Т1]]</f>
        <v>987.02093262066046</v>
      </c>
      <c r="CQ2135" s="14">
        <f>Таблица1[[#This Row],[Т9]]-Таблица1[[#This Row],[угол обхв6]]</f>
        <v>47674.672213378522</v>
      </c>
      <c r="CR2135" s="14">
        <f>Таблица1[[#This Row],[Т9]]-Таблица1[[#This Row],[угол обхв5]]</f>
        <v>1699.7413739610784</v>
      </c>
      <c r="CS2135" s="14">
        <f>Таблица1[[#This Row],[Т9]]-Таблица1[[#This Row],[угол обхв4]]</f>
        <v>59662.018084707379</v>
      </c>
      <c r="CT2135" s="14">
        <f>Таблица1[[#This Row],[Lкан_прям, мм]]+Таблица1[[#This Row],[Lкан_дуг, мм]]+Таблица1[[#This Row],[Lкан_леб,мм]]</f>
        <v>85045.326329871838</v>
      </c>
      <c r="CU2135" s="16">
        <f>Таблица1[[#This Row],[Lкан_леб,мм]]</f>
        <v>57962.276710746301</v>
      </c>
      <c r="CV2135" s="14">
        <f>2534431-(Таблица1[[#This Row],[Т23]]+Таблица1[[#This Row],[угол обхв3]])</f>
        <v>2449017.9503808743</v>
      </c>
      <c r="CW2135" s="50">
        <f>SUM(X2135:AC2135,AD2135:AI2135)-Таблица1[[#This Row],[lподв_min, мм]]</f>
        <v>23685.412774647455</v>
      </c>
      <c r="CX2135" s="17">
        <f>CW2574-Таблица1[[#This Row],[Суммарная длина каната]]</f>
        <v>-2426289.2549654879</v>
      </c>
    </row>
    <row r="2136" spans="1:102" x14ac:dyDescent="0.25">
      <c r="A2136" s="21">
        <v>2135</v>
      </c>
      <c r="B2136" s="10">
        <v>55.483469387755086</v>
      </c>
      <c r="C2136" s="10">
        <v>29.148163265306128</v>
      </c>
      <c r="D2136" s="11">
        <v>6430.6880088124653</v>
      </c>
      <c r="E2136" s="11">
        <v>11263.113014550401</v>
      </c>
      <c r="F2136" s="11">
        <v>5599.44032799672</v>
      </c>
      <c r="G2136" s="11">
        <v>11609.402334539402</v>
      </c>
      <c r="H2136" s="11">
        <v>6022.687518812465</v>
      </c>
      <c r="I2136" s="11">
        <v>7824.913740709947</v>
      </c>
      <c r="J2136" s="11">
        <v>3438.1992738404533</v>
      </c>
      <c r="K2136" s="11">
        <v>25421.534631674414</v>
      </c>
      <c r="L2136" s="11">
        <v>1661.5149874511164</v>
      </c>
      <c r="M2136" s="11">
        <v>57962.276710746301</v>
      </c>
      <c r="N2136" s="11">
        <v>5614.5799667814481</v>
      </c>
      <c r="O2136" s="11">
        <v>20435.471577151478</v>
      </c>
      <c r="P2136" s="43">
        <v>7934.5677825963066</v>
      </c>
      <c r="Q2136" s="11">
        <v>17967.820437399205</v>
      </c>
      <c r="R2136" s="11">
        <v>6673.0517782802253</v>
      </c>
      <c r="S2136" s="11">
        <v>12634.45279857527</v>
      </c>
      <c r="T2136" s="11">
        <v>6430.6880088124653</v>
      </c>
      <c r="U2136" s="11">
        <v>11263.113014550401</v>
      </c>
      <c r="V2136" s="11">
        <v>5551.869868947475</v>
      </c>
      <c r="W2136" s="11">
        <v>11477.273414821408</v>
      </c>
      <c r="X2136" s="12">
        <v>0</v>
      </c>
      <c r="Y2136" s="12">
        <v>700.04454892291778</v>
      </c>
      <c r="Z2136" s="12">
        <v>402.6263530729766</v>
      </c>
      <c r="AA2136" s="44">
        <v>232.04019061955876</v>
      </c>
      <c r="AB2136" s="45">
        <v>326.80389483566302</v>
      </c>
      <c r="AC2136" s="12">
        <v>0</v>
      </c>
      <c r="AD2136" s="12">
        <v>11987.345871328855</v>
      </c>
      <c r="AE2136" s="12">
        <v>3386.9817851665653</v>
      </c>
      <c r="AF2136" s="12">
        <v>5480.5321821881498</v>
      </c>
      <c r="AG2136" s="44">
        <v>1128.4755203370614</v>
      </c>
      <c r="AH2136" s="45">
        <v>3438.1992726537828</v>
      </c>
      <c r="AI2136" s="12">
        <v>0</v>
      </c>
      <c r="AJ2136" s="12">
        <v>-51.541246670663142</v>
      </c>
      <c r="AK2136" s="12">
        <v>46.766591869588495</v>
      </c>
      <c r="AL2136" s="12">
        <v>103.30774567308286</v>
      </c>
      <c r="AM2136" s="44">
        <v>135.8933427316903</v>
      </c>
      <c r="AN2136" s="45">
        <v>89.999999833355261</v>
      </c>
      <c r="AO2136" s="12">
        <v>0</v>
      </c>
      <c r="AP2136" s="12">
        <v>-2160.4496726027892</v>
      </c>
      <c r="AQ2136" s="12">
        <v>5911.8362642402235</v>
      </c>
      <c r="AR2136" s="12">
        <v>8331.6120703230099</v>
      </c>
      <c r="AS2136" s="44">
        <v>6957.0182408903765</v>
      </c>
      <c r="AT2136" s="45">
        <v>6022.6880088124653</v>
      </c>
      <c r="AU2136" s="12">
        <v>0</v>
      </c>
      <c r="AV2136" s="12">
        <v>11302.463357207647</v>
      </c>
      <c r="AW2136" s="12">
        <v>20714.940168626617</v>
      </c>
      <c r="AX2136" s="12">
        <v>17873.906468344569</v>
      </c>
      <c r="AY2136" s="44">
        <v>12341.490261528847</v>
      </c>
      <c r="AZ2136" s="45">
        <v>11263.113013363733</v>
      </c>
      <c r="BA2136" s="12">
        <v>0</v>
      </c>
      <c r="BB2136" s="12">
        <v>5295.0930795256709</v>
      </c>
      <c r="BC2136" s="12">
        <v>8231.8240800550811</v>
      </c>
      <c r="BD2136" s="12">
        <v>7070.0960660069277</v>
      </c>
      <c r="BE2136" s="44">
        <v>6146.7215462023141</v>
      </c>
      <c r="BF2136" s="45">
        <v>6022.6880188124651</v>
      </c>
      <c r="BG2136" s="12">
        <v>0</v>
      </c>
      <c r="BH2136" s="12">
        <v>20689.227619191101</v>
      </c>
      <c r="BI2136" s="12">
        <v>18247.289028874344</v>
      </c>
      <c r="BJ2136" s="12">
        <v>12540.538829520632</v>
      </c>
      <c r="BK2136" s="44">
        <v>11556.075551596825</v>
      </c>
      <c r="BL2136" s="45">
        <v>7824.9137407099488</v>
      </c>
      <c r="BM2136" s="12">
        <v>0</v>
      </c>
      <c r="BN2136" s="12">
        <v>0</v>
      </c>
      <c r="BO2136" s="12">
        <v>98.307838540251623</v>
      </c>
      <c r="BP2136" s="12">
        <v>56.541153803494367</v>
      </c>
      <c r="BQ2136" s="48">
        <v>32.585597058607433</v>
      </c>
      <c r="BR2136" s="49">
        <v>45.893342898335028</v>
      </c>
      <c r="BS2136" s="13">
        <v>0</v>
      </c>
      <c r="BT2136" s="12">
        <v>367.72328925369874</v>
      </c>
      <c r="BV2136" s="14">
        <f>Таблица1[[#This Row],[Lкан_леб,мм]]</f>
        <v>57962.276710746301</v>
      </c>
      <c r="BW2136" s="50">
        <f>Таблица1[[#This Row],[угол обхв4]]+Таблица1[[#This Row],[Lдуг 3,мм]]</f>
        <v>11987.345871328855</v>
      </c>
      <c r="BX2136" s="54">
        <f>Таблица1[[#This Row],[угол обхв5]]+Таблица1[[#This Row],[Y5, мм]]</f>
        <v>58662.321259669217</v>
      </c>
      <c r="BY2136" s="14">
        <f>Таблица1[[#This Row],[угол обхв6]]+Таблица1[[#This Row],[Lдуг 4,мм]]</f>
        <v>15374.327656495419</v>
      </c>
      <c r="BZ2136" s="14">
        <f>Таблица1[[#This Row],[Т1]]+Таблица1[[#This Row],[X6, мм]]</f>
        <v>59064.947612742195</v>
      </c>
      <c r="CA2136" s="14">
        <f>Таблица1[[#This Row],[Т2]]+Таблица1[[#This Row],[Lдуг 5,мм]]</f>
        <v>20854.859838683569</v>
      </c>
      <c r="CB2136" s="14">
        <f>Таблица1[[#This Row],[Т3]]+Таблица1[[#This Row],[Y6, мм]]</f>
        <v>59296.987803361757</v>
      </c>
      <c r="CC2136" s="14">
        <f>Таблица1[[#This Row],[Т4]]+Таблица1[[#This Row],[Lдуг 6,мм]]</f>
        <v>21983.335359020632</v>
      </c>
      <c r="CD2136" s="14">
        <f>Таблица1[[#This Row],[Т5]]+Таблица1[[#This Row],[Lдуг 1,мм]]</f>
        <v>59623.791698197419</v>
      </c>
      <c r="CE2136" s="14">
        <f>Таблица1[[#This Row],[Т6]]+Таблица1[[#This Row],[Lпрям1, мм]]</f>
        <v>25421.534631674414</v>
      </c>
      <c r="CF2136" s="15">
        <f>Таблица1[[#This Row],[Т7]]+Таблица1[[#This Row],[Lдуг 2,мм]]</f>
        <v>59623.791698197419</v>
      </c>
      <c r="CG2136" s="14">
        <f>Таблица1[[#This Row],[Т8]]+Таблица1[[#This Row],[Lпрям2, мм]]</f>
        <v>25421.534631674414</v>
      </c>
      <c r="CH2136" s="14">
        <f>Таблица1[[#This Row],[Т9]]-Таблица1[[#This Row],[Т9]]</f>
        <v>0</v>
      </c>
      <c r="CI2136" s="50">
        <f>Таблица1[[#This Row],[Т9]]-Таблица1[[#This Row],[Т8]]</f>
        <v>34202.257066523001</v>
      </c>
      <c r="CJ2136" s="54">
        <f>Таблица1[[#This Row],[Т9]]-Таблица1[[#This Row],[Т7]]</f>
        <v>0</v>
      </c>
      <c r="CK2136" s="14">
        <f>Таблица1[[#This Row],[Т9]]-Таблица1[[#This Row],[Т6]]</f>
        <v>37640.456339176788</v>
      </c>
      <c r="CL2136" s="14">
        <f>Таблица1[[#This Row],[Т9]]-Таблица1[[#This Row],[Т5]]</f>
        <v>326.8038948356625</v>
      </c>
      <c r="CM2136" s="14">
        <f>Таблица1[[#This Row],[Т9]]-Таблица1[[#This Row],[Т4]]</f>
        <v>38768.931859513847</v>
      </c>
      <c r="CN2136" s="14">
        <f>Таблица1[[#This Row],[Т9]]-Таблица1[[#This Row],[Т3]]</f>
        <v>558.84408545522456</v>
      </c>
      <c r="CO2136" s="14">
        <f>Таблица1[[#This Row],[Т9]]-Таблица1[[#This Row],[Т2]]</f>
        <v>44249.464041701998</v>
      </c>
      <c r="CP2136" s="14">
        <f>Таблица1[[#This Row],[Т9]]-Таблица1[[#This Row],[Т1]]</f>
        <v>961.47043852820207</v>
      </c>
      <c r="CQ2136" s="14">
        <f>Таблица1[[#This Row],[Т9]]-Таблица1[[#This Row],[угол обхв6]]</f>
        <v>47636.445826868563</v>
      </c>
      <c r="CR2136" s="14">
        <f>Таблица1[[#This Row],[Т9]]-Таблица1[[#This Row],[угол обхв5]]</f>
        <v>1661.5149874511189</v>
      </c>
      <c r="CS2136" s="14">
        <f>Таблица1[[#This Row],[Т9]]-Таблица1[[#This Row],[угол обхв4]]</f>
        <v>59623.791698197419</v>
      </c>
      <c r="CT2136" s="14">
        <f>Таблица1[[#This Row],[Lкан_прям, мм]]+Таблица1[[#This Row],[Lкан_дуг, мм]]+Таблица1[[#This Row],[Lкан_леб,мм]]</f>
        <v>85045.326329871838</v>
      </c>
      <c r="CU2136" s="16">
        <f>Таблица1[[#This Row],[Lкан_леб,мм]]</f>
        <v>57962.276710746301</v>
      </c>
      <c r="CV2136" s="14">
        <f>2534431-(Таблица1[[#This Row],[Т23]]+Таблица1[[#This Row],[угол обхв3]])</f>
        <v>2449017.9503808743</v>
      </c>
      <c r="CW2136" s="50">
        <f>SUM(X2136:AC2136,AD2136:AI2136)-Таблица1[[#This Row],[lподв_min, мм]]</f>
        <v>23644.850345285078</v>
      </c>
      <c r="CX2136" s="17">
        <f>CW2575-Таблица1[[#This Row],[Суммарная длина каната]]</f>
        <v>-2426326.8279826166</v>
      </c>
    </row>
    <row r="2137" spans="1:102" x14ac:dyDescent="0.25">
      <c r="A2137" s="21">
        <v>2136</v>
      </c>
      <c r="B2137" s="10">
        <v>55.483469387755086</v>
      </c>
      <c r="C2137" s="10">
        <v>31.832244897959189</v>
      </c>
      <c r="D2137" s="11">
        <v>6819.0541493474911</v>
      </c>
      <c r="E2137" s="11">
        <v>11276.160082337459</v>
      </c>
      <c r="F2137" s="11">
        <v>5972.5020523806461</v>
      </c>
      <c r="G2137" s="11">
        <v>11583.143057632567</v>
      </c>
      <c r="H2137" s="11">
        <v>6411.0536593474908</v>
      </c>
      <c r="I2137" s="11">
        <v>7795.7385297396468</v>
      </c>
      <c r="J2137" s="11">
        <v>3480.4215525978116</v>
      </c>
      <c r="K2137" s="11">
        <v>25459.761018184618</v>
      </c>
      <c r="L2137" s="11">
        <v>1623.288600940926</v>
      </c>
      <c r="M2137" s="11">
        <v>57962.276710746301</v>
      </c>
      <c r="N2137" s="11">
        <v>5614.5799667814481</v>
      </c>
      <c r="O2137" s="11">
        <v>20435.471577151478</v>
      </c>
      <c r="P2137" s="43">
        <v>8007.3097820376606</v>
      </c>
      <c r="Q2137" s="11">
        <v>18043.937010648562</v>
      </c>
      <c r="R2137" s="11">
        <v>6996.9336533900987</v>
      </c>
      <c r="S2137" s="11">
        <v>12657.345038106076</v>
      </c>
      <c r="T2137" s="11">
        <v>6819.0541493474911</v>
      </c>
      <c r="U2137" s="11">
        <v>11276.160082337459</v>
      </c>
      <c r="V2137" s="11">
        <v>5931.1712375979923</v>
      </c>
      <c r="W2137" s="11">
        <v>11448.931419726601</v>
      </c>
      <c r="X2137" s="12">
        <v>0</v>
      </c>
      <c r="Y2137" s="12">
        <v>687.36281800500444</v>
      </c>
      <c r="Z2137" s="12">
        <v>396.19489074299292</v>
      </c>
      <c r="AA2137" s="44">
        <v>232.0401906195587</v>
      </c>
      <c r="AB2137" s="45">
        <v>307.69070157336995</v>
      </c>
      <c r="AC2137" s="12">
        <v>0</v>
      </c>
      <c r="AD2137" s="12">
        <v>11987.345871328855</v>
      </c>
      <c r="AE2137" s="12">
        <v>3382.9858929050124</v>
      </c>
      <c r="AF2137" s="12">
        <v>5480.532182188148</v>
      </c>
      <c r="AG2137" s="44">
        <v>1128.4755203370607</v>
      </c>
      <c r="AH2137" s="45">
        <v>3480.4215514255388</v>
      </c>
      <c r="AI2137" s="12">
        <v>0</v>
      </c>
      <c r="AJ2137" s="12">
        <v>-51.541246670663142</v>
      </c>
      <c r="AK2137" s="12">
        <v>44.985685843811531</v>
      </c>
      <c r="AL2137" s="12">
        <v>100.62366404042982</v>
      </c>
      <c r="AM2137" s="44">
        <v>133.20926109903723</v>
      </c>
      <c r="AN2137" s="45">
        <v>89.999999835376912</v>
      </c>
      <c r="AO2137" s="12">
        <v>0</v>
      </c>
      <c r="AP2137" s="12">
        <v>-2160.4496726027892</v>
      </c>
      <c r="AQ2137" s="12">
        <v>5903.0074489000035</v>
      </c>
      <c r="AR2137" s="12">
        <v>8408.3163725910381</v>
      </c>
      <c r="AS2137" s="44">
        <v>7294.3077051436467</v>
      </c>
      <c r="AT2137" s="45">
        <v>6411.0541493474911</v>
      </c>
      <c r="AU2137" s="12">
        <v>0</v>
      </c>
      <c r="AV2137" s="12">
        <v>11302.463357207647</v>
      </c>
      <c r="AW2137" s="12">
        <v>20724.04321047456</v>
      </c>
      <c r="AX2137" s="12">
        <v>17968.719231282543</v>
      </c>
      <c r="AY2137" s="44">
        <v>12378.001748686627</v>
      </c>
      <c r="AZ2137" s="45">
        <v>11276.160081165188</v>
      </c>
      <c r="BA2137" s="12">
        <v>0</v>
      </c>
      <c r="BB2137" s="12">
        <v>5295.0930795256709</v>
      </c>
      <c r="BC2137" s="12">
        <v>8295.7372641562179</v>
      </c>
      <c r="BD2137" s="12">
        <v>7397.9402439434771</v>
      </c>
      <c r="BE2137" s="44">
        <v>6521.6800975939432</v>
      </c>
      <c r="BF2137" s="45">
        <v>6411.0541593474909</v>
      </c>
      <c r="BG2137" s="12">
        <v>0</v>
      </c>
      <c r="BH2137" s="12">
        <v>20689.227619191101</v>
      </c>
      <c r="BI2137" s="12">
        <v>18332.508643971643</v>
      </c>
      <c r="BJ2137" s="12">
        <v>12582.127258740054</v>
      </c>
      <c r="BK2137" s="44">
        <v>11555.503371756908</v>
      </c>
      <c r="BL2137" s="45">
        <v>7795.7385297396486</v>
      </c>
      <c r="BM2137" s="12">
        <v>0</v>
      </c>
      <c r="BN2137" s="12">
        <v>0</v>
      </c>
      <c r="BO2137" s="12">
        <v>96.52693251447468</v>
      </c>
      <c r="BP2137" s="12">
        <v>55.637978196618292</v>
      </c>
      <c r="BQ2137" s="48">
        <v>32.585597058607419</v>
      </c>
      <c r="BR2137" s="49">
        <v>43.209261263660338</v>
      </c>
      <c r="BS2137" s="13">
        <v>0</v>
      </c>
      <c r="BT2137" s="12">
        <v>367.72328925369874</v>
      </c>
      <c r="BV2137" s="14">
        <f>Таблица1[[#This Row],[Lкан_леб,мм]]</f>
        <v>57962.276710746301</v>
      </c>
      <c r="BW2137" s="50">
        <f>Таблица1[[#This Row],[угол обхв4]]+Таблица1[[#This Row],[Lдуг 3,мм]]</f>
        <v>11987.345871328855</v>
      </c>
      <c r="BX2137" s="54">
        <f>Таблица1[[#This Row],[угол обхв5]]+Таблица1[[#This Row],[Y5, мм]]</f>
        <v>58649.639528751308</v>
      </c>
      <c r="BY2137" s="14">
        <f>Таблица1[[#This Row],[угол обхв6]]+Таблица1[[#This Row],[Lдуг 4,мм]]</f>
        <v>15370.331764233866</v>
      </c>
      <c r="BZ2137" s="14">
        <f>Таблица1[[#This Row],[Т1]]+Таблица1[[#This Row],[X6, мм]]</f>
        <v>59045.834419494298</v>
      </c>
      <c r="CA2137" s="14">
        <f>Таблица1[[#This Row],[Т2]]+Таблица1[[#This Row],[Lдуг 5,мм]]</f>
        <v>20850.863946422014</v>
      </c>
      <c r="CB2137" s="14">
        <f>Таблица1[[#This Row],[Т3]]+Таблица1[[#This Row],[Y6, мм]]</f>
        <v>59277.87461011386</v>
      </c>
      <c r="CC2137" s="14">
        <f>Таблица1[[#This Row],[Т4]]+Таблица1[[#This Row],[Lдуг 6,мм]]</f>
        <v>21979.339466759076</v>
      </c>
      <c r="CD2137" s="14">
        <f>Таблица1[[#This Row],[Т5]]+Таблица1[[#This Row],[Lдуг 1,мм]]</f>
        <v>59585.565311687227</v>
      </c>
      <c r="CE2137" s="14">
        <f>Таблица1[[#This Row],[Т6]]+Таблица1[[#This Row],[Lпрям1, мм]]</f>
        <v>25459.761018184614</v>
      </c>
      <c r="CF2137" s="15">
        <f>Таблица1[[#This Row],[Т7]]+Таблица1[[#This Row],[Lдуг 2,мм]]</f>
        <v>59585.565311687227</v>
      </c>
      <c r="CG2137" s="14">
        <f>Таблица1[[#This Row],[Т8]]+Таблица1[[#This Row],[Lпрям2, мм]]</f>
        <v>25459.761018184614</v>
      </c>
      <c r="CH2137" s="14">
        <f>Таблица1[[#This Row],[Т9]]-Таблица1[[#This Row],[Т9]]</f>
        <v>0</v>
      </c>
      <c r="CI2137" s="50">
        <f>Таблица1[[#This Row],[Т9]]-Таблица1[[#This Row],[Т8]]</f>
        <v>34125.804293502617</v>
      </c>
      <c r="CJ2137" s="54">
        <f>Таблица1[[#This Row],[Т9]]-Таблица1[[#This Row],[Т7]]</f>
        <v>0</v>
      </c>
      <c r="CK2137" s="14">
        <f>Таблица1[[#This Row],[Т9]]-Таблица1[[#This Row],[Т6]]</f>
        <v>37606.225844928151</v>
      </c>
      <c r="CL2137" s="14">
        <f>Таблица1[[#This Row],[Т9]]-Таблица1[[#This Row],[Т5]]</f>
        <v>307.69070157336682</v>
      </c>
      <c r="CM2137" s="14">
        <f>Таблица1[[#This Row],[Т9]]-Таблица1[[#This Row],[Т4]]</f>
        <v>38734.701365265209</v>
      </c>
      <c r="CN2137" s="14">
        <f>Таблица1[[#This Row],[Т9]]-Таблица1[[#This Row],[Т3]]</f>
        <v>539.73089219292888</v>
      </c>
      <c r="CO2137" s="14">
        <f>Таблица1[[#This Row],[Т9]]-Таблица1[[#This Row],[Т2]]</f>
        <v>44215.233547453361</v>
      </c>
      <c r="CP2137" s="14">
        <f>Таблица1[[#This Row],[Т9]]-Таблица1[[#This Row],[Т1]]</f>
        <v>935.92578293591941</v>
      </c>
      <c r="CQ2137" s="14">
        <f>Таблица1[[#This Row],[Т9]]-Таблица1[[#This Row],[угол обхв6]]</f>
        <v>47598.219440358371</v>
      </c>
      <c r="CR2137" s="14">
        <f>Таблица1[[#This Row],[Т9]]-Таблица1[[#This Row],[угол обхв5]]</f>
        <v>1623.2886009409267</v>
      </c>
      <c r="CS2137" s="14">
        <f>Таблица1[[#This Row],[Т9]]-Таблица1[[#This Row],[угол обхв4]]</f>
        <v>59585.565311687227</v>
      </c>
      <c r="CT2137" s="14">
        <f>Таблица1[[#This Row],[Lкан_прям, мм]]+Таблица1[[#This Row],[Lкан_дуг, мм]]+Таблица1[[#This Row],[Lкан_леб,мм]]</f>
        <v>85045.326329871838</v>
      </c>
      <c r="CU2137" s="16">
        <f>Таблица1[[#This Row],[Lкан_леб,мм]]</f>
        <v>57962.276710746301</v>
      </c>
      <c r="CV2137" s="14">
        <f>2534431-(Таблица1[[#This Row],[Т23]]+Таблица1[[#This Row],[угол обхв3]])</f>
        <v>2449017.9503808743</v>
      </c>
      <c r="CW2137" s="50">
        <f>SUM(X2137:AC2137,AD2137:AI2137)-Таблица1[[#This Row],[lподв_min, мм]]</f>
        <v>23602.62806652773</v>
      </c>
      <c r="CX2137" s="17">
        <f>CW2576-Таблица1[[#This Row],[Суммарная длина каната]]</f>
        <v>-2426365.6708589019</v>
      </c>
    </row>
    <row r="2138" spans="1:102" x14ac:dyDescent="0.25">
      <c r="A2138" s="21">
        <v>2137</v>
      </c>
      <c r="B2138" s="10">
        <v>55.483469387755086</v>
      </c>
      <c r="C2138" s="10">
        <v>34.516326530612247</v>
      </c>
      <c r="D2138" s="11">
        <v>7206.3832424545808</v>
      </c>
      <c r="E2138" s="11">
        <v>11307.37960707361</v>
      </c>
      <c r="F2138" s="11">
        <v>6346.384193486384</v>
      </c>
      <c r="G2138" s="11">
        <v>11574.382670302848</v>
      </c>
      <c r="H2138" s="11">
        <v>6798.3827524545804</v>
      </c>
      <c r="I2138" s="11">
        <v>7783.0788222286619</v>
      </c>
      <c r="J2138" s="11">
        <v>3524.3007848449483</v>
      </c>
      <c r="K2138" s="11">
        <v>25497.987404694995</v>
      </c>
      <c r="L2138" s="11">
        <v>1585.0622144305371</v>
      </c>
      <c r="M2138" s="11">
        <v>57962.276710746301</v>
      </c>
      <c r="N2138" s="11">
        <v>5614.5799667814481</v>
      </c>
      <c r="O2138" s="11">
        <v>20435.471577151478</v>
      </c>
      <c r="P2138" s="43">
        <v>8076.4075203351485</v>
      </c>
      <c r="Q2138" s="11">
        <v>18123.376508180474</v>
      </c>
      <c r="R2138" s="11">
        <v>7319.3881863661127</v>
      </c>
      <c r="S2138" s="11">
        <v>12695.379204570507</v>
      </c>
      <c r="T2138" s="11">
        <v>7206.3832424545808</v>
      </c>
      <c r="U2138" s="11">
        <v>11307.37960707361</v>
      </c>
      <c r="V2138" s="11">
        <v>6311.3837090686911</v>
      </c>
      <c r="W2138" s="11">
        <v>11438.382794970084</v>
      </c>
      <c r="X2138" s="12">
        <v>0</v>
      </c>
      <c r="Y2138" s="12">
        <v>674.67215868296705</v>
      </c>
      <c r="Z2138" s="12">
        <v>389.77235681713307</v>
      </c>
      <c r="AA2138" s="44">
        <v>232.04019061955907</v>
      </c>
      <c r="AB2138" s="45">
        <v>288.57750831087799</v>
      </c>
      <c r="AC2138" s="12">
        <v>0</v>
      </c>
      <c r="AD2138" s="12">
        <v>11987.345871328855</v>
      </c>
      <c r="AE2138" s="12">
        <v>3377.3330471536606</v>
      </c>
      <c r="AF2138" s="12">
        <v>5480.5321821881489</v>
      </c>
      <c r="AG2138" s="44">
        <v>1128.4755203370592</v>
      </c>
      <c r="AH2138" s="45">
        <v>3524.3007836872698</v>
      </c>
      <c r="AI2138" s="12">
        <v>0</v>
      </c>
      <c r="AJ2138" s="12">
        <v>-51.541246670663142</v>
      </c>
      <c r="AK2138" s="12">
        <v>43.203525994813759</v>
      </c>
      <c r="AL2138" s="12">
        <v>97.939582407776768</v>
      </c>
      <c r="AM2138" s="44">
        <v>130.52517946638423</v>
      </c>
      <c r="AN2138" s="45">
        <v>89.999999837426529</v>
      </c>
      <c r="AO2138" s="12">
        <v>0</v>
      </c>
      <c r="AP2138" s="12">
        <v>-2160.4496726027892</v>
      </c>
      <c r="AQ2138" s="12">
        <v>5893.8934887141431</v>
      </c>
      <c r="AR2138" s="12">
        <v>8480.4965442205375</v>
      </c>
      <c r="AS2138" s="44">
        <v>7629.5173433318532</v>
      </c>
      <c r="AT2138" s="45">
        <v>6798.3832424545799</v>
      </c>
      <c r="AU2138" s="12">
        <v>0</v>
      </c>
      <c r="AV2138" s="12">
        <v>11302.463357207647</v>
      </c>
      <c r="AW2138" s="12">
        <v>20732.8735886873</v>
      </c>
      <c r="AX2138" s="12">
        <v>18067.019957759479</v>
      </c>
      <c r="AY2138" s="44">
        <v>12430.268084472313</v>
      </c>
      <c r="AZ2138" s="45">
        <v>11307.379605915934</v>
      </c>
      <c r="BA2138" s="12">
        <v>0</v>
      </c>
      <c r="BB2138" s="12">
        <v>5295.0930795256709</v>
      </c>
      <c r="BC2138" s="12">
        <v>8355.7210422678436</v>
      </c>
      <c r="BD2138" s="12">
        <v>7723.4772102515017</v>
      </c>
      <c r="BE2138" s="44">
        <v>6896.2540854888393</v>
      </c>
      <c r="BF2138" s="45">
        <v>6798.3832524545796</v>
      </c>
      <c r="BG2138" s="12">
        <v>0</v>
      </c>
      <c r="BH2138" s="12">
        <v>20689.227619191101</v>
      </c>
      <c r="BI2138" s="12">
        <v>18420.778519716296</v>
      </c>
      <c r="BJ2138" s="12">
        <v>12639.022654149514</v>
      </c>
      <c r="BK2138" s="44">
        <v>11572.490727171804</v>
      </c>
      <c r="BL2138" s="45">
        <v>7783.0788222286637</v>
      </c>
      <c r="BM2138" s="12">
        <v>0</v>
      </c>
      <c r="BN2138" s="12">
        <v>0</v>
      </c>
      <c r="BO2138" s="12">
        <v>94.744772665476887</v>
      </c>
      <c r="BP2138" s="12">
        <v>54.736056412963009</v>
      </c>
      <c r="BQ2138" s="48">
        <v>32.585597058607476</v>
      </c>
      <c r="BR2138" s="49">
        <v>40.525179628957709</v>
      </c>
      <c r="BS2138" s="13">
        <v>0</v>
      </c>
      <c r="BT2138" s="12">
        <v>367.72328925369874</v>
      </c>
      <c r="BV2138" s="14">
        <f>Таблица1[[#This Row],[Lкан_леб,мм]]</f>
        <v>57962.276710746301</v>
      </c>
      <c r="BW2138" s="50">
        <f>Таблица1[[#This Row],[угол обхв4]]+Таблица1[[#This Row],[Lдуг 3,мм]]</f>
        <v>11987.345871328855</v>
      </c>
      <c r="BX2138" s="54">
        <f>Таблица1[[#This Row],[угол обхв5]]+Таблица1[[#This Row],[Y5, мм]]</f>
        <v>58636.948869429267</v>
      </c>
      <c r="BY2138" s="14">
        <f>Таблица1[[#This Row],[угол обхв6]]+Таблица1[[#This Row],[Lдуг 4,мм]]</f>
        <v>15364.678918482516</v>
      </c>
      <c r="BZ2138" s="14">
        <f>Таблица1[[#This Row],[Т1]]+Таблица1[[#This Row],[X6, мм]]</f>
        <v>59026.721226246402</v>
      </c>
      <c r="CA2138" s="14">
        <f>Таблица1[[#This Row],[Т2]]+Таблица1[[#This Row],[Lдуг 5,мм]]</f>
        <v>20845.211100670665</v>
      </c>
      <c r="CB2138" s="14">
        <f>Таблица1[[#This Row],[Т3]]+Таблица1[[#This Row],[Y6, мм]]</f>
        <v>59258.761416865964</v>
      </c>
      <c r="CC2138" s="14">
        <f>Таблица1[[#This Row],[Т4]]+Таблица1[[#This Row],[Lдуг 6,мм]]</f>
        <v>21973.686621007724</v>
      </c>
      <c r="CD2138" s="14">
        <f>Таблица1[[#This Row],[Т5]]+Таблица1[[#This Row],[Lдуг 1,мм]]</f>
        <v>59547.338925176839</v>
      </c>
      <c r="CE2138" s="14">
        <f>Таблица1[[#This Row],[Т6]]+Таблица1[[#This Row],[Lпрям1, мм]]</f>
        <v>25497.987404694995</v>
      </c>
      <c r="CF2138" s="15">
        <f>Таблица1[[#This Row],[Т7]]+Таблица1[[#This Row],[Lдуг 2,мм]]</f>
        <v>59547.338925176839</v>
      </c>
      <c r="CG2138" s="14">
        <f>Таблица1[[#This Row],[Т8]]+Таблица1[[#This Row],[Lпрям2, мм]]</f>
        <v>25497.987404694995</v>
      </c>
      <c r="CH2138" s="14">
        <f>Таблица1[[#This Row],[Т9]]-Таблица1[[#This Row],[Т9]]</f>
        <v>0</v>
      </c>
      <c r="CI2138" s="50">
        <f>Таблица1[[#This Row],[Т9]]-Таблица1[[#This Row],[Т8]]</f>
        <v>34049.35152048184</v>
      </c>
      <c r="CJ2138" s="54">
        <f>Таблица1[[#This Row],[Т9]]-Таблица1[[#This Row],[Т7]]</f>
        <v>0</v>
      </c>
      <c r="CK2138" s="14">
        <f>Таблица1[[#This Row],[Т9]]-Таблица1[[#This Row],[Т6]]</f>
        <v>37573.652304169111</v>
      </c>
      <c r="CL2138" s="14">
        <f>Таблица1[[#This Row],[Т9]]-Таблица1[[#This Row],[Т5]]</f>
        <v>288.57750831087469</v>
      </c>
      <c r="CM2138" s="14">
        <f>Таблица1[[#This Row],[Т9]]-Таблица1[[#This Row],[Т4]]</f>
        <v>38702.127824506169</v>
      </c>
      <c r="CN2138" s="14">
        <f>Таблица1[[#This Row],[Т9]]-Таблица1[[#This Row],[Т3]]</f>
        <v>520.61769893043675</v>
      </c>
      <c r="CO2138" s="14">
        <f>Таблица1[[#This Row],[Т9]]-Таблица1[[#This Row],[Т2]]</f>
        <v>44182.660006694321</v>
      </c>
      <c r="CP2138" s="14">
        <f>Таблица1[[#This Row],[Т9]]-Таблица1[[#This Row],[Т1]]</f>
        <v>910.39005574757175</v>
      </c>
      <c r="CQ2138" s="14">
        <f>Таблица1[[#This Row],[Т9]]-Таблица1[[#This Row],[угол обхв6]]</f>
        <v>47559.993053847982</v>
      </c>
      <c r="CR2138" s="14">
        <f>Таблица1[[#This Row],[Т9]]-Таблица1[[#This Row],[угол обхв5]]</f>
        <v>1585.062214430538</v>
      </c>
      <c r="CS2138" s="14">
        <f>Таблица1[[#This Row],[Т9]]-Таблица1[[#This Row],[угол обхв4]]</f>
        <v>59547.338925176839</v>
      </c>
      <c r="CT2138" s="14">
        <f>Таблица1[[#This Row],[Lкан_прям, мм]]+Таблица1[[#This Row],[Lкан_дуг, мм]]+Таблица1[[#This Row],[Lкан_леб,мм]]</f>
        <v>85045.326329871838</v>
      </c>
      <c r="CU2138" s="16">
        <f>Таблица1[[#This Row],[Lкан_леб,мм]]</f>
        <v>57962.276710746301</v>
      </c>
      <c r="CV2138" s="14">
        <f>2534431-(Таблица1[[#This Row],[Т23]]+Таблица1[[#This Row],[угол обхв3]])</f>
        <v>2449017.9503808743</v>
      </c>
      <c r="CW2138" s="50">
        <f>SUM(X2138:AC2138,AD2138:AI2138)-Таблица1[[#This Row],[lподв_min, мм]]</f>
        <v>23558.748834280581</v>
      </c>
      <c r="CX2138" s="17">
        <f>CW2577-Таблица1[[#This Row],[Суммарная длина каната]]</f>
        <v>-2426405.7491287403</v>
      </c>
    </row>
    <row r="2139" spans="1:102" x14ac:dyDescent="0.25">
      <c r="A2139" s="21">
        <v>2138</v>
      </c>
      <c r="B2139" s="10">
        <v>55.483469387755086</v>
      </c>
      <c r="C2139" s="10">
        <v>37.200408163265308</v>
      </c>
      <c r="D2139" s="11">
        <v>7591.8254291502444</v>
      </c>
      <c r="E2139" s="11">
        <v>11356.703088369828</v>
      </c>
      <c r="F2139" s="11">
        <v>6720.2663969898222</v>
      </c>
      <c r="G2139" s="11">
        <v>11583.140394173415</v>
      </c>
      <c r="H2139" s="11">
        <v>7183.824939150245</v>
      </c>
      <c r="I2139" s="11">
        <v>7786.8702202199984</v>
      </c>
      <c r="J2139" s="11">
        <v>3569.8328681498301</v>
      </c>
      <c r="K2139" s="11">
        <v>25536.213791205562</v>
      </c>
      <c r="L2139" s="11">
        <v>1546.835827919977</v>
      </c>
      <c r="M2139" s="11">
        <v>57962.276710746301</v>
      </c>
      <c r="N2139" s="11">
        <v>5614.5799667814481</v>
      </c>
      <c r="O2139" s="11">
        <v>20435.471577151478</v>
      </c>
      <c r="P2139" s="43">
        <v>8141.7093865339639</v>
      </c>
      <c r="Q2139" s="11">
        <v>18205.964627646306</v>
      </c>
      <c r="R2139" s="11">
        <v>7639.7078628839026</v>
      </c>
      <c r="S2139" s="11">
        <v>12748.471845218372</v>
      </c>
      <c r="T2139" s="11">
        <v>7591.8254291502444</v>
      </c>
      <c r="U2139" s="11">
        <v>11356.703088369828</v>
      </c>
      <c r="V2139" s="11">
        <v>6691.6730393271318</v>
      </c>
      <c r="W2139" s="11">
        <v>11445.650685840124</v>
      </c>
      <c r="X2139" s="12">
        <v>0</v>
      </c>
      <c r="Y2139" s="12">
        <v>661.96944791918486</v>
      </c>
      <c r="Z2139" s="12">
        <v>383.36187433301802</v>
      </c>
      <c r="AA2139" s="44">
        <v>232.04019061955907</v>
      </c>
      <c r="AB2139" s="45">
        <v>269.46431504821504</v>
      </c>
      <c r="AC2139" s="12">
        <v>0</v>
      </c>
      <c r="AD2139" s="12">
        <v>11987.345871328855</v>
      </c>
      <c r="AE2139" s="12">
        <v>3370.0273503445856</v>
      </c>
      <c r="AF2139" s="12">
        <v>5480.5321821881453</v>
      </c>
      <c r="AG2139" s="44">
        <v>1128.4755203370592</v>
      </c>
      <c r="AH2139" s="45">
        <v>3569.8328670069168</v>
      </c>
      <c r="AI2139" s="12">
        <v>0</v>
      </c>
      <c r="AJ2139" s="12">
        <v>-51.541246670663142</v>
      </c>
      <c r="AK2139" s="12">
        <v>41.419673751823254</v>
      </c>
      <c r="AL2139" s="12">
        <v>95.255500775123693</v>
      </c>
      <c r="AM2139" s="44">
        <v>127.84109783373115</v>
      </c>
      <c r="AN2139" s="45">
        <v>89.999999839500092</v>
      </c>
      <c r="AO2139" s="12">
        <v>0</v>
      </c>
      <c r="AP2139" s="12">
        <v>-2160.4496726027892</v>
      </c>
      <c r="AQ2139" s="12">
        <v>5884.5002792397727</v>
      </c>
      <c r="AR2139" s="12">
        <v>8547.9942109288077</v>
      </c>
      <c r="AS2139" s="44">
        <v>7961.9116544884137</v>
      </c>
      <c r="AT2139" s="45">
        <v>7183.8254291502435</v>
      </c>
      <c r="AU2139" s="12">
        <v>0</v>
      </c>
      <c r="AV2139" s="12">
        <v>11302.463357207647</v>
      </c>
      <c r="AW2139" s="12">
        <v>20741.424228590226</v>
      </c>
      <c r="AX2139" s="12">
        <v>18168.59296101968</v>
      </c>
      <c r="AY2139" s="44">
        <v>12498.174588590024</v>
      </c>
      <c r="AZ2139" s="45">
        <v>11356.703087226917</v>
      </c>
      <c r="BA2139" s="12">
        <v>0</v>
      </c>
      <c r="BB2139" s="12">
        <v>5295.0930795256709</v>
      </c>
      <c r="BC2139" s="12">
        <v>8411.6296989922885</v>
      </c>
      <c r="BD2139" s="12">
        <v>8045.9926872787455</v>
      </c>
      <c r="BE2139" s="44">
        <v>7269.6216375457334</v>
      </c>
      <c r="BF2139" s="45">
        <v>7183.8254391502442</v>
      </c>
      <c r="BG2139" s="12">
        <v>0</v>
      </c>
      <c r="BH2139" s="12">
        <v>20689.227619191101</v>
      </c>
      <c r="BI2139" s="12">
        <v>18511.917279085053</v>
      </c>
      <c r="BJ2139" s="12">
        <v>12711.100178591747</v>
      </c>
      <c r="BK2139" s="44">
        <v>11607.000344998176</v>
      </c>
      <c r="BL2139" s="45">
        <v>7786.8702202200002</v>
      </c>
      <c r="BM2139" s="12">
        <v>0</v>
      </c>
      <c r="BN2139" s="12">
        <v>0</v>
      </c>
      <c r="BO2139" s="12">
        <v>92.960920422486396</v>
      </c>
      <c r="BP2139" s="12">
        <v>53.835827023300432</v>
      </c>
      <c r="BQ2139" s="48">
        <v>32.585597058607476</v>
      </c>
      <c r="BR2139" s="49">
        <v>37.841097994231077</v>
      </c>
      <c r="BS2139" s="13">
        <v>0</v>
      </c>
      <c r="BT2139" s="12">
        <v>367.72328925369874</v>
      </c>
      <c r="BV2139" s="14">
        <f>Таблица1[[#This Row],[Lкан_леб,мм]]</f>
        <v>57962.276710746301</v>
      </c>
      <c r="BW2139" s="50">
        <f>Таблица1[[#This Row],[угол обхв4]]+Таблица1[[#This Row],[Lдуг 3,мм]]</f>
        <v>11987.345871328855</v>
      </c>
      <c r="BX2139" s="54">
        <f>Таблица1[[#This Row],[угол обхв5]]+Таблица1[[#This Row],[Y5, мм]]</f>
        <v>58624.246158665483</v>
      </c>
      <c r="BY2139" s="14">
        <f>Таблица1[[#This Row],[угол обхв6]]+Таблица1[[#This Row],[Lдуг 4,мм]]</f>
        <v>15357.373221673441</v>
      </c>
      <c r="BZ2139" s="14">
        <f>Таблица1[[#This Row],[Т1]]+Таблица1[[#This Row],[X6, мм]]</f>
        <v>59007.608032998498</v>
      </c>
      <c r="CA2139" s="14">
        <f>Таблица1[[#This Row],[Т2]]+Таблица1[[#This Row],[Lдуг 5,мм]]</f>
        <v>20837.905403861587</v>
      </c>
      <c r="CB2139" s="14">
        <f>Таблица1[[#This Row],[Т3]]+Таблица1[[#This Row],[Y6, мм]]</f>
        <v>59239.64822361806</v>
      </c>
      <c r="CC2139" s="14">
        <f>Таблица1[[#This Row],[Т4]]+Таблица1[[#This Row],[Lдуг 6,мм]]</f>
        <v>21966.380924198646</v>
      </c>
      <c r="CD2139" s="14">
        <f>Таблица1[[#This Row],[Т5]]+Таблица1[[#This Row],[Lдуг 1,мм]]</f>
        <v>59509.112538666275</v>
      </c>
      <c r="CE2139" s="14">
        <f>Таблица1[[#This Row],[Т6]]+Таблица1[[#This Row],[Lпрям1, мм]]</f>
        <v>25536.213791205562</v>
      </c>
      <c r="CF2139" s="15">
        <f>Таблица1[[#This Row],[Т7]]+Таблица1[[#This Row],[Lдуг 2,мм]]</f>
        <v>59509.112538666275</v>
      </c>
      <c r="CG2139" s="14">
        <f>Таблица1[[#This Row],[Т8]]+Таблица1[[#This Row],[Lпрям2, мм]]</f>
        <v>25536.213791205562</v>
      </c>
      <c r="CH2139" s="14">
        <f>Таблица1[[#This Row],[Т9]]-Таблица1[[#This Row],[Т9]]</f>
        <v>0</v>
      </c>
      <c r="CI2139" s="50">
        <f>Таблица1[[#This Row],[Т9]]-Таблица1[[#This Row],[Т8]]</f>
        <v>33972.898747460713</v>
      </c>
      <c r="CJ2139" s="54">
        <f>Таблица1[[#This Row],[Т9]]-Таблица1[[#This Row],[Т7]]</f>
        <v>0</v>
      </c>
      <c r="CK2139" s="14">
        <f>Таблица1[[#This Row],[Т9]]-Таблица1[[#This Row],[Т6]]</f>
        <v>37542.73161446763</v>
      </c>
      <c r="CL2139" s="14">
        <f>Таблица1[[#This Row],[Т9]]-Таблица1[[#This Row],[Т5]]</f>
        <v>269.46431504821521</v>
      </c>
      <c r="CM2139" s="14">
        <f>Таблица1[[#This Row],[Т9]]-Таблица1[[#This Row],[Т4]]</f>
        <v>38671.207134804688</v>
      </c>
      <c r="CN2139" s="14">
        <f>Таблица1[[#This Row],[Т9]]-Таблица1[[#This Row],[Т3]]</f>
        <v>501.50450566777727</v>
      </c>
      <c r="CO2139" s="14">
        <f>Таблица1[[#This Row],[Т9]]-Таблица1[[#This Row],[Т2]]</f>
        <v>44151.739316992833</v>
      </c>
      <c r="CP2139" s="14">
        <f>Таблица1[[#This Row],[Т9]]-Таблица1[[#This Row],[Т1]]</f>
        <v>884.86638000079256</v>
      </c>
      <c r="CQ2139" s="14">
        <f>Таблица1[[#This Row],[Т9]]-Таблица1[[#This Row],[угол обхв6]]</f>
        <v>47521.766667337419</v>
      </c>
      <c r="CR2139" s="14">
        <f>Таблица1[[#This Row],[Т9]]-Таблица1[[#This Row],[угол обхв5]]</f>
        <v>1546.8358279199747</v>
      </c>
      <c r="CS2139" s="14">
        <f>Таблица1[[#This Row],[Т9]]-Таблица1[[#This Row],[угол обхв4]]</f>
        <v>59509.112538666275</v>
      </c>
      <c r="CT2139" s="14">
        <f>Таблица1[[#This Row],[Lкан_прям, мм]]+Таблица1[[#This Row],[Lкан_дуг, мм]]+Таблица1[[#This Row],[Lкан_леб,мм]]</f>
        <v>85045.326329871838</v>
      </c>
      <c r="CU2139" s="16">
        <f>Таблица1[[#This Row],[Lкан_леб,мм]]</f>
        <v>57962.276710746301</v>
      </c>
      <c r="CV2139" s="14">
        <f>2534431-(Таблица1[[#This Row],[Т23]]+Таблица1[[#This Row],[угол обхв3]])</f>
        <v>2449017.9503808743</v>
      </c>
      <c r="CW2139" s="50">
        <f>SUM(X2139:AC2139,AD2139:AI2139)-Таблица1[[#This Row],[lподв_min, мм]]</f>
        <v>23513.216750975706</v>
      </c>
      <c r="CX2139" s="17">
        <f>CW2578-Таблица1[[#This Row],[Суммарная длина каната]]</f>
        <v>-2426447.0264582187</v>
      </c>
    </row>
    <row r="2140" spans="1:102" x14ac:dyDescent="0.25">
      <c r="A2140" s="21">
        <v>2139</v>
      </c>
      <c r="B2140" s="10">
        <v>55.483469387755086</v>
      </c>
      <c r="C2140" s="10">
        <v>39.884489795918363</v>
      </c>
      <c r="D2140" s="11">
        <v>7974.5349906108504</v>
      </c>
      <c r="E2140" s="11">
        <v>11424.022303000898</v>
      </c>
      <c r="F2140" s="11">
        <v>7093.3283084299328</v>
      </c>
      <c r="G2140" s="11">
        <v>11609.397013465134</v>
      </c>
      <c r="H2140" s="11">
        <v>7566.5345006108491</v>
      </c>
      <c r="I2140" s="11">
        <v>7807.0098124163169</v>
      </c>
      <c r="J2140" s="11">
        <v>3617.012490584581</v>
      </c>
      <c r="K2140" s="11">
        <v>25574.440177716264</v>
      </c>
      <c r="L2140" s="11">
        <v>1508.6094414092745</v>
      </c>
      <c r="M2140" s="11">
        <v>57962.276710746301</v>
      </c>
      <c r="N2140" s="11">
        <v>5614.5799667814481</v>
      </c>
      <c r="O2140" s="11">
        <v>20435.471577151478</v>
      </c>
      <c r="P2140" s="43">
        <v>8203.0720984004329</v>
      </c>
      <c r="Q2140" s="11">
        <v>18291.520158141673</v>
      </c>
      <c r="R2140" s="11">
        <v>7957.1898528191032</v>
      </c>
      <c r="S2140" s="11">
        <v>12816.506466715153</v>
      </c>
      <c r="T2140" s="11">
        <v>7974.5349906108504</v>
      </c>
      <c r="U2140" s="11">
        <v>11424.022303000898</v>
      </c>
      <c r="V2140" s="11">
        <v>7071.2048157009931</v>
      </c>
      <c r="W2140" s="11">
        <v>11470.719145477942</v>
      </c>
      <c r="X2140" s="12">
        <v>0</v>
      </c>
      <c r="Y2140" s="12">
        <v>649.25151777084886</v>
      </c>
      <c r="Z2140" s="12">
        <v>376.966611233457</v>
      </c>
      <c r="AA2140" s="44">
        <v>232.04019061955896</v>
      </c>
      <c r="AB2140" s="45">
        <v>250.35112178540959</v>
      </c>
      <c r="AC2140" s="12">
        <v>0</v>
      </c>
      <c r="AD2140" s="12">
        <v>11987.345871328855</v>
      </c>
      <c r="AE2140" s="12">
        <v>3361.0741144056246</v>
      </c>
      <c r="AF2140" s="12">
        <v>5480.532182188148</v>
      </c>
      <c r="AG2140" s="44">
        <v>1128.4755203370598</v>
      </c>
      <c r="AH2140" s="45">
        <v>3617.0124894565765</v>
      </c>
      <c r="AI2140" s="12">
        <v>0</v>
      </c>
      <c r="AJ2140" s="12">
        <v>-51.541246670663142</v>
      </c>
      <c r="AK2140" s="12">
        <v>39.633684237995205</v>
      </c>
      <c r="AL2140" s="12">
        <v>92.571419142470617</v>
      </c>
      <c r="AM2140" s="44">
        <v>125.15701620107808</v>
      </c>
      <c r="AN2140" s="45">
        <v>89.999999841593649</v>
      </c>
      <c r="AO2140" s="12">
        <v>0</v>
      </c>
      <c r="AP2140" s="12">
        <v>-2160.4496726027892</v>
      </c>
      <c r="AQ2140" s="12">
        <v>5874.8337276868924</v>
      </c>
      <c r="AR2140" s="12">
        <v>8610.6612725616469</v>
      </c>
      <c r="AS2140" s="44">
        <v>8290.7613149027493</v>
      </c>
      <c r="AT2140" s="45">
        <v>7566.5349906108504</v>
      </c>
      <c r="AU2140" s="12">
        <v>0</v>
      </c>
      <c r="AV2140" s="12">
        <v>11302.463357207647</v>
      </c>
      <c r="AW2140" s="12">
        <v>20749.688031104117</v>
      </c>
      <c r="AX2140" s="12">
        <v>18273.21537443413</v>
      </c>
      <c r="AY2140" s="44">
        <v>12581.57226383405</v>
      </c>
      <c r="AZ2140" s="45">
        <v>11424.022301872896</v>
      </c>
      <c r="BA2140" s="12">
        <v>0</v>
      </c>
      <c r="BB2140" s="12">
        <v>5295.0930795256709</v>
      </c>
      <c r="BC2140" s="12">
        <v>8463.3258593058763</v>
      </c>
      <c r="BD2140" s="12">
        <v>8364.7790269803172</v>
      </c>
      <c r="BE2140" s="44">
        <v>7640.9635285272034</v>
      </c>
      <c r="BF2140" s="45">
        <v>7566.5350006108492</v>
      </c>
      <c r="BG2140" s="12">
        <v>0</v>
      </c>
      <c r="BH2140" s="12">
        <v>20689.227619191101</v>
      </c>
      <c r="BI2140" s="12">
        <v>18605.736612094312</v>
      </c>
      <c r="BJ2140" s="12">
        <v>12798.201683007608</v>
      </c>
      <c r="BK2140" s="44">
        <v>11658.956505881999</v>
      </c>
      <c r="BL2140" s="45">
        <v>7807.0098124163187</v>
      </c>
      <c r="BM2140" s="12">
        <v>0</v>
      </c>
      <c r="BN2140" s="12">
        <v>0</v>
      </c>
      <c r="BO2140" s="12">
        <v>91.174930908658339</v>
      </c>
      <c r="BP2140" s="12">
        <v>52.93773490447542</v>
      </c>
      <c r="BQ2140" s="48">
        <v>32.585597058607462</v>
      </c>
      <c r="BR2140" s="49">
        <v>35.15701635948443</v>
      </c>
      <c r="BS2140" s="13">
        <v>0</v>
      </c>
      <c r="BT2140" s="12">
        <v>367.72328925369874</v>
      </c>
      <c r="BV2140" s="14">
        <f>Таблица1[[#This Row],[Lкан_леб,мм]]</f>
        <v>57962.276710746301</v>
      </c>
      <c r="BW2140" s="50">
        <f>Таблица1[[#This Row],[угол обхв4]]+Таблица1[[#This Row],[Lдуг 3,мм]]</f>
        <v>11987.345871328855</v>
      </c>
      <c r="BX2140" s="54">
        <f>Таблица1[[#This Row],[угол обхв5]]+Таблица1[[#This Row],[Y5, мм]]</f>
        <v>58611.528228517149</v>
      </c>
      <c r="BY2140" s="14">
        <f>Таблица1[[#This Row],[угол обхв6]]+Таблица1[[#This Row],[Lдуг 4,мм]]</f>
        <v>15348.419985734479</v>
      </c>
      <c r="BZ2140" s="14">
        <f>Таблица1[[#This Row],[Т1]]+Таблица1[[#This Row],[X6, мм]]</f>
        <v>58988.494839750609</v>
      </c>
      <c r="CA2140" s="14">
        <f>Таблица1[[#This Row],[Т2]]+Таблица1[[#This Row],[Lдуг 5,мм]]</f>
        <v>20828.952167922627</v>
      </c>
      <c r="CB2140" s="14">
        <f>Таблица1[[#This Row],[Т3]]+Таблица1[[#This Row],[Y6, мм]]</f>
        <v>59220.535030370171</v>
      </c>
      <c r="CC2140" s="14">
        <f>Таблица1[[#This Row],[Т4]]+Таблица1[[#This Row],[Lдуг 6,мм]]</f>
        <v>21957.427688259686</v>
      </c>
      <c r="CD2140" s="14">
        <f>Таблица1[[#This Row],[Т5]]+Таблица1[[#This Row],[Lдуг 1,мм]]</f>
        <v>59470.886152155581</v>
      </c>
      <c r="CE2140" s="14">
        <f>Таблица1[[#This Row],[Т6]]+Таблица1[[#This Row],[Lпрям1, мм]]</f>
        <v>25574.440177716264</v>
      </c>
      <c r="CF2140" s="15">
        <f>Таблица1[[#This Row],[Т7]]+Таблица1[[#This Row],[Lдуг 2,мм]]</f>
        <v>59470.886152155581</v>
      </c>
      <c r="CG2140" s="14">
        <f>Таблица1[[#This Row],[Т8]]+Таблица1[[#This Row],[Lпрям2, мм]]</f>
        <v>25574.440177716264</v>
      </c>
      <c r="CH2140" s="14">
        <f>Таблица1[[#This Row],[Т9]]-Таблица1[[#This Row],[Т9]]</f>
        <v>0</v>
      </c>
      <c r="CI2140" s="50">
        <f>Таблица1[[#This Row],[Т9]]-Таблица1[[#This Row],[Т8]]</f>
        <v>33896.445974439317</v>
      </c>
      <c r="CJ2140" s="54">
        <f>Таблица1[[#This Row],[Т9]]-Таблица1[[#This Row],[Т7]]</f>
        <v>0</v>
      </c>
      <c r="CK2140" s="14">
        <f>Таблица1[[#This Row],[Т9]]-Таблица1[[#This Row],[Т6]]</f>
        <v>37513.458463895891</v>
      </c>
      <c r="CL2140" s="14">
        <f>Таблица1[[#This Row],[Т9]]-Таблица1[[#This Row],[Т5]]</f>
        <v>250.35112178541021</v>
      </c>
      <c r="CM2140" s="14">
        <f>Таблица1[[#This Row],[Т9]]-Таблица1[[#This Row],[Т4]]</f>
        <v>38641.93398423295</v>
      </c>
      <c r="CN2140" s="14">
        <f>Таблица1[[#This Row],[Т9]]-Таблица1[[#This Row],[Т3]]</f>
        <v>482.39131240497227</v>
      </c>
      <c r="CO2140" s="14">
        <f>Таблица1[[#This Row],[Т9]]-Таблица1[[#This Row],[Т2]]</f>
        <v>44122.466166421102</v>
      </c>
      <c r="CP2140" s="14">
        <f>Таблица1[[#This Row],[Т9]]-Таблица1[[#This Row],[Т1]]</f>
        <v>859.35792363843211</v>
      </c>
      <c r="CQ2140" s="14">
        <f>Таблица1[[#This Row],[Т9]]-Таблица1[[#This Row],[угол обхв6]]</f>
        <v>47483.540280826724</v>
      </c>
      <c r="CR2140" s="14">
        <f>Таблица1[[#This Row],[Т9]]-Таблица1[[#This Row],[угол обхв5]]</f>
        <v>1508.6094414092804</v>
      </c>
      <c r="CS2140" s="14">
        <f>Таблица1[[#This Row],[Т9]]-Таблица1[[#This Row],[угол обхв4]]</f>
        <v>59470.886152155581</v>
      </c>
      <c r="CT2140" s="14">
        <f>Таблица1[[#This Row],[Lкан_прям, мм]]+Таблица1[[#This Row],[Lкан_дуг, мм]]+Таблица1[[#This Row],[Lкан_леб,мм]]</f>
        <v>85045.326329871838</v>
      </c>
      <c r="CU2140" s="16">
        <f>Таблица1[[#This Row],[Lкан_леб,мм]]</f>
        <v>57962.276710746301</v>
      </c>
      <c r="CV2140" s="14">
        <f>2534431-(Таблица1[[#This Row],[Т23]]+Таблица1[[#This Row],[угол обхв3]])</f>
        <v>2449017.9503808743</v>
      </c>
      <c r="CW2140" s="50">
        <f>SUM(X2140:AC2140,AD2140:AI2140)-Таблица1[[#This Row],[lподв_min, мм]]</f>
        <v>23466.037128540956</v>
      </c>
      <c r="CX2140" s="17">
        <f>CW2579-Таблица1[[#This Row],[Суммарная длина каната]]</f>
        <v>-2426489.4645465384</v>
      </c>
    </row>
    <row r="2141" spans="1:102" x14ac:dyDescent="0.25">
      <c r="A2141" s="21">
        <v>2140</v>
      </c>
      <c r="B2141" s="10">
        <v>55.483469387755086</v>
      </c>
      <c r="C2141" s="10">
        <v>42.568571428571424</v>
      </c>
      <c r="D2141" s="11">
        <v>8353.6722038084499</v>
      </c>
      <c r="E2141" s="11">
        <v>11509.189542363631</v>
      </c>
      <c r="F2141" s="11">
        <v>7464.7513731913277</v>
      </c>
      <c r="G2141" s="11">
        <v>11653.0949171589</v>
      </c>
      <c r="H2141" s="11">
        <v>7945.6717138084505</v>
      </c>
      <c r="I2141" s="11">
        <v>7843.3564155621116</v>
      </c>
      <c r="J2141" s="11">
        <v>3665.8331268015186</v>
      </c>
      <c r="K2141" s="11">
        <v>25612.666564227071</v>
      </c>
      <c r="L2141" s="11">
        <v>1470.3830548984567</v>
      </c>
      <c r="M2141" s="11">
        <v>57962.276710746301</v>
      </c>
      <c r="N2141" s="11">
        <v>5614.5799667814481</v>
      </c>
      <c r="O2141" s="11">
        <v>20435.471577151478</v>
      </c>
      <c r="P2141" s="43">
        <v>8260.3610168050418</v>
      </c>
      <c r="Q2141" s="11">
        <v>18379.855377810734</v>
      </c>
      <c r="R2141" s="11">
        <v>8271.1375523636198</v>
      </c>
      <c r="S2141" s="11">
        <v>12899.333790746106</v>
      </c>
      <c r="T2141" s="11">
        <v>8353.6722038084499</v>
      </c>
      <c r="U2141" s="11">
        <v>11509.189542363631</v>
      </c>
      <c r="V2141" s="11">
        <v>7449.1462877064805</v>
      </c>
      <c r="W2141" s="11">
        <v>11513.533169867564</v>
      </c>
      <c r="X2141" s="12">
        <v>0</v>
      </c>
      <c r="Y2141" s="12">
        <v>636.515143288628</v>
      </c>
      <c r="Z2141" s="12">
        <v>370.58979246778091</v>
      </c>
      <c r="AA2141" s="44">
        <v>232.04019061955844</v>
      </c>
      <c r="AB2141" s="45">
        <v>231.23792852248965</v>
      </c>
      <c r="AC2141" s="12">
        <v>0</v>
      </c>
      <c r="AD2141" s="12">
        <v>11987.345871328855</v>
      </c>
      <c r="AE2141" s="12">
        <v>3350.4798646844665</v>
      </c>
      <c r="AF2141" s="12">
        <v>5480.5321821881535</v>
      </c>
      <c r="AG2141" s="44">
        <v>1128.4755203370628</v>
      </c>
      <c r="AH2141" s="45">
        <v>3665.8331256885372</v>
      </c>
      <c r="AI2141" s="12">
        <v>0</v>
      </c>
      <c r="AJ2141" s="12">
        <v>-51.541246670663142</v>
      </c>
      <c r="AK2141" s="12">
        <v>37.84510457101144</v>
      </c>
      <c r="AL2141" s="12">
        <v>89.887337509817598</v>
      </c>
      <c r="AM2141" s="44">
        <v>122.47293456842498</v>
      </c>
      <c r="AN2141" s="45">
        <v>89.999999843703264</v>
      </c>
      <c r="AO2141" s="12">
        <v>0</v>
      </c>
      <c r="AP2141" s="12">
        <v>-2160.4496726027892</v>
      </c>
      <c r="AQ2141" s="12">
        <v>5864.8997547530753</v>
      </c>
      <c r="AR2141" s="12">
        <v>8668.3602280476262</v>
      </c>
      <c r="AS2141" s="44">
        <v>8615.3447783675274</v>
      </c>
      <c r="AT2141" s="45">
        <v>7945.6722038084499</v>
      </c>
      <c r="AU2141" s="12">
        <v>0</v>
      </c>
      <c r="AV2141" s="12">
        <v>11302.463357207647</v>
      </c>
      <c r="AW2141" s="12">
        <v>20757.657864491332</v>
      </c>
      <c r="AX2141" s="12">
        <v>18380.657640503799</v>
      </c>
      <c r="AY2141" s="44">
        <v>12680.278123011409</v>
      </c>
      <c r="AZ2141" s="45">
        <v>11509.189541250651</v>
      </c>
      <c r="BA2141" s="12">
        <v>0</v>
      </c>
      <c r="BB2141" s="12">
        <v>5295.0930795256709</v>
      </c>
      <c r="BC2141" s="12">
        <v>8510.6808047766699</v>
      </c>
      <c r="BD2141" s="12">
        <v>8679.1367636062041</v>
      </c>
      <c r="BE2141" s="44">
        <v>8009.4649778045423</v>
      </c>
      <c r="BF2141" s="45">
        <v>7945.6722138084497</v>
      </c>
      <c r="BG2141" s="12">
        <v>0</v>
      </c>
      <c r="BH2141" s="12">
        <v>20689.227619191101</v>
      </c>
      <c r="BI2141" s="12">
        <v>18702.041665150588</v>
      </c>
      <c r="BJ2141" s="12">
        <v>12900.13605343917</v>
      </c>
      <c r="BK2141" s="44">
        <v>11728.245210098328</v>
      </c>
      <c r="BL2141" s="45">
        <v>7843.3564155621134</v>
      </c>
      <c r="BM2141" s="12">
        <v>0</v>
      </c>
      <c r="BN2141" s="12">
        <v>0</v>
      </c>
      <c r="BO2141" s="12">
        <v>89.386351241674589</v>
      </c>
      <c r="BP2141" s="12">
        <v>52.042232938806151</v>
      </c>
      <c r="BQ2141" s="48">
        <v>32.585597058607384</v>
      </c>
      <c r="BR2141" s="49">
        <v>32.472934724721711</v>
      </c>
      <c r="BS2141" s="13">
        <v>0</v>
      </c>
      <c r="BT2141" s="12">
        <v>367.72328925369874</v>
      </c>
      <c r="BV2141" s="14">
        <f>Таблица1[[#This Row],[Lкан_леб,мм]]</f>
        <v>57962.276710746301</v>
      </c>
      <c r="BW2141" s="50">
        <f>Таблица1[[#This Row],[угол обхв4]]+Таблица1[[#This Row],[Lдуг 3,мм]]</f>
        <v>11987.345871328855</v>
      </c>
      <c r="BX2141" s="54">
        <f>Таблица1[[#This Row],[угол обхв5]]+Таблица1[[#This Row],[Y5, мм]]</f>
        <v>58598.791854034927</v>
      </c>
      <c r="BY2141" s="14">
        <f>Таблица1[[#This Row],[угол обхв6]]+Таблица1[[#This Row],[Lдуг 4,мм]]</f>
        <v>15337.825736013321</v>
      </c>
      <c r="BZ2141" s="14">
        <f>Таблица1[[#This Row],[Т1]]+Таблица1[[#This Row],[X6, мм]]</f>
        <v>58969.381646502705</v>
      </c>
      <c r="CA2141" s="14">
        <f>Таблица1[[#This Row],[Т2]]+Таблица1[[#This Row],[Lдуг 5,мм]]</f>
        <v>20818.357918201473</v>
      </c>
      <c r="CB2141" s="14">
        <f>Таблица1[[#This Row],[Т3]]+Таблица1[[#This Row],[Y6, мм]]</f>
        <v>59201.421837122267</v>
      </c>
      <c r="CC2141" s="14">
        <f>Таблица1[[#This Row],[Т4]]+Таблица1[[#This Row],[Lдуг 6,мм]]</f>
        <v>21946.833438538535</v>
      </c>
      <c r="CD2141" s="14">
        <f>Таблица1[[#This Row],[Т5]]+Таблица1[[#This Row],[Lдуг 1,мм]]</f>
        <v>59432.659765644756</v>
      </c>
      <c r="CE2141" s="14">
        <f>Таблица1[[#This Row],[Т6]]+Таблица1[[#This Row],[Lпрям1, мм]]</f>
        <v>25612.666564227071</v>
      </c>
      <c r="CF2141" s="15">
        <f>Таблица1[[#This Row],[Т7]]+Таблица1[[#This Row],[Lдуг 2,мм]]</f>
        <v>59432.659765644756</v>
      </c>
      <c r="CG2141" s="14">
        <f>Таблица1[[#This Row],[Т8]]+Таблица1[[#This Row],[Lпрям2, мм]]</f>
        <v>25612.666564227071</v>
      </c>
      <c r="CH2141" s="14">
        <f>Таблица1[[#This Row],[Т9]]-Таблица1[[#This Row],[Т9]]</f>
        <v>0</v>
      </c>
      <c r="CI2141" s="50">
        <f>Таблица1[[#This Row],[Т9]]-Таблица1[[#This Row],[Т8]]</f>
        <v>33819.993201417688</v>
      </c>
      <c r="CJ2141" s="54">
        <f>Таблица1[[#This Row],[Т9]]-Таблица1[[#This Row],[Т7]]</f>
        <v>0</v>
      </c>
      <c r="CK2141" s="14">
        <f>Таблица1[[#This Row],[Т9]]-Таблица1[[#This Row],[Т6]]</f>
        <v>37485.826327106217</v>
      </c>
      <c r="CL2141" s="14">
        <f>Таблица1[[#This Row],[Т9]]-Таблица1[[#This Row],[Т5]]</f>
        <v>231.2379285224888</v>
      </c>
      <c r="CM2141" s="14">
        <f>Таблица1[[#This Row],[Т9]]-Таблица1[[#This Row],[Т4]]</f>
        <v>38614.301847443283</v>
      </c>
      <c r="CN2141" s="14">
        <f>Таблица1[[#This Row],[Т9]]-Таблица1[[#This Row],[Т3]]</f>
        <v>463.27811914205085</v>
      </c>
      <c r="CO2141" s="14">
        <f>Таблица1[[#This Row],[Т9]]-Таблица1[[#This Row],[Т2]]</f>
        <v>44094.834029631435</v>
      </c>
      <c r="CP2141" s="14">
        <f>Таблица1[[#This Row],[Т9]]-Таблица1[[#This Row],[Т1]]</f>
        <v>833.8679116098283</v>
      </c>
      <c r="CQ2141" s="14">
        <f>Таблица1[[#This Row],[Т9]]-Таблица1[[#This Row],[угол обхв6]]</f>
        <v>47445.313894315899</v>
      </c>
      <c r="CR2141" s="14">
        <f>Таблица1[[#This Row],[Т9]]-Таблица1[[#This Row],[угол обхв5]]</f>
        <v>1470.3830548984552</v>
      </c>
      <c r="CS2141" s="14">
        <f>Таблица1[[#This Row],[Т9]]-Таблица1[[#This Row],[угол обхв4]]</f>
        <v>59432.659765644756</v>
      </c>
      <c r="CT2141" s="14">
        <f>Таблица1[[#This Row],[Lкан_прям, мм]]+Таблица1[[#This Row],[Lкан_дуг, мм]]+Таблица1[[#This Row],[Lкан_леб,мм]]</f>
        <v>85045.326329871823</v>
      </c>
      <c r="CU2141" s="16">
        <f>Таблица1[[#This Row],[Lкан_леб,мм]]</f>
        <v>57962.276710746301</v>
      </c>
      <c r="CV2141" s="14">
        <f>2534431-(Таблица1[[#This Row],[Т23]]+Таблица1[[#This Row],[угол обхв3]])</f>
        <v>2449017.9503808743</v>
      </c>
      <c r="CW2141" s="50">
        <f>SUM(X2141:AC2141,AD2141:AI2141)-Таблица1[[#This Row],[lподв_min, мм]]</f>
        <v>23417.216492324009</v>
      </c>
      <c r="CX2141" s="17">
        <f>CW2580-Таблица1[[#This Row],[Суммарная длина каната]]</f>
        <v>-2426533.0230136034</v>
      </c>
    </row>
    <row r="2142" spans="1:102" x14ac:dyDescent="0.25">
      <c r="A2142" s="21">
        <v>2141</v>
      </c>
      <c r="B2142" s="10">
        <v>55.483469387755086</v>
      </c>
      <c r="C2142" s="10">
        <v>45.252653061224485</v>
      </c>
      <c r="D2142" s="11">
        <v>8728.4051839909171</v>
      </c>
      <c r="E2142" s="11">
        <v>11612.017936572038</v>
      </c>
      <c r="F2142" s="11">
        <v>7833.7206325376783</v>
      </c>
      <c r="G2142" s="11">
        <v>11714.138225402998</v>
      </c>
      <c r="H2142" s="11">
        <v>8320.4046939909185</v>
      </c>
      <c r="I2142" s="11">
        <v>7895.7309034839855</v>
      </c>
      <c r="J2142" s="11">
        <v>3716.2870330880519</v>
      </c>
      <c r="K2142" s="11">
        <v>25650.892950737987</v>
      </c>
      <c r="L2142" s="11">
        <v>1432.1566683875524</v>
      </c>
      <c r="M2142" s="11">
        <v>57962.276710746301</v>
      </c>
      <c r="N2142" s="11">
        <v>5614.5799667814481</v>
      </c>
      <c r="O2142" s="11">
        <v>20435.471577151478</v>
      </c>
      <c r="P2142" s="43">
        <v>8313.4504411411781</v>
      </c>
      <c r="Q2142" s="11">
        <v>18470.776465736519</v>
      </c>
      <c r="R2142" s="11">
        <v>8580.8621124804158</v>
      </c>
      <c r="S2142" s="11">
        <v>12996.772081555633</v>
      </c>
      <c r="T2142" s="11">
        <v>8728.4051839909171</v>
      </c>
      <c r="U2142" s="11">
        <v>11612.017936572038</v>
      </c>
      <c r="V2142" s="11">
        <v>7824.66819422964</v>
      </c>
      <c r="W2142" s="11">
        <v>11573.998818522994</v>
      </c>
      <c r="X2142" s="12">
        <v>0</v>
      </c>
      <c r="Y2142" s="12">
        <v>623.75702999391558</v>
      </c>
      <c r="Z2142" s="12">
        <v>364.23471251459586</v>
      </c>
      <c r="AA2142" s="44">
        <v>232.0401906195587</v>
      </c>
      <c r="AB2142" s="45">
        <v>212.12473525948246</v>
      </c>
      <c r="AC2142" s="12">
        <v>0</v>
      </c>
      <c r="AD2142" s="12">
        <v>11987.345871328855</v>
      </c>
      <c r="AE2142" s="12">
        <v>3338.2523448937395</v>
      </c>
      <c r="AF2142" s="12">
        <v>5480.5321821881489</v>
      </c>
      <c r="AG2142" s="44">
        <v>1128.4755203370607</v>
      </c>
      <c r="AH2142" s="45">
        <v>3716.2870319901795</v>
      </c>
      <c r="AI2142" s="12">
        <v>0</v>
      </c>
      <c r="AJ2142" s="12">
        <v>-51.541246670663142</v>
      </c>
      <c r="AK2142" s="12">
        <v>36.053472104499768</v>
      </c>
      <c r="AL2142" s="12">
        <v>87.203255877164509</v>
      </c>
      <c r="AM2142" s="44">
        <v>119.78885293577193</v>
      </c>
      <c r="AN2142" s="45">
        <v>89.999999845825187</v>
      </c>
      <c r="AO2142" s="12">
        <v>0</v>
      </c>
      <c r="AP2142" s="12">
        <v>-2160.4496726027892</v>
      </c>
      <c r="AQ2142" s="12">
        <v>5854.7042961130637</v>
      </c>
      <c r="AR2142" s="12">
        <v>8720.9644770963696</v>
      </c>
      <c r="AS2142" s="44">
        <v>8934.949859360855</v>
      </c>
      <c r="AT2142" s="45">
        <v>8320.4051839909171</v>
      </c>
      <c r="AU2142" s="12">
        <v>0</v>
      </c>
      <c r="AV2142" s="12">
        <v>11302.463357207647</v>
      </c>
      <c r="AW2142" s="12">
        <v>20765.326555078205</v>
      </c>
      <c r="AX2142" s="12">
        <v>18490.684014543731</v>
      </c>
      <c r="AY2142" s="44">
        <v>12794.075590443594</v>
      </c>
      <c r="AZ2142" s="45">
        <v>11612.017935474167</v>
      </c>
      <c r="BA2142" s="12">
        <v>0</v>
      </c>
      <c r="BB2142" s="12">
        <v>5295.0930795256709</v>
      </c>
      <c r="BC2142" s="12">
        <v>8553.5747704727946</v>
      </c>
      <c r="BD2142" s="12">
        <v>8988.3761484356055</v>
      </c>
      <c r="BE2142" s="44">
        <v>8374.3174371104778</v>
      </c>
      <c r="BF2142" s="45">
        <v>8320.4051939909186</v>
      </c>
      <c r="BG2142" s="12">
        <v>0</v>
      </c>
      <c r="BH2142" s="12">
        <v>20689.227619191101</v>
      </c>
      <c r="BI2142" s="12">
        <v>18800.631443663249</v>
      </c>
      <c r="BJ2142" s="12">
        <v>13016.679630362845</v>
      </c>
      <c r="BK2142" s="44">
        <v>11814.714427684077</v>
      </c>
      <c r="BL2142" s="45">
        <v>7895.7309034839873</v>
      </c>
      <c r="BM2142" s="12">
        <v>0</v>
      </c>
      <c r="BN2142" s="12">
        <v>0</v>
      </c>
      <c r="BO2142" s="12">
        <v>87.594718775162903</v>
      </c>
      <c r="BP2142" s="12">
        <v>51.149783772664733</v>
      </c>
      <c r="BQ2142" s="48">
        <v>32.585597058607419</v>
      </c>
      <c r="BR2142" s="49">
        <v>29.788853089946734</v>
      </c>
      <c r="BS2142" s="13">
        <v>0</v>
      </c>
      <c r="BT2142" s="12">
        <v>367.72328925369874</v>
      </c>
      <c r="BV2142" s="14">
        <f>Таблица1[[#This Row],[Lкан_леб,мм]]</f>
        <v>57962.276710746301</v>
      </c>
      <c r="BW2142" s="50">
        <f>Таблица1[[#This Row],[угол обхв4]]+Таблица1[[#This Row],[Lдуг 3,мм]]</f>
        <v>11987.345871328855</v>
      </c>
      <c r="BX2142" s="54">
        <f>Таблица1[[#This Row],[угол обхв5]]+Таблица1[[#This Row],[Y5, мм]]</f>
        <v>58586.033740740218</v>
      </c>
      <c r="BY2142" s="14">
        <f>Таблица1[[#This Row],[угол обхв6]]+Таблица1[[#This Row],[Lдуг 4,мм]]</f>
        <v>15325.598216222594</v>
      </c>
      <c r="BZ2142" s="14">
        <f>Таблица1[[#This Row],[Т1]]+Таблица1[[#This Row],[X6, мм]]</f>
        <v>58950.268453254816</v>
      </c>
      <c r="CA2142" s="14">
        <f>Таблица1[[#This Row],[Т2]]+Таблица1[[#This Row],[Lдуг 5,мм]]</f>
        <v>20806.130398410744</v>
      </c>
      <c r="CB2142" s="14">
        <f>Таблица1[[#This Row],[Т3]]+Таблица1[[#This Row],[Y6, мм]]</f>
        <v>59182.308643874378</v>
      </c>
      <c r="CC2142" s="14">
        <f>Таблица1[[#This Row],[Т4]]+Таблица1[[#This Row],[Lдуг 6,мм]]</f>
        <v>21934.605918747806</v>
      </c>
      <c r="CD2142" s="14">
        <f>Таблица1[[#This Row],[Т5]]+Таблица1[[#This Row],[Lдуг 1,мм]]</f>
        <v>59394.433379133858</v>
      </c>
      <c r="CE2142" s="14">
        <f>Таблица1[[#This Row],[Т6]]+Таблица1[[#This Row],[Lпрям1, мм]]</f>
        <v>25650.892950737987</v>
      </c>
      <c r="CF2142" s="15">
        <f>Таблица1[[#This Row],[Т7]]+Таблица1[[#This Row],[Lдуг 2,мм]]</f>
        <v>59394.433379133858</v>
      </c>
      <c r="CG2142" s="14">
        <f>Таблица1[[#This Row],[Т8]]+Таблица1[[#This Row],[Lпрям2, мм]]</f>
        <v>25650.892950737987</v>
      </c>
      <c r="CH2142" s="14">
        <f>Таблица1[[#This Row],[Т9]]-Таблица1[[#This Row],[Т9]]</f>
        <v>0</v>
      </c>
      <c r="CI2142" s="50">
        <f>Таблица1[[#This Row],[Т9]]-Таблица1[[#This Row],[Т8]]</f>
        <v>33743.540428395871</v>
      </c>
      <c r="CJ2142" s="54">
        <f>Таблица1[[#This Row],[Т9]]-Таблица1[[#This Row],[Т7]]</f>
        <v>0</v>
      </c>
      <c r="CK2142" s="14">
        <f>Таблица1[[#This Row],[Т9]]-Таблица1[[#This Row],[Т6]]</f>
        <v>37459.827460386048</v>
      </c>
      <c r="CL2142" s="14">
        <f>Таблица1[[#This Row],[Т9]]-Таблица1[[#This Row],[Т5]]</f>
        <v>212.12473525948008</v>
      </c>
      <c r="CM2142" s="14">
        <f>Таблица1[[#This Row],[Т9]]-Таблица1[[#This Row],[Т4]]</f>
        <v>38588.302980723114</v>
      </c>
      <c r="CN2142" s="14">
        <f>Таблица1[[#This Row],[Т9]]-Таблица1[[#This Row],[Т3]]</f>
        <v>444.16492587904213</v>
      </c>
      <c r="CO2142" s="14">
        <f>Таблица1[[#This Row],[Т9]]-Таблица1[[#This Row],[Т2]]</f>
        <v>44068.835162911266</v>
      </c>
      <c r="CP2142" s="14">
        <f>Таблица1[[#This Row],[Т9]]-Таблица1[[#This Row],[Т1]]</f>
        <v>808.39963839363918</v>
      </c>
      <c r="CQ2142" s="14">
        <f>Таблица1[[#This Row],[Т9]]-Таблица1[[#This Row],[угол обхв6]]</f>
        <v>47407.087507805001</v>
      </c>
      <c r="CR2142" s="14">
        <f>Таблица1[[#This Row],[Т9]]-Таблица1[[#This Row],[угол обхв5]]</f>
        <v>1432.1566683875571</v>
      </c>
      <c r="CS2142" s="14">
        <f>Таблица1[[#This Row],[Т9]]-Таблица1[[#This Row],[угол обхв4]]</f>
        <v>59394.433379133858</v>
      </c>
      <c r="CT2142" s="14">
        <f>Таблица1[[#This Row],[Lкан_прям, мм]]+Таблица1[[#This Row],[Lкан_дуг, мм]]+Таблица1[[#This Row],[Lкан_леб,мм]]</f>
        <v>85045.326329871838</v>
      </c>
      <c r="CU2142" s="16">
        <f>Таблица1[[#This Row],[Lкан_леб,мм]]</f>
        <v>57962.276710746301</v>
      </c>
      <c r="CV2142" s="14">
        <f>2534431-(Таблица1[[#This Row],[Т23]]+Таблица1[[#This Row],[угол обхв3]])</f>
        <v>2449017.9503808743</v>
      </c>
      <c r="CW2142" s="50">
        <f>SUM(X2142:AC2142,AD2142:AI2142)-Таблица1[[#This Row],[lподв_min, мм]]</f>
        <v>23366.762586037486</v>
      </c>
      <c r="CX2142" s="17">
        <f>CW2581-Таблица1[[#This Row],[Суммарная длина каната]]</f>
        <v>-2426577.6592717944</v>
      </c>
    </row>
    <row r="2143" spans="1:102" x14ac:dyDescent="0.25">
      <c r="A2143" s="21">
        <v>2142</v>
      </c>
      <c r="B2143" s="10">
        <v>55.483469387755086</v>
      </c>
      <c r="C2143" s="10">
        <v>47.936734693877547</v>
      </c>
      <c r="D2143" s="11">
        <v>9097.9117099637006</v>
      </c>
      <c r="E2143" s="11">
        <v>11732.28186447828</v>
      </c>
      <c r="F2143" s="11">
        <v>8199.4265117552131</v>
      </c>
      <c r="G2143" s="11">
        <v>11792.392999888074</v>
      </c>
      <c r="H2143" s="11">
        <v>8689.9112199637002</v>
      </c>
      <c r="I2143" s="11">
        <v>7963.9166231605896</v>
      </c>
      <c r="J2143" s="11">
        <v>3768.3652413176897</v>
      </c>
      <c r="K2143" s="11">
        <v>25689.119337248954</v>
      </c>
      <c r="L2143" s="11">
        <v>1393.9302818765873</v>
      </c>
      <c r="M2143" s="11">
        <v>57962.276710746301</v>
      </c>
      <c r="N2143" s="11">
        <v>5614.5799667814481</v>
      </c>
      <c r="O2143" s="11">
        <v>20435.471577151478</v>
      </c>
      <c r="P2143" s="43">
        <v>8362.2238851314069</v>
      </c>
      <c r="Q2143" s="11">
        <v>18564.083927213524</v>
      </c>
      <c r="R2143" s="11">
        <v>8885.6839503431365</v>
      </c>
      <c r="S2143" s="11">
        <v>13108.607544703144</v>
      </c>
      <c r="T2143" s="11">
        <v>9097.9117099637006</v>
      </c>
      <c r="U2143" s="11">
        <v>11732.28186447828</v>
      </c>
      <c r="V2143" s="11">
        <v>8196.9465830514528</v>
      </c>
      <c r="W2143" s="11">
        <v>11651.983420607939</v>
      </c>
      <c r="X2143" s="12">
        <v>0</v>
      </c>
      <c r="Y2143" s="12">
        <v>610.97380083846895</v>
      </c>
      <c r="Z2143" s="12">
        <v>357.90474842214536</v>
      </c>
      <c r="AA2143" s="44">
        <v>232.04019061955935</v>
      </c>
      <c r="AB2143" s="45">
        <v>193.01154199641348</v>
      </c>
      <c r="AC2143" s="12">
        <v>0</v>
      </c>
      <c r="AD2143" s="12">
        <v>11987.345871328855</v>
      </c>
      <c r="AE2143" s="12">
        <v>3324.4005231598985</v>
      </c>
      <c r="AF2143" s="12">
        <v>5480.5321821881516</v>
      </c>
      <c r="AG2143" s="44">
        <v>1128.4755203370601</v>
      </c>
      <c r="AH2143" s="45">
        <v>3768.3652402349903</v>
      </c>
      <c r="AI2143" s="12">
        <v>0</v>
      </c>
      <c r="AJ2143" s="12">
        <v>-51.541246670663142</v>
      </c>
      <c r="AK2143" s="12">
        <v>34.258312596765258</v>
      </c>
      <c r="AL2143" s="12">
        <v>84.519174244511433</v>
      </c>
      <c r="AM2143" s="44">
        <v>117.10477130311895</v>
      </c>
      <c r="AN2143" s="45">
        <v>89.999999847955877</v>
      </c>
      <c r="AO2143" s="12">
        <v>0</v>
      </c>
      <c r="AP2143" s="12">
        <v>-2160.4496726027892</v>
      </c>
      <c r="AQ2143" s="12">
        <v>5844.2533036298428</v>
      </c>
      <c r="AR2143" s="12">
        <v>8768.3585979788641</v>
      </c>
      <c r="AS2143" s="44">
        <v>9248.8752956897188</v>
      </c>
      <c r="AT2143" s="45">
        <v>8689.9117099637006</v>
      </c>
      <c r="AU2143" s="12">
        <v>0</v>
      </c>
      <c r="AV2143" s="12">
        <v>11302.463357207647</v>
      </c>
      <c r="AW2143" s="12">
        <v>20772.686876835407</v>
      </c>
      <c r="AX2143" s="12">
        <v>18603.053081942784</v>
      </c>
      <c r="AY2143" s="44">
        <v>12922.714977166574</v>
      </c>
      <c r="AZ2143" s="45">
        <v>11732.281863395581</v>
      </c>
      <c r="BA2143" s="12">
        <v>0</v>
      </c>
      <c r="BB2143" s="12">
        <v>5295.0930795256709</v>
      </c>
      <c r="BC2143" s="12">
        <v>8591.8972219798015</v>
      </c>
      <c r="BD2143" s="12">
        <v>9291.8186631905937</v>
      </c>
      <c r="BE2143" s="44">
        <v>8734.7203646171165</v>
      </c>
      <c r="BF2143" s="45">
        <v>8689.9117199637021</v>
      </c>
      <c r="BG2143" s="12">
        <v>0</v>
      </c>
      <c r="BH2143" s="12">
        <v>20689.227619191101</v>
      </c>
      <c r="BI2143" s="12">
        <v>18901.299226897452</v>
      </c>
      <c r="BJ2143" s="12">
        <v>13147.576699432404</v>
      </c>
      <c r="BK2143" s="44">
        <v>11918.174432014848</v>
      </c>
      <c r="BL2143" s="45">
        <v>7963.9166231605905</v>
      </c>
      <c r="BM2143" s="12">
        <v>0</v>
      </c>
      <c r="BN2143" s="12">
        <v>0</v>
      </c>
      <c r="BO2143" s="12">
        <v>85.799559267428407</v>
      </c>
      <c r="BP2143" s="12">
        <v>50.260861647746182</v>
      </c>
      <c r="BQ2143" s="48">
        <v>32.585597058607512</v>
      </c>
      <c r="BR2143" s="49">
        <v>27.104771455163078</v>
      </c>
      <c r="BS2143" s="13">
        <v>0</v>
      </c>
      <c r="BT2143" s="12">
        <v>367.72328925369874</v>
      </c>
      <c r="BV2143" s="14">
        <f>Таблица1[[#This Row],[Lкан_леб,мм]]</f>
        <v>57962.276710746301</v>
      </c>
      <c r="BW2143" s="50">
        <f>Таблица1[[#This Row],[угол обхв4]]+Таблица1[[#This Row],[Lдуг 3,мм]]</f>
        <v>11987.345871328855</v>
      </c>
      <c r="BX2143" s="54">
        <f>Таблица1[[#This Row],[угол обхв5]]+Таблица1[[#This Row],[Y5, мм]]</f>
        <v>58573.250511584767</v>
      </c>
      <c r="BY2143" s="14">
        <f>Таблица1[[#This Row],[угол обхв6]]+Таблица1[[#This Row],[Lдуг 4,мм]]</f>
        <v>15311.746394488753</v>
      </c>
      <c r="BZ2143" s="14">
        <f>Таблица1[[#This Row],[Т1]]+Таблица1[[#This Row],[X6, мм]]</f>
        <v>58931.155260006912</v>
      </c>
      <c r="CA2143" s="14">
        <f>Таблица1[[#This Row],[Т2]]+Таблица1[[#This Row],[Lдуг 5,мм]]</f>
        <v>20792.278576676905</v>
      </c>
      <c r="CB2143" s="14">
        <f>Таблица1[[#This Row],[Т3]]+Таблица1[[#This Row],[Y6, мм]]</f>
        <v>59163.195450626474</v>
      </c>
      <c r="CC2143" s="14">
        <f>Таблица1[[#This Row],[Т4]]+Таблица1[[#This Row],[Lдуг 6,мм]]</f>
        <v>21920.754097013963</v>
      </c>
      <c r="CD2143" s="14">
        <f>Таблица1[[#This Row],[Т5]]+Таблица1[[#This Row],[Lдуг 1,мм]]</f>
        <v>59356.206992622887</v>
      </c>
      <c r="CE2143" s="14">
        <f>Таблица1[[#This Row],[Т6]]+Таблица1[[#This Row],[Lпрям1, мм]]</f>
        <v>25689.119337248954</v>
      </c>
      <c r="CF2143" s="15">
        <f>Таблица1[[#This Row],[Т7]]+Таблица1[[#This Row],[Lдуг 2,мм]]</f>
        <v>59356.206992622887</v>
      </c>
      <c r="CG2143" s="14">
        <f>Таблица1[[#This Row],[Т8]]+Таблица1[[#This Row],[Lпрям2, мм]]</f>
        <v>25689.119337248954</v>
      </c>
      <c r="CH2143" s="14">
        <f>Таблица1[[#This Row],[Т9]]-Таблица1[[#This Row],[Т9]]</f>
        <v>0</v>
      </c>
      <c r="CI2143" s="50">
        <f>Таблица1[[#This Row],[Т9]]-Таблица1[[#This Row],[Т8]]</f>
        <v>33667.087655373936</v>
      </c>
      <c r="CJ2143" s="54">
        <f>Таблица1[[#This Row],[Т9]]-Таблица1[[#This Row],[Т7]]</f>
        <v>0</v>
      </c>
      <c r="CK2143" s="14">
        <f>Таблица1[[#This Row],[Т9]]-Таблица1[[#This Row],[Т6]]</f>
        <v>37435.45289560892</v>
      </c>
      <c r="CL2143" s="14">
        <f>Таблица1[[#This Row],[Т9]]-Таблица1[[#This Row],[Т5]]</f>
        <v>193.01154199641314</v>
      </c>
      <c r="CM2143" s="14">
        <f>Таблица1[[#This Row],[Т9]]-Таблица1[[#This Row],[Т4]]</f>
        <v>38563.928415945978</v>
      </c>
      <c r="CN2143" s="14">
        <f>Таблица1[[#This Row],[Т9]]-Таблица1[[#This Row],[Т3]]</f>
        <v>425.0517326159752</v>
      </c>
      <c r="CO2143" s="14">
        <f>Таблица1[[#This Row],[Т9]]-Таблица1[[#This Row],[Т2]]</f>
        <v>44044.46059813413</v>
      </c>
      <c r="CP2143" s="14">
        <f>Таблица1[[#This Row],[Т9]]-Таблица1[[#This Row],[Т1]]</f>
        <v>782.95648103811982</v>
      </c>
      <c r="CQ2143" s="14">
        <f>Таблица1[[#This Row],[Т9]]-Таблица1[[#This Row],[угол обхв6]]</f>
        <v>47368.86112129403</v>
      </c>
      <c r="CR2143" s="14">
        <f>Таблица1[[#This Row],[Т9]]-Таблица1[[#This Row],[угол обхв5]]</f>
        <v>1393.9302818765864</v>
      </c>
      <c r="CS2143" s="14">
        <f>Таблица1[[#This Row],[Т9]]-Таблица1[[#This Row],[угол обхв4]]</f>
        <v>59356.206992622887</v>
      </c>
      <c r="CT2143" s="14">
        <f>Таблица1[[#This Row],[Lкан_прям, мм]]+Таблица1[[#This Row],[Lкан_дуг, мм]]+Таблица1[[#This Row],[Lкан_леб,мм]]</f>
        <v>85045.326329871838</v>
      </c>
      <c r="CU2143" s="16">
        <f>Таблица1[[#This Row],[Lкан_леб,мм]]</f>
        <v>57962.276710746301</v>
      </c>
      <c r="CV2143" s="14">
        <f>2534431-(Таблица1[[#This Row],[Т23]]+Таблица1[[#This Row],[угол обхв3]])</f>
        <v>2449017.9503808743</v>
      </c>
      <c r="CW2143" s="50">
        <f>SUM(X2143:AC2143,AD2143:AI2143)-Таблица1[[#This Row],[lподв_min, мм]]</f>
        <v>23314.684377807855</v>
      </c>
      <c r="CX2143" s="17">
        <f>CW2582-Таблица1[[#This Row],[Суммарная длина каната]]</f>
        <v>-2426623.3283796189</v>
      </c>
    </row>
    <row r="2144" spans="1:102" x14ac:dyDescent="0.25">
      <c r="A2144" s="21">
        <v>2143</v>
      </c>
      <c r="B2144" s="10">
        <v>55.483469387755086</v>
      </c>
      <c r="C2144" s="10">
        <v>50.620816326530601</v>
      </c>
      <c r="D2144" s="11">
        <v>9461.3810281682727</v>
      </c>
      <c r="E2144" s="11">
        <v>11869.717448719828</v>
      </c>
      <c r="F2144" s="11">
        <v>8561.0665964828586</v>
      </c>
      <c r="G2144" s="11">
        <v>11887.687537728183</v>
      </c>
      <c r="H2144" s="11">
        <v>9053.3805381682723</v>
      </c>
      <c r="I2144" s="11">
        <v>8047.6598970232262</v>
      </c>
      <c r="J2144" s="11">
        <v>3822.0575516966023</v>
      </c>
      <c r="K2144" s="11">
        <v>25727.345723759958</v>
      </c>
      <c r="L2144" s="11">
        <v>1355.7038953655824</v>
      </c>
      <c r="M2144" s="11">
        <v>57962.276710746301</v>
      </c>
      <c r="N2144" s="11">
        <v>5614.5799667814481</v>
      </c>
      <c r="O2144" s="11">
        <v>20435.471577151478</v>
      </c>
      <c r="P2144" s="43">
        <v>8406.574332416074</v>
      </c>
      <c r="Q2144" s="11">
        <v>18659.573031469459</v>
      </c>
      <c r="R2144" s="11">
        <v>9184.9342404442614</v>
      </c>
      <c r="S2144" s="11">
        <v>13234.594796160642</v>
      </c>
      <c r="T2144" s="11">
        <v>9461.3810281682727</v>
      </c>
      <c r="U2144" s="11">
        <v>11869.717448719828</v>
      </c>
      <c r="V2144" s="11">
        <v>8565.1646187244096</v>
      </c>
      <c r="W2144" s="11">
        <v>11747.315866035822</v>
      </c>
      <c r="X2144" s="12">
        <v>0</v>
      </c>
      <c r="Y2144" s="12">
        <v>598.16198254431356</v>
      </c>
      <c r="Z2144" s="12">
        <v>351.60337346840379</v>
      </c>
      <c r="AA2144" s="44">
        <v>232.04019061955887</v>
      </c>
      <c r="AB2144" s="45">
        <v>173.89834873330634</v>
      </c>
      <c r="AC2144" s="12">
        <v>0</v>
      </c>
      <c r="AD2144" s="12">
        <v>11987.345871328855</v>
      </c>
      <c r="AE2144" s="12">
        <v>3308.9345992767835</v>
      </c>
      <c r="AF2144" s="12">
        <v>5480.5321821881489</v>
      </c>
      <c r="AG2144" s="44">
        <v>1128.4755203370601</v>
      </c>
      <c r="AH2144" s="45">
        <v>3822.0575506291129</v>
      </c>
      <c r="AI2144" s="12">
        <v>0</v>
      </c>
      <c r="AJ2144" s="12">
        <v>-51.541246670663142</v>
      </c>
      <c r="AK2144" s="12">
        <v>32.459138292491723</v>
      </c>
      <c r="AL2144" s="12">
        <v>81.8350926118584</v>
      </c>
      <c r="AM2144" s="44">
        <v>114.42068967046585</v>
      </c>
      <c r="AN2144" s="45">
        <v>89.999999850091783</v>
      </c>
      <c r="AO2144" s="12">
        <v>0</v>
      </c>
      <c r="AP2144" s="12">
        <v>-2160.4496726027892</v>
      </c>
      <c r="AQ2144" s="12">
        <v>5833.5527463572744</v>
      </c>
      <c r="AR2144" s="12">
        <v>8810.4386007802987</v>
      </c>
      <c r="AS2144" s="44">
        <v>9556.432287165957</v>
      </c>
      <c r="AT2144" s="45">
        <v>9053.3810281682727</v>
      </c>
      <c r="AU2144" s="12">
        <v>0</v>
      </c>
      <c r="AV2144" s="12">
        <v>11302.463357207647</v>
      </c>
      <c r="AW2144" s="12">
        <v>20779.731539686822</v>
      </c>
      <c r="AX2144" s="12">
        <v>18717.518287864012</v>
      </c>
      <c r="AY2144" s="44">
        <v>13065.914028786396</v>
      </c>
      <c r="AZ2144" s="45">
        <v>11869.717447652341</v>
      </c>
      <c r="BA2144" s="12">
        <v>0</v>
      </c>
      <c r="BB2144" s="12">
        <v>5295.0930795256709</v>
      </c>
      <c r="BC2144" s="12">
        <v>8625.5471119919002</v>
      </c>
      <c r="BD2144" s="12">
        <v>9588.7985088084861</v>
      </c>
      <c r="BE2144" s="44">
        <v>9089.8829814465771</v>
      </c>
      <c r="BF2144" s="45">
        <v>9053.3810381682742</v>
      </c>
      <c r="BG2144" s="12">
        <v>0</v>
      </c>
      <c r="BH2144" s="12">
        <v>20689.227619191101</v>
      </c>
      <c r="BI2144" s="12">
        <v>19003.832994004802</v>
      </c>
      <c r="BJ2144" s="12">
        <v>13292.540052555198</v>
      </c>
      <c r="BK2144" s="44">
        <v>12038.398216094074</v>
      </c>
      <c r="BL2144" s="45">
        <v>8047.659897023228</v>
      </c>
      <c r="BM2144" s="12">
        <v>0</v>
      </c>
      <c r="BN2144" s="12">
        <v>0</v>
      </c>
      <c r="BO2144" s="12">
        <v>84.000384963154858</v>
      </c>
      <c r="BP2144" s="12">
        <v>49.37595431936667</v>
      </c>
      <c r="BQ2144" s="48">
        <v>32.585597058607448</v>
      </c>
      <c r="BR2144" s="49">
        <v>24.420689820374065</v>
      </c>
      <c r="BS2144" s="13">
        <v>0</v>
      </c>
      <c r="BT2144" s="12">
        <v>367.72328925369874</v>
      </c>
      <c r="BV2144" s="14">
        <f>Таблица1[[#This Row],[Lкан_леб,мм]]</f>
        <v>57962.276710746301</v>
      </c>
      <c r="BW2144" s="50">
        <f>Таблица1[[#This Row],[угол обхв4]]+Таблица1[[#This Row],[Lдуг 3,мм]]</f>
        <v>11987.345871328855</v>
      </c>
      <c r="BX2144" s="54">
        <f>Таблица1[[#This Row],[угол обхв5]]+Таблица1[[#This Row],[Y5, мм]]</f>
        <v>58560.438693290613</v>
      </c>
      <c r="BY2144" s="14">
        <f>Таблица1[[#This Row],[угол обхв6]]+Таблица1[[#This Row],[Lдуг 4,мм]]</f>
        <v>15296.280470605638</v>
      </c>
      <c r="BZ2144" s="14">
        <f>Таблица1[[#This Row],[Т1]]+Таблица1[[#This Row],[X6, мм]]</f>
        <v>58912.042066759015</v>
      </c>
      <c r="CA2144" s="14">
        <f>Таблица1[[#This Row],[Т2]]+Таблица1[[#This Row],[Lдуг 5,мм]]</f>
        <v>20776.812652793786</v>
      </c>
      <c r="CB2144" s="14">
        <f>Таблица1[[#This Row],[Т3]]+Таблица1[[#This Row],[Y6, мм]]</f>
        <v>59144.082257378577</v>
      </c>
      <c r="CC2144" s="14">
        <f>Таблица1[[#This Row],[Т4]]+Таблица1[[#This Row],[Lдуг 6,мм]]</f>
        <v>21905.288173130844</v>
      </c>
      <c r="CD2144" s="14">
        <f>Таблица1[[#This Row],[Т5]]+Таблица1[[#This Row],[Lдуг 1,мм]]</f>
        <v>59317.980606111887</v>
      </c>
      <c r="CE2144" s="14">
        <f>Таблица1[[#This Row],[Т6]]+Таблица1[[#This Row],[Lпрям1, мм]]</f>
        <v>25727.345723759958</v>
      </c>
      <c r="CF2144" s="15">
        <f>Таблица1[[#This Row],[Т7]]+Таблица1[[#This Row],[Lдуг 2,мм]]</f>
        <v>59317.980606111887</v>
      </c>
      <c r="CG2144" s="14">
        <f>Таблица1[[#This Row],[Т8]]+Таблица1[[#This Row],[Lпрям2, мм]]</f>
        <v>25727.345723759958</v>
      </c>
      <c r="CH2144" s="14">
        <f>Таблица1[[#This Row],[Т9]]-Таблица1[[#This Row],[Т9]]</f>
        <v>0</v>
      </c>
      <c r="CI2144" s="50">
        <f>Таблица1[[#This Row],[Т9]]-Таблица1[[#This Row],[Т8]]</f>
        <v>33590.634882351929</v>
      </c>
      <c r="CJ2144" s="54">
        <f>Таблица1[[#This Row],[Т9]]-Таблица1[[#This Row],[Т7]]</f>
        <v>0</v>
      </c>
      <c r="CK2144" s="14">
        <f>Таблица1[[#This Row],[Т9]]-Таблица1[[#This Row],[Т6]]</f>
        <v>37412.692432981043</v>
      </c>
      <c r="CL2144" s="14">
        <f>Таблица1[[#This Row],[Т9]]-Таблица1[[#This Row],[Т5]]</f>
        <v>173.89834873330983</v>
      </c>
      <c r="CM2144" s="14">
        <f>Таблица1[[#This Row],[Т9]]-Таблица1[[#This Row],[Т4]]</f>
        <v>38541.167953318101</v>
      </c>
      <c r="CN2144" s="14">
        <f>Таблица1[[#This Row],[Т9]]-Таблица1[[#This Row],[Т3]]</f>
        <v>405.93853935287189</v>
      </c>
      <c r="CO2144" s="14">
        <f>Таблица1[[#This Row],[Т9]]-Таблица1[[#This Row],[Т2]]</f>
        <v>44021.700135506253</v>
      </c>
      <c r="CP2144" s="14">
        <f>Таблица1[[#This Row],[Т9]]-Таблица1[[#This Row],[Т1]]</f>
        <v>757.54191282127431</v>
      </c>
      <c r="CQ2144" s="14">
        <f>Таблица1[[#This Row],[Т9]]-Таблица1[[#This Row],[угол обхв6]]</f>
        <v>47330.634734783031</v>
      </c>
      <c r="CR2144" s="14">
        <f>Таблица1[[#This Row],[Т9]]-Таблица1[[#This Row],[угол обхв5]]</f>
        <v>1355.7038953655865</v>
      </c>
      <c r="CS2144" s="14">
        <f>Таблица1[[#This Row],[Т9]]-Таблица1[[#This Row],[угол обхв4]]</f>
        <v>59317.980606111887</v>
      </c>
      <c r="CT2144" s="14">
        <f>Таблица1[[#This Row],[Lкан_прям, мм]]+Таблица1[[#This Row],[Lкан_дуг, мм]]+Таблица1[[#This Row],[Lкан_леб,мм]]</f>
        <v>85045.326329871838</v>
      </c>
      <c r="CU2144" s="16">
        <f>Таблица1[[#This Row],[Lкан_леб,мм]]</f>
        <v>57962.276710746301</v>
      </c>
      <c r="CV2144" s="14">
        <f>2534431-(Таблица1[[#This Row],[Т23]]+Таблица1[[#This Row],[угол обхв3]])</f>
        <v>2449017.9503808743</v>
      </c>
      <c r="CW2144" s="50">
        <f>SUM(X2144:AC2144,AD2144:AI2144)-Таблица1[[#This Row],[lподв_min, мм]]</f>
        <v>23260.992067428939</v>
      </c>
      <c r="CX2144" s="17">
        <f>CW2583-Таблица1[[#This Row],[Суммарная длина каната]]</f>
        <v>-2426634.0088516441</v>
      </c>
    </row>
    <row r="2145" spans="1:102" x14ac:dyDescent="0.25">
      <c r="A2145" s="21">
        <v>2144</v>
      </c>
      <c r="B2145" s="10">
        <v>55.483469387755086</v>
      </c>
      <c r="C2145" s="10">
        <v>53.304897959183663</v>
      </c>
      <c r="D2145" s="11">
        <v>9818.0156315988424</v>
      </c>
      <c r="E2145" s="11">
        <v>12024.023134706547</v>
      </c>
      <c r="F2145" s="11">
        <v>8917.8473933314908</v>
      </c>
      <c r="G2145" s="11">
        <v>11999.812748203052</v>
      </c>
      <c r="H2145" s="11">
        <v>9410.0151415988439</v>
      </c>
      <c r="I2145" s="11">
        <v>8146.6706105219873</v>
      </c>
      <c r="J2145" s="11">
        <v>3877.3525241845605</v>
      </c>
      <c r="K2145" s="11">
        <v>25765.572110270979</v>
      </c>
      <c r="L2145" s="11">
        <v>1317.4775088545653</v>
      </c>
      <c r="M2145" s="11">
        <v>57962.276710746301</v>
      </c>
      <c r="N2145" s="11">
        <v>5614.5799667814481</v>
      </c>
      <c r="O2145" s="11">
        <v>20435.471577151478</v>
      </c>
      <c r="P2145" s="43">
        <v>8446.4044713635012</v>
      </c>
      <c r="Q2145" s="11">
        <v>18757.03426087572</v>
      </c>
      <c r="R2145" s="11">
        <v>9477.9563821000884</v>
      </c>
      <c r="S2145" s="11">
        <v>13374.457400722609</v>
      </c>
      <c r="T2145" s="11">
        <v>9818.0156315988424</v>
      </c>
      <c r="U2145" s="11">
        <v>12024.023134706547</v>
      </c>
      <c r="V2145" s="11">
        <v>8928.5143748338178</v>
      </c>
      <c r="W2145" s="11">
        <v>11859.786980911353</v>
      </c>
      <c r="X2145" s="12">
        <v>0</v>
      </c>
      <c r="Y2145" s="12">
        <v>585.31799121460756</v>
      </c>
      <c r="Z2145" s="12">
        <v>345.33417155021255</v>
      </c>
      <c r="AA2145" s="44">
        <v>232.04019061955924</v>
      </c>
      <c r="AB2145" s="45">
        <v>154.78515547018606</v>
      </c>
      <c r="AC2145" s="12">
        <v>0</v>
      </c>
      <c r="AD2145" s="12">
        <v>11987.345871328855</v>
      </c>
      <c r="AE2145" s="12">
        <v>3291.8660132846194</v>
      </c>
      <c r="AF2145" s="12">
        <v>5480.5321821881507</v>
      </c>
      <c r="AG2145" s="44">
        <v>1128.4755203370605</v>
      </c>
      <c r="AH2145" s="45">
        <v>3877.3525231322947</v>
      </c>
      <c r="AI2145" s="12">
        <v>0</v>
      </c>
      <c r="AJ2145" s="12">
        <v>-51.541246670663142</v>
      </c>
      <c r="AK2145" s="12">
        <v>30.655445902063352</v>
      </c>
      <c r="AL2145" s="12">
        <v>79.151010979205338</v>
      </c>
      <c r="AM2145" s="44">
        <v>111.73660803781283</v>
      </c>
      <c r="AN2145" s="45">
        <v>89.999999852229621</v>
      </c>
      <c r="AO2145" s="12">
        <v>0</v>
      </c>
      <c r="AP2145" s="12">
        <v>-2160.4496726027892</v>
      </c>
      <c r="AQ2145" s="12">
        <v>5822.6086114094269</v>
      </c>
      <c r="AR2145" s="12">
        <v>8847.1121555697573</v>
      </c>
      <c r="AS2145" s="44">
        <v>9856.9460069387296</v>
      </c>
      <c r="AT2145" s="45">
        <v>9410.0156315988443</v>
      </c>
      <c r="AU2145" s="12">
        <v>0</v>
      </c>
      <c r="AV2145" s="12">
        <v>11302.463357207647</v>
      </c>
      <c r="AW2145" s="12">
        <v>20786.453176404553</v>
      </c>
      <c r="AX2145" s="12">
        <v>18833.828478223513</v>
      </c>
      <c r="AY2145" s="44">
        <v>13223.358544788271</v>
      </c>
      <c r="AZ2145" s="45">
        <v>12024.023133654284</v>
      </c>
      <c r="BA2145" s="12">
        <v>0</v>
      </c>
      <c r="BB2145" s="12">
        <v>5295.0930795256709</v>
      </c>
      <c r="BC2145" s="12">
        <v>8654.4331159914818</v>
      </c>
      <c r="BD2145" s="12">
        <v>9878.6640663063445</v>
      </c>
      <c r="BE2145" s="44">
        <v>9439.026006760203</v>
      </c>
      <c r="BF2145" s="45">
        <v>9410.015641598844</v>
      </c>
      <c r="BG2145" s="12">
        <v>0</v>
      </c>
      <c r="BH2145" s="12">
        <v>20689.227619191101</v>
      </c>
      <c r="BI2145" s="12">
        <v>19108.015860128795</v>
      </c>
      <c r="BJ2145" s="12">
        <v>13451.251618070402</v>
      </c>
      <c r="BK2145" s="44">
        <v>12175.121990640888</v>
      </c>
      <c r="BL2145" s="45">
        <v>8146.6706105219882</v>
      </c>
      <c r="BM2145" s="12">
        <v>0</v>
      </c>
      <c r="BN2145" s="12">
        <v>0</v>
      </c>
      <c r="BO2145" s="12">
        <v>82.196692572726505</v>
      </c>
      <c r="BP2145" s="12">
        <v>48.495565077141983</v>
      </c>
      <c r="BQ2145" s="48">
        <v>32.585597058607497</v>
      </c>
      <c r="BR2145" s="49">
        <v>21.736608185583208</v>
      </c>
      <c r="BS2145" s="13">
        <v>0</v>
      </c>
      <c r="BT2145" s="12">
        <v>367.72328925369874</v>
      </c>
      <c r="BV2145" s="14">
        <f>Таблица1[[#This Row],[Lкан_леб,мм]]</f>
        <v>57962.276710746301</v>
      </c>
      <c r="BW2145" s="50">
        <f>Таблица1[[#This Row],[угол обхв4]]+Таблица1[[#This Row],[Lдуг 3,мм]]</f>
        <v>11987.345871328855</v>
      </c>
      <c r="BX2145" s="54">
        <f>Таблица1[[#This Row],[угол обхв5]]+Таблица1[[#This Row],[Y5, мм]]</f>
        <v>58547.594701960908</v>
      </c>
      <c r="BY2145" s="14">
        <f>Таблица1[[#This Row],[угол обхв6]]+Таблица1[[#This Row],[Lдуг 4,мм]]</f>
        <v>15279.211884613474</v>
      </c>
      <c r="BZ2145" s="14">
        <f>Таблица1[[#This Row],[Т1]]+Таблица1[[#This Row],[X6, мм]]</f>
        <v>58892.928873511119</v>
      </c>
      <c r="CA2145" s="14">
        <f>Таблица1[[#This Row],[Т2]]+Таблица1[[#This Row],[Lдуг 5,мм]]</f>
        <v>20759.744066801624</v>
      </c>
      <c r="CB2145" s="14">
        <f>Таблица1[[#This Row],[Т3]]+Таблица1[[#This Row],[Y6, мм]]</f>
        <v>59124.969064130681</v>
      </c>
      <c r="CC2145" s="14">
        <f>Таблица1[[#This Row],[Т4]]+Таблица1[[#This Row],[Lдуг 6,мм]]</f>
        <v>21888.219587138687</v>
      </c>
      <c r="CD2145" s="14">
        <f>Таблица1[[#This Row],[Т5]]+Таблица1[[#This Row],[Lдуг 1,мм]]</f>
        <v>59279.754219600865</v>
      </c>
      <c r="CE2145" s="14">
        <f>Таблица1[[#This Row],[Т6]]+Таблица1[[#This Row],[Lпрям1, мм]]</f>
        <v>25765.572110270979</v>
      </c>
      <c r="CF2145" s="15">
        <f>Таблица1[[#This Row],[Т7]]+Таблица1[[#This Row],[Lдуг 2,мм]]</f>
        <v>59279.754219600865</v>
      </c>
      <c r="CG2145" s="14">
        <f>Таблица1[[#This Row],[Т8]]+Таблица1[[#This Row],[Lпрям2, мм]]</f>
        <v>25765.572110270979</v>
      </c>
      <c r="CH2145" s="14">
        <f>Таблица1[[#This Row],[Т9]]-Таблица1[[#This Row],[Т9]]</f>
        <v>0</v>
      </c>
      <c r="CI2145" s="50">
        <f>Таблица1[[#This Row],[Т9]]-Таблица1[[#This Row],[Т8]]</f>
        <v>33514.182109329886</v>
      </c>
      <c r="CJ2145" s="54">
        <f>Таблица1[[#This Row],[Т9]]-Таблица1[[#This Row],[Т7]]</f>
        <v>0</v>
      </c>
      <c r="CK2145" s="14">
        <f>Таблица1[[#This Row],[Т9]]-Таблица1[[#This Row],[Т6]]</f>
        <v>37391.534632462179</v>
      </c>
      <c r="CL2145" s="14">
        <f>Таблица1[[#This Row],[Т9]]-Таблица1[[#This Row],[Т5]]</f>
        <v>154.78515547018469</v>
      </c>
      <c r="CM2145" s="14">
        <f>Таблица1[[#This Row],[Т9]]-Таблица1[[#This Row],[Т4]]</f>
        <v>38520.010152799237</v>
      </c>
      <c r="CN2145" s="14">
        <f>Таблица1[[#This Row],[Т9]]-Таблица1[[#This Row],[Т3]]</f>
        <v>386.82534608974674</v>
      </c>
      <c r="CO2145" s="14">
        <f>Таблица1[[#This Row],[Т9]]-Таблица1[[#This Row],[Т2]]</f>
        <v>44000.542334987389</v>
      </c>
      <c r="CP2145" s="14">
        <f>Таблица1[[#This Row],[Т9]]-Таблица1[[#This Row],[Т1]]</f>
        <v>732.1595176399569</v>
      </c>
      <c r="CQ2145" s="14">
        <f>Таблица1[[#This Row],[Т9]]-Таблица1[[#This Row],[угол обхв6]]</f>
        <v>47292.408348272009</v>
      </c>
      <c r="CR2145" s="14">
        <f>Таблица1[[#This Row],[Т9]]-Таблица1[[#This Row],[угол обхв5]]</f>
        <v>1317.4775088545648</v>
      </c>
      <c r="CS2145" s="14">
        <f>Таблица1[[#This Row],[Т9]]-Таблица1[[#This Row],[угол обхв4]]</f>
        <v>59279.754219600865</v>
      </c>
      <c r="CT2145" s="14">
        <f>Таблица1[[#This Row],[Lкан_прям, мм]]+Таблица1[[#This Row],[Lкан_дуг, мм]]+Таблица1[[#This Row],[Lкан_леб,мм]]</f>
        <v>85045.326329871838</v>
      </c>
      <c r="CU2145" s="16">
        <f>Таблица1[[#This Row],[Lкан_леб,мм]]</f>
        <v>57962.276710746301</v>
      </c>
      <c r="CV2145" s="14">
        <f>2534431-(Таблица1[[#This Row],[Т23]]+Таблица1[[#This Row],[угол обхв3]])</f>
        <v>2449017.9503808743</v>
      </c>
      <c r="CW2145" s="50">
        <f>SUM(X2145:AC2145,AD2145:AI2145)-Таблица1[[#This Row],[lподв_min, мм]]</f>
        <v>23205.697094940984</v>
      </c>
      <c r="CX2145" s="17">
        <f>CW2584-Таблица1[[#This Row],[Суммарная длина каната]]</f>
        <v>-2426669.9828746086</v>
      </c>
    </row>
    <row r="2146" spans="1:102" x14ac:dyDescent="0.25">
      <c r="A2146" s="21">
        <v>2145</v>
      </c>
      <c r="B2146" s="10">
        <v>55.483469387755086</v>
      </c>
      <c r="C2146" s="10">
        <v>55.988979591836724</v>
      </c>
      <c r="D2146" s="11">
        <v>10167.033009654109</v>
      </c>
      <c r="E2146" s="11">
        <v>12194.860352277365</v>
      </c>
      <c r="F2146" s="11">
        <v>9268.9860709291952</v>
      </c>
      <c r="G2146" s="11">
        <v>12128.522611534936</v>
      </c>
      <c r="H2146" s="11">
        <v>9759.0325196541089</v>
      </c>
      <c r="I2146" s="11">
        <v>8260.6228838291681</v>
      </c>
      <c r="J2146" s="11">
        <v>3934.237468448197</v>
      </c>
      <c r="K2146" s="11">
        <v>25803.798496781979</v>
      </c>
      <c r="L2146" s="11">
        <v>1279.2511223435567</v>
      </c>
      <c r="M2146" s="11">
        <v>57962.276710746301</v>
      </c>
      <c r="N2146" s="11">
        <v>5614.5799667814481</v>
      </c>
      <c r="O2146" s="11">
        <v>20435.471577151478</v>
      </c>
      <c r="P2146" s="43">
        <v>8481.6269085865169</v>
      </c>
      <c r="Q2146" s="11">
        <v>18856.253770660947</v>
      </c>
      <c r="R2146" s="11">
        <v>9764.1074401325441</v>
      </c>
      <c r="S2146" s="11">
        <v>13527.88847854692</v>
      </c>
      <c r="T2146" s="11">
        <v>10167.033009654109</v>
      </c>
      <c r="U2146" s="11">
        <v>12194.860352277365</v>
      </c>
      <c r="V2146" s="11">
        <v>9286.1986067113194</v>
      </c>
      <c r="W2146" s="11">
        <v>11989.149986489883</v>
      </c>
      <c r="X2146" s="12">
        <v>0</v>
      </c>
      <c r="Y2146" s="12">
        <v>572.43811709766419</v>
      </c>
      <c r="Z2146" s="12">
        <v>339.1008524192589</v>
      </c>
      <c r="AA2146" s="44">
        <v>232.04019061955924</v>
      </c>
      <c r="AB2146" s="45">
        <v>135.67196220707439</v>
      </c>
      <c r="AC2146" s="12">
        <v>0</v>
      </c>
      <c r="AD2146" s="12">
        <v>11987.345871328855</v>
      </c>
      <c r="AE2146" s="12">
        <v>3273.2074555167683</v>
      </c>
      <c r="AF2146" s="12">
        <v>5480.532182188148</v>
      </c>
      <c r="AG2146" s="44">
        <v>1128.4755203370612</v>
      </c>
      <c r="AH2146" s="45">
        <v>3934.2374674111456</v>
      </c>
      <c r="AI2146" s="12">
        <v>0</v>
      </c>
      <c r="AJ2146" s="12">
        <v>-51.541246670663142</v>
      </c>
      <c r="AK2146" s="12">
        <v>28.846714461963742</v>
      </c>
      <c r="AL2146" s="12">
        <v>76.466929346552291</v>
      </c>
      <c r="AM2146" s="44">
        <v>109.0525264051598</v>
      </c>
      <c r="AN2146" s="45">
        <v>89.999999854366223</v>
      </c>
      <c r="AO2146" s="12">
        <v>0</v>
      </c>
      <c r="AP2146" s="12">
        <v>-2160.4496726027892</v>
      </c>
      <c r="AQ2146" s="12">
        <v>5811.4269047786647</v>
      </c>
      <c r="AR2146" s="12">
        <v>8878.2987949861599</v>
      </c>
      <c r="AS2146" s="44">
        <v>10149.757082167323</v>
      </c>
      <c r="AT2146" s="45">
        <v>9759.0330096541093</v>
      </c>
      <c r="AU2146" s="12">
        <v>0</v>
      </c>
      <c r="AV2146" s="12">
        <v>11302.463357207647</v>
      </c>
      <c r="AW2146" s="12">
        <v>20792.844327932955</v>
      </c>
      <c r="AX2146" s="12">
        <v>18951.728450760693</v>
      </c>
      <c r="AY2146" s="44">
        <v>13394.703067940327</v>
      </c>
      <c r="AZ2146" s="45">
        <v>12194.860351240315</v>
      </c>
      <c r="BA2146" s="12">
        <v>0</v>
      </c>
      <c r="BB2146" s="12">
        <v>5295.0930795256709</v>
      </c>
      <c r="BC2146" s="12">
        <v>8678.4738465837327</v>
      </c>
      <c r="BD2146" s="12">
        <v>10160.779326532187</v>
      </c>
      <c r="BE2146" s="44">
        <v>9781.3833676193299</v>
      </c>
      <c r="BF2146" s="45">
        <v>9759.033019654109</v>
      </c>
      <c r="BG2146" s="12">
        <v>0</v>
      </c>
      <c r="BH2146" s="12">
        <v>20689.227619191101</v>
      </c>
      <c r="BI2146" s="12">
        <v>19213.626521442424</v>
      </c>
      <c r="BJ2146" s="12">
        <v>13623.363158646667</v>
      </c>
      <c r="BK2146" s="44">
        <v>12328.045762883958</v>
      </c>
      <c r="BL2146" s="45">
        <v>8260.62288382917</v>
      </c>
      <c r="BM2146" s="12">
        <v>0</v>
      </c>
      <c r="BN2146" s="12">
        <v>0</v>
      </c>
      <c r="BO2146" s="12">
        <v>80.387961132626884</v>
      </c>
      <c r="BP2146" s="12">
        <v>47.620214884588549</v>
      </c>
      <c r="BQ2146" s="48">
        <v>32.585597058607497</v>
      </c>
      <c r="BR2146" s="49">
        <v>19.052526550793562</v>
      </c>
      <c r="BS2146" s="13">
        <v>0</v>
      </c>
      <c r="BT2146" s="12">
        <v>367.72328925369874</v>
      </c>
      <c r="BV2146" s="14">
        <f>Таблица1[[#This Row],[Lкан_леб,мм]]</f>
        <v>57962.276710746301</v>
      </c>
      <c r="BW2146" s="50">
        <f>Таблица1[[#This Row],[угол обхв4]]+Таблица1[[#This Row],[Lдуг 3,мм]]</f>
        <v>11987.345871328855</v>
      </c>
      <c r="BX2146" s="54">
        <f>Таблица1[[#This Row],[угол обхв5]]+Таблица1[[#This Row],[Y5, мм]]</f>
        <v>58534.714827843964</v>
      </c>
      <c r="BY2146" s="14">
        <f>Таблица1[[#This Row],[угол обхв6]]+Таблица1[[#This Row],[Lдуг 4,мм]]</f>
        <v>15260.553326845624</v>
      </c>
      <c r="BZ2146" s="14">
        <f>Таблица1[[#This Row],[Т1]]+Таблица1[[#This Row],[X6, мм]]</f>
        <v>58873.815680263222</v>
      </c>
      <c r="CA2146" s="14">
        <f>Таблица1[[#This Row],[Т2]]+Таблица1[[#This Row],[Lдуг 5,мм]]</f>
        <v>20741.085509033772</v>
      </c>
      <c r="CB2146" s="14">
        <f>Таблица1[[#This Row],[Т3]]+Таблица1[[#This Row],[Y6, мм]]</f>
        <v>59105.855870882784</v>
      </c>
      <c r="CC2146" s="14">
        <f>Таблица1[[#This Row],[Т4]]+Таблица1[[#This Row],[Lдуг 6,мм]]</f>
        <v>21869.561029370834</v>
      </c>
      <c r="CD2146" s="14">
        <f>Таблица1[[#This Row],[Т5]]+Таблица1[[#This Row],[Lдуг 1,мм]]</f>
        <v>59241.527833089858</v>
      </c>
      <c r="CE2146" s="14">
        <f>Таблица1[[#This Row],[Т6]]+Таблица1[[#This Row],[Lпрям1, мм]]</f>
        <v>25803.798496781979</v>
      </c>
      <c r="CF2146" s="15">
        <f>Таблица1[[#This Row],[Т7]]+Таблица1[[#This Row],[Lдуг 2,мм]]</f>
        <v>59241.527833089858</v>
      </c>
      <c r="CG2146" s="14">
        <f>Таблица1[[#This Row],[Т8]]+Таблица1[[#This Row],[Lпрям2, мм]]</f>
        <v>25803.798496781979</v>
      </c>
      <c r="CH2146" s="14">
        <f>Таблица1[[#This Row],[Т9]]-Таблица1[[#This Row],[Т9]]</f>
        <v>0</v>
      </c>
      <c r="CI2146" s="50">
        <f>Таблица1[[#This Row],[Т9]]-Таблица1[[#This Row],[Т8]]</f>
        <v>33437.729336307879</v>
      </c>
      <c r="CJ2146" s="54">
        <f>Таблица1[[#This Row],[Т9]]-Таблица1[[#This Row],[Т7]]</f>
        <v>0</v>
      </c>
      <c r="CK2146" s="14">
        <f>Таблица1[[#This Row],[Т9]]-Таблица1[[#This Row],[Т6]]</f>
        <v>37371.966803719028</v>
      </c>
      <c r="CL2146" s="14">
        <f>Таблица1[[#This Row],[Т9]]-Таблица1[[#This Row],[Т5]]</f>
        <v>135.6719622070741</v>
      </c>
      <c r="CM2146" s="14">
        <f>Таблица1[[#This Row],[Т9]]-Таблица1[[#This Row],[Т4]]</f>
        <v>38500.442324056086</v>
      </c>
      <c r="CN2146" s="14">
        <f>Таблица1[[#This Row],[Т9]]-Таблица1[[#This Row],[Т3]]</f>
        <v>367.71215282663616</v>
      </c>
      <c r="CO2146" s="14">
        <f>Таблица1[[#This Row],[Т9]]-Таблица1[[#This Row],[Т2]]</f>
        <v>43980.974506244238</v>
      </c>
      <c r="CP2146" s="14">
        <f>Таблица1[[#This Row],[Т9]]-Таблица1[[#This Row],[Т1]]</f>
        <v>706.8130052458946</v>
      </c>
      <c r="CQ2146" s="14">
        <f>Таблица1[[#This Row],[Т9]]-Таблица1[[#This Row],[угол обхв6]]</f>
        <v>47254.181961761002</v>
      </c>
      <c r="CR2146" s="14">
        <f>Таблица1[[#This Row],[Т9]]-Таблица1[[#This Row],[угол обхв5]]</f>
        <v>1279.2511223435577</v>
      </c>
      <c r="CS2146" s="14">
        <f>Таблица1[[#This Row],[Т9]]-Таблица1[[#This Row],[угол обхв4]]</f>
        <v>59241.527833089858</v>
      </c>
      <c r="CT2146" s="14">
        <f>Таблица1[[#This Row],[Lкан_прям, мм]]+Таблица1[[#This Row],[Lкан_дуг, мм]]+Таблица1[[#This Row],[Lкан_леб,мм]]</f>
        <v>85045.326329871838</v>
      </c>
      <c r="CU2146" s="16">
        <f>Таблица1[[#This Row],[Lкан_леб,мм]]</f>
        <v>57962.276710746301</v>
      </c>
      <c r="CV2146" s="14">
        <f>2534431-(Таблица1[[#This Row],[Т23]]+Таблица1[[#This Row],[угол обхв3]])</f>
        <v>2449017.9503808743</v>
      </c>
      <c r="CW2146" s="50">
        <f>SUM(X2146:AC2146,AD2146:AI2146)-Таблица1[[#This Row],[lподв_min, мм]]</f>
        <v>23148.812150677335</v>
      </c>
      <c r="CX2146" s="17">
        <f>CW2585-Таблица1[[#This Row],[Суммарная длина каната]]</f>
        <v>-2426707.2489930503</v>
      </c>
    </row>
    <row r="2147" spans="1:102" x14ac:dyDescent="0.25">
      <c r="A2147" s="21">
        <v>2146</v>
      </c>
      <c r="B2147" s="10">
        <v>55.483469387755086</v>
      </c>
      <c r="C2147" s="10">
        <v>58.673061224489786</v>
      </c>
      <c r="D2147" s="11">
        <v>10507.667365084621</v>
      </c>
      <c r="E2147" s="11">
        <v>12381.854258574751</v>
      </c>
      <c r="F2147" s="11">
        <v>9613.7121775724554</v>
      </c>
      <c r="G2147" s="11">
        <v>12273.53471869348</v>
      </c>
      <c r="H2147" s="11">
        <v>10099.66687508462</v>
      </c>
      <c r="I2147" s="11">
        <v>8389.1558263945008</v>
      </c>
      <c r="J2147" s="11">
        <v>3992.6984321802515</v>
      </c>
      <c r="K2147" s="11">
        <v>25842.024883292965</v>
      </c>
      <c r="L2147" s="11">
        <v>1241.0247358325769</v>
      </c>
      <c r="M2147" s="11">
        <v>57962.276710746301</v>
      </c>
      <c r="N2147" s="11">
        <v>5614.5799667814481</v>
      </c>
      <c r="O2147" s="11">
        <v>20435.471577151478</v>
      </c>
      <c r="P2147" s="43">
        <v>8512.1643606968355</v>
      </c>
      <c r="Q2147" s="11">
        <v>18957.013858119033</v>
      </c>
      <c r="R2147" s="11">
        <v>10042.759555566843</v>
      </c>
      <c r="S2147" s="11">
        <v>13694.551378495938</v>
      </c>
      <c r="T2147" s="11">
        <v>10507.667365084621</v>
      </c>
      <c r="U2147" s="11">
        <v>12381.854258574751</v>
      </c>
      <c r="V2147" s="11">
        <v>9637.4325007110474</v>
      </c>
      <c r="W2147" s="11">
        <v>12135.121040647555</v>
      </c>
      <c r="X2147" s="12">
        <v>0</v>
      </c>
      <c r="Y2147" s="12">
        <v>559.51850837639722</v>
      </c>
      <c r="Z2147" s="12">
        <v>332.90726789262834</v>
      </c>
      <c r="AA2147" s="44">
        <v>232.04019061955907</v>
      </c>
      <c r="AB2147" s="45">
        <v>116.55876894399228</v>
      </c>
      <c r="AC2147" s="12">
        <v>0</v>
      </c>
      <c r="AD2147" s="12">
        <v>11987.345871328855</v>
      </c>
      <c r="AE2147" s="12">
        <v>3252.9728782805164</v>
      </c>
      <c r="AF2147" s="12">
        <v>5480.5321821881507</v>
      </c>
      <c r="AG2147" s="44">
        <v>1128.4755203370601</v>
      </c>
      <c r="AH2147" s="45">
        <v>3992.6984311583842</v>
      </c>
      <c r="AI2147" s="12">
        <v>0</v>
      </c>
      <c r="AJ2147" s="12">
        <v>-51.541246670663142</v>
      </c>
      <c r="AK2147" s="12">
        <v>27.03240305831422</v>
      </c>
      <c r="AL2147" s="12">
        <v>73.782847713899187</v>
      </c>
      <c r="AM2147" s="44">
        <v>106.36844477250666</v>
      </c>
      <c r="AN2147" s="45">
        <v>89.999999856498604</v>
      </c>
      <c r="AO2147" s="12">
        <v>0</v>
      </c>
      <c r="AP2147" s="12">
        <v>-2160.4496726027892</v>
      </c>
      <c r="AQ2147" s="12">
        <v>5800.013652193571</v>
      </c>
      <c r="AR2147" s="12">
        <v>8903.9300907958768</v>
      </c>
      <c r="AS2147" s="44">
        <v>10434.223040785539</v>
      </c>
      <c r="AT2147" s="45">
        <v>10099.667365084621</v>
      </c>
      <c r="AU2147" s="12">
        <v>0</v>
      </c>
      <c r="AV2147" s="12">
        <v>11302.463357207647</v>
      </c>
      <c r="AW2147" s="12">
        <v>20798.897426967473</v>
      </c>
      <c r="AX2147" s="12">
        <v>19070.959514990926</v>
      </c>
      <c r="AY2147" s="44">
        <v>13579.571642279376</v>
      </c>
      <c r="AZ2147" s="45">
        <v>12381.854257552886</v>
      </c>
      <c r="BA2147" s="12">
        <v>0</v>
      </c>
      <c r="BB2147" s="12">
        <v>5295.0930795256709</v>
      </c>
      <c r="BC2147" s="12">
        <v>8697.5980461089584</v>
      </c>
      <c r="BD2147" s="12">
        <v>10434.525285665883</v>
      </c>
      <c r="BE2147" s="44">
        <v>10116.203879865923</v>
      </c>
      <c r="BF2147" s="45">
        <v>10099.66737508462</v>
      </c>
      <c r="BG2147" s="12">
        <v>0</v>
      </c>
      <c r="BH2147" s="12">
        <v>20689.227619191101</v>
      </c>
      <c r="BI2147" s="12">
        <v>19320.439707935027</v>
      </c>
      <c r="BJ2147" s="12">
        <v>13808.497035367829</v>
      </c>
      <c r="BK2147" s="44">
        <v>12496.833994791314</v>
      </c>
      <c r="BL2147" s="45">
        <v>8389.1558263945026</v>
      </c>
      <c r="BM2147" s="12">
        <v>0</v>
      </c>
      <c r="BN2147" s="12">
        <v>0</v>
      </c>
      <c r="BO2147" s="12">
        <v>78.573649728977358</v>
      </c>
      <c r="BP2147" s="12">
        <v>46.750444655584971</v>
      </c>
      <c r="BQ2147" s="48">
        <v>32.585597058607476</v>
      </c>
      <c r="BR2147" s="49">
        <v>16.368444916008059</v>
      </c>
      <c r="BS2147" s="13">
        <v>0</v>
      </c>
      <c r="BT2147" s="12">
        <v>367.72328925369874</v>
      </c>
      <c r="BV2147" s="14">
        <f>Таблица1[[#This Row],[Lкан_леб,мм]]</f>
        <v>57962.276710746301</v>
      </c>
      <c r="BW2147" s="50">
        <f>Таблица1[[#This Row],[угол обхв4]]+Таблица1[[#This Row],[Lдуг 3,мм]]</f>
        <v>11987.345871328855</v>
      </c>
      <c r="BX2147" s="54">
        <f>Таблица1[[#This Row],[угол обхв5]]+Таблица1[[#This Row],[Y5, мм]]</f>
        <v>58521.795219122694</v>
      </c>
      <c r="BY2147" s="14">
        <f>Таблица1[[#This Row],[угол обхв6]]+Таблица1[[#This Row],[Lдуг 4,мм]]</f>
        <v>15240.318749609371</v>
      </c>
      <c r="BZ2147" s="14">
        <f>Таблица1[[#This Row],[Т1]]+Таблица1[[#This Row],[X6, мм]]</f>
        <v>58854.702487015325</v>
      </c>
      <c r="CA2147" s="14">
        <f>Таблица1[[#This Row],[Т2]]+Таблица1[[#This Row],[Lдуг 5,мм]]</f>
        <v>20720.850931797522</v>
      </c>
      <c r="CB2147" s="14">
        <f>Таблица1[[#This Row],[Т3]]+Таблица1[[#This Row],[Y6, мм]]</f>
        <v>59086.742677634888</v>
      </c>
      <c r="CC2147" s="14">
        <f>Таблица1[[#This Row],[Т4]]+Таблица1[[#This Row],[Lдуг 6,мм]]</f>
        <v>21849.326452134581</v>
      </c>
      <c r="CD2147" s="14">
        <f>Таблица1[[#This Row],[Т5]]+Таблица1[[#This Row],[Lдуг 1,мм]]</f>
        <v>59203.30144657888</v>
      </c>
      <c r="CE2147" s="14">
        <f>Таблица1[[#This Row],[Т6]]+Таблица1[[#This Row],[Lпрям1, мм]]</f>
        <v>25842.024883292965</v>
      </c>
      <c r="CF2147" s="15">
        <f>Таблица1[[#This Row],[Т7]]+Таблица1[[#This Row],[Lдуг 2,мм]]</f>
        <v>59203.30144657888</v>
      </c>
      <c r="CG2147" s="14">
        <f>Таблица1[[#This Row],[Т8]]+Таблица1[[#This Row],[Lпрям2, мм]]</f>
        <v>25842.024883292965</v>
      </c>
      <c r="CH2147" s="14">
        <f>Таблица1[[#This Row],[Т9]]-Таблица1[[#This Row],[Т9]]</f>
        <v>0</v>
      </c>
      <c r="CI2147" s="50">
        <f>Таблица1[[#This Row],[Т9]]-Таблица1[[#This Row],[Т8]]</f>
        <v>33361.276563285915</v>
      </c>
      <c r="CJ2147" s="54">
        <f>Таблица1[[#This Row],[Т9]]-Таблица1[[#This Row],[Т7]]</f>
        <v>0</v>
      </c>
      <c r="CK2147" s="14">
        <f>Таблица1[[#This Row],[Т9]]-Таблица1[[#This Row],[Т6]]</f>
        <v>37353.974994444303</v>
      </c>
      <c r="CL2147" s="14">
        <f>Таблица1[[#This Row],[Т9]]-Таблица1[[#This Row],[Т5]]</f>
        <v>116.55876894399262</v>
      </c>
      <c r="CM2147" s="14">
        <f>Таблица1[[#This Row],[Т9]]-Таблица1[[#This Row],[Т4]]</f>
        <v>38482.450514781362</v>
      </c>
      <c r="CN2147" s="14">
        <f>Таблица1[[#This Row],[Т9]]-Таблица1[[#This Row],[Т3]]</f>
        <v>348.59895956355467</v>
      </c>
      <c r="CO2147" s="14">
        <f>Таблица1[[#This Row],[Т9]]-Таблица1[[#This Row],[Т2]]</f>
        <v>43962.982696969513</v>
      </c>
      <c r="CP2147" s="14">
        <f>Таблица1[[#This Row],[Т9]]-Таблица1[[#This Row],[Т1]]</f>
        <v>681.50622745618602</v>
      </c>
      <c r="CQ2147" s="14">
        <f>Таблица1[[#This Row],[Т9]]-Таблица1[[#This Row],[угол обхв6]]</f>
        <v>47215.955575250024</v>
      </c>
      <c r="CR2147" s="14">
        <f>Таблица1[[#This Row],[Т9]]-Таблица1[[#This Row],[угол обхв5]]</f>
        <v>1241.0247358325796</v>
      </c>
      <c r="CS2147" s="14">
        <f>Таблица1[[#This Row],[Т9]]-Таблица1[[#This Row],[угол обхв4]]</f>
        <v>59203.30144657888</v>
      </c>
      <c r="CT2147" s="14">
        <f>Таблица1[[#This Row],[Lкан_прям, мм]]+Таблица1[[#This Row],[Lкан_дуг, мм]]+Таблица1[[#This Row],[Lкан_леб,мм]]</f>
        <v>85045.326329871838</v>
      </c>
      <c r="CU2147" s="16">
        <f>Таблица1[[#This Row],[Lкан_леб,мм]]</f>
        <v>57962.276710746301</v>
      </c>
      <c r="CV2147" s="14">
        <f>2534431-(Таблица1[[#This Row],[Т23]]+Таблица1[[#This Row],[угол обхв3]])</f>
        <v>2449017.9503808743</v>
      </c>
      <c r="CW2147" s="50">
        <f>SUM(X2147:AC2147,AD2147:AI2147)-Таблица1[[#This Row],[lподв_min, мм]]</f>
        <v>23090.351186945292</v>
      </c>
      <c r="CX2147" s="17">
        <f>CW2586-Таблица1[[#This Row],[Суммарная длина каната]]</f>
        <v>-2426717.5725824325</v>
      </c>
    </row>
    <row r="2148" spans="1:102" x14ac:dyDescent="0.25">
      <c r="A2148" s="21">
        <v>2147</v>
      </c>
      <c r="B2148" s="10">
        <v>55.483469387755086</v>
      </c>
      <c r="C2148" s="10">
        <v>61.357142857142854</v>
      </c>
      <c r="D2148" s="11">
        <v>10839.171294268486</v>
      </c>
      <c r="E2148" s="11">
        <v>12584.594560506979</v>
      </c>
      <c r="F2148" s="11">
        <v>9951.2693317144385</v>
      </c>
      <c r="G2148" s="11">
        <v>12434.530891044078</v>
      </c>
      <c r="H2148" s="11">
        <v>10431.170804268488</v>
      </c>
      <c r="I2148" s="11">
        <v>8531.8743729152247</v>
      </c>
      <c r="J2148" s="11">
        <v>4052.7201875917544</v>
      </c>
      <c r="K2148" s="11">
        <v>25880.251269803892</v>
      </c>
      <c r="L2148" s="11">
        <v>1202.7983493216477</v>
      </c>
      <c r="M2148" s="11">
        <v>57962.276710746301</v>
      </c>
      <c r="N2148" s="11">
        <v>5614.5799667814481</v>
      </c>
      <c r="O2148" s="11">
        <v>20435.471577151478</v>
      </c>
      <c r="P2148" s="43">
        <v>8537.9498238765973</v>
      </c>
      <c r="Q2148" s="11">
        <v>19059.093440281951</v>
      </c>
      <c r="R2148" s="11">
        <v>10313.30132324962</v>
      </c>
      <c r="S2148" s="11">
        <v>13874.080416800338</v>
      </c>
      <c r="T2148" s="11">
        <v>10839.171294268486</v>
      </c>
      <c r="U2148" s="11">
        <v>12584.594560506979</v>
      </c>
      <c r="V2148" s="11">
        <v>9981.4453962101925</v>
      </c>
      <c r="W2148" s="11">
        <v>12297.379860674095</v>
      </c>
      <c r="X2148" s="12">
        <v>0</v>
      </c>
      <c r="Y2148" s="12">
        <v>546.55515384392243</v>
      </c>
      <c r="Z2148" s="12">
        <v>326.75742917720623</v>
      </c>
      <c r="AA2148" s="44">
        <v>232.04019061955844</v>
      </c>
      <c r="AB2148" s="45">
        <v>97.445575680960616</v>
      </c>
      <c r="AC2148" s="12">
        <v>0</v>
      </c>
      <c r="AD2148" s="12">
        <v>11987.345871328855</v>
      </c>
      <c r="AE2148" s="12">
        <v>3231.1775093648057</v>
      </c>
      <c r="AF2148" s="12">
        <v>5480.5321821881489</v>
      </c>
      <c r="AG2148" s="44">
        <v>1128.4755203370628</v>
      </c>
      <c r="AH2148" s="45">
        <v>4052.720186585022</v>
      </c>
      <c r="AI2148" s="12">
        <v>0</v>
      </c>
      <c r="AJ2148" s="12">
        <v>-51.541246670663142</v>
      </c>
      <c r="AK2148" s="12">
        <v>25.211948393994135</v>
      </c>
      <c r="AL2148" s="12">
        <v>71.09876608124614</v>
      </c>
      <c r="AM2148" s="44">
        <v>103.68436313985353</v>
      </c>
      <c r="AN2148" s="45">
        <v>89.99999985862388</v>
      </c>
      <c r="AO2148" s="12">
        <v>0</v>
      </c>
      <c r="AP2148" s="12">
        <v>-2160.4496726027892</v>
      </c>
      <c r="AQ2148" s="12">
        <v>5788.3749001192818</v>
      </c>
      <c r="AR2148" s="12">
        <v>8923.9498040347062</v>
      </c>
      <c r="AS2148" s="44">
        <v>10709.719721183179</v>
      </c>
      <c r="AT2148" s="45">
        <v>10431.171294268488</v>
      </c>
      <c r="AU2148" s="12">
        <v>0</v>
      </c>
      <c r="AV2148" s="12">
        <v>11302.463357207647</v>
      </c>
      <c r="AW2148" s="12">
        <v>20804.604779594847</v>
      </c>
      <c r="AX2148" s="12">
        <v>19191.260059811771</v>
      </c>
      <c r="AY2148" s="44">
        <v>13777.558638015493</v>
      </c>
      <c r="AZ2148" s="45">
        <v>12584.594559500249</v>
      </c>
      <c r="BA2148" s="12">
        <v>0</v>
      </c>
      <c r="BB2148" s="12">
        <v>5295.0930795256709</v>
      </c>
      <c r="BC2148" s="12">
        <v>8711.744757214432</v>
      </c>
      <c r="BD2148" s="12">
        <v>10699.301303407727</v>
      </c>
      <c r="BE2148" s="44">
        <v>10442.752896334929</v>
      </c>
      <c r="BF2148" s="45">
        <v>10431.171304268488</v>
      </c>
      <c r="BG2148" s="12">
        <v>0</v>
      </c>
      <c r="BH2148" s="12">
        <v>20689.227619191101</v>
      </c>
      <c r="BI2148" s="12">
        <v>19428.22664272532</v>
      </c>
      <c r="BJ2148" s="12">
        <v>14006.247036330156</v>
      </c>
      <c r="BK2148" s="44">
        <v>12681.116339291822</v>
      </c>
      <c r="BL2148" s="45">
        <v>8531.8743729152266</v>
      </c>
      <c r="BM2148" s="12">
        <v>0</v>
      </c>
      <c r="BN2148" s="12">
        <v>0</v>
      </c>
      <c r="BO2148" s="12">
        <v>76.753195064657277</v>
      </c>
      <c r="BP2148" s="12">
        <v>45.886817687252005</v>
      </c>
      <c r="BQ2148" s="48">
        <v>32.585597058607384</v>
      </c>
      <c r="BR2148" s="49">
        <v>13.684363281229645</v>
      </c>
      <c r="BS2148" s="13">
        <v>0</v>
      </c>
      <c r="BT2148" s="12">
        <v>367.72328925369874</v>
      </c>
      <c r="BV2148" s="14">
        <f>Таблица1[[#This Row],[Lкан_леб,мм]]</f>
        <v>57962.276710746301</v>
      </c>
      <c r="BW2148" s="50">
        <f>Таблица1[[#This Row],[угол обхв4]]+Таблица1[[#This Row],[Lдуг 3,мм]]</f>
        <v>11987.345871328855</v>
      </c>
      <c r="BX2148" s="54">
        <f>Таблица1[[#This Row],[угол обхв5]]+Таблица1[[#This Row],[Y5, мм]]</f>
        <v>58508.831864590225</v>
      </c>
      <c r="BY2148" s="14">
        <f>Таблица1[[#This Row],[угол обхв6]]+Таблица1[[#This Row],[Lдуг 4,мм]]</f>
        <v>15218.523380693659</v>
      </c>
      <c r="BZ2148" s="14">
        <f>Таблица1[[#This Row],[Т1]]+Таблица1[[#This Row],[X6, мм]]</f>
        <v>58835.589293767429</v>
      </c>
      <c r="CA2148" s="14">
        <f>Таблица1[[#This Row],[Т2]]+Таблица1[[#This Row],[Lдуг 5,мм]]</f>
        <v>20699.055562881807</v>
      </c>
      <c r="CB2148" s="14">
        <f>Таблица1[[#This Row],[Т3]]+Таблица1[[#This Row],[Y6, мм]]</f>
        <v>59067.629484386991</v>
      </c>
      <c r="CC2148" s="14">
        <f>Таблица1[[#This Row],[Т4]]+Таблица1[[#This Row],[Lдуг 6,мм]]</f>
        <v>21827.53108321887</v>
      </c>
      <c r="CD2148" s="14">
        <f>Таблица1[[#This Row],[Т5]]+Таблица1[[#This Row],[Lдуг 1,мм]]</f>
        <v>59165.075060067953</v>
      </c>
      <c r="CE2148" s="14">
        <f>Таблица1[[#This Row],[Т6]]+Таблица1[[#This Row],[Lпрям1, мм]]</f>
        <v>25880.251269803892</v>
      </c>
      <c r="CF2148" s="15">
        <f>Таблица1[[#This Row],[Т7]]+Таблица1[[#This Row],[Lдуг 2,мм]]</f>
        <v>59165.075060067953</v>
      </c>
      <c r="CG2148" s="14">
        <f>Таблица1[[#This Row],[Т8]]+Таблица1[[#This Row],[Lпрям2, мм]]</f>
        <v>25880.251269803892</v>
      </c>
      <c r="CH2148" s="14">
        <f>Таблица1[[#This Row],[Т9]]-Таблица1[[#This Row],[Т9]]</f>
        <v>0</v>
      </c>
      <c r="CI2148" s="50">
        <f>Таблица1[[#This Row],[Т9]]-Таблица1[[#This Row],[Т8]]</f>
        <v>33284.823790264061</v>
      </c>
      <c r="CJ2148" s="54">
        <f>Таблица1[[#This Row],[Т9]]-Таблица1[[#This Row],[Т7]]</f>
        <v>0</v>
      </c>
      <c r="CK2148" s="14">
        <f>Таблица1[[#This Row],[Т9]]-Таблица1[[#This Row],[Т6]]</f>
        <v>37337.543976849083</v>
      </c>
      <c r="CL2148" s="14">
        <f>Таблица1[[#This Row],[Т9]]-Таблица1[[#This Row],[Т5]]</f>
        <v>97.445575680962065</v>
      </c>
      <c r="CM2148" s="14">
        <f>Таблица1[[#This Row],[Т9]]-Таблица1[[#This Row],[Т4]]</f>
        <v>38466.019497186149</v>
      </c>
      <c r="CN2148" s="14">
        <f>Таблица1[[#This Row],[Т9]]-Таблица1[[#This Row],[Т3]]</f>
        <v>329.48576630052412</v>
      </c>
      <c r="CO2148" s="14">
        <f>Таблица1[[#This Row],[Т9]]-Таблица1[[#This Row],[Т2]]</f>
        <v>43946.551679374294</v>
      </c>
      <c r="CP2148" s="14">
        <f>Таблица1[[#This Row],[Т9]]-Таблица1[[#This Row],[Т1]]</f>
        <v>656.24319547772757</v>
      </c>
      <c r="CQ2148" s="14">
        <f>Таблица1[[#This Row],[Т9]]-Таблица1[[#This Row],[угол обхв6]]</f>
        <v>47177.729188739097</v>
      </c>
      <c r="CR2148" s="14">
        <f>Таблица1[[#This Row],[Т9]]-Таблица1[[#This Row],[угол обхв5]]</f>
        <v>1202.7983493216525</v>
      </c>
      <c r="CS2148" s="14">
        <f>Таблица1[[#This Row],[Т9]]-Таблица1[[#This Row],[угол обхв4]]</f>
        <v>59165.075060067953</v>
      </c>
      <c r="CT2148" s="14">
        <f>Таблица1[[#This Row],[Lкан_прям, мм]]+Таблица1[[#This Row],[Lкан_дуг, мм]]+Таблица1[[#This Row],[Lкан_леб,мм]]</f>
        <v>85045.326329871838</v>
      </c>
      <c r="CU2148" s="16">
        <f>Таблица1[[#This Row],[Lкан_леб,мм]]</f>
        <v>57962.276710746301</v>
      </c>
      <c r="CV2148" s="14">
        <f>2534431-(Таблица1[[#This Row],[Т23]]+Таблица1[[#This Row],[угол обхв3]])</f>
        <v>2449017.9503808743</v>
      </c>
      <c r="CW2148" s="50">
        <f>SUM(X2148:AC2148,AD2148:AI2148)-Таблица1[[#This Row],[lподв_min, мм]]</f>
        <v>23030.329431533784</v>
      </c>
      <c r="CX2148" s="17">
        <f>CW2587-Таблица1[[#This Row],[Суммарная длина каната]]</f>
        <v>-2426766.0443987423</v>
      </c>
    </row>
    <row r="2149" spans="1:102" x14ac:dyDescent="0.25">
      <c r="A2149" s="21">
        <v>2148</v>
      </c>
      <c r="B2149" s="10">
        <v>55.483469387755086</v>
      </c>
      <c r="C2149" s="10">
        <v>64.041224489795923</v>
      </c>
      <c r="D2149" s="11">
        <v>11160.817427128708</v>
      </c>
      <c r="E2149" s="11">
        <v>12802.636414993633</v>
      </c>
      <c r="F2149" s="11">
        <v>10280.916881581259</v>
      </c>
      <c r="G2149" s="11">
        <v>12611.157878480264</v>
      </c>
      <c r="H2149" s="11">
        <v>10752.816937128709</v>
      </c>
      <c r="I2149" s="11">
        <v>8688.3501991387966</v>
      </c>
      <c r="J2149" s="11">
        <v>4114.286215854836</v>
      </c>
      <c r="K2149" s="11">
        <v>25918.47765631475</v>
      </c>
      <c r="L2149" s="11">
        <v>1164.5719628107884</v>
      </c>
      <c r="M2149" s="11">
        <v>57962.276710746301</v>
      </c>
      <c r="N2149" s="11">
        <v>5614.5799667814481</v>
      </c>
      <c r="O2149" s="11">
        <v>20435.471577151478</v>
      </c>
      <c r="P2149" s="43">
        <v>8558.9267208949204</v>
      </c>
      <c r="Q2149" s="11">
        <v>19162.268539009474</v>
      </c>
      <c r="R2149" s="11">
        <v>10575.139133364923</v>
      </c>
      <c r="S2149" s="11">
        <v>14066.081679424957</v>
      </c>
      <c r="T2149" s="11">
        <v>11160.817427128708</v>
      </c>
      <c r="U2149" s="11">
        <v>12802.636414993633</v>
      </c>
      <c r="V2149" s="11">
        <v>10317.482476555739</v>
      </c>
      <c r="W2149" s="11">
        <v>12475.570426021852</v>
      </c>
      <c r="X2149" s="12">
        <v>0</v>
      </c>
      <c r="Y2149" s="12">
        <v>533.54386431275418</v>
      </c>
      <c r="Z2149" s="12">
        <v>320.65552546047712</v>
      </c>
      <c r="AA2149" s="44">
        <v>232.0401906195585</v>
      </c>
      <c r="AB2149" s="45">
        <v>78.332382417998772</v>
      </c>
      <c r="AC2149" s="12">
        <v>0</v>
      </c>
      <c r="AD2149" s="12">
        <v>11987.345871328855</v>
      </c>
      <c r="AE2149" s="12">
        <v>3207.8378675975137</v>
      </c>
      <c r="AF2149" s="12">
        <v>5480.5321821881516</v>
      </c>
      <c r="AG2149" s="44">
        <v>1128.4755203370612</v>
      </c>
      <c r="AH2149" s="45">
        <v>4114.2862148631666</v>
      </c>
      <c r="AI2149" s="12">
        <v>0</v>
      </c>
      <c r="AJ2149" s="12">
        <v>-51.541246670663142</v>
      </c>
      <c r="AK2149" s="12">
        <v>23.384762177918919</v>
      </c>
      <c r="AL2149" s="12">
        <v>68.414684448593064</v>
      </c>
      <c r="AM2149" s="44">
        <v>101.00028150720047</v>
      </c>
      <c r="AN2149" s="45">
        <v>89.999999860739422</v>
      </c>
      <c r="AO2149" s="12">
        <v>0</v>
      </c>
      <c r="AP2149" s="12">
        <v>-2160.4496726027892</v>
      </c>
      <c r="AQ2149" s="12">
        <v>5776.5167170172035</v>
      </c>
      <c r="AR2149" s="12">
        <v>8938.3140084047118</v>
      </c>
      <c r="AS2149" s="44">
        <v>10975.642641711629</v>
      </c>
      <c r="AT2149" s="45">
        <v>10752.81742712871</v>
      </c>
      <c r="AU2149" s="12">
        <v>0</v>
      </c>
      <c r="AV2149" s="12">
        <v>11302.463357207647</v>
      </c>
      <c r="AW2149" s="12">
        <v>20809.958544779303</v>
      </c>
      <c r="AX2149" s="12">
        <v>19312.366127517627</v>
      </c>
      <c r="AY2149" s="44">
        <v>13988.229641545529</v>
      </c>
      <c r="AZ2149" s="45">
        <v>12802.636414001965</v>
      </c>
      <c r="BA2149" s="12">
        <v>0</v>
      </c>
      <c r="BB2149" s="12">
        <v>5295.0930795256709</v>
      </c>
      <c r="BC2149" s="12">
        <v>8720.863471130675</v>
      </c>
      <c r="BD2149" s="12">
        <v>10954.526420874714</v>
      </c>
      <c r="BE2149" s="44">
        <v>10760.313918782003</v>
      </c>
      <c r="BF2149" s="45">
        <v>10752.81743712871</v>
      </c>
      <c r="BG2149" s="12">
        <v>0</v>
      </c>
      <c r="BH2149" s="12">
        <v>20689.227619191101</v>
      </c>
      <c r="BI2149" s="12">
        <v>19536.755506637299</v>
      </c>
      <c r="BJ2149" s="12">
        <v>14216.179267933108</v>
      </c>
      <c r="BK2149" s="44">
        <v>12880.48845287306</v>
      </c>
      <c r="BL2149" s="45">
        <v>8688.3501991387984</v>
      </c>
      <c r="BM2149" s="12">
        <v>0</v>
      </c>
      <c r="BN2149" s="12">
        <v>0</v>
      </c>
      <c r="BO2149" s="12">
        <v>74.926008848582057</v>
      </c>
      <c r="BP2149" s="12">
        <v>45.029922270674149</v>
      </c>
      <c r="BQ2149" s="48">
        <v>32.585597058607398</v>
      </c>
      <c r="BR2149" s="49">
        <v>11.00028164646104</v>
      </c>
      <c r="BS2149" s="13">
        <v>0</v>
      </c>
      <c r="BT2149" s="12">
        <v>367.72328925369874</v>
      </c>
      <c r="BV2149" s="14">
        <f>Таблица1[[#This Row],[Lкан_леб,мм]]</f>
        <v>57962.276710746301</v>
      </c>
      <c r="BW2149" s="50">
        <f>Таблица1[[#This Row],[угол обхв4]]+Таблица1[[#This Row],[Lдуг 3,мм]]</f>
        <v>11987.345871328855</v>
      </c>
      <c r="BX2149" s="54">
        <f>Таблица1[[#This Row],[угол обхв5]]+Таблица1[[#This Row],[Y5, мм]]</f>
        <v>58495.820575059057</v>
      </c>
      <c r="BY2149" s="14">
        <f>Таблица1[[#This Row],[угол обхв6]]+Таблица1[[#This Row],[Lдуг 4,мм]]</f>
        <v>15195.183738926367</v>
      </c>
      <c r="BZ2149" s="14">
        <f>Таблица1[[#This Row],[Т1]]+Таблица1[[#This Row],[X6, мм]]</f>
        <v>58816.476100519532</v>
      </c>
      <c r="CA2149" s="14">
        <f>Таблица1[[#This Row],[Т2]]+Таблица1[[#This Row],[Lдуг 5,мм]]</f>
        <v>20675.715921114519</v>
      </c>
      <c r="CB2149" s="14">
        <f>Таблица1[[#This Row],[Т3]]+Таблица1[[#This Row],[Y6, мм]]</f>
        <v>59048.516291139094</v>
      </c>
      <c r="CC2149" s="14">
        <f>Таблица1[[#This Row],[Т4]]+Таблица1[[#This Row],[Lдуг 6,мм]]</f>
        <v>21804.191441451581</v>
      </c>
      <c r="CD2149" s="14">
        <f>Таблица1[[#This Row],[Т5]]+Таблица1[[#This Row],[Lдуг 1,мм]]</f>
        <v>59126.848673557091</v>
      </c>
      <c r="CE2149" s="14">
        <f>Таблица1[[#This Row],[Т6]]+Таблица1[[#This Row],[Lпрям1, мм]]</f>
        <v>25918.477656314746</v>
      </c>
      <c r="CF2149" s="15">
        <f>Таблица1[[#This Row],[Т7]]+Таблица1[[#This Row],[Lдуг 2,мм]]</f>
        <v>59126.848673557091</v>
      </c>
      <c r="CG2149" s="14">
        <f>Таблица1[[#This Row],[Т8]]+Таблица1[[#This Row],[Lпрям2, мм]]</f>
        <v>25918.477656314746</v>
      </c>
      <c r="CH2149" s="14">
        <f>Таблица1[[#This Row],[Т9]]-Таблица1[[#This Row],[Т9]]</f>
        <v>0</v>
      </c>
      <c r="CI2149" s="50">
        <f>Таблица1[[#This Row],[Т9]]-Таблица1[[#This Row],[Т8]]</f>
        <v>33208.371017242345</v>
      </c>
      <c r="CJ2149" s="54">
        <f>Таблица1[[#This Row],[Т9]]-Таблица1[[#This Row],[Т7]]</f>
        <v>0</v>
      </c>
      <c r="CK2149" s="14">
        <f>Таблица1[[#This Row],[Т9]]-Таблица1[[#This Row],[Т6]]</f>
        <v>37322.657232105514</v>
      </c>
      <c r="CL2149" s="14">
        <f>Таблица1[[#This Row],[Т9]]-Таблица1[[#This Row],[Т5]]</f>
        <v>78.332382417996996</v>
      </c>
      <c r="CM2149" s="14">
        <f>Таблица1[[#This Row],[Т9]]-Таблица1[[#This Row],[Т4]]</f>
        <v>38451.132752442572</v>
      </c>
      <c r="CN2149" s="14">
        <f>Таблица1[[#This Row],[Т9]]-Таблица1[[#This Row],[Т3]]</f>
        <v>310.37257303755905</v>
      </c>
      <c r="CO2149" s="14">
        <f>Таблица1[[#This Row],[Т9]]-Таблица1[[#This Row],[Т2]]</f>
        <v>43931.664934630724</v>
      </c>
      <c r="CP2149" s="14">
        <f>Таблица1[[#This Row],[Т9]]-Таблица1[[#This Row],[Т1]]</f>
        <v>631.02809849803452</v>
      </c>
      <c r="CQ2149" s="14">
        <f>Таблица1[[#This Row],[Т9]]-Таблица1[[#This Row],[угол обхв6]]</f>
        <v>47139.502802228235</v>
      </c>
      <c r="CR2149" s="14">
        <f>Таблица1[[#This Row],[Т9]]-Таблица1[[#This Row],[угол обхв5]]</f>
        <v>1164.5719628107909</v>
      </c>
      <c r="CS2149" s="14">
        <f>Таблица1[[#This Row],[Т9]]-Таблица1[[#This Row],[угол обхв4]]</f>
        <v>59126.848673557091</v>
      </c>
      <c r="CT2149" s="14">
        <f>Таблица1[[#This Row],[Lкан_прям, мм]]+Таблица1[[#This Row],[Lкан_дуг, мм]]+Таблица1[[#This Row],[Lкан_леб,мм]]</f>
        <v>85045.326329871838</v>
      </c>
      <c r="CU2149" s="16">
        <f>Таблица1[[#This Row],[Lкан_леб,мм]]</f>
        <v>57962.276710746301</v>
      </c>
      <c r="CV2149" s="14">
        <f>2534431-(Таблица1[[#This Row],[Т23]]+Таблица1[[#This Row],[угол обхв3]])</f>
        <v>2449017.9503808743</v>
      </c>
      <c r="CW2149" s="50">
        <f>SUM(X2149:AC2149,AD2149:AI2149)-Таблица1[[#This Row],[lподв_min, мм]]</f>
        <v>22968.763403270699</v>
      </c>
      <c r="CX2149" s="17">
        <f>CW2588-Таблица1[[#This Row],[Суммарная длина каната]]</f>
        <v>-2426815.3420397737</v>
      </c>
    </row>
    <row r="2150" spans="1:102" x14ac:dyDescent="0.25">
      <c r="A2150" s="21">
        <v>2149</v>
      </c>
      <c r="B2150" s="10">
        <v>55.483469387755086</v>
      </c>
      <c r="C2150" s="10">
        <v>66.725306122448984</v>
      </c>
      <c r="D2150" s="11">
        <v>11471.900023093809</v>
      </c>
      <c r="E2150" s="11">
        <v>13035.501405019022</v>
      </c>
      <c r="F2150" s="11">
        <v>10601.931530274675</v>
      </c>
      <c r="G2150" s="11">
        <v>12803.028134508188</v>
      </c>
      <c r="H2150" s="11">
        <v>11063.899533093811</v>
      </c>
      <c r="I2150" s="11">
        <v>8858.122715779351</v>
      </c>
      <c r="J2150" s="11">
        <v>4177.3786892396702</v>
      </c>
      <c r="K2150" s="11">
        <v>25956.704042825524</v>
      </c>
      <c r="L2150" s="11">
        <v>1126.3455763000165</v>
      </c>
      <c r="M2150" s="11">
        <v>57962.276710746301</v>
      </c>
      <c r="N2150" s="11">
        <v>5614.5799667814481</v>
      </c>
      <c r="O2150" s="11">
        <v>20435.471577151478</v>
      </c>
      <c r="P2150" s="43">
        <v>8575.0490252469663</v>
      </c>
      <c r="Q2150" s="11">
        <v>19266.312772431276</v>
      </c>
      <c r="R2150" s="11">
        <v>10827.698473904469</v>
      </c>
      <c r="S2150" s="11">
        <v>14270.13388637615</v>
      </c>
      <c r="T2150" s="11">
        <v>11471.900023093809</v>
      </c>
      <c r="U2150" s="11">
        <v>13035.501405019022</v>
      </c>
      <c r="V2150" s="11">
        <v>10644.806425247061</v>
      </c>
      <c r="W2150" s="11">
        <v>12669.301759469054</v>
      </c>
      <c r="X2150" s="12">
        <v>0</v>
      </c>
      <c r="Y2150" s="12">
        <v>520.48025258982227</v>
      </c>
      <c r="Z2150" s="12">
        <v>314.60594393551219</v>
      </c>
      <c r="AA2150" s="44">
        <v>232.04019061955825</v>
      </c>
      <c r="AB2150" s="45">
        <v>59.21918915512402</v>
      </c>
      <c r="AC2150" s="12">
        <v>0</v>
      </c>
      <c r="AD2150" s="12">
        <v>11987.345871328855</v>
      </c>
      <c r="AE2150" s="12">
        <v>3182.9717807084753</v>
      </c>
      <c r="AF2150" s="12">
        <v>5480.5321821881498</v>
      </c>
      <c r="AG2150" s="44">
        <v>1128.4755203370619</v>
      </c>
      <c r="AH2150" s="45">
        <v>4177.3786882629802</v>
      </c>
      <c r="AI2150" s="12">
        <v>0</v>
      </c>
      <c r="AJ2150" s="12">
        <v>-51.541246670663142</v>
      </c>
      <c r="AK2150" s="12">
        <v>21.550228312914921</v>
      </c>
      <c r="AL2150" s="12">
        <v>65.730602815940031</v>
      </c>
      <c r="AM2150" s="44">
        <v>98.31619987454738</v>
      </c>
      <c r="AN2150" s="45">
        <v>89.999999862842728</v>
      </c>
      <c r="AO2150" s="12">
        <v>0</v>
      </c>
      <c r="AP2150" s="12">
        <v>-2160.4496726027892</v>
      </c>
      <c r="AQ2150" s="12">
        <v>5764.4451949989807</v>
      </c>
      <c r="AR2150" s="12">
        <v>8946.9911866552084</v>
      </c>
      <c r="AS2150" s="44">
        <v>11231.40832700859</v>
      </c>
      <c r="AT2150" s="45">
        <v>11063.900023093809</v>
      </c>
      <c r="AU2150" s="12">
        <v>0</v>
      </c>
      <c r="AV2150" s="12">
        <v>11302.463357207647</v>
      </c>
      <c r="AW2150" s="12">
        <v>20814.950711454414</v>
      </c>
      <c r="AX2150" s="12">
        <v>19434.011992963053</v>
      </c>
      <c r="AY2150" s="44">
        <v>14211.122408622674</v>
      </c>
      <c r="AZ2150" s="45">
        <v>13035.501404042334</v>
      </c>
      <c r="BA2150" s="12">
        <v>0</v>
      </c>
      <c r="BB2150" s="12">
        <v>5295.0930795256709</v>
      </c>
      <c r="BC2150" s="12">
        <v>8724.9142534644998</v>
      </c>
      <c r="BD2150" s="12">
        <v>11199.640635312711</v>
      </c>
      <c r="BE2150" s="44">
        <v>11068.190169989688</v>
      </c>
      <c r="BF2150" s="45">
        <v>11063.900033093811</v>
      </c>
      <c r="BG2150" s="12">
        <v>0</v>
      </c>
      <c r="BH2150" s="12">
        <v>20689.227619191101</v>
      </c>
      <c r="BI2150" s="12">
        <v>19645.791906734212</v>
      </c>
      <c r="BJ2150" s="12">
        <v>14437.833106907925</v>
      </c>
      <c r="BK2150" s="44">
        <v>13094.512882772498</v>
      </c>
      <c r="BL2150" s="45">
        <v>8858.1227157793528</v>
      </c>
      <c r="BM2150" s="12">
        <v>0</v>
      </c>
      <c r="BN2150" s="12">
        <v>0</v>
      </c>
      <c r="BO2150" s="12">
        <v>73.091474983578067</v>
      </c>
      <c r="BP2150" s="12">
        <v>44.180374503025106</v>
      </c>
      <c r="BQ2150" s="48">
        <v>32.585597058607355</v>
      </c>
      <c r="BR2150" s="49">
        <v>8.3162000117046606</v>
      </c>
      <c r="BS2150" s="13">
        <v>0</v>
      </c>
      <c r="BT2150" s="12">
        <v>367.72328925369874</v>
      </c>
      <c r="BV2150" s="14">
        <f>Таблица1[[#This Row],[Lкан_леб,мм]]</f>
        <v>57962.276710746301</v>
      </c>
      <c r="BW2150" s="50">
        <f>Таблица1[[#This Row],[угол обхв4]]+Таблица1[[#This Row],[Lдуг 3,мм]]</f>
        <v>11987.345871328855</v>
      </c>
      <c r="BX2150" s="54">
        <f>Таблица1[[#This Row],[угол обхв5]]+Таблица1[[#This Row],[Y5, мм]]</f>
        <v>58482.75696333612</v>
      </c>
      <c r="BY2150" s="14">
        <f>Таблица1[[#This Row],[угол обхв6]]+Таблица1[[#This Row],[Lдуг 4,мм]]</f>
        <v>15170.317652037331</v>
      </c>
      <c r="BZ2150" s="14">
        <f>Таблица1[[#This Row],[Т1]]+Таблица1[[#This Row],[X6, мм]]</f>
        <v>58797.362907271629</v>
      </c>
      <c r="CA2150" s="14">
        <f>Таблица1[[#This Row],[Т2]]+Таблица1[[#This Row],[Lдуг 5,мм]]</f>
        <v>20650.849834225482</v>
      </c>
      <c r="CB2150" s="14">
        <f>Таблица1[[#This Row],[Т3]]+Таблица1[[#This Row],[Y6, мм]]</f>
        <v>59029.403097891183</v>
      </c>
      <c r="CC2150" s="14">
        <f>Таблица1[[#This Row],[Т4]]+Таблица1[[#This Row],[Lдуг 6,мм]]</f>
        <v>21779.325354562545</v>
      </c>
      <c r="CD2150" s="14">
        <f>Таблица1[[#This Row],[Т5]]+Таблица1[[#This Row],[Lдуг 1,мм]]</f>
        <v>59088.62228704631</v>
      </c>
      <c r="CE2150" s="14">
        <f>Таблица1[[#This Row],[Т6]]+Таблица1[[#This Row],[Lпрям1, мм]]</f>
        <v>25956.704042825524</v>
      </c>
      <c r="CF2150" s="15">
        <f>Таблица1[[#This Row],[Т7]]+Таблица1[[#This Row],[Lдуг 2,мм]]</f>
        <v>59088.62228704631</v>
      </c>
      <c r="CG2150" s="14">
        <f>Таблица1[[#This Row],[Т8]]+Таблица1[[#This Row],[Lпрям2, мм]]</f>
        <v>25956.704042825524</v>
      </c>
      <c r="CH2150" s="14">
        <f>Таблица1[[#This Row],[Т9]]-Таблица1[[#This Row],[Т9]]</f>
        <v>0</v>
      </c>
      <c r="CI2150" s="50">
        <f>Таблица1[[#This Row],[Т9]]-Таблица1[[#This Row],[Т8]]</f>
        <v>33131.918244220782</v>
      </c>
      <c r="CJ2150" s="54">
        <f>Таблица1[[#This Row],[Т9]]-Таблица1[[#This Row],[Т7]]</f>
        <v>0</v>
      </c>
      <c r="CK2150" s="14">
        <f>Таблица1[[#This Row],[Т9]]-Таблица1[[#This Row],[Т6]]</f>
        <v>37309.296932483761</v>
      </c>
      <c r="CL2150" s="14">
        <f>Таблица1[[#This Row],[Т9]]-Таблица1[[#This Row],[Т5]]</f>
        <v>59.219189155126514</v>
      </c>
      <c r="CM2150" s="14">
        <f>Таблица1[[#This Row],[Т9]]-Таблица1[[#This Row],[Т4]]</f>
        <v>38437.772452820827</v>
      </c>
      <c r="CN2150" s="14">
        <f>Таблица1[[#This Row],[Т9]]-Таблица1[[#This Row],[Т3]]</f>
        <v>291.25937977468129</v>
      </c>
      <c r="CO2150" s="14">
        <f>Таблица1[[#This Row],[Т9]]-Таблица1[[#This Row],[Т2]]</f>
        <v>43918.304635008979</v>
      </c>
      <c r="CP2150" s="14">
        <f>Таблица1[[#This Row],[Т9]]-Таблица1[[#This Row],[Т1]]</f>
        <v>605.86532371018984</v>
      </c>
      <c r="CQ2150" s="14">
        <f>Таблица1[[#This Row],[Т9]]-Таблица1[[#This Row],[угол обхв6]]</f>
        <v>47101.276415717453</v>
      </c>
      <c r="CR2150" s="14">
        <f>Таблица1[[#This Row],[Т9]]-Таблица1[[#This Row],[угол обхв5]]</f>
        <v>1126.3455763000093</v>
      </c>
      <c r="CS2150" s="14">
        <f>Таблица1[[#This Row],[Т9]]-Таблица1[[#This Row],[угол обхв4]]</f>
        <v>59088.62228704631</v>
      </c>
      <c r="CT2150" s="14">
        <f>Таблица1[[#This Row],[Lкан_прям, мм]]+Таблица1[[#This Row],[Lкан_дуг, мм]]+Таблица1[[#This Row],[Lкан_леб,мм]]</f>
        <v>85045.326329871838</v>
      </c>
      <c r="CU2150" s="16">
        <f>Таблица1[[#This Row],[Lкан_леб,мм]]</f>
        <v>57962.276710746301</v>
      </c>
      <c r="CV2150" s="14">
        <f>2534431-(Таблица1[[#This Row],[Т23]]+Таблица1[[#This Row],[угол обхв3]])</f>
        <v>2449017.9503808743</v>
      </c>
      <c r="CW2150" s="50">
        <f>SUM(X2150:AC2150,AD2150:AI2150)-Таблица1[[#This Row],[lподв_min, мм]]</f>
        <v>22905.67092988587</v>
      </c>
      <c r="CX2150" s="17">
        <f>CW2589-Таблица1[[#This Row],[Суммарная длина каната]]</f>
        <v>-2426865.4057571525</v>
      </c>
    </row>
    <row r="2151" spans="1:102" x14ac:dyDescent="0.25">
      <c r="A2151" s="21">
        <v>2150</v>
      </c>
      <c r="B2151" s="10">
        <v>55.483469387755086</v>
      </c>
      <c r="C2151" s="10">
        <v>69.409387755102046</v>
      </c>
      <c r="D2151" s="11">
        <v>10962.699043720573</v>
      </c>
      <c r="E2151" s="11">
        <v>12878.148784983345</v>
      </c>
      <c r="F2151" s="11">
        <v>10913.6089227956</v>
      </c>
      <c r="G2151" s="11">
        <v>13009.720666582612</v>
      </c>
      <c r="H2151" s="11">
        <v>11370.698553720575</v>
      </c>
      <c r="I2151" s="11">
        <v>9040.7607635435161</v>
      </c>
      <c r="J2151" s="11">
        <v>3837.3880214398282</v>
      </c>
      <c r="K2151" s="11">
        <v>25980.634762554735</v>
      </c>
      <c r="L2151" s="11">
        <v>1102.4148565708067</v>
      </c>
      <c r="M2151" s="11">
        <v>57962.276710746301</v>
      </c>
      <c r="N2151" s="11">
        <v>5614.5799667814481</v>
      </c>
      <c r="O2151" s="11">
        <v>20435.471577151478</v>
      </c>
      <c r="P2151" s="43">
        <v>8586.2813621431069</v>
      </c>
      <c r="Q2151" s="11">
        <v>19370.99785166324</v>
      </c>
      <c r="R2151" s="11">
        <v>11070.425191234466</v>
      </c>
      <c r="S2151" s="11">
        <v>14485.78931605421</v>
      </c>
      <c r="T2151" s="11">
        <v>11771.73651960009</v>
      </c>
      <c r="U2151" s="11">
        <v>13282.678589351948</v>
      </c>
      <c r="V2151" s="11">
        <v>10962.699043720573</v>
      </c>
      <c r="W2151" s="11">
        <v>12878.148784983345</v>
      </c>
      <c r="X2151" s="12">
        <v>0</v>
      </c>
      <c r="Y2151" s="12">
        <v>507.35971183214036</v>
      </c>
      <c r="Z2151" s="12">
        <v>308.61329144529674</v>
      </c>
      <c r="AA2151" s="44">
        <v>232.0401906195587</v>
      </c>
      <c r="AB2151" s="45">
        <v>47.253829333786129</v>
      </c>
      <c r="AC2151" s="12">
        <v>7.1478333400247998</v>
      </c>
      <c r="AD2151" s="12">
        <v>11987.345871328855</v>
      </c>
      <c r="AE2151" s="12">
        <v>3156.5984057921014</v>
      </c>
      <c r="AF2151" s="12">
        <v>5480.532182188148</v>
      </c>
      <c r="AG2151" s="44">
        <v>1128.4755203370617</v>
      </c>
      <c r="AH2151" s="45">
        <v>390.29476040551731</v>
      </c>
      <c r="AI2151" s="12">
        <v>3837.3880225030507</v>
      </c>
      <c r="AJ2151" s="12">
        <v>-51.541246670663142</v>
      </c>
      <c r="AK2151" s="12">
        <v>19.707699856188089</v>
      </c>
      <c r="AL2151" s="12">
        <v>63.046521183286949</v>
      </c>
      <c r="AM2151" s="44">
        <v>95.632118241894375</v>
      </c>
      <c r="AN2151" s="45">
        <v>88.996223666753608</v>
      </c>
      <c r="AO2151" s="12">
        <v>89.999999850690671</v>
      </c>
      <c r="AP2151" s="12">
        <v>-2160.4496726027892</v>
      </c>
      <c r="AQ2151" s="12">
        <v>5752.1664520316099</v>
      </c>
      <c r="AR2151" s="12">
        <v>8949.9622997364149</v>
      </c>
      <c r="AS2151" s="44">
        <v>11476.455588231853</v>
      </c>
      <c r="AT2151" s="45">
        <v>11363.799130175958</v>
      </c>
      <c r="AU2151" s="12">
        <v>11370.699043720571</v>
      </c>
      <c r="AV2151" s="12">
        <v>11302.463357207647</v>
      </c>
      <c r="AW2151" s="12">
        <v>20819.5730729524</v>
      </c>
      <c r="AX2151" s="12">
        <v>19555.930746604223</v>
      </c>
      <c r="AY2151" s="44">
        <v>14445.747878590688</v>
      </c>
      <c r="AZ2151" s="45">
        <v>13275.531120581549</v>
      </c>
      <c r="BA2151" s="12">
        <v>12878.14878604657</v>
      </c>
      <c r="BB2151" s="12">
        <v>5295.0930795256709</v>
      </c>
      <c r="BC2151" s="12">
        <v>8723.8678473932687</v>
      </c>
      <c r="BD2151" s="12">
        <v>11434.106128827774</v>
      </c>
      <c r="BE2151" s="44">
        <v>11365.706122602704</v>
      </c>
      <c r="BF2151" s="45">
        <v>11370.636433144706</v>
      </c>
      <c r="BG2151" s="12">
        <v>11370.699053720575</v>
      </c>
      <c r="BH2151" s="12">
        <v>20689.227619191101</v>
      </c>
      <c r="BI2151" s="12">
        <v>19755.099347464162</v>
      </c>
      <c r="BJ2151" s="12">
        <v>14670.722210995194</v>
      </c>
      <c r="BK2151" s="44">
        <v>13322.72002681547</v>
      </c>
      <c r="BL2151" s="45">
        <v>12885.296253753746</v>
      </c>
      <c r="BM2151" s="12">
        <v>9040.7607635435179</v>
      </c>
      <c r="BN2151" s="12">
        <v>0</v>
      </c>
      <c r="BO2151" s="12">
        <v>71.248946526851228</v>
      </c>
      <c r="BP2151" s="12">
        <v>43.338821327098863</v>
      </c>
      <c r="BQ2151" s="48">
        <v>32.585597058607419</v>
      </c>
      <c r="BR2151" s="49">
        <v>6.6358945751407639</v>
      </c>
      <c r="BS2151" s="13">
        <v>1.003776183937058</v>
      </c>
      <c r="BT2151" s="12">
        <v>367.72328925369874</v>
      </c>
      <c r="BV2151" s="14">
        <f>Таблица1[[#This Row],[Lкан_леб,мм]]</f>
        <v>57962.276710746301</v>
      </c>
      <c r="BW2151" s="50">
        <f>Таблица1[[#This Row],[угол обхв4]]+Таблица1[[#This Row],[Lдуг 3,мм]]</f>
        <v>11987.345871328855</v>
      </c>
      <c r="BX2151" s="54">
        <f>Таблица1[[#This Row],[угол обхв5]]+Таблица1[[#This Row],[Y5, мм]]</f>
        <v>58469.636422578442</v>
      </c>
      <c r="BY2151" s="14">
        <f>Таблица1[[#This Row],[угол обхв6]]+Таблица1[[#This Row],[Lдуг 4,мм]]</f>
        <v>15143.944277120956</v>
      </c>
      <c r="BZ2151" s="14">
        <f>Таблица1[[#This Row],[Т1]]+Таблица1[[#This Row],[X6, мм]]</f>
        <v>58778.249714023739</v>
      </c>
      <c r="CA2151" s="14">
        <f>Таблица1[[#This Row],[Т2]]+Таблица1[[#This Row],[Lдуг 5,мм]]</f>
        <v>20624.476459309102</v>
      </c>
      <c r="CB2151" s="14">
        <f>Таблица1[[#This Row],[Т3]]+Таблица1[[#This Row],[Y6, мм]]</f>
        <v>59010.289904643301</v>
      </c>
      <c r="CC2151" s="14">
        <f>Таблица1[[#This Row],[Т4]]+Таблица1[[#This Row],[Lдуг 6,мм]]</f>
        <v>21752.951979646165</v>
      </c>
      <c r="CD2151" s="14">
        <f>Таблица1[[#This Row],[Т5]]+Таблица1[[#This Row],[Lдуг 1,мм]]</f>
        <v>59057.543733977087</v>
      </c>
      <c r="CE2151" s="14">
        <f>Таблица1[[#This Row],[Т6]]+Таблица1[[#This Row],[Lпрям1, мм]]</f>
        <v>22143.246740051683</v>
      </c>
      <c r="CF2151" s="15">
        <f>Таблица1[[#This Row],[Т7]]+Таблица1[[#This Row],[Lдуг 2,мм]]</f>
        <v>59064.69156731711</v>
      </c>
      <c r="CG2151" s="14">
        <f>Таблица1[[#This Row],[Т8]]+Таблица1[[#This Row],[Lпрям2, мм]]</f>
        <v>25980.634762554735</v>
      </c>
      <c r="CH2151" s="14">
        <f>Таблица1[[#This Row],[Т9]]-Таблица1[[#This Row],[Т9]]</f>
        <v>0</v>
      </c>
      <c r="CI2151" s="50">
        <f>Таблица1[[#This Row],[Т9]]-Таблица1[[#This Row],[Т8]]</f>
        <v>36921.444827265426</v>
      </c>
      <c r="CJ2151" s="54">
        <f>Таблица1[[#This Row],[Т9]]-Таблица1[[#This Row],[Т7]]</f>
        <v>7.1478333400227712</v>
      </c>
      <c r="CK2151" s="14">
        <f>Таблица1[[#This Row],[Т9]]-Таблица1[[#This Row],[Т6]]</f>
        <v>37311.739587670949</v>
      </c>
      <c r="CL2151" s="14">
        <f>Таблица1[[#This Row],[Т9]]-Таблица1[[#This Row],[Т5]]</f>
        <v>54.40166267380846</v>
      </c>
      <c r="CM2151" s="14">
        <f>Таблица1[[#This Row],[Т9]]-Таблица1[[#This Row],[Т4]]</f>
        <v>38440.215108008008</v>
      </c>
      <c r="CN2151" s="14">
        <f>Таблица1[[#This Row],[Т9]]-Таблица1[[#This Row],[Т3]]</f>
        <v>286.44185329337051</v>
      </c>
      <c r="CO2151" s="14">
        <f>Таблица1[[#This Row],[Т9]]-Таблица1[[#This Row],[Т2]]</f>
        <v>43920.747290196152</v>
      </c>
      <c r="CP2151" s="14">
        <f>Таблица1[[#This Row],[Т9]]-Таблица1[[#This Row],[Т1]]</f>
        <v>595.05514473866788</v>
      </c>
      <c r="CQ2151" s="14">
        <f>Таблица1[[#This Row],[Т9]]-Таблица1[[#This Row],[угол обхв6]]</f>
        <v>47077.345695988253</v>
      </c>
      <c r="CR2151" s="14">
        <f>Таблица1[[#This Row],[Т9]]-Таблица1[[#This Row],[угол обхв5]]</f>
        <v>1102.4148565708092</v>
      </c>
      <c r="CS2151" s="14">
        <f>Таблица1[[#This Row],[Т9]]-Таблица1[[#This Row],[угол обхв4]]</f>
        <v>59064.69156731711</v>
      </c>
      <c r="CT2151" s="14">
        <f>Таблица1[[#This Row],[Lкан_прям, мм]]+Таблица1[[#This Row],[Lкан_дуг, мм]]+Таблица1[[#This Row],[Lкан_леб,мм]]</f>
        <v>85045.326329871838</v>
      </c>
      <c r="CU2151" s="16">
        <f>Таблица1[[#This Row],[Lкан_леб,мм]]</f>
        <v>57962.276710746301</v>
      </c>
      <c r="CV2151" s="14">
        <f>2534431-(Таблица1[[#This Row],[Т23]]+Таблица1[[#This Row],[угол обхв3]])</f>
        <v>2449017.9503808743</v>
      </c>
      <c r="CW2151" s="50">
        <f>SUM(X2151:AC2151,AD2151:AI2151)-Таблица1[[#This Row],[lподв_min, мм]]</f>
        <v>23245.661597685717</v>
      </c>
      <c r="CX2151" s="17">
        <f>CW2590-Таблица1[[#This Row],[Суммарная длина каната]]</f>
        <v>-2426916.172011727</v>
      </c>
    </row>
    <row r="2152" spans="1:102" x14ac:dyDescent="0.25">
      <c r="A2152" s="21">
        <v>2151</v>
      </c>
      <c r="B2152" s="10">
        <v>55.483469387755086</v>
      </c>
      <c r="C2152" s="10">
        <v>72.093469387755121</v>
      </c>
      <c r="D2152" s="11">
        <v>11270.462827186662</v>
      </c>
      <c r="E2152" s="11">
        <v>13101.653260403298</v>
      </c>
      <c r="F2152" s="11">
        <v>11215.265191506149</v>
      </c>
      <c r="G2152" s="11">
        <v>13230.781959828644</v>
      </c>
      <c r="H2152" s="11">
        <v>11678.462337186664</v>
      </c>
      <c r="I2152" s="11">
        <v>9236.405085877801</v>
      </c>
      <c r="J2152" s="11">
        <v>3865.2481745254972</v>
      </c>
      <c r="K2152" s="11">
        <v>25980.634762547073</v>
      </c>
      <c r="L2152" s="11">
        <v>1102.4148565784697</v>
      </c>
      <c r="M2152" s="11">
        <v>57962.276710746301</v>
      </c>
      <c r="N2152" s="11">
        <v>5614.5799667814481</v>
      </c>
      <c r="O2152" s="11">
        <v>20435.471577151478</v>
      </c>
      <c r="P2152" s="43">
        <v>8592.5990861265727</v>
      </c>
      <c r="Q2152" s="11">
        <v>19476.09408170799</v>
      </c>
      <c r="R2152" s="11">
        <v>11302.786705992996</v>
      </c>
      <c r="S2152" s="11">
        <v>14712.574787622707</v>
      </c>
      <c r="T2152" s="11">
        <v>12059.669029737759</v>
      </c>
      <c r="U2152" s="11">
        <v>13543.625623628512</v>
      </c>
      <c r="V2152" s="11">
        <v>11270.462827186662</v>
      </c>
      <c r="W2152" s="11">
        <v>13101.653260403298</v>
      </c>
      <c r="X2152" s="12">
        <v>0</v>
      </c>
      <c r="Y2152" s="12">
        <v>494.17739207821052</v>
      </c>
      <c r="Z2152" s="12">
        <v>302.6824179513294</v>
      </c>
      <c r="AA2152" s="44">
        <v>232.04019061955887</v>
      </c>
      <c r="AB2152" s="45">
        <v>47.253829333785944</v>
      </c>
      <c r="AC2152" s="12">
        <v>26.261026595585257</v>
      </c>
      <c r="AD2152" s="12">
        <v>11987.345871328855</v>
      </c>
      <c r="AE2152" s="12">
        <v>3128.7382527064374</v>
      </c>
      <c r="AF2152" s="12">
        <v>5480.5321821881498</v>
      </c>
      <c r="AG2152" s="44">
        <v>1128.4755203370598</v>
      </c>
      <c r="AH2152" s="45">
        <v>390.29476040551799</v>
      </c>
      <c r="AI2152" s="12">
        <v>3865.248175581055</v>
      </c>
      <c r="AJ2152" s="12">
        <v>-51.541246670663142</v>
      </c>
      <c r="AK2152" s="12">
        <v>17.85649572360936</v>
      </c>
      <c r="AL2152" s="12">
        <v>60.362439550633873</v>
      </c>
      <c r="AM2152" s="44">
        <v>92.948036609241313</v>
      </c>
      <c r="AN2152" s="45">
        <v>86.312142034100575</v>
      </c>
      <c r="AO2152" s="12">
        <v>89.999999851766859</v>
      </c>
      <c r="AP2152" s="12">
        <v>-2160.4496726027892</v>
      </c>
      <c r="AQ2152" s="12">
        <v>5739.6866348775566</v>
      </c>
      <c r="AR2152" s="12">
        <v>8947.2208285740053</v>
      </c>
      <c r="AS2152" s="44">
        <v>11710.246754392998</v>
      </c>
      <c r="AT2152" s="45">
        <v>11652.513886985187</v>
      </c>
      <c r="AU2152" s="12">
        <v>11678.462827186662</v>
      </c>
      <c r="AV2152" s="12">
        <v>11302.463357207647</v>
      </c>
      <c r="AW2152" s="12">
        <v>20823.817198470799</v>
      </c>
      <c r="AX2152" s="12">
        <v>19677.854880139068</v>
      </c>
      <c r="AY2152" s="44">
        <v>14691.591247457416</v>
      </c>
      <c r="AZ2152" s="45">
        <v>13517.382724967485</v>
      </c>
      <c r="BA2152" s="12">
        <v>13101.653261458856</v>
      </c>
      <c r="BB2152" s="12">
        <v>5295.0930795256709</v>
      </c>
      <c r="BC2152" s="12">
        <v>8717.7057542226812</v>
      </c>
      <c r="BD2152" s="12">
        <v>11657.40844844043</v>
      </c>
      <c r="BE2152" s="44">
        <v>11652.208981337757</v>
      </c>
      <c r="BF2152" s="45">
        <v>11677.617969939234</v>
      </c>
      <c r="BG2152" s="12">
        <v>11678.462837186664</v>
      </c>
      <c r="BH2152" s="12">
        <v>20689.227619191101</v>
      </c>
      <c r="BI2152" s="12">
        <v>19864.43970302731</v>
      </c>
      <c r="BJ2152" s="12">
        <v>14914.335586053785</v>
      </c>
      <c r="BK2152" s="44">
        <v>13564.609163793801</v>
      </c>
      <c r="BL2152" s="45">
        <v>13127.896159064323</v>
      </c>
      <c r="BM2152" s="12">
        <v>9236.4050858778028</v>
      </c>
      <c r="BN2152" s="12">
        <v>0</v>
      </c>
      <c r="BO2152" s="12">
        <v>69.397742394272512</v>
      </c>
      <c r="BP2152" s="12">
        <v>42.50594382702451</v>
      </c>
      <c r="BQ2152" s="48">
        <v>32.585597058607448</v>
      </c>
      <c r="BR2152" s="49">
        <v>6.635894575140739</v>
      </c>
      <c r="BS2152" s="13">
        <v>3.6878578176662837</v>
      </c>
      <c r="BT2152" s="12">
        <v>367.72328925369874</v>
      </c>
      <c r="BV2152" s="14">
        <f>Таблица1[[#This Row],[Lкан_леб,мм]]</f>
        <v>57962.276710746301</v>
      </c>
      <c r="BW2152" s="50">
        <f>Таблица1[[#This Row],[угол обхв4]]+Таблица1[[#This Row],[Lдуг 3,мм]]</f>
        <v>11987.345871328855</v>
      </c>
      <c r="BX2152" s="54">
        <f>Таблица1[[#This Row],[угол обхв5]]+Таблица1[[#This Row],[Y5, мм]]</f>
        <v>58456.454102824508</v>
      </c>
      <c r="BY2152" s="14">
        <f>Таблица1[[#This Row],[угол обхв6]]+Таблица1[[#This Row],[Lдуг 4,мм]]</f>
        <v>15116.084124035293</v>
      </c>
      <c r="BZ2152" s="14">
        <f>Таблица1[[#This Row],[Т1]]+Таблица1[[#This Row],[X6, мм]]</f>
        <v>58759.136520775835</v>
      </c>
      <c r="CA2152" s="14">
        <f>Таблица1[[#This Row],[Т2]]+Таблица1[[#This Row],[Lдуг 5,мм]]</f>
        <v>20596.616306223441</v>
      </c>
      <c r="CB2152" s="14">
        <f>Таблица1[[#This Row],[Т3]]+Таблица1[[#This Row],[Y6, мм]]</f>
        <v>58991.176711395397</v>
      </c>
      <c r="CC2152" s="14">
        <f>Таблица1[[#This Row],[Т4]]+Таблица1[[#This Row],[Lдуг 6,мм]]</f>
        <v>21725.0918265605</v>
      </c>
      <c r="CD2152" s="14">
        <f>Таблица1[[#This Row],[Т5]]+Таблица1[[#This Row],[Lдуг 1,мм]]</f>
        <v>59038.430540729183</v>
      </c>
      <c r="CE2152" s="14">
        <f>Таблица1[[#This Row],[Т6]]+Таблица1[[#This Row],[Lпрям1, мм]]</f>
        <v>22115.386586966019</v>
      </c>
      <c r="CF2152" s="15">
        <f>Таблица1[[#This Row],[Т7]]+Таблица1[[#This Row],[Lдуг 2,мм]]</f>
        <v>59064.691567324771</v>
      </c>
      <c r="CG2152" s="14">
        <f>Таблица1[[#This Row],[Т8]]+Таблица1[[#This Row],[Lпрям2, мм]]</f>
        <v>25980.634762547073</v>
      </c>
      <c r="CH2152" s="14">
        <f>Таблица1[[#This Row],[Т9]]-Таблица1[[#This Row],[Т9]]</f>
        <v>0</v>
      </c>
      <c r="CI2152" s="50">
        <f>Таблица1[[#This Row],[Т9]]-Таблица1[[#This Row],[Т8]]</f>
        <v>36949.304980358749</v>
      </c>
      <c r="CJ2152" s="54">
        <f>Таблица1[[#This Row],[Т9]]-Таблица1[[#This Row],[Т7]]</f>
        <v>26.261026595588191</v>
      </c>
      <c r="CK2152" s="14">
        <f>Таблица1[[#This Row],[Т9]]-Таблица1[[#This Row],[Т6]]</f>
        <v>37339.599740764272</v>
      </c>
      <c r="CL2152" s="14">
        <f>Таблица1[[#This Row],[Т9]]-Таблица1[[#This Row],[Т5]]</f>
        <v>73.51485592937388</v>
      </c>
      <c r="CM2152" s="14">
        <f>Таблица1[[#This Row],[Т9]]-Таблица1[[#This Row],[Т4]]</f>
        <v>38468.07526110133</v>
      </c>
      <c r="CN2152" s="14">
        <f>Таблица1[[#This Row],[Т9]]-Таблица1[[#This Row],[Т3]]</f>
        <v>305.55504654893593</v>
      </c>
      <c r="CO2152" s="14">
        <f>Таблица1[[#This Row],[Т9]]-Таблица1[[#This Row],[Т2]]</f>
        <v>43948.607443289482</v>
      </c>
      <c r="CP2152" s="14">
        <f>Таблица1[[#This Row],[Т9]]-Таблица1[[#This Row],[Т1]]</f>
        <v>608.23746450026374</v>
      </c>
      <c r="CQ2152" s="14">
        <f>Таблица1[[#This Row],[Т9]]-Таблица1[[#This Row],[угол обхв6]]</f>
        <v>47077.345695995915</v>
      </c>
      <c r="CR2152" s="14">
        <f>Таблица1[[#This Row],[Т9]]-Таблица1[[#This Row],[угол обхв5]]</f>
        <v>1102.4148565784708</v>
      </c>
      <c r="CS2152" s="14">
        <f>Таблица1[[#This Row],[Т9]]-Таблица1[[#This Row],[угол обхв4]]</f>
        <v>59064.691567324771</v>
      </c>
      <c r="CT2152" s="14">
        <f>Таблица1[[#This Row],[Lкан_прям, мм]]+Таблица1[[#This Row],[Lкан_дуг, мм]]+Таблица1[[#This Row],[Lкан_леб,мм]]</f>
        <v>85045.326329871838</v>
      </c>
      <c r="CU2152" s="16">
        <f>Таблица1[[#This Row],[Lкан_леб,мм]]</f>
        <v>57962.276710746301</v>
      </c>
      <c r="CV2152" s="14">
        <f>2534431-(Таблица1[[#This Row],[Т23]]+Таблица1[[#This Row],[угол обхв3]])</f>
        <v>2449017.9503808743</v>
      </c>
      <c r="CW2152" s="50">
        <f>SUM(X2152:AC2152,AD2152:AI2152)-Таблица1[[#This Row],[lподв_min, мм]]</f>
        <v>23217.801444600045</v>
      </c>
      <c r="CX2152" s="17">
        <f>CW2591-Таблица1[[#This Row],[Суммарная длина каната]]</f>
        <v>-2426967.5731005678</v>
      </c>
    </row>
    <row r="2153" spans="1:102" x14ac:dyDescent="0.25">
      <c r="A2153" s="21">
        <v>2152</v>
      </c>
      <c r="B2153" s="10">
        <v>55.483469387755086</v>
      </c>
      <c r="C2153" s="10">
        <v>74.777551020408183</v>
      </c>
      <c r="D2153" s="11">
        <v>11567.422495061392</v>
      </c>
      <c r="E2153" s="11">
        <v>13339.324782891466</v>
      </c>
      <c r="F2153" s="11">
        <v>11506.238456639345</v>
      </c>
      <c r="G2153" s="11">
        <v>13465.726972122387</v>
      </c>
      <c r="H2153" s="11">
        <v>11975.422005061391</v>
      </c>
      <c r="I2153" s="11">
        <v>9444.7515664537477</v>
      </c>
      <c r="J2153" s="11">
        <v>3894.5732164377187</v>
      </c>
      <c r="K2153" s="11">
        <v>25980.634762539117</v>
      </c>
      <c r="L2153" s="11">
        <v>1102.4148565864207</v>
      </c>
      <c r="M2153" s="11">
        <v>57962.276710746301</v>
      </c>
      <c r="N2153" s="11">
        <v>5614.5799667814481</v>
      </c>
      <c r="O2153" s="11">
        <v>20435.471577151478</v>
      </c>
      <c r="P2153" s="43">
        <v>8593.9883351493645</v>
      </c>
      <c r="Q2153" s="11">
        <v>19581.370865440702</v>
      </c>
      <c r="R2153" s="11">
        <v>11524.273181650226</v>
      </c>
      <c r="S2153" s="11">
        <v>14949.992699239261</v>
      </c>
      <c r="T2153" s="11">
        <v>12335.065785754965</v>
      </c>
      <c r="U2153" s="11">
        <v>13817.76995033821</v>
      </c>
      <c r="V2153" s="11">
        <v>11567.422495061392</v>
      </c>
      <c r="W2153" s="11">
        <v>13339.324782891466</v>
      </c>
      <c r="X2153" s="12">
        <v>0</v>
      </c>
      <c r="Y2153" s="12">
        <v>480.92817472781127</v>
      </c>
      <c r="Z2153" s="12">
        <v>296.8184420538314</v>
      </c>
      <c r="AA2153" s="44">
        <v>232.04019061955935</v>
      </c>
      <c r="AB2153" s="45">
        <v>47.253829333787216</v>
      </c>
      <c r="AC2153" s="12">
        <v>45.374219851431533</v>
      </c>
      <c r="AD2153" s="12">
        <v>11987.345871328855</v>
      </c>
      <c r="AE2153" s="12">
        <v>3099.4132107942009</v>
      </c>
      <c r="AF2153" s="12">
        <v>5480.5321821881489</v>
      </c>
      <c r="AG2153" s="44">
        <v>1128.4755203370607</v>
      </c>
      <c r="AH2153" s="45">
        <v>390.29476040551913</v>
      </c>
      <c r="AI2153" s="12">
        <v>3894.5732174853288</v>
      </c>
      <c r="AJ2153" s="12">
        <v>-51.541246670663142</v>
      </c>
      <c r="AK2153" s="12">
        <v>15.9958971058903</v>
      </c>
      <c r="AL2153" s="12">
        <v>57.678357917980804</v>
      </c>
      <c r="AM2153" s="44">
        <v>90.263954976588309</v>
      </c>
      <c r="AN2153" s="45">
        <v>83.628060401447399</v>
      </c>
      <c r="AO2153" s="12">
        <v>89.99999985288305</v>
      </c>
      <c r="AP2153" s="12">
        <v>-2160.4496726027892</v>
      </c>
      <c r="AQ2153" s="12">
        <v>5727.0119229867005</v>
      </c>
      <c r="AR2153" s="12">
        <v>8938.7727883729822</v>
      </c>
      <c r="AS2153" s="44">
        <v>11932.268852089417</v>
      </c>
      <c r="AT2153" s="45">
        <v>11929.58625002798</v>
      </c>
      <c r="AU2153" s="12">
        <v>11975.422495061392</v>
      </c>
      <c r="AV2153" s="12">
        <v>11302.463357207647</v>
      </c>
      <c r="AW2153" s="12">
        <v>20827.674401241082</v>
      </c>
      <c r="AX2153" s="12">
        <v>19799.516873461227</v>
      </c>
      <c r="AY2153" s="44">
        <v>14948.113097453117</v>
      </c>
      <c r="AZ2153" s="45">
        <v>13772.489202700504</v>
      </c>
      <c r="BA2153" s="12">
        <v>13339.324783939079</v>
      </c>
      <c r="BB2153" s="12">
        <v>5295.0930795256709</v>
      </c>
      <c r="BC2153" s="12">
        <v>8706.420291354616</v>
      </c>
      <c r="BD2153" s="12">
        <v>11869.057634873845</v>
      </c>
      <c r="BE2153" s="44">
        <v>11927.070115315773</v>
      </c>
      <c r="BF2153" s="45">
        <v>11972.902030788375</v>
      </c>
      <c r="BG2153" s="12">
        <v>11975.422505061391</v>
      </c>
      <c r="BH2153" s="12">
        <v>20689.227619191101</v>
      </c>
      <c r="BI2153" s="12">
        <v>19973.573689530309</v>
      </c>
      <c r="BJ2153" s="12">
        <v>15168.138707259786</v>
      </c>
      <c r="BK2153" s="44">
        <v>13819.649552124354</v>
      </c>
      <c r="BL2153" s="45">
        <v>13384.60553052917</v>
      </c>
      <c r="BM2153" s="12">
        <v>9444.7515664537495</v>
      </c>
      <c r="BN2153" s="12">
        <v>0</v>
      </c>
      <c r="BO2153" s="12">
        <v>67.537143776553435</v>
      </c>
      <c r="BP2153" s="12">
        <v>41.682460812090504</v>
      </c>
      <c r="BQ2153" s="48">
        <v>32.585597058607512</v>
      </c>
      <c r="BR2153" s="49">
        <v>6.6358945751409166</v>
      </c>
      <c r="BS2153" s="13">
        <v>6.3719394514356482</v>
      </c>
      <c r="BT2153" s="12">
        <v>367.72328925369874</v>
      </c>
      <c r="BV2153" s="14">
        <f>Таблица1[[#This Row],[Lкан_леб,мм]]</f>
        <v>57962.276710746301</v>
      </c>
      <c r="BW2153" s="50">
        <f>Таблица1[[#This Row],[угол обхв4]]+Таблица1[[#This Row],[Lдуг 3,мм]]</f>
        <v>11987.345871328855</v>
      </c>
      <c r="BX2153" s="54">
        <f>Таблица1[[#This Row],[угол обхв5]]+Таблица1[[#This Row],[Y5, мм]]</f>
        <v>58443.204885474115</v>
      </c>
      <c r="BY2153" s="14">
        <f>Таблица1[[#This Row],[угол обхв6]]+Таблица1[[#This Row],[Lдуг 4,мм]]</f>
        <v>15086.759082123055</v>
      </c>
      <c r="BZ2153" s="14">
        <f>Таблица1[[#This Row],[Т1]]+Таблица1[[#This Row],[X6, мм]]</f>
        <v>58740.023327527946</v>
      </c>
      <c r="CA2153" s="14">
        <f>Таблица1[[#This Row],[Т2]]+Таблица1[[#This Row],[Lдуг 5,мм]]</f>
        <v>20567.291264311203</v>
      </c>
      <c r="CB2153" s="14">
        <f>Таблица1[[#This Row],[Т3]]+Таблица1[[#This Row],[Y6, мм]]</f>
        <v>58972.063518147508</v>
      </c>
      <c r="CC2153" s="14">
        <f>Таблица1[[#This Row],[Т4]]+Таблица1[[#This Row],[Lдуг 6,мм]]</f>
        <v>21695.766784648265</v>
      </c>
      <c r="CD2153" s="14">
        <f>Таблица1[[#This Row],[Т5]]+Таблица1[[#This Row],[Lдуг 1,мм]]</f>
        <v>59019.317347481294</v>
      </c>
      <c r="CE2153" s="14">
        <f>Таблица1[[#This Row],[Т6]]+Таблица1[[#This Row],[Lпрям1, мм]]</f>
        <v>22086.061545053784</v>
      </c>
      <c r="CF2153" s="15">
        <f>Таблица1[[#This Row],[Т7]]+Таблица1[[#This Row],[Lдуг 2,мм]]</f>
        <v>59064.691567332724</v>
      </c>
      <c r="CG2153" s="14">
        <f>Таблица1[[#This Row],[Т8]]+Таблица1[[#This Row],[Lпрям2, мм]]</f>
        <v>25980.634762539114</v>
      </c>
      <c r="CH2153" s="14">
        <f>Таблица1[[#This Row],[Т9]]-Таблица1[[#This Row],[Т9]]</f>
        <v>0</v>
      </c>
      <c r="CI2153" s="50">
        <f>Таблица1[[#This Row],[Т9]]-Таблица1[[#This Row],[Т8]]</f>
        <v>36978.630022278943</v>
      </c>
      <c r="CJ2153" s="54">
        <f>Таблица1[[#This Row],[Т9]]-Таблица1[[#This Row],[Т7]]</f>
        <v>45.374219851430098</v>
      </c>
      <c r="CK2153" s="14">
        <f>Таблица1[[#This Row],[Т9]]-Таблица1[[#This Row],[Т6]]</f>
        <v>37368.924782684458</v>
      </c>
      <c r="CL2153" s="14">
        <f>Таблица1[[#This Row],[Т9]]-Таблица1[[#This Row],[Т5]]</f>
        <v>92.628049185215787</v>
      </c>
      <c r="CM2153" s="14">
        <f>Таблица1[[#This Row],[Т9]]-Таблица1[[#This Row],[Т4]]</f>
        <v>38497.400303021524</v>
      </c>
      <c r="CN2153" s="14">
        <f>Таблица1[[#This Row],[Т9]]-Таблица1[[#This Row],[Т3]]</f>
        <v>324.66823980477784</v>
      </c>
      <c r="CO2153" s="14">
        <f>Таблица1[[#This Row],[Т9]]-Таблица1[[#This Row],[Т2]]</f>
        <v>43977.932485209669</v>
      </c>
      <c r="CP2153" s="14">
        <f>Таблица1[[#This Row],[Т9]]-Таблица1[[#This Row],[Т1]]</f>
        <v>621.48668185860879</v>
      </c>
      <c r="CQ2153" s="14">
        <f>Таблица1[[#This Row],[Т9]]-Таблица1[[#This Row],[угол обхв6]]</f>
        <v>47077.345696003867</v>
      </c>
      <c r="CR2153" s="14">
        <f>Таблица1[[#This Row],[Т9]]-Таблица1[[#This Row],[угол обхв5]]</f>
        <v>1102.4148565864234</v>
      </c>
      <c r="CS2153" s="14">
        <f>Таблица1[[#This Row],[Т9]]-Таблица1[[#This Row],[угол обхв4]]</f>
        <v>59064.691567332724</v>
      </c>
      <c r="CT2153" s="14">
        <f>Таблица1[[#This Row],[Lкан_прям, мм]]+Таблица1[[#This Row],[Lкан_дуг, мм]]+Таблица1[[#This Row],[Lкан_леб,мм]]</f>
        <v>85045.326329871838</v>
      </c>
      <c r="CU2153" s="16">
        <f>Таблица1[[#This Row],[Lкан_леб,мм]]</f>
        <v>57962.276710746301</v>
      </c>
      <c r="CV2153" s="14">
        <f>2534431-(Таблица1[[#This Row],[Т23]]+Таблица1[[#This Row],[угол обхв3]])</f>
        <v>2449017.9503808743</v>
      </c>
      <c r="CW2153" s="50">
        <f>SUM(X2153:AC2153,AD2153:AI2153)-Таблица1[[#This Row],[lподв_min, мм]]</f>
        <v>23188.476402687818</v>
      </c>
      <c r="CX2153" s="17">
        <f>CW2592-Таблица1[[#This Row],[Суммарная длина каната]]</f>
        <v>-2427019.536730554</v>
      </c>
    </row>
    <row r="2154" spans="1:102" x14ac:dyDescent="0.25">
      <c r="A2154" s="21">
        <v>2153</v>
      </c>
      <c r="B2154" s="10">
        <v>55.483469387755086</v>
      </c>
      <c r="C2154" s="10">
        <v>77.461632653061244</v>
      </c>
      <c r="D2154" s="11">
        <v>11852.92647263485</v>
      </c>
      <c r="E2154" s="11">
        <v>13590.64186495284</v>
      </c>
      <c r="F2154" s="11">
        <v>11785.890278564051</v>
      </c>
      <c r="G2154" s="11">
        <v>13714.040198347187</v>
      </c>
      <c r="H2154" s="11">
        <v>12260.92598263485</v>
      </c>
      <c r="I2154" s="11">
        <v>9665.3020170878481</v>
      </c>
      <c r="J2154" s="11">
        <v>3925.3398478649933</v>
      </c>
      <c r="K2154" s="11">
        <v>25980.63476253091</v>
      </c>
      <c r="L2154" s="11">
        <v>1102.4148565946316</v>
      </c>
      <c r="M2154" s="11">
        <v>57962.276710746301</v>
      </c>
      <c r="N2154" s="11">
        <v>5614.5799667814481</v>
      </c>
      <c r="O2154" s="11">
        <v>20435.471577151478</v>
      </c>
      <c r="P2154" s="43">
        <v>8590.4460609876714</v>
      </c>
      <c r="Q2154" s="11">
        <v>19686.597209574262</v>
      </c>
      <c r="R2154" s="11">
        <v>11734.398643167326</v>
      </c>
      <c r="S2154" s="11">
        <v>15197.522119869715</v>
      </c>
      <c r="T2154" s="11">
        <v>12597.32252525239</v>
      </c>
      <c r="U2154" s="11">
        <v>14104.510055102248</v>
      </c>
      <c r="V2154" s="11">
        <v>11852.92647263485</v>
      </c>
      <c r="W2154" s="11">
        <v>13590.64186495284</v>
      </c>
      <c r="X2154" s="12">
        <v>0</v>
      </c>
      <c r="Y2154" s="12">
        <v>467.60664471750687</v>
      </c>
      <c r="Z2154" s="12">
        <v>291.02677881623879</v>
      </c>
      <c r="AA2154" s="44">
        <v>232.04019061955862</v>
      </c>
      <c r="AB2154" s="45">
        <v>47.253829333787124</v>
      </c>
      <c r="AC2154" s="12">
        <v>64.487413107540178</v>
      </c>
      <c r="AD2154" s="12">
        <v>11987.345871328855</v>
      </c>
      <c r="AE2154" s="12">
        <v>3068.6465793669331</v>
      </c>
      <c r="AF2154" s="12">
        <v>5480.5321821881498</v>
      </c>
      <c r="AG2154" s="44">
        <v>1128.4755203370607</v>
      </c>
      <c r="AH2154" s="45">
        <v>390.29476040551612</v>
      </c>
      <c r="AI2154" s="12">
        <v>3925.3398489043911</v>
      </c>
      <c r="AJ2154" s="12">
        <v>-51.541246670663142</v>
      </c>
      <c r="AK2154" s="12">
        <v>14.125143561166514</v>
      </c>
      <c r="AL2154" s="12">
        <v>54.994276285327778</v>
      </c>
      <c r="AM2154" s="44">
        <v>87.579873343935191</v>
      </c>
      <c r="AN2154" s="45">
        <v>80.943978768794281</v>
      </c>
      <c r="AO2154" s="12">
        <v>89.999999854036133</v>
      </c>
      <c r="AP2154" s="12">
        <v>-2160.4496726027892</v>
      </c>
      <c r="AQ2154" s="12">
        <v>5714.1485335971602</v>
      </c>
      <c r="AR2154" s="12">
        <v>8924.6367154193722</v>
      </c>
      <c r="AS2154" s="44">
        <v>12142.034731046004</v>
      </c>
      <c r="AT2154" s="45">
        <v>12194.40828036817</v>
      </c>
      <c r="AU2154" s="12">
        <v>12260.92647263485</v>
      </c>
      <c r="AV2154" s="12">
        <v>11302.463357207647</v>
      </c>
      <c r="AW2154" s="12">
        <v>20831.135703023745</v>
      </c>
      <c r="AX2154" s="12">
        <v>19920.649781639837</v>
      </c>
      <c r="AY2154" s="44">
        <v>15214.750580595117</v>
      </c>
      <c r="AZ2154" s="45">
        <v>14040.290811340112</v>
      </c>
      <c r="BA2154" s="12">
        <v>13590.64186599224</v>
      </c>
      <c r="BB2154" s="12">
        <v>5295.0930795256709</v>
      </c>
      <c r="BC2154" s="12">
        <v>8690.0146278033844</v>
      </c>
      <c r="BD2154" s="12">
        <v>12068.589297599026</v>
      </c>
      <c r="BE2154" s="44">
        <v>12189.68643737371</v>
      </c>
      <c r="BF2154" s="45">
        <v>12255.84071751907</v>
      </c>
      <c r="BG2154" s="12">
        <v>12260.92648263485</v>
      </c>
      <c r="BH2154" s="12">
        <v>20689.227619191101</v>
      </c>
      <c r="BI2154" s="12">
        <v>20082.261335446528</v>
      </c>
      <c r="BJ2154" s="12">
        <v>15431.57469193529</v>
      </c>
      <c r="BK2154" s="44">
        <v>14087.281594376846</v>
      </c>
      <c r="BL2154" s="45">
        <v>13654.861108714977</v>
      </c>
      <c r="BM2154" s="12">
        <v>9665.3020170878499</v>
      </c>
      <c r="BN2154" s="12">
        <v>0</v>
      </c>
      <c r="BO2154" s="12">
        <v>65.666390231829652</v>
      </c>
      <c r="BP2154" s="12">
        <v>40.869132724161261</v>
      </c>
      <c r="BQ2154" s="48">
        <v>32.585597058607412</v>
      </c>
      <c r="BR2154" s="49">
        <v>6.6358945751409042</v>
      </c>
      <c r="BS2154" s="13">
        <v>9.0560210852418557</v>
      </c>
      <c r="BT2154" s="12">
        <v>367.72328925369874</v>
      </c>
      <c r="BV2154" s="14">
        <f>Таблица1[[#This Row],[Lкан_леб,мм]]</f>
        <v>57962.276710746301</v>
      </c>
      <c r="BW2154" s="50">
        <f>Таблица1[[#This Row],[угол обхв4]]+Таблица1[[#This Row],[Lдуг 3,мм]]</f>
        <v>11987.345871328855</v>
      </c>
      <c r="BX2154" s="54">
        <f>Таблица1[[#This Row],[угол обхв5]]+Таблица1[[#This Row],[Y5, мм]]</f>
        <v>58429.883355463804</v>
      </c>
      <c r="BY2154" s="14">
        <f>Таблица1[[#This Row],[угол обхв6]]+Таблица1[[#This Row],[Lдуг 4,мм]]</f>
        <v>15055.992450695787</v>
      </c>
      <c r="BZ2154" s="14">
        <f>Таблица1[[#This Row],[Т1]]+Таблица1[[#This Row],[X6, мм]]</f>
        <v>58720.910134280042</v>
      </c>
      <c r="CA2154" s="14">
        <f>Таблица1[[#This Row],[Т2]]+Таблица1[[#This Row],[Lдуг 5,мм]]</f>
        <v>20536.524632883935</v>
      </c>
      <c r="CB2154" s="14">
        <f>Таблица1[[#This Row],[Т3]]+Таблица1[[#This Row],[Y6, мм]]</f>
        <v>58952.950324899604</v>
      </c>
      <c r="CC2154" s="14">
        <f>Таблица1[[#This Row],[Т4]]+Таблица1[[#This Row],[Lдуг 6,мм]]</f>
        <v>21665.000153220997</v>
      </c>
      <c r="CD2154" s="14">
        <f>Таблица1[[#This Row],[Т5]]+Таблица1[[#This Row],[Lдуг 1,мм]]</f>
        <v>59000.20415423339</v>
      </c>
      <c r="CE2154" s="14">
        <f>Таблица1[[#This Row],[Т6]]+Таблица1[[#This Row],[Lпрям1, мм]]</f>
        <v>22055.294913626512</v>
      </c>
      <c r="CF2154" s="15">
        <f>Таблица1[[#This Row],[Т7]]+Таблица1[[#This Row],[Lдуг 2,мм]]</f>
        <v>59064.691567340931</v>
      </c>
      <c r="CG2154" s="14">
        <f>Таблица1[[#This Row],[Т8]]+Таблица1[[#This Row],[Lпрям2, мм]]</f>
        <v>25980.634762530903</v>
      </c>
      <c r="CH2154" s="14">
        <f>Таблица1[[#This Row],[Т9]]-Таблица1[[#This Row],[Т9]]</f>
        <v>0</v>
      </c>
      <c r="CI2154" s="50">
        <f>Таблица1[[#This Row],[Т9]]-Таблица1[[#This Row],[Т8]]</f>
        <v>37009.396653714415</v>
      </c>
      <c r="CJ2154" s="54">
        <f>Таблица1[[#This Row],[Т9]]-Таблица1[[#This Row],[Т7]]</f>
        <v>64.487413107541215</v>
      </c>
      <c r="CK2154" s="14">
        <f>Таблица1[[#This Row],[Т9]]-Таблица1[[#This Row],[Т6]]</f>
        <v>37399.691414119938</v>
      </c>
      <c r="CL2154" s="14">
        <f>Таблица1[[#This Row],[Т9]]-Таблица1[[#This Row],[Т5]]</f>
        <v>111.7412424413269</v>
      </c>
      <c r="CM2154" s="14">
        <f>Таблица1[[#This Row],[Т9]]-Таблица1[[#This Row],[Т4]]</f>
        <v>38528.166934456996</v>
      </c>
      <c r="CN2154" s="14">
        <f>Таблица1[[#This Row],[Т9]]-Таблица1[[#This Row],[Т3]]</f>
        <v>343.78143306088896</v>
      </c>
      <c r="CO2154" s="14">
        <f>Таблица1[[#This Row],[Т9]]-Таблица1[[#This Row],[Т2]]</f>
        <v>44008.699116645148</v>
      </c>
      <c r="CP2154" s="14">
        <f>Таблица1[[#This Row],[Т9]]-Таблица1[[#This Row],[Т1]]</f>
        <v>634.80821187712718</v>
      </c>
      <c r="CQ2154" s="14">
        <f>Таблица1[[#This Row],[Т9]]-Таблица1[[#This Row],[угол обхв6]]</f>
        <v>47077.345696012075</v>
      </c>
      <c r="CR2154" s="14">
        <f>Таблица1[[#This Row],[Т9]]-Таблица1[[#This Row],[угол обхв5]]</f>
        <v>1102.4148565946307</v>
      </c>
      <c r="CS2154" s="14">
        <f>Таблица1[[#This Row],[Т9]]-Таблица1[[#This Row],[угол обхв4]]</f>
        <v>59064.691567340931</v>
      </c>
      <c r="CT2154" s="14">
        <f>Таблица1[[#This Row],[Lкан_прям, мм]]+Таблица1[[#This Row],[Lкан_дуг, мм]]+Таблица1[[#This Row],[Lкан_леб,мм]]</f>
        <v>85045.326329871838</v>
      </c>
      <c r="CU2154" s="16">
        <f>Таблица1[[#This Row],[Lкан_леб,мм]]</f>
        <v>57962.276710746301</v>
      </c>
      <c r="CV2154" s="14">
        <f>2534431-(Таблица1[[#This Row],[Т23]]+Таблица1[[#This Row],[угол обхв3]])</f>
        <v>2449017.9503808743</v>
      </c>
      <c r="CW2154" s="50">
        <f>SUM(X2154:AC2154,AD2154:AI2154)-Таблица1[[#This Row],[lподв_min, мм]]</f>
        <v>23157.709771260539</v>
      </c>
      <c r="CX2154" s="17">
        <f>CW2593-Таблица1[[#This Row],[Суммарная длина каната]]</f>
        <v>-2427071.9855312156</v>
      </c>
    </row>
    <row r="2155" spans="1:102" x14ac:dyDescent="0.25">
      <c r="A2155" s="21">
        <v>2154</v>
      </c>
      <c r="B2155" s="10">
        <v>55.483469387755086</v>
      </c>
      <c r="C2155" s="10">
        <v>80.14571428571432</v>
      </c>
      <c r="D2155" s="11">
        <v>12126.348320725272</v>
      </c>
      <c r="E2155" s="11">
        <v>13855.053078657806</v>
      </c>
      <c r="F2155" s="11">
        <v>12053.607058618722</v>
      </c>
      <c r="G2155" s="11">
        <v>13975.176801490332</v>
      </c>
      <c r="H2155" s="11">
        <v>12534.347830725272</v>
      </c>
      <c r="I2155" s="11">
        <v>9897.5297538829163</v>
      </c>
      <c r="J2155" s="11">
        <v>3957.5233247748897</v>
      </c>
      <c r="K2155" s="11">
        <v>25980.634762522455</v>
      </c>
      <c r="L2155" s="11">
        <v>1102.4148566030819</v>
      </c>
      <c r="M2155" s="11">
        <v>57962.276710746301</v>
      </c>
      <c r="N2155" s="11">
        <v>5614.5799667814481</v>
      </c>
      <c r="O2155" s="11">
        <v>20435.471577151478</v>
      </c>
      <c r="P2155" s="43">
        <v>8581.9800359301571</v>
      </c>
      <c r="Q2155" s="11">
        <v>19791.542231493724</v>
      </c>
      <c r="R2155" s="11">
        <v>11932.702043299705</v>
      </c>
      <c r="S2155" s="11">
        <v>15454.61993229013</v>
      </c>
      <c r="T2155" s="11">
        <v>12845.863817026937</v>
      </c>
      <c r="U2155" s="11">
        <v>14403.216786487656</v>
      </c>
      <c r="V2155" s="11">
        <v>12126.348320725272</v>
      </c>
      <c r="W2155" s="11">
        <v>13855.053078657806</v>
      </c>
      <c r="X2155" s="12">
        <v>0</v>
      </c>
      <c r="Y2155" s="12">
        <v>454.20706011061276</v>
      </c>
      <c r="Z2155" s="12">
        <v>285.31317017523571</v>
      </c>
      <c r="AA2155" s="44">
        <v>232.0401906195583</v>
      </c>
      <c r="AB2155" s="45">
        <v>47.253829333785859</v>
      </c>
      <c r="AC2155" s="12">
        <v>83.60060636388917</v>
      </c>
      <c r="AD2155" s="12">
        <v>11987.345871328855</v>
      </c>
      <c r="AE2155" s="12">
        <v>3036.4631024570344</v>
      </c>
      <c r="AF2155" s="12">
        <v>5480.5321821881498</v>
      </c>
      <c r="AG2155" s="44">
        <v>1128.4755203370614</v>
      </c>
      <c r="AH2155" s="45">
        <v>390.29476040551663</v>
      </c>
      <c r="AI2155" s="12">
        <v>3957.5233258058356</v>
      </c>
      <c r="AJ2155" s="12">
        <v>-51.541246670663142</v>
      </c>
      <c r="AK2155" s="12">
        <v>12.24342874449126</v>
      </c>
      <c r="AL2155" s="12">
        <v>52.310194652674689</v>
      </c>
      <c r="AM2155" s="44">
        <v>84.895791711282058</v>
      </c>
      <c r="AN2155" s="45">
        <v>78.259897136141333</v>
      </c>
      <c r="AO2155" s="12">
        <v>89.999999855223152</v>
      </c>
      <c r="AP2155" s="12">
        <v>-2160.4496726027892</v>
      </c>
      <c r="AQ2155" s="12">
        <v>5701.1027283509111</v>
      </c>
      <c r="AR2155" s="12">
        <v>8904.8436264088105</v>
      </c>
      <c r="AS2155" s="44">
        <v>12339.084132997034</v>
      </c>
      <c r="AT2155" s="45">
        <v>12446.398918164105</v>
      </c>
      <c r="AU2155" s="12">
        <v>12534.348320725272</v>
      </c>
      <c r="AV2155" s="12">
        <v>11302.463357207647</v>
      </c>
      <c r="AW2155" s="12">
        <v>20834.191794509959</v>
      </c>
      <c r="AX2155" s="12">
        <v>20040.987820637398</v>
      </c>
      <c r="AY2155" s="44">
        <v>15490.918653662</v>
      </c>
      <c r="AZ2155" s="45">
        <v>14320.199953396361</v>
      </c>
      <c r="BA2155" s="12">
        <v>13855.053079688752</v>
      </c>
      <c r="BB2155" s="12">
        <v>5295.0930795256709</v>
      </c>
      <c r="BC2155" s="12">
        <v>8668.502797499621</v>
      </c>
      <c r="BD2155" s="12">
        <v>12255.565633778358</v>
      </c>
      <c r="BE2155" s="44">
        <v>12439.481727329608</v>
      </c>
      <c r="BF2155" s="45">
        <v>12525.813219588103</v>
      </c>
      <c r="BG2155" s="12">
        <v>12534.348330725272</v>
      </c>
      <c r="BH2155" s="12">
        <v>20689.227619191101</v>
      </c>
      <c r="BI2155" s="12">
        <v>20190.262448852205</v>
      </c>
      <c r="BJ2155" s="12">
        <v>15704.065521433802</v>
      </c>
      <c r="BK2155" s="44">
        <v>14366.918065115786</v>
      </c>
      <c r="BL2155" s="45">
        <v>13938.0699117491</v>
      </c>
      <c r="BM2155" s="12">
        <v>9897.5297538829163</v>
      </c>
      <c r="BN2155" s="12">
        <v>0</v>
      </c>
      <c r="BO2155" s="12">
        <v>63.784675415154403</v>
      </c>
      <c r="BP2155" s="12">
        <v>40.066765908183434</v>
      </c>
      <c r="BQ2155" s="48">
        <v>32.585597058607362</v>
      </c>
      <c r="BR2155" s="49">
        <v>6.6358945751407257</v>
      </c>
      <c r="BS2155" s="13">
        <v>11.740102719081815</v>
      </c>
      <c r="BT2155" s="12">
        <v>367.72328925369874</v>
      </c>
      <c r="BV2155" s="14">
        <f>Таблица1[[#This Row],[Lкан_леб,мм]]</f>
        <v>57962.276710746301</v>
      </c>
      <c r="BW2155" s="50">
        <f>Таблица1[[#This Row],[угол обхв4]]+Таблица1[[#This Row],[Lдуг 3,мм]]</f>
        <v>11987.345871328855</v>
      </c>
      <c r="BX2155" s="54">
        <f>Таблица1[[#This Row],[угол обхв5]]+Таблица1[[#This Row],[Y5, мм]]</f>
        <v>58416.48377085691</v>
      </c>
      <c r="BY2155" s="14">
        <f>Таблица1[[#This Row],[угол обхв6]]+Таблица1[[#This Row],[Lдуг 4,мм]]</f>
        <v>15023.80897378589</v>
      </c>
      <c r="BZ2155" s="14">
        <f>Таблица1[[#This Row],[Т1]]+Таблица1[[#This Row],[X6, мм]]</f>
        <v>58701.796941032146</v>
      </c>
      <c r="CA2155" s="14">
        <f>Таблица1[[#This Row],[Т2]]+Таблица1[[#This Row],[Lдуг 5,мм]]</f>
        <v>20504.341155974042</v>
      </c>
      <c r="CB2155" s="14">
        <f>Таблица1[[#This Row],[Т3]]+Таблица1[[#This Row],[Y6, мм]]</f>
        <v>58933.8371316517</v>
      </c>
      <c r="CC2155" s="14">
        <f>Таблица1[[#This Row],[Т4]]+Таблица1[[#This Row],[Lдуг 6,мм]]</f>
        <v>21632.816676311104</v>
      </c>
      <c r="CD2155" s="14">
        <f>Таблица1[[#This Row],[Т5]]+Таблица1[[#This Row],[Lдуг 1,мм]]</f>
        <v>58981.090960985486</v>
      </c>
      <c r="CE2155" s="14">
        <f>Таблица1[[#This Row],[Т6]]+Таблица1[[#This Row],[Lпрям1, мм]]</f>
        <v>22023.111436716619</v>
      </c>
      <c r="CF2155" s="15">
        <f>Таблица1[[#This Row],[Т7]]+Таблица1[[#This Row],[Lдуг 2,мм]]</f>
        <v>59064.691567349379</v>
      </c>
      <c r="CG2155" s="14">
        <f>Таблица1[[#This Row],[Т8]]+Таблица1[[#This Row],[Lпрям2, мм]]</f>
        <v>25980.634762522455</v>
      </c>
      <c r="CH2155" s="14">
        <f>Таблица1[[#This Row],[Т9]]-Таблица1[[#This Row],[Т9]]</f>
        <v>0</v>
      </c>
      <c r="CI2155" s="50">
        <f>Таблица1[[#This Row],[Т9]]-Таблица1[[#This Row],[Т8]]</f>
        <v>37041.580130632763</v>
      </c>
      <c r="CJ2155" s="54">
        <f>Таблица1[[#This Row],[Т9]]-Таблица1[[#This Row],[Т7]]</f>
        <v>83.600606363892439</v>
      </c>
      <c r="CK2155" s="14">
        <f>Таблица1[[#This Row],[Т9]]-Таблица1[[#This Row],[Т6]]</f>
        <v>37431.874891038271</v>
      </c>
      <c r="CL2155" s="14">
        <f>Таблица1[[#This Row],[Т9]]-Таблица1[[#This Row],[Т5]]</f>
        <v>130.85443569767813</v>
      </c>
      <c r="CM2155" s="14">
        <f>Таблица1[[#This Row],[Т9]]-Таблица1[[#This Row],[Т4]]</f>
        <v>38560.350411375337</v>
      </c>
      <c r="CN2155" s="14">
        <f>Таблица1[[#This Row],[Т9]]-Таблица1[[#This Row],[Т3]]</f>
        <v>362.89462631723291</v>
      </c>
      <c r="CO2155" s="14">
        <f>Таблица1[[#This Row],[Т9]]-Таблица1[[#This Row],[Т2]]</f>
        <v>44040.882593563489</v>
      </c>
      <c r="CP2155" s="14">
        <f>Таблица1[[#This Row],[Т9]]-Таблица1[[#This Row],[Т1]]</f>
        <v>648.20779649246833</v>
      </c>
      <c r="CQ2155" s="14">
        <f>Таблица1[[#This Row],[Т9]]-Таблица1[[#This Row],[угол обхв6]]</f>
        <v>47077.345696020522</v>
      </c>
      <c r="CR2155" s="14">
        <f>Таблица1[[#This Row],[Т9]]-Таблица1[[#This Row],[угол обхв5]]</f>
        <v>1102.4148566030781</v>
      </c>
      <c r="CS2155" s="14">
        <f>Таблица1[[#This Row],[Т9]]-Таблица1[[#This Row],[угол обхв4]]</f>
        <v>59064.691567349379</v>
      </c>
      <c r="CT2155" s="14">
        <f>Таблица1[[#This Row],[Lкан_прям, мм]]+Таблица1[[#This Row],[Lкан_дуг, мм]]+Таблица1[[#This Row],[Lкан_леб,мм]]</f>
        <v>85045.326329871838</v>
      </c>
      <c r="CU2155" s="16">
        <f>Таблица1[[#This Row],[Lкан_леб,мм]]</f>
        <v>57962.276710746301</v>
      </c>
      <c r="CV2155" s="14">
        <f>2534431-(Таблица1[[#This Row],[Т23]]+Таблица1[[#This Row],[угол обхв3]])</f>
        <v>2449017.9503808743</v>
      </c>
      <c r="CW2155" s="50">
        <f>SUM(X2155:AC2155,AD2155:AI2155)-Таблица1[[#This Row],[lподв_min, мм]]</f>
        <v>23125.526294350642</v>
      </c>
      <c r="CX2155" s="17">
        <f>CW2594-Таблица1[[#This Row],[Суммарная длина каната]]</f>
        <v>-2427124.8364987914</v>
      </c>
    </row>
    <row r="2156" spans="1:102" x14ac:dyDescent="0.25">
      <c r="A2156" s="21">
        <v>2155</v>
      </c>
      <c r="B2156" s="10">
        <v>55.483469387755086</v>
      </c>
      <c r="C2156" s="10">
        <v>82.829795918367381</v>
      </c>
      <c r="D2156" s="11">
        <v>12387.088110181916</v>
      </c>
      <c r="E2156" s="11">
        <v>14131.978265558915</v>
      </c>
      <c r="F2156" s="11">
        <v>12308.80138544022</v>
      </c>
      <c r="G2156" s="11">
        <v>14248.563808098366</v>
      </c>
      <c r="H2156" s="11">
        <v>12795.087620181916</v>
      </c>
      <c r="I2156" s="11">
        <v>10140.880846742295</v>
      </c>
      <c r="J2156" s="11">
        <v>3991.0974188166201</v>
      </c>
      <c r="K2156" s="11">
        <v>25980.634762513779</v>
      </c>
      <c r="L2156" s="11">
        <v>1102.4148566117576</v>
      </c>
      <c r="M2156" s="11">
        <v>57962.276710746301</v>
      </c>
      <c r="N2156" s="11">
        <v>5614.5799667814481</v>
      </c>
      <c r="O2156" s="11">
        <v>20435.471577151478</v>
      </c>
      <c r="P2156" s="43">
        <v>8568.6088357243661</v>
      </c>
      <c r="Q2156" s="11">
        <v>19895.975665847895</v>
      </c>
      <c r="R2156" s="11">
        <v>12118.748274204807</v>
      </c>
      <c r="S2156" s="11">
        <v>15720.72202476862</v>
      </c>
      <c r="T2156" s="11">
        <v>13080.14432365535</v>
      </c>
      <c r="U2156" s="11">
        <v>14713.234736461274</v>
      </c>
      <c r="V2156" s="11">
        <v>12387.088110181916</v>
      </c>
      <c r="W2156" s="11">
        <v>14131.978265558915</v>
      </c>
      <c r="X2156" s="12">
        <v>0</v>
      </c>
      <c r="Y2156" s="12">
        <v>440.72331878827515</v>
      </c>
      <c r="Z2156" s="12">
        <v>279.68371824967596</v>
      </c>
      <c r="AA2156" s="44">
        <v>232.04019061955921</v>
      </c>
      <c r="AB2156" s="45">
        <v>47.253829333787387</v>
      </c>
      <c r="AC2156" s="12">
        <v>102.71379962045967</v>
      </c>
      <c r="AD2156" s="12">
        <v>11987.345871328855</v>
      </c>
      <c r="AE2156" s="12">
        <v>3002.8890084153063</v>
      </c>
      <c r="AF2156" s="12">
        <v>5480.5321821881462</v>
      </c>
      <c r="AG2156" s="44">
        <v>1128.4755203370612</v>
      </c>
      <c r="AH2156" s="45">
        <v>390.2947604055156</v>
      </c>
      <c r="AI2156" s="12">
        <v>3991.097419838894</v>
      </c>
      <c r="AJ2156" s="12">
        <v>-51.541246670663142</v>
      </c>
      <c r="AK2156" s="12">
        <v>10.34989573023614</v>
      </c>
      <c r="AL2156" s="12">
        <v>49.626113020021613</v>
      </c>
      <c r="AM2156" s="44">
        <v>82.21171007862911</v>
      </c>
      <c r="AN2156" s="45">
        <v>75.575815503488158</v>
      </c>
      <c r="AO2156" s="12">
        <v>89.99999985644105</v>
      </c>
      <c r="AP2156" s="12">
        <v>-2160.4496726027892</v>
      </c>
      <c r="AQ2156" s="12">
        <v>5687.8808217897449</v>
      </c>
      <c r="AR2156" s="12">
        <v>8879.4369503911803</v>
      </c>
      <c r="AS2156" s="44">
        <v>12522.984701562822</v>
      </c>
      <c r="AT2156" s="45">
        <v>12685.005257602348</v>
      </c>
      <c r="AU2156" s="12">
        <v>12795.088110181914</v>
      </c>
      <c r="AV2156" s="12">
        <v>11302.463357207647</v>
      </c>
      <c r="AW2156" s="12">
        <v>20836.832991160165</v>
      </c>
      <c r="AX2156" s="12">
        <v>20160.266950480353</v>
      </c>
      <c r="AY2156" s="44">
        <v>15776.011361867437</v>
      </c>
      <c r="AZ2156" s="45">
        <v>14611.602465608152</v>
      </c>
      <c r="BA2156" s="12">
        <v>14131.978266581191</v>
      </c>
      <c r="BB2156" s="12">
        <v>5295.0930795256709</v>
      </c>
      <c r="BC2156" s="12">
        <v>8641.9096907326639</v>
      </c>
      <c r="BD2156" s="12">
        <v>12429.576388871619</v>
      </c>
      <c r="BE2156" s="44">
        <v>12675.907896297333</v>
      </c>
      <c r="BF2156" s="45">
        <v>12782.227176234917</v>
      </c>
      <c r="BG2156" s="12">
        <v>12795.088120181916</v>
      </c>
      <c r="BH2156" s="12">
        <v>20689.227619191101</v>
      </c>
      <c r="BI2156" s="12">
        <v>20297.337079856581</v>
      </c>
      <c r="BJ2156" s="12">
        <v>15985.013309401076</v>
      </c>
      <c r="BK2156" s="44">
        <v>14657.945399362456</v>
      </c>
      <c r="BL2156" s="45">
        <v>14233.610536412038</v>
      </c>
      <c r="BM2156" s="12">
        <v>10140.880846742297</v>
      </c>
      <c r="BN2156" s="12">
        <v>0</v>
      </c>
      <c r="BO2156" s="12">
        <v>61.891142400899277</v>
      </c>
      <c r="BP2156" s="12">
        <v>39.276217289785471</v>
      </c>
      <c r="BQ2156" s="48">
        <v>32.58559705860749</v>
      </c>
      <c r="BR2156" s="49">
        <v>6.6358945751409424</v>
      </c>
      <c r="BS2156" s="13">
        <v>14.424184352952881</v>
      </c>
      <c r="BT2156" s="12">
        <v>367.72328925369874</v>
      </c>
      <c r="BV2156" s="14">
        <f>Таблица1[[#This Row],[Lкан_леб,мм]]</f>
        <v>57962.276710746301</v>
      </c>
      <c r="BW2156" s="50">
        <f>Таблица1[[#This Row],[угол обхв4]]+Таблица1[[#This Row],[Lдуг 3,мм]]</f>
        <v>11987.345871328855</v>
      </c>
      <c r="BX2156" s="54">
        <f>Таблица1[[#This Row],[угол обхв5]]+Таблица1[[#This Row],[Y5, мм]]</f>
        <v>58403.000029534574</v>
      </c>
      <c r="BY2156" s="14">
        <f>Таблица1[[#This Row],[угол обхв6]]+Таблица1[[#This Row],[Lдуг 4,мм]]</f>
        <v>14990.234879744161</v>
      </c>
      <c r="BZ2156" s="14">
        <f>Таблица1[[#This Row],[Т1]]+Таблица1[[#This Row],[X6, мм]]</f>
        <v>58682.683747784249</v>
      </c>
      <c r="CA2156" s="14">
        <f>Таблица1[[#This Row],[Т2]]+Таблица1[[#This Row],[Lдуг 5,мм]]</f>
        <v>20470.767061932307</v>
      </c>
      <c r="CB2156" s="14">
        <f>Таблица1[[#This Row],[Т3]]+Таблица1[[#This Row],[Y6, мм]]</f>
        <v>58914.723938403811</v>
      </c>
      <c r="CC2156" s="14">
        <f>Таблица1[[#This Row],[Т4]]+Таблица1[[#This Row],[Lдуг 6,мм]]</f>
        <v>21599.242582269369</v>
      </c>
      <c r="CD2156" s="14">
        <f>Таблица1[[#This Row],[Т5]]+Таблица1[[#This Row],[Lдуг 1,мм]]</f>
        <v>58961.977767737597</v>
      </c>
      <c r="CE2156" s="14">
        <f>Таблица1[[#This Row],[Т6]]+Таблица1[[#This Row],[Lпрям1, мм]]</f>
        <v>21989.537342674885</v>
      </c>
      <c r="CF2156" s="15">
        <f>Таблица1[[#This Row],[Т7]]+Таблица1[[#This Row],[Lдуг 2,мм]]</f>
        <v>59064.691567358059</v>
      </c>
      <c r="CG2156" s="14">
        <f>Таблица1[[#This Row],[Т8]]+Таблица1[[#This Row],[Lпрям2, мм]]</f>
        <v>25980.634762513779</v>
      </c>
      <c r="CH2156" s="14">
        <f>Таблица1[[#This Row],[Т9]]-Таблица1[[#This Row],[Т9]]</f>
        <v>0</v>
      </c>
      <c r="CI2156" s="50">
        <f>Таблица1[[#This Row],[Т9]]-Таблица1[[#This Row],[Т8]]</f>
        <v>37075.154224683174</v>
      </c>
      <c r="CJ2156" s="54">
        <f>Таблица1[[#This Row],[Т9]]-Таблица1[[#This Row],[Т7]]</f>
        <v>102.71379962046194</v>
      </c>
      <c r="CK2156" s="14">
        <f>Таблица1[[#This Row],[Т9]]-Таблица1[[#This Row],[Т6]]</f>
        <v>37465.448985088689</v>
      </c>
      <c r="CL2156" s="14">
        <f>Таблица1[[#This Row],[Т9]]-Таблица1[[#This Row],[Т5]]</f>
        <v>149.96762895424763</v>
      </c>
      <c r="CM2156" s="14">
        <f>Таблица1[[#This Row],[Т9]]-Таблица1[[#This Row],[Т4]]</f>
        <v>38593.924505425748</v>
      </c>
      <c r="CN2156" s="14">
        <f>Таблица1[[#This Row],[Т9]]-Таблица1[[#This Row],[Т3]]</f>
        <v>382.00781957380968</v>
      </c>
      <c r="CO2156" s="14">
        <f>Таблица1[[#This Row],[Т9]]-Таблица1[[#This Row],[Т2]]</f>
        <v>44074.4566876139</v>
      </c>
      <c r="CP2156" s="14">
        <f>Таблица1[[#This Row],[Т9]]-Таблица1[[#This Row],[Т1]]</f>
        <v>661.6915378234844</v>
      </c>
      <c r="CQ2156" s="14">
        <f>Таблица1[[#This Row],[Т9]]-Таблица1[[#This Row],[угол обхв6]]</f>
        <v>47077.345696029202</v>
      </c>
      <c r="CR2156" s="14">
        <f>Таблица1[[#This Row],[Т9]]-Таблица1[[#This Row],[угол обхв5]]</f>
        <v>1102.4148566117583</v>
      </c>
      <c r="CS2156" s="14">
        <f>Таблица1[[#This Row],[Т9]]-Таблица1[[#This Row],[угол обхв4]]</f>
        <v>59064.691567358059</v>
      </c>
      <c r="CT2156" s="14">
        <f>Таблица1[[#This Row],[Lкан_прям, мм]]+Таблица1[[#This Row],[Lкан_дуг, мм]]+Таблица1[[#This Row],[Lкан_леб,мм]]</f>
        <v>85045.326329871838</v>
      </c>
      <c r="CU2156" s="16">
        <f>Таблица1[[#This Row],[Lкан_леб,мм]]</f>
        <v>57962.276710746301</v>
      </c>
      <c r="CV2156" s="14">
        <f>2534431-(Таблица1[[#This Row],[Т23]]+Таблица1[[#This Row],[угол обхв3]])</f>
        <v>2449017.9503808743</v>
      </c>
      <c r="CW2156" s="50">
        <f>SUM(X2156:AC2156,AD2156:AI2156)-Таблица1[[#This Row],[lподв_min, мм]]</f>
        <v>23091.952200308915</v>
      </c>
      <c r="CX2156" s="17">
        <f>CW2595-Таблица1[[#This Row],[Суммарная длина каната]]</f>
        <v>-2427178.0003628358</v>
      </c>
    </row>
    <row r="2157" spans="1:102" x14ac:dyDescent="0.25">
      <c r="A2157" s="21">
        <v>2156</v>
      </c>
      <c r="B2157" s="10">
        <v>55.483469387755086</v>
      </c>
      <c r="C2157" s="10">
        <v>85.513877551020443</v>
      </c>
      <c r="D2157" s="11">
        <v>12634.573738220959</v>
      </c>
      <c r="E2157" s="11">
        <v>14420.809809646873</v>
      </c>
      <c r="F2157" s="11">
        <v>12550.913323833789</v>
      </c>
      <c r="G2157" s="11">
        <v>14533.601365468072</v>
      </c>
      <c r="H2157" s="11">
        <v>13042.573248220959</v>
      </c>
      <c r="I2157" s="11">
        <v>10394.775437430253</v>
      </c>
      <c r="J2157" s="11">
        <v>4026.0343722166194</v>
      </c>
      <c r="K2157" s="11">
        <v>25980.634762504909</v>
      </c>
      <c r="L2157" s="11">
        <v>1102.4148566206284</v>
      </c>
      <c r="M2157" s="11">
        <v>57962.276710746301</v>
      </c>
      <c r="N2157" s="11">
        <v>5614.5799667814481</v>
      </c>
      <c r="O2157" s="11">
        <v>20435.471577151478</v>
      </c>
      <c r="P2157" s="43">
        <v>8550.3617988187016</v>
      </c>
      <c r="Q2157" s="11">
        <v>19999.668369786577</v>
      </c>
      <c r="R2157" s="11">
        <v>12292.12912213496</v>
      </c>
      <c r="S2157" s="11">
        <v>15995.244528812362</v>
      </c>
      <c r="T2157" s="11">
        <v>13299.64999804756</v>
      </c>
      <c r="U2157" s="11">
        <v>15033.883678454751</v>
      </c>
      <c r="V2157" s="11">
        <v>12634.573738220959</v>
      </c>
      <c r="W2157" s="11">
        <v>14420.809809646873</v>
      </c>
      <c r="X2157" s="12">
        <v>0</v>
      </c>
      <c r="Y2157" s="12">
        <v>427.14892189232057</v>
      </c>
      <c r="Z2157" s="12">
        <v>274.14492189773341</v>
      </c>
      <c r="AA2157" s="44">
        <v>232.04019061955927</v>
      </c>
      <c r="AB2157" s="45">
        <v>47.253829333787387</v>
      </c>
      <c r="AC2157" s="12">
        <v>121.82699287722782</v>
      </c>
      <c r="AD2157" s="12">
        <v>11987.345871328855</v>
      </c>
      <c r="AE2157" s="12">
        <v>2967.9520550153029</v>
      </c>
      <c r="AF2157" s="12">
        <v>5480.5321821881498</v>
      </c>
      <c r="AG2157" s="44">
        <v>1128.475520337061</v>
      </c>
      <c r="AH2157" s="45">
        <v>390.29476040551754</v>
      </c>
      <c r="AI2157" s="12">
        <v>4026.0343732300221</v>
      </c>
      <c r="AJ2157" s="12">
        <v>-51.541246670663142</v>
      </c>
      <c r="AK2157" s="12">
        <v>8.4436318783398541</v>
      </c>
      <c r="AL2157" s="12">
        <v>46.942031387368544</v>
      </c>
      <c r="AM2157" s="44">
        <v>79.527628445976049</v>
      </c>
      <c r="AN2157" s="45">
        <v>72.891733870835111</v>
      </c>
      <c r="AO2157" s="12">
        <v>89.999999857686817</v>
      </c>
      <c r="AP2157" s="12">
        <v>-2160.4496726027892</v>
      </c>
      <c r="AQ2157" s="12">
        <v>5674.4891921695116</v>
      </c>
      <c r="AR2157" s="12">
        <v>8848.472433480676</v>
      </c>
      <c r="AS2157" s="44">
        <v>12693.332930905455</v>
      </c>
      <c r="AT2157" s="45">
        <v>12909.703760057237</v>
      </c>
      <c r="AU2157" s="12">
        <v>13042.573738220959</v>
      </c>
      <c r="AV2157" s="12">
        <v>11302.463357207647</v>
      </c>
      <c r="AW2157" s="12">
        <v>20839.04918395518</v>
      </c>
      <c r="AX2157" s="12">
        <v>20278.22545460302</v>
      </c>
      <c r="AY2157" s="44">
        <v>16069.403168417253</v>
      </c>
      <c r="AZ2157" s="45">
        <v>14913.858966510941</v>
      </c>
      <c r="BA2157" s="12">
        <v>14420.809810660277</v>
      </c>
      <c r="BB2157" s="12">
        <v>5295.0930795256709</v>
      </c>
      <c r="BC2157" s="12">
        <v>8610.2710242067678</v>
      </c>
      <c r="BD2157" s="12">
        <v>12590.239756796935</v>
      </c>
      <c r="BE2157" s="44">
        <v>12898.446189277065</v>
      </c>
      <c r="BF2157" s="45">
        <v>13024.519976211282</v>
      </c>
      <c r="BG2157" s="12">
        <v>13042.573748220959</v>
      </c>
      <c r="BH2157" s="12">
        <v>20689.227619191101</v>
      </c>
      <c r="BI2157" s="12">
        <v>20403.245976590275</v>
      </c>
      <c r="BJ2157" s="12">
        <v>16273.801613628804</v>
      </c>
      <c r="BK2157" s="44">
        <v>14959.725038849861</v>
      </c>
      <c r="BL2157" s="45">
        <v>14540.834521590681</v>
      </c>
      <c r="BM2157" s="12">
        <v>10394.775437430255</v>
      </c>
      <c r="BN2157" s="12">
        <v>0</v>
      </c>
      <c r="BO2157" s="12">
        <v>59.984878549002993</v>
      </c>
      <c r="BP2157" s="12">
        <v>38.498399509028694</v>
      </c>
      <c r="BQ2157" s="48">
        <v>32.585597058607505</v>
      </c>
      <c r="BR2157" s="49">
        <v>6.6358945751409424</v>
      </c>
      <c r="BS2157" s="13">
        <v>17.108265986851706</v>
      </c>
      <c r="BT2157" s="12">
        <v>367.72328925369874</v>
      </c>
      <c r="BV2157" s="14">
        <f>Таблица1[[#This Row],[Lкан_леб,мм]]</f>
        <v>57962.276710746301</v>
      </c>
      <c r="BW2157" s="50">
        <f>Таблица1[[#This Row],[угол обхв4]]+Таблица1[[#This Row],[Lдуг 3,мм]]</f>
        <v>11987.345871328855</v>
      </c>
      <c r="BX2157" s="54">
        <f>Таблица1[[#This Row],[угол обхв5]]+Таблица1[[#This Row],[Y5, мм]]</f>
        <v>58389.425632638624</v>
      </c>
      <c r="BY2157" s="14">
        <f>Таблица1[[#This Row],[угол обхв6]]+Таблица1[[#This Row],[Lдуг 4,мм]]</f>
        <v>14955.297926344158</v>
      </c>
      <c r="BZ2157" s="14">
        <f>Таблица1[[#This Row],[Т1]]+Таблица1[[#This Row],[X6, мм]]</f>
        <v>58663.57055453636</v>
      </c>
      <c r="CA2157" s="14">
        <f>Таблица1[[#This Row],[Т2]]+Таблица1[[#This Row],[Lдуг 5,мм]]</f>
        <v>20435.830108532307</v>
      </c>
      <c r="CB2157" s="14">
        <f>Таблица1[[#This Row],[Т3]]+Таблица1[[#This Row],[Y6, мм]]</f>
        <v>58895.610745155922</v>
      </c>
      <c r="CC2157" s="14">
        <f>Таблица1[[#This Row],[Т4]]+Таблица1[[#This Row],[Lдуг 6,мм]]</f>
        <v>21564.30562886937</v>
      </c>
      <c r="CD2157" s="14">
        <f>Таблица1[[#This Row],[Т5]]+Таблица1[[#This Row],[Lдуг 1,мм]]</f>
        <v>58942.864574489708</v>
      </c>
      <c r="CE2157" s="14">
        <f>Таблица1[[#This Row],[Т6]]+Таблица1[[#This Row],[Lпрям1, мм]]</f>
        <v>21954.600389274889</v>
      </c>
      <c r="CF2157" s="15">
        <f>Таблица1[[#This Row],[Т7]]+Таблица1[[#This Row],[Lдуг 2,мм]]</f>
        <v>59064.691567366935</v>
      </c>
      <c r="CG2157" s="14">
        <f>Таблица1[[#This Row],[Т8]]+Таблица1[[#This Row],[Lпрям2, мм]]</f>
        <v>25980.634762504909</v>
      </c>
      <c r="CH2157" s="14">
        <f>Таблица1[[#This Row],[Т9]]-Таблица1[[#This Row],[Т9]]</f>
        <v>0</v>
      </c>
      <c r="CI2157" s="50">
        <f>Таблица1[[#This Row],[Т9]]-Таблица1[[#This Row],[Т8]]</f>
        <v>37110.091178092043</v>
      </c>
      <c r="CJ2157" s="54">
        <f>Таблица1[[#This Row],[Т9]]-Таблица1[[#This Row],[Т7]]</f>
        <v>121.82699287722789</v>
      </c>
      <c r="CK2157" s="14">
        <f>Таблица1[[#This Row],[Т9]]-Таблица1[[#This Row],[Т6]]</f>
        <v>37500.385938497566</v>
      </c>
      <c r="CL2157" s="14">
        <f>Таблица1[[#This Row],[Т9]]-Таблица1[[#This Row],[Т5]]</f>
        <v>169.08082221101358</v>
      </c>
      <c r="CM2157" s="14">
        <f>Таблица1[[#This Row],[Т9]]-Таблица1[[#This Row],[Т4]]</f>
        <v>38628.861458834625</v>
      </c>
      <c r="CN2157" s="14">
        <f>Таблица1[[#This Row],[Т9]]-Таблица1[[#This Row],[Т3]]</f>
        <v>401.12101283057564</v>
      </c>
      <c r="CO2157" s="14">
        <f>Таблица1[[#This Row],[Т9]]-Таблица1[[#This Row],[Т2]]</f>
        <v>44109.393641022776</v>
      </c>
      <c r="CP2157" s="14">
        <f>Таблица1[[#This Row],[Т9]]-Таблица1[[#This Row],[Т1]]</f>
        <v>675.26593472831155</v>
      </c>
      <c r="CQ2157" s="14">
        <f>Таблица1[[#This Row],[Т9]]-Таблица1[[#This Row],[угол обхв6]]</f>
        <v>47077.345696038079</v>
      </c>
      <c r="CR2157" s="14">
        <f>Таблица1[[#This Row],[Т9]]-Таблица1[[#This Row],[угол обхв5]]</f>
        <v>1102.414856620635</v>
      </c>
      <c r="CS2157" s="14">
        <f>Таблица1[[#This Row],[Т9]]-Таблица1[[#This Row],[угол обхв4]]</f>
        <v>59064.691567366935</v>
      </c>
      <c r="CT2157" s="14">
        <f>Таблица1[[#This Row],[Lкан_прям, мм]]+Таблица1[[#This Row],[Lкан_дуг, мм]]+Таблица1[[#This Row],[Lкан_леб,мм]]</f>
        <v>85045.326329871838</v>
      </c>
      <c r="CU2157" s="16">
        <f>Таблица1[[#This Row],[Lкан_леб,мм]]</f>
        <v>57962.276710746301</v>
      </c>
      <c r="CV2157" s="14">
        <f>2534431-(Таблица1[[#This Row],[Т23]]+Таблица1[[#This Row],[угол обхв3]])</f>
        <v>2449017.9503808743</v>
      </c>
      <c r="CW2157" s="50">
        <f>SUM(X2157:AC2157,AD2157:AI2157)-Таблица1[[#This Row],[lподв_min, мм]]</f>
        <v>23057.015246908919</v>
      </c>
      <c r="CX2157" s="17">
        <f>CW2596-Таблица1[[#This Row],[Суммарная длина каната]]</f>
        <v>-2427231.3808663003</v>
      </c>
    </row>
    <row r="2158" spans="1:102" x14ac:dyDescent="0.25">
      <c r="A2158" s="21">
        <v>2157</v>
      </c>
      <c r="B2158" s="10">
        <v>55.483469387755086</v>
      </c>
      <c r="C2158" s="10">
        <v>88.197959183673518</v>
      </c>
      <c r="D2158" s="11">
        <v>12868.262183706067</v>
      </c>
      <c r="E2158" s="11">
        <v>14720.91397055249</v>
      </c>
      <c r="F2158" s="11">
        <v>12779.411643356076</v>
      </c>
      <c r="G2158" s="11">
        <v>14829.664057814591</v>
      </c>
      <c r="H2158" s="11">
        <v>13276.261693706067</v>
      </c>
      <c r="I2158" s="11">
        <v>10658.609124142533</v>
      </c>
      <c r="J2158" s="11">
        <v>4062.3048464099584</v>
      </c>
      <c r="K2158" s="11">
        <v>25980.634762495865</v>
      </c>
      <c r="L2158" s="11">
        <v>1102.4148566296751</v>
      </c>
      <c r="M2158" s="11">
        <v>57962.276710746301</v>
      </c>
      <c r="N2158" s="11">
        <v>5614.5799667814481</v>
      </c>
      <c r="O2158" s="11">
        <v>20435.471577151478</v>
      </c>
      <c r="P2158" s="43">
        <v>8527.2789619894174</v>
      </c>
      <c r="Q2158" s="11">
        <v>20102.392825734823</v>
      </c>
      <c r="R2158" s="11">
        <v>12452.464163120467</v>
      </c>
      <c r="S2158" s="11">
        <v>16277.585100263934</v>
      </c>
      <c r="T2158" s="11">
        <v>13503.899211344202</v>
      </c>
      <c r="U2158" s="11">
        <v>15364.460059885148</v>
      </c>
      <c r="V2158" s="11">
        <v>12868.262183706067</v>
      </c>
      <c r="W2158" s="11">
        <v>14720.91397055249</v>
      </c>
      <c r="X2158" s="12">
        <v>0</v>
      </c>
      <c r="Y2158" s="12">
        <v>413.4769336304069</v>
      </c>
      <c r="Z2158" s="12">
        <v>268.70371691174972</v>
      </c>
      <c r="AA2158" s="44">
        <v>232.04019061955887</v>
      </c>
      <c r="AB2158" s="45">
        <v>47.253829333786769</v>
      </c>
      <c r="AC2158" s="12">
        <v>140.94018613417299</v>
      </c>
      <c r="AD2158" s="12">
        <v>11987.345871328855</v>
      </c>
      <c r="AE2158" s="12">
        <v>2931.6815808219681</v>
      </c>
      <c r="AF2158" s="12">
        <v>5480.5321821881498</v>
      </c>
      <c r="AG2158" s="44">
        <v>1128.4755203370619</v>
      </c>
      <c r="AH2158" s="45">
        <v>390.29476040551663</v>
      </c>
      <c r="AI2158" s="12">
        <v>4062.304847414312</v>
      </c>
      <c r="AJ2158" s="12">
        <v>-51.541246670663142</v>
      </c>
      <c r="AK2158" s="12">
        <v>6.5236631897122805</v>
      </c>
      <c r="AL2158" s="12">
        <v>44.257949754715476</v>
      </c>
      <c r="AM2158" s="44">
        <v>76.843546813322916</v>
      </c>
      <c r="AN2158" s="45">
        <v>70.207652238182064</v>
      </c>
      <c r="AO2158" s="12">
        <v>89.999999858957466</v>
      </c>
      <c r="AP2158" s="12">
        <v>-2160.4496726027892</v>
      </c>
      <c r="AQ2158" s="12">
        <v>5660.9342951188019</v>
      </c>
      <c r="AR2158" s="12">
        <v>8812.0180165403326</v>
      </c>
      <c r="AS2158" s="44">
        <v>12849.755051081989</v>
      </c>
      <c r="AT2158" s="45">
        <v>13120.001402814263</v>
      </c>
      <c r="AU2158" s="12">
        <v>13276.262183706067</v>
      </c>
      <c r="AV2158" s="12">
        <v>11302.463357207647</v>
      </c>
      <c r="AW2158" s="12">
        <v>20840.829784474819</v>
      </c>
      <c r="AX2158" s="12">
        <v>20394.604514093538</v>
      </c>
      <c r="AY2158" s="44">
        <v>16370.450327032326</v>
      </c>
      <c r="AZ2158" s="45">
        <v>15226.30625933695</v>
      </c>
      <c r="BA2158" s="12">
        <v>14720.913971556847</v>
      </c>
      <c r="BB2158" s="12">
        <v>5295.0930795256709</v>
      </c>
      <c r="BC2158" s="12">
        <v>8573.6332903267721</v>
      </c>
      <c r="BD2158" s="12">
        <v>12737.203217671384</v>
      </c>
      <c r="BE2158" s="44">
        <v>13106.608323382678</v>
      </c>
      <c r="BF2158" s="45">
        <v>13252.159992236004</v>
      </c>
      <c r="BG2158" s="12">
        <v>13276.262193706067</v>
      </c>
      <c r="BH2158" s="12">
        <v>20689.227619191101</v>
      </c>
      <c r="BI2158" s="12">
        <v>20507.751033058164</v>
      </c>
      <c r="BJ2158" s="12">
        <v>16569.796788622651</v>
      </c>
      <c r="BK2158" s="44">
        <v>15271.594833116756</v>
      </c>
      <c r="BL2158" s="45">
        <v>14859.067771100688</v>
      </c>
      <c r="BM2158" s="12">
        <v>10658.609124142535</v>
      </c>
      <c r="BN2158" s="12">
        <v>0</v>
      </c>
      <c r="BO2158" s="12">
        <v>58.064909860375415</v>
      </c>
      <c r="BP2158" s="12">
        <v>37.734286565003195</v>
      </c>
      <c r="BQ2158" s="48">
        <v>32.585597058607448</v>
      </c>
      <c r="BR2158" s="49">
        <v>6.6358945751408536</v>
      </c>
      <c r="BS2158" s="13">
        <v>19.792347620775391</v>
      </c>
      <c r="BT2158" s="12">
        <v>367.72328925369874</v>
      </c>
      <c r="BV2158" s="14">
        <f>Таблица1[[#This Row],[Lкан_леб,мм]]</f>
        <v>57962.276710746301</v>
      </c>
      <c r="BW2158" s="50">
        <f>Таблица1[[#This Row],[угол обхв4]]+Таблица1[[#This Row],[Lдуг 3,мм]]</f>
        <v>11987.345871328855</v>
      </c>
      <c r="BX2158" s="54">
        <f>Таблица1[[#This Row],[угол обхв5]]+Таблица1[[#This Row],[Y5, мм]]</f>
        <v>58375.753644376709</v>
      </c>
      <c r="BY2158" s="14">
        <f>Таблица1[[#This Row],[угол обхв6]]+Таблица1[[#This Row],[Lдуг 4,мм]]</f>
        <v>14919.027452150822</v>
      </c>
      <c r="BZ2158" s="14">
        <f>Таблица1[[#This Row],[Т1]]+Таблица1[[#This Row],[X6, мм]]</f>
        <v>58644.457361288456</v>
      </c>
      <c r="CA2158" s="14">
        <f>Таблица1[[#This Row],[Т2]]+Таблица1[[#This Row],[Lдуг 5,мм]]</f>
        <v>20399.55963433897</v>
      </c>
      <c r="CB2158" s="14">
        <f>Таблица1[[#This Row],[Т3]]+Таблица1[[#This Row],[Y6, мм]]</f>
        <v>58876.497551908018</v>
      </c>
      <c r="CC2158" s="14">
        <f>Таблица1[[#This Row],[Т4]]+Таблица1[[#This Row],[Lдуг 6,мм]]</f>
        <v>21528.035154676032</v>
      </c>
      <c r="CD2158" s="14">
        <f>Таблица1[[#This Row],[Т5]]+Таблица1[[#This Row],[Lдуг 1,мм]]</f>
        <v>58923.751381241804</v>
      </c>
      <c r="CE2158" s="14">
        <f>Таблица1[[#This Row],[Т6]]+Таблица1[[#This Row],[Lпрям1, мм]]</f>
        <v>21918.329915081547</v>
      </c>
      <c r="CF2158" s="15">
        <f>Таблица1[[#This Row],[Т7]]+Таблица1[[#This Row],[Lдуг 2,мм]]</f>
        <v>59064.69156737598</v>
      </c>
      <c r="CG2158" s="14">
        <f>Таблица1[[#This Row],[Т8]]+Таблица1[[#This Row],[Lпрям2, мм]]</f>
        <v>25980.634762495858</v>
      </c>
      <c r="CH2158" s="14">
        <f>Таблица1[[#This Row],[Т9]]-Таблица1[[#This Row],[Т9]]</f>
        <v>0</v>
      </c>
      <c r="CI2158" s="50">
        <f>Таблица1[[#This Row],[Т9]]-Таблица1[[#This Row],[Т8]]</f>
        <v>37146.361652294436</v>
      </c>
      <c r="CJ2158" s="54">
        <f>Таблица1[[#This Row],[Т9]]-Таблица1[[#This Row],[Т7]]</f>
        <v>140.94018613417575</v>
      </c>
      <c r="CK2158" s="14">
        <f>Таблица1[[#This Row],[Т9]]-Таблица1[[#This Row],[Т6]]</f>
        <v>37536.656412699944</v>
      </c>
      <c r="CL2158" s="14">
        <f>Таблица1[[#This Row],[Т9]]-Таблица1[[#This Row],[Т5]]</f>
        <v>188.19401546796144</v>
      </c>
      <c r="CM2158" s="14">
        <f>Таблица1[[#This Row],[Т9]]-Таблица1[[#This Row],[Т4]]</f>
        <v>38665.13193303701</v>
      </c>
      <c r="CN2158" s="14">
        <f>Таблица1[[#This Row],[Т9]]-Таблица1[[#This Row],[Т3]]</f>
        <v>420.23420608752349</v>
      </c>
      <c r="CO2158" s="14">
        <f>Таблица1[[#This Row],[Т9]]-Таблица1[[#This Row],[Т2]]</f>
        <v>44145.664115225154</v>
      </c>
      <c r="CP2158" s="14">
        <f>Таблица1[[#This Row],[Т9]]-Таблица1[[#This Row],[Т1]]</f>
        <v>688.93792299927009</v>
      </c>
      <c r="CQ2158" s="14">
        <f>Таблица1[[#This Row],[Т9]]-Таблица1[[#This Row],[угол обхв6]]</f>
        <v>47077.345696047123</v>
      </c>
      <c r="CR2158" s="14">
        <f>Таблица1[[#This Row],[Т9]]-Таблица1[[#This Row],[угол обхв5]]</f>
        <v>1102.414856629679</v>
      </c>
      <c r="CS2158" s="14">
        <f>Таблица1[[#This Row],[Т9]]-Таблица1[[#This Row],[угол обхв4]]</f>
        <v>59064.69156737598</v>
      </c>
      <c r="CT2158" s="14">
        <f>Таблица1[[#This Row],[Lкан_прям, мм]]+Таблица1[[#This Row],[Lкан_дуг, мм]]+Таблица1[[#This Row],[Lкан_леб,мм]]</f>
        <v>85045.326329871838</v>
      </c>
      <c r="CU2158" s="16">
        <f>Таблица1[[#This Row],[Lкан_леб,мм]]</f>
        <v>57962.276710746301</v>
      </c>
      <c r="CV2158" s="14">
        <f>2534431-(Таблица1[[#This Row],[Т23]]+Таблица1[[#This Row],[угол обхв3]])</f>
        <v>2449017.9503808743</v>
      </c>
      <c r="CW2158" s="50">
        <f>SUM(X2158:AC2158,AD2158:AI2158)-Таблица1[[#This Row],[lподв_min, мм]]</f>
        <v>23020.744772715578</v>
      </c>
      <c r="CX2158" s="17">
        <f>CW2597-Таблица1[[#This Row],[Суммарная длина каната]]</f>
        <v>-2427284.8739499706</v>
      </c>
    </row>
    <row r="2159" spans="1:102" x14ac:dyDescent="0.25">
      <c r="A2159" s="21">
        <v>2158</v>
      </c>
      <c r="B2159" s="10">
        <v>55.483469387755086</v>
      </c>
      <c r="C2159" s="10">
        <v>90.88204081632658</v>
      </c>
      <c r="D2159" s="11">
        <v>13087.64069861942</v>
      </c>
      <c r="E2159" s="11">
        <v>15031.632274069556</v>
      </c>
      <c r="F2159" s="11">
        <v>12993.794983915584</v>
      </c>
      <c r="G2159" s="11">
        <v>15136.102278528857</v>
      </c>
      <c r="H2159" s="11">
        <v>13495.640208619421</v>
      </c>
      <c r="I2159" s="11">
        <v>10931.754410530479</v>
      </c>
      <c r="J2159" s="11">
        <v>4099.8778635390781</v>
      </c>
      <c r="K2159" s="11">
        <v>25980.634762486647</v>
      </c>
      <c r="L2159" s="11">
        <v>1102.4148566388812</v>
      </c>
      <c r="M2159" s="11">
        <v>57962.276710746301</v>
      </c>
      <c r="N2159" s="11">
        <v>5614.5799667814481</v>
      </c>
      <c r="O2159" s="11">
        <v>20435.471577151478</v>
      </c>
      <c r="P2159" s="43">
        <v>8499.410972493828</v>
      </c>
      <c r="Q2159" s="11">
        <v>20203.92364060117</v>
      </c>
      <c r="R2159" s="11">
        <v>12599.401597677697</v>
      </c>
      <c r="S2159" s="11">
        <v>16567.124240936078</v>
      </c>
      <c r="T2159" s="11">
        <v>13692.443809683658</v>
      </c>
      <c r="U2159" s="11">
        <v>15704.238545856415</v>
      </c>
      <c r="V2159" s="11">
        <v>13087.64069861942</v>
      </c>
      <c r="W2159" s="11">
        <v>15031.632274069556</v>
      </c>
      <c r="X2159" s="12">
        <v>0</v>
      </c>
      <c r="Y2159" s="12">
        <v>399.69993700940216</v>
      </c>
      <c r="Z2159" s="12">
        <v>263.36752028485756</v>
      </c>
      <c r="AA2159" s="44">
        <v>232.04019061955887</v>
      </c>
      <c r="AB2159" s="45">
        <v>47.253829333787579</v>
      </c>
      <c r="AC2159" s="12">
        <v>160.05337939127514</v>
      </c>
      <c r="AD2159" s="12">
        <v>11987.345871328855</v>
      </c>
      <c r="AE2159" s="12">
        <v>2894.1085636928369</v>
      </c>
      <c r="AF2159" s="12">
        <v>5480.5321821881489</v>
      </c>
      <c r="AG2159" s="44">
        <v>1128.4755203370589</v>
      </c>
      <c r="AH2159" s="45">
        <v>390.29476040551714</v>
      </c>
      <c r="AI2159" s="12">
        <v>4099.8778645342281</v>
      </c>
      <c r="AJ2159" s="12">
        <v>-51.541246670663142</v>
      </c>
      <c r="AK2159" s="12">
        <v>4.5889480898358679</v>
      </c>
      <c r="AL2159" s="12">
        <v>41.573868122062422</v>
      </c>
      <c r="AM2159" s="44">
        <v>74.159465180669869</v>
      </c>
      <c r="AN2159" s="45">
        <v>67.523570605528903</v>
      </c>
      <c r="AO2159" s="12">
        <v>89.999999860250014</v>
      </c>
      <c r="AP2159" s="12">
        <v>-2160.4496726027892</v>
      </c>
      <c r="AQ2159" s="12">
        <v>5647.222680775556</v>
      </c>
      <c r="AR2159" s="12">
        <v>8770.1536861094482</v>
      </c>
      <c r="AS2159" s="44">
        <v>12991.907848152616</v>
      </c>
      <c r="AT2159" s="45">
        <v>13315.436760836979</v>
      </c>
      <c r="AU2159" s="12">
        <v>13495.64069861942</v>
      </c>
      <c r="AV2159" s="12">
        <v>11302.463357207647</v>
      </c>
      <c r="AW2159" s="12">
        <v>20842.163663653169</v>
      </c>
      <c r="AX2159" s="12">
        <v>20509.148775581976</v>
      </c>
      <c r="AY2159" s="44">
        <v>16678.492294425938</v>
      </c>
      <c r="AZ2159" s="45">
        <v>15548.258787169854</v>
      </c>
      <c r="BA2159" s="12">
        <v>15031.632275064709</v>
      </c>
      <c r="BB2159" s="12">
        <v>5295.0930795256709</v>
      </c>
      <c r="BC2159" s="12">
        <v>8532.0536864879377</v>
      </c>
      <c r="BD2159" s="12">
        <v>12870.144311293318</v>
      </c>
      <c r="BE2159" s="44">
        <v>13299.937559208742</v>
      </c>
      <c r="BF2159" s="45">
        <v>13464.647747466101</v>
      </c>
      <c r="BG2159" s="12">
        <v>13495.640708619423</v>
      </c>
      <c r="BH2159" s="12">
        <v>20689.227619191101</v>
      </c>
      <c r="BI2159" s="12">
        <v>20610.615727102864</v>
      </c>
      <c r="BJ2159" s="12">
        <v>16872.349375916881</v>
      </c>
      <c r="BK2159" s="44">
        <v>15592.87049236655</v>
      </c>
      <c r="BL2159" s="45">
        <v>15187.612032756115</v>
      </c>
      <c r="BM2159" s="12">
        <v>10931.754410530481</v>
      </c>
      <c r="BN2159" s="12">
        <v>0</v>
      </c>
      <c r="BO2159" s="12">
        <v>56.130194760499009</v>
      </c>
      <c r="BP2159" s="12">
        <v>36.984920032226555</v>
      </c>
      <c r="BQ2159" s="48">
        <v>32.585597058607448</v>
      </c>
      <c r="BR2159" s="49">
        <v>6.6358945751409673</v>
      </c>
      <c r="BS2159" s="13">
        <v>22.476429254721111</v>
      </c>
      <c r="BT2159" s="12">
        <v>367.72328925369874</v>
      </c>
      <c r="BV2159" s="14">
        <f>Таблица1[[#This Row],[Lкан_леб,мм]]</f>
        <v>57962.276710746301</v>
      </c>
      <c r="BW2159" s="50">
        <f>Таблица1[[#This Row],[угол обхв4]]+Таблица1[[#This Row],[Lдуг 3,мм]]</f>
        <v>11987.345871328855</v>
      </c>
      <c r="BX2159" s="54">
        <f>Таблица1[[#This Row],[угол обхв5]]+Таблица1[[#This Row],[Y5, мм]]</f>
        <v>58361.976647755706</v>
      </c>
      <c r="BY2159" s="14">
        <f>Таблица1[[#This Row],[угол обхв6]]+Таблица1[[#This Row],[Lдуг 4,мм]]</f>
        <v>14881.454435021691</v>
      </c>
      <c r="BZ2159" s="14">
        <f>Таблица1[[#This Row],[Т1]]+Таблица1[[#This Row],[X6, мм]]</f>
        <v>58625.344168040567</v>
      </c>
      <c r="CA2159" s="14">
        <f>Таблица1[[#This Row],[Т2]]+Таблица1[[#This Row],[Lдуг 5,мм]]</f>
        <v>20361.986617209841</v>
      </c>
      <c r="CB2159" s="14">
        <f>Таблица1[[#This Row],[Т3]]+Таблица1[[#This Row],[Y6, мм]]</f>
        <v>58857.384358660129</v>
      </c>
      <c r="CC2159" s="14">
        <f>Таблица1[[#This Row],[Т4]]+Таблица1[[#This Row],[Lдуг 6,мм]]</f>
        <v>21490.4621375469</v>
      </c>
      <c r="CD2159" s="14">
        <f>Таблица1[[#This Row],[Т5]]+Таблица1[[#This Row],[Lдуг 1,мм]]</f>
        <v>58904.638187993914</v>
      </c>
      <c r="CE2159" s="14">
        <f>Таблица1[[#This Row],[Т6]]+Таблица1[[#This Row],[Lпрям1, мм]]</f>
        <v>21880.756897952419</v>
      </c>
      <c r="CF2159" s="15">
        <f>Таблица1[[#This Row],[Т7]]+Таблица1[[#This Row],[Lдуг 2,мм]]</f>
        <v>59064.691567385191</v>
      </c>
      <c r="CG2159" s="14">
        <f>Таблица1[[#This Row],[Т8]]+Таблица1[[#This Row],[Lпрям2, мм]]</f>
        <v>25980.634762486647</v>
      </c>
      <c r="CH2159" s="14">
        <f>Таблица1[[#This Row],[Т9]]-Таблица1[[#This Row],[Т9]]</f>
        <v>0</v>
      </c>
      <c r="CI2159" s="50">
        <f>Таблица1[[#This Row],[Т9]]-Таблица1[[#This Row],[Т8]]</f>
        <v>37183.934669432769</v>
      </c>
      <c r="CJ2159" s="54">
        <f>Таблица1[[#This Row],[Т9]]-Таблица1[[#This Row],[Т7]]</f>
        <v>160.05337939127639</v>
      </c>
      <c r="CK2159" s="14">
        <f>Таблица1[[#This Row],[Т9]]-Таблица1[[#This Row],[Т6]]</f>
        <v>37574.229429838291</v>
      </c>
      <c r="CL2159" s="14">
        <f>Таблица1[[#This Row],[Т9]]-Таблица1[[#This Row],[Т5]]</f>
        <v>207.30720872506208</v>
      </c>
      <c r="CM2159" s="14">
        <f>Таблица1[[#This Row],[Т9]]-Таблица1[[#This Row],[Т4]]</f>
        <v>38702.70495017535</v>
      </c>
      <c r="CN2159" s="14">
        <f>Таблица1[[#This Row],[Т9]]-Таблица1[[#This Row],[Т3]]</f>
        <v>439.34739934462414</v>
      </c>
      <c r="CO2159" s="14">
        <f>Таблица1[[#This Row],[Т9]]-Таблица1[[#This Row],[Т2]]</f>
        <v>44183.237132363502</v>
      </c>
      <c r="CP2159" s="14">
        <f>Таблица1[[#This Row],[Т9]]-Таблица1[[#This Row],[Т1]]</f>
        <v>702.71491962948494</v>
      </c>
      <c r="CQ2159" s="14">
        <f>Таблица1[[#This Row],[Т9]]-Таблица1[[#This Row],[угол обхв6]]</f>
        <v>47077.345696056334</v>
      </c>
      <c r="CR2159" s="14">
        <f>Таблица1[[#This Row],[Т9]]-Таблица1[[#This Row],[угол обхв5]]</f>
        <v>1102.4148566388903</v>
      </c>
      <c r="CS2159" s="14">
        <f>Таблица1[[#This Row],[Т9]]-Таблица1[[#This Row],[угол обхв4]]</f>
        <v>59064.691567385191</v>
      </c>
      <c r="CT2159" s="14">
        <f>Таблица1[[#This Row],[Lкан_прям, мм]]+Таблица1[[#This Row],[Lкан_дуг, мм]]+Таблица1[[#This Row],[Lкан_леб,мм]]</f>
        <v>85045.326329871838</v>
      </c>
      <c r="CU2159" s="16">
        <f>Таблица1[[#This Row],[Lкан_леб,мм]]</f>
        <v>57962.276710746301</v>
      </c>
      <c r="CV2159" s="14">
        <f>2534431-(Таблица1[[#This Row],[Т23]]+Таблица1[[#This Row],[угол обхв3]])</f>
        <v>2449017.9503808743</v>
      </c>
      <c r="CW2159" s="50">
        <f>SUM(X2159:AC2159,AD2159:AI2159)-Таблица1[[#This Row],[lподв_min, мм]]</f>
        <v>22983.171755586449</v>
      </c>
      <c r="CX2159" s="17">
        <f>CW2598-Таблица1[[#This Row],[Суммарная длина каната]]</f>
        <v>-2427338.3668327145</v>
      </c>
    </row>
    <row r="2160" spans="1:102" x14ac:dyDescent="0.25">
      <c r="A2160" s="21">
        <v>2159</v>
      </c>
      <c r="B2160" s="10">
        <v>55.483469387755086</v>
      </c>
      <c r="C2160" s="10">
        <v>93.566122448979641</v>
      </c>
      <c r="D2160" s="11">
        <v>13292.227933108912</v>
      </c>
      <c r="E2160" s="11">
        <v>15352.282956947442</v>
      </c>
      <c r="F2160" s="11">
        <v>13193.59295583303</v>
      </c>
      <c r="G2160" s="11">
        <v>15452.243655513357</v>
      </c>
      <c r="H2160" s="11">
        <v>13700.227443108915</v>
      </c>
      <c r="I2160" s="11">
        <v>11213.562217123159</v>
      </c>
      <c r="J2160" s="11">
        <v>4138.7207398242808</v>
      </c>
      <c r="K2160" s="11">
        <v>25980.634762477323</v>
      </c>
      <c r="L2160" s="11">
        <v>1102.4148566482218</v>
      </c>
      <c r="M2160" s="11">
        <v>57962.276710746301</v>
      </c>
      <c r="N2160" s="11">
        <v>5614.5799667814481</v>
      </c>
      <c r="O2160" s="11">
        <v>20435.471577151478</v>
      </c>
      <c r="P2160" s="43">
        <v>8466.8189769425189</v>
      </c>
      <c r="Q2160" s="11">
        <v>20304.038040324358</v>
      </c>
      <c r="R2160" s="11">
        <v>12732.619022710702</v>
      </c>
      <c r="S2160" s="11">
        <v>16863.22665788501</v>
      </c>
      <c r="T2160" s="11">
        <v>13864.870097519854</v>
      </c>
      <c r="U2160" s="11">
        <v>16052.473610654522</v>
      </c>
      <c r="V2160" s="11">
        <v>13292.227933108912</v>
      </c>
      <c r="W2160" s="11">
        <v>15352.282956947442</v>
      </c>
      <c r="X2160" s="12">
        <v>0</v>
      </c>
      <c r="Y2160" s="12">
        <v>385.80998501370641</v>
      </c>
      <c r="Z2160" s="12">
        <v>258.14427903265602</v>
      </c>
      <c r="AA2160" s="44">
        <v>232.04019061955876</v>
      </c>
      <c r="AB2160" s="45">
        <v>47.253829333787856</v>
      </c>
      <c r="AC2160" s="12">
        <v>179.16657264851247</v>
      </c>
      <c r="AD2160" s="12">
        <v>11987.345871328855</v>
      </c>
      <c r="AE2160" s="12">
        <v>2855.2656874076538</v>
      </c>
      <c r="AF2160" s="12">
        <v>5480.5321821881489</v>
      </c>
      <c r="AG2160" s="44">
        <v>1128.4755203370603</v>
      </c>
      <c r="AH2160" s="45">
        <v>390.29476040551356</v>
      </c>
      <c r="AI2160" s="12">
        <v>4138.7207408100912</v>
      </c>
      <c r="AJ2160" s="12">
        <v>-51.541246670663142</v>
      </c>
      <c r="AK2160" s="12">
        <v>2.6383705726969504</v>
      </c>
      <c r="AL2160" s="12">
        <v>38.889786489409346</v>
      </c>
      <c r="AM2160" s="44">
        <v>71.475383548016779</v>
      </c>
      <c r="AN2160" s="45">
        <v>64.83948897287577</v>
      </c>
      <c r="AO2160" s="12">
        <v>89.999999861561591</v>
      </c>
      <c r="AP2160" s="12">
        <v>-2160.4496726027892</v>
      </c>
      <c r="AQ2160" s="12">
        <v>5633.3610151658286</v>
      </c>
      <c r="AR2160" s="12">
        <v>8722.9712989009222</v>
      </c>
      <c r="AS2160" s="44">
        <v>13119.479417244271</v>
      </c>
      <c r="AT2160" s="45">
        <v>13495.581019203755</v>
      </c>
      <c r="AU2160" s="12">
        <v>13700.227933108912</v>
      </c>
      <c r="AV2160" s="12">
        <v>11302.463357207647</v>
      </c>
      <c r="AW2160" s="12">
        <v>20843.03908348826</v>
      </c>
      <c r="AX2160" s="12">
        <v>20621.606911524475</v>
      </c>
      <c r="AY2160" s="44">
        <v>16992.853179636273</v>
      </c>
      <c r="AZ2160" s="45">
        <v>15879.010137160974</v>
      </c>
      <c r="BA2160" s="12">
        <v>15352.282957933254</v>
      </c>
      <c r="BB2160" s="12">
        <v>5295.0930795256709</v>
      </c>
      <c r="BC2160" s="12">
        <v>8485.6000253269012</v>
      </c>
      <c r="BD2160" s="12">
        <v>12988.771344669105</v>
      </c>
      <c r="BE2160" s="44">
        <v>13478.009702986285</v>
      </c>
      <c r="BF2160" s="45">
        <v>13661.517011425012</v>
      </c>
      <c r="BG2160" s="12">
        <v>13700.227943108915</v>
      </c>
      <c r="BH2160" s="12">
        <v>20689.227619191101</v>
      </c>
      <c r="BI2160" s="12">
        <v>20711.60554666114</v>
      </c>
      <c r="BJ2160" s="12">
        <v>17180.795529085131</v>
      </c>
      <c r="BK2160" s="44">
        <v>15922.847088903258</v>
      </c>
      <c r="BL2160" s="45">
        <v>15525.74643044099</v>
      </c>
      <c r="BM2160" s="12">
        <v>11213.562217123161</v>
      </c>
      <c r="BN2160" s="12">
        <v>0</v>
      </c>
      <c r="BO2160" s="12">
        <v>54.179617243360092</v>
      </c>
      <c r="BP2160" s="12">
        <v>36.251415916712396</v>
      </c>
      <c r="BQ2160" s="48">
        <v>32.585597058607433</v>
      </c>
      <c r="BR2160" s="49">
        <v>6.6358945751410054</v>
      </c>
      <c r="BS2160" s="13">
        <v>25.160510888685824</v>
      </c>
      <c r="BT2160" s="12">
        <v>367.72328925369874</v>
      </c>
      <c r="BV2160" s="14">
        <f>Таблица1[[#This Row],[Lкан_леб,мм]]</f>
        <v>57962.276710746301</v>
      </c>
      <c r="BW2160" s="50">
        <f>Таблица1[[#This Row],[угол обхв4]]+Таблица1[[#This Row],[Lдуг 3,мм]]</f>
        <v>11987.345871328855</v>
      </c>
      <c r="BX2160" s="54">
        <f>Таблица1[[#This Row],[угол обхв5]]+Таблица1[[#This Row],[Y5, мм]]</f>
        <v>58348.086695760008</v>
      </c>
      <c r="BY2160" s="14">
        <f>Таблица1[[#This Row],[угол обхв6]]+Таблица1[[#This Row],[Lдуг 4,мм]]</f>
        <v>14842.611558736509</v>
      </c>
      <c r="BZ2160" s="14">
        <f>Таблица1[[#This Row],[Т1]]+Таблица1[[#This Row],[X6, мм]]</f>
        <v>58606.230974792663</v>
      </c>
      <c r="CA2160" s="14">
        <f>Таблица1[[#This Row],[Т2]]+Таблица1[[#This Row],[Lдуг 5,мм]]</f>
        <v>20323.143740924657</v>
      </c>
      <c r="CB2160" s="14">
        <f>Таблица1[[#This Row],[Т3]]+Таблица1[[#This Row],[Y6, мм]]</f>
        <v>58838.271165412225</v>
      </c>
      <c r="CC2160" s="14">
        <f>Таблица1[[#This Row],[Т4]]+Таблица1[[#This Row],[Lдуг 6,мм]]</f>
        <v>21451.619261261716</v>
      </c>
      <c r="CD2160" s="14">
        <f>Таблица1[[#This Row],[Т5]]+Таблица1[[#This Row],[Lдуг 1,мм]]</f>
        <v>58885.524994746011</v>
      </c>
      <c r="CE2160" s="14">
        <f>Таблица1[[#This Row],[Т6]]+Таблица1[[#This Row],[Lпрям1, мм]]</f>
        <v>21841.914021667231</v>
      </c>
      <c r="CF2160" s="15">
        <f>Таблица1[[#This Row],[Т7]]+Таблица1[[#This Row],[Lдуг 2,мм]]</f>
        <v>59064.691567394526</v>
      </c>
      <c r="CG2160" s="14">
        <f>Таблица1[[#This Row],[Т8]]+Таблица1[[#This Row],[Lпрям2, мм]]</f>
        <v>25980.634762477323</v>
      </c>
      <c r="CH2160" s="14">
        <f>Таблица1[[#This Row],[Т9]]-Таблица1[[#This Row],[Т9]]</f>
        <v>0</v>
      </c>
      <c r="CI2160" s="50">
        <f>Таблица1[[#This Row],[Т9]]-Таблица1[[#This Row],[Т8]]</f>
        <v>37222.777545727295</v>
      </c>
      <c r="CJ2160" s="54">
        <f>Таблица1[[#This Row],[Т9]]-Таблица1[[#This Row],[Т7]]</f>
        <v>179.16657264851528</v>
      </c>
      <c r="CK2160" s="14">
        <f>Таблица1[[#This Row],[Т9]]-Таблица1[[#This Row],[Т6]]</f>
        <v>37613.07230613281</v>
      </c>
      <c r="CL2160" s="14">
        <f>Таблица1[[#This Row],[Т9]]-Таблица1[[#This Row],[Т5]]</f>
        <v>226.42040198230097</v>
      </c>
      <c r="CM2160" s="14">
        <f>Таблица1[[#This Row],[Т9]]-Таблица1[[#This Row],[Т4]]</f>
        <v>38741.547826469869</v>
      </c>
      <c r="CN2160" s="14">
        <f>Таблица1[[#This Row],[Т9]]-Таблица1[[#This Row],[Т3]]</f>
        <v>458.46059260186303</v>
      </c>
      <c r="CO2160" s="14">
        <f>Таблица1[[#This Row],[Т9]]-Таблица1[[#This Row],[Т2]]</f>
        <v>44222.080008658013</v>
      </c>
      <c r="CP2160" s="14">
        <f>Таблица1[[#This Row],[Т9]]-Таблица1[[#This Row],[Т1]]</f>
        <v>716.60487163451762</v>
      </c>
      <c r="CQ2160" s="14">
        <f>Таблица1[[#This Row],[Т9]]-Таблица1[[#This Row],[угол обхв6]]</f>
        <v>47077.345696065669</v>
      </c>
      <c r="CR2160" s="14">
        <f>Таблица1[[#This Row],[Т9]]-Таблица1[[#This Row],[угол обхв5]]</f>
        <v>1102.4148566482254</v>
      </c>
      <c r="CS2160" s="14">
        <f>Таблица1[[#This Row],[Т9]]-Таблица1[[#This Row],[угол обхв4]]</f>
        <v>59064.691567394526</v>
      </c>
      <c r="CT2160" s="14">
        <f>Таблица1[[#This Row],[Lкан_прям, мм]]+Таблица1[[#This Row],[Lкан_дуг, мм]]+Таблица1[[#This Row],[Lкан_леб,мм]]</f>
        <v>85045.326329871838</v>
      </c>
      <c r="CU2160" s="16">
        <f>Таблица1[[#This Row],[Lкан_леб,мм]]</f>
        <v>57962.276710746301</v>
      </c>
      <c r="CV2160" s="14">
        <f>2534431-(Таблица1[[#This Row],[Т23]]+Таблица1[[#This Row],[угол обхв3]])</f>
        <v>2449017.9503808743</v>
      </c>
      <c r="CW2160" s="50">
        <f>SUM(X2160:AC2160,AD2160:AI2160)-Таблица1[[#This Row],[lподв_min, мм]]</f>
        <v>22944.328879301262</v>
      </c>
      <c r="CX2160" s="17">
        <f>CW2599-Таблица1[[#This Row],[Суммарная длина каната]]</f>
        <v>-2427391.7369805528</v>
      </c>
    </row>
    <row r="2161" spans="1:102" x14ac:dyDescent="0.25">
      <c r="A2161" s="21">
        <v>2160</v>
      </c>
      <c r="B2161" s="10">
        <v>55.483469387755086</v>
      </c>
      <c r="C2161" s="10">
        <v>96.250204081632717</v>
      </c>
      <c r="D2161" s="11">
        <v>13481.574991642985</v>
      </c>
      <c r="E2161" s="11">
        <v>15682.162462783444</v>
      </c>
      <c r="F2161" s="11">
        <v>13378.367171947881</v>
      </c>
      <c r="G2161" s="11">
        <v>15777.394526468859</v>
      </c>
      <c r="H2161" s="11">
        <v>13889.574501642985</v>
      </c>
      <c r="I2161" s="11">
        <v>11503.363453121076</v>
      </c>
      <c r="J2161" s="11">
        <v>4178.7990096623698</v>
      </c>
      <c r="K2161" s="11">
        <v>25980.634762467856</v>
      </c>
      <c r="L2161" s="11">
        <v>1102.4148566576778</v>
      </c>
      <c r="M2161" s="11">
        <v>57962.276710746301</v>
      </c>
      <c r="N2161" s="11">
        <v>5614.5799667814481</v>
      </c>
      <c r="O2161" s="11">
        <v>20435.471577151478</v>
      </c>
      <c r="P2161" s="43">
        <v>8429.5744871343777</v>
      </c>
      <c r="Q2161" s="11">
        <v>20402.516358673536</v>
      </c>
      <c r="R2161" s="11">
        <v>12851.824138912672</v>
      </c>
      <c r="S2161" s="11">
        <v>17165.242657339841</v>
      </c>
      <c r="T2161" s="11">
        <v>14020.799745333217</v>
      </c>
      <c r="U2161" s="11">
        <v>16408.401173544378</v>
      </c>
      <c r="V2161" s="11">
        <v>13481.574991642985</v>
      </c>
      <c r="W2161" s="11">
        <v>15682.162462783444</v>
      </c>
      <c r="X2161" s="12">
        <v>0</v>
      </c>
      <c r="Y2161" s="12">
        <v>371.79854669126109</v>
      </c>
      <c r="Z2161" s="12">
        <v>253.04252410720406</v>
      </c>
      <c r="AA2161" s="44">
        <v>232.04019061955952</v>
      </c>
      <c r="AB2161" s="45">
        <v>47.253829333788389</v>
      </c>
      <c r="AC2161" s="12">
        <v>198.27976590586451</v>
      </c>
      <c r="AD2161" s="12">
        <v>11987.345871328855</v>
      </c>
      <c r="AE2161" s="12">
        <v>2815.1874175695561</v>
      </c>
      <c r="AF2161" s="12">
        <v>5480.5321821881498</v>
      </c>
      <c r="AG2161" s="44">
        <v>1128.4755203370573</v>
      </c>
      <c r="AH2161" s="45">
        <v>390.29476040551242</v>
      </c>
      <c r="AI2161" s="12">
        <v>4178.7990106387251</v>
      </c>
      <c r="AJ2161" s="12">
        <v>-51.541246670663142</v>
      </c>
      <c r="AK2161" s="12">
        <v>0.67073262959896651</v>
      </c>
      <c r="AL2161" s="12">
        <v>36.205704856756277</v>
      </c>
      <c r="AM2161" s="44">
        <v>68.791301915363817</v>
      </c>
      <c r="AN2161" s="45">
        <v>62.15540734022273</v>
      </c>
      <c r="AO2161" s="12">
        <v>89.999999862889382</v>
      </c>
      <c r="AP2161" s="12">
        <v>-2160.4496726027892</v>
      </c>
      <c r="AQ2161" s="12">
        <v>5619.3561067482169</v>
      </c>
      <c r="AR2161" s="12">
        <v>8670.5743802536635</v>
      </c>
      <c r="AS2161" s="44">
        <v>13232.18984691741</v>
      </c>
      <c r="AT2161" s="45">
        <v>13660.03891399297</v>
      </c>
      <c r="AU2161" s="12">
        <v>13889.574991642983</v>
      </c>
      <c r="AV2161" s="12">
        <v>11302.463357207647</v>
      </c>
      <c r="AW2161" s="12">
        <v>20843.44362090818</v>
      </c>
      <c r="AX2161" s="12">
        <v>20731.732171654163</v>
      </c>
      <c r="AY2161" s="44">
        <v>17312.843227034045</v>
      </c>
      <c r="AZ2161" s="45">
        <v>16217.834590506602</v>
      </c>
      <c r="BA2161" s="12">
        <v>15682.162463759802</v>
      </c>
      <c r="BB2161" s="12">
        <v>5295.0930795256709</v>
      </c>
      <c r="BC2161" s="12">
        <v>8434.3506271011465</v>
      </c>
      <c r="BD2161" s="12">
        <v>13092.824032031958</v>
      </c>
      <c r="BE2161" s="44">
        <v>13640.434037328479</v>
      </c>
      <c r="BF2161" s="45">
        <v>13842.335822983232</v>
      </c>
      <c r="BG2161" s="12">
        <v>13889.575001642985</v>
      </c>
      <c r="BH2161" s="12">
        <v>20689.227619191101</v>
      </c>
      <c r="BI2161" s="12">
        <v>20810.488402430237</v>
      </c>
      <c r="BJ2161" s="12">
        <v>17494.458470320467</v>
      </c>
      <c r="BK2161" s="44">
        <v>16260.800603850175</v>
      </c>
      <c r="BL2161" s="45">
        <v>15872.729045821221</v>
      </c>
      <c r="BM2161" s="12">
        <v>11503.363453121077</v>
      </c>
      <c r="BN2161" s="12">
        <v>0</v>
      </c>
      <c r="BO2161" s="12">
        <v>52.211979300262108</v>
      </c>
      <c r="BP2161" s="12">
        <v>35.534972227157311</v>
      </c>
      <c r="BQ2161" s="48">
        <v>32.585597058607533</v>
      </c>
      <c r="BR2161" s="49">
        <v>6.6358945751410818</v>
      </c>
      <c r="BS2161" s="13">
        <v>27.844592522666645</v>
      </c>
      <c r="BT2161" s="12">
        <v>367.72328925369874</v>
      </c>
      <c r="BV2161" s="14">
        <f>Таблица1[[#This Row],[Lкан_леб,мм]]</f>
        <v>57962.276710746301</v>
      </c>
      <c r="BW2161" s="50">
        <f>Таблица1[[#This Row],[угол обхв4]]+Таблица1[[#This Row],[Lдуг 3,мм]]</f>
        <v>11987.345871328855</v>
      </c>
      <c r="BX2161" s="54">
        <f>Таблица1[[#This Row],[угол обхв5]]+Таблица1[[#This Row],[Y5, мм]]</f>
        <v>58334.075257437558</v>
      </c>
      <c r="BY2161" s="14">
        <f>Таблица1[[#This Row],[угол обхв6]]+Таблица1[[#This Row],[Lдуг 4,мм]]</f>
        <v>14802.53328889841</v>
      </c>
      <c r="BZ2161" s="14">
        <f>Таблица1[[#This Row],[Т1]]+Таблица1[[#This Row],[X6, мм]]</f>
        <v>58587.117781544759</v>
      </c>
      <c r="CA2161" s="14">
        <f>Таблица1[[#This Row],[Т2]]+Таблица1[[#This Row],[Lдуг 5,мм]]</f>
        <v>20283.06547108656</v>
      </c>
      <c r="CB2161" s="14">
        <f>Таблица1[[#This Row],[Т3]]+Таблица1[[#This Row],[Y6, мм]]</f>
        <v>58819.157972164321</v>
      </c>
      <c r="CC2161" s="14">
        <f>Таблица1[[#This Row],[Т4]]+Таблица1[[#This Row],[Lдуг 6,мм]]</f>
        <v>21411.540991423619</v>
      </c>
      <c r="CD2161" s="14">
        <f>Таблица1[[#This Row],[Т5]]+Таблица1[[#This Row],[Lдуг 1,мм]]</f>
        <v>58866.411801498107</v>
      </c>
      <c r="CE2161" s="14">
        <f>Таблица1[[#This Row],[Т6]]+Таблица1[[#This Row],[Lпрям1, мм]]</f>
        <v>21801.83575182913</v>
      </c>
      <c r="CF2161" s="15">
        <f>Таблица1[[#This Row],[Т7]]+Таблица1[[#This Row],[Lдуг 2,мм]]</f>
        <v>59064.69156740397</v>
      </c>
      <c r="CG2161" s="14">
        <f>Таблица1[[#This Row],[Т8]]+Таблица1[[#This Row],[Lпрям2, мм]]</f>
        <v>25980.634762467856</v>
      </c>
      <c r="CH2161" s="14">
        <f>Таблица1[[#This Row],[Т9]]-Таблица1[[#This Row],[Т9]]</f>
        <v>0</v>
      </c>
      <c r="CI2161" s="50">
        <f>Таблица1[[#This Row],[Т9]]-Таблица1[[#This Row],[Т8]]</f>
        <v>37262.85581557484</v>
      </c>
      <c r="CJ2161" s="54">
        <f>Таблица1[[#This Row],[Т9]]-Таблица1[[#This Row],[Т7]]</f>
        <v>198.27976590586331</v>
      </c>
      <c r="CK2161" s="14">
        <f>Таблица1[[#This Row],[Т9]]-Таблица1[[#This Row],[Т6]]</f>
        <v>37653.150575980355</v>
      </c>
      <c r="CL2161" s="14">
        <f>Таблица1[[#This Row],[Т9]]-Таблица1[[#This Row],[Т5]]</f>
        <v>245.533595239649</v>
      </c>
      <c r="CM2161" s="14">
        <f>Таблица1[[#This Row],[Т9]]-Таблица1[[#This Row],[Т4]]</f>
        <v>38781.626096317414</v>
      </c>
      <c r="CN2161" s="14">
        <f>Таблица1[[#This Row],[Т9]]-Таблица1[[#This Row],[Т3]]</f>
        <v>477.57378585921106</v>
      </c>
      <c r="CO2161" s="14">
        <f>Таблица1[[#This Row],[Т9]]-Таблица1[[#This Row],[Т2]]</f>
        <v>44262.158278505558</v>
      </c>
      <c r="CP2161" s="14">
        <f>Таблица1[[#This Row],[Т9]]-Таблица1[[#This Row],[Т1]]</f>
        <v>730.61630996641179</v>
      </c>
      <c r="CQ2161" s="14">
        <f>Таблица1[[#This Row],[Т9]]-Таблица1[[#This Row],[угол обхв6]]</f>
        <v>47077.345696075114</v>
      </c>
      <c r="CR2161" s="14">
        <f>Таблица1[[#This Row],[Т9]]-Таблица1[[#This Row],[угол обхв5]]</f>
        <v>1102.4148566576696</v>
      </c>
      <c r="CS2161" s="14">
        <f>Таблица1[[#This Row],[Т9]]-Таблица1[[#This Row],[угол обхв4]]</f>
        <v>59064.69156740397</v>
      </c>
      <c r="CT2161" s="14">
        <f>Таблица1[[#This Row],[Lкан_прям, мм]]+Таблица1[[#This Row],[Lкан_дуг, мм]]+Таблица1[[#This Row],[Lкан_леб,мм]]</f>
        <v>85045.326329871838</v>
      </c>
      <c r="CU2161" s="16">
        <f>Таблица1[[#This Row],[Lкан_леб,мм]]</f>
        <v>57962.276710746301</v>
      </c>
      <c r="CV2161" s="14">
        <f>2534431-(Таблица1[[#This Row],[Т23]]+Таблица1[[#This Row],[угол обхв3]])</f>
        <v>2449017.9503808743</v>
      </c>
      <c r="CW2161" s="50">
        <f>SUM(X2161:AC2161,AD2161:AI2161)-Таблица1[[#This Row],[lподв_min, мм]]</f>
        <v>22904.250609463164</v>
      </c>
      <c r="CX2161" s="17">
        <f>CW2600-Таблица1[[#This Row],[Суммарная длина каната]]</f>
        <v>-2427444.850960575</v>
      </c>
    </row>
    <row r="2162" spans="1:102" x14ac:dyDescent="0.25">
      <c r="A2162" s="21">
        <v>2161</v>
      </c>
      <c r="B2162" s="10">
        <v>55.483469387755086</v>
      </c>
      <c r="C2162" s="10">
        <v>98.934285714285778</v>
      </c>
      <c r="D2162" s="11">
        <v>13655.266417955745</v>
      </c>
      <c r="E2162" s="11">
        <v>16020.546985732632</v>
      </c>
      <c r="F2162" s="11">
        <v>13547.712209506521</v>
      </c>
      <c r="G2162" s="11">
        <v>16110.841460895073</v>
      </c>
      <c r="H2162" s="11">
        <v>14063.265927955745</v>
      </c>
      <c r="I2162" s="11">
        <v>11800.470646591413</v>
      </c>
      <c r="J2162" s="11">
        <v>4220.0763391412183</v>
      </c>
      <c r="K2162" s="11">
        <v>25980.634762458314</v>
      </c>
      <c r="L2162" s="11">
        <v>1102.4148566672213</v>
      </c>
      <c r="M2162" s="11">
        <v>57962.276710746301</v>
      </c>
      <c r="N2162" s="11">
        <v>5614.5799667814481</v>
      </c>
      <c r="O2162" s="11">
        <v>20435.471577151478</v>
      </c>
      <c r="P2162" s="43">
        <v>8387.7592231488197</v>
      </c>
      <c r="Q2162" s="11">
        <v>20499.142519229408</v>
      </c>
      <c r="R2162" s="11">
        <v>12956.755392115107</v>
      </c>
      <c r="S2162" s="11">
        <v>17472.50957022958</v>
      </c>
      <c r="T2162" s="11">
        <v>14159.890619743263</v>
      </c>
      <c r="U2162" s="11">
        <v>16771.240275279244</v>
      </c>
      <c r="V2162" s="11">
        <v>13655.266417955745</v>
      </c>
      <c r="W2162" s="11">
        <v>16020.546985732632</v>
      </c>
      <c r="X2162" s="12">
        <v>0</v>
      </c>
      <c r="Y2162" s="12">
        <v>357.65644755142358</v>
      </c>
      <c r="Z2162" s="12">
        <v>248.07142999914475</v>
      </c>
      <c r="AA2162" s="44">
        <v>232.04019061955793</v>
      </c>
      <c r="AB2162" s="45">
        <v>47.253829333785312</v>
      </c>
      <c r="AC2162" s="12">
        <v>217.39295916330977</v>
      </c>
      <c r="AD2162" s="12">
        <v>11987.345871328855</v>
      </c>
      <c r="AE2162" s="12">
        <v>2773.9100880907044</v>
      </c>
      <c r="AF2162" s="12">
        <v>5480.5321821881498</v>
      </c>
      <c r="AG2162" s="44">
        <v>1128.4755203370585</v>
      </c>
      <c r="AH2162" s="45">
        <v>390.29476040552061</v>
      </c>
      <c r="AI2162" s="12">
        <v>4220.0763401080239</v>
      </c>
      <c r="AJ2162" s="12">
        <v>-51.541246670663142</v>
      </c>
      <c r="AK2162" s="12">
        <v>-1.3152541208134918</v>
      </c>
      <c r="AL2162" s="12">
        <v>33.521623224103259</v>
      </c>
      <c r="AM2162" s="44">
        <v>66.107220282710571</v>
      </c>
      <c r="AN2162" s="45">
        <v>59.471325707569918</v>
      </c>
      <c r="AO2162" s="12">
        <v>89.999999864230475</v>
      </c>
      <c r="AP2162" s="12">
        <v>-2160.4496726027892</v>
      </c>
      <c r="AQ2162" s="12">
        <v>5605.2149392416841</v>
      </c>
      <c r="AR2162" s="12">
        <v>8613.077896982224</v>
      </c>
      <c r="AS2162" s="44">
        <v>13329.791833334291</v>
      </c>
      <c r="AT2162" s="45">
        <v>13808.449599552234</v>
      </c>
      <c r="AU2162" s="12">
        <v>14063.266417955745</v>
      </c>
      <c r="AV2162" s="12">
        <v>11302.463357207647</v>
      </c>
      <c r="AW2162" s="12">
        <v>20843.364082916392</v>
      </c>
      <c r="AX2162" s="12">
        <v>20839.282924388743</v>
      </c>
      <c r="AY2162" s="44">
        <v>17637.760329751356</v>
      </c>
      <c r="AZ2162" s="45">
        <v>16563.988714785508</v>
      </c>
      <c r="BA2162" s="12">
        <v>16020.546986699439</v>
      </c>
      <c r="BB2162" s="12">
        <v>5295.0930795256709</v>
      </c>
      <c r="BC2162" s="12">
        <v>8378.3941956090566</v>
      </c>
      <c r="BD2162" s="12">
        <v>13182.074065948511</v>
      </c>
      <c r="BE2162" s="44">
        <v>13786.854178524078</v>
      </c>
      <c r="BF2162" s="45">
        <v>14006.707438146774</v>
      </c>
      <c r="BG2162" s="12">
        <v>14063.266427955745</v>
      </c>
      <c r="BH2162" s="12">
        <v>20689.227619191101</v>
      </c>
      <c r="BI2162" s="12">
        <v>20907.035024994322</v>
      </c>
      <c r="BJ2162" s="12">
        <v>17812.649975388915</v>
      </c>
      <c r="BK2162" s="44">
        <v>16605.989515757468</v>
      </c>
      <c r="BL2162" s="45">
        <v>16227.798546226368</v>
      </c>
      <c r="BM2162" s="12">
        <v>11800.470646591415</v>
      </c>
      <c r="BN2162" s="12">
        <v>0</v>
      </c>
      <c r="BO2162" s="12">
        <v>50.22599254984965</v>
      </c>
      <c r="BP2162" s="12">
        <v>34.836877344916751</v>
      </c>
      <c r="BQ2162" s="48">
        <v>32.585597058607313</v>
      </c>
      <c r="BR2162" s="49">
        <v>6.6358945751406493</v>
      </c>
      <c r="BS2162" s="13">
        <v>30.528674156660557</v>
      </c>
      <c r="BT2162" s="12">
        <v>367.72328925369874</v>
      </c>
      <c r="BV2162" s="14">
        <f>Таблица1[[#This Row],[Lкан_леб,мм]]</f>
        <v>57962.276710746301</v>
      </c>
      <c r="BW2162" s="50">
        <f>Таблица1[[#This Row],[угол обхв4]]+Таблица1[[#This Row],[Lдуг 3,мм]]</f>
        <v>11987.345871328855</v>
      </c>
      <c r="BX2162" s="54">
        <f>Таблица1[[#This Row],[угол обхв5]]+Таблица1[[#This Row],[Y5, мм]]</f>
        <v>58319.933158297725</v>
      </c>
      <c r="BY2162" s="14">
        <f>Таблица1[[#This Row],[угол обхв6]]+Таблица1[[#This Row],[Lдуг 4,мм]]</f>
        <v>14761.255959419559</v>
      </c>
      <c r="BZ2162" s="14">
        <f>Таблица1[[#This Row],[Т1]]+Таблица1[[#This Row],[X6, мм]]</f>
        <v>58568.00458829687</v>
      </c>
      <c r="CA2162" s="14">
        <f>Таблица1[[#This Row],[Т2]]+Таблица1[[#This Row],[Lдуг 5,мм]]</f>
        <v>20241.788141607707</v>
      </c>
      <c r="CB2162" s="14">
        <f>Таблица1[[#This Row],[Т3]]+Таблица1[[#This Row],[Y6, мм]]</f>
        <v>58800.044778916425</v>
      </c>
      <c r="CC2162" s="14">
        <f>Таблица1[[#This Row],[Т4]]+Таблица1[[#This Row],[Lдуг 6,мм]]</f>
        <v>21370.263661944766</v>
      </c>
      <c r="CD2162" s="14">
        <f>Таблица1[[#This Row],[Т5]]+Таблица1[[#This Row],[Lдуг 1,мм]]</f>
        <v>58847.29860825021</v>
      </c>
      <c r="CE2162" s="14">
        <f>Таблица1[[#This Row],[Т6]]+Таблица1[[#This Row],[Lпрям1, мм]]</f>
        <v>21760.558422350285</v>
      </c>
      <c r="CF2162" s="15">
        <f>Таблица1[[#This Row],[Т7]]+Таблица1[[#This Row],[Lдуг 2,мм]]</f>
        <v>59064.691567413523</v>
      </c>
      <c r="CG2162" s="14">
        <f>Таблица1[[#This Row],[Т8]]+Таблица1[[#This Row],[Lпрям2, мм]]</f>
        <v>25980.634762458307</v>
      </c>
      <c r="CH2162" s="14">
        <f>Таблица1[[#This Row],[Т9]]-Таблица1[[#This Row],[Т9]]</f>
        <v>0</v>
      </c>
      <c r="CI2162" s="50">
        <f>Таблица1[[#This Row],[Т9]]-Таблица1[[#This Row],[Т8]]</f>
        <v>37304.133145063242</v>
      </c>
      <c r="CJ2162" s="54">
        <f>Таблица1[[#This Row],[Т9]]-Таблица1[[#This Row],[Т7]]</f>
        <v>217.39295916331321</v>
      </c>
      <c r="CK2162" s="14">
        <f>Таблица1[[#This Row],[Т9]]-Таблица1[[#This Row],[Т6]]</f>
        <v>37694.427905468758</v>
      </c>
      <c r="CL2162" s="14">
        <f>Таблица1[[#This Row],[Т9]]-Таблица1[[#This Row],[Т5]]</f>
        <v>264.6467884970989</v>
      </c>
      <c r="CM2162" s="14">
        <f>Таблица1[[#This Row],[Т9]]-Таблица1[[#This Row],[Т4]]</f>
        <v>38822.903425805816</v>
      </c>
      <c r="CN2162" s="14">
        <f>Таблица1[[#This Row],[Т9]]-Таблица1[[#This Row],[Т3]]</f>
        <v>496.68697911665367</v>
      </c>
      <c r="CO2162" s="14">
        <f>Таблица1[[#This Row],[Т9]]-Таблица1[[#This Row],[Т2]]</f>
        <v>44303.435607993961</v>
      </c>
      <c r="CP2162" s="14">
        <f>Таблица1[[#This Row],[Т9]]-Таблица1[[#This Row],[Т1]]</f>
        <v>744.75840911579871</v>
      </c>
      <c r="CQ2162" s="14">
        <f>Таблица1[[#This Row],[Т9]]-Таблица1[[#This Row],[угол обхв6]]</f>
        <v>47077.345696084667</v>
      </c>
      <c r="CR2162" s="14">
        <f>Таблица1[[#This Row],[Т9]]-Таблица1[[#This Row],[угол обхв5]]</f>
        <v>1102.4148566672229</v>
      </c>
      <c r="CS2162" s="14">
        <f>Таблица1[[#This Row],[Т9]]-Таблица1[[#This Row],[угол обхв4]]</f>
        <v>59064.691567413523</v>
      </c>
      <c r="CT2162" s="14">
        <f>Таблица1[[#This Row],[Lкан_прям, мм]]+Таблица1[[#This Row],[Lкан_дуг, мм]]+Таблица1[[#This Row],[Lкан_леб,мм]]</f>
        <v>85045.326329871838</v>
      </c>
      <c r="CU2162" s="16">
        <f>Таблица1[[#This Row],[Lкан_леб,мм]]</f>
        <v>57962.276710746301</v>
      </c>
      <c r="CV2162" s="14">
        <f>2534431-(Таблица1[[#This Row],[Т23]]+Таблица1[[#This Row],[угол обхв3]])</f>
        <v>2449017.9503808743</v>
      </c>
      <c r="CW2162" s="50">
        <f>SUM(X2162:AC2162,AD2162:AI2162)-Таблица1[[#This Row],[lподв_min, мм]]</f>
        <v>22862.973279984311</v>
      </c>
      <c r="CX2162" s="17">
        <f>CW2601-Таблица1[[#This Row],[Суммарная длина каната]]</f>
        <v>-2427496.6657062988</v>
      </c>
    </row>
    <row r="2163" spans="1:102" x14ac:dyDescent="0.25">
      <c r="A2163" s="21">
        <v>2162</v>
      </c>
      <c r="B2163" s="10">
        <v>55.483469387755086</v>
      </c>
      <c r="C2163" s="10">
        <v>101.61836734693884</v>
      </c>
      <c r="D2163" s="11">
        <v>13812.921106621257</v>
      </c>
      <c r="E2163" s="11">
        <v>16366.694058648025</v>
      </c>
      <c r="F2163" s="11">
        <v>13701.256499721481</v>
      </c>
      <c r="G2163" s="11">
        <v>16451.852825465769</v>
      </c>
      <c r="H2163" s="11">
        <v>14220.920616621257</v>
      </c>
      <c r="I2163" s="11">
        <v>12104.179631187282</v>
      </c>
      <c r="J2163" s="11">
        <v>4262.5144274607437</v>
      </c>
      <c r="K2163" s="11">
        <v>25980.634762448695</v>
      </c>
      <c r="L2163" s="11">
        <v>1102.4148566768474</v>
      </c>
      <c r="M2163" s="11">
        <v>57962.276710746301</v>
      </c>
      <c r="N2163" s="11">
        <v>5614.5799667814481</v>
      </c>
      <c r="O2163" s="11">
        <v>20435.471577151478</v>
      </c>
      <c r="P2163" s="43">
        <v>8341.4649340394972</v>
      </c>
      <c r="Q2163" s="11">
        <v>20593.70450948878</v>
      </c>
      <c r="R2163" s="11">
        <v>13047.182547177479</v>
      </c>
      <c r="S2163" s="11">
        <v>17784.35320617996</v>
      </c>
      <c r="T2163" s="11">
        <v>14281.837534201284</v>
      </c>
      <c r="U2163" s="11">
        <v>17140.194791644179</v>
      </c>
      <c r="V2163" s="11">
        <v>13812.921106621257</v>
      </c>
      <c r="W2163" s="11">
        <v>16366.694058648025</v>
      </c>
      <c r="X2163" s="12">
        <v>0</v>
      </c>
      <c r="Y2163" s="12">
        <v>343.37380361609377</v>
      </c>
      <c r="Z2163" s="12">
        <v>243.24088068657701</v>
      </c>
      <c r="AA2163" s="44">
        <v>232.04019061955913</v>
      </c>
      <c r="AB2163" s="45">
        <v>47.253829333785582</v>
      </c>
      <c r="AC2163" s="12">
        <v>236.50615242083205</v>
      </c>
      <c r="AD2163" s="12">
        <v>11987.345871328855</v>
      </c>
      <c r="AE2163" s="12">
        <v>2731.4719997711832</v>
      </c>
      <c r="AF2163" s="12">
        <v>5480.5321821881489</v>
      </c>
      <c r="AG2163" s="44">
        <v>1128.4755203370619</v>
      </c>
      <c r="AH2163" s="45">
        <v>390.29476040551964</v>
      </c>
      <c r="AI2163" s="12">
        <v>4262.5144284179241</v>
      </c>
      <c r="AJ2163" s="12">
        <v>-51.541246670663142</v>
      </c>
      <c r="AK2163" s="12">
        <v>-3.3209776938098674</v>
      </c>
      <c r="AL2163" s="12">
        <v>30.837541591450133</v>
      </c>
      <c r="AM2163" s="44">
        <v>63.423138650057616</v>
      </c>
      <c r="AN2163" s="45">
        <v>56.787244074916934</v>
      </c>
      <c r="AO2163" s="12">
        <v>89.999999865582211</v>
      </c>
      <c r="AP2163" s="12">
        <v>-2160.4496726027892</v>
      </c>
      <c r="AQ2163" s="12">
        <v>5590.9447120912928</v>
      </c>
      <c r="AR2163" s="12">
        <v>8550.6080051221234</v>
      </c>
      <c r="AS2163" s="44">
        <v>13412.071222881272</v>
      </c>
      <c r="AT2163" s="45">
        <v>13940.487440248662</v>
      </c>
      <c r="AU2163" s="12">
        <v>14220.921106621256</v>
      </c>
      <c r="AV2163" s="12">
        <v>11302.463357207647</v>
      </c>
      <c r="AW2163" s="12">
        <v>20842.786412058987</v>
      </c>
      <c r="AX2163" s="12">
        <v>20944.02318700702</v>
      </c>
      <c r="AY2163" s="44">
        <v>17966.891570211013</v>
      </c>
      <c r="AZ2163" s="45">
        <v>16916.712995162819</v>
      </c>
      <c r="BA2163" s="12">
        <v>16366.694059605208</v>
      </c>
      <c r="BB2163" s="12">
        <v>5295.0930795256709</v>
      </c>
      <c r="BC2163" s="12">
        <v>8317.8296793493409</v>
      </c>
      <c r="BD2163" s="12">
        <v>13256.325618260107</v>
      </c>
      <c r="BE2163" s="44">
        <v>13916.948858497492</v>
      </c>
      <c r="BF2163" s="45">
        <v>14154.271200573879</v>
      </c>
      <c r="BG2163" s="12">
        <v>14220.921116621257</v>
      </c>
      <c r="BH2163" s="12">
        <v>20689.227619191101</v>
      </c>
      <c r="BI2163" s="12">
        <v>21001.019344396289</v>
      </c>
      <c r="BJ2163" s="12">
        <v>18134.6718836982</v>
      </c>
      <c r="BK2163" s="44">
        <v>16957.656427613128</v>
      </c>
      <c r="BL2163" s="45">
        <v>16590.175855129386</v>
      </c>
      <c r="BM2163" s="12">
        <v>12104.179631187284</v>
      </c>
      <c r="BN2163" s="12">
        <v>0</v>
      </c>
      <c r="BO2163" s="12">
        <v>48.220268976853276</v>
      </c>
      <c r="BP2163" s="12">
        <v>34.158519285259999</v>
      </c>
      <c r="BQ2163" s="48">
        <v>32.585597058607483</v>
      </c>
      <c r="BR2163" s="49">
        <v>6.6358945751406875</v>
      </c>
      <c r="BS2163" s="13">
        <v>33.212755790665284</v>
      </c>
      <c r="BT2163" s="12">
        <v>367.72328925369874</v>
      </c>
      <c r="BV2163" s="14">
        <f>Таблица1[[#This Row],[Lкан_леб,мм]]</f>
        <v>57962.276710746301</v>
      </c>
      <c r="BW2163" s="50">
        <f>Таблица1[[#This Row],[угол обхв4]]+Таблица1[[#This Row],[Lдуг 3,мм]]</f>
        <v>11987.345871328855</v>
      </c>
      <c r="BX2163" s="54">
        <f>Таблица1[[#This Row],[угол обхв5]]+Таблица1[[#This Row],[Y5, мм]]</f>
        <v>58305.650514362394</v>
      </c>
      <c r="BY2163" s="14">
        <f>Таблица1[[#This Row],[угол обхв6]]+Таблица1[[#This Row],[Lдуг 4,мм]]</f>
        <v>14718.817871100038</v>
      </c>
      <c r="BZ2163" s="14">
        <f>Таблица1[[#This Row],[Т1]]+Таблица1[[#This Row],[X6, мм]]</f>
        <v>58548.891395048973</v>
      </c>
      <c r="CA2163" s="14">
        <f>Таблица1[[#This Row],[Т2]]+Таблица1[[#This Row],[Lдуг 5,мм]]</f>
        <v>20199.350053288188</v>
      </c>
      <c r="CB2163" s="14">
        <f>Таблица1[[#This Row],[Т3]]+Таблица1[[#This Row],[Y6, мм]]</f>
        <v>58780.931585668535</v>
      </c>
      <c r="CC2163" s="14">
        <f>Таблица1[[#This Row],[Т4]]+Таблица1[[#This Row],[Lдуг 6,мм]]</f>
        <v>21327.82557362525</v>
      </c>
      <c r="CD2163" s="14">
        <f>Таблица1[[#This Row],[Т5]]+Таблица1[[#This Row],[Lдуг 1,мм]]</f>
        <v>58828.185415002321</v>
      </c>
      <c r="CE2163" s="14">
        <f>Таблица1[[#This Row],[Т6]]+Таблица1[[#This Row],[Lпрям1, мм]]</f>
        <v>21718.120334030769</v>
      </c>
      <c r="CF2163" s="15">
        <f>Таблица1[[#This Row],[Т7]]+Таблица1[[#This Row],[Lдуг 2,мм]]</f>
        <v>59064.69156742315</v>
      </c>
      <c r="CG2163" s="14">
        <f>Таблица1[[#This Row],[Т8]]+Таблица1[[#This Row],[Lпрям2, мм]]</f>
        <v>25980.634762448695</v>
      </c>
      <c r="CH2163" s="14">
        <f>Таблица1[[#This Row],[Т9]]-Таблица1[[#This Row],[Т9]]</f>
        <v>0</v>
      </c>
      <c r="CI2163" s="50">
        <f>Таблица1[[#This Row],[Т9]]-Таблица1[[#This Row],[Т8]]</f>
        <v>37346.57123339238</v>
      </c>
      <c r="CJ2163" s="54">
        <f>Таблица1[[#This Row],[Т9]]-Таблица1[[#This Row],[Т7]]</f>
        <v>236.50615242082858</v>
      </c>
      <c r="CK2163" s="14">
        <f>Таблица1[[#This Row],[Т9]]-Таблица1[[#This Row],[Т6]]</f>
        <v>37736.865993797895</v>
      </c>
      <c r="CL2163" s="14">
        <f>Таблица1[[#This Row],[Т9]]-Таблица1[[#This Row],[Т5]]</f>
        <v>283.75998175461427</v>
      </c>
      <c r="CM2163" s="14">
        <f>Таблица1[[#This Row],[Т9]]-Таблица1[[#This Row],[Т4]]</f>
        <v>38865.341514134961</v>
      </c>
      <c r="CN2163" s="14">
        <f>Таблица1[[#This Row],[Т9]]-Таблица1[[#This Row],[Т3]]</f>
        <v>515.80017237417633</v>
      </c>
      <c r="CO2163" s="14">
        <f>Таблица1[[#This Row],[Т9]]-Таблица1[[#This Row],[Т2]]</f>
        <v>44345.873696323113</v>
      </c>
      <c r="CP2163" s="14">
        <f>Таблица1[[#This Row],[Т9]]-Таблица1[[#This Row],[Т1]]</f>
        <v>759.04105306075508</v>
      </c>
      <c r="CQ2163" s="14">
        <f>Таблица1[[#This Row],[Т9]]-Таблица1[[#This Row],[угол обхв6]]</f>
        <v>47077.345696094293</v>
      </c>
      <c r="CR2163" s="14">
        <f>Таблица1[[#This Row],[Т9]]-Таблица1[[#This Row],[угол обхв5]]</f>
        <v>1102.414856676849</v>
      </c>
      <c r="CS2163" s="14">
        <f>Таблица1[[#This Row],[Т9]]-Таблица1[[#This Row],[угол обхв4]]</f>
        <v>59064.69156742315</v>
      </c>
      <c r="CT2163" s="14">
        <f>Таблица1[[#This Row],[Lкан_прям, мм]]+Таблица1[[#This Row],[Lкан_дуг, мм]]+Таблица1[[#This Row],[Lкан_леб,мм]]</f>
        <v>85045.326329871838</v>
      </c>
      <c r="CU2163" s="16">
        <f>Таблица1[[#This Row],[Lкан_леб,мм]]</f>
        <v>57962.276710746301</v>
      </c>
      <c r="CV2163" s="14">
        <f>2534431-(Таблица1[[#This Row],[Т23]]+Таблица1[[#This Row],[угол обхв3]])</f>
        <v>2449017.9503808743</v>
      </c>
      <c r="CW2163" s="50">
        <f>SUM(X2163:AC2163,AD2163:AI2163)-Таблица1[[#This Row],[lподв_min, мм]]</f>
        <v>22820.535191664792</v>
      </c>
      <c r="CX2163" s="17">
        <f>CW2602-Таблица1[[#This Row],[Суммарная длина каната]]</f>
        <v>-2425758.6269251164</v>
      </c>
    </row>
    <row r="2164" spans="1:102" x14ac:dyDescent="0.25">
      <c r="A2164" s="21">
        <v>2163</v>
      </c>
      <c r="B2164" s="10">
        <v>55.483469387755086</v>
      </c>
      <c r="C2164" s="10">
        <v>104.3024489795919</v>
      </c>
      <c r="D2164" s="11">
        <v>13954.193139256837</v>
      </c>
      <c r="E2164" s="11">
        <v>16719.844182166511</v>
      </c>
      <c r="F2164" s="11">
        <v>13838.663143049896</v>
      </c>
      <c r="G2164" s="11">
        <v>16799.680389343608</v>
      </c>
      <c r="H2164" s="11">
        <v>14362.192649256838</v>
      </c>
      <c r="I2164" s="11">
        <v>12413.771287640579</v>
      </c>
      <c r="J2164" s="11">
        <v>4306.0728945259325</v>
      </c>
      <c r="K2164" s="11">
        <v>25980.634762438996</v>
      </c>
      <c r="L2164" s="11">
        <v>1102.4148566865313</v>
      </c>
      <c r="M2164" s="11">
        <v>57962.276710746301</v>
      </c>
      <c r="N2164" s="11">
        <v>5614.5799667814481</v>
      </c>
      <c r="O2164" s="11">
        <v>20435.471577151478</v>
      </c>
      <c r="P2164" s="43">
        <v>8290.7931965229145</v>
      </c>
      <c r="Q2164" s="11">
        <v>20685.994846052265</v>
      </c>
      <c r="R2164" s="11">
        <v>13122.907193158162</v>
      </c>
      <c r="S2164" s="11">
        <v>18100.089332789703</v>
      </c>
      <c r="T2164" s="11">
        <v>14386.372918616091</v>
      </c>
      <c r="U2164" s="11">
        <v>17514.455180273751</v>
      </c>
      <c r="V2164" s="11">
        <v>13954.193139256837</v>
      </c>
      <c r="W2164" s="11">
        <v>16719.844182166511</v>
      </c>
      <c r="X2164" s="12">
        <v>0</v>
      </c>
      <c r="Y2164" s="12">
        <v>328.9399483993563</v>
      </c>
      <c r="Z2164" s="12">
        <v>238.56154265541721</v>
      </c>
      <c r="AA2164" s="44">
        <v>232.04019061955907</v>
      </c>
      <c r="AB2164" s="45">
        <v>47.253829333786307</v>
      </c>
      <c r="AC2164" s="12">
        <v>255.61934567841232</v>
      </c>
      <c r="AD2164" s="12">
        <v>11987.345871328855</v>
      </c>
      <c r="AE2164" s="12">
        <v>2687.913532705988</v>
      </c>
      <c r="AF2164" s="12">
        <v>5480.5321821881471</v>
      </c>
      <c r="AG2164" s="44">
        <v>1128.4755203370637</v>
      </c>
      <c r="AH2164" s="45">
        <v>390.29476040551697</v>
      </c>
      <c r="AI2164" s="12">
        <v>4306.0728954734286</v>
      </c>
      <c r="AJ2164" s="12">
        <v>-51.541246670663142</v>
      </c>
      <c r="AK2164" s="12">
        <v>-5.3479359928832455</v>
      </c>
      <c r="AL2164" s="12">
        <v>28.153459958797068</v>
      </c>
      <c r="AM2164" s="44">
        <v>60.739057017404541</v>
      </c>
      <c r="AN2164" s="45">
        <v>54.103162442263752</v>
      </c>
      <c r="AO2164" s="12">
        <v>89.999999866941906</v>
      </c>
      <c r="AP2164" s="12">
        <v>-2160.4496726027892</v>
      </c>
      <c r="AQ2164" s="12">
        <v>5576.5528902152528</v>
      </c>
      <c r="AR2164" s="12">
        <v>8483.3017731242999</v>
      </c>
      <c r="AS2164" s="44">
        <v>13478.847482054382</v>
      </c>
      <c r="AT2164" s="45">
        <v>14055.862724963017</v>
      </c>
      <c r="AU2164" s="12">
        <v>14362.193139256837</v>
      </c>
      <c r="AV2164" s="12">
        <v>11302.463357207647</v>
      </c>
      <c r="AW2164" s="12">
        <v>20841.695581178603</v>
      </c>
      <c r="AX2164" s="12">
        <v>21045.723143430867</v>
      </c>
      <c r="AY2164" s="44">
        <v>18299.514784376195</v>
      </c>
      <c r="AZ2164" s="45">
        <v>17275.233500881171</v>
      </c>
      <c r="BA2164" s="12">
        <v>16719.844183114008</v>
      </c>
      <c r="BB2164" s="12">
        <v>5295.0930795256709</v>
      </c>
      <c r="BC2164" s="12">
        <v>8252.7661199567192</v>
      </c>
      <c r="BD2164" s="12">
        <v>13315.415769759547</v>
      </c>
      <c r="BE2164" s="44">
        <v>14030.432629719871</v>
      </c>
      <c r="BF2164" s="45">
        <v>14284.70333290991</v>
      </c>
      <c r="BG2164" s="12">
        <v>14362.193149256838</v>
      </c>
      <c r="BH2164" s="12">
        <v>20689.227619191101</v>
      </c>
      <c r="BI2164" s="12">
        <v>21092.218850079385</v>
      </c>
      <c r="BJ2164" s="12">
        <v>18459.817630168305</v>
      </c>
      <c r="BK2164" s="44">
        <v>17315.029728687259</v>
      </c>
      <c r="BL2164" s="45">
        <v>16959.065861559095</v>
      </c>
      <c r="BM2164" s="12">
        <v>12413.77128764058</v>
      </c>
      <c r="BN2164" s="12">
        <v>0</v>
      </c>
      <c r="BO2164" s="12">
        <v>46.193310677779898</v>
      </c>
      <c r="BP2164" s="12">
        <v>33.501395951680315</v>
      </c>
      <c r="BQ2164" s="48">
        <v>32.585597058607476</v>
      </c>
      <c r="BR2164" s="49">
        <v>6.6358945751407896</v>
      </c>
      <c r="BS2164" s="13">
        <v>35.896837424678147</v>
      </c>
      <c r="BT2164" s="12">
        <v>367.72328925369874</v>
      </c>
      <c r="BV2164" s="14">
        <f>Таблица1[[#This Row],[Lкан_леб,мм]]</f>
        <v>57962.276710746301</v>
      </c>
      <c r="BW2164" s="50">
        <f>Таблица1[[#This Row],[угол обхв4]]+Таблица1[[#This Row],[Lдуг 3,мм]]</f>
        <v>11987.345871328855</v>
      </c>
      <c r="BX2164" s="54">
        <f>Таблица1[[#This Row],[угол обхв5]]+Таблица1[[#This Row],[Y5, мм]]</f>
        <v>58291.216659145655</v>
      </c>
      <c r="BY2164" s="14">
        <f>Таблица1[[#This Row],[угол обхв6]]+Таблица1[[#This Row],[Lдуг 4,мм]]</f>
        <v>14675.259404034843</v>
      </c>
      <c r="BZ2164" s="14">
        <f>Таблица1[[#This Row],[Т1]]+Таблица1[[#This Row],[X6, мм]]</f>
        <v>58529.778201801069</v>
      </c>
      <c r="CA2164" s="14">
        <f>Таблица1[[#This Row],[Т2]]+Таблица1[[#This Row],[Lдуг 5,мм]]</f>
        <v>20155.791586222989</v>
      </c>
      <c r="CB2164" s="14">
        <f>Таблица1[[#This Row],[Т3]]+Таблица1[[#This Row],[Y6, мм]]</f>
        <v>58761.818392420631</v>
      </c>
      <c r="CC2164" s="14">
        <f>Таблица1[[#This Row],[Т4]]+Таблица1[[#This Row],[Lдуг 6,мм]]</f>
        <v>21284.267106560052</v>
      </c>
      <c r="CD2164" s="14">
        <f>Таблица1[[#This Row],[Т5]]+Таблица1[[#This Row],[Lдуг 1,мм]]</f>
        <v>58809.072221754417</v>
      </c>
      <c r="CE2164" s="14">
        <f>Таблица1[[#This Row],[Т6]]+Таблица1[[#This Row],[Lпрям1, мм]]</f>
        <v>21674.561866965567</v>
      </c>
      <c r="CF2164" s="15">
        <f>Таблица1[[#This Row],[Т7]]+Таблица1[[#This Row],[Lдуг 2,мм]]</f>
        <v>59064.691567432827</v>
      </c>
      <c r="CG2164" s="14">
        <f>Таблица1[[#This Row],[Т8]]+Таблица1[[#This Row],[Lпрям2, мм]]</f>
        <v>25980.634762438996</v>
      </c>
      <c r="CH2164" s="14">
        <f>Таблица1[[#This Row],[Т9]]-Таблица1[[#This Row],[Т9]]</f>
        <v>0</v>
      </c>
      <c r="CI2164" s="50">
        <f>Таблица1[[#This Row],[Т9]]-Таблица1[[#This Row],[Т8]]</f>
        <v>37390.12970046726</v>
      </c>
      <c r="CJ2164" s="54">
        <f>Таблица1[[#This Row],[Т9]]-Таблица1[[#This Row],[Т7]]</f>
        <v>255.61934567840945</v>
      </c>
      <c r="CK2164" s="14">
        <f>Таблица1[[#This Row],[Т9]]-Таблица1[[#This Row],[Т6]]</f>
        <v>37780.424460872775</v>
      </c>
      <c r="CL2164" s="14">
        <f>Таблица1[[#This Row],[Т9]]-Таблица1[[#This Row],[Т5]]</f>
        <v>302.87317501219513</v>
      </c>
      <c r="CM2164" s="14">
        <f>Таблица1[[#This Row],[Т9]]-Таблица1[[#This Row],[Т4]]</f>
        <v>38908.899981209834</v>
      </c>
      <c r="CN2164" s="14">
        <f>Таблица1[[#This Row],[Т9]]-Таблица1[[#This Row],[Т3]]</f>
        <v>534.91336563175719</v>
      </c>
      <c r="CO2164" s="14">
        <f>Таблица1[[#This Row],[Т9]]-Таблица1[[#This Row],[Т2]]</f>
        <v>44389.432163397985</v>
      </c>
      <c r="CP2164" s="14">
        <f>Таблица1[[#This Row],[Т9]]-Таблица1[[#This Row],[Т1]]</f>
        <v>773.47490828717127</v>
      </c>
      <c r="CQ2164" s="14">
        <f>Таблица1[[#This Row],[Т9]]-Таблица1[[#This Row],[угол обхв6]]</f>
        <v>47077.34569610397</v>
      </c>
      <c r="CR2164" s="14">
        <f>Таблица1[[#This Row],[Т9]]-Таблица1[[#This Row],[угол обхв5]]</f>
        <v>1102.414856686526</v>
      </c>
      <c r="CS2164" s="14">
        <f>Таблица1[[#This Row],[Т9]]-Таблица1[[#This Row],[угол обхв4]]</f>
        <v>59064.691567432827</v>
      </c>
      <c r="CT2164" s="14">
        <f>Таблица1[[#This Row],[Lкан_прям, мм]]+Таблица1[[#This Row],[Lкан_дуг, мм]]+Таблица1[[#This Row],[Lкан_леб,мм]]</f>
        <v>85045.326329871823</v>
      </c>
      <c r="CU2164" s="16">
        <f>Таблица1[[#This Row],[Lкан_леб,мм]]</f>
        <v>57962.276710746301</v>
      </c>
      <c r="CV2164" s="14">
        <f>2534431-(Таблица1[[#This Row],[Т23]]+Таблица1[[#This Row],[угол обхв3]])</f>
        <v>2449017.9503808743</v>
      </c>
      <c r="CW2164" s="50">
        <f>SUM(X2164:AC2164,AD2164:AI2164)-Таблица1[[#This Row],[lподв_min, мм]]</f>
        <v>22776.976724599597</v>
      </c>
      <c r="CX2164" s="17">
        <f>CW2603-Таблица1[[#This Row],[Суммарная длина каната]]</f>
        <v>-2425797.5278136423</v>
      </c>
    </row>
    <row r="2165" spans="1:102" x14ac:dyDescent="0.25">
      <c r="A2165" s="21">
        <v>2164</v>
      </c>
      <c r="B2165" s="10">
        <v>55.483469387755086</v>
      </c>
      <c r="C2165" s="10">
        <v>106.98653061224498</v>
      </c>
      <c r="D2165" s="11">
        <v>14078.772543520652</v>
      </c>
      <c r="E2165" s="11">
        <v>17079.222491166074</v>
      </c>
      <c r="F2165" s="11">
        <v>13959.63064840241</v>
      </c>
      <c r="G2165" s="11">
        <v>17153.560965912558</v>
      </c>
      <c r="H2165" s="11">
        <v>14486.772053520654</v>
      </c>
      <c r="I2165" s="11">
        <v>12728.513338449196</v>
      </c>
      <c r="J2165" s="11">
        <v>4350.7091527168777</v>
      </c>
      <c r="K2165" s="11">
        <v>25980.634762429283</v>
      </c>
      <c r="L2165" s="11">
        <v>1102.4148566962517</v>
      </c>
      <c r="M2165" s="11">
        <v>57962.276710746301</v>
      </c>
      <c r="N2165" s="11">
        <v>5614.5799667814481</v>
      </c>
      <c r="O2165" s="11">
        <v>20435.471577151478</v>
      </c>
      <c r="P2165" s="43">
        <v>8235.8551921036469</v>
      </c>
      <c r="Q2165" s="11">
        <v>20775.811029874443</v>
      </c>
      <c r="R2165" s="11">
        <v>13183.763178658251</v>
      </c>
      <c r="S2165" s="11">
        <v>18419.025176940588</v>
      </c>
      <c r="T2165" s="11">
        <v>14473.26740644353</v>
      </c>
      <c r="U2165" s="11">
        <v>17893.200256911223</v>
      </c>
      <c r="V2165" s="11">
        <v>14078.772543520652</v>
      </c>
      <c r="W2165" s="11">
        <v>17079.222491166074</v>
      </c>
      <c r="X2165" s="12">
        <v>0</v>
      </c>
      <c r="Y2165" s="12">
        <v>314.3433520228877</v>
      </c>
      <c r="Z2165" s="12">
        <v>234.04494578398857</v>
      </c>
      <c r="AA2165" s="44">
        <v>232.04019061955913</v>
      </c>
      <c r="AB2165" s="45">
        <v>47.253829333785944</v>
      </c>
      <c r="AC2165" s="12">
        <v>274.73253893603021</v>
      </c>
      <c r="AD2165" s="12">
        <v>11987.345871328855</v>
      </c>
      <c r="AE2165" s="12">
        <v>2643.2772745150501</v>
      </c>
      <c r="AF2165" s="12">
        <v>5480.532182188148</v>
      </c>
      <c r="AG2165" s="44">
        <v>1128.4755203370587</v>
      </c>
      <c r="AH2165" s="45">
        <v>390.29476040551674</v>
      </c>
      <c r="AI2165" s="12">
        <v>4350.7091536546532</v>
      </c>
      <c r="AJ2165" s="12">
        <v>-51.541246670663142</v>
      </c>
      <c r="AK2165" s="12">
        <v>-7.3977481684411011</v>
      </c>
      <c r="AL2165" s="12">
        <v>25.469378326143989</v>
      </c>
      <c r="AM2165" s="44">
        <v>58.054975384751472</v>
      </c>
      <c r="AN2165" s="45">
        <v>51.419080809610733</v>
      </c>
      <c r="AO2165" s="12">
        <v>89.999999868307043</v>
      </c>
      <c r="AP2165" s="12">
        <v>-2160.4496726027892</v>
      </c>
      <c r="AQ2165" s="12">
        <v>5562.0472650290576</v>
      </c>
      <c r="AR2165" s="12">
        <v>8411.3068811060639</v>
      </c>
      <c r="AS2165" s="44">
        <v>13529.974093577361</v>
      </c>
      <c r="AT2165" s="45">
        <v>14154.322302760002</v>
      </c>
      <c r="AU2165" s="12">
        <v>14486.772543520652</v>
      </c>
      <c r="AV2165" s="12">
        <v>11302.463357207647</v>
      </c>
      <c r="AW2165" s="12">
        <v>20840.075476349935</v>
      </c>
      <c r="AX2165" s="12">
        <v>21144.159648476711</v>
      </c>
      <c r="AY2165" s="44">
        <v>18634.900146288295</v>
      </c>
      <c r="AZ2165" s="45">
        <v>17638.763583382613</v>
      </c>
      <c r="BA2165" s="12">
        <v>17079.222492103851</v>
      </c>
      <c r="BB2165" s="12">
        <v>5295.0930795256709</v>
      </c>
      <c r="BC2165" s="12">
        <v>8183.3224903512564</v>
      </c>
      <c r="BD2165" s="12">
        <v>13359.214867660668</v>
      </c>
      <c r="BE2165" s="44">
        <v>14127.056491524423</v>
      </c>
      <c r="BF2165" s="45">
        <v>14397.717647204181</v>
      </c>
      <c r="BG2165" s="12">
        <v>14486.772553520654</v>
      </c>
      <c r="BH2165" s="12">
        <v>20689.227619191101</v>
      </c>
      <c r="BI2165" s="12">
        <v>21180.4149290729</v>
      </c>
      <c r="BJ2165" s="12">
        <v>18787.373795542859</v>
      </c>
      <c r="BK2165" s="44">
        <v>17677.325287563515</v>
      </c>
      <c r="BL2165" s="45">
        <v>17333.659164694684</v>
      </c>
      <c r="BM2165" s="12">
        <v>12728.513338449198</v>
      </c>
      <c r="BN2165" s="12">
        <v>0</v>
      </c>
      <c r="BO2165" s="12">
        <v>44.143498502222045</v>
      </c>
      <c r="BP2165" s="12">
        <v>32.867126494585087</v>
      </c>
      <c r="BQ2165" s="48">
        <v>32.585597058607483</v>
      </c>
      <c r="BR2165" s="49">
        <v>6.635894575140739</v>
      </c>
      <c r="BS2165" s="13">
        <v>38.58091905869631</v>
      </c>
      <c r="BT2165" s="12">
        <v>367.72328925369874</v>
      </c>
      <c r="BV2165" s="14">
        <f>Таблица1[[#This Row],[Lкан_леб,мм]]</f>
        <v>57962.276710746301</v>
      </c>
      <c r="BW2165" s="50">
        <f>Таблица1[[#This Row],[угол обхв4]]+Таблица1[[#This Row],[Lдуг 3,мм]]</f>
        <v>11987.345871328855</v>
      </c>
      <c r="BX2165" s="54">
        <f>Таблица1[[#This Row],[угол обхв5]]+Таблица1[[#This Row],[Y5, мм]]</f>
        <v>58276.620062769187</v>
      </c>
      <c r="BY2165" s="14">
        <f>Таблица1[[#This Row],[угол обхв6]]+Таблица1[[#This Row],[Lдуг 4,мм]]</f>
        <v>14630.623145843905</v>
      </c>
      <c r="BZ2165" s="14">
        <f>Таблица1[[#This Row],[Т1]]+Таблица1[[#This Row],[X6, мм]]</f>
        <v>58510.665008553173</v>
      </c>
      <c r="CA2165" s="14">
        <f>Таблица1[[#This Row],[Т2]]+Таблица1[[#This Row],[Lдуг 5,мм]]</f>
        <v>20111.155328032051</v>
      </c>
      <c r="CB2165" s="14">
        <f>Таблица1[[#This Row],[Т3]]+Таблица1[[#This Row],[Y6, мм]]</f>
        <v>58742.705199172735</v>
      </c>
      <c r="CC2165" s="14">
        <f>Таблица1[[#This Row],[Т4]]+Таблица1[[#This Row],[Lдуг 6,мм]]</f>
        <v>21239.63084836911</v>
      </c>
      <c r="CD2165" s="14">
        <f>Таблица1[[#This Row],[Т5]]+Таблица1[[#This Row],[Lдуг 1,мм]]</f>
        <v>58789.959028506521</v>
      </c>
      <c r="CE2165" s="14">
        <f>Таблица1[[#This Row],[Т6]]+Таблица1[[#This Row],[Lпрям1, мм]]</f>
        <v>21629.925608774625</v>
      </c>
      <c r="CF2165" s="15">
        <f>Таблица1[[#This Row],[Т7]]+Таблица1[[#This Row],[Lдуг 2,мм]]</f>
        <v>59064.691567442547</v>
      </c>
      <c r="CG2165" s="14">
        <f>Таблица1[[#This Row],[Т8]]+Таблица1[[#This Row],[Lпрям2, мм]]</f>
        <v>25980.634762429279</v>
      </c>
      <c r="CH2165" s="14">
        <f>Таблица1[[#This Row],[Т9]]-Таблица1[[#This Row],[Т9]]</f>
        <v>0</v>
      </c>
      <c r="CI2165" s="50">
        <f>Таблица1[[#This Row],[Т9]]-Таблица1[[#This Row],[Т8]]</f>
        <v>37434.765958667922</v>
      </c>
      <c r="CJ2165" s="54">
        <f>Таблица1[[#This Row],[Т9]]-Таблица1[[#This Row],[Т7]]</f>
        <v>274.73253893602669</v>
      </c>
      <c r="CK2165" s="14">
        <f>Таблица1[[#This Row],[Т9]]-Таблица1[[#This Row],[Т6]]</f>
        <v>37825.060719073437</v>
      </c>
      <c r="CL2165" s="14">
        <f>Таблица1[[#This Row],[Т9]]-Таблица1[[#This Row],[Т5]]</f>
        <v>321.98636826981237</v>
      </c>
      <c r="CM2165" s="14">
        <f>Таблица1[[#This Row],[Т9]]-Таблица1[[#This Row],[Т4]]</f>
        <v>38953.536239410496</v>
      </c>
      <c r="CN2165" s="14">
        <f>Таблица1[[#This Row],[Т9]]-Таблица1[[#This Row],[Т3]]</f>
        <v>554.02655888937443</v>
      </c>
      <c r="CO2165" s="14">
        <f>Таблица1[[#This Row],[Т9]]-Таблица1[[#This Row],[Т2]]</f>
        <v>44434.06842159864</v>
      </c>
      <c r="CP2165" s="14">
        <f>Таблица1[[#This Row],[Т9]]-Таблица1[[#This Row],[Т1]]</f>
        <v>788.07150467336032</v>
      </c>
      <c r="CQ2165" s="14">
        <f>Таблица1[[#This Row],[Т9]]-Таблица1[[#This Row],[угол обхв6]]</f>
        <v>47077.345696113691</v>
      </c>
      <c r="CR2165" s="14">
        <f>Таблица1[[#This Row],[Т9]]-Таблица1[[#This Row],[угол обхв5]]</f>
        <v>1102.4148566962467</v>
      </c>
      <c r="CS2165" s="14">
        <f>Таблица1[[#This Row],[Т9]]-Таблица1[[#This Row],[угол обхв4]]</f>
        <v>59064.691567442547</v>
      </c>
      <c r="CT2165" s="14">
        <f>Таблица1[[#This Row],[Lкан_прям, мм]]+Таблица1[[#This Row],[Lкан_дуг, мм]]+Таблица1[[#This Row],[Lкан_леб,мм]]</f>
        <v>85045.326329871838</v>
      </c>
      <c r="CU2165" s="16">
        <f>Таблица1[[#This Row],[Lкан_леб,мм]]</f>
        <v>57962.276710746301</v>
      </c>
      <c r="CV2165" s="14">
        <f>2534431-(Таблица1[[#This Row],[Т23]]+Таблица1[[#This Row],[угол обхв3]])</f>
        <v>2449017.9503808743</v>
      </c>
      <c r="CW2165" s="50">
        <f>SUM(X2165:AC2165,AD2165:AI2165)-Таблица1[[#This Row],[lподв_min, мм]]</f>
        <v>22732.340466408656</v>
      </c>
      <c r="CX2165" s="17">
        <f>CW2604-Таблица1[[#This Row],[Суммарная длина каната]]</f>
        <v>-2425838.0902430043</v>
      </c>
    </row>
    <row r="2166" spans="1:102" x14ac:dyDescent="0.25">
      <c r="A2166" s="21">
        <v>2165</v>
      </c>
      <c r="B2166" s="10">
        <v>55.483469387755086</v>
      </c>
      <c r="C2166" s="10">
        <v>109.67061224489804</v>
      </c>
      <c r="D2166" s="11">
        <v>14186.38597323821</v>
      </c>
      <c r="E2166" s="11">
        <v>17444.040454937782</v>
      </c>
      <c r="F2166" s="11">
        <v>14063.893594660478</v>
      </c>
      <c r="G2166" s="11">
        <v>17512.718087325407</v>
      </c>
      <c r="H2166" s="11">
        <v>14594.385483238209</v>
      </c>
      <c r="I2166" s="11">
        <v>13047.662194396618</v>
      </c>
      <c r="J2166" s="11">
        <v>4396.3782605411625</v>
      </c>
      <c r="K2166" s="11">
        <v>25980.634762419533</v>
      </c>
      <c r="L2166" s="11">
        <v>1102.4148567059949</v>
      </c>
      <c r="M2166" s="11">
        <v>57962.276710746301</v>
      </c>
      <c r="N2166" s="11">
        <v>5614.5799667814481</v>
      </c>
      <c r="O2166" s="11">
        <v>20435.471577151478</v>
      </c>
      <c r="P2166" s="43">
        <v>8176.7714631252029</v>
      </c>
      <c r="Q2166" s="11">
        <v>20862.95599057759</v>
      </c>
      <c r="R2166" s="11">
        <v>13229.616976383002</v>
      </c>
      <c r="S2166" s="11">
        <v>18740.460944847087</v>
      </c>
      <c r="T2166" s="11">
        <v>14542.33033795158</v>
      </c>
      <c r="U2166" s="11">
        <v>18275.598997211742</v>
      </c>
      <c r="V2166" s="11">
        <v>14186.38597323821</v>
      </c>
      <c r="W2166" s="11">
        <v>17444.040454937782</v>
      </c>
      <c r="X2166" s="12">
        <v>0</v>
      </c>
      <c r="Y2166" s="12">
        <v>299.57153160696913</v>
      </c>
      <c r="Z2166" s="12">
        <v>229.70357295201038</v>
      </c>
      <c r="AA2166" s="44">
        <v>232.04019061955839</v>
      </c>
      <c r="AB2166" s="45">
        <v>47.253829333786804</v>
      </c>
      <c r="AC2166" s="12">
        <v>293.84573219367007</v>
      </c>
      <c r="AD2166" s="12">
        <v>11987.345871328855</v>
      </c>
      <c r="AE2166" s="12">
        <v>2597.6081666907567</v>
      </c>
      <c r="AF2166" s="12">
        <v>5480.5321821881507</v>
      </c>
      <c r="AG2166" s="44">
        <v>1128.4755203370596</v>
      </c>
      <c r="AH2166" s="45">
        <v>390.29476040551549</v>
      </c>
      <c r="AI2166" s="12">
        <v>4396.3782614691963</v>
      </c>
      <c r="AJ2166" s="12">
        <v>-51.541246670663142</v>
      </c>
      <c r="AK2166" s="12">
        <v>-9.472167201669814</v>
      </c>
      <c r="AL2166" s="12">
        <v>22.785296693490988</v>
      </c>
      <c r="AM2166" s="44">
        <v>55.370893752098361</v>
      </c>
      <c r="AN2166" s="45">
        <v>48.734999176957501</v>
      </c>
      <c r="AO2166" s="12">
        <v>89.999999869675051</v>
      </c>
      <c r="AP2166" s="12">
        <v>-2160.4496726027892</v>
      </c>
      <c r="AQ2166" s="12">
        <v>5547.436029172085</v>
      </c>
      <c r="AR2166" s="12">
        <v>8334.7812968184498</v>
      </c>
      <c r="AS2166" s="44">
        <v>13565.338877882825</v>
      </c>
      <c r="AT2166" s="45">
        <v>14235.650138339948</v>
      </c>
      <c r="AU2166" s="12">
        <v>14594.385973238208</v>
      </c>
      <c r="AV2166" s="12">
        <v>11302.463357207647</v>
      </c>
      <c r="AW2166" s="12">
        <v>20837.908766837409</v>
      </c>
      <c r="AX2166" s="12">
        <v>21239.116717470006</v>
      </c>
      <c r="AY2166" s="44">
        <v>18972.311769416126</v>
      </c>
      <c r="AZ2166" s="45">
        <v>18006.505602335223</v>
      </c>
      <c r="BA2166" s="12">
        <v>17444.040455865816</v>
      </c>
      <c r="BB2166" s="12">
        <v>5295.0930795256709</v>
      </c>
      <c r="BC2166" s="12">
        <v>8109.6275255158398</v>
      </c>
      <c r="BD2166" s="12">
        <v>13387.62681007625</v>
      </c>
      <c r="BE2166" s="44">
        <v>14206.608436451759</v>
      </c>
      <c r="BF2166" s="45">
        <v>14493.066172849843</v>
      </c>
      <c r="BG2166" s="12">
        <v>14594.38598323821</v>
      </c>
      <c r="BH2166" s="12">
        <v>20689.227619191101</v>
      </c>
      <c r="BI2166" s="12">
        <v>21265.39318026352</v>
      </c>
      <c r="BJ2166" s="12">
        <v>19116.621671739504</v>
      </c>
      <c r="BK2166" s="44">
        <v>18043.7481726427</v>
      </c>
      <c r="BL2166" s="45">
        <v>17713.133849814298</v>
      </c>
      <c r="BM2166" s="12">
        <v>13047.66219439662</v>
      </c>
      <c r="BN2166" s="12">
        <v>0</v>
      </c>
      <c r="BO2166" s="12">
        <v>42.06907946899333</v>
      </c>
      <c r="BP2166" s="12">
        <v>32.257463895160804</v>
      </c>
      <c r="BQ2166" s="48">
        <v>32.585597058607377</v>
      </c>
      <c r="BR2166" s="49">
        <v>6.6358945751408598</v>
      </c>
      <c r="BS2166" s="13">
        <v>41.26500069271755</v>
      </c>
      <c r="BT2166" s="12">
        <v>367.72328925369874</v>
      </c>
      <c r="BV2166" s="14">
        <f>Таблица1[[#This Row],[Lкан_леб,мм]]</f>
        <v>57962.276710746301</v>
      </c>
      <c r="BW2166" s="50">
        <f>Таблица1[[#This Row],[угол обхв4]]+Таблица1[[#This Row],[Lдуг 3,мм]]</f>
        <v>11987.345871328855</v>
      </c>
      <c r="BX2166" s="54">
        <f>Таблица1[[#This Row],[угол обхв5]]+Таблица1[[#This Row],[Y5, мм]]</f>
        <v>58261.84824235327</v>
      </c>
      <c r="BY2166" s="14">
        <f>Таблица1[[#This Row],[угол обхв6]]+Таблица1[[#This Row],[Lдуг 4,мм]]</f>
        <v>14584.954038019612</v>
      </c>
      <c r="BZ2166" s="14">
        <f>Таблица1[[#This Row],[Т1]]+Таблица1[[#This Row],[X6, мм]]</f>
        <v>58491.551815305284</v>
      </c>
      <c r="CA2166" s="14">
        <f>Таблица1[[#This Row],[Т2]]+Таблица1[[#This Row],[Lдуг 5,мм]]</f>
        <v>20065.486220207764</v>
      </c>
      <c r="CB2166" s="14">
        <f>Таблица1[[#This Row],[Т3]]+Таблица1[[#This Row],[Y6, мм]]</f>
        <v>58723.592005924838</v>
      </c>
      <c r="CC2166" s="14">
        <f>Таблица1[[#This Row],[Т4]]+Таблица1[[#This Row],[Lдуг 6,мм]]</f>
        <v>21193.961740544823</v>
      </c>
      <c r="CD2166" s="14">
        <f>Таблица1[[#This Row],[Т5]]+Таблица1[[#This Row],[Lдуг 1,мм]]</f>
        <v>58770.845835258624</v>
      </c>
      <c r="CE2166" s="14">
        <f>Таблица1[[#This Row],[Т6]]+Таблица1[[#This Row],[Lпрям1, мм]]</f>
        <v>21584.256500950338</v>
      </c>
      <c r="CF2166" s="15">
        <f>Таблица1[[#This Row],[Т7]]+Таблица1[[#This Row],[Lдуг 2,мм]]</f>
        <v>59064.691567452297</v>
      </c>
      <c r="CG2166" s="14">
        <f>Таблица1[[#This Row],[Т8]]+Таблица1[[#This Row],[Lпрям2, мм]]</f>
        <v>25980.634762419533</v>
      </c>
      <c r="CH2166" s="14">
        <f>Таблица1[[#This Row],[Т9]]-Таблица1[[#This Row],[Т9]]</f>
        <v>0</v>
      </c>
      <c r="CI2166" s="50">
        <f>Таблица1[[#This Row],[Т9]]-Таблица1[[#This Row],[Т8]]</f>
        <v>37480.435066501959</v>
      </c>
      <c r="CJ2166" s="54">
        <f>Таблица1[[#This Row],[Т9]]-Таблица1[[#This Row],[Т7]]</f>
        <v>293.84573219367303</v>
      </c>
      <c r="CK2166" s="14">
        <f>Таблица1[[#This Row],[Т9]]-Таблица1[[#This Row],[Т6]]</f>
        <v>37870.729826907474</v>
      </c>
      <c r="CL2166" s="14">
        <f>Таблица1[[#This Row],[Т9]]-Таблица1[[#This Row],[Т5]]</f>
        <v>341.09956152745872</v>
      </c>
      <c r="CM2166" s="14">
        <f>Таблица1[[#This Row],[Т9]]-Таблица1[[#This Row],[Т4]]</f>
        <v>38999.205347244533</v>
      </c>
      <c r="CN2166" s="14">
        <f>Таблица1[[#This Row],[Т9]]-Таблица1[[#This Row],[Т3]]</f>
        <v>573.1397521470135</v>
      </c>
      <c r="CO2166" s="14">
        <f>Таблица1[[#This Row],[Т9]]-Таблица1[[#This Row],[Т2]]</f>
        <v>44479.737529432685</v>
      </c>
      <c r="CP2166" s="14">
        <f>Таблица1[[#This Row],[Т9]]-Таблица1[[#This Row],[Т1]]</f>
        <v>802.84332509902742</v>
      </c>
      <c r="CQ2166" s="14">
        <f>Таблица1[[#This Row],[Т9]]-Таблица1[[#This Row],[угол обхв6]]</f>
        <v>47077.345696123441</v>
      </c>
      <c r="CR2166" s="14">
        <f>Таблица1[[#This Row],[Т9]]-Таблица1[[#This Row],[угол обхв5]]</f>
        <v>1102.4148567059965</v>
      </c>
      <c r="CS2166" s="14">
        <f>Таблица1[[#This Row],[Т9]]-Таблица1[[#This Row],[угол обхв4]]</f>
        <v>59064.691567452297</v>
      </c>
      <c r="CT2166" s="14">
        <f>Таблица1[[#This Row],[Lкан_прям, мм]]+Таблица1[[#This Row],[Lкан_дуг, мм]]+Таблица1[[#This Row],[Lкан_леб,мм]]</f>
        <v>85045.326329871838</v>
      </c>
      <c r="CU2166" s="16">
        <f>Таблица1[[#This Row],[Lкан_леб,мм]]</f>
        <v>57962.276710746301</v>
      </c>
      <c r="CV2166" s="14">
        <f>2534431-(Таблица1[[#This Row],[Т23]]+Таблица1[[#This Row],[угол обхв3]])</f>
        <v>2449017.9503808743</v>
      </c>
      <c r="CW2166" s="50">
        <f>SUM(X2166:AC2166,AD2166:AI2166)-Таблица1[[#This Row],[lподв_min, мм]]</f>
        <v>22686.671358584364</v>
      </c>
      <c r="CX2166" s="17">
        <f>CW2605-Таблица1[[#This Row],[Суммарная длина каната]]</f>
        <v>-2425880.3125217617</v>
      </c>
    </row>
    <row r="2167" spans="1:102" x14ac:dyDescent="0.25">
      <c r="A2167" s="21">
        <v>2166</v>
      </c>
      <c r="B2167" s="10">
        <v>55.483469387755086</v>
      </c>
      <c r="C2167" s="10">
        <v>110.29000000000343</v>
      </c>
      <c r="D2167" s="11">
        <v>14208.784219377587</v>
      </c>
      <c r="E2167" s="11">
        <v>17528.915248299039</v>
      </c>
      <c r="F2167" s="11">
        <v>14085.556583019483</v>
      </c>
      <c r="G2167" s="11">
        <v>17596.264707373295</v>
      </c>
      <c r="H2167" s="11">
        <v>14616.783729377586</v>
      </c>
      <c r="I2167" s="11">
        <v>13121.856515732379</v>
      </c>
      <c r="J2167" s="11">
        <v>4407.0587325666611</v>
      </c>
      <c r="K2167" s="11">
        <v>25980.634762417296</v>
      </c>
      <c r="L2167" s="11">
        <v>1102.4148567082457</v>
      </c>
      <c r="M2167" s="11">
        <v>57962.276710746301</v>
      </c>
      <c r="N2167" s="11">
        <v>5614.5799667814481</v>
      </c>
      <c r="O2167" s="11">
        <v>20435.471577151478</v>
      </c>
      <c r="P2167" s="43">
        <v>8162.5618859223378</v>
      </c>
      <c r="Q2167" s="11">
        <v>20882.666207214588</v>
      </c>
      <c r="R2167" s="11">
        <v>13238.056634173743</v>
      </c>
      <c r="S2167" s="11">
        <v>18814.917174940016</v>
      </c>
      <c r="T2167" s="11">
        <v>14555.718517273846</v>
      </c>
      <c r="U2167" s="11">
        <v>18364.273011741283</v>
      </c>
      <c r="V2167" s="11">
        <v>14208.784219377587</v>
      </c>
      <c r="W2167" s="11">
        <v>17528.915248299039</v>
      </c>
      <c r="X2167" s="12">
        <v>0</v>
      </c>
      <c r="Y2167" s="12">
        <v>296.13644675357455</v>
      </c>
      <c r="Z2167" s="12">
        <v>228.72803269076971</v>
      </c>
      <c r="AA2167" s="44">
        <v>232.04019061955876</v>
      </c>
      <c r="AB2167" s="45">
        <v>47.253829333787579</v>
      </c>
      <c r="AC2167" s="12">
        <v>298.25635731055496</v>
      </c>
      <c r="AD2167" s="12">
        <v>11987.345871328855</v>
      </c>
      <c r="AE2167" s="12">
        <v>2586.9276946652712</v>
      </c>
      <c r="AF2167" s="12">
        <v>5480.5321821881498</v>
      </c>
      <c r="AG2167" s="44">
        <v>1128.4755203370623</v>
      </c>
      <c r="AH2167" s="45">
        <v>390.29476040551248</v>
      </c>
      <c r="AI2167" s="12">
        <v>4407.0587334924467</v>
      </c>
      <c r="AJ2167" s="12">
        <v>-51.541246670663142</v>
      </c>
      <c r="AK2167" s="12">
        <v>-9.9545590261032171</v>
      </c>
      <c r="AL2167" s="12">
        <v>22.165908938385574</v>
      </c>
      <c r="AM2167" s="44">
        <v>54.751505996993004</v>
      </c>
      <c r="AN2167" s="45">
        <v>48.115611421852037</v>
      </c>
      <c r="AO2167" s="12">
        <v>89.999999869990887</v>
      </c>
      <c r="AP2167" s="12">
        <v>-2160.4496726027892</v>
      </c>
      <c r="AQ2167" s="12">
        <v>5544.050199195749</v>
      </c>
      <c r="AR2167" s="12">
        <v>8316.4961348461711</v>
      </c>
      <c r="AS2167" s="44">
        <v>13571.252577938465</v>
      </c>
      <c r="AT2167" s="45">
        <v>14251.965176041753</v>
      </c>
      <c r="AU2167" s="12">
        <v>14616.784219377587</v>
      </c>
      <c r="AV2167" s="12">
        <v>11302.463357207647</v>
      </c>
      <c r="AW2167" s="12">
        <v>20837.329203537127</v>
      </c>
      <c r="AX2167" s="12">
        <v>21260.513063769271</v>
      </c>
      <c r="AY2167" s="44">
        <v>19050.383654632431</v>
      </c>
      <c r="AZ2167" s="45">
        <v>18091.880082886037</v>
      </c>
      <c r="BA2167" s="12">
        <v>17528.915249224825</v>
      </c>
      <c r="BB2167" s="12">
        <v>5295.0930795256709</v>
      </c>
      <c r="BC2167" s="12">
        <v>8092.0321183366395</v>
      </c>
      <c r="BD2167" s="12">
        <v>13391.990883097575</v>
      </c>
      <c r="BE2167" s="44">
        <v>14222.522573509126</v>
      </c>
      <c r="BF2167" s="45">
        <v>14512.53756060968</v>
      </c>
      <c r="BG2167" s="12">
        <v>14616.784229377588</v>
      </c>
      <c r="BH2167" s="12">
        <v>20689.227619191101</v>
      </c>
      <c r="BI2167" s="12">
        <v>21284.523833600237</v>
      </c>
      <c r="BJ2167" s="12">
        <v>19192.764031494698</v>
      </c>
      <c r="BK2167" s="44">
        <v>18128.806532048868</v>
      </c>
      <c r="BL2167" s="45">
        <v>17801.308177154286</v>
      </c>
      <c r="BM2167" s="12">
        <v>13121.856515732381</v>
      </c>
      <c r="BN2167" s="12">
        <v>0</v>
      </c>
      <c r="BO2167" s="12">
        <v>41.586687644559923</v>
      </c>
      <c r="BP2167" s="12">
        <v>32.120467964488796</v>
      </c>
      <c r="BQ2167" s="48">
        <v>32.585597058607433</v>
      </c>
      <c r="BR2167" s="49">
        <v>6.6358945751409673</v>
      </c>
      <c r="BS2167" s="13">
        <v>41.884388448138857</v>
      </c>
      <c r="BT2167" s="12">
        <v>367.72328925369874</v>
      </c>
      <c r="BV2167" s="14">
        <f>Таблица1[[#This Row],[Lкан_леб,мм]]</f>
        <v>57962.276710746301</v>
      </c>
      <c r="BW2167" s="50">
        <f>Таблица1[[#This Row],[угол обхв4]]+Таблица1[[#This Row],[Lдуг 3,мм]]</f>
        <v>11987.345871328855</v>
      </c>
      <c r="BX2167" s="54">
        <f>Таблица1[[#This Row],[угол обхв5]]+Таблица1[[#This Row],[Y5, мм]]</f>
        <v>58258.413157499876</v>
      </c>
      <c r="BY2167" s="14">
        <f>Таблица1[[#This Row],[угол обхв6]]+Таблица1[[#This Row],[Lдуг 4,мм]]</f>
        <v>14574.273565994126</v>
      </c>
      <c r="BZ2167" s="14">
        <f>Таблица1[[#This Row],[Т1]]+Таблица1[[#This Row],[X6, мм]]</f>
        <v>58487.141190190647</v>
      </c>
      <c r="CA2167" s="14">
        <f>Таблица1[[#This Row],[Т2]]+Таблица1[[#This Row],[Lдуг 5,мм]]</f>
        <v>20054.805748182276</v>
      </c>
      <c r="CB2167" s="14">
        <f>Таблица1[[#This Row],[Т3]]+Таблица1[[#This Row],[Y6, мм]]</f>
        <v>58719.181380810209</v>
      </c>
      <c r="CC2167" s="14">
        <f>Таблица1[[#This Row],[Т4]]+Таблица1[[#This Row],[Lдуг 6,мм]]</f>
        <v>21183.281268519338</v>
      </c>
      <c r="CD2167" s="14">
        <f>Таблица1[[#This Row],[Т5]]+Таблица1[[#This Row],[Lдуг 1,мм]]</f>
        <v>58766.435210143994</v>
      </c>
      <c r="CE2167" s="14">
        <f>Таблица1[[#This Row],[Т6]]+Таблица1[[#This Row],[Lпрям1, мм]]</f>
        <v>21573.57602892485</v>
      </c>
      <c r="CF2167" s="15">
        <f>Таблица1[[#This Row],[Т7]]+Таблица1[[#This Row],[Lдуг 2,мм]]</f>
        <v>59064.691567454553</v>
      </c>
      <c r="CG2167" s="14">
        <f>Таблица1[[#This Row],[Т8]]+Таблица1[[#This Row],[Lпрям2, мм]]</f>
        <v>25980.634762417296</v>
      </c>
      <c r="CH2167" s="14">
        <f>Таблица1[[#This Row],[Т9]]-Таблица1[[#This Row],[Т9]]</f>
        <v>0</v>
      </c>
      <c r="CI2167" s="50">
        <f>Таблица1[[#This Row],[Т9]]-Таблица1[[#This Row],[Т8]]</f>
        <v>37491.115538529702</v>
      </c>
      <c r="CJ2167" s="54">
        <f>Таблица1[[#This Row],[Т9]]-Таблица1[[#This Row],[Т7]]</f>
        <v>298.25635731055809</v>
      </c>
      <c r="CK2167" s="14">
        <f>Таблица1[[#This Row],[Т9]]-Таблица1[[#This Row],[Т6]]</f>
        <v>37881.41029893521</v>
      </c>
      <c r="CL2167" s="14">
        <f>Таблица1[[#This Row],[Т9]]-Таблица1[[#This Row],[Т5]]</f>
        <v>345.51018664434378</v>
      </c>
      <c r="CM2167" s="14">
        <f>Таблица1[[#This Row],[Т9]]-Таблица1[[#This Row],[Т4]]</f>
        <v>39009.885819272276</v>
      </c>
      <c r="CN2167" s="14">
        <f>Таблица1[[#This Row],[Т9]]-Таблица1[[#This Row],[Т3]]</f>
        <v>577.55037726390583</v>
      </c>
      <c r="CO2167" s="14">
        <f>Таблица1[[#This Row],[Т9]]-Таблица1[[#This Row],[Т2]]</f>
        <v>44490.418001460428</v>
      </c>
      <c r="CP2167" s="14">
        <f>Таблица1[[#This Row],[Т9]]-Таблица1[[#This Row],[Т1]]</f>
        <v>806.27840995467704</v>
      </c>
      <c r="CQ2167" s="14">
        <f>Таблица1[[#This Row],[Т9]]-Таблица1[[#This Row],[угол обхв6]]</f>
        <v>47077.345696125696</v>
      </c>
      <c r="CR2167" s="14">
        <f>Таблица1[[#This Row],[Т9]]-Таблица1[[#This Row],[угол обхв5]]</f>
        <v>1102.414856708252</v>
      </c>
      <c r="CS2167" s="14">
        <f>Таблица1[[#This Row],[Т9]]-Таблица1[[#This Row],[угол обхв4]]</f>
        <v>59064.691567454553</v>
      </c>
      <c r="CT2167" s="14">
        <f>Таблица1[[#This Row],[Lкан_прям, мм]]+Таблица1[[#This Row],[Lкан_дуг, мм]]+Таблица1[[#This Row],[Lкан_леб,мм]]</f>
        <v>85045.326329871838</v>
      </c>
      <c r="CU2167" s="16">
        <f>Таблица1[[#This Row],[Lкан_леб,мм]]</f>
        <v>57962.276710746301</v>
      </c>
      <c r="CV2167" s="14">
        <f>2534431-(Таблица1[[#This Row],[Т23]]+Таблица1[[#This Row],[угол обхв3]])</f>
        <v>2449017.9503808743</v>
      </c>
      <c r="CW2167" s="50">
        <f>SUM(X2167:AC2167,AD2167:AI2167)-Таблица1[[#This Row],[lподв_min, мм]]</f>
        <v>22675.99088655888</v>
      </c>
      <c r="CX2167" s="17">
        <f>CW2606-Таблица1[[#This Row],[Суммарная длина каната]]</f>
        <v>-2425924.1917540091</v>
      </c>
    </row>
    <row r="2168" spans="1:102" x14ac:dyDescent="0.25">
      <c r="A2168" s="21">
        <v>2167</v>
      </c>
      <c r="B2168" s="10">
        <v>55.483469387755086</v>
      </c>
      <c r="C2168" s="10">
        <v>112.3546938775511</v>
      </c>
      <c r="D2168" s="11">
        <v>14276.79730816546</v>
      </c>
      <c r="E2168" s="11">
        <v>17813.497607342208</v>
      </c>
      <c r="F2168" s="11">
        <v>14151.223213050727</v>
      </c>
      <c r="G2168" s="11">
        <v>17876.363708192475</v>
      </c>
      <c r="H2168" s="11">
        <v>14684.796818165461</v>
      </c>
      <c r="I2168" s="11">
        <v>13370.464851811061</v>
      </c>
      <c r="J2168" s="11">
        <v>4443.032755531146</v>
      </c>
      <c r="K2168" s="11">
        <v>25980.634762409798</v>
      </c>
      <c r="L2168" s="11">
        <v>1102.4148567157388</v>
      </c>
      <c r="M2168" s="11">
        <v>57962.276710746301</v>
      </c>
      <c r="N2168" s="11">
        <v>5614.5799667814481</v>
      </c>
      <c r="O2168" s="11">
        <v>20435.471577151478</v>
      </c>
      <c r="P2168" s="43">
        <v>8113.6716482817637</v>
      </c>
      <c r="Q2168" s="11">
        <v>20947.238518854065</v>
      </c>
      <c r="R2168" s="11">
        <v>13260.367976121059</v>
      </c>
      <c r="S2168" s="11">
        <v>19063.691357510463</v>
      </c>
      <c r="T2168" s="11">
        <v>14593.410178556824</v>
      </c>
      <c r="U2168" s="11">
        <v>18660.812360136315</v>
      </c>
      <c r="V2168" s="11">
        <v>14276.79730816546</v>
      </c>
      <c r="W2168" s="11">
        <v>17813.497607342208</v>
      </c>
      <c r="X2168" s="12">
        <v>0</v>
      </c>
      <c r="Y2168" s="12">
        <v>284.61095201384433</v>
      </c>
      <c r="Z2168" s="12">
        <v>225.55095929723782</v>
      </c>
      <c r="AA2168" s="44">
        <v>232.04019061955893</v>
      </c>
      <c r="AB2168" s="45">
        <v>47.253829333786307</v>
      </c>
      <c r="AC2168" s="12">
        <v>312.95892545131125</v>
      </c>
      <c r="AD2168" s="12">
        <v>11987.345871328855</v>
      </c>
      <c r="AE2168" s="12">
        <v>2550.9536717007813</v>
      </c>
      <c r="AF2168" s="12">
        <v>5480.5321821881498</v>
      </c>
      <c r="AG2168" s="44">
        <v>1128.475520337058</v>
      </c>
      <c r="AH2168" s="45">
        <v>390.29476040551924</v>
      </c>
      <c r="AI2168" s="12">
        <v>4443.0327564494355</v>
      </c>
      <c r="AJ2168" s="12">
        <v>-51.541246670663142</v>
      </c>
      <c r="AK2168" s="12">
        <v>-11.573093843227662</v>
      </c>
      <c r="AL2168" s="12">
        <v>20.101215060837891</v>
      </c>
      <c r="AM2168" s="44">
        <v>52.686812119445342</v>
      </c>
      <c r="AN2168" s="45">
        <v>46.050917544304554</v>
      </c>
      <c r="AO2168" s="12">
        <v>89.999999871043514</v>
      </c>
      <c r="AP2168" s="12">
        <v>-2160.4496726027892</v>
      </c>
      <c r="AQ2168" s="12">
        <v>5532.7278678856483</v>
      </c>
      <c r="AR2168" s="12">
        <v>8253.8929290409196</v>
      </c>
      <c r="AS2168" s="44">
        <v>13584.86423925133</v>
      </c>
      <c r="AT2168" s="45">
        <v>14299.667786053127</v>
      </c>
      <c r="AU2168" s="12">
        <v>14684.797308165458</v>
      </c>
      <c r="AV2168" s="12">
        <v>11302.463357207647</v>
      </c>
      <c r="AW2168" s="12">
        <v>20835.176760888633</v>
      </c>
      <c r="AX2168" s="12">
        <v>21330.38600014849</v>
      </c>
      <c r="AY2168" s="44">
        <v>19311.009321303005</v>
      </c>
      <c r="AZ2168" s="45">
        <v>18377.652675777466</v>
      </c>
      <c r="BA2168" s="12">
        <v>17813.497608260499</v>
      </c>
      <c r="BB2168" s="12">
        <v>5295.0930795256709</v>
      </c>
      <c r="BC2168" s="12">
        <v>8031.8195493859648</v>
      </c>
      <c r="BD2168" s="12">
        <v>13400.589256880214</v>
      </c>
      <c r="BE2168" s="44">
        <v>14268.913915426552</v>
      </c>
      <c r="BF2168" s="45">
        <v>14570.539700669156</v>
      </c>
      <c r="BG2168" s="12">
        <v>14684.797318165462</v>
      </c>
      <c r="BH2168" s="12">
        <v>20689.227619191101</v>
      </c>
      <c r="BI2168" s="12">
        <v>21346.943702591219</v>
      </c>
      <c r="BJ2168" s="12">
        <v>19446.838838804888</v>
      </c>
      <c r="BK2168" s="44">
        <v>18413.494396343776</v>
      </c>
      <c r="BL2168" s="45">
        <v>18096.657291701056</v>
      </c>
      <c r="BM2168" s="12">
        <v>13370.464851811063</v>
      </c>
      <c r="BN2168" s="12">
        <v>0</v>
      </c>
      <c r="BO2168" s="12">
        <v>39.968152827435482</v>
      </c>
      <c r="BP2168" s="12">
        <v>31.674308904065551</v>
      </c>
      <c r="BQ2168" s="48">
        <v>32.585597058607455</v>
      </c>
      <c r="BR2168" s="49">
        <v>6.6358945751407896</v>
      </c>
      <c r="BS2168" s="13">
        <v>43.949082326738967</v>
      </c>
      <c r="BT2168" s="12">
        <v>367.72328925369874</v>
      </c>
      <c r="BV2168" s="14">
        <f>Таблица1[[#This Row],[Lкан_леб,мм]]</f>
        <v>57962.276710746301</v>
      </c>
      <c r="BW2168" s="50">
        <f>Таблица1[[#This Row],[угол обхв4]]+Таблица1[[#This Row],[Lдуг 3,мм]]</f>
        <v>11987.345871328855</v>
      </c>
      <c r="BX2168" s="54">
        <f>Таблица1[[#This Row],[угол обхв5]]+Таблица1[[#This Row],[Y5, мм]]</f>
        <v>58246.887662760142</v>
      </c>
      <c r="BY2168" s="14">
        <f>Таблица1[[#This Row],[угол обхв6]]+Таблица1[[#This Row],[Lдуг 4,мм]]</f>
        <v>14538.299543029636</v>
      </c>
      <c r="BZ2168" s="14">
        <f>Таблица1[[#This Row],[Т1]]+Таблица1[[#This Row],[X6, мм]]</f>
        <v>58472.43862205738</v>
      </c>
      <c r="CA2168" s="14">
        <f>Таблица1[[#This Row],[Т2]]+Таблица1[[#This Row],[Lдуг 5,мм]]</f>
        <v>20018.831725217788</v>
      </c>
      <c r="CB2168" s="14">
        <f>Таблица1[[#This Row],[Т3]]+Таблица1[[#This Row],[Y6, мм]]</f>
        <v>58704.478812676942</v>
      </c>
      <c r="CC2168" s="14">
        <f>Таблица1[[#This Row],[Т4]]+Таблица1[[#This Row],[Lдуг 6,мм]]</f>
        <v>21147.307245554846</v>
      </c>
      <c r="CD2168" s="14">
        <f>Таблица1[[#This Row],[Т5]]+Таблица1[[#This Row],[Lдуг 1,мм]]</f>
        <v>58751.732642010727</v>
      </c>
      <c r="CE2168" s="14">
        <f>Таблица1[[#This Row],[Т6]]+Таблица1[[#This Row],[Lпрям1, мм]]</f>
        <v>21537.602005960365</v>
      </c>
      <c r="CF2168" s="15">
        <f>Таблица1[[#This Row],[Т7]]+Таблица1[[#This Row],[Lдуг 2,мм]]</f>
        <v>59064.69156746204</v>
      </c>
      <c r="CG2168" s="14">
        <f>Таблица1[[#This Row],[Т8]]+Таблица1[[#This Row],[Lпрям2, мм]]</f>
        <v>25980.634762409802</v>
      </c>
      <c r="CH2168" s="14">
        <f>Таблица1[[#This Row],[Т9]]-Таблица1[[#This Row],[Т9]]</f>
        <v>0</v>
      </c>
      <c r="CI2168" s="50">
        <f>Таблица1[[#This Row],[Т9]]-Таблица1[[#This Row],[Т8]]</f>
        <v>37527.089561501678</v>
      </c>
      <c r="CJ2168" s="54">
        <f>Таблица1[[#This Row],[Т9]]-Таблица1[[#This Row],[Т7]]</f>
        <v>312.9589254513121</v>
      </c>
      <c r="CK2168" s="14">
        <f>Таблица1[[#This Row],[Т9]]-Таблица1[[#This Row],[Т6]]</f>
        <v>37917.384321907193</v>
      </c>
      <c r="CL2168" s="14">
        <f>Таблица1[[#This Row],[Т9]]-Таблица1[[#This Row],[Т5]]</f>
        <v>360.21275478509779</v>
      </c>
      <c r="CM2168" s="14">
        <f>Таблица1[[#This Row],[Т9]]-Таблица1[[#This Row],[Т4]]</f>
        <v>39045.859842244252</v>
      </c>
      <c r="CN2168" s="14">
        <f>Таблица1[[#This Row],[Т9]]-Таблица1[[#This Row],[Т3]]</f>
        <v>592.25294540465984</v>
      </c>
      <c r="CO2168" s="14">
        <f>Таблица1[[#This Row],[Т9]]-Таблица1[[#This Row],[Т2]]</f>
        <v>44526.392024432404</v>
      </c>
      <c r="CP2168" s="14">
        <f>Таблица1[[#This Row],[Т9]]-Таблица1[[#This Row],[Т1]]</f>
        <v>817.80390470189741</v>
      </c>
      <c r="CQ2168" s="14">
        <f>Таблица1[[#This Row],[Т9]]-Таблица1[[#This Row],[угол обхв6]]</f>
        <v>47077.345696133183</v>
      </c>
      <c r="CR2168" s="14">
        <f>Таблица1[[#This Row],[Т9]]-Таблица1[[#This Row],[угол обхв5]]</f>
        <v>1102.414856715739</v>
      </c>
      <c r="CS2168" s="14">
        <f>Таблица1[[#This Row],[Т9]]-Таблица1[[#This Row],[угол обхв4]]</f>
        <v>59064.69156746204</v>
      </c>
      <c r="CT2168" s="14">
        <f>Таблица1[[#This Row],[Lкан_прям, мм]]+Таблица1[[#This Row],[Lкан_дуг, мм]]+Таблица1[[#This Row],[Lкан_леб,мм]]</f>
        <v>85045.326329871838</v>
      </c>
      <c r="CU2168" s="16">
        <f>Таблица1[[#This Row],[Lкан_леб,мм]]</f>
        <v>57962.276710746301</v>
      </c>
      <c r="CV2168" s="14">
        <f>2534431-(Таблица1[[#This Row],[Т23]]+Таблица1[[#This Row],[угол обхв3]])</f>
        <v>2449017.9503808743</v>
      </c>
      <c r="CW2168" s="50">
        <f>SUM(X2168:AC2168,AD2168:AI2168)-Таблица1[[#This Row],[lподв_min, мм]]</f>
        <v>22640.016863594396</v>
      </c>
      <c r="CX2168" s="17">
        <f>CW2607-Таблица1[[#This Row],[Суммарная длина каната]]</f>
        <v>-2425969.7238373137</v>
      </c>
    </row>
    <row r="2169" spans="1:102" x14ac:dyDescent="0.25">
      <c r="A2169" s="21">
        <v>2168</v>
      </c>
      <c r="B2169" s="10">
        <v>55.483469387755086</v>
      </c>
      <c r="C2169" s="10">
        <v>114.46082839365614</v>
      </c>
      <c r="D2169" s="11">
        <v>14335.565808000338</v>
      </c>
      <c r="E2169" s="11">
        <v>18106.123559386986</v>
      </c>
      <c r="F2169" s="11">
        <v>14207.766169149736</v>
      </c>
      <c r="G2169" s="11">
        <v>18164.332255555648</v>
      </c>
      <c r="H2169" s="11">
        <v>14743.565318000337</v>
      </c>
      <c r="I2169" s="11">
        <v>13625.824685414153</v>
      </c>
      <c r="J2169" s="11">
        <v>4480.2988739728335</v>
      </c>
      <c r="K2169" s="11">
        <v>25980.634762402155</v>
      </c>
      <c r="L2169" s="11">
        <v>1102.4148567233788</v>
      </c>
      <c r="M2169" s="11">
        <v>57962.276710746301</v>
      </c>
      <c r="N2169" s="11">
        <v>5614.5799667814481</v>
      </c>
      <c r="O2169" s="11">
        <v>20435.471577151478</v>
      </c>
      <c r="P2169" s="43">
        <v>8061.4363721123982</v>
      </c>
      <c r="Q2169" s="11">
        <v>21011.248310877789</v>
      </c>
      <c r="R2169" s="11">
        <v>13273.877609277761</v>
      </c>
      <c r="S2169" s="11">
        <v>19318.118265932033</v>
      </c>
      <c r="T2169" s="11">
        <v>14620.825381467719</v>
      </c>
      <c r="U2169" s="11">
        <v>18964.501667067514</v>
      </c>
      <c r="V2169" s="11">
        <v>14335.565808000338</v>
      </c>
      <c r="W2169" s="11">
        <v>18106.123559386986</v>
      </c>
      <c r="X2169" s="12">
        <v>0</v>
      </c>
      <c r="Y2169" s="12">
        <v>272.73006682950103</v>
      </c>
      <c r="Z2169" s="12">
        <v>222.43417990884168</v>
      </c>
      <c r="AA2169" s="44">
        <v>232.0401906195585</v>
      </c>
      <c r="AB2169" s="45">
        <v>47.253829333787216</v>
      </c>
      <c r="AC2169" s="12">
        <v>327.95659003169033</v>
      </c>
      <c r="AD2169" s="12">
        <v>11987.345871328855</v>
      </c>
      <c r="AE2169" s="12">
        <v>2513.6875532590839</v>
      </c>
      <c r="AF2169" s="12">
        <v>5480.5321821881498</v>
      </c>
      <c r="AG2169" s="44">
        <v>1128.4755203370642</v>
      </c>
      <c r="AH2169" s="45">
        <v>390.29476040551498</v>
      </c>
      <c r="AI2169" s="12">
        <v>4480.2988748834841</v>
      </c>
      <c r="AJ2169" s="12">
        <v>-51.541246670663142</v>
      </c>
      <c r="AK2169" s="12">
        <v>-13.24153643622369</v>
      </c>
      <c r="AL2169" s="12">
        <v>17.995080544732872</v>
      </c>
      <c r="AM2169" s="44">
        <v>50.58067760334027</v>
      </c>
      <c r="AN2169" s="45">
        <v>43.944783028199353</v>
      </c>
      <c r="AO2169" s="12">
        <v>89.999999872116163</v>
      </c>
      <c r="AP2169" s="12">
        <v>-2160.4496726027892</v>
      </c>
      <c r="AQ2169" s="12">
        <v>5521.1248724696043</v>
      </c>
      <c r="AR2169" s="12">
        <v>8187.4819887375452</v>
      </c>
      <c r="AS2169" s="44">
        <v>13589.065554423421</v>
      </c>
      <c r="AT2169" s="45">
        <v>14337.687740090149</v>
      </c>
      <c r="AU2169" s="12">
        <v>14743.565808000338</v>
      </c>
      <c r="AV2169" s="12">
        <v>11302.463357207647</v>
      </c>
      <c r="AW2169" s="12">
        <v>20832.624123847538</v>
      </c>
      <c r="AX2169" s="12">
        <v>21399.290193320376</v>
      </c>
      <c r="AY2169" s="44">
        <v>19577.194623855437</v>
      </c>
      <c r="AZ2169" s="45">
        <v>18670.738027324362</v>
      </c>
      <c r="BA2169" s="12">
        <v>18106.123560297638</v>
      </c>
      <c r="BB2169" s="12">
        <v>5295.0930795256709</v>
      </c>
      <c r="BC2169" s="12">
        <v>7967.9812778005544</v>
      </c>
      <c r="BD2169" s="12">
        <v>13399.923225902909</v>
      </c>
      <c r="BE2169" s="44">
        <v>14305.637436322058</v>
      </c>
      <c r="BF2169" s="45">
        <v>14618.703449377908</v>
      </c>
      <c r="BG2169" s="12">
        <v>14743.565818000337</v>
      </c>
      <c r="BH2169" s="12">
        <v>20689.227619191101</v>
      </c>
      <c r="BI2169" s="12">
        <v>21408.400857573848</v>
      </c>
      <c r="BJ2169" s="12">
        <v>19706.160148374616</v>
      </c>
      <c r="BK2169" s="44">
        <v>18705.42530914411</v>
      </c>
      <c r="BL2169" s="45">
        <v>18399.887199130142</v>
      </c>
      <c r="BM2169" s="12">
        <v>13625.824685414154</v>
      </c>
      <c r="BN2169" s="12">
        <v>0</v>
      </c>
      <c r="BO2169" s="12">
        <v>38.299710234439459</v>
      </c>
      <c r="BP2169" s="12">
        <v>31.236616980956565</v>
      </c>
      <c r="BQ2169" s="48">
        <v>32.585597058607398</v>
      </c>
      <c r="BR2169" s="49">
        <v>6.6358945751409166</v>
      </c>
      <c r="BS2169" s="13">
        <v>46.05521684391681</v>
      </c>
      <c r="BT2169" s="12">
        <v>367.72328925369874</v>
      </c>
      <c r="BV2169" s="14">
        <f>Таблица1[[#This Row],[Lкан_леб,мм]]</f>
        <v>57962.276710746301</v>
      </c>
      <c r="BW2169" s="50">
        <f>Таблица1[[#This Row],[угол обхв4]]+Таблица1[[#This Row],[Lдуг 3,мм]]</f>
        <v>11987.345871328855</v>
      </c>
      <c r="BX2169" s="54">
        <f>Таблица1[[#This Row],[угол обхв5]]+Таблица1[[#This Row],[Y5, мм]]</f>
        <v>58235.0067775758</v>
      </c>
      <c r="BY2169" s="14">
        <f>Таблица1[[#This Row],[угол обхв6]]+Таблица1[[#This Row],[Lдуг 4,мм]]</f>
        <v>14501.033424587938</v>
      </c>
      <c r="BZ2169" s="14">
        <f>Таблица1[[#This Row],[Т1]]+Таблица1[[#This Row],[X6, мм]]</f>
        <v>58457.440957484643</v>
      </c>
      <c r="CA2169" s="14">
        <f>Таблица1[[#This Row],[Т2]]+Таблица1[[#This Row],[Lдуг 5,мм]]</f>
        <v>19981.565606776086</v>
      </c>
      <c r="CB2169" s="14">
        <f>Таблица1[[#This Row],[Т3]]+Таблица1[[#This Row],[Y6, мм]]</f>
        <v>58689.481148104205</v>
      </c>
      <c r="CC2169" s="14">
        <f>Таблица1[[#This Row],[Т4]]+Таблица1[[#This Row],[Lдуг 6,мм]]</f>
        <v>21110.041127113152</v>
      </c>
      <c r="CD2169" s="14">
        <f>Таблица1[[#This Row],[Т5]]+Таблица1[[#This Row],[Lдуг 1,мм]]</f>
        <v>58736.734977437991</v>
      </c>
      <c r="CE2169" s="14">
        <f>Таблица1[[#This Row],[Т6]]+Таблица1[[#This Row],[Lпрям1, мм]]</f>
        <v>21500.335887518668</v>
      </c>
      <c r="CF2169" s="15">
        <f>Таблица1[[#This Row],[Т7]]+Таблица1[[#This Row],[Lдуг 2,мм]]</f>
        <v>59064.691567469679</v>
      </c>
      <c r="CG2169" s="14">
        <f>Таблица1[[#This Row],[Т8]]+Таблица1[[#This Row],[Lпрям2, мм]]</f>
        <v>25980.634762402151</v>
      </c>
      <c r="CH2169" s="14">
        <f>Таблица1[[#This Row],[Т9]]-Таблица1[[#This Row],[Т9]]</f>
        <v>0</v>
      </c>
      <c r="CI2169" s="50">
        <f>Таблица1[[#This Row],[Т9]]-Таблица1[[#This Row],[Т8]]</f>
        <v>37564.355679951012</v>
      </c>
      <c r="CJ2169" s="54">
        <f>Таблица1[[#This Row],[Т9]]-Таблица1[[#This Row],[Т7]]</f>
        <v>327.95659003168839</v>
      </c>
      <c r="CK2169" s="14">
        <f>Таблица1[[#This Row],[Т9]]-Таблица1[[#This Row],[Т6]]</f>
        <v>37954.650440356527</v>
      </c>
      <c r="CL2169" s="14">
        <f>Таблица1[[#This Row],[Т9]]-Таблица1[[#This Row],[Т5]]</f>
        <v>375.21041936547408</v>
      </c>
      <c r="CM2169" s="14">
        <f>Таблица1[[#This Row],[Т9]]-Таблица1[[#This Row],[Т4]]</f>
        <v>39083.125960693593</v>
      </c>
      <c r="CN2169" s="14">
        <f>Таблица1[[#This Row],[Т9]]-Таблица1[[#This Row],[Т3]]</f>
        <v>607.25060998503614</v>
      </c>
      <c r="CO2169" s="14">
        <f>Таблица1[[#This Row],[Т9]]-Таблица1[[#This Row],[Т2]]</f>
        <v>44563.658142881744</v>
      </c>
      <c r="CP2169" s="14">
        <f>Таблица1[[#This Row],[Т9]]-Таблица1[[#This Row],[Т1]]</f>
        <v>829.6847898938795</v>
      </c>
      <c r="CQ2169" s="14">
        <f>Таблица1[[#This Row],[Т9]]-Таблица1[[#This Row],[угол обхв6]]</f>
        <v>47077.345696140823</v>
      </c>
      <c r="CR2169" s="14">
        <f>Таблица1[[#This Row],[Т9]]-Таблица1[[#This Row],[угол обхв5]]</f>
        <v>1102.4148567233788</v>
      </c>
      <c r="CS2169" s="14">
        <f>Таблица1[[#This Row],[Т9]]-Таблица1[[#This Row],[угол обхв4]]</f>
        <v>59064.691567469679</v>
      </c>
      <c r="CT2169" s="14">
        <f>Таблица1[[#This Row],[Lкан_прям, мм]]+Таблица1[[#This Row],[Lкан_дуг, мм]]+Таблица1[[#This Row],[Lкан_леб,мм]]</f>
        <v>85045.326329871838</v>
      </c>
      <c r="CU2169" s="16">
        <f>Таблица1[[#This Row],[Lкан_леб,мм]]</f>
        <v>57962.276710746301</v>
      </c>
      <c r="CV2169" s="14">
        <f>2534431-(Таблица1[[#This Row],[Т23]]+Таблица1[[#This Row],[угол обхв3]])</f>
        <v>2449017.9503808743</v>
      </c>
      <c r="CW2169" s="50">
        <f>SUM(X2169:AC2169,AD2169:AI2169)-Таблица1[[#This Row],[lподв_min, мм]]</f>
        <v>22602.750745152698</v>
      </c>
      <c r="CX2169" s="17">
        <f>CW2608-Таблица1[[#This Row],[Суммарная длина каната]]</f>
        <v>-2426016.9034597487</v>
      </c>
    </row>
    <row r="2170" spans="1:102" x14ac:dyDescent="0.25">
      <c r="A2170" s="21">
        <v>2169</v>
      </c>
      <c r="B2170" s="10">
        <v>55.483469387755086</v>
      </c>
      <c r="C2170" s="10">
        <v>115.03877551020416</v>
      </c>
      <c r="D2170" s="11">
        <v>14349.808172072566</v>
      </c>
      <c r="E2170" s="11">
        <v>18186.783303153938</v>
      </c>
      <c r="F2170" s="11">
        <v>14221.42788909845</v>
      </c>
      <c r="G2170" s="11">
        <v>18243.699934673081</v>
      </c>
      <c r="H2170" s="11">
        <v>14757.807682072567</v>
      </c>
      <c r="I2170" s="11">
        <v>13696.160839798918</v>
      </c>
      <c r="J2170" s="11">
        <v>4490.6224633550182</v>
      </c>
      <c r="K2170" s="11">
        <v>25980.634762400063</v>
      </c>
      <c r="L2170" s="11">
        <v>1102.4148567254731</v>
      </c>
      <c r="M2170" s="11">
        <v>57962.276710746301</v>
      </c>
      <c r="N2170" s="11">
        <v>5614.5799667814481</v>
      </c>
      <c r="O2170" s="11">
        <v>20435.471577151478</v>
      </c>
      <c r="P2170" s="43">
        <v>8046.6941981711725</v>
      </c>
      <c r="Q2170" s="11">
        <v>21028.473686008652</v>
      </c>
      <c r="R2170" s="11">
        <v>13275.948705498549</v>
      </c>
      <c r="S2170" s="11">
        <v>19388.007198208215</v>
      </c>
      <c r="T2170" s="11">
        <v>14626.394851314393</v>
      </c>
      <c r="U2170" s="11">
        <v>19047.995128935479</v>
      </c>
      <c r="V2170" s="11">
        <v>14349.808172072566</v>
      </c>
      <c r="W2170" s="11">
        <v>18186.783303153938</v>
      </c>
      <c r="X2170" s="12">
        <v>0</v>
      </c>
      <c r="Y2170" s="12">
        <v>269.44691596704729</v>
      </c>
      <c r="Z2170" s="12">
        <v>221.60180209613785</v>
      </c>
      <c r="AA2170" s="44">
        <v>232.04019061955913</v>
      </c>
      <c r="AB2170" s="45">
        <v>47.253829333787756</v>
      </c>
      <c r="AC2170" s="12">
        <v>332.07211870894116</v>
      </c>
      <c r="AD2170" s="12">
        <v>11987.345871328855</v>
      </c>
      <c r="AE2170" s="12">
        <v>2503.3639638769041</v>
      </c>
      <c r="AF2170" s="12">
        <v>5480.5321821881489</v>
      </c>
      <c r="AG2170" s="44">
        <v>1128.4755203370619</v>
      </c>
      <c r="AH2170" s="45">
        <v>390.2947604055156</v>
      </c>
      <c r="AI2170" s="12">
        <v>4490.6224642635771</v>
      </c>
      <c r="AJ2170" s="12">
        <v>-51.541246670663142</v>
      </c>
      <c r="AK2170" s="12">
        <v>-13.702592043878921</v>
      </c>
      <c r="AL2170" s="12">
        <v>17.417133428184847</v>
      </c>
      <c r="AM2170" s="44">
        <v>50.002730486792331</v>
      </c>
      <c r="AN2170" s="45">
        <v>43.366835911651336</v>
      </c>
      <c r="AO2170" s="12">
        <v>89.999999872410143</v>
      </c>
      <c r="AP2170" s="12">
        <v>-2160.4496726027892</v>
      </c>
      <c r="AQ2170" s="12">
        <v>5517.9320706285316</v>
      </c>
      <c r="AR2170" s="12">
        <v>8168.8192591639445</v>
      </c>
      <c r="AS2170" s="44">
        <v>13588.507336068187</v>
      </c>
      <c r="AT2170" s="45">
        <v>14346.234781436689</v>
      </c>
      <c r="AU2170" s="12">
        <v>14757.808172072564</v>
      </c>
      <c r="AV2170" s="12">
        <v>11302.463357207647</v>
      </c>
      <c r="AW2170" s="12">
        <v>20831.859246194315</v>
      </c>
      <c r="AX2170" s="12">
        <v>21417.767237814369</v>
      </c>
      <c r="AY2170" s="44">
        <v>19650.249647968798</v>
      </c>
      <c r="AZ2170" s="45">
        <v>18751.390450539944</v>
      </c>
      <c r="BA2170" s="12">
        <v>18186.783304062497</v>
      </c>
      <c r="BB2170" s="12">
        <v>5295.0930795256709</v>
      </c>
      <c r="BC2170" s="12">
        <v>7950.046302018256</v>
      </c>
      <c r="BD2170" s="12">
        <v>13398.073766491321</v>
      </c>
      <c r="BE2170" s="44">
        <v>14313.836220744755</v>
      </c>
      <c r="BF2170" s="45">
        <v>14629.96824195027</v>
      </c>
      <c r="BG2170" s="12">
        <v>14757.808182072567</v>
      </c>
      <c r="BH2170" s="12">
        <v>20689.227619191101</v>
      </c>
      <c r="BI2170" s="12">
        <v>21424.861355051489</v>
      </c>
      <c r="BJ2170" s="12">
        <v>19777.300750013932</v>
      </c>
      <c r="BK2170" s="44">
        <v>18785.752679174893</v>
      </c>
      <c r="BL2170" s="45">
        <v>18483.387981549473</v>
      </c>
      <c r="BM2170" s="12">
        <v>13696.16083979892</v>
      </c>
      <c r="BN2170" s="12">
        <v>0</v>
      </c>
      <c r="BO2170" s="12">
        <v>37.838654626784219</v>
      </c>
      <c r="BP2170" s="12">
        <v>31.11972547206377</v>
      </c>
      <c r="BQ2170" s="48">
        <v>32.585597058607483</v>
      </c>
      <c r="BR2170" s="49">
        <v>6.635894575140993</v>
      </c>
      <c r="BS2170" s="13">
        <v>46.6331639607588</v>
      </c>
      <c r="BT2170" s="12">
        <v>367.72328925369874</v>
      </c>
      <c r="BV2170" s="14">
        <f>Таблица1[[#This Row],[Lкан_леб,мм]]</f>
        <v>57962.276710746301</v>
      </c>
      <c r="BW2170" s="50">
        <f>Таблица1[[#This Row],[угол обхв4]]+Таблица1[[#This Row],[Lдуг 3,мм]]</f>
        <v>11987.345871328855</v>
      </c>
      <c r="BX2170" s="54">
        <f>Таблица1[[#This Row],[угол обхв5]]+Таблица1[[#This Row],[Y5, мм]]</f>
        <v>58231.723626713348</v>
      </c>
      <c r="BY2170" s="14">
        <f>Таблица1[[#This Row],[угол обхв6]]+Таблица1[[#This Row],[Lдуг 4,мм]]</f>
        <v>14490.709835205758</v>
      </c>
      <c r="BZ2170" s="14">
        <f>Таблица1[[#This Row],[Т1]]+Таблица1[[#This Row],[X6, мм]]</f>
        <v>58453.325428809483</v>
      </c>
      <c r="CA2170" s="14">
        <f>Таблица1[[#This Row],[Т2]]+Таблица1[[#This Row],[Lдуг 5,мм]]</f>
        <v>19971.242017393906</v>
      </c>
      <c r="CB2170" s="14">
        <f>Таблица1[[#This Row],[Т3]]+Таблица1[[#This Row],[Y6, мм]]</f>
        <v>58685.365619429045</v>
      </c>
      <c r="CC2170" s="14">
        <f>Таблица1[[#This Row],[Т4]]+Таблица1[[#This Row],[Lдуг 6,мм]]</f>
        <v>21099.717537730969</v>
      </c>
      <c r="CD2170" s="14">
        <f>Таблица1[[#This Row],[Т5]]+Таблица1[[#This Row],[Lдуг 1,мм]]</f>
        <v>58732.619448762831</v>
      </c>
      <c r="CE2170" s="14">
        <f>Таблица1[[#This Row],[Т6]]+Таблица1[[#This Row],[Lпрям1, мм]]</f>
        <v>21490.012298136484</v>
      </c>
      <c r="CF2170" s="15">
        <f>Таблица1[[#This Row],[Т7]]+Таблица1[[#This Row],[Lдуг 2,мм]]</f>
        <v>59064.691567471775</v>
      </c>
      <c r="CG2170" s="14">
        <f>Таблица1[[#This Row],[Т8]]+Таблица1[[#This Row],[Lпрям2, мм]]</f>
        <v>25980.634762400063</v>
      </c>
      <c r="CH2170" s="14">
        <f>Таблица1[[#This Row],[Т9]]-Таблица1[[#This Row],[Т9]]</f>
        <v>0</v>
      </c>
      <c r="CI2170" s="50">
        <f>Таблица1[[#This Row],[Т9]]-Таблица1[[#This Row],[Т8]]</f>
        <v>37574.679269335291</v>
      </c>
      <c r="CJ2170" s="54">
        <f>Таблица1[[#This Row],[Т9]]-Таблица1[[#This Row],[Т7]]</f>
        <v>332.07211870894389</v>
      </c>
      <c r="CK2170" s="14">
        <f>Таблица1[[#This Row],[Т9]]-Таблица1[[#This Row],[Т6]]</f>
        <v>37964.974029740806</v>
      </c>
      <c r="CL2170" s="14">
        <f>Таблица1[[#This Row],[Т9]]-Таблица1[[#This Row],[Т5]]</f>
        <v>379.32594804272958</v>
      </c>
      <c r="CM2170" s="14">
        <f>Таблица1[[#This Row],[Т9]]-Таблица1[[#This Row],[Т4]]</f>
        <v>39093.449550077872</v>
      </c>
      <c r="CN2170" s="14">
        <f>Таблица1[[#This Row],[Т9]]-Таблица1[[#This Row],[Т3]]</f>
        <v>611.36613866229163</v>
      </c>
      <c r="CO2170" s="14">
        <f>Таблица1[[#This Row],[Т9]]-Таблица1[[#This Row],[Т2]]</f>
        <v>44573.981732266016</v>
      </c>
      <c r="CP2170" s="14">
        <f>Таблица1[[#This Row],[Т9]]-Таблица1[[#This Row],[Т1]]</f>
        <v>832.96794075842627</v>
      </c>
      <c r="CQ2170" s="14">
        <f>Таблица1[[#This Row],[Т9]]-Таблица1[[#This Row],[угол обхв6]]</f>
        <v>47077.345696142918</v>
      </c>
      <c r="CR2170" s="14">
        <f>Таблица1[[#This Row],[Т9]]-Таблица1[[#This Row],[угол обхв5]]</f>
        <v>1102.4148567254742</v>
      </c>
      <c r="CS2170" s="14">
        <f>Таблица1[[#This Row],[Т9]]-Таблица1[[#This Row],[угол обхв4]]</f>
        <v>59064.691567471775</v>
      </c>
      <c r="CT2170" s="14">
        <f>Таблица1[[#This Row],[Lкан_прям, мм]]+Таблица1[[#This Row],[Lкан_дуг, мм]]+Таблица1[[#This Row],[Lкан_леб,мм]]</f>
        <v>85045.326329871838</v>
      </c>
      <c r="CU2170" s="16">
        <f>Таблица1[[#This Row],[Lкан_леб,мм]]</f>
        <v>57962.276710746301</v>
      </c>
      <c r="CV2170" s="14">
        <f>2534431-(Таблица1[[#This Row],[Т23]]+Таблица1[[#This Row],[угол обхв3]])</f>
        <v>2449017.9503808743</v>
      </c>
      <c r="CW2170" s="50">
        <f>SUM(X2170:AC2170,AD2170:AI2170)-Таблица1[[#This Row],[lподв_min, мм]]</f>
        <v>22592.427155770518</v>
      </c>
      <c r="CX2170" s="17">
        <f>CW2609-Таблица1[[#This Row],[Суммарная длина каната]]</f>
        <v>-2426065.7240959657</v>
      </c>
    </row>
    <row r="2171" spans="1:102" x14ac:dyDescent="0.25">
      <c r="A2171" s="21">
        <v>2170</v>
      </c>
      <c r="B2171" s="10">
        <v>55.483469387755086</v>
      </c>
      <c r="C2171" s="10">
        <v>117.72285714285721</v>
      </c>
      <c r="D2171" s="11">
        <v>14405.258368011537</v>
      </c>
      <c r="E2171" s="11">
        <v>18563.078496740618</v>
      </c>
      <c r="F2171" s="11">
        <v>14274.353583058935</v>
      </c>
      <c r="G2171" s="11">
        <v>18613.920775176121</v>
      </c>
      <c r="H2171" s="11">
        <v>14813.257878011538</v>
      </c>
      <c r="I2171" s="11">
        <v>14023.984217076093</v>
      </c>
      <c r="J2171" s="11">
        <v>4539.0942796645268</v>
      </c>
      <c r="K2171" s="11">
        <v>25980.634762390371</v>
      </c>
      <c r="L2171" s="11">
        <v>1102.4148567351708</v>
      </c>
      <c r="M2171" s="11">
        <v>57962.276710746301</v>
      </c>
      <c r="N2171" s="11">
        <v>5614.5799667814481</v>
      </c>
      <c r="O2171" s="11">
        <v>20435.471577151478</v>
      </c>
      <c r="P2171" s="43">
        <v>7975.9860715132354</v>
      </c>
      <c r="Q2171" s="11">
        <v>21106.483249720262</v>
      </c>
      <c r="R2171" s="11">
        <v>13276.324978023769</v>
      </c>
      <c r="S2171" s="11">
        <v>19712.696868623534</v>
      </c>
      <c r="T2171" s="11">
        <v>14641.21198283185</v>
      </c>
      <c r="U2171" s="11">
        <v>19436.29776568355</v>
      </c>
      <c r="V2171" s="11">
        <v>14405.258368011537</v>
      </c>
      <c r="W2171" s="11">
        <v>18563.078496740618</v>
      </c>
      <c r="X2171" s="12">
        <v>0</v>
      </c>
      <c r="Y2171" s="12">
        <v>254.06344253543867</v>
      </c>
      <c r="Z2171" s="12">
        <v>217.87208227984939</v>
      </c>
      <c r="AA2171" s="44">
        <v>232.04019061955862</v>
      </c>
      <c r="AB2171" s="45">
        <v>47.253829333785404</v>
      </c>
      <c r="AC2171" s="12">
        <v>351.18531196653862</v>
      </c>
      <c r="AD2171" s="12">
        <v>11987.345871328855</v>
      </c>
      <c r="AE2171" s="12">
        <v>2454.892147567406</v>
      </c>
      <c r="AF2171" s="12">
        <v>5480.5321821881489</v>
      </c>
      <c r="AG2171" s="44">
        <v>1128.4755203370587</v>
      </c>
      <c r="AH2171" s="45">
        <v>390.29476040551987</v>
      </c>
      <c r="AI2171" s="12">
        <v>4539.0942805633822</v>
      </c>
      <c r="AJ2171" s="12">
        <v>-51.541246670663142</v>
      </c>
      <c r="AK2171" s="12">
        <v>-15.86290601908188</v>
      </c>
      <c r="AL2171" s="12">
        <v>14.733051795531797</v>
      </c>
      <c r="AM2171" s="44">
        <v>47.318648854139212</v>
      </c>
      <c r="AN2171" s="45">
        <v>40.682754278998551</v>
      </c>
      <c r="AO2171" s="12">
        <v>89.999999873772637</v>
      </c>
      <c r="AP2171" s="12">
        <v>-2160.4496726027892</v>
      </c>
      <c r="AQ2171" s="12">
        <v>5503.0586672900008</v>
      </c>
      <c r="AR2171" s="12">
        <v>8079.7469517678273</v>
      </c>
      <c r="AS2171" s="44">
        <v>13576.260174824487</v>
      </c>
      <c r="AT2171" s="45">
        <v>14375.248949415058</v>
      </c>
      <c r="AU2171" s="12">
        <v>14813.258368011537</v>
      </c>
      <c r="AV2171" s="12">
        <v>11302.463357207647</v>
      </c>
      <c r="AW2171" s="12">
        <v>20827.934313930065</v>
      </c>
      <c r="AX2171" s="12">
        <v>21501.068702732395</v>
      </c>
      <c r="AY2171" s="44">
        <v>19989.288404502913</v>
      </c>
      <c r="AZ2171" s="45">
        <v>19126.898889060285</v>
      </c>
      <c r="BA2171" s="12">
        <v>18563.078497639475</v>
      </c>
      <c r="BB2171" s="12">
        <v>5295.0930795256709</v>
      </c>
      <c r="BC2171" s="12">
        <v>7864.4647720217881</v>
      </c>
      <c r="BD2171" s="12">
        <v>13380.08585827836</v>
      </c>
      <c r="BE2171" s="44">
        <v>14341.276786031132</v>
      </c>
      <c r="BF2171" s="45">
        <v>14671.221401428329</v>
      </c>
      <c r="BG2171" s="12">
        <v>14813.25837801154</v>
      </c>
      <c r="BH2171" s="12">
        <v>20689.227619191101</v>
      </c>
      <c r="BI2171" s="12">
        <v>21498.945986498849</v>
      </c>
      <c r="BJ2171" s="12">
        <v>20107.28232163567</v>
      </c>
      <c r="BK2171" s="44">
        <v>19159.706229804171</v>
      </c>
      <c r="BL2171" s="45">
        <v>18872.477373363887</v>
      </c>
      <c r="BM2171" s="12">
        <v>14023.984217076095</v>
      </c>
      <c r="BN2171" s="12">
        <v>0</v>
      </c>
      <c r="BO2171" s="12">
        <v>35.678340651581266</v>
      </c>
      <c r="BP2171" s="12">
        <v>30.595957814613676</v>
      </c>
      <c r="BQ2171" s="48">
        <v>32.585597058607412</v>
      </c>
      <c r="BR2171" s="49">
        <v>6.6358945751406626</v>
      </c>
      <c r="BS2171" s="13">
        <v>49.317245594774086</v>
      </c>
      <c r="BT2171" s="12">
        <v>367.72328925369874</v>
      </c>
      <c r="BV2171" s="14">
        <f>Таблица1[[#This Row],[Lкан_леб,мм]]</f>
        <v>57962.276710746301</v>
      </c>
      <c r="BW2171" s="50">
        <f>Таблица1[[#This Row],[угол обхв4]]+Таблица1[[#This Row],[Lдуг 3,мм]]</f>
        <v>11987.345871328855</v>
      </c>
      <c r="BX2171" s="54">
        <f>Таблица1[[#This Row],[угол обхв5]]+Таблица1[[#This Row],[Y5, мм]]</f>
        <v>58216.340153281737</v>
      </c>
      <c r="BY2171" s="14">
        <f>Таблица1[[#This Row],[угол обхв6]]+Таблица1[[#This Row],[Lдуг 4,мм]]</f>
        <v>14442.23801889626</v>
      </c>
      <c r="BZ2171" s="14">
        <f>Таблица1[[#This Row],[Т1]]+Таблица1[[#This Row],[X6, мм]]</f>
        <v>58434.212235561587</v>
      </c>
      <c r="CA2171" s="14">
        <f>Таблица1[[#This Row],[Т2]]+Таблица1[[#This Row],[Lдуг 5,мм]]</f>
        <v>19922.770201084408</v>
      </c>
      <c r="CB2171" s="14">
        <f>Таблица1[[#This Row],[Т3]]+Таблица1[[#This Row],[Y6, мм]]</f>
        <v>58666.252426181149</v>
      </c>
      <c r="CC2171" s="14">
        <f>Таблица1[[#This Row],[Т4]]+Таблица1[[#This Row],[Lдуг 6,мм]]</f>
        <v>21051.245721421466</v>
      </c>
      <c r="CD2171" s="14">
        <f>Таблица1[[#This Row],[Т5]]+Таблица1[[#This Row],[Lдуг 1,мм]]</f>
        <v>58713.506255514934</v>
      </c>
      <c r="CE2171" s="14">
        <f>Таблица1[[#This Row],[Т6]]+Таблица1[[#This Row],[Lпрям1, мм]]</f>
        <v>21441.540481826985</v>
      </c>
      <c r="CF2171" s="15">
        <f>Таблица1[[#This Row],[Т7]]+Таблица1[[#This Row],[Lдуг 2,мм]]</f>
        <v>59064.691567481474</v>
      </c>
      <c r="CG2171" s="14">
        <f>Таблица1[[#This Row],[Т8]]+Таблица1[[#This Row],[Lпрям2, мм]]</f>
        <v>25980.634762390368</v>
      </c>
      <c r="CH2171" s="14">
        <f>Таблица1[[#This Row],[Т9]]-Таблица1[[#This Row],[Т9]]</f>
        <v>0</v>
      </c>
      <c r="CI2171" s="50">
        <f>Таблица1[[#This Row],[Т9]]-Таблица1[[#This Row],[Т8]]</f>
        <v>37623.151085654492</v>
      </c>
      <c r="CJ2171" s="54">
        <f>Таблица1[[#This Row],[Т9]]-Таблица1[[#This Row],[Т7]]</f>
        <v>351.1853119665393</v>
      </c>
      <c r="CK2171" s="14">
        <f>Таблица1[[#This Row],[Т9]]-Таблица1[[#This Row],[Т6]]</f>
        <v>38013.445846060007</v>
      </c>
      <c r="CL2171" s="14">
        <f>Таблица1[[#This Row],[Т9]]-Таблица1[[#This Row],[Т5]]</f>
        <v>398.43914130032499</v>
      </c>
      <c r="CM2171" s="14">
        <f>Таблица1[[#This Row],[Т9]]-Таблица1[[#This Row],[Т4]]</f>
        <v>39141.921366397066</v>
      </c>
      <c r="CN2171" s="14">
        <f>Таблица1[[#This Row],[Т9]]-Таблица1[[#This Row],[Т3]]</f>
        <v>630.47933191988704</v>
      </c>
      <c r="CO2171" s="14">
        <f>Таблица1[[#This Row],[Т9]]-Таблица1[[#This Row],[Т2]]</f>
        <v>44622.45354858521</v>
      </c>
      <c r="CP2171" s="14">
        <f>Таблица1[[#This Row],[Т9]]-Таблица1[[#This Row],[Т1]]</f>
        <v>848.35141419973661</v>
      </c>
      <c r="CQ2171" s="14">
        <f>Таблица1[[#This Row],[Т9]]-Таблица1[[#This Row],[угол обхв6]]</f>
        <v>47077.345696152617</v>
      </c>
      <c r="CR2171" s="14">
        <f>Таблица1[[#This Row],[Т9]]-Таблица1[[#This Row],[угол обхв5]]</f>
        <v>1102.4148567351731</v>
      </c>
      <c r="CS2171" s="14">
        <f>Таблица1[[#This Row],[Т9]]-Таблица1[[#This Row],[угол обхв4]]</f>
        <v>59064.691567481474</v>
      </c>
      <c r="CT2171" s="14">
        <f>Таблица1[[#This Row],[Lкан_прям, мм]]+Таблица1[[#This Row],[Lкан_дуг, мм]]+Таблица1[[#This Row],[Lкан_леб,мм]]</f>
        <v>85045.326329871838</v>
      </c>
      <c r="CU2171" s="16">
        <f>Таблица1[[#This Row],[Lкан_леб,мм]]</f>
        <v>57962.276710746301</v>
      </c>
      <c r="CV2171" s="14">
        <f>2534431-(Таблица1[[#This Row],[Т23]]+Таблица1[[#This Row],[угол обхв3]])</f>
        <v>2449017.9503808743</v>
      </c>
      <c r="CW2171" s="50">
        <f>SUM(X2171:AC2171,AD2171:AI2171)-Таблица1[[#This Row],[lподв_min, мм]]</f>
        <v>22543.955339461012</v>
      </c>
      <c r="CX2171" s="17">
        <f>CW2610-Таблица1[[#This Row],[Суммарная длина каната]]</f>
        <v>-2426116.1780022522</v>
      </c>
    </row>
    <row r="2172" spans="1:102" x14ac:dyDescent="0.25">
      <c r="A2172" s="21">
        <v>2171</v>
      </c>
      <c r="B2172" s="10">
        <v>55.483469387755086</v>
      </c>
      <c r="C2172" s="10">
        <v>120.40693877551027</v>
      </c>
      <c r="D2172" s="11">
        <v>14443.02622981272</v>
      </c>
      <c r="E2172" s="11">
        <v>18941.557539173722</v>
      </c>
      <c r="F2172" s="11">
        <v>14309.884167904111</v>
      </c>
      <c r="G2172" s="11">
        <v>18986.213908828271</v>
      </c>
      <c r="H2172" s="11">
        <v>14851.025739812721</v>
      </c>
      <c r="I2172" s="11">
        <v>14353.165618477857</v>
      </c>
      <c r="J2172" s="11">
        <v>4588.3919206958653</v>
      </c>
      <c r="K2172" s="11">
        <v>25980.634762380701</v>
      </c>
      <c r="L2172" s="11">
        <v>1102.4148567448335</v>
      </c>
      <c r="M2172" s="11">
        <v>57962.276710746301</v>
      </c>
      <c r="N2172" s="11">
        <v>5614.5799667814481</v>
      </c>
      <c r="O2172" s="11">
        <v>20435.471577151478</v>
      </c>
      <c r="P2172" s="43">
        <v>7901.702412699934</v>
      </c>
      <c r="Q2172" s="11">
        <v>21181.096045132712</v>
      </c>
      <c r="R2172" s="11">
        <v>13261.495968097528</v>
      </c>
      <c r="S2172" s="11">
        <v>20037.047950200322</v>
      </c>
      <c r="T2172" s="11">
        <v>14637.829062067405</v>
      </c>
      <c r="U2172" s="11">
        <v>19824.868275294113</v>
      </c>
      <c r="V2172" s="11">
        <v>14443.02622981272</v>
      </c>
      <c r="W2172" s="11">
        <v>18941.557539173722</v>
      </c>
      <c r="X2172" s="12">
        <v>0</v>
      </c>
      <c r="Y2172" s="12">
        <v>238.44313296591807</v>
      </c>
      <c r="Z2172" s="12">
        <v>214.37919860147292</v>
      </c>
      <c r="AA2172" s="44">
        <v>232.04019061955887</v>
      </c>
      <c r="AB2172" s="45">
        <v>47.253829333788119</v>
      </c>
      <c r="AC2172" s="12">
        <v>370.29850522409549</v>
      </c>
      <c r="AD2172" s="12">
        <v>11987.345871328855</v>
      </c>
      <c r="AE2172" s="12">
        <v>2405.5945065360575</v>
      </c>
      <c r="AF2172" s="12">
        <v>5480.5321821881498</v>
      </c>
      <c r="AG2172" s="44">
        <v>1128.4755203370603</v>
      </c>
      <c r="AH2172" s="45">
        <v>390.29476040551464</v>
      </c>
      <c r="AI2172" s="12">
        <v>4588.3919215850656</v>
      </c>
      <c r="AJ2172" s="12">
        <v>-51.541246670663142</v>
      </c>
      <c r="AK2172" s="12">
        <v>-18.056479090212623</v>
      </c>
      <c r="AL2172" s="12">
        <v>12.048970162878749</v>
      </c>
      <c r="AM2172" s="44">
        <v>44.634567221486193</v>
      </c>
      <c r="AN2172" s="45">
        <v>37.998672646345149</v>
      </c>
      <c r="AO2172" s="12">
        <v>89.999999875128822</v>
      </c>
      <c r="AP2172" s="12">
        <v>-2160.4496726027892</v>
      </c>
      <c r="AQ2172" s="12">
        <v>5488.1185942975217</v>
      </c>
      <c r="AR2172" s="12">
        <v>7986.8714450521993</v>
      </c>
      <c r="AS2172" s="44">
        <v>13548.149627656068</v>
      </c>
      <c r="AT2172" s="45">
        <v>14386.646628487608</v>
      </c>
      <c r="AU2172" s="12">
        <v>14851.026229812718</v>
      </c>
      <c r="AV2172" s="12">
        <v>11302.463357207647</v>
      </c>
      <c r="AW2172" s="12">
        <v>20823.378165481041</v>
      </c>
      <c r="AX2172" s="12">
        <v>21580.107618809692</v>
      </c>
      <c r="AY2172" s="44">
        <v>20327.381688270314</v>
      </c>
      <c r="AZ2172" s="45">
        <v>19503.35406867032</v>
      </c>
      <c r="BA2172" s="12">
        <v>18941.557540062924</v>
      </c>
      <c r="BB2172" s="12">
        <v>5295.0930795256709</v>
      </c>
      <c r="BC2172" s="12">
        <v>7775.2410402160076</v>
      </c>
      <c r="BD2172" s="12">
        <v>13346.665000449793</v>
      </c>
      <c r="BE2172" s="44">
        <v>14351.175402508865</v>
      </c>
      <c r="BF2172" s="45">
        <v>14694.208663392517</v>
      </c>
      <c r="BG2172" s="12">
        <v>14851.026239812722</v>
      </c>
      <c r="BH2172" s="12">
        <v>20689.227619191101</v>
      </c>
      <c r="BI2172" s="12">
        <v>21569.002633462274</v>
      </c>
      <c r="BJ2172" s="12">
        <v>20436.059523877302</v>
      </c>
      <c r="BK2172" s="44">
        <v>19534.534537224121</v>
      </c>
      <c r="BL2172" s="45">
        <v>19263.071745797519</v>
      </c>
      <c r="BM2172" s="12">
        <v>14353.165618477859</v>
      </c>
      <c r="BN2172" s="12">
        <v>0</v>
      </c>
      <c r="BO2172" s="12">
        <v>33.484767580450523</v>
      </c>
      <c r="BP2172" s="12">
        <v>30.105449253091372</v>
      </c>
      <c r="BQ2172" s="48">
        <v>32.585597058607448</v>
      </c>
      <c r="BR2172" s="49">
        <v>6.6358945751410436</v>
      </c>
      <c r="BS2172" s="13">
        <v>52.001327228783673</v>
      </c>
      <c r="BT2172" s="12">
        <v>367.72328925369874</v>
      </c>
      <c r="BV2172" s="14">
        <f>Таблица1[[#This Row],[Lкан_леб,мм]]</f>
        <v>57962.276710746301</v>
      </c>
      <c r="BW2172" s="50">
        <f>Таблица1[[#This Row],[угол обхв4]]+Таблица1[[#This Row],[Lдуг 3,мм]]</f>
        <v>11987.345871328855</v>
      </c>
      <c r="BX2172" s="54">
        <f>Таблица1[[#This Row],[угол обхв5]]+Таблица1[[#This Row],[Y5, мм]]</f>
        <v>58200.719843712221</v>
      </c>
      <c r="BY2172" s="14">
        <f>Таблица1[[#This Row],[угол обхв6]]+Таблица1[[#This Row],[Lдуг 4,мм]]</f>
        <v>14392.940377864912</v>
      </c>
      <c r="BZ2172" s="14">
        <f>Таблица1[[#This Row],[Т1]]+Таблица1[[#This Row],[X6, мм]]</f>
        <v>58415.09904231369</v>
      </c>
      <c r="CA2172" s="14">
        <f>Таблица1[[#This Row],[Т2]]+Таблица1[[#This Row],[Lдуг 5,мм]]</f>
        <v>19873.472560053062</v>
      </c>
      <c r="CB2172" s="14">
        <f>Таблица1[[#This Row],[Т3]]+Таблица1[[#This Row],[Y6, мм]]</f>
        <v>58647.139232933252</v>
      </c>
      <c r="CC2172" s="14">
        <f>Таблица1[[#This Row],[Т4]]+Таблица1[[#This Row],[Lдуг 6,мм]]</f>
        <v>21001.948080390121</v>
      </c>
      <c r="CD2172" s="14">
        <f>Таблица1[[#This Row],[Т5]]+Таблица1[[#This Row],[Lдуг 1,мм]]</f>
        <v>58694.393062267038</v>
      </c>
      <c r="CE2172" s="14">
        <f>Таблица1[[#This Row],[Т6]]+Таблица1[[#This Row],[Lпрям1, мм]]</f>
        <v>21392.242840795636</v>
      </c>
      <c r="CF2172" s="15">
        <f>Таблица1[[#This Row],[Т7]]+Таблица1[[#This Row],[Lдуг 2,мм]]</f>
        <v>59064.691567491136</v>
      </c>
      <c r="CG2172" s="14">
        <f>Таблица1[[#This Row],[Т8]]+Таблица1[[#This Row],[Lпрям2, мм]]</f>
        <v>25980.634762380701</v>
      </c>
      <c r="CH2172" s="14">
        <f>Таблица1[[#This Row],[Т9]]-Таблица1[[#This Row],[Т9]]</f>
        <v>0</v>
      </c>
      <c r="CI2172" s="50">
        <f>Таблица1[[#This Row],[Т9]]-Таблица1[[#This Row],[Т8]]</f>
        <v>37672.448726695497</v>
      </c>
      <c r="CJ2172" s="54">
        <f>Таблица1[[#This Row],[Т9]]-Таблица1[[#This Row],[Т7]]</f>
        <v>370.29850522409834</v>
      </c>
      <c r="CK2172" s="14">
        <f>Таблица1[[#This Row],[Т9]]-Таблица1[[#This Row],[Т6]]</f>
        <v>38062.743487101019</v>
      </c>
      <c r="CL2172" s="14">
        <f>Таблица1[[#This Row],[Т9]]-Таблица1[[#This Row],[Т5]]</f>
        <v>417.55233455788402</v>
      </c>
      <c r="CM2172" s="14">
        <f>Таблица1[[#This Row],[Т9]]-Таблица1[[#This Row],[Т4]]</f>
        <v>39191.219007438078</v>
      </c>
      <c r="CN2172" s="14">
        <f>Таблица1[[#This Row],[Т9]]-Таблица1[[#This Row],[Т3]]</f>
        <v>649.59252517744608</v>
      </c>
      <c r="CO2172" s="14">
        <f>Таблица1[[#This Row],[Т9]]-Таблица1[[#This Row],[Т2]]</f>
        <v>44671.751189626222</v>
      </c>
      <c r="CP2172" s="14">
        <f>Таблица1[[#This Row],[Т9]]-Таблица1[[#This Row],[Т1]]</f>
        <v>863.97172377891548</v>
      </c>
      <c r="CQ2172" s="14">
        <f>Таблица1[[#This Row],[Т9]]-Таблица1[[#This Row],[угол обхв6]]</f>
        <v>47077.34569616228</v>
      </c>
      <c r="CR2172" s="14">
        <f>Таблица1[[#This Row],[Т9]]-Таблица1[[#This Row],[угол обхв5]]</f>
        <v>1102.4148567448356</v>
      </c>
      <c r="CS2172" s="14">
        <f>Таблица1[[#This Row],[Т9]]-Таблица1[[#This Row],[угол обхв4]]</f>
        <v>59064.691567491136</v>
      </c>
      <c r="CT2172" s="14">
        <f>Таблица1[[#This Row],[Lкан_прям, мм]]+Таблица1[[#This Row],[Lкан_дуг, мм]]+Таблица1[[#This Row],[Lкан_леб,мм]]</f>
        <v>85045.326329871838</v>
      </c>
      <c r="CU2172" s="16">
        <f>Таблица1[[#This Row],[Lкан_леб,мм]]</f>
        <v>57962.276710746301</v>
      </c>
      <c r="CV2172" s="14">
        <f>2534431-(Таблица1[[#This Row],[Т23]]+Таблица1[[#This Row],[угол обхв3]])</f>
        <v>2449017.9503808743</v>
      </c>
      <c r="CW2172" s="50">
        <f>SUM(X2172:AC2172,AD2172:AI2172)-Таблица1[[#This Row],[lподв_min, мм]]</f>
        <v>22494.65769842967</v>
      </c>
      <c r="CX2172" s="17">
        <f>CW2611-Таблица1[[#This Row],[Суммарная длина каната]]</f>
        <v>-2426168.2562104817</v>
      </c>
    </row>
    <row r="2173" spans="1:102" x14ac:dyDescent="0.25">
      <c r="A2173" s="21">
        <v>2172</v>
      </c>
      <c r="B2173" s="10">
        <v>55.483469387755086</v>
      </c>
      <c r="C2173" s="10">
        <v>123.09102040816332</v>
      </c>
      <c r="D2173" s="11">
        <v>14463.028889038878</v>
      </c>
      <c r="E2173" s="11">
        <v>19321.389989827945</v>
      </c>
      <c r="F2173" s="11">
        <v>14327.941684122905</v>
      </c>
      <c r="G2173" s="11">
        <v>19359.762467829627</v>
      </c>
      <c r="H2173" s="11">
        <v>14871.02839903888</v>
      </c>
      <c r="I2173" s="11">
        <v>14682.934351753105</v>
      </c>
      <c r="J2173" s="11">
        <v>4638.45563807484</v>
      </c>
      <c r="K2173" s="11">
        <v>25980.634762371112</v>
      </c>
      <c r="L2173" s="11">
        <v>1102.414856754423</v>
      </c>
      <c r="M2173" s="11">
        <v>57962.276710746301</v>
      </c>
      <c r="N2173" s="11">
        <v>5614.5799667814481</v>
      </c>
      <c r="O2173" s="11">
        <v>20435.471577151478</v>
      </c>
      <c r="P2173" s="43">
        <v>7824.006211385009</v>
      </c>
      <c r="Q2173" s="11">
        <v>21252.14836041646</v>
      </c>
      <c r="R2173" s="11">
        <v>13231.49421282464</v>
      </c>
      <c r="S2173" s="11">
        <v>20360.348767297914</v>
      </c>
      <c r="T2173" s="11">
        <v>14616.253511664114</v>
      </c>
      <c r="U2173" s="11">
        <v>20212.854074926923</v>
      </c>
      <c r="V2173" s="11">
        <v>14463.028889038878</v>
      </c>
      <c r="W2173" s="11">
        <v>19321.389989827945</v>
      </c>
      <c r="X2173" s="12">
        <v>0</v>
      </c>
      <c r="Y2173" s="12">
        <v>222.56702289108068</v>
      </c>
      <c r="Z2173" s="12">
        <v>211.14211542841286</v>
      </c>
      <c r="AA2173" s="44">
        <v>232.04019061955862</v>
      </c>
      <c r="AB2173" s="45">
        <v>47.253829333784317</v>
      </c>
      <c r="AC2173" s="12">
        <v>389.4116984815866</v>
      </c>
      <c r="AD2173" s="12">
        <v>11987.345871328855</v>
      </c>
      <c r="AE2173" s="12">
        <v>2355.5307891570915</v>
      </c>
      <c r="AF2173" s="12">
        <v>5480.532182188148</v>
      </c>
      <c r="AG2173" s="44">
        <v>1128.4755203370598</v>
      </c>
      <c r="AH2173" s="45">
        <v>390.29476040552032</v>
      </c>
      <c r="AI2173" s="12">
        <v>4638.4556389544396</v>
      </c>
      <c r="AJ2173" s="12">
        <v>-51.541246670663142</v>
      </c>
      <c r="AK2173" s="12">
        <v>-20.2859744391668</v>
      </c>
      <c r="AL2173" s="12">
        <v>9.3648885302256506</v>
      </c>
      <c r="AM2173" s="44">
        <v>41.950485588833068</v>
      </c>
      <c r="AN2173" s="45">
        <v>35.314591013692556</v>
      </c>
      <c r="AO2173" s="12">
        <v>89.999999876476579</v>
      </c>
      <c r="AP2173" s="12">
        <v>-2160.4496726027892</v>
      </c>
      <c r="AQ2173" s="12">
        <v>5473.1238970472259</v>
      </c>
      <c r="AR2173" s="12">
        <v>7890.3965220148593</v>
      </c>
      <c r="AS2173" s="44">
        <v>13504.237373381968</v>
      </c>
      <c r="AT2173" s="45">
        <v>14380.402810411662</v>
      </c>
      <c r="AU2173" s="12">
        <v>14871.028889038878</v>
      </c>
      <c r="AV2173" s="12">
        <v>11302.463357207647</v>
      </c>
      <c r="AW2173" s="12">
        <v>20818.164901283668</v>
      </c>
      <c r="AX2173" s="12">
        <v>21654.710562634293</v>
      </c>
      <c r="AY2173" s="44">
        <v>20663.787671147104</v>
      </c>
      <c r="AZ2173" s="45">
        <v>19879.929989407825</v>
      </c>
      <c r="BA2173" s="12">
        <v>19321.389990707547</v>
      </c>
      <c r="BB2173" s="12">
        <v>5295.0930795256709</v>
      </c>
      <c r="BC2173" s="12">
        <v>7682.5501416507868</v>
      </c>
      <c r="BD2173" s="12">
        <v>13297.884523454492</v>
      </c>
      <c r="BE2173" s="44">
        <v>14343.510351106786</v>
      </c>
      <c r="BF2173" s="45">
        <v>14698.87959029133</v>
      </c>
      <c r="BG2173" s="12">
        <v>14871.028899038882</v>
      </c>
      <c r="BH2173" s="12">
        <v>20689.227619191101</v>
      </c>
      <c r="BI2173" s="12">
        <v>21634.84168454865</v>
      </c>
      <c r="BJ2173" s="12">
        <v>20762.910969515746</v>
      </c>
      <c r="BK2173" s="44">
        <v>19909.415171077733</v>
      </c>
      <c r="BL2173" s="45">
        <v>19654.314075347043</v>
      </c>
      <c r="BM2173" s="12">
        <v>14682.934351753107</v>
      </c>
      <c r="BN2173" s="12">
        <v>0</v>
      </c>
      <c r="BO2173" s="12">
        <v>31.255272231496338</v>
      </c>
      <c r="BP2173" s="12">
        <v>29.650862969392456</v>
      </c>
      <c r="BQ2173" s="48">
        <v>32.585597058607412</v>
      </c>
      <c r="BR2173" s="49">
        <v>6.6358945751405098</v>
      </c>
      <c r="BS2173" s="13">
        <v>54.685408862784023</v>
      </c>
      <c r="BT2173" s="12">
        <v>367.72328925369874</v>
      </c>
      <c r="BV2173" s="14">
        <f>Таблица1[[#This Row],[Lкан_леб,мм]]</f>
        <v>57962.276710746301</v>
      </c>
      <c r="BW2173" s="50">
        <f>Таблица1[[#This Row],[угол обхв4]]+Таблица1[[#This Row],[Lдуг 3,мм]]</f>
        <v>11987.345871328855</v>
      </c>
      <c r="BX2173" s="54">
        <f>Таблица1[[#This Row],[угол обхв5]]+Таблица1[[#This Row],[Y5, мм]]</f>
        <v>58184.843733637383</v>
      </c>
      <c r="BY2173" s="14">
        <f>Таблица1[[#This Row],[угол обхв6]]+Таблица1[[#This Row],[Lдуг 4,мм]]</f>
        <v>14342.876660485947</v>
      </c>
      <c r="BZ2173" s="14">
        <f>Таблица1[[#This Row],[Т1]]+Таблица1[[#This Row],[X6, мм]]</f>
        <v>58395.985849065793</v>
      </c>
      <c r="CA2173" s="14">
        <f>Таблица1[[#This Row],[Т2]]+Таблица1[[#This Row],[Lдуг 5,мм]]</f>
        <v>19823.408842674093</v>
      </c>
      <c r="CB2173" s="14">
        <f>Таблица1[[#This Row],[Т3]]+Таблица1[[#This Row],[Y6, мм]]</f>
        <v>58628.026039685355</v>
      </c>
      <c r="CC2173" s="14">
        <f>Таблица1[[#This Row],[Т4]]+Таблица1[[#This Row],[Lдуг 6,мм]]</f>
        <v>20951.884363011151</v>
      </c>
      <c r="CD2173" s="14">
        <f>Таблица1[[#This Row],[Т5]]+Таблица1[[#This Row],[Lдуг 1,мм]]</f>
        <v>58675.279869019141</v>
      </c>
      <c r="CE2173" s="14">
        <f>Таблица1[[#This Row],[Т6]]+Таблица1[[#This Row],[Lпрям1, мм]]</f>
        <v>21342.17912341667</v>
      </c>
      <c r="CF2173" s="15">
        <f>Таблица1[[#This Row],[Т7]]+Таблица1[[#This Row],[Lдуг 2,мм]]</f>
        <v>59064.691567500726</v>
      </c>
      <c r="CG2173" s="14">
        <f>Таблица1[[#This Row],[Т8]]+Таблица1[[#This Row],[Lпрям2, мм]]</f>
        <v>25980.634762371112</v>
      </c>
      <c r="CH2173" s="14">
        <f>Таблица1[[#This Row],[Т9]]-Таблица1[[#This Row],[Т9]]</f>
        <v>0</v>
      </c>
      <c r="CI2173" s="50">
        <f>Таблица1[[#This Row],[Т9]]-Таблица1[[#This Row],[Т8]]</f>
        <v>37722.512444084059</v>
      </c>
      <c r="CJ2173" s="54">
        <f>Таблица1[[#This Row],[Т9]]-Таблица1[[#This Row],[Т7]]</f>
        <v>389.41169848158461</v>
      </c>
      <c r="CK2173" s="14">
        <f>Таблица1[[#This Row],[Т9]]-Таблица1[[#This Row],[Т6]]</f>
        <v>38112.807204489574</v>
      </c>
      <c r="CL2173" s="14">
        <f>Таблица1[[#This Row],[Т9]]-Таблица1[[#This Row],[Т5]]</f>
        <v>436.6655278153703</v>
      </c>
      <c r="CM2173" s="14">
        <f>Таблица1[[#This Row],[Т9]]-Таблица1[[#This Row],[Т4]]</f>
        <v>39241.282724826633</v>
      </c>
      <c r="CN2173" s="14">
        <f>Таблица1[[#This Row],[Т9]]-Таблица1[[#This Row],[Т3]]</f>
        <v>668.70571843493235</v>
      </c>
      <c r="CO2173" s="14">
        <f>Таблица1[[#This Row],[Т9]]-Таблица1[[#This Row],[Т2]]</f>
        <v>44721.814907014777</v>
      </c>
      <c r="CP2173" s="14">
        <f>Таблица1[[#This Row],[Т9]]-Таблица1[[#This Row],[Т1]]</f>
        <v>879.84783386334311</v>
      </c>
      <c r="CQ2173" s="14">
        <f>Таблица1[[#This Row],[Т9]]-Таблица1[[#This Row],[угол обхв6]]</f>
        <v>47077.345696171869</v>
      </c>
      <c r="CR2173" s="14">
        <f>Таблица1[[#This Row],[Т9]]-Таблица1[[#This Row],[угол обхв5]]</f>
        <v>1102.4148567544253</v>
      </c>
      <c r="CS2173" s="14">
        <f>Таблица1[[#This Row],[Т9]]-Таблица1[[#This Row],[угол обхв4]]</f>
        <v>59064.691567500726</v>
      </c>
      <c r="CT2173" s="14">
        <f>Таблица1[[#This Row],[Lкан_прям, мм]]+Таблица1[[#This Row],[Lкан_дуг, мм]]+Таблица1[[#This Row],[Lкан_леб,мм]]</f>
        <v>85045.326329871838</v>
      </c>
      <c r="CU2173" s="16">
        <f>Таблица1[[#This Row],[Lкан_леб,мм]]</f>
        <v>57962.276710746301</v>
      </c>
      <c r="CV2173" s="14">
        <f>2534431-(Таблица1[[#This Row],[Т23]]+Таблица1[[#This Row],[угол обхв3]])</f>
        <v>2449017.9503808743</v>
      </c>
      <c r="CW2173" s="50">
        <f>SUM(X2173:AC2173,AD2173:AI2173)-Таблица1[[#This Row],[lподв_min, мм]]</f>
        <v>22444.593981050697</v>
      </c>
      <c r="CX2173" s="17">
        <f>CW2612-Таблица1[[#This Row],[Суммарная длина каната]]</f>
        <v>-2426221.9485208606</v>
      </c>
    </row>
    <row r="2174" spans="1:102" x14ac:dyDescent="0.25">
      <c r="A2174" s="21">
        <v>2173</v>
      </c>
      <c r="B2174" s="10">
        <v>55.483469387755086</v>
      </c>
      <c r="C2174" s="10">
        <v>125.77510204081636</v>
      </c>
      <c r="D2174" s="11">
        <v>14465.222456811185</v>
      </c>
      <c r="E2174" s="11">
        <v>19701.742438494359</v>
      </c>
      <c r="F2174" s="11">
        <v>14328.486510776303</v>
      </c>
      <c r="G2174" s="11">
        <v>19733.74682978597</v>
      </c>
      <c r="H2174" s="11">
        <v>14873.221966811185</v>
      </c>
      <c r="I2174" s="11">
        <v>15012.520545845111</v>
      </c>
      <c r="J2174" s="11">
        <v>4689.2218926492487</v>
      </c>
      <c r="K2174" s="11">
        <v>25980.634762361587</v>
      </c>
      <c r="L2174" s="11">
        <v>1102.4148567639504</v>
      </c>
      <c r="M2174" s="11">
        <v>57962.276710746301</v>
      </c>
      <c r="N2174" s="11">
        <v>5614.5799667814481</v>
      </c>
      <c r="O2174" s="11">
        <v>20435.471577151478</v>
      </c>
      <c r="P2174" s="43">
        <v>7743.0679448598521</v>
      </c>
      <c r="Q2174" s="11">
        <v>21319.484295977298</v>
      </c>
      <c r="R2174" s="11">
        <v>13186.385540622581</v>
      </c>
      <c r="S2174" s="11">
        <v>20681.889948715769</v>
      </c>
      <c r="T2174" s="11">
        <v>14576.532671663454</v>
      </c>
      <c r="U2174" s="11">
        <v>20599.403864684406</v>
      </c>
      <c r="V2174" s="11">
        <v>14465.222456811185</v>
      </c>
      <c r="W2174" s="11">
        <v>19701.742438494359</v>
      </c>
      <c r="X2174" s="12">
        <v>0</v>
      </c>
      <c r="Y2174" s="12">
        <v>206.41442005124057</v>
      </c>
      <c r="Z2174" s="12">
        <v>208.18152502035574</v>
      </c>
      <c r="AA2174" s="44">
        <v>232.04019061955938</v>
      </c>
      <c r="AB2174" s="45">
        <v>47.253829333786534</v>
      </c>
      <c r="AC2174" s="12">
        <v>408.5248917390083</v>
      </c>
      <c r="AD2174" s="12">
        <v>11987.345871328855</v>
      </c>
      <c r="AE2174" s="12">
        <v>2304.7645345826786</v>
      </c>
      <c r="AF2174" s="12">
        <v>5480.5321821881462</v>
      </c>
      <c r="AG2174" s="44">
        <v>1128.4755203370601</v>
      </c>
      <c r="AH2174" s="45">
        <v>390.29476040551918</v>
      </c>
      <c r="AI2174" s="12">
        <v>4689.2218935193278</v>
      </c>
      <c r="AJ2174" s="12">
        <v>-51.541246670663142</v>
      </c>
      <c r="AK2174" s="12">
        <v>-22.554297897190985</v>
      </c>
      <c r="AL2174" s="12">
        <v>6.6808068975725812</v>
      </c>
      <c r="AM2174" s="44">
        <v>39.266403956180099</v>
      </c>
      <c r="AN2174" s="45">
        <v>32.630509381039275</v>
      </c>
      <c r="AO2174" s="12">
        <v>89.999999877813906</v>
      </c>
      <c r="AP2174" s="12">
        <v>-2160.4496726027892</v>
      </c>
      <c r="AQ2174" s="12">
        <v>5458.0879764418614</v>
      </c>
      <c r="AR2174" s="12">
        <v>7790.5338633208657</v>
      </c>
      <c r="AS2174" s="44">
        <v>13444.619762171707</v>
      </c>
      <c r="AT2174" s="45">
        <v>14356.531195074433</v>
      </c>
      <c r="AU2174" s="12">
        <v>14873.222456811185</v>
      </c>
      <c r="AV2174" s="12">
        <v>11302.463357207647</v>
      </c>
      <c r="AW2174" s="12">
        <v>20812.266291763499</v>
      </c>
      <c r="AX2174" s="12">
        <v>21724.713843992558</v>
      </c>
      <c r="AY2174" s="44">
        <v>20997.76822720436</v>
      </c>
      <c r="AZ2174" s="45">
        <v>20255.800386386163</v>
      </c>
      <c r="BA2174" s="12">
        <v>19701.74243936444</v>
      </c>
      <c r="BB2174" s="12">
        <v>5295.0930795256709</v>
      </c>
      <c r="BC2174" s="12">
        <v>7586.5759545202664</v>
      </c>
      <c r="BD2174" s="12">
        <v>13233.851459083593</v>
      </c>
      <c r="BE2174" s="44">
        <v>14318.298450114326</v>
      </c>
      <c r="BF2174" s="45">
        <v>14685.223933400206</v>
      </c>
      <c r="BG2174" s="12">
        <v>14873.222466811185</v>
      </c>
      <c r="BH2174" s="12">
        <v>20689.227619191101</v>
      </c>
      <c r="BI2174" s="12">
        <v>21696.279010589318</v>
      </c>
      <c r="BJ2174" s="12">
        <v>21087.119496731029</v>
      </c>
      <c r="BK2174" s="44">
        <v>20283.525586195814</v>
      </c>
      <c r="BL2174" s="45">
        <v>20045.345916792601</v>
      </c>
      <c r="BM2174" s="12">
        <v>15012.520545845113</v>
      </c>
      <c r="BN2174" s="12">
        <v>0</v>
      </c>
      <c r="BO2174" s="12">
        <v>28.986948773472154</v>
      </c>
      <c r="BP2174" s="12">
        <v>29.235104794763565</v>
      </c>
      <c r="BQ2174" s="48">
        <v>32.585597058607519</v>
      </c>
      <c r="BR2174" s="49">
        <v>6.6358945751408216</v>
      </c>
      <c r="BS2174" s="13">
        <v>57.369490496774624</v>
      </c>
      <c r="BT2174" s="12">
        <v>367.72328925369874</v>
      </c>
      <c r="BV2174" s="14">
        <f>Таблица1[[#This Row],[Lкан_леб,мм]]</f>
        <v>57962.276710746301</v>
      </c>
      <c r="BW2174" s="50">
        <f>Таблица1[[#This Row],[угол обхв4]]+Таблица1[[#This Row],[Lдуг 3,мм]]</f>
        <v>11987.345871328855</v>
      </c>
      <c r="BX2174" s="54">
        <f>Таблица1[[#This Row],[угол обхв5]]+Таблица1[[#This Row],[Y5, мм]]</f>
        <v>58168.691130797539</v>
      </c>
      <c r="BY2174" s="14">
        <f>Таблица1[[#This Row],[угол обхв6]]+Таблица1[[#This Row],[Lдуг 4,мм]]</f>
        <v>14292.110405911533</v>
      </c>
      <c r="BZ2174" s="14">
        <f>Таблица1[[#This Row],[Т1]]+Таблица1[[#This Row],[X6, мм]]</f>
        <v>58376.872655817897</v>
      </c>
      <c r="CA2174" s="14">
        <f>Таблица1[[#This Row],[Т2]]+Таблица1[[#This Row],[Lдуг 5,мм]]</f>
        <v>19772.642588099679</v>
      </c>
      <c r="CB2174" s="14">
        <f>Таблица1[[#This Row],[Т3]]+Таблица1[[#This Row],[Y6, мм]]</f>
        <v>58608.912846437459</v>
      </c>
      <c r="CC2174" s="14">
        <f>Таблица1[[#This Row],[Т4]]+Таблица1[[#This Row],[Lдуг 6,мм]]</f>
        <v>20901.118108436738</v>
      </c>
      <c r="CD2174" s="14">
        <f>Таблица1[[#This Row],[Т5]]+Таблица1[[#This Row],[Lдуг 1,мм]]</f>
        <v>58656.166675771245</v>
      </c>
      <c r="CE2174" s="14">
        <f>Таблица1[[#This Row],[Т6]]+Таблица1[[#This Row],[Lпрям1, мм]]</f>
        <v>21291.412868842257</v>
      </c>
      <c r="CF2174" s="15">
        <f>Таблица1[[#This Row],[Т7]]+Таблица1[[#This Row],[Lдуг 2,мм]]</f>
        <v>59064.69156751025</v>
      </c>
      <c r="CG2174" s="14">
        <f>Таблица1[[#This Row],[Т8]]+Таблица1[[#This Row],[Lпрям2, мм]]</f>
        <v>25980.634762361584</v>
      </c>
      <c r="CH2174" s="14">
        <f>Таблица1[[#This Row],[Т9]]-Таблица1[[#This Row],[Т9]]</f>
        <v>0</v>
      </c>
      <c r="CI2174" s="50">
        <f>Таблица1[[#This Row],[Т9]]-Таблица1[[#This Row],[Т8]]</f>
        <v>37773.278698667993</v>
      </c>
      <c r="CJ2174" s="54">
        <f>Таблица1[[#This Row],[Т9]]-Таблица1[[#This Row],[Т7]]</f>
        <v>408.5248917390054</v>
      </c>
      <c r="CK2174" s="14">
        <f>Таблица1[[#This Row],[Т9]]-Таблица1[[#This Row],[Т6]]</f>
        <v>38163.573459073508</v>
      </c>
      <c r="CL2174" s="14">
        <f>Таблица1[[#This Row],[Т9]]-Таблица1[[#This Row],[Т5]]</f>
        <v>455.77872107279109</v>
      </c>
      <c r="CM2174" s="14">
        <f>Таблица1[[#This Row],[Т9]]-Таблица1[[#This Row],[Т4]]</f>
        <v>39292.048979410567</v>
      </c>
      <c r="CN2174" s="14">
        <f>Таблица1[[#This Row],[Т9]]-Таблица1[[#This Row],[Т3]]</f>
        <v>687.81891169235314</v>
      </c>
      <c r="CO2174" s="14">
        <f>Таблица1[[#This Row],[Т9]]-Таблица1[[#This Row],[Т2]]</f>
        <v>44772.581161598719</v>
      </c>
      <c r="CP2174" s="14">
        <f>Таблица1[[#This Row],[Т9]]-Таблица1[[#This Row],[Т1]]</f>
        <v>896.00043671271123</v>
      </c>
      <c r="CQ2174" s="14">
        <f>Таблица1[[#This Row],[Т9]]-Таблица1[[#This Row],[угол обхв6]]</f>
        <v>47077.345696181394</v>
      </c>
      <c r="CR2174" s="14">
        <f>Таблица1[[#This Row],[Т9]]-Таблица1[[#This Row],[угол обхв5]]</f>
        <v>1102.4148567639495</v>
      </c>
      <c r="CS2174" s="14">
        <f>Таблица1[[#This Row],[Т9]]-Таблица1[[#This Row],[угол обхв4]]</f>
        <v>59064.69156751025</v>
      </c>
      <c r="CT2174" s="14">
        <f>Таблица1[[#This Row],[Lкан_прям, мм]]+Таблица1[[#This Row],[Lкан_дуг, мм]]+Таблица1[[#This Row],[Lкан_леб,мм]]</f>
        <v>85045.326329871838</v>
      </c>
      <c r="CU2174" s="16">
        <f>Таблица1[[#This Row],[Lкан_леб,мм]]</f>
        <v>57962.276710746301</v>
      </c>
      <c r="CV2174" s="14">
        <f>2534431-(Таблица1[[#This Row],[Т23]]+Таблица1[[#This Row],[угол обхв3]])</f>
        <v>2449017.9503808743</v>
      </c>
      <c r="CW2174" s="50">
        <f>SUM(X2174:AC2174,AD2174:AI2174)-Таблица1[[#This Row],[lподв_min, мм]]</f>
        <v>22393.827726476287</v>
      </c>
      <c r="CX2174" s="17">
        <f>CW2613-Таблица1[[#This Row],[Суммарная длина каната]]</f>
        <v>-2426277.2434933484</v>
      </c>
    </row>
    <row r="2175" spans="1:102" x14ac:dyDescent="0.25">
      <c r="A2175" s="21">
        <v>2174</v>
      </c>
      <c r="B2175" s="10">
        <v>55.483469387755086</v>
      </c>
      <c r="C2175" s="10">
        <v>128.45918367346943</v>
      </c>
      <c r="D2175" s="11">
        <v>14449.602120108068</v>
      </c>
      <c r="E2175" s="11">
        <v>20081.780334009254</v>
      </c>
      <c r="F2175" s="11">
        <v>14311.517452431704</v>
      </c>
      <c r="G2175" s="11">
        <v>20107.346416085093</v>
      </c>
      <c r="H2175" s="11">
        <v>14857.601630108069</v>
      </c>
      <c r="I2175" s="11">
        <v>15341.157352519287</v>
      </c>
      <c r="J2175" s="11">
        <v>4740.6229814899689</v>
      </c>
      <c r="K2175" s="11">
        <v>25980.634762352151</v>
      </c>
      <c r="L2175" s="11">
        <v>1102.4148567733812</v>
      </c>
      <c r="M2175" s="11">
        <v>57962.276710746301</v>
      </c>
      <c r="N2175" s="11">
        <v>5614.5799667814481</v>
      </c>
      <c r="O2175" s="11">
        <v>20435.471577151478</v>
      </c>
      <c r="P2175" s="43">
        <v>7659.0652040003852</v>
      </c>
      <c r="Q2175" s="11">
        <v>21382.956106523779</v>
      </c>
      <c r="R2175" s="11">
        <v>13126.268926783901</v>
      </c>
      <c r="S2175" s="11">
        <v>21000.96598416186</v>
      </c>
      <c r="T2175" s="11">
        <v>14518.753695634079</v>
      </c>
      <c r="U2175" s="11">
        <v>20983.669495493235</v>
      </c>
      <c r="V2175" s="11">
        <v>14449.602120108068</v>
      </c>
      <c r="W2175" s="11">
        <v>20081.780334009254</v>
      </c>
      <c r="X2175" s="12">
        <v>0</v>
      </c>
      <c r="Y2175" s="12">
        <v>189.96272688747231</v>
      </c>
      <c r="Z2175" s="12">
        <v>205.52002493622734</v>
      </c>
      <c r="AA2175" s="44">
        <v>232.04019061955876</v>
      </c>
      <c r="AB2175" s="45">
        <v>47.253829333784957</v>
      </c>
      <c r="AC2175" s="12">
        <v>427.6380849963378</v>
      </c>
      <c r="AD2175" s="12">
        <v>11987.345871328855</v>
      </c>
      <c r="AE2175" s="12">
        <v>2253.363445741948</v>
      </c>
      <c r="AF2175" s="12">
        <v>5480.5321821881498</v>
      </c>
      <c r="AG2175" s="44">
        <v>1128.4755203370626</v>
      </c>
      <c r="AH2175" s="45">
        <v>390.29476040551975</v>
      </c>
      <c r="AI2175" s="12">
        <v>4740.6229823506119</v>
      </c>
      <c r="AJ2175" s="12">
        <v>-51.541246670663142</v>
      </c>
      <c r="AK2175" s="12">
        <v>-24.864622858289394</v>
      </c>
      <c r="AL2175" s="12">
        <v>3.9967252649195801</v>
      </c>
      <c r="AM2175" s="44">
        <v>36.582322323527009</v>
      </c>
      <c r="AN2175" s="45">
        <v>29.946427748386412</v>
      </c>
      <c r="AO2175" s="12">
        <v>89.999999879138684</v>
      </c>
      <c r="AP2175" s="12">
        <v>-2160.4496726027892</v>
      </c>
      <c r="AQ2175" s="12">
        <v>5443.025888936445</v>
      </c>
      <c r="AR2175" s="12">
        <v>7687.5025828429343</v>
      </c>
      <c r="AS2175" s="44">
        <v>13369.427604138347</v>
      </c>
      <c r="AT2175" s="45">
        <v>14315.084160433325</v>
      </c>
      <c r="AU2175" s="12">
        <v>14857.602120108068</v>
      </c>
      <c r="AV2175" s="12">
        <v>11302.463357207647</v>
      </c>
      <c r="AW2175" s="12">
        <v>20805.651531193766</v>
      </c>
      <c r="AX2175" s="12">
        <v>21789.963865030375</v>
      </c>
      <c r="AY2175" s="44">
        <v>21328.590552268764</v>
      </c>
      <c r="AZ2175" s="45">
        <v>20630.140542745215</v>
      </c>
      <c r="BA2175" s="12">
        <v>20081.780334869902</v>
      </c>
      <c r="BB2175" s="12">
        <v>5295.0930795256709</v>
      </c>
      <c r="BC2175" s="12">
        <v>7487.511126155382</v>
      </c>
      <c r="BD2175" s="12">
        <v>13154.706305626449</v>
      </c>
      <c r="BE2175" s="44">
        <v>14275.595018279631</v>
      </c>
      <c r="BF2175" s="45">
        <v>14653.271655308821</v>
      </c>
      <c r="BG2175" s="12">
        <v>14857.602130108069</v>
      </c>
      <c r="BH2175" s="12">
        <v>20689.227619191101</v>
      </c>
      <c r="BI2175" s="12">
        <v>21753.136060566067</v>
      </c>
      <c r="BJ2175" s="12">
        <v>21407.973742668455</v>
      </c>
      <c r="BK2175" s="44">
        <v>20656.044927386327</v>
      </c>
      <c r="BL2175" s="45">
        <v>20435.309286757274</v>
      </c>
      <c r="BM2175" s="12">
        <v>15341.157352519289</v>
      </c>
      <c r="BN2175" s="12">
        <v>0</v>
      </c>
      <c r="BO2175" s="12">
        <v>26.676623812373748</v>
      </c>
      <c r="BP2175" s="12">
        <v>28.861348123208973</v>
      </c>
      <c r="BQ2175" s="48">
        <v>32.585597058607433</v>
      </c>
      <c r="BR2175" s="49">
        <v>6.6358945751405987</v>
      </c>
      <c r="BS2175" s="13">
        <v>60.053572130752279</v>
      </c>
      <c r="BT2175" s="12">
        <v>367.72328925369874</v>
      </c>
      <c r="BV2175" s="14">
        <f>Таблица1[[#This Row],[Lкан_леб,мм]]</f>
        <v>57962.276710746301</v>
      </c>
      <c r="BW2175" s="50">
        <f>Таблица1[[#This Row],[угол обхв4]]+Таблица1[[#This Row],[Lдуг 3,мм]]</f>
        <v>11987.345871328855</v>
      </c>
      <c r="BX2175" s="54">
        <f>Таблица1[[#This Row],[угол обхв5]]+Таблица1[[#This Row],[Y5, мм]]</f>
        <v>58152.239437633776</v>
      </c>
      <c r="BY2175" s="14">
        <f>Таблица1[[#This Row],[угол обхв6]]+Таблица1[[#This Row],[Lдуг 4,мм]]</f>
        <v>14240.709317070803</v>
      </c>
      <c r="BZ2175" s="14">
        <f>Таблица1[[#This Row],[Т1]]+Таблица1[[#This Row],[X6, мм]]</f>
        <v>58357.75946257</v>
      </c>
      <c r="CA2175" s="14">
        <f>Таблица1[[#This Row],[Т2]]+Таблица1[[#This Row],[Lдуг 5,мм]]</f>
        <v>19721.241499258955</v>
      </c>
      <c r="CB2175" s="14">
        <f>Таблица1[[#This Row],[Т3]]+Таблица1[[#This Row],[Y6, мм]]</f>
        <v>58589.799653189562</v>
      </c>
      <c r="CC2175" s="14">
        <f>Таблица1[[#This Row],[Т4]]+Таблица1[[#This Row],[Lдуг 6,мм]]</f>
        <v>20849.717019596017</v>
      </c>
      <c r="CD2175" s="14">
        <f>Таблица1[[#This Row],[Т5]]+Таблица1[[#This Row],[Lдуг 1,мм]]</f>
        <v>58637.053482523348</v>
      </c>
      <c r="CE2175" s="14">
        <f>Таблица1[[#This Row],[Т6]]+Таблица1[[#This Row],[Lпрям1, мм]]</f>
        <v>21240.011780001536</v>
      </c>
      <c r="CF2175" s="15">
        <f>Таблица1[[#This Row],[Т7]]+Таблица1[[#This Row],[Lдуг 2,мм]]</f>
        <v>59064.691567519687</v>
      </c>
      <c r="CG2175" s="14">
        <f>Таблица1[[#This Row],[Т8]]+Таблица1[[#This Row],[Lпрям2, мм]]</f>
        <v>25980.634762352147</v>
      </c>
      <c r="CH2175" s="14">
        <f>Таблица1[[#This Row],[Т9]]-Таблица1[[#This Row],[Т9]]</f>
        <v>0</v>
      </c>
      <c r="CI2175" s="50">
        <f>Таблица1[[#This Row],[Т9]]-Таблица1[[#This Row],[Т8]]</f>
        <v>37824.679787518151</v>
      </c>
      <c r="CJ2175" s="54">
        <f>Таблица1[[#This Row],[Т9]]-Таблица1[[#This Row],[Т7]]</f>
        <v>427.63808499633888</v>
      </c>
      <c r="CK2175" s="14">
        <f>Таблица1[[#This Row],[Т9]]-Таблица1[[#This Row],[Т6]]</f>
        <v>38214.974547923674</v>
      </c>
      <c r="CL2175" s="14">
        <f>Таблица1[[#This Row],[Т9]]-Таблица1[[#This Row],[Т5]]</f>
        <v>474.89191433012456</v>
      </c>
      <c r="CM2175" s="14">
        <f>Таблица1[[#This Row],[Т9]]-Таблица1[[#This Row],[Т4]]</f>
        <v>39343.450068260732</v>
      </c>
      <c r="CN2175" s="14">
        <f>Таблица1[[#This Row],[Т9]]-Таблица1[[#This Row],[Т3]]</f>
        <v>706.93210494968662</v>
      </c>
      <c r="CO2175" s="14">
        <f>Таблица1[[#This Row],[Т9]]-Таблица1[[#This Row],[Т2]]</f>
        <v>44823.982250448884</v>
      </c>
      <c r="CP2175" s="14">
        <f>Таблица1[[#This Row],[Т9]]-Таблица1[[#This Row],[Т1]]</f>
        <v>912.45212988591084</v>
      </c>
      <c r="CQ2175" s="14">
        <f>Таблица1[[#This Row],[Т9]]-Таблица1[[#This Row],[угол обхв6]]</f>
        <v>47077.34569619083</v>
      </c>
      <c r="CR2175" s="14">
        <f>Таблица1[[#This Row],[Т9]]-Таблица1[[#This Row],[угол обхв5]]</f>
        <v>1102.4148567733864</v>
      </c>
      <c r="CS2175" s="14">
        <f>Таблица1[[#This Row],[Т9]]-Таблица1[[#This Row],[угол обхв4]]</f>
        <v>59064.691567519687</v>
      </c>
      <c r="CT2175" s="14">
        <f>Таблица1[[#This Row],[Lкан_прям, мм]]+Таблица1[[#This Row],[Lкан_дуг, мм]]+Таблица1[[#This Row],[Lкан_леб,мм]]</f>
        <v>85045.326329871838</v>
      </c>
      <c r="CU2175" s="16">
        <f>Таблица1[[#This Row],[Lкан_леб,мм]]</f>
        <v>57962.276710746301</v>
      </c>
      <c r="CV2175" s="14">
        <f>2534431-(Таблица1[[#This Row],[Т23]]+Таблица1[[#This Row],[угол обхв3]])</f>
        <v>2449017.9503808743</v>
      </c>
      <c r="CW2175" s="50">
        <f>SUM(X2175:AC2175,AD2175:AI2175)-Таблица1[[#This Row],[lподв_min, мм]]</f>
        <v>22342.426637635559</v>
      </c>
      <c r="CX2175" s="17">
        <f>CW2614-Таблица1[[#This Row],[Суммарная длина каната]]</f>
        <v>-2426334.1284376122</v>
      </c>
    </row>
    <row r="2176" spans="1:102" x14ac:dyDescent="0.25">
      <c r="A2176" s="21">
        <v>2175</v>
      </c>
      <c r="B2176" s="10">
        <v>55.483469387755086</v>
      </c>
      <c r="C2176" s="10">
        <v>131.14326530612249</v>
      </c>
      <c r="D2176" s="11">
        <v>14416.202152325744</v>
      </c>
      <c r="E2176" s="11">
        <v>20460.669815386413</v>
      </c>
      <c r="F2176" s="11">
        <v>14277.071741785881</v>
      </c>
      <c r="G2176" s="11">
        <v>20479.741492371129</v>
      </c>
      <c r="H2176" s="11">
        <v>14824.201662325746</v>
      </c>
      <c r="I2176" s="11">
        <v>15668.08320391025</v>
      </c>
      <c r="J2176" s="11">
        <v>4792.5866114761639</v>
      </c>
      <c r="K2176" s="11">
        <v>25980.634762342823</v>
      </c>
      <c r="L2176" s="11">
        <v>1102.414856782719</v>
      </c>
      <c r="M2176" s="11">
        <v>57962.276710746301</v>
      </c>
      <c r="N2176" s="11">
        <v>5614.5799667814481</v>
      </c>
      <c r="O2176" s="11">
        <v>20435.471577151478</v>
      </c>
      <c r="P2176" s="43">
        <v>7572.1823036056458</v>
      </c>
      <c r="Q2176" s="11">
        <v>21442.424525242863</v>
      </c>
      <c r="R2176" s="11">
        <v>13051.276276309376</v>
      </c>
      <c r="S2176" s="11">
        <v>21316.876772249616</v>
      </c>
      <c r="T2176" s="11">
        <v>14443.043359443613</v>
      </c>
      <c r="U2176" s="11">
        <v>21364.807830072474</v>
      </c>
      <c r="V2176" s="11">
        <v>14416.202152325744</v>
      </c>
      <c r="W2176" s="11">
        <v>20460.669815386413</v>
      </c>
      <c r="X2176" s="12">
        <v>0</v>
      </c>
      <c r="Y2176" s="12">
        <v>173.18724772940294</v>
      </c>
      <c r="Z2176" s="12">
        <v>203.18231084639959</v>
      </c>
      <c r="AA2176" s="44">
        <v>232.04019061955881</v>
      </c>
      <c r="AB2176" s="45">
        <v>47.253829333788026</v>
      </c>
      <c r="AC2176" s="12">
        <v>446.75127825356958</v>
      </c>
      <c r="AD2176" s="12">
        <v>11987.345871328855</v>
      </c>
      <c r="AE2176" s="12">
        <v>2201.3998157557598</v>
      </c>
      <c r="AF2176" s="12">
        <v>5480.5321821881498</v>
      </c>
      <c r="AG2176" s="44">
        <v>1128.4755203370607</v>
      </c>
      <c r="AH2176" s="45">
        <v>390.29476040551691</v>
      </c>
      <c r="AI2176" s="12">
        <v>4792.5866123274773</v>
      </c>
      <c r="AJ2176" s="12">
        <v>-51.541246670663142</v>
      </c>
      <c r="AK2176" s="12">
        <v>-27.220417356002756</v>
      </c>
      <c r="AL2176" s="12">
        <v>1.3126436322665196</v>
      </c>
      <c r="AM2176" s="44">
        <v>33.898240690873962</v>
      </c>
      <c r="AN2176" s="45">
        <v>27.262346115732928</v>
      </c>
      <c r="AO2176" s="12">
        <v>89.999999880449124</v>
      </c>
      <c r="AP2176" s="12">
        <v>-2160.4496726027892</v>
      </c>
      <c r="AQ2176" s="12">
        <v>5427.9547113958233</v>
      </c>
      <c r="AR2176" s="12">
        <v>7581.5287468922525</v>
      </c>
      <c r="AS2176" s="44">
        <v>13278.825882321195</v>
      </c>
      <c r="AT2176" s="45">
        <v>14256.152647590774</v>
      </c>
      <c r="AU2176" s="12">
        <v>14824.202152325744</v>
      </c>
      <c r="AV2176" s="12">
        <v>11302.463357207647</v>
      </c>
      <c r="AW2176" s="12">
        <v>20798.286976565905</v>
      </c>
      <c r="AX2176" s="12">
        <v>21850.317457270241</v>
      </c>
      <c r="AY2176" s="44">
        <v>21655.528771806486</v>
      </c>
      <c r="AZ2176" s="45">
        <v>21002.129099205697</v>
      </c>
      <c r="BA2176" s="12">
        <v>20460.669816237729</v>
      </c>
      <c r="BB2176" s="12">
        <v>5295.0930795256709</v>
      </c>
      <c r="BC2176" s="12">
        <v>7385.5570482200219</v>
      </c>
      <c r="BD2176" s="12">
        <v>13060.622719595984</v>
      </c>
      <c r="BE2176" s="44">
        <v>14215.493753431796</v>
      </c>
      <c r="BF2176" s="45">
        <v>14603.092864178585</v>
      </c>
      <c r="BG2176" s="12">
        <v>14824.202162325746</v>
      </c>
      <c r="BH2176" s="12">
        <v>20689.227619191101</v>
      </c>
      <c r="BI2176" s="12">
        <v>21805.23992465729</v>
      </c>
      <c r="BJ2176" s="12">
        <v>21724.769704276994</v>
      </c>
      <c r="BK2176" s="44">
        <v>21026.155830515607</v>
      </c>
      <c r="BL2176" s="45">
        <v>20823.348546253193</v>
      </c>
      <c r="BM2176" s="12">
        <v>15668.083203910252</v>
      </c>
      <c r="BN2176" s="12">
        <v>0</v>
      </c>
      <c r="BO2176" s="12">
        <v>24.320829314660386</v>
      </c>
      <c r="BP2176" s="12">
        <v>28.533060988269277</v>
      </c>
      <c r="BQ2176" s="48">
        <v>32.585597058607441</v>
      </c>
      <c r="BR2176" s="49">
        <v>6.6358945751410312</v>
      </c>
      <c r="BS2176" s="13">
        <v>62.737653764716207</v>
      </c>
      <c r="BT2176" s="12">
        <v>367.72328925369874</v>
      </c>
      <c r="BV2176" s="14">
        <f>Таблица1[[#This Row],[Lкан_леб,мм]]</f>
        <v>57962.276710746301</v>
      </c>
      <c r="BW2176" s="50">
        <f>Таблица1[[#This Row],[угол обхв4]]+Таблица1[[#This Row],[Lдуг 3,мм]]</f>
        <v>11987.345871328855</v>
      </c>
      <c r="BX2176" s="54">
        <f>Таблица1[[#This Row],[угол обхв5]]+Таблица1[[#This Row],[Y5, мм]]</f>
        <v>58135.463958475702</v>
      </c>
      <c r="BY2176" s="14">
        <f>Таблица1[[#This Row],[угол обхв6]]+Таблица1[[#This Row],[Lдуг 4,мм]]</f>
        <v>14188.745687084614</v>
      </c>
      <c r="BZ2176" s="14">
        <f>Таблица1[[#This Row],[Т1]]+Таблица1[[#This Row],[X6, мм]]</f>
        <v>58338.646269322104</v>
      </c>
      <c r="CA2176" s="14">
        <f>Таблица1[[#This Row],[Т2]]+Таблица1[[#This Row],[Lдуг 5,мм]]</f>
        <v>19669.277869272766</v>
      </c>
      <c r="CB2176" s="14">
        <f>Таблица1[[#This Row],[Т3]]+Таблица1[[#This Row],[Y6, мм]]</f>
        <v>58570.686459941666</v>
      </c>
      <c r="CC2176" s="14">
        <f>Таблица1[[#This Row],[Т4]]+Таблица1[[#This Row],[Lдуг 6,мм]]</f>
        <v>20797.753389609828</v>
      </c>
      <c r="CD2176" s="14">
        <f>Таблица1[[#This Row],[Т5]]+Таблица1[[#This Row],[Lдуг 1,мм]]</f>
        <v>58617.940289275452</v>
      </c>
      <c r="CE2176" s="14">
        <f>Таблица1[[#This Row],[Т6]]+Таблица1[[#This Row],[Lпрям1, мм]]</f>
        <v>21188.048150015344</v>
      </c>
      <c r="CF2176" s="15">
        <f>Таблица1[[#This Row],[Т7]]+Таблица1[[#This Row],[Lдуг 2,мм]]</f>
        <v>59064.691567529022</v>
      </c>
      <c r="CG2176" s="14">
        <f>Таблица1[[#This Row],[Т8]]+Таблица1[[#This Row],[Lпрям2, мм]]</f>
        <v>25980.634762342823</v>
      </c>
      <c r="CH2176" s="14">
        <f>Таблица1[[#This Row],[Т9]]-Таблица1[[#This Row],[Т9]]</f>
        <v>0</v>
      </c>
      <c r="CI2176" s="50">
        <f>Таблица1[[#This Row],[Т9]]-Таблица1[[#This Row],[Т8]]</f>
        <v>37876.643417513682</v>
      </c>
      <c r="CJ2176" s="54">
        <f>Таблица1[[#This Row],[Т9]]-Таблица1[[#This Row],[Т7]]</f>
        <v>446.75127825357049</v>
      </c>
      <c r="CK2176" s="14">
        <f>Таблица1[[#This Row],[Т9]]-Таблица1[[#This Row],[Т6]]</f>
        <v>38266.93817791919</v>
      </c>
      <c r="CL2176" s="14">
        <f>Таблица1[[#This Row],[Т9]]-Таблица1[[#This Row],[Т5]]</f>
        <v>494.00510758735618</v>
      </c>
      <c r="CM2176" s="14">
        <f>Таблица1[[#This Row],[Т9]]-Таблица1[[#This Row],[Т4]]</f>
        <v>39395.413698256256</v>
      </c>
      <c r="CN2176" s="14">
        <f>Таблица1[[#This Row],[Т9]]-Таблица1[[#This Row],[Т3]]</f>
        <v>726.04529820691823</v>
      </c>
      <c r="CO2176" s="14">
        <f>Таблица1[[#This Row],[Т9]]-Таблица1[[#This Row],[Т2]]</f>
        <v>44875.945880444408</v>
      </c>
      <c r="CP2176" s="14">
        <f>Таблица1[[#This Row],[Т9]]-Таблица1[[#This Row],[Т1]]</f>
        <v>929.22760905331961</v>
      </c>
      <c r="CQ2176" s="14">
        <f>Таблица1[[#This Row],[Т9]]-Таблица1[[#This Row],[угол обхв6]]</f>
        <v>47077.345696200166</v>
      </c>
      <c r="CR2176" s="14">
        <f>Таблица1[[#This Row],[Т9]]-Таблица1[[#This Row],[угол обхв5]]</f>
        <v>1102.4148567827215</v>
      </c>
      <c r="CS2176" s="14">
        <f>Таблица1[[#This Row],[Т9]]-Таблица1[[#This Row],[угол обхв4]]</f>
        <v>59064.691567529022</v>
      </c>
      <c r="CT2176" s="14">
        <f>Таблица1[[#This Row],[Lкан_прям, мм]]+Таблица1[[#This Row],[Lкан_дуг, мм]]+Таблица1[[#This Row],[Lкан_леб,мм]]</f>
        <v>85045.326329871838</v>
      </c>
      <c r="CU2176" s="16">
        <f>Таблица1[[#This Row],[Lкан_леб,мм]]</f>
        <v>57962.276710746301</v>
      </c>
      <c r="CV2176" s="14">
        <f>2534431-(Таблица1[[#This Row],[Т23]]+Таблица1[[#This Row],[угол обхв3]])</f>
        <v>2449017.9503808743</v>
      </c>
      <c r="CW2176" s="50">
        <f>SUM(X2176:AC2176,AD2176:AI2176)-Таблица1[[#This Row],[lподв_min, мм]]</f>
        <v>22290.463007649374</v>
      </c>
      <c r="CX2176" s="17">
        <f>CW2615-Таблица1[[#This Row],[Суммарная длина каната]]</f>
        <v>-2425978.8144084667</v>
      </c>
    </row>
    <row r="2177" spans="1:102" x14ac:dyDescent="0.25">
      <c r="A2177" s="21">
        <v>2176</v>
      </c>
      <c r="B2177" s="10">
        <v>55.483469387755086</v>
      </c>
      <c r="C2177" s="10">
        <v>133.82734693877552</v>
      </c>
      <c r="D2177" s="11">
        <v>14365.095838077148</v>
      </c>
      <c r="E2177" s="11">
        <v>20837.579541435018</v>
      </c>
      <c r="F2177" s="11">
        <v>14225.22495797078</v>
      </c>
      <c r="G2177" s="11">
        <v>20850.114967166515</v>
      </c>
      <c r="H2177" s="11">
        <v>14773.09534807715</v>
      </c>
      <c r="I2177" s="11">
        <v>15992.544129297015</v>
      </c>
      <c r="J2177" s="11">
        <v>4845.0354121380033</v>
      </c>
      <c r="K2177" s="11">
        <v>25980.634762333608</v>
      </c>
      <c r="L2177" s="11">
        <v>1102.4148567919315</v>
      </c>
      <c r="M2177" s="11">
        <v>57962.276710746301</v>
      </c>
      <c r="N2177" s="11">
        <v>5614.5799667814481</v>
      </c>
      <c r="O2177" s="11">
        <v>20435.471577151478</v>
      </c>
      <c r="P2177" s="43">
        <v>7482.6098779830645</v>
      </c>
      <c r="Q2177" s="11">
        <v>21497.759069372532</v>
      </c>
      <c r="R2177" s="11">
        <v>12961.572134488366</v>
      </c>
      <c r="S2177" s="11">
        <v>21628.929156626953</v>
      </c>
      <c r="T2177" s="11">
        <v>14349.567783093109</v>
      </c>
      <c r="U2177" s="11">
        <v>21741.982592905111</v>
      </c>
      <c r="V2177" s="11">
        <v>14365.095838077148</v>
      </c>
      <c r="W2177" s="11">
        <v>20837.579541435018</v>
      </c>
      <c r="X2177" s="12">
        <v>0</v>
      </c>
      <c r="Y2177" s="12">
        <v>156.06098088114035</v>
      </c>
      <c r="Z2177" s="12">
        <v>201.19538444676516</v>
      </c>
      <c r="AA2177" s="44">
        <v>232.04019061955819</v>
      </c>
      <c r="AB2177" s="45">
        <v>47.253829333786406</v>
      </c>
      <c r="AC2177" s="12">
        <v>465.86447151068126</v>
      </c>
      <c r="AD2177" s="12">
        <v>11987.345871328855</v>
      </c>
      <c r="AE2177" s="12">
        <v>2148.9510150939259</v>
      </c>
      <c r="AF2177" s="12">
        <v>5480.532182188148</v>
      </c>
      <c r="AG2177" s="44">
        <v>1128.4755203370601</v>
      </c>
      <c r="AH2177" s="45">
        <v>390.29476040551708</v>
      </c>
      <c r="AI2177" s="12">
        <v>4845.0354129801008</v>
      </c>
      <c r="AJ2177" s="12">
        <v>-51.541246670663142</v>
      </c>
      <c r="AK2177" s="12">
        <v>-29.625473260954386</v>
      </c>
      <c r="AL2177" s="12">
        <v>-1.3714380003865199</v>
      </c>
      <c r="AM2177" s="44">
        <v>31.214159058220829</v>
      </c>
      <c r="AN2177" s="45">
        <v>24.578264483080027</v>
      </c>
      <c r="AO2177" s="12">
        <v>89.999999881743292</v>
      </c>
      <c r="AP2177" s="12">
        <v>-2160.4496726027892</v>
      </c>
      <c r="AQ2177" s="12">
        <v>5412.8939842802383</v>
      </c>
      <c r="AR2177" s="12">
        <v>7472.8448781945881</v>
      </c>
      <c r="AS2177" s="44">
        <v>13173.013390687898</v>
      </c>
      <c r="AT2177" s="45">
        <v>14179.865961255584</v>
      </c>
      <c r="AU2177" s="12">
        <v>14773.095838077148</v>
      </c>
      <c r="AV2177" s="12">
        <v>11302.463357207647</v>
      </c>
      <c r="AW2177" s="12">
        <v>20790.135875414668</v>
      </c>
      <c r="AX2177" s="12">
        <v>21905.642195744698</v>
      </c>
      <c r="AY2177" s="44">
        <v>21977.865533602413</v>
      </c>
      <c r="AZ2177" s="45">
        <v>21370.949856256408</v>
      </c>
      <c r="BA2177" s="12">
        <v>20837.579542277119</v>
      </c>
      <c r="BB2177" s="12">
        <v>5295.0930795256709</v>
      </c>
      <c r="BC2177" s="12">
        <v>7280.9238954818557</v>
      </c>
      <c r="BD2177" s="12">
        <v>12951.80713469989</v>
      </c>
      <c r="BE2177" s="44">
        <v>14138.126526893575</v>
      </c>
      <c r="BF2177" s="45">
        <v>14534.797659914673</v>
      </c>
      <c r="BG2177" s="12">
        <v>14773.095848077151</v>
      </c>
      <c r="BH2177" s="12">
        <v>20689.227619191101</v>
      </c>
      <c r="BI2177" s="12">
        <v>21852.423367635722</v>
      </c>
      <c r="BJ2177" s="12">
        <v>22036.812282999119</v>
      </c>
      <c r="BK2177" s="44">
        <v>21393.046215929648</v>
      </c>
      <c r="BL2177" s="45">
        <v>21208.612278083721</v>
      </c>
      <c r="BM2177" s="12">
        <v>15992.544129297017</v>
      </c>
      <c r="BN2177" s="12">
        <v>0</v>
      </c>
      <c r="BO2177" s="12">
        <v>21.915773409708756</v>
      </c>
      <c r="BP2177" s="12">
        <v>28.254035260567868</v>
      </c>
      <c r="BQ2177" s="48">
        <v>32.585597058607355</v>
      </c>
      <c r="BR2177" s="49">
        <v>6.6358945751408021</v>
      </c>
      <c r="BS2177" s="13">
        <v>65.421735398663273</v>
      </c>
      <c r="BT2177" s="12">
        <v>367.72328925369874</v>
      </c>
      <c r="BV2177" s="14">
        <f>Таблица1[[#This Row],[Lкан_леб,мм]]</f>
        <v>57962.276710746301</v>
      </c>
      <c r="BW2177" s="50">
        <f>Таблица1[[#This Row],[угол обхв4]]+Таблица1[[#This Row],[Lдуг 3,мм]]</f>
        <v>11987.345871328855</v>
      </c>
      <c r="BX2177" s="54">
        <f>Таблица1[[#This Row],[угол обхв5]]+Таблица1[[#This Row],[Y5, мм]]</f>
        <v>58118.337691627443</v>
      </c>
      <c r="BY2177" s="14">
        <f>Таблица1[[#This Row],[угол обхв6]]+Таблица1[[#This Row],[Lдуг 4,мм]]</f>
        <v>14136.296886422781</v>
      </c>
      <c r="BZ2177" s="14">
        <f>Таблица1[[#This Row],[Т1]]+Таблица1[[#This Row],[X6, мм]]</f>
        <v>58319.533076074207</v>
      </c>
      <c r="CA2177" s="14">
        <f>Таблица1[[#This Row],[Т2]]+Таблица1[[#This Row],[Lдуг 5,мм]]</f>
        <v>19616.829068610929</v>
      </c>
      <c r="CB2177" s="14">
        <f>Таблица1[[#This Row],[Т3]]+Таблица1[[#This Row],[Y6, мм]]</f>
        <v>58551.573266693762</v>
      </c>
      <c r="CC2177" s="14">
        <f>Таблица1[[#This Row],[Т4]]+Таблица1[[#This Row],[Lдуг 6,мм]]</f>
        <v>20745.304588947987</v>
      </c>
      <c r="CD2177" s="14">
        <f>Таблица1[[#This Row],[Т5]]+Таблица1[[#This Row],[Lдуг 1,мм]]</f>
        <v>58598.827096027548</v>
      </c>
      <c r="CE2177" s="14">
        <f>Таблица1[[#This Row],[Т6]]+Таблица1[[#This Row],[Lпрям1, мм]]</f>
        <v>21135.599349353506</v>
      </c>
      <c r="CF2177" s="15">
        <f>Таблица1[[#This Row],[Т7]]+Таблица1[[#This Row],[Lдуг 2,мм]]</f>
        <v>59064.691567538226</v>
      </c>
      <c r="CG2177" s="14">
        <f>Таблица1[[#This Row],[Т8]]+Таблица1[[#This Row],[Lпрям2, мм]]</f>
        <v>25980.634762333608</v>
      </c>
      <c r="CH2177" s="14">
        <f>Таблица1[[#This Row],[Т9]]-Таблица1[[#This Row],[Т9]]</f>
        <v>0</v>
      </c>
      <c r="CI2177" s="50">
        <f>Таблица1[[#This Row],[Т9]]-Таблица1[[#This Row],[Т8]]</f>
        <v>37929.09221818472</v>
      </c>
      <c r="CJ2177" s="54">
        <f>Таблица1[[#This Row],[Т9]]-Таблица1[[#This Row],[Т7]]</f>
        <v>465.86447151067841</v>
      </c>
      <c r="CK2177" s="14">
        <f>Таблица1[[#This Row],[Т9]]-Таблица1[[#This Row],[Т6]]</f>
        <v>38319.386978590235</v>
      </c>
      <c r="CL2177" s="14">
        <f>Таблица1[[#This Row],[Т9]]-Таблица1[[#This Row],[Т5]]</f>
        <v>513.1183008444641</v>
      </c>
      <c r="CM2177" s="14">
        <f>Таблица1[[#This Row],[Т9]]-Таблица1[[#This Row],[Т4]]</f>
        <v>39447.862498927294</v>
      </c>
      <c r="CN2177" s="14">
        <f>Таблица1[[#This Row],[Т9]]-Таблица1[[#This Row],[Т3]]</f>
        <v>745.15849146401888</v>
      </c>
      <c r="CO2177" s="14">
        <f>Таблица1[[#This Row],[Т9]]-Таблица1[[#This Row],[Т2]]</f>
        <v>44928.394681115446</v>
      </c>
      <c r="CP2177" s="14">
        <f>Таблица1[[#This Row],[Т9]]-Таблица1[[#This Row],[Т1]]</f>
        <v>946.35387591078324</v>
      </c>
      <c r="CQ2177" s="14">
        <f>Таблица1[[#This Row],[Т9]]-Таблица1[[#This Row],[угол обхв6]]</f>
        <v>47077.34569620937</v>
      </c>
      <c r="CR2177" s="14">
        <f>Таблица1[[#This Row],[Т9]]-Таблица1[[#This Row],[угол обхв5]]</f>
        <v>1102.4148567919256</v>
      </c>
      <c r="CS2177" s="14">
        <f>Таблица1[[#This Row],[Т9]]-Таблица1[[#This Row],[угол обхв4]]</f>
        <v>59064.691567538226</v>
      </c>
      <c r="CT2177" s="14">
        <f>Таблица1[[#This Row],[Lкан_прям, мм]]+Таблица1[[#This Row],[Lкан_дуг, мм]]+Таблица1[[#This Row],[Lкан_леб,мм]]</f>
        <v>85045.326329871838</v>
      </c>
      <c r="CU2177" s="16">
        <f>Таблица1[[#This Row],[Lкан_леб,мм]]</f>
        <v>57962.276710746301</v>
      </c>
      <c r="CV2177" s="14">
        <f>2534431-(Таблица1[[#This Row],[Т23]]+Таблица1[[#This Row],[угол обхв3]])</f>
        <v>2449017.9503808743</v>
      </c>
      <c r="CW2177" s="50">
        <f>SUM(X2177:AC2177,AD2177:AI2177)-Таблица1[[#This Row],[lподв_min, мм]]</f>
        <v>22238.014206987529</v>
      </c>
      <c r="CX2177" s="17">
        <f>CW2616-Таблица1[[#This Row],[Суммарная длина каната]]</f>
        <v>-2426000.6097773826</v>
      </c>
    </row>
    <row r="2178" spans="1:102" x14ac:dyDescent="0.25">
      <c r="A2178" s="21">
        <v>2177</v>
      </c>
      <c r="B2178" s="10">
        <v>55.483469387755086</v>
      </c>
      <c r="C2178" s="10">
        <v>136.51142857142858</v>
      </c>
      <c r="D2178" s="11">
        <v>14296.395312394357</v>
      </c>
      <c r="E2178" s="11">
        <v>21211.682514848781</v>
      </c>
      <c r="F2178" s="11">
        <v>14156.090860721408</v>
      </c>
      <c r="G2178" s="11">
        <v>21217.654184695057</v>
      </c>
      <c r="H2178" s="11">
        <v>14704.394822394359</v>
      </c>
      <c r="I2178" s="11">
        <v>16313.796135134979</v>
      </c>
      <c r="J2178" s="11">
        <v>4897.8863797138029</v>
      </c>
      <c r="K2178" s="11">
        <v>25980.63476232452</v>
      </c>
      <c r="L2178" s="11">
        <v>1102.4148568010169</v>
      </c>
      <c r="M2178" s="11">
        <v>57962.276710746301</v>
      </c>
      <c r="N2178" s="11">
        <v>5614.5799667814481</v>
      </c>
      <c r="O2178" s="11">
        <v>20435.471577151478</v>
      </c>
      <c r="P2178" s="43">
        <v>7390.5444626677818</v>
      </c>
      <c r="Q2178" s="11">
        <v>21548.838326500791</v>
      </c>
      <c r="R2178" s="11">
        <v>12857.353325861395</v>
      </c>
      <c r="S2178" s="11">
        <v>21936.438446866778</v>
      </c>
      <c r="T2178" s="11">
        <v>14238.532066224481</v>
      </c>
      <c r="U2178" s="11">
        <v>22114.366205153801</v>
      </c>
      <c r="V2178" s="11">
        <v>14296.395312394357</v>
      </c>
      <c r="W2178" s="11">
        <v>21211.682514848781</v>
      </c>
      <c r="X2178" s="12">
        <v>0</v>
      </c>
      <c r="Y2178" s="12">
        <v>138.55439678593382</v>
      </c>
      <c r="Z2178" s="12">
        <v>199.58877529407434</v>
      </c>
      <c r="AA2178" s="44">
        <v>232.04019061955876</v>
      </c>
      <c r="AB2178" s="45">
        <v>47.253829333785767</v>
      </c>
      <c r="AC2178" s="12">
        <v>484.97766476766412</v>
      </c>
      <c r="AD2178" s="12">
        <v>11987.345871328855</v>
      </c>
      <c r="AE2178" s="12">
        <v>2096.1000475181186</v>
      </c>
      <c r="AF2178" s="12">
        <v>5480.5321821881489</v>
      </c>
      <c r="AG2178" s="44">
        <v>1128.4755203370623</v>
      </c>
      <c r="AH2178" s="45">
        <v>390.29476040551862</v>
      </c>
      <c r="AI2178" s="12">
        <v>4897.8863805468154</v>
      </c>
      <c r="AJ2178" s="12">
        <v>-51.541246670663142</v>
      </c>
      <c r="AK2178" s="12">
        <v>-32.08393743337151</v>
      </c>
      <c r="AL2178" s="12">
        <v>-4.0555196330396059</v>
      </c>
      <c r="AM2178" s="44">
        <v>28.530077425567828</v>
      </c>
      <c r="AN2178" s="45">
        <v>21.894182850427114</v>
      </c>
      <c r="AO2178" s="12">
        <v>89.999999883019356</v>
      </c>
      <c r="AP2178" s="12">
        <v>-2160.4496726027892</v>
      </c>
      <c r="AQ2178" s="12">
        <v>5397.8662491932155</v>
      </c>
      <c r="AR2178" s="12">
        <v>7361.6894457000344</v>
      </c>
      <c r="AS2178" s="44">
        <v>13052.222297950242</v>
      </c>
      <c r="AT2178" s="45">
        <v>14086.391486028757</v>
      </c>
      <c r="AU2178" s="12">
        <v>14704.395312394357</v>
      </c>
      <c r="AV2178" s="12">
        <v>11302.463357207647</v>
      </c>
      <c r="AW2178" s="12">
        <v>20781.158089195393</v>
      </c>
      <c r="AX2178" s="12">
        <v>21955.816689556854</v>
      </c>
      <c r="AY2178" s="44">
        <v>22294.893581740078</v>
      </c>
      <c r="AZ2178" s="45">
        <v>21735.79356502022</v>
      </c>
      <c r="BA2178" s="12">
        <v>21211.682515681794</v>
      </c>
      <c r="BB2178" s="12">
        <v>5295.0930795256709</v>
      </c>
      <c r="BC2178" s="12">
        <v>7173.8307450795492</v>
      </c>
      <c r="BD2178" s="12">
        <v>12828.49830889365</v>
      </c>
      <c r="BE2178" s="44">
        <v>14043.663094135634</v>
      </c>
      <c r="BF2178" s="45">
        <v>14448.535892590082</v>
      </c>
      <c r="BG2178" s="12">
        <v>14704.395322394359</v>
      </c>
      <c r="BH2178" s="12">
        <v>20689.227619191101</v>
      </c>
      <c r="BI2178" s="12">
        <v>21894.524838544708</v>
      </c>
      <c r="BJ2178" s="12">
        <v>22343.416809922837</v>
      </c>
      <c r="BK2178" s="44">
        <v>21755.911070280497</v>
      </c>
      <c r="BL2178" s="45">
        <v>21590.255154982362</v>
      </c>
      <c r="BM2178" s="12">
        <v>16313.796135134979</v>
      </c>
      <c r="BN2178" s="12">
        <v>0</v>
      </c>
      <c r="BO2178" s="12">
        <v>19.457309237291629</v>
      </c>
      <c r="BP2178" s="12">
        <v>28.028417800331905</v>
      </c>
      <c r="BQ2178" s="48">
        <v>32.585597058607433</v>
      </c>
      <c r="BR2178" s="49">
        <v>6.6358945751407132</v>
      </c>
      <c r="BS2178" s="13">
        <v>68.105817032592242</v>
      </c>
      <c r="BT2178" s="12">
        <v>367.72328925369874</v>
      </c>
      <c r="BV2178" s="14">
        <f>Таблица1[[#This Row],[Lкан_леб,мм]]</f>
        <v>57962.276710746301</v>
      </c>
      <c r="BW2178" s="50">
        <f>Таблица1[[#This Row],[угол обхв4]]+Таблица1[[#This Row],[Lдуг 3,мм]]</f>
        <v>11987.345871328855</v>
      </c>
      <c r="BX2178" s="54">
        <f>Таблица1[[#This Row],[угол обхв5]]+Таблица1[[#This Row],[Y5, мм]]</f>
        <v>58100.831107532234</v>
      </c>
      <c r="BY2178" s="14">
        <f>Таблица1[[#This Row],[угол обхв6]]+Таблица1[[#This Row],[Lдуг 4,мм]]</f>
        <v>14083.445918846974</v>
      </c>
      <c r="BZ2178" s="14">
        <f>Таблица1[[#This Row],[Т1]]+Таблица1[[#This Row],[X6, мм]]</f>
        <v>58300.419882826311</v>
      </c>
      <c r="CA2178" s="14">
        <f>Таблица1[[#This Row],[Т2]]+Таблица1[[#This Row],[Lдуг 5,мм]]</f>
        <v>19563.978101035122</v>
      </c>
      <c r="CB2178" s="14">
        <f>Таблица1[[#This Row],[Т3]]+Таблица1[[#This Row],[Y6, мм]]</f>
        <v>58532.460073445873</v>
      </c>
      <c r="CC2178" s="14">
        <f>Таблица1[[#This Row],[Т4]]+Таблица1[[#This Row],[Lдуг 6,мм]]</f>
        <v>20692.453621372184</v>
      </c>
      <c r="CD2178" s="14">
        <f>Таблица1[[#This Row],[Т5]]+Таблица1[[#This Row],[Lдуг 1,мм]]</f>
        <v>58579.713902779658</v>
      </c>
      <c r="CE2178" s="14">
        <f>Таблица1[[#This Row],[Т6]]+Таблица1[[#This Row],[Lпрям1, мм]]</f>
        <v>21082.748381777703</v>
      </c>
      <c r="CF2178" s="15">
        <f>Таблица1[[#This Row],[Т7]]+Таблица1[[#This Row],[Lдуг 2,мм]]</f>
        <v>59064.691567547321</v>
      </c>
      <c r="CG2178" s="14">
        <f>Таблица1[[#This Row],[Т8]]+Таблица1[[#This Row],[Lпрям2, мм]]</f>
        <v>25980.634762324516</v>
      </c>
      <c r="CH2178" s="14">
        <f>Таблица1[[#This Row],[Т9]]-Таблица1[[#This Row],[Т9]]</f>
        <v>0</v>
      </c>
      <c r="CI2178" s="50">
        <f>Таблица1[[#This Row],[Т9]]-Таблица1[[#This Row],[Т8]]</f>
        <v>37981.943185769618</v>
      </c>
      <c r="CJ2178" s="54">
        <f>Таблица1[[#This Row],[Т9]]-Таблица1[[#This Row],[Т7]]</f>
        <v>484.97766476766265</v>
      </c>
      <c r="CK2178" s="14">
        <f>Таблица1[[#This Row],[Т9]]-Таблица1[[#This Row],[Т6]]</f>
        <v>38372.237946175141</v>
      </c>
      <c r="CL2178" s="14">
        <f>Таблица1[[#This Row],[Т9]]-Таблица1[[#This Row],[Т5]]</f>
        <v>532.23149410144833</v>
      </c>
      <c r="CM2178" s="14">
        <f>Таблица1[[#This Row],[Т9]]-Таблица1[[#This Row],[Т4]]</f>
        <v>39500.713466512199</v>
      </c>
      <c r="CN2178" s="14">
        <f>Таблица1[[#This Row],[Т9]]-Таблица1[[#This Row],[Т3]]</f>
        <v>764.27168472101039</v>
      </c>
      <c r="CO2178" s="14">
        <f>Таблица1[[#This Row],[Т9]]-Таблица1[[#This Row],[Т2]]</f>
        <v>44981.245648700351</v>
      </c>
      <c r="CP2178" s="14">
        <f>Таблица1[[#This Row],[Т9]]-Таблица1[[#This Row],[Т1]]</f>
        <v>963.86046001508657</v>
      </c>
      <c r="CQ2178" s="14">
        <f>Таблица1[[#This Row],[Т9]]-Таблица1[[#This Row],[угол обхв6]]</f>
        <v>47077.345696218465</v>
      </c>
      <c r="CR2178" s="14">
        <f>Таблица1[[#This Row],[Т9]]-Таблица1[[#This Row],[угол обхв5]]</f>
        <v>1102.4148568010205</v>
      </c>
      <c r="CS2178" s="14">
        <f>Таблица1[[#This Row],[Т9]]-Таблица1[[#This Row],[угол обхв4]]</f>
        <v>59064.691567547321</v>
      </c>
      <c r="CT2178" s="14">
        <f>Таблица1[[#This Row],[Lкан_прям, мм]]+Таблица1[[#This Row],[Lкан_дуг, мм]]+Таблица1[[#This Row],[Lкан_леб,мм]]</f>
        <v>85045.326329871838</v>
      </c>
      <c r="CU2178" s="16">
        <f>Таблица1[[#This Row],[Lкан_леб,мм]]</f>
        <v>57962.276710746301</v>
      </c>
      <c r="CV2178" s="14">
        <f>2534431-(Таблица1[[#This Row],[Т23]]+Таблица1[[#This Row],[угол обхв3]])</f>
        <v>2449017.9503808743</v>
      </c>
      <c r="CW2178" s="50">
        <f>SUM(X2178:AC2178,AD2178:AI2178)-Таблица1[[#This Row],[lподв_min, мм]]</f>
        <v>22185.163239411733</v>
      </c>
      <c r="CX2178" s="17">
        <f>CW2617-Таблица1[[#This Row],[Суммарная длина каната]]</f>
        <v>-2426023.9494191497</v>
      </c>
    </row>
    <row r="2179" spans="1:102" x14ac:dyDescent="0.25">
      <c r="A2179" s="21">
        <v>2178</v>
      </c>
      <c r="B2179" s="10">
        <v>55.483469387755086</v>
      </c>
      <c r="C2179" s="10">
        <v>139.19551020408164</v>
      </c>
      <c r="D2179" s="11">
        <v>14210.251314687237</v>
      </c>
      <c r="E2179" s="11">
        <v>21582.157896763889</v>
      </c>
      <c r="F2179" s="11">
        <v>14069.82114076964</v>
      </c>
      <c r="G2179" s="11">
        <v>21581.552707972383</v>
      </c>
      <c r="H2179" s="11">
        <v>14618.250824687237</v>
      </c>
      <c r="I2179" s="11">
        <v>16631.107653005904</v>
      </c>
      <c r="J2179" s="11">
        <v>4951.0502437579826</v>
      </c>
      <c r="K2179" s="11">
        <v>25980.634762315567</v>
      </c>
      <c r="L2179" s="11">
        <v>1102.4148568099654</v>
      </c>
      <c r="M2179" s="11">
        <v>57962.276710746301</v>
      </c>
      <c r="N2179" s="11">
        <v>5614.5799667814481</v>
      </c>
      <c r="O2179" s="11">
        <v>20435.471577151478</v>
      </c>
      <c r="P2179" s="43">
        <v>7296.188063193762</v>
      </c>
      <c r="Q2179" s="11">
        <v>21595.550220963014</v>
      </c>
      <c r="R2179" s="11">
        <v>12738.848522357161</v>
      </c>
      <c r="S2179" s="11">
        <v>22238.729920782011</v>
      </c>
      <c r="T2179" s="11">
        <v>14110.179838100667</v>
      </c>
      <c r="U2179" s="11">
        <v>22481.141600494819</v>
      </c>
      <c r="V2179" s="11">
        <v>14210.251314687237</v>
      </c>
      <c r="W2179" s="11">
        <v>21582.157896763889</v>
      </c>
      <c r="X2179" s="12">
        <v>0</v>
      </c>
      <c r="Y2179" s="12">
        <v>120.63520473869215</v>
      </c>
      <c r="Z2179" s="12">
        <v>198.39477409341902</v>
      </c>
      <c r="AA2179" s="44">
        <v>232.0401906195591</v>
      </c>
      <c r="AB2179" s="45">
        <v>47.25382933378765</v>
      </c>
      <c r="AC2179" s="12">
        <v>504.09085802450761</v>
      </c>
      <c r="AD2179" s="12">
        <v>11987.345871328855</v>
      </c>
      <c r="AE2179" s="12">
        <v>2042.9361834739393</v>
      </c>
      <c r="AF2179" s="12">
        <v>5480.5321821881489</v>
      </c>
      <c r="AG2179" s="44">
        <v>1128.4755203370596</v>
      </c>
      <c r="AH2179" s="45">
        <v>390.2947604055139</v>
      </c>
      <c r="AI2179" s="12">
        <v>4951.0502445820493</v>
      </c>
      <c r="AJ2179" s="12">
        <v>-51.541246670663142</v>
      </c>
      <c r="AK2179" s="12">
        <v>-34.600344483840473</v>
      </c>
      <c r="AL2179" s="12">
        <v>-6.7396012656926443</v>
      </c>
      <c r="AM2179" s="44">
        <v>25.845995792914835</v>
      </c>
      <c r="AN2179" s="45">
        <v>19.210101217773857</v>
      </c>
      <c r="AO2179" s="12">
        <v>89.999999884275496</v>
      </c>
      <c r="AP2179" s="12">
        <v>-2160.4496726027892</v>
      </c>
      <c r="AQ2179" s="12">
        <v>5382.8976996093725</v>
      </c>
      <c r="AR2179" s="12">
        <v>7248.3063413458349</v>
      </c>
      <c r="AS2179" s="44">
        <v>12916.717638150629</v>
      </c>
      <c r="AT2179" s="45">
        <v>13975.93431913617</v>
      </c>
      <c r="AU2179" s="12">
        <v>14618.251314687237</v>
      </c>
      <c r="AV2179" s="12">
        <v>11302.463357207647</v>
      </c>
      <c r="AW2179" s="12">
        <v>20771.309822558411</v>
      </c>
      <c r="AX2179" s="12">
        <v>22000.730848230505</v>
      </c>
      <c r="AY2179" s="44">
        <v>22605.917308428765</v>
      </c>
      <c r="AZ2179" s="45">
        <v>22095.859702869257</v>
      </c>
      <c r="BA2179" s="12">
        <v>21582.157897587953</v>
      </c>
      <c r="BB2179" s="12">
        <v>5295.0930795256709</v>
      </c>
      <c r="BC2179" s="12">
        <v>7064.5057960216873</v>
      </c>
      <c r="BD2179" s="12">
        <v>12690.966800509234</v>
      </c>
      <c r="BE2179" s="44">
        <v>13932.310722307198</v>
      </c>
      <c r="BF2179" s="45">
        <v>14344.496833651734</v>
      </c>
      <c r="BG2179" s="12">
        <v>14618.251324687237</v>
      </c>
      <c r="BH2179" s="12">
        <v>20689.227619191101</v>
      </c>
      <c r="BI2179" s="12">
        <v>21931.38846636995</v>
      </c>
      <c r="BJ2179" s="12">
        <v>22643.910548049502</v>
      </c>
      <c r="BK2179" s="44">
        <v>22113.954212848064</v>
      </c>
      <c r="BL2179" s="45">
        <v>21967.439794389447</v>
      </c>
      <c r="BM2179" s="12">
        <v>16631.107653005904</v>
      </c>
      <c r="BN2179" s="12">
        <v>0</v>
      </c>
      <c r="BO2179" s="12">
        <v>16.940902186822672</v>
      </c>
      <c r="BP2179" s="12">
        <v>27.860743218147825</v>
      </c>
      <c r="BQ2179" s="48">
        <v>32.585597058607476</v>
      </c>
      <c r="BR2179" s="49">
        <v>6.635894575140977</v>
      </c>
      <c r="BS2179" s="13">
        <v>70.789898666501642</v>
      </c>
      <c r="BT2179" s="12">
        <v>367.72328925369874</v>
      </c>
      <c r="BV2179" s="14">
        <f>Таблица1[[#This Row],[Lкан_леб,мм]]</f>
        <v>57962.276710746301</v>
      </c>
      <c r="BW2179" s="50">
        <f>Таблица1[[#This Row],[угол обхв4]]+Таблица1[[#This Row],[Lдуг 3,мм]]</f>
        <v>11987.345871328855</v>
      </c>
      <c r="BX2179" s="54">
        <f>Таблица1[[#This Row],[угол обхв5]]+Таблица1[[#This Row],[Y5, мм]]</f>
        <v>58082.91191548499</v>
      </c>
      <c r="BY2179" s="14">
        <f>Таблица1[[#This Row],[угол обхв6]]+Таблица1[[#This Row],[Lдуг 4,мм]]</f>
        <v>14030.282054802794</v>
      </c>
      <c r="BZ2179" s="14">
        <f>Таблица1[[#This Row],[Т1]]+Таблица1[[#This Row],[X6, мм]]</f>
        <v>58281.306689578407</v>
      </c>
      <c r="CA2179" s="14">
        <f>Таблица1[[#This Row],[Т2]]+Таблица1[[#This Row],[Lдуг 5,мм]]</f>
        <v>19510.814236990944</v>
      </c>
      <c r="CB2179" s="14">
        <f>Таблица1[[#This Row],[Т3]]+Таблица1[[#This Row],[Y6, мм]]</f>
        <v>58513.346880197969</v>
      </c>
      <c r="CC2179" s="14">
        <f>Таблица1[[#This Row],[Т4]]+Таблица1[[#This Row],[Lдуг 6,мм]]</f>
        <v>20639.289757328002</v>
      </c>
      <c r="CD2179" s="14">
        <f>Таблица1[[#This Row],[Т5]]+Таблица1[[#This Row],[Lдуг 1,мм]]</f>
        <v>58560.600709531755</v>
      </c>
      <c r="CE2179" s="14">
        <f>Таблица1[[#This Row],[Т6]]+Таблица1[[#This Row],[Lпрям1, мм]]</f>
        <v>21029.584517733518</v>
      </c>
      <c r="CF2179" s="15">
        <f>Таблица1[[#This Row],[Т7]]+Таблица1[[#This Row],[Lдуг 2,мм]]</f>
        <v>59064.691567556263</v>
      </c>
      <c r="CG2179" s="14">
        <f>Таблица1[[#This Row],[Т8]]+Таблица1[[#This Row],[Lпрям2, мм]]</f>
        <v>25980.634762315567</v>
      </c>
      <c r="CH2179" s="14">
        <f>Таблица1[[#This Row],[Т9]]-Таблица1[[#This Row],[Т9]]</f>
        <v>0</v>
      </c>
      <c r="CI2179" s="50">
        <f>Таблица1[[#This Row],[Т9]]-Таблица1[[#This Row],[Т8]]</f>
        <v>38035.107049822749</v>
      </c>
      <c r="CJ2179" s="54">
        <f>Таблица1[[#This Row],[Т9]]-Таблица1[[#This Row],[Т7]]</f>
        <v>504.09085802450863</v>
      </c>
      <c r="CK2179" s="14">
        <f>Таблица1[[#This Row],[Т9]]-Таблица1[[#This Row],[Т6]]</f>
        <v>38425.401810228257</v>
      </c>
      <c r="CL2179" s="14">
        <f>Таблица1[[#This Row],[Т9]]-Таблица1[[#This Row],[Т5]]</f>
        <v>551.34468735829432</v>
      </c>
      <c r="CM2179" s="14">
        <f>Таблица1[[#This Row],[Т9]]-Таблица1[[#This Row],[Т4]]</f>
        <v>39553.877330565316</v>
      </c>
      <c r="CN2179" s="14">
        <f>Таблица1[[#This Row],[Т9]]-Таблица1[[#This Row],[Т3]]</f>
        <v>783.38487797785638</v>
      </c>
      <c r="CO2179" s="14">
        <f>Таблица1[[#This Row],[Т9]]-Таблица1[[#This Row],[Т2]]</f>
        <v>45034.409512753467</v>
      </c>
      <c r="CP2179" s="14">
        <f>Таблица1[[#This Row],[Т9]]-Таблица1[[#This Row],[Т1]]</f>
        <v>981.77965207127272</v>
      </c>
      <c r="CQ2179" s="14">
        <f>Таблица1[[#This Row],[Т9]]-Таблица1[[#This Row],[угол обхв6]]</f>
        <v>47077.345696227407</v>
      </c>
      <c r="CR2179" s="14">
        <f>Таблица1[[#This Row],[Т9]]-Таблица1[[#This Row],[угол обхв5]]</f>
        <v>1102.4148568099627</v>
      </c>
      <c r="CS2179" s="14">
        <f>Таблица1[[#This Row],[Т9]]-Таблица1[[#This Row],[угол обхв4]]</f>
        <v>59064.691567556263</v>
      </c>
      <c r="CT2179" s="14">
        <f>Таблица1[[#This Row],[Lкан_прям, мм]]+Таблица1[[#This Row],[Lкан_дуг, мм]]+Таблица1[[#This Row],[Lкан_леб,мм]]</f>
        <v>85045.326329871838</v>
      </c>
      <c r="CU2179" s="16">
        <f>Таблица1[[#This Row],[Lкан_леб,мм]]</f>
        <v>57962.276710746301</v>
      </c>
      <c r="CV2179" s="14">
        <f>2534431-(Таблица1[[#This Row],[Т23]]+Таблица1[[#This Row],[угол обхв3]])</f>
        <v>2449017.9503808743</v>
      </c>
      <c r="CW2179" s="50">
        <f>SUM(X2179:AC2179,AD2179:AI2179)-Таблица1[[#This Row],[lподв_min, мм]]</f>
        <v>22131.999375367548</v>
      </c>
      <c r="CX2179" s="17">
        <f>CW2618-Таблица1[[#This Row],[Суммарная длина каната]]</f>
        <v>-2426048.8155060387</v>
      </c>
    </row>
    <row r="2180" spans="1:102" x14ac:dyDescent="0.25">
      <c r="A2180" s="21">
        <v>2179</v>
      </c>
      <c r="B2180" s="10">
        <v>55.483469387755086</v>
      </c>
      <c r="C2180" s="10">
        <v>141.87959183673468</v>
      </c>
      <c r="D2180" s="11">
        <v>14106.852857998265</v>
      </c>
      <c r="E2180" s="11">
        <v>21948.192807804422</v>
      </c>
      <c r="F2180" s="11">
        <v>13966.605087011692</v>
      </c>
      <c r="G2180" s="11">
        <v>21941.012088251457</v>
      </c>
      <c r="H2180" s="11">
        <v>14514.852367998266</v>
      </c>
      <c r="I2180" s="11">
        <v>16943.76206058199</v>
      </c>
      <c r="J2180" s="11">
        <v>5004.4307472224291</v>
      </c>
      <c r="K2180" s="11">
        <v>25980.634762306789</v>
      </c>
      <c r="L2180" s="11">
        <v>1102.4148568187538</v>
      </c>
      <c r="M2180" s="11">
        <v>57962.276710746301</v>
      </c>
      <c r="N2180" s="11">
        <v>5614.5799667814481</v>
      </c>
      <c r="O2180" s="11">
        <v>20435.471577151478</v>
      </c>
      <c r="P2180" s="43">
        <v>7199.7477118629195</v>
      </c>
      <c r="Q2180" s="11">
        <v>21637.792259752998</v>
      </c>
      <c r="R2180" s="11">
        <v>12606.317741551509</v>
      </c>
      <c r="S2180" s="11">
        <v>22535.140304868783</v>
      </c>
      <c r="T2180" s="11">
        <v>13964.792723045954</v>
      </c>
      <c r="U2180" s="11">
        <v>22841.504017885953</v>
      </c>
      <c r="V2180" s="11">
        <v>14106.852857998265</v>
      </c>
      <c r="W2180" s="11">
        <v>21948.192807804422</v>
      </c>
      <c r="X2180" s="12">
        <v>0</v>
      </c>
      <c r="Y2180" s="12">
        <v>102.26811246600037</v>
      </c>
      <c r="Z2180" s="12">
        <v>197.64867311821368</v>
      </c>
      <c r="AA2180" s="44">
        <v>232.04019061955847</v>
      </c>
      <c r="AB2180" s="45">
        <v>47.253829333786896</v>
      </c>
      <c r="AC2180" s="12">
        <v>523.20405128119455</v>
      </c>
      <c r="AD2180" s="12">
        <v>11987.345871328855</v>
      </c>
      <c r="AE2180" s="12">
        <v>1989.5556800094996</v>
      </c>
      <c r="AF2180" s="12">
        <v>5480.532182188148</v>
      </c>
      <c r="AG2180" s="44">
        <v>1128.4755203370626</v>
      </c>
      <c r="AH2180" s="45">
        <v>390.29476040551634</v>
      </c>
      <c r="AI2180" s="12">
        <v>5004.4307480377056</v>
      </c>
      <c r="AJ2180" s="12">
        <v>-51.541246670663142</v>
      </c>
      <c r="AK2180" s="12">
        <v>-37.179650535685049</v>
      </c>
      <c r="AL2180" s="12">
        <v>-9.4236828983457031</v>
      </c>
      <c r="AM2180" s="44">
        <v>23.161914160261688</v>
      </c>
      <c r="AN2180" s="45">
        <v>16.526019585120817</v>
      </c>
      <c r="AO2180" s="12">
        <v>89.99999988550988</v>
      </c>
      <c r="AP2180" s="12">
        <v>-2160.4496726027892</v>
      </c>
      <c r="AQ2180" s="12">
        <v>5368.0189665388816</v>
      </c>
      <c r="AR2180" s="12">
        <v>7132.9443449203563</v>
      </c>
      <c r="AS2180" s="44">
        <v>12766.796729137075</v>
      </c>
      <c r="AT2180" s="45">
        <v>13848.736820414057</v>
      </c>
      <c r="AU2180" s="12">
        <v>14514.852857998263</v>
      </c>
      <c r="AV2180" s="12">
        <v>11302.463357207647</v>
      </c>
      <c r="AW2180" s="12">
        <v>20760.543374081612</v>
      </c>
      <c r="AX2180" s="12">
        <v>22040.286123265396</v>
      </c>
      <c r="AY2180" s="44">
        <v>22910.25428027294</v>
      </c>
      <c r="AZ2180" s="45">
        <v>22450.358229893423</v>
      </c>
      <c r="BA2180" s="12">
        <v>21948.192808619697</v>
      </c>
      <c r="BB2180" s="12">
        <v>5295.0930795256709</v>
      </c>
      <c r="BC2180" s="12">
        <v>6953.186711620353</v>
      </c>
      <c r="BD2180" s="12">
        <v>12539.514374608945</v>
      </c>
      <c r="BE2180" s="44">
        <v>13804.313735460388</v>
      </c>
      <c r="BF2180" s="45">
        <v>14222.908760630162</v>
      </c>
      <c r="BG2180" s="12">
        <v>14514.852867998266</v>
      </c>
      <c r="BH2180" s="12">
        <v>20689.227619191101</v>
      </c>
      <c r="BI2180" s="12">
        <v>21962.864056683131</v>
      </c>
      <c r="BJ2180" s="12">
        <v>22937.634168381181</v>
      </c>
      <c r="BK2180" s="44">
        <v>22466.390042481795</v>
      </c>
      <c r="BL2180" s="45">
        <v>22339.338595796948</v>
      </c>
      <c r="BM2180" s="12">
        <v>16943.76206058199</v>
      </c>
      <c r="BN2180" s="12">
        <v>0</v>
      </c>
      <c r="BO2180" s="12">
        <v>14.361596134978095</v>
      </c>
      <c r="BP2180" s="12">
        <v>27.755967637339346</v>
      </c>
      <c r="BQ2180" s="48">
        <v>32.585597058607391</v>
      </c>
      <c r="BR2180" s="49">
        <v>6.6358945751408722</v>
      </c>
      <c r="BS2180" s="13">
        <v>73.473980300389059</v>
      </c>
      <c r="BT2180" s="12">
        <v>367.72328925369874</v>
      </c>
      <c r="BV2180" s="14">
        <f>Таблица1[[#This Row],[Lкан_леб,мм]]</f>
        <v>57962.276710746301</v>
      </c>
      <c r="BW2180" s="50">
        <f>Таблица1[[#This Row],[угол обхв4]]+Таблица1[[#This Row],[Lдуг 3,мм]]</f>
        <v>11987.345871328855</v>
      </c>
      <c r="BX2180" s="54">
        <f>Таблица1[[#This Row],[угол обхв5]]+Таблица1[[#This Row],[Y5, мм]]</f>
        <v>58064.544823212302</v>
      </c>
      <c r="BY2180" s="14">
        <f>Таблица1[[#This Row],[угол обхв6]]+Таблица1[[#This Row],[Lдуг 4,мм]]</f>
        <v>13976.901551338355</v>
      </c>
      <c r="BZ2180" s="14">
        <f>Таблица1[[#This Row],[Т1]]+Таблица1[[#This Row],[X6, мм]]</f>
        <v>58262.193496330518</v>
      </c>
      <c r="CA2180" s="14">
        <f>Таблица1[[#This Row],[Т2]]+Таблица1[[#This Row],[Lдуг 5,мм]]</f>
        <v>19457.433733526501</v>
      </c>
      <c r="CB2180" s="14">
        <f>Таблица1[[#This Row],[Т3]]+Таблица1[[#This Row],[Y6, мм]]</f>
        <v>58494.23368695008</v>
      </c>
      <c r="CC2180" s="14">
        <f>Таблица1[[#This Row],[Т4]]+Таблица1[[#This Row],[Lдуг 6,мм]]</f>
        <v>20585.909253863563</v>
      </c>
      <c r="CD2180" s="14">
        <f>Таблица1[[#This Row],[Т5]]+Таблица1[[#This Row],[Lдуг 1,мм]]</f>
        <v>58541.487516283865</v>
      </c>
      <c r="CE2180" s="14">
        <f>Таблица1[[#This Row],[Т6]]+Таблица1[[#This Row],[Lпрям1, мм]]</f>
        <v>20976.204014269078</v>
      </c>
      <c r="CF2180" s="15">
        <f>Таблица1[[#This Row],[Т7]]+Таблица1[[#This Row],[Lдуг 2,мм]]</f>
        <v>59064.69156756506</v>
      </c>
      <c r="CG2180" s="14">
        <f>Таблица1[[#This Row],[Т8]]+Таблица1[[#This Row],[Lпрям2, мм]]</f>
        <v>25980.634762306785</v>
      </c>
      <c r="CH2180" s="14">
        <f>Таблица1[[#This Row],[Т9]]-Таблица1[[#This Row],[Т9]]</f>
        <v>0</v>
      </c>
      <c r="CI2180" s="50">
        <f>Таблица1[[#This Row],[Т9]]-Таблица1[[#This Row],[Т8]]</f>
        <v>38088.487553295985</v>
      </c>
      <c r="CJ2180" s="54">
        <f>Таблица1[[#This Row],[Т9]]-Таблица1[[#This Row],[Т7]]</f>
        <v>523.20405128119455</v>
      </c>
      <c r="CK2180" s="14">
        <f>Таблица1[[#This Row],[Т9]]-Таблица1[[#This Row],[Т6]]</f>
        <v>38478.782313701493</v>
      </c>
      <c r="CL2180" s="14">
        <f>Таблица1[[#This Row],[Т9]]-Таблица1[[#This Row],[Т5]]</f>
        <v>570.45788061498024</v>
      </c>
      <c r="CM2180" s="14">
        <f>Таблица1[[#This Row],[Т9]]-Таблица1[[#This Row],[Т4]]</f>
        <v>39607.257834038559</v>
      </c>
      <c r="CN2180" s="14">
        <f>Таблица1[[#This Row],[Т9]]-Таблица1[[#This Row],[Т3]]</f>
        <v>802.49807123454229</v>
      </c>
      <c r="CO2180" s="14">
        <f>Таблица1[[#This Row],[Т9]]-Таблица1[[#This Row],[Т2]]</f>
        <v>45087.790016226703</v>
      </c>
      <c r="CP2180" s="14">
        <f>Таблица1[[#This Row],[Т9]]-Таблица1[[#This Row],[Т1]]</f>
        <v>1000.1467443527581</v>
      </c>
      <c r="CQ2180" s="14">
        <f>Таблица1[[#This Row],[Т9]]-Таблица1[[#This Row],[угол обхв6]]</f>
        <v>47077.345696236203</v>
      </c>
      <c r="CR2180" s="14">
        <f>Таблица1[[#This Row],[Т9]]-Таблица1[[#This Row],[угол обхв5]]</f>
        <v>1102.4148568187593</v>
      </c>
      <c r="CS2180" s="14">
        <f>Таблица1[[#This Row],[Т9]]-Таблица1[[#This Row],[угол обхв4]]</f>
        <v>59064.69156756506</v>
      </c>
      <c r="CT2180" s="14">
        <f>Таблица1[[#This Row],[Lкан_прям, мм]]+Таблица1[[#This Row],[Lкан_дуг, мм]]+Таблица1[[#This Row],[Lкан_леб,мм]]</f>
        <v>85045.326329871838</v>
      </c>
      <c r="CU2180" s="16">
        <f>Таблица1[[#This Row],[Lкан_леб,мм]]</f>
        <v>57962.276710746301</v>
      </c>
      <c r="CV2180" s="14">
        <f>2534431-(Таблица1[[#This Row],[Т23]]+Таблица1[[#This Row],[угол обхв3]])</f>
        <v>2449017.9503808743</v>
      </c>
      <c r="CW2180" s="50">
        <f>SUM(X2180:AC2180,AD2180:AI2180)-Таблица1[[#This Row],[lподв_min, мм]]</f>
        <v>22078.618871903112</v>
      </c>
      <c r="CX2180" s="17">
        <f>CW2619-Таблица1[[#This Row],[Суммарная длина каната]]</f>
        <v>-2426075.1888809553</v>
      </c>
    </row>
    <row r="2181" spans="1:102" x14ac:dyDescent="0.25">
      <c r="A2181" s="21">
        <v>2180</v>
      </c>
      <c r="B2181" s="10">
        <v>55.483469387755086</v>
      </c>
      <c r="C2181" s="10">
        <v>144.56367346938774</v>
      </c>
      <c r="D2181" s="11">
        <v>13986.426814279117</v>
      </c>
      <c r="E2181" s="11">
        <v>22308.984111663402</v>
      </c>
      <c r="F2181" s="11">
        <v>13846.669171179454</v>
      </c>
      <c r="G2181" s="11">
        <v>22295.243616940621</v>
      </c>
      <c r="H2181" s="11">
        <v>14394.426324279118</v>
      </c>
      <c r="I2181" s="11">
        <v>17251.060280770682</v>
      </c>
      <c r="J2181" s="11">
        <v>5057.9238308927188</v>
      </c>
      <c r="K2181" s="11">
        <v>25980.634762298167</v>
      </c>
      <c r="L2181" s="11">
        <v>1102.4148568273718</v>
      </c>
      <c r="M2181" s="11">
        <v>57962.276710746301</v>
      </c>
      <c r="N2181" s="11">
        <v>5614.5799667814481</v>
      </c>
      <c r="O2181" s="11">
        <v>20435.471577151478</v>
      </c>
      <c r="P2181" s="43">
        <v>7101.4350134847236</v>
      </c>
      <c r="Q2181" s="11">
        <v>21675.471757408206</v>
      </c>
      <c r="R2181" s="11">
        <v>12460.051776149301</v>
      </c>
      <c r="S2181" s="11">
        <v>22825.019229629426</v>
      </c>
      <c r="T2181" s="11">
        <v>13802.689722519339</v>
      </c>
      <c r="U2181" s="11">
        <v>23194.66276733467</v>
      </c>
      <c r="V2181" s="11">
        <v>13986.426814279117</v>
      </c>
      <c r="W2181" s="11">
        <v>22308.984111663402</v>
      </c>
      <c r="X2181" s="12">
        <v>0</v>
      </c>
      <c r="Y2181" s="12">
        <v>83.414585501457736</v>
      </c>
      <c r="Z2181" s="12">
        <v>197.389006834859</v>
      </c>
      <c r="AA2181" s="44">
        <v>232.04019061955927</v>
      </c>
      <c r="AB2181" s="45">
        <v>47.253829333784523</v>
      </c>
      <c r="AC2181" s="12">
        <v>542.31724453771108</v>
      </c>
      <c r="AD2181" s="12">
        <v>11987.345871328855</v>
      </c>
      <c r="AE2181" s="12">
        <v>1936.0625963392097</v>
      </c>
      <c r="AF2181" s="12">
        <v>5480.532182188148</v>
      </c>
      <c r="AG2181" s="44">
        <v>1128.4755203370601</v>
      </c>
      <c r="AH2181" s="45">
        <v>390.29476040552095</v>
      </c>
      <c r="AI2181" s="12">
        <v>5057.9238316993733</v>
      </c>
      <c r="AJ2181" s="12">
        <v>-51.541246670663142</v>
      </c>
      <c r="AK2181" s="12">
        <v>-39.827267016087958</v>
      </c>
      <c r="AL2181" s="12">
        <v>-12.107764530998782</v>
      </c>
      <c r="AM2181" s="44">
        <v>20.477832527608722</v>
      </c>
      <c r="AN2181" s="45">
        <v>13.841937952468184</v>
      </c>
      <c r="AO2181" s="12">
        <v>89.999999886720744</v>
      </c>
      <c r="AP2181" s="12">
        <v>-2160.4496726027892</v>
      </c>
      <c r="AQ2181" s="12">
        <v>5353.2660637592207</v>
      </c>
      <c r="AR2181" s="12">
        <v>7015.8565782023679</v>
      </c>
      <c r="AS2181" s="44">
        <v>12602.788520202588</v>
      </c>
      <c r="AT2181" s="45">
        <v>13705.07808053464</v>
      </c>
      <c r="AU2181" s="12">
        <v>14394.426814279115</v>
      </c>
      <c r="AV2181" s="12">
        <v>11302.463357207647</v>
      </c>
      <c r="AW2181" s="12">
        <v>20748.806931184965</v>
      </c>
      <c r="AX2181" s="12">
        <v>22074.395724367605</v>
      </c>
      <c r="AY2181" s="44">
        <v>23207.236735634928</v>
      </c>
      <c r="AZ2181" s="45">
        <v>22798.511322368162</v>
      </c>
      <c r="BA2181" s="12">
        <v>22308.984112470058</v>
      </c>
      <c r="BB2181" s="12">
        <v>5295.0930795256709</v>
      </c>
      <c r="BC2181" s="12">
        <v>6840.1211104624963</v>
      </c>
      <c r="BD2181" s="12">
        <v>12374.473340866945</v>
      </c>
      <c r="BE2181" s="44">
        <v>13659.952978466052</v>
      </c>
      <c r="BF2181" s="45">
        <v>14084.038456263816</v>
      </c>
      <c r="BG2181" s="12">
        <v>14394.426824279119</v>
      </c>
      <c r="BH2181" s="12">
        <v>20689.227619191101</v>
      </c>
      <c r="BI2181" s="12">
        <v>21988.807111441693</v>
      </c>
      <c r="BJ2181" s="12">
        <v>23223.943196588822</v>
      </c>
      <c r="BK2181" s="44">
        <v>22812.445261329165</v>
      </c>
      <c r="BL2181" s="45">
        <v>22705.13555662991</v>
      </c>
      <c r="BM2181" s="12">
        <v>17251.060280770682</v>
      </c>
      <c r="BN2181" s="12">
        <v>0</v>
      </c>
      <c r="BO2181" s="12">
        <v>11.713979654575187</v>
      </c>
      <c r="BP2181" s="12">
        <v>27.719502485089173</v>
      </c>
      <c r="BQ2181" s="48">
        <v>32.585597058607505</v>
      </c>
      <c r="BR2181" s="49">
        <v>6.6358945751405383</v>
      </c>
      <c r="BS2181" s="13">
        <v>76.158061934252558</v>
      </c>
      <c r="BT2181" s="12">
        <v>367.72328925369874</v>
      </c>
      <c r="BV2181" s="14">
        <f>Таблица1[[#This Row],[Lкан_леб,мм]]</f>
        <v>57962.276710746301</v>
      </c>
      <c r="BW2181" s="50">
        <f>Таблица1[[#This Row],[угол обхв4]]+Таблица1[[#This Row],[Lдуг 3,мм]]</f>
        <v>11987.345871328855</v>
      </c>
      <c r="BX2181" s="54">
        <f>Таблица1[[#This Row],[угол обхв5]]+Таблица1[[#This Row],[Y5, мм]]</f>
        <v>58045.691296247758</v>
      </c>
      <c r="BY2181" s="14">
        <f>Таблица1[[#This Row],[угол обхв6]]+Таблица1[[#This Row],[Lдуг 4,мм]]</f>
        <v>13923.408467668065</v>
      </c>
      <c r="BZ2181" s="14">
        <f>Таблица1[[#This Row],[Т1]]+Таблица1[[#This Row],[X6, мм]]</f>
        <v>58243.080303082614</v>
      </c>
      <c r="CA2181" s="14">
        <f>Таблица1[[#This Row],[Т2]]+Таблица1[[#This Row],[Lдуг 5,мм]]</f>
        <v>19403.940649856213</v>
      </c>
      <c r="CB2181" s="14">
        <f>Таблица1[[#This Row],[Т3]]+Таблица1[[#This Row],[Y6, мм]]</f>
        <v>58475.120493702176</v>
      </c>
      <c r="CC2181" s="14">
        <f>Таблица1[[#This Row],[Т4]]+Таблица1[[#This Row],[Lдуг 6,мм]]</f>
        <v>20532.416170193272</v>
      </c>
      <c r="CD2181" s="14">
        <f>Таблица1[[#This Row],[Т5]]+Таблица1[[#This Row],[Lдуг 1,мм]]</f>
        <v>58522.374323035961</v>
      </c>
      <c r="CE2181" s="14">
        <f>Таблица1[[#This Row],[Т6]]+Таблица1[[#This Row],[Lпрям1, мм]]</f>
        <v>20922.710930598794</v>
      </c>
      <c r="CF2181" s="15">
        <f>Таблица1[[#This Row],[Т7]]+Таблица1[[#This Row],[Lдуг 2,мм]]</f>
        <v>59064.691567573675</v>
      </c>
      <c r="CG2181" s="14">
        <f>Таблица1[[#This Row],[Т8]]+Таблица1[[#This Row],[Lпрям2, мм]]</f>
        <v>25980.634762298167</v>
      </c>
      <c r="CH2181" s="14">
        <f>Таблица1[[#This Row],[Т9]]-Таблица1[[#This Row],[Т9]]</f>
        <v>0</v>
      </c>
      <c r="CI2181" s="50">
        <f>Таблица1[[#This Row],[Т9]]-Таблица1[[#This Row],[Т8]]</f>
        <v>38141.980636974884</v>
      </c>
      <c r="CJ2181" s="54">
        <f>Таблица1[[#This Row],[Т9]]-Таблица1[[#This Row],[Т7]]</f>
        <v>542.31724453771312</v>
      </c>
      <c r="CK2181" s="14">
        <f>Таблица1[[#This Row],[Т9]]-Таблица1[[#This Row],[Т6]]</f>
        <v>38532.275397380407</v>
      </c>
      <c r="CL2181" s="14">
        <f>Таблица1[[#This Row],[Т9]]-Таблица1[[#This Row],[Т5]]</f>
        <v>589.57107387149881</v>
      </c>
      <c r="CM2181" s="14">
        <f>Таблица1[[#This Row],[Т9]]-Таблица1[[#This Row],[Т4]]</f>
        <v>39660.750917717465</v>
      </c>
      <c r="CN2181" s="14">
        <f>Таблица1[[#This Row],[Т9]]-Таблица1[[#This Row],[Т3]]</f>
        <v>821.61126449106087</v>
      </c>
      <c r="CO2181" s="14">
        <f>Таблица1[[#This Row],[Т9]]-Таблица1[[#This Row],[Т2]]</f>
        <v>45141.28309990561</v>
      </c>
      <c r="CP2181" s="14">
        <f>Таблица1[[#This Row],[Т9]]-Таблица1[[#This Row],[Т1]]</f>
        <v>1019.0002713259164</v>
      </c>
      <c r="CQ2181" s="14">
        <f>Таблица1[[#This Row],[Т9]]-Таблица1[[#This Row],[угол обхв6]]</f>
        <v>47077.345696244818</v>
      </c>
      <c r="CR2181" s="14">
        <f>Таблица1[[#This Row],[Т9]]-Таблица1[[#This Row],[угол обхв5]]</f>
        <v>1102.414856827374</v>
      </c>
      <c r="CS2181" s="14">
        <f>Таблица1[[#This Row],[Т9]]-Таблица1[[#This Row],[угол обхв4]]</f>
        <v>59064.691567573675</v>
      </c>
      <c r="CT2181" s="14">
        <f>Таблица1[[#This Row],[Lкан_прям, мм]]+Таблица1[[#This Row],[Lкан_дуг, мм]]+Таблица1[[#This Row],[Lкан_леб,мм]]</f>
        <v>85045.326329871838</v>
      </c>
      <c r="CU2181" s="16">
        <f>Таблица1[[#This Row],[Lкан_леб,мм]]</f>
        <v>57962.276710746301</v>
      </c>
      <c r="CV2181" s="14">
        <f>2534431-(Таблица1[[#This Row],[Т23]]+Таблица1[[#This Row],[угол обхв3]])</f>
        <v>2449017.9503808743</v>
      </c>
      <c r="CW2181" s="50">
        <f>SUM(X2181:AC2181,AD2181:AI2181)-Таблица1[[#This Row],[lподв_min, мм]]</f>
        <v>22025.125788232817</v>
      </c>
      <c r="CX2181" s="17">
        <f>CW2620-Таблица1[[#This Row],[Суммарная длина каната]]</f>
        <v>-2426103.0490340409</v>
      </c>
    </row>
    <row r="2182" spans="1:102" x14ac:dyDescent="0.25">
      <c r="A2182" s="21">
        <v>2181</v>
      </c>
      <c r="B2182" s="10">
        <v>55.483469387755086</v>
      </c>
      <c r="C2182" s="10">
        <v>147.2477551020408</v>
      </c>
      <c r="D2182" s="11">
        <v>13849.237416599099</v>
      </c>
      <c r="E2182" s="11">
        <v>22663.740177306125</v>
      </c>
      <c r="F2182" s="11">
        <v>13710.276550927038</v>
      </c>
      <c r="G2182" s="11">
        <v>22643.470056150305</v>
      </c>
      <c r="H2182" s="11">
        <v>14257.2369265991</v>
      </c>
      <c r="I2182" s="11">
        <v>17552.32346366905</v>
      </c>
      <c r="J2182" s="11">
        <v>5111.4167136370734</v>
      </c>
      <c r="K2182" s="11">
        <v>25980.634762289723</v>
      </c>
      <c r="L2182" s="11">
        <v>1102.4148568358182</v>
      </c>
      <c r="M2182" s="11">
        <v>57962.276710746301</v>
      </c>
      <c r="N2182" s="11">
        <v>5614.5799667814481</v>
      </c>
      <c r="O2182" s="11">
        <v>20435.471577151478</v>
      </c>
      <c r="P2182" s="43">
        <v>7001.4656810830493</v>
      </c>
      <c r="Q2182" s="11">
        <v>21708.506039375796</v>
      </c>
      <c r="R2182" s="11">
        <v>12300.371555940967</v>
      </c>
      <c r="S2182" s="11">
        <v>23107.730656582138</v>
      </c>
      <c r="T2182" s="11">
        <v>13624.226515176777</v>
      </c>
      <c r="U2182" s="11">
        <v>23539.842964792337</v>
      </c>
      <c r="V2182" s="11">
        <v>13849.237416599099</v>
      </c>
      <c r="W2182" s="11">
        <v>22663.740177306125</v>
      </c>
      <c r="X2182" s="12">
        <v>0</v>
      </c>
      <c r="Y2182" s="12">
        <v>64.0326168991337</v>
      </c>
      <c r="Z2182" s="12">
        <v>197.65778218928625</v>
      </c>
      <c r="AA2182" s="44">
        <v>232.04019061955887</v>
      </c>
      <c r="AB2182" s="45">
        <v>47.253829333786939</v>
      </c>
      <c r="AC2182" s="12">
        <v>561.43043779405264</v>
      </c>
      <c r="AD2182" s="12">
        <v>11987.345871328855</v>
      </c>
      <c r="AE2182" s="12">
        <v>1882.5697135948558</v>
      </c>
      <c r="AF2182" s="12">
        <v>5480.5321821881471</v>
      </c>
      <c r="AG2182" s="44">
        <v>1128.4755203370607</v>
      </c>
      <c r="AH2182" s="45">
        <v>390.29476040551714</v>
      </c>
      <c r="AI2182" s="12">
        <v>5111.4167144352859</v>
      </c>
      <c r="AJ2182" s="12">
        <v>-51.541246670663142</v>
      </c>
      <c r="AK2182" s="12">
        <v>-42.549092995421887</v>
      </c>
      <c r="AL2182" s="12">
        <v>-14.791846163651797</v>
      </c>
      <c r="AM2182" s="44">
        <v>17.793750894955654</v>
      </c>
      <c r="AN2182" s="45">
        <v>11.157856319814774</v>
      </c>
      <c r="AO2182" s="12">
        <v>89.999999887906242</v>
      </c>
      <c r="AP2182" s="12">
        <v>-2160.4496726027892</v>
      </c>
      <c r="AQ2182" s="12">
        <v>5338.681519655308</v>
      </c>
      <c r="AR2182" s="12">
        <v>6897.2999495733293</v>
      </c>
      <c r="AS2182" s="44">
        <v>12425.052870320349</v>
      </c>
      <c r="AT2182" s="45">
        <v>13545.273308638723</v>
      </c>
      <c r="AU2182" s="12">
        <v>14257.237416599099</v>
      </c>
      <c r="AV2182" s="12">
        <v>11302.463357207647</v>
      </c>
      <c r="AW2182" s="12">
        <v>20736.044441650898</v>
      </c>
      <c r="AX2182" s="12">
        <v>22102.984809880676</v>
      </c>
      <c r="AY2182" s="44">
        <v>23496.213049805599</v>
      </c>
      <c r="AZ2182" s="45">
        <v>23139.555079418125</v>
      </c>
      <c r="BA2182" s="12">
        <v>22663.740178104337</v>
      </c>
      <c r="BB2182" s="12">
        <v>5295.0930795256709</v>
      </c>
      <c r="BC2182" s="12">
        <v>6725.5672339569091</v>
      </c>
      <c r="BD2182" s="12">
        <v>12196.205824431245</v>
      </c>
      <c r="BE2182" s="44">
        <v>13499.545200797395</v>
      </c>
      <c r="BF2182" s="45">
        <v>13928.190623137152</v>
      </c>
      <c r="BG2182" s="12">
        <v>14257.2374265991</v>
      </c>
      <c r="BH2182" s="12">
        <v>20689.227619191101</v>
      </c>
      <c r="BI2182" s="12">
        <v>22009.078903875212</v>
      </c>
      <c r="BJ2182" s="12">
        <v>23502.209427087018</v>
      </c>
      <c r="BK2182" s="44">
        <v>23151.360571568875</v>
      </c>
      <c r="BL2182" s="45">
        <v>23064.028062680336</v>
      </c>
      <c r="BM2182" s="12">
        <v>17552.32346366905</v>
      </c>
      <c r="BN2182" s="12">
        <v>0</v>
      </c>
      <c r="BO2182" s="12">
        <v>8.9921536752412585</v>
      </c>
      <c r="BP2182" s="12">
        <v>27.757246831770086</v>
      </c>
      <c r="BQ2182" s="48">
        <v>32.585597058607448</v>
      </c>
      <c r="BR2182" s="49">
        <v>6.6358945751408784</v>
      </c>
      <c r="BS2182" s="13">
        <v>78.842143568091473</v>
      </c>
      <c r="BT2182" s="12">
        <v>367.72328925369874</v>
      </c>
      <c r="BV2182" s="14">
        <f>Таблица1[[#This Row],[Lкан_леб,мм]]</f>
        <v>57962.276710746301</v>
      </c>
      <c r="BW2182" s="50">
        <f>Таблица1[[#This Row],[угол обхв4]]+Таблица1[[#This Row],[Lдуг 3,мм]]</f>
        <v>11987.345871328855</v>
      </c>
      <c r="BX2182" s="54">
        <f>Таблица1[[#This Row],[угол обхв5]]+Таблица1[[#This Row],[Y5, мм]]</f>
        <v>58026.309327645431</v>
      </c>
      <c r="BY2182" s="14">
        <f>Таблица1[[#This Row],[угол обхв6]]+Таблица1[[#This Row],[Lдуг 4,мм]]</f>
        <v>13869.91558492371</v>
      </c>
      <c r="BZ2182" s="14">
        <f>Таблица1[[#This Row],[Т1]]+Таблица1[[#This Row],[X6, мм]]</f>
        <v>58223.967109834717</v>
      </c>
      <c r="CA2182" s="14">
        <f>Таблица1[[#This Row],[Т2]]+Таблица1[[#This Row],[Lдуг 5,мм]]</f>
        <v>19350.447767111858</v>
      </c>
      <c r="CB2182" s="14">
        <f>Таблица1[[#This Row],[Т3]]+Таблица1[[#This Row],[Y6, мм]]</f>
        <v>58456.007300454279</v>
      </c>
      <c r="CC2182" s="14">
        <f>Таблица1[[#This Row],[Т4]]+Таблица1[[#This Row],[Lдуг 6,мм]]</f>
        <v>20478.923287448921</v>
      </c>
      <c r="CD2182" s="14">
        <f>Таблица1[[#This Row],[Т5]]+Таблица1[[#This Row],[Lдуг 1,мм]]</f>
        <v>58503.261129788065</v>
      </c>
      <c r="CE2182" s="14">
        <f>Таблица1[[#This Row],[Т6]]+Таблица1[[#This Row],[Lпрям1, мм]]</f>
        <v>20869.21804785444</v>
      </c>
      <c r="CF2182" s="15">
        <f>Таблица1[[#This Row],[Т7]]+Таблица1[[#This Row],[Lдуг 2,мм]]</f>
        <v>59064.691567582115</v>
      </c>
      <c r="CG2182" s="14">
        <f>Таблица1[[#This Row],[Т8]]+Таблица1[[#This Row],[Lпрям2, мм]]</f>
        <v>25980.634762289726</v>
      </c>
      <c r="CH2182" s="14">
        <f>Таблица1[[#This Row],[Т9]]-Таблица1[[#This Row],[Т9]]</f>
        <v>0</v>
      </c>
      <c r="CI2182" s="50">
        <f>Таблица1[[#This Row],[Т9]]-Таблица1[[#This Row],[Т8]]</f>
        <v>38195.473519727675</v>
      </c>
      <c r="CJ2182" s="54">
        <f>Таблица1[[#This Row],[Т9]]-Таблица1[[#This Row],[Т7]]</f>
        <v>561.43043779404979</v>
      </c>
      <c r="CK2182" s="14">
        <f>Таблица1[[#This Row],[Т9]]-Таблица1[[#This Row],[Т6]]</f>
        <v>38585.768280133198</v>
      </c>
      <c r="CL2182" s="14">
        <f>Таблица1[[#This Row],[Т9]]-Таблица1[[#This Row],[Т5]]</f>
        <v>608.68426712783548</v>
      </c>
      <c r="CM2182" s="14">
        <f>Таблица1[[#This Row],[Т9]]-Таблица1[[#This Row],[Т4]]</f>
        <v>39714.243800470256</v>
      </c>
      <c r="CN2182" s="14">
        <f>Таблица1[[#This Row],[Т9]]-Таблица1[[#This Row],[Т3]]</f>
        <v>840.72445774739754</v>
      </c>
      <c r="CO2182" s="14">
        <f>Таблица1[[#This Row],[Т9]]-Таблица1[[#This Row],[Т2]]</f>
        <v>45194.775982658408</v>
      </c>
      <c r="CP2182" s="14">
        <f>Таблица1[[#This Row],[Т9]]-Таблица1[[#This Row],[Т1]]</f>
        <v>1038.3822399366836</v>
      </c>
      <c r="CQ2182" s="14">
        <f>Таблица1[[#This Row],[Т9]]-Таблица1[[#This Row],[угол обхв6]]</f>
        <v>47077.345696253258</v>
      </c>
      <c r="CR2182" s="14">
        <f>Таблица1[[#This Row],[Т9]]-Таблица1[[#This Row],[угол обхв5]]</f>
        <v>1102.4148568358141</v>
      </c>
      <c r="CS2182" s="14">
        <f>Таблица1[[#This Row],[Т9]]-Таблица1[[#This Row],[угол обхв4]]</f>
        <v>59064.691567582115</v>
      </c>
      <c r="CT2182" s="14">
        <f>Таблица1[[#This Row],[Lкан_прям, мм]]+Таблица1[[#This Row],[Lкан_дуг, мм]]+Таблица1[[#This Row],[Lкан_леб,мм]]</f>
        <v>85045.326329871838</v>
      </c>
      <c r="CU2182" s="16">
        <f>Таблица1[[#This Row],[Lкан_леб,мм]]</f>
        <v>57962.276710746301</v>
      </c>
      <c r="CV2182" s="14">
        <f>2534431-(Таблица1[[#This Row],[Т23]]+Таблица1[[#This Row],[угол обхв3]])</f>
        <v>2449017.9503808743</v>
      </c>
      <c r="CW2182" s="50">
        <f>SUM(X2182:AC2182,AD2182:AI2182)-Таблица1[[#This Row],[lподв_min, мм]]</f>
        <v>21971.63290548847</v>
      </c>
      <c r="CX2182" s="17">
        <f>CW2621-Таблица1[[#This Row],[Суммарная длина каната]]</f>
        <v>-2426132.3740759534</v>
      </c>
    </row>
    <row r="2183" spans="1:102" x14ac:dyDescent="0.25">
      <c r="A2183" s="21">
        <v>2182</v>
      </c>
      <c r="B2183" s="10">
        <v>55.483469387755086</v>
      </c>
      <c r="C2183" s="10">
        <v>149.93183673469386</v>
      </c>
      <c r="D2183" s="11">
        <v>13695.585679377553</v>
      </c>
      <c r="E2183" s="11">
        <v>23011.682615929109</v>
      </c>
      <c r="F2183" s="11">
        <v>13557.726492422844</v>
      </c>
      <c r="G2183" s="11">
        <v>22984.927344071275</v>
      </c>
      <c r="H2183" s="11">
        <v>14103.585189377553</v>
      </c>
      <c r="I2183" s="11">
        <v>17846.895754453879</v>
      </c>
      <c r="J2183" s="11">
        <v>5164.7868614752315</v>
      </c>
      <c r="K2183" s="11">
        <v>25980.634762281472</v>
      </c>
      <c r="L2183" s="11">
        <v>1102.4148568440676</v>
      </c>
      <c r="M2183" s="11">
        <v>57962.276710746301</v>
      </c>
      <c r="N2183" s="11">
        <v>5614.5799667814481</v>
      </c>
      <c r="O2183" s="11">
        <v>20435.471577151478</v>
      </c>
      <c r="P2183" s="43">
        <v>6900.0590625889599</v>
      </c>
      <c r="Q2183" s="11">
        <v>21736.822623413162</v>
      </c>
      <c r="R2183" s="11">
        <v>12127.627443633677</v>
      </c>
      <c r="S2183" s="11">
        <v>23382.654273826258</v>
      </c>
      <c r="T2183" s="11">
        <v>13429.794676458072</v>
      </c>
      <c r="U2183" s="11">
        <v>23876.28723236778</v>
      </c>
      <c r="V2183" s="11">
        <v>13695.585679377553</v>
      </c>
      <c r="W2183" s="11">
        <v>23011.682615929109</v>
      </c>
      <c r="X2183" s="12">
        <v>0</v>
      </c>
      <c r="Y2183" s="12">
        <v>44.076522757159168</v>
      </c>
      <c r="Z2183" s="12">
        <v>198.50068308336353</v>
      </c>
      <c r="AA2183" s="44">
        <v>232.04019061955975</v>
      </c>
      <c r="AB2183" s="45">
        <v>47.253829333787259</v>
      </c>
      <c r="AC2183" s="12">
        <v>580.54363105019775</v>
      </c>
      <c r="AD2183" s="12">
        <v>11987.345871328855</v>
      </c>
      <c r="AE2183" s="12">
        <v>1829.1995657566938</v>
      </c>
      <c r="AF2183" s="12">
        <v>5480.5321821881489</v>
      </c>
      <c r="AG2183" s="44">
        <v>1128.4755203370596</v>
      </c>
      <c r="AH2183" s="45">
        <v>390.29476040551663</v>
      </c>
      <c r="AI2183" s="12">
        <v>5164.7868622651959</v>
      </c>
      <c r="AJ2183" s="12">
        <v>-51.541246670663142</v>
      </c>
      <c r="AK2183" s="12">
        <v>-45.351543902041705</v>
      </c>
      <c r="AL2183" s="12">
        <v>-17.475927796304873</v>
      </c>
      <c r="AM2183" s="44">
        <v>15.109669262302695</v>
      </c>
      <c r="AN2183" s="45">
        <v>8.4737746871617716</v>
      </c>
      <c r="AO2183" s="12">
        <v>89.999999889064583</v>
      </c>
      <c r="AP2183" s="12">
        <v>-2160.4496726027892</v>
      </c>
      <c r="AQ2183" s="12">
        <v>5324.3157239867442</v>
      </c>
      <c r="AR2183" s="12">
        <v>6777.5345903212974</v>
      </c>
      <c r="AS2183" s="44">
        <v>12233.979758558358</v>
      </c>
      <c r="AT2183" s="45">
        <v>13369.673140718834</v>
      </c>
      <c r="AU2183" s="12">
        <v>14103.585679377551</v>
      </c>
      <c r="AV2183" s="12">
        <v>11302.463357207647</v>
      </c>
      <c r="AW2183" s="12">
        <v>20722.195607108537</v>
      </c>
      <c r="AX2183" s="12">
        <v>22125.990650999614</v>
      </c>
      <c r="AY2183" s="44">
        <v>23776.549164768196</v>
      </c>
      <c r="AZ2183" s="45">
        <v>23472.741199131971</v>
      </c>
      <c r="BA2183" s="12">
        <v>23011.682616719074</v>
      </c>
      <c r="BB2183" s="12">
        <v>5295.0930795256709</v>
      </c>
      <c r="BC2183" s="12">
        <v>6609.7948197942569</v>
      </c>
      <c r="BD2183" s="12">
        <v>12005.102971366015</v>
      </c>
      <c r="BE2183" s="44">
        <v>13323.442361533391</v>
      </c>
      <c r="BF2183" s="45">
        <v>13755.70721511679</v>
      </c>
      <c r="BG2183" s="12">
        <v>14103.585689377553</v>
      </c>
      <c r="BH2183" s="12">
        <v>20689.227619191101</v>
      </c>
      <c r="BI2183" s="12">
        <v>22023.54665337022</v>
      </c>
      <c r="BJ2183" s="12">
        <v>23771.822301412711</v>
      </c>
      <c r="BK2183" s="44">
        <v>23482.392341425842</v>
      </c>
      <c r="BL2183" s="45">
        <v>23415.228649164921</v>
      </c>
      <c r="BM2183" s="12">
        <v>17846.895754453879</v>
      </c>
      <c r="BN2183" s="12">
        <v>0</v>
      </c>
      <c r="BO2183" s="12">
        <v>6.1897027686214399</v>
      </c>
      <c r="BP2183" s="12">
        <v>27.875616105736828</v>
      </c>
      <c r="BQ2183" s="48">
        <v>32.585597058607568</v>
      </c>
      <c r="BR2183" s="49">
        <v>6.6358945751409228</v>
      </c>
      <c r="BS2183" s="13">
        <v>81.526225201902804</v>
      </c>
      <c r="BT2183" s="12">
        <v>367.72328925369874</v>
      </c>
      <c r="BV2183" s="14">
        <f>Таблица1[[#This Row],[Lкан_леб,мм]]</f>
        <v>57962.276710746301</v>
      </c>
      <c r="BW2183" s="50">
        <f>Таблица1[[#This Row],[угол обхв4]]+Таблица1[[#This Row],[Lдуг 3,мм]]</f>
        <v>11987.345871328855</v>
      </c>
      <c r="BX2183" s="54">
        <f>Таблица1[[#This Row],[угол обхв5]]+Таблица1[[#This Row],[Y5, мм]]</f>
        <v>58006.353233503462</v>
      </c>
      <c r="BY2183" s="14">
        <f>Таблица1[[#This Row],[угол обхв6]]+Таблица1[[#This Row],[Lдуг 4,мм]]</f>
        <v>13816.545437085548</v>
      </c>
      <c r="BZ2183" s="14">
        <f>Таблица1[[#This Row],[Т1]]+Таблица1[[#This Row],[X6, мм]]</f>
        <v>58204.853916586828</v>
      </c>
      <c r="CA2183" s="14">
        <f>Таблица1[[#This Row],[Т2]]+Таблица1[[#This Row],[Lдуг 5,мм]]</f>
        <v>19297.077619273696</v>
      </c>
      <c r="CB2183" s="14">
        <f>Таблица1[[#This Row],[Т3]]+Таблица1[[#This Row],[Y6, мм]]</f>
        <v>58436.89410720639</v>
      </c>
      <c r="CC2183" s="14">
        <f>Таблица1[[#This Row],[Т4]]+Таблица1[[#This Row],[Lдуг 6,мм]]</f>
        <v>20425.553139610754</v>
      </c>
      <c r="CD2183" s="14">
        <f>Таблица1[[#This Row],[Т5]]+Таблица1[[#This Row],[Lдуг 1,мм]]</f>
        <v>58484.147936540176</v>
      </c>
      <c r="CE2183" s="14">
        <f>Таблица1[[#This Row],[Т6]]+Таблица1[[#This Row],[Lпрям1, мм]]</f>
        <v>20815.84790001627</v>
      </c>
      <c r="CF2183" s="15">
        <f>Таблица1[[#This Row],[Т7]]+Таблица1[[#This Row],[Lдуг 2,мм]]</f>
        <v>59064.691567590373</v>
      </c>
      <c r="CG2183" s="14">
        <f>Таблица1[[#This Row],[Т8]]+Таблица1[[#This Row],[Lпрям2, мм]]</f>
        <v>25980.634762281465</v>
      </c>
      <c r="CH2183" s="14">
        <f>Таблица1[[#This Row],[Т9]]-Таблица1[[#This Row],[Т9]]</f>
        <v>0</v>
      </c>
      <c r="CI2183" s="50">
        <f>Таблица1[[#This Row],[Т9]]-Таблица1[[#This Row],[Т8]]</f>
        <v>38248.843667574103</v>
      </c>
      <c r="CJ2183" s="54">
        <f>Таблица1[[#This Row],[Т9]]-Таблица1[[#This Row],[Т7]]</f>
        <v>580.54363105019729</v>
      </c>
      <c r="CK2183" s="14">
        <f>Таблица1[[#This Row],[Т9]]-Таблица1[[#This Row],[Т6]]</f>
        <v>38639.138427979618</v>
      </c>
      <c r="CL2183" s="14">
        <f>Таблица1[[#This Row],[Т9]]-Таблица1[[#This Row],[Т5]]</f>
        <v>627.79746038398298</v>
      </c>
      <c r="CM2183" s="14">
        <f>Таблица1[[#This Row],[Т9]]-Таблица1[[#This Row],[Т4]]</f>
        <v>39767.613948316677</v>
      </c>
      <c r="CN2183" s="14">
        <f>Таблица1[[#This Row],[Т9]]-Таблица1[[#This Row],[Т3]]</f>
        <v>859.83765100354503</v>
      </c>
      <c r="CO2183" s="14">
        <f>Таблица1[[#This Row],[Т9]]-Таблица1[[#This Row],[Т2]]</f>
        <v>45248.146130504829</v>
      </c>
      <c r="CP2183" s="14">
        <f>Таблица1[[#This Row],[Т9]]-Таблица1[[#This Row],[Т1]]</f>
        <v>1058.3383340869113</v>
      </c>
      <c r="CQ2183" s="14">
        <f>Таблица1[[#This Row],[Т9]]-Таблица1[[#This Row],[угол обхв6]]</f>
        <v>47077.345696261516</v>
      </c>
      <c r="CR2183" s="14">
        <f>Таблица1[[#This Row],[Т9]]-Таблица1[[#This Row],[угол обхв5]]</f>
        <v>1102.4148568440723</v>
      </c>
      <c r="CS2183" s="14">
        <f>Таблица1[[#This Row],[Т9]]-Таблица1[[#This Row],[угол обхв4]]</f>
        <v>59064.691567590373</v>
      </c>
      <c r="CT2183" s="14">
        <f>Таблица1[[#This Row],[Lкан_прям, мм]]+Таблица1[[#This Row],[Lкан_дуг, мм]]+Таблица1[[#This Row],[Lкан_леб,мм]]</f>
        <v>85045.326329871838</v>
      </c>
      <c r="CU2183" s="16">
        <f>Таблица1[[#This Row],[Lкан_леб,мм]]</f>
        <v>57962.276710746301</v>
      </c>
      <c r="CV2183" s="14">
        <f>2534431-(Таблица1[[#This Row],[Т23]]+Таблица1[[#This Row],[угол обхв3]])</f>
        <v>2449017.9503808743</v>
      </c>
      <c r="CW2183" s="50">
        <f>SUM(X2183:AC2183,AD2183:AI2183)-Таблица1[[#This Row],[lподв_min, мм]]</f>
        <v>21918.2627576503</v>
      </c>
      <c r="CX2183" s="17">
        <f>CW2622-Таблица1[[#This Row],[Суммарная длина каната]]</f>
        <v>-2426163.1407073806</v>
      </c>
    </row>
    <row r="2184" spans="1:102" x14ac:dyDescent="0.25">
      <c r="A2184" s="21">
        <v>2183</v>
      </c>
      <c r="B2184" s="10">
        <v>55.483469387755086</v>
      </c>
      <c r="C2184" s="10">
        <v>152.61591836734689</v>
      </c>
      <c r="D2184" s="11">
        <v>13525.80873791243</v>
      </c>
      <c r="E2184" s="11">
        <v>23352.047988863636</v>
      </c>
      <c r="F2184" s="11">
        <v>13389.353713714034</v>
      </c>
      <c r="G2184" s="11">
        <v>23318.866271442512</v>
      </c>
      <c r="H2184" s="11">
        <v>13933.80824791243</v>
      </c>
      <c r="I2184" s="11">
        <v>18134.147147366257</v>
      </c>
      <c r="J2184" s="11">
        <v>5217.9008414973787</v>
      </c>
      <c r="K2184" s="11">
        <v>25980.634762273428</v>
      </c>
      <c r="L2184" s="11">
        <v>1102.4148568521052</v>
      </c>
      <c r="M2184" s="11">
        <v>57962.276710746301</v>
      </c>
      <c r="N2184" s="11">
        <v>5614.5799667814481</v>
      </c>
      <c r="O2184" s="11">
        <v>20435.471577151478</v>
      </c>
      <c r="P2184" s="43">
        <v>6797.4376595579752</v>
      </c>
      <c r="Q2184" s="11">
        <v>21760.359378625017</v>
      </c>
      <c r="R2184" s="11">
        <v>11942.198466102269</v>
      </c>
      <c r="S2184" s="11">
        <v>23649.186857100947</v>
      </c>
      <c r="T2184" s="11">
        <v>13219.82081941077</v>
      </c>
      <c r="U2184" s="11">
        <v>24203.257360129614</v>
      </c>
      <c r="V2184" s="11">
        <v>13525.80873791243</v>
      </c>
      <c r="W2184" s="11">
        <v>23352.047988863636</v>
      </c>
      <c r="X2184" s="12">
        <v>0</v>
      </c>
      <c r="Y2184" s="12">
        <v>23.496785630193799</v>
      </c>
      <c r="Z2184" s="12">
        <v>199.96722696243182</v>
      </c>
      <c r="AA2184" s="44">
        <v>232.04019061955924</v>
      </c>
      <c r="AB2184" s="45">
        <v>47.253829333785497</v>
      </c>
      <c r="AC2184" s="12">
        <v>599.65682430613481</v>
      </c>
      <c r="AD2184" s="12">
        <v>11987.345871328855</v>
      </c>
      <c r="AE2184" s="12">
        <v>1776.0855857345393</v>
      </c>
      <c r="AF2184" s="12">
        <v>5480.5321821881516</v>
      </c>
      <c r="AG2184" s="44">
        <v>1128.4755203370603</v>
      </c>
      <c r="AH2184" s="45">
        <v>390.29476040552061</v>
      </c>
      <c r="AI2184" s="12">
        <v>5217.9008422793022</v>
      </c>
      <c r="AJ2184" s="12">
        <v>-51.541246670663142</v>
      </c>
      <c r="AK2184" s="12">
        <v>-48.241573512002006</v>
      </c>
      <c r="AL2184" s="12">
        <v>-20.160009428957927</v>
      </c>
      <c r="AM2184" s="44">
        <v>12.425587629649572</v>
      </c>
      <c r="AN2184" s="45">
        <v>5.7896930545088967</v>
      </c>
      <c r="AO2184" s="12">
        <v>89.99999989019382</v>
      </c>
      <c r="AP2184" s="12">
        <v>-2160.4496726027892</v>
      </c>
      <c r="AQ2184" s="12">
        <v>5310.2285169735569</v>
      </c>
      <c r="AR2184" s="12">
        <v>6656.8232838732965</v>
      </c>
      <c r="AS2184" s="44">
        <v>12029.988428406004</v>
      </c>
      <c r="AT2184" s="45">
        <v>13178.662870270526</v>
      </c>
      <c r="AU2184" s="12">
        <v>13933.808737912428</v>
      </c>
      <c r="AV2184" s="12">
        <v>11302.463357207647</v>
      </c>
      <c r="AW2184" s="12">
        <v>20707.196060773833</v>
      </c>
      <c r="AX2184" s="12">
        <v>22143.362769407406</v>
      </c>
      <c r="AY2184" s="44">
        <v>24047.629980418074</v>
      </c>
      <c r="AZ2184" s="45">
        <v>23797.338620450639</v>
      </c>
      <c r="BA2184" s="12">
        <v>23352.047989645558</v>
      </c>
      <c r="BB2184" s="12">
        <v>5295.0930795256709</v>
      </c>
      <c r="BC2184" s="12">
        <v>6493.0862097500849</v>
      </c>
      <c r="BD2184" s="12">
        <v>11801.584090417589</v>
      </c>
      <c r="BE2184" s="44">
        <v>13132.030857107035</v>
      </c>
      <c r="BF2184" s="45">
        <v>13566.966687052674</v>
      </c>
      <c r="BG2184" s="12">
        <v>13933.80874791243</v>
      </c>
      <c r="BH2184" s="12">
        <v>20689.227619191101</v>
      </c>
      <c r="BI2184" s="12">
        <v>22032.083862247371</v>
      </c>
      <c r="BJ2184" s="12">
        <v>24032.190247883336</v>
      </c>
      <c r="BK2184" s="44">
        <v>23804.814236812486</v>
      </c>
      <c r="BL2184" s="45">
        <v>23757.966728542611</v>
      </c>
      <c r="BM2184" s="12">
        <v>18134.147147366257</v>
      </c>
      <c r="BN2184" s="12">
        <v>0</v>
      </c>
      <c r="BO2184" s="12">
        <v>3.2996731586611401</v>
      </c>
      <c r="BP2184" s="12">
        <v>28.081564083044075</v>
      </c>
      <c r="BQ2184" s="48">
        <v>32.585597058607497</v>
      </c>
      <c r="BR2184" s="49">
        <v>6.635894575140675</v>
      </c>
      <c r="BS2184" s="13">
        <v>84.210306835684918</v>
      </c>
      <c r="BT2184" s="12">
        <v>367.72328925369874</v>
      </c>
      <c r="BV2184" s="14">
        <f>Таблица1[[#This Row],[Lкан_леб,мм]]</f>
        <v>57962.276710746301</v>
      </c>
      <c r="BW2184" s="50">
        <f>Таблица1[[#This Row],[угол обхв4]]+Таблица1[[#This Row],[Lдуг 3,мм]]</f>
        <v>11987.345871328855</v>
      </c>
      <c r="BX2184" s="54">
        <f>Таблица1[[#This Row],[угол обхв5]]+Таблица1[[#This Row],[Y5, мм]]</f>
        <v>57985.773496376496</v>
      </c>
      <c r="BY2184" s="14">
        <f>Таблица1[[#This Row],[угол обхв6]]+Таблица1[[#This Row],[Lдуг 4,мм]]</f>
        <v>13763.431457063394</v>
      </c>
      <c r="BZ2184" s="14">
        <f>Таблица1[[#This Row],[Т1]]+Таблица1[[#This Row],[X6, мм]]</f>
        <v>58185.740723338931</v>
      </c>
      <c r="CA2184" s="14">
        <f>Таблица1[[#This Row],[Т2]]+Таблица1[[#This Row],[Lдуг 5,мм]]</f>
        <v>19243.963639251546</v>
      </c>
      <c r="CB2184" s="14">
        <f>Таблица1[[#This Row],[Т3]]+Таблица1[[#This Row],[Y6, мм]]</f>
        <v>58417.780913958493</v>
      </c>
      <c r="CC2184" s="14">
        <f>Таблица1[[#This Row],[Т4]]+Таблица1[[#This Row],[Lдуг 6,мм]]</f>
        <v>20372.439159588605</v>
      </c>
      <c r="CD2184" s="14">
        <f>Таблица1[[#This Row],[Т5]]+Таблица1[[#This Row],[Lдуг 1,мм]]</f>
        <v>58465.034743292279</v>
      </c>
      <c r="CE2184" s="14">
        <f>Таблица1[[#This Row],[Т6]]+Таблица1[[#This Row],[Lпрям1, мм]]</f>
        <v>20762.733919994123</v>
      </c>
      <c r="CF2184" s="15">
        <f>Таблица1[[#This Row],[Т7]]+Таблица1[[#This Row],[Lдуг 2,мм]]</f>
        <v>59064.691567598413</v>
      </c>
      <c r="CG2184" s="14">
        <f>Таблица1[[#This Row],[Т8]]+Таблица1[[#This Row],[Lпрям2, мм]]</f>
        <v>25980.634762273425</v>
      </c>
      <c r="CH2184" s="14">
        <f>Таблица1[[#This Row],[Т9]]-Таблица1[[#This Row],[Т9]]</f>
        <v>0</v>
      </c>
      <c r="CI2184" s="50">
        <f>Таблица1[[#This Row],[Т9]]-Таблица1[[#This Row],[Т8]]</f>
        <v>38301.957647604286</v>
      </c>
      <c r="CJ2184" s="54">
        <f>Таблица1[[#This Row],[Т9]]-Таблица1[[#This Row],[Т7]]</f>
        <v>599.65682430613379</v>
      </c>
      <c r="CK2184" s="14">
        <f>Таблица1[[#This Row],[Т9]]-Таблица1[[#This Row],[Т6]]</f>
        <v>38692.252408009808</v>
      </c>
      <c r="CL2184" s="14">
        <f>Таблица1[[#This Row],[Т9]]-Таблица1[[#This Row],[Т5]]</f>
        <v>646.91065363991947</v>
      </c>
      <c r="CM2184" s="14">
        <f>Таблица1[[#This Row],[Т9]]-Таблица1[[#This Row],[Т4]]</f>
        <v>39820.727928346867</v>
      </c>
      <c r="CN2184" s="14">
        <f>Таблица1[[#This Row],[Т9]]-Таблица1[[#This Row],[Т3]]</f>
        <v>878.95084425948153</v>
      </c>
      <c r="CO2184" s="14">
        <f>Таблица1[[#This Row],[Т9]]-Таблица1[[#This Row],[Т2]]</f>
        <v>45301.260110535019</v>
      </c>
      <c r="CP2184" s="14">
        <f>Таблица1[[#This Row],[Т9]]-Таблица1[[#This Row],[Т1]]</f>
        <v>1078.9180712219168</v>
      </c>
      <c r="CQ2184" s="14">
        <f>Таблица1[[#This Row],[Т9]]-Таблица1[[#This Row],[угол обхв6]]</f>
        <v>47077.345696269556</v>
      </c>
      <c r="CR2184" s="14">
        <f>Таблица1[[#This Row],[Т9]]-Таблица1[[#This Row],[угол обхв5]]</f>
        <v>1102.4148568521123</v>
      </c>
      <c r="CS2184" s="14">
        <f>Таблица1[[#This Row],[Т9]]-Таблица1[[#This Row],[угол обхв4]]</f>
        <v>59064.691567598413</v>
      </c>
      <c r="CT2184" s="14">
        <f>Таблица1[[#This Row],[Lкан_прям, мм]]+Таблица1[[#This Row],[Lкан_дуг, мм]]+Таблица1[[#This Row],[Lкан_леб,мм]]</f>
        <v>85045.326329871838</v>
      </c>
      <c r="CU2184" s="16">
        <f>Таблица1[[#This Row],[Lкан_леб,мм]]</f>
        <v>57962.276710746301</v>
      </c>
      <c r="CV2184" s="14">
        <f>2534431-(Таблица1[[#This Row],[Т23]]+Таблица1[[#This Row],[угол обхв3]])</f>
        <v>2449017.9503808743</v>
      </c>
      <c r="CW2184" s="50">
        <f>SUM(X2184:AC2184,AD2184:AI2184)-Таблица1[[#This Row],[lподв_min, мм]]</f>
        <v>21865.14877762815</v>
      </c>
      <c r="CX2184" s="17">
        <f>CW2623-Таблица1[[#This Row],[Суммарная длина каната]]</f>
        <v>-2426195.3241842901</v>
      </c>
    </row>
    <row r="2185" spans="1:102" x14ac:dyDescent="0.25">
      <c r="A2185" s="21">
        <v>2184</v>
      </c>
      <c r="B2185" s="10">
        <v>55.483469387755086</v>
      </c>
      <c r="C2185" s="10">
        <v>155.29999999999623</v>
      </c>
      <c r="D2185" s="11">
        <v>13340.279108654369</v>
      </c>
      <c r="E2185" s="11">
        <v>23684.089482675896</v>
      </c>
      <c r="F2185" s="11">
        <v>13205.527650304439</v>
      </c>
      <c r="G2185" s="11">
        <v>23644.554125429921</v>
      </c>
      <c r="H2185" s="11">
        <v>13748.278618654371</v>
      </c>
      <c r="I2185" s="11">
        <v>18413.476420826151</v>
      </c>
      <c r="J2185" s="11">
        <v>5270.6130618497473</v>
      </c>
      <c r="K2185" s="11">
        <v>25980.63476226561</v>
      </c>
      <c r="L2185" s="11">
        <v>1102.4148568599321</v>
      </c>
      <c r="M2185" s="11">
        <v>57962.276710746301</v>
      </c>
      <c r="N2185" s="11">
        <v>5614.5799667814481</v>
      </c>
      <c r="O2185" s="11">
        <v>20435.471577151478</v>
      </c>
      <c r="P2185" s="43">
        <v>6693.8266389679238</v>
      </c>
      <c r="Q2185" s="11">
        <v>21779.064661788012</v>
      </c>
      <c r="R2185" s="11">
        <v>11744.491482746833</v>
      </c>
      <c r="S2185" s="11">
        <v>23906.7435933507</v>
      </c>
      <c r="T2185" s="11">
        <v>12994.765658636506</v>
      </c>
      <c r="U2185" s="11">
        <v>24520.035925850789</v>
      </c>
      <c r="V2185" s="11">
        <v>13340.279108654369</v>
      </c>
      <c r="W2185" s="11">
        <v>23684.089482675896</v>
      </c>
      <c r="X2185" s="12">
        <v>0</v>
      </c>
      <c r="Y2185" s="12">
        <v>2.2399765941913738</v>
      </c>
      <c r="Z2185" s="12">
        <v>202.11084275056373</v>
      </c>
      <c r="AA2185" s="44">
        <v>232.04019061955907</v>
      </c>
      <c r="AB2185" s="45">
        <v>47.253829333788985</v>
      </c>
      <c r="AC2185" s="12">
        <v>618.77001756182904</v>
      </c>
      <c r="AD2185" s="12">
        <v>11987.345871328855</v>
      </c>
      <c r="AE2185" s="12">
        <v>1723.3733653821796</v>
      </c>
      <c r="AF2185" s="12">
        <v>5480.5321821881471</v>
      </c>
      <c r="AG2185" s="44">
        <v>1128.4755203370621</v>
      </c>
      <c r="AH2185" s="45">
        <v>390.2947604055143</v>
      </c>
      <c r="AI2185" s="12">
        <v>5270.6130626238519</v>
      </c>
      <c r="AJ2185" s="12">
        <v>-51.541246670663142</v>
      </c>
      <c r="AK2185" s="12">
        <v>-51.226684893566933</v>
      </c>
      <c r="AL2185" s="12">
        <v>-22.844091061607244</v>
      </c>
      <c r="AM2185" s="44">
        <v>9.7415059970002265</v>
      </c>
      <c r="AN2185" s="45">
        <v>3.105611421859062</v>
      </c>
      <c r="AO2185" s="12">
        <v>89.999999891291978</v>
      </c>
      <c r="AP2185" s="12">
        <v>-2160.4496726027892</v>
      </c>
      <c r="AQ2185" s="12">
        <v>5296.4910433112054</v>
      </c>
      <c r="AR2185" s="12">
        <v>6535.4308892086392</v>
      </c>
      <c r="AS2185" s="44">
        <v>11813.526467890331</v>
      </c>
      <c r="AT2185" s="45">
        <v>12972.661602900067</v>
      </c>
      <c r="AU2185" s="12">
        <v>13748.279108654369</v>
      </c>
      <c r="AV2185" s="12">
        <v>11302.463357207647</v>
      </c>
      <c r="AW2185" s="12">
        <v>20690.977813407153</v>
      </c>
      <c r="AX2185" s="12">
        <v>22155.063048032145</v>
      </c>
      <c r="AY2185" s="44">
        <v>24308.860704185638</v>
      </c>
      <c r="AZ2185" s="45">
        <v>24112.635127226142</v>
      </c>
      <c r="BA2185" s="12">
        <v>23684.089483450003</v>
      </c>
      <c r="BB2185" s="12">
        <v>5295.0930795256709</v>
      </c>
      <c r="BC2185" s="12">
        <v>6375.7377154976812</v>
      </c>
      <c r="BD2185" s="12">
        <v>11586.095732987547</v>
      </c>
      <c r="BE2185" s="44">
        <v>12925.730673493006</v>
      </c>
      <c r="BF2185" s="45">
        <v>13362.383164390807</v>
      </c>
      <c r="BG2185" s="12">
        <v>13748.279118654371</v>
      </c>
      <c r="BH2185" s="12">
        <v>20689.227619191101</v>
      </c>
      <c r="BI2185" s="12">
        <v>22034.57089804369</v>
      </c>
      <c r="BJ2185" s="12">
        <v>24282.741979594834</v>
      </c>
      <c r="BK2185" s="44">
        <v>24117.918815015852</v>
      </c>
      <c r="BL2185" s="45">
        <v>24091.490281300543</v>
      </c>
      <c r="BM2185" s="12">
        <v>18413.476420826151</v>
      </c>
      <c r="BN2185" s="12">
        <v>0</v>
      </c>
      <c r="BO2185" s="12">
        <v>0.31456177709621086</v>
      </c>
      <c r="BP2185" s="12">
        <v>28.382593831959685</v>
      </c>
      <c r="BQ2185" s="48">
        <v>32.585597058607476</v>
      </c>
      <c r="BR2185" s="49">
        <v>6.6358945751411644</v>
      </c>
      <c r="BS2185" s="13">
        <v>86.894388469432926</v>
      </c>
      <c r="BT2185" s="12">
        <v>367.72328925369874</v>
      </c>
      <c r="BV2185" s="14">
        <f>Таблица1[[#This Row],[Lкан_леб,мм]]</f>
        <v>57962.276710746301</v>
      </c>
      <c r="BW2185" s="50">
        <f>Таблица1[[#This Row],[угол обхв4]]+Таблица1[[#This Row],[Lдуг 3,мм]]</f>
        <v>11987.345871328855</v>
      </c>
      <c r="BX2185" s="54">
        <f>Таблица1[[#This Row],[угол обхв5]]+Таблица1[[#This Row],[Y5, мм]]</f>
        <v>57964.516687340489</v>
      </c>
      <c r="BY2185" s="14">
        <f>Таблица1[[#This Row],[угол обхв6]]+Таблица1[[#This Row],[Lдуг 4,мм]]</f>
        <v>13710.719236711035</v>
      </c>
      <c r="BZ2185" s="14">
        <f>Таблица1[[#This Row],[Т1]]+Таблица1[[#This Row],[X6, мм]]</f>
        <v>58166.627530091049</v>
      </c>
      <c r="CA2185" s="14">
        <f>Таблица1[[#This Row],[Т2]]+Таблица1[[#This Row],[Lдуг 5,мм]]</f>
        <v>19191.251418899181</v>
      </c>
      <c r="CB2185" s="14">
        <f>Таблица1[[#This Row],[Т3]]+Таблица1[[#This Row],[Y6, мм]]</f>
        <v>58398.667720710611</v>
      </c>
      <c r="CC2185" s="14">
        <f>Таблица1[[#This Row],[Т4]]+Таблица1[[#This Row],[Lдуг 6,мм]]</f>
        <v>20319.726939236243</v>
      </c>
      <c r="CD2185" s="14">
        <f>Таблица1[[#This Row],[Т5]]+Таблица1[[#This Row],[Lдуг 1,мм]]</f>
        <v>58445.921550044397</v>
      </c>
      <c r="CE2185" s="14">
        <f>Таблица1[[#This Row],[Т6]]+Таблица1[[#This Row],[Lпрям1, мм]]</f>
        <v>20710.021699641758</v>
      </c>
      <c r="CF2185" s="15">
        <f>Таблица1[[#This Row],[Т7]]+Таблица1[[#This Row],[Lдуг 2,мм]]</f>
        <v>59064.691567606227</v>
      </c>
      <c r="CG2185" s="14">
        <f>Таблица1[[#This Row],[Т8]]+Таблица1[[#This Row],[Lпрям2, мм]]</f>
        <v>25980.63476226561</v>
      </c>
      <c r="CH2185" s="14">
        <f>Таблица1[[#This Row],[Т9]]-Таблица1[[#This Row],[Т9]]</f>
        <v>0</v>
      </c>
      <c r="CI2185" s="50">
        <f>Таблица1[[#This Row],[Т9]]-Таблица1[[#This Row],[Т8]]</f>
        <v>38354.669867964469</v>
      </c>
      <c r="CJ2185" s="54">
        <f>Таблица1[[#This Row],[Т9]]-Таблица1[[#This Row],[Т7]]</f>
        <v>618.77001756183017</v>
      </c>
      <c r="CK2185" s="14">
        <f>Таблица1[[#This Row],[Т9]]-Таблица1[[#This Row],[Т6]]</f>
        <v>38744.964628369984</v>
      </c>
      <c r="CL2185" s="14">
        <f>Таблица1[[#This Row],[Т9]]-Таблица1[[#This Row],[Т5]]</f>
        <v>666.02384689561586</v>
      </c>
      <c r="CM2185" s="14">
        <f>Таблица1[[#This Row],[Т9]]-Таблица1[[#This Row],[Т4]]</f>
        <v>39873.440148707043</v>
      </c>
      <c r="CN2185" s="14">
        <f>Таблица1[[#This Row],[Т9]]-Таблица1[[#This Row],[Т3]]</f>
        <v>898.06403751517792</v>
      </c>
      <c r="CO2185" s="14">
        <f>Таблица1[[#This Row],[Т9]]-Таблица1[[#This Row],[Т2]]</f>
        <v>45353.972330895194</v>
      </c>
      <c r="CP2185" s="14">
        <f>Таблица1[[#This Row],[Т9]]-Таблица1[[#This Row],[Т1]]</f>
        <v>1100.1748802657385</v>
      </c>
      <c r="CQ2185" s="14">
        <f>Таблица1[[#This Row],[Т9]]-Таблица1[[#This Row],[угол обхв6]]</f>
        <v>47077.345696277371</v>
      </c>
      <c r="CR2185" s="14">
        <f>Таблица1[[#This Row],[Т9]]-Таблица1[[#This Row],[угол обхв5]]</f>
        <v>1102.4148568599267</v>
      </c>
      <c r="CS2185" s="14">
        <f>Таблица1[[#This Row],[Т9]]-Таблица1[[#This Row],[угол обхв4]]</f>
        <v>59064.691567606227</v>
      </c>
      <c r="CT2185" s="14">
        <f>Таблица1[[#This Row],[Lкан_прям, мм]]+Таблица1[[#This Row],[Lкан_дуг, мм]]+Таблица1[[#This Row],[Lкан_леб,мм]]</f>
        <v>85045.326329871838</v>
      </c>
      <c r="CU2185" s="16">
        <f>Таблица1[[#This Row],[Lкан_леб,мм]]</f>
        <v>57962.276710746301</v>
      </c>
      <c r="CV2185" s="14">
        <f>2534431-(Таблица1[[#This Row],[Т23]]+Таблица1[[#This Row],[угол обхв3]])</f>
        <v>2449017.9503808743</v>
      </c>
      <c r="CW2185" s="50">
        <f>SUM(X2185:AC2185,AD2185:AI2185)-Таблица1[[#This Row],[lподв_min, мм]]</f>
        <v>21812.436557275796</v>
      </c>
      <c r="CX2185" s="17">
        <f>CW2624-Таблица1[[#This Row],[Суммарная длина каната]]</f>
        <v>-2426228.8982783323</v>
      </c>
    </row>
    <row r="2186" spans="1:102" x14ac:dyDescent="0.25">
      <c r="A2186" s="21">
        <v>2185</v>
      </c>
      <c r="B2186" s="10">
        <v>56.90612244897958</v>
      </c>
      <c r="C2186" s="10">
        <v>23.78</v>
      </c>
      <c r="D2186" s="11">
        <v>5628.6362917211854</v>
      </c>
      <c r="E2186" s="11">
        <v>11431.69498458234</v>
      </c>
      <c r="F2186" s="11">
        <v>4823.1861012553254</v>
      </c>
      <c r="G2186" s="11">
        <v>11834.35984607203</v>
      </c>
      <c r="H2186" s="11">
        <v>5220.6358017211851</v>
      </c>
      <c r="I2186" s="11">
        <v>8005.6377964965823</v>
      </c>
      <c r="J2186" s="11">
        <v>3426.0571880857569</v>
      </c>
      <c r="K2186" s="11">
        <v>25365.674472104267</v>
      </c>
      <c r="L2186" s="11">
        <v>1727.3629742825954</v>
      </c>
      <c r="M2186" s="11">
        <v>57952.288883484973</v>
      </c>
      <c r="N2186" s="11">
        <v>5361.956407870739</v>
      </c>
      <c r="O2186" s="11">
        <v>20571.752168457013</v>
      </c>
      <c r="P2186" s="43">
        <v>7590.2874950847981</v>
      </c>
      <c r="Q2186" s="11">
        <v>18017.033286928097</v>
      </c>
      <c r="R2186" s="11">
        <v>5964.7844255873551</v>
      </c>
      <c r="S2186" s="11">
        <v>12783.108108722508</v>
      </c>
      <c r="T2186" s="11">
        <v>5628.6362917211854</v>
      </c>
      <c r="U2186" s="11">
        <v>11431.69498458234</v>
      </c>
      <c r="V2186" s="11">
        <v>4766.6368956954011</v>
      </c>
      <c r="W2186" s="11">
        <v>11705.817295332823</v>
      </c>
      <c r="X2186" s="12">
        <v>0</v>
      </c>
      <c r="Y2186" s="12">
        <v>724.91940924486914</v>
      </c>
      <c r="Z2186" s="12">
        <v>415.50372493553806</v>
      </c>
      <c r="AA2186" s="44">
        <v>232.0401906195585</v>
      </c>
      <c r="AB2186" s="45">
        <v>354.89964948262957</v>
      </c>
      <c r="AC2186" s="12">
        <v>0</v>
      </c>
      <c r="AD2186" s="12">
        <v>11940.617252621323</v>
      </c>
      <c r="AE2186" s="12">
        <v>3389.9923300628498</v>
      </c>
      <c r="AF2186" s="12">
        <v>5480.5321821881516</v>
      </c>
      <c r="AG2186" s="44">
        <v>1128.4755203370626</v>
      </c>
      <c r="AH2186" s="45">
        <v>3426.0571868948819</v>
      </c>
      <c r="AI2186" s="12">
        <v>0</v>
      </c>
      <c r="AJ2186" s="12">
        <v>-52.897313847391651</v>
      </c>
      <c r="AK2186" s="12">
        <v>48.903722027235588</v>
      </c>
      <c r="AL2186" s="12">
        <v>107.25325587716451</v>
      </c>
      <c r="AM2186" s="44">
        <v>139.83885293577191</v>
      </c>
      <c r="AN2186" s="45">
        <v>89.999999832764672</v>
      </c>
      <c r="AO2186" s="12">
        <v>0</v>
      </c>
      <c r="AP2186" s="12">
        <v>-2166.5684835517245</v>
      </c>
      <c r="AQ2186" s="12">
        <v>5669.4276945814299</v>
      </c>
      <c r="AR2186" s="12">
        <v>7979.9287565024597</v>
      </c>
      <c r="AS2186" s="44">
        <v>6227.9197825398451</v>
      </c>
      <c r="AT2186" s="45">
        <v>5220.6362917211845</v>
      </c>
      <c r="AU2186" s="12">
        <v>0</v>
      </c>
      <c r="AV2186" s="12">
        <v>11294.569550181659</v>
      </c>
      <c r="AW2186" s="12">
        <v>20839.941295470904</v>
      </c>
      <c r="AX2186" s="12">
        <v>17896.022182475434</v>
      </c>
      <c r="AY2186" s="44">
        <v>12471.300822211295</v>
      </c>
      <c r="AZ2186" s="45">
        <v>11431.694983391466</v>
      </c>
      <c r="BA2186" s="12">
        <v>0</v>
      </c>
      <c r="BB2186" s="12">
        <v>5036.5537033941901</v>
      </c>
      <c r="BC2186" s="12">
        <v>7897.7587817954891</v>
      </c>
      <c r="BD2186" s="12">
        <v>6354.4256870050176</v>
      </c>
      <c r="BE2186" s="44">
        <v>5365.5009347686955</v>
      </c>
      <c r="BF2186" s="45">
        <v>5220.6363017211843</v>
      </c>
      <c r="BG2186" s="12">
        <v>0</v>
      </c>
      <c r="BH2186" s="12">
        <v>20817.876283324589</v>
      </c>
      <c r="BI2186" s="12">
        <v>18285.222413941989</v>
      </c>
      <c r="BJ2186" s="12">
        <v>12662.097004269845</v>
      </c>
      <c r="BK2186" s="44">
        <v>11743.502271093552</v>
      </c>
      <c r="BL2186" s="45">
        <v>8005.6377964965841</v>
      </c>
      <c r="BM2186" s="12">
        <v>0</v>
      </c>
      <c r="BN2186" s="12">
        <v>0</v>
      </c>
      <c r="BO2186" s="12">
        <v>101.80103587462725</v>
      </c>
      <c r="BP2186" s="12">
        <v>58.34953384992891</v>
      </c>
      <c r="BQ2186" s="48">
        <v>32.585597058607398</v>
      </c>
      <c r="BR2186" s="49">
        <v>49.838853103007224</v>
      </c>
      <c r="BS2186" s="13">
        <v>0</v>
      </c>
      <c r="BT2186" s="12">
        <v>377.71111651502025</v>
      </c>
      <c r="BV2186" s="14">
        <f>Таблица1[[#This Row],[Lкан_леб,мм]]</f>
        <v>57952.288883484973</v>
      </c>
      <c r="BW2186" s="50">
        <f>Таблица1[[#This Row],[угол обхв4]]+Таблица1[[#This Row],[Lдуг 3,мм]]</f>
        <v>11940.617252621323</v>
      </c>
      <c r="BX2186" s="54">
        <f>Таблица1[[#This Row],[угол обхв5]]+Таблица1[[#This Row],[Y5, мм]]</f>
        <v>58677.20829272984</v>
      </c>
      <c r="BY2186" s="14">
        <f>Таблица1[[#This Row],[угол обхв6]]+Таблица1[[#This Row],[Lдуг 4,мм]]</f>
        <v>15330.609582684174</v>
      </c>
      <c r="BZ2186" s="14">
        <f>Таблица1[[#This Row],[Т1]]+Таблица1[[#This Row],[X6, мм]]</f>
        <v>59092.712017665377</v>
      </c>
      <c r="CA2186" s="14">
        <f>Таблица1[[#This Row],[Т2]]+Таблица1[[#This Row],[Lдуг 5,мм]]</f>
        <v>20811.141764872325</v>
      </c>
      <c r="CB2186" s="14">
        <f>Таблица1[[#This Row],[Т3]]+Таблица1[[#This Row],[Y6, мм]]</f>
        <v>59324.752208284939</v>
      </c>
      <c r="CC2186" s="14">
        <f>Таблица1[[#This Row],[Т4]]+Таблица1[[#This Row],[Lдуг 6,мм]]</f>
        <v>21939.617285209388</v>
      </c>
      <c r="CD2186" s="14">
        <f>Таблица1[[#This Row],[Т5]]+Таблица1[[#This Row],[Lдуг 1,мм]]</f>
        <v>59679.651857767567</v>
      </c>
      <c r="CE2186" s="14">
        <f>Таблица1[[#This Row],[Т6]]+Таблица1[[#This Row],[Lпрям1, мм]]</f>
        <v>25365.674472104271</v>
      </c>
      <c r="CF2186" s="15">
        <f>Таблица1[[#This Row],[Т7]]+Таблица1[[#This Row],[Lдуг 2,мм]]</f>
        <v>59679.651857767567</v>
      </c>
      <c r="CG2186" s="14">
        <f>Таблица1[[#This Row],[Т8]]+Таблица1[[#This Row],[Lпрям2, мм]]</f>
        <v>25365.674472104271</v>
      </c>
      <c r="CH2186" s="14">
        <f>Таблица1[[#This Row],[Т9]]-Таблица1[[#This Row],[Т9]]</f>
        <v>0</v>
      </c>
      <c r="CI2186" s="50">
        <f>Таблица1[[#This Row],[Т9]]-Таблица1[[#This Row],[Т8]]</f>
        <v>34313.977385663296</v>
      </c>
      <c r="CJ2186" s="54">
        <f>Таблица1[[#This Row],[Т9]]-Таблица1[[#This Row],[Т7]]</f>
        <v>0</v>
      </c>
      <c r="CK2186" s="14">
        <f>Таблица1[[#This Row],[Т9]]-Таблица1[[#This Row],[Т6]]</f>
        <v>37740.034572558179</v>
      </c>
      <c r="CL2186" s="14">
        <f>Таблица1[[#This Row],[Т9]]-Таблица1[[#This Row],[Т5]]</f>
        <v>354.89964948262786</v>
      </c>
      <c r="CM2186" s="14">
        <f>Таблица1[[#This Row],[Т9]]-Таблица1[[#This Row],[Т4]]</f>
        <v>38868.510092895245</v>
      </c>
      <c r="CN2186" s="14">
        <f>Таблица1[[#This Row],[Т9]]-Таблица1[[#This Row],[Т3]]</f>
        <v>586.93984010218992</v>
      </c>
      <c r="CO2186" s="14">
        <f>Таблица1[[#This Row],[Т9]]-Таблица1[[#This Row],[Т2]]</f>
        <v>44349.042275083397</v>
      </c>
      <c r="CP2186" s="14">
        <f>Таблица1[[#This Row],[Т9]]-Таблица1[[#This Row],[Т1]]</f>
        <v>1002.4435650377272</v>
      </c>
      <c r="CQ2186" s="14">
        <f>Таблица1[[#This Row],[Т9]]-Таблица1[[#This Row],[угол обхв6]]</f>
        <v>47739.03460514624</v>
      </c>
      <c r="CR2186" s="14">
        <f>Таблица1[[#This Row],[Т9]]-Таблица1[[#This Row],[угол обхв5]]</f>
        <v>1727.3629742825942</v>
      </c>
      <c r="CS2186" s="14">
        <f>Таблица1[[#This Row],[Т9]]-Таблица1[[#This Row],[угол обхв4]]</f>
        <v>59679.651857767567</v>
      </c>
      <c r="CT2186" s="14">
        <f>Таблица1[[#This Row],[Lкан_прям, мм]]+Таблица1[[#This Row],[Lкан_дуг, мм]]+Таблица1[[#This Row],[Lкан_леб,мм]]</f>
        <v>85045.326329871838</v>
      </c>
      <c r="CU2186" s="16">
        <f>Таблица1[[#This Row],[Lкан_леб,мм]]</f>
        <v>57952.288883484973</v>
      </c>
      <c r="CV2186" s="14">
        <f>2534431-(Таблица1[[#This Row],[Т23]]+Таблица1[[#This Row],[угол обхв3]])</f>
        <v>2449007.9625536134</v>
      </c>
      <c r="CW2186" s="50">
        <f>SUM(X2186:AC2186,AD2186:AI2186)-Таблица1[[#This Row],[lподв_min, мм]]</f>
        <v>23666.980258301108</v>
      </c>
      <c r="CX2186" s="17">
        <f>CW2625-Таблица1[[#This Row],[Суммарная длина каната]]</f>
        <v>-2426253.8474044711</v>
      </c>
    </row>
    <row r="2187" spans="1:102" x14ac:dyDescent="0.25">
      <c r="A2187" s="21">
        <v>2186</v>
      </c>
      <c r="B2187" s="10">
        <v>56.90612244897958</v>
      </c>
      <c r="C2187" s="10">
        <v>26.464081632653066</v>
      </c>
      <c r="D2187" s="11">
        <v>6016.9797201087486</v>
      </c>
      <c r="E2187" s="11">
        <v>11417.988536460876</v>
      </c>
      <c r="F2187" s="11">
        <v>5193.5568054289661</v>
      </c>
      <c r="G2187" s="11">
        <v>11782.49327385156</v>
      </c>
      <c r="H2187" s="11">
        <v>5608.9792301087482</v>
      </c>
      <c r="I2187" s="11">
        <v>7953.0304598496159</v>
      </c>
      <c r="J2187" s="11">
        <v>3464.9580766112604</v>
      </c>
      <c r="K2187" s="11">
        <v>25403.900858613433</v>
      </c>
      <c r="L2187" s="11">
        <v>1689.1365877734313</v>
      </c>
      <c r="M2187" s="11">
        <v>57952.288883484973</v>
      </c>
      <c r="N2187" s="11">
        <v>5361.956407870739</v>
      </c>
      <c r="O2187" s="11">
        <v>20571.752168457013</v>
      </c>
      <c r="P2187" s="43">
        <v>7668.0945003992501</v>
      </c>
      <c r="Q2187" s="11">
        <v>18087.964247234209</v>
      </c>
      <c r="R2187" s="11">
        <v>6289.4738441136851</v>
      </c>
      <c r="S2187" s="11">
        <v>12783.660514786121</v>
      </c>
      <c r="T2187" s="11">
        <v>6016.9797201087486</v>
      </c>
      <c r="U2187" s="11">
        <v>11417.988536460876</v>
      </c>
      <c r="V2187" s="11">
        <v>5143.0891486841601</v>
      </c>
      <c r="W2187" s="11">
        <v>11651.443605318258</v>
      </c>
      <c r="X2187" s="12">
        <v>0</v>
      </c>
      <c r="Y2187" s="12">
        <v>712.24628702913867</v>
      </c>
      <c r="Z2187" s="12">
        <v>409.06365390337129</v>
      </c>
      <c r="AA2187" s="44">
        <v>232.04019061955862</v>
      </c>
      <c r="AB2187" s="45">
        <v>335.7864562213627</v>
      </c>
      <c r="AC2187" s="12">
        <v>0</v>
      </c>
      <c r="AD2187" s="12">
        <v>11940.617252621323</v>
      </c>
      <c r="AE2187" s="12">
        <v>3389.3178280331472</v>
      </c>
      <c r="AF2187" s="12">
        <v>5480.532182188148</v>
      </c>
      <c r="AG2187" s="44">
        <v>1128.4755203370621</v>
      </c>
      <c r="AH2187" s="45">
        <v>3464.9580754337544</v>
      </c>
      <c r="AI2187" s="12">
        <v>0</v>
      </c>
      <c r="AJ2187" s="12">
        <v>-52.897313847391651</v>
      </c>
      <c r="AK2187" s="12">
        <v>47.124024928669812</v>
      </c>
      <c r="AL2187" s="12">
        <v>104.56917424451143</v>
      </c>
      <c r="AM2187" s="44">
        <v>137.15477130311885</v>
      </c>
      <c r="AN2187" s="45">
        <v>89.99999983464221</v>
      </c>
      <c r="AO2187" s="12">
        <v>0</v>
      </c>
      <c r="AP2187" s="12">
        <v>-2166.5684835517245</v>
      </c>
      <c r="AQ2187" s="12">
        <v>5660.9503421300642</v>
      </c>
      <c r="AR2187" s="12">
        <v>8062.9751161672548</v>
      </c>
      <c r="AS2187" s="44">
        <v>6566.9221229599643</v>
      </c>
      <c r="AT2187" s="45">
        <v>5608.9797201087486</v>
      </c>
      <c r="AU2187" s="12">
        <v>0</v>
      </c>
      <c r="AV2187" s="12">
        <v>11294.569550181659</v>
      </c>
      <c r="AW2187" s="12">
        <v>20849.360935026318</v>
      </c>
      <c r="AX2187" s="12">
        <v>17985.332384293495</v>
      </c>
      <c r="AY2187" s="44">
        <v>12484.517651650065</v>
      </c>
      <c r="AZ2187" s="45">
        <v>11417.988535283372</v>
      </c>
      <c r="BA2187" s="12">
        <v>0</v>
      </c>
      <c r="BB2187" s="12">
        <v>5036.5537033941901</v>
      </c>
      <c r="BC2187" s="12">
        <v>7967.0884346585754</v>
      </c>
      <c r="BD2187" s="12">
        <v>6684.3544598816889</v>
      </c>
      <c r="BE2187" s="44">
        <v>5739.5314412624684</v>
      </c>
      <c r="BF2187" s="45">
        <v>5608.9797301087483</v>
      </c>
      <c r="BG2187" s="12">
        <v>0</v>
      </c>
      <c r="BH2187" s="12">
        <v>20817.876283324589</v>
      </c>
      <c r="BI2187" s="12">
        <v>18365.573013803514</v>
      </c>
      <c r="BJ2187" s="12">
        <v>12681.028651845405</v>
      </c>
      <c r="BK2187" s="44">
        <v>11717.131399596932</v>
      </c>
      <c r="BL2187" s="45">
        <v>7953.0304598496177</v>
      </c>
      <c r="BM2187" s="12">
        <v>0</v>
      </c>
      <c r="BN2187" s="12">
        <v>0</v>
      </c>
      <c r="BO2187" s="12">
        <v>100.02133877606146</v>
      </c>
      <c r="BP2187" s="12">
        <v>57.445149315841618</v>
      </c>
      <c r="BQ2187" s="48">
        <v>32.585597058607412</v>
      </c>
      <c r="BR2187" s="49">
        <v>47.154771468476639</v>
      </c>
      <c r="BS2187" s="13">
        <v>0</v>
      </c>
      <c r="BT2187" s="12">
        <v>377.71111651502025</v>
      </c>
      <c r="BV2187" s="14">
        <f>Таблица1[[#This Row],[Lкан_леб,мм]]</f>
        <v>57952.288883484973</v>
      </c>
      <c r="BW2187" s="50">
        <f>Таблица1[[#This Row],[угол обхв4]]+Таблица1[[#This Row],[Lдуг 3,мм]]</f>
        <v>11940.617252621323</v>
      </c>
      <c r="BX2187" s="54">
        <f>Таблица1[[#This Row],[угол обхв5]]+Таблица1[[#This Row],[Y5, мм]]</f>
        <v>58664.535170514115</v>
      </c>
      <c r="BY2187" s="14">
        <f>Таблица1[[#This Row],[угол обхв6]]+Таблица1[[#This Row],[Lдуг 4,мм]]</f>
        <v>15329.93508065447</v>
      </c>
      <c r="BZ2187" s="14">
        <f>Таблица1[[#This Row],[Т1]]+Таблица1[[#This Row],[X6, мм]]</f>
        <v>59073.598824417488</v>
      </c>
      <c r="CA2187" s="14">
        <f>Таблица1[[#This Row],[Т2]]+Таблица1[[#This Row],[Lдуг 5,мм]]</f>
        <v>20810.46726284262</v>
      </c>
      <c r="CB2187" s="14">
        <f>Таблица1[[#This Row],[Т3]]+Таблица1[[#This Row],[Y6, мм]]</f>
        <v>59305.63901503705</v>
      </c>
      <c r="CC2187" s="14">
        <f>Таблица1[[#This Row],[Т4]]+Таблица1[[#This Row],[Lдуг 6,мм]]</f>
        <v>21938.942783179682</v>
      </c>
      <c r="CD2187" s="14">
        <f>Таблица1[[#This Row],[Т5]]+Таблица1[[#This Row],[Lдуг 1,мм]]</f>
        <v>59641.425471258415</v>
      </c>
      <c r="CE2187" s="14">
        <f>Таблица1[[#This Row],[Т6]]+Таблица1[[#This Row],[Lпрям1, мм]]</f>
        <v>25403.900858613437</v>
      </c>
      <c r="CF2187" s="15">
        <f>Таблица1[[#This Row],[Т7]]+Таблица1[[#This Row],[Lдуг 2,мм]]</f>
        <v>59641.425471258415</v>
      </c>
      <c r="CG2187" s="14">
        <f>Таблица1[[#This Row],[Т8]]+Таблица1[[#This Row],[Lпрям2, мм]]</f>
        <v>25403.900858613437</v>
      </c>
      <c r="CH2187" s="14">
        <f>Таблица1[[#This Row],[Т9]]-Таблица1[[#This Row],[Т9]]</f>
        <v>0</v>
      </c>
      <c r="CI2187" s="50">
        <f>Таблица1[[#This Row],[Т9]]-Таблица1[[#This Row],[Т8]]</f>
        <v>34237.524612644978</v>
      </c>
      <c r="CJ2187" s="54">
        <f>Таблица1[[#This Row],[Т9]]-Таблица1[[#This Row],[Т7]]</f>
        <v>0</v>
      </c>
      <c r="CK2187" s="14">
        <f>Таблица1[[#This Row],[Т9]]-Таблица1[[#This Row],[Т6]]</f>
        <v>37702.48268807873</v>
      </c>
      <c r="CL2187" s="14">
        <f>Таблица1[[#This Row],[Т9]]-Таблица1[[#This Row],[Т5]]</f>
        <v>335.78645622136537</v>
      </c>
      <c r="CM2187" s="14">
        <f>Таблица1[[#This Row],[Т9]]-Таблица1[[#This Row],[Т4]]</f>
        <v>38830.958208415796</v>
      </c>
      <c r="CN2187" s="14">
        <f>Таблица1[[#This Row],[Т9]]-Таблица1[[#This Row],[Т3]]</f>
        <v>567.82664684092742</v>
      </c>
      <c r="CO2187" s="14">
        <f>Таблица1[[#This Row],[Т9]]-Таблица1[[#This Row],[Т2]]</f>
        <v>44311.490390603947</v>
      </c>
      <c r="CP2187" s="14">
        <f>Таблица1[[#This Row],[Т9]]-Таблица1[[#This Row],[Т1]]</f>
        <v>976.89030074430048</v>
      </c>
      <c r="CQ2187" s="14">
        <f>Таблица1[[#This Row],[Т9]]-Таблица1[[#This Row],[угол обхв6]]</f>
        <v>47700.808218637088</v>
      </c>
      <c r="CR2187" s="14">
        <f>Таблица1[[#This Row],[Т9]]-Таблица1[[#This Row],[угол обхв5]]</f>
        <v>1689.1365877734424</v>
      </c>
      <c r="CS2187" s="14">
        <f>Таблица1[[#This Row],[Т9]]-Таблица1[[#This Row],[угол обхв4]]</f>
        <v>59641.425471258415</v>
      </c>
      <c r="CT2187" s="14">
        <f>Таблица1[[#This Row],[Lкан_прям, мм]]+Таблица1[[#This Row],[Lкан_дуг, мм]]+Таблица1[[#This Row],[Lкан_леб,мм]]</f>
        <v>85045.326329871838</v>
      </c>
      <c r="CU2187" s="16">
        <f>Таблица1[[#This Row],[Lкан_леб,мм]]</f>
        <v>57952.288883484973</v>
      </c>
      <c r="CV2187" s="14">
        <f>2534431-(Таблица1[[#This Row],[Т23]]+Таблица1[[#This Row],[угол обхв3]])</f>
        <v>2449007.9625536134</v>
      </c>
      <c r="CW2187" s="50">
        <f>SUM(X2187:AC2187,AD2187:AI2187)-Таблица1[[#This Row],[lподв_min, мм]]</f>
        <v>23628.079369775609</v>
      </c>
      <c r="CX2187" s="17">
        <f>CW2626-Таблица1[[#This Row],[Суммарная длина каната]]</f>
        <v>-2426290.1178786643</v>
      </c>
    </row>
    <row r="2188" spans="1:102" x14ac:dyDescent="0.25">
      <c r="A2188" s="21">
        <v>2187</v>
      </c>
      <c r="B2188" s="10">
        <v>56.90612244897958</v>
      </c>
      <c r="C2188" s="10">
        <v>29.148163265306128</v>
      </c>
      <c r="D2188" s="11">
        <v>6405.5389644929346</v>
      </c>
      <c r="E2188" s="11">
        <v>11422.482832345908</v>
      </c>
      <c r="F2188" s="11">
        <v>5565.9500408026752</v>
      </c>
      <c r="G2188" s="11">
        <v>11748.027666764505</v>
      </c>
      <c r="H2188" s="11">
        <v>5997.5384744929343</v>
      </c>
      <c r="I2188" s="11">
        <v>7916.9623263722842</v>
      </c>
      <c r="J2188" s="11">
        <v>3505.5205059736236</v>
      </c>
      <c r="K2188" s="11">
        <v>25442.127245122847</v>
      </c>
      <c r="L2188" s="11">
        <v>1650.9102012640117</v>
      </c>
      <c r="M2188" s="11">
        <v>57952.288883484973</v>
      </c>
      <c r="N2188" s="11">
        <v>5361.956407870739</v>
      </c>
      <c r="O2188" s="11">
        <v>20571.752168457013</v>
      </c>
      <c r="P2188" s="43">
        <v>7742.494524575337</v>
      </c>
      <c r="Q2188" s="11">
        <v>18162.461009637344</v>
      </c>
      <c r="R2188" s="11">
        <v>6613.7811850537473</v>
      </c>
      <c r="S2188" s="11">
        <v>12799.417172674417</v>
      </c>
      <c r="T2188" s="11">
        <v>6405.5389644929346</v>
      </c>
      <c r="U2188" s="11">
        <v>11422.482832345908</v>
      </c>
      <c r="V2188" s="11">
        <v>5521.674666593286</v>
      </c>
      <c r="W2188" s="11">
        <v>11614.758423356212</v>
      </c>
      <c r="X2188" s="12">
        <v>0</v>
      </c>
      <c r="Y2188" s="12">
        <v>699.5703946116364</v>
      </c>
      <c r="Z2188" s="12">
        <v>402.6263530729766</v>
      </c>
      <c r="AA2188" s="44">
        <v>232.04019061955844</v>
      </c>
      <c r="AB2188" s="45">
        <v>316.67326295984043</v>
      </c>
      <c r="AC2188" s="12">
        <v>0</v>
      </c>
      <c r="AD2188" s="12">
        <v>11940.617252621323</v>
      </c>
      <c r="AE2188" s="12">
        <v>3386.9817851665657</v>
      </c>
      <c r="AF2188" s="12">
        <v>5480.5321821881525</v>
      </c>
      <c r="AG2188" s="44">
        <v>1128.4755203370614</v>
      </c>
      <c r="AH2188" s="45">
        <v>3505.5205048097441</v>
      </c>
      <c r="AI2188" s="12">
        <v>0</v>
      </c>
      <c r="AJ2188" s="12">
        <v>-52.897313847391651</v>
      </c>
      <c r="AK2188" s="12">
        <v>45.343938808364015</v>
      </c>
      <c r="AL2188" s="12">
        <v>101.88509261185838</v>
      </c>
      <c r="AM2188" s="44">
        <v>134.47068967046576</v>
      </c>
      <c r="AN2188" s="45">
        <v>89.999999836555574</v>
      </c>
      <c r="AO2188" s="12">
        <v>0</v>
      </c>
      <c r="AP2188" s="12">
        <v>-2166.5684835517245</v>
      </c>
      <c r="AQ2188" s="12">
        <v>5652.1825901028014</v>
      </c>
      <c r="AR2188" s="12">
        <v>8141.7480665200992</v>
      </c>
      <c r="AS2188" s="44">
        <v>6904.9336220411651</v>
      </c>
      <c r="AT2188" s="45">
        <v>5997.5389644929337</v>
      </c>
      <c r="AU2188" s="12">
        <v>0</v>
      </c>
      <c r="AV2188" s="12">
        <v>11294.569550181659</v>
      </c>
      <c r="AW2188" s="12">
        <v>20858.514723800283</v>
      </c>
      <c r="AX2188" s="12">
        <v>18078.433578136897</v>
      </c>
      <c r="AY2188" s="44">
        <v>12513.595097886116</v>
      </c>
      <c r="AZ2188" s="45">
        <v>11422.482831182029</v>
      </c>
      <c r="BA2188" s="12">
        <v>0</v>
      </c>
      <c r="BB2188" s="12">
        <v>5036.5537033941901</v>
      </c>
      <c r="BC2188" s="12">
        <v>8032.7207068073976</v>
      </c>
      <c r="BD2188" s="12">
        <v>7013.0347269985095</v>
      </c>
      <c r="BE2188" s="44">
        <v>6114.3865275055168</v>
      </c>
      <c r="BF2188" s="45">
        <v>5997.5389744929334</v>
      </c>
      <c r="BG2188" s="12">
        <v>0</v>
      </c>
      <c r="BH2188" s="12">
        <v>20817.876283324589</v>
      </c>
      <c r="BI2188" s="12">
        <v>18449.223564980613</v>
      </c>
      <c r="BJ2188" s="12">
        <v>12715.389741173971</v>
      </c>
      <c r="BK2188" s="44">
        <v>11708.304907134208</v>
      </c>
      <c r="BL2188" s="45">
        <v>7916.962326372286</v>
      </c>
      <c r="BM2188" s="12">
        <v>0</v>
      </c>
      <c r="BN2188" s="12">
        <v>0</v>
      </c>
      <c r="BO2188" s="12">
        <v>98.241252655755673</v>
      </c>
      <c r="BP2188" s="12">
        <v>56.541153803494367</v>
      </c>
      <c r="BQ2188" s="48">
        <v>32.585597058607384</v>
      </c>
      <c r="BR2188" s="49">
        <v>44.470689833910185</v>
      </c>
      <c r="BS2188" s="13">
        <v>0</v>
      </c>
      <c r="BT2188" s="12">
        <v>377.71111651502025</v>
      </c>
      <c r="BV2188" s="14">
        <f>Таблица1[[#This Row],[Lкан_леб,мм]]</f>
        <v>57952.288883484973</v>
      </c>
      <c r="BW2188" s="50">
        <f>Таблица1[[#This Row],[угол обхв4]]+Таблица1[[#This Row],[Lдуг 3,мм]]</f>
        <v>11940.617252621323</v>
      </c>
      <c r="BX2188" s="54">
        <f>Таблица1[[#This Row],[угол обхв5]]+Таблица1[[#This Row],[Y5, мм]]</f>
        <v>58651.859278096606</v>
      </c>
      <c r="BY2188" s="14">
        <f>Таблица1[[#This Row],[угол обхв6]]+Таблица1[[#This Row],[Lдуг 4,мм]]</f>
        <v>15327.599037787888</v>
      </c>
      <c r="BZ2188" s="14">
        <f>Таблица1[[#This Row],[Т1]]+Таблица1[[#This Row],[X6, мм]]</f>
        <v>59054.485631169584</v>
      </c>
      <c r="CA2188" s="14">
        <f>Таблица1[[#This Row],[Т2]]+Таблица1[[#This Row],[Lдуг 5,мм]]</f>
        <v>20808.13121997604</v>
      </c>
      <c r="CB2188" s="14">
        <f>Таблица1[[#This Row],[Т3]]+Таблица1[[#This Row],[Y6, мм]]</f>
        <v>59286.525821789146</v>
      </c>
      <c r="CC2188" s="14">
        <f>Таблица1[[#This Row],[Т4]]+Таблица1[[#This Row],[Lдуг 6,мм]]</f>
        <v>21936.606740313102</v>
      </c>
      <c r="CD2188" s="14">
        <f>Таблица1[[#This Row],[Т5]]+Таблица1[[#This Row],[Lдуг 1,мм]]</f>
        <v>59603.199084748987</v>
      </c>
      <c r="CE2188" s="14">
        <f>Таблица1[[#This Row],[Т6]]+Таблица1[[#This Row],[Lпрям1, мм]]</f>
        <v>25442.127245122847</v>
      </c>
      <c r="CF2188" s="15">
        <f>Таблица1[[#This Row],[Т7]]+Таблица1[[#This Row],[Lдуг 2,мм]]</f>
        <v>59603.199084748987</v>
      </c>
      <c r="CG2188" s="14">
        <f>Таблица1[[#This Row],[Т8]]+Таблица1[[#This Row],[Lпрям2, мм]]</f>
        <v>25442.127245122847</v>
      </c>
      <c r="CH2188" s="14">
        <f>Таблица1[[#This Row],[Т9]]-Таблица1[[#This Row],[Т9]]</f>
        <v>0</v>
      </c>
      <c r="CI2188" s="50">
        <f>Таблица1[[#This Row],[Т9]]-Таблица1[[#This Row],[Т8]]</f>
        <v>34161.071839626136</v>
      </c>
      <c r="CJ2188" s="54">
        <f>Таблица1[[#This Row],[Т9]]-Таблица1[[#This Row],[Т7]]</f>
        <v>0</v>
      </c>
      <c r="CK2188" s="14">
        <f>Таблица1[[#This Row],[Т9]]-Таблица1[[#This Row],[Т6]]</f>
        <v>37666.592344435885</v>
      </c>
      <c r="CL2188" s="14">
        <f>Таблица1[[#This Row],[Т9]]-Таблица1[[#This Row],[Т5]]</f>
        <v>316.67326295984094</v>
      </c>
      <c r="CM2188" s="14">
        <f>Таблица1[[#This Row],[Т9]]-Таблица1[[#This Row],[Т4]]</f>
        <v>38795.067864772951</v>
      </c>
      <c r="CN2188" s="14">
        <f>Таблица1[[#This Row],[Т9]]-Таблица1[[#This Row],[Т3]]</f>
        <v>548.71345357940299</v>
      </c>
      <c r="CO2188" s="14">
        <f>Таблица1[[#This Row],[Т9]]-Таблица1[[#This Row],[Т2]]</f>
        <v>44275.600046961103</v>
      </c>
      <c r="CP2188" s="14">
        <f>Таблица1[[#This Row],[Т9]]-Таблица1[[#This Row],[Т1]]</f>
        <v>951.3398066523805</v>
      </c>
      <c r="CQ2188" s="14">
        <f>Таблица1[[#This Row],[Т9]]-Таблица1[[#This Row],[угол обхв6]]</f>
        <v>47662.58183212766</v>
      </c>
      <c r="CR2188" s="14">
        <f>Таблица1[[#This Row],[Т9]]-Таблица1[[#This Row],[угол обхв5]]</f>
        <v>1650.9102012640142</v>
      </c>
      <c r="CS2188" s="14">
        <f>Таблица1[[#This Row],[Т9]]-Таблица1[[#This Row],[угол обхв4]]</f>
        <v>59603.199084748987</v>
      </c>
      <c r="CT2188" s="14">
        <f>Таблица1[[#This Row],[Lкан_прям, мм]]+Таблица1[[#This Row],[Lкан_дуг, мм]]+Таблица1[[#This Row],[Lкан_леб,мм]]</f>
        <v>85045.326329871838</v>
      </c>
      <c r="CU2188" s="16">
        <f>Таблица1[[#This Row],[Lкан_леб,мм]]</f>
        <v>57952.288883484973</v>
      </c>
      <c r="CV2188" s="14">
        <f>2534431-(Таблица1[[#This Row],[Т23]]+Таблица1[[#This Row],[угол обхв3]])</f>
        <v>2449007.9625536134</v>
      </c>
      <c r="CW2188" s="50">
        <f>SUM(X2188:AC2188,AD2188:AI2188)-Таблица1[[#This Row],[lподв_min, мм]]</f>
        <v>23587.516940413239</v>
      </c>
      <c r="CX2188" s="17">
        <f>CW2627-Таблица1[[#This Row],[Суммарная длина каната]]</f>
        <v>-2426327.6908957935</v>
      </c>
    </row>
    <row r="2189" spans="1:102" x14ac:dyDescent="0.25">
      <c r="A2189" s="21">
        <v>2188</v>
      </c>
      <c r="B2189" s="10">
        <v>56.90612244897958</v>
      </c>
      <c r="C2189" s="10">
        <v>31.832244897959189</v>
      </c>
      <c r="D2189" s="11">
        <v>6793.4614667511187</v>
      </c>
      <c r="E2189" s="11">
        <v>11445.168011068212</v>
      </c>
      <c r="F2189" s="11">
        <v>5939.5487199381359</v>
      </c>
      <c r="G2189" s="11">
        <v>11731.038647598631</v>
      </c>
      <c r="H2189" s="11">
        <v>6385.4609767511183</v>
      </c>
      <c r="I2189" s="11">
        <v>7897.4252263372246</v>
      </c>
      <c r="J2189" s="11">
        <v>3547.7427847309873</v>
      </c>
      <c r="K2189" s="11">
        <v>25480.353631632504</v>
      </c>
      <c r="L2189" s="11">
        <v>1612.6838147543667</v>
      </c>
      <c r="M2189" s="11">
        <v>57952.288883484973</v>
      </c>
      <c r="N2189" s="11">
        <v>5361.956407870739</v>
      </c>
      <c r="O2189" s="11">
        <v>20571.752168457013</v>
      </c>
      <c r="P2189" s="43">
        <v>7813.3243226360019</v>
      </c>
      <c r="Q2189" s="11">
        <v>18240.360116902037</v>
      </c>
      <c r="R2189" s="11">
        <v>6936.9948687405049</v>
      </c>
      <c r="S2189" s="11">
        <v>12830.343509881757</v>
      </c>
      <c r="T2189" s="11">
        <v>6793.4614667511187</v>
      </c>
      <c r="U2189" s="11">
        <v>11445.168011068212</v>
      </c>
      <c r="V2189" s="11">
        <v>5901.5627751740903</v>
      </c>
      <c r="W2189" s="11">
        <v>11595.842242319559</v>
      </c>
      <c r="X2189" s="12">
        <v>0</v>
      </c>
      <c r="Y2189" s="12">
        <v>686.88866369372329</v>
      </c>
      <c r="Z2189" s="12">
        <v>396.19489074299264</v>
      </c>
      <c r="AA2189" s="44">
        <v>232.0401906195587</v>
      </c>
      <c r="AB2189" s="45">
        <v>297.56006969809209</v>
      </c>
      <c r="AC2189" s="12">
        <v>0</v>
      </c>
      <c r="AD2189" s="12">
        <v>11940.617252621323</v>
      </c>
      <c r="AE2189" s="12">
        <v>3382.9858929050129</v>
      </c>
      <c r="AF2189" s="12">
        <v>5480.532182188148</v>
      </c>
      <c r="AG2189" s="44">
        <v>1128.4755203370619</v>
      </c>
      <c r="AH2189" s="45">
        <v>3547.7427835809576</v>
      </c>
      <c r="AI2189" s="12">
        <v>0</v>
      </c>
      <c r="AJ2189" s="12">
        <v>-52.897313847391651</v>
      </c>
      <c r="AK2189" s="12">
        <v>43.563032782587065</v>
      </c>
      <c r="AL2189" s="12">
        <v>99.201010979205321</v>
      </c>
      <c r="AM2189" s="44">
        <v>131.78660803781273</v>
      </c>
      <c r="AN2189" s="45">
        <v>89.999999838500742</v>
      </c>
      <c r="AO2189" s="12">
        <v>0</v>
      </c>
      <c r="AP2189" s="12">
        <v>-2166.5684835517245</v>
      </c>
      <c r="AQ2189" s="12">
        <v>5643.1304911057168</v>
      </c>
      <c r="AR2189" s="12">
        <v>8216.0747677183244</v>
      </c>
      <c r="AS2189" s="44">
        <v>7241.2126311076099</v>
      </c>
      <c r="AT2189" s="45">
        <v>6385.4614667511178</v>
      </c>
      <c r="AU2189" s="12">
        <v>0</v>
      </c>
      <c r="AV2189" s="12">
        <v>11294.569550181659</v>
      </c>
      <c r="AW2189" s="12">
        <v>20867.395762869222</v>
      </c>
      <c r="AX2189" s="12">
        <v>18175.121485815918</v>
      </c>
      <c r="AY2189" s="44">
        <v>12558.469360576693</v>
      </c>
      <c r="AZ2189" s="45">
        <v>11445.168009918185</v>
      </c>
      <c r="BA2189" s="12">
        <v>0</v>
      </c>
      <c r="BB2189" s="12">
        <v>5036.5537033941901</v>
      </c>
      <c r="BC2189" s="12">
        <v>8094.4984058709806</v>
      </c>
      <c r="BD2189" s="12">
        <v>7339.7453138228275</v>
      </c>
      <c r="BE2189" s="44">
        <v>6489.2437043840137</v>
      </c>
      <c r="BF2189" s="45">
        <v>6385.4614767511175</v>
      </c>
      <c r="BG2189" s="12">
        <v>0</v>
      </c>
      <c r="BH2189" s="12">
        <v>20817.876283324589</v>
      </c>
      <c r="BI2189" s="12">
        <v>18536.003711314243</v>
      </c>
      <c r="BJ2189" s="12">
        <v>12765.104878795639</v>
      </c>
      <c r="BK2189" s="44">
        <v>11717.042160373274</v>
      </c>
      <c r="BL2189" s="45">
        <v>7897.4252263372264</v>
      </c>
      <c r="BM2189" s="12">
        <v>0</v>
      </c>
      <c r="BN2189" s="12">
        <v>0</v>
      </c>
      <c r="BO2189" s="12">
        <v>96.460346629978716</v>
      </c>
      <c r="BP2189" s="12">
        <v>55.637978196618249</v>
      </c>
      <c r="BQ2189" s="48">
        <v>32.585597058607419</v>
      </c>
      <c r="BR2189" s="49">
        <v>41.786608199311999</v>
      </c>
      <c r="BS2189" s="13">
        <v>0</v>
      </c>
      <c r="BT2189" s="12">
        <v>377.71111651502025</v>
      </c>
      <c r="BV2189" s="14">
        <f>Таблица1[[#This Row],[Lкан_леб,мм]]</f>
        <v>57952.288883484973</v>
      </c>
      <c r="BW2189" s="50">
        <f>Таблица1[[#This Row],[угол обхв4]]+Таблица1[[#This Row],[Lдуг 3,мм]]</f>
        <v>11940.617252621323</v>
      </c>
      <c r="BX2189" s="54">
        <f>Таблица1[[#This Row],[угол обхв5]]+Таблица1[[#This Row],[Y5, мм]]</f>
        <v>58639.177547178697</v>
      </c>
      <c r="BY2189" s="14">
        <f>Таблица1[[#This Row],[угол обхв6]]+Таблица1[[#This Row],[Lдуг 4,мм]]</f>
        <v>15323.603145526336</v>
      </c>
      <c r="BZ2189" s="14">
        <f>Таблица1[[#This Row],[Т1]]+Таблица1[[#This Row],[X6, мм]]</f>
        <v>59035.372437921687</v>
      </c>
      <c r="CA2189" s="14">
        <f>Таблица1[[#This Row],[Т2]]+Таблица1[[#This Row],[Lдуг 5,мм]]</f>
        <v>20804.135327714484</v>
      </c>
      <c r="CB2189" s="14">
        <f>Таблица1[[#This Row],[Т3]]+Таблица1[[#This Row],[Y6, мм]]</f>
        <v>59267.412628541249</v>
      </c>
      <c r="CC2189" s="14">
        <f>Таблица1[[#This Row],[Т4]]+Таблица1[[#This Row],[Lдуг 6,мм]]</f>
        <v>21932.610848051547</v>
      </c>
      <c r="CD2189" s="14">
        <f>Таблица1[[#This Row],[Т5]]+Таблица1[[#This Row],[Lдуг 1,мм]]</f>
        <v>59564.97269823934</v>
      </c>
      <c r="CE2189" s="14">
        <f>Таблица1[[#This Row],[Т6]]+Таблица1[[#This Row],[Lпрям1, мм]]</f>
        <v>25480.353631632504</v>
      </c>
      <c r="CF2189" s="15">
        <f>Таблица1[[#This Row],[Т7]]+Таблица1[[#This Row],[Lдуг 2,мм]]</f>
        <v>59564.97269823934</v>
      </c>
      <c r="CG2189" s="14">
        <f>Таблица1[[#This Row],[Т8]]+Таблица1[[#This Row],[Lпрям2, мм]]</f>
        <v>25480.353631632504</v>
      </c>
      <c r="CH2189" s="14">
        <f>Таблица1[[#This Row],[Т9]]-Таблица1[[#This Row],[Т9]]</f>
        <v>0</v>
      </c>
      <c r="CI2189" s="50">
        <f>Таблица1[[#This Row],[Т9]]-Таблица1[[#This Row],[Т8]]</f>
        <v>34084.619066606836</v>
      </c>
      <c r="CJ2189" s="54">
        <f>Таблица1[[#This Row],[Т9]]-Таблица1[[#This Row],[Т7]]</f>
        <v>0</v>
      </c>
      <c r="CK2189" s="14">
        <f>Таблица1[[#This Row],[Т9]]-Таблица1[[#This Row],[Т6]]</f>
        <v>37632.361850187794</v>
      </c>
      <c r="CL2189" s="14">
        <f>Таблица1[[#This Row],[Т9]]-Таблица1[[#This Row],[Т5]]</f>
        <v>297.56006969809096</v>
      </c>
      <c r="CM2189" s="14">
        <f>Таблица1[[#This Row],[Т9]]-Таблица1[[#This Row],[Т4]]</f>
        <v>38760.837370524852</v>
      </c>
      <c r="CN2189" s="14">
        <f>Таблица1[[#This Row],[Т9]]-Таблица1[[#This Row],[Т3]]</f>
        <v>529.60026031765301</v>
      </c>
      <c r="CO2189" s="14">
        <f>Таблица1[[#This Row],[Т9]]-Таблица1[[#This Row],[Т2]]</f>
        <v>44241.369552713004</v>
      </c>
      <c r="CP2189" s="14">
        <f>Таблица1[[#This Row],[Т9]]-Таблица1[[#This Row],[Т1]]</f>
        <v>925.79515106064355</v>
      </c>
      <c r="CQ2189" s="14">
        <f>Таблица1[[#This Row],[Т9]]-Таблица1[[#This Row],[угол обхв6]]</f>
        <v>47624.355445618014</v>
      </c>
      <c r="CR2189" s="14">
        <f>Таблица1[[#This Row],[Т9]]-Таблица1[[#This Row],[угол обхв5]]</f>
        <v>1612.6838147543676</v>
      </c>
      <c r="CS2189" s="14">
        <f>Таблица1[[#This Row],[Т9]]-Таблица1[[#This Row],[угол обхв4]]</f>
        <v>59564.97269823934</v>
      </c>
      <c r="CT2189" s="14">
        <f>Таблица1[[#This Row],[Lкан_прям, мм]]+Таблица1[[#This Row],[Lкан_дуг, мм]]+Таблица1[[#This Row],[Lкан_леб,мм]]</f>
        <v>85045.326329871838</v>
      </c>
      <c r="CU2189" s="16">
        <f>Таблица1[[#This Row],[Lкан_леб,мм]]</f>
        <v>57952.288883484973</v>
      </c>
      <c r="CV2189" s="14">
        <f>2534431-(Таблица1[[#This Row],[Т23]]+Таблица1[[#This Row],[угол обхв3]])</f>
        <v>2449007.9625536134</v>
      </c>
      <c r="CW2189" s="50">
        <f>SUM(X2189:AC2189,AD2189:AI2189)-Таблица1[[#This Row],[lподв_min, мм]]</f>
        <v>23545.294661655884</v>
      </c>
      <c r="CX2189" s="17">
        <f>CW2628-Таблица1[[#This Row],[Суммарная длина каната]]</f>
        <v>-2426366.5337720788</v>
      </c>
    </row>
    <row r="2190" spans="1:102" x14ac:dyDescent="0.25">
      <c r="A2190" s="21">
        <v>2189</v>
      </c>
      <c r="B2190" s="10">
        <v>56.90612244897958</v>
      </c>
      <c r="C2190" s="10">
        <v>34.516326530612247</v>
      </c>
      <c r="D2190" s="11">
        <v>7179.8960658698097</v>
      </c>
      <c r="E2190" s="11">
        <v>11485.994297892881</v>
      </c>
      <c r="F2190" s="11">
        <v>6313.533110469938</v>
      </c>
      <c r="G2190" s="11">
        <v>11731.56349284779</v>
      </c>
      <c r="H2190" s="11">
        <v>6771.8955758698094</v>
      </c>
      <c r="I2190" s="11">
        <v>7894.3722809147484</v>
      </c>
      <c r="J2190" s="11">
        <v>3591.6220169781327</v>
      </c>
      <c r="K2190" s="11">
        <v>25518.580018142347</v>
      </c>
      <c r="L2190" s="11">
        <v>1574.4574282445224</v>
      </c>
      <c r="M2190" s="11">
        <v>57952.288883484973</v>
      </c>
      <c r="N2190" s="11">
        <v>5361.956407870739</v>
      </c>
      <c r="O2190" s="11">
        <v>20571.752168457013</v>
      </c>
      <c r="P2190" s="43">
        <v>7880.428483223689</v>
      </c>
      <c r="Q2190" s="11">
        <v>18321.490646530365</v>
      </c>
      <c r="R2190" s="11">
        <v>7258.4057151573788</v>
      </c>
      <c r="S2190" s="11">
        <v>12876.371669317179</v>
      </c>
      <c r="T2190" s="11">
        <v>7179.8960658698097</v>
      </c>
      <c r="U2190" s="11">
        <v>11485.994297892881</v>
      </c>
      <c r="V2190" s="11">
        <v>6281.9199420956784</v>
      </c>
      <c r="W2190" s="11">
        <v>11594.736567188618</v>
      </c>
      <c r="X2190" s="12">
        <v>0</v>
      </c>
      <c r="Y2190" s="12">
        <v>674.19800437168556</v>
      </c>
      <c r="Z2190" s="12">
        <v>389.77235681713302</v>
      </c>
      <c r="AA2190" s="44">
        <v>232.04019061955876</v>
      </c>
      <c r="AB2190" s="45">
        <v>278.44687643614498</v>
      </c>
      <c r="AC2190" s="12">
        <v>0</v>
      </c>
      <c r="AD2190" s="12">
        <v>11940.617252621323</v>
      </c>
      <c r="AE2190" s="12">
        <v>3377.3330471536606</v>
      </c>
      <c r="AF2190" s="12">
        <v>5480.5321821881516</v>
      </c>
      <c r="AG2190" s="44">
        <v>1128.4755203370603</v>
      </c>
      <c r="AH2190" s="45">
        <v>3591.6220158421543</v>
      </c>
      <c r="AI2190" s="12">
        <v>0</v>
      </c>
      <c r="AJ2190" s="12">
        <v>-52.897313847391651</v>
      </c>
      <c r="AK2190" s="12">
        <v>41.780872933589258</v>
      </c>
      <c r="AL2190" s="12">
        <v>96.516929346552246</v>
      </c>
      <c r="AM2190" s="44">
        <v>129.10252640515969</v>
      </c>
      <c r="AN2190" s="45">
        <v>89.999999840473805</v>
      </c>
      <c r="AO2190" s="12">
        <v>0</v>
      </c>
      <c r="AP2190" s="12">
        <v>-2166.5684835517245</v>
      </c>
      <c r="AQ2190" s="12">
        <v>5633.8001046953186</v>
      </c>
      <c r="AR2190" s="12">
        <v>8285.7921356666502</v>
      </c>
      <c r="AS2190" s="44">
        <v>7575.0213028302387</v>
      </c>
      <c r="AT2190" s="45">
        <v>6771.8960658698088</v>
      </c>
      <c r="AU2190" s="12">
        <v>0</v>
      </c>
      <c r="AV2190" s="12">
        <v>11294.569550181659</v>
      </c>
      <c r="AW2190" s="12">
        <v>20875.997142937689</v>
      </c>
      <c r="AX2190" s="12">
        <v>18275.183959344791</v>
      </c>
      <c r="AY2190" s="44">
        <v>12619.041978759386</v>
      </c>
      <c r="AZ2190" s="45">
        <v>11485.994296756904</v>
      </c>
      <c r="BA2190" s="12">
        <v>0</v>
      </c>
      <c r="BB2190" s="12">
        <v>5036.5537033941901</v>
      </c>
      <c r="BC2190" s="12">
        <v>8152.2721800482677</v>
      </c>
      <c r="BD2190" s="12">
        <v>7663.76936760034</v>
      </c>
      <c r="BE2190" s="44">
        <v>6863.2804781969498</v>
      </c>
      <c r="BF2190" s="45">
        <v>6771.8960758698086</v>
      </c>
      <c r="BG2190" s="12">
        <v>0</v>
      </c>
      <c r="BH2190" s="12">
        <v>20817.876283324589</v>
      </c>
      <c r="BI2190" s="12">
        <v>18625.735621011037</v>
      </c>
      <c r="BJ2190" s="12">
        <v>12830.064982131606</v>
      </c>
      <c r="BK2190" s="44">
        <v>11743.323988450677</v>
      </c>
      <c r="BL2190" s="45">
        <v>7894.3722809147503</v>
      </c>
      <c r="BM2190" s="12">
        <v>0</v>
      </c>
      <c r="BN2190" s="12">
        <v>0</v>
      </c>
      <c r="BO2190" s="12">
        <v>94.678186780980909</v>
      </c>
      <c r="BP2190" s="12">
        <v>54.736056412962995</v>
      </c>
      <c r="BQ2190" s="48">
        <v>32.585597058607433</v>
      </c>
      <c r="BR2190" s="49">
        <v>39.102526564685881</v>
      </c>
      <c r="BS2190" s="13">
        <v>0</v>
      </c>
      <c r="BT2190" s="12">
        <v>377.71111651502025</v>
      </c>
      <c r="BV2190" s="14">
        <f>Таблица1[[#This Row],[Lкан_леб,мм]]</f>
        <v>57952.288883484973</v>
      </c>
      <c r="BW2190" s="50">
        <f>Таблица1[[#This Row],[угол обхв4]]+Таблица1[[#This Row],[Lдуг 3,мм]]</f>
        <v>11940.617252621323</v>
      </c>
      <c r="BX2190" s="54">
        <f>Таблица1[[#This Row],[угол обхв5]]+Таблица1[[#This Row],[Y5, мм]]</f>
        <v>58626.486887856656</v>
      </c>
      <c r="BY2190" s="14">
        <f>Таблица1[[#This Row],[угол обхв6]]+Таблица1[[#This Row],[Lдуг 4,мм]]</f>
        <v>15317.950299774984</v>
      </c>
      <c r="BZ2190" s="14">
        <f>Таблица1[[#This Row],[Т1]]+Таблица1[[#This Row],[X6, мм]]</f>
        <v>59016.259244673791</v>
      </c>
      <c r="CA2190" s="14">
        <f>Таблица1[[#This Row],[Т2]]+Таблица1[[#This Row],[Lдуг 5,мм]]</f>
        <v>20798.482481963136</v>
      </c>
      <c r="CB2190" s="14">
        <f>Таблица1[[#This Row],[Т3]]+Таблица1[[#This Row],[Y6, мм]]</f>
        <v>59248.299435293353</v>
      </c>
      <c r="CC2190" s="14">
        <f>Таблица1[[#This Row],[Т4]]+Таблица1[[#This Row],[Lдуг 6,мм]]</f>
        <v>21926.958002300194</v>
      </c>
      <c r="CD2190" s="14">
        <f>Таблица1[[#This Row],[Т5]]+Таблица1[[#This Row],[Lдуг 1,мм]]</f>
        <v>59526.746311729497</v>
      </c>
      <c r="CE2190" s="14">
        <f>Таблица1[[#This Row],[Т6]]+Таблица1[[#This Row],[Lпрям1, мм]]</f>
        <v>25518.580018142347</v>
      </c>
      <c r="CF2190" s="15">
        <f>Таблица1[[#This Row],[Т7]]+Таблица1[[#This Row],[Lдуг 2,мм]]</f>
        <v>59526.746311729497</v>
      </c>
      <c r="CG2190" s="14">
        <f>Таблица1[[#This Row],[Т8]]+Таблица1[[#This Row],[Lпрям2, мм]]</f>
        <v>25518.580018142347</v>
      </c>
      <c r="CH2190" s="14">
        <f>Таблица1[[#This Row],[Т9]]-Таблица1[[#This Row],[Т9]]</f>
        <v>0</v>
      </c>
      <c r="CI2190" s="50">
        <f>Таблица1[[#This Row],[Т9]]-Таблица1[[#This Row],[Т8]]</f>
        <v>34008.16629358715</v>
      </c>
      <c r="CJ2190" s="54">
        <f>Таблица1[[#This Row],[Т9]]-Таблица1[[#This Row],[Т7]]</f>
        <v>0</v>
      </c>
      <c r="CK2190" s="14">
        <f>Таблица1[[#This Row],[Т9]]-Таблица1[[#This Row],[Т6]]</f>
        <v>37599.788309429307</v>
      </c>
      <c r="CL2190" s="14">
        <f>Таблица1[[#This Row],[Т9]]-Таблица1[[#This Row],[Т5]]</f>
        <v>278.44687643614452</v>
      </c>
      <c r="CM2190" s="14">
        <f>Таблица1[[#This Row],[Т9]]-Таблица1[[#This Row],[Т4]]</f>
        <v>38728.263829766365</v>
      </c>
      <c r="CN2190" s="14">
        <f>Таблица1[[#This Row],[Т9]]-Таблица1[[#This Row],[Т3]]</f>
        <v>510.48706705570658</v>
      </c>
      <c r="CO2190" s="14">
        <f>Таблица1[[#This Row],[Т9]]-Таблица1[[#This Row],[Т2]]</f>
        <v>44208.796011954517</v>
      </c>
      <c r="CP2190" s="14">
        <f>Таблица1[[#This Row],[Т9]]-Таблица1[[#This Row],[Т1]]</f>
        <v>900.25942387284158</v>
      </c>
      <c r="CQ2190" s="14">
        <f>Таблица1[[#This Row],[Т9]]-Таблица1[[#This Row],[угол обхв6]]</f>
        <v>47586.129059108178</v>
      </c>
      <c r="CR2190" s="14">
        <f>Таблица1[[#This Row],[Т9]]-Таблица1[[#This Row],[угол обхв5]]</f>
        <v>1574.4574282445246</v>
      </c>
      <c r="CS2190" s="14">
        <f>Таблица1[[#This Row],[Т9]]-Таблица1[[#This Row],[угол обхв4]]</f>
        <v>59526.746311729497</v>
      </c>
      <c r="CT2190" s="14">
        <f>Таблица1[[#This Row],[Lкан_прям, мм]]+Таблица1[[#This Row],[Lкан_дуг, мм]]+Таблица1[[#This Row],[Lкан_леб,мм]]</f>
        <v>85045.326329871838</v>
      </c>
      <c r="CU2190" s="16">
        <f>Таблица1[[#This Row],[Lкан_леб,мм]]</f>
        <v>57952.288883484973</v>
      </c>
      <c r="CV2190" s="14">
        <f>2534431-(Таблица1[[#This Row],[Т23]]+Таблица1[[#This Row],[угол обхв3]])</f>
        <v>2449007.9625536134</v>
      </c>
      <c r="CW2190" s="50">
        <f>SUM(X2190:AC2190,AD2190:AI2190)-Таблица1[[#This Row],[lподв_min, мм]]</f>
        <v>23501.415429408735</v>
      </c>
      <c r="CX2190" s="17">
        <f>CW2629-Таблица1[[#This Row],[Суммарная длина каната]]</f>
        <v>-2426406.6120419167</v>
      </c>
    </row>
    <row r="2191" spans="1:102" x14ac:dyDescent="0.25">
      <c r="A2191" s="21">
        <v>2190</v>
      </c>
      <c r="B2191" s="10">
        <v>56.90612244897958</v>
      </c>
      <c r="C2191" s="10">
        <v>37.200408163265308</v>
      </c>
      <c r="D2191" s="11">
        <v>7563.9948655214685</v>
      </c>
      <c r="E2191" s="11">
        <v>11544.872113732685</v>
      </c>
      <c r="F2191" s="11">
        <v>6687.082633723162</v>
      </c>
      <c r="G2191" s="11">
        <v>11749.601050921627</v>
      </c>
      <c r="H2191" s="11">
        <v>7155.994375521469</v>
      </c>
      <c r="I2191" s="11">
        <v>7907.7180134496884</v>
      </c>
      <c r="J2191" s="11">
        <v>3637.1541002829968</v>
      </c>
      <c r="K2191" s="11">
        <v>25556.806404652354</v>
      </c>
      <c r="L2191" s="11">
        <v>1536.2310417345077</v>
      </c>
      <c r="M2191" s="11">
        <v>57952.288883484973</v>
      </c>
      <c r="N2191" s="11">
        <v>5361.956407870739</v>
      </c>
      <c r="O2191" s="11">
        <v>20571.752168457013</v>
      </c>
      <c r="P2191" s="43">
        <v>7943.6597695965147</v>
      </c>
      <c r="Q2191" s="11">
        <v>18405.67458579189</v>
      </c>
      <c r="R2191" s="11">
        <v>7577.308499987168</v>
      </c>
      <c r="S2191" s="11">
        <v>12937.400658193197</v>
      </c>
      <c r="T2191" s="11">
        <v>7563.9948655214685</v>
      </c>
      <c r="U2191" s="11">
        <v>11544.872113732685</v>
      </c>
      <c r="V2191" s="11">
        <v>6661.9116058417649</v>
      </c>
      <c r="W2191" s="11">
        <v>11611.443823982916</v>
      </c>
      <c r="X2191" s="12">
        <v>0</v>
      </c>
      <c r="Y2191" s="12">
        <v>661.49529360790348</v>
      </c>
      <c r="Z2191" s="12">
        <v>383.36187433301802</v>
      </c>
      <c r="AA2191" s="44">
        <v>232.04019061955896</v>
      </c>
      <c r="AB2191" s="45">
        <v>259.33368317402716</v>
      </c>
      <c r="AC2191" s="12">
        <v>0</v>
      </c>
      <c r="AD2191" s="12">
        <v>11940.617252621323</v>
      </c>
      <c r="AE2191" s="12">
        <v>3370.0273503445869</v>
      </c>
      <c r="AF2191" s="12">
        <v>5480.5321821881489</v>
      </c>
      <c r="AG2191" s="44">
        <v>1128.4755203370619</v>
      </c>
      <c r="AH2191" s="45">
        <v>3637.1540991612378</v>
      </c>
      <c r="AI2191" s="12">
        <v>0</v>
      </c>
      <c r="AJ2191" s="12">
        <v>-52.897313847391651</v>
      </c>
      <c r="AK2191" s="12">
        <v>39.997020690598767</v>
      </c>
      <c r="AL2191" s="12">
        <v>93.832847713899199</v>
      </c>
      <c r="AM2191" s="44">
        <v>126.41844477250666</v>
      </c>
      <c r="AN2191" s="45">
        <v>89.999999842470856</v>
      </c>
      <c r="AO2191" s="12">
        <v>0</v>
      </c>
      <c r="AP2191" s="12">
        <v>-2166.5684835517245</v>
      </c>
      <c r="AQ2191" s="12">
        <v>5624.1975002574245</v>
      </c>
      <c r="AR2191" s="12">
        <v>8350.7471998484962</v>
      </c>
      <c r="AS2191" s="44">
        <v>7905.6272101761233</v>
      </c>
      <c r="AT2191" s="45">
        <v>7155.9948655214685</v>
      </c>
      <c r="AU2191" s="12">
        <v>0</v>
      </c>
      <c r="AV2191" s="12">
        <v>11294.569550181659</v>
      </c>
      <c r="AW2191" s="12">
        <v>20884.31193788334</v>
      </c>
      <c r="AX2191" s="12">
        <v>18378.401446426629</v>
      </c>
      <c r="AY2191" s="44">
        <v>12695.180046890482</v>
      </c>
      <c r="AZ2191" s="45">
        <v>11544.872112610929</v>
      </c>
      <c r="BA2191" s="12">
        <v>0</v>
      </c>
      <c r="BB2191" s="12">
        <v>5036.5537033941901</v>
      </c>
      <c r="BC2191" s="12">
        <v>8205.9008619831984</v>
      </c>
      <c r="BD2191" s="12">
        <v>7984.3959302391513</v>
      </c>
      <c r="BE2191" s="44">
        <v>7235.6761553325132</v>
      </c>
      <c r="BF2191" s="45">
        <v>7155.9948755214682</v>
      </c>
      <c r="BG2191" s="12">
        <v>0</v>
      </c>
      <c r="BH2191" s="12">
        <v>20817.876283324589</v>
      </c>
      <c r="BI2191" s="12">
        <v>18718.234355218214</v>
      </c>
      <c r="BJ2191" s="12">
        <v>12910.127518827938</v>
      </c>
      <c r="BK2191" s="44">
        <v>11787.0927250354</v>
      </c>
      <c r="BL2191" s="45">
        <v>7907.7180134496903</v>
      </c>
      <c r="BM2191" s="12">
        <v>0</v>
      </c>
      <c r="BN2191" s="12">
        <v>0</v>
      </c>
      <c r="BO2191" s="12">
        <v>92.894334537990417</v>
      </c>
      <c r="BP2191" s="12">
        <v>53.835827023300432</v>
      </c>
      <c r="BQ2191" s="48">
        <v>32.585597058607462</v>
      </c>
      <c r="BR2191" s="49">
        <v>36.418444930035804</v>
      </c>
      <c r="BS2191" s="13">
        <v>0</v>
      </c>
      <c r="BT2191" s="12">
        <v>377.71111651502025</v>
      </c>
      <c r="BV2191" s="14">
        <f>Таблица1[[#This Row],[Lкан_леб,мм]]</f>
        <v>57952.288883484973</v>
      </c>
      <c r="BW2191" s="50">
        <f>Таблица1[[#This Row],[угол обхв4]]+Таблица1[[#This Row],[Lдуг 3,мм]]</f>
        <v>11940.617252621323</v>
      </c>
      <c r="BX2191" s="54">
        <f>Таблица1[[#This Row],[угол обхв5]]+Таблица1[[#This Row],[Y5, мм]]</f>
        <v>58613.784177092879</v>
      </c>
      <c r="BY2191" s="14">
        <f>Таблица1[[#This Row],[угол обхв6]]+Таблица1[[#This Row],[Lдуг 4,мм]]</f>
        <v>15310.644602965909</v>
      </c>
      <c r="BZ2191" s="14">
        <f>Таблица1[[#This Row],[Т1]]+Таблица1[[#This Row],[X6, мм]]</f>
        <v>58997.146051425894</v>
      </c>
      <c r="CA2191" s="14">
        <f>Таблица1[[#This Row],[Т2]]+Таблица1[[#This Row],[Lдуг 5,мм]]</f>
        <v>20791.176785154057</v>
      </c>
      <c r="CB2191" s="14">
        <f>Таблица1[[#This Row],[Т3]]+Таблица1[[#This Row],[Y6, мм]]</f>
        <v>59229.186242045456</v>
      </c>
      <c r="CC2191" s="14">
        <f>Таблица1[[#This Row],[Т4]]+Таблица1[[#This Row],[Lдуг 6,мм]]</f>
        <v>21919.652305491119</v>
      </c>
      <c r="CD2191" s="14">
        <f>Таблица1[[#This Row],[Т5]]+Таблица1[[#This Row],[Lдуг 1,мм]]</f>
        <v>59488.519925219487</v>
      </c>
      <c r="CE2191" s="14">
        <f>Таблица1[[#This Row],[Т6]]+Таблица1[[#This Row],[Lпрям1, мм]]</f>
        <v>25556.806404652358</v>
      </c>
      <c r="CF2191" s="15">
        <f>Таблица1[[#This Row],[Т7]]+Таблица1[[#This Row],[Lдуг 2,мм]]</f>
        <v>59488.519925219487</v>
      </c>
      <c r="CG2191" s="14">
        <f>Таблица1[[#This Row],[Т8]]+Таблица1[[#This Row],[Lпрям2, мм]]</f>
        <v>25556.806404652358</v>
      </c>
      <c r="CH2191" s="14">
        <f>Таблица1[[#This Row],[Т9]]-Таблица1[[#This Row],[Т9]]</f>
        <v>0</v>
      </c>
      <c r="CI2191" s="50">
        <f>Таблица1[[#This Row],[Т9]]-Таблица1[[#This Row],[Т8]]</f>
        <v>33931.713520567129</v>
      </c>
      <c r="CJ2191" s="54">
        <f>Таблица1[[#This Row],[Т9]]-Таблица1[[#This Row],[Т7]]</f>
        <v>0</v>
      </c>
      <c r="CK2191" s="14">
        <f>Таблица1[[#This Row],[Т9]]-Таблица1[[#This Row],[Т6]]</f>
        <v>37568.867619728364</v>
      </c>
      <c r="CL2191" s="14">
        <f>Таблица1[[#This Row],[Т9]]-Таблица1[[#This Row],[Т5]]</f>
        <v>259.33368317403074</v>
      </c>
      <c r="CM2191" s="14">
        <f>Таблица1[[#This Row],[Т9]]-Таблица1[[#This Row],[Т4]]</f>
        <v>38697.34314006543</v>
      </c>
      <c r="CN2191" s="14">
        <f>Таблица1[[#This Row],[Т9]]-Таблица1[[#This Row],[Т3]]</f>
        <v>491.37387379359279</v>
      </c>
      <c r="CO2191" s="14">
        <f>Таблица1[[#This Row],[Т9]]-Таблица1[[#This Row],[Т2]]</f>
        <v>44177.875322253574</v>
      </c>
      <c r="CP2191" s="14">
        <f>Таблица1[[#This Row],[Т9]]-Таблица1[[#This Row],[Т1]]</f>
        <v>874.73574812660809</v>
      </c>
      <c r="CQ2191" s="14">
        <f>Таблица1[[#This Row],[Т9]]-Таблица1[[#This Row],[угол обхв6]]</f>
        <v>47547.902672598168</v>
      </c>
      <c r="CR2191" s="14">
        <f>Таблица1[[#This Row],[Т9]]-Таблица1[[#This Row],[угол обхв5]]</f>
        <v>1536.2310417345143</v>
      </c>
      <c r="CS2191" s="14">
        <f>Таблица1[[#This Row],[Т9]]-Таблица1[[#This Row],[угол обхв4]]</f>
        <v>59488.519925219487</v>
      </c>
      <c r="CT2191" s="14">
        <f>Таблица1[[#This Row],[Lкан_прям, мм]]+Таблица1[[#This Row],[Lкан_дуг, мм]]+Таблица1[[#This Row],[Lкан_леб,мм]]</f>
        <v>85045.326329871838</v>
      </c>
      <c r="CU2191" s="16">
        <f>Таблица1[[#This Row],[Lкан_леб,мм]]</f>
        <v>57952.288883484973</v>
      </c>
      <c r="CV2191" s="14">
        <f>2534431-(Таблица1[[#This Row],[Т23]]+Таблица1[[#This Row],[угол обхв3]])</f>
        <v>2449007.9625536134</v>
      </c>
      <c r="CW2191" s="50">
        <f>SUM(X2191:AC2191,AD2191:AI2191)-Таблица1[[#This Row],[lподв_min, мм]]</f>
        <v>23455.883346103867</v>
      </c>
      <c r="CX2191" s="17">
        <f>CW2630-Таблица1[[#This Row],[Суммарная длина каната]]</f>
        <v>-2426447.8893713956</v>
      </c>
    </row>
    <row r="2192" spans="1:102" x14ac:dyDescent="0.25">
      <c r="A2192" s="21">
        <v>2191</v>
      </c>
      <c r="B2192" s="10">
        <v>56.90612244897958</v>
      </c>
      <c r="C2192" s="10">
        <v>39.884489795918363</v>
      </c>
      <c r="D2192" s="11">
        <v>7944.915094478114</v>
      </c>
      <c r="E2192" s="11">
        <v>11621.672271698204</v>
      </c>
      <c r="F2192" s="11">
        <v>7059.3776651878889</v>
      </c>
      <c r="G2192" s="11">
        <v>11785.111744672327</v>
      </c>
      <c r="H2192" s="11">
        <v>7536.9146044781137</v>
      </c>
      <c r="I2192" s="11">
        <v>7937.3385489804577</v>
      </c>
      <c r="J2192" s="11">
        <v>3684.3337227177458</v>
      </c>
      <c r="K2192" s="11">
        <v>25595.03279116251</v>
      </c>
      <c r="L2192" s="11">
        <v>1498.004655224348</v>
      </c>
      <c r="M2192" s="11">
        <v>57952.288883484973</v>
      </c>
      <c r="N2192" s="11">
        <v>5361.956407870739</v>
      </c>
      <c r="O2192" s="11">
        <v>20571.752168457013</v>
      </c>
      <c r="P2192" s="43">
        <v>8002.8794426880941</v>
      </c>
      <c r="Q2192" s="11">
        <v>18492.727222310707</v>
      </c>
      <c r="R2192" s="11">
        <v>7893.0035019815305</v>
      </c>
      <c r="S2192" s="11">
        <v>13013.296569619331</v>
      </c>
      <c r="T2192" s="11">
        <v>7944.915094478114</v>
      </c>
      <c r="U2192" s="11">
        <v>11621.672271698204</v>
      </c>
      <c r="V2192" s="11">
        <v>7040.7040068656706</v>
      </c>
      <c r="W2192" s="11">
        <v>11645.927354438132</v>
      </c>
      <c r="X2192" s="12">
        <v>0</v>
      </c>
      <c r="Y2192" s="12">
        <v>648.77736345956737</v>
      </c>
      <c r="Z2192" s="12">
        <v>376.966611233457</v>
      </c>
      <c r="AA2192" s="44">
        <v>232.04019061955862</v>
      </c>
      <c r="AB2192" s="45">
        <v>240.2204899117651</v>
      </c>
      <c r="AC2192" s="12">
        <v>0</v>
      </c>
      <c r="AD2192" s="12">
        <v>11940.617252621323</v>
      </c>
      <c r="AE2192" s="12">
        <v>3361.0741144056269</v>
      </c>
      <c r="AF2192" s="12">
        <v>5480.5321821881471</v>
      </c>
      <c r="AG2192" s="44">
        <v>1128.475520337063</v>
      </c>
      <c r="AH2192" s="45">
        <v>3684.3337216103523</v>
      </c>
      <c r="AI2192" s="12">
        <v>0</v>
      </c>
      <c r="AJ2192" s="12">
        <v>-52.897313847391651</v>
      </c>
      <c r="AK2192" s="12">
        <v>38.211031176770717</v>
      </c>
      <c r="AL2192" s="12">
        <v>91.148766081246151</v>
      </c>
      <c r="AM2192" s="44">
        <v>123.73436313985356</v>
      </c>
      <c r="AN2192" s="45">
        <v>89.999999844488087</v>
      </c>
      <c r="AO2192" s="12">
        <v>0</v>
      </c>
      <c r="AP2192" s="12">
        <v>-2166.5684835517245</v>
      </c>
      <c r="AQ2192" s="12">
        <v>5614.3287594330304</v>
      </c>
      <c r="AR2192" s="12">
        <v>8410.7974389666033</v>
      </c>
      <c r="AS2192" s="44">
        <v>8232.3049534648544</v>
      </c>
      <c r="AT2192" s="45">
        <v>7536.915094478114</v>
      </c>
      <c r="AU2192" s="12">
        <v>0</v>
      </c>
      <c r="AV2192" s="12">
        <v>11294.569550181659</v>
      </c>
      <c r="AW2192" s="12">
        <v>20892.333197476073</v>
      </c>
      <c r="AX2192" s="12">
        <v>18484.547472184619</v>
      </c>
      <c r="AY2192" s="44">
        <v>12786.716506459952</v>
      </c>
      <c r="AZ2192" s="45">
        <v>11621.672270590812</v>
      </c>
      <c r="BA2192" s="12">
        <v>0</v>
      </c>
      <c r="BB2192" s="12">
        <v>5036.5537033941901</v>
      </c>
      <c r="BC2192" s="12">
        <v>8255.2517942503855</v>
      </c>
      <c r="BD2192" s="12">
        <v>8300.9214982600406</v>
      </c>
      <c r="BE2192" s="44">
        <v>7605.6136429947901</v>
      </c>
      <c r="BF2192" s="45">
        <v>7536.9151044781138</v>
      </c>
      <c r="BG2192" s="12">
        <v>0</v>
      </c>
      <c r="BH2192" s="12">
        <v>20817.876283324589</v>
      </c>
      <c r="BI2192" s="12">
        <v>18813.308251329763</v>
      </c>
      <c r="BJ2192" s="12">
        <v>13005.116819493243</v>
      </c>
      <c r="BK2192" s="44">
        <v>11848.252334857583</v>
      </c>
      <c r="BL2192" s="45">
        <v>7937.3385489804596</v>
      </c>
      <c r="BM2192" s="12">
        <v>0</v>
      </c>
      <c r="BN2192" s="12">
        <v>0</v>
      </c>
      <c r="BO2192" s="12">
        <v>91.108345024162375</v>
      </c>
      <c r="BP2192" s="12">
        <v>52.937734904475427</v>
      </c>
      <c r="BQ2192" s="48">
        <v>32.585597058607412</v>
      </c>
      <c r="BR2192" s="49">
        <v>33.734363295365469</v>
      </c>
      <c r="BS2192" s="13">
        <v>0</v>
      </c>
      <c r="BT2192" s="12">
        <v>377.71111651502025</v>
      </c>
      <c r="BV2192" s="14">
        <f>Таблица1[[#This Row],[Lкан_леб,мм]]</f>
        <v>57952.288883484973</v>
      </c>
      <c r="BW2192" s="50">
        <f>Таблица1[[#This Row],[угол обхв4]]+Таблица1[[#This Row],[Lдуг 3,мм]]</f>
        <v>11940.617252621323</v>
      </c>
      <c r="BX2192" s="54">
        <f>Таблица1[[#This Row],[угол обхв5]]+Таблица1[[#This Row],[Y5, мм]]</f>
        <v>58601.066246944538</v>
      </c>
      <c r="BY2192" s="14">
        <f>Таблица1[[#This Row],[угол обхв6]]+Таблица1[[#This Row],[Lдуг 4,мм]]</f>
        <v>15301.69136702695</v>
      </c>
      <c r="BZ2192" s="14">
        <f>Таблица1[[#This Row],[Т1]]+Таблица1[[#This Row],[X6, мм]]</f>
        <v>58978.032858177998</v>
      </c>
      <c r="CA2192" s="14">
        <f>Таблица1[[#This Row],[Т2]]+Таблица1[[#This Row],[Lдуг 5,мм]]</f>
        <v>20782.223549215098</v>
      </c>
      <c r="CB2192" s="14">
        <f>Таблица1[[#This Row],[Т3]]+Таблица1[[#This Row],[Y6, мм]]</f>
        <v>59210.07304879756</v>
      </c>
      <c r="CC2192" s="14">
        <f>Таблица1[[#This Row],[Т4]]+Таблица1[[#This Row],[Lдуг 6,мм]]</f>
        <v>21910.69906955216</v>
      </c>
      <c r="CD2192" s="14">
        <f>Таблица1[[#This Row],[Т5]]+Таблица1[[#This Row],[Lдуг 1,мм]]</f>
        <v>59450.293538709324</v>
      </c>
      <c r="CE2192" s="14">
        <f>Таблица1[[#This Row],[Т6]]+Таблица1[[#This Row],[Lпрям1, мм]]</f>
        <v>25595.032791162514</v>
      </c>
      <c r="CF2192" s="15">
        <f>Таблица1[[#This Row],[Т7]]+Таблица1[[#This Row],[Lдуг 2,мм]]</f>
        <v>59450.293538709324</v>
      </c>
      <c r="CG2192" s="14">
        <f>Таблица1[[#This Row],[Т8]]+Таблица1[[#This Row],[Lпрям2, мм]]</f>
        <v>25595.032791162514</v>
      </c>
      <c r="CH2192" s="14">
        <f>Таблица1[[#This Row],[Т9]]-Таблица1[[#This Row],[Т9]]</f>
        <v>0</v>
      </c>
      <c r="CI2192" s="50">
        <f>Таблица1[[#This Row],[Т9]]-Таблица1[[#This Row],[Т8]]</f>
        <v>33855.26074754681</v>
      </c>
      <c r="CJ2192" s="54">
        <f>Таблица1[[#This Row],[Т9]]-Таблица1[[#This Row],[Т7]]</f>
        <v>0</v>
      </c>
      <c r="CK2192" s="14">
        <f>Таблица1[[#This Row],[Т9]]-Таблица1[[#This Row],[Т6]]</f>
        <v>37539.594469157164</v>
      </c>
      <c r="CL2192" s="14">
        <f>Таблица1[[#This Row],[Т9]]-Таблица1[[#This Row],[Т5]]</f>
        <v>240.22048991176416</v>
      </c>
      <c r="CM2192" s="14">
        <f>Таблица1[[#This Row],[Т9]]-Таблица1[[#This Row],[Т4]]</f>
        <v>38668.069989494223</v>
      </c>
      <c r="CN2192" s="14">
        <f>Таблица1[[#This Row],[Т9]]-Таблица1[[#This Row],[Т3]]</f>
        <v>472.26068053132622</v>
      </c>
      <c r="CO2192" s="14">
        <f>Таблица1[[#This Row],[Т9]]-Таблица1[[#This Row],[Т2]]</f>
        <v>44148.602171682374</v>
      </c>
      <c r="CP2192" s="14">
        <f>Таблица1[[#This Row],[Т9]]-Таблица1[[#This Row],[Т1]]</f>
        <v>849.22729176478606</v>
      </c>
      <c r="CQ2192" s="14">
        <f>Таблица1[[#This Row],[Т9]]-Таблица1[[#This Row],[угол обхв6]]</f>
        <v>47509.676286087997</v>
      </c>
      <c r="CR2192" s="14">
        <f>Таблица1[[#This Row],[Т9]]-Таблица1[[#This Row],[угол обхв5]]</f>
        <v>1498.0046552243512</v>
      </c>
      <c r="CS2192" s="14">
        <f>Таблица1[[#This Row],[Т9]]-Таблица1[[#This Row],[угол обхв4]]</f>
        <v>59450.293538709324</v>
      </c>
      <c r="CT2192" s="14">
        <f>Таблица1[[#This Row],[Lкан_прям, мм]]+Таблица1[[#This Row],[Lкан_дуг, мм]]+Таблица1[[#This Row],[Lкан_леб,мм]]</f>
        <v>85045.326329871838</v>
      </c>
      <c r="CU2192" s="16">
        <f>Таблица1[[#This Row],[Lкан_леб,мм]]</f>
        <v>57952.288883484973</v>
      </c>
      <c r="CV2192" s="14">
        <f>2534431-(Таблица1[[#This Row],[Т23]]+Таблица1[[#This Row],[угол обхв3]])</f>
        <v>2449007.9625536134</v>
      </c>
      <c r="CW2192" s="50">
        <f>SUM(X2192:AC2192,AD2192:AI2192)-Таблица1[[#This Row],[lподв_min, мм]]</f>
        <v>23408.703723669114</v>
      </c>
      <c r="CX2192" s="17">
        <f>CW2631-Таблица1[[#This Row],[Суммарная длина каната]]</f>
        <v>-2426490.3274597153</v>
      </c>
    </row>
    <row r="2193" spans="1:102" x14ac:dyDescent="0.25">
      <c r="A2193" s="21">
        <v>2192</v>
      </c>
      <c r="B2193" s="10">
        <v>56.90612244897958</v>
      </c>
      <c r="C2193" s="10">
        <v>42.568571428571424</v>
      </c>
      <c r="D2193" s="11">
        <v>8321.8209557796599</v>
      </c>
      <c r="E2193" s="11">
        <v>11716.226260553531</v>
      </c>
      <c r="F2193" s="11">
        <v>7429.6013329001235</v>
      </c>
      <c r="G2193" s="11">
        <v>11838.017658232915</v>
      </c>
      <c r="H2193" s="11">
        <v>7913.8204657796605</v>
      </c>
      <c r="I2193" s="11">
        <v>7983.0719016188295</v>
      </c>
      <c r="J2193" s="11">
        <v>3733.1543589347011</v>
      </c>
      <c r="K2193" s="11">
        <v>25633.25917767279</v>
      </c>
      <c r="L2193" s="11">
        <v>1459.7782687140716</v>
      </c>
      <c r="M2193" s="11">
        <v>57952.288883484973</v>
      </c>
      <c r="N2193" s="11">
        <v>5361.956407870739</v>
      </c>
      <c r="O2193" s="11">
        <v>20571.752168457013</v>
      </c>
      <c r="P2193" s="43">
        <v>8057.9575655221661</v>
      </c>
      <c r="Q2193" s="11">
        <v>18582.45754935249</v>
      </c>
      <c r="R2193" s="11">
        <v>8204.7980382559053</v>
      </c>
      <c r="S2193" s="11">
        <v>13103.892876414211</v>
      </c>
      <c r="T2193" s="11">
        <v>8321.8209557796599</v>
      </c>
      <c r="U2193" s="11">
        <v>11716.226260553531</v>
      </c>
      <c r="V2193" s="11">
        <v>7417.4660169856552</v>
      </c>
      <c r="W2193" s="11">
        <v>11698.111496439891</v>
      </c>
      <c r="X2193" s="12">
        <v>0</v>
      </c>
      <c r="Y2193" s="12">
        <v>636.04098897734696</v>
      </c>
      <c r="Z2193" s="12">
        <v>370.58979246778017</v>
      </c>
      <c r="AA2193" s="44">
        <v>232.04019061955862</v>
      </c>
      <c r="AB2193" s="45">
        <v>221.1072966493858</v>
      </c>
      <c r="AC2193" s="12">
        <v>0</v>
      </c>
      <c r="AD2193" s="12">
        <v>11940.617252621323</v>
      </c>
      <c r="AE2193" s="12">
        <v>3350.4798646844661</v>
      </c>
      <c r="AF2193" s="12">
        <v>5480.532182188148</v>
      </c>
      <c r="AG2193" s="44">
        <v>1128.4755203370623</v>
      </c>
      <c r="AH2193" s="45">
        <v>3733.1543578417904</v>
      </c>
      <c r="AI2193" s="12">
        <v>0</v>
      </c>
      <c r="AJ2193" s="12">
        <v>-52.897313847391651</v>
      </c>
      <c r="AK2193" s="12">
        <v>36.422451509787017</v>
      </c>
      <c r="AL2193" s="12">
        <v>88.464684448593061</v>
      </c>
      <c r="AM2193" s="44">
        <v>121.05028150720048</v>
      </c>
      <c r="AN2193" s="45">
        <v>89.999999846521817</v>
      </c>
      <c r="AO2193" s="12">
        <v>0</v>
      </c>
      <c r="AP2193" s="12">
        <v>-2166.5684835517245</v>
      </c>
      <c r="AQ2193" s="12">
        <v>5604.1999781573741</v>
      </c>
      <c r="AR2193" s="12">
        <v>8465.8110936564299</v>
      </c>
      <c r="AS2193" s="44">
        <v>8554.3377520058511</v>
      </c>
      <c r="AT2193" s="45">
        <v>7913.8209557796599</v>
      </c>
      <c r="AU2193" s="12">
        <v>0</v>
      </c>
      <c r="AV2193" s="12">
        <v>11294.569550181659</v>
      </c>
      <c r="AW2193" s="12">
        <v>20900.053939172289</v>
      </c>
      <c r="AX2193" s="12">
        <v>18593.389136082347</v>
      </c>
      <c r="AY2193" s="44">
        <v>12893.450512543232</v>
      </c>
      <c r="AZ2193" s="45">
        <v>11716.226259460622</v>
      </c>
      <c r="BA2193" s="12">
        <v>0</v>
      </c>
      <c r="BB2193" s="12">
        <v>5036.5537033941901</v>
      </c>
      <c r="BC2193" s="12">
        <v>8300.2011358088002</v>
      </c>
      <c r="BD2193" s="12">
        <v>8612.65156639017</v>
      </c>
      <c r="BE2193" s="44">
        <v>7972.2812420297141</v>
      </c>
      <c r="BF2193" s="45">
        <v>7913.8209657796597</v>
      </c>
      <c r="BG2193" s="12">
        <v>0</v>
      </c>
      <c r="BH2193" s="12">
        <v>20817.876283324589</v>
      </c>
      <c r="BI2193" s="12">
        <v>18910.759320067766</v>
      </c>
      <c r="BJ2193" s="12">
        <v>13114.824463144067</v>
      </c>
      <c r="BK2193" s="44">
        <v>11926.66862442451</v>
      </c>
      <c r="BL2193" s="45">
        <v>7983.0719016188314</v>
      </c>
      <c r="BM2193" s="12">
        <v>0</v>
      </c>
      <c r="BN2193" s="12">
        <v>0</v>
      </c>
      <c r="BO2193" s="12">
        <v>89.319765357178653</v>
      </c>
      <c r="BP2193" s="12">
        <v>52.042232938806052</v>
      </c>
      <c r="BQ2193" s="48">
        <v>32.585597058607412</v>
      </c>
      <c r="BR2193" s="49">
        <v>31.050281660678667</v>
      </c>
      <c r="BS2193" s="13">
        <v>0</v>
      </c>
      <c r="BT2193" s="12">
        <v>377.71111651502025</v>
      </c>
      <c r="BV2193" s="14">
        <f>Таблица1[[#This Row],[Lкан_леб,мм]]</f>
        <v>57952.288883484973</v>
      </c>
      <c r="BW2193" s="50">
        <f>Таблица1[[#This Row],[угол обхв4]]+Таблица1[[#This Row],[Lдуг 3,мм]]</f>
        <v>11940.617252621323</v>
      </c>
      <c r="BX2193" s="54">
        <f>Таблица1[[#This Row],[угол обхв5]]+Таблица1[[#This Row],[Y5, мм]]</f>
        <v>58588.329872462316</v>
      </c>
      <c r="BY2193" s="14">
        <f>Таблица1[[#This Row],[угол обхв6]]+Таблица1[[#This Row],[Lдуг 4,мм]]</f>
        <v>15291.09711730579</v>
      </c>
      <c r="BZ2193" s="14">
        <f>Таблица1[[#This Row],[Т1]]+Таблица1[[#This Row],[X6, мм]]</f>
        <v>58958.919664930094</v>
      </c>
      <c r="CA2193" s="14">
        <f>Таблица1[[#This Row],[Т2]]+Таблица1[[#This Row],[Lдуг 5,мм]]</f>
        <v>20771.629299493936</v>
      </c>
      <c r="CB2193" s="14">
        <f>Таблица1[[#This Row],[Т3]]+Таблица1[[#This Row],[Y6, мм]]</f>
        <v>59190.959855549656</v>
      </c>
      <c r="CC2193" s="14">
        <f>Таблица1[[#This Row],[Т4]]+Таблица1[[#This Row],[Lдуг 6,мм]]</f>
        <v>21900.104819830998</v>
      </c>
      <c r="CD2193" s="14">
        <f>Таблица1[[#This Row],[Т5]]+Таблица1[[#This Row],[Lдуг 1,мм]]</f>
        <v>59412.067152199044</v>
      </c>
      <c r="CE2193" s="14">
        <f>Таблица1[[#This Row],[Т6]]+Таблица1[[#This Row],[Lпрям1, мм]]</f>
        <v>25633.25917767279</v>
      </c>
      <c r="CF2193" s="15">
        <f>Таблица1[[#This Row],[Т7]]+Таблица1[[#This Row],[Lдуг 2,мм]]</f>
        <v>59412.067152199044</v>
      </c>
      <c r="CG2193" s="14">
        <f>Таблица1[[#This Row],[Т8]]+Таблица1[[#This Row],[Lпрям2, мм]]</f>
        <v>25633.25917767279</v>
      </c>
      <c r="CH2193" s="14">
        <f>Таблица1[[#This Row],[Т9]]-Таблица1[[#This Row],[Т9]]</f>
        <v>0</v>
      </c>
      <c r="CI2193" s="50">
        <f>Таблица1[[#This Row],[Т9]]-Таблица1[[#This Row],[Т8]]</f>
        <v>33778.807974526251</v>
      </c>
      <c r="CJ2193" s="54">
        <f>Таблица1[[#This Row],[Т9]]-Таблица1[[#This Row],[Т7]]</f>
        <v>0</v>
      </c>
      <c r="CK2193" s="14">
        <f>Таблица1[[#This Row],[Т9]]-Таблица1[[#This Row],[Т6]]</f>
        <v>37511.962332368043</v>
      </c>
      <c r="CL2193" s="14">
        <f>Таблица1[[#This Row],[Т9]]-Таблица1[[#This Row],[Т5]]</f>
        <v>221.10729664938845</v>
      </c>
      <c r="CM2193" s="14">
        <f>Таблица1[[#This Row],[Т9]]-Таблица1[[#This Row],[Т4]]</f>
        <v>38640.437852705109</v>
      </c>
      <c r="CN2193" s="14">
        <f>Таблица1[[#This Row],[Т9]]-Таблица1[[#This Row],[Т3]]</f>
        <v>453.1474872689505</v>
      </c>
      <c r="CO2193" s="14">
        <f>Таблица1[[#This Row],[Т9]]-Таблица1[[#This Row],[Т2]]</f>
        <v>44120.970034893253</v>
      </c>
      <c r="CP2193" s="14">
        <f>Таблица1[[#This Row],[Т9]]-Таблица1[[#This Row],[Т1]]</f>
        <v>823.73727973672794</v>
      </c>
      <c r="CQ2193" s="14">
        <f>Таблица1[[#This Row],[Т9]]-Таблица1[[#This Row],[угол обхв6]]</f>
        <v>47471.449899577725</v>
      </c>
      <c r="CR2193" s="14">
        <f>Таблица1[[#This Row],[Т9]]-Таблица1[[#This Row],[угол обхв5]]</f>
        <v>1459.7782687140716</v>
      </c>
      <c r="CS2193" s="14">
        <f>Таблица1[[#This Row],[Т9]]-Таблица1[[#This Row],[угол обхв4]]</f>
        <v>59412.067152199044</v>
      </c>
      <c r="CT2193" s="14">
        <f>Таблица1[[#This Row],[Lкан_прям, мм]]+Таблица1[[#This Row],[Lкан_дуг, мм]]+Таблица1[[#This Row],[Lкан_леб,мм]]</f>
        <v>85045.326329871838</v>
      </c>
      <c r="CU2193" s="16">
        <f>Таблица1[[#This Row],[Lкан_леб,мм]]</f>
        <v>57952.288883484973</v>
      </c>
      <c r="CV2193" s="14">
        <f>2534431-(Таблица1[[#This Row],[Т23]]+Таблица1[[#This Row],[угол обхв3]])</f>
        <v>2449007.9625536134</v>
      </c>
      <c r="CW2193" s="50">
        <f>SUM(X2193:AC2193,AD2193:AI2193)-Таблица1[[#This Row],[lподв_min, мм]]</f>
        <v>23359.883087452159</v>
      </c>
      <c r="CX2193" s="17">
        <f>CW2632-Таблица1[[#This Row],[Суммарная длина каната]]</f>
        <v>-2426533.8859267803</v>
      </c>
    </row>
    <row r="2194" spans="1:102" x14ac:dyDescent="0.25">
      <c r="A2194" s="21">
        <v>2193</v>
      </c>
      <c r="B2194" s="10">
        <v>56.90612244897958</v>
      </c>
      <c r="C2194" s="10">
        <v>45.252653061224485</v>
      </c>
      <c r="D2194" s="11">
        <v>8693.8854605996548</v>
      </c>
      <c r="E2194" s="11">
        <v>11828.326614455586</v>
      </c>
      <c r="F2194" s="11">
        <v>7796.9413097832094</v>
      </c>
      <c r="G2194" s="11">
        <v>11908.202707976528</v>
      </c>
      <c r="H2194" s="11">
        <v>8285.8849705996545</v>
      </c>
      <c r="I2194" s="11">
        <v>8044.7183492343602</v>
      </c>
      <c r="J2194" s="11">
        <v>3783.6082652212253</v>
      </c>
      <c r="K2194" s="11">
        <v>25671.485564183164</v>
      </c>
      <c r="L2194" s="11">
        <v>1421.5518822037038</v>
      </c>
      <c r="M2194" s="11">
        <v>57952.288883484973</v>
      </c>
      <c r="N2194" s="11">
        <v>5361.956407870739</v>
      </c>
      <c r="O2194" s="11">
        <v>20571.752168457013</v>
      </c>
      <c r="P2194" s="43">
        <v>8108.773288314097</v>
      </c>
      <c r="Q2194" s="11">
        <v>18674.668684922359</v>
      </c>
      <c r="R2194" s="11">
        <v>8512.0079841411862</v>
      </c>
      <c r="S2194" s="11">
        <v>13208.990796491573</v>
      </c>
      <c r="T2194" s="11">
        <v>8693.8854605996548</v>
      </c>
      <c r="U2194" s="11">
        <v>11828.326614455586</v>
      </c>
      <c r="V2194" s="11">
        <v>7791.3709630066578</v>
      </c>
      <c r="W2194" s="11">
        <v>11767.88175003799</v>
      </c>
      <c r="X2194" s="12">
        <v>0</v>
      </c>
      <c r="Y2194" s="12">
        <v>623.28287568263443</v>
      </c>
      <c r="Z2194" s="12">
        <v>364.23471251459551</v>
      </c>
      <c r="AA2194" s="44">
        <v>232.0401906195587</v>
      </c>
      <c r="AB2194" s="45">
        <v>201.99410338691513</v>
      </c>
      <c r="AC2194" s="12">
        <v>0</v>
      </c>
      <c r="AD2194" s="12">
        <v>11940.617252621323</v>
      </c>
      <c r="AE2194" s="12">
        <v>3338.2523448937418</v>
      </c>
      <c r="AF2194" s="12">
        <v>5480.532182188148</v>
      </c>
      <c r="AG2194" s="44">
        <v>1128.4755203370621</v>
      </c>
      <c r="AH2194" s="45">
        <v>3783.6082641428879</v>
      </c>
      <c r="AI2194" s="12">
        <v>0</v>
      </c>
      <c r="AJ2194" s="12">
        <v>-52.897313847391651</v>
      </c>
      <c r="AK2194" s="12">
        <v>34.630819043275309</v>
      </c>
      <c r="AL2194" s="12">
        <v>85.78060281594</v>
      </c>
      <c r="AM2194" s="44">
        <v>118.36619987454742</v>
      </c>
      <c r="AN2194" s="45">
        <v>89.999999848568393</v>
      </c>
      <c r="AO2194" s="12">
        <v>0</v>
      </c>
      <c r="AP2194" s="12">
        <v>-2166.5684835517245</v>
      </c>
      <c r="AQ2194" s="12">
        <v>5593.8172683794064</v>
      </c>
      <c r="AR2194" s="12">
        <v>8515.6674555862646</v>
      </c>
      <c r="AS2194" s="44">
        <v>8871.0190168242843</v>
      </c>
      <c r="AT2194" s="45">
        <v>8285.8854605996548</v>
      </c>
      <c r="AU2194" s="12">
        <v>0</v>
      </c>
      <c r="AV2194" s="12">
        <v>11294.569550181659</v>
      </c>
      <c r="AW2194" s="12">
        <v>20907.467138877131</v>
      </c>
      <c r="AX2194" s="12">
        <v>18704.687622943042</v>
      </c>
      <c r="AY2194" s="44">
        <v>13015.147874485596</v>
      </c>
      <c r="AZ2194" s="45">
        <v>11828.32661337725</v>
      </c>
      <c r="BA2194" s="12">
        <v>0</v>
      </c>
      <c r="BB2194" s="12">
        <v>5036.5537033941901</v>
      </c>
      <c r="BC2194" s="12">
        <v>8340.6341488227645</v>
      </c>
      <c r="BD2194" s="12">
        <v>8918.9021514133547</v>
      </c>
      <c r="BE2194" s="44">
        <v>8334.8744279165567</v>
      </c>
      <c r="BF2194" s="45">
        <v>8285.8854705996546</v>
      </c>
      <c r="BG2194" s="12">
        <v>0</v>
      </c>
      <c r="BH2194" s="12">
        <v>20817.876283324589</v>
      </c>
      <c r="BI2194" s="12">
        <v>19010.383655342477</v>
      </c>
      <c r="BJ2194" s="12">
        <v>13239.009734512254</v>
      </c>
      <c r="BK2194" s="44">
        <v>12022.169536461564</v>
      </c>
      <c r="BL2194" s="45">
        <v>8044.718349234362</v>
      </c>
      <c r="BM2194" s="12">
        <v>0</v>
      </c>
      <c r="BN2194" s="12">
        <v>0</v>
      </c>
      <c r="BO2194" s="12">
        <v>87.528132890666953</v>
      </c>
      <c r="BP2194" s="12">
        <v>51.149783772664691</v>
      </c>
      <c r="BQ2194" s="48">
        <v>32.585597058607419</v>
      </c>
      <c r="BR2194" s="49">
        <v>28.36620002597903</v>
      </c>
      <c r="BS2194" s="13">
        <v>0</v>
      </c>
      <c r="BT2194" s="12">
        <v>377.71111651502025</v>
      </c>
      <c r="BV2194" s="14">
        <f>Таблица1[[#This Row],[Lкан_леб,мм]]</f>
        <v>57952.288883484973</v>
      </c>
      <c r="BW2194" s="50">
        <f>Таблица1[[#This Row],[угол обхв4]]+Таблица1[[#This Row],[Lдуг 3,мм]]</f>
        <v>11940.617252621323</v>
      </c>
      <c r="BX2194" s="54">
        <f>Таблица1[[#This Row],[угол обхв5]]+Таблица1[[#This Row],[Y5, мм]]</f>
        <v>58575.571759167608</v>
      </c>
      <c r="BY2194" s="14">
        <f>Таблица1[[#This Row],[угол обхв6]]+Таблица1[[#This Row],[Lдуг 4,мм]]</f>
        <v>15278.869597515066</v>
      </c>
      <c r="BZ2194" s="14">
        <f>Таблица1[[#This Row],[Т1]]+Таблица1[[#This Row],[X6, мм]]</f>
        <v>58939.806471682205</v>
      </c>
      <c r="CA2194" s="14">
        <f>Таблица1[[#This Row],[Т2]]+Таблица1[[#This Row],[Lдуг 5,мм]]</f>
        <v>20759.401779703214</v>
      </c>
      <c r="CB2194" s="14">
        <f>Таблица1[[#This Row],[Т3]]+Таблица1[[#This Row],[Y6, мм]]</f>
        <v>59171.846662301767</v>
      </c>
      <c r="CC2194" s="14">
        <f>Таблица1[[#This Row],[Т4]]+Таблица1[[#This Row],[Lдуг 6,мм]]</f>
        <v>21887.877300040276</v>
      </c>
      <c r="CD2194" s="14">
        <f>Таблица1[[#This Row],[Т5]]+Таблица1[[#This Row],[Lдуг 1,мм]]</f>
        <v>59373.840765688685</v>
      </c>
      <c r="CE2194" s="14">
        <f>Таблица1[[#This Row],[Т6]]+Таблица1[[#This Row],[Lпрям1, мм]]</f>
        <v>25671.485564183164</v>
      </c>
      <c r="CF2194" s="15">
        <f>Таблица1[[#This Row],[Т7]]+Таблица1[[#This Row],[Lдуг 2,мм]]</f>
        <v>59373.840765688685</v>
      </c>
      <c r="CG2194" s="14">
        <f>Таблица1[[#This Row],[Т8]]+Таблица1[[#This Row],[Lпрям2, мм]]</f>
        <v>25671.485564183164</v>
      </c>
      <c r="CH2194" s="14">
        <f>Таблица1[[#This Row],[Т9]]-Таблица1[[#This Row],[Т9]]</f>
        <v>0</v>
      </c>
      <c r="CI2194" s="50">
        <f>Таблица1[[#This Row],[Т9]]-Таблица1[[#This Row],[Т8]]</f>
        <v>33702.355201505517</v>
      </c>
      <c r="CJ2194" s="54">
        <f>Таблица1[[#This Row],[Т9]]-Таблица1[[#This Row],[Т7]]</f>
        <v>0</v>
      </c>
      <c r="CK2194" s="14">
        <f>Таблица1[[#This Row],[Т9]]-Таблица1[[#This Row],[Т6]]</f>
        <v>37485.963465648412</v>
      </c>
      <c r="CL2194" s="14">
        <f>Таблица1[[#This Row],[Т9]]-Таблица1[[#This Row],[Т5]]</f>
        <v>201.99410338691814</v>
      </c>
      <c r="CM2194" s="14">
        <f>Таблица1[[#This Row],[Т9]]-Таблица1[[#This Row],[Т4]]</f>
        <v>38614.438985985471</v>
      </c>
      <c r="CN2194" s="14">
        <f>Таблица1[[#This Row],[Т9]]-Таблица1[[#This Row],[Т3]]</f>
        <v>434.0342940064802</v>
      </c>
      <c r="CO2194" s="14">
        <f>Таблица1[[#This Row],[Т9]]-Таблица1[[#This Row],[Т2]]</f>
        <v>44094.971168173623</v>
      </c>
      <c r="CP2194" s="14">
        <f>Таблица1[[#This Row],[Т9]]-Таблица1[[#This Row],[Т1]]</f>
        <v>798.26900652107724</v>
      </c>
      <c r="CQ2194" s="14">
        <f>Таблица1[[#This Row],[Т9]]-Таблица1[[#This Row],[угол обхв6]]</f>
        <v>47433.223513067365</v>
      </c>
      <c r="CR2194" s="14">
        <f>Таблица1[[#This Row],[Т9]]-Таблица1[[#This Row],[угол обхв5]]</f>
        <v>1421.551882203712</v>
      </c>
      <c r="CS2194" s="14">
        <f>Таблица1[[#This Row],[Т9]]-Таблица1[[#This Row],[угол обхв4]]</f>
        <v>59373.840765688685</v>
      </c>
      <c r="CT2194" s="14">
        <f>Таблица1[[#This Row],[Lкан_прям, мм]]+Таблица1[[#This Row],[Lкан_дуг, мм]]+Таблица1[[#This Row],[Lкан_леб,мм]]</f>
        <v>85045.326329871838</v>
      </c>
      <c r="CU2194" s="16">
        <f>Таблица1[[#This Row],[Lкан_леб,мм]]</f>
        <v>57952.288883484973</v>
      </c>
      <c r="CV2194" s="14">
        <f>2534431-(Таблица1[[#This Row],[Т23]]+Таблица1[[#This Row],[угол обхв3]])</f>
        <v>2449007.9625536134</v>
      </c>
      <c r="CW2194" s="50">
        <f>SUM(X2194:AC2194,AD2194:AI2194)-Таблица1[[#This Row],[lподв_min, мм]]</f>
        <v>23309.429181165644</v>
      </c>
      <c r="CX2194" s="17">
        <f>CW2633-Таблица1[[#This Row],[Суммарная длина каната]]</f>
        <v>-2426578.5221849713</v>
      </c>
    </row>
    <row r="2195" spans="1:102" x14ac:dyDescent="0.25">
      <c r="A2195" s="21">
        <v>2194</v>
      </c>
      <c r="B2195" s="10">
        <v>56.90612244897958</v>
      </c>
      <c r="C2195" s="10">
        <v>47.936734693877547</v>
      </c>
      <c r="D2195" s="11">
        <v>9060.2922427846443</v>
      </c>
      <c r="E2195" s="11">
        <v>11957.727368165726</v>
      </c>
      <c r="F2195" s="11">
        <v>8160.5915960170814</v>
      </c>
      <c r="G2195" s="11">
        <v>11995.512897221544</v>
      </c>
      <c r="H2195" s="11">
        <v>8652.2917527846457</v>
      </c>
      <c r="I2195" s="11">
        <v>8122.0408947148626</v>
      </c>
      <c r="J2195" s="11">
        <v>3835.6864734508631</v>
      </c>
      <c r="K2195" s="11">
        <v>25709.7119506936</v>
      </c>
      <c r="L2195" s="11">
        <v>1383.3254956932685</v>
      </c>
      <c r="M2195" s="11">
        <v>57952.288883484973</v>
      </c>
      <c r="N2195" s="11">
        <v>5361.956407870739</v>
      </c>
      <c r="O2195" s="11">
        <v>20571.752168457013</v>
      </c>
      <c r="P2195" s="43">
        <v>8155.2151136337034</v>
      </c>
      <c r="Q2195" s="11">
        <v>18769.15830375392</v>
      </c>
      <c r="R2195" s="11">
        <v>8813.9592742573768</v>
      </c>
      <c r="S2195" s="11">
        <v>13328.35972901839</v>
      </c>
      <c r="T2195" s="11">
        <v>9060.2922427846443</v>
      </c>
      <c r="U2195" s="11">
        <v>11957.727368165726</v>
      </c>
      <c r="V2195" s="11">
        <v>8161.5984405671061</v>
      </c>
      <c r="W2195" s="11">
        <v>11855.085028676687</v>
      </c>
      <c r="X2195" s="12">
        <v>0</v>
      </c>
      <c r="Y2195" s="12">
        <v>610.49964652718734</v>
      </c>
      <c r="Z2195" s="12">
        <v>357.90474842214553</v>
      </c>
      <c r="AA2195" s="44">
        <v>232.04019061955862</v>
      </c>
      <c r="AB2195" s="45">
        <v>182.88091012437707</v>
      </c>
      <c r="AC2195" s="12">
        <v>0</v>
      </c>
      <c r="AD2195" s="12">
        <v>11940.617252621323</v>
      </c>
      <c r="AE2195" s="12">
        <v>3324.4005231598999</v>
      </c>
      <c r="AF2195" s="12">
        <v>5480.5321821881471</v>
      </c>
      <c r="AG2195" s="44">
        <v>1128.4755203370623</v>
      </c>
      <c r="AH2195" s="45">
        <v>3835.6864723871668</v>
      </c>
      <c r="AI2195" s="12">
        <v>0</v>
      </c>
      <c r="AJ2195" s="12">
        <v>-52.897313847391651</v>
      </c>
      <c r="AK2195" s="12">
        <v>32.835659535540763</v>
      </c>
      <c r="AL2195" s="12">
        <v>83.096521183286967</v>
      </c>
      <c r="AM2195" s="44">
        <v>115.68211824189437</v>
      </c>
      <c r="AN2195" s="45">
        <v>89.999999850624434</v>
      </c>
      <c r="AO2195" s="12">
        <v>0</v>
      </c>
      <c r="AP2195" s="12">
        <v>-2166.5684835517245</v>
      </c>
      <c r="AQ2195" s="12">
        <v>5583.1867595311933</v>
      </c>
      <c r="AR2195" s="12">
        <v>8560.2571323096727</v>
      </c>
      <c r="AS2195" s="44">
        <v>9181.6539010248398</v>
      </c>
      <c r="AT2195" s="45">
        <v>8652.2922427846443</v>
      </c>
      <c r="AU2195" s="12">
        <v>0</v>
      </c>
      <c r="AV2195" s="12">
        <v>11294.569550181659</v>
      </c>
      <c r="AW2195" s="12">
        <v>20914.565720558141</v>
      </c>
      <c r="AX2195" s="12">
        <v>18818.19872694639</v>
      </c>
      <c r="AY2195" s="44">
        <v>13151.541569752049</v>
      </c>
      <c r="AZ2195" s="45">
        <v>11957.72736710203</v>
      </c>
      <c r="BA2195" s="12">
        <v>0</v>
      </c>
      <c r="BB2195" s="12">
        <v>5036.5537033941901</v>
      </c>
      <c r="BC2195" s="12">
        <v>8376.4454652941567</v>
      </c>
      <c r="BD2195" s="12">
        <v>9219.0012929333461</v>
      </c>
      <c r="BE2195" s="44">
        <v>8692.5976160171813</v>
      </c>
      <c r="BF2195" s="45">
        <v>8652.2922527846458</v>
      </c>
      <c r="BG2195" s="12">
        <v>0</v>
      </c>
      <c r="BH2195" s="12">
        <v>20817.876283324589</v>
      </c>
      <c r="BI2195" s="12">
        <v>19111.971855855048</v>
      </c>
      <c r="BJ2195" s="12">
        <v>13377.400152210861</v>
      </c>
      <c r="BK2195" s="44">
        <v>12134.545527432065</v>
      </c>
      <c r="BL2195" s="45">
        <v>8122.0408947148644</v>
      </c>
      <c r="BM2195" s="12">
        <v>0</v>
      </c>
      <c r="BN2195" s="12">
        <v>0</v>
      </c>
      <c r="BO2195" s="12">
        <v>85.7329733829324</v>
      </c>
      <c r="BP2195" s="12">
        <v>50.260861647746196</v>
      </c>
      <c r="BQ2195" s="48">
        <v>32.585597058607412</v>
      </c>
      <c r="BR2195" s="49">
        <v>25.682118391269938</v>
      </c>
      <c r="BS2195" s="13">
        <v>0</v>
      </c>
      <c r="BT2195" s="12">
        <v>377.71111651502025</v>
      </c>
      <c r="BV2195" s="14">
        <f>Таблица1[[#This Row],[Lкан_леб,мм]]</f>
        <v>57952.288883484973</v>
      </c>
      <c r="BW2195" s="50">
        <f>Таблица1[[#This Row],[угол обхв4]]+Таблица1[[#This Row],[Lдуг 3,мм]]</f>
        <v>11940.617252621323</v>
      </c>
      <c r="BX2195" s="54">
        <f>Таблица1[[#This Row],[угол обхв5]]+Таблица1[[#This Row],[Y5, мм]]</f>
        <v>58562.788530012163</v>
      </c>
      <c r="BY2195" s="14">
        <f>Таблица1[[#This Row],[угол обхв6]]+Таблица1[[#This Row],[Lдуг 4,мм]]</f>
        <v>15265.017775781223</v>
      </c>
      <c r="BZ2195" s="14">
        <f>Таблица1[[#This Row],[Т1]]+Таблица1[[#This Row],[X6, мм]]</f>
        <v>58920.693278434308</v>
      </c>
      <c r="CA2195" s="14">
        <f>Таблица1[[#This Row],[Т2]]+Таблица1[[#This Row],[Lдуг 5,мм]]</f>
        <v>20745.549957969371</v>
      </c>
      <c r="CB2195" s="14">
        <f>Таблица1[[#This Row],[Т3]]+Таблица1[[#This Row],[Y6, мм]]</f>
        <v>59152.73346905387</v>
      </c>
      <c r="CC2195" s="14">
        <f>Таблица1[[#This Row],[Т4]]+Таблица1[[#This Row],[Lдуг 6,мм]]</f>
        <v>21874.025478306434</v>
      </c>
      <c r="CD2195" s="14">
        <f>Таблица1[[#This Row],[Т5]]+Таблица1[[#This Row],[Lдуг 1,мм]]</f>
        <v>59335.614379178245</v>
      </c>
      <c r="CE2195" s="14">
        <f>Таблица1[[#This Row],[Т6]]+Таблица1[[#This Row],[Lпрям1, мм]]</f>
        <v>25709.7119506936</v>
      </c>
      <c r="CF2195" s="15">
        <f>Таблица1[[#This Row],[Т7]]+Таблица1[[#This Row],[Lдуг 2,мм]]</f>
        <v>59335.614379178245</v>
      </c>
      <c r="CG2195" s="14">
        <f>Таблица1[[#This Row],[Т8]]+Таблица1[[#This Row],[Lпрям2, мм]]</f>
        <v>25709.7119506936</v>
      </c>
      <c r="CH2195" s="14">
        <f>Таблица1[[#This Row],[Т9]]-Таблица1[[#This Row],[Т9]]</f>
        <v>0</v>
      </c>
      <c r="CI2195" s="50">
        <f>Таблица1[[#This Row],[Т9]]-Таблица1[[#This Row],[Т8]]</f>
        <v>33625.902428484645</v>
      </c>
      <c r="CJ2195" s="54">
        <f>Таблица1[[#This Row],[Т9]]-Таблица1[[#This Row],[Т7]]</f>
        <v>0</v>
      </c>
      <c r="CK2195" s="14">
        <f>Таблица1[[#This Row],[Т9]]-Таблица1[[#This Row],[Т6]]</f>
        <v>37461.588900871808</v>
      </c>
      <c r="CL2195" s="14">
        <f>Таблица1[[#This Row],[Т9]]-Таблица1[[#This Row],[Т5]]</f>
        <v>182.88091012437508</v>
      </c>
      <c r="CM2195" s="14">
        <f>Таблица1[[#This Row],[Т9]]-Таблица1[[#This Row],[Т4]]</f>
        <v>38590.064421208874</v>
      </c>
      <c r="CN2195" s="14">
        <f>Таблица1[[#This Row],[Т9]]-Таблица1[[#This Row],[Т3]]</f>
        <v>414.92110074393713</v>
      </c>
      <c r="CO2195" s="14">
        <f>Таблица1[[#This Row],[Т9]]-Таблица1[[#This Row],[Т2]]</f>
        <v>44070.596603397018</v>
      </c>
      <c r="CP2195" s="14">
        <f>Таблица1[[#This Row],[Т9]]-Таблица1[[#This Row],[Т1]]</f>
        <v>772.82584916608175</v>
      </c>
      <c r="CQ2195" s="14">
        <f>Таблица1[[#This Row],[Т9]]-Таблица1[[#This Row],[угол обхв6]]</f>
        <v>47394.997126556918</v>
      </c>
      <c r="CR2195" s="14">
        <f>Таблица1[[#This Row],[Т9]]-Таблица1[[#This Row],[угол обхв5]]</f>
        <v>1383.3254956932724</v>
      </c>
      <c r="CS2195" s="14">
        <f>Таблица1[[#This Row],[Т9]]-Таблица1[[#This Row],[угол обхв4]]</f>
        <v>59335.614379178245</v>
      </c>
      <c r="CT2195" s="14">
        <f>Таблица1[[#This Row],[Lкан_прям, мм]]+Таблица1[[#This Row],[Lкан_дуг, мм]]+Таблица1[[#This Row],[Lкан_леб,мм]]</f>
        <v>85045.326329871838</v>
      </c>
      <c r="CU2195" s="16">
        <f>Таблица1[[#This Row],[Lкан_леб,мм]]</f>
        <v>57952.288883484973</v>
      </c>
      <c r="CV2195" s="14">
        <f>2534431-(Таблица1[[#This Row],[Т23]]+Таблица1[[#This Row],[угол обхв3]])</f>
        <v>2449007.9625536134</v>
      </c>
      <c r="CW2195" s="50">
        <f>SUM(X2195:AC2195,AD2195:AI2195)-Таблица1[[#This Row],[lподв_min, мм]]</f>
        <v>23257.350972936005</v>
      </c>
      <c r="CX2195" s="17">
        <f>CW2634-Таблица1[[#This Row],[Суммарная длина каната]]</f>
        <v>-2426624.1912927958</v>
      </c>
    </row>
    <row r="2196" spans="1:102" x14ac:dyDescent="0.25">
      <c r="A2196" s="21">
        <v>2195</v>
      </c>
      <c r="B2196" s="10">
        <v>56.90612244897958</v>
      </c>
      <c r="C2196" s="10">
        <v>50.620816326530601</v>
      </c>
      <c r="D2196" s="11">
        <v>9420.2373500857721</v>
      </c>
      <c r="E2196" s="11">
        <v>12104.144596734945</v>
      </c>
      <c r="F2196" s="11">
        <v>8519.754287524549</v>
      </c>
      <c r="G2196" s="11">
        <v>12099.756654123765</v>
      </c>
      <c r="H2196" s="11">
        <v>9012.2368600857735</v>
      </c>
      <c r="I2196" s="11">
        <v>8214.7658129051815</v>
      </c>
      <c r="J2196" s="11">
        <v>3889.3787838297626</v>
      </c>
      <c r="K2196" s="11">
        <v>25747.938337204065</v>
      </c>
      <c r="L2196" s="11">
        <v>1345.0991091827916</v>
      </c>
      <c r="M2196" s="11">
        <v>57952.288883484973</v>
      </c>
      <c r="N2196" s="11">
        <v>5361.956407870739</v>
      </c>
      <c r="O2196" s="11">
        <v>20571.752168457013</v>
      </c>
      <c r="P2196" s="43">
        <v>8197.1811410475766</v>
      </c>
      <c r="Q2196" s="11">
        <v>18865.719081241725</v>
      </c>
      <c r="R2196" s="11">
        <v>9109.9893815156302</v>
      </c>
      <c r="S2196" s="11">
        <v>13461.737760388216</v>
      </c>
      <c r="T2196" s="11">
        <v>9420.2373500857721</v>
      </c>
      <c r="U2196" s="11">
        <v>12104.144596734945</v>
      </c>
      <c r="V2196" s="11">
        <v>8527.3361142309604</v>
      </c>
      <c r="W2196" s="11">
        <v>11959.529995089919</v>
      </c>
      <c r="X2196" s="12">
        <v>0</v>
      </c>
      <c r="Y2196" s="12">
        <v>597.68782823303218</v>
      </c>
      <c r="Z2196" s="12">
        <v>351.60337346840362</v>
      </c>
      <c r="AA2196" s="44">
        <v>232.04019061955935</v>
      </c>
      <c r="AB2196" s="45">
        <v>163.76771686179649</v>
      </c>
      <c r="AC2196" s="12">
        <v>0</v>
      </c>
      <c r="AD2196" s="12">
        <v>11940.617252621323</v>
      </c>
      <c r="AE2196" s="12">
        <v>3308.934599276784</v>
      </c>
      <c r="AF2196" s="12">
        <v>5480.5321821881507</v>
      </c>
      <c r="AG2196" s="44">
        <v>1128.4755203370596</v>
      </c>
      <c r="AH2196" s="45">
        <v>3889.3787827807491</v>
      </c>
      <c r="AI2196" s="12">
        <v>0</v>
      </c>
      <c r="AJ2196" s="12">
        <v>-52.897313847391651</v>
      </c>
      <c r="AK2196" s="12">
        <v>31.03648523126725</v>
      </c>
      <c r="AL2196" s="12">
        <v>80.412439550633906</v>
      </c>
      <c r="AM2196" s="44">
        <v>112.99803660924142</v>
      </c>
      <c r="AN2196" s="45">
        <v>89.999999852686557</v>
      </c>
      <c r="AO2196" s="12">
        <v>0</v>
      </c>
      <c r="AP2196" s="12">
        <v>-2166.5684835517245</v>
      </c>
      <c r="AQ2196" s="12">
        <v>5572.31459982049</v>
      </c>
      <c r="AR2196" s="12">
        <v>8599.4822872891709</v>
      </c>
      <c r="AS2196" s="44">
        <v>9485.5608243915685</v>
      </c>
      <c r="AT2196" s="45">
        <v>9012.2373500857721</v>
      </c>
      <c r="AU2196" s="12">
        <v>0</v>
      </c>
      <c r="AV2196" s="12">
        <v>11294.569550181659</v>
      </c>
      <c r="AW2196" s="12">
        <v>20921.342544582603</v>
      </c>
      <c r="AX2196" s="12">
        <v>18933.673387453327</v>
      </c>
      <c r="AY2196" s="44">
        <v>13302.332329815456</v>
      </c>
      <c r="AZ2196" s="45">
        <v>12104.144595685932</v>
      </c>
      <c r="BA2196" s="12">
        <v>0</v>
      </c>
      <c r="BB2196" s="12">
        <v>5036.5537033941901</v>
      </c>
      <c r="BC2196" s="12">
        <v>8407.5393329973285</v>
      </c>
      <c r="BD2196" s="12">
        <v>9512.2905277572227</v>
      </c>
      <c r="BE2196" s="44">
        <v>9044.6659072098337</v>
      </c>
      <c r="BF2196" s="45">
        <v>9012.2373600857736</v>
      </c>
      <c r="BG2196" s="12">
        <v>0</v>
      </c>
      <c r="BH2196" s="12">
        <v>20817.876283324589</v>
      </c>
      <c r="BI2196" s="12">
        <v>19215.309457367315</v>
      </c>
      <c r="BJ2196" s="12">
        <v>13529.692066599819</v>
      </c>
      <c r="BK2196" s="44">
        <v>12263.550027307703</v>
      </c>
      <c r="BL2196" s="45">
        <v>8214.7658129051833</v>
      </c>
      <c r="BM2196" s="12">
        <v>0</v>
      </c>
      <c r="BN2196" s="12">
        <v>0</v>
      </c>
      <c r="BO2196" s="12">
        <v>83.933799078658893</v>
      </c>
      <c r="BP2196" s="12">
        <v>49.375954319366656</v>
      </c>
      <c r="BQ2196" s="48">
        <v>32.585597058607512</v>
      </c>
      <c r="BR2196" s="49">
        <v>22.998036756554868</v>
      </c>
      <c r="BS2196" s="13">
        <v>0</v>
      </c>
      <c r="BT2196" s="12">
        <v>377.71111651502025</v>
      </c>
      <c r="BV2196" s="14">
        <f>Таблица1[[#This Row],[Lкан_леб,мм]]</f>
        <v>57952.288883484973</v>
      </c>
      <c r="BW2196" s="50">
        <f>Таблица1[[#This Row],[угол обхв4]]+Таблица1[[#This Row],[Lдуг 3,мм]]</f>
        <v>11940.617252621323</v>
      </c>
      <c r="BX2196" s="54">
        <f>Таблица1[[#This Row],[угол обхв5]]+Таблица1[[#This Row],[Y5, мм]]</f>
        <v>58549.976711718002</v>
      </c>
      <c r="BY2196" s="14">
        <f>Таблица1[[#This Row],[угол обхв6]]+Таблица1[[#This Row],[Lдуг 4,мм]]</f>
        <v>15249.551851898108</v>
      </c>
      <c r="BZ2196" s="14">
        <f>Таблица1[[#This Row],[Т1]]+Таблица1[[#This Row],[X6, мм]]</f>
        <v>58901.580085186404</v>
      </c>
      <c r="CA2196" s="14">
        <f>Таблица1[[#This Row],[Т2]]+Таблица1[[#This Row],[Lдуг 5,мм]]</f>
        <v>20730.08403408626</v>
      </c>
      <c r="CB2196" s="14">
        <f>Таблица1[[#This Row],[Т3]]+Таблица1[[#This Row],[Y6, мм]]</f>
        <v>59133.620275805966</v>
      </c>
      <c r="CC2196" s="14">
        <f>Таблица1[[#This Row],[Т4]]+Таблица1[[#This Row],[Lдуг 6,мм]]</f>
        <v>21858.559554423318</v>
      </c>
      <c r="CD2196" s="14">
        <f>Таблица1[[#This Row],[Т5]]+Таблица1[[#This Row],[Lдуг 1,мм]]</f>
        <v>59297.387992667762</v>
      </c>
      <c r="CE2196" s="14">
        <f>Таблица1[[#This Row],[Т6]]+Таблица1[[#This Row],[Lпрям1, мм]]</f>
        <v>25747.938337204068</v>
      </c>
      <c r="CF2196" s="15">
        <f>Таблица1[[#This Row],[Т7]]+Таблица1[[#This Row],[Lдуг 2,мм]]</f>
        <v>59297.387992667762</v>
      </c>
      <c r="CG2196" s="14">
        <f>Таблица1[[#This Row],[Т8]]+Таблица1[[#This Row],[Lпрям2, мм]]</f>
        <v>25747.938337204068</v>
      </c>
      <c r="CH2196" s="14">
        <f>Таблица1[[#This Row],[Т9]]-Таблица1[[#This Row],[Т9]]</f>
        <v>0</v>
      </c>
      <c r="CI2196" s="50">
        <f>Таблица1[[#This Row],[Т9]]-Таблица1[[#This Row],[Т8]]</f>
        <v>33549.449655463693</v>
      </c>
      <c r="CJ2196" s="54">
        <f>Таблица1[[#This Row],[Т9]]-Таблица1[[#This Row],[Т7]]</f>
        <v>0</v>
      </c>
      <c r="CK2196" s="14">
        <f>Таблица1[[#This Row],[Т9]]-Таблица1[[#This Row],[Т6]]</f>
        <v>37438.82843824444</v>
      </c>
      <c r="CL2196" s="14">
        <f>Таблица1[[#This Row],[Т9]]-Таблица1[[#This Row],[Т5]]</f>
        <v>163.76771686179563</v>
      </c>
      <c r="CM2196" s="14">
        <f>Таблица1[[#This Row],[Т9]]-Таблица1[[#This Row],[Т4]]</f>
        <v>38567.303958581499</v>
      </c>
      <c r="CN2196" s="14">
        <f>Таблица1[[#This Row],[Т9]]-Таблица1[[#This Row],[Т3]]</f>
        <v>395.80790748135769</v>
      </c>
      <c r="CO2196" s="14">
        <f>Таблица1[[#This Row],[Т9]]-Таблица1[[#This Row],[Т2]]</f>
        <v>44047.83614076965</v>
      </c>
      <c r="CP2196" s="14">
        <f>Таблица1[[#This Row],[Т9]]-Таблица1[[#This Row],[Т1]]</f>
        <v>747.41128094976011</v>
      </c>
      <c r="CQ2196" s="14">
        <f>Таблица1[[#This Row],[Т9]]-Таблица1[[#This Row],[угол обхв6]]</f>
        <v>47356.770740046442</v>
      </c>
      <c r="CR2196" s="14">
        <f>Таблица1[[#This Row],[Т9]]-Таблица1[[#This Row],[угол обхв5]]</f>
        <v>1345.0991091827891</v>
      </c>
      <c r="CS2196" s="14">
        <f>Таблица1[[#This Row],[Т9]]-Таблица1[[#This Row],[угол обхв4]]</f>
        <v>59297.387992667762</v>
      </c>
      <c r="CT2196" s="14">
        <f>Таблица1[[#This Row],[Lкан_прям, мм]]+Таблица1[[#This Row],[Lкан_дуг, мм]]+Таблица1[[#This Row],[Lкан_леб,мм]]</f>
        <v>85045.326329871838</v>
      </c>
      <c r="CU2196" s="16">
        <f>Таблица1[[#This Row],[Lкан_леб,мм]]</f>
        <v>57952.288883484973</v>
      </c>
      <c r="CV2196" s="14">
        <f>2534431-(Таблица1[[#This Row],[Т23]]+Таблица1[[#This Row],[угол обхв3]])</f>
        <v>2449007.9625536134</v>
      </c>
      <c r="CW2196" s="50">
        <f>SUM(X2196:AC2196,AD2196:AI2196)-Таблица1[[#This Row],[lподв_min, мм]]</f>
        <v>23203.658662557096</v>
      </c>
      <c r="CX2196" s="17">
        <f>CW2635-Таблица1[[#This Row],[Суммарная длина каната]]</f>
        <v>-2426634.871764821</v>
      </c>
    </row>
    <row r="2197" spans="1:102" x14ac:dyDescent="0.25">
      <c r="A2197" s="21">
        <v>2196</v>
      </c>
      <c r="B2197" s="10">
        <v>56.90612244897958</v>
      </c>
      <c r="C2197" s="10">
        <v>53.304897959183663</v>
      </c>
      <c r="D2197" s="11">
        <v>9772.9310081523727</v>
      </c>
      <c r="E2197" s="11">
        <v>12267.257038478403</v>
      </c>
      <c r="F2197" s="11">
        <v>8873.6413266942855</v>
      </c>
      <c r="G2197" s="11">
        <v>12220.705252014179</v>
      </c>
      <c r="H2197" s="11">
        <v>9364.9305181523741</v>
      </c>
      <c r="I2197" s="11">
        <v>8322.5832821606764</v>
      </c>
      <c r="J2197" s="11">
        <v>3944.6737563177267</v>
      </c>
      <c r="K2197" s="11">
        <v>25786.16472371457</v>
      </c>
      <c r="L2197" s="11">
        <v>1306.8727226722922</v>
      </c>
      <c r="M2197" s="11">
        <v>57952.288883484973</v>
      </c>
      <c r="N2197" s="11">
        <v>5361.956407870739</v>
      </c>
      <c r="O2197" s="11">
        <v>20571.752168457013</v>
      </c>
      <c r="P2197" s="43">
        <v>8234.5792907041614</v>
      </c>
      <c r="Q2197" s="11">
        <v>18964.139148342972</v>
      </c>
      <c r="R2197" s="11">
        <v>9399.4487708035213</v>
      </c>
      <c r="S2197" s="11">
        <v>13608.832238899497</v>
      </c>
      <c r="T2197" s="11">
        <v>9772.9310081523727</v>
      </c>
      <c r="U2197" s="11">
        <v>12267.257038478403</v>
      </c>
      <c r="V2197" s="11">
        <v>8887.781499875302</v>
      </c>
      <c r="W2197" s="11">
        <v>12080.987481124392</v>
      </c>
      <c r="X2197" s="12">
        <v>0</v>
      </c>
      <c r="Y2197" s="12">
        <v>584.84383690332652</v>
      </c>
      <c r="Z2197" s="12">
        <v>345.3341715502122</v>
      </c>
      <c r="AA2197" s="44">
        <v>232.04019061955907</v>
      </c>
      <c r="AB2197" s="45">
        <v>144.6545235991945</v>
      </c>
      <c r="AC2197" s="12">
        <v>0</v>
      </c>
      <c r="AD2197" s="12">
        <v>11940.617252621323</v>
      </c>
      <c r="AE2197" s="12">
        <v>3291.8660132846217</v>
      </c>
      <c r="AF2197" s="12">
        <v>5480.532182188148</v>
      </c>
      <c r="AG2197" s="44">
        <v>1128.4755203370603</v>
      </c>
      <c r="AH2197" s="45">
        <v>3944.6737552834179</v>
      </c>
      <c r="AI2197" s="12">
        <v>0</v>
      </c>
      <c r="AJ2197" s="12">
        <v>-52.897313847391651</v>
      </c>
      <c r="AK2197" s="12">
        <v>29.232792840838918</v>
      </c>
      <c r="AL2197" s="12">
        <v>77.728357917980844</v>
      </c>
      <c r="AM2197" s="44">
        <v>110.31395497658832</v>
      </c>
      <c r="AN2197" s="45">
        <v>89.999999854751522</v>
      </c>
      <c r="AO2197" s="12">
        <v>0</v>
      </c>
      <c r="AP2197" s="12">
        <v>-2166.5684835517245</v>
      </c>
      <c r="AQ2197" s="12">
        <v>5561.2069574251736</v>
      </c>
      <c r="AR2197" s="12">
        <v>8633.2568545644972</v>
      </c>
      <c r="AS2197" s="44">
        <v>9782.0729688786159</v>
      </c>
      <c r="AT2197" s="45">
        <v>9364.9310081523727</v>
      </c>
      <c r="AU2197" s="12">
        <v>0</v>
      </c>
      <c r="AV2197" s="12">
        <v>11294.569550181659</v>
      </c>
      <c r="AW2197" s="12">
        <v>20927.790394638214</v>
      </c>
      <c r="AX2197" s="12">
        <v>19050.858235482934</v>
      </c>
      <c r="AY2197" s="44">
        <v>13467.189296797213</v>
      </c>
      <c r="AZ2197" s="45">
        <v>12267.257037444097</v>
      </c>
      <c r="BA2197" s="12">
        <v>0</v>
      </c>
      <c r="BB2197" s="12">
        <v>5036.5537033941901</v>
      </c>
      <c r="BC2197" s="12">
        <v>8433.829840258597</v>
      </c>
      <c r="BD2197" s="12">
        <v>9798.1263346638571</v>
      </c>
      <c r="BE2197" s="44">
        <v>9390.306810077278</v>
      </c>
      <c r="BF2197" s="45">
        <v>9364.9310181523742</v>
      </c>
      <c r="BG2197" s="12">
        <v>0</v>
      </c>
      <c r="BH2197" s="12">
        <v>20817.876283324589</v>
      </c>
      <c r="BI2197" s="12">
        <v>19320.177374524174</v>
      </c>
      <c r="BJ2197" s="12">
        <v>13695.551326039458</v>
      </c>
      <c r="BK2197" s="44">
        <v>12408.899980580687</v>
      </c>
      <c r="BL2197" s="45">
        <v>8322.5832821606782</v>
      </c>
      <c r="BM2197" s="12">
        <v>0</v>
      </c>
      <c r="BN2197" s="12">
        <v>0</v>
      </c>
      <c r="BO2197" s="12">
        <v>82.130106688230569</v>
      </c>
      <c r="BP2197" s="12">
        <v>48.495565077141926</v>
      </c>
      <c r="BQ2197" s="48">
        <v>32.585597058607476</v>
      </c>
      <c r="BR2197" s="49">
        <v>20.313955121836795</v>
      </c>
      <c r="BS2197" s="13">
        <v>0</v>
      </c>
      <c r="BT2197" s="12">
        <v>377.71111651502025</v>
      </c>
      <c r="BV2197" s="14">
        <f>Таблица1[[#This Row],[Lкан_леб,мм]]</f>
        <v>57952.288883484973</v>
      </c>
      <c r="BW2197" s="50">
        <f>Таблица1[[#This Row],[угол обхв4]]+Таблица1[[#This Row],[Lдуг 3,мм]]</f>
        <v>11940.617252621323</v>
      </c>
      <c r="BX2197" s="54">
        <f>Таблица1[[#This Row],[угол обхв5]]+Таблица1[[#This Row],[Y5, мм]]</f>
        <v>58537.132720388297</v>
      </c>
      <c r="BY2197" s="14">
        <f>Таблица1[[#This Row],[угол обхв6]]+Таблица1[[#This Row],[Lдуг 4,мм]]</f>
        <v>15232.483265905945</v>
      </c>
      <c r="BZ2197" s="14">
        <f>Таблица1[[#This Row],[Т1]]+Таблица1[[#This Row],[X6, мм]]</f>
        <v>58882.466891938508</v>
      </c>
      <c r="CA2197" s="14">
        <f>Таблица1[[#This Row],[Т2]]+Таблица1[[#This Row],[Lдуг 5,мм]]</f>
        <v>20713.015448094091</v>
      </c>
      <c r="CB2197" s="14">
        <f>Таблица1[[#This Row],[Т3]]+Таблица1[[#This Row],[Y6, мм]]</f>
        <v>59114.50708255807</v>
      </c>
      <c r="CC2197" s="14">
        <f>Таблица1[[#This Row],[Т4]]+Таблица1[[#This Row],[Lдуг 6,мм]]</f>
        <v>21841.49096843115</v>
      </c>
      <c r="CD2197" s="14">
        <f>Таблица1[[#This Row],[Т5]]+Таблица1[[#This Row],[Lдуг 1,мм]]</f>
        <v>59259.161606157264</v>
      </c>
      <c r="CE2197" s="14">
        <f>Таблица1[[#This Row],[Т6]]+Таблица1[[#This Row],[Lпрям1, мм]]</f>
        <v>25786.164723714566</v>
      </c>
      <c r="CF2197" s="15">
        <f>Таблица1[[#This Row],[Т7]]+Таблица1[[#This Row],[Lдуг 2,мм]]</f>
        <v>59259.161606157264</v>
      </c>
      <c r="CG2197" s="14">
        <f>Таблица1[[#This Row],[Т8]]+Таблица1[[#This Row],[Lпрям2, мм]]</f>
        <v>25786.164723714566</v>
      </c>
      <c r="CH2197" s="14">
        <f>Таблица1[[#This Row],[Т9]]-Таблица1[[#This Row],[Т9]]</f>
        <v>0</v>
      </c>
      <c r="CI2197" s="50">
        <f>Таблица1[[#This Row],[Т9]]-Таблица1[[#This Row],[Т8]]</f>
        <v>33472.996882442698</v>
      </c>
      <c r="CJ2197" s="54">
        <f>Таблица1[[#This Row],[Т9]]-Таблица1[[#This Row],[Т7]]</f>
        <v>0</v>
      </c>
      <c r="CK2197" s="14">
        <f>Таблица1[[#This Row],[Т9]]-Таблица1[[#This Row],[Т6]]</f>
        <v>37417.670637726114</v>
      </c>
      <c r="CL2197" s="14">
        <f>Таблица1[[#This Row],[Т9]]-Таблица1[[#This Row],[Т5]]</f>
        <v>144.65452359919436</v>
      </c>
      <c r="CM2197" s="14">
        <f>Таблица1[[#This Row],[Т9]]-Таблица1[[#This Row],[Т4]]</f>
        <v>38546.146158063173</v>
      </c>
      <c r="CN2197" s="14">
        <f>Таблица1[[#This Row],[Т9]]-Таблица1[[#This Row],[Т3]]</f>
        <v>376.69471421875642</v>
      </c>
      <c r="CO2197" s="14">
        <f>Таблица1[[#This Row],[Т9]]-Таблица1[[#This Row],[Т2]]</f>
        <v>44026.678340251317</v>
      </c>
      <c r="CP2197" s="14">
        <f>Таблица1[[#This Row],[Т9]]-Таблица1[[#This Row],[Т1]]</f>
        <v>722.02888576896657</v>
      </c>
      <c r="CQ2197" s="14">
        <f>Таблица1[[#This Row],[Т9]]-Таблица1[[#This Row],[угол обхв6]]</f>
        <v>47318.544353535937</v>
      </c>
      <c r="CR2197" s="14">
        <f>Таблица1[[#This Row],[Т9]]-Таблица1[[#This Row],[угол обхв5]]</f>
        <v>1306.8727226722913</v>
      </c>
      <c r="CS2197" s="14">
        <f>Таблица1[[#This Row],[Т9]]-Таблица1[[#This Row],[угол обхв4]]</f>
        <v>59259.161606157264</v>
      </c>
      <c r="CT2197" s="14">
        <f>Таблица1[[#This Row],[Lкан_прям, мм]]+Таблица1[[#This Row],[Lкан_дуг, мм]]+Таблица1[[#This Row],[Lкан_леб,мм]]</f>
        <v>85045.326329871838</v>
      </c>
      <c r="CU2197" s="16">
        <f>Таблица1[[#This Row],[Lкан_леб,мм]]</f>
        <v>57952.288883484973</v>
      </c>
      <c r="CV2197" s="14">
        <f>2534431-(Таблица1[[#This Row],[Т23]]+Таблица1[[#This Row],[угол обхв3]])</f>
        <v>2449007.9625536134</v>
      </c>
      <c r="CW2197" s="50">
        <f>SUM(X2197:AC2197,AD2197:AI2197)-Таблица1[[#This Row],[lподв_min, мм]]</f>
        <v>23148.363690069134</v>
      </c>
      <c r="CX2197" s="17">
        <f>CW2636-Таблица1[[#This Row],[Суммарная длина каната]]</f>
        <v>-2426670.8457877855</v>
      </c>
    </row>
    <row r="2198" spans="1:102" x14ac:dyDescent="0.25">
      <c r="A2198" s="21">
        <v>2197</v>
      </c>
      <c r="B2198" s="10">
        <v>56.90612244897958</v>
      </c>
      <c r="C2198" s="10">
        <v>55.988979591836724</v>
      </c>
      <c r="D2198" s="11">
        <v>10117.599353417094</v>
      </c>
      <c r="E2198" s="11">
        <v>12446.70679987248</v>
      </c>
      <c r="F2198" s="11">
        <v>9221.4762314991622</v>
      </c>
      <c r="G2198" s="11">
        <v>12358.093311260101</v>
      </c>
      <c r="H2198" s="11">
        <v>9709.5988634170953</v>
      </c>
      <c r="I2198" s="11">
        <v>8445.1480992911056</v>
      </c>
      <c r="J2198" s="11">
        <v>4001.5587005813736</v>
      </c>
      <c r="K2198" s="11">
        <v>25824.391110225071</v>
      </c>
      <c r="L2198" s="11">
        <v>1268.6463361617937</v>
      </c>
      <c r="M2198" s="11">
        <v>57952.288883484973</v>
      </c>
      <c r="N2198" s="11">
        <v>5361.956407870739</v>
      </c>
      <c r="O2198" s="11">
        <v>20571.752168457013</v>
      </c>
      <c r="P2198" s="43">
        <v>8267.3275053709385</v>
      </c>
      <c r="Q2198" s="11">
        <v>19064.20255645048</v>
      </c>
      <c r="R2198" s="11">
        <v>9681.7023241639399</v>
      </c>
      <c r="S2198" s="11">
        <v>13769.320416877943</v>
      </c>
      <c r="T2198" s="11">
        <v>10117.599353417094</v>
      </c>
      <c r="U2198" s="11">
        <v>12446.70679987248</v>
      </c>
      <c r="V2198" s="11">
        <v>9242.1437254626271</v>
      </c>
      <c r="W2198" s="11">
        <v>12219.190990569374</v>
      </c>
      <c r="X2198" s="12">
        <v>0</v>
      </c>
      <c r="Y2198" s="12">
        <v>571.96396278638269</v>
      </c>
      <c r="Z2198" s="12">
        <v>339.10085241925884</v>
      </c>
      <c r="AA2198" s="44">
        <v>232.0401906195587</v>
      </c>
      <c r="AB2198" s="45">
        <v>125.54133033659359</v>
      </c>
      <c r="AC2198" s="12">
        <v>0</v>
      </c>
      <c r="AD2198" s="12">
        <v>11940.617252621323</v>
      </c>
      <c r="AE2198" s="12">
        <v>3273.2074555167674</v>
      </c>
      <c r="AF2198" s="12">
        <v>5480.5321821881471</v>
      </c>
      <c r="AG2198" s="44">
        <v>1128.4755203370628</v>
      </c>
      <c r="AH2198" s="45">
        <v>4001.5586995617696</v>
      </c>
      <c r="AI2198" s="12">
        <v>0</v>
      </c>
      <c r="AJ2198" s="12">
        <v>-52.897313847391651</v>
      </c>
      <c r="AK2198" s="12">
        <v>27.424061400739252</v>
      </c>
      <c r="AL2198" s="12">
        <v>75.044276285327783</v>
      </c>
      <c r="AM2198" s="44">
        <v>107.62987334393522</v>
      </c>
      <c r="AN2198" s="45">
        <v>89.999999856816331</v>
      </c>
      <c r="AO2198" s="12">
        <v>0</v>
      </c>
      <c r="AP2198" s="12">
        <v>-2166.5684835517245</v>
      </c>
      <c r="AQ2198" s="12">
        <v>5549.870021675446</v>
      </c>
      <c r="AR2198" s="12">
        <v>8661.5067275944039</v>
      </c>
      <c r="AS2198" s="44">
        <v>10070.539741710507</v>
      </c>
      <c r="AT2198" s="45">
        <v>9709.5993534170957</v>
      </c>
      <c r="AU2198" s="12">
        <v>0</v>
      </c>
      <c r="AV2198" s="12">
        <v>11294.569550181659</v>
      </c>
      <c r="AW2198" s="12">
        <v>20933.901963081913</v>
      </c>
      <c r="AX2198" s="12">
        <v>19169.496149642582</v>
      </c>
      <c r="AY2198" s="44">
        <v>13645.750749419796</v>
      </c>
      <c r="AZ2198" s="45">
        <v>12446.706798852878</v>
      </c>
      <c r="BA2198" s="12">
        <v>0</v>
      </c>
      <c r="BB2198" s="12">
        <v>5036.5537033941901</v>
      </c>
      <c r="BC2198" s="12">
        <v>8455.2411191756437</v>
      </c>
      <c r="BD2198" s="12">
        <v>10075.881546387405</v>
      </c>
      <c r="BE2198" s="44">
        <v>9728.7619358705288</v>
      </c>
      <c r="BF2198" s="45">
        <v>9709.5993634170954</v>
      </c>
      <c r="BG2198" s="12">
        <v>0</v>
      </c>
      <c r="BH2198" s="12">
        <v>20817.876283324589</v>
      </c>
      <c r="BI2198" s="12">
        <v>19426.35235107538</v>
      </c>
      <c r="BJ2198" s="12">
        <v>13874.614010070047</v>
      </c>
      <c r="BK2198" s="44">
        <v>12570.276467330626</v>
      </c>
      <c r="BL2198" s="45">
        <v>8445.1480992911074</v>
      </c>
      <c r="BM2198" s="12">
        <v>0</v>
      </c>
      <c r="BN2198" s="12">
        <v>0</v>
      </c>
      <c r="BO2198" s="12">
        <v>80.321375248130906</v>
      </c>
      <c r="BP2198" s="12">
        <v>47.620214884588535</v>
      </c>
      <c r="BQ2198" s="48">
        <v>32.585597058607419</v>
      </c>
      <c r="BR2198" s="49">
        <v>17.629873487118875</v>
      </c>
      <c r="BS2198" s="13">
        <v>0</v>
      </c>
      <c r="BT2198" s="12">
        <v>377.71111651502025</v>
      </c>
      <c r="BV2198" s="14">
        <f>Таблица1[[#This Row],[Lкан_леб,мм]]</f>
        <v>57952.288883484973</v>
      </c>
      <c r="BW2198" s="50">
        <f>Таблица1[[#This Row],[угол обхв4]]+Таблица1[[#This Row],[Lдуг 3,мм]]</f>
        <v>11940.617252621323</v>
      </c>
      <c r="BX2198" s="54">
        <f>Таблица1[[#This Row],[угол обхв5]]+Таблица1[[#This Row],[Y5, мм]]</f>
        <v>58524.252846271353</v>
      </c>
      <c r="BY2198" s="14">
        <f>Таблица1[[#This Row],[угол обхв6]]+Таблица1[[#This Row],[Lдуг 4,мм]]</f>
        <v>15213.824708138091</v>
      </c>
      <c r="BZ2198" s="14">
        <f>Таблица1[[#This Row],[Т1]]+Таблица1[[#This Row],[X6, мм]]</f>
        <v>58863.353698690611</v>
      </c>
      <c r="CA2198" s="14">
        <f>Таблица1[[#This Row],[Т2]]+Таблица1[[#This Row],[Lдуг 5,мм]]</f>
        <v>20694.356890326238</v>
      </c>
      <c r="CB2198" s="14">
        <f>Таблица1[[#This Row],[Т3]]+Таблица1[[#This Row],[Y6, мм]]</f>
        <v>59095.393889310173</v>
      </c>
      <c r="CC2198" s="14">
        <f>Таблица1[[#This Row],[Т4]]+Таблица1[[#This Row],[Lдуг 6,мм]]</f>
        <v>21822.832410663301</v>
      </c>
      <c r="CD2198" s="14">
        <f>Таблица1[[#This Row],[Т5]]+Таблица1[[#This Row],[Lдуг 1,мм]]</f>
        <v>59220.935219646766</v>
      </c>
      <c r="CE2198" s="14">
        <f>Таблица1[[#This Row],[Т6]]+Таблица1[[#This Row],[Lпрям1, мм]]</f>
        <v>25824.391110225071</v>
      </c>
      <c r="CF2198" s="15">
        <f>Таблица1[[#This Row],[Т7]]+Таблица1[[#This Row],[Lдуг 2,мм]]</f>
        <v>59220.935219646766</v>
      </c>
      <c r="CG2198" s="14">
        <f>Таблица1[[#This Row],[Т8]]+Таблица1[[#This Row],[Lпрям2, мм]]</f>
        <v>25824.391110225071</v>
      </c>
      <c r="CH2198" s="14">
        <f>Таблица1[[#This Row],[Т9]]-Таблица1[[#This Row],[Т9]]</f>
        <v>0</v>
      </c>
      <c r="CI2198" s="50">
        <f>Таблица1[[#This Row],[Т9]]-Таблица1[[#This Row],[Т8]]</f>
        <v>33396.544109421695</v>
      </c>
      <c r="CJ2198" s="54">
        <f>Таблица1[[#This Row],[Т9]]-Таблица1[[#This Row],[Т7]]</f>
        <v>0</v>
      </c>
      <c r="CK2198" s="14">
        <f>Таблица1[[#This Row],[Т9]]-Таблица1[[#This Row],[Т6]]</f>
        <v>37398.102808983465</v>
      </c>
      <c r="CL2198" s="14">
        <f>Таблица1[[#This Row],[Т9]]-Таблица1[[#This Row],[Т5]]</f>
        <v>125.54133033659309</v>
      </c>
      <c r="CM2198" s="14">
        <f>Таблица1[[#This Row],[Т9]]-Таблица1[[#This Row],[Т4]]</f>
        <v>38526.578329320531</v>
      </c>
      <c r="CN2198" s="14">
        <f>Таблица1[[#This Row],[Т9]]-Таблица1[[#This Row],[Т3]]</f>
        <v>357.58152095615515</v>
      </c>
      <c r="CO2198" s="14">
        <f>Таблица1[[#This Row],[Т9]]-Таблица1[[#This Row],[Т2]]</f>
        <v>44007.110511508676</v>
      </c>
      <c r="CP2198" s="14">
        <f>Таблица1[[#This Row],[Т9]]-Таблица1[[#This Row],[Т1]]</f>
        <v>696.68237337541359</v>
      </c>
      <c r="CQ2198" s="14">
        <f>Таблица1[[#This Row],[Т9]]-Таблица1[[#This Row],[угол обхв6]]</f>
        <v>47280.317967025447</v>
      </c>
      <c r="CR2198" s="14">
        <f>Таблица1[[#This Row],[Т9]]-Таблица1[[#This Row],[угол обхв5]]</f>
        <v>1268.6463361617934</v>
      </c>
      <c r="CS2198" s="14">
        <f>Таблица1[[#This Row],[Т9]]-Таблица1[[#This Row],[угол обхв4]]</f>
        <v>59220.935219646766</v>
      </c>
      <c r="CT2198" s="14">
        <f>Таблица1[[#This Row],[Lкан_прям, мм]]+Таблица1[[#This Row],[Lкан_дуг, мм]]+Таблица1[[#This Row],[Lкан_леб,мм]]</f>
        <v>85045.326329871838</v>
      </c>
      <c r="CU2198" s="16">
        <f>Таблица1[[#This Row],[Lкан_леб,мм]]</f>
        <v>57952.288883484973</v>
      </c>
      <c r="CV2198" s="14">
        <f>2534431-(Таблица1[[#This Row],[Т23]]+Таблица1[[#This Row],[угол обхв3]])</f>
        <v>2449007.9625536134</v>
      </c>
      <c r="CW2198" s="50">
        <f>SUM(X2198:AC2198,AD2198:AI2198)-Таблица1[[#This Row],[lподв_min, мм]]</f>
        <v>23091.478745805493</v>
      </c>
      <c r="CX2198" s="17">
        <f>CW2637-Таблица1[[#This Row],[Суммарная длина каната]]</f>
        <v>-2426708.1119062272</v>
      </c>
    </row>
    <row r="2199" spans="1:102" x14ac:dyDescent="0.25">
      <c r="A2199" s="21">
        <v>2198</v>
      </c>
      <c r="B2199" s="10">
        <v>56.90612244897958</v>
      </c>
      <c r="C2199" s="10">
        <v>58.673061224489786</v>
      </c>
      <c r="D2199" s="11">
        <v>10453.486131070375</v>
      </c>
      <c r="E2199" s="11">
        <v>12642.100140827619</v>
      </c>
      <c r="F2199" s="11">
        <v>9562.4957992160162</v>
      </c>
      <c r="G2199" s="11">
        <v>12511.619381548471</v>
      </c>
      <c r="H2199" s="11">
        <v>10045.485641070374</v>
      </c>
      <c r="I2199" s="11">
        <v>8582.0804765142002</v>
      </c>
      <c r="J2199" s="11">
        <v>4060.0196643134191</v>
      </c>
      <c r="K2199" s="11">
        <v>25862.617496735544</v>
      </c>
      <c r="L2199" s="11">
        <v>1230.4199496513177</v>
      </c>
      <c r="M2199" s="11">
        <v>57952.288883484973</v>
      </c>
      <c r="N2199" s="11">
        <v>5361.956407870739</v>
      </c>
      <c r="O2199" s="11">
        <v>20571.752168457013</v>
      </c>
      <c r="P2199" s="43">
        <v>8295.353930480509</v>
      </c>
      <c r="Q2199" s="11">
        <v>19165.68975121676</v>
      </c>
      <c r="R2199" s="11">
        <v>9956.1307343405661</v>
      </c>
      <c r="S2199" s="11">
        <v>13942.850158834051</v>
      </c>
      <c r="T2199" s="11">
        <v>10453.486131070375</v>
      </c>
      <c r="U2199" s="11">
        <v>12642.100140827619</v>
      </c>
      <c r="V2199" s="11">
        <v>9589.6452663344899</v>
      </c>
      <c r="W2199" s="11">
        <v>12373.837283889949</v>
      </c>
      <c r="X2199" s="12">
        <v>0</v>
      </c>
      <c r="Y2199" s="12">
        <v>559.04435406511573</v>
      </c>
      <c r="Z2199" s="12">
        <v>332.90726789262879</v>
      </c>
      <c r="AA2199" s="44">
        <v>232.04019061955844</v>
      </c>
      <c r="AB2199" s="45">
        <v>106.42813707401481</v>
      </c>
      <c r="AC2199" s="12">
        <v>0</v>
      </c>
      <c r="AD2199" s="12">
        <v>11940.617252621323</v>
      </c>
      <c r="AE2199" s="12">
        <v>3252.9728782805191</v>
      </c>
      <c r="AF2199" s="12">
        <v>5480.5321821881498</v>
      </c>
      <c r="AG2199" s="44">
        <v>1128.4755203370587</v>
      </c>
      <c r="AH2199" s="45">
        <v>4060.0196633084965</v>
      </c>
      <c r="AI2199" s="12">
        <v>0</v>
      </c>
      <c r="AJ2199" s="12">
        <v>-52.897313847391651</v>
      </c>
      <c r="AK2199" s="12">
        <v>25.609749997089718</v>
      </c>
      <c r="AL2199" s="12">
        <v>72.360194652674735</v>
      </c>
      <c r="AM2199" s="44">
        <v>104.94579171128213</v>
      </c>
      <c r="AN2199" s="45">
        <v>89.999999858878056</v>
      </c>
      <c r="AO2199" s="12">
        <v>0</v>
      </c>
      <c r="AP2199" s="12">
        <v>-2166.5684835517245</v>
      </c>
      <c r="AQ2199" s="12">
        <v>5538.3100043191853</v>
      </c>
      <c r="AR2199" s="12">
        <v>8684.1699218577105</v>
      </c>
      <c r="AS2199" s="44">
        <v>10350.328202881719</v>
      </c>
      <c r="AT2199" s="45">
        <v>10045.486131070375</v>
      </c>
      <c r="AU2199" s="12">
        <v>0</v>
      </c>
      <c r="AV2199" s="12">
        <v>11294.569550181659</v>
      </c>
      <c r="AW2199" s="12">
        <v>20939.669834545093</v>
      </c>
      <c r="AX2199" s="12">
        <v>19289.326820291386</v>
      </c>
      <c r="AY2199" s="44">
        <v>13837.624896678295</v>
      </c>
      <c r="AZ2199" s="45">
        <v>12642.100139822698</v>
      </c>
      <c r="BA2199" s="12">
        <v>0</v>
      </c>
      <c r="BB2199" s="12">
        <v>5036.5537033941901</v>
      </c>
      <c r="BC2199" s="12">
        <v>8471.7075269289562</v>
      </c>
      <c r="BD2199" s="12">
        <v>10344.946725717769</v>
      </c>
      <c r="BE2199" s="44">
        <v>10059.288662529221</v>
      </c>
      <c r="BF2199" s="45">
        <v>10045.486141070374</v>
      </c>
      <c r="BG2199" s="12">
        <v>0</v>
      </c>
      <c r="BH2199" s="12">
        <v>20817.876283324589</v>
      </c>
      <c r="BI2199" s="12">
        <v>19533.60741730484</v>
      </c>
      <c r="BJ2199" s="12">
        <v>14066.487227908678</v>
      </c>
      <c r="BK2199" s="44">
        <v>12747.325402983375</v>
      </c>
      <c r="BL2199" s="45">
        <v>8582.080476514202</v>
      </c>
      <c r="BM2199" s="12">
        <v>0</v>
      </c>
      <c r="BN2199" s="12">
        <v>0</v>
      </c>
      <c r="BO2199" s="12">
        <v>78.507063844481365</v>
      </c>
      <c r="BP2199" s="12">
        <v>46.750444655585021</v>
      </c>
      <c r="BQ2199" s="48">
        <v>32.585597058607384</v>
      </c>
      <c r="BR2199" s="49">
        <v>14.945791852404058</v>
      </c>
      <c r="BS2199" s="13">
        <v>0</v>
      </c>
      <c r="BT2199" s="12">
        <v>377.71111651502025</v>
      </c>
      <c r="BV2199" s="14">
        <f>Таблица1[[#This Row],[Lкан_леб,мм]]</f>
        <v>57952.288883484973</v>
      </c>
      <c r="BW2199" s="50">
        <f>Таблица1[[#This Row],[угол обхв4]]+Таблица1[[#This Row],[Lдуг 3,мм]]</f>
        <v>11940.617252621323</v>
      </c>
      <c r="BX2199" s="54">
        <f>Таблица1[[#This Row],[угол обхв5]]+Таблица1[[#This Row],[Y5, мм]]</f>
        <v>58511.33323755009</v>
      </c>
      <c r="BY2199" s="14">
        <f>Таблица1[[#This Row],[угол обхв6]]+Таблица1[[#This Row],[Lдуг 4,мм]]</f>
        <v>15193.590130901843</v>
      </c>
      <c r="BZ2199" s="14">
        <f>Таблица1[[#This Row],[Т1]]+Таблица1[[#This Row],[X6, мм]]</f>
        <v>58844.240505442722</v>
      </c>
      <c r="CA2199" s="14">
        <f>Таблица1[[#This Row],[Т2]]+Таблица1[[#This Row],[Lдуг 5,мм]]</f>
        <v>20674.122313089993</v>
      </c>
      <c r="CB2199" s="14">
        <f>Таблица1[[#This Row],[Т3]]+Таблица1[[#This Row],[Y6, мм]]</f>
        <v>59076.280696062284</v>
      </c>
      <c r="CC2199" s="14">
        <f>Таблица1[[#This Row],[Т4]]+Таблица1[[#This Row],[Lдуг 6,мм]]</f>
        <v>21802.597833427051</v>
      </c>
      <c r="CD2199" s="14">
        <f>Таблица1[[#This Row],[Т5]]+Таблица1[[#This Row],[Lдуг 1,мм]]</f>
        <v>59182.708833136297</v>
      </c>
      <c r="CE2199" s="14">
        <f>Таблица1[[#This Row],[Т6]]+Таблица1[[#This Row],[Lпрям1, мм]]</f>
        <v>25862.617496735547</v>
      </c>
      <c r="CF2199" s="15">
        <f>Таблица1[[#This Row],[Т7]]+Таблица1[[#This Row],[Lдуг 2,мм]]</f>
        <v>59182.708833136297</v>
      </c>
      <c r="CG2199" s="14">
        <f>Таблица1[[#This Row],[Т8]]+Таблица1[[#This Row],[Lпрям2, мм]]</f>
        <v>25862.617496735547</v>
      </c>
      <c r="CH2199" s="14">
        <f>Таблица1[[#This Row],[Т9]]-Таблица1[[#This Row],[Т9]]</f>
        <v>0</v>
      </c>
      <c r="CI2199" s="50">
        <f>Таблица1[[#This Row],[Т9]]-Таблица1[[#This Row],[Т8]]</f>
        <v>33320.09133640075</v>
      </c>
      <c r="CJ2199" s="54">
        <f>Таблица1[[#This Row],[Т9]]-Таблица1[[#This Row],[Т7]]</f>
        <v>0</v>
      </c>
      <c r="CK2199" s="14">
        <f>Таблица1[[#This Row],[Т9]]-Таблица1[[#This Row],[Т6]]</f>
        <v>37380.110999709243</v>
      </c>
      <c r="CL2199" s="14">
        <f>Таблица1[[#This Row],[Т9]]-Таблица1[[#This Row],[Т5]]</f>
        <v>106.42813707401365</v>
      </c>
      <c r="CM2199" s="14">
        <f>Таблица1[[#This Row],[Т9]]-Таблица1[[#This Row],[Т4]]</f>
        <v>38508.586520046301</v>
      </c>
      <c r="CN2199" s="14">
        <f>Таблица1[[#This Row],[Т9]]-Таблица1[[#This Row],[Т3]]</f>
        <v>338.4683276935757</v>
      </c>
      <c r="CO2199" s="14">
        <f>Таблица1[[#This Row],[Т9]]-Таблица1[[#This Row],[Т2]]</f>
        <v>43989.118702234453</v>
      </c>
      <c r="CP2199" s="14">
        <f>Таблица1[[#This Row],[Т9]]-Таблица1[[#This Row],[Т1]]</f>
        <v>671.37559558620706</v>
      </c>
      <c r="CQ2199" s="14">
        <f>Таблица1[[#This Row],[Т9]]-Таблица1[[#This Row],[угол обхв6]]</f>
        <v>47242.091580514971</v>
      </c>
      <c r="CR2199" s="14">
        <f>Таблица1[[#This Row],[Т9]]-Таблица1[[#This Row],[угол обхв5]]</f>
        <v>1230.4199496513247</v>
      </c>
      <c r="CS2199" s="14">
        <f>Таблица1[[#This Row],[Т9]]-Таблица1[[#This Row],[угол обхв4]]</f>
        <v>59182.708833136297</v>
      </c>
      <c r="CT2199" s="14">
        <f>Таблица1[[#This Row],[Lкан_прям, мм]]+Таблица1[[#This Row],[Lкан_дуг, мм]]+Таблица1[[#This Row],[Lкан_леб,мм]]</f>
        <v>85045.326329871838</v>
      </c>
      <c r="CU2199" s="16">
        <f>Таблица1[[#This Row],[Lкан_леб,мм]]</f>
        <v>57952.288883484973</v>
      </c>
      <c r="CV2199" s="14">
        <f>2534431-(Таблица1[[#This Row],[Т23]]+Таблица1[[#This Row],[угол обхв3]])</f>
        <v>2449007.9625536134</v>
      </c>
      <c r="CW2199" s="50">
        <f>SUM(X2199:AC2199,AD2199:AI2199)-Таблица1[[#This Row],[lподв_min, мм]]</f>
        <v>23033.017782073443</v>
      </c>
      <c r="CX2199" s="17">
        <f>CW2638-Таблица1[[#This Row],[Суммарная длина каната]]</f>
        <v>-2426718.4354956094</v>
      </c>
    </row>
    <row r="2200" spans="1:102" x14ac:dyDescent="0.25">
      <c r="A2200" s="21">
        <v>2199</v>
      </c>
      <c r="B2200" s="10">
        <v>56.90612244897958</v>
      </c>
      <c r="C2200" s="10">
        <v>61.357142857142854</v>
      </c>
      <c r="D2200" s="11">
        <v>10779.854354398567</v>
      </c>
      <c r="E2200" s="11">
        <v>12853.008338614027</v>
      </c>
      <c r="F2200" s="11">
        <v>9895.9517810085763</v>
      </c>
      <c r="G2200" s="11">
        <v>12680.946603313721</v>
      </c>
      <c r="H2200" s="11">
        <v>10371.853864398568</v>
      </c>
      <c r="I2200" s="11">
        <v>8732.9669188891094</v>
      </c>
      <c r="J2200" s="11">
        <v>4120.0414197249165</v>
      </c>
      <c r="K2200" s="11">
        <v>25900.843883245972</v>
      </c>
      <c r="L2200" s="11">
        <v>1192.1935631408844</v>
      </c>
      <c r="M2200" s="11">
        <v>57952.288883484973</v>
      </c>
      <c r="N2200" s="11">
        <v>5361.956407870739</v>
      </c>
      <c r="O2200" s="11">
        <v>20571.752168457013</v>
      </c>
      <c r="P2200" s="43">
        <v>8318.5970717904329</v>
      </c>
      <c r="Q2200" s="11">
        <v>19268.378054289686</v>
      </c>
      <c r="R2200" s="11">
        <v>10222.131863632245</v>
      </c>
      <c r="S2200" s="11">
        <v>14129.040714101971</v>
      </c>
      <c r="T2200" s="11">
        <v>10779.854354398567</v>
      </c>
      <c r="U2200" s="11">
        <v>12853.008338614027</v>
      </c>
      <c r="V2200" s="11">
        <v>9929.5236512189313</v>
      </c>
      <c r="W2200" s="11">
        <v>12544.587043580716</v>
      </c>
      <c r="X2200" s="12">
        <v>0</v>
      </c>
      <c r="Y2200" s="12">
        <v>546.08099953264104</v>
      </c>
      <c r="Z2200" s="12">
        <v>326.75742917720595</v>
      </c>
      <c r="AA2200" s="44">
        <v>232.04019061955907</v>
      </c>
      <c r="AB2200" s="45">
        <v>87.314943811478159</v>
      </c>
      <c r="AC2200" s="12">
        <v>0</v>
      </c>
      <c r="AD2200" s="12">
        <v>11940.617252621323</v>
      </c>
      <c r="AE2200" s="12">
        <v>3231.1775093648071</v>
      </c>
      <c r="AF2200" s="12">
        <v>5480.5321821881489</v>
      </c>
      <c r="AG2200" s="44">
        <v>1128.4755203370612</v>
      </c>
      <c r="AH2200" s="45">
        <v>4120.0414187346332</v>
      </c>
      <c r="AI2200" s="12">
        <v>0</v>
      </c>
      <c r="AJ2200" s="12">
        <v>-52.897313847391651</v>
      </c>
      <c r="AK2200" s="12">
        <v>23.789295332769679</v>
      </c>
      <c r="AL2200" s="12">
        <v>69.676113020021646</v>
      </c>
      <c r="AM2200" s="44">
        <v>102.26171007862912</v>
      </c>
      <c r="AN2200" s="45">
        <v>89.999999860933954</v>
      </c>
      <c r="AO2200" s="12">
        <v>0</v>
      </c>
      <c r="AP2200" s="12">
        <v>-2166.5684835517245</v>
      </c>
      <c r="AQ2200" s="12">
        <v>5526.5331409778</v>
      </c>
      <c r="AR2200" s="12">
        <v>8701.1967108567624</v>
      </c>
      <c r="AS2200" s="44">
        <v>10620.824453923391</v>
      </c>
      <c r="AT2200" s="45">
        <v>10371.854354398569</v>
      </c>
      <c r="AU2200" s="12">
        <v>0</v>
      </c>
      <c r="AV2200" s="12">
        <v>11294.569550181659</v>
      </c>
      <c r="AW2200" s="12">
        <v>20945.086467604317</v>
      </c>
      <c r="AX2200" s="12">
        <v>19410.087320699171</v>
      </c>
      <c r="AY2200" s="44">
        <v>14042.390737489533</v>
      </c>
      <c r="AZ2200" s="45">
        <v>12853.008337623745</v>
      </c>
      <c r="BA2200" s="12">
        <v>0</v>
      </c>
      <c r="BB2200" s="12">
        <v>5036.5537033941901</v>
      </c>
      <c r="BC2200" s="12">
        <v>8483.1738048974948</v>
      </c>
      <c r="BD2200" s="12">
        <v>10604.731502698574</v>
      </c>
      <c r="BE2200" s="44">
        <v>10381.161764107421</v>
      </c>
      <c r="BF2200" s="45">
        <v>10371.854364398569</v>
      </c>
      <c r="BG2200" s="12">
        <v>0</v>
      </c>
      <c r="BH2200" s="12">
        <v>20817.876283324589</v>
      </c>
      <c r="BI2200" s="12">
        <v>19641.712353436989</v>
      </c>
      <c r="BJ2200" s="12">
        <v>14270.749980511457</v>
      </c>
      <c r="BK2200" s="44">
        <v>12939.658315226465</v>
      </c>
      <c r="BL2200" s="45">
        <v>8732.9669188891112</v>
      </c>
      <c r="BM2200" s="12">
        <v>0</v>
      </c>
      <c r="BN2200" s="12">
        <v>0</v>
      </c>
      <c r="BO2200" s="12">
        <v>76.686609180161327</v>
      </c>
      <c r="BP2200" s="12">
        <v>45.88681768725197</v>
      </c>
      <c r="BQ2200" s="48">
        <v>32.585597058607476</v>
      </c>
      <c r="BR2200" s="49">
        <v>12.261710217695159</v>
      </c>
      <c r="BS2200" s="13">
        <v>0</v>
      </c>
      <c r="BT2200" s="12">
        <v>377.71111651502025</v>
      </c>
      <c r="BV2200" s="14">
        <f>Таблица1[[#This Row],[Lкан_леб,мм]]</f>
        <v>57952.288883484973</v>
      </c>
      <c r="BW2200" s="50">
        <f>Таблица1[[#This Row],[угол обхв4]]+Таблица1[[#This Row],[Lдуг 3,мм]]</f>
        <v>11940.617252621323</v>
      </c>
      <c r="BX2200" s="54">
        <f>Таблица1[[#This Row],[угол обхв5]]+Таблица1[[#This Row],[Y5, мм]]</f>
        <v>58498.369883017614</v>
      </c>
      <c r="BY2200" s="14">
        <f>Таблица1[[#This Row],[угол обхв6]]+Таблица1[[#This Row],[Lдуг 4,мм]]</f>
        <v>15171.79476198613</v>
      </c>
      <c r="BZ2200" s="14">
        <f>Таблица1[[#This Row],[Т1]]+Таблица1[[#This Row],[X6, мм]]</f>
        <v>58825.127312194818</v>
      </c>
      <c r="CA2200" s="14">
        <f>Таблица1[[#This Row],[Т2]]+Таблица1[[#This Row],[Lдуг 5,мм]]</f>
        <v>20652.326944174278</v>
      </c>
      <c r="CB2200" s="14">
        <f>Таблица1[[#This Row],[Т3]]+Таблица1[[#This Row],[Y6, мм]]</f>
        <v>59057.16750281438</v>
      </c>
      <c r="CC2200" s="14">
        <f>Таблица1[[#This Row],[Т4]]+Таблица1[[#This Row],[Lдуг 6,мм]]</f>
        <v>21780.80246451134</v>
      </c>
      <c r="CD2200" s="14">
        <f>Таблица1[[#This Row],[Т5]]+Таблица1[[#This Row],[Lдуг 1,мм]]</f>
        <v>59144.482446625858</v>
      </c>
      <c r="CE2200" s="14">
        <f>Таблица1[[#This Row],[Т6]]+Таблица1[[#This Row],[Lпрям1, мм]]</f>
        <v>25900.843883245972</v>
      </c>
      <c r="CF2200" s="15">
        <f>Таблица1[[#This Row],[Т7]]+Таблица1[[#This Row],[Lдуг 2,мм]]</f>
        <v>59144.482446625858</v>
      </c>
      <c r="CG2200" s="14">
        <f>Таблица1[[#This Row],[Т8]]+Таблица1[[#This Row],[Lпрям2, мм]]</f>
        <v>25900.843883245972</v>
      </c>
      <c r="CH2200" s="14">
        <f>Таблица1[[#This Row],[Т9]]-Таблица1[[#This Row],[Т9]]</f>
        <v>0</v>
      </c>
      <c r="CI2200" s="50">
        <f>Таблица1[[#This Row],[Т9]]-Таблица1[[#This Row],[Т8]]</f>
        <v>33243.638563379885</v>
      </c>
      <c r="CJ2200" s="54">
        <f>Таблица1[[#This Row],[Т9]]-Таблица1[[#This Row],[Т7]]</f>
        <v>0</v>
      </c>
      <c r="CK2200" s="14">
        <f>Таблица1[[#This Row],[Т9]]-Таблица1[[#This Row],[Т6]]</f>
        <v>37363.679982114518</v>
      </c>
      <c r="CL2200" s="14">
        <f>Таблица1[[#This Row],[Т9]]-Таблица1[[#This Row],[Т5]]</f>
        <v>87.31494381147786</v>
      </c>
      <c r="CM2200" s="14">
        <f>Таблица1[[#This Row],[Т9]]-Таблица1[[#This Row],[Т4]]</f>
        <v>38492.155502451584</v>
      </c>
      <c r="CN2200" s="14">
        <f>Таблица1[[#This Row],[Т9]]-Таблица1[[#This Row],[Т3]]</f>
        <v>319.35513443103991</v>
      </c>
      <c r="CO2200" s="14">
        <f>Таблица1[[#This Row],[Т9]]-Таблица1[[#This Row],[Т2]]</f>
        <v>43972.687684639728</v>
      </c>
      <c r="CP2200" s="14">
        <f>Таблица1[[#This Row],[Т9]]-Таблица1[[#This Row],[Т1]]</f>
        <v>646.11256360824336</v>
      </c>
      <c r="CQ2200" s="14">
        <f>Таблица1[[#This Row],[Т9]]-Таблица1[[#This Row],[угол обхв6]]</f>
        <v>47203.865194004538</v>
      </c>
      <c r="CR2200" s="14">
        <f>Таблица1[[#This Row],[Т9]]-Таблица1[[#This Row],[угол обхв5]]</f>
        <v>1192.1935631408851</v>
      </c>
      <c r="CS2200" s="14">
        <f>Таблица1[[#This Row],[Т9]]-Таблица1[[#This Row],[угол обхв4]]</f>
        <v>59144.482446625858</v>
      </c>
      <c r="CT2200" s="14">
        <f>Таблица1[[#This Row],[Lкан_прям, мм]]+Таблица1[[#This Row],[Lкан_дуг, мм]]+Таблица1[[#This Row],[Lкан_леб,мм]]</f>
        <v>85045.326329871838</v>
      </c>
      <c r="CU2200" s="16">
        <f>Таблица1[[#This Row],[Lкан_леб,мм]]</f>
        <v>57952.288883484973</v>
      </c>
      <c r="CV2200" s="14">
        <f>2534431-(Таблица1[[#This Row],[Т23]]+Таблица1[[#This Row],[угол обхв3]])</f>
        <v>2449007.9625536134</v>
      </c>
      <c r="CW2200" s="50">
        <f>SUM(X2200:AC2200,AD2200:AI2200)-Таблица1[[#This Row],[lподв_min, мм]]</f>
        <v>22972.996026661942</v>
      </c>
      <c r="CX2200" s="17">
        <f>CW2639-Таблица1[[#This Row],[Суммарная длина каната]]</f>
        <v>-2426766.9073119191</v>
      </c>
    </row>
    <row r="2201" spans="1:102" x14ac:dyDescent="0.25">
      <c r="A2201" s="21">
        <v>2200</v>
      </c>
      <c r="B2201" s="10">
        <v>56.90612244897958</v>
      </c>
      <c r="C2201" s="10">
        <v>64.041224489795923</v>
      </c>
      <c r="D2201" s="11">
        <v>11095.987921844997</v>
      </c>
      <c r="E2201" s="11">
        <v>13078.968628544593</v>
      </c>
      <c r="F2201" s="11">
        <v>10221.112523699305</v>
      </c>
      <c r="G2201" s="11">
        <v>12865.703446858943</v>
      </c>
      <c r="H2201" s="11">
        <v>10687.987431844998</v>
      </c>
      <c r="I2201" s="11">
        <v>8897.3611805565797</v>
      </c>
      <c r="J2201" s="11">
        <v>4181.6074479880144</v>
      </c>
      <c r="K2201" s="11">
        <v>25939.070269756357</v>
      </c>
      <c r="L2201" s="11">
        <v>1153.9671766305094</v>
      </c>
      <c r="M2201" s="11">
        <v>57952.288883484973</v>
      </c>
      <c r="N2201" s="11">
        <v>5361.956407870739</v>
      </c>
      <c r="O2201" s="11">
        <v>20571.752168457013</v>
      </c>
      <c r="P2201" s="43">
        <v>8337.0059303109683</v>
      </c>
      <c r="Q2201" s="11">
        <v>19372.042151902708</v>
      </c>
      <c r="R2201" s="11">
        <v>10479.122065074749</v>
      </c>
      <c r="S2201" s="11">
        <v>14327.483552264413</v>
      </c>
      <c r="T2201" s="11">
        <v>11095.987921844997</v>
      </c>
      <c r="U2201" s="11">
        <v>13078.968628544593</v>
      </c>
      <c r="V2201" s="11">
        <v>10261.033135208509</v>
      </c>
      <c r="W2201" s="11">
        <v>12731.065618680041</v>
      </c>
      <c r="X2201" s="12">
        <v>0</v>
      </c>
      <c r="Y2201" s="12">
        <v>533.06971000147325</v>
      </c>
      <c r="Z2201" s="12">
        <v>320.65552546047672</v>
      </c>
      <c r="AA2201" s="44">
        <v>232.04019061955862</v>
      </c>
      <c r="AB2201" s="45">
        <v>68.20175054900065</v>
      </c>
      <c r="AC2201" s="12">
        <v>0</v>
      </c>
      <c r="AD2201" s="12">
        <v>11940.617252621323</v>
      </c>
      <c r="AE2201" s="12">
        <v>3207.837867597515</v>
      </c>
      <c r="AF2201" s="12">
        <v>5480.5321821881453</v>
      </c>
      <c r="AG2201" s="44">
        <v>1128.4755203370621</v>
      </c>
      <c r="AH2201" s="45">
        <v>4181.6074470123112</v>
      </c>
      <c r="AI2201" s="12">
        <v>0</v>
      </c>
      <c r="AJ2201" s="12">
        <v>-52.897313847391651</v>
      </c>
      <c r="AK2201" s="12">
        <v>21.962109116694503</v>
      </c>
      <c r="AL2201" s="12">
        <v>66.992031387368598</v>
      </c>
      <c r="AM2201" s="44">
        <v>99.577628445976003</v>
      </c>
      <c r="AN2201" s="45">
        <v>89.99999986298144</v>
      </c>
      <c r="AO2201" s="12">
        <v>0</v>
      </c>
      <c r="AP2201" s="12">
        <v>-2166.5684835517245</v>
      </c>
      <c r="AQ2201" s="12">
        <v>5514.5456929148577</v>
      </c>
      <c r="AR2201" s="12">
        <v>8712.5497352249422</v>
      </c>
      <c r="AS2201" s="44">
        <v>10881.43498489</v>
      </c>
      <c r="AT2201" s="45">
        <v>10687.987921844999</v>
      </c>
      <c r="AU2201" s="12">
        <v>0</v>
      </c>
      <c r="AV2201" s="12">
        <v>11294.569550181659</v>
      </c>
      <c r="AW2201" s="12">
        <v>20950.144174305082</v>
      </c>
      <c r="AX2201" s="12">
        <v>19531.512683947767</v>
      </c>
      <c r="AY2201" s="44">
        <v>14259.598984432492</v>
      </c>
      <c r="AZ2201" s="45">
        <v>13078.968627568893</v>
      </c>
      <c r="BA2201" s="12">
        <v>0</v>
      </c>
      <c r="BB2201" s="12">
        <v>5036.5537033941901</v>
      </c>
      <c r="BC2201" s="12">
        <v>8489.5952153550879</v>
      </c>
      <c r="BD2201" s="12">
        <v>10854.665869988723</v>
      </c>
      <c r="BE2201" s="44">
        <v>10693.675002029746</v>
      </c>
      <c r="BF2201" s="45">
        <v>10687.987931844998</v>
      </c>
      <c r="BG2201" s="12">
        <v>0</v>
      </c>
      <c r="BH2201" s="12">
        <v>20817.876283324589</v>
      </c>
      <c r="BI2201" s="12">
        <v>19750.434157750773</v>
      </c>
      <c r="BJ2201" s="12">
        <v>14486.954084309475</v>
      </c>
      <c r="BK2201" s="44">
        <v>13146.853196376514</v>
      </c>
      <c r="BL2201" s="45">
        <v>8897.3611805565815</v>
      </c>
      <c r="BM2201" s="12">
        <v>0</v>
      </c>
      <c r="BN2201" s="12">
        <v>0</v>
      </c>
      <c r="BO2201" s="12">
        <v>74.85942296408615</v>
      </c>
      <c r="BP2201" s="12">
        <v>45.029922270674092</v>
      </c>
      <c r="BQ2201" s="48">
        <v>32.585597058607412</v>
      </c>
      <c r="BR2201" s="49">
        <v>9.5776285829945653</v>
      </c>
      <c r="BS2201" s="13">
        <v>0</v>
      </c>
      <c r="BT2201" s="12">
        <v>377.71111651502025</v>
      </c>
      <c r="BV2201" s="14">
        <f>Таблица1[[#This Row],[Lкан_леб,мм]]</f>
        <v>57952.288883484973</v>
      </c>
      <c r="BW2201" s="50">
        <f>Таблица1[[#This Row],[угол обхв4]]+Таблица1[[#This Row],[Lдуг 3,мм]]</f>
        <v>11940.617252621323</v>
      </c>
      <c r="BX2201" s="54">
        <f>Таблица1[[#This Row],[угол обхв5]]+Таблица1[[#This Row],[Y5, мм]]</f>
        <v>58485.358593486446</v>
      </c>
      <c r="BY2201" s="14">
        <f>Таблица1[[#This Row],[угол обхв6]]+Таблица1[[#This Row],[Lдуг 4,мм]]</f>
        <v>15148.455120218838</v>
      </c>
      <c r="BZ2201" s="14">
        <f>Таблица1[[#This Row],[Т1]]+Таблица1[[#This Row],[X6, мм]]</f>
        <v>58806.014118946921</v>
      </c>
      <c r="CA2201" s="14">
        <f>Таблица1[[#This Row],[Т2]]+Таблица1[[#This Row],[Lдуг 5,мм]]</f>
        <v>20628.987302406982</v>
      </c>
      <c r="CB2201" s="14">
        <f>Таблица1[[#This Row],[Т3]]+Таблица1[[#This Row],[Y6, мм]]</f>
        <v>59038.054309566483</v>
      </c>
      <c r="CC2201" s="14">
        <f>Таблица1[[#This Row],[Т4]]+Таблица1[[#This Row],[Lдуг 6,мм]]</f>
        <v>21757.462822744044</v>
      </c>
      <c r="CD2201" s="14">
        <f>Таблица1[[#This Row],[Т5]]+Таблица1[[#This Row],[Lдуг 1,мм]]</f>
        <v>59106.256060115484</v>
      </c>
      <c r="CE2201" s="14">
        <f>Таблица1[[#This Row],[Т6]]+Таблица1[[#This Row],[Lпрям1, мм]]</f>
        <v>25939.070269756354</v>
      </c>
      <c r="CF2201" s="15">
        <f>Таблица1[[#This Row],[Т7]]+Таблица1[[#This Row],[Lдуг 2,мм]]</f>
        <v>59106.256060115484</v>
      </c>
      <c r="CG2201" s="14">
        <f>Таблица1[[#This Row],[Т8]]+Таблица1[[#This Row],[Lпрям2, мм]]</f>
        <v>25939.070269756354</v>
      </c>
      <c r="CH2201" s="14">
        <f>Таблица1[[#This Row],[Т9]]-Таблица1[[#This Row],[Т9]]</f>
        <v>0</v>
      </c>
      <c r="CI2201" s="50">
        <f>Таблица1[[#This Row],[Т9]]-Таблица1[[#This Row],[Т8]]</f>
        <v>33167.18579035913</v>
      </c>
      <c r="CJ2201" s="54">
        <f>Таблица1[[#This Row],[Т9]]-Таблица1[[#This Row],[Т7]]</f>
        <v>0</v>
      </c>
      <c r="CK2201" s="14">
        <f>Таблица1[[#This Row],[Т9]]-Таблица1[[#This Row],[Т6]]</f>
        <v>37348.793237371443</v>
      </c>
      <c r="CL2201" s="14">
        <f>Таблица1[[#This Row],[Т9]]-Таблица1[[#This Row],[Т5]]</f>
        <v>68.20175054900028</v>
      </c>
      <c r="CM2201" s="14">
        <f>Таблица1[[#This Row],[Т9]]-Таблица1[[#This Row],[Т4]]</f>
        <v>38477.268757708502</v>
      </c>
      <c r="CN2201" s="14">
        <f>Таблица1[[#This Row],[Т9]]-Таблица1[[#This Row],[Т3]]</f>
        <v>300.24194116856233</v>
      </c>
      <c r="CO2201" s="14">
        <f>Таблица1[[#This Row],[Т9]]-Таблица1[[#This Row],[Т2]]</f>
        <v>43957.800939896646</v>
      </c>
      <c r="CP2201" s="14">
        <f>Таблица1[[#This Row],[Т9]]-Таблица1[[#This Row],[Т1]]</f>
        <v>620.89746662903781</v>
      </c>
      <c r="CQ2201" s="14">
        <f>Таблица1[[#This Row],[Т9]]-Таблица1[[#This Row],[угол обхв6]]</f>
        <v>47165.638807494164</v>
      </c>
      <c r="CR2201" s="14">
        <f>Таблица1[[#This Row],[Т9]]-Таблица1[[#This Row],[угол обхв5]]</f>
        <v>1153.9671766305109</v>
      </c>
      <c r="CS2201" s="14">
        <f>Таблица1[[#This Row],[Т9]]-Таблица1[[#This Row],[угол обхв4]]</f>
        <v>59106.256060115484</v>
      </c>
      <c r="CT2201" s="14">
        <f>Таблица1[[#This Row],[Lкан_прям, мм]]+Таблица1[[#This Row],[Lкан_дуг, мм]]+Таблица1[[#This Row],[Lкан_леб,мм]]</f>
        <v>85045.326329871838</v>
      </c>
      <c r="CU2201" s="16">
        <f>Таблица1[[#This Row],[Lкан_леб,мм]]</f>
        <v>57952.288883484973</v>
      </c>
      <c r="CV2201" s="14">
        <f>2534431-(Таблица1[[#This Row],[Т23]]+Таблица1[[#This Row],[угол обхв3]])</f>
        <v>2449007.9625536134</v>
      </c>
      <c r="CW2201" s="50">
        <f>SUM(X2201:AC2201,AD2201:AI2201)-Таблица1[[#This Row],[lподв_min, мм]]</f>
        <v>22911.429998398849</v>
      </c>
      <c r="CX2201" s="17">
        <f>CW2640-Таблица1[[#This Row],[Суммарная длина каната]]</f>
        <v>-2426816.2049529501</v>
      </c>
    </row>
    <row r="2202" spans="1:102" x14ac:dyDescent="0.25">
      <c r="A2202" s="21">
        <v>2201</v>
      </c>
      <c r="B2202" s="10">
        <v>56.90612244897958</v>
      </c>
      <c r="C2202" s="10">
        <v>66.725306122448984</v>
      </c>
      <c r="D2202" s="11">
        <v>11401.193188245752</v>
      </c>
      <c r="E2202" s="11">
        <v>13319.485219351047</v>
      </c>
      <c r="F2202" s="11">
        <v>10537.264575127823</v>
      </c>
      <c r="G2202" s="11">
        <v>13065.48452754858</v>
      </c>
      <c r="H2202" s="11">
        <v>10993.192698245753</v>
      </c>
      <c r="I2202" s="11">
        <v>9074.7852979782056</v>
      </c>
      <c r="J2202" s="11">
        <v>4244.6999213728413</v>
      </c>
      <c r="K2202" s="11">
        <v>25977.296656266652</v>
      </c>
      <c r="L2202" s="11">
        <v>1115.7407901202123</v>
      </c>
      <c r="M2202" s="11">
        <v>57952.288883484973</v>
      </c>
      <c r="N2202" s="11">
        <v>5361.956407870739</v>
      </c>
      <c r="O2202" s="11">
        <v>20571.752168457013</v>
      </c>
      <c r="P2202" s="43">
        <v>8350.5401142046121</v>
      </c>
      <c r="Q2202" s="11">
        <v>19476.454589247522</v>
      </c>
      <c r="R2202" s="11">
        <v>10726.537463051067</v>
      </c>
      <c r="S2202" s="11">
        <v>14537.743259530564</v>
      </c>
      <c r="T2202" s="11">
        <v>11401.193188245752</v>
      </c>
      <c r="U2202" s="11">
        <v>13319.485219351047</v>
      </c>
      <c r="V2202" s="11">
        <v>10583.446336038131</v>
      </c>
      <c r="W2202" s="11">
        <v>12932.863846811288</v>
      </c>
      <c r="X2202" s="12">
        <v>0</v>
      </c>
      <c r="Y2202" s="12">
        <v>520.00609827854078</v>
      </c>
      <c r="Z2202" s="12">
        <v>314.60594393551202</v>
      </c>
      <c r="AA2202" s="44">
        <v>232.0401906195587</v>
      </c>
      <c r="AB2202" s="45">
        <v>49.088557286600881</v>
      </c>
      <c r="AC2202" s="12">
        <v>0</v>
      </c>
      <c r="AD2202" s="12">
        <v>11940.617252621323</v>
      </c>
      <c r="AE2202" s="12">
        <v>3182.9717807084758</v>
      </c>
      <c r="AF2202" s="12">
        <v>5480.5321821881507</v>
      </c>
      <c r="AG2202" s="44">
        <v>1128.4755203370623</v>
      </c>
      <c r="AH2202" s="45">
        <v>4244.699920411641</v>
      </c>
      <c r="AI2202" s="12">
        <v>0</v>
      </c>
      <c r="AJ2202" s="12">
        <v>-52.897313847391651</v>
      </c>
      <c r="AK2202" s="12">
        <v>20.127575251690434</v>
      </c>
      <c r="AL2202" s="12">
        <v>64.307949754715509</v>
      </c>
      <c r="AM2202" s="44">
        <v>96.893546813322928</v>
      </c>
      <c r="AN2202" s="45">
        <v>89.99999986501804</v>
      </c>
      <c r="AO2202" s="12">
        <v>0</v>
      </c>
      <c r="AP2202" s="12">
        <v>-2166.5684835517245</v>
      </c>
      <c r="AQ2202" s="12">
        <v>5502.353949258305</v>
      </c>
      <c r="AR2202" s="12">
        <v>8718.2040846988093</v>
      </c>
      <c r="AS2202" s="44">
        <v>11131.587976610528</v>
      </c>
      <c r="AT2202" s="45">
        <v>10993.193188245752</v>
      </c>
      <c r="AU2202" s="12">
        <v>0</v>
      </c>
      <c r="AV2202" s="12">
        <v>11294.569550181659</v>
      </c>
      <c r="AW2202" s="12">
        <v>20954.835097301835</v>
      </c>
      <c r="AX2202" s="12">
        <v>19653.336484308722</v>
      </c>
      <c r="AY2202" s="44">
        <v>14488.773049553316</v>
      </c>
      <c r="AZ2202" s="45">
        <v>13319.485218389849</v>
      </c>
      <c r="BA2202" s="12">
        <v>0</v>
      </c>
      <c r="BB2202" s="12">
        <v>5036.5537033941901</v>
      </c>
      <c r="BC2202" s="12">
        <v>8490.937655592179</v>
      </c>
      <c r="BD2202" s="12">
        <v>11094.201433545264</v>
      </c>
      <c r="BE2202" s="44">
        <v>10996.142674686289</v>
      </c>
      <c r="BF2202" s="45">
        <v>10993.193198245754</v>
      </c>
      <c r="BG2202" s="12">
        <v>0</v>
      </c>
      <c r="BH2202" s="12">
        <v>20817.876283324589</v>
      </c>
      <c r="BI2202" s="12">
        <v>19859.53751809234</v>
      </c>
      <c r="BJ2202" s="12">
        <v>14714.625154591766</v>
      </c>
      <c r="BK2202" s="44">
        <v>13368.455429328294</v>
      </c>
      <c r="BL2202" s="45">
        <v>9074.7852979782074</v>
      </c>
      <c r="BM2202" s="12">
        <v>0</v>
      </c>
      <c r="BN2202" s="12">
        <v>0</v>
      </c>
      <c r="BO2202" s="12">
        <v>73.024889099082088</v>
      </c>
      <c r="BP2202" s="12">
        <v>44.180374503025078</v>
      </c>
      <c r="BQ2202" s="48">
        <v>32.585597058607419</v>
      </c>
      <c r="BR2202" s="49">
        <v>6.8935469483048886</v>
      </c>
      <c r="BS2202" s="13">
        <v>0</v>
      </c>
      <c r="BT2202" s="12">
        <v>377.71111651502025</v>
      </c>
      <c r="BV2202" s="14">
        <f>Таблица1[[#This Row],[Lкан_леб,мм]]</f>
        <v>57952.288883484973</v>
      </c>
      <c r="BW2202" s="50">
        <f>Таблица1[[#This Row],[угол обхв4]]+Таблица1[[#This Row],[Lдуг 3,мм]]</f>
        <v>11940.617252621323</v>
      </c>
      <c r="BX2202" s="54">
        <f>Таблица1[[#This Row],[угол обхв5]]+Таблица1[[#This Row],[Y5, мм]]</f>
        <v>58472.294981763516</v>
      </c>
      <c r="BY2202" s="14">
        <f>Таблица1[[#This Row],[угол обхв6]]+Таблица1[[#This Row],[Lдуг 4,мм]]</f>
        <v>15123.589033329799</v>
      </c>
      <c r="BZ2202" s="14">
        <f>Таблица1[[#This Row],[Т1]]+Таблица1[[#This Row],[X6, мм]]</f>
        <v>58786.900925699025</v>
      </c>
      <c r="CA2202" s="14">
        <f>Таблица1[[#This Row],[Т2]]+Таблица1[[#This Row],[Lдуг 5,мм]]</f>
        <v>20604.121215517949</v>
      </c>
      <c r="CB2202" s="14">
        <f>Таблица1[[#This Row],[Т3]]+Таблица1[[#This Row],[Y6, мм]]</f>
        <v>59018.941116318587</v>
      </c>
      <c r="CC2202" s="14">
        <f>Таблица1[[#This Row],[Т4]]+Таблица1[[#This Row],[Lдуг 6,мм]]</f>
        <v>21732.596735855012</v>
      </c>
      <c r="CD2202" s="14">
        <f>Таблица1[[#This Row],[Т5]]+Таблица1[[#This Row],[Lдуг 1,мм]]</f>
        <v>59068.02967360519</v>
      </c>
      <c r="CE2202" s="14">
        <f>Таблица1[[#This Row],[Т6]]+Таблица1[[#This Row],[Lпрям1, мм]]</f>
        <v>25977.296656266652</v>
      </c>
      <c r="CF2202" s="15">
        <f>Таблица1[[#This Row],[Т7]]+Таблица1[[#This Row],[Lдуг 2,мм]]</f>
        <v>59068.02967360519</v>
      </c>
      <c r="CG2202" s="14">
        <f>Таблица1[[#This Row],[Т8]]+Таблица1[[#This Row],[Lпрям2, мм]]</f>
        <v>25977.296656266652</v>
      </c>
      <c r="CH2202" s="14">
        <f>Таблица1[[#This Row],[Т9]]-Таблица1[[#This Row],[Т9]]</f>
        <v>0</v>
      </c>
      <c r="CI2202" s="50">
        <f>Таблица1[[#This Row],[Т9]]-Таблица1[[#This Row],[Т8]]</f>
        <v>33090.733017338542</v>
      </c>
      <c r="CJ2202" s="54">
        <f>Таблица1[[#This Row],[Т9]]-Таблица1[[#This Row],[Т7]]</f>
        <v>0</v>
      </c>
      <c r="CK2202" s="14">
        <f>Таблица1[[#This Row],[Т9]]-Таблица1[[#This Row],[Т6]]</f>
        <v>37335.432937750178</v>
      </c>
      <c r="CL2202" s="14">
        <f>Таблица1[[#This Row],[Т9]]-Таблица1[[#This Row],[Т5]]</f>
        <v>49.088557286602736</v>
      </c>
      <c r="CM2202" s="14">
        <f>Таблица1[[#This Row],[Т9]]-Таблица1[[#This Row],[Т4]]</f>
        <v>38463.908458087244</v>
      </c>
      <c r="CN2202" s="14">
        <f>Таблица1[[#This Row],[Т9]]-Таблица1[[#This Row],[Т3]]</f>
        <v>281.12874790616479</v>
      </c>
      <c r="CO2202" s="14">
        <f>Таблица1[[#This Row],[Т9]]-Таблица1[[#This Row],[Т2]]</f>
        <v>43944.440640275388</v>
      </c>
      <c r="CP2202" s="14">
        <f>Таблица1[[#This Row],[Т9]]-Таблица1[[#This Row],[Т1]]</f>
        <v>595.73469184167334</v>
      </c>
      <c r="CQ2202" s="14">
        <f>Таблица1[[#This Row],[Т9]]-Таблица1[[#This Row],[угол обхв6]]</f>
        <v>47127.412420983863</v>
      </c>
      <c r="CR2202" s="14">
        <f>Таблица1[[#This Row],[Т9]]-Таблица1[[#This Row],[угол обхв5]]</f>
        <v>1115.7407901202168</v>
      </c>
      <c r="CS2202" s="14">
        <f>Таблица1[[#This Row],[Т9]]-Таблица1[[#This Row],[угол обхв4]]</f>
        <v>59068.02967360519</v>
      </c>
      <c r="CT2202" s="14">
        <f>Таблица1[[#This Row],[Lкан_прям, мм]]+Таблица1[[#This Row],[Lкан_дуг, мм]]+Таблица1[[#This Row],[Lкан_леб,мм]]</f>
        <v>85045.326329871838</v>
      </c>
      <c r="CU2202" s="16">
        <f>Таблица1[[#This Row],[Lкан_леб,мм]]</f>
        <v>57952.288883484973</v>
      </c>
      <c r="CV2202" s="14">
        <f>2534431-(Таблица1[[#This Row],[Т23]]+Таблица1[[#This Row],[угол обхв3]])</f>
        <v>2449007.9625536134</v>
      </c>
      <c r="CW2202" s="50">
        <f>SUM(X2202:AC2202,AD2202:AI2202)-Таблица1[[#This Row],[lподв_min, мм]]</f>
        <v>22848.337525014023</v>
      </c>
      <c r="CX2202" s="17">
        <f>CW2641-Таблица1[[#This Row],[Суммарная длина каната]]</f>
        <v>-2426866.2686703294</v>
      </c>
    </row>
    <row r="2203" spans="1:102" x14ac:dyDescent="0.25">
      <c r="A2203" s="21">
        <v>2202</v>
      </c>
      <c r="B2203" s="10">
        <v>56.90612244897958</v>
      </c>
      <c r="C2203" s="10">
        <v>69.409387755102046</v>
      </c>
      <c r="D2203" s="11">
        <v>10896.055830072446</v>
      </c>
      <c r="E2203" s="11">
        <v>13149.538951947341</v>
      </c>
      <c r="F2203" s="11">
        <v>10843.714249573541</v>
      </c>
      <c r="G2203" s="11">
        <v>13279.851495284031</v>
      </c>
      <c r="H2203" s="11">
        <v>11304.055340072448</v>
      </c>
      <c r="I2203" s="11">
        <v>9265.0909620804123</v>
      </c>
      <c r="J2203" s="11">
        <v>3884.4479898669292</v>
      </c>
      <c r="K2203" s="11">
        <v>25980.966112261416</v>
      </c>
      <c r="L2203" s="11">
        <v>1112.0713341254432</v>
      </c>
      <c r="M2203" s="11">
        <v>57952.288883484973</v>
      </c>
      <c r="N2203" s="11">
        <v>5361.956407870739</v>
      </c>
      <c r="O2203" s="11">
        <v>20571.752168457013</v>
      </c>
      <c r="P2203" s="43">
        <v>8359.1699274119364</v>
      </c>
      <c r="Q2203" s="11">
        <v>19581.386269544546</v>
      </c>
      <c r="R2203" s="11">
        <v>10963.835190520302</v>
      </c>
      <c r="S2203" s="11">
        <v>14759.358494100214</v>
      </c>
      <c r="T2203" s="11">
        <v>11694.800486792736</v>
      </c>
      <c r="U2203" s="11">
        <v>13574.030381025463</v>
      </c>
      <c r="V2203" s="11">
        <v>10896.055830072446</v>
      </c>
      <c r="W2203" s="11">
        <v>13149.538951947341</v>
      </c>
      <c r="X2203" s="12">
        <v>0</v>
      </c>
      <c r="Y2203" s="12">
        <v>506.88555752085915</v>
      </c>
      <c r="Z2203" s="12">
        <v>308.61329144529623</v>
      </c>
      <c r="AA2203" s="44">
        <v>232.04019061955952</v>
      </c>
      <c r="AB2203" s="45">
        <v>47.253829333788119</v>
      </c>
      <c r="AC2203" s="12">
        <v>17.278465205940098</v>
      </c>
      <c r="AD2203" s="12">
        <v>11940.617252621323</v>
      </c>
      <c r="AE2203" s="12">
        <v>3156.5984057921014</v>
      </c>
      <c r="AF2203" s="12">
        <v>5480.532182188148</v>
      </c>
      <c r="AG2203" s="44">
        <v>1128.4755203370614</v>
      </c>
      <c r="AH2203" s="45">
        <v>390.29476040551447</v>
      </c>
      <c r="AI2203" s="12">
        <v>3884.4479909172696</v>
      </c>
      <c r="AJ2203" s="12">
        <v>-52.897313847391651</v>
      </c>
      <c r="AK2203" s="12">
        <v>18.285046794963641</v>
      </c>
      <c r="AL2203" s="12">
        <v>61.623868122062433</v>
      </c>
      <c r="AM2203" s="44">
        <v>94.209465180669966</v>
      </c>
      <c r="AN2203" s="45">
        <v>87.573570605528928</v>
      </c>
      <c r="AO2203" s="12">
        <v>89.999999852499542</v>
      </c>
      <c r="AP2203" s="12">
        <v>-2166.5684835517245</v>
      </c>
      <c r="AQ2203" s="12">
        <v>5489.9642298397457</v>
      </c>
      <c r="AR2203" s="12">
        <v>8718.1473527749949</v>
      </c>
      <c r="AS2203" s="44">
        <v>11370.734555346731</v>
      </c>
      <c r="AT2203" s="45">
        <v>11287.16629657203</v>
      </c>
      <c r="AU2203" s="12">
        <v>11304.055830072446</v>
      </c>
      <c r="AV2203" s="12">
        <v>11294.569550181659</v>
      </c>
      <c r="AW2203" s="12">
        <v>20959.151184349867</v>
      </c>
      <c r="AX2203" s="12">
        <v>19775.291421821916</v>
      </c>
      <c r="AY2203" s="44">
        <v>14729.410090071815</v>
      </c>
      <c r="AZ2203" s="45">
        <v>13556.757078992881</v>
      </c>
      <c r="BA2203" s="12">
        <v>13149.538952997684</v>
      </c>
      <c r="BB2203" s="12">
        <v>5036.5537033941901</v>
      </c>
      <c r="BC2203" s="12">
        <v>8487.1777493809441</v>
      </c>
      <c r="BD2203" s="12">
        <v>11322.812615883358</v>
      </c>
      <c r="BE2203" s="44">
        <v>11287.901121966306</v>
      </c>
      <c r="BF2203" s="45">
        <v>11303.690020293154</v>
      </c>
      <c r="BG2203" s="12">
        <v>11304.055840072449</v>
      </c>
      <c r="BH2203" s="12">
        <v>20817.876283324589</v>
      </c>
      <c r="BI2203" s="12">
        <v>19968.7852854374</v>
      </c>
      <c r="BJ2203" s="12">
        <v>14953.263646377582</v>
      </c>
      <c r="BK2203" s="44">
        <v>13603.978785053861</v>
      </c>
      <c r="BL2203" s="45">
        <v>13166.812253979922</v>
      </c>
      <c r="BM2203" s="12">
        <v>9265.0909620804141</v>
      </c>
      <c r="BN2203" s="12">
        <v>0</v>
      </c>
      <c r="BO2203" s="12">
        <v>71.182360642355292</v>
      </c>
      <c r="BP2203" s="12">
        <v>43.338821327098799</v>
      </c>
      <c r="BQ2203" s="48">
        <v>32.585597058607533</v>
      </c>
      <c r="BR2203" s="49">
        <v>6.6358945751410436</v>
      </c>
      <c r="BS2203" s="13">
        <v>2.4264292469706086</v>
      </c>
      <c r="BT2203" s="12">
        <v>377.71111651502025</v>
      </c>
      <c r="BV2203" s="14">
        <f>Таблица1[[#This Row],[Lкан_леб,мм]]</f>
        <v>57952.288883484973</v>
      </c>
      <c r="BW2203" s="50">
        <f>Таблица1[[#This Row],[угол обхв4]]+Таблица1[[#This Row],[Lдуг 3,мм]]</f>
        <v>11940.617252621323</v>
      </c>
      <c r="BX2203" s="54">
        <f>Таблица1[[#This Row],[угол обхв5]]+Таблица1[[#This Row],[Y5, мм]]</f>
        <v>58459.174441005831</v>
      </c>
      <c r="BY2203" s="14">
        <f>Таблица1[[#This Row],[угол обхв6]]+Таблица1[[#This Row],[Lдуг 4,мм]]</f>
        <v>15097.215658413425</v>
      </c>
      <c r="BZ2203" s="14">
        <f>Таблица1[[#This Row],[Т1]]+Таблица1[[#This Row],[X6, мм]]</f>
        <v>58767.787732451128</v>
      </c>
      <c r="CA2203" s="14">
        <f>Таблица1[[#This Row],[Т2]]+Таблица1[[#This Row],[Lдуг 5,мм]]</f>
        <v>20577.747840601573</v>
      </c>
      <c r="CB2203" s="14">
        <f>Таблица1[[#This Row],[Т3]]+Таблица1[[#This Row],[Y6, мм]]</f>
        <v>58999.82792307069</v>
      </c>
      <c r="CC2203" s="14">
        <f>Таблица1[[#This Row],[Т4]]+Таблица1[[#This Row],[Lдуг 6,мм]]</f>
        <v>21706.223360938635</v>
      </c>
      <c r="CD2203" s="14">
        <f>Таблица1[[#This Row],[Т5]]+Таблица1[[#This Row],[Lдуг 1,мм]]</f>
        <v>59047.081752404476</v>
      </c>
      <c r="CE2203" s="14">
        <f>Таблица1[[#This Row],[Т6]]+Таблица1[[#This Row],[Lпрям1, мм]]</f>
        <v>22096.51812134415</v>
      </c>
      <c r="CF2203" s="15">
        <f>Таблица1[[#This Row],[Т7]]+Таблица1[[#This Row],[Lдуг 2,мм]]</f>
        <v>59064.360217610418</v>
      </c>
      <c r="CG2203" s="14">
        <f>Таблица1[[#This Row],[Т8]]+Таблица1[[#This Row],[Lпрям2, мм]]</f>
        <v>25980.96611226142</v>
      </c>
      <c r="CH2203" s="14">
        <f>Таблица1[[#This Row],[Т9]]-Таблица1[[#This Row],[Т9]]</f>
        <v>0</v>
      </c>
      <c r="CI2203" s="50">
        <f>Таблица1[[#This Row],[Т9]]-Таблица1[[#This Row],[Т8]]</f>
        <v>36967.842096266264</v>
      </c>
      <c r="CJ2203" s="54">
        <f>Таблица1[[#This Row],[Т9]]-Таблица1[[#This Row],[Т7]]</f>
        <v>17.278465205941757</v>
      </c>
      <c r="CK2203" s="14">
        <f>Таблица1[[#This Row],[Т9]]-Таблица1[[#This Row],[Т6]]</f>
        <v>37358.136856671787</v>
      </c>
      <c r="CL2203" s="14">
        <f>Таблица1[[#This Row],[Т9]]-Таблица1[[#This Row],[Т5]]</f>
        <v>64.532294539727445</v>
      </c>
      <c r="CM2203" s="14">
        <f>Таблица1[[#This Row],[Т9]]-Таблица1[[#This Row],[Т4]]</f>
        <v>38486.612377008845</v>
      </c>
      <c r="CN2203" s="14">
        <f>Таблица1[[#This Row],[Т9]]-Таблица1[[#This Row],[Т3]]</f>
        <v>296.5724851592895</v>
      </c>
      <c r="CO2203" s="14">
        <f>Таблица1[[#This Row],[Т9]]-Таблица1[[#This Row],[Т2]]</f>
        <v>43967.144559196997</v>
      </c>
      <c r="CP2203" s="14">
        <f>Таблица1[[#This Row],[Т9]]-Таблица1[[#This Row],[Т1]]</f>
        <v>605.18577660458686</v>
      </c>
      <c r="CQ2203" s="14">
        <f>Таблица1[[#This Row],[Т9]]-Таблица1[[#This Row],[угол обхв6]]</f>
        <v>47123.742964989098</v>
      </c>
      <c r="CR2203" s="14">
        <f>Таблица1[[#This Row],[Т9]]-Таблица1[[#This Row],[угол обхв5]]</f>
        <v>1112.071334125445</v>
      </c>
      <c r="CS2203" s="14">
        <f>Таблица1[[#This Row],[Т9]]-Таблица1[[#This Row],[угол обхв4]]</f>
        <v>59064.360217610418</v>
      </c>
      <c r="CT2203" s="14">
        <f>Таблица1[[#This Row],[Lкан_прям, мм]]+Таблица1[[#This Row],[Lкан_дуг, мм]]+Таблица1[[#This Row],[Lкан_леб,мм]]</f>
        <v>85045.326329871838</v>
      </c>
      <c r="CU2203" s="16">
        <f>Таблица1[[#This Row],[Lкан_леб,мм]]</f>
        <v>57952.288883484973</v>
      </c>
      <c r="CV2203" s="14">
        <f>2534431-(Таблица1[[#This Row],[Т23]]+Таблица1[[#This Row],[угол обхв3]])</f>
        <v>2449007.9625536134</v>
      </c>
      <c r="CW2203" s="50">
        <f>SUM(X2203:AC2203,AD2203:AI2203)-Таблица1[[#This Row],[lподв_min, мм]]</f>
        <v>23208.589456519934</v>
      </c>
      <c r="CX2203" s="17">
        <f>CW2642-Таблица1[[#This Row],[Суммарная длина каната]]</f>
        <v>-2426917.0349249039</v>
      </c>
    </row>
    <row r="2204" spans="1:102" x14ac:dyDescent="0.25">
      <c r="A2204" s="21">
        <v>2203</v>
      </c>
      <c r="B2204" s="10">
        <v>56.90612244897958</v>
      </c>
      <c r="C2204" s="10">
        <v>72.093469387755121</v>
      </c>
      <c r="D2204" s="11">
        <v>11198.175704500991</v>
      </c>
      <c r="E2204" s="11">
        <v>13380.615515928619</v>
      </c>
      <c r="F2204" s="11">
        <v>11139.789149807726</v>
      </c>
      <c r="G2204" s="11">
        <v>13508.333996310474</v>
      </c>
      <c r="H2204" s="11">
        <v>11606.175214500992</v>
      </c>
      <c r="I2204" s="11">
        <v>9468.307372976029</v>
      </c>
      <c r="J2204" s="11">
        <v>3912.3081429525896</v>
      </c>
      <c r="K2204" s="11">
        <v>25980.966112253944</v>
      </c>
      <c r="L2204" s="11">
        <v>1112.0713341329183</v>
      </c>
      <c r="M2204" s="11">
        <v>57952.288883484973</v>
      </c>
      <c r="N2204" s="11">
        <v>5361.956407870739</v>
      </c>
      <c r="O2204" s="11">
        <v>20571.752168457013</v>
      </c>
      <c r="P2204" s="43">
        <v>8362.87643480927</v>
      </c>
      <c r="Q2204" s="11">
        <v>19686.60695671615</v>
      </c>
      <c r="R2204" s="11">
        <v>11190.494580150622</v>
      </c>
      <c r="S2204" s="11">
        <v>14991.842998417891</v>
      </c>
      <c r="T2204" s="11">
        <v>11976.16559838461</v>
      </c>
      <c r="U2204" s="11">
        <v>13842.045602740214</v>
      </c>
      <c r="V2204" s="11">
        <v>11198.175704500991</v>
      </c>
      <c r="W2204" s="11">
        <v>13380.615515928619</v>
      </c>
      <c r="X2204" s="12">
        <v>0</v>
      </c>
      <c r="Y2204" s="12">
        <v>493.70323776692868</v>
      </c>
      <c r="Z2204" s="12">
        <v>302.68241795132957</v>
      </c>
      <c r="AA2204" s="44">
        <v>232.04019061955887</v>
      </c>
      <c r="AB2204" s="45">
        <v>47.253829333785944</v>
      </c>
      <c r="AC2204" s="12">
        <v>36.39165846131538</v>
      </c>
      <c r="AD2204" s="12">
        <v>11940.617252621323</v>
      </c>
      <c r="AE2204" s="12">
        <v>3128.7382527064374</v>
      </c>
      <c r="AF2204" s="12">
        <v>5480.5321821881507</v>
      </c>
      <c r="AG2204" s="44">
        <v>1128.4755203370621</v>
      </c>
      <c r="AH2204" s="45">
        <v>390.29476040551964</v>
      </c>
      <c r="AI2204" s="12">
        <v>3912.3081439954512</v>
      </c>
      <c r="AJ2204" s="12">
        <v>-52.897313847391651</v>
      </c>
      <c r="AK2204" s="12">
        <v>16.43384266238483</v>
      </c>
      <c r="AL2204" s="12">
        <v>58.939786489409371</v>
      </c>
      <c r="AM2204" s="44">
        <v>91.525383548016819</v>
      </c>
      <c r="AN2204" s="45">
        <v>84.88948897287608</v>
      </c>
      <c r="AO2204" s="12">
        <v>89.999999853549909</v>
      </c>
      <c r="AP2204" s="12">
        <v>-2166.5684835517245</v>
      </c>
      <c r="AQ2204" s="12">
        <v>5477.3828888420621</v>
      </c>
      <c r="AR2204" s="12">
        <v>8712.3796639319789</v>
      </c>
      <c r="AS2204" s="44">
        <v>11598.349997105692</v>
      </c>
      <c r="AT2204" s="45">
        <v>11569.787504133787</v>
      </c>
      <c r="AU2204" s="12">
        <v>11606.175704500991</v>
      </c>
      <c r="AV2204" s="12">
        <v>11294.569550181659</v>
      </c>
      <c r="AW2204" s="12">
        <v>20963.084159853803</v>
      </c>
      <c r="AX2204" s="12">
        <v>19897.109908792358</v>
      </c>
      <c r="AY2204" s="44">
        <v>14980.982111695059</v>
      </c>
      <c r="AZ2204" s="45">
        <v>13805.702178120786</v>
      </c>
      <c r="BA2204" s="12">
        <v>13380.615516971482</v>
      </c>
      <c r="BB2204" s="12">
        <v>5036.5537033941901</v>
      </c>
      <c r="BC2204" s="12">
        <v>8478.302915780594</v>
      </c>
      <c r="BD2204" s="12">
        <v>11539.997809273333</v>
      </c>
      <c r="BE2204" s="44">
        <v>11568.310181429542</v>
      </c>
      <c r="BF2204" s="45">
        <v>11604.553798751816</v>
      </c>
      <c r="BG2204" s="12">
        <v>11606.175714500994</v>
      </c>
      <c r="BH2204" s="12">
        <v>20817.876283324589</v>
      </c>
      <c r="BI2204" s="12">
        <v>20077.93894811294</v>
      </c>
      <c r="BJ2204" s="12">
        <v>15202.345950494098</v>
      </c>
      <c r="BK2204" s="44">
        <v>13852.906489463045</v>
      </c>
      <c r="BL2204" s="45">
        <v>13416.958940548047</v>
      </c>
      <c r="BM2204" s="12">
        <v>9468.3073729760308</v>
      </c>
      <c r="BN2204" s="12">
        <v>0</v>
      </c>
      <c r="BO2204" s="12">
        <v>69.331156509776477</v>
      </c>
      <c r="BP2204" s="12">
        <v>42.505943827024538</v>
      </c>
      <c r="BQ2204" s="48">
        <v>32.585597058607448</v>
      </c>
      <c r="BR2204" s="49">
        <v>6.635894575140739</v>
      </c>
      <c r="BS2204" s="13">
        <v>5.1105108806738304</v>
      </c>
      <c r="BT2204" s="12">
        <v>377.71111651502025</v>
      </c>
      <c r="BV2204" s="14">
        <f>Таблица1[[#This Row],[Lкан_леб,мм]]</f>
        <v>57952.288883484973</v>
      </c>
      <c r="BW2204" s="50">
        <f>Таблица1[[#This Row],[угол обхв4]]+Таблица1[[#This Row],[Lдуг 3,мм]]</f>
        <v>11940.617252621323</v>
      </c>
      <c r="BX2204" s="54">
        <f>Таблица1[[#This Row],[угол обхв5]]+Таблица1[[#This Row],[Y5, мм]]</f>
        <v>58445.992121251904</v>
      </c>
      <c r="BY2204" s="14">
        <f>Таблица1[[#This Row],[угол обхв6]]+Таблица1[[#This Row],[Lдуг 4,мм]]</f>
        <v>15069.35550532776</v>
      </c>
      <c r="BZ2204" s="14">
        <f>Таблица1[[#This Row],[Т1]]+Таблица1[[#This Row],[X6, мм]]</f>
        <v>58748.674539203232</v>
      </c>
      <c r="CA2204" s="14">
        <f>Таблица1[[#This Row],[Т2]]+Таблица1[[#This Row],[Lдуг 5,мм]]</f>
        <v>20549.887687515911</v>
      </c>
      <c r="CB2204" s="14">
        <f>Таблица1[[#This Row],[Т3]]+Таблица1[[#This Row],[Y6, мм]]</f>
        <v>58980.714729822794</v>
      </c>
      <c r="CC2204" s="14">
        <f>Таблица1[[#This Row],[Т4]]+Таблица1[[#This Row],[Lдуг 6,мм]]</f>
        <v>21678.363207852974</v>
      </c>
      <c r="CD2204" s="14">
        <f>Таблица1[[#This Row],[Т5]]+Таблица1[[#This Row],[Lдуг 1,мм]]</f>
        <v>59027.968559156579</v>
      </c>
      <c r="CE2204" s="14">
        <f>Таблица1[[#This Row],[Т6]]+Таблица1[[#This Row],[Lпрям1, мм]]</f>
        <v>22068.657968258492</v>
      </c>
      <c r="CF2204" s="15">
        <f>Таблица1[[#This Row],[Т7]]+Таблица1[[#This Row],[Lдуг 2,мм]]</f>
        <v>59064.360217617897</v>
      </c>
      <c r="CG2204" s="14">
        <f>Таблица1[[#This Row],[Т8]]+Таблица1[[#This Row],[Lпрям2, мм]]</f>
        <v>25980.966112253944</v>
      </c>
      <c r="CH2204" s="14">
        <f>Таблица1[[#This Row],[Т9]]-Таблица1[[#This Row],[Т9]]</f>
        <v>0</v>
      </c>
      <c r="CI2204" s="50">
        <f>Таблица1[[#This Row],[Т9]]-Таблица1[[#This Row],[Т8]]</f>
        <v>36995.702249359405</v>
      </c>
      <c r="CJ2204" s="54">
        <f>Таблица1[[#This Row],[Т9]]-Таблица1[[#This Row],[Т7]]</f>
        <v>36.391658461318002</v>
      </c>
      <c r="CK2204" s="14">
        <f>Таблица1[[#This Row],[Т9]]-Таблица1[[#This Row],[Т6]]</f>
        <v>37385.99700976492</v>
      </c>
      <c r="CL2204" s="14">
        <f>Таблица1[[#This Row],[Т9]]-Таблица1[[#This Row],[Т5]]</f>
        <v>83.645487795103691</v>
      </c>
      <c r="CM2204" s="14">
        <f>Таблица1[[#This Row],[Т9]]-Таблица1[[#This Row],[Т4]]</f>
        <v>38514.472530101986</v>
      </c>
      <c r="CN2204" s="14">
        <f>Таблица1[[#This Row],[Т9]]-Таблица1[[#This Row],[Т3]]</f>
        <v>315.68567841466574</v>
      </c>
      <c r="CO2204" s="14">
        <f>Таблица1[[#This Row],[Т9]]-Таблица1[[#This Row],[Т2]]</f>
        <v>43995.004712290138</v>
      </c>
      <c r="CP2204" s="14">
        <f>Таблица1[[#This Row],[Т9]]-Таблица1[[#This Row],[Т1]]</f>
        <v>618.36809636599355</v>
      </c>
      <c r="CQ2204" s="14">
        <f>Таблица1[[#This Row],[Т9]]-Таблица1[[#This Row],[угол обхв6]]</f>
        <v>47123.742964996578</v>
      </c>
      <c r="CR2204" s="14">
        <f>Таблица1[[#This Row],[Т9]]-Таблица1[[#This Row],[угол обхв5]]</f>
        <v>1112.0713341329247</v>
      </c>
      <c r="CS2204" s="14">
        <f>Таблица1[[#This Row],[Т9]]-Таблица1[[#This Row],[угол обхв4]]</f>
        <v>59064.360217617897</v>
      </c>
      <c r="CT2204" s="14">
        <f>Таблица1[[#This Row],[Lкан_прям, мм]]+Таблица1[[#This Row],[Lкан_дуг, мм]]+Таблица1[[#This Row],[Lкан_леб,мм]]</f>
        <v>85045.326329871838</v>
      </c>
      <c r="CU2204" s="16">
        <f>Таблица1[[#This Row],[Lкан_леб,мм]]</f>
        <v>57952.288883484973</v>
      </c>
      <c r="CV2204" s="14">
        <f>2534431-(Таблица1[[#This Row],[Т23]]+Таблица1[[#This Row],[угол обхв3]])</f>
        <v>2449007.9625536134</v>
      </c>
      <c r="CW2204" s="50">
        <f>SUM(X2204:AC2204,AD2204:AI2204)-Таблица1[[#This Row],[lподв_min, мм]]</f>
        <v>23180.729303434273</v>
      </c>
      <c r="CX2204" s="17">
        <f>CW2643-Таблица1[[#This Row],[Суммарная длина каната]]</f>
        <v>-2426968.4360137447</v>
      </c>
    </row>
    <row r="2205" spans="1:102" x14ac:dyDescent="0.25">
      <c r="A2205" s="21">
        <v>2204</v>
      </c>
      <c r="B2205" s="10">
        <v>56.90612244897958</v>
      </c>
      <c r="C2205" s="10">
        <v>74.777551020408183</v>
      </c>
      <c r="D2205" s="11">
        <v>11489.14306233527</v>
      </c>
      <c r="E2205" s="11">
        <v>13625.586521602861</v>
      </c>
      <c r="F2205" s="11">
        <v>11424.839642435334</v>
      </c>
      <c r="G2205" s="11">
        <v>13750.430705244602</v>
      </c>
      <c r="H2205" s="11">
        <v>11897.142572335271</v>
      </c>
      <c r="I2205" s="11">
        <v>9683.95333673803</v>
      </c>
      <c r="J2205" s="11">
        <v>3941.6331848648324</v>
      </c>
      <c r="K2205" s="11">
        <v>25980.96611224618</v>
      </c>
      <c r="L2205" s="11">
        <v>1112.0713341406811</v>
      </c>
      <c r="M2205" s="11">
        <v>57952.288883484973</v>
      </c>
      <c r="N2205" s="11">
        <v>5361.956407870739</v>
      </c>
      <c r="O2205" s="11">
        <v>20571.752168457013</v>
      </c>
      <c r="P2205" s="43">
        <v>8361.6515037552326</v>
      </c>
      <c r="Q2205" s="11">
        <v>19791.885780559616</v>
      </c>
      <c r="R2205" s="11">
        <v>11406.018306742601</v>
      </c>
      <c r="S2205" s="11">
        <v>15234.686666095944</v>
      </c>
      <c r="T2205" s="11">
        <v>12244.671165141504</v>
      </c>
      <c r="U2205" s="11">
        <v>14122.942818305748</v>
      </c>
      <c r="V2205" s="11">
        <v>11489.14306233527</v>
      </c>
      <c r="W2205" s="11">
        <v>13625.586521602861</v>
      </c>
      <c r="X2205" s="12">
        <v>0</v>
      </c>
      <c r="Y2205" s="12">
        <v>480.45402041653</v>
      </c>
      <c r="Z2205" s="12">
        <v>296.81844205383123</v>
      </c>
      <c r="AA2205" s="44">
        <v>232.04019061955876</v>
      </c>
      <c r="AB2205" s="45">
        <v>47.253829333787941</v>
      </c>
      <c r="AC2205" s="12">
        <v>55.504851716973221</v>
      </c>
      <c r="AD2205" s="12">
        <v>11940.617252621323</v>
      </c>
      <c r="AE2205" s="12">
        <v>3099.4132107942009</v>
      </c>
      <c r="AF2205" s="12">
        <v>5480.5321821881498</v>
      </c>
      <c r="AG2205" s="44">
        <v>1128.4755203370601</v>
      </c>
      <c r="AH2205" s="45">
        <v>390.29476040551316</v>
      </c>
      <c r="AI2205" s="12">
        <v>3941.6331858999347</v>
      </c>
      <c r="AJ2205" s="12">
        <v>-52.897313847391651</v>
      </c>
      <c r="AK2205" s="12">
        <v>14.573244044665845</v>
      </c>
      <c r="AL2205" s="12">
        <v>56.255704856756331</v>
      </c>
      <c r="AM2205" s="44">
        <v>88.841301915363758</v>
      </c>
      <c r="AN2205" s="45">
        <v>82.205407340222749</v>
      </c>
      <c r="AO2205" s="12">
        <v>89.999999854639469</v>
      </c>
      <c r="AP2205" s="12">
        <v>-2166.5684835517245</v>
      </c>
      <c r="AQ2205" s="12">
        <v>5464.6163194804612</v>
      </c>
      <c r="AR2205" s="12">
        <v>8700.9136733569485</v>
      </c>
      <c r="AS2205" s="44">
        <v>11813.934878964097</v>
      </c>
      <c r="AT2205" s="45">
        <v>11840.440822251907</v>
      </c>
      <c r="AU2205" s="12">
        <v>11897.143062335268</v>
      </c>
      <c r="AV2205" s="12">
        <v>11294.569550181659</v>
      </c>
      <c r="AW2205" s="12">
        <v>20966.625493142645</v>
      </c>
      <c r="AX2205" s="12">
        <v>20018.524656918322</v>
      </c>
      <c r="AY2205" s="44">
        <v>15242.937127117224</v>
      </c>
      <c r="AZ2205" s="45">
        <v>14067.609014104715</v>
      </c>
      <c r="BA2205" s="12">
        <v>13625.586522637966</v>
      </c>
      <c r="BB2205" s="12">
        <v>5036.5537033941901</v>
      </c>
      <c r="BC2205" s="12">
        <v>8464.3114153649549</v>
      </c>
      <c r="BD2205" s="12">
        <v>11745.280476344316</v>
      </c>
      <c r="BE2205" s="44">
        <v>11836.754592920008</v>
      </c>
      <c r="BF2205" s="45">
        <v>11893.373405224867</v>
      </c>
      <c r="BG2205" s="12">
        <v>11897.143072335271</v>
      </c>
      <c r="BH2205" s="12">
        <v>20817.876283324589</v>
      </c>
      <c r="BI2205" s="12">
        <v>20186.759105245248</v>
      </c>
      <c r="BJ2205" s="12">
        <v>15461.32554245465</v>
      </c>
      <c r="BK2205" s="44">
        <v>14114.692357284468</v>
      </c>
      <c r="BL2205" s="45">
        <v>13680.920325803896</v>
      </c>
      <c r="BM2205" s="12">
        <v>9683.9533367380318</v>
      </c>
      <c r="BN2205" s="12">
        <v>0</v>
      </c>
      <c r="BO2205" s="12">
        <v>67.470557892057485</v>
      </c>
      <c r="BP2205" s="12">
        <v>41.682460812090483</v>
      </c>
      <c r="BQ2205" s="48">
        <v>32.585597058607433</v>
      </c>
      <c r="BR2205" s="49">
        <v>6.6358945751410188</v>
      </c>
      <c r="BS2205" s="13">
        <v>7.7945925144167321</v>
      </c>
      <c r="BT2205" s="12">
        <v>377.71111651502025</v>
      </c>
      <c r="BV2205" s="14">
        <f>Таблица1[[#This Row],[Lкан_леб,мм]]</f>
        <v>57952.288883484973</v>
      </c>
      <c r="BW2205" s="50">
        <f>Таблица1[[#This Row],[угол обхв4]]+Таблица1[[#This Row],[Lдуг 3,мм]]</f>
        <v>11940.617252621323</v>
      </c>
      <c r="BX2205" s="54">
        <f>Таблица1[[#This Row],[угол обхв5]]+Таблица1[[#This Row],[Y5, мм]]</f>
        <v>58432.742903901504</v>
      </c>
      <c r="BY2205" s="14">
        <f>Таблица1[[#This Row],[угол обхв6]]+Таблица1[[#This Row],[Lдуг 4,мм]]</f>
        <v>15040.030463415524</v>
      </c>
      <c r="BZ2205" s="14">
        <f>Таблица1[[#This Row],[Т1]]+Таблица1[[#This Row],[X6, мм]]</f>
        <v>58729.561345955335</v>
      </c>
      <c r="CA2205" s="14">
        <f>Таблица1[[#This Row],[Т2]]+Таблица1[[#This Row],[Lдуг 5,мм]]</f>
        <v>20520.562645603673</v>
      </c>
      <c r="CB2205" s="14">
        <f>Таблица1[[#This Row],[Т3]]+Таблица1[[#This Row],[Y6, мм]]</f>
        <v>58961.601536574897</v>
      </c>
      <c r="CC2205" s="14">
        <f>Таблица1[[#This Row],[Т4]]+Таблица1[[#This Row],[Lдуг 6,мм]]</f>
        <v>21649.038165940732</v>
      </c>
      <c r="CD2205" s="14">
        <f>Таблица1[[#This Row],[Т5]]+Таблица1[[#This Row],[Lдуг 1,мм]]</f>
        <v>59008.855365908683</v>
      </c>
      <c r="CE2205" s="14">
        <f>Таблица1[[#This Row],[Т6]]+Таблица1[[#This Row],[Lпрям1, мм]]</f>
        <v>22039.332926346244</v>
      </c>
      <c r="CF2205" s="15">
        <f>Таблица1[[#This Row],[Т7]]+Таблица1[[#This Row],[Lдуг 2,мм]]</f>
        <v>59064.360217625654</v>
      </c>
      <c r="CG2205" s="14">
        <f>Таблица1[[#This Row],[Т8]]+Таблица1[[#This Row],[Lпрям2, мм]]</f>
        <v>25980.966112246177</v>
      </c>
      <c r="CH2205" s="14">
        <f>Таблица1[[#This Row],[Т9]]-Таблица1[[#This Row],[Т9]]</f>
        <v>0</v>
      </c>
      <c r="CI2205" s="50">
        <f>Таблица1[[#This Row],[Т9]]-Таблица1[[#This Row],[Т8]]</f>
        <v>37025.02729127941</v>
      </c>
      <c r="CJ2205" s="54">
        <f>Таблица1[[#This Row],[Т9]]-Таблица1[[#This Row],[Т7]]</f>
        <v>55.504851716970734</v>
      </c>
      <c r="CK2205" s="14">
        <f>Таблица1[[#This Row],[Т9]]-Таблица1[[#This Row],[Т6]]</f>
        <v>37415.322051684925</v>
      </c>
      <c r="CL2205" s="14">
        <f>Таблица1[[#This Row],[Т9]]-Таблица1[[#This Row],[Т5]]</f>
        <v>102.75868105075642</v>
      </c>
      <c r="CM2205" s="14">
        <f>Таблица1[[#This Row],[Т9]]-Таблица1[[#This Row],[Т4]]</f>
        <v>38543.797572021984</v>
      </c>
      <c r="CN2205" s="14">
        <f>Таблица1[[#This Row],[Т9]]-Таблица1[[#This Row],[Т3]]</f>
        <v>334.79887167031848</v>
      </c>
      <c r="CO2205" s="14">
        <f>Таблица1[[#This Row],[Т9]]-Таблица1[[#This Row],[Т2]]</f>
        <v>44024.329754210128</v>
      </c>
      <c r="CP2205" s="14">
        <f>Таблица1[[#This Row],[Т9]]-Таблица1[[#This Row],[Т1]]</f>
        <v>631.61731372414943</v>
      </c>
      <c r="CQ2205" s="14">
        <f>Таблица1[[#This Row],[Т9]]-Таблица1[[#This Row],[угол обхв6]]</f>
        <v>47123.742965004334</v>
      </c>
      <c r="CR2205" s="14">
        <f>Таблица1[[#This Row],[Т9]]-Таблица1[[#This Row],[угол обхв5]]</f>
        <v>1112.0713341406808</v>
      </c>
      <c r="CS2205" s="14">
        <f>Таблица1[[#This Row],[Т9]]-Таблица1[[#This Row],[угол обхв4]]</f>
        <v>59064.360217625654</v>
      </c>
      <c r="CT2205" s="14">
        <f>Таблица1[[#This Row],[Lкан_прям, мм]]+Таблица1[[#This Row],[Lкан_дуг, мм]]+Таблица1[[#This Row],[Lкан_леб,мм]]</f>
        <v>85045.326329871838</v>
      </c>
      <c r="CU2205" s="16">
        <f>Таблица1[[#This Row],[Lкан_леб,мм]]</f>
        <v>57952.288883484973</v>
      </c>
      <c r="CV2205" s="14">
        <f>2534431-(Таблица1[[#This Row],[Т23]]+Таблица1[[#This Row],[угол обхв3]])</f>
        <v>2449007.9625536134</v>
      </c>
      <c r="CW2205" s="50">
        <f>SUM(X2205:AC2205,AD2205:AI2205)-Таблица1[[#This Row],[lподв_min, мм]]</f>
        <v>23151.404261522024</v>
      </c>
      <c r="CX2205" s="17">
        <f>CW2644-Таблица1[[#This Row],[Суммарная длина каната]]</f>
        <v>-2427020.3996437308</v>
      </c>
    </row>
    <row r="2206" spans="1:102" x14ac:dyDescent="0.25">
      <c r="A2206" s="21">
        <v>2205</v>
      </c>
      <c r="B2206" s="10">
        <v>56.90612244897958</v>
      </c>
      <c r="C2206" s="10">
        <v>77.461632653061244</v>
      </c>
      <c r="D2206" s="11">
        <v>11768.31947690567</v>
      </c>
      <c r="E2206" s="11">
        <v>13883.914465297941</v>
      </c>
      <c r="F2206" s="11">
        <v>11698.240283289593</v>
      </c>
      <c r="G2206" s="11">
        <v>14005.610425058816</v>
      </c>
      <c r="H2206" s="11">
        <v>12176.31898690567</v>
      </c>
      <c r="I2206" s="11">
        <v>9911.5146490058414</v>
      </c>
      <c r="J2206" s="11">
        <v>3972.3998162920998</v>
      </c>
      <c r="K2206" s="11">
        <v>25980.966112238169</v>
      </c>
      <c r="L2206" s="11">
        <v>1112.071334148696</v>
      </c>
      <c r="M2206" s="11">
        <v>57952.288883484973</v>
      </c>
      <c r="N2206" s="11">
        <v>5361.956407870739</v>
      </c>
      <c r="O2206" s="11">
        <v>20571.752168457013</v>
      </c>
      <c r="P2206" s="43">
        <v>8355.4978219350032</v>
      </c>
      <c r="Q2206" s="11">
        <v>19896.991743311526</v>
      </c>
      <c r="R2206" s="11">
        <v>11609.933478436433</v>
      </c>
      <c r="S2206" s="11">
        <v>15487.356661165601</v>
      </c>
      <c r="T2206" s="11">
        <v>12499.728044982219</v>
      </c>
      <c r="U2206" s="11">
        <v>14416.105696477309</v>
      </c>
      <c r="V2206" s="11">
        <v>11768.31947690567</v>
      </c>
      <c r="W2206" s="11">
        <v>13883.914465297941</v>
      </c>
      <c r="X2206" s="12">
        <v>0</v>
      </c>
      <c r="Y2206" s="12">
        <v>467.13249040622577</v>
      </c>
      <c r="Z2206" s="12">
        <v>291.02677881623822</v>
      </c>
      <c r="AA2206" s="44">
        <v>232.04019061955896</v>
      </c>
      <c r="AB2206" s="45">
        <v>47.253829333786669</v>
      </c>
      <c r="AC2206" s="12">
        <v>74.618044972886281</v>
      </c>
      <c r="AD2206" s="12">
        <v>11940.617252621323</v>
      </c>
      <c r="AE2206" s="12">
        <v>3068.6465793669349</v>
      </c>
      <c r="AF2206" s="12">
        <v>5480.5321821881489</v>
      </c>
      <c r="AG2206" s="44">
        <v>1128.4755203370605</v>
      </c>
      <c r="AH2206" s="45">
        <v>390.29476040551805</v>
      </c>
      <c r="AI2206" s="12">
        <v>3972.399817319184</v>
      </c>
      <c r="AJ2206" s="12">
        <v>-52.897313847391651</v>
      </c>
      <c r="AK2206" s="12">
        <v>12.702490499942067</v>
      </c>
      <c r="AL2206" s="12">
        <v>53.571623224103249</v>
      </c>
      <c r="AM2206" s="44">
        <v>86.157220282710711</v>
      </c>
      <c r="AN2206" s="45">
        <v>79.521325707569872</v>
      </c>
      <c r="AO2206" s="12">
        <v>89.999999855765338</v>
      </c>
      <c r="AP2206" s="12">
        <v>-2166.5684835517245</v>
      </c>
      <c r="AQ2206" s="12">
        <v>5451.6709599832056</v>
      </c>
      <c r="AR2206" s="12">
        <v>8683.7745391784047</v>
      </c>
      <c r="AS2206" s="44">
        <v>12017.016174878185</v>
      </c>
      <c r="AT2206" s="45">
        <v>12098.532396351808</v>
      </c>
      <c r="AU2206" s="12">
        <v>12176.31947690567</v>
      </c>
      <c r="AV2206" s="12">
        <v>11294.569550181659</v>
      </c>
      <c r="AW2206" s="12">
        <v>20969.766363102455</v>
      </c>
      <c r="AX2206" s="12">
        <v>20139.269263762551</v>
      </c>
      <c r="AY2206" s="44">
        <v>15514.700367163756</v>
      </c>
      <c r="AZ2206" s="45">
        <v>14341.902923483143</v>
      </c>
      <c r="BA2206" s="12">
        <v>13883.914466325026</v>
      </c>
      <c r="BB2206" s="12">
        <v>5036.5537033941901</v>
      </c>
      <c r="BC2206" s="12">
        <v>8445.212374047469</v>
      </c>
      <c r="BD2206" s="12">
        <v>11938.210195679834</v>
      </c>
      <c r="BE2206" s="44">
        <v>12092.645348540469</v>
      </c>
      <c r="BF2206" s="45">
        <v>12169.515125536082</v>
      </c>
      <c r="BG2206" s="12">
        <v>12176.31948690567</v>
      </c>
      <c r="BH2206" s="12">
        <v>20817.876283324589</v>
      </c>
      <c r="BI2206" s="12">
        <v>20295.005937956968</v>
      </c>
      <c r="BJ2206" s="12">
        <v>15729.634181616624</v>
      </c>
      <c r="BK2206" s="44">
        <v>14388.761990479154</v>
      </c>
      <c r="BL2206" s="45">
        <v>13958.117238292107</v>
      </c>
      <c r="BM2206" s="12">
        <v>9911.5146490058432</v>
      </c>
      <c r="BN2206" s="12">
        <v>0</v>
      </c>
      <c r="BO2206" s="12">
        <v>65.599804347333716</v>
      </c>
      <c r="BP2206" s="12">
        <v>40.869132724161183</v>
      </c>
      <c r="BQ2206" s="48">
        <v>32.585597058607462</v>
      </c>
      <c r="BR2206" s="49">
        <v>6.6358945751408402</v>
      </c>
      <c r="BS2206" s="13">
        <v>10.478674148195472</v>
      </c>
      <c r="BT2206" s="12">
        <v>377.71111651502025</v>
      </c>
      <c r="BV2206" s="14">
        <f>Таблица1[[#This Row],[Lкан_леб,мм]]</f>
        <v>57952.288883484973</v>
      </c>
      <c r="BW2206" s="50">
        <f>Таблица1[[#This Row],[угол обхв4]]+Таблица1[[#This Row],[Lдуг 3,мм]]</f>
        <v>11940.617252621323</v>
      </c>
      <c r="BX2206" s="54">
        <f>Таблица1[[#This Row],[угол обхв5]]+Таблица1[[#This Row],[Y5, мм]]</f>
        <v>58419.4213738912</v>
      </c>
      <c r="BY2206" s="14">
        <f>Таблица1[[#This Row],[угол обхв6]]+Таблица1[[#This Row],[Lдуг 4,мм]]</f>
        <v>15009.263831988257</v>
      </c>
      <c r="BZ2206" s="14">
        <f>Таблица1[[#This Row],[Т1]]+Таблица1[[#This Row],[X6, мм]]</f>
        <v>58710.448152707439</v>
      </c>
      <c r="CA2206" s="14">
        <f>Таблица1[[#This Row],[Т2]]+Таблица1[[#This Row],[Lдуг 5,мм]]</f>
        <v>20489.796014176405</v>
      </c>
      <c r="CB2206" s="14">
        <f>Таблица1[[#This Row],[Т3]]+Таблица1[[#This Row],[Y6, мм]]</f>
        <v>58942.488343327001</v>
      </c>
      <c r="CC2206" s="14">
        <f>Таблица1[[#This Row],[Т4]]+Таблица1[[#This Row],[Lдуг 6,мм]]</f>
        <v>21618.271534513464</v>
      </c>
      <c r="CD2206" s="14">
        <f>Таблица1[[#This Row],[Т5]]+Таблица1[[#This Row],[Lдуг 1,мм]]</f>
        <v>58989.742172660786</v>
      </c>
      <c r="CE2206" s="14">
        <f>Таблица1[[#This Row],[Т6]]+Таблица1[[#This Row],[Lпрям1, мм]]</f>
        <v>22008.566294918983</v>
      </c>
      <c r="CF2206" s="15">
        <f>Таблица1[[#This Row],[Т7]]+Таблица1[[#This Row],[Lдуг 2,мм]]</f>
        <v>59064.360217633672</v>
      </c>
      <c r="CG2206" s="14">
        <f>Таблица1[[#This Row],[Т8]]+Таблица1[[#This Row],[Lпрям2, мм]]</f>
        <v>25980.966112238166</v>
      </c>
      <c r="CH2206" s="14">
        <f>Таблица1[[#This Row],[Т9]]-Таблица1[[#This Row],[Т9]]</f>
        <v>0</v>
      </c>
      <c r="CI2206" s="50">
        <f>Таблица1[[#This Row],[Т9]]-Таблица1[[#This Row],[Т8]]</f>
        <v>37055.793922714685</v>
      </c>
      <c r="CJ2206" s="54">
        <f>Таблица1[[#This Row],[Т9]]-Таблица1[[#This Row],[Т7]]</f>
        <v>74.6180449728854</v>
      </c>
      <c r="CK2206" s="14">
        <f>Таблица1[[#This Row],[Т9]]-Таблица1[[#This Row],[Т6]]</f>
        <v>37446.088683120208</v>
      </c>
      <c r="CL2206" s="14">
        <f>Таблица1[[#This Row],[Т9]]-Таблица1[[#This Row],[Т5]]</f>
        <v>121.87187430667109</v>
      </c>
      <c r="CM2206" s="14">
        <f>Таблица1[[#This Row],[Т9]]-Таблица1[[#This Row],[Т4]]</f>
        <v>38574.564203457267</v>
      </c>
      <c r="CN2206" s="14">
        <f>Таблица1[[#This Row],[Т9]]-Таблица1[[#This Row],[Т3]]</f>
        <v>353.91206492623314</v>
      </c>
      <c r="CO2206" s="14">
        <f>Таблица1[[#This Row],[Т9]]-Таблица1[[#This Row],[Т2]]</f>
        <v>44055.096385645418</v>
      </c>
      <c r="CP2206" s="14">
        <f>Таблица1[[#This Row],[Т9]]-Таблица1[[#This Row],[Т1]]</f>
        <v>644.93884374247136</v>
      </c>
      <c r="CQ2206" s="14">
        <f>Таблица1[[#This Row],[Т9]]-Таблица1[[#This Row],[угол обхв6]]</f>
        <v>47123.742965012352</v>
      </c>
      <c r="CR2206" s="14">
        <f>Таблица1[[#This Row],[Т9]]-Таблица1[[#This Row],[угол обхв5]]</f>
        <v>1112.071334148699</v>
      </c>
      <c r="CS2206" s="14">
        <f>Таблица1[[#This Row],[Т9]]-Таблица1[[#This Row],[угол обхв4]]</f>
        <v>59064.360217633672</v>
      </c>
      <c r="CT2206" s="14">
        <f>Таблица1[[#This Row],[Lкан_прям, мм]]+Таблица1[[#This Row],[Lкан_дуг, мм]]+Таблица1[[#This Row],[Lкан_леб,мм]]</f>
        <v>85045.326329871838</v>
      </c>
      <c r="CU2206" s="16">
        <f>Таблица1[[#This Row],[Lкан_леб,мм]]</f>
        <v>57952.288883484973</v>
      </c>
      <c r="CV2206" s="14">
        <f>2534431-(Таблица1[[#This Row],[Т23]]+Таблица1[[#This Row],[угол обхв3]])</f>
        <v>2449007.9625536134</v>
      </c>
      <c r="CW2206" s="50">
        <f>SUM(X2206:AC2206,AD2206:AI2206)-Таблица1[[#This Row],[lподв_min, мм]]</f>
        <v>23120.637630094767</v>
      </c>
      <c r="CX2206" s="17">
        <f>CW2645-Таблица1[[#This Row],[Суммарная длина каната]]</f>
        <v>-2427072.8484443924</v>
      </c>
    </row>
    <row r="2207" spans="1:102" x14ac:dyDescent="0.25">
      <c r="A2207" s="21">
        <v>2206</v>
      </c>
      <c r="B2207" s="10">
        <v>56.90612244897958</v>
      </c>
      <c r="C2207" s="10">
        <v>80.14571428571432</v>
      </c>
      <c r="D2207" s="11">
        <v>12035.092392666722</v>
      </c>
      <c r="E2207" s="11">
        <v>14155.032536186725</v>
      </c>
      <c r="F2207" s="11">
        <v>11959.391189751663</v>
      </c>
      <c r="G2207" s="11">
        <v>14273.31325260835</v>
      </c>
      <c r="H2207" s="11">
        <v>12443.091902666723</v>
      </c>
      <c r="I2207" s="11">
        <v>10150.449242984727</v>
      </c>
      <c r="J2207" s="11">
        <v>4004.583293201998</v>
      </c>
      <c r="K2207" s="11">
        <v>25980.966112229915</v>
      </c>
      <c r="L2207" s="11">
        <v>1112.0713341569465</v>
      </c>
      <c r="M2207" s="11">
        <v>57952.288883484973</v>
      </c>
      <c r="N2207" s="11">
        <v>5361.956407870739</v>
      </c>
      <c r="O2207" s="11">
        <v>20571.752168457013</v>
      </c>
      <c r="P2207" s="43">
        <v>8344.428891463107</v>
      </c>
      <c r="Q2207" s="11">
        <v>20001.694226492011</v>
      </c>
      <c r="R2207" s="11">
        <v>11801.792674308614</v>
      </c>
      <c r="S2207" s="11">
        <v>15749.298587200175</v>
      </c>
      <c r="T2207" s="11">
        <v>12740.776604291583</v>
      </c>
      <c r="U2207" s="11">
        <v>14720.890993279487</v>
      </c>
      <c r="V2207" s="11">
        <v>12035.092392666722</v>
      </c>
      <c r="W2207" s="11">
        <v>14155.032536186725</v>
      </c>
      <c r="X2207" s="12">
        <v>0</v>
      </c>
      <c r="Y2207" s="12">
        <v>453.73290579933166</v>
      </c>
      <c r="Z2207" s="12">
        <v>285.31317017523537</v>
      </c>
      <c r="AA2207" s="44">
        <v>232.0401906195583</v>
      </c>
      <c r="AB2207" s="45">
        <v>47.253829333785042</v>
      </c>
      <c r="AC2207" s="12">
        <v>93.731238229036322</v>
      </c>
      <c r="AD2207" s="12">
        <v>11940.617252621323</v>
      </c>
      <c r="AE2207" s="12">
        <v>3036.4631024570358</v>
      </c>
      <c r="AF2207" s="12">
        <v>5480.5321821881489</v>
      </c>
      <c r="AG2207" s="44">
        <v>1128.4755203370617</v>
      </c>
      <c r="AH2207" s="45">
        <v>390.29476040551737</v>
      </c>
      <c r="AI2207" s="12">
        <v>4004.583294220829</v>
      </c>
      <c r="AJ2207" s="12">
        <v>-52.897313847391651</v>
      </c>
      <c r="AK2207" s="12">
        <v>10.820775683266829</v>
      </c>
      <c r="AL2207" s="12">
        <v>50.887541591450216</v>
      </c>
      <c r="AM2207" s="44">
        <v>83.473138650057578</v>
      </c>
      <c r="AN2207" s="45">
        <v>76.837244074916967</v>
      </c>
      <c r="AO2207" s="12">
        <v>89.999999856924461</v>
      </c>
      <c r="AP2207" s="12">
        <v>-2166.5684835517245</v>
      </c>
      <c r="AQ2207" s="12">
        <v>5438.5533011883363</v>
      </c>
      <c r="AR2207" s="12">
        <v>8660.9998672653801</v>
      </c>
      <c r="AS2207" s="44">
        <v>12207.148293574821</v>
      </c>
      <c r="AT2207" s="45">
        <v>12343.49593423722</v>
      </c>
      <c r="AU2207" s="12">
        <v>12443.092392666722</v>
      </c>
      <c r="AV2207" s="12">
        <v>11294.569550181659</v>
      </c>
      <c r="AW2207" s="12">
        <v>20972.497618754445</v>
      </c>
      <c r="AX2207" s="12">
        <v>20259.078797279763</v>
      </c>
      <c r="AY2207" s="44">
        <v>15795.675541922414</v>
      </c>
      <c r="AZ2207" s="45">
        <v>14627.98206367013</v>
      </c>
      <c r="BA2207" s="12">
        <v>14155.032537205558</v>
      </c>
      <c r="BB2207" s="12">
        <v>5036.5537033941901</v>
      </c>
      <c r="BC2207" s="12">
        <v>8421.0257847807043</v>
      </c>
      <c r="BD2207" s="12">
        <v>12118.363650110887</v>
      </c>
      <c r="BE2207" s="44">
        <v>12335.420985025374</v>
      </c>
      <c r="BF2207" s="45">
        <v>12432.373062721084</v>
      </c>
      <c r="BG2207" s="12">
        <v>12443.092402666725</v>
      </c>
      <c r="BH2207" s="12">
        <v>20817.876283324589</v>
      </c>
      <c r="BI2207" s="12">
        <v>20402.43967678944</v>
      </c>
      <c r="BJ2207" s="12">
        <v>16006.683157987929</v>
      </c>
      <c r="BK2207" s="44">
        <v>14674.51403855725</v>
      </c>
      <c r="BL2207" s="45">
        <v>14247.941465796082</v>
      </c>
      <c r="BM2207" s="12">
        <v>10150.449242984729</v>
      </c>
      <c r="BN2207" s="12">
        <v>0</v>
      </c>
      <c r="BO2207" s="12">
        <v>63.718089530658482</v>
      </c>
      <c r="BP2207" s="12">
        <v>40.066765908183392</v>
      </c>
      <c r="BQ2207" s="48">
        <v>32.585597058607362</v>
      </c>
      <c r="BR2207" s="49">
        <v>6.6358945751406111</v>
      </c>
      <c r="BS2207" s="13">
        <v>13.162755782007494</v>
      </c>
      <c r="BT2207" s="12">
        <v>377.71111651502025</v>
      </c>
      <c r="BV2207" s="14">
        <f>Таблица1[[#This Row],[Lкан_леб,мм]]</f>
        <v>57952.288883484973</v>
      </c>
      <c r="BW2207" s="50">
        <f>Таблица1[[#This Row],[угол обхв4]]+Таблица1[[#This Row],[Lдуг 3,мм]]</f>
        <v>11940.617252621323</v>
      </c>
      <c r="BX2207" s="54">
        <f>Таблица1[[#This Row],[угол обхв5]]+Таблица1[[#This Row],[Y5, мм]]</f>
        <v>58406.021789284307</v>
      </c>
      <c r="BY2207" s="14">
        <f>Таблица1[[#This Row],[угол обхв6]]+Таблица1[[#This Row],[Lдуг 4,мм]]</f>
        <v>14977.080355078358</v>
      </c>
      <c r="BZ2207" s="14">
        <f>Таблица1[[#This Row],[Т1]]+Таблица1[[#This Row],[X6, мм]]</f>
        <v>58691.334959459542</v>
      </c>
      <c r="CA2207" s="14">
        <f>Таблица1[[#This Row],[Т2]]+Таблица1[[#This Row],[Lдуг 5,мм]]</f>
        <v>20457.612537266508</v>
      </c>
      <c r="CB2207" s="14">
        <f>Таблица1[[#This Row],[Т3]]+Таблица1[[#This Row],[Y6, мм]]</f>
        <v>58923.375150079097</v>
      </c>
      <c r="CC2207" s="14">
        <f>Таблица1[[#This Row],[Т4]]+Таблица1[[#This Row],[Lдуг 6,мм]]</f>
        <v>21586.088057603571</v>
      </c>
      <c r="CD2207" s="14">
        <f>Таблица1[[#This Row],[Т5]]+Таблица1[[#This Row],[Lдуг 1,мм]]</f>
        <v>58970.628979412882</v>
      </c>
      <c r="CE2207" s="14">
        <f>Таблица1[[#This Row],[Т6]]+Таблица1[[#This Row],[Lпрям1, мм]]</f>
        <v>21976.38281800909</v>
      </c>
      <c r="CF2207" s="15">
        <f>Таблица1[[#This Row],[Т7]]+Таблица1[[#This Row],[Lдуг 2,мм]]</f>
        <v>59064.360217641915</v>
      </c>
      <c r="CG2207" s="14">
        <f>Таблица1[[#This Row],[Т8]]+Таблица1[[#This Row],[Lпрям2, мм]]</f>
        <v>25980.966112229919</v>
      </c>
      <c r="CH2207" s="14">
        <f>Таблица1[[#This Row],[Т9]]-Таблица1[[#This Row],[Т9]]</f>
        <v>0</v>
      </c>
      <c r="CI2207" s="50">
        <f>Таблица1[[#This Row],[Т9]]-Таблица1[[#This Row],[Т8]]</f>
        <v>37087.977399632829</v>
      </c>
      <c r="CJ2207" s="54">
        <f>Таблица1[[#This Row],[Т9]]-Таблица1[[#This Row],[Т7]]</f>
        <v>93.731238229032897</v>
      </c>
      <c r="CK2207" s="14">
        <f>Таблица1[[#This Row],[Т9]]-Таблица1[[#This Row],[Т6]]</f>
        <v>37478.272160038345</v>
      </c>
      <c r="CL2207" s="14">
        <f>Таблица1[[#This Row],[Т9]]-Таблица1[[#This Row],[Т5]]</f>
        <v>140.98506756281859</v>
      </c>
      <c r="CM2207" s="14">
        <f>Таблица1[[#This Row],[Т9]]-Таблица1[[#This Row],[Т4]]</f>
        <v>38606.747680375411</v>
      </c>
      <c r="CN2207" s="14">
        <f>Таблица1[[#This Row],[Т9]]-Таблица1[[#This Row],[Т3]]</f>
        <v>373.02525818237336</v>
      </c>
      <c r="CO2207" s="14">
        <f>Таблица1[[#This Row],[Т9]]-Таблица1[[#This Row],[Т2]]</f>
        <v>44087.279862563555</v>
      </c>
      <c r="CP2207" s="14">
        <f>Таблица1[[#This Row],[Т9]]-Таблица1[[#This Row],[Т1]]</f>
        <v>658.33842835760879</v>
      </c>
      <c r="CQ2207" s="14">
        <f>Таблица1[[#This Row],[Т9]]-Таблица1[[#This Row],[угол обхв6]]</f>
        <v>47123.742965020589</v>
      </c>
      <c r="CR2207" s="14">
        <f>Таблица1[[#This Row],[Т9]]-Таблица1[[#This Row],[угол обхв5]]</f>
        <v>1112.0713341569426</v>
      </c>
      <c r="CS2207" s="14">
        <f>Таблица1[[#This Row],[Т9]]-Таблица1[[#This Row],[угол обхв4]]</f>
        <v>59064.360217641915</v>
      </c>
      <c r="CT2207" s="14">
        <f>Таблица1[[#This Row],[Lкан_прям, мм]]+Таблица1[[#This Row],[Lкан_дуг, мм]]+Таблица1[[#This Row],[Lкан_леб,мм]]</f>
        <v>85045.326329871838</v>
      </c>
      <c r="CU2207" s="16">
        <f>Таблица1[[#This Row],[Lкан_леб,мм]]</f>
        <v>57952.288883484973</v>
      </c>
      <c r="CV2207" s="14">
        <f>2534431-(Таблица1[[#This Row],[Т23]]+Таблица1[[#This Row],[угол обхв3]])</f>
        <v>2449007.9625536134</v>
      </c>
      <c r="CW2207" s="50">
        <f>SUM(X2207:AC2207,AD2207:AI2207)-Таблица1[[#This Row],[lподв_min, мм]]</f>
        <v>23088.454153184866</v>
      </c>
      <c r="CX2207" s="17">
        <f>CW2646-Таблица1[[#This Row],[Суммарная длина каната]]</f>
        <v>-2427125.6994119682</v>
      </c>
    </row>
    <row r="2208" spans="1:102" x14ac:dyDescent="0.25">
      <c r="A2208" s="21">
        <v>2207</v>
      </c>
      <c r="B2208" s="10">
        <v>56.90612244897958</v>
      </c>
      <c r="C2208" s="10">
        <v>82.829795918367381</v>
      </c>
      <c r="D2208" s="11">
        <v>12288.87646923723</v>
      </c>
      <c r="E2208" s="11">
        <v>14438.345859956307</v>
      </c>
      <c r="F2208" s="11">
        <v>12207.719356984444</v>
      </c>
      <c r="G2208" s="11">
        <v>14552.951807144002</v>
      </c>
      <c r="H2208" s="11">
        <v>12696.875979237229</v>
      </c>
      <c r="I2208" s="11">
        <v>10400.188472712574</v>
      </c>
      <c r="J2208" s="11">
        <v>4038.157387243732</v>
      </c>
      <c r="K2208" s="11">
        <v>25980.966112221449</v>
      </c>
      <c r="L2208" s="11">
        <v>1112.0713341654205</v>
      </c>
      <c r="M2208" s="11">
        <v>57952.288883484973</v>
      </c>
      <c r="N2208" s="11">
        <v>5361.956407870739</v>
      </c>
      <c r="O2208" s="11">
        <v>20571.752168457013</v>
      </c>
      <c r="P2208" s="43">
        <v>8328.4689992577405</v>
      </c>
      <c r="Q2208" s="11">
        <v>20105.763496916781</v>
      </c>
      <c r="R2208" s="11">
        <v>11981.174926081581</v>
      </c>
      <c r="S2208" s="11">
        <v>16019.937703745227</v>
      </c>
      <c r="T2208" s="11">
        <v>12967.287945841808</v>
      </c>
      <c r="U2208" s="11">
        <v>15036.629963381423</v>
      </c>
      <c r="V2208" s="11">
        <v>12288.87646923723</v>
      </c>
      <c r="W2208" s="11">
        <v>14438.345859956307</v>
      </c>
      <c r="X2208" s="12">
        <v>0</v>
      </c>
      <c r="Y2208" s="12">
        <v>440.24916447699337</v>
      </c>
      <c r="Z2208" s="12">
        <v>279.6837182496763</v>
      </c>
      <c r="AA2208" s="44">
        <v>232.04019061955862</v>
      </c>
      <c r="AB2208" s="45">
        <v>47.253829333786491</v>
      </c>
      <c r="AC2208" s="12">
        <v>112.84443148540579</v>
      </c>
      <c r="AD2208" s="12">
        <v>11940.617252621323</v>
      </c>
      <c r="AE2208" s="12">
        <v>3002.8890084153045</v>
      </c>
      <c r="AF2208" s="12">
        <v>5480.532182188148</v>
      </c>
      <c r="AG2208" s="44">
        <v>1128.4755203370623</v>
      </c>
      <c r="AH2208" s="45">
        <v>390.29476040551873</v>
      </c>
      <c r="AI2208" s="12">
        <v>4038.157388254092</v>
      </c>
      <c r="AJ2208" s="12">
        <v>-52.897313847391651</v>
      </c>
      <c r="AK2208" s="12">
        <v>8.9272426690116049</v>
      </c>
      <c r="AL2208" s="12">
        <v>48.203459958797133</v>
      </c>
      <c r="AM2208" s="44">
        <v>80.789057017404545</v>
      </c>
      <c r="AN2208" s="45">
        <v>74.153162442263721</v>
      </c>
      <c r="AO2208" s="12">
        <v>89.999999858114052</v>
      </c>
      <c r="AP2208" s="12">
        <v>-2166.5684835517245</v>
      </c>
      <c r="AQ2208" s="12">
        <v>5425.2698961334127</v>
      </c>
      <c r="AR2208" s="12">
        <v>8632.6396287144635</v>
      </c>
      <c r="AS2208" s="44">
        <v>12383.914056246647</v>
      </c>
      <c r="AT2208" s="45">
        <v>12574.793948621484</v>
      </c>
      <c r="AU2208" s="12">
        <v>12696.87646923723</v>
      </c>
      <c r="AV2208" s="12">
        <v>11294.569550181659</v>
      </c>
      <c r="AW2208" s="12">
        <v>20974.809735318144</v>
      </c>
      <c r="AX2208" s="12">
        <v>20377.69037711788</v>
      </c>
      <c r="AY2208" s="44">
        <v>16085.246149094108</v>
      </c>
      <c r="AZ2208" s="45">
        <v>14925.21873348959</v>
      </c>
      <c r="BA2208" s="12">
        <v>14438.345860966669</v>
      </c>
      <c r="BB2208" s="12">
        <v>5036.5537033941901</v>
      </c>
      <c r="BC2208" s="12">
        <v>8391.7824875204133</v>
      </c>
      <c r="BD2208" s="12">
        <v>12285.345555538304</v>
      </c>
      <c r="BE2208" s="44">
        <v>12564.548815676744</v>
      </c>
      <c r="BF2208" s="45">
        <v>12681.370466457556</v>
      </c>
      <c r="BG2208" s="12">
        <v>12696.876479237231</v>
      </c>
      <c r="BH2208" s="12">
        <v>20817.876283324589</v>
      </c>
      <c r="BI2208" s="12">
        <v>20508.821063777912</v>
      </c>
      <c r="BJ2208" s="12">
        <v>16291.864583946324</v>
      </c>
      <c r="BK2208" s="44">
        <v>14971.321518032546</v>
      </c>
      <c r="BL2208" s="45">
        <v>14549.757089848141</v>
      </c>
      <c r="BM2208" s="12">
        <v>10400.188472712576</v>
      </c>
      <c r="BN2208" s="12">
        <v>0</v>
      </c>
      <c r="BO2208" s="12">
        <v>61.824556516403248</v>
      </c>
      <c r="BP2208" s="12">
        <v>39.276217289785521</v>
      </c>
      <c r="BQ2208" s="48">
        <v>32.585597058607412</v>
      </c>
      <c r="BR2208" s="49">
        <v>6.6358945751408154</v>
      </c>
      <c r="BS2208" s="13">
        <v>15.846837415850329</v>
      </c>
      <c r="BT2208" s="12">
        <v>377.71111651502025</v>
      </c>
      <c r="BV2208" s="14">
        <f>Таблица1[[#This Row],[Lкан_леб,мм]]</f>
        <v>57952.288883484973</v>
      </c>
      <c r="BW2208" s="50">
        <f>Таблица1[[#This Row],[угол обхв4]]+Таблица1[[#This Row],[Lдуг 3,мм]]</f>
        <v>11940.617252621323</v>
      </c>
      <c r="BX2208" s="54">
        <f>Таблица1[[#This Row],[угол обхв5]]+Таблица1[[#This Row],[Y5, мм]]</f>
        <v>58392.538047961963</v>
      </c>
      <c r="BY2208" s="14">
        <f>Таблица1[[#This Row],[угол обхв6]]+Таблица1[[#This Row],[Lдуг 4,мм]]</f>
        <v>14943.506261036628</v>
      </c>
      <c r="BZ2208" s="14">
        <f>Таблица1[[#This Row],[Т1]]+Таблица1[[#This Row],[X6, мм]]</f>
        <v>58672.221766211638</v>
      </c>
      <c r="CA2208" s="14">
        <f>Таблица1[[#This Row],[Т2]]+Таблица1[[#This Row],[Lдуг 5,мм]]</f>
        <v>20424.038443224774</v>
      </c>
      <c r="CB2208" s="14">
        <f>Таблица1[[#This Row],[Т3]]+Таблица1[[#This Row],[Y6, мм]]</f>
        <v>58904.2619568312</v>
      </c>
      <c r="CC2208" s="14">
        <f>Таблица1[[#This Row],[Т4]]+Таблица1[[#This Row],[Lдуг 6,мм]]</f>
        <v>21552.513963561836</v>
      </c>
      <c r="CD2208" s="14">
        <f>Таблица1[[#This Row],[Т5]]+Таблица1[[#This Row],[Lдуг 1,мм]]</f>
        <v>58951.515786164986</v>
      </c>
      <c r="CE2208" s="14">
        <f>Таблица1[[#This Row],[Т6]]+Таблица1[[#This Row],[Lпрям1, мм]]</f>
        <v>21942.808723967355</v>
      </c>
      <c r="CF2208" s="15">
        <f>Таблица1[[#This Row],[Т7]]+Таблица1[[#This Row],[Lдуг 2,мм]]</f>
        <v>59064.360217650392</v>
      </c>
      <c r="CG2208" s="14">
        <f>Таблица1[[#This Row],[Т8]]+Таблица1[[#This Row],[Lпрям2, мм]]</f>
        <v>25980.966112221446</v>
      </c>
      <c r="CH2208" s="14">
        <f>Таблица1[[#This Row],[Т9]]-Таблица1[[#This Row],[Т9]]</f>
        <v>0</v>
      </c>
      <c r="CI2208" s="50">
        <f>Таблица1[[#This Row],[Т9]]-Таблица1[[#This Row],[Т8]]</f>
        <v>37121.551493683037</v>
      </c>
      <c r="CJ2208" s="54">
        <f>Таблица1[[#This Row],[Т9]]-Таблица1[[#This Row],[Т7]]</f>
        <v>112.84443148540595</v>
      </c>
      <c r="CK2208" s="14">
        <f>Таблица1[[#This Row],[Т9]]-Таблица1[[#This Row],[Т6]]</f>
        <v>37511.846254088552</v>
      </c>
      <c r="CL2208" s="14">
        <f>Таблица1[[#This Row],[Т9]]-Таблица1[[#This Row],[Т5]]</f>
        <v>160.09826081919164</v>
      </c>
      <c r="CM2208" s="14">
        <f>Таблица1[[#This Row],[Т9]]-Таблица1[[#This Row],[Т4]]</f>
        <v>38640.321774425618</v>
      </c>
      <c r="CN2208" s="14">
        <f>Таблица1[[#This Row],[Т9]]-Таблица1[[#This Row],[Т3]]</f>
        <v>392.13845143875369</v>
      </c>
      <c r="CO2208" s="14">
        <f>Таблица1[[#This Row],[Т9]]-Таблица1[[#This Row],[Т2]]</f>
        <v>44120.853956613762</v>
      </c>
      <c r="CP2208" s="14">
        <f>Таблица1[[#This Row],[Т9]]-Таблица1[[#This Row],[Т1]]</f>
        <v>671.8221696884284</v>
      </c>
      <c r="CQ2208" s="14">
        <f>Таблица1[[#This Row],[Т9]]-Таблица1[[#This Row],[угол обхв6]]</f>
        <v>47123.742965029072</v>
      </c>
      <c r="CR2208" s="14">
        <f>Таблица1[[#This Row],[Т9]]-Таблица1[[#This Row],[угол обхв5]]</f>
        <v>1112.0713341654191</v>
      </c>
      <c r="CS2208" s="14">
        <f>Таблица1[[#This Row],[Т9]]-Таблица1[[#This Row],[угол обхв4]]</f>
        <v>59064.360217650392</v>
      </c>
      <c r="CT2208" s="14">
        <f>Таблица1[[#This Row],[Lкан_прям, мм]]+Таблица1[[#This Row],[Lкан_дуг, мм]]+Таблица1[[#This Row],[Lкан_леб,мм]]</f>
        <v>85045.326329871838</v>
      </c>
      <c r="CU2208" s="16">
        <f>Таблица1[[#This Row],[Lкан_леб,мм]]</f>
        <v>57952.288883484973</v>
      </c>
      <c r="CV2208" s="14">
        <f>2534431-(Таблица1[[#This Row],[Т23]]+Таблица1[[#This Row],[угол обхв3]])</f>
        <v>2449007.9625536134</v>
      </c>
      <c r="CW2208" s="50">
        <f>SUM(X2208:AC2208,AD2208:AI2208)-Таблица1[[#This Row],[lподв_min, мм]]</f>
        <v>23054.880059143135</v>
      </c>
      <c r="CX2208" s="17">
        <f>CW2647-Таблица1[[#This Row],[Суммарная длина каната]]</f>
        <v>-2427178.8632760122</v>
      </c>
    </row>
    <row r="2209" spans="1:102" x14ac:dyDescent="0.25">
      <c r="A2209" s="21">
        <v>2208</v>
      </c>
      <c r="B2209" s="10">
        <v>56.90612244897958</v>
      </c>
      <c r="C2209" s="10">
        <v>85.513877551020443</v>
      </c>
      <c r="D2209" s="11">
        <v>12529.114865726124</v>
      </c>
      <c r="E2209" s="11">
        <v>14733.232804052779</v>
      </c>
      <c r="F2209" s="11">
        <v>12442.679915192368</v>
      </c>
      <c r="G2209" s="11">
        <v>14843.912519114876</v>
      </c>
      <c r="H2209" s="11">
        <v>12937.114375726123</v>
      </c>
      <c r="I2209" s="11">
        <v>10660.138463409055</v>
      </c>
      <c r="J2209" s="11">
        <v>4073.0943406437241</v>
      </c>
      <c r="K2209" s="11">
        <v>25980.966112212769</v>
      </c>
      <c r="L2209" s="11">
        <v>1112.0713341740859</v>
      </c>
      <c r="M2209" s="11">
        <v>57952.288883484973</v>
      </c>
      <c r="N2209" s="11">
        <v>5361.956407870739</v>
      </c>
      <c r="O2209" s="11">
        <v>20571.752168457013</v>
      </c>
      <c r="P2209" s="43">
        <v>8307.6531637515745</v>
      </c>
      <c r="Q2209" s="11">
        <v>20208.971210766718</v>
      </c>
      <c r="R2209" s="11">
        <v>12147.686641792168</v>
      </c>
      <c r="S2209" s="11">
        <v>16298.680187386562</v>
      </c>
      <c r="T2209" s="11">
        <v>13178.765069273501</v>
      </c>
      <c r="U2209" s="11">
        <v>15362.629827425826</v>
      </c>
      <c r="V2209" s="11">
        <v>12529.114865726124</v>
      </c>
      <c r="W2209" s="11">
        <v>14733.232804052779</v>
      </c>
      <c r="X2209" s="12">
        <v>0</v>
      </c>
      <c r="Y2209" s="12">
        <v>426.67476758103948</v>
      </c>
      <c r="Z2209" s="12">
        <v>274.14492189773318</v>
      </c>
      <c r="AA2209" s="44">
        <v>232.04019061955825</v>
      </c>
      <c r="AB2209" s="45">
        <v>47.253829333786044</v>
      </c>
      <c r="AC2209" s="12">
        <v>131.957624741969</v>
      </c>
      <c r="AD2209" s="12">
        <v>11940.617252621323</v>
      </c>
      <c r="AE2209" s="12">
        <v>2967.9520550153043</v>
      </c>
      <c r="AF2209" s="12">
        <v>5480.5321821881471</v>
      </c>
      <c r="AG2209" s="44">
        <v>1128.4755203370623</v>
      </c>
      <c r="AH2209" s="45">
        <v>390.29476040551566</v>
      </c>
      <c r="AI2209" s="12">
        <v>4073.094341645417</v>
      </c>
      <c r="AJ2209" s="12">
        <v>-52.897313847391651</v>
      </c>
      <c r="AK2209" s="12">
        <v>7.0209788171154264</v>
      </c>
      <c r="AL2209" s="12">
        <v>45.519378326144093</v>
      </c>
      <c r="AM2209" s="44">
        <v>78.104975384751455</v>
      </c>
      <c r="AN2209" s="45">
        <v>71.469080809610702</v>
      </c>
      <c r="AO2209" s="12">
        <v>89.999999859331069</v>
      </c>
      <c r="AP2209" s="12">
        <v>-2166.5684835517245</v>
      </c>
      <c r="AQ2209" s="12">
        <v>5411.8273720891539</v>
      </c>
      <c r="AR2209" s="12">
        <v>8598.7560502055931</v>
      </c>
      <c r="AS2209" s="44">
        <v>12546.925611905814</v>
      </c>
      <c r="AT2209" s="45">
        <v>12791.91893645645</v>
      </c>
      <c r="AU2209" s="12">
        <v>12937.114865726122</v>
      </c>
      <c r="AV2209" s="12">
        <v>11294.569550181659</v>
      </c>
      <c r="AW2209" s="12">
        <v>20976.692765246131</v>
      </c>
      <c r="AX2209" s="12">
        <v>20494.843751417513</v>
      </c>
      <c r="AY2209" s="44">
        <v>16382.776826692751</v>
      </c>
      <c r="AZ2209" s="45">
        <v>15232.960750447184</v>
      </c>
      <c r="BA2209" s="12">
        <v>14733.232805054473</v>
      </c>
      <c r="BB2209" s="12">
        <v>5036.5537033941901</v>
      </c>
      <c r="BC2209" s="12">
        <v>8357.5241279699894</v>
      </c>
      <c r="BD2209" s="12">
        <v>12438.789528246187</v>
      </c>
      <c r="BE2209" s="44">
        <v>12779.526099159853</v>
      </c>
      <c r="BF2209" s="45">
        <v>12915.960998543173</v>
      </c>
      <c r="BG2209" s="12">
        <v>12937.114875726124</v>
      </c>
      <c r="BH2209" s="12">
        <v>20817.876283324589</v>
      </c>
      <c r="BI2209" s="12">
        <v>20613.911807555836</v>
      </c>
      <c r="BJ2209" s="12">
        <v>16584.552728037354</v>
      </c>
      <c r="BK2209" s="44">
        <v>15278.533188119638</v>
      </c>
      <c r="BL2209" s="45">
        <v>14862.901881031421</v>
      </c>
      <c r="BM2209" s="12">
        <v>10660.138463409057</v>
      </c>
      <c r="BN2209" s="12">
        <v>0</v>
      </c>
      <c r="BO2209" s="12">
        <v>59.918292664507071</v>
      </c>
      <c r="BP2209" s="12">
        <v>38.498399509028665</v>
      </c>
      <c r="BQ2209" s="48">
        <v>32.585597058607355</v>
      </c>
      <c r="BR2209" s="49">
        <v>6.6358945751407514</v>
      </c>
      <c r="BS2209" s="13">
        <v>18.530919049720378</v>
      </c>
      <c r="BT2209" s="12">
        <v>377.71111651502025</v>
      </c>
      <c r="BV2209" s="14">
        <f>Таблица1[[#This Row],[Lкан_леб,мм]]</f>
        <v>57952.288883484973</v>
      </c>
      <c r="BW2209" s="50">
        <f>Таблица1[[#This Row],[угол обхв4]]+Таблица1[[#This Row],[Lдуг 3,мм]]</f>
        <v>11940.617252621323</v>
      </c>
      <c r="BX2209" s="54">
        <f>Таблица1[[#This Row],[угол обхв5]]+Таблица1[[#This Row],[Y5, мм]]</f>
        <v>58378.963651066013</v>
      </c>
      <c r="BY2209" s="14">
        <f>Таблица1[[#This Row],[угол обхв6]]+Таблица1[[#This Row],[Lдуг 4,мм]]</f>
        <v>14908.569307636628</v>
      </c>
      <c r="BZ2209" s="14">
        <f>Таблица1[[#This Row],[Т1]]+Таблица1[[#This Row],[X6, мм]]</f>
        <v>58653.108572963749</v>
      </c>
      <c r="CA2209" s="14">
        <f>Таблица1[[#This Row],[Т2]]+Таблица1[[#This Row],[Lдуг 5,мм]]</f>
        <v>20389.101489824774</v>
      </c>
      <c r="CB2209" s="14">
        <f>Таблица1[[#This Row],[Т3]]+Таблица1[[#This Row],[Y6, мм]]</f>
        <v>58885.148763583304</v>
      </c>
      <c r="CC2209" s="14">
        <f>Таблица1[[#This Row],[Т4]]+Таблица1[[#This Row],[Lдуг 6,мм]]</f>
        <v>21517.577010161836</v>
      </c>
      <c r="CD2209" s="14">
        <f>Таблица1[[#This Row],[Т5]]+Таблица1[[#This Row],[Lдуг 1,мм]]</f>
        <v>58932.402592917089</v>
      </c>
      <c r="CE2209" s="14">
        <f>Таблица1[[#This Row],[Т6]]+Таблица1[[#This Row],[Lпрям1, мм]]</f>
        <v>21907.871770567352</v>
      </c>
      <c r="CF2209" s="15">
        <f>Таблица1[[#This Row],[Т7]]+Таблица1[[#This Row],[Lдуг 2,мм]]</f>
        <v>59064.360217659058</v>
      </c>
      <c r="CG2209" s="14">
        <f>Таблица1[[#This Row],[Т8]]+Таблица1[[#This Row],[Lпрям2, мм]]</f>
        <v>25980.966112212769</v>
      </c>
      <c r="CH2209" s="14">
        <f>Таблица1[[#This Row],[Т9]]-Таблица1[[#This Row],[Т9]]</f>
        <v>0</v>
      </c>
      <c r="CI2209" s="50">
        <f>Таблица1[[#This Row],[Т9]]-Таблица1[[#This Row],[Т8]]</f>
        <v>37156.488447091702</v>
      </c>
      <c r="CJ2209" s="54">
        <f>Таблица1[[#This Row],[Т9]]-Таблица1[[#This Row],[Т7]]</f>
        <v>131.95762474196817</v>
      </c>
      <c r="CK2209" s="14">
        <f>Таблица1[[#This Row],[Т9]]-Таблица1[[#This Row],[Т6]]</f>
        <v>37546.783207497225</v>
      </c>
      <c r="CL2209" s="14">
        <f>Таблица1[[#This Row],[Т9]]-Таблица1[[#This Row],[Т5]]</f>
        <v>179.21145407575386</v>
      </c>
      <c r="CM2209" s="14">
        <f>Таблица1[[#This Row],[Т9]]-Таблица1[[#This Row],[Т4]]</f>
        <v>38675.258727834283</v>
      </c>
      <c r="CN2209" s="14">
        <f>Таблица1[[#This Row],[Т9]]-Таблица1[[#This Row],[Т3]]</f>
        <v>411.25164469530864</v>
      </c>
      <c r="CO2209" s="14">
        <f>Таблица1[[#This Row],[Т9]]-Таблица1[[#This Row],[Т2]]</f>
        <v>44155.790910022428</v>
      </c>
      <c r="CP2209" s="14">
        <f>Таблица1[[#This Row],[Т9]]-Таблица1[[#This Row],[Т1]]</f>
        <v>685.39656659304455</v>
      </c>
      <c r="CQ2209" s="14">
        <f>Таблица1[[#This Row],[Т9]]-Таблица1[[#This Row],[угол обхв6]]</f>
        <v>47123.742965037731</v>
      </c>
      <c r="CR2209" s="14">
        <f>Таблица1[[#This Row],[Т9]]-Таблица1[[#This Row],[угол обхв5]]</f>
        <v>1112.0713341740848</v>
      </c>
      <c r="CS2209" s="14">
        <f>Таблица1[[#This Row],[Т9]]-Таблица1[[#This Row],[угол обхв4]]</f>
        <v>59064.360217659058</v>
      </c>
      <c r="CT2209" s="14">
        <f>Таблица1[[#This Row],[Lкан_прям, мм]]+Таблица1[[#This Row],[Lкан_дуг, мм]]+Таблица1[[#This Row],[Lкан_леб,мм]]</f>
        <v>85045.326329871823</v>
      </c>
      <c r="CU2209" s="16">
        <f>Таблица1[[#This Row],[Lкан_леб,мм]]</f>
        <v>57952.288883484973</v>
      </c>
      <c r="CV2209" s="14">
        <f>2534431-(Таблица1[[#This Row],[Т23]]+Таблица1[[#This Row],[угол обхв3]])</f>
        <v>2449007.9625536134</v>
      </c>
      <c r="CW2209" s="50">
        <f>SUM(X2209:AC2209,AD2209:AI2209)-Таблица1[[#This Row],[lподв_min, мм]]</f>
        <v>23019.943105743132</v>
      </c>
      <c r="CX2209" s="17">
        <f>CW2648-Таблица1[[#This Row],[Суммарная длина каната]]</f>
        <v>-2427232.2437794767</v>
      </c>
    </row>
    <row r="2210" spans="1:102" x14ac:dyDescent="0.25">
      <c r="A2210" s="21">
        <v>2209</v>
      </c>
      <c r="B2210" s="10">
        <v>56.90612244897958</v>
      </c>
      <c r="C2210" s="10">
        <v>88.197959183673518</v>
      </c>
      <c r="D2210" s="11">
        <v>12755.280462526152</v>
      </c>
      <c r="E2210" s="11">
        <v>15039.046341637695</v>
      </c>
      <c r="F2210" s="11">
        <v>12663.757325148685</v>
      </c>
      <c r="G2210" s="11">
        <v>15145.556976433403</v>
      </c>
      <c r="H2210" s="11">
        <v>13163.279972526152</v>
      </c>
      <c r="I2210" s="11">
        <v>10929.681526800628</v>
      </c>
      <c r="J2210" s="11">
        <v>4109.3648148370667</v>
      </c>
      <c r="K2210" s="11">
        <v>25980.966112203936</v>
      </c>
      <c r="L2210" s="11">
        <v>1112.0713341829301</v>
      </c>
      <c r="M2210" s="11">
        <v>57952.288883484973</v>
      </c>
      <c r="N2210" s="11">
        <v>5361.956407870739</v>
      </c>
      <c r="O2210" s="11">
        <v>20571.752168457013</v>
      </c>
      <c r="P2210" s="43">
        <v>8282.0270580559645</v>
      </c>
      <c r="Q2210" s="11">
        <v>20311.090914608969</v>
      </c>
      <c r="R2210" s="11">
        <v>12300.96246939228</v>
      </c>
      <c r="S2210" s="11">
        <v>16584.914434689235</v>
      </c>
      <c r="T2210" s="11">
        <v>13374.743961590088</v>
      </c>
      <c r="U2210" s="11">
        <v>15698.175292092357</v>
      </c>
      <c r="V2210" s="11">
        <v>12755.280462526152</v>
      </c>
      <c r="W2210" s="11">
        <v>15039.046341637695</v>
      </c>
      <c r="X2210" s="12">
        <v>0</v>
      </c>
      <c r="Y2210" s="12">
        <v>413.00277931912586</v>
      </c>
      <c r="Z2210" s="12">
        <v>268.70371691174927</v>
      </c>
      <c r="AA2210" s="44">
        <v>232.04019061955935</v>
      </c>
      <c r="AB2210" s="45">
        <v>47.253829333787309</v>
      </c>
      <c r="AC2210" s="12">
        <v>151.07081799870804</v>
      </c>
      <c r="AD2210" s="12">
        <v>11940.617252621323</v>
      </c>
      <c r="AE2210" s="12">
        <v>2931.6815808219685</v>
      </c>
      <c r="AF2210" s="12">
        <v>5480.5321821881498</v>
      </c>
      <c r="AG2210" s="44">
        <v>1128.4755203370594</v>
      </c>
      <c r="AH2210" s="45">
        <v>390.29476040551731</v>
      </c>
      <c r="AI2210" s="12">
        <v>4109.3648158299184</v>
      </c>
      <c r="AJ2210" s="12">
        <v>-52.897313847391651</v>
      </c>
      <c r="AK2210" s="12">
        <v>5.1010101284878422</v>
      </c>
      <c r="AL2210" s="12">
        <v>42.835296693490974</v>
      </c>
      <c r="AM2210" s="44">
        <v>75.420893752098479</v>
      </c>
      <c r="AN2210" s="45">
        <v>68.784999176957555</v>
      </c>
      <c r="AO2210" s="12">
        <v>89.999999860572657</v>
      </c>
      <c r="AP2210" s="12">
        <v>-2166.5684835517245</v>
      </c>
      <c r="AQ2210" s="12">
        <v>5398.2324455774624</v>
      </c>
      <c r="AR2210" s="12">
        <v>8559.4234774672404</v>
      </c>
      <c r="AS2210" s="44">
        <v>12695.825288388129</v>
      </c>
      <c r="AT2210" s="45">
        <v>12994.39449247142</v>
      </c>
      <c r="AU2210" s="12">
        <v>13163.280462526152</v>
      </c>
      <c r="AV2210" s="12">
        <v>11294.569550181659</v>
      </c>
      <c r="AW2210" s="12">
        <v>20978.13628365875</v>
      </c>
      <c r="AX2210" s="12">
        <v>20610.281867844198</v>
      </c>
      <c r="AY2210" s="44">
        <v>16687.614747126212</v>
      </c>
      <c r="AZ2210" s="45">
        <v>15550.532881718013</v>
      </c>
      <c r="BA2210" s="12">
        <v>15039.046342630549</v>
      </c>
      <c r="BB2210" s="12">
        <v>5036.5537033941901</v>
      </c>
      <c r="BC2210" s="12">
        <v>8318.303095762687</v>
      </c>
      <c r="BD2210" s="12">
        <v>12578.358888803554</v>
      </c>
      <c r="BE2210" s="44">
        <v>12979.881142594239</v>
      </c>
      <c r="BF2210" s="45">
        <v>13135.629931644822</v>
      </c>
      <c r="BG2210" s="12">
        <v>13163.280472526154</v>
      </c>
      <c r="BH2210" s="12">
        <v>20817.876283324589</v>
      </c>
      <c r="BI2210" s="12">
        <v>20717.475029810706</v>
      </c>
      <c r="BJ2210" s="12">
        <v>16884.105387924465</v>
      </c>
      <c r="BK2210" s="44">
        <v>15595.474979655384</v>
      </c>
      <c r="BL2210" s="45">
        <v>15186.68875201204</v>
      </c>
      <c r="BM2210" s="12">
        <v>10929.68152680063</v>
      </c>
      <c r="BN2210" s="12">
        <v>0</v>
      </c>
      <c r="BO2210" s="12">
        <v>57.998323975879494</v>
      </c>
      <c r="BP2210" s="12">
        <v>37.734286565003131</v>
      </c>
      <c r="BQ2210" s="48">
        <v>32.585597058607512</v>
      </c>
      <c r="BR2210" s="49">
        <v>6.6358945751409291</v>
      </c>
      <c r="BS2210" s="13">
        <v>21.215000683615106</v>
      </c>
      <c r="BT2210" s="12">
        <v>377.71111651502025</v>
      </c>
      <c r="BV2210" s="14">
        <f>Таблица1[[#This Row],[Lкан_леб,мм]]</f>
        <v>57952.288883484973</v>
      </c>
      <c r="BW2210" s="50">
        <f>Таблица1[[#This Row],[угол обхв4]]+Таблица1[[#This Row],[Lдуг 3,мм]]</f>
        <v>11940.617252621323</v>
      </c>
      <c r="BX2210" s="54">
        <f>Таблица1[[#This Row],[угол обхв5]]+Таблица1[[#This Row],[Y5, мм]]</f>
        <v>58365.291662804098</v>
      </c>
      <c r="BY2210" s="14">
        <f>Таблица1[[#This Row],[угол обхв6]]+Таблица1[[#This Row],[Lдуг 4,мм]]</f>
        <v>14872.298833443292</v>
      </c>
      <c r="BZ2210" s="14">
        <f>Таблица1[[#This Row],[Т1]]+Таблица1[[#This Row],[X6, мм]]</f>
        <v>58633.995379715845</v>
      </c>
      <c r="CA2210" s="14">
        <f>Таблица1[[#This Row],[Т2]]+Таблица1[[#This Row],[Lдуг 5,мм]]</f>
        <v>20352.83101563144</v>
      </c>
      <c r="CB2210" s="14">
        <f>Таблица1[[#This Row],[Т3]]+Таблица1[[#This Row],[Y6, мм]]</f>
        <v>58866.035570335407</v>
      </c>
      <c r="CC2210" s="14">
        <f>Таблица1[[#This Row],[Т4]]+Таблица1[[#This Row],[Lдуг 6,мм]]</f>
        <v>21481.306535968499</v>
      </c>
      <c r="CD2210" s="14">
        <f>Таблица1[[#This Row],[Т5]]+Таблица1[[#This Row],[Lдуг 1,мм]]</f>
        <v>58913.289399669193</v>
      </c>
      <c r="CE2210" s="14">
        <f>Таблица1[[#This Row],[Т6]]+Таблица1[[#This Row],[Lпрям1, мм]]</f>
        <v>21871.601296374018</v>
      </c>
      <c r="CF2210" s="15">
        <f>Таблица1[[#This Row],[Т7]]+Таблица1[[#This Row],[Lдуг 2,мм]]</f>
        <v>59064.360217667898</v>
      </c>
      <c r="CG2210" s="14">
        <f>Таблица1[[#This Row],[Т8]]+Таблица1[[#This Row],[Lпрям2, мм]]</f>
        <v>25980.966112203936</v>
      </c>
      <c r="CH2210" s="14">
        <f>Таблица1[[#This Row],[Т9]]-Таблица1[[#This Row],[Т9]]</f>
        <v>0</v>
      </c>
      <c r="CI2210" s="50">
        <f>Таблица1[[#This Row],[Т9]]-Таблица1[[#This Row],[Т8]]</f>
        <v>37192.758921293876</v>
      </c>
      <c r="CJ2210" s="54">
        <f>Таблица1[[#This Row],[Т9]]-Таблица1[[#This Row],[Т7]]</f>
        <v>151.07081799870502</v>
      </c>
      <c r="CK2210" s="14">
        <f>Таблица1[[#This Row],[Т9]]-Таблица1[[#This Row],[Т6]]</f>
        <v>37583.053681699399</v>
      </c>
      <c r="CL2210" s="14">
        <f>Таблица1[[#This Row],[Т9]]-Таблица1[[#This Row],[Т5]]</f>
        <v>198.32464733249071</v>
      </c>
      <c r="CM2210" s="14">
        <f>Таблица1[[#This Row],[Т9]]-Таблица1[[#This Row],[Т4]]</f>
        <v>38711.529202036458</v>
      </c>
      <c r="CN2210" s="14">
        <f>Таблица1[[#This Row],[Т9]]-Таблица1[[#This Row],[Т3]]</f>
        <v>430.36483795205277</v>
      </c>
      <c r="CO2210" s="14">
        <f>Таблица1[[#This Row],[Т9]]-Таблица1[[#This Row],[Т2]]</f>
        <v>44192.061384224609</v>
      </c>
      <c r="CP2210" s="14">
        <f>Таблица1[[#This Row],[Т9]]-Таблица1[[#This Row],[Т1]]</f>
        <v>699.06855486379936</v>
      </c>
      <c r="CQ2210" s="14">
        <f>Таблица1[[#This Row],[Т9]]-Таблица1[[#This Row],[угол обхв6]]</f>
        <v>47123.742965046578</v>
      </c>
      <c r="CR2210" s="14">
        <f>Таблица1[[#This Row],[Т9]]-Таблица1[[#This Row],[угол обхв5]]</f>
        <v>1112.0713341829251</v>
      </c>
      <c r="CS2210" s="14">
        <f>Таблица1[[#This Row],[Т9]]-Таблица1[[#This Row],[угол обхв4]]</f>
        <v>59064.360217667898</v>
      </c>
      <c r="CT2210" s="14">
        <f>Таблица1[[#This Row],[Lкан_прям, мм]]+Таблица1[[#This Row],[Lкан_дуг, мм]]+Таблица1[[#This Row],[Lкан_леб,мм]]</f>
        <v>85045.326329871838</v>
      </c>
      <c r="CU2210" s="16">
        <f>Таблица1[[#This Row],[Lкан_леб,мм]]</f>
        <v>57952.288883484973</v>
      </c>
      <c r="CV2210" s="14">
        <f>2534431-(Таблица1[[#This Row],[Т23]]+Таблица1[[#This Row],[угол обхв3]])</f>
        <v>2449007.9625536134</v>
      </c>
      <c r="CW2210" s="50">
        <f>SUM(X2210:AC2210,AD2210:AI2210)-Таблица1[[#This Row],[lподв_min, мм]]</f>
        <v>22983.672631549802</v>
      </c>
      <c r="CX2210" s="17">
        <f>CW2649-Таблица1[[#This Row],[Суммарная длина каната]]</f>
        <v>-2427285.736863147</v>
      </c>
    </row>
    <row r="2211" spans="1:102" x14ac:dyDescent="0.25">
      <c r="A2211" s="21">
        <v>2210</v>
      </c>
      <c r="B2211" s="10">
        <v>56.90612244897958</v>
      </c>
      <c r="C2211" s="10">
        <v>90.88204081632658</v>
      </c>
      <c r="D2211" s="11">
        <v>12966.877017894523</v>
      </c>
      <c r="E2211" s="11">
        <v>15355.1154712634</v>
      </c>
      <c r="F2211" s="11">
        <v>12870.466509366977</v>
      </c>
      <c r="G2211" s="11">
        <v>15457.223325248584</v>
      </c>
      <c r="H2211" s="11">
        <v>13374.876527894525</v>
      </c>
      <c r="I2211" s="11">
        <v>11208.177639297197</v>
      </c>
      <c r="J2211" s="11">
        <v>4146.9378319662019</v>
      </c>
      <c r="K2211" s="11">
        <v>25980.966112194943</v>
      </c>
      <c r="L2211" s="11">
        <v>1112.0713341919231</v>
      </c>
      <c r="M2211" s="11">
        <v>57952.288883484973</v>
      </c>
      <c r="N2211" s="11">
        <v>5361.956407870739</v>
      </c>
      <c r="O2211" s="11">
        <v>20571.752168457013</v>
      </c>
      <c r="P2211" s="43">
        <v>8251.64690974722</v>
      </c>
      <c r="Q2211" s="11">
        <v>20411.898542270217</v>
      </c>
      <c r="R2211" s="11">
        <v>12440.66609838689</v>
      </c>
      <c r="S2211" s="11">
        <v>16878.012404148529</v>
      </c>
      <c r="T2211" s="11">
        <v>13554.794615272964</v>
      </c>
      <c r="U2211" s="11">
        <v>16042.530119560017</v>
      </c>
      <c r="V2211" s="11">
        <v>12966.877017894523</v>
      </c>
      <c r="W2211" s="11">
        <v>15355.1154712634</v>
      </c>
      <c r="X2211" s="12">
        <v>0</v>
      </c>
      <c r="Y2211" s="12">
        <v>399.22578269812107</v>
      </c>
      <c r="Z2211" s="12">
        <v>263.36752028485694</v>
      </c>
      <c r="AA2211" s="44">
        <v>232.0401906195591</v>
      </c>
      <c r="AB2211" s="45">
        <v>47.253829333786307</v>
      </c>
      <c r="AC2211" s="12">
        <v>170.18401125559993</v>
      </c>
      <c r="AD2211" s="12">
        <v>11940.617252621323</v>
      </c>
      <c r="AE2211" s="12">
        <v>2894.1085636928374</v>
      </c>
      <c r="AF2211" s="12">
        <v>5480.532182188148</v>
      </c>
      <c r="AG2211" s="44">
        <v>1128.4755203370603</v>
      </c>
      <c r="AH2211" s="45">
        <v>390.29476040551754</v>
      </c>
      <c r="AI2211" s="12">
        <v>4146.9378329500587</v>
      </c>
      <c r="AJ2211" s="12">
        <v>-52.897313847391651</v>
      </c>
      <c r="AK2211" s="12">
        <v>3.1662950286114402</v>
      </c>
      <c r="AL2211" s="12">
        <v>40.151215060837913</v>
      </c>
      <c r="AM2211" s="44">
        <v>72.736812119445389</v>
      </c>
      <c r="AN2211" s="45">
        <v>66.100917544304608</v>
      </c>
      <c r="AO2211" s="12">
        <v>89.999999861835917</v>
      </c>
      <c r="AP2211" s="12">
        <v>-2166.5684835517245</v>
      </c>
      <c r="AQ2211" s="12">
        <v>5384.4919410233006</v>
      </c>
      <c r="AR2211" s="12">
        <v>8514.7282121505923</v>
      </c>
      <c r="AS2211" s="44">
        <v>12830.286377140181</v>
      </c>
      <c r="AT2211" s="45">
        <v>13181.776354478809</v>
      </c>
      <c r="AU2211" s="12">
        <v>13374.877017894523</v>
      </c>
      <c r="AV2211" s="12">
        <v>11294.569550181659</v>
      </c>
      <c r="AW2211" s="12">
        <v>20979.129327543687</v>
      </c>
      <c r="AX2211" s="12">
        <v>20723.751437600284</v>
      </c>
      <c r="AY2211" s="44">
        <v>16999.091049599356</v>
      </c>
      <c r="AZ2211" s="45">
        <v>15877.238325710161</v>
      </c>
      <c r="BA2211" s="12">
        <v>15355.115472247258</v>
      </c>
      <c r="BB2211" s="12">
        <v>5036.5537033941901</v>
      </c>
      <c r="BC2211" s="12">
        <v>8274.1824428997825</v>
      </c>
      <c r="BD2211" s="12">
        <v>12703.747400790262</v>
      </c>
      <c r="BE2211" s="44">
        <v>13165.174336519673</v>
      </c>
      <c r="BF2211" s="45">
        <v>13339.895278688678</v>
      </c>
      <c r="BG2211" s="12">
        <v>13374.877027894525</v>
      </c>
      <c r="BH2211" s="12">
        <v>20817.876283324589</v>
      </c>
      <c r="BI2211" s="12">
        <v>20819.275701356892</v>
      </c>
      <c r="BJ2211" s="12">
        <v>17189.865299478595</v>
      </c>
      <c r="BK2211" s="44">
        <v>15921.451474109184</v>
      </c>
      <c r="BL2211" s="45">
        <v>15520.407265113254</v>
      </c>
      <c r="BM2211" s="12">
        <v>11208.177639297199</v>
      </c>
      <c r="BN2211" s="12">
        <v>0</v>
      </c>
      <c r="BO2211" s="12">
        <v>56.063608876003094</v>
      </c>
      <c r="BP2211" s="12">
        <v>36.984920032226469</v>
      </c>
      <c r="BQ2211" s="48">
        <v>32.585597058607476</v>
      </c>
      <c r="BR2211" s="49">
        <v>6.6358945751407896</v>
      </c>
      <c r="BS2211" s="13">
        <v>23.89908231753131</v>
      </c>
      <c r="BT2211" s="12">
        <v>377.71111651502025</v>
      </c>
      <c r="BV2211" s="14">
        <f>Таблица1[[#This Row],[Lкан_леб,мм]]</f>
        <v>57952.288883484973</v>
      </c>
      <c r="BW2211" s="50">
        <f>Таблица1[[#This Row],[угол обхв4]]+Таблица1[[#This Row],[Lдуг 3,мм]]</f>
        <v>11940.617252621323</v>
      </c>
      <c r="BX2211" s="54">
        <f>Таблица1[[#This Row],[угол обхв5]]+Таблица1[[#This Row],[Y5, мм]]</f>
        <v>58351.514666183095</v>
      </c>
      <c r="BY2211" s="14">
        <f>Таблица1[[#This Row],[угол обхв6]]+Таблица1[[#This Row],[Lдуг 4,мм]]</f>
        <v>14834.72581631416</v>
      </c>
      <c r="BZ2211" s="14">
        <f>Таблица1[[#This Row],[Т1]]+Таблица1[[#This Row],[X6, мм]]</f>
        <v>58614.882186467948</v>
      </c>
      <c r="CA2211" s="14">
        <f>Таблица1[[#This Row],[Т2]]+Таблица1[[#This Row],[Lдуг 5,мм]]</f>
        <v>20315.257998502308</v>
      </c>
      <c r="CB2211" s="14">
        <f>Таблица1[[#This Row],[Т3]]+Таблица1[[#This Row],[Y6, мм]]</f>
        <v>58846.922377087511</v>
      </c>
      <c r="CC2211" s="14">
        <f>Таблица1[[#This Row],[Т4]]+Таблица1[[#This Row],[Lдуг 6,мм]]</f>
        <v>21443.733518839366</v>
      </c>
      <c r="CD2211" s="14">
        <f>Таблица1[[#This Row],[Т5]]+Таблица1[[#This Row],[Lдуг 1,мм]]</f>
        <v>58894.176206421296</v>
      </c>
      <c r="CE2211" s="14">
        <f>Таблица1[[#This Row],[Т6]]+Таблица1[[#This Row],[Lпрям1, мм]]</f>
        <v>21834.028279244885</v>
      </c>
      <c r="CF2211" s="15">
        <f>Таблица1[[#This Row],[Т7]]+Таблица1[[#This Row],[Lдуг 2,мм]]</f>
        <v>59064.360217676898</v>
      </c>
      <c r="CG2211" s="14">
        <f>Таблица1[[#This Row],[Т8]]+Таблица1[[#This Row],[Lпрям2, мм]]</f>
        <v>25980.966112194943</v>
      </c>
      <c r="CH2211" s="14">
        <f>Таблица1[[#This Row],[Т9]]-Таблица1[[#This Row],[Т9]]</f>
        <v>0</v>
      </c>
      <c r="CI2211" s="50">
        <f>Таблица1[[#This Row],[Т9]]-Таблица1[[#This Row],[Т8]]</f>
        <v>37230.331938432013</v>
      </c>
      <c r="CJ2211" s="54">
        <f>Таблица1[[#This Row],[Т9]]-Таблица1[[#This Row],[Т7]]</f>
        <v>170.18401125560194</v>
      </c>
      <c r="CK2211" s="14">
        <f>Таблица1[[#This Row],[Т9]]-Таблица1[[#This Row],[Т6]]</f>
        <v>37620.626698837528</v>
      </c>
      <c r="CL2211" s="14">
        <f>Таблица1[[#This Row],[Т9]]-Таблица1[[#This Row],[Т5]]</f>
        <v>217.43784058938763</v>
      </c>
      <c r="CM2211" s="14">
        <f>Таблица1[[#This Row],[Т9]]-Таблица1[[#This Row],[Т4]]</f>
        <v>38749.102219174587</v>
      </c>
      <c r="CN2211" s="14">
        <f>Таблица1[[#This Row],[Т9]]-Таблица1[[#This Row],[Т3]]</f>
        <v>449.47803120894969</v>
      </c>
      <c r="CO2211" s="14">
        <f>Таблица1[[#This Row],[Т9]]-Таблица1[[#This Row],[Т2]]</f>
        <v>44229.634401362739</v>
      </c>
      <c r="CP2211" s="14">
        <f>Таблица1[[#This Row],[Т9]]-Таблица1[[#This Row],[Т1]]</f>
        <v>712.84555149380321</v>
      </c>
      <c r="CQ2211" s="14">
        <f>Таблица1[[#This Row],[Т9]]-Таблица1[[#This Row],[угол обхв6]]</f>
        <v>47123.742965055571</v>
      </c>
      <c r="CR2211" s="14">
        <f>Таблица1[[#This Row],[Т9]]-Таблица1[[#This Row],[угол обхв5]]</f>
        <v>1112.0713341919254</v>
      </c>
      <c r="CS2211" s="14">
        <f>Таблица1[[#This Row],[Т9]]-Таблица1[[#This Row],[угол обхв4]]</f>
        <v>59064.360217676898</v>
      </c>
      <c r="CT2211" s="14">
        <f>Таблица1[[#This Row],[Lкан_прям, мм]]+Таблица1[[#This Row],[Lкан_дуг, мм]]+Таблица1[[#This Row],[Lкан_леб,мм]]</f>
        <v>85045.326329871838</v>
      </c>
      <c r="CU2211" s="16">
        <f>Таблица1[[#This Row],[Lкан_леб,мм]]</f>
        <v>57952.288883484973</v>
      </c>
      <c r="CV2211" s="14">
        <f>2534431-(Таблица1[[#This Row],[Т23]]+Таблица1[[#This Row],[угол обхв3]])</f>
        <v>2449007.9625536134</v>
      </c>
      <c r="CW2211" s="50">
        <f>SUM(X2211:AC2211,AD2211:AI2211)-Таблица1[[#This Row],[lподв_min, мм]]</f>
        <v>22946.099614420666</v>
      </c>
      <c r="CX2211" s="17">
        <f>CW2650-Таблица1[[#This Row],[Суммарная длина каната]]</f>
        <v>-2427339.2297458914</v>
      </c>
    </row>
    <row r="2212" spans="1:102" x14ac:dyDescent="0.25">
      <c r="A2212" s="21">
        <v>2211</v>
      </c>
      <c r="B2212" s="10">
        <v>56.90612244897958</v>
      </c>
      <c r="C2212" s="10">
        <v>93.566122448979641</v>
      </c>
      <c r="D2212" s="11">
        <v>13163.440256782822</v>
      </c>
      <c r="E2212" s="11">
        <v>15680.746689152369</v>
      </c>
      <c r="F2212" s="11">
        <v>13062.353916435017</v>
      </c>
      <c r="G2212" s="11">
        <v>15778.227722154117</v>
      </c>
      <c r="H2212" s="11">
        <v>13571.439766782823</v>
      </c>
      <c r="I2212" s="11">
        <v>11494.965980900983</v>
      </c>
      <c r="J2212" s="11">
        <v>4185.7807082513873</v>
      </c>
      <c r="K2212" s="11">
        <v>25980.966112185819</v>
      </c>
      <c r="L2212" s="11">
        <v>1112.0713342010531</v>
      </c>
      <c r="M2212" s="11">
        <v>57952.288883484973</v>
      </c>
      <c r="N2212" s="11">
        <v>5361.956407870739</v>
      </c>
      <c r="O2212" s="11">
        <v>20571.752168457013</v>
      </c>
      <c r="P2212" s="43">
        <v>8216.5793774947233</v>
      </c>
      <c r="Q2212" s="11">
        <v>20511.172906472017</v>
      </c>
      <c r="R2212" s="11">
        <v>12566.490997750476</v>
      </c>
      <c r="S2212" s="11">
        <v>17177.330994208631</v>
      </c>
      <c r="T2212" s="11">
        <v>13718.521971783439</v>
      </c>
      <c r="U2212" s="11">
        <v>16394.938742925005</v>
      </c>
      <c r="V2212" s="11">
        <v>13163.440256782822</v>
      </c>
      <c r="W2212" s="11">
        <v>15680.746689152369</v>
      </c>
      <c r="X2212" s="12">
        <v>0</v>
      </c>
      <c r="Y2212" s="12">
        <v>385.33583070242497</v>
      </c>
      <c r="Z2212" s="12">
        <v>258.14427903265585</v>
      </c>
      <c r="AA2212" s="44">
        <v>232.04019061955896</v>
      </c>
      <c r="AB2212" s="45">
        <v>47.253829333786214</v>
      </c>
      <c r="AC2212" s="12">
        <v>189.29720451262713</v>
      </c>
      <c r="AD2212" s="12">
        <v>11940.617252621323</v>
      </c>
      <c r="AE2212" s="12">
        <v>2855.2656874076533</v>
      </c>
      <c r="AF2212" s="12">
        <v>5480.5321821881498</v>
      </c>
      <c r="AG2212" s="44">
        <v>1128.475520337056</v>
      </c>
      <c r="AH2212" s="45">
        <v>390.29476040552061</v>
      </c>
      <c r="AI2212" s="12">
        <v>4185.7807092261137</v>
      </c>
      <c r="AJ2212" s="12">
        <v>-52.897313847391651</v>
      </c>
      <c r="AK2212" s="12">
        <v>1.2157175114724643</v>
      </c>
      <c r="AL2212" s="12">
        <v>37.467133428184844</v>
      </c>
      <c r="AM2212" s="44">
        <v>70.052730486792299</v>
      </c>
      <c r="AN2212" s="45">
        <v>63.416835911651525</v>
      </c>
      <c r="AO2212" s="12">
        <v>89.999999863118035</v>
      </c>
      <c r="AP2212" s="12">
        <v>-2166.5684835517245</v>
      </c>
      <c r="AQ2212" s="12">
        <v>5370.6128138223403</v>
      </c>
      <c r="AR2212" s="12">
        <v>8464.7683224705706</v>
      </c>
      <c r="AS2212" s="44">
        <v>12950.01385006768</v>
      </c>
      <c r="AT2212" s="45">
        <v>13353.653378153022</v>
      </c>
      <c r="AU2212" s="12">
        <v>13571.440256782822</v>
      </c>
      <c r="AV2212" s="12">
        <v>11294.569550181659</v>
      </c>
      <c r="AW2212" s="12">
        <v>20979.660328017475</v>
      </c>
      <c r="AX2212" s="12">
        <v>20835.003491179166</v>
      </c>
      <c r="AY2212" s="44">
        <v>17316.522307696487</v>
      </c>
      <c r="AZ2212" s="45">
        <v>16212.360240953498</v>
      </c>
      <c r="BA2212" s="12">
        <v>15680.746690127098</v>
      </c>
      <c r="BB2212" s="12">
        <v>5036.5537033941901</v>
      </c>
      <c r="BC2212" s="12">
        <v>8225.2357834463237</v>
      </c>
      <c r="BD2212" s="12">
        <v>12814.679942726323</v>
      </c>
      <c r="BE2212" s="44">
        <v>13334.999119466234</v>
      </c>
      <c r="BF2212" s="45">
        <v>13528.308850413239</v>
      </c>
      <c r="BG2212" s="12">
        <v>13571.440266782824</v>
      </c>
      <c r="BH2212" s="12">
        <v>20817.876283324589</v>
      </c>
      <c r="BI2212" s="12">
        <v>20919.081066032475</v>
      </c>
      <c r="BJ2212" s="12">
        <v>17501.16157891578</v>
      </c>
      <c r="BK2212" s="44">
        <v>16255.74742943715</v>
      </c>
      <c r="BL2212" s="45">
        <v>15863.32519112388</v>
      </c>
      <c r="BM2212" s="12">
        <v>11494.965980900985</v>
      </c>
      <c r="BN2212" s="12">
        <v>0</v>
      </c>
      <c r="BO2212" s="12">
        <v>54.113031358864113</v>
      </c>
      <c r="BP2212" s="12">
        <v>36.251415916712375</v>
      </c>
      <c r="BQ2212" s="48">
        <v>32.585597058607462</v>
      </c>
      <c r="BR2212" s="49">
        <v>6.6358945751407772</v>
      </c>
      <c r="BS2212" s="13">
        <v>26.58316395146651</v>
      </c>
      <c r="BT2212" s="12">
        <v>377.71111651502025</v>
      </c>
      <c r="BV2212" s="14">
        <f>Таблица1[[#This Row],[Lкан_леб,мм]]</f>
        <v>57952.288883484973</v>
      </c>
      <c r="BW2212" s="50">
        <f>Таблица1[[#This Row],[угол обхв4]]+Таблица1[[#This Row],[Lдуг 3,мм]]</f>
        <v>11940.617252621323</v>
      </c>
      <c r="BX2212" s="54">
        <f>Таблица1[[#This Row],[угол обхв5]]+Таблица1[[#This Row],[Y5, мм]]</f>
        <v>58337.624714187397</v>
      </c>
      <c r="BY2212" s="14">
        <f>Таблица1[[#This Row],[угол обхв6]]+Таблица1[[#This Row],[Lдуг 4,мм]]</f>
        <v>14795.882940028976</v>
      </c>
      <c r="BZ2212" s="14">
        <f>Таблица1[[#This Row],[Т1]]+Таблица1[[#This Row],[X6, мм]]</f>
        <v>58595.768993220052</v>
      </c>
      <c r="CA2212" s="14">
        <f>Таблица1[[#This Row],[Т2]]+Таблица1[[#This Row],[Lдуг 5,мм]]</f>
        <v>20276.415122217128</v>
      </c>
      <c r="CB2212" s="14">
        <f>Таблица1[[#This Row],[Т3]]+Таблица1[[#This Row],[Y6, мм]]</f>
        <v>58827.809183839614</v>
      </c>
      <c r="CC2212" s="14">
        <f>Таблица1[[#This Row],[Т4]]+Таблица1[[#This Row],[Lдуг 6,мм]]</f>
        <v>21404.890642554183</v>
      </c>
      <c r="CD2212" s="14">
        <f>Таблица1[[#This Row],[Т5]]+Таблица1[[#This Row],[Lдуг 1,мм]]</f>
        <v>58875.0630131734</v>
      </c>
      <c r="CE2212" s="14">
        <f>Таблица1[[#This Row],[Т6]]+Таблица1[[#This Row],[Lпрям1, мм]]</f>
        <v>21795.185402959702</v>
      </c>
      <c r="CF2212" s="15">
        <f>Таблица1[[#This Row],[Т7]]+Таблица1[[#This Row],[Lдуг 2,мм]]</f>
        <v>59064.36021768603</v>
      </c>
      <c r="CG2212" s="14">
        <f>Таблица1[[#This Row],[Т8]]+Таблица1[[#This Row],[Lпрям2, мм]]</f>
        <v>25980.966112185815</v>
      </c>
      <c r="CH2212" s="14">
        <f>Таблица1[[#This Row],[Т9]]-Таблица1[[#This Row],[Т9]]</f>
        <v>0</v>
      </c>
      <c r="CI2212" s="50">
        <f>Таблица1[[#This Row],[Т9]]-Таблица1[[#This Row],[Т8]]</f>
        <v>37269.174814726328</v>
      </c>
      <c r="CJ2212" s="54">
        <f>Таблица1[[#This Row],[Т9]]-Таблица1[[#This Row],[Т7]]</f>
        <v>189.29720451262983</v>
      </c>
      <c r="CK2212" s="14">
        <f>Таблица1[[#This Row],[Т9]]-Таблица1[[#This Row],[Т6]]</f>
        <v>37659.46957513185</v>
      </c>
      <c r="CL2212" s="14">
        <f>Таблица1[[#This Row],[Т9]]-Таблица1[[#This Row],[Т5]]</f>
        <v>236.55103384641552</v>
      </c>
      <c r="CM2212" s="14">
        <f>Таблица1[[#This Row],[Т9]]-Таблица1[[#This Row],[Т4]]</f>
        <v>38787.945095468902</v>
      </c>
      <c r="CN2212" s="14">
        <f>Таблица1[[#This Row],[Т9]]-Таблица1[[#This Row],[Т3]]</f>
        <v>468.59122446597758</v>
      </c>
      <c r="CO2212" s="14">
        <f>Таблица1[[#This Row],[Т9]]-Таблица1[[#This Row],[Т2]]</f>
        <v>44268.477277657053</v>
      </c>
      <c r="CP2212" s="14">
        <f>Таблица1[[#This Row],[Т9]]-Таблица1[[#This Row],[Т1]]</f>
        <v>726.73550349863217</v>
      </c>
      <c r="CQ2212" s="14">
        <f>Таблица1[[#This Row],[Т9]]-Таблица1[[#This Row],[угол обхв6]]</f>
        <v>47123.74296506471</v>
      </c>
      <c r="CR2212" s="14">
        <f>Таблица1[[#This Row],[Т9]]-Таблица1[[#This Row],[угол обхв5]]</f>
        <v>1112.0713342010567</v>
      </c>
      <c r="CS2212" s="14">
        <f>Таблица1[[#This Row],[Т9]]-Таблица1[[#This Row],[угол обхв4]]</f>
        <v>59064.36021768603</v>
      </c>
      <c r="CT2212" s="14">
        <f>Таблица1[[#This Row],[Lкан_прям, мм]]+Таблица1[[#This Row],[Lкан_дуг, мм]]+Таблица1[[#This Row],[Lкан_леб,мм]]</f>
        <v>85045.326329871838</v>
      </c>
      <c r="CU2212" s="16">
        <f>Таблица1[[#This Row],[Lкан_леб,мм]]</f>
        <v>57952.288883484973</v>
      </c>
      <c r="CV2212" s="14">
        <f>2534431-(Таблица1[[#This Row],[Т23]]+Таблица1[[#This Row],[угол обхв3]])</f>
        <v>2449007.9625536134</v>
      </c>
      <c r="CW2212" s="50">
        <f>SUM(X2212:AC2212,AD2212:AI2212)-Таблица1[[#This Row],[lподв_min, мм]]</f>
        <v>22907.256738135478</v>
      </c>
      <c r="CX2212" s="17">
        <f>CW2651-Таблица1[[#This Row],[Суммарная длина каната]]</f>
        <v>-2427392.5998937297</v>
      </c>
    </row>
    <row r="2213" spans="1:102" x14ac:dyDescent="0.25">
      <c r="A2213" s="21">
        <v>2212</v>
      </c>
      <c r="B2213" s="10">
        <v>56.90612244897958</v>
      </c>
      <c r="C2213" s="10">
        <v>96.250204081632717</v>
      </c>
      <c r="D2213" s="11">
        <v>13344.538889527123</v>
      </c>
      <c r="E2213" s="11">
        <v>16015.225510850034</v>
      </c>
      <c r="F2213" s="11">
        <v>13238.998516175572</v>
      </c>
      <c r="G2213" s="11">
        <v>16107.865834644886</v>
      </c>
      <c r="H2213" s="11">
        <v>13752.538399527122</v>
      </c>
      <c r="I2213" s="11">
        <v>11789.366532760558</v>
      </c>
      <c r="J2213" s="11">
        <v>4225.8589780894745</v>
      </c>
      <c r="K2213" s="11">
        <v>25980.966112176564</v>
      </c>
      <c r="L2213" s="11">
        <v>1112.0713342103013</v>
      </c>
      <c r="M2213" s="11">
        <v>57952.288883484973</v>
      </c>
      <c r="N2213" s="11">
        <v>5361.956407870739</v>
      </c>
      <c r="O2213" s="11">
        <v>20571.752168457013</v>
      </c>
      <c r="P2213" s="43">
        <v>8176.9014048016707</v>
      </c>
      <c r="Q2213" s="11">
        <v>20608.696184149299</v>
      </c>
      <c r="R2213" s="11">
        <v>12678.161088502718</v>
      </c>
      <c r="S2213" s="11">
        <v>17482.213454325331</v>
      </c>
      <c r="T2213" s="11">
        <v>13865.566788381291</v>
      </c>
      <c r="U2213" s="11">
        <v>16754.627924029493</v>
      </c>
      <c r="V2213" s="11">
        <v>13344.538889527123</v>
      </c>
      <c r="W2213" s="11">
        <v>16015.225510850034</v>
      </c>
      <c r="X2213" s="12">
        <v>0</v>
      </c>
      <c r="Y2213" s="12">
        <v>371.32439237997983</v>
      </c>
      <c r="Z2213" s="12">
        <v>253.04252410720395</v>
      </c>
      <c r="AA2213" s="44">
        <v>232.04019061955881</v>
      </c>
      <c r="AB2213" s="45">
        <v>47.253829333787941</v>
      </c>
      <c r="AC2213" s="12">
        <v>208.41039776977061</v>
      </c>
      <c r="AD2213" s="12">
        <v>11940.617252621323</v>
      </c>
      <c r="AE2213" s="12">
        <v>2815.1874175695571</v>
      </c>
      <c r="AF2213" s="12">
        <v>5480.5321821881498</v>
      </c>
      <c r="AG2213" s="44">
        <v>1128.4755203370614</v>
      </c>
      <c r="AH2213" s="45">
        <v>390.29476040551327</v>
      </c>
      <c r="AI2213" s="12">
        <v>4225.8589790549586</v>
      </c>
      <c r="AJ2213" s="12">
        <v>-52.897313847391651</v>
      </c>
      <c r="AK2213" s="12">
        <v>-0.75192043162549749</v>
      </c>
      <c r="AL2213" s="12">
        <v>34.783051795531797</v>
      </c>
      <c r="AM2213" s="44">
        <v>67.368648854139238</v>
      </c>
      <c r="AN2213" s="45">
        <v>60.732754278998215</v>
      </c>
      <c r="AO2213" s="12">
        <v>89.999999864416253</v>
      </c>
      <c r="AP2213" s="12">
        <v>-2166.5684835517245</v>
      </c>
      <c r="AQ2213" s="12">
        <v>5356.602178767419</v>
      </c>
      <c r="AR2213" s="12">
        <v>8409.6534280292544</v>
      </c>
      <c r="AS2213" s="44">
        <v>13054.745006871966</v>
      </c>
      <c r="AT2213" s="45">
        <v>13509.648439143664</v>
      </c>
      <c r="AU2213" s="12">
        <v>13752.538889527121</v>
      </c>
      <c r="AV2213" s="12">
        <v>11294.569550181659</v>
      </c>
      <c r="AW2213" s="12">
        <v>20979.717034874098</v>
      </c>
      <c r="AX2213" s="12">
        <v>20943.793924642228</v>
      </c>
      <c r="AY2213" s="44">
        <v>17639.212028922884</v>
      </c>
      <c r="AZ2213" s="45">
        <v>16555.163318958912</v>
      </c>
      <c r="BA2213" s="12">
        <v>16015.225511815519</v>
      </c>
      <c r="BB2213" s="12">
        <v>5036.5537033941901</v>
      </c>
      <c r="BC2213" s="12">
        <v>8171.5471756983507</v>
      </c>
      <c r="BD2213" s="12">
        <v>12910.913111730304</v>
      </c>
      <c r="BE2213" s="44">
        <v>13488.982870012045</v>
      </c>
      <c r="BF2213" s="45">
        <v>13700.457238764749</v>
      </c>
      <c r="BG2213" s="12">
        <v>13752.538899527122</v>
      </c>
      <c r="BH2213" s="12">
        <v>20817.876283324589</v>
      </c>
      <c r="BI2213" s="12">
        <v>21016.661050566385</v>
      </c>
      <c r="BJ2213" s="12">
        <v>17817.31119481826</v>
      </c>
      <c r="BK2213" s="44">
        <v>16597.629349431936</v>
      </c>
      <c r="BL2213" s="45">
        <v>16214.690115920614</v>
      </c>
      <c r="BM2213" s="12">
        <v>11789.366532760559</v>
      </c>
      <c r="BN2213" s="12">
        <v>0</v>
      </c>
      <c r="BO2213" s="12">
        <v>52.145393415766151</v>
      </c>
      <c r="BP2213" s="12">
        <v>35.534972227157297</v>
      </c>
      <c r="BQ2213" s="48">
        <v>32.585597058607441</v>
      </c>
      <c r="BR2213" s="49">
        <v>6.6358945751410188</v>
      </c>
      <c r="BS2213" s="13">
        <v>29.267245585418042</v>
      </c>
      <c r="BT2213" s="12">
        <v>377.71111651502025</v>
      </c>
      <c r="BV2213" s="14">
        <f>Таблица1[[#This Row],[Lкан_леб,мм]]</f>
        <v>57952.288883484973</v>
      </c>
      <c r="BW2213" s="50">
        <f>Таблица1[[#This Row],[угол обхв4]]+Таблица1[[#This Row],[Lдуг 3,мм]]</f>
        <v>11940.617252621323</v>
      </c>
      <c r="BX2213" s="54">
        <f>Таблица1[[#This Row],[угол обхв5]]+Таблица1[[#This Row],[Y5, мм]]</f>
        <v>58323.613275864955</v>
      </c>
      <c r="BY2213" s="14">
        <f>Таблица1[[#This Row],[угол обхв6]]+Таблица1[[#This Row],[Lдуг 4,мм]]</f>
        <v>14755.804670190881</v>
      </c>
      <c r="BZ2213" s="14">
        <f>Таблица1[[#This Row],[Т1]]+Таблица1[[#This Row],[X6, мм]]</f>
        <v>58576.655799972155</v>
      </c>
      <c r="CA2213" s="14">
        <f>Таблица1[[#This Row],[Т2]]+Таблица1[[#This Row],[Lдуг 5,мм]]</f>
        <v>20236.33685237903</v>
      </c>
      <c r="CB2213" s="14">
        <f>Таблица1[[#This Row],[Т3]]+Таблица1[[#This Row],[Y6, мм]]</f>
        <v>58808.695990591717</v>
      </c>
      <c r="CC2213" s="14">
        <f>Таблица1[[#This Row],[Т4]]+Таблица1[[#This Row],[Lдуг 6,мм]]</f>
        <v>21364.812372716093</v>
      </c>
      <c r="CD2213" s="14">
        <f>Таблица1[[#This Row],[Т5]]+Таблица1[[#This Row],[Lдуг 1,мм]]</f>
        <v>58855.949819925503</v>
      </c>
      <c r="CE2213" s="14">
        <f>Таблица1[[#This Row],[Т6]]+Таблица1[[#This Row],[Lпрям1, мм]]</f>
        <v>21755.107133121604</v>
      </c>
      <c r="CF2213" s="15">
        <f>Таблица1[[#This Row],[Т7]]+Таблица1[[#This Row],[Lдуг 2,мм]]</f>
        <v>59064.360217695277</v>
      </c>
      <c r="CG2213" s="14">
        <f>Таблица1[[#This Row],[Т8]]+Таблица1[[#This Row],[Lпрям2, мм]]</f>
        <v>25980.966112176564</v>
      </c>
      <c r="CH2213" s="14">
        <f>Таблица1[[#This Row],[Т9]]-Таблица1[[#This Row],[Т9]]</f>
        <v>0</v>
      </c>
      <c r="CI2213" s="50">
        <f>Таблица1[[#This Row],[Т9]]-Таблица1[[#This Row],[Т8]]</f>
        <v>37309.253084573676</v>
      </c>
      <c r="CJ2213" s="54">
        <f>Таблица1[[#This Row],[Т9]]-Таблица1[[#This Row],[Т7]]</f>
        <v>208.41039776977414</v>
      </c>
      <c r="CK2213" s="14">
        <f>Таблица1[[#This Row],[Т9]]-Таблица1[[#This Row],[Т6]]</f>
        <v>37699.547844979184</v>
      </c>
      <c r="CL2213" s="14">
        <f>Таблица1[[#This Row],[Т9]]-Таблица1[[#This Row],[Т5]]</f>
        <v>255.66422710355982</v>
      </c>
      <c r="CM2213" s="14">
        <f>Таблица1[[#This Row],[Т9]]-Таблица1[[#This Row],[Т4]]</f>
        <v>38828.023365316243</v>
      </c>
      <c r="CN2213" s="14">
        <f>Таблица1[[#This Row],[Т9]]-Таблица1[[#This Row],[Т3]]</f>
        <v>487.70441772312188</v>
      </c>
      <c r="CO2213" s="14">
        <f>Таблица1[[#This Row],[Т9]]-Таблица1[[#This Row],[Т2]]</f>
        <v>44308.555547504395</v>
      </c>
      <c r="CP2213" s="14">
        <f>Таблица1[[#This Row],[Т9]]-Таблица1[[#This Row],[Т1]]</f>
        <v>740.74694183032261</v>
      </c>
      <c r="CQ2213" s="14">
        <f>Таблица1[[#This Row],[Т9]]-Таблица1[[#This Row],[угол обхв6]]</f>
        <v>47123.74296507395</v>
      </c>
      <c r="CR2213" s="14">
        <f>Таблица1[[#This Row],[Т9]]-Таблица1[[#This Row],[угол обхв5]]</f>
        <v>1112.0713342103045</v>
      </c>
      <c r="CS2213" s="14">
        <f>Таблица1[[#This Row],[Т9]]-Таблица1[[#This Row],[угол обхв4]]</f>
        <v>59064.360217695277</v>
      </c>
      <c r="CT2213" s="14">
        <f>Таблица1[[#This Row],[Lкан_прям, мм]]+Таблица1[[#This Row],[Lкан_дуг, мм]]+Таблица1[[#This Row],[Lкан_леб,мм]]</f>
        <v>85045.326329871838</v>
      </c>
      <c r="CU2213" s="16">
        <f>Таблица1[[#This Row],[Lкан_леб,мм]]</f>
        <v>57952.288883484973</v>
      </c>
      <c r="CV2213" s="14">
        <f>2534431-(Таблица1[[#This Row],[Т23]]+Таблица1[[#This Row],[угол обхв3]])</f>
        <v>2449007.9625536134</v>
      </c>
      <c r="CW2213" s="50">
        <f>SUM(X2213:AC2213,AD2213:AI2213)-Таблица1[[#This Row],[lподв_min, мм]]</f>
        <v>22867.178468297388</v>
      </c>
      <c r="CX2213" s="17">
        <f>CW2652-Таблица1[[#This Row],[Суммарная длина каната]]</f>
        <v>-2427445.7138737519</v>
      </c>
    </row>
    <row r="2214" spans="1:102" x14ac:dyDescent="0.25">
      <c r="A2214" s="21">
        <v>2213</v>
      </c>
      <c r="B2214" s="10">
        <v>56.90612244897958</v>
      </c>
      <c r="C2214" s="10">
        <v>98.934285714285778</v>
      </c>
      <c r="D2214" s="11">
        <v>13509.775558163166</v>
      </c>
      <c r="E2214" s="11">
        <v>16357.818038912415</v>
      </c>
      <c r="F2214" s="11">
        <v>13400.012723450722</v>
      </c>
      <c r="G2214" s="11">
        <v>16445.414386529701</v>
      </c>
      <c r="H2214" s="11">
        <v>13917.775068163168</v>
      </c>
      <c r="I2214" s="11">
        <v>12090.681731344086</v>
      </c>
      <c r="J2214" s="11">
        <v>4267.1363075683303</v>
      </c>
      <c r="K2214" s="11">
        <v>25980.966112167222</v>
      </c>
      <c r="L2214" s="11">
        <v>1112.0713342196389</v>
      </c>
      <c r="M2214" s="11">
        <v>57952.288883484973</v>
      </c>
      <c r="N2214" s="11">
        <v>5361.956407870739</v>
      </c>
      <c r="O2214" s="11">
        <v>20571.752168457013</v>
      </c>
      <c r="P2214" s="43">
        <v>8132.7000511793149</v>
      </c>
      <c r="Q2214" s="11">
        <v>20704.254394387364</v>
      </c>
      <c r="R2214" s="11">
        <v>12775.431349467828</v>
      </c>
      <c r="S2214" s="11">
        <v>17791.990825976656</v>
      </c>
      <c r="T2214" s="11">
        <v>13995.606426358036</v>
      </c>
      <c r="U2214" s="11">
        <v>17120.80845006384</v>
      </c>
      <c r="V2214" s="11">
        <v>13509.775558163166</v>
      </c>
      <c r="W2214" s="11">
        <v>16357.818038912415</v>
      </c>
      <c r="X2214" s="12">
        <v>0</v>
      </c>
      <c r="Y2214" s="12">
        <v>357.18229324014209</v>
      </c>
      <c r="Z2214" s="12">
        <v>248.07142999914447</v>
      </c>
      <c r="AA2214" s="44">
        <v>232.04019061955893</v>
      </c>
      <c r="AB2214" s="45">
        <v>47.253829333787216</v>
      </c>
      <c r="AC2214" s="12">
        <v>227.52359102700623</v>
      </c>
      <c r="AD2214" s="12">
        <v>11940.617252621323</v>
      </c>
      <c r="AE2214" s="12">
        <v>2773.910088090704</v>
      </c>
      <c r="AF2214" s="12">
        <v>5480.5321821881507</v>
      </c>
      <c r="AG2214" s="44">
        <v>1128.4755203370592</v>
      </c>
      <c r="AH2214" s="45">
        <v>390.29476040551316</v>
      </c>
      <c r="AI2214" s="12">
        <v>4267.1363085244739</v>
      </c>
      <c r="AJ2214" s="12">
        <v>-52.897313847391651</v>
      </c>
      <c r="AK2214" s="12">
        <v>-2.7379071820379783</v>
      </c>
      <c r="AL2214" s="12">
        <v>32.098970162878729</v>
      </c>
      <c r="AM2214" s="44">
        <v>64.684567221486176</v>
      </c>
      <c r="AN2214" s="45">
        <v>58.048672646345267</v>
      </c>
      <c r="AO2214" s="12">
        <v>89.999999865727787</v>
      </c>
      <c r="AP2214" s="12">
        <v>-2166.5684835517245</v>
      </c>
      <c r="AQ2214" s="12">
        <v>5342.4673449729598</v>
      </c>
      <c r="AR2214" s="12">
        <v>8349.5044592937775</v>
      </c>
      <c r="AS2214" s="44">
        <v>13144.250051454464</v>
      </c>
      <c r="AT2214" s="45">
        <v>13649.419260543786</v>
      </c>
      <c r="AU2214" s="12">
        <v>13917.775558163166</v>
      </c>
      <c r="AV2214" s="12">
        <v>11294.569550181659</v>
      </c>
      <c r="AW2214" s="12">
        <v>20979.286432571538</v>
      </c>
      <c r="AX2214" s="12">
        <v>21049.88403522006</v>
      </c>
      <c r="AY2214" s="44">
        <v>17966.452182915356</v>
      </c>
      <c r="AZ2214" s="45">
        <v>16904.89539759712</v>
      </c>
      <c r="BA2214" s="12">
        <v>16357.818039868562</v>
      </c>
      <c r="BB2214" s="12">
        <v>5036.5537033941901</v>
      </c>
      <c r="BC2214" s="12">
        <v>8113.2109882815348</v>
      </c>
      <c r="BD2214" s="12">
        <v>12992.235757582292</v>
      </c>
      <c r="BE2214" s="44">
        <v>13626.787724371399</v>
      </c>
      <c r="BF2214" s="45">
        <v>13855.962723977416</v>
      </c>
      <c r="BG2214" s="12">
        <v>13917.775568163168</v>
      </c>
      <c r="BH2214" s="12">
        <v>20817.876283324589</v>
      </c>
      <c r="BI2214" s="12">
        <v>21111.78865850189</v>
      </c>
      <c r="BJ2214" s="12">
        <v>18137.620466809352</v>
      </c>
      <c r="BK2214" s="44">
        <v>16946.34709312514</v>
      </c>
      <c r="BL2214" s="45">
        <v>16573.731091379137</v>
      </c>
      <c r="BM2214" s="12">
        <v>12090.681731344088</v>
      </c>
      <c r="BN2214" s="12">
        <v>0</v>
      </c>
      <c r="BO2214" s="12">
        <v>50.159406665353671</v>
      </c>
      <c r="BP2214" s="12">
        <v>34.836877344916708</v>
      </c>
      <c r="BQ2214" s="48">
        <v>32.585597058607455</v>
      </c>
      <c r="BR2214" s="49">
        <v>6.6358945751409166</v>
      </c>
      <c r="BS2214" s="13">
        <v>31.951327219382513</v>
      </c>
      <c r="BT2214" s="12">
        <v>377.71111651502025</v>
      </c>
      <c r="BV2214" s="14">
        <f>Таблица1[[#This Row],[Lкан_леб,мм]]</f>
        <v>57952.288883484973</v>
      </c>
      <c r="BW2214" s="50">
        <f>Таблица1[[#This Row],[угол обхв4]]+Таблица1[[#This Row],[Lдуг 3,мм]]</f>
        <v>11940.617252621323</v>
      </c>
      <c r="BX2214" s="54">
        <f>Таблица1[[#This Row],[угол обхв5]]+Таблица1[[#This Row],[Y5, мм]]</f>
        <v>58309.471176725114</v>
      </c>
      <c r="BY2214" s="14">
        <f>Таблица1[[#This Row],[угол обхв6]]+Таблица1[[#This Row],[Lдуг 4,мм]]</f>
        <v>14714.527340712028</v>
      </c>
      <c r="BZ2214" s="14">
        <f>Таблица1[[#This Row],[Т1]]+Таблица1[[#This Row],[X6, мм]]</f>
        <v>58557.542606724259</v>
      </c>
      <c r="CA2214" s="14">
        <f>Таблица1[[#This Row],[Т2]]+Таблица1[[#This Row],[Lдуг 5,мм]]</f>
        <v>20195.059522900177</v>
      </c>
      <c r="CB2214" s="14">
        <f>Таблица1[[#This Row],[Т3]]+Таблица1[[#This Row],[Y6, мм]]</f>
        <v>58789.582797343821</v>
      </c>
      <c r="CC2214" s="14">
        <f>Таблица1[[#This Row],[Т4]]+Таблица1[[#This Row],[Lдуг 6,мм]]</f>
        <v>21323.535043237236</v>
      </c>
      <c r="CD2214" s="14">
        <f>Таблица1[[#This Row],[Т5]]+Таблица1[[#This Row],[Lдуг 1,мм]]</f>
        <v>58836.836626677607</v>
      </c>
      <c r="CE2214" s="14">
        <f>Таблица1[[#This Row],[Т6]]+Таблица1[[#This Row],[Lпрям1, мм]]</f>
        <v>21713.829803642748</v>
      </c>
      <c r="CF2214" s="15">
        <f>Таблица1[[#This Row],[Т7]]+Таблица1[[#This Row],[Lдуг 2,мм]]</f>
        <v>59064.360217704612</v>
      </c>
      <c r="CG2214" s="14">
        <f>Таблица1[[#This Row],[Т8]]+Таблица1[[#This Row],[Lпрям2, мм]]</f>
        <v>25980.966112167222</v>
      </c>
      <c r="CH2214" s="14">
        <f>Таблица1[[#This Row],[Т9]]-Таблица1[[#This Row],[Т9]]</f>
        <v>0</v>
      </c>
      <c r="CI2214" s="50">
        <f>Таблица1[[#This Row],[Т9]]-Таблица1[[#This Row],[Т8]]</f>
        <v>37350.530414061868</v>
      </c>
      <c r="CJ2214" s="54">
        <f>Таблица1[[#This Row],[Т9]]-Таблица1[[#This Row],[Т7]]</f>
        <v>227.52359102700575</v>
      </c>
      <c r="CK2214" s="14">
        <f>Таблица1[[#This Row],[Т9]]-Таблица1[[#This Row],[Т6]]</f>
        <v>37740.825174467376</v>
      </c>
      <c r="CL2214" s="14">
        <f>Таблица1[[#This Row],[Т9]]-Таблица1[[#This Row],[Т5]]</f>
        <v>274.77742036079144</v>
      </c>
      <c r="CM2214" s="14">
        <f>Таблица1[[#This Row],[Т9]]-Таблица1[[#This Row],[Т4]]</f>
        <v>38869.300694804435</v>
      </c>
      <c r="CN2214" s="14">
        <f>Таблица1[[#This Row],[Т9]]-Таблица1[[#This Row],[Т3]]</f>
        <v>506.81761098035349</v>
      </c>
      <c r="CO2214" s="14">
        <f>Таблица1[[#This Row],[Т9]]-Таблица1[[#This Row],[Т2]]</f>
        <v>44349.832876992587</v>
      </c>
      <c r="CP2214" s="14">
        <f>Таблица1[[#This Row],[Т9]]-Таблица1[[#This Row],[Т1]]</f>
        <v>754.88904097949853</v>
      </c>
      <c r="CQ2214" s="14">
        <f>Таблица1[[#This Row],[Т9]]-Таблица1[[#This Row],[угол обхв6]]</f>
        <v>47123.742965083293</v>
      </c>
      <c r="CR2214" s="14">
        <f>Таблица1[[#This Row],[Т9]]-Таблица1[[#This Row],[угол обхв5]]</f>
        <v>1112.0713342196395</v>
      </c>
      <c r="CS2214" s="14">
        <f>Таблица1[[#This Row],[Т9]]-Таблица1[[#This Row],[угол обхв4]]</f>
        <v>59064.360217704612</v>
      </c>
      <c r="CT2214" s="14">
        <f>Таблица1[[#This Row],[Lкан_прям, мм]]+Таблица1[[#This Row],[Lкан_дуг, мм]]+Таблица1[[#This Row],[Lкан_леб,мм]]</f>
        <v>85045.326329871838</v>
      </c>
      <c r="CU2214" s="16">
        <f>Таблица1[[#This Row],[Lкан_леб,мм]]</f>
        <v>57952.288883484973</v>
      </c>
      <c r="CV2214" s="14">
        <f>2534431-(Таблица1[[#This Row],[Т23]]+Таблица1[[#This Row],[угол обхв3]])</f>
        <v>2449007.9625536134</v>
      </c>
      <c r="CW2214" s="50">
        <f>SUM(X2214:AC2214,AD2214:AI2214)-Таблица1[[#This Row],[lподв_min, мм]]</f>
        <v>22825.901138818532</v>
      </c>
      <c r="CX2214" s="17">
        <f>CW2653-Таблица1[[#This Row],[Суммарная длина каната]]</f>
        <v>-2427497.4201163002</v>
      </c>
    </row>
    <row r="2215" spans="1:102" x14ac:dyDescent="0.25">
      <c r="A2215" s="21">
        <v>2214</v>
      </c>
      <c r="B2215" s="10">
        <v>56.90612244897958</v>
      </c>
      <c r="C2215" s="10">
        <v>101.61836734693884</v>
      </c>
      <c r="D2215" s="11">
        <v>13658.787708290207</v>
      </c>
      <c r="E2215" s="11">
        <v>16707.772573188839</v>
      </c>
      <c r="F2215" s="11">
        <v>13545.043248582619</v>
      </c>
      <c r="G2215" s="11">
        <v>16790.13274490933</v>
      </c>
      <c r="H2215" s="11">
        <v>14066.787218290208</v>
      </c>
      <c r="I2215" s="11">
        <v>12398.198177300983</v>
      </c>
      <c r="J2215" s="11">
        <v>4309.5743958878538</v>
      </c>
      <c r="K2215" s="11">
        <v>25980.966112157814</v>
      </c>
      <c r="L2215" s="11">
        <v>1112.071334229053</v>
      </c>
      <c r="M2215" s="11">
        <v>57952.288883484973</v>
      </c>
      <c r="N2215" s="11">
        <v>5361.956407870739</v>
      </c>
      <c r="O2215" s="11">
        <v>20571.752168457013</v>
      </c>
      <c r="P2215" s="43">
        <v>8084.0723011251466</v>
      </c>
      <c r="Q2215" s="11">
        <v>20797.637867928563</v>
      </c>
      <c r="R2215" s="11">
        <v>12858.088354888274</v>
      </c>
      <c r="S2215" s="11">
        <v>18105.983410459714</v>
      </c>
      <c r="T2215" s="11">
        <v>14108.355558955331</v>
      </c>
      <c r="U2215" s="11">
        <v>17492.676865219619</v>
      </c>
      <c r="V2215" s="11">
        <v>13658.787708290207</v>
      </c>
      <c r="W2215" s="11">
        <v>16707.772573188839</v>
      </c>
      <c r="X2215" s="12">
        <v>0</v>
      </c>
      <c r="Y2215" s="12">
        <v>342.89964930481278</v>
      </c>
      <c r="Z2215" s="12">
        <v>243.24088068657636</v>
      </c>
      <c r="AA2215" s="44">
        <v>232.04019061955938</v>
      </c>
      <c r="AB2215" s="45">
        <v>47.253829333786491</v>
      </c>
      <c r="AC2215" s="12">
        <v>246.63678428431797</v>
      </c>
      <c r="AD2215" s="12">
        <v>11940.617252621323</v>
      </c>
      <c r="AE2215" s="12">
        <v>2731.4719997711836</v>
      </c>
      <c r="AF2215" s="12">
        <v>5480.532182188148</v>
      </c>
      <c r="AG2215" s="44">
        <v>1128.4755203370628</v>
      </c>
      <c r="AH2215" s="45">
        <v>390.29476040551674</v>
      </c>
      <c r="AI2215" s="12">
        <v>4309.5743968345823</v>
      </c>
      <c r="AJ2215" s="12">
        <v>-52.897313847391651</v>
      </c>
      <c r="AK2215" s="12">
        <v>-4.7436307550342773</v>
      </c>
      <c r="AL2215" s="12">
        <v>29.414888530225639</v>
      </c>
      <c r="AM2215" s="44">
        <v>62.000485588833158</v>
      </c>
      <c r="AN2215" s="45">
        <v>55.36459101369234</v>
      </c>
      <c r="AO2215" s="12">
        <v>89.999999867050008</v>
      </c>
      <c r="AP2215" s="12">
        <v>-2166.5684835517245</v>
      </c>
      <c r="AQ2215" s="12">
        <v>5328.2158586752457</v>
      </c>
      <c r="AR2215" s="12">
        <v>8284.4533922564879</v>
      </c>
      <c r="AS2215" s="44">
        <v>13218.33259612429</v>
      </c>
      <c r="AT2215" s="45">
        <v>13772.659163897482</v>
      </c>
      <c r="AU2215" s="12">
        <v>14066.787708290207</v>
      </c>
      <c r="AV2215" s="12">
        <v>11294.569550181659</v>
      </c>
      <c r="AW2215" s="12">
        <v>20978.354646732769</v>
      </c>
      <c r="AX2215" s="12">
        <v>21153.041045062666</v>
      </c>
      <c r="AY2215" s="44">
        <v>18297.524754968643</v>
      </c>
      <c r="AZ2215" s="45">
        <v>17260.789111456797</v>
      </c>
      <c r="BA2215" s="12">
        <v>16707.772574135568</v>
      </c>
      <c r="BB2215" s="12">
        <v>5036.5537033941901</v>
      </c>
      <c r="BC2215" s="12">
        <v>8050.3317519296525</v>
      </c>
      <c r="BD2215" s="12">
        <v>13058.469446019615</v>
      </c>
      <c r="BE2215" s="44">
        <v>13748.111317719315</v>
      </c>
      <c r="BF2215" s="45">
        <v>13994.484103348055</v>
      </c>
      <c r="BG2215" s="12">
        <v>14066.787718290208</v>
      </c>
      <c r="BH2215" s="12">
        <v>20817.876283324589</v>
      </c>
      <c r="BI2215" s="12">
        <v>21204.240346204318</v>
      </c>
      <c r="BJ2215" s="12">
        <v>18461.386587593814</v>
      </c>
      <c r="BK2215" s="44">
        <v>17301.13552071069</v>
      </c>
      <c r="BL2215" s="45">
        <v>16939.660326951656</v>
      </c>
      <c r="BM2215" s="12">
        <v>12398.198177300985</v>
      </c>
      <c r="BN2215" s="12">
        <v>0</v>
      </c>
      <c r="BO2215" s="12">
        <v>48.153683092357369</v>
      </c>
      <c r="BP2215" s="12">
        <v>34.158519285259914</v>
      </c>
      <c r="BQ2215" s="48">
        <v>32.585597058607519</v>
      </c>
      <c r="BR2215" s="49">
        <v>6.6358945751408154</v>
      </c>
      <c r="BS2215" s="13">
        <v>34.635408853357674</v>
      </c>
      <c r="BT2215" s="12">
        <v>377.71111651502025</v>
      </c>
      <c r="BV2215" s="14">
        <f>Таблица1[[#This Row],[Lкан_леб,мм]]</f>
        <v>57952.288883484973</v>
      </c>
      <c r="BW2215" s="50">
        <f>Таблица1[[#This Row],[угол обхв4]]+Таблица1[[#This Row],[Lдуг 3,мм]]</f>
        <v>11940.617252621323</v>
      </c>
      <c r="BX2215" s="54">
        <f>Таблица1[[#This Row],[угол обхв5]]+Таблица1[[#This Row],[Y5, мм]]</f>
        <v>58295.188532789783</v>
      </c>
      <c r="BY2215" s="14">
        <f>Таблица1[[#This Row],[угол обхв6]]+Таблица1[[#This Row],[Lдуг 4,мм]]</f>
        <v>14672.089252392507</v>
      </c>
      <c r="BZ2215" s="14">
        <f>Таблица1[[#This Row],[Т1]]+Таблица1[[#This Row],[X6, мм]]</f>
        <v>58538.429413476362</v>
      </c>
      <c r="CA2215" s="14">
        <f>Таблица1[[#This Row],[Т2]]+Таблица1[[#This Row],[Lдуг 5,мм]]</f>
        <v>20152.621434580655</v>
      </c>
      <c r="CB2215" s="14">
        <f>Таблица1[[#This Row],[Т3]]+Таблица1[[#This Row],[Y6, мм]]</f>
        <v>58770.469604095924</v>
      </c>
      <c r="CC2215" s="14">
        <f>Таблица1[[#This Row],[Т4]]+Таблица1[[#This Row],[Lдуг 6,мм]]</f>
        <v>21281.096954917717</v>
      </c>
      <c r="CD2215" s="14">
        <f>Таблица1[[#This Row],[Т5]]+Таблица1[[#This Row],[Lдуг 1,мм]]</f>
        <v>58817.72343342971</v>
      </c>
      <c r="CE2215" s="14">
        <f>Таблица1[[#This Row],[Т6]]+Таблица1[[#This Row],[Lпрям1, мм]]</f>
        <v>21671.391715323232</v>
      </c>
      <c r="CF2215" s="15">
        <f>Таблица1[[#This Row],[Т7]]+Таблица1[[#This Row],[Lдуг 2,мм]]</f>
        <v>59064.360217714027</v>
      </c>
      <c r="CG2215" s="14">
        <f>Таблица1[[#This Row],[Т8]]+Таблица1[[#This Row],[Lпрям2, мм]]</f>
        <v>25980.966112157814</v>
      </c>
      <c r="CH2215" s="14">
        <f>Таблица1[[#This Row],[Т9]]-Таблица1[[#This Row],[Т9]]</f>
        <v>0</v>
      </c>
      <c r="CI2215" s="50">
        <f>Таблица1[[#This Row],[Т9]]-Таблица1[[#This Row],[Т8]]</f>
        <v>37392.968502390795</v>
      </c>
      <c r="CJ2215" s="54">
        <f>Таблица1[[#This Row],[Т9]]-Таблица1[[#This Row],[Т7]]</f>
        <v>246.6367842843174</v>
      </c>
      <c r="CK2215" s="14">
        <f>Таблица1[[#This Row],[Т9]]-Таблица1[[#This Row],[Т6]]</f>
        <v>37783.26326279631</v>
      </c>
      <c r="CL2215" s="14">
        <f>Таблица1[[#This Row],[Т9]]-Таблица1[[#This Row],[Т5]]</f>
        <v>293.89061361810309</v>
      </c>
      <c r="CM2215" s="14">
        <f>Таблица1[[#This Row],[Т9]]-Таблица1[[#This Row],[Т4]]</f>
        <v>38911.738783133376</v>
      </c>
      <c r="CN2215" s="14">
        <f>Таблица1[[#This Row],[Т9]]-Таблица1[[#This Row],[Т3]]</f>
        <v>525.93080423766514</v>
      </c>
      <c r="CO2215" s="14">
        <f>Таблица1[[#This Row],[Т9]]-Таблица1[[#This Row],[Т2]]</f>
        <v>44392.270965321521</v>
      </c>
      <c r="CP2215" s="14">
        <f>Таблица1[[#This Row],[Т9]]-Таблица1[[#This Row],[Т1]]</f>
        <v>769.17168492424389</v>
      </c>
      <c r="CQ2215" s="14">
        <f>Таблица1[[#This Row],[Т9]]-Таблица1[[#This Row],[угол обхв6]]</f>
        <v>47123.742965092708</v>
      </c>
      <c r="CR2215" s="14">
        <f>Таблица1[[#This Row],[Т9]]-Таблица1[[#This Row],[угол обхв5]]</f>
        <v>1112.0713342290546</v>
      </c>
      <c r="CS2215" s="14">
        <f>Таблица1[[#This Row],[Т9]]-Таблица1[[#This Row],[угол обхв4]]</f>
        <v>59064.360217714027</v>
      </c>
      <c r="CT2215" s="14">
        <f>Таблица1[[#This Row],[Lкан_прям, мм]]+Таблица1[[#This Row],[Lкан_дуг, мм]]+Таблица1[[#This Row],[Lкан_леб,мм]]</f>
        <v>85045.326329871838</v>
      </c>
      <c r="CU2215" s="16">
        <f>Таблица1[[#This Row],[Lкан_леб,мм]]</f>
        <v>57952.288883484973</v>
      </c>
      <c r="CV2215" s="14">
        <f>2534431-(Таблица1[[#This Row],[Т23]]+Таблица1[[#This Row],[угол обхв3]])</f>
        <v>2449007.9625536134</v>
      </c>
      <c r="CW2215" s="50">
        <f>SUM(X2215:AC2215,AD2215:AI2215)-Таблица1[[#This Row],[lподв_min, мм]]</f>
        <v>22783.463050499013</v>
      </c>
      <c r="CX2215" s="17">
        <f>CW2654-Таблица1[[#This Row],[Суммарная длина каната]]</f>
        <v>-2425807.4502618634</v>
      </c>
    </row>
    <row r="2216" spans="1:102" x14ac:dyDescent="0.25">
      <c r="A2216" s="21">
        <v>2215</v>
      </c>
      <c r="B2216" s="10">
        <v>56.90612244897958</v>
      </c>
      <c r="C2216" s="10">
        <v>104.3024489795919</v>
      </c>
      <c r="D2216" s="11">
        <v>13791.248384570556</v>
      </c>
      <c r="E2216" s="11">
        <v>17064.32126016646</v>
      </c>
      <c r="F2216" s="11">
        <v>13673.771872524836</v>
      </c>
      <c r="G2216" s="11">
        <v>17141.264545237813</v>
      </c>
      <c r="H2216" s="11">
        <v>14199.247894570555</v>
      </c>
      <c r="I2216" s="11">
        <v>12711.188397213406</v>
      </c>
      <c r="J2216" s="11">
        <v>4353.1328629530535</v>
      </c>
      <c r="K2216" s="11">
        <v>25980.966112148337</v>
      </c>
      <c r="L2216" s="11">
        <v>1112.0713342385286</v>
      </c>
      <c r="M2216" s="11">
        <v>57952.288883484973</v>
      </c>
      <c r="N2216" s="11">
        <v>5361.956407870739</v>
      </c>
      <c r="O2216" s="11">
        <v>20571.752168457013</v>
      </c>
      <c r="P2216" s="43">
        <v>8031.1248513241435</v>
      </c>
      <c r="Q2216" s="11">
        <v>20888.641707218572</v>
      </c>
      <c r="R2216" s="11">
        <v>12925.950742713399</v>
      </c>
      <c r="S2216" s="11">
        <v>18423.50226025307</v>
      </c>
      <c r="T2216" s="11">
        <v>14203.566797415342</v>
      </c>
      <c r="U2216" s="11">
        <v>17869.417233593947</v>
      </c>
      <c r="V2216" s="11">
        <v>13791.248384570556</v>
      </c>
      <c r="W2216" s="11">
        <v>17064.32126016646</v>
      </c>
      <c r="X2216" s="12">
        <v>0</v>
      </c>
      <c r="Y2216" s="12">
        <v>328.46579408807492</v>
      </c>
      <c r="Z2216" s="12">
        <v>238.5615426554173</v>
      </c>
      <c r="AA2216" s="44">
        <v>232.04019061955839</v>
      </c>
      <c r="AB2216" s="45">
        <v>47.253829333787664</v>
      </c>
      <c r="AC2216" s="12">
        <v>265.7499775416905</v>
      </c>
      <c r="AD2216" s="12">
        <v>11940.617252621323</v>
      </c>
      <c r="AE2216" s="12">
        <v>2687.9135327059876</v>
      </c>
      <c r="AF2216" s="12">
        <v>5480.5321821881498</v>
      </c>
      <c r="AG2216" s="44">
        <v>1128.4755203370594</v>
      </c>
      <c r="AH2216" s="45">
        <v>390.29476040551367</v>
      </c>
      <c r="AI2216" s="12">
        <v>4353.1328638903069</v>
      </c>
      <c r="AJ2216" s="12">
        <v>-52.897313847391651</v>
      </c>
      <c r="AK2216" s="12">
        <v>-6.77058905410773</v>
      </c>
      <c r="AL2216" s="12">
        <v>26.730806897572599</v>
      </c>
      <c r="AM2216" s="44">
        <v>59.316403956179975</v>
      </c>
      <c r="AN2216" s="45">
        <v>52.680509381038995</v>
      </c>
      <c r="AO2216" s="12">
        <v>89.999999868380357</v>
      </c>
      <c r="AP2216" s="12">
        <v>-2166.5684835517245</v>
      </c>
      <c r="AQ2216" s="12">
        <v>5313.8555555771181</v>
      </c>
      <c r="AR2216" s="12">
        <v>8214.6429588595238</v>
      </c>
      <c r="AS2216" s="44">
        <v>13276.830092502743</v>
      </c>
      <c r="AT2216" s="45">
        <v>13879.097742099144</v>
      </c>
      <c r="AU2216" s="12">
        <v>14199.248384570556</v>
      </c>
      <c r="AV2216" s="12">
        <v>11294.569550181659</v>
      </c>
      <c r="AW2216" s="12">
        <v>20976.906840167248</v>
      </c>
      <c r="AX2216" s="12">
        <v>21253.038611989497</v>
      </c>
      <c r="AY2216" s="44">
        <v>18631.703321468922</v>
      </c>
      <c r="AZ2216" s="45">
        <v>17622.063575561133</v>
      </c>
      <c r="BA2216" s="12">
        <v>17064.321261103712</v>
      </c>
      <c r="BB2216" s="12">
        <v>5036.5537033941901</v>
      </c>
      <c r="BC2216" s="12">
        <v>7983.0239990305226</v>
      </c>
      <c r="BD2216" s="12">
        <v>13109.468850248781</v>
      </c>
      <c r="BE2216" s="44">
        <v>13852.687447626</v>
      </c>
      <c r="BF2216" s="45">
        <v>14115.717439886754</v>
      </c>
      <c r="BG2216" s="12">
        <v>14199.248394570557</v>
      </c>
      <c r="BH2216" s="12">
        <v>20817.876283324589</v>
      </c>
      <c r="BI2216" s="12">
        <v>21293.796378928808</v>
      </c>
      <c r="BJ2216" s="12">
        <v>18787.899165023999</v>
      </c>
      <c r="BK2216" s="44">
        <v>17661.216172378092</v>
      </c>
      <c r="BL2216" s="45">
        <v>17311.674918199271</v>
      </c>
      <c r="BM2216" s="12">
        <v>12711.188397213407</v>
      </c>
      <c r="BN2216" s="12">
        <v>0</v>
      </c>
      <c r="BO2216" s="12">
        <v>46.12672479328392</v>
      </c>
      <c r="BP2216" s="12">
        <v>33.50139595168033</v>
      </c>
      <c r="BQ2216" s="48">
        <v>32.585597058607377</v>
      </c>
      <c r="BR2216" s="49">
        <v>6.6358945751409806</v>
      </c>
      <c r="BS2216" s="13">
        <v>37.319490487341369</v>
      </c>
      <c r="BT2216" s="12">
        <v>377.71111651502025</v>
      </c>
      <c r="BV2216" s="14">
        <f>Таблица1[[#This Row],[Lкан_леб,мм]]</f>
        <v>57952.288883484973</v>
      </c>
      <c r="BW2216" s="50">
        <f>Таблица1[[#This Row],[угол обхв4]]+Таблица1[[#This Row],[Lдуг 3,мм]]</f>
        <v>11940.617252621323</v>
      </c>
      <c r="BX2216" s="54">
        <f>Таблица1[[#This Row],[угол обхв5]]+Таблица1[[#This Row],[Y5, мм]]</f>
        <v>58280.754677573044</v>
      </c>
      <c r="BY2216" s="14">
        <f>Таблица1[[#This Row],[угол обхв6]]+Таблица1[[#This Row],[Lдуг 4,мм]]</f>
        <v>14628.530785327312</v>
      </c>
      <c r="BZ2216" s="14">
        <f>Таблица1[[#This Row],[Т1]]+Таблица1[[#This Row],[X6, мм]]</f>
        <v>58519.316220228458</v>
      </c>
      <c r="CA2216" s="14">
        <f>Таблица1[[#This Row],[Т2]]+Таблица1[[#This Row],[Lдуг 5,мм]]</f>
        <v>20109.062967515463</v>
      </c>
      <c r="CB2216" s="14">
        <f>Таблица1[[#This Row],[Т3]]+Таблица1[[#This Row],[Y6, мм]]</f>
        <v>58751.356410848013</v>
      </c>
      <c r="CC2216" s="14">
        <f>Таблица1[[#This Row],[Т4]]+Таблица1[[#This Row],[Lдуг 6,мм]]</f>
        <v>21237.538487852522</v>
      </c>
      <c r="CD2216" s="14">
        <f>Таблица1[[#This Row],[Т5]]+Таблица1[[#This Row],[Lдуг 1,мм]]</f>
        <v>58798.610240181799</v>
      </c>
      <c r="CE2216" s="14">
        <f>Таблица1[[#This Row],[Т6]]+Таблица1[[#This Row],[Lпрям1, мм]]</f>
        <v>21627.833248258037</v>
      </c>
      <c r="CF2216" s="15">
        <f>Таблица1[[#This Row],[Т7]]+Таблица1[[#This Row],[Lдуг 2,мм]]</f>
        <v>59064.360217723486</v>
      </c>
      <c r="CG2216" s="14">
        <f>Таблица1[[#This Row],[Т8]]+Таблица1[[#This Row],[Lпрям2, мм]]</f>
        <v>25980.966112148344</v>
      </c>
      <c r="CH2216" s="14">
        <f>Таблица1[[#This Row],[Т9]]-Таблица1[[#This Row],[Т9]]</f>
        <v>0</v>
      </c>
      <c r="CI2216" s="50">
        <f>Таблица1[[#This Row],[Т9]]-Таблица1[[#This Row],[Т8]]</f>
        <v>37436.526969465449</v>
      </c>
      <c r="CJ2216" s="54">
        <f>Таблица1[[#This Row],[Т9]]-Таблица1[[#This Row],[Т7]]</f>
        <v>265.74997754168726</v>
      </c>
      <c r="CK2216" s="14">
        <f>Таблица1[[#This Row],[Т9]]-Таблица1[[#This Row],[Т6]]</f>
        <v>37826.821729870964</v>
      </c>
      <c r="CL2216" s="14">
        <f>Таблица1[[#This Row],[Т9]]-Таблица1[[#This Row],[Т5]]</f>
        <v>313.00380687547295</v>
      </c>
      <c r="CM2216" s="14">
        <f>Таблица1[[#This Row],[Т9]]-Таблица1[[#This Row],[Т4]]</f>
        <v>38955.297250208023</v>
      </c>
      <c r="CN2216" s="14">
        <f>Таблица1[[#This Row],[Т9]]-Таблица1[[#This Row],[Т3]]</f>
        <v>545.04399749502772</v>
      </c>
      <c r="CO2216" s="14">
        <f>Таблица1[[#This Row],[Т9]]-Таблица1[[#This Row],[Т2]]</f>
        <v>44435.829432396175</v>
      </c>
      <c r="CP2216" s="14">
        <f>Таблица1[[#This Row],[Т9]]-Таблица1[[#This Row],[Т1]]</f>
        <v>783.60554015044181</v>
      </c>
      <c r="CQ2216" s="14">
        <f>Таблица1[[#This Row],[Т9]]-Таблица1[[#This Row],[угол обхв6]]</f>
        <v>47123.742965102167</v>
      </c>
      <c r="CR2216" s="14">
        <f>Таблица1[[#This Row],[Т9]]-Таблица1[[#This Row],[угол обхв5]]</f>
        <v>1112.0713342385134</v>
      </c>
      <c r="CS2216" s="14">
        <f>Таблица1[[#This Row],[Т9]]-Таблица1[[#This Row],[угол обхв4]]</f>
        <v>59064.360217723486</v>
      </c>
      <c r="CT2216" s="14">
        <f>Таблица1[[#This Row],[Lкан_прям, мм]]+Таблица1[[#This Row],[Lкан_дуг, мм]]+Таблица1[[#This Row],[Lкан_леб,мм]]</f>
        <v>85045.326329871838</v>
      </c>
      <c r="CU2216" s="16">
        <f>Таблица1[[#This Row],[Lкан_леб,мм]]</f>
        <v>57952.288883484973</v>
      </c>
      <c r="CV2216" s="14">
        <f>2534431-(Таблица1[[#This Row],[Т23]]+Таблица1[[#This Row],[угол обхв3]])</f>
        <v>2449007.9625536134</v>
      </c>
      <c r="CW2216" s="50">
        <f>SUM(X2216:AC2216,AD2216:AI2216)-Таблица1[[#This Row],[lподв_min, мм]]</f>
        <v>22739.904583433818</v>
      </c>
      <c r="CX2216" s="17">
        <f>CW2655-Таблица1[[#This Row],[Суммарная длина каната]]</f>
        <v>-2425846.3511503888</v>
      </c>
    </row>
    <row r="2217" spans="1:102" x14ac:dyDescent="0.25">
      <c r="A2217" s="21">
        <v>2216</v>
      </c>
      <c r="B2217" s="10">
        <v>56.90612244897958</v>
      </c>
      <c r="C2217" s="10">
        <v>106.98653061224498</v>
      </c>
      <c r="D2217" s="11">
        <v>13906.866948119343</v>
      </c>
      <c r="E2217" s="11">
        <v>17426.681777757742</v>
      </c>
      <c r="F2217" s="11">
        <v>13785.916145083371</v>
      </c>
      <c r="G2217" s="11">
        <v>17498.039350901407</v>
      </c>
      <c r="H2217" s="11">
        <v>14314.866458119344</v>
      </c>
      <c r="I2217" s="11">
        <v>13028.91265661376</v>
      </c>
      <c r="J2217" s="11">
        <v>4397.7691211439824</v>
      </c>
      <c r="K2217" s="11">
        <v>25980.966112138827</v>
      </c>
      <c r="L2217" s="11">
        <v>1112.0713342480365</v>
      </c>
      <c r="M2217" s="11">
        <v>57952.288883484973</v>
      </c>
      <c r="N2217" s="11">
        <v>5361.956407870739</v>
      </c>
      <c r="O2217" s="11">
        <v>20571.752168457013</v>
      </c>
      <c r="P2217" s="43">
        <v>7973.9738765400107</v>
      </c>
      <c r="Q2217" s="11">
        <v>20977.066235982787</v>
      </c>
      <c r="R2217" s="11">
        <v>12978.869612535362</v>
      </c>
      <c r="S2217" s="11">
        <v>18743.850690672498</v>
      </c>
      <c r="T2217" s="11">
        <v>14281.031233789314</v>
      </c>
      <c r="U2217" s="11">
        <v>18250.202929477044</v>
      </c>
      <c r="V2217" s="11">
        <v>13906.866948119343</v>
      </c>
      <c r="W2217" s="11">
        <v>17426.681777757742</v>
      </c>
      <c r="X2217" s="12">
        <v>0</v>
      </c>
      <c r="Y2217" s="12">
        <v>313.86919771160643</v>
      </c>
      <c r="Z2217" s="12">
        <v>234.04494578398851</v>
      </c>
      <c r="AA2217" s="44">
        <v>232.04019061955896</v>
      </c>
      <c r="AB2217" s="45">
        <v>47.253829333785042</v>
      </c>
      <c r="AC2217" s="12">
        <v>284.86317079909736</v>
      </c>
      <c r="AD2217" s="12">
        <v>11940.617252621323</v>
      </c>
      <c r="AE2217" s="12">
        <v>2643.2772745150519</v>
      </c>
      <c r="AF2217" s="12">
        <v>5480.532182188148</v>
      </c>
      <c r="AG2217" s="44">
        <v>1128.4755203370598</v>
      </c>
      <c r="AH2217" s="45">
        <v>390.29476040552203</v>
      </c>
      <c r="AI2217" s="12">
        <v>4397.7691220717252</v>
      </c>
      <c r="AJ2217" s="12">
        <v>-52.897313847391651</v>
      </c>
      <c r="AK2217" s="12">
        <v>-8.8204012296655616</v>
      </c>
      <c r="AL2217" s="12">
        <v>24.046725264919512</v>
      </c>
      <c r="AM2217" s="44">
        <v>56.632322323526971</v>
      </c>
      <c r="AN2217" s="45">
        <v>49.99642774838636</v>
      </c>
      <c r="AO2217" s="12">
        <v>89.999999869716248</v>
      </c>
      <c r="AP2217" s="12">
        <v>-2166.5684835517245</v>
      </c>
      <c r="AQ2217" s="12">
        <v>5299.3946247597123</v>
      </c>
      <c r="AR2217" s="12">
        <v>8140.2263338192261</v>
      </c>
      <c r="AS2217" s="44">
        <v>13319.614188179194</v>
      </c>
      <c r="AT2217" s="45">
        <v>13968.501452707762</v>
      </c>
      <c r="AU2217" s="12">
        <v>14314.866948119343</v>
      </c>
      <c r="AV2217" s="12">
        <v>11294.569550181659</v>
      </c>
      <c r="AW2217" s="12">
        <v>20974.927097357573</v>
      </c>
      <c r="AX2217" s="12">
        <v>21349.657326118642</v>
      </c>
      <c r="AY2217" s="44">
        <v>18968.25464377784</v>
      </c>
      <c r="AZ2217" s="45">
        <v>17987.926098748292</v>
      </c>
      <c r="BA2217" s="12">
        <v>17426.681778685488</v>
      </c>
      <c r="BB2217" s="12">
        <v>5036.5537033941901</v>
      </c>
      <c r="BC2217" s="12">
        <v>7911.4120934289849</v>
      </c>
      <c r="BD2217" s="12">
        <v>13145.122069814577</v>
      </c>
      <c r="BE2217" s="44">
        <v>13940.286658145482</v>
      </c>
      <c r="BF2217" s="45">
        <v>14219.396729200895</v>
      </c>
      <c r="BG2217" s="12">
        <v>14314.866958119346</v>
      </c>
      <c r="BH2217" s="12">
        <v>20817.876283324589</v>
      </c>
      <c r="BI2217" s="12">
        <v>21380.241164883348</v>
      </c>
      <c r="BJ2217" s="12">
        <v>19116.441780808353</v>
      </c>
      <c r="BK2217" s="44">
        <v>18025.798976371701</v>
      </c>
      <c r="BL2217" s="45">
        <v>17688.958608486493</v>
      </c>
      <c r="BM2217" s="12">
        <v>13028.912656613762</v>
      </c>
      <c r="BN2217" s="12">
        <v>0</v>
      </c>
      <c r="BO2217" s="12">
        <v>44.076912617726087</v>
      </c>
      <c r="BP2217" s="12">
        <v>32.867126494585079</v>
      </c>
      <c r="BQ2217" s="48">
        <v>32.585597058607462</v>
      </c>
      <c r="BR2217" s="49">
        <v>6.6358945751406111</v>
      </c>
      <c r="BS2217" s="13">
        <v>40.003572121329888</v>
      </c>
      <c r="BT2217" s="12">
        <v>377.71111651502025</v>
      </c>
      <c r="BV2217" s="14">
        <f>Таблица1[[#This Row],[Lкан_леб,мм]]</f>
        <v>57952.288883484973</v>
      </c>
      <c r="BW2217" s="50">
        <f>Таблица1[[#This Row],[угол обхв4]]+Таблица1[[#This Row],[Lдуг 3,мм]]</f>
        <v>11940.617252621323</v>
      </c>
      <c r="BX2217" s="54">
        <f>Таблица1[[#This Row],[угол обхв5]]+Таблица1[[#This Row],[Y5, мм]]</f>
        <v>58266.158081196576</v>
      </c>
      <c r="BY2217" s="14">
        <f>Таблица1[[#This Row],[угол обхв6]]+Таблица1[[#This Row],[Lдуг 4,мм]]</f>
        <v>14583.894527136375</v>
      </c>
      <c r="BZ2217" s="14">
        <f>Таблица1[[#This Row],[Т1]]+Таблица1[[#This Row],[X6, мм]]</f>
        <v>58500.203026980562</v>
      </c>
      <c r="CA2217" s="14">
        <f>Таблица1[[#This Row],[Т2]]+Таблица1[[#This Row],[Lдуг 5,мм]]</f>
        <v>20064.426709324522</v>
      </c>
      <c r="CB2217" s="14">
        <f>Таблица1[[#This Row],[Т3]]+Таблица1[[#This Row],[Y6, мм]]</f>
        <v>58732.243217600124</v>
      </c>
      <c r="CC2217" s="14">
        <f>Таблица1[[#This Row],[Т4]]+Таблица1[[#This Row],[Lдуг 6,мм]]</f>
        <v>21192.90222966158</v>
      </c>
      <c r="CD2217" s="14">
        <f>Таблица1[[#This Row],[Т5]]+Таблица1[[#This Row],[Lдуг 1,мм]]</f>
        <v>58779.49704693391</v>
      </c>
      <c r="CE2217" s="14">
        <f>Таблица1[[#This Row],[Т6]]+Таблица1[[#This Row],[Lпрям1, мм]]</f>
        <v>21583.196990067103</v>
      </c>
      <c r="CF2217" s="15">
        <f>Таблица1[[#This Row],[Т7]]+Таблица1[[#This Row],[Lдуг 2,мм]]</f>
        <v>59064.36021773301</v>
      </c>
      <c r="CG2217" s="14">
        <f>Таблица1[[#This Row],[Т8]]+Таблица1[[#This Row],[Lпрям2, мм]]</f>
        <v>25980.966112138827</v>
      </c>
      <c r="CH2217" s="14">
        <f>Таблица1[[#This Row],[Т9]]-Таблица1[[#This Row],[Т9]]</f>
        <v>0</v>
      </c>
      <c r="CI2217" s="50">
        <f>Таблица1[[#This Row],[Т9]]-Таблица1[[#This Row],[Т8]]</f>
        <v>37481.163227665907</v>
      </c>
      <c r="CJ2217" s="54">
        <f>Таблица1[[#This Row],[Т9]]-Таблица1[[#This Row],[Т7]]</f>
        <v>284.86317079910077</v>
      </c>
      <c r="CK2217" s="14">
        <f>Таблица1[[#This Row],[Т9]]-Таблица1[[#This Row],[Т6]]</f>
        <v>37871.45798807143</v>
      </c>
      <c r="CL2217" s="14">
        <f>Таблица1[[#This Row],[Т9]]-Таблица1[[#This Row],[Т5]]</f>
        <v>332.11700013288646</v>
      </c>
      <c r="CM2217" s="14">
        <f>Таблица1[[#This Row],[Т9]]-Таблица1[[#This Row],[Т4]]</f>
        <v>38999.933508408489</v>
      </c>
      <c r="CN2217" s="14">
        <f>Таблица1[[#This Row],[Т9]]-Таблица1[[#This Row],[Т3]]</f>
        <v>564.15719075244851</v>
      </c>
      <c r="CO2217" s="14">
        <f>Таблица1[[#This Row],[Т9]]-Таблица1[[#This Row],[Т2]]</f>
        <v>44480.465690596633</v>
      </c>
      <c r="CP2217" s="14">
        <f>Таблица1[[#This Row],[Т9]]-Таблица1[[#This Row],[Т1]]</f>
        <v>798.20213653643441</v>
      </c>
      <c r="CQ2217" s="14">
        <f>Таблица1[[#This Row],[Т9]]-Таблица1[[#This Row],[угол обхв6]]</f>
        <v>47123.742965111684</v>
      </c>
      <c r="CR2217" s="14">
        <f>Таблица1[[#This Row],[Т9]]-Таблица1[[#This Row],[угол обхв5]]</f>
        <v>1112.0713342480376</v>
      </c>
      <c r="CS2217" s="14">
        <f>Таблица1[[#This Row],[Т9]]-Таблица1[[#This Row],[угол обхв4]]</f>
        <v>59064.36021773301</v>
      </c>
      <c r="CT2217" s="14">
        <f>Таблица1[[#This Row],[Lкан_прям, мм]]+Таблица1[[#This Row],[Lкан_дуг, мм]]+Таблица1[[#This Row],[Lкан_леб,мм]]</f>
        <v>85045.326329871838</v>
      </c>
      <c r="CU2217" s="16">
        <f>Таблица1[[#This Row],[Lкан_леб,мм]]</f>
        <v>57952.288883484973</v>
      </c>
      <c r="CV2217" s="14">
        <f>2534431-(Таблица1[[#This Row],[Т23]]+Таблица1[[#This Row],[угол обхв3]])</f>
        <v>2449007.9625536134</v>
      </c>
      <c r="CW2217" s="50">
        <f>SUM(X2217:AC2217,AD2217:AI2217)-Таблица1[[#This Row],[lподв_min, мм]]</f>
        <v>22695.268325242883</v>
      </c>
      <c r="CX2217" s="17">
        <f>CW2656-Таблица1[[#This Row],[Суммарная длина каната]]</f>
        <v>-2425886.9135797513</v>
      </c>
    </row>
    <row r="2218" spans="1:102" x14ac:dyDescent="0.25">
      <c r="A2218" s="21">
        <v>2217</v>
      </c>
      <c r="B2218" s="10">
        <v>56.90612244897958</v>
      </c>
      <c r="C2218" s="10">
        <v>109.67061224489804</v>
      </c>
      <c r="D2218" s="11">
        <v>14005.389714210485</v>
      </c>
      <c r="E2218" s="11">
        <v>17794.059051834221</v>
      </c>
      <c r="F2218" s="11">
        <v>13881.230004655372</v>
      </c>
      <c r="G2218" s="11">
        <v>17859.674343673774</v>
      </c>
      <c r="H2218" s="11">
        <v>14413.389224210485</v>
      </c>
      <c r="I2218" s="11">
        <v>13350.620822865949</v>
      </c>
      <c r="J2218" s="11">
        <v>4443.4382289682726</v>
      </c>
      <c r="K2218" s="11">
        <v>25980.966112129288</v>
      </c>
      <c r="L2218" s="11">
        <v>1112.0713342575748</v>
      </c>
      <c r="M2218" s="11">
        <v>57952.288883484973</v>
      </c>
      <c r="N2218" s="11">
        <v>5361.956407870739</v>
      </c>
      <c r="O2218" s="11">
        <v>20571.752168457013</v>
      </c>
      <c r="P2218" s="43">
        <v>7912.744774710055</v>
      </c>
      <c r="Q2218" s="11">
        <v>21062.717437346506</v>
      </c>
      <c r="R2218" s="11">
        <v>13016.72885229928</v>
      </c>
      <c r="S2218" s="11">
        <v>19066.325808503196</v>
      </c>
      <c r="T2218" s="11">
        <v>14340.578899313405</v>
      </c>
      <c r="U2218" s="11">
        <v>18634.198451094868</v>
      </c>
      <c r="V2218" s="11">
        <v>14005.389714210485</v>
      </c>
      <c r="W2218" s="11">
        <v>17794.059051834221</v>
      </c>
      <c r="X2218" s="12">
        <v>0</v>
      </c>
      <c r="Y2218" s="12">
        <v>299.09737729568798</v>
      </c>
      <c r="Z2218" s="12">
        <v>229.70357295200986</v>
      </c>
      <c r="AA2218" s="44">
        <v>232.04019061955876</v>
      </c>
      <c r="AB2218" s="45">
        <v>47.253829333786491</v>
      </c>
      <c r="AC2218" s="12">
        <v>303.97636405653151</v>
      </c>
      <c r="AD2218" s="12">
        <v>11940.617252621323</v>
      </c>
      <c r="AE2218" s="12">
        <v>2597.6081666907571</v>
      </c>
      <c r="AF2218" s="12">
        <v>5480.5321821881462</v>
      </c>
      <c r="AG2218" s="44">
        <v>1128.4755203370619</v>
      </c>
      <c r="AH2218" s="45">
        <v>390.29476040551612</v>
      </c>
      <c r="AI2218" s="12">
        <v>4443.4382298864803</v>
      </c>
      <c r="AJ2218" s="12">
        <v>-52.897313847391651</v>
      </c>
      <c r="AK2218" s="12">
        <v>-10.894820262894267</v>
      </c>
      <c r="AL2218" s="12">
        <v>21.362643632266462</v>
      </c>
      <c r="AM2218" s="44">
        <v>53.948240690873895</v>
      </c>
      <c r="AN2218" s="45">
        <v>47.312346115733078</v>
      </c>
      <c r="AO2218" s="12">
        <v>89.999999871055309</v>
      </c>
      <c r="AP2218" s="12">
        <v>-2166.5684835517245</v>
      </c>
      <c r="AQ2218" s="12">
        <v>5284.8416866146445</v>
      </c>
      <c r="AR2218" s="12">
        <v>8061.3667985374686</v>
      </c>
      <c r="AS2218" s="44">
        <v>13346.591008335794</v>
      </c>
      <c r="AT2218" s="45">
        <v>14040.674130374624</v>
      </c>
      <c r="AU2218" s="12">
        <v>14413.389714210485</v>
      </c>
      <c r="AV2218" s="12">
        <v>11294.569550181659</v>
      </c>
      <c r="AW2218" s="12">
        <v>20972.398296312502</v>
      </c>
      <c r="AX2218" s="12">
        <v>21442.685191285502</v>
      </c>
      <c r="AY2218" s="44">
        <v>19306.440277069632</v>
      </c>
      <c r="AZ2218" s="45">
        <v>18357.573922956497</v>
      </c>
      <c r="BA2218" s="12">
        <v>17794.059052752429</v>
      </c>
      <c r="BB2218" s="12">
        <v>5036.5537033941901</v>
      </c>
      <c r="BC2218" s="12">
        <v>7835.6300534539605</v>
      </c>
      <c r="BD2218" s="12">
        <v>13165.350876126693</v>
      </c>
      <c r="BE2218" s="44">
        <v>14010.716743276891</v>
      </c>
      <c r="BF2218" s="45">
        <v>14305.294483149266</v>
      </c>
      <c r="BG2218" s="12">
        <v>14413.389724210485</v>
      </c>
      <c r="BH2218" s="12">
        <v>20817.876283324589</v>
      </c>
      <c r="BI2218" s="12">
        <v>21463.363565201995</v>
      </c>
      <c r="BJ2218" s="12">
        <v>19446.293562442192</v>
      </c>
      <c r="BK2218" s="44">
        <v>18394.083982528431</v>
      </c>
      <c r="BL2218" s="45">
        <v>18070.683579972592</v>
      </c>
      <c r="BM2218" s="12">
        <v>13350.620822865951</v>
      </c>
      <c r="BN2218" s="12">
        <v>0</v>
      </c>
      <c r="BO2218" s="12">
        <v>42.002493584497387</v>
      </c>
      <c r="BP2218" s="12">
        <v>32.257463895160733</v>
      </c>
      <c r="BQ2218" s="48">
        <v>32.585597058607433</v>
      </c>
      <c r="BR2218" s="49">
        <v>6.6358945751408154</v>
      </c>
      <c r="BS2218" s="13">
        <v>42.687653755322231</v>
      </c>
      <c r="BT2218" s="12">
        <v>377.71111651502025</v>
      </c>
      <c r="BV2218" s="14">
        <f>Таблица1[[#This Row],[Lкан_леб,мм]]</f>
        <v>57952.288883484973</v>
      </c>
      <c r="BW2218" s="50">
        <f>Таблица1[[#This Row],[угол обхв4]]+Таблица1[[#This Row],[Lдуг 3,мм]]</f>
        <v>11940.617252621323</v>
      </c>
      <c r="BX2218" s="54">
        <f>Таблица1[[#This Row],[угол обхв5]]+Таблица1[[#This Row],[Y5, мм]]</f>
        <v>58251.386260780659</v>
      </c>
      <c r="BY2218" s="14">
        <f>Таблица1[[#This Row],[угол обхв6]]+Таблица1[[#This Row],[Lдуг 4,мм]]</f>
        <v>14538.225419312081</v>
      </c>
      <c r="BZ2218" s="14">
        <f>Таблица1[[#This Row],[Т1]]+Таблица1[[#This Row],[X6, мм]]</f>
        <v>58481.089833732665</v>
      </c>
      <c r="CA2218" s="14">
        <f>Таблица1[[#This Row],[Т2]]+Таблица1[[#This Row],[Lдуг 5,мм]]</f>
        <v>20018.757601500227</v>
      </c>
      <c r="CB2218" s="14">
        <f>Таблица1[[#This Row],[Т3]]+Таблица1[[#This Row],[Y6, мм]]</f>
        <v>58713.130024352227</v>
      </c>
      <c r="CC2218" s="14">
        <f>Таблица1[[#This Row],[Т4]]+Таблица1[[#This Row],[Lдуг 6,мм]]</f>
        <v>21147.233121837289</v>
      </c>
      <c r="CD2218" s="14">
        <f>Таблица1[[#This Row],[Т5]]+Таблица1[[#This Row],[Lдуг 1,мм]]</f>
        <v>58760.383853686013</v>
      </c>
      <c r="CE2218" s="14">
        <f>Таблица1[[#This Row],[Т6]]+Таблица1[[#This Row],[Lпрям1, мм]]</f>
        <v>21537.527882242804</v>
      </c>
      <c r="CF2218" s="15">
        <f>Таблица1[[#This Row],[Т7]]+Таблица1[[#This Row],[Lдуг 2,мм]]</f>
        <v>59064.360217742542</v>
      </c>
      <c r="CG2218" s="14">
        <f>Таблица1[[#This Row],[Т8]]+Таблица1[[#This Row],[Lпрям2, мм]]</f>
        <v>25980.966112129285</v>
      </c>
      <c r="CH2218" s="14">
        <f>Таблица1[[#This Row],[Т9]]-Таблица1[[#This Row],[Т9]]</f>
        <v>0</v>
      </c>
      <c r="CI2218" s="50">
        <f>Таблица1[[#This Row],[Т9]]-Таблица1[[#This Row],[Т8]]</f>
        <v>37526.832335499741</v>
      </c>
      <c r="CJ2218" s="54">
        <f>Таблица1[[#This Row],[Т9]]-Таблица1[[#This Row],[Т7]]</f>
        <v>303.97636405652884</v>
      </c>
      <c r="CK2218" s="14">
        <f>Таблица1[[#This Row],[Т9]]-Таблица1[[#This Row],[Т6]]</f>
        <v>37917.127095905249</v>
      </c>
      <c r="CL2218" s="14">
        <f>Таблица1[[#This Row],[Т9]]-Таблица1[[#This Row],[Т5]]</f>
        <v>351.23019339031453</v>
      </c>
      <c r="CM2218" s="14">
        <f>Таблица1[[#This Row],[Т9]]-Таблица1[[#This Row],[Т4]]</f>
        <v>39045.602616242315</v>
      </c>
      <c r="CN2218" s="14">
        <f>Таблица1[[#This Row],[Т9]]-Таблица1[[#This Row],[Т3]]</f>
        <v>583.27038400987658</v>
      </c>
      <c r="CO2218" s="14">
        <f>Таблица1[[#This Row],[Т9]]-Таблица1[[#This Row],[Т2]]</f>
        <v>44526.134798430459</v>
      </c>
      <c r="CP2218" s="14">
        <f>Таблица1[[#This Row],[Т9]]-Таблица1[[#This Row],[Т1]]</f>
        <v>812.97395696188323</v>
      </c>
      <c r="CQ2218" s="14">
        <f>Таблица1[[#This Row],[Т9]]-Таблица1[[#This Row],[угол обхв6]]</f>
        <v>47123.742965121215</v>
      </c>
      <c r="CR2218" s="14">
        <f>Таблица1[[#This Row],[Т9]]-Таблица1[[#This Row],[угол обхв5]]</f>
        <v>1112.0713342575691</v>
      </c>
      <c r="CS2218" s="14">
        <f>Таблица1[[#This Row],[Т9]]-Таблица1[[#This Row],[угол обхв4]]</f>
        <v>59064.360217742542</v>
      </c>
      <c r="CT2218" s="14">
        <f>Таблица1[[#This Row],[Lкан_прям, мм]]+Таблица1[[#This Row],[Lкан_дуг, мм]]+Таблица1[[#This Row],[Lкан_леб,мм]]</f>
        <v>85045.326329871838</v>
      </c>
      <c r="CU2218" s="16">
        <f>Таблица1[[#This Row],[Lкан_леб,мм]]</f>
        <v>57952.288883484973</v>
      </c>
      <c r="CV2218" s="14">
        <f>2534431-(Таблица1[[#This Row],[Т23]]+Таблица1[[#This Row],[угол обхв3]])</f>
        <v>2449007.9625536134</v>
      </c>
      <c r="CW2218" s="50">
        <f>SUM(X2218:AC2218,AD2218:AI2218)-Таблица1[[#This Row],[lподв_min, мм]]</f>
        <v>22649.599217418589</v>
      </c>
      <c r="CX2218" s="17">
        <f>CW2657-Таблица1[[#This Row],[Суммарная длина каната]]</f>
        <v>-2425929.1358585088</v>
      </c>
    </row>
    <row r="2219" spans="1:102" x14ac:dyDescent="0.25">
      <c r="A2219" s="21">
        <v>2218</v>
      </c>
      <c r="B2219" s="10">
        <v>56.90612244897958</v>
      </c>
      <c r="C2219" s="10">
        <v>110.29000000000343</v>
      </c>
      <c r="D2219" s="11">
        <v>14025.673833250827</v>
      </c>
      <c r="E2219" s="11">
        <v>17879.463773559622</v>
      </c>
      <c r="F2219" s="11">
        <v>13900.812067685425</v>
      </c>
      <c r="G2219" s="11">
        <v>17943.733046932601</v>
      </c>
      <c r="H2219" s="11">
        <v>14433.673343250828</v>
      </c>
      <c r="I2219" s="11">
        <v>13425.345072565869</v>
      </c>
      <c r="J2219" s="11">
        <v>4454.1187009937548</v>
      </c>
      <c r="K2219" s="11">
        <v>25980.966112127076</v>
      </c>
      <c r="L2219" s="11">
        <v>1112.0713342597794</v>
      </c>
      <c r="M2219" s="11">
        <v>57952.288883484973</v>
      </c>
      <c r="N2219" s="11">
        <v>5361.956407870739</v>
      </c>
      <c r="O2219" s="11">
        <v>20571.752168457013</v>
      </c>
      <c r="P2219" s="43">
        <v>7898.0502235840986</v>
      </c>
      <c r="Q2219" s="11">
        <v>21082.068791081278</v>
      </c>
      <c r="R2219" s="11">
        <v>13023.317351836409</v>
      </c>
      <c r="S2219" s="11">
        <v>19140.968622605596</v>
      </c>
      <c r="T2219" s="11">
        <v>14351.761403980036</v>
      </c>
      <c r="U2219" s="11">
        <v>18723.177526094169</v>
      </c>
      <c r="V2219" s="11">
        <v>14025.673833250827</v>
      </c>
      <c r="W2219" s="11">
        <v>17879.463773559622</v>
      </c>
      <c r="X2219" s="12">
        <v>0</v>
      </c>
      <c r="Y2219" s="12">
        <v>295.66229244229322</v>
      </c>
      <c r="Z2219" s="12">
        <v>228.7280326907692</v>
      </c>
      <c r="AA2219" s="44">
        <v>232.04019061955972</v>
      </c>
      <c r="AB2219" s="45">
        <v>47.253829333788218</v>
      </c>
      <c r="AC2219" s="12">
        <v>308.38698917336916</v>
      </c>
      <c r="AD2219" s="12">
        <v>11940.617252621323</v>
      </c>
      <c r="AE2219" s="12">
        <v>2586.9276946652722</v>
      </c>
      <c r="AF2219" s="12">
        <v>5480.5321821881489</v>
      </c>
      <c r="AG2219" s="44">
        <v>1128.4755203370612</v>
      </c>
      <c r="AH2219" s="45">
        <v>390.29476040551384</v>
      </c>
      <c r="AI2219" s="12">
        <v>4454.1187019097597</v>
      </c>
      <c r="AJ2219" s="12">
        <v>-52.897313847391651</v>
      </c>
      <c r="AK2219" s="12">
        <v>-11.377212087327671</v>
      </c>
      <c r="AL2219" s="12">
        <v>20.743255877161044</v>
      </c>
      <c r="AM2219" s="44">
        <v>53.328852935768609</v>
      </c>
      <c r="AN2219" s="45">
        <v>46.69295836062755</v>
      </c>
      <c r="AO2219" s="12">
        <v>89.99999987136448</v>
      </c>
      <c r="AP2219" s="12">
        <v>-2166.5684835517245</v>
      </c>
      <c r="AQ2219" s="12">
        <v>5281.4712893805454</v>
      </c>
      <c r="AR2219" s="12">
        <v>8042.5560566694312</v>
      </c>
      <c r="AS2219" s="44">
        <v>13350.564561339705</v>
      </c>
      <c r="AT2219" s="45">
        <v>14054.864510166857</v>
      </c>
      <c r="AU2219" s="12">
        <v>14433.673833250827</v>
      </c>
      <c r="AV2219" s="12">
        <v>11294.569550181659</v>
      </c>
      <c r="AW2219" s="12">
        <v>20971.734850209134</v>
      </c>
      <c r="AX2219" s="12">
        <v>21463.620968645908</v>
      </c>
      <c r="AY2219" s="44">
        <v>19384.634918740918</v>
      </c>
      <c r="AZ2219" s="45">
        <v>18443.327147419979</v>
      </c>
      <c r="BA2219" s="12">
        <v>17879.463774475633</v>
      </c>
      <c r="BB2219" s="12">
        <v>5036.5537033941901</v>
      </c>
      <c r="BC2219" s="12">
        <v>7817.5651050939041</v>
      </c>
      <c r="BD2219" s="12">
        <v>13167.823184921743</v>
      </c>
      <c r="BE2219" s="44">
        <v>14024.514194476738</v>
      </c>
      <c r="BF2219" s="45">
        <v>14322.570727064003</v>
      </c>
      <c r="BG2219" s="12">
        <v>14433.67384325083</v>
      </c>
      <c r="BH2219" s="12">
        <v>20817.876283324589</v>
      </c>
      <c r="BI2219" s="12">
        <v>21482.051472833398</v>
      </c>
      <c r="BJ2219" s="12">
        <v>19522.52080017023</v>
      </c>
      <c r="BK2219" s="44">
        <v>18479.511229958847</v>
      </c>
      <c r="BL2219" s="45">
        <v>18159.314152233816</v>
      </c>
      <c r="BM2219" s="12">
        <v>13425.345072565871</v>
      </c>
      <c r="BN2219" s="12">
        <v>0</v>
      </c>
      <c r="BO2219" s="12">
        <v>41.520101760063973</v>
      </c>
      <c r="BP2219" s="12">
        <v>32.120467964488718</v>
      </c>
      <c r="BQ2219" s="48">
        <v>32.585597058607561</v>
      </c>
      <c r="BR2219" s="49">
        <v>6.635894575141057</v>
      </c>
      <c r="BS2219" s="13">
        <v>43.307041510736923</v>
      </c>
      <c r="BT2219" s="12">
        <v>377.71111651502025</v>
      </c>
      <c r="BV2219" s="14">
        <f>Таблица1[[#This Row],[Lкан_леб,мм]]</f>
        <v>57952.288883484973</v>
      </c>
      <c r="BW2219" s="50">
        <f>Таблица1[[#This Row],[угол обхв4]]+Таблица1[[#This Row],[Lдуг 3,мм]]</f>
        <v>11940.617252621323</v>
      </c>
      <c r="BX2219" s="54">
        <f>Таблица1[[#This Row],[угол обхв5]]+Таблица1[[#This Row],[Y5, мм]]</f>
        <v>58247.951175927265</v>
      </c>
      <c r="BY2219" s="14">
        <f>Таблица1[[#This Row],[угол обхв6]]+Таблица1[[#This Row],[Lдуг 4,мм]]</f>
        <v>14527.544947286595</v>
      </c>
      <c r="BZ2219" s="14">
        <f>Таблица1[[#This Row],[Т1]]+Таблица1[[#This Row],[X6, мм]]</f>
        <v>58476.679208618036</v>
      </c>
      <c r="CA2219" s="14">
        <f>Таблица1[[#This Row],[Т2]]+Таблица1[[#This Row],[Lдуг 5,мм]]</f>
        <v>20008.077129474743</v>
      </c>
      <c r="CB2219" s="14">
        <f>Таблица1[[#This Row],[Т3]]+Таблица1[[#This Row],[Y6, мм]]</f>
        <v>58708.719399237598</v>
      </c>
      <c r="CC2219" s="14">
        <f>Таблица1[[#This Row],[Т4]]+Таблица1[[#This Row],[Lдуг 6,мм]]</f>
        <v>21136.552649811805</v>
      </c>
      <c r="CD2219" s="14">
        <f>Таблица1[[#This Row],[Т5]]+Таблица1[[#This Row],[Lдуг 1,мм]]</f>
        <v>58755.973228571384</v>
      </c>
      <c r="CE2219" s="14">
        <f>Таблица1[[#This Row],[Т6]]+Таблица1[[#This Row],[Lпрям1, мм]]</f>
        <v>21526.84741021732</v>
      </c>
      <c r="CF2219" s="15">
        <f>Таблица1[[#This Row],[Т7]]+Таблица1[[#This Row],[Lдуг 2,мм]]</f>
        <v>59064.360217744754</v>
      </c>
      <c r="CG2219" s="14">
        <f>Таблица1[[#This Row],[Т8]]+Таблица1[[#This Row],[Lпрям2, мм]]</f>
        <v>25980.96611212708</v>
      </c>
      <c r="CH2219" s="14">
        <f>Таблица1[[#This Row],[Т9]]-Таблица1[[#This Row],[Т9]]</f>
        <v>0</v>
      </c>
      <c r="CI2219" s="50">
        <f>Таблица1[[#This Row],[Т9]]-Таблица1[[#This Row],[Т8]]</f>
        <v>37537.512807527433</v>
      </c>
      <c r="CJ2219" s="54">
        <f>Таблица1[[#This Row],[Т9]]-Таблица1[[#This Row],[Т7]]</f>
        <v>308.38698917337024</v>
      </c>
      <c r="CK2219" s="14">
        <f>Таблица1[[#This Row],[Т9]]-Таблица1[[#This Row],[Т6]]</f>
        <v>37927.807567932949</v>
      </c>
      <c r="CL2219" s="14">
        <f>Таблица1[[#This Row],[Т9]]-Таблица1[[#This Row],[Т5]]</f>
        <v>355.64081850715593</v>
      </c>
      <c r="CM2219" s="14">
        <f>Таблица1[[#This Row],[Т9]]-Таблица1[[#This Row],[Т4]]</f>
        <v>39056.283088270007</v>
      </c>
      <c r="CN2219" s="14">
        <f>Таблица1[[#This Row],[Т9]]-Таблица1[[#This Row],[Т3]]</f>
        <v>587.68100912671798</v>
      </c>
      <c r="CO2219" s="14">
        <f>Таблица1[[#This Row],[Т9]]-Таблица1[[#This Row],[Т2]]</f>
        <v>44536.815270458159</v>
      </c>
      <c r="CP2219" s="14">
        <f>Таблица1[[#This Row],[Т9]]-Таблица1[[#This Row],[Т1]]</f>
        <v>816.4090418174892</v>
      </c>
      <c r="CQ2219" s="14">
        <f>Таблица1[[#This Row],[Т9]]-Таблица1[[#This Row],[угол обхв6]]</f>
        <v>47123.742965123427</v>
      </c>
      <c r="CR2219" s="14">
        <f>Таблица1[[#This Row],[Т9]]-Таблица1[[#This Row],[угол обхв5]]</f>
        <v>1112.071334259781</v>
      </c>
      <c r="CS2219" s="14">
        <f>Таблица1[[#This Row],[Т9]]-Таблица1[[#This Row],[угол обхв4]]</f>
        <v>59064.360217744754</v>
      </c>
      <c r="CT2219" s="14">
        <f>Таблица1[[#This Row],[Lкан_прям, мм]]+Таблица1[[#This Row],[Lкан_дуг, мм]]+Таблица1[[#This Row],[Lкан_леб,мм]]</f>
        <v>85045.326329871838</v>
      </c>
      <c r="CU2219" s="16">
        <f>Таблица1[[#This Row],[Lкан_леб,мм]]</f>
        <v>57952.288883484973</v>
      </c>
      <c r="CV2219" s="14">
        <f>2534431-(Таблица1[[#This Row],[Т23]]+Таблица1[[#This Row],[угол обхв3]])</f>
        <v>2449007.9625536134</v>
      </c>
      <c r="CW2219" s="50">
        <f>SUM(X2219:AC2219,AD2219:AI2219)-Таблица1[[#This Row],[lподв_min, мм]]</f>
        <v>22638.918745393108</v>
      </c>
      <c r="CX2219" s="17">
        <f>CW2658-Таблица1[[#This Row],[Суммарная длина каната]]</f>
        <v>-2425973.0150907557</v>
      </c>
    </row>
    <row r="2220" spans="1:102" x14ac:dyDescent="0.25">
      <c r="A2220" s="21">
        <v>2219</v>
      </c>
      <c r="B2220" s="10">
        <v>56.90612244897958</v>
      </c>
      <c r="C2220" s="10">
        <v>112.3546938775511</v>
      </c>
      <c r="D2220" s="11">
        <v>14086.600508899575</v>
      </c>
      <c r="E2220" s="11">
        <v>18165.647000740097</v>
      </c>
      <c r="F2220" s="11">
        <v>13959.504318125744</v>
      </c>
      <c r="G2220" s="11">
        <v>18225.376041338302</v>
      </c>
      <c r="H2220" s="11">
        <v>14494.600018899577</v>
      </c>
      <c r="I2220" s="11">
        <v>13675.554276781844</v>
      </c>
      <c r="J2220" s="11">
        <v>4490.0927239582525</v>
      </c>
      <c r="K2220" s="11">
        <v>25980.966112119753</v>
      </c>
      <c r="L2220" s="11">
        <v>1112.0713342671122</v>
      </c>
      <c r="M2220" s="11">
        <v>57952.288883484973</v>
      </c>
      <c r="N2220" s="11">
        <v>5361.956407870739</v>
      </c>
      <c r="O2220" s="11">
        <v>20571.752168457013</v>
      </c>
      <c r="P2220" s="43">
        <v>7847.5718918030343</v>
      </c>
      <c r="Q2220" s="11">
        <v>21145.407379537432</v>
      </c>
      <c r="R2220" s="11">
        <v>13039.445393070773</v>
      </c>
      <c r="S2220" s="11">
        <v>19390.220054254492</v>
      </c>
      <c r="T2220" s="11">
        <v>14382.07913734604</v>
      </c>
      <c r="U2220" s="11">
        <v>19020.561253827153</v>
      </c>
      <c r="V2220" s="11">
        <v>14086.600508899575</v>
      </c>
      <c r="W2220" s="11">
        <v>18165.647000740097</v>
      </c>
      <c r="X2220" s="12">
        <v>0</v>
      </c>
      <c r="Y2220" s="12">
        <v>284.1367977025634</v>
      </c>
      <c r="Z2220" s="12">
        <v>225.55095929723737</v>
      </c>
      <c r="AA2220" s="44">
        <v>232.04019061955847</v>
      </c>
      <c r="AB2220" s="45">
        <v>47.253829333785127</v>
      </c>
      <c r="AC2220" s="12">
        <v>323.08955731396793</v>
      </c>
      <c r="AD2220" s="12">
        <v>11940.617252621323</v>
      </c>
      <c r="AE2220" s="12">
        <v>2550.9536717007809</v>
      </c>
      <c r="AF2220" s="12">
        <v>5480.5321821881507</v>
      </c>
      <c r="AG2220" s="44">
        <v>1128.4755203370619</v>
      </c>
      <c r="AH2220" s="45">
        <v>390.29476040551873</v>
      </c>
      <c r="AI2220" s="12">
        <v>4490.0927248669177</v>
      </c>
      <c r="AJ2220" s="12">
        <v>-52.897313847391651</v>
      </c>
      <c r="AK2220" s="12">
        <v>-12.995746904452075</v>
      </c>
      <c r="AL2220" s="12">
        <v>18.678561999613414</v>
      </c>
      <c r="AM2220" s="44">
        <v>51.264159058220805</v>
      </c>
      <c r="AN2220" s="45">
        <v>44.62826448308018</v>
      </c>
      <c r="AO2220" s="12">
        <v>89.999999872395094</v>
      </c>
      <c r="AP2220" s="12">
        <v>-2166.5684835517245</v>
      </c>
      <c r="AQ2220" s="12">
        <v>5270.2058877741656</v>
      </c>
      <c r="AR2220" s="12">
        <v>7978.237382837433</v>
      </c>
      <c r="AS2220" s="44">
        <v>13357.701361723133</v>
      </c>
      <c r="AT2220" s="45">
        <v>14095.45741725992</v>
      </c>
      <c r="AU2220" s="12">
        <v>14494.600508899575</v>
      </c>
      <c r="AV2220" s="12">
        <v>11294.569550181659</v>
      </c>
      <c r="AW2220" s="12">
        <v>20969.301966673549</v>
      </c>
      <c r="AX2220" s="12">
        <v>21531.918090194638</v>
      </c>
      <c r="AY2220" s="44">
        <v>19645.518190591494</v>
      </c>
      <c r="AZ2220" s="45">
        <v>18730.195984597387</v>
      </c>
      <c r="BA2220" s="12">
        <v>18165.647001648766</v>
      </c>
      <c r="BB2220" s="12">
        <v>5036.5537033941901</v>
      </c>
      <c r="BC2220" s="12">
        <v>7755.8213717064609</v>
      </c>
      <c r="BD2220" s="12">
        <v>13170.110884105172</v>
      </c>
      <c r="BE2220" s="44">
        <v>14063.823168693678</v>
      </c>
      <c r="BF2220" s="45">
        <v>14373.222228985695</v>
      </c>
      <c r="BG2220" s="12">
        <v>14494.600518899577</v>
      </c>
      <c r="BH2220" s="12">
        <v>20817.876283324589</v>
      </c>
      <c r="BI2220" s="12">
        <v>21542.957177753964</v>
      </c>
      <c r="BJ2220" s="12">
        <v>19776.730764911699</v>
      </c>
      <c r="BK2220" s="44">
        <v>18765.263117490151</v>
      </c>
      <c r="BL2220" s="45">
        <v>18456.012269969866</v>
      </c>
      <c r="BM2220" s="12">
        <v>13675.554276781846</v>
      </c>
      <c r="BN2220" s="12">
        <v>0</v>
      </c>
      <c r="BO2220" s="12">
        <v>39.901566942939574</v>
      </c>
      <c r="BP2220" s="12">
        <v>31.674308904065487</v>
      </c>
      <c r="BQ2220" s="48">
        <v>32.585597058607391</v>
      </c>
      <c r="BR2220" s="49">
        <v>6.6358945751406244</v>
      </c>
      <c r="BS2220" s="13">
        <v>45.371735389314907</v>
      </c>
      <c r="BT2220" s="12">
        <v>377.71111651502025</v>
      </c>
      <c r="BV2220" s="14">
        <f>Таблица1[[#This Row],[Lкан_леб,мм]]</f>
        <v>57952.288883484973</v>
      </c>
      <c r="BW2220" s="50">
        <f>Таблица1[[#This Row],[угол обхв4]]+Таблица1[[#This Row],[Lдуг 3,мм]]</f>
        <v>11940.617252621323</v>
      </c>
      <c r="BX2220" s="54">
        <f>Таблица1[[#This Row],[угол обхв5]]+Таблица1[[#This Row],[Y5, мм]]</f>
        <v>58236.425681187538</v>
      </c>
      <c r="BY2220" s="14">
        <f>Таблица1[[#This Row],[угол обхв6]]+Таблица1[[#This Row],[Lдуг 4,мм]]</f>
        <v>14491.570924322104</v>
      </c>
      <c r="BZ2220" s="14">
        <f>Таблица1[[#This Row],[Т1]]+Таблица1[[#This Row],[X6, мм]]</f>
        <v>58461.976640484776</v>
      </c>
      <c r="CA2220" s="14">
        <f>Таблица1[[#This Row],[Т2]]+Таблица1[[#This Row],[Lдуг 5,мм]]</f>
        <v>19972.103106510254</v>
      </c>
      <c r="CB2220" s="14">
        <f>Таблица1[[#This Row],[Т3]]+Таблица1[[#This Row],[Y6, мм]]</f>
        <v>58694.016831104338</v>
      </c>
      <c r="CC2220" s="14">
        <f>Таблица1[[#This Row],[Т4]]+Таблица1[[#This Row],[Lдуг 6,мм]]</f>
        <v>21100.578626847317</v>
      </c>
      <c r="CD2220" s="14">
        <f>Таблица1[[#This Row],[Т5]]+Таблица1[[#This Row],[Lдуг 1,мм]]</f>
        <v>58741.270660438124</v>
      </c>
      <c r="CE2220" s="14">
        <f>Таблица1[[#This Row],[Т6]]+Таблица1[[#This Row],[Lпрям1, мм]]</f>
        <v>21490.873387252836</v>
      </c>
      <c r="CF2220" s="15">
        <f>Таблица1[[#This Row],[Т7]]+Таблица1[[#This Row],[Lдуг 2,мм]]</f>
        <v>59064.360217752095</v>
      </c>
      <c r="CG2220" s="14">
        <f>Таблица1[[#This Row],[Т8]]+Таблица1[[#This Row],[Lпрям2, мм]]</f>
        <v>25980.966112119753</v>
      </c>
      <c r="CH2220" s="14">
        <f>Таблица1[[#This Row],[Т9]]-Таблица1[[#This Row],[Т9]]</f>
        <v>0</v>
      </c>
      <c r="CI2220" s="50">
        <f>Таблица1[[#This Row],[Т9]]-Таблица1[[#This Row],[Т8]]</f>
        <v>37573.486830499256</v>
      </c>
      <c r="CJ2220" s="54">
        <f>Таблица1[[#This Row],[Т9]]-Таблица1[[#This Row],[Т7]]</f>
        <v>323.08955731397145</v>
      </c>
      <c r="CK2220" s="14">
        <f>Таблица1[[#This Row],[Т9]]-Таблица1[[#This Row],[Т6]]</f>
        <v>37963.781590904779</v>
      </c>
      <c r="CL2220" s="14">
        <f>Таблица1[[#This Row],[Т9]]-Таблица1[[#This Row],[Т5]]</f>
        <v>370.34338664775714</v>
      </c>
      <c r="CM2220" s="14">
        <f>Таблица1[[#This Row],[Т9]]-Таблица1[[#This Row],[Т4]]</f>
        <v>39092.257111241837</v>
      </c>
      <c r="CN2220" s="14">
        <f>Таблица1[[#This Row],[Т9]]-Таблица1[[#This Row],[Т3]]</f>
        <v>602.3835772673192</v>
      </c>
      <c r="CO2220" s="14">
        <f>Таблица1[[#This Row],[Т9]]-Таблица1[[#This Row],[Т2]]</f>
        <v>44572.789293429989</v>
      </c>
      <c r="CP2220" s="14">
        <f>Таблица1[[#This Row],[Т9]]-Таблица1[[#This Row],[Т1]]</f>
        <v>827.93453656455677</v>
      </c>
      <c r="CQ2220" s="14">
        <f>Таблица1[[#This Row],[Т9]]-Таблица1[[#This Row],[угол обхв6]]</f>
        <v>47123.742965130776</v>
      </c>
      <c r="CR2220" s="14">
        <f>Таблица1[[#This Row],[Т9]]-Таблица1[[#This Row],[угол обхв5]]</f>
        <v>1112.0713342671224</v>
      </c>
      <c r="CS2220" s="14">
        <f>Таблица1[[#This Row],[Т9]]-Таблица1[[#This Row],[угол обхв4]]</f>
        <v>59064.360217752095</v>
      </c>
      <c r="CT2220" s="14">
        <f>Таблица1[[#This Row],[Lкан_прям, мм]]+Таблица1[[#This Row],[Lкан_дуг, мм]]+Таблица1[[#This Row],[Lкан_леб,мм]]</f>
        <v>85045.326329871838</v>
      </c>
      <c r="CU2220" s="16">
        <f>Таблица1[[#This Row],[Lкан_леб,мм]]</f>
        <v>57952.288883484973</v>
      </c>
      <c r="CV2220" s="14">
        <f>2534431-(Таблица1[[#This Row],[Т23]]+Таблица1[[#This Row],[угол обхв3]])</f>
        <v>2449007.9625536134</v>
      </c>
      <c r="CW2220" s="50">
        <f>SUM(X2220:AC2220,AD2220:AI2220)-Таблица1[[#This Row],[lподв_min, мм]]</f>
        <v>22602.944722428612</v>
      </c>
      <c r="CX2220" s="17">
        <f>CW2659-Таблица1[[#This Row],[Суммарная длина каната]]</f>
        <v>-2426018.5471740607</v>
      </c>
    </row>
    <row r="2221" spans="1:102" x14ac:dyDescent="0.25">
      <c r="A2221" s="21">
        <v>2220</v>
      </c>
      <c r="B2221" s="10">
        <v>56.90612244897958</v>
      </c>
      <c r="C2221" s="10">
        <v>114.46082839365614</v>
      </c>
      <c r="D2221" s="11">
        <v>14138.085743490607</v>
      </c>
      <c r="E2221" s="11">
        <v>18459.64182212657</v>
      </c>
      <c r="F2221" s="11">
        <v>14008.8803263833</v>
      </c>
      <c r="G2221" s="11">
        <v>18514.659639150941</v>
      </c>
      <c r="H2221" s="11">
        <v>14546.085253490608</v>
      </c>
      <c r="I2221" s="11">
        <v>13932.282979726624</v>
      </c>
      <c r="J2221" s="11">
        <v>4527.3588423999463</v>
      </c>
      <c r="K2221" s="11">
        <v>25980.966112112263</v>
      </c>
      <c r="L2221" s="11">
        <v>1112.0713342745948</v>
      </c>
      <c r="M2221" s="11">
        <v>57952.288883484973</v>
      </c>
      <c r="N2221" s="11">
        <v>5361.956407870739</v>
      </c>
      <c r="O2221" s="11">
        <v>20571.752168457013</v>
      </c>
      <c r="P2221" s="43">
        <v>7793.7635185106647</v>
      </c>
      <c r="Q2221" s="11">
        <v>21208.10057306783</v>
      </c>
      <c r="R2221" s="11">
        <v>13046.634095976571</v>
      </c>
      <c r="S2221" s="11">
        <v>19644.903945514856</v>
      </c>
      <c r="T2221" s="11">
        <v>14401.94606495303</v>
      </c>
      <c r="U2221" s="11">
        <v>19324.837598097387</v>
      </c>
      <c r="V2221" s="11">
        <v>14138.085743490607</v>
      </c>
      <c r="W2221" s="11">
        <v>18459.64182212657</v>
      </c>
      <c r="X2221" s="12">
        <v>0</v>
      </c>
      <c r="Y2221" s="12">
        <v>272.25591251821936</v>
      </c>
      <c r="Z2221" s="12">
        <v>222.4341799088418</v>
      </c>
      <c r="AA2221" s="44">
        <v>232.04019061955887</v>
      </c>
      <c r="AB2221" s="45">
        <v>47.253829333786712</v>
      </c>
      <c r="AC2221" s="12">
        <v>338.08722189418825</v>
      </c>
      <c r="AD2221" s="12">
        <v>11940.617252621323</v>
      </c>
      <c r="AE2221" s="12">
        <v>2513.6875532590834</v>
      </c>
      <c r="AF2221" s="12">
        <v>5480.5321821881489</v>
      </c>
      <c r="AG2221" s="44">
        <v>1128.4755203370594</v>
      </c>
      <c r="AH2221" s="45">
        <v>390.29476040551765</v>
      </c>
      <c r="AI2221" s="12">
        <v>4527.3588433011337</v>
      </c>
      <c r="AJ2221" s="12">
        <v>-52.897313847391651</v>
      </c>
      <c r="AK2221" s="12">
        <v>-14.664189497448202</v>
      </c>
      <c r="AL2221" s="12">
        <v>16.572427483508378</v>
      </c>
      <c r="AM2221" s="44">
        <v>49.158024542115825</v>
      </c>
      <c r="AN2221" s="45">
        <v>42.52212996697498</v>
      </c>
      <c r="AO2221" s="12">
        <v>89.999999873445446</v>
      </c>
      <c r="AP2221" s="12">
        <v>-2166.5684835517245</v>
      </c>
      <c r="AQ2221" s="12">
        <v>5258.6698443737778</v>
      </c>
      <c r="AR2221" s="12">
        <v>7910.1361996372216</v>
      </c>
      <c r="AS2221" s="44">
        <v>13355.292685223729</v>
      </c>
      <c r="AT2221" s="45">
        <v>14126.189096044869</v>
      </c>
      <c r="AU2221" s="12">
        <v>14546.085743490605</v>
      </c>
      <c r="AV2221" s="12">
        <v>11294.569550181659</v>
      </c>
      <c r="AW2221" s="12">
        <v>20966.462043936444</v>
      </c>
      <c r="AX2221" s="12">
        <v>21599.152230892494</v>
      </c>
      <c r="AY2221" s="44">
        <v>19911.725749878657</v>
      </c>
      <c r="AZ2221" s="45">
        <v>19024.134930835218</v>
      </c>
      <c r="BA2221" s="12">
        <v>18459.64182302776</v>
      </c>
      <c r="BB2221" s="12">
        <v>5036.5537033941901</v>
      </c>
      <c r="BC2221" s="12">
        <v>7690.4769550137034</v>
      </c>
      <c r="BD2221" s="12">
        <v>13163.006777103128</v>
      </c>
      <c r="BE2221" s="44">
        <v>14093.287475705873</v>
      </c>
      <c r="BF2221" s="45">
        <v>14413.842712398766</v>
      </c>
      <c r="BG2221" s="12">
        <v>14546.085753490608</v>
      </c>
      <c r="BH2221" s="12">
        <v>20817.876283324589</v>
      </c>
      <c r="BI2221" s="12">
        <v>21602.810448547261</v>
      </c>
      <c r="BJ2221" s="12">
        <v>20035.955603339517</v>
      </c>
      <c r="BK2221" s="44">
        <v>19058.015793733586</v>
      </c>
      <c r="BL2221" s="45">
        <v>18760.344489388743</v>
      </c>
      <c r="BM2221" s="12">
        <v>13932.282979726626</v>
      </c>
      <c r="BN2221" s="12">
        <v>0</v>
      </c>
      <c r="BO2221" s="12">
        <v>38.233124349943445</v>
      </c>
      <c r="BP2221" s="12">
        <v>31.23661698095658</v>
      </c>
      <c r="BQ2221" s="48">
        <v>32.585597058607448</v>
      </c>
      <c r="BR2221" s="49">
        <v>6.6358945751408465</v>
      </c>
      <c r="BS2221" s="13">
        <v>47.477869906470467</v>
      </c>
      <c r="BT2221" s="12">
        <v>377.71111651502025</v>
      </c>
      <c r="BV2221" s="14">
        <f>Таблица1[[#This Row],[Lкан_леб,мм]]</f>
        <v>57952.288883484973</v>
      </c>
      <c r="BW2221" s="50">
        <f>Таблица1[[#This Row],[угол обхв4]]+Таблица1[[#This Row],[Lдуг 3,мм]]</f>
        <v>11940.617252621323</v>
      </c>
      <c r="BX2221" s="54">
        <f>Таблица1[[#This Row],[угол обхв5]]+Таблица1[[#This Row],[Y5, мм]]</f>
        <v>58224.544796003189</v>
      </c>
      <c r="BY2221" s="14">
        <f>Таблица1[[#This Row],[угол обхв6]]+Таблица1[[#This Row],[Lдуг 4,мм]]</f>
        <v>14454.304805880407</v>
      </c>
      <c r="BZ2221" s="14">
        <f>Таблица1[[#This Row],[Т1]]+Таблица1[[#This Row],[X6, мм]]</f>
        <v>58446.978975912032</v>
      </c>
      <c r="CA2221" s="14">
        <f>Таблица1[[#This Row],[Т2]]+Таблица1[[#This Row],[Lдуг 5,мм]]</f>
        <v>19934.836988068557</v>
      </c>
      <c r="CB2221" s="14">
        <f>Таблица1[[#This Row],[Т3]]+Таблица1[[#This Row],[Y6, мм]]</f>
        <v>58679.019166531594</v>
      </c>
      <c r="CC2221" s="14">
        <f>Таблица1[[#This Row],[Т4]]+Таблица1[[#This Row],[Lдуг 6,мм]]</f>
        <v>21063.312508405616</v>
      </c>
      <c r="CD2221" s="14">
        <f>Таблица1[[#This Row],[Т5]]+Таблица1[[#This Row],[Lдуг 1,мм]]</f>
        <v>58726.27299586538</v>
      </c>
      <c r="CE2221" s="14">
        <f>Таблица1[[#This Row],[Т6]]+Таблица1[[#This Row],[Lпрям1, мм]]</f>
        <v>21453.607268811134</v>
      </c>
      <c r="CF2221" s="15">
        <f>Таблица1[[#This Row],[Т7]]+Таблица1[[#This Row],[Lдуг 2,мм]]</f>
        <v>59064.360217759568</v>
      </c>
      <c r="CG2221" s="14">
        <f>Таблица1[[#This Row],[Т8]]+Таблица1[[#This Row],[Lпрям2, мм]]</f>
        <v>25980.96611211227</v>
      </c>
      <c r="CH2221" s="14">
        <f>Таблица1[[#This Row],[Т9]]-Таблица1[[#This Row],[Т9]]</f>
        <v>0</v>
      </c>
      <c r="CI2221" s="50">
        <f>Таблица1[[#This Row],[Т9]]-Таблица1[[#This Row],[Т8]]</f>
        <v>37610.75294894843</v>
      </c>
      <c r="CJ2221" s="54">
        <f>Таблица1[[#This Row],[Т9]]-Таблица1[[#This Row],[Т7]]</f>
        <v>338.08722189418768</v>
      </c>
      <c r="CK2221" s="14">
        <f>Таблица1[[#This Row],[Т9]]-Таблица1[[#This Row],[Т6]]</f>
        <v>38001.047709353952</v>
      </c>
      <c r="CL2221" s="14">
        <f>Таблица1[[#This Row],[Т9]]-Таблица1[[#This Row],[Т5]]</f>
        <v>385.34105122797337</v>
      </c>
      <c r="CM2221" s="14">
        <f>Таблица1[[#This Row],[Т9]]-Таблица1[[#This Row],[Т4]]</f>
        <v>39129.523229691011</v>
      </c>
      <c r="CN2221" s="14">
        <f>Таблица1[[#This Row],[Т9]]-Таблица1[[#This Row],[Т3]]</f>
        <v>617.38124184753542</v>
      </c>
      <c r="CO2221" s="14">
        <f>Таблица1[[#This Row],[Т9]]-Таблица1[[#This Row],[Т2]]</f>
        <v>44610.055411879162</v>
      </c>
      <c r="CP2221" s="14">
        <f>Таблица1[[#This Row],[Т9]]-Таблица1[[#This Row],[Т1]]</f>
        <v>839.81542175637878</v>
      </c>
      <c r="CQ2221" s="14">
        <f>Таблица1[[#This Row],[Т9]]-Таблица1[[#This Row],[угол обхв6]]</f>
        <v>47123.742965138241</v>
      </c>
      <c r="CR2221" s="14">
        <f>Таблица1[[#This Row],[Т9]]-Таблица1[[#This Row],[угол обхв5]]</f>
        <v>1112.0713342745948</v>
      </c>
      <c r="CS2221" s="14">
        <f>Таблица1[[#This Row],[Т9]]-Таблица1[[#This Row],[угол обхв4]]</f>
        <v>59064.360217759568</v>
      </c>
      <c r="CT2221" s="14">
        <f>Таблица1[[#This Row],[Lкан_прям, мм]]+Таблица1[[#This Row],[Lкан_дуг, мм]]+Таблица1[[#This Row],[Lкан_леб,мм]]</f>
        <v>85045.326329871838</v>
      </c>
      <c r="CU2221" s="16">
        <f>Таблица1[[#This Row],[Lкан_леб,мм]]</f>
        <v>57952.288883484973</v>
      </c>
      <c r="CV2221" s="14">
        <f>2534431-(Таблица1[[#This Row],[Т23]]+Таблица1[[#This Row],[угол обхв3]])</f>
        <v>2449007.9625536134</v>
      </c>
      <c r="CW2221" s="50">
        <f>SUM(X2221:AC2221,AD2221:AI2221)-Таблица1[[#This Row],[lподв_min, мм]]</f>
        <v>22565.678603986918</v>
      </c>
      <c r="CX2221" s="17">
        <f>CW2660-Таблица1[[#This Row],[Суммарная длина каната]]</f>
        <v>-2426065.7267964957</v>
      </c>
    </row>
    <row r="2222" spans="1:102" x14ac:dyDescent="0.25">
      <c r="A2222" s="21">
        <v>2221</v>
      </c>
      <c r="B2222" s="10">
        <v>56.90612244897958</v>
      </c>
      <c r="C2222" s="10">
        <v>115.03877551020416</v>
      </c>
      <c r="D2222" s="11">
        <v>14150.321143342417</v>
      </c>
      <c r="E2222" s="11">
        <v>18540.63030395814</v>
      </c>
      <c r="F2222" s="11">
        <v>14020.567339737034</v>
      </c>
      <c r="G2222" s="11">
        <v>18594.342038708899</v>
      </c>
      <c r="H2222" s="11">
        <v>14558.320653342416</v>
      </c>
      <c r="I2222" s="11">
        <v>14002.947872176017</v>
      </c>
      <c r="J2222" s="11">
        <v>4537.6824317821211</v>
      </c>
      <c r="K2222" s="11">
        <v>25980.966112110211</v>
      </c>
      <c r="L2222" s="11">
        <v>1112.0713342766451</v>
      </c>
      <c r="M2222" s="11">
        <v>57952.288883484973</v>
      </c>
      <c r="N2222" s="11">
        <v>5361.956407870739</v>
      </c>
      <c r="O2222" s="11">
        <v>20571.752168457013</v>
      </c>
      <c r="P2222" s="43">
        <v>7778.5982270436489</v>
      </c>
      <c r="Q2222" s="11">
        <v>21224.954628236621</v>
      </c>
      <c r="R2222" s="11">
        <v>13046.969391301822</v>
      </c>
      <c r="S2222" s="11">
        <v>19714.822754653058</v>
      </c>
      <c r="T2222" s="11">
        <v>14405.440890048449</v>
      </c>
      <c r="U2222" s="11">
        <v>19408.443598878566</v>
      </c>
      <c r="V2222" s="11">
        <v>14150.321143342417</v>
      </c>
      <c r="W2222" s="11">
        <v>18540.63030395814</v>
      </c>
      <c r="X2222" s="12">
        <v>0</v>
      </c>
      <c r="Y2222" s="12">
        <v>268.97276165576648</v>
      </c>
      <c r="Z2222" s="12">
        <v>221.60180209613711</v>
      </c>
      <c r="AA2222" s="44">
        <v>232.04019061955844</v>
      </c>
      <c r="AB2222" s="45">
        <v>47.253829333786491</v>
      </c>
      <c r="AC2222" s="12">
        <v>342.20275057139645</v>
      </c>
      <c r="AD2222" s="12">
        <v>11940.617252621323</v>
      </c>
      <c r="AE2222" s="12">
        <v>2503.3639638769032</v>
      </c>
      <c r="AF2222" s="12">
        <v>5480.5321821881489</v>
      </c>
      <c r="AG2222" s="44">
        <v>1128.4755203370614</v>
      </c>
      <c r="AH2222" s="45">
        <v>390.29476040551623</v>
      </c>
      <c r="AI2222" s="12">
        <v>4537.6824326812584</v>
      </c>
      <c r="AJ2222" s="12">
        <v>-52.897313847391651</v>
      </c>
      <c r="AK2222" s="12">
        <v>-15.125245105103314</v>
      </c>
      <c r="AL2222" s="12">
        <v>15.994480366960353</v>
      </c>
      <c r="AM2222" s="44">
        <v>48.580077425567737</v>
      </c>
      <c r="AN2222" s="45">
        <v>41.94418285042692</v>
      </c>
      <c r="AO2222" s="12">
        <v>89.999999873733387</v>
      </c>
      <c r="AP2222" s="12">
        <v>-2166.5684835517245</v>
      </c>
      <c r="AQ2222" s="12">
        <v>5255.4970166532721</v>
      </c>
      <c r="AR2222" s="12">
        <v>7891.0204853098339</v>
      </c>
      <c r="AS2222" s="44">
        <v>13352.920870534828</v>
      </c>
      <c r="AT2222" s="45">
        <v>14132.731110493967</v>
      </c>
      <c r="AU2222" s="12">
        <v>14558.321143342417</v>
      </c>
      <c r="AV2222" s="12">
        <v>11294.569550181659</v>
      </c>
      <c r="AW2222" s="12">
        <v>20965.618132995212</v>
      </c>
      <c r="AX2222" s="12">
        <v>21617.160232284205</v>
      </c>
      <c r="AY2222" s="44">
        <v>19984.744395791993</v>
      </c>
      <c r="AZ2222" s="45">
        <v>19104.974694152981</v>
      </c>
      <c r="BA2222" s="12">
        <v>18540.630304857277</v>
      </c>
      <c r="BB2222" s="12">
        <v>5036.5537033941901</v>
      </c>
      <c r="BC2222" s="12">
        <v>7672.1388358261829</v>
      </c>
      <c r="BD2222" s="12">
        <v>13159.391649568006</v>
      </c>
      <c r="BE2222" s="44">
        <v>14099.489410815442</v>
      </c>
      <c r="BF2222" s="45">
        <v>14423.030922896898</v>
      </c>
      <c r="BG2222" s="12">
        <v>14558.321153342416</v>
      </c>
      <c r="BH2222" s="12">
        <v>20817.876283324589</v>
      </c>
      <c r="BI2222" s="12">
        <v>21618.82059277482</v>
      </c>
      <c r="BJ2222" s="12">
        <v>20107.028358700645</v>
      </c>
      <c r="BK2222" s="44">
        <v>19138.521957739635</v>
      </c>
      <c r="BL2222" s="45">
        <v>18844.099208683721</v>
      </c>
      <c r="BM2222" s="12">
        <v>14002.947872176019</v>
      </c>
      <c r="BN2222" s="12">
        <v>0</v>
      </c>
      <c r="BO2222" s="12">
        <v>37.772068742288333</v>
      </c>
      <c r="BP2222" s="12">
        <v>31.119725472063667</v>
      </c>
      <c r="BQ2222" s="48">
        <v>32.585597058607384</v>
      </c>
      <c r="BR2222" s="49">
        <v>6.6358945751408154</v>
      </c>
      <c r="BS2222" s="13">
        <v>48.055817023306467</v>
      </c>
      <c r="BT2222" s="12">
        <v>377.71111651502025</v>
      </c>
      <c r="BV2222" s="14">
        <f>Таблица1[[#This Row],[Lкан_леб,мм]]</f>
        <v>57952.288883484973</v>
      </c>
      <c r="BW2222" s="50">
        <f>Таблица1[[#This Row],[угол обхв4]]+Таблица1[[#This Row],[Lдуг 3,мм]]</f>
        <v>11940.617252621323</v>
      </c>
      <c r="BX2222" s="54">
        <f>Таблица1[[#This Row],[угол обхв5]]+Таблица1[[#This Row],[Y5, мм]]</f>
        <v>58221.261645140738</v>
      </c>
      <c r="BY2222" s="14">
        <f>Таблица1[[#This Row],[угол обхв6]]+Таблица1[[#This Row],[Lдуг 4,мм]]</f>
        <v>14443.981216498227</v>
      </c>
      <c r="BZ2222" s="14">
        <f>Таблица1[[#This Row],[Т1]]+Таблица1[[#This Row],[X6, мм]]</f>
        <v>58442.863447236872</v>
      </c>
      <c r="CA2222" s="14">
        <f>Таблица1[[#This Row],[Т2]]+Таблица1[[#This Row],[Lдуг 5,мм]]</f>
        <v>19924.513398686377</v>
      </c>
      <c r="CB2222" s="14">
        <f>Таблица1[[#This Row],[Т3]]+Таблица1[[#This Row],[Y6, мм]]</f>
        <v>58674.903637856434</v>
      </c>
      <c r="CC2222" s="14">
        <f>Таблица1[[#This Row],[Т4]]+Таблица1[[#This Row],[Lдуг 6,мм]]</f>
        <v>21052.988919023439</v>
      </c>
      <c r="CD2222" s="14">
        <f>Таблица1[[#This Row],[Т5]]+Таблица1[[#This Row],[Lдуг 1,мм]]</f>
        <v>58722.15746719022</v>
      </c>
      <c r="CE2222" s="14">
        <f>Таблица1[[#This Row],[Т6]]+Таблица1[[#This Row],[Lпрям1, мм]]</f>
        <v>21443.283679428954</v>
      </c>
      <c r="CF2222" s="15">
        <f>Таблица1[[#This Row],[Т7]]+Таблица1[[#This Row],[Lдуг 2,мм]]</f>
        <v>59064.360217761619</v>
      </c>
      <c r="CG2222" s="14">
        <f>Таблица1[[#This Row],[Т8]]+Таблица1[[#This Row],[Lпрям2, мм]]</f>
        <v>25980.966112110211</v>
      </c>
      <c r="CH2222" s="14">
        <f>Таблица1[[#This Row],[Т9]]-Таблица1[[#This Row],[Т9]]</f>
        <v>0</v>
      </c>
      <c r="CI2222" s="50">
        <f>Таблица1[[#This Row],[Т9]]-Таблица1[[#This Row],[Т8]]</f>
        <v>37621.076538332665</v>
      </c>
      <c r="CJ2222" s="54">
        <f>Таблица1[[#This Row],[Т9]]-Таблица1[[#This Row],[Т7]]</f>
        <v>342.20275057139952</v>
      </c>
      <c r="CK2222" s="14">
        <f>Таблица1[[#This Row],[Т9]]-Таблица1[[#This Row],[Т6]]</f>
        <v>38011.37129873818</v>
      </c>
      <c r="CL2222" s="14">
        <f>Таблица1[[#This Row],[Т9]]-Таблица1[[#This Row],[Т5]]</f>
        <v>389.45657990518521</v>
      </c>
      <c r="CM2222" s="14">
        <f>Таблица1[[#This Row],[Т9]]-Таблица1[[#This Row],[Т4]]</f>
        <v>39139.846819075246</v>
      </c>
      <c r="CN2222" s="14">
        <f>Таблица1[[#This Row],[Т9]]-Таблица1[[#This Row],[Т3]]</f>
        <v>621.49677052474726</v>
      </c>
      <c r="CO2222" s="14">
        <f>Таблица1[[#This Row],[Т9]]-Таблица1[[#This Row],[Т2]]</f>
        <v>44620.379001263391</v>
      </c>
      <c r="CP2222" s="14">
        <f>Таблица1[[#This Row],[Т9]]-Таблица1[[#This Row],[Т1]]</f>
        <v>843.0985726208819</v>
      </c>
      <c r="CQ2222" s="14">
        <f>Таблица1[[#This Row],[Т9]]-Таблица1[[#This Row],[угол обхв6]]</f>
        <v>47123.742965140293</v>
      </c>
      <c r="CR2222" s="14">
        <f>Таблица1[[#This Row],[Т9]]-Таблица1[[#This Row],[угол обхв5]]</f>
        <v>1112.0713342766467</v>
      </c>
      <c r="CS2222" s="14">
        <f>Таблица1[[#This Row],[Т9]]-Таблица1[[#This Row],[угол обхв4]]</f>
        <v>59064.360217761619</v>
      </c>
      <c r="CT2222" s="14">
        <f>Таблица1[[#This Row],[Lкан_прям, мм]]+Таблица1[[#This Row],[Lкан_дуг, мм]]+Таблица1[[#This Row],[Lкан_леб,мм]]</f>
        <v>85045.326329871838</v>
      </c>
      <c r="CU2222" s="16">
        <f>Таблица1[[#This Row],[Lкан_леб,мм]]</f>
        <v>57952.288883484973</v>
      </c>
      <c r="CV2222" s="14">
        <f>2534431-(Таблица1[[#This Row],[Т23]]+Таблица1[[#This Row],[угол обхв3]])</f>
        <v>2449007.9625536134</v>
      </c>
      <c r="CW2222" s="50">
        <f>SUM(X2222:AC2222,AD2222:AI2222)-Таблица1[[#This Row],[lподв_min, мм]]</f>
        <v>22555.355014604735</v>
      </c>
      <c r="CX2222" s="17">
        <f>CW2661-Таблица1[[#This Row],[Суммарная длина каната]]</f>
        <v>-2426114.5474327123</v>
      </c>
    </row>
    <row r="2223" spans="1:102" x14ac:dyDescent="0.25">
      <c r="A2223" s="21">
        <v>2222</v>
      </c>
      <c r="B2223" s="10">
        <v>56.90612244897958</v>
      </c>
      <c r="C2223" s="10">
        <v>117.72285714285721</v>
      </c>
      <c r="D2223" s="11">
        <v>14196.411804768481</v>
      </c>
      <c r="E2223" s="11">
        <v>18918.186191046949</v>
      </c>
      <c r="F2223" s="11">
        <v>14064.285087925764</v>
      </c>
      <c r="G2223" s="11">
        <v>18965.762768229055</v>
      </c>
      <c r="H2223" s="11">
        <v>14604.411314768482</v>
      </c>
      <c r="I2223" s="11">
        <v>14332.031942955326</v>
      </c>
      <c r="J2223" s="11">
        <v>4586.1542480916241</v>
      </c>
      <c r="K2223" s="11">
        <v>25980.966112100708</v>
      </c>
      <c r="L2223" s="11">
        <v>1112.0713342861518</v>
      </c>
      <c r="M2223" s="11">
        <v>57952.288883484973</v>
      </c>
      <c r="N2223" s="11">
        <v>5361.956407870739</v>
      </c>
      <c r="O2223" s="11">
        <v>20571.752168457013</v>
      </c>
      <c r="P2223" s="43">
        <v>7705.9751191504829</v>
      </c>
      <c r="Q2223" s="11">
        <v>21301.184644672987</v>
      </c>
      <c r="R2223" s="11">
        <v>13039.284338195126</v>
      </c>
      <c r="S2223" s="11">
        <v>20039.421681968248</v>
      </c>
      <c r="T2223" s="11">
        <v>14410.612898179445</v>
      </c>
      <c r="U2223" s="11">
        <v>19796.994413346642</v>
      </c>
      <c r="V2223" s="11">
        <v>14196.411804768481</v>
      </c>
      <c r="W2223" s="11">
        <v>18918.186191046949</v>
      </c>
      <c r="X2223" s="12">
        <v>0</v>
      </c>
      <c r="Y2223" s="12">
        <v>253.58928822415737</v>
      </c>
      <c r="Z2223" s="12">
        <v>217.87208227984917</v>
      </c>
      <c r="AA2223" s="44">
        <v>232.04019061955896</v>
      </c>
      <c r="AB2223" s="45">
        <v>47.253829333788438</v>
      </c>
      <c r="AC2223" s="12">
        <v>361.31594382879791</v>
      </c>
      <c r="AD2223" s="12">
        <v>11940.617252621323</v>
      </c>
      <c r="AE2223" s="12">
        <v>2454.8921475674074</v>
      </c>
      <c r="AF2223" s="12">
        <v>5480.5321821881507</v>
      </c>
      <c r="AG2223" s="44">
        <v>1128.4755203370607</v>
      </c>
      <c r="AH2223" s="45">
        <v>390.29476040551441</v>
      </c>
      <c r="AI2223" s="12">
        <v>4586.1542489812573</v>
      </c>
      <c r="AJ2223" s="12">
        <v>-52.897313847391651</v>
      </c>
      <c r="AK2223" s="12">
        <v>-17.285559080306342</v>
      </c>
      <c r="AL2223" s="12">
        <v>13.310398734307308</v>
      </c>
      <c r="AM2223" s="44">
        <v>45.895995792914768</v>
      </c>
      <c r="AN2223" s="45">
        <v>39.260101217773681</v>
      </c>
      <c r="AO2223" s="12">
        <v>89.9999998750679</v>
      </c>
      <c r="AP2223" s="12">
        <v>-2166.5684835517245</v>
      </c>
      <c r="AQ2223" s="12">
        <v>5240.7256439893108</v>
      </c>
      <c r="AR2223" s="12">
        <v>7799.9074731026485</v>
      </c>
      <c r="AS2223" s="44">
        <v>13332.260023896162</v>
      </c>
      <c r="AT2223" s="45">
        <v>14152.413425920586</v>
      </c>
      <c r="AU2223" s="12">
        <v>14604.411804768481</v>
      </c>
      <c r="AV2223" s="12">
        <v>11294.569550181659</v>
      </c>
      <c r="AW2223" s="12">
        <v>20961.32514222281</v>
      </c>
      <c r="AX2223" s="12">
        <v>21698.224583320229</v>
      </c>
      <c r="AY2223" s="44">
        <v>20323.374578745173</v>
      </c>
      <c r="AZ2223" s="45">
        <v>19481.087730091527</v>
      </c>
      <c r="BA2223" s="12">
        <v>18918.186191936584</v>
      </c>
      <c r="BB2223" s="12">
        <v>5036.5537033941901</v>
      </c>
      <c r="BC2223" s="12">
        <v>7584.7443552690547</v>
      </c>
      <c r="BD2223" s="12">
        <v>13133.216692147291</v>
      </c>
      <c r="BE2223" s="44">
        <v>14117.637212478407</v>
      </c>
      <c r="BF2223" s="45">
        <v>14454.611277027339</v>
      </c>
      <c r="BG2223" s="12">
        <v>14604.411814768482</v>
      </c>
      <c r="BH2223" s="12">
        <v>20817.876283324589</v>
      </c>
      <c r="BI2223" s="12">
        <v>21690.75761843878</v>
      </c>
      <c r="BJ2223" s="12">
        <v>20436.461620615493</v>
      </c>
      <c r="BK2223" s="44">
        <v>19513.041516569716</v>
      </c>
      <c r="BL2223" s="45">
        <v>19234.092874302063</v>
      </c>
      <c r="BM2223" s="12">
        <v>14332.031942955327</v>
      </c>
      <c r="BN2223" s="12">
        <v>0</v>
      </c>
      <c r="BO2223" s="12">
        <v>35.611754767085309</v>
      </c>
      <c r="BP2223" s="12">
        <v>30.595957814613648</v>
      </c>
      <c r="BQ2223" s="48">
        <v>32.585597058607462</v>
      </c>
      <c r="BR2223" s="49">
        <v>6.6358945751410889</v>
      </c>
      <c r="BS2223" s="13">
        <v>50.739898657294219</v>
      </c>
      <c r="BT2223" s="12">
        <v>377.71111651502025</v>
      </c>
      <c r="BV2223" s="14">
        <f>Таблица1[[#This Row],[Lкан_леб,мм]]</f>
        <v>57952.288883484973</v>
      </c>
      <c r="BW2223" s="50">
        <f>Таблица1[[#This Row],[угол обхв4]]+Таблица1[[#This Row],[Lдуг 3,мм]]</f>
        <v>11940.617252621323</v>
      </c>
      <c r="BX2223" s="54">
        <f>Таблица1[[#This Row],[угол обхв5]]+Таблица1[[#This Row],[Y5, мм]]</f>
        <v>58205.878171709133</v>
      </c>
      <c r="BY2223" s="14">
        <f>Таблица1[[#This Row],[угол обхв6]]+Таблица1[[#This Row],[Lдуг 4,мм]]</f>
        <v>14395.50940018873</v>
      </c>
      <c r="BZ2223" s="14">
        <f>Таблица1[[#This Row],[Т1]]+Таблица1[[#This Row],[X6, мм]]</f>
        <v>58423.750253988983</v>
      </c>
      <c r="CA2223" s="14">
        <f>Таблица1[[#This Row],[Т2]]+Таблица1[[#This Row],[Lдуг 5,мм]]</f>
        <v>19876.041582376882</v>
      </c>
      <c r="CB2223" s="14">
        <f>Таблица1[[#This Row],[Т3]]+Таблица1[[#This Row],[Y6, мм]]</f>
        <v>58655.790444608545</v>
      </c>
      <c r="CC2223" s="14">
        <f>Таблица1[[#This Row],[Т4]]+Таблица1[[#This Row],[Lдуг 6,мм]]</f>
        <v>21004.517102713944</v>
      </c>
      <c r="CD2223" s="14">
        <f>Таблица1[[#This Row],[Т5]]+Таблица1[[#This Row],[Lдуг 1,мм]]</f>
        <v>58703.044273942331</v>
      </c>
      <c r="CE2223" s="14">
        <f>Таблица1[[#This Row],[Т6]]+Таблица1[[#This Row],[Lпрям1, мм]]</f>
        <v>21394.811863119459</v>
      </c>
      <c r="CF2223" s="15">
        <f>Таблица1[[#This Row],[Т7]]+Таблица1[[#This Row],[Lдуг 2,мм]]</f>
        <v>59064.360217771129</v>
      </c>
      <c r="CG2223" s="14">
        <f>Таблица1[[#This Row],[Т8]]+Таблица1[[#This Row],[Lпрям2, мм]]</f>
        <v>25980.966112100716</v>
      </c>
      <c r="CH2223" s="14">
        <f>Таблица1[[#This Row],[Т9]]-Таблица1[[#This Row],[Т9]]</f>
        <v>0</v>
      </c>
      <c r="CI2223" s="50">
        <f>Таблица1[[#This Row],[Т9]]-Таблица1[[#This Row],[Т8]]</f>
        <v>37669.54835465167</v>
      </c>
      <c r="CJ2223" s="54">
        <f>Таблица1[[#This Row],[Т9]]-Таблица1[[#This Row],[Т7]]</f>
        <v>361.31594382879848</v>
      </c>
      <c r="CK2223" s="14">
        <f>Таблица1[[#This Row],[Т9]]-Таблица1[[#This Row],[Т6]]</f>
        <v>38059.843115057185</v>
      </c>
      <c r="CL2223" s="14">
        <f>Таблица1[[#This Row],[Т9]]-Таблица1[[#This Row],[Т5]]</f>
        <v>408.56977316258417</v>
      </c>
      <c r="CM2223" s="14">
        <f>Таблица1[[#This Row],[Т9]]-Таблица1[[#This Row],[Т4]]</f>
        <v>39188.318635394244</v>
      </c>
      <c r="CN2223" s="14">
        <f>Таблица1[[#This Row],[Т9]]-Таблица1[[#This Row],[Т3]]</f>
        <v>640.60996378214622</v>
      </c>
      <c r="CO2223" s="14">
        <f>Таблица1[[#This Row],[Т9]]-Таблица1[[#This Row],[Т2]]</f>
        <v>44668.850817582395</v>
      </c>
      <c r="CP2223" s="14">
        <f>Таблица1[[#This Row],[Т9]]-Таблица1[[#This Row],[Т1]]</f>
        <v>858.48204606199579</v>
      </c>
      <c r="CQ2223" s="14">
        <f>Таблица1[[#This Row],[Т9]]-Таблица1[[#This Row],[угол обхв6]]</f>
        <v>47123.74296514981</v>
      </c>
      <c r="CR2223" s="14">
        <f>Таблица1[[#This Row],[Т9]]-Таблица1[[#This Row],[угол обхв5]]</f>
        <v>1112.0713342861563</v>
      </c>
      <c r="CS2223" s="14">
        <f>Таблица1[[#This Row],[Т9]]-Таблица1[[#This Row],[угол обхв4]]</f>
        <v>59064.360217771129</v>
      </c>
      <c r="CT2223" s="14">
        <f>Таблица1[[#This Row],[Lкан_прям, мм]]+Таблица1[[#This Row],[Lкан_дуг, мм]]+Таблица1[[#This Row],[Lкан_леб,мм]]</f>
        <v>85045.326329871838</v>
      </c>
      <c r="CU2223" s="16">
        <f>Таблица1[[#This Row],[Lкан_леб,мм]]</f>
        <v>57952.288883484973</v>
      </c>
      <c r="CV2223" s="14">
        <f>2534431-(Таблица1[[#This Row],[Т23]]+Таблица1[[#This Row],[угол обхв3]])</f>
        <v>2449007.9625536134</v>
      </c>
      <c r="CW2223" s="50">
        <f>SUM(X2223:AC2223,AD2223:AI2223)-Таблица1[[#This Row],[lподв_min, мм]]</f>
        <v>22506.883198295243</v>
      </c>
      <c r="CX2223" s="17">
        <f>CW2662-Таблица1[[#This Row],[Суммарная длина каната]]</f>
        <v>-2426165.0013389988</v>
      </c>
    </row>
    <row r="2224" spans="1:102" x14ac:dyDescent="0.25">
      <c r="A2224" s="21">
        <v>2223</v>
      </c>
      <c r="B2224" s="10">
        <v>56.90612244897958</v>
      </c>
      <c r="C2224" s="10">
        <v>120.40693877551027</v>
      </c>
      <c r="D2224" s="11">
        <v>14224.771363251388</v>
      </c>
      <c r="E2224" s="11">
        <v>19297.486246924567</v>
      </c>
      <c r="F2224" s="11">
        <v>14090.561639298368</v>
      </c>
      <c r="G2224" s="11">
        <v>19338.823276286312</v>
      </c>
      <c r="H2224" s="11">
        <v>14632.770873251387</v>
      </c>
      <c r="I2224" s="11">
        <v>14662.034357801585</v>
      </c>
      <c r="J2224" s="11">
        <v>4635.4518891229809</v>
      </c>
      <c r="K2224" s="11">
        <v>25980.966112091253</v>
      </c>
      <c r="L2224" s="11">
        <v>1112.0713342956151</v>
      </c>
      <c r="M2224" s="11">
        <v>57952.288883484973</v>
      </c>
      <c r="N2224" s="11">
        <v>5361.956407870739</v>
      </c>
      <c r="O2224" s="11">
        <v>20571.752168457013</v>
      </c>
      <c r="P2224" s="43">
        <v>7629.8619142758125</v>
      </c>
      <c r="Q2224" s="11">
        <v>21373.930168587911</v>
      </c>
      <c r="R2224" s="11">
        <v>13016.407095926897</v>
      </c>
      <c r="S2224" s="11">
        <v>20363.304616748122</v>
      </c>
      <c r="T2224" s="11">
        <v>14397.583813565981</v>
      </c>
      <c r="U2224" s="11">
        <v>20185.361157605268</v>
      </c>
      <c r="V2224" s="11">
        <v>14224.771363251388</v>
      </c>
      <c r="W2224" s="11">
        <v>19297.486246924567</v>
      </c>
      <c r="X2224" s="12">
        <v>0</v>
      </c>
      <c r="Y2224" s="12">
        <v>237.96897865463717</v>
      </c>
      <c r="Z2224" s="12">
        <v>214.37919860147224</v>
      </c>
      <c r="AA2224" s="44">
        <v>232.04019061955955</v>
      </c>
      <c r="AB2224" s="45">
        <v>47.253829333789255</v>
      </c>
      <c r="AC2224" s="12">
        <v>380.42913708615669</v>
      </c>
      <c r="AD2224" s="12">
        <v>11940.617252621323</v>
      </c>
      <c r="AE2224" s="12">
        <v>2405.5945065360575</v>
      </c>
      <c r="AF2224" s="12">
        <v>5480.5321821881489</v>
      </c>
      <c r="AG2224" s="44">
        <v>1128.4755203370605</v>
      </c>
      <c r="AH2224" s="45">
        <v>390.29476040550992</v>
      </c>
      <c r="AI2224" s="12">
        <v>4635.4518900031535</v>
      </c>
      <c r="AJ2224" s="12">
        <v>-52.897313847391651</v>
      </c>
      <c r="AK2224" s="12">
        <v>-19.479132151437028</v>
      </c>
      <c r="AL2224" s="12">
        <v>10.626317101654246</v>
      </c>
      <c r="AM2224" s="44">
        <v>43.211914160261792</v>
      </c>
      <c r="AN2224" s="45">
        <v>36.576019585120584</v>
      </c>
      <c r="AO2224" s="12">
        <v>89.999999876396572</v>
      </c>
      <c r="AP2224" s="12">
        <v>-2166.5684835517245</v>
      </c>
      <c r="AQ2224" s="12">
        <v>5225.9032936970261</v>
      </c>
      <c r="AR2224" s="12">
        <v>7705.0982620324648</v>
      </c>
      <c r="AS2224" s="44">
        <v>13295.764154849332</v>
      </c>
      <c r="AT2224" s="45">
        <v>14154.461177543993</v>
      </c>
      <c r="AU2224" s="12">
        <v>14632.771363251388</v>
      </c>
      <c r="AV2224" s="12">
        <v>11294.569550181659</v>
      </c>
      <c r="AW2224" s="12">
        <v>20956.399474600752</v>
      </c>
      <c r="AX2224" s="12">
        <v>21774.933275778167</v>
      </c>
      <c r="AY2224" s="44">
        <v>20660.665733288613</v>
      </c>
      <c r="AZ2224" s="45">
        <v>19857.709843166092</v>
      </c>
      <c r="BA2224" s="12">
        <v>19297.48624780474</v>
      </c>
      <c r="BB2224" s="12">
        <v>5036.5537033941901</v>
      </c>
      <c r="BC2224" s="12">
        <v>7493.8088001020997</v>
      </c>
      <c r="BD2224" s="12">
        <v>13091.64344368355</v>
      </c>
      <c r="BE2224" s="44">
        <v>14118.226754643547</v>
      </c>
      <c r="BF2224" s="45">
        <v>14467.893999273378</v>
      </c>
      <c r="BG2224" s="12">
        <v>14632.771373251389</v>
      </c>
      <c r="BH2224" s="12">
        <v>20817.876283324589</v>
      </c>
      <c r="BI2224" s="12">
        <v>21758.577474731646</v>
      </c>
      <c r="BJ2224" s="12">
        <v>20764.307723938378</v>
      </c>
      <c r="BK2224" s="44">
        <v>19888.000041064777</v>
      </c>
      <c r="BL2224" s="45">
        <v>19625.137561363743</v>
      </c>
      <c r="BM2224" s="12">
        <v>14662.034357801587</v>
      </c>
      <c r="BN2224" s="12">
        <v>0</v>
      </c>
      <c r="BO2224" s="12">
        <v>33.418181695954623</v>
      </c>
      <c r="BP2224" s="12">
        <v>30.105449253091276</v>
      </c>
      <c r="BQ2224" s="48">
        <v>32.58559705860754</v>
      </c>
      <c r="BR2224" s="49">
        <v>6.6358945751412026</v>
      </c>
      <c r="BS2224" s="13">
        <v>53.423980291275981</v>
      </c>
      <c r="BT2224" s="12">
        <v>377.71111651502025</v>
      </c>
      <c r="BV2224" s="14">
        <f>Таблица1[[#This Row],[Lкан_леб,мм]]</f>
        <v>57952.288883484973</v>
      </c>
      <c r="BW2224" s="50">
        <f>Таблица1[[#This Row],[угол обхв4]]+Таблица1[[#This Row],[Lдуг 3,мм]]</f>
        <v>11940.617252621323</v>
      </c>
      <c r="BX2224" s="54">
        <f>Таблица1[[#This Row],[угол обхв5]]+Таблица1[[#This Row],[Y5, мм]]</f>
        <v>58190.25786213961</v>
      </c>
      <c r="BY2224" s="14">
        <f>Таблица1[[#This Row],[угол обхв6]]+Таблица1[[#This Row],[Lдуг 4,мм]]</f>
        <v>14346.211759157381</v>
      </c>
      <c r="BZ2224" s="14">
        <f>Таблица1[[#This Row],[Т1]]+Таблица1[[#This Row],[X6, мм]]</f>
        <v>58404.637060741079</v>
      </c>
      <c r="CA2224" s="14">
        <f>Таблица1[[#This Row],[Т2]]+Таблица1[[#This Row],[Lдуг 5,мм]]</f>
        <v>19826.743941345529</v>
      </c>
      <c r="CB2224" s="14">
        <f>Таблица1[[#This Row],[Т3]]+Таблица1[[#This Row],[Y6, мм]]</f>
        <v>58636.677251360641</v>
      </c>
      <c r="CC2224" s="14">
        <f>Таблица1[[#This Row],[Т4]]+Таблица1[[#This Row],[Lдуг 6,мм]]</f>
        <v>20955.219461682587</v>
      </c>
      <c r="CD2224" s="14">
        <f>Таблица1[[#This Row],[Т5]]+Таблица1[[#This Row],[Lдуг 1,мм]]</f>
        <v>58683.931080694427</v>
      </c>
      <c r="CE2224" s="14">
        <f>Таблица1[[#This Row],[Т6]]+Таблица1[[#This Row],[Lпрям1, мм]]</f>
        <v>21345.514222088099</v>
      </c>
      <c r="CF2224" s="15">
        <f>Таблица1[[#This Row],[Т7]]+Таблица1[[#This Row],[Lдуг 2,мм]]</f>
        <v>59064.360217780581</v>
      </c>
      <c r="CG2224" s="14">
        <f>Таблица1[[#This Row],[Т8]]+Таблица1[[#This Row],[Lпрям2, мм]]</f>
        <v>25980.966112091253</v>
      </c>
      <c r="CH2224" s="14">
        <f>Таблица1[[#This Row],[Т9]]-Таблица1[[#This Row],[Т9]]</f>
        <v>0</v>
      </c>
      <c r="CI2224" s="50">
        <f>Таблица1[[#This Row],[Т9]]-Таблица1[[#This Row],[Т8]]</f>
        <v>37718.845995692478</v>
      </c>
      <c r="CJ2224" s="54">
        <f>Таблица1[[#This Row],[Т9]]-Таблица1[[#This Row],[Т7]]</f>
        <v>380.42913708615379</v>
      </c>
      <c r="CK2224" s="14">
        <f>Таблица1[[#This Row],[Т9]]-Таблица1[[#This Row],[Т6]]</f>
        <v>38109.140756097993</v>
      </c>
      <c r="CL2224" s="14">
        <f>Таблица1[[#This Row],[Т9]]-Таблица1[[#This Row],[Т5]]</f>
        <v>427.68296641993948</v>
      </c>
      <c r="CM2224" s="14">
        <f>Таблица1[[#This Row],[Т9]]-Таблица1[[#This Row],[Т4]]</f>
        <v>39237.616276435052</v>
      </c>
      <c r="CN2224" s="14">
        <f>Таблица1[[#This Row],[Т9]]-Таблица1[[#This Row],[Т3]]</f>
        <v>659.72315703950153</v>
      </c>
      <c r="CO2224" s="14">
        <f>Таблица1[[#This Row],[Т9]]-Таблица1[[#This Row],[Т2]]</f>
        <v>44718.148458623196</v>
      </c>
      <c r="CP2224" s="14">
        <f>Таблица1[[#This Row],[Т9]]-Таблица1[[#This Row],[Т1]]</f>
        <v>874.10235564097093</v>
      </c>
      <c r="CQ2224" s="14">
        <f>Таблица1[[#This Row],[Т9]]-Таблица1[[#This Row],[угол обхв6]]</f>
        <v>47123.742965159254</v>
      </c>
      <c r="CR2224" s="14">
        <f>Таблица1[[#This Row],[Т9]]-Таблица1[[#This Row],[угол обхв5]]</f>
        <v>1112.0713342956078</v>
      </c>
      <c r="CS2224" s="14">
        <f>Таблица1[[#This Row],[Т9]]-Таблица1[[#This Row],[угол обхв4]]</f>
        <v>59064.360217780581</v>
      </c>
      <c r="CT2224" s="14">
        <f>Таблица1[[#This Row],[Lкан_прям, мм]]+Таблица1[[#This Row],[Lкан_дуг, мм]]+Таблица1[[#This Row],[Lкан_леб,мм]]</f>
        <v>85045.326329871838</v>
      </c>
      <c r="CU2224" s="16">
        <f>Таблица1[[#This Row],[Lкан_леб,мм]]</f>
        <v>57952.288883484973</v>
      </c>
      <c r="CV2224" s="14">
        <f>2534431-(Таблица1[[#This Row],[Т23]]+Таблица1[[#This Row],[угол обхв3]])</f>
        <v>2449007.9625536134</v>
      </c>
      <c r="CW2224" s="50">
        <f>SUM(X2224:AC2224,AD2224:AI2224)-Таблица1[[#This Row],[lподв_min, мм]]</f>
        <v>22457.585557263887</v>
      </c>
      <c r="CX2224" s="17">
        <f>CW2663-Таблица1[[#This Row],[Суммарная длина каната]]</f>
        <v>-2426217.0795472288</v>
      </c>
    </row>
    <row r="2225" spans="1:102" x14ac:dyDescent="0.25">
      <c r="A2225" s="21">
        <v>2224</v>
      </c>
      <c r="B2225" s="10">
        <v>56.90612244897958</v>
      </c>
      <c r="C2225" s="10">
        <v>123.09102040816332</v>
      </c>
      <c r="D2225" s="11">
        <v>14235.337593603383</v>
      </c>
      <c r="E2225" s="11">
        <v>19677.69822953724</v>
      </c>
      <c r="F2225" s="11">
        <v>14099.339339101729</v>
      </c>
      <c r="G2225" s="11">
        <v>19712.705011344529</v>
      </c>
      <c r="H2225" s="11">
        <v>14643.337103603384</v>
      </c>
      <c r="I2225" s="11">
        <v>14992.182623035291</v>
      </c>
      <c r="J2225" s="11">
        <v>4685.515606501951</v>
      </c>
      <c r="K2225" s="11">
        <v>25980.96611208186</v>
      </c>
      <c r="L2225" s="11">
        <v>1112.0713343050156</v>
      </c>
      <c r="M2225" s="11">
        <v>57952.288883484973</v>
      </c>
      <c r="N2225" s="11">
        <v>5361.956407870739</v>
      </c>
      <c r="O2225" s="11">
        <v>20571.752168457013</v>
      </c>
      <c r="P2225" s="43">
        <v>7550.4256163759019</v>
      </c>
      <c r="Q2225" s="11">
        <v>21443.031585229739</v>
      </c>
      <c r="R2225" s="11">
        <v>12978.387860648692</v>
      </c>
      <c r="S2225" s="11">
        <v>20685.760910537349</v>
      </c>
      <c r="T2225" s="11">
        <v>14366.382224002788</v>
      </c>
      <c r="U2225" s="11">
        <v>20572.6916959064</v>
      </c>
      <c r="V2225" s="11">
        <v>14235.337593603383</v>
      </c>
      <c r="W2225" s="11">
        <v>19677.69822953724</v>
      </c>
      <c r="X2225" s="12">
        <v>0</v>
      </c>
      <c r="Y2225" s="12">
        <v>222.09286857979933</v>
      </c>
      <c r="Z2225" s="12">
        <v>211.14211542841306</v>
      </c>
      <c r="AA2225" s="44">
        <v>232.04019061955844</v>
      </c>
      <c r="AB2225" s="45">
        <v>47.253829333787579</v>
      </c>
      <c r="AC2225" s="12">
        <v>399.54233034345731</v>
      </c>
      <c r="AD2225" s="12">
        <v>11940.617252621323</v>
      </c>
      <c r="AE2225" s="12">
        <v>2355.5307891570924</v>
      </c>
      <c r="AF2225" s="12">
        <v>5480.5321821881471</v>
      </c>
      <c r="AG2225" s="44">
        <v>1128.4755203370592</v>
      </c>
      <c r="AH2225" s="45">
        <v>390.29476040551225</v>
      </c>
      <c r="AI2225" s="12">
        <v>4685.5156073727194</v>
      </c>
      <c r="AJ2225" s="12">
        <v>-52.897313847391651</v>
      </c>
      <c r="AK2225" s="12">
        <v>-21.708627500391277</v>
      </c>
      <c r="AL2225" s="12">
        <v>7.9422354690012078</v>
      </c>
      <c r="AM2225" s="44">
        <v>40.527832527608588</v>
      </c>
      <c r="AN2225" s="45">
        <v>33.891937952467622</v>
      </c>
      <c r="AO2225" s="12">
        <v>89.999999877717215</v>
      </c>
      <c r="AP2225" s="12">
        <v>-2166.5684835517245</v>
      </c>
      <c r="AQ2225" s="12">
        <v>5211.0426504791494</v>
      </c>
      <c r="AR2225" s="12">
        <v>7606.8008779387555</v>
      </c>
      <c r="AS2225" s="44">
        <v>13243.513340885858</v>
      </c>
      <c r="AT2225" s="45">
        <v>14138.869872285448</v>
      </c>
      <c r="AU2225" s="12">
        <v>14643.337593603383</v>
      </c>
      <c r="AV2225" s="12">
        <v>11294.569550181659</v>
      </c>
      <c r="AW2225" s="12">
        <v>20950.815537605173</v>
      </c>
      <c r="AX2225" s="12">
        <v>21847.117999111375</v>
      </c>
      <c r="AY2225" s="44">
        <v>20995.87779129203</v>
      </c>
      <c r="AZ2225" s="45">
        <v>20234.014667137031</v>
      </c>
      <c r="BA2225" s="12">
        <v>19677.698230408012</v>
      </c>
      <c r="BB2225" s="12">
        <v>5036.5537033941901</v>
      </c>
      <c r="BC2225" s="12">
        <v>7399.5118589843123</v>
      </c>
      <c r="BD2225" s="12">
        <v>13034.763122211547</v>
      </c>
      <c r="BE2225" s="44">
        <v>14101.256743765622</v>
      </c>
      <c r="BF2225" s="45">
        <v>14462.849945320721</v>
      </c>
      <c r="BG2225" s="12">
        <v>14643.337603603384</v>
      </c>
      <c r="BH2225" s="12">
        <v>20817.876283324589</v>
      </c>
      <c r="BI2225" s="12">
        <v>21822.094954377899</v>
      </c>
      <c r="BJ2225" s="12">
        <v>21089.847324418984</v>
      </c>
      <c r="BK2225" s="44">
        <v>20262.574815151718</v>
      </c>
      <c r="BL2225" s="45">
        <v>20016.375258306609</v>
      </c>
      <c r="BM2225" s="12">
        <v>14992.182623035293</v>
      </c>
      <c r="BN2225" s="12">
        <v>0</v>
      </c>
      <c r="BO2225" s="12">
        <v>31.188686347000374</v>
      </c>
      <c r="BP2225" s="12">
        <v>29.650862969392481</v>
      </c>
      <c r="BQ2225" s="48">
        <v>32.585597058607384</v>
      </c>
      <c r="BR2225" s="49">
        <v>6.6358945751409673</v>
      </c>
      <c r="BS2225" s="13">
        <v>56.108061925249586</v>
      </c>
      <c r="BT2225" s="12">
        <v>377.71111651502025</v>
      </c>
      <c r="BV2225" s="14">
        <f>Таблица1[[#This Row],[Lкан_леб,мм]]</f>
        <v>57952.288883484973</v>
      </c>
      <c r="BW2225" s="50">
        <f>Таблица1[[#This Row],[угол обхв4]]+Таблица1[[#This Row],[Lдуг 3,мм]]</f>
        <v>11940.617252621323</v>
      </c>
      <c r="BX2225" s="54">
        <f>Таблица1[[#This Row],[угол обхв5]]+Таблица1[[#This Row],[Y5, мм]]</f>
        <v>58174.381752064772</v>
      </c>
      <c r="BY2225" s="14">
        <f>Таблица1[[#This Row],[угол обхв6]]+Таблица1[[#This Row],[Lдуг 4,мм]]</f>
        <v>14296.148041778415</v>
      </c>
      <c r="BZ2225" s="14">
        <f>Таблица1[[#This Row],[Т1]]+Таблица1[[#This Row],[X6, мм]]</f>
        <v>58385.523867493182</v>
      </c>
      <c r="CA2225" s="14">
        <f>Таблица1[[#This Row],[Т2]]+Таблица1[[#This Row],[Lдуг 5,мм]]</f>
        <v>19776.680223966563</v>
      </c>
      <c r="CB2225" s="14">
        <f>Таблица1[[#This Row],[Т3]]+Таблица1[[#This Row],[Y6, мм]]</f>
        <v>58617.564058112745</v>
      </c>
      <c r="CC2225" s="14">
        <f>Таблица1[[#This Row],[Т4]]+Таблица1[[#This Row],[Lдуг 6,мм]]</f>
        <v>20905.155744303622</v>
      </c>
      <c r="CD2225" s="14">
        <f>Таблица1[[#This Row],[Т5]]+Таблица1[[#This Row],[Lдуг 1,мм]]</f>
        <v>58664.81788744653</v>
      </c>
      <c r="CE2225" s="14">
        <f>Таблица1[[#This Row],[Т6]]+Таблица1[[#This Row],[Lпрям1, мм]]</f>
        <v>21295.450504709133</v>
      </c>
      <c r="CF2225" s="15">
        <f>Таблица1[[#This Row],[Т7]]+Таблица1[[#This Row],[Lдуг 2,мм]]</f>
        <v>59064.360217789988</v>
      </c>
      <c r="CG2225" s="14">
        <f>Таблица1[[#This Row],[Т8]]+Таблица1[[#This Row],[Lпрям2, мм]]</f>
        <v>25980.966112081853</v>
      </c>
      <c r="CH2225" s="14">
        <f>Таблица1[[#This Row],[Т9]]-Таблица1[[#This Row],[Т9]]</f>
        <v>0</v>
      </c>
      <c r="CI2225" s="50">
        <f>Таблица1[[#This Row],[Т9]]-Таблица1[[#This Row],[Т8]]</f>
        <v>37768.909713080851</v>
      </c>
      <c r="CJ2225" s="54">
        <f>Таблица1[[#This Row],[Т9]]-Таблица1[[#This Row],[Т7]]</f>
        <v>399.54233034345816</v>
      </c>
      <c r="CK2225" s="14">
        <f>Таблица1[[#This Row],[Т9]]-Таблица1[[#This Row],[Т6]]</f>
        <v>38159.204473486367</v>
      </c>
      <c r="CL2225" s="14">
        <f>Таблица1[[#This Row],[Т9]]-Таблица1[[#This Row],[Т5]]</f>
        <v>446.79615967724385</v>
      </c>
      <c r="CM2225" s="14">
        <f>Таблица1[[#This Row],[Т9]]-Таблица1[[#This Row],[Т4]]</f>
        <v>39287.679993823425</v>
      </c>
      <c r="CN2225" s="14">
        <f>Таблица1[[#This Row],[Т9]]-Таблица1[[#This Row],[Т3]]</f>
        <v>678.8363502968059</v>
      </c>
      <c r="CO2225" s="14">
        <f>Таблица1[[#This Row],[Т9]]-Таблица1[[#This Row],[Т2]]</f>
        <v>44768.21217601157</v>
      </c>
      <c r="CP2225" s="14">
        <f>Таблица1[[#This Row],[Т9]]-Таблица1[[#This Row],[Т1]]</f>
        <v>889.97846572521667</v>
      </c>
      <c r="CQ2225" s="14">
        <f>Таблица1[[#This Row],[Т9]]-Таблица1[[#This Row],[угол обхв6]]</f>
        <v>47123.742965168669</v>
      </c>
      <c r="CR2225" s="14">
        <f>Таблица1[[#This Row],[Т9]]-Таблица1[[#This Row],[угол обхв5]]</f>
        <v>1112.0713343050156</v>
      </c>
      <c r="CS2225" s="14">
        <f>Таблица1[[#This Row],[Т9]]-Таблица1[[#This Row],[угол обхв4]]</f>
        <v>59064.360217789988</v>
      </c>
      <c r="CT2225" s="14">
        <f>Таблица1[[#This Row],[Lкан_прям, мм]]+Таблица1[[#This Row],[Lкан_дуг, мм]]+Таблица1[[#This Row],[Lкан_леб,мм]]</f>
        <v>85045.326329871852</v>
      </c>
      <c r="CU2225" s="16">
        <f>Таблица1[[#This Row],[Lкан_леб,мм]]</f>
        <v>57952.288883484973</v>
      </c>
      <c r="CV2225" s="14">
        <f>2534431-(Таблица1[[#This Row],[Т23]]+Таблица1[[#This Row],[угол обхв3]])</f>
        <v>2449007.9625536129</v>
      </c>
      <c r="CW2225" s="50">
        <f>SUM(X2225:AC2225,AD2225:AI2225)-Таблица1[[#This Row],[lподв_min, мм]]</f>
        <v>22407.521839884917</v>
      </c>
      <c r="CX2225" s="17">
        <f>CW2664-Таблица1[[#This Row],[Суммарная длина каната]]</f>
        <v>-2426270.7718576072</v>
      </c>
    </row>
    <row r="2226" spans="1:102" x14ac:dyDescent="0.25">
      <c r="A2226" s="21">
        <v>2225</v>
      </c>
      <c r="B2226" s="10">
        <v>56.90612244897958</v>
      </c>
      <c r="C2226" s="10">
        <v>125.77510204081636</v>
      </c>
      <c r="D2226" s="11">
        <v>14228.087311906846</v>
      </c>
      <c r="E2226" s="11">
        <v>20057.987895925151</v>
      </c>
      <c r="F2226" s="11">
        <v>14090.598927726473</v>
      </c>
      <c r="G2226" s="11">
        <v>20086.587619970509</v>
      </c>
      <c r="H2226" s="11">
        <v>14636.086821906845</v>
      </c>
      <c r="I2226" s="11">
        <v>15321.706034848808</v>
      </c>
      <c r="J2226" s="11">
        <v>4736.2818610763425</v>
      </c>
      <c r="K2226" s="11">
        <v>25980.966112072507</v>
      </c>
      <c r="L2226" s="11">
        <v>1112.0713343143505</v>
      </c>
      <c r="M2226" s="11">
        <v>57952.288883484973</v>
      </c>
      <c r="N2226" s="11">
        <v>5361.956407870739</v>
      </c>
      <c r="O2226" s="11">
        <v>20571.752168457013</v>
      </c>
      <c r="P2226" s="43">
        <v>7467.8405207789019</v>
      </c>
      <c r="Q2226" s="11">
        <v>21508.337275572812</v>
      </c>
      <c r="R2226" s="11">
        <v>12925.310052349412</v>
      </c>
      <c r="S2226" s="11">
        <v>21006.083045148069</v>
      </c>
      <c r="T2226" s="11">
        <v>14317.076590526389</v>
      </c>
      <c r="U2226" s="11">
        <v>20958.136166095555</v>
      </c>
      <c r="V2226" s="11">
        <v>14228.087311906846</v>
      </c>
      <c r="W2226" s="11">
        <v>20057.987895925151</v>
      </c>
      <c r="X2226" s="12">
        <v>0</v>
      </c>
      <c r="Y2226" s="12">
        <v>205.94026573995879</v>
      </c>
      <c r="Z2226" s="12">
        <v>208.18152502035664</v>
      </c>
      <c r="AA2226" s="44">
        <v>232.04019061955924</v>
      </c>
      <c r="AB2226" s="45">
        <v>47.253829333788119</v>
      </c>
      <c r="AC2226" s="12">
        <v>418.65552360068767</v>
      </c>
      <c r="AD2226" s="12">
        <v>11940.617252621323</v>
      </c>
      <c r="AE2226" s="12">
        <v>2304.76453458268</v>
      </c>
      <c r="AF2226" s="12">
        <v>5480.5321821881489</v>
      </c>
      <c r="AG2226" s="44">
        <v>1128.4755203370605</v>
      </c>
      <c r="AH2226" s="45">
        <v>390.29476040551606</v>
      </c>
      <c r="AI2226" s="12">
        <v>4736.281861937774</v>
      </c>
      <c r="AJ2226" s="12">
        <v>-52.897313847391651</v>
      </c>
      <c r="AK2226" s="12">
        <v>-23.976950958415518</v>
      </c>
      <c r="AL2226" s="12">
        <v>5.2581538363481695</v>
      </c>
      <c r="AM2226" s="44">
        <v>37.843750894955662</v>
      </c>
      <c r="AN2226" s="45">
        <v>31.207856319814621</v>
      </c>
      <c r="AO2226" s="12">
        <v>89.999999879027939</v>
      </c>
      <c r="AP2226" s="12">
        <v>-2166.5684835517245</v>
      </c>
      <c r="AQ2226" s="12">
        <v>5196.1578119753722</v>
      </c>
      <c r="AR2226" s="12">
        <v>7505.2310002435224</v>
      </c>
      <c r="AS2226" s="44">
        <v>13175.622228244389</v>
      </c>
      <c r="AT2226" s="45">
        <v>14105.673719841763</v>
      </c>
      <c r="AU2226" s="12">
        <v>14636.087311906846</v>
      </c>
      <c r="AV2226" s="12">
        <v>11294.569550181659</v>
      </c>
      <c r="AW2226" s="12">
        <v>20944.545443073286</v>
      </c>
      <c r="AX2226" s="12">
        <v>21914.620369050015</v>
      </c>
      <c r="AY2226" s="44">
        <v>21328.275246479392</v>
      </c>
      <c r="AZ2226" s="45">
        <v>20609.176531945272</v>
      </c>
      <c r="BA2226" s="12">
        <v>20057.987896786584</v>
      </c>
      <c r="BB2226" s="12">
        <v>5036.5537033941901</v>
      </c>
      <c r="BC2226" s="12">
        <v>7302.041924883536</v>
      </c>
      <c r="BD2226" s="12">
        <v>12962.700531814033</v>
      </c>
      <c r="BE2226" s="44">
        <v>14066.764414631412</v>
      </c>
      <c r="BF2226" s="45">
        <v>14439.490182591471</v>
      </c>
      <c r="BG2226" s="12">
        <v>14636.087321906845</v>
      </c>
      <c r="BH2226" s="12">
        <v>20817.876283324589</v>
      </c>
      <c r="BI2226" s="12">
        <v>21881.130550189086</v>
      </c>
      <c r="BJ2226" s="12">
        <v>21412.366138625272</v>
      </c>
      <c r="BK2226" s="44">
        <v>20635.943964764232</v>
      </c>
      <c r="BL2226" s="45">
        <v>20406.947530075435</v>
      </c>
      <c r="BM2226" s="12">
        <v>15321.70603484881</v>
      </c>
      <c r="BN2226" s="12">
        <v>0</v>
      </c>
      <c r="BO2226" s="12">
        <v>28.920362888976129</v>
      </c>
      <c r="BP2226" s="12">
        <v>29.235104794763686</v>
      </c>
      <c r="BQ2226" s="48">
        <v>32.585597058607497</v>
      </c>
      <c r="BR2226" s="49">
        <v>6.6358945751410436</v>
      </c>
      <c r="BS2226" s="13">
        <v>58.792143559213322</v>
      </c>
      <c r="BT2226" s="12">
        <v>377.71111651502025</v>
      </c>
      <c r="BV2226" s="14">
        <f>Таблица1[[#This Row],[Lкан_леб,мм]]</f>
        <v>57952.288883484973</v>
      </c>
      <c r="BW2226" s="50">
        <f>Таблица1[[#This Row],[угол обхв4]]+Таблица1[[#This Row],[Lдуг 3,мм]]</f>
        <v>11940.617252621323</v>
      </c>
      <c r="BX2226" s="54">
        <f>Таблица1[[#This Row],[угол обхв5]]+Таблица1[[#This Row],[Y5, мм]]</f>
        <v>58158.229149224935</v>
      </c>
      <c r="BY2226" s="14">
        <f>Таблица1[[#This Row],[угол обхв6]]+Таблица1[[#This Row],[Lдуг 4,мм]]</f>
        <v>14245.381787204004</v>
      </c>
      <c r="BZ2226" s="14">
        <f>Таблица1[[#This Row],[Т1]]+Таблица1[[#This Row],[X6, мм]]</f>
        <v>58366.410674245293</v>
      </c>
      <c r="CA2226" s="14">
        <f>Таблица1[[#This Row],[Т2]]+Таблица1[[#This Row],[Lдуг 5,мм]]</f>
        <v>19725.913969392153</v>
      </c>
      <c r="CB2226" s="14">
        <f>Таблица1[[#This Row],[Т3]]+Таблица1[[#This Row],[Y6, мм]]</f>
        <v>58598.450864864855</v>
      </c>
      <c r="CC2226" s="14">
        <f>Таблица1[[#This Row],[Т4]]+Таблица1[[#This Row],[Lдуг 6,мм]]</f>
        <v>20854.389489729212</v>
      </c>
      <c r="CD2226" s="14">
        <f>Таблица1[[#This Row],[Т5]]+Таблица1[[#This Row],[Lдуг 1,мм]]</f>
        <v>58645.704694198641</v>
      </c>
      <c r="CE2226" s="14">
        <f>Таблица1[[#This Row],[Т6]]+Таблица1[[#This Row],[Lпрям1, мм]]</f>
        <v>21244.684250134727</v>
      </c>
      <c r="CF2226" s="15">
        <f>Таблица1[[#This Row],[Т7]]+Таблица1[[#This Row],[Lдуг 2,мм]]</f>
        <v>59064.360217799331</v>
      </c>
      <c r="CG2226" s="14">
        <f>Таблица1[[#This Row],[Т8]]+Таблица1[[#This Row],[Lпрям2, мм]]</f>
        <v>25980.9661120725</v>
      </c>
      <c r="CH2226" s="14">
        <f>Таблица1[[#This Row],[Т9]]-Таблица1[[#This Row],[Т9]]</f>
        <v>0</v>
      </c>
      <c r="CI2226" s="50">
        <f>Таблица1[[#This Row],[Т9]]-Таблица1[[#This Row],[Т8]]</f>
        <v>37819.675967664603</v>
      </c>
      <c r="CJ2226" s="54">
        <f>Таблица1[[#This Row],[Т9]]-Таблица1[[#This Row],[Т7]]</f>
        <v>418.65552360068978</v>
      </c>
      <c r="CK2226" s="14">
        <f>Таблица1[[#This Row],[Т9]]-Таблица1[[#This Row],[Т6]]</f>
        <v>38209.970728070119</v>
      </c>
      <c r="CL2226" s="14">
        <f>Таблица1[[#This Row],[Т9]]-Таблица1[[#This Row],[Т5]]</f>
        <v>465.90935293447546</v>
      </c>
      <c r="CM2226" s="14">
        <f>Таблица1[[#This Row],[Т9]]-Таблица1[[#This Row],[Т4]]</f>
        <v>39338.446248407177</v>
      </c>
      <c r="CN2226" s="14">
        <f>Таблица1[[#This Row],[Т9]]-Таблица1[[#This Row],[Т3]]</f>
        <v>697.94954355403752</v>
      </c>
      <c r="CO2226" s="14">
        <f>Таблица1[[#This Row],[Т9]]-Таблица1[[#This Row],[Т2]]</f>
        <v>44818.978430595329</v>
      </c>
      <c r="CP2226" s="14">
        <f>Таблица1[[#This Row],[Т9]]-Таблица1[[#This Row],[Т1]]</f>
        <v>906.13106857439561</v>
      </c>
      <c r="CQ2226" s="14">
        <f>Таблица1[[#This Row],[Т9]]-Таблица1[[#This Row],[угол обхв6]]</f>
        <v>47123.742965178011</v>
      </c>
      <c r="CR2226" s="14">
        <f>Таблица1[[#This Row],[Т9]]-Таблица1[[#This Row],[угол обхв5]]</f>
        <v>1112.071334314358</v>
      </c>
      <c r="CS2226" s="14">
        <f>Таблица1[[#This Row],[Т9]]-Таблица1[[#This Row],[угол обхв4]]</f>
        <v>59064.360217799331</v>
      </c>
      <c r="CT2226" s="14">
        <f>Таблица1[[#This Row],[Lкан_прям, мм]]+Таблица1[[#This Row],[Lкан_дуг, мм]]+Таблица1[[#This Row],[Lкан_леб,мм]]</f>
        <v>85045.326329871838</v>
      </c>
      <c r="CU2226" s="16">
        <f>Таблица1[[#This Row],[Lкан_леб,мм]]</f>
        <v>57952.288883484973</v>
      </c>
      <c r="CV2226" s="14">
        <f>2534431-(Таблица1[[#This Row],[Т23]]+Таблица1[[#This Row],[угол обхв3]])</f>
        <v>2449007.9625536134</v>
      </c>
      <c r="CW2226" s="50">
        <f>SUM(X2226:AC2226,AD2226:AI2226)-Таблица1[[#This Row],[lподв_min, мм]]</f>
        <v>22356.755585310508</v>
      </c>
      <c r="CX2226" s="17">
        <f>CW2665-Таблица1[[#This Row],[Суммарная длина каната]]</f>
        <v>-2426326.0668300954</v>
      </c>
    </row>
    <row r="2227" spans="1:102" x14ac:dyDescent="0.25">
      <c r="A2227" s="21">
        <v>2226</v>
      </c>
      <c r="B2227" s="10">
        <v>56.90612244897958</v>
      </c>
      <c r="C2227" s="10">
        <v>128.45918367346943</v>
      </c>
      <c r="D2227" s="11">
        <v>14203.036426383338</v>
      </c>
      <c r="E2227" s="11">
        <v>20437.520832678474</v>
      </c>
      <c r="F2227" s="11">
        <v>14064.359582965486</v>
      </c>
      <c r="G2227" s="11">
        <v>20459.650746814335</v>
      </c>
      <c r="H2227" s="11">
        <v>14611.03593638334</v>
      </c>
      <c r="I2227" s="11">
        <v>15649.837882761391</v>
      </c>
      <c r="J2227" s="11">
        <v>4787.6829499170817</v>
      </c>
      <c r="K2227" s="11">
        <v>25980.966112063259</v>
      </c>
      <c r="L2227" s="11">
        <v>1112.0713343235991</v>
      </c>
      <c r="M2227" s="11">
        <v>57952.288883484973</v>
      </c>
      <c r="N2227" s="11">
        <v>5361.956407870739</v>
      </c>
      <c r="O2227" s="11">
        <v>20571.752168457013</v>
      </c>
      <c r="P2227" s="43">
        <v>7382.2878317543746</v>
      </c>
      <c r="Q2227" s="11">
        <v>21569.703948992701</v>
      </c>
      <c r="R2227" s="11">
        <v>12857.290131819142</v>
      </c>
      <c r="S2227" s="11">
        <v>21323.568185062493</v>
      </c>
      <c r="T2227" s="11">
        <v>14249.775097201164</v>
      </c>
      <c r="U2227" s="11">
        <v>21340.848844338791</v>
      </c>
      <c r="V2227" s="11">
        <v>14203.036426383338</v>
      </c>
      <c r="W2227" s="11">
        <v>20437.520832678474</v>
      </c>
      <c r="X2227" s="12">
        <v>0</v>
      </c>
      <c r="Y2227" s="12">
        <v>189.48857257619119</v>
      </c>
      <c r="Z2227" s="12">
        <v>205.52002493622675</v>
      </c>
      <c r="AA2227" s="44">
        <v>232.04019061956009</v>
      </c>
      <c r="AB2227" s="45">
        <v>47.253829333788261</v>
      </c>
      <c r="AC2227" s="12">
        <v>437.76871685783271</v>
      </c>
      <c r="AD2227" s="12">
        <v>11940.617252621323</v>
      </c>
      <c r="AE2227" s="12">
        <v>2253.363445741948</v>
      </c>
      <c r="AF2227" s="12">
        <v>5480.5321821881489</v>
      </c>
      <c r="AG2227" s="44">
        <v>1128.4755203370614</v>
      </c>
      <c r="AH2227" s="45">
        <v>390.2947604055143</v>
      </c>
      <c r="AI2227" s="12">
        <v>4787.6829507692664</v>
      </c>
      <c r="AJ2227" s="12">
        <v>-52.897313847391651</v>
      </c>
      <c r="AK2227" s="12">
        <v>-26.287275919513831</v>
      </c>
      <c r="AL2227" s="12">
        <v>2.5740722036950627</v>
      </c>
      <c r="AM2227" s="44">
        <v>35.159669262302678</v>
      </c>
      <c r="AN2227" s="45">
        <v>28.52377468716162</v>
      </c>
      <c r="AO2227" s="12">
        <v>89.999999880326683</v>
      </c>
      <c r="AP2227" s="12">
        <v>-2166.5684835517245</v>
      </c>
      <c r="AQ2227" s="12">
        <v>5181.2645948265745</v>
      </c>
      <c r="AR2227" s="12">
        <v>7400.6114887178164</v>
      </c>
      <c r="AS2227" s="44">
        <v>13092.239780359383</v>
      </c>
      <c r="AT2227" s="45">
        <v>14054.945557623992</v>
      </c>
      <c r="AU2227" s="12">
        <v>14611.036426383338</v>
      </c>
      <c r="AV2227" s="12">
        <v>11294.569550181659</v>
      </c>
      <c r="AW2227" s="12">
        <v>20937.558768587209</v>
      </c>
      <c r="AX2227" s="12">
        <v>21977.292275120282</v>
      </c>
      <c r="AY2227" s="44">
        <v>21657.128768241648</v>
      </c>
      <c r="AZ2227" s="45">
        <v>20982.372275358128</v>
      </c>
      <c r="BA2227" s="12">
        <v>20437.52083353066</v>
      </c>
      <c r="BB2227" s="12">
        <v>5036.5537033941901</v>
      </c>
      <c r="BC2227" s="12">
        <v>7201.5960187102091</v>
      </c>
      <c r="BD2227" s="12">
        <v>12875.613788782583</v>
      </c>
      <c r="BE2227" s="44">
        <v>14014.825448660922</v>
      </c>
      <c r="BF2227" s="45">
        <v>14397.865965960509</v>
      </c>
      <c r="BG2227" s="12">
        <v>14611.03643638334</v>
      </c>
      <c r="BH2227" s="12">
        <v>20817.876283324589</v>
      </c>
      <c r="BI2227" s="12">
        <v>21935.510549122893</v>
      </c>
      <c r="BJ2227" s="12">
        <v>21731.156511190078</v>
      </c>
      <c r="BK2227" s="44">
        <v>21007.288261159636</v>
      </c>
      <c r="BL2227" s="45">
        <v>20795.997401659137</v>
      </c>
      <c r="BM2227" s="12">
        <v>15649.837882761392</v>
      </c>
      <c r="BN2227" s="12">
        <v>0</v>
      </c>
      <c r="BO2227" s="12">
        <v>26.610037927877816</v>
      </c>
      <c r="BP2227" s="12">
        <v>28.861348123208899</v>
      </c>
      <c r="BQ2227" s="48">
        <v>32.585597058607618</v>
      </c>
      <c r="BR2227" s="49">
        <v>6.6358945751410632</v>
      </c>
      <c r="BS2227" s="13">
        <v>61.476225193165064</v>
      </c>
      <c r="BT2227" s="12">
        <v>377.71111651502025</v>
      </c>
      <c r="BV2227" s="14">
        <f>Таблица1[[#This Row],[Lкан_леб,мм]]</f>
        <v>57952.288883484973</v>
      </c>
      <c r="BW2227" s="50">
        <f>Таблица1[[#This Row],[угол обхв4]]+Таблица1[[#This Row],[Lдуг 3,мм]]</f>
        <v>11940.617252621323</v>
      </c>
      <c r="BX2227" s="54">
        <f>Таблица1[[#This Row],[угол обхв5]]+Таблица1[[#This Row],[Y5, мм]]</f>
        <v>58141.777456061165</v>
      </c>
      <c r="BY2227" s="14">
        <f>Таблица1[[#This Row],[угол обхв6]]+Таблица1[[#This Row],[Lдуг 4,мм]]</f>
        <v>14193.980698363272</v>
      </c>
      <c r="BZ2227" s="14">
        <f>Таблица1[[#This Row],[Т1]]+Таблица1[[#This Row],[X6, мм]]</f>
        <v>58347.297480997389</v>
      </c>
      <c r="CA2227" s="14">
        <f>Таблица1[[#This Row],[Т2]]+Таблица1[[#This Row],[Lдуг 5,мм]]</f>
        <v>19674.512880551421</v>
      </c>
      <c r="CB2227" s="14">
        <f>Таблица1[[#This Row],[Т3]]+Таблица1[[#This Row],[Y6, мм]]</f>
        <v>58579.337671616951</v>
      </c>
      <c r="CC2227" s="14">
        <f>Таблица1[[#This Row],[Т4]]+Таблица1[[#This Row],[Lдуг 6,мм]]</f>
        <v>20802.988400888484</v>
      </c>
      <c r="CD2227" s="14">
        <f>Таблица1[[#This Row],[Т5]]+Таблица1[[#This Row],[Lдуг 1,мм]]</f>
        <v>58626.591500950737</v>
      </c>
      <c r="CE2227" s="14">
        <f>Таблица1[[#This Row],[Т6]]+Таблица1[[#This Row],[Lпрям1, мм]]</f>
        <v>21193.283161293999</v>
      </c>
      <c r="CF2227" s="15">
        <f>Таблица1[[#This Row],[Т7]]+Таблица1[[#This Row],[Lдуг 2,мм]]</f>
        <v>59064.360217808571</v>
      </c>
      <c r="CG2227" s="14">
        <f>Таблица1[[#This Row],[Т8]]+Таблица1[[#This Row],[Lпрям2, мм]]</f>
        <v>25980.966112063266</v>
      </c>
      <c r="CH2227" s="14">
        <f>Таблица1[[#This Row],[Т9]]-Таблица1[[#This Row],[Т9]]</f>
        <v>0</v>
      </c>
      <c r="CI2227" s="50">
        <f>Таблица1[[#This Row],[Т9]]-Таблица1[[#This Row],[Т8]]</f>
        <v>37871.077056514572</v>
      </c>
      <c r="CJ2227" s="54">
        <f>Таблица1[[#This Row],[Т9]]-Таблица1[[#This Row],[Т7]]</f>
        <v>437.76871685783408</v>
      </c>
      <c r="CK2227" s="14">
        <f>Таблица1[[#This Row],[Т9]]-Таблица1[[#This Row],[Т6]]</f>
        <v>38261.371816920087</v>
      </c>
      <c r="CL2227" s="14">
        <f>Таблица1[[#This Row],[Т9]]-Таблица1[[#This Row],[Т5]]</f>
        <v>485.02254619161977</v>
      </c>
      <c r="CM2227" s="14">
        <f>Таблица1[[#This Row],[Т9]]-Таблица1[[#This Row],[Т4]]</f>
        <v>39389.847337257146</v>
      </c>
      <c r="CN2227" s="14">
        <f>Таблица1[[#This Row],[Т9]]-Таблица1[[#This Row],[Т3]]</f>
        <v>717.06273681118182</v>
      </c>
      <c r="CO2227" s="14">
        <f>Таблица1[[#This Row],[Т9]]-Таблица1[[#This Row],[Т2]]</f>
        <v>44870.379519445298</v>
      </c>
      <c r="CP2227" s="14">
        <f>Таблица1[[#This Row],[Т9]]-Таблица1[[#This Row],[Т1]]</f>
        <v>922.58276174740604</v>
      </c>
      <c r="CQ2227" s="14">
        <f>Таблица1[[#This Row],[Т9]]-Таблица1[[#This Row],[угол обхв6]]</f>
        <v>47123.742965187252</v>
      </c>
      <c r="CR2227" s="14">
        <f>Таблица1[[#This Row],[Т9]]-Таблица1[[#This Row],[угол обхв5]]</f>
        <v>1112.0713343235984</v>
      </c>
      <c r="CS2227" s="14">
        <f>Таблица1[[#This Row],[Т9]]-Таблица1[[#This Row],[угол обхв4]]</f>
        <v>59064.360217808571</v>
      </c>
      <c r="CT2227" s="14">
        <f>Таблица1[[#This Row],[Lкан_прям, мм]]+Таблица1[[#This Row],[Lкан_дуг, мм]]+Таблица1[[#This Row],[Lкан_леб,мм]]</f>
        <v>85045.326329871838</v>
      </c>
      <c r="CU2227" s="16">
        <f>Таблица1[[#This Row],[Lкан_леб,мм]]</f>
        <v>57952.288883484973</v>
      </c>
      <c r="CV2227" s="14">
        <f>2534431-(Таблица1[[#This Row],[Т23]]+Таблица1[[#This Row],[угол обхв3]])</f>
        <v>2449007.9625536134</v>
      </c>
      <c r="CW2227" s="50">
        <f>SUM(X2227:AC2227,AD2227:AI2227)-Таблица1[[#This Row],[lподв_min, мм]]</f>
        <v>22305.354496469783</v>
      </c>
      <c r="CX2227" s="17">
        <f>CW2666-Таблица1[[#This Row],[Суммарная длина каната]]</f>
        <v>-2425987.1419042717</v>
      </c>
    </row>
    <row r="2228" spans="1:102" x14ac:dyDescent="0.25">
      <c r="A2228" s="21">
        <v>2227</v>
      </c>
      <c r="B2228" s="10">
        <v>56.90612244897958</v>
      </c>
      <c r="C2228" s="10">
        <v>131.14326530612249</v>
      </c>
      <c r="D2228" s="11">
        <v>14160.239902488562</v>
      </c>
      <c r="E2228" s="11">
        <v>20815.46428676735</v>
      </c>
      <c r="F2228" s="11">
        <v>14020.678877934923</v>
      </c>
      <c r="G2228" s="11">
        <v>20831.075834593834</v>
      </c>
      <c r="H2228" s="11">
        <v>14568.239412488563</v>
      </c>
      <c r="I2228" s="11">
        <v>15975.817706864087</v>
      </c>
      <c r="J2228" s="11">
        <v>4839.646579903263</v>
      </c>
      <c r="K2228" s="11">
        <v>25980.96611205412</v>
      </c>
      <c r="L2228" s="11">
        <v>1112.0713343327413</v>
      </c>
      <c r="M2228" s="11">
        <v>57952.288883484973</v>
      </c>
      <c r="N2228" s="11">
        <v>5361.956407870739</v>
      </c>
      <c r="O2228" s="11">
        <v>20571.752168457013</v>
      </c>
      <c r="P2228" s="43">
        <v>7293.9552649235375</v>
      </c>
      <c r="Q2228" s="11">
        <v>21626.996957667634</v>
      </c>
      <c r="R2228" s="11">
        <v>12774.477345116458</v>
      </c>
      <c r="S2228" s="11">
        <v>21637.519719560984</v>
      </c>
      <c r="T2228" s="11">
        <v>14164.625413747062</v>
      </c>
      <c r="U2228" s="11">
        <v>21719.990000769449</v>
      </c>
      <c r="V2228" s="11">
        <v>14160.239902488562</v>
      </c>
      <c r="W2228" s="11">
        <v>20815.46428676735</v>
      </c>
      <c r="X2228" s="12">
        <v>0</v>
      </c>
      <c r="Y2228" s="12">
        <v>172.71309341812196</v>
      </c>
      <c r="Z2228" s="12">
        <v>203.1823108463991</v>
      </c>
      <c r="AA2228" s="44">
        <v>232.04019061955808</v>
      </c>
      <c r="AB2228" s="45">
        <v>47.253829333784445</v>
      </c>
      <c r="AC2228" s="12">
        <v>456.88191011487788</v>
      </c>
      <c r="AD2228" s="12">
        <v>11940.617252621323</v>
      </c>
      <c r="AE2228" s="12">
        <v>2201.3998157557594</v>
      </c>
      <c r="AF2228" s="12">
        <v>5480.5321821881489</v>
      </c>
      <c r="AG2228" s="44">
        <v>1128.4755203370607</v>
      </c>
      <c r="AH2228" s="45">
        <v>390.29476040552322</v>
      </c>
      <c r="AI2228" s="12">
        <v>4839.6465807462992</v>
      </c>
      <c r="AJ2228" s="12">
        <v>-52.897313847391651</v>
      </c>
      <c r="AK2228" s="12">
        <v>-28.643070417227175</v>
      </c>
      <c r="AL2228" s="12">
        <v>-0.11000942895795955</v>
      </c>
      <c r="AM2228" s="44">
        <v>32.475587629649375</v>
      </c>
      <c r="AN2228" s="45">
        <v>25.839693054508846</v>
      </c>
      <c r="AO2228" s="12">
        <v>89.999999881611629</v>
      </c>
      <c r="AP2228" s="12">
        <v>-2166.5684835517245</v>
      </c>
      <c r="AQ2228" s="12">
        <v>5166.3809059030855</v>
      </c>
      <c r="AR2228" s="12">
        <v>7293.1718944934837</v>
      </c>
      <c r="AS2228" s="44">
        <v>12993.548951012686</v>
      </c>
      <c r="AT2228" s="45">
        <v>13986.796690941099</v>
      </c>
      <c r="AU2228" s="12">
        <v>14568.239902488562</v>
      </c>
      <c r="AV2228" s="12">
        <v>11294.569550181659</v>
      </c>
      <c r="AW2228" s="12">
        <v>20929.822305483405</v>
      </c>
      <c r="AX2228" s="12">
        <v>22034.996205621319</v>
      </c>
      <c r="AY2228" s="44">
        <v>21981.716801899063</v>
      </c>
      <c r="AZ2228" s="45">
        <v>21352.783049112484</v>
      </c>
      <c r="BA2228" s="12">
        <v>20815.46428761039</v>
      </c>
      <c r="BB2228" s="12">
        <v>5036.5537033941901</v>
      </c>
      <c r="BC2228" s="12">
        <v>7098.379762955884</v>
      </c>
      <c r="BD2228" s="12">
        <v>12773.693974686405</v>
      </c>
      <c r="BE2228" s="44">
        <v>13945.553807850834</v>
      </c>
      <c r="BF2228" s="45">
        <v>14338.068625294525</v>
      </c>
      <c r="BG2228" s="12">
        <v>14568.239912488565</v>
      </c>
      <c r="BH2228" s="12">
        <v>20817.876283324589</v>
      </c>
      <c r="BI2228" s="12">
        <v>21985.067094694026</v>
      </c>
      <c r="BJ2228" s="12">
        <v>22045.518967514665</v>
      </c>
      <c r="BK2228" s="44">
        <v>21375.792918431369</v>
      </c>
      <c r="BL2228" s="45">
        <v>21182.671238424315</v>
      </c>
      <c r="BM2228" s="12">
        <v>15975.817706864089</v>
      </c>
      <c r="BN2228" s="12">
        <v>0</v>
      </c>
      <c r="BO2228" s="12">
        <v>24.254243430164475</v>
      </c>
      <c r="BP2228" s="12">
        <v>28.533060988269217</v>
      </c>
      <c r="BQ2228" s="48">
        <v>32.585597058607334</v>
      </c>
      <c r="BR2228" s="49">
        <v>6.6358945751405285</v>
      </c>
      <c r="BS2228" s="13">
        <v>64.160306827102787</v>
      </c>
      <c r="BT2228" s="12">
        <v>377.71111651502025</v>
      </c>
      <c r="BV2228" s="14">
        <f>Таблица1[[#This Row],[Lкан_леб,мм]]</f>
        <v>57952.288883484973</v>
      </c>
      <c r="BW2228" s="50">
        <f>Таблица1[[#This Row],[угол обхв4]]+Таблица1[[#This Row],[Lдуг 3,мм]]</f>
        <v>11940.617252621323</v>
      </c>
      <c r="BX2228" s="54">
        <f>Таблица1[[#This Row],[угол обхв5]]+Таблица1[[#This Row],[Y5, мм]]</f>
        <v>58125.001976903091</v>
      </c>
      <c r="BY2228" s="14">
        <f>Таблица1[[#This Row],[угол обхв6]]+Таблица1[[#This Row],[Lдуг 4,мм]]</f>
        <v>14142.017068377083</v>
      </c>
      <c r="BZ2228" s="14">
        <f>Таблица1[[#This Row],[Т1]]+Таблица1[[#This Row],[X6, мм]]</f>
        <v>58328.184287749493</v>
      </c>
      <c r="CA2228" s="14">
        <f>Таблица1[[#This Row],[Т2]]+Таблица1[[#This Row],[Lдуг 5,мм]]</f>
        <v>19622.549250565233</v>
      </c>
      <c r="CB2228" s="14">
        <f>Таблица1[[#This Row],[Т3]]+Таблица1[[#This Row],[Y6, мм]]</f>
        <v>58560.224478369048</v>
      </c>
      <c r="CC2228" s="14">
        <f>Таблица1[[#This Row],[Т4]]+Таблица1[[#This Row],[Lдуг 6,мм]]</f>
        <v>20751.024770902295</v>
      </c>
      <c r="CD2228" s="14">
        <f>Таблица1[[#This Row],[Т5]]+Таблица1[[#This Row],[Lдуг 1,мм]]</f>
        <v>58607.478307702833</v>
      </c>
      <c r="CE2228" s="14">
        <f>Таблица1[[#This Row],[Т6]]+Таблица1[[#This Row],[Lпрям1, мм]]</f>
        <v>21141.319531307818</v>
      </c>
      <c r="CF2228" s="15">
        <f>Таблица1[[#This Row],[Т7]]+Таблица1[[#This Row],[Lдуг 2,мм]]</f>
        <v>59064.36021781771</v>
      </c>
      <c r="CG2228" s="14">
        <f>Таблица1[[#This Row],[Т8]]+Таблица1[[#This Row],[Lпрям2, мм]]</f>
        <v>25980.966112054117</v>
      </c>
      <c r="CH2228" s="14">
        <f>Таблица1[[#This Row],[Т9]]-Таблица1[[#This Row],[Т9]]</f>
        <v>0</v>
      </c>
      <c r="CI2228" s="50">
        <f>Таблица1[[#This Row],[Т9]]-Таблица1[[#This Row],[Т8]]</f>
        <v>37923.040686509892</v>
      </c>
      <c r="CJ2228" s="54">
        <f>Таблица1[[#This Row],[Т9]]-Таблица1[[#This Row],[Т7]]</f>
        <v>456.88191011487652</v>
      </c>
      <c r="CK2228" s="14">
        <f>Таблица1[[#This Row],[Т9]]-Таблица1[[#This Row],[Т6]]</f>
        <v>38313.335446915415</v>
      </c>
      <c r="CL2228" s="14">
        <f>Таблица1[[#This Row],[Т9]]-Таблица1[[#This Row],[Т5]]</f>
        <v>504.13573944866221</v>
      </c>
      <c r="CM2228" s="14">
        <f>Таблица1[[#This Row],[Т9]]-Таблица1[[#This Row],[Т4]]</f>
        <v>39441.810967252473</v>
      </c>
      <c r="CN2228" s="14">
        <f>Таблица1[[#This Row],[Т9]]-Таблица1[[#This Row],[Т3]]</f>
        <v>736.17593006821699</v>
      </c>
      <c r="CO2228" s="14">
        <f>Таблица1[[#This Row],[Т9]]-Таблица1[[#This Row],[Т2]]</f>
        <v>44922.343149440625</v>
      </c>
      <c r="CP2228" s="14">
        <f>Таблица1[[#This Row],[Т9]]-Таблица1[[#This Row],[Т1]]</f>
        <v>939.35824091461836</v>
      </c>
      <c r="CQ2228" s="14">
        <f>Таблица1[[#This Row],[Т9]]-Таблица1[[#This Row],[угол обхв6]]</f>
        <v>47123.74296519639</v>
      </c>
      <c r="CR2228" s="14">
        <f>Таблица1[[#This Row],[Т9]]-Таблица1[[#This Row],[угол обхв5]]</f>
        <v>1112.071334332737</v>
      </c>
      <c r="CS2228" s="14">
        <f>Таблица1[[#This Row],[Т9]]-Таблица1[[#This Row],[угол обхв4]]</f>
        <v>59064.36021781771</v>
      </c>
      <c r="CT2228" s="14">
        <f>Таблица1[[#This Row],[Lкан_прям, мм]]+Таблица1[[#This Row],[Lкан_дуг, мм]]+Таблица1[[#This Row],[Lкан_леб,мм]]</f>
        <v>85045.326329871838</v>
      </c>
      <c r="CU2228" s="16">
        <f>Таблица1[[#This Row],[Lкан_леб,мм]]</f>
        <v>57952.288883484973</v>
      </c>
      <c r="CV2228" s="14">
        <f>2534431-(Таблица1[[#This Row],[Т23]]+Таблица1[[#This Row],[угол обхв3]])</f>
        <v>2449007.9625536134</v>
      </c>
      <c r="CW2228" s="50">
        <f>SUM(X2228:AC2228,AD2228:AI2228)-Таблица1[[#This Row],[lподв_min, мм]]</f>
        <v>22253.390866483594</v>
      </c>
      <c r="CX2228" s="17">
        <f>CW2667-Таблица1[[#This Row],[Суммарная длина каната]]</f>
        <v>-2426007.3764815079</v>
      </c>
    </row>
    <row r="2229" spans="1:102" x14ac:dyDescent="0.25">
      <c r="A2229" s="21">
        <v>2228</v>
      </c>
      <c r="B2229" s="10">
        <v>56.90612244897958</v>
      </c>
      <c r="C2229" s="10">
        <v>133.82734693877552</v>
      </c>
      <c r="D2229" s="11">
        <v>14099.791642309758</v>
      </c>
      <c r="E2229" s="11">
        <v>21190.988992728846</v>
      </c>
      <c r="F2229" s="11">
        <v>13959.652654750013</v>
      </c>
      <c r="G2229" s="11">
        <v>21200.047920133871</v>
      </c>
      <c r="H2229" s="11">
        <v>14507.791152309759</v>
      </c>
      <c r="I2229" s="11">
        <v>16298.893612163734</v>
      </c>
      <c r="J2229" s="11">
        <v>4892.0953805651134</v>
      </c>
      <c r="K2229" s="11">
        <v>25980.966112045087</v>
      </c>
      <c r="L2229" s="11">
        <v>1112.0713343417808</v>
      </c>
      <c r="M2229" s="11">
        <v>57952.288883484973</v>
      </c>
      <c r="N2229" s="11">
        <v>5361.956407870739</v>
      </c>
      <c r="O2229" s="11">
        <v>20571.752168457013</v>
      </c>
      <c r="P2229" s="43">
        <v>7203.0366353826303</v>
      </c>
      <c r="Q2229" s="11">
        <v>21680.090592016342</v>
      </c>
      <c r="R2229" s="11">
        <v>12677.053396099864</v>
      </c>
      <c r="S2229" s="11">
        <v>21947.24879119204</v>
      </c>
      <c r="T2229" s="11">
        <v>14061.814371529737</v>
      </c>
      <c r="U2229" s="11">
        <v>22094.727741983355</v>
      </c>
      <c r="V2229" s="11">
        <v>14099.791642309758</v>
      </c>
      <c r="W2229" s="11">
        <v>21190.988992728846</v>
      </c>
      <c r="X2229" s="12">
        <v>0</v>
      </c>
      <c r="Y2229" s="12">
        <v>155.58682656985951</v>
      </c>
      <c r="Z2229" s="12">
        <v>201.19538444676445</v>
      </c>
      <c r="AA2229" s="44">
        <v>232.04019061955808</v>
      </c>
      <c r="AB2229" s="45">
        <v>47.253829333784857</v>
      </c>
      <c r="AC2229" s="12">
        <v>475.99510337181368</v>
      </c>
      <c r="AD2229" s="12">
        <v>11940.617252621323</v>
      </c>
      <c r="AE2229" s="12">
        <v>2148.951015093925</v>
      </c>
      <c r="AF2229" s="12">
        <v>5480.532182188148</v>
      </c>
      <c r="AG2229" s="44">
        <v>1128.4755203370623</v>
      </c>
      <c r="AH2229" s="45">
        <v>390.29476040551799</v>
      </c>
      <c r="AI2229" s="12">
        <v>4892.0953813991127</v>
      </c>
      <c r="AJ2229" s="12">
        <v>-52.897313847391651</v>
      </c>
      <c r="AK2229" s="12">
        <v>-31.048126322178785</v>
      </c>
      <c r="AL2229" s="12">
        <v>-2.7940910616110206</v>
      </c>
      <c r="AM2229" s="44">
        <v>29.791505996996314</v>
      </c>
      <c r="AN2229" s="45">
        <v>23.155611421855728</v>
      </c>
      <c r="AO2229" s="12">
        <v>89.9999998828809</v>
      </c>
      <c r="AP2229" s="12">
        <v>-2166.5684835517245</v>
      </c>
      <c r="AQ2229" s="12">
        <v>5151.5271921110489</v>
      </c>
      <c r="AR2229" s="12">
        <v>7183.1479563930352</v>
      </c>
      <c r="AS2229" s="44">
        <v>12879.766282905064</v>
      </c>
      <c r="AT2229" s="45">
        <v>13901.376648779149</v>
      </c>
      <c r="AU2229" s="12">
        <v>14507.791642309756</v>
      </c>
      <c r="AV2229" s="12">
        <v>11294.569550181659</v>
      </c>
      <c r="AW2229" s="12">
        <v>20921.299797764899</v>
      </c>
      <c r="AX2229" s="12">
        <v>22087.605549346805</v>
      </c>
      <c r="AY2229" s="44">
        <v>22301.327151902071</v>
      </c>
      <c r="AZ2229" s="45">
        <v>21719.596115592558</v>
      </c>
      <c r="BA2229" s="12">
        <v>21190.988993562845</v>
      </c>
      <c r="BB2229" s="12">
        <v>5036.5537033941901</v>
      </c>
      <c r="BC2229" s="12">
        <v>6992.6074196229392</v>
      </c>
      <c r="BD2229" s="12">
        <v>12657.164717110267</v>
      </c>
      <c r="BE2229" s="44">
        <v>13859.101484724535</v>
      </c>
      <c r="BF2229" s="45">
        <v>14260.229365060344</v>
      </c>
      <c r="BG2229" s="12">
        <v>14507.791652309759</v>
      </c>
      <c r="BH2229" s="12">
        <v>20817.876283324589</v>
      </c>
      <c r="BI2229" s="12">
        <v>22029.638221324225</v>
      </c>
      <c r="BJ2229" s="12">
        <v>22354.763748522506</v>
      </c>
      <c r="BK2229" s="44">
        <v>21740.649381273324</v>
      </c>
      <c r="BL2229" s="45">
        <v>21566.120619119643</v>
      </c>
      <c r="BM2229" s="12">
        <v>16298.893612163734</v>
      </c>
      <c r="BN2229" s="12">
        <v>0</v>
      </c>
      <c r="BO2229" s="12">
        <v>21.849187525212862</v>
      </c>
      <c r="BP2229" s="12">
        <v>28.254035260567765</v>
      </c>
      <c r="BQ2229" s="48">
        <v>32.585597058607334</v>
      </c>
      <c r="BR2229" s="49">
        <v>6.6358945751405862</v>
      </c>
      <c r="BS2229" s="13">
        <v>66.844388461025162</v>
      </c>
      <c r="BT2229" s="12">
        <v>377.71111651502025</v>
      </c>
      <c r="BV2229" s="14">
        <f>Таблица1[[#This Row],[Lкан_леб,мм]]</f>
        <v>57952.288883484973</v>
      </c>
      <c r="BW2229" s="50">
        <f>Таблица1[[#This Row],[угол обхв4]]+Таблица1[[#This Row],[Lдуг 3,мм]]</f>
        <v>11940.617252621323</v>
      </c>
      <c r="BX2229" s="54">
        <f>Таблица1[[#This Row],[угол обхв5]]+Таблица1[[#This Row],[Y5, мм]]</f>
        <v>58107.875710054832</v>
      </c>
      <c r="BY2229" s="14">
        <f>Таблица1[[#This Row],[угол обхв6]]+Таблица1[[#This Row],[Lдуг 4,мм]]</f>
        <v>14089.568267715247</v>
      </c>
      <c r="BZ2229" s="14">
        <f>Таблица1[[#This Row],[Т1]]+Таблица1[[#This Row],[X6, мм]]</f>
        <v>58309.071094501596</v>
      </c>
      <c r="CA2229" s="14">
        <f>Таблица1[[#This Row],[Т2]]+Таблица1[[#This Row],[Lдуг 5,мм]]</f>
        <v>19570.100449903395</v>
      </c>
      <c r="CB2229" s="14">
        <f>Таблица1[[#This Row],[Т3]]+Таблица1[[#This Row],[Y6, мм]]</f>
        <v>58541.111285121151</v>
      </c>
      <c r="CC2229" s="14">
        <f>Таблица1[[#This Row],[Т4]]+Таблица1[[#This Row],[Lдуг 6,мм]]</f>
        <v>20698.575970240458</v>
      </c>
      <c r="CD2229" s="14">
        <f>Таблица1[[#This Row],[Т5]]+Таблица1[[#This Row],[Lдуг 1,мм]]</f>
        <v>58588.365114454937</v>
      </c>
      <c r="CE2229" s="14">
        <f>Таблица1[[#This Row],[Т6]]+Таблица1[[#This Row],[Lпрям1, мм]]</f>
        <v>21088.870730645976</v>
      </c>
      <c r="CF2229" s="15">
        <f>Таблица1[[#This Row],[Т7]]+Таблица1[[#This Row],[Lдуг 2,мм]]</f>
        <v>59064.360217826754</v>
      </c>
      <c r="CG2229" s="14">
        <f>Таблица1[[#This Row],[Т8]]+Таблица1[[#This Row],[Lпрям2, мм]]</f>
        <v>25980.966112045091</v>
      </c>
      <c r="CH2229" s="14">
        <f>Таблица1[[#This Row],[Т9]]-Таблица1[[#This Row],[Т9]]</f>
        <v>0</v>
      </c>
      <c r="CI2229" s="50">
        <f>Таблица1[[#This Row],[Т9]]-Таблица1[[#This Row],[Т8]]</f>
        <v>37975.489487180777</v>
      </c>
      <c r="CJ2229" s="54">
        <f>Таблица1[[#This Row],[Т9]]-Таблица1[[#This Row],[Т7]]</f>
        <v>475.99510337181709</v>
      </c>
      <c r="CK2229" s="14">
        <f>Таблица1[[#This Row],[Т9]]-Таблица1[[#This Row],[Т6]]</f>
        <v>38365.7842475863</v>
      </c>
      <c r="CL2229" s="14">
        <f>Таблица1[[#This Row],[Т9]]-Таблица1[[#This Row],[Т5]]</f>
        <v>523.24893270560278</v>
      </c>
      <c r="CM2229" s="14">
        <f>Таблица1[[#This Row],[Т9]]-Таблица1[[#This Row],[Т4]]</f>
        <v>39494.259767923359</v>
      </c>
      <c r="CN2229" s="14">
        <f>Таблица1[[#This Row],[Т9]]-Таблица1[[#This Row],[Т3]]</f>
        <v>755.28912332515756</v>
      </c>
      <c r="CO2229" s="14">
        <f>Таблица1[[#This Row],[Т9]]-Таблица1[[#This Row],[Т2]]</f>
        <v>44974.79195011151</v>
      </c>
      <c r="CP2229" s="14">
        <f>Таблица1[[#This Row],[Т9]]-Таблица1[[#This Row],[Т1]]</f>
        <v>956.48450777192193</v>
      </c>
      <c r="CQ2229" s="14">
        <f>Таблица1[[#This Row],[Т9]]-Таблица1[[#This Row],[угол обхв6]]</f>
        <v>47123.742965205427</v>
      </c>
      <c r="CR2229" s="14">
        <f>Таблица1[[#This Row],[Т9]]-Таблица1[[#This Row],[угол обхв5]]</f>
        <v>1112.071334341781</v>
      </c>
      <c r="CS2229" s="14">
        <f>Таблица1[[#This Row],[Т9]]-Таблица1[[#This Row],[угол обхв4]]</f>
        <v>59064.360217826754</v>
      </c>
      <c r="CT2229" s="14">
        <f>Таблица1[[#This Row],[Lкан_прям, мм]]+Таблица1[[#This Row],[Lкан_дуг, мм]]+Таблица1[[#This Row],[Lкан_леб,мм]]</f>
        <v>85045.326329871838</v>
      </c>
      <c r="CU2229" s="16">
        <f>Таблица1[[#This Row],[Lкан_леб,мм]]</f>
        <v>57952.288883484973</v>
      </c>
      <c r="CV2229" s="14">
        <f>2534431-(Таблица1[[#This Row],[Т23]]+Таблица1[[#This Row],[угол обхв3]])</f>
        <v>2449007.9625536134</v>
      </c>
      <c r="CW2229" s="50">
        <f>SUM(X2229:AC2229,AD2229:AI2229)-Таблица1[[#This Row],[lподв_min, мм]]</f>
        <v>22200.942065821757</v>
      </c>
      <c r="CX2229" s="17">
        <f>CW2668-Таблица1[[#This Row],[Суммарная длина каната]]</f>
        <v>-2426029.1718504233</v>
      </c>
    </row>
    <row r="2230" spans="1:102" x14ac:dyDescent="0.25">
      <c r="A2230" s="21">
        <v>2229</v>
      </c>
      <c r="B2230" s="10">
        <v>56.90612244897958</v>
      </c>
      <c r="C2230" s="10">
        <v>136.51142857142858</v>
      </c>
      <c r="D2230" s="11">
        <v>14021.824278530257</v>
      </c>
      <c r="E2230" s="11">
        <v>21563.270992201538</v>
      </c>
      <c r="F2230" s="11">
        <v>13881.41481423289</v>
      </c>
      <c r="G2230" s="11">
        <v>21565.757422519571</v>
      </c>
      <c r="H2230" s="11">
        <v>14429.823788530257</v>
      </c>
      <c r="I2230" s="11">
        <v>16618.324644060627</v>
      </c>
      <c r="J2230" s="11">
        <v>4944.9463481409093</v>
      </c>
      <c r="K2230" s="11">
        <v>25980.966112036167</v>
      </c>
      <c r="L2230" s="11">
        <v>1112.0713343506927</v>
      </c>
      <c r="M2230" s="11">
        <v>57952.288883484973</v>
      </c>
      <c r="N2230" s="11">
        <v>5361.956407870739</v>
      </c>
      <c r="O2230" s="11">
        <v>20571.752168457013</v>
      </c>
      <c r="P2230" s="43">
        <v>7109.7314324430836</v>
      </c>
      <c r="Q2230" s="11">
        <v>21728.868356523963</v>
      </c>
      <c r="R2230" s="11">
        <v>12565.23204774186</v>
      </c>
      <c r="S2230" s="11">
        <v>22252.075807230354</v>
      </c>
      <c r="T2230" s="11">
        <v>13941.567553624116</v>
      </c>
      <c r="U2230" s="11">
        <v>22464.239836339526</v>
      </c>
      <c r="V2230" s="11">
        <v>14021.824278530257</v>
      </c>
      <c r="W2230" s="11">
        <v>21563.270992201538</v>
      </c>
      <c r="X2230" s="12">
        <v>0</v>
      </c>
      <c r="Y2230" s="12">
        <v>138.08024247465272</v>
      </c>
      <c r="Z2230" s="12">
        <v>199.58877529407414</v>
      </c>
      <c r="AA2230" s="44">
        <v>232.04019061955825</v>
      </c>
      <c r="AB2230" s="45">
        <v>47.253829333784047</v>
      </c>
      <c r="AC2230" s="12">
        <v>495.10829662862363</v>
      </c>
      <c r="AD2230" s="12">
        <v>11940.617252621323</v>
      </c>
      <c r="AE2230" s="12">
        <v>2096.1000475181168</v>
      </c>
      <c r="AF2230" s="12">
        <v>5480.5321821881489</v>
      </c>
      <c r="AG2230" s="44">
        <v>1128.4755203370632</v>
      </c>
      <c r="AH2230" s="45">
        <v>390.2947604055214</v>
      </c>
      <c r="AI2230" s="12">
        <v>4944.9463489659956</v>
      </c>
      <c r="AJ2230" s="12">
        <v>-52.897313847391651</v>
      </c>
      <c r="AK2230" s="12">
        <v>-33.506590494595947</v>
      </c>
      <c r="AL2230" s="12">
        <v>-5.4781726942640718</v>
      </c>
      <c r="AM2230" s="44">
        <v>27.107424364343288</v>
      </c>
      <c r="AN2230" s="45">
        <v>20.471529789202815</v>
      </c>
      <c r="AO2230" s="12">
        <v>89.999999884132677</v>
      </c>
      <c r="AP2230" s="12">
        <v>-2166.5684835517245</v>
      </c>
      <c r="AQ2230" s="12">
        <v>5136.7269846424397</v>
      </c>
      <c r="AR2230" s="12">
        <v>7070.7810836827966</v>
      </c>
      <c r="AS2230" s="44">
        <v>12751.14143252858</v>
      </c>
      <c r="AT2230" s="45">
        <v>13798.87285571195</v>
      </c>
      <c r="AU2230" s="12">
        <v>14429.824278530255</v>
      </c>
      <c r="AV2230" s="12">
        <v>11294.569550181659</v>
      </c>
      <c r="AW2230" s="12">
        <v>20911.951678909703</v>
      </c>
      <c r="AX2230" s="12">
        <v>22135.004873389233</v>
      </c>
      <c r="AY2230" s="44">
        <v>22615.258544496628</v>
      </c>
      <c r="AZ2230" s="45">
        <v>22082.006631099903</v>
      </c>
      <c r="BA2230" s="12">
        <v>21563.270993026625</v>
      </c>
      <c r="BB2230" s="12">
        <v>5036.5537033941901</v>
      </c>
      <c r="BC2230" s="12">
        <v>6884.5020092147843</v>
      </c>
      <c r="BD2230" s="12">
        <v>12526.281698981571</v>
      </c>
      <c r="BE2230" s="44">
        <v>13755.658168837395</v>
      </c>
      <c r="BF2230" s="45">
        <v>14164.518976442423</v>
      </c>
      <c r="BG2230" s="12">
        <v>14429.824288530257</v>
      </c>
      <c r="BH2230" s="12">
        <v>20817.876283324589</v>
      </c>
      <c r="BI2230" s="12">
        <v>22069.067866976653</v>
      </c>
      <c r="BJ2230" s="12">
        <v>22658.212324095621</v>
      </c>
      <c r="BK2230" s="44">
        <v>22101.057099073252</v>
      </c>
      <c r="BL2230" s="45">
        <v>21945.504197441158</v>
      </c>
      <c r="BM2230" s="12">
        <v>16618.324644060627</v>
      </c>
      <c r="BN2230" s="12">
        <v>0</v>
      </c>
      <c r="BO2230" s="12">
        <v>19.390723352795703</v>
      </c>
      <c r="BP2230" s="12">
        <v>28.028417800331873</v>
      </c>
      <c r="BQ2230" s="48">
        <v>32.585597058607355</v>
      </c>
      <c r="BR2230" s="49">
        <v>6.6358945751404717</v>
      </c>
      <c r="BS2230" s="13">
        <v>69.528470094929858</v>
      </c>
      <c r="BT2230" s="12">
        <v>377.71111651502025</v>
      </c>
      <c r="BV2230" s="14">
        <f>Таблица1[[#This Row],[Lкан_леб,мм]]</f>
        <v>57952.288883484973</v>
      </c>
      <c r="BW2230" s="50">
        <f>Таблица1[[#This Row],[угол обхв4]]+Таблица1[[#This Row],[Lдуг 3,мм]]</f>
        <v>11940.617252621323</v>
      </c>
      <c r="BX2230" s="54">
        <f>Таблица1[[#This Row],[угол обхв5]]+Таблица1[[#This Row],[Y5, мм]]</f>
        <v>58090.369125959623</v>
      </c>
      <c r="BY2230" s="14">
        <f>Таблица1[[#This Row],[угол обхв6]]+Таблица1[[#This Row],[Lдуг 4,мм]]</f>
        <v>14036.71730013944</v>
      </c>
      <c r="BZ2230" s="14">
        <f>Таблица1[[#This Row],[Т1]]+Таблица1[[#This Row],[X6, мм]]</f>
        <v>58289.9579012537</v>
      </c>
      <c r="CA2230" s="14">
        <f>Таблица1[[#This Row],[Т2]]+Таблица1[[#This Row],[Lдуг 5,мм]]</f>
        <v>19517.249482327588</v>
      </c>
      <c r="CB2230" s="14">
        <f>Таблица1[[#This Row],[Т3]]+Таблица1[[#This Row],[Y6, мм]]</f>
        <v>58521.998091873254</v>
      </c>
      <c r="CC2230" s="14">
        <f>Таблица1[[#This Row],[Т4]]+Таблица1[[#This Row],[Lдуг 6,мм]]</f>
        <v>20645.725002664651</v>
      </c>
      <c r="CD2230" s="14">
        <f>Таблица1[[#This Row],[Т5]]+Таблица1[[#This Row],[Lдуг 1,мм]]</f>
        <v>58569.25192120704</v>
      </c>
      <c r="CE2230" s="14">
        <f>Таблица1[[#This Row],[Т6]]+Таблица1[[#This Row],[Lпрям1, мм]]</f>
        <v>21036.019763070173</v>
      </c>
      <c r="CF2230" s="15">
        <f>Таблица1[[#This Row],[Т7]]+Таблица1[[#This Row],[Lдуг 2,мм]]</f>
        <v>59064.360217835667</v>
      </c>
      <c r="CG2230" s="14">
        <f>Таблица1[[#This Row],[Т8]]+Таблица1[[#This Row],[Lпрям2, мм]]</f>
        <v>25980.966112036171</v>
      </c>
      <c r="CH2230" s="14">
        <f>Таблица1[[#This Row],[Т9]]-Таблица1[[#This Row],[Т9]]</f>
        <v>0</v>
      </c>
      <c r="CI2230" s="50">
        <f>Таблица1[[#This Row],[Т9]]-Таблица1[[#This Row],[Т8]]</f>
        <v>38028.340454765494</v>
      </c>
      <c r="CJ2230" s="54">
        <f>Таблица1[[#This Row],[Т9]]-Таблица1[[#This Row],[Т7]]</f>
        <v>495.1082966286267</v>
      </c>
      <c r="CK2230" s="14">
        <f>Таблица1[[#This Row],[Т9]]-Таблица1[[#This Row],[Т6]]</f>
        <v>38418.635215171016</v>
      </c>
      <c r="CL2230" s="14">
        <f>Таблица1[[#This Row],[Т9]]-Таблица1[[#This Row],[Т5]]</f>
        <v>542.36212596241239</v>
      </c>
      <c r="CM2230" s="14">
        <f>Таблица1[[#This Row],[Т9]]-Таблица1[[#This Row],[Т4]]</f>
        <v>39547.110735508075</v>
      </c>
      <c r="CN2230" s="14">
        <f>Таблица1[[#This Row],[Т9]]-Таблица1[[#This Row],[Т3]]</f>
        <v>774.40231658196717</v>
      </c>
      <c r="CO2230" s="14">
        <f>Таблица1[[#This Row],[Т9]]-Таблица1[[#This Row],[Т2]]</f>
        <v>45027.642917696227</v>
      </c>
      <c r="CP2230" s="14">
        <f>Таблица1[[#This Row],[Т9]]-Таблица1[[#This Row],[Т1]]</f>
        <v>973.99109187604336</v>
      </c>
      <c r="CQ2230" s="14">
        <f>Таблица1[[#This Row],[Т9]]-Таблица1[[#This Row],[угол обхв6]]</f>
        <v>47123.742965214347</v>
      </c>
      <c r="CR2230" s="14">
        <f>Таблица1[[#This Row],[Т9]]-Таблица1[[#This Row],[угол обхв5]]</f>
        <v>1112.0713343506941</v>
      </c>
      <c r="CS2230" s="14">
        <f>Таблица1[[#This Row],[Т9]]-Таблица1[[#This Row],[угол обхв4]]</f>
        <v>59064.360217835667</v>
      </c>
      <c r="CT2230" s="14">
        <f>Таблица1[[#This Row],[Lкан_прям, мм]]+Таблица1[[#This Row],[Lкан_дуг, мм]]+Таблица1[[#This Row],[Lкан_леб,мм]]</f>
        <v>85045.326329871838</v>
      </c>
      <c r="CU2230" s="16">
        <f>Таблица1[[#This Row],[Lкан_леб,мм]]</f>
        <v>57952.288883484973</v>
      </c>
      <c r="CV2230" s="14">
        <f>2534431-(Таблица1[[#This Row],[Т23]]+Таблица1[[#This Row],[угол обхв3]])</f>
        <v>2449007.9625536134</v>
      </c>
      <c r="CW2230" s="50">
        <f>SUM(X2230:AC2230,AD2230:AI2230)-Таблица1[[#This Row],[lподв_min, мм]]</f>
        <v>22148.091098245954</v>
      </c>
      <c r="CX2230" s="17">
        <f>CW2669-Таблица1[[#This Row],[Суммарная длина каната]]</f>
        <v>-2426052.5114921909</v>
      </c>
    </row>
    <row r="2231" spans="1:102" x14ac:dyDescent="0.25">
      <c r="A2231" s="21">
        <v>2230</v>
      </c>
      <c r="B2231" s="10">
        <v>56.90612244897958</v>
      </c>
      <c r="C2231" s="10">
        <v>139.19551020408164</v>
      </c>
      <c r="D2231" s="11">
        <v>13926.508883413167</v>
      </c>
      <c r="E2231" s="11">
        <v>21931.493441815604</v>
      </c>
      <c r="F2231" s="11">
        <v>13786.137022113795</v>
      </c>
      <c r="G2231" s="11">
        <v>21927.401919440079</v>
      </c>
      <c r="H2231" s="11">
        <v>14334.508393413169</v>
      </c>
      <c r="I2231" s="11">
        <v>16933.383229630515</v>
      </c>
      <c r="J2231" s="11">
        <v>4998.110212185089</v>
      </c>
      <c r="K2231" s="11">
        <v>25980.966112027389</v>
      </c>
      <c r="L2231" s="11">
        <v>1112.0713343594764</v>
      </c>
      <c r="M2231" s="11">
        <v>57952.288883484973</v>
      </c>
      <c r="N2231" s="11">
        <v>5361.956407870739</v>
      </c>
      <c r="O2231" s="11">
        <v>20571.752168457013</v>
      </c>
      <c r="P2231" s="43">
        <v>7014.2443819216196</v>
      </c>
      <c r="Q2231" s="11">
        <v>21773.223225350983</v>
      </c>
      <c r="R2231" s="11">
        <v>12439.258653100453</v>
      </c>
      <c r="S2231" s="11">
        <v>22551.331930806704</v>
      </c>
      <c r="T2231" s="11">
        <v>13804.148799850782</v>
      </c>
      <c r="U2231" s="11">
        <v>22827.715518061555</v>
      </c>
      <c r="V2231" s="11">
        <v>13926.508883413167</v>
      </c>
      <c r="W2231" s="11">
        <v>21931.493441815604</v>
      </c>
      <c r="X2231" s="12">
        <v>0</v>
      </c>
      <c r="Y2231" s="12">
        <v>120.16105042741064</v>
      </c>
      <c r="Z2231" s="12">
        <v>198.3947740934193</v>
      </c>
      <c r="AA2231" s="44">
        <v>232.04019061955893</v>
      </c>
      <c r="AB2231" s="45">
        <v>47.253829333787806</v>
      </c>
      <c r="AC2231" s="12">
        <v>514.22148988529966</v>
      </c>
      <c r="AD2231" s="12">
        <v>11940.617252621323</v>
      </c>
      <c r="AE2231" s="12">
        <v>2042.9361834739409</v>
      </c>
      <c r="AF2231" s="12">
        <v>5480.5321821881471</v>
      </c>
      <c r="AG2231" s="44">
        <v>1128.475520337061</v>
      </c>
      <c r="AH2231" s="45">
        <v>390.29476040551589</v>
      </c>
      <c r="AI2231" s="12">
        <v>4998.1102130013969</v>
      </c>
      <c r="AJ2231" s="12">
        <v>-52.897313847391651</v>
      </c>
      <c r="AK2231" s="12">
        <v>-36.022997545064968</v>
      </c>
      <c r="AL2231" s="12">
        <v>-8.1622543269170986</v>
      </c>
      <c r="AM2231" s="44">
        <v>24.423342731690354</v>
      </c>
      <c r="AN2231" s="45">
        <v>17.787448156549356</v>
      </c>
      <c r="AO2231" s="12">
        <v>89.999999885365099</v>
      </c>
      <c r="AP2231" s="12">
        <v>-2166.5684835517245</v>
      </c>
      <c r="AQ2231" s="12">
        <v>5122.0075562237089</v>
      </c>
      <c r="AR2231" s="12">
        <v>6956.3178263842365</v>
      </c>
      <c r="AS2231" s="44">
        <v>12607.956622382233</v>
      </c>
      <c r="AT2231" s="45">
        <v>13679.510220663031</v>
      </c>
      <c r="AU2231" s="12">
        <v>14334.508883413167</v>
      </c>
      <c r="AV2231" s="12">
        <v>11294.569550181659</v>
      </c>
      <c r="AW2231" s="12">
        <v>20901.734817384608</v>
      </c>
      <c r="AX2231" s="12">
        <v>22177.090176417263</v>
      </c>
      <c r="AY2231" s="44">
        <v>22922.822166425627</v>
      </c>
      <c r="AZ2231" s="45">
        <v>22439.219411803002</v>
      </c>
      <c r="BA2231" s="12">
        <v>21931.493442631912</v>
      </c>
      <c r="BB2231" s="12">
        <v>5036.5537033941901</v>
      </c>
      <c r="BC2231" s="12">
        <v>6774.2955302745886</v>
      </c>
      <c r="BD2231" s="12">
        <v>12381.332097563069</v>
      </c>
      <c r="BE2231" s="44">
        <v>13635.450830569001</v>
      </c>
      <c r="BF2231" s="45">
        <v>14051.147462600919</v>
      </c>
      <c r="BG2231" s="12">
        <v>14334.508893413171</v>
      </c>
      <c r="BH2231" s="12">
        <v>20817.876283324589</v>
      </c>
      <c r="BI2231" s="12">
        <v>22103.205874278574</v>
      </c>
      <c r="BJ2231" s="12">
        <v>22955.198881872984</v>
      </c>
      <c r="BK2231" s="44">
        <v>22456.225282442629</v>
      </c>
      <c r="BL2231" s="45">
        <v>22319.989548074158</v>
      </c>
      <c r="BM2231" s="12">
        <v>16933.383229630515</v>
      </c>
      <c r="BN2231" s="12">
        <v>0</v>
      </c>
      <c r="BO2231" s="12">
        <v>16.874316302326683</v>
      </c>
      <c r="BP2231" s="12">
        <v>27.860743218147867</v>
      </c>
      <c r="BQ2231" s="48">
        <v>32.585597058607455</v>
      </c>
      <c r="BR2231" s="49">
        <v>6.6358945751409992</v>
      </c>
      <c r="BS2231" s="13">
        <v>72.21255172881574</v>
      </c>
      <c r="BT2231" s="12">
        <v>377.71111651502025</v>
      </c>
      <c r="BV2231" s="14">
        <f>Таблица1[[#This Row],[Lкан_леб,мм]]</f>
        <v>57952.288883484973</v>
      </c>
      <c r="BW2231" s="50">
        <f>Таблица1[[#This Row],[угол обхв4]]+Таблица1[[#This Row],[Lдуг 3,мм]]</f>
        <v>11940.617252621323</v>
      </c>
      <c r="BX2231" s="54">
        <f>Таблица1[[#This Row],[угол обхв5]]+Таблица1[[#This Row],[Y5, мм]]</f>
        <v>58072.449933912387</v>
      </c>
      <c r="BY2231" s="14">
        <f>Таблица1[[#This Row],[угол обхв6]]+Таблица1[[#This Row],[Lдуг 4,мм]]</f>
        <v>13983.553436095264</v>
      </c>
      <c r="BZ2231" s="14">
        <f>Таблица1[[#This Row],[Т1]]+Таблица1[[#This Row],[X6, мм]]</f>
        <v>58270.844708005803</v>
      </c>
      <c r="CA2231" s="14">
        <f>Таблица1[[#This Row],[Т2]]+Таблица1[[#This Row],[Lдуг 5,мм]]</f>
        <v>19464.08561828341</v>
      </c>
      <c r="CB2231" s="14">
        <f>Таблица1[[#This Row],[Т3]]+Таблица1[[#This Row],[Y6, мм]]</f>
        <v>58502.884898625365</v>
      </c>
      <c r="CC2231" s="14">
        <f>Таблица1[[#This Row],[Т4]]+Таблица1[[#This Row],[Lдуг 6,мм]]</f>
        <v>20592.561138620473</v>
      </c>
      <c r="CD2231" s="14">
        <f>Таблица1[[#This Row],[Т5]]+Таблица1[[#This Row],[Lдуг 1,мм]]</f>
        <v>58550.138727959151</v>
      </c>
      <c r="CE2231" s="14">
        <f>Таблица1[[#This Row],[Т6]]+Таблица1[[#This Row],[Lпрям1, мм]]</f>
        <v>20982.855899025988</v>
      </c>
      <c r="CF2231" s="15">
        <f>Таблица1[[#This Row],[Т7]]+Таблица1[[#This Row],[Lдуг 2,мм]]</f>
        <v>59064.360217844449</v>
      </c>
      <c r="CG2231" s="14">
        <f>Таблица1[[#This Row],[Т8]]+Таблица1[[#This Row],[Lпрям2, мм]]</f>
        <v>25980.966112027385</v>
      </c>
      <c r="CH2231" s="14">
        <f>Таблица1[[#This Row],[Т9]]-Таблица1[[#This Row],[Т9]]</f>
        <v>0</v>
      </c>
      <c r="CI2231" s="50">
        <f>Таблица1[[#This Row],[Т9]]-Таблица1[[#This Row],[Т8]]</f>
        <v>38081.504318818465</v>
      </c>
      <c r="CJ2231" s="54">
        <f>Таблица1[[#This Row],[Т9]]-Таблица1[[#This Row],[Т7]]</f>
        <v>514.22148988529807</v>
      </c>
      <c r="CK2231" s="14">
        <f>Таблица1[[#This Row],[Т9]]-Таблица1[[#This Row],[Т6]]</f>
        <v>38471.799079223973</v>
      </c>
      <c r="CL2231" s="14">
        <f>Таблица1[[#This Row],[Т9]]-Таблица1[[#This Row],[Т5]]</f>
        <v>561.47531921908376</v>
      </c>
      <c r="CM2231" s="14">
        <f>Таблица1[[#This Row],[Т9]]-Таблица1[[#This Row],[Т4]]</f>
        <v>39600.274599561038</v>
      </c>
      <c r="CN2231" s="14">
        <f>Таблица1[[#This Row],[Т9]]-Таблица1[[#This Row],[Т3]]</f>
        <v>793.51550983864581</v>
      </c>
      <c r="CO2231" s="14">
        <f>Таблица1[[#This Row],[Т9]]-Таблица1[[#This Row],[Т2]]</f>
        <v>45080.806781749183</v>
      </c>
      <c r="CP2231" s="14">
        <f>Таблица1[[#This Row],[Т9]]-Таблица1[[#This Row],[Т1]]</f>
        <v>991.91028393206216</v>
      </c>
      <c r="CQ2231" s="14">
        <f>Таблица1[[#This Row],[Т9]]-Таблица1[[#This Row],[угол обхв6]]</f>
        <v>47123.742965223122</v>
      </c>
      <c r="CR2231" s="14">
        <f>Таблица1[[#This Row],[Т9]]-Таблица1[[#This Row],[угол обхв5]]</f>
        <v>1112.0713343594762</v>
      </c>
      <c r="CS2231" s="14">
        <f>Таблица1[[#This Row],[Т9]]-Таблица1[[#This Row],[угол обхв4]]</f>
        <v>59064.360217844449</v>
      </c>
      <c r="CT2231" s="14">
        <f>Таблица1[[#This Row],[Lкан_прям, мм]]+Таблица1[[#This Row],[Lкан_дуг, мм]]+Таблица1[[#This Row],[Lкан_леб,мм]]</f>
        <v>85045.326329871838</v>
      </c>
      <c r="CU2231" s="16">
        <f>Таблица1[[#This Row],[Lкан_леб,мм]]</f>
        <v>57952.288883484973</v>
      </c>
      <c r="CV2231" s="14">
        <f>2534431-(Таблица1[[#This Row],[Т23]]+Таблица1[[#This Row],[угол обхв3]])</f>
        <v>2449007.9625536134</v>
      </c>
      <c r="CW2231" s="50">
        <f>SUM(X2231:AC2231,AD2231:AI2231)-Таблица1[[#This Row],[lподв_min, мм]]</f>
        <v>22094.927234201772</v>
      </c>
      <c r="CX2231" s="17">
        <f>CW2670-Таблица1[[#This Row],[Суммарная длина каната]]</f>
        <v>-2426077.3775790799</v>
      </c>
    </row>
    <row r="2232" spans="1:102" x14ac:dyDescent="0.25">
      <c r="A2232" s="21">
        <v>2231</v>
      </c>
      <c r="B2232" s="10">
        <v>56.90612244897958</v>
      </c>
      <c r="C2232" s="10">
        <v>141.87959183673468</v>
      </c>
      <c r="D2232" s="11">
        <v>13814.054593442812</v>
      </c>
      <c r="E2232" s="11">
        <v>22294.848405471497</v>
      </c>
      <c r="F2232" s="11">
        <v>13674.028332370346</v>
      </c>
      <c r="G2232" s="11">
        <v>22284.187907825257</v>
      </c>
      <c r="H2232" s="11">
        <v>14222.054103442813</v>
      </c>
      <c r="I2232" s="11">
        <v>17243.357689821976</v>
      </c>
      <c r="J2232" s="11">
        <v>5051.490715649521</v>
      </c>
      <c r="K2232" s="11">
        <v>25980.966112018752</v>
      </c>
      <c r="L2232" s="11">
        <v>1112.071334368105</v>
      </c>
      <c r="M2232" s="11">
        <v>57952.288883484973</v>
      </c>
      <c r="N2232" s="11">
        <v>5361.956407870739</v>
      </c>
      <c r="O2232" s="11">
        <v>20571.752168457013</v>
      </c>
      <c r="P2232" s="43">
        <v>6916.7849969406316</v>
      </c>
      <c r="Q2232" s="11">
        <v>21813.057877164178</v>
      </c>
      <c r="R2232" s="11">
        <v>12299.409616977196</v>
      </c>
      <c r="S2232" s="11">
        <v>22844.36054843785</v>
      </c>
      <c r="T2232" s="11">
        <v>13649.859627871267</v>
      </c>
      <c r="U2232" s="11">
        <v>23184.357266181134</v>
      </c>
      <c r="V2232" s="11">
        <v>13814.054593442812</v>
      </c>
      <c r="W2232" s="11">
        <v>22294.848405471497</v>
      </c>
      <c r="X2232" s="12">
        <v>0</v>
      </c>
      <c r="Y2232" s="12">
        <v>101.79395815471906</v>
      </c>
      <c r="Z2232" s="12">
        <v>197.64867311821354</v>
      </c>
      <c r="AA2232" s="44">
        <v>232.04019061955893</v>
      </c>
      <c r="AB2232" s="45">
        <v>47.253829333789099</v>
      </c>
      <c r="AC2232" s="12">
        <v>533.33468314182448</v>
      </c>
      <c r="AD2232" s="12">
        <v>11940.617252621323</v>
      </c>
      <c r="AE2232" s="12">
        <v>1989.5556800095005</v>
      </c>
      <c r="AF2232" s="12">
        <v>5480.5321821881489</v>
      </c>
      <c r="AG2232" s="44">
        <v>1128.4755203370619</v>
      </c>
      <c r="AH2232" s="45">
        <v>390.29476040551219</v>
      </c>
      <c r="AI2232" s="12">
        <v>5051.4907164572023</v>
      </c>
      <c r="AJ2232" s="12">
        <v>-52.897313847391651</v>
      </c>
      <c r="AK2232" s="12">
        <v>-38.602303596909515</v>
      </c>
      <c r="AL2232" s="12">
        <v>-10.846335959570187</v>
      </c>
      <c r="AM2232" s="44">
        <v>21.739261099037265</v>
      </c>
      <c r="AN2232" s="45">
        <v>15.103366523896085</v>
      </c>
      <c r="AO2232" s="12">
        <v>89.999999886576475</v>
      </c>
      <c r="AP2232" s="12">
        <v>-2166.5684835517245</v>
      </c>
      <c r="AQ2232" s="12">
        <v>5107.4007127267341</v>
      </c>
      <c r="AR2232" s="12">
        <v>6840.0093343056824</v>
      </c>
      <c r="AS2232" s="44">
        <v>12450.526021732849</v>
      </c>
      <c r="AT2232" s="45">
        <v>13543.550643421215</v>
      </c>
      <c r="AU2232" s="12">
        <v>14222.054593442812</v>
      </c>
      <c r="AV2232" s="12">
        <v>11294.569550181659</v>
      </c>
      <c r="AW2232" s="12">
        <v>20890.602286960599</v>
      </c>
      <c r="AX2232" s="12">
        <v>22213.769116870484</v>
      </c>
      <c r="AY2232" s="44">
        <v>23223.343176290007</v>
      </c>
      <c r="AZ2232" s="45">
        <v>22790.450678491616</v>
      </c>
      <c r="BA2232" s="12">
        <v>22294.848406279179</v>
      </c>
      <c r="BB2232" s="12">
        <v>5036.5537033941901</v>
      </c>
      <c r="BC2232" s="12">
        <v>6662.2293017966267</v>
      </c>
      <c r="BD2232" s="12">
        <v>12222.633954342247</v>
      </c>
      <c r="BE2232" s="44">
        <v>13498.743223115616</v>
      </c>
      <c r="BF2232" s="45">
        <v>13920.363577892864</v>
      </c>
      <c r="BG2232" s="12">
        <v>14222.054603442813</v>
      </c>
      <c r="BH2232" s="12">
        <v>20817.876283324589</v>
      </c>
      <c r="BI2232" s="12">
        <v>22131.907995667763</v>
      </c>
      <c r="BJ2232" s="12">
        <v>23245.07178814416</v>
      </c>
      <c r="BK2232" s="44">
        <v>22805.374638328976</v>
      </c>
      <c r="BL2232" s="45">
        <v>22688.754993161016</v>
      </c>
      <c r="BM2232" s="12">
        <v>17243.357689821976</v>
      </c>
      <c r="BN2232" s="12">
        <v>0</v>
      </c>
      <c r="BO2232" s="12">
        <v>14.295010250482138</v>
      </c>
      <c r="BP2232" s="12">
        <v>27.755967637339324</v>
      </c>
      <c r="BQ2232" s="48">
        <v>32.585597058607455</v>
      </c>
      <c r="BR2232" s="49">
        <v>6.6358945751411804</v>
      </c>
      <c r="BS2232" s="13">
        <v>74.89663336268039</v>
      </c>
      <c r="BT2232" s="12">
        <v>377.71111651502025</v>
      </c>
      <c r="BV2232" s="14">
        <f>Таблица1[[#This Row],[Lкан_леб,мм]]</f>
        <v>57952.288883484973</v>
      </c>
      <c r="BW2232" s="50">
        <f>Таблица1[[#This Row],[угол обхв4]]+Таблица1[[#This Row],[Lдуг 3,мм]]</f>
        <v>11940.617252621323</v>
      </c>
      <c r="BX2232" s="54">
        <f>Таблица1[[#This Row],[угол обхв5]]+Таблица1[[#This Row],[Y5, мм]]</f>
        <v>58054.082841639691</v>
      </c>
      <c r="BY2232" s="14">
        <f>Таблица1[[#This Row],[угол обхв6]]+Таблица1[[#This Row],[Lдуг 4,мм]]</f>
        <v>13930.172932630823</v>
      </c>
      <c r="BZ2232" s="14">
        <f>Таблица1[[#This Row],[Т1]]+Таблица1[[#This Row],[X6, мм]]</f>
        <v>58251.731514757907</v>
      </c>
      <c r="CA2232" s="14">
        <f>Таблица1[[#This Row],[Т2]]+Таблица1[[#This Row],[Lдуг 5,мм]]</f>
        <v>19410.705114818971</v>
      </c>
      <c r="CB2232" s="14">
        <f>Таблица1[[#This Row],[Т3]]+Таблица1[[#This Row],[Y6, мм]]</f>
        <v>58483.771705377469</v>
      </c>
      <c r="CC2232" s="14">
        <f>Таблица1[[#This Row],[Т4]]+Таблица1[[#This Row],[Lдуг 6,мм]]</f>
        <v>20539.180635156034</v>
      </c>
      <c r="CD2232" s="14">
        <f>Таблица1[[#This Row],[Т5]]+Таблица1[[#This Row],[Lдуг 1,мм]]</f>
        <v>58531.025534711254</v>
      </c>
      <c r="CE2232" s="14">
        <f>Таблица1[[#This Row],[Т6]]+Таблица1[[#This Row],[Lпрям1, мм]]</f>
        <v>20929.475395561545</v>
      </c>
      <c r="CF2232" s="15">
        <f>Таблица1[[#This Row],[Т7]]+Таблица1[[#This Row],[Lдуг 2,мм]]</f>
        <v>59064.360217853078</v>
      </c>
      <c r="CG2232" s="14">
        <f>Таблица1[[#This Row],[Т8]]+Таблица1[[#This Row],[Lпрям2, мм]]</f>
        <v>25980.966112018748</v>
      </c>
      <c r="CH2232" s="14">
        <f>Таблица1[[#This Row],[Т9]]-Таблица1[[#This Row],[Т9]]</f>
        <v>0</v>
      </c>
      <c r="CI2232" s="50">
        <f>Таблица1[[#This Row],[Т9]]-Таблица1[[#This Row],[Т8]]</f>
        <v>38134.884822291533</v>
      </c>
      <c r="CJ2232" s="54">
        <f>Таблица1[[#This Row],[Т9]]-Таблица1[[#This Row],[Т7]]</f>
        <v>533.33468314182392</v>
      </c>
      <c r="CK2232" s="14">
        <f>Таблица1[[#This Row],[Т9]]-Таблица1[[#This Row],[Т6]]</f>
        <v>38525.179582697048</v>
      </c>
      <c r="CL2232" s="14">
        <f>Таблица1[[#This Row],[Т9]]-Таблица1[[#This Row],[Т5]]</f>
        <v>580.5885124756096</v>
      </c>
      <c r="CM2232" s="14">
        <f>Таблица1[[#This Row],[Т9]]-Таблица1[[#This Row],[Т4]]</f>
        <v>39653.655103034107</v>
      </c>
      <c r="CN2232" s="14">
        <f>Таблица1[[#This Row],[Т9]]-Таблица1[[#This Row],[Т3]]</f>
        <v>812.62870309517166</v>
      </c>
      <c r="CO2232" s="14">
        <f>Таблица1[[#This Row],[Т9]]-Таблица1[[#This Row],[Т2]]</f>
        <v>45134.187285222259</v>
      </c>
      <c r="CP2232" s="14">
        <f>Таблица1[[#This Row],[Т9]]-Таблица1[[#This Row],[Т1]]</f>
        <v>1010.2773762133875</v>
      </c>
      <c r="CQ2232" s="14">
        <f>Таблица1[[#This Row],[Т9]]-Таблица1[[#This Row],[угол обхв6]]</f>
        <v>47123.742965231751</v>
      </c>
      <c r="CR2232" s="14">
        <f>Таблица1[[#This Row],[Т9]]-Таблица1[[#This Row],[угол обхв5]]</f>
        <v>1112.0713343681055</v>
      </c>
      <c r="CS2232" s="14">
        <f>Таблица1[[#This Row],[Т9]]-Таблица1[[#This Row],[угол обхв4]]</f>
        <v>59064.360217853078</v>
      </c>
      <c r="CT2232" s="14">
        <f>Таблица1[[#This Row],[Lкан_прям, мм]]+Таблица1[[#This Row],[Lкан_дуг, мм]]+Таблица1[[#This Row],[Lкан_леб,мм]]</f>
        <v>85045.326329871838</v>
      </c>
      <c r="CU2232" s="16">
        <f>Таблица1[[#This Row],[Lкан_леб,мм]]</f>
        <v>57952.288883484973</v>
      </c>
      <c r="CV2232" s="14">
        <f>2534431-(Таблица1[[#This Row],[Т23]]+Таблица1[[#This Row],[угол обхв3]])</f>
        <v>2449007.9625536134</v>
      </c>
      <c r="CW2232" s="50">
        <f>SUM(X2232:AC2232,AD2232:AI2232)-Таблица1[[#This Row],[lподв_min, мм]]</f>
        <v>22041.546730737333</v>
      </c>
      <c r="CX2232" s="17">
        <f>CW2671-Таблица1[[#This Row],[Суммарная длина каната]]</f>
        <v>-2426103.7509539961</v>
      </c>
    </row>
    <row r="2233" spans="1:102" x14ac:dyDescent="0.25">
      <c r="A2233" s="21">
        <v>2232</v>
      </c>
      <c r="B2233" s="10">
        <v>56.90612244897958</v>
      </c>
      <c r="C2233" s="10">
        <v>144.56367346938774</v>
      </c>
      <c r="D2233" s="11">
        <v>13684.708150447426</v>
      </c>
      <c r="E2233" s="11">
        <v>22652.5386270747</v>
      </c>
      <c r="F2233" s="11">
        <v>13545.334728531279</v>
      </c>
      <c r="G2233" s="11">
        <v>22635.332544912151</v>
      </c>
      <c r="H2233" s="11">
        <v>14092.707660447428</v>
      </c>
      <c r="I2233" s="11">
        <v>17547.554827754884</v>
      </c>
      <c r="J2233" s="11">
        <v>5104.983799319818</v>
      </c>
      <c r="K2233" s="11">
        <v>25980.966112010297</v>
      </c>
      <c r="L2233" s="11">
        <v>1112.0713343765672</v>
      </c>
      <c r="M2233" s="11">
        <v>57952.288883484973</v>
      </c>
      <c r="N2233" s="11">
        <v>5361.956407870739</v>
      </c>
      <c r="O2233" s="11">
        <v>20571.752168457013</v>
      </c>
      <c r="P2233" s="43">
        <v>6817.5671182245251</v>
      </c>
      <c r="Q2233" s="11">
        <v>21848.284908674461</v>
      </c>
      <c r="R2233" s="11">
        <v>12145.991789442996</v>
      </c>
      <c r="S2233" s="11">
        <v>23130.518710736447</v>
      </c>
      <c r="T2233" s="11">
        <v>13479.038571612391</v>
      </c>
      <c r="U2233" s="11">
        <v>23533.382554420412</v>
      </c>
      <c r="V2233" s="11">
        <v>13684.708150447426</v>
      </c>
      <c r="W2233" s="11">
        <v>22652.5386270747</v>
      </c>
      <c r="X2233" s="12">
        <v>0</v>
      </c>
      <c r="Y2233" s="12">
        <v>82.94043119017671</v>
      </c>
      <c r="Z2233" s="12">
        <v>197.38900683485892</v>
      </c>
      <c r="AA2233" s="44">
        <v>232.04019061955921</v>
      </c>
      <c r="AB2233" s="45">
        <v>47.25382933378846</v>
      </c>
      <c r="AC2233" s="12">
        <v>552.44787639818389</v>
      </c>
      <c r="AD2233" s="12">
        <v>11940.617252621323</v>
      </c>
      <c r="AE2233" s="12">
        <v>1936.0625963392088</v>
      </c>
      <c r="AF2233" s="12">
        <v>5480.5321821881507</v>
      </c>
      <c r="AG2233" s="44">
        <v>1128.4755203370612</v>
      </c>
      <c r="AH2233" s="45">
        <v>390.29476040551401</v>
      </c>
      <c r="AI2233" s="12">
        <v>5104.9838001190365</v>
      </c>
      <c r="AJ2233" s="12">
        <v>-52.897313847391651</v>
      </c>
      <c r="AK2233" s="12">
        <v>-41.249920077312382</v>
      </c>
      <c r="AL2233" s="12">
        <v>-13.530417592223227</v>
      </c>
      <c r="AM2233" s="44">
        <v>19.055179466384264</v>
      </c>
      <c r="AN2233" s="45">
        <v>12.419284891243173</v>
      </c>
      <c r="AO2233" s="12">
        <v>89.999999887764986</v>
      </c>
      <c r="AP2233" s="12">
        <v>-2166.5684835517245</v>
      </c>
      <c r="AQ2233" s="12">
        <v>5092.9437432009518</v>
      </c>
      <c r="AR2233" s="12">
        <v>6722.1108059814287</v>
      </c>
      <c r="AS2233" s="44">
        <v>12279.195057279896</v>
      </c>
      <c r="AT2233" s="45">
        <v>13391.292439992621</v>
      </c>
      <c r="AU2233" s="12">
        <v>14092.708150447424</v>
      </c>
      <c r="AV2233" s="12">
        <v>11294.569550181659</v>
      </c>
      <c r="AW2233" s="12">
        <v>20878.503185158279</v>
      </c>
      <c r="AX2233" s="12">
        <v>22244.961215570838</v>
      </c>
      <c r="AY2233" s="44">
        <v>23516.162185253481</v>
      </c>
      <c r="AZ2233" s="45">
        <v>23134.929776307665</v>
      </c>
      <c r="BA2233" s="12">
        <v>22652.538627873921</v>
      </c>
      <c r="BB2233" s="12">
        <v>5036.5537033941901</v>
      </c>
      <c r="BC2233" s="12">
        <v>6548.5544535547369</v>
      </c>
      <c r="BD2233" s="12">
        <v>12050.535477199901</v>
      </c>
      <c r="BE2233" s="44">
        <v>13345.835303775493</v>
      </c>
      <c r="BF2233" s="45">
        <v>13772.454282067196</v>
      </c>
      <c r="BG2233" s="12">
        <v>14092.708160447428</v>
      </c>
      <c r="BH2233" s="12">
        <v>20817.876283324589</v>
      </c>
      <c r="BI2233" s="12">
        <v>22155.035925375727</v>
      </c>
      <c r="BJ2233" s="12">
        <v>23527.195017632825</v>
      </c>
      <c r="BK2233" s="44">
        <v>23147.739079903378</v>
      </c>
      <c r="BL2233" s="45">
        <v>23050.991405187448</v>
      </c>
      <c r="BM2233" s="12">
        <v>17547.554827754884</v>
      </c>
      <c r="BN2233" s="12">
        <v>0</v>
      </c>
      <c r="BO2233" s="12">
        <v>11.647393770079269</v>
      </c>
      <c r="BP2233" s="12">
        <v>27.719502485089155</v>
      </c>
      <c r="BQ2233" s="48">
        <v>32.58559705860749</v>
      </c>
      <c r="BR2233" s="49">
        <v>6.6358945751410916</v>
      </c>
      <c r="BS2233" s="13">
        <v>77.58071499652182</v>
      </c>
      <c r="BT2233" s="12">
        <v>377.71111651502025</v>
      </c>
      <c r="BV2233" s="14">
        <f>Таблица1[[#This Row],[Lкан_леб,мм]]</f>
        <v>57952.288883484973</v>
      </c>
      <c r="BW2233" s="50">
        <f>Таблица1[[#This Row],[угол обхв4]]+Таблица1[[#This Row],[Lдуг 3,мм]]</f>
        <v>11940.617252621323</v>
      </c>
      <c r="BX2233" s="54">
        <f>Таблица1[[#This Row],[угол обхв5]]+Таблица1[[#This Row],[Y5, мм]]</f>
        <v>58035.229314675147</v>
      </c>
      <c r="BY2233" s="14">
        <f>Таблица1[[#This Row],[угол обхв6]]+Таблица1[[#This Row],[Lдуг 4,мм]]</f>
        <v>13876.679848960532</v>
      </c>
      <c r="BZ2233" s="14">
        <f>Таблица1[[#This Row],[Т1]]+Таблица1[[#This Row],[X6, мм]]</f>
        <v>58232.618321510003</v>
      </c>
      <c r="CA2233" s="14">
        <f>Таблица1[[#This Row],[Т2]]+Таблица1[[#This Row],[Lдуг 5,мм]]</f>
        <v>19357.212031148683</v>
      </c>
      <c r="CB2233" s="14">
        <f>Таблица1[[#This Row],[Т3]]+Таблица1[[#This Row],[Y6, мм]]</f>
        <v>58464.658512129565</v>
      </c>
      <c r="CC2233" s="14">
        <f>Таблица1[[#This Row],[Т4]]+Таблица1[[#This Row],[Lдуг 6,мм]]</f>
        <v>20485.687551485746</v>
      </c>
      <c r="CD2233" s="14">
        <f>Таблица1[[#This Row],[Т5]]+Таблица1[[#This Row],[Lдуг 1,мм]]</f>
        <v>58511.91234146335</v>
      </c>
      <c r="CE2233" s="14">
        <f>Таблица1[[#This Row],[Т6]]+Таблица1[[#This Row],[Lпрям1, мм]]</f>
        <v>20875.982311891261</v>
      </c>
      <c r="CF2233" s="15">
        <f>Таблица1[[#This Row],[Т7]]+Таблица1[[#This Row],[Lдуг 2,мм]]</f>
        <v>59064.360217861533</v>
      </c>
      <c r="CG2233" s="14">
        <f>Таблица1[[#This Row],[Т8]]+Таблица1[[#This Row],[Lпрям2, мм]]</f>
        <v>25980.966112010297</v>
      </c>
      <c r="CH2233" s="14">
        <f>Таблица1[[#This Row],[Т9]]-Таблица1[[#This Row],[Т9]]</f>
        <v>0</v>
      </c>
      <c r="CI2233" s="50">
        <f>Таблица1[[#This Row],[Т9]]-Таблица1[[#This Row],[Т8]]</f>
        <v>38188.377905970272</v>
      </c>
      <c r="CJ2233" s="54">
        <f>Таблица1[[#This Row],[Т9]]-Таблица1[[#This Row],[Т7]]</f>
        <v>552.44787639818242</v>
      </c>
      <c r="CK2233" s="14">
        <f>Таблица1[[#This Row],[Т9]]-Таблица1[[#This Row],[Т6]]</f>
        <v>38578.672666375787</v>
      </c>
      <c r="CL2233" s="14">
        <f>Таблица1[[#This Row],[Т9]]-Таблица1[[#This Row],[Т5]]</f>
        <v>599.7017057319681</v>
      </c>
      <c r="CM2233" s="14">
        <f>Таблица1[[#This Row],[Т9]]-Таблица1[[#This Row],[Т4]]</f>
        <v>39707.148186712846</v>
      </c>
      <c r="CN2233" s="14">
        <f>Таблица1[[#This Row],[Т9]]-Таблица1[[#This Row],[Т3]]</f>
        <v>831.74189635153016</v>
      </c>
      <c r="CO2233" s="14">
        <f>Таблица1[[#This Row],[Т9]]-Таблица1[[#This Row],[Т2]]</f>
        <v>45187.680368900998</v>
      </c>
      <c r="CP2233" s="14">
        <f>Таблица1[[#This Row],[Т9]]-Таблица1[[#This Row],[Т1]]</f>
        <v>1029.1309031863857</v>
      </c>
      <c r="CQ2233" s="14">
        <f>Таблица1[[#This Row],[Т9]]-Таблица1[[#This Row],[угол обхв6]]</f>
        <v>47123.742965240206</v>
      </c>
      <c r="CR2233" s="14">
        <f>Таблица1[[#This Row],[Т9]]-Таблица1[[#This Row],[угол обхв5]]</f>
        <v>1112.0713343765601</v>
      </c>
      <c r="CS2233" s="14">
        <f>Таблица1[[#This Row],[Т9]]-Таблица1[[#This Row],[угол обхв4]]</f>
        <v>59064.360217861533</v>
      </c>
      <c r="CT2233" s="14">
        <f>Таблица1[[#This Row],[Lкан_прям, мм]]+Таблица1[[#This Row],[Lкан_дуг, мм]]+Таблица1[[#This Row],[Lкан_леб,мм]]</f>
        <v>85045.326329871838</v>
      </c>
      <c r="CU2233" s="16">
        <f>Таблица1[[#This Row],[Lкан_леб,мм]]</f>
        <v>57952.288883484973</v>
      </c>
      <c r="CV2233" s="14">
        <f>2534431-(Таблица1[[#This Row],[Т23]]+Таблица1[[#This Row],[угол обхв3]])</f>
        <v>2449007.9625536134</v>
      </c>
      <c r="CW2233" s="50">
        <f>SUM(X2233:AC2233,AD2233:AI2233)-Таблица1[[#This Row],[lподв_min, мм]]</f>
        <v>21988.053647067049</v>
      </c>
      <c r="CX2233" s="17">
        <f>CW2672-Таблица1[[#This Row],[Суммарная длина каната]]</f>
        <v>-2426131.6111070816</v>
      </c>
    </row>
    <row r="2234" spans="1:102" x14ac:dyDescent="0.25">
      <c r="A2234" s="21">
        <v>2233</v>
      </c>
      <c r="B2234" s="10">
        <v>56.90612244897958</v>
      </c>
      <c r="C2234" s="10">
        <v>147.2477551020408</v>
      </c>
      <c r="D2234" s="11">
        <v>13538.753360210041</v>
      </c>
      <c r="E2234" s="11">
        <v>23003.779279836981</v>
      </c>
      <c r="F2234" s="11">
        <v>13400.338583951159</v>
      </c>
      <c r="G2234" s="11">
        <v>22980.065365921233</v>
      </c>
      <c r="H2234" s="11">
        <v>13946.752870210041</v>
      </c>
      <c r="I2234" s="11">
        <v>17845.302597772803</v>
      </c>
      <c r="J2234" s="11">
        <v>5158.4766820641762</v>
      </c>
      <c r="K2234" s="11">
        <v>25980.966112002014</v>
      </c>
      <c r="L2234" s="11">
        <v>1112.0713343848481</v>
      </c>
      <c r="M2234" s="11">
        <v>57952.288883484973</v>
      </c>
      <c r="N2234" s="11">
        <v>5361.956407870739</v>
      </c>
      <c r="O2234" s="11">
        <v>20571.752168457013</v>
      </c>
      <c r="P2234" s="43">
        <v>6716.8084449006037</v>
      </c>
      <c r="Q2234" s="11">
        <v>21878.827026412993</v>
      </c>
      <c r="R2234" s="11">
        <v>11979.341792562334</v>
      </c>
      <c r="S2234" s="11">
        <v>23409.17854313986</v>
      </c>
      <c r="T2234" s="11">
        <v>13292.06043847131</v>
      </c>
      <c r="U2234" s="11">
        <v>23874.025568173798</v>
      </c>
      <c r="V2234" s="11">
        <v>13538.753360210041</v>
      </c>
      <c r="W2234" s="11">
        <v>23003.779279836981</v>
      </c>
      <c r="X2234" s="12">
        <v>0</v>
      </c>
      <c r="Y2234" s="12">
        <v>63.558462587852404</v>
      </c>
      <c r="Z2234" s="12">
        <v>197.65778218928625</v>
      </c>
      <c r="AA2234" s="44">
        <v>232.04019061955796</v>
      </c>
      <c r="AB2234" s="45">
        <v>47.253829333784886</v>
      </c>
      <c r="AC2234" s="12">
        <v>571.56106965436652</v>
      </c>
      <c r="AD2234" s="12">
        <v>11940.617252621323</v>
      </c>
      <c r="AE2234" s="12">
        <v>1882.5697135948551</v>
      </c>
      <c r="AF2234" s="12">
        <v>5480.5321821881489</v>
      </c>
      <c r="AG2234" s="44">
        <v>1128.4755203370612</v>
      </c>
      <c r="AH2234" s="45">
        <v>390.29476040551958</v>
      </c>
      <c r="AI2234" s="12">
        <v>5158.4766828551055</v>
      </c>
      <c r="AJ2234" s="12">
        <v>-52.897313847391651</v>
      </c>
      <c r="AK2234" s="12">
        <v>-43.971746056646346</v>
      </c>
      <c r="AL2234" s="12">
        <v>-16.21449922487626</v>
      </c>
      <c r="AM2234" s="44">
        <v>16.371097833731064</v>
      </c>
      <c r="AN2234" s="45">
        <v>9.7352032585904755</v>
      </c>
      <c r="AO2234" s="12">
        <v>89.999999888928883</v>
      </c>
      <c r="AP2234" s="12">
        <v>-2166.5684835517245</v>
      </c>
      <c r="AQ2234" s="12">
        <v>5078.6805545544212</v>
      </c>
      <c r="AR2234" s="12">
        <v>6602.8809287272979</v>
      </c>
      <c r="AS2234" s="44">
        <v>12094.339655236714</v>
      </c>
      <c r="AT2234" s="45">
        <v>13223.069688049945</v>
      </c>
      <c r="AU2234" s="12">
        <v>13946.753360210041</v>
      </c>
      <c r="AV2234" s="12">
        <v>11294.569550181659</v>
      </c>
      <c r="AW2234" s="12">
        <v>20865.382532908498</v>
      </c>
      <c r="AX2234" s="12">
        <v>22270.598032306207</v>
      </c>
      <c r="AY2234" s="44">
        <v>23800.636703842029</v>
      </c>
      <c r="AZ2234" s="45">
        <v>23471.90086567929</v>
      </c>
      <c r="BA2234" s="12">
        <v>23003.77928062791</v>
      </c>
      <c r="BB2234" s="12">
        <v>5036.5537033941901</v>
      </c>
      <c r="BC2234" s="12">
        <v>6433.5325915842859</v>
      </c>
      <c r="BD2234" s="12">
        <v>11865.414276389029</v>
      </c>
      <c r="BE2234" s="44">
        <v>13177.06257579693</v>
      </c>
      <c r="BF2234" s="45">
        <v>13607.744110631404</v>
      </c>
      <c r="BG2234" s="12">
        <v>13946.753370210041</v>
      </c>
      <c r="BH2234" s="12">
        <v>20817.876283324589</v>
      </c>
      <c r="BI2234" s="12">
        <v>22172.457390864474</v>
      </c>
      <c r="BJ2234" s="12">
        <v>23800.949549033074</v>
      </c>
      <c r="BK2234" s="44">
        <v>23482.56740747163</v>
      </c>
      <c r="BL2234" s="45">
        <v>23405.903982331489</v>
      </c>
      <c r="BM2234" s="12">
        <v>17845.302597772803</v>
      </c>
      <c r="BN2234" s="12">
        <v>0</v>
      </c>
      <c r="BO2234" s="12">
        <v>8.9255677907453013</v>
      </c>
      <c r="BP2234" s="12">
        <v>27.75724683177009</v>
      </c>
      <c r="BQ2234" s="48">
        <v>32.58559705860732</v>
      </c>
      <c r="BR2234" s="49">
        <v>6.6358945751405889</v>
      </c>
      <c r="BS2234" s="13">
        <v>80.264796630338409</v>
      </c>
      <c r="BT2234" s="12">
        <v>377.71111651502025</v>
      </c>
      <c r="BV2234" s="14">
        <f>Таблица1[[#This Row],[Lкан_леб,мм]]</f>
        <v>57952.288883484973</v>
      </c>
      <c r="BW2234" s="50">
        <f>Таблица1[[#This Row],[угол обхв4]]+Таблица1[[#This Row],[Lдуг 3,мм]]</f>
        <v>11940.617252621323</v>
      </c>
      <c r="BX2234" s="54">
        <f>Таблица1[[#This Row],[угол обхв5]]+Таблица1[[#This Row],[Y5, мм]]</f>
        <v>58015.847346072827</v>
      </c>
      <c r="BY2234" s="14">
        <f>Таблица1[[#This Row],[угол обхв6]]+Таблица1[[#This Row],[Lдуг 4,мм]]</f>
        <v>13823.186966216179</v>
      </c>
      <c r="BZ2234" s="14">
        <f>Таблица1[[#This Row],[Т1]]+Таблица1[[#This Row],[X6, мм]]</f>
        <v>58213.505128262113</v>
      </c>
      <c r="CA2234" s="14">
        <f>Таблица1[[#This Row],[Т2]]+Таблица1[[#This Row],[Lдуг 5,мм]]</f>
        <v>19303.719148404329</v>
      </c>
      <c r="CB2234" s="14">
        <f>Таблица1[[#This Row],[Т3]]+Таблица1[[#This Row],[Y6, мм]]</f>
        <v>58445.545318881668</v>
      </c>
      <c r="CC2234" s="14">
        <f>Таблица1[[#This Row],[Т4]]+Таблица1[[#This Row],[Lдуг 6,мм]]</f>
        <v>20432.194668741391</v>
      </c>
      <c r="CD2234" s="14">
        <f>Таблица1[[#This Row],[Т5]]+Таблица1[[#This Row],[Lдуг 1,мм]]</f>
        <v>58492.799148215454</v>
      </c>
      <c r="CE2234" s="14">
        <f>Таблица1[[#This Row],[Т6]]+Таблица1[[#This Row],[Lпрям1, мм]]</f>
        <v>20822.48942914691</v>
      </c>
      <c r="CF2234" s="15">
        <f>Таблица1[[#This Row],[Т7]]+Таблица1[[#This Row],[Lдуг 2,мм]]</f>
        <v>59064.36021786982</v>
      </c>
      <c r="CG2234" s="14">
        <f>Таблица1[[#This Row],[Т8]]+Таблица1[[#This Row],[Lпрям2, мм]]</f>
        <v>25980.966112002017</v>
      </c>
      <c r="CH2234" s="14">
        <f>Таблица1[[#This Row],[Т9]]-Таблица1[[#This Row],[Т9]]</f>
        <v>0</v>
      </c>
      <c r="CI2234" s="50">
        <f>Таблица1[[#This Row],[Т9]]-Таблица1[[#This Row],[Т8]]</f>
        <v>38241.87078872291</v>
      </c>
      <c r="CJ2234" s="54">
        <f>Таблица1[[#This Row],[Т9]]-Таблица1[[#This Row],[Т7]]</f>
        <v>571.56106965436629</v>
      </c>
      <c r="CK2234" s="14">
        <f>Таблица1[[#This Row],[Т9]]-Таблица1[[#This Row],[Т6]]</f>
        <v>38632.165549128433</v>
      </c>
      <c r="CL2234" s="14">
        <f>Таблица1[[#This Row],[Т9]]-Таблица1[[#This Row],[Т5]]</f>
        <v>618.81489898815198</v>
      </c>
      <c r="CM2234" s="14">
        <f>Таблица1[[#This Row],[Т9]]-Таблица1[[#This Row],[Т4]]</f>
        <v>39760.641069465491</v>
      </c>
      <c r="CN2234" s="14">
        <f>Таблица1[[#This Row],[Т9]]-Таблица1[[#This Row],[Т3]]</f>
        <v>850.85508960770676</v>
      </c>
      <c r="CO2234" s="14">
        <f>Таблица1[[#This Row],[Т9]]-Таблица1[[#This Row],[Т2]]</f>
        <v>45241.173251653643</v>
      </c>
      <c r="CP2234" s="14">
        <f>Таблица1[[#This Row],[Т9]]-Таблица1[[#This Row],[Т1]]</f>
        <v>1048.5128717969928</v>
      </c>
      <c r="CQ2234" s="14">
        <f>Таблица1[[#This Row],[Т9]]-Таблица1[[#This Row],[угол обхв6]]</f>
        <v>47123.742965248501</v>
      </c>
      <c r="CR2234" s="14">
        <f>Таблица1[[#This Row],[Т9]]-Таблица1[[#This Row],[угол обхв5]]</f>
        <v>1112.0713343848474</v>
      </c>
      <c r="CS2234" s="14">
        <f>Таблица1[[#This Row],[Т9]]-Таблица1[[#This Row],[угол обхв4]]</f>
        <v>59064.36021786982</v>
      </c>
      <c r="CT2234" s="14">
        <f>Таблица1[[#This Row],[Lкан_прям, мм]]+Таблица1[[#This Row],[Lкан_дуг, мм]]+Таблица1[[#This Row],[Lкан_леб,мм]]</f>
        <v>85045.326329871838</v>
      </c>
      <c r="CU2234" s="16">
        <f>Таблица1[[#This Row],[Lкан_леб,мм]]</f>
        <v>57952.288883484973</v>
      </c>
      <c r="CV2234" s="14">
        <f>2534431-(Таблица1[[#This Row],[Т23]]+Таблица1[[#This Row],[угол обхв3]])</f>
        <v>2449007.9625536134</v>
      </c>
      <c r="CW2234" s="50">
        <f>SUM(X2234:AC2234,AD2234:AI2234)-Таблица1[[#This Row],[lподв_min, мм]]</f>
        <v>21934.56076432269</v>
      </c>
      <c r="CX2234" s="17">
        <f>CW2673-Таблица1[[#This Row],[Суммарная длина каната]]</f>
        <v>-2426160.9361489941</v>
      </c>
    </row>
    <row r="2235" spans="1:102" x14ac:dyDescent="0.25">
      <c r="A2235" s="21">
        <v>2234</v>
      </c>
      <c r="B2235" s="10">
        <v>56.90612244897958</v>
      </c>
      <c r="C2235" s="10">
        <v>149.93183673469386</v>
      </c>
      <c r="D2235" s="11">
        <v>13376.510469755416</v>
      </c>
      <c r="E2235" s="11">
        <v>23347.799688305779</v>
      </c>
      <c r="F2235" s="11">
        <v>13239.358042240254</v>
      </c>
      <c r="G2235" s="11">
        <v>23317.629974573327</v>
      </c>
      <c r="H2235" s="11">
        <v>13784.509979755416</v>
      </c>
      <c r="I2235" s="11">
        <v>18135.952858403441</v>
      </c>
      <c r="J2235" s="11">
        <v>5211.846829902338</v>
      </c>
      <c r="K2235" s="11">
        <v>25980.966111993908</v>
      </c>
      <c r="L2235" s="11">
        <v>1112.0713343929585</v>
      </c>
      <c r="M2235" s="11">
        <v>57952.288883484973</v>
      </c>
      <c r="N2235" s="11">
        <v>5361.956407870739</v>
      </c>
      <c r="O2235" s="11">
        <v>20571.752168457013</v>
      </c>
      <c r="P2235" s="43">
        <v>6614.7300568340625</v>
      </c>
      <c r="Q2235" s="11">
        <v>21904.617216324801</v>
      </c>
      <c r="R2235" s="11">
        <v>11799.825281793241</v>
      </c>
      <c r="S2235" s="11">
        <v>23679.728623562532</v>
      </c>
      <c r="T2235" s="11">
        <v>13089.335486931044</v>
      </c>
      <c r="U2235" s="11">
        <v>24205.538884821723</v>
      </c>
      <c r="V2235" s="11">
        <v>13376.510469755416</v>
      </c>
      <c r="W2235" s="11">
        <v>23347.799688305779</v>
      </c>
      <c r="X2235" s="12">
        <v>0</v>
      </c>
      <c r="Y2235" s="12">
        <v>43.602368445877971</v>
      </c>
      <c r="Z2235" s="12">
        <v>198.50068308336347</v>
      </c>
      <c r="AA2235" s="44">
        <v>232.04019061955924</v>
      </c>
      <c r="AB2235" s="45">
        <v>47.253829333790506</v>
      </c>
      <c r="AC2235" s="12">
        <v>590.67426291036736</v>
      </c>
      <c r="AD2235" s="12">
        <v>11940.617252621323</v>
      </c>
      <c r="AE2235" s="12">
        <v>1829.1995657566947</v>
      </c>
      <c r="AF2235" s="12">
        <v>5480.5321821881489</v>
      </c>
      <c r="AG2235" s="44">
        <v>1128.4755203370585</v>
      </c>
      <c r="AH2235" s="45">
        <v>390.29476040551094</v>
      </c>
      <c r="AI2235" s="12">
        <v>5211.8468306851719</v>
      </c>
      <c r="AJ2235" s="12">
        <v>-52.897313847391651</v>
      </c>
      <c r="AK2235" s="12">
        <v>-46.774196963266157</v>
      </c>
      <c r="AL2235" s="12">
        <v>-18.898580857529332</v>
      </c>
      <c r="AM2235" s="44">
        <v>13.687016201078164</v>
      </c>
      <c r="AN2235" s="45">
        <v>7.0511216259367862</v>
      </c>
      <c r="AO2235" s="12">
        <v>89.999999890066277</v>
      </c>
      <c r="AP2235" s="12">
        <v>-2166.5684835517245</v>
      </c>
      <c r="AQ2235" s="12">
        <v>5064.6630180676984</v>
      </c>
      <c r="AR2235" s="12">
        <v>6482.5813110413083</v>
      </c>
      <c r="AS2235" s="44">
        <v>11896.365416491211</v>
      </c>
      <c r="AT2235" s="45">
        <v>13039.251493915219</v>
      </c>
      <c r="AU2235" s="12">
        <v>13784.510469755416</v>
      </c>
      <c r="AV2235" s="12">
        <v>11294.569550181659</v>
      </c>
      <c r="AW2235" s="12">
        <v>20851.181301475415</v>
      </c>
      <c r="AX2235" s="12">
        <v>22290.62331599863</v>
      </c>
      <c r="AY2235" s="44">
        <v>24076.142551663572</v>
      </c>
      <c r="AZ2235" s="45">
        <v>23800.624580747895</v>
      </c>
      <c r="BA2235" s="12">
        <v>23347.799689088613</v>
      </c>
      <c r="BB2235" s="12">
        <v>5036.5537033941901</v>
      </c>
      <c r="BC2235" s="12">
        <v>6317.4366670310219</v>
      </c>
      <c r="BD2235" s="12">
        <v>11667.676536000487</v>
      </c>
      <c r="BE2235" s="44">
        <v>12992.795352233075</v>
      </c>
      <c r="BF2235" s="45">
        <v>13426.594462771243</v>
      </c>
      <c r="BG2235" s="12">
        <v>13784.510479755416</v>
      </c>
      <c r="BH2235" s="12">
        <v>20817.876283324589</v>
      </c>
      <c r="BI2235" s="12">
        <v>22184.046349343203</v>
      </c>
      <c r="BJ2235" s="12">
        <v>24065.734723236361</v>
      </c>
      <c r="BK2235" s="44">
        <v>23809.124956720683</v>
      </c>
      <c r="BL2235" s="45">
        <v>23752.713992379606</v>
      </c>
      <c r="BM2235" s="12">
        <v>18135.952858403441</v>
      </c>
      <c r="BN2235" s="12">
        <v>0</v>
      </c>
      <c r="BO2235" s="12">
        <v>6.123116884125495</v>
      </c>
      <c r="BP2235" s="12">
        <v>27.875616105736825</v>
      </c>
      <c r="BQ2235" s="48">
        <v>32.585597058607497</v>
      </c>
      <c r="BR2235" s="49">
        <v>6.6358945751413776</v>
      </c>
      <c r="BS2235" s="13">
        <v>82.94887826412949</v>
      </c>
      <c r="BT2235" s="12">
        <v>377.71111651502025</v>
      </c>
      <c r="BV2235" s="14">
        <f>Таблица1[[#This Row],[Lкан_леб,мм]]</f>
        <v>57952.288883484973</v>
      </c>
      <c r="BW2235" s="50">
        <f>Таблица1[[#This Row],[угол обхв4]]+Таблица1[[#This Row],[Lдуг 3,мм]]</f>
        <v>11940.617252621323</v>
      </c>
      <c r="BX2235" s="54">
        <f>Таблица1[[#This Row],[угол обхв5]]+Таблица1[[#This Row],[Y5, мм]]</f>
        <v>57995.891251930851</v>
      </c>
      <c r="BY2235" s="14">
        <f>Таблица1[[#This Row],[угол обхв6]]+Таблица1[[#This Row],[Lдуг 4,мм]]</f>
        <v>13769.816818378018</v>
      </c>
      <c r="BZ2235" s="14">
        <f>Таблица1[[#This Row],[Т1]]+Таблица1[[#This Row],[X6, мм]]</f>
        <v>58194.391935014217</v>
      </c>
      <c r="CA2235" s="14">
        <f>Таблица1[[#This Row],[Т2]]+Таблица1[[#This Row],[Lдуг 5,мм]]</f>
        <v>19250.349000566166</v>
      </c>
      <c r="CB2235" s="14">
        <f>Таблица1[[#This Row],[Т3]]+Таблица1[[#This Row],[Y6, мм]]</f>
        <v>58426.432125633779</v>
      </c>
      <c r="CC2235" s="14">
        <f>Таблица1[[#This Row],[Т4]]+Таблица1[[#This Row],[Lдуг 6,мм]]</f>
        <v>20378.824520903225</v>
      </c>
      <c r="CD2235" s="14">
        <f>Таблица1[[#This Row],[Т5]]+Таблица1[[#This Row],[Lдуг 1,мм]]</f>
        <v>58473.685954967572</v>
      </c>
      <c r="CE2235" s="14">
        <f>Таблица1[[#This Row],[Т6]]+Таблица1[[#This Row],[Lпрям1, мм]]</f>
        <v>20769.119281308736</v>
      </c>
      <c r="CF2235" s="15">
        <f>Таблица1[[#This Row],[Т7]]+Таблица1[[#This Row],[Lдуг 2,мм]]</f>
        <v>59064.36021787794</v>
      </c>
      <c r="CG2235" s="14">
        <f>Таблица1[[#This Row],[Т8]]+Таблица1[[#This Row],[Lпрям2, мм]]</f>
        <v>25980.966111993908</v>
      </c>
      <c r="CH2235" s="14">
        <f>Таблица1[[#This Row],[Т9]]-Таблица1[[#This Row],[Т9]]</f>
        <v>0</v>
      </c>
      <c r="CI2235" s="50">
        <f>Таблица1[[#This Row],[Т9]]-Таблица1[[#This Row],[Т8]]</f>
        <v>38295.2409365692</v>
      </c>
      <c r="CJ2235" s="54">
        <f>Таблица1[[#This Row],[Т9]]-Таблица1[[#This Row],[Т7]]</f>
        <v>590.67426291036827</v>
      </c>
      <c r="CK2235" s="14">
        <f>Таблица1[[#This Row],[Т9]]-Таблица1[[#This Row],[Т6]]</f>
        <v>38685.535696974715</v>
      </c>
      <c r="CL2235" s="14">
        <f>Таблица1[[#This Row],[Т9]]-Таблица1[[#This Row],[Т5]]</f>
        <v>637.92809224416123</v>
      </c>
      <c r="CM2235" s="14">
        <f>Таблица1[[#This Row],[Т9]]-Таблица1[[#This Row],[Т4]]</f>
        <v>39814.011217311774</v>
      </c>
      <c r="CN2235" s="14">
        <f>Таблица1[[#This Row],[Т9]]-Таблица1[[#This Row],[Т3]]</f>
        <v>869.96828286372329</v>
      </c>
      <c r="CO2235" s="14">
        <f>Таблица1[[#This Row],[Т9]]-Таблица1[[#This Row],[Т2]]</f>
        <v>45294.543399499918</v>
      </c>
      <c r="CP2235" s="14">
        <f>Таблица1[[#This Row],[Т9]]-Таблица1[[#This Row],[Т1]]</f>
        <v>1068.4689659470896</v>
      </c>
      <c r="CQ2235" s="14">
        <f>Таблица1[[#This Row],[Т9]]-Таблица1[[#This Row],[угол обхв6]]</f>
        <v>47123.742965256621</v>
      </c>
      <c r="CR2235" s="14">
        <f>Таблица1[[#This Row],[Т9]]-Таблица1[[#This Row],[угол обхв5]]</f>
        <v>1112.0713343929674</v>
      </c>
      <c r="CS2235" s="14">
        <f>Таблица1[[#This Row],[Т9]]-Таблица1[[#This Row],[угол обхв4]]</f>
        <v>59064.36021787794</v>
      </c>
      <c r="CT2235" s="14">
        <f>Таблица1[[#This Row],[Lкан_прям, мм]]+Таблица1[[#This Row],[Lкан_дуг, мм]]+Таблица1[[#This Row],[Lкан_леб,мм]]</f>
        <v>85045.326329871838</v>
      </c>
      <c r="CU2235" s="16">
        <f>Таблица1[[#This Row],[Lкан_леб,мм]]</f>
        <v>57952.288883484973</v>
      </c>
      <c r="CV2235" s="14">
        <f>2534431-(Таблица1[[#This Row],[Т23]]+Таблица1[[#This Row],[угол обхв3]])</f>
        <v>2449007.9625536134</v>
      </c>
      <c r="CW2235" s="50">
        <f>SUM(X2235:AC2235,AD2235:AI2235)-Таблица1[[#This Row],[lподв_min, мм]]</f>
        <v>21881.190616484531</v>
      </c>
      <c r="CX2235" s="17">
        <f>CW2674-Таблица1[[#This Row],[Суммарная длина каната]]</f>
        <v>-2426191.7027804214</v>
      </c>
    </row>
    <row r="2236" spans="1:102" x14ac:dyDescent="0.25">
      <c r="A2236" s="21">
        <v>2235</v>
      </c>
      <c r="B2236" s="10">
        <v>56.90612244897958</v>
      </c>
      <c r="C2236" s="10">
        <v>152.61591836734689</v>
      </c>
      <c r="D2236" s="11">
        <v>13198.335464679296</v>
      </c>
      <c r="E2236" s="11">
        <v>23683.845019343476</v>
      </c>
      <c r="F2236" s="11">
        <v>13062.746319209033</v>
      </c>
      <c r="G2236" s="11">
        <v>23647.285702738216</v>
      </c>
      <c r="H2236" s="11">
        <v>13606.334974679296</v>
      </c>
      <c r="I2236" s="11">
        <v>18418.884209418979</v>
      </c>
      <c r="J2236" s="11">
        <v>5264.9608099244961</v>
      </c>
      <c r="K2236" s="11">
        <v>25980.966111986021</v>
      </c>
      <c r="L2236" s="11">
        <v>1112.0713344008495</v>
      </c>
      <c r="M2236" s="11">
        <v>57952.288883484973</v>
      </c>
      <c r="N2236" s="11">
        <v>5361.956407870739</v>
      </c>
      <c r="O2236" s="11">
        <v>20571.752168457013</v>
      </c>
      <c r="P2236" s="43">
        <v>6511.5559295451021</v>
      </c>
      <c r="Q2236" s="11">
        <v>21925.59889080784</v>
      </c>
      <c r="R2236" s="11">
        <v>11607.83614368356</v>
      </c>
      <c r="S2236" s="11">
        <v>23941.575323949084</v>
      </c>
      <c r="T2236" s="11">
        <v>12871.308526390914</v>
      </c>
      <c r="U2236" s="11">
        <v>24527.195113689664</v>
      </c>
      <c r="V2236" s="11">
        <v>13198.335464679296</v>
      </c>
      <c r="W2236" s="11">
        <v>23683.845019343476</v>
      </c>
      <c r="X2236" s="12">
        <v>0</v>
      </c>
      <c r="Y2236" s="12">
        <v>23.022631318912687</v>
      </c>
      <c r="Z2236" s="12">
        <v>199.96722696243157</v>
      </c>
      <c r="AA2236" s="44">
        <v>232.04019061955881</v>
      </c>
      <c r="AB2236" s="45">
        <v>47.253829333787287</v>
      </c>
      <c r="AC2236" s="12">
        <v>609.78745616615925</v>
      </c>
      <c r="AD2236" s="12">
        <v>11940.617252621323</v>
      </c>
      <c r="AE2236" s="12">
        <v>1776.0855857345396</v>
      </c>
      <c r="AF2236" s="12">
        <v>5480.5321821881498</v>
      </c>
      <c r="AG2236" s="44">
        <v>1128.4755203370605</v>
      </c>
      <c r="AH2236" s="45">
        <v>390.29476040551526</v>
      </c>
      <c r="AI2236" s="12">
        <v>5264.960810699431</v>
      </c>
      <c r="AJ2236" s="12">
        <v>-52.897313847391651</v>
      </c>
      <c r="AK2236" s="12">
        <v>-49.664226573226443</v>
      </c>
      <c r="AL2236" s="12">
        <v>-21.5826624901824</v>
      </c>
      <c r="AM2236" s="44">
        <v>11.00293456842504</v>
      </c>
      <c r="AN2236" s="45">
        <v>4.3670399932841146</v>
      </c>
      <c r="AO2236" s="12">
        <v>89.999999891175307</v>
      </c>
      <c r="AP2236" s="12">
        <v>-2166.5684835517245</v>
      </c>
      <c r="AQ2236" s="12">
        <v>5050.9525535769199</v>
      </c>
      <c r="AR2236" s="12">
        <v>6361.4759085947962</v>
      </c>
      <c r="AS2236" s="44">
        <v>11685.706726655748</v>
      </c>
      <c r="AT2236" s="45">
        <v>12840.241182684302</v>
      </c>
      <c r="AU2236" s="12">
        <v>13606.335464679296</v>
      </c>
      <c r="AV2236" s="12">
        <v>11294.569550181659</v>
      </c>
      <c r="AW2236" s="12">
        <v>20835.836629594713</v>
      </c>
      <c r="AX2236" s="12">
        <v>22304.99312812775</v>
      </c>
      <c r="AY2236" s="44">
        <v>24342.075226954777</v>
      </c>
      <c r="AZ2236" s="45">
        <v>24120.379651649422</v>
      </c>
      <c r="BA2236" s="12">
        <v>23683.84502011841</v>
      </c>
      <c r="BB2236" s="12">
        <v>5036.5537033941901</v>
      </c>
      <c r="BC2236" s="12">
        <v>6200.552075251283</v>
      </c>
      <c r="BD2236" s="12">
        <v>11457.756122733252</v>
      </c>
      <c r="BE2236" s="44">
        <v>12793.437943418725</v>
      </c>
      <c r="BF2236" s="45">
        <v>13229.402808385908</v>
      </c>
      <c r="BG2236" s="12">
        <v>13606.335474679296</v>
      </c>
      <c r="BH2236" s="12">
        <v>20817.876283324589</v>
      </c>
      <c r="BI2236" s="12">
        <v>22189.683351945539</v>
      </c>
      <c r="BJ2236" s="12">
        <v>24320.969561268994</v>
      </c>
      <c r="BK2236" s="44">
        <v>24126.695210683971</v>
      </c>
      <c r="BL2236" s="45">
        <v>24090.660481383718</v>
      </c>
      <c r="BM2236" s="12">
        <v>18418.884209418979</v>
      </c>
      <c r="BN2236" s="12">
        <v>0</v>
      </c>
      <c r="BO2236" s="12">
        <v>3.2330872741652081</v>
      </c>
      <c r="BP2236" s="12">
        <v>28.081564083044039</v>
      </c>
      <c r="BQ2236" s="48">
        <v>32.585597058607441</v>
      </c>
      <c r="BR2236" s="49">
        <v>6.6358945751409264</v>
      </c>
      <c r="BS2236" s="13">
        <v>85.632959897891197</v>
      </c>
      <c r="BT2236" s="12">
        <v>377.71111651502025</v>
      </c>
      <c r="BV2236" s="14">
        <f>Таблица1[[#This Row],[Lкан_леб,мм]]</f>
        <v>57952.288883484973</v>
      </c>
      <c r="BW2236" s="50">
        <f>Таблица1[[#This Row],[угол обхв4]]+Таблица1[[#This Row],[Lдуг 3,мм]]</f>
        <v>11940.617252621323</v>
      </c>
      <c r="BX2236" s="54">
        <f>Таблица1[[#This Row],[угол обхв5]]+Таблица1[[#This Row],[Y5, мм]]</f>
        <v>57975.311514803885</v>
      </c>
      <c r="BY2236" s="14">
        <f>Таблица1[[#This Row],[угол обхв6]]+Таблица1[[#This Row],[Lдуг 4,мм]]</f>
        <v>13716.702838355863</v>
      </c>
      <c r="BZ2236" s="14">
        <f>Таблица1[[#This Row],[Т1]]+Таблица1[[#This Row],[X6, мм]]</f>
        <v>58175.278741766313</v>
      </c>
      <c r="CA2236" s="14">
        <f>Таблица1[[#This Row],[Т2]]+Таблица1[[#This Row],[Lдуг 5,мм]]</f>
        <v>19197.235020544013</v>
      </c>
      <c r="CB2236" s="14">
        <f>Таблица1[[#This Row],[Т3]]+Таблица1[[#This Row],[Y6, мм]]</f>
        <v>58407.318932385875</v>
      </c>
      <c r="CC2236" s="14">
        <f>Таблица1[[#This Row],[Т4]]+Таблица1[[#This Row],[Lдуг 6,мм]]</f>
        <v>20325.710540881075</v>
      </c>
      <c r="CD2236" s="14">
        <f>Таблица1[[#This Row],[Т5]]+Таблица1[[#This Row],[Lдуг 1,мм]]</f>
        <v>58454.572761719661</v>
      </c>
      <c r="CE2236" s="14">
        <f>Таблица1[[#This Row],[Т6]]+Таблица1[[#This Row],[Lпрям1, мм]]</f>
        <v>20716.00530128659</v>
      </c>
      <c r="CF2236" s="15">
        <f>Таблица1[[#This Row],[Т7]]+Таблица1[[#This Row],[Lдуг 2,мм]]</f>
        <v>59064.36021788582</v>
      </c>
      <c r="CG2236" s="14">
        <f>Таблица1[[#This Row],[Т8]]+Таблица1[[#This Row],[Lпрям2, мм]]</f>
        <v>25980.966111986021</v>
      </c>
      <c r="CH2236" s="14">
        <f>Таблица1[[#This Row],[Т9]]-Таблица1[[#This Row],[Т9]]</f>
        <v>0</v>
      </c>
      <c r="CI2236" s="50">
        <f>Таблица1[[#This Row],[Т9]]-Таблица1[[#This Row],[Т8]]</f>
        <v>38348.35491659923</v>
      </c>
      <c r="CJ2236" s="54">
        <f>Таблица1[[#This Row],[Т9]]-Таблица1[[#This Row],[Т7]]</f>
        <v>609.78745616615925</v>
      </c>
      <c r="CK2236" s="14">
        <f>Таблица1[[#This Row],[Т9]]-Таблица1[[#This Row],[Т6]]</f>
        <v>38738.649677004745</v>
      </c>
      <c r="CL2236" s="14">
        <f>Таблица1[[#This Row],[Т9]]-Таблица1[[#This Row],[Т5]]</f>
        <v>657.04128549994493</v>
      </c>
      <c r="CM2236" s="14">
        <f>Таблица1[[#This Row],[Т9]]-Таблица1[[#This Row],[Т4]]</f>
        <v>39867.125197341811</v>
      </c>
      <c r="CN2236" s="14">
        <f>Таблица1[[#This Row],[Т9]]-Таблица1[[#This Row],[Т3]]</f>
        <v>889.08147611950699</v>
      </c>
      <c r="CO2236" s="14">
        <f>Таблица1[[#This Row],[Т9]]-Таблица1[[#This Row],[Т2]]</f>
        <v>45347.657379529956</v>
      </c>
      <c r="CP2236" s="14">
        <f>Таблица1[[#This Row],[Т9]]-Таблица1[[#This Row],[Т1]]</f>
        <v>1089.0487030819349</v>
      </c>
      <c r="CQ2236" s="14">
        <f>Таблица1[[#This Row],[Т9]]-Таблица1[[#This Row],[угол обхв6]]</f>
        <v>47123.742965264493</v>
      </c>
      <c r="CR2236" s="14">
        <f>Таблица1[[#This Row],[Т9]]-Таблица1[[#This Row],[угол обхв5]]</f>
        <v>1112.0713344008473</v>
      </c>
      <c r="CS2236" s="14">
        <f>Таблица1[[#This Row],[Т9]]-Таблица1[[#This Row],[угол обхв4]]</f>
        <v>59064.36021788582</v>
      </c>
      <c r="CT2236" s="14">
        <f>Таблица1[[#This Row],[Lкан_прям, мм]]+Таблица1[[#This Row],[Lкан_дуг, мм]]+Таблица1[[#This Row],[Lкан_леб,мм]]</f>
        <v>85045.326329871838</v>
      </c>
      <c r="CU2236" s="16">
        <f>Таблица1[[#This Row],[Lкан_леб,мм]]</f>
        <v>57952.288883484973</v>
      </c>
      <c r="CV2236" s="14">
        <f>2534431-(Таблица1[[#This Row],[Т23]]+Таблица1[[#This Row],[угол обхв3]])</f>
        <v>2449007.9625536134</v>
      </c>
      <c r="CW2236" s="50">
        <f>SUM(X2236:AC2236,AD2236:AI2236)-Таблица1[[#This Row],[lподв_min, мм]]</f>
        <v>21828.076636462371</v>
      </c>
      <c r="CX2236" s="17">
        <f>CW2675-Таблица1[[#This Row],[Суммарная длина каната]]</f>
        <v>-2426223.8862573314</v>
      </c>
    </row>
    <row r="2237" spans="1:102" x14ac:dyDescent="0.25">
      <c r="A2237" s="21">
        <v>2236</v>
      </c>
      <c r="B2237" s="10">
        <v>56.90612244897958</v>
      </c>
      <c r="C2237" s="10">
        <v>155.29999999999623</v>
      </c>
      <c r="D2237" s="11">
        <v>13004.619288062127</v>
      </c>
      <c r="E2237" s="11">
        <v>24011.177938345729</v>
      </c>
      <c r="F2237" s="11">
        <v>12870.890927859193</v>
      </c>
      <c r="G2237" s="11">
        <v>23968.309235572789</v>
      </c>
      <c r="H2237" s="11">
        <v>13412.618798062127</v>
      </c>
      <c r="I2237" s="11">
        <v>18693.50490806887</v>
      </c>
      <c r="J2237" s="11">
        <v>5317.6730302768574</v>
      </c>
      <c r="K2237" s="11">
        <v>25980.966111978334</v>
      </c>
      <c r="L2237" s="11">
        <v>1112.0713344085336</v>
      </c>
      <c r="M2237" s="11">
        <v>57952.288883484973</v>
      </c>
      <c r="N2237" s="11">
        <v>5361.956407870739</v>
      </c>
      <c r="O2237" s="11">
        <v>20571.752168457013</v>
      </c>
      <c r="P2237" s="43">
        <v>6407.5124427727033</v>
      </c>
      <c r="Q2237" s="11">
        <v>21941.726012874773</v>
      </c>
      <c r="R2237" s="11">
        <v>11403.795631624191</v>
      </c>
      <c r="S2237" s="11">
        <v>24194.144112784292</v>
      </c>
      <c r="T2237" s="11">
        <v>12638.457941187349</v>
      </c>
      <c r="U2237" s="11">
        <v>24838.288492053543</v>
      </c>
      <c r="V2237" s="11">
        <v>13004.619288062127</v>
      </c>
      <c r="W2237" s="11">
        <v>24011.177938345729</v>
      </c>
      <c r="X2237" s="12">
        <v>0</v>
      </c>
      <c r="Y2237" s="12">
        <v>1.7658222829102144</v>
      </c>
      <c r="Z2237" s="12">
        <v>202.11084275056322</v>
      </c>
      <c r="AA2237" s="44">
        <v>232.04019061955992</v>
      </c>
      <c r="AB2237" s="45">
        <v>47.253829333788481</v>
      </c>
      <c r="AC2237" s="12">
        <v>628.90064942171159</v>
      </c>
      <c r="AD2237" s="12">
        <v>11940.617252621323</v>
      </c>
      <c r="AE2237" s="12">
        <v>1723.3733653821785</v>
      </c>
      <c r="AF2237" s="12">
        <v>5480.5321821881507</v>
      </c>
      <c r="AG2237" s="44">
        <v>1128.4755203370603</v>
      </c>
      <c r="AH2237" s="45">
        <v>390.29476040551737</v>
      </c>
      <c r="AI2237" s="12">
        <v>5317.6730310441089</v>
      </c>
      <c r="AJ2237" s="12">
        <v>-52.897313847391651</v>
      </c>
      <c r="AK2237" s="12">
        <v>-52.649337954791378</v>
      </c>
      <c r="AL2237" s="12">
        <v>-24.266744122831756</v>
      </c>
      <c r="AM2237" s="44">
        <v>8.3188529357758458</v>
      </c>
      <c r="AN2237" s="45">
        <v>1.6829583606347511</v>
      </c>
      <c r="AO2237" s="12">
        <v>89.999999892254053</v>
      </c>
      <c r="AP2237" s="12">
        <v>-2166.5684835517245</v>
      </c>
      <c r="AQ2237" s="12">
        <v>5037.6219718453267</v>
      </c>
      <c r="AR2237" s="12">
        <v>6239.8304450736823</v>
      </c>
      <c r="AS2237" s="44">
        <v>11462.825802959336</v>
      </c>
      <c r="AT2237" s="45">
        <v>12626.475413270608</v>
      </c>
      <c r="AU2237" s="12">
        <v>13412.619288062126</v>
      </c>
      <c r="AV2237" s="12">
        <v>11294.569550181659</v>
      </c>
      <c r="AW2237" s="12">
        <v>20819.282315324173</v>
      </c>
      <c r="AX2237" s="12">
        <v>22313.6759391386</v>
      </c>
      <c r="AY2237" s="44">
        <v>24597.851232949572</v>
      </c>
      <c r="AZ2237" s="45">
        <v>24430.464487089728</v>
      </c>
      <c r="BA2237" s="12">
        <v>24011.177939112978</v>
      </c>
      <c r="BB2237" s="12">
        <v>5036.5537033941901</v>
      </c>
      <c r="BC2237" s="12">
        <v>6083.178006747291</v>
      </c>
      <c r="BD2237" s="12">
        <v>11236.113633925172</v>
      </c>
      <c r="BE2237" s="44">
        <v>12579.427769852204</v>
      </c>
      <c r="BF2237" s="45">
        <v>13016.601815978867</v>
      </c>
      <c r="BG2237" s="12">
        <v>13412.619298062127</v>
      </c>
      <c r="BH2237" s="12">
        <v>20817.876283324589</v>
      </c>
      <c r="BI2237" s="12">
        <v>22189.256159741934</v>
      </c>
      <c r="BJ2237" s="12">
        <v>24566.094039048119</v>
      </c>
      <c r="BK2237" s="44">
        <v>24434.581371888264</v>
      </c>
      <c r="BL2237" s="45">
        <v>24419.00194330954</v>
      </c>
      <c r="BM2237" s="12">
        <v>18693.50490806887</v>
      </c>
      <c r="BN2237" s="12">
        <v>0</v>
      </c>
      <c r="BO2237" s="12">
        <v>0.24797589260027283</v>
      </c>
      <c r="BP2237" s="12">
        <v>28.382593831959618</v>
      </c>
      <c r="BQ2237" s="48">
        <v>32.585597058607597</v>
      </c>
      <c r="BR2237" s="49">
        <v>6.6358945751410952</v>
      </c>
      <c r="BS2237" s="13">
        <v>88.317041531619296</v>
      </c>
      <c r="BT2237" s="12">
        <v>377.71111651502025</v>
      </c>
      <c r="BV2237" s="14">
        <f>Таблица1[[#This Row],[Lкан_леб,мм]]</f>
        <v>57952.288883484973</v>
      </c>
      <c r="BW2237" s="50">
        <f>Таблица1[[#This Row],[угол обхв4]]+Таблица1[[#This Row],[Lдуг 3,мм]]</f>
        <v>11940.617252621323</v>
      </c>
      <c r="BX2237" s="54">
        <f>Таблица1[[#This Row],[угол обхв5]]+Таблица1[[#This Row],[Y5, мм]]</f>
        <v>57954.054705767885</v>
      </c>
      <c r="BY2237" s="14">
        <f>Таблица1[[#This Row],[угол обхв6]]+Таблица1[[#This Row],[Lдуг 4,мм]]</f>
        <v>13663.990618003501</v>
      </c>
      <c r="BZ2237" s="14">
        <f>Таблица1[[#This Row],[Т1]]+Таблица1[[#This Row],[X6, мм]]</f>
        <v>58156.165548518446</v>
      </c>
      <c r="CA2237" s="14">
        <f>Таблица1[[#This Row],[Т2]]+Таблица1[[#This Row],[Lдуг 5,мм]]</f>
        <v>19144.522800191651</v>
      </c>
      <c r="CB2237" s="14">
        <f>Таблица1[[#This Row],[Т3]]+Таблица1[[#This Row],[Y6, мм]]</f>
        <v>58388.205739138008</v>
      </c>
      <c r="CC2237" s="14">
        <f>Таблица1[[#This Row],[Т4]]+Таблица1[[#This Row],[Lдуг 6,мм]]</f>
        <v>20272.99832052871</v>
      </c>
      <c r="CD2237" s="14">
        <f>Таблица1[[#This Row],[Т5]]+Таблица1[[#This Row],[Lдуг 1,мм]]</f>
        <v>58435.459568471793</v>
      </c>
      <c r="CE2237" s="14">
        <f>Таблица1[[#This Row],[Т6]]+Таблица1[[#This Row],[Lпрям1, мм]]</f>
        <v>20663.293080934229</v>
      </c>
      <c r="CF2237" s="15">
        <f>Таблица1[[#This Row],[Т7]]+Таблица1[[#This Row],[Lдуг 2,мм]]</f>
        <v>59064.360217893503</v>
      </c>
      <c r="CG2237" s="14">
        <f>Таблица1[[#This Row],[Т8]]+Таблица1[[#This Row],[Lпрям2, мм]]</f>
        <v>25980.966111978338</v>
      </c>
      <c r="CH2237" s="14">
        <f>Таблица1[[#This Row],[Т9]]-Таблица1[[#This Row],[Т9]]</f>
        <v>0</v>
      </c>
      <c r="CI2237" s="50">
        <f>Таблица1[[#This Row],[Т9]]-Таблица1[[#This Row],[Т8]]</f>
        <v>38401.067136959275</v>
      </c>
      <c r="CJ2237" s="54">
        <f>Таблица1[[#This Row],[Т9]]-Таблица1[[#This Row],[Т7]]</f>
        <v>628.90064942171011</v>
      </c>
      <c r="CK2237" s="14">
        <f>Таблица1[[#This Row],[Т9]]-Таблица1[[#This Row],[Т6]]</f>
        <v>38791.361897364797</v>
      </c>
      <c r="CL2237" s="14">
        <f>Таблица1[[#This Row],[Т9]]-Таблица1[[#This Row],[Т5]]</f>
        <v>676.1544787554958</v>
      </c>
      <c r="CM2237" s="14">
        <f>Таблица1[[#This Row],[Т9]]-Таблица1[[#This Row],[Т4]]</f>
        <v>39919.837417701856</v>
      </c>
      <c r="CN2237" s="14">
        <f>Таблица1[[#This Row],[Т9]]-Таблица1[[#This Row],[Т3]]</f>
        <v>908.19466937505786</v>
      </c>
      <c r="CO2237" s="14">
        <f>Таблица1[[#This Row],[Т9]]-Таблица1[[#This Row],[Т2]]</f>
        <v>45400.36959989</v>
      </c>
      <c r="CP2237" s="14">
        <f>Таблица1[[#This Row],[Т9]]-Таблица1[[#This Row],[Т1]]</f>
        <v>1110.3055121256184</v>
      </c>
      <c r="CQ2237" s="14">
        <f>Таблица1[[#This Row],[Т9]]-Таблица1[[#This Row],[угол обхв6]]</f>
        <v>47123.742965272177</v>
      </c>
      <c r="CR2237" s="14">
        <f>Таблица1[[#This Row],[Т9]]-Таблица1[[#This Row],[угол обхв5]]</f>
        <v>1112.0713344085307</v>
      </c>
      <c r="CS2237" s="14">
        <f>Таблица1[[#This Row],[Т9]]-Таблица1[[#This Row],[угол обхв4]]</f>
        <v>59064.360217893503</v>
      </c>
      <c r="CT2237" s="14">
        <f>Таблица1[[#This Row],[Lкан_прям, мм]]+Таблица1[[#This Row],[Lкан_дуг, мм]]+Таблица1[[#This Row],[Lкан_леб,мм]]</f>
        <v>85045.326329871838</v>
      </c>
      <c r="CU2237" s="16">
        <f>Таблица1[[#This Row],[Lкан_леб,мм]]</f>
        <v>57952.288883484973</v>
      </c>
      <c r="CV2237" s="14">
        <f>2534431-(Таблица1[[#This Row],[Т23]]+Таблица1[[#This Row],[угол обхв3]])</f>
        <v>2449007.9625536134</v>
      </c>
      <c r="CW2237" s="50">
        <f>SUM(X2237:AC2237,AD2237:AI2237)-Таблица1[[#This Row],[lподв_min, мм]]</f>
        <v>21775.364416110016</v>
      </c>
      <c r="CX2237" s="17">
        <f>CW2676-Таблица1[[#This Row],[Суммарная длина каната]]</f>
        <v>-2426257.4603513731</v>
      </c>
    </row>
    <row r="2238" spans="1:102" x14ac:dyDescent="0.25">
      <c r="A2238" s="21">
        <v>2237</v>
      </c>
      <c r="B2238" s="10">
        <v>58.328775510204075</v>
      </c>
      <c r="C2238" s="10">
        <v>23.78</v>
      </c>
      <c r="D2238" s="11">
        <v>5599.5490214894307</v>
      </c>
      <c r="E2238" s="11">
        <v>11571.09995547152</v>
      </c>
      <c r="F2238" s="11">
        <v>4784.3499763833815</v>
      </c>
      <c r="G2238" s="11">
        <v>11953.643439088984</v>
      </c>
      <c r="H2238" s="11">
        <v>5191.5485314894313</v>
      </c>
      <c r="I2238" s="11">
        <v>8077.4050082821668</v>
      </c>
      <c r="J2238" s="11">
        <v>3493.694947189354</v>
      </c>
      <c r="K2238" s="11">
        <v>25386.268327261034</v>
      </c>
      <c r="L2238" s="11">
        <v>1716.7943750164077</v>
      </c>
      <c r="M2238" s="11">
        <v>57942.263627594395</v>
      </c>
      <c r="N2238" s="11">
        <v>5106.0272230304763</v>
      </c>
      <c r="O2238" s="11">
        <v>20701.71875812643</v>
      </c>
      <c r="P2238" s="43">
        <v>7397.0985323005571</v>
      </c>
      <c r="Q2238" s="11">
        <v>18203.111095101995</v>
      </c>
      <c r="R2238" s="11">
        <v>5902.0414253227582</v>
      </c>
      <c r="S2238" s="11">
        <v>12930.442202892358</v>
      </c>
      <c r="T2238" s="11">
        <v>5599.5490214894307</v>
      </c>
      <c r="U2238" s="11">
        <v>11571.09995547152</v>
      </c>
      <c r="V2238" s="11">
        <v>4731.009583024852</v>
      </c>
      <c r="W2238" s="11">
        <v>11823.736539979056</v>
      </c>
      <c r="X2238" s="12">
        <v>0</v>
      </c>
      <c r="Y2238" s="12">
        <v>724.48144185476872</v>
      </c>
      <c r="Z2238" s="12">
        <v>415.50372493553829</v>
      </c>
      <c r="AA2238" s="44">
        <v>232.04019061955896</v>
      </c>
      <c r="AB2238" s="45">
        <v>344.76901760654169</v>
      </c>
      <c r="AC2238" s="12">
        <v>0</v>
      </c>
      <c r="AD2238" s="12">
        <v>11893.573348651445</v>
      </c>
      <c r="AE2238" s="12">
        <v>3389.9923300628484</v>
      </c>
      <c r="AF2238" s="12">
        <v>5480.5321821881498</v>
      </c>
      <c r="AG2238" s="44">
        <v>1128.4755203370598</v>
      </c>
      <c r="AH2238" s="45">
        <v>3493.6949460215346</v>
      </c>
      <c r="AI2238" s="12">
        <v>0</v>
      </c>
      <c r="AJ2238" s="12">
        <v>-54.258462783574217</v>
      </c>
      <c r="AK2238" s="12">
        <v>47.481068966011073</v>
      </c>
      <c r="AL2238" s="12">
        <v>105.83060281594001</v>
      </c>
      <c r="AM2238" s="44">
        <v>138.41619987454749</v>
      </c>
      <c r="AN2238" s="45">
        <v>89.999999836002345</v>
      </c>
      <c r="AO2238" s="12">
        <v>0</v>
      </c>
      <c r="AP2238" s="12">
        <v>-2172.5206334318082</v>
      </c>
      <c r="AQ2238" s="12">
        <v>5406.745285863105</v>
      </c>
      <c r="AR2238" s="12">
        <v>7789.6240821026613</v>
      </c>
      <c r="AS2238" s="44">
        <v>6172.8370444755847</v>
      </c>
      <c r="AT2238" s="45">
        <v>5191.5490214894307</v>
      </c>
      <c r="AU2238" s="12">
        <v>0</v>
      </c>
      <c r="AV2238" s="12">
        <v>11286.502770113182</v>
      </c>
      <c r="AW2238" s="12">
        <v>20977.458937799594</v>
      </c>
      <c r="AX2238" s="12">
        <v>18091.811082736516</v>
      </c>
      <c r="AY2238" s="44">
        <v>12625.26400470704</v>
      </c>
      <c r="AZ2238" s="45">
        <v>11571.099954303703</v>
      </c>
      <c r="BA2238" s="12">
        <v>0</v>
      </c>
      <c r="BB2238" s="12">
        <v>4774.8698333618086</v>
      </c>
      <c r="BC2238" s="12">
        <v>7697.8165951331857</v>
      </c>
      <c r="BD2238" s="12">
        <v>6294.5669751248624</v>
      </c>
      <c r="BE2238" s="44">
        <v>5328.7534023366043</v>
      </c>
      <c r="BF2238" s="45">
        <v>5191.5490314894305</v>
      </c>
      <c r="BG2238" s="12">
        <v>0</v>
      </c>
      <c r="BH2238" s="12">
        <v>20940.043711221639</v>
      </c>
      <c r="BI2238" s="12">
        <v>18478.851274775163</v>
      </c>
      <c r="BJ2238" s="12">
        <v>12819.14219052688</v>
      </c>
      <c r="BK2238" s="44">
        <v>11876.27815365684</v>
      </c>
      <c r="BL2238" s="45">
        <v>8077.4050082821686</v>
      </c>
      <c r="BM2238" s="12">
        <v>0</v>
      </c>
      <c r="BN2238" s="12">
        <v>0</v>
      </c>
      <c r="BO2238" s="12">
        <v>101.7395317495853</v>
      </c>
      <c r="BP2238" s="12">
        <v>58.349533849928932</v>
      </c>
      <c r="BQ2238" s="48">
        <v>32.585597058607462</v>
      </c>
      <c r="BR2238" s="49">
        <v>48.416200038545135</v>
      </c>
      <c r="BS2238" s="13">
        <v>0</v>
      </c>
      <c r="BT2238" s="12">
        <v>387.73637240560276</v>
      </c>
      <c r="BV2238" s="14">
        <f>Таблица1[[#This Row],[Lкан_леб,мм]]</f>
        <v>57942.263627594395</v>
      </c>
      <c r="BW2238" s="50">
        <f>Таблица1[[#This Row],[угол обхв4]]+Таблица1[[#This Row],[Lдуг 3,мм]]</f>
        <v>11893.573348651445</v>
      </c>
      <c r="BX2238" s="54">
        <f>Таблица1[[#This Row],[угол обхв5]]+Таблица1[[#This Row],[Y5, мм]]</f>
        <v>58666.745069449164</v>
      </c>
      <c r="BY2238" s="14">
        <f>Таблица1[[#This Row],[угол обхв6]]+Таблица1[[#This Row],[Lдуг 4,мм]]</f>
        <v>15283.565678714294</v>
      </c>
      <c r="BZ2238" s="14">
        <f>Таблица1[[#This Row],[Т1]]+Таблица1[[#This Row],[X6, мм]]</f>
        <v>59082.248794384701</v>
      </c>
      <c r="CA2238" s="14">
        <f>Таблица1[[#This Row],[Т2]]+Таблица1[[#This Row],[Lдуг 5,мм]]</f>
        <v>20764.097860902446</v>
      </c>
      <c r="CB2238" s="14">
        <f>Таблица1[[#This Row],[Т3]]+Таблица1[[#This Row],[Y6, мм]]</f>
        <v>59314.288985004263</v>
      </c>
      <c r="CC2238" s="14">
        <f>Таблица1[[#This Row],[Т4]]+Таблица1[[#This Row],[Lдуг 6,мм]]</f>
        <v>21892.573381239505</v>
      </c>
      <c r="CD2238" s="14">
        <f>Таблица1[[#This Row],[Т5]]+Таблица1[[#This Row],[Lдуг 1,мм]]</f>
        <v>59659.058002610807</v>
      </c>
      <c r="CE2238" s="14">
        <f>Таблица1[[#This Row],[Т6]]+Таблица1[[#This Row],[Lпрям1, мм]]</f>
        <v>25386.268327261037</v>
      </c>
      <c r="CF2238" s="15">
        <f>Таблица1[[#This Row],[Т7]]+Таблица1[[#This Row],[Lдуг 2,мм]]</f>
        <v>59659.058002610807</v>
      </c>
      <c r="CG2238" s="14">
        <f>Таблица1[[#This Row],[Т8]]+Таблица1[[#This Row],[Lпрям2, мм]]</f>
        <v>25386.268327261037</v>
      </c>
      <c r="CH2238" s="14">
        <f>Таблица1[[#This Row],[Т9]]-Таблица1[[#This Row],[Т9]]</f>
        <v>0</v>
      </c>
      <c r="CI2238" s="50">
        <f>Таблица1[[#This Row],[Т9]]-Таблица1[[#This Row],[Т8]]</f>
        <v>34272.78967534977</v>
      </c>
      <c r="CJ2238" s="54">
        <f>Таблица1[[#This Row],[Т9]]-Таблица1[[#This Row],[Т7]]</f>
        <v>0</v>
      </c>
      <c r="CK2238" s="14">
        <f>Таблица1[[#This Row],[Т9]]-Таблица1[[#This Row],[Т6]]</f>
        <v>37766.484621371303</v>
      </c>
      <c r="CL2238" s="14">
        <f>Таблица1[[#This Row],[Т9]]-Таблица1[[#This Row],[Т5]]</f>
        <v>344.76901760654437</v>
      </c>
      <c r="CM2238" s="14">
        <f>Таблица1[[#This Row],[Т9]]-Таблица1[[#This Row],[Т4]]</f>
        <v>38894.960141708361</v>
      </c>
      <c r="CN2238" s="14">
        <f>Таблица1[[#This Row],[Т9]]-Таблица1[[#This Row],[Т3]]</f>
        <v>576.80920822610642</v>
      </c>
      <c r="CO2238" s="14">
        <f>Таблица1[[#This Row],[Т9]]-Таблица1[[#This Row],[Т2]]</f>
        <v>44375.492323896513</v>
      </c>
      <c r="CP2238" s="14">
        <f>Таблица1[[#This Row],[Т9]]-Таблица1[[#This Row],[Т1]]</f>
        <v>992.31293316164374</v>
      </c>
      <c r="CQ2238" s="14">
        <f>Таблица1[[#This Row],[Т9]]-Таблица1[[#This Row],[угол обхв6]]</f>
        <v>47765.484653959364</v>
      </c>
      <c r="CR2238" s="14">
        <f>Таблица1[[#This Row],[Т9]]-Таблица1[[#This Row],[угол обхв5]]</f>
        <v>1716.7943750164122</v>
      </c>
      <c r="CS2238" s="14">
        <f>Таблица1[[#This Row],[Т9]]-Таблица1[[#This Row],[угол обхв4]]</f>
        <v>59659.058002610807</v>
      </c>
      <c r="CT2238" s="14">
        <f>Таблица1[[#This Row],[Lкан_прям, мм]]+Таблица1[[#This Row],[Lкан_дуг, мм]]+Таблица1[[#This Row],[Lкан_леб,мм]]</f>
        <v>85045.326329871838</v>
      </c>
      <c r="CU2238" s="16">
        <f>Таблица1[[#This Row],[Lкан_леб,мм]]</f>
        <v>57942.263627594395</v>
      </c>
      <c r="CV2238" s="14">
        <f>2534431-(Таблица1[[#This Row],[Т23]]+Таблица1[[#This Row],[угол обхв3]])</f>
        <v>2448997.9372977223</v>
      </c>
      <c r="CW2238" s="50">
        <f>SUM(X2238:AC2238,AD2238:AI2238)-Таблица1[[#This Row],[lподв_min, мм]]</f>
        <v>23609.367755088089</v>
      </c>
      <c r="CX2238" s="17">
        <f>CW2677-Таблица1[[#This Row],[Суммарная длина каната]]</f>
        <v>-2426282.3720488818</v>
      </c>
    </row>
    <row r="2239" spans="1:102" x14ac:dyDescent="0.25">
      <c r="A2239" s="21">
        <v>2238</v>
      </c>
      <c r="B2239" s="10">
        <v>58.328775510204075</v>
      </c>
      <c r="C2239" s="10">
        <v>26.464081632653066</v>
      </c>
      <c r="D2239" s="11">
        <v>5988.1130396102117</v>
      </c>
      <c r="E2239" s="11">
        <v>11567.039301121975</v>
      </c>
      <c r="F2239" s="11">
        <v>5155.8942281094414</v>
      </c>
      <c r="G2239" s="11">
        <v>11910.988206897591</v>
      </c>
      <c r="H2239" s="11">
        <v>5580.1125496102122</v>
      </c>
      <c r="I2239" s="11">
        <v>8034.4434654071238</v>
      </c>
      <c r="J2239" s="11">
        <v>3532.5958357148506</v>
      </c>
      <c r="K2239" s="11">
        <v>25424.494713769691</v>
      </c>
      <c r="L2239" s="11">
        <v>1678.5679885077539</v>
      </c>
      <c r="M2239" s="11">
        <v>57942.263627594395</v>
      </c>
      <c r="N2239" s="11">
        <v>5106.0272230304763</v>
      </c>
      <c r="O2239" s="11">
        <v>20701.71875812643</v>
      </c>
      <c r="P2239" s="43">
        <v>7473.1205203914897</v>
      </c>
      <c r="Q2239" s="11">
        <v>18275.951938951119</v>
      </c>
      <c r="R2239" s="11">
        <v>6226.6170441251343</v>
      </c>
      <c r="S2239" s="11">
        <v>12939.055642070705</v>
      </c>
      <c r="T2239" s="11">
        <v>5988.1130396102117</v>
      </c>
      <c r="U2239" s="11">
        <v>11567.039301121975</v>
      </c>
      <c r="V2239" s="11">
        <v>5108.6957542283717</v>
      </c>
      <c r="W2239" s="11">
        <v>11778.725952027587</v>
      </c>
      <c r="X2239" s="12">
        <v>0</v>
      </c>
      <c r="Y2239" s="12">
        <v>711.80831963903847</v>
      </c>
      <c r="Z2239" s="12">
        <v>409.06365390337129</v>
      </c>
      <c r="AA2239" s="44">
        <v>232.04019061955924</v>
      </c>
      <c r="AB2239" s="45">
        <v>325.65582434578482</v>
      </c>
      <c r="AC2239" s="12">
        <v>0</v>
      </c>
      <c r="AD2239" s="12">
        <v>11893.573348651445</v>
      </c>
      <c r="AE2239" s="12">
        <v>3389.3178280331463</v>
      </c>
      <c r="AF2239" s="12">
        <v>5480.5321821881489</v>
      </c>
      <c r="AG2239" s="44">
        <v>1128.4755203370592</v>
      </c>
      <c r="AH2239" s="45">
        <v>3532.5958345598901</v>
      </c>
      <c r="AI2239" s="12">
        <v>0</v>
      </c>
      <c r="AJ2239" s="12">
        <v>-54.258462783574217</v>
      </c>
      <c r="AK2239" s="12">
        <v>45.701371867445324</v>
      </c>
      <c r="AL2239" s="12">
        <v>103.14652118328695</v>
      </c>
      <c r="AM2239" s="44">
        <v>135.73211824189445</v>
      </c>
      <c r="AN2239" s="45">
        <v>89.999999837808289</v>
      </c>
      <c r="AO2239" s="12">
        <v>0</v>
      </c>
      <c r="AP2239" s="12">
        <v>-2172.5206334318082</v>
      </c>
      <c r="AQ2239" s="12">
        <v>5398.0366811100885</v>
      </c>
      <c r="AR2239" s="12">
        <v>7870.4275002143577</v>
      </c>
      <c r="AS2239" s="44">
        <v>6511.406748171974</v>
      </c>
      <c r="AT2239" s="45">
        <v>5580.1130396102117</v>
      </c>
      <c r="AU2239" s="12">
        <v>0</v>
      </c>
      <c r="AV2239" s="12">
        <v>11286.502770113182</v>
      </c>
      <c r="AW2239" s="12">
        <v>20986.665202905184</v>
      </c>
      <c r="AX2239" s="12">
        <v>18183.155582427651</v>
      </c>
      <c r="AY2239" s="44">
        <v>12646.893316523905</v>
      </c>
      <c r="AZ2239" s="45">
        <v>11567.039299967017</v>
      </c>
      <c r="BA2239" s="12">
        <v>0</v>
      </c>
      <c r="BB2239" s="12">
        <v>4774.8698333618086</v>
      </c>
      <c r="BC2239" s="12">
        <v>7765.1299784711009</v>
      </c>
      <c r="BD2239" s="12">
        <v>6623.9240239480032</v>
      </c>
      <c r="BE2239" s="44">
        <v>5703.3233355633729</v>
      </c>
      <c r="BF2239" s="45">
        <v>5580.1130496102114</v>
      </c>
      <c r="BG2239" s="12">
        <v>0</v>
      </c>
      <c r="BH2239" s="12">
        <v>20940.043711221639</v>
      </c>
      <c r="BI2239" s="12">
        <v>18560.898383729873</v>
      </c>
      <c r="BJ2239" s="12">
        <v>12846.259285547238</v>
      </c>
      <c r="BK2239" s="44">
        <v>11859.201626668773</v>
      </c>
      <c r="BL2239" s="45">
        <v>8034.4434654071256</v>
      </c>
      <c r="BM2239" s="12">
        <v>0</v>
      </c>
      <c r="BN2239" s="12">
        <v>0</v>
      </c>
      <c r="BO2239" s="12">
        <v>99.959834651019534</v>
      </c>
      <c r="BP2239" s="12">
        <v>57.445149315841618</v>
      </c>
      <c r="BQ2239" s="48">
        <v>32.585597058607497</v>
      </c>
      <c r="BR2239" s="49">
        <v>45.732118404086158</v>
      </c>
      <c r="BS2239" s="13">
        <v>0</v>
      </c>
      <c r="BT2239" s="12">
        <v>387.73637240560276</v>
      </c>
      <c r="BV2239" s="14">
        <f>Таблица1[[#This Row],[Lкан_леб,мм]]</f>
        <v>57942.263627594395</v>
      </c>
      <c r="BW2239" s="50">
        <f>Таблица1[[#This Row],[угол обхв4]]+Таблица1[[#This Row],[Lдуг 3,мм]]</f>
        <v>11893.573348651445</v>
      </c>
      <c r="BX2239" s="54">
        <f>Таблица1[[#This Row],[угол обхв5]]+Таблица1[[#This Row],[Y5, мм]]</f>
        <v>58654.071947233431</v>
      </c>
      <c r="BY2239" s="14">
        <f>Таблица1[[#This Row],[угол обхв6]]+Таблица1[[#This Row],[Lдуг 4,мм]]</f>
        <v>15282.891176684592</v>
      </c>
      <c r="BZ2239" s="14">
        <f>Таблица1[[#This Row],[Т1]]+Таблица1[[#This Row],[X6, мм]]</f>
        <v>59063.135601136804</v>
      </c>
      <c r="CA2239" s="14">
        <f>Таблица1[[#This Row],[Т2]]+Таблица1[[#This Row],[Lдуг 5,мм]]</f>
        <v>20763.42335887274</v>
      </c>
      <c r="CB2239" s="14">
        <f>Таблица1[[#This Row],[Т3]]+Таблица1[[#This Row],[Y6, мм]]</f>
        <v>59295.175791756366</v>
      </c>
      <c r="CC2239" s="14">
        <f>Таблица1[[#This Row],[Т4]]+Таблица1[[#This Row],[Lдуг 6,мм]]</f>
        <v>21891.898879209799</v>
      </c>
      <c r="CD2239" s="14">
        <f>Таблица1[[#This Row],[Т5]]+Таблица1[[#This Row],[Lдуг 1,мм]]</f>
        <v>59620.83161610215</v>
      </c>
      <c r="CE2239" s="14">
        <f>Таблица1[[#This Row],[Т6]]+Таблица1[[#This Row],[Lпрям1, мм]]</f>
        <v>25424.494713769687</v>
      </c>
      <c r="CF2239" s="15">
        <f>Таблица1[[#This Row],[Т7]]+Таблица1[[#This Row],[Lдуг 2,мм]]</f>
        <v>59620.83161610215</v>
      </c>
      <c r="CG2239" s="14">
        <f>Таблица1[[#This Row],[Т8]]+Таблица1[[#This Row],[Lпрям2, мм]]</f>
        <v>25424.494713769687</v>
      </c>
      <c r="CH2239" s="14">
        <f>Таблица1[[#This Row],[Т9]]-Таблица1[[#This Row],[Т9]]</f>
        <v>0</v>
      </c>
      <c r="CI2239" s="50">
        <f>Таблица1[[#This Row],[Т9]]-Таблица1[[#This Row],[Т8]]</f>
        <v>34196.336902332463</v>
      </c>
      <c r="CJ2239" s="54">
        <f>Таблица1[[#This Row],[Т9]]-Таблица1[[#This Row],[Т7]]</f>
        <v>0</v>
      </c>
      <c r="CK2239" s="14">
        <f>Таблица1[[#This Row],[Т9]]-Таблица1[[#This Row],[Т6]]</f>
        <v>37728.932736892355</v>
      </c>
      <c r="CL2239" s="14">
        <f>Таблица1[[#This Row],[Т9]]-Таблица1[[#This Row],[Т5]]</f>
        <v>325.65582434578391</v>
      </c>
      <c r="CM2239" s="14">
        <f>Таблица1[[#This Row],[Т9]]-Таблица1[[#This Row],[Т4]]</f>
        <v>38857.408257229414</v>
      </c>
      <c r="CN2239" s="14">
        <f>Таблица1[[#This Row],[Т9]]-Таблица1[[#This Row],[Т3]]</f>
        <v>557.69601496534597</v>
      </c>
      <c r="CO2239" s="14">
        <f>Таблица1[[#This Row],[Т9]]-Таблица1[[#This Row],[Т2]]</f>
        <v>44337.940439417558</v>
      </c>
      <c r="CP2239" s="14">
        <f>Таблица1[[#This Row],[Т9]]-Таблица1[[#This Row],[Т1]]</f>
        <v>966.75966886871902</v>
      </c>
      <c r="CQ2239" s="14">
        <f>Таблица1[[#This Row],[Т9]]-Таблица1[[#This Row],[угол обхв6]]</f>
        <v>47727.258267450707</v>
      </c>
      <c r="CR2239" s="14">
        <f>Таблица1[[#This Row],[Т9]]-Таблица1[[#This Row],[угол обхв5]]</f>
        <v>1678.5679885077552</v>
      </c>
      <c r="CS2239" s="14">
        <f>Таблица1[[#This Row],[Т9]]-Таблица1[[#This Row],[угол обхв4]]</f>
        <v>59620.83161610215</v>
      </c>
      <c r="CT2239" s="14">
        <f>Таблица1[[#This Row],[Lкан_прям, мм]]+Таблица1[[#This Row],[Lкан_дуг, мм]]+Таблица1[[#This Row],[Lкан_леб,мм]]</f>
        <v>85045.326329871838</v>
      </c>
      <c r="CU2239" s="16">
        <f>Таблица1[[#This Row],[Lкан_леб,мм]]</f>
        <v>57942.263627594395</v>
      </c>
      <c r="CV2239" s="14">
        <f>2534431-(Таблица1[[#This Row],[Т23]]+Таблица1[[#This Row],[угол обхв3]])</f>
        <v>2448997.9372977223</v>
      </c>
      <c r="CW2239" s="50">
        <f>SUM(X2239:AC2239,AD2239:AI2239)-Таблица1[[#This Row],[lподв_min, мм]]</f>
        <v>23570.46686656259</v>
      </c>
      <c r="CX2239" s="17">
        <f>CW2678-Таблица1[[#This Row],[Суммарная длина каната]]</f>
        <v>-2426318.6425230755</v>
      </c>
    </row>
    <row r="2240" spans="1:102" x14ac:dyDescent="0.25">
      <c r="A2240" s="21">
        <v>2239</v>
      </c>
      <c r="B2240" s="10">
        <v>58.328775510204075</v>
      </c>
      <c r="C2240" s="10">
        <v>29.148163265306128</v>
      </c>
      <c r="D2240" s="11">
        <v>6376.4409295283685</v>
      </c>
      <c r="E2240" s="11">
        <v>11581.179138590131</v>
      </c>
      <c r="F2240" s="11">
        <v>5529.0283663727223</v>
      </c>
      <c r="G2240" s="11">
        <v>11885.778790274071</v>
      </c>
      <c r="H2240" s="11">
        <v>5968.4404395283691</v>
      </c>
      <c r="I2240" s="11">
        <v>8008.0208735129045</v>
      </c>
      <c r="J2240" s="11">
        <v>3573.1582650772252</v>
      </c>
      <c r="K2240" s="11">
        <v>25462.721100278599</v>
      </c>
      <c r="L2240" s="11">
        <v>1640.3416019988479</v>
      </c>
      <c r="M2240" s="11">
        <v>57942.263627594395</v>
      </c>
      <c r="N2240" s="11">
        <v>5106.0272230304763</v>
      </c>
      <c r="O2240" s="11">
        <v>20701.71875812643</v>
      </c>
      <c r="P2240" s="43">
        <v>7545.6480478422027</v>
      </c>
      <c r="Q2240" s="11">
        <v>18352.272899164138</v>
      </c>
      <c r="R2240" s="11">
        <v>6550.4332206376075</v>
      </c>
      <c r="S2240" s="11">
        <v>12962.859160387708</v>
      </c>
      <c r="T2240" s="11">
        <v>6376.4409295283685</v>
      </c>
      <c r="U2240" s="11">
        <v>11581.179138590131</v>
      </c>
      <c r="V2240" s="11">
        <v>5488.075372604626</v>
      </c>
      <c r="W2240" s="11">
        <v>11751.451383162082</v>
      </c>
      <c r="X2240" s="12">
        <v>0</v>
      </c>
      <c r="Y2240" s="12">
        <v>699.13242722153609</v>
      </c>
      <c r="Z2240" s="12">
        <v>402.62635307297637</v>
      </c>
      <c r="AA2240" s="44">
        <v>232.04019061955907</v>
      </c>
      <c r="AB2240" s="45">
        <v>306.54263108477642</v>
      </c>
      <c r="AC2240" s="12">
        <v>0</v>
      </c>
      <c r="AD2240" s="12">
        <v>11893.573348651445</v>
      </c>
      <c r="AE2240" s="12">
        <v>3386.9817851665666</v>
      </c>
      <c r="AF2240" s="12">
        <v>5480.5321821881498</v>
      </c>
      <c r="AG2240" s="44">
        <v>1128.4755203370607</v>
      </c>
      <c r="AH2240" s="45">
        <v>3573.158263935376</v>
      </c>
      <c r="AI2240" s="12">
        <v>0</v>
      </c>
      <c r="AJ2240" s="12">
        <v>-54.258462783574217</v>
      </c>
      <c r="AK2240" s="12">
        <v>43.921285747139528</v>
      </c>
      <c r="AL2240" s="12">
        <v>100.46243955063387</v>
      </c>
      <c r="AM2240" s="44">
        <v>133.04803660924134</v>
      </c>
      <c r="AN2240" s="45">
        <v>89.999999839649476</v>
      </c>
      <c r="AO2240" s="12">
        <v>0</v>
      </c>
      <c r="AP2240" s="12">
        <v>-2172.5206334318082</v>
      </c>
      <c r="AQ2240" s="12">
        <v>5389.0443666876199</v>
      </c>
      <c r="AR2240" s="12">
        <v>7946.8647057002108</v>
      </c>
      <c r="AS2240" s="44">
        <v>6848.5921376215183</v>
      </c>
      <c r="AT2240" s="45">
        <v>5968.4409295283685</v>
      </c>
      <c r="AU2240" s="12">
        <v>0</v>
      </c>
      <c r="AV2240" s="12">
        <v>11286.502770113182</v>
      </c>
      <c r="AW2240" s="12">
        <v>20995.598489302556</v>
      </c>
      <c r="AX2240" s="12">
        <v>18278.183807812911</v>
      </c>
      <c r="AY2240" s="44">
        <v>12684.353756090088</v>
      </c>
      <c r="AZ2240" s="45">
        <v>11581.179137448282</v>
      </c>
      <c r="BA2240" s="12">
        <v>0</v>
      </c>
      <c r="BB2240" s="12">
        <v>4774.8698333618086</v>
      </c>
      <c r="BC2240" s="12">
        <v>7828.6651914993463</v>
      </c>
      <c r="BD2240" s="12">
        <v>6951.6498784956157</v>
      </c>
      <c r="BE2240" s="44">
        <v>6078.2820125444578</v>
      </c>
      <c r="BF2240" s="45">
        <v>5968.4409395283692</v>
      </c>
      <c r="BG2240" s="12">
        <v>0</v>
      </c>
      <c r="BH2240" s="12">
        <v>20940.043711221639</v>
      </c>
      <c r="BI2240" s="12">
        <v>18646.152630340264</v>
      </c>
      <c r="BJ2240" s="12">
        <v>12888.770069036482</v>
      </c>
      <c r="BK2240" s="44">
        <v>11859.68454288775</v>
      </c>
      <c r="BL2240" s="45">
        <v>8008.0208735129063</v>
      </c>
      <c r="BM2240" s="12">
        <v>0</v>
      </c>
      <c r="BN2240" s="12">
        <v>0</v>
      </c>
      <c r="BO2240" s="12">
        <v>98.179748530713752</v>
      </c>
      <c r="BP2240" s="12">
        <v>56.541153803494339</v>
      </c>
      <c r="BQ2240" s="48">
        <v>32.585597058607476</v>
      </c>
      <c r="BR2240" s="49">
        <v>43.048036769591867</v>
      </c>
      <c r="BS2240" s="13">
        <v>0</v>
      </c>
      <c r="BT2240" s="12">
        <v>387.73637240560276</v>
      </c>
      <c r="BV2240" s="14">
        <f>Таблица1[[#This Row],[Lкан_леб,мм]]</f>
        <v>57942.263627594395</v>
      </c>
      <c r="BW2240" s="50">
        <f>Таблица1[[#This Row],[угол обхв4]]+Таблица1[[#This Row],[Lдуг 3,мм]]</f>
        <v>11893.573348651445</v>
      </c>
      <c r="BX2240" s="54">
        <f>Таблица1[[#This Row],[угол обхв5]]+Таблица1[[#This Row],[Y5, мм]]</f>
        <v>58641.39605481593</v>
      </c>
      <c r="BY2240" s="14">
        <f>Таблица1[[#This Row],[угол обхв6]]+Таблица1[[#This Row],[Lдуг 4,мм]]</f>
        <v>15280.555133818012</v>
      </c>
      <c r="BZ2240" s="14">
        <f>Таблица1[[#This Row],[Т1]]+Таблица1[[#This Row],[X6, мм]]</f>
        <v>59044.022407888908</v>
      </c>
      <c r="CA2240" s="14">
        <f>Таблица1[[#This Row],[Т2]]+Таблица1[[#This Row],[Lдуг 5,мм]]</f>
        <v>20761.08731600616</v>
      </c>
      <c r="CB2240" s="14">
        <f>Таблица1[[#This Row],[Т3]]+Таблица1[[#This Row],[Y6, мм]]</f>
        <v>59276.06259850847</v>
      </c>
      <c r="CC2240" s="14">
        <f>Таблица1[[#This Row],[Т4]]+Таблица1[[#This Row],[Lдуг 6,мм]]</f>
        <v>21889.562836343222</v>
      </c>
      <c r="CD2240" s="14">
        <f>Таблица1[[#This Row],[Т5]]+Таблица1[[#This Row],[Lдуг 1,мм]]</f>
        <v>59582.605229593246</v>
      </c>
      <c r="CE2240" s="14">
        <f>Таблица1[[#This Row],[Т6]]+Таблица1[[#This Row],[Lпрям1, мм]]</f>
        <v>25462.721100278599</v>
      </c>
      <c r="CF2240" s="15">
        <f>Таблица1[[#This Row],[Т7]]+Таблица1[[#This Row],[Lдуг 2,мм]]</f>
        <v>59582.605229593246</v>
      </c>
      <c r="CG2240" s="14">
        <f>Таблица1[[#This Row],[Т8]]+Таблица1[[#This Row],[Lпрям2, мм]]</f>
        <v>25462.721100278599</v>
      </c>
      <c r="CH2240" s="14">
        <f>Таблица1[[#This Row],[Т9]]-Таблица1[[#This Row],[Т9]]</f>
        <v>0</v>
      </c>
      <c r="CI2240" s="50">
        <f>Таблица1[[#This Row],[Т9]]-Таблица1[[#This Row],[Т8]]</f>
        <v>34119.884129314647</v>
      </c>
      <c r="CJ2240" s="54">
        <f>Таблица1[[#This Row],[Т9]]-Таблица1[[#This Row],[Т7]]</f>
        <v>0</v>
      </c>
      <c r="CK2240" s="14">
        <f>Таблица1[[#This Row],[Т9]]-Таблица1[[#This Row],[Т6]]</f>
        <v>37693.042393250027</v>
      </c>
      <c r="CL2240" s="14">
        <f>Таблица1[[#This Row],[Т9]]-Таблица1[[#This Row],[Т5]]</f>
        <v>306.54263108477608</v>
      </c>
      <c r="CM2240" s="14">
        <f>Таблица1[[#This Row],[Т9]]-Таблица1[[#This Row],[Т4]]</f>
        <v>38821.517913587086</v>
      </c>
      <c r="CN2240" s="14">
        <f>Таблица1[[#This Row],[Т9]]-Таблица1[[#This Row],[Т3]]</f>
        <v>538.58282170433813</v>
      </c>
      <c r="CO2240" s="14">
        <f>Таблица1[[#This Row],[Т9]]-Таблица1[[#This Row],[Т2]]</f>
        <v>44302.050095775237</v>
      </c>
      <c r="CP2240" s="14">
        <f>Таблица1[[#This Row],[Т9]]-Таблица1[[#This Row],[Т1]]</f>
        <v>941.20917477731564</v>
      </c>
      <c r="CQ2240" s="14">
        <f>Таблица1[[#This Row],[Т9]]-Таблица1[[#This Row],[угол обхв6]]</f>
        <v>47689.031880941802</v>
      </c>
      <c r="CR2240" s="14">
        <f>Таблица1[[#This Row],[Т9]]-Таблица1[[#This Row],[угол обхв5]]</f>
        <v>1640.3416019988508</v>
      </c>
      <c r="CS2240" s="14">
        <f>Таблица1[[#This Row],[Т9]]-Таблица1[[#This Row],[угол обхв4]]</f>
        <v>59582.605229593246</v>
      </c>
      <c r="CT2240" s="14">
        <f>Таблица1[[#This Row],[Lкан_прям, мм]]+Таблица1[[#This Row],[Lкан_дуг, мм]]+Таблица1[[#This Row],[Lкан_леб,мм]]</f>
        <v>85045.326329871838</v>
      </c>
      <c r="CU2240" s="16">
        <f>Таблица1[[#This Row],[Lкан_леб,мм]]</f>
        <v>57942.263627594395</v>
      </c>
      <c r="CV2240" s="14">
        <f>2534431-(Таблица1[[#This Row],[Т23]]+Таблица1[[#This Row],[угол обхв3]])</f>
        <v>2448997.9372977223</v>
      </c>
      <c r="CW2240" s="50">
        <f>SUM(X2240:AC2240,AD2240:AI2240)-Таблица1[[#This Row],[lподв_min, мм]]</f>
        <v>23529.904437200224</v>
      </c>
      <c r="CX2240" s="17">
        <f>CW2679-Таблица1[[#This Row],[Суммарная длина каната]]</f>
        <v>-2426356.2155402042</v>
      </c>
    </row>
    <row r="2241" spans="1:102" x14ac:dyDescent="0.25">
      <c r="A2241" s="21">
        <v>2240</v>
      </c>
      <c r="B2241" s="10">
        <v>58.328775510204075</v>
      </c>
      <c r="C2241" s="10">
        <v>31.832244897959189</v>
      </c>
      <c r="D2241" s="11">
        <v>6763.6806407481808</v>
      </c>
      <c r="E2241" s="11">
        <v>11613.488442920438</v>
      </c>
      <c r="F2241" s="11">
        <v>5902.9336780811936</v>
      </c>
      <c r="G2241" s="11">
        <v>11878.070502515484</v>
      </c>
      <c r="H2241" s="11">
        <v>6355.6801507481814</v>
      </c>
      <c r="I2241" s="11">
        <v>7998.1078990858578</v>
      </c>
      <c r="J2241" s="11">
        <v>3615.3805438345798</v>
      </c>
      <c r="K2241" s="11">
        <v>25500.947486787732</v>
      </c>
      <c r="L2241" s="11">
        <v>1602.1152154897188</v>
      </c>
      <c r="M2241" s="11">
        <v>57942.263627594395</v>
      </c>
      <c r="N2241" s="11">
        <v>5106.0272230304763</v>
      </c>
      <c r="O2241" s="11">
        <v>20701.71875812643</v>
      </c>
      <c r="P2241" s="43">
        <v>7614.5219782184568</v>
      </c>
      <c r="Q2241" s="11">
        <v>18431.906515937946</v>
      </c>
      <c r="R2241" s="11">
        <v>6872.7794528826398</v>
      </c>
      <c r="S2241" s="11">
        <v>13001.800529301179</v>
      </c>
      <c r="T2241" s="11">
        <v>6763.6806407481808</v>
      </c>
      <c r="U2241" s="11">
        <v>11613.488442920438</v>
      </c>
      <c r="V2241" s="11">
        <v>5868.3160215276275</v>
      </c>
      <c r="W2241" s="11">
        <v>11741.972677937942</v>
      </c>
      <c r="X2241" s="12">
        <v>0</v>
      </c>
      <c r="Y2241" s="12">
        <v>686.45069630362275</v>
      </c>
      <c r="Z2241" s="12">
        <v>396.19489074299275</v>
      </c>
      <c r="AA2241" s="44">
        <v>232.04019061955896</v>
      </c>
      <c r="AB2241" s="45">
        <v>287.42943782354428</v>
      </c>
      <c r="AC2241" s="12">
        <v>0</v>
      </c>
      <c r="AD2241" s="12">
        <v>11893.573348651445</v>
      </c>
      <c r="AE2241" s="12">
        <v>3382.9858929050106</v>
      </c>
      <c r="AF2241" s="12">
        <v>5480.5321821881498</v>
      </c>
      <c r="AG2241" s="44">
        <v>1128.4755203370605</v>
      </c>
      <c r="AH2241" s="45">
        <v>3615.3805427060656</v>
      </c>
      <c r="AI2241" s="12">
        <v>0</v>
      </c>
      <c r="AJ2241" s="12">
        <v>-54.258462783574217</v>
      </c>
      <c r="AK2241" s="12">
        <v>42.140379721362557</v>
      </c>
      <c r="AL2241" s="12">
        <v>97.778357917980827</v>
      </c>
      <c r="AM2241" s="44">
        <v>130.36395497658827</v>
      </c>
      <c r="AN2241" s="45">
        <v>89.999999841522111</v>
      </c>
      <c r="AO2241" s="12">
        <v>0</v>
      </c>
      <c r="AP2241" s="12">
        <v>-2172.5206334318082</v>
      </c>
      <c r="AQ2241" s="12">
        <v>5379.7745646186086</v>
      </c>
      <c r="AR2241" s="12">
        <v>8018.7679836973002</v>
      </c>
      <c r="AS2241" s="44">
        <v>7183.6533767586434</v>
      </c>
      <c r="AT2241" s="45">
        <v>6355.6806407481799</v>
      </c>
      <c r="AU2241" s="12">
        <v>0</v>
      </c>
      <c r="AV2241" s="12">
        <v>11286.502770113182</v>
      </c>
      <c r="AW2241" s="12">
        <v>21004.252050465355</v>
      </c>
      <c r="AX2241" s="12">
        <v>18376.687252502077</v>
      </c>
      <c r="AY2241" s="44">
        <v>12737.563129499531</v>
      </c>
      <c r="AZ2241" s="45">
        <v>11613.488441791926</v>
      </c>
      <c r="BA2241" s="12">
        <v>0</v>
      </c>
      <c r="BB2241" s="12">
        <v>4774.8698333618086</v>
      </c>
      <c r="BC2241" s="12">
        <v>7888.269319806589</v>
      </c>
      <c r="BD2241" s="12">
        <v>7277.0254583614824</v>
      </c>
      <c r="BE2241" s="44">
        <v>6452.8067168721773</v>
      </c>
      <c r="BF2241" s="45">
        <v>6355.6806507481806</v>
      </c>
      <c r="BG2241" s="12">
        <v>0</v>
      </c>
      <c r="BH2241" s="12">
        <v>20940.043711221639</v>
      </c>
      <c r="BI2241" s="12">
        <v>18734.439808276871</v>
      </c>
      <c r="BJ2241" s="12">
        <v>12946.58126586531</v>
      </c>
      <c r="BK2241" s="44">
        <v>11877.725842722088</v>
      </c>
      <c r="BL2241" s="45">
        <v>7998.1078990858596</v>
      </c>
      <c r="BM2241" s="12">
        <v>0</v>
      </c>
      <c r="BN2241" s="12">
        <v>0</v>
      </c>
      <c r="BO2241" s="12">
        <v>96.398842504936781</v>
      </c>
      <c r="BP2241" s="12">
        <v>55.63797819661827</v>
      </c>
      <c r="BQ2241" s="48">
        <v>32.585597058607462</v>
      </c>
      <c r="BR2241" s="49">
        <v>40.36395513506617</v>
      </c>
      <c r="BS2241" s="13">
        <v>0</v>
      </c>
      <c r="BT2241" s="12">
        <v>387.73637240560276</v>
      </c>
      <c r="BV2241" s="14">
        <f>Таблица1[[#This Row],[Lкан_леб,мм]]</f>
        <v>57942.263627594395</v>
      </c>
      <c r="BW2241" s="50">
        <f>Таблица1[[#This Row],[угол обхв4]]+Таблица1[[#This Row],[Lдуг 3,мм]]</f>
        <v>11893.573348651445</v>
      </c>
      <c r="BX2241" s="54">
        <f>Таблица1[[#This Row],[угол обхв5]]+Таблица1[[#This Row],[Y5, мм]]</f>
        <v>58628.714323898021</v>
      </c>
      <c r="BY2241" s="14">
        <f>Таблица1[[#This Row],[угол обхв6]]+Таблица1[[#This Row],[Lдуг 4,мм]]</f>
        <v>15276.559241556457</v>
      </c>
      <c r="BZ2241" s="14">
        <f>Таблица1[[#This Row],[Т1]]+Таблица1[[#This Row],[X6, мм]]</f>
        <v>59024.909214641011</v>
      </c>
      <c r="CA2241" s="14">
        <f>Таблица1[[#This Row],[Т2]]+Таблица1[[#This Row],[Lдуг 5,мм]]</f>
        <v>20757.091423744605</v>
      </c>
      <c r="CB2241" s="14">
        <f>Таблица1[[#This Row],[Т3]]+Таблица1[[#This Row],[Y6, мм]]</f>
        <v>59256.949405260573</v>
      </c>
      <c r="CC2241" s="14">
        <f>Таблица1[[#This Row],[Т4]]+Таблица1[[#This Row],[Lдуг 6,мм]]</f>
        <v>21885.566944081664</v>
      </c>
      <c r="CD2241" s="14">
        <f>Таблица1[[#This Row],[Т5]]+Таблица1[[#This Row],[Lдуг 1,мм]]</f>
        <v>59544.378843084116</v>
      </c>
      <c r="CE2241" s="14">
        <f>Таблица1[[#This Row],[Т6]]+Таблица1[[#This Row],[Lпрям1, мм]]</f>
        <v>25500.947486787729</v>
      </c>
      <c r="CF2241" s="15">
        <f>Таблица1[[#This Row],[Т7]]+Таблица1[[#This Row],[Lдуг 2,мм]]</f>
        <v>59544.378843084116</v>
      </c>
      <c r="CG2241" s="14">
        <f>Таблица1[[#This Row],[Т8]]+Таблица1[[#This Row],[Lпрям2, мм]]</f>
        <v>25500.947486787729</v>
      </c>
      <c r="CH2241" s="14">
        <f>Таблица1[[#This Row],[Т9]]-Таблица1[[#This Row],[Т9]]</f>
        <v>0</v>
      </c>
      <c r="CI2241" s="50">
        <f>Таблица1[[#This Row],[Т9]]-Таблица1[[#This Row],[Т8]]</f>
        <v>34043.431356296387</v>
      </c>
      <c r="CJ2241" s="54">
        <f>Таблица1[[#This Row],[Т9]]-Таблица1[[#This Row],[Т7]]</f>
        <v>0</v>
      </c>
      <c r="CK2241" s="14">
        <f>Таблица1[[#This Row],[Т9]]-Таблица1[[#This Row],[Т6]]</f>
        <v>37658.811899002452</v>
      </c>
      <c r="CL2241" s="14">
        <f>Таблица1[[#This Row],[Т9]]-Таблица1[[#This Row],[Т5]]</f>
        <v>287.42943782354268</v>
      </c>
      <c r="CM2241" s="14">
        <f>Таблица1[[#This Row],[Т9]]-Таблица1[[#This Row],[Т4]]</f>
        <v>38787.287419339511</v>
      </c>
      <c r="CN2241" s="14">
        <f>Таблица1[[#This Row],[Т9]]-Таблица1[[#This Row],[Т3]]</f>
        <v>519.46962844310474</v>
      </c>
      <c r="CO2241" s="14">
        <f>Таблица1[[#This Row],[Т9]]-Таблица1[[#This Row],[Т2]]</f>
        <v>44267.819601527663</v>
      </c>
      <c r="CP2241" s="14">
        <f>Таблица1[[#This Row],[Т9]]-Таблица1[[#This Row],[Т1]]</f>
        <v>915.66451918609528</v>
      </c>
      <c r="CQ2241" s="14">
        <f>Таблица1[[#This Row],[Т9]]-Таблица1[[#This Row],[угол обхв6]]</f>
        <v>47650.805494432672</v>
      </c>
      <c r="CR2241" s="14">
        <f>Таблица1[[#This Row],[Т9]]-Таблица1[[#This Row],[угол обхв5]]</f>
        <v>1602.1152154897209</v>
      </c>
      <c r="CS2241" s="14">
        <f>Таблица1[[#This Row],[Т9]]-Таблица1[[#This Row],[угол обхв4]]</f>
        <v>59544.378843084116</v>
      </c>
      <c r="CT2241" s="14">
        <f>Таблица1[[#This Row],[Lкан_прям, мм]]+Таблица1[[#This Row],[Lкан_дуг, мм]]+Таблица1[[#This Row],[Lкан_леб,мм]]</f>
        <v>85045.326329871838</v>
      </c>
      <c r="CU2241" s="16">
        <f>Таблица1[[#This Row],[Lкан_леб,мм]]</f>
        <v>57942.263627594395</v>
      </c>
      <c r="CV2241" s="14">
        <f>2534431-(Таблица1[[#This Row],[Т23]]+Таблица1[[#This Row],[угол обхв3]])</f>
        <v>2448997.9372977223</v>
      </c>
      <c r="CW2241" s="50">
        <f>SUM(X2241:AC2241,AD2241:AI2241)-Таблица1[[#This Row],[lподв_min, мм]]</f>
        <v>23487.682158442869</v>
      </c>
      <c r="CX2241" s="17">
        <f>CW2680-Таблица1[[#This Row],[Суммарная длина каната]]</f>
        <v>-2426395.0584164895</v>
      </c>
    </row>
    <row r="2242" spans="1:102" x14ac:dyDescent="0.25">
      <c r="A2242" s="21">
        <v>2241</v>
      </c>
      <c r="B2242" s="10">
        <v>58.328775510204075</v>
      </c>
      <c r="C2242" s="10">
        <v>34.516326530612247</v>
      </c>
      <c r="D2242" s="11">
        <v>7148.9825104036254</v>
      </c>
      <c r="E2242" s="11">
        <v>11663.896322581575</v>
      </c>
      <c r="F2242" s="11">
        <v>6276.7897580709132</v>
      </c>
      <c r="G2242" s="11">
        <v>11887.880256778406</v>
      </c>
      <c r="H2242" s="11">
        <v>6740.982020403625</v>
      </c>
      <c r="I2242" s="11">
        <v>8004.6365464998562</v>
      </c>
      <c r="J2242" s="11">
        <v>3659.2597760817184</v>
      </c>
      <c r="K2242" s="11">
        <v>25539.173873297052</v>
      </c>
      <c r="L2242" s="11">
        <v>1563.8888289803913</v>
      </c>
      <c r="M2242" s="11">
        <v>57942.263627594395</v>
      </c>
      <c r="N2242" s="11">
        <v>5106.0272230304763</v>
      </c>
      <c r="O2242" s="11">
        <v>20701.71875812643</v>
      </c>
      <c r="P2242" s="43">
        <v>7679.5911916340883</v>
      </c>
      <c r="Q2242" s="11">
        <v>18514.67806099675</v>
      </c>
      <c r="R2242" s="11">
        <v>7192.9484641641566</v>
      </c>
      <c r="S2242" s="11">
        <v>13055.794305520672</v>
      </c>
      <c r="T2242" s="11">
        <v>7148.9825104036254</v>
      </c>
      <c r="U2242" s="11">
        <v>11663.896322581575</v>
      </c>
      <c r="V2242" s="11">
        <v>6248.583395139317</v>
      </c>
      <c r="W2242" s="11">
        <v>11750.31063407713</v>
      </c>
      <c r="X2242" s="12">
        <v>0</v>
      </c>
      <c r="Y2242" s="12">
        <v>673.76003698158547</v>
      </c>
      <c r="Z2242" s="12">
        <v>389.77235681713302</v>
      </c>
      <c r="AA2242" s="44">
        <v>232.04019061955862</v>
      </c>
      <c r="AB2242" s="45">
        <v>268.31624456211438</v>
      </c>
      <c r="AC2242" s="12">
        <v>0</v>
      </c>
      <c r="AD2242" s="12">
        <v>11893.573348651445</v>
      </c>
      <c r="AE2242" s="12">
        <v>3377.3330471536619</v>
      </c>
      <c r="AF2242" s="12">
        <v>5480.532182188148</v>
      </c>
      <c r="AG2242" s="44">
        <v>1128.4755203370612</v>
      </c>
      <c r="AH2242" s="45">
        <v>3659.2597749667366</v>
      </c>
      <c r="AI2242" s="12">
        <v>0</v>
      </c>
      <c r="AJ2242" s="12">
        <v>-54.258462783574217</v>
      </c>
      <c r="AK2242" s="12">
        <v>40.358219872364785</v>
      </c>
      <c r="AL2242" s="12">
        <v>95.09427628532778</v>
      </c>
      <c r="AM2242" s="44">
        <v>127.67987334393518</v>
      </c>
      <c r="AN2242" s="45">
        <v>89.999999843422486</v>
      </c>
      <c r="AO2242" s="12">
        <v>0</v>
      </c>
      <c r="AP2242" s="12">
        <v>-2172.5206334318082</v>
      </c>
      <c r="AQ2242" s="12">
        <v>5370.2335041317529</v>
      </c>
      <c r="AR2242" s="12">
        <v>8085.9795674696998</v>
      </c>
      <c r="AS2242" s="44">
        <v>7515.8552902268711</v>
      </c>
      <c r="AT2242" s="45">
        <v>6740.9825104036245</v>
      </c>
      <c r="AU2242" s="12">
        <v>0</v>
      </c>
      <c r="AV2242" s="12">
        <v>11286.502770113182</v>
      </c>
      <c r="AW2242" s="12">
        <v>21012.619129671129</v>
      </c>
      <c r="AX2242" s="12">
        <v>18478.449784944831</v>
      </c>
      <c r="AY2242" s="44">
        <v>12806.40468728827</v>
      </c>
      <c r="AZ2242" s="45">
        <v>11663.896321466595</v>
      </c>
      <c r="BA2242" s="12">
        <v>0</v>
      </c>
      <c r="BB2242" s="12">
        <v>4774.8698333618086</v>
      </c>
      <c r="BC2242" s="12">
        <v>7943.7974727353649</v>
      </c>
      <c r="BD2242" s="12">
        <v>7599.3368399997671</v>
      </c>
      <c r="BE2242" s="44">
        <v>6826.0756843409108</v>
      </c>
      <c r="BF2242" s="45">
        <v>6740.9825204036251</v>
      </c>
      <c r="BG2242" s="12">
        <v>0</v>
      </c>
      <c r="BH2242" s="12">
        <v>20940.043711221639</v>
      </c>
      <c r="BI2242" s="12">
        <v>18825.57843254145</v>
      </c>
      <c r="BJ2242" s="12">
        <v>13019.566029468753</v>
      </c>
      <c r="BK2242" s="44">
        <v>11913.285940813978</v>
      </c>
      <c r="BL2242" s="45">
        <v>8004.636546499858</v>
      </c>
      <c r="BM2242" s="12">
        <v>0</v>
      </c>
      <c r="BN2242" s="12">
        <v>0</v>
      </c>
      <c r="BO2242" s="12">
        <v>94.616682655939002</v>
      </c>
      <c r="BP2242" s="12">
        <v>54.736056412962988</v>
      </c>
      <c r="BQ2242" s="48">
        <v>32.585597058607412</v>
      </c>
      <c r="BR2242" s="49">
        <v>37.679873500512699</v>
      </c>
      <c r="BS2242" s="13">
        <v>0</v>
      </c>
      <c r="BT2242" s="12">
        <v>387.73637240560276</v>
      </c>
      <c r="BV2242" s="14">
        <f>Таблица1[[#This Row],[Lкан_леб,мм]]</f>
        <v>57942.263627594395</v>
      </c>
      <c r="BW2242" s="50">
        <f>Таблица1[[#This Row],[угол обхв4]]+Таблица1[[#This Row],[Lдуг 3,мм]]</f>
        <v>11893.573348651445</v>
      </c>
      <c r="BX2242" s="54">
        <f>Таблица1[[#This Row],[угол обхв5]]+Таблица1[[#This Row],[Y5, мм]]</f>
        <v>58616.02366457598</v>
      </c>
      <c r="BY2242" s="14">
        <f>Таблица1[[#This Row],[угол обхв6]]+Таблица1[[#This Row],[Lдуг 4,мм]]</f>
        <v>15270.906395805108</v>
      </c>
      <c r="BZ2242" s="14">
        <f>Таблица1[[#This Row],[Т1]]+Таблица1[[#This Row],[X6, мм]]</f>
        <v>59005.796021393115</v>
      </c>
      <c r="CA2242" s="14">
        <f>Таблица1[[#This Row],[Т2]]+Таблица1[[#This Row],[Lдуг 5,мм]]</f>
        <v>20751.438577993256</v>
      </c>
      <c r="CB2242" s="14">
        <f>Таблица1[[#This Row],[Т3]]+Таблица1[[#This Row],[Y6, мм]]</f>
        <v>59237.836212012677</v>
      </c>
      <c r="CC2242" s="14">
        <f>Таблица1[[#This Row],[Т4]]+Таблица1[[#This Row],[Lдуг 6,мм]]</f>
        <v>21879.914098330319</v>
      </c>
      <c r="CD2242" s="14">
        <f>Таблица1[[#This Row],[Т5]]+Таблица1[[#This Row],[Lдуг 1,мм]]</f>
        <v>59506.15245657479</v>
      </c>
      <c r="CE2242" s="14">
        <f>Таблица1[[#This Row],[Т6]]+Таблица1[[#This Row],[Lпрям1, мм]]</f>
        <v>25539.173873297055</v>
      </c>
      <c r="CF2242" s="15">
        <f>Таблица1[[#This Row],[Т7]]+Таблица1[[#This Row],[Lдуг 2,мм]]</f>
        <v>59506.15245657479</v>
      </c>
      <c r="CG2242" s="14">
        <f>Таблица1[[#This Row],[Т8]]+Таблица1[[#This Row],[Lпрям2, мм]]</f>
        <v>25539.173873297055</v>
      </c>
      <c r="CH2242" s="14">
        <f>Таблица1[[#This Row],[Т9]]-Таблица1[[#This Row],[Т9]]</f>
        <v>0</v>
      </c>
      <c r="CI2242" s="50">
        <f>Таблица1[[#This Row],[Т9]]-Таблица1[[#This Row],[Т8]]</f>
        <v>33966.978583277734</v>
      </c>
      <c r="CJ2242" s="54">
        <f>Таблица1[[#This Row],[Т9]]-Таблица1[[#This Row],[Т7]]</f>
        <v>0</v>
      </c>
      <c r="CK2242" s="14">
        <f>Таблица1[[#This Row],[Т9]]-Таблица1[[#This Row],[Т6]]</f>
        <v>37626.238358244475</v>
      </c>
      <c r="CL2242" s="14">
        <f>Таблица1[[#This Row],[Т9]]-Таблица1[[#This Row],[Т5]]</f>
        <v>268.31624456211284</v>
      </c>
      <c r="CM2242" s="14">
        <f>Таблица1[[#This Row],[Т9]]-Таблица1[[#This Row],[Т4]]</f>
        <v>38754.713878581533</v>
      </c>
      <c r="CN2242" s="14">
        <f>Таблица1[[#This Row],[Т9]]-Таблица1[[#This Row],[Т3]]</f>
        <v>500.3564351816749</v>
      </c>
      <c r="CO2242" s="14">
        <f>Таблица1[[#This Row],[Т9]]-Таблица1[[#This Row],[Т2]]</f>
        <v>44235.246060769685</v>
      </c>
      <c r="CP2242" s="14">
        <f>Таблица1[[#This Row],[Т9]]-Таблица1[[#This Row],[Т1]]</f>
        <v>890.1287919988099</v>
      </c>
      <c r="CQ2242" s="14">
        <f>Таблица1[[#This Row],[Т9]]-Таблица1[[#This Row],[угол обхв6]]</f>
        <v>47612.579107923346</v>
      </c>
      <c r="CR2242" s="14">
        <f>Таблица1[[#This Row],[Т9]]-Таблица1[[#This Row],[угол обхв5]]</f>
        <v>1563.8888289803945</v>
      </c>
      <c r="CS2242" s="14">
        <f>Таблица1[[#This Row],[Т9]]-Таблица1[[#This Row],[угол обхв4]]</f>
        <v>59506.15245657479</v>
      </c>
      <c r="CT2242" s="14">
        <f>Таблица1[[#This Row],[Lкан_прям, мм]]+Таблица1[[#This Row],[Lкан_дуг, мм]]+Таблица1[[#This Row],[Lкан_леб,мм]]</f>
        <v>85045.326329871838</v>
      </c>
      <c r="CU2242" s="16">
        <f>Таблица1[[#This Row],[Lкан_леб,мм]]</f>
        <v>57942.263627594395</v>
      </c>
      <c r="CV2242" s="14">
        <f>2534431-(Таблица1[[#This Row],[Т23]]+Таблица1[[#This Row],[угол обхв3]])</f>
        <v>2448997.9372977223</v>
      </c>
      <c r="CW2242" s="50">
        <f>SUM(X2242:AC2242,AD2242:AI2242)-Таблица1[[#This Row],[lподв_min, мм]]</f>
        <v>23443.802926195727</v>
      </c>
      <c r="CX2242" s="17">
        <f>CW2681-Таблица1[[#This Row],[Суммарная длина каната]]</f>
        <v>-2426435.1366863279</v>
      </c>
    </row>
    <row r="2243" spans="1:102" x14ac:dyDescent="0.25">
      <c r="A2243" s="21">
        <v>2242</v>
      </c>
      <c r="B2243" s="10">
        <v>58.328775510204075</v>
      </c>
      <c r="C2243" s="10">
        <v>37.200408163265308</v>
      </c>
      <c r="D2243" s="11">
        <v>7531.5011275480147</v>
      </c>
      <c r="E2243" s="11">
        <v>11732.292175013263</v>
      </c>
      <c r="F2243" s="11">
        <v>6649.7763091998231</v>
      </c>
      <c r="G2243" s="11">
        <v>11915.186528968896</v>
      </c>
      <c r="H2243" s="11">
        <v>7123.5006375480152</v>
      </c>
      <c r="I2243" s="11">
        <v>8027.5003156266694</v>
      </c>
      <c r="J2243" s="11">
        <v>3704.7918593865938</v>
      </c>
      <c r="K2243" s="11">
        <v>25577.400259806556</v>
      </c>
      <c r="L2243" s="11">
        <v>1525.6624424708941</v>
      </c>
      <c r="M2243" s="11">
        <v>57942.263627594395</v>
      </c>
      <c r="N2243" s="11">
        <v>5106.0272230304763</v>
      </c>
      <c r="O2243" s="11">
        <v>20701.71875812643</v>
      </c>
      <c r="P2243" s="43">
        <v>7740.7129163310365</v>
      </c>
      <c r="Q2243" s="11">
        <v>18600.405920972498</v>
      </c>
      <c r="R2243" s="11">
        <v>7510.2377549402536</v>
      </c>
      <c r="S2243" s="11">
        <v>13124.722018483068</v>
      </c>
      <c r="T2243" s="11">
        <v>7531.5011275480147</v>
      </c>
      <c r="U2243" s="11">
        <v>11732.292175013263</v>
      </c>
      <c r="V2243" s="11">
        <v>6628.043128943601</v>
      </c>
      <c r="W2243" s="11">
        <v>11776.446956834805</v>
      </c>
      <c r="X2243" s="12">
        <v>0</v>
      </c>
      <c r="Y2243" s="12">
        <v>661.05732621780317</v>
      </c>
      <c r="Z2243" s="12">
        <v>383.36187433301802</v>
      </c>
      <c r="AA2243" s="44">
        <v>232.04019061955876</v>
      </c>
      <c r="AB2243" s="45">
        <v>249.20305130051423</v>
      </c>
      <c r="AC2243" s="12">
        <v>0</v>
      </c>
      <c r="AD2243" s="12">
        <v>11893.573348651445</v>
      </c>
      <c r="AE2243" s="12">
        <v>3370.0273503445856</v>
      </c>
      <c r="AF2243" s="12">
        <v>5480.5321821881489</v>
      </c>
      <c r="AG2243" s="44">
        <v>1128.4755203370614</v>
      </c>
      <c r="AH2243" s="45">
        <v>3704.7918582853149</v>
      </c>
      <c r="AI2243" s="12">
        <v>0</v>
      </c>
      <c r="AJ2243" s="12">
        <v>-54.258462783574217</v>
      </c>
      <c r="AK2243" s="12">
        <v>38.574367629374265</v>
      </c>
      <c r="AL2243" s="12">
        <v>92.41019465267469</v>
      </c>
      <c r="AM2243" s="44">
        <v>124.99579171128214</v>
      </c>
      <c r="AN2243" s="45">
        <v>89.999999845346821</v>
      </c>
      <c r="AO2243" s="12">
        <v>0</v>
      </c>
      <c r="AP2243" s="12">
        <v>-2172.5206334318082</v>
      </c>
      <c r="AQ2243" s="12">
        <v>5360.427424699802</v>
      </c>
      <c r="AR2243" s="12">
        <v>8148.3519845727114</v>
      </c>
      <c r="AS2243" s="44">
        <v>7844.4689764654386</v>
      </c>
      <c r="AT2243" s="45">
        <v>7123.5011275480147</v>
      </c>
      <c r="AU2243" s="12">
        <v>0</v>
      </c>
      <c r="AV2243" s="12">
        <v>11286.502770113182</v>
      </c>
      <c r="AW2243" s="12">
        <v>21020.692953619742</v>
      </c>
      <c r="AX2243" s="12">
        <v>18583.248122656296</v>
      </c>
      <c r="AY2243" s="44">
        <v>12890.727380600525</v>
      </c>
      <c r="AZ2243" s="45">
        <v>11732.292173911987</v>
      </c>
      <c r="BA2243" s="12">
        <v>0</v>
      </c>
      <c r="BB2243" s="12">
        <v>4774.8698333618086</v>
      </c>
      <c r="BC2243" s="12">
        <v>7995.1131180003613</v>
      </c>
      <c r="BD2243" s="12">
        <v>7917.8768231819276</v>
      </c>
      <c r="BE2243" s="44">
        <v>7197.2699060228297</v>
      </c>
      <c r="BF2243" s="45">
        <v>7123.5011375480144</v>
      </c>
      <c r="BG2243" s="12">
        <v>0</v>
      </c>
      <c r="BH2243" s="12">
        <v>20940.043711221639</v>
      </c>
      <c r="BI2243" s="12">
        <v>18919.380116465814</v>
      </c>
      <c r="BJ2243" s="12">
        <v>13107.564220166865</v>
      </c>
      <c r="BK2243" s="44">
        <v>11966.286812895805</v>
      </c>
      <c r="BL2243" s="45">
        <v>8027.5003156266712</v>
      </c>
      <c r="BM2243" s="12">
        <v>0</v>
      </c>
      <c r="BN2243" s="12">
        <v>0</v>
      </c>
      <c r="BO2243" s="12">
        <v>92.832830412948482</v>
      </c>
      <c r="BP2243" s="12">
        <v>53.835827023300432</v>
      </c>
      <c r="BQ2243" s="48">
        <v>32.585597058607433</v>
      </c>
      <c r="BR2243" s="49">
        <v>34.99579186593531</v>
      </c>
      <c r="BS2243" s="13">
        <v>0</v>
      </c>
      <c r="BT2243" s="12">
        <v>387.73637240560276</v>
      </c>
      <c r="BV2243" s="14">
        <f>Таблица1[[#This Row],[Lкан_леб,мм]]</f>
        <v>57942.263627594395</v>
      </c>
      <c r="BW2243" s="50">
        <f>Таблица1[[#This Row],[угол обхв4]]+Таблица1[[#This Row],[Lдуг 3,мм]]</f>
        <v>11893.573348651445</v>
      </c>
      <c r="BX2243" s="54">
        <f>Таблица1[[#This Row],[угол обхв5]]+Таблица1[[#This Row],[Y5, мм]]</f>
        <v>58603.320953812196</v>
      </c>
      <c r="BY2243" s="14">
        <f>Таблица1[[#This Row],[угол обхв6]]+Таблица1[[#This Row],[Lдуг 4,мм]]</f>
        <v>15263.600698996031</v>
      </c>
      <c r="BZ2243" s="14">
        <f>Таблица1[[#This Row],[Т1]]+Таблица1[[#This Row],[X6, мм]]</f>
        <v>58986.682828145211</v>
      </c>
      <c r="CA2243" s="14">
        <f>Таблица1[[#This Row],[Т2]]+Таблица1[[#This Row],[Lдуг 5,мм]]</f>
        <v>20744.132881184181</v>
      </c>
      <c r="CB2243" s="14">
        <f>Таблица1[[#This Row],[Т3]]+Таблица1[[#This Row],[Y6, мм]]</f>
        <v>59218.723018764773</v>
      </c>
      <c r="CC2243" s="14">
        <f>Таблица1[[#This Row],[Т4]]+Таблица1[[#This Row],[Lдуг 6,мм]]</f>
        <v>21872.608401521244</v>
      </c>
      <c r="CD2243" s="14">
        <f>Таблица1[[#This Row],[Т5]]+Таблица1[[#This Row],[Lдуг 1,мм]]</f>
        <v>59467.926070065289</v>
      </c>
      <c r="CE2243" s="14">
        <f>Таблица1[[#This Row],[Т6]]+Таблица1[[#This Row],[Lпрям1, мм]]</f>
        <v>25577.40025980656</v>
      </c>
      <c r="CF2243" s="15">
        <f>Таблица1[[#This Row],[Т7]]+Таблица1[[#This Row],[Lдуг 2,мм]]</f>
        <v>59467.926070065289</v>
      </c>
      <c r="CG2243" s="14">
        <f>Таблица1[[#This Row],[Т8]]+Таблица1[[#This Row],[Lпрям2, мм]]</f>
        <v>25577.40025980656</v>
      </c>
      <c r="CH2243" s="14">
        <f>Таблица1[[#This Row],[Т9]]-Таблица1[[#This Row],[Т9]]</f>
        <v>0</v>
      </c>
      <c r="CI2243" s="50">
        <f>Таблица1[[#This Row],[Т9]]-Таблица1[[#This Row],[Т8]]</f>
        <v>33890.525810258725</v>
      </c>
      <c r="CJ2243" s="54">
        <f>Таблица1[[#This Row],[Т9]]-Таблица1[[#This Row],[Т7]]</f>
        <v>0</v>
      </c>
      <c r="CK2243" s="14">
        <f>Таблица1[[#This Row],[Т9]]-Таблица1[[#This Row],[Т6]]</f>
        <v>37595.317668544041</v>
      </c>
      <c r="CL2243" s="14">
        <f>Таблица1[[#This Row],[Т9]]-Таблица1[[#This Row],[Т5]]</f>
        <v>249.20305130051565</v>
      </c>
      <c r="CM2243" s="14">
        <f>Таблица1[[#This Row],[Т9]]-Таблица1[[#This Row],[Т4]]</f>
        <v>38723.793188881107</v>
      </c>
      <c r="CN2243" s="14">
        <f>Таблица1[[#This Row],[Т9]]-Таблица1[[#This Row],[Т3]]</f>
        <v>481.24324192007771</v>
      </c>
      <c r="CO2243" s="14">
        <f>Таблица1[[#This Row],[Т9]]-Таблица1[[#This Row],[Т2]]</f>
        <v>44204.325371069259</v>
      </c>
      <c r="CP2243" s="14">
        <f>Таблица1[[#This Row],[Т9]]-Таблица1[[#This Row],[Т1]]</f>
        <v>864.605116253093</v>
      </c>
      <c r="CQ2243" s="14">
        <f>Таблица1[[#This Row],[Т9]]-Таблица1[[#This Row],[угол обхв6]]</f>
        <v>47574.352721413845</v>
      </c>
      <c r="CR2243" s="14">
        <f>Таблица1[[#This Row],[Т9]]-Таблица1[[#This Row],[угол обхв5]]</f>
        <v>1525.6624424708934</v>
      </c>
      <c r="CS2243" s="14">
        <f>Таблица1[[#This Row],[Т9]]-Таблица1[[#This Row],[угол обхв4]]</f>
        <v>59467.926070065289</v>
      </c>
      <c r="CT2243" s="14">
        <f>Таблица1[[#This Row],[Lкан_прям, мм]]+Таблица1[[#This Row],[Lкан_дуг, мм]]+Таблица1[[#This Row],[Lкан_леб,мм]]</f>
        <v>85045.326329871838</v>
      </c>
      <c r="CU2243" s="16">
        <f>Таблица1[[#This Row],[Lкан_леб,мм]]</f>
        <v>57942.263627594395</v>
      </c>
      <c r="CV2243" s="14">
        <f>2534431-(Таблица1[[#This Row],[Т23]]+Таблица1[[#This Row],[угол обхв3]])</f>
        <v>2448997.9372977223</v>
      </c>
      <c r="CW2243" s="50">
        <f>SUM(X2243:AC2243,AD2243:AI2243)-Таблица1[[#This Row],[lподв_min, мм]]</f>
        <v>23398.270842890859</v>
      </c>
      <c r="CX2243" s="17">
        <f>CW2682-Таблица1[[#This Row],[Суммарная длина каната]]</f>
        <v>-2426476.4140158067</v>
      </c>
    </row>
    <row r="2244" spans="1:102" x14ac:dyDescent="0.25">
      <c r="A2244" s="21">
        <v>2243</v>
      </c>
      <c r="B2244" s="10">
        <v>58.328775510204075</v>
      </c>
      <c r="C2244" s="10">
        <v>39.884489795918363</v>
      </c>
      <c r="D2244" s="11">
        <v>7910.3971881142934</v>
      </c>
      <c r="E2244" s="11">
        <v>11818.525929305111</v>
      </c>
      <c r="F2244" s="11">
        <v>7021.0749422045255</v>
      </c>
      <c r="G2244" s="11">
        <v>11959.929404969631</v>
      </c>
      <c r="H2244" s="11">
        <v>7502.3966981142921</v>
      </c>
      <c r="I2244" s="11">
        <v>8066.5544474837652</v>
      </c>
      <c r="J2244" s="11">
        <v>3751.9714818213465</v>
      </c>
      <c r="K2244" s="11">
        <v>25615.626646316192</v>
      </c>
      <c r="L2244" s="11">
        <v>1487.4360559612521</v>
      </c>
      <c r="M2244" s="11">
        <v>57942.263627594395</v>
      </c>
      <c r="N2244" s="11">
        <v>5106.0272230304763</v>
      </c>
      <c r="O2244" s="11">
        <v>20701.71875812643</v>
      </c>
      <c r="P2244" s="43">
        <v>7797.7530419423183</v>
      </c>
      <c r="Q2244" s="11">
        <v>18688.901995892236</v>
      </c>
      <c r="R2244" s="11">
        <v>7823.9511442141202</v>
      </c>
      <c r="S2244" s="11">
        <v>13208.432430295019</v>
      </c>
      <c r="T2244" s="11">
        <v>7910.3971881142934</v>
      </c>
      <c r="U2244" s="11">
        <v>11818.525929305111</v>
      </c>
      <c r="V2244" s="11">
        <v>7005.8626305290491</v>
      </c>
      <c r="W2244" s="11">
        <v>11820.324299140768</v>
      </c>
      <c r="X2244" s="12">
        <v>0</v>
      </c>
      <c r="Y2244" s="12">
        <v>648.33939606946694</v>
      </c>
      <c r="Z2244" s="12">
        <v>376.96661123345706</v>
      </c>
      <c r="AA2244" s="44">
        <v>232.04019061955896</v>
      </c>
      <c r="AB2244" s="45">
        <v>230.08985803876899</v>
      </c>
      <c r="AC2244" s="12">
        <v>0</v>
      </c>
      <c r="AD2244" s="12">
        <v>11893.573348651445</v>
      </c>
      <c r="AE2244" s="12">
        <v>3361.0741144056246</v>
      </c>
      <c r="AF2244" s="12">
        <v>5480.532182188148</v>
      </c>
      <c r="AG2244" s="44">
        <v>1128.4755203370589</v>
      </c>
      <c r="AH2244" s="45">
        <v>3751.971480733916</v>
      </c>
      <c r="AI2244" s="12">
        <v>0</v>
      </c>
      <c r="AJ2244" s="12">
        <v>-54.258462783574217</v>
      </c>
      <c r="AK2244" s="12">
        <v>36.788378115546202</v>
      </c>
      <c r="AL2244" s="12">
        <v>89.726113020021643</v>
      </c>
      <c r="AM2244" s="44">
        <v>122.3117100786291</v>
      </c>
      <c r="AN2244" s="45">
        <v>89.999999847291562</v>
      </c>
      <c r="AO2244" s="12">
        <v>0</v>
      </c>
      <c r="AP2244" s="12">
        <v>-2172.5206334318082</v>
      </c>
      <c r="AQ2244" s="12">
        <v>5350.3625786454413</v>
      </c>
      <c r="AR2244" s="12">
        <v>8205.7483804298499</v>
      </c>
      <c r="AS2244" s="44">
        <v>8168.7734070302686</v>
      </c>
      <c r="AT2244" s="45">
        <v>7502.3971881142934</v>
      </c>
      <c r="AU2244" s="12">
        <v>0</v>
      </c>
      <c r="AV2244" s="12">
        <v>11286.502770113182</v>
      </c>
      <c r="AW2244" s="12">
        <v>21028.466725214992</v>
      </c>
      <c r="AX2244" s="12">
        <v>18690.852322132749</v>
      </c>
      <c r="AY2244" s="44">
        <v>12990.346192612877</v>
      </c>
      <c r="AZ2244" s="45">
        <v>11818.525928217683</v>
      </c>
      <c r="BA2244" s="12">
        <v>0</v>
      </c>
      <c r="BB2244" s="12">
        <v>4774.8698333618086</v>
      </c>
      <c r="BC2244" s="12">
        <v>8042.0883975572824</v>
      </c>
      <c r="BD2244" s="12">
        <v>8231.9464827016509</v>
      </c>
      <c r="BE2244" s="44">
        <v>7565.574925298145</v>
      </c>
      <c r="BF2244" s="45">
        <v>7502.3971981142922</v>
      </c>
      <c r="BG2244" s="12">
        <v>0</v>
      </c>
      <c r="BH2244" s="12">
        <v>20940.043711221639</v>
      </c>
      <c r="BI2244" s="12">
        <v>19015.649962980802</v>
      </c>
      <c r="BJ2244" s="12">
        <v>13210.382756535531</v>
      </c>
      <c r="BK2244" s="44">
        <v>12036.612166987254</v>
      </c>
      <c r="BL2244" s="45">
        <v>8066.554447483767</v>
      </c>
      <c r="BM2244" s="12">
        <v>0</v>
      </c>
      <c r="BN2244" s="12">
        <v>0</v>
      </c>
      <c r="BO2244" s="12">
        <v>91.046840899120426</v>
      </c>
      <c r="BP2244" s="12">
        <v>52.937734904475448</v>
      </c>
      <c r="BQ2244" s="48">
        <v>32.585597058607462</v>
      </c>
      <c r="BR2244" s="49">
        <v>32.31171023133755</v>
      </c>
      <c r="BS2244" s="13">
        <v>0</v>
      </c>
      <c r="BT2244" s="12">
        <v>387.73637240560276</v>
      </c>
      <c r="BV2244" s="14">
        <f>Таблица1[[#This Row],[Lкан_леб,мм]]</f>
        <v>57942.263627594395</v>
      </c>
      <c r="BW2244" s="50">
        <f>Таблица1[[#This Row],[угол обхв4]]+Таблица1[[#This Row],[Lдуг 3,мм]]</f>
        <v>11893.573348651445</v>
      </c>
      <c r="BX2244" s="54">
        <f>Таблица1[[#This Row],[угол обхв5]]+Таблица1[[#This Row],[Y5, мм]]</f>
        <v>58590.603023663862</v>
      </c>
      <c r="BY2244" s="14">
        <f>Таблица1[[#This Row],[угол обхв6]]+Таблица1[[#This Row],[Lдуг 4,мм]]</f>
        <v>15254.64746305707</v>
      </c>
      <c r="BZ2244" s="14">
        <f>Таблица1[[#This Row],[Т1]]+Таблица1[[#This Row],[X6, мм]]</f>
        <v>58967.569634897322</v>
      </c>
      <c r="CA2244" s="14">
        <f>Таблица1[[#This Row],[Т2]]+Таблица1[[#This Row],[Lдуг 5,мм]]</f>
        <v>20735.179645245218</v>
      </c>
      <c r="CB2244" s="14">
        <f>Таблица1[[#This Row],[Т3]]+Таблица1[[#This Row],[Y6, мм]]</f>
        <v>59199.609825516884</v>
      </c>
      <c r="CC2244" s="14">
        <f>Таблица1[[#This Row],[Т4]]+Таблица1[[#This Row],[Lдуг 6,мм]]</f>
        <v>21863.655165582277</v>
      </c>
      <c r="CD2244" s="14">
        <f>Таблица1[[#This Row],[Т5]]+Таблица1[[#This Row],[Lдуг 1,мм]]</f>
        <v>59429.699683555649</v>
      </c>
      <c r="CE2244" s="14">
        <f>Таблица1[[#This Row],[Т6]]+Таблица1[[#This Row],[Lпрям1, мм]]</f>
        <v>25615.626646316192</v>
      </c>
      <c r="CF2244" s="15">
        <f>Таблица1[[#This Row],[Т7]]+Таблица1[[#This Row],[Lдуг 2,мм]]</f>
        <v>59429.699683555649</v>
      </c>
      <c r="CG2244" s="14">
        <f>Таблица1[[#This Row],[Т8]]+Таблица1[[#This Row],[Lпрям2, мм]]</f>
        <v>25615.626646316192</v>
      </c>
      <c r="CH2244" s="14">
        <f>Таблица1[[#This Row],[Т9]]-Таблица1[[#This Row],[Т9]]</f>
        <v>0</v>
      </c>
      <c r="CI2244" s="50">
        <f>Таблица1[[#This Row],[Т9]]-Таблица1[[#This Row],[Т8]]</f>
        <v>33814.073037239461</v>
      </c>
      <c r="CJ2244" s="54">
        <f>Таблица1[[#This Row],[Т9]]-Таблица1[[#This Row],[Т7]]</f>
        <v>0</v>
      </c>
      <c r="CK2244" s="14">
        <f>Таблица1[[#This Row],[Т9]]-Таблица1[[#This Row],[Т6]]</f>
        <v>37566.044517973372</v>
      </c>
      <c r="CL2244" s="14">
        <f>Таблица1[[#This Row],[Т9]]-Таблица1[[#This Row],[Т5]]</f>
        <v>230.08985803876567</v>
      </c>
      <c r="CM2244" s="14">
        <f>Таблица1[[#This Row],[Т9]]-Таблица1[[#This Row],[Т4]]</f>
        <v>38694.520038310431</v>
      </c>
      <c r="CN2244" s="14">
        <f>Таблица1[[#This Row],[Т9]]-Таблица1[[#This Row],[Т3]]</f>
        <v>462.13004865832772</v>
      </c>
      <c r="CO2244" s="14">
        <f>Таблица1[[#This Row],[Т9]]-Таблица1[[#This Row],[Т2]]</f>
        <v>44175.052220498575</v>
      </c>
      <c r="CP2244" s="14">
        <f>Таблица1[[#This Row],[Т9]]-Таблица1[[#This Row],[Т1]]</f>
        <v>839.09665989178757</v>
      </c>
      <c r="CQ2244" s="14">
        <f>Таблица1[[#This Row],[Т9]]-Таблица1[[#This Row],[угол обхв6]]</f>
        <v>47536.126334904206</v>
      </c>
      <c r="CR2244" s="14">
        <f>Таблица1[[#This Row],[Т9]]-Таблица1[[#This Row],[угол обхв5]]</f>
        <v>1487.4360559612542</v>
      </c>
      <c r="CS2244" s="14">
        <f>Таблица1[[#This Row],[Т9]]-Таблица1[[#This Row],[угол обхв4]]</f>
        <v>59429.699683555649</v>
      </c>
      <c r="CT2244" s="14">
        <f>Таблица1[[#This Row],[Lкан_прям, мм]]+Таблица1[[#This Row],[Lкан_дуг, мм]]+Таблица1[[#This Row],[Lкан_леб,мм]]</f>
        <v>85045.326329871838</v>
      </c>
      <c r="CU2244" s="16">
        <f>Таблица1[[#This Row],[Lкан_леб,мм]]</f>
        <v>57942.263627594395</v>
      </c>
      <c r="CV2244" s="14">
        <f>2534431-(Таблица1[[#This Row],[Т23]]+Таблица1[[#This Row],[угол обхв3]])</f>
        <v>2448997.9372977223</v>
      </c>
      <c r="CW2244" s="50">
        <f>SUM(X2244:AC2244,AD2244:AI2244)-Таблица1[[#This Row],[lподв_min, мм]]</f>
        <v>23351.091220456095</v>
      </c>
      <c r="CX2244" s="17">
        <f>CW2683-Таблица1[[#This Row],[Суммарная длина каната]]</f>
        <v>-2426518.852104126</v>
      </c>
    </row>
    <row r="2245" spans="1:102" x14ac:dyDescent="0.25">
      <c r="A2245" s="21">
        <v>2244</v>
      </c>
      <c r="B2245" s="10">
        <v>58.328775510204075</v>
      </c>
      <c r="C2245" s="10">
        <v>42.568571428571424</v>
      </c>
      <c r="D2245" s="11">
        <v>8284.8393364759104</v>
      </c>
      <c r="E2245" s="11">
        <v>11922.408375475043</v>
      </c>
      <c r="F2245" s="11">
        <v>7389.870971370904</v>
      </c>
      <c r="G2245" s="11">
        <v>12022.010712100602</v>
      </c>
      <c r="H2245" s="11">
        <v>7876.83884647591</v>
      </c>
      <c r="I2245" s="11">
        <v>8121.6162574367454</v>
      </c>
      <c r="J2245" s="11">
        <v>3800.7921180382968</v>
      </c>
      <c r="K2245" s="11">
        <v>25653.853032825955</v>
      </c>
      <c r="L2245" s="11">
        <v>1449.2096694514901</v>
      </c>
      <c r="M2245" s="11">
        <v>57942.263627594395</v>
      </c>
      <c r="N2245" s="11">
        <v>5106.0272230304763</v>
      </c>
      <c r="O2245" s="11">
        <v>20701.71875812643</v>
      </c>
      <c r="P2245" s="43">
        <v>7850.5864137505814</v>
      </c>
      <c r="Q2245" s="11">
        <v>18779.972111898096</v>
      </c>
      <c r="R2245" s="11">
        <v>8133.4002970611173</v>
      </c>
      <c r="S2245" s="11">
        <v>13306.741867571915</v>
      </c>
      <c r="T2245" s="11">
        <v>8284.8393364759104</v>
      </c>
      <c r="U2245" s="11">
        <v>11922.408375475043</v>
      </c>
      <c r="V2245" s="11">
        <v>7381.2129064033697</v>
      </c>
      <c r="W2245" s="11">
        <v>11881.846387427675</v>
      </c>
      <c r="X2245" s="12">
        <v>0</v>
      </c>
      <c r="Y2245" s="12">
        <v>635.6030215872463</v>
      </c>
      <c r="Z2245" s="12">
        <v>370.58979246778057</v>
      </c>
      <c r="AA2245" s="44">
        <v>232.04019061955896</v>
      </c>
      <c r="AB2245" s="45">
        <v>210.97666477690416</v>
      </c>
      <c r="AC2245" s="12">
        <v>0</v>
      </c>
      <c r="AD2245" s="12">
        <v>11893.573348651445</v>
      </c>
      <c r="AE2245" s="12">
        <v>3350.4798646844656</v>
      </c>
      <c r="AF2245" s="12">
        <v>5480.5321821881507</v>
      </c>
      <c r="AG2245" s="44">
        <v>1128.4755203370605</v>
      </c>
      <c r="AH2245" s="45">
        <v>3800.7921169648339</v>
      </c>
      <c r="AI2245" s="12">
        <v>0</v>
      </c>
      <c r="AJ2245" s="12">
        <v>-54.258462783574217</v>
      </c>
      <c r="AK2245" s="12">
        <v>34.99979844856248</v>
      </c>
      <c r="AL2245" s="12">
        <v>87.042031387368596</v>
      </c>
      <c r="AM2245" s="44">
        <v>119.62762844597606</v>
      </c>
      <c r="AN2245" s="45">
        <v>89.999999849253058</v>
      </c>
      <c r="AO2245" s="12">
        <v>0</v>
      </c>
      <c r="AP2245" s="12">
        <v>-2172.5206334318082</v>
      </c>
      <c r="AQ2245" s="12">
        <v>5340.0452333834501</v>
      </c>
      <c r="AR2245" s="12">
        <v>8258.0428186126192</v>
      </c>
      <c r="AS2245" s="44">
        <v>8488.0570086401221</v>
      </c>
      <c r="AT2245" s="45">
        <v>7876.8393364759095</v>
      </c>
      <c r="AU2245" s="12">
        <v>0</v>
      </c>
      <c r="AV2245" s="12">
        <v>11286.502770113182</v>
      </c>
      <c r="AW2245" s="12">
        <v>21035.933615412032</v>
      </c>
      <c r="AX2245" s="12">
        <v>18801.026283382704</v>
      </c>
      <c r="AY2245" s="44">
        <v>13105.042544489346</v>
      </c>
      <c r="AZ2245" s="45">
        <v>11922.408374401581</v>
      </c>
      <c r="BA2245" s="12">
        <v>0</v>
      </c>
      <c r="BB2245" s="12">
        <v>4774.8698333618086</v>
      </c>
      <c r="BC2245" s="12">
        <v>8084.6044241035543</v>
      </c>
      <c r="BD2245" s="12">
        <v>8540.8567019231541</v>
      </c>
      <c r="BE2245" s="44">
        <v>7930.1826248969037</v>
      </c>
      <c r="BF2245" s="45">
        <v>7876.8393464759092</v>
      </c>
      <c r="BG2245" s="12">
        <v>0</v>
      </c>
      <c r="BH2245" s="12">
        <v>20940.043711221639</v>
      </c>
      <c r="BI2245" s="12">
        <v>19114.186969183698</v>
      </c>
      <c r="BJ2245" s="12">
        <v>13327.796039056522</v>
      </c>
      <c r="BK2245" s="44">
        <v>12124.107698557609</v>
      </c>
      <c r="BL2245" s="45">
        <v>8121.6162574367472</v>
      </c>
      <c r="BM2245" s="12">
        <v>0</v>
      </c>
      <c r="BN2245" s="12">
        <v>0</v>
      </c>
      <c r="BO2245" s="12">
        <v>89.258261232136704</v>
      </c>
      <c r="BP2245" s="12">
        <v>52.042232938806109</v>
      </c>
      <c r="BQ2245" s="48">
        <v>32.585597058607462</v>
      </c>
      <c r="BR2245" s="49">
        <v>29.627628596722996</v>
      </c>
      <c r="BS2245" s="13">
        <v>0</v>
      </c>
      <c r="BT2245" s="12">
        <v>387.73637240560276</v>
      </c>
      <c r="BV2245" s="14">
        <f>Таблица1[[#This Row],[Lкан_леб,мм]]</f>
        <v>57942.263627594395</v>
      </c>
      <c r="BW2245" s="50">
        <f>Таблица1[[#This Row],[угол обхв4]]+Таблица1[[#This Row],[Lдуг 3,мм]]</f>
        <v>11893.573348651445</v>
      </c>
      <c r="BX2245" s="54">
        <f>Таблица1[[#This Row],[угол обхв5]]+Таблица1[[#This Row],[Y5, мм]]</f>
        <v>58577.86664918164</v>
      </c>
      <c r="BY2245" s="14">
        <f>Таблица1[[#This Row],[угол обхв6]]+Таблица1[[#This Row],[Lдуг 4,мм]]</f>
        <v>15244.053213335912</v>
      </c>
      <c r="BZ2245" s="14">
        <f>Таблица1[[#This Row],[Т1]]+Таблица1[[#This Row],[X6, мм]]</f>
        <v>58948.456441649418</v>
      </c>
      <c r="CA2245" s="14">
        <f>Таблица1[[#This Row],[Т2]]+Таблица1[[#This Row],[Lдуг 5,мм]]</f>
        <v>20724.585395524064</v>
      </c>
      <c r="CB2245" s="14">
        <f>Таблица1[[#This Row],[Т3]]+Таблица1[[#This Row],[Y6, мм]]</f>
        <v>59180.49663226898</v>
      </c>
      <c r="CC2245" s="14">
        <f>Таблица1[[#This Row],[Т4]]+Таблица1[[#This Row],[Lдуг 6,мм]]</f>
        <v>21853.060915861126</v>
      </c>
      <c r="CD2245" s="14">
        <f>Таблица1[[#This Row],[Т5]]+Таблица1[[#This Row],[Lдуг 1,мм]]</f>
        <v>59391.473297045886</v>
      </c>
      <c r="CE2245" s="14">
        <f>Таблица1[[#This Row],[Т6]]+Таблица1[[#This Row],[Lпрям1, мм]]</f>
        <v>25653.853032825959</v>
      </c>
      <c r="CF2245" s="15">
        <f>Таблица1[[#This Row],[Т7]]+Таблица1[[#This Row],[Lдуг 2,мм]]</f>
        <v>59391.473297045886</v>
      </c>
      <c r="CG2245" s="14">
        <f>Таблица1[[#This Row],[Т8]]+Таблица1[[#This Row],[Lпрям2, мм]]</f>
        <v>25653.853032825959</v>
      </c>
      <c r="CH2245" s="14">
        <f>Таблица1[[#This Row],[Т9]]-Таблица1[[#This Row],[Т9]]</f>
        <v>0</v>
      </c>
      <c r="CI2245" s="50">
        <f>Таблица1[[#This Row],[Т9]]-Таблица1[[#This Row],[Т8]]</f>
        <v>33737.620264219928</v>
      </c>
      <c r="CJ2245" s="54">
        <f>Таблица1[[#This Row],[Т9]]-Таблица1[[#This Row],[Т7]]</f>
        <v>0</v>
      </c>
      <c r="CK2245" s="14">
        <f>Таблица1[[#This Row],[Т9]]-Таблица1[[#This Row],[Т6]]</f>
        <v>37538.41238118476</v>
      </c>
      <c r="CL2245" s="14">
        <f>Таблица1[[#This Row],[Т9]]-Таблица1[[#This Row],[Т5]]</f>
        <v>210.97666477690655</v>
      </c>
      <c r="CM2245" s="14">
        <f>Таблица1[[#This Row],[Т9]]-Таблица1[[#This Row],[Т4]]</f>
        <v>38666.887901521826</v>
      </c>
      <c r="CN2245" s="14">
        <f>Таблица1[[#This Row],[Т9]]-Таблица1[[#This Row],[Т3]]</f>
        <v>443.0168553964686</v>
      </c>
      <c r="CO2245" s="14">
        <f>Таблица1[[#This Row],[Т9]]-Таблица1[[#This Row],[Т2]]</f>
        <v>44147.420083709978</v>
      </c>
      <c r="CP2245" s="14">
        <f>Таблица1[[#This Row],[Т9]]-Таблица1[[#This Row],[Т1]]</f>
        <v>813.60664786424604</v>
      </c>
      <c r="CQ2245" s="14">
        <f>Таблица1[[#This Row],[Т9]]-Таблица1[[#This Row],[угол обхв6]]</f>
        <v>47497.899948394443</v>
      </c>
      <c r="CR2245" s="14">
        <f>Таблица1[[#This Row],[Т9]]-Таблица1[[#This Row],[угол обхв5]]</f>
        <v>1449.2096694514912</v>
      </c>
      <c r="CS2245" s="14">
        <f>Таблица1[[#This Row],[Т9]]-Таблица1[[#This Row],[угол обхв4]]</f>
        <v>59391.473297045886</v>
      </c>
      <c r="CT2245" s="14">
        <f>Таблица1[[#This Row],[Lкан_прям, мм]]+Таблица1[[#This Row],[Lкан_дуг, мм]]+Таблица1[[#This Row],[Lкан_леб,мм]]</f>
        <v>85045.326329871838</v>
      </c>
      <c r="CU2245" s="16">
        <f>Таблица1[[#This Row],[Lкан_леб,мм]]</f>
        <v>57942.263627594395</v>
      </c>
      <c r="CV2245" s="14">
        <f>2534431-(Таблица1[[#This Row],[Т23]]+Таблица1[[#This Row],[угол обхв3]])</f>
        <v>2448997.9372977223</v>
      </c>
      <c r="CW2245" s="50">
        <f>SUM(X2245:AC2245,AD2245:AI2245)-Таблица1[[#This Row],[lподв_min, мм]]</f>
        <v>23302.270584239144</v>
      </c>
      <c r="CX2245" s="17">
        <f>CW2684-Таблица1[[#This Row],[Суммарная длина каната]]</f>
        <v>-2426562.4105711915</v>
      </c>
    </row>
    <row r="2246" spans="1:102" x14ac:dyDescent="0.25">
      <c r="A2246" s="21">
        <v>2245</v>
      </c>
      <c r="B2246" s="10">
        <v>58.328775510204075</v>
      </c>
      <c r="C2246" s="10">
        <v>45.252653061224485</v>
      </c>
      <c r="D2246" s="11">
        <v>8654.0059895675968</v>
      </c>
      <c r="E2246" s="11">
        <v>12043.711579624791</v>
      </c>
      <c r="F2246" s="11">
        <v>7755.3552020785664</v>
      </c>
      <c r="G2246" s="11">
        <v>12101.294234524914</v>
      </c>
      <c r="H2246" s="11">
        <v>8246.0054995675982</v>
      </c>
      <c r="I2246" s="11">
        <v>8192.4655552999702</v>
      </c>
      <c r="J2246" s="11">
        <v>3851.2460243248211</v>
      </c>
      <c r="K2246" s="11">
        <v>25692.079419335812</v>
      </c>
      <c r="L2246" s="11">
        <v>1410.9832829416323</v>
      </c>
      <c r="M2246" s="11">
        <v>57942.263627594395</v>
      </c>
      <c r="N2246" s="11">
        <v>5106.0272230304763</v>
      </c>
      <c r="O2246" s="11">
        <v>20701.71875812643</v>
      </c>
      <c r="P2246" s="43">
        <v>7899.0971072966031</v>
      </c>
      <c r="Q2246" s="11">
        <v>18873.416447294283</v>
      </c>
      <c r="R2246" s="11">
        <v>8437.9062349403557</v>
      </c>
      <c r="S2246" s="11">
        <v>13419.434624445239</v>
      </c>
      <c r="T2246" s="11">
        <v>8654.0059895675968</v>
      </c>
      <c r="U2246" s="11">
        <v>12043.711579624791</v>
      </c>
      <c r="V2246" s="11">
        <v>7753.2703809313098</v>
      </c>
      <c r="W2246" s="11">
        <v>11960.878232869889</v>
      </c>
      <c r="X2246" s="12">
        <v>0</v>
      </c>
      <c r="Y2246" s="12">
        <v>622.84490829253411</v>
      </c>
      <c r="Z2246" s="12">
        <v>364.23471251459574</v>
      </c>
      <c r="AA2246" s="44">
        <v>232.0401906195585</v>
      </c>
      <c r="AB2246" s="45">
        <v>191.8634715149436</v>
      </c>
      <c r="AC2246" s="12">
        <v>0</v>
      </c>
      <c r="AD2246" s="12">
        <v>11893.573348651445</v>
      </c>
      <c r="AE2246" s="12">
        <v>3338.25234489374</v>
      </c>
      <c r="AF2246" s="12">
        <v>5480.5321821881462</v>
      </c>
      <c r="AG2246" s="44">
        <v>1128.4755203370603</v>
      </c>
      <c r="AH2246" s="45">
        <v>3851.2460232654212</v>
      </c>
      <c r="AI2246" s="12">
        <v>0</v>
      </c>
      <c r="AJ2246" s="12">
        <v>-54.258462783574217</v>
      </c>
      <c r="AK2246" s="12">
        <v>33.208165982050808</v>
      </c>
      <c r="AL2246" s="12">
        <v>84.35794975471552</v>
      </c>
      <c r="AM2246" s="44">
        <v>116.94354681332293</v>
      </c>
      <c r="AN2246" s="45">
        <v>89.999999851227926</v>
      </c>
      <c r="AO2246" s="12">
        <v>0</v>
      </c>
      <c r="AP2246" s="12">
        <v>-2172.5206334318082</v>
      </c>
      <c r="AQ2246" s="12">
        <v>5329.4816733689995</v>
      </c>
      <c r="AR2246" s="12">
        <v>8305.1205571641985</v>
      </c>
      <c r="AS2246" s="44">
        <v>8801.6192244766808</v>
      </c>
      <c r="AT2246" s="45">
        <v>8246.0059895675986</v>
      </c>
      <c r="AU2246" s="12">
        <v>0</v>
      </c>
      <c r="AV2246" s="12">
        <v>11286.502770113182</v>
      </c>
      <c r="AW2246" s="12">
        <v>21043.086754025149</v>
      </c>
      <c r="AX2246" s="12">
        <v>18913.528267966205</v>
      </c>
      <c r="AY2246" s="44">
        <v>13234.564774976625</v>
      </c>
      <c r="AZ2246" s="45">
        <v>12043.711578565393</v>
      </c>
      <c r="BA2246" s="12">
        <v>0</v>
      </c>
      <c r="BB2246" s="12">
        <v>4774.8698333618086</v>
      </c>
      <c r="BC2246" s="12">
        <v>8122.5515576351254</v>
      </c>
      <c r="BD2246" s="12">
        <v>8843.9296848079503</v>
      </c>
      <c r="BE2246" s="44">
        <v>8290.2930000312717</v>
      </c>
      <c r="BF2246" s="45">
        <v>8246.0059995675983</v>
      </c>
      <c r="BG2246" s="12">
        <v>0</v>
      </c>
      <c r="BH2246" s="12">
        <v>20940.043711221639</v>
      </c>
      <c r="BI2246" s="12">
        <v>19214.784443193003</v>
      </c>
      <c r="BJ2246" s="12">
        <v>13459.546445117165</v>
      </c>
      <c r="BK2246" s="44">
        <v>12228.581429093405</v>
      </c>
      <c r="BL2246" s="45">
        <v>8192.465555299972</v>
      </c>
      <c r="BM2246" s="12">
        <v>0</v>
      </c>
      <c r="BN2246" s="12">
        <v>0</v>
      </c>
      <c r="BO2246" s="12">
        <v>87.466628765625032</v>
      </c>
      <c r="BP2246" s="12">
        <v>51.149783772664719</v>
      </c>
      <c r="BQ2246" s="48">
        <v>32.585597058607398</v>
      </c>
      <c r="BR2246" s="49">
        <v>26.943546962094999</v>
      </c>
      <c r="BS2246" s="13">
        <v>0</v>
      </c>
      <c r="BT2246" s="12">
        <v>387.73637240560276</v>
      </c>
      <c r="BV2246" s="14">
        <f>Таблица1[[#This Row],[Lкан_леб,мм]]</f>
        <v>57942.263627594395</v>
      </c>
      <c r="BW2246" s="50">
        <f>Таблица1[[#This Row],[угол обхв4]]+Таблица1[[#This Row],[Lдуг 3,мм]]</f>
        <v>11893.573348651445</v>
      </c>
      <c r="BX2246" s="54">
        <f>Таблица1[[#This Row],[угол обхв5]]+Таблица1[[#This Row],[Y5, мм]]</f>
        <v>58565.108535886931</v>
      </c>
      <c r="BY2246" s="14">
        <f>Таблица1[[#This Row],[угол обхв6]]+Таблица1[[#This Row],[Lдуг 4,мм]]</f>
        <v>15231.825693545186</v>
      </c>
      <c r="BZ2246" s="14">
        <f>Таблица1[[#This Row],[Т1]]+Таблица1[[#This Row],[X6, мм]]</f>
        <v>58929.343248401528</v>
      </c>
      <c r="CA2246" s="14">
        <f>Таблица1[[#This Row],[Т2]]+Таблица1[[#This Row],[Lдуг 5,мм]]</f>
        <v>20712.357875733331</v>
      </c>
      <c r="CB2246" s="14">
        <f>Таблица1[[#This Row],[Т3]]+Таблица1[[#This Row],[Y6, мм]]</f>
        <v>59161.38343902109</v>
      </c>
      <c r="CC2246" s="14">
        <f>Таблица1[[#This Row],[Т4]]+Таблица1[[#This Row],[Lдуг 6,мм]]</f>
        <v>21840.833396070389</v>
      </c>
      <c r="CD2246" s="14">
        <f>Таблица1[[#This Row],[Т5]]+Таблица1[[#This Row],[Lдуг 1,мм]]</f>
        <v>59353.246910536036</v>
      </c>
      <c r="CE2246" s="14">
        <f>Таблица1[[#This Row],[Т6]]+Таблица1[[#This Row],[Lпрям1, мм]]</f>
        <v>25692.079419335809</v>
      </c>
      <c r="CF2246" s="15">
        <f>Таблица1[[#This Row],[Т7]]+Таблица1[[#This Row],[Lдуг 2,мм]]</f>
        <v>59353.246910536036</v>
      </c>
      <c r="CG2246" s="14">
        <f>Таблица1[[#This Row],[Т8]]+Таблица1[[#This Row],[Lпрям2, мм]]</f>
        <v>25692.079419335809</v>
      </c>
      <c r="CH2246" s="14">
        <f>Таблица1[[#This Row],[Т9]]-Таблица1[[#This Row],[Т9]]</f>
        <v>0</v>
      </c>
      <c r="CI2246" s="50">
        <f>Таблица1[[#This Row],[Т9]]-Таблица1[[#This Row],[Т8]]</f>
        <v>33661.167491200227</v>
      </c>
      <c r="CJ2246" s="54">
        <f>Таблица1[[#This Row],[Т9]]-Таблица1[[#This Row],[Т7]]</f>
        <v>0</v>
      </c>
      <c r="CK2246" s="14">
        <f>Таблица1[[#This Row],[Т9]]-Таблица1[[#This Row],[Т6]]</f>
        <v>37512.413514465647</v>
      </c>
      <c r="CL2246" s="14">
        <f>Таблица1[[#This Row],[Т9]]-Таблица1[[#This Row],[Т5]]</f>
        <v>191.86347151494556</v>
      </c>
      <c r="CM2246" s="14">
        <f>Таблица1[[#This Row],[Т9]]-Таблица1[[#This Row],[Т4]]</f>
        <v>38640.889034802705</v>
      </c>
      <c r="CN2246" s="14">
        <f>Таблица1[[#This Row],[Т9]]-Таблица1[[#This Row],[Т3]]</f>
        <v>423.90366213450761</v>
      </c>
      <c r="CO2246" s="14">
        <f>Таблица1[[#This Row],[Т9]]-Таблица1[[#This Row],[Т2]]</f>
        <v>44121.42121699085</v>
      </c>
      <c r="CP2246" s="14">
        <f>Таблица1[[#This Row],[Т9]]-Таблица1[[#This Row],[Т1]]</f>
        <v>788.13837464910466</v>
      </c>
      <c r="CQ2246" s="14">
        <f>Таблица1[[#This Row],[Т9]]-Таблица1[[#This Row],[угол обхв6]]</f>
        <v>47459.673561884592</v>
      </c>
      <c r="CR2246" s="14">
        <f>Таблица1[[#This Row],[Т9]]-Таблица1[[#This Row],[угол обхв5]]</f>
        <v>1410.9832829416409</v>
      </c>
      <c r="CS2246" s="14">
        <f>Таблица1[[#This Row],[Т9]]-Таблица1[[#This Row],[угол обхв4]]</f>
        <v>59353.246910536036</v>
      </c>
      <c r="CT2246" s="14">
        <f>Таблица1[[#This Row],[Lкан_прям, мм]]+Таблица1[[#This Row],[Lкан_дуг, мм]]+Таблица1[[#This Row],[Lкан_леб,мм]]</f>
        <v>85045.326329871838</v>
      </c>
      <c r="CU2246" s="16">
        <f>Таблица1[[#This Row],[Lкан_леб,мм]]</f>
        <v>57942.263627594395</v>
      </c>
      <c r="CV2246" s="14">
        <f>2534431-(Таблица1[[#This Row],[Т23]]+Таблица1[[#This Row],[угол обхв3]])</f>
        <v>2448997.9372977223</v>
      </c>
      <c r="CW2246" s="50">
        <f>SUM(X2246:AC2246,AD2246:AI2246)-Таблица1[[#This Row],[lподв_min, мм]]</f>
        <v>23251.816677952622</v>
      </c>
      <c r="CX2246" s="17">
        <f>CW2685-Таблица1[[#This Row],[Суммарная длина каната]]</f>
        <v>-2426607.046829382</v>
      </c>
    </row>
    <row r="2247" spans="1:102" x14ac:dyDescent="0.25">
      <c r="A2247" s="21">
        <v>2246</v>
      </c>
      <c r="B2247" s="10">
        <v>58.328775510204075</v>
      </c>
      <c r="C2247" s="10">
        <v>47.936734693877547</v>
      </c>
      <c r="D2247" s="11">
        <v>9017.0871395636605</v>
      </c>
      <c r="E2247" s="11">
        <v>12182.169384061557</v>
      </c>
      <c r="F2247" s="11">
        <v>8116.7257062970139</v>
      </c>
      <c r="G2247" s="11">
        <v>12197.606012127057</v>
      </c>
      <c r="H2247" s="11">
        <v>8609.0866495636601</v>
      </c>
      <c r="I2247" s="11">
        <v>8278.8451515071101</v>
      </c>
      <c r="J2247" s="11">
        <v>3903.3242325544479</v>
      </c>
      <c r="K2247" s="11">
        <v>25730.305805845739</v>
      </c>
      <c r="L2247" s="11">
        <v>1372.7568964317036</v>
      </c>
      <c r="M2247" s="11">
        <v>57942.263627594395</v>
      </c>
      <c r="N2247" s="11">
        <v>5106.0272230304763</v>
      </c>
      <c r="O2247" s="11">
        <v>20701.71875812643</v>
      </c>
      <c r="P2247" s="43">
        <v>7943.1786827352016</v>
      </c>
      <c r="Q2247" s="11">
        <v>18969.029970986292</v>
      </c>
      <c r="R2247" s="11">
        <v>8736.8008254769684</v>
      </c>
      <c r="S2247" s="11">
        <v>13546.263435854064</v>
      </c>
      <c r="T2247" s="11">
        <v>9017.0871395636605</v>
      </c>
      <c r="U2247" s="11">
        <v>12182.169384061557</v>
      </c>
      <c r="V2247" s="11">
        <v>8121.2187033849505</v>
      </c>
      <c r="W2247" s="11">
        <v>12057.246427569507</v>
      </c>
      <c r="X2247" s="12">
        <v>0</v>
      </c>
      <c r="Y2247" s="12">
        <v>610.06167913708691</v>
      </c>
      <c r="Z2247" s="12">
        <v>357.9047484221457</v>
      </c>
      <c r="AA2247" s="44">
        <v>232.04019061955876</v>
      </c>
      <c r="AB2247" s="45">
        <v>172.75027825291218</v>
      </c>
      <c r="AC2247" s="12">
        <v>0</v>
      </c>
      <c r="AD2247" s="12">
        <v>11893.573348651445</v>
      </c>
      <c r="AE2247" s="12">
        <v>3324.4005231598985</v>
      </c>
      <c r="AF2247" s="12">
        <v>5480.5321821881498</v>
      </c>
      <c r="AG2247" s="44">
        <v>1128.4755203370605</v>
      </c>
      <c r="AH2247" s="45">
        <v>3903.3242315091829</v>
      </c>
      <c r="AI2247" s="12">
        <v>0</v>
      </c>
      <c r="AJ2247" s="12">
        <v>-54.258462783574217</v>
      </c>
      <c r="AK2247" s="12">
        <v>31.413006474316237</v>
      </c>
      <c r="AL2247" s="12">
        <v>81.673868122062458</v>
      </c>
      <c r="AM2247" s="44">
        <v>114.25946518066989</v>
      </c>
      <c r="AN2247" s="45">
        <v>89.999999853212842</v>
      </c>
      <c r="AO2247" s="12">
        <v>0</v>
      </c>
      <c r="AP2247" s="12">
        <v>-2172.5206334318082</v>
      </c>
      <c r="AQ2247" s="12">
        <v>5318.6782018244576</v>
      </c>
      <c r="AR2247" s="12">
        <v>8346.8783003607641</v>
      </c>
      <c r="AS2247" s="44">
        <v>9108.7720513128352</v>
      </c>
      <c r="AT2247" s="45">
        <v>8609.0871395636605</v>
      </c>
      <c r="AU2247" s="12">
        <v>0</v>
      </c>
      <c r="AV2247" s="12">
        <v>11286.502770113182</v>
      </c>
      <c r="AW2247" s="12">
        <v>21049.919219381096</v>
      </c>
      <c r="AX2247" s="12">
        <v>19028.111429405784</v>
      </c>
      <c r="AY2247" s="44">
        <v>13378.628692587152</v>
      </c>
      <c r="AZ2247" s="45">
        <v>12182.169383016295</v>
      </c>
      <c r="BA2247" s="12">
        <v>0</v>
      </c>
      <c r="BB2247" s="12">
        <v>4774.8698333618086</v>
      </c>
      <c r="BC2247" s="12">
        <v>8155.829661529182</v>
      </c>
      <c r="BD2247" s="12">
        <v>9140.5004431025318</v>
      </c>
      <c r="BE2247" s="44">
        <v>8645.1159137277937</v>
      </c>
      <c r="BF2247" s="45">
        <v>8609.087149563662</v>
      </c>
      <c r="BG2247" s="12">
        <v>0</v>
      </c>
      <c r="BH2247" s="12">
        <v>20940.043711221639</v>
      </c>
      <c r="BI2247" s="12">
        <v>19317.230432240958</v>
      </c>
      <c r="BJ2247" s="12">
        <v>13605.344894273558</v>
      </c>
      <c r="BK2247" s="44">
        <v>12349.804127328469</v>
      </c>
      <c r="BL2247" s="45">
        <v>8278.845151507112</v>
      </c>
      <c r="BM2247" s="12">
        <v>0</v>
      </c>
      <c r="BN2247" s="12">
        <v>0</v>
      </c>
      <c r="BO2247" s="12">
        <v>85.671469257890465</v>
      </c>
      <c r="BP2247" s="12">
        <v>50.260861647746225</v>
      </c>
      <c r="BQ2247" s="48">
        <v>32.585597058607433</v>
      </c>
      <c r="BR2247" s="49">
        <v>24.25946532745705</v>
      </c>
      <c r="BS2247" s="13">
        <v>0</v>
      </c>
      <c r="BT2247" s="12">
        <v>387.73637240560276</v>
      </c>
      <c r="BV2247" s="14">
        <f>Таблица1[[#This Row],[Lкан_леб,мм]]</f>
        <v>57942.263627594395</v>
      </c>
      <c r="BW2247" s="50">
        <f>Таблица1[[#This Row],[угол обхв4]]+Таблица1[[#This Row],[Lдуг 3,мм]]</f>
        <v>11893.573348651445</v>
      </c>
      <c r="BX2247" s="54">
        <f>Таблица1[[#This Row],[угол обхв5]]+Таблица1[[#This Row],[Y5, мм]]</f>
        <v>58552.32530673148</v>
      </c>
      <c r="BY2247" s="14">
        <f>Таблица1[[#This Row],[угол обхв6]]+Таблица1[[#This Row],[Lдуг 4,мм]]</f>
        <v>15217.973871811344</v>
      </c>
      <c r="BZ2247" s="14">
        <f>Таблица1[[#This Row],[Т1]]+Таблица1[[#This Row],[X6, мм]]</f>
        <v>58910.230055153625</v>
      </c>
      <c r="CA2247" s="14">
        <f>Таблица1[[#This Row],[Т2]]+Таблица1[[#This Row],[Lдуг 5,мм]]</f>
        <v>20698.506053999496</v>
      </c>
      <c r="CB2247" s="14">
        <f>Таблица1[[#This Row],[Т3]]+Таблица1[[#This Row],[Y6, мм]]</f>
        <v>59142.270245773187</v>
      </c>
      <c r="CC2247" s="14">
        <f>Таблица1[[#This Row],[Т4]]+Таблица1[[#This Row],[Lдуг 6,мм]]</f>
        <v>21826.981574336554</v>
      </c>
      <c r="CD2247" s="14">
        <f>Таблица1[[#This Row],[Т5]]+Таблица1[[#This Row],[Lдуг 1,мм]]</f>
        <v>59315.020524026098</v>
      </c>
      <c r="CE2247" s="14">
        <f>Таблица1[[#This Row],[Т6]]+Таблица1[[#This Row],[Lпрям1, мм]]</f>
        <v>25730.305805845739</v>
      </c>
      <c r="CF2247" s="15">
        <f>Таблица1[[#This Row],[Т7]]+Таблица1[[#This Row],[Lдуг 2,мм]]</f>
        <v>59315.020524026098</v>
      </c>
      <c r="CG2247" s="14">
        <f>Таблица1[[#This Row],[Т8]]+Таблица1[[#This Row],[Lпрям2, мм]]</f>
        <v>25730.305805845739</v>
      </c>
      <c r="CH2247" s="14">
        <f>Таблица1[[#This Row],[Т9]]-Таблица1[[#This Row],[Т9]]</f>
        <v>0</v>
      </c>
      <c r="CI2247" s="50">
        <f>Таблица1[[#This Row],[Т9]]-Таблица1[[#This Row],[Т8]]</f>
        <v>33584.714718180359</v>
      </c>
      <c r="CJ2247" s="54">
        <f>Таблица1[[#This Row],[Т9]]-Таблица1[[#This Row],[Т7]]</f>
        <v>0</v>
      </c>
      <c r="CK2247" s="14">
        <f>Таблица1[[#This Row],[Т9]]-Таблица1[[#This Row],[Т6]]</f>
        <v>37488.038949689544</v>
      </c>
      <c r="CL2247" s="14">
        <f>Таблица1[[#This Row],[Т9]]-Таблица1[[#This Row],[Т5]]</f>
        <v>172.75027825291181</v>
      </c>
      <c r="CM2247" s="14">
        <f>Таблица1[[#This Row],[Т9]]-Таблица1[[#This Row],[Т4]]</f>
        <v>38616.514470026603</v>
      </c>
      <c r="CN2247" s="14">
        <f>Таблица1[[#This Row],[Т9]]-Таблица1[[#This Row],[Т3]]</f>
        <v>404.79046887247387</v>
      </c>
      <c r="CO2247" s="14">
        <f>Таблица1[[#This Row],[Т9]]-Таблица1[[#This Row],[Т2]]</f>
        <v>44097.046652214754</v>
      </c>
      <c r="CP2247" s="14">
        <f>Таблица1[[#This Row],[Т9]]-Таблица1[[#This Row],[Т1]]</f>
        <v>762.69521729461849</v>
      </c>
      <c r="CQ2247" s="14">
        <f>Таблица1[[#This Row],[Т9]]-Таблица1[[#This Row],[угол обхв6]]</f>
        <v>47421.447175374655</v>
      </c>
      <c r="CR2247" s="14">
        <f>Таблица1[[#This Row],[Т9]]-Таблица1[[#This Row],[угол обхв5]]</f>
        <v>1372.7568964317034</v>
      </c>
      <c r="CS2247" s="14">
        <f>Таблица1[[#This Row],[Т9]]-Таблица1[[#This Row],[угол обхв4]]</f>
        <v>59315.020524026098</v>
      </c>
      <c r="CT2247" s="14">
        <f>Таблица1[[#This Row],[Lкан_прям, мм]]+Таблица1[[#This Row],[Lкан_дуг, мм]]+Таблица1[[#This Row],[Lкан_леб,мм]]</f>
        <v>85045.326329871838</v>
      </c>
      <c r="CU2247" s="16">
        <f>Таблица1[[#This Row],[Lкан_леб,мм]]</f>
        <v>57942.263627594395</v>
      </c>
      <c r="CV2247" s="14">
        <f>2534431-(Таблица1[[#This Row],[Т23]]+Таблица1[[#This Row],[угол обхв3]])</f>
        <v>2448997.9372977223</v>
      </c>
      <c r="CW2247" s="50">
        <f>SUM(X2247:AC2247,AD2247:AI2247)-Таблица1[[#This Row],[lподв_min, мм]]</f>
        <v>23199.738469722994</v>
      </c>
      <c r="CX2247" s="17">
        <f>CW2686-Таблица1[[#This Row],[Суммарная длина каната]]</f>
        <v>-2426652.7159372065</v>
      </c>
    </row>
    <row r="2248" spans="1:102" x14ac:dyDescent="0.25">
      <c r="A2248" s="21">
        <v>2247</v>
      </c>
      <c r="B2248" s="10">
        <v>58.328775510204075</v>
      </c>
      <c r="C2248" s="10">
        <v>50.620816326530601</v>
      </c>
      <c r="D2248" s="11">
        <v>9373.2861311584329</v>
      </c>
      <c r="E2248" s="11">
        <v>12337.477991288515</v>
      </c>
      <c r="F2248" s="11">
        <v>8473.1895821377839</v>
      </c>
      <c r="G2248" s="11">
        <v>12310.734722207893</v>
      </c>
      <c r="H2248" s="11">
        <v>8965.2856411584344</v>
      </c>
      <c r="I2248" s="11">
        <v>8380.4614483551468</v>
      </c>
      <c r="J2248" s="11">
        <v>3957.0165429333688</v>
      </c>
      <c r="K2248" s="11">
        <v>25768.532192355724</v>
      </c>
      <c r="L2248" s="11">
        <v>1334.5305099217269</v>
      </c>
      <c r="M2248" s="11">
        <v>57942.263627594395</v>
      </c>
      <c r="N2248" s="11">
        <v>5106.0272230304763</v>
      </c>
      <c r="O2248" s="11">
        <v>20701.71875812643</v>
      </c>
      <c r="P2248" s="43">
        <v>7982.7344183804489</v>
      </c>
      <c r="Q2248" s="11">
        <v>19066.602892350336</v>
      </c>
      <c r="R2248" s="11">
        <v>9029.4282484462256</v>
      </c>
      <c r="S2248" s="11">
        <v>13686.950020082249</v>
      </c>
      <c r="T2248" s="11">
        <v>9373.2861311584329</v>
      </c>
      <c r="U2248" s="11">
        <v>12337.477991288515</v>
      </c>
      <c r="V2248" s="11">
        <v>8484.2505391414488</v>
      </c>
      <c r="W2248" s="11">
        <v>12170.739525039695</v>
      </c>
      <c r="X2248" s="12">
        <v>0</v>
      </c>
      <c r="Y2248" s="12">
        <v>597.24986084293175</v>
      </c>
      <c r="Z2248" s="12">
        <v>351.60337346840379</v>
      </c>
      <c r="AA2248" s="44">
        <v>232.04019061955896</v>
      </c>
      <c r="AB2248" s="45">
        <v>153.63708499083219</v>
      </c>
      <c r="AC2248" s="12">
        <v>0</v>
      </c>
      <c r="AD2248" s="12">
        <v>11893.573348651445</v>
      </c>
      <c r="AE2248" s="12">
        <v>3308.934599276784</v>
      </c>
      <c r="AF2248" s="12">
        <v>5480.5321821881498</v>
      </c>
      <c r="AG2248" s="44">
        <v>1128.4755203370589</v>
      </c>
      <c r="AH2248" s="45">
        <v>3957.0165419022878</v>
      </c>
      <c r="AI2248" s="12">
        <v>0</v>
      </c>
      <c r="AJ2248" s="12">
        <v>-54.258462783574217</v>
      </c>
      <c r="AK2248" s="12">
        <v>29.613832170042734</v>
      </c>
      <c r="AL2248" s="12">
        <v>78.989786489409411</v>
      </c>
      <c r="AM2248" s="44">
        <v>111.57538354801686</v>
      </c>
      <c r="AN2248" s="45">
        <v>89.999999855204578</v>
      </c>
      <c r="AO2248" s="12">
        <v>0</v>
      </c>
      <c r="AP2248" s="12">
        <v>-2172.5206334318082</v>
      </c>
      <c r="AQ2248" s="12">
        <v>5307.6411423211321</v>
      </c>
      <c r="AR2248" s="12">
        <v>8383.2244253580284</v>
      </c>
      <c r="AS2248" s="44">
        <v>9408.841549096469</v>
      </c>
      <c r="AT2248" s="45">
        <v>8965.2861311584347</v>
      </c>
      <c r="AU2248" s="12">
        <v>0</v>
      </c>
      <c r="AV2248" s="12">
        <v>11286.502770113182</v>
      </c>
      <c r="AW2248" s="12">
        <v>21056.424026692122</v>
      </c>
      <c r="AX2248" s="12">
        <v>19144.524354805159</v>
      </c>
      <c r="AY2248" s="44">
        <v>13536.918199158525</v>
      </c>
      <c r="AZ2248" s="45">
        <v>12337.477990257437</v>
      </c>
      <c r="BA2248" s="12">
        <v>0</v>
      </c>
      <c r="BB2248" s="12">
        <v>4774.8698333618086</v>
      </c>
      <c r="BC2248" s="12">
        <v>8184.3483376711047</v>
      </c>
      <c r="BD2248" s="12">
        <v>9429.918255423805</v>
      </c>
      <c r="BE2248" s="44">
        <v>8993.8728305081913</v>
      </c>
      <c r="BF2248" s="45">
        <v>8965.2861411584345</v>
      </c>
      <c r="BG2248" s="12">
        <v>0</v>
      </c>
      <c r="BH2248" s="12">
        <v>20940.043711221639</v>
      </c>
      <c r="BI2248" s="12">
        <v>19421.308160916029</v>
      </c>
      <c r="BJ2248" s="12">
        <v>13764.871482537075</v>
      </c>
      <c r="BK2248" s="44">
        <v>12487.509812212242</v>
      </c>
      <c r="BL2248" s="45">
        <v>8380.4614483551486</v>
      </c>
      <c r="BM2248" s="12">
        <v>0</v>
      </c>
      <c r="BN2248" s="12">
        <v>0</v>
      </c>
      <c r="BO2248" s="12">
        <v>83.872294953616958</v>
      </c>
      <c r="BP2248" s="12">
        <v>49.37595431936667</v>
      </c>
      <c r="BQ2248" s="48">
        <v>32.585597058607462</v>
      </c>
      <c r="BR2248" s="49">
        <v>21.575383692812281</v>
      </c>
      <c r="BS2248" s="13">
        <v>0</v>
      </c>
      <c r="BT2248" s="12">
        <v>387.73637240560276</v>
      </c>
      <c r="BV2248" s="14">
        <f>Таблица1[[#This Row],[Lкан_леб,мм]]</f>
        <v>57942.263627594395</v>
      </c>
      <c r="BW2248" s="50">
        <f>Таблица1[[#This Row],[угол обхв4]]+Таблица1[[#This Row],[Lдуг 3,мм]]</f>
        <v>11893.573348651445</v>
      </c>
      <c r="BX2248" s="54">
        <f>Таблица1[[#This Row],[угол обхв5]]+Таблица1[[#This Row],[Y5, мм]]</f>
        <v>58539.513488437326</v>
      </c>
      <c r="BY2248" s="14">
        <f>Таблица1[[#This Row],[угол обхв6]]+Таблица1[[#This Row],[Lдуг 4,мм]]</f>
        <v>15202.507947928229</v>
      </c>
      <c r="BZ2248" s="14">
        <f>Таблица1[[#This Row],[Т1]]+Таблица1[[#This Row],[X6, мм]]</f>
        <v>58891.116861905728</v>
      </c>
      <c r="CA2248" s="14">
        <f>Таблица1[[#This Row],[Т2]]+Таблица1[[#This Row],[Lдуг 5,мм]]</f>
        <v>20683.04013011638</v>
      </c>
      <c r="CB2248" s="14">
        <f>Таблица1[[#This Row],[Т3]]+Таблица1[[#This Row],[Y6, мм]]</f>
        <v>59123.15705252529</v>
      </c>
      <c r="CC2248" s="14">
        <f>Таблица1[[#This Row],[Т4]]+Таблица1[[#This Row],[Lдуг 6,мм]]</f>
        <v>21811.515650453439</v>
      </c>
      <c r="CD2248" s="14">
        <f>Таблица1[[#This Row],[Т5]]+Таблица1[[#This Row],[Lдуг 1,мм]]</f>
        <v>59276.794137516124</v>
      </c>
      <c r="CE2248" s="14">
        <f>Таблица1[[#This Row],[Т6]]+Таблица1[[#This Row],[Lпрям1, мм]]</f>
        <v>25768.532192355728</v>
      </c>
      <c r="CF2248" s="15">
        <f>Таблица1[[#This Row],[Т7]]+Таблица1[[#This Row],[Lдуг 2,мм]]</f>
        <v>59276.794137516124</v>
      </c>
      <c r="CG2248" s="14">
        <f>Таблица1[[#This Row],[Т8]]+Таблица1[[#This Row],[Lпрям2, мм]]</f>
        <v>25768.532192355728</v>
      </c>
      <c r="CH2248" s="14">
        <f>Таблица1[[#This Row],[Т9]]-Таблица1[[#This Row],[Т9]]</f>
        <v>0</v>
      </c>
      <c r="CI2248" s="50">
        <f>Таблица1[[#This Row],[Т9]]-Таблица1[[#This Row],[Т8]]</f>
        <v>33508.261945160397</v>
      </c>
      <c r="CJ2248" s="54">
        <f>Таблица1[[#This Row],[Т9]]-Таблица1[[#This Row],[Т7]]</f>
        <v>0</v>
      </c>
      <c r="CK2248" s="14">
        <f>Таблица1[[#This Row],[Т9]]-Таблица1[[#This Row],[Т6]]</f>
        <v>37465.278487062686</v>
      </c>
      <c r="CL2248" s="14">
        <f>Таблица1[[#This Row],[Т9]]-Таблица1[[#This Row],[Т5]]</f>
        <v>153.63708499083441</v>
      </c>
      <c r="CM2248" s="14">
        <f>Таблица1[[#This Row],[Т9]]-Таблица1[[#This Row],[Т4]]</f>
        <v>38593.754007399744</v>
      </c>
      <c r="CN2248" s="14">
        <f>Таблица1[[#This Row],[Т9]]-Таблица1[[#This Row],[Т3]]</f>
        <v>385.67727561039646</v>
      </c>
      <c r="CO2248" s="14">
        <f>Таблица1[[#This Row],[Т9]]-Таблица1[[#This Row],[Т2]]</f>
        <v>44074.286189587896</v>
      </c>
      <c r="CP2248" s="14">
        <f>Таблица1[[#This Row],[Т9]]-Таблица1[[#This Row],[Т1]]</f>
        <v>737.28064907879889</v>
      </c>
      <c r="CQ2248" s="14">
        <f>Таблица1[[#This Row],[Т9]]-Таблица1[[#This Row],[угол обхв6]]</f>
        <v>47383.220788864681</v>
      </c>
      <c r="CR2248" s="14">
        <f>Таблица1[[#This Row],[Т9]]-Таблица1[[#This Row],[угол обхв5]]</f>
        <v>1334.5305099217294</v>
      </c>
      <c r="CS2248" s="14">
        <f>Таблица1[[#This Row],[Т9]]-Таблица1[[#This Row],[угол обхв4]]</f>
        <v>59276.794137516124</v>
      </c>
      <c r="CT2248" s="14">
        <f>Таблица1[[#This Row],[Lкан_прям, мм]]+Таблица1[[#This Row],[Lкан_дуг, мм]]+Таблица1[[#This Row],[Lкан_леб,мм]]</f>
        <v>85045.326329871838</v>
      </c>
      <c r="CU2248" s="16">
        <f>Таблица1[[#This Row],[Lкан_леб,мм]]</f>
        <v>57942.263627594395</v>
      </c>
      <c r="CV2248" s="14">
        <f>2534431-(Таблица1[[#This Row],[Т23]]+Таблица1[[#This Row],[угол обхв3]])</f>
        <v>2448997.9372977223</v>
      </c>
      <c r="CW2248" s="50">
        <f>SUM(X2248:AC2248,AD2248:AI2248)-Таблица1[[#This Row],[lподв_min, мм]]</f>
        <v>23146.046159344089</v>
      </c>
      <c r="CX2248" s="17">
        <f>CW2687-Таблица1[[#This Row],[Суммарная длина каната]]</f>
        <v>-2426663.3964092322</v>
      </c>
    </row>
    <row r="2249" spans="1:102" x14ac:dyDescent="0.25">
      <c r="A2249" s="21">
        <v>2248</v>
      </c>
      <c r="B2249" s="10">
        <v>58.328775510204075</v>
      </c>
      <c r="C2249" s="10">
        <v>53.304897959183663</v>
      </c>
      <c r="D2249" s="11">
        <v>9721.8214095492876</v>
      </c>
      <c r="E2249" s="11">
        <v>12509.29663058275</v>
      </c>
      <c r="F2249" s="11">
        <v>8823.9646936018944</v>
      </c>
      <c r="G2249" s="11">
        <v>12440.432143158812</v>
      </c>
      <c r="H2249" s="11">
        <v>9313.8209195492873</v>
      </c>
      <c r="I2249" s="11">
        <v>8496.9851151614203</v>
      </c>
      <c r="J2249" s="11">
        <v>4012.311515421331</v>
      </c>
      <c r="K2249" s="11">
        <v>25806.758578865727</v>
      </c>
      <c r="L2249" s="11">
        <v>1296.3041234117231</v>
      </c>
      <c r="M2249" s="11">
        <v>57942.263627594395</v>
      </c>
      <c r="N2249" s="11">
        <v>5106.0272230304763</v>
      </c>
      <c r="O2249" s="11">
        <v>20701.71875812643</v>
      </c>
      <c r="P2249" s="43">
        <v>8017.6775229277819</v>
      </c>
      <c r="Q2249" s="11">
        <v>19165.921121545911</v>
      </c>
      <c r="R2249" s="11">
        <v>9315.1464347429373</v>
      </c>
      <c r="S2249" s="11">
        <v>13841.185689350879</v>
      </c>
      <c r="T2249" s="11">
        <v>9721.8214095492876</v>
      </c>
      <c r="U2249" s="11">
        <v>12509.29663058275</v>
      </c>
      <c r="V2249" s="11">
        <v>8841.569341098093</v>
      </c>
      <c r="W2249" s="11">
        <v>12301.108504150441</v>
      </c>
      <c r="X2249" s="12">
        <v>0</v>
      </c>
      <c r="Y2249" s="12">
        <v>584.40586951322609</v>
      </c>
      <c r="Z2249" s="12">
        <v>345.33417155021232</v>
      </c>
      <c r="AA2249" s="44">
        <v>232.04019061955913</v>
      </c>
      <c r="AB2249" s="45">
        <v>134.52389172872557</v>
      </c>
      <c r="AC2249" s="12">
        <v>0</v>
      </c>
      <c r="AD2249" s="12">
        <v>11893.573348651445</v>
      </c>
      <c r="AE2249" s="12">
        <v>3291.8660132846203</v>
      </c>
      <c r="AF2249" s="12">
        <v>5480.5321821881471</v>
      </c>
      <c r="AG2249" s="44">
        <v>1128.4755203370582</v>
      </c>
      <c r="AH2249" s="45">
        <v>4012.3115144044591</v>
      </c>
      <c r="AI2249" s="12">
        <v>0</v>
      </c>
      <c r="AJ2249" s="12">
        <v>-54.258462783574217</v>
      </c>
      <c r="AK2249" s="12">
        <v>27.810139779614403</v>
      </c>
      <c r="AL2249" s="12">
        <v>76.30570485675635</v>
      </c>
      <c r="AM2249" s="44">
        <v>108.89130191536384</v>
      </c>
      <c r="AN2249" s="45">
        <v>89.999999857200066</v>
      </c>
      <c r="AO2249" s="12">
        <v>0</v>
      </c>
      <c r="AP2249" s="12">
        <v>-2172.5206334318082</v>
      </c>
      <c r="AQ2249" s="12">
        <v>5296.3768402980477</v>
      </c>
      <c r="AR2249" s="12">
        <v>8414.0791832257037</v>
      </c>
      <c r="AS2249" s="44">
        <v>9701.1693196775323</v>
      </c>
      <c r="AT2249" s="45">
        <v>9313.8214095492876</v>
      </c>
      <c r="AU2249" s="12">
        <v>0</v>
      </c>
      <c r="AV2249" s="12">
        <v>11286.502770113182</v>
      </c>
      <c r="AW2249" s="12">
        <v>21062.594115010339</v>
      </c>
      <c r="AX2249" s="12">
        <v>19262.511616487449</v>
      </c>
      <c r="AY2249" s="44">
        <v>13709.085983420959</v>
      </c>
      <c r="AZ2249" s="45">
        <v>12509.296629565881</v>
      </c>
      <c r="BA2249" s="12">
        <v>0</v>
      </c>
      <c r="BB2249" s="12">
        <v>4774.8698333618086</v>
      </c>
      <c r="BC2249" s="12">
        <v>8208.0271401953541</v>
      </c>
      <c r="BD2249" s="12">
        <v>9711.5480950408582</v>
      </c>
      <c r="BE2249" s="44">
        <v>9335.7985246146909</v>
      </c>
      <c r="BF2249" s="45">
        <v>9313.8214195492892</v>
      </c>
      <c r="BG2249" s="12">
        <v>0</v>
      </c>
      <c r="BH2249" s="12">
        <v>20940.043711221639</v>
      </c>
      <c r="BI2249" s="12">
        <v>19526.79647842982</v>
      </c>
      <c r="BJ2249" s="12">
        <v>13937.776184292419</v>
      </c>
      <c r="BK2249" s="44">
        <v>12641.396336512673</v>
      </c>
      <c r="BL2249" s="45">
        <v>8496.9851151614221</v>
      </c>
      <c r="BM2249" s="12">
        <v>0</v>
      </c>
      <c r="BN2249" s="12">
        <v>0</v>
      </c>
      <c r="BO2249" s="12">
        <v>82.068602563188634</v>
      </c>
      <c r="BP2249" s="12">
        <v>48.495565077141947</v>
      </c>
      <c r="BQ2249" s="48">
        <v>32.585597058607483</v>
      </c>
      <c r="BR2249" s="49">
        <v>18.891302058163774</v>
      </c>
      <c r="BS2249" s="13">
        <v>0</v>
      </c>
      <c r="BT2249" s="12">
        <v>387.73637240560276</v>
      </c>
      <c r="BV2249" s="14">
        <f>Таблица1[[#This Row],[Lкан_леб,мм]]</f>
        <v>57942.263627594395</v>
      </c>
      <c r="BW2249" s="50">
        <f>Таблица1[[#This Row],[угол обхв4]]+Таблица1[[#This Row],[Lдуг 3,мм]]</f>
        <v>11893.573348651445</v>
      </c>
      <c r="BX2249" s="54">
        <f>Таблица1[[#This Row],[угол обхв5]]+Таблица1[[#This Row],[Y5, мм]]</f>
        <v>58526.669497107621</v>
      </c>
      <c r="BY2249" s="14">
        <f>Таблица1[[#This Row],[угол обхв6]]+Таблица1[[#This Row],[Lдуг 4,мм]]</f>
        <v>15185.439361936065</v>
      </c>
      <c r="BZ2249" s="14">
        <f>Таблица1[[#This Row],[Т1]]+Таблица1[[#This Row],[X6, мм]]</f>
        <v>58872.003668657831</v>
      </c>
      <c r="CA2249" s="14">
        <f>Таблица1[[#This Row],[Т2]]+Таблица1[[#This Row],[Lдуг 5,мм]]</f>
        <v>20665.971544124212</v>
      </c>
      <c r="CB2249" s="14">
        <f>Таблица1[[#This Row],[Т3]]+Таблица1[[#This Row],[Y6, мм]]</f>
        <v>59104.043859277393</v>
      </c>
      <c r="CC2249" s="14">
        <f>Таблица1[[#This Row],[Т4]]+Таблица1[[#This Row],[Lдуг 6,мм]]</f>
        <v>21794.44706446127</v>
      </c>
      <c r="CD2249" s="14">
        <f>Таблица1[[#This Row],[Т5]]+Таблица1[[#This Row],[Lдуг 1,мм]]</f>
        <v>59238.567751006121</v>
      </c>
      <c r="CE2249" s="14">
        <f>Таблица1[[#This Row],[Т6]]+Таблица1[[#This Row],[Lпрям1, мм]]</f>
        <v>25806.758578865731</v>
      </c>
      <c r="CF2249" s="15">
        <f>Таблица1[[#This Row],[Т7]]+Таблица1[[#This Row],[Lдуг 2,мм]]</f>
        <v>59238.567751006121</v>
      </c>
      <c r="CG2249" s="14">
        <f>Таблица1[[#This Row],[Т8]]+Таблица1[[#This Row],[Lпрям2, мм]]</f>
        <v>25806.758578865731</v>
      </c>
      <c r="CH2249" s="14">
        <f>Таблица1[[#This Row],[Т9]]-Таблица1[[#This Row],[Т9]]</f>
        <v>0</v>
      </c>
      <c r="CI2249" s="50">
        <f>Таблица1[[#This Row],[Т9]]-Таблица1[[#This Row],[Т8]]</f>
        <v>33431.809172140391</v>
      </c>
      <c r="CJ2249" s="54">
        <f>Таблица1[[#This Row],[Т9]]-Таблица1[[#This Row],[Т7]]</f>
        <v>0</v>
      </c>
      <c r="CK2249" s="14">
        <f>Таблица1[[#This Row],[Т9]]-Таблица1[[#This Row],[Т6]]</f>
        <v>37444.120686544848</v>
      </c>
      <c r="CL2249" s="14">
        <f>Таблица1[[#This Row],[Т9]]-Таблица1[[#This Row],[Т5]]</f>
        <v>134.5238917287279</v>
      </c>
      <c r="CM2249" s="14">
        <f>Таблица1[[#This Row],[Т9]]-Таблица1[[#This Row],[Т4]]</f>
        <v>38572.596206881906</v>
      </c>
      <c r="CN2249" s="14">
        <f>Таблица1[[#This Row],[Т9]]-Таблица1[[#This Row],[Т3]]</f>
        <v>366.56408234828996</v>
      </c>
      <c r="CO2249" s="14">
        <f>Таблица1[[#This Row],[Т9]]-Таблица1[[#This Row],[Т2]]</f>
        <v>44053.128389070058</v>
      </c>
      <c r="CP2249" s="14">
        <f>Таблица1[[#This Row],[Т9]]-Таблица1[[#This Row],[Т1]]</f>
        <v>711.89825389850012</v>
      </c>
      <c r="CQ2249" s="14">
        <f>Таблица1[[#This Row],[Т9]]-Таблица1[[#This Row],[угол обхв6]]</f>
        <v>47344.994402354678</v>
      </c>
      <c r="CR2249" s="14">
        <f>Таблица1[[#This Row],[Т9]]-Таблица1[[#This Row],[угол обхв5]]</f>
        <v>1296.3041234117263</v>
      </c>
      <c r="CS2249" s="14">
        <f>Таблица1[[#This Row],[Т9]]-Таблица1[[#This Row],[угол обхв4]]</f>
        <v>59238.567751006121</v>
      </c>
      <c r="CT2249" s="14">
        <f>Таблица1[[#This Row],[Lкан_прям, мм]]+Таблица1[[#This Row],[Lкан_дуг, мм]]+Таблица1[[#This Row],[Lкан_леб,мм]]</f>
        <v>85045.326329871838</v>
      </c>
      <c r="CU2249" s="16">
        <f>Таблица1[[#This Row],[Lкан_леб,мм]]</f>
        <v>57942.263627594395</v>
      </c>
      <c r="CV2249" s="14">
        <f>2534431-(Таблица1[[#This Row],[Т23]]+Таблица1[[#This Row],[угол обхв3]])</f>
        <v>2448997.9372977223</v>
      </c>
      <c r="CW2249" s="50">
        <f>SUM(X2249:AC2249,AD2249:AI2249)-Таблица1[[#This Row],[lподв_min, мм]]</f>
        <v>23090.751186856127</v>
      </c>
      <c r="CX2249" s="17">
        <f>CW2688-Таблица1[[#This Row],[Суммарная длина каната]]</f>
        <v>-2426699.3704321967</v>
      </c>
    </row>
    <row r="2250" spans="1:102" x14ac:dyDescent="0.25">
      <c r="A2250" s="21">
        <v>2249</v>
      </c>
      <c r="B2250" s="10">
        <v>58.328775510204075</v>
      </c>
      <c r="C2250" s="10">
        <v>55.988979591836724</v>
      </c>
      <c r="D2250" s="11">
        <v>10061.92823528681</v>
      </c>
      <c r="E2250" s="11">
        <v>12697.248305698082</v>
      </c>
      <c r="F2250" s="11">
        <v>9168.2813867052573</v>
      </c>
      <c r="G2250" s="11">
        <v>12586.413699097719</v>
      </c>
      <c r="H2250" s="11">
        <v>9653.9277452868118</v>
      </c>
      <c r="I2250" s="11">
        <v>8628.0518460131207</v>
      </c>
      <c r="J2250" s="11">
        <v>4069.1964596849616</v>
      </c>
      <c r="K2250" s="11">
        <v>25844.98496537573</v>
      </c>
      <c r="L2250" s="11">
        <v>1258.077736901713</v>
      </c>
      <c r="M2250" s="11">
        <v>57942.263627594395</v>
      </c>
      <c r="N2250" s="11">
        <v>5106.0272230304763</v>
      </c>
      <c r="O2250" s="11">
        <v>20701.71875812643</v>
      </c>
      <c r="P2250" s="43">
        <v>8047.9313258873281</v>
      </c>
      <c r="Q2250" s="11">
        <v>19266.766739261486</v>
      </c>
      <c r="R2250" s="11">
        <v>9593.3284751787869</v>
      </c>
      <c r="S2250" s="11">
        <v>14008.632027126216</v>
      </c>
      <c r="T2250" s="11">
        <v>10061.92823528681</v>
      </c>
      <c r="U2250" s="11">
        <v>12697.248305698082</v>
      </c>
      <c r="V2250" s="11">
        <v>9192.391097417878</v>
      </c>
      <c r="W2250" s="11">
        <v>12448.067315518841</v>
      </c>
      <c r="X2250" s="12">
        <v>0</v>
      </c>
      <c r="Y2250" s="12">
        <v>571.5259953962825</v>
      </c>
      <c r="Z2250" s="12">
        <v>339.10085241925862</v>
      </c>
      <c r="AA2250" s="44">
        <v>232.04019061955913</v>
      </c>
      <c r="AB2250" s="45">
        <v>115.41069846661307</v>
      </c>
      <c r="AC2250" s="12">
        <v>0</v>
      </c>
      <c r="AD2250" s="12">
        <v>11893.573348651445</v>
      </c>
      <c r="AE2250" s="12">
        <v>3273.2074555167683</v>
      </c>
      <c r="AF2250" s="12">
        <v>5480.5321821881516</v>
      </c>
      <c r="AG2250" s="44">
        <v>1128.4755203370598</v>
      </c>
      <c r="AH2250" s="45">
        <v>4069.1964586823042</v>
      </c>
      <c r="AI2250" s="12">
        <v>0</v>
      </c>
      <c r="AJ2250" s="12">
        <v>-54.258462783574217</v>
      </c>
      <c r="AK2250" s="12">
        <v>26.001408339514761</v>
      </c>
      <c r="AL2250" s="12">
        <v>73.621623224103274</v>
      </c>
      <c r="AM2250" s="44">
        <v>106.20722028271076</v>
      </c>
      <c r="AN2250" s="45">
        <v>89.999999859196322</v>
      </c>
      <c r="AO2250" s="12">
        <v>0</v>
      </c>
      <c r="AP2250" s="12">
        <v>-2172.5206334318082</v>
      </c>
      <c r="AQ2250" s="12">
        <v>5284.8916646075431</v>
      </c>
      <c r="AR2250" s="12">
        <v>8439.3748739287985</v>
      </c>
      <c r="AS2250" s="44">
        <v>9985.1139514337847</v>
      </c>
      <c r="AT2250" s="45">
        <v>9653.9282352868104</v>
      </c>
      <c r="AU2250" s="12">
        <v>0</v>
      </c>
      <c r="AV2250" s="12">
        <v>11286.502770113182</v>
      </c>
      <c r="AW2250" s="12">
        <v>21068.422332610404</v>
      </c>
      <c r="AX2250" s="12">
        <v>19381.814332442333</v>
      </c>
      <c r="AY2250" s="44">
        <v>13894.754283051074</v>
      </c>
      <c r="AZ2250" s="45">
        <v>12697.248304695426</v>
      </c>
      <c r="BA2250" s="12">
        <v>0</v>
      </c>
      <c r="BB2250" s="12">
        <v>4774.8698333618086</v>
      </c>
      <c r="BC2250" s="12">
        <v>8226.7957674643949</v>
      </c>
      <c r="BD2250" s="12">
        <v>9984.7720232202573</v>
      </c>
      <c r="BE2250" s="44">
        <v>9670.1427590318108</v>
      </c>
      <c r="BF2250" s="45">
        <v>9653.9282452868119</v>
      </c>
      <c r="BG2250" s="12">
        <v>0</v>
      </c>
      <c r="BH2250" s="12">
        <v>20940.043711221639</v>
      </c>
      <c r="BI2250" s="12">
        <v>19633.47031374546</v>
      </c>
      <c r="BJ2250" s="12">
        <v>14123.679620307061</v>
      </c>
      <c r="BK2250" s="44">
        <v>12811.126049773224</v>
      </c>
      <c r="BL2250" s="45">
        <v>8628.0518460131225</v>
      </c>
      <c r="BM2250" s="12">
        <v>0</v>
      </c>
      <c r="BN2250" s="12">
        <v>0</v>
      </c>
      <c r="BO2250" s="12">
        <v>80.259871123088985</v>
      </c>
      <c r="BP2250" s="12">
        <v>47.620214884588506</v>
      </c>
      <c r="BQ2250" s="48">
        <v>32.585597058607483</v>
      </c>
      <c r="BR2250" s="49">
        <v>16.207220423514439</v>
      </c>
      <c r="BS2250" s="13">
        <v>0</v>
      </c>
      <c r="BT2250" s="12">
        <v>387.73637240560276</v>
      </c>
      <c r="BV2250" s="14">
        <f>Таблица1[[#This Row],[Lкан_леб,мм]]</f>
        <v>57942.263627594395</v>
      </c>
      <c r="BW2250" s="50">
        <f>Таблица1[[#This Row],[угол обхв4]]+Таблица1[[#This Row],[Lдуг 3,мм]]</f>
        <v>11893.573348651445</v>
      </c>
      <c r="BX2250" s="54">
        <f>Таблица1[[#This Row],[угол обхв5]]+Таблица1[[#This Row],[Y5, мм]]</f>
        <v>58513.789622990676</v>
      </c>
      <c r="BY2250" s="14">
        <f>Таблица1[[#This Row],[угол обхв6]]+Таблица1[[#This Row],[Lдуг 4,мм]]</f>
        <v>15166.780804168215</v>
      </c>
      <c r="BZ2250" s="14">
        <f>Таблица1[[#This Row],[Т1]]+Таблица1[[#This Row],[X6, мм]]</f>
        <v>58852.890475409935</v>
      </c>
      <c r="CA2250" s="14">
        <f>Таблица1[[#This Row],[Т2]]+Таблица1[[#This Row],[Lдуг 5,мм]]</f>
        <v>20647.312986356366</v>
      </c>
      <c r="CB2250" s="14">
        <f>Таблица1[[#This Row],[Т3]]+Таблица1[[#This Row],[Y6, мм]]</f>
        <v>59084.930666029497</v>
      </c>
      <c r="CC2250" s="14">
        <f>Таблица1[[#This Row],[Т4]]+Таблица1[[#This Row],[Lдуг 6,мм]]</f>
        <v>21775.788506693425</v>
      </c>
      <c r="CD2250" s="14">
        <f>Таблица1[[#This Row],[Т5]]+Таблица1[[#This Row],[Lдуг 1,мм]]</f>
        <v>59200.341364496111</v>
      </c>
      <c r="CE2250" s="14">
        <f>Таблица1[[#This Row],[Т6]]+Таблица1[[#This Row],[Lпрям1, мм]]</f>
        <v>25844.98496537573</v>
      </c>
      <c r="CF2250" s="15">
        <f>Таблица1[[#This Row],[Т7]]+Таблица1[[#This Row],[Lдуг 2,мм]]</f>
        <v>59200.341364496111</v>
      </c>
      <c r="CG2250" s="14">
        <f>Таблица1[[#This Row],[Т8]]+Таблица1[[#This Row],[Lпрям2, мм]]</f>
        <v>25844.98496537573</v>
      </c>
      <c r="CH2250" s="14">
        <f>Таблица1[[#This Row],[Т9]]-Таблица1[[#This Row],[Т9]]</f>
        <v>0</v>
      </c>
      <c r="CI2250" s="50">
        <f>Таблица1[[#This Row],[Т9]]-Таблица1[[#This Row],[Т8]]</f>
        <v>33355.356399120385</v>
      </c>
      <c r="CJ2250" s="54">
        <f>Таблица1[[#This Row],[Т9]]-Таблица1[[#This Row],[Т7]]</f>
        <v>0</v>
      </c>
      <c r="CK2250" s="14">
        <f>Таблица1[[#This Row],[Т9]]-Таблица1[[#This Row],[Т6]]</f>
        <v>37424.552857802686</v>
      </c>
      <c r="CL2250" s="14">
        <f>Таблица1[[#This Row],[Т9]]-Таблица1[[#This Row],[Т5]]</f>
        <v>115.41069846661412</v>
      </c>
      <c r="CM2250" s="14">
        <f>Таблица1[[#This Row],[Т9]]-Таблица1[[#This Row],[Т4]]</f>
        <v>38553.028378139745</v>
      </c>
      <c r="CN2250" s="14">
        <f>Таблица1[[#This Row],[Т9]]-Таблица1[[#This Row],[Т3]]</f>
        <v>347.45088908617618</v>
      </c>
      <c r="CO2250" s="14">
        <f>Таблица1[[#This Row],[Т9]]-Таблица1[[#This Row],[Т2]]</f>
        <v>44033.560560327896</v>
      </c>
      <c r="CP2250" s="14">
        <f>Таблица1[[#This Row],[Т9]]-Таблица1[[#This Row],[Т1]]</f>
        <v>686.55174150543462</v>
      </c>
      <c r="CQ2250" s="14">
        <f>Таблица1[[#This Row],[Т9]]-Таблица1[[#This Row],[угол обхв6]]</f>
        <v>47306.768015844667</v>
      </c>
      <c r="CR2250" s="14">
        <f>Таблица1[[#This Row],[Т9]]-Таблица1[[#This Row],[угол обхв5]]</f>
        <v>1258.077736901716</v>
      </c>
      <c r="CS2250" s="14">
        <f>Таблица1[[#This Row],[Т9]]-Таблица1[[#This Row],[угол обхв4]]</f>
        <v>59200.341364496111</v>
      </c>
      <c r="CT2250" s="14">
        <f>Таблица1[[#This Row],[Lкан_прям, мм]]+Таблица1[[#This Row],[Lкан_дуг, мм]]+Таблица1[[#This Row],[Lкан_леб,мм]]</f>
        <v>85045.326329871838</v>
      </c>
      <c r="CU2250" s="16">
        <f>Таблица1[[#This Row],[Lкан_леб,мм]]</f>
        <v>57942.263627594395</v>
      </c>
      <c r="CV2250" s="14">
        <f>2534431-(Таблица1[[#This Row],[Т23]]+Таблица1[[#This Row],[угол обхв3]])</f>
        <v>2448997.9372977223</v>
      </c>
      <c r="CW2250" s="50">
        <f>SUM(X2250:AC2250,AD2250:AI2250)-Таблица1[[#This Row],[lподв_min, мм]]</f>
        <v>23033.866242592481</v>
      </c>
      <c r="CX2250" s="17">
        <f>CW2689-Таблица1[[#This Row],[Суммарная длина каната]]</f>
        <v>-2426736.6365506384</v>
      </c>
    </row>
    <row r="2251" spans="1:102" x14ac:dyDescent="0.25">
      <c r="A2251" s="21">
        <v>2250</v>
      </c>
      <c r="B2251" s="10">
        <v>58.328775510204075</v>
      </c>
      <c r="C2251" s="10">
        <v>58.673061224489786</v>
      </c>
      <c r="D2251" s="11">
        <v>10392.860362229558</v>
      </c>
      <c r="E2251" s="11">
        <v>12900.920622052228</v>
      </c>
      <c r="F2251" s="11">
        <v>9505.3841782166655</v>
      </c>
      <c r="G2251" s="11">
        <v>12748.359084271844</v>
      </c>
      <c r="H2251" s="11">
        <v>9984.8598722295574</v>
      </c>
      <c r="I2251" s="11">
        <v>8773.2631986352189</v>
      </c>
      <c r="J2251" s="11">
        <v>4127.6574234170112</v>
      </c>
      <c r="K2251" s="11">
        <v>25883.211351885726</v>
      </c>
      <c r="L2251" s="11">
        <v>1219.8513503917184</v>
      </c>
      <c r="M2251" s="11">
        <v>57942.263627594395</v>
      </c>
      <c r="N2251" s="11">
        <v>5106.0272230304763</v>
      </c>
      <c r="O2251" s="11">
        <v>20701.71875812643</v>
      </c>
      <c r="P2251" s="43">
        <v>8073.4294458106278</v>
      </c>
      <c r="Q2251" s="11">
        <v>19368.918474862639</v>
      </c>
      <c r="R2251" s="11">
        <v>9863.3639960165092</v>
      </c>
      <c r="S2251" s="11">
        <v>14188.921630657105</v>
      </c>
      <c r="T2251" s="11">
        <v>10392.860362229558</v>
      </c>
      <c r="U2251" s="11">
        <v>12900.920622052228</v>
      </c>
      <c r="V2251" s="11">
        <v>9535.9460517708012</v>
      </c>
      <c r="W2251" s="11">
        <v>12611.293509144967</v>
      </c>
      <c r="X2251" s="12">
        <v>0</v>
      </c>
      <c r="Y2251" s="12">
        <v>558.60638667501541</v>
      </c>
      <c r="Z2251" s="12">
        <v>332.90726789262851</v>
      </c>
      <c r="AA2251" s="44">
        <v>232.04019061955935</v>
      </c>
      <c r="AB2251" s="45">
        <v>96.297505204515161</v>
      </c>
      <c r="AC2251" s="12">
        <v>0</v>
      </c>
      <c r="AD2251" s="12">
        <v>11893.573348651445</v>
      </c>
      <c r="AE2251" s="12">
        <v>3252.9728782805155</v>
      </c>
      <c r="AF2251" s="12">
        <v>5480.5321821881507</v>
      </c>
      <c r="AG2251" s="44">
        <v>1128.4755203370617</v>
      </c>
      <c r="AH2251" s="45">
        <v>4127.657422428555</v>
      </c>
      <c r="AI2251" s="12">
        <v>0</v>
      </c>
      <c r="AJ2251" s="12">
        <v>-54.258462783574217</v>
      </c>
      <c r="AK2251" s="12">
        <v>24.187096935865217</v>
      </c>
      <c r="AL2251" s="12">
        <v>70.937541591450199</v>
      </c>
      <c r="AM2251" s="44">
        <v>103.5231386500577</v>
      </c>
      <c r="AN2251" s="45">
        <v>89.99999986119056</v>
      </c>
      <c r="AO2251" s="12">
        <v>0</v>
      </c>
      <c r="AP2251" s="12">
        <v>-2172.5206334318082</v>
      </c>
      <c r="AQ2251" s="12">
        <v>5273.1920091872744</v>
      </c>
      <c r="AR2251" s="12">
        <v>8459.055994871791</v>
      </c>
      <c r="AS2251" s="44">
        <v>10260.052426625511</v>
      </c>
      <c r="AT2251" s="45">
        <v>9984.8603622295577</v>
      </c>
      <c r="AU2251" s="12">
        <v>0</v>
      </c>
      <c r="AV2251" s="12">
        <v>11286.502770113182</v>
      </c>
      <c r="AW2251" s="12">
        <v>21073.901420631217</v>
      </c>
      <c r="AX2251" s="12">
        <v>19502.170734352596</v>
      </c>
      <c r="AY2251" s="44">
        <v>14093.515713539946</v>
      </c>
      <c r="AZ2251" s="45">
        <v>12900.920621063775</v>
      </c>
      <c r="BA2251" s="12">
        <v>0</v>
      </c>
      <c r="BB2251" s="12">
        <v>4774.8698333618086</v>
      </c>
      <c r="BC2251" s="12">
        <v>8240.5942319674268</v>
      </c>
      <c r="BD2251" s="12">
        <v>10248.990545077673</v>
      </c>
      <c r="BE2251" s="44">
        <v>9996.1719316205545</v>
      </c>
      <c r="BF2251" s="45">
        <v>9984.8603722295575</v>
      </c>
      <c r="BG2251" s="12">
        <v>0</v>
      </c>
      <c r="BH2251" s="12">
        <v>20940.043711221639</v>
      </c>
      <c r="BI2251" s="12">
        <v>19741.101137367426</v>
      </c>
      <c r="BJ2251" s="12">
        <v>14322.173890147064</v>
      </c>
      <c r="BK2251" s="44">
        <v>12996.326539169389</v>
      </c>
      <c r="BL2251" s="45">
        <v>8773.2631986352208</v>
      </c>
      <c r="BM2251" s="12">
        <v>0</v>
      </c>
      <c r="BN2251" s="12">
        <v>0</v>
      </c>
      <c r="BO2251" s="12">
        <v>78.44555971943943</v>
      </c>
      <c r="BP2251" s="12">
        <v>46.750444655584978</v>
      </c>
      <c r="BQ2251" s="48">
        <v>32.585597058607512</v>
      </c>
      <c r="BR2251" s="49">
        <v>13.523138788867152</v>
      </c>
      <c r="BS2251" s="13">
        <v>0</v>
      </c>
      <c r="BT2251" s="12">
        <v>387.73637240560276</v>
      </c>
      <c r="BV2251" s="14">
        <f>Таблица1[[#This Row],[Lкан_леб,мм]]</f>
        <v>57942.263627594395</v>
      </c>
      <c r="BW2251" s="50">
        <f>Таблица1[[#This Row],[угол обхв4]]+Таблица1[[#This Row],[Lдуг 3,мм]]</f>
        <v>11893.573348651445</v>
      </c>
      <c r="BX2251" s="54">
        <f>Таблица1[[#This Row],[угол обхв5]]+Таблица1[[#This Row],[Y5, мм]]</f>
        <v>58500.870014269407</v>
      </c>
      <c r="BY2251" s="14">
        <f>Таблица1[[#This Row],[угол обхв6]]+Таблица1[[#This Row],[Lдуг 4,мм]]</f>
        <v>15146.546226931961</v>
      </c>
      <c r="BZ2251" s="14">
        <f>Таблица1[[#This Row],[Т1]]+Таблица1[[#This Row],[X6, мм]]</f>
        <v>58833.777282162038</v>
      </c>
      <c r="CA2251" s="14">
        <f>Таблица1[[#This Row],[Т2]]+Таблица1[[#This Row],[Lдуг 5,мм]]</f>
        <v>20627.078409120113</v>
      </c>
      <c r="CB2251" s="14">
        <f>Таблица1[[#This Row],[Т3]]+Таблица1[[#This Row],[Y6, мм]]</f>
        <v>59065.8174727816</v>
      </c>
      <c r="CC2251" s="14">
        <f>Таблица1[[#This Row],[Т4]]+Таблица1[[#This Row],[Lдуг 6,мм]]</f>
        <v>21755.553929457175</v>
      </c>
      <c r="CD2251" s="14">
        <f>Таблица1[[#This Row],[Т5]]+Таблица1[[#This Row],[Lдуг 1,мм]]</f>
        <v>59162.114977986115</v>
      </c>
      <c r="CE2251" s="14">
        <f>Таблица1[[#This Row],[Т6]]+Таблица1[[#This Row],[Lпрям1, мм]]</f>
        <v>25883.21135188573</v>
      </c>
      <c r="CF2251" s="15">
        <f>Таблица1[[#This Row],[Т7]]+Таблица1[[#This Row],[Lдуг 2,мм]]</f>
        <v>59162.114977986115</v>
      </c>
      <c r="CG2251" s="14">
        <f>Таблица1[[#This Row],[Т8]]+Таблица1[[#This Row],[Lпрям2, мм]]</f>
        <v>25883.21135188573</v>
      </c>
      <c r="CH2251" s="14">
        <f>Таблица1[[#This Row],[Т9]]-Таблица1[[#This Row],[Т9]]</f>
        <v>0</v>
      </c>
      <c r="CI2251" s="50">
        <f>Таблица1[[#This Row],[Т9]]-Таблица1[[#This Row],[Т8]]</f>
        <v>33278.903626100386</v>
      </c>
      <c r="CJ2251" s="54">
        <f>Таблица1[[#This Row],[Т9]]-Таблица1[[#This Row],[Т7]]</f>
        <v>0</v>
      </c>
      <c r="CK2251" s="14">
        <f>Таблица1[[#This Row],[Т9]]-Таблица1[[#This Row],[Т6]]</f>
        <v>37406.561048528936</v>
      </c>
      <c r="CL2251" s="14">
        <f>Таблица1[[#This Row],[Т9]]-Таблица1[[#This Row],[Т5]]</f>
        <v>96.297505204514891</v>
      </c>
      <c r="CM2251" s="14">
        <f>Таблица1[[#This Row],[Т9]]-Таблица1[[#This Row],[Т4]]</f>
        <v>38535.036568866002</v>
      </c>
      <c r="CN2251" s="14">
        <f>Таблица1[[#This Row],[Т9]]-Таблица1[[#This Row],[Т3]]</f>
        <v>328.33769582407695</v>
      </c>
      <c r="CO2251" s="14">
        <f>Таблица1[[#This Row],[Т9]]-Таблица1[[#This Row],[Т2]]</f>
        <v>44015.568751054154</v>
      </c>
      <c r="CP2251" s="14">
        <f>Таблица1[[#This Row],[Т9]]-Таблица1[[#This Row],[Т1]]</f>
        <v>661.2449637167083</v>
      </c>
      <c r="CQ2251" s="14">
        <f>Таблица1[[#This Row],[Т9]]-Таблица1[[#This Row],[угол обхв6]]</f>
        <v>47268.541629334672</v>
      </c>
      <c r="CR2251" s="14">
        <f>Таблица1[[#This Row],[Т9]]-Таблица1[[#This Row],[угол обхв5]]</f>
        <v>1219.8513503917202</v>
      </c>
      <c r="CS2251" s="14">
        <f>Таблица1[[#This Row],[Т9]]-Таблица1[[#This Row],[угол обхв4]]</f>
        <v>59162.114977986115</v>
      </c>
      <c r="CT2251" s="14">
        <f>Таблица1[[#This Row],[Lкан_прям, мм]]+Таблица1[[#This Row],[Lкан_дуг, мм]]+Таблица1[[#This Row],[Lкан_леб,мм]]</f>
        <v>85045.326329871838</v>
      </c>
      <c r="CU2251" s="16">
        <f>Таблица1[[#This Row],[Lкан_леб,мм]]</f>
        <v>57942.263627594395</v>
      </c>
      <c r="CV2251" s="14">
        <f>2534431-(Таблица1[[#This Row],[Т23]]+Таблица1[[#This Row],[угол обхв3]])</f>
        <v>2448997.9372977223</v>
      </c>
      <c r="CW2251" s="50">
        <f>SUM(X2251:AC2251,AD2251:AI2251)-Таблица1[[#This Row],[lподв_min, мм]]</f>
        <v>22975.405278860435</v>
      </c>
      <c r="CX2251" s="17">
        <f>CW2690-Таблица1[[#This Row],[Суммарная длина каната]]</f>
        <v>-2426746.9601400201</v>
      </c>
    </row>
    <row r="2252" spans="1:102" x14ac:dyDescent="0.25">
      <c r="A2252" s="21">
        <v>2251</v>
      </c>
      <c r="B2252" s="10">
        <v>58.328775510204075</v>
      </c>
      <c r="C2252" s="10">
        <v>61.357142857142854</v>
      </c>
      <c r="D2252" s="11">
        <v>10713.891674921668</v>
      </c>
      <c r="E2252" s="11">
        <v>13119.866691583271</v>
      </c>
      <c r="F2252" s="11">
        <v>9834.5334133029937</v>
      </c>
      <c r="G2252" s="11">
        <v>12925.912965857298</v>
      </c>
      <c r="H2252" s="11">
        <v>10305.891184921667</v>
      </c>
      <c r="I2252" s="11">
        <v>8932.1875127547482</v>
      </c>
      <c r="J2252" s="11">
        <v>4187.6791788285227</v>
      </c>
      <c r="K2252" s="11">
        <v>25921.437738395696</v>
      </c>
      <c r="L2252" s="11">
        <v>1181.6249638817553</v>
      </c>
      <c r="M2252" s="11">
        <v>57942.263627594395</v>
      </c>
      <c r="N2252" s="11">
        <v>5106.0272230304763</v>
      </c>
      <c r="O2252" s="11">
        <v>20701.71875812643</v>
      </c>
      <c r="P2252" s="43">
        <v>8094.1159359416461</v>
      </c>
      <c r="Q2252" s="11">
        <v>19472.15219189351</v>
      </c>
      <c r="R2252" s="11">
        <v>10124.660498222773</v>
      </c>
      <c r="S2252" s="11">
        <v>14381.658917112514</v>
      </c>
      <c r="T2252" s="11">
        <v>10713.891674921668</v>
      </c>
      <c r="U2252" s="11">
        <v>13119.866691583271</v>
      </c>
      <c r="V2252" s="11">
        <v>9871.4803922964129</v>
      </c>
      <c r="W2252" s="11">
        <v>12790.428941916245</v>
      </c>
      <c r="X2252" s="12">
        <v>0</v>
      </c>
      <c r="Y2252" s="12">
        <v>545.64303214254073</v>
      </c>
      <c r="Z2252" s="12">
        <v>326.75742917720629</v>
      </c>
      <c r="AA2252" s="44">
        <v>232.04019061955844</v>
      </c>
      <c r="AB2252" s="45">
        <v>77.184311942449852</v>
      </c>
      <c r="AC2252" s="12">
        <v>0</v>
      </c>
      <c r="AD2252" s="12">
        <v>11893.573348651445</v>
      </c>
      <c r="AE2252" s="12">
        <v>3231.1775093648043</v>
      </c>
      <c r="AF2252" s="12">
        <v>5480.5321821881489</v>
      </c>
      <c r="AG2252" s="44">
        <v>1128.4755203370614</v>
      </c>
      <c r="AH2252" s="45">
        <v>4187.6791778542338</v>
      </c>
      <c r="AI2252" s="12">
        <v>0</v>
      </c>
      <c r="AJ2252" s="12">
        <v>-54.258462783574217</v>
      </c>
      <c r="AK2252" s="12">
        <v>22.36664227154515</v>
      </c>
      <c r="AL2252" s="12">
        <v>68.253459958797166</v>
      </c>
      <c r="AM2252" s="44">
        <v>100.83905701740456</v>
      </c>
      <c r="AN2252" s="45">
        <v>89.999999863180108</v>
      </c>
      <c r="AO2252" s="12">
        <v>0</v>
      </c>
      <c r="AP2252" s="12">
        <v>-2172.5206334318082</v>
      </c>
      <c r="AQ2252" s="12">
        <v>5261.2842949706837</v>
      </c>
      <c r="AR2252" s="12">
        <v>8473.0793626797822</v>
      </c>
      <c r="AS2252" s="44">
        <v>10525.381488391275</v>
      </c>
      <c r="AT2252" s="45">
        <v>10305.891674921668</v>
      </c>
      <c r="AU2252" s="12">
        <v>0</v>
      </c>
      <c r="AV2252" s="12">
        <v>11286.502770113182</v>
      </c>
      <c r="AW2252" s="12">
        <v>21079.023994788411</v>
      </c>
      <c r="AX2252" s="12">
        <v>19623.316741953669</v>
      </c>
      <c r="AY2252" s="44">
        <v>14304.934162056694</v>
      </c>
      <c r="AZ2252" s="45">
        <v>13119.866690608984</v>
      </c>
      <c r="BA2252" s="12">
        <v>0</v>
      </c>
      <c r="BB2252" s="12">
        <v>4774.8698333618086</v>
      </c>
      <c r="BC2252" s="12">
        <v>8249.3730078818535</v>
      </c>
      <c r="BD2252" s="12">
        <v>10503.623924960908</v>
      </c>
      <c r="BE2252" s="44">
        <v>10313.170684753166</v>
      </c>
      <c r="BF2252" s="45">
        <v>10305.891684921668</v>
      </c>
      <c r="BG2252" s="12">
        <v>0</v>
      </c>
      <c r="BH2252" s="12">
        <v>20940.043711221639</v>
      </c>
      <c r="BI2252" s="12">
        <v>19849.457428555492</v>
      </c>
      <c r="BJ2252" s="12">
        <v>14532.823467172673</v>
      </c>
      <c r="BK2252" s="44">
        <v>13196.59144663909</v>
      </c>
      <c r="BL2252" s="45">
        <v>8932.1875127547501</v>
      </c>
      <c r="BM2252" s="12">
        <v>0</v>
      </c>
      <c r="BN2252" s="12">
        <v>0</v>
      </c>
      <c r="BO2252" s="12">
        <v>76.625105055119363</v>
      </c>
      <c r="BP2252" s="12">
        <v>45.886817687252019</v>
      </c>
      <c r="BQ2252" s="48">
        <v>32.585597058607384</v>
      </c>
      <c r="BR2252" s="49">
        <v>10.839057154224447</v>
      </c>
      <c r="BS2252" s="13">
        <v>0</v>
      </c>
      <c r="BT2252" s="12">
        <v>387.73637240560276</v>
      </c>
      <c r="BV2252" s="14">
        <f>Таблица1[[#This Row],[Lкан_леб,мм]]</f>
        <v>57942.263627594395</v>
      </c>
      <c r="BW2252" s="50">
        <f>Таблица1[[#This Row],[угол обхв4]]+Таблица1[[#This Row],[Lдуг 3,мм]]</f>
        <v>11893.573348651445</v>
      </c>
      <c r="BX2252" s="54">
        <f>Таблица1[[#This Row],[угол обхв5]]+Таблица1[[#This Row],[Y5, мм]]</f>
        <v>58487.906659736938</v>
      </c>
      <c r="BY2252" s="14">
        <f>Таблица1[[#This Row],[угол обхв6]]+Таблица1[[#This Row],[Lдуг 4,мм]]</f>
        <v>15124.75085801625</v>
      </c>
      <c r="BZ2252" s="14">
        <f>Таблица1[[#This Row],[Т1]]+Таблица1[[#This Row],[X6, мм]]</f>
        <v>58814.664088914142</v>
      </c>
      <c r="CA2252" s="14">
        <f>Таблица1[[#This Row],[Т2]]+Таблица1[[#This Row],[Lдуг 5,мм]]</f>
        <v>20605.283040204398</v>
      </c>
      <c r="CB2252" s="14">
        <f>Таблица1[[#This Row],[Т3]]+Таблица1[[#This Row],[Y6, мм]]</f>
        <v>59046.704279533704</v>
      </c>
      <c r="CC2252" s="14">
        <f>Таблица1[[#This Row],[Т4]]+Таблица1[[#This Row],[Lдуг 6,мм]]</f>
        <v>21733.758560541461</v>
      </c>
      <c r="CD2252" s="14">
        <f>Таблица1[[#This Row],[Т5]]+Таблица1[[#This Row],[Lдуг 1,мм]]</f>
        <v>59123.888591476156</v>
      </c>
      <c r="CE2252" s="14">
        <f>Таблица1[[#This Row],[Т6]]+Таблица1[[#This Row],[Lпрям1, мм]]</f>
        <v>25921.437738395696</v>
      </c>
      <c r="CF2252" s="15">
        <f>Таблица1[[#This Row],[Т7]]+Таблица1[[#This Row],[Lдуг 2,мм]]</f>
        <v>59123.888591476156</v>
      </c>
      <c r="CG2252" s="14">
        <f>Таблица1[[#This Row],[Т8]]+Таблица1[[#This Row],[Lпрям2, мм]]</f>
        <v>25921.437738395696</v>
      </c>
      <c r="CH2252" s="14">
        <f>Таблица1[[#This Row],[Т9]]-Таблица1[[#This Row],[Т9]]</f>
        <v>0</v>
      </c>
      <c r="CI2252" s="50">
        <f>Таблица1[[#This Row],[Т9]]-Таблица1[[#This Row],[Т8]]</f>
        <v>33202.45085308046</v>
      </c>
      <c r="CJ2252" s="54">
        <f>Таблица1[[#This Row],[Т9]]-Таблица1[[#This Row],[Т7]]</f>
        <v>0</v>
      </c>
      <c r="CK2252" s="14">
        <f>Таблица1[[#This Row],[Т9]]-Таблица1[[#This Row],[Т6]]</f>
        <v>37390.130030934699</v>
      </c>
      <c r="CL2252" s="14">
        <f>Таблица1[[#This Row],[Т9]]-Таблица1[[#This Row],[Т5]]</f>
        <v>77.184311942452041</v>
      </c>
      <c r="CM2252" s="14">
        <f>Таблица1[[#This Row],[Т9]]-Таблица1[[#This Row],[Т4]]</f>
        <v>38518.605551271758</v>
      </c>
      <c r="CN2252" s="14">
        <f>Таблица1[[#This Row],[Т9]]-Таблица1[[#This Row],[Т3]]</f>
        <v>309.2245025620141</v>
      </c>
      <c r="CO2252" s="14">
        <f>Таблица1[[#This Row],[Т9]]-Таблица1[[#This Row],[Т2]]</f>
        <v>43999.137733459909</v>
      </c>
      <c r="CP2252" s="14">
        <f>Таблица1[[#This Row],[Т9]]-Таблица1[[#This Row],[Т1]]</f>
        <v>635.98193173921754</v>
      </c>
      <c r="CQ2252" s="14">
        <f>Таблица1[[#This Row],[Т9]]-Таблица1[[#This Row],[угол обхв6]]</f>
        <v>47230.315242824712</v>
      </c>
      <c r="CR2252" s="14">
        <f>Таблица1[[#This Row],[Т9]]-Таблица1[[#This Row],[угол обхв5]]</f>
        <v>1181.6249638817608</v>
      </c>
      <c r="CS2252" s="14">
        <f>Таблица1[[#This Row],[Т9]]-Таблица1[[#This Row],[угол обхв4]]</f>
        <v>59123.888591476156</v>
      </c>
      <c r="CT2252" s="14">
        <f>Таблица1[[#This Row],[Lкан_прям, мм]]+Таблица1[[#This Row],[Lкан_дуг, мм]]+Таблица1[[#This Row],[Lкан_леб,мм]]</f>
        <v>85045.326329871838</v>
      </c>
      <c r="CU2252" s="16">
        <f>Таблица1[[#This Row],[Lкан_леб,мм]]</f>
        <v>57942.263627594395</v>
      </c>
      <c r="CV2252" s="14">
        <f>2534431-(Таблица1[[#This Row],[Т23]]+Таблица1[[#This Row],[угол обхв3]])</f>
        <v>2448997.9372977223</v>
      </c>
      <c r="CW2252" s="50">
        <f>SUM(X2252:AC2252,AD2252:AI2252)-Таблица1[[#This Row],[lподв_min, мм]]</f>
        <v>22915.383523448927</v>
      </c>
      <c r="CX2252" s="17">
        <f>CW2691-Таблица1[[#This Row],[Суммарная длина каната]]</f>
        <v>-2426795.4319563298</v>
      </c>
    </row>
    <row r="2253" spans="1:102" x14ac:dyDescent="0.25">
      <c r="A2253" s="21">
        <v>2252</v>
      </c>
      <c r="B2253" s="10">
        <v>58.328775510204075</v>
      </c>
      <c r="C2253" s="10">
        <v>64.041224489795923</v>
      </c>
      <c r="D2253" s="11">
        <v>11024.317781800704</v>
      </c>
      <c r="E2253" s="11">
        <v>13353.606113290094</v>
      </c>
      <c r="F2253" s="11">
        <v>10155.00688844449</v>
      </c>
      <c r="G2253" s="11">
        <v>13118.685763613399</v>
      </c>
      <c r="H2253" s="11">
        <v>10616.317291800704</v>
      </c>
      <c r="I2253" s="11">
        <v>9104.3609061984898</v>
      </c>
      <c r="J2253" s="11">
        <v>4249.2452070916042</v>
      </c>
      <c r="K2253" s="11">
        <v>25959.664124905601</v>
      </c>
      <c r="L2253" s="11">
        <v>1143.398577371845</v>
      </c>
      <c r="M2253" s="11">
        <v>57942.263627594395</v>
      </c>
      <c r="N2253" s="11">
        <v>5106.0272230304763</v>
      </c>
      <c r="O2253" s="11">
        <v>20701.71875812643</v>
      </c>
      <c r="P2253" s="43">
        <v>8109.945406972457</v>
      </c>
      <c r="Q2253" s="11">
        <v>19576.241379866304</v>
      </c>
      <c r="R2253" s="11">
        <v>10376.644657501256</v>
      </c>
      <c r="S2253" s="11">
        <v>14586.420991550489</v>
      </c>
      <c r="T2253" s="11">
        <v>11024.317781800704</v>
      </c>
      <c r="U2253" s="11">
        <v>13353.606113290094</v>
      </c>
      <c r="V2253" s="11">
        <v>10198.257905581784</v>
      </c>
      <c r="W2253" s="11">
        <v>12985.080563427968</v>
      </c>
      <c r="X2253" s="12">
        <v>0</v>
      </c>
      <c r="Y2253" s="12">
        <v>532.63174261137283</v>
      </c>
      <c r="Z2253" s="12">
        <v>320.65552546047678</v>
      </c>
      <c r="AA2253" s="44">
        <v>232.04019061955887</v>
      </c>
      <c r="AB2253" s="45">
        <v>58.071118680436832</v>
      </c>
      <c r="AC2253" s="12">
        <v>0</v>
      </c>
      <c r="AD2253" s="12">
        <v>11893.573348651445</v>
      </c>
      <c r="AE2253" s="12">
        <v>3207.8378675975137</v>
      </c>
      <c r="AF2253" s="12">
        <v>5480.5321821881498</v>
      </c>
      <c r="AG2253" s="44">
        <v>1128.4755203370589</v>
      </c>
      <c r="AH2253" s="45">
        <v>4249.2452061314316</v>
      </c>
      <c r="AI2253" s="12">
        <v>0</v>
      </c>
      <c r="AJ2253" s="12">
        <v>-54.258462783574217</v>
      </c>
      <c r="AK2253" s="12">
        <v>20.539456055469977</v>
      </c>
      <c r="AL2253" s="12">
        <v>65.569378326144076</v>
      </c>
      <c r="AM2253" s="44">
        <v>98.154975384751523</v>
      </c>
      <c r="AN2253" s="45">
        <v>89.999999865162437</v>
      </c>
      <c r="AO2253" s="12">
        <v>0</v>
      </c>
      <c r="AP2253" s="12">
        <v>-2172.5206334318082</v>
      </c>
      <c r="AQ2253" s="12">
        <v>5249.1749721634596</v>
      </c>
      <c r="AR2253" s="12">
        <v>8481.4142079493759</v>
      </c>
      <c r="AS2253" s="44">
        <v>10780.518964385306</v>
      </c>
      <c r="AT2253" s="45">
        <v>10616.317781800704</v>
      </c>
      <c r="AU2253" s="12">
        <v>0</v>
      </c>
      <c r="AV2253" s="12">
        <v>11286.502770113182</v>
      </c>
      <c r="AW2253" s="12">
        <v>21083.782524948358</v>
      </c>
      <c r="AX2253" s="12">
        <v>19744.986542465915</v>
      </c>
      <c r="AY2253" s="44">
        <v>14528.545744346451</v>
      </c>
      <c r="AZ2253" s="45">
        <v>13353.606112329924</v>
      </c>
      <c r="BA2253" s="12">
        <v>0</v>
      </c>
      <c r="BB2253" s="12">
        <v>4774.8698333618086</v>
      </c>
      <c r="BC2253" s="12">
        <v>8253.0931561054385</v>
      </c>
      <c r="BD2253" s="12">
        <v>10748.113458478174</v>
      </c>
      <c r="BE2253" s="44">
        <v>10620.443474916654</v>
      </c>
      <c r="BF2253" s="45">
        <v>10616.317791800706</v>
      </c>
      <c r="BG2253" s="12">
        <v>0</v>
      </c>
      <c r="BH2253" s="12">
        <v>20940.043711221639</v>
      </c>
      <c r="BI2253" s="12">
        <v>19958.305146688232</v>
      </c>
      <c r="BJ2253" s="12">
        <v>14755.166154150102</v>
      </c>
      <c r="BK2253" s="44">
        <v>13411.48136049413</v>
      </c>
      <c r="BL2253" s="45">
        <v>9104.3609061984916</v>
      </c>
      <c r="BM2253" s="12">
        <v>0</v>
      </c>
      <c r="BN2253" s="12">
        <v>0</v>
      </c>
      <c r="BO2253" s="12">
        <v>74.7979188390442</v>
      </c>
      <c r="BP2253" s="12">
        <v>45.029922270674106</v>
      </c>
      <c r="BQ2253" s="48">
        <v>32.585597058607448</v>
      </c>
      <c r="BR2253" s="49">
        <v>8.1549755195890814</v>
      </c>
      <c r="BS2253" s="13">
        <v>0</v>
      </c>
      <c r="BT2253" s="12">
        <v>387.73637240560276</v>
      </c>
      <c r="BV2253" s="14">
        <f>Таблица1[[#This Row],[Lкан_леб,мм]]</f>
        <v>57942.263627594395</v>
      </c>
      <c r="BW2253" s="50">
        <f>Таблица1[[#This Row],[угол обхв4]]+Таблица1[[#This Row],[Lдуг 3,мм]]</f>
        <v>11893.573348651445</v>
      </c>
      <c r="BX2253" s="54">
        <f>Таблица1[[#This Row],[угол обхв5]]+Таблица1[[#This Row],[Y5, мм]]</f>
        <v>58474.89537020577</v>
      </c>
      <c r="BY2253" s="14">
        <f>Таблица1[[#This Row],[угол обхв6]]+Таблица1[[#This Row],[Lдуг 4,мм]]</f>
        <v>15101.411216248958</v>
      </c>
      <c r="BZ2253" s="14">
        <f>Таблица1[[#This Row],[Т1]]+Таблица1[[#This Row],[X6, мм]]</f>
        <v>58795.550895666245</v>
      </c>
      <c r="CA2253" s="14">
        <f>Таблица1[[#This Row],[Т2]]+Таблица1[[#This Row],[Lдуг 5,мм]]</f>
        <v>20581.943398437106</v>
      </c>
      <c r="CB2253" s="14">
        <f>Таблица1[[#This Row],[Т3]]+Таблица1[[#This Row],[Y6, мм]]</f>
        <v>59027.591086285807</v>
      </c>
      <c r="CC2253" s="14">
        <f>Таблица1[[#This Row],[Т4]]+Таблица1[[#This Row],[Lдуг 6,мм]]</f>
        <v>21710.418918774165</v>
      </c>
      <c r="CD2253" s="14">
        <f>Таблица1[[#This Row],[Т5]]+Таблица1[[#This Row],[Lдуг 1,мм]]</f>
        <v>59085.662204966247</v>
      </c>
      <c r="CE2253" s="14">
        <f>Таблица1[[#This Row],[Т6]]+Таблица1[[#This Row],[Lпрям1, мм]]</f>
        <v>25959.664124905597</v>
      </c>
      <c r="CF2253" s="15">
        <f>Таблица1[[#This Row],[Т7]]+Таблица1[[#This Row],[Lдуг 2,мм]]</f>
        <v>59085.662204966247</v>
      </c>
      <c r="CG2253" s="14">
        <f>Таблица1[[#This Row],[Т8]]+Таблица1[[#This Row],[Lпрям2, мм]]</f>
        <v>25959.664124905597</v>
      </c>
      <c r="CH2253" s="14">
        <f>Таблица1[[#This Row],[Т9]]-Таблица1[[#This Row],[Т9]]</f>
        <v>0</v>
      </c>
      <c r="CI2253" s="50">
        <f>Таблица1[[#This Row],[Т9]]-Таблица1[[#This Row],[Т8]]</f>
        <v>33125.99808006065</v>
      </c>
      <c r="CJ2253" s="54">
        <f>Таблица1[[#This Row],[Т9]]-Таблица1[[#This Row],[Т7]]</f>
        <v>0</v>
      </c>
      <c r="CK2253" s="14">
        <f>Таблица1[[#This Row],[Т9]]-Таблица1[[#This Row],[Т6]]</f>
        <v>37375.243286192082</v>
      </c>
      <c r="CL2253" s="14">
        <f>Таблица1[[#This Row],[Т9]]-Таблица1[[#This Row],[Т5]]</f>
        <v>58.071118680440122</v>
      </c>
      <c r="CM2253" s="14">
        <f>Таблица1[[#This Row],[Т9]]-Таблица1[[#This Row],[Т4]]</f>
        <v>38503.718806529141</v>
      </c>
      <c r="CN2253" s="14">
        <f>Таблица1[[#This Row],[Т9]]-Таблица1[[#This Row],[Т3]]</f>
        <v>290.11130930000218</v>
      </c>
      <c r="CO2253" s="14">
        <f>Таблица1[[#This Row],[Т9]]-Таблица1[[#This Row],[Т2]]</f>
        <v>43984.250988717293</v>
      </c>
      <c r="CP2253" s="14">
        <f>Таблица1[[#This Row],[Т9]]-Таблица1[[#This Row],[Т1]]</f>
        <v>610.76683476047765</v>
      </c>
      <c r="CQ2253" s="14">
        <f>Таблица1[[#This Row],[Т9]]-Таблица1[[#This Row],[угол обхв6]]</f>
        <v>47192.088856314804</v>
      </c>
      <c r="CR2253" s="14">
        <f>Таблица1[[#This Row],[Т9]]-Таблица1[[#This Row],[угол обхв5]]</f>
        <v>1143.3985773718523</v>
      </c>
      <c r="CS2253" s="14">
        <f>Таблица1[[#This Row],[Т9]]-Таблица1[[#This Row],[угол обхв4]]</f>
        <v>59085.662204966247</v>
      </c>
      <c r="CT2253" s="14">
        <f>Таблица1[[#This Row],[Lкан_прям, мм]]+Таблица1[[#This Row],[Lкан_дуг, мм]]+Таблица1[[#This Row],[Lкан_леб,мм]]</f>
        <v>85045.326329871838</v>
      </c>
      <c r="CU2253" s="16">
        <f>Таблица1[[#This Row],[Lкан_леб,мм]]</f>
        <v>57942.263627594395</v>
      </c>
      <c r="CV2253" s="14">
        <f>2534431-(Таблица1[[#This Row],[Т23]]+Таблица1[[#This Row],[угол обхв3]])</f>
        <v>2448997.9372977223</v>
      </c>
      <c r="CW2253" s="50">
        <f>SUM(X2253:AC2253,AD2253:AI2253)-Таблица1[[#This Row],[lподв_min, мм]]</f>
        <v>22853.817495185838</v>
      </c>
      <c r="CX2253" s="17">
        <f>CW2692-Таблица1[[#This Row],[Суммарная длина каната]]</f>
        <v>-2426844.7295973613</v>
      </c>
    </row>
    <row r="2254" spans="1:102" x14ac:dyDescent="0.25">
      <c r="A2254" s="21">
        <v>2253</v>
      </c>
      <c r="B2254" s="10">
        <v>58.328775510204075</v>
      </c>
      <c r="C2254" s="10">
        <v>66.725306122448984</v>
      </c>
      <c r="D2254" s="11">
        <v>10515.561592025766</v>
      </c>
      <c r="E2254" s="11">
        <v>13194.82127839569</v>
      </c>
      <c r="F2254" s="11">
        <v>10466.101436059193</v>
      </c>
      <c r="G2254" s="11">
        <v>13326.254504680986</v>
      </c>
      <c r="H2254" s="11">
        <v>10923.561102025767</v>
      </c>
      <c r="I2254" s="11">
        <v>9289.3701680476024</v>
      </c>
      <c r="J2254" s="11">
        <v>3905.4511103480872</v>
      </c>
      <c r="K2254" s="11">
        <v>25981.298703683424</v>
      </c>
      <c r="L2254" s="11">
        <v>1121.7639985940243</v>
      </c>
      <c r="M2254" s="11">
        <v>57942.263627594395</v>
      </c>
      <c r="N2254" s="11">
        <v>5106.0272230304763</v>
      </c>
      <c r="O2254" s="11">
        <v>20701.71875812643</v>
      </c>
      <c r="P2254" s="43">
        <v>8120.8831266343022</v>
      </c>
      <c r="Q2254" s="11">
        <v>19680.957651259767</v>
      </c>
      <c r="R2254" s="11">
        <v>10618.763582253378</v>
      </c>
      <c r="S2254" s="11">
        <v>14802.75857481401</v>
      </c>
      <c r="T2254" s="11">
        <v>11323.457560739929</v>
      </c>
      <c r="U2254" s="11">
        <v>13601.626027305289</v>
      </c>
      <c r="V2254" s="11">
        <v>10515.561592025766</v>
      </c>
      <c r="W2254" s="11">
        <v>13194.82127839569</v>
      </c>
      <c r="X2254" s="12">
        <v>0</v>
      </c>
      <c r="Y2254" s="12">
        <v>519.56813088844069</v>
      </c>
      <c r="Z2254" s="12">
        <v>314.60594393551173</v>
      </c>
      <c r="AA2254" s="44">
        <v>232.04019061955887</v>
      </c>
      <c r="AB2254" s="45">
        <v>47.253829333788026</v>
      </c>
      <c r="AC2254" s="12">
        <v>8.2959038167251702</v>
      </c>
      <c r="AD2254" s="12">
        <v>11893.573348651445</v>
      </c>
      <c r="AE2254" s="12">
        <v>3182.9717807084767</v>
      </c>
      <c r="AF2254" s="12">
        <v>5480.5321821881489</v>
      </c>
      <c r="AG2254" s="44">
        <v>1128.4755203370614</v>
      </c>
      <c r="AH2254" s="45">
        <v>390.29476040551458</v>
      </c>
      <c r="AI2254" s="12">
        <v>3905.4511113927788</v>
      </c>
      <c r="AJ2254" s="12">
        <v>-54.258462783574217</v>
      </c>
      <c r="AK2254" s="12">
        <v>18.704922190465968</v>
      </c>
      <c r="AL2254" s="12">
        <v>62.885296693491014</v>
      </c>
      <c r="AM2254" s="44">
        <v>95.470893752098462</v>
      </c>
      <c r="AN2254" s="45">
        <v>88.834999176957425</v>
      </c>
      <c r="AO2254" s="12">
        <v>89.999999853292778</v>
      </c>
      <c r="AP2254" s="12">
        <v>-2172.5206334318082</v>
      </c>
      <c r="AQ2254" s="12">
        <v>5236.8705230326213</v>
      </c>
      <c r="AR2254" s="12">
        <v>8484.0422427614558</v>
      </c>
      <c r="AS2254" s="44">
        <v>11024.905044152201</v>
      </c>
      <c r="AT2254" s="45">
        <v>10915.54189856638</v>
      </c>
      <c r="AU2254" s="12">
        <v>10923.561592025766</v>
      </c>
      <c r="AV2254" s="12">
        <v>11286.502770113182</v>
      </c>
      <c r="AW2254" s="12">
        <v>21088.169312330388</v>
      </c>
      <c r="AX2254" s="12">
        <v>19866.913173828321</v>
      </c>
      <c r="AY2254" s="44">
        <v>14763.859822562996</v>
      </c>
      <c r="AZ2254" s="45">
        <v>13593.330694068238</v>
      </c>
      <c r="BA2254" s="12">
        <v>13194.821279440383</v>
      </c>
      <c r="BB2254" s="12">
        <v>4774.8698333618086</v>
      </c>
      <c r="BC2254" s="12">
        <v>8251.7264266364473</v>
      </c>
      <c r="BD2254" s="12">
        <v>10981.922698380531</v>
      </c>
      <c r="BE2254" s="44">
        <v>10917.316098841105</v>
      </c>
      <c r="BF2254" s="45">
        <v>10923.477254199317</v>
      </c>
      <c r="BG2254" s="12">
        <v>10923.561602025769</v>
      </c>
      <c r="BH2254" s="12">
        <v>20940.043711221639</v>
      </c>
      <c r="BI2254" s="12">
        <v>20067.408205463729</v>
      </c>
      <c r="BJ2254" s="12">
        <v>14988.714097382566</v>
      </c>
      <c r="BK2254" s="44">
        <v>13640.524779556303</v>
      </c>
      <c r="BL2254" s="45">
        <v>13203.11661163274</v>
      </c>
      <c r="BM2254" s="12">
        <v>9289.3701680476042</v>
      </c>
      <c r="BN2254" s="12">
        <v>0</v>
      </c>
      <c r="BO2254" s="12">
        <v>72.963384974040181</v>
      </c>
      <c r="BP2254" s="12">
        <v>44.180374503025043</v>
      </c>
      <c r="BQ2254" s="48">
        <v>32.585597058607448</v>
      </c>
      <c r="BR2254" s="49">
        <v>6.6358945751410312</v>
      </c>
      <c r="BS2254" s="13">
        <v>1.1650006763353515</v>
      </c>
      <c r="BT2254" s="12">
        <v>387.73637240560276</v>
      </c>
      <c r="BV2254" s="14">
        <f>Таблица1[[#This Row],[Lкан_леб,мм]]</f>
        <v>57942.263627594395</v>
      </c>
      <c r="BW2254" s="50">
        <f>Таблица1[[#This Row],[угол обхв4]]+Таблица1[[#This Row],[Lдуг 3,мм]]</f>
        <v>11893.573348651445</v>
      </c>
      <c r="BX2254" s="54">
        <f>Таблица1[[#This Row],[угол обхв5]]+Таблица1[[#This Row],[Y5, мм]]</f>
        <v>58461.831758482833</v>
      </c>
      <c r="BY2254" s="14">
        <f>Таблица1[[#This Row],[угол обхв6]]+Таблица1[[#This Row],[Lдуг 4,мм]]</f>
        <v>15076.545129359922</v>
      </c>
      <c r="BZ2254" s="14">
        <f>Таблица1[[#This Row],[Т1]]+Таблица1[[#This Row],[X6, мм]]</f>
        <v>58776.437702418341</v>
      </c>
      <c r="CA2254" s="14">
        <f>Таблица1[[#This Row],[Т2]]+Таблица1[[#This Row],[Lдуг 5,мм]]</f>
        <v>20557.07731154807</v>
      </c>
      <c r="CB2254" s="14">
        <f>Таблица1[[#This Row],[Т3]]+Таблица1[[#This Row],[Y6, мм]]</f>
        <v>59008.477893037903</v>
      </c>
      <c r="CC2254" s="14">
        <f>Таблица1[[#This Row],[Т4]]+Таблица1[[#This Row],[Lдуг 6,мм]]</f>
        <v>21685.552831885132</v>
      </c>
      <c r="CD2254" s="14">
        <f>Таблица1[[#This Row],[Т5]]+Таблица1[[#This Row],[Lдуг 1,мм]]</f>
        <v>59055.731722371689</v>
      </c>
      <c r="CE2254" s="14">
        <f>Таблица1[[#This Row],[Т6]]+Таблица1[[#This Row],[Lпрям1, мм]]</f>
        <v>22075.847592290647</v>
      </c>
      <c r="CF2254" s="15">
        <f>Таблица1[[#This Row],[Т7]]+Таблица1[[#This Row],[Lдуг 2,мм]]</f>
        <v>59064.027626188414</v>
      </c>
      <c r="CG2254" s="14">
        <f>Таблица1[[#This Row],[Т8]]+Таблица1[[#This Row],[Lпрям2, мм]]</f>
        <v>25981.298703683427</v>
      </c>
      <c r="CH2254" s="14">
        <f>Таблица1[[#This Row],[Т9]]-Таблица1[[#This Row],[Т9]]</f>
        <v>0</v>
      </c>
      <c r="CI2254" s="50">
        <f>Таблица1[[#This Row],[Т9]]-Таблица1[[#This Row],[Т8]]</f>
        <v>36988.180033897763</v>
      </c>
      <c r="CJ2254" s="54">
        <f>Таблица1[[#This Row],[Т9]]-Таблица1[[#This Row],[Т7]]</f>
        <v>8.2959038167246035</v>
      </c>
      <c r="CK2254" s="14">
        <f>Таблица1[[#This Row],[Т9]]-Таблица1[[#This Row],[Т6]]</f>
        <v>37378.474794303285</v>
      </c>
      <c r="CL2254" s="14">
        <f>Таблица1[[#This Row],[Т9]]-Таблица1[[#This Row],[Т5]]</f>
        <v>55.549733150510292</v>
      </c>
      <c r="CM2254" s="14">
        <f>Таблица1[[#This Row],[Т9]]-Таблица1[[#This Row],[Т4]]</f>
        <v>38506.950314640344</v>
      </c>
      <c r="CN2254" s="14">
        <f>Таблица1[[#This Row],[Т9]]-Таблица1[[#This Row],[Т3]]</f>
        <v>287.58992377007235</v>
      </c>
      <c r="CO2254" s="14">
        <f>Таблица1[[#This Row],[Т9]]-Таблица1[[#This Row],[Т2]]</f>
        <v>43987.482496828496</v>
      </c>
      <c r="CP2254" s="14">
        <f>Таблица1[[#This Row],[Т9]]-Таблица1[[#This Row],[Т1]]</f>
        <v>602.19586770558089</v>
      </c>
      <c r="CQ2254" s="14">
        <f>Таблица1[[#This Row],[Т9]]-Таблица1[[#This Row],[угол обхв6]]</f>
        <v>47170.45427753697</v>
      </c>
      <c r="CR2254" s="14">
        <f>Таблица1[[#This Row],[Т9]]-Таблица1[[#This Row],[угол обхв5]]</f>
        <v>1121.7639985940186</v>
      </c>
      <c r="CS2254" s="14">
        <f>Таблица1[[#This Row],[Т9]]-Таблица1[[#This Row],[угол обхв4]]</f>
        <v>59064.027626188414</v>
      </c>
      <c r="CT2254" s="14">
        <f>Таблица1[[#This Row],[Lкан_прям, мм]]+Таблица1[[#This Row],[Lкан_дуг, мм]]+Таблица1[[#This Row],[Lкан_леб,мм]]</f>
        <v>85045.326329871838</v>
      </c>
      <c r="CU2254" s="16">
        <f>Таблица1[[#This Row],[Lкан_леб,мм]]</f>
        <v>57942.263627594395</v>
      </c>
      <c r="CV2254" s="14">
        <f>2534431-(Таблица1[[#This Row],[Т23]]+Таблица1[[#This Row],[угол обхв3]])</f>
        <v>2448997.9372977223</v>
      </c>
      <c r="CW2254" s="50">
        <f>SUM(X2254:AC2254,AD2254:AI2254)-Таблица1[[#This Row],[lподв_min, мм]]</f>
        <v>23197.611591929366</v>
      </c>
      <c r="CX2254" s="17">
        <f>CW2693-Таблица1[[#This Row],[Суммарная длина каната]]</f>
        <v>-2426894.7933147401</v>
      </c>
    </row>
    <row r="2255" spans="1:102" x14ac:dyDescent="0.25">
      <c r="A2255" s="21">
        <v>2254</v>
      </c>
      <c r="B2255" s="10">
        <v>58.328775510204075</v>
      </c>
      <c r="C2255" s="10">
        <v>69.409387755102046</v>
      </c>
      <c r="D2255" s="11">
        <v>10822.695239045262</v>
      </c>
      <c r="E2255" s="11">
        <v>13419.1908837673</v>
      </c>
      <c r="F2255" s="11">
        <v>10767.134467359658</v>
      </c>
      <c r="G2255" s="11">
        <v>13548.16375164927</v>
      </c>
      <c r="H2255" s="11">
        <v>11230.694749045262</v>
      </c>
      <c r="I2255" s="11">
        <v>9487.3663985028452</v>
      </c>
      <c r="J2255" s="11">
        <v>3931.8244852644548</v>
      </c>
      <c r="K2255" s="11">
        <v>25981.298703676413</v>
      </c>
      <c r="L2255" s="11">
        <v>1121.763998601029</v>
      </c>
      <c r="M2255" s="11">
        <v>57942.263627594395</v>
      </c>
      <c r="N2255" s="11">
        <v>5106.0272230304763</v>
      </c>
      <c r="O2255" s="11">
        <v>20701.71875812643</v>
      </c>
      <c r="P2255" s="43">
        <v>8126.9050959054739</v>
      </c>
      <c r="Q2255" s="11">
        <v>19786.071242636182</v>
      </c>
      <c r="R2255" s="11">
        <v>10850.486026706652</v>
      </c>
      <c r="S2255" s="11">
        <v>15030.196989317852</v>
      </c>
      <c r="T2255" s="11">
        <v>11610.654653533946</v>
      </c>
      <c r="U2255" s="11">
        <v>13863.382240187766</v>
      </c>
      <c r="V2255" s="11">
        <v>10822.695239045262</v>
      </c>
      <c r="W2255" s="11">
        <v>13419.1908837673</v>
      </c>
      <c r="X2255" s="12">
        <v>0</v>
      </c>
      <c r="Y2255" s="12">
        <v>506.44759013075878</v>
      </c>
      <c r="Z2255" s="12">
        <v>308.61329144529662</v>
      </c>
      <c r="AA2255" s="44">
        <v>232.0401906195587</v>
      </c>
      <c r="AB2255" s="45">
        <v>47.253829333786577</v>
      </c>
      <c r="AC2255" s="12">
        <v>27.409097071628551</v>
      </c>
      <c r="AD2255" s="12">
        <v>11893.573348651445</v>
      </c>
      <c r="AE2255" s="12">
        <v>3156.5984057921014</v>
      </c>
      <c r="AF2255" s="12">
        <v>5480.5321821881489</v>
      </c>
      <c r="AG2255" s="44">
        <v>1128.475520337061</v>
      </c>
      <c r="AH2255" s="45">
        <v>390.29476040551839</v>
      </c>
      <c r="AI2255" s="12">
        <v>3931.8244863021387</v>
      </c>
      <c r="AJ2255" s="12">
        <v>-54.258462783574217</v>
      </c>
      <c r="AK2255" s="12">
        <v>16.862393733739118</v>
      </c>
      <c r="AL2255" s="12">
        <v>60.201215060837967</v>
      </c>
      <c r="AM2255" s="44">
        <v>92.786812119445386</v>
      </c>
      <c r="AN2255" s="45">
        <v>86.150917544304562</v>
      </c>
      <c r="AO2255" s="12">
        <v>89.999999854276865</v>
      </c>
      <c r="AP2255" s="12">
        <v>-2172.5206334318082</v>
      </c>
      <c r="AQ2255" s="12">
        <v>5224.3774653782275</v>
      </c>
      <c r="AR2255" s="12">
        <v>8480.9577008076431</v>
      </c>
      <c r="AS2255" s="44">
        <v>11258.003507436304</v>
      </c>
      <c r="AT2255" s="45">
        <v>11203.574967459574</v>
      </c>
      <c r="AU2255" s="12">
        <v>11230.695239045262</v>
      </c>
      <c r="AV2255" s="12">
        <v>11286.502770113182</v>
      </c>
      <c r="AW2255" s="12">
        <v>21092.17646407706</v>
      </c>
      <c r="AX2255" s="12">
        <v>19988.829110453906</v>
      </c>
      <c r="AY2255" s="44">
        <v>15010.360081802859</v>
      </c>
      <c r="AZ2255" s="45">
        <v>13835.993753818648</v>
      </c>
      <c r="BA2255" s="12">
        <v>13419.190884804984</v>
      </c>
      <c r="BB2255" s="12">
        <v>4774.8698333618086</v>
      </c>
      <c r="BC2255" s="12">
        <v>8245.255338253226</v>
      </c>
      <c r="BD2255" s="12">
        <v>11204.538631608821</v>
      </c>
      <c r="BE2255" s="44">
        <v>11203.137172804294</v>
      </c>
      <c r="BF2255" s="45">
        <v>11229.774925119635</v>
      </c>
      <c r="BG2255" s="12">
        <v>11230.695249045264</v>
      </c>
      <c r="BH2255" s="12">
        <v>20940.043711221639</v>
      </c>
      <c r="BI2255" s="12">
        <v>20176.528948586812</v>
      </c>
      <c r="BJ2255" s="12">
        <v>15232.954857135575</v>
      </c>
      <c r="BK2255" s="44">
        <v>13883.219147702759</v>
      </c>
      <c r="BL2255" s="45">
        <v>13446.579370136416</v>
      </c>
      <c r="BM2255" s="12">
        <v>9487.366398502847</v>
      </c>
      <c r="BN2255" s="12">
        <v>0</v>
      </c>
      <c r="BO2255" s="12">
        <v>71.120856517313342</v>
      </c>
      <c r="BP2255" s="12">
        <v>43.338821327098849</v>
      </c>
      <c r="BQ2255" s="48">
        <v>32.585597058607419</v>
      </c>
      <c r="BR2255" s="49">
        <v>6.6358945751408278</v>
      </c>
      <c r="BS2255" s="13">
        <v>3.8490823099723031</v>
      </c>
      <c r="BT2255" s="12">
        <v>387.73637240560276</v>
      </c>
      <c r="BV2255" s="14">
        <f>Таблица1[[#This Row],[Lкан_леб,мм]]</f>
        <v>57942.263627594395</v>
      </c>
      <c r="BW2255" s="50">
        <f>Таблица1[[#This Row],[угол обхв4]]+Таблица1[[#This Row],[Lдуг 3,мм]]</f>
        <v>11893.573348651445</v>
      </c>
      <c r="BX2255" s="54">
        <f>Таблица1[[#This Row],[угол обхв5]]+Таблица1[[#This Row],[Y5, мм]]</f>
        <v>58448.711217725155</v>
      </c>
      <c r="BY2255" s="14">
        <f>Таблица1[[#This Row],[угол обхв6]]+Таблица1[[#This Row],[Lдуг 4,мм]]</f>
        <v>15050.171754443547</v>
      </c>
      <c r="BZ2255" s="14">
        <f>Таблица1[[#This Row],[Т1]]+Таблица1[[#This Row],[X6, мм]]</f>
        <v>58757.324509170452</v>
      </c>
      <c r="CA2255" s="14">
        <f>Таблица1[[#This Row],[Т2]]+Таблица1[[#This Row],[Lдуг 5,мм]]</f>
        <v>20530.703936631697</v>
      </c>
      <c r="CB2255" s="14">
        <f>Таблица1[[#This Row],[Т3]]+Таблица1[[#This Row],[Y6, мм]]</f>
        <v>58989.364699790014</v>
      </c>
      <c r="CC2255" s="14">
        <f>Таблица1[[#This Row],[Т4]]+Таблица1[[#This Row],[Lдуг 6,мм]]</f>
        <v>21659.179456968759</v>
      </c>
      <c r="CD2255" s="14">
        <f>Таблица1[[#This Row],[Т5]]+Таблица1[[#This Row],[Lдуг 1,мм]]</f>
        <v>59036.6185291238</v>
      </c>
      <c r="CE2255" s="14">
        <f>Таблица1[[#This Row],[Т6]]+Таблица1[[#This Row],[Lпрям1, мм]]</f>
        <v>22049.474217374278</v>
      </c>
      <c r="CF2255" s="15">
        <f>Таблица1[[#This Row],[Т7]]+Таблица1[[#This Row],[Lдуг 2,мм]]</f>
        <v>59064.027626195428</v>
      </c>
      <c r="CG2255" s="14">
        <f>Таблица1[[#This Row],[Т8]]+Таблица1[[#This Row],[Lпрям2, мм]]</f>
        <v>25981.298703676417</v>
      </c>
      <c r="CH2255" s="14">
        <f>Таблица1[[#This Row],[Т9]]-Таблица1[[#This Row],[Т9]]</f>
        <v>0</v>
      </c>
      <c r="CI2255" s="50">
        <f>Таблица1[[#This Row],[Т9]]-Таблица1[[#This Row],[Т8]]</f>
        <v>37014.55340882115</v>
      </c>
      <c r="CJ2255" s="54">
        <f>Таблица1[[#This Row],[Т9]]-Таблица1[[#This Row],[Т7]]</f>
        <v>27.409097071627912</v>
      </c>
      <c r="CK2255" s="14">
        <f>Таблица1[[#This Row],[Т9]]-Таблица1[[#This Row],[Т6]]</f>
        <v>37404.848169226665</v>
      </c>
      <c r="CL2255" s="14">
        <f>Таблица1[[#This Row],[Т9]]-Таблица1[[#This Row],[Т5]]</f>
        <v>74.6629264054136</v>
      </c>
      <c r="CM2255" s="14">
        <f>Таблица1[[#This Row],[Т9]]-Таблица1[[#This Row],[Т4]]</f>
        <v>38533.323689563731</v>
      </c>
      <c r="CN2255" s="14">
        <f>Таблица1[[#This Row],[Т9]]-Таблица1[[#This Row],[Т3]]</f>
        <v>306.70311702497565</v>
      </c>
      <c r="CO2255" s="14">
        <f>Таблица1[[#This Row],[Т9]]-Таблица1[[#This Row],[Т2]]</f>
        <v>44013.855871751883</v>
      </c>
      <c r="CP2255" s="14">
        <f>Таблица1[[#This Row],[Т9]]-Таблица1[[#This Row],[Т1]]</f>
        <v>615.31640847027302</v>
      </c>
      <c r="CQ2255" s="14">
        <f>Таблица1[[#This Row],[Т9]]-Таблица1[[#This Row],[угол обхв6]]</f>
        <v>47170.454277543984</v>
      </c>
      <c r="CR2255" s="14">
        <f>Таблица1[[#This Row],[Т9]]-Таблица1[[#This Row],[угол обхв5]]</f>
        <v>1121.7639986010327</v>
      </c>
      <c r="CS2255" s="14">
        <f>Таблица1[[#This Row],[Т9]]-Таблица1[[#This Row],[угол обхв4]]</f>
        <v>59064.027626195428</v>
      </c>
      <c r="CT2255" s="14">
        <f>Таблица1[[#This Row],[Lкан_прям, мм]]+Таблица1[[#This Row],[Lкан_дуг, мм]]+Таблица1[[#This Row],[Lкан_леб,мм]]</f>
        <v>85045.326329871838</v>
      </c>
      <c r="CU2255" s="16">
        <f>Таблица1[[#This Row],[Lкан_леб,мм]]</f>
        <v>57942.263627594395</v>
      </c>
      <c r="CV2255" s="14">
        <f>2534431-(Таблица1[[#This Row],[Т23]]+Таблица1[[#This Row],[угол обхв3]])</f>
        <v>2448997.9372977223</v>
      </c>
      <c r="CW2255" s="50">
        <f>SUM(X2255:AC2255,AD2255:AI2255)-Таблица1[[#This Row],[lподв_min, мм]]</f>
        <v>23171.238217012993</v>
      </c>
      <c r="CX2255" s="17">
        <f>CW2694-Таблица1[[#This Row],[Суммарная длина каната]]</f>
        <v>-2426945.5595693146</v>
      </c>
    </row>
    <row r="2256" spans="1:102" x14ac:dyDescent="0.25">
      <c r="A2256" s="21">
        <v>2255</v>
      </c>
      <c r="B2256" s="10">
        <v>58.328775510204075</v>
      </c>
      <c r="C2256" s="10">
        <v>72.093469387755121</v>
      </c>
      <c r="D2256" s="11">
        <v>11118.984948671612</v>
      </c>
      <c r="E2256" s="11">
        <v>13657.697078478559</v>
      </c>
      <c r="F2256" s="11">
        <v>11057.445470056649</v>
      </c>
      <c r="G2256" s="11">
        <v>13783.926601854822</v>
      </c>
      <c r="H2256" s="11">
        <v>11526.984458671612</v>
      </c>
      <c r="I2256" s="11">
        <v>9698.0124401284429</v>
      </c>
      <c r="J2256" s="11">
        <v>3959.684638350117</v>
      </c>
      <c r="K2256" s="11">
        <v>25981.298703669112</v>
      </c>
      <c r="L2256" s="11">
        <v>1121.7639986083309</v>
      </c>
      <c r="M2256" s="11">
        <v>57942.263627594395</v>
      </c>
      <c r="N2256" s="11">
        <v>5106.0272230304763</v>
      </c>
      <c r="O2256" s="11">
        <v>20701.71875812643</v>
      </c>
      <c r="P2256" s="43">
        <v>8127.9981016688225</v>
      </c>
      <c r="Q2256" s="11">
        <v>19891.351518777308</v>
      </c>
      <c r="R2256" s="11">
        <v>11071.30355654877</v>
      </c>
      <c r="S2256" s="11">
        <v>15268.237200563455</v>
      </c>
      <c r="T2256" s="11">
        <v>11885.278906048487</v>
      </c>
      <c r="U2256" s="11">
        <v>14138.300418966001</v>
      </c>
      <c r="V2256" s="11">
        <v>11118.984948671612</v>
      </c>
      <c r="W2256" s="11">
        <v>13657.697078478559</v>
      </c>
      <c r="X2256" s="12">
        <v>0</v>
      </c>
      <c r="Y2256" s="12">
        <v>493.26527037682871</v>
      </c>
      <c r="Z2256" s="12">
        <v>302.68241795132928</v>
      </c>
      <c r="AA2256" s="44">
        <v>232.04019061955935</v>
      </c>
      <c r="AB2256" s="45">
        <v>47.253829333786939</v>
      </c>
      <c r="AC2256" s="12">
        <v>46.522290326826713</v>
      </c>
      <c r="AD2256" s="12">
        <v>11893.573348651445</v>
      </c>
      <c r="AE2256" s="12">
        <v>3128.7382527064369</v>
      </c>
      <c r="AF2256" s="12">
        <v>5480.5321821881498</v>
      </c>
      <c r="AG2256" s="44">
        <v>1128.4755203370621</v>
      </c>
      <c r="AH2256" s="45">
        <v>390.29476040551629</v>
      </c>
      <c r="AI2256" s="12">
        <v>3959.6846393804999</v>
      </c>
      <c r="AJ2256" s="12">
        <v>-54.258462783574217</v>
      </c>
      <c r="AK2256" s="12">
        <v>15.011189601160382</v>
      </c>
      <c r="AL2256" s="12">
        <v>57.517133428184877</v>
      </c>
      <c r="AM2256" s="44">
        <v>90.102730486792396</v>
      </c>
      <c r="AN2256" s="45">
        <v>83.466835911651515</v>
      </c>
      <c r="AO2256" s="12">
        <v>89.999999855302164</v>
      </c>
      <c r="AP2256" s="12">
        <v>-2172.5206334318082</v>
      </c>
      <c r="AQ2256" s="12">
        <v>5211.7023568862523</v>
      </c>
      <c r="AR2256" s="12">
        <v>8472.167350042464</v>
      </c>
      <c r="AS2256" s="44">
        <v>11479.30290073055</v>
      </c>
      <c r="AT2256" s="45">
        <v>11479.928390863886</v>
      </c>
      <c r="AU2256" s="12">
        <v>11526.98494867161</v>
      </c>
      <c r="AV2256" s="12">
        <v>11286.502770113182</v>
      </c>
      <c r="AW2256" s="12">
        <v>21095.795864901949</v>
      </c>
      <c r="AX2256" s="12">
        <v>20110.466850221557</v>
      </c>
      <c r="AY2256" s="44">
        <v>15267.505662978838</v>
      </c>
      <c r="AZ2256" s="45">
        <v>14091.878873972557</v>
      </c>
      <c r="BA2256" s="12">
        <v>13657.697079508944</v>
      </c>
      <c r="BB2256" s="12">
        <v>4774.8698333618086</v>
      </c>
      <c r="BC2256" s="12">
        <v>8233.6732355245986</v>
      </c>
      <c r="BD2256" s="12">
        <v>11415.472804922412</v>
      </c>
      <c r="BE2256" s="44">
        <v>11477.279561866708</v>
      </c>
      <c r="BF2256" s="45">
        <v>11524.335463856212</v>
      </c>
      <c r="BG2256" s="12">
        <v>11526.984958671612</v>
      </c>
      <c r="BH2256" s="12">
        <v>20940.043711221639</v>
      </c>
      <c r="BI2256" s="12">
        <v>20285.428625552828</v>
      </c>
      <c r="BJ2256" s="12">
        <v>15487.352532007701</v>
      </c>
      <c r="BK2256" s="44">
        <v>14139.031956550618</v>
      </c>
      <c r="BL2256" s="45">
        <v>13704.118623472003</v>
      </c>
      <c r="BM2256" s="12">
        <v>9698.0124401284447</v>
      </c>
      <c r="BN2256" s="12">
        <v>0</v>
      </c>
      <c r="BO2256" s="12">
        <v>69.269652384734599</v>
      </c>
      <c r="BP2256" s="12">
        <v>42.505943827024495</v>
      </c>
      <c r="BQ2256" s="48">
        <v>32.585597058607512</v>
      </c>
      <c r="BR2256" s="49">
        <v>6.6358945751408784</v>
      </c>
      <c r="BS2256" s="13">
        <v>6.5331639436506528</v>
      </c>
      <c r="BT2256" s="12">
        <v>387.73637240560276</v>
      </c>
      <c r="BV2256" s="14">
        <f>Таблица1[[#This Row],[Lкан_леб,мм]]</f>
        <v>57942.263627594395</v>
      </c>
      <c r="BW2256" s="50">
        <f>Таблица1[[#This Row],[угол обхв4]]+Таблица1[[#This Row],[Lдуг 3,мм]]</f>
        <v>11893.573348651445</v>
      </c>
      <c r="BX2256" s="54">
        <f>Таблица1[[#This Row],[угол обхв5]]+Таблица1[[#This Row],[Y5, мм]]</f>
        <v>58435.52889797122</v>
      </c>
      <c r="BY2256" s="14">
        <f>Таблица1[[#This Row],[угол обхв6]]+Таблица1[[#This Row],[Lдуг 4,мм]]</f>
        <v>15022.311601357882</v>
      </c>
      <c r="BZ2256" s="14">
        <f>Таблица1[[#This Row],[Т1]]+Таблица1[[#This Row],[X6, мм]]</f>
        <v>58738.211315922548</v>
      </c>
      <c r="CA2256" s="14">
        <f>Таблица1[[#This Row],[Т2]]+Таблица1[[#This Row],[Lдуг 5,мм]]</f>
        <v>20502.843783546032</v>
      </c>
      <c r="CB2256" s="14">
        <f>Таблица1[[#This Row],[Т3]]+Таблица1[[#This Row],[Y6, мм]]</f>
        <v>58970.25150654211</v>
      </c>
      <c r="CC2256" s="14">
        <f>Таблица1[[#This Row],[Т4]]+Таблица1[[#This Row],[Lдуг 6,мм]]</f>
        <v>21631.319303883094</v>
      </c>
      <c r="CD2256" s="14">
        <f>Таблица1[[#This Row],[Т5]]+Таблица1[[#This Row],[Lдуг 1,мм]]</f>
        <v>59017.505335875896</v>
      </c>
      <c r="CE2256" s="14">
        <f>Таблица1[[#This Row],[Т6]]+Таблица1[[#This Row],[Lпрям1, мм]]</f>
        <v>22021.614064288609</v>
      </c>
      <c r="CF2256" s="15">
        <f>Таблица1[[#This Row],[Т7]]+Таблица1[[#This Row],[Lдуг 2,мм]]</f>
        <v>59064.027626202726</v>
      </c>
      <c r="CG2256" s="14">
        <f>Таблица1[[#This Row],[Т8]]+Таблица1[[#This Row],[Lпрям2, мм]]</f>
        <v>25981.298703669108</v>
      </c>
      <c r="CH2256" s="14">
        <f>Таблица1[[#This Row],[Т9]]-Таблица1[[#This Row],[Т9]]</f>
        <v>0</v>
      </c>
      <c r="CI2256" s="50">
        <f>Таблица1[[#This Row],[Т9]]-Таблица1[[#This Row],[Т8]]</f>
        <v>37042.413561914116</v>
      </c>
      <c r="CJ2256" s="54">
        <f>Таблица1[[#This Row],[Т9]]-Таблица1[[#This Row],[Т7]]</f>
        <v>46.522290326829534</v>
      </c>
      <c r="CK2256" s="14">
        <f>Таблица1[[#This Row],[Т9]]-Таблица1[[#This Row],[Т6]]</f>
        <v>37432.708322319631</v>
      </c>
      <c r="CL2256" s="14">
        <f>Таблица1[[#This Row],[Т9]]-Таблица1[[#This Row],[Т5]]</f>
        <v>93.776119660615223</v>
      </c>
      <c r="CM2256" s="14">
        <f>Таблица1[[#This Row],[Т9]]-Таблица1[[#This Row],[Т4]]</f>
        <v>38561.183842656697</v>
      </c>
      <c r="CN2256" s="14">
        <f>Таблица1[[#This Row],[Т9]]-Таблица1[[#This Row],[Т3]]</f>
        <v>325.81631028017728</v>
      </c>
      <c r="CO2256" s="14">
        <f>Таблица1[[#This Row],[Т9]]-Таблица1[[#This Row],[Т2]]</f>
        <v>44041.716024844842</v>
      </c>
      <c r="CP2256" s="14">
        <f>Таблица1[[#This Row],[Т9]]-Таблица1[[#This Row],[Т1]]</f>
        <v>628.49872823150508</v>
      </c>
      <c r="CQ2256" s="14">
        <f>Таблица1[[#This Row],[Т9]]-Таблица1[[#This Row],[угол обхв6]]</f>
        <v>47170.454277551282</v>
      </c>
      <c r="CR2256" s="14">
        <f>Таблица1[[#This Row],[Т9]]-Таблица1[[#This Row],[угол обхв5]]</f>
        <v>1121.7639986083304</v>
      </c>
      <c r="CS2256" s="14">
        <f>Таблица1[[#This Row],[Т9]]-Таблица1[[#This Row],[угол обхв4]]</f>
        <v>59064.027626202726</v>
      </c>
      <c r="CT2256" s="14">
        <f>Таблица1[[#This Row],[Lкан_прям, мм]]+Таблица1[[#This Row],[Lкан_дуг, мм]]+Таблица1[[#This Row],[Lкан_леб,мм]]</f>
        <v>85045.326329871838</v>
      </c>
      <c r="CU2256" s="16">
        <f>Таблица1[[#This Row],[Lкан_леб,мм]]</f>
        <v>57942.263627594395</v>
      </c>
      <c r="CV2256" s="14">
        <f>2534431-(Таблица1[[#This Row],[Т23]]+Таблица1[[#This Row],[угол обхв3]])</f>
        <v>2448997.9372977223</v>
      </c>
      <c r="CW2256" s="50">
        <f>SUM(X2256:AC2256,AD2256:AI2256)-Таблица1[[#This Row],[lподв_min, мм]]</f>
        <v>23143.378063927321</v>
      </c>
      <c r="CX2256" s="17">
        <f>CW2695-Таблица1[[#This Row],[Суммарная длина каната]]</f>
        <v>-2426996.9606581554</v>
      </c>
    </row>
    <row r="2257" spans="1:102" x14ac:dyDescent="0.25">
      <c r="A2257" s="21">
        <v>2256</v>
      </c>
      <c r="B2257" s="10">
        <v>58.328775510204075</v>
      </c>
      <c r="C2257" s="10">
        <v>74.777551020408183</v>
      </c>
      <c r="D2257" s="11">
        <v>11403.780616185275</v>
      </c>
      <c r="E2257" s="11">
        <v>13909.816543636569</v>
      </c>
      <c r="F2257" s="11">
        <v>11336.397457623618</v>
      </c>
      <c r="G2257" s="11">
        <v>14033.025755720142</v>
      </c>
      <c r="H2257" s="11">
        <v>11811.780126185276</v>
      </c>
      <c r="I2257" s="11">
        <v>9920.8068633742023</v>
      </c>
      <c r="J2257" s="11">
        <v>3989.0096802623666</v>
      </c>
      <c r="K2257" s="11">
        <v>25981.298703661545</v>
      </c>
      <c r="L2257" s="11">
        <v>1121.7639986159079</v>
      </c>
      <c r="M2257" s="11">
        <v>57942.263627594395</v>
      </c>
      <c r="N2257" s="11">
        <v>5106.0272230304763</v>
      </c>
      <c r="O2257" s="11">
        <v>20701.71875812643</v>
      </c>
      <c r="P2257" s="43">
        <v>8124.1597457033413</v>
      </c>
      <c r="Q2257" s="11">
        <v>19996.56747873317</v>
      </c>
      <c r="R2257" s="11">
        <v>11280.731664509836</v>
      </c>
      <c r="S2257" s="11">
        <v>15516.356912096566</v>
      </c>
      <c r="T2257" s="11">
        <v>12146.727750874501</v>
      </c>
      <c r="U2257" s="11">
        <v>14425.777351311985</v>
      </c>
      <c r="V2257" s="11">
        <v>11403.780616185275</v>
      </c>
      <c r="W2257" s="11">
        <v>13909.816543636569</v>
      </c>
      <c r="X2257" s="12">
        <v>0</v>
      </c>
      <c r="Y2257" s="12">
        <v>480.01605302643009</v>
      </c>
      <c r="Z2257" s="12">
        <v>296.81844205383067</v>
      </c>
      <c r="AA2257" s="44">
        <v>232.04019061955955</v>
      </c>
      <c r="AB2257" s="45">
        <v>47.253829333788119</v>
      </c>
      <c r="AC2257" s="12">
        <v>65.635483582299656</v>
      </c>
      <c r="AD2257" s="12">
        <v>11893.573348651445</v>
      </c>
      <c r="AE2257" s="12">
        <v>3099.4132107942014</v>
      </c>
      <c r="AF2257" s="12">
        <v>5480.5321821881471</v>
      </c>
      <c r="AG2257" s="44">
        <v>1128.4755203370603</v>
      </c>
      <c r="AH2257" s="45">
        <v>390.29476040551339</v>
      </c>
      <c r="AI2257" s="12">
        <v>3989.0096812851752</v>
      </c>
      <c r="AJ2257" s="12">
        <v>-54.258462783574217</v>
      </c>
      <c r="AK2257" s="12">
        <v>13.150590983441388</v>
      </c>
      <c r="AL2257" s="12">
        <v>54.833051795531794</v>
      </c>
      <c r="AM2257" s="44">
        <v>87.418648854139335</v>
      </c>
      <c r="AN2257" s="45">
        <v>80.782754278998297</v>
      </c>
      <c r="AO2257" s="12">
        <v>89.999999856365875</v>
      </c>
      <c r="AP2257" s="12">
        <v>-2172.5206334318082</v>
      </c>
      <c r="AQ2257" s="12">
        <v>5198.8518005958304</v>
      </c>
      <c r="AR2257" s="12">
        <v>8457.6904778334301</v>
      </c>
      <c r="AS2257" s="44">
        <v>11688.317659483291</v>
      </c>
      <c r="AT2257" s="45">
        <v>11743.995807306141</v>
      </c>
      <c r="AU2257" s="12">
        <v>11811.780616185273</v>
      </c>
      <c r="AV2257" s="12">
        <v>11286.502770113182</v>
      </c>
      <c r="AW2257" s="12">
        <v>21099.019145490718</v>
      </c>
      <c r="AX2257" s="12">
        <v>20231.559501416421</v>
      </c>
      <c r="AY2257" s="44">
        <v>15534.732349547126</v>
      </c>
      <c r="AZ2257" s="45">
        <v>14360.424603629499</v>
      </c>
      <c r="BA2257" s="12">
        <v>13909.816544659379</v>
      </c>
      <c r="BB2257" s="12">
        <v>4774.8698333618086</v>
      </c>
      <c r="BC2257" s="12">
        <v>8216.9843232686944</v>
      </c>
      <c r="BD2257" s="12">
        <v>11614.262396639926</v>
      </c>
      <c r="BE2257" s="44">
        <v>11739.141755901046</v>
      </c>
      <c r="BF2257" s="45">
        <v>11806.512559753635</v>
      </c>
      <c r="BG2257" s="12">
        <v>11811.780626185277</v>
      </c>
      <c r="BH2257" s="12">
        <v>20940.043711221639</v>
      </c>
      <c r="BI2257" s="12">
        <v>20393.867866097458</v>
      </c>
      <c r="BJ2257" s="12">
        <v>15751.348934779819</v>
      </c>
      <c r="BK2257" s="44">
        <v>14407.401913861424</v>
      </c>
      <c r="BL2257" s="45">
        <v>13975.169291319056</v>
      </c>
      <c r="BM2257" s="12">
        <v>9920.8068633742041</v>
      </c>
      <c r="BN2257" s="12">
        <v>0</v>
      </c>
      <c r="BO2257" s="12">
        <v>67.409053767015607</v>
      </c>
      <c r="BP2257" s="12">
        <v>41.682460812090405</v>
      </c>
      <c r="BQ2257" s="48">
        <v>32.58559705860754</v>
      </c>
      <c r="BR2257" s="49">
        <v>6.6358945751410436</v>
      </c>
      <c r="BS2257" s="13">
        <v>9.2172455773675885</v>
      </c>
      <c r="BT2257" s="12">
        <v>387.73637240560276</v>
      </c>
      <c r="BV2257" s="14">
        <f>Таблица1[[#This Row],[Lкан_леб,мм]]</f>
        <v>57942.263627594395</v>
      </c>
      <c r="BW2257" s="50">
        <f>Таблица1[[#This Row],[угол обхв4]]+Таблица1[[#This Row],[Lдуг 3,мм]]</f>
        <v>11893.573348651445</v>
      </c>
      <c r="BX2257" s="54">
        <f>Таблица1[[#This Row],[угол обхв5]]+Таблица1[[#This Row],[Y5, мм]]</f>
        <v>58422.279680620828</v>
      </c>
      <c r="BY2257" s="14">
        <f>Таблица1[[#This Row],[угол обхв6]]+Таблица1[[#This Row],[Lдуг 4,мм]]</f>
        <v>14992.986559445646</v>
      </c>
      <c r="BZ2257" s="14">
        <f>Таблица1[[#This Row],[Т1]]+Таблица1[[#This Row],[X6, мм]]</f>
        <v>58719.098122674659</v>
      </c>
      <c r="CA2257" s="14">
        <f>Таблица1[[#This Row],[Т2]]+Таблица1[[#This Row],[Lдуг 5,мм]]</f>
        <v>20473.518741633794</v>
      </c>
      <c r="CB2257" s="14">
        <f>Таблица1[[#This Row],[Т3]]+Таблица1[[#This Row],[Y6, мм]]</f>
        <v>58951.138313294221</v>
      </c>
      <c r="CC2257" s="14">
        <f>Таблица1[[#This Row],[Т4]]+Таблица1[[#This Row],[Lдуг 6,мм]]</f>
        <v>21601.994261970853</v>
      </c>
      <c r="CD2257" s="14">
        <f>Таблица1[[#This Row],[Т5]]+Таблица1[[#This Row],[Lдуг 1,мм]]</f>
        <v>58998.392142628007</v>
      </c>
      <c r="CE2257" s="14">
        <f>Таблица1[[#This Row],[Т6]]+Таблица1[[#This Row],[Lпрям1, мм]]</f>
        <v>21992.289022376364</v>
      </c>
      <c r="CF2257" s="15">
        <f>Таблица1[[#This Row],[Т7]]+Таблица1[[#This Row],[Lдуг 2,мм]]</f>
        <v>59064.027626210307</v>
      </c>
      <c r="CG2257" s="14">
        <f>Таблица1[[#This Row],[Т8]]+Таблица1[[#This Row],[Lпрям2, мм]]</f>
        <v>25981.298703661538</v>
      </c>
      <c r="CH2257" s="14">
        <f>Таблица1[[#This Row],[Т9]]-Таблица1[[#This Row],[Т9]]</f>
        <v>0</v>
      </c>
      <c r="CI2257" s="50">
        <f>Таблица1[[#This Row],[Т9]]-Таблица1[[#This Row],[Т8]]</f>
        <v>37071.738603833946</v>
      </c>
      <c r="CJ2257" s="54">
        <f>Таблица1[[#This Row],[Т9]]-Таблица1[[#This Row],[Т7]]</f>
        <v>65.635483582300367</v>
      </c>
      <c r="CK2257" s="14">
        <f>Таблица1[[#This Row],[Т9]]-Таблица1[[#This Row],[Т6]]</f>
        <v>37462.033364239454</v>
      </c>
      <c r="CL2257" s="14">
        <f>Таблица1[[#This Row],[Т9]]-Таблица1[[#This Row],[Т5]]</f>
        <v>112.88931291608606</v>
      </c>
      <c r="CM2257" s="14">
        <f>Таблица1[[#This Row],[Т9]]-Таблица1[[#This Row],[Т4]]</f>
        <v>38590.508884576513</v>
      </c>
      <c r="CN2257" s="14">
        <f>Таблица1[[#This Row],[Т9]]-Таблица1[[#This Row],[Т3]]</f>
        <v>344.92950353564811</v>
      </c>
      <c r="CO2257" s="14">
        <f>Таблица1[[#This Row],[Т9]]-Таблица1[[#This Row],[Т2]]</f>
        <v>44071.041066764665</v>
      </c>
      <c r="CP2257" s="14">
        <f>Таблица1[[#This Row],[Т9]]-Таблица1[[#This Row],[Т1]]</f>
        <v>641.74794558947906</v>
      </c>
      <c r="CQ2257" s="14">
        <f>Таблица1[[#This Row],[Т9]]-Таблица1[[#This Row],[угол обхв6]]</f>
        <v>47170.454277558863</v>
      </c>
      <c r="CR2257" s="14">
        <f>Таблица1[[#This Row],[Т9]]-Таблица1[[#This Row],[угол обхв5]]</f>
        <v>1121.763998615912</v>
      </c>
      <c r="CS2257" s="14">
        <f>Таблица1[[#This Row],[Т9]]-Таблица1[[#This Row],[угол обхв4]]</f>
        <v>59064.027626210307</v>
      </c>
      <c r="CT2257" s="14">
        <f>Таблица1[[#This Row],[Lкан_прям, мм]]+Таблица1[[#This Row],[Lкан_дуг, мм]]+Таблица1[[#This Row],[Lкан_леб,мм]]</f>
        <v>85045.326329871852</v>
      </c>
      <c r="CU2257" s="16">
        <f>Таблица1[[#This Row],[Lкан_леб,мм]]</f>
        <v>57942.263627594395</v>
      </c>
      <c r="CV2257" s="14">
        <f>2534431-(Таблица1[[#This Row],[Т23]]+Таблица1[[#This Row],[угол обхв3]])</f>
        <v>2448997.9372977223</v>
      </c>
      <c r="CW2257" s="50">
        <f>SUM(X2257:AC2257,AD2257:AI2257)-Таблица1[[#This Row],[lподв_min, мм]]</f>
        <v>23114.053022015083</v>
      </c>
      <c r="CX2257" s="17">
        <f>CW2696-Таблица1[[#This Row],[Суммарная длина каната]]</f>
        <v>-2427048.9242881415</v>
      </c>
    </row>
    <row r="2258" spans="1:102" x14ac:dyDescent="0.25">
      <c r="A2258" s="21">
        <v>2257</v>
      </c>
      <c r="B2258" s="10">
        <v>58.328775510204075</v>
      </c>
      <c r="C2258" s="10">
        <v>77.461632653061244</v>
      </c>
      <c r="D2258" s="11">
        <v>11676.457356544553</v>
      </c>
      <c r="E2258" s="11">
        <v>14174.996090761062</v>
      </c>
      <c r="F2258" s="11">
        <v>11603.378366942106</v>
      </c>
      <c r="G2258" s="11">
        <v>14294.914651787643</v>
      </c>
      <c r="H2258" s="11">
        <v>12084.456866544553</v>
      </c>
      <c r="I2258" s="11">
        <v>10155.219779071436</v>
      </c>
      <c r="J2258" s="11">
        <v>4019.7763116896272</v>
      </c>
      <c r="K2258" s="11">
        <v>25981.298703653712</v>
      </c>
      <c r="L2258" s="11">
        <v>1121.7639986237364</v>
      </c>
      <c r="M2258" s="11">
        <v>57942.263627594395</v>
      </c>
      <c r="N2258" s="11">
        <v>5106.0272230304763</v>
      </c>
      <c r="O2258" s="11">
        <v>20701.71875812643</v>
      </c>
      <c r="P2258" s="43">
        <v>8115.398449946234</v>
      </c>
      <c r="Q2258" s="11">
        <v>20101.488262673283</v>
      </c>
      <c r="R2258" s="11">
        <v>11478.310833445095</v>
      </c>
      <c r="S2258" s="11">
        <v>15774.011711505149</v>
      </c>
      <c r="T2258" s="11">
        <v>12394.427529452756</v>
      </c>
      <c r="U2258" s="11">
        <v>14725.182269080879</v>
      </c>
      <c r="V2258" s="11">
        <v>11676.457356544553</v>
      </c>
      <c r="W2258" s="11">
        <v>14174.996090761062</v>
      </c>
      <c r="X2258" s="12">
        <v>0</v>
      </c>
      <c r="Y2258" s="12">
        <v>466.69452301612534</v>
      </c>
      <c r="Z2258" s="12">
        <v>291.02677881623822</v>
      </c>
      <c r="AA2258" s="44">
        <v>232.04019061955941</v>
      </c>
      <c r="AB2258" s="45">
        <v>47.253829333787941</v>
      </c>
      <c r="AC2258" s="12">
        <v>84.748676838025361</v>
      </c>
      <c r="AD2258" s="12">
        <v>11893.573348651445</v>
      </c>
      <c r="AE2258" s="12">
        <v>3068.6465793669327</v>
      </c>
      <c r="AF2258" s="12">
        <v>5480.5321821881516</v>
      </c>
      <c r="AG2258" s="44">
        <v>1128.4755203370605</v>
      </c>
      <c r="AH2258" s="45">
        <v>390.29476040551606</v>
      </c>
      <c r="AI2258" s="12">
        <v>4019.7763127046073</v>
      </c>
      <c r="AJ2258" s="12">
        <v>-54.258462783574217</v>
      </c>
      <c r="AK2258" s="12">
        <v>11.279837438717552</v>
      </c>
      <c r="AL2258" s="12">
        <v>52.148970162878733</v>
      </c>
      <c r="AM2258" s="44">
        <v>84.734567221486259</v>
      </c>
      <c r="AN2258" s="45">
        <v>78.098672646345236</v>
      </c>
      <c r="AO2258" s="12">
        <v>89.999999857465255</v>
      </c>
      <c r="AP2258" s="12">
        <v>-2172.5206334318082</v>
      </c>
      <c r="AQ2258" s="12">
        <v>5185.8324517562314</v>
      </c>
      <c r="AR2258" s="12">
        <v>8437.5588486416145</v>
      </c>
      <c r="AS2258" s="44">
        <v>11884.589173500846</v>
      </c>
      <c r="AT2258" s="45">
        <v>11995.197812682421</v>
      </c>
      <c r="AU2258" s="12">
        <v>12084.457356544552</v>
      </c>
      <c r="AV2258" s="12">
        <v>11286.502770113182</v>
      </c>
      <c r="AW2258" s="12">
        <v>21101.837647293174</v>
      </c>
      <c r="AX2258" s="12">
        <v>20351.841368330937</v>
      </c>
      <c r="AY2258" s="44">
        <v>15811.453805484301</v>
      </c>
      <c r="AZ2258" s="45">
        <v>14641.041712584743</v>
      </c>
      <c r="BA2258" s="12">
        <v>14174.996091776044</v>
      </c>
      <c r="BB2258" s="12">
        <v>4774.8698333618086</v>
      </c>
      <c r="BC2258" s="12">
        <v>8195.2036786719891</v>
      </c>
      <c r="BD2258" s="12">
        <v>11800.471232140475</v>
      </c>
      <c r="BE2258" s="44">
        <v>11988.149189397005</v>
      </c>
      <c r="BF2258" s="45">
        <v>12075.687073314886</v>
      </c>
      <c r="BG2258" s="12">
        <v>12084.457366544553</v>
      </c>
      <c r="BH2258" s="12">
        <v>20940.043711221639</v>
      </c>
      <c r="BI2258" s="12">
        <v>20501.607151840028</v>
      </c>
      <c r="BJ2258" s="12">
        <v>16024.364817162805</v>
      </c>
      <c r="BK2258" s="44">
        <v>14687.740175101726</v>
      </c>
      <c r="BL2258" s="45">
        <v>14259.136647257197</v>
      </c>
      <c r="BM2258" s="12">
        <v>10155.219779071436</v>
      </c>
      <c r="BN2258" s="12">
        <v>0</v>
      </c>
      <c r="BO2258" s="12">
        <v>65.538300222291767</v>
      </c>
      <c r="BP2258" s="12">
        <v>40.869132724161183</v>
      </c>
      <c r="BQ2258" s="48">
        <v>32.585597058607526</v>
      </c>
      <c r="BR2258" s="49">
        <v>6.6358945751410188</v>
      </c>
      <c r="BS2258" s="13">
        <v>11.901327211120019</v>
      </c>
      <c r="BT2258" s="12">
        <v>387.73637240560276</v>
      </c>
      <c r="BV2258" s="14">
        <f>Таблица1[[#This Row],[Lкан_леб,мм]]</f>
        <v>57942.263627594395</v>
      </c>
      <c r="BW2258" s="50">
        <f>Таблица1[[#This Row],[угол обхв4]]+Таблица1[[#This Row],[Lдуг 3,мм]]</f>
        <v>11893.573348651445</v>
      </c>
      <c r="BX2258" s="54">
        <f>Таблица1[[#This Row],[угол обхв5]]+Таблица1[[#This Row],[Y5, мм]]</f>
        <v>58408.958150610517</v>
      </c>
      <c r="BY2258" s="14">
        <f>Таблица1[[#This Row],[угол обхв6]]+Таблица1[[#This Row],[Lдуг 4,мм]]</f>
        <v>14962.219928018378</v>
      </c>
      <c r="BZ2258" s="14">
        <f>Таблица1[[#This Row],[Т1]]+Таблица1[[#This Row],[X6, мм]]</f>
        <v>58699.984929426755</v>
      </c>
      <c r="CA2258" s="14">
        <f>Таблица1[[#This Row],[Т2]]+Таблица1[[#This Row],[Lдуг 5,мм]]</f>
        <v>20442.752110206529</v>
      </c>
      <c r="CB2258" s="14">
        <f>Таблица1[[#This Row],[Т3]]+Таблица1[[#This Row],[Y6, мм]]</f>
        <v>58932.025120046317</v>
      </c>
      <c r="CC2258" s="14">
        <f>Таблица1[[#This Row],[Т4]]+Таблица1[[#This Row],[Lдуг 6,мм]]</f>
        <v>21571.227630543588</v>
      </c>
      <c r="CD2258" s="14">
        <f>Таблица1[[#This Row],[Т5]]+Таблица1[[#This Row],[Lдуг 1,мм]]</f>
        <v>58979.278949380103</v>
      </c>
      <c r="CE2258" s="14">
        <f>Таблица1[[#This Row],[Т6]]+Таблица1[[#This Row],[Lпрям1, мм]]</f>
        <v>21961.522390949103</v>
      </c>
      <c r="CF2258" s="15">
        <f>Таблица1[[#This Row],[Т7]]+Таблица1[[#This Row],[Lдуг 2,мм]]</f>
        <v>59064.027626218129</v>
      </c>
      <c r="CG2258" s="14">
        <f>Таблица1[[#This Row],[Т8]]+Таблица1[[#This Row],[Lпрям2, мм]]</f>
        <v>25981.298703653709</v>
      </c>
      <c r="CH2258" s="14">
        <f>Таблица1[[#This Row],[Т9]]-Таблица1[[#This Row],[Т9]]</f>
        <v>0</v>
      </c>
      <c r="CI2258" s="50">
        <f>Таблица1[[#This Row],[Т9]]-Таблица1[[#This Row],[Т8]]</f>
        <v>37102.505235269025</v>
      </c>
      <c r="CJ2258" s="54">
        <f>Таблица1[[#This Row],[Т9]]-Таблица1[[#This Row],[Т7]]</f>
        <v>84.748676838025858</v>
      </c>
      <c r="CK2258" s="14">
        <f>Таблица1[[#This Row],[Т9]]-Таблица1[[#This Row],[Т6]]</f>
        <v>37492.799995674541</v>
      </c>
      <c r="CL2258" s="14">
        <f>Таблица1[[#This Row],[Т9]]-Таблица1[[#This Row],[Т5]]</f>
        <v>132.00250617181155</v>
      </c>
      <c r="CM2258" s="14">
        <f>Таблица1[[#This Row],[Т9]]-Таблица1[[#This Row],[Т4]]</f>
        <v>38621.275516011599</v>
      </c>
      <c r="CN2258" s="14">
        <f>Таблица1[[#This Row],[Т9]]-Таблица1[[#This Row],[Т3]]</f>
        <v>364.0426967913736</v>
      </c>
      <c r="CO2258" s="14">
        <f>Таблица1[[#This Row],[Т9]]-Таблица1[[#This Row],[Т2]]</f>
        <v>44101.807698199751</v>
      </c>
      <c r="CP2258" s="14">
        <f>Таблица1[[#This Row],[Т9]]-Таблица1[[#This Row],[Т1]]</f>
        <v>655.06947560761182</v>
      </c>
      <c r="CQ2258" s="14">
        <f>Таблица1[[#This Row],[Т9]]-Таблица1[[#This Row],[угол обхв6]]</f>
        <v>47170.454277566685</v>
      </c>
      <c r="CR2258" s="14">
        <f>Таблица1[[#This Row],[Т9]]-Таблица1[[#This Row],[угол обхв5]]</f>
        <v>1121.7639986237336</v>
      </c>
      <c r="CS2258" s="14">
        <f>Таблица1[[#This Row],[Т9]]-Таблица1[[#This Row],[угол обхв4]]</f>
        <v>59064.027626218129</v>
      </c>
      <c r="CT2258" s="14">
        <f>Таблица1[[#This Row],[Lкан_прям, мм]]+Таблица1[[#This Row],[Lкан_дуг, мм]]+Таблица1[[#This Row],[Lкан_леб,мм]]</f>
        <v>85045.326329871838</v>
      </c>
      <c r="CU2258" s="16">
        <f>Таблица1[[#This Row],[Lкан_леб,мм]]</f>
        <v>57942.263627594395</v>
      </c>
      <c r="CV2258" s="14">
        <f>2534431-(Таблица1[[#This Row],[Т23]]+Таблица1[[#This Row],[угол обхв3]])</f>
        <v>2448997.9372977223</v>
      </c>
      <c r="CW2258" s="50">
        <f>SUM(X2258:AC2258,AD2258:AI2258)-Таблица1[[#This Row],[lподв_min, мм]]</f>
        <v>23083.286390587815</v>
      </c>
      <c r="CX2258" s="17">
        <f>CW2697-Таблица1[[#This Row],[Суммарная длина каната]]</f>
        <v>-2427101.3730888031</v>
      </c>
    </row>
    <row r="2259" spans="1:102" x14ac:dyDescent="0.25">
      <c r="A2259" s="21">
        <v>2258</v>
      </c>
      <c r="B2259" s="10">
        <v>58.328775510204075</v>
      </c>
      <c r="C2259" s="10">
        <v>80.14571428571432</v>
      </c>
      <c r="D2259" s="11">
        <v>11936.416875478482</v>
      </c>
      <c r="E2259" s="11">
        <v>14452.65387556414</v>
      </c>
      <c r="F2259" s="11">
        <v>11857.802401261379</v>
      </c>
      <c r="G2259" s="11">
        <v>14569.018665958694</v>
      </c>
      <c r="H2259" s="11">
        <v>12344.416385478482</v>
      </c>
      <c r="I2259" s="11">
        <v>10400.694086964615</v>
      </c>
      <c r="J2259" s="11">
        <v>4051.9597885995254</v>
      </c>
      <c r="K2259" s="11">
        <v>25981.298703645647</v>
      </c>
      <c r="L2259" s="11">
        <v>1121.7639986317961</v>
      </c>
      <c r="M2259" s="11">
        <v>57942.263627594395</v>
      </c>
      <c r="N2259" s="11">
        <v>5106.0272230304763</v>
      </c>
      <c r="O2259" s="11">
        <v>20701.71875812643</v>
      </c>
      <c r="P2259" s="43">
        <v>8101.7334380139</v>
      </c>
      <c r="Q2259" s="11">
        <v>20205.883658428265</v>
      </c>
      <c r="R2259" s="11">
        <v>11663.607544585468</v>
      </c>
      <c r="S2259" s="11">
        <v>16040.636264943099</v>
      </c>
      <c r="T2259" s="11">
        <v>12627.834750768039</v>
      </c>
      <c r="U2259" s="11">
        <v>15035.858232312332</v>
      </c>
      <c r="V2259" s="11">
        <v>11936.416875478482</v>
      </c>
      <c r="W2259" s="11">
        <v>14452.65387556414</v>
      </c>
      <c r="X2259" s="12">
        <v>0</v>
      </c>
      <c r="Y2259" s="12">
        <v>453.29493840923129</v>
      </c>
      <c r="Z2259" s="12">
        <v>285.31317017523514</v>
      </c>
      <c r="AA2259" s="44">
        <v>232.04019061955893</v>
      </c>
      <c r="AB2259" s="45">
        <v>47.253829333787031</v>
      </c>
      <c r="AC2259" s="12">
        <v>103.86187009398378</v>
      </c>
      <c r="AD2259" s="12">
        <v>11893.573348651445</v>
      </c>
      <c r="AE2259" s="12">
        <v>3036.4631024570344</v>
      </c>
      <c r="AF2259" s="12">
        <v>5480.5321821881471</v>
      </c>
      <c r="AG2259" s="44">
        <v>1128.4755203370637</v>
      </c>
      <c r="AH2259" s="45">
        <v>390.29476040551657</v>
      </c>
      <c r="AI2259" s="12">
        <v>4051.9597896064442</v>
      </c>
      <c r="AJ2259" s="12">
        <v>-54.258462783574217</v>
      </c>
      <c r="AK2259" s="12">
        <v>9.3981226220423171</v>
      </c>
      <c r="AL2259" s="12">
        <v>49.464888530225679</v>
      </c>
      <c r="AM2259" s="44">
        <v>82.050485588833126</v>
      </c>
      <c r="AN2259" s="45">
        <v>75.414591013692231</v>
      </c>
      <c r="AO2259" s="12">
        <v>89.999999858597377</v>
      </c>
      <c r="AP2259" s="12">
        <v>-2172.5206334318082</v>
      </c>
      <c r="AQ2259" s="12">
        <v>5172.6510263999799</v>
      </c>
      <c r="AR2259" s="12">
        <v>8411.8166343255834</v>
      </c>
      <c r="AS2259" s="44">
        <v>12067.686793208057</v>
      </c>
      <c r="AT2259" s="45">
        <v>12232.98323155887</v>
      </c>
      <c r="AU2259" s="12">
        <v>12344.416875478481</v>
      </c>
      <c r="AV2259" s="12">
        <v>11286.502770113182</v>
      </c>
      <c r="AW2259" s="12">
        <v>21104.24238330212</v>
      </c>
      <c r="AX2259" s="12">
        <v>20471.048534241658</v>
      </c>
      <c r="AY2259" s="44">
        <v>16097.062861797798</v>
      </c>
      <c r="AZ2259" s="45">
        <v>14933.114484190071</v>
      </c>
      <c r="BA2259" s="12">
        <v>14452.653876571061</v>
      </c>
      <c r="BB2259" s="12">
        <v>4774.8698333618086</v>
      </c>
      <c r="BC2259" s="12">
        <v>8168.3572413834045</v>
      </c>
      <c r="BD2259" s="12">
        <v>11973.690740897151</v>
      </c>
      <c r="BE2259" s="44">
        <v>12223.75550214545</v>
      </c>
      <c r="BF2259" s="45">
        <v>12331.268394687651</v>
      </c>
      <c r="BG2259" s="12">
        <v>12344.416885478482</v>
      </c>
      <c r="BH2259" s="12">
        <v>20940.043711221639</v>
      </c>
      <c r="BI2259" s="12">
        <v>20608.40728360396</v>
      </c>
      <c r="BJ2259" s="12">
        <v>16305.80114075649</v>
      </c>
      <c r="BK2259" s="44">
        <v>14979.431635457633</v>
      </c>
      <c r="BL2259" s="45">
        <v>14555.397623686402</v>
      </c>
      <c r="BM2259" s="12">
        <v>10400.694086964617</v>
      </c>
      <c r="BN2259" s="12">
        <v>0</v>
      </c>
      <c r="BO2259" s="12">
        <v>63.656585405616539</v>
      </c>
      <c r="BP2259" s="12">
        <v>40.066765908183356</v>
      </c>
      <c r="BQ2259" s="48">
        <v>32.585597058607455</v>
      </c>
      <c r="BR2259" s="49">
        <v>6.6358945751408918</v>
      </c>
      <c r="BS2259" s="13">
        <v>14.585408844905134</v>
      </c>
      <c r="BT2259" s="12">
        <v>387.73637240560276</v>
      </c>
      <c r="BV2259" s="14">
        <f>Таблица1[[#This Row],[Lкан_леб,мм]]</f>
        <v>57942.263627594395</v>
      </c>
      <c r="BW2259" s="50">
        <f>Таблица1[[#This Row],[угол обхв4]]+Таблица1[[#This Row],[Lдуг 3,мм]]</f>
        <v>11893.573348651445</v>
      </c>
      <c r="BX2259" s="54">
        <f>Таблица1[[#This Row],[угол обхв5]]+Таблица1[[#This Row],[Y5, мм]]</f>
        <v>58395.558566003623</v>
      </c>
      <c r="BY2259" s="14">
        <f>Таблица1[[#This Row],[угол обхв6]]+Таблица1[[#This Row],[Lдуг 4,мм]]</f>
        <v>14930.036451108481</v>
      </c>
      <c r="BZ2259" s="14">
        <f>Таблица1[[#This Row],[Т1]]+Таблица1[[#This Row],[X6, мм]]</f>
        <v>58680.871736178859</v>
      </c>
      <c r="CA2259" s="14">
        <f>Таблица1[[#This Row],[Т2]]+Таблица1[[#This Row],[Lдуг 5,мм]]</f>
        <v>20410.568633296629</v>
      </c>
      <c r="CB2259" s="14">
        <f>Таблица1[[#This Row],[Т3]]+Таблица1[[#This Row],[Y6, мм]]</f>
        <v>58912.911926798421</v>
      </c>
      <c r="CC2259" s="14">
        <f>Таблица1[[#This Row],[Т4]]+Таблица1[[#This Row],[Lдуг 6,мм]]</f>
        <v>21539.044153633691</v>
      </c>
      <c r="CD2259" s="14">
        <f>Таблица1[[#This Row],[Т5]]+Таблица1[[#This Row],[Lдуг 1,мм]]</f>
        <v>58960.165756132206</v>
      </c>
      <c r="CE2259" s="14">
        <f>Таблица1[[#This Row],[Т6]]+Таблица1[[#This Row],[Lпрям1, мм]]</f>
        <v>21929.338914039206</v>
      </c>
      <c r="CF2259" s="15">
        <f>Таблица1[[#This Row],[Т7]]+Таблица1[[#This Row],[Lдуг 2,мм]]</f>
        <v>59064.02762622619</v>
      </c>
      <c r="CG2259" s="14">
        <f>Таблица1[[#This Row],[Т8]]+Таблица1[[#This Row],[Lпрям2, мм]]</f>
        <v>25981.298703645651</v>
      </c>
      <c r="CH2259" s="14">
        <f>Таблица1[[#This Row],[Т9]]-Таблица1[[#This Row],[Т9]]</f>
        <v>0</v>
      </c>
      <c r="CI2259" s="50">
        <f>Таблица1[[#This Row],[Т9]]-Таблица1[[#This Row],[Т8]]</f>
        <v>37134.68871218698</v>
      </c>
      <c r="CJ2259" s="54">
        <f>Таблица1[[#This Row],[Т9]]-Таблица1[[#This Row],[Т7]]</f>
        <v>103.86187009398418</v>
      </c>
      <c r="CK2259" s="14">
        <f>Таблица1[[#This Row],[Т9]]-Таблица1[[#This Row],[Т6]]</f>
        <v>37524.983472592503</v>
      </c>
      <c r="CL2259" s="14">
        <f>Таблица1[[#This Row],[Т9]]-Таблица1[[#This Row],[Т5]]</f>
        <v>151.11569942776987</v>
      </c>
      <c r="CM2259" s="14">
        <f>Таблица1[[#This Row],[Т9]]-Таблица1[[#This Row],[Т4]]</f>
        <v>38653.458992929562</v>
      </c>
      <c r="CN2259" s="14">
        <f>Таблица1[[#This Row],[Т9]]-Таблица1[[#This Row],[Т3]]</f>
        <v>383.15589004733192</v>
      </c>
      <c r="CO2259" s="14">
        <f>Таблица1[[#This Row],[Т9]]-Таблица1[[#This Row],[Т2]]</f>
        <v>44133.991175117713</v>
      </c>
      <c r="CP2259" s="14">
        <f>Таблица1[[#This Row],[Т9]]-Таблица1[[#This Row],[Т1]]</f>
        <v>668.46906022256735</v>
      </c>
      <c r="CQ2259" s="14">
        <f>Таблица1[[#This Row],[Т9]]-Таблица1[[#This Row],[угол обхв6]]</f>
        <v>47170.454277574747</v>
      </c>
      <c r="CR2259" s="14">
        <f>Таблица1[[#This Row],[Т9]]-Таблица1[[#This Row],[угол обхв5]]</f>
        <v>1121.7639986317954</v>
      </c>
      <c r="CS2259" s="14">
        <f>Таблица1[[#This Row],[Т9]]-Таблица1[[#This Row],[угол обхв4]]</f>
        <v>59064.02762622619</v>
      </c>
      <c r="CT2259" s="14">
        <f>Таблица1[[#This Row],[Lкан_прям, мм]]+Таблица1[[#This Row],[Lкан_дуг, мм]]+Таблица1[[#This Row],[Lкан_леб,мм]]</f>
        <v>85045.326329871838</v>
      </c>
      <c r="CU2259" s="16">
        <f>Таблица1[[#This Row],[Lкан_леб,мм]]</f>
        <v>57942.263627594395</v>
      </c>
      <c r="CV2259" s="14">
        <f>2534431-(Таблица1[[#This Row],[Т23]]+Таблица1[[#This Row],[угол обхв3]])</f>
        <v>2448997.9372977223</v>
      </c>
      <c r="CW2259" s="50">
        <f>SUM(X2259:AC2259,AD2259:AI2259)-Таблица1[[#This Row],[lподв_min, мм]]</f>
        <v>23051.102913677922</v>
      </c>
      <c r="CX2259" s="17">
        <f>CW2698-Таблица1[[#This Row],[Суммарная длина каната]]</f>
        <v>-2427154.2240563789</v>
      </c>
    </row>
    <row r="2260" spans="1:102" x14ac:dyDescent="0.25">
      <c r="A2260" s="21">
        <v>2259</v>
      </c>
      <c r="B2260" s="10">
        <v>58.328775510204075</v>
      </c>
      <c r="C2260" s="10">
        <v>82.829795918367381</v>
      </c>
      <c r="D2260" s="11">
        <v>12183.088782235523</v>
      </c>
      <c r="E2260" s="11">
        <v>14742.180674605186</v>
      </c>
      <c r="F2260" s="11">
        <v>12099.111315525672</v>
      </c>
      <c r="G2260" s="11">
        <v>14854.73637230635</v>
      </c>
      <c r="H2260" s="11">
        <v>12591.088292235525</v>
      </c>
      <c r="I2260" s="11">
        <v>10656.646791963924</v>
      </c>
      <c r="J2260" s="11">
        <v>4085.5338826412631</v>
      </c>
      <c r="K2260" s="11">
        <v>25981.298703637378</v>
      </c>
      <c r="L2260" s="11">
        <v>1121.763998640075</v>
      </c>
      <c r="M2260" s="11">
        <v>57942.263627594395</v>
      </c>
      <c r="N2260" s="11">
        <v>5106.0272230304763</v>
      </c>
      <c r="O2260" s="11">
        <v>20701.71875812643</v>
      </c>
      <c r="P2260" s="43">
        <v>8083.1946930223939</v>
      </c>
      <c r="Q2260" s="11">
        <v>20309.524606610394</v>
      </c>
      <c r="R2260" s="11">
        <v>11836.215228743731</v>
      </c>
      <c r="S2260" s="11">
        <v>16315.645557558721</v>
      </c>
      <c r="T2260" s="11">
        <v>12846.437283851166</v>
      </c>
      <c r="U2260" s="11">
        <v>15357.123570656746</v>
      </c>
      <c r="V2260" s="11">
        <v>12183.088782235523</v>
      </c>
      <c r="W2260" s="11">
        <v>14742.180674605186</v>
      </c>
      <c r="X2260" s="12">
        <v>0</v>
      </c>
      <c r="Y2260" s="12">
        <v>439.8111970868934</v>
      </c>
      <c r="Z2260" s="12">
        <v>279.68371824967596</v>
      </c>
      <c r="AA2260" s="44">
        <v>232.04019061955964</v>
      </c>
      <c r="AB2260" s="45">
        <v>47.25382933378912</v>
      </c>
      <c r="AC2260" s="12">
        <v>122.97506335015676</v>
      </c>
      <c r="AD2260" s="12">
        <v>11893.573348651445</v>
      </c>
      <c r="AE2260" s="12">
        <v>3002.8890084153049</v>
      </c>
      <c r="AF2260" s="12">
        <v>5480.5321821881471</v>
      </c>
      <c r="AG2260" s="44">
        <v>1128.4755203370596</v>
      </c>
      <c r="AH2260" s="45">
        <v>390.29476040551299</v>
      </c>
      <c r="AI2260" s="12">
        <v>4085.533883639906</v>
      </c>
      <c r="AJ2260" s="12">
        <v>-54.258462783574217</v>
      </c>
      <c r="AK2260" s="12">
        <v>7.5045896077871515</v>
      </c>
      <c r="AL2260" s="12">
        <v>46.780806897572624</v>
      </c>
      <c r="AM2260" s="44">
        <v>79.366403956180179</v>
      </c>
      <c r="AN2260" s="45">
        <v>72.730509381038999</v>
      </c>
      <c r="AO2260" s="12">
        <v>89.99999985975937</v>
      </c>
      <c r="AP2260" s="12">
        <v>-2172.5206334318082</v>
      </c>
      <c r="AQ2260" s="12">
        <v>5159.3143120204841</v>
      </c>
      <c r="AR2260" s="12">
        <v>8380.5203172216297</v>
      </c>
      <c r="AS2260" s="44">
        <v>12237.20877455902</v>
      </c>
      <c r="AT2260" s="45">
        <v>12456.830326534469</v>
      </c>
      <c r="AU2260" s="12">
        <v>12591.088782235523</v>
      </c>
      <c r="AV2260" s="12">
        <v>11286.502770113182</v>
      </c>
      <c r="AW2260" s="12">
        <v>21106.223994368149</v>
      </c>
      <c r="AX2260" s="12">
        <v>20588.919440482703</v>
      </c>
      <c r="AY2260" s="44">
        <v>16390.932848747085</v>
      </c>
      <c r="AZ2260" s="45">
        <v>15236.002066329793</v>
      </c>
      <c r="BA2260" s="12">
        <v>14742.180675603831</v>
      </c>
      <c r="BB2260" s="12">
        <v>4774.8698333618086</v>
      </c>
      <c r="BC2260" s="12">
        <v>8136.4817820124008</v>
      </c>
      <c r="BD2260" s="12">
        <v>12133.540852942966</v>
      </c>
      <c r="BE2260" s="44">
        <v>12445.443738035876</v>
      </c>
      <c r="BF2260" s="45">
        <v>12572.695739552224</v>
      </c>
      <c r="BG2260" s="12">
        <v>12591.088792235525</v>
      </c>
      <c r="BH2260" s="12">
        <v>20940.043711221639</v>
      </c>
      <c r="BI2260" s="12">
        <v>20714.029842852116</v>
      </c>
      <c r="BJ2260" s="12">
        <v>16595.04039143103</v>
      </c>
      <c r="BK2260" s="44">
        <v>15281.83627946838</v>
      </c>
      <c r="BL2260" s="45">
        <v>14863.302178932141</v>
      </c>
      <c r="BM2260" s="12">
        <v>10656.646791963925</v>
      </c>
      <c r="BN2260" s="12">
        <v>0</v>
      </c>
      <c r="BO2260" s="12">
        <v>61.76305239136137</v>
      </c>
      <c r="BP2260" s="12">
        <v>39.276217289785471</v>
      </c>
      <c r="BQ2260" s="48">
        <v>32.585597058607554</v>
      </c>
      <c r="BR2260" s="49">
        <v>6.635894575141184</v>
      </c>
      <c r="BS2260" s="13">
        <v>17.269490478720375</v>
      </c>
      <c r="BT2260" s="12">
        <v>387.73637240560276</v>
      </c>
      <c r="BV2260" s="14">
        <f>Таблица1[[#This Row],[Lкан_леб,мм]]</f>
        <v>57942.263627594395</v>
      </c>
      <c r="BW2260" s="50">
        <f>Таблица1[[#This Row],[угол обхв4]]+Таблица1[[#This Row],[Lдуг 3,мм]]</f>
        <v>11893.573348651445</v>
      </c>
      <c r="BX2260" s="54">
        <f>Таблица1[[#This Row],[угол обхв5]]+Таблица1[[#This Row],[Y5, мм]]</f>
        <v>58382.074824681287</v>
      </c>
      <c r="BY2260" s="14">
        <f>Таблица1[[#This Row],[угол обхв6]]+Таблица1[[#This Row],[Lдуг 4,мм]]</f>
        <v>14896.46235706675</v>
      </c>
      <c r="BZ2260" s="14">
        <f>Таблица1[[#This Row],[Т1]]+Таблица1[[#This Row],[X6, мм]]</f>
        <v>58661.758542930962</v>
      </c>
      <c r="CA2260" s="14">
        <f>Таблица1[[#This Row],[Т2]]+Таблица1[[#This Row],[Lдуг 5,мм]]</f>
        <v>20376.994539254898</v>
      </c>
      <c r="CB2260" s="14">
        <f>Таблица1[[#This Row],[Т3]]+Таблица1[[#This Row],[Y6, мм]]</f>
        <v>58893.798733550524</v>
      </c>
      <c r="CC2260" s="14">
        <f>Таблица1[[#This Row],[Т4]]+Таблица1[[#This Row],[Lдуг 6,мм]]</f>
        <v>21505.470059591957</v>
      </c>
      <c r="CD2260" s="14">
        <f>Таблица1[[#This Row],[Т5]]+Таблица1[[#This Row],[Lдуг 1,мм]]</f>
        <v>58941.05256288431</v>
      </c>
      <c r="CE2260" s="14">
        <f>Таблица1[[#This Row],[Т6]]+Таблица1[[#This Row],[Lпрям1, мм]]</f>
        <v>21895.764819997468</v>
      </c>
      <c r="CF2260" s="15">
        <f>Таблица1[[#This Row],[Т7]]+Таблица1[[#This Row],[Lдуг 2,мм]]</f>
        <v>59064.027626234463</v>
      </c>
      <c r="CG2260" s="14">
        <f>Таблица1[[#This Row],[Т8]]+Таблица1[[#This Row],[Lпрям2, мм]]</f>
        <v>25981.298703637374</v>
      </c>
      <c r="CH2260" s="14">
        <f>Таблица1[[#This Row],[Т9]]-Таблица1[[#This Row],[Т9]]</f>
        <v>0</v>
      </c>
      <c r="CI2260" s="50">
        <f>Таблица1[[#This Row],[Т9]]-Таблица1[[#This Row],[Т8]]</f>
        <v>37168.262806236991</v>
      </c>
      <c r="CJ2260" s="54">
        <f>Таблица1[[#This Row],[Т9]]-Таблица1[[#This Row],[Т7]]</f>
        <v>122.9750633501535</v>
      </c>
      <c r="CK2260" s="14">
        <f>Таблица1[[#This Row],[Т9]]-Таблица1[[#This Row],[Т6]]</f>
        <v>37558.557566642507</v>
      </c>
      <c r="CL2260" s="14">
        <f>Таблица1[[#This Row],[Т9]]-Таблица1[[#This Row],[Т5]]</f>
        <v>170.22889268393919</v>
      </c>
      <c r="CM2260" s="14">
        <f>Таблица1[[#This Row],[Т9]]-Таблица1[[#This Row],[Т4]]</f>
        <v>38687.033086979565</v>
      </c>
      <c r="CN2260" s="14">
        <f>Таблица1[[#This Row],[Т9]]-Таблица1[[#This Row],[Т3]]</f>
        <v>402.26908330350125</v>
      </c>
      <c r="CO2260" s="14">
        <f>Таблица1[[#This Row],[Т9]]-Таблица1[[#This Row],[Т2]]</f>
        <v>44167.56526916771</v>
      </c>
      <c r="CP2260" s="14">
        <f>Таблица1[[#This Row],[Т9]]-Таблица1[[#This Row],[Т1]]</f>
        <v>681.95280155317596</v>
      </c>
      <c r="CQ2260" s="14">
        <f>Таблица1[[#This Row],[Т9]]-Таблица1[[#This Row],[угол обхв6]]</f>
        <v>47170.45427758302</v>
      </c>
      <c r="CR2260" s="14">
        <f>Таблица1[[#This Row],[Т9]]-Таблица1[[#This Row],[угол обхв5]]</f>
        <v>1121.7639986400682</v>
      </c>
      <c r="CS2260" s="14">
        <f>Таблица1[[#This Row],[Т9]]-Таблица1[[#This Row],[угол обхв4]]</f>
        <v>59064.027626234463</v>
      </c>
      <c r="CT2260" s="14">
        <f>Таблица1[[#This Row],[Lкан_прям, мм]]+Таблица1[[#This Row],[Lкан_дуг, мм]]+Таблица1[[#This Row],[Lкан_леб,мм]]</f>
        <v>85045.326329871852</v>
      </c>
      <c r="CU2260" s="16">
        <f>Таблица1[[#This Row],[Lкан_леб,мм]]</f>
        <v>57942.263627594395</v>
      </c>
      <c r="CV2260" s="14">
        <f>2534431-(Таблица1[[#This Row],[Т23]]+Таблица1[[#This Row],[угол обхв3]])</f>
        <v>2448997.9372977223</v>
      </c>
      <c r="CW2260" s="50">
        <f>SUM(X2260:AC2260,AD2260:AI2260)-Таблица1[[#This Row],[lподв_min, мм]]</f>
        <v>23017.528819636187</v>
      </c>
      <c r="CX2260" s="17">
        <f>CW2699-Таблица1[[#This Row],[Суммарная длина каната]]</f>
        <v>-2427207.3879204234</v>
      </c>
    </row>
    <row r="2261" spans="1:102" x14ac:dyDescent="0.25">
      <c r="A2261" s="21">
        <v>2260</v>
      </c>
      <c r="B2261" s="10">
        <v>58.328775510204075</v>
      </c>
      <c r="C2261" s="10">
        <v>85.513877551020443</v>
      </c>
      <c r="D2261" s="11">
        <v>12415.931841107697</v>
      </c>
      <c r="E2261" s="11">
        <v>15042.941222019843</v>
      </c>
      <c r="F2261" s="11">
        <v>12326.775641248802</v>
      </c>
      <c r="G2261" s="11">
        <v>15151.440862695381</v>
      </c>
      <c r="H2261" s="11">
        <v>12823.931351107698</v>
      </c>
      <c r="I2261" s="11">
        <v>10922.470385978582</v>
      </c>
      <c r="J2261" s="11">
        <v>4120.4708360412606</v>
      </c>
      <c r="K2261" s="11">
        <v>25981.298703628909</v>
      </c>
      <c r="L2261" s="11">
        <v>1121.7639986485362</v>
      </c>
      <c r="M2261" s="11">
        <v>57942.263627594395</v>
      </c>
      <c r="N2261" s="11">
        <v>5106.0272230304763</v>
      </c>
      <c r="O2261" s="11">
        <v>20701.71875812643</v>
      </c>
      <c r="P2261" s="43">
        <v>8059.8228917999068</v>
      </c>
      <c r="Q2261" s="11">
        <v>20412.183703204744</v>
      </c>
      <c r="R2261" s="11">
        <v>11995.755158389185</v>
      </c>
      <c r="S2261" s="11">
        <v>16598.436177106378</v>
      </c>
      <c r="T2261" s="11">
        <v>13049.755481472281</v>
      </c>
      <c r="U2261" s="11">
        <v>15688.273379063783</v>
      </c>
      <c r="V2261" s="11">
        <v>12415.931841107697</v>
      </c>
      <c r="W2261" s="11">
        <v>15042.941222019843</v>
      </c>
      <c r="X2261" s="12">
        <v>0</v>
      </c>
      <c r="Y2261" s="12">
        <v>426.23680019093911</v>
      </c>
      <c r="Z2261" s="12">
        <v>274.14492189773307</v>
      </c>
      <c r="AA2261" s="44">
        <v>232.04019061955873</v>
      </c>
      <c r="AB2261" s="45">
        <v>47.253829333786129</v>
      </c>
      <c r="AC2261" s="12">
        <v>142.08825660651925</v>
      </c>
      <c r="AD2261" s="12">
        <v>11893.573348651445</v>
      </c>
      <c r="AE2261" s="12">
        <v>2967.9520550153002</v>
      </c>
      <c r="AF2261" s="12">
        <v>5480.5321821881498</v>
      </c>
      <c r="AG2261" s="44">
        <v>1128.4755203370596</v>
      </c>
      <c r="AH2261" s="45">
        <v>390.29476040551879</v>
      </c>
      <c r="AI2261" s="12">
        <v>4120.4708370314374</v>
      </c>
      <c r="AJ2261" s="12">
        <v>-54.258462783574217</v>
      </c>
      <c r="AK2261" s="12">
        <v>5.5983257558909072</v>
      </c>
      <c r="AL2261" s="12">
        <v>44.096725264919556</v>
      </c>
      <c r="AM2261" s="44">
        <v>76.682322323526989</v>
      </c>
      <c r="AN2261" s="45">
        <v>70.046427748386222</v>
      </c>
      <c r="AO2261" s="12">
        <v>89.999999860948449</v>
      </c>
      <c r="AP2261" s="12">
        <v>-2172.5206334318082</v>
      </c>
      <c r="AQ2261" s="12">
        <v>5145.8291808176418</v>
      </c>
      <c r="AR2261" s="12">
        <v>8343.7385662129127</v>
      </c>
      <c r="AS2261" s="44">
        <v>12392.783160524647</v>
      </c>
      <c r="AT2261" s="45">
        <v>12666.247943012322</v>
      </c>
      <c r="AU2261" s="12">
        <v>12823.931841107695</v>
      </c>
      <c r="AV2261" s="12">
        <v>11286.502770113182</v>
      </c>
      <c r="AW2261" s="12">
        <v>21107.772700548256</v>
      </c>
      <c r="AX2261" s="12">
        <v>20705.19546034532</v>
      </c>
      <c r="AY2261" s="44">
        <v>16692.418970852483</v>
      </c>
      <c r="AZ2261" s="45">
        <v>15549.039877547868</v>
      </c>
      <c r="BA2261" s="12">
        <v>15042.941223010022</v>
      </c>
      <c r="BB2261" s="12">
        <v>4774.8698333618086</v>
      </c>
      <c r="BC2261" s="12">
        <v>8099.6248495870714</v>
      </c>
      <c r="BD2261" s="12">
        <v>12279.67083280219</v>
      </c>
      <c r="BE2261" s="44">
        <v>12652.72747933682</v>
      </c>
      <c r="BF2261" s="45">
        <v>12799.439379567655</v>
      </c>
      <c r="BG2261" s="12">
        <v>12823.931851107698</v>
      </c>
      <c r="BH2261" s="12">
        <v>20940.043711221639</v>
      </c>
      <c r="BI2261" s="12">
        <v>20818.23764562657</v>
      </c>
      <c r="BJ2261" s="12">
        <v>16891.447934246953</v>
      </c>
      <c r="BK2261" s="44">
        <v>15594.29058531768</v>
      </c>
      <c r="BL2261" s="45">
        <v>15182.174723535758</v>
      </c>
      <c r="BM2261" s="12">
        <v>10922.470385978584</v>
      </c>
      <c r="BN2261" s="12">
        <v>0</v>
      </c>
      <c r="BO2261" s="12">
        <v>59.856788539465128</v>
      </c>
      <c r="BP2261" s="12">
        <v>38.498399509028651</v>
      </c>
      <c r="BQ2261" s="48">
        <v>32.585597058607426</v>
      </c>
      <c r="BR2261" s="49">
        <v>6.6358945751407639</v>
      </c>
      <c r="BS2261" s="13">
        <v>19.953572112562231</v>
      </c>
      <c r="BT2261" s="12">
        <v>387.73637240560276</v>
      </c>
      <c r="BV2261" s="14">
        <f>Таблица1[[#This Row],[Lкан_леб,мм]]</f>
        <v>57942.263627594395</v>
      </c>
      <c r="BW2261" s="50">
        <f>Таблица1[[#This Row],[угол обхв4]]+Таблица1[[#This Row],[Lдуг 3,мм]]</f>
        <v>11893.573348651445</v>
      </c>
      <c r="BX2261" s="54">
        <f>Таблица1[[#This Row],[угол обхв5]]+Таблица1[[#This Row],[Y5, мм]]</f>
        <v>58368.500427785337</v>
      </c>
      <c r="BY2261" s="14">
        <f>Таблица1[[#This Row],[угол обхв6]]+Таблица1[[#This Row],[Lдуг 4,мм]]</f>
        <v>14861.525403666747</v>
      </c>
      <c r="BZ2261" s="14">
        <f>Таблица1[[#This Row],[Т1]]+Таблица1[[#This Row],[X6, мм]]</f>
        <v>58642.645349683073</v>
      </c>
      <c r="CA2261" s="14">
        <f>Таблица1[[#This Row],[Т2]]+Таблица1[[#This Row],[Lдуг 5,мм]]</f>
        <v>20342.057585854898</v>
      </c>
      <c r="CB2261" s="14">
        <f>Таблица1[[#This Row],[Т3]]+Таблица1[[#This Row],[Y6, мм]]</f>
        <v>58874.685540302635</v>
      </c>
      <c r="CC2261" s="14">
        <f>Таблица1[[#This Row],[Т4]]+Таблица1[[#This Row],[Lдуг 6,мм]]</f>
        <v>21470.533106191957</v>
      </c>
      <c r="CD2261" s="14">
        <f>Таблица1[[#This Row],[Т5]]+Таблица1[[#This Row],[Lдуг 1,мм]]</f>
        <v>58921.93936963642</v>
      </c>
      <c r="CE2261" s="14">
        <f>Таблица1[[#This Row],[Т6]]+Таблица1[[#This Row],[Lпрям1, мм]]</f>
        <v>21860.827866597476</v>
      </c>
      <c r="CF2261" s="15">
        <f>Таблица1[[#This Row],[Т7]]+Таблица1[[#This Row],[Lдуг 2,мм]]</f>
        <v>59064.02762624294</v>
      </c>
      <c r="CG2261" s="14">
        <f>Таблица1[[#This Row],[Т8]]+Таблица1[[#This Row],[Lпрям2, мм]]</f>
        <v>25981.298703628912</v>
      </c>
      <c r="CH2261" s="14">
        <f>Таблица1[[#This Row],[Т9]]-Таблица1[[#This Row],[Т9]]</f>
        <v>0</v>
      </c>
      <c r="CI2261" s="50">
        <f>Таблица1[[#This Row],[Т9]]-Таблица1[[#This Row],[Т8]]</f>
        <v>37203.19975964546</v>
      </c>
      <c r="CJ2261" s="54">
        <f>Таблица1[[#This Row],[Т9]]-Таблица1[[#This Row],[Т7]]</f>
        <v>142.08825660651928</v>
      </c>
      <c r="CK2261" s="14">
        <f>Таблица1[[#This Row],[Т9]]-Таблица1[[#This Row],[Т6]]</f>
        <v>37593.494520050983</v>
      </c>
      <c r="CL2261" s="14">
        <f>Таблица1[[#This Row],[Т9]]-Таблица1[[#This Row],[Т5]]</f>
        <v>189.34208594030497</v>
      </c>
      <c r="CM2261" s="14">
        <f>Таблица1[[#This Row],[Т9]]-Таблица1[[#This Row],[Т4]]</f>
        <v>38721.970040388042</v>
      </c>
      <c r="CN2261" s="14">
        <f>Таблица1[[#This Row],[Т9]]-Таблица1[[#This Row],[Т3]]</f>
        <v>421.38227655986702</v>
      </c>
      <c r="CO2261" s="14">
        <f>Таблица1[[#This Row],[Т9]]-Таблица1[[#This Row],[Т2]]</f>
        <v>44202.502222576193</v>
      </c>
      <c r="CP2261" s="14">
        <f>Таблица1[[#This Row],[Т9]]-Таблица1[[#This Row],[Т1]]</f>
        <v>695.52719845760294</v>
      </c>
      <c r="CQ2261" s="14">
        <f>Таблица1[[#This Row],[Т9]]-Таблица1[[#This Row],[угол обхв6]]</f>
        <v>47170.454277591496</v>
      </c>
      <c r="CR2261" s="14">
        <f>Таблица1[[#This Row],[Т9]]-Таблица1[[#This Row],[угол обхв5]]</f>
        <v>1121.7639986485447</v>
      </c>
      <c r="CS2261" s="14">
        <f>Таблица1[[#This Row],[Т9]]-Таблица1[[#This Row],[угол обхв4]]</f>
        <v>59064.02762624294</v>
      </c>
      <c r="CT2261" s="14">
        <f>Таблица1[[#This Row],[Lкан_прям, мм]]+Таблица1[[#This Row],[Lкан_дуг, мм]]+Таблица1[[#This Row],[Lкан_леб,мм]]</f>
        <v>85045.326329871838</v>
      </c>
      <c r="CU2261" s="16">
        <f>Таблица1[[#This Row],[Lкан_леб,мм]]</f>
        <v>57942.263627594395</v>
      </c>
      <c r="CV2261" s="14">
        <f>2534431-(Таблица1[[#This Row],[Т23]]+Таблица1[[#This Row],[угол обхв3]])</f>
        <v>2448997.9372977223</v>
      </c>
      <c r="CW2261" s="50">
        <f>SUM(X2261:AC2261,AD2261:AI2261)-Таблица1[[#This Row],[lподв_min, мм]]</f>
        <v>22982.59186623618</v>
      </c>
      <c r="CX2261" s="17">
        <f>CW2700-Таблица1[[#This Row],[Суммарная длина каната]]</f>
        <v>-2427260.7684238879</v>
      </c>
    </row>
    <row r="2262" spans="1:102" x14ac:dyDescent="0.25">
      <c r="A2262" s="21">
        <v>2261</v>
      </c>
      <c r="B2262" s="10">
        <v>58.328775510204075</v>
      </c>
      <c r="C2262" s="10">
        <v>88.197959183673518</v>
      </c>
      <c r="D2262" s="11">
        <v>12634.435158984073</v>
      </c>
      <c r="E2262" s="11">
        <v>15354.27560338998</v>
      </c>
      <c r="F2262" s="11">
        <v>12540.295848248597</v>
      </c>
      <c r="G2262" s="11">
        <v>15458.481122314122</v>
      </c>
      <c r="H2262" s="11">
        <v>13042.434668984075</v>
      </c>
      <c r="I2262" s="11">
        <v>11197.534293155391</v>
      </c>
      <c r="J2262" s="11">
        <v>4156.7413102345881</v>
      </c>
      <c r="K2262" s="11">
        <v>25981.298703620268</v>
      </c>
      <c r="L2262" s="11">
        <v>1121.7639986571755</v>
      </c>
      <c r="M2262" s="11">
        <v>57942.263627594395</v>
      </c>
      <c r="N2262" s="11">
        <v>5106.0272230304763</v>
      </c>
      <c r="O2262" s="11">
        <v>20701.71875812643</v>
      </c>
      <c r="P2262" s="43">
        <v>8031.6693156356141</v>
      </c>
      <c r="Q2262" s="11">
        <v>20513.635698528207</v>
      </c>
      <c r="R2262" s="11">
        <v>12141.877278633494</v>
      </c>
      <c r="S2262" s="11">
        <v>16888.387637924792</v>
      </c>
      <c r="T2262" s="11">
        <v>13237.343232559857</v>
      </c>
      <c r="U2262" s="11">
        <v>16028.581064451317</v>
      </c>
      <c r="V2262" s="11">
        <v>12634.435158984073</v>
      </c>
      <c r="W2262" s="11">
        <v>15354.27560338998</v>
      </c>
      <c r="X2262" s="12">
        <v>0</v>
      </c>
      <c r="Y2262" s="12">
        <v>412.56481192902544</v>
      </c>
      <c r="Z2262" s="12">
        <v>268.70371691174967</v>
      </c>
      <c r="AA2262" s="44">
        <v>232.0401906195585</v>
      </c>
      <c r="AB2262" s="45">
        <v>47.253829333785674</v>
      </c>
      <c r="AC2262" s="12">
        <v>161.20144986305613</v>
      </c>
      <c r="AD2262" s="12">
        <v>11893.573348651445</v>
      </c>
      <c r="AE2262" s="12">
        <v>2931.6815808219685</v>
      </c>
      <c r="AF2262" s="12">
        <v>5480.5321821881489</v>
      </c>
      <c r="AG2262" s="44">
        <v>1128.4755203370607</v>
      </c>
      <c r="AH2262" s="45">
        <v>390.2947604055214</v>
      </c>
      <c r="AI2262" s="12">
        <v>4156.7413112161248</v>
      </c>
      <c r="AJ2262" s="12">
        <v>-54.258462783574217</v>
      </c>
      <c r="AK2262" s="12">
        <v>3.6783570672633159</v>
      </c>
      <c r="AL2262" s="12">
        <v>41.412643632266494</v>
      </c>
      <c r="AM2262" s="44">
        <v>73.998240690873899</v>
      </c>
      <c r="AN2262" s="45">
        <v>67.362346115733189</v>
      </c>
      <c r="AO2262" s="12">
        <v>89.999999862161772</v>
      </c>
      <c r="AP2262" s="12">
        <v>-2172.5206334318082</v>
      </c>
      <c r="AQ2262" s="12">
        <v>5132.2026060659555</v>
      </c>
      <c r="AR2262" s="12">
        <v>8301.5520860594988</v>
      </c>
      <c r="AS2262" s="44">
        <v>12534.068597223013</v>
      </c>
      <c r="AT2262" s="45">
        <v>12860.776586867574</v>
      </c>
      <c r="AU2262" s="12">
        <v>13042.435158984073</v>
      </c>
      <c r="AV2262" s="12">
        <v>11286.502770113182</v>
      </c>
      <c r="AW2262" s="12">
        <v>21108.878246930195</v>
      </c>
      <c r="AX2262" s="12">
        <v>20819.621466544188</v>
      </c>
      <c r="AY2262" s="44">
        <v>17000.859721674558</v>
      </c>
      <c r="AZ2262" s="45">
        <v>15871.541065240721</v>
      </c>
      <c r="BA2262" s="12">
        <v>15354.27560437152</v>
      </c>
      <c r="BB2262" s="12">
        <v>4774.8698333618086</v>
      </c>
      <c r="BC2262" s="12">
        <v>8057.8446986710933</v>
      </c>
      <c r="BD2262" s="12">
        <v>12411.760049057377</v>
      </c>
      <c r="BE2262" s="44">
        <v>12845.151913970338</v>
      </c>
      <c r="BF2262" s="45">
        <v>13011.001804676356</v>
      </c>
      <c r="BG2262" s="12">
        <v>13042.435168984075</v>
      </c>
      <c r="BH2262" s="12">
        <v>20940.043711221639</v>
      </c>
      <c r="BI2262" s="12">
        <v>20920.795187331976</v>
      </c>
      <c r="BJ2262" s="12">
        <v>17194.373405940772</v>
      </c>
      <c r="BK2262" s="44">
        <v>15916.108980701552</v>
      </c>
      <c r="BL2262" s="45">
        <v>15511.315602600574</v>
      </c>
      <c r="BM2262" s="12">
        <v>11197.534293155393</v>
      </c>
      <c r="BN2262" s="12">
        <v>0</v>
      </c>
      <c r="BO2262" s="12">
        <v>57.936819850837537</v>
      </c>
      <c r="BP2262" s="12">
        <v>37.734286565003181</v>
      </c>
      <c r="BQ2262" s="48">
        <v>32.585597058607398</v>
      </c>
      <c r="BR2262" s="49">
        <v>6.6358945751407008</v>
      </c>
      <c r="BS2262" s="13">
        <v>22.637653746428576</v>
      </c>
      <c r="BT2262" s="12">
        <v>387.73637240560276</v>
      </c>
      <c r="BV2262" s="14">
        <f>Таблица1[[#This Row],[Lкан_леб,мм]]</f>
        <v>57942.263627594395</v>
      </c>
      <c r="BW2262" s="50">
        <f>Таблица1[[#This Row],[угол обхв4]]+Таблица1[[#This Row],[Lдуг 3,мм]]</f>
        <v>11893.573348651445</v>
      </c>
      <c r="BX2262" s="54">
        <f>Таблица1[[#This Row],[угол обхв5]]+Таблица1[[#This Row],[Y5, мм]]</f>
        <v>58354.828439523422</v>
      </c>
      <c r="BY2262" s="14">
        <f>Таблица1[[#This Row],[угол обхв6]]+Таблица1[[#This Row],[Lдуг 4,мм]]</f>
        <v>14825.254929473414</v>
      </c>
      <c r="BZ2262" s="14">
        <f>Таблица1[[#This Row],[Т1]]+Таблица1[[#This Row],[X6, мм]]</f>
        <v>58623.532156435169</v>
      </c>
      <c r="CA2262" s="14">
        <f>Таблица1[[#This Row],[Т2]]+Таблица1[[#This Row],[Lдуг 5,мм]]</f>
        <v>20305.787111661564</v>
      </c>
      <c r="CB2262" s="14">
        <f>Таблица1[[#This Row],[Т3]]+Таблица1[[#This Row],[Y6, мм]]</f>
        <v>58855.572347054731</v>
      </c>
      <c r="CC2262" s="14">
        <f>Таблица1[[#This Row],[Т4]]+Таблица1[[#This Row],[Lдуг 6,мм]]</f>
        <v>21434.262631998627</v>
      </c>
      <c r="CD2262" s="14">
        <f>Таблица1[[#This Row],[Т5]]+Таблица1[[#This Row],[Lдуг 1,мм]]</f>
        <v>58902.826176388517</v>
      </c>
      <c r="CE2262" s="14">
        <f>Таблица1[[#This Row],[Т6]]+Таблица1[[#This Row],[Lпрям1, мм]]</f>
        <v>21824.557392404149</v>
      </c>
      <c r="CF2262" s="15">
        <f>Таблица1[[#This Row],[Т7]]+Таблица1[[#This Row],[Lдуг 2,мм]]</f>
        <v>59064.027626251576</v>
      </c>
      <c r="CG2262" s="14">
        <f>Таблица1[[#This Row],[Т8]]+Таблица1[[#This Row],[Lпрям2, мм]]</f>
        <v>25981.298703620276</v>
      </c>
      <c r="CH2262" s="14">
        <f>Таблица1[[#This Row],[Т9]]-Таблица1[[#This Row],[Т9]]</f>
        <v>0</v>
      </c>
      <c r="CI2262" s="50">
        <f>Таблица1[[#This Row],[Т9]]-Таблица1[[#This Row],[Т8]]</f>
        <v>37239.470233847431</v>
      </c>
      <c r="CJ2262" s="54">
        <f>Таблица1[[#This Row],[Т9]]-Таблица1[[#This Row],[Т7]]</f>
        <v>161.20144986305968</v>
      </c>
      <c r="CK2262" s="14">
        <f>Таблица1[[#This Row],[Т9]]-Таблица1[[#This Row],[Т6]]</f>
        <v>37629.764994252953</v>
      </c>
      <c r="CL2262" s="14">
        <f>Таблица1[[#This Row],[Т9]]-Таблица1[[#This Row],[Т5]]</f>
        <v>208.45527919684537</v>
      </c>
      <c r="CM2262" s="14">
        <f>Таблица1[[#This Row],[Т9]]-Таблица1[[#This Row],[Т4]]</f>
        <v>38758.240514590012</v>
      </c>
      <c r="CN2262" s="14">
        <f>Таблица1[[#This Row],[Т9]]-Таблица1[[#This Row],[Т3]]</f>
        <v>440.49546981640742</v>
      </c>
      <c r="CO2262" s="14">
        <f>Таблица1[[#This Row],[Т9]]-Таблица1[[#This Row],[Т2]]</f>
        <v>44238.772696778164</v>
      </c>
      <c r="CP2262" s="14">
        <f>Таблица1[[#This Row],[Т9]]-Таблица1[[#This Row],[Т1]]</f>
        <v>709.19918672815402</v>
      </c>
      <c r="CQ2262" s="14">
        <f>Таблица1[[#This Row],[Т9]]-Таблица1[[#This Row],[угол обхв6]]</f>
        <v>47170.454277600133</v>
      </c>
      <c r="CR2262" s="14">
        <f>Таблица1[[#This Row],[Т9]]-Таблица1[[#This Row],[угол обхв5]]</f>
        <v>1121.7639986571812</v>
      </c>
      <c r="CS2262" s="14">
        <f>Таблица1[[#This Row],[Т9]]-Таблица1[[#This Row],[угол обхв4]]</f>
        <v>59064.027626251576</v>
      </c>
      <c r="CT2262" s="14">
        <f>Таблица1[[#This Row],[Lкан_прям, мм]]+Таблица1[[#This Row],[Lкан_дуг, мм]]+Таблица1[[#This Row],[Lкан_леб,мм]]</f>
        <v>85045.326329871838</v>
      </c>
      <c r="CU2262" s="16">
        <f>Таблица1[[#This Row],[Lкан_леб,мм]]</f>
        <v>57942.263627594395</v>
      </c>
      <c r="CV2262" s="14">
        <f>2534431-(Таблица1[[#This Row],[Т23]]+Таблица1[[#This Row],[угол обхв3]])</f>
        <v>2448997.9372977223</v>
      </c>
      <c r="CW2262" s="50">
        <f>SUM(X2262:AC2262,AD2262:AI2262)-Таблица1[[#This Row],[lподв_min, мм]]</f>
        <v>22946.321392042861</v>
      </c>
      <c r="CX2262" s="17">
        <f>CW2701-Таблица1[[#This Row],[Суммарная длина каната]]</f>
        <v>-2427314.2615075582</v>
      </c>
    </row>
    <row r="2263" spans="1:102" x14ac:dyDescent="0.25">
      <c r="A2263" s="21">
        <v>2262</v>
      </c>
      <c r="B2263" s="10">
        <v>58.328775510204075</v>
      </c>
      <c r="C2263" s="10">
        <v>90.88204081632658</v>
      </c>
      <c r="D2263" s="11">
        <v>12838.119306328059</v>
      </c>
      <c r="E2263" s="11">
        <v>15675.500703696393</v>
      </c>
      <c r="F2263" s="11">
        <v>12739.203440692178</v>
      </c>
      <c r="G2263" s="11">
        <v>15775.183458100071</v>
      </c>
      <c r="H2263" s="11">
        <v>13246.11881632806</v>
      </c>
      <c r="I2263" s="11">
        <v>11481.186376332682</v>
      </c>
      <c r="J2263" s="11">
        <v>4194.3143273637115</v>
      </c>
      <c r="K2263" s="11">
        <v>25981.298703611472</v>
      </c>
      <c r="L2263" s="11">
        <v>1121.7639986659713</v>
      </c>
      <c r="M2263" s="11">
        <v>57942.263627594395</v>
      </c>
      <c r="N2263" s="11">
        <v>5106.0272230304763</v>
      </c>
      <c r="O2263" s="11">
        <v>20701.71875812643</v>
      </c>
      <c r="P2263" s="43">
        <v>7998.7957377607199</v>
      </c>
      <c r="Q2263" s="11">
        <v>20613.657991461605</v>
      </c>
      <c r="R2263" s="11">
        <v>12274.260975304405</v>
      </c>
      <c r="S2263" s="11">
        <v>17184.863742377023</v>
      </c>
      <c r="T2263" s="11">
        <v>13408.788941036317</v>
      </c>
      <c r="U2263" s="11">
        <v>16377.299939961254</v>
      </c>
      <c r="V2263" s="11">
        <v>12838.119306328059</v>
      </c>
      <c r="W2263" s="11">
        <v>15675.500703696393</v>
      </c>
      <c r="X2263" s="12">
        <v>0</v>
      </c>
      <c r="Y2263" s="12">
        <v>398.78781530802047</v>
      </c>
      <c r="Z2263" s="12">
        <v>263.36752028485739</v>
      </c>
      <c r="AA2263" s="44">
        <v>232.04019061955913</v>
      </c>
      <c r="AB2263" s="45">
        <v>47.253829333787309</v>
      </c>
      <c r="AC2263" s="12">
        <v>180.31464311974702</v>
      </c>
      <c r="AD2263" s="12">
        <v>11893.573348651445</v>
      </c>
      <c r="AE2263" s="12">
        <v>2894.1085636928378</v>
      </c>
      <c r="AF2263" s="12">
        <v>5480.5321821881489</v>
      </c>
      <c r="AG2263" s="44">
        <v>1128.4755203370642</v>
      </c>
      <c r="AH2263" s="45">
        <v>390.29476040551663</v>
      </c>
      <c r="AI2263" s="12">
        <v>4194.3143283364552</v>
      </c>
      <c r="AJ2263" s="12">
        <v>-54.258462783574217</v>
      </c>
      <c r="AK2263" s="12">
        <v>1.7436419673868968</v>
      </c>
      <c r="AL2263" s="12">
        <v>38.728561999613433</v>
      </c>
      <c r="AM2263" s="44">
        <v>71.314159058220923</v>
      </c>
      <c r="AN2263" s="45">
        <v>64.678264483079985</v>
      </c>
      <c r="AO2263" s="12">
        <v>89.999999863396539</v>
      </c>
      <c r="AP2263" s="12">
        <v>-2172.5206334318082</v>
      </c>
      <c r="AQ2263" s="12">
        <v>5118.4416822701824</v>
      </c>
      <c r="AR2263" s="12">
        <v>8254.0534403198108</v>
      </c>
      <c r="AS2263" s="44">
        <v>12660.755082901729</v>
      </c>
      <c r="AT2263" s="45">
        <v>13039.989432647484</v>
      </c>
      <c r="AU2263" s="12">
        <v>13246.119306328057</v>
      </c>
      <c r="AV2263" s="12">
        <v>11286.502770113182</v>
      </c>
      <c r="AW2263" s="12">
        <v>21109.529843313903</v>
      </c>
      <c r="AX2263" s="12">
        <v>20931.946391005564</v>
      </c>
      <c r="AY2263" s="44">
        <v>17315.578335259946</v>
      </c>
      <c r="AZ2263" s="45">
        <v>16202.798012716436</v>
      </c>
      <c r="BA2263" s="12">
        <v>15675.500704669139</v>
      </c>
      <c r="BB2263" s="12">
        <v>4774.8698333618086</v>
      </c>
      <c r="BC2263" s="12">
        <v>8011.2101970004269</v>
      </c>
      <c r="BD2263" s="12">
        <v>12529.518677863498</v>
      </c>
      <c r="BE2263" s="44">
        <v>13022.294833438993</v>
      </c>
      <c r="BF2263" s="45">
        <v>13206.918814716892</v>
      </c>
      <c r="BG2263" s="12">
        <v>13246.11931632806</v>
      </c>
      <c r="BH2263" s="12">
        <v>20940.043711221639</v>
      </c>
      <c r="BI2263" s="12">
        <v>21021.469076649078</v>
      </c>
      <c r="BJ2263" s="12">
        <v>17503.152141920982</v>
      </c>
      <c r="BK2263" s="44">
        <v>16246.58534707833</v>
      </c>
      <c r="BL2263" s="45">
        <v>15850.002630941211</v>
      </c>
      <c r="BM2263" s="12">
        <v>11481.186376332684</v>
      </c>
      <c r="BN2263" s="12">
        <v>0</v>
      </c>
      <c r="BO2263" s="12">
        <v>56.002104750961117</v>
      </c>
      <c r="BP2263" s="12">
        <v>36.984920032226533</v>
      </c>
      <c r="BQ2263" s="48">
        <v>32.585597058607483</v>
      </c>
      <c r="BR2263" s="49">
        <v>6.6358945751409291</v>
      </c>
      <c r="BS2263" s="13">
        <v>25.32173538031655</v>
      </c>
      <c r="BT2263" s="12">
        <v>387.73637240560276</v>
      </c>
      <c r="BV2263" s="14">
        <f>Таблица1[[#This Row],[Lкан_леб,мм]]</f>
        <v>57942.263627594395</v>
      </c>
      <c r="BW2263" s="50">
        <f>Таблица1[[#This Row],[угол обхв4]]+Таблица1[[#This Row],[Lдуг 3,мм]]</f>
        <v>11893.573348651445</v>
      </c>
      <c r="BX2263" s="54">
        <f>Таблица1[[#This Row],[угол обхв5]]+Таблица1[[#This Row],[Y5, мм]]</f>
        <v>58341.051442902419</v>
      </c>
      <c r="BY2263" s="14">
        <f>Таблица1[[#This Row],[угол обхв6]]+Таблица1[[#This Row],[Lдуг 4,мм]]</f>
        <v>14787.681912344284</v>
      </c>
      <c r="BZ2263" s="14">
        <f>Таблица1[[#This Row],[Т1]]+Таблица1[[#This Row],[X6, мм]]</f>
        <v>58604.41896318728</v>
      </c>
      <c r="CA2263" s="14">
        <f>Таблица1[[#This Row],[Т2]]+Таблица1[[#This Row],[Lдуг 5,мм]]</f>
        <v>20268.214094532432</v>
      </c>
      <c r="CB2263" s="14">
        <f>Таблица1[[#This Row],[Т3]]+Таблица1[[#This Row],[Y6, мм]]</f>
        <v>58836.459153806842</v>
      </c>
      <c r="CC2263" s="14">
        <f>Таблица1[[#This Row],[Т4]]+Таблица1[[#This Row],[Lдуг 6,мм]]</f>
        <v>21396.689614869494</v>
      </c>
      <c r="CD2263" s="14">
        <f>Таблица1[[#This Row],[Т5]]+Таблица1[[#This Row],[Lдуг 1,мм]]</f>
        <v>58883.712983140627</v>
      </c>
      <c r="CE2263" s="14">
        <f>Таблица1[[#This Row],[Т6]]+Таблица1[[#This Row],[Lпрям1, мм]]</f>
        <v>21786.984375275009</v>
      </c>
      <c r="CF2263" s="15">
        <f>Таблица1[[#This Row],[Т7]]+Таблица1[[#This Row],[Lдуг 2,мм]]</f>
        <v>59064.027626260373</v>
      </c>
      <c r="CG2263" s="14">
        <f>Таблица1[[#This Row],[Т8]]+Таблица1[[#This Row],[Lпрям2, мм]]</f>
        <v>25981.298703611465</v>
      </c>
      <c r="CH2263" s="14">
        <f>Таблица1[[#This Row],[Т9]]-Таблица1[[#This Row],[Т9]]</f>
        <v>0</v>
      </c>
      <c r="CI2263" s="50">
        <f>Таблица1[[#This Row],[Т9]]-Таблица1[[#This Row],[Т8]]</f>
        <v>37277.043250985364</v>
      </c>
      <c r="CJ2263" s="54">
        <f>Таблица1[[#This Row],[Т9]]-Таблица1[[#This Row],[Т7]]</f>
        <v>180.3146431197456</v>
      </c>
      <c r="CK2263" s="14">
        <f>Таблица1[[#This Row],[Т9]]-Таблица1[[#This Row],[Т6]]</f>
        <v>37667.338011390879</v>
      </c>
      <c r="CL2263" s="14">
        <f>Таблица1[[#This Row],[Т9]]-Таблица1[[#This Row],[Т5]]</f>
        <v>227.56847245353129</v>
      </c>
      <c r="CM2263" s="14">
        <f>Таблица1[[#This Row],[Т9]]-Таблица1[[#This Row],[Т4]]</f>
        <v>38795.813531727938</v>
      </c>
      <c r="CN2263" s="14">
        <f>Таблица1[[#This Row],[Т9]]-Таблица1[[#This Row],[Т3]]</f>
        <v>459.60866307309334</v>
      </c>
      <c r="CO2263" s="14">
        <f>Таблица1[[#This Row],[Т9]]-Таблица1[[#This Row],[Т2]]</f>
        <v>44276.345713916089</v>
      </c>
      <c r="CP2263" s="14">
        <f>Таблица1[[#This Row],[Т9]]-Таблица1[[#This Row],[Т1]]</f>
        <v>722.97618335795414</v>
      </c>
      <c r="CQ2263" s="14">
        <f>Таблица1[[#This Row],[Т9]]-Таблица1[[#This Row],[угол обхв6]]</f>
        <v>47170.454277608929</v>
      </c>
      <c r="CR2263" s="14">
        <f>Таблица1[[#This Row],[Т9]]-Таблица1[[#This Row],[угол обхв5]]</f>
        <v>1121.7639986659779</v>
      </c>
      <c r="CS2263" s="14">
        <f>Таблица1[[#This Row],[Т9]]-Таблица1[[#This Row],[угол обхв4]]</f>
        <v>59064.027626260373</v>
      </c>
      <c r="CT2263" s="14">
        <f>Таблица1[[#This Row],[Lкан_прям, мм]]+Таблица1[[#This Row],[Lкан_дуг, мм]]+Таблица1[[#This Row],[Lкан_леб,мм]]</f>
        <v>85045.326329871838</v>
      </c>
      <c r="CU2263" s="16">
        <f>Таблица1[[#This Row],[Lкан_леб,мм]]</f>
        <v>57942.263627594395</v>
      </c>
      <c r="CV2263" s="14">
        <f>2534431-(Таблица1[[#This Row],[Т23]]+Таблица1[[#This Row],[угол обхв3]])</f>
        <v>2448997.9372977223</v>
      </c>
      <c r="CW2263" s="50">
        <f>SUM(X2263:AC2263,AD2263:AI2263)-Таблица1[[#This Row],[lподв_min, мм]]</f>
        <v>22908.748374913725</v>
      </c>
      <c r="CX2263" s="17">
        <f>CW2702-Таблица1[[#This Row],[Суммарная длина каната]]</f>
        <v>-2427367.7543903026</v>
      </c>
    </row>
    <row r="2264" spans="1:102" x14ac:dyDescent="0.25">
      <c r="A2264" s="21">
        <v>2263</v>
      </c>
      <c r="B2264" s="10">
        <v>58.328775510204075</v>
      </c>
      <c r="C2264" s="10">
        <v>93.566122448979641</v>
      </c>
      <c r="D2264" s="11">
        <v>13026.537369118743</v>
      </c>
      <c r="E2264" s="11">
        <v>16005.911706177116</v>
      </c>
      <c r="F2264" s="11">
        <v>12923.061985047098</v>
      </c>
      <c r="G2264" s="11">
        <v>16100.852976925011</v>
      </c>
      <c r="H2264" s="11">
        <v>13434.536879118743</v>
      </c>
      <c r="I2264" s="11">
        <v>11772.754502528205</v>
      </c>
      <c r="J2264" s="11">
        <v>4233.1572036489115</v>
      </c>
      <c r="K2264" s="11">
        <v>25981.298703602555</v>
      </c>
      <c r="L2264" s="11">
        <v>1121.7639986748959</v>
      </c>
      <c r="M2264" s="11">
        <v>57942.263627594395</v>
      </c>
      <c r="N2264" s="11">
        <v>5106.0272230304763</v>
      </c>
      <c r="O2264" s="11">
        <v>20701.71875812643</v>
      </c>
      <c r="P2264" s="43">
        <v>7961.2742878085874</v>
      </c>
      <c r="Q2264" s="11">
        <v>20712.031117870396</v>
      </c>
      <c r="R2264" s="11">
        <v>12392.615778422036</v>
      </c>
      <c r="S2264" s="11">
        <v>17487.21397676491</v>
      </c>
      <c r="T2264" s="11">
        <v>13563.716428922464</v>
      </c>
      <c r="U2264" s="11">
        <v>16733.664863304166</v>
      </c>
      <c r="V2264" s="11">
        <v>13026.537369118743</v>
      </c>
      <c r="W2264" s="11">
        <v>16005.911706177116</v>
      </c>
      <c r="X2264" s="12">
        <v>0</v>
      </c>
      <c r="Y2264" s="12">
        <v>384.89786331232466</v>
      </c>
      <c r="Z2264" s="12">
        <v>258.14427903265607</v>
      </c>
      <c r="AA2264" s="44">
        <v>232.04019061955881</v>
      </c>
      <c r="AB2264" s="45">
        <v>47.253829333786577</v>
      </c>
      <c r="AC2264" s="12">
        <v>199.42783637656973</v>
      </c>
      <c r="AD2264" s="12">
        <v>11893.573348651445</v>
      </c>
      <c r="AE2264" s="12">
        <v>2855.2656874076542</v>
      </c>
      <c r="AF2264" s="12">
        <v>5480.5321821881471</v>
      </c>
      <c r="AG2264" s="44">
        <v>1128.4755203370626</v>
      </c>
      <c r="AH2264" s="45">
        <v>390.29476040551799</v>
      </c>
      <c r="AI2264" s="12">
        <v>4233.1572046127285</v>
      </c>
      <c r="AJ2264" s="12">
        <v>-54.258462783574217</v>
      </c>
      <c r="AK2264" s="12">
        <v>-0.20693554975203851</v>
      </c>
      <c r="AL2264" s="12">
        <v>36.044480366960371</v>
      </c>
      <c r="AM2264" s="44">
        <v>68.630077425567819</v>
      </c>
      <c r="AN2264" s="45">
        <v>61.994182850426988</v>
      </c>
      <c r="AO2264" s="12">
        <v>89.999999864650022</v>
      </c>
      <c r="AP2264" s="12">
        <v>-2172.5206334318082</v>
      </c>
      <c r="AQ2264" s="12">
        <v>5104.5536499076343</v>
      </c>
      <c r="AR2264" s="12">
        <v>8201.3468482521112</v>
      </c>
      <c r="AS2264" s="44">
        <v>12772.564648128968</v>
      </c>
      <c r="AT2264" s="45">
        <v>13203.493260091416</v>
      </c>
      <c r="AU2264" s="12">
        <v>13434.537369118743</v>
      </c>
      <c r="AV2264" s="12">
        <v>11286.502770113182</v>
      </c>
      <c r="AW2264" s="12">
        <v>21109.716097066586</v>
      </c>
      <c r="AX2264" s="12">
        <v>21041.923775748819</v>
      </c>
      <c r="AY2264" s="44">
        <v>17635.884271068862</v>
      </c>
      <c r="AZ2264" s="45">
        <v>16542.083891813472</v>
      </c>
      <c r="BA2264" s="12">
        <v>16005.911707140935</v>
      </c>
      <c r="BB2264" s="12">
        <v>4774.8698333618086</v>
      </c>
      <c r="BC2264" s="12">
        <v>7959.8007146857444</v>
      </c>
      <c r="BD2264" s="12">
        <v>12632.688338865559</v>
      </c>
      <c r="BE2264" s="44">
        <v>13183.767559215532</v>
      </c>
      <c r="BF2264" s="45">
        <v>13386.760537949791</v>
      </c>
      <c r="BG2264" s="12">
        <v>13434.537379118743</v>
      </c>
      <c r="BH2264" s="12">
        <v>20940.043711221639</v>
      </c>
      <c r="BI2264" s="12">
        <v>21120.028456810556</v>
      </c>
      <c r="BJ2264" s="12">
        <v>17817.106634643333</v>
      </c>
      <c r="BK2264" s="44">
        <v>16584.994569000213</v>
      </c>
      <c r="BL2264" s="45">
        <v>16197.492677667809</v>
      </c>
      <c r="BM2264" s="12">
        <v>11772.754502528207</v>
      </c>
      <c r="BN2264" s="12">
        <v>0</v>
      </c>
      <c r="BO2264" s="12">
        <v>54.051527233822185</v>
      </c>
      <c r="BP2264" s="12">
        <v>36.251415916712411</v>
      </c>
      <c r="BQ2264" s="48">
        <v>32.585597058607441</v>
      </c>
      <c r="BR2264" s="49">
        <v>6.6358945751408278</v>
      </c>
      <c r="BS2264" s="13">
        <v>28.005817014223034</v>
      </c>
      <c r="BT2264" s="12">
        <v>387.73637240560276</v>
      </c>
      <c r="BV2264" s="14">
        <f>Таблица1[[#This Row],[Lкан_леб,мм]]</f>
        <v>57942.263627594395</v>
      </c>
      <c r="BW2264" s="50">
        <f>Таблица1[[#This Row],[угол обхв4]]+Таблица1[[#This Row],[Lдуг 3,мм]]</f>
        <v>11893.573348651445</v>
      </c>
      <c r="BX2264" s="54">
        <f>Таблица1[[#This Row],[угол обхв5]]+Таблица1[[#This Row],[Y5, мм]]</f>
        <v>58327.161490906721</v>
      </c>
      <c r="BY2264" s="14">
        <f>Таблица1[[#This Row],[угол обхв6]]+Таблица1[[#This Row],[Lдуг 4,мм]]</f>
        <v>14748.8390360591</v>
      </c>
      <c r="BZ2264" s="14">
        <f>Таблица1[[#This Row],[Т1]]+Таблица1[[#This Row],[X6, мм]]</f>
        <v>58585.305769939376</v>
      </c>
      <c r="CA2264" s="14">
        <f>Таблица1[[#This Row],[Т2]]+Таблица1[[#This Row],[Lдуг 5,мм]]</f>
        <v>20229.371218247248</v>
      </c>
      <c r="CB2264" s="14">
        <f>Таблица1[[#This Row],[Т3]]+Таблица1[[#This Row],[Y6, мм]]</f>
        <v>58817.345960558938</v>
      </c>
      <c r="CC2264" s="14">
        <f>Таблица1[[#This Row],[Т4]]+Таблица1[[#This Row],[Lдуг 6,мм]]</f>
        <v>21357.846738584311</v>
      </c>
      <c r="CD2264" s="14">
        <f>Таблица1[[#This Row],[Т5]]+Таблица1[[#This Row],[Lдуг 1,мм]]</f>
        <v>58864.599789892723</v>
      </c>
      <c r="CE2264" s="14">
        <f>Таблица1[[#This Row],[Т6]]+Таблица1[[#This Row],[Lпрям1, мм]]</f>
        <v>21748.141498989829</v>
      </c>
      <c r="CF2264" s="15">
        <f>Таблица1[[#This Row],[Т7]]+Таблица1[[#This Row],[Lдуг 2,мм]]</f>
        <v>59064.027626269293</v>
      </c>
      <c r="CG2264" s="14">
        <f>Таблица1[[#This Row],[Т8]]+Таблица1[[#This Row],[Lпрям2, мм]]</f>
        <v>25981.298703602559</v>
      </c>
      <c r="CH2264" s="14">
        <f>Таблица1[[#This Row],[Т9]]-Таблица1[[#This Row],[Т9]]</f>
        <v>0</v>
      </c>
      <c r="CI2264" s="50">
        <f>Таблица1[[#This Row],[Т9]]-Таблица1[[#This Row],[Т8]]</f>
        <v>37315.88612727946</v>
      </c>
      <c r="CJ2264" s="54">
        <f>Таблица1[[#This Row],[Т9]]-Таблица1[[#This Row],[Т7]]</f>
        <v>199.42783637656976</v>
      </c>
      <c r="CK2264" s="14">
        <f>Таблица1[[#This Row],[Т9]]-Таблица1[[#This Row],[Т6]]</f>
        <v>37706.180887684983</v>
      </c>
      <c r="CL2264" s="14">
        <f>Таблица1[[#This Row],[Т9]]-Таблица1[[#This Row],[Т5]]</f>
        <v>246.68166571035545</v>
      </c>
      <c r="CM2264" s="14">
        <f>Таблица1[[#This Row],[Т9]]-Таблица1[[#This Row],[Т4]]</f>
        <v>38834.656408022041</v>
      </c>
      <c r="CN2264" s="14">
        <f>Таблица1[[#This Row],[Т9]]-Таблица1[[#This Row],[Т3]]</f>
        <v>478.7218563299175</v>
      </c>
      <c r="CO2264" s="14">
        <f>Таблица1[[#This Row],[Т9]]-Таблица1[[#This Row],[Т2]]</f>
        <v>44315.188590210193</v>
      </c>
      <c r="CP2264" s="14">
        <f>Таблица1[[#This Row],[Т9]]-Таблица1[[#This Row],[Т1]]</f>
        <v>736.86613536257209</v>
      </c>
      <c r="CQ2264" s="14">
        <f>Таблица1[[#This Row],[Т9]]-Таблица1[[#This Row],[угол обхв6]]</f>
        <v>47170.45427761785</v>
      </c>
      <c r="CR2264" s="14">
        <f>Таблица1[[#This Row],[Т9]]-Таблица1[[#This Row],[угол обхв5]]</f>
        <v>1121.7639986748982</v>
      </c>
      <c r="CS2264" s="14">
        <f>Таблица1[[#This Row],[Т9]]-Таблица1[[#This Row],[угол обхв4]]</f>
        <v>59064.027626269293</v>
      </c>
      <c r="CT2264" s="14">
        <f>Таблица1[[#This Row],[Lкан_прям, мм]]+Таблица1[[#This Row],[Lкан_дуг, мм]]+Таблица1[[#This Row],[Lкан_леб,мм]]</f>
        <v>85045.326329871838</v>
      </c>
      <c r="CU2264" s="16">
        <f>Таблица1[[#This Row],[Lкан_леб,мм]]</f>
        <v>57942.263627594395</v>
      </c>
      <c r="CV2264" s="14">
        <f>2534431-(Таблица1[[#This Row],[Т23]]+Таблица1[[#This Row],[угол обхв3]])</f>
        <v>2448997.9372977223</v>
      </c>
      <c r="CW2264" s="50">
        <f>SUM(X2264:AC2264,AD2264:AI2264)-Таблица1[[#This Row],[lподв_min, мм]]</f>
        <v>22869.905498628541</v>
      </c>
      <c r="CX2264" s="17">
        <f>CW2703-Таблица1[[#This Row],[Суммарная длина каната]]</f>
        <v>-2427421.1245381404</v>
      </c>
    </row>
    <row r="2265" spans="1:102" x14ac:dyDescent="0.25">
      <c r="A2265" s="21">
        <v>2264</v>
      </c>
      <c r="B2265" s="10">
        <v>58.328775510204075</v>
      </c>
      <c r="C2265" s="10">
        <v>96.250204081632717</v>
      </c>
      <c r="D2265" s="11">
        <v>13199.2759294483</v>
      </c>
      <c r="E2265" s="11">
        <v>16344.783638802681</v>
      </c>
      <c r="F2265" s="11">
        <v>13091.468067682956</v>
      </c>
      <c r="G2265" s="11">
        <v>16434.77511029629</v>
      </c>
      <c r="H2265" s="11">
        <v>13607.2754394483</v>
      </c>
      <c r="I2265" s="11">
        <v>12071.548165315686</v>
      </c>
      <c r="J2265" s="11">
        <v>4273.235473486995</v>
      </c>
      <c r="K2265" s="11">
        <v>25981.2987035935</v>
      </c>
      <c r="L2265" s="11">
        <v>1121.7639986839383</v>
      </c>
      <c r="M2265" s="11">
        <v>57942.263627594395</v>
      </c>
      <c r="N2265" s="11">
        <v>5106.0272230304763</v>
      </c>
      <c r="O2265" s="11">
        <v>20701.71875812643</v>
      </c>
      <c r="P2265" s="43">
        <v>7919.1872935513402</v>
      </c>
      <c r="Q2265" s="11">
        <v>20808.539232142419</v>
      </c>
      <c r="R2265" s="11">
        <v>12496.681999534216</v>
      </c>
      <c r="S2265" s="11">
        <v>17794.774938655162</v>
      </c>
      <c r="T2265" s="11">
        <v>13701.785761729225</v>
      </c>
      <c r="U2265" s="11">
        <v>17096.89391559791</v>
      </c>
      <c r="V2265" s="11">
        <v>13199.2759294483</v>
      </c>
      <c r="W2265" s="11">
        <v>16344.783638802681</v>
      </c>
      <c r="X2265" s="12">
        <v>0</v>
      </c>
      <c r="Y2265" s="12">
        <v>370.88642498987934</v>
      </c>
      <c r="Z2265" s="12">
        <v>253.04252410720406</v>
      </c>
      <c r="AA2265" s="44">
        <v>232.04019061955947</v>
      </c>
      <c r="AB2265" s="45">
        <v>47.253829333787941</v>
      </c>
      <c r="AC2265" s="12">
        <v>218.54102963350732</v>
      </c>
      <c r="AD2265" s="12">
        <v>11893.573348651445</v>
      </c>
      <c r="AE2265" s="12">
        <v>2815.1874175695571</v>
      </c>
      <c r="AF2265" s="12">
        <v>5480.532182188148</v>
      </c>
      <c r="AG2265" s="44">
        <v>1128.4755203370614</v>
      </c>
      <c r="AH2265" s="45">
        <v>390.29476040551873</v>
      </c>
      <c r="AI2265" s="12">
        <v>4273.2354744417744</v>
      </c>
      <c r="AJ2265" s="12">
        <v>-54.258462783574217</v>
      </c>
      <c r="AK2265" s="12">
        <v>-2.1745734928500275</v>
      </c>
      <c r="AL2265" s="12">
        <v>33.360398734307282</v>
      </c>
      <c r="AM2265" s="44">
        <v>65.945995792914815</v>
      </c>
      <c r="AN2265" s="45">
        <v>59.310101217773791</v>
      </c>
      <c r="AO2265" s="12">
        <v>89.999999865919435</v>
      </c>
      <c r="AP2265" s="12">
        <v>-2172.5206334318082</v>
      </c>
      <c r="AQ2265" s="12">
        <v>5090.5459257191415</v>
      </c>
      <c r="AR2265" s="12">
        <v>8143.5479561415677</v>
      </c>
      <c r="AS2265" s="44">
        <v>12869.251965700709</v>
      </c>
      <c r="AT2265" s="45">
        <v>13350.929316915948</v>
      </c>
      <c r="AU2265" s="12">
        <v>13607.275929448298</v>
      </c>
      <c r="AV2265" s="12">
        <v>11286.502770113182</v>
      </c>
      <c r="AW2265" s="12">
        <v>21109.42493840036</v>
      </c>
      <c r="AX2265" s="12">
        <v>21149.31231365279</v>
      </c>
      <c r="AY2265" s="44">
        <v>17961.074729126161</v>
      </c>
      <c r="AZ2265" s="45">
        <v>16888.654257672268</v>
      </c>
      <c r="BA2265" s="12">
        <v>16344.783639757463</v>
      </c>
      <c r="BB2265" s="12">
        <v>4774.8698333618086</v>
      </c>
      <c r="BC2265" s="12">
        <v>7903.7059962400053</v>
      </c>
      <c r="BD2265" s="12">
        <v>12721.042662124442</v>
      </c>
      <c r="BE2265" s="44">
        <v>13329.215795562732</v>
      </c>
      <c r="BF2265" s="45">
        <v>13550.132374261575</v>
      </c>
      <c r="BG2265" s="12">
        <v>13607.2759394483</v>
      </c>
      <c r="BH2265" s="12">
        <v>20940.043711221639</v>
      </c>
      <c r="BI2265" s="12">
        <v>21216.245412416349</v>
      </c>
      <c r="BJ2265" s="12">
        <v>18135.548020165534</v>
      </c>
      <c r="BK2265" s="44">
        <v>16930.594125126907</v>
      </c>
      <c r="BL2265" s="45">
        <v>16553.023296728323</v>
      </c>
      <c r="BM2265" s="12">
        <v>12071.548165315688</v>
      </c>
      <c r="BN2265" s="12">
        <v>0</v>
      </c>
      <c r="BO2265" s="12">
        <v>52.083889290724194</v>
      </c>
      <c r="BP2265" s="12">
        <v>35.534972227157311</v>
      </c>
      <c r="BQ2265" s="48">
        <v>32.585597058607533</v>
      </c>
      <c r="BR2265" s="49">
        <v>6.6358945751410188</v>
      </c>
      <c r="BS2265" s="13">
        <v>30.68989864814565</v>
      </c>
      <c r="BT2265" s="12">
        <v>387.73637240560276</v>
      </c>
      <c r="BV2265" s="14">
        <f>Таблица1[[#This Row],[Lкан_леб,мм]]</f>
        <v>57942.263627594395</v>
      </c>
      <c r="BW2265" s="50">
        <f>Таблица1[[#This Row],[угол обхв4]]+Таблица1[[#This Row],[Lдуг 3,мм]]</f>
        <v>11893.573348651445</v>
      </c>
      <c r="BX2265" s="54">
        <f>Таблица1[[#This Row],[угол обхв5]]+Таблица1[[#This Row],[Y5, мм]]</f>
        <v>58313.150052584271</v>
      </c>
      <c r="BY2265" s="14">
        <f>Таблица1[[#This Row],[угол обхв6]]+Таблица1[[#This Row],[Lдуг 4,мм]]</f>
        <v>14708.760766221003</v>
      </c>
      <c r="BZ2265" s="14">
        <f>Таблица1[[#This Row],[Т1]]+Таблица1[[#This Row],[X6, мм]]</f>
        <v>58566.192576691472</v>
      </c>
      <c r="CA2265" s="14">
        <f>Таблица1[[#This Row],[Т2]]+Таблица1[[#This Row],[Lдуг 5,мм]]</f>
        <v>20189.292948409151</v>
      </c>
      <c r="CB2265" s="14">
        <f>Таблица1[[#This Row],[Т3]]+Таблица1[[#This Row],[Y6, мм]]</f>
        <v>58798.232767311034</v>
      </c>
      <c r="CC2265" s="14">
        <f>Таблица1[[#This Row],[Т4]]+Таблица1[[#This Row],[Lдуг 6,мм]]</f>
        <v>21317.768468746213</v>
      </c>
      <c r="CD2265" s="14">
        <f>Таблица1[[#This Row],[Т5]]+Таблица1[[#This Row],[Lдуг 1,мм]]</f>
        <v>58845.48659664482</v>
      </c>
      <c r="CE2265" s="14">
        <f>Таблица1[[#This Row],[Т6]]+Таблица1[[#This Row],[Lпрям1, мм]]</f>
        <v>21708.063229151732</v>
      </c>
      <c r="CF2265" s="15">
        <f>Таблица1[[#This Row],[Т7]]+Таблица1[[#This Row],[Lдуг 2,мм]]</f>
        <v>59064.02762627833</v>
      </c>
      <c r="CG2265" s="14">
        <f>Таблица1[[#This Row],[Т8]]+Таблица1[[#This Row],[Lпрям2, мм]]</f>
        <v>25981.298703593508</v>
      </c>
      <c r="CH2265" s="14">
        <f>Таблица1[[#This Row],[Т9]]-Таблица1[[#This Row],[Т9]]</f>
        <v>0</v>
      </c>
      <c r="CI2265" s="50">
        <f>Таблица1[[#This Row],[Т9]]-Таблица1[[#This Row],[Т8]]</f>
        <v>37355.964397126598</v>
      </c>
      <c r="CJ2265" s="54">
        <f>Таблица1[[#This Row],[Т9]]-Таблица1[[#This Row],[Т7]]</f>
        <v>218.54102963351033</v>
      </c>
      <c r="CK2265" s="14">
        <f>Таблица1[[#This Row],[Т9]]-Таблица1[[#This Row],[Т6]]</f>
        <v>37746.259157532113</v>
      </c>
      <c r="CL2265" s="14">
        <f>Таблица1[[#This Row],[Т9]]-Таблица1[[#This Row],[Т5]]</f>
        <v>265.79485896729602</v>
      </c>
      <c r="CM2265" s="14">
        <f>Таблица1[[#This Row],[Т9]]-Таблица1[[#This Row],[Т4]]</f>
        <v>38874.734677869179</v>
      </c>
      <c r="CN2265" s="14">
        <f>Таблица1[[#This Row],[Т9]]-Таблица1[[#This Row],[Т3]]</f>
        <v>497.83504958685808</v>
      </c>
      <c r="CO2265" s="14">
        <f>Таблица1[[#This Row],[Т9]]-Таблица1[[#This Row],[Т2]]</f>
        <v>44355.266860057323</v>
      </c>
      <c r="CP2265" s="14">
        <f>Таблица1[[#This Row],[Т9]]-Таблица1[[#This Row],[Т1]]</f>
        <v>750.87757369405881</v>
      </c>
      <c r="CQ2265" s="14">
        <f>Таблица1[[#This Row],[Т9]]-Таблица1[[#This Row],[угол обхв6]]</f>
        <v>47170.454277626886</v>
      </c>
      <c r="CR2265" s="14">
        <f>Таблица1[[#This Row],[Т9]]-Таблица1[[#This Row],[угол обхв5]]</f>
        <v>1121.7639986839349</v>
      </c>
      <c r="CS2265" s="14">
        <f>Таблица1[[#This Row],[Т9]]-Таблица1[[#This Row],[угол обхв4]]</f>
        <v>59064.02762627833</v>
      </c>
      <c r="CT2265" s="14">
        <f>Таблица1[[#This Row],[Lкан_прям, мм]]+Таблица1[[#This Row],[Lкан_дуг, мм]]+Таблица1[[#This Row],[Lкан_леб,мм]]</f>
        <v>85045.326329871838</v>
      </c>
      <c r="CU2265" s="16">
        <f>Таблица1[[#This Row],[Lкан_леб,мм]]</f>
        <v>57942.263627594395</v>
      </c>
      <c r="CV2265" s="14">
        <f>2534431-(Таблица1[[#This Row],[Т23]]+Таблица1[[#This Row],[угол обхв3]])</f>
        <v>2448997.9372977223</v>
      </c>
      <c r="CW2265" s="50">
        <f>SUM(X2265:AC2265,AD2265:AI2265)-Таблица1[[#This Row],[lподв_min, мм]]</f>
        <v>22829.827228790451</v>
      </c>
      <c r="CX2265" s="17">
        <f>CW2704-Таблица1[[#This Row],[Суммарная длина каната]]</f>
        <v>-2427474.2385181626</v>
      </c>
    </row>
    <row r="2266" spans="1:102" x14ac:dyDescent="0.25">
      <c r="A2266" s="21">
        <v>2265</v>
      </c>
      <c r="B2266" s="10">
        <v>58.328775510204075</v>
      </c>
      <c r="C2266" s="10">
        <v>98.934285714285778</v>
      </c>
      <c r="D2266" s="11">
        <v>13355.955972623779</v>
      </c>
      <c r="E2266" s="11">
        <v>16691.372964975082</v>
      </c>
      <c r="F2266" s="11">
        <v>13244.05218002229</v>
      </c>
      <c r="G2266" s="11">
        <v>16776.217182228844</v>
      </c>
      <c r="H2266" s="11">
        <v>13763.95548262378</v>
      </c>
      <c r="I2266" s="11">
        <v>12376.86016200923</v>
      </c>
      <c r="J2266" s="11">
        <v>4314.5128029658545</v>
      </c>
      <c r="K2266" s="11">
        <v>25981.29870358438</v>
      </c>
      <c r="L2266" s="11">
        <v>1121.7639986930708</v>
      </c>
      <c r="M2266" s="11">
        <v>57942.263627594395</v>
      </c>
      <c r="N2266" s="11">
        <v>5106.0272230304763</v>
      </c>
      <c r="O2266" s="11">
        <v>20701.71875812643</v>
      </c>
      <c r="P2266" s="43">
        <v>7872.6271002602107</v>
      </c>
      <c r="Q2266" s="11">
        <v>20902.97058078599</v>
      </c>
      <c r="R2266" s="11">
        <v>12586.23130151248</v>
      </c>
      <c r="S2266" s="11">
        <v>18106.871792485232</v>
      </c>
      <c r="T2266" s="11">
        <v>13822.693994325646</v>
      </c>
      <c r="U2266" s="11">
        <v>17466.190117016664</v>
      </c>
      <c r="V2266" s="11">
        <v>13355.955972623779</v>
      </c>
      <c r="W2266" s="11">
        <v>16691.372964975082</v>
      </c>
      <c r="X2266" s="12">
        <v>0</v>
      </c>
      <c r="Y2266" s="12">
        <v>356.74432585004178</v>
      </c>
      <c r="Z2266" s="12">
        <v>248.07142999914473</v>
      </c>
      <c r="AA2266" s="44">
        <v>232.04019061955893</v>
      </c>
      <c r="AB2266" s="45">
        <v>47.253829333787124</v>
      </c>
      <c r="AC2266" s="12">
        <v>237.65422289053831</v>
      </c>
      <c r="AD2266" s="12">
        <v>11893.573348651445</v>
      </c>
      <c r="AE2266" s="12">
        <v>2773.9100880907031</v>
      </c>
      <c r="AF2266" s="12">
        <v>5480.5321821881507</v>
      </c>
      <c r="AG2266" s="44">
        <v>1128.4755203370576</v>
      </c>
      <c r="AH2266" s="45">
        <v>390.2947604055189</v>
      </c>
      <c r="AI2266" s="12">
        <v>4314.5128039114998</v>
      </c>
      <c r="AJ2266" s="12">
        <v>-54.258462783574217</v>
      </c>
      <c r="AK2266" s="12">
        <v>-4.1605602432624851</v>
      </c>
      <c r="AL2266" s="12">
        <v>30.676317101654252</v>
      </c>
      <c r="AM2266" s="44">
        <v>63.261914160261703</v>
      </c>
      <c r="AN2266" s="45">
        <v>56.626019585120801</v>
      </c>
      <c r="AO2266" s="12">
        <v>89.999999867202177</v>
      </c>
      <c r="AP2266" s="12">
        <v>-2172.5206334318082</v>
      </c>
      <c r="AQ2266" s="12">
        <v>5076.426139708552</v>
      </c>
      <c r="AR2266" s="12">
        <v>8080.7835835547266</v>
      </c>
      <c r="AS2266" s="44">
        <v>12950.604888925953</v>
      </c>
      <c r="AT2266" s="45">
        <v>13481.974105971978</v>
      </c>
      <c r="AU2266" s="12">
        <v>13763.955972623779</v>
      </c>
      <c r="AV2266" s="12">
        <v>11286.502770113182</v>
      </c>
      <c r="AW2266" s="12">
        <v>21108.643537251723</v>
      </c>
      <c r="AX2266" s="12">
        <v>21253.876377920293</v>
      </c>
      <c r="AY2266" s="44">
        <v>18290.436192071415</v>
      </c>
      <c r="AZ2266" s="45">
        <v>17241.748682160567</v>
      </c>
      <c r="BA2266" s="12">
        <v>16691.372965920731</v>
      </c>
      <c r="BB2266" s="12">
        <v>4774.8698333618086</v>
      </c>
      <c r="BC2266" s="12">
        <v>7843.0260169382855</v>
      </c>
      <c r="BD2266" s="12">
        <v>12794.387784806997</v>
      </c>
      <c r="BE2266" s="44">
        <v>13458.320406912173</v>
      </c>
      <c r="BF2266" s="45">
        <v>13696.675860977446</v>
      </c>
      <c r="BG2266" s="12">
        <v>13763.95598262378</v>
      </c>
      <c r="BH2266" s="12">
        <v>20940.043711221639</v>
      </c>
      <c r="BI2266" s="12">
        <v>21309.895359911283</v>
      </c>
      <c r="BJ2266" s="12">
        <v>18457.777589619534</v>
      </c>
      <c r="BK2266" s="44">
        <v>17282.625717430485</v>
      </c>
      <c r="BL2266" s="45">
        <v>16915.814399831179</v>
      </c>
      <c r="BM2266" s="12">
        <v>12376.86016200923</v>
      </c>
      <c r="BN2266" s="12">
        <v>0</v>
      </c>
      <c r="BO2266" s="12">
        <v>50.097902540311736</v>
      </c>
      <c r="BP2266" s="12">
        <v>34.836877344916743</v>
      </c>
      <c r="BQ2266" s="48">
        <v>32.585597058607455</v>
      </c>
      <c r="BR2266" s="49">
        <v>6.6358945751409042</v>
      </c>
      <c r="BS2266" s="13">
        <v>33.373980282081384</v>
      </c>
      <c r="BT2266" s="12">
        <v>387.73637240560276</v>
      </c>
      <c r="BV2266" s="14">
        <f>Таблица1[[#This Row],[Lкан_леб,мм]]</f>
        <v>57942.263627594395</v>
      </c>
      <c r="BW2266" s="50">
        <f>Таблица1[[#This Row],[угол обхв4]]+Таблица1[[#This Row],[Lдуг 3,мм]]</f>
        <v>11893.573348651445</v>
      </c>
      <c r="BX2266" s="54">
        <f>Таблица1[[#This Row],[угол обхв5]]+Таблица1[[#This Row],[Y5, мм]]</f>
        <v>58299.007953444438</v>
      </c>
      <c r="BY2266" s="14">
        <f>Таблица1[[#This Row],[угол обхв6]]+Таблица1[[#This Row],[Lдуг 4,мм]]</f>
        <v>14667.483436742148</v>
      </c>
      <c r="BZ2266" s="14">
        <f>Таблица1[[#This Row],[Т1]]+Таблица1[[#This Row],[X6, мм]]</f>
        <v>58547.079383443583</v>
      </c>
      <c r="CA2266" s="14">
        <f>Таблица1[[#This Row],[Т2]]+Таблица1[[#This Row],[Lдуг 5,мм]]</f>
        <v>20148.015618930298</v>
      </c>
      <c r="CB2266" s="14">
        <f>Таблица1[[#This Row],[Т3]]+Таблица1[[#This Row],[Y6, мм]]</f>
        <v>58779.119574063145</v>
      </c>
      <c r="CC2266" s="14">
        <f>Таблица1[[#This Row],[Т4]]+Таблица1[[#This Row],[Lдуг 6,мм]]</f>
        <v>21276.491139267357</v>
      </c>
      <c r="CD2266" s="14">
        <f>Таблица1[[#This Row],[Т5]]+Таблица1[[#This Row],[Lдуг 1,мм]]</f>
        <v>58826.37340339693</v>
      </c>
      <c r="CE2266" s="14">
        <f>Таблица1[[#This Row],[Т6]]+Таблица1[[#This Row],[Lпрям1, мм]]</f>
        <v>21666.785899672876</v>
      </c>
      <c r="CF2266" s="15">
        <f>Таблица1[[#This Row],[Т7]]+Таблица1[[#This Row],[Lдуг 2,мм]]</f>
        <v>59064.027626287469</v>
      </c>
      <c r="CG2266" s="14">
        <f>Таблица1[[#This Row],[Т8]]+Таблица1[[#This Row],[Lпрям2, мм]]</f>
        <v>25981.298703584376</v>
      </c>
      <c r="CH2266" s="14">
        <f>Таблица1[[#This Row],[Т9]]-Таблица1[[#This Row],[Т9]]</f>
        <v>0</v>
      </c>
      <c r="CI2266" s="50">
        <f>Таблица1[[#This Row],[Т9]]-Таблица1[[#This Row],[Т8]]</f>
        <v>37397.241726614593</v>
      </c>
      <c r="CJ2266" s="54">
        <f>Таблица1[[#This Row],[Т9]]-Таблица1[[#This Row],[Т7]]</f>
        <v>237.65422289053822</v>
      </c>
      <c r="CK2266" s="14">
        <f>Таблица1[[#This Row],[Т9]]-Таблица1[[#This Row],[Т6]]</f>
        <v>37787.536487020116</v>
      </c>
      <c r="CL2266" s="14">
        <f>Таблица1[[#This Row],[Т9]]-Таблица1[[#This Row],[Т5]]</f>
        <v>284.90805222432391</v>
      </c>
      <c r="CM2266" s="14">
        <f>Таблица1[[#This Row],[Т9]]-Таблица1[[#This Row],[Т4]]</f>
        <v>38916.012007357174</v>
      </c>
      <c r="CN2266" s="14">
        <f>Таблица1[[#This Row],[Т9]]-Таблица1[[#This Row],[Т3]]</f>
        <v>516.94824284388596</v>
      </c>
      <c r="CO2266" s="14">
        <f>Таблица1[[#This Row],[Т9]]-Таблица1[[#This Row],[Т2]]</f>
        <v>44396.544189545319</v>
      </c>
      <c r="CP2266" s="14">
        <f>Таблица1[[#This Row],[Т9]]-Таблица1[[#This Row],[Т1]]</f>
        <v>765.019672843031</v>
      </c>
      <c r="CQ2266" s="14">
        <f>Таблица1[[#This Row],[Т9]]-Таблица1[[#This Row],[угол обхв6]]</f>
        <v>47170.454277636025</v>
      </c>
      <c r="CR2266" s="14">
        <f>Таблица1[[#This Row],[Т9]]-Таблица1[[#This Row],[угол обхв5]]</f>
        <v>1121.7639986930735</v>
      </c>
      <c r="CS2266" s="14">
        <f>Таблица1[[#This Row],[Т9]]-Таблица1[[#This Row],[угол обхв4]]</f>
        <v>59064.027626287469</v>
      </c>
      <c r="CT2266" s="14">
        <f>Таблица1[[#This Row],[Lкан_прям, мм]]+Таблица1[[#This Row],[Lкан_дуг, мм]]+Таблица1[[#This Row],[Lкан_леб,мм]]</f>
        <v>85045.326329871838</v>
      </c>
      <c r="CU2266" s="16">
        <f>Таблица1[[#This Row],[Lкан_леб,мм]]</f>
        <v>57942.263627594395</v>
      </c>
      <c r="CV2266" s="14">
        <f>2534431-(Таблица1[[#This Row],[Т23]]+Таблица1[[#This Row],[угол обхв3]])</f>
        <v>2448997.9372977223</v>
      </c>
      <c r="CW2266" s="50">
        <f>SUM(X2266:AC2266,AD2266:AI2266)-Таблица1[[#This Row],[lподв_min, мм]]</f>
        <v>22788.549899311594</v>
      </c>
      <c r="CX2266" s="17">
        <f>CW2705-Таблица1[[#This Row],[Суммарная длина каната]]</f>
        <v>-2427525.6121906368</v>
      </c>
    </row>
    <row r="2267" spans="1:102" x14ac:dyDescent="0.25">
      <c r="A2267" s="21">
        <v>2266</v>
      </c>
      <c r="B2267" s="10">
        <v>58.328775510204075</v>
      </c>
      <c r="C2267" s="10">
        <v>101.61836734693884</v>
      </c>
      <c r="D2267" s="11">
        <v>13496.233718783056</v>
      </c>
      <c r="E2267" s="11">
        <v>17044.919214960271</v>
      </c>
      <c r="F2267" s="11">
        <v>13380.479529298647</v>
      </c>
      <c r="G2267" s="11">
        <v>17124.430016847855</v>
      </c>
      <c r="H2267" s="11">
        <v>13904.233228783058</v>
      </c>
      <c r="I2267" s="11">
        <v>12687.968323674884</v>
      </c>
      <c r="J2267" s="11">
        <v>4356.9508912853862</v>
      </c>
      <c r="K2267" s="11">
        <v>25981.298703575176</v>
      </c>
      <c r="L2267" s="11">
        <v>1121.7639987022771</v>
      </c>
      <c r="M2267" s="11">
        <v>57942.263627594395</v>
      </c>
      <c r="N2267" s="11">
        <v>5106.0272230304763</v>
      </c>
      <c r="O2267" s="11">
        <v>20701.71875812643</v>
      </c>
      <c r="P2267" s="43">
        <v>7821.695868085948</v>
      </c>
      <c r="Q2267" s="11">
        <v>20995.117967049311</v>
      </c>
      <c r="R2267" s="11">
        <v>12661.067199558489</v>
      </c>
      <c r="S2267" s="11">
        <v>18422.819750255298</v>
      </c>
      <c r="T2267" s="11">
        <v>13926.175835646649</v>
      </c>
      <c r="U2267" s="11">
        <v>17840.743175485997</v>
      </c>
      <c r="V2267" s="11">
        <v>13496.233718783056</v>
      </c>
      <c r="W2267" s="11">
        <v>17044.919214960271</v>
      </c>
      <c r="X2267" s="12">
        <v>0</v>
      </c>
      <c r="Y2267" s="12">
        <v>342.46168191471247</v>
      </c>
      <c r="Z2267" s="12">
        <v>243.24088068657636</v>
      </c>
      <c r="AA2267" s="44">
        <v>232.0401906195587</v>
      </c>
      <c r="AB2267" s="45">
        <v>47.253829333784857</v>
      </c>
      <c r="AC2267" s="12">
        <v>256.76741614764472</v>
      </c>
      <c r="AD2267" s="12">
        <v>11893.573348651445</v>
      </c>
      <c r="AE2267" s="12">
        <v>2731.4719997711841</v>
      </c>
      <c r="AF2267" s="12">
        <v>5480.532182188148</v>
      </c>
      <c r="AG2267" s="44">
        <v>1128.4755203370632</v>
      </c>
      <c r="AH2267" s="45">
        <v>390.29476040551606</v>
      </c>
      <c r="AI2267" s="12">
        <v>4356.9508922218192</v>
      </c>
      <c r="AJ2267" s="12">
        <v>-54.258462783574217</v>
      </c>
      <c r="AK2267" s="12">
        <v>-6.1662838162587779</v>
      </c>
      <c r="AL2267" s="12">
        <v>27.992235469001134</v>
      </c>
      <c r="AM2267" s="44">
        <v>60.57783252760855</v>
      </c>
      <c r="AN2267" s="45">
        <v>53.941937952467967</v>
      </c>
      <c r="AO2267" s="12">
        <v>89.999999868495678</v>
      </c>
      <c r="AP2267" s="12">
        <v>-2172.5206334318082</v>
      </c>
      <c r="AQ2267" s="12">
        <v>5062.2021802511381</v>
      </c>
      <c r="AR2267" s="12">
        <v>8013.1914450780605</v>
      </c>
      <c r="AS2267" s="44">
        <v>13016.444917108875</v>
      </c>
      <c r="AT2267" s="45">
        <v>13596.340095046722</v>
      </c>
      <c r="AU2267" s="12">
        <v>13904.233718783056</v>
      </c>
      <c r="AV2267" s="12">
        <v>11286.502770113182</v>
      </c>
      <c r="AW2267" s="12">
        <v>21107.358210874048</v>
      </c>
      <c r="AX2267" s="12">
        <v>21355.386539079202</v>
      </c>
      <c r="AY2267" s="44">
        <v>18623.245990724652</v>
      </c>
      <c r="AZ2267" s="45">
        <v>17600.592422368507</v>
      </c>
      <c r="BA2267" s="12">
        <v>17044.919215896705</v>
      </c>
      <c r="BB2267" s="12">
        <v>4774.8698333618086</v>
      </c>
      <c r="BC2267" s="12">
        <v>7777.8708253066097</v>
      </c>
      <c r="BD2267" s="12">
        <v>12852.562776550601</v>
      </c>
      <c r="BE2267" s="44">
        <v>13570.798118096265</v>
      </c>
      <c r="BF2267" s="45">
        <v>13826.069459382983</v>
      </c>
      <c r="BG2267" s="12">
        <v>13904.233728783058</v>
      </c>
      <c r="BH2267" s="12">
        <v>20940.043711221639</v>
      </c>
      <c r="BI2267" s="12">
        <v>21400.75741979693</v>
      </c>
      <c r="BJ2267" s="12">
        <v>18783.088322285188</v>
      </c>
      <c r="BK2267" s="44">
        <v>17640.316935016643</v>
      </c>
      <c r="BL2267" s="45">
        <v>17285.069968077762</v>
      </c>
      <c r="BM2267" s="12">
        <v>12687.968323674886</v>
      </c>
      <c r="BN2267" s="12">
        <v>0</v>
      </c>
      <c r="BO2267" s="12">
        <v>48.092178967315441</v>
      </c>
      <c r="BP2267" s="12">
        <v>34.158519285259914</v>
      </c>
      <c r="BQ2267" s="48">
        <v>32.585597058607419</v>
      </c>
      <c r="BR2267" s="49">
        <v>6.6358945751405862</v>
      </c>
      <c r="BS2267" s="13">
        <v>36.058061916027711</v>
      </c>
      <c r="BT2267" s="12">
        <v>387.73637240560276</v>
      </c>
      <c r="BV2267" s="14">
        <f>Таблица1[[#This Row],[Lкан_леб,мм]]</f>
        <v>57942.263627594395</v>
      </c>
      <c r="BW2267" s="50">
        <f>Таблица1[[#This Row],[угол обхв4]]+Таблица1[[#This Row],[Lдуг 3,мм]]</f>
        <v>11893.573348651445</v>
      </c>
      <c r="BX2267" s="54">
        <f>Таблица1[[#This Row],[угол обхв5]]+Таблица1[[#This Row],[Y5, мм]]</f>
        <v>58284.725309509107</v>
      </c>
      <c r="BY2267" s="14">
        <f>Таблица1[[#This Row],[угол обхв6]]+Таблица1[[#This Row],[Lдуг 4,мм]]</f>
        <v>14625.045348422629</v>
      </c>
      <c r="BZ2267" s="14">
        <f>Таблица1[[#This Row],[Т1]]+Таблица1[[#This Row],[X6, мм]]</f>
        <v>58527.966190195686</v>
      </c>
      <c r="CA2267" s="14">
        <f>Таблица1[[#This Row],[Т2]]+Таблица1[[#This Row],[Lдуг 5,мм]]</f>
        <v>20105.577530610775</v>
      </c>
      <c r="CB2267" s="14">
        <f>Таблица1[[#This Row],[Т3]]+Таблица1[[#This Row],[Y6, мм]]</f>
        <v>58760.006380815248</v>
      </c>
      <c r="CC2267" s="14">
        <f>Таблица1[[#This Row],[Т4]]+Таблица1[[#This Row],[Lдуг 6,мм]]</f>
        <v>21234.053050947838</v>
      </c>
      <c r="CD2267" s="14">
        <f>Таблица1[[#This Row],[Т5]]+Таблица1[[#This Row],[Lдуг 1,мм]]</f>
        <v>58807.260210149034</v>
      </c>
      <c r="CE2267" s="14">
        <f>Таблица1[[#This Row],[Т6]]+Таблица1[[#This Row],[Lпрям1, мм]]</f>
        <v>21624.347811353353</v>
      </c>
      <c r="CF2267" s="15">
        <f>Таблица1[[#This Row],[Т7]]+Таблица1[[#This Row],[Lдуг 2,мм]]</f>
        <v>59064.02762629668</v>
      </c>
      <c r="CG2267" s="14">
        <f>Таблица1[[#This Row],[Т8]]+Таблица1[[#This Row],[Lпрям2, мм]]</f>
        <v>25981.298703575172</v>
      </c>
      <c r="CH2267" s="14">
        <f>Таблица1[[#This Row],[Т9]]-Таблица1[[#This Row],[Т9]]</f>
        <v>0</v>
      </c>
      <c r="CI2267" s="50">
        <f>Таблица1[[#This Row],[Т9]]-Таблица1[[#This Row],[Т8]]</f>
        <v>37439.679814943331</v>
      </c>
      <c r="CJ2267" s="54">
        <f>Таблица1[[#This Row],[Т9]]-Таблица1[[#This Row],[Т7]]</f>
        <v>256.76741614764614</v>
      </c>
      <c r="CK2267" s="14">
        <f>Таблица1[[#This Row],[Т9]]-Таблица1[[#This Row],[Т6]]</f>
        <v>37829.974575348839</v>
      </c>
      <c r="CL2267" s="14">
        <f>Таблица1[[#This Row],[Т9]]-Таблица1[[#This Row],[Т5]]</f>
        <v>304.02124548143183</v>
      </c>
      <c r="CM2267" s="14">
        <f>Таблица1[[#This Row],[Т9]]-Таблица1[[#This Row],[Т4]]</f>
        <v>38958.450095685905</v>
      </c>
      <c r="CN2267" s="14">
        <f>Таблица1[[#This Row],[Т9]]-Таблица1[[#This Row],[Т3]]</f>
        <v>536.06143610099389</v>
      </c>
      <c r="CO2267" s="14">
        <f>Таблица1[[#This Row],[Т9]]-Таблица1[[#This Row],[Т2]]</f>
        <v>44438.982277874049</v>
      </c>
      <c r="CP2267" s="14">
        <f>Таблица1[[#This Row],[Т9]]-Таблица1[[#This Row],[Т1]]</f>
        <v>779.30231678757264</v>
      </c>
      <c r="CQ2267" s="14">
        <f>Таблица1[[#This Row],[Т9]]-Таблица1[[#This Row],[угол обхв6]]</f>
        <v>47170.454277645236</v>
      </c>
      <c r="CR2267" s="14">
        <f>Таблица1[[#This Row],[Т9]]-Таблица1[[#This Row],[угол обхв5]]</f>
        <v>1121.7639987022849</v>
      </c>
      <c r="CS2267" s="14">
        <f>Таблица1[[#This Row],[Т9]]-Таблица1[[#This Row],[угол обхв4]]</f>
        <v>59064.02762629668</v>
      </c>
      <c r="CT2267" s="14">
        <f>Таблица1[[#This Row],[Lкан_прям, мм]]+Таблица1[[#This Row],[Lкан_дуг, мм]]+Таблица1[[#This Row],[Lкан_леб,мм]]</f>
        <v>85045.326329871852</v>
      </c>
      <c r="CU2267" s="16">
        <f>Таблица1[[#This Row],[Lкан_леб,мм]]</f>
        <v>57942.263627594395</v>
      </c>
      <c r="CV2267" s="14">
        <f>2534431-(Таблица1[[#This Row],[Т23]]+Таблица1[[#This Row],[угол обхв3]])</f>
        <v>2448997.9372977223</v>
      </c>
      <c r="CW2267" s="50">
        <f>SUM(X2267:AC2267,AD2267:AI2267)-Таблица1[[#This Row],[lподв_min, мм]]</f>
        <v>22746.111810992064</v>
      </c>
      <c r="CX2267" s="17">
        <f>CW2706-Таблица1[[#This Row],[Суммарная длина каната]]</f>
        <v>-2425856.2943924177</v>
      </c>
    </row>
    <row r="2268" spans="1:102" x14ac:dyDescent="0.25">
      <c r="A2268" s="21">
        <v>2267</v>
      </c>
      <c r="B2268" s="10">
        <v>58.328775510204075</v>
      </c>
      <c r="C2268" s="10">
        <v>104.3024489795919</v>
      </c>
      <c r="D2268" s="11">
        <v>13619.801377200158</v>
      </c>
      <c r="E2268" s="11">
        <v>17404.646654474443</v>
      </c>
      <c r="F2268" s="11">
        <v>13500.450773142858</v>
      </c>
      <c r="G2268" s="11">
        <v>17478.649582194619</v>
      </c>
      <c r="H2268" s="11">
        <v>14027.800887200159</v>
      </c>
      <c r="I2268" s="11">
        <v>13004.137296123874</v>
      </c>
      <c r="J2268" s="11">
        <v>4400.5093583505704</v>
      </c>
      <c r="K2268" s="11">
        <v>25981.298703565895</v>
      </c>
      <c r="L2268" s="11">
        <v>1121.7639987115517</v>
      </c>
      <c r="M2268" s="11">
        <v>57942.263627594395</v>
      </c>
      <c r="N2268" s="11">
        <v>5106.0272230304763</v>
      </c>
      <c r="O2268" s="11">
        <v>20701.71875812643</v>
      </c>
      <c r="P2268" s="43">
        <v>7766.5053479039016</v>
      </c>
      <c r="Q2268" s="11">
        <v>21084.779205541683</v>
      </c>
      <c r="R2268" s="11">
        <v>12721.025492321569</v>
      </c>
      <c r="S2268" s="11">
        <v>18741.925574057306</v>
      </c>
      <c r="T2268" s="11">
        <v>14012.004230781966</v>
      </c>
      <c r="U2268" s="11">
        <v>18219.731264586968</v>
      </c>
      <c r="V2268" s="11">
        <v>13619.801377200158</v>
      </c>
      <c r="W2268" s="11">
        <v>17404.646654474443</v>
      </c>
      <c r="X2268" s="12">
        <v>0</v>
      </c>
      <c r="Y2268" s="12">
        <v>328.02782669797477</v>
      </c>
      <c r="Z2268" s="12">
        <v>238.5615426554173</v>
      </c>
      <c r="AA2268" s="44">
        <v>232.04019061955887</v>
      </c>
      <c r="AB2268" s="45">
        <v>47.253829333787486</v>
      </c>
      <c r="AC2268" s="12">
        <v>275.88060940481336</v>
      </c>
      <c r="AD2268" s="12">
        <v>11893.573348651445</v>
      </c>
      <c r="AE2268" s="12">
        <v>2687.9135327059889</v>
      </c>
      <c r="AF2268" s="12">
        <v>5480.5321821881498</v>
      </c>
      <c r="AG2268" s="44">
        <v>1128.4755203370601</v>
      </c>
      <c r="AH2268" s="45">
        <v>390.29476040551691</v>
      </c>
      <c r="AI2268" s="12">
        <v>4400.5093592777339</v>
      </c>
      <c r="AJ2268" s="12">
        <v>-54.258462783574217</v>
      </c>
      <c r="AK2268" s="12">
        <v>-8.1932421153322146</v>
      </c>
      <c r="AL2268" s="12">
        <v>25.308153836348115</v>
      </c>
      <c r="AM2268" s="44">
        <v>57.893750894955559</v>
      </c>
      <c r="AN2268" s="45">
        <v>51.257856319814607</v>
      </c>
      <c r="AO2268" s="12">
        <v>89.999999869797378</v>
      </c>
      <c r="AP2268" s="12">
        <v>-2172.5206334318082</v>
      </c>
      <c r="AQ2268" s="12">
        <v>5047.8822490036955</v>
      </c>
      <c r="AR2268" s="12">
        <v>7940.9198481512076</v>
      </c>
      <c r="AS2268" s="44">
        <v>13066.627587206487</v>
      </c>
      <c r="AT2268" s="45">
        <v>13693.776347753126</v>
      </c>
      <c r="AU2268" s="12">
        <v>14027.801377200158</v>
      </c>
      <c r="AV2268" s="12">
        <v>11286.502770113182</v>
      </c>
      <c r="AW2268" s="12">
        <v>21105.554321190684</v>
      </c>
      <c r="AX2268" s="12">
        <v>21453.620068385648</v>
      </c>
      <c r="AY2268" s="44">
        <v>18958.773889732474</v>
      </c>
      <c r="AZ2268" s="45">
        <v>17964.39812051244</v>
      </c>
      <c r="BA2268" s="12">
        <v>17404.646655401608</v>
      </c>
      <c r="BB2268" s="12">
        <v>4774.8698333618086</v>
      </c>
      <c r="BC2268" s="12">
        <v>7708.3603738771199</v>
      </c>
      <c r="BD2268" s="12">
        <v>12895.439992568876</v>
      </c>
      <c r="BE2268" s="44">
        <v>13666.402135897048</v>
      </c>
      <c r="BF2268" s="45">
        <v>13938.029260228996</v>
      </c>
      <c r="BG2268" s="12">
        <v>14027.801387200159</v>
      </c>
      <c r="BH2268" s="12">
        <v>20940.043711221639</v>
      </c>
      <c r="BI2268" s="12">
        <v>21488.614768605938</v>
      </c>
      <c r="BJ2268" s="12">
        <v>19110.766436901271</v>
      </c>
      <c r="BK2268" s="44">
        <v>18002.8829489118</v>
      </c>
      <c r="BL2268" s="45">
        <v>17659.979798548971</v>
      </c>
      <c r="BM2268" s="12">
        <v>13004.137296123876</v>
      </c>
      <c r="BN2268" s="12">
        <v>0</v>
      </c>
      <c r="BO2268" s="12">
        <v>46.065220668242006</v>
      </c>
      <c r="BP2268" s="12">
        <v>33.50139595168033</v>
      </c>
      <c r="BQ2268" s="48">
        <v>32.585597058607448</v>
      </c>
      <c r="BR2268" s="49">
        <v>6.6358945751409548</v>
      </c>
      <c r="BS2268" s="13">
        <v>38.742143549982771</v>
      </c>
      <c r="BT2268" s="12">
        <v>387.73637240560276</v>
      </c>
      <c r="BV2268" s="14">
        <f>Таблица1[[#This Row],[Lкан_леб,мм]]</f>
        <v>57942.263627594395</v>
      </c>
      <c r="BW2268" s="50">
        <f>Таблица1[[#This Row],[угол обхв4]]+Таблица1[[#This Row],[Lдуг 3,мм]]</f>
        <v>11893.573348651445</v>
      </c>
      <c r="BX2268" s="54">
        <f>Таблица1[[#This Row],[угол обхв5]]+Таблица1[[#This Row],[Y5, мм]]</f>
        <v>58270.291454292368</v>
      </c>
      <c r="BY2268" s="14">
        <f>Таблица1[[#This Row],[угол обхв6]]+Таблица1[[#This Row],[Lдуг 4,мм]]</f>
        <v>14581.486881357434</v>
      </c>
      <c r="BZ2268" s="14">
        <f>Таблица1[[#This Row],[Т1]]+Таблица1[[#This Row],[X6, мм]]</f>
        <v>58508.852996947782</v>
      </c>
      <c r="CA2268" s="14">
        <f>Таблица1[[#This Row],[Т2]]+Таблица1[[#This Row],[Lдуг 5,мм]]</f>
        <v>20062.019063545584</v>
      </c>
      <c r="CB2268" s="14">
        <f>Таблица1[[#This Row],[Т3]]+Таблица1[[#This Row],[Y6, мм]]</f>
        <v>58740.893187567344</v>
      </c>
      <c r="CC2268" s="14">
        <f>Таблица1[[#This Row],[Т4]]+Таблица1[[#This Row],[Lдуг 6,мм]]</f>
        <v>21190.494583882642</v>
      </c>
      <c r="CD2268" s="14">
        <f>Таблица1[[#This Row],[Т5]]+Таблица1[[#This Row],[Lдуг 1,мм]]</f>
        <v>58788.14701690113</v>
      </c>
      <c r="CE2268" s="14">
        <f>Таблица1[[#This Row],[Т6]]+Таблица1[[#This Row],[Lпрям1, мм]]</f>
        <v>21580.789344288158</v>
      </c>
      <c r="CF2268" s="15">
        <f>Таблица1[[#This Row],[Т7]]+Таблица1[[#This Row],[Lдуг 2,мм]]</f>
        <v>59064.027626305942</v>
      </c>
      <c r="CG2268" s="14">
        <f>Таблица1[[#This Row],[Т8]]+Таблица1[[#This Row],[Lпрям2, мм]]</f>
        <v>25981.298703565892</v>
      </c>
      <c r="CH2268" s="14">
        <f>Таблица1[[#This Row],[Т9]]-Таблица1[[#This Row],[Т9]]</f>
        <v>0</v>
      </c>
      <c r="CI2268" s="50">
        <f>Таблица1[[#This Row],[Т9]]-Таблица1[[#This Row],[Т8]]</f>
        <v>37483.238282017788</v>
      </c>
      <c r="CJ2268" s="54">
        <f>Таблица1[[#This Row],[Т9]]-Таблица1[[#This Row],[Т7]]</f>
        <v>275.88060940481228</v>
      </c>
      <c r="CK2268" s="14">
        <f>Таблица1[[#This Row],[Т9]]-Таблица1[[#This Row],[Т6]]</f>
        <v>37873.533042423296</v>
      </c>
      <c r="CL2268" s="14">
        <f>Таблица1[[#This Row],[Т9]]-Таблица1[[#This Row],[Т5]]</f>
        <v>323.13443873859796</v>
      </c>
      <c r="CM2268" s="14">
        <f>Таблица1[[#This Row],[Т9]]-Таблица1[[#This Row],[Т4]]</f>
        <v>39002.008562760355</v>
      </c>
      <c r="CN2268" s="14">
        <f>Таблица1[[#This Row],[Т9]]-Таблица1[[#This Row],[Т3]]</f>
        <v>555.17462935816002</v>
      </c>
      <c r="CO2268" s="14">
        <f>Таблица1[[#This Row],[Т9]]-Таблица1[[#This Row],[Т2]]</f>
        <v>44482.540744948506</v>
      </c>
      <c r="CP2268" s="14">
        <f>Таблица1[[#This Row],[Т9]]-Таблица1[[#This Row],[Т1]]</f>
        <v>793.73617201357411</v>
      </c>
      <c r="CQ2268" s="14">
        <f>Таблица1[[#This Row],[Т9]]-Таблица1[[#This Row],[угол обхв6]]</f>
        <v>47170.454277654499</v>
      </c>
      <c r="CR2268" s="14">
        <f>Таблица1[[#This Row],[Т9]]-Таблица1[[#This Row],[угол обхв5]]</f>
        <v>1121.7639987115472</v>
      </c>
      <c r="CS2268" s="14">
        <f>Таблица1[[#This Row],[Т9]]-Таблица1[[#This Row],[угол обхв4]]</f>
        <v>59064.027626305942</v>
      </c>
      <c r="CT2268" s="14">
        <f>Таблица1[[#This Row],[Lкан_прям, мм]]+Таблица1[[#This Row],[Lкан_дуг, мм]]+Таблица1[[#This Row],[Lкан_леб,мм]]</f>
        <v>85045.326329871838</v>
      </c>
      <c r="CU2268" s="16">
        <f>Таблица1[[#This Row],[Lкан_леб,мм]]</f>
        <v>57942.263627594395</v>
      </c>
      <c r="CV2268" s="14">
        <f>2534431-(Таблица1[[#This Row],[Т23]]+Таблица1[[#This Row],[угол обхв3]])</f>
        <v>2448997.9372977223</v>
      </c>
      <c r="CW2268" s="50">
        <f>SUM(X2268:AC2268,AD2268:AI2268)-Таблица1[[#This Row],[lподв_min, мм]]</f>
        <v>22702.553343926873</v>
      </c>
      <c r="CX2268" s="17">
        <f>CW2707-Таблица1[[#This Row],[Суммарная длина каната]]</f>
        <v>-2425895.1952809431</v>
      </c>
    </row>
    <row r="2269" spans="1:102" x14ac:dyDescent="0.25">
      <c r="A2269" s="21">
        <v>2268</v>
      </c>
      <c r="B2269" s="10">
        <v>58.328775510204075</v>
      </c>
      <c r="C2269" s="10">
        <v>106.98653061224498</v>
      </c>
      <c r="D2269" s="11">
        <v>13726.38782162497</v>
      </c>
      <c r="E2269" s="11">
        <v>17769.765986763199</v>
      </c>
      <c r="F2269" s="11">
        <v>13603.702676385778</v>
      </c>
      <c r="G2269" s="11">
        <v>17838.098666628972</v>
      </c>
      <c r="H2269" s="11">
        <v>14134.38733162497</v>
      </c>
      <c r="I2269" s="11">
        <v>13324.620370221686</v>
      </c>
      <c r="J2269" s="11">
        <v>4445.1456165415148</v>
      </c>
      <c r="K2269" s="11">
        <v>25981.298703556589</v>
      </c>
      <c r="L2269" s="11">
        <v>1121.7639987208624</v>
      </c>
      <c r="M2269" s="11">
        <v>57942.263627594395</v>
      </c>
      <c r="N2269" s="11">
        <v>5106.0272230304763</v>
      </c>
      <c r="O2269" s="11">
        <v>20701.71875812643</v>
      </c>
      <c r="P2269" s="43">
        <v>7707.1766361155942</v>
      </c>
      <c r="Q2269" s="11">
        <v>21171.75756585901</v>
      </c>
      <c r="R2269" s="11">
        <v>12765.974622181478</v>
      </c>
      <c r="S2269" s="11">
        <v>19063.48909714452</v>
      </c>
      <c r="T2269" s="11">
        <v>14079.990859169213</v>
      </c>
      <c r="U2269" s="11">
        <v>18602.322826768424</v>
      </c>
      <c r="V2269" s="11">
        <v>13726.38782162497</v>
      </c>
      <c r="W2269" s="11">
        <v>17769.765986763199</v>
      </c>
      <c r="X2269" s="12">
        <v>0</v>
      </c>
      <c r="Y2269" s="12">
        <v>313.43123032150601</v>
      </c>
      <c r="Z2269" s="12">
        <v>234.04494578398871</v>
      </c>
      <c r="AA2269" s="44">
        <v>232.04019061955941</v>
      </c>
      <c r="AB2269" s="45">
        <v>47.253829333787756</v>
      </c>
      <c r="AC2269" s="12">
        <v>294.99380266202081</v>
      </c>
      <c r="AD2269" s="12">
        <v>11893.573348651445</v>
      </c>
      <c r="AE2269" s="12">
        <v>2643.2772745150514</v>
      </c>
      <c r="AF2269" s="12">
        <v>5480.532182188148</v>
      </c>
      <c r="AG2269" s="44">
        <v>1128.4755203370607</v>
      </c>
      <c r="AH2269" s="45">
        <v>390.29476040551498</v>
      </c>
      <c r="AI2269" s="12">
        <v>4445.1456174593668</v>
      </c>
      <c r="AJ2269" s="12">
        <v>-54.258462783574217</v>
      </c>
      <c r="AK2269" s="12">
        <v>-10.243054290890079</v>
      </c>
      <c r="AL2269" s="12">
        <v>22.624072203695025</v>
      </c>
      <c r="AM2269" s="44">
        <v>55.209669262302548</v>
      </c>
      <c r="AN2269" s="45">
        <v>48.573774687161553</v>
      </c>
      <c r="AO2269" s="12">
        <v>89.999999871104833</v>
      </c>
      <c r="AP2269" s="12">
        <v>-2172.5206334318082</v>
      </c>
      <c r="AQ2269" s="12">
        <v>5033.4749276644607</v>
      </c>
      <c r="AR2269" s="12">
        <v>7864.1273676578876</v>
      </c>
      <c r="AS2269" s="44">
        <v>13101.04279080257</v>
      </c>
      <c r="AT2269" s="45">
        <v>13774.06907412253</v>
      </c>
      <c r="AU2269" s="12">
        <v>14134.38782162497</v>
      </c>
      <c r="AV2269" s="12">
        <v>11286.502770113182</v>
      </c>
      <c r="AW2269" s="12">
        <v>21103.216160903983</v>
      </c>
      <c r="AX2269" s="12">
        <v>21548.361426524749</v>
      </c>
      <c r="AY2269" s="44">
        <v>19296.283689815631</v>
      </c>
      <c r="AZ2269" s="45">
        <v>18332.367531517801</v>
      </c>
      <c r="BA2269" s="12">
        <v>17769.765987681054</v>
      </c>
      <c r="BB2269" s="12">
        <v>4774.8698333618086</v>
      </c>
      <c r="BC2269" s="12">
        <v>7634.6243407495786</v>
      </c>
      <c r="BD2269" s="12">
        <v>12922.925353723773</v>
      </c>
      <c r="BE2269" s="44">
        <v>13744.922690548121</v>
      </c>
      <c r="BF2269" s="45">
        <v>14032.309606671655</v>
      </c>
      <c r="BG2269" s="12">
        <v>14134.387831624972</v>
      </c>
      <c r="BH2269" s="12">
        <v>20940.043711221639</v>
      </c>
      <c r="BI2269" s="12">
        <v>21573.254968636564</v>
      </c>
      <c r="BJ2269" s="12">
        <v>19440.092957810262</v>
      </c>
      <c r="BK2269" s="44">
        <v>18369.528234097317</v>
      </c>
      <c r="BL2269" s="45">
        <v>18039.721282013827</v>
      </c>
      <c r="BM2269" s="12">
        <v>13324.620370221688</v>
      </c>
      <c r="BN2269" s="12">
        <v>0</v>
      </c>
      <c r="BO2269" s="12">
        <v>44.015408492684145</v>
      </c>
      <c r="BP2269" s="12">
        <v>32.867126494585108</v>
      </c>
      <c r="BQ2269" s="48">
        <v>32.585597058607526</v>
      </c>
      <c r="BR2269" s="49">
        <v>6.635894575140993</v>
      </c>
      <c r="BS2269" s="13">
        <v>41.426225183943288</v>
      </c>
      <c r="BT2269" s="12">
        <v>387.73637240560276</v>
      </c>
      <c r="BV2269" s="14">
        <f>Таблица1[[#This Row],[Lкан_леб,мм]]</f>
        <v>57942.263627594395</v>
      </c>
      <c r="BW2269" s="50">
        <f>Таблица1[[#This Row],[угол обхв4]]+Таблица1[[#This Row],[Lдуг 3,мм]]</f>
        <v>11893.573348651445</v>
      </c>
      <c r="BX2269" s="54">
        <f>Таблица1[[#This Row],[угол обхв5]]+Таблица1[[#This Row],[Y5, мм]]</f>
        <v>58255.6948579159</v>
      </c>
      <c r="BY2269" s="14">
        <f>Таблица1[[#This Row],[угол обхв6]]+Таблица1[[#This Row],[Lдуг 4,мм]]</f>
        <v>14536.850623166498</v>
      </c>
      <c r="BZ2269" s="14">
        <f>Таблица1[[#This Row],[Т1]]+Таблица1[[#This Row],[X6, мм]]</f>
        <v>58489.739803699886</v>
      </c>
      <c r="CA2269" s="14">
        <f>Таблица1[[#This Row],[Т2]]+Таблица1[[#This Row],[Lдуг 5,мм]]</f>
        <v>20017.382805354646</v>
      </c>
      <c r="CB2269" s="14">
        <f>Таблица1[[#This Row],[Т3]]+Таблица1[[#This Row],[Y6, мм]]</f>
        <v>58721.779994319448</v>
      </c>
      <c r="CC2269" s="14">
        <f>Таблица1[[#This Row],[Т4]]+Таблица1[[#This Row],[Lдуг 6,мм]]</f>
        <v>21145.858325691708</v>
      </c>
      <c r="CD2269" s="14">
        <f>Таблица1[[#This Row],[Т5]]+Таблица1[[#This Row],[Lдуг 1,мм]]</f>
        <v>58769.033823653233</v>
      </c>
      <c r="CE2269" s="14">
        <f>Таблица1[[#This Row],[Т6]]+Таблица1[[#This Row],[Lпрям1, мм]]</f>
        <v>21536.153086097223</v>
      </c>
      <c r="CF2269" s="15">
        <f>Таблица1[[#This Row],[Т7]]+Таблица1[[#This Row],[Lдуг 2,мм]]</f>
        <v>59064.027626315255</v>
      </c>
      <c r="CG2269" s="14">
        <f>Таблица1[[#This Row],[Т8]]+Таблица1[[#This Row],[Lпрям2, мм]]</f>
        <v>25981.298703556589</v>
      </c>
      <c r="CH2269" s="14">
        <f>Таблица1[[#This Row],[Т9]]-Таблица1[[#This Row],[Т9]]</f>
        <v>0</v>
      </c>
      <c r="CI2269" s="50">
        <f>Таблица1[[#This Row],[Т9]]-Таблица1[[#This Row],[Т8]]</f>
        <v>37527.874540218036</v>
      </c>
      <c r="CJ2269" s="54">
        <f>Таблица1[[#This Row],[Т9]]-Таблица1[[#This Row],[Т7]]</f>
        <v>294.99380266202206</v>
      </c>
      <c r="CK2269" s="14">
        <f>Таблица1[[#This Row],[Т9]]-Таблица1[[#This Row],[Т6]]</f>
        <v>37918.169300623544</v>
      </c>
      <c r="CL2269" s="14">
        <f>Таблица1[[#This Row],[Т9]]-Таблица1[[#This Row],[Т5]]</f>
        <v>342.24763199580775</v>
      </c>
      <c r="CM2269" s="14">
        <f>Таблица1[[#This Row],[Т9]]-Таблица1[[#This Row],[Т4]]</f>
        <v>39046.64482096061</v>
      </c>
      <c r="CN2269" s="14">
        <f>Таблица1[[#This Row],[Т9]]-Таблица1[[#This Row],[Т3]]</f>
        <v>574.28782261536981</v>
      </c>
      <c r="CO2269" s="14">
        <f>Таблица1[[#This Row],[Т9]]-Таблица1[[#This Row],[Т2]]</f>
        <v>44527.177003148754</v>
      </c>
      <c r="CP2269" s="14">
        <f>Таблица1[[#This Row],[Т9]]-Таблица1[[#This Row],[Т1]]</f>
        <v>808.3327683993557</v>
      </c>
      <c r="CQ2269" s="14">
        <f>Таблица1[[#This Row],[Т9]]-Таблица1[[#This Row],[угол обхв6]]</f>
        <v>47170.454277663812</v>
      </c>
      <c r="CR2269" s="14">
        <f>Таблица1[[#This Row],[Т9]]-Таблица1[[#This Row],[угол обхв5]]</f>
        <v>1121.7639987208604</v>
      </c>
      <c r="CS2269" s="14">
        <f>Таблица1[[#This Row],[Т9]]-Таблица1[[#This Row],[угол обхв4]]</f>
        <v>59064.027626315255</v>
      </c>
      <c r="CT2269" s="14">
        <f>Таблица1[[#This Row],[Lкан_прям, мм]]+Таблица1[[#This Row],[Lкан_дуг, мм]]+Таблица1[[#This Row],[Lкан_леб,мм]]</f>
        <v>85045.326329871852</v>
      </c>
      <c r="CU2269" s="16">
        <f>Таблица1[[#This Row],[Lкан_леб,мм]]</f>
        <v>57942.263627594395</v>
      </c>
      <c r="CV2269" s="14">
        <f>2534431-(Таблица1[[#This Row],[Т23]]+Таблица1[[#This Row],[угол обхв3]])</f>
        <v>2448997.9372977223</v>
      </c>
      <c r="CW2269" s="50">
        <f>SUM(X2269:AC2269,AD2269:AI2269)-Таблица1[[#This Row],[lподв_min, мм]]</f>
        <v>22657.917085735935</v>
      </c>
      <c r="CX2269" s="17">
        <f>CW2708-Таблица1[[#This Row],[Суммарная длина каната]]</f>
        <v>-2425935.7577103055</v>
      </c>
    </row>
    <row r="2270" spans="1:102" x14ac:dyDescent="0.25">
      <c r="A2270" s="21">
        <v>2269</v>
      </c>
      <c r="B2270" s="10">
        <v>58.328775510204075</v>
      </c>
      <c r="C2270" s="10">
        <v>109.67061224489804</v>
      </c>
      <c r="D2270" s="11">
        <v>13815.759185175495</v>
      </c>
      <c r="E2270" s="11">
        <v>18139.476084438709</v>
      </c>
      <c r="F2270" s="11">
        <v>13690.00868863629</v>
      </c>
      <c r="G2270" s="11">
        <v>18201.988584149913</v>
      </c>
      <c r="H2270" s="11">
        <v>14223.758695175497</v>
      </c>
      <c r="I2270" s="11">
        <v>13648.661360072909</v>
      </c>
      <c r="J2270" s="11">
        <v>4490.8147243657995</v>
      </c>
      <c r="K2270" s="11">
        <v>25981.298703547254</v>
      </c>
      <c r="L2270" s="11">
        <v>1121.7639987301941</v>
      </c>
      <c r="M2270" s="11">
        <v>57942.263627594395</v>
      </c>
      <c r="N2270" s="11">
        <v>5106.0272230304763</v>
      </c>
      <c r="O2270" s="11">
        <v>20701.71875812643</v>
      </c>
      <c r="P2270" s="43">
        <v>7643.8399089447848</v>
      </c>
      <c r="Q2270" s="11">
        <v>21255.862204240264</v>
      </c>
      <c r="R2270" s="11">
        <v>12795.815963905852</v>
      </c>
      <c r="S2270" s="11">
        <v>19386.804760203882</v>
      </c>
      <c r="T2270" s="11">
        <v>14129.986547797842</v>
      </c>
      <c r="U2270" s="11">
        <v>18987.678397910797</v>
      </c>
      <c r="V2270" s="11">
        <v>13815.759185175495</v>
      </c>
      <c r="W2270" s="11">
        <v>18139.476084438709</v>
      </c>
      <c r="X2270" s="12">
        <v>0</v>
      </c>
      <c r="Y2270" s="12">
        <v>298.65940990558749</v>
      </c>
      <c r="Z2270" s="12">
        <v>229.70357295201009</v>
      </c>
      <c r="AA2270" s="44">
        <v>232.0401906195587</v>
      </c>
      <c r="AB2270" s="45">
        <v>47.253829333786491</v>
      </c>
      <c r="AC2270" s="12">
        <v>314.10699591925146</v>
      </c>
      <c r="AD2270" s="12">
        <v>11893.573348651445</v>
      </c>
      <c r="AE2270" s="12">
        <v>2597.6081666907567</v>
      </c>
      <c r="AF2270" s="12">
        <v>5480.5321821881507</v>
      </c>
      <c r="AG2270" s="44">
        <v>1128.4755203370619</v>
      </c>
      <c r="AH2270" s="45">
        <v>390.29476040551725</v>
      </c>
      <c r="AI2270" s="12">
        <v>4490.8147252743192</v>
      </c>
      <c r="AJ2270" s="12">
        <v>-54.258462783574217</v>
      </c>
      <c r="AK2270" s="12">
        <v>-12.317473324118797</v>
      </c>
      <c r="AL2270" s="12">
        <v>19.939990571041967</v>
      </c>
      <c r="AM2270" s="44">
        <v>52.525587629649394</v>
      </c>
      <c r="AN2270" s="45">
        <v>45.889693054508577</v>
      </c>
      <c r="AO2270" s="12">
        <v>89.999999872415628</v>
      </c>
      <c r="AP2270" s="12">
        <v>-2172.5206334318082</v>
      </c>
      <c r="AQ2270" s="12">
        <v>5018.9892590628488</v>
      </c>
      <c r="AR2270" s="12">
        <v>7782.9824979884606</v>
      </c>
      <c r="AS2270" s="44">
        <v>13119.615015702293</v>
      </c>
      <c r="AT2270" s="45">
        <v>13837.042099692366</v>
      </c>
      <c r="AU2270" s="12">
        <v>14223.759185175495</v>
      </c>
      <c r="AV2270" s="12">
        <v>11286.502770113182</v>
      </c>
      <c r="AW2270" s="12">
        <v>21100.326827322689</v>
      </c>
      <c r="AX2270" s="12">
        <v>21639.402736536689</v>
      </c>
      <c r="AY2270" s="44">
        <v>19635.034843102239</v>
      </c>
      <c r="AZ2270" s="45">
        <v>18703.693274490259</v>
      </c>
      <c r="BA2270" s="12">
        <v>18139.476085347229</v>
      </c>
      <c r="BB2270" s="12">
        <v>4774.8698333618086</v>
      </c>
      <c r="BC2270" s="12">
        <v>7556.8019449771573</v>
      </c>
      <c r="BD2270" s="12">
        <v>12934.958552949527</v>
      </c>
      <c r="BE2270" s="44">
        <v>13806.187496001399</v>
      </c>
      <c r="BF2270" s="45">
        <v>14108.703633280971</v>
      </c>
      <c r="BG2270" s="12">
        <v>14223.759195175497</v>
      </c>
      <c r="BH2270" s="12">
        <v>20940.043711221639</v>
      </c>
      <c r="BI2270" s="12">
        <v>21654.470273436527</v>
      </c>
      <c r="BJ2270" s="12">
        <v>19770.345292500304</v>
      </c>
      <c r="BK2270" s="44">
        <v>18739.448315012443</v>
      </c>
      <c r="BL2270" s="45">
        <v>18423.461207859247</v>
      </c>
      <c r="BM2270" s="12">
        <v>13648.661360072911</v>
      </c>
      <c r="BN2270" s="12">
        <v>0</v>
      </c>
      <c r="BO2270" s="12">
        <v>41.940989459455423</v>
      </c>
      <c r="BP2270" s="12">
        <v>32.257463895160761</v>
      </c>
      <c r="BQ2270" s="48">
        <v>32.585597058607419</v>
      </c>
      <c r="BR2270" s="49">
        <v>6.6358945751408154</v>
      </c>
      <c r="BS2270" s="13">
        <v>44.110306817907059</v>
      </c>
      <c r="BT2270" s="12">
        <v>387.73637240560276</v>
      </c>
      <c r="BV2270" s="14">
        <f>Таблица1[[#This Row],[Lкан_леб,мм]]</f>
        <v>57942.263627594395</v>
      </c>
      <c r="BW2270" s="50">
        <f>Таблица1[[#This Row],[угол обхв4]]+Таблица1[[#This Row],[Lдуг 3,мм]]</f>
        <v>11893.573348651445</v>
      </c>
      <c r="BX2270" s="54">
        <f>Таблица1[[#This Row],[угол обхв5]]+Таблица1[[#This Row],[Y5, мм]]</f>
        <v>58240.923037499982</v>
      </c>
      <c r="BY2270" s="14">
        <f>Таблица1[[#This Row],[угол обхв6]]+Таблица1[[#This Row],[Lдуг 4,мм]]</f>
        <v>14491.181515342203</v>
      </c>
      <c r="BZ2270" s="14">
        <f>Таблица1[[#This Row],[Т1]]+Таблица1[[#This Row],[X6, мм]]</f>
        <v>58470.626610451989</v>
      </c>
      <c r="CA2270" s="14">
        <f>Таблица1[[#This Row],[Т2]]+Таблица1[[#This Row],[Lдуг 5,мм]]</f>
        <v>19971.713697530355</v>
      </c>
      <c r="CB2270" s="14">
        <f>Таблица1[[#This Row],[Т3]]+Таблица1[[#This Row],[Y6, мм]]</f>
        <v>58702.666801071551</v>
      </c>
      <c r="CC2270" s="14">
        <f>Таблица1[[#This Row],[Т4]]+Таблица1[[#This Row],[Lдуг 6,мм]]</f>
        <v>21100.189217867417</v>
      </c>
      <c r="CD2270" s="14">
        <f>Таблица1[[#This Row],[Т5]]+Таблица1[[#This Row],[Lдуг 1,мм]]</f>
        <v>58749.920630405337</v>
      </c>
      <c r="CE2270" s="14">
        <f>Таблица1[[#This Row],[Т6]]+Таблица1[[#This Row],[Lпрям1, мм]]</f>
        <v>21490.483978272936</v>
      </c>
      <c r="CF2270" s="15">
        <f>Таблица1[[#This Row],[Т7]]+Таблица1[[#This Row],[Lдуг 2,мм]]</f>
        <v>59064.027626324591</v>
      </c>
      <c r="CG2270" s="14">
        <f>Таблица1[[#This Row],[Т8]]+Таблица1[[#This Row],[Lпрям2, мм]]</f>
        <v>25981.298703547254</v>
      </c>
      <c r="CH2270" s="14">
        <f>Таблица1[[#This Row],[Т9]]-Таблица1[[#This Row],[Т9]]</f>
        <v>0</v>
      </c>
      <c r="CI2270" s="50">
        <f>Таблица1[[#This Row],[Т9]]-Таблица1[[#This Row],[Т8]]</f>
        <v>37573.543648051651</v>
      </c>
      <c r="CJ2270" s="54">
        <f>Таблица1[[#This Row],[Т9]]-Таблица1[[#This Row],[Т7]]</f>
        <v>314.10699591925368</v>
      </c>
      <c r="CK2270" s="14">
        <f>Таблица1[[#This Row],[Т9]]-Таблица1[[#This Row],[Т6]]</f>
        <v>37963.838408457174</v>
      </c>
      <c r="CL2270" s="14">
        <f>Таблица1[[#This Row],[Т9]]-Таблица1[[#This Row],[Т5]]</f>
        <v>361.36082525303937</v>
      </c>
      <c r="CM2270" s="14">
        <f>Таблица1[[#This Row],[Т9]]-Таблица1[[#This Row],[Т4]]</f>
        <v>39092.313928794232</v>
      </c>
      <c r="CN2270" s="14">
        <f>Таблица1[[#This Row],[Т9]]-Таблица1[[#This Row],[Т3]]</f>
        <v>593.40101587260142</v>
      </c>
      <c r="CO2270" s="14">
        <f>Таблица1[[#This Row],[Т9]]-Таблица1[[#This Row],[Т2]]</f>
        <v>44572.846110982384</v>
      </c>
      <c r="CP2270" s="14">
        <f>Таблица1[[#This Row],[Т9]]-Таблица1[[#This Row],[Т1]]</f>
        <v>823.10458882460807</v>
      </c>
      <c r="CQ2270" s="14">
        <f>Таблица1[[#This Row],[Т9]]-Таблица1[[#This Row],[угол обхв6]]</f>
        <v>47170.454277673147</v>
      </c>
      <c r="CR2270" s="14">
        <f>Таблица1[[#This Row],[Т9]]-Таблица1[[#This Row],[угол обхв5]]</f>
        <v>1121.7639987301955</v>
      </c>
      <c r="CS2270" s="14">
        <f>Таблица1[[#This Row],[Т9]]-Таблица1[[#This Row],[угол обхв4]]</f>
        <v>59064.027626324591</v>
      </c>
      <c r="CT2270" s="14">
        <f>Таблица1[[#This Row],[Lкан_прям, мм]]+Таблица1[[#This Row],[Lкан_дуг, мм]]+Таблица1[[#This Row],[Lкан_леб,мм]]</f>
        <v>85045.326329871838</v>
      </c>
      <c r="CU2270" s="16">
        <f>Таблица1[[#This Row],[Lкан_леб,мм]]</f>
        <v>57942.263627594395</v>
      </c>
      <c r="CV2270" s="14">
        <f>2534431-(Таблица1[[#This Row],[Т23]]+Таблица1[[#This Row],[угол обхв3]])</f>
        <v>2448997.9372977223</v>
      </c>
      <c r="CW2270" s="50">
        <f>SUM(X2270:AC2270,AD2270:AI2270)-Таблица1[[#This Row],[lподв_min, мм]]</f>
        <v>22612.247977911647</v>
      </c>
      <c r="CX2270" s="17">
        <f>CW2709-Таблица1[[#This Row],[Суммарная длина каната]]</f>
        <v>-2425977.9799890625</v>
      </c>
    </row>
    <row r="2271" spans="1:102" x14ac:dyDescent="0.25">
      <c r="A2271" s="21">
        <v>2270</v>
      </c>
      <c r="B2271" s="10">
        <v>58.328775510204075</v>
      </c>
      <c r="C2271" s="10">
        <v>110.29000000000343</v>
      </c>
      <c r="D2271" s="11">
        <v>13833.916672033809</v>
      </c>
      <c r="E2271" s="11">
        <v>18225.358082838986</v>
      </c>
      <c r="F2271" s="11">
        <v>13707.497754069283</v>
      </c>
      <c r="G2271" s="11">
        <v>18286.507548745722</v>
      </c>
      <c r="H2271" s="11">
        <v>14241.91618203381</v>
      </c>
      <c r="I2271" s="11">
        <v>13723.8628864477</v>
      </c>
      <c r="J2271" s="11">
        <v>4501.4951963912872</v>
      </c>
      <c r="K2271" s="11">
        <v>25981.298703545093</v>
      </c>
      <c r="L2271" s="11">
        <v>1121.7639987323505</v>
      </c>
      <c r="M2271" s="11">
        <v>57942.263627594395</v>
      </c>
      <c r="N2271" s="11">
        <v>5106.0272230304763</v>
      </c>
      <c r="O2271" s="11">
        <v>20701.71875812643</v>
      </c>
      <c r="P2271" s="43">
        <v>7628.6694430311582</v>
      </c>
      <c r="Q2271" s="11">
        <v>21274.842765036115</v>
      </c>
      <c r="R2271" s="11">
        <v>12800.549243404212</v>
      </c>
      <c r="S2271" s="11">
        <v>19461.588141302</v>
      </c>
      <c r="T2271" s="11">
        <v>14138.956483836822</v>
      </c>
      <c r="U2271" s="11">
        <v>19076.907678115258</v>
      </c>
      <c r="V2271" s="11">
        <v>13833.916672033809</v>
      </c>
      <c r="W2271" s="11">
        <v>18225.358082838986</v>
      </c>
      <c r="X2271" s="12">
        <v>0</v>
      </c>
      <c r="Y2271" s="12">
        <v>295.22432505219308</v>
      </c>
      <c r="Z2271" s="12">
        <v>228.72803269076951</v>
      </c>
      <c r="AA2271" s="44">
        <v>232.0401906195587</v>
      </c>
      <c r="AB2271" s="45">
        <v>47.253829333786939</v>
      </c>
      <c r="AC2271" s="12">
        <v>318.51762103604216</v>
      </c>
      <c r="AD2271" s="12">
        <v>11893.573348651445</v>
      </c>
      <c r="AE2271" s="12">
        <v>2586.9276946652722</v>
      </c>
      <c r="AF2271" s="12">
        <v>5480.5321821881471</v>
      </c>
      <c r="AG2271" s="44">
        <v>1128.4755203370635</v>
      </c>
      <c r="AH2271" s="45">
        <v>390.29476040551884</v>
      </c>
      <c r="AI2271" s="12">
        <v>4501.4951972976505</v>
      </c>
      <c r="AJ2271" s="12">
        <v>-54.258462783574217</v>
      </c>
      <c r="AK2271" s="12">
        <v>-12.799865148552167</v>
      </c>
      <c r="AL2271" s="12">
        <v>19.320602815936606</v>
      </c>
      <c r="AM2271" s="44">
        <v>51.906199874544029</v>
      </c>
      <c r="AN2271" s="45">
        <v>45.270305299403148</v>
      </c>
      <c r="AO2271" s="12">
        <v>89.999999872718305</v>
      </c>
      <c r="AP2271" s="12">
        <v>-2172.5206334318082</v>
      </c>
      <c r="AQ2271" s="12">
        <v>5015.6363724081875</v>
      </c>
      <c r="AR2271" s="12">
        <v>7763.6577729761793</v>
      </c>
      <c r="AS2271" s="44">
        <v>13121.645971974007</v>
      </c>
      <c r="AT2271" s="45">
        <v>13849.099073259331</v>
      </c>
      <c r="AU2271" s="12">
        <v>14241.916672033807</v>
      </c>
      <c r="AV2271" s="12">
        <v>11286.502770113182</v>
      </c>
      <c r="AW2271" s="12">
        <v>21099.579907428266</v>
      </c>
      <c r="AX2271" s="12">
        <v>21659.865038130356</v>
      </c>
      <c r="AY2271" s="44">
        <v>19713.304034526434</v>
      </c>
      <c r="AZ2271" s="45">
        <v>18789.772376326517</v>
      </c>
      <c r="BA2271" s="12">
        <v>18225.358083745352</v>
      </c>
      <c r="BB2271" s="12">
        <v>4774.8698333618086</v>
      </c>
      <c r="BC2271" s="12">
        <v>7538.2785924088685</v>
      </c>
      <c r="BD2271" s="12">
        <v>12935.537573349233</v>
      </c>
      <c r="BE2271" s="44">
        <v>13817.859755267027</v>
      </c>
      <c r="BF2271" s="45">
        <v>14123.7740826113</v>
      </c>
      <c r="BG2271" s="12">
        <v>14241.916682033811</v>
      </c>
      <c r="BH2271" s="12">
        <v>20940.043711221639</v>
      </c>
      <c r="BI2271" s="12">
        <v>21672.703914337955</v>
      </c>
      <c r="BJ2271" s="12">
        <v>19846.610414396237</v>
      </c>
      <c r="BK2271" s="44">
        <v>18825.191784890823</v>
      </c>
      <c r="BL2271" s="45">
        <v>18512.493384627727</v>
      </c>
      <c r="BM2271" s="12">
        <v>13723.862886447701</v>
      </c>
      <c r="BN2271" s="12">
        <v>0</v>
      </c>
      <c r="BO2271" s="12">
        <v>41.458597635022059</v>
      </c>
      <c r="BP2271" s="12">
        <v>32.120467964488768</v>
      </c>
      <c r="BQ2271" s="48">
        <v>32.585597058607419</v>
      </c>
      <c r="BR2271" s="49">
        <v>6.6358945751408784</v>
      </c>
      <c r="BS2271" s="13">
        <v>44.729694573315157</v>
      </c>
      <c r="BT2271" s="12">
        <v>387.73637240560276</v>
      </c>
      <c r="BV2271" s="14">
        <f>Таблица1[[#This Row],[Lкан_леб,мм]]</f>
        <v>57942.263627594395</v>
      </c>
      <c r="BW2271" s="50">
        <f>Таблица1[[#This Row],[угол обхв4]]+Таблица1[[#This Row],[Lдуг 3,мм]]</f>
        <v>11893.573348651445</v>
      </c>
      <c r="BX2271" s="54">
        <f>Таблица1[[#This Row],[угол обхв5]]+Таблица1[[#This Row],[Y5, мм]]</f>
        <v>58237.487952646588</v>
      </c>
      <c r="BY2271" s="14">
        <f>Таблица1[[#This Row],[угол обхв6]]+Таблица1[[#This Row],[Lдуг 4,мм]]</f>
        <v>14480.501043316717</v>
      </c>
      <c r="BZ2271" s="14">
        <f>Таблица1[[#This Row],[Т1]]+Таблица1[[#This Row],[X6, мм]]</f>
        <v>58466.21598533736</v>
      </c>
      <c r="CA2271" s="14">
        <f>Таблица1[[#This Row],[Т2]]+Таблица1[[#This Row],[Lдуг 5,мм]]</f>
        <v>19961.033225504863</v>
      </c>
      <c r="CB2271" s="14">
        <f>Таблица1[[#This Row],[Т3]]+Таблица1[[#This Row],[Y6, мм]]</f>
        <v>58698.256175956922</v>
      </c>
      <c r="CC2271" s="14">
        <f>Таблица1[[#This Row],[Т4]]+Таблица1[[#This Row],[Lдуг 6,мм]]</f>
        <v>21089.508745841926</v>
      </c>
      <c r="CD2271" s="14">
        <f>Таблица1[[#This Row],[Т5]]+Таблица1[[#This Row],[Lдуг 1,мм]]</f>
        <v>58745.510005290707</v>
      </c>
      <c r="CE2271" s="14">
        <f>Таблица1[[#This Row],[Т6]]+Таблица1[[#This Row],[Lпрям1, мм]]</f>
        <v>21479.803506247445</v>
      </c>
      <c r="CF2271" s="15">
        <f>Таблица1[[#This Row],[Т7]]+Таблица1[[#This Row],[Lдуг 2,мм]]</f>
        <v>59064.027626326751</v>
      </c>
      <c r="CG2271" s="14">
        <f>Таблица1[[#This Row],[Т8]]+Таблица1[[#This Row],[Lпрям2, мм]]</f>
        <v>25981.298703545093</v>
      </c>
      <c r="CH2271" s="14">
        <f>Таблица1[[#This Row],[Т9]]-Таблица1[[#This Row],[Т9]]</f>
        <v>0</v>
      </c>
      <c r="CI2271" s="50">
        <f>Таблица1[[#This Row],[Т9]]-Таблица1[[#This Row],[Т8]]</f>
        <v>37584.224120079307</v>
      </c>
      <c r="CJ2271" s="54">
        <f>Таблица1[[#This Row],[Т9]]-Таблица1[[#This Row],[Т7]]</f>
        <v>318.51762103604415</v>
      </c>
      <c r="CK2271" s="14">
        <f>Таблица1[[#This Row],[Т9]]-Таблица1[[#This Row],[Т6]]</f>
        <v>37974.518880484829</v>
      </c>
      <c r="CL2271" s="14">
        <f>Таблица1[[#This Row],[Т9]]-Таблица1[[#This Row],[Т5]]</f>
        <v>365.77145036982984</v>
      </c>
      <c r="CM2271" s="14">
        <f>Таблица1[[#This Row],[Т9]]-Таблица1[[#This Row],[Т4]]</f>
        <v>39102.994400821888</v>
      </c>
      <c r="CN2271" s="14">
        <f>Таблица1[[#This Row],[Т9]]-Таблица1[[#This Row],[Т3]]</f>
        <v>597.81164098939189</v>
      </c>
      <c r="CO2271" s="14">
        <f>Таблица1[[#This Row],[Т9]]-Таблица1[[#This Row],[Т2]]</f>
        <v>44583.526583010032</v>
      </c>
      <c r="CP2271" s="14">
        <f>Таблица1[[#This Row],[Т9]]-Таблица1[[#This Row],[Т1]]</f>
        <v>826.53967368016311</v>
      </c>
      <c r="CQ2271" s="14">
        <f>Таблица1[[#This Row],[Т9]]-Таблица1[[#This Row],[угол обхв6]]</f>
        <v>47170.454277675308</v>
      </c>
      <c r="CR2271" s="14">
        <f>Таблица1[[#This Row],[Т9]]-Таблица1[[#This Row],[угол обхв5]]</f>
        <v>1121.7639987323564</v>
      </c>
      <c r="CS2271" s="14">
        <f>Таблица1[[#This Row],[Т9]]-Таблица1[[#This Row],[угол обхв4]]</f>
        <v>59064.027626326751</v>
      </c>
      <c r="CT2271" s="14">
        <f>Таблица1[[#This Row],[Lкан_прям, мм]]+Таблица1[[#This Row],[Lкан_дуг, мм]]+Таблица1[[#This Row],[Lкан_леб,мм]]</f>
        <v>85045.326329871838</v>
      </c>
      <c r="CU2271" s="16">
        <f>Таблица1[[#This Row],[Lкан_леб,мм]]</f>
        <v>57942.263627594395</v>
      </c>
      <c r="CV2271" s="14">
        <f>2534431-(Таблица1[[#This Row],[Т23]]+Таблица1[[#This Row],[угол обхв3]])</f>
        <v>2448997.9372977223</v>
      </c>
      <c r="CW2271" s="50">
        <f>SUM(X2271:AC2271,AD2271:AI2271)-Таблица1[[#This Row],[lподв_min, мм]]</f>
        <v>22601.567505886163</v>
      </c>
      <c r="CX2271" s="17">
        <f>CW2710-Таблица1[[#This Row],[Суммарная длина каната]]</f>
        <v>-2426021.8592213099</v>
      </c>
    </row>
    <row r="2272" spans="1:102" x14ac:dyDescent="0.25">
      <c r="A2272" s="21">
        <v>2271</v>
      </c>
      <c r="B2272" s="10">
        <v>58.328775510204075</v>
      </c>
      <c r="C2272" s="10">
        <v>112.3546938775511</v>
      </c>
      <c r="D2272" s="11">
        <v>13887.719373477377</v>
      </c>
      <c r="E2272" s="11">
        <v>18512.965747275139</v>
      </c>
      <c r="F2272" s="11">
        <v>13759.179441367351</v>
      </c>
      <c r="G2272" s="11">
        <v>18569.520904892725</v>
      </c>
      <c r="H2272" s="11">
        <v>14295.718883477379</v>
      </c>
      <c r="I2272" s="11">
        <v>13975.496527919366</v>
      </c>
      <c r="J2272" s="11">
        <v>4537.4692193557721</v>
      </c>
      <c r="K2272" s="11">
        <v>25981.298703537908</v>
      </c>
      <c r="L2272" s="11">
        <v>1121.7639987395351</v>
      </c>
      <c r="M2272" s="11">
        <v>57942.263627594395</v>
      </c>
      <c r="N2272" s="11">
        <v>5106.0272230304763</v>
      </c>
      <c r="O2272" s="11">
        <v>20701.71875812643</v>
      </c>
      <c r="P2272" s="43">
        <v>7576.6341368110197</v>
      </c>
      <c r="Q2272" s="11">
        <v>21336.908582307737</v>
      </c>
      <c r="R2272" s="11">
        <v>12810.484041048952</v>
      </c>
      <c r="S2272" s="11">
        <v>19711.16315946055</v>
      </c>
      <c r="T2272" s="11">
        <v>14161.881598517426</v>
      </c>
      <c r="U2272" s="11">
        <v>19374.952449238161</v>
      </c>
      <c r="V2272" s="11">
        <v>13887.719373477377</v>
      </c>
      <c r="W2272" s="11">
        <v>18512.965747275139</v>
      </c>
      <c r="X2272" s="12">
        <v>0</v>
      </c>
      <c r="Y2272" s="12">
        <v>283.69883031246269</v>
      </c>
      <c r="Z2272" s="12">
        <v>225.55095929723785</v>
      </c>
      <c r="AA2272" s="44">
        <v>232.04019061955782</v>
      </c>
      <c r="AB2272" s="45">
        <v>47.253829333786257</v>
      </c>
      <c r="AC2272" s="12">
        <v>333.22018917649029</v>
      </c>
      <c r="AD2272" s="12">
        <v>11893.573348651445</v>
      </c>
      <c r="AE2272" s="12">
        <v>2550.9536717007813</v>
      </c>
      <c r="AF2272" s="12">
        <v>5480.5321821881498</v>
      </c>
      <c r="AG2272" s="44">
        <v>1128.4755203370621</v>
      </c>
      <c r="AH2272" s="45">
        <v>390.29476040551674</v>
      </c>
      <c r="AI2272" s="12">
        <v>4537.4692202549513</v>
      </c>
      <c r="AJ2272" s="12">
        <v>-54.258462783574217</v>
      </c>
      <c r="AK2272" s="12">
        <v>-14.418399965676624</v>
      </c>
      <c r="AL2272" s="12">
        <v>17.255908938388931</v>
      </c>
      <c r="AM2272" s="44">
        <v>49.841505996996233</v>
      </c>
      <c r="AN2272" s="45">
        <v>43.205611421855444</v>
      </c>
      <c r="AO2272" s="12">
        <v>89.999999873727432</v>
      </c>
      <c r="AP2272" s="12">
        <v>-2172.5206334318082</v>
      </c>
      <c r="AQ2272" s="12">
        <v>5004.4348455831878</v>
      </c>
      <c r="AR2272" s="12">
        <v>7697.6632833375925</v>
      </c>
      <c r="AS2272" s="44">
        <v>13122.303511617445</v>
      </c>
      <c r="AT2272" s="45">
        <v>13882.557252059754</v>
      </c>
      <c r="AU2272" s="12">
        <v>14295.719373477377</v>
      </c>
      <c r="AV2272" s="12">
        <v>11286.502770113182</v>
      </c>
      <c r="AW2272" s="12">
        <v>21096.868082869121</v>
      </c>
      <c r="AX2272" s="12">
        <v>21726.544239930405</v>
      </c>
      <c r="AY2272" s="44">
        <v>19974.284078002551</v>
      </c>
      <c r="AZ2272" s="45">
        <v>19077.560604232291</v>
      </c>
      <c r="BA2272" s="12">
        <v>18512.96574817432</v>
      </c>
      <c r="BB2272" s="12">
        <v>4774.8698333618086</v>
      </c>
      <c r="BC2272" s="12">
        <v>7475.0417593637312</v>
      </c>
      <c r="BD2272" s="12">
        <v>12931.513187575527</v>
      </c>
      <c r="BE2272" s="44">
        <v>13850.062127948933</v>
      </c>
      <c r="BF2272" s="45">
        <v>14167.043719935049</v>
      </c>
      <c r="BG2272" s="12">
        <v>14295.719383477379</v>
      </c>
      <c r="BH2272" s="12">
        <v>20940.043711221639</v>
      </c>
      <c r="BI2272" s="12">
        <v>21732.057907050428</v>
      </c>
      <c r="BJ2272" s="12">
        <v>20100.798817083218</v>
      </c>
      <c r="BK2272" s="44">
        <v>19111.831530696159</v>
      </c>
      <c r="BL2272" s="45">
        <v>18810.357592281009</v>
      </c>
      <c r="BM2272" s="12">
        <v>13975.496527919368</v>
      </c>
      <c r="BN2272" s="12">
        <v>0</v>
      </c>
      <c r="BO2272" s="12">
        <v>39.840062817897589</v>
      </c>
      <c r="BP2272" s="12">
        <v>31.674308904065558</v>
      </c>
      <c r="BQ2272" s="48">
        <v>32.585597058607298</v>
      </c>
      <c r="BR2272" s="49">
        <v>6.6358945751407834</v>
      </c>
      <c r="BS2272" s="13">
        <v>46.794388451871988</v>
      </c>
      <c r="BT2272" s="12">
        <v>387.73637240560276</v>
      </c>
      <c r="BV2272" s="14">
        <f>Таблица1[[#This Row],[Lкан_леб,мм]]</f>
        <v>57942.263627594395</v>
      </c>
      <c r="BW2272" s="50">
        <f>Таблица1[[#This Row],[угол обхв4]]+Таблица1[[#This Row],[Lдуг 3,мм]]</f>
        <v>11893.573348651445</v>
      </c>
      <c r="BX2272" s="54">
        <f>Таблица1[[#This Row],[угол обхв5]]+Таблица1[[#This Row],[Y5, мм]]</f>
        <v>58225.962457906855</v>
      </c>
      <c r="BY2272" s="14">
        <f>Таблица1[[#This Row],[угол обхв6]]+Таблица1[[#This Row],[Lдуг 4,мм]]</f>
        <v>14444.527020352227</v>
      </c>
      <c r="BZ2272" s="14">
        <f>Таблица1[[#This Row],[Т1]]+Таблица1[[#This Row],[X6, мм]]</f>
        <v>58451.513417204093</v>
      </c>
      <c r="CA2272" s="14">
        <f>Таблица1[[#This Row],[Т2]]+Таблица1[[#This Row],[Lдуг 5,мм]]</f>
        <v>19925.059202540375</v>
      </c>
      <c r="CB2272" s="14">
        <f>Таблица1[[#This Row],[Т3]]+Таблица1[[#This Row],[Y6, мм]]</f>
        <v>58683.553607823647</v>
      </c>
      <c r="CC2272" s="14">
        <f>Таблица1[[#This Row],[Т4]]+Таблица1[[#This Row],[Lдуг 6,мм]]</f>
        <v>21053.534722877437</v>
      </c>
      <c r="CD2272" s="14">
        <f>Таблица1[[#This Row],[Т5]]+Таблица1[[#This Row],[Lдуг 1,мм]]</f>
        <v>58730.807437157433</v>
      </c>
      <c r="CE2272" s="14">
        <f>Таблица1[[#This Row],[Т6]]+Таблица1[[#This Row],[Lпрям1, мм]]</f>
        <v>21443.829483282952</v>
      </c>
      <c r="CF2272" s="15">
        <f>Таблица1[[#This Row],[Т7]]+Таблица1[[#This Row],[Lдуг 2,мм]]</f>
        <v>59064.027626333926</v>
      </c>
      <c r="CG2272" s="14">
        <f>Таблица1[[#This Row],[Т8]]+Таблица1[[#This Row],[Lпрям2, мм]]</f>
        <v>25981.298703537905</v>
      </c>
      <c r="CH2272" s="14">
        <f>Таблица1[[#This Row],[Т9]]-Таблица1[[#This Row],[Т9]]</f>
        <v>0</v>
      </c>
      <c r="CI2272" s="50">
        <f>Таблица1[[#This Row],[Т9]]-Таблица1[[#This Row],[Т8]]</f>
        <v>37620.198143050977</v>
      </c>
      <c r="CJ2272" s="54">
        <f>Таблица1[[#This Row],[Т9]]-Таблица1[[#This Row],[Т7]]</f>
        <v>333.22018917649257</v>
      </c>
      <c r="CK2272" s="14">
        <f>Таблица1[[#This Row],[Т9]]-Таблица1[[#This Row],[Т6]]</f>
        <v>38010.492903456485</v>
      </c>
      <c r="CL2272" s="14">
        <f>Таблица1[[#This Row],[Т9]]-Таблица1[[#This Row],[Т5]]</f>
        <v>380.47401851027826</v>
      </c>
      <c r="CM2272" s="14">
        <f>Таблица1[[#This Row],[Т9]]-Таблица1[[#This Row],[Т4]]</f>
        <v>39138.968423793551</v>
      </c>
      <c r="CN2272" s="14">
        <f>Таблица1[[#This Row],[Т9]]-Таблица1[[#This Row],[Т3]]</f>
        <v>612.51420912983303</v>
      </c>
      <c r="CO2272" s="14">
        <f>Таблица1[[#This Row],[Т9]]-Таблица1[[#This Row],[Т2]]</f>
        <v>44619.500605981695</v>
      </c>
      <c r="CP2272" s="14">
        <f>Таблица1[[#This Row],[Т9]]-Таблица1[[#This Row],[Т1]]</f>
        <v>838.0651684270706</v>
      </c>
      <c r="CQ2272" s="14">
        <f>Таблица1[[#This Row],[Т9]]-Таблица1[[#This Row],[угол обхв6]]</f>
        <v>47170.454277682482</v>
      </c>
      <c r="CR2272" s="14">
        <f>Таблица1[[#This Row],[Т9]]-Таблица1[[#This Row],[угол обхв5]]</f>
        <v>1121.7639987395305</v>
      </c>
      <c r="CS2272" s="14">
        <f>Таблица1[[#This Row],[Т9]]-Таблица1[[#This Row],[угол обхв4]]</f>
        <v>59064.027626333926</v>
      </c>
      <c r="CT2272" s="14">
        <f>Таблица1[[#This Row],[Lкан_прям, мм]]+Таблица1[[#This Row],[Lкан_дуг, мм]]+Таблица1[[#This Row],[Lкан_леб,мм]]</f>
        <v>85045.326329871838</v>
      </c>
      <c r="CU2272" s="16">
        <f>Таблица1[[#This Row],[Lкан_леб,мм]]</f>
        <v>57942.263627594395</v>
      </c>
      <c r="CV2272" s="14">
        <f>2534431-(Таблица1[[#This Row],[Т23]]+Таблица1[[#This Row],[угол обхв3]])</f>
        <v>2448997.9372977223</v>
      </c>
      <c r="CW2272" s="50">
        <f>SUM(X2272:AC2272,AD2272:AI2272)-Таблица1[[#This Row],[lподв_min, мм]]</f>
        <v>22565.593482921671</v>
      </c>
      <c r="CX2272" s="17">
        <f>CW2711-Таблица1[[#This Row],[Суммарная длина каната]]</f>
        <v>-2426067.3913046145</v>
      </c>
    </row>
    <row r="2273" spans="1:102" x14ac:dyDescent="0.25">
      <c r="A2273" s="21">
        <v>2272</v>
      </c>
      <c r="B2273" s="10">
        <v>58.328775510204075</v>
      </c>
      <c r="C2273" s="10">
        <v>114.46082839365614</v>
      </c>
      <c r="D2273" s="11">
        <v>13931.889602371357</v>
      </c>
      <c r="E2273" s="11">
        <v>18808.148191303251</v>
      </c>
      <c r="F2273" s="11">
        <v>13801.358061660338</v>
      </c>
      <c r="G2273" s="11">
        <v>18859.94121090636</v>
      </c>
      <c r="H2273" s="11">
        <v>14339.889112371358</v>
      </c>
      <c r="I2273" s="11">
        <v>14233.412853505772</v>
      </c>
      <c r="J2273" s="11">
        <v>4574.7353377974814</v>
      </c>
      <c r="K2273" s="11">
        <v>25981.298703530589</v>
      </c>
      <c r="L2273" s="11">
        <v>1121.7639987468619</v>
      </c>
      <c r="M2273" s="11">
        <v>57942.263627594395</v>
      </c>
      <c r="N2273" s="11">
        <v>5106.0272230304763</v>
      </c>
      <c r="O2273" s="11">
        <v>20701.71875812643</v>
      </c>
      <c r="P2273" s="43">
        <v>7521.2858390551128</v>
      </c>
      <c r="Q2273" s="11">
        <v>21398.246527227126</v>
      </c>
      <c r="R2273" s="11">
        <v>12811.347381895583</v>
      </c>
      <c r="S2273" s="11">
        <v>19965.947021900014</v>
      </c>
      <c r="T2273" s="11">
        <v>14174.188002934472</v>
      </c>
      <c r="U2273" s="11">
        <v>19679.628245627249</v>
      </c>
      <c r="V2273" s="11">
        <v>13931.889602371357</v>
      </c>
      <c r="W2273" s="11">
        <v>18808.148191303251</v>
      </c>
      <c r="X2273" s="12">
        <v>0</v>
      </c>
      <c r="Y2273" s="12">
        <v>271.81794512811928</v>
      </c>
      <c r="Z2273" s="12">
        <v>222.43417990884132</v>
      </c>
      <c r="AA2273" s="44">
        <v>232.04019061955887</v>
      </c>
      <c r="AB2273" s="45">
        <v>47.253829333787351</v>
      </c>
      <c r="AC2273" s="12">
        <v>348.21785375655509</v>
      </c>
      <c r="AD2273" s="12">
        <v>11893.573348651445</v>
      </c>
      <c r="AE2273" s="12">
        <v>2513.6875532590834</v>
      </c>
      <c r="AF2273" s="12">
        <v>5480.5321821881471</v>
      </c>
      <c r="AG2273" s="44">
        <v>1128.4755203370626</v>
      </c>
      <c r="AH2273" s="45">
        <v>390.29476040551799</v>
      </c>
      <c r="AI2273" s="12">
        <v>4574.7353386893346</v>
      </c>
      <c r="AJ2273" s="12">
        <v>-54.258462783574217</v>
      </c>
      <c r="AK2273" s="12">
        <v>-16.086842558672672</v>
      </c>
      <c r="AL2273" s="12">
        <v>15.149774422283848</v>
      </c>
      <c r="AM2273" s="44">
        <v>47.735371480891295</v>
      </c>
      <c r="AN2273" s="45">
        <v>41.099476905750365</v>
      </c>
      <c r="AO2273" s="12">
        <v>89.999999874756071</v>
      </c>
      <c r="AP2273" s="12">
        <v>-2172.5206334318082</v>
      </c>
      <c r="AQ2273" s="12">
        <v>4992.972866125765</v>
      </c>
      <c r="AR2273" s="12">
        <v>7627.9138413634846</v>
      </c>
      <c r="AS2273" s="44">
        <v>13113.28632838653</v>
      </c>
      <c r="AT2273" s="45">
        <v>13905.981709628415</v>
      </c>
      <c r="AU2273" s="12">
        <v>14339.889602371355</v>
      </c>
      <c r="AV2273" s="12">
        <v>11286.502770113182</v>
      </c>
      <c r="AW2273" s="12">
        <v>21093.742625237679</v>
      </c>
      <c r="AX2273" s="12">
        <v>21792.066878559719</v>
      </c>
      <c r="AY2273" s="44">
        <v>20240.349778066815</v>
      </c>
      <c r="AZ2273" s="45">
        <v>19372.171932907826</v>
      </c>
      <c r="BA2273" s="12">
        <v>18808.148192195109</v>
      </c>
      <c r="BB2273" s="12">
        <v>4774.8698333618086</v>
      </c>
      <c r="BC2273" s="12">
        <v>7408.2314821504015</v>
      </c>
      <c r="BD2273" s="12">
        <v>12917.975384203954</v>
      </c>
      <c r="BE2273" s="44">
        <v>13872.249056443525</v>
      </c>
      <c r="BF2273" s="45">
        <v>14200.095895677414</v>
      </c>
      <c r="BG2273" s="12">
        <v>14339.889612371358</v>
      </c>
      <c r="BH2273" s="12">
        <v>20940.043711221639</v>
      </c>
      <c r="BI2273" s="12">
        <v>21790.270394338379</v>
      </c>
      <c r="BJ2273" s="12">
        <v>20359.767373232607</v>
      </c>
      <c r="BK2273" s="44">
        <v>19405.225489460448</v>
      </c>
      <c r="BL2273" s="45">
        <v>19115.604504022678</v>
      </c>
      <c r="BM2273" s="12">
        <v>14233.412853505773</v>
      </c>
      <c r="BN2273" s="12">
        <v>0</v>
      </c>
      <c r="BO2273" s="12">
        <v>38.171620224901545</v>
      </c>
      <c r="BP2273" s="12">
        <v>31.236616980956516</v>
      </c>
      <c r="BQ2273" s="48">
        <v>32.585597058607448</v>
      </c>
      <c r="BR2273" s="49">
        <v>6.6358945751409362</v>
      </c>
      <c r="BS2273" s="13">
        <v>48.900522969005706</v>
      </c>
      <c r="BT2273" s="12">
        <v>387.73637240560276</v>
      </c>
      <c r="BV2273" s="14">
        <f>Таблица1[[#This Row],[Lкан_леб,мм]]</f>
        <v>57942.263627594395</v>
      </c>
      <c r="BW2273" s="50">
        <f>Таблица1[[#This Row],[угол обхв4]]+Таблица1[[#This Row],[Lдуг 3,мм]]</f>
        <v>11893.573348651445</v>
      </c>
      <c r="BX2273" s="54">
        <f>Таблица1[[#This Row],[угол обхв5]]+Таблица1[[#This Row],[Y5, мм]]</f>
        <v>58214.081572722513</v>
      </c>
      <c r="BY2273" s="14">
        <f>Таблица1[[#This Row],[угол обхв6]]+Таблица1[[#This Row],[Lдуг 4,мм]]</f>
        <v>14407.260901910529</v>
      </c>
      <c r="BZ2273" s="14">
        <f>Таблица1[[#This Row],[Т1]]+Таблица1[[#This Row],[X6, мм]]</f>
        <v>58436.515752631356</v>
      </c>
      <c r="CA2273" s="14">
        <f>Таблица1[[#This Row],[Т2]]+Таблица1[[#This Row],[Lдуг 5,мм]]</f>
        <v>19887.793084098677</v>
      </c>
      <c r="CB2273" s="14">
        <f>Таблица1[[#This Row],[Т3]]+Таблица1[[#This Row],[Y6, мм]]</f>
        <v>58668.555943250918</v>
      </c>
      <c r="CC2273" s="14">
        <f>Таблица1[[#This Row],[Т4]]+Таблица1[[#This Row],[Lдуг 6,мм]]</f>
        <v>21016.26860443574</v>
      </c>
      <c r="CD2273" s="14">
        <f>Таблица1[[#This Row],[Т5]]+Таблица1[[#This Row],[Lдуг 1,мм]]</f>
        <v>58715.809772584704</v>
      </c>
      <c r="CE2273" s="14">
        <f>Таблица1[[#This Row],[Т6]]+Таблица1[[#This Row],[Lпрям1, мм]]</f>
        <v>21406.563364841259</v>
      </c>
      <c r="CF2273" s="15">
        <f>Таблица1[[#This Row],[Т7]]+Таблица1[[#This Row],[Lдуг 2,мм]]</f>
        <v>59064.02762634126</v>
      </c>
      <c r="CG2273" s="14">
        <f>Таблица1[[#This Row],[Т8]]+Таблица1[[#This Row],[Lпрям2, мм]]</f>
        <v>25981.298703530592</v>
      </c>
      <c r="CH2273" s="14">
        <f>Таблица1[[#This Row],[Т9]]-Таблица1[[#This Row],[Т9]]</f>
        <v>0</v>
      </c>
      <c r="CI2273" s="50">
        <f>Таблица1[[#This Row],[Т9]]-Таблица1[[#This Row],[Т8]]</f>
        <v>37657.464261500005</v>
      </c>
      <c r="CJ2273" s="54">
        <f>Таблица1[[#This Row],[Т9]]-Таблица1[[#This Row],[Т7]]</f>
        <v>348.217853756556</v>
      </c>
      <c r="CK2273" s="14">
        <f>Таблица1[[#This Row],[Т9]]-Таблица1[[#This Row],[Т6]]</f>
        <v>38047.75902190552</v>
      </c>
      <c r="CL2273" s="14">
        <f>Таблица1[[#This Row],[Т9]]-Таблица1[[#This Row],[Т5]]</f>
        <v>395.47168309034168</v>
      </c>
      <c r="CM2273" s="14">
        <f>Таблица1[[#This Row],[Т9]]-Таблица1[[#This Row],[Т4]]</f>
        <v>39176.234542242586</v>
      </c>
      <c r="CN2273" s="14">
        <f>Таблица1[[#This Row],[Т9]]-Таблица1[[#This Row],[Т3]]</f>
        <v>627.51187370990374</v>
      </c>
      <c r="CO2273" s="14">
        <f>Таблица1[[#This Row],[Т9]]-Таблица1[[#This Row],[Т2]]</f>
        <v>44656.76672443073</v>
      </c>
      <c r="CP2273" s="14">
        <f>Таблица1[[#This Row],[Т9]]-Таблица1[[#This Row],[Т1]]</f>
        <v>849.9460536187471</v>
      </c>
      <c r="CQ2273" s="14">
        <f>Таблица1[[#This Row],[Т9]]-Таблица1[[#This Row],[угол обхв6]]</f>
        <v>47170.454277689816</v>
      </c>
      <c r="CR2273" s="14">
        <f>Таблица1[[#This Row],[Т9]]-Таблица1[[#This Row],[угол обхв5]]</f>
        <v>1121.7639987468647</v>
      </c>
      <c r="CS2273" s="14">
        <f>Таблица1[[#This Row],[Т9]]-Таблица1[[#This Row],[угол обхв4]]</f>
        <v>59064.02762634126</v>
      </c>
      <c r="CT2273" s="14">
        <f>Таблица1[[#This Row],[Lкан_прям, мм]]+Таблица1[[#This Row],[Lкан_дуг, мм]]+Таблица1[[#This Row],[Lкан_леб,мм]]</f>
        <v>85045.326329871838</v>
      </c>
      <c r="CU2273" s="16">
        <f>Таблица1[[#This Row],[Lкан_леб,мм]]</f>
        <v>57942.263627594395</v>
      </c>
      <c r="CV2273" s="14">
        <f>2534431-(Таблица1[[#This Row],[Т23]]+Таблица1[[#This Row],[угол обхв3]])</f>
        <v>2448997.9372977223</v>
      </c>
      <c r="CW2273" s="50">
        <f>SUM(X2273:AC2273,AD2273:AI2273)-Таблица1[[#This Row],[lподв_min, мм]]</f>
        <v>22528.32736447997</v>
      </c>
      <c r="CX2273" s="17">
        <f>CW2712-Таблица1[[#This Row],[Суммарная длина каната]]</f>
        <v>-2426114.5709270495</v>
      </c>
    </row>
    <row r="2274" spans="1:102" x14ac:dyDescent="0.25">
      <c r="A2274" s="21">
        <v>2273</v>
      </c>
      <c r="B2274" s="10">
        <v>58.328775510204075</v>
      </c>
      <c r="C2274" s="10">
        <v>115.03877551020416</v>
      </c>
      <c r="D2274" s="11">
        <v>13942.110494924826</v>
      </c>
      <c r="E2274" s="11">
        <v>18889.415482105433</v>
      </c>
      <c r="F2274" s="11">
        <v>13811.06316341938</v>
      </c>
      <c r="G2274" s="11">
        <v>18939.889207005643</v>
      </c>
      <c r="H2274" s="11">
        <v>14350.110004924825</v>
      </c>
      <c r="I2274" s="11">
        <v>14304.356554925773</v>
      </c>
      <c r="J2274" s="11">
        <v>4585.0589271796607</v>
      </c>
      <c r="K2274" s="11">
        <v>25981.298703528577</v>
      </c>
      <c r="L2274" s="11">
        <v>1121.763998748876</v>
      </c>
      <c r="M2274" s="11">
        <v>57942.263627594395</v>
      </c>
      <c r="N2274" s="11">
        <v>5106.0272230304763</v>
      </c>
      <c r="O2274" s="11">
        <v>20701.71875812643</v>
      </c>
      <c r="P2274" s="43">
        <v>7505.7067794073755</v>
      </c>
      <c r="Q2274" s="11">
        <v>21414.71887197232</v>
      </c>
      <c r="R2274" s="11">
        <v>12809.946669616991</v>
      </c>
      <c r="S2274" s="11">
        <v>20035.852603217765</v>
      </c>
      <c r="T2274" s="11">
        <v>14175.606028732127</v>
      </c>
      <c r="U2274" s="11">
        <v>19763.29524253706</v>
      </c>
      <c r="V2274" s="11">
        <v>13942.110494924826</v>
      </c>
      <c r="W2274" s="11">
        <v>18889.415482105433</v>
      </c>
      <c r="X2274" s="12">
        <v>0</v>
      </c>
      <c r="Y2274" s="12">
        <v>268.53479426566588</v>
      </c>
      <c r="Z2274" s="12">
        <v>221.60180209613722</v>
      </c>
      <c r="AA2274" s="44">
        <v>232.04019061955987</v>
      </c>
      <c r="AB2274" s="45">
        <v>47.2538293337903</v>
      </c>
      <c r="AC2274" s="12">
        <v>352.3333824337227</v>
      </c>
      <c r="AD2274" s="12">
        <v>11893.573348651445</v>
      </c>
      <c r="AE2274" s="12">
        <v>2503.3639638769037</v>
      </c>
      <c r="AF2274" s="12">
        <v>5480.5321821881507</v>
      </c>
      <c r="AG2274" s="44">
        <v>1128.4755203370585</v>
      </c>
      <c r="AH2274" s="45">
        <v>390.29476040551015</v>
      </c>
      <c r="AI2274" s="12">
        <v>4585.0589280695076</v>
      </c>
      <c r="AJ2274" s="12">
        <v>-54.258462783574217</v>
      </c>
      <c r="AK2274" s="12">
        <v>-16.547898166327855</v>
      </c>
      <c r="AL2274" s="12">
        <v>14.571827305735823</v>
      </c>
      <c r="AM2274" s="44">
        <v>47.157424364343413</v>
      </c>
      <c r="AN2274" s="45">
        <v>40.521529789202063</v>
      </c>
      <c r="AO2274" s="12">
        <v>89.999999875038071</v>
      </c>
      <c r="AP2274" s="12">
        <v>-2172.5206334318082</v>
      </c>
      <c r="AQ2274" s="12">
        <v>4989.8219685621625</v>
      </c>
      <c r="AR2274" s="12">
        <v>7608.3569270481912</v>
      </c>
      <c r="AS2274" s="44">
        <v>13109.102379578793</v>
      </c>
      <c r="AT2274" s="45">
        <v>13910.5146640528</v>
      </c>
      <c r="AU2274" s="12">
        <v>14350.110494924826</v>
      </c>
      <c r="AV2274" s="12">
        <v>11286.502770113182</v>
      </c>
      <c r="AW2274" s="12">
        <v>21092.820201276354</v>
      </c>
      <c r="AX2274" s="12">
        <v>21809.594734984123</v>
      </c>
      <c r="AY2274" s="44">
        <v>20313.287030059946</v>
      </c>
      <c r="AZ2274" s="45">
        <v>19453.149198918167</v>
      </c>
      <c r="BA2274" s="12">
        <v>18889.415482995282</v>
      </c>
      <c r="BB2274" s="12">
        <v>4774.8698333618086</v>
      </c>
      <c r="BC2274" s="12">
        <v>7389.5015249390617</v>
      </c>
      <c r="BD2274" s="12">
        <v>12912.596817257807</v>
      </c>
      <c r="BE2274" s="44">
        <v>13876.450318770325</v>
      </c>
      <c r="BF2274" s="45">
        <v>14207.201859604154</v>
      </c>
      <c r="BG2274" s="12">
        <v>14350.110504924825</v>
      </c>
      <c r="BH2274" s="12">
        <v>20940.043711221639</v>
      </c>
      <c r="BI2274" s="12">
        <v>21805.820315122244</v>
      </c>
      <c r="BJ2274" s="12">
        <v>20430.728466229571</v>
      </c>
      <c r="BK2274" s="44">
        <v>19485.860815694879</v>
      </c>
      <c r="BL2274" s="45">
        <v>19199.561525724326</v>
      </c>
      <c r="BM2274" s="12">
        <v>14304.356554925775</v>
      </c>
      <c r="BN2274" s="12">
        <v>0</v>
      </c>
      <c r="BO2274" s="12">
        <v>37.710564617246362</v>
      </c>
      <c r="BP2274" s="12">
        <v>31.119725472063681</v>
      </c>
      <c r="BQ2274" s="48">
        <v>32.58559705860759</v>
      </c>
      <c r="BR2274" s="49">
        <v>6.6358945751413492</v>
      </c>
      <c r="BS2274" s="13">
        <v>49.478470085836001</v>
      </c>
      <c r="BT2274" s="12">
        <v>387.73637240560276</v>
      </c>
      <c r="BV2274" s="14">
        <f>Таблица1[[#This Row],[Lкан_леб,мм]]</f>
        <v>57942.263627594395</v>
      </c>
      <c r="BW2274" s="50">
        <f>Таблица1[[#This Row],[угол обхв4]]+Таблица1[[#This Row],[Lдуг 3,мм]]</f>
        <v>11893.573348651445</v>
      </c>
      <c r="BX2274" s="54">
        <f>Таблица1[[#This Row],[угол обхв5]]+Таблица1[[#This Row],[Y5, мм]]</f>
        <v>58210.798421860061</v>
      </c>
      <c r="BY2274" s="14">
        <f>Таблица1[[#This Row],[угол обхв6]]+Таблица1[[#This Row],[Lдуг 4,мм]]</f>
        <v>14396.937312528349</v>
      </c>
      <c r="BZ2274" s="14">
        <f>Таблица1[[#This Row],[Т1]]+Таблица1[[#This Row],[X6, мм]]</f>
        <v>58432.400223956196</v>
      </c>
      <c r="CA2274" s="14">
        <f>Таблица1[[#This Row],[Т2]]+Таблица1[[#This Row],[Lдуг 5,мм]]</f>
        <v>19877.469494716501</v>
      </c>
      <c r="CB2274" s="14">
        <f>Таблица1[[#This Row],[Т3]]+Таблица1[[#This Row],[Y6, мм]]</f>
        <v>58664.440414575758</v>
      </c>
      <c r="CC2274" s="14">
        <f>Таблица1[[#This Row],[Т4]]+Таблица1[[#This Row],[Lдуг 6,мм]]</f>
        <v>21005.945015053559</v>
      </c>
      <c r="CD2274" s="14">
        <f>Таблица1[[#This Row],[Т5]]+Таблица1[[#This Row],[Lдуг 1,мм]]</f>
        <v>58711.694243909551</v>
      </c>
      <c r="CE2274" s="14">
        <f>Таблица1[[#This Row],[Т6]]+Таблица1[[#This Row],[Lпрям1, мм]]</f>
        <v>21396.239775459071</v>
      </c>
      <c r="CF2274" s="15">
        <f>Таблица1[[#This Row],[Т7]]+Таблица1[[#This Row],[Lдуг 2,мм]]</f>
        <v>59064.027626343275</v>
      </c>
      <c r="CG2274" s="14">
        <f>Таблица1[[#This Row],[Т8]]+Таблица1[[#This Row],[Lпрям2, мм]]</f>
        <v>25981.298703528577</v>
      </c>
      <c r="CH2274" s="14">
        <f>Таблица1[[#This Row],[Т9]]-Таблица1[[#This Row],[Т9]]</f>
        <v>0</v>
      </c>
      <c r="CI2274" s="50">
        <f>Таблица1[[#This Row],[Т9]]-Таблица1[[#This Row],[Т8]]</f>
        <v>37667.787850884204</v>
      </c>
      <c r="CJ2274" s="54">
        <f>Таблица1[[#This Row],[Т9]]-Таблица1[[#This Row],[Т7]]</f>
        <v>352.33338243372418</v>
      </c>
      <c r="CK2274" s="14">
        <f>Таблица1[[#This Row],[Т9]]-Таблица1[[#This Row],[Т6]]</f>
        <v>38058.082611289719</v>
      </c>
      <c r="CL2274" s="14">
        <f>Таблица1[[#This Row],[Т9]]-Таблица1[[#This Row],[Т5]]</f>
        <v>399.58721176751715</v>
      </c>
      <c r="CM2274" s="14">
        <f>Таблица1[[#This Row],[Т9]]-Таблица1[[#This Row],[Т4]]</f>
        <v>39186.558131626778</v>
      </c>
      <c r="CN2274" s="14">
        <f>Таблица1[[#This Row],[Т9]]-Таблица1[[#This Row],[Т3]]</f>
        <v>631.6274023870792</v>
      </c>
      <c r="CO2274" s="14">
        <f>Таблица1[[#This Row],[Т9]]-Таблица1[[#This Row],[Т2]]</f>
        <v>44667.09031381493</v>
      </c>
      <c r="CP2274" s="14">
        <f>Таблица1[[#This Row],[Т9]]-Таблица1[[#This Row],[Т1]]</f>
        <v>853.22920448321383</v>
      </c>
      <c r="CQ2274" s="14">
        <f>Таблица1[[#This Row],[Т9]]-Таблица1[[#This Row],[угол обхв6]]</f>
        <v>47170.454277691832</v>
      </c>
      <c r="CR2274" s="14">
        <f>Таблица1[[#This Row],[Т9]]-Таблица1[[#This Row],[угол обхв5]]</f>
        <v>1121.7639987488801</v>
      </c>
      <c r="CS2274" s="14">
        <f>Таблица1[[#This Row],[Т9]]-Таблица1[[#This Row],[угол обхв4]]</f>
        <v>59064.027626343275</v>
      </c>
      <c r="CT2274" s="14">
        <f>Таблица1[[#This Row],[Lкан_прям, мм]]+Таблица1[[#This Row],[Lкан_дуг, мм]]+Таблица1[[#This Row],[Lкан_леб,мм]]</f>
        <v>85045.326329871852</v>
      </c>
      <c r="CU2274" s="16">
        <f>Таблица1[[#This Row],[Lкан_леб,мм]]</f>
        <v>57942.263627594395</v>
      </c>
      <c r="CV2274" s="14">
        <f>2534431-(Таблица1[[#This Row],[Т23]]+Таблица1[[#This Row],[угол обхв3]])</f>
        <v>2448997.9372977223</v>
      </c>
      <c r="CW2274" s="50">
        <f>SUM(X2274:AC2274,AD2274:AI2274)-Таблица1[[#This Row],[lподв_min, мм]]</f>
        <v>22518.003775097797</v>
      </c>
      <c r="CX2274" s="17">
        <f>CW2713-Таблица1[[#This Row],[Суммарная длина каната]]</f>
        <v>-2426163.3915632665</v>
      </c>
    </row>
    <row r="2275" spans="1:102" x14ac:dyDescent="0.25">
      <c r="A2275" s="21">
        <v>2274</v>
      </c>
      <c r="B2275" s="10">
        <v>58.328775510204075</v>
      </c>
      <c r="C2275" s="10">
        <v>117.72285714285721</v>
      </c>
      <c r="D2275" s="11">
        <v>13978.813207118808</v>
      </c>
      <c r="E2275" s="11">
        <v>19267.999300914049</v>
      </c>
      <c r="F2275" s="11">
        <v>13845.546014009255</v>
      </c>
      <c r="G2275" s="11">
        <v>19312.280846062124</v>
      </c>
      <c r="H2275" s="11">
        <v>14386.81271711881</v>
      </c>
      <c r="I2275" s="11">
        <v>14634.468557424892</v>
      </c>
      <c r="J2275" s="11">
        <v>4633.5307434891565</v>
      </c>
      <c r="K2275" s="11">
        <v>25981.298703519264</v>
      </c>
      <c r="L2275" s="11">
        <v>1121.7639987581804</v>
      </c>
      <c r="M2275" s="11">
        <v>57942.263627594395</v>
      </c>
      <c r="N2275" s="11">
        <v>5106.0272230304763</v>
      </c>
      <c r="O2275" s="11">
        <v>20701.71875812643</v>
      </c>
      <c r="P2275" s="43">
        <v>7431.2134621514579</v>
      </c>
      <c r="Q2275" s="11">
        <v>21489.122345615422</v>
      </c>
      <c r="R2275" s="11">
        <v>12794.205028684668</v>
      </c>
      <c r="S2275" s="11">
        <v>20360.160673416736</v>
      </c>
      <c r="T2275" s="11">
        <v>14171.129724953131</v>
      </c>
      <c r="U2275" s="11">
        <v>20151.854694611502</v>
      </c>
      <c r="V2275" s="11">
        <v>13978.813207118808</v>
      </c>
      <c r="W2275" s="11">
        <v>19267.999300914049</v>
      </c>
      <c r="X2275" s="12">
        <v>0</v>
      </c>
      <c r="Y2275" s="12">
        <v>253.15132083405737</v>
      </c>
      <c r="Z2275" s="12">
        <v>217.87208227984863</v>
      </c>
      <c r="AA2275" s="44">
        <v>232.04019061955935</v>
      </c>
      <c r="AB2275" s="45">
        <v>47.253829333788218</v>
      </c>
      <c r="AC2275" s="12">
        <v>371.44657569092686</v>
      </c>
      <c r="AD2275" s="12">
        <v>11893.573348651445</v>
      </c>
      <c r="AE2275" s="12">
        <v>2454.8921475674056</v>
      </c>
      <c r="AF2275" s="12">
        <v>5480.5321821881489</v>
      </c>
      <c r="AG2275" s="44">
        <v>1128.4755203370632</v>
      </c>
      <c r="AH2275" s="45">
        <v>390.29476040551339</v>
      </c>
      <c r="AI2275" s="12">
        <v>4633.5307443696911</v>
      </c>
      <c r="AJ2275" s="12">
        <v>-54.258462783574217</v>
      </c>
      <c r="AK2275" s="12">
        <v>-18.708212141530797</v>
      </c>
      <c r="AL2275" s="12">
        <v>11.887745673082776</v>
      </c>
      <c r="AM2275" s="44">
        <v>44.473342731690281</v>
      </c>
      <c r="AN2275" s="45">
        <v>37.837448156549229</v>
      </c>
      <c r="AO2275" s="12">
        <v>89.999999876345285</v>
      </c>
      <c r="AP2275" s="12">
        <v>-2172.5206334318082</v>
      </c>
      <c r="AQ2275" s="12">
        <v>4975.1617330683821</v>
      </c>
      <c r="AR2275" s="12">
        <v>7515.2593808587826</v>
      </c>
      <c r="AS2275" s="44">
        <v>13080.040584879291</v>
      </c>
      <c r="AT2275" s="45">
        <v>13920.852992854338</v>
      </c>
      <c r="AU2275" s="12">
        <v>14386.813207118807</v>
      </c>
      <c r="AV2275" s="12">
        <v>11286.502770113182</v>
      </c>
      <c r="AW2275" s="12">
        <v>21088.161798608438</v>
      </c>
      <c r="AX2275" s="12">
        <v>21888.371996271049</v>
      </c>
      <c r="AY2275" s="44">
        <v>20651.299875199853</v>
      </c>
      <c r="AZ2275" s="45">
        <v>19829.6349600049</v>
      </c>
      <c r="BA2275" s="12">
        <v>19267.999301794585</v>
      </c>
      <c r="BB2275" s="12">
        <v>4774.8698333618086</v>
      </c>
      <c r="BC2275" s="12">
        <v>7300.3479721893627</v>
      </c>
      <c r="BD2275" s="12">
        <v>12878.250947391993</v>
      </c>
      <c r="BE2275" s="44">
        <v>13885.29416875851</v>
      </c>
      <c r="BF2275" s="45">
        <v>14229.089939217602</v>
      </c>
      <c r="BG2275" s="12">
        <v>14386.81321711881</v>
      </c>
      <c r="BH2275" s="12">
        <v>20940.043711221639</v>
      </c>
      <c r="BI2275" s="12">
        <v>21875.565386097431</v>
      </c>
      <c r="BJ2275" s="12">
        <v>20759.410324072367</v>
      </c>
      <c r="BK2275" s="44">
        <v>19860.715492828382</v>
      </c>
      <c r="BL2275" s="45">
        <v>19590.219035520651</v>
      </c>
      <c r="BM2275" s="12">
        <v>14634.468557424894</v>
      </c>
      <c r="BN2275" s="12">
        <v>0</v>
      </c>
      <c r="BO2275" s="12">
        <v>35.550250642043416</v>
      </c>
      <c r="BP2275" s="12">
        <v>30.595957814613573</v>
      </c>
      <c r="BQ2275" s="48">
        <v>32.585597058607512</v>
      </c>
      <c r="BR2275" s="49">
        <v>6.635894575141057</v>
      </c>
      <c r="BS2275" s="13">
        <v>52.162551719796056</v>
      </c>
      <c r="BT2275" s="12">
        <v>387.73637240560276</v>
      </c>
      <c r="BV2275" s="14">
        <f>Таблица1[[#This Row],[Lкан_леб,мм]]</f>
        <v>57942.263627594395</v>
      </c>
      <c r="BW2275" s="50">
        <f>Таблица1[[#This Row],[угол обхв4]]+Таблица1[[#This Row],[Lдуг 3,мм]]</f>
        <v>11893.573348651445</v>
      </c>
      <c r="BX2275" s="54">
        <f>Таблица1[[#This Row],[угол обхв5]]+Таблица1[[#This Row],[Y5, мм]]</f>
        <v>58195.41494842845</v>
      </c>
      <c r="BY2275" s="14">
        <f>Таблица1[[#This Row],[угол обхв6]]+Таблица1[[#This Row],[Lдуг 4,мм]]</f>
        <v>14348.465496218851</v>
      </c>
      <c r="BZ2275" s="14">
        <f>Таблица1[[#This Row],[Т1]]+Таблица1[[#This Row],[X6, мм]]</f>
        <v>58413.287030708299</v>
      </c>
      <c r="CA2275" s="14">
        <f>Таблица1[[#This Row],[Т2]]+Таблица1[[#This Row],[Lдуг 5,мм]]</f>
        <v>19828.997678406999</v>
      </c>
      <c r="CB2275" s="14">
        <f>Таблица1[[#This Row],[Т3]]+Таблица1[[#This Row],[Y6, мм]]</f>
        <v>58645.327221327861</v>
      </c>
      <c r="CC2275" s="14">
        <f>Таблица1[[#This Row],[Т4]]+Таблица1[[#This Row],[Lдуг 6,мм]]</f>
        <v>20957.473198744061</v>
      </c>
      <c r="CD2275" s="14">
        <f>Таблица1[[#This Row],[Т5]]+Таблица1[[#This Row],[Lдуг 1,мм]]</f>
        <v>58692.581050661647</v>
      </c>
      <c r="CE2275" s="14">
        <f>Таблица1[[#This Row],[Т6]]+Таблица1[[#This Row],[Lпрям1, мм]]</f>
        <v>21347.767959149573</v>
      </c>
      <c r="CF2275" s="15">
        <f>Таблица1[[#This Row],[Т7]]+Таблица1[[#This Row],[Lдуг 2,мм]]</f>
        <v>59064.027626352574</v>
      </c>
      <c r="CG2275" s="14">
        <f>Таблица1[[#This Row],[Т8]]+Таблица1[[#This Row],[Lпрям2, мм]]</f>
        <v>25981.298703519264</v>
      </c>
      <c r="CH2275" s="14">
        <f>Таблица1[[#This Row],[Т9]]-Таблица1[[#This Row],[Т9]]</f>
        <v>0</v>
      </c>
      <c r="CI2275" s="50">
        <f>Таблица1[[#This Row],[Т9]]-Таблица1[[#This Row],[Т8]]</f>
        <v>37716.259667203005</v>
      </c>
      <c r="CJ2275" s="54">
        <f>Таблица1[[#This Row],[Т9]]-Таблица1[[#This Row],[Т7]]</f>
        <v>371.44657569092669</v>
      </c>
      <c r="CK2275" s="14">
        <f>Таблица1[[#This Row],[Т9]]-Таблица1[[#This Row],[Т6]]</f>
        <v>38106.554427608513</v>
      </c>
      <c r="CL2275" s="14">
        <f>Таблица1[[#This Row],[Т9]]-Таблица1[[#This Row],[Т5]]</f>
        <v>418.70040502471238</v>
      </c>
      <c r="CM2275" s="14">
        <f>Таблица1[[#This Row],[Т9]]-Таблица1[[#This Row],[Т4]]</f>
        <v>39235.029947945572</v>
      </c>
      <c r="CN2275" s="14">
        <f>Таблица1[[#This Row],[Т9]]-Таблица1[[#This Row],[Т3]]</f>
        <v>650.74059564427444</v>
      </c>
      <c r="CO2275" s="14">
        <f>Таблица1[[#This Row],[Т9]]-Таблица1[[#This Row],[Т2]]</f>
        <v>44715.562130133723</v>
      </c>
      <c r="CP2275" s="14">
        <f>Таблица1[[#This Row],[Т9]]-Таблица1[[#This Row],[Т1]]</f>
        <v>868.612677924124</v>
      </c>
      <c r="CQ2275" s="14">
        <f>Таблица1[[#This Row],[Т9]]-Таблица1[[#This Row],[угол обхв6]]</f>
        <v>47170.45427770113</v>
      </c>
      <c r="CR2275" s="14">
        <f>Таблица1[[#This Row],[Т9]]-Таблица1[[#This Row],[угол обхв5]]</f>
        <v>1121.7639987581788</v>
      </c>
      <c r="CS2275" s="14">
        <f>Таблица1[[#This Row],[Т9]]-Таблица1[[#This Row],[угол обхв4]]</f>
        <v>59064.027626352574</v>
      </c>
      <c r="CT2275" s="14">
        <f>Таблица1[[#This Row],[Lкан_прям, мм]]+Таблица1[[#This Row],[Lкан_дуг, мм]]+Таблица1[[#This Row],[Lкан_леб,мм]]</f>
        <v>85045.326329871838</v>
      </c>
      <c r="CU2275" s="16">
        <f>Таблица1[[#This Row],[Lкан_леб,мм]]</f>
        <v>57942.263627594395</v>
      </c>
      <c r="CV2275" s="14">
        <f>2534431-(Таблица1[[#This Row],[Т23]]+Таблица1[[#This Row],[угол обхв3]])</f>
        <v>2448997.9372977223</v>
      </c>
      <c r="CW2275" s="50">
        <f>SUM(X2275:AC2275,AD2275:AI2275)-Таблица1[[#This Row],[lподв_min, мм]]</f>
        <v>22469.531958788291</v>
      </c>
      <c r="CX2275" s="17">
        <f>CW2714-Таблица1[[#This Row],[Суммарная длина каната]]</f>
        <v>-2426213.845469553</v>
      </c>
    </row>
    <row r="2276" spans="1:102" x14ac:dyDescent="0.25">
      <c r="A2276" s="21">
        <v>2275</v>
      </c>
      <c r="B2276" s="10">
        <v>58.328775510204075</v>
      </c>
      <c r="C2276" s="10">
        <v>120.40693877551027</v>
      </c>
      <c r="D2276" s="11">
        <v>13997.746978722458</v>
      </c>
      <c r="E2276" s="11">
        <v>19647.886533180379</v>
      </c>
      <c r="F2276" s="11">
        <v>13862.55233251434</v>
      </c>
      <c r="G2276" s="11">
        <v>19685.878738126416</v>
      </c>
      <c r="H2276" s="11">
        <v>14405.746488722458</v>
      </c>
      <c r="I2276" s="11">
        <v>14965.058148659884</v>
      </c>
      <c r="J2276" s="11">
        <v>4682.828384520496</v>
      </c>
      <c r="K2276" s="11">
        <v>25981.29870350999</v>
      </c>
      <c r="L2276" s="11">
        <v>1121.7639987674493</v>
      </c>
      <c r="M2276" s="11">
        <v>57942.263627594395</v>
      </c>
      <c r="N2276" s="11">
        <v>5106.0272230304763</v>
      </c>
      <c r="O2276" s="11">
        <v>20701.71875812643</v>
      </c>
      <c r="P2276" s="43">
        <v>7353.3176347195413</v>
      </c>
      <c r="Q2276" s="11">
        <v>21559.95575069133</v>
      </c>
      <c r="R2276" s="11">
        <v>12763.293657808148</v>
      </c>
      <c r="S2276" s="11">
        <v>20683.375788790319</v>
      </c>
      <c r="T2276" s="11">
        <v>14148.462508872241</v>
      </c>
      <c r="U2276" s="11">
        <v>20539.77824688315</v>
      </c>
      <c r="V2276" s="11">
        <v>13997.746978722458</v>
      </c>
      <c r="W2276" s="11">
        <v>19647.886533180379</v>
      </c>
      <c r="X2276" s="12">
        <v>0</v>
      </c>
      <c r="Y2276" s="12">
        <v>237.53101126453689</v>
      </c>
      <c r="Z2276" s="12">
        <v>214.37919860147204</v>
      </c>
      <c r="AA2276" s="44">
        <v>232.04019061955901</v>
      </c>
      <c r="AB2276" s="45">
        <v>47.253829333787628</v>
      </c>
      <c r="AC2276" s="12">
        <v>390.55976894809356</v>
      </c>
      <c r="AD2276" s="12">
        <v>11893.573348651445</v>
      </c>
      <c r="AE2276" s="12">
        <v>2405.5945065360565</v>
      </c>
      <c r="AF2276" s="12">
        <v>5480.5321821881498</v>
      </c>
      <c r="AG2276" s="44">
        <v>1128.4755203370607</v>
      </c>
      <c r="AH2276" s="45">
        <v>390.29476040551606</v>
      </c>
      <c r="AI2276" s="12">
        <v>4682.8283853917619</v>
      </c>
      <c r="AJ2276" s="12">
        <v>-54.258462783574217</v>
      </c>
      <c r="AK2276" s="12">
        <v>-20.901785212661519</v>
      </c>
      <c r="AL2276" s="12">
        <v>9.2036640404297216</v>
      </c>
      <c r="AM2276" s="44">
        <v>41.789261099037184</v>
      </c>
      <c r="AN2276" s="45">
        <v>35.15336652389621</v>
      </c>
      <c r="AO2276" s="12">
        <v>89.999999877647056</v>
      </c>
      <c r="AP2276" s="12">
        <v>-2172.5206334318082</v>
      </c>
      <c r="AQ2276" s="12">
        <v>4960.466243399419</v>
      </c>
      <c r="AR2276" s="12">
        <v>7418.5749149555677</v>
      </c>
      <c r="AS2276" s="44">
        <v>13035.181893519853</v>
      </c>
      <c r="AT2276" s="45">
        <v>13913.549554597441</v>
      </c>
      <c r="AU2276" s="12">
        <v>14405.746978722458</v>
      </c>
      <c r="AV2276" s="12">
        <v>11286.502770113182</v>
      </c>
      <c r="AW2276" s="12">
        <v>21082.869648468884</v>
      </c>
      <c r="AX2276" s="12">
        <v>21962.703174489663</v>
      </c>
      <c r="AY2276" s="44">
        <v>20987.580961792974</v>
      </c>
      <c r="AZ2276" s="45">
        <v>20206.191820429845</v>
      </c>
      <c r="BA2276" s="12">
        <v>19647.886534051646</v>
      </c>
      <c r="BB2276" s="12">
        <v>4774.8698333618086</v>
      </c>
      <c r="BC2276" s="12">
        <v>7207.756655088484</v>
      </c>
      <c r="BD2276" s="12">
        <v>12828.550938044174</v>
      </c>
      <c r="BE2276" s="44">
        <v>13876.574273160535</v>
      </c>
      <c r="BF2276" s="45">
        <v>14232.659932997258</v>
      </c>
      <c r="BG2276" s="12">
        <v>14405.74698872246</v>
      </c>
      <c r="BH2276" s="12">
        <v>20940.043711221639</v>
      </c>
      <c r="BI2276" s="12">
        <v>21941.106641033788</v>
      </c>
      <c r="BJ2276" s="12">
        <v>21086.123212588653</v>
      </c>
      <c r="BK2276" s="44">
        <v>20235.573073880496</v>
      </c>
      <c r="BL2276" s="45">
        <v>19981.472959633684</v>
      </c>
      <c r="BM2276" s="12">
        <v>14965.058148659886</v>
      </c>
      <c r="BN2276" s="12">
        <v>0</v>
      </c>
      <c r="BO2276" s="12">
        <v>33.356677570912694</v>
      </c>
      <c r="BP2276" s="12">
        <v>30.105449253091244</v>
      </c>
      <c r="BQ2276" s="48">
        <v>32.585597058607469</v>
      </c>
      <c r="BR2276" s="49">
        <v>6.6358945751409744</v>
      </c>
      <c r="BS2276" s="13">
        <v>54.846633353750853</v>
      </c>
      <c r="BT2276" s="12">
        <v>387.73637240560276</v>
      </c>
      <c r="BV2276" s="14">
        <f>Таблица1[[#This Row],[Lкан_леб,мм]]</f>
        <v>57942.263627594395</v>
      </c>
      <c r="BW2276" s="50">
        <f>Таблица1[[#This Row],[угол обхв4]]+Таблица1[[#This Row],[Lдуг 3,мм]]</f>
        <v>11893.573348651445</v>
      </c>
      <c r="BX2276" s="54">
        <f>Таблица1[[#This Row],[угол обхв5]]+Таблица1[[#This Row],[Y5, мм]]</f>
        <v>58179.794638858933</v>
      </c>
      <c r="BY2276" s="14">
        <f>Таблица1[[#This Row],[угол обхв6]]+Таблица1[[#This Row],[Lдуг 4,мм]]</f>
        <v>14299.167855187501</v>
      </c>
      <c r="BZ2276" s="14">
        <f>Таблица1[[#This Row],[Т1]]+Таблица1[[#This Row],[X6, мм]]</f>
        <v>58394.173837460403</v>
      </c>
      <c r="CA2276" s="14">
        <f>Таблица1[[#This Row],[Т2]]+Таблица1[[#This Row],[Lдуг 5,мм]]</f>
        <v>19779.700037375653</v>
      </c>
      <c r="CB2276" s="14">
        <f>Таблица1[[#This Row],[Т3]]+Таблица1[[#This Row],[Y6, мм]]</f>
        <v>58626.214028079965</v>
      </c>
      <c r="CC2276" s="14">
        <f>Таблица1[[#This Row],[Т4]]+Таблица1[[#This Row],[Lдуг 6,мм]]</f>
        <v>20908.175557712715</v>
      </c>
      <c r="CD2276" s="14">
        <f>Таблица1[[#This Row],[Т5]]+Таблица1[[#This Row],[Lдуг 1,мм]]</f>
        <v>58673.467857413751</v>
      </c>
      <c r="CE2276" s="14">
        <f>Таблица1[[#This Row],[Т6]]+Таблица1[[#This Row],[Lпрям1, мм]]</f>
        <v>21298.47031811823</v>
      </c>
      <c r="CF2276" s="15">
        <f>Таблица1[[#This Row],[Т7]]+Таблица1[[#This Row],[Lдуг 2,мм]]</f>
        <v>59064.027626361843</v>
      </c>
      <c r="CG2276" s="14">
        <f>Таблица1[[#This Row],[Т8]]+Таблица1[[#This Row],[Lпрям2, мм]]</f>
        <v>25981.298703509994</v>
      </c>
      <c r="CH2276" s="14">
        <f>Таблица1[[#This Row],[Т9]]-Таблица1[[#This Row],[Т9]]</f>
        <v>0</v>
      </c>
      <c r="CI2276" s="50">
        <f>Таблица1[[#This Row],[Т9]]-Таблица1[[#This Row],[Т8]]</f>
        <v>37765.557308243617</v>
      </c>
      <c r="CJ2276" s="54">
        <f>Таблица1[[#This Row],[Т9]]-Таблица1[[#This Row],[Т7]]</f>
        <v>390.55976894809282</v>
      </c>
      <c r="CK2276" s="14">
        <f>Таблица1[[#This Row],[Т9]]-Таблица1[[#This Row],[Т6]]</f>
        <v>38155.852068649125</v>
      </c>
      <c r="CL2276" s="14">
        <f>Таблица1[[#This Row],[Т9]]-Таблица1[[#This Row],[Т5]]</f>
        <v>437.81359828187851</v>
      </c>
      <c r="CM2276" s="14">
        <f>Таблица1[[#This Row],[Т9]]-Таблица1[[#This Row],[Т4]]</f>
        <v>39284.327588986191</v>
      </c>
      <c r="CN2276" s="14">
        <f>Таблица1[[#This Row],[Т9]]-Таблица1[[#This Row],[Т3]]</f>
        <v>669.85378890144057</v>
      </c>
      <c r="CO2276" s="14">
        <f>Таблица1[[#This Row],[Т9]]-Таблица1[[#This Row],[Т2]]</f>
        <v>44764.859771174342</v>
      </c>
      <c r="CP2276" s="14">
        <f>Таблица1[[#This Row],[Т9]]-Таблица1[[#This Row],[Т1]]</f>
        <v>884.23298750290996</v>
      </c>
      <c r="CQ2276" s="14">
        <f>Таблица1[[#This Row],[Т9]]-Таблица1[[#This Row],[угол обхв6]]</f>
        <v>47170.4542777104</v>
      </c>
      <c r="CR2276" s="14">
        <f>Таблица1[[#This Row],[Т9]]-Таблица1[[#This Row],[угол обхв5]]</f>
        <v>1121.7639987674484</v>
      </c>
      <c r="CS2276" s="14">
        <f>Таблица1[[#This Row],[Т9]]-Таблица1[[#This Row],[угол обхв4]]</f>
        <v>59064.027626361843</v>
      </c>
      <c r="CT2276" s="14">
        <f>Таблица1[[#This Row],[Lкан_прям, мм]]+Таблица1[[#This Row],[Lкан_дуг, мм]]+Таблица1[[#This Row],[Lкан_леб,мм]]</f>
        <v>85045.326329871838</v>
      </c>
      <c r="CU2276" s="16">
        <f>Таблица1[[#This Row],[Lкан_леб,мм]]</f>
        <v>57942.263627594395</v>
      </c>
      <c r="CV2276" s="14">
        <f>2534431-(Таблица1[[#This Row],[Т23]]+Таблица1[[#This Row],[угол обхв3]])</f>
        <v>2448997.9372977223</v>
      </c>
      <c r="CW2276" s="50">
        <f>SUM(X2276:AC2276,AD2276:AI2276)-Таблица1[[#This Row],[lподв_min, мм]]</f>
        <v>22420.234317756946</v>
      </c>
      <c r="CX2276" s="17">
        <f>CW2715-Таблица1[[#This Row],[Суммарная длина каната]]</f>
        <v>-2426265.9236777825</v>
      </c>
    </row>
    <row r="2277" spans="1:102" x14ac:dyDescent="0.25">
      <c r="A2277" s="21">
        <v>2276</v>
      </c>
      <c r="B2277" s="10">
        <v>58.328775510204075</v>
      </c>
      <c r="C2277" s="10">
        <v>123.09102040816332</v>
      </c>
      <c r="D2277" s="11">
        <v>13998.870266159076</v>
      </c>
      <c r="E2277" s="11">
        <v>20028.243648496293</v>
      </c>
      <c r="F2277" s="11">
        <v>13862.044804483401</v>
      </c>
      <c r="G2277" s="11">
        <v>20059.863152560058</v>
      </c>
      <c r="H2277" s="11">
        <v>14406.869776159079</v>
      </c>
      <c r="I2277" s="11">
        <v>15295.351546596828</v>
      </c>
      <c r="J2277" s="11">
        <v>4732.8921018994643</v>
      </c>
      <c r="K2277" s="11">
        <v>25981.298703500775</v>
      </c>
      <c r="L2277" s="11">
        <v>1121.7639987766631</v>
      </c>
      <c r="M2277" s="11">
        <v>57942.263627594395</v>
      </c>
      <c r="N2277" s="11">
        <v>5106.0272230304763</v>
      </c>
      <c r="O2277" s="11">
        <v>20701.71875812643</v>
      </c>
      <c r="P2277" s="43">
        <v>7272.1902124131029</v>
      </c>
      <c r="Q2277" s="11">
        <v>21627.063667928149</v>
      </c>
      <c r="R2277" s="11">
        <v>12717.280381239976</v>
      </c>
      <c r="S2277" s="11">
        <v>21004.788766180594</v>
      </c>
      <c r="T2277" s="11">
        <v>14107.654115811592</v>
      </c>
      <c r="U2277" s="11">
        <v>20926.214736034628</v>
      </c>
      <c r="V2277" s="11">
        <v>13998.870266159076</v>
      </c>
      <c r="W2277" s="11">
        <v>20028.243648496293</v>
      </c>
      <c r="X2277" s="12">
        <v>0</v>
      </c>
      <c r="Y2277" s="12">
        <v>221.65490118969922</v>
      </c>
      <c r="Z2277" s="12">
        <v>211.14211542841284</v>
      </c>
      <c r="AA2277" s="44">
        <v>232.04019061955819</v>
      </c>
      <c r="AB2277" s="45">
        <v>47.253829333786669</v>
      </c>
      <c r="AC2277" s="12">
        <v>409.67296220520643</v>
      </c>
      <c r="AD2277" s="12">
        <v>11893.573348651445</v>
      </c>
      <c r="AE2277" s="12">
        <v>2355.530789157091</v>
      </c>
      <c r="AF2277" s="12">
        <v>5480.532182188148</v>
      </c>
      <c r="AG2277" s="44">
        <v>1128.4755203370623</v>
      </c>
      <c r="AH2277" s="45">
        <v>390.29476040551333</v>
      </c>
      <c r="AI2277" s="12">
        <v>4732.8921027615143</v>
      </c>
      <c r="AJ2277" s="12">
        <v>-54.258462783574217</v>
      </c>
      <c r="AK2277" s="12">
        <v>-23.131280561615753</v>
      </c>
      <c r="AL2277" s="12">
        <v>6.5195824077766957</v>
      </c>
      <c r="AM2277" s="44">
        <v>39.105179466384051</v>
      </c>
      <c r="AN2277" s="45">
        <v>32.469284891243213</v>
      </c>
      <c r="AO2277" s="12">
        <v>89.999999878941281</v>
      </c>
      <c r="AP2277" s="12">
        <v>-2172.5206334318082</v>
      </c>
      <c r="AQ2277" s="12">
        <v>4945.7488157445323</v>
      </c>
      <c r="AR2277" s="12">
        <v>7318.5156697725442</v>
      </c>
      <c r="AS2277" s="44">
        <v>12974.62473229701</v>
      </c>
      <c r="AT2277" s="45">
        <v>13888.620374137268</v>
      </c>
      <c r="AU2277" s="12">
        <v>14406.870266159076</v>
      </c>
      <c r="AV2277" s="12">
        <v>11286.502770113182</v>
      </c>
      <c r="AW2277" s="12">
        <v>21076.91848115122</v>
      </c>
      <c r="AX2277" s="12">
        <v>22032.425175721426</v>
      </c>
      <c r="AY2277" s="44">
        <v>21321.392437951839</v>
      </c>
      <c r="AZ2277" s="45">
        <v>20581.993557127596</v>
      </c>
      <c r="BA2277" s="12">
        <v>20028.243649358345</v>
      </c>
      <c r="BB2277" s="12">
        <v>4774.8698333618086</v>
      </c>
      <c r="BC2277" s="12">
        <v>7111.9118051271589</v>
      </c>
      <c r="BD2277" s="12">
        <v>12763.605838599417</v>
      </c>
      <c r="BE2277" s="44">
        <v>13850.309764754558</v>
      </c>
      <c r="BF2277" s="45">
        <v>14217.904007833402</v>
      </c>
      <c r="BG2277" s="12">
        <v>14406.870276159079</v>
      </c>
      <c r="BH2277" s="12">
        <v>20940.043711221639</v>
      </c>
      <c r="BI2277" s="12">
        <v>22002.26339095294</v>
      </c>
      <c r="BJ2277" s="12">
        <v>21410.150273973872</v>
      </c>
      <c r="BK2277" s="44">
        <v>20609.611064263383</v>
      </c>
      <c r="BL2277" s="45">
        <v>20372.464827403324</v>
      </c>
      <c r="BM2277" s="12">
        <v>15295.35154659683</v>
      </c>
      <c r="BN2277" s="12">
        <v>0</v>
      </c>
      <c r="BO2277" s="12">
        <v>31.127182221958467</v>
      </c>
      <c r="BP2277" s="12">
        <v>29.650862969392449</v>
      </c>
      <c r="BQ2277" s="48">
        <v>32.585597058607355</v>
      </c>
      <c r="BR2277" s="49">
        <v>6.6358945751408402</v>
      </c>
      <c r="BS2277" s="13">
        <v>57.530714987698069</v>
      </c>
      <c r="BT2277" s="12">
        <v>387.73637240560276</v>
      </c>
      <c r="BV2277" s="14">
        <f>Таблица1[[#This Row],[Lкан_леб,мм]]</f>
        <v>57942.263627594395</v>
      </c>
      <c r="BW2277" s="50">
        <f>Таблица1[[#This Row],[угол обхв4]]+Таблица1[[#This Row],[Lдуг 3,мм]]</f>
        <v>11893.573348651445</v>
      </c>
      <c r="BX2277" s="54">
        <f>Таблица1[[#This Row],[угол обхв5]]+Таблица1[[#This Row],[Y5, мм]]</f>
        <v>58163.918528784096</v>
      </c>
      <c r="BY2277" s="14">
        <f>Таблица1[[#This Row],[угол обхв6]]+Таблица1[[#This Row],[Lдуг 4,мм]]</f>
        <v>14249.104137808536</v>
      </c>
      <c r="BZ2277" s="14">
        <f>Таблица1[[#This Row],[Т1]]+Таблица1[[#This Row],[X6, мм]]</f>
        <v>58375.060644212506</v>
      </c>
      <c r="CA2277" s="14">
        <f>Таблица1[[#This Row],[Т2]]+Таблица1[[#This Row],[Lдуг 5,мм]]</f>
        <v>19729.636319996684</v>
      </c>
      <c r="CB2277" s="14">
        <f>Таблица1[[#This Row],[Т3]]+Таблица1[[#This Row],[Y6, мм]]</f>
        <v>58607.100834832061</v>
      </c>
      <c r="CC2277" s="14">
        <f>Таблица1[[#This Row],[Т4]]+Таблица1[[#This Row],[Lдуг 6,мм]]</f>
        <v>20858.111840333746</v>
      </c>
      <c r="CD2277" s="14">
        <f>Таблица1[[#This Row],[Т5]]+Таблица1[[#This Row],[Lдуг 1,мм]]</f>
        <v>58654.354664165847</v>
      </c>
      <c r="CE2277" s="14">
        <f>Таблица1[[#This Row],[Т6]]+Таблица1[[#This Row],[Lпрям1, мм]]</f>
        <v>21248.406600739258</v>
      </c>
      <c r="CF2277" s="15">
        <f>Таблица1[[#This Row],[Т7]]+Таблица1[[#This Row],[Lдуг 2,мм]]</f>
        <v>59064.027626371055</v>
      </c>
      <c r="CG2277" s="14">
        <f>Таблица1[[#This Row],[Т8]]+Таблица1[[#This Row],[Lпрям2, мм]]</f>
        <v>25981.298703500772</v>
      </c>
      <c r="CH2277" s="14">
        <f>Таблица1[[#This Row],[Т9]]-Таблица1[[#This Row],[Т9]]</f>
        <v>0</v>
      </c>
      <c r="CI2277" s="50">
        <f>Таблица1[[#This Row],[Т9]]-Таблица1[[#This Row],[Т8]]</f>
        <v>37815.621025631801</v>
      </c>
      <c r="CJ2277" s="54">
        <f>Таблица1[[#This Row],[Т9]]-Таблица1[[#This Row],[Т7]]</f>
        <v>409.67296220520802</v>
      </c>
      <c r="CK2277" s="14">
        <f>Таблица1[[#This Row],[Т9]]-Таблица1[[#This Row],[Т6]]</f>
        <v>38205.915786037309</v>
      </c>
      <c r="CL2277" s="14">
        <f>Таблица1[[#This Row],[Т9]]-Таблица1[[#This Row],[Т5]]</f>
        <v>456.92679153899371</v>
      </c>
      <c r="CM2277" s="14">
        <f>Таблица1[[#This Row],[Т9]]-Таблица1[[#This Row],[Т4]]</f>
        <v>39334.391306374368</v>
      </c>
      <c r="CN2277" s="14">
        <f>Таблица1[[#This Row],[Т9]]-Таблица1[[#This Row],[Т3]]</f>
        <v>688.96698215854849</v>
      </c>
      <c r="CO2277" s="14">
        <f>Таблица1[[#This Row],[Т9]]-Таблица1[[#This Row],[Т2]]</f>
        <v>44814.923488562519</v>
      </c>
      <c r="CP2277" s="14">
        <f>Таблица1[[#This Row],[Т9]]-Таблица1[[#This Row],[Т1]]</f>
        <v>900.10909758695925</v>
      </c>
      <c r="CQ2277" s="14">
        <f>Таблица1[[#This Row],[Т9]]-Таблица1[[#This Row],[угол обхв6]]</f>
        <v>47170.454277719611</v>
      </c>
      <c r="CR2277" s="14">
        <f>Таблица1[[#This Row],[Т9]]-Таблица1[[#This Row],[угол обхв5]]</f>
        <v>1121.7639987766597</v>
      </c>
      <c r="CS2277" s="14">
        <f>Таблица1[[#This Row],[Т9]]-Таблица1[[#This Row],[угол обхв4]]</f>
        <v>59064.027626371055</v>
      </c>
      <c r="CT2277" s="14">
        <f>Таблица1[[#This Row],[Lкан_прям, мм]]+Таблица1[[#This Row],[Lкан_дуг, мм]]+Таблица1[[#This Row],[Lкан_леб,мм]]</f>
        <v>85045.326329871838</v>
      </c>
      <c r="CU2277" s="16">
        <f>Таблица1[[#This Row],[Lкан_леб,мм]]</f>
        <v>57942.263627594395</v>
      </c>
      <c r="CV2277" s="14">
        <f>2534431-(Таблица1[[#This Row],[Т23]]+Таблица1[[#This Row],[угол обхв3]])</f>
        <v>2448997.9372977223</v>
      </c>
      <c r="CW2277" s="50">
        <f>SUM(X2277:AC2277,AD2277:AI2277)-Таблица1[[#This Row],[lподв_min, мм]]</f>
        <v>22370.170600377969</v>
      </c>
      <c r="CX2277" s="17">
        <f>CW2716-Таблица1[[#This Row],[Суммарная длина каната]]</f>
        <v>-2426319.6159881614</v>
      </c>
    </row>
    <row r="2278" spans="1:102" x14ac:dyDescent="0.25">
      <c r="A2278" s="21">
        <v>2277</v>
      </c>
      <c r="B2278" s="10">
        <v>58.328775510204075</v>
      </c>
      <c r="C2278" s="10">
        <v>125.77510204081636</v>
      </c>
      <c r="D2278" s="11">
        <v>13982.180604765052</v>
      </c>
      <c r="E2278" s="11">
        <v>20408.236085458746</v>
      </c>
      <c r="F2278" s="11">
        <v>13844.024543510184</v>
      </c>
      <c r="G2278" s="11">
        <v>20433.413510635695</v>
      </c>
      <c r="H2278" s="11">
        <v>14390.180114765053</v>
      </c>
      <c r="I2278" s="11">
        <v>15624.577728984863</v>
      </c>
      <c r="J2278" s="11">
        <v>4783.6583564738821</v>
      </c>
      <c r="K2278" s="11">
        <v>25981.298703491637</v>
      </c>
      <c r="L2278" s="11">
        <v>1121.7639987858115</v>
      </c>
      <c r="M2278" s="11">
        <v>57942.263627594395</v>
      </c>
      <c r="N2278" s="11">
        <v>5106.0272230304763</v>
      </c>
      <c r="O2278" s="11">
        <v>20701.71875812643</v>
      </c>
      <c r="P2278" s="43">
        <v>7188.0092011446395</v>
      </c>
      <c r="Q2278" s="11">
        <v>21690.298852341337</v>
      </c>
      <c r="R2278" s="11">
        <v>12656.266159112372</v>
      </c>
      <c r="S2278" s="11">
        <v>21323.694376594693</v>
      </c>
      <c r="T2278" s="11">
        <v>14048.794085596781</v>
      </c>
      <c r="U2278" s="11">
        <v>21310.316261591379</v>
      </c>
      <c r="V2278" s="11">
        <v>13982.180604765052</v>
      </c>
      <c r="W2278" s="11">
        <v>20408.236085458746</v>
      </c>
      <c r="X2278" s="12">
        <v>0</v>
      </c>
      <c r="Y2278" s="12">
        <v>205.50229834985845</v>
      </c>
      <c r="Z2278" s="12">
        <v>208.18152502035645</v>
      </c>
      <c r="AA2278" s="44">
        <v>232.04019061955887</v>
      </c>
      <c r="AB2278" s="45">
        <v>47.253829333786577</v>
      </c>
      <c r="AC2278" s="12">
        <v>428.78615546225126</v>
      </c>
      <c r="AD2278" s="12">
        <v>11893.573348651445</v>
      </c>
      <c r="AE2278" s="12">
        <v>2304.76453458268</v>
      </c>
      <c r="AF2278" s="12">
        <v>5480.5321821881489</v>
      </c>
      <c r="AG2278" s="44">
        <v>1128.4755203370648</v>
      </c>
      <c r="AH2278" s="45">
        <v>390.29476040551475</v>
      </c>
      <c r="AI2278" s="12">
        <v>4783.6583573267844</v>
      </c>
      <c r="AJ2278" s="12">
        <v>-54.258462783574217</v>
      </c>
      <c r="AK2278" s="12">
        <v>-25.399604019640027</v>
      </c>
      <c r="AL2278" s="12">
        <v>3.8355007751236387</v>
      </c>
      <c r="AM2278" s="44">
        <v>36.421097833731089</v>
      </c>
      <c r="AN2278" s="45">
        <v>29.785203258590258</v>
      </c>
      <c r="AO2278" s="12">
        <v>89.999999880226014</v>
      </c>
      <c r="AP2278" s="12">
        <v>-2172.5206334318082</v>
      </c>
      <c r="AQ2278" s="12">
        <v>4931.0242357892166</v>
      </c>
      <c r="AR2278" s="12">
        <v>7215.3011905231078</v>
      </c>
      <c r="AS2278" s="44">
        <v>12898.501972839562</v>
      </c>
      <c r="AT2278" s="45">
        <v>13846.120149890072</v>
      </c>
      <c r="AU2278" s="12">
        <v>14390.180604765052</v>
      </c>
      <c r="AV2278" s="12">
        <v>11286.502770113182</v>
      </c>
      <c r="AW2278" s="12">
        <v>21070.280767097287</v>
      </c>
      <c r="AX2278" s="12">
        <v>22097.385019283625</v>
      </c>
      <c r="AY2278" s="44">
        <v>21652.00187049017</v>
      </c>
      <c r="AZ2278" s="45">
        <v>20956.215603889144</v>
      </c>
      <c r="BA2278" s="12">
        <v>20408.236086311648</v>
      </c>
      <c r="BB2278" s="12">
        <v>4774.8698333618086</v>
      </c>
      <c r="BC2278" s="12">
        <v>7013.0062139033789</v>
      </c>
      <c r="BD2278" s="12">
        <v>12683.55814849084</v>
      </c>
      <c r="BE2278" s="44">
        <v>13806.558271869591</v>
      </c>
      <c r="BF2278" s="45">
        <v>14184.854540471759</v>
      </c>
      <c r="BG2278" s="12">
        <v>14390.180614765053</v>
      </c>
      <c r="BH2278" s="12">
        <v>20940.043711221639</v>
      </c>
      <c r="BI2278" s="12">
        <v>22058.860861312194</v>
      </c>
      <c r="BJ2278" s="12">
        <v>21730.780543536985</v>
      </c>
      <c r="BK2278" s="44">
        <v>20982.008767695901</v>
      </c>
      <c r="BL2278" s="45">
        <v>20762.33674316098</v>
      </c>
      <c r="BM2278" s="12">
        <v>15624.577728984865</v>
      </c>
      <c r="BN2278" s="12">
        <v>0</v>
      </c>
      <c r="BO2278" s="12">
        <v>28.858858763934197</v>
      </c>
      <c r="BP2278" s="12">
        <v>29.235104794763661</v>
      </c>
      <c r="BQ2278" s="48">
        <v>32.585597058607448</v>
      </c>
      <c r="BR2278" s="49">
        <v>6.6358945751408278</v>
      </c>
      <c r="BS2278" s="13">
        <v>60.214796621635749</v>
      </c>
      <c r="BT2278" s="12">
        <v>387.73637240560276</v>
      </c>
      <c r="BV2278" s="14">
        <f>Таблица1[[#This Row],[Lкан_леб,мм]]</f>
        <v>57942.263627594395</v>
      </c>
      <c r="BW2278" s="50">
        <f>Таблица1[[#This Row],[угол обхв4]]+Таблица1[[#This Row],[Lдуг 3,мм]]</f>
        <v>11893.573348651445</v>
      </c>
      <c r="BX2278" s="54">
        <f>Таблица1[[#This Row],[угол обхв5]]+Таблица1[[#This Row],[Y5, мм]]</f>
        <v>58147.765925944252</v>
      </c>
      <c r="BY2278" s="14">
        <f>Таблица1[[#This Row],[угол обхв6]]+Таблица1[[#This Row],[Lдуг 4,мм]]</f>
        <v>14198.337883234126</v>
      </c>
      <c r="BZ2278" s="14">
        <f>Таблица1[[#This Row],[Т1]]+Таблица1[[#This Row],[X6, мм]]</f>
        <v>58355.94745096461</v>
      </c>
      <c r="CA2278" s="14">
        <f>Таблица1[[#This Row],[Т2]]+Таблица1[[#This Row],[Lдуг 5,мм]]</f>
        <v>19678.870065422274</v>
      </c>
      <c r="CB2278" s="14">
        <f>Таблица1[[#This Row],[Т3]]+Таблица1[[#This Row],[Y6, мм]]</f>
        <v>58587.987641584172</v>
      </c>
      <c r="CC2278" s="14">
        <f>Таблица1[[#This Row],[Т4]]+Таблица1[[#This Row],[Lдуг 6,мм]]</f>
        <v>20807.34558575934</v>
      </c>
      <c r="CD2278" s="14">
        <f>Таблица1[[#This Row],[Т5]]+Таблица1[[#This Row],[Lдуг 1,мм]]</f>
        <v>58635.241470917957</v>
      </c>
      <c r="CE2278" s="14">
        <f>Таблица1[[#This Row],[Т6]]+Таблица1[[#This Row],[Lпрям1, мм]]</f>
        <v>21197.640346164855</v>
      </c>
      <c r="CF2278" s="15">
        <f>Таблица1[[#This Row],[Т7]]+Таблица1[[#This Row],[Lдуг 2,мм]]</f>
        <v>59064.027626380208</v>
      </c>
      <c r="CG2278" s="14">
        <f>Таблица1[[#This Row],[Т8]]+Таблица1[[#This Row],[Lпрям2, мм]]</f>
        <v>25981.29870349164</v>
      </c>
      <c r="CH2278" s="14">
        <f>Таблица1[[#This Row],[Т9]]-Таблица1[[#This Row],[Т9]]</f>
        <v>0</v>
      </c>
      <c r="CI2278" s="50">
        <f>Таблица1[[#This Row],[Т9]]-Таблица1[[#This Row],[Т8]]</f>
        <v>37866.387280215349</v>
      </c>
      <c r="CJ2278" s="54">
        <f>Таблица1[[#This Row],[Т9]]-Таблица1[[#This Row],[Т7]]</f>
        <v>428.78615546225046</v>
      </c>
      <c r="CK2278" s="14">
        <f>Таблица1[[#This Row],[Т9]]-Таблица1[[#This Row],[Т6]]</f>
        <v>38256.682040620872</v>
      </c>
      <c r="CL2278" s="14">
        <f>Таблица1[[#This Row],[Т9]]-Таблица1[[#This Row],[Т5]]</f>
        <v>476.03998479603615</v>
      </c>
      <c r="CM2278" s="14">
        <f>Таблица1[[#This Row],[Т9]]-Таблица1[[#This Row],[Т4]]</f>
        <v>39385.15756095793</v>
      </c>
      <c r="CN2278" s="14">
        <f>Таблица1[[#This Row],[Т9]]-Таблица1[[#This Row],[Т3]]</f>
        <v>708.08017541559821</v>
      </c>
      <c r="CO2278" s="14">
        <f>Таблица1[[#This Row],[Т9]]-Таблица1[[#This Row],[Т2]]</f>
        <v>44865.689743146082</v>
      </c>
      <c r="CP2278" s="14">
        <f>Таблица1[[#This Row],[Т9]]-Таблица1[[#This Row],[Т1]]</f>
        <v>916.2617004359563</v>
      </c>
      <c r="CQ2278" s="14">
        <f>Таблица1[[#This Row],[Т9]]-Таблица1[[#This Row],[угол обхв6]]</f>
        <v>47170.454277728764</v>
      </c>
      <c r="CR2278" s="14">
        <f>Таблица1[[#This Row],[Т9]]-Таблица1[[#This Row],[угол обхв5]]</f>
        <v>1121.7639987858129</v>
      </c>
      <c r="CS2278" s="14">
        <f>Таблица1[[#This Row],[Т9]]-Таблица1[[#This Row],[угол обхв4]]</f>
        <v>59064.027626380208</v>
      </c>
      <c r="CT2278" s="14">
        <f>Таблица1[[#This Row],[Lкан_прям, мм]]+Таблица1[[#This Row],[Lкан_дуг, мм]]+Таблица1[[#This Row],[Lкан_леб,мм]]</f>
        <v>85045.326329871838</v>
      </c>
      <c r="CU2278" s="16">
        <f>Таблица1[[#This Row],[Lкан_леб,мм]]</f>
        <v>57942.263627594395</v>
      </c>
      <c r="CV2278" s="14">
        <f>2534431-(Таблица1[[#This Row],[Т23]]+Таблица1[[#This Row],[угол обхв3]])</f>
        <v>2448997.9372977223</v>
      </c>
      <c r="CW2278" s="50">
        <f>SUM(X2278:AC2278,AD2278:AI2278)-Таблица1[[#This Row],[lподв_min, мм]]</f>
        <v>22319.40434580357</v>
      </c>
      <c r="CX2278" s="17">
        <f>CW2717-Таблица1[[#This Row],[Суммарная длина каната]]</f>
        <v>-2426374.9109606496</v>
      </c>
    </row>
    <row r="2279" spans="1:102" x14ac:dyDescent="0.25">
      <c r="A2279" s="21">
        <v>2278</v>
      </c>
      <c r="B2279" s="10">
        <v>58.328775510204075</v>
      </c>
      <c r="C2279" s="10">
        <v>128.45918367346943</v>
      </c>
      <c r="D2279" s="11">
        <v>13947.714614197725</v>
      </c>
      <c r="E2279" s="11">
        <v>20787.030082824498</v>
      </c>
      <c r="F2279" s="11">
        <v>13808.531088790023</v>
      </c>
      <c r="G2279" s="11">
        <v>20805.710186011671</v>
      </c>
      <c r="H2279" s="11">
        <v>14355.714124197724</v>
      </c>
      <c r="I2279" s="11">
        <v>15951.970637509892</v>
      </c>
      <c r="J2279" s="11">
        <v>4835.0594453146041</v>
      </c>
      <c r="K2279" s="11">
        <v>25981.298703482556</v>
      </c>
      <c r="L2279" s="11">
        <v>1121.7639987948853</v>
      </c>
      <c r="M2279" s="11">
        <v>57942.263627594395</v>
      </c>
      <c r="N2279" s="11">
        <v>5106.0272230304763</v>
      </c>
      <c r="O2279" s="11">
        <v>20701.71875812643</v>
      </c>
      <c r="P2279" s="43">
        <v>7100.9593068655977</v>
      </c>
      <c r="Q2279" s="11">
        <v>21749.522556311607</v>
      </c>
      <c r="R2279" s="11">
        <v>12580.384865915319</v>
      </c>
      <c r="S2279" s="11">
        <v>21639.392892584503</v>
      </c>
      <c r="T2279" s="11">
        <v>13972.01156609285</v>
      </c>
      <c r="U2279" s="11">
        <v>21691.240046344366</v>
      </c>
      <c r="V2279" s="11">
        <v>13947.714614197725</v>
      </c>
      <c r="W2279" s="11">
        <v>20787.030082824498</v>
      </c>
      <c r="X2279" s="12">
        <v>0</v>
      </c>
      <c r="Y2279" s="12">
        <v>189.05060518609068</v>
      </c>
      <c r="Z2279" s="12">
        <v>205.520024936227</v>
      </c>
      <c r="AA2279" s="44">
        <v>232.04019061955978</v>
      </c>
      <c r="AB2279" s="45">
        <v>47.253829333789795</v>
      </c>
      <c r="AC2279" s="12">
        <v>447.89934871921804</v>
      </c>
      <c r="AD2279" s="12">
        <v>11893.573348651445</v>
      </c>
      <c r="AE2279" s="12">
        <v>2253.3634457419475</v>
      </c>
      <c r="AF2279" s="12">
        <v>5480.5321821881498</v>
      </c>
      <c r="AG2279" s="44">
        <v>1128.4755203370637</v>
      </c>
      <c r="AH2279" s="45">
        <v>390.29476040551242</v>
      </c>
      <c r="AI2279" s="12">
        <v>4835.0594461584396</v>
      </c>
      <c r="AJ2279" s="12">
        <v>-54.258462783574217</v>
      </c>
      <c r="AK2279" s="12">
        <v>-27.709928980738365</v>
      </c>
      <c r="AL2279" s="12">
        <v>1.1514191424705653</v>
      </c>
      <c r="AM2279" s="44">
        <v>33.737016201078141</v>
      </c>
      <c r="AN2279" s="45">
        <v>27.101121625936862</v>
      </c>
      <c r="AO2279" s="12">
        <v>89.999999881499335</v>
      </c>
      <c r="AP2279" s="12">
        <v>-2172.5206334318082</v>
      </c>
      <c r="AQ2279" s="12">
        <v>4916.3090706093117</v>
      </c>
      <c r="AR2279" s="12">
        <v>7109.1579454844323</v>
      </c>
      <c r="AS2279" s="44">
        <v>12806.980640067972</v>
      </c>
      <c r="AT2279" s="45">
        <v>13786.142133816578</v>
      </c>
      <c r="AU2279" s="12">
        <v>14355.714614197725</v>
      </c>
      <c r="AV2279" s="12">
        <v>11286.502770113182</v>
      </c>
      <c r="AW2279" s="12">
        <v>21062.926485953365</v>
      </c>
      <c r="AX2279" s="12">
        <v>22157.440173392308</v>
      </c>
      <c r="AY2279" s="44">
        <v>21978.683851992737</v>
      </c>
      <c r="AZ2279" s="45">
        <v>21328.036860585627</v>
      </c>
      <c r="BA2279" s="12">
        <v>20787.030083668335</v>
      </c>
      <c r="BB2279" s="12">
        <v>4774.8698333618086</v>
      </c>
      <c r="BC2279" s="12">
        <v>6911.2411544444321</v>
      </c>
      <c r="BD2279" s="12">
        <v>12588.583504534154</v>
      </c>
      <c r="BE2279" s="44">
        <v>13745.415791940197</v>
      </c>
      <c r="BF2279" s="45">
        <v>14133.584046473996</v>
      </c>
      <c r="BG2279" s="12">
        <v>14355.714624197724</v>
      </c>
      <c r="BH2279" s="12">
        <v>20940.043711221639</v>
      </c>
      <c r="BI2279" s="12">
        <v>22110.730284138543</v>
      </c>
      <c r="BJ2279" s="12">
        <v>22047.310509665203</v>
      </c>
      <c r="BK2279" s="44">
        <v>21351.949086936129</v>
      </c>
      <c r="BL2279" s="45">
        <v>21150.233268583237</v>
      </c>
      <c r="BM2279" s="12">
        <v>15951.970637509894</v>
      </c>
      <c r="BN2279" s="12">
        <v>0</v>
      </c>
      <c r="BO2279" s="12">
        <v>26.548533802835856</v>
      </c>
      <c r="BP2279" s="12">
        <v>28.861348123208931</v>
      </c>
      <c r="BQ2279" s="48">
        <v>32.585597058607576</v>
      </c>
      <c r="BR2279" s="49">
        <v>6.635894575141279</v>
      </c>
      <c r="BS2279" s="13">
        <v>62.898878255562472</v>
      </c>
      <c r="BT2279" s="12">
        <v>387.73637240560276</v>
      </c>
      <c r="BV2279" s="14">
        <f>Таблица1[[#This Row],[Lкан_леб,мм]]</f>
        <v>57942.263627594395</v>
      </c>
      <c r="BW2279" s="50">
        <f>Таблица1[[#This Row],[угол обхв4]]+Таблица1[[#This Row],[Lдуг 3,мм]]</f>
        <v>11893.573348651445</v>
      </c>
      <c r="BX2279" s="54">
        <f>Таблица1[[#This Row],[угол обхв5]]+Таблица1[[#This Row],[Y5, мм]]</f>
        <v>58131.314232780489</v>
      </c>
      <c r="BY2279" s="14">
        <f>Таблица1[[#This Row],[угол обхв6]]+Таблица1[[#This Row],[Lдуг 4,мм]]</f>
        <v>14146.936794393394</v>
      </c>
      <c r="BZ2279" s="14">
        <f>Таблица1[[#This Row],[Т1]]+Таблица1[[#This Row],[X6, мм]]</f>
        <v>58336.834257716713</v>
      </c>
      <c r="CA2279" s="14">
        <f>Таблица1[[#This Row],[Т2]]+Таблица1[[#This Row],[Lдуг 5,мм]]</f>
        <v>19627.468976581542</v>
      </c>
      <c r="CB2279" s="14">
        <f>Таблица1[[#This Row],[Т3]]+Таблица1[[#This Row],[Y6, мм]]</f>
        <v>58568.874448336275</v>
      </c>
      <c r="CC2279" s="14">
        <f>Таблица1[[#This Row],[Т4]]+Таблица1[[#This Row],[Lдуг 6,мм]]</f>
        <v>20755.944496918604</v>
      </c>
      <c r="CD2279" s="14">
        <f>Таблица1[[#This Row],[Т5]]+Таблица1[[#This Row],[Lдуг 1,мм]]</f>
        <v>58616.128277670068</v>
      </c>
      <c r="CE2279" s="14">
        <f>Таблица1[[#This Row],[Т6]]+Таблица1[[#This Row],[Lпрям1, мм]]</f>
        <v>21146.239257324116</v>
      </c>
      <c r="CF2279" s="15">
        <f>Таблица1[[#This Row],[Т7]]+Таблица1[[#This Row],[Lдуг 2,мм]]</f>
        <v>59064.027626389288</v>
      </c>
      <c r="CG2279" s="14">
        <f>Таблица1[[#This Row],[Т8]]+Таблица1[[#This Row],[Lпрям2, мм]]</f>
        <v>25981.298703482556</v>
      </c>
      <c r="CH2279" s="14">
        <f>Таблица1[[#This Row],[Т9]]-Таблица1[[#This Row],[Т9]]</f>
        <v>0</v>
      </c>
      <c r="CI2279" s="50">
        <f>Таблица1[[#This Row],[Т9]]-Таблица1[[#This Row],[Т8]]</f>
        <v>37917.788369065172</v>
      </c>
      <c r="CJ2279" s="54">
        <f>Таблица1[[#This Row],[Т9]]-Таблица1[[#This Row],[Т7]]</f>
        <v>447.89934871922014</v>
      </c>
      <c r="CK2279" s="14">
        <f>Таблица1[[#This Row],[Т9]]-Таблица1[[#This Row],[Т6]]</f>
        <v>38308.083129470688</v>
      </c>
      <c r="CL2279" s="14">
        <f>Таблица1[[#This Row],[Т9]]-Таблица1[[#This Row],[Т5]]</f>
        <v>495.15317805301311</v>
      </c>
      <c r="CM2279" s="14">
        <f>Таблица1[[#This Row],[Т9]]-Таблица1[[#This Row],[Т4]]</f>
        <v>39436.558649807746</v>
      </c>
      <c r="CN2279" s="14">
        <f>Таблица1[[#This Row],[Т9]]-Таблица1[[#This Row],[Т3]]</f>
        <v>727.19336867257516</v>
      </c>
      <c r="CO2279" s="14">
        <f>Таблица1[[#This Row],[Т9]]-Таблица1[[#This Row],[Т2]]</f>
        <v>44917.090831995898</v>
      </c>
      <c r="CP2279" s="14">
        <f>Таблица1[[#This Row],[Т9]]-Таблица1[[#This Row],[Т1]]</f>
        <v>932.71339360879938</v>
      </c>
      <c r="CQ2279" s="14">
        <f>Таблица1[[#This Row],[Т9]]-Таблица1[[#This Row],[угол обхв6]]</f>
        <v>47170.454277737845</v>
      </c>
      <c r="CR2279" s="14">
        <f>Таблица1[[#This Row],[Т9]]-Таблица1[[#This Row],[угол обхв5]]</f>
        <v>1121.7639987948933</v>
      </c>
      <c r="CS2279" s="14">
        <f>Таблица1[[#This Row],[Т9]]-Таблица1[[#This Row],[угол обхв4]]</f>
        <v>59064.027626389288</v>
      </c>
      <c r="CT2279" s="14">
        <f>Таблица1[[#This Row],[Lкан_прям, мм]]+Таблица1[[#This Row],[Lкан_дуг, мм]]+Таблица1[[#This Row],[Lкан_леб,мм]]</f>
        <v>85045.326329871838</v>
      </c>
      <c r="CU2279" s="16">
        <f>Таблица1[[#This Row],[Lкан_леб,мм]]</f>
        <v>57942.263627594395</v>
      </c>
      <c r="CV2279" s="14">
        <f>2534431-(Таблица1[[#This Row],[Т23]]+Таблица1[[#This Row],[угол обхв3]])</f>
        <v>2448997.9372977223</v>
      </c>
      <c r="CW2279" s="50">
        <f>SUM(X2279:AC2279,AD2279:AI2279)-Таблица1[[#This Row],[lподв_min, мм]]</f>
        <v>22268.003256962838</v>
      </c>
      <c r="CX2279" s="17">
        <f>CW2718-Таблица1[[#This Row],[Суммарная длина каната]]</f>
        <v>-2426015.7247711197</v>
      </c>
    </row>
    <row r="2280" spans="1:102" x14ac:dyDescent="0.25">
      <c r="A2280" s="21">
        <v>2279</v>
      </c>
      <c r="B2280" s="10">
        <v>58.328775510204075</v>
      </c>
      <c r="C2280" s="10">
        <v>131.14326530612249</v>
      </c>
      <c r="D2280" s="11">
        <v>13895.547918086279</v>
      </c>
      <c r="E2280" s="11">
        <v>21163.794508909185</v>
      </c>
      <c r="F2280" s="11">
        <v>13755.642318364842</v>
      </c>
      <c r="G2280" s="11">
        <v>21175.936303117</v>
      </c>
      <c r="H2280" s="11">
        <v>14303.54742808628</v>
      </c>
      <c r="I2280" s="11">
        <v>16276.77143360837</v>
      </c>
      <c r="J2280" s="11">
        <v>4887.0230753008136</v>
      </c>
      <c r="K2280" s="11">
        <v>25981.298703473603</v>
      </c>
      <c r="L2280" s="11">
        <v>1121.7639988038488</v>
      </c>
      <c r="M2280" s="11">
        <v>57942.263627594395</v>
      </c>
      <c r="N2280" s="11">
        <v>5106.0272230304763</v>
      </c>
      <c r="O2280" s="11">
        <v>20701.71875812643</v>
      </c>
      <c r="P2280" s="43">
        <v>7011.2315302934085</v>
      </c>
      <c r="Q2280" s="11">
        <v>21804.604834018341</v>
      </c>
      <c r="R2280" s="11">
        <v>12489.802996755561</v>
      </c>
      <c r="S2280" s="11">
        <v>21951.191623555213</v>
      </c>
      <c r="T2280" s="11">
        <v>13877.475029834237</v>
      </c>
      <c r="U2280" s="11">
        <v>22068.150285531545</v>
      </c>
      <c r="V2280" s="11">
        <v>13895.547918086279</v>
      </c>
      <c r="W2280" s="11">
        <v>21163.794508909185</v>
      </c>
      <c r="X2280" s="12">
        <v>0</v>
      </c>
      <c r="Y2280" s="12">
        <v>172.2751260280215</v>
      </c>
      <c r="Z2280" s="12">
        <v>203.18231084639919</v>
      </c>
      <c r="AA2280" s="44">
        <v>232.04019061955859</v>
      </c>
      <c r="AB2280" s="45">
        <v>47.253829333785404</v>
      </c>
      <c r="AC2280" s="12">
        <v>467.01254197608415</v>
      </c>
      <c r="AD2280" s="12">
        <v>11893.573348651445</v>
      </c>
      <c r="AE2280" s="12">
        <v>2201.3998157557585</v>
      </c>
      <c r="AF2280" s="12">
        <v>5480.5321821881471</v>
      </c>
      <c r="AG2280" s="44">
        <v>1128.4755203370619</v>
      </c>
      <c r="AH2280" s="45">
        <v>390.29476040551862</v>
      </c>
      <c r="AI2280" s="12">
        <v>4887.0230761356761</v>
      </c>
      <c r="AJ2280" s="12">
        <v>-54.258462783574217</v>
      </c>
      <c r="AK2280" s="12">
        <v>-30.065723478451694</v>
      </c>
      <c r="AL2280" s="12">
        <v>-1.5326624901824732</v>
      </c>
      <c r="AM2280" s="44">
        <v>31.052934568424931</v>
      </c>
      <c r="AN2280" s="45">
        <v>24.417039993284266</v>
      </c>
      <c r="AO2280" s="12">
        <v>89.999999882759326</v>
      </c>
      <c r="AP2280" s="12">
        <v>-2172.5206334318082</v>
      </c>
      <c r="AQ2280" s="12">
        <v>4901.6220460411168</v>
      </c>
      <c r="AR2280" s="12">
        <v>7000.3188290916132</v>
      </c>
      <c r="AS2280" s="44">
        <v>12700.261545716299</v>
      </c>
      <c r="AT2280" s="45">
        <v>13708.817926812972</v>
      </c>
      <c r="AU2280" s="12">
        <v>14303.547918086279</v>
      </c>
      <c r="AV2280" s="12">
        <v>11286.502770113182</v>
      </c>
      <c r="AW2280" s="12">
        <v>21054.822883873989</v>
      </c>
      <c r="AX2280" s="12">
        <v>22212.458867898698</v>
      </c>
      <c r="AY2280" s="44">
        <v>22300.721592469672</v>
      </c>
      <c r="AZ2280" s="45">
        <v>21696.641494787</v>
      </c>
      <c r="BA2280" s="12">
        <v>21163.794509744046</v>
      </c>
      <c r="BB2280" s="12">
        <v>4774.8698333618086</v>
      </c>
      <c r="BC2280" s="12">
        <v>6806.8263533040481</v>
      </c>
      <c r="BD2280" s="12">
        <v>12478.890295553763</v>
      </c>
      <c r="BE2280" s="44">
        <v>13667.016480873497</v>
      </c>
      <c r="BF2280" s="45">
        <v>14064.205021107546</v>
      </c>
      <c r="BG2280" s="12">
        <v>14303.547928086282</v>
      </c>
      <c r="BH2280" s="12">
        <v>20940.043711221639</v>
      </c>
      <c r="BI2280" s="12">
        <v>22157.7089597659</v>
      </c>
      <c r="BJ2280" s="12">
        <v>22359.045657435574</v>
      </c>
      <c r="BK2280" s="44">
        <v>21718.620316617089</v>
      </c>
      <c r="BL2280" s="45">
        <v>21535.303299653729</v>
      </c>
      <c r="BM2280" s="12">
        <v>16276.77143360837</v>
      </c>
      <c r="BN2280" s="12">
        <v>0</v>
      </c>
      <c r="BO2280" s="12">
        <v>24.192739305122526</v>
      </c>
      <c r="BP2280" s="12">
        <v>28.53306098826922</v>
      </c>
      <c r="BQ2280" s="48">
        <v>32.585597058607405</v>
      </c>
      <c r="BR2280" s="49">
        <v>6.6358945751406626</v>
      </c>
      <c r="BS2280" s="13">
        <v>65.582959889475049</v>
      </c>
      <c r="BT2280" s="12">
        <v>387.73637240560276</v>
      </c>
      <c r="BV2280" s="14">
        <f>Таблица1[[#This Row],[Lкан_леб,мм]]</f>
        <v>57942.263627594395</v>
      </c>
      <c r="BW2280" s="50">
        <f>Таблица1[[#This Row],[угол обхв4]]+Таблица1[[#This Row],[Lдуг 3,мм]]</f>
        <v>11893.573348651445</v>
      </c>
      <c r="BX2280" s="54">
        <f>Таблица1[[#This Row],[угол обхв5]]+Таблица1[[#This Row],[Y5, мм]]</f>
        <v>58114.538753622415</v>
      </c>
      <c r="BY2280" s="14">
        <f>Таблица1[[#This Row],[угол обхв6]]+Таблица1[[#This Row],[Lдуг 4,мм]]</f>
        <v>14094.973164407204</v>
      </c>
      <c r="BZ2280" s="14">
        <f>Таблица1[[#This Row],[Т1]]+Таблица1[[#This Row],[X6, мм]]</f>
        <v>58317.721064468817</v>
      </c>
      <c r="CA2280" s="14">
        <f>Таблица1[[#This Row],[Т2]]+Таблица1[[#This Row],[Lдуг 5,мм]]</f>
        <v>19575.50534659535</v>
      </c>
      <c r="CB2280" s="14">
        <f>Таблица1[[#This Row],[Т3]]+Таблица1[[#This Row],[Y6, мм]]</f>
        <v>58549.761255088379</v>
      </c>
      <c r="CC2280" s="14">
        <f>Таблица1[[#This Row],[Т4]]+Таблица1[[#This Row],[Lдуг 6,мм]]</f>
        <v>20703.980866932412</v>
      </c>
      <c r="CD2280" s="14">
        <f>Таблица1[[#This Row],[Т5]]+Таблица1[[#This Row],[Lдуг 1,мм]]</f>
        <v>58597.015084422164</v>
      </c>
      <c r="CE2280" s="14">
        <f>Таблица1[[#This Row],[Т6]]+Таблица1[[#This Row],[Lпрям1, мм]]</f>
        <v>21094.275627337931</v>
      </c>
      <c r="CF2280" s="15">
        <f>Таблица1[[#This Row],[Т7]]+Таблица1[[#This Row],[Lдуг 2,мм]]</f>
        <v>59064.027626398245</v>
      </c>
      <c r="CG2280" s="14">
        <f>Таблица1[[#This Row],[Т8]]+Таблица1[[#This Row],[Lпрям2, мм]]</f>
        <v>25981.298703473607</v>
      </c>
      <c r="CH2280" s="14">
        <f>Таблица1[[#This Row],[Т9]]-Таблица1[[#This Row],[Т9]]</f>
        <v>0</v>
      </c>
      <c r="CI2280" s="50">
        <f>Таблица1[[#This Row],[Т9]]-Таблица1[[#This Row],[Т8]]</f>
        <v>37969.751999060318</v>
      </c>
      <c r="CJ2280" s="54">
        <f>Таблица1[[#This Row],[Т9]]-Таблица1[[#This Row],[Т7]]</f>
        <v>467.01254197608068</v>
      </c>
      <c r="CK2280" s="14">
        <f>Таблица1[[#This Row],[Т9]]-Таблица1[[#This Row],[Т6]]</f>
        <v>38360.046759465833</v>
      </c>
      <c r="CL2280" s="14">
        <f>Таблица1[[#This Row],[Т9]]-Таблица1[[#This Row],[Т5]]</f>
        <v>514.26637130986637</v>
      </c>
      <c r="CM2280" s="14">
        <f>Таблица1[[#This Row],[Т9]]-Таблица1[[#This Row],[Т4]]</f>
        <v>39488.522279802899</v>
      </c>
      <c r="CN2280" s="14">
        <f>Таблица1[[#This Row],[Т9]]-Таблица1[[#This Row],[Т3]]</f>
        <v>746.30656192942843</v>
      </c>
      <c r="CO2280" s="14">
        <f>Таблица1[[#This Row],[Т9]]-Таблица1[[#This Row],[Т2]]</f>
        <v>44969.054461991043</v>
      </c>
      <c r="CP2280" s="14">
        <f>Таблица1[[#This Row],[Т9]]-Таблица1[[#This Row],[Т1]]</f>
        <v>949.4888727758298</v>
      </c>
      <c r="CQ2280" s="14">
        <f>Таблица1[[#This Row],[Т9]]-Таблица1[[#This Row],[угол обхв6]]</f>
        <v>47170.454277746801</v>
      </c>
      <c r="CR2280" s="14">
        <f>Таблица1[[#This Row],[Т9]]-Таблица1[[#This Row],[угол обхв5]]</f>
        <v>1121.76399880385</v>
      </c>
      <c r="CS2280" s="14">
        <f>Таблица1[[#This Row],[Т9]]-Таблица1[[#This Row],[угол обхв4]]</f>
        <v>59064.027626398245</v>
      </c>
      <c r="CT2280" s="14">
        <f>Таблица1[[#This Row],[Lкан_прям, мм]]+Таблица1[[#This Row],[Lкан_дуг, мм]]+Таблица1[[#This Row],[Lкан_леб,мм]]</f>
        <v>85045.326329871852</v>
      </c>
      <c r="CU2280" s="16">
        <f>Таблица1[[#This Row],[Lкан_леб,мм]]</f>
        <v>57942.263627594395</v>
      </c>
      <c r="CV2280" s="14">
        <f>2534431-(Таблица1[[#This Row],[Т23]]+Таблица1[[#This Row],[угол обхв3]])</f>
        <v>2448997.9372977223</v>
      </c>
      <c r="CW2280" s="50">
        <f>SUM(X2280:AC2280,AD2280:AI2280)-Таблица1[[#This Row],[lподв_min, мм]]</f>
        <v>22216.039626976642</v>
      </c>
      <c r="CX2280" s="17">
        <f>CW2719-Таблица1[[#This Row],[Суммарная длина каната]]</f>
        <v>-2426035.9593483559</v>
      </c>
    </row>
    <row r="2281" spans="1:102" x14ac:dyDescent="0.25">
      <c r="A2281" s="21">
        <v>2280</v>
      </c>
      <c r="B2281" s="10">
        <v>58.328775510204075</v>
      </c>
      <c r="C2281" s="10">
        <v>133.82734693877552</v>
      </c>
      <c r="D2281" s="11">
        <v>13825.794978101989</v>
      </c>
      <c r="E2281" s="11">
        <v>21537.702685216766</v>
      </c>
      <c r="F2281" s="11">
        <v>13685.47427824686</v>
      </c>
      <c r="G2281" s="11">
        <v>21543.279529500694</v>
      </c>
      <c r="H2281" s="11">
        <v>14233.79448810199</v>
      </c>
      <c r="I2281" s="11">
        <v>16598.230809254128</v>
      </c>
      <c r="J2281" s="11">
        <v>4939.4718759626348</v>
      </c>
      <c r="K2281" s="11">
        <v>25981.298703464734</v>
      </c>
      <c r="L2281" s="11">
        <v>1121.7639988127169</v>
      </c>
      <c r="M2281" s="11">
        <v>57942.263627594395</v>
      </c>
      <c r="N2281" s="11">
        <v>5106.0272230304763</v>
      </c>
      <c r="O2281" s="11">
        <v>20701.71875812643</v>
      </c>
      <c r="P2281" s="43">
        <v>6919.0227478268398</v>
      </c>
      <c r="Q2281" s="11">
        <v>21855.424826560487</v>
      </c>
      <c r="R2281" s="11">
        <v>12384.719302041001</v>
      </c>
      <c r="S2281" s="11">
        <v>22258.406435633933</v>
      </c>
      <c r="T2281" s="11">
        <v>13765.391904370381</v>
      </c>
      <c r="U2281" s="11">
        <v>22440.219980720718</v>
      </c>
      <c r="V2281" s="11">
        <v>13825.794978101989</v>
      </c>
      <c r="W2281" s="11">
        <v>21537.702685216766</v>
      </c>
      <c r="X2281" s="12">
        <v>0</v>
      </c>
      <c r="Y2281" s="12">
        <v>155.14885917975917</v>
      </c>
      <c r="Z2281" s="12">
        <v>201.19538444676422</v>
      </c>
      <c r="AA2281" s="44">
        <v>232.04019061955907</v>
      </c>
      <c r="AB2281" s="45">
        <v>47.253829333786939</v>
      </c>
      <c r="AC2281" s="12">
        <v>486.12573523284743</v>
      </c>
      <c r="AD2281" s="12">
        <v>11893.573348651445</v>
      </c>
      <c r="AE2281" s="12">
        <v>2148.951015093925</v>
      </c>
      <c r="AF2281" s="12">
        <v>5480.5321821881489</v>
      </c>
      <c r="AG2281" s="44">
        <v>1128.4755203370623</v>
      </c>
      <c r="AH2281" s="45">
        <v>390.29476040551759</v>
      </c>
      <c r="AI2281" s="12">
        <v>4939.4718767886334</v>
      </c>
      <c r="AJ2281" s="12">
        <v>-54.258462783574217</v>
      </c>
      <c r="AK2281" s="12">
        <v>-32.47077938340329</v>
      </c>
      <c r="AL2281" s="12">
        <v>-4.2167441228355553</v>
      </c>
      <c r="AM2281" s="44">
        <v>28.368852935771915</v>
      </c>
      <c r="AN2281" s="45">
        <v>21.732958360631034</v>
      </c>
      <c r="AO2281" s="12">
        <v>89.999999884004225</v>
      </c>
      <c r="AP2281" s="12">
        <v>-2172.5206334318082</v>
      </c>
      <c r="AQ2281" s="12">
        <v>4886.9845028312347</v>
      </c>
      <c r="AR2281" s="12">
        <v>6889.0226509318109</v>
      </c>
      <c r="AS2281" s="44">
        <v>12578.578847720679</v>
      </c>
      <c r="AT2281" s="45">
        <v>13614.317189958512</v>
      </c>
      <c r="AU2281" s="12">
        <v>14233.794978101989</v>
      </c>
      <c r="AV2281" s="12">
        <v>11286.502770113182</v>
      </c>
      <c r="AW2281" s="12">
        <v>21045.934223682114</v>
      </c>
      <c r="AX2281" s="12">
        <v>22262.320383412967</v>
      </c>
      <c r="AY2281" s="44">
        <v>22617.408492102793</v>
      </c>
      <c r="AZ2281" s="45">
        <v>22061.220731822556</v>
      </c>
      <c r="BA2281" s="12">
        <v>21537.702686042761</v>
      </c>
      <c r="BB2281" s="12">
        <v>4774.8698333618086</v>
      </c>
      <c r="BC2281" s="12">
        <v>6699.9800276275973</v>
      </c>
      <c r="BD2281" s="12">
        <v>12354.719205145973</v>
      </c>
      <c r="BE2281" s="44">
        <v>13571.532358690703</v>
      </c>
      <c r="BF2281" s="45">
        <v>13976.869692513856</v>
      </c>
      <c r="BG2281" s="12">
        <v>14233.79498810199</v>
      </c>
      <c r="BH2281" s="12">
        <v>20940.043711221639</v>
      </c>
      <c r="BI2281" s="12">
        <v>22199.640292116172</v>
      </c>
      <c r="BJ2281" s="12">
        <v>22665.301992486413</v>
      </c>
      <c r="BK2281" s="44">
        <v>22081.217924251858</v>
      </c>
      <c r="BL2281" s="45">
        <v>21916.701934114928</v>
      </c>
      <c r="BM2281" s="12">
        <v>16598.230809254128</v>
      </c>
      <c r="BN2281" s="12">
        <v>0</v>
      </c>
      <c r="BO2281" s="12">
        <v>21.787683400170931</v>
      </c>
      <c r="BP2281" s="12">
        <v>28.254035260567733</v>
      </c>
      <c r="BQ2281" s="48">
        <v>32.585597058607476</v>
      </c>
      <c r="BR2281" s="49">
        <v>6.6358945751408784</v>
      </c>
      <c r="BS2281" s="13">
        <v>68.267041523373194</v>
      </c>
      <c r="BT2281" s="12">
        <v>387.73637240560276</v>
      </c>
      <c r="BV2281" s="14">
        <f>Таблица1[[#This Row],[Lкан_леб,мм]]</f>
        <v>57942.263627594395</v>
      </c>
      <c r="BW2281" s="50">
        <f>Таблица1[[#This Row],[угол обхв4]]+Таблица1[[#This Row],[Lдуг 3,мм]]</f>
        <v>11893.573348651445</v>
      </c>
      <c r="BX2281" s="54">
        <f>Таблица1[[#This Row],[угол обхв5]]+Таблица1[[#This Row],[Y5, мм]]</f>
        <v>58097.412486774156</v>
      </c>
      <c r="BY2281" s="14">
        <f>Таблица1[[#This Row],[угол обхв6]]+Таблица1[[#This Row],[Lдуг 4,мм]]</f>
        <v>14042.524363745371</v>
      </c>
      <c r="BZ2281" s="14">
        <f>Таблица1[[#This Row],[Т1]]+Таблица1[[#This Row],[X6, мм]]</f>
        <v>58298.60787122092</v>
      </c>
      <c r="CA2281" s="14">
        <f>Таблица1[[#This Row],[Т2]]+Таблица1[[#This Row],[Lдуг 5,мм]]</f>
        <v>19523.056545933519</v>
      </c>
      <c r="CB2281" s="14">
        <f>Таблица1[[#This Row],[Т3]]+Таблица1[[#This Row],[Y6, мм]]</f>
        <v>58530.648061840482</v>
      </c>
      <c r="CC2281" s="14">
        <f>Таблица1[[#This Row],[Т4]]+Таблица1[[#This Row],[Lдуг 6,мм]]</f>
        <v>20651.532066270582</v>
      </c>
      <c r="CD2281" s="14">
        <f>Таблица1[[#This Row],[Т5]]+Таблица1[[#This Row],[Lдуг 1,мм]]</f>
        <v>58577.901891174268</v>
      </c>
      <c r="CE2281" s="14">
        <f>Таблица1[[#This Row],[Т6]]+Таблица1[[#This Row],[Lпрям1, мм]]</f>
        <v>21041.826826676101</v>
      </c>
      <c r="CF2281" s="15">
        <f>Таблица1[[#This Row],[Т7]]+Таблица1[[#This Row],[Lдуг 2,мм]]</f>
        <v>59064.027626407114</v>
      </c>
      <c r="CG2281" s="14">
        <f>Таблица1[[#This Row],[Т8]]+Таблица1[[#This Row],[Lпрям2, мм]]</f>
        <v>25981.298703464734</v>
      </c>
      <c r="CH2281" s="14">
        <f>Таблица1[[#This Row],[Т9]]-Таблица1[[#This Row],[Т9]]</f>
        <v>0</v>
      </c>
      <c r="CI2281" s="50">
        <f>Таблица1[[#This Row],[Т9]]-Таблица1[[#This Row],[Т8]]</f>
        <v>38022.200799731014</v>
      </c>
      <c r="CJ2281" s="54">
        <f>Таблица1[[#This Row],[Т9]]-Таблица1[[#This Row],[Т7]]</f>
        <v>486.12573523284664</v>
      </c>
      <c r="CK2281" s="14">
        <f>Таблица1[[#This Row],[Т9]]-Таблица1[[#This Row],[Т6]]</f>
        <v>38412.495560136536</v>
      </c>
      <c r="CL2281" s="14">
        <f>Таблица1[[#This Row],[Т9]]-Таблица1[[#This Row],[Т5]]</f>
        <v>533.37956456663233</v>
      </c>
      <c r="CM2281" s="14">
        <f>Таблица1[[#This Row],[Т9]]-Таблица1[[#This Row],[Т4]]</f>
        <v>39540.971080473595</v>
      </c>
      <c r="CN2281" s="14">
        <f>Таблица1[[#This Row],[Т9]]-Таблица1[[#This Row],[Т3]]</f>
        <v>765.41975518619438</v>
      </c>
      <c r="CO2281" s="14">
        <f>Таблица1[[#This Row],[Т9]]-Таблица1[[#This Row],[Т2]]</f>
        <v>45021.503262661747</v>
      </c>
      <c r="CP2281" s="14">
        <f>Таблица1[[#This Row],[Т9]]-Таблица1[[#This Row],[Т1]]</f>
        <v>966.61513963295874</v>
      </c>
      <c r="CQ2281" s="14">
        <f>Таблица1[[#This Row],[Т9]]-Таблица1[[#This Row],[угол обхв6]]</f>
        <v>47170.454277755671</v>
      </c>
      <c r="CR2281" s="14">
        <f>Таблица1[[#This Row],[Т9]]-Таблица1[[#This Row],[угол обхв5]]</f>
        <v>1121.7639988127194</v>
      </c>
      <c r="CS2281" s="14">
        <f>Таблица1[[#This Row],[Т9]]-Таблица1[[#This Row],[угол обхв4]]</f>
        <v>59064.027626407114</v>
      </c>
      <c r="CT2281" s="14">
        <f>Таблица1[[#This Row],[Lкан_прям, мм]]+Таблица1[[#This Row],[Lкан_дуг, мм]]+Таблица1[[#This Row],[Lкан_леб,мм]]</f>
        <v>85045.326329871838</v>
      </c>
      <c r="CU2281" s="16">
        <f>Таблица1[[#This Row],[Lкан_леб,мм]]</f>
        <v>57942.263627594395</v>
      </c>
      <c r="CV2281" s="14">
        <f>2534431-(Таблица1[[#This Row],[Т23]]+Таблица1[[#This Row],[угол обхв3]])</f>
        <v>2448997.9372977223</v>
      </c>
      <c r="CW2281" s="50">
        <f>SUM(X2281:AC2281,AD2281:AI2281)-Таблица1[[#This Row],[lподв_min, мм]]</f>
        <v>22163.590826314816</v>
      </c>
      <c r="CX2281" s="17">
        <f>CW2720-Таблица1[[#This Row],[Суммарная длина каната]]</f>
        <v>-2426057.7547172713</v>
      </c>
    </row>
    <row r="2282" spans="1:102" x14ac:dyDescent="0.25">
      <c r="A2282" s="21">
        <v>2281</v>
      </c>
      <c r="B2282" s="10">
        <v>58.328775510204075</v>
      </c>
      <c r="C2282" s="10">
        <v>136.51142857142858</v>
      </c>
      <c r="D2282" s="11">
        <v>13738.608842811884</v>
      </c>
      <c r="E2282" s="11">
        <v>21907.934200297914</v>
      </c>
      <c r="F2282" s="11">
        <v>13598.180927795984</v>
      </c>
      <c r="G2282" s="11">
        <v>21906.933858212782</v>
      </c>
      <c r="H2282" s="11">
        <v>14146.608352811885</v>
      </c>
      <c r="I2282" s="11">
        <v>16915.611356759477</v>
      </c>
      <c r="J2282" s="11">
        <v>4992.322843538439</v>
      </c>
      <c r="K2282" s="11">
        <v>25981.298703455992</v>
      </c>
      <c r="L2282" s="11">
        <v>1121.7639988214553</v>
      </c>
      <c r="M2282" s="11">
        <v>57942.263627594395</v>
      </c>
      <c r="N2282" s="11">
        <v>5106.0272230304763</v>
      </c>
      <c r="O2282" s="11">
        <v>20701.71875812643</v>
      </c>
      <c r="P2282" s="43">
        <v>6824.5352795692097</v>
      </c>
      <c r="Q2282" s="11">
        <v>21901.871027139376</v>
      </c>
      <c r="R2282" s="11">
        <v>12265.364351392051</v>
      </c>
      <c r="S2282" s="11">
        <v>22560.363252763484</v>
      </c>
      <c r="T2282" s="11">
        <v>13636.008117138092</v>
      </c>
      <c r="U2282" s="11">
        <v>22806.632754369977</v>
      </c>
      <c r="V2282" s="11">
        <v>13738.608842811884</v>
      </c>
      <c r="W2282" s="11">
        <v>21907.934200297914</v>
      </c>
      <c r="X2282" s="12">
        <v>0</v>
      </c>
      <c r="Y2282" s="12">
        <v>137.64227508455227</v>
      </c>
      <c r="Z2282" s="12">
        <v>199.58877529407431</v>
      </c>
      <c r="AA2282" s="44">
        <v>232.04019061955796</v>
      </c>
      <c r="AB2282" s="45">
        <v>47.25382933378409</v>
      </c>
      <c r="AC2282" s="12">
        <v>505.2389284894868</v>
      </c>
      <c r="AD2282" s="12">
        <v>11893.573348651445</v>
      </c>
      <c r="AE2282" s="12">
        <v>2096.1000475181177</v>
      </c>
      <c r="AF2282" s="12">
        <v>5480.5321821881489</v>
      </c>
      <c r="AG2282" s="44">
        <v>1128.4755203370578</v>
      </c>
      <c r="AH2282" s="45">
        <v>390.29476040552271</v>
      </c>
      <c r="AI2282" s="12">
        <v>4992.3228443556945</v>
      </c>
      <c r="AJ2282" s="12">
        <v>-54.258462783574217</v>
      </c>
      <c r="AK2282" s="12">
        <v>-34.929243555820463</v>
      </c>
      <c r="AL2282" s="12">
        <v>-6.9008257554885661</v>
      </c>
      <c r="AM2282" s="44">
        <v>25.684771303118751</v>
      </c>
      <c r="AN2282" s="45">
        <v>19.048876727978275</v>
      </c>
      <c r="AO2282" s="12">
        <v>89.999999885232199</v>
      </c>
      <c r="AP2282" s="12">
        <v>-2172.5206334318082</v>
      </c>
      <c r="AQ2282" s="12">
        <v>4872.4209472531993</v>
      </c>
      <c r="AR2282" s="12">
        <v>6775.5136117596849</v>
      </c>
      <c r="AS2282" s="44">
        <v>12442.199536441156</v>
      </c>
      <c r="AT2282" s="45">
        <v>13502.847272253286</v>
      </c>
      <c r="AU2282" s="12">
        <v>14146.608842811882</v>
      </c>
      <c r="AV2282" s="12">
        <v>11286.502770113182</v>
      </c>
      <c r="AW2282" s="12">
        <v>21036.221535271059</v>
      </c>
      <c r="AX2282" s="12">
        <v>22306.915316180923</v>
      </c>
      <c r="AY2282" s="44">
        <v>22928.049691633136</v>
      </c>
      <c r="AZ2282" s="45">
        <v>22420.974629355653</v>
      </c>
      <c r="BA2282" s="12">
        <v>21907.934201115171</v>
      </c>
      <c r="BB2282" s="12">
        <v>4774.8698333618086</v>
      </c>
      <c r="BC2282" s="12">
        <v>6590.9290037919318</v>
      </c>
      <c r="BD2282" s="12">
        <v>12216.342683582527</v>
      </c>
      <c r="BE2282" s="44">
        <v>13459.172932088986</v>
      </c>
      <c r="BF2282" s="45">
        <v>13871.769687696689</v>
      </c>
      <c r="BG2282" s="12">
        <v>14146.608852811885</v>
      </c>
      <c r="BH2282" s="12">
        <v>20940.043711221639</v>
      </c>
      <c r="BI2282" s="12">
        <v>22236.373804284005</v>
      </c>
      <c r="BJ2282" s="12">
        <v>22965.407541805031</v>
      </c>
      <c r="BK2282" s="44">
        <v>22438.946315500325</v>
      </c>
      <c r="BL2282" s="45">
        <v>22293.592325312238</v>
      </c>
      <c r="BM2282" s="12">
        <v>16915.611356759477</v>
      </c>
      <c r="BN2282" s="12">
        <v>0</v>
      </c>
      <c r="BO2282" s="12">
        <v>19.329219227753754</v>
      </c>
      <c r="BP2282" s="12">
        <v>28.028417800331898</v>
      </c>
      <c r="BQ2282" s="48">
        <v>32.58559705860732</v>
      </c>
      <c r="BR2282" s="49">
        <v>6.6358945751404779</v>
      </c>
      <c r="BS2282" s="13">
        <v>70.951123157253932</v>
      </c>
      <c r="BT2282" s="12">
        <v>387.73637240560276</v>
      </c>
      <c r="BV2282" s="14">
        <f>Таблица1[[#This Row],[Lкан_леб,мм]]</f>
        <v>57942.263627594395</v>
      </c>
      <c r="BW2282" s="50">
        <f>Таблица1[[#This Row],[угол обхв4]]+Таблица1[[#This Row],[Lдуг 3,мм]]</f>
        <v>11893.573348651445</v>
      </c>
      <c r="BX2282" s="54">
        <f>Таблица1[[#This Row],[угол обхв5]]+Таблица1[[#This Row],[Y5, мм]]</f>
        <v>58079.905902678947</v>
      </c>
      <c r="BY2282" s="14">
        <f>Таблица1[[#This Row],[угол обхв6]]+Таблица1[[#This Row],[Lдуг 4,мм]]</f>
        <v>13989.673396169563</v>
      </c>
      <c r="BZ2282" s="14">
        <f>Таблица1[[#This Row],[Т1]]+Таблица1[[#This Row],[X6, мм]]</f>
        <v>58279.494677973023</v>
      </c>
      <c r="CA2282" s="14">
        <f>Таблица1[[#This Row],[Т2]]+Таблица1[[#This Row],[Lдуг 5,мм]]</f>
        <v>19470.205578357713</v>
      </c>
      <c r="CB2282" s="14">
        <f>Таблица1[[#This Row],[Т3]]+Таблица1[[#This Row],[Y6, мм]]</f>
        <v>58511.534868592578</v>
      </c>
      <c r="CC2282" s="14">
        <f>Таблица1[[#This Row],[Т4]]+Таблица1[[#This Row],[Lдуг 6,мм]]</f>
        <v>20598.681098694771</v>
      </c>
      <c r="CD2282" s="14">
        <f>Таблица1[[#This Row],[Т5]]+Таблица1[[#This Row],[Lдуг 1,мм]]</f>
        <v>58558.788697926364</v>
      </c>
      <c r="CE2282" s="14">
        <f>Таблица1[[#This Row],[Т6]]+Таблица1[[#This Row],[Lпрям1, мм]]</f>
        <v>20988.975859100294</v>
      </c>
      <c r="CF2282" s="15">
        <f>Таблица1[[#This Row],[Т7]]+Таблица1[[#This Row],[Lдуг 2,мм]]</f>
        <v>59064.027626415853</v>
      </c>
      <c r="CG2282" s="14">
        <f>Таблица1[[#This Row],[Т8]]+Таблица1[[#This Row],[Lпрям2, мм]]</f>
        <v>25981.298703455988</v>
      </c>
      <c r="CH2282" s="14">
        <f>Таблица1[[#This Row],[Т9]]-Таблица1[[#This Row],[Т9]]</f>
        <v>0</v>
      </c>
      <c r="CI2282" s="50">
        <f>Таблица1[[#This Row],[Т9]]-Таблица1[[#This Row],[Т8]]</f>
        <v>38075.051767315555</v>
      </c>
      <c r="CJ2282" s="54">
        <f>Таблица1[[#This Row],[Т9]]-Таблица1[[#This Row],[Т7]]</f>
        <v>505.2389284894889</v>
      </c>
      <c r="CK2282" s="14">
        <f>Таблица1[[#This Row],[Т9]]-Таблица1[[#This Row],[Т6]]</f>
        <v>38465.346527721078</v>
      </c>
      <c r="CL2282" s="14">
        <f>Таблица1[[#This Row],[Т9]]-Таблица1[[#This Row],[Т5]]</f>
        <v>552.49275782327459</v>
      </c>
      <c r="CM2282" s="14">
        <f>Таблица1[[#This Row],[Т9]]-Таблица1[[#This Row],[Т4]]</f>
        <v>39593.822048058137</v>
      </c>
      <c r="CN2282" s="14">
        <f>Таблица1[[#This Row],[Т9]]-Таблица1[[#This Row],[Т3]]</f>
        <v>784.53294844282937</v>
      </c>
      <c r="CO2282" s="14">
        <f>Таблица1[[#This Row],[Т9]]-Таблица1[[#This Row],[Т2]]</f>
        <v>45074.354230246288</v>
      </c>
      <c r="CP2282" s="14">
        <f>Таблица1[[#This Row],[Т9]]-Таблица1[[#This Row],[Т1]]</f>
        <v>984.12172373690555</v>
      </c>
      <c r="CQ2282" s="14">
        <f>Таблица1[[#This Row],[Т9]]-Таблица1[[#This Row],[угол обхв6]]</f>
        <v>47170.454277764409</v>
      </c>
      <c r="CR2282" s="14">
        <f>Таблица1[[#This Row],[Т9]]-Таблица1[[#This Row],[угол обхв5]]</f>
        <v>1121.7639988214578</v>
      </c>
      <c r="CS2282" s="14">
        <f>Таблица1[[#This Row],[Т9]]-Таблица1[[#This Row],[угол обхв4]]</f>
        <v>59064.027626415853</v>
      </c>
      <c r="CT2282" s="14">
        <f>Таблица1[[#This Row],[Lкан_прям, мм]]+Таблица1[[#This Row],[Lкан_дуг, мм]]+Таблица1[[#This Row],[Lкан_леб,мм]]</f>
        <v>85045.326329871838</v>
      </c>
      <c r="CU2282" s="16">
        <f>Таблица1[[#This Row],[Lкан_леб,мм]]</f>
        <v>57942.263627594395</v>
      </c>
      <c r="CV2282" s="14">
        <f>2534431-(Таблица1[[#This Row],[Т23]]+Таблица1[[#This Row],[угол обхв3]])</f>
        <v>2448997.9372977223</v>
      </c>
      <c r="CW2282" s="50">
        <f>SUM(X2282:AC2282,AD2282:AI2282)-Таблица1[[#This Row],[lподв_min, мм]]</f>
        <v>22110.739858739005</v>
      </c>
      <c r="CX2282" s="17">
        <f>CW2721-Таблица1[[#This Row],[Суммарная длина каната]]</f>
        <v>-2426081.0943590389</v>
      </c>
    </row>
    <row r="2283" spans="1:102" x14ac:dyDescent="0.25">
      <c r="A2283" s="21">
        <v>2282</v>
      </c>
      <c r="B2283" s="10">
        <v>58.328775510204075</v>
      </c>
      <c r="C2283" s="10">
        <v>139.19551020408164</v>
      </c>
      <c r="D2283" s="11">
        <v>13634.180811866909</v>
      </c>
      <c r="E2283" s="11">
        <v>22273.676709857667</v>
      </c>
      <c r="F2283" s="11">
        <v>13493.953801909536</v>
      </c>
      <c r="G2283" s="11">
        <v>22266.101376306255</v>
      </c>
      <c r="H2283" s="11">
        <v>14042.18032186691</v>
      </c>
      <c r="I2283" s="11">
        <v>17228.190002275045</v>
      </c>
      <c r="J2283" s="11">
        <v>5045.4867075826223</v>
      </c>
      <c r="K2283" s="11">
        <v>25981.29870344737</v>
      </c>
      <c r="L2283" s="11">
        <v>1121.7639988300739</v>
      </c>
      <c r="M2283" s="11">
        <v>57942.263627594395</v>
      </c>
      <c r="N2283" s="11">
        <v>5106.0272230304763</v>
      </c>
      <c r="O2283" s="11">
        <v>20701.71875812643</v>
      </c>
      <c r="P2283" s="43">
        <v>6727.9764454072892</v>
      </c>
      <c r="Q2283" s="11">
        <v>21943.841525721611</v>
      </c>
      <c r="R2283" s="11">
        <v>12132.000027736787</v>
      </c>
      <c r="S2283" s="11">
        <v>22856.399535727913</v>
      </c>
      <c r="T2283" s="11">
        <v>13489.607555859353</v>
      </c>
      <c r="U2283" s="11">
        <v>23166.584641084271</v>
      </c>
      <c r="V2283" s="11">
        <v>13634.180811866909</v>
      </c>
      <c r="W2283" s="11">
        <v>22273.676709857667</v>
      </c>
      <c r="X2283" s="12">
        <v>0</v>
      </c>
      <c r="Y2283" s="12">
        <v>119.72308303731032</v>
      </c>
      <c r="Z2283" s="12">
        <v>198.39477409341939</v>
      </c>
      <c r="AA2283" s="44">
        <v>232.04019061955839</v>
      </c>
      <c r="AB2283" s="45">
        <v>47.253829333787664</v>
      </c>
      <c r="AC2283" s="12">
        <v>524.35212174599815</v>
      </c>
      <c r="AD2283" s="12">
        <v>11893.573348651445</v>
      </c>
      <c r="AE2283" s="12">
        <v>2042.9361834739395</v>
      </c>
      <c r="AF2283" s="12">
        <v>5480.5321821881471</v>
      </c>
      <c r="AG2283" s="44">
        <v>1128.4755203370589</v>
      </c>
      <c r="AH2283" s="45">
        <v>390.29476040551299</v>
      </c>
      <c r="AI2283" s="12">
        <v>5045.4867083912659</v>
      </c>
      <c r="AJ2283" s="12">
        <v>-54.258462783574217</v>
      </c>
      <c r="AK2283" s="12">
        <v>-37.445650606289469</v>
      </c>
      <c r="AL2283" s="12">
        <v>-9.5849073881415947</v>
      </c>
      <c r="AM2283" s="44">
        <v>23.000689670465782</v>
      </c>
      <c r="AN2283" s="45">
        <v>16.364795095324801</v>
      </c>
      <c r="AO2283" s="12">
        <v>89.999999886441501</v>
      </c>
      <c r="AP2283" s="12">
        <v>-2172.5206334318082</v>
      </c>
      <c r="AQ2283" s="12">
        <v>4857.9597144717591</v>
      </c>
      <c r="AR2283" s="12">
        <v>6660.0407676837594</v>
      </c>
      <c r="AS2283" s="44">
        <v>12291.42284884422</v>
      </c>
      <c r="AT2283" s="45">
        <v>13374.652755662964</v>
      </c>
      <c r="AU2283" s="12">
        <v>14042.180811866907</v>
      </c>
      <c r="AV2283" s="12">
        <v>11286.502770113182</v>
      </c>
      <c r="AW2283" s="12">
        <v>21025.642377514505</v>
      </c>
      <c r="AX2283" s="12">
        <v>22346.145818132522</v>
      </c>
      <c r="AY2283" s="44">
        <v>23231.963596987971</v>
      </c>
      <c r="AZ2283" s="45">
        <v>22775.113832578951</v>
      </c>
      <c r="BA2283" s="12">
        <v>22273.67671066631</v>
      </c>
      <c r="BB2283" s="12">
        <v>4774.8698333618086</v>
      </c>
      <c r="BC2283" s="12">
        <v>6479.908936848572</v>
      </c>
      <c r="BD2283" s="12">
        <v>12064.064350013256</v>
      </c>
      <c r="BE2283" s="44">
        <v>13330.184734751918</v>
      </c>
      <c r="BF2283" s="45">
        <v>13749.135612063297</v>
      </c>
      <c r="BG2283" s="12">
        <v>14042.18082186691</v>
      </c>
      <c r="BH2283" s="12">
        <v>20940.043711221639</v>
      </c>
      <c r="BI2283" s="12">
        <v>22267.765145109686</v>
      </c>
      <c r="BJ2283" s="12">
        <v>23258.703828138823</v>
      </c>
      <c r="BK2283" s="44">
        <v>22791.020579824213</v>
      </c>
      <c r="BL2283" s="45">
        <v>22665.147518362985</v>
      </c>
      <c r="BM2283" s="12">
        <v>17228.190002275045</v>
      </c>
      <c r="BN2283" s="12">
        <v>0</v>
      </c>
      <c r="BO2283" s="12">
        <v>16.812812177284751</v>
      </c>
      <c r="BP2283" s="12">
        <v>27.860743218147874</v>
      </c>
      <c r="BQ2283" s="48">
        <v>32.585597058607377</v>
      </c>
      <c r="BR2283" s="49">
        <v>6.6358945751409806</v>
      </c>
      <c r="BS2283" s="13">
        <v>73.635204791116692</v>
      </c>
      <c r="BT2283" s="12">
        <v>387.73637240560276</v>
      </c>
      <c r="BV2283" s="14">
        <f>Таблица1[[#This Row],[Lкан_леб,мм]]</f>
        <v>57942.263627594395</v>
      </c>
      <c r="BW2283" s="50">
        <f>Таблица1[[#This Row],[угол обхв4]]+Таблица1[[#This Row],[Lдуг 3,мм]]</f>
        <v>11893.573348651445</v>
      </c>
      <c r="BX2283" s="54">
        <f>Таблица1[[#This Row],[угол обхв5]]+Таблица1[[#This Row],[Y5, мм]]</f>
        <v>58061.986710631703</v>
      </c>
      <c r="BY2283" s="14">
        <f>Таблица1[[#This Row],[угол обхв6]]+Таблица1[[#This Row],[Lдуг 4,мм]]</f>
        <v>13936.509532125385</v>
      </c>
      <c r="BZ2283" s="14">
        <f>Таблица1[[#This Row],[Т1]]+Таблица1[[#This Row],[X6, мм]]</f>
        <v>58260.38148472512</v>
      </c>
      <c r="CA2283" s="14">
        <f>Таблица1[[#This Row],[Т2]]+Таблица1[[#This Row],[Lдуг 5,мм]]</f>
        <v>19417.041714313531</v>
      </c>
      <c r="CB2283" s="14">
        <f>Таблица1[[#This Row],[Т3]]+Таблица1[[#This Row],[Y6, мм]]</f>
        <v>58492.421675344674</v>
      </c>
      <c r="CC2283" s="14">
        <f>Таблица1[[#This Row],[Т4]]+Таблица1[[#This Row],[Lдуг 6,мм]]</f>
        <v>20545.51723465059</v>
      </c>
      <c r="CD2283" s="14">
        <f>Таблица1[[#This Row],[Т5]]+Таблица1[[#This Row],[Lдуг 1,мм]]</f>
        <v>58539.67550467846</v>
      </c>
      <c r="CE2283" s="14">
        <f>Таблица1[[#This Row],[Т6]]+Таблица1[[#This Row],[Lпрям1, мм]]</f>
        <v>20935.811995056101</v>
      </c>
      <c r="CF2283" s="15">
        <f>Таблица1[[#This Row],[Т7]]+Таблица1[[#This Row],[Lдуг 2,мм]]</f>
        <v>59064.02762642446</v>
      </c>
      <c r="CG2283" s="14">
        <f>Таблица1[[#This Row],[Т8]]+Таблица1[[#This Row],[Lпрям2, мм]]</f>
        <v>25981.298703447366</v>
      </c>
      <c r="CH2283" s="14">
        <f>Таблица1[[#This Row],[Т9]]-Таблица1[[#This Row],[Т9]]</f>
        <v>0</v>
      </c>
      <c r="CI2283" s="50">
        <f>Таблица1[[#This Row],[Т9]]-Таблица1[[#This Row],[Т8]]</f>
        <v>38128.215631368359</v>
      </c>
      <c r="CJ2283" s="54">
        <f>Таблица1[[#This Row],[Т9]]-Таблица1[[#This Row],[Т7]]</f>
        <v>524.35212174600019</v>
      </c>
      <c r="CK2283" s="14">
        <f>Таблица1[[#This Row],[Т9]]-Таблица1[[#This Row],[Т6]]</f>
        <v>38518.510391773874</v>
      </c>
      <c r="CL2283" s="14">
        <f>Таблица1[[#This Row],[Т9]]-Таблица1[[#This Row],[Т5]]</f>
        <v>571.60595107978588</v>
      </c>
      <c r="CM2283" s="14">
        <f>Таблица1[[#This Row],[Т9]]-Таблица1[[#This Row],[Т4]]</f>
        <v>39646.985912110933</v>
      </c>
      <c r="CN2283" s="14">
        <f>Таблица1[[#This Row],[Т9]]-Таблица1[[#This Row],[Т3]]</f>
        <v>803.64614169934066</v>
      </c>
      <c r="CO2283" s="14">
        <f>Таблица1[[#This Row],[Т9]]-Таблица1[[#This Row],[Т2]]</f>
        <v>45127.518094299077</v>
      </c>
      <c r="CP2283" s="14">
        <f>Таблица1[[#This Row],[Т9]]-Таблица1[[#This Row],[Т1]]</f>
        <v>1002.040915792757</v>
      </c>
      <c r="CQ2283" s="14">
        <f>Таблица1[[#This Row],[Т9]]-Таблица1[[#This Row],[угол обхв6]]</f>
        <v>47170.454277773017</v>
      </c>
      <c r="CR2283" s="14">
        <f>Таблица1[[#This Row],[Т9]]-Таблица1[[#This Row],[угол обхв5]]</f>
        <v>1121.7639988300652</v>
      </c>
      <c r="CS2283" s="14">
        <f>Таблица1[[#This Row],[Т9]]-Таблица1[[#This Row],[угол обхв4]]</f>
        <v>59064.02762642446</v>
      </c>
      <c r="CT2283" s="14">
        <f>Таблица1[[#This Row],[Lкан_прям, мм]]+Таблица1[[#This Row],[Lкан_дуг, мм]]+Таблица1[[#This Row],[Lкан_леб,мм]]</f>
        <v>85045.326329871838</v>
      </c>
      <c r="CU2283" s="16">
        <f>Таблица1[[#This Row],[Lкан_леб,мм]]</f>
        <v>57942.263627594395</v>
      </c>
      <c r="CV2283" s="14">
        <f>2534431-(Таблица1[[#This Row],[Т23]]+Таблица1[[#This Row],[угол обхв3]])</f>
        <v>2448997.9372977223</v>
      </c>
      <c r="CW2283" s="50">
        <f>SUM(X2283:AC2283,AD2283:AI2283)-Таблица1[[#This Row],[lподв_min, мм]]</f>
        <v>22057.57599469482</v>
      </c>
      <c r="CX2283" s="17">
        <f>CW2722-Таблица1[[#This Row],[Суммарная длина каната]]</f>
        <v>-2426105.9604459279</v>
      </c>
    </row>
    <row r="2284" spans="1:102" x14ac:dyDescent="0.25">
      <c r="A2284" s="21">
        <v>2283</v>
      </c>
      <c r="B2284" s="10">
        <v>58.328775510204075</v>
      </c>
      <c r="C2284" s="10">
        <v>141.87959183673468</v>
      </c>
      <c r="D2284" s="11">
        <v>13512.740016261376</v>
      </c>
      <c r="E2284" s="11">
        <v>22634.127719162407</v>
      </c>
      <c r="F2284" s="11">
        <v>13373.021590765553</v>
      </c>
      <c r="G2284" s="11">
        <v>22619.99401557953</v>
      </c>
      <c r="H2284" s="11">
        <v>13920.739526261375</v>
      </c>
      <c r="I2284" s="11">
        <v>17535.260508115349</v>
      </c>
      <c r="J2284" s="11">
        <v>5098.867211047057</v>
      </c>
      <c r="K2284" s="11">
        <v>25981.298703438908</v>
      </c>
      <c r="L2284" s="11">
        <v>1121.7639988385395</v>
      </c>
      <c r="M2284" s="11">
        <v>57942.263627594395</v>
      </c>
      <c r="N2284" s="11">
        <v>5106.0272230304763</v>
      </c>
      <c r="O2284" s="11">
        <v>20701.71875812643</v>
      </c>
      <c r="P2284" s="43">
        <v>6629.5581101199168</v>
      </c>
      <c r="Q2284" s="11">
        <v>21981.244232645218</v>
      </c>
      <c r="R2284" s="11">
        <v>11984.918952699954</v>
      </c>
      <c r="S2284" s="11">
        <v>23145.865735864361</v>
      </c>
      <c r="T2284" s="11">
        <v>13326.511445648426</v>
      </c>
      <c r="U2284" s="11">
        <v>23519.285851637873</v>
      </c>
      <c r="V2284" s="11">
        <v>13512.740016261376</v>
      </c>
      <c r="W2284" s="11">
        <v>22634.127719162407</v>
      </c>
      <c r="X2284" s="12">
        <v>0</v>
      </c>
      <c r="Y2284" s="12">
        <v>101.35599076461861</v>
      </c>
      <c r="Z2284" s="12">
        <v>197.64867311821382</v>
      </c>
      <c r="AA2284" s="44">
        <v>232.04019061955862</v>
      </c>
      <c r="AB2284" s="45">
        <v>47.253829333787372</v>
      </c>
      <c r="AC2284" s="12">
        <v>543.46531500236097</v>
      </c>
      <c r="AD2284" s="12">
        <v>11893.573348651445</v>
      </c>
      <c r="AE2284" s="12">
        <v>1989.5556800095005</v>
      </c>
      <c r="AF2284" s="12">
        <v>5480.5321821881489</v>
      </c>
      <c r="AG2284" s="44">
        <v>1128.4755203370617</v>
      </c>
      <c r="AH2284" s="45">
        <v>390.29476040551737</v>
      </c>
      <c r="AI2284" s="12">
        <v>5098.867211847235</v>
      </c>
      <c r="AJ2284" s="12">
        <v>-54.258462783574217</v>
      </c>
      <c r="AK2284" s="12">
        <v>-40.02495665813403</v>
      </c>
      <c r="AL2284" s="12">
        <v>-12.268989020794669</v>
      </c>
      <c r="AM2284" s="44">
        <v>20.316608037812738</v>
      </c>
      <c r="AN2284" s="45">
        <v>13.6807134626718</v>
      </c>
      <c r="AO2284" s="12">
        <v>89.999999887630395</v>
      </c>
      <c r="AP2284" s="12">
        <v>-2172.5206334318082</v>
      </c>
      <c r="AQ2284" s="12">
        <v>4843.6337656122996</v>
      </c>
      <c r="AR2284" s="12">
        <v>6542.8574836994185</v>
      </c>
      <c r="AS2284" s="44">
        <v>12126.57961193134</v>
      </c>
      <c r="AT2284" s="45">
        <v>13230.014918468714</v>
      </c>
      <c r="AU2284" s="12">
        <v>13920.740016261374</v>
      </c>
      <c r="AV2284" s="12">
        <v>11286.502770113182</v>
      </c>
      <c r="AW2284" s="12">
        <v>21014.150628306368</v>
      </c>
      <c r="AX2284" s="12">
        <v>22379.925811575435</v>
      </c>
      <c r="AY2284" s="44">
        <v>23528.48337480189</v>
      </c>
      <c r="AZ2284" s="45">
        <v>23122.861306179024</v>
      </c>
      <c r="BA2284" s="12">
        <v>22634.127719962584</v>
      </c>
      <c r="BB2284" s="12">
        <v>4774.8698333618086</v>
      </c>
      <c r="BC2284" s="12">
        <v>6367.1646527017392</v>
      </c>
      <c r="BD2284" s="12">
        <v>11898.218326279457</v>
      </c>
      <c r="BE2284" s="44">
        <v>13184.850786417041</v>
      </c>
      <c r="BF2284" s="45">
        <v>13609.236543441086</v>
      </c>
      <c r="BG2284" s="12">
        <v>13920.740026261376</v>
      </c>
      <c r="BH2284" s="12">
        <v>20940.043711221639</v>
      </c>
      <c r="BI2284" s="12">
        <v>22293.676102825157</v>
      </c>
      <c r="BJ2284" s="12">
        <v>23544.547314794581</v>
      </c>
      <c r="BK2284" s="44">
        <v>23136.668212700348</v>
      </c>
      <c r="BL2284" s="45">
        <v>23030.552264621256</v>
      </c>
      <c r="BM2284" s="12">
        <v>17535.260508115349</v>
      </c>
      <c r="BN2284" s="12">
        <v>0</v>
      </c>
      <c r="BO2284" s="12">
        <v>14.233506125440186</v>
      </c>
      <c r="BP2284" s="12">
        <v>27.755967637339367</v>
      </c>
      <c r="BQ2284" s="48">
        <v>32.585597058607412</v>
      </c>
      <c r="BR2284" s="49">
        <v>6.6358945751409388</v>
      </c>
      <c r="BS2284" s="13">
        <v>76.319286424958591</v>
      </c>
      <c r="BT2284" s="12">
        <v>387.73637240560276</v>
      </c>
      <c r="BV2284" s="14">
        <f>Таблица1[[#This Row],[Lкан_леб,мм]]</f>
        <v>57942.263627594395</v>
      </c>
      <c r="BW2284" s="50">
        <f>Таблица1[[#This Row],[угол обхв4]]+Таблица1[[#This Row],[Lдуг 3,мм]]</f>
        <v>11893.573348651445</v>
      </c>
      <c r="BX2284" s="54">
        <f>Таблица1[[#This Row],[угол обхв5]]+Таблица1[[#This Row],[Y5, мм]]</f>
        <v>58043.619618359015</v>
      </c>
      <c r="BY2284" s="14">
        <f>Таблица1[[#This Row],[угол обхв6]]+Таблица1[[#This Row],[Lдуг 4,мм]]</f>
        <v>13883.129028660946</v>
      </c>
      <c r="BZ2284" s="14">
        <f>Таблица1[[#This Row],[Т1]]+Таблица1[[#This Row],[X6, мм]]</f>
        <v>58241.26829147723</v>
      </c>
      <c r="CA2284" s="14">
        <f>Таблица1[[#This Row],[Т2]]+Таблица1[[#This Row],[Lдуг 5,мм]]</f>
        <v>19363.661210849095</v>
      </c>
      <c r="CB2284" s="14">
        <f>Таблица1[[#This Row],[Т3]]+Таблица1[[#This Row],[Y6, мм]]</f>
        <v>58473.308482096792</v>
      </c>
      <c r="CC2284" s="14">
        <f>Таблица1[[#This Row],[Т4]]+Таблица1[[#This Row],[Lдуг 6,мм]]</f>
        <v>20492.136731186158</v>
      </c>
      <c r="CD2284" s="14">
        <f>Таблица1[[#This Row],[Т5]]+Таблица1[[#This Row],[Lдуг 1,мм]]</f>
        <v>58520.562311430578</v>
      </c>
      <c r="CE2284" s="14">
        <f>Таблица1[[#This Row],[Т6]]+Таблица1[[#This Row],[Lпрям1, мм]]</f>
        <v>20882.431491591677</v>
      </c>
      <c r="CF2284" s="15">
        <f>Таблица1[[#This Row],[Т7]]+Таблица1[[#This Row],[Lдуг 2,мм]]</f>
        <v>59064.027626432937</v>
      </c>
      <c r="CG2284" s="14">
        <f>Таблица1[[#This Row],[Т8]]+Таблица1[[#This Row],[Lпрям2, мм]]</f>
        <v>25981.298703438912</v>
      </c>
      <c r="CH2284" s="14">
        <f>Таблица1[[#This Row],[Т9]]-Таблица1[[#This Row],[Т9]]</f>
        <v>0</v>
      </c>
      <c r="CI2284" s="50">
        <f>Таблица1[[#This Row],[Т9]]-Таблица1[[#This Row],[Т8]]</f>
        <v>38181.59613484126</v>
      </c>
      <c r="CJ2284" s="54">
        <f>Таблица1[[#This Row],[Т9]]-Таблица1[[#This Row],[Т7]]</f>
        <v>543.46531500235869</v>
      </c>
      <c r="CK2284" s="14">
        <f>Таблица1[[#This Row],[Т9]]-Таблица1[[#This Row],[Т6]]</f>
        <v>38571.890895246775</v>
      </c>
      <c r="CL2284" s="14">
        <f>Таблица1[[#This Row],[Т9]]-Таблица1[[#This Row],[Т5]]</f>
        <v>590.71914433614438</v>
      </c>
      <c r="CM2284" s="14">
        <f>Таблица1[[#This Row],[Т9]]-Таблица1[[#This Row],[Т4]]</f>
        <v>39700.366415583841</v>
      </c>
      <c r="CN2284" s="14">
        <f>Таблица1[[#This Row],[Т9]]-Таблица1[[#This Row],[Т3]]</f>
        <v>822.75933495570644</v>
      </c>
      <c r="CO2284" s="14">
        <f>Таблица1[[#This Row],[Т9]]-Таблица1[[#This Row],[Т2]]</f>
        <v>45180.898597771993</v>
      </c>
      <c r="CP2284" s="14">
        <f>Таблица1[[#This Row],[Т9]]-Таблица1[[#This Row],[Т1]]</f>
        <v>1020.4080080739222</v>
      </c>
      <c r="CQ2284" s="14">
        <f>Таблица1[[#This Row],[Т9]]-Таблица1[[#This Row],[угол обхв6]]</f>
        <v>47170.454277781493</v>
      </c>
      <c r="CR2284" s="14">
        <f>Таблица1[[#This Row],[Т9]]-Таблица1[[#This Row],[угол обхв5]]</f>
        <v>1121.7639988385417</v>
      </c>
      <c r="CS2284" s="14">
        <f>Таблица1[[#This Row],[Т9]]-Таблица1[[#This Row],[угол обхв4]]</f>
        <v>59064.027626432937</v>
      </c>
      <c r="CT2284" s="14">
        <f>Таблица1[[#This Row],[Lкан_прям, мм]]+Таблица1[[#This Row],[Lкан_дуг, мм]]+Таблица1[[#This Row],[Lкан_леб,мм]]</f>
        <v>85045.326329871838</v>
      </c>
      <c r="CU2284" s="16">
        <f>Таблица1[[#This Row],[Lкан_леб,мм]]</f>
        <v>57942.263627594395</v>
      </c>
      <c r="CV2284" s="14">
        <f>2534431-(Таблица1[[#This Row],[Т23]]+Таблица1[[#This Row],[угол обхв3]])</f>
        <v>2448997.9372977223</v>
      </c>
      <c r="CW2284" s="50">
        <f>SUM(X2284:AC2284,AD2284:AI2284)-Таблица1[[#This Row],[lподв_min, мм]]</f>
        <v>22004.195491230392</v>
      </c>
      <c r="CX2284" s="17">
        <f>CW2723-Таблица1[[#This Row],[Суммарная длина каната]]</f>
        <v>-2426132.3338208441</v>
      </c>
    </row>
    <row r="2285" spans="1:102" x14ac:dyDescent="0.25">
      <c r="A2285" s="21">
        <v>2284</v>
      </c>
      <c r="B2285" s="10">
        <v>58.328775510204075</v>
      </c>
      <c r="C2285" s="10">
        <v>144.56367346938774</v>
      </c>
      <c r="D2285" s="11">
        <v>13374.552915584665</v>
      </c>
      <c r="E2285" s="11">
        <v>22988.496343835468</v>
      </c>
      <c r="F2285" s="11">
        <v>13235.649638041699</v>
      </c>
      <c r="G2285" s="11">
        <v>22967.835281718002</v>
      </c>
      <c r="H2285" s="11">
        <v>13782.552425584667</v>
      </c>
      <c r="I2285" s="11">
        <v>17836.136049118119</v>
      </c>
      <c r="J2285" s="11">
        <v>5152.3602947173504</v>
      </c>
      <c r="K2285" s="11">
        <v>25981.298703430602</v>
      </c>
      <c r="L2285" s="11">
        <v>1121.7639988468507</v>
      </c>
      <c r="M2285" s="11">
        <v>57942.263627594395</v>
      </c>
      <c r="N2285" s="11">
        <v>5106.0272230304763</v>
      </c>
      <c r="O2285" s="11">
        <v>20701.71875812643</v>
      </c>
      <c r="P2285" s="43">
        <v>6529.4962185144204</v>
      </c>
      <c r="Q2285" s="11">
        <v>22013.997080678335</v>
      </c>
      <c r="R2285" s="11">
        <v>11824.44384454658</v>
      </c>
      <c r="S2285" s="11">
        <v>23428.126720271677</v>
      </c>
      <c r="T2285" s="11">
        <v>13147.077644195069</v>
      </c>
      <c r="U2285" s="11">
        <v>23863.962505892134</v>
      </c>
      <c r="V2285" s="11">
        <v>13374.552915584665</v>
      </c>
      <c r="W2285" s="11">
        <v>22988.496343835468</v>
      </c>
      <c r="X2285" s="12">
        <v>0</v>
      </c>
      <c r="Y2285" s="12">
        <v>82.502463800076399</v>
      </c>
      <c r="Z2285" s="12">
        <v>197.38900683485883</v>
      </c>
      <c r="AA2285" s="44">
        <v>232.04019061955887</v>
      </c>
      <c r="AB2285" s="45">
        <v>47.253829333789277</v>
      </c>
      <c r="AC2285" s="12">
        <v>562.57850825856713</v>
      </c>
      <c r="AD2285" s="12">
        <v>11893.573348651445</v>
      </c>
      <c r="AE2285" s="12">
        <v>1936.0625963392085</v>
      </c>
      <c r="AF2285" s="12">
        <v>5480.5321821881489</v>
      </c>
      <c r="AG2285" s="44">
        <v>1128.4755203370626</v>
      </c>
      <c r="AH2285" s="45">
        <v>390.29476040551248</v>
      </c>
      <c r="AI2285" s="12">
        <v>5152.3602955092219</v>
      </c>
      <c r="AJ2285" s="12">
        <v>-54.258462783574217</v>
      </c>
      <c r="AK2285" s="12">
        <v>-42.672573138536883</v>
      </c>
      <c r="AL2285" s="12">
        <v>-14.953070653447739</v>
      </c>
      <c r="AM2285" s="44">
        <v>17.632526405159712</v>
      </c>
      <c r="AN2285" s="45">
        <v>10.996631830018504</v>
      </c>
      <c r="AO2285" s="12">
        <v>89.999999888797007</v>
      </c>
      <c r="AP2285" s="12">
        <v>-2172.5206334318082</v>
      </c>
      <c r="AQ2285" s="12">
        <v>4829.481642007655</v>
      </c>
      <c r="AR2285" s="12">
        <v>6424.2208777675442</v>
      </c>
      <c r="AS2285" s="44">
        <v>11948.031516854182</v>
      </c>
      <c r="AT2285" s="45">
        <v>13069.251118099872</v>
      </c>
      <c r="AU2285" s="12">
        <v>13782.552915584665</v>
      </c>
      <c r="AV2285" s="12">
        <v>11286.502770113182</v>
      </c>
      <c r="AW2285" s="12">
        <v>21001.69632664906</v>
      </c>
      <c r="AX2285" s="12">
        <v>22408.181178062576</v>
      </c>
      <c r="AY2285" s="44">
        <v>23816.95841555074</v>
      </c>
      <c r="AZ2285" s="45">
        <v>23463.454039270073</v>
      </c>
      <c r="BA2285" s="12">
        <v>22988.49634462734</v>
      </c>
      <c r="BB2285" s="12">
        <v>4774.8698333618086</v>
      </c>
      <c r="BC2285" s="12">
        <v>6252.9506374915991</v>
      </c>
      <c r="BD2285" s="12">
        <v>11719.168503799703</v>
      </c>
      <c r="BE2285" s="44">
        <v>13023.489971887468</v>
      </c>
      <c r="BF2285" s="45">
        <v>13452.379441679863</v>
      </c>
      <c r="BG2285" s="12">
        <v>13782.552925584667</v>
      </c>
      <c r="BH2285" s="12">
        <v>20940.043711221639</v>
      </c>
      <c r="BI2285" s="12">
        <v>22313.974649200969</v>
      </c>
      <c r="BJ2285" s="12">
        <v>23822.310817655918</v>
      </c>
      <c r="BK2285" s="44">
        <v>23475.130810613071</v>
      </c>
      <c r="BL2285" s="45">
        <v>23389.004810457529</v>
      </c>
      <c r="BM2285" s="12">
        <v>17836.136049118119</v>
      </c>
      <c r="BN2285" s="12">
        <v>0</v>
      </c>
      <c r="BO2285" s="12">
        <v>11.585889645037337</v>
      </c>
      <c r="BP2285" s="12">
        <v>27.719502485089144</v>
      </c>
      <c r="BQ2285" s="48">
        <v>32.585597058607448</v>
      </c>
      <c r="BR2285" s="49">
        <v>6.6358945751412062</v>
      </c>
      <c r="BS2285" s="13">
        <v>79.003368058778506</v>
      </c>
      <c r="BT2285" s="12">
        <v>387.73637240560276</v>
      </c>
      <c r="BV2285" s="14">
        <f>Таблица1[[#This Row],[Lкан_леб,мм]]</f>
        <v>57942.263627594395</v>
      </c>
      <c r="BW2285" s="50">
        <f>Таблица1[[#This Row],[угол обхв4]]+Таблица1[[#This Row],[Lдуг 3,мм]]</f>
        <v>11893.573348651445</v>
      </c>
      <c r="BX2285" s="54">
        <f>Таблица1[[#This Row],[угол обхв5]]+Таблица1[[#This Row],[Y5, мм]]</f>
        <v>58024.766091394471</v>
      </c>
      <c r="BY2285" s="14">
        <f>Таблица1[[#This Row],[угол обхв6]]+Таблица1[[#This Row],[Lдуг 4,мм]]</f>
        <v>13829.635944990654</v>
      </c>
      <c r="BZ2285" s="14">
        <f>Таблица1[[#This Row],[Т1]]+Таблица1[[#This Row],[X6, мм]]</f>
        <v>58222.155098229327</v>
      </c>
      <c r="CA2285" s="14">
        <f>Таблица1[[#This Row],[Т2]]+Таблица1[[#This Row],[Lдуг 5,мм]]</f>
        <v>19310.168127178804</v>
      </c>
      <c r="CB2285" s="14">
        <f>Таблица1[[#This Row],[Т3]]+Таблица1[[#This Row],[Y6, мм]]</f>
        <v>58454.195288848889</v>
      </c>
      <c r="CC2285" s="14">
        <f>Таблица1[[#This Row],[Т4]]+Таблица1[[#This Row],[Lдуг 6,мм]]</f>
        <v>20438.643647515866</v>
      </c>
      <c r="CD2285" s="14">
        <f>Таблица1[[#This Row],[Т5]]+Таблица1[[#This Row],[Lдуг 1,мм]]</f>
        <v>58501.449118182674</v>
      </c>
      <c r="CE2285" s="14">
        <f>Таблица1[[#This Row],[Т6]]+Таблица1[[#This Row],[Lпрям1, мм]]</f>
        <v>20828.938407921378</v>
      </c>
      <c r="CF2285" s="15">
        <f>Таблица1[[#This Row],[Т7]]+Таблица1[[#This Row],[Lдуг 2,мм]]</f>
        <v>59064.027626441239</v>
      </c>
      <c r="CG2285" s="14">
        <f>Таблица1[[#This Row],[Т8]]+Таблица1[[#This Row],[Lпрям2, мм]]</f>
        <v>25981.298703430599</v>
      </c>
      <c r="CH2285" s="14">
        <f>Таблица1[[#This Row],[Т9]]-Таблица1[[#This Row],[Т9]]</f>
        <v>0</v>
      </c>
      <c r="CI2285" s="50">
        <f>Таблица1[[#This Row],[Т9]]-Таблица1[[#This Row],[Т8]]</f>
        <v>38235.089218519861</v>
      </c>
      <c r="CJ2285" s="54">
        <f>Таблица1[[#This Row],[Т9]]-Таблица1[[#This Row],[Т7]]</f>
        <v>562.5785082585644</v>
      </c>
      <c r="CK2285" s="14">
        <f>Таблица1[[#This Row],[Т9]]-Таблица1[[#This Row],[Т6]]</f>
        <v>38625.383978925369</v>
      </c>
      <c r="CL2285" s="14">
        <f>Таблица1[[#This Row],[Т9]]-Таблица1[[#This Row],[Т5]]</f>
        <v>609.83233759235009</v>
      </c>
      <c r="CM2285" s="14">
        <f>Таблица1[[#This Row],[Т9]]-Таблица1[[#This Row],[Т4]]</f>
        <v>39753.859499262435</v>
      </c>
      <c r="CN2285" s="14">
        <f>Таблица1[[#This Row],[Т9]]-Таблица1[[#This Row],[Т3]]</f>
        <v>841.87252821191214</v>
      </c>
      <c r="CO2285" s="14">
        <f>Таблица1[[#This Row],[Т9]]-Таблица1[[#This Row],[Т2]]</f>
        <v>45234.391681450586</v>
      </c>
      <c r="CP2285" s="14">
        <f>Таблица1[[#This Row],[Т9]]-Таблица1[[#This Row],[Т1]]</f>
        <v>1039.2615350467677</v>
      </c>
      <c r="CQ2285" s="14">
        <f>Таблица1[[#This Row],[Т9]]-Таблица1[[#This Row],[угол обхв6]]</f>
        <v>47170.454277789795</v>
      </c>
      <c r="CR2285" s="14">
        <f>Таблица1[[#This Row],[Т9]]-Таблица1[[#This Row],[угол обхв5]]</f>
        <v>1121.7639988468436</v>
      </c>
      <c r="CS2285" s="14">
        <f>Таблица1[[#This Row],[Т9]]-Таблица1[[#This Row],[угол обхв4]]</f>
        <v>59064.027626441239</v>
      </c>
      <c r="CT2285" s="14">
        <f>Таблица1[[#This Row],[Lкан_прям, мм]]+Таблица1[[#This Row],[Lкан_дуг, мм]]+Таблица1[[#This Row],[Lкан_леб,мм]]</f>
        <v>85045.326329871852</v>
      </c>
      <c r="CU2285" s="16">
        <f>Таблица1[[#This Row],[Lкан_леб,мм]]</f>
        <v>57942.263627594395</v>
      </c>
      <c r="CV2285" s="14">
        <f>2534431-(Таблица1[[#This Row],[Т23]]+Таблица1[[#This Row],[угол обхв3]])</f>
        <v>2448997.9372977223</v>
      </c>
      <c r="CW2285" s="50">
        <f>SUM(X2285:AC2285,AD2285:AI2285)-Таблица1[[#This Row],[lподв_min, мм]]</f>
        <v>21950.7024075601</v>
      </c>
      <c r="CX2285" s="17">
        <f>CW2724-Таблица1[[#This Row],[Суммарная длина каната]]</f>
        <v>-2426160.1939739296</v>
      </c>
    </row>
    <row r="2286" spans="1:102" x14ac:dyDescent="0.25">
      <c r="A2286" s="21">
        <v>2285</v>
      </c>
      <c r="B2286" s="10">
        <v>58.328775510204075</v>
      </c>
      <c r="C2286" s="10">
        <v>147.2477551020408</v>
      </c>
      <c r="D2286" s="11">
        <v>13219.922713368358</v>
      </c>
      <c r="E2286" s="11">
        <v>23336.005045177826</v>
      </c>
      <c r="F2286" s="11">
        <v>13082.139358710876</v>
      </c>
      <c r="G2286" s="11">
        <v>23308.861958040765</v>
      </c>
      <c r="H2286" s="11">
        <v>13627.922223368358</v>
      </c>
      <c r="I2286" s="11">
        <v>18130.151867716115</v>
      </c>
      <c r="J2286" s="11">
        <v>5205.8531774617122</v>
      </c>
      <c r="K2286" s="11">
        <v>25981.298703422464</v>
      </c>
      <c r="L2286" s="11">
        <v>1121.7639988549874</v>
      </c>
      <c r="M2286" s="11">
        <v>57942.263627594395</v>
      </c>
      <c r="N2286" s="11">
        <v>5106.0272230304763</v>
      </c>
      <c r="O2286" s="11">
        <v>20701.71875812643</v>
      </c>
      <c r="P2286" s="43">
        <v>6428.0103216108491</v>
      </c>
      <c r="Q2286" s="11">
        <v>22042.028205087259</v>
      </c>
      <c r="R2286" s="11">
        <v>11650.926810088979</v>
      </c>
      <c r="S2286" s="11">
        <v>23702.563165388692</v>
      </c>
      <c r="T2286" s="11">
        <v>12951.699856570294</v>
      </c>
      <c r="U2286" s="11">
        <v>24199.858330806284</v>
      </c>
      <c r="V2286" s="11">
        <v>13219.922713368358</v>
      </c>
      <c r="W2286" s="11">
        <v>23336.005045177826</v>
      </c>
      <c r="X2286" s="12">
        <v>0</v>
      </c>
      <c r="Y2286" s="12">
        <v>63.120495197752255</v>
      </c>
      <c r="Z2286" s="12">
        <v>197.65778218928571</v>
      </c>
      <c r="AA2286" s="44">
        <v>232.04019061956004</v>
      </c>
      <c r="AB2286" s="45">
        <v>47.253829333789184</v>
      </c>
      <c r="AC2286" s="12">
        <v>581.69170151460025</v>
      </c>
      <c r="AD2286" s="12">
        <v>11893.573348651445</v>
      </c>
      <c r="AE2286" s="12">
        <v>1882.569713594854</v>
      </c>
      <c r="AF2286" s="12">
        <v>5480.5321821881489</v>
      </c>
      <c r="AG2286" s="44">
        <v>1128.4755203370582</v>
      </c>
      <c r="AH2286" s="45">
        <v>390.29476040551486</v>
      </c>
      <c r="AI2286" s="12">
        <v>5205.8531782454447</v>
      </c>
      <c r="AJ2286" s="12">
        <v>-54.258462783574217</v>
      </c>
      <c r="AK2286" s="12">
        <v>-45.394399117870826</v>
      </c>
      <c r="AL2286" s="12">
        <v>-17.637152286100815</v>
      </c>
      <c r="AM2286" s="44">
        <v>14.948444772506798</v>
      </c>
      <c r="AN2286" s="45">
        <v>8.3125501973656046</v>
      </c>
      <c r="AO2286" s="12">
        <v>89.999999889939701</v>
      </c>
      <c r="AP2286" s="12">
        <v>-2172.5206334318082</v>
      </c>
      <c r="AQ2286" s="12">
        <v>4815.5486020205863</v>
      </c>
      <c r="AR2286" s="12">
        <v>6304.3912566585677</v>
      </c>
      <c r="AS2286" s="44">
        <v>11756.170325309162</v>
      </c>
      <c r="AT2286" s="45">
        <v>12892.714094803405</v>
      </c>
      <c r="AU2286" s="12">
        <v>13627.922713368358</v>
      </c>
      <c r="AV2286" s="12">
        <v>11286.502770113182</v>
      </c>
      <c r="AW2286" s="12">
        <v>20988.225600516264</v>
      </c>
      <c r="AX2286" s="12">
        <v>22430.849921019282</v>
      </c>
      <c r="AY2286" s="44">
        <v>24096.755761087927</v>
      </c>
      <c r="AZ2286" s="45">
        <v>23796.144719555956</v>
      </c>
      <c r="BA2286" s="12">
        <v>23336.00504596156</v>
      </c>
      <c r="BB2286" s="12">
        <v>4774.8698333618086</v>
      </c>
      <c r="BC2286" s="12">
        <v>6137.5317006009582</v>
      </c>
      <c r="BD2286" s="12">
        <v>11527.307745136697</v>
      </c>
      <c r="BE2286" s="44">
        <v>12846.456341350113</v>
      </c>
      <c r="BF2286" s="45">
        <v>13278.908475135247</v>
      </c>
      <c r="BG2286" s="12">
        <v>13627.922723368358</v>
      </c>
      <c r="BH2286" s="12">
        <v>20940.043711221639</v>
      </c>
      <c r="BI2286" s="12">
        <v>22328.535047477093</v>
      </c>
      <c r="BJ2286" s="12">
        <v>24091.384881320719</v>
      </c>
      <c r="BK2286" s="44">
        <v>23805.66573510705</v>
      </c>
      <c r="BL2286" s="45">
        <v>23739.718656428155</v>
      </c>
      <c r="BM2286" s="12">
        <v>18130.151867716115</v>
      </c>
      <c r="BN2286" s="12">
        <v>0</v>
      </c>
      <c r="BO2286" s="12">
        <v>8.8640636657033944</v>
      </c>
      <c r="BP2286" s="12">
        <v>27.757246831770011</v>
      </c>
      <c r="BQ2286" s="48">
        <v>32.585597058607611</v>
      </c>
      <c r="BR2286" s="49">
        <v>6.6358945751411937</v>
      </c>
      <c r="BS2286" s="13">
        <v>81.687449692574091</v>
      </c>
      <c r="BT2286" s="12">
        <v>387.73637240560276</v>
      </c>
      <c r="BV2286" s="14">
        <f>Таблица1[[#This Row],[Lкан_леб,мм]]</f>
        <v>57942.263627594395</v>
      </c>
      <c r="BW2286" s="50">
        <f>Таблица1[[#This Row],[угол обхв4]]+Таблица1[[#This Row],[Lдуг 3,мм]]</f>
        <v>11893.573348651445</v>
      </c>
      <c r="BX2286" s="54">
        <f>Таблица1[[#This Row],[угол обхв5]]+Таблица1[[#This Row],[Y5, мм]]</f>
        <v>58005.384122792144</v>
      </c>
      <c r="BY2286" s="14">
        <f>Таблица1[[#This Row],[угол обхв6]]+Таблица1[[#This Row],[Lдуг 4,мм]]</f>
        <v>13776.143062246299</v>
      </c>
      <c r="BZ2286" s="14">
        <f>Таблица1[[#This Row],[Т1]]+Таблица1[[#This Row],[X6, мм]]</f>
        <v>58203.04190498143</v>
      </c>
      <c r="CA2286" s="14">
        <f>Таблица1[[#This Row],[Т2]]+Таблица1[[#This Row],[Lдуг 5,мм]]</f>
        <v>19256.675244434449</v>
      </c>
      <c r="CB2286" s="14">
        <f>Таблица1[[#This Row],[Т3]]+Таблица1[[#This Row],[Y6, мм]]</f>
        <v>58435.082095600992</v>
      </c>
      <c r="CC2286" s="14">
        <f>Таблица1[[#This Row],[Т4]]+Таблица1[[#This Row],[Lдуг 6,мм]]</f>
        <v>20385.150764771508</v>
      </c>
      <c r="CD2286" s="14">
        <f>Таблица1[[#This Row],[Т5]]+Таблица1[[#This Row],[Lдуг 1,мм]]</f>
        <v>58482.335924934778</v>
      </c>
      <c r="CE2286" s="14">
        <f>Таблица1[[#This Row],[Т6]]+Таблица1[[#This Row],[Lпрям1, мм]]</f>
        <v>20775.445525177023</v>
      </c>
      <c r="CF2286" s="15">
        <f>Таблица1[[#This Row],[Т7]]+Таблица1[[#This Row],[Lдуг 2,мм]]</f>
        <v>59064.02762644938</v>
      </c>
      <c r="CG2286" s="14">
        <f>Таблица1[[#This Row],[Т8]]+Таблица1[[#This Row],[Lпрям2, мм]]</f>
        <v>25981.298703422468</v>
      </c>
      <c r="CH2286" s="14">
        <f>Таблица1[[#This Row],[Т9]]-Таблица1[[#This Row],[Т9]]</f>
        <v>0</v>
      </c>
      <c r="CI2286" s="50">
        <f>Таблица1[[#This Row],[Т9]]-Таблица1[[#This Row],[Т8]]</f>
        <v>38288.582101272361</v>
      </c>
      <c r="CJ2286" s="54">
        <f>Таблица1[[#This Row],[Т9]]-Таблица1[[#This Row],[Т7]]</f>
        <v>581.69170151460276</v>
      </c>
      <c r="CK2286" s="14">
        <f>Таблица1[[#This Row],[Т9]]-Таблица1[[#This Row],[Т6]]</f>
        <v>38678.876861677869</v>
      </c>
      <c r="CL2286" s="14">
        <f>Таблица1[[#This Row],[Т9]]-Таблица1[[#This Row],[Т5]]</f>
        <v>628.94553084838844</v>
      </c>
      <c r="CM2286" s="14">
        <f>Таблица1[[#This Row],[Т9]]-Таблица1[[#This Row],[Т4]]</f>
        <v>39807.352382014928</v>
      </c>
      <c r="CN2286" s="14">
        <f>Таблица1[[#This Row],[Т9]]-Таблица1[[#This Row],[Т3]]</f>
        <v>860.9857214679505</v>
      </c>
      <c r="CO2286" s="14">
        <f>Таблица1[[#This Row],[Т9]]-Таблица1[[#This Row],[Т2]]</f>
        <v>45287.884564203079</v>
      </c>
      <c r="CP2286" s="14">
        <f>Таблица1[[#This Row],[Т9]]-Таблица1[[#This Row],[Т1]]</f>
        <v>1058.6435036572366</v>
      </c>
      <c r="CQ2286" s="14">
        <f>Таблица1[[#This Row],[Т9]]-Таблица1[[#This Row],[угол обхв6]]</f>
        <v>47170.454277797937</v>
      </c>
      <c r="CR2286" s="14">
        <f>Таблица1[[#This Row],[Т9]]-Таблица1[[#This Row],[угол обхв5]]</f>
        <v>1121.7639988549854</v>
      </c>
      <c r="CS2286" s="14">
        <f>Таблица1[[#This Row],[Т9]]-Таблица1[[#This Row],[угол обхв4]]</f>
        <v>59064.02762644938</v>
      </c>
      <c r="CT2286" s="14">
        <f>Таблица1[[#This Row],[Lкан_прям, мм]]+Таблица1[[#This Row],[Lкан_дуг, мм]]+Таблица1[[#This Row],[Lкан_леб,мм]]</f>
        <v>85045.326329871852</v>
      </c>
      <c r="CU2286" s="16">
        <f>Таблица1[[#This Row],[Lкан_леб,мм]]</f>
        <v>57942.263627594395</v>
      </c>
      <c r="CV2286" s="14">
        <f>2534431-(Таблица1[[#This Row],[Т23]]+Таблица1[[#This Row],[угол обхв3]])</f>
        <v>2448997.9372977223</v>
      </c>
      <c r="CW2286" s="50">
        <f>SUM(X2286:AC2286,AD2286:AI2286)-Таблица1[[#This Row],[lподв_min, мм]]</f>
        <v>21897.209524815742</v>
      </c>
      <c r="CX2286" s="17">
        <f>CW2725-Таблица1[[#This Row],[Суммарная длина каната]]</f>
        <v>-2426189.5190158421</v>
      </c>
    </row>
    <row r="2287" spans="1:102" x14ac:dyDescent="0.25">
      <c r="A2287" s="21">
        <v>2286</v>
      </c>
      <c r="B2287" s="10">
        <v>58.328775510204075</v>
      </c>
      <c r="C2287" s="10">
        <v>149.93183673469386</v>
      </c>
      <c r="D2287" s="11">
        <v>13049.188691811527</v>
      </c>
      <c r="E2287" s="11">
        <v>23675.891336206376</v>
      </c>
      <c r="F2287" s="11">
        <v>12912.827577690887</v>
      </c>
      <c r="G2287" s="11">
        <v>23642.325780114192</v>
      </c>
      <c r="H2287" s="11">
        <v>13457.188201811528</v>
      </c>
      <c r="I2287" s="11">
        <v>18416.668010906516</v>
      </c>
      <c r="J2287" s="11">
        <v>5259.2233252998603</v>
      </c>
      <c r="K2287" s="11">
        <v>25981.298703414508</v>
      </c>
      <c r="L2287" s="11">
        <v>1121.7639988629364</v>
      </c>
      <c r="M2287" s="11">
        <v>57942.263627594395</v>
      </c>
      <c r="N2287" s="11">
        <v>5106.0272230304763</v>
      </c>
      <c r="O2287" s="11">
        <v>20701.71875812643</v>
      </c>
      <c r="P2287" s="43">
        <v>6325.3230949136168</v>
      </c>
      <c r="Q2287" s="11">
        <v>22065.27610131857</v>
      </c>
      <c r="R2287" s="11">
        <v>11464.748572110819</v>
      </c>
      <c r="S2287" s="11">
        <v>23968.572915884364</v>
      </c>
      <c r="T2287" s="11">
        <v>12740.806771377525</v>
      </c>
      <c r="U2287" s="11">
        <v>24526.236319815638</v>
      </c>
      <c r="V2287" s="11">
        <v>13049.188691811527</v>
      </c>
      <c r="W2287" s="11">
        <v>23675.891336206376</v>
      </c>
      <c r="X2287" s="12">
        <v>0</v>
      </c>
      <c r="Y2287" s="12">
        <v>43.164401055777695</v>
      </c>
      <c r="Z2287" s="12">
        <v>198.50068308336333</v>
      </c>
      <c r="AA2287" s="44">
        <v>232.04019061955819</v>
      </c>
      <c r="AB2287" s="45">
        <v>47.253829333787124</v>
      </c>
      <c r="AC2287" s="12">
        <v>600.80489477045012</v>
      </c>
      <c r="AD2287" s="12">
        <v>11893.573348651445</v>
      </c>
      <c r="AE2287" s="12">
        <v>1829.1995657566943</v>
      </c>
      <c r="AF2287" s="12">
        <v>5480.5321821881489</v>
      </c>
      <c r="AG2287" s="44">
        <v>1128.4755203370623</v>
      </c>
      <c r="AH2287" s="45">
        <v>390.29476040551543</v>
      </c>
      <c r="AI2287" s="12">
        <v>5259.2233260756411</v>
      </c>
      <c r="AJ2287" s="12">
        <v>-54.258462783574217</v>
      </c>
      <c r="AK2287" s="12">
        <v>-48.196850024490651</v>
      </c>
      <c r="AL2287" s="12">
        <v>-20.321233918753844</v>
      </c>
      <c r="AM2287" s="44">
        <v>12.264363139853506</v>
      </c>
      <c r="AN2287" s="45">
        <v>5.6284685647126018</v>
      </c>
      <c r="AO2287" s="12">
        <v>89.999999891056575</v>
      </c>
      <c r="AP2287" s="12">
        <v>-2172.5206334318082</v>
      </c>
      <c r="AQ2287" s="12">
        <v>4801.8879664741507</v>
      </c>
      <c r="AR2287" s="12">
        <v>6183.6315447998095</v>
      </c>
      <c r="AS2287" s="44">
        <v>11551.417009952653</v>
      </c>
      <c r="AT2287" s="45">
        <v>12700.791197678158</v>
      </c>
      <c r="AU2287" s="12">
        <v>13457.188691811527</v>
      </c>
      <c r="AV2287" s="12">
        <v>11286.502770113182</v>
      </c>
      <c r="AW2287" s="12">
        <v>20973.680727198145</v>
      </c>
      <c r="AX2287" s="12">
        <v>22447.882301773221</v>
      </c>
      <c r="AY2287" s="44">
        <v>24367.261493450937</v>
      </c>
      <c r="AZ2287" s="45">
        <v>24120.203373047141</v>
      </c>
      <c r="BA2287" s="12">
        <v>23675.891336982157</v>
      </c>
      <c r="BB2287" s="12">
        <v>4774.8698333618086</v>
      </c>
      <c r="BC2287" s="12">
        <v>6021.1838383572913</v>
      </c>
      <c r="BD2287" s="12">
        <v>11323.057021997012</v>
      </c>
      <c r="BE2287" s="44">
        <v>12654.138333535693</v>
      </c>
      <c r="BF2287" s="45">
        <v>13089.204265510894</v>
      </c>
      <c r="BG2287" s="12">
        <v>13457.188701811529</v>
      </c>
      <c r="BH2287" s="12">
        <v>20940.043711221639</v>
      </c>
      <c r="BI2287" s="12">
        <v>22337.238070390289</v>
      </c>
      <c r="BJ2287" s="12">
        <v>24351.179116339019</v>
      </c>
      <c r="BK2287" s="44">
        <v>24127.547742249066</v>
      </c>
      <c r="BL2287" s="45">
        <v>24081.924282974873</v>
      </c>
      <c r="BM2287" s="12">
        <v>18416.668010906516</v>
      </c>
      <c r="BN2287" s="12">
        <v>0</v>
      </c>
      <c r="BO2287" s="12">
        <v>6.0616127590835696</v>
      </c>
      <c r="BP2287" s="12">
        <v>27.875616105736803</v>
      </c>
      <c r="BQ2287" s="48">
        <v>32.585597058607355</v>
      </c>
      <c r="BR2287" s="49">
        <v>6.6358945751409042</v>
      </c>
      <c r="BS2287" s="13">
        <v>84.37153132634397</v>
      </c>
      <c r="BT2287" s="12">
        <v>387.73637240560276</v>
      </c>
      <c r="BV2287" s="14">
        <f>Таблица1[[#This Row],[Lкан_леб,мм]]</f>
        <v>57942.263627594395</v>
      </c>
      <c r="BW2287" s="50">
        <f>Таблица1[[#This Row],[угол обхв4]]+Таблица1[[#This Row],[Lдуг 3,мм]]</f>
        <v>11893.573348651445</v>
      </c>
      <c r="BX2287" s="54">
        <f>Таблица1[[#This Row],[угол обхв5]]+Таблица1[[#This Row],[Y5, мм]]</f>
        <v>57985.428028650174</v>
      </c>
      <c r="BY2287" s="14">
        <f>Таблица1[[#This Row],[угол обхв6]]+Таблица1[[#This Row],[Lдуг 4,мм]]</f>
        <v>13722.77291440814</v>
      </c>
      <c r="BZ2287" s="14">
        <f>Таблица1[[#This Row],[Т1]]+Таблица1[[#This Row],[X6, мм]]</f>
        <v>58183.928711733541</v>
      </c>
      <c r="CA2287" s="14">
        <f>Таблица1[[#This Row],[Т2]]+Таблица1[[#This Row],[Lдуг 5,мм]]</f>
        <v>19203.30509659629</v>
      </c>
      <c r="CB2287" s="14">
        <f>Таблица1[[#This Row],[Т3]]+Таблица1[[#This Row],[Y6, мм]]</f>
        <v>58415.968902353095</v>
      </c>
      <c r="CC2287" s="14">
        <f>Таблица1[[#This Row],[Т4]]+Таблица1[[#This Row],[Lдуг 6,мм]]</f>
        <v>20331.780616933353</v>
      </c>
      <c r="CD2287" s="14">
        <f>Таблица1[[#This Row],[Т5]]+Таблица1[[#This Row],[Lдуг 1,мм]]</f>
        <v>58463.222731686881</v>
      </c>
      <c r="CE2287" s="14">
        <f>Таблица1[[#This Row],[Т6]]+Таблица1[[#This Row],[Lпрям1, мм]]</f>
        <v>20722.075377338868</v>
      </c>
      <c r="CF2287" s="15">
        <f>Таблица1[[#This Row],[Т7]]+Таблица1[[#This Row],[Lдуг 2,мм]]</f>
        <v>59064.027626457333</v>
      </c>
      <c r="CG2287" s="14">
        <f>Таблица1[[#This Row],[Т8]]+Таблица1[[#This Row],[Lпрям2, мм]]</f>
        <v>25981.298703414508</v>
      </c>
      <c r="CH2287" s="14">
        <f>Таблица1[[#This Row],[Т9]]-Таблица1[[#This Row],[Т9]]</f>
        <v>0</v>
      </c>
      <c r="CI2287" s="50">
        <f>Таблица1[[#This Row],[Т9]]-Таблица1[[#This Row],[Т8]]</f>
        <v>38341.952249118462</v>
      </c>
      <c r="CJ2287" s="54">
        <f>Таблица1[[#This Row],[Т9]]-Таблица1[[#This Row],[Т7]]</f>
        <v>600.80489477045194</v>
      </c>
      <c r="CK2287" s="14">
        <f>Таблица1[[#This Row],[Т9]]-Таблица1[[#This Row],[Т6]]</f>
        <v>38732.247009523984</v>
      </c>
      <c r="CL2287" s="14">
        <f>Таблица1[[#This Row],[Т9]]-Таблица1[[#This Row],[Т5]]</f>
        <v>648.05872410423763</v>
      </c>
      <c r="CM2287" s="14">
        <f>Таблица1[[#This Row],[Т9]]-Таблица1[[#This Row],[Т4]]</f>
        <v>39860.722529861043</v>
      </c>
      <c r="CN2287" s="14">
        <f>Таблица1[[#This Row],[Т9]]-Таблица1[[#This Row],[Т3]]</f>
        <v>880.0989147237924</v>
      </c>
      <c r="CO2287" s="14">
        <f>Таблица1[[#This Row],[Т9]]-Таблица1[[#This Row],[Т2]]</f>
        <v>45341.254712049194</v>
      </c>
      <c r="CP2287" s="14">
        <f>Таблица1[[#This Row],[Т9]]-Таблица1[[#This Row],[Т1]]</f>
        <v>1078.5995978071587</v>
      </c>
      <c r="CQ2287" s="14">
        <f>Таблица1[[#This Row],[Т9]]-Таблица1[[#This Row],[угол обхв6]]</f>
        <v>47170.454277805889</v>
      </c>
      <c r="CR2287" s="14">
        <f>Таблица1[[#This Row],[Т9]]-Таблица1[[#This Row],[угол обхв5]]</f>
        <v>1121.763998862938</v>
      </c>
      <c r="CS2287" s="14">
        <f>Таблица1[[#This Row],[Т9]]-Таблица1[[#This Row],[угол обхв4]]</f>
        <v>59064.027626457333</v>
      </c>
      <c r="CT2287" s="14">
        <f>Таблица1[[#This Row],[Lкан_прям, мм]]+Таблица1[[#This Row],[Lкан_дуг, мм]]+Таблица1[[#This Row],[Lкан_леб,мм]]</f>
        <v>85045.326329871838</v>
      </c>
      <c r="CU2287" s="16">
        <f>Таблица1[[#This Row],[Lкан_леб,мм]]</f>
        <v>57942.263627594395</v>
      </c>
      <c r="CV2287" s="14">
        <f>2534431-(Таблица1[[#This Row],[Т23]]+Таблица1[[#This Row],[угол обхв3]])</f>
        <v>2448997.9372977223</v>
      </c>
      <c r="CW2287" s="50">
        <f>SUM(X2287:AC2287,AD2287:AI2287)-Таблица1[[#This Row],[lподв_min, мм]]</f>
        <v>21843.839376977583</v>
      </c>
      <c r="CX2287" s="17">
        <f>CW2726-Таблица1[[#This Row],[Суммарная длина каната]]</f>
        <v>-2426220.2856472693</v>
      </c>
    </row>
    <row r="2288" spans="1:102" x14ac:dyDescent="0.25">
      <c r="A2288" s="21">
        <v>2287</v>
      </c>
      <c r="B2288" s="10">
        <v>58.328775510204075</v>
      </c>
      <c r="C2288" s="10">
        <v>152.61591836734689</v>
      </c>
      <c r="D2288" s="11">
        <v>12862.725467343942</v>
      </c>
      <c r="E2288" s="11">
        <v>24007.409454666376</v>
      </c>
      <c r="F2288" s="11">
        <v>12728.085790799294</v>
      </c>
      <c r="G2288" s="11">
        <v>23967.495077557967</v>
      </c>
      <c r="H2288" s="11">
        <v>13270.724977343943</v>
      </c>
      <c r="I2288" s="11">
        <v>18695.072149344363</v>
      </c>
      <c r="J2288" s="11">
        <v>5312.3373053220139</v>
      </c>
      <c r="K2288" s="11">
        <v>25981.298703406756</v>
      </c>
      <c r="L2288" s="11">
        <v>1121.7639988706853</v>
      </c>
      <c r="M2288" s="11">
        <v>57942.263627594395</v>
      </c>
      <c r="N2288" s="11">
        <v>5106.0272230304763</v>
      </c>
      <c r="O2288" s="11">
        <v>20701.71875812643</v>
      </c>
      <c r="P2288" s="43">
        <v>6221.659849827548</v>
      </c>
      <c r="Q2288" s="11">
        <v>22083.689759949502</v>
      </c>
      <c r="R2288" s="11">
        <v>11266.317634003381</v>
      </c>
      <c r="S2288" s="11">
        <v>24225.572305878242</v>
      </c>
      <c r="T2288" s="11">
        <v>12514.861120144538</v>
      </c>
      <c r="U2288" s="11">
        <v>24842.380349936106</v>
      </c>
      <c r="V2288" s="11">
        <v>12862.725467343942</v>
      </c>
      <c r="W2288" s="11">
        <v>24007.409454666376</v>
      </c>
      <c r="X2288" s="12">
        <v>0</v>
      </c>
      <c r="Y2288" s="12">
        <v>22.584663928811914</v>
      </c>
      <c r="Z2288" s="12">
        <v>199.96722696243225</v>
      </c>
      <c r="AA2288" s="44">
        <v>232.04019061955759</v>
      </c>
      <c r="AB2288" s="45">
        <v>47.253829333783315</v>
      </c>
      <c r="AC2288" s="12">
        <v>619.91808802610012</v>
      </c>
      <c r="AD2288" s="12">
        <v>11893.573348651445</v>
      </c>
      <c r="AE2288" s="12">
        <v>1776.0855857345405</v>
      </c>
      <c r="AF2288" s="12">
        <v>5480.5321821881489</v>
      </c>
      <c r="AG2288" s="44">
        <v>1128.4755203370644</v>
      </c>
      <c r="AH2288" s="45">
        <v>390.29476040552049</v>
      </c>
      <c r="AI2288" s="12">
        <v>5312.3373060900358</v>
      </c>
      <c r="AJ2288" s="12">
        <v>-54.258462783574217</v>
      </c>
      <c r="AK2288" s="12">
        <v>-51.086879634451009</v>
      </c>
      <c r="AL2288" s="12">
        <v>-23.005315551406866</v>
      </c>
      <c r="AM2288" s="44">
        <v>9.5802815072004019</v>
      </c>
      <c r="AN2288" s="45">
        <v>2.9443869320600324</v>
      </c>
      <c r="AO2288" s="12">
        <v>89.999999892145794</v>
      </c>
      <c r="AP2288" s="12">
        <v>-2172.5206334318082</v>
      </c>
      <c r="AQ2288" s="12">
        <v>4788.5626969554996</v>
      </c>
      <c r="AR2288" s="12">
        <v>6062.2067073792496</v>
      </c>
      <c r="AS2288" s="44">
        <v>11334.220830722918</v>
      </c>
      <c r="AT2288" s="45">
        <v>12493.903534771935</v>
      </c>
      <c r="AU2288" s="12">
        <v>13270.725467343942</v>
      </c>
      <c r="AV2288" s="12">
        <v>11286.502770113182</v>
      </c>
      <c r="AW2288" s="12">
        <v>20958.000389703859</v>
      </c>
      <c r="AX2288" s="12">
        <v>22459.240948688621</v>
      </c>
      <c r="AY2288" s="44">
        <v>24627.882081890792</v>
      </c>
      <c r="AZ2288" s="45">
        <v>24434.918965734669</v>
      </c>
      <c r="BA2288" s="12">
        <v>24007.409455434397</v>
      </c>
      <c r="BB2288" s="12">
        <v>4774.8698333618086</v>
      </c>
      <c r="BC2288" s="12">
        <v>5904.1953237525704</v>
      </c>
      <c r="BD2288" s="12">
        <v>11106.864491555083</v>
      </c>
      <c r="BE2288" s="44">
        <v>12446.957923425</v>
      </c>
      <c r="BF2288" s="45">
        <v>12883.683052716546</v>
      </c>
      <c r="BG2288" s="12">
        <v>13270.725477343944</v>
      </c>
      <c r="BH2288" s="12">
        <v>20940.043711221639</v>
      </c>
      <c r="BI2288" s="12">
        <v>22339.971391526935</v>
      </c>
      <c r="BJ2288" s="12">
        <v>24601.123494617357</v>
      </c>
      <c r="BK2288" s="44">
        <v>24440.070573923556</v>
      </c>
      <c r="BL2288" s="45">
        <v>24414.870838867813</v>
      </c>
      <c r="BM2288" s="12">
        <v>18695.072149344363</v>
      </c>
      <c r="BN2288" s="12">
        <v>0</v>
      </c>
      <c r="BO2288" s="12">
        <v>3.1715831491232129</v>
      </c>
      <c r="BP2288" s="12">
        <v>28.081564083044139</v>
      </c>
      <c r="BQ2288" s="48">
        <v>32.58559705860727</v>
      </c>
      <c r="BR2288" s="49">
        <v>6.6358945751403695</v>
      </c>
      <c r="BS2288" s="13">
        <v>87.055612960085767</v>
      </c>
      <c r="BT2288" s="12">
        <v>387.73637240560276</v>
      </c>
      <c r="BV2288" s="14">
        <f>Таблица1[[#This Row],[Lкан_леб,мм]]</f>
        <v>57942.263627594395</v>
      </c>
      <c r="BW2288" s="50">
        <f>Таблица1[[#This Row],[угол обхв4]]+Таблица1[[#This Row],[Lдуг 3,мм]]</f>
        <v>11893.573348651445</v>
      </c>
      <c r="BX2288" s="54">
        <f>Таблица1[[#This Row],[угол обхв5]]+Таблица1[[#This Row],[Y5, мм]]</f>
        <v>57964.848291523209</v>
      </c>
      <c r="BY2288" s="14">
        <f>Таблица1[[#This Row],[угол обхв6]]+Таблица1[[#This Row],[Lдуг 4,мм]]</f>
        <v>13669.658934385985</v>
      </c>
      <c r="BZ2288" s="14">
        <f>Таблица1[[#This Row],[Т1]]+Таблица1[[#This Row],[X6, мм]]</f>
        <v>58164.815518485644</v>
      </c>
      <c r="CA2288" s="14">
        <f>Таблица1[[#This Row],[Т2]]+Таблица1[[#This Row],[Lдуг 5,мм]]</f>
        <v>19150.191116574133</v>
      </c>
      <c r="CB2288" s="14">
        <f>Таблица1[[#This Row],[Т3]]+Таблица1[[#This Row],[Y6, мм]]</f>
        <v>58396.855709105199</v>
      </c>
      <c r="CC2288" s="14">
        <f>Таблица1[[#This Row],[Т4]]+Таблица1[[#This Row],[Lдуг 6,мм]]</f>
        <v>20278.666636911199</v>
      </c>
      <c r="CD2288" s="14">
        <f>Таблица1[[#This Row],[Т5]]+Таблица1[[#This Row],[Lдуг 1,мм]]</f>
        <v>58444.109538438985</v>
      </c>
      <c r="CE2288" s="14">
        <f>Таблица1[[#This Row],[Т6]]+Таблица1[[#This Row],[Lпрям1, мм]]</f>
        <v>20668.961397316718</v>
      </c>
      <c r="CF2288" s="15">
        <f>Таблица1[[#This Row],[Т7]]+Таблица1[[#This Row],[Lдуг 2,мм]]</f>
        <v>59064.027626465082</v>
      </c>
      <c r="CG2288" s="14">
        <f>Таблица1[[#This Row],[Т8]]+Таблица1[[#This Row],[Lпрям2, мм]]</f>
        <v>25981.298703406756</v>
      </c>
      <c r="CH2288" s="14">
        <f>Таблица1[[#This Row],[Т9]]-Таблица1[[#This Row],[Т9]]</f>
        <v>0</v>
      </c>
      <c r="CI2288" s="50">
        <f>Таблица1[[#This Row],[Т9]]-Таблица1[[#This Row],[Т8]]</f>
        <v>38395.06622914836</v>
      </c>
      <c r="CJ2288" s="54">
        <f>Таблица1[[#This Row],[Т9]]-Таблица1[[#This Row],[Т7]]</f>
        <v>619.91808802609739</v>
      </c>
      <c r="CK2288" s="14">
        <f>Таблица1[[#This Row],[Т9]]-Таблица1[[#This Row],[Т6]]</f>
        <v>38785.360989553883</v>
      </c>
      <c r="CL2288" s="14">
        <f>Таблица1[[#This Row],[Т9]]-Таблица1[[#This Row],[Т5]]</f>
        <v>667.17191735988308</v>
      </c>
      <c r="CM2288" s="14">
        <f>Таблица1[[#This Row],[Т9]]-Таблица1[[#This Row],[Т4]]</f>
        <v>39913.836509890949</v>
      </c>
      <c r="CN2288" s="14">
        <f>Таблица1[[#This Row],[Т9]]-Таблица1[[#This Row],[Т3]]</f>
        <v>899.21210797943786</v>
      </c>
      <c r="CO2288" s="14">
        <f>Таблица1[[#This Row],[Т9]]-Таблица1[[#This Row],[Т2]]</f>
        <v>45394.368692079093</v>
      </c>
      <c r="CP2288" s="14">
        <f>Таблица1[[#This Row],[Т9]]-Таблица1[[#This Row],[Т1]]</f>
        <v>1099.1793349418731</v>
      </c>
      <c r="CQ2288" s="14">
        <f>Таблица1[[#This Row],[Т9]]-Таблица1[[#This Row],[угол обхв6]]</f>
        <v>47170.454277813638</v>
      </c>
      <c r="CR2288" s="14">
        <f>Таблица1[[#This Row],[Т9]]-Таблица1[[#This Row],[угол обхв5]]</f>
        <v>1121.7639988706869</v>
      </c>
      <c r="CS2288" s="14">
        <f>Таблица1[[#This Row],[Т9]]-Таблица1[[#This Row],[угол обхв4]]</f>
        <v>59064.027626465082</v>
      </c>
      <c r="CT2288" s="14">
        <f>Таблица1[[#This Row],[Lкан_прям, мм]]+Таблица1[[#This Row],[Lкан_дуг, мм]]+Таблица1[[#This Row],[Lкан_леб,мм]]</f>
        <v>85045.326329871838</v>
      </c>
      <c r="CU2288" s="16">
        <f>Таблица1[[#This Row],[Lкан_леб,мм]]</f>
        <v>57942.263627594395</v>
      </c>
      <c r="CV2288" s="14">
        <f>2534431-(Таблица1[[#This Row],[Т23]]+Таблица1[[#This Row],[угол обхв3]])</f>
        <v>2448997.9372977223</v>
      </c>
      <c r="CW2288" s="50">
        <f>SUM(X2288:AC2288,AD2288:AI2288)-Таблица1[[#This Row],[lподв_min, мм]]</f>
        <v>21790.725396955429</v>
      </c>
      <c r="CX2288" s="17">
        <f>CW2727-Таблица1[[#This Row],[Суммарная длина каната]]</f>
        <v>-2426252.4691241793</v>
      </c>
    </row>
    <row r="2289" spans="1:102" x14ac:dyDescent="0.25">
      <c r="A2289" s="21">
        <v>2288</v>
      </c>
      <c r="B2289" s="10">
        <v>58.328775510204075</v>
      </c>
      <c r="C2289" s="10">
        <v>155.29999999999623</v>
      </c>
      <c r="D2289" s="11">
        <v>12660.942168660911</v>
      </c>
      <c r="E2289" s="11">
        <v>24329.831999346963</v>
      </c>
      <c r="F2289" s="11">
        <v>12528.319349635349</v>
      </c>
      <c r="G2289" s="11">
        <v>24283.656379440854</v>
      </c>
      <c r="H2289" s="11">
        <v>13068.941678660913</v>
      </c>
      <c r="I2289" s="11">
        <v>18964.782473672582</v>
      </c>
      <c r="J2289" s="11">
        <v>5365.0495256743834</v>
      </c>
      <c r="K2289" s="11">
        <v>25981.298703399203</v>
      </c>
      <c r="L2289" s="11">
        <v>1121.7639988782432</v>
      </c>
      <c r="M2289" s="11">
        <v>57942.263627594395</v>
      </c>
      <c r="N2289" s="11">
        <v>5106.0272230304763</v>
      </c>
      <c r="O2289" s="11">
        <v>20701.71875812643</v>
      </c>
      <c r="P2289" s="43">
        <v>6117.2480392905163</v>
      </c>
      <c r="Q2289" s="11">
        <v>22097.228778610366</v>
      </c>
      <c r="R2289" s="11">
        <v>11056.069383447242</v>
      </c>
      <c r="S2289" s="11">
        <v>24472.997439591891</v>
      </c>
      <c r="T2289" s="11">
        <v>12274.358662020415</v>
      </c>
      <c r="U2289" s="11">
        <v>25147.596753046666</v>
      </c>
      <c r="V2289" s="11">
        <v>12660.942168660911</v>
      </c>
      <c r="W2289" s="11">
        <v>24329.831999346963</v>
      </c>
      <c r="X2289" s="12">
        <v>0</v>
      </c>
      <c r="Y2289" s="12">
        <v>1.3278548928097125</v>
      </c>
      <c r="Z2289" s="12">
        <v>202.11084275056362</v>
      </c>
      <c r="AA2289" s="44">
        <v>232.04019061955924</v>
      </c>
      <c r="AB2289" s="45">
        <v>47.25382933378939</v>
      </c>
      <c r="AC2289" s="12">
        <v>639.03128128152127</v>
      </c>
      <c r="AD2289" s="12">
        <v>11893.573348651445</v>
      </c>
      <c r="AE2289" s="12">
        <v>1723.3733653821789</v>
      </c>
      <c r="AF2289" s="12">
        <v>5480.532182188148</v>
      </c>
      <c r="AG2289" s="44">
        <v>1128.4755203370603</v>
      </c>
      <c r="AH2289" s="45">
        <v>390.29476040551504</v>
      </c>
      <c r="AI2289" s="12">
        <v>5365.0495264348592</v>
      </c>
      <c r="AJ2289" s="12">
        <v>-54.258462783574217</v>
      </c>
      <c r="AK2289" s="12">
        <v>-54.071991016015907</v>
      </c>
      <c r="AL2289" s="12">
        <v>-25.689397184056233</v>
      </c>
      <c r="AM2289" s="44">
        <v>6.8961998745512672</v>
      </c>
      <c r="AN2289" s="45">
        <v>0.26030529941004543</v>
      </c>
      <c r="AO2289" s="12">
        <v>89.999999893205484</v>
      </c>
      <c r="AP2289" s="12">
        <v>-2172.5206334318082</v>
      </c>
      <c r="AQ2289" s="12">
        <v>4775.6472254080918</v>
      </c>
      <c r="AR2289" s="12">
        <v>5940.3831689717636</v>
      </c>
      <c r="AS2289" s="44">
        <v>11105.058349095742</v>
      </c>
      <c r="AT2289" s="45">
        <v>12272.505049106701</v>
      </c>
      <c r="AU2289" s="12">
        <v>13068.942168660911</v>
      </c>
      <c r="AV2289" s="12">
        <v>11286.502770113182</v>
      </c>
      <c r="AW2289" s="12">
        <v>20941.120214201852</v>
      </c>
      <c r="AX2289" s="12">
        <v>22464.900939165298</v>
      </c>
      <c r="AY2289" s="44">
        <v>24878.045685168501</v>
      </c>
      <c r="AZ2289" s="45">
        <v>24739.600963706671</v>
      </c>
      <c r="BA2289" s="12">
        <v>24329.832000107439</v>
      </c>
      <c r="BB2289" s="12">
        <v>4774.8698333618086</v>
      </c>
      <c r="BC2289" s="12">
        <v>5786.8680416681309</v>
      </c>
      <c r="BD2289" s="12">
        <v>10879.204513128489</v>
      </c>
      <c r="BE2289" s="44">
        <v>12225.369696371916</v>
      </c>
      <c r="BF2289" s="45">
        <v>12662.795781574625</v>
      </c>
      <c r="BG2289" s="12">
        <v>13068.942178660913</v>
      </c>
      <c r="BH2289" s="12">
        <v>20940.043711221639</v>
      </c>
      <c r="BI2289" s="12">
        <v>22336.630234685788</v>
      </c>
      <c r="BJ2289" s="12">
        <v>24840.669600146819</v>
      </c>
      <c r="BK2289" s="44">
        <v>24742.548507470055</v>
      </c>
      <c r="BL2289" s="45">
        <v>24737.827788686958</v>
      </c>
      <c r="BM2289" s="12">
        <v>18964.782473672582</v>
      </c>
      <c r="BN2289" s="12">
        <v>0</v>
      </c>
      <c r="BO2289" s="12">
        <v>0.18647176755831582</v>
      </c>
      <c r="BP2289" s="12">
        <v>28.382593831959671</v>
      </c>
      <c r="BQ2289" s="48">
        <v>32.585597058607497</v>
      </c>
      <c r="BR2289" s="49">
        <v>6.6358945751412222</v>
      </c>
      <c r="BS2289" s="13">
        <v>89.739694593795434</v>
      </c>
      <c r="BT2289" s="12">
        <v>387.73637240560276</v>
      </c>
      <c r="BV2289" s="14">
        <f>Таблица1[[#This Row],[Lкан_леб,мм]]</f>
        <v>57942.263627594395</v>
      </c>
      <c r="BW2289" s="50">
        <f>Таблица1[[#This Row],[угол обхв4]]+Таблица1[[#This Row],[Lдуг 3,мм]]</f>
        <v>11893.573348651445</v>
      </c>
      <c r="BX2289" s="54">
        <f>Таблица1[[#This Row],[угол обхв5]]+Таблица1[[#This Row],[Y5, мм]]</f>
        <v>57943.591482487202</v>
      </c>
      <c r="BY2289" s="14">
        <f>Таблица1[[#This Row],[угол обхв6]]+Таблица1[[#This Row],[Lдуг 4,мм]]</f>
        <v>13616.946714033624</v>
      </c>
      <c r="BZ2289" s="14">
        <f>Таблица1[[#This Row],[Т1]]+Таблица1[[#This Row],[X6, мм]]</f>
        <v>58145.702325237762</v>
      </c>
      <c r="CA2289" s="14">
        <f>Таблица1[[#This Row],[Т2]]+Таблица1[[#This Row],[Lдуг 5,мм]]</f>
        <v>19097.478896221772</v>
      </c>
      <c r="CB2289" s="14">
        <f>Таблица1[[#This Row],[Т3]]+Таблица1[[#This Row],[Y6, мм]]</f>
        <v>58377.742515857324</v>
      </c>
      <c r="CC2289" s="14">
        <f>Таблица1[[#This Row],[Т4]]+Таблица1[[#This Row],[Lдуг 6,мм]]</f>
        <v>20225.95441655883</v>
      </c>
      <c r="CD2289" s="14">
        <f>Таблица1[[#This Row],[Т5]]+Таблица1[[#This Row],[Lдуг 1,мм]]</f>
        <v>58424.996345191117</v>
      </c>
      <c r="CE2289" s="14">
        <f>Таблица1[[#This Row],[Т6]]+Таблица1[[#This Row],[Lпрям1, мм]]</f>
        <v>20616.249176964346</v>
      </c>
      <c r="CF2289" s="15">
        <f>Таблица1[[#This Row],[Т7]]+Таблица1[[#This Row],[Lдуг 2,мм]]</f>
        <v>59064.027626472642</v>
      </c>
      <c r="CG2289" s="14">
        <f>Таблица1[[#This Row],[Т8]]+Таблица1[[#This Row],[Lпрям2, мм]]</f>
        <v>25981.298703399203</v>
      </c>
      <c r="CH2289" s="14">
        <f>Таблица1[[#This Row],[Т9]]-Таблица1[[#This Row],[Т9]]</f>
        <v>0</v>
      </c>
      <c r="CI2289" s="50">
        <f>Таблица1[[#This Row],[Т9]]-Таблица1[[#This Row],[Т8]]</f>
        <v>38447.778449508296</v>
      </c>
      <c r="CJ2289" s="54">
        <f>Таблица1[[#This Row],[Т9]]-Таблица1[[#This Row],[Т7]]</f>
        <v>639.03128128152457</v>
      </c>
      <c r="CK2289" s="14">
        <f>Таблица1[[#This Row],[Т9]]-Таблица1[[#This Row],[Т6]]</f>
        <v>38838.073209913811</v>
      </c>
      <c r="CL2289" s="14">
        <f>Таблица1[[#This Row],[Т9]]-Таблица1[[#This Row],[Т5]]</f>
        <v>686.28511061531754</v>
      </c>
      <c r="CM2289" s="14">
        <f>Таблица1[[#This Row],[Т9]]-Таблица1[[#This Row],[Т4]]</f>
        <v>39966.54873025087</v>
      </c>
      <c r="CN2289" s="14">
        <f>Таблица1[[#This Row],[Т9]]-Таблица1[[#This Row],[Т3]]</f>
        <v>918.32530123487959</v>
      </c>
      <c r="CO2289" s="14">
        <f>Таблица1[[#This Row],[Т9]]-Таблица1[[#This Row],[Т2]]</f>
        <v>45447.080912439022</v>
      </c>
      <c r="CP2289" s="14">
        <f>Таблица1[[#This Row],[Т9]]-Таблица1[[#This Row],[Т1]]</f>
        <v>1120.4361439854401</v>
      </c>
      <c r="CQ2289" s="14">
        <f>Таблица1[[#This Row],[Т9]]-Таблица1[[#This Row],[угол обхв6]]</f>
        <v>47170.454277821198</v>
      </c>
      <c r="CR2289" s="14">
        <f>Таблица1[[#This Row],[Т9]]-Таблица1[[#This Row],[угол обхв5]]</f>
        <v>1121.7639988782466</v>
      </c>
      <c r="CS2289" s="14">
        <f>Таблица1[[#This Row],[Т9]]-Таблица1[[#This Row],[угол обхв4]]</f>
        <v>59064.027626472642</v>
      </c>
      <c r="CT2289" s="14">
        <f>Таблица1[[#This Row],[Lкан_прям, мм]]+Таблица1[[#This Row],[Lкан_дуг, мм]]+Таблица1[[#This Row],[Lкан_леб,мм]]</f>
        <v>85045.326329871838</v>
      </c>
      <c r="CU2289" s="16">
        <f>Таблица1[[#This Row],[Lкан_леб,мм]]</f>
        <v>57942.263627594395</v>
      </c>
      <c r="CV2289" s="14">
        <f>2534431-(Таблица1[[#This Row],[Т23]]+Таблица1[[#This Row],[угол обхв3]])</f>
        <v>2448997.9372977223</v>
      </c>
      <c r="CW2289" s="50">
        <f>SUM(X2289:AC2289,AD2289:AI2289)-Таблица1[[#This Row],[lподв_min, мм]]</f>
        <v>21738.013176603068</v>
      </c>
      <c r="CX2289" s="17">
        <f>CW2728-Таблица1[[#This Row],[Суммарная длина каната]]</f>
        <v>-2426286.043218221</v>
      </c>
    </row>
    <row r="2290" spans="1:102" x14ac:dyDescent="0.25">
      <c r="A2290" s="21">
        <v>2289</v>
      </c>
      <c r="B2290" s="10">
        <v>59.751428571428562</v>
      </c>
      <c r="C2290" s="10">
        <v>23.78</v>
      </c>
      <c r="D2290" s="11">
        <v>5567.0096503767345</v>
      </c>
      <c r="E2290" s="11">
        <v>11709.739792912786</v>
      </c>
      <c r="F2290" s="11">
        <v>4742.5643177713409</v>
      </c>
      <c r="G2290" s="11">
        <v>12071.926062041231</v>
      </c>
      <c r="H2290" s="11">
        <v>5159.0091603767341</v>
      </c>
      <c r="I2290" s="11">
        <v>8148.1159564089949</v>
      </c>
      <c r="J2290" s="11">
        <v>3561.6238365037898</v>
      </c>
      <c r="K2290" s="11">
        <v>25406.863447062075</v>
      </c>
      <c r="L2290" s="11">
        <v>1706.2626311211914</v>
      </c>
      <c r="M2290" s="11">
        <v>57932.200251688562</v>
      </c>
      <c r="N2290" s="11">
        <v>4846.9501916391591</v>
      </c>
      <c r="O2290" s="11">
        <v>20825.291222246724</v>
      </c>
      <c r="P2290" s="43">
        <v>7199.3492861324567</v>
      </c>
      <c r="Q2290" s="11">
        <v>18384.335159939979</v>
      </c>
      <c r="R2290" s="11">
        <v>5835.659838749596</v>
      </c>
      <c r="S2290" s="11">
        <v>13076.173134238745</v>
      </c>
      <c r="T2290" s="11">
        <v>5567.0096503767345</v>
      </c>
      <c r="U2290" s="11">
        <v>11709.739792912786</v>
      </c>
      <c r="V2290" s="11">
        <v>4692.4656207658036</v>
      </c>
      <c r="W2290" s="11">
        <v>11940.734901674585</v>
      </c>
      <c r="X2290" s="12">
        <v>0</v>
      </c>
      <c r="Y2290" s="12">
        <v>724.08032983485941</v>
      </c>
      <c r="Z2290" s="12">
        <v>415.50372493553829</v>
      </c>
      <c r="AA2290" s="44">
        <v>232.04019061955862</v>
      </c>
      <c r="AB2290" s="45">
        <v>334.63838573123508</v>
      </c>
      <c r="AC2290" s="12">
        <v>0</v>
      </c>
      <c r="AD2290" s="12">
        <v>11846.239579115772</v>
      </c>
      <c r="AE2290" s="12">
        <v>3389.9923300628489</v>
      </c>
      <c r="AF2290" s="12">
        <v>5480.5321821881471</v>
      </c>
      <c r="AG2290" s="44">
        <v>1128.4755203370626</v>
      </c>
      <c r="AH2290" s="45">
        <v>3561.6238353582439</v>
      </c>
      <c r="AI2290" s="12">
        <v>0</v>
      </c>
      <c r="AJ2290" s="12">
        <v>-55.624787350061567</v>
      </c>
      <c r="AK2290" s="12">
        <v>46.058415904786571</v>
      </c>
      <c r="AL2290" s="12">
        <v>104.40794975471552</v>
      </c>
      <c r="AM2290" s="44">
        <v>136.99354681332292</v>
      </c>
      <c r="AN2290" s="45">
        <v>89.999999839130169</v>
      </c>
      <c r="AO2290" s="12">
        <v>0</v>
      </c>
      <c r="AP2290" s="12">
        <v>-2178.3010074560411</v>
      </c>
      <c r="AQ2290" s="12">
        <v>5140.7296390406491</v>
      </c>
      <c r="AR2290" s="12">
        <v>7594.5171337960055</v>
      </c>
      <c r="AS2290" s="44">
        <v>6113.9487756235094</v>
      </c>
      <c r="AT2290" s="45">
        <v>5159.0096503767336</v>
      </c>
      <c r="AU2290" s="12">
        <v>0</v>
      </c>
      <c r="AV2290" s="12">
        <v>11278.265415461636</v>
      </c>
      <c r="AW2290" s="12">
        <v>21108.412461796983</v>
      </c>
      <c r="AX2290" s="12">
        <v>18282.814855700097</v>
      </c>
      <c r="AY2290" s="44">
        <v>12777.812165589045</v>
      </c>
      <c r="AZ2290" s="45">
        <v>11709.739791767241</v>
      </c>
      <c r="BA2290" s="12">
        <v>0</v>
      </c>
      <c r="BB2290" s="12">
        <v>4510.2041939091469</v>
      </c>
      <c r="BC2290" s="12">
        <v>7493.1287335339466</v>
      </c>
      <c r="BD2290" s="12">
        <v>6230.8276864131458</v>
      </c>
      <c r="BE2290" s="44">
        <v>5288.720713502822</v>
      </c>
      <c r="BF2290" s="45">
        <v>5159.0096603767342</v>
      </c>
      <c r="BG2290" s="12">
        <v>0</v>
      </c>
      <c r="BH2290" s="12">
        <v>21055.652097858925</v>
      </c>
      <c r="BI2290" s="12">
        <v>18667.456399490238</v>
      </c>
      <c r="BJ2290" s="12">
        <v>12974.652829998862</v>
      </c>
      <c r="BK2290" s="44">
        <v>12008.100761562484</v>
      </c>
      <c r="BL2290" s="45">
        <v>8148.1159564089967</v>
      </c>
      <c r="BM2290" s="12">
        <v>0</v>
      </c>
      <c r="BN2290" s="12">
        <v>0</v>
      </c>
      <c r="BO2290" s="12">
        <v>101.68320325484812</v>
      </c>
      <c r="BP2290" s="12">
        <v>58.349533849928932</v>
      </c>
      <c r="BQ2290" s="48">
        <v>32.585597058607412</v>
      </c>
      <c r="BR2290" s="49">
        <v>46.993546974192746</v>
      </c>
      <c r="BS2290" s="13">
        <v>0</v>
      </c>
      <c r="BT2290" s="12">
        <v>397.79974831143198</v>
      </c>
      <c r="BV2290" s="14">
        <f>Таблица1[[#This Row],[Lкан_леб,мм]]</f>
        <v>57932.200251688562</v>
      </c>
      <c r="BW2290" s="50">
        <f>Таблица1[[#This Row],[угол обхв4]]+Таблица1[[#This Row],[Lдуг 3,мм]]</f>
        <v>11846.239579115772</v>
      </c>
      <c r="BX2290" s="54">
        <f>Таблица1[[#This Row],[угол обхв5]]+Таблица1[[#This Row],[Y5, мм]]</f>
        <v>58656.280581523424</v>
      </c>
      <c r="BY2290" s="14">
        <f>Таблица1[[#This Row],[угол обхв6]]+Таблица1[[#This Row],[Lдуг 4,мм]]</f>
        <v>15236.231909178621</v>
      </c>
      <c r="BZ2290" s="14">
        <f>Таблица1[[#This Row],[Т1]]+Таблица1[[#This Row],[X6, мм]]</f>
        <v>59071.784306458962</v>
      </c>
      <c r="CA2290" s="14">
        <f>Таблица1[[#This Row],[Т2]]+Таблица1[[#This Row],[Lдуг 5,мм]]</f>
        <v>20716.764091366767</v>
      </c>
      <c r="CB2290" s="14">
        <f>Таблица1[[#This Row],[Т3]]+Таблица1[[#This Row],[Y6, мм]]</f>
        <v>59303.824497078524</v>
      </c>
      <c r="CC2290" s="14">
        <f>Таблица1[[#This Row],[Т4]]+Таблица1[[#This Row],[Lдуг 6,мм]]</f>
        <v>21845.23961170383</v>
      </c>
      <c r="CD2290" s="14">
        <f>Таблица1[[#This Row],[Т5]]+Таблица1[[#This Row],[Lдуг 1,мм]]</f>
        <v>59638.462882809756</v>
      </c>
      <c r="CE2290" s="14">
        <f>Таблица1[[#This Row],[Т6]]+Таблица1[[#This Row],[Lпрям1, мм]]</f>
        <v>25406.863447062075</v>
      </c>
      <c r="CF2290" s="15">
        <f>Таблица1[[#This Row],[Т7]]+Таблица1[[#This Row],[Lдуг 2,мм]]</f>
        <v>59638.462882809756</v>
      </c>
      <c r="CG2290" s="14">
        <f>Таблица1[[#This Row],[Т8]]+Таблица1[[#This Row],[Lпрям2, мм]]</f>
        <v>25406.863447062075</v>
      </c>
      <c r="CH2290" s="14">
        <f>Таблица1[[#This Row],[Т9]]-Таблица1[[#This Row],[Т9]]</f>
        <v>0</v>
      </c>
      <c r="CI2290" s="50">
        <f>Таблица1[[#This Row],[Т9]]-Таблица1[[#This Row],[Т8]]</f>
        <v>34231.599435747681</v>
      </c>
      <c r="CJ2290" s="54">
        <f>Таблица1[[#This Row],[Т9]]-Таблица1[[#This Row],[Т7]]</f>
        <v>0</v>
      </c>
      <c r="CK2290" s="14">
        <f>Таблица1[[#This Row],[Т9]]-Таблица1[[#This Row],[Т6]]</f>
        <v>37793.223271105926</v>
      </c>
      <c r="CL2290" s="14">
        <f>Таблица1[[#This Row],[Т9]]-Таблица1[[#This Row],[Т5]]</f>
        <v>334.63838573123212</v>
      </c>
      <c r="CM2290" s="14">
        <f>Таблица1[[#This Row],[Т9]]-Таблица1[[#This Row],[Т4]]</f>
        <v>38921.698791442992</v>
      </c>
      <c r="CN2290" s="14">
        <f>Таблица1[[#This Row],[Т9]]-Таблица1[[#This Row],[Т3]]</f>
        <v>566.67857635079417</v>
      </c>
      <c r="CO2290" s="14">
        <f>Таблица1[[#This Row],[Т9]]-Таблица1[[#This Row],[Т2]]</f>
        <v>44402.230973631136</v>
      </c>
      <c r="CP2290" s="14">
        <f>Таблица1[[#This Row],[Т9]]-Таблица1[[#This Row],[Т1]]</f>
        <v>982.18230128633149</v>
      </c>
      <c r="CQ2290" s="14">
        <f>Таблица1[[#This Row],[Т9]]-Таблица1[[#This Row],[угол обхв6]]</f>
        <v>47792.223303693987</v>
      </c>
      <c r="CR2290" s="14">
        <f>Таблица1[[#This Row],[Т9]]-Таблица1[[#This Row],[угол обхв5]]</f>
        <v>1706.2626311211934</v>
      </c>
      <c r="CS2290" s="14">
        <f>Таблица1[[#This Row],[Т9]]-Таблица1[[#This Row],[угол обхв4]]</f>
        <v>59638.462882809756</v>
      </c>
      <c r="CT2290" s="14">
        <f>Таблица1[[#This Row],[Lкан_прям, мм]]+Таблица1[[#This Row],[Lкан_дуг, мм]]+Таблица1[[#This Row],[Lкан_леб,мм]]</f>
        <v>85045.326329871823</v>
      </c>
      <c r="CU2290" s="16">
        <f>Таблица1[[#This Row],[Lкан_леб,мм]]</f>
        <v>57932.200251688562</v>
      </c>
      <c r="CV2290" s="14">
        <f>2534431-(Таблица1[[#This Row],[Т23]]+Таблица1[[#This Row],[угол обхв3]])</f>
        <v>2448987.8739218167</v>
      </c>
      <c r="CW2290" s="50">
        <f>SUM(X2290:AC2290,AD2290:AI2290)-Таблица1[[#This Row],[lподв_min, мм]]</f>
        <v>23551.502241679478</v>
      </c>
      <c r="CX2290" s="17">
        <f>CW2729-Таблица1[[#This Row],[Суммарная длина каната]]</f>
        <v>-2426310.9167957152</v>
      </c>
    </row>
    <row r="2291" spans="1:102" x14ac:dyDescent="0.25">
      <c r="A2291" s="21">
        <v>2290</v>
      </c>
      <c r="B2291" s="10">
        <v>59.751428571428562</v>
      </c>
      <c r="C2291" s="10">
        <v>26.464081632653066</v>
      </c>
      <c r="D2291" s="11">
        <v>5955.5547099770911</v>
      </c>
      <c r="E2291" s="11">
        <v>11715.327435713267</v>
      </c>
      <c r="F2291" s="11">
        <v>5115.053061418057</v>
      </c>
      <c r="G2291" s="11">
        <v>12038.508466668898</v>
      </c>
      <c r="H2291" s="11">
        <v>5547.5542199770916</v>
      </c>
      <c r="I2291" s="11">
        <v>8114.8027106839654</v>
      </c>
      <c r="J2291" s="11">
        <v>3600.5247250293005</v>
      </c>
      <c r="K2291" s="11">
        <v>25445.089833570266</v>
      </c>
      <c r="L2291" s="11">
        <v>1668.0362446130209</v>
      </c>
      <c r="M2291" s="11">
        <v>57932.200251688562</v>
      </c>
      <c r="N2291" s="11">
        <v>4846.9501916391591</v>
      </c>
      <c r="O2291" s="11">
        <v>20825.291222246724</v>
      </c>
      <c r="P2291" s="43">
        <v>7273.5393897305503</v>
      </c>
      <c r="Q2291" s="11">
        <v>18459.040981226241</v>
      </c>
      <c r="R2291" s="11">
        <v>6159.921558181547</v>
      </c>
      <c r="S2291" s="11">
        <v>13092.842296379016</v>
      </c>
      <c r="T2291" s="11">
        <v>5955.5547099770911</v>
      </c>
      <c r="U2291" s="11">
        <v>11715.327435713267</v>
      </c>
      <c r="V2291" s="11">
        <v>5071.1528680820984</v>
      </c>
      <c r="W2291" s="11">
        <v>11905.11516464415</v>
      </c>
      <c r="X2291" s="12">
        <v>0</v>
      </c>
      <c r="Y2291" s="12">
        <v>711.40720761912905</v>
      </c>
      <c r="Z2291" s="12">
        <v>409.06365390337169</v>
      </c>
      <c r="AA2291" s="44">
        <v>232.04019061955876</v>
      </c>
      <c r="AB2291" s="45">
        <v>315.52519247096137</v>
      </c>
      <c r="AC2291" s="12">
        <v>0</v>
      </c>
      <c r="AD2291" s="12">
        <v>11846.239579115772</v>
      </c>
      <c r="AE2291" s="12">
        <v>3389.3178280331463</v>
      </c>
      <c r="AF2291" s="12">
        <v>5480.5321821881507</v>
      </c>
      <c r="AG2291" s="44">
        <v>1128.4755203370614</v>
      </c>
      <c r="AH2291" s="45">
        <v>3600.5247238961306</v>
      </c>
      <c r="AI2291" s="12">
        <v>0</v>
      </c>
      <c r="AJ2291" s="12">
        <v>-55.624787350061567</v>
      </c>
      <c r="AK2291" s="12">
        <v>44.278718806220795</v>
      </c>
      <c r="AL2291" s="12">
        <v>101.72386812206246</v>
      </c>
      <c r="AM2291" s="44">
        <v>134.30946518066989</v>
      </c>
      <c r="AN2291" s="45">
        <v>89.999999840868256</v>
      </c>
      <c r="AO2291" s="12">
        <v>0</v>
      </c>
      <c r="AP2291" s="12">
        <v>-2178.3010074560411</v>
      </c>
      <c r="AQ2291" s="12">
        <v>5131.7951508080096</v>
      </c>
      <c r="AR2291" s="12">
        <v>7673.0277953516861</v>
      </c>
      <c r="AS2291" s="44">
        <v>6451.8771156490666</v>
      </c>
      <c r="AT2291" s="45">
        <v>5547.5547099770911</v>
      </c>
      <c r="AU2291" s="12">
        <v>0</v>
      </c>
      <c r="AV2291" s="12">
        <v>11278.265415461636</v>
      </c>
      <c r="AW2291" s="12">
        <v>21117.399676824982</v>
      </c>
      <c r="AX2291" s="12">
        <v>18376.137339724297</v>
      </c>
      <c r="AY2291" s="44">
        <v>12807.84062539474</v>
      </c>
      <c r="AZ2291" s="45">
        <v>11715.327434580098</v>
      </c>
      <c r="BA2291" s="12">
        <v>0</v>
      </c>
      <c r="BB2291" s="12">
        <v>4510.2041939091469</v>
      </c>
      <c r="BC2291" s="12">
        <v>7558.3843488994007</v>
      </c>
      <c r="BD2291" s="12">
        <v>6559.4099638026828</v>
      </c>
      <c r="BE2291" s="44">
        <v>5663.5991525095715</v>
      </c>
      <c r="BF2291" s="45">
        <v>5547.5547199770908</v>
      </c>
      <c r="BG2291" s="12">
        <v>0</v>
      </c>
      <c r="BH2291" s="12">
        <v>21055.652097858925</v>
      </c>
      <c r="BI2291" s="12">
        <v>18751.149435804495</v>
      </c>
      <c r="BJ2291" s="12">
        <v>13009.938654877071</v>
      </c>
      <c r="BK2291" s="44">
        <v>12000.329106697543</v>
      </c>
      <c r="BL2291" s="45">
        <v>8114.8027106839672</v>
      </c>
      <c r="BM2291" s="12">
        <v>0</v>
      </c>
      <c r="BN2291" s="12">
        <v>0</v>
      </c>
      <c r="BO2291" s="12">
        <v>99.903506156282376</v>
      </c>
      <c r="BP2291" s="12">
        <v>57.445149315841668</v>
      </c>
      <c r="BQ2291" s="48">
        <v>32.585597058607433</v>
      </c>
      <c r="BR2291" s="49">
        <v>44.309465339801633</v>
      </c>
      <c r="BS2291" s="13">
        <v>0</v>
      </c>
      <c r="BT2291" s="12">
        <v>397.79974831143198</v>
      </c>
      <c r="BV2291" s="14">
        <f>Таблица1[[#This Row],[Lкан_леб,мм]]</f>
        <v>57932.200251688562</v>
      </c>
      <c r="BW2291" s="50">
        <f>Таблица1[[#This Row],[угол обхв4]]+Таблица1[[#This Row],[Lдуг 3,мм]]</f>
        <v>11846.239579115772</v>
      </c>
      <c r="BX2291" s="54">
        <f>Таблица1[[#This Row],[угол обхв5]]+Таблица1[[#This Row],[Y5, мм]]</f>
        <v>58643.607459307692</v>
      </c>
      <c r="BY2291" s="14">
        <f>Таблица1[[#This Row],[угол обхв6]]+Таблица1[[#This Row],[Lдуг 4,мм]]</f>
        <v>15235.557407148919</v>
      </c>
      <c r="BZ2291" s="14">
        <f>Таблица1[[#This Row],[Т1]]+Таблица1[[#This Row],[X6, мм]]</f>
        <v>59052.671113211065</v>
      </c>
      <c r="CA2291" s="14">
        <f>Таблица1[[#This Row],[Т2]]+Таблица1[[#This Row],[Lдуг 5,мм]]</f>
        <v>20716.089589337069</v>
      </c>
      <c r="CB2291" s="14">
        <f>Таблица1[[#This Row],[Т3]]+Таблица1[[#This Row],[Y6, мм]]</f>
        <v>59284.711303830627</v>
      </c>
      <c r="CC2291" s="14">
        <f>Таблица1[[#This Row],[Т4]]+Таблица1[[#This Row],[Lдуг 6,мм]]</f>
        <v>21844.565109674131</v>
      </c>
      <c r="CD2291" s="14">
        <f>Таблица1[[#This Row],[Т5]]+Таблица1[[#This Row],[Lдуг 1,мм]]</f>
        <v>59600.236496301586</v>
      </c>
      <c r="CE2291" s="14">
        <f>Таблица1[[#This Row],[Т6]]+Таблица1[[#This Row],[Lпрям1, мм]]</f>
        <v>25445.089833570262</v>
      </c>
      <c r="CF2291" s="15">
        <f>Таблица1[[#This Row],[Т7]]+Таблица1[[#This Row],[Lдуг 2,мм]]</f>
        <v>59600.236496301586</v>
      </c>
      <c r="CG2291" s="14">
        <f>Таблица1[[#This Row],[Т8]]+Таблица1[[#This Row],[Lпрям2, мм]]</f>
        <v>25445.089833570262</v>
      </c>
      <c r="CH2291" s="14">
        <f>Таблица1[[#This Row],[Т9]]-Таблица1[[#This Row],[Т9]]</f>
        <v>0</v>
      </c>
      <c r="CI2291" s="50">
        <f>Таблица1[[#This Row],[Т9]]-Таблица1[[#This Row],[Т8]]</f>
        <v>34155.14666273132</v>
      </c>
      <c r="CJ2291" s="54">
        <f>Таблица1[[#This Row],[Т9]]-Таблица1[[#This Row],[Т7]]</f>
        <v>0</v>
      </c>
      <c r="CK2291" s="14">
        <f>Таблица1[[#This Row],[Т9]]-Таблица1[[#This Row],[Т6]]</f>
        <v>37755.671386627451</v>
      </c>
      <c r="CL2291" s="14">
        <f>Таблица1[[#This Row],[Т9]]-Таблица1[[#This Row],[Т5]]</f>
        <v>315.52519247095915</v>
      </c>
      <c r="CM2291" s="14">
        <f>Таблица1[[#This Row],[Т9]]-Таблица1[[#This Row],[Т4]]</f>
        <v>38884.146906964517</v>
      </c>
      <c r="CN2291" s="14">
        <f>Таблица1[[#This Row],[Т9]]-Таблица1[[#This Row],[Т3]]</f>
        <v>547.56538309052121</v>
      </c>
      <c r="CO2291" s="14">
        <f>Таблица1[[#This Row],[Т9]]-Таблица1[[#This Row],[Т2]]</f>
        <v>44364.679089152669</v>
      </c>
      <c r="CP2291" s="14">
        <f>Таблица1[[#This Row],[Т9]]-Таблица1[[#This Row],[Т1]]</f>
        <v>956.62903699389426</v>
      </c>
      <c r="CQ2291" s="14">
        <f>Таблица1[[#This Row],[Т9]]-Таблица1[[#This Row],[угол обхв6]]</f>
        <v>47753.99691718581</v>
      </c>
      <c r="CR2291" s="14">
        <f>Таблица1[[#This Row],[Т9]]-Таблица1[[#This Row],[угол обхв5]]</f>
        <v>1668.0362446130239</v>
      </c>
      <c r="CS2291" s="14">
        <f>Таблица1[[#This Row],[Т9]]-Таблица1[[#This Row],[угол обхв4]]</f>
        <v>59600.236496301586</v>
      </c>
      <c r="CT2291" s="14">
        <f>Таблица1[[#This Row],[Lкан_прям, мм]]+Таблица1[[#This Row],[Lкан_дуг, мм]]+Таблица1[[#This Row],[Lкан_леб,мм]]</f>
        <v>85045.326329871852</v>
      </c>
      <c r="CU2291" s="16">
        <f>Таблица1[[#This Row],[Lкан_леб,мм]]</f>
        <v>57932.200251688562</v>
      </c>
      <c r="CV2291" s="14">
        <f>2534431-(Таблица1[[#This Row],[Т23]]+Таблица1[[#This Row],[угол обхв3]])</f>
        <v>2448987.8739218167</v>
      </c>
      <c r="CW2291" s="50">
        <f>SUM(X2291:AC2291,AD2291:AI2291)-Таблица1[[#This Row],[lподв_min, мм]]</f>
        <v>23512.601353153983</v>
      </c>
      <c r="CX2291" s="17">
        <f>CW2730-Таблица1[[#This Row],[Суммарная длина каната]]</f>
        <v>-2426347.1872699088</v>
      </c>
    </row>
    <row r="2292" spans="1:102" x14ac:dyDescent="0.25">
      <c r="A2292" s="21">
        <v>2291</v>
      </c>
      <c r="B2292" s="10">
        <v>59.751428571428562</v>
      </c>
      <c r="C2292" s="10">
        <v>29.148163265306128</v>
      </c>
      <c r="D2292" s="11">
        <v>6343.4118427477251</v>
      </c>
      <c r="E2292" s="11">
        <v>11739.104097608004</v>
      </c>
      <c r="F2292" s="11">
        <v>5488.6980667800844</v>
      </c>
      <c r="G2292" s="11">
        <v>12022.570782019307</v>
      </c>
      <c r="H2292" s="11">
        <v>5935.4113527477257</v>
      </c>
      <c r="I2292" s="11">
        <v>8098.0169432163293</v>
      </c>
      <c r="J2292" s="11">
        <v>3641.0871543916751</v>
      </c>
      <c r="K2292" s="11">
        <v>25483.316220078679</v>
      </c>
      <c r="L2292" s="11">
        <v>1629.8098581046036</v>
      </c>
      <c r="M2292" s="11">
        <v>57932.200251688562</v>
      </c>
      <c r="N2292" s="11">
        <v>4846.9501916391591</v>
      </c>
      <c r="O2292" s="11">
        <v>20825.291222246724</v>
      </c>
      <c r="P2292" s="43">
        <v>7344.1497075083926</v>
      </c>
      <c r="Q2292" s="11">
        <v>18537.139087664633</v>
      </c>
      <c r="R2292" s="11">
        <v>6483.046938813266</v>
      </c>
      <c r="S2292" s="11">
        <v>13124.678000345337</v>
      </c>
      <c r="T2292" s="11">
        <v>6343.4118427477251</v>
      </c>
      <c r="U2292" s="11">
        <v>11739.104097608004</v>
      </c>
      <c r="V2292" s="11">
        <v>5451.0927008196895</v>
      </c>
      <c r="W2292" s="11">
        <v>11887.268023544157</v>
      </c>
      <c r="X2292" s="12">
        <v>0</v>
      </c>
      <c r="Y2292" s="12">
        <v>698.73131520162724</v>
      </c>
      <c r="Z2292" s="12">
        <v>402.62635307297643</v>
      </c>
      <c r="AA2292" s="44">
        <v>232.04019061955907</v>
      </c>
      <c r="AB2292" s="45">
        <v>296.4119992104408</v>
      </c>
      <c r="AC2292" s="12">
        <v>0</v>
      </c>
      <c r="AD2292" s="12">
        <v>11846.239579115772</v>
      </c>
      <c r="AE2292" s="12">
        <v>3386.9817851665689</v>
      </c>
      <c r="AF2292" s="12">
        <v>5480.5321821881507</v>
      </c>
      <c r="AG2292" s="44">
        <v>1128.4755203370598</v>
      </c>
      <c r="AH2292" s="45">
        <v>3641.0871532711299</v>
      </c>
      <c r="AI2292" s="12">
        <v>0</v>
      </c>
      <c r="AJ2292" s="12">
        <v>-55.624787350061567</v>
      </c>
      <c r="AK2292" s="12">
        <v>42.498632685915048</v>
      </c>
      <c r="AL2292" s="12">
        <v>99.039786489409394</v>
      </c>
      <c r="AM2292" s="44">
        <v>131.62538354801686</v>
      </c>
      <c r="AN2292" s="45">
        <v>89.999999842641017</v>
      </c>
      <c r="AO2292" s="12">
        <v>0</v>
      </c>
      <c r="AP2292" s="12">
        <v>-2178.3010074560411</v>
      </c>
      <c r="AQ2292" s="12">
        <v>5122.5838177183086</v>
      </c>
      <c r="AR2292" s="12">
        <v>7747.0821327212661</v>
      </c>
      <c r="AS2292" s="44">
        <v>6788.0285219443713</v>
      </c>
      <c r="AT2292" s="45">
        <v>5935.4118427477251</v>
      </c>
      <c r="AU2292" s="12">
        <v>0</v>
      </c>
      <c r="AV2292" s="12">
        <v>11278.265415461636</v>
      </c>
      <c r="AW2292" s="12">
        <v>21126.106953508341</v>
      </c>
      <c r="AX2292" s="12">
        <v>18473.03401210839</v>
      </c>
      <c r="AY2292" s="44">
        <v>12853.660964071149</v>
      </c>
      <c r="AZ2292" s="45">
        <v>11739.104096487461</v>
      </c>
      <c r="BA2292" s="12">
        <v>0</v>
      </c>
      <c r="BB2292" s="12">
        <v>4510.2041939091469</v>
      </c>
      <c r="BC2292" s="12">
        <v>7619.7833335875421</v>
      </c>
      <c r="BD2292" s="12">
        <v>6885.9793640261396</v>
      </c>
      <c r="BE2292" s="44">
        <v>6038.4302596166208</v>
      </c>
      <c r="BF2292" s="45">
        <v>5935.4118527477249</v>
      </c>
      <c r="BG2292" s="12">
        <v>0</v>
      </c>
      <c r="BH2292" s="12">
        <v>21055.652097858925</v>
      </c>
      <c r="BI2292" s="12">
        <v>18837.95481892625</v>
      </c>
      <c r="BJ2292" s="12">
        <v>13060.57292478909</v>
      </c>
      <c r="BK2292" s="44">
        <v>12010.121133882192</v>
      </c>
      <c r="BL2292" s="45">
        <v>8098.0169432163311</v>
      </c>
      <c r="BM2292" s="12">
        <v>0</v>
      </c>
      <c r="BN2292" s="12">
        <v>0</v>
      </c>
      <c r="BO2292" s="12">
        <v>98.123420035976622</v>
      </c>
      <c r="BP2292" s="12">
        <v>56.541153803494346</v>
      </c>
      <c r="BQ2292" s="48">
        <v>32.585597058607476</v>
      </c>
      <c r="BR2292" s="49">
        <v>41.625383705375853</v>
      </c>
      <c r="BS2292" s="13">
        <v>0</v>
      </c>
      <c r="BT2292" s="12">
        <v>397.79974831143198</v>
      </c>
      <c r="BV2292" s="14">
        <f>Таблица1[[#This Row],[Lкан_леб,мм]]</f>
        <v>57932.200251688562</v>
      </c>
      <c r="BW2292" s="50">
        <f>Таблица1[[#This Row],[угол обхв4]]+Таблица1[[#This Row],[Lдуг 3,мм]]</f>
        <v>11846.239579115772</v>
      </c>
      <c r="BX2292" s="54">
        <f>Таблица1[[#This Row],[угол обхв5]]+Таблица1[[#This Row],[Y5, мм]]</f>
        <v>58630.931566890191</v>
      </c>
      <c r="BY2292" s="14">
        <f>Таблица1[[#This Row],[угол обхв6]]+Таблица1[[#This Row],[Lдуг 4,мм]]</f>
        <v>15233.221364282341</v>
      </c>
      <c r="BZ2292" s="14">
        <f>Таблица1[[#This Row],[Т1]]+Таблица1[[#This Row],[X6, мм]]</f>
        <v>59033.557919963168</v>
      </c>
      <c r="CA2292" s="14">
        <f>Таблица1[[#This Row],[Т2]]+Таблица1[[#This Row],[Lдуг 5,мм]]</f>
        <v>20713.753546470492</v>
      </c>
      <c r="CB2292" s="14">
        <f>Таблица1[[#This Row],[Т3]]+Таблица1[[#This Row],[Y6, мм]]</f>
        <v>59265.59811058273</v>
      </c>
      <c r="CC2292" s="14">
        <f>Таблица1[[#This Row],[Т4]]+Таблица1[[#This Row],[Lдуг 6,мм]]</f>
        <v>21842.229066807551</v>
      </c>
      <c r="CD2292" s="14">
        <f>Таблица1[[#This Row],[Т5]]+Таблица1[[#This Row],[Lдуг 1,мм]]</f>
        <v>59562.010109793169</v>
      </c>
      <c r="CE2292" s="14">
        <f>Таблица1[[#This Row],[Т6]]+Таблица1[[#This Row],[Lпрям1, мм]]</f>
        <v>25483.316220078683</v>
      </c>
      <c r="CF2292" s="15">
        <f>Таблица1[[#This Row],[Т7]]+Таблица1[[#This Row],[Lдуг 2,мм]]</f>
        <v>59562.010109793169</v>
      </c>
      <c r="CG2292" s="14">
        <f>Таблица1[[#This Row],[Т8]]+Таблица1[[#This Row],[Lпрям2, мм]]</f>
        <v>25483.316220078683</v>
      </c>
      <c r="CH2292" s="14">
        <f>Таблица1[[#This Row],[Т9]]-Таблица1[[#This Row],[Т9]]</f>
        <v>0</v>
      </c>
      <c r="CI2292" s="50">
        <f>Таблица1[[#This Row],[Т9]]-Таблица1[[#This Row],[Т8]]</f>
        <v>34078.693889714486</v>
      </c>
      <c r="CJ2292" s="54">
        <f>Таблица1[[#This Row],[Т9]]-Таблица1[[#This Row],[Т7]]</f>
        <v>0</v>
      </c>
      <c r="CK2292" s="14">
        <f>Таблица1[[#This Row],[Т9]]-Таблица1[[#This Row],[Т6]]</f>
        <v>37719.781042985618</v>
      </c>
      <c r="CL2292" s="14">
        <f>Таблица1[[#This Row],[Т9]]-Таблица1[[#This Row],[Т5]]</f>
        <v>296.41199921043881</v>
      </c>
      <c r="CM2292" s="14">
        <f>Таблица1[[#This Row],[Т9]]-Таблица1[[#This Row],[Т4]]</f>
        <v>38848.256563322677</v>
      </c>
      <c r="CN2292" s="14">
        <f>Таблица1[[#This Row],[Т9]]-Таблица1[[#This Row],[Т3]]</f>
        <v>528.45218983000086</v>
      </c>
      <c r="CO2292" s="14">
        <f>Таблица1[[#This Row],[Т9]]-Таблица1[[#This Row],[Т2]]</f>
        <v>44328.788745510828</v>
      </c>
      <c r="CP2292" s="14">
        <f>Таблица1[[#This Row],[Т9]]-Таблица1[[#This Row],[Т1]]</f>
        <v>931.07854290297837</v>
      </c>
      <c r="CQ2292" s="14">
        <f>Таблица1[[#This Row],[Т9]]-Таблица1[[#This Row],[угол обхв6]]</f>
        <v>47715.770530677401</v>
      </c>
      <c r="CR2292" s="14">
        <f>Таблица1[[#This Row],[Т9]]-Таблица1[[#This Row],[угол обхв5]]</f>
        <v>1629.809858104607</v>
      </c>
      <c r="CS2292" s="14">
        <f>Таблица1[[#This Row],[Т9]]-Таблица1[[#This Row],[угол обхв4]]</f>
        <v>59562.010109793169</v>
      </c>
      <c r="CT2292" s="14">
        <f>Таблица1[[#This Row],[Lкан_прям, мм]]+Таблица1[[#This Row],[Lкан_дуг, мм]]+Таблица1[[#This Row],[Lкан_леб,мм]]</f>
        <v>85045.326329871838</v>
      </c>
      <c r="CU2292" s="16">
        <f>Таблица1[[#This Row],[Lкан_леб,мм]]</f>
        <v>57932.200251688562</v>
      </c>
      <c r="CV2292" s="14">
        <f>2534431-(Таблица1[[#This Row],[Т23]]+Таблица1[[#This Row],[угол обхв3]])</f>
        <v>2448987.8739218167</v>
      </c>
      <c r="CW2292" s="50">
        <f>SUM(X2292:AC2292,AD2292:AI2292)-Таблица1[[#This Row],[lподв_min, мм]]</f>
        <v>23472.038923791606</v>
      </c>
      <c r="CX2292" s="17">
        <f>CW2731-Таблица1[[#This Row],[Суммарная длина каната]]</f>
        <v>-2426384.7602870376</v>
      </c>
    </row>
    <row r="2293" spans="1:102" x14ac:dyDescent="0.25">
      <c r="A2293" s="21">
        <v>2292</v>
      </c>
      <c r="B2293" s="10">
        <v>59.751428571428562</v>
      </c>
      <c r="C2293" s="10">
        <v>31.832244897959189</v>
      </c>
      <c r="D2293" s="11">
        <v>6729.730031105747</v>
      </c>
      <c r="E2293" s="11">
        <v>11781.017608981889</v>
      </c>
      <c r="F2293" s="11">
        <v>5862.6794998452224</v>
      </c>
      <c r="G2293" s="11">
        <v>12024.147977798375</v>
      </c>
      <c r="H2293" s="11">
        <v>6321.7295411057476</v>
      </c>
      <c r="I2293" s="11">
        <v>8097.7081758328686</v>
      </c>
      <c r="J2293" s="11">
        <v>3683.3094331490202</v>
      </c>
      <c r="K2293" s="11">
        <v>25521.542606587318</v>
      </c>
      <c r="L2293" s="11">
        <v>1591.5834715959641</v>
      </c>
      <c r="M2293" s="11">
        <v>57932.200251688562</v>
      </c>
      <c r="N2293" s="11">
        <v>4846.9501916391591</v>
      </c>
      <c r="O2293" s="11">
        <v>20825.291222246724</v>
      </c>
      <c r="P2293" s="43">
        <v>7411.025309681575</v>
      </c>
      <c r="Q2293" s="11">
        <v>18618.458120122759</v>
      </c>
      <c r="R2293" s="11">
        <v>6804.3269943785217</v>
      </c>
      <c r="S2293" s="11">
        <v>13171.610393757675</v>
      </c>
      <c r="T2293" s="11">
        <v>6729.730031105747</v>
      </c>
      <c r="U2293" s="11">
        <v>11781.017608981889</v>
      </c>
      <c r="V2293" s="11">
        <v>5831.4514731570125</v>
      </c>
      <c r="W2293" s="11">
        <v>11887.2326377186</v>
      </c>
      <c r="X2293" s="12">
        <v>0</v>
      </c>
      <c r="Y2293" s="12">
        <v>686.04958428371344</v>
      </c>
      <c r="Z2293" s="12">
        <v>396.19489074299298</v>
      </c>
      <c r="AA2293" s="44">
        <v>232.04019061955896</v>
      </c>
      <c r="AB2293" s="45">
        <v>277.29880594969865</v>
      </c>
      <c r="AC2293" s="12">
        <v>0</v>
      </c>
      <c r="AD2293" s="12">
        <v>11846.239579115772</v>
      </c>
      <c r="AE2293" s="12">
        <v>3382.9858929050106</v>
      </c>
      <c r="AF2293" s="12">
        <v>5480.5321821881516</v>
      </c>
      <c r="AG2293" s="44">
        <v>1128.4755203370607</v>
      </c>
      <c r="AH2293" s="45">
        <v>3683.3094320413193</v>
      </c>
      <c r="AI2293" s="12">
        <v>0</v>
      </c>
      <c r="AJ2293" s="12">
        <v>-55.624787350061567</v>
      </c>
      <c r="AK2293" s="12">
        <v>40.717726660138034</v>
      </c>
      <c r="AL2293" s="12">
        <v>96.355704856756333</v>
      </c>
      <c r="AM2293" s="44">
        <v>128.94130191536379</v>
      </c>
      <c r="AN2293" s="45">
        <v>89.999999844444829</v>
      </c>
      <c r="AO2293" s="12">
        <v>0</v>
      </c>
      <c r="AP2293" s="12">
        <v>-2178.3010074560411</v>
      </c>
      <c r="AQ2293" s="12">
        <v>5113.1020273754302</v>
      </c>
      <c r="AR2293" s="12">
        <v>7816.5176594171571</v>
      </c>
      <c r="AS2293" s="44">
        <v>7121.6654271602674</v>
      </c>
      <c r="AT2293" s="45">
        <v>6321.730031105747</v>
      </c>
      <c r="AU2293" s="12">
        <v>0</v>
      </c>
      <c r="AV2293" s="12">
        <v>11278.265415461636</v>
      </c>
      <c r="AW2293" s="12">
        <v>21134.527701877141</v>
      </c>
      <c r="AX2293" s="12">
        <v>18573.29226680506</v>
      </c>
      <c r="AY2293" s="44">
        <v>12915.172644821163</v>
      </c>
      <c r="AZ2293" s="45">
        <v>11781.01760787419</v>
      </c>
      <c r="BA2293" s="12">
        <v>0</v>
      </c>
      <c r="BB2293" s="12">
        <v>4510.2041939091469</v>
      </c>
      <c r="BC2293" s="12">
        <v>7677.1771454178461</v>
      </c>
      <c r="BD2293" s="12">
        <v>7209.8193441141048</v>
      </c>
      <c r="BE2293" s="44">
        <v>6412.3915983240022</v>
      </c>
      <c r="BF2293" s="45">
        <v>6321.7300411057467</v>
      </c>
      <c r="BG2293" s="12">
        <v>0</v>
      </c>
      <c r="BH2293" s="12">
        <v>21055.652097858925</v>
      </c>
      <c r="BI2293" s="12">
        <v>18927.694599753177</v>
      </c>
      <c r="BJ2293" s="12">
        <v>13126.444540439976</v>
      </c>
      <c r="BK2293" s="44">
        <v>12037.455357918401</v>
      </c>
      <c r="BL2293" s="45">
        <v>8097.7081758328704</v>
      </c>
      <c r="BM2293" s="12">
        <v>0</v>
      </c>
      <c r="BN2293" s="12">
        <v>0</v>
      </c>
      <c r="BO2293" s="12">
        <v>96.342514010199594</v>
      </c>
      <c r="BP2293" s="12">
        <v>55.637978196618299</v>
      </c>
      <c r="BQ2293" s="48">
        <v>32.585597058607462</v>
      </c>
      <c r="BR2293" s="49">
        <v>38.941302070918958</v>
      </c>
      <c r="BS2293" s="13">
        <v>0</v>
      </c>
      <c r="BT2293" s="12">
        <v>397.79974831143198</v>
      </c>
      <c r="BV2293" s="14">
        <f>Таблица1[[#This Row],[Lкан_леб,мм]]</f>
        <v>57932.200251688562</v>
      </c>
      <c r="BW2293" s="50">
        <f>Таблица1[[#This Row],[угол обхв4]]+Таблица1[[#This Row],[Lдуг 3,мм]]</f>
        <v>11846.239579115772</v>
      </c>
      <c r="BX2293" s="54">
        <f>Таблица1[[#This Row],[угол обхв5]]+Таблица1[[#This Row],[Y5, мм]]</f>
        <v>58618.249835972274</v>
      </c>
      <c r="BY2293" s="14">
        <f>Таблица1[[#This Row],[угол обхв6]]+Таблица1[[#This Row],[Lдуг 4,мм]]</f>
        <v>15229.225472020782</v>
      </c>
      <c r="BZ2293" s="14">
        <f>Таблица1[[#This Row],[Т1]]+Таблица1[[#This Row],[X6, мм]]</f>
        <v>59014.444726715265</v>
      </c>
      <c r="CA2293" s="14">
        <f>Таблица1[[#This Row],[Т2]]+Таблица1[[#This Row],[Lдуг 5,мм]]</f>
        <v>20709.757654208934</v>
      </c>
      <c r="CB2293" s="14">
        <f>Таблица1[[#This Row],[Т3]]+Таблица1[[#This Row],[Y6, мм]]</f>
        <v>59246.484917334827</v>
      </c>
      <c r="CC2293" s="14">
        <f>Таблица1[[#This Row],[Т4]]+Таблица1[[#This Row],[Lдуг 6,мм]]</f>
        <v>21838.233174545996</v>
      </c>
      <c r="CD2293" s="14">
        <f>Таблица1[[#This Row],[Т5]]+Таблица1[[#This Row],[Lдуг 1,мм]]</f>
        <v>59523.783723284527</v>
      </c>
      <c r="CE2293" s="14">
        <f>Таблица1[[#This Row],[Т6]]+Таблица1[[#This Row],[Lпрям1, мм]]</f>
        <v>25521.542606587314</v>
      </c>
      <c r="CF2293" s="15">
        <f>Таблица1[[#This Row],[Т7]]+Таблица1[[#This Row],[Lдуг 2,мм]]</f>
        <v>59523.783723284527</v>
      </c>
      <c r="CG2293" s="14">
        <f>Таблица1[[#This Row],[Т8]]+Таблица1[[#This Row],[Lпрям2, мм]]</f>
        <v>25521.542606587314</v>
      </c>
      <c r="CH2293" s="14">
        <f>Таблица1[[#This Row],[Т9]]-Таблица1[[#This Row],[Т9]]</f>
        <v>0</v>
      </c>
      <c r="CI2293" s="50">
        <f>Таблица1[[#This Row],[Т9]]-Таблица1[[#This Row],[Т8]]</f>
        <v>34002.241116697216</v>
      </c>
      <c r="CJ2293" s="54">
        <f>Таблица1[[#This Row],[Т9]]-Таблица1[[#This Row],[Т7]]</f>
        <v>0</v>
      </c>
      <c r="CK2293" s="14">
        <f>Таблица1[[#This Row],[Т9]]-Таблица1[[#This Row],[Т6]]</f>
        <v>37685.550548738531</v>
      </c>
      <c r="CL2293" s="14">
        <f>Таблица1[[#This Row],[Т9]]-Таблица1[[#This Row],[Т5]]</f>
        <v>277.29880594970018</v>
      </c>
      <c r="CM2293" s="14">
        <f>Таблица1[[#This Row],[Т9]]-Таблица1[[#This Row],[Т4]]</f>
        <v>38814.026069075597</v>
      </c>
      <c r="CN2293" s="14">
        <f>Таблица1[[#This Row],[Т9]]-Таблица1[[#This Row],[Т3]]</f>
        <v>509.33899656926224</v>
      </c>
      <c r="CO2293" s="14">
        <f>Таблица1[[#This Row],[Т9]]-Таблица1[[#This Row],[Т2]]</f>
        <v>44294.558251263748</v>
      </c>
      <c r="CP2293" s="14">
        <f>Таблица1[[#This Row],[Т9]]-Таблица1[[#This Row],[Т1]]</f>
        <v>905.53388731225277</v>
      </c>
      <c r="CQ2293" s="14">
        <f>Таблица1[[#This Row],[Т9]]-Таблица1[[#This Row],[угол обхв6]]</f>
        <v>47677.544144168758</v>
      </c>
      <c r="CR2293" s="14">
        <f>Таблица1[[#This Row],[Т9]]-Таблица1[[#This Row],[угол обхв5]]</f>
        <v>1591.5834715959645</v>
      </c>
      <c r="CS2293" s="14">
        <f>Таблица1[[#This Row],[Т9]]-Таблица1[[#This Row],[угол обхв4]]</f>
        <v>59523.783723284527</v>
      </c>
      <c r="CT2293" s="14">
        <f>Таблица1[[#This Row],[Lкан_прям, мм]]+Таблица1[[#This Row],[Lкан_дуг, мм]]+Таблица1[[#This Row],[Lкан_леб,мм]]</f>
        <v>85045.326329871838</v>
      </c>
      <c r="CU2293" s="16">
        <f>Таблица1[[#This Row],[Lкан_леб,мм]]</f>
        <v>57932.200251688562</v>
      </c>
      <c r="CV2293" s="14">
        <f>2534431-(Таблица1[[#This Row],[Т23]]+Таблица1[[#This Row],[угол обхв3]])</f>
        <v>2448987.8739218167</v>
      </c>
      <c r="CW2293" s="50">
        <f>SUM(X2293:AC2293,AD2293:AI2293)-Таблица1[[#This Row],[lподв_min, мм]]</f>
        <v>23429.816645034258</v>
      </c>
      <c r="CX2293" s="17">
        <f>CW2732-Таблица1[[#This Row],[Суммарная длина каната]]</f>
        <v>-2426423.6031633229</v>
      </c>
    </row>
    <row r="2294" spans="1:102" x14ac:dyDescent="0.25">
      <c r="A2294" s="21">
        <v>2293</v>
      </c>
      <c r="B2294" s="10">
        <v>59.751428571428562</v>
      </c>
      <c r="C2294" s="10">
        <v>34.516326530612247</v>
      </c>
      <c r="D2294" s="11">
        <v>7113.6616341465487</v>
      </c>
      <c r="E2294" s="11">
        <v>11840.976005211545</v>
      </c>
      <c r="F2294" s="11">
        <v>6236.1767884276805</v>
      </c>
      <c r="G2294" s="11">
        <v>12043.236593398504</v>
      </c>
      <c r="H2294" s="11">
        <v>6705.6611441465493</v>
      </c>
      <c r="I2294" s="11">
        <v>8113.7873398153797</v>
      </c>
      <c r="J2294" s="11">
        <v>3727.1886653961665</v>
      </c>
      <c r="K2294" s="11">
        <v>25559.76899309615</v>
      </c>
      <c r="L2294" s="11">
        <v>1553.3570850871286</v>
      </c>
      <c r="M2294" s="11">
        <v>57932.200251688562</v>
      </c>
      <c r="N2294" s="11">
        <v>4846.9501916391591</v>
      </c>
      <c r="O2294" s="11">
        <v>20825.291222246724</v>
      </c>
      <c r="P2294" s="43">
        <v>7474.0194610001627</v>
      </c>
      <c r="Q2294" s="11">
        <v>18702.819652266273</v>
      </c>
      <c r="R2294" s="11">
        <v>7123.0567875351462</v>
      </c>
      <c r="S2294" s="11">
        <v>13233.536499801568</v>
      </c>
      <c r="T2294" s="11">
        <v>7113.6616341465487</v>
      </c>
      <c r="U2294" s="11">
        <v>11840.976005211545</v>
      </c>
      <c r="V2294" s="11">
        <v>6211.3946200552546</v>
      </c>
      <c r="W2294" s="11">
        <v>11905.009084809364</v>
      </c>
      <c r="X2294" s="12">
        <v>0</v>
      </c>
      <c r="Y2294" s="12">
        <v>673.35892496167651</v>
      </c>
      <c r="Z2294" s="12">
        <v>389.77235681713296</v>
      </c>
      <c r="AA2294" s="44">
        <v>232.04019061955862</v>
      </c>
      <c r="AB2294" s="45">
        <v>258.1856126887605</v>
      </c>
      <c r="AC2294" s="12">
        <v>0</v>
      </c>
      <c r="AD2294" s="12">
        <v>11846.239579115772</v>
      </c>
      <c r="AE2294" s="12">
        <v>3377.3330471536615</v>
      </c>
      <c r="AF2294" s="12">
        <v>5480.5321821881498</v>
      </c>
      <c r="AG2294" s="44">
        <v>1128.4755203370621</v>
      </c>
      <c r="AH2294" s="45">
        <v>3727.1886643015059</v>
      </c>
      <c r="AI2294" s="12">
        <v>0</v>
      </c>
      <c r="AJ2294" s="12">
        <v>-55.624787350061567</v>
      </c>
      <c r="AK2294" s="12">
        <v>38.935566811140291</v>
      </c>
      <c r="AL2294" s="12">
        <v>93.671623224103271</v>
      </c>
      <c r="AM2294" s="44">
        <v>126.25722028271068</v>
      </c>
      <c r="AN2294" s="45">
        <v>89.99999984627614</v>
      </c>
      <c r="AO2294" s="12">
        <v>0</v>
      </c>
      <c r="AP2294" s="12">
        <v>-2178.3010074560411</v>
      </c>
      <c r="AQ2294" s="12">
        <v>5103.3561748399698</v>
      </c>
      <c r="AR2294" s="12">
        <v>7881.1820233253902</v>
      </c>
      <c r="AS2294" s="44">
        <v>7452.0557811456838</v>
      </c>
      <c r="AT2294" s="45">
        <v>6705.6616341465487</v>
      </c>
      <c r="AU2294" s="12">
        <v>0</v>
      </c>
      <c r="AV2294" s="12">
        <v>11278.265415461636</v>
      </c>
      <c r="AW2294" s="12">
        <v>21142.655321947408</v>
      </c>
      <c r="AX2294" s="12">
        <v>18676.692121943746</v>
      </c>
      <c r="AY2294" s="44">
        <v>12992.240701654866</v>
      </c>
      <c r="AZ2294" s="45">
        <v>11840.976004116887</v>
      </c>
      <c r="BA2294" s="12">
        <v>0</v>
      </c>
      <c r="BB2294" s="12">
        <v>4510.2041939091469</v>
      </c>
      <c r="BC2294" s="12">
        <v>7730.4254442009733</v>
      </c>
      <c r="BD2294" s="12">
        <v>7530.2193498603738</v>
      </c>
      <c r="BE2294" s="44">
        <v>6784.6626405360112</v>
      </c>
      <c r="BF2294" s="45">
        <v>6705.6616441465485</v>
      </c>
      <c r="BG2294" s="12">
        <v>0</v>
      </c>
      <c r="BH2294" s="12">
        <v>21055.652097858925</v>
      </c>
      <c r="BI2294" s="12">
        <v>19020.183751966957</v>
      </c>
      <c r="BJ2294" s="12">
        <v>13207.408969479036</v>
      </c>
      <c r="BK2294" s="44">
        <v>12082.271803358248</v>
      </c>
      <c r="BL2294" s="45">
        <v>8113.7873398153815</v>
      </c>
      <c r="BM2294" s="12">
        <v>0</v>
      </c>
      <c r="BN2294" s="12">
        <v>0</v>
      </c>
      <c r="BO2294" s="12">
        <v>94.560354161201857</v>
      </c>
      <c r="BP2294" s="12">
        <v>54.736056412962988</v>
      </c>
      <c r="BQ2294" s="48">
        <v>32.585597058607412</v>
      </c>
      <c r="BR2294" s="49">
        <v>36.257220436434537</v>
      </c>
      <c r="BS2294" s="13">
        <v>0</v>
      </c>
      <c r="BT2294" s="12">
        <v>397.79974831143198</v>
      </c>
      <c r="BV2294" s="14">
        <f>Таблица1[[#This Row],[Lкан_леб,мм]]</f>
        <v>57932.200251688562</v>
      </c>
      <c r="BW2294" s="50">
        <f>Таблица1[[#This Row],[угол обхв4]]+Таблица1[[#This Row],[Lдуг 3,мм]]</f>
        <v>11846.239579115772</v>
      </c>
      <c r="BX2294" s="54">
        <f>Таблица1[[#This Row],[угол обхв5]]+Таблица1[[#This Row],[Y5, мм]]</f>
        <v>58605.55917665024</v>
      </c>
      <c r="BY2294" s="14">
        <f>Таблица1[[#This Row],[угол обхв6]]+Таблица1[[#This Row],[Lдуг 4,мм]]</f>
        <v>15223.572626269433</v>
      </c>
      <c r="BZ2294" s="14">
        <f>Таблица1[[#This Row],[Т1]]+Таблица1[[#This Row],[X6, мм]]</f>
        <v>58995.331533467375</v>
      </c>
      <c r="CA2294" s="14">
        <f>Таблица1[[#This Row],[Т2]]+Таблица1[[#This Row],[Lдуг 5,мм]]</f>
        <v>20704.104808457581</v>
      </c>
      <c r="CB2294" s="14">
        <f>Таблица1[[#This Row],[Т3]]+Таблица1[[#This Row],[Y6, мм]]</f>
        <v>59227.371724086937</v>
      </c>
      <c r="CC2294" s="14">
        <f>Таблица1[[#This Row],[Т4]]+Таблица1[[#This Row],[Lдуг 6,мм]]</f>
        <v>21832.580328794644</v>
      </c>
      <c r="CD2294" s="14">
        <f>Таблица1[[#This Row],[Т5]]+Таблица1[[#This Row],[Lдуг 1,мм]]</f>
        <v>59485.557336775695</v>
      </c>
      <c r="CE2294" s="14">
        <f>Таблица1[[#This Row],[Т6]]+Таблица1[[#This Row],[Lпрям1, мм]]</f>
        <v>25559.76899309615</v>
      </c>
      <c r="CF2294" s="15">
        <f>Таблица1[[#This Row],[Т7]]+Таблица1[[#This Row],[Lдуг 2,мм]]</f>
        <v>59485.557336775695</v>
      </c>
      <c r="CG2294" s="14">
        <f>Таблица1[[#This Row],[Т8]]+Таблица1[[#This Row],[Lпрям2, мм]]</f>
        <v>25559.76899309615</v>
      </c>
      <c r="CH2294" s="14">
        <f>Таблица1[[#This Row],[Т9]]-Таблица1[[#This Row],[Т9]]</f>
        <v>0</v>
      </c>
      <c r="CI2294" s="50">
        <f>Таблица1[[#This Row],[Т9]]-Таблица1[[#This Row],[Т8]]</f>
        <v>33925.788343679546</v>
      </c>
      <c r="CJ2294" s="54">
        <f>Таблица1[[#This Row],[Т9]]-Таблица1[[#This Row],[Т7]]</f>
        <v>0</v>
      </c>
      <c r="CK2294" s="14">
        <f>Таблица1[[#This Row],[Т9]]-Таблица1[[#This Row],[Т6]]</f>
        <v>37652.977007981055</v>
      </c>
      <c r="CL2294" s="14">
        <f>Таблица1[[#This Row],[Т9]]-Таблица1[[#This Row],[Т5]]</f>
        <v>258.18561268875783</v>
      </c>
      <c r="CM2294" s="14">
        <f>Таблица1[[#This Row],[Т9]]-Таблица1[[#This Row],[Т4]]</f>
        <v>38781.452528318114</v>
      </c>
      <c r="CN2294" s="14">
        <f>Таблица1[[#This Row],[Т9]]-Таблица1[[#This Row],[Т3]]</f>
        <v>490.22580330831988</v>
      </c>
      <c r="CO2294" s="14">
        <f>Таблица1[[#This Row],[Т9]]-Таблица1[[#This Row],[Т2]]</f>
        <v>44261.984710506265</v>
      </c>
      <c r="CP2294" s="14">
        <f>Таблица1[[#This Row],[Т9]]-Таблица1[[#This Row],[Т1]]</f>
        <v>879.99816012545489</v>
      </c>
      <c r="CQ2294" s="14">
        <f>Таблица1[[#This Row],[Т9]]-Таблица1[[#This Row],[угол обхв6]]</f>
        <v>47639.317757659926</v>
      </c>
      <c r="CR2294" s="14">
        <f>Таблица1[[#This Row],[Т9]]-Таблица1[[#This Row],[угол обхв5]]</f>
        <v>1553.3570850871329</v>
      </c>
      <c r="CS2294" s="14">
        <f>Таблица1[[#This Row],[Т9]]-Таблица1[[#This Row],[угол обхв4]]</f>
        <v>59485.557336775695</v>
      </c>
      <c r="CT2294" s="14">
        <f>Таблица1[[#This Row],[Lкан_прям, мм]]+Таблица1[[#This Row],[Lкан_дуг, мм]]+Таблица1[[#This Row],[Lкан_леб,мм]]</f>
        <v>85045.326329871838</v>
      </c>
      <c r="CU2294" s="16">
        <f>Таблица1[[#This Row],[Lкан_леб,мм]]</f>
        <v>57932.200251688562</v>
      </c>
      <c r="CV2294" s="14">
        <f>2534431-(Таблица1[[#This Row],[Т23]]+Таблица1[[#This Row],[угол обхв3]])</f>
        <v>2448987.8739218167</v>
      </c>
      <c r="CW2294" s="50">
        <f>SUM(X2294:AC2294,AD2294:AI2294)-Таблица1[[#This Row],[lподв_min, мм]]</f>
        <v>23385.937412787116</v>
      </c>
      <c r="CX2294" s="17">
        <f>CW2733-Таблица1[[#This Row],[Суммарная длина каната]]</f>
        <v>-2426463.6814331613</v>
      </c>
    </row>
    <row r="2295" spans="1:102" x14ac:dyDescent="0.25">
      <c r="A2295" s="21">
        <v>2294</v>
      </c>
      <c r="B2295" s="10">
        <v>59.751428571428562</v>
      </c>
      <c r="C2295" s="10">
        <v>37.200408163265308</v>
      </c>
      <c r="D2295" s="11">
        <v>7494.3642474969583</v>
      </c>
      <c r="E2295" s="11">
        <v>11918.847728449709</v>
      </c>
      <c r="F2295" s="11">
        <v>6608.3704226283608</v>
      </c>
      <c r="G2295" s="11">
        <v>12079.794745491692</v>
      </c>
      <c r="H2295" s="11">
        <v>7086.363757496958</v>
      </c>
      <c r="I2295" s="11">
        <v>8146.1269797486739</v>
      </c>
      <c r="J2295" s="11">
        <v>3772.7207487010351</v>
      </c>
      <c r="K2295" s="11">
        <v>25597.995379605152</v>
      </c>
      <c r="L2295" s="11">
        <v>1515.1306985781237</v>
      </c>
      <c r="M2295" s="11">
        <v>57932.200251688562</v>
      </c>
      <c r="N2295" s="11">
        <v>4846.9501916391591</v>
      </c>
      <c r="O2295" s="11">
        <v>20825.291222246724</v>
      </c>
      <c r="P2295" s="43">
        <v>7532.9939427081736</v>
      </c>
      <c r="Q2295" s="11">
        <v>18790.038582053461</v>
      </c>
      <c r="R2295" s="11">
        <v>7438.5369766048598</v>
      </c>
      <c r="S2295" s="11">
        <v>13310.320443174916</v>
      </c>
      <c r="T2295" s="11">
        <v>7494.3642474969583</v>
      </c>
      <c r="U2295" s="11">
        <v>11918.847728449709</v>
      </c>
      <c r="V2295" s="11">
        <v>6590.0884884210845</v>
      </c>
      <c r="W2295" s="11">
        <v>11940.558360585876</v>
      </c>
      <c r="X2295" s="12">
        <v>0</v>
      </c>
      <c r="Y2295" s="12">
        <v>660.65621419789375</v>
      </c>
      <c r="Z2295" s="12">
        <v>383.36187433301831</v>
      </c>
      <c r="AA2295" s="44">
        <v>232.04019061955896</v>
      </c>
      <c r="AB2295" s="45">
        <v>239.07241942765253</v>
      </c>
      <c r="AC2295" s="12">
        <v>0</v>
      </c>
      <c r="AD2295" s="12">
        <v>11846.239579115772</v>
      </c>
      <c r="AE2295" s="12">
        <v>3370.0273503445865</v>
      </c>
      <c r="AF2295" s="12">
        <v>5480.5321821881489</v>
      </c>
      <c r="AG2295" s="44">
        <v>1128.4755203370603</v>
      </c>
      <c r="AH2295" s="45">
        <v>3772.7207476195854</v>
      </c>
      <c r="AI2295" s="12">
        <v>0</v>
      </c>
      <c r="AJ2295" s="12">
        <v>-55.624787350061567</v>
      </c>
      <c r="AK2295" s="12">
        <v>37.151714568149757</v>
      </c>
      <c r="AL2295" s="12">
        <v>90.987541591450224</v>
      </c>
      <c r="AM2295" s="44">
        <v>123.57313865005769</v>
      </c>
      <c r="AN2295" s="45">
        <v>89.999999848131409</v>
      </c>
      <c r="AO2295" s="12">
        <v>0</v>
      </c>
      <c r="AP2295" s="12">
        <v>-2178.3010074560411</v>
      </c>
      <c r="AQ2295" s="12">
        <v>5093.3526658249984</v>
      </c>
      <c r="AR2295" s="12">
        <v>7940.9333409893488</v>
      </c>
      <c r="AS2295" s="44">
        <v>7778.4746571770929</v>
      </c>
      <c r="AT2295" s="45">
        <v>7086.3642474969574</v>
      </c>
      <c r="AU2295" s="12">
        <v>0</v>
      </c>
      <c r="AV2295" s="12">
        <v>11278.265415461636</v>
      </c>
      <c r="AW2295" s="12">
        <v>21150.483197416928</v>
      </c>
      <c r="AX2295" s="12">
        <v>18783.006702504354</v>
      </c>
      <c r="AY2295" s="44">
        <v>13084.696035525456</v>
      </c>
      <c r="AZ2295" s="45">
        <v>11918.84772736826</v>
      </c>
      <c r="BA2295" s="12">
        <v>0</v>
      </c>
      <c r="BB2295" s="12">
        <v>4510.2041939091469</v>
      </c>
      <c r="BC2295" s="12">
        <v>7779.3964168940129</v>
      </c>
      <c r="BD2295" s="12">
        <v>7846.476374886035</v>
      </c>
      <c r="BE2295" s="44">
        <v>7154.4265669247252</v>
      </c>
      <c r="BF2295" s="45">
        <v>7086.3642574969572</v>
      </c>
      <c r="BG2295" s="12">
        <v>0</v>
      </c>
      <c r="BH2295" s="12">
        <v>21055.652097858925</v>
      </c>
      <c r="BI2295" s="12">
        <v>19115.230557223666</v>
      </c>
      <c r="BJ2295" s="12">
        <v>13303.288563625809</v>
      </c>
      <c r="BK2295" s="44">
        <v>12144.47213609917</v>
      </c>
      <c r="BL2295" s="45">
        <v>8146.1269797486757</v>
      </c>
      <c r="BM2295" s="12">
        <v>0</v>
      </c>
      <c r="BN2295" s="12">
        <v>0</v>
      </c>
      <c r="BO2295" s="12">
        <v>92.776501918211309</v>
      </c>
      <c r="BP2295" s="12">
        <v>53.835827023300467</v>
      </c>
      <c r="BQ2295" s="48">
        <v>32.585597058607462</v>
      </c>
      <c r="BR2295" s="49">
        <v>33.57313880192627</v>
      </c>
      <c r="BS2295" s="13">
        <v>0</v>
      </c>
      <c r="BT2295" s="12">
        <v>397.79974831143198</v>
      </c>
      <c r="BV2295" s="14">
        <f>Таблица1[[#This Row],[Lкан_леб,мм]]</f>
        <v>57932.200251688562</v>
      </c>
      <c r="BW2295" s="50">
        <f>Таблица1[[#This Row],[угол обхв4]]+Таблица1[[#This Row],[Lдуг 3,мм]]</f>
        <v>11846.239579115772</v>
      </c>
      <c r="BX2295" s="54">
        <f>Таблица1[[#This Row],[угол обхв5]]+Таблица1[[#This Row],[Y5, мм]]</f>
        <v>58592.856465886456</v>
      </c>
      <c r="BY2295" s="14">
        <f>Таблица1[[#This Row],[угол обхв6]]+Таблица1[[#This Row],[Lдуг 4,мм]]</f>
        <v>15216.266929460358</v>
      </c>
      <c r="BZ2295" s="14">
        <f>Таблица1[[#This Row],[Т1]]+Таблица1[[#This Row],[X6, мм]]</f>
        <v>58976.218340219471</v>
      </c>
      <c r="CA2295" s="14">
        <f>Таблица1[[#This Row],[Т2]]+Таблица1[[#This Row],[Lдуг 5,мм]]</f>
        <v>20696.799111648506</v>
      </c>
      <c r="CB2295" s="14">
        <f>Таблица1[[#This Row],[Т3]]+Таблица1[[#This Row],[Y6, мм]]</f>
        <v>59208.258530839033</v>
      </c>
      <c r="CC2295" s="14">
        <f>Таблица1[[#This Row],[Т4]]+Таблица1[[#This Row],[Lдуг 6,мм]]</f>
        <v>21825.274631985565</v>
      </c>
      <c r="CD2295" s="14">
        <f>Таблица1[[#This Row],[Т5]]+Таблица1[[#This Row],[Lдуг 1,мм]]</f>
        <v>59447.330950266689</v>
      </c>
      <c r="CE2295" s="14">
        <f>Таблица1[[#This Row],[Т6]]+Таблица1[[#This Row],[Lпрям1, мм]]</f>
        <v>25597.995379605149</v>
      </c>
      <c r="CF2295" s="15">
        <f>Таблица1[[#This Row],[Т7]]+Таблица1[[#This Row],[Lдуг 2,мм]]</f>
        <v>59447.330950266689</v>
      </c>
      <c r="CG2295" s="14">
        <f>Таблица1[[#This Row],[Т8]]+Таблица1[[#This Row],[Lпрям2, мм]]</f>
        <v>25597.995379605149</v>
      </c>
      <c r="CH2295" s="14">
        <f>Таблица1[[#This Row],[Т9]]-Таблица1[[#This Row],[Т9]]</f>
        <v>0</v>
      </c>
      <c r="CI2295" s="50">
        <f>Таблица1[[#This Row],[Т9]]-Таблица1[[#This Row],[Т8]]</f>
        <v>33849.33557066154</v>
      </c>
      <c r="CJ2295" s="54">
        <f>Таблица1[[#This Row],[Т9]]-Таблица1[[#This Row],[Т7]]</f>
        <v>0</v>
      </c>
      <c r="CK2295" s="14">
        <f>Таблица1[[#This Row],[Т9]]-Таблица1[[#This Row],[Т6]]</f>
        <v>37622.056318281124</v>
      </c>
      <c r="CL2295" s="14">
        <f>Таблица1[[#This Row],[Т9]]-Таблица1[[#This Row],[Т5]]</f>
        <v>239.0724194276554</v>
      </c>
      <c r="CM2295" s="14">
        <f>Таблица1[[#This Row],[Т9]]-Таблица1[[#This Row],[Т4]]</f>
        <v>38750.531838618183</v>
      </c>
      <c r="CN2295" s="14">
        <f>Таблица1[[#This Row],[Т9]]-Таблица1[[#This Row],[Т3]]</f>
        <v>471.11261004721746</v>
      </c>
      <c r="CO2295" s="14">
        <f>Таблица1[[#This Row],[Т9]]-Таблица1[[#This Row],[Т2]]</f>
        <v>44231.064020806327</v>
      </c>
      <c r="CP2295" s="14">
        <f>Таблица1[[#This Row],[Т9]]-Таблица1[[#This Row],[Т1]]</f>
        <v>854.47448438023275</v>
      </c>
      <c r="CQ2295" s="14">
        <f>Таблица1[[#This Row],[Т9]]-Таблица1[[#This Row],[угол обхв6]]</f>
        <v>47601.09137115092</v>
      </c>
      <c r="CR2295" s="14">
        <f>Таблица1[[#This Row],[Т9]]-Таблица1[[#This Row],[угол обхв5]]</f>
        <v>1515.1306985781266</v>
      </c>
      <c r="CS2295" s="14">
        <f>Таблица1[[#This Row],[Т9]]-Таблица1[[#This Row],[угол обхв4]]</f>
        <v>59447.330950266689</v>
      </c>
      <c r="CT2295" s="14">
        <f>Таблица1[[#This Row],[Lкан_прям, мм]]+Таблица1[[#This Row],[Lкан_дуг, мм]]+Таблица1[[#This Row],[Lкан_леб,мм]]</f>
        <v>85045.326329871838</v>
      </c>
      <c r="CU2295" s="16">
        <f>Таблица1[[#This Row],[Lкан_леб,мм]]</f>
        <v>57932.200251688562</v>
      </c>
      <c r="CV2295" s="14">
        <f>2534431-(Таблица1[[#This Row],[Т23]]+Таблица1[[#This Row],[угол обхв3]])</f>
        <v>2448987.8739218167</v>
      </c>
      <c r="CW2295" s="50">
        <f>SUM(X2295:AC2295,AD2295:AI2295)-Таблица1[[#This Row],[lподв_min, мм]]</f>
        <v>23340.405329482241</v>
      </c>
      <c r="CX2295" s="17">
        <f>CW2734-Таблица1[[#This Row],[Суммарная длина каната]]</f>
        <v>-2426504.9587626397</v>
      </c>
    </row>
    <row r="2296" spans="1:102" x14ac:dyDescent="0.25">
      <c r="A2296" s="21">
        <v>2295</v>
      </c>
      <c r="B2296" s="10">
        <v>59.751428571428562</v>
      </c>
      <c r="C2296" s="10">
        <v>39.884489795918363</v>
      </c>
      <c r="D2296" s="11">
        <v>7871.00255167865</v>
      </c>
      <c r="E2296" s="11">
        <v>12014.461916283168</v>
      </c>
      <c r="F2296" s="11">
        <v>6978.4437529642955</v>
      </c>
      <c r="G2296" s="11">
        <v>12133.742219927935</v>
      </c>
      <c r="H2296" s="11">
        <v>7463.0020616786505</v>
      </c>
      <c r="I2296" s="11">
        <v>8194.5615451473805</v>
      </c>
      <c r="J2296" s="11">
        <v>3819.9003711357873</v>
      </c>
      <c r="K2296" s="11">
        <v>25636.221766114311</v>
      </c>
      <c r="L2296" s="11">
        <v>1476.9043120689721</v>
      </c>
      <c r="M2296" s="11">
        <v>57932.200251688562</v>
      </c>
      <c r="N2296" s="11">
        <v>4846.9501916391591</v>
      </c>
      <c r="O2296" s="11">
        <v>20825.291222246724</v>
      </c>
      <c r="P2296" s="43">
        <v>7587.8193558165613</v>
      </c>
      <c r="Q2296" s="11">
        <v>18879.923537877257</v>
      </c>
      <c r="R2296" s="11">
        <v>7750.075350035353</v>
      </c>
      <c r="S2296" s="11">
        <v>13401.793748219105</v>
      </c>
      <c r="T2296" s="11">
        <v>7871.00255167865</v>
      </c>
      <c r="U2296" s="11">
        <v>12014.461916283168</v>
      </c>
      <c r="V2296" s="11">
        <v>6966.702166268411</v>
      </c>
      <c r="W2296" s="11">
        <v>11993.802464526323</v>
      </c>
      <c r="X2296" s="12">
        <v>0</v>
      </c>
      <c r="Y2296" s="12">
        <v>647.93828404955786</v>
      </c>
      <c r="Z2296" s="12">
        <v>376.96661123345723</v>
      </c>
      <c r="AA2296" s="44">
        <v>232.04019061955887</v>
      </c>
      <c r="AB2296" s="45">
        <v>219.95922616639839</v>
      </c>
      <c r="AC2296" s="12">
        <v>0</v>
      </c>
      <c r="AD2296" s="12">
        <v>11846.239579115772</v>
      </c>
      <c r="AE2296" s="12">
        <v>3361.0741144056256</v>
      </c>
      <c r="AF2296" s="12">
        <v>5480.5321821881525</v>
      </c>
      <c r="AG2296" s="44">
        <v>1128.4755203370612</v>
      </c>
      <c r="AH2296" s="45">
        <v>3819.9003700676944</v>
      </c>
      <c r="AI2296" s="12">
        <v>0</v>
      </c>
      <c r="AJ2296" s="12">
        <v>-55.624787350061567</v>
      </c>
      <c r="AK2296" s="12">
        <v>35.365725054321693</v>
      </c>
      <c r="AL2296" s="12">
        <v>88.303459958797148</v>
      </c>
      <c r="AM2296" s="44">
        <v>120.8890570174046</v>
      </c>
      <c r="AN2296" s="45">
        <v>89.999999850007129</v>
      </c>
      <c r="AO2296" s="12">
        <v>0</v>
      </c>
      <c r="AP2296" s="12">
        <v>-2178.3010074560411</v>
      </c>
      <c r="AQ2296" s="12">
        <v>5083.0979194803531</v>
      </c>
      <c r="AR2296" s="12">
        <v>7995.6405089236587</v>
      </c>
      <c r="AS2296" s="44">
        <v>8100.2058425580772</v>
      </c>
      <c r="AT2296" s="45">
        <v>7463.00255167865</v>
      </c>
      <c r="AU2296" s="12">
        <v>0</v>
      </c>
      <c r="AV2296" s="12">
        <v>11278.265415461636</v>
      </c>
      <c r="AW2296" s="12">
        <v>21158.004688513785</v>
      </c>
      <c r="AX2296" s="12">
        <v>18892.002738115589</v>
      </c>
      <c r="AY2296" s="44">
        <v>13192.335785358307</v>
      </c>
      <c r="AZ2296" s="45">
        <v>12014.461915215075</v>
      </c>
      <c r="BA2296" s="12">
        <v>0</v>
      </c>
      <c r="BB2296" s="12">
        <v>4510.2041939091469</v>
      </c>
      <c r="BC2296" s="12">
        <v>7823.9670836577561</v>
      </c>
      <c r="BD2296" s="12">
        <v>8157.8965031424514</v>
      </c>
      <c r="BE2296" s="44">
        <v>7520.8720591559259</v>
      </c>
      <c r="BF2296" s="45">
        <v>7463.0025616786506</v>
      </c>
      <c r="BG2296" s="12">
        <v>0</v>
      </c>
      <c r="BH2296" s="12">
        <v>21055.652097858925</v>
      </c>
      <c r="BI2296" s="12">
        <v>19212.637004144315</v>
      </c>
      <c r="BJ2296" s="12">
        <v>13413.872948457434</v>
      </c>
      <c r="BK2296" s="44">
        <v>12223.919879143963</v>
      </c>
      <c r="BL2296" s="45">
        <v>8194.5615451473823</v>
      </c>
      <c r="BM2296" s="12">
        <v>0</v>
      </c>
      <c r="BN2296" s="12">
        <v>0</v>
      </c>
      <c r="BO2296" s="12">
        <v>90.990512404383253</v>
      </c>
      <c r="BP2296" s="12">
        <v>52.937734904475462</v>
      </c>
      <c r="BQ2296" s="48">
        <v>32.585597058607448</v>
      </c>
      <c r="BR2296" s="49">
        <v>30.889057167397475</v>
      </c>
      <c r="BS2296" s="13">
        <v>0</v>
      </c>
      <c r="BT2296" s="12">
        <v>397.79974831143198</v>
      </c>
      <c r="BV2296" s="14">
        <f>Таблица1[[#This Row],[Lкан_леб,мм]]</f>
        <v>57932.200251688562</v>
      </c>
      <c r="BW2296" s="50">
        <f>Таблица1[[#This Row],[угол обхв4]]+Таблица1[[#This Row],[Lдуг 3,мм]]</f>
        <v>11846.239579115772</v>
      </c>
      <c r="BX2296" s="54">
        <f>Таблица1[[#This Row],[угол обхв5]]+Таблица1[[#This Row],[Y5, мм]]</f>
        <v>58580.138535738122</v>
      </c>
      <c r="BY2296" s="14">
        <f>Таблица1[[#This Row],[угол обхв6]]+Таблица1[[#This Row],[Lдуг 4,мм]]</f>
        <v>15207.313693521399</v>
      </c>
      <c r="BZ2296" s="14">
        <f>Таблица1[[#This Row],[Т1]]+Таблица1[[#This Row],[X6, мм]]</f>
        <v>58957.105146971582</v>
      </c>
      <c r="CA2296" s="14">
        <f>Таблица1[[#This Row],[Т2]]+Таблица1[[#This Row],[Lдуг 5,мм]]</f>
        <v>20687.84587570955</v>
      </c>
      <c r="CB2296" s="14">
        <f>Таблица1[[#This Row],[Т3]]+Таблица1[[#This Row],[Y6, мм]]</f>
        <v>59189.145337591144</v>
      </c>
      <c r="CC2296" s="14">
        <f>Таблица1[[#This Row],[Т4]]+Таблица1[[#This Row],[Lдуг 6,мм]]</f>
        <v>21816.321396046613</v>
      </c>
      <c r="CD2296" s="14">
        <f>Таблица1[[#This Row],[Т5]]+Таблица1[[#This Row],[Lдуг 1,мм]]</f>
        <v>59409.104563757544</v>
      </c>
      <c r="CE2296" s="14">
        <f>Таблица1[[#This Row],[Т6]]+Таблица1[[#This Row],[Lпрям1, мм]]</f>
        <v>25636.221766114308</v>
      </c>
      <c r="CF2296" s="15">
        <f>Таблица1[[#This Row],[Т7]]+Таблица1[[#This Row],[Lдуг 2,мм]]</f>
        <v>59409.104563757544</v>
      </c>
      <c r="CG2296" s="14">
        <f>Таблица1[[#This Row],[Т8]]+Таблица1[[#This Row],[Lпрям2, мм]]</f>
        <v>25636.221766114308</v>
      </c>
      <c r="CH2296" s="14">
        <f>Таблица1[[#This Row],[Т9]]-Таблица1[[#This Row],[Т9]]</f>
        <v>0</v>
      </c>
      <c r="CI2296" s="50">
        <f>Таблица1[[#This Row],[Т9]]-Таблица1[[#This Row],[Т8]]</f>
        <v>33772.882797643237</v>
      </c>
      <c r="CJ2296" s="54">
        <f>Таблица1[[#This Row],[Т9]]-Таблица1[[#This Row],[Т7]]</f>
        <v>0</v>
      </c>
      <c r="CK2296" s="14">
        <f>Таблица1[[#This Row],[Т9]]-Таблица1[[#This Row],[Т6]]</f>
        <v>37592.783167710935</v>
      </c>
      <c r="CL2296" s="14">
        <f>Таблица1[[#This Row],[Т9]]-Таблица1[[#This Row],[Т5]]</f>
        <v>219.95922616640019</v>
      </c>
      <c r="CM2296" s="14">
        <f>Таблица1[[#This Row],[Т9]]-Таблица1[[#This Row],[Т4]]</f>
        <v>38721.258688047994</v>
      </c>
      <c r="CN2296" s="14">
        <f>Таблица1[[#This Row],[Т9]]-Таблица1[[#This Row],[Т3]]</f>
        <v>451.99941678596224</v>
      </c>
      <c r="CO2296" s="14">
        <f>Таблица1[[#This Row],[Т9]]-Таблица1[[#This Row],[Т2]]</f>
        <v>44201.790870236146</v>
      </c>
      <c r="CP2296" s="14">
        <f>Таблица1[[#This Row],[Т9]]-Таблица1[[#This Row],[Т1]]</f>
        <v>828.96602801942208</v>
      </c>
      <c r="CQ2296" s="14">
        <f>Таблица1[[#This Row],[Т9]]-Таблица1[[#This Row],[угол обхв6]]</f>
        <v>47562.864984641768</v>
      </c>
      <c r="CR2296" s="14">
        <f>Таблица1[[#This Row],[Т9]]-Таблица1[[#This Row],[угол обхв5]]</f>
        <v>1476.9043120689821</v>
      </c>
      <c r="CS2296" s="14">
        <f>Таблица1[[#This Row],[Т9]]-Таблица1[[#This Row],[угол обхв4]]</f>
        <v>59409.104563757544</v>
      </c>
      <c r="CT2296" s="14">
        <f>Таблица1[[#This Row],[Lкан_прям, мм]]+Таблица1[[#This Row],[Lкан_дуг, мм]]+Таблица1[[#This Row],[Lкан_леб,мм]]</f>
        <v>85045.326329871838</v>
      </c>
      <c r="CU2296" s="16">
        <f>Таблица1[[#This Row],[Lкан_леб,мм]]</f>
        <v>57932.200251688562</v>
      </c>
      <c r="CV2296" s="14">
        <f>2534431-(Таблица1[[#This Row],[Т23]]+Таблица1[[#This Row],[угол обхв3]])</f>
        <v>2448987.8739218167</v>
      </c>
      <c r="CW2296" s="50">
        <f>SUM(X2296:AC2296,AD2296:AI2296)-Таблица1[[#This Row],[lподв_min, мм]]</f>
        <v>23293.225707047492</v>
      </c>
      <c r="CX2296" s="17">
        <f>CW2735-Таблица1[[#This Row],[Суммарная длина каната]]</f>
        <v>-2426547.3968509594</v>
      </c>
    </row>
    <row r="2297" spans="1:102" x14ac:dyDescent="0.25">
      <c r="A2297" s="21">
        <v>2296</v>
      </c>
      <c r="B2297" s="10">
        <v>59.751428571428562</v>
      </c>
      <c r="C2297" s="10">
        <v>42.568571428571424</v>
      </c>
      <c r="D2297" s="11">
        <v>8242.7501449262199</v>
      </c>
      <c r="E2297" s="11">
        <v>12127.608776630912</v>
      </c>
      <c r="F2297" s="11">
        <v>7345.5847822219157</v>
      </c>
      <c r="G2297" s="11">
        <v>12204.960647737273</v>
      </c>
      <c r="H2297" s="11">
        <v>7834.7496549262196</v>
      </c>
      <c r="I2297" s="11">
        <v>8258.8877692781734</v>
      </c>
      <c r="J2297" s="11">
        <v>3868.7210073527394</v>
      </c>
      <c r="K2297" s="11">
        <v>25674.448152623576</v>
      </c>
      <c r="L2297" s="11">
        <v>1438.6779255596998</v>
      </c>
      <c r="M2297" s="11">
        <v>57932.200251688562</v>
      </c>
      <c r="N2297" s="11">
        <v>4846.9501916391591</v>
      </c>
      <c r="O2297" s="11">
        <v>20825.291222246724</v>
      </c>
      <c r="P2297" s="43">
        <v>7638.3754050242933</v>
      </c>
      <c r="Q2297" s="11">
        <v>18972.27729846369</v>
      </c>
      <c r="R2297" s="11">
        <v>8056.9883452177892</v>
      </c>
      <c r="S2297" s="11">
        <v>13507.75570858022</v>
      </c>
      <c r="T2297" s="11">
        <v>8242.7501449262199</v>
      </c>
      <c r="U2297" s="11">
        <v>12127.608776630912</v>
      </c>
      <c r="V2297" s="11">
        <v>7340.4093058657563</v>
      </c>
      <c r="W2297" s="11">
        <v>12064.624570962671</v>
      </c>
      <c r="X2297" s="12">
        <v>0</v>
      </c>
      <c r="Y2297" s="12">
        <v>635.20190956733722</v>
      </c>
      <c r="Z2297" s="12">
        <v>370.58979246778063</v>
      </c>
      <c r="AA2297" s="44">
        <v>232.04019061955913</v>
      </c>
      <c r="AB2297" s="45">
        <v>200.84603290502278</v>
      </c>
      <c r="AC2297" s="12">
        <v>0</v>
      </c>
      <c r="AD2297" s="12">
        <v>11846.239579115772</v>
      </c>
      <c r="AE2297" s="12">
        <v>3350.4798646844661</v>
      </c>
      <c r="AF2297" s="12">
        <v>5480.5321821881516</v>
      </c>
      <c r="AG2297" s="44">
        <v>1128.4755203370614</v>
      </c>
      <c r="AH2297" s="45">
        <v>3868.7210062981253</v>
      </c>
      <c r="AI2297" s="12">
        <v>0</v>
      </c>
      <c r="AJ2297" s="12">
        <v>-55.624787350061567</v>
      </c>
      <c r="AK2297" s="12">
        <v>33.577145387337971</v>
      </c>
      <c r="AL2297" s="12">
        <v>85.619378326144087</v>
      </c>
      <c r="AM2297" s="44">
        <v>118.20497538475158</v>
      </c>
      <c r="AN2297" s="45">
        <v>89.999999851899943</v>
      </c>
      <c r="AO2297" s="12">
        <v>0</v>
      </c>
      <c r="AP2297" s="12">
        <v>-2178.3010074560411</v>
      </c>
      <c r="AQ2297" s="12">
        <v>5072.598370836522</v>
      </c>
      <c r="AR2297" s="12">
        <v>8045.1834912751983</v>
      </c>
      <c r="AS2297" s="44">
        <v>8416.543410098986</v>
      </c>
      <c r="AT2297" s="45">
        <v>7834.750144926219</v>
      </c>
      <c r="AU2297" s="12">
        <v>0</v>
      </c>
      <c r="AV2297" s="12">
        <v>11278.265415461636</v>
      </c>
      <c r="AW2297" s="12">
        <v>21165.213123901965</v>
      </c>
      <c r="AX2297" s="12">
        <v>19003.441074885628</v>
      </c>
      <c r="AY2297" s="44">
        <v>13314.92377315904</v>
      </c>
      <c r="AZ2297" s="45">
        <v>12127.6087755763</v>
      </c>
      <c r="BA2297" s="12">
        <v>0</v>
      </c>
      <c r="BB2297" s="12">
        <v>4510.2041939091469</v>
      </c>
      <c r="BC2297" s="12">
        <v>7864.0235842216562</v>
      </c>
      <c r="BD2297" s="12">
        <v>8463.7964314686942</v>
      </c>
      <c r="BE2297" s="44">
        <v>7883.1950800450213</v>
      </c>
      <c r="BF2297" s="45">
        <v>7834.7501549262188</v>
      </c>
      <c r="BG2297" s="12">
        <v>0</v>
      </c>
      <c r="BH2297" s="12">
        <v>21055.652097858925</v>
      </c>
      <c r="BI2297" s="12">
        <v>19312.199200118932</v>
      </c>
      <c r="BJ2297" s="12">
        <v>13538.919485002158</v>
      </c>
      <c r="BK2297" s="44">
        <v>12320.440712052092</v>
      </c>
      <c r="BL2297" s="45">
        <v>8258.8877692781753</v>
      </c>
      <c r="BM2297" s="12">
        <v>0</v>
      </c>
      <c r="BN2297" s="12">
        <v>0</v>
      </c>
      <c r="BO2297" s="12">
        <v>89.201932737399545</v>
      </c>
      <c r="BP2297" s="12">
        <v>52.042232938806116</v>
      </c>
      <c r="BQ2297" s="48">
        <v>32.585597058607483</v>
      </c>
      <c r="BR2297" s="49">
        <v>28.204975532851623</v>
      </c>
      <c r="BS2297" s="13">
        <v>0</v>
      </c>
      <c r="BT2297" s="12">
        <v>397.79974831143198</v>
      </c>
      <c r="BV2297" s="14">
        <f>Таблица1[[#This Row],[Lкан_леб,мм]]</f>
        <v>57932.200251688562</v>
      </c>
      <c r="BW2297" s="50">
        <f>Таблица1[[#This Row],[угол обхв4]]+Таблица1[[#This Row],[Lдуг 3,мм]]</f>
        <v>11846.239579115772</v>
      </c>
      <c r="BX2297" s="54">
        <f>Таблица1[[#This Row],[угол обхв5]]+Таблица1[[#This Row],[Y5, мм]]</f>
        <v>58567.402161255901</v>
      </c>
      <c r="BY2297" s="14">
        <f>Таблица1[[#This Row],[угол обхв6]]+Таблица1[[#This Row],[Lдуг 4,мм]]</f>
        <v>15196.719443800239</v>
      </c>
      <c r="BZ2297" s="14">
        <f>Таблица1[[#This Row],[Т1]]+Таблица1[[#This Row],[X6, мм]]</f>
        <v>58937.991953723678</v>
      </c>
      <c r="CA2297" s="14">
        <f>Таблица1[[#This Row],[Т2]]+Таблица1[[#This Row],[Lдуг 5,мм]]</f>
        <v>20677.251625988392</v>
      </c>
      <c r="CB2297" s="14">
        <f>Таблица1[[#This Row],[Т3]]+Таблица1[[#This Row],[Y6, мм]]</f>
        <v>59170.03214434324</v>
      </c>
      <c r="CC2297" s="14">
        <f>Таблица1[[#This Row],[Т4]]+Таблица1[[#This Row],[Lдуг 6,мм]]</f>
        <v>21805.727146325455</v>
      </c>
      <c r="CD2297" s="14">
        <f>Таблица1[[#This Row],[Т5]]+Таблица1[[#This Row],[Lдуг 1,мм]]</f>
        <v>59370.878177248262</v>
      </c>
      <c r="CE2297" s="14">
        <f>Таблица1[[#This Row],[Т6]]+Таблица1[[#This Row],[Lпрям1, мм]]</f>
        <v>25674.44815262358</v>
      </c>
      <c r="CF2297" s="15">
        <f>Таблица1[[#This Row],[Т7]]+Таблица1[[#This Row],[Lдуг 2,мм]]</f>
        <v>59370.878177248262</v>
      </c>
      <c r="CG2297" s="14">
        <f>Таблица1[[#This Row],[Т8]]+Таблица1[[#This Row],[Lпрям2, мм]]</f>
        <v>25674.44815262358</v>
      </c>
      <c r="CH2297" s="14">
        <f>Таблица1[[#This Row],[Т9]]-Таблица1[[#This Row],[Т9]]</f>
        <v>0</v>
      </c>
      <c r="CI2297" s="50">
        <f>Таблица1[[#This Row],[Т9]]-Таблица1[[#This Row],[Т8]]</f>
        <v>33696.430024624686</v>
      </c>
      <c r="CJ2297" s="54">
        <f>Таблица1[[#This Row],[Т9]]-Таблица1[[#This Row],[Т7]]</f>
        <v>0</v>
      </c>
      <c r="CK2297" s="14">
        <f>Таблица1[[#This Row],[Т9]]-Таблица1[[#This Row],[Т6]]</f>
        <v>37565.151030922803</v>
      </c>
      <c r="CL2297" s="14">
        <f>Таблица1[[#This Row],[Т9]]-Таблица1[[#This Row],[Т5]]</f>
        <v>200.84603290502127</v>
      </c>
      <c r="CM2297" s="14">
        <f>Таблица1[[#This Row],[Т9]]-Таблица1[[#This Row],[Т4]]</f>
        <v>38693.626551259869</v>
      </c>
      <c r="CN2297" s="14">
        <f>Таблица1[[#This Row],[Т9]]-Таблица1[[#This Row],[Т3]]</f>
        <v>432.88622352458333</v>
      </c>
      <c r="CO2297" s="14">
        <f>Таблица1[[#This Row],[Т9]]-Таблица1[[#This Row],[Т2]]</f>
        <v>44174.158733448021</v>
      </c>
      <c r="CP2297" s="14">
        <f>Таблица1[[#This Row],[Т9]]-Таблица1[[#This Row],[Т1]]</f>
        <v>803.47601599236077</v>
      </c>
      <c r="CQ2297" s="14">
        <f>Таблица1[[#This Row],[Т9]]-Таблица1[[#This Row],[угол обхв6]]</f>
        <v>47524.638598132486</v>
      </c>
      <c r="CR2297" s="14">
        <f>Таблица1[[#This Row],[Т9]]-Таблица1[[#This Row],[угол обхв5]]</f>
        <v>1438.6779255596994</v>
      </c>
      <c r="CS2297" s="14">
        <f>Таблица1[[#This Row],[Т9]]-Таблица1[[#This Row],[угол обхв4]]</f>
        <v>59370.878177248262</v>
      </c>
      <c r="CT2297" s="14">
        <f>Таблица1[[#This Row],[Lкан_прям, мм]]+Таблица1[[#This Row],[Lкан_дуг, мм]]+Таблица1[[#This Row],[Lкан_леб,мм]]</f>
        <v>85045.326329871838</v>
      </c>
      <c r="CU2297" s="16">
        <f>Таблица1[[#This Row],[Lкан_леб,мм]]</f>
        <v>57932.200251688562</v>
      </c>
      <c r="CV2297" s="14">
        <f>2534431-(Таблица1[[#This Row],[Т23]]+Таблица1[[#This Row],[угол обхв3]])</f>
        <v>2448987.8739218167</v>
      </c>
      <c r="CW2297" s="50">
        <f>SUM(X2297:AC2297,AD2297:AI2297)-Таблица1[[#This Row],[lподв_min, мм]]</f>
        <v>23244.405070830537</v>
      </c>
      <c r="CX2297" s="17">
        <f>CW2736-Таблица1[[#This Row],[Суммарная длина каната]]</f>
        <v>-2426590.9553180244</v>
      </c>
    </row>
    <row r="2298" spans="1:102" x14ac:dyDescent="0.25">
      <c r="A2298" s="21">
        <v>2297</v>
      </c>
      <c r="B2298" s="10">
        <v>59.751428571428562</v>
      </c>
      <c r="C2298" s="10">
        <v>45.252653061224485</v>
      </c>
      <c r="D2298" s="11">
        <v>8608.7913564384398</v>
      </c>
      <c r="E2298" s="11">
        <v>12258.040048059886</v>
      </c>
      <c r="F2298" s="11">
        <v>7708.9879471025279</v>
      </c>
      <c r="G2298" s="11">
        <v>12293.29376484933</v>
      </c>
      <c r="H2298" s="11">
        <v>8200.7908664384413</v>
      </c>
      <c r="I2298" s="11">
        <v>8338.8651344206282</v>
      </c>
      <c r="J2298" s="11">
        <v>3919.1749136392582</v>
      </c>
      <c r="K2298" s="11">
        <v>25712.674539132946</v>
      </c>
      <c r="L2298" s="11">
        <v>1400.4515390503288</v>
      </c>
      <c r="M2298" s="11">
        <v>57932.200251688562</v>
      </c>
      <c r="N2298" s="11">
        <v>4846.9501916391591</v>
      </c>
      <c r="O2298" s="11">
        <v>20825.291222246724</v>
      </c>
      <c r="P2298" s="43">
        <v>7684.5511626645512</v>
      </c>
      <c r="Q2298" s="11">
        <v>19066.897225605378</v>
      </c>
      <c r="R2298" s="11">
        <v>8358.6025483272078</v>
      </c>
      <c r="S2298" s="11">
        <v>13627.973827589349</v>
      </c>
      <c r="T2298" s="11">
        <v>8608.7913564384398</v>
      </c>
      <c r="U2298" s="11">
        <v>12258.040048059886</v>
      </c>
      <c r="V2298" s="11">
        <v>7710.3899368689499</v>
      </c>
      <c r="W2298" s="11">
        <v>12152.869285413959</v>
      </c>
      <c r="X2298" s="12">
        <v>0</v>
      </c>
      <c r="Y2298" s="12">
        <v>622.44379627262504</v>
      </c>
      <c r="Z2298" s="12">
        <v>364.23471251459574</v>
      </c>
      <c r="AA2298" s="44">
        <v>232.04019061955913</v>
      </c>
      <c r="AB2298" s="45">
        <v>181.73283964354917</v>
      </c>
      <c r="AC2298" s="12">
        <v>0</v>
      </c>
      <c r="AD2298" s="12">
        <v>11846.239579115772</v>
      </c>
      <c r="AE2298" s="12">
        <v>3338.2523448937422</v>
      </c>
      <c r="AF2298" s="12">
        <v>5480.5321821881516</v>
      </c>
      <c r="AG2298" s="44">
        <v>1128.4755203370603</v>
      </c>
      <c r="AH2298" s="45">
        <v>3919.174912598221</v>
      </c>
      <c r="AI2298" s="12">
        <v>0</v>
      </c>
      <c r="AJ2298" s="12">
        <v>-55.624787350061567</v>
      </c>
      <c r="AK2298" s="12">
        <v>31.785512920826317</v>
      </c>
      <c r="AL2298" s="12">
        <v>82.93529669349104</v>
      </c>
      <c r="AM2298" s="44">
        <v>115.52089375209852</v>
      </c>
      <c r="AN2298" s="45">
        <v>89.999999853806514</v>
      </c>
      <c r="AO2298" s="12">
        <v>0</v>
      </c>
      <c r="AP2298" s="12">
        <v>-2178.3010074560411</v>
      </c>
      <c r="AQ2298" s="12">
        <v>5061.8604729805493</v>
      </c>
      <c r="AR2298" s="12">
        <v>8089.4535832000238</v>
      </c>
      <c r="AS2298" s="44">
        <v>8726.7932670286464</v>
      </c>
      <c r="AT2298" s="45">
        <v>8200.7913564384398</v>
      </c>
      <c r="AU2298" s="12">
        <v>0</v>
      </c>
      <c r="AV2298" s="12">
        <v>11278.265415461636</v>
      </c>
      <c r="AW2298" s="12">
        <v>21172.101791540346</v>
      </c>
      <c r="AX2298" s="12">
        <v>19117.07720014219</v>
      </c>
      <c r="AY2298" s="44">
        <v>13452.191022223982</v>
      </c>
      <c r="AZ2298" s="45">
        <v>12258.040047018851</v>
      </c>
      <c r="BA2298" s="12">
        <v>0</v>
      </c>
      <c r="BB2298" s="12">
        <v>4510.2041939091469</v>
      </c>
      <c r="BC2298" s="12">
        <v>7899.4614440059404</v>
      </c>
      <c r="BD2298" s="12">
        <v>8763.5049688626823</v>
      </c>
      <c r="BE2298" s="44">
        <v>8240.6006377370013</v>
      </c>
      <c r="BF2298" s="45">
        <v>8200.7913664384414</v>
      </c>
      <c r="BG2298" s="12">
        <v>0</v>
      </c>
      <c r="BH2298" s="12">
        <v>21055.652097858925</v>
      </c>
      <c r="BI2298" s="12">
        <v>19413.707794899001</v>
      </c>
      <c r="BJ2298" s="12">
        <v>13678.153802126157</v>
      </c>
      <c r="BK2298" s="44">
        <v>12433.822853425254</v>
      </c>
      <c r="BL2298" s="45">
        <v>8338.8651344206301</v>
      </c>
      <c r="BM2298" s="12">
        <v>0</v>
      </c>
      <c r="BN2298" s="12">
        <v>0</v>
      </c>
      <c r="BO2298" s="12">
        <v>87.410300270887888</v>
      </c>
      <c r="BP2298" s="12">
        <v>51.149783772664719</v>
      </c>
      <c r="BQ2298" s="48">
        <v>32.585597058607483</v>
      </c>
      <c r="BR2298" s="49">
        <v>25.520893898292005</v>
      </c>
      <c r="BS2298" s="13">
        <v>0</v>
      </c>
      <c r="BT2298" s="12">
        <v>397.79974831143198</v>
      </c>
      <c r="BV2298" s="14">
        <f>Таблица1[[#This Row],[Lкан_леб,мм]]</f>
        <v>57932.200251688562</v>
      </c>
      <c r="BW2298" s="50">
        <f>Таблица1[[#This Row],[угол обхв4]]+Таблица1[[#This Row],[Lдуг 3,мм]]</f>
        <v>11846.239579115772</v>
      </c>
      <c r="BX2298" s="54">
        <f>Таблица1[[#This Row],[угол обхв5]]+Таблица1[[#This Row],[Y5, мм]]</f>
        <v>58554.644047961185</v>
      </c>
      <c r="BY2298" s="14">
        <f>Таблица1[[#This Row],[угол обхв6]]+Таблица1[[#This Row],[Lдуг 4,мм]]</f>
        <v>15184.491924009515</v>
      </c>
      <c r="BZ2298" s="14">
        <f>Таблица1[[#This Row],[Т1]]+Таблица1[[#This Row],[X6, мм]]</f>
        <v>58918.878760475782</v>
      </c>
      <c r="CA2298" s="14">
        <f>Таблица1[[#This Row],[Т2]]+Таблица1[[#This Row],[Lдуг 5,мм]]</f>
        <v>20665.024106197667</v>
      </c>
      <c r="CB2298" s="14">
        <f>Таблица1[[#This Row],[Т3]]+Таблица1[[#This Row],[Y6, мм]]</f>
        <v>59150.918951095344</v>
      </c>
      <c r="CC2298" s="14">
        <f>Таблица1[[#This Row],[Т4]]+Таблица1[[#This Row],[Lдуг 6,мм]]</f>
        <v>21793.499626534725</v>
      </c>
      <c r="CD2298" s="14">
        <f>Таблица1[[#This Row],[Т5]]+Таблица1[[#This Row],[Lдуг 1,мм]]</f>
        <v>59332.651790738892</v>
      </c>
      <c r="CE2298" s="14">
        <f>Таблица1[[#This Row],[Т6]]+Таблица1[[#This Row],[Lпрям1, мм]]</f>
        <v>25712.674539132946</v>
      </c>
      <c r="CF2298" s="15">
        <f>Таблица1[[#This Row],[Т7]]+Таблица1[[#This Row],[Lдуг 2,мм]]</f>
        <v>59332.651790738892</v>
      </c>
      <c r="CG2298" s="14">
        <f>Таблица1[[#This Row],[Т8]]+Таблица1[[#This Row],[Lпрям2, мм]]</f>
        <v>25712.674539132946</v>
      </c>
      <c r="CH2298" s="14">
        <f>Таблица1[[#This Row],[Т9]]-Таблица1[[#This Row],[Т9]]</f>
        <v>0</v>
      </c>
      <c r="CI2298" s="50">
        <f>Таблица1[[#This Row],[Т9]]-Таблица1[[#This Row],[Т8]]</f>
        <v>33619.977251605946</v>
      </c>
      <c r="CJ2298" s="54">
        <f>Таблица1[[#This Row],[Т9]]-Таблица1[[#This Row],[Т7]]</f>
        <v>0</v>
      </c>
      <c r="CK2298" s="14">
        <f>Таблица1[[#This Row],[Т9]]-Таблица1[[#This Row],[Т6]]</f>
        <v>37539.152164204163</v>
      </c>
      <c r="CL2298" s="14">
        <f>Таблица1[[#This Row],[Т9]]-Таблица1[[#This Row],[Т5]]</f>
        <v>181.73283964354778</v>
      </c>
      <c r="CM2298" s="14">
        <f>Таблица1[[#This Row],[Т9]]-Таблица1[[#This Row],[Т4]]</f>
        <v>38667.627684541221</v>
      </c>
      <c r="CN2298" s="14">
        <f>Таблица1[[#This Row],[Т9]]-Таблица1[[#This Row],[Т3]]</f>
        <v>413.77303026310983</v>
      </c>
      <c r="CO2298" s="14">
        <f>Таблица1[[#This Row],[Т9]]-Таблица1[[#This Row],[Т2]]</f>
        <v>44148.159866729373</v>
      </c>
      <c r="CP2298" s="14">
        <f>Таблица1[[#This Row],[Т9]]-Таблица1[[#This Row],[Т1]]</f>
        <v>778.00774277770688</v>
      </c>
      <c r="CQ2298" s="14">
        <f>Таблица1[[#This Row],[Т9]]-Таблица1[[#This Row],[угол обхв6]]</f>
        <v>47486.412211623116</v>
      </c>
      <c r="CR2298" s="14">
        <f>Таблица1[[#This Row],[Т9]]-Таблица1[[#This Row],[угол обхв5]]</f>
        <v>1400.4515390503293</v>
      </c>
      <c r="CS2298" s="14">
        <f>Таблица1[[#This Row],[Т9]]-Таблица1[[#This Row],[угол обхв4]]</f>
        <v>59332.651790738892</v>
      </c>
      <c r="CT2298" s="14">
        <f>Таблица1[[#This Row],[Lкан_прям, мм]]+Таблица1[[#This Row],[Lкан_дуг, мм]]+Таблица1[[#This Row],[Lкан_леб,мм]]</f>
        <v>85045.326329871838</v>
      </c>
      <c r="CU2298" s="16">
        <f>Таблица1[[#This Row],[Lкан_леб,мм]]</f>
        <v>57932.200251688562</v>
      </c>
      <c r="CV2298" s="14">
        <f>2534431-(Таблица1[[#This Row],[Т23]]+Таблица1[[#This Row],[угол обхв3]])</f>
        <v>2448987.8739218167</v>
      </c>
      <c r="CW2298" s="50">
        <f>SUM(X2298:AC2298,AD2298:AI2298)-Таблица1[[#This Row],[lподв_min, мм]]</f>
        <v>23193.951164544018</v>
      </c>
      <c r="CX2298" s="17">
        <f>CW2737-Таблица1[[#This Row],[Суммарная длина каната]]</f>
        <v>-2426635.5915762153</v>
      </c>
    </row>
    <row r="2299" spans="1:102" x14ac:dyDescent="0.25">
      <c r="A2299" s="21">
        <v>2298</v>
      </c>
      <c r="B2299" s="10">
        <v>59.751428571428562</v>
      </c>
      <c r="C2299" s="10">
        <v>47.936734693877547</v>
      </c>
      <c r="D2299" s="11">
        <v>8968.323036084148</v>
      </c>
      <c r="E2299" s="11">
        <v>12405.469544508349</v>
      </c>
      <c r="F2299" s="11">
        <v>8067.8558857508042</v>
      </c>
      <c r="G2299" s="11">
        <v>12398.547754960471</v>
      </c>
      <c r="H2299" s="11">
        <v>8560.3225460841495</v>
      </c>
      <c r="I2299" s="11">
        <v>8434.2164226394634</v>
      </c>
      <c r="J2299" s="11">
        <v>3971.2531218688855</v>
      </c>
      <c r="K2299" s="11">
        <v>25750.900925642385</v>
      </c>
      <c r="L2299" s="11">
        <v>1362.2251525408824</v>
      </c>
      <c r="M2299" s="11">
        <v>57932.200251688562</v>
      </c>
      <c r="N2299" s="11">
        <v>4846.9501916391591</v>
      </c>
      <c r="O2299" s="11">
        <v>20825.291222246724</v>
      </c>
      <c r="P2299" s="43">
        <v>7726.2453120969167</v>
      </c>
      <c r="Q2299" s="11">
        <v>19163.575708780605</v>
      </c>
      <c r="R2299" s="11">
        <v>8654.2561718949655</v>
      </c>
      <c r="S2299" s="11">
        <v>13762.184328395653</v>
      </c>
      <c r="T2299" s="11">
        <v>8968.323036084148</v>
      </c>
      <c r="U2299" s="11">
        <v>12405.469544508349</v>
      </c>
      <c r="V2299" s="11">
        <v>8075.8322654608692</v>
      </c>
      <c r="W2299" s="11">
        <v>12258.342985545445</v>
      </c>
      <c r="X2299" s="12">
        <v>0</v>
      </c>
      <c r="Y2299" s="12">
        <v>609.66056711717818</v>
      </c>
      <c r="Z2299" s="12">
        <v>357.90474842214553</v>
      </c>
      <c r="AA2299" s="44">
        <v>232.04019061955876</v>
      </c>
      <c r="AB2299" s="45">
        <v>162.61964638199979</v>
      </c>
      <c r="AC2299" s="12">
        <v>0</v>
      </c>
      <c r="AD2299" s="12">
        <v>11846.239579115772</v>
      </c>
      <c r="AE2299" s="12">
        <v>3324.4005231599012</v>
      </c>
      <c r="AF2299" s="12">
        <v>5480.5321821881489</v>
      </c>
      <c r="AG2299" s="44">
        <v>1128.4755203370607</v>
      </c>
      <c r="AH2299" s="45">
        <v>3971.2531208414994</v>
      </c>
      <c r="AI2299" s="12">
        <v>0</v>
      </c>
      <c r="AJ2299" s="12">
        <v>-55.624787350061567</v>
      </c>
      <c r="AK2299" s="12">
        <v>29.990353413091793</v>
      </c>
      <c r="AL2299" s="12">
        <v>80.251215060837978</v>
      </c>
      <c r="AM2299" s="44">
        <v>112.83681211944541</v>
      </c>
      <c r="AN2299" s="45">
        <v>89.999999855723658</v>
      </c>
      <c r="AO2299" s="12">
        <v>0</v>
      </c>
      <c r="AP2299" s="12">
        <v>-2178.3010074560411</v>
      </c>
      <c r="AQ2299" s="12">
        <v>5050.8906990391961</v>
      </c>
      <c r="AR2299" s="12">
        <v>8128.3536493783504</v>
      </c>
      <c r="AS2299" s="44">
        <v>9030.2746779395438</v>
      </c>
      <c r="AT2299" s="45">
        <v>8560.3230360841499</v>
      </c>
      <c r="AU2299" s="12">
        <v>0</v>
      </c>
      <c r="AV2299" s="12">
        <v>11278.265415461636</v>
      </c>
      <c r="AW2299" s="12">
        <v>21178.66392838207</v>
      </c>
      <c r="AX2299" s="12">
        <v>19232.661778930538</v>
      </c>
      <c r="AY2299" s="44">
        <v>13603.836347315995</v>
      </c>
      <c r="AZ2299" s="45">
        <v>12405.469543480966</v>
      </c>
      <c r="BA2299" s="12">
        <v>0</v>
      </c>
      <c r="BB2299" s="12">
        <v>4510.2041939091469</v>
      </c>
      <c r="BC2299" s="12">
        <v>7930.1858194969536</v>
      </c>
      <c r="BD2299" s="12">
        <v>9056.3645091763992</v>
      </c>
      <c r="BE2299" s="44">
        <v>8592.3045300395697</v>
      </c>
      <c r="BF2299" s="45">
        <v>8560.3230460841496</v>
      </c>
      <c r="BG2299" s="12">
        <v>0</v>
      </c>
      <c r="BH2299" s="12">
        <v>21055.652097858925</v>
      </c>
      <c r="BI2299" s="12">
        <v>19516.948414915947</v>
      </c>
      <c r="BJ2299" s="12">
        <v>13831.270398545585</v>
      </c>
      <c r="BK2299" s="44">
        <v>12563.817525588007</v>
      </c>
      <c r="BL2299" s="45">
        <v>8434.2164226394652</v>
      </c>
      <c r="BM2299" s="12">
        <v>0</v>
      </c>
      <c r="BN2299" s="12">
        <v>0</v>
      </c>
      <c r="BO2299" s="12">
        <v>85.615140763153363</v>
      </c>
      <c r="BP2299" s="12">
        <v>50.260861647746189</v>
      </c>
      <c r="BQ2299" s="48">
        <v>32.585597058607433</v>
      </c>
      <c r="BR2299" s="49">
        <v>22.836812263721754</v>
      </c>
      <c r="BS2299" s="13">
        <v>0</v>
      </c>
      <c r="BT2299" s="12">
        <v>397.79974831143198</v>
      </c>
      <c r="BV2299" s="14">
        <f>Таблица1[[#This Row],[Lкан_леб,мм]]</f>
        <v>57932.200251688562</v>
      </c>
      <c r="BW2299" s="50">
        <f>Таблица1[[#This Row],[угол обхв4]]+Таблица1[[#This Row],[Lдуг 3,мм]]</f>
        <v>11846.239579115772</v>
      </c>
      <c r="BX2299" s="54">
        <f>Таблица1[[#This Row],[угол обхв5]]+Таблица1[[#This Row],[Y5, мм]]</f>
        <v>58541.860818805741</v>
      </c>
      <c r="BY2299" s="14">
        <f>Таблица1[[#This Row],[угол обхв6]]+Таблица1[[#This Row],[Lдуг 4,мм]]</f>
        <v>15170.640102275673</v>
      </c>
      <c r="BZ2299" s="14">
        <f>Таблица1[[#This Row],[Т1]]+Таблица1[[#This Row],[X6, мм]]</f>
        <v>58899.765567227885</v>
      </c>
      <c r="CA2299" s="14">
        <f>Таблица1[[#This Row],[Т2]]+Таблица1[[#This Row],[Lдуг 5,мм]]</f>
        <v>20651.172284463821</v>
      </c>
      <c r="CB2299" s="14">
        <f>Таблица1[[#This Row],[Т3]]+Таблица1[[#This Row],[Y6, мм]]</f>
        <v>59131.805757847447</v>
      </c>
      <c r="CC2299" s="14">
        <f>Таблица1[[#This Row],[Т4]]+Таблица1[[#This Row],[Lдуг 6,мм]]</f>
        <v>21779.647804800883</v>
      </c>
      <c r="CD2299" s="14">
        <f>Таблица1[[#This Row],[Т5]]+Таблица1[[#This Row],[Lдуг 1,мм]]</f>
        <v>59294.425404229449</v>
      </c>
      <c r="CE2299" s="14">
        <f>Таблица1[[#This Row],[Т6]]+Таблица1[[#This Row],[Lпрям1, мм]]</f>
        <v>25750.900925642381</v>
      </c>
      <c r="CF2299" s="15">
        <f>Таблица1[[#This Row],[Т7]]+Таблица1[[#This Row],[Lдуг 2,мм]]</f>
        <v>59294.425404229449</v>
      </c>
      <c r="CG2299" s="14">
        <f>Таблица1[[#This Row],[Т8]]+Таблица1[[#This Row],[Lпрям2, мм]]</f>
        <v>25750.900925642381</v>
      </c>
      <c r="CH2299" s="14">
        <f>Таблица1[[#This Row],[Т9]]-Таблица1[[#This Row],[Т9]]</f>
        <v>0</v>
      </c>
      <c r="CI2299" s="50">
        <f>Таблица1[[#This Row],[Т9]]-Таблица1[[#This Row],[Т8]]</f>
        <v>33543.524478587067</v>
      </c>
      <c r="CJ2299" s="54">
        <f>Таблица1[[#This Row],[Т9]]-Таблица1[[#This Row],[Т7]]</f>
        <v>0</v>
      </c>
      <c r="CK2299" s="14">
        <f>Таблица1[[#This Row],[Т9]]-Таблица1[[#This Row],[Т6]]</f>
        <v>37514.777599428562</v>
      </c>
      <c r="CL2299" s="14">
        <f>Таблица1[[#This Row],[Т9]]-Таблица1[[#This Row],[Т5]]</f>
        <v>162.61964638200152</v>
      </c>
      <c r="CM2299" s="14">
        <f>Таблица1[[#This Row],[Т9]]-Таблица1[[#This Row],[Т4]]</f>
        <v>38643.253119765628</v>
      </c>
      <c r="CN2299" s="14">
        <f>Таблица1[[#This Row],[Т9]]-Таблица1[[#This Row],[Т3]]</f>
        <v>394.65983700156357</v>
      </c>
      <c r="CO2299" s="14">
        <f>Таблица1[[#This Row],[Т9]]-Таблица1[[#This Row],[Т2]]</f>
        <v>44123.785301953772</v>
      </c>
      <c r="CP2299" s="14">
        <f>Таблица1[[#This Row],[Т9]]-Таблица1[[#This Row],[Т1]]</f>
        <v>752.56458542370819</v>
      </c>
      <c r="CQ2299" s="14">
        <f>Таблица1[[#This Row],[Т9]]-Таблица1[[#This Row],[угол обхв6]]</f>
        <v>47448.185825113673</v>
      </c>
      <c r="CR2299" s="14">
        <f>Таблица1[[#This Row],[Т9]]-Таблица1[[#This Row],[угол обхв5]]</f>
        <v>1362.2251525408865</v>
      </c>
      <c r="CS2299" s="14">
        <f>Таблица1[[#This Row],[Т9]]-Таблица1[[#This Row],[угол обхв4]]</f>
        <v>59294.425404229449</v>
      </c>
      <c r="CT2299" s="14">
        <f>Таблица1[[#This Row],[Lкан_прям, мм]]+Таблица1[[#This Row],[Lкан_дуг, мм]]+Таблица1[[#This Row],[Lкан_леб,мм]]</f>
        <v>85045.326329871838</v>
      </c>
      <c r="CU2299" s="16">
        <f>Таблица1[[#This Row],[Lкан_леб,мм]]</f>
        <v>57932.200251688562</v>
      </c>
      <c r="CV2299" s="14">
        <f>2534431-(Таблица1[[#This Row],[Т23]]+Таблица1[[#This Row],[угол обхв3]])</f>
        <v>2448987.8739218167</v>
      </c>
      <c r="CW2299" s="50">
        <f>SUM(X2299:AC2299,AD2299:AI2299)-Таблица1[[#This Row],[lподв_min, мм]]</f>
        <v>23141.872956314379</v>
      </c>
      <c r="CX2299" s="17">
        <f>CW2738-Таблица1[[#This Row],[Суммарная длина каната]]</f>
        <v>-2426681.2606840399</v>
      </c>
    </row>
    <row r="2300" spans="1:102" x14ac:dyDescent="0.25">
      <c r="A2300" s="21">
        <v>2299</v>
      </c>
      <c r="B2300" s="10">
        <v>59.751428571428562</v>
      </c>
      <c r="C2300" s="10">
        <v>50.620816326530601</v>
      </c>
      <c r="D2300" s="11">
        <v>9320.5563166358825</v>
      </c>
      <c r="E2300" s="11">
        <v>12569.573783221667</v>
      </c>
      <c r="F2300" s="11">
        <v>8421.4011872880492</v>
      </c>
      <c r="G2300" s="11">
        <v>12520.491674796262</v>
      </c>
      <c r="H2300" s="11">
        <v>8912.5558266358821</v>
      </c>
      <c r="I2300" s="11">
        <v>8544.628350973855</v>
      </c>
      <c r="J2300" s="11">
        <v>4024.9454322478114</v>
      </c>
      <c r="K2300" s="11">
        <v>25789.127312151897</v>
      </c>
      <c r="L2300" s="11">
        <v>1323.9987660313827</v>
      </c>
      <c r="M2300" s="11">
        <v>57932.200251688562</v>
      </c>
      <c r="N2300" s="11">
        <v>4846.9501916391591</v>
      </c>
      <c r="O2300" s="11">
        <v>20825.291222246724</v>
      </c>
      <c r="P2300" s="43">
        <v>7763.3663700114994</v>
      </c>
      <c r="Q2300" s="11">
        <v>19262.100620682384</v>
      </c>
      <c r="R2300" s="11">
        <v>8943.3005068711554</v>
      </c>
      <c r="S2300" s="11">
        <v>13910.092732732923</v>
      </c>
      <c r="T2300" s="11">
        <v>9320.5563166358825</v>
      </c>
      <c r="U2300" s="11">
        <v>12569.573783221667</v>
      </c>
      <c r="V2300" s="11">
        <v>8435.9344555506341</v>
      </c>
      <c r="W2300" s="11">
        <v>12380.814246005466</v>
      </c>
      <c r="X2300" s="12">
        <v>0</v>
      </c>
      <c r="Y2300" s="12">
        <v>596.84874882302279</v>
      </c>
      <c r="Z2300" s="12">
        <v>351.60337346840379</v>
      </c>
      <c r="AA2300" s="44">
        <v>232.04019061955876</v>
      </c>
      <c r="AB2300" s="45">
        <v>143.50645312039742</v>
      </c>
      <c r="AC2300" s="12">
        <v>0</v>
      </c>
      <c r="AD2300" s="12">
        <v>11846.239579115772</v>
      </c>
      <c r="AE2300" s="12">
        <v>3308.934599276783</v>
      </c>
      <c r="AF2300" s="12">
        <v>5480.5321821881498</v>
      </c>
      <c r="AG2300" s="44">
        <v>1128.4755203370617</v>
      </c>
      <c r="AH2300" s="45">
        <v>4024.9454312341318</v>
      </c>
      <c r="AI2300" s="12">
        <v>0</v>
      </c>
      <c r="AJ2300" s="12">
        <v>-55.624787350061567</v>
      </c>
      <c r="AK2300" s="12">
        <v>28.191179108818247</v>
      </c>
      <c r="AL2300" s="12">
        <v>77.567133428184917</v>
      </c>
      <c r="AM2300" s="44">
        <v>110.15273048679235</v>
      </c>
      <c r="AN2300" s="45">
        <v>89.999999857648291</v>
      </c>
      <c r="AO2300" s="12">
        <v>0</v>
      </c>
      <c r="AP2300" s="12">
        <v>-2178.3010074560411</v>
      </c>
      <c r="AQ2300" s="12">
        <v>5039.6955440488582</v>
      </c>
      <c r="AR2300" s="12">
        <v>8161.798337144216</v>
      </c>
      <c r="AS2300" s="44">
        <v>9326.3217584249196</v>
      </c>
      <c r="AT2300" s="45">
        <v>8912.5563166358825</v>
      </c>
      <c r="AU2300" s="12">
        <v>0</v>
      </c>
      <c r="AV2300" s="12">
        <v>11278.265415461636</v>
      </c>
      <c r="AW2300" s="12">
        <v>21184.892708790456</v>
      </c>
      <c r="AX2300" s="12">
        <v>19349.941201092319</v>
      </c>
      <c r="AY2300" s="44">
        <v>13769.527015510734</v>
      </c>
      <c r="AZ2300" s="45">
        <v>12569.573782207988</v>
      </c>
      <c r="BA2300" s="12">
        <v>0</v>
      </c>
      <c r="BB2300" s="12">
        <v>4510.2041939091469</v>
      </c>
      <c r="BC2300" s="12">
        <v>7956.1117224211985</v>
      </c>
      <c r="BD2300" s="12">
        <v>9341.7324740038712</v>
      </c>
      <c r="BE2300" s="44">
        <v>8937.5350650821183</v>
      </c>
      <c r="BF2300" s="45">
        <v>8912.5563266358822</v>
      </c>
      <c r="BG2300" s="12">
        <v>0</v>
      </c>
      <c r="BH2300" s="12">
        <v>21055.652097858925</v>
      </c>
      <c r="BI2300" s="12">
        <v>19621.702107226116</v>
      </c>
      <c r="BJ2300" s="12">
        <v>13997.933313142859</v>
      </c>
      <c r="BK2300" s="44">
        <v>12710.139500443856</v>
      </c>
      <c r="BL2300" s="45">
        <v>8544.6283509738569</v>
      </c>
      <c r="BM2300" s="12">
        <v>0</v>
      </c>
      <c r="BN2300" s="12">
        <v>0</v>
      </c>
      <c r="BO2300" s="12">
        <v>83.815966458879814</v>
      </c>
      <c r="BP2300" s="12">
        <v>49.37595431936667</v>
      </c>
      <c r="BQ2300" s="48">
        <v>32.585597058607433</v>
      </c>
      <c r="BR2300" s="49">
        <v>20.152730629144056</v>
      </c>
      <c r="BS2300" s="13">
        <v>0</v>
      </c>
      <c r="BT2300" s="12">
        <v>397.79974831143198</v>
      </c>
      <c r="BV2300" s="14">
        <f>Таблица1[[#This Row],[Lкан_леб,мм]]</f>
        <v>57932.200251688562</v>
      </c>
      <c r="BW2300" s="50">
        <f>Таблица1[[#This Row],[угол обхв4]]+Таблица1[[#This Row],[Lдуг 3,мм]]</f>
        <v>11846.239579115772</v>
      </c>
      <c r="BX2300" s="54">
        <f>Таблица1[[#This Row],[угол обхв5]]+Таблица1[[#This Row],[Y5, мм]]</f>
        <v>58529.049000511586</v>
      </c>
      <c r="BY2300" s="14">
        <f>Таблица1[[#This Row],[угол обхв6]]+Таблица1[[#This Row],[Lдуг 4,мм]]</f>
        <v>15155.174178392555</v>
      </c>
      <c r="BZ2300" s="14">
        <f>Таблица1[[#This Row],[Т1]]+Таблица1[[#This Row],[X6, мм]]</f>
        <v>58880.652373979989</v>
      </c>
      <c r="CA2300" s="14">
        <f>Таблица1[[#This Row],[Т2]]+Таблица1[[#This Row],[Lдуг 5,мм]]</f>
        <v>20635.706360580705</v>
      </c>
      <c r="CB2300" s="14">
        <f>Таблица1[[#This Row],[Т3]]+Таблица1[[#This Row],[Y6, мм]]</f>
        <v>59112.692564599551</v>
      </c>
      <c r="CC2300" s="14">
        <f>Таблица1[[#This Row],[Т4]]+Таблица1[[#This Row],[Lдуг 6,мм]]</f>
        <v>21764.181880917768</v>
      </c>
      <c r="CD2300" s="14">
        <f>Таблица1[[#This Row],[Т5]]+Таблица1[[#This Row],[Lдуг 1,мм]]</f>
        <v>59256.199017719948</v>
      </c>
      <c r="CE2300" s="14">
        <f>Таблица1[[#This Row],[Т6]]+Таблица1[[#This Row],[Lпрям1, мм]]</f>
        <v>25789.127312151901</v>
      </c>
      <c r="CF2300" s="15">
        <f>Таблица1[[#This Row],[Т7]]+Таблица1[[#This Row],[Lдуг 2,мм]]</f>
        <v>59256.199017719948</v>
      </c>
      <c r="CG2300" s="14">
        <f>Таблица1[[#This Row],[Т8]]+Таблица1[[#This Row],[Lпрям2, мм]]</f>
        <v>25789.127312151901</v>
      </c>
      <c r="CH2300" s="14">
        <f>Таблица1[[#This Row],[Т9]]-Таблица1[[#This Row],[Т9]]</f>
        <v>0</v>
      </c>
      <c r="CI2300" s="50">
        <f>Таблица1[[#This Row],[Т9]]-Таблица1[[#This Row],[Т8]]</f>
        <v>33467.071705568043</v>
      </c>
      <c r="CJ2300" s="54">
        <f>Таблица1[[#This Row],[Т9]]-Таблица1[[#This Row],[Т7]]</f>
        <v>0</v>
      </c>
      <c r="CK2300" s="14">
        <f>Таблица1[[#This Row],[Т9]]-Таблица1[[#This Row],[Т6]]</f>
        <v>37492.017136802184</v>
      </c>
      <c r="CL2300" s="14">
        <f>Таблица1[[#This Row],[Т9]]-Таблица1[[#This Row],[Т5]]</f>
        <v>143.50645312039705</v>
      </c>
      <c r="CM2300" s="14">
        <f>Таблица1[[#This Row],[Т9]]-Таблица1[[#This Row],[Т4]]</f>
        <v>38620.492657139243</v>
      </c>
      <c r="CN2300" s="14">
        <f>Таблица1[[#This Row],[Т9]]-Таблица1[[#This Row],[Т3]]</f>
        <v>375.54664373995911</v>
      </c>
      <c r="CO2300" s="14">
        <f>Таблица1[[#This Row],[Т9]]-Таблица1[[#This Row],[Т2]]</f>
        <v>44101.024839327394</v>
      </c>
      <c r="CP2300" s="14">
        <f>Таблица1[[#This Row],[Т9]]-Таблица1[[#This Row],[Т1]]</f>
        <v>727.15001720836153</v>
      </c>
      <c r="CQ2300" s="14">
        <f>Таблица1[[#This Row],[Т9]]-Таблица1[[#This Row],[угол обхв6]]</f>
        <v>47409.959438604172</v>
      </c>
      <c r="CR2300" s="14">
        <f>Таблица1[[#This Row],[Т9]]-Таблица1[[#This Row],[угол обхв5]]</f>
        <v>1323.9987660313855</v>
      </c>
      <c r="CS2300" s="14">
        <f>Таблица1[[#This Row],[Т9]]-Таблица1[[#This Row],[угол обхв4]]</f>
        <v>59256.199017719948</v>
      </c>
      <c r="CT2300" s="14">
        <f>Таблица1[[#This Row],[Lкан_прям, мм]]+Таблица1[[#This Row],[Lкан_дуг, мм]]+Таблица1[[#This Row],[Lкан_леб,мм]]</f>
        <v>85045.326329871838</v>
      </c>
      <c r="CU2300" s="16">
        <f>Таблица1[[#This Row],[Lкан_леб,мм]]</f>
        <v>57932.200251688562</v>
      </c>
      <c r="CV2300" s="14">
        <f>2534431-(Таблица1[[#This Row],[Т23]]+Таблица1[[#This Row],[угол обхв3]])</f>
        <v>2448987.8739218167</v>
      </c>
      <c r="CW2300" s="50">
        <f>SUM(X2300:AC2300,AD2300:AI2300)-Таблица1[[#This Row],[lподв_min, мм]]</f>
        <v>23088.180645935474</v>
      </c>
      <c r="CX2300" s="17">
        <f>CW2739-Таблица1[[#This Row],[Суммарная длина каната]]</f>
        <v>-2426691.9411560651</v>
      </c>
    </row>
    <row r="2301" spans="1:102" x14ac:dyDescent="0.25">
      <c r="A2301" s="21">
        <v>2300</v>
      </c>
      <c r="B2301" s="10">
        <v>59.751428571428562</v>
      </c>
      <c r="C2301" s="10">
        <v>53.304897959183663</v>
      </c>
      <c r="D2301" s="11">
        <v>9664.7183446646304</v>
      </c>
      <c r="E2301" s="11">
        <v>12749.992694522707</v>
      </c>
      <c r="F2301" s="11">
        <v>8768.8481195115182</v>
      </c>
      <c r="G2301" s="11">
        <v>12658.857960836172</v>
      </c>
      <c r="H2301" s="11">
        <v>9256.7178546646301</v>
      </c>
      <c r="I2301" s="11">
        <v>8669.7522897869458</v>
      </c>
      <c r="J2301" s="11">
        <v>4080.2404047357613</v>
      </c>
      <c r="K2301" s="11">
        <v>25827.353698661424</v>
      </c>
      <c r="L2301" s="11">
        <v>1285.7723795218512</v>
      </c>
      <c r="M2301" s="11">
        <v>57932.200251688562</v>
      </c>
      <c r="N2301" s="11">
        <v>4846.9501916391591</v>
      </c>
      <c r="O2301" s="11">
        <v>20825.291222246724</v>
      </c>
      <c r="P2301" s="43">
        <v>7795.8328871572439</v>
      </c>
      <c r="Q2301" s="11">
        <v>19362.255782658071</v>
      </c>
      <c r="R2301" s="11">
        <v>9225.1013459909991</v>
      </c>
      <c r="S2301" s="11">
        <v>14071.374507049724</v>
      </c>
      <c r="T2301" s="11">
        <v>9664.7183446646304</v>
      </c>
      <c r="U2301" s="11">
        <v>12749.992694522707</v>
      </c>
      <c r="V2301" s="11">
        <v>8789.9063881240272</v>
      </c>
      <c r="W2301" s="11">
        <v>12520.014346207903</v>
      </c>
      <c r="X2301" s="12">
        <v>0</v>
      </c>
      <c r="Y2301" s="12">
        <v>584.0047574933169</v>
      </c>
      <c r="Z2301" s="12">
        <v>345.33417155021243</v>
      </c>
      <c r="AA2301" s="44">
        <v>232.04019061955876</v>
      </c>
      <c r="AB2301" s="45">
        <v>124.39325985876299</v>
      </c>
      <c r="AC2301" s="12">
        <v>0</v>
      </c>
      <c r="AD2301" s="12">
        <v>11846.239579115772</v>
      </c>
      <c r="AE2301" s="12">
        <v>3291.8660132846198</v>
      </c>
      <c r="AF2301" s="12">
        <v>5480.5321821881525</v>
      </c>
      <c r="AG2301" s="44">
        <v>1128.4755203370605</v>
      </c>
      <c r="AH2301" s="45">
        <v>4080.2404037358178</v>
      </c>
      <c r="AI2301" s="12">
        <v>0</v>
      </c>
      <c r="AJ2301" s="12">
        <v>-55.624787350061567</v>
      </c>
      <c r="AK2301" s="12">
        <v>26.387486718389898</v>
      </c>
      <c r="AL2301" s="12">
        <v>74.883051795531856</v>
      </c>
      <c r="AM2301" s="44">
        <v>107.46864885413929</v>
      </c>
      <c r="AN2301" s="45">
        <v>89.999999859577429</v>
      </c>
      <c r="AO2301" s="12">
        <v>0</v>
      </c>
      <c r="AP2301" s="12">
        <v>-2178.3010074560411</v>
      </c>
      <c r="AQ2301" s="12">
        <v>5028.2815267977758</v>
      </c>
      <c r="AR2301" s="12">
        <v>8189.7142637622319</v>
      </c>
      <c r="AS2301" s="44">
        <v>9614.2849361304961</v>
      </c>
      <c r="AT2301" s="45">
        <v>9256.7183446646304</v>
      </c>
      <c r="AU2301" s="12">
        <v>0</v>
      </c>
      <c r="AV2301" s="12">
        <v>11278.265415461636</v>
      </c>
      <c r="AW2301" s="12">
        <v>21190.781231535067</v>
      </c>
      <c r="AX2301" s="12">
        <v>19468.658137724866</v>
      </c>
      <c r="AY2301" s="44">
        <v>13948.899476263317</v>
      </c>
      <c r="AZ2301" s="45">
        <v>12749.992693522765</v>
      </c>
      <c r="BA2301" s="12">
        <v>0</v>
      </c>
      <c r="BB2301" s="12">
        <v>4510.2041939091469</v>
      </c>
      <c r="BC2301" s="12">
        <v>7977.1642223158606</v>
      </c>
      <c r="BD2301" s="12">
        <v>9618.9827225959871</v>
      </c>
      <c r="BE2301" s="44">
        <v>9275.5347545251316</v>
      </c>
      <c r="BF2301" s="45">
        <v>9256.7183546646302</v>
      </c>
      <c r="BG2301" s="12">
        <v>0</v>
      </c>
      <c r="BH2301" s="12">
        <v>21055.652097858925</v>
      </c>
      <c r="BI2301" s="12">
        <v>19727.745791946414</v>
      </c>
      <c r="BJ2301" s="12">
        <v>14177.776862116518</v>
      </c>
      <c r="BK2301" s="44">
        <v>12872.467725309114</v>
      </c>
      <c r="BL2301" s="45">
        <v>8669.7522897869476</v>
      </c>
      <c r="BM2301" s="12">
        <v>0</v>
      </c>
      <c r="BN2301" s="12">
        <v>0</v>
      </c>
      <c r="BO2301" s="12">
        <v>82.012274068451461</v>
      </c>
      <c r="BP2301" s="12">
        <v>48.495565077141954</v>
      </c>
      <c r="BQ2301" s="48">
        <v>32.585597058607433</v>
      </c>
      <c r="BR2301" s="49">
        <v>17.468648994561857</v>
      </c>
      <c r="BS2301" s="13">
        <v>0</v>
      </c>
      <c r="BT2301" s="12">
        <v>397.79974831143198</v>
      </c>
      <c r="BV2301" s="14">
        <f>Таблица1[[#This Row],[Lкан_леб,мм]]</f>
        <v>57932.200251688562</v>
      </c>
      <c r="BW2301" s="50">
        <f>Таблица1[[#This Row],[угол обхв4]]+Таблица1[[#This Row],[Lдуг 3,мм]]</f>
        <v>11846.239579115772</v>
      </c>
      <c r="BX2301" s="54">
        <f>Таблица1[[#This Row],[угол обхв5]]+Таблица1[[#This Row],[Y5, мм]]</f>
        <v>58516.205009181882</v>
      </c>
      <c r="BY2301" s="14">
        <f>Таблица1[[#This Row],[угол обхв6]]+Таблица1[[#This Row],[Lдуг 4,мм]]</f>
        <v>15138.105592400392</v>
      </c>
      <c r="BZ2301" s="14">
        <f>Таблица1[[#This Row],[Т1]]+Таблица1[[#This Row],[X6, мм]]</f>
        <v>58861.539180732092</v>
      </c>
      <c r="CA2301" s="14">
        <f>Таблица1[[#This Row],[Т2]]+Таблица1[[#This Row],[Lдуг 5,мм]]</f>
        <v>20618.637774588544</v>
      </c>
      <c r="CB2301" s="14">
        <f>Таблица1[[#This Row],[Т3]]+Таблица1[[#This Row],[Y6, мм]]</f>
        <v>59093.579371351654</v>
      </c>
      <c r="CC2301" s="14">
        <f>Таблица1[[#This Row],[Т4]]+Таблица1[[#This Row],[Lдуг 6,мм]]</f>
        <v>21747.113294925606</v>
      </c>
      <c r="CD2301" s="14">
        <f>Таблица1[[#This Row],[Т5]]+Таблица1[[#This Row],[Lдуг 1,мм]]</f>
        <v>59217.972631210418</v>
      </c>
      <c r="CE2301" s="14">
        <f>Таблица1[[#This Row],[Т6]]+Таблица1[[#This Row],[Lпрям1, мм]]</f>
        <v>25827.353698661424</v>
      </c>
      <c r="CF2301" s="15">
        <f>Таблица1[[#This Row],[Т7]]+Таблица1[[#This Row],[Lдуг 2,мм]]</f>
        <v>59217.972631210418</v>
      </c>
      <c r="CG2301" s="14">
        <f>Таблица1[[#This Row],[Т8]]+Таблица1[[#This Row],[Lпрям2, мм]]</f>
        <v>25827.353698661424</v>
      </c>
      <c r="CH2301" s="14">
        <f>Таблица1[[#This Row],[Т9]]-Таблица1[[#This Row],[Т9]]</f>
        <v>0</v>
      </c>
      <c r="CI2301" s="50">
        <f>Таблица1[[#This Row],[Т9]]-Таблица1[[#This Row],[Т8]]</f>
        <v>33390.618932548998</v>
      </c>
      <c r="CJ2301" s="54">
        <f>Таблица1[[#This Row],[Т9]]-Таблица1[[#This Row],[Т7]]</f>
        <v>0</v>
      </c>
      <c r="CK2301" s="14">
        <f>Таблица1[[#This Row],[Т9]]-Таблица1[[#This Row],[Т6]]</f>
        <v>37470.859336284811</v>
      </c>
      <c r="CL2301" s="14">
        <f>Таблица1[[#This Row],[Т9]]-Таблица1[[#This Row],[Т5]]</f>
        <v>124.39325985876349</v>
      </c>
      <c r="CM2301" s="14">
        <f>Таблица1[[#This Row],[Т9]]-Таблица1[[#This Row],[Т4]]</f>
        <v>38599.334856621877</v>
      </c>
      <c r="CN2301" s="14">
        <f>Таблица1[[#This Row],[Т9]]-Таблица1[[#This Row],[Т3]]</f>
        <v>356.43345047832554</v>
      </c>
      <c r="CO2301" s="14">
        <f>Таблица1[[#This Row],[Т9]]-Таблица1[[#This Row],[Т2]]</f>
        <v>44079.867038810029</v>
      </c>
      <c r="CP2301" s="14">
        <f>Таблица1[[#This Row],[Т9]]-Таблица1[[#This Row],[Т1]]</f>
        <v>701.7676220285357</v>
      </c>
      <c r="CQ2301" s="14">
        <f>Таблица1[[#This Row],[Т9]]-Таблица1[[#This Row],[угол обхв6]]</f>
        <v>47371.733052094642</v>
      </c>
      <c r="CR2301" s="14">
        <f>Таблица1[[#This Row],[Т9]]-Таблица1[[#This Row],[угол обхв5]]</f>
        <v>1285.7723795218553</v>
      </c>
      <c r="CS2301" s="14">
        <f>Таблица1[[#This Row],[Т9]]-Таблица1[[#This Row],[угол обхв4]]</f>
        <v>59217.972631210418</v>
      </c>
      <c r="CT2301" s="14">
        <f>Таблица1[[#This Row],[Lкан_прям, мм]]+Таблица1[[#This Row],[Lкан_дуг, мм]]+Таблица1[[#This Row],[Lкан_леб,мм]]</f>
        <v>85045.326329871838</v>
      </c>
      <c r="CU2301" s="16">
        <f>Таблица1[[#This Row],[Lкан_леб,мм]]</f>
        <v>57932.200251688562</v>
      </c>
      <c r="CV2301" s="14">
        <f>2534431-(Таблица1[[#This Row],[Т23]]+Таблица1[[#This Row],[угол обхв3]])</f>
        <v>2448987.8739218167</v>
      </c>
      <c r="CW2301" s="50">
        <f>SUM(X2301:AC2301,AD2301:AI2301)-Таблица1[[#This Row],[lподв_min, мм]]</f>
        <v>23032.885673447512</v>
      </c>
      <c r="CX2301" s="17">
        <f>CW2740-Таблица1[[#This Row],[Суммарная длина каната]]</f>
        <v>-2426727.91517903</v>
      </c>
    </row>
    <row r="2302" spans="1:102" x14ac:dyDescent="0.25">
      <c r="A2302" s="21">
        <v>2301</v>
      </c>
      <c r="B2302" s="10">
        <v>59.751428571428562</v>
      </c>
      <c r="C2302" s="10">
        <v>55.988979591836724</v>
      </c>
      <c r="D2302" s="11">
        <v>10000.053976297901</v>
      </c>
      <c r="E2302" s="11">
        <v>12946.330411859512</v>
      </c>
      <c r="F2302" s="11">
        <v>9109.4343309689411</v>
      </c>
      <c r="G2302" s="11">
        <v>12813.343016388671</v>
      </c>
      <c r="H2302" s="11">
        <v>9592.0534862979021</v>
      </c>
      <c r="I2302" s="11">
        <v>8809.2050628601028</v>
      </c>
      <c r="J2302" s="11">
        <v>4137.1253489994078</v>
      </c>
      <c r="K2302" s="11">
        <v>25865.580085170965</v>
      </c>
      <c r="L2302" s="11">
        <v>1247.5459930123088</v>
      </c>
      <c r="M2302" s="11">
        <v>57932.200251688562</v>
      </c>
      <c r="N2302" s="11">
        <v>4846.9501916391591</v>
      </c>
      <c r="O2302" s="11">
        <v>20825.291222246724</v>
      </c>
      <c r="P2302" s="43">
        <v>7823.5736270539855</v>
      </c>
      <c r="Q2302" s="11">
        <v>19463.821439038227</v>
      </c>
      <c r="R2302" s="11">
        <v>9499.0403753221253</v>
      </c>
      <c r="S2302" s="11">
        <v>14245.675774585405</v>
      </c>
      <c r="T2302" s="11">
        <v>10000.053976297901</v>
      </c>
      <c r="U2302" s="11">
        <v>12946.330411859512</v>
      </c>
      <c r="V2302" s="11">
        <v>9136.9713948848748</v>
      </c>
      <c r="W2302" s="11">
        <v>12675.637859946039</v>
      </c>
      <c r="X2302" s="12">
        <v>0</v>
      </c>
      <c r="Y2302" s="12">
        <v>571.12488337637342</v>
      </c>
      <c r="Z2302" s="12">
        <v>339.10085241925867</v>
      </c>
      <c r="AA2302" s="44">
        <v>232.04019061955941</v>
      </c>
      <c r="AB2302" s="45">
        <v>105.2800665971173</v>
      </c>
      <c r="AC2302" s="12">
        <v>0</v>
      </c>
      <c r="AD2302" s="12">
        <v>11846.239579115772</v>
      </c>
      <c r="AE2302" s="12">
        <v>3273.2074555167683</v>
      </c>
      <c r="AF2302" s="12">
        <v>5480.5321821881489</v>
      </c>
      <c r="AG2302" s="44">
        <v>1128.4755203370601</v>
      </c>
      <c r="AH2302" s="45">
        <v>4137.1253480132136</v>
      </c>
      <c r="AI2302" s="12">
        <v>0</v>
      </c>
      <c r="AJ2302" s="12">
        <v>-55.624787350061567</v>
      </c>
      <c r="AK2302" s="12">
        <v>24.57875527829027</v>
      </c>
      <c r="AL2302" s="12">
        <v>72.19897016287878</v>
      </c>
      <c r="AM2302" s="44">
        <v>104.78456722148631</v>
      </c>
      <c r="AN2302" s="45">
        <v>89.999999861508229</v>
      </c>
      <c r="AO2302" s="12">
        <v>0</v>
      </c>
      <c r="AP2302" s="12">
        <v>-2178.3010074560411</v>
      </c>
      <c r="AQ2302" s="12">
        <v>5016.6551917340494</v>
      </c>
      <c r="AR2302" s="12">
        <v>8212.0401774404709</v>
      </c>
      <c r="AS2302" s="44">
        <v>9893.532376015115</v>
      </c>
      <c r="AT2302" s="45">
        <v>9592.0539762979006</v>
      </c>
      <c r="AU2302" s="12">
        <v>0</v>
      </c>
      <c r="AV2302" s="12">
        <v>11278.265415461636</v>
      </c>
      <c r="AW2302" s="12">
        <v>21196.322505217304</v>
      </c>
      <c r="AX2302" s="12">
        <v>19588.552105799947</v>
      </c>
      <c r="AY2302" s="44">
        <v>14141.560159093569</v>
      </c>
      <c r="AZ2302" s="45">
        <v>12946.330410873319</v>
      </c>
      <c r="BA2302" s="12">
        <v>0</v>
      </c>
      <c r="BB2302" s="12">
        <v>4510.2041939091469</v>
      </c>
      <c r="BC2302" s="12">
        <v>7993.2786271488749</v>
      </c>
      <c r="BD2302" s="12">
        <v>9887.5069257086125</v>
      </c>
      <c r="BE2302" s="44">
        <v>9605.5619756049127</v>
      </c>
      <c r="BF2302" s="45">
        <v>9592.0539862979022</v>
      </c>
      <c r="BG2302" s="12">
        <v>0</v>
      </c>
      <c r="BH2302" s="12">
        <v>21055.652097858925</v>
      </c>
      <c r="BI2302" s="12">
        <v>19834.852722008804</v>
      </c>
      <c r="BJ2302" s="12">
        <v>14370.406441347126</v>
      </c>
      <c r="BK2302" s="44">
        <v>13050.446027351347</v>
      </c>
      <c r="BL2302" s="45">
        <v>8809.2050628601046</v>
      </c>
      <c r="BM2302" s="12">
        <v>0</v>
      </c>
      <c r="BN2302" s="12">
        <v>0</v>
      </c>
      <c r="BO2302" s="12">
        <v>80.20354262835184</v>
      </c>
      <c r="BP2302" s="12">
        <v>47.620214884588513</v>
      </c>
      <c r="BQ2302" s="48">
        <v>32.585597058607526</v>
      </c>
      <c r="BR2302" s="49">
        <v>14.78456735997808</v>
      </c>
      <c r="BS2302" s="13">
        <v>0</v>
      </c>
      <c r="BT2302" s="12">
        <v>397.79974831143198</v>
      </c>
      <c r="BV2302" s="14">
        <f>Таблица1[[#This Row],[Lкан_леб,мм]]</f>
        <v>57932.200251688562</v>
      </c>
      <c r="BW2302" s="50">
        <f>Таблица1[[#This Row],[угол обхв4]]+Таблица1[[#This Row],[Lдуг 3,мм]]</f>
        <v>11846.239579115772</v>
      </c>
      <c r="BX2302" s="54">
        <f>Таблица1[[#This Row],[угол обхв5]]+Таблица1[[#This Row],[Y5, мм]]</f>
        <v>58503.325135064937</v>
      </c>
      <c r="BY2302" s="14">
        <f>Таблица1[[#This Row],[угол обхв6]]+Таблица1[[#This Row],[Lдуг 4,мм]]</f>
        <v>15119.44703463254</v>
      </c>
      <c r="BZ2302" s="14">
        <f>Таблица1[[#This Row],[Т1]]+Таблица1[[#This Row],[X6, мм]]</f>
        <v>58842.425987484196</v>
      </c>
      <c r="CA2302" s="14">
        <f>Таблица1[[#This Row],[Т2]]+Таблица1[[#This Row],[Lдуг 5,мм]]</f>
        <v>20599.979216820688</v>
      </c>
      <c r="CB2302" s="14">
        <f>Таблица1[[#This Row],[Т3]]+Таблица1[[#This Row],[Y6, мм]]</f>
        <v>59074.466178103758</v>
      </c>
      <c r="CC2302" s="14">
        <f>Таблица1[[#This Row],[Т4]]+Таблица1[[#This Row],[Lдуг 6,мм]]</f>
        <v>21728.454737157746</v>
      </c>
      <c r="CD2302" s="14">
        <f>Таблица1[[#This Row],[Т5]]+Таблица1[[#This Row],[Lдуг 1,мм]]</f>
        <v>59179.746244700873</v>
      </c>
      <c r="CE2302" s="14">
        <f>Таблица1[[#This Row],[Т6]]+Таблица1[[#This Row],[Lпрям1, мм]]</f>
        <v>25865.580085170961</v>
      </c>
      <c r="CF2302" s="15">
        <f>Таблица1[[#This Row],[Т7]]+Таблица1[[#This Row],[Lдуг 2,мм]]</f>
        <v>59179.746244700873</v>
      </c>
      <c r="CG2302" s="14">
        <f>Таблица1[[#This Row],[Т8]]+Таблица1[[#This Row],[Lпрям2, мм]]</f>
        <v>25865.580085170961</v>
      </c>
      <c r="CH2302" s="14">
        <f>Таблица1[[#This Row],[Т9]]-Таблица1[[#This Row],[Т9]]</f>
        <v>0</v>
      </c>
      <c r="CI2302" s="50">
        <f>Таблица1[[#This Row],[Т9]]-Таблица1[[#This Row],[Т8]]</f>
        <v>33314.166159529908</v>
      </c>
      <c r="CJ2302" s="54">
        <f>Таблица1[[#This Row],[Т9]]-Таблица1[[#This Row],[Т7]]</f>
        <v>0</v>
      </c>
      <c r="CK2302" s="14">
        <f>Таблица1[[#This Row],[Т9]]-Таблица1[[#This Row],[Т6]]</f>
        <v>37451.291507543123</v>
      </c>
      <c r="CL2302" s="14">
        <f>Таблица1[[#This Row],[Т9]]-Таблица1[[#This Row],[Т5]]</f>
        <v>105.28006659711536</v>
      </c>
      <c r="CM2302" s="14">
        <f>Таблица1[[#This Row],[Т9]]-Таблица1[[#This Row],[Т4]]</f>
        <v>38579.767027880182</v>
      </c>
      <c r="CN2302" s="14">
        <f>Таблица1[[#This Row],[Т9]]-Таблица1[[#This Row],[Т3]]</f>
        <v>337.32025721667742</v>
      </c>
      <c r="CO2302" s="14">
        <f>Таблица1[[#This Row],[Т9]]-Таблица1[[#This Row],[Т2]]</f>
        <v>44060.299210068333</v>
      </c>
      <c r="CP2302" s="14">
        <f>Таблица1[[#This Row],[Т9]]-Таблица1[[#This Row],[Т1]]</f>
        <v>676.42110963593586</v>
      </c>
      <c r="CQ2302" s="14">
        <f>Таблица1[[#This Row],[Т9]]-Таблица1[[#This Row],[угол обхв6]]</f>
        <v>47333.506665585097</v>
      </c>
      <c r="CR2302" s="14">
        <f>Таблица1[[#This Row],[Т9]]-Таблица1[[#This Row],[угол обхв5]]</f>
        <v>1247.5459930123106</v>
      </c>
      <c r="CS2302" s="14">
        <f>Таблица1[[#This Row],[Т9]]-Таблица1[[#This Row],[угол обхв4]]</f>
        <v>59179.746244700873</v>
      </c>
      <c r="CT2302" s="14">
        <f>Таблица1[[#This Row],[Lкан_прям, мм]]+Таблица1[[#This Row],[Lкан_дуг, мм]]+Таблица1[[#This Row],[Lкан_леб,мм]]</f>
        <v>85045.326329871838</v>
      </c>
      <c r="CU2302" s="16">
        <f>Таблица1[[#This Row],[Lкан_леб,мм]]</f>
        <v>57932.200251688562</v>
      </c>
      <c r="CV2302" s="14">
        <f>2534431-(Таблица1[[#This Row],[Т23]]+Таблица1[[#This Row],[угол обхв3]])</f>
        <v>2448987.8739218167</v>
      </c>
      <c r="CW2302" s="50">
        <f>SUM(X2302:AC2302,AD2302:AI2302)-Таблица1[[#This Row],[lподв_min, мм]]</f>
        <v>22976.000729183863</v>
      </c>
      <c r="CX2302" s="17">
        <f>CW2741-Таблица1[[#This Row],[Суммарная длина каната]]</f>
        <v>-2426765.1812974713</v>
      </c>
    </row>
    <row r="2303" spans="1:102" x14ac:dyDescent="0.25">
      <c r="A2303" s="21">
        <v>2302</v>
      </c>
      <c r="B2303" s="10">
        <v>59.751428571428562</v>
      </c>
      <c r="C2303" s="10">
        <v>58.673061224489786</v>
      </c>
      <c r="D2303" s="11">
        <v>10325.827434120318</v>
      </c>
      <c r="E2303" s="11">
        <v>13158.156140396768</v>
      </c>
      <c r="F2303" s="11">
        <v>9442.4125236736418</v>
      </c>
      <c r="G2303" s="11">
        <v>12983.607877728558</v>
      </c>
      <c r="H2303" s="11">
        <v>9917.8269441203192</v>
      </c>
      <c r="I2303" s="11">
        <v>8962.5698276653056</v>
      </c>
      <c r="J2303" s="11">
        <v>4195.5863127314624</v>
      </c>
      <c r="K2303" s="11">
        <v>25903.806471680509</v>
      </c>
      <c r="L2303" s="11">
        <v>1209.3196065027726</v>
      </c>
      <c r="M2303" s="11">
        <v>57932.200251688562</v>
      </c>
      <c r="N2303" s="11">
        <v>4846.9501916391591</v>
      </c>
      <c r="O2303" s="11">
        <v>20825.291222246724</v>
      </c>
      <c r="P2303" s="43">
        <v>7846.5277222961249</v>
      </c>
      <c r="Q2303" s="11">
        <v>19566.574739314012</v>
      </c>
      <c r="R2303" s="11">
        <v>9764.5165309394415</v>
      </c>
      <c r="S2303" s="11">
        <v>14432.61409182956</v>
      </c>
      <c r="T2303" s="11">
        <v>10325.827434120318</v>
      </c>
      <c r="U2303" s="11">
        <v>13158.156140396768</v>
      </c>
      <c r="V2303" s="11">
        <v>9476.3679623835051</v>
      </c>
      <c r="W2303" s="11">
        <v>12847.343325544138</v>
      </c>
      <c r="X2303" s="12">
        <v>0</v>
      </c>
      <c r="Y2303" s="12">
        <v>558.20527465510634</v>
      </c>
      <c r="Z2303" s="12">
        <v>332.90726789262857</v>
      </c>
      <c r="AA2303" s="44">
        <v>232.04019061955913</v>
      </c>
      <c r="AB2303" s="45">
        <v>86.166873335478357</v>
      </c>
      <c r="AC2303" s="12">
        <v>0</v>
      </c>
      <c r="AD2303" s="12">
        <v>11846.239579115772</v>
      </c>
      <c r="AE2303" s="12">
        <v>3252.9728782805178</v>
      </c>
      <c r="AF2303" s="12">
        <v>5480.5321821881498</v>
      </c>
      <c r="AG2303" s="44">
        <v>1128.4755203370598</v>
      </c>
      <c r="AH2303" s="45">
        <v>4195.5863117590097</v>
      </c>
      <c r="AI2303" s="12">
        <v>0</v>
      </c>
      <c r="AJ2303" s="12">
        <v>-55.624787350061567</v>
      </c>
      <c r="AK2303" s="12">
        <v>22.764443874640722</v>
      </c>
      <c r="AL2303" s="12">
        <v>69.514888530225718</v>
      </c>
      <c r="AM2303" s="44">
        <v>102.10048558883321</v>
      </c>
      <c r="AN2303" s="45">
        <v>89.999999863437964</v>
      </c>
      <c r="AO2303" s="12">
        <v>0</v>
      </c>
      <c r="AP2303" s="12">
        <v>-2178.3010074560411</v>
      </c>
      <c r="AQ2303" s="12">
        <v>5004.8231110432725</v>
      </c>
      <c r="AR2303" s="12">
        <v>8228.7270917262194</v>
      </c>
      <c r="AS2303" s="44">
        <v>10163.451366692958</v>
      </c>
      <c r="AT2303" s="45">
        <v>9917.8274341203196</v>
      </c>
      <c r="AU2303" s="12">
        <v>0</v>
      </c>
      <c r="AV2303" s="12">
        <v>11278.265415461636</v>
      </c>
      <c r="AW2303" s="12">
        <v>21201.509431958621</v>
      </c>
      <c r="AX2303" s="12">
        <v>19709.360039703224</v>
      </c>
      <c r="AY2303" s="44">
        <v>14347.086337139546</v>
      </c>
      <c r="AZ2303" s="45">
        <v>13158.156139424316</v>
      </c>
      <c r="BA2303" s="12">
        <v>0</v>
      </c>
      <c r="BB2303" s="12">
        <v>4510.2041939091469</v>
      </c>
      <c r="BC2303" s="12">
        <v>8004.4006417002383</v>
      </c>
      <c r="BD2303" s="12">
        <v>10146.715900369538</v>
      </c>
      <c r="BE2303" s="44">
        <v>9926.8925983668014</v>
      </c>
      <c r="BF2303" s="45">
        <v>9917.8274441203193</v>
      </c>
      <c r="BG2303" s="12">
        <v>0</v>
      </c>
      <c r="BH2303" s="12">
        <v>21055.652097858925</v>
      </c>
      <c r="BI2303" s="12">
        <v>19942.792949025908</v>
      </c>
      <c r="BJ2303" s="12">
        <v>14575.399392218769</v>
      </c>
      <c r="BK2303" s="44">
        <v>13243.68389508678</v>
      </c>
      <c r="BL2303" s="45">
        <v>8962.5698276653075</v>
      </c>
      <c r="BM2303" s="12">
        <v>0</v>
      </c>
      <c r="BN2303" s="12">
        <v>0</v>
      </c>
      <c r="BO2303" s="12">
        <v>78.389231224702286</v>
      </c>
      <c r="BP2303" s="12">
        <v>46.750444655584992</v>
      </c>
      <c r="BQ2303" s="48">
        <v>32.585597058607483</v>
      </c>
      <c r="BR2303" s="49">
        <v>12.100485725395245</v>
      </c>
      <c r="BS2303" s="13">
        <v>0</v>
      </c>
      <c r="BT2303" s="12">
        <v>397.79974831143198</v>
      </c>
      <c r="BV2303" s="14">
        <f>Таблица1[[#This Row],[Lкан_леб,мм]]</f>
        <v>57932.200251688562</v>
      </c>
      <c r="BW2303" s="50">
        <f>Таблица1[[#This Row],[угол обхв4]]+Таблица1[[#This Row],[Lдуг 3,мм]]</f>
        <v>11846.239579115772</v>
      </c>
      <c r="BX2303" s="54">
        <f>Таблица1[[#This Row],[угол обхв5]]+Таблица1[[#This Row],[Y5, мм]]</f>
        <v>58490.405526343668</v>
      </c>
      <c r="BY2303" s="14">
        <f>Таблица1[[#This Row],[угол обхв6]]+Таблица1[[#This Row],[Lдуг 4,мм]]</f>
        <v>15099.21245739629</v>
      </c>
      <c r="BZ2303" s="14">
        <f>Таблица1[[#This Row],[Т1]]+Таблица1[[#This Row],[X6, мм]]</f>
        <v>58823.312794236299</v>
      </c>
      <c r="CA2303" s="14">
        <f>Таблица1[[#This Row],[Т2]]+Таблица1[[#This Row],[Lдуг 5,мм]]</f>
        <v>20579.744639584438</v>
      </c>
      <c r="CB2303" s="14">
        <f>Таблица1[[#This Row],[Т3]]+Таблица1[[#This Row],[Y6, мм]]</f>
        <v>59055.352984855861</v>
      </c>
      <c r="CC2303" s="14">
        <f>Таблица1[[#This Row],[Т4]]+Таблица1[[#This Row],[Lдуг 6,мм]]</f>
        <v>21708.220159921497</v>
      </c>
      <c r="CD2303" s="14">
        <f>Таблица1[[#This Row],[Т5]]+Таблица1[[#This Row],[Lдуг 1,мм]]</f>
        <v>59141.519858191343</v>
      </c>
      <c r="CE2303" s="14">
        <f>Таблица1[[#This Row],[Т6]]+Таблица1[[#This Row],[Lпрям1, мм]]</f>
        <v>25903.806471680506</v>
      </c>
      <c r="CF2303" s="15">
        <f>Таблица1[[#This Row],[Т7]]+Таблица1[[#This Row],[Lдуг 2,мм]]</f>
        <v>59141.519858191343</v>
      </c>
      <c r="CG2303" s="14">
        <f>Таблица1[[#This Row],[Т8]]+Таблица1[[#This Row],[Lпрям2, мм]]</f>
        <v>25903.806471680506</v>
      </c>
      <c r="CH2303" s="14">
        <f>Таблица1[[#This Row],[Т9]]-Таблица1[[#This Row],[Т9]]</f>
        <v>0</v>
      </c>
      <c r="CI2303" s="50">
        <f>Таблица1[[#This Row],[Т9]]-Таблица1[[#This Row],[Т8]]</f>
        <v>33237.713386510834</v>
      </c>
      <c r="CJ2303" s="54">
        <f>Таблица1[[#This Row],[Т9]]-Таблица1[[#This Row],[Т7]]</f>
        <v>0</v>
      </c>
      <c r="CK2303" s="14">
        <f>Таблица1[[#This Row],[Т9]]-Таблица1[[#This Row],[Т6]]</f>
        <v>37433.299698269846</v>
      </c>
      <c r="CL2303" s="14">
        <f>Таблица1[[#This Row],[Т9]]-Таблица1[[#This Row],[Т5]]</f>
        <v>86.166873335481796</v>
      </c>
      <c r="CM2303" s="14">
        <f>Таблица1[[#This Row],[Т9]]-Таблица1[[#This Row],[Т4]]</f>
        <v>38561.775218606905</v>
      </c>
      <c r="CN2303" s="14">
        <f>Таблица1[[#This Row],[Т9]]-Таблица1[[#This Row],[Т3]]</f>
        <v>318.20706395504385</v>
      </c>
      <c r="CO2303" s="14">
        <f>Таблица1[[#This Row],[Т9]]-Таблица1[[#This Row],[Т2]]</f>
        <v>44042.307400795049</v>
      </c>
      <c r="CP2303" s="14">
        <f>Таблица1[[#This Row],[Т9]]-Таблица1[[#This Row],[Т1]]</f>
        <v>651.1143318476752</v>
      </c>
      <c r="CQ2303" s="14">
        <f>Таблица1[[#This Row],[Т9]]-Таблица1[[#This Row],[угол обхв6]]</f>
        <v>47295.280279075567</v>
      </c>
      <c r="CR2303" s="14">
        <f>Таблица1[[#This Row],[Т9]]-Таблица1[[#This Row],[угол обхв5]]</f>
        <v>1209.3196065027805</v>
      </c>
      <c r="CS2303" s="14">
        <f>Таблица1[[#This Row],[Т9]]-Таблица1[[#This Row],[угол обхв4]]</f>
        <v>59141.519858191343</v>
      </c>
      <c r="CT2303" s="14">
        <f>Таблица1[[#This Row],[Lкан_прям, мм]]+Таблица1[[#This Row],[Lкан_дуг, мм]]+Таблица1[[#This Row],[Lкан_леб,мм]]</f>
        <v>85045.326329871838</v>
      </c>
      <c r="CU2303" s="16">
        <f>Таблица1[[#This Row],[Lкан_леб,мм]]</f>
        <v>57932.200251688562</v>
      </c>
      <c r="CV2303" s="14">
        <f>2534431-(Таблица1[[#This Row],[Т23]]+Таблица1[[#This Row],[угол обхв3]])</f>
        <v>2448987.8739218167</v>
      </c>
      <c r="CW2303" s="50">
        <f>SUM(X2303:AC2303,AD2303:AI2303)-Таблица1[[#This Row],[lподв_min, мм]]</f>
        <v>22917.539765451816</v>
      </c>
      <c r="CX2303" s="17">
        <f>CW2742-Таблица1[[#This Row],[Суммарная длина каната]]</f>
        <v>-2426775.5048868535</v>
      </c>
    </row>
    <row r="2304" spans="1:102" x14ac:dyDescent="0.25">
      <c r="A2304" s="21">
        <v>2303</v>
      </c>
      <c r="B2304" s="10">
        <v>59.751428571428562</v>
      </c>
      <c r="C2304" s="10">
        <v>61.357142857142854</v>
      </c>
      <c r="D2304" s="11">
        <v>10641.323921581241</v>
      </c>
      <c r="E2304" s="11">
        <v>13385.005102245244</v>
      </c>
      <c r="F2304" s="11">
        <v>9767.0520927900561</v>
      </c>
      <c r="G2304" s="11">
        <v>13169.278957834984</v>
      </c>
      <c r="H2304" s="11">
        <v>10233.323431581242</v>
      </c>
      <c r="I2304" s="11">
        <v>9129.3970341022759</v>
      </c>
      <c r="J2304" s="11">
        <v>4255.6080681429694</v>
      </c>
      <c r="K2304" s="11">
        <v>25942.032858190018</v>
      </c>
      <c r="L2304" s="11">
        <v>1171.0932199932622</v>
      </c>
      <c r="M2304" s="11">
        <v>57932.200251688562</v>
      </c>
      <c r="N2304" s="11">
        <v>4846.9501916391591</v>
      </c>
      <c r="O2304" s="11">
        <v>20825.291222246724</v>
      </c>
      <c r="P2304" s="43">
        <v>7864.6448081049848</v>
      </c>
      <c r="Q2304" s="11">
        <v>19670.29022710511</v>
      </c>
      <c r="R2304" s="11">
        <v>10020.947317750863</v>
      </c>
      <c r="S2304" s="11">
        <v>14631.779287661306</v>
      </c>
      <c r="T2304" s="11">
        <v>10641.323921581241</v>
      </c>
      <c r="U2304" s="11">
        <v>13385.005102245244</v>
      </c>
      <c r="V2304" s="11">
        <v>9807.3514028931495</v>
      </c>
      <c r="W2304" s="11">
        <v>13034.753995076342</v>
      </c>
      <c r="X2304" s="12">
        <v>0</v>
      </c>
      <c r="Y2304" s="12">
        <v>545.24192012263188</v>
      </c>
      <c r="Z2304" s="12">
        <v>326.75742917720612</v>
      </c>
      <c r="AA2304" s="44">
        <v>232.04019061955876</v>
      </c>
      <c r="AB2304" s="45">
        <v>67.053680073865394</v>
      </c>
      <c r="AC2304" s="12">
        <v>0</v>
      </c>
      <c r="AD2304" s="12">
        <v>11846.239579115772</v>
      </c>
      <c r="AE2304" s="12">
        <v>3231.1775093648052</v>
      </c>
      <c r="AF2304" s="12">
        <v>5480.5321821881462</v>
      </c>
      <c r="AG2304" s="44">
        <v>1128.4755203370598</v>
      </c>
      <c r="AH2304" s="45">
        <v>4255.6080671842319</v>
      </c>
      <c r="AI2304" s="12">
        <v>0</v>
      </c>
      <c r="AJ2304" s="12">
        <v>-55.624787350061567</v>
      </c>
      <c r="AK2304" s="12">
        <v>20.943989210320677</v>
      </c>
      <c r="AL2304" s="12">
        <v>66.830806897572685</v>
      </c>
      <c r="AM2304" s="44">
        <v>99.416403956180119</v>
      </c>
      <c r="AN2304" s="45">
        <v>89.999999865364046</v>
      </c>
      <c r="AO2304" s="12">
        <v>0</v>
      </c>
      <c r="AP2304" s="12">
        <v>-2178.3010074560411</v>
      </c>
      <c r="AQ2304" s="12">
        <v>4992.7918870124404</v>
      </c>
      <c r="AR2304" s="12">
        <v>8239.7383929897132</v>
      </c>
      <c r="AS2304" s="44">
        <v>10423.449664815606</v>
      </c>
      <c r="AT2304" s="45">
        <v>10233.323921581241</v>
      </c>
      <c r="AU2304" s="12">
        <v>0</v>
      </c>
      <c r="AV2304" s="12">
        <v>11278.265415461636</v>
      </c>
      <c r="AW2304" s="12">
        <v>21206.334789166111</v>
      </c>
      <c r="AX2304" s="12">
        <v>19830.816868440194</v>
      </c>
      <c r="AY2304" s="44">
        <v>14565.027054684613</v>
      </c>
      <c r="AZ2304" s="45">
        <v>13385.00510128651</v>
      </c>
      <c r="BA2304" s="12">
        <v>0</v>
      </c>
      <c r="BB2304" s="12">
        <v>4510.2041939091469</v>
      </c>
      <c r="BC2304" s="12">
        <v>8010.4865034782651</v>
      </c>
      <c r="BD2304" s="12">
        <v>10396.04090263559</v>
      </c>
      <c r="BE2304" s="44">
        <v>10238.8215745165</v>
      </c>
      <c r="BF2304" s="45">
        <v>10233.323931581243</v>
      </c>
      <c r="BG2304" s="12">
        <v>0</v>
      </c>
      <c r="BH2304" s="12">
        <v>21055.652097858925</v>
      </c>
      <c r="BI2304" s="12">
        <v>20051.333794024493</v>
      </c>
      <c r="BJ2304" s="12">
        <v>14792.305928996393</v>
      </c>
      <c r="BK2304" s="44">
        <v>13451.757335221937</v>
      </c>
      <c r="BL2304" s="45">
        <v>9129.3970341022778</v>
      </c>
      <c r="BM2304" s="12">
        <v>0</v>
      </c>
      <c r="BN2304" s="12">
        <v>0</v>
      </c>
      <c r="BO2304" s="12">
        <v>76.568776560382247</v>
      </c>
      <c r="BP2304" s="12">
        <v>45.886817687251998</v>
      </c>
      <c r="BQ2304" s="48">
        <v>32.585597058607433</v>
      </c>
      <c r="BR2304" s="49">
        <v>9.4164040908160604</v>
      </c>
      <c r="BS2304" s="13">
        <v>0</v>
      </c>
      <c r="BT2304" s="12">
        <v>397.79974831143198</v>
      </c>
      <c r="BV2304" s="14">
        <f>Таблица1[[#This Row],[Lкан_леб,мм]]</f>
        <v>57932.200251688562</v>
      </c>
      <c r="BW2304" s="50">
        <f>Таблица1[[#This Row],[угол обхв4]]+Таблица1[[#This Row],[Lдуг 3,мм]]</f>
        <v>11846.239579115772</v>
      </c>
      <c r="BX2304" s="54">
        <f>Таблица1[[#This Row],[угол обхв5]]+Таблица1[[#This Row],[Y5, мм]]</f>
        <v>58477.442171811192</v>
      </c>
      <c r="BY2304" s="14">
        <f>Таблица1[[#This Row],[угол обхв6]]+Таблица1[[#This Row],[Lдуг 4,мм]]</f>
        <v>15077.417088480577</v>
      </c>
      <c r="BZ2304" s="14">
        <f>Таблица1[[#This Row],[Т1]]+Таблица1[[#This Row],[X6, мм]]</f>
        <v>58804.199600988395</v>
      </c>
      <c r="CA2304" s="14">
        <f>Таблица1[[#This Row],[Т2]]+Таблица1[[#This Row],[Lдуг 5,мм]]</f>
        <v>20557.949270668723</v>
      </c>
      <c r="CB2304" s="14">
        <f>Таблица1[[#This Row],[Т3]]+Таблица1[[#This Row],[Y6, мм]]</f>
        <v>59036.239791607957</v>
      </c>
      <c r="CC2304" s="14">
        <f>Таблица1[[#This Row],[Т4]]+Таблица1[[#This Row],[Lдуг 6,мм]]</f>
        <v>21686.424791005782</v>
      </c>
      <c r="CD2304" s="14">
        <f>Таблица1[[#This Row],[Т5]]+Таблица1[[#This Row],[Lдуг 1,мм]]</f>
        <v>59103.29347168182</v>
      </c>
      <c r="CE2304" s="14">
        <f>Таблица1[[#This Row],[Т6]]+Таблица1[[#This Row],[Lпрям1, мм]]</f>
        <v>25942.032858190014</v>
      </c>
      <c r="CF2304" s="15">
        <f>Таблица1[[#This Row],[Т7]]+Таблица1[[#This Row],[Lдуг 2,мм]]</f>
        <v>59103.29347168182</v>
      </c>
      <c r="CG2304" s="14">
        <f>Таблица1[[#This Row],[Т8]]+Таблица1[[#This Row],[Lпрям2, мм]]</f>
        <v>25942.032858190014</v>
      </c>
      <c r="CH2304" s="14">
        <f>Таблица1[[#This Row],[Т9]]-Таблица1[[#This Row],[Т9]]</f>
        <v>0</v>
      </c>
      <c r="CI2304" s="50">
        <f>Таблица1[[#This Row],[Т9]]-Таблица1[[#This Row],[Т8]]</f>
        <v>33161.260613491802</v>
      </c>
      <c r="CJ2304" s="54">
        <f>Таблица1[[#This Row],[Т9]]-Таблица1[[#This Row],[Т7]]</f>
        <v>0</v>
      </c>
      <c r="CK2304" s="14">
        <f>Таблица1[[#This Row],[Т9]]-Таблица1[[#This Row],[Т6]]</f>
        <v>37416.868680676038</v>
      </c>
      <c r="CL2304" s="14">
        <f>Таблица1[[#This Row],[Т9]]-Таблица1[[#This Row],[Т5]]</f>
        <v>67.053680073862779</v>
      </c>
      <c r="CM2304" s="14">
        <f>Таблица1[[#This Row],[Т9]]-Таблица1[[#This Row],[Т4]]</f>
        <v>38545.344201013097</v>
      </c>
      <c r="CN2304" s="14">
        <f>Таблица1[[#This Row],[Т9]]-Таблица1[[#This Row],[Т3]]</f>
        <v>299.09387069342483</v>
      </c>
      <c r="CO2304" s="14">
        <f>Таблица1[[#This Row],[Т9]]-Таблица1[[#This Row],[Т2]]</f>
        <v>44025.876383201241</v>
      </c>
      <c r="CP2304" s="14">
        <f>Таблица1[[#This Row],[Т9]]-Таблица1[[#This Row],[Т1]]</f>
        <v>625.85129987062828</v>
      </c>
      <c r="CQ2304" s="14">
        <f>Таблица1[[#This Row],[Т9]]-Таблица1[[#This Row],[угол обхв6]]</f>
        <v>47257.053892566051</v>
      </c>
      <c r="CR2304" s="14">
        <f>Таблица1[[#This Row],[Т9]]-Таблица1[[#This Row],[угол обхв5]]</f>
        <v>1171.0932199932577</v>
      </c>
      <c r="CS2304" s="14">
        <f>Таблица1[[#This Row],[Т9]]-Таблица1[[#This Row],[угол обхв4]]</f>
        <v>59103.29347168182</v>
      </c>
      <c r="CT2304" s="14">
        <f>Таблица1[[#This Row],[Lкан_прям, мм]]+Таблица1[[#This Row],[Lкан_дуг, мм]]+Таблица1[[#This Row],[Lкан_леб,мм]]</f>
        <v>85045.326329871838</v>
      </c>
      <c r="CU2304" s="16">
        <f>Таблица1[[#This Row],[Lкан_леб,мм]]</f>
        <v>57932.200251688562</v>
      </c>
      <c r="CV2304" s="14">
        <f>2534431-(Таблица1[[#This Row],[Т23]]+Таблица1[[#This Row],[угол обхв3]])</f>
        <v>2448987.8739218167</v>
      </c>
      <c r="CW2304" s="50">
        <f>SUM(X2304:AC2304,AD2304:AI2304)-Таблица1[[#This Row],[lподв_min, мм]]</f>
        <v>22857.518010040305</v>
      </c>
      <c r="CX2304" s="17">
        <f>CW2743-Таблица1[[#This Row],[Суммарная длина каната]]</f>
        <v>-2426823.9767031632</v>
      </c>
    </row>
    <row r="2305" spans="1:102" x14ac:dyDescent="0.25">
      <c r="A2305" s="21">
        <v>2304</v>
      </c>
      <c r="B2305" s="10">
        <v>59.751428571428562</v>
      </c>
      <c r="C2305" s="10">
        <v>64.041224489795923</v>
      </c>
      <c r="D2305" s="11">
        <v>10945.85119136721</v>
      </c>
      <c r="E2305" s="11">
        <v>13626.379556255219</v>
      </c>
      <c r="F2305" s="11">
        <v>10082.640729691955</v>
      </c>
      <c r="G2305" s="11">
        <v>13369.948866098226</v>
      </c>
      <c r="H2305" s="11">
        <v>10537.850701367212</v>
      </c>
      <c r="I2305" s="11">
        <v>9309.2054598491686</v>
      </c>
      <c r="J2305" s="11">
        <v>4317.1740964060509</v>
      </c>
      <c r="K2305" s="11">
        <v>25980.259244699482</v>
      </c>
      <c r="L2305" s="11">
        <v>1132.866833483796</v>
      </c>
      <c r="M2305" s="11">
        <v>57932.200251688562</v>
      </c>
      <c r="N2305" s="11">
        <v>4846.9501916391591</v>
      </c>
      <c r="O2305" s="11">
        <v>20825.291222246724</v>
      </c>
      <c r="P2305" s="43">
        <v>7877.8851328368</v>
      </c>
      <c r="Q2305" s="11">
        <v>19774.740334845348</v>
      </c>
      <c r="R2305" s="11">
        <v>10267.770087580222</v>
      </c>
      <c r="S2305" s="11">
        <v>14842.734363327159</v>
      </c>
      <c r="T2305" s="11">
        <v>10945.85119136721</v>
      </c>
      <c r="U2305" s="11">
        <v>13626.379556255219</v>
      </c>
      <c r="V2305" s="11">
        <v>10129.195488368181</v>
      </c>
      <c r="W2305" s="11">
        <v>13237.45866100895</v>
      </c>
      <c r="X2305" s="12">
        <v>0</v>
      </c>
      <c r="Y2305" s="12">
        <v>532.23063059146364</v>
      </c>
      <c r="Z2305" s="12">
        <v>320.65552546047724</v>
      </c>
      <c r="AA2305" s="44">
        <v>232.04019061955876</v>
      </c>
      <c r="AB2305" s="45">
        <v>47.940486812296179</v>
      </c>
      <c r="AC2305" s="12">
        <v>0</v>
      </c>
      <c r="AD2305" s="12">
        <v>11846.239579115772</v>
      </c>
      <c r="AE2305" s="12">
        <v>3207.8378675975155</v>
      </c>
      <c r="AF2305" s="12">
        <v>5480.5321821881516</v>
      </c>
      <c r="AG2305" s="44">
        <v>1128.4755203370596</v>
      </c>
      <c r="AH2305" s="45">
        <v>4317.1740954609859</v>
      </c>
      <c r="AI2305" s="12">
        <v>0</v>
      </c>
      <c r="AJ2305" s="12">
        <v>-55.624787350061567</v>
      </c>
      <c r="AK2305" s="12">
        <v>19.116802994245464</v>
      </c>
      <c r="AL2305" s="12">
        <v>64.146725264919638</v>
      </c>
      <c r="AM2305" s="44">
        <v>96.732322323527072</v>
      </c>
      <c r="AN2305" s="45">
        <v>89.999999867284046</v>
      </c>
      <c r="AO2305" s="12">
        <v>0</v>
      </c>
      <c r="AP2305" s="12">
        <v>-2178.3010074560411</v>
      </c>
      <c r="AQ2305" s="12">
        <v>4980.5681548128332</v>
      </c>
      <c r="AR2305" s="12">
        <v>8245.049920760006</v>
      </c>
      <c r="AS2305" s="44">
        <v>10672.956794544076</v>
      </c>
      <c r="AT2305" s="45">
        <v>10537.851191367212</v>
      </c>
      <c r="AU2305" s="12">
        <v>0</v>
      </c>
      <c r="AV2305" s="12">
        <v>11278.265415461636</v>
      </c>
      <c r="AW2305" s="12">
        <v>21210.791209169318</v>
      </c>
      <c r="AX2305" s="12">
        <v>19952.65609724235</v>
      </c>
      <c r="AY2305" s="44">
        <v>14794.904116622924</v>
      </c>
      <c r="AZ2305" s="45">
        <v>13626.379555310157</v>
      </c>
      <c r="BA2305" s="12">
        <v>0</v>
      </c>
      <c r="BB2305" s="12">
        <v>4510.2041939091469</v>
      </c>
      <c r="BC2305" s="12">
        <v>8011.503096010475</v>
      </c>
      <c r="BD2305" s="12">
        <v>10634.93487550343</v>
      </c>
      <c r="BE2305" s="44">
        <v>10540.664484403358</v>
      </c>
      <c r="BF2305" s="45">
        <v>10537.851201367212</v>
      </c>
      <c r="BG2305" s="12">
        <v>0</v>
      </c>
      <c r="BH2305" s="12">
        <v>21055.652097858925</v>
      </c>
      <c r="BI2305" s="12">
        <v>20160.240321767938</v>
      </c>
      <c r="BJ2305" s="12">
        <v>15020.650125724163</v>
      </c>
      <c r="BK2305" s="44">
        <v>13674.209802959456</v>
      </c>
      <c r="BL2305" s="45">
        <v>9309.2054598491704</v>
      </c>
      <c r="BM2305" s="12">
        <v>0</v>
      </c>
      <c r="BN2305" s="12">
        <v>0</v>
      </c>
      <c r="BO2305" s="12">
        <v>74.741590344307042</v>
      </c>
      <c r="BP2305" s="12">
        <v>45.02992227067417</v>
      </c>
      <c r="BQ2305" s="48">
        <v>32.585597058607433</v>
      </c>
      <c r="BR2305" s="49">
        <v>6.7323224562430219</v>
      </c>
      <c r="BS2305" s="13">
        <v>0</v>
      </c>
      <c r="BT2305" s="12">
        <v>397.79974831143198</v>
      </c>
      <c r="BV2305" s="14">
        <f>Таблица1[[#This Row],[Lкан_леб,мм]]</f>
        <v>57932.200251688562</v>
      </c>
      <c r="BW2305" s="50">
        <f>Таблица1[[#This Row],[угол обхв4]]+Таблица1[[#This Row],[Lдуг 3,мм]]</f>
        <v>11846.239579115772</v>
      </c>
      <c r="BX2305" s="54">
        <f>Таблица1[[#This Row],[угол обхв5]]+Таблица1[[#This Row],[Y5, мм]]</f>
        <v>58464.430882280023</v>
      </c>
      <c r="BY2305" s="14">
        <f>Таблица1[[#This Row],[угол обхв6]]+Таблица1[[#This Row],[Lдуг 4,мм]]</f>
        <v>15054.077446713287</v>
      </c>
      <c r="BZ2305" s="14">
        <f>Таблица1[[#This Row],[Т1]]+Таблица1[[#This Row],[X6, мм]]</f>
        <v>58785.086407740499</v>
      </c>
      <c r="CA2305" s="14">
        <f>Таблица1[[#This Row],[Т2]]+Таблица1[[#This Row],[Lдуг 5,мм]]</f>
        <v>20534.609628901439</v>
      </c>
      <c r="CB2305" s="14">
        <f>Таблица1[[#This Row],[Т3]]+Таблица1[[#This Row],[Y6, мм]]</f>
        <v>59017.126598360061</v>
      </c>
      <c r="CC2305" s="14">
        <f>Таблица1[[#This Row],[Т4]]+Таблица1[[#This Row],[Lдуг 6,мм]]</f>
        <v>21663.085149238497</v>
      </c>
      <c r="CD2305" s="14">
        <f>Таблица1[[#This Row],[Т5]]+Таблица1[[#This Row],[Lдуг 1,мм]]</f>
        <v>59065.067085172355</v>
      </c>
      <c r="CE2305" s="14">
        <f>Таблица1[[#This Row],[Т6]]+Таблица1[[#This Row],[Lпрям1, мм]]</f>
        <v>25980.259244699482</v>
      </c>
      <c r="CF2305" s="15">
        <f>Таблица1[[#This Row],[Т7]]+Таблица1[[#This Row],[Lдуг 2,мм]]</f>
        <v>59065.067085172355</v>
      </c>
      <c r="CG2305" s="14">
        <f>Таблица1[[#This Row],[Т8]]+Таблица1[[#This Row],[Lпрям2, мм]]</f>
        <v>25980.259244699482</v>
      </c>
      <c r="CH2305" s="14">
        <f>Таблица1[[#This Row],[Т9]]-Таблица1[[#This Row],[Т9]]</f>
        <v>0</v>
      </c>
      <c r="CI2305" s="50">
        <f>Таблица1[[#This Row],[Т9]]-Таблица1[[#This Row],[Т8]]</f>
        <v>33084.807840472873</v>
      </c>
      <c r="CJ2305" s="54">
        <f>Таблица1[[#This Row],[Т9]]-Таблица1[[#This Row],[Т7]]</f>
        <v>0</v>
      </c>
      <c r="CK2305" s="14">
        <f>Таблица1[[#This Row],[Т9]]-Таблица1[[#This Row],[Т6]]</f>
        <v>37401.981935933858</v>
      </c>
      <c r="CL2305" s="14">
        <f>Таблица1[[#This Row],[Т9]]-Таблица1[[#This Row],[Т5]]</f>
        <v>47.940486812294694</v>
      </c>
      <c r="CM2305" s="14">
        <f>Таблица1[[#This Row],[Т9]]-Таблица1[[#This Row],[Т4]]</f>
        <v>38530.457456270917</v>
      </c>
      <c r="CN2305" s="14">
        <f>Таблица1[[#This Row],[Т9]]-Таблица1[[#This Row],[Т3]]</f>
        <v>279.98067743185675</v>
      </c>
      <c r="CO2305" s="14">
        <f>Таблица1[[#This Row],[Т9]]-Таблица1[[#This Row],[Т2]]</f>
        <v>44010.989638459068</v>
      </c>
      <c r="CP2305" s="14">
        <f>Таблица1[[#This Row],[Т9]]-Таблица1[[#This Row],[Т1]]</f>
        <v>600.63620289233222</v>
      </c>
      <c r="CQ2305" s="14">
        <f>Таблица1[[#This Row],[Т9]]-Таблица1[[#This Row],[угол обхв6]]</f>
        <v>47218.827506056579</v>
      </c>
      <c r="CR2305" s="14">
        <f>Таблица1[[#This Row],[Т9]]-Таблица1[[#This Row],[угол обхв5]]</f>
        <v>1132.866833483793</v>
      </c>
      <c r="CS2305" s="14">
        <f>Таблица1[[#This Row],[Т9]]-Таблица1[[#This Row],[угол обхв4]]</f>
        <v>59065.067085172355</v>
      </c>
      <c r="CT2305" s="14">
        <f>Таблица1[[#This Row],[Lкан_прям, мм]]+Таблица1[[#This Row],[Lкан_дуг, мм]]+Таблица1[[#This Row],[Lкан_леб,мм]]</f>
        <v>85045.326329871838</v>
      </c>
      <c r="CU2305" s="16">
        <f>Таблица1[[#This Row],[Lкан_леб,мм]]</f>
        <v>57932.200251688562</v>
      </c>
      <c r="CV2305" s="14">
        <f>2534431-(Таблица1[[#This Row],[Т23]]+Таблица1[[#This Row],[угол обхв3]])</f>
        <v>2448987.8739218167</v>
      </c>
      <c r="CW2305" s="50">
        <f>SUM(X2305:AC2305,AD2305:AI2305)-Таблица1[[#This Row],[lподв_min, мм]]</f>
        <v>22795.951981777227</v>
      </c>
      <c r="CX2305" s="17">
        <f>CW2744-Таблица1[[#This Row],[Суммарная длина каната]]</f>
        <v>-2426873.2743441947</v>
      </c>
    </row>
    <row r="2306" spans="1:102" x14ac:dyDescent="0.25">
      <c r="A2306" s="21">
        <v>2305</v>
      </c>
      <c r="B2306" s="10">
        <v>59.751428571428562</v>
      </c>
      <c r="C2306" s="10">
        <v>66.725306122448984</v>
      </c>
      <c r="D2306" s="11">
        <v>10441.194043898962</v>
      </c>
      <c r="E2306" s="11">
        <v>13455.012558452367</v>
      </c>
      <c r="F2306" s="11">
        <v>10388.485984875984</v>
      </c>
      <c r="G2306" s="11">
        <v>13585.177302196707</v>
      </c>
      <c r="H2306" s="11">
        <v>10849.193553898964</v>
      </c>
      <c r="I2306" s="11">
        <v>9501.893822495902</v>
      </c>
      <c r="J2306" s="11">
        <v>3953.1187359564656</v>
      </c>
      <c r="K2306" s="11">
        <v>25981.632559743539</v>
      </c>
      <c r="L2306" s="11">
        <v>1131.493518439743</v>
      </c>
      <c r="M2306" s="11">
        <v>57932.200251688562</v>
      </c>
      <c r="N2306" s="11">
        <v>4846.9501916391591</v>
      </c>
      <c r="O2306" s="11">
        <v>20825.291222246724</v>
      </c>
      <c r="P2306" s="43">
        <v>7886.2196452038734</v>
      </c>
      <c r="Q2306" s="11">
        <v>19879.695883100565</v>
      </c>
      <c r="R2306" s="11">
        <v>10504.443273702989</v>
      </c>
      <c r="S2306" s="11">
        <v>15065.016451282814</v>
      </c>
      <c r="T2306" s="11">
        <v>11238.741064297914</v>
      </c>
      <c r="U2306" s="11">
        <v>13881.749890136336</v>
      </c>
      <c r="V2306" s="11">
        <v>10441.194043898962</v>
      </c>
      <c r="W2306" s="11">
        <v>13455.012558452367</v>
      </c>
      <c r="X2306" s="12">
        <v>0</v>
      </c>
      <c r="Y2306" s="12">
        <v>519.1670188685315</v>
      </c>
      <c r="Z2306" s="12">
        <v>314.6059439355119</v>
      </c>
      <c r="AA2306" s="44">
        <v>232.04019061955896</v>
      </c>
      <c r="AB2306" s="45">
        <v>47.253829333786669</v>
      </c>
      <c r="AC2306" s="12">
        <v>18.426535682353826</v>
      </c>
      <c r="AD2306" s="12">
        <v>11846.239579115772</v>
      </c>
      <c r="AE2306" s="12">
        <v>3182.9717807084771</v>
      </c>
      <c r="AF2306" s="12">
        <v>5480.5321821881507</v>
      </c>
      <c r="AG2306" s="44">
        <v>1128.4755203370601</v>
      </c>
      <c r="AH2306" s="45">
        <v>390.29476040551594</v>
      </c>
      <c r="AI2306" s="12">
        <v>3953.1187369885606</v>
      </c>
      <c r="AJ2306" s="12">
        <v>-55.624787350061567</v>
      </c>
      <c r="AK2306" s="12">
        <v>17.282269129241467</v>
      </c>
      <c r="AL2306" s="12">
        <v>61.462643632266534</v>
      </c>
      <c r="AM2306" s="44">
        <v>94.048240690873996</v>
      </c>
      <c r="AN2306" s="45">
        <v>87.412346115733158</v>
      </c>
      <c r="AO2306" s="12">
        <v>89.999999855061802</v>
      </c>
      <c r="AP2306" s="12">
        <v>-2178.3010074560411</v>
      </c>
      <c r="AQ2306" s="12">
        <v>4968.158585854253</v>
      </c>
      <c r="AR2306" s="12">
        <v>8244.6500207367371</v>
      </c>
      <c r="AS2306" s="44">
        <v>10911.425299259652</v>
      </c>
      <c r="AT2306" s="45">
        <v>10831.157093153624</v>
      </c>
      <c r="AU2306" s="12">
        <v>10849.194043898962</v>
      </c>
      <c r="AV2306" s="12">
        <v>11278.265415461636</v>
      </c>
      <c r="AW2306" s="12">
        <v>21214.871156498735</v>
      </c>
      <c r="AX2306" s="12">
        <v>20074.610392297218</v>
      </c>
      <c r="AY2306" s="44">
        <v>15036.213137692281</v>
      </c>
      <c r="AZ2306" s="45">
        <v>13863.329616895931</v>
      </c>
      <c r="BA2306" s="12">
        <v>13455.012559484463</v>
      </c>
      <c r="BB2306" s="12">
        <v>4510.2041939091469</v>
      </c>
      <c r="BC2306" s="12">
        <v>8007.4280394189664</v>
      </c>
      <c r="BD2306" s="12">
        <v>10862.873649235853</v>
      </c>
      <c r="BE2306" s="44">
        <v>10831.759038741249</v>
      </c>
      <c r="BF2306" s="45">
        <v>10848.778015043252</v>
      </c>
      <c r="BG2306" s="12">
        <v>10849.194053898964</v>
      </c>
      <c r="BH2306" s="12">
        <v>21055.652097858925</v>
      </c>
      <c r="BI2306" s="12">
        <v>20269.275817352576</v>
      </c>
      <c r="BJ2306" s="12">
        <v>15259.930960479462</v>
      </c>
      <c r="BK2306" s="44">
        <v>13910.553203726869</v>
      </c>
      <c r="BL2306" s="45">
        <v>13473.432831692771</v>
      </c>
      <c r="BM2306" s="12">
        <v>9501.8938224959038</v>
      </c>
      <c r="BN2306" s="12">
        <v>0</v>
      </c>
      <c r="BO2306" s="12">
        <v>72.907056479303037</v>
      </c>
      <c r="BP2306" s="12">
        <v>44.180374503025071</v>
      </c>
      <c r="BQ2306" s="48">
        <v>32.585597058607462</v>
      </c>
      <c r="BR2306" s="49">
        <v>6.6358945751408402</v>
      </c>
      <c r="BS2306" s="13">
        <v>2.5876537393286489</v>
      </c>
      <c r="BT2306" s="12">
        <v>397.79974831143198</v>
      </c>
      <c r="BV2306" s="14">
        <f>Таблица1[[#This Row],[Lкан_леб,мм]]</f>
        <v>57932.200251688562</v>
      </c>
      <c r="BW2306" s="50">
        <f>Таблица1[[#This Row],[угол обхв4]]+Таблица1[[#This Row],[Lдуг 3,мм]]</f>
        <v>11846.239579115772</v>
      </c>
      <c r="BX2306" s="54">
        <f>Таблица1[[#This Row],[угол обхв5]]+Таблица1[[#This Row],[Y5, мм]]</f>
        <v>58451.367270557093</v>
      </c>
      <c r="BY2306" s="14">
        <f>Таблица1[[#This Row],[угол обхв6]]+Таблица1[[#This Row],[Lдуг 4,мм]]</f>
        <v>15029.21135982425</v>
      </c>
      <c r="BZ2306" s="14">
        <f>Таблица1[[#This Row],[Т1]]+Таблица1[[#This Row],[X6, мм]]</f>
        <v>58765.973214492602</v>
      </c>
      <c r="CA2306" s="14">
        <f>Таблица1[[#This Row],[Т2]]+Таблица1[[#This Row],[Lдуг 5,мм]]</f>
        <v>20509.743542012402</v>
      </c>
      <c r="CB2306" s="14">
        <f>Таблица1[[#This Row],[Т3]]+Таблица1[[#This Row],[Y6, мм]]</f>
        <v>58998.013405112164</v>
      </c>
      <c r="CC2306" s="14">
        <f>Таблица1[[#This Row],[Т4]]+Таблица1[[#This Row],[Lдуг 6,мм]]</f>
        <v>21638.219062349461</v>
      </c>
      <c r="CD2306" s="14">
        <f>Таблица1[[#This Row],[Т5]]+Таблица1[[#This Row],[Lдуг 1,мм]]</f>
        <v>59045.26723444595</v>
      </c>
      <c r="CE2306" s="14">
        <f>Таблица1[[#This Row],[Т6]]+Таблица1[[#This Row],[Lпрям1, мм]]</f>
        <v>22028.513822754976</v>
      </c>
      <c r="CF2306" s="15">
        <f>Таблица1[[#This Row],[Т7]]+Таблица1[[#This Row],[Lдуг 2,мм]]</f>
        <v>59063.693770128302</v>
      </c>
      <c r="CG2306" s="14">
        <f>Таблица1[[#This Row],[Т8]]+Таблица1[[#This Row],[Lпрям2, мм]]</f>
        <v>25981.632559743535</v>
      </c>
      <c r="CH2306" s="14">
        <f>Таблица1[[#This Row],[Т9]]-Таблица1[[#This Row],[Т9]]</f>
        <v>0</v>
      </c>
      <c r="CI2306" s="50">
        <f>Таблица1[[#This Row],[Т9]]-Таблица1[[#This Row],[Т8]]</f>
        <v>37035.179947373326</v>
      </c>
      <c r="CJ2306" s="54">
        <f>Таблица1[[#This Row],[Т9]]-Таблица1[[#This Row],[Т7]]</f>
        <v>18.426535682352551</v>
      </c>
      <c r="CK2306" s="14">
        <f>Таблица1[[#This Row],[Т9]]-Таблица1[[#This Row],[Т6]]</f>
        <v>37425.474707778842</v>
      </c>
      <c r="CL2306" s="14">
        <f>Таблица1[[#This Row],[Т9]]-Таблица1[[#This Row],[Т5]]</f>
        <v>65.680365016138239</v>
      </c>
      <c r="CM2306" s="14">
        <f>Таблица1[[#This Row],[Т9]]-Таблица1[[#This Row],[Т4]]</f>
        <v>38553.9502281159</v>
      </c>
      <c r="CN2306" s="14">
        <f>Таблица1[[#This Row],[Т9]]-Таблица1[[#This Row],[Т3]]</f>
        <v>297.72055563570029</v>
      </c>
      <c r="CO2306" s="14">
        <f>Таблица1[[#This Row],[Т9]]-Таблица1[[#This Row],[Т2]]</f>
        <v>44034.482410304052</v>
      </c>
      <c r="CP2306" s="14">
        <f>Таблица1[[#This Row],[Т9]]-Таблица1[[#This Row],[Т1]]</f>
        <v>612.32649957120884</v>
      </c>
      <c r="CQ2306" s="14">
        <f>Таблица1[[#This Row],[Т9]]-Таблица1[[#This Row],[угол обхв6]]</f>
        <v>47217.454191012526</v>
      </c>
      <c r="CR2306" s="14">
        <f>Таблица1[[#This Row],[Т9]]-Таблица1[[#This Row],[угол обхв5]]</f>
        <v>1131.49351843974</v>
      </c>
      <c r="CS2306" s="14">
        <f>Таблица1[[#This Row],[Т9]]-Таблица1[[#This Row],[угол обхв4]]</f>
        <v>59063.693770128302</v>
      </c>
      <c r="CT2306" s="14">
        <f>Таблица1[[#This Row],[Lкан_прям, мм]]+Таблица1[[#This Row],[Lкан_дуг, мм]]+Таблица1[[#This Row],[Lкан_леб,мм]]</f>
        <v>85045.326329871838</v>
      </c>
      <c r="CU2306" s="16">
        <f>Таблица1[[#This Row],[Lкан_леб,мм]]</f>
        <v>57932.200251688562</v>
      </c>
      <c r="CV2306" s="14">
        <f>2534431-(Таблица1[[#This Row],[Т23]]+Таблица1[[#This Row],[угол обхв3]])</f>
        <v>2448987.8739218167</v>
      </c>
      <c r="CW2306" s="50">
        <f>SUM(X2306:AC2306,AD2306:AI2306)-Таблица1[[#This Row],[lподв_min, мм]]</f>
        <v>23160.007342226814</v>
      </c>
      <c r="CX2306" s="17">
        <f>CW2745-Таблица1[[#This Row],[Суммарная длина каната]]</f>
        <v>-2426923.3380615734</v>
      </c>
    </row>
    <row r="2307" spans="1:102" x14ac:dyDescent="0.25">
      <c r="A2307" s="21">
        <v>2306</v>
      </c>
      <c r="B2307" s="10">
        <v>59.751428571428562</v>
      </c>
      <c r="C2307" s="10">
        <v>69.409387755102046</v>
      </c>
      <c r="D2307" s="11">
        <v>10742.662497167086</v>
      </c>
      <c r="E2307" s="11">
        <v>13686.938341042916</v>
      </c>
      <c r="F2307" s="11">
        <v>10683.916787301254</v>
      </c>
      <c r="G2307" s="11">
        <v>13814.492022182894</v>
      </c>
      <c r="H2307" s="11">
        <v>11150.662007167088</v>
      </c>
      <c r="I2307" s="11">
        <v>9707.4462301700787</v>
      </c>
      <c r="J2307" s="11">
        <v>3979.4921108728367</v>
      </c>
      <c r="K2307" s="11">
        <v>25981.632559736689</v>
      </c>
      <c r="L2307" s="11">
        <v>1131.4935184465837</v>
      </c>
      <c r="M2307" s="11">
        <v>57932.200251688562</v>
      </c>
      <c r="N2307" s="11">
        <v>4846.9501916391591</v>
      </c>
      <c r="O2307" s="11">
        <v>20825.291222246724</v>
      </c>
      <c r="P2307" s="43">
        <v>7889.6300580175202</v>
      </c>
      <c r="Q2307" s="11">
        <v>19984.926583423199</v>
      </c>
      <c r="R2307" s="11">
        <v>10730.447579126092</v>
      </c>
      <c r="S2307" s="11">
        <v>15298.137830794962</v>
      </c>
      <c r="T2307" s="11">
        <v>11519.35089541299</v>
      </c>
      <c r="U2307" s="11">
        <v>14150.555782507547</v>
      </c>
      <c r="V2307" s="11">
        <v>10742.662497167086</v>
      </c>
      <c r="W2307" s="11">
        <v>13686.938341042916</v>
      </c>
      <c r="X2307" s="12">
        <v>0</v>
      </c>
      <c r="Y2307" s="12">
        <v>506.04647811084948</v>
      </c>
      <c r="Z2307" s="12">
        <v>308.61329144529657</v>
      </c>
      <c r="AA2307" s="44">
        <v>232.04019061955862</v>
      </c>
      <c r="AB2307" s="45">
        <v>47.253829333787124</v>
      </c>
      <c r="AC2307" s="12">
        <v>37.53972893709205</v>
      </c>
      <c r="AD2307" s="12">
        <v>11846.239579115772</v>
      </c>
      <c r="AE2307" s="12">
        <v>3156.5984057921014</v>
      </c>
      <c r="AF2307" s="12">
        <v>5480.5321821881498</v>
      </c>
      <c r="AG2307" s="44">
        <v>1128.4755203370632</v>
      </c>
      <c r="AH2307" s="45">
        <v>390.29476040551395</v>
      </c>
      <c r="AI2307" s="12">
        <v>3979.492111898091</v>
      </c>
      <c r="AJ2307" s="12">
        <v>-55.624787350061567</v>
      </c>
      <c r="AK2307" s="12">
        <v>15.439740672514601</v>
      </c>
      <c r="AL2307" s="12">
        <v>58.778561999613444</v>
      </c>
      <c r="AM2307" s="44">
        <v>91.364159058220849</v>
      </c>
      <c r="AN2307" s="45">
        <v>84.728264483079954</v>
      </c>
      <c r="AO2307" s="12">
        <v>89.999999856022356</v>
      </c>
      <c r="AP2307" s="12">
        <v>-2178.3010074560411</v>
      </c>
      <c r="AQ2307" s="12">
        <v>4955.5698918870157</v>
      </c>
      <c r="AR2307" s="12">
        <v>8238.5395703614213</v>
      </c>
      <c r="AS2307" s="44">
        <v>11138.331942767018</v>
      </c>
      <c r="AT2307" s="45">
        <v>11113.076676578148</v>
      </c>
      <c r="AU2307" s="12">
        <v>11150.662497167086</v>
      </c>
      <c r="AV2307" s="12">
        <v>11278.265415461636</v>
      </c>
      <c r="AW2307" s="12">
        <v>21218.566902550079</v>
      </c>
      <c r="AX2307" s="12">
        <v>20196.412167319457</v>
      </c>
      <c r="AY2307" s="44">
        <v>15288.424649172142</v>
      </c>
      <c r="AZ2307" s="45">
        <v>14113.068996700578</v>
      </c>
      <c r="BA2307" s="12">
        <v>13686.938342068172</v>
      </c>
      <c r="BB2307" s="12">
        <v>4510.2041939091469</v>
      </c>
      <c r="BC2307" s="12">
        <v>7998.2497582653759</v>
      </c>
      <c r="BD2307" s="12">
        <v>11079.357091469994</v>
      </c>
      <c r="BE2307" s="44">
        <v>11111.466531772066</v>
      </c>
      <c r="BF2307" s="45">
        <v>11148.93671600193</v>
      </c>
      <c r="BG2307" s="12">
        <v>11150.66250716709</v>
      </c>
      <c r="BH2307" s="12">
        <v>21055.652097858925</v>
      </c>
      <c r="BI2307" s="12">
        <v>20378.202263726555</v>
      </c>
      <c r="BJ2307" s="12">
        <v>15509.623414691221</v>
      </c>
      <c r="BK2307" s="44">
        <v>14160.268964130366</v>
      </c>
      <c r="BL2307" s="45">
        <v>13724.425126849885</v>
      </c>
      <c r="BM2307" s="12">
        <v>9707.4462301700805</v>
      </c>
      <c r="BN2307" s="12">
        <v>0</v>
      </c>
      <c r="BO2307" s="12">
        <v>71.064528022576155</v>
      </c>
      <c r="BP2307" s="12">
        <v>43.338821327098842</v>
      </c>
      <c r="BQ2307" s="48">
        <v>32.585597058607412</v>
      </c>
      <c r="BR2307" s="49">
        <v>6.6358945751409042</v>
      </c>
      <c r="BS2307" s="13">
        <v>5.2717353729424081</v>
      </c>
      <c r="BT2307" s="12">
        <v>397.79974831143198</v>
      </c>
      <c r="BV2307" s="14">
        <f>Таблица1[[#This Row],[Lкан_леб,мм]]</f>
        <v>57932.200251688562</v>
      </c>
      <c r="BW2307" s="50">
        <f>Таблица1[[#This Row],[угол обхв4]]+Таблица1[[#This Row],[Lдуг 3,мм]]</f>
        <v>11846.239579115772</v>
      </c>
      <c r="BX2307" s="54">
        <f>Таблица1[[#This Row],[угол обхв5]]+Таблица1[[#This Row],[Y5, мм]]</f>
        <v>58438.246729799415</v>
      </c>
      <c r="BY2307" s="14">
        <f>Таблица1[[#This Row],[угол обхв6]]+Таблица1[[#This Row],[Lдуг 4,мм]]</f>
        <v>15002.837984907874</v>
      </c>
      <c r="BZ2307" s="14">
        <f>Таблица1[[#This Row],[Т1]]+Таблица1[[#This Row],[X6, мм]]</f>
        <v>58746.860021244713</v>
      </c>
      <c r="CA2307" s="14">
        <f>Таблица1[[#This Row],[Т2]]+Таблица1[[#This Row],[Lдуг 5,мм]]</f>
        <v>20483.370167096022</v>
      </c>
      <c r="CB2307" s="14">
        <f>Таблица1[[#This Row],[Т3]]+Таблица1[[#This Row],[Y6, мм]]</f>
        <v>58978.900211864275</v>
      </c>
      <c r="CC2307" s="14">
        <f>Таблица1[[#This Row],[Т4]]+Таблица1[[#This Row],[Lдуг 6,мм]]</f>
        <v>21611.845687433084</v>
      </c>
      <c r="CD2307" s="14">
        <f>Таблица1[[#This Row],[Т5]]+Таблица1[[#This Row],[Lдуг 1,мм]]</f>
        <v>59026.15404119806</v>
      </c>
      <c r="CE2307" s="14">
        <f>Таблица1[[#This Row],[Т6]]+Таблица1[[#This Row],[Lпрям1, мм]]</f>
        <v>22002.140447838599</v>
      </c>
      <c r="CF2307" s="15">
        <f>Таблица1[[#This Row],[Т7]]+Таблица1[[#This Row],[Lдуг 2,мм]]</f>
        <v>59063.693770135149</v>
      </c>
      <c r="CG2307" s="14">
        <f>Таблица1[[#This Row],[Т8]]+Таблица1[[#This Row],[Lпрям2, мм]]</f>
        <v>25981.632559736689</v>
      </c>
      <c r="CH2307" s="14">
        <f>Таблица1[[#This Row],[Т9]]-Таблица1[[#This Row],[Т9]]</f>
        <v>0</v>
      </c>
      <c r="CI2307" s="50">
        <f>Таблица1[[#This Row],[Т9]]-Таблица1[[#This Row],[Т8]]</f>
        <v>37061.553322296546</v>
      </c>
      <c r="CJ2307" s="54">
        <f>Таблица1[[#This Row],[Т9]]-Таблица1[[#This Row],[Т7]]</f>
        <v>37.539728937088512</v>
      </c>
      <c r="CK2307" s="14">
        <f>Таблица1[[#This Row],[Т9]]-Таблица1[[#This Row],[Т6]]</f>
        <v>37451.848082702068</v>
      </c>
      <c r="CL2307" s="14">
        <f>Таблица1[[#This Row],[Т9]]-Таблица1[[#This Row],[Т5]]</f>
        <v>84.7935582708742</v>
      </c>
      <c r="CM2307" s="14">
        <f>Таблица1[[#This Row],[Т9]]-Таблица1[[#This Row],[Т4]]</f>
        <v>38580.323603039127</v>
      </c>
      <c r="CN2307" s="14">
        <f>Таблица1[[#This Row],[Т9]]-Таблица1[[#This Row],[Т3]]</f>
        <v>316.83374889043625</v>
      </c>
      <c r="CO2307" s="14">
        <f>Таблица1[[#This Row],[Т9]]-Таблица1[[#This Row],[Т2]]</f>
        <v>44060.855785227279</v>
      </c>
      <c r="CP2307" s="14">
        <f>Таблица1[[#This Row],[Т9]]-Таблица1[[#This Row],[Т1]]</f>
        <v>625.44704033573362</v>
      </c>
      <c r="CQ2307" s="14">
        <f>Таблица1[[#This Row],[Т9]]-Таблица1[[#This Row],[угол обхв6]]</f>
        <v>47217.45419101938</v>
      </c>
      <c r="CR2307" s="14">
        <f>Таблица1[[#This Row],[Т9]]-Таблица1[[#This Row],[угол обхв5]]</f>
        <v>1131.4935184465867</v>
      </c>
      <c r="CS2307" s="14">
        <f>Таблица1[[#This Row],[Т9]]-Таблица1[[#This Row],[угол обхв4]]</f>
        <v>59063.693770135149</v>
      </c>
      <c r="CT2307" s="14">
        <f>Таблица1[[#This Row],[Lкан_прям, мм]]+Таблица1[[#This Row],[Lкан_дуг, мм]]+Таблица1[[#This Row],[Lкан_леб,мм]]</f>
        <v>85045.326329871838</v>
      </c>
      <c r="CU2307" s="16">
        <f>Таблица1[[#This Row],[Lкан_леб,мм]]</f>
        <v>57932.200251688562</v>
      </c>
      <c r="CV2307" s="14">
        <f>2534431-(Таблица1[[#This Row],[Т23]]+Таблица1[[#This Row],[угол обхв3]])</f>
        <v>2448987.8739218167</v>
      </c>
      <c r="CW2307" s="50">
        <f>SUM(X2307:AC2307,AD2307:AI2307)-Таблица1[[#This Row],[lподв_min, мм]]</f>
        <v>23133.633967310438</v>
      </c>
      <c r="CX2307" s="17">
        <f>CW2746-Таблица1[[#This Row],[Суммарная длина каната]]</f>
        <v>-2426974.104316148</v>
      </c>
    </row>
    <row r="2308" spans="1:102" x14ac:dyDescent="0.25">
      <c r="A2308" s="21">
        <v>2307</v>
      </c>
      <c r="B2308" s="10">
        <v>59.751428571428562</v>
      </c>
      <c r="C2308" s="10">
        <v>72.093469387755121</v>
      </c>
      <c r="D2308" s="11">
        <v>11032.939380501233</v>
      </c>
      <c r="E2308" s="11">
        <v>13932.727128313458</v>
      </c>
      <c r="F2308" s="11">
        <v>10968.284916821351</v>
      </c>
      <c r="G2308" s="11">
        <v>14057.389874658411</v>
      </c>
      <c r="H2308" s="11">
        <v>11440.938890501233</v>
      </c>
      <c r="I2308" s="11">
        <v>9925.3748643549607</v>
      </c>
      <c r="J2308" s="11">
        <v>4007.3522639584967</v>
      </c>
      <c r="K2308" s="11">
        <v>25981.632559729562</v>
      </c>
      <c r="L2308" s="11">
        <v>1131.4935184537103</v>
      </c>
      <c r="M2308" s="11">
        <v>57932.200251688562</v>
      </c>
      <c r="N2308" s="11">
        <v>4846.9501916391591</v>
      </c>
      <c r="O2308" s="11">
        <v>20825.291222246724</v>
      </c>
      <c r="P2308" s="43">
        <v>7888.1088883129478</v>
      </c>
      <c r="Q2308" s="11">
        <v>20090.201543640149</v>
      </c>
      <c r="R2308" s="11">
        <v>10945.287116004569</v>
      </c>
      <c r="S2308" s="11">
        <v>15541.586998074838</v>
      </c>
      <c r="T2308" s="11">
        <v>11787.064984032902</v>
      </c>
      <c r="U2308" s="11">
        <v>14432.207432327536</v>
      </c>
      <c r="V2308" s="11">
        <v>11032.939380501233</v>
      </c>
      <c r="W2308" s="11">
        <v>13932.727128313458</v>
      </c>
      <c r="X2308" s="12">
        <v>0</v>
      </c>
      <c r="Y2308" s="12">
        <v>492.86415835691963</v>
      </c>
      <c r="Z2308" s="12">
        <v>302.68241795132946</v>
      </c>
      <c r="AA2308" s="44">
        <v>232.04019061955881</v>
      </c>
      <c r="AB2308" s="45">
        <v>47.253829333786214</v>
      </c>
      <c r="AC2308" s="12">
        <v>56.652922192116094</v>
      </c>
      <c r="AD2308" s="12">
        <v>11846.239579115772</v>
      </c>
      <c r="AE2308" s="12">
        <v>3128.7382527064383</v>
      </c>
      <c r="AF2308" s="12">
        <v>5480.5321821881489</v>
      </c>
      <c r="AG2308" s="44">
        <v>1128.4755203370619</v>
      </c>
      <c r="AH2308" s="45">
        <v>390.2947604055181</v>
      </c>
      <c r="AI2308" s="12">
        <v>4007.3522649766228</v>
      </c>
      <c r="AJ2308" s="12">
        <v>-55.624787350061567</v>
      </c>
      <c r="AK2308" s="12">
        <v>13.588536539935882</v>
      </c>
      <c r="AL2308" s="12">
        <v>56.094480366960397</v>
      </c>
      <c r="AM2308" s="44">
        <v>88.680077425567831</v>
      </c>
      <c r="AN2308" s="45">
        <v>82.044182850427063</v>
      </c>
      <c r="AO2308" s="12">
        <v>89.999999857023369</v>
      </c>
      <c r="AP2308" s="12">
        <v>-2178.3010074560411</v>
      </c>
      <c r="AQ2308" s="12">
        <v>4942.8088300573927</v>
      </c>
      <c r="AR2308" s="12">
        <v>8226.7319768922189</v>
      </c>
      <c r="AS2308" s="44">
        <v>11353.178857354105</v>
      </c>
      <c r="AT2308" s="45">
        <v>11382.991944980375</v>
      </c>
      <c r="AU2308" s="12">
        <v>11440.939380501231</v>
      </c>
      <c r="AV2308" s="12">
        <v>11278.265415461636</v>
      </c>
      <c r="AW2308" s="12">
        <v>21221.870497348944</v>
      </c>
      <c r="AX2308" s="12">
        <v>20317.794170675897</v>
      </c>
      <c r="AY2308" s="44">
        <v>15550.985260618601</v>
      </c>
      <c r="AZ2308" s="45">
        <v>14375.736385667722</v>
      </c>
      <c r="BA2308" s="12">
        <v>13932.727129331584</v>
      </c>
      <c r="BB2308" s="12">
        <v>4510.2041939091469</v>
      </c>
      <c r="BC2308" s="12">
        <v>7983.9675267311814</v>
      </c>
      <c r="BD2308" s="12">
        <v>11283.910204583841</v>
      </c>
      <c r="BE2308" s="44">
        <v>11379.173242683364</v>
      </c>
      <c r="BF2308" s="45">
        <v>11437.012419553759</v>
      </c>
      <c r="BG2308" s="12">
        <v>11440.939390501233</v>
      </c>
      <c r="BH2308" s="12">
        <v>21055.652097858925</v>
      </c>
      <c r="BI2308" s="12">
        <v>20486.780818742369</v>
      </c>
      <c r="BJ2308" s="12">
        <v>15769.179625110588</v>
      </c>
      <c r="BK2308" s="44">
        <v>14422.809169783772</v>
      </c>
      <c r="BL2308" s="45">
        <v>13989.198174973271</v>
      </c>
      <c r="BM2308" s="12">
        <v>9925.3748643549625</v>
      </c>
      <c r="BN2308" s="12">
        <v>0</v>
      </c>
      <c r="BO2308" s="12">
        <v>69.21332388999744</v>
      </c>
      <c r="BP2308" s="12">
        <v>42.505943827024517</v>
      </c>
      <c r="BQ2308" s="48">
        <v>32.585597058607441</v>
      </c>
      <c r="BR2308" s="49">
        <v>6.6358945751407772</v>
      </c>
      <c r="BS2308" s="13">
        <v>7.9558170065963054</v>
      </c>
      <c r="BT2308" s="12">
        <v>397.79974831143198</v>
      </c>
      <c r="BV2308" s="14">
        <f>Таблица1[[#This Row],[Lкан_леб,мм]]</f>
        <v>57932.200251688562</v>
      </c>
      <c r="BW2308" s="50">
        <f>Таблица1[[#This Row],[угол обхв4]]+Таблица1[[#This Row],[Lдуг 3,мм]]</f>
        <v>11846.239579115772</v>
      </c>
      <c r="BX2308" s="54">
        <f>Таблица1[[#This Row],[угол обхв5]]+Таблица1[[#This Row],[Y5, мм]]</f>
        <v>58425.064410045481</v>
      </c>
      <c r="BY2308" s="14">
        <f>Таблица1[[#This Row],[угол обхв6]]+Таблица1[[#This Row],[Lдуг 4,мм]]</f>
        <v>14974.977831822211</v>
      </c>
      <c r="BZ2308" s="14">
        <f>Таблица1[[#This Row],[Т1]]+Таблица1[[#This Row],[X6, мм]]</f>
        <v>58727.746827996809</v>
      </c>
      <c r="CA2308" s="14">
        <f>Таблица1[[#This Row],[Т2]]+Таблица1[[#This Row],[Lдуг 5,мм]]</f>
        <v>20455.51001401036</v>
      </c>
      <c r="CB2308" s="14">
        <f>Таблица1[[#This Row],[Т3]]+Таблица1[[#This Row],[Y6, мм]]</f>
        <v>58959.787018616371</v>
      </c>
      <c r="CC2308" s="14">
        <f>Таблица1[[#This Row],[Т4]]+Таблица1[[#This Row],[Lдуг 6,мм]]</f>
        <v>21583.985534347423</v>
      </c>
      <c r="CD2308" s="14">
        <f>Таблица1[[#This Row],[Т5]]+Таблица1[[#This Row],[Lдуг 1,мм]]</f>
        <v>59007.040847950157</v>
      </c>
      <c r="CE2308" s="14">
        <f>Таблица1[[#This Row],[Т6]]+Таблица1[[#This Row],[Lпрям1, мм]]</f>
        <v>21974.280294752942</v>
      </c>
      <c r="CF2308" s="15">
        <f>Таблица1[[#This Row],[Т7]]+Таблица1[[#This Row],[Lдуг 2,мм]]</f>
        <v>59063.693770142272</v>
      </c>
      <c r="CG2308" s="14">
        <f>Таблица1[[#This Row],[Т8]]+Таблица1[[#This Row],[Lпрям2, мм]]</f>
        <v>25981.632559729565</v>
      </c>
      <c r="CH2308" s="14">
        <f>Таблица1[[#This Row],[Т9]]-Таблица1[[#This Row],[Т9]]</f>
        <v>0</v>
      </c>
      <c r="CI2308" s="50">
        <f>Таблица1[[#This Row],[Т9]]-Таблица1[[#This Row],[Т8]]</f>
        <v>37089.41347538933</v>
      </c>
      <c r="CJ2308" s="54">
        <f>Таблица1[[#This Row],[Т9]]-Таблица1[[#This Row],[Т7]]</f>
        <v>56.652922192115511</v>
      </c>
      <c r="CK2308" s="14">
        <f>Таблица1[[#This Row],[Т9]]-Таблица1[[#This Row],[Т6]]</f>
        <v>37479.708235794853</v>
      </c>
      <c r="CL2308" s="14">
        <f>Таблица1[[#This Row],[Т9]]-Таблица1[[#This Row],[Т5]]</f>
        <v>103.9067515259012</v>
      </c>
      <c r="CM2308" s="14">
        <f>Таблица1[[#This Row],[Т9]]-Таблица1[[#This Row],[Т4]]</f>
        <v>38608.183756131912</v>
      </c>
      <c r="CN2308" s="14">
        <f>Таблица1[[#This Row],[Т9]]-Таблица1[[#This Row],[Т3]]</f>
        <v>335.94694214546325</v>
      </c>
      <c r="CO2308" s="14">
        <f>Таблица1[[#This Row],[Т9]]-Таблица1[[#This Row],[Т2]]</f>
        <v>44088.715938320063</v>
      </c>
      <c r="CP2308" s="14">
        <f>Таблица1[[#This Row],[Т9]]-Таблица1[[#This Row],[Т1]]</f>
        <v>638.62936009679106</v>
      </c>
      <c r="CQ2308" s="14">
        <f>Таблица1[[#This Row],[Т9]]-Таблица1[[#This Row],[угол обхв6]]</f>
        <v>47217.454191026496</v>
      </c>
      <c r="CR2308" s="14">
        <f>Таблица1[[#This Row],[Т9]]-Таблица1[[#This Row],[угол обхв5]]</f>
        <v>1131.4935184537098</v>
      </c>
      <c r="CS2308" s="14">
        <f>Таблица1[[#This Row],[Т9]]-Таблица1[[#This Row],[угол обхв4]]</f>
        <v>59063.693770142272</v>
      </c>
      <c r="CT2308" s="14">
        <f>Таблица1[[#This Row],[Lкан_прям, мм]]+Таблица1[[#This Row],[Lкан_дуг, мм]]+Таблица1[[#This Row],[Lкан_леб,мм]]</f>
        <v>85045.326329871838</v>
      </c>
      <c r="CU2308" s="16">
        <f>Таблица1[[#This Row],[Lкан_леб,мм]]</f>
        <v>57932.200251688562</v>
      </c>
      <c r="CV2308" s="14">
        <f>2534431-(Таблица1[[#This Row],[Т23]]+Таблица1[[#This Row],[угол обхв3]])</f>
        <v>2448987.8739218167</v>
      </c>
      <c r="CW2308" s="50">
        <f>SUM(X2308:AC2308,AD2308:AI2308)-Таблица1[[#This Row],[lподв_min, мм]]</f>
        <v>23105.77381422478</v>
      </c>
      <c r="CX2308" s="17">
        <f>CW2747-Таблица1[[#This Row],[Суммарная длина каната]]</f>
        <v>-2427025.5054049888</v>
      </c>
    </row>
    <row r="2309" spans="1:102" x14ac:dyDescent="0.25">
      <c r="A2309" s="21">
        <v>2308</v>
      </c>
      <c r="B2309" s="10">
        <v>59.751428571428562</v>
      </c>
      <c r="C2309" s="10">
        <v>74.777551020408183</v>
      </c>
      <c r="D2309" s="11">
        <v>11311.38778223794</v>
      </c>
      <c r="E2309" s="11">
        <v>14191.839622254571</v>
      </c>
      <c r="F2309" s="11">
        <v>11240.966426478017</v>
      </c>
      <c r="G2309" s="11">
        <v>14313.337904764796</v>
      </c>
      <c r="H2309" s="11">
        <v>11719.387292237941</v>
      </c>
      <c r="I2309" s="11">
        <v>10155.162316383841</v>
      </c>
      <c r="J2309" s="11">
        <v>4036.6773058707304</v>
      </c>
      <c r="K2309" s="11">
        <v>25981.632559722169</v>
      </c>
      <c r="L2309" s="11">
        <v>1131.4935184611093</v>
      </c>
      <c r="M2309" s="11">
        <v>57932.200251688562</v>
      </c>
      <c r="N2309" s="11">
        <v>4846.9501916391591</v>
      </c>
      <c r="O2309" s="11">
        <v>20825.291222246724</v>
      </c>
      <c r="P2309" s="43">
        <v>7881.6594737680171</v>
      </c>
      <c r="Q2309" s="11">
        <v>20195.289774465386</v>
      </c>
      <c r="R2309" s="11">
        <v>11148.490493694973</v>
      </c>
      <c r="S2309" s="11">
        <v>15794.829788595385</v>
      </c>
      <c r="T2309" s="11">
        <v>12041.295924699945</v>
      </c>
      <c r="U2309" s="11">
        <v>14726.086853007959</v>
      </c>
      <c r="V2309" s="11">
        <v>11311.38778223794</v>
      </c>
      <c r="W2309" s="11">
        <v>14191.839622254571</v>
      </c>
      <c r="X2309" s="12">
        <v>0</v>
      </c>
      <c r="Y2309" s="12">
        <v>479.61494100652089</v>
      </c>
      <c r="Z2309" s="12">
        <v>296.81844205383112</v>
      </c>
      <c r="AA2309" s="44">
        <v>232.04019061955901</v>
      </c>
      <c r="AB2309" s="45">
        <v>47.253829333787579</v>
      </c>
      <c r="AC2309" s="12">
        <v>75.766115447410471</v>
      </c>
      <c r="AD2309" s="12">
        <v>11846.239579115772</v>
      </c>
      <c r="AE2309" s="12">
        <v>3099.4132107942028</v>
      </c>
      <c r="AF2309" s="12">
        <v>5480.5321821881507</v>
      </c>
      <c r="AG2309" s="44">
        <v>1128.4755203370635</v>
      </c>
      <c r="AH2309" s="45">
        <v>390.29476040551555</v>
      </c>
      <c r="AI2309" s="12">
        <v>4036.6773068814614</v>
      </c>
      <c r="AJ2309" s="12">
        <v>-55.624787350061567</v>
      </c>
      <c r="AK2309" s="12">
        <v>11.727937922216883</v>
      </c>
      <c r="AL2309" s="12">
        <v>53.410398734307343</v>
      </c>
      <c r="AM2309" s="44">
        <v>85.995995792914812</v>
      </c>
      <c r="AN2309" s="45">
        <v>79.360101217773845</v>
      </c>
      <c r="AO2309" s="12">
        <v>89.999999858062012</v>
      </c>
      <c r="AP2309" s="12">
        <v>-2178.3010074560411</v>
      </c>
      <c r="AQ2309" s="12">
        <v>4929.8822091577022</v>
      </c>
      <c r="AR2309" s="12">
        <v>8209.2531479863719</v>
      </c>
      <c r="AS2309" s="44">
        <v>11555.494636189662</v>
      </c>
      <c r="AT2309" s="45">
        <v>11640.310663179134</v>
      </c>
      <c r="AU2309" s="12">
        <v>11719.38778223794</v>
      </c>
      <c r="AV2309" s="12">
        <v>11278.265415461636</v>
      </c>
      <c r="AW2309" s="12">
        <v>21224.773738097301</v>
      </c>
      <c r="AX2309" s="12">
        <v>20438.490071776305</v>
      </c>
      <c r="AY2309" s="44">
        <v>15823.318874087254</v>
      </c>
      <c r="AZ2309" s="45">
        <v>14650.755451566814</v>
      </c>
      <c r="BA2309" s="12">
        <v>14191.839623265303</v>
      </c>
      <c r="BB2309" s="12">
        <v>4510.2041939091469</v>
      </c>
      <c r="BC2309" s="12">
        <v>7964.5914912865592</v>
      </c>
      <c r="BD2309" s="12">
        <v>11476.08416791333</v>
      </c>
      <c r="BE2309" s="44">
        <v>11634.291782205257</v>
      </c>
      <c r="BF2309" s="45">
        <v>11712.373043758751</v>
      </c>
      <c r="BG2309" s="12">
        <v>11719.387792237942</v>
      </c>
      <c r="BH2309" s="12">
        <v>21055.652097858925</v>
      </c>
      <c r="BI2309" s="12">
        <v>20594.772290315963</v>
      </c>
      <c r="BJ2309" s="12">
        <v>16038.030085906303</v>
      </c>
      <c r="BK2309" s="44">
        <v>14697.597767516092</v>
      </c>
      <c r="BL2309" s="45">
        <v>14267.171023695717</v>
      </c>
      <c r="BM2309" s="12">
        <v>10155.162316383843</v>
      </c>
      <c r="BN2309" s="12">
        <v>0</v>
      </c>
      <c r="BO2309" s="12">
        <v>67.352725272278448</v>
      </c>
      <c r="BP2309" s="12">
        <v>41.682460812090461</v>
      </c>
      <c r="BQ2309" s="48">
        <v>32.585597058607469</v>
      </c>
      <c r="BR2309" s="49">
        <v>6.6358945751409673</v>
      </c>
      <c r="BS2309" s="13">
        <v>10.639898640288166</v>
      </c>
      <c r="BT2309" s="12">
        <v>397.79974831143198</v>
      </c>
      <c r="BV2309" s="14">
        <f>Таблица1[[#This Row],[Lкан_леб,мм]]</f>
        <v>57932.200251688562</v>
      </c>
      <c r="BW2309" s="50">
        <f>Таблица1[[#This Row],[угол обхв4]]+Таблица1[[#This Row],[Lдуг 3,мм]]</f>
        <v>11846.239579115772</v>
      </c>
      <c r="BX2309" s="54">
        <f>Таблица1[[#This Row],[угол обхв5]]+Таблица1[[#This Row],[Y5, мм]]</f>
        <v>58411.815192695081</v>
      </c>
      <c r="BY2309" s="14">
        <f>Таблица1[[#This Row],[угол обхв6]]+Таблица1[[#This Row],[Lдуг 4,мм]]</f>
        <v>14945.652789909975</v>
      </c>
      <c r="BZ2309" s="14">
        <f>Таблица1[[#This Row],[Т1]]+Таблица1[[#This Row],[X6, мм]]</f>
        <v>58708.633634748912</v>
      </c>
      <c r="CA2309" s="14">
        <f>Таблица1[[#This Row],[Т2]]+Таблица1[[#This Row],[Lдуг 5,мм]]</f>
        <v>20426.184972098126</v>
      </c>
      <c r="CB2309" s="14">
        <f>Таблица1[[#This Row],[Т3]]+Таблица1[[#This Row],[Y6, мм]]</f>
        <v>58940.673825368474</v>
      </c>
      <c r="CC2309" s="14">
        <f>Таблица1[[#This Row],[Т4]]+Таблица1[[#This Row],[Lдуг 6,мм]]</f>
        <v>21554.660492435189</v>
      </c>
      <c r="CD2309" s="14">
        <f>Таблица1[[#This Row],[Т5]]+Таблица1[[#This Row],[Lдуг 1,мм]]</f>
        <v>58987.92765470226</v>
      </c>
      <c r="CE2309" s="14">
        <f>Таблица1[[#This Row],[Т6]]+Таблица1[[#This Row],[Lпрям1, мм]]</f>
        <v>21944.955252840704</v>
      </c>
      <c r="CF2309" s="15">
        <f>Таблица1[[#This Row],[Т7]]+Таблица1[[#This Row],[Lдуг 2,мм]]</f>
        <v>59063.693770149672</v>
      </c>
      <c r="CG2309" s="14">
        <f>Таблица1[[#This Row],[Т8]]+Таблица1[[#This Row],[Lпрям2, мм]]</f>
        <v>25981.632559722166</v>
      </c>
      <c r="CH2309" s="14">
        <f>Таблица1[[#This Row],[Т9]]-Таблица1[[#This Row],[Т9]]</f>
        <v>0</v>
      </c>
      <c r="CI2309" s="50">
        <f>Таблица1[[#This Row],[Т9]]-Таблица1[[#This Row],[Т8]]</f>
        <v>37118.738517308971</v>
      </c>
      <c r="CJ2309" s="54">
        <f>Таблица1[[#This Row],[Т9]]-Таблица1[[#This Row],[Т7]]</f>
        <v>75.766115447411721</v>
      </c>
      <c r="CK2309" s="14">
        <f>Таблица1[[#This Row],[Т9]]-Таблица1[[#This Row],[Т6]]</f>
        <v>37509.033277714479</v>
      </c>
      <c r="CL2309" s="14">
        <f>Таблица1[[#This Row],[Т9]]-Таблица1[[#This Row],[Т5]]</f>
        <v>123.01994478119741</v>
      </c>
      <c r="CM2309" s="14">
        <f>Таблица1[[#This Row],[Т9]]-Таблица1[[#This Row],[Т4]]</f>
        <v>38637.508798051545</v>
      </c>
      <c r="CN2309" s="14">
        <f>Таблица1[[#This Row],[Т9]]-Таблица1[[#This Row],[Т3]]</f>
        <v>355.06013540075946</v>
      </c>
      <c r="CO2309" s="14">
        <f>Таблица1[[#This Row],[Т9]]-Таблица1[[#This Row],[Т2]]</f>
        <v>44118.040980239697</v>
      </c>
      <c r="CP2309" s="14">
        <f>Таблица1[[#This Row],[Т9]]-Таблица1[[#This Row],[Т1]]</f>
        <v>651.87857745459041</v>
      </c>
      <c r="CQ2309" s="14">
        <f>Таблица1[[#This Row],[Т9]]-Таблица1[[#This Row],[угол обхв6]]</f>
        <v>47217.454191033903</v>
      </c>
      <c r="CR2309" s="14">
        <f>Таблица1[[#This Row],[Т9]]-Таблица1[[#This Row],[угол обхв5]]</f>
        <v>1131.4935184611095</v>
      </c>
      <c r="CS2309" s="14">
        <f>Таблица1[[#This Row],[Т9]]-Таблица1[[#This Row],[угол обхв4]]</f>
        <v>59063.693770149672</v>
      </c>
      <c r="CT2309" s="14">
        <f>Таблица1[[#This Row],[Lкан_прям, мм]]+Таблица1[[#This Row],[Lкан_дуг, мм]]+Таблица1[[#This Row],[Lкан_леб,мм]]</f>
        <v>85045.326329871838</v>
      </c>
      <c r="CU2309" s="16">
        <f>Таблица1[[#This Row],[Lкан_леб,мм]]</f>
        <v>57932.200251688562</v>
      </c>
      <c r="CV2309" s="14">
        <f>2534431-(Таблица1[[#This Row],[Т23]]+Таблица1[[#This Row],[угол обхв3]])</f>
        <v>2448987.8739218167</v>
      </c>
      <c r="CW2309" s="50">
        <f>SUM(X2309:AC2309,AD2309:AI2309)-Таблица1[[#This Row],[lподв_min, мм]]</f>
        <v>23076.448772312546</v>
      </c>
      <c r="CX2309" s="17">
        <f>CW2748-Таблица1[[#This Row],[Суммарная длина каната]]</f>
        <v>-2427077.4690349749</v>
      </c>
    </row>
    <row r="2310" spans="1:102" x14ac:dyDescent="0.25">
      <c r="A2310" s="21">
        <v>2309</v>
      </c>
      <c r="B2310" s="10">
        <v>59.751428571428562</v>
      </c>
      <c r="C2310" s="10">
        <v>77.461632653061244</v>
      </c>
      <c r="D2310" s="11">
        <v>11577.396744202704</v>
      </c>
      <c r="E2310" s="11">
        <v>14463.707290616479</v>
      </c>
      <c r="F2310" s="11">
        <v>11501.363011535726</v>
      </c>
      <c r="G2310" s="11">
        <v>14581.774523567567</v>
      </c>
      <c r="H2310" s="11">
        <v>11985.396254202704</v>
      </c>
      <c r="I2310" s="11">
        <v>10396.263353318476</v>
      </c>
      <c r="J2310" s="11">
        <v>4067.4439372980037</v>
      </c>
      <c r="K2310" s="11">
        <v>25981.632559714522</v>
      </c>
      <c r="L2310" s="11">
        <v>1131.4935184687515</v>
      </c>
      <c r="M2310" s="11">
        <v>57932.200251688562</v>
      </c>
      <c r="N2310" s="11">
        <v>4846.9501916391591</v>
      </c>
      <c r="O2310" s="11">
        <v>20825.291222246724</v>
      </c>
      <c r="P2310" s="43">
        <v>7870.295965379868</v>
      </c>
      <c r="Q2310" s="11">
        <v>20299.960696325583</v>
      </c>
      <c r="R2310" s="11">
        <v>11339.611853058193</v>
      </c>
      <c r="S2310" s="11">
        <v>16057.310549129525</v>
      </c>
      <c r="T2310" s="11">
        <v>12281.485896035212</v>
      </c>
      <c r="U2310" s="11">
        <v>15031.549228370095</v>
      </c>
      <c r="V2310" s="11">
        <v>11577.396744202704</v>
      </c>
      <c r="W2310" s="11">
        <v>14463.707290616479</v>
      </c>
      <c r="X2310" s="12">
        <v>0</v>
      </c>
      <c r="Y2310" s="12">
        <v>466.29341099621638</v>
      </c>
      <c r="Z2310" s="12">
        <v>291.02677881623845</v>
      </c>
      <c r="AA2310" s="44">
        <v>232.04019061955862</v>
      </c>
      <c r="AB2310" s="45">
        <v>47.253829333786044</v>
      </c>
      <c r="AC2310" s="12">
        <v>94.879308702952017</v>
      </c>
      <c r="AD2310" s="12">
        <v>11846.239579115772</v>
      </c>
      <c r="AE2310" s="12">
        <v>3068.6465793669345</v>
      </c>
      <c r="AF2310" s="12">
        <v>5480.532182188148</v>
      </c>
      <c r="AG2310" s="44">
        <v>1128.4755203370626</v>
      </c>
      <c r="AH2310" s="45">
        <v>390.29476040551884</v>
      </c>
      <c r="AI2310" s="12">
        <v>4067.443938301089</v>
      </c>
      <c r="AJ2310" s="12">
        <v>-55.624787350061567</v>
      </c>
      <c r="AK2310" s="12">
        <v>9.8571843774930681</v>
      </c>
      <c r="AL2310" s="12">
        <v>50.726317101654274</v>
      </c>
      <c r="AM2310" s="44">
        <v>83.311914160261693</v>
      </c>
      <c r="AN2310" s="45">
        <v>76.67601958512094</v>
      </c>
      <c r="AO2310" s="12">
        <v>89.99999985913567</v>
      </c>
      <c r="AP2310" s="12">
        <v>-2178.3010074560411</v>
      </c>
      <c r="AQ2310" s="12">
        <v>4916.7968973552815</v>
      </c>
      <c r="AR2310" s="12">
        <v>8186.1414348548551</v>
      </c>
      <c r="AS2310" s="44">
        <v>11744.835367661557</v>
      </c>
      <c r="AT2310" s="45">
        <v>11884.46823474164</v>
      </c>
      <c r="AU2310" s="12">
        <v>11985.396744202704</v>
      </c>
      <c r="AV2310" s="12">
        <v>11278.265415461636</v>
      </c>
      <c r="AW2310" s="12">
        <v>21227.26813414666</v>
      </c>
      <c r="AX2310" s="12">
        <v>20558.235045443194</v>
      </c>
      <c r="AY2310" s="44">
        <v>16104.827948179764</v>
      </c>
      <c r="AZ2310" s="45">
        <v>14937.52276070816</v>
      </c>
      <c r="BA2310" s="12">
        <v>14463.707291619567</v>
      </c>
      <c r="BB2310" s="12">
        <v>4510.2041939091469</v>
      </c>
      <c r="BC2310" s="12">
        <v>7940.1426710959904</v>
      </c>
      <c r="BD2310" s="12">
        <v>11655.457322533181</v>
      </c>
      <c r="BE2310" s="44">
        <v>11876.26238143185</v>
      </c>
      <c r="BF2310" s="45">
        <v>11974.414405496278</v>
      </c>
      <c r="BG2310" s="12">
        <v>11985.396754202706</v>
      </c>
      <c r="BH2310" s="12">
        <v>21055.652097858925</v>
      </c>
      <c r="BI2310" s="12">
        <v>20701.937608225515</v>
      </c>
      <c r="BJ2310" s="12">
        <v>16315.584898247134</v>
      </c>
      <c r="BK2310" s="44">
        <v>14984.031829319858</v>
      </c>
      <c r="BL2310" s="45">
        <v>14557.733758278417</v>
      </c>
      <c r="BM2310" s="12">
        <v>10396.263353318478</v>
      </c>
      <c r="BN2310" s="12">
        <v>0</v>
      </c>
      <c r="BO2310" s="12">
        <v>65.481971727554637</v>
      </c>
      <c r="BP2310" s="12">
        <v>40.869132724161211</v>
      </c>
      <c r="BQ2310" s="48">
        <v>32.585597058607412</v>
      </c>
      <c r="BR2310" s="49">
        <v>6.6358945751407514</v>
      </c>
      <c r="BS2310" s="13">
        <v>13.323980274014732</v>
      </c>
      <c r="BT2310" s="12">
        <v>397.79974831143198</v>
      </c>
      <c r="BV2310" s="14">
        <f>Таблица1[[#This Row],[Lкан_леб,мм]]</f>
        <v>57932.200251688562</v>
      </c>
      <c r="BW2310" s="50">
        <f>Таблица1[[#This Row],[угол обхв4]]+Таблица1[[#This Row],[Lдуг 3,мм]]</f>
        <v>11846.239579115772</v>
      </c>
      <c r="BX2310" s="54">
        <f>Таблица1[[#This Row],[угол обхв5]]+Таблица1[[#This Row],[Y5, мм]]</f>
        <v>58398.493662684778</v>
      </c>
      <c r="BY2310" s="14">
        <f>Таблица1[[#This Row],[угол обхв6]]+Таблица1[[#This Row],[Lдуг 4,мм]]</f>
        <v>14914.886158482706</v>
      </c>
      <c r="BZ2310" s="14">
        <f>Таблица1[[#This Row],[Т1]]+Таблица1[[#This Row],[X6, мм]]</f>
        <v>58689.520441501016</v>
      </c>
      <c r="CA2310" s="14">
        <f>Таблица1[[#This Row],[Т2]]+Таблица1[[#This Row],[Lдуг 5,мм]]</f>
        <v>20395.418340670854</v>
      </c>
      <c r="CB2310" s="14">
        <f>Таблица1[[#This Row],[Т3]]+Таблица1[[#This Row],[Y6, мм]]</f>
        <v>58921.560632120578</v>
      </c>
      <c r="CC2310" s="14">
        <f>Таблица1[[#This Row],[Т4]]+Таблица1[[#This Row],[Lдуг 6,мм]]</f>
        <v>21523.893861007917</v>
      </c>
      <c r="CD2310" s="14">
        <f>Таблица1[[#This Row],[Т5]]+Таблица1[[#This Row],[Lдуг 1,мм]]</f>
        <v>58968.814461454363</v>
      </c>
      <c r="CE2310" s="14">
        <f>Таблица1[[#This Row],[Т6]]+Таблица1[[#This Row],[Lпрям1, мм]]</f>
        <v>21914.188621413436</v>
      </c>
      <c r="CF2310" s="15">
        <f>Таблица1[[#This Row],[Т7]]+Таблица1[[#This Row],[Lдуг 2,мм]]</f>
        <v>59063.693770157319</v>
      </c>
      <c r="CG2310" s="14">
        <f>Таблица1[[#This Row],[Т8]]+Таблица1[[#This Row],[Lпрям2, мм]]</f>
        <v>25981.632559714526</v>
      </c>
      <c r="CH2310" s="14">
        <f>Таблица1[[#This Row],[Т9]]-Таблица1[[#This Row],[Т9]]</f>
        <v>0</v>
      </c>
      <c r="CI2310" s="50">
        <f>Таблица1[[#This Row],[Т9]]-Таблица1[[#This Row],[Т8]]</f>
        <v>37149.505148743883</v>
      </c>
      <c r="CJ2310" s="54">
        <f>Таблица1[[#This Row],[Т9]]-Таблица1[[#This Row],[Т7]]</f>
        <v>94.879308702955313</v>
      </c>
      <c r="CK2310" s="14">
        <f>Таблица1[[#This Row],[Т9]]-Таблица1[[#This Row],[Т6]]</f>
        <v>37539.799909149398</v>
      </c>
      <c r="CL2310" s="14">
        <f>Таблица1[[#This Row],[Т9]]-Таблица1[[#This Row],[Т5]]</f>
        <v>142.133138036741</v>
      </c>
      <c r="CM2310" s="14">
        <f>Таблица1[[#This Row],[Т9]]-Таблица1[[#This Row],[Т4]]</f>
        <v>38668.275429486464</v>
      </c>
      <c r="CN2310" s="14">
        <f>Таблица1[[#This Row],[Т9]]-Таблица1[[#This Row],[Т3]]</f>
        <v>374.17332865630306</v>
      </c>
      <c r="CO2310" s="14">
        <f>Таблица1[[#This Row],[Т9]]-Таблица1[[#This Row],[Т2]]</f>
        <v>44148.807611674609</v>
      </c>
      <c r="CP2310" s="14">
        <f>Таблица1[[#This Row],[Т9]]-Таблица1[[#This Row],[Т1]]</f>
        <v>665.20010747254128</v>
      </c>
      <c r="CQ2310" s="14">
        <f>Таблица1[[#This Row],[Т9]]-Таблица1[[#This Row],[угол обхв6]]</f>
        <v>47217.454191041543</v>
      </c>
      <c r="CR2310" s="14">
        <f>Таблица1[[#This Row],[Т9]]-Таблица1[[#This Row],[угол обхв5]]</f>
        <v>1131.4935184687565</v>
      </c>
      <c r="CS2310" s="14">
        <f>Таблица1[[#This Row],[Т9]]-Таблица1[[#This Row],[угол обхв4]]</f>
        <v>59063.693770157319</v>
      </c>
      <c r="CT2310" s="14">
        <f>Таблица1[[#This Row],[Lкан_прям, мм]]+Таблица1[[#This Row],[Lкан_дуг, мм]]+Таблица1[[#This Row],[Lкан_леб,мм]]</f>
        <v>85045.326329871838</v>
      </c>
      <c r="CU2310" s="16">
        <f>Таблица1[[#This Row],[Lкан_леб,мм]]</f>
        <v>57932.200251688562</v>
      </c>
      <c r="CV2310" s="14">
        <f>2534431-(Таблица1[[#This Row],[Т23]]+Таблица1[[#This Row],[угол обхв3]])</f>
        <v>2448987.8739218167</v>
      </c>
      <c r="CW2310" s="50">
        <f>SUM(X2310:AC2310,AD2310:AI2310)-Таблица1[[#This Row],[lподв_min, мм]]</f>
        <v>23045.68214088527</v>
      </c>
      <c r="CX2310" s="17">
        <f>CW2749-Таблица1[[#This Row],[Суммарная длина каната]]</f>
        <v>-2427129.9178356365</v>
      </c>
    </row>
    <row r="2311" spans="1:102" x14ac:dyDescent="0.25">
      <c r="A2311" s="21">
        <v>2310</v>
      </c>
      <c r="B2311" s="10">
        <v>59.751428571428562</v>
      </c>
      <c r="C2311" s="10">
        <v>80.14571428571432</v>
      </c>
      <c r="D2311" s="11">
        <v>11830.382602245232</v>
      </c>
      <c r="E2311" s="11">
        <v>14747.73361435532</v>
      </c>
      <c r="F2311" s="11">
        <v>11748.903322253338</v>
      </c>
      <c r="G2311" s="11">
        <v>14862.110740267815</v>
      </c>
      <c r="H2311" s="11">
        <v>12238.382112245234</v>
      </c>
      <c r="I2311" s="11">
        <v>10648.106200147413</v>
      </c>
      <c r="J2311" s="11">
        <v>4099.6274142079073</v>
      </c>
      <c r="K2311" s="11">
        <v>25981.632559706653</v>
      </c>
      <c r="L2311" s="11">
        <v>1131.4935184766302</v>
      </c>
      <c r="M2311" s="11">
        <v>57932.200251688562</v>
      </c>
      <c r="N2311" s="11">
        <v>4846.9501916391591</v>
      </c>
      <c r="O2311" s="11">
        <v>20825.291222246724</v>
      </c>
      <c r="P2311" s="43">
        <v>7854.0432964154825</v>
      </c>
      <c r="Q2311" s="11">
        <v>20403.984645286797</v>
      </c>
      <c r="R2311" s="11">
        <v>11518.231844742268</v>
      </c>
      <c r="S2311" s="11">
        <v>16328.453356937895</v>
      </c>
      <c r="T2311" s="11">
        <v>12507.10788468361</v>
      </c>
      <c r="U2311" s="11">
        <v>15347.924327469656</v>
      </c>
      <c r="V2311" s="11">
        <v>11830.382602245232</v>
      </c>
      <c r="W2311" s="11">
        <v>14747.73361435532</v>
      </c>
      <c r="X2311" s="12">
        <v>0</v>
      </c>
      <c r="Y2311" s="12">
        <v>452.89382638932204</v>
      </c>
      <c r="Z2311" s="12">
        <v>285.31317017523537</v>
      </c>
      <c r="AA2311" s="44">
        <v>232.04019061955901</v>
      </c>
      <c r="AB2311" s="45">
        <v>47.253829333788218</v>
      </c>
      <c r="AC2311" s="12">
        <v>113.99250195872536</v>
      </c>
      <c r="AD2311" s="12">
        <v>11846.239579115772</v>
      </c>
      <c r="AE2311" s="12">
        <v>3036.4631024570344</v>
      </c>
      <c r="AF2311" s="12">
        <v>5480.5321821881535</v>
      </c>
      <c r="AG2311" s="44">
        <v>1128.4755203370605</v>
      </c>
      <c r="AH2311" s="45">
        <v>390.29476040551441</v>
      </c>
      <c r="AI2311" s="12">
        <v>4099.6274152031183</v>
      </c>
      <c r="AJ2311" s="12">
        <v>-55.624787350061567</v>
      </c>
      <c r="AK2311" s="12">
        <v>7.9754695608178068</v>
      </c>
      <c r="AL2311" s="12">
        <v>48.042235469001199</v>
      </c>
      <c r="AM2311" s="44">
        <v>80.62783252760866</v>
      </c>
      <c r="AN2311" s="45">
        <v>73.991937952467609</v>
      </c>
      <c r="AO2311" s="12">
        <v>89.999999860241459</v>
      </c>
      <c r="AP2311" s="12">
        <v>-2178.3010074560411</v>
      </c>
      <c r="AQ2311" s="12">
        <v>4903.5598317367312</v>
      </c>
      <c r="AR2311" s="12">
        <v>8157.4475481139834</v>
      </c>
      <c r="AS2311" s="44">
        <v>11920.785609386436</v>
      </c>
      <c r="AT2311" s="45">
        <v>12114.92894079401</v>
      </c>
      <c r="AU2311" s="12">
        <v>12238.38260224523</v>
      </c>
      <c r="AV2311" s="12">
        <v>11278.265415461636</v>
      </c>
      <c r="AW2311" s="12">
        <v>21229.34486800187</v>
      </c>
      <c r="AX2311" s="12">
        <v>20676.766352978633</v>
      </c>
      <c r="AY2311" s="44">
        <v>16394.894809140627</v>
      </c>
      <c r="AZ2311" s="45">
        <v>15235.409101968222</v>
      </c>
      <c r="BA2311" s="12">
        <v>14747.733615350533</v>
      </c>
      <c r="BB2311" s="12">
        <v>4510.2041939091469</v>
      </c>
      <c r="BC2311" s="12">
        <v>7910.6529365130546</v>
      </c>
      <c r="BD2311" s="12">
        <v>11821.63609644077</v>
      </c>
      <c r="BE2311" s="44">
        <v>12104.554120039442</v>
      </c>
      <c r="BF2311" s="45">
        <v>12222.56154613483</v>
      </c>
      <c r="BG2311" s="12">
        <v>12238.382612245234</v>
      </c>
      <c r="BH2311" s="12">
        <v>21055.652097858925</v>
      </c>
      <c r="BI2311" s="12">
        <v>20808.038291041943</v>
      </c>
      <c r="BJ2311" s="12">
        <v>16601.235064629727</v>
      </c>
      <c r="BK2311" s="44">
        <v>15281.482875266925</v>
      </c>
      <c r="BL2311" s="45">
        <v>14860.248839856755</v>
      </c>
      <c r="BM2311" s="12">
        <v>10648.106200147415</v>
      </c>
      <c r="BN2311" s="12">
        <v>0</v>
      </c>
      <c r="BO2311" s="12">
        <v>63.600256910879367</v>
      </c>
      <c r="BP2311" s="12">
        <v>40.066765908183392</v>
      </c>
      <c r="BQ2311" s="48">
        <v>32.585597058607469</v>
      </c>
      <c r="BR2311" s="49">
        <v>6.635894575141057</v>
      </c>
      <c r="BS2311" s="13">
        <v>16.008061907773854</v>
      </c>
      <c r="BT2311" s="12">
        <v>397.79974831143198</v>
      </c>
      <c r="BV2311" s="14">
        <f>Таблица1[[#This Row],[Lкан_леб,мм]]</f>
        <v>57932.200251688562</v>
      </c>
      <c r="BW2311" s="50">
        <f>Таблица1[[#This Row],[угол обхв4]]+Таблица1[[#This Row],[Lдуг 3,мм]]</f>
        <v>11846.239579115772</v>
      </c>
      <c r="BX2311" s="54">
        <f>Таблица1[[#This Row],[угол обхв5]]+Таблица1[[#This Row],[Y5, мм]]</f>
        <v>58385.094078077884</v>
      </c>
      <c r="BY2311" s="14">
        <f>Таблица1[[#This Row],[угол обхв6]]+Таблица1[[#This Row],[Lдуг 4,мм]]</f>
        <v>14882.702681572806</v>
      </c>
      <c r="BZ2311" s="14">
        <f>Таблица1[[#This Row],[Т1]]+Таблица1[[#This Row],[X6, мм]]</f>
        <v>58670.407248253119</v>
      </c>
      <c r="CA2311" s="14">
        <f>Таблица1[[#This Row],[Т2]]+Таблица1[[#This Row],[Lдуг 5,мм]]</f>
        <v>20363.234863760961</v>
      </c>
      <c r="CB2311" s="14">
        <f>Таблица1[[#This Row],[Т3]]+Таблица1[[#This Row],[Y6, мм]]</f>
        <v>58902.447438872681</v>
      </c>
      <c r="CC2311" s="14">
        <f>Таблица1[[#This Row],[Т4]]+Таблица1[[#This Row],[Lдуг 6,мм]]</f>
        <v>21491.71038409802</v>
      </c>
      <c r="CD2311" s="14">
        <f>Таблица1[[#This Row],[Т5]]+Таблица1[[#This Row],[Lдуг 1,мм]]</f>
        <v>58949.701268206467</v>
      </c>
      <c r="CE2311" s="14">
        <f>Таблица1[[#This Row],[Т6]]+Таблица1[[#This Row],[Lпрям1, мм]]</f>
        <v>21882.005144503535</v>
      </c>
      <c r="CF2311" s="15">
        <f>Таблица1[[#This Row],[Т7]]+Таблица1[[#This Row],[Lдуг 2,мм]]</f>
        <v>59063.693770165191</v>
      </c>
      <c r="CG2311" s="14">
        <f>Таблица1[[#This Row],[Т8]]+Таблица1[[#This Row],[Lпрям2, мм]]</f>
        <v>25981.632559706653</v>
      </c>
      <c r="CH2311" s="14">
        <f>Таблица1[[#This Row],[Т9]]-Таблица1[[#This Row],[Т9]]</f>
        <v>0</v>
      </c>
      <c r="CI2311" s="50">
        <f>Таблица1[[#This Row],[Т9]]-Таблица1[[#This Row],[Т8]]</f>
        <v>37181.688625661656</v>
      </c>
      <c r="CJ2311" s="54">
        <f>Таблица1[[#This Row],[Т9]]-Таблица1[[#This Row],[Т7]]</f>
        <v>113.99250195872446</v>
      </c>
      <c r="CK2311" s="14">
        <f>Таблица1[[#This Row],[Т9]]-Таблица1[[#This Row],[Т6]]</f>
        <v>37571.983386067172</v>
      </c>
      <c r="CL2311" s="14">
        <f>Таблица1[[#This Row],[Т9]]-Таблица1[[#This Row],[Т5]]</f>
        <v>161.24633129251015</v>
      </c>
      <c r="CM2311" s="14">
        <f>Таблица1[[#This Row],[Т9]]-Таблица1[[#This Row],[Т4]]</f>
        <v>38700.45890640423</v>
      </c>
      <c r="CN2311" s="14">
        <f>Таблица1[[#This Row],[Т9]]-Таблица1[[#This Row],[Т3]]</f>
        <v>393.2865219120722</v>
      </c>
      <c r="CO2311" s="14">
        <f>Таблица1[[#This Row],[Т9]]-Таблица1[[#This Row],[Т2]]</f>
        <v>44180.991088592389</v>
      </c>
      <c r="CP2311" s="14">
        <f>Таблица1[[#This Row],[Т9]]-Таблица1[[#This Row],[Т1]]</f>
        <v>678.59969208730763</v>
      </c>
      <c r="CQ2311" s="14">
        <f>Таблица1[[#This Row],[Т9]]-Таблица1[[#This Row],[угол обхв6]]</f>
        <v>47217.454191049415</v>
      </c>
      <c r="CR2311" s="14">
        <f>Таблица1[[#This Row],[Т9]]-Таблица1[[#This Row],[угол обхв5]]</f>
        <v>1131.4935184766291</v>
      </c>
      <c r="CS2311" s="14">
        <f>Таблица1[[#This Row],[Т9]]-Таблица1[[#This Row],[угол обхв4]]</f>
        <v>59063.693770165191</v>
      </c>
      <c r="CT2311" s="14">
        <f>Таблица1[[#This Row],[Lкан_прям, мм]]+Таблица1[[#This Row],[Lкан_дуг, мм]]+Таблица1[[#This Row],[Lкан_леб,мм]]</f>
        <v>85045.326329871838</v>
      </c>
      <c r="CU2311" s="16">
        <f>Таблица1[[#This Row],[Lкан_леб,мм]]</f>
        <v>57932.200251688562</v>
      </c>
      <c r="CV2311" s="14">
        <f>2534431-(Таблица1[[#This Row],[Т23]]+Таблица1[[#This Row],[угол обхв3]])</f>
        <v>2448987.8739218167</v>
      </c>
      <c r="CW2311" s="50">
        <f>SUM(X2311:AC2311,AD2311:AI2311)-Таблица1[[#This Row],[lподв_min, мм]]</f>
        <v>23013.498663975377</v>
      </c>
      <c r="CX2311" s="17">
        <f>CW2750-Таблица1[[#This Row],[Суммарная длина каната]]</f>
        <v>-2427182.7688032123</v>
      </c>
    </row>
    <row r="2312" spans="1:102" x14ac:dyDescent="0.25">
      <c r="A2312" s="21">
        <v>2311</v>
      </c>
      <c r="B2312" s="10">
        <v>59.751428571428562</v>
      </c>
      <c r="C2312" s="10">
        <v>82.829795918367381</v>
      </c>
      <c r="D2312" s="11">
        <v>12069.790266887392</v>
      </c>
      <c r="E2312" s="11">
        <v>15043.295396486734</v>
      </c>
      <c r="F2312" s="11">
        <v>11983.044217512399</v>
      </c>
      <c r="G2312" s="11">
        <v>15153.731454537678</v>
      </c>
      <c r="H2312" s="11">
        <v>12477.789776887394</v>
      </c>
      <c r="I2312" s="11">
        <v>10910.09388823711</v>
      </c>
      <c r="J2312" s="11">
        <v>4133.2015082496237</v>
      </c>
      <c r="K2312" s="11">
        <v>25981.632559698559</v>
      </c>
      <c r="L2312" s="11">
        <v>1131.4935184847081</v>
      </c>
      <c r="M2312" s="11">
        <v>57932.200251688562</v>
      </c>
      <c r="N2312" s="11">
        <v>4846.9501916391591</v>
      </c>
      <c r="O2312" s="11">
        <v>20825.291222246724</v>
      </c>
      <c r="P2312" s="43">
        <v>7832.9371277042965</v>
      </c>
      <c r="Q2312" s="11">
        <v>20507.133376972095</v>
      </c>
      <c r="R2312" s="11">
        <v>11683.958549298673</v>
      </c>
      <c r="S2312" s="11">
        <v>16607.663283431022</v>
      </c>
      <c r="T2312" s="11">
        <v>12717.666841661368</v>
      </c>
      <c r="U2312" s="11">
        <v>15674.517975185516</v>
      </c>
      <c r="V2312" s="11">
        <v>12069.790266887392</v>
      </c>
      <c r="W2312" s="11">
        <v>15043.295396486734</v>
      </c>
      <c r="X2312" s="12">
        <v>0</v>
      </c>
      <c r="Y2312" s="12">
        <v>439.41008506698427</v>
      </c>
      <c r="Z2312" s="12">
        <v>279.68371824967608</v>
      </c>
      <c r="AA2312" s="44">
        <v>232.04019061955862</v>
      </c>
      <c r="AB2312" s="45">
        <v>47.25382933378522</v>
      </c>
      <c r="AC2312" s="12">
        <v>133.10569521470407</v>
      </c>
      <c r="AD2312" s="12">
        <v>11846.239579115772</v>
      </c>
      <c r="AE2312" s="12">
        <v>3002.8890084153059</v>
      </c>
      <c r="AF2312" s="12">
        <v>5480.5321821881498</v>
      </c>
      <c r="AG2312" s="44">
        <v>1128.4755203370623</v>
      </c>
      <c r="AH2312" s="45">
        <v>390.29476040551924</v>
      </c>
      <c r="AI2312" s="12">
        <v>4133.2015092367501</v>
      </c>
      <c r="AJ2312" s="12">
        <v>-55.624787350061567</v>
      </c>
      <c r="AK2312" s="12">
        <v>6.0819365465626474</v>
      </c>
      <c r="AL2312" s="12">
        <v>45.358153836348137</v>
      </c>
      <c r="AM2312" s="44">
        <v>77.943750894955542</v>
      </c>
      <c r="AN2312" s="45">
        <v>71.307856319814917</v>
      </c>
      <c r="AO2312" s="12">
        <v>89.999999861376736</v>
      </c>
      <c r="AP2312" s="12">
        <v>-2178.3010074560411</v>
      </c>
      <c r="AQ2312" s="12">
        <v>4890.1780300668443</v>
      </c>
      <c r="AR2312" s="12">
        <v>8123.2344465186052</v>
      </c>
      <c r="AS2312" s="44">
        <v>12082.959299753542</v>
      </c>
      <c r="AT2312" s="45">
        <v>12331.18711547002</v>
      </c>
      <c r="AU2312" s="12">
        <v>12477.79026688739</v>
      </c>
      <c r="AV2312" s="12">
        <v>11278.265415461636</v>
      </c>
      <c r="AW2312" s="12">
        <v>21230.994751914477</v>
      </c>
      <c r="AX2312" s="12">
        <v>20793.823918652884</v>
      </c>
      <c r="AY2312" s="44">
        <v>16692.883006127431</v>
      </c>
      <c r="AZ2312" s="45">
        <v>15543.760867374658</v>
      </c>
      <c r="BA2312" s="12">
        <v>15043.295397473861</v>
      </c>
      <c r="BB2312" s="12">
        <v>4510.2041939091469</v>
      </c>
      <c r="BC2312" s="12">
        <v>7876.1649661319816</v>
      </c>
      <c r="BD2312" s="12">
        <v>11974.255868112983</v>
      </c>
      <c r="BE2312" s="44">
        <v>12318.666091206502</v>
      </c>
      <c r="BF2312" s="45">
        <v>12456.26999307874</v>
      </c>
      <c r="BG2312" s="12">
        <v>12477.790276887394</v>
      </c>
      <c r="BH2312" s="12">
        <v>21055.652097858925</v>
      </c>
      <c r="BI2312" s="12">
        <v>20912.836906639845</v>
      </c>
      <c r="BJ2312" s="12">
        <v>16894.353825111812</v>
      </c>
      <c r="BK2312" s="44">
        <v>15589.29825248911</v>
      </c>
      <c r="BL2312" s="45">
        <v>15174.052504297591</v>
      </c>
      <c r="BM2312" s="12">
        <v>10910.093888237112</v>
      </c>
      <c r="BN2312" s="12">
        <v>0</v>
      </c>
      <c r="BO2312" s="12">
        <v>61.706723896624212</v>
      </c>
      <c r="BP2312" s="12">
        <v>39.276217289785492</v>
      </c>
      <c r="BQ2312" s="48">
        <v>32.585597058607412</v>
      </c>
      <c r="BR2312" s="49">
        <v>6.6358945751406369</v>
      </c>
      <c r="BS2312" s="13">
        <v>18.692143541561819</v>
      </c>
      <c r="BT2312" s="12">
        <v>397.79974831143198</v>
      </c>
      <c r="BV2312" s="14">
        <f>Таблица1[[#This Row],[Lкан_леб,мм]]</f>
        <v>57932.200251688562</v>
      </c>
      <c r="BW2312" s="50">
        <f>Таблица1[[#This Row],[угол обхв4]]+Таблица1[[#This Row],[Lдуг 3,мм]]</f>
        <v>11846.239579115772</v>
      </c>
      <c r="BX2312" s="54">
        <f>Таблица1[[#This Row],[угол обхв5]]+Таблица1[[#This Row],[Y5, мм]]</f>
        <v>58371.610336755548</v>
      </c>
      <c r="BY2312" s="14">
        <f>Таблица1[[#This Row],[угол обхв6]]+Таблица1[[#This Row],[Lдуг 4,мм]]</f>
        <v>14849.128587531079</v>
      </c>
      <c r="BZ2312" s="14">
        <f>Таблица1[[#This Row],[Т1]]+Таблица1[[#This Row],[X6, мм]]</f>
        <v>58651.294055005223</v>
      </c>
      <c r="CA2312" s="14">
        <f>Таблица1[[#This Row],[Т2]]+Таблица1[[#This Row],[Lдуг 5,мм]]</f>
        <v>20329.66076971923</v>
      </c>
      <c r="CB2312" s="14">
        <f>Таблица1[[#This Row],[Т3]]+Таблица1[[#This Row],[Y6, мм]]</f>
        <v>58883.334245624785</v>
      </c>
      <c r="CC2312" s="14">
        <f>Таблица1[[#This Row],[Т4]]+Таблица1[[#This Row],[Lдуг 6,мм]]</f>
        <v>21458.136290056293</v>
      </c>
      <c r="CD2312" s="14">
        <f>Таблица1[[#This Row],[Т5]]+Таблица1[[#This Row],[Lдуг 1,мм]]</f>
        <v>58930.58807495857</v>
      </c>
      <c r="CE2312" s="14">
        <f>Таблица1[[#This Row],[Т6]]+Таблица1[[#This Row],[Lпрям1, мм]]</f>
        <v>21848.431050461812</v>
      </c>
      <c r="CF2312" s="15">
        <f>Таблица1[[#This Row],[Т7]]+Таблица1[[#This Row],[Lдуг 2,мм]]</f>
        <v>59063.693770173275</v>
      </c>
      <c r="CG2312" s="14">
        <f>Таблица1[[#This Row],[Т8]]+Таблица1[[#This Row],[Lпрям2, мм]]</f>
        <v>25981.632559698563</v>
      </c>
      <c r="CH2312" s="14">
        <f>Таблица1[[#This Row],[Т9]]-Таблица1[[#This Row],[Т9]]</f>
        <v>0</v>
      </c>
      <c r="CI2312" s="50">
        <f>Таблица1[[#This Row],[Т9]]-Таблица1[[#This Row],[Т8]]</f>
        <v>37215.262719711463</v>
      </c>
      <c r="CJ2312" s="54">
        <f>Таблица1[[#This Row],[Т9]]-Таблица1[[#This Row],[Т7]]</f>
        <v>133.10569521470461</v>
      </c>
      <c r="CK2312" s="14">
        <f>Таблица1[[#This Row],[Т9]]-Таблица1[[#This Row],[Т6]]</f>
        <v>37605.557480116986</v>
      </c>
      <c r="CL2312" s="14">
        <f>Таблица1[[#This Row],[Т9]]-Таблица1[[#This Row],[Т5]]</f>
        <v>180.3595245484903</v>
      </c>
      <c r="CM2312" s="14">
        <f>Таблица1[[#This Row],[Т9]]-Таблица1[[#This Row],[Т4]]</f>
        <v>38734.033000454045</v>
      </c>
      <c r="CN2312" s="14">
        <f>Таблица1[[#This Row],[Т9]]-Таблица1[[#This Row],[Т3]]</f>
        <v>412.39971516805235</v>
      </c>
      <c r="CO2312" s="14">
        <f>Таблица1[[#This Row],[Т9]]-Таблица1[[#This Row],[Т2]]</f>
        <v>44214.565182642196</v>
      </c>
      <c r="CP2312" s="14">
        <f>Таблица1[[#This Row],[Т9]]-Таблица1[[#This Row],[Т1]]</f>
        <v>692.08343341772706</v>
      </c>
      <c r="CQ2312" s="14">
        <f>Таблица1[[#This Row],[Т9]]-Таблица1[[#This Row],[угол обхв6]]</f>
        <v>47217.454191057506</v>
      </c>
      <c r="CR2312" s="14">
        <f>Таблица1[[#This Row],[Т9]]-Таблица1[[#This Row],[угол обхв5]]</f>
        <v>1131.4935184847127</v>
      </c>
      <c r="CS2312" s="14">
        <f>Таблица1[[#This Row],[Т9]]-Таблица1[[#This Row],[угол обхв4]]</f>
        <v>59063.693770173275</v>
      </c>
      <c r="CT2312" s="14">
        <f>Таблица1[[#This Row],[Lкан_прям, мм]]+Таблица1[[#This Row],[Lкан_дуг, мм]]+Таблица1[[#This Row],[Lкан_леб,мм]]</f>
        <v>85045.326329871838</v>
      </c>
      <c r="CU2312" s="16">
        <f>Таблица1[[#This Row],[Lкан_леб,мм]]</f>
        <v>57932.200251688562</v>
      </c>
      <c r="CV2312" s="14">
        <f>2534431-(Таблица1[[#This Row],[Т23]]+Таблица1[[#This Row],[угол обхв3]])</f>
        <v>2448987.8739218167</v>
      </c>
      <c r="CW2312" s="50">
        <f>SUM(X2312:AC2312,AD2312:AI2312)-Таблица1[[#This Row],[lподв_min, мм]]</f>
        <v>22979.924569933646</v>
      </c>
      <c r="CX2312" s="17">
        <f>CW2751-Таблица1[[#This Row],[Суммарная длина каната]]</f>
        <v>-2427235.9326672568</v>
      </c>
    </row>
    <row r="2313" spans="1:102" x14ac:dyDescent="0.25">
      <c r="A2313" s="21">
        <v>2312</v>
      </c>
      <c r="B2313" s="10">
        <v>59.751428571428562</v>
      </c>
      <c r="C2313" s="10">
        <v>85.513877551020443</v>
      </c>
      <c r="D2313" s="11">
        <v>12295.09444127405</v>
      </c>
      <c r="E2313" s="11">
        <v>15349.744129474908</v>
      </c>
      <c r="F2313" s="11">
        <v>12203.271956551422</v>
      </c>
      <c r="G2313" s="11">
        <v>15455.996806144074</v>
      </c>
      <c r="H2313" s="11">
        <v>12703.09395127405</v>
      </c>
      <c r="I2313" s="11">
        <v>11181.605667825272</v>
      </c>
      <c r="J2313" s="11">
        <v>4168.1384616496362</v>
      </c>
      <c r="K2313" s="11">
        <v>25981.63255969029</v>
      </c>
      <c r="L2313" s="11">
        <v>1131.493518492983</v>
      </c>
      <c r="M2313" s="11">
        <v>57932.200251688562</v>
      </c>
      <c r="N2313" s="11">
        <v>4846.9501916391591</v>
      </c>
      <c r="O2313" s="11">
        <v>20825.291222246724</v>
      </c>
      <c r="P2313" s="43">
        <v>7807.0237693929148</v>
      </c>
      <c r="Q2313" s="11">
        <v>20609.180567364463</v>
      </c>
      <c r="R2313" s="11">
        <v>11836.428337113277</v>
      </c>
      <c r="S2313" s="11">
        <v>16894.327699533187</v>
      </c>
      <c r="T2313" s="11">
        <v>12912.700768568868</v>
      </c>
      <c r="U2313" s="11">
        <v>16010.61357534558</v>
      </c>
      <c r="V2313" s="11">
        <v>12295.09444127405</v>
      </c>
      <c r="W2313" s="11">
        <v>15349.744129474908</v>
      </c>
      <c r="X2313" s="12">
        <v>0</v>
      </c>
      <c r="Y2313" s="12">
        <v>425.83568817103031</v>
      </c>
      <c r="Z2313" s="12">
        <v>274.14492189773279</v>
      </c>
      <c r="AA2313" s="44">
        <v>232.04019061955873</v>
      </c>
      <c r="AB2313" s="45">
        <v>47.253829333785497</v>
      </c>
      <c r="AC2313" s="12">
        <v>152.2188884708757</v>
      </c>
      <c r="AD2313" s="12">
        <v>11846.239579115772</v>
      </c>
      <c r="AE2313" s="12">
        <v>2967.9520550153024</v>
      </c>
      <c r="AF2313" s="12">
        <v>5480.5321821881498</v>
      </c>
      <c r="AG2313" s="44">
        <v>1128.4755203370603</v>
      </c>
      <c r="AH2313" s="45">
        <v>390.29476040551862</v>
      </c>
      <c r="AI2313" s="12">
        <v>4168.1384626284889</v>
      </c>
      <c r="AJ2313" s="12">
        <v>-55.624787350061567</v>
      </c>
      <c r="AK2313" s="12">
        <v>4.1756726946664564</v>
      </c>
      <c r="AL2313" s="12">
        <v>42.674072203695069</v>
      </c>
      <c r="AM2313" s="44">
        <v>75.259669262302495</v>
      </c>
      <c r="AN2313" s="45">
        <v>68.623774687161827</v>
      </c>
      <c r="AO2313" s="12">
        <v>89.999999862538687</v>
      </c>
      <c r="AP2313" s="12">
        <v>-2178.3010074560411</v>
      </c>
      <c r="AQ2313" s="12">
        <v>4876.6586052380135</v>
      </c>
      <c r="AR2313" s="12">
        <v>8083.5771988210072</v>
      </c>
      <c r="AS2313" s="44">
        <v>12231.000605002653</v>
      </c>
      <c r="AT2313" s="45">
        <v>12532.768255418972</v>
      </c>
      <c r="AU2313" s="12">
        <v>12703.09444127405</v>
      </c>
      <c r="AV2313" s="12">
        <v>11278.265415461636</v>
      </c>
      <c r="AW2313" s="12">
        <v>21232.208179575169</v>
      </c>
      <c r="AX2313" s="12">
        <v>20909.150900350181</v>
      </c>
      <c r="AY2313" s="44">
        <v>16998.13870768085</v>
      </c>
      <c r="AZ2313" s="45">
        <v>15861.901486221646</v>
      </c>
      <c r="BA2313" s="12">
        <v>15349.744130453762</v>
      </c>
      <c r="BB2313" s="12">
        <v>4510.2041939091469</v>
      </c>
      <c r="BC2313" s="12">
        <v>7836.7321829917692</v>
      </c>
      <c r="BD2313" s="12">
        <v>12112.98176654137</v>
      </c>
      <c r="BE2313" s="44">
        <v>12518.128500679491</v>
      </c>
      <c r="BF2313" s="45">
        <v>12675.026954423947</v>
      </c>
      <c r="BG2313" s="12">
        <v>12703.094451274052</v>
      </c>
      <c r="BH2313" s="12">
        <v>21055.652097858925</v>
      </c>
      <c r="BI2313" s="12">
        <v>21016.097524692908</v>
      </c>
      <c r="BJ2313" s="12">
        <v>17194.298032518902</v>
      </c>
      <c r="BK2313" s="44">
        <v>15906.802567197916</v>
      </c>
      <c r="BL2313" s="45">
        <v>15498.456218598842</v>
      </c>
      <c r="BM2313" s="12">
        <v>11181.605667825273</v>
      </c>
      <c r="BN2313" s="12">
        <v>0</v>
      </c>
      <c r="BO2313" s="12">
        <v>59.80046004472802</v>
      </c>
      <c r="BP2313" s="12">
        <v>38.498399509028616</v>
      </c>
      <c r="BQ2313" s="48">
        <v>32.585597058607426</v>
      </c>
      <c r="BR2313" s="49">
        <v>6.635894575140675</v>
      </c>
      <c r="BS2313" s="13">
        <v>21.37622517537687</v>
      </c>
      <c r="BT2313" s="12">
        <v>397.79974831143198</v>
      </c>
      <c r="BV2313" s="14">
        <f>Таблица1[[#This Row],[Lкан_леб,мм]]</f>
        <v>57932.200251688562</v>
      </c>
      <c r="BW2313" s="50">
        <f>Таблица1[[#This Row],[угол обхв4]]+Таблица1[[#This Row],[Lдуг 3,мм]]</f>
        <v>11846.239579115772</v>
      </c>
      <c r="BX2313" s="54">
        <f>Таблица1[[#This Row],[угол обхв5]]+Таблица1[[#This Row],[Y5, мм]]</f>
        <v>58358.03593985959</v>
      </c>
      <c r="BY2313" s="14">
        <f>Таблица1[[#This Row],[угол обхв6]]+Таблица1[[#This Row],[Lдуг 4,мм]]</f>
        <v>14814.191634131075</v>
      </c>
      <c r="BZ2313" s="14">
        <f>Таблица1[[#This Row],[Т1]]+Таблица1[[#This Row],[X6, мм]]</f>
        <v>58632.180861757326</v>
      </c>
      <c r="CA2313" s="14">
        <f>Таблица1[[#This Row],[Т2]]+Таблица1[[#This Row],[Lдуг 5,мм]]</f>
        <v>20294.723816319223</v>
      </c>
      <c r="CB2313" s="14">
        <f>Таблица1[[#This Row],[Т3]]+Таблица1[[#This Row],[Y6, мм]]</f>
        <v>58864.221052376888</v>
      </c>
      <c r="CC2313" s="14">
        <f>Таблица1[[#This Row],[Т4]]+Таблица1[[#This Row],[Lдуг 6,мм]]</f>
        <v>21423.199336656282</v>
      </c>
      <c r="CD2313" s="14">
        <f>Таблица1[[#This Row],[Т5]]+Таблица1[[#This Row],[Lдуг 1,мм]]</f>
        <v>58911.474881710674</v>
      </c>
      <c r="CE2313" s="14">
        <f>Таблица1[[#This Row],[Т6]]+Таблица1[[#This Row],[Lпрям1, мм]]</f>
        <v>21813.494097061801</v>
      </c>
      <c r="CF2313" s="15">
        <f>Таблица1[[#This Row],[Т7]]+Таблица1[[#This Row],[Lдуг 2,мм]]</f>
        <v>59063.693770181548</v>
      </c>
      <c r="CG2313" s="14">
        <f>Таблица1[[#This Row],[Т8]]+Таблица1[[#This Row],[Lпрям2, мм]]</f>
        <v>25981.63255969029</v>
      </c>
      <c r="CH2313" s="14">
        <f>Таблица1[[#This Row],[Т9]]-Таблица1[[#This Row],[Т9]]</f>
        <v>0</v>
      </c>
      <c r="CI2313" s="50">
        <f>Таблица1[[#This Row],[Т9]]-Таблица1[[#This Row],[Т8]]</f>
        <v>37250.199673119743</v>
      </c>
      <c r="CJ2313" s="54">
        <f>Таблица1[[#This Row],[Т9]]-Таблица1[[#This Row],[Т7]]</f>
        <v>152.21888847087394</v>
      </c>
      <c r="CK2313" s="14">
        <f>Таблица1[[#This Row],[Т9]]-Таблица1[[#This Row],[Т6]]</f>
        <v>37640.494433525266</v>
      </c>
      <c r="CL2313" s="14">
        <f>Таблица1[[#This Row],[Т9]]-Таблица1[[#This Row],[Т5]]</f>
        <v>199.47271780465962</v>
      </c>
      <c r="CM2313" s="14">
        <f>Таблица1[[#This Row],[Т9]]-Таблица1[[#This Row],[Т4]]</f>
        <v>38768.969953862324</v>
      </c>
      <c r="CN2313" s="14">
        <f>Таблица1[[#This Row],[Т9]]-Таблица1[[#This Row],[Т3]]</f>
        <v>431.51290842422168</v>
      </c>
      <c r="CO2313" s="14">
        <f>Таблица1[[#This Row],[Т9]]-Таблица1[[#This Row],[Т2]]</f>
        <v>44249.502136050476</v>
      </c>
      <c r="CP2313" s="14">
        <f>Таблица1[[#This Row],[Т9]]-Таблица1[[#This Row],[Т1]]</f>
        <v>705.65783032195759</v>
      </c>
      <c r="CQ2313" s="14">
        <f>Таблица1[[#This Row],[Т9]]-Таблица1[[#This Row],[угол обхв6]]</f>
        <v>47217.454191065772</v>
      </c>
      <c r="CR2313" s="14">
        <f>Таблица1[[#This Row],[Т9]]-Таблица1[[#This Row],[угол обхв5]]</f>
        <v>1131.4935184929855</v>
      </c>
      <c r="CS2313" s="14">
        <f>Таблица1[[#This Row],[Т9]]-Таблица1[[#This Row],[угол обхв4]]</f>
        <v>59063.693770181548</v>
      </c>
      <c r="CT2313" s="14">
        <f>Таблица1[[#This Row],[Lкан_прям, мм]]+Таблица1[[#This Row],[Lкан_дуг, мм]]+Таблица1[[#This Row],[Lкан_леб,мм]]</f>
        <v>85045.326329871838</v>
      </c>
      <c r="CU2313" s="16">
        <f>Таблица1[[#This Row],[Lкан_леб,мм]]</f>
        <v>57932.200251688562</v>
      </c>
      <c r="CV2313" s="14">
        <f>2534431-(Таблица1[[#This Row],[Т23]]+Таблица1[[#This Row],[угол обхв3]])</f>
        <v>2448987.8739218167</v>
      </c>
      <c r="CW2313" s="50">
        <f>SUM(X2313:AC2313,AD2313:AI2313)-Таблица1[[#This Row],[lподв_min, мм]]</f>
        <v>22944.987616533639</v>
      </c>
      <c r="CX2313" s="17">
        <f>CW2752-Таблица1[[#This Row],[Суммарная длина каната]]</f>
        <v>-2427289.3131707213</v>
      </c>
    </row>
    <row r="2314" spans="1:102" x14ac:dyDescent="0.25">
      <c r="A2314" s="21">
        <v>2313</v>
      </c>
      <c r="B2314" s="10">
        <v>59.751428571428562</v>
      </c>
      <c r="C2314" s="10">
        <v>88.197959183673518</v>
      </c>
      <c r="D2314" s="11">
        <v>12505.800773754305</v>
      </c>
      <c r="E2314" s="11">
        <v>15666.407418156803</v>
      </c>
      <c r="F2314" s="11">
        <v>12409.103326191313</v>
      </c>
      <c r="G2314" s="11">
        <v>15768.243578899448</v>
      </c>
      <c r="H2314" s="11">
        <v>12913.800283754306</v>
      </c>
      <c r="I2314" s="11">
        <v>11461.998482313842</v>
      </c>
      <c r="J2314" s="11">
        <v>4204.408935842961</v>
      </c>
      <c r="K2314" s="11">
        <v>25981.632559681842</v>
      </c>
      <c r="L2314" s="11">
        <v>1131.4935185014299</v>
      </c>
      <c r="M2314" s="11">
        <v>57932.200251688562</v>
      </c>
      <c r="N2314" s="11">
        <v>4846.9501916391591</v>
      </c>
      <c r="O2314" s="11">
        <v>20825.291222246724</v>
      </c>
      <c r="P2314" s="43">
        <v>7776.3600793336009</v>
      </c>
      <c r="Q2314" s="11">
        <v>20709.902309396151</v>
      </c>
      <c r="R2314" s="11">
        <v>11975.306666265029</v>
      </c>
      <c r="S2314" s="11">
        <v>17187.817619883859</v>
      </c>
      <c r="T2314" s="11">
        <v>13091.78173128544</v>
      </c>
      <c r="U2314" s="11">
        <v>16355.473683047847</v>
      </c>
      <c r="V2314" s="11">
        <v>12505.800773754305</v>
      </c>
      <c r="W2314" s="11">
        <v>15666.407418156803</v>
      </c>
      <c r="X2314" s="12">
        <v>0</v>
      </c>
      <c r="Y2314" s="12">
        <v>412.16369990911636</v>
      </c>
      <c r="Z2314" s="12">
        <v>268.70371691174961</v>
      </c>
      <c r="AA2314" s="44">
        <v>232.04019061955881</v>
      </c>
      <c r="AB2314" s="45">
        <v>47.253829333786854</v>
      </c>
      <c r="AC2314" s="12">
        <v>171.33208172721834</v>
      </c>
      <c r="AD2314" s="12">
        <v>11846.239579115772</v>
      </c>
      <c r="AE2314" s="12">
        <v>2931.6815808219694</v>
      </c>
      <c r="AF2314" s="12">
        <v>5480.5321821881489</v>
      </c>
      <c r="AG2314" s="44">
        <v>1128.4755203370635</v>
      </c>
      <c r="AH2314" s="45">
        <v>390.29476040551924</v>
      </c>
      <c r="AI2314" s="12">
        <v>4204.4089368133691</v>
      </c>
      <c r="AJ2314" s="12">
        <v>-55.624787350061567</v>
      </c>
      <c r="AK2314" s="12">
        <v>2.2557040060388287</v>
      </c>
      <c r="AL2314" s="12">
        <v>39.989990571042</v>
      </c>
      <c r="AM2314" s="44">
        <v>72.575587629649448</v>
      </c>
      <c r="AN2314" s="45">
        <v>65.939693054508581</v>
      </c>
      <c r="AO2314" s="12">
        <v>89.999999863724511</v>
      </c>
      <c r="AP2314" s="12">
        <v>-2178.3010074560411</v>
      </c>
      <c r="AQ2314" s="12">
        <v>4863.0087829783433</v>
      </c>
      <c r="AR2314" s="12">
        <v>8038.5628190586476</v>
      </c>
      <c r="AS2314" s="44">
        <v>12364.584699977506</v>
      </c>
      <c r="AT2314" s="45">
        <v>12719.230060938271</v>
      </c>
      <c r="AU2314" s="12">
        <v>12913.800773754305</v>
      </c>
      <c r="AV2314" s="12">
        <v>11278.265415461636</v>
      </c>
      <c r="AW2314" s="12">
        <v>21232.975072361249</v>
      </c>
      <c r="AX2314" s="12">
        <v>21022.494253119403</v>
      </c>
      <c r="AY2314" s="44">
        <v>17309.992136330406</v>
      </c>
      <c r="AZ2314" s="45">
        <v>16189.132909569022</v>
      </c>
      <c r="BA2314" s="12">
        <v>15666.407419127212</v>
      </c>
      <c r="BB2314" s="12">
        <v>4510.2041939091469</v>
      </c>
      <c r="BC2314" s="12">
        <v>7792.4186706727851</v>
      </c>
      <c r="BD2314" s="12">
        <v>12237.509405990075</v>
      </c>
      <c r="BE2314" s="44">
        <v>12702.503697572964</v>
      </c>
      <c r="BF2314" s="45">
        <v>12878.352444101474</v>
      </c>
      <c r="BG2314" s="12">
        <v>12913.800783754308</v>
      </c>
      <c r="BH2314" s="12">
        <v>21055.652097858925</v>
      </c>
      <c r="BI2314" s="12">
        <v>21117.586159510676</v>
      </c>
      <c r="BJ2314" s="12">
        <v>17500.409563607111</v>
      </c>
      <c r="BK2314" s="44">
        <v>16233.299166601299</v>
      </c>
      <c r="BL2314" s="45">
        <v>15832.748191635628</v>
      </c>
      <c r="BM2314" s="12">
        <v>11461.998482313844</v>
      </c>
      <c r="BN2314" s="12">
        <v>0</v>
      </c>
      <c r="BO2314" s="12">
        <v>57.880491356100393</v>
      </c>
      <c r="BP2314" s="12">
        <v>37.734286565003174</v>
      </c>
      <c r="BQ2314" s="48">
        <v>32.585597058607441</v>
      </c>
      <c r="BR2314" s="49">
        <v>6.635894575140866</v>
      </c>
      <c r="BS2314" s="13">
        <v>24.060306809215938</v>
      </c>
      <c r="BT2314" s="12">
        <v>397.79974831143198</v>
      </c>
      <c r="BV2314" s="14">
        <f>Таблица1[[#This Row],[Lкан_леб,мм]]</f>
        <v>57932.200251688562</v>
      </c>
      <c r="BW2314" s="50">
        <f>Таблица1[[#This Row],[угол обхв4]]+Таблица1[[#This Row],[Lдуг 3,мм]]</f>
        <v>11846.239579115772</v>
      </c>
      <c r="BX2314" s="54">
        <f>Таблица1[[#This Row],[угол обхв5]]+Таблица1[[#This Row],[Y5, мм]]</f>
        <v>58344.363951597676</v>
      </c>
      <c r="BY2314" s="14">
        <f>Таблица1[[#This Row],[угол обхв6]]+Таблица1[[#This Row],[Lдуг 4,мм]]</f>
        <v>14777.921159937741</v>
      </c>
      <c r="BZ2314" s="14">
        <f>Таблица1[[#This Row],[Т1]]+Таблица1[[#This Row],[X6, мм]]</f>
        <v>58613.067668509422</v>
      </c>
      <c r="CA2314" s="14">
        <f>Таблица1[[#This Row],[Т2]]+Таблица1[[#This Row],[Lдуг 5,мм]]</f>
        <v>20258.453342125889</v>
      </c>
      <c r="CB2314" s="14">
        <f>Таблица1[[#This Row],[Т3]]+Таблица1[[#This Row],[Y6, мм]]</f>
        <v>58845.107859128984</v>
      </c>
      <c r="CC2314" s="14">
        <f>Таблица1[[#This Row],[Т4]]+Таблица1[[#This Row],[Lдуг 6,мм]]</f>
        <v>21386.928862462952</v>
      </c>
      <c r="CD2314" s="14">
        <f>Таблица1[[#This Row],[Т5]]+Таблица1[[#This Row],[Lдуг 1,мм]]</f>
        <v>58892.36168846277</v>
      </c>
      <c r="CE2314" s="14">
        <f>Таблица1[[#This Row],[Т6]]+Таблица1[[#This Row],[Lпрям1, мм]]</f>
        <v>21777.223622868471</v>
      </c>
      <c r="CF2314" s="15">
        <f>Таблица1[[#This Row],[Т7]]+Таблица1[[#This Row],[Lдуг 2,мм]]</f>
        <v>59063.693770189988</v>
      </c>
      <c r="CG2314" s="14">
        <f>Таблица1[[#This Row],[Т8]]+Таблица1[[#This Row],[Lпрям2, мм]]</f>
        <v>25981.632559681839</v>
      </c>
      <c r="CH2314" s="14">
        <f>Таблица1[[#This Row],[Т9]]-Таблица1[[#This Row],[Т9]]</f>
        <v>0</v>
      </c>
      <c r="CI2314" s="50">
        <f>Таблица1[[#This Row],[Т9]]-Таблица1[[#This Row],[Т8]]</f>
        <v>37286.470147321517</v>
      </c>
      <c r="CJ2314" s="54">
        <f>Таблица1[[#This Row],[Т9]]-Таблица1[[#This Row],[Т7]]</f>
        <v>171.33208172721788</v>
      </c>
      <c r="CK2314" s="14">
        <f>Таблица1[[#This Row],[Т9]]-Таблица1[[#This Row],[Т6]]</f>
        <v>37676.764907727033</v>
      </c>
      <c r="CL2314" s="14">
        <f>Таблица1[[#This Row],[Т9]]-Таблица1[[#This Row],[Т5]]</f>
        <v>218.58591106100357</v>
      </c>
      <c r="CM2314" s="14">
        <f>Таблица1[[#This Row],[Т9]]-Таблица1[[#This Row],[Т4]]</f>
        <v>38805.240428064099</v>
      </c>
      <c r="CN2314" s="14">
        <f>Таблица1[[#This Row],[Т9]]-Таблица1[[#This Row],[Т3]]</f>
        <v>450.62610168056563</v>
      </c>
      <c r="CO2314" s="14">
        <f>Таблица1[[#This Row],[Т9]]-Таблица1[[#This Row],[Т2]]</f>
        <v>44285.772610252243</v>
      </c>
      <c r="CP2314" s="14">
        <f>Таблица1[[#This Row],[Т9]]-Таблица1[[#This Row],[Т1]]</f>
        <v>719.32981859231222</v>
      </c>
      <c r="CQ2314" s="14">
        <f>Таблица1[[#This Row],[Т9]]-Таблица1[[#This Row],[угол обхв6]]</f>
        <v>47217.454191074212</v>
      </c>
      <c r="CR2314" s="14">
        <f>Таблица1[[#This Row],[Т9]]-Таблица1[[#This Row],[угол обхв5]]</f>
        <v>1131.4935185014256</v>
      </c>
      <c r="CS2314" s="14">
        <f>Таблица1[[#This Row],[Т9]]-Таблица1[[#This Row],[угол обхв4]]</f>
        <v>59063.693770189988</v>
      </c>
      <c r="CT2314" s="14">
        <f>Таблица1[[#This Row],[Lкан_прям, мм]]+Таблица1[[#This Row],[Lкан_дуг, мм]]+Таблица1[[#This Row],[Lкан_леб,мм]]</f>
        <v>85045.326329871838</v>
      </c>
      <c r="CU2314" s="16">
        <f>Таблица1[[#This Row],[Lкан_леб,мм]]</f>
        <v>57932.200251688562</v>
      </c>
      <c r="CV2314" s="14">
        <f>2534431-(Таблица1[[#This Row],[Т23]]+Таблица1[[#This Row],[угол обхв3]])</f>
        <v>2448987.8739218167</v>
      </c>
      <c r="CW2314" s="50">
        <f>SUM(X2314:AC2314,AD2314:AI2314)-Таблица1[[#This Row],[lподв_min, мм]]</f>
        <v>22908.717142340305</v>
      </c>
      <c r="CX2314" s="17">
        <f>CW2753-Таблица1[[#This Row],[Суммарная длина каната]]</f>
        <v>-2427342.8062543916</v>
      </c>
    </row>
    <row r="2315" spans="1:102" x14ac:dyDescent="0.25">
      <c r="A2315" s="21">
        <v>2314</v>
      </c>
      <c r="B2315" s="10">
        <v>59.751428571428562</v>
      </c>
      <c r="C2315" s="10">
        <v>90.88204081632658</v>
      </c>
      <c r="D2315" s="11">
        <v>12701.446942564247</v>
      </c>
      <c r="E2315" s="11">
        <v>15992.590455079486</v>
      </c>
      <c r="F2315" s="11">
        <v>12600.086701078628</v>
      </c>
      <c r="G2315" s="11">
        <v>16089.786655859025</v>
      </c>
      <c r="H2315" s="11">
        <v>13109.446452564249</v>
      </c>
      <c r="I2315" s="11">
        <v>11750.608502107396</v>
      </c>
      <c r="J2315" s="11">
        <v>4241.9819529720917</v>
      </c>
      <c r="K2315" s="11">
        <v>25981.632559673242</v>
      </c>
      <c r="L2315" s="11">
        <v>1131.4935185100244</v>
      </c>
      <c r="M2315" s="11">
        <v>57932.200251688562</v>
      </c>
      <c r="N2315" s="11">
        <v>4846.9501916391591</v>
      </c>
      <c r="O2315" s="11">
        <v>20825.291222246724</v>
      </c>
      <c r="P2315" s="43">
        <v>7741.0133383294979</v>
      </c>
      <c r="Q2315" s="11">
        <v>20809.077604234837</v>
      </c>
      <c r="R2315" s="11">
        <v>12100.28881656187</v>
      </c>
      <c r="S2315" s="11">
        <v>17487.48908292731</v>
      </c>
      <c r="T2315" s="11">
        <v>13254.516798921964</v>
      </c>
      <c r="U2315" s="11">
        <v>16708.341622726773</v>
      </c>
      <c r="V2315" s="11">
        <v>12701.446942564247</v>
      </c>
      <c r="W2315" s="11">
        <v>15992.590455079486</v>
      </c>
      <c r="X2315" s="12">
        <v>0</v>
      </c>
      <c r="Y2315" s="12">
        <v>398.38670328811122</v>
      </c>
      <c r="Z2315" s="12">
        <v>263.36752028485756</v>
      </c>
      <c r="AA2315" s="44">
        <v>232.04019061955873</v>
      </c>
      <c r="AB2315" s="45">
        <v>47.253829333786406</v>
      </c>
      <c r="AC2315" s="12">
        <v>190.44527498371048</v>
      </c>
      <c r="AD2315" s="12">
        <v>11846.239579115772</v>
      </c>
      <c r="AE2315" s="12">
        <v>2894.1085636928383</v>
      </c>
      <c r="AF2315" s="12">
        <v>5480.532182188148</v>
      </c>
      <c r="AG2315" s="44">
        <v>1128.4755203370607</v>
      </c>
      <c r="AH2315" s="45">
        <v>390.29476040551583</v>
      </c>
      <c r="AI2315" s="12">
        <v>4241.9819539339051</v>
      </c>
      <c r="AJ2315" s="12">
        <v>-55.624787350061567</v>
      </c>
      <c r="AK2315" s="12">
        <v>0.32098890616238268</v>
      </c>
      <c r="AL2315" s="12">
        <v>37.305908938388939</v>
      </c>
      <c r="AM2315" s="44">
        <v>69.891505996996358</v>
      </c>
      <c r="AN2315" s="45">
        <v>63.255611421855562</v>
      </c>
      <c r="AO2315" s="12">
        <v>89.999999864931567</v>
      </c>
      <c r="AP2315" s="12">
        <v>-2178.3010074560411</v>
      </c>
      <c r="AQ2315" s="12">
        <v>4849.235923498647</v>
      </c>
      <c r="AR2315" s="12">
        <v>7988.2900756321142</v>
      </c>
      <c r="AS2315" s="44">
        <v>12483.41848084163</v>
      </c>
      <c r="AT2315" s="45">
        <v>12890.163406446287</v>
      </c>
      <c r="AU2315" s="12">
        <v>13109.446942564247</v>
      </c>
      <c r="AV2315" s="12">
        <v>11278.265415461636</v>
      </c>
      <c r="AW2315" s="12">
        <v>21233.284819537006</v>
      </c>
      <c r="AX2315" s="12">
        <v>21133.605284393205</v>
      </c>
      <c r="AY2315" s="44">
        <v>17627.759038188153</v>
      </c>
      <c r="AZ2315" s="45">
        <v>16524.737141867874</v>
      </c>
      <c r="BA2315" s="12">
        <v>15992.590456041302</v>
      </c>
      <c r="BB2315" s="12">
        <v>4510.2041939091469</v>
      </c>
      <c r="BC2315" s="12">
        <v>7743.2990701889867</v>
      </c>
      <c r="BD2315" s="12">
        <v>12347.565553864486</v>
      </c>
      <c r="BE2315" s="44">
        <v>12871.387134642204</v>
      </c>
      <c r="BF2315" s="45">
        <v>13065.800335039923</v>
      </c>
      <c r="BG2315" s="12">
        <v>13109.446952564249</v>
      </c>
      <c r="BH2315" s="12">
        <v>21055.652097858925</v>
      </c>
      <c r="BI2315" s="12">
        <v>21217.071201525119</v>
      </c>
      <c r="BJ2315" s="12">
        <v>17812.016763085678</v>
      </c>
      <c r="BK2315" s="44">
        <v>16568.071667465934</v>
      </c>
      <c r="BL2315" s="45">
        <v>16176.194935938387</v>
      </c>
      <c r="BM2315" s="12">
        <v>11750.608502107398</v>
      </c>
      <c r="BN2315" s="12">
        <v>0</v>
      </c>
      <c r="BO2315" s="12">
        <v>55.945776256223944</v>
      </c>
      <c r="BP2315" s="12">
        <v>36.984920032226555</v>
      </c>
      <c r="BQ2315" s="48">
        <v>32.585597058607426</v>
      </c>
      <c r="BR2315" s="49">
        <v>6.6358945751408021</v>
      </c>
      <c r="BS2315" s="13">
        <v>26.744388443075998</v>
      </c>
      <c r="BT2315" s="12">
        <v>397.79974831143198</v>
      </c>
      <c r="BV2315" s="14">
        <f>Таблица1[[#This Row],[Lкан_леб,мм]]</f>
        <v>57932.200251688562</v>
      </c>
      <c r="BW2315" s="50">
        <f>Таблица1[[#This Row],[угол обхв4]]+Таблица1[[#This Row],[Lдуг 3,мм]]</f>
        <v>11846.239579115772</v>
      </c>
      <c r="BX2315" s="54">
        <f>Таблица1[[#This Row],[угол обхв5]]+Таблица1[[#This Row],[Y5, мм]]</f>
        <v>58330.586954976672</v>
      </c>
      <c r="BY2315" s="14">
        <f>Таблица1[[#This Row],[угол обхв6]]+Таблица1[[#This Row],[Lдуг 4,мм]]</f>
        <v>14740.348142808611</v>
      </c>
      <c r="BZ2315" s="14">
        <f>Таблица1[[#This Row],[Т1]]+Таблица1[[#This Row],[X6, мм]]</f>
        <v>58593.954475261533</v>
      </c>
      <c r="CA2315" s="14">
        <f>Таблица1[[#This Row],[Т2]]+Таблица1[[#This Row],[Lдуг 5,мм]]</f>
        <v>20220.88032499676</v>
      </c>
      <c r="CB2315" s="14">
        <f>Таблица1[[#This Row],[Т3]]+Таблица1[[#This Row],[Y6, мм]]</f>
        <v>58825.994665881095</v>
      </c>
      <c r="CC2315" s="14">
        <f>Таблица1[[#This Row],[Т4]]+Таблица1[[#This Row],[Lдуг 6,мм]]</f>
        <v>21349.355845333823</v>
      </c>
      <c r="CD2315" s="14">
        <f>Таблица1[[#This Row],[Т5]]+Таблица1[[#This Row],[Lдуг 1,мм]]</f>
        <v>58873.248495214881</v>
      </c>
      <c r="CE2315" s="14">
        <f>Таблица1[[#This Row],[Т6]]+Таблица1[[#This Row],[Lпрям1, мм]]</f>
        <v>21739.650605739338</v>
      </c>
      <c r="CF2315" s="15">
        <f>Таблица1[[#This Row],[Т7]]+Таблица1[[#This Row],[Lдуг 2,мм]]</f>
        <v>59063.693770198588</v>
      </c>
      <c r="CG2315" s="14">
        <f>Таблица1[[#This Row],[Т8]]+Таблица1[[#This Row],[Lпрям2, мм]]</f>
        <v>25981.632559673242</v>
      </c>
      <c r="CH2315" s="14">
        <f>Таблица1[[#This Row],[Т9]]-Таблица1[[#This Row],[Т9]]</f>
        <v>0</v>
      </c>
      <c r="CI2315" s="50">
        <f>Таблица1[[#This Row],[Т9]]-Таблица1[[#This Row],[Т8]]</f>
        <v>37324.043164459246</v>
      </c>
      <c r="CJ2315" s="54">
        <f>Таблица1[[#This Row],[Т9]]-Таблица1[[#This Row],[Т7]]</f>
        <v>190.44527498370735</v>
      </c>
      <c r="CK2315" s="14">
        <f>Таблица1[[#This Row],[Т9]]-Таблица1[[#This Row],[Т6]]</f>
        <v>37714.337924864769</v>
      </c>
      <c r="CL2315" s="14">
        <f>Таблица1[[#This Row],[Т9]]-Таблица1[[#This Row],[Т5]]</f>
        <v>237.69910431749304</v>
      </c>
      <c r="CM2315" s="14">
        <f>Таблица1[[#This Row],[Т9]]-Таблица1[[#This Row],[Т4]]</f>
        <v>38842.813445201828</v>
      </c>
      <c r="CN2315" s="14">
        <f>Таблица1[[#This Row],[Т9]]-Таблица1[[#This Row],[Т3]]</f>
        <v>469.73929493705509</v>
      </c>
      <c r="CO2315" s="14">
        <f>Таблица1[[#This Row],[Т9]]-Таблица1[[#This Row],[Т2]]</f>
        <v>44323.345627389979</v>
      </c>
      <c r="CP2315" s="14">
        <f>Таблица1[[#This Row],[Т9]]-Таблица1[[#This Row],[Т1]]</f>
        <v>733.10681522191589</v>
      </c>
      <c r="CQ2315" s="14">
        <f>Таблица1[[#This Row],[Т9]]-Таблица1[[#This Row],[угол обхв6]]</f>
        <v>47217.454191082812</v>
      </c>
      <c r="CR2315" s="14">
        <f>Таблица1[[#This Row],[Т9]]-Таблица1[[#This Row],[угол обхв5]]</f>
        <v>1131.4935185100258</v>
      </c>
      <c r="CS2315" s="14">
        <f>Таблица1[[#This Row],[Т9]]-Таблица1[[#This Row],[угол обхв4]]</f>
        <v>59063.693770198588</v>
      </c>
      <c r="CT2315" s="14">
        <f>Таблица1[[#This Row],[Lкан_прям, мм]]+Таблица1[[#This Row],[Lкан_дуг, мм]]+Таблица1[[#This Row],[Lкан_леб,мм]]</f>
        <v>85045.326329871838</v>
      </c>
      <c r="CU2315" s="16">
        <f>Таблица1[[#This Row],[Lкан_леб,мм]]</f>
        <v>57932.200251688562</v>
      </c>
      <c r="CV2315" s="14">
        <f>2534431-(Таблица1[[#This Row],[Т23]]+Таблица1[[#This Row],[угол обхв3]])</f>
        <v>2448987.8739218167</v>
      </c>
      <c r="CW2315" s="50">
        <f>SUM(X2315:AC2315,AD2315:AI2315)-Таблица1[[#This Row],[lподв_min, мм]]</f>
        <v>22871.144125211173</v>
      </c>
      <c r="CX2315" s="17">
        <f>CW2754-Таблица1[[#This Row],[Суммарная длина каната]]</f>
        <v>-2427396.2991371355</v>
      </c>
    </row>
    <row r="2316" spans="1:102" x14ac:dyDescent="0.25">
      <c r="A2316" s="21">
        <v>2315</v>
      </c>
      <c r="B2316" s="10">
        <v>59.751428571428562</v>
      </c>
      <c r="C2316" s="10">
        <v>93.566122448979641</v>
      </c>
      <c r="D2316" s="11">
        <v>12881.603670231292</v>
      </c>
      <c r="E2316" s="11">
        <v>16327.57754501343</v>
      </c>
      <c r="F2316" s="11">
        <v>12775.803034620343</v>
      </c>
      <c r="G2316" s="11">
        <v>16419.920522571658</v>
      </c>
      <c r="H2316" s="11">
        <v>13289.603180231294</v>
      </c>
      <c r="I2316" s="11">
        <v>12046.752715756144</v>
      </c>
      <c r="J2316" s="11">
        <v>4280.8248292572862</v>
      </c>
      <c r="K2316" s="11">
        <v>25981.632559664518</v>
      </c>
      <c r="L2316" s="11">
        <v>1131.4935185187517</v>
      </c>
      <c r="M2316" s="11">
        <v>57932.200251688562</v>
      </c>
      <c r="N2316" s="11">
        <v>4846.9501916391591</v>
      </c>
      <c r="O2316" s="11">
        <v>20825.291222246724</v>
      </c>
      <c r="P2316" s="43">
        <v>7701.061102510298</v>
      </c>
      <c r="Q2316" s="11">
        <v>20906.488846188717</v>
      </c>
      <c r="R2316" s="11">
        <v>12211.100558143207</v>
      </c>
      <c r="S2316" s="11">
        <v>17792.684563862291</v>
      </c>
      <c r="T2316" s="11">
        <v>13400.54890597104</v>
      </c>
      <c r="U2316" s="11">
        <v>17068.443148414626</v>
      </c>
      <c r="V2316" s="11">
        <v>12881.603670231292</v>
      </c>
      <c r="W2316" s="11">
        <v>16327.57754501343</v>
      </c>
      <c r="X2316" s="12">
        <v>0</v>
      </c>
      <c r="Y2316" s="12">
        <v>384.4967512924153</v>
      </c>
      <c r="Z2316" s="12">
        <v>258.14427903265641</v>
      </c>
      <c r="AA2316" s="44">
        <v>232.04019061955873</v>
      </c>
      <c r="AB2316" s="45">
        <v>47.253829333786491</v>
      </c>
      <c r="AC2316" s="12">
        <v>209.55846824033486</v>
      </c>
      <c r="AD2316" s="12">
        <v>11846.239579115772</v>
      </c>
      <c r="AE2316" s="12">
        <v>2855.2656874076542</v>
      </c>
      <c r="AF2316" s="12">
        <v>5480.5321821881489</v>
      </c>
      <c r="AG2316" s="44">
        <v>1128.4755203370564</v>
      </c>
      <c r="AH2316" s="45">
        <v>390.29476040551799</v>
      </c>
      <c r="AI2316" s="12">
        <v>4280.8248302103702</v>
      </c>
      <c r="AJ2316" s="12">
        <v>-55.624787350061567</v>
      </c>
      <c r="AK2316" s="12">
        <v>-1.6295886109765696</v>
      </c>
      <c r="AL2316" s="12">
        <v>34.621827305735884</v>
      </c>
      <c r="AM2316" s="44">
        <v>67.207424364343311</v>
      </c>
      <c r="AN2316" s="45">
        <v>60.571529789202494</v>
      </c>
      <c r="AO2316" s="12">
        <v>89.999999866157125</v>
      </c>
      <c r="AP2316" s="12">
        <v>-2178.3010074560411</v>
      </c>
      <c r="AQ2316" s="12">
        <v>4835.3475478941527</v>
      </c>
      <c r="AR2316" s="12">
        <v>7932.8692745922199</v>
      </c>
      <c r="AS2316" s="44">
        <v>12587.24120819278</v>
      </c>
      <c r="AT2316" s="45">
        <v>13045.193238166159</v>
      </c>
      <c r="AU2316" s="12">
        <v>13289.603670231292</v>
      </c>
      <c r="AV2316" s="12">
        <v>11278.265415461636</v>
      </c>
      <c r="AW2316" s="12">
        <v>21233.126211743856</v>
      </c>
      <c r="AX2316" s="12">
        <v>21242.240199657379</v>
      </c>
      <c r="AY2316" s="44">
        <v>17950.742184305869</v>
      </c>
      <c r="AZ2316" s="45">
        <v>16867.977816352079</v>
      </c>
      <c r="BA2316" s="12">
        <v>16327.577545966516</v>
      </c>
      <c r="BB2316" s="12">
        <v>4510.2041939091469</v>
      </c>
      <c r="BC2316" s="12">
        <v>7689.4584587652917</v>
      </c>
      <c r="BD2316" s="12">
        <v>12442.90873022513</v>
      </c>
      <c r="BE2316" s="44">
        <v>13024.408255921469</v>
      </c>
      <c r="BF2316" s="45">
        <v>13236.959338036173</v>
      </c>
      <c r="BG2316" s="12">
        <v>13289.603680231294</v>
      </c>
      <c r="BH2316" s="12">
        <v>21055.652097858925</v>
      </c>
      <c r="BI2316" s="12">
        <v>21314.323835685849</v>
      </c>
      <c r="BJ2316" s="12">
        <v>18128.435917330953</v>
      </c>
      <c r="BK2316" s="44">
        <v>16910.385527971048</v>
      </c>
      <c r="BL2316" s="45">
        <v>16528.042877075979</v>
      </c>
      <c r="BM2316" s="12">
        <v>12046.752715756145</v>
      </c>
      <c r="BN2316" s="12">
        <v>0</v>
      </c>
      <c r="BO2316" s="12">
        <v>53.995198739084991</v>
      </c>
      <c r="BP2316" s="12">
        <v>36.251415916712453</v>
      </c>
      <c r="BQ2316" s="48">
        <v>32.585597058607426</v>
      </c>
      <c r="BR2316" s="49">
        <v>6.6358945751408154</v>
      </c>
      <c r="BS2316" s="13">
        <v>29.428470076954635</v>
      </c>
      <c r="BT2316" s="12">
        <v>397.79974831143198</v>
      </c>
      <c r="BV2316" s="14">
        <f>Таблица1[[#This Row],[Lкан_леб,мм]]</f>
        <v>57932.200251688562</v>
      </c>
      <c r="BW2316" s="50">
        <f>Таблица1[[#This Row],[угол обхв4]]+Таблица1[[#This Row],[Lдуг 3,мм]]</f>
        <v>11846.239579115772</v>
      </c>
      <c r="BX2316" s="54">
        <f>Таблица1[[#This Row],[угол обхв5]]+Таблица1[[#This Row],[Y5, мм]]</f>
        <v>58316.697002980975</v>
      </c>
      <c r="BY2316" s="14">
        <f>Таблица1[[#This Row],[угол обхв6]]+Таблица1[[#This Row],[Lдуг 4,мм]]</f>
        <v>14701.505266523427</v>
      </c>
      <c r="BZ2316" s="14">
        <f>Таблица1[[#This Row],[Т1]]+Таблица1[[#This Row],[X6, мм]]</f>
        <v>58574.841282013629</v>
      </c>
      <c r="CA2316" s="14">
        <f>Таблица1[[#This Row],[Т2]]+Таблица1[[#This Row],[Lдуг 5,мм]]</f>
        <v>20182.037448711577</v>
      </c>
      <c r="CB2316" s="14">
        <f>Таблица1[[#This Row],[Т3]]+Таблица1[[#This Row],[Y6, мм]]</f>
        <v>58806.881472633191</v>
      </c>
      <c r="CC2316" s="14">
        <f>Таблица1[[#This Row],[Т4]]+Таблица1[[#This Row],[Lдуг 6,мм]]</f>
        <v>21310.512969048632</v>
      </c>
      <c r="CD2316" s="14">
        <f>Таблица1[[#This Row],[Т5]]+Таблица1[[#This Row],[Lдуг 1,мм]]</f>
        <v>58854.135301966977</v>
      </c>
      <c r="CE2316" s="14">
        <f>Таблица1[[#This Row],[Т6]]+Таблица1[[#This Row],[Lпрям1, мм]]</f>
        <v>21700.807729454151</v>
      </c>
      <c r="CF2316" s="15">
        <f>Таблица1[[#This Row],[Т7]]+Таблица1[[#This Row],[Lдуг 2,мм]]</f>
        <v>59063.693770207312</v>
      </c>
      <c r="CG2316" s="14">
        <f>Таблица1[[#This Row],[Т8]]+Таблица1[[#This Row],[Lпрям2, мм]]</f>
        <v>25981.632559664522</v>
      </c>
      <c r="CH2316" s="14">
        <f>Таблица1[[#This Row],[Т9]]-Таблица1[[#This Row],[Т9]]</f>
        <v>0</v>
      </c>
      <c r="CI2316" s="50">
        <f>Таблица1[[#This Row],[Т9]]-Таблица1[[#This Row],[Т8]]</f>
        <v>37362.886040753161</v>
      </c>
      <c r="CJ2316" s="54">
        <f>Таблица1[[#This Row],[Т9]]-Таблица1[[#This Row],[Т7]]</f>
        <v>209.55846824033506</v>
      </c>
      <c r="CK2316" s="14">
        <f>Таблица1[[#This Row],[Т9]]-Таблица1[[#This Row],[Т6]]</f>
        <v>37753.180801158684</v>
      </c>
      <c r="CL2316" s="14">
        <f>Таблица1[[#This Row],[Т9]]-Таблица1[[#This Row],[Т5]]</f>
        <v>256.81229757412075</v>
      </c>
      <c r="CM2316" s="14">
        <f>Таблица1[[#This Row],[Т9]]-Таблица1[[#This Row],[Т4]]</f>
        <v>38881.656321495735</v>
      </c>
      <c r="CN2316" s="14">
        <f>Таблица1[[#This Row],[Т9]]-Таблица1[[#This Row],[Т3]]</f>
        <v>488.8524881936828</v>
      </c>
      <c r="CO2316" s="14">
        <f>Таблица1[[#This Row],[Т9]]-Таблица1[[#This Row],[Т2]]</f>
        <v>44362.188503683887</v>
      </c>
      <c r="CP2316" s="14">
        <f>Таблица1[[#This Row],[Т9]]-Таблица1[[#This Row],[Т1]]</f>
        <v>746.9967672263374</v>
      </c>
      <c r="CQ2316" s="14">
        <f>Таблица1[[#This Row],[Т9]]-Таблица1[[#This Row],[угол обхв6]]</f>
        <v>47217.454191091543</v>
      </c>
      <c r="CR2316" s="14">
        <f>Таблица1[[#This Row],[Т9]]-Таблица1[[#This Row],[угол обхв5]]</f>
        <v>1131.4935185187496</v>
      </c>
      <c r="CS2316" s="14">
        <f>Таблица1[[#This Row],[Т9]]-Таблица1[[#This Row],[угол обхв4]]</f>
        <v>59063.693770207312</v>
      </c>
      <c r="CT2316" s="14">
        <f>Таблица1[[#This Row],[Lкан_прям, мм]]+Таблица1[[#This Row],[Lкан_дуг, мм]]+Таблица1[[#This Row],[Lкан_леб,мм]]</f>
        <v>85045.326329871838</v>
      </c>
      <c r="CU2316" s="16">
        <f>Таблица1[[#This Row],[Lкан_леб,мм]]</f>
        <v>57932.200251688562</v>
      </c>
      <c r="CV2316" s="14">
        <f>2534431-(Таблица1[[#This Row],[Т23]]+Таблица1[[#This Row],[угол обхв3]])</f>
        <v>2448987.8739218167</v>
      </c>
      <c r="CW2316" s="50">
        <f>SUM(X2316:AC2316,AD2316:AI2316)-Таблица1[[#This Row],[lподв_min, мм]]</f>
        <v>22832.301248925985</v>
      </c>
      <c r="CX2316" s="17">
        <f>CW2755-Таблица1[[#This Row],[Суммарная длина каната]]</f>
        <v>-2427449.6692849738</v>
      </c>
    </row>
    <row r="2317" spans="1:102" x14ac:dyDescent="0.25">
      <c r="A2317" s="21">
        <v>2316</v>
      </c>
      <c r="B2317" s="10">
        <v>59.751428571428562</v>
      </c>
      <c r="C2317" s="10">
        <v>96.250204081632717</v>
      </c>
      <c r="D2317" s="11">
        <v>13045.875665474277</v>
      </c>
      <c r="E2317" s="11">
        <v>16670.633675296798</v>
      </c>
      <c r="F2317" s="11">
        <v>12935.86677843586</v>
      </c>
      <c r="G2317" s="11">
        <v>16757.920815085938</v>
      </c>
      <c r="H2317" s="11">
        <v>13453.875175474277</v>
      </c>
      <c r="I2317" s="11">
        <v>12349.730576201417</v>
      </c>
      <c r="J2317" s="11">
        <v>4320.9030990953815</v>
      </c>
      <c r="K2317" s="11">
        <v>25981.632559655685</v>
      </c>
      <c r="L2317" s="11">
        <v>1131.493518527592</v>
      </c>
      <c r="M2317" s="11">
        <v>57932.200251688562</v>
      </c>
      <c r="N2317" s="11">
        <v>4846.9501916391591</v>
      </c>
      <c r="O2317" s="11">
        <v>20825.291222246724</v>
      </c>
      <c r="P2317" s="43">
        <v>7656.5910331622963</v>
      </c>
      <c r="Q2317" s="11">
        <v>21001.922300166527</v>
      </c>
      <c r="R2317" s="11">
        <v>12307.498753181972</v>
      </c>
      <c r="S2317" s="11">
        <v>18102.734417351519</v>
      </c>
      <c r="T2317" s="11">
        <v>13529.557635763069</v>
      </c>
      <c r="U2317" s="11">
        <v>17434.98814255499</v>
      </c>
      <c r="V2317" s="11">
        <v>13045.875665474277</v>
      </c>
      <c r="W2317" s="11">
        <v>16670.633675296798</v>
      </c>
      <c r="X2317" s="12">
        <v>0</v>
      </c>
      <c r="Y2317" s="12">
        <v>370.48531296997061</v>
      </c>
      <c r="Z2317" s="12">
        <v>253.04252410720377</v>
      </c>
      <c r="AA2317" s="44">
        <v>232.04019061955893</v>
      </c>
      <c r="AB2317" s="45">
        <v>47.253829333786307</v>
      </c>
      <c r="AC2317" s="12">
        <v>228.67166149707231</v>
      </c>
      <c r="AD2317" s="12">
        <v>11846.239579115772</v>
      </c>
      <c r="AE2317" s="12">
        <v>2815.1874175695575</v>
      </c>
      <c r="AF2317" s="12">
        <v>5480.5321821881471</v>
      </c>
      <c r="AG2317" s="44">
        <v>1128.4755203370607</v>
      </c>
      <c r="AH2317" s="45">
        <v>390.29476040551913</v>
      </c>
      <c r="AI2317" s="12">
        <v>4320.9031000396271</v>
      </c>
      <c r="AJ2317" s="12">
        <v>-55.624787350061567</v>
      </c>
      <c r="AK2317" s="12">
        <v>-3.5972265540744655</v>
      </c>
      <c r="AL2317" s="12">
        <v>31.937745673082805</v>
      </c>
      <c r="AM2317" s="44">
        <v>64.523342731690263</v>
      </c>
      <c r="AN2317" s="45">
        <v>57.887448156549468</v>
      </c>
      <c r="AO2317" s="12">
        <v>89.999999867398614</v>
      </c>
      <c r="AP2317" s="12">
        <v>-2178.3010074560411</v>
      </c>
      <c r="AQ2317" s="12">
        <v>4821.3513702812916</v>
      </c>
      <c r="AR2317" s="12">
        <v>7872.4220176117396</v>
      </c>
      <c r="AS2317" s="44">
        <v>12675.825079164861</v>
      </c>
      <c r="AT2317" s="45">
        <v>13183.979397050865</v>
      </c>
      <c r="AU2317" s="12">
        <v>13453.875665474276</v>
      </c>
      <c r="AV2317" s="12">
        <v>11278.265415461636</v>
      </c>
      <c r="AW2317" s="12">
        <v>21232.487367052992</v>
      </c>
      <c r="AX2317" s="12">
        <v>21348.160637373116</v>
      </c>
      <c r="AY2317" s="44">
        <v>18278.232900501509</v>
      </c>
      <c r="AZ2317" s="45">
        <v>17218.101810739056</v>
      </c>
      <c r="BA2317" s="12">
        <v>16670.633676241046</v>
      </c>
      <c r="BB2317" s="12">
        <v>4510.2041939091469</v>
      </c>
      <c r="BC2317" s="12">
        <v>7630.9922118044287</v>
      </c>
      <c r="BD2317" s="12">
        <v>12523.329737631415</v>
      </c>
      <c r="BE2317" s="44">
        <v>13161.23130978018</v>
      </c>
      <c r="BF2317" s="45">
        <v>13391.453904186481</v>
      </c>
      <c r="BG2317" s="12">
        <v>13453.875675474277</v>
      </c>
      <c r="BH2317" s="12">
        <v>21055.652097858925</v>
      </c>
      <c r="BI2317" s="12">
        <v>21409.118444972795</v>
      </c>
      <c r="BJ2317" s="12">
        <v>18448.972754558108</v>
      </c>
      <c r="BK2317" s="44">
        <v>17259.489659404997</v>
      </c>
      <c r="BL2317" s="45">
        <v>16887.520007112729</v>
      </c>
      <c r="BM2317" s="12">
        <v>12349.730576201418</v>
      </c>
      <c r="BN2317" s="12">
        <v>0</v>
      </c>
      <c r="BO2317" s="12">
        <v>52.0275607959871</v>
      </c>
      <c r="BP2317" s="12">
        <v>35.534972227157269</v>
      </c>
      <c r="BQ2317" s="48">
        <v>32.585597058607455</v>
      </c>
      <c r="BR2317" s="49">
        <v>6.6358945751407896</v>
      </c>
      <c r="BS2317" s="13">
        <v>32.112551710849147</v>
      </c>
      <c r="BT2317" s="12">
        <v>397.79974831143198</v>
      </c>
      <c r="BV2317" s="14">
        <f>Таблица1[[#This Row],[Lкан_леб,мм]]</f>
        <v>57932.200251688562</v>
      </c>
      <c r="BW2317" s="50">
        <f>Таблица1[[#This Row],[угол обхв4]]+Таблица1[[#This Row],[Lдуг 3,мм]]</f>
        <v>11846.239579115772</v>
      </c>
      <c r="BX2317" s="54">
        <f>Таблица1[[#This Row],[угол обхв5]]+Таблица1[[#This Row],[Y5, мм]]</f>
        <v>58302.685564658532</v>
      </c>
      <c r="BY2317" s="14">
        <f>Таблица1[[#This Row],[угол обхв6]]+Таблица1[[#This Row],[Lдуг 4,мм]]</f>
        <v>14661.42699668533</v>
      </c>
      <c r="BZ2317" s="14">
        <f>Таблица1[[#This Row],[Т1]]+Таблица1[[#This Row],[X6, мм]]</f>
        <v>58555.728088765733</v>
      </c>
      <c r="CA2317" s="14">
        <f>Таблица1[[#This Row],[Т2]]+Таблица1[[#This Row],[Lдуг 5,мм]]</f>
        <v>20141.959178873476</v>
      </c>
      <c r="CB2317" s="14">
        <f>Таблица1[[#This Row],[Т3]]+Таблица1[[#This Row],[Y6, мм]]</f>
        <v>58787.768279385295</v>
      </c>
      <c r="CC2317" s="14">
        <f>Таблица1[[#This Row],[Т4]]+Таблица1[[#This Row],[Lдуг 6,мм]]</f>
        <v>21270.434699210538</v>
      </c>
      <c r="CD2317" s="14">
        <f>Таблица1[[#This Row],[Т5]]+Таблица1[[#This Row],[Lдуг 1,мм]]</f>
        <v>58835.02210871908</v>
      </c>
      <c r="CE2317" s="14">
        <f>Таблица1[[#This Row],[Т6]]+Таблица1[[#This Row],[Lпрям1, мм]]</f>
        <v>21660.729459616057</v>
      </c>
      <c r="CF2317" s="15">
        <f>Таблица1[[#This Row],[Т7]]+Таблица1[[#This Row],[Lдуг 2,мм]]</f>
        <v>59063.693770216152</v>
      </c>
      <c r="CG2317" s="14">
        <f>Таблица1[[#This Row],[Т8]]+Таблица1[[#This Row],[Lпрям2, мм]]</f>
        <v>25981.632559655685</v>
      </c>
      <c r="CH2317" s="14">
        <f>Таблица1[[#This Row],[Т9]]-Таблица1[[#This Row],[Т9]]</f>
        <v>0</v>
      </c>
      <c r="CI2317" s="50">
        <f>Таблица1[[#This Row],[Т9]]-Таблица1[[#This Row],[Т8]]</f>
        <v>37402.964310600095</v>
      </c>
      <c r="CJ2317" s="54">
        <f>Таблица1[[#This Row],[Т9]]-Таблица1[[#This Row],[Т7]]</f>
        <v>228.67166149707191</v>
      </c>
      <c r="CK2317" s="14">
        <f>Таблица1[[#This Row],[Т9]]-Таблица1[[#This Row],[Т6]]</f>
        <v>37793.25907100561</v>
      </c>
      <c r="CL2317" s="14">
        <f>Таблица1[[#This Row],[Т9]]-Таблица1[[#This Row],[Т5]]</f>
        <v>275.9254908308576</v>
      </c>
      <c r="CM2317" s="14">
        <f>Таблица1[[#This Row],[Т9]]-Таблица1[[#This Row],[Т4]]</f>
        <v>38921.734591342676</v>
      </c>
      <c r="CN2317" s="14">
        <f>Таблица1[[#This Row],[Т9]]-Таблица1[[#This Row],[Т3]]</f>
        <v>507.96568145041965</v>
      </c>
      <c r="CO2317" s="14">
        <f>Таблица1[[#This Row],[Т9]]-Таблица1[[#This Row],[Т2]]</f>
        <v>44402.266773530821</v>
      </c>
      <c r="CP2317" s="14">
        <f>Таблица1[[#This Row],[Т9]]-Таблица1[[#This Row],[Т1]]</f>
        <v>761.00820555762039</v>
      </c>
      <c r="CQ2317" s="14">
        <f>Таблица1[[#This Row],[Т9]]-Таблица1[[#This Row],[угол обхв6]]</f>
        <v>47217.454191100376</v>
      </c>
      <c r="CR2317" s="14">
        <f>Таблица1[[#This Row],[Т9]]-Таблица1[[#This Row],[угол обхв5]]</f>
        <v>1131.4935185275899</v>
      </c>
      <c r="CS2317" s="14">
        <f>Таблица1[[#This Row],[Т9]]-Таблица1[[#This Row],[угол обхв4]]</f>
        <v>59063.693770216152</v>
      </c>
      <c r="CT2317" s="14">
        <f>Таблица1[[#This Row],[Lкан_прям, мм]]+Таблица1[[#This Row],[Lкан_дуг, мм]]+Таблица1[[#This Row],[Lкан_леб,мм]]</f>
        <v>85045.326329871838</v>
      </c>
      <c r="CU2317" s="16">
        <f>Таблица1[[#This Row],[Lкан_леб,мм]]</f>
        <v>57932.200251688562</v>
      </c>
      <c r="CV2317" s="14">
        <f>2534431-(Таблица1[[#This Row],[Т23]]+Таблица1[[#This Row],[угол обхв3]])</f>
        <v>2448987.8739218167</v>
      </c>
      <c r="CW2317" s="50">
        <f>SUM(X2317:AC2317,AD2317:AI2317)-Таблица1[[#This Row],[lподв_min, мм]]</f>
        <v>22792.222979087899</v>
      </c>
      <c r="CX2317" s="17">
        <f>CW2756-Таблица1[[#This Row],[Суммарная длина каната]]</f>
        <v>-2427502.783264996</v>
      </c>
    </row>
    <row r="2318" spans="1:102" x14ac:dyDescent="0.25">
      <c r="A2318" s="21">
        <v>2317</v>
      </c>
      <c r="B2318" s="10">
        <v>59.751428571428562</v>
      </c>
      <c r="C2318" s="10">
        <v>98.934285714285778</v>
      </c>
      <c r="D2318" s="11">
        <v>13193.902490532715</v>
      </c>
      <c r="E2318" s="11">
        <v>17021.006128565077</v>
      </c>
      <c r="F2318" s="11">
        <v>13079.926728308834</v>
      </c>
      <c r="G2318" s="11">
        <v>17103.04590931494</v>
      </c>
      <c r="H2318" s="11">
        <v>13601.902000532717</v>
      </c>
      <c r="I2318" s="11">
        <v>12658.825699990848</v>
      </c>
      <c r="J2318" s="11">
        <v>4362.1804285742292</v>
      </c>
      <c r="K2318" s="11">
        <v>25981.632559646747</v>
      </c>
      <c r="L2318" s="11">
        <v>1131.4935185365255</v>
      </c>
      <c r="M2318" s="11">
        <v>57932.200251688562</v>
      </c>
      <c r="N2318" s="11">
        <v>4846.9501916391591</v>
      </c>
      <c r="O2318" s="11">
        <v>20825.291222246724</v>
      </c>
      <c r="P2318" s="43">
        <v>7607.7007043861877</v>
      </c>
      <c r="Q2318" s="11">
        <v>21095.168570644841</v>
      </c>
      <c r="R2318" s="11">
        <v>12389.271889366017</v>
      </c>
      <c r="S2318" s="11">
        <v>18416.958346825475</v>
      </c>
      <c r="T2318" s="11">
        <v>13641.259923509182</v>
      </c>
      <c r="U2318" s="11">
        <v>17807.172349640943</v>
      </c>
      <c r="V2318" s="11">
        <v>13193.902490532715</v>
      </c>
      <c r="W2318" s="11">
        <v>17021.006128565077</v>
      </c>
      <c r="X2318" s="12">
        <v>0</v>
      </c>
      <c r="Y2318" s="12">
        <v>356.34321383013315</v>
      </c>
      <c r="Z2318" s="12">
        <v>248.07142999914387</v>
      </c>
      <c r="AA2318" s="44">
        <v>232.04019061955921</v>
      </c>
      <c r="AB2318" s="45">
        <v>47.253829333785767</v>
      </c>
      <c r="AC2318" s="12">
        <v>247.78485475390363</v>
      </c>
      <c r="AD2318" s="12">
        <v>11846.239579115772</v>
      </c>
      <c r="AE2318" s="12">
        <v>2773.9100880907044</v>
      </c>
      <c r="AF2318" s="12">
        <v>5480.5321821881489</v>
      </c>
      <c r="AG2318" s="44">
        <v>1128.4755203370614</v>
      </c>
      <c r="AH2318" s="45">
        <v>390.29476040552129</v>
      </c>
      <c r="AI2318" s="12">
        <v>4362.180429509539</v>
      </c>
      <c r="AJ2318" s="12">
        <v>-55.624787350061567</v>
      </c>
      <c r="AK2318" s="12">
        <v>-5.5832133044869137</v>
      </c>
      <c r="AL2318" s="12">
        <v>29.253664040429712</v>
      </c>
      <c r="AM2318" s="44">
        <v>61.839261099037202</v>
      </c>
      <c r="AN2318" s="45">
        <v>55.203366523896491</v>
      </c>
      <c r="AO2318" s="12">
        <v>89.999999868653333</v>
      </c>
      <c r="AP2318" s="12">
        <v>-2178.3010074560411</v>
      </c>
      <c r="AQ2318" s="12">
        <v>4807.2553368494646</v>
      </c>
      <c r="AR2318" s="12">
        <v>7807.0809351728312</v>
      </c>
      <c r="AS2318" s="44">
        <v>12748.975727262106</v>
      </c>
      <c r="AT2318" s="45">
        <v>13306.217365143939</v>
      </c>
      <c r="AU2318" s="12">
        <v>13601.902490532713</v>
      </c>
      <c r="AV2318" s="12">
        <v>11278.265415461636</v>
      </c>
      <c r="AW2318" s="12">
        <v>21231.355648789147</v>
      </c>
      <c r="AX2318" s="12">
        <v>21451.134191978512</v>
      </c>
      <c r="AY2318" s="44">
        <v>18609.512622298193</v>
      </c>
      <c r="AZ2318" s="45">
        <v>17574.340899694696</v>
      </c>
      <c r="BA2318" s="12">
        <v>17021.006129500387</v>
      </c>
      <c r="BB2318" s="12">
        <v>4510.2041939091469</v>
      </c>
      <c r="BC2318" s="12">
        <v>7568.0058495964931</v>
      </c>
      <c r="BD2318" s="12">
        <v>12588.652120152661</v>
      </c>
      <c r="BE2318" s="44">
        <v>13281.556085613092</v>
      </c>
      <c r="BF2318" s="45">
        <v>13528.945048897958</v>
      </c>
      <c r="BG2318" s="12">
        <v>13601.902500532717</v>
      </c>
      <c r="BH2318" s="12">
        <v>21055.652097858925</v>
      </c>
      <c r="BI2318" s="12">
        <v>21501.23299718726</v>
      </c>
      <c r="BJ2318" s="12">
        <v>18772.923968159143</v>
      </c>
      <c r="BK2318" s="44">
        <v>17614.618074168222</v>
      </c>
      <c r="BL2318" s="45">
        <v>17253.837578511324</v>
      </c>
      <c r="BM2318" s="12">
        <v>12658.82569999085</v>
      </c>
      <c r="BN2318" s="12">
        <v>0</v>
      </c>
      <c r="BO2318" s="12">
        <v>50.041574045574649</v>
      </c>
      <c r="BP2318" s="12">
        <v>34.83687734491663</v>
      </c>
      <c r="BQ2318" s="48">
        <v>32.58559705860749</v>
      </c>
      <c r="BR2318" s="49">
        <v>6.6358945751407132</v>
      </c>
      <c r="BS2318" s="13">
        <v>34.796633344756842</v>
      </c>
      <c r="BT2318" s="12">
        <v>397.79974831143198</v>
      </c>
      <c r="BV2318" s="14">
        <f>Таблица1[[#This Row],[Lкан_леб,мм]]</f>
        <v>57932.200251688562</v>
      </c>
      <c r="BW2318" s="50">
        <f>Таблица1[[#This Row],[угол обхв4]]+Таблица1[[#This Row],[Lдуг 3,мм]]</f>
        <v>11846.239579115772</v>
      </c>
      <c r="BX2318" s="54">
        <f>Таблица1[[#This Row],[угол обхв5]]+Таблица1[[#This Row],[Y5, мм]]</f>
        <v>58288.543465518698</v>
      </c>
      <c r="BY2318" s="14">
        <f>Таблица1[[#This Row],[угол обхв6]]+Таблица1[[#This Row],[Lдуг 4,мм]]</f>
        <v>14620.149667206477</v>
      </c>
      <c r="BZ2318" s="14">
        <f>Таблица1[[#This Row],[Т1]]+Таблица1[[#This Row],[X6, мм]]</f>
        <v>58536.614895517843</v>
      </c>
      <c r="CA2318" s="14">
        <f>Таблица1[[#This Row],[Т2]]+Таблица1[[#This Row],[Lдуг 5,мм]]</f>
        <v>20100.681849394627</v>
      </c>
      <c r="CB2318" s="14">
        <f>Таблица1[[#This Row],[Т3]]+Таблица1[[#This Row],[Y6, мм]]</f>
        <v>58768.655086137405</v>
      </c>
      <c r="CC2318" s="14">
        <f>Таблица1[[#This Row],[Т4]]+Таблица1[[#This Row],[Lдуг 6,мм]]</f>
        <v>21229.157369731689</v>
      </c>
      <c r="CD2318" s="14">
        <f>Таблица1[[#This Row],[Т5]]+Таблица1[[#This Row],[Lдуг 1,мм]]</f>
        <v>58815.908915471191</v>
      </c>
      <c r="CE2318" s="14">
        <f>Таблица1[[#This Row],[Т6]]+Таблица1[[#This Row],[Lпрям1, мм]]</f>
        <v>21619.452130137211</v>
      </c>
      <c r="CF2318" s="15">
        <f>Таблица1[[#This Row],[Т7]]+Таблица1[[#This Row],[Lдуг 2,мм]]</f>
        <v>59063.693770225094</v>
      </c>
      <c r="CG2318" s="14">
        <f>Таблица1[[#This Row],[Т8]]+Таблица1[[#This Row],[Lпрям2, мм]]</f>
        <v>25981.63255964675</v>
      </c>
      <c r="CH2318" s="14">
        <f>Таблица1[[#This Row],[Т9]]-Таблица1[[#This Row],[Т9]]</f>
        <v>0</v>
      </c>
      <c r="CI2318" s="50">
        <f>Таблица1[[#This Row],[Т9]]-Таблица1[[#This Row],[Т8]]</f>
        <v>37444.241640087886</v>
      </c>
      <c r="CJ2318" s="54">
        <f>Таблица1[[#This Row],[Т9]]-Таблица1[[#This Row],[Т7]]</f>
        <v>247.78485475390335</v>
      </c>
      <c r="CK2318" s="14">
        <f>Таблица1[[#This Row],[Т9]]-Таблица1[[#This Row],[Т6]]</f>
        <v>37834.536400493409</v>
      </c>
      <c r="CL2318" s="14">
        <f>Таблица1[[#This Row],[Т9]]-Таблица1[[#This Row],[Т5]]</f>
        <v>295.03868408768903</v>
      </c>
      <c r="CM2318" s="14">
        <f>Таблица1[[#This Row],[Т9]]-Таблица1[[#This Row],[Т4]]</f>
        <v>38963.011920830468</v>
      </c>
      <c r="CN2318" s="14">
        <f>Таблица1[[#This Row],[Т9]]-Таблица1[[#This Row],[Т3]]</f>
        <v>527.07887470725109</v>
      </c>
      <c r="CO2318" s="14">
        <f>Таблица1[[#This Row],[Т9]]-Таблица1[[#This Row],[Т2]]</f>
        <v>44443.544103018619</v>
      </c>
      <c r="CP2318" s="14">
        <f>Таблица1[[#This Row],[Т9]]-Таблица1[[#This Row],[Т1]]</f>
        <v>775.15030470639613</v>
      </c>
      <c r="CQ2318" s="14">
        <f>Таблица1[[#This Row],[Т9]]-Таблица1[[#This Row],[угол обхв6]]</f>
        <v>47217.454191109326</v>
      </c>
      <c r="CR2318" s="14">
        <f>Таблица1[[#This Row],[Т9]]-Таблица1[[#This Row],[угол обхв5]]</f>
        <v>1131.4935185365321</v>
      </c>
      <c r="CS2318" s="14">
        <f>Таблица1[[#This Row],[Т9]]-Таблица1[[#This Row],[угол обхв4]]</f>
        <v>59063.693770225094</v>
      </c>
      <c r="CT2318" s="14">
        <f>Таблица1[[#This Row],[Lкан_прям, мм]]+Таблица1[[#This Row],[Lкан_дуг, мм]]+Таблица1[[#This Row],[Lкан_леб,мм]]</f>
        <v>85045.326329871838</v>
      </c>
      <c r="CU2318" s="16">
        <f>Таблица1[[#This Row],[Lкан_леб,мм]]</f>
        <v>57932.200251688562</v>
      </c>
      <c r="CV2318" s="14">
        <f>2534431-(Таблица1[[#This Row],[Т23]]+Таблица1[[#This Row],[угол обхв3]])</f>
        <v>2448987.8739218167</v>
      </c>
      <c r="CW2318" s="50">
        <f>SUM(X2318:AC2318,AD2318:AI2318)-Таблица1[[#This Row],[lподв_min, мм]]</f>
        <v>22750.945649609046</v>
      </c>
      <c r="CX2318" s="17">
        <f>CW2757-Таблица1[[#This Row],[Суммарная длина каната]]</f>
        <v>-2427553.9070515558</v>
      </c>
    </row>
    <row r="2319" spans="1:102" x14ac:dyDescent="0.25">
      <c r="A2319" s="21">
        <v>2318</v>
      </c>
      <c r="B2319" s="10">
        <v>59.751428571428562</v>
      </c>
      <c r="C2319" s="10">
        <v>101.61836734693884</v>
      </c>
      <c r="D2319" s="11">
        <v>13325.359352022078</v>
      </c>
      <c r="E2319" s="11">
        <v>17377.926134327543</v>
      </c>
      <c r="F2319" s="11">
        <v>13207.666794782674</v>
      </c>
      <c r="G2319" s="11">
        <v>17454.538548272343</v>
      </c>
      <c r="H2319" s="11">
        <v>13733.358862022078</v>
      </c>
      <c r="I2319" s="11">
        <v>12973.307617433791</v>
      </c>
      <c r="J2319" s="11">
        <v>4404.6185168937536</v>
      </c>
      <c r="K2319" s="11">
        <v>25981.632559637736</v>
      </c>
      <c r="L2319" s="11">
        <v>1131.4935185455413</v>
      </c>
      <c r="M2319" s="11">
        <v>57932.200251688562</v>
      </c>
      <c r="N2319" s="11">
        <v>4846.9501916391591</v>
      </c>
      <c r="O2319" s="11">
        <v>20825.291222246724</v>
      </c>
      <c r="P2319" s="43">
        <v>7554.4973890046303</v>
      </c>
      <c r="Q2319" s="11">
        <v>21186.023061113734</v>
      </c>
      <c r="R2319" s="11">
        <v>12456.240543988311</v>
      </c>
      <c r="S2319" s="11">
        <v>18734.666897156596</v>
      </c>
      <c r="T2319" s="11">
        <v>13735.410677388476</v>
      </c>
      <c r="U2319" s="11">
        <v>18184.179140874036</v>
      </c>
      <c r="V2319" s="11">
        <v>13325.359352022078</v>
      </c>
      <c r="W2319" s="11">
        <v>17377.926134327543</v>
      </c>
      <c r="X2319" s="12">
        <v>0</v>
      </c>
      <c r="Y2319" s="12">
        <v>342.06056989480305</v>
      </c>
      <c r="Z2319" s="12">
        <v>243.24088068657713</v>
      </c>
      <c r="AA2319" s="44">
        <v>232.04019061955876</v>
      </c>
      <c r="AB2319" s="45">
        <v>47.253829333787664</v>
      </c>
      <c r="AC2319" s="12">
        <v>266.8980480108147</v>
      </c>
      <c r="AD2319" s="12">
        <v>11846.239579115772</v>
      </c>
      <c r="AE2319" s="12">
        <v>2731.4719997711841</v>
      </c>
      <c r="AF2319" s="12">
        <v>5480.5321821881507</v>
      </c>
      <c r="AG2319" s="44">
        <v>1128.4755203370614</v>
      </c>
      <c r="AH2319" s="45">
        <v>390.29476040551231</v>
      </c>
      <c r="AI2319" s="12">
        <v>4404.6185178200512</v>
      </c>
      <c r="AJ2319" s="12">
        <v>-55.624787350061567</v>
      </c>
      <c r="AK2319" s="12">
        <v>-7.5889368774833326</v>
      </c>
      <c r="AL2319" s="12">
        <v>26.569582407776682</v>
      </c>
      <c r="AM2319" s="44">
        <v>59.155179466384112</v>
      </c>
      <c r="AN2319" s="45">
        <v>52.519284891243132</v>
      </c>
      <c r="AO2319" s="12">
        <v>89.999999869918881</v>
      </c>
      <c r="AP2319" s="12">
        <v>-2178.3010074560411</v>
      </c>
      <c r="AQ2319" s="12">
        <v>4793.0676732497823</v>
      </c>
      <c r="AR2319" s="12">
        <v>7736.9893955555699</v>
      </c>
      <c r="AS2319" s="44">
        <v>12806.53264882873</v>
      </c>
      <c r="AT2319" s="45">
        <v>13411.638933738217</v>
      </c>
      <c r="AU2319" s="12">
        <v>13733.359352022077</v>
      </c>
      <c r="AV2319" s="12">
        <v>11278.265415461636</v>
      </c>
      <c r="AW2319" s="12">
        <v>21229.717574271439</v>
      </c>
      <c r="AX2319" s="12">
        <v>21550.934923821718</v>
      </c>
      <c r="AY2319" s="44">
        <v>18943.854471564038</v>
      </c>
      <c r="AZ2319" s="45">
        <v>17935.913440436638</v>
      </c>
      <c r="BA2319" s="12">
        <v>17377.926135253845</v>
      </c>
      <c r="BB2319" s="12">
        <v>4510.2041939091469</v>
      </c>
      <c r="BC2319" s="12">
        <v>7500.6148706152544</v>
      </c>
      <c r="BD2319" s="12">
        <v>12638.732550539251</v>
      </c>
      <c r="BE2319" s="44">
        <v>13385.118572548057</v>
      </c>
      <c r="BF2319" s="45">
        <v>13649.131095672336</v>
      </c>
      <c r="BG2319" s="12">
        <v>13733.359362022078</v>
      </c>
      <c r="BH2319" s="12">
        <v>21055.652097858925</v>
      </c>
      <c r="BI2319" s="12">
        <v>21590.449413138445</v>
      </c>
      <c r="BJ2319" s="12">
        <v>19099.57875986458</v>
      </c>
      <c r="BK2319" s="44">
        <v>17974.991566466597</v>
      </c>
      <c r="BL2319" s="45">
        <v>17626.191834764941</v>
      </c>
      <c r="BM2319" s="12">
        <v>12973.307617433793</v>
      </c>
      <c r="BN2319" s="12">
        <v>0</v>
      </c>
      <c r="BO2319" s="12">
        <v>48.035850472578232</v>
      </c>
      <c r="BP2319" s="12">
        <v>34.158519285260013</v>
      </c>
      <c r="BQ2319" s="48">
        <v>32.585597058607433</v>
      </c>
      <c r="BR2319" s="49">
        <v>6.6358945751409806</v>
      </c>
      <c r="BS2319" s="13">
        <v>37.480714978675742</v>
      </c>
      <c r="BT2319" s="12">
        <v>397.79974831143198</v>
      </c>
      <c r="BV2319" s="14">
        <f>Таблица1[[#This Row],[Lкан_леб,мм]]</f>
        <v>57932.200251688562</v>
      </c>
      <c r="BW2319" s="50">
        <f>Таблица1[[#This Row],[угол обхв4]]+Таблица1[[#This Row],[Lдуг 3,мм]]</f>
        <v>11846.239579115772</v>
      </c>
      <c r="BX2319" s="54">
        <f>Таблица1[[#This Row],[угол обхв5]]+Таблица1[[#This Row],[Y5, мм]]</f>
        <v>58274.260821583368</v>
      </c>
      <c r="BY2319" s="14">
        <f>Таблица1[[#This Row],[угол обхв6]]+Таблица1[[#This Row],[Lдуг 4,мм]]</f>
        <v>14577.711578886956</v>
      </c>
      <c r="BZ2319" s="14">
        <f>Таблица1[[#This Row],[Т1]]+Таблица1[[#This Row],[X6, мм]]</f>
        <v>58517.501702269947</v>
      </c>
      <c r="CA2319" s="14">
        <f>Таблица1[[#This Row],[Т2]]+Таблица1[[#This Row],[Lдуг 5,мм]]</f>
        <v>20058.243761075108</v>
      </c>
      <c r="CB2319" s="14">
        <f>Таблица1[[#This Row],[Т3]]+Таблица1[[#This Row],[Y6, мм]]</f>
        <v>58749.541892889509</v>
      </c>
      <c r="CC2319" s="14">
        <f>Таблица1[[#This Row],[Т4]]+Таблица1[[#This Row],[Lдуг 6,мм]]</f>
        <v>21186.71928141217</v>
      </c>
      <c r="CD2319" s="14">
        <f>Таблица1[[#This Row],[Т5]]+Таблица1[[#This Row],[Lдуг 1,мм]]</f>
        <v>58796.795722223294</v>
      </c>
      <c r="CE2319" s="14">
        <f>Таблица1[[#This Row],[Т6]]+Таблица1[[#This Row],[Lпрям1, мм]]</f>
        <v>21577.014041817682</v>
      </c>
      <c r="CF2319" s="15">
        <f>Таблица1[[#This Row],[Т7]]+Таблица1[[#This Row],[Lдуг 2,мм]]</f>
        <v>59063.693770234109</v>
      </c>
      <c r="CG2319" s="14">
        <f>Таблица1[[#This Row],[Т8]]+Таблица1[[#This Row],[Lпрям2, мм]]</f>
        <v>25981.632559637732</v>
      </c>
      <c r="CH2319" s="14">
        <f>Таблица1[[#This Row],[Т9]]-Таблица1[[#This Row],[Т9]]</f>
        <v>0</v>
      </c>
      <c r="CI2319" s="50">
        <f>Таблица1[[#This Row],[Т9]]-Таблица1[[#This Row],[Т8]]</f>
        <v>37486.679728416428</v>
      </c>
      <c r="CJ2319" s="54">
        <f>Таблица1[[#This Row],[Т9]]-Таблица1[[#This Row],[Т7]]</f>
        <v>266.89804801081482</v>
      </c>
      <c r="CK2319" s="14">
        <f>Таблица1[[#This Row],[Т9]]-Таблица1[[#This Row],[Т6]]</f>
        <v>37876.974488821943</v>
      </c>
      <c r="CL2319" s="14">
        <f>Таблица1[[#This Row],[Т9]]-Таблица1[[#This Row],[Т5]]</f>
        <v>314.15187734460051</v>
      </c>
      <c r="CM2319" s="14">
        <f>Таблица1[[#This Row],[Т9]]-Таблица1[[#This Row],[Т4]]</f>
        <v>39005.450009159002</v>
      </c>
      <c r="CN2319" s="14">
        <f>Таблица1[[#This Row],[Т9]]-Таблица1[[#This Row],[Т3]]</f>
        <v>546.19206796416256</v>
      </c>
      <c r="CO2319" s="14">
        <f>Таблица1[[#This Row],[Т9]]-Таблица1[[#This Row],[Т2]]</f>
        <v>44485.982191347153</v>
      </c>
      <c r="CP2319" s="14">
        <f>Таблица1[[#This Row],[Т9]]-Таблица1[[#This Row],[Т1]]</f>
        <v>789.43294865074131</v>
      </c>
      <c r="CQ2319" s="14">
        <f>Таблица1[[#This Row],[Т9]]-Таблица1[[#This Row],[угол обхв6]]</f>
        <v>47217.454191118333</v>
      </c>
      <c r="CR2319" s="14">
        <f>Таблица1[[#This Row],[Т9]]-Таблица1[[#This Row],[угол обхв5]]</f>
        <v>1131.493518545547</v>
      </c>
      <c r="CS2319" s="14">
        <f>Таблица1[[#This Row],[Т9]]-Таблица1[[#This Row],[угол обхв4]]</f>
        <v>59063.693770234109</v>
      </c>
      <c r="CT2319" s="14">
        <f>Таблица1[[#This Row],[Lкан_прям, мм]]+Таблица1[[#This Row],[Lкан_дуг, мм]]+Таблица1[[#This Row],[Lкан_леб,мм]]</f>
        <v>85045.326329871838</v>
      </c>
      <c r="CU2319" s="16">
        <f>Таблица1[[#This Row],[Lкан_леб,мм]]</f>
        <v>57932.200251688562</v>
      </c>
      <c r="CV2319" s="14">
        <f>2534431-(Таблица1[[#This Row],[Т23]]+Таблица1[[#This Row],[угол обхв3]])</f>
        <v>2448987.8739218167</v>
      </c>
      <c r="CW2319" s="50">
        <f>SUM(X2319:AC2319,AD2319:AI2319)-Таблица1[[#This Row],[lподв_min, мм]]</f>
        <v>22708.507561289516</v>
      </c>
      <c r="CX2319" s="17">
        <f>CW2758-Таблица1[[#This Row],[Суммарная длина каната]]</f>
        <v>-2448987.8739218167</v>
      </c>
    </row>
    <row r="2320" spans="1:102" x14ac:dyDescent="0.25">
      <c r="A2320" s="21">
        <v>2319</v>
      </c>
      <c r="B2320" s="10">
        <v>59.751428571428562</v>
      </c>
      <c r="C2320" s="10">
        <v>104.3024489795919</v>
      </c>
      <c r="D2320" s="11">
        <v>13439.95781357994</v>
      </c>
      <c r="E2320" s="11">
        <v>17740.610555766736</v>
      </c>
      <c r="F2320" s="11">
        <v>13318.806696708925</v>
      </c>
      <c r="G2320" s="11">
        <v>17811.627503609525</v>
      </c>
      <c r="H2320" s="11">
        <v>13847.957323579942</v>
      </c>
      <c r="I2320" s="11">
        <v>13292.433571807784</v>
      </c>
      <c r="J2320" s="11">
        <v>4448.1769839589515</v>
      </c>
      <c r="K2320" s="11">
        <v>25981.632559628662</v>
      </c>
      <c r="L2320" s="11">
        <v>1131.4935185546128</v>
      </c>
      <c r="M2320" s="11">
        <v>57932.200251688562</v>
      </c>
      <c r="N2320" s="11">
        <v>4846.9501916391591</v>
      </c>
      <c r="O2320" s="11">
        <v>20825.291222246724</v>
      </c>
      <c r="P2320" s="43">
        <v>7497.0978231893569</v>
      </c>
      <c r="Q2320" s="11">
        <v>21274.286422992649</v>
      </c>
      <c r="R2320" s="11">
        <v>12508.257777627688</v>
      </c>
      <c r="S2320" s="11">
        <v>19055.162967428805</v>
      </c>
      <c r="T2320" s="11">
        <v>13811.803316316773</v>
      </c>
      <c r="U2320" s="11">
        <v>18565.181305972194</v>
      </c>
      <c r="V2320" s="11">
        <v>13439.95781357994</v>
      </c>
      <c r="W2320" s="11">
        <v>17740.610555766736</v>
      </c>
      <c r="X2320" s="12">
        <v>0</v>
      </c>
      <c r="Y2320" s="12">
        <v>327.62671467806553</v>
      </c>
      <c r="Z2320" s="12">
        <v>238.5615426554175</v>
      </c>
      <c r="AA2320" s="44">
        <v>232.04019061955859</v>
      </c>
      <c r="AB2320" s="45">
        <v>47.253829333788119</v>
      </c>
      <c r="AC2320" s="12">
        <v>286.01124126778302</v>
      </c>
      <c r="AD2320" s="12">
        <v>11846.239579115772</v>
      </c>
      <c r="AE2320" s="12">
        <v>2687.9135327059894</v>
      </c>
      <c r="AF2320" s="12">
        <v>5480.5321821881489</v>
      </c>
      <c r="AG2320" s="44">
        <v>1128.4755203370594</v>
      </c>
      <c r="AH2320" s="45">
        <v>390.29476040551202</v>
      </c>
      <c r="AI2320" s="12">
        <v>4448.1769848761787</v>
      </c>
      <c r="AJ2320" s="12">
        <v>-55.624787350061567</v>
      </c>
      <c r="AK2320" s="12">
        <v>-9.6158951765567213</v>
      </c>
      <c r="AL2320" s="12">
        <v>23.885500775123631</v>
      </c>
      <c r="AM2320" s="44">
        <v>56.471097833731037</v>
      </c>
      <c r="AN2320" s="45">
        <v>49.835203258589992</v>
      </c>
      <c r="AO2320" s="12">
        <v>89.999999871192657</v>
      </c>
      <c r="AP2320" s="12">
        <v>-2178.3010074560411</v>
      </c>
      <c r="AQ2320" s="12">
        <v>4778.7969420367008</v>
      </c>
      <c r="AR2320" s="12">
        <v>7662.3011902661201</v>
      </c>
      <c r="AS2320" s="44">
        <v>12848.369555218396</v>
      </c>
      <c r="AT2320" s="45">
        <v>13500.012791866569</v>
      </c>
      <c r="AU2320" s="12">
        <v>13847.95781357994</v>
      </c>
      <c r="AV2320" s="12">
        <v>11278.265415461636</v>
      </c>
      <c r="AW2320" s="12">
        <v>21227.55871356143</v>
      </c>
      <c r="AX2320" s="12">
        <v>21647.343854906961</v>
      </c>
      <c r="AY2320" s="44">
        <v>19280.524851393438</v>
      </c>
      <c r="AZ2320" s="45">
        <v>18302.026087777551</v>
      </c>
      <c r="BA2320" s="12">
        <v>17740.610556683965</v>
      </c>
      <c r="BB2320" s="12">
        <v>4510.2041939091469</v>
      </c>
      <c r="BC2320" s="12">
        <v>7428.9445735868985</v>
      </c>
      <c r="BD2320" s="12">
        <v>12673.461144704452</v>
      </c>
      <c r="BE2320" s="44">
        <v>13471.691538726065</v>
      </c>
      <c r="BF2320" s="45">
        <v>13751.748338030144</v>
      </c>
      <c r="BG2320" s="12">
        <v>13847.957823579944</v>
      </c>
      <c r="BH2320" s="12">
        <v>21055.652097858925</v>
      </c>
      <c r="BI2320" s="12">
        <v>21676.553914307351</v>
      </c>
      <c r="BJ2320" s="12">
        <v>19428.220399343118</v>
      </c>
      <c r="BK2320" s="44">
        <v>18339.81942200756</v>
      </c>
      <c r="BL2320" s="45">
        <v>18003.765773961375</v>
      </c>
      <c r="BM2320" s="12">
        <v>13292.433571807785</v>
      </c>
      <c r="BN2320" s="12">
        <v>0</v>
      </c>
      <c r="BO2320" s="12">
        <v>46.008892173504847</v>
      </c>
      <c r="BP2320" s="12">
        <v>33.501395951680351</v>
      </c>
      <c r="BQ2320" s="48">
        <v>32.585597058607405</v>
      </c>
      <c r="BR2320" s="49">
        <v>6.6358945751410436</v>
      </c>
      <c r="BS2320" s="13">
        <v>40.164796612602672</v>
      </c>
      <c r="BT2320" s="12">
        <v>397.79974831143198</v>
      </c>
      <c r="BV2320" s="14">
        <f>Таблица1[[#This Row],[Lкан_леб,мм]]</f>
        <v>57932.200251688562</v>
      </c>
      <c r="BW2320" s="50">
        <f>Таблица1[[#This Row],[угол обхв4]]+Таблица1[[#This Row],[Lдуг 3,мм]]</f>
        <v>11846.239579115772</v>
      </c>
      <c r="BX2320" s="54">
        <f>Таблица1[[#This Row],[угол обхв5]]+Таблица1[[#This Row],[Y5, мм]]</f>
        <v>58259.826966366629</v>
      </c>
      <c r="BY2320" s="14">
        <f>Таблица1[[#This Row],[угол обхв6]]+Таблица1[[#This Row],[Lдуг 4,мм]]</f>
        <v>14534.153111821761</v>
      </c>
      <c r="BZ2320" s="14">
        <f>Таблица1[[#This Row],[Т1]]+Таблица1[[#This Row],[X6, мм]]</f>
        <v>58498.388509022043</v>
      </c>
      <c r="CA2320" s="14">
        <f>Таблица1[[#This Row],[Т2]]+Таблица1[[#This Row],[Lдуг 5,мм]]</f>
        <v>20014.685294009909</v>
      </c>
      <c r="CB2320" s="14">
        <f>Таблица1[[#This Row],[Т3]]+Таблица1[[#This Row],[Y6, мм]]</f>
        <v>58730.428699641605</v>
      </c>
      <c r="CC2320" s="14">
        <f>Таблица1[[#This Row],[Т4]]+Таблица1[[#This Row],[Lдуг 6,мм]]</f>
        <v>21143.160814346968</v>
      </c>
      <c r="CD2320" s="14">
        <f>Таблица1[[#This Row],[Т5]]+Таблица1[[#This Row],[Lдуг 1,мм]]</f>
        <v>58777.682528975391</v>
      </c>
      <c r="CE2320" s="14">
        <f>Таблица1[[#This Row],[Т6]]+Таблица1[[#This Row],[Lпрям1, мм]]</f>
        <v>21533.455574752479</v>
      </c>
      <c r="CF2320" s="15">
        <f>Таблица1[[#This Row],[Т7]]+Таблица1[[#This Row],[Lдуг 2,мм]]</f>
        <v>59063.693770243175</v>
      </c>
      <c r="CG2320" s="14">
        <f>Таблица1[[#This Row],[Т8]]+Таблица1[[#This Row],[Lпрям2, мм]]</f>
        <v>25981.632559628659</v>
      </c>
      <c r="CH2320" s="14">
        <f>Таблица1[[#This Row],[Т9]]-Таблица1[[#This Row],[Т9]]</f>
        <v>0</v>
      </c>
      <c r="CI2320" s="50">
        <f>Таблица1[[#This Row],[Т9]]-Таблица1[[#This Row],[Т8]]</f>
        <v>37530.238195490696</v>
      </c>
      <c r="CJ2320" s="54">
        <f>Таблица1[[#This Row],[Т9]]-Таблица1[[#This Row],[Т7]]</f>
        <v>286.0112412677845</v>
      </c>
      <c r="CK2320" s="14">
        <f>Таблица1[[#This Row],[Т9]]-Таблица1[[#This Row],[Т6]]</f>
        <v>37920.532955896211</v>
      </c>
      <c r="CL2320" s="14">
        <f>Таблица1[[#This Row],[Т9]]-Таблица1[[#This Row],[Т5]]</f>
        <v>333.26507060157019</v>
      </c>
      <c r="CM2320" s="14">
        <f>Таблица1[[#This Row],[Т9]]-Таблица1[[#This Row],[Т4]]</f>
        <v>39049.00847623327</v>
      </c>
      <c r="CN2320" s="14">
        <f>Таблица1[[#This Row],[Т9]]-Таблица1[[#This Row],[Т3]]</f>
        <v>565.30526122113224</v>
      </c>
      <c r="CO2320" s="14">
        <f>Таблица1[[#This Row],[Т9]]-Таблица1[[#This Row],[Т2]]</f>
        <v>44529.540658421414</v>
      </c>
      <c r="CP2320" s="14">
        <f>Таблица1[[#This Row],[Т9]]-Таблица1[[#This Row],[Т1]]</f>
        <v>803.86680387654633</v>
      </c>
      <c r="CQ2320" s="14">
        <f>Таблица1[[#This Row],[Т9]]-Таблица1[[#This Row],[угол обхв6]]</f>
        <v>47217.454191127399</v>
      </c>
      <c r="CR2320" s="14">
        <f>Таблица1[[#This Row],[Т9]]-Таблица1[[#This Row],[угол обхв5]]</f>
        <v>1131.4935185546128</v>
      </c>
      <c r="CS2320" s="14">
        <f>Таблица1[[#This Row],[Т9]]-Таблица1[[#This Row],[угол обхв4]]</f>
        <v>59063.693770243175</v>
      </c>
      <c r="CT2320" s="14">
        <f>Таблица1[[#This Row],[Lкан_прям, мм]]+Таблица1[[#This Row],[Lкан_дуг, мм]]+Таблица1[[#This Row],[Lкан_леб,мм]]</f>
        <v>85045.326329871838</v>
      </c>
      <c r="CU2320" s="16">
        <f>Таблица1[[#This Row],[Lкан_леб,мм]]</f>
        <v>57932.200251688562</v>
      </c>
      <c r="CV2320" s="14">
        <f>2534431-(Таблица1[[#This Row],[Т23]]+Таблица1[[#This Row],[угол обхв3]])</f>
        <v>2448987.8739218167</v>
      </c>
      <c r="CW2320" s="50">
        <f>SUM(X2320:AC2320,AD2320:AI2320)-Таблица1[[#This Row],[lподв_min, мм]]</f>
        <v>22664.949094224321</v>
      </c>
      <c r="CX2320" s="17">
        <f>CW2759-Таблица1[[#This Row],[Суммарная длина каната]]</f>
        <v>-2448987.8739218167</v>
      </c>
    </row>
    <row r="2321" spans="1:102" x14ac:dyDescent="0.25">
      <c r="A2321" s="21">
        <v>2320</v>
      </c>
      <c r="B2321" s="10">
        <v>59.751428571428562</v>
      </c>
      <c r="C2321" s="10">
        <v>106.98653061224498</v>
      </c>
      <c r="D2321" s="11">
        <v>13537.446428739249</v>
      </c>
      <c r="E2321" s="11">
        <v>18108.263608059831</v>
      </c>
      <c r="F2321" s="11">
        <v>13413.10257622678</v>
      </c>
      <c r="G2321" s="11">
        <v>18173.52926780795</v>
      </c>
      <c r="H2321" s="11">
        <v>13945.445938739251</v>
      </c>
      <c r="I2321" s="11">
        <v>13615.450365909939</v>
      </c>
      <c r="J2321" s="11">
        <v>4492.8132421498931</v>
      </c>
      <c r="K2321" s="11">
        <v>25981.632559619557</v>
      </c>
      <c r="L2321" s="11">
        <v>1131.4935185637273</v>
      </c>
      <c r="M2321" s="11">
        <v>57932.200251688562</v>
      </c>
      <c r="N2321" s="11">
        <v>4846.9501916391591</v>
      </c>
      <c r="O2321" s="11">
        <v>20825.291222246724</v>
      </c>
      <c r="P2321" s="43">
        <v>7435.6279503242322</v>
      </c>
      <c r="Q2321" s="11">
        <v>21359.764993031553</v>
      </c>
      <c r="R2321" s="11">
        <v>12545.209456556293</v>
      </c>
      <c r="S2321" s="11">
        <v>19377.743340483001</v>
      </c>
      <c r="T2321" s="11">
        <v>13870.27022321697</v>
      </c>
      <c r="U2321" s="11">
        <v>18949.342868194955</v>
      </c>
      <c r="V2321" s="11">
        <v>13537.446428739249</v>
      </c>
      <c r="W2321" s="11">
        <v>18108.263608059831</v>
      </c>
      <c r="X2321" s="12">
        <v>0</v>
      </c>
      <c r="Y2321" s="12">
        <v>313.03011830159716</v>
      </c>
      <c r="Z2321" s="12">
        <v>234.04494578398851</v>
      </c>
      <c r="AA2321" s="44">
        <v>232.04019061955987</v>
      </c>
      <c r="AB2321" s="45">
        <v>47.253829333789028</v>
      </c>
      <c r="AC2321" s="12">
        <v>305.12443452479278</v>
      </c>
      <c r="AD2321" s="12">
        <v>11846.239579115772</v>
      </c>
      <c r="AE2321" s="12">
        <v>2643.2772745150523</v>
      </c>
      <c r="AF2321" s="12">
        <v>5480.5321821881489</v>
      </c>
      <c r="AG2321" s="44">
        <v>1128.4755203370612</v>
      </c>
      <c r="AH2321" s="45">
        <v>390.29476040551026</v>
      </c>
      <c r="AI2321" s="12">
        <v>4492.8132430580072</v>
      </c>
      <c r="AJ2321" s="12">
        <v>-55.624787350061567</v>
      </c>
      <c r="AK2321" s="12">
        <v>-11.665707352114543</v>
      </c>
      <c r="AL2321" s="12">
        <v>21.201419142470534</v>
      </c>
      <c r="AM2321" s="44">
        <v>53.787016201078124</v>
      </c>
      <c r="AN2321" s="45">
        <v>47.151121625936952</v>
      </c>
      <c r="AO2321" s="12">
        <v>89.999999872472358</v>
      </c>
      <c r="AP2321" s="12">
        <v>-2178.3010074560411</v>
      </c>
      <c r="AQ2321" s="12">
        <v>4764.4521122349779</v>
      </c>
      <c r="AR2321" s="12">
        <v>7583.1801965947652</v>
      </c>
      <c r="AS2321" s="44">
        <v>12874.39464989073</v>
      </c>
      <c r="AT2321" s="45">
        <v>13571.145033833376</v>
      </c>
      <c r="AU2321" s="12">
        <v>13945.446428739249</v>
      </c>
      <c r="AV2321" s="12">
        <v>11278.265415461636</v>
      </c>
      <c r="AW2321" s="12">
        <v>21224.863577264714</v>
      </c>
      <c r="AX2321" s="12">
        <v>21740.149449365563</v>
      </c>
      <c r="AY2321" s="44">
        <v>19618.785055730321</v>
      </c>
      <c r="AZ2321" s="45">
        <v>18671.875534845192</v>
      </c>
      <c r="BA2321" s="12">
        <v>18108.263608967947</v>
      </c>
      <c r="BB2321" s="12">
        <v>4510.2041939091469</v>
      </c>
      <c r="BC2321" s="12">
        <v>7353.129870920051</v>
      </c>
      <c r="BD2321" s="12">
        <v>12692.761702826827</v>
      </c>
      <c r="BE2321" s="44">
        <v>13541.085029882532</v>
      </c>
      <c r="BF2321" s="45">
        <v>13836.571618122842</v>
      </c>
      <c r="BG2321" s="12">
        <v>13945.446438739251</v>
      </c>
      <c r="BH2321" s="12">
        <v>21055.652097858925</v>
      </c>
      <c r="BI2321" s="12">
        <v>21759.337348049543</v>
      </c>
      <c r="BJ2321" s="12">
        <v>19758.127796817011</v>
      </c>
      <c r="BK2321" s="44">
        <v>18708.301152947635</v>
      </c>
      <c r="BL2321" s="45">
        <v>18385.730941409598</v>
      </c>
      <c r="BM2321" s="12">
        <v>13615.450365909941</v>
      </c>
      <c r="BN2321" s="12">
        <v>0</v>
      </c>
      <c r="BO2321" s="12">
        <v>43.959079997947022</v>
      </c>
      <c r="BP2321" s="12">
        <v>32.867126494585079</v>
      </c>
      <c r="BQ2321" s="48">
        <v>32.58559705860759</v>
      </c>
      <c r="BR2321" s="49">
        <v>6.6358945751411715</v>
      </c>
      <c r="BS2321" s="13">
        <v>42.848878246535413</v>
      </c>
      <c r="BT2321" s="12">
        <v>397.79974831143198</v>
      </c>
      <c r="BV2321" s="14">
        <f>Таблица1[[#This Row],[Lкан_леб,мм]]</f>
        <v>57932.200251688562</v>
      </c>
      <c r="BW2321" s="50">
        <f>Таблица1[[#This Row],[угол обхв4]]+Таблица1[[#This Row],[Lдуг 3,мм]]</f>
        <v>11846.239579115772</v>
      </c>
      <c r="BX2321" s="54">
        <f>Таблица1[[#This Row],[угол обхв5]]+Таблица1[[#This Row],[Y5, мм]]</f>
        <v>58245.23036999016</v>
      </c>
      <c r="BY2321" s="14">
        <f>Таблица1[[#This Row],[угол обхв6]]+Таблица1[[#This Row],[Lдуг 4,мм]]</f>
        <v>14489.516853630825</v>
      </c>
      <c r="BZ2321" s="14">
        <f>Таблица1[[#This Row],[Т1]]+Таблица1[[#This Row],[X6, мм]]</f>
        <v>58479.275315774146</v>
      </c>
      <c r="CA2321" s="14">
        <f>Таблица1[[#This Row],[Т2]]+Таблица1[[#This Row],[Lдуг 5,мм]]</f>
        <v>19970.049035818975</v>
      </c>
      <c r="CB2321" s="14">
        <f>Таблица1[[#This Row],[Т3]]+Таблица1[[#This Row],[Y6, мм]]</f>
        <v>58711.315506393708</v>
      </c>
      <c r="CC2321" s="14">
        <f>Таблица1[[#This Row],[Т4]]+Таблица1[[#This Row],[Lдуг 6,мм]]</f>
        <v>21098.524556156037</v>
      </c>
      <c r="CD2321" s="14">
        <f>Таблица1[[#This Row],[Т5]]+Таблица1[[#This Row],[Lдуг 1,мм]]</f>
        <v>58758.569335727494</v>
      </c>
      <c r="CE2321" s="14">
        <f>Таблица1[[#This Row],[Т6]]+Таблица1[[#This Row],[Lпрям1, мм]]</f>
        <v>21488.819316561548</v>
      </c>
      <c r="CF2321" s="15">
        <f>Таблица1[[#This Row],[Т7]]+Таблица1[[#This Row],[Lдуг 2,мм]]</f>
        <v>59063.693770252285</v>
      </c>
      <c r="CG2321" s="14">
        <f>Таблица1[[#This Row],[Т8]]+Таблица1[[#This Row],[Lпрям2, мм]]</f>
        <v>25981.632559619557</v>
      </c>
      <c r="CH2321" s="14">
        <f>Таблица1[[#This Row],[Т9]]-Таблица1[[#This Row],[Т9]]</f>
        <v>0</v>
      </c>
      <c r="CI2321" s="50">
        <f>Таблица1[[#This Row],[Т9]]-Таблица1[[#This Row],[Т8]]</f>
        <v>37574.874453690732</v>
      </c>
      <c r="CJ2321" s="54">
        <f>Таблица1[[#This Row],[Т9]]-Таблица1[[#This Row],[Т7]]</f>
        <v>305.12443452479056</v>
      </c>
      <c r="CK2321" s="14">
        <f>Таблица1[[#This Row],[Т9]]-Таблица1[[#This Row],[Т6]]</f>
        <v>37965.169214096248</v>
      </c>
      <c r="CL2321" s="14">
        <f>Таблица1[[#This Row],[Т9]]-Таблица1[[#This Row],[Т5]]</f>
        <v>352.37826385857625</v>
      </c>
      <c r="CM2321" s="14">
        <f>Таблица1[[#This Row],[Т9]]-Таблица1[[#This Row],[Т4]]</f>
        <v>39093.644734433314</v>
      </c>
      <c r="CN2321" s="14">
        <f>Таблица1[[#This Row],[Т9]]-Таблица1[[#This Row],[Т3]]</f>
        <v>584.4184544781383</v>
      </c>
      <c r="CO2321" s="14">
        <f>Таблица1[[#This Row],[Т9]]-Таблица1[[#This Row],[Т2]]</f>
        <v>44574.176916621458</v>
      </c>
      <c r="CP2321" s="14">
        <f>Таблица1[[#This Row],[Т9]]-Таблица1[[#This Row],[Т1]]</f>
        <v>818.4634002621242</v>
      </c>
      <c r="CQ2321" s="14">
        <f>Таблица1[[#This Row],[Т9]]-Таблица1[[#This Row],[угол обхв6]]</f>
        <v>47217.454191136509</v>
      </c>
      <c r="CR2321" s="14">
        <f>Таблица1[[#This Row],[Т9]]-Таблица1[[#This Row],[угол обхв5]]</f>
        <v>1131.4935185637223</v>
      </c>
      <c r="CS2321" s="14">
        <f>Таблица1[[#This Row],[Т9]]-Таблица1[[#This Row],[угол обхв4]]</f>
        <v>59063.693770252285</v>
      </c>
      <c r="CT2321" s="14">
        <f>Таблица1[[#This Row],[Lкан_прям, мм]]+Таблица1[[#This Row],[Lкан_дуг, мм]]+Таблица1[[#This Row],[Lкан_леб,мм]]</f>
        <v>85045.326329871838</v>
      </c>
      <c r="CU2321" s="16">
        <f>Таблица1[[#This Row],[Lкан_леб,мм]]</f>
        <v>57932.200251688562</v>
      </c>
      <c r="CV2321" s="14">
        <f>2534431-(Таблица1[[#This Row],[Т23]]+Таблица1[[#This Row],[угол обхв3]])</f>
        <v>2448987.8739218167</v>
      </c>
      <c r="CW2321" s="50">
        <f>SUM(X2321:AC2321,AD2321:AI2321)-Таблица1[[#This Row],[lподв_min, мм]]</f>
        <v>22620.31283603339</v>
      </c>
      <c r="CX2321" s="17">
        <f>CW2760-Таблица1[[#This Row],[Суммарная длина каната]]</f>
        <v>-2448987.8739218167</v>
      </c>
    </row>
    <row r="2322" spans="1:102" x14ac:dyDescent="0.25">
      <c r="A2322" s="21">
        <v>2321</v>
      </c>
      <c r="B2322" s="10">
        <v>59.751428571428562</v>
      </c>
      <c r="C2322" s="10">
        <v>109.67061224489804</v>
      </c>
      <c r="D2322" s="11">
        <v>13617.611292640144</v>
      </c>
      <c r="E2322" s="11">
        <v>18480.078604451672</v>
      </c>
      <c r="F2322" s="11">
        <v>13490.347533824319</v>
      </c>
      <c r="G2322" s="11">
        <v>18539.449773313907</v>
      </c>
      <c r="H2322" s="11">
        <v>14025.610802640143</v>
      </c>
      <c r="I2322" s="11">
        <v>13941.596254477492</v>
      </c>
      <c r="J2322" s="11">
        <v>4538.4823499741815</v>
      </c>
      <c r="K2322" s="11">
        <v>25981.632559610418</v>
      </c>
      <c r="L2322" s="11">
        <v>1131.493518572858</v>
      </c>
      <c r="M2322" s="11">
        <v>57932.200251688562</v>
      </c>
      <c r="N2322" s="11">
        <v>4846.9501916391591</v>
      </c>
      <c r="O2322" s="11">
        <v>20825.291222246724</v>
      </c>
      <c r="P2322" s="43">
        <v>7370.2226446663117</v>
      </c>
      <c r="Q2322" s="11">
        <v>21442.271218237565</v>
      </c>
      <c r="R2322" s="11">
        <v>12567.01450316634</v>
      </c>
      <c r="S2322" s="11">
        <v>19701.700225882523</v>
      </c>
      <c r="T2322" s="11">
        <v>13910.683112796401</v>
      </c>
      <c r="U2322" s="11">
        <v>19335.82091860372</v>
      </c>
      <c r="V2322" s="11">
        <v>13617.611292640144</v>
      </c>
      <c r="W2322" s="11">
        <v>18480.078604451672</v>
      </c>
      <c r="X2322" s="12">
        <v>0</v>
      </c>
      <c r="Y2322" s="12">
        <v>298.25829788567887</v>
      </c>
      <c r="Z2322" s="12">
        <v>229.70357295200958</v>
      </c>
      <c r="AA2322" s="44">
        <v>232.04019061955825</v>
      </c>
      <c r="AB2322" s="45">
        <v>47.253829333785312</v>
      </c>
      <c r="AC2322" s="12">
        <v>324.23762778182601</v>
      </c>
      <c r="AD2322" s="12">
        <v>11846.239579115772</v>
      </c>
      <c r="AE2322" s="12">
        <v>2597.6081666907571</v>
      </c>
      <c r="AF2322" s="12">
        <v>5480.532182188148</v>
      </c>
      <c r="AG2322" s="44">
        <v>1128.4755203370642</v>
      </c>
      <c r="AH2322" s="45">
        <v>390.29476040551674</v>
      </c>
      <c r="AI2322" s="12">
        <v>4538.4823508731579</v>
      </c>
      <c r="AJ2322" s="12">
        <v>-55.624787350061567</v>
      </c>
      <c r="AK2322" s="12">
        <v>-13.740126385343221</v>
      </c>
      <c r="AL2322" s="12">
        <v>18.517337509817466</v>
      </c>
      <c r="AM2322" s="44">
        <v>51.102934568424828</v>
      </c>
      <c r="AN2322" s="45">
        <v>44.467039993284175</v>
      </c>
      <c r="AO2322" s="12">
        <v>89.999999873755641</v>
      </c>
      <c r="AP2322" s="12">
        <v>-2178.3010074560411</v>
      </c>
      <c r="AQ2322" s="12">
        <v>4750.0426435369554</v>
      </c>
      <c r="AR2322" s="12">
        <v>7499.8000180441868</v>
      </c>
      <c r="AS2322" s="44">
        <v>12884.550829826871</v>
      </c>
      <c r="AT2322" s="45">
        <v>13624.87958467311</v>
      </c>
      <c r="AU2322" s="12">
        <v>14025.611292640142</v>
      </c>
      <c r="AV2322" s="12">
        <v>11278.265415461636</v>
      </c>
      <c r="AW2322" s="12">
        <v>21221.615492410463</v>
      </c>
      <c r="AX2322" s="12">
        <v>21829.148077597867</v>
      </c>
      <c r="AY2322" s="44">
        <v>19957.892890201656</v>
      </c>
      <c r="AZ2322" s="45">
        <v>19044.650275659966</v>
      </c>
      <c r="BA2322" s="12">
        <v>18480.078605350653</v>
      </c>
      <c r="BB2322" s="12">
        <v>4510.2041939091469</v>
      </c>
      <c r="BC2322" s="12">
        <v>7273.315096564108</v>
      </c>
      <c r="BD2322" s="12">
        <v>12696.591876544215</v>
      </c>
      <c r="BE2322" s="44">
        <v>13593.146786135871</v>
      </c>
      <c r="BF2322" s="45">
        <v>13903.414820763435</v>
      </c>
      <c r="BG2322" s="12">
        <v>14025.611302640144</v>
      </c>
      <c r="BH2322" s="12">
        <v>21055.652097858925</v>
      </c>
      <c r="BI2322" s="12">
        <v>21838.595488401304</v>
      </c>
      <c r="BJ2322" s="12">
        <v>20088.577085242825</v>
      </c>
      <c r="BK2322" s="44">
        <v>19079.628254284584</v>
      </c>
      <c r="BL2322" s="45">
        <v>18771.249247395426</v>
      </c>
      <c r="BM2322" s="12">
        <v>13941.596254477494</v>
      </c>
      <c r="BN2322" s="12">
        <v>0</v>
      </c>
      <c r="BO2322" s="12">
        <v>41.884660964718343</v>
      </c>
      <c r="BP2322" s="12">
        <v>32.25746389516069</v>
      </c>
      <c r="BQ2322" s="48">
        <v>32.585597058607355</v>
      </c>
      <c r="BR2322" s="49">
        <v>6.6358945751406493</v>
      </c>
      <c r="BS2322" s="13">
        <v>45.532959880471466</v>
      </c>
      <c r="BT2322" s="12">
        <v>397.79974831143198</v>
      </c>
      <c r="BV2322" s="14">
        <f>Таблица1[[#This Row],[Lкан_леб,мм]]</f>
        <v>57932.200251688562</v>
      </c>
      <c r="BW2322" s="50">
        <f>Таблица1[[#This Row],[угол обхв4]]+Таблица1[[#This Row],[Lдуг 3,мм]]</f>
        <v>11846.239579115772</v>
      </c>
      <c r="BX2322" s="54">
        <f>Таблица1[[#This Row],[угол обхв5]]+Таблица1[[#This Row],[Y5, мм]]</f>
        <v>58230.458549574243</v>
      </c>
      <c r="BY2322" s="14">
        <f>Таблица1[[#This Row],[угол обхв6]]+Таблица1[[#This Row],[Lдуг 4,мм]]</f>
        <v>14443.84774580653</v>
      </c>
      <c r="BZ2322" s="14">
        <f>Таблица1[[#This Row],[Т1]]+Таблица1[[#This Row],[X6, мм]]</f>
        <v>58460.16212252625</v>
      </c>
      <c r="CA2322" s="14">
        <f>Таблица1[[#This Row],[Т2]]+Таблица1[[#This Row],[Lдуг 5,мм]]</f>
        <v>19924.379927994676</v>
      </c>
      <c r="CB2322" s="14">
        <f>Таблица1[[#This Row],[Т3]]+Таблица1[[#This Row],[Y6, мм]]</f>
        <v>58692.202313145805</v>
      </c>
      <c r="CC2322" s="14">
        <f>Таблица1[[#This Row],[Т4]]+Таблица1[[#This Row],[Lдуг 6,мм]]</f>
        <v>21052.855448331742</v>
      </c>
      <c r="CD2322" s="14">
        <f>Таблица1[[#This Row],[Т5]]+Таблица1[[#This Row],[Lдуг 1,мм]]</f>
        <v>58739.45614247959</v>
      </c>
      <c r="CE2322" s="14">
        <f>Таблица1[[#This Row],[Т6]]+Таблица1[[#This Row],[Lпрям1, мм]]</f>
        <v>21443.150208737257</v>
      </c>
      <c r="CF2322" s="15">
        <f>Таблица1[[#This Row],[Т7]]+Таблица1[[#This Row],[Lдуг 2,мм]]</f>
        <v>59063.693770261416</v>
      </c>
      <c r="CG2322" s="14">
        <f>Таблица1[[#This Row],[Т8]]+Таблица1[[#This Row],[Lпрям2, мм]]</f>
        <v>25981.632559610414</v>
      </c>
      <c r="CH2322" s="14">
        <f>Таблица1[[#This Row],[Т9]]-Таблица1[[#This Row],[Т9]]</f>
        <v>0</v>
      </c>
      <c r="CI2322" s="50">
        <f>Таблица1[[#This Row],[Т9]]-Таблица1[[#This Row],[Т8]]</f>
        <v>37620.543561524159</v>
      </c>
      <c r="CJ2322" s="54">
        <f>Таблица1[[#This Row],[Т9]]-Таблица1[[#This Row],[Т7]]</f>
        <v>324.23762778182572</v>
      </c>
      <c r="CK2322" s="14">
        <f>Таблица1[[#This Row],[Т9]]-Таблица1[[#This Row],[Т6]]</f>
        <v>38010.838321929674</v>
      </c>
      <c r="CL2322" s="14">
        <f>Таблица1[[#This Row],[Т9]]-Таблица1[[#This Row],[Т5]]</f>
        <v>371.49145711561141</v>
      </c>
      <c r="CM2322" s="14">
        <f>Таблица1[[#This Row],[Т9]]-Таблица1[[#This Row],[Т4]]</f>
        <v>39139.31384226674</v>
      </c>
      <c r="CN2322" s="14">
        <f>Таблица1[[#This Row],[Т9]]-Таблица1[[#This Row],[Т3]]</f>
        <v>603.53164773516619</v>
      </c>
      <c r="CO2322" s="14">
        <f>Таблица1[[#This Row],[Т9]]-Таблица1[[#This Row],[Т2]]</f>
        <v>44619.846024454884</v>
      </c>
      <c r="CP2322" s="14">
        <f>Таблица1[[#This Row],[Т9]]-Таблица1[[#This Row],[Т1]]</f>
        <v>833.23522068717284</v>
      </c>
      <c r="CQ2322" s="14">
        <f>Таблица1[[#This Row],[Т9]]-Таблица1[[#This Row],[угол обхв6]]</f>
        <v>47217.454191145647</v>
      </c>
      <c r="CR2322" s="14">
        <f>Таблица1[[#This Row],[Т9]]-Таблица1[[#This Row],[угол обхв5]]</f>
        <v>1131.4935185728536</v>
      </c>
      <c r="CS2322" s="14">
        <f>Таблица1[[#This Row],[Т9]]-Таблица1[[#This Row],[угол обхв4]]</f>
        <v>59063.693770261416</v>
      </c>
      <c r="CT2322" s="14">
        <f>Таблица1[[#This Row],[Lкан_прям, мм]]+Таблица1[[#This Row],[Lкан_дуг, мм]]+Таблица1[[#This Row],[Lкан_леб,мм]]</f>
        <v>85045.326329871838</v>
      </c>
      <c r="CU2322" s="16">
        <f>Таблица1[[#This Row],[Lкан_леб,мм]]</f>
        <v>57932.200251688562</v>
      </c>
      <c r="CV2322" s="14">
        <f>2534431-(Таблица1[[#This Row],[Т23]]+Таблица1[[#This Row],[угол обхв3]])</f>
        <v>2448987.8739218167</v>
      </c>
      <c r="CW2322" s="50">
        <f>SUM(X2322:AC2322,AD2322:AI2322)-Таблица1[[#This Row],[lподв_min, мм]]</f>
        <v>22574.643728209092</v>
      </c>
      <c r="CX2322" s="17">
        <f>CW2761-Таблица1[[#This Row],[Суммарная длина каната]]</f>
        <v>-2448987.8739218167</v>
      </c>
    </row>
    <row r="2323" spans="1:102" x14ac:dyDescent="0.25">
      <c r="A2323" s="21">
        <v>2322</v>
      </c>
      <c r="B2323" s="10">
        <v>59.751428571428562</v>
      </c>
      <c r="C2323" s="10">
        <v>110.29000000000343</v>
      </c>
      <c r="D2323" s="11">
        <v>13633.630953294174</v>
      </c>
      <c r="E2323" s="11">
        <v>18566.384933598296</v>
      </c>
      <c r="F2323" s="11">
        <v>13505.732819717296</v>
      </c>
      <c r="G2323" s="11">
        <v>18624.376893623379</v>
      </c>
      <c r="H2323" s="11">
        <v>14041.630463294174</v>
      </c>
      <c r="I2323" s="11">
        <v>14017.222111598634</v>
      </c>
      <c r="J2323" s="11">
        <v>4549.1628219996619</v>
      </c>
      <c r="K2323" s="11">
        <v>25981.632559608308</v>
      </c>
      <c r="L2323" s="11">
        <v>1131.4935185749682</v>
      </c>
      <c r="M2323" s="11">
        <v>57932.200251688562</v>
      </c>
      <c r="N2323" s="11">
        <v>4846.9501916391591</v>
      </c>
      <c r="O2323" s="11">
        <v>20825.291222246724</v>
      </c>
      <c r="P2323" s="43">
        <v>7354.5856165001078</v>
      </c>
      <c r="Q2323" s="11">
        <v>21460.869284650256</v>
      </c>
      <c r="R2323" s="11">
        <v>12569.889644576957</v>
      </c>
      <c r="S2323" s="11">
        <v>19776.578070303585</v>
      </c>
      <c r="T2323" s="11">
        <v>13917.43495027596</v>
      </c>
      <c r="U2323" s="11">
        <v>19425.245394498183</v>
      </c>
      <c r="V2323" s="11">
        <v>13633.630953294174</v>
      </c>
      <c r="W2323" s="11">
        <v>18566.384933598296</v>
      </c>
      <c r="X2323" s="12">
        <v>0</v>
      </c>
      <c r="Y2323" s="12">
        <v>294.82321303228412</v>
      </c>
      <c r="Z2323" s="12">
        <v>228.72803269076914</v>
      </c>
      <c r="AA2323" s="44">
        <v>232.04019061955876</v>
      </c>
      <c r="AB2323" s="45">
        <v>47.253829333784957</v>
      </c>
      <c r="AC2323" s="12">
        <v>328.64825289857089</v>
      </c>
      <c r="AD2323" s="12">
        <v>11846.239579115772</v>
      </c>
      <c r="AE2323" s="12">
        <v>2586.9276946652722</v>
      </c>
      <c r="AF2323" s="12">
        <v>5480.5321821881489</v>
      </c>
      <c r="AG2323" s="44">
        <v>1128.4755203370607</v>
      </c>
      <c r="AH2323" s="45">
        <v>390.29476040552146</v>
      </c>
      <c r="AI2323" s="12">
        <v>4549.1628228965283</v>
      </c>
      <c r="AJ2323" s="12">
        <v>-55.624787350061567</v>
      </c>
      <c r="AK2323" s="12">
        <v>-14.222518209776636</v>
      </c>
      <c r="AL2323" s="12">
        <v>17.897949754712073</v>
      </c>
      <c r="AM2323" s="44">
        <v>50.483546813319514</v>
      </c>
      <c r="AN2323" s="45">
        <v>43.847652238178917</v>
      </c>
      <c r="AO2323" s="12">
        <v>89.999999874052037</v>
      </c>
      <c r="AP2323" s="12">
        <v>-2178.3010074560411</v>
      </c>
      <c r="AQ2323" s="12">
        <v>4746.7093345037247</v>
      </c>
      <c r="AR2323" s="12">
        <v>7479.9732235078409</v>
      </c>
      <c r="AS2323" s="44">
        <v>12884.637937289504</v>
      </c>
      <c r="AT2323" s="45">
        <v>13634.79571893602</v>
      </c>
      <c r="AU2323" s="12">
        <v>14041.630953294174</v>
      </c>
      <c r="AV2323" s="12">
        <v>11278.265415461636</v>
      </c>
      <c r="AW2323" s="12">
        <v>21220.785559198284</v>
      </c>
      <c r="AX2323" s="12">
        <v>21849.124288492931</v>
      </c>
      <c r="AY2323" s="44">
        <v>20036.188378717052</v>
      </c>
      <c r="AZ2323" s="45">
        <v>19131.002187426944</v>
      </c>
      <c r="BA2323" s="12">
        <v>18566.384934495163</v>
      </c>
      <c r="BB2323" s="12">
        <v>4510.2041939091469</v>
      </c>
      <c r="BC2323" s="12">
        <v>7254.3447593646733</v>
      </c>
      <c r="BD2323" s="12">
        <v>12695.27725158469</v>
      </c>
      <c r="BE2323" s="44">
        <v>13602.686657563412</v>
      </c>
      <c r="BF2323" s="45">
        <v>13916.270184634113</v>
      </c>
      <c r="BG2323" s="12">
        <v>14041.630963294174</v>
      </c>
      <c r="BH2323" s="12">
        <v>21055.652097858925</v>
      </c>
      <c r="BI2323" s="12">
        <v>21856.363621601813</v>
      </c>
      <c r="BJ2323" s="12">
        <v>20164.83307414626</v>
      </c>
      <c r="BK2323" s="44">
        <v>19165.635086084716</v>
      </c>
      <c r="BL2323" s="45">
        <v>18860.628140669538</v>
      </c>
      <c r="BM2323" s="12">
        <v>14017.222111598636</v>
      </c>
      <c r="BN2323" s="12">
        <v>0</v>
      </c>
      <c r="BO2323" s="12">
        <v>41.402269140284922</v>
      </c>
      <c r="BP2323" s="12">
        <v>32.120467964488711</v>
      </c>
      <c r="BQ2323" s="48">
        <v>32.585597058607433</v>
      </c>
      <c r="BR2323" s="49">
        <v>6.6358945751405987</v>
      </c>
      <c r="BS2323" s="13">
        <v>46.152347635873127</v>
      </c>
      <c r="BT2323" s="12">
        <v>397.79974831143198</v>
      </c>
      <c r="BV2323" s="14">
        <f>Таблица1[[#This Row],[Lкан_леб,мм]]</f>
        <v>57932.200251688562</v>
      </c>
      <c r="BW2323" s="50">
        <f>Таблица1[[#This Row],[угол обхв4]]+Таблица1[[#This Row],[Lдуг 3,мм]]</f>
        <v>11846.239579115772</v>
      </c>
      <c r="BX2323" s="54">
        <f>Таблица1[[#This Row],[угол обхв5]]+Таблица1[[#This Row],[Y5, мм]]</f>
        <v>58227.023464720849</v>
      </c>
      <c r="BY2323" s="14">
        <f>Таблица1[[#This Row],[угол обхв6]]+Таблица1[[#This Row],[Lдуг 4,мм]]</f>
        <v>14433.167273781044</v>
      </c>
      <c r="BZ2323" s="14">
        <f>Таблица1[[#This Row],[Т1]]+Таблица1[[#This Row],[X6, мм]]</f>
        <v>58455.75149741162</v>
      </c>
      <c r="CA2323" s="14">
        <f>Таблица1[[#This Row],[Т2]]+Таблица1[[#This Row],[Lдуг 5,мм]]</f>
        <v>19913.699455969192</v>
      </c>
      <c r="CB2323" s="14">
        <f>Таблица1[[#This Row],[Т3]]+Таблица1[[#This Row],[Y6, мм]]</f>
        <v>58687.791688031182</v>
      </c>
      <c r="CC2323" s="14">
        <f>Таблица1[[#This Row],[Т4]]+Таблица1[[#This Row],[Lдуг 6,мм]]</f>
        <v>21042.174976306254</v>
      </c>
      <c r="CD2323" s="14">
        <f>Таблица1[[#This Row],[Т5]]+Таблица1[[#This Row],[Lдуг 1,мм]]</f>
        <v>58735.045517364968</v>
      </c>
      <c r="CE2323" s="14">
        <f>Таблица1[[#This Row],[Т6]]+Таблица1[[#This Row],[Lпрям1, мм]]</f>
        <v>21432.469736711777</v>
      </c>
      <c r="CF2323" s="15">
        <f>Таблица1[[#This Row],[Т7]]+Таблица1[[#This Row],[Lдуг 2,мм]]</f>
        <v>59063.693770263541</v>
      </c>
      <c r="CG2323" s="14">
        <f>Таблица1[[#This Row],[Т8]]+Таблица1[[#This Row],[Lпрям2, мм]]</f>
        <v>25981.632559608304</v>
      </c>
      <c r="CH2323" s="14">
        <f>Таблица1[[#This Row],[Т9]]-Таблица1[[#This Row],[Т9]]</f>
        <v>0</v>
      </c>
      <c r="CI2323" s="50">
        <f>Таблица1[[#This Row],[Т9]]-Таблица1[[#This Row],[Т8]]</f>
        <v>37631.224033551764</v>
      </c>
      <c r="CJ2323" s="54">
        <f>Таблица1[[#This Row],[Т9]]-Таблица1[[#This Row],[Т7]]</f>
        <v>328.64825289857254</v>
      </c>
      <c r="CK2323" s="14">
        <f>Таблица1[[#This Row],[Т9]]-Таблица1[[#This Row],[Т6]]</f>
        <v>38021.518793957286</v>
      </c>
      <c r="CL2323" s="14">
        <f>Таблица1[[#This Row],[Т9]]-Таблица1[[#This Row],[Т5]]</f>
        <v>375.90208223235823</v>
      </c>
      <c r="CM2323" s="14">
        <f>Таблица1[[#This Row],[Т9]]-Таблица1[[#This Row],[Т4]]</f>
        <v>39149.994314294352</v>
      </c>
      <c r="CN2323" s="14">
        <f>Таблица1[[#This Row],[Т9]]-Таблица1[[#This Row],[Т3]]</f>
        <v>607.94227285192028</v>
      </c>
      <c r="CO2323" s="14">
        <f>Таблица1[[#This Row],[Т9]]-Таблица1[[#This Row],[Т2]]</f>
        <v>44630.526496482496</v>
      </c>
      <c r="CP2323" s="14">
        <f>Таблица1[[#This Row],[Т9]]-Таблица1[[#This Row],[Т1]]</f>
        <v>836.67030554269149</v>
      </c>
      <c r="CQ2323" s="14">
        <f>Таблица1[[#This Row],[Т9]]-Таблица1[[#This Row],[угол обхв6]]</f>
        <v>47217.454191147772</v>
      </c>
      <c r="CR2323" s="14">
        <f>Таблица1[[#This Row],[Т9]]-Таблица1[[#This Row],[угол обхв5]]</f>
        <v>1131.4935185749782</v>
      </c>
      <c r="CS2323" s="14">
        <f>Таблица1[[#This Row],[Т9]]-Таблица1[[#This Row],[угол обхв4]]</f>
        <v>59063.693770263541</v>
      </c>
      <c r="CT2323" s="14">
        <f>Таблица1[[#This Row],[Lкан_прям, мм]]+Таблица1[[#This Row],[Lкан_дуг, мм]]+Таблица1[[#This Row],[Lкан_леб,мм]]</f>
        <v>85045.326329871838</v>
      </c>
      <c r="CU2323" s="16">
        <f>Таблица1[[#This Row],[Lкан_леб,мм]]</f>
        <v>57932.200251688562</v>
      </c>
      <c r="CV2323" s="14">
        <f>2534431-(Таблица1[[#This Row],[Т23]]+Таблица1[[#This Row],[угол обхв3]])</f>
        <v>2448987.8739218167</v>
      </c>
      <c r="CW2323" s="50">
        <f>SUM(X2323:AC2323,AD2323:AI2323)-Таблица1[[#This Row],[lподв_min, мм]]</f>
        <v>22563.963256183612</v>
      </c>
      <c r="CX2323" s="17">
        <f>CW2762-Таблица1[[#This Row],[Суммарная длина каната]]</f>
        <v>-2448987.8739218167</v>
      </c>
    </row>
    <row r="2324" spans="1:102" x14ac:dyDescent="0.25">
      <c r="A2324" s="21">
        <v>2323</v>
      </c>
      <c r="B2324" s="10">
        <v>59.751428571428562</v>
      </c>
      <c r="C2324" s="10">
        <v>112.3546938775511</v>
      </c>
      <c r="D2324" s="11">
        <v>13680.27651136977</v>
      </c>
      <c r="E2324" s="11">
        <v>18855.23972624827</v>
      </c>
      <c r="F2324" s="11">
        <v>13550.372082307547</v>
      </c>
      <c r="G2324" s="11">
        <v>18908.586134843579</v>
      </c>
      <c r="H2324" s="11">
        <v>14088.276021369771</v>
      </c>
      <c r="I2324" s="11">
        <v>14270.102881284109</v>
      </c>
      <c r="J2324" s="11">
        <v>4585.1368449641632</v>
      </c>
      <c r="K2324" s="11">
        <v>25981.632559601272</v>
      </c>
      <c r="L2324" s="11">
        <v>1131.4935185820045</v>
      </c>
      <c r="M2324" s="11">
        <v>57932.200251688562</v>
      </c>
      <c r="N2324" s="11">
        <v>4846.9501916391591</v>
      </c>
      <c r="O2324" s="11">
        <v>20825.291222246724</v>
      </c>
      <c r="P2324" s="43">
        <v>7301.025415411189</v>
      </c>
      <c r="Q2324" s="11">
        <v>21521.624067394765</v>
      </c>
      <c r="R2324" s="11">
        <v>12573.625073866742</v>
      </c>
      <c r="S2324" s="11">
        <v>20026.322812913124</v>
      </c>
      <c r="T2324" s="11">
        <v>13932.953313024305</v>
      </c>
      <c r="U2324" s="11">
        <v>19723.76746553219</v>
      </c>
      <c r="V2324" s="11">
        <v>13680.27651136977</v>
      </c>
      <c r="W2324" s="11">
        <v>18855.23972624827</v>
      </c>
      <c r="X2324" s="12">
        <v>0</v>
      </c>
      <c r="Y2324" s="12">
        <v>283.29771829255372</v>
      </c>
      <c r="Z2324" s="12">
        <v>225.55095929723743</v>
      </c>
      <c r="AA2324" s="44">
        <v>232.0401906195583</v>
      </c>
      <c r="AB2324" s="45">
        <v>47.253829333785127</v>
      </c>
      <c r="AC2324" s="12">
        <v>343.35082103887009</v>
      </c>
      <c r="AD2324" s="12">
        <v>11846.239579115772</v>
      </c>
      <c r="AE2324" s="12">
        <v>2550.9536717007818</v>
      </c>
      <c r="AF2324" s="12">
        <v>5480.532182188148</v>
      </c>
      <c r="AG2324" s="44">
        <v>1128.4755203370632</v>
      </c>
      <c r="AH2324" s="45">
        <v>390.29476040551742</v>
      </c>
      <c r="AI2324" s="12">
        <v>4585.1368458539919</v>
      </c>
      <c r="AJ2324" s="12">
        <v>-55.624787350061567</v>
      </c>
      <c r="AK2324" s="12">
        <v>-15.841053026901101</v>
      </c>
      <c r="AL2324" s="12">
        <v>15.833255877164396</v>
      </c>
      <c r="AM2324" s="44">
        <v>48.41885293577176</v>
      </c>
      <c r="AN2324" s="45">
        <v>41.782958360631135</v>
      </c>
      <c r="AO2324" s="12">
        <v>89.999999875040174</v>
      </c>
      <c r="AP2324" s="12">
        <v>-2178.3010074560411</v>
      </c>
      <c r="AQ2324" s="12">
        <v>4735.5785881592028</v>
      </c>
      <c r="AR2324" s="12">
        <v>7412.3436034169617</v>
      </c>
      <c r="AS2324" s="44">
        <v>12878.815810822234</v>
      </c>
      <c r="AT2324" s="45">
        <v>13661.098542602591</v>
      </c>
      <c r="AU2324" s="12">
        <v>14088.27651136977</v>
      </c>
      <c r="AV2324" s="12">
        <v>11278.265415461636</v>
      </c>
      <c r="AW2324" s="12">
        <v>21217.796465445212</v>
      </c>
      <c r="AX2324" s="12">
        <v>21914.14446306754</v>
      </c>
      <c r="AY2324" s="44">
        <v>20297.104300604889</v>
      </c>
      <c r="AZ2324" s="45">
        <v>19419.532385702536</v>
      </c>
      <c r="BA2324" s="12">
        <v>18855.239727138101</v>
      </c>
      <c r="BB2324" s="12">
        <v>4510.2041939091469</v>
      </c>
      <c r="BC2324" s="12">
        <v>7189.6538119312318</v>
      </c>
      <c r="BD2324" s="12">
        <v>12684.943261872515</v>
      </c>
      <c r="BE2324" s="44">
        <v>13627.762576068815</v>
      </c>
      <c r="BF2324" s="45">
        <v>13952.131281791486</v>
      </c>
      <c r="BG2324" s="12">
        <v>14088.276521369773</v>
      </c>
      <c r="BH2324" s="12">
        <v>21055.652097858925</v>
      </c>
      <c r="BI2324" s="12">
        <v>21914.129310593249</v>
      </c>
      <c r="BJ2324" s="12">
        <v>20418.843208585902</v>
      </c>
      <c r="BK2324" s="44">
        <v>19452.985977840428</v>
      </c>
      <c r="BL2324" s="45">
        <v>19159.474806077927</v>
      </c>
      <c r="BM2324" s="12">
        <v>14270.10288128411</v>
      </c>
      <c r="BN2324" s="12">
        <v>0</v>
      </c>
      <c r="BO2324" s="12">
        <v>39.783734323160459</v>
      </c>
      <c r="BP2324" s="12">
        <v>31.674308904065494</v>
      </c>
      <c r="BQ2324" s="48">
        <v>32.585597058607362</v>
      </c>
      <c r="BR2324" s="49">
        <v>6.6358945751406244</v>
      </c>
      <c r="BS2324" s="13">
        <v>48.21704151440904</v>
      </c>
      <c r="BT2324" s="12">
        <v>397.79974831143198</v>
      </c>
      <c r="BV2324" s="14">
        <f>Таблица1[[#This Row],[Lкан_леб,мм]]</f>
        <v>57932.200251688562</v>
      </c>
      <c r="BW2324" s="50">
        <f>Таблица1[[#This Row],[угол обхв4]]+Таблица1[[#This Row],[Lдуг 3,мм]]</f>
        <v>11846.239579115772</v>
      </c>
      <c r="BX2324" s="54">
        <f>Таблица1[[#This Row],[угол обхв5]]+Таблица1[[#This Row],[Y5, мм]]</f>
        <v>58215.497969981116</v>
      </c>
      <c r="BY2324" s="14">
        <f>Таблица1[[#This Row],[угол обхв6]]+Таблица1[[#This Row],[Lдуг 4,мм]]</f>
        <v>14397.193250816554</v>
      </c>
      <c r="BZ2324" s="14">
        <f>Таблица1[[#This Row],[Т1]]+Таблица1[[#This Row],[X6, мм]]</f>
        <v>58441.048929278353</v>
      </c>
      <c r="CA2324" s="14">
        <f>Таблица1[[#This Row],[Т2]]+Таблица1[[#This Row],[Lдуг 5,мм]]</f>
        <v>19877.7254330047</v>
      </c>
      <c r="CB2324" s="14">
        <f>Таблица1[[#This Row],[Т3]]+Таблица1[[#This Row],[Y6, мм]]</f>
        <v>58673.089119897908</v>
      </c>
      <c r="CC2324" s="14">
        <f>Таблица1[[#This Row],[Т4]]+Таблица1[[#This Row],[Lдуг 6,мм]]</f>
        <v>21006.200953341762</v>
      </c>
      <c r="CD2324" s="14">
        <f>Таблица1[[#This Row],[Т5]]+Таблица1[[#This Row],[Lдуг 1,мм]]</f>
        <v>58720.342949231694</v>
      </c>
      <c r="CE2324" s="14">
        <f>Таблица1[[#This Row],[Т6]]+Таблица1[[#This Row],[Lпрям1, мм]]</f>
        <v>21396.495713747281</v>
      </c>
      <c r="CF2324" s="15">
        <f>Таблица1[[#This Row],[Т7]]+Таблица1[[#This Row],[Lдуг 2,мм]]</f>
        <v>59063.693770270562</v>
      </c>
      <c r="CG2324" s="14">
        <f>Таблица1[[#This Row],[Т8]]+Таблица1[[#This Row],[Lпрям2, мм]]</f>
        <v>25981.632559601272</v>
      </c>
      <c r="CH2324" s="14">
        <f>Таблица1[[#This Row],[Т9]]-Таблица1[[#This Row],[Т9]]</f>
        <v>0</v>
      </c>
      <c r="CI2324" s="50">
        <f>Таблица1[[#This Row],[Т9]]-Таблица1[[#This Row],[Т8]]</f>
        <v>37667.198056523281</v>
      </c>
      <c r="CJ2324" s="54">
        <f>Таблица1[[#This Row],[Т9]]-Таблица1[[#This Row],[Т7]]</f>
        <v>343.35082103886816</v>
      </c>
      <c r="CK2324" s="14">
        <f>Таблица1[[#This Row],[Т9]]-Таблица1[[#This Row],[Т6]]</f>
        <v>38057.492816928803</v>
      </c>
      <c r="CL2324" s="14">
        <f>Таблица1[[#This Row],[Т9]]-Таблица1[[#This Row],[Т5]]</f>
        <v>390.60465037265385</v>
      </c>
      <c r="CM2324" s="14">
        <f>Таблица1[[#This Row],[Т9]]-Таблица1[[#This Row],[Т4]]</f>
        <v>39185.968337265862</v>
      </c>
      <c r="CN2324" s="14">
        <f>Таблица1[[#This Row],[Т9]]-Таблица1[[#This Row],[Т3]]</f>
        <v>622.64484099220863</v>
      </c>
      <c r="CO2324" s="14">
        <f>Таблица1[[#This Row],[Т9]]-Таблица1[[#This Row],[Т2]]</f>
        <v>44666.500519454006</v>
      </c>
      <c r="CP2324" s="14">
        <f>Таблица1[[#This Row],[Т9]]-Таблица1[[#This Row],[Т1]]</f>
        <v>848.1958002894462</v>
      </c>
      <c r="CQ2324" s="14">
        <f>Таблица1[[#This Row],[Т9]]-Таблица1[[#This Row],[угол обхв6]]</f>
        <v>47217.454191154786</v>
      </c>
      <c r="CR2324" s="14">
        <f>Таблица1[[#This Row],[Т9]]-Таблица1[[#This Row],[угол обхв5]]</f>
        <v>1131.4935185819995</v>
      </c>
      <c r="CS2324" s="14">
        <f>Таблица1[[#This Row],[Т9]]-Таблица1[[#This Row],[угол обхв4]]</f>
        <v>59063.693770270562</v>
      </c>
      <c r="CT2324" s="14">
        <f>Таблица1[[#This Row],[Lкан_прям, мм]]+Таблица1[[#This Row],[Lкан_дуг, мм]]+Таблица1[[#This Row],[Lкан_леб,мм]]</f>
        <v>85045.326329871838</v>
      </c>
      <c r="CU2324" s="16">
        <f>Таблица1[[#This Row],[Lкан_леб,мм]]</f>
        <v>57932.200251688562</v>
      </c>
      <c r="CV2324" s="14">
        <f>2534431-(Таблица1[[#This Row],[Т23]]+Таблица1[[#This Row],[угол обхв3]])</f>
        <v>2448987.8739218167</v>
      </c>
      <c r="CW2324" s="50">
        <f>SUM(X2324:AC2324,AD2324:AI2324)-Таблица1[[#This Row],[lподв_min, мм]]</f>
        <v>22527.989233219116</v>
      </c>
      <c r="CX2324" s="17">
        <f>CW2763-Таблица1[[#This Row],[Суммарная длина каната]]</f>
        <v>-2448987.8739218167</v>
      </c>
    </row>
    <row r="2325" spans="1:102" x14ac:dyDescent="0.25">
      <c r="A2325" s="21">
        <v>2324</v>
      </c>
      <c r="B2325" s="10">
        <v>59.751428571428562</v>
      </c>
      <c r="C2325" s="10">
        <v>114.46082839365614</v>
      </c>
      <c r="D2325" s="11">
        <v>13717.104503786952</v>
      </c>
      <c r="E2325" s="11">
        <v>19151.427814053088</v>
      </c>
      <c r="F2325" s="11">
        <v>13585.327311675421</v>
      </c>
      <c r="G2325" s="11">
        <v>19199.964106033425</v>
      </c>
      <c r="H2325" s="11">
        <v>14125.104013786953</v>
      </c>
      <c r="I2325" s="11">
        <v>14529.02485064724</v>
      </c>
      <c r="J2325" s="11">
        <v>4622.4029634058506</v>
      </c>
      <c r="K2325" s="11">
        <v>25981.632559594091</v>
      </c>
      <c r="L2325" s="11">
        <v>1131.4935185891848</v>
      </c>
      <c r="M2325" s="11">
        <v>57932.200251688562</v>
      </c>
      <c r="N2325" s="11">
        <v>4846.9501916391591</v>
      </c>
      <c r="O2325" s="11">
        <v>20825.291222246724</v>
      </c>
      <c r="P2325" s="43">
        <v>7244.1713152088414</v>
      </c>
      <c r="Q2325" s="11">
        <v>21581.568949091139</v>
      </c>
      <c r="R2325" s="11">
        <v>12568.162520407825</v>
      </c>
      <c r="S2325" s="11">
        <v>20281.049573240136</v>
      </c>
      <c r="T2325" s="11">
        <v>13937.691607399438</v>
      </c>
      <c r="U2325" s="11">
        <v>20028.654882559214</v>
      </c>
      <c r="V2325" s="11">
        <v>13717.104503786952</v>
      </c>
      <c r="W2325" s="11">
        <v>19151.427814053088</v>
      </c>
      <c r="X2325" s="12">
        <v>0</v>
      </c>
      <c r="Y2325" s="12">
        <v>271.41683310821008</v>
      </c>
      <c r="Z2325" s="12">
        <v>222.4341799088418</v>
      </c>
      <c r="AA2325" s="44">
        <v>232.04019061955907</v>
      </c>
      <c r="AB2325" s="45">
        <v>47.253829333788168</v>
      </c>
      <c r="AC2325" s="12">
        <v>358.34848561878567</v>
      </c>
      <c r="AD2325" s="12">
        <v>11846.239579115772</v>
      </c>
      <c r="AE2325" s="12">
        <v>2513.6875532590848</v>
      </c>
      <c r="AF2325" s="12">
        <v>5480.5321821881489</v>
      </c>
      <c r="AG2325" s="44">
        <v>1128.4755203370632</v>
      </c>
      <c r="AH2325" s="45">
        <v>390.29476040551367</v>
      </c>
      <c r="AI2325" s="12">
        <v>4622.4029642885062</v>
      </c>
      <c r="AJ2325" s="12">
        <v>-55.624787350061567</v>
      </c>
      <c r="AK2325" s="12">
        <v>-17.509495619897187</v>
      </c>
      <c r="AL2325" s="12">
        <v>13.727121361059398</v>
      </c>
      <c r="AM2325" s="44">
        <v>46.312718419666872</v>
      </c>
      <c r="AN2325" s="45">
        <v>39.676823844525821</v>
      </c>
      <c r="AO2325" s="12">
        <v>89.999999876047625</v>
      </c>
      <c r="AP2325" s="12">
        <v>-2178.3010074560411</v>
      </c>
      <c r="AQ2325" s="12">
        <v>4724.1977389119056</v>
      </c>
      <c r="AR2325" s="12">
        <v>7340.9889029372207</v>
      </c>
      <c r="AS2325" s="44">
        <v>12863.19567991931</v>
      </c>
      <c r="AT2325" s="45">
        <v>13677.201337865101</v>
      </c>
      <c r="AU2325" s="12">
        <v>14125.104503786952</v>
      </c>
      <c r="AV2325" s="12">
        <v>11278.265415461636</v>
      </c>
      <c r="AW2325" s="12">
        <v>21214.387399752293</v>
      </c>
      <c r="AX2325" s="12">
        <v>21977.915205168392</v>
      </c>
      <c r="AY2325" s="44">
        <v>20562.864112944299</v>
      </c>
      <c r="AZ2325" s="45">
        <v>19714.634470041288</v>
      </c>
      <c r="BA2325" s="12">
        <v>19151.427814935745</v>
      </c>
      <c r="BB2325" s="12">
        <v>4510.2041939091469</v>
      </c>
      <c r="BC2325" s="12">
        <v>7121.4188624815888</v>
      </c>
      <c r="BD2325" s="12">
        <v>12664.980108136204</v>
      </c>
      <c r="BE2325" s="44">
        <v>13642.65844788795</v>
      </c>
      <c r="BF2325" s="45">
        <v>13977.594773321289</v>
      </c>
      <c r="BG2325" s="12">
        <v>14125.104513786955</v>
      </c>
      <c r="BH2325" s="12">
        <v>21055.652097858925</v>
      </c>
      <c r="BI2325" s="12">
        <v>21970.665126596705</v>
      </c>
      <c r="BJ2325" s="12">
        <v>20677.395829317389</v>
      </c>
      <c r="BK2325" s="44">
        <v>19746.840342855052</v>
      </c>
      <c r="BL2325" s="45">
        <v>19465.448226571018</v>
      </c>
      <c r="BM2325" s="12">
        <v>14529.024850647242</v>
      </c>
      <c r="BN2325" s="12">
        <v>0</v>
      </c>
      <c r="BO2325" s="12">
        <v>38.11529173016438</v>
      </c>
      <c r="BP2325" s="12">
        <v>31.236616980956587</v>
      </c>
      <c r="BQ2325" s="48">
        <v>32.585597058607476</v>
      </c>
      <c r="BR2325" s="49">
        <v>6.6358945751410507</v>
      </c>
      <c r="BS2325" s="13">
        <v>50.323176031521804</v>
      </c>
      <c r="BT2325" s="12">
        <v>397.79974831143198</v>
      </c>
      <c r="BV2325" s="14">
        <f>Таблица1[[#This Row],[Lкан_леб,мм]]</f>
        <v>57932.200251688562</v>
      </c>
      <c r="BW2325" s="50">
        <f>Таблица1[[#This Row],[угол обхв4]]+Таблица1[[#This Row],[Lдуг 3,мм]]</f>
        <v>11846.239579115772</v>
      </c>
      <c r="BX2325" s="54">
        <f>Таблица1[[#This Row],[угол обхв5]]+Таблица1[[#This Row],[Y5, мм]]</f>
        <v>58203.617084796773</v>
      </c>
      <c r="BY2325" s="14">
        <f>Таблица1[[#This Row],[угол обхв6]]+Таблица1[[#This Row],[Lдуг 4,мм]]</f>
        <v>14359.927132374858</v>
      </c>
      <c r="BZ2325" s="14">
        <f>Таблица1[[#This Row],[Т1]]+Таблица1[[#This Row],[X6, мм]]</f>
        <v>58426.051264705617</v>
      </c>
      <c r="CA2325" s="14">
        <f>Таблица1[[#This Row],[Т2]]+Таблица1[[#This Row],[Lдуг 5,мм]]</f>
        <v>19840.459314563006</v>
      </c>
      <c r="CB2325" s="14">
        <f>Таблица1[[#This Row],[Т3]]+Таблица1[[#This Row],[Y6, мм]]</f>
        <v>58658.091455325179</v>
      </c>
      <c r="CC2325" s="14">
        <f>Таблица1[[#This Row],[Т4]]+Таблица1[[#This Row],[Lдуг 6,мм]]</f>
        <v>20968.934834900068</v>
      </c>
      <c r="CD2325" s="14">
        <f>Таблица1[[#This Row],[Т5]]+Таблица1[[#This Row],[Lдуг 1,мм]]</f>
        <v>58705.345284658964</v>
      </c>
      <c r="CE2325" s="14">
        <f>Таблица1[[#This Row],[Т6]]+Таблица1[[#This Row],[Lпрям1, мм]]</f>
        <v>21359.229595305584</v>
      </c>
      <c r="CF2325" s="15">
        <f>Таблица1[[#This Row],[Т7]]+Таблица1[[#This Row],[Lдуг 2,мм]]</f>
        <v>59063.69377027775</v>
      </c>
      <c r="CG2325" s="14">
        <f>Таблица1[[#This Row],[Т8]]+Таблица1[[#This Row],[Lпрям2, мм]]</f>
        <v>25981.632559594091</v>
      </c>
      <c r="CH2325" s="14">
        <f>Таблица1[[#This Row],[Т9]]-Таблица1[[#This Row],[Т9]]</f>
        <v>0</v>
      </c>
      <c r="CI2325" s="50">
        <f>Таблица1[[#This Row],[Т9]]-Таблица1[[#This Row],[Т8]]</f>
        <v>37704.464174972163</v>
      </c>
      <c r="CJ2325" s="54">
        <f>Таблица1[[#This Row],[Т9]]-Таблица1[[#This Row],[Т7]]</f>
        <v>358.34848561878607</v>
      </c>
      <c r="CK2325" s="14">
        <f>Таблица1[[#This Row],[Т9]]-Таблица1[[#This Row],[Т6]]</f>
        <v>38094.758935377686</v>
      </c>
      <c r="CL2325" s="14">
        <f>Таблица1[[#This Row],[Т9]]-Таблица1[[#This Row],[Т5]]</f>
        <v>405.60231495257176</v>
      </c>
      <c r="CM2325" s="14">
        <f>Таблица1[[#This Row],[Т9]]-Таблица1[[#This Row],[Т4]]</f>
        <v>39223.234455714744</v>
      </c>
      <c r="CN2325" s="14">
        <f>Таблица1[[#This Row],[Т9]]-Таблица1[[#This Row],[Т3]]</f>
        <v>637.64250557213381</v>
      </c>
      <c r="CO2325" s="14">
        <f>Таблица1[[#This Row],[Т9]]-Таблица1[[#This Row],[Т2]]</f>
        <v>44703.766637902896</v>
      </c>
      <c r="CP2325" s="14">
        <f>Таблица1[[#This Row],[Т9]]-Таблица1[[#This Row],[Т1]]</f>
        <v>860.07668548097718</v>
      </c>
      <c r="CQ2325" s="14">
        <f>Таблица1[[#This Row],[Т9]]-Таблица1[[#This Row],[угол обхв6]]</f>
        <v>47217.454191161974</v>
      </c>
      <c r="CR2325" s="14">
        <f>Таблица1[[#This Row],[Т9]]-Таблица1[[#This Row],[угол обхв5]]</f>
        <v>1131.4935185891882</v>
      </c>
      <c r="CS2325" s="14">
        <f>Таблица1[[#This Row],[Т9]]-Таблица1[[#This Row],[угол обхв4]]</f>
        <v>59063.69377027775</v>
      </c>
      <c r="CT2325" s="14">
        <f>Таблица1[[#This Row],[Lкан_прям, мм]]+Таблица1[[#This Row],[Lкан_дуг, мм]]+Таблица1[[#This Row],[Lкан_леб,мм]]</f>
        <v>85045.326329871838</v>
      </c>
      <c r="CU2325" s="16">
        <f>Таблица1[[#This Row],[Lкан_леб,мм]]</f>
        <v>57932.200251688562</v>
      </c>
      <c r="CV2325" s="14">
        <f>2534431-(Таблица1[[#This Row],[Т23]]+Таблица1[[#This Row],[угол обхв3]])</f>
        <v>2448987.8739218167</v>
      </c>
      <c r="CW2325" s="50">
        <f>SUM(X2325:AC2325,AD2325:AI2325)-Таблица1[[#This Row],[lподв_min, мм]]</f>
        <v>22490.723114777426</v>
      </c>
      <c r="CX2325" s="17">
        <f>CW2764-Таблица1[[#This Row],[Суммарная длина каната]]</f>
        <v>-2448987.8739218167</v>
      </c>
    </row>
    <row r="2326" spans="1:102" x14ac:dyDescent="0.25">
      <c r="A2326" s="21">
        <v>2325</v>
      </c>
      <c r="B2326" s="10">
        <v>59.751428571428562</v>
      </c>
      <c r="C2326" s="10">
        <v>115.03877551020416</v>
      </c>
      <c r="D2326" s="11">
        <v>13725.304587900318</v>
      </c>
      <c r="E2326" s="11">
        <v>19232.923812847202</v>
      </c>
      <c r="F2326" s="11">
        <v>13593.04451868109</v>
      </c>
      <c r="G2326" s="11">
        <v>19280.12841103557</v>
      </c>
      <c r="H2326" s="11">
        <v>14133.30409790032</v>
      </c>
      <c r="I2326" s="11">
        <v>14600.197260059163</v>
      </c>
      <c r="J2326" s="11">
        <v>4632.7265527880409</v>
      </c>
      <c r="K2326" s="11">
        <v>25981.632559592126</v>
      </c>
      <c r="L2326" s="11">
        <v>1131.4935185911481</v>
      </c>
      <c r="M2326" s="11">
        <v>57932.200251688562</v>
      </c>
      <c r="N2326" s="11">
        <v>4846.9501916391591</v>
      </c>
      <c r="O2326" s="11">
        <v>20825.291222246724</v>
      </c>
      <c r="P2326" s="43">
        <v>7228.1880918119768</v>
      </c>
      <c r="Q2326" s="11">
        <v>21597.649428274239</v>
      </c>
      <c r="R2326" s="11">
        <v>12565.026664059231</v>
      </c>
      <c r="S2326" s="11">
        <v>20350.898830209855</v>
      </c>
      <c r="T2326" s="11">
        <v>13937.031959691765</v>
      </c>
      <c r="U2326" s="11">
        <v>20112.331295209213</v>
      </c>
      <c r="V2326" s="11">
        <v>13725.304587900318</v>
      </c>
      <c r="W2326" s="11">
        <v>19232.923812847202</v>
      </c>
      <c r="X2326" s="12">
        <v>0</v>
      </c>
      <c r="Y2326" s="12">
        <v>268.13368224575703</v>
      </c>
      <c r="Z2326" s="12">
        <v>221.60180209613694</v>
      </c>
      <c r="AA2326" s="44">
        <v>232.04019061955876</v>
      </c>
      <c r="AB2326" s="45">
        <v>47.253829333786449</v>
      </c>
      <c r="AC2326" s="12">
        <v>362.46401429590895</v>
      </c>
      <c r="AD2326" s="12">
        <v>11846.239579115772</v>
      </c>
      <c r="AE2326" s="12">
        <v>2503.3639638769041</v>
      </c>
      <c r="AF2326" s="12">
        <v>5480.5321821881489</v>
      </c>
      <c r="AG2326" s="44">
        <v>1128.4755203370587</v>
      </c>
      <c r="AH2326" s="45">
        <v>390.29476040551566</v>
      </c>
      <c r="AI2326" s="12">
        <v>4632.7265536687282</v>
      </c>
      <c r="AJ2326" s="12">
        <v>-55.624787350061567</v>
      </c>
      <c r="AK2326" s="12">
        <v>-17.970551227552324</v>
      </c>
      <c r="AL2326" s="12">
        <v>13.149174244511315</v>
      </c>
      <c r="AM2326" s="44">
        <v>45.734771303118755</v>
      </c>
      <c r="AN2326" s="45">
        <v>39.098876727977945</v>
      </c>
      <c r="AO2326" s="12">
        <v>89.999999876323827</v>
      </c>
      <c r="AP2326" s="12">
        <v>-2178.3010074560411</v>
      </c>
      <c r="AQ2326" s="12">
        <v>4721.0707140216891</v>
      </c>
      <c r="AR2326" s="12">
        <v>7321.0028453980376</v>
      </c>
      <c r="AS2326" s="44">
        <v>12857.20217638141</v>
      </c>
      <c r="AT2326" s="45">
        <v>13679.72243771544</v>
      </c>
      <c r="AU2326" s="12">
        <v>14133.304587900317</v>
      </c>
      <c r="AV2326" s="12">
        <v>11278.265415461636</v>
      </c>
      <c r="AW2326" s="12">
        <v>21213.387031441765</v>
      </c>
      <c r="AX2326" s="12">
        <v>21994.952110768027</v>
      </c>
      <c r="AY2326" s="44">
        <v>20635.6750054761</v>
      </c>
      <c r="AZ2326" s="45">
        <v>19795.699316564736</v>
      </c>
      <c r="BA2326" s="12">
        <v>19232.923813727892</v>
      </c>
      <c r="BB2326" s="12">
        <v>4510.2041939091469</v>
      </c>
      <c r="BC2326" s="12">
        <v>7102.3086141945068</v>
      </c>
      <c r="BD2326" s="12">
        <v>12657.84141764529</v>
      </c>
      <c r="BE2326" s="44">
        <v>13644.856447369586</v>
      </c>
      <c r="BF2326" s="45">
        <v>13982.614109876642</v>
      </c>
      <c r="BG2326" s="12">
        <v>14133.30459790032</v>
      </c>
      <c r="BH2326" s="12">
        <v>21055.652097858925</v>
      </c>
      <c r="BI2326" s="12">
        <v>21985.745237469277</v>
      </c>
      <c r="BJ2326" s="12">
        <v>20748.201512703639</v>
      </c>
      <c r="BK2326" s="44">
        <v>19827.555119942968</v>
      </c>
      <c r="BL2326" s="45">
        <v>19549.555791491679</v>
      </c>
      <c r="BM2326" s="12">
        <v>14600.197260059165</v>
      </c>
      <c r="BN2326" s="12">
        <v>0</v>
      </c>
      <c r="BO2326" s="12">
        <v>37.654236122509239</v>
      </c>
      <c r="BP2326" s="12">
        <v>31.119725472063642</v>
      </c>
      <c r="BQ2326" s="48">
        <v>32.585597058607433</v>
      </c>
      <c r="BR2326" s="49">
        <v>6.6358945751408083</v>
      </c>
      <c r="BS2326" s="13">
        <v>50.901123148345881</v>
      </c>
      <c r="BT2326" s="12">
        <v>397.79974831143198</v>
      </c>
      <c r="BV2326" s="14">
        <f>Таблица1[[#This Row],[Lкан_леб,мм]]</f>
        <v>57932.200251688562</v>
      </c>
      <c r="BW2326" s="50">
        <f>Таблица1[[#This Row],[угол обхв4]]+Таблица1[[#This Row],[Lдуг 3,мм]]</f>
        <v>11846.239579115772</v>
      </c>
      <c r="BX2326" s="54">
        <f>Таблица1[[#This Row],[угол обхв5]]+Таблица1[[#This Row],[Y5, мм]]</f>
        <v>58200.333933934322</v>
      </c>
      <c r="BY2326" s="14">
        <f>Таблица1[[#This Row],[угол обхв6]]+Таблица1[[#This Row],[Lдуг 4,мм]]</f>
        <v>14349.603542992676</v>
      </c>
      <c r="BZ2326" s="14">
        <f>Таблица1[[#This Row],[Т1]]+Таблица1[[#This Row],[X6, мм]]</f>
        <v>58421.935736030457</v>
      </c>
      <c r="CA2326" s="14">
        <f>Таблица1[[#This Row],[Т2]]+Таблица1[[#This Row],[Lдуг 5,мм]]</f>
        <v>19830.135725180826</v>
      </c>
      <c r="CB2326" s="14">
        <f>Таблица1[[#This Row],[Т3]]+Таблица1[[#This Row],[Y6, мм]]</f>
        <v>58653.975926650019</v>
      </c>
      <c r="CC2326" s="14">
        <f>Таблица1[[#This Row],[Т4]]+Таблица1[[#This Row],[Lдуг 6,мм]]</f>
        <v>20958.611245517885</v>
      </c>
      <c r="CD2326" s="14">
        <f>Таблица1[[#This Row],[Т5]]+Таблица1[[#This Row],[Lдуг 1,мм]]</f>
        <v>58701.229755983804</v>
      </c>
      <c r="CE2326" s="14">
        <f>Таблица1[[#This Row],[Т6]]+Таблица1[[#This Row],[Lпрям1, мм]]</f>
        <v>21348.9060059234</v>
      </c>
      <c r="CF2326" s="15">
        <f>Таблица1[[#This Row],[Т7]]+Таблица1[[#This Row],[Lдуг 2,мм]]</f>
        <v>59063.693770279715</v>
      </c>
      <c r="CG2326" s="14">
        <f>Таблица1[[#This Row],[Т8]]+Таблица1[[#This Row],[Lпрям2, мм]]</f>
        <v>25981.63255959213</v>
      </c>
      <c r="CH2326" s="14">
        <f>Таблица1[[#This Row],[Т9]]-Таблица1[[#This Row],[Т9]]</f>
        <v>0</v>
      </c>
      <c r="CI2326" s="50">
        <f>Таблица1[[#This Row],[Т9]]-Таблица1[[#This Row],[Т8]]</f>
        <v>37714.787764356312</v>
      </c>
      <c r="CJ2326" s="54">
        <f>Таблица1[[#This Row],[Т9]]-Таблица1[[#This Row],[Т7]]</f>
        <v>362.4640142959106</v>
      </c>
      <c r="CK2326" s="14">
        <f>Таблица1[[#This Row],[Т9]]-Таблица1[[#This Row],[Т6]]</f>
        <v>38105.082524761834</v>
      </c>
      <c r="CL2326" s="14">
        <f>Таблица1[[#This Row],[Т9]]-Таблица1[[#This Row],[Т5]]</f>
        <v>409.71784362969629</v>
      </c>
      <c r="CM2326" s="14">
        <f>Таблица1[[#This Row],[Т9]]-Таблица1[[#This Row],[Т4]]</f>
        <v>39233.558045098893</v>
      </c>
      <c r="CN2326" s="14">
        <f>Таблица1[[#This Row],[Т9]]-Таблица1[[#This Row],[Т3]]</f>
        <v>641.75803424925834</v>
      </c>
      <c r="CO2326" s="14">
        <f>Таблица1[[#This Row],[Т9]]-Таблица1[[#This Row],[Т2]]</f>
        <v>44714.090227287037</v>
      </c>
      <c r="CP2326" s="14">
        <f>Таблица1[[#This Row],[Т9]]-Таблица1[[#This Row],[Т1]]</f>
        <v>863.35983634539298</v>
      </c>
      <c r="CQ2326" s="14">
        <f>Таблица1[[#This Row],[Т9]]-Таблица1[[#This Row],[угол обхв6]]</f>
        <v>47217.454191163939</v>
      </c>
      <c r="CR2326" s="14">
        <f>Таблица1[[#This Row],[Т9]]-Таблица1[[#This Row],[угол обхв5]]</f>
        <v>1131.4935185911527</v>
      </c>
      <c r="CS2326" s="14">
        <f>Таблица1[[#This Row],[Т9]]-Таблица1[[#This Row],[угол обхв4]]</f>
        <v>59063.693770279715</v>
      </c>
      <c r="CT2326" s="14">
        <f>Таблица1[[#This Row],[Lкан_прям, мм]]+Таблица1[[#This Row],[Lкан_дуг, мм]]+Таблица1[[#This Row],[Lкан_леб,мм]]</f>
        <v>85045.326329871838</v>
      </c>
      <c r="CU2326" s="16">
        <f>Таблица1[[#This Row],[Lкан_леб,мм]]</f>
        <v>57932.200251688562</v>
      </c>
      <c r="CV2326" s="14">
        <f>2534431-(Таблица1[[#This Row],[Т23]]+Таблица1[[#This Row],[угол обхв3]])</f>
        <v>2448987.8739218167</v>
      </c>
      <c r="CW2326" s="50">
        <f>SUM(X2326:AC2326,AD2326:AI2326)-Таблица1[[#This Row],[lподв_min, мм]]</f>
        <v>22480.399525395234</v>
      </c>
      <c r="CX2326" s="17">
        <f>CW2765-Таблица1[[#This Row],[Суммарная длина каната]]</f>
        <v>-2448987.8739218167</v>
      </c>
    </row>
    <row r="2327" spans="1:102" x14ac:dyDescent="0.25">
      <c r="A2327" s="21">
        <v>2326</v>
      </c>
      <c r="B2327" s="10">
        <v>59.751428571428562</v>
      </c>
      <c r="C2327" s="10">
        <v>117.72285714285721</v>
      </c>
      <c r="D2327" s="11">
        <v>13752.596723778395</v>
      </c>
      <c r="E2327" s="11">
        <v>19612.302167877271</v>
      </c>
      <c r="F2327" s="11">
        <v>13618.271213124604</v>
      </c>
      <c r="G2327" s="11">
        <v>19653.261381585518</v>
      </c>
      <c r="H2327" s="11">
        <v>14160.596233778395</v>
      </c>
      <c r="I2327" s="11">
        <v>14931.103798779741</v>
      </c>
      <c r="J2327" s="11">
        <v>4681.1983690975294</v>
      </c>
      <c r="K2327" s="11">
        <v>25981.632559583013</v>
      </c>
      <c r="L2327" s="11">
        <v>1131.4935186002674</v>
      </c>
      <c r="M2327" s="11">
        <v>57932.200251688562</v>
      </c>
      <c r="N2327" s="11">
        <v>4846.9501916391591</v>
      </c>
      <c r="O2327" s="11">
        <v>20825.291222246724</v>
      </c>
      <c r="P2327" s="43">
        <v>7151.8704900428165</v>
      </c>
      <c r="Q2327" s="11">
        <v>21670.180489662824</v>
      </c>
      <c r="R2327" s="11">
        <v>12541.238139963631</v>
      </c>
      <c r="S2327" s="11">
        <v>20674.71610858884</v>
      </c>
      <c r="T2327" s="11">
        <v>13922.910103627195</v>
      </c>
      <c r="U2327" s="11">
        <v>20500.659839451328</v>
      </c>
      <c r="V2327" s="11">
        <v>13752.596723778395</v>
      </c>
      <c r="W2327" s="11">
        <v>19612.302167877271</v>
      </c>
      <c r="X2327" s="12">
        <v>0</v>
      </c>
      <c r="Y2327" s="12">
        <v>252.75020881414838</v>
      </c>
      <c r="Z2327" s="12">
        <v>217.8720822798488</v>
      </c>
      <c r="AA2327" s="44">
        <v>232.0401906195587</v>
      </c>
      <c r="AB2327" s="45">
        <v>47.253829333786406</v>
      </c>
      <c r="AC2327" s="12">
        <v>381.57720755292519</v>
      </c>
      <c r="AD2327" s="12">
        <v>11846.239579115772</v>
      </c>
      <c r="AE2327" s="12">
        <v>2454.8921475674069</v>
      </c>
      <c r="AF2327" s="12">
        <v>5480.5321821881516</v>
      </c>
      <c r="AG2327" s="44">
        <v>1128.4755203370617</v>
      </c>
      <c r="AH2327" s="45">
        <v>390.2947604055156</v>
      </c>
      <c r="AI2327" s="12">
        <v>4681.1983699691009</v>
      </c>
      <c r="AJ2327" s="12">
        <v>-55.624787350061567</v>
      </c>
      <c r="AK2327" s="12">
        <v>-20.130865202755292</v>
      </c>
      <c r="AL2327" s="12">
        <v>10.465092611858308</v>
      </c>
      <c r="AM2327" s="44">
        <v>43.050689670465729</v>
      </c>
      <c r="AN2327" s="45">
        <v>36.414795095324926</v>
      </c>
      <c r="AO2327" s="12">
        <v>89.999999877604466</v>
      </c>
      <c r="AP2327" s="12">
        <v>-2178.3010074560411</v>
      </c>
      <c r="AQ2327" s="12">
        <v>4706.5306536780508</v>
      </c>
      <c r="AR2327" s="12">
        <v>7225.978159512978</v>
      </c>
      <c r="AS2327" s="44">
        <v>12819.757350108048</v>
      </c>
      <c r="AT2327" s="45">
        <v>13680.710406351132</v>
      </c>
      <c r="AU2327" s="12">
        <v>14160.596723778395</v>
      </c>
      <c r="AV2327" s="12">
        <v>11278.265415461636</v>
      </c>
      <c r="AW2327" s="12">
        <v>21208.366088766037</v>
      </c>
      <c r="AX2327" s="12">
        <v>22071.393716420993</v>
      </c>
      <c r="AY2327" s="44">
        <v>20972.862129156834</v>
      </c>
      <c r="AZ2327" s="45">
        <v>20172.325700745976</v>
      </c>
      <c r="BA2327" s="12">
        <v>19612.302168748844</v>
      </c>
      <c r="BB2327" s="12">
        <v>4510.2041939091469</v>
      </c>
      <c r="BC2327" s="12">
        <v>7011.4509520817082</v>
      </c>
      <c r="BD2327" s="12">
        <v>12615.345809433795</v>
      </c>
      <c r="BE2327" s="44">
        <v>13644.390893482778</v>
      </c>
      <c r="BF2327" s="45">
        <v>13994.796421054458</v>
      </c>
      <c r="BG2327" s="12">
        <v>14160.596733778397</v>
      </c>
      <c r="BH2327" s="12">
        <v>21055.652097858925</v>
      </c>
      <c r="BI2327" s="12">
        <v>22053.255356182133</v>
      </c>
      <c r="BJ2327" s="12">
        <v>21075.929335347009</v>
      </c>
      <c r="BK2327" s="44">
        <v>20202.513818883333</v>
      </c>
      <c r="BL2327" s="45">
        <v>19940.636306582623</v>
      </c>
      <c r="BM2327" s="12">
        <v>14931.103798779743</v>
      </c>
      <c r="BN2327" s="12">
        <v>0</v>
      </c>
      <c r="BO2327" s="12">
        <v>35.493922147306279</v>
      </c>
      <c r="BP2327" s="12">
        <v>30.595957814613598</v>
      </c>
      <c r="BQ2327" s="48">
        <v>32.585597058607419</v>
      </c>
      <c r="BR2327" s="49">
        <v>6.6358945751408021</v>
      </c>
      <c r="BS2327" s="13">
        <v>53.58520478227954</v>
      </c>
      <c r="BT2327" s="12">
        <v>397.79974831143198</v>
      </c>
      <c r="BV2327" s="14">
        <f>Таблица1[[#This Row],[Lкан_леб,мм]]</f>
        <v>57932.200251688562</v>
      </c>
      <c r="BW2327" s="50">
        <f>Таблица1[[#This Row],[угол обхв4]]+Таблица1[[#This Row],[Lдуг 3,мм]]</f>
        <v>11846.239579115772</v>
      </c>
      <c r="BX2327" s="54">
        <f>Таблица1[[#This Row],[угол обхв5]]+Таблица1[[#This Row],[Y5, мм]]</f>
        <v>58184.95046050271</v>
      </c>
      <c r="BY2327" s="14">
        <f>Таблица1[[#This Row],[угол обхв6]]+Таблица1[[#This Row],[Lдуг 4,мм]]</f>
        <v>14301.131726683179</v>
      </c>
      <c r="BZ2327" s="14">
        <f>Таблица1[[#This Row],[Т1]]+Таблица1[[#This Row],[X6, мм]]</f>
        <v>58402.82254278256</v>
      </c>
      <c r="CA2327" s="14">
        <f>Таблица1[[#This Row],[Т2]]+Таблица1[[#This Row],[Lдуг 5,мм]]</f>
        <v>19781.663908871331</v>
      </c>
      <c r="CB2327" s="14">
        <f>Таблица1[[#This Row],[Т3]]+Таблица1[[#This Row],[Y6, мм]]</f>
        <v>58634.862733402122</v>
      </c>
      <c r="CC2327" s="14">
        <f>Таблица1[[#This Row],[Т4]]+Таблица1[[#This Row],[Lдуг 6,мм]]</f>
        <v>20910.139429208393</v>
      </c>
      <c r="CD2327" s="14">
        <f>Таблица1[[#This Row],[Т5]]+Таблица1[[#This Row],[Lдуг 1,мм]]</f>
        <v>58682.116562735908</v>
      </c>
      <c r="CE2327" s="14">
        <f>Таблица1[[#This Row],[Т6]]+Таблица1[[#This Row],[Lпрям1, мм]]</f>
        <v>21300.434189613909</v>
      </c>
      <c r="CF2327" s="15">
        <f>Таблица1[[#This Row],[Т7]]+Таблица1[[#This Row],[Lдуг 2,мм]]</f>
        <v>59063.693770288832</v>
      </c>
      <c r="CG2327" s="14">
        <f>Таблица1[[#This Row],[Т8]]+Таблица1[[#This Row],[Lпрям2, мм]]</f>
        <v>25981.632559583009</v>
      </c>
      <c r="CH2327" s="14">
        <f>Таблица1[[#This Row],[Т9]]-Таблица1[[#This Row],[Т9]]</f>
        <v>0</v>
      </c>
      <c r="CI2327" s="50">
        <f>Таблица1[[#This Row],[Т9]]-Таблица1[[#This Row],[Т8]]</f>
        <v>37763.259580674923</v>
      </c>
      <c r="CJ2327" s="54">
        <f>Таблица1[[#This Row],[Т9]]-Таблица1[[#This Row],[Т7]]</f>
        <v>381.57720755292394</v>
      </c>
      <c r="CK2327" s="14">
        <f>Таблица1[[#This Row],[Т9]]-Таблица1[[#This Row],[Т6]]</f>
        <v>38153.554341080438</v>
      </c>
      <c r="CL2327" s="14">
        <f>Таблица1[[#This Row],[Т9]]-Таблица1[[#This Row],[Т5]]</f>
        <v>428.83103688670963</v>
      </c>
      <c r="CM2327" s="14">
        <f>Таблица1[[#This Row],[Т9]]-Таблица1[[#This Row],[Т4]]</f>
        <v>39282.029861417497</v>
      </c>
      <c r="CN2327" s="14">
        <f>Таблица1[[#This Row],[Т9]]-Таблица1[[#This Row],[Т3]]</f>
        <v>660.87122750627168</v>
      </c>
      <c r="CO2327" s="14">
        <f>Таблица1[[#This Row],[Т9]]-Таблица1[[#This Row],[Т2]]</f>
        <v>44762.562043605649</v>
      </c>
      <c r="CP2327" s="14">
        <f>Таблица1[[#This Row],[Т9]]-Таблица1[[#This Row],[Т1]]</f>
        <v>878.74330978612124</v>
      </c>
      <c r="CQ2327" s="14">
        <f>Таблица1[[#This Row],[Т9]]-Таблица1[[#This Row],[угол обхв6]]</f>
        <v>47217.454191173063</v>
      </c>
      <c r="CR2327" s="14">
        <f>Таблица1[[#This Row],[Т9]]-Таблица1[[#This Row],[угол обхв5]]</f>
        <v>1131.4935186002695</v>
      </c>
      <c r="CS2327" s="14">
        <f>Таблица1[[#This Row],[Т9]]-Таблица1[[#This Row],[угол обхв4]]</f>
        <v>59063.693770288832</v>
      </c>
      <c r="CT2327" s="14">
        <f>Таблица1[[#This Row],[Lкан_прям, мм]]+Таблица1[[#This Row],[Lкан_дуг, мм]]+Таблица1[[#This Row],[Lкан_леб,мм]]</f>
        <v>85045.326329871838</v>
      </c>
      <c r="CU2327" s="16">
        <f>Таблица1[[#This Row],[Lкан_леб,мм]]</f>
        <v>57932.200251688562</v>
      </c>
      <c r="CV2327" s="14">
        <f>2534431-(Таблица1[[#This Row],[Т23]]+Таблица1[[#This Row],[угол обхв3]])</f>
        <v>2448987.8739218167</v>
      </c>
      <c r="CW2327" s="50">
        <f>SUM(X2327:AC2327,AD2327:AI2327)-Таблица1[[#This Row],[lподв_min, мм]]</f>
        <v>22431.927709085747</v>
      </c>
      <c r="CX2327" s="17">
        <f>CW2766-Таблица1[[#This Row],[Суммарная длина каната]]</f>
        <v>-2448987.8739218167</v>
      </c>
    </row>
    <row r="2328" spans="1:102" x14ac:dyDescent="0.25">
      <c r="A2328" s="21">
        <v>2327</v>
      </c>
      <c r="B2328" s="10">
        <v>59.751428571428562</v>
      </c>
      <c r="C2328" s="10">
        <v>120.40693877551027</v>
      </c>
      <c r="D2328" s="11">
        <v>13762.093035903908</v>
      </c>
      <c r="E2328" s="11">
        <v>19992.542377484468</v>
      </c>
      <c r="F2328" s="11">
        <v>13625.996814430868</v>
      </c>
      <c r="G2328" s="11">
        <v>20027.166335963546</v>
      </c>
      <c r="H2328" s="11">
        <v>14170.09254590391</v>
      </c>
      <c r="I2328" s="11">
        <v>15262.046367355584</v>
      </c>
      <c r="J2328" s="11">
        <v>4730.4960101288843</v>
      </c>
      <c r="K2328" s="11">
        <v>25981.632559573933</v>
      </c>
      <c r="L2328" s="11">
        <v>1131.4935186093501</v>
      </c>
      <c r="M2328" s="11">
        <v>57932.200251688562</v>
      </c>
      <c r="N2328" s="11">
        <v>4846.9501916391591</v>
      </c>
      <c r="O2328" s="11">
        <v>20825.291222246724</v>
      </c>
      <c r="P2328" s="43">
        <v>7072.2400625378696</v>
      </c>
      <c r="Q2328" s="11">
        <v>21739.058107372279</v>
      </c>
      <c r="R2328" s="11">
        <v>12502.311697222533</v>
      </c>
      <c r="S2328" s="11">
        <v>20997.064143654894</v>
      </c>
      <c r="T2328" s="11">
        <v>13890.618730332215</v>
      </c>
      <c r="U2328" s="11">
        <v>20887.901046327141</v>
      </c>
      <c r="V2328" s="11">
        <v>13762.093035903908</v>
      </c>
      <c r="W2328" s="11">
        <v>19992.542377484468</v>
      </c>
      <c r="X2328" s="12">
        <v>0</v>
      </c>
      <c r="Y2328" s="12">
        <v>237.12989924462786</v>
      </c>
      <c r="Z2328" s="12">
        <v>214.37919860147224</v>
      </c>
      <c r="AA2328" s="44">
        <v>232.0401906195583</v>
      </c>
      <c r="AB2328" s="45">
        <v>47.253829333786307</v>
      </c>
      <c r="AC2328" s="12">
        <v>400.69040080990533</v>
      </c>
      <c r="AD2328" s="12">
        <v>11846.239579115772</v>
      </c>
      <c r="AE2328" s="12">
        <v>2405.5945065360575</v>
      </c>
      <c r="AF2328" s="12">
        <v>5480.5321821881498</v>
      </c>
      <c r="AG2328" s="44">
        <v>1128.4755203370605</v>
      </c>
      <c r="AH2328" s="45">
        <v>390.29476040551799</v>
      </c>
      <c r="AI2328" s="12">
        <v>4730.4960109913718</v>
      </c>
      <c r="AJ2328" s="12">
        <v>-55.624787350061567</v>
      </c>
      <c r="AK2328" s="12">
        <v>-22.324438273886017</v>
      </c>
      <c r="AL2328" s="12">
        <v>7.7810109792052602</v>
      </c>
      <c r="AM2328" s="44">
        <v>40.366608037812625</v>
      </c>
      <c r="AN2328" s="45">
        <v>33.730713462671837</v>
      </c>
      <c r="AO2328" s="12">
        <v>89.999999878879962</v>
      </c>
      <c r="AP2328" s="12">
        <v>-2178.3010074560411</v>
      </c>
      <c r="AQ2328" s="12">
        <v>4691.9710843464409</v>
      </c>
      <c r="AR2328" s="12">
        <v>7127.4780443857971</v>
      </c>
      <c r="AS2328" s="44">
        <v>12766.563491650262</v>
      </c>
      <c r="AT2328" s="45">
        <v>13664.060280756114</v>
      </c>
      <c r="AU2328" s="12">
        <v>14170.093035903908</v>
      </c>
      <c r="AV2328" s="12">
        <v>11278.265415461636</v>
      </c>
      <c r="AW2328" s="12">
        <v>21202.710718699615</v>
      </c>
      <c r="AX2328" s="12">
        <v>22143.301555508879</v>
      </c>
      <c r="AY2328" s="44">
        <v>21307.925831776356</v>
      </c>
      <c r="AZ2328" s="45">
        <v>20548.585162635154</v>
      </c>
      <c r="BA2328" s="12">
        <v>19992.542378346956</v>
      </c>
      <c r="BB2328" s="12">
        <v>4510.2041939091469</v>
      </c>
      <c r="BC2328" s="12">
        <v>6917.2609552451513</v>
      </c>
      <c r="BD2328" s="12">
        <v>12557.54967907046</v>
      </c>
      <c r="BE2328" s="44">
        <v>13626.366935904485</v>
      </c>
      <c r="BF2328" s="45">
        <v>13988.65148548001</v>
      </c>
      <c r="BG2328" s="12">
        <v>14170.093045903912</v>
      </c>
      <c r="BH2328" s="12">
        <v>21055.652097858925</v>
      </c>
      <c r="BI2328" s="12">
        <v>22116.477603825166</v>
      </c>
      <c r="BJ2328" s="12">
        <v>21401.307591791498</v>
      </c>
      <c r="BK2328" s="44">
        <v>20577.039358205682</v>
      </c>
      <c r="BL2328" s="45">
        <v>20331.858261176454</v>
      </c>
      <c r="BM2328" s="12">
        <v>15262.046367355586</v>
      </c>
      <c r="BN2328" s="12">
        <v>0</v>
      </c>
      <c r="BO2328" s="12">
        <v>33.30034907617555</v>
      </c>
      <c r="BP2328" s="12">
        <v>30.105449253091276</v>
      </c>
      <c r="BQ2328" s="48">
        <v>32.585597058607362</v>
      </c>
      <c r="BR2328" s="49">
        <v>6.6358945751407896</v>
      </c>
      <c r="BS2328" s="13">
        <v>56.269286416208125</v>
      </c>
      <c r="BT2328" s="12">
        <v>397.79974831143198</v>
      </c>
      <c r="BV2328" s="14">
        <f>Таблица1[[#This Row],[Lкан_леб,мм]]</f>
        <v>57932.200251688562</v>
      </c>
      <c r="BW2328" s="50">
        <f>Таблица1[[#This Row],[угол обхв4]]+Таблица1[[#This Row],[Lдуг 3,мм]]</f>
        <v>11846.239579115772</v>
      </c>
      <c r="BX2328" s="54">
        <f>Таблица1[[#This Row],[угол обхв5]]+Таблица1[[#This Row],[Y5, мм]]</f>
        <v>58169.330150933187</v>
      </c>
      <c r="BY2328" s="14">
        <f>Таблица1[[#This Row],[угол обхв6]]+Таблица1[[#This Row],[Lдуг 4,мм]]</f>
        <v>14251.83408565183</v>
      </c>
      <c r="BZ2328" s="14">
        <f>Таблица1[[#This Row],[Т1]]+Таблица1[[#This Row],[X6, мм]]</f>
        <v>58383.709349534656</v>
      </c>
      <c r="CA2328" s="14">
        <f>Таблица1[[#This Row],[Т2]]+Таблица1[[#This Row],[Lдуг 5,мм]]</f>
        <v>19732.366267839978</v>
      </c>
      <c r="CB2328" s="14">
        <f>Таблица1[[#This Row],[Т3]]+Таблица1[[#This Row],[Y6, мм]]</f>
        <v>58615.749540154211</v>
      </c>
      <c r="CC2328" s="14">
        <f>Таблица1[[#This Row],[Т4]]+Таблица1[[#This Row],[Lдуг 6,мм]]</f>
        <v>20860.841788177037</v>
      </c>
      <c r="CD2328" s="14">
        <f>Таблица1[[#This Row],[Т5]]+Таблица1[[#This Row],[Lдуг 1,мм]]</f>
        <v>58663.003369487997</v>
      </c>
      <c r="CE2328" s="14">
        <f>Таблица1[[#This Row],[Т6]]+Таблица1[[#This Row],[Lпрям1, мм]]</f>
        <v>21251.136548582555</v>
      </c>
      <c r="CF2328" s="15">
        <f>Таблица1[[#This Row],[Т7]]+Таблица1[[#This Row],[Lдуг 2,мм]]</f>
        <v>59063.693770297905</v>
      </c>
      <c r="CG2328" s="14">
        <f>Таблица1[[#This Row],[Т8]]+Таблица1[[#This Row],[Lпрям2, мм]]</f>
        <v>25981.632559573925</v>
      </c>
      <c r="CH2328" s="14">
        <f>Таблица1[[#This Row],[Т9]]-Таблица1[[#This Row],[Т9]]</f>
        <v>0</v>
      </c>
      <c r="CI2328" s="50">
        <f>Таблица1[[#This Row],[Т9]]-Таблица1[[#This Row],[Т8]]</f>
        <v>37812.557221715353</v>
      </c>
      <c r="CJ2328" s="54">
        <f>Таблица1[[#This Row],[Т9]]-Таблица1[[#This Row],[Т7]]</f>
        <v>400.69040080990817</v>
      </c>
      <c r="CK2328" s="14">
        <f>Таблица1[[#This Row],[Т9]]-Таблица1[[#This Row],[Т6]]</f>
        <v>38202.851982120868</v>
      </c>
      <c r="CL2328" s="14">
        <f>Таблица1[[#This Row],[Т9]]-Таблица1[[#This Row],[Т5]]</f>
        <v>447.94423014369386</v>
      </c>
      <c r="CM2328" s="14">
        <f>Таблица1[[#This Row],[Т9]]-Таблица1[[#This Row],[Т4]]</f>
        <v>39331.327502457927</v>
      </c>
      <c r="CN2328" s="14">
        <f>Таблица1[[#This Row],[Т9]]-Таблица1[[#This Row],[Т3]]</f>
        <v>679.98442076324864</v>
      </c>
      <c r="CO2328" s="14">
        <f>Таблица1[[#This Row],[Т9]]-Таблица1[[#This Row],[Т2]]</f>
        <v>44811.859684646071</v>
      </c>
      <c r="CP2328" s="14">
        <f>Таблица1[[#This Row],[Т9]]-Таблица1[[#This Row],[Т1]]</f>
        <v>894.36361936471803</v>
      </c>
      <c r="CQ2328" s="14">
        <f>Таблица1[[#This Row],[Т9]]-Таблица1[[#This Row],[угол обхв6]]</f>
        <v>47217.454191182129</v>
      </c>
      <c r="CR2328" s="14">
        <f>Таблица1[[#This Row],[Т9]]-Таблица1[[#This Row],[угол обхв5]]</f>
        <v>1131.4935186093426</v>
      </c>
      <c r="CS2328" s="14">
        <f>Таблица1[[#This Row],[Т9]]-Таблица1[[#This Row],[угол обхв4]]</f>
        <v>59063.693770297905</v>
      </c>
      <c r="CT2328" s="14">
        <f>Таблица1[[#This Row],[Lкан_прям, мм]]+Таблица1[[#This Row],[Lкан_дуг, мм]]+Таблица1[[#This Row],[Lкан_леб,мм]]</f>
        <v>85045.326329871838</v>
      </c>
      <c r="CU2328" s="16">
        <f>Таблица1[[#This Row],[Lкан_леб,мм]]</f>
        <v>57932.200251688562</v>
      </c>
      <c r="CV2328" s="14">
        <f>2534431-(Таблица1[[#This Row],[Т23]]+Таблица1[[#This Row],[угол обхв3]])</f>
        <v>2448987.8739218167</v>
      </c>
      <c r="CW2328" s="50">
        <f>SUM(X2328:AC2328,AD2328:AI2328)-Таблица1[[#This Row],[lподв_min, мм]]</f>
        <v>22382.63006805439</v>
      </c>
      <c r="CX2328" s="17">
        <f>CW2767-Таблица1[[#This Row],[Суммарная длина каната]]</f>
        <v>-2448987.8739218167</v>
      </c>
    </row>
    <row r="2329" spans="1:102" x14ac:dyDescent="0.25">
      <c r="A2329" s="21">
        <v>2328</v>
      </c>
      <c r="B2329" s="10">
        <v>59.751428571428562</v>
      </c>
      <c r="C2329" s="10">
        <v>123.09102040816332</v>
      </c>
      <c r="D2329" s="11">
        <v>13753.772687922672</v>
      </c>
      <c r="E2329" s="11">
        <v>20372.810136774657</v>
      </c>
      <c r="F2329" s="11">
        <v>13616.204371454745</v>
      </c>
      <c r="G2329" s="11">
        <v>20401.02286978974</v>
      </c>
      <c r="H2329" s="11">
        <v>14161.772197922675</v>
      </c>
      <c r="I2329" s="11">
        <v>15592.250409266813</v>
      </c>
      <c r="J2329" s="11">
        <v>4780.5597275078426</v>
      </c>
      <c r="K2329" s="11">
        <v>25981.632559564892</v>
      </c>
      <c r="L2329" s="11">
        <v>1131.4935186183795</v>
      </c>
      <c r="M2329" s="11">
        <v>57932.200251688562</v>
      </c>
      <c r="N2329" s="11">
        <v>4846.9501916391591</v>
      </c>
      <c r="O2329" s="11">
        <v>20825.291222246724</v>
      </c>
      <c r="P2329" s="43">
        <v>6989.471530575187</v>
      </c>
      <c r="Q2329" s="11">
        <v>21804.131153425875</v>
      </c>
      <c r="R2329" s="11">
        <v>12448.332746376087</v>
      </c>
      <c r="S2329" s="11">
        <v>21317.235654756278</v>
      </c>
      <c r="T2329" s="11">
        <v>13840.228691994726</v>
      </c>
      <c r="U2329" s="11">
        <v>21273.205249688923</v>
      </c>
      <c r="V2329" s="11">
        <v>13753.772687922672</v>
      </c>
      <c r="W2329" s="11">
        <v>20372.810136774657</v>
      </c>
      <c r="X2329" s="12">
        <v>0</v>
      </c>
      <c r="Y2329" s="12">
        <v>221.25378916979017</v>
      </c>
      <c r="Z2329" s="12">
        <v>211.14211542841272</v>
      </c>
      <c r="AA2329" s="44">
        <v>232.04019061955873</v>
      </c>
      <c r="AB2329" s="45">
        <v>47.253829333785042</v>
      </c>
      <c r="AC2329" s="12">
        <v>419.80359406683311</v>
      </c>
      <c r="AD2329" s="12">
        <v>11846.239579115772</v>
      </c>
      <c r="AE2329" s="12">
        <v>2355.5307891570915</v>
      </c>
      <c r="AF2329" s="12">
        <v>5480.5321821881489</v>
      </c>
      <c r="AG2329" s="44">
        <v>1128.4755203370607</v>
      </c>
      <c r="AH2329" s="45">
        <v>390.29476040552197</v>
      </c>
      <c r="AI2329" s="12">
        <v>4780.5597283612988</v>
      </c>
      <c r="AJ2329" s="12">
        <v>-55.624787350061567</v>
      </c>
      <c r="AK2329" s="12">
        <v>-24.553933622840248</v>
      </c>
      <c r="AL2329" s="12">
        <v>5.0969293465521828</v>
      </c>
      <c r="AM2329" s="44">
        <v>37.682526405159614</v>
      </c>
      <c r="AN2329" s="45">
        <v>31.046631830018999</v>
      </c>
      <c r="AO2329" s="12">
        <v>89.999999880148366</v>
      </c>
      <c r="AP2329" s="12">
        <v>-2178.3010074560411</v>
      </c>
      <c r="AQ2329" s="12">
        <v>4677.4059454932603</v>
      </c>
      <c r="AR2329" s="12">
        <v>7025.7186242612397</v>
      </c>
      <c r="AS2329" s="44">
        <v>12697.737316429857</v>
      </c>
      <c r="AT2329" s="45">
        <v>13629.80859384016</v>
      </c>
      <c r="AU2329" s="12">
        <v>14161.772687922672</v>
      </c>
      <c r="AV2329" s="12">
        <v>11278.265415461636</v>
      </c>
      <c r="AW2329" s="12">
        <v>21196.395989932102</v>
      </c>
      <c r="AX2329" s="12">
        <v>22210.517851288037</v>
      </c>
      <c r="AY2329" s="44">
        <v>21640.130932572931</v>
      </c>
      <c r="AZ2329" s="45">
        <v>20923.652131704515</v>
      </c>
      <c r="BA2329" s="12">
        <v>20372.810137628116</v>
      </c>
      <c r="BB2329" s="12">
        <v>4510.2041939091469</v>
      </c>
      <c r="BC2329" s="12">
        <v>6819.9272844292891</v>
      </c>
      <c r="BD2329" s="12">
        <v>12484.579840062139</v>
      </c>
      <c r="BE2329" s="44">
        <v>13590.824121940956</v>
      </c>
      <c r="BF2329" s="45">
        <v>13964.192786077239</v>
      </c>
      <c r="BG2329" s="12">
        <v>14161.772697922675</v>
      </c>
      <c r="BH2329" s="12">
        <v>21055.652097858925</v>
      </c>
      <c r="BI2329" s="12">
        <v>22175.235921111253</v>
      </c>
      <c r="BJ2329" s="12">
        <v>21723.62235261844</v>
      </c>
      <c r="BK2329" s="44">
        <v>20950.309971872273</v>
      </c>
      <c r="BL2329" s="45">
        <v>20722.363254759068</v>
      </c>
      <c r="BM2329" s="12">
        <v>15592.250409266815</v>
      </c>
      <c r="BN2329" s="12">
        <v>0</v>
      </c>
      <c r="BO2329" s="12">
        <v>31.070853727221319</v>
      </c>
      <c r="BP2329" s="12">
        <v>29.650862969392431</v>
      </c>
      <c r="BQ2329" s="48">
        <v>32.585597058607426</v>
      </c>
      <c r="BR2329" s="49">
        <v>6.6358945751406111</v>
      </c>
      <c r="BS2329" s="13">
        <v>58.953368050129363</v>
      </c>
      <c r="BT2329" s="12">
        <v>397.79974831143198</v>
      </c>
      <c r="BV2329" s="14">
        <f>Таблица1[[#This Row],[Lкан_леб,мм]]</f>
        <v>57932.200251688562</v>
      </c>
      <c r="BW2329" s="50">
        <f>Таблица1[[#This Row],[угол обхв4]]+Таблица1[[#This Row],[Lдуг 3,мм]]</f>
        <v>11846.239579115772</v>
      </c>
      <c r="BX2329" s="54">
        <f>Таблица1[[#This Row],[угол обхв5]]+Таблица1[[#This Row],[Y5, мм]]</f>
        <v>58153.454040858349</v>
      </c>
      <c r="BY2329" s="14">
        <f>Таблица1[[#This Row],[угол обхв6]]+Таблица1[[#This Row],[Lдуг 4,мм]]</f>
        <v>14201.770368272864</v>
      </c>
      <c r="BZ2329" s="14">
        <f>Таблица1[[#This Row],[Т1]]+Таблица1[[#This Row],[X6, мм]]</f>
        <v>58364.59615628676</v>
      </c>
      <c r="CA2329" s="14">
        <f>Таблица1[[#This Row],[Т2]]+Таблица1[[#This Row],[Lдуг 5,мм]]</f>
        <v>19682.302550461012</v>
      </c>
      <c r="CB2329" s="14">
        <f>Таблица1[[#This Row],[Т3]]+Таблица1[[#This Row],[Y6, мм]]</f>
        <v>58596.636346906322</v>
      </c>
      <c r="CC2329" s="14">
        <f>Таблица1[[#This Row],[Т4]]+Таблица1[[#This Row],[Lдуг 6,мм]]</f>
        <v>20810.778070798075</v>
      </c>
      <c r="CD2329" s="14">
        <f>Таблица1[[#This Row],[Т5]]+Таблица1[[#This Row],[Lдуг 1,мм]]</f>
        <v>58643.890176240107</v>
      </c>
      <c r="CE2329" s="14">
        <f>Таблица1[[#This Row],[Т6]]+Таблица1[[#This Row],[Lпрям1, мм]]</f>
        <v>21201.072831203597</v>
      </c>
      <c r="CF2329" s="15">
        <f>Таблица1[[#This Row],[Т7]]+Таблица1[[#This Row],[Lдуг 2,мм]]</f>
        <v>59063.693770306942</v>
      </c>
      <c r="CG2329" s="14">
        <f>Таблица1[[#This Row],[Т8]]+Таблица1[[#This Row],[Lпрям2, мм]]</f>
        <v>25981.632559564896</v>
      </c>
      <c r="CH2329" s="14">
        <f>Таблица1[[#This Row],[Т9]]-Таблица1[[#This Row],[Т9]]</f>
        <v>0</v>
      </c>
      <c r="CI2329" s="50">
        <f>Таблица1[[#This Row],[Т9]]-Таблица1[[#This Row],[Т8]]</f>
        <v>37862.620939103348</v>
      </c>
      <c r="CJ2329" s="54">
        <f>Таблица1[[#This Row],[Т9]]-Таблица1[[#This Row],[Т7]]</f>
        <v>419.80359406683419</v>
      </c>
      <c r="CK2329" s="14">
        <f>Таблица1[[#This Row],[Т9]]-Таблица1[[#This Row],[Т6]]</f>
        <v>38252.915699508871</v>
      </c>
      <c r="CL2329" s="14">
        <f>Таблица1[[#This Row],[Т9]]-Таблица1[[#This Row],[Т5]]</f>
        <v>467.05742340061988</v>
      </c>
      <c r="CM2329" s="14">
        <f>Таблица1[[#This Row],[Т9]]-Таблица1[[#This Row],[Т4]]</f>
        <v>39381.391219845929</v>
      </c>
      <c r="CN2329" s="14">
        <f>Таблица1[[#This Row],[Т9]]-Таблица1[[#This Row],[Т3]]</f>
        <v>699.09761402018194</v>
      </c>
      <c r="CO2329" s="14">
        <f>Таблица1[[#This Row],[Т9]]-Таблица1[[#This Row],[Т2]]</f>
        <v>44861.923402034081</v>
      </c>
      <c r="CP2329" s="14">
        <f>Таблица1[[#This Row],[Т9]]-Таблица1[[#This Row],[Т1]]</f>
        <v>910.2397294485927</v>
      </c>
      <c r="CQ2329" s="14">
        <f>Таблица1[[#This Row],[Т9]]-Таблица1[[#This Row],[угол обхв6]]</f>
        <v>47217.454191191166</v>
      </c>
      <c r="CR2329" s="14">
        <f>Таблица1[[#This Row],[Т9]]-Таблица1[[#This Row],[угол обхв5]]</f>
        <v>1131.4935186183793</v>
      </c>
      <c r="CS2329" s="14">
        <f>Таблица1[[#This Row],[Т9]]-Таблица1[[#This Row],[угол обхв4]]</f>
        <v>59063.693770306942</v>
      </c>
      <c r="CT2329" s="14">
        <f>Таблица1[[#This Row],[Lкан_прям, мм]]+Таблица1[[#This Row],[Lкан_дуг, мм]]+Таблица1[[#This Row],[Lкан_леб,мм]]</f>
        <v>85045.326329871838</v>
      </c>
      <c r="CU2329" s="16">
        <f>Таблица1[[#This Row],[Lкан_леб,мм]]</f>
        <v>57932.200251688562</v>
      </c>
      <c r="CV2329" s="14">
        <f>2534431-(Таблица1[[#This Row],[Т23]]+Таблица1[[#This Row],[угол обхв3]])</f>
        <v>2448987.8739218167</v>
      </c>
      <c r="CW2329" s="50">
        <f>SUM(X2329:AC2329,AD2329:AI2329)-Таблица1[[#This Row],[lподв_min, мм]]</f>
        <v>22332.566350675432</v>
      </c>
      <c r="CX2329" s="17">
        <f>CW2768-Таблица1[[#This Row],[Суммарная длина каната]]</f>
        <v>-2448987.8739218167</v>
      </c>
    </row>
    <row r="2330" spans="1:102" x14ac:dyDescent="0.25">
      <c r="A2330" s="21">
        <v>2329</v>
      </c>
      <c r="B2330" s="10">
        <v>59.751428571428562</v>
      </c>
      <c r="C2330" s="10">
        <v>125.77510204081636</v>
      </c>
      <c r="D2330" s="11">
        <v>13727.653935944551</v>
      </c>
      <c r="E2330" s="11">
        <v>20752.27108040551</v>
      </c>
      <c r="F2330" s="11">
        <v>13588.91537030658</v>
      </c>
      <c r="G2330" s="11">
        <v>20774.010684926259</v>
      </c>
      <c r="H2330" s="11">
        <v>14135.653445944552</v>
      </c>
      <c r="I2330" s="11">
        <v>15920.945098323255</v>
      </c>
      <c r="J2330" s="11">
        <v>4831.325982082255</v>
      </c>
      <c r="K2330" s="11">
        <v>25981.63255955591</v>
      </c>
      <c r="L2330" s="11">
        <v>1131.4935186273567</v>
      </c>
      <c r="M2330" s="11">
        <v>57932.200251688562</v>
      </c>
      <c r="N2330" s="11">
        <v>4846.9501916391591</v>
      </c>
      <c r="O2330" s="11">
        <v>20825.291222246724</v>
      </c>
      <c r="P2330" s="43">
        <v>6903.7465009116358</v>
      </c>
      <c r="Q2330" s="11">
        <v>21865.256847656157</v>
      </c>
      <c r="R2330" s="11">
        <v>12379.41972545829</v>
      </c>
      <c r="S2330" s="11">
        <v>21634.528136866091</v>
      </c>
      <c r="T2330" s="11">
        <v>13771.850552028429</v>
      </c>
      <c r="U2330" s="11">
        <v>21655.72703346948</v>
      </c>
      <c r="V2330" s="11">
        <v>13727.653935944551</v>
      </c>
      <c r="W2330" s="11">
        <v>20752.27108040551</v>
      </c>
      <c r="X2330" s="12">
        <v>0</v>
      </c>
      <c r="Y2330" s="12">
        <v>205.10118632994948</v>
      </c>
      <c r="Z2330" s="12">
        <v>208.18152502035645</v>
      </c>
      <c r="AA2330" s="44">
        <v>232.04019061955924</v>
      </c>
      <c r="AB2330" s="45">
        <v>47.253829333789618</v>
      </c>
      <c r="AC2330" s="12">
        <v>438.9167873237019</v>
      </c>
      <c r="AD2330" s="12">
        <v>11846.239579115772</v>
      </c>
      <c r="AE2330" s="12">
        <v>2304.7645345826791</v>
      </c>
      <c r="AF2330" s="12">
        <v>5480.5321821881498</v>
      </c>
      <c r="AG2330" s="44">
        <v>1128.4755203370587</v>
      </c>
      <c r="AH2330" s="45">
        <v>390.29476040551219</v>
      </c>
      <c r="AI2330" s="12">
        <v>4831.3259829267408</v>
      </c>
      <c r="AJ2330" s="12">
        <v>-55.624787350061567</v>
      </c>
      <c r="AK2330" s="12">
        <v>-26.822257080864507</v>
      </c>
      <c r="AL2330" s="12">
        <v>2.4128477138991564</v>
      </c>
      <c r="AM2330" s="44">
        <v>34.998444772506652</v>
      </c>
      <c r="AN2330" s="45">
        <v>28.362550197365401</v>
      </c>
      <c r="AO2330" s="12">
        <v>89.999999881407732</v>
      </c>
      <c r="AP2330" s="12">
        <v>-2178.3010074560411</v>
      </c>
      <c r="AQ2330" s="12">
        <v>4662.8507017344882</v>
      </c>
      <c r="AR2330" s="12">
        <v>6920.9231747952954</v>
      </c>
      <c r="AS2330" s="44">
        <v>12613.429839550916</v>
      </c>
      <c r="AT2330" s="45">
        <v>13578.03049901763</v>
      </c>
      <c r="AU2330" s="12">
        <v>14135.653935944549</v>
      </c>
      <c r="AV2330" s="12">
        <v>11278.265415461636</v>
      </c>
      <c r="AW2330" s="12">
        <v>21189.394748481835</v>
      </c>
      <c r="AX2330" s="12">
        <v>22272.89512097491</v>
      </c>
      <c r="AY2330" s="44">
        <v>21968.748522992308</v>
      </c>
      <c r="AZ2330" s="45">
        <v>21296.703653937046</v>
      </c>
      <c r="BA2330" s="12">
        <v>20752.271081249997</v>
      </c>
      <c r="BB2330" s="12">
        <v>4510.2041939091469</v>
      </c>
      <c r="BC2330" s="12">
        <v>6719.647011006964</v>
      </c>
      <c r="BD2330" s="12">
        <v>12396.59639934195</v>
      </c>
      <c r="BE2330" s="44">
        <v>13537.840437935803</v>
      </c>
      <c r="BF2330" s="45">
        <v>13921.473988955348</v>
      </c>
      <c r="BG2330" s="12">
        <v>14135.653945944552</v>
      </c>
      <c r="BH2330" s="12">
        <v>21055.652097858925</v>
      </c>
      <c r="BI2330" s="12">
        <v>22229.360373891268</v>
      </c>
      <c r="BJ2330" s="12">
        <v>22042.166410184844</v>
      </c>
      <c r="BK2330" s="44">
        <v>21321.506647343267</v>
      </c>
      <c r="BL2330" s="45">
        <v>21111.294459937944</v>
      </c>
      <c r="BM2330" s="12">
        <v>15920.945098323256</v>
      </c>
      <c r="BN2330" s="12">
        <v>0</v>
      </c>
      <c r="BO2330" s="12">
        <v>28.80253026919706</v>
      </c>
      <c r="BP2330" s="12">
        <v>29.235104794763661</v>
      </c>
      <c r="BQ2330" s="48">
        <v>32.585597058607497</v>
      </c>
      <c r="BR2330" s="49">
        <v>6.6358945751412541</v>
      </c>
      <c r="BS2330" s="13">
        <v>61.637449684042338</v>
      </c>
      <c r="BT2330" s="12">
        <v>397.79974831143198</v>
      </c>
      <c r="BV2330" s="14">
        <f>Таблица1[[#This Row],[Lкан_леб,мм]]</f>
        <v>57932.200251688562</v>
      </c>
      <c r="BW2330" s="50">
        <f>Таблица1[[#This Row],[угол обхв4]]+Таблица1[[#This Row],[Lдуг 3,мм]]</f>
        <v>11846.239579115772</v>
      </c>
      <c r="BX2330" s="54">
        <f>Таблица1[[#This Row],[угол обхв5]]+Таблица1[[#This Row],[Y5, мм]]</f>
        <v>58137.301438018512</v>
      </c>
      <c r="BY2330" s="14">
        <f>Таблица1[[#This Row],[угол обхв6]]+Таблица1[[#This Row],[Lдуг 4,мм]]</f>
        <v>14151.004113698451</v>
      </c>
      <c r="BZ2330" s="14">
        <f>Таблица1[[#This Row],[Т1]]+Таблица1[[#This Row],[X6, мм]]</f>
        <v>58345.48296303887</v>
      </c>
      <c r="CA2330" s="14">
        <f>Таблица1[[#This Row],[Т2]]+Таблица1[[#This Row],[Lдуг 5,мм]]</f>
        <v>19631.536295886603</v>
      </c>
      <c r="CB2330" s="14">
        <f>Таблица1[[#This Row],[Т3]]+Таблица1[[#This Row],[Y6, мм]]</f>
        <v>58577.523153658432</v>
      </c>
      <c r="CC2330" s="14">
        <f>Таблица1[[#This Row],[Т4]]+Таблица1[[#This Row],[Lдуг 6,мм]]</f>
        <v>20760.011816223661</v>
      </c>
      <c r="CD2330" s="14">
        <f>Таблица1[[#This Row],[Т5]]+Таблица1[[#This Row],[Lдуг 1,мм]]</f>
        <v>58624.776982992225</v>
      </c>
      <c r="CE2330" s="14">
        <f>Таблица1[[#This Row],[Т6]]+Таблица1[[#This Row],[Lпрям1, мм]]</f>
        <v>21150.306576629173</v>
      </c>
      <c r="CF2330" s="15">
        <f>Таблица1[[#This Row],[Т7]]+Таблица1[[#This Row],[Lдуг 2,мм]]</f>
        <v>59063.693770315927</v>
      </c>
      <c r="CG2330" s="14">
        <f>Таблица1[[#This Row],[Т8]]+Таблица1[[#This Row],[Lпрям2, мм]]</f>
        <v>25981.632559555914</v>
      </c>
      <c r="CH2330" s="14">
        <f>Таблица1[[#This Row],[Т9]]-Таблица1[[#This Row],[Т9]]</f>
        <v>0</v>
      </c>
      <c r="CI2330" s="50">
        <f>Таблица1[[#This Row],[Т9]]-Таблица1[[#This Row],[Т8]]</f>
        <v>37913.387193686751</v>
      </c>
      <c r="CJ2330" s="54">
        <f>Таблица1[[#This Row],[Т9]]-Таблица1[[#This Row],[Т7]]</f>
        <v>438.91678732370201</v>
      </c>
      <c r="CK2330" s="14">
        <f>Таблица1[[#This Row],[Т9]]-Таблица1[[#This Row],[Т6]]</f>
        <v>38303.681954092266</v>
      </c>
      <c r="CL2330" s="14">
        <f>Таблица1[[#This Row],[Т9]]-Таблица1[[#This Row],[Т5]]</f>
        <v>486.17061665749497</v>
      </c>
      <c r="CM2330" s="14">
        <f>Таблица1[[#This Row],[Т9]]-Таблица1[[#This Row],[Т4]]</f>
        <v>39432.157474429325</v>
      </c>
      <c r="CN2330" s="14">
        <f>Таблица1[[#This Row],[Т9]]-Таблица1[[#This Row],[Т3]]</f>
        <v>718.21080727705703</v>
      </c>
      <c r="CO2330" s="14">
        <f>Таблица1[[#This Row],[Т9]]-Таблица1[[#This Row],[Т2]]</f>
        <v>44912.689656617476</v>
      </c>
      <c r="CP2330" s="14">
        <f>Таблица1[[#This Row],[Т9]]-Таблица1[[#This Row],[Т1]]</f>
        <v>926.39233229741512</v>
      </c>
      <c r="CQ2330" s="14">
        <f>Таблица1[[#This Row],[Т9]]-Таблица1[[#This Row],[угол обхв6]]</f>
        <v>47217.454191200159</v>
      </c>
      <c r="CR2330" s="14">
        <f>Таблица1[[#This Row],[Т9]]-Таблица1[[#This Row],[угол обхв5]]</f>
        <v>1131.4935186273651</v>
      </c>
      <c r="CS2330" s="14">
        <f>Таблица1[[#This Row],[Т9]]-Таблица1[[#This Row],[угол обхв4]]</f>
        <v>59063.693770315927</v>
      </c>
      <c r="CT2330" s="14">
        <f>Таблица1[[#This Row],[Lкан_прям, мм]]+Таблица1[[#This Row],[Lкан_дуг, мм]]+Таблица1[[#This Row],[Lкан_леб,мм]]</f>
        <v>85045.326329871838</v>
      </c>
      <c r="CU2330" s="16">
        <f>Таблица1[[#This Row],[Lкан_леб,мм]]</f>
        <v>57932.200251688562</v>
      </c>
      <c r="CV2330" s="14">
        <f>2534431-(Таблица1[[#This Row],[Т23]]+Таблица1[[#This Row],[угол обхв3]])</f>
        <v>2448987.8739218167</v>
      </c>
      <c r="CW2330" s="50">
        <f>SUM(X2330:AC2330,AD2330:AI2330)-Таблица1[[#This Row],[lподв_min, мм]]</f>
        <v>22281.800096101011</v>
      </c>
      <c r="CX2330" s="17">
        <f>CW2769-Таблица1[[#This Row],[Суммарная длина каната]]</f>
        <v>-2448987.8739218167</v>
      </c>
    </row>
    <row r="2331" spans="1:102" x14ac:dyDescent="0.25">
      <c r="A2331" s="21">
        <v>2330</v>
      </c>
      <c r="B2331" s="10">
        <v>59.751428571428562</v>
      </c>
      <c r="C2331" s="10">
        <v>128.45918367346943</v>
      </c>
      <c r="D2331" s="11">
        <v>13683.794088486771</v>
      </c>
      <c r="E2331" s="11">
        <v>21130.092613311048</v>
      </c>
      <c r="F2331" s="11">
        <v>13544.189687208396</v>
      </c>
      <c r="G2331" s="11">
        <v>21145.311389336286</v>
      </c>
      <c r="H2331" s="11">
        <v>14091.793598486774</v>
      </c>
      <c r="I2331" s="11">
        <v>16247.365542388059</v>
      </c>
      <c r="J2331" s="11">
        <v>4882.7270709229888</v>
      </c>
      <c r="K2331" s="11">
        <v>25981.632559547037</v>
      </c>
      <c r="L2331" s="11">
        <v>1131.4935186362429</v>
      </c>
      <c r="M2331" s="11">
        <v>57932.200251688562</v>
      </c>
      <c r="N2331" s="11">
        <v>4846.9501916391591</v>
      </c>
      <c r="O2331" s="11">
        <v>20825.291222246724</v>
      </c>
      <c r="P2331" s="43">
        <v>6815.2530673100291</v>
      </c>
      <c r="Q2331" s="11">
        <v>21922.301070986385</v>
      </c>
      <c r="R2331" s="11">
        <v>12295.723840125902</v>
      </c>
      <c r="S2331" s="11">
        <v>21948.245401985263</v>
      </c>
      <c r="T2331" s="11">
        <v>13685.634342479865</v>
      </c>
      <c r="U2331" s="11">
        <v>22034.627086653683</v>
      </c>
      <c r="V2331" s="11">
        <v>13683.794088486771</v>
      </c>
      <c r="W2331" s="11">
        <v>21130.092613311048</v>
      </c>
      <c r="X2331" s="12">
        <v>0</v>
      </c>
      <c r="Y2331" s="12">
        <v>188.64949316618163</v>
      </c>
      <c r="Z2331" s="12">
        <v>205.520024936227</v>
      </c>
      <c r="AA2331" s="44">
        <v>232.04019061955947</v>
      </c>
      <c r="AB2331" s="45">
        <v>47.253829333787628</v>
      </c>
      <c r="AC2331" s="12">
        <v>458.02998058048718</v>
      </c>
      <c r="AD2331" s="12">
        <v>11846.239579115772</v>
      </c>
      <c r="AE2331" s="12">
        <v>2253.363445741948</v>
      </c>
      <c r="AF2331" s="12">
        <v>5480.5321821881498</v>
      </c>
      <c r="AG2331" s="44">
        <v>1128.4755203370614</v>
      </c>
      <c r="AH2331" s="45">
        <v>390.29476040551782</v>
      </c>
      <c r="AI2331" s="12">
        <v>4882.727071758587</v>
      </c>
      <c r="AJ2331" s="12">
        <v>-55.624787350061567</v>
      </c>
      <c r="AK2331" s="12">
        <v>-29.132582041962859</v>
      </c>
      <c r="AL2331" s="12">
        <v>-0.27123391875392749</v>
      </c>
      <c r="AM2331" s="44">
        <v>32.314363139853604</v>
      </c>
      <c r="AN2331" s="45">
        <v>25.678468564712627</v>
      </c>
      <c r="AO2331" s="12">
        <v>89.999999882656184</v>
      </c>
      <c r="AP2331" s="12">
        <v>-2178.3010074560411</v>
      </c>
      <c r="AQ2331" s="12">
        <v>4648.3226603673847</v>
      </c>
      <c r="AR2331" s="12">
        <v>6813.3216331544281</v>
      </c>
      <c r="AS2331" s="44">
        <v>12513.826044449677</v>
      </c>
      <c r="AT2331" s="45">
        <v>13508.839605309411</v>
      </c>
      <c r="AU2331" s="12">
        <v>14091.794088486771</v>
      </c>
      <c r="AV2331" s="12">
        <v>11278.265415461636</v>
      </c>
      <c r="AW2331" s="12">
        <v>21181.677394566697</v>
      </c>
      <c r="AX2331" s="12">
        <v>22330.296499345703</v>
      </c>
      <c r="AY2331" s="44">
        <v>22293.05756602405</v>
      </c>
      <c r="AZ2331" s="45">
        <v>21666.921197512882</v>
      </c>
      <c r="BA2331" s="12">
        <v>21130.092614146648</v>
      </c>
      <c r="BB2331" s="12">
        <v>4510.2041939091469</v>
      </c>
      <c r="BC2331" s="12">
        <v>6616.6255360382547</v>
      </c>
      <c r="BD2331" s="12">
        <v>12293.792405970302</v>
      </c>
      <c r="BE2331" s="44">
        <v>13467.53213815609</v>
      </c>
      <c r="BF2331" s="45">
        <v>13860.588825657225</v>
      </c>
      <c r="BG2331" s="12">
        <v>14091.794098486775</v>
      </c>
      <c r="BH2331" s="12">
        <v>21055.652097858925</v>
      </c>
      <c r="BI2331" s="12">
        <v>22278.687243306358</v>
      </c>
      <c r="BJ2331" s="12">
        <v>22356.240830344581</v>
      </c>
      <c r="BK2331" s="44">
        <v>21689.8149226149</v>
      </c>
      <c r="BL2331" s="45">
        <v>21497.798502451853</v>
      </c>
      <c r="BM2331" s="12">
        <v>16247.365542388059</v>
      </c>
      <c r="BN2331" s="12">
        <v>0</v>
      </c>
      <c r="BO2331" s="12">
        <v>26.492205308098708</v>
      </c>
      <c r="BP2331" s="12">
        <v>28.861348123208931</v>
      </c>
      <c r="BQ2331" s="48">
        <v>32.585597058607533</v>
      </c>
      <c r="BR2331" s="49">
        <v>6.6358945751409744</v>
      </c>
      <c r="BS2331" s="13">
        <v>64.321531317943553</v>
      </c>
      <c r="BT2331" s="12">
        <v>397.79974831143198</v>
      </c>
      <c r="BV2331" s="14">
        <f>Таблица1[[#This Row],[Lкан_леб,мм]]</f>
        <v>57932.200251688562</v>
      </c>
      <c r="BW2331" s="50">
        <f>Таблица1[[#This Row],[угол обхв4]]+Таблица1[[#This Row],[Lдуг 3,мм]]</f>
        <v>11846.239579115772</v>
      </c>
      <c r="BX2331" s="54">
        <f>Таблица1[[#This Row],[угол обхв5]]+Таблица1[[#This Row],[Y5, мм]]</f>
        <v>58120.849744854742</v>
      </c>
      <c r="BY2331" s="14">
        <f>Таблица1[[#This Row],[угол обхв6]]+Таблица1[[#This Row],[Lдуг 4,мм]]</f>
        <v>14099.603024857721</v>
      </c>
      <c r="BZ2331" s="14">
        <f>Таблица1[[#This Row],[Т1]]+Таблица1[[#This Row],[X6, мм]]</f>
        <v>58326.369769790967</v>
      </c>
      <c r="CA2331" s="14">
        <f>Таблица1[[#This Row],[Т2]]+Таблица1[[#This Row],[Lдуг 5,мм]]</f>
        <v>19580.135207045871</v>
      </c>
      <c r="CB2331" s="14">
        <f>Таблица1[[#This Row],[Т3]]+Таблица1[[#This Row],[Y6, мм]]</f>
        <v>58558.409960410529</v>
      </c>
      <c r="CC2331" s="14">
        <f>Таблица1[[#This Row],[Т4]]+Таблица1[[#This Row],[Lдуг 6,мм]]</f>
        <v>20708.610727382933</v>
      </c>
      <c r="CD2331" s="14">
        <f>Таблица1[[#This Row],[Т5]]+Таблица1[[#This Row],[Lдуг 1,мм]]</f>
        <v>58605.663789744314</v>
      </c>
      <c r="CE2331" s="14">
        <f>Таблица1[[#This Row],[Т6]]+Таблица1[[#This Row],[Lпрям1, мм]]</f>
        <v>21098.905487788452</v>
      </c>
      <c r="CF2331" s="15">
        <f>Таблица1[[#This Row],[Т7]]+Таблица1[[#This Row],[Lдуг 2,мм]]</f>
        <v>59063.693770324804</v>
      </c>
      <c r="CG2331" s="14">
        <f>Таблица1[[#This Row],[Т8]]+Таблица1[[#This Row],[Lпрям2, мм]]</f>
        <v>25981.632559547041</v>
      </c>
      <c r="CH2331" s="14">
        <f>Таблица1[[#This Row],[Т9]]-Таблица1[[#This Row],[Т9]]</f>
        <v>0</v>
      </c>
      <c r="CI2331" s="50">
        <f>Таблица1[[#This Row],[Т9]]-Таблица1[[#This Row],[Т8]]</f>
        <v>37964.788282536349</v>
      </c>
      <c r="CJ2331" s="54">
        <f>Таблица1[[#This Row],[Т9]]-Таблица1[[#This Row],[Т7]]</f>
        <v>458.02998058048979</v>
      </c>
      <c r="CK2331" s="14">
        <f>Таблица1[[#This Row],[Т9]]-Таблица1[[#This Row],[Т6]]</f>
        <v>38355.083042941871</v>
      </c>
      <c r="CL2331" s="14">
        <f>Таблица1[[#This Row],[Т9]]-Таблица1[[#This Row],[Т5]]</f>
        <v>505.28380991427548</v>
      </c>
      <c r="CM2331" s="14">
        <f>Таблица1[[#This Row],[Т9]]-Таблица1[[#This Row],[Т4]]</f>
        <v>39483.55856327893</v>
      </c>
      <c r="CN2331" s="14">
        <f>Таблица1[[#This Row],[Т9]]-Таблица1[[#This Row],[Т3]]</f>
        <v>737.32400053383753</v>
      </c>
      <c r="CO2331" s="14">
        <f>Таблица1[[#This Row],[Т9]]-Таблица1[[#This Row],[Т2]]</f>
        <v>44964.090745467081</v>
      </c>
      <c r="CP2331" s="14">
        <f>Таблица1[[#This Row],[Т9]]-Таблица1[[#This Row],[Т1]]</f>
        <v>942.84402547006175</v>
      </c>
      <c r="CQ2331" s="14">
        <f>Таблица1[[#This Row],[Т9]]-Таблица1[[#This Row],[угол обхв6]]</f>
        <v>47217.454191209035</v>
      </c>
      <c r="CR2331" s="14">
        <f>Таблица1[[#This Row],[Т9]]-Таблица1[[#This Row],[угол обхв5]]</f>
        <v>1131.4935186362418</v>
      </c>
      <c r="CS2331" s="14">
        <f>Таблица1[[#This Row],[Т9]]-Таблица1[[#This Row],[угол обхв4]]</f>
        <v>59063.693770324804</v>
      </c>
      <c r="CT2331" s="14">
        <f>Таблица1[[#This Row],[Lкан_прям, мм]]+Таблица1[[#This Row],[Lкан_дуг, мм]]+Таблица1[[#This Row],[Lкан_леб,мм]]</f>
        <v>85045.326329871838</v>
      </c>
      <c r="CU2331" s="16">
        <f>Таблица1[[#This Row],[Lкан_леб,мм]]</f>
        <v>57932.200251688562</v>
      </c>
      <c r="CV2331" s="14">
        <f>2534431-(Таблица1[[#This Row],[Т23]]+Таблица1[[#This Row],[угол обхв3]])</f>
        <v>2448987.8739218167</v>
      </c>
      <c r="CW2331" s="50">
        <f>SUM(X2331:AC2331,AD2331:AI2331)-Таблица1[[#This Row],[lподв_min, мм]]</f>
        <v>22230.399007260294</v>
      </c>
      <c r="CX2331" s="17">
        <f>CW2770-Таблица1[[#This Row],[Суммарная длина каната]]</f>
        <v>-2448987.8739218167</v>
      </c>
    </row>
    <row r="2332" spans="1:102" x14ac:dyDescent="0.25">
      <c r="A2332" s="21">
        <v>2331</v>
      </c>
      <c r="B2332" s="10">
        <v>59.751428571428562</v>
      </c>
      <c r="C2332" s="10">
        <v>131.14326530612249</v>
      </c>
      <c r="D2332" s="11">
        <v>13622.289380730326</v>
      </c>
      <c r="E2332" s="11">
        <v>21505.445737541959</v>
      </c>
      <c r="F2332" s="11">
        <v>13482.125457116363</v>
      </c>
      <c r="G2332" s="11">
        <v>21514.110292760713</v>
      </c>
      <c r="H2332" s="11">
        <v>14030.288890730328</v>
      </c>
      <c r="I2332" s="11">
        <v>16570.755036632774</v>
      </c>
      <c r="J2332" s="11">
        <v>4934.6907009091829</v>
      </c>
      <c r="K2332" s="11">
        <v>25981.632559538237</v>
      </c>
      <c r="L2332" s="11">
        <v>1131.4935186450398</v>
      </c>
      <c r="M2332" s="11">
        <v>57932.200251688562</v>
      </c>
      <c r="N2332" s="11">
        <v>4846.9501916391591</v>
      </c>
      <c r="O2332" s="11">
        <v>20825.291222246724</v>
      </c>
      <c r="P2332" s="43">
        <v>6724.1853978327827</v>
      </c>
      <c r="Q2332" s="11">
        <v>21975.138659708184</v>
      </c>
      <c r="R2332" s="11">
        <v>12197.42873189023</v>
      </c>
      <c r="S2332" s="11">
        <v>22257.699106684948</v>
      </c>
      <c r="T2332" s="11">
        <v>13581.769234835278</v>
      </c>
      <c r="U2332" s="11">
        <v>22409.074044854562</v>
      </c>
      <c r="V2332" s="11">
        <v>13622.289380730326</v>
      </c>
      <c r="W2332" s="11">
        <v>21505.445737541959</v>
      </c>
      <c r="X2332" s="12">
        <v>0</v>
      </c>
      <c r="Y2332" s="12">
        <v>171.8740140081122</v>
      </c>
      <c r="Z2332" s="12">
        <v>203.18231084639942</v>
      </c>
      <c r="AA2332" s="44">
        <v>232.04019061955876</v>
      </c>
      <c r="AB2332" s="45">
        <v>47.253829333786669</v>
      </c>
      <c r="AC2332" s="12">
        <v>477.14317383718287</v>
      </c>
      <c r="AD2332" s="12">
        <v>11846.239579115772</v>
      </c>
      <c r="AE2332" s="12">
        <v>2201.3998157557598</v>
      </c>
      <c r="AF2332" s="12">
        <v>5480.5321821881489</v>
      </c>
      <c r="AG2332" s="44">
        <v>1128.4755203370589</v>
      </c>
      <c r="AH2332" s="45">
        <v>390.29476040551816</v>
      </c>
      <c r="AI2332" s="12">
        <v>4934.6907017359808</v>
      </c>
      <c r="AJ2332" s="12">
        <v>-55.624787350061567</v>
      </c>
      <c r="AK2332" s="12">
        <v>-31.488376539676224</v>
      </c>
      <c r="AL2332" s="12">
        <v>-2.9553155514069669</v>
      </c>
      <c r="AM2332" s="44">
        <v>29.630281507200465</v>
      </c>
      <c r="AN2332" s="45">
        <v>22.994386932059626</v>
      </c>
      <c r="AO2332" s="12">
        <v>89.999999883891832</v>
      </c>
      <c r="AP2332" s="12">
        <v>-2178.3010074560411</v>
      </c>
      <c r="AQ2332" s="12">
        <v>4633.8413546498123</v>
      </c>
      <c r="AR2332" s="12">
        <v>6703.1500934984333</v>
      </c>
      <c r="AS2332" s="44">
        <v>12399.144477012744</v>
      </c>
      <c r="AT2332" s="45">
        <v>13422.38772806747</v>
      </c>
      <c r="AU2332" s="12">
        <v>14030.289380730324</v>
      </c>
      <c r="AV2332" s="12">
        <v>11278.265415461636</v>
      </c>
      <c r="AW2332" s="12">
        <v>21173.211649351902</v>
      </c>
      <c r="AX2332" s="12">
        <v>22382.596039039519</v>
      </c>
      <c r="AY2332" s="44">
        <v>22612.346478266452</v>
      </c>
      <c r="AZ2332" s="45">
        <v>22033.49244879264</v>
      </c>
      <c r="BA2332" s="12">
        <v>21505.445738368755</v>
      </c>
      <c r="BB2332" s="12">
        <v>4510.2041939091469</v>
      </c>
      <c r="BC2332" s="12">
        <v>6511.0765608434349</v>
      </c>
      <c r="BD2332" s="12">
        <v>12176.39342755588</v>
      </c>
      <c r="BE2332" s="44">
        <v>13380.053489712764</v>
      </c>
      <c r="BF2332" s="45">
        <v>13781.670887498134</v>
      </c>
      <c r="BG2332" s="12">
        <v>14030.289390730328</v>
      </c>
      <c r="BH2332" s="12">
        <v>21055.652097858925</v>
      </c>
      <c r="BI2332" s="12">
        <v>22323.059086813359</v>
      </c>
      <c r="BJ2332" s="12">
        <v>22665.156486016287</v>
      </c>
      <c r="BK2332" s="44">
        <v>22054.426673273061</v>
      </c>
      <c r="BL2332" s="45">
        <v>21881.027333603881</v>
      </c>
      <c r="BM2332" s="12">
        <v>16570.755036632774</v>
      </c>
      <c r="BN2332" s="12">
        <v>0</v>
      </c>
      <c r="BO2332" s="12">
        <v>24.136410810385343</v>
      </c>
      <c r="BP2332" s="12">
        <v>28.533060988269256</v>
      </c>
      <c r="BQ2332" s="48">
        <v>32.585597058607433</v>
      </c>
      <c r="BR2332" s="49">
        <v>6.6358945751408402</v>
      </c>
      <c r="BS2332" s="13">
        <v>67.005612951832205</v>
      </c>
      <c r="BT2332" s="12">
        <v>397.79974831143198</v>
      </c>
      <c r="BV2332" s="14">
        <f>Таблица1[[#This Row],[Lкан_леб,мм]]</f>
        <v>57932.200251688562</v>
      </c>
      <c r="BW2332" s="50">
        <f>Таблица1[[#This Row],[угол обхв4]]+Таблица1[[#This Row],[Lдуг 3,мм]]</f>
        <v>11846.239579115772</v>
      </c>
      <c r="BX2332" s="54">
        <f>Таблица1[[#This Row],[угол обхв5]]+Таблица1[[#This Row],[Y5, мм]]</f>
        <v>58104.074265696676</v>
      </c>
      <c r="BY2332" s="14">
        <f>Таблица1[[#This Row],[угол обхв6]]+Таблица1[[#This Row],[Lдуг 4,мм]]</f>
        <v>14047.639394871532</v>
      </c>
      <c r="BZ2332" s="14">
        <f>Таблица1[[#This Row],[Т1]]+Таблица1[[#This Row],[X6, мм]]</f>
        <v>58307.256576543077</v>
      </c>
      <c r="CA2332" s="14">
        <f>Таблица1[[#This Row],[Т2]]+Таблица1[[#This Row],[Lдуг 5,мм]]</f>
        <v>19528.171577059682</v>
      </c>
      <c r="CB2332" s="14">
        <f>Таблица1[[#This Row],[Т3]]+Таблица1[[#This Row],[Y6, мм]]</f>
        <v>58539.296767162639</v>
      </c>
      <c r="CC2332" s="14">
        <f>Таблица1[[#This Row],[Т4]]+Таблица1[[#This Row],[Lдуг 6,мм]]</f>
        <v>20656.647097396741</v>
      </c>
      <c r="CD2332" s="14">
        <f>Таблица1[[#This Row],[Т5]]+Таблица1[[#This Row],[Lдуг 1,мм]]</f>
        <v>58586.550596496425</v>
      </c>
      <c r="CE2332" s="14">
        <f>Таблица1[[#This Row],[Т6]]+Таблица1[[#This Row],[Lпрям1, мм]]</f>
        <v>21046.94185780226</v>
      </c>
      <c r="CF2332" s="15">
        <f>Таблица1[[#This Row],[Т7]]+Таблица1[[#This Row],[Lдуг 2,мм]]</f>
        <v>59063.693770333608</v>
      </c>
      <c r="CG2332" s="14">
        <f>Таблица1[[#This Row],[Т8]]+Таблица1[[#This Row],[Lпрям2, мм]]</f>
        <v>25981.63255953824</v>
      </c>
      <c r="CH2332" s="14">
        <f>Таблица1[[#This Row],[Т9]]-Таблица1[[#This Row],[Т9]]</f>
        <v>0</v>
      </c>
      <c r="CI2332" s="50">
        <f>Таблица1[[#This Row],[Т9]]-Таблица1[[#This Row],[Т8]]</f>
        <v>38016.751912531348</v>
      </c>
      <c r="CJ2332" s="54">
        <f>Таблица1[[#This Row],[Т9]]-Таблица1[[#This Row],[Т7]]</f>
        <v>477.14317383718299</v>
      </c>
      <c r="CK2332" s="14">
        <f>Таблица1[[#This Row],[Т9]]-Таблица1[[#This Row],[Т6]]</f>
        <v>38407.046672936864</v>
      </c>
      <c r="CL2332" s="14">
        <f>Таблица1[[#This Row],[Т9]]-Таблица1[[#This Row],[Т5]]</f>
        <v>524.39700317096867</v>
      </c>
      <c r="CM2332" s="14">
        <f>Таблица1[[#This Row],[Т9]]-Таблица1[[#This Row],[Т4]]</f>
        <v>39535.522193273922</v>
      </c>
      <c r="CN2332" s="14">
        <f>Таблица1[[#This Row],[Т9]]-Таблица1[[#This Row],[Т3]]</f>
        <v>756.43719379053073</v>
      </c>
      <c r="CO2332" s="14">
        <f>Таблица1[[#This Row],[Т9]]-Таблица1[[#This Row],[Т2]]</f>
        <v>45016.054375462074</v>
      </c>
      <c r="CP2332" s="14">
        <f>Таблица1[[#This Row],[Т9]]-Таблица1[[#This Row],[Т1]]</f>
        <v>959.61950463693211</v>
      </c>
      <c r="CQ2332" s="14">
        <f>Таблица1[[#This Row],[Т9]]-Таблица1[[#This Row],[угол обхв6]]</f>
        <v>47217.454191217839</v>
      </c>
      <c r="CR2332" s="14">
        <f>Таблица1[[#This Row],[Т9]]-Таблица1[[#This Row],[угол обхв5]]</f>
        <v>1131.4935186450457</v>
      </c>
      <c r="CS2332" s="14">
        <f>Таблица1[[#This Row],[Т9]]-Таблица1[[#This Row],[угол обхв4]]</f>
        <v>59063.693770333608</v>
      </c>
      <c r="CT2332" s="14">
        <f>Таблица1[[#This Row],[Lкан_прям, мм]]+Таблица1[[#This Row],[Lкан_дуг, мм]]+Таблица1[[#This Row],[Lкан_леб,мм]]</f>
        <v>85045.326329871838</v>
      </c>
      <c r="CU2332" s="16">
        <f>Таблица1[[#This Row],[Lкан_леб,мм]]</f>
        <v>57932.200251688562</v>
      </c>
      <c r="CV2332" s="14">
        <f>2534431-(Таблица1[[#This Row],[Т23]]+Таблица1[[#This Row],[угол обхв3]])</f>
        <v>2448987.8739218167</v>
      </c>
      <c r="CW2332" s="50">
        <f>SUM(X2332:AC2332,AD2332:AI2332)-Таблица1[[#This Row],[lподв_min, мм]]</f>
        <v>22178.435377274094</v>
      </c>
      <c r="CX2332" s="17">
        <f>CW2771-Таблица1[[#This Row],[Суммарная длина каната]]</f>
        <v>-2448987.8739218167</v>
      </c>
    </row>
    <row r="2333" spans="1:102" x14ac:dyDescent="0.25">
      <c r="A2333" s="21">
        <v>2332</v>
      </c>
      <c r="B2333" s="10">
        <v>59.751428571428562</v>
      </c>
      <c r="C2333" s="10">
        <v>133.82734693877552</v>
      </c>
      <c r="D2333" s="11">
        <v>13543.27476336532</v>
      </c>
      <c r="E2333" s="11">
        <v>21877.506871213256</v>
      </c>
      <c r="F2333" s="11">
        <v>13402.858858397749</v>
      </c>
      <c r="G2333" s="11">
        <v>21879.598194272596</v>
      </c>
      <c r="H2333" s="11">
        <v>13951.274273365319</v>
      </c>
      <c r="I2333" s="11">
        <v>16890.367369642245</v>
      </c>
      <c r="J2333" s="11">
        <v>4987.1395015710114</v>
      </c>
      <c r="K2333" s="11">
        <v>25981.632559529538</v>
      </c>
      <c r="L2333" s="11">
        <v>1131.4935186537348</v>
      </c>
      <c r="M2333" s="11">
        <v>57932.200251688562</v>
      </c>
      <c r="N2333" s="11">
        <v>4846.9501916391591</v>
      </c>
      <c r="O2333" s="11">
        <v>20825.291222246724</v>
      </c>
      <c r="P2333" s="43">
        <v>6630.7433088076368</v>
      </c>
      <c r="Q2333" s="11">
        <v>22023.653680109779</v>
      </c>
      <c r="R2333" s="11">
        <v>12084.750075179696</v>
      </c>
      <c r="S2333" s="11">
        <v>22562.210262436809</v>
      </c>
      <c r="T2333" s="11">
        <v>13460.483124949569</v>
      </c>
      <c r="U2333" s="11">
        <v>22778.246314453329</v>
      </c>
      <c r="V2333" s="11">
        <v>13543.27476336532</v>
      </c>
      <c r="W2333" s="11">
        <v>21877.506871213256</v>
      </c>
      <c r="X2333" s="12">
        <v>0</v>
      </c>
      <c r="Y2333" s="12">
        <v>154.74774715984972</v>
      </c>
      <c r="Z2333" s="12">
        <v>201.19538444676479</v>
      </c>
      <c r="AA2333" s="44">
        <v>232.04019061955887</v>
      </c>
      <c r="AB2333" s="45">
        <v>47.253829333786335</v>
      </c>
      <c r="AC2333" s="12">
        <v>496.25636709377494</v>
      </c>
      <c r="AD2333" s="12">
        <v>11846.239579115772</v>
      </c>
      <c r="AE2333" s="12">
        <v>2148.9510150939268</v>
      </c>
      <c r="AF2333" s="12">
        <v>5480.5321821881471</v>
      </c>
      <c r="AG2333" s="44">
        <v>1128.4755203370592</v>
      </c>
      <c r="AH2333" s="45">
        <v>390.29476040552009</v>
      </c>
      <c r="AI2333" s="12">
        <v>4987.1395023891164</v>
      </c>
      <c r="AJ2333" s="12">
        <v>-55.624787350061567</v>
      </c>
      <c r="AK2333" s="12">
        <v>-33.893432444627834</v>
      </c>
      <c r="AL2333" s="12">
        <v>-5.6393971840600194</v>
      </c>
      <c r="AM2333" s="44">
        <v>26.946199874547428</v>
      </c>
      <c r="AN2333" s="45">
        <v>20.310305299406636</v>
      </c>
      <c r="AO2333" s="12">
        <v>89.999999885112942</v>
      </c>
      <c r="AP2333" s="12">
        <v>-2178.3010074560411</v>
      </c>
      <c r="AQ2333" s="12">
        <v>4619.4290060123403</v>
      </c>
      <c r="AR2333" s="12">
        <v>6590.6502889539161</v>
      </c>
      <c r="AS2333" s="44">
        <v>12269.636766054113</v>
      </c>
      <c r="AT2333" s="45">
        <v>13318.864555868831</v>
      </c>
      <c r="AU2333" s="12">
        <v>13951.274763365318</v>
      </c>
      <c r="AV2333" s="12">
        <v>11278.265415461636</v>
      </c>
      <c r="AW2333" s="12">
        <v>21163.962316512188</v>
      </c>
      <c r="AX2333" s="12">
        <v>22429.678986906056</v>
      </c>
      <c r="AY2333" s="44">
        <v>22925.914691248872</v>
      </c>
      <c r="AZ2333" s="45">
        <v>22395.613094657238</v>
      </c>
      <c r="BA2333" s="12">
        <v>21877.506872031361</v>
      </c>
      <c r="BB2333" s="12">
        <v>4510.2041939091469</v>
      </c>
      <c r="BC2333" s="12">
        <v>6403.222123180818</v>
      </c>
      <c r="BD2333" s="12">
        <v>12044.657055325975</v>
      </c>
      <c r="BE2333" s="44">
        <v>13275.596434075153</v>
      </c>
      <c r="BF2333" s="45">
        <v>13684.893332446058</v>
      </c>
      <c r="BG2333" s="12">
        <v>13951.27477336532</v>
      </c>
      <c r="BH2333" s="12">
        <v>21055.652097858925</v>
      </c>
      <c r="BI2333" s="12">
        <v>22362.324774375244</v>
      </c>
      <c r="BJ2333" s="12">
        <v>22968.235569233082</v>
      </c>
      <c r="BK2333" s="44">
        <v>22414.541885641265</v>
      </c>
      <c r="BL2333" s="45">
        <v>22260.140091009347</v>
      </c>
      <c r="BM2333" s="12">
        <v>16890.367369642245</v>
      </c>
      <c r="BN2333" s="12">
        <v>0</v>
      </c>
      <c r="BO2333" s="12">
        <v>21.731354905433729</v>
      </c>
      <c r="BP2333" s="12">
        <v>28.254035260567814</v>
      </c>
      <c r="BQ2333" s="48">
        <v>32.585597058607448</v>
      </c>
      <c r="BR2333" s="49">
        <v>6.6358945751407923</v>
      </c>
      <c r="BS2333" s="13">
        <v>69.689694585706306</v>
      </c>
      <c r="BT2333" s="12">
        <v>397.79974831143198</v>
      </c>
      <c r="BV2333" s="14">
        <f>Таблица1[[#This Row],[Lкан_леб,мм]]</f>
        <v>57932.200251688562</v>
      </c>
      <c r="BW2333" s="50">
        <f>Таблица1[[#This Row],[угол обхв4]]+Таблица1[[#This Row],[Lдуг 3,мм]]</f>
        <v>11846.239579115772</v>
      </c>
      <c r="BX2333" s="54">
        <f>Таблица1[[#This Row],[угол обхв5]]+Таблица1[[#This Row],[Y5, мм]]</f>
        <v>58086.947998848409</v>
      </c>
      <c r="BY2333" s="14">
        <f>Таблица1[[#This Row],[угол обхв6]]+Таблица1[[#This Row],[Lдуг 4,мм]]</f>
        <v>13995.1905942097</v>
      </c>
      <c r="BZ2333" s="14">
        <f>Таблица1[[#This Row],[Т1]]+Таблица1[[#This Row],[X6, мм]]</f>
        <v>58288.143383295173</v>
      </c>
      <c r="CA2333" s="14">
        <f>Таблица1[[#This Row],[Т2]]+Таблица1[[#This Row],[Lдуг 5,мм]]</f>
        <v>19475.722776397848</v>
      </c>
      <c r="CB2333" s="14">
        <f>Таблица1[[#This Row],[Т3]]+Таблица1[[#This Row],[Y6, мм]]</f>
        <v>58520.183573914735</v>
      </c>
      <c r="CC2333" s="14">
        <f>Таблица1[[#This Row],[Т4]]+Таблица1[[#This Row],[Lдуг 6,мм]]</f>
        <v>20604.198296734907</v>
      </c>
      <c r="CD2333" s="14">
        <f>Таблица1[[#This Row],[Т5]]+Таблица1[[#This Row],[Lдуг 1,мм]]</f>
        <v>58567.437403248521</v>
      </c>
      <c r="CE2333" s="14">
        <f>Таблица1[[#This Row],[Т6]]+Таблица1[[#This Row],[Lпрям1, мм]]</f>
        <v>20994.493057140426</v>
      </c>
      <c r="CF2333" s="15">
        <f>Таблица1[[#This Row],[Т7]]+Таблица1[[#This Row],[Lдуг 2,мм]]</f>
        <v>59063.693770342295</v>
      </c>
      <c r="CG2333" s="14">
        <f>Таблица1[[#This Row],[Т8]]+Таблица1[[#This Row],[Lпрям2, мм]]</f>
        <v>25981.632559529542</v>
      </c>
      <c r="CH2333" s="14">
        <f>Таблица1[[#This Row],[Т9]]-Таблица1[[#This Row],[Т9]]</f>
        <v>0</v>
      </c>
      <c r="CI2333" s="50">
        <f>Таблица1[[#This Row],[Т9]]-Таблица1[[#This Row],[Т8]]</f>
        <v>38069.20071320187</v>
      </c>
      <c r="CJ2333" s="54">
        <f>Таблица1[[#This Row],[Т9]]-Таблица1[[#This Row],[Т7]]</f>
        <v>496.25636709377432</v>
      </c>
      <c r="CK2333" s="14">
        <f>Таблица1[[#This Row],[Т9]]-Таблица1[[#This Row],[Т6]]</f>
        <v>38459.495473607385</v>
      </c>
      <c r="CL2333" s="14">
        <f>Таблица1[[#This Row],[Т9]]-Таблица1[[#This Row],[Т5]]</f>
        <v>543.51019642756</v>
      </c>
      <c r="CM2333" s="14">
        <f>Таблица1[[#This Row],[Т9]]-Таблица1[[#This Row],[Т4]]</f>
        <v>39587.970993944444</v>
      </c>
      <c r="CN2333" s="14">
        <f>Таблица1[[#This Row],[Т9]]-Таблица1[[#This Row],[Т3]]</f>
        <v>775.55038704712206</v>
      </c>
      <c r="CO2333" s="14">
        <f>Таблица1[[#This Row],[Т9]]-Таблица1[[#This Row],[Т2]]</f>
        <v>45068.503176132595</v>
      </c>
      <c r="CP2333" s="14">
        <f>Таблица1[[#This Row],[Т9]]-Таблица1[[#This Row],[Т1]]</f>
        <v>976.74577149388642</v>
      </c>
      <c r="CQ2333" s="14">
        <f>Таблица1[[#This Row],[Т9]]-Таблица1[[#This Row],[угол обхв6]]</f>
        <v>47217.454191226527</v>
      </c>
      <c r="CR2333" s="14">
        <f>Таблица1[[#This Row],[Т9]]-Таблица1[[#This Row],[угол обхв5]]</f>
        <v>1131.4935186537332</v>
      </c>
      <c r="CS2333" s="14">
        <f>Таблица1[[#This Row],[Т9]]-Таблица1[[#This Row],[угол обхв4]]</f>
        <v>59063.693770342295</v>
      </c>
      <c r="CT2333" s="14">
        <f>Таблица1[[#This Row],[Lкан_прям, мм]]+Таблица1[[#This Row],[Lкан_дуг, мм]]+Таблица1[[#This Row],[Lкан_леб,мм]]</f>
        <v>85045.326329871838</v>
      </c>
      <c r="CU2333" s="16">
        <f>Таблица1[[#This Row],[Lкан_леб,мм]]</f>
        <v>57932.200251688562</v>
      </c>
      <c r="CV2333" s="14">
        <f>2534431-(Таблица1[[#This Row],[Т23]]+Таблица1[[#This Row],[угол обхв3]])</f>
        <v>2448987.8739218167</v>
      </c>
      <c r="CW2333" s="50">
        <f>SUM(X2333:AC2333,AD2333:AI2333)-Таблица1[[#This Row],[lподв_min, мм]]</f>
        <v>22125.986576612264</v>
      </c>
      <c r="CX2333" s="17">
        <f>CW2772-Таблица1[[#This Row],[Суммарная длина каната]]</f>
        <v>-2448987.8739218167</v>
      </c>
    </row>
    <row r="2334" spans="1:102" x14ac:dyDescent="0.25">
      <c r="A2334" s="21">
        <v>2333</v>
      </c>
      <c r="B2334" s="10">
        <v>59.751428571428562</v>
      </c>
      <c r="C2334" s="10">
        <v>136.51142857142858</v>
      </c>
      <c r="D2334" s="11">
        <v>13446.92360648863</v>
      </c>
      <c r="E2334" s="11">
        <v>22245.459655568306</v>
      </c>
      <c r="F2334" s="11">
        <v>13306.56381403488</v>
      </c>
      <c r="G2334" s="11">
        <v>22240.973157787132</v>
      </c>
      <c r="H2334" s="11">
        <v>13854.92311648863</v>
      </c>
      <c r="I2334" s="11">
        <v>17205.469186421487</v>
      </c>
      <c r="J2334" s="11">
        <v>5039.9904691468182</v>
      </c>
      <c r="K2334" s="11">
        <v>25981.63255952096</v>
      </c>
      <c r="L2334" s="11">
        <v>1131.4935186623115</v>
      </c>
      <c r="M2334" s="11">
        <v>57932.200251688562</v>
      </c>
      <c r="N2334" s="11">
        <v>4846.9501916391591</v>
      </c>
      <c r="O2334" s="11">
        <v>20825.291222246724</v>
      </c>
      <c r="P2334" s="43">
        <v>6535.1318264002148</v>
      </c>
      <c r="Q2334" s="11">
        <v>22067.739682852214</v>
      </c>
      <c r="R2334" s="11">
        <v>11957.935104117321</v>
      </c>
      <c r="S2334" s="11">
        <v>22861.110725417166</v>
      </c>
      <c r="T2334" s="11">
        <v>13322.042133008121</v>
      </c>
      <c r="U2334" s="11">
        <v>23141.333875300821</v>
      </c>
      <c r="V2334" s="11">
        <v>13446.92360648863</v>
      </c>
      <c r="W2334" s="11">
        <v>22245.459655568306</v>
      </c>
      <c r="X2334" s="12">
        <v>0</v>
      </c>
      <c r="Y2334" s="12">
        <v>137.24116306464342</v>
      </c>
      <c r="Z2334" s="12">
        <v>199.58877529407403</v>
      </c>
      <c r="AA2334" s="44">
        <v>232.04019061955799</v>
      </c>
      <c r="AB2334" s="45">
        <v>47.253829333785312</v>
      </c>
      <c r="AC2334" s="12">
        <v>515.36956035025082</v>
      </c>
      <c r="AD2334" s="12">
        <v>11846.239579115772</v>
      </c>
      <c r="AE2334" s="12">
        <v>2096.1000475181177</v>
      </c>
      <c r="AF2334" s="12">
        <v>5480.5321821881489</v>
      </c>
      <c r="AG2334" s="44">
        <v>1128.4755203370619</v>
      </c>
      <c r="AH2334" s="45">
        <v>390.29476040551663</v>
      </c>
      <c r="AI2334" s="12">
        <v>5039.9904699563431</v>
      </c>
      <c r="AJ2334" s="12">
        <v>-55.624787350061567</v>
      </c>
      <c r="AK2334" s="12">
        <v>-36.351896617044929</v>
      </c>
      <c r="AL2334" s="12">
        <v>-8.3234788167130702</v>
      </c>
      <c r="AM2334" s="44">
        <v>24.262118241894257</v>
      </c>
      <c r="AN2334" s="45">
        <v>17.626223666753607</v>
      </c>
      <c r="AO2334" s="12">
        <v>89.999999886317681</v>
      </c>
      <c r="AP2334" s="12">
        <v>-2178.3010074560411</v>
      </c>
      <c r="AQ2334" s="12">
        <v>4605.1110807020377</v>
      </c>
      <c r="AR2334" s="12">
        <v>6476.0690612150165</v>
      </c>
      <c r="AS2334" s="44">
        <v>12125.587071203281</v>
      </c>
      <c r="AT2334" s="45">
        <v>13198.497234309994</v>
      </c>
      <c r="AU2334" s="12">
        <v>13854.92360648863</v>
      </c>
      <c r="AV2334" s="12">
        <v>11278.265415461636</v>
      </c>
      <c r="AW2334" s="12">
        <v>21153.891046381101</v>
      </c>
      <c r="AX2334" s="12">
        <v>22471.44203579145</v>
      </c>
      <c r="AY2334" s="44">
        <v>23233.074188585535</v>
      </c>
      <c r="AZ2334" s="45">
        <v>22752.488587293275</v>
      </c>
      <c r="BA2334" s="12">
        <v>22245.459656377832</v>
      </c>
      <c r="BB2334" s="12">
        <v>4510.2041939091469</v>
      </c>
      <c r="BC2334" s="12">
        <v>6293.2927154630934</v>
      </c>
      <c r="BD2334" s="12">
        <v>11898.872338932124</v>
      </c>
      <c r="BE2334" s="44">
        <v>13154.390165922163</v>
      </c>
      <c r="BF2334" s="45">
        <v>13570.468505186756</v>
      </c>
      <c r="BG2334" s="12">
        <v>13854.92361648863</v>
      </c>
      <c r="BH2334" s="12">
        <v>21055.652097858925</v>
      </c>
      <c r="BI2334" s="12">
        <v>22396.339506986587</v>
      </c>
      <c r="BJ2334" s="12">
        <v>23264.813078356405</v>
      </c>
      <c r="BK2334" s="44">
        <v>22769.370412132448</v>
      </c>
      <c r="BL2334" s="45">
        <v>22634.304943575851</v>
      </c>
      <c r="BM2334" s="12">
        <v>17205.469186421487</v>
      </c>
      <c r="BN2334" s="12">
        <v>0</v>
      </c>
      <c r="BO2334" s="12">
        <v>19.272890733016634</v>
      </c>
      <c r="BP2334" s="12">
        <v>28.028417800331859</v>
      </c>
      <c r="BQ2334" s="48">
        <v>32.585597058607327</v>
      </c>
      <c r="BR2334" s="49">
        <v>6.6358945751406493</v>
      </c>
      <c r="BS2334" s="13">
        <v>72.373776219564078</v>
      </c>
      <c r="BT2334" s="12">
        <v>397.79974831143198</v>
      </c>
      <c r="BV2334" s="14">
        <f>Таблица1[[#This Row],[Lкан_леб,мм]]</f>
        <v>57932.200251688562</v>
      </c>
      <c r="BW2334" s="50">
        <f>Таблица1[[#This Row],[угол обхв4]]+Таблица1[[#This Row],[Lдуг 3,мм]]</f>
        <v>11846.239579115772</v>
      </c>
      <c r="BX2334" s="54">
        <f>Таблица1[[#This Row],[угол обхв5]]+Таблица1[[#This Row],[Y5, мм]]</f>
        <v>58069.441414753208</v>
      </c>
      <c r="BY2334" s="14">
        <f>Таблица1[[#This Row],[угол обхв6]]+Таблица1[[#This Row],[Lдуг 4,мм]]</f>
        <v>13942.33962663389</v>
      </c>
      <c r="BZ2334" s="14">
        <f>Таблица1[[#This Row],[Т1]]+Таблица1[[#This Row],[X6, мм]]</f>
        <v>58269.030190047284</v>
      </c>
      <c r="CA2334" s="14">
        <f>Таблица1[[#This Row],[Т2]]+Таблица1[[#This Row],[Lдуг 5,мм]]</f>
        <v>19422.871808822038</v>
      </c>
      <c r="CB2334" s="14">
        <f>Таблица1[[#This Row],[Т3]]+Таблица1[[#This Row],[Y6, мм]]</f>
        <v>58501.070380666839</v>
      </c>
      <c r="CC2334" s="14">
        <f>Таблица1[[#This Row],[Т4]]+Таблица1[[#This Row],[Lдуг 6,мм]]</f>
        <v>20551.3473291591</v>
      </c>
      <c r="CD2334" s="14">
        <f>Таблица1[[#This Row],[Т5]]+Таблица1[[#This Row],[Lдуг 1,мм]]</f>
        <v>58548.324210000625</v>
      </c>
      <c r="CE2334" s="14">
        <f>Таблица1[[#This Row],[Т6]]+Таблица1[[#This Row],[Lпрям1, мм]]</f>
        <v>20941.642089564615</v>
      </c>
      <c r="CF2334" s="15">
        <f>Таблица1[[#This Row],[Т7]]+Таблица1[[#This Row],[Lдуг 2,мм]]</f>
        <v>59063.693770350874</v>
      </c>
      <c r="CG2334" s="14">
        <f>Таблица1[[#This Row],[Т8]]+Таблица1[[#This Row],[Lпрям2, мм]]</f>
        <v>25981.632559520956</v>
      </c>
      <c r="CH2334" s="14">
        <f>Таблица1[[#This Row],[Т9]]-Таблица1[[#This Row],[Т9]]</f>
        <v>0</v>
      </c>
      <c r="CI2334" s="50">
        <f>Таблица1[[#This Row],[Т9]]-Таблица1[[#This Row],[Т8]]</f>
        <v>38122.051680786259</v>
      </c>
      <c r="CJ2334" s="54">
        <f>Таблица1[[#This Row],[Т9]]-Таблица1[[#This Row],[Т7]]</f>
        <v>515.36956035024923</v>
      </c>
      <c r="CK2334" s="14">
        <f>Таблица1[[#This Row],[Т9]]-Таблица1[[#This Row],[Т6]]</f>
        <v>38512.346441191774</v>
      </c>
      <c r="CL2334" s="14">
        <f>Таблица1[[#This Row],[Т9]]-Таблица1[[#This Row],[Т5]]</f>
        <v>562.62338968403492</v>
      </c>
      <c r="CM2334" s="14">
        <f>Таблица1[[#This Row],[Т9]]-Таблица1[[#This Row],[Т4]]</f>
        <v>39640.82196152884</v>
      </c>
      <c r="CN2334" s="14">
        <f>Таблица1[[#This Row],[Т9]]-Таблица1[[#This Row],[Т3]]</f>
        <v>794.6635803035897</v>
      </c>
      <c r="CO2334" s="14">
        <f>Таблица1[[#This Row],[Т9]]-Таблица1[[#This Row],[Т2]]</f>
        <v>45121.354143716984</v>
      </c>
      <c r="CP2334" s="14">
        <f>Таблица1[[#This Row],[Т9]]-Таблица1[[#This Row],[Т1]]</f>
        <v>994.25235559766588</v>
      </c>
      <c r="CQ2334" s="14">
        <f>Таблица1[[#This Row],[Т9]]-Таблица1[[#This Row],[угол обхв6]]</f>
        <v>47217.454191235098</v>
      </c>
      <c r="CR2334" s="14">
        <f>Таблица1[[#This Row],[Т9]]-Таблица1[[#This Row],[угол обхв5]]</f>
        <v>1131.4935186623115</v>
      </c>
      <c r="CS2334" s="14">
        <f>Таблица1[[#This Row],[Т9]]-Таблица1[[#This Row],[угол обхв4]]</f>
        <v>59063.693770350874</v>
      </c>
      <c r="CT2334" s="14">
        <f>Таблица1[[#This Row],[Lкан_прям, мм]]+Таблица1[[#This Row],[Lкан_дуг, мм]]+Таблица1[[#This Row],[Lкан_леб,мм]]</f>
        <v>85045.326329871838</v>
      </c>
      <c r="CU2334" s="16">
        <f>Таблица1[[#This Row],[Lкан_леб,мм]]</f>
        <v>57932.200251688562</v>
      </c>
      <c r="CV2334" s="14">
        <f>2534431-(Таблица1[[#This Row],[Т23]]+Таблица1[[#This Row],[угол обхв3]])</f>
        <v>2448987.8739218167</v>
      </c>
      <c r="CW2334" s="50">
        <f>SUM(X2334:AC2334,AD2334:AI2334)-Таблица1[[#This Row],[lподв_min, мм]]</f>
        <v>22073.13560903645</v>
      </c>
      <c r="CX2334" s="17">
        <f>CW2773-Таблица1[[#This Row],[Суммарная длина каната]]</f>
        <v>-2448987.8739218167</v>
      </c>
    </row>
    <row r="2335" spans="1:102" x14ac:dyDescent="0.25">
      <c r="A2335" s="21">
        <v>2334</v>
      </c>
      <c r="B2335" s="10">
        <v>59.751428571428562</v>
      </c>
      <c r="C2335" s="10">
        <v>139.19551020408164</v>
      </c>
      <c r="D2335" s="11">
        <v>13333.447319203518</v>
      </c>
      <c r="E2335" s="11">
        <v>22608.496746194178</v>
      </c>
      <c r="F2335" s="11">
        <v>13193.45161001162</v>
      </c>
      <c r="G2335" s="11">
        <v>22597.442271631484</v>
      </c>
      <c r="H2335" s="11">
        <v>13741.44682920352</v>
      </c>
      <c r="I2335" s="11">
        <v>17515.342413003182</v>
      </c>
      <c r="J2335" s="11">
        <v>5093.1543331909952</v>
      </c>
      <c r="K2335" s="11">
        <v>25981.632559512513</v>
      </c>
      <c r="L2335" s="11">
        <v>1131.4935186707644</v>
      </c>
      <c r="M2335" s="11">
        <v>57932.200251688562</v>
      </c>
      <c r="N2335" s="11">
        <v>4846.9501916391591</v>
      </c>
      <c r="O2335" s="11">
        <v>20825.291222246724</v>
      </c>
      <c r="P2335" s="43">
        <v>6437.5607367554103</v>
      </c>
      <c r="Q2335" s="11">
        <v>22107.299936535379</v>
      </c>
      <c r="R2335" s="11">
        <v>11817.262070051414</v>
      </c>
      <c r="S2335" s="11">
        <v>23153.744662516259</v>
      </c>
      <c r="T2335" s="11">
        <v>13166.750019618583</v>
      </c>
      <c r="U2335" s="11">
        <v>23497.540058024984</v>
      </c>
      <c r="V2335" s="11">
        <v>13333.447319203518</v>
      </c>
      <c r="W2335" s="11">
        <v>22608.496746194178</v>
      </c>
      <c r="X2335" s="12">
        <v>0</v>
      </c>
      <c r="Y2335" s="12">
        <v>119.32197101740138</v>
      </c>
      <c r="Z2335" s="12">
        <v>198.3947740934189</v>
      </c>
      <c r="AA2335" s="44">
        <v>232.04019061955901</v>
      </c>
      <c r="AB2335" s="45">
        <v>47.253829333786669</v>
      </c>
      <c r="AC2335" s="12">
        <v>534.48275360659829</v>
      </c>
      <c r="AD2335" s="12">
        <v>11846.239579115772</v>
      </c>
      <c r="AE2335" s="12">
        <v>2042.9361834739395</v>
      </c>
      <c r="AF2335" s="12">
        <v>5480.5321821881498</v>
      </c>
      <c r="AG2335" s="44">
        <v>1128.4755203370592</v>
      </c>
      <c r="AH2335" s="45">
        <v>390.29476040551907</v>
      </c>
      <c r="AI2335" s="12">
        <v>5093.1543339920718</v>
      </c>
      <c r="AJ2335" s="12">
        <v>-55.624787350061567</v>
      </c>
      <c r="AK2335" s="12">
        <v>-38.868303667513949</v>
      </c>
      <c r="AL2335" s="12">
        <v>-11.007560449366133</v>
      </c>
      <c r="AM2335" s="44">
        <v>21.57803660924133</v>
      </c>
      <c r="AN2335" s="45">
        <v>14.94214203410049</v>
      </c>
      <c r="AO2335" s="12">
        <v>89.99999988750433</v>
      </c>
      <c r="AP2335" s="12">
        <v>-2178.3010074560411</v>
      </c>
      <c r="AQ2335" s="12">
        <v>4590.9169588534305</v>
      </c>
      <c r="AR2335" s="12">
        <v>6359.6578189351676</v>
      </c>
      <c r="AS2335" s="44">
        <v>11967.311459415758</v>
      </c>
      <c r="AT2335" s="45">
        <v>13061.549867614895</v>
      </c>
      <c r="AU2335" s="12">
        <v>13741.447319203518</v>
      </c>
      <c r="AV2335" s="12">
        <v>11278.265415461636</v>
      </c>
      <c r="AW2335" s="12">
        <v>21142.956114403994</v>
      </c>
      <c r="AX2335" s="12">
        <v>22507.793551209936</v>
      </c>
      <c r="AY2335" s="44">
        <v>23533.15101558825</v>
      </c>
      <c r="AZ2335" s="45">
        <v>23103.335887551864</v>
      </c>
      <c r="BA2335" s="12">
        <v>22608.496746995253</v>
      </c>
      <c r="BB2335" s="12">
        <v>4510.2041939091469</v>
      </c>
      <c r="BC2335" s="12">
        <v>6181.5275039696817</v>
      </c>
      <c r="BD2335" s="12">
        <v>11739.359152231173</v>
      </c>
      <c r="BE2335" s="44">
        <v>13016.70063025424</v>
      </c>
      <c r="BF2335" s="45">
        <v>13438.647471207207</v>
      </c>
      <c r="BG2335" s="12">
        <v>13741.44732920352</v>
      </c>
      <c r="BH2335" s="12">
        <v>21055.652097858925</v>
      </c>
      <c r="BI2335" s="12">
        <v>22424.964828692646</v>
      </c>
      <c r="BJ2335" s="12">
        <v>23554.238277190816</v>
      </c>
      <c r="BK2335" s="44">
        <v>23118.133704952994</v>
      </c>
      <c r="BL2335" s="45">
        <v>23002.700916667298</v>
      </c>
      <c r="BM2335" s="12">
        <v>17515.342413003182</v>
      </c>
      <c r="BN2335" s="12">
        <v>0</v>
      </c>
      <c r="BO2335" s="12">
        <v>16.756483682547618</v>
      </c>
      <c r="BP2335" s="12">
        <v>27.86074321814781</v>
      </c>
      <c r="BQ2335" s="48">
        <v>32.585597058607469</v>
      </c>
      <c r="BR2335" s="49">
        <v>6.6358945751408402</v>
      </c>
      <c r="BS2335" s="13">
        <v>75.057857853403831</v>
      </c>
      <c r="BT2335" s="12">
        <v>397.79974831143198</v>
      </c>
      <c r="BV2335" s="14">
        <f>Таблица1[[#This Row],[Lкан_леб,мм]]</f>
        <v>57932.200251688562</v>
      </c>
      <c r="BW2335" s="50">
        <f>Таблица1[[#This Row],[угол обхв4]]+Таблица1[[#This Row],[Lдуг 3,мм]]</f>
        <v>11846.239579115772</v>
      </c>
      <c r="BX2335" s="54">
        <f>Таблица1[[#This Row],[угол обхв5]]+Таблица1[[#This Row],[Y5, мм]]</f>
        <v>58051.522222705964</v>
      </c>
      <c r="BY2335" s="14">
        <f>Таблица1[[#This Row],[угол обхв6]]+Таблица1[[#This Row],[Lдуг 4,мм]]</f>
        <v>13889.175762589712</v>
      </c>
      <c r="BZ2335" s="14">
        <f>Таблица1[[#This Row],[Т1]]+Таблица1[[#This Row],[X6, мм]]</f>
        <v>58249.91699679938</v>
      </c>
      <c r="CA2335" s="14">
        <f>Таблица1[[#This Row],[Т2]]+Таблица1[[#This Row],[Lдуг 5,мм]]</f>
        <v>19369.70794477786</v>
      </c>
      <c r="CB2335" s="14">
        <f>Таблица1[[#This Row],[Т3]]+Таблица1[[#This Row],[Y6, мм]]</f>
        <v>58481.957187418942</v>
      </c>
      <c r="CC2335" s="14">
        <f>Таблица1[[#This Row],[Т4]]+Таблица1[[#This Row],[Lдуг 6,мм]]</f>
        <v>20498.183465114918</v>
      </c>
      <c r="CD2335" s="14">
        <f>Таблица1[[#This Row],[Т5]]+Таблица1[[#This Row],[Lдуг 1,мм]]</f>
        <v>58529.211016752728</v>
      </c>
      <c r="CE2335" s="14">
        <f>Таблица1[[#This Row],[Т6]]+Таблица1[[#This Row],[Lпрям1, мм]]</f>
        <v>20888.478225520437</v>
      </c>
      <c r="CF2335" s="15">
        <f>Таблица1[[#This Row],[Т7]]+Таблица1[[#This Row],[Lдуг 2,мм]]</f>
        <v>59063.693770359328</v>
      </c>
      <c r="CG2335" s="14">
        <f>Таблица1[[#This Row],[Т8]]+Таблица1[[#This Row],[Lпрям2, мм]]</f>
        <v>25981.632559512509</v>
      </c>
      <c r="CH2335" s="14">
        <f>Таблица1[[#This Row],[Т9]]-Таблица1[[#This Row],[Т9]]</f>
        <v>0</v>
      </c>
      <c r="CI2335" s="50">
        <f>Таблица1[[#This Row],[Т9]]-Таблица1[[#This Row],[Т8]]</f>
        <v>38175.215544838895</v>
      </c>
      <c r="CJ2335" s="54">
        <f>Таблица1[[#This Row],[Т9]]-Таблица1[[#This Row],[Т7]]</f>
        <v>534.48275360660045</v>
      </c>
      <c r="CK2335" s="14">
        <f>Таблица1[[#This Row],[Т9]]-Таблица1[[#This Row],[Т6]]</f>
        <v>38565.51030524441</v>
      </c>
      <c r="CL2335" s="14">
        <f>Таблица1[[#This Row],[Т9]]-Таблица1[[#This Row],[Т5]]</f>
        <v>581.73658294038614</v>
      </c>
      <c r="CM2335" s="14">
        <f>Таблица1[[#This Row],[Т9]]-Таблица1[[#This Row],[Т4]]</f>
        <v>39693.985825581469</v>
      </c>
      <c r="CN2335" s="14">
        <f>Таблица1[[#This Row],[Т9]]-Таблица1[[#This Row],[Т3]]</f>
        <v>813.7767735599482</v>
      </c>
      <c r="CO2335" s="14">
        <f>Таблица1[[#This Row],[Т9]]-Таблица1[[#This Row],[Т2]]</f>
        <v>45174.518007769613</v>
      </c>
      <c r="CP2335" s="14">
        <f>Таблица1[[#This Row],[Т9]]-Таблица1[[#This Row],[Т1]]</f>
        <v>1012.1715476533645</v>
      </c>
      <c r="CQ2335" s="14">
        <f>Таблица1[[#This Row],[Т9]]-Таблица1[[#This Row],[угол обхв6]]</f>
        <v>47217.454191243552</v>
      </c>
      <c r="CR2335" s="14">
        <f>Таблица1[[#This Row],[Т9]]-Таблица1[[#This Row],[угол обхв5]]</f>
        <v>1131.4935186707662</v>
      </c>
      <c r="CS2335" s="14">
        <f>Таблица1[[#This Row],[Т9]]-Таблица1[[#This Row],[угол обхв4]]</f>
        <v>59063.693770359328</v>
      </c>
      <c r="CT2335" s="14">
        <f>Таблица1[[#This Row],[Lкан_прям, мм]]+Таблица1[[#This Row],[Lкан_дуг, мм]]+Таблица1[[#This Row],[Lкан_леб,мм]]</f>
        <v>85045.326329871838</v>
      </c>
      <c r="CU2335" s="16">
        <f>Таблица1[[#This Row],[Lкан_леб,мм]]</f>
        <v>57932.200251688562</v>
      </c>
      <c r="CV2335" s="14">
        <f>2534431-(Таблица1[[#This Row],[Т23]]+Таблица1[[#This Row],[угол обхв3]])</f>
        <v>2448987.8739218167</v>
      </c>
      <c r="CW2335" s="50">
        <f>SUM(X2335:AC2335,AD2335:AI2335)-Таблица1[[#This Row],[lподв_min, мм]]</f>
        <v>22019.971744992279</v>
      </c>
      <c r="CX2335" s="17">
        <f>CW2774-Таблица1[[#This Row],[Суммарная длина каната]]</f>
        <v>-2448987.8739218167</v>
      </c>
    </row>
    <row r="2336" spans="1:102" x14ac:dyDescent="0.25">
      <c r="A2336" s="21">
        <v>2335</v>
      </c>
      <c r="B2336" s="10">
        <v>59.751428571428562</v>
      </c>
      <c r="C2336" s="10">
        <v>141.87959183673468</v>
      </c>
      <c r="D2336" s="11">
        <v>13203.094885755885</v>
      </c>
      <c r="E2336" s="11">
        <v>22965.821584458175</v>
      </c>
      <c r="F2336" s="11">
        <v>13063.770431719775</v>
      </c>
      <c r="G2336" s="11">
        <v>22948.223388313691</v>
      </c>
      <c r="H2336" s="11">
        <v>13611.094395755885</v>
      </c>
      <c r="I2336" s="11">
        <v>17819.28674780274</v>
      </c>
      <c r="J2336" s="11">
        <v>5146.5348366554372</v>
      </c>
      <c r="K2336" s="11">
        <v>25981.632559504204</v>
      </c>
      <c r="L2336" s="11">
        <v>1131.4935186790697</v>
      </c>
      <c r="M2336" s="11">
        <v>57932.200251688562</v>
      </c>
      <c r="N2336" s="11">
        <v>4846.9501916391591</v>
      </c>
      <c r="O2336" s="11">
        <v>20825.291222246724</v>
      </c>
      <c r="P2336" s="43">
        <v>6338.2441256946622</v>
      </c>
      <c r="Q2336" s="11">
        <v>22142.247639941452</v>
      </c>
      <c r="R2336" s="11">
        <v>11663.03963102978</v>
      </c>
      <c r="S2336" s="11">
        <v>23439.469990335903</v>
      </c>
      <c r="T2336" s="11">
        <v>12994.947519313884</v>
      </c>
      <c r="U2336" s="11">
        <v>23846.083292044768</v>
      </c>
      <c r="V2336" s="11">
        <v>13203.094885755885</v>
      </c>
      <c r="W2336" s="11">
        <v>22965.821584458175</v>
      </c>
      <c r="X2336" s="12">
        <v>0</v>
      </c>
      <c r="Y2336" s="12">
        <v>100.95487874470967</v>
      </c>
      <c r="Z2336" s="12">
        <v>197.64867311821337</v>
      </c>
      <c r="AA2336" s="44">
        <v>232.04019061955839</v>
      </c>
      <c r="AB2336" s="45">
        <v>47.253829333785013</v>
      </c>
      <c r="AC2336" s="12">
        <v>553.59594686280343</v>
      </c>
      <c r="AD2336" s="12">
        <v>11846.239579115772</v>
      </c>
      <c r="AE2336" s="12">
        <v>1989.5556800095003</v>
      </c>
      <c r="AF2336" s="12">
        <v>5480.5321821881489</v>
      </c>
      <c r="AG2336" s="44">
        <v>1128.4755203370603</v>
      </c>
      <c r="AH2336" s="45">
        <v>390.29476040551731</v>
      </c>
      <c r="AI2336" s="12">
        <v>5146.5348374482037</v>
      </c>
      <c r="AJ2336" s="12">
        <v>-55.624787350061567</v>
      </c>
      <c r="AK2336" s="12">
        <v>-41.44760971935851</v>
      </c>
      <c r="AL2336" s="12">
        <v>-13.691642082019206</v>
      </c>
      <c r="AM2336" s="44">
        <v>18.893954976588173</v>
      </c>
      <c r="AN2336" s="45">
        <v>12.258060401447565</v>
      </c>
      <c r="AO2336" s="12">
        <v>89.999999888671155</v>
      </c>
      <c r="AP2336" s="12">
        <v>-2178.3010074560411</v>
      </c>
      <c r="AQ2336" s="12">
        <v>4576.8807365249995</v>
      </c>
      <c r="AR2336" s="12">
        <v>6241.6719860982439</v>
      </c>
      <c r="AS2336" s="44">
        <v>11795.157211474054</v>
      </c>
      <c r="AT2336" s="45">
        <v>12908.322939150064</v>
      </c>
      <c r="AU2336" s="12">
        <v>13611.094885755883</v>
      </c>
      <c r="AV2336" s="12">
        <v>11278.265415461636</v>
      </c>
      <c r="AW2336" s="12">
        <v>21131.112231031831</v>
      </c>
      <c r="AX2336" s="12">
        <v>22538.653772403813</v>
      </c>
      <c r="AY2336" s="44">
        <v>23825.486758025538</v>
      </c>
      <c r="AZ2336" s="45">
        <v>23447.385183055718</v>
      </c>
      <c r="BA2336" s="12">
        <v>22965.821585250942</v>
      </c>
      <c r="BB2336" s="12">
        <v>4510.2041939091469</v>
      </c>
      <c r="BC2336" s="12">
        <v>6068.1746705805017</v>
      </c>
      <c r="BD2336" s="12">
        <v>11566.467491433363</v>
      </c>
      <c r="BE2336" s="44">
        <v>12862.82993886961</v>
      </c>
      <c r="BF2336" s="45">
        <v>13289.719465919705</v>
      </c>
      <c r="BG2336" s="12">
        <v>13611.094895755885</v>
      </c>
      <c r="BH2336" s="12">
        <v>21055.652097858925</v>
      </c>
      <c r="BI2336" s="12">
        <v>22448.068648726556</v>
      </c>
      <c r="BJ2336" s="12">
        <v>23835.876122798269</v>
      </c>
      <c r="BK2336" s="44">
        <v>23460.066524355134</v>
      </c>
      <c r="BL2336" s="45">
        <v>23364.519693447222</v>
      </c>
      <c r="BM2336" s="12">
        <v>17819.28674780274</v>
      </c>
      <c r="BN2336" s="12">
        <v>0</v>
      </c>
      <c r="BO2336" s="12">
        <v>14.177177630703055</v>
      </c>
      <c r="BP2336" s="12">
        <v>27.755967637339303</v>
      </c>
      <c r="BQ2336" s="48">
        <v>32.585597058607377</v>
      </c>
      <c r="BR2336" s="49">
        <v>6.6358945751406084</v>
      </c>
      <c r="BS2336" s="13">
        <v>77.74193948722359</v>
      </c>
      <c r="BT2336" s="12">
        <v>397.79974831143198</v>
      </c>
      <c r="BV2336" s="14">
        <f>Таблица1[[#This Row],[Lкан_леб,мм]]</f>
        <v>57932.200251688562</v>
      </c>
      <c r="BW2336" s="50">
        <f>Таблица1[[#This Row],[угол обхв4]]+Таблица1[[#This Row],[Lдуг 3,мм]]</f>
        <v>11846.239579115772</v>
      </c>
      <c r="BX2336" s="54">
        <f>Таблица1[[#This Row],[угол обхв5]]+Таблица1[[#This Row],[Y5, мм]]</f>
        <v>58033.155130433275</v>
      </c>
      <c r="BY2336" s="14">
        <f>Таблица1[[#This Row],[угол обхв6]]+Таблица1[[#This Row],[Lдуг 4,мм]]</f>
        <v>13835.795259125272</v>
      </c>
      <c r="BZ2336" s="14">
        <f>Таблица1[[#This Row],[Т1]]+Таблица1[[#This Row],[X6, мм]]</f>
        <v>58230.803803551491</v>
      </c>
      <c r="CA2336" s="14">
        <f>Таблица1[[#This Row],[Т2]]+Таблица1[[#This Row],[Lдуг 5,мм]]</f>
        <v>19316.32744131342</v>
      </c>
      <c r="CB2336" s="14">
        <f>Таблица1[[#This Row],[Т3]]+Таблица1[[#This Row],[Y6, мм]]</f>
        <v>58462.843994171046</v>
      </c>
      <c r="CC2336" s="14">
        <f>Таблица1[[#This Row],[Т4]]+Таблица1[[#This Row],[Lдуг 6,мм]]</f>
        <v>20444.802961650479</v>
      </c>
      <c r="CD2336" s="14">
        <f>Таблица1[[#This Row],[Т5]]+Таблица1[[#This Row],[Lдуг 1,мм]]</f>
        <v>58510.097823504831</v>
      </c>
      <c r="CE2336" s="14">
        <f>Таблица1[[#This Row],[Т6]]+Таблица1[[#This Row],[Lпрям1, мм]]</f>
        <v>20835.097722055998</v>
      </c>
      <c r="CF2336" s="15">
        <f>Таблица1[[#This Row],[Т7]]+Таблица1[[#This Row],[Lдуг 2,мм]]</f>
        <v>59063.693770367638</v>
      </c>
      <c r="CG2336" s="14">
        <f>Таблица1[[#This Row],[Т8]]+Таблица1[[#This Row],[Lпрям2, мм]]</f>
        <v>25981.6325595042</v>
      </c>
      <c r="CH2336" s="14">
        <f>Таблица1[[#This Row],[Т9]]-Таблица1[[#This Row],[Т9]]</f>
        <v>0</v>
      </c>
      <c r="CI2336" s="50">
        <f>Таблица1[[#This Row],[Т9]]-Таблица1[[#This Row],[Т8]]</f>
        <v>38228.596048311636</v>
      </c>
      <c r="CJ2336" s="54">
        <f>Таблица1[[#This Row],[Т9]]-Таблица1[[#This Row],[Т7]]</f>
        <v>553.59594686280616</v>
      </c>
      <c r="CK2336" s="14">
        <f>Таблица1[[#This Row],[Т9]]-Таблица1[[#This Row],[Т6]]</f>
        <v>38618.890808717159</v>
      </c>
      <c r="CL2336" s="14">
        <f>Таблица1[[#This Row],[Т9]]-Таблица1[[#This Row],[Т5]]</f>
        <v>600.84977619659185</v>
      </c>
      <c r="CM2336" s="14">
        <f>Таблица1[[#This Row],[Т9]]-Таблица1[[#This Row],[Т4]]</f>
        <v>39747.366329054217</v>
      </c>
      <c r="CN2336" s="14">
        <f>Таблица1[[#This Row],[Т9]]-Таблица1[[#This Row],[Т3]]</f>
        <v>832.88996681614663</v>
      </c>
      <c r="CO2336" s="14">
        <f>Таблица1[[#This Row],[Т9]]-Таблица1[[#This Row],[Т2]]</f>
        <v>45227.898511242369</v>
      </c>
      <c r="CP2336" s="14">
        <f>Таблица1[[#This Row],[Т9]]-Таблица1[[#This Row],[Т1]]</f>
        <v>1030.5386399343624</v>
      </c>
      <c r="CQ2336" s="14">
        <f>Таблица1[[#This Row],[Т9]]-Таблица1[[#This Row],[угол обхв6]]</f>
        <v>47217.454191251862</v>
      </c>
      <c r="CR2336" s="14">
        <f>Таблица1[[#This Row],[Т9]]-Таблица1[[#This Row],[угол обхв5]]</f>
        <v>1131.4935186790754</v>
      </c>
      <c r="CS2336" s="14">
        <f>Таблица1[[#This Row],[Т9]]-Таблица1[[#This Row],[угол обхв4]]</f>
        <v>59063.693770367638</v>
      </c>
      <c r="CT2336" s="14">
        <f>Таблица1[[#This Row],[Lкан_прям, мм]]+Таблица1[[#This Row],[Lкан_дуг, мм]]+Таблица1[[#This Row],[Lкан_леб,мм]]</f>
        <v>85045.326329871838</v>
      </c>
      <c r="CU2336" s="16">
        <f>Таблица1[[#This Row],[Lкан_леб,мм]]</f>
        <v>57932.200251688562</v>
      </c>
      <c r="CV2336" s="14">
        <f>2534431-(Таблица1[[#This Row],[Т23]]+Таблица1[[#This Row],[угол обхв3]])</f>
        <v>2448987.8739218167</v>
      </c>
      <c r="CW2336" s="50">
        <f>SUM(X2336:AC2336,AD2336:AI2336)-Таблица1[[#This Row],[lподв_min, мм]]</f>
        <v>21966.591241527836</v>
      </c>
      <c r="CX2336" s="17">
        <f>CW2775-Таблица1[[#This Row],[Суммарная длина каната]]</f>
        <v>-2448987.8739218167</v>
      </c>
    </row>
    <row r="2337" spans="1:102" x14ac:dyDescent="0.25">
      <c r="A2337" s="21">
        <v>2336</v>
      </c>
      <c r="B2337" s="10">
        <v>59.751428571428562</v>
      </c>
      <c r="C2337" s="10">
        <v>144.56367346938774</v>
      </c>
      <c r="D2337" s="11">
        <v>13056.152319224941</v>
      </c>
      <c r="E2337" s="11">
        <v>23316.650145278705</v>
      </c>
      <c r="F2337" s="11">
        <v>12917.804819402576</v>
      </c>
      <c r="G2337" s="11">
        <v>23292.546840673302</v>
      </c>
      <c r="H2337" s="11">
        <v>13464.15182922494</v>
      </c>
      <c r="I2337" s="11">
        <v>18116.622224952982</v>
      </c>
      <c r="J2337" s="11">
        <v>5200.0279203257232</v>
      </c>
      <c r="K2337" s="11">
        <v>25981.632559496047</v>
      </c>
      <c r="L2337" s="11">
        <v>1131.4935186872258</v>
      </c>
      <c r="M2337" s="11">
        <v>57932.200251688562</v>
      </c>
      <c r="N2337" s="11">
        <v>4846.9501916391591</v>
      </c>
      <c r="O2337" s="11">
        <v>20825.291222246724</v>
      </c>
      <c r="P2337" s="43">
        <v>6237.3999089790668</v>
      </c>
      <c r="Q2337" s="11">
        <v>22172.506112489962</v>
      </c>
      <c r="R2337" s="11">
        <v>11495.60617455698</v>
      </c>
      <c r="S2337" s="11">
        <v>23717.659784018193</v>
      </c>
      <c r="T2337" s="11">
        <v>12807.011592928806</v>
      </c>
      <c r="U2337" s="11">
        <v>24186.19882045488</v>
      </c>
      <c r="V2337" s="11">
        <v>13056.152319224941</v>
      </c>
      <c r="W2337" s="11">
        <v>23316.650145278705</v>
      </c>
      <c r="X2337" s="12">
        <v>0</v>
      </c>
      <c r="Y2337" s="12">
        <v>82.101351780166965</v>
      </c>
      <c r="Z2337" s="12">
        <v>197.38900683485926</v>
      </c>
      <c r="AA2337" s="44">
        <v>232.04019061955913</v>
      </c>
      <c r="AB2337" s="45">
        <v>47.253829333785468</v>
      </c>
      <c r="AC2337" s="12">
        <v>572.7091401188552</v>
      </c>
      <c r="AD2337" s="12">
        <v>11846.239579115772</v>
      </c>
      <c r="AE2337" s="12">
        <v>1936.0625963392106</v>
      </c>
      <c r="AF2337" s="12">
        <v>5480.5321821881489</v>
      </c>
      <c r="AG2337" s="44">
        <v>1128.4755203370612</v>
      </c>
      <c r="AH2337" s="45">
        <v>390.29476040552032</v>
      </c>
      <c r="AI2337" s="12">
        <v>5200.0279211103334</v>
      </c>
      <c r="AJ2337" s="12">
        <v>-55.624787350061567</v>
      </c>
      <c r="AK2337" s="12">
        <v>-44.095226199761427</v>
      </c>
      <c r="AL2337" s="12">
        <v>-16.375723714672223</v>
      </c>
      <c r="AM2337" s="44">
        <v>16.209873343935261</v>
      </c>
      <c r="AN2337" s="45">
        <v>9.5739787687945874</v>
      </c>
      <c r="AO2337" s="12">
        <v>89.999999889816394</v>
      </c>
      <c r="AP2337" s="12">
        <v>-2178.3010074560411</v>
      </c>
      <c r="AQ2337" s="12">
        <v>4563.042183572391</v>
      </c>
      <c r="AR2337" s="12">
        <v>6122.3704415794582</v>
      </c>
      <c r="AS2337" s="44">
        <v>11609.502060000805</v>
      </c>
      <c r="AT2337" s="45">
        <v>12739.152652118379</v>
      </c>
      <c r="AU2337" s="12">
        <v>13464.152319224941</v>
      </c>
      <c r="AV2337" s="12">
        <v>11278.265415461636</v>
      </c>
      <c r="AW2337" s="12">
        <v>21118.310407549601</v>
      </c>
      <c r="AX2337" s="12">
        <v>22563.954987350731</v>
      </c>
      <c r="AY2337" s="44">
        <v>24109.43998678368</v>
      </c>
      <c r="AZ2337" s="45">
        <v>23783.881577284661</v>
      </c>
      <c r="BA2337" s="12">
        <v>23316.650146063315</v>
      </c>
      <c r="BB2337" s="12">
        <v>4510.2041939091469</v>
      </c>
      <c r="BC2337" s="12">
        <v>5953.4919009122987</v>
      </c>
      <c r="BD2337" s="12">
        <v>11380.576707157372</v>
      </c>
      <c r="BE2337" s="44">
        <v>12693.115707484982</v>
      </c>
      <c r="BF2337" s="45">
        <v>13124.011260035366</v>
      </c>
      <c r="BG2337" s="12">
        <v>13464.15232922494</v>
      </c>
      <c r="BH2337" s="12">
        <v>21055.652097858925</v>
      </c>
      <c r="BI2337" s="12">
        <v>22465.525297792836</v>
      </c>
      <c r="BJ2337" s="12">
        <v>24109.108658878962</v>
      </c>
      <c r="BK2337" s="44">
        <v>23794.418617689393</v>
      </c>
      <c r="BL2337" s="45">
        <v>23718.967388448928</v>
      </c>
      <c r="BM2337" s="12">
        <v>18116.622224952982</v>
      </c>
      <c r="BN2337" s="12">
        <v>0</v>
      </c>
      <c r="BO2337" s="12">
        <v>11.529561150300136</v>
      </c>
      <c r="BP2337" s="12">
        <v>27.719502485089208</v>
      </c>
      <c r="BQ2337" s="48">
        <v>32.585597058607483</v>
      </c>
      <c r="BR2337" s="49">
        <v>6.6358945751406715</v>
      </c>
      <c r="BS2337" s="13">
        <v>80.426021121021805</v>
      </c>
      <c r="BT2337" s="12">
        <v>397.79974831143198</v>
      </c>
      <c r="BV2337" s="14">
        <f>Таблица1[[#This Row],[Lкан_леб,мм]]</f>
        <v>57932.200251688562</v>
      </c>
      <c r="BW2337" s="50">
        <f>Таблица1[[#This Row],[угол обхв4]]+Таблица1[[#This Row],[Lдуг 3,мм]]</f>
        <v>11846.239579115772</v>
      </c>
      <c r="BX2337" s="54">
        <f>Таблица1[[#This Row],[угол обхв5]]+Таблица1[[#This Row],[Y5, мм]]</f>
        <v>58014.301603468732</v>
      </c>
      <c r="BY2337" s="14">
        <f>Таблица1[[#This Row],[угол обхв6]]+Таблица1[[#This Row],[Lдуг 4,мм]]</f>
        <v>13782.302175454983</v>
      </c>
      <c r="BZ2337" s="14">
        <f>Таблица1[[#This Row],[Т1]]+Таблица1[[#This Row],[X6, мм]]</f>
        <v>58211.690610303594</v>
      </c>
      <c r="CA2337" s="14">
        <f>Таблица1[[#This Row],[Т2]]+Таблица1[[#This Row],[Lдуг 5,мм]]</f>
        <v>19262.834357643133</v>
      </c>
      <c r="CB2337" s="14">
        <f>Таблица1[[#This Row],[Т3]]+Таблица1[[#This Row],[Y6, мм]]</f>
        <v>58443.730800923156</v>
      </c>
      <c r="CC2337" s="14">
        <f>Таблица1[[#This Row],[Т4]]+Таблица1[[#This Row],[Lдуг 6,мм]]</f>
        <v>20391.309877980195</v>
      </c>
      <c r="CD2337" s="14">
        <f>Таблица1[[#This Row],[Т5]]+Таблица1[[#This Row],[Lдуг 1,мм]]</f>
        <v>58490.984630256942</v>
      </c>
      <c r="CE2337" s="14">
        <f>Таблица1[[#This Row],[Т6]]+Таблица1[[#This Row],[Lпрям1, мм]]</f>
        <v>20781.604638385714</v>
      </c>
      <c r="CF2337" s="15">
        <f>Таблица1[[#This Row],[Т7]]+Таблица1[[#This Row],[Lдуг 2,мм]]</f>
        <v>59063.693770375794</v>
      </c>
      <c r="CG2337" s="14">
        <f>Таблица1[[#This Row],[Т8]]+Таблица1[[#This Row],[Lпрям2, мм]]</f>
        <v>25981.632559496047</v>
      </c>
      <c r="CH2337" s="14">
        <f>Таблица1[[#This Row],[Т9]]-Таблица1[[#This Row],[Т9]]</f>
        <v>0</v>
      </c>
      <c r="CI2337" s="50">
        <f>Таблица1[[#This Row],[Т9]]-Таблица1[[#This Row],[Т8]]</f>
        <v>38282.089131990084</v>
      </c>
      <c r="CJ2337" s="54">
        <f>Таблица1[[#This Row],[Т9]]-Таблица1[[#This Row],[Т7]]</f>
        <v>572.70914011885179</v>
      </c>
      <c r="CK2337" s="14">
        <f>Таблица1[[#This Row],[Т9]]-Таблица1[[#This Row],[Т6]]</f>
        <v>38672.383892395599</v>
      </c>
      <c r="CL2337" s="14">
        <f>Таблица1[[#This Row],[Т9]]-Таблица1[[#This Row],[Т5]]</f>
        <v>619.96296945263748</v>
      </c>
      <c r="CM2337" s="14">
        <f>Таблица1[[#This Row],[Т9]]-Таблица1[[#This Row],[Т4]]</f>
        <v>39800.859412732665</v>
      </c>
      <c r="CN2337" s="14">
        <f>Таблица1[[#This Row],[Т9]]-Таблица1[[#This Row],[Т3]]</f>
        <v>852.00316007219953</v>
      </c>
      <c r="CO2337" s="14">
        <f>Таблица1[[#This Row],[Т9]]-Таблица1[[#This Row],[Т2]]</f>
        <v>45281.391594920809</v>
      </c>
      <c r="CP2337" s="14">
        <f>Таблица1[[#This Row],[Т9]]-Таблица1[[#This Row],[Т1]]</f>
        <v>1049.3921669070623</v>
      </c>
      <c r="CQ2337" s="14">
        <f>Таблица1[[#This Row],[Т9]]-Таблица1[[#This Row],[угол обхв6]]</f>
        <v>47217.454191260025</v>
      </c>
      <c r="CR2337" s="14">
        <f>Таблица1[[#This Row],[Т9]]-Таблица1[[#This Row],[угол обхв5]]</f>
        <v>1131.4935186872317</v>
      </c>
      <c r="CS2337" s="14">
        <f>Таблица1[[#This Row],[Т9]]-Таблица1[[#This Row],[угол обхв4]]</f>
        <v>59063.693770375794</v>
      </c>
      <c r="CT2337" s="14">
        <f>Таблица1[[#This Row],[Lкан_прям, мм]]+Таблица1[[#This Row],[Lкан_дуг, мм]]+Таблица1[[#This Row],[Lкан_леб,мм]]</f>
        <v>85045.326329871838</v>
      </c>
      <c r="CU2337" s="16">
        <f>Таблица1[[#This Row],[Lкан_леб,мм]]</f>
        <v>57932.200251688562</v>
      </c>
      <c r="CV2337" s="14">
        <f>2534431-(Таблица1[[#This Row],[Т23]]+Таблица1[[#This Row],[угол обхв3]])</f>
        <v>2448987.8739218167</v>
      </c>
      <c r="CW2337" s="50">
        <f>SUM(X2337:AC2337,AD2337:AI2337)-Таблица1[[#This Row],[lподв_min, мм]]</f>
        <v>21913.098157857548</v>
      </c>
      <c r="CX2337" s="17">
        <f>CW2776-Таблица1[[#This Row],[Суммарная длина каната]]</f>
        <v>-2448987.8739218167</v>
      </c>
    </row>
    <row r="2338" spans="1:102" x14ac:dyDescent="0.25">
      <c r="A2338" s="21">
        <v>2337</v>
      </c>
      <c r="B2338" s="10">
        <v>59.751428571428562</v>
      </c>
      <c r="C2338" s="10">
        <v>147.2477551020408</v>
      </c>
      <c r="D2338" s="11">
        <v>12892.94203396696</v>
      </c>
      <c r="E2338" s="11">
        <v>23660.212657395674</v>
      </c>
      <c r="F2338" s="11">
        <v>12755.875043830059</v>
      </c>
      <c r="G2338" s="11">
        <v>23629.65713064828</v>
      </c>
      <c r="H2338" s="11">
        <v>13300.941543966959</v>
      </c>
      <c r="I2338" s="11">
        <v>18406.691854325589</v>
      </c>
      <c r="J2338" s="11">
        <v>5253.5208030700851</v>
      </c>
      <c r="K2338" s="11">
        <v>25981.632559488062</v>
      </c>
      <c r="L2338" s="11">
        <v>1131.4935186952205</v>
      </c>
      <c r="M2338" s="11">
        <v>57932.200251688562</v>
      </c>
      <c r="N2338" s="11">
        <v>4846.9501916391591</v>
      </c>
      <c r="O2338" s="11">
        <v>20825.291222246724</v>
      </c>
      <c r="P2338" s="43">
        <v>6135.2493541690383</v>
      </c>
      <c r="Q2338" s="11">
        <v>22198.00896248666</v>
      </c>
      <c r="R2338" s="11">
        <v>11315.32907512063</v>
      </c>
      <c r="S2338" s="11">
        <v>23987.70365281406</v>
      </c>
      <c r="T2338" s="11">
        <v>12603.354600490513</v>
      </c>
      <c r="U2338" s="11">
        <v>24517.140378018903</v>
      </c>
      <c r="V2338" s="11">
        <v>12892.94203396696</v>
      </c>
      <c r="W2338" s="11">
        <v>23660.212657395674</v>
      </c>
      <c r="X2338" s="12">
        <v>0</v>
      </c>
      <c r="Y2338" s="12">
        <v>62.719383177842744</v>
      </c>
      <c r="Z2338" s="12">
        <v>197.65778218928648</v>
      </c>
      <c r="AA2338" s="44">
        <v>232.04019061955887</v>
      </c>
      <c r="AB2338" s="45">
        <v>47.253829333787984</v>
      </c>
      <c r="AC2338" s="12">
        <v>591.82233337474418</v>
      </c>
      <c r="AD2338" s="12">
        <v>11846.239579115772</v>
      </c>
      <c r="AE2338" s="12">
        <v>1882.5697135948565</v>
      </c>
      <c r="AF2338" s="12">
        <v>5480.5321821881498</v>
      </c>
      <c r="AG2338" s="44">
        <v>1128.4755203370587</v>
      </c>
      <c r="AH2338" s="45">
        <v>390.29476040551606</v>
      </c>
      <c r="AI2338" s="12">
        <v>5253.5208038467081</v>
      </c>
      <c r="AJ2338" s="12">
        <v>-55.624787350061567</v>
      </c>
      <c r="AK2338" s="12">
        <v>-46.817052179095384</v>
      </c>
      <c r="AL2338" s="12">
        <v>-19.059805347325266</v>
      </c>
      <c r="AM2338" s="44">
        <v>13.525791711282178</v>
      </c>
      <c r="AN2338" s="45">
        <v>6.889897136141153</v>
      </c>
      <c r="AO2338" s="12">
        <v>89.999999890938327</v>
      </c>
      <c r="AP2338" s="12">
        <v>-2178.3010074560411</v>
      </c>
      <c r="AQ2338" s="12">
        <v>4549.4478819114547</v>
      </c>
      <c r="AR2338" s="12">
        <v>6002.0149511257114</v>
      </c>
      <c r="AS2338" s="44">
        <v>11410.753360655879</v>
      </c>
      <c r="AT2338" s="45">
        <v>12554.410191878056</v>
      </c>
      <c r="AU2338" s="12">
        <v>13300.94203396696</v>
      </c>
      <c r="AV2338" s="12">
        <v>11278.265415461636</v>
      </c>
      <c r="AW2338" s="12">
        <v>21104.497912185703</v>
      </c>
      <c r="AX2338" s="12">
        <v>22583.641681334124</v>
      </c>
      <c r="AY2338" s="44">
        <v>24384.387665259845</v>
      </c>
      <c r="AZ2338" s="45">
        <v>24112.086745933502</v>
      </c>
      <c r="BA2338" s="12">
        <v>23660.212658172299</v>
      </c>
      <c r="BB2338" s="12">
        <v>4510.2041939091469</v>
      </c>
      <c r="BC2338" s="12">
        <v>5837.7470444413329</v>
      </c>
      <c r="BD2338" s="12">
        <v>11182.094672077303</v>
      </c>
      <c r="BE2338" s="44">
        <v>12507.930314955263</v>
      </c>
      <c r="BF2338" s="45">
        <v>12941.886442579418</v>
      </c>
      <c r="BG2338" s="12">
        <v>13300.942043966961</v>
      </c>
      <c r="BH2338" s="12">
        <v>21055.652097858925</v>
      </c>
      <c r="BI2338" s="12">
        <v>22477.215652425639</v>
      </c>
      <c r="BJ2338" s="12">
        <v>24373.336371661524</v>
      </c>
      <c r="BK2338" s="44">
        <v>24120.456365573118</v>
      </c>
      <c r="BL2338" s="45">
        <v>24065.266289481075</v>
      </c>
      <c r="BM2338" s="12">
        <v>18406.691854325589</v>
      </c>
      <c r="BN2338" s="12">
        <v>0</v>
      </c>
      <c r="BO2338" s="12">
        <v>8.8077351709661809</v>
      </c>
      <c r="BP2338" s="12">
        <v>27.757246831770118</v>
      </c>
      <c r="BQ2338" s="48">
        <v>32.585597058607448</v>
      </c>
      <c r="BR2338" s="49">
        <v>6.635894575141025</v>
      </c>
      <c r="BS2338" s="13">
        <v>83.110102754797168</v>
      </c>
      <c r="BT2338" s="12">
        <v>397.79974831143198</v>
      </c>
      <c r="BV2338" s="14">
        <f>Таблица1[[#This Row],[Lкан_леб,мм]]</f>
        <v>57932.200251688562</v>
      </c>
      <c r="BW2338" s="50">
        <f>Таблица1[[#This Row],[угол обхв4]]+Таблица1[[#This Row],[Lдуг 3,мм]]</f>
        <v>11846.239579115772</v>
      </c>
      <c r="BX2338" s="54">
        <f>Таблица1[[#This Row],[угол обхв5]]+Таблица1[[#This Row],[Y5, мм]]</f>
        <v>57994.919634866405</v>
      </c>
      <c r="BY2338" s="14">
        <f>Таблица1[[#This Row],[угол обхв6]]+Таблица1[[#This Row],[Lдуг 4,мм]]</f>
        <v>13728.809292710628</v>
      </c>
      <c r="BZ2338" s="14">
        <f>Таблица1[[#This Row],[Т1]]+Таблица1[[#This Row],[X6, мм]]</f>
        <v>58192.577417055691</v>
      </c>
      <c r="CA2338" s="14">
        <f>Таблица1[[#This Row],[Т2]]+Таблица1[[#This Row],[Lдуг 5,мм]]</f>
        <v>19209.341474898778</v>
      </c>
      <c r="CB2338" s="14">
        <f>Таблица1[[#This Row],[Т3]]+Таблица1[[#This Row],[Y6, мм]]</f>
        <v>58424.617607675253</v>
      </c>
      <c r="CC2338" s="14">
        <f>Таблица1[[#This Row],[Т4]]+Таблица1[[#This Row],[Lдуг 6,мм]]</f>
        <v>20337.816995235837</v>
      </c>
      <c r="CD2338" s="14">
        <f>Таблица1[[#This Row],[Т5]]+Таблица1[[#This Row],[Lдуг 1,мм]]</f>
        <v>58471.871437009038</v>
      </c>
      <c r="CE2338" s="14">
        <f>Таблица1[[#This Row],[Т6]]+Таблица1[[#This Row],[Lпрям1, мм]]</f>
        <v>20728.111755641352</v>
      </c>
      <c r="CF2338" s="15">
        <f>Таблица1[[#This Row],[Т7]]+Таблица1[[#This Row],[Lдуг 2,мм]]</f>
        <v>59063.693770383783</v>
      </c>
      <c r="CG2338" s="14">
        <f>Таблица1[[#This Row],[Т8]]+Таблица1[[#This Row],[Lпрям2, мм]]</f>
        <v>25981.632559488062</v>
      </c>
      <c r="CH2338" s="14">
        <f>Таблица1[[#This Row],[Т9]]-Таблица1[[#This Row],[Т9]]</f>
        <v>0</v>
      </c>
      <c r="CI2338" s="50">
        <f>Таблица1[[#This Row],[Т9]]-Таблица1[[#This Row],[Т8]]</f>
        <v>38335.582014742431</v>
      </c>
      <c r="CJ2338" s="54">
        <f>Таблица1[[#This Row],[Т9]]-Таблица1[[#This Row],[Т7]]</f>
        <v>591.82233337474463</v>
      </c>
      <c r="CK2338" s="14">
        <f>Таблица1[[#This Row],[Т9]]-Таблица1[[#This Row],[Т6]]</f>
        <v>38725.876775147946</v>
      </c>
      <c r="CL2338" s="14">
        <f>Таблица1[[#This Row],[Т9]]-Таблица1[[#This Row],[Т5]]</f>
        <v>639.07616270853032</v>
      </c>
      <c r="CM2338" s="14">
        <f>Таблица1[[#This Row],[Т9]]-Таблица1[[#This Row],[Т4]]</f>
        <v>39854.352295485005</v>
      </c>
      <c r="CN2338" s="14">
        <f>Таблица1[[#This Row],[Т9]]-Таблица1[[#This Row],[Т3]]</f>
        <v>871.11635332809237</v>
      </c>
      <c r="CO2338" s="14">
        <f>Таблица1[[#This Row],[Т9]]-Таблица1[[#This Row],[Т2]]</f>
        <v>45334.884477673157</v>
      </c>
      <c r="CP2338" s="14">
        <f>Таблица1[[#This Row],[Т9]]-Таблица1[[#This Row],[Т1]]</f>
        <v>1068.7741355173785</v>
      </c>
      <c r="CQ2338" s="14">
        <f>Таблица1[[#This Row],[Т9]]-Таблица1[[#This Row],[угол обхв6]]</f>
        <v>47217.454191268014</v>
      </c>
      <c r="CR2338" s="14">
        <f>Таблица1[[#This Row],[Т9]]-Таблица1[[#This Row],[угол обхв5]]</f>
        <v>1131.4935186952207</v>
      </c>
      <c r="CS2338" s="14">
        <f>Таблица1[[#This Row],[Т9]]-Таблица1[[#This Row],[угол обхв4]]</f>
        <v>59063.693770383783</v>
      </c>
      <c r="CT2338" s="14">
        <f>Таблица1[[#This Row],[Lкан_прям, мм]]+Таблица1[[#This Row],[Lкан_дуг, мм]]+Таблица1[[#This Row],[Lкан_леб,мм]]</f>
        <v>85045.326329871838</v>
      </c>
      <c r="CU2338" s="16">
        <f>Таблица1[[#This Row],[Lкан_леб,мм]]</f>
        <v>57932.200251688562</v>
      </c>
      <c r="CV2338" s="14">
        <f>2534431-(Таблица1[[#This Row],[Т23]]+Таблица1[[#This Row],[угол обхв3]])</f>
        <v>2448987.8739218167</v>
      </c>
      <c r="CW2338" s="50">
        <f>SUM(X2338:AC2338,AD2338:AI2338)-Таблица1[[#This Row],[lподв_min, мм]]</f>
        <v>21859.605275113197</v>
      </c>
      <c r="CX2338" s="17">
        <f>CW2777-Таблица1[[#This Row],[Суммарная длина каната]]</f>
        <v>-2448987.8739218167</v>
      </c>
    </row>
    <row r="2339" spans="1:102" x14ac:dyDescent="0.25">
      <c r="A2339" s="21">
        <v>2338</v>
      </c>
      <c r="B2339" s="10">
        <v>59.751428571428562</v>
      </c>
      <c r="C2339" s="10">
        <v>149.93183673469386</v>
      </c>
      <c r="D2339" s="11">
        <v>12713.822138189138</v>
      </c>
      <c r="E2339" s="11">
        <v>23995.755292365739</v>
      </c>
      <c r="F2339" s="11">
        <v>12578.336403576268</v>
      </c>
      <c r="G2339" s="11">
        <v>23958.814586952725</v>
      </c>
      <c r="H2339" s="11">
        <v>13121.82164818914</v>
      </c>
      <c r="I2339" s="11">
        <v>18688.864341457498</v>
      </c>
      <c r="J2339" s="11">
        <v>5306.8909509082405</v>
      </c>
      <c r="K2339" s="11">
        <v>25981.63255948024</v>
      </c>
      <c r="L2339" s="11">
        <v>1131.4935187030342</v>
      </c>
      <c r="M2339" s="11">
        <v>57932.200251688562</v>
      </c>
      <c r="N2339" s="11">
        <v>4846.9501916391591</v>
      </c>
      <c r="O2339" s="11">
        <v>20825.291222246724</v>
      </c>
      <c r="P2339" s="43">
        <v>6032.0165951295994</v>
      </c>
      <c r="Q2339" s="11">
        <v>22218.700232797004</v>
      </c>
      <c r="R2339" s="11">
        <v>11122.603888115871</v>
      </c>
      <c r="S2339" s="11">
        <v>24249.009079373485</v>
      </c>
      <c r="T2339" s="11">
        <v>12384.423396437925</v>
      </c>
      <c r="U2339" s="11">
        <v>24838.18182858876</v>
      </c>
      <c r="V2339" s="11">
        <v>12713.822138189138</v>
      </c>
      <c r="W2339" s="11">
        <v>23995.755292365739</v>
      </c>
      <c r="X2339" s="12">
        <v>0</v>
      </c>
      <c r="Y2339" s="12">
        <v>42.763289035868844</v>
      </c>
      <c r="Z2339" s="12">
        <v>198.50068308336293</v>
      </c>
      <c r="AA2339" s="44">
        <v>232.04019061955924</v>
      </c>
      <c r="AB2339" s="45">
        <v>47.253829333789866</v>
      </c>
      <c r="AC2339" s="12">
        <v>610.93552663045318</v>
      </c>
      <c r="AD2339" s="12">
        <v>11846.239579115772</v>
      </c>
      <c r="AE2339" s="12">
        <v>1829.1995657566929</v>
      </c>
      <c r="AF2339" s="12">
        <v>5480.5321821881498</v>
      </c>
      <c r="AG2339" s="44">
        <v>1128.4755203370589</v>
      </c>
      <c r="AH2339" s="45">
        <v>390.29476040551395</v>
      </c>
      <c r="AI2339" s="12">
        <v>5306.8909516770509</v>
      </c>
      <c r="AJ2339" s="12">
        <v>-55.624787350061567</v>
      </c>
      <c r="AK2339" s="12">
        <v>-49.619503085715117</v>
      </c>
      <c r="AL2339" s="12">
        <v>-21.743886979978367</v>
      </c>
      <c r="AM2339" s="44">
        <v>10.841710078629134</v>
      </c>
      <c r="AN2339" s="45">
        <v>4.2058155034878455</v>
      </c>
      <c r="AO2339" s="12">
        <v>89.99999989203512</v>
      </c>
      <c r="AP2339" s="12">
        <v>-2178.3010074560411</v>
      </c>
      <c r="AQ2339" s="12">
        <v>4536.1525690356702</v>
      </c>
      <c r="AR2339" s="12">
        <v>5880.8695930017011</v>
      </c>
      <c r="AS2339" s="44">
        <v>11199.34719833608</v>
      </c>
      <c r="AT2339" s="45">
        <v>12354.500911505487</v>
      </c>
      <c r="AU2339" s="12">
        <v>13121.822138189138</v>
      </c>
      <c r="AV2339" s="12">
        <v>11278.265415461636</v>
      </c>
      <c r="AW2339" s="12">
        <v>21089.618363842172</v>
      </c>
      <c r="AX2339" s="12">
        <v>22597.670658750994</v>
      </c>
      <c r="AY2339" s="44">
        <v>24649.726516399183</v>
      </c>
      <c r="AZ2339" s="45">
        <v>24431.280556907939</v>
      </c>
      <c r="BA2339" s="12">
        <v>23995.755293134549</v>
      </c>
      <c r="BB2339" s="12">
        <v>4510.2041939091469</v>
      </c>
      <c r="BC2339" s="12">
        <v>5721.2189725261105</v>
      </c>
      <c r="BD2339" s="12">
        <v>10971.456885987973</v>
      </c>
      <c r="BE2339" s="44">
        <v>12307.680086217717</v>
      </c>
      <c r="BF2339" s="45">
        <v>12743.744623121576</v>
      </c>
      <c r="BG2339" s="12">
        <v>13121.822148189141</v>
      </c>
      <c r="BH2339" s="12">
        <v>21055.652097858925</v>
      </c>
      <c r="BI2339" s="12">
        <v>22483.027374392452</v>
      </c>
      <c r="BJ2339" s="12">
        <v>24627.979505327476</v>
      </c>
      <c r="BK2339" s="44">
        <v>24437.464391563062</v>
      </c>
      <c r="BL2339" s="45">
        <v>24402.65656404656</v>
      </c>
      <c r="BM2339" s="12">
        <v>18688.864341457498</v>
      </c>
      <c r="BN2339" s="12">
        <v>0</v>
      </c>
      <c r="BO2339" s="12">
        <v>6.005284264346451</v>
      </c>
      <c r="BP2339" s="12">
        <v>27.875616105736746</v>
      </c>
      <c r="BQ2339" s="48">
        <v>32.585597058607497</v>
      </c>
      <c r="BR2339" s="49">
        <v>6.6358945751412888</v>
      </c>
      <c r="BS2339" s="13">
        <v>85.794184388547265</v>
      </c>
      <c r="BT2339" s="12">
        <v>397.79974831143198</v>
      </c>
      <c r="BV2339" s="14">
        <f>Таблица1[[#This Row],[Lкан_леб,мм]]</f>
        <v>57932.200251688562</v>
      </c>
      <c r="BW2339" s="50">
        <f>Таблица1[[#This Row],[угол обхв4]]+Таблица1[[#This Row],[Lдуг 3,мм]]</f>
        <v>11846.239579115772</v>
      </c>
      <c r="BX2339" s="54">
        <f>Таблица1[[#This Row],[угол обхв5]]+Таблица1[[#This Row],[Y5, мм]]</f>
        <v>57974.963540724428</v>
      </c>
      <c r="BY2339" s="14">
        <f>Таблица1[[#This Row],[угол обхв6]]+Таблица1[[#This Row],[Lдуг 4,мм]]</f>
        <v>13675.439144872465</v>
      </c>
      <c r="BZ2339" s="14">
        <f>Таблица1[[#This Row],[Т1]]+Таблица1[[#This Row],[X6, мм]]</f>
        <v>58173.464223807794</v>
      </c>
      <c r="CA2339" s="14">
        <f>Таблица1[[#This Row],[Т2]]+Таблица1[[#This Row],[Lдуг 5,мм]]</f>
        <v>19155.971327060615</v>
      </c>
      <c r="CB2339" s="14">
        <f>Таблица1[[#This Row],[Т3]]+Таблица1[[#This Row],[Y6, мм]]</f>
        <v>58405.504414427356</v>
      </c>
      <c r="CC2339" s="14">
        <f>Таблица1[[#This Row],[Т4]]+Таблица1[[#This Row],[Lдуг 6,мм]]</f>
        <v>20284.446847397674</v>
      </c>
      <c r="CD2339" s="14">
        <f>Таблица1[[#This Row],[Т5]]+Таблица1[[#This Row],[Lдуг 1,мм]]</f>
        <v>58452.758243761149</v>
      </c>
      <c r="CE2339" s="14">
        <f>Таблица1[[#This Row],[Т6]]+Таблица1[[#This Row],[Lпрям1, мм]]</f>
        <v>20674.741607803189</v>
      </c>
      <c r="CF2339" s="15">
        <f>Таблица1[[#This Row],[Т7]]+Таблица1[[#This Row],[Lдуг 2,мм]]</f>
        <v>59063.693770391605</v>
      </c>
      <c r="CG2339" s="14">
        <f>Таблица1[[#This Row],[Т8]]+Таблица1[[#This Row],[Lпрям2, мм]]</f>
        <v>25981.63255948024</v>
      </c>
      <c r="CH2339" s="14">
        <f>Таблица1[[#This Row],[Т9]]-Таблица1[[#This Row],[Т9]]</f>
        <v>0</v>
      </c>
      <c r="CI2339" s="50">
        <f>Таблица1[[#This Row],[Т9]]-Таблица1[[#This Row],[Т8]]</f>
        <v>38388.952162588415</v>
      </c>
      <c r="CJ2339" s="54">
        <f>Таблица1[[#This Row],[Т9]]-Таблица1[[#This Row],[Т7]]</f>
        <v>610.93552663045557</v>
      </c>
      <c r="CK2339" s="14">
        <f>Таблица1[[#This Row],[Т9]]-Таблица1[[#This Row],[Т6]]</f>
        <v>38779.246922993931</v>
      </c>
      <c r="CL2339" s="14">
        <f>Таблица1[[#This Row],[Т9]]-Таблица1[[#This Row],[Т5]]</f>
        <v>658.18935596424853</v>
      </c>
      <c r="CM2339" s="14">
        <f>Таблица1[[#This Row],[Т9]]-Таблица1[[#This Row],[Т4]]</f>
        <v>39907.722443330989</v>
      </c>
      <c r="CN2339" s="14">
        <f>Таблица1[[#This Row],[Т9]]-Таблица1[[#This Row],[Т3]]</f>
        <v>890.22954658381059</v>
      </c>
      <c r="CO2339" s="14">
        <f>Таблица1[[#This Row],[Т9]]-Таблица1[[#This Row],[Т2]]</f>
        <v>45388.254625519141</v>
      </c>
      <c r="CP2339" s="14">
        <f>Таблица1[[#This Row],[Т9]]-Таблица1[[#This Row],[Т1]]</f>
        <v>1088.7302296671769</v>
      </c>
      <c r="CQ2339" s="14">
        <f>Таблица1[[#This Row],[Т9]]-Таблица1[[#This Row],[угол обхв6]]</f>
        <v>47217.454191275829</v>
      </c>
      <c r="CR2339" s="14">
        <f>Таблица1[[#This Row],[Т9]]-Таблица1[[#This Row],[угол обхв5]]</f>
        <v>1131.4935187030424</v>
      </c>
      <c r="CS2339" s="14">
        <f>Таблица1[[#This Row],[Т9]]-Таблица1[[#This Row],[угол обхв4]]</f>
        <v>59063.693770391605</v>
      </c>
      <c r="CT2339" s="14">
        <f>Таблица1[[#This Row],[Lкан_прям, мм]]+Таблица1[[#This Row],[Lкан_дуг, мм]]+Таблица1[[#This Row],[Lкан_леб,мм]]</f>
        <v>85045.326329871838</v>
      </c>
      <c r="CU2339" s="16">
        <f>Таблица1[[#This Row],[Lкан_леб,мм]]</f>
        <v>57932.200251688562</v>
      </c>
      <c r="CV2339" s="14">
        <f>2534431-(Таблица1[[#This Row],[Т23]]+Таблица1[[#This Row],[угол обхв3]])</f>
        <v>2448987.8739218167</v>
      </c>
      <c r="CW2339" s="50">
        <f>SUM(X2339:AC2339,AD2339:AI2339)-Таблица1[[#This Row],[lподв_min, мм]]</f>
        <v>21806.235127275035</v>
      </c>
      <c r="CX2339" s="17">
        <f>CW2778-Таблица1[[#This Row],[Суммарная длина каната]]</f>
        <v>-2448987.8739218167</v>
      </c>
    </row>
    <row r="2340" spans="1:102" x14ac:dyDescent="0.25">
      <c r="A2340" s="21">
        <v>2339</v>
      </c>
      <c r="B2340" s="10">
        <v>59.751428571428562</v>
      </c>
      <c r="C2340" s="10">
        <v>152.61591836734689</v>
      </c>
      <c r="D2340" s="11">
        <v>12519.185648205654</v>
      </c>
      <c r="E2340" s="11">
        <v>24322.541818576687</v>
      </c>
      <c r="F2340" s="11">
        <v>12385.578445440089</v>
      </c>
      <c r="G2340" s="11">
        <v>24279.296988028273</v>
      </c>
      <c r="H2340" s="11">
        <v>12927.185158205653</v>
      </c>
      <c r="I2340" s="11">
        <v>18962.536887646289</v>
      </c>
      <c r="J2340" s="11">
        <v>5360.0049309303977</v>
      </c>
      <c r="K2340" s="11">
        <v>25981.63255947263</v>
      </c>
      <c r="L2340" s="11">
        <v>1131.493518710653</v>
      </c>
      <c r="M2340" s="11">
        <v>57932.200251688562</v>
      </c>
      <c r="N2340" s="11">
        <v>4846.9501916391591</v>
      </c>
      <c r="O2340" s="11">
        <v>20825.291222246724</v>
      </c>
      <c r="P2340" s="43">
        <v>5927.9281402465685</v>
      </c>
      <c r="Q2340" s="11">
        <v>22234.534523624639</v>
      </c>
      <c r="R2340" s="11">
        <v>10917.853481936623</v>
      </c>
      <c r="S2340" s="11">
        <v>24501.002719818749</v>
      </c>
      <c r="T2340" s="11">
        <v>12150.698349155038</v>
      </c>
      <c r="U2340" s="11">
        <v>25148.618758357952</v>
      </c>
      <c r="V2340" s="11">
        <v>12519.185648205654</v>
      </c>
      <c r="W2340" s="11">
        <v>24322.541818576687</v>
      </c>
      <c r="X2340" s="12">
        <v>0</v>
      </c>
      <c r="Y2340" s="12">
        <v>22.183551908903201</v>
      </c>
      <c r="Z2340" s="12">
        <v>199.96722696243157</v>
      </c>
      <c r="AA2340" s="44">
        <v>232.04019061955924</v>
      </c>
      <c r="AB2340" s="45">
        <v>47.253829333789938</v>
      </c>
      <c r="AC2340" s="12">
        <v>630.04871988596892</v>
      </c>
      <c r="AD2340" s="12">
        <v>11846.239579115772</v>
      </c>
      <c r="AE2340" s="12">
        <v>1776.0855857345393</v>
      </c>
      <c r="AF2340" s="12">
        <v>5480.532182188148</v>
      </c>
      <c r="AG2340" s="44">
        <v>1128.4755203370617</v>
      </c>
      <c r="AH2340" s="45">
        <v>390.29476040551299</v>
      </c>
      <c r="AI2340" s="12">
        <v>5360.0049316915911</v>
      </c>
      <c r="AJ2340" s="12">
        <v>-55.624787350061567</v>
      </c>
      <c r="AK2340" s="12">
        <v>-52.509532695675453</v>
      </c>
      <c r="AL2340" s="12">
        <v>-24.427968612631407</v>
      </c>
      <c r="AM2340" s="44">
        <v>8.1576284459760906</v>
      </c>
      <c r="AN2340" s="45">
        <v>1.5217338708347925</v>
      </c>
      <c r="AO2340" s="12">
        <v>89.999999893104984</v>
      </c>
      <c r="AP2340" s="12">
        <v>-2178.3010074560411</v>
      </c>
      <c r="AQ2340" s="12">
        <v>4523.2207094676141</v>
      </c>
      <c r="AR2340" s="12">
        <v>5759.2001785620168</v>
      </c>
      <c r="AS2340" s="44">
        <v>10975.747430338493</v>
      </c>
      <c r="AT2340" s="45">
        <v>12139.863442388894</v>
      </c>
      <c r="AU2340" s="12">
        <v>12927.185648205654</v>
      </c>
      <c r="AV2340" s="12">
        <v>11278.265415461636</v>
      </c>
      <c r="AW2340" s="12">
        <v>21073.612027603311</v>
      </c>
      <c r="AX2340" s="12">
        <v>22606.011137889622</v>
      </c>
      <c r="AY2340" s="44">
        <v>24904.87434637655</v>
      </c>
      <c r="AZ2340" s="45">
        <v>24740.762650403973</v>
      </c>
      <c r="BA2340" s="12">
        <v>24322.541819337883</v>
      </c>
      <c r="BB2340" s="12">
        <v>4510.2041939091469</v>
      </c>
      <c r="BC2340" s="12">
        <v>5604.1986580750226</v>
      </c>
      <c r="BD2340" s="12">
        <v>10749.12552025207</v>
      </c>
      <c r="BE2340" s="44">
        <v>12092.804400753166</v>
      </c>
      <c r="BF2340" s="45">
        <v>12530.020554971798</v>
      </c>
      <c r="BG2340" s="12">
        <v>12927.185658205655</v>
      </c>
      <c r="BH2340" s="12">
        <v>21055.652097858925</v>
      </c>
      <c r="BI2340" s="12">
        <v>22482.855328981223</v>
      </c>
      <c r="BJ2340" s="12">
        <v>24872.479334083735</v>
      </c>
      <c r="BK2340" s="44">
        <v>24744.747131800152</v>
      </c>
      <c r="BL2340" s="45">
        <v>24730.397926530666</v>
      </c>
      <c r="BM2340" s="12">
        <v>18962.536887646289</v>
      </c>
      <c r="BN2340" s="12">
        <v>0</v>
      </c>
      <c r="BO2340" s="12">
        <v>3.1152546543861135</v>
      </c>
      <c r="BP2340" s="12">
        <v>28.081564083044043</v>
      </c>
      <c r="BQ2340" s="48">
        <v>32.585597058607497</v>
      </c>
      <c r="BR2340" s="49">
        <v>6.6358945751412985</v>
      </c>
      <c r="BS2340" s="13">
        <v>88.478266022270191</v>
      </c>
      <c r="BT2340" s="12">
        <v>397.79974831143198</v>
      </c>
      <c r="BV2340" s="14">
        <f>Таблица1[[#This Row],[Lкан_леб,мм]]</f>
        <v>57932.200251688562</v>
      </c>
      <c r="BW2340" s="50">
        <f>Таблица1[[#This Row],[угол обхв4]]+Таблица1[[#This Row],[Lдуг 3,мм]]</f>
        <v>11846.239579115772</v>
      </c>
      <c r="BX2340" s="54">
        <f>Таблица1[[#This Row],[угол обхв5]]+Таблица1[[#This Row],[Y5, мм]]</f>
        <v>57954.383803597462</v>
      </c>
      <c r="BY2340" s="14">
        <f>Таблица1[[#This Row],[угол обхв6]]+Таблица1[[#This Row],[Lдуг 4,мм]]</f>
        <v>13622.325164850312</v>
      </c>
      <c r="BZ2340" s="14">
        <f>Таблица1[[#This Row],[Т1]]+Таблица1[[#This Row],[X6, мм]]</f>
        <v>58154.35103055989</v>
      </c>
      <c r="CA2340" s="14">
        <f>Таблица1[[#This Row],[Т2]]+Таблица1[[#This Row],[Lдуг 5,мм]]</f>
        <v>19102.857347038458</v>
      </c>
      <c r="CB2340" s="14">
        <f>Таблица1[[#This Row],[Т3]]+Таблица1[[#This Row],[Y6, мм]]</f>
        <v>58386.391221179452</v>
      </c>
      <c r="CC2340" s="14">
        <f>Таблица1[[#This Row],[Т4]]+Таблица1[[#This Row],[Lдуг 6,мм]]</f>
        <v>20231.33286737552</v>
      </c>
      <c r="CD2340" s="14">
        <f>Таблица1[[#This Row],[Т5]]+Таблица1[[#This Row],[Lдуг 1,мм]]</f>
        <v>58433.645050513245</v>
      </c>
      <c r="CE2340" s="14">
        <f>Таблица1[[#This Row],[Т6]]+Таблица1[[#This Row],[Lпрям1, мм]]</f>
        <v>20621.627627781032</v>
      </c>
      <c r="CF2340" s="15">
        <f>Таблица1[[#This Row],[Т7]]+Таблица1[[#This Row],[Lдуг 2,мм]]</f>
        <v>59063.693770399215</v>
      </c>
      <c r="CG2340" s="14">
        <f>Таблица1[[#This Row],[Т8]]+Таблица1[[#This Row],[Lпрям2, мм]]</f>
        <v>25981.632559472622</v>
      </c>
      <c r="CH2340" s="14">
        <f>Таблица1[[#This Row],[Т9]]-Таблица1[[#This Row],[Т9]]</f>
        <v>0</v>
      </c>
      <c r="CI2340" s="50">
        <f>Таблица1[[#This Row],[Т9]]-Таблица1[[#This Row],[Т8]]</f>
        <v>38442.066142618183</v>
      </c>
      <c r="CJ2340" s="54">
        <f>Таблица1[[#This Row],[Т9]]-Таблица1[[#This Row],[Т7]]</f>
        <v>630.04871988597006</v>
      </c>
      <c r="CK2340" s="14">
        <f>Таблица1[[#This Row],[Т9]]-Таблица1[[#This Row],[Т6]]</f>
        <v>38832.360903023698</v>
      </c>
      <c r="CL2340" s="14">
        <f>Таблица1[[#This Row],[Т9]]-Таблица1[[#This Row],[Т5]]</f>
        <v>677.30254921976302</v>
      </c>
      <c r="CM2340" s="14">
        <f>Таблица1[[#This Row],[Т9]]-Таблица1[[#This Row],[Т4]]</f>
        <v>39960.836423360757</v>
      </c>
      <c r="CN2340" s="14">
        <f>Таблица1[[#This Row],[Т9]]-Таблица1[[#This Row],[Т3]]</f>
        <v>909.34273983932508</v>
      </c>
      <c r="CO2340" s="14">
        <f>Таблица1[[#This Row],[Т9]]-Таблица1[[#This Row],[Т2]]</f>
        <v>45441.368605548902</v>
      </c>
      <c r="CP2340" s="14">
        <f>Таблица1[[#This Row],[Т9]]-Таблица1[[#This Row],[Т1]]</f>
        <v>1109.309966801753</v>
      </c>
      <c r="CQ2340" s="14">
        <f>Таблица1[[#This Row],[Т9]]-Таблица1[[#This Row],[угол обхв6]]</f>
        <v>47217.454191283439</v>
      </c>
      <c r="CR2340" s="14">
        <f>Таблица1[[#This Row],[Т9]]-Таблица1[[#This Row],[угол обхв5]]</f>
        <v>1131.493518710653</v>
      </c>
      <c r="CS2340" s="14">
        <f>Таблица1[[#This Row],[Т9]]-Таблица1[[#This Row],[угол обхв4]]</f>
        <v>59063.693770399215</v>
      </c>
      <c r="CT2340" s="14">
        <f>Таблица1[[#This Row],[Lкан_прям, мм]]+Таблица1[[#This Row],[Lкан_дуг, мм]]+Таблица1[[#This Row],[Lкан_леб,мм]]</f>
        <v>85045.326329871838</v>
      </c>
      <c r="CU2340" s="16">
        <f>Таблица1[[#This Row],[Lкан_леб,мм]]</f>
        <v>57932.200251688562</v>
      </c>
      <c r="CV2340" s="14">
        <f>2534431-(Таблица1[[#This Row],[Т23]]+Таблица1[[#This Row],[угол обхв3]])</f>
        <v>2448987.8739218167</v>
      </c>
      <c r="CW2340" s="50">
        <f>SUM(X2340:AC2340,AD2340:AI2340)-Таблица1[[#This Row],[lподв_min, мм]]</f>
        <v>21753.121147252878</v>
      </c>
      <c r="CX2340" s="17">
        <f>CW2779-Таблица1[[#This Row],[Суммарная длина каната]]</f>
        <v>-2448987.8739218167</v>
      </c>
    </row>
    <row r="2341" spans="1:102" x14ac:dyDescent="0.25">
      <c r="A2341" s="21">
        <v>2340</v>
      </c>
      <c r="B2341" s="10">
        <v>59.751428571428562</v>
      </c>
      <c r="C2341" s="10">
        <v>155.29999999999623</v>
      </c>
      <c r="D2341" s="11">
        <v>12309.459626100379</v>
      </c>
      <c r="E2341" s="11">
        <v>24639.85521665122</v>
      </c>
      <c r="F2341" s="11">
        <v>12178.024109720594</v>
      </c>
      <c r="G2341" s="11">
        <v>24590.401146707693</v>
      </c>
      <c r="H2341" s="11">
        <v>12717.45913610038</v>
      </c>
      <c r="I2341" s="11">
        <v>19227.138065368465</v>
      </c>
      <c r="J2341" s="11">
        <v>5412.7171512827554</v>
      </c>
      <c r="K2341" s="11">
        <v>25981.632559465215</v>
      </c>
      <c r="L2341" s="11">
        <v>1131.4935187180608</v>
      </c>
      <c r="M2341" s="11">
        <v>57932.200251688562</v>
      </c>
      <c r="N2341" s="11">
        <v>4846.9501916391591</v>
      </c>
      <c r="O2341" s="11">
        <v>20825.291222246724</v>
      </c>
      <c r="P2341" s="43">
        <v>5823.2123754328322</v>
      </c>
      <c r="Q2341" s="11">
        <v>22245.477092125424</v>
      </c>
      <c r="R2341" s="11">
        <v>10701.52711013828</v>
      </c>
      <c r="S2341" s="11">
        <v>24743.13166174783</v>
      </c>
      <c r="T2341" s="11">
        <v>11902.692286969936</v>
      </c>
      <c r="U2341" s="11">
        <v>25447.770021452281</v>
      </c>
      <c r="V2341" s="11">
        <v>12309.459626100379</v>
      </c>
      <c r="W2341" s="11">
        <v>24639.85521665122</v>
      </c>
      <c r="X2341" s="12">
        <v>0</v>
      </c>
      <c r="Y2341" s="12">
        <v>0.92674287290050283</v>
      </c>
      <c r="Z2341" s="12">
        <v>202.11084275056388</v>
      </c>
      <c r="AA2341" s="44">
        <v>232.04019061955862</v>
      </c>
      <c r="AB2341" s="45">
        <v>47.253829333787444</v>
      </c>
      <c r="AC2341" s="12">
        <v>649.16191314125024</v>
      </c>
      <c r="AD2341" s="12">
        <v>11846.239579115772</v>
      </c>
      <c r="AE2341" s="12">
        <v>1723.3733653821805</v>
      </c>
      <c r="AF2341" s="12">
        <v>5480.5321821881489</v>
      </c>
      <c r="AG2341" s="44">
        <v>1128.4755203370612</v>
      </c>
      <c r="AH2341" s="45">
        <v>390.29476040551521</v>
      </c>
      <c r="AI2341" s="12">
        <v>5412.7171520365355</v>
      </c>
      <c r="AJ2341" s="12">
        <v>-55.624787350061567</v>
      </c>
      <c r="AK2341" s="12">
        <v>-55.494644077240416</v>
      </c>
      <c r="AL2341" s="12">
        <v>-27.11205024528071</v>
      </c>
      <c r="AM2341" s="44">
        <v>5.4735468133266956</v>
      </c>
      <c r="AN2341" s="45">
        <v>-1.162347761814253</v>
      </c>
      <c r="AO2341" s="12">
        <v>89.999999894145986</v>
      </c>
      <c r="AP2341" s="12">
        <v>-2178.3010074560411</v>
      </c>
      <c r="AQ2341" s="12">
        <v>4510.7283104439539</v>
      </c>
      <c r="AR2341" s="12">
        <v>5637.273669020733</v>
      </c>
      <c r="AS2341" s="44">
        <v>10740.44466858733</v>
      </c>
      <c r="AT2341" s="45">
        <v>11910.968731804627</v>
      </c>
      <c r="AU2341" s="12">
        <v>12717.459626100379</v>
      </c>
      <c r="AV2341" s="12">
        <v>11278.265415461636</v>
      </c>
      <c r="AW2341" s="12">
        <v>21056.416397434452</v>
      </c>
      <c r="AX2341" s="12">
        <v>22608.644818469318</v>
      </c>
      <c r="AY2341" s="44">
        <v>25149.271322017994</v>
      </c>
      <c r="AZ2341" s="45">
        <v>25039.85397560351</v>
      </c>
      <c r="BA2341" s="12">
        <v>24639.855217404998</v>
      </c>
      <c r="BB2341" s="12">
        <v>4510.2041939091469</v>
      </c>
      <c r="BC2341" s="12">
        <v>5486.990494237627</v>
      </c>
      <c r="BD2341" s="12">
        <v>10515.588403726182</v>
      </c>
      <c r="BE2341" s="44">
        <v>11863.774728520888</v>
      </c>
      <c r="BF2341" s="45">
        <v>12301.183181265687</v>
      </c>
      <c r="BG2341" s="12">
        <v>12717.459636100381</v>
      </c>
      <c r="BH2341" s="12">
        <v>21055.652097858925</v>
      </c>
      <c r="BI2341" s="12">
        <v>22476.602267313152</v>
      </c>
      <c r="BJ2341" s="12">
        <v>25106.299388091727</v>
      </c>
      <c r="BK2341" s="44">
        <v>25041.630361182117</v>
      </c>
      <c r="BL2341" s="45">
        <v>25047.771262499991</v>
      </c>
      <c r="BM2341" s="12">
        <v>19227.138065368465</v>
      </c>
      <c r="BN2341" s="12">
        <v>0</v>
      </c>
      <c r="BO2341" s="12">
        <v>0.13014327282114629</v>
      </c>
      <c r="BP2341" s="12">
        <v>28.38259383195971</v>
      </c>
      <c r="BQ2341" s="48">
        <v>32.585597058607412</v>
      </c>
      <c r="BR2341" s="49">
        <v>6.6358945751409486</v>
      </c>
      <c r="BS2341" s="13">
        <v>91.162347655960232</v>
      </c>
      <c r="BT2341" s="12">
        <v>397.79974831143198</v>
      </c>
      <c r="BV2341" s="14">
        <f>Таблица1[[#This Row],[Lкан_леб,мм]]</f>
        <v>57932.200251688562</v>
      </c>
      <c r="BW2341" s="50">
        <f>Таблица1[[#This Row],[угол обхв4]]+Таблица1[[#This Row],[Lдуг 3,мм]]</f>
        <v>11846.239579115772</v>
      </c>
      <c r="BX2341" s="54">
        <f>Таблица1[[#This Row],[угол обхв5]]+Таблица1[[#This Row],[Y5, мм]]</f>
        <v>57933.126994561462</v>
      </c>
      <c r="BY2341" s="14">
        <f>Таблица1[[#This Row],[угол обхв6]]+Таблица1[[#This Row],[Lдуг 4,мм]]</f>
        <v>13569.612944497952</v>
      </c>
      <c r="BZ2341" s="14">
        <f>Таблица1[[#This Row],[Т1]]+Таблица1[[#This Row],[X6, мм]]</f>
        <v>58135.237837312023</v>
      </c>
      <c r="CA2341" s="14">
        <f>Таблица1[[#This Row],[Т2]]+Таблица1[[#This Row],[Lдуг 5,мм]]</f>
        <v>19050.1451266861</v>
      </c>
      <c r="CB2341" s="14">
        <f>Таблица1[[#This Row],[Т3]]+Таблица1[[#This Row],[Y6, мм]]</f>
        <v>58367.278027931585</v>
      </c>
      <c r="CC2341" s="14">
        <f>Таблица1[[#This Row],[Т4]]+Таблица1[[#This Row],[Lдуг 6,мм]]</f>
        <v>20178.620647023163</v>
      </c>
      <c r="CD2341" s="14">
        <f>Таблица1[[#This Row],[Т5]]+Таблица1[[#This Row],[Lдуг 1,мм]]</f>
        <v>58414.53185726537</v>
      </c>
      <c r="CE2341" s="14">
        <f>Таблица1[[#This Row],[Т6]]+Таблица1[[#This Row],[Lпрям1, мм]]</f>
        <v>20568.915407428678</v>
      </c>
      <c r="CF2341" s="15">
        <f>Таблица1[[#This Row],[Т7]]+Таблица1[[#This Row],[Lдуг 2,мм]]</f>
        <v>59063.693770406622</v>
      </c>
      <c r="CG2341" s="14">
        <f>Таблица1[[#This Row],[Т8]]+Таблица1[[#This Row],[Lпрям2, мм]]</f>
        <v>25981.632559465215</v>
      </c>
      <c r="CH2341" s="14">
        <f>Таблица1[[#This Row],[Т9]]-Таблица1[[#This Row],[Т9]]</f>
        <v>0</v>
      </c>
      <c r="CI2341" s="50">
        <f>Таблица1[[#This Row],[Т9]]-Таблица1[[#This Row],[Т8]]</f>
        <v>38494.778362977944</v>
      </c>
      <c r="CJ2341" s="54">
        <f>Таблица1[[#This Row],[Т9]]-Таблица1[[#This Row],[Т7]]</f>
        <v>649.16191314125172</v>
      </c>
      <c r="CK2341" s="14">
        <f>Таблица1[[#This Row],[Т9]]-Таблица1[[#This Row],[Т6]]</f>
        <v>38885.073123383459</v>
      </c>
      <c r="CL2341" s="14">
        <f>Таблица1[[#This Row],[Т9]]-Таблица1[[#This Row],[Т5]]</f>
        <v>696.4157424750374</v>
      </c>
      <c r="CM2341" s="14">
        <f>Таблица1[[#This Row],[Т9]]-Таблица1[[#This Row],[Т4]]</f>
        <v>40013.548643720525</v>
      </c>
      <c r="CN2341" s="14">
        <f>Таблица1[[#This Row],[Т9]]-Таблица1[[#This Row],[Т3]]</f>
        <v>928.45593309459946</v>
      </c>
      <c r="CO2341" s="14">
        <f>Таблица1[[#This Row],[Т9]]-Таблица1[[#This Row],[Т2]]</f>
        <v>45494.08082590867</v>
      </c>
      <c r="CP2341" s="14">
        <f>Таблица1[[#This Row],[Т9]]-Таблица1[[#This Row],[Т1]]</f>
        <v>1130.56677584516</v>
      </c>
      <c r="CQ2341" s="14">
        <f>Таблица1[[#This Row],[Т9]]-Таблица1[[#This Row],[угол обхв6]]</f>
        <v>47217.454191290846</v>
      </c>
      <c r="CR2341" s="14">
        <f>Таблица1[[#This Row],[Т9]]-Таблица1[[#This Row],[угол обхв5]]</f>
        <v>1131.4935187180599</v>
      </c>
      <c r="CS2341" s="14">
        <f>Таблица1[[#This Row],[Т9]]-Таблица1[[#This Row],[угол обхв4]]</f>
        <v>59063.693770406622</v>
      </c>
      <c r="CT2341" s="14">
        <f>Таблица1[[#This Row],[Lкан_прям, мм]]+Таблица1[[#This Row],[Lкан_дуг, мм]]+Таблица1[[#This Row],[Lкан_леб,мм]]</f>
        <v>85045.326329871838</v>
      </c>
      <c r="CU2341" s="16">
        <f>Таблица1[[#This Row],[Lкан_леб,мм]]</f>
        <v>57932.200251688562</v>
      </c>
      <c r="CV2341" s="14">
        <f>2534431-(Таблица1[[#This Row],[Т23]]+Таблица1[[#This Row],[угол обхв3]])</f>
        <v>2448987.8739218167</v>
      </c>
      <c r="CW2341" s="50">
        <f>SUM(X2341:AC2341,AD2341:AI2341)-Таблица1[[#This Row],[lподв_min, мм]]</f>
        <v>21700.40892690052</v>
      </c>
      <c r="CX2341" s="17">
        <f>CW2780-Таблица1[[#This Row],[Суммарная длина каната]]</f>
        <v>-2448987.8739218167</v>
      </c>
    </row>
    <row r="2342" spans="1:102" x14ac:dyDescent="0.25">
      <c r="A2342" s="21">
        <v>2341</v>
      </c>
      <c r="B2342" s="10">
        <v>61.174081632653049</v>
      </c>
      <c r="C2342" s="10">
        <v>23.78</v>
      </c>
      <c r="D2342" s="11">
        <v>5531.038238782814</v>
      </c>
      <c r="E2342" s="11">
        <v>11847.529025968523</v>
      </c>
      <c r="F2342" s="11">
        <v>4697.8548861203417</v>
      </c>
      <c r="G2342" s="11">
        <v>12189.134794137213</v>
      </c>
      <c r="H2342" s="11">
        <v>5123.0377487828146</v>
      </c>
      <c r="I2342" s="11">
        <v>8217.7110159008262</v>
      </c>
      <c r="J2342" s="11">
        <v>3629.8180100676959</v>
      </c>
      <c r="K2342" s="11">
        <v>25427.459854274479</v>
      </c>
      <c r="L2342" s="11">
        <v>1695.7684060937759</v>
      </c>
      <c r="M2342" s="11">
        <v>57922.098069503583</v>
      </c>
      <c r="N2342" s="11">
        <v>4584.8850337108206</v>
      </c>
      <c r="O2342" s="11">
        <v>20942.393378859197</v>
      </c>
      <c r="P2342" s="43">
        <v>6997.1616682459307</v>
      </c>
      <c r="Q2342" s="11">
        <v>18560.593757488641</v>
      </c>
      <c r="R2342" s="11">
        <v>5765.6805898659577</v>
      </c>
      <c r="S2342" s="11">
        <v>13220.21106019137</v>
      </c>
      <c r="T2342" s="11">
        <v>5531.038238782814</v>
      </c>
      <c r="U2342" s="11">
        <v>11847.529025968523</v>
      </c>
      <c r="V2342" s="11">
        <v>4651.0287711258025</v>
      </c>
      <c r="W2342" s="11">
        <v>12056.740251370082</v>
      </c>
      <c r="X2342" s="12">
        <v>0</v>
      </c>
      <c r="Y2342" s="12">
        <v>723.7167366819981</v>
      </c>
      <c r="Z2342" s="12">
        <v>415.50372493553806</v>
      </c>
      <c r="AA2342" s="44">
        <v>232.04019061955896</v>
      </c>
      <c r="AB2342" s="45">
        <v>324.50775385668078</v>
      </c>
      <c r="AC2342" s="12">
        <v>0</v>
      </c>
      <c r="AD2342" s="12">
        <v>11798.641812742751</v>
      </c>
      <c r="AE2342" s="12">
        <v>3389.9923300628502</v>
      </c>
      <c r="AF2342" s="12">
        <v>5480.5321821881498</v>
      </c>
      <c r="AG2342" s="44">
        <v>1128.4755203370603</v>
      </c>
      <c r="AH2342" s="45">
        <v>3629.818008943671</v>
      </c>
      <c r="AI2342" s="12">
        <v>0</v>
      </c>
      <c r="AJ2342" s="12">
        <v>-56.996380722269294</v>
      </c>
      <c r="AK2342" s="12">
        <v>44.635762843562134</v>
      </c>
      <c r="AL2342" s="12">
        <v>102.98529669349104</v>
      </c>
      <c r="AM2342" s="44">
        <v>135.5708937520985</v>
      </c>
      <c r="AN2342" s="45">
        <v>89.999999842152477</v>
      </c>
      <c r="AO2342" s="12">
        <v>0</v>
      </c>
      <c r="AP2342" s="12">
        <v>-2183.9044605088279</v>
      </c>
      <c r="AQ2342" s="12">
        <v>4871.5447517583743</v>
      </c>
      <c r="AR2342" s="12">
        <v>7394.728194281246</v>
      </c>
      <c r="AS2342" s="44">
        <v>6051.2912803795534</v>
      </c>
      <c r="AT2342" s="45">
        <v>5123.038238782814</v>
      </c>
      <c r="AU2342" s="12">
        <v>0</v>
      </c>
      <c r="AV2342" s="12">
        <v>11269.860028782638</v>
      </c>
      <c r="AW2342" s="12">
        <v>21232.721135108746</v>
      </c>
      <c r="AX2342" s="12">
        <v>18468.915748259544</v>
      </c>
      <c r="AY2342" s="44">
        <v>12928.851259490677</v>
      </c>
      <c r="AZ2342" s="45">
        <v>11847.5290248445</v>
      </c>
      <c r="BA2342" s="12">
        <v>0</v>
      </c>
      <c r="BB2342" s="12">
        <v>4242.721479474797</v>
      </c>
      <c r="BC2342" s="12">
        <v>7283.8213862934845</v>
      </c>
      <c r="BD2342" s="12">
        <v>6163.247115901273</v>
      </c>
      <c r="BE2342" s="44">
        <v>5245.4275482692183</v>
      </c>
      <c r="BF2342" s="45">
        <v>5123.0382487828138</v>
      </c>
      <c r="BG2342" s="12">
        <v>0</v>
      </c>
      <c r="BH2342" s="12">
        <v>21164.627719483171</v>
      </c>
      <c r="BI2342" s="12">
        <v>18850.921513738194</v>
      </c>
      <c r="BJ2342" s="12">
        <v>13128.533050962269</v>
      </c>
      <c r="BK2342" s="44">
        <v>12138.888826669216</v>
      </c>
      <c r="BL2342" s="45">
        <v>8217.711015900828</v>
      </c>
      <c r="BM2342" s="12">
        <v>0</v>
      </c>
      <c r="BN2342" s="12">
        <v>0</v>
      </c>
      <c r="BO2342" s="12">
        <v>101.63214356583143</v>
      </c>
      <c r="BP2342" s="12">
        <v>58.34953384992891</v>
      </c>
      <c r="BQ2342" s="48">
        <v>32.585597058607462</v>
      </c>
      <c r="BR2342" s="49">
        <v>45.570893909946015</v>
      </c>
      <c r="BS2342" s="13">
        <v>0</v>
      </c>
      <c r="BT2342" s="12">
        <v>407.90193049641312</v>
      </c>
      <c r="BV2342" s="14">
        <f>Таблица1[[#This Row],[Lкан_леб,мм]]</f>
        <v>57922.098069503583</v>
      </c>
      <c r="BW2342" s="50">
        <f>Таблица1[[#This Row],[угол обхв4]]+Таблица1[[#This Row],[Lдуг 3,мм]]</f>
        <v>11798.641812742751</v>
      </c>
      <c r="BX2342" s="54">
        <f>Таблица1[[#This Row],[угол обхв5]]+Таблица1[[#This Row],[Y5, мм]]</f>
        <v>58645.814806185583</v>
      </c>
      <c r="BY2342" s="14">
        <f>Таблица1[[#This Row],[угол обхв6]]+Таблица1[[#This Row],[Lдуг 4,мм]]</f>
        <v>15188.634142805602</v>
      </c>
      <c r="BZ2342" s="14">
        <f>Таблица1[[#This Row],[Т1]]+Таблица1[[#This Row],[X6, мм]]</f>
        <v>59061.31853112112</v>
      </c>
      <c r="CA2342" s="14">
        <f>Таблица1[[#This Row],[Т2]]+Таблица1[[#This Row],[Lдуг 5,мм]]</f>
        <v>20669.166324993752</v>
      </c>
      <c r="CB2342" s="14">
        <f>Таблица1[[#This Row],[Т3]]+Таблица1[[#This Row],[Y6, мм]]</f>
        <v>59293.358721740682</v>
      </c>
      <c r="CC2342" s="14">
        <f>Таблица1[[#This Row],[Т4]]+Таблица1[[#This Row],[Lдуг 6,мм]]</f>
        <v>21797.641845330811</v>
      </c>
      <c r="CD2342" s="14">
        <f>Таблица1[[#This Row],[Т5]]+Таблица1[[#This Row],[Lдуг 1,мм]]</f>
        <v>59617.866475597366</v>
      </c>
      <c r="CE2342" s="14">
        <f>Таблица1[[#This Row],[Т6]]+Таблица1[[#This Row],[Lпрям1, мм]]</f>
        <v>25427.459854274482</v>
      </c>
      <c r="CF2342" s="15">
        <f>Таблица1[[#This Row],[Т7]]+Таблица1[[#This Row],[Lдуг 2,мм]]</f>
        <v>59617.866475597366</v>
      </c>
      <c r="CG2342" s="14">
        <f>Таблица1[[#This Row],[Т8]]+Таблица1[[#This Row],[Lпрям2, мм]]</f>
        <v>25427.459854274482</v>
      </c>
      <c r="CH2342" s="14">
        <f>Таблица1[[#This Row],[Т9]]-Таблица1[[#This Row],[Т9]]</f>
        <v>0</v>
      </c>
      <c r="CI2342" s="50">
        <f>Таблица1[[#This Row],[Т9]]-Таблица1[[#This Row],[Т8]]</f>
        <v>34190.40662132288</v>
      </c>
      <c r="CJ2342" s="54">
        <f>Таблица1[[#This Row],[Т9]]-Таблица1[[#This Row],[Т7]]</f>
        <v>0</v>
      </c>
      <c r="CK2342" s="14">
        <f>Таблица1[[#This Row],[Т9]]-Таблица1[[#This Row],[Т6]]</f>
        <v>37820.224630266559</v>
      </c>
      <c r="CL2342" s="14">
        <f>Таблица1[[#This Row],[Т9]]-Таблица1[[#This Row],[Т5]]</f>
        <v>324.50775385668385</v>
      </c>
      <c r="CM2342" s="14">
        <f>Таблица1[[#This Row],[Т9]]-Таблица1[[#This Row],[Т4]]</f>
        <v>38948.700150603618</v>
      </c>
      <c r="CN2342" s="14">
        <f>Таблица1[[#This Row],[Т9]]-Таблица1[[#This Row],[Т3]]</f>
        <v>556.5479444762459</v>
      </c>
      <c r="CO2342" s="14">
        <f>Таблица1[[#This Row],[Т9]]-Таблица1[[#This Row],[Т2]]</f>
        <v>44429.232332791762</v>
      </c>
      <c r="CP2342" s="14">
        <f>Таблица1[[#This Row],[Т9]]-Таблица1[[#This Row],[Т1]]</f>
        <v>972.05166941178322</v>
      </c>
      <c r="CQ2342" s="14">
        <f>Таблица1[[#This Row],[Т9]]-Таблица1[[#This Row],[угол обхв6]]</f>
        <v>47819.224662854613</v>
      </c>
      <c r="CR2342" s="14">
        <f>Таблица1[[#This Row],[Т9]]-Таблица1[[#This Row],[угол обхв5]]</f>
        <v>1695.7684060937827</v>
      </c>
      <c r="CS2342" s="14">
        <f>Таблица1[[#This Row],[Т9]]-Таблица1[[#This Row],[угол обхв4]]</f>
        <v>59617.866475597366</v>
      </c>
      <c r="CT2342" s="14">
        <f>Таблица1[[#This Row],[Lкан_прям, мм]]+Таблица1[[#This Row],[Lкан_дуг, мм]]+Таблица1[[#This Row],[Lкан_леб,мм]]</f>
        <v>85045.326329871838</v>
      </c>
      <c r="CU2342" s="16">
        <f>Таблица1[[#This Row],[Lкан_леб,мм]]</f>
        <v>57922.098069503583</v>
      </c>
      <c r="CV2342" s="14">
        <f>2534431-(Таблица1[[#This Row],[Т23]]+Таблица1[[#This Row],[угол обхв3]])</f>
        <v>2448977.7717396319</v>
      </c>
      <c r="CW2342" s="50">
        <f>SUM(X2342:AC2342,AD2342:AI2342)-Таблица1[[#This Row],[lподв_min, мм]]</f>
        <v>23493.41025030056</v>
      </c>
      <c r="CX2342" s="17">
        <f>CW2781-Таблица1[[#This Row],[Суммарная длина каната]]</f>
        <v>-2448977.7717396319</v>
      </c>
    </row>
    <row r="2343" spans="1:102" x14ac:dyDescent="0.25">
      <c r="A2343" s="21">
        <v>2342</v>
      </c>
      <c r="B2343" s="10">
        <v>61.174081632653049</v>
      </c>
      <c r="C2343" s="10">
        <v>26.464081632653066</v>
      </c>
      <c r="D2343" s="11">
        <v>5919.3248032969723</v>
      </c>
      <c r="E2343" s="11">
        <v>11862.761521158291</v>
      </c>
      <c r="F2343" s="11">
        <v>5071.0584837802453</v>
      </c>
      <c r="G2343" s="11">
        <v>12164.975437405617</v>
      </c>
      <c r="H2343" s="11">
        <v>5511.3243132969719</v>
      </c>
      <c r="I2343" s="11">
        <v>8194.042622565099</v>
      </c>
      <c r="J2343" s="11">
        <v>3668.7188985931912</v>
      </c>
      <c r="K2343" s="11">
        <v>25465.68624078219</v>
      </c>
      <c r="L2343" s="11">
        <v>1657.5420195860629</v>
      </c>
      <c r="M2343" s="11">
        <v>57922.098069503583</v>
      </c>
      <c r="N2343" s="11">
        <v>4584.8850337108206</v>
      </c>
      <c r="O2343" s="11">
        <v>20942.393378859197</v>
      </c>
      <c r="P2343" s="43">
        <v>7069.474149431755</v>
      </c>
      <c r="Q2343" s="11">
        <v>18637.118500354598</v>
      </c>
      <c r="R2343" s="11">
        <v>6089.4285037987929</v>
      </c>
      <c r="S2343" s="11">
        <v>13244.92566881789</v>
      </c>
      <c r="T2343" s="11">
        <v>5919.3248032969723</v>
      </c>
      <c r="U2343" s="11">
        <v>11862.761521158291</v>
      </c>
      <c r="V2343" s="11">
        <v>5030.483635293238</v>
      </c>
      <c r="W2343" s="11">
        <v>12030.533324694397</v>
      </c>
      <c r="X2343" s="12">
        <v>0</v>
      </c>
      <c r="Y2343" s="12">
        <v>711.04361446626763</v>
      </c>
      <c r="Z2343" s="12">
        <v>409.0636539033714</v>
      </c>
      <c r="AA2343" s="44">
        <v>232.0401906195587</v>
      </c>
      <c r="AB2343" s="45">
        <v>305.39456059686495</v>
      </c>
      <c r="AC2343" s="12">
        <v>0</v>
      </c>
      <c r="AD2343" s="12">
        <v>11798.641812742751</v>
      </c>
      <c r="AE2343" s="12">
        <v>3389.3178280331463</v>
      </c>
      <c r="AF2343" s="12">
        <v>5480.532182188148</v>
      </c>
      <c r="AG2343" s="44">
        <v>1128.4755203370603</v>
      </c>
      <c r="AH2343" s="45">
        <v>3668.7188974810852</v>
      </c>
      <c r="AI2343" s="12">
        <v>0</v>
      </c>
      <c r="AJ2343" s="12">
        <v>-56.996380722269294</v>
      </c>
      <c r="AK2343" s="12">
        <v>42.856065744996343</v>
      </c>
      <c r="AL2343" s="12">
        <v>100.30121506083798</v>
      </c>
      <c r="AM2343" s="44">
        <v>132.88681211944538</v>
      </c>
      <c r="AN2343" s="45">
        <v>89.999999843826188</v>
      </c>
      <c r="AO2343" s="12">
        <v>0</v>
      </c>
      <c r="AP2343" s="12">
        <v>-2183.9044605088279</v>
      </c>
      <c r="AQ2343" s="12">
        <v>4862.3898881244559</v>
      </c>
      <c r="AR2343" s="12">
        <v>7470.8976977537732</v>
      </c>
      <c r="AS2343" s="44">
        <v>6388.3699251854696</v>
      </c>
      <c r="AT2343" s="45">
        <v>5511.3248032969723</v>
      </c>
      <c r="AU2343" s="12">
        <v>0</v>
      </c>
      <c r="AV2343" s="12">
        <v>11269.860028782638</v>
      </c>
      <c r="AW2343" s="12">
        <v>21241.483759474933</v>
      </c>
      <c r="AX2343" s="12">
        <v>18564.158683656904</v>
      </c>
      <c r="AY2343" s="44">
        <v>12967.260354852833</v>
      </c>
      <c r="AZ2343" s="45">
        <v>11862.761520046186</v>
      </c>
      <c r="BA2343" s="12">
        <v>0</v>
      </c>
      <c r="BB2343" s="12">
        <v>4242.721479474797</v>
      </c>
      <c r="BC2343" s="12">
        <v>7346.9790038453903</v>
      </c>
      <c r="BD2343" s="12">
        <v>6490.8520521208102</v>
      </c>
      <c r="BE2343" s="44">
        <v>5620.3833819102956</v>
      </c>
      <c r="BF2343" s="45">
        <v>5511.324813296972</v>
      </c>
      <c r="BG2343" s="12">
        <v>0</v>
      </c>
      <c r="BH2343" s="12">
        <v>21164.627719483171</v>
      </c>
      <c r="BI2343" s="12">
        <v>18936.208880970338</v>
      </c>
      <c r="BJ2343" s="12">
        <v>13171.965852120198</v>
      </c>
      <c r="BK2343" s="44">
        <v>12140.426835123348</v>
      </c>
      <c r="BL2343" s="45">
        <v>8194.0426225651008</v>
      </c>
      <c r="BM2343" s="12">
        <v>0</v>
      </c>
      <c r="BN2343" s="12">
        <v>0</v>
      </c>
      <c r="BO2343" s="12">
        <v>99.852446467265636</v>
      </c>
      <c r="BP2343" s="12">
        <v>57.445149315841626</v>
      </c>
      <c r="BQ2343" s="48">
        <v>32.585597058607419</v>
      </c>
      <c r="BR2343" s="49">
        <v>42.886812275619199</v>
      </c>
      <c r="BS2343" s="13">
        <v>0</v>
      </c>
      <c r="BT2343" s="12">
        <v>407.90193049641312</v>
      </c>
      <c r="BV2343" s="14">
        <f>Таблица1[[#This Row],[Lкан_леб,мм]]</f>
        <v>57922.098069503583</v>
      </c>
      <c r="BW2343" s="50">
        <f>Таблица1[[#This Row],[угол обхв4]]+Таблица1[[#This Row],[Lдуг 3,мм]]</f>
        <v>11798.641812742751</v>
      </c>
      <c r="BX2343" s="54">
        <f>Таблица1[[#This Row],[угол обхв5]]+Таблица1[[#This Row],[Y5, мм]]</f>
        <v>58633.14168396985</v>
      </c>
      <c r="BY2343" s="14">
        <f>Таблица1[[#This Row],[угол обхв6]]+Таблица1[[#This Row],[Lдуг 4,мм]]</f>
        <v>15187.959640775898</v>
      </c>
      <c r="BZ2343" s="14">
        <f>Таблица1[[#This Row],[Т1]]+Таблица1[[#This Row],[X6, мм]]</f>
        <v>59042.205337873223</v>
      </c>
      <c r="CA2343" s="14">
        <f>Таблица1[[#This Row],[Т2]]+Таблица1[[#This Row],[Lдуг 5,мм]]</f>
        <v>20668.491822964046</v>
      </c>
      <c r="CB2343" s="14">
        <f>Таблица1[[#This Row],[Т3]]+Таблица1[[#This Row],[Y6, мм]]</f>
        <v>59274.245528492786</v>
      </c>
      <c r="CC2343" s="14">
        <f>Таблица1[[#This Row],[Т4]]+Таблица1[[#This Row],[Lдуг 6,мм]]</f>
        <v>21796.967343301105</v>
      </c>
      <c r="CD2343" s="14">
        <f>Таблица1[[#This Row],[Т5]]+Таблица1[[#This Row],[Lдуг 1,мм]]</f>
        <v>59579.640089089648</v>
      </c>
      <c r="CE2343" s="14">
        <f>Таблица1[[#This Row],[Т6]]+Таблица1[[#This Row],[Lпрям1, мм]]</f>
        <v>25465.68624078219</v>
      </c>
      <c r="CF2343" s="15">
        <f>Таблица1[[#This Row],[Т7]]+Таблица1[[#This Row],[Lдуг 2,мм]]</f>
        <v>59579.640089089648</v>
      </c>
      <c r="CG2343" s="14">
        <f>Таблица1[[#This Row],[Т8]]+Таблица1[[#This Row],[Lпрям2, мм]]</f>
        <v>25465.68624078219</v>
      </c>
      <c r="CH2343" s="14">
        <f>Таблица1[[#This Row],[Т9]]-Таблица1[[#This Row],[Т9]]</f>
        <v>0</v>
      </c>
      <c r="CI2343" s="50">
        <f>Таблица1[[#This Row],[Т9]]-Таблица1[[#This Row],[Т8]]</f>
        <v>34113.953848307458</v>
      </c>
      <c r="CJ2343" s="54">
        <f>Таблица1[[#This Row],[Т9]]-Таблица1[[#This Row],[Т7]]</f>
        <v>0</v>
      </c>
      <c r="CK2343" s="14">
        <f>Таблица1[[#This Row],[Т9]]-Таблица1[[#This Row],[Т6]]</f>
        <v>37782.672745788543</v>
      </c>
      <c r="CL2343" s="14">
        <f>Таблица1[[#This Row],[Т9]]-Таблица1[[#This Row],[Т5]]</f>
        <v>305.39456059686199</v>
      </c>
      <c r="CM2343" s="14">
        <f>Таблица1[[#This Row],[Т9]]-Таблица1[[#This Row],[Т4]]</f>
        <v>38911.148266125601</v>
      </c>
      <c r="CN2343" s="14">
        <f>Таблица1[[#This Row],[Т9]]-Таблица1[[#This Row],[Т3]]</f>
        <v>537.43475121642405</v>
      </c>
      <c r="CO2343" s="14">
        <f>Таблица1[[#This Row],[Т9]]-Таблица1[[#This Row],[Т2]]</f>
        <v>44391.680448313753</v>
      </c>
      <c r="CP2343" s="14">
        <f>Таблица1[[#This Row],[Т9]]-Таблица1[[#This Row],[Т1]]</f>
        <v>946.4984051197971</v>
      </c>
      <c r="CQ2343" s="14">
        <f>Таблица1[[#This Row],[Т9]]-Таблица1[[#This Row],[угол обхв6]]</f>
        <v>47780.998276346894</v>
      </c>
      <c r="CR2343" s="14">
        <f>Таблица1[[#This Row],[Т9]]-Таблица1[[#This Row],[угол обхв5]]</f>
        <v>1657.5420195860643</v>
      </c>
      <c r="CS2343" s="14">
        <f>Таблица1[[#This Row],[Т9]]-Таблица1[[#This Row],[угол обхв4]]</f>
        <v>59579.640089089648</v>
      </c>
      <c r="CT2343" s="14">
        <f>Таблица1[[#This Row],[Lкан_прям, мм]]+Таблица1[[#This Row],[Lкан_дуг, мм]]+Таблица1[[#This Row],[Lкан_леб,мм]]</f>
        <v>85045.326329871838</v>
      </c>
      <c r="CU2343" s="16">
        <f>Таблица1[[#This Row],[Lкан_леб,мм]]</f>
        <v>57922.098069503583</v>
      </c>
      <c r="CV2343" s="14">
        <f>2534431-(Таблица1[[#This Row],[Т23]]+Таблица1[[#This Row],[угол обхв3]])</f>
        <v>2448977.7717396319</v>
      </c>
      <c r="CW2343" s="50">
        <f>SUM(X2343:AC2343,AD2343:AI2343)-Таблица1[[#This Row],[lподв_min, мм]]</f>
        <v>23454.509361775061</v>
      </c>
      <c r="CX2343" s="17">
        <f>CW2782-Таблица1[[#This Row],[Суммарная длина каната]]</f>
        <v>-2448977.7717396319</v>
      </c>
    </row>
    <row r="2344" spans="1:102" x14ac:dyDescent="0.25">
      <c r="A2344" s="21">
        <v>2343</v>
      </c>
      <c r="B2344" s="10">
        <v>61.174081632653049</v>
      </c>
      <c r="C2344" s="10">
        <v>29.148163265306128</v>
      </c>
      <c r="D2344" s="11">
        <v>6306.4720664585993</v>
      </c>
      <c r="E2344" s="11">
        <v>11896.16034925711</v>
      </c>
      <c r="F2344" s="11">
        <v>5444.9840055025534</v>
      </c>
      <c r="G2344" s="11">
        <v>12158.319310252518</v>
      </c>
      <c r="H2344" s="11">
        <v>5898.4715764585999</v>
      </c>
      <c r="I2344" s="11">
        <v>8186.8790213015427</v>
      </c>
      <c r="J2344" s="11">
        <v>3709.2813279555671</v>
      </c>
      <c r="K2344" s="11">
        <v>25503.912627290156</v>
      </c>
      <c r="L2344" s="11">
        <v>1619.3156330781071</v>
      </c>
      <c r="M2344" s="11">
        <v>57922.098069503583</v>
      </c>
      <c r="N2344" s="11">
        <v>4584.8850337108206</v>
      </c>
      <c r="O2344" s="11">
        <v>20942.393378859197</v>
      </c>
      <c r="P2344" s="43">
        <v>7138.1237265417722</v>
      </c>
      <c r="Q2344" s="11">
        <v>18716.945605829915</v>
      </c>
      <c r="R2344" s="11">
        <v>6411.6638829696558</v>
      </c>
      <c r="S2344" s="11">
        <v>13284.77393184195</v>
      </c>
      <c r="T2344" s="11">
        <v>6306.4720664585993</v>
      </c>
      <c r="U2344" s="11">
        <v>11896.16034925711</v>
      </c>
      <c r="V2344" s="11">
        <v>5410.7494509163325</v>
      </c>
      <c r="W2344" s="11">
        <v>12022.124614055188</v>
      </c>
      <c r="X2344" s="12">
        <v>0</v>
      </c>
      <c r="Y2344" s="12">
        <v>698.36772204876524</v>
      </c>
      <c r="Z2344" s="12">
        <v>402.62635307297643</v>
      </c>
      <c r="AA2344" s="44">
        <v>232.04019061955876</v>
      </c>
      <c r="AB2344" s="45">
        <v>286.28136733680662</v>
      </c>
      <c r="AC2344" s="12">
        <v>0</v>
      </c>
      <c r="AD2344" s="12">
        <v>11798.641812742751</v>
      </c>
      <c r="AE2344" s="12">
        <v>3386.9817851665666</v>
      </c>
      <c r="AF2344" s="12">
        <v>5480.5321821881498</v>
      </c>
      <c r="AG2344" s="44">
        <v>1128.475520337061</v>
      </c>
      <c r="AH2344" s="45">
        <v>3709.2813268556224</v>
      </c>
      <c r="AI2344" s="12">
        <v>0</v>
      </c>
      <c r="AJ2344" s="12">
        <v>-56.996380722269294</v>
      </c>
      <c r="AK2344" s="12">
        <v>41.075979624690547</v>
      </c>
      <c r="AL2344" s="12">
        <v>97.6171334281849</v>
      </c>
      <c r="AM2344" s="44">
        <v>130.20273048679235</v>
      </c>
      <c r="AN2344" s="45">
        <v>89.999999845534006</v>
      </c>
      <c r="AO2344" s="12">
        <v>0</v>
      </c>
      <c r="AP2344" s="12">
        <v>-2183.9044605088279</v>
      </c>
      <c r="AQ2344" s="12">
        <v>4852.9652151196779</v>
      </c>
      <c r="AR2344" s="12">
        <v>7542.5235127870192</v>
      </c>
      <c r="AS2344" s="44">
        <v>6723.2801122506735</v>
      </c>
      <c r="AT2344" s="45">
        <v>5898.4720664585993</v>
      </c>
      <c r="AU2344" s="12">
        <v>0</v>
      </c>
      <c r="AV2344" s="12">
        <v>11269.860028782638</v>
      </c>
      <c r="AW2344" s="12">
        <v>21249.959658441003</v>
      </c>
      <c r="AX2344" s="12">
        <v>18662.864066606275</v>
      </c>
      <c r="AY2344" s="44">
        <v>13021.412344573268</v>
      </c>
      <c r="AZ2344" s="45">
        <v>11896.160348157167</v>
      </c>
      <c r="BA2344" s="12">
        <v>0</v>
      </c>
      <c r="BB2344" s="12">
        <v>4242.721479474797</v>
      </c>
      <c r="BC2344" s="12">
        <v>7406.2039079506285</v>
      </c>
      <c r="BD2344" s="12">
        <v>6816.0636692149037</v>
      </c>
      <c r="BE2344" s="44">
        <v>5994.8558371775816</v>
      </c>
      <c r="BF2344" s="45">
        <v>5898.4720764585991</v>
      </c>
      <c r="BG2344" s="12">
        <v>0</v>
      </c>
      <c r="BH2344" s="12">
        <v>21164.627719483171</v>
      </c>
      <c r="BI2344" s="12">
        <v>19024.511885411721</v>
      </c>
      <c r="BJ2344" s="12">
        <v>13230.692392618312</v>
      </c>
      <c r="BK2344" s="44">
        <v>12159.521936525793</v>
      </c>
      <c r="BL2344" s="45">
        <v>8186.8790213015445</v>
      </c>
      <c r="BM2344" s="12">
        <v>0</v>
      </c>
      <c r="BN2344" s="12">
        <v>0</v>
      </c>
      <c r="BO2344" s="12">
        <v>98.07236034695984</v>
      </c>
      <c r="BP2344" s="12">
        <v>56.541153803494353</v>
      </c>
      <c r="BQ2344" s="48">
        <v>32.585597058607433</v>
      </c>
      <c r="BR2344" s="49">
        <v>40.202730641258334</v>
      </c>
      <c r="BS2344" s="13">
        <v>0</v>
      </c>
      <c r="BT2344" s="12">
        <v>407.90193049641312</v>
      </c>
      <c r="BV2344" s="14">
        <f>Таблица1[[#This Row],[Lкан_леб,мм]]</f>
        <v>57922.098069503583</v>
      </c>
      <c r="BW2344" s="50">
        <f>Таблица1[[#This Row],[угол обхв4]]+Таблица1[[#This Row],[Lдуг 3,мм]]</f>
        <v>11798.641812742751</v>
      </c>
      <c r="BX2344" s="54">
        <f>Таблица1[[#This Row],[угол обхв5]]+Таблица1[[#This Row],[Y5, мм]]</f>
        <v>58620.465791552349</v>
      </c>
      <c r="BY2344" s="14">
        <f>Таблица1[[#This Row],[угол обхв6]]+Таблица1[[#This Row],[Lдуг 4,мм]]</f>
        <v>15185.623597909318</v>
      </c>
      <c r="BZ2344" s="14">
        <f>Таблица1[[#This Row],[Т1]]+Таблица1[[#This Row],[X6, мм]]</f>
        <v>59023.092144625327</v>
      </c>
      <c r="CA2344" s="14">
        <f>Таблица1[[#This Row],[Т2]]+Таблица1[[#This Row],[Lдуг 5,мм]]</f>
        <v>20666.15578009747</v>
      </c>
      <c r="CB2344" s="14">
        <f>Таблица1[[#This Row],[Т3]]+Таблица1[[#This Row],[Y6, мм]]</f>
        <v>59255.132335244889</v>
      </c>
      <c r="CC2344" s="14">
        <f>Таблица1[[#This Row],[Т4]]+Таблица1[[#This Row],[Lдуг 6,мм]]</f>
        <v>21794.631300434532</v>
      </c>
      <c r="CD2344" s="14">
        <f>Таблица1[[#This Row],[Т5]]+Таблица1[[#This Row],[Lдуг 1,мм]]</f>
        <v>59541.413702581696</v>
      </c>
      <c r="CE2344" s="14">
        <f>Таблица1[[#This Row],[Т6]]+Таблица1[[#This Row],[Lпрям1, мм]]</f>
        <v>25503.912627290156</v>
      </c>
      <c r="CF2344" s="15">
        <f>Таблица1[[#This Row],[Т7]]+Таблица1[[#This Row],[Lдуг 2,мм]]</f>
        <v>59541.413702581696</v>
      </c>
      <c r="CG2344" s="14">
        <f>Таблица1[[#This Row],[Т8]]+Таблица1[[#This Row],[Lпрям2, мм]]</f>
        <v>25503.912627290156</v>
      </c>
      <c r="CH2344" s="14">
        <f>Таблица1[[#This Row],[Т9]]-Таблица1[[#This Row],[Т9]]</f>
        <v>0</v>
      </c>
      <c r="CI2344" s="50">
        <f>Таблица1[[#This Row],[Т9]]-Таблица1[[#This Row],[Т8]]</f>
        <v>34037.50107529154</v>
      </c>
      <c r="CJ2344" s="54">
        <f>Таблица1[[#This Row],[Т9]]-Таблица1[[#This Row],[Т7]]</f>
        <v>0</v>
      </c>
      <c r="CK2344" s="14">
        <f>Таблица1[[#This Row],[Т9]]-Таблица1[[#This Row],[Т6]]</f>
        <v>37746.782402147161</v>
      </c>
      <c r="CL2344" s="14">
        <f>Таблица1[[#This Row],[Т9]]-Таблица1[[#This Row],[Т5]]</f>
        <v>286.28136733680731</v>
      </c>
      <c r="CM2344" s="14">
        <f>Таблица1[[#This Row],[Т9]]-Таблица1[[#This Row],[Т4]]</f>
        <v>38875.257922484227</v>
      </c>
      <c r="CN2344" s="14">
        <f>Таблица1[[#This Row],[Т9]]-Таблица1[[#This Row],[Т3]]</f>
        <v>518.32155795636936</v>
      </c>
      <c r="CO2344" s="14">
        <f>Таблица1[[#This Row],[Т9]]-Таблица1[[#This Row],[Т2]]</f>
        <v>44355.790104672378</v>
      </c>
      <c r="CP2344" s="14">
        <f>Таблица1[[#This Row],[Т9]]-Таблица1[[#This Row],[Т1]]</f>
        <v>920.94791102934687</v>
      </c>
      <c r="CQ2344" s="14">
        <f>Таблица1[[#This Row],[Т9]]-Таблица1[[#This Row],[угол обхв6]]</f>
        <v>47742.771889838943</v>
      </c>
      <c r="CR2344" s="14">
        <f>Таблица1[[#This Row],[Т9]]-Таблица1[[#This Row],[угол обхв5]]</f>
        <v>1619.315633078113</v>
      </c>
      <c r="CS2344" s="14">
        <f>Таблица1[[#This Row],[Т9]]-Таблица1[[#This Row],[угол обхв4]]</f>
        <v>59541.413702581696</v>
      </c>
      <c r="CT2344" s="14">
        <f>Таблица1[[#This Row],[Lкан_прям, мм]]+Таблица1[[#This Row],[Lкан_дуг, мм]]+Таблица1[[#This Row],[Lкан_леб,мм]]</f>
        <v>85045.326329871838</v>
      </c>
      <c r="CU2344" s="16">
        <f>Таблица1[[#This Row],[Lкан_леб,мм]]</f>
        <v>57922.098069503583</v>
      </c>
      <c r="CV2344" s="14">
        <f>2534431-(Таблица1[[#This Row],[Т23]]+Таблица1[[#This Row],[угол обхв3]])</f>
        <v>2448977.7717396319</v>
      </c>
      <c r="CW2344" s="50">
        <f>SUM(X2344:AC2344,AD2344:AI2344)-Таблица1[[#This Row],[lподв_min, мм]]</f>
        <v>23413.946932412695</v>
      </c>
      <c r="CX2344" s="17">
        <f>CW2783-Таблица1[[#This Row],[Суммарная длина каната]]</f>
        <v>-2448977.7717396319</v>
      </c>
    </row>
    <row r="2345" spans="1:102" x14ac:dyDescent="0.25">
      <c r="A2345" s="21">
        <v>2344</v>
      </c>
      <c r="B2345" s="10">
        <v>61.174081632653049</v>
      </c>
      <c r="C2345" s="10">
        <v>31.832244897959189</v>
      </c>
      <c r="D2345" s="11">
        <v>6691.6305682467801</v>
      </c>
      <c r="E2345" s="11">
        <v>11947.652228152681</v>
      </c>
      <c r="F2345" s="11">
        <v>5818.811001779477</v>
      </c>
      <c r="G2345" s="11">
        <v>12169.181017233986</v>
      </c>
      <c r="H2345" s="11">
        <v>6283.6300782467797</v>
      </c>
      <c r="I2345" s="11">
        <v>8196.1486214397664</v>
      </c>
      <c r="J2345" s="11">
        <v>3751.5036067129158</v>
      </c>
      <c r="K2345" s="11">
        <v>25542.139013798318</v>
      </c>
      <c r="L2345" s="11">
        <v>1581.0892465699333</v>
      </c>
      <c r="M2345" s="11">
        <v>57922.098069503583</v>
      </c>
      <c r="N2345" s="11">
        <v>4584.8850337108206</v>
      </c>
      <c r="O2345" s="11">
        <v>20942.393378859197</v>
      </c>
      <c r="P2345" s="43">
        <v>7202.9597719550293</v>
      </c>
      <c r="Q2345" s="11">
        <v>18799.89992109513</v>
      </c>
      <c r="R2345" s="11">
        <v>6731.6796939109836</v>
      </c>
      <c r="S2345" s="11">
        <v>13339.668416109393</v>
      </c>
      <c r="T2345" s="11">
        <v>6691.6305682467801</v>
      </c>
      <c r="U2345" s="11">
        <v>11947.652228152681</v>
      </c>
      <c r="V2345" s="11">
        <v>5790.9918569174561</v>
      </c>
      <c r="W2345" s="11">
        <v>12031.532569443443</v>
      </c>
      <c r="X2345" s="12">
        <v>0</v>
      </c>
      <c r="Y2345" s="12">
        <v>685.6859911308519</v>
      </c>
      <c r="Z2345" s="12">
        <v>396.19489074299275</v>
      </c>
      <c r="AA2345" s="44">
        <v>232.04019061955876</v>
      </c>
      <c r="AB2345" s="45">
        <v>267.16817407652991</v>
      </c>
      <c r="AC2345" s="12">
        <v>0</v>
      </c>
      <c r="AD2345" s="12">
        <v>11798.641812742751</v>
      </c>
      <c r="AE2345" s="12">
        <v>3382.9858929050115</v>
      </c>
      <c r="AF2345" s="12">
        <v>5480.5321821881462</v>
      </c>
      <c r="AG2345" s="44">
        <v>1128.4755203370623</v>
      </c>
      <c r="AH2345" s="45">
        <v>3751.5036056253502</v>
      </c>
      <c r="AI2345" s="12">
        <v>0</v>
      </c>
      <c r="AJ2345" s="12">
        <v>-56.996380722269294</v>
      </c>
      <c r="AK2345" s="12">
        <v>39.295073598913582</v>
      </c>
      <c r="AL2345" s="12">
        <v>94.933051795531853</v>
      </c>
      <c r="AM2345" s="44">
        <v>127.51864885413929</v>
      </c>
      <c r="AN2345" s="45">
        <v>89.999999847272491</v>
      </c>
      <c r="AO2345" s="12">
        <v>0</v>
      </c>
      <c r="AP2345" s="12">
        <v>-2183.9044605088279</v>
      </c>
      <c r="AQ2345" s="12">
        <v>4843.277281990966</v>
      </c>
      <c r="AR2345" s="12">
        <v>7609.4484814410353</v>
      </c>
      <c r="AS2345" s="44">
        <v>7055.2869976499205</v>
      </c>
      <c r="AT2345" s="45">
        <v>6283.6305682467801</v>
      </c>
      <c r="AU2345" s="12">
        <v>0</v>
      </c>
      <c r="AV2345" s="12">
        <v>11269.860028782638</v>
      </c>
      <c r="AW2345" s="12">
        <v>21258.142402656154</v>
      </c>
      <c r="AX2345" s="12">
        <v>18764.815322474049</v>
      </c>
      <c r="AY2345" s="44">
        <v>13091.18841094436</v>
      </c>
      <c r="AZ2345" s="45">
        <v>11947.652227065118</v>
      </c>
      <c r="BA2345" s="12">
        <v>0</v>
      </c>
      <c r="BB2345" s="12">
        <v>4242.721479474797</v>
      </c>
      <c r="BC2345" s="12">
        <v>7461.3520202351747</v>
      </c>
      <c r="BD2345" s="12">
        <v>7138.1684033969887</v>
      </c>
      <c r="BE2345" s="44">
        <v>6368.0232645078431</v>
      </c>
      <c r="BF2345" s="45">
        <v>6283.6305782467798</v>
      </c>
      <c r="BG2345" s="12">
        <v>0</v>
      </c>
      <c r="BH2345" s="12">
        <v>21164.627719483171</v>
      </c>
      <c r="BI2345" s="12">
        <v>19115.648944892087</v>
      </c>
      <c r="BJ2345" s="12">
        <v>13304.583817488316</v>
      </c>
      <c r="BK2345" s="44">
        <v>12196.132233317716</v>
      </c>
      <c r="BL2345" s="45">
        <v>8196.1486214397682</v>
      </c>
      <c r="BM2345" s="12">
        <v>0</v>
      </c>
      <c r="BN2345" s="12">
        <v>0</v>
      </c>
      <c r="BO2345" s="12">
        <v>96.291454321182883</v>
      </c>
      <c r="BP2345" s="12">
        <v>55.63797819661827</v>
      </c>
      <c r="BQ2345" s="48">
        <v>32.585597058607433</v>
      </c>
      <c r="BR2345" s="49">
        <v>37.518649006866802</v>
      </c>
      <c r="BS2345" s="13">
        <v>0</v>
      </c>
      <c r="BT2345" s="12">
        <v>407.90193049641312</v>
      </c>
      <c r="BV2345" s="14">
        <f>Таблица1[[#This Row],[Lкан_леб,мм]]</f>
        <v>57922.098069503583</v>
      </c>
      <c r="BW2345" s="50">
        <f>Таблица1[[#This Row],[угол обхв4]]+Таблица1[[#This Row],[Lдуг 3,мм]]</f>
        <v>11798.641812742751</v>
      </c>
      <c r="BX2345" s="54">
        <f>Таблица1[[#This Row],[угол обхв5]]+Таблица1[[#This Row],[Y5, мм]]</f>
        <v>58607.784060634433</v>
      </c>
      <c r="BY2345" s="14">
        <f>Таблица1[[#This Row],[угол обхв6]]+Таблица1[[#This Row],[Lдуг 4,мм]]</f>
        <v>15181.627705647763</v>
      </c>
      <c r="BZ2345" s="14">
        <f>Таблица1[[#This Row],[Т1]]+Таблица1[[#This Row],[X6, мм]]</f>
        <v>59003.978951377423</v>
      </c>
      <c r="CA2345" s="14">
        <f>Таблица1[[#This Row],[Т2]]+Таблица1[[#This Row],[Lдуг 5,мм]]</f>
        <v>20662.159887835907</v>
      </c>
      <c r="CB2345" s="14">
        <f>Таблица1[[#This Row],[Т3]]+Таблица1[[#This Row],[Y6, мм]]</f>
        <v>59236.019141996985</v>
      </c>
      <c r="CC2345" s="14">
        <f>Таблица1[[#This Row],[Т4]]+Таблица1[[#This Row],[Lдуг 6,мм]]</f>
        <v>21790.63540817297</v>
      </c>
      <c r="CD2345" s="14">
        <f>Таблица1[[#This Row],[Т5]]+Таблица1[[#This Row],[Lдуг 1,мм]]</f>
        <v>59503.187316073512</v>
      </c>
      <c r="CE2345" s="14">
        <f>Таблица1[[#This Row],[Т6]]+Таблица1[[#This Row],[Lпрям1, мм]]</f>
        <v>25542.139013798318</v>
      </c>
      <c r="CF2345" s="15">
        <f>Таблица1[[#This Row],[Т7]]+Таблица1[[#This Row],[Lдуг 2,мм]]</f>
        <v>59503.187316073512</v>
      </c>
      <c r="CG2345" s="14">
        <f>Таблица1[[#This Row],[Т8]]+Таблица1[[#This Row],[Lпрям2, мм]]</f>
        <v>25542.139013798318</v>
      </c>
      <c r="CH2345" s="14">
        <f>Таблица1[[#This Row],[Т9]]-Таблица1[[#This Row],[Т9]]</f>
        <v>0</v>
      </c>
      <c r="CI2345" s="50">
        <f>Таблица1[[#This Row],[Т9]]-Таблица1[[#This Row],[Т8]]</f>
        <v>33961.048302275194</v>
      </c>
      <c r="CJ2345" s="54">
        <f>Таблица1[[#This Row],[Т9]]-Таблица1[[#This Row],[Т7]]</f>
        <v>0</v>
      </c>
      <c r="CK2345" s="14">
        <f>Таблица1[[#This Row],[Т9]]-Таблица1[[#This Row],[Т6]]</f>
        <v>37712.551907900546</v>
      </c>
      <c r="CL2345" s="14">
        <f>Таблица1[[#This Row],[Т9]]-Таблица1[[#This Row],[Т5]]</f>
        <v>267.16817407652707</v>
      </c>
      <c r="CM2345" s="14">
        <f>Таблица1[[#This Row],[Т9]]-Таблица1[[#This Row],[Т4]]</f>
        <v>38841.027428237605</v>
      </c>
      <c r="CN2345" s="14">
        <f>Таблица1[[#This Row],[Т9]]-Таблица1[[#This Row],[Т3]]</f>
        <v>499.20836469608912</v>
      </c>
      <c r="CO2345" s="14">
        <f>Таблица1[[#This Row],[Т9]]-Таблица1[[#This Row],[Т2]]</f>
        <v>44321.559610425749</v>
      </c>
      <c r="CP2345" s="14">
        <f>Таблица1[[#This Row],[Т9]]-Таблица1[[#This Row],[Т1]]</f>
        <v>895.40325543907966</v>
      </c>
      <c r="CQ2345" s="14">
        <f>Таблица1[[#This Row],[Т9]]-Таблица1[[#This Row],[угол обхв6]]</f>
        <v>47704.545503330759</v>
      </c>
      <c r="CR2345" s="14">
        <f>Таблица1[[#This Row],[Т9]]-Таблица1[[#This Row],[угол обхв5]]</f>
        <v>1581.0892465699289</v>
      </c>
      <c r="CS2345" s="14">
        <f>Таблица1[[#This Row],[Т9]]-Таблица1[[#This Row],[угол обхв4]]</f>
        <v>59503.187316073512</v>
      </c>
      <c r="CT2345" s="14">
        <f>Таблица1[[#This Row],[Lкан_прям, мм]]+Таблица1[[#This Row],[Lкан_дуг, мм]]+Таблица1[[#This Row],[Lкан_леб,мм]]</f>
        <v>85045.326329871838</v>
      </c>
      <c r="CU2345" s="16">
        <f>Таблица1[[#This Row],[Lкан_леб,мм]]</f>
        <v>57922.098069503583</v>
      </c>
      <c r="CV2345" s="14">
        <f>2534431-(Таблица1[[#This Row],[Т23]]+Таблица1[[#This Row],[угол обхв3]])</f>
        <v>2448977.7717396319</v>
      </c>
      <c r="CW2345" s="50">
        <f>SUM(X2345:AC2345,AD2345:AI2345)-Таблица1[[#This Row],[lподв_min, мм]]</f>
        <v>23371.724653655339</v>
      </c>
      <c r="CX2345" s="17">
        <f>CW2784-Таблица1[[#This Row],[Суммарная длина каната]]</f>
        <v>-2448977.7717396319</v>
      </c>
    </row>
    <row r="2346" spans="1:102" x14ac:dyDescent="0.25">
      <c r="A2346" s="21">
        <v>2345</v>
      </c>
      <c r="B2346" s="10">
        <v>61.174081632653049</v>
      </c>
      <c r="C2346" s="10">
        <v>34.516326530612247</v>
      </c>
      <c r="D2346" s="11">
        <v>7073.9552122857522</v>
      </c>
      <c r="E2346" s="11">
        <v>12017.124176825413</v>
      </c>
      <c r="F2346" s="11">
        <v>6191.7192392830511</v>
      </c>
      <c r="G2346" s="11">
        <v>12197.536726111699</v>
      </c>
      <c r="H2346" s="11">
        <v>6665.9547222857518</v>
      </c>
      <c r="I2346" s="11">
        <v>8221.7413378653564</v>
      </c>
      <c r="J2346" s="11">
        <v>3795.3828389600571</v>
      </c>
      <c r="K2346" s="11">
        <v>25580.365400306688</v>
      </c>
      <c r="L2346" s="11">
        <v>1542.8628600615662</v>
      </c>
      <c r="M2346" s="11">
        <v>57922.098069503583</v>
      </c>
      <c r="N2346" s="11">
        <v>4584.8850337108206</v>
      </c>
      <c r="O2346" s="11">
        <v>20942.393378859197</v>
      </c>
      <c r="P2346" s="43">
        <v>7263.8400255195565</v>
      </c>
      <c r="Q2346" s="11">
        <v>18885.799431756539</v>
      </c>
      <c r="R2346" s="11">
        <v>7048.7737732257392</v>
      </c>
      <c r="S2346" s="11">
        <v>13409.488674766546</v>
      </c>
      <c r="T2346" s="11">
        <v>7073.9552122857522</v>
      </c>
      <c r="U2346" s="11">
        <v>12017.124176825413</v>
      </c>
      <c r="V2346" s="11">
        <v>6170.3765435832547</v>
      </c>
      <c r="W2346" s="11">
        <v>12058.736548373103</v>
      </c>
      <c r="X2346" s="12">
        <v>0</v>
      </c>
      <c r="Y2346" s="12">
        <v>672.99533180881463</v>
      </c>
      <c r="Z2346" s="12">
        <v>389.77235681713285</v>
      </c>
      <c r="AA2346" s="44">
        <v>232.04019061955924</v>
      </c>
      <c r="AB2346" s="45">
        <v>248.05498081605953</v>
      </c>
      <c r="AC2346" s="12">
        <v>0</v>
      </c>
      <c r="AD2346" s="12">
        <v>11798.641812742751</v>
      </c>
      <c r="AE2346" s="12">
        <v>3377.3330471536615</v>
      </c>
      <c r="AF2346" s="12">
        <v>5480.5321821881516</v>
      </c>
      <c r="AG2346" s="44">
        <v>1128.4755203370573</v>
      </c>
      <c r="AH2346" s="45">
        <v>3795.3828378850644</v>
      </c>
      <c r="AI2346" s="12">
        <v>0</v>
      </c>
      <c r="AJ2346" s="12">
        <v>-56.996380722269294</v>
      </c>
      <c r="AK2346" s="12">
        <v>37.512913749915803</v>
      </c>
      <c r="AL2346" s="12">
        <v>92.248970162878791</v>
      </c>
      <c r="AM2346" s="44">
        <v>124.83456722148628</v>
      </c>
      <c r="AN2346" s="45">
        <v>89.999999849038218</v>
      </c>
      <c r="AO2346" s="12">
        <v>0</v>
      </c>
      <c r="AP2346" s="12">
        <v>-2183.9044605088279</v>
      </c>
      <c r="AQ2346" s="12">
        <v>4833.3326456882796</v>
      </c>
      <c r="AR2346" s="12">
        <v>7671.5257601483117</v>
      </c>
      <c r="AS2346" s="44">
        <v>7383.6621077437167</v>
      </c>
      <c r="AT2346" s="45">
        <v>6665.9552122857522</v>
      </c>
      <c r="AU2346" s="12">
        <v>0</v>
      </c>
      <c r="AV2346" s="12">
        <v>11269.860028782638</v>
      </c>
      <c r="AW2346" s="12">
        <v>21266.025552943756</v>
      </c>
      <c r="AX2346" s="12">
        <v>18869.78875468743</v>
      </c>
      <c r="AY2346" s="44">
        <v>13176.435454656257</v>
      </c>
      <c r="AZ2346" s="45">
        <v>12017.124175750423</v>
      </c>
      <c r="BA2346" s="12">
        <v>0</v>
      </c>
      <c r="BB2346" s="12">
        <v>4242.721479474797</v>
      </c>
      <c r="BC2346" s="12">
        <v>7512.2876374970156</v>
      </c>
      <c r="BD2346" s="12">
        <v>7456.4595078544953</v>
      </c>
      <c r="BE2346" s="44">
        <v>6739.0668777677738</v>
      </c>
      <c r="BF2346" s="45">
        <v>6665.9552222857519</v>
      </c>
      <c r="BG2346" s="12">
        <v>0</v>
      </c>
      <c r="BH2346" s="12">
        <v>21164.627719483171</v>
      </c>
      <c r="BI2346" s="12">
        <v>19209.431605841095</v>
      </c>
      <c r="BJ2346" s="12">
        <v>13393.477997697437</v>
      </c>
      <c r="BK2346" s="44">
        <v>12250.177396935702</v>
      </c>
      <c r="BL2346" s="45">
        <v>8221.7413378653582</v>
      </c>
      <c r="BM2346" s="12">
        <v>0</v>
      </c>
      <c r="BN2346" s="12">
        <v>0</v>
      </c>
      <c r="BO2346" s="12">
        <v>94.509294472185104</v>
      </c>
      <c r="BP2346" s="12">
        <v>54.736056412962981</v>
      </c>
      <c r="BQ2346" s="48">
        <v>32.585597058607497</v>
      </c>
      <c r="BR2346" s="49">
        <v>34.83456737244807</v>
      </c>
      <c r="BS2346" s="13">
        <v>0</v>
      </c>
      <c r="BT2346" s="12">
        <v>407.90193049641312</v>
      </c>
      <c r="BV2346" s="14">
        <f>Таблица1[[#This Row],[Lкан_леб,мм]]</f>
        <v>57922.098069503583</v>
      </c>
      <c r="BW2346" s="50">
        <f>Таблица1[[#This Row],[угол обхв4]]+Таблица1[[#This Row],[Lдуг 3,мм]]</f>
        <v>11798.641812742751</v>
      </c>
      <c r="BX2346" s="54">
        <f>Таблица1[[#This Row],[угол обхв5]]+Таблица1[[#This Row],[Y5, мм]]</f>
        <v>58595.093401312399</v>
      </c>
      <c r="BY2346" s="14">
        <f>Таблица1[[#This Row],[угол обхв6]]+Таблица1[[#This Row],[Lдуг 4,мм]]</f>
        <v>15175.974859896412</v>
      </c>
      <c r="BZ2346" s="14">
        <f>Таблица1[[#This Row],[Т1]]+Таблица1[[#This Row],[X6, мм]]</f>
        <v>58984.865758129534</v>
      </c>
      <c r="CA2346" s="14">
        <f>Таблица1[[#This Row],[Т2]]+Таблица1[[#This Row],[Lдуг 5,мм]]</f>
        <v>20656.507042084566</v>
      </c>
      <c r="CB2346" s="14">
        <f>Таблица1[[#This Row],[Т3]]+Таблица1[[#This Row],[Y6, мм]]</f>
        <v>59216.905948749096</v>
      </c>
      <c r="CC2346" s="14">
        <f>Таблица1[[#This Row],[Т4]]+Таблица1[[#This Row],[Lдуг 6,мм]]</f>
        <v>21784.982562421625</v>
      </c>
      <c r="CD2346" s="14">
        <f>Таблица1[[#This Row],[Т5]]+Таблица1[[#This Row],[Lдуг 1,мм]]</f>
        <v>59464.960929565153</v>
      </c>
      <c r="CE2346" s="14">
        <f>Таблица1[[#This Row],[Т6]]+Таблица1[[#This Row],[Lпрям1, мм]]</f>
        <v>25580.365400306688</v>
      </c>
      <c r="CF2346" s="15">
        <f>Таблица1[[#This Row],[Т7]]+Таблица1[[#This Row],[Lдуг 2,мм]]</f>
        <v>59464.960929565153</v>
      </c>
      <c r="CG2346" s="14">
        <f>Таблица1[[#This Row],[Т8]]+Таблица1[[#This Row],[Lпрям2, мм]]</f>
        <v>25580.365400306688</v>
      </c>
      <c r="CH2346" s="14">
        <f>Таблица1[[#This Row],[Т9]]-Таблица1[[#This Row],[Т9]]</f>
        <v>0</v>
      </c>
      <c r="CI2346" s="50">
        <f>Таблица1[[#This Row],[Т9]]-Таблица1[[#This Row],[Т8]]</f>
        <v>33884.595529258469</v>
      </c>
      <c r="CJ2346" s="54">
        <f>Таблица1[[#This Row],[Т9]]-Таблица1[[#This Row],[Т7]]</f>
        <v>0</v>
      </c>
      <c r="CK2346" s="14">
        <f>Таблица1[[#This Row],[Т9]]-Таблица1[[#This Row],[Т6]]</f>
        <v>37679.978367143529</v>
      </c>
      <c r="CL2346" s="14">
        <f>Таблица1[[#This Row],[Т9]]-Таблица1[[#This Row],[Т5]]</f>
        <v>248.05498081605765</v>
      </c>
      <c r="CM2346" s="14">
        <f>Таблица1[[#This Row],[Т9]]-Таблица1[[#This Row],[Т4]]</f>
        <v>38808.453887480588</v>
      </c>
      <c r="CN2346" s="14">
        <f>Таблица1[[#This Row],[Т9]]-Таблица1[[#This Row],[Т3]]</f>
        <v>480.0951714356197</v>
      </c>
      <c r="CO2346" s="14">
        <f>Таблица1[[#This Row],[Т9]]-Таблица1[[#This Row],[Т2]]</f>
        <v>44288.986069668739</v>
      </c>
      <c r="CP2346" s="14">
        <f>Таблица1[[#This Row],[Т9]]-Таблица1[[#This Row],[Т1]]</f>
        <v>869.86752825275471</v>
      </c>
      <c r="CQ2346" s="14">
        <f>Таблица1[[#This Row],[Т9]]-Таблица1[[#This Row],[угол обхв6]]</f>
        <v>47666.3191168224</v>
      </c>
      <c r="CR2346" s="14">
        <f>Таблица1[[#This Row],[Т9]]-Таблица1[[#This Row],[угол обхв5]]</f>
        <v>1542.8628600615702</v>
      </c>
      <c r="CS2346" s="14">
        <f>Таблица1[[#This Row],[Т9]]-Таблица1[[#This Row],[угол обхв4]]</f>
        <v>59464.960929565153</v>
      </c>
      <c r="CT2346" s="14">
        <f>Таблица1[[#This Row],[Lкан_прям, мм]]+Таблица1[[#This Row],[Lкан_дуг, мм]]+Таблица1[[#This Row],[Lкан_леб,мм]]</f>
        <v>85045.326329871838</v>
      </c>
      <c r="CU2346" s="16">
        <f>Таблица1[[#This Row],[Lкан_леб,мм]]</f>
        <v>57922.098069503583</v>
      </c>
      <c r="CV2346" s="14">
        <f>2534431-(Таблица1[[#This Row],[Т23]]+Таблица1[[#This Row],[угол обхв3]])</f>
        <v>2448977.7717396319</v>
      </c>
      <c r="CW2346" s="50">
        <f>SUM(X2346:AC2346,AD2346:AI2346)-Таблица1[[#This Row],[lподв_min, мм]]</f>
        <v>23327.845421408198</v>
      </c>
      <c r="CX2346" s="17">
        <f>CW2785-Таблица1[[#This Row],[Суммарная длина каната]]</f>
        <v>-2448977.7717396319</v>
      </c>
    </row>
    <row r="2347" spans="1:102" x14ac:dyDescent="0.25">
      <c r="A2347" s="21">
        <v>2346</v>
      </c>
      <c r="B2347" s="10">
        <v>61.174081632653049</v>
      </c>
      <c r="C2347" s="10">
        <v>37.200408163265308</v>
      </c>
      <c r="D2347" s="11">
        <v>7452.6071201149762</v>
      </c>
      <c r="E2347" s="11">
        <v>12104.423763245979</v>
      </c>
      <c r="F2347" s="11">
        <v>6562.8905005818933</v>
      </c>
      <c r="G2347" s="11">
        <v>12243.324220144519</v>
      </c>
      <c r="H2347" s="11">
        <v>7044.6066301149758</v>
      </c>
      <c r="I2347" s="11">
        <v>8263.5088409810487</v>
      </c>
      <c r="J2347" s="11">
        <v>3840.9149222649307</v>
      </c>
      <c r="K2347" s="11">
        <v>25618.591786815225</v>
      </c>
      <c r="L2347" s="11">
        <v>1504.6364735530283</v>
      </c>
      <c r="M2347" s="11">
        <v>57922.098069503583</v>
      </c>
      <c r="N2347" s="11">
        <v>4584.8850337108206</v>
      </c>
      <c r="O2347" s="11">
        <v>20942.393378859197</v>
      </c>
      <c r="P2347" s="43">
        <v>7320.6309066927852</v>
      </c>
      <c r="Q2347" s="11">
        <v>18974.455661213466</v>
      </c>
      <c r="R2347" s="11">
        <v>7362.2503682407723</v>
      </c>
      <c r="S2347" s="11">
        <v>13494.081511538969</v>
      </c>
      <c r="T2347" s="11">
        <v>7452.6071201149762</v>
      </c>
      <c r="U2347" s="11">
        <v>12104.423763245979</v>
      </c>
      <c r="V2347" s="11">
        <v>6548.0710831671413</v>
      </c>
      <c r="W2347" s="11">
        <v>12103.676861173833</v>
      </c>
      <c r="X2347" s="12">
        <v>0</v>
      </c>
      <c r="Y2347" s="12">
        <v>660.29262104503221</v>
      </c>
      <c r="Z2347" s="12">
        <v>383.36187433301819</v>
      </c>
      <c r="AA2347" s="44">
        <v>232.04019061955896</v>
      </c>
      <c r="AB2347" s="45">
        <v>228.94178755541864</v>
      </c>
      <c r="AC2347" s="12">
        <v>0</v>
      </c>
      <c r="AD2347" s="12">
        <v>11798.641812742751</v>
      </c>
      <c r="AE2347" s="12">
        <v>3370.0273503445851</v>
      </c>
      <c r="AF2347" s="12">
        <v>5480.5321821881507</v>
      </c>
      <c r="AG2347" s="44">
        <v>1128.4755203370596</v>
      </c>
      <c r="AH2347" s="45">
        <v>3840.9149212026819</v>
      </c>
      <c r="AI2347" s="12">
        <v>0</v>
      </c>
      <c r="AJ2347" s="12">
        <v>-56.996380722269294</v>
      </c>
      <c r="AK2347" s="12">
        <v>35.729061506925269</v>
      </c>
      <c r="AL2347" s="12">
        <v>89.564888530225716</v>
      </c>
      <c r="AM2347" s="44">
        <v>122.15048558883318</v>
      </c>
      <c r="AN2347" s="45">
        <v>89.999999850827791</v>
      </c>
      <c r="AO2347" s="12">
        <v>0</v>
      </c>
      <c r="AP2347" s="12">
        <v>-2183.9044605088279</v>
      </c>
      <c r="AQ2347" s="12">
        <v>4823.1378742159168</v>
      </c>
      <c r="AR2347" s="12">
        <v>7728.6191419109309</v>
      </c>
      <c r="AS2347" s="44">
        <v>7707.6849375603624</v>
      </c>
      <c r="AT2347" s="45">
        <v>7044.6071201149753</v>
      </c>
      <c r="AU2347" s="12">
        <v>0</v>
      </c>
      <c r="AV2347" s="12">
        <v>11269.860028782638</v>
      </c>
      <c r="AW2347" s="12">
        <v>21273.602654078433</v>
      </c>
      <c r="AX2347" s="12">
        <v>18977.554035558711</v>
      </c>
      <c r="AY2347" s="44">
        <v>13276.966430720087</v>
      </c>
      <c r="AZ2347" s="45">
        <v>12104.423762183731</v>
      </c>
      <c r="BA2347" s="12">
        <v>0</v>
      </c>
      <c r="BB2347" s="12">
        <v>4242.721479474797</v>
      </c>
      <c r="BC2347" s="12">
        <v>7558.8837471978813</v>
      </c>
      <c r="BD2347" s="12">
        <v>7770.2386034589172</v>
      </c>
      <c r="BE2347" s="44">
        <v>7107.1725507953861</v>
      </c>
      <c r="BF2347" s="45">
        <v>7044.6071301149759</v>
      </c>
      <c r="BG2347" s="12">
        <v>0</v>
      </c>
      <c r="BH2347" s="12">
        <v>21164.627719483171</v>
      </c>
      <c r="BI2347" s="12">
        <v>19305.664936432702</v>
      </c>
      <c r="BJ2347" s="12">
        <v>13497.179885884212</v>
      </c>
      <c r="BK2347" s="44">
        <v>12321.53884406486</v>
      </c>
      <c r="BL2347" s="45">
        <v>8263.5088409810505</v>
      </c>
      <c r="BM2347" s="12">
        <v>0</v>
      </c>
      <c r="BN2347" s="12">
        <v>0</v>
      </c>
      <c r="BO2347" s="12">
        <v>92.725442229194556</v>
      </c>
      <c r="BP2347" s="12">
        <v>53.835827023300446</v>
      </c>
      <c r="BQ2347" s="48">
        <v>32.585597058607462</v>
      </c>
      <c r="BR2347" s="49">
        <v>32.150485738005393</v>
      </c>
      <c r="BS2347" s="13">
        <v>0</v>
      </c>
      <c r="BT2347" s="12">
        <v>407.90193049641312</v>
      </c>
      <c r="BV2347" s="14">
        <f>Таблица1[[#This Row],[Lкан_леб,мм]]</f>
        <v>57922.098069503583</v>
      </c>
      <c r="BW2347" s="50">
        <f>Таблица1[[#This Row],[угол обхв4]]+Таблица1[[#This Row],[Lдуг 3,мм]]</f>
        <v>11798.641812742751</v>
      </c>
      <c r="BX2347" s="54">
        <f>Таблица1[[#This Row],[угол обхв5]]+Таблица1[[#This Row],[Y5, мм]]</f>
        <v>58582.390690548615</v>
      </c>
      <c r="BY2347" s="14">
        <f>Таблица1[[#This Row],[угол обхв6]]+Таблица1[[#This Row],[Lдуг 4,мм]]</f>
        <v>15168.669163087336</v>
      </c>
      <c r="BZ2347" s="14">
        <f>Таблица1[[#This Row],[Т1]]+Таблица1[[#This Row],[X6, мм]]</f>
        <v>58965.75256488163</v>
      </c>
      <c r="CA2347" s="14">
        <f>Таблица1[[#This Row],[Т2]]+Таблица1[[#This Row],[Lдуг 5,мм]]</f>
        <v>20649.201345275487</v>
      </c>
      <c r="CB2347" s="14">
        <f>Таблица1[[#This Row],[Т3]]+Таблица1[[#This Row],[Y6, мм]]</f>
        <v>59197.792755501192</v>
      </c>
      <c r="CC2347" s="14">
        <f>Таблица1[[#This Row],[Т4]]+Таблица1[[#This Row],[Lдуг 6,мм]]</f>
        <v>21777.676865612546</v>
      </c>
      <c r="CD2347" s="14">
        <f>Таблица1[[#This Row],[Т5]]+Таблица1[[#This Row],[Lдуг 1,мм]]</f>
        <v>59426.734543056613</v>
      </c>
      <c r="CE2347" s="14">
        <f>Таблица1[[#This Row],[Т6]]+Таблица1[[#This Row],[Lпрям1, мм]]</f>
        <v>25618.591786815228</v>
      </c>
      <c r="CF2347" s="15">
        <f>Таблица1[[#This Row],[Т7]]+Таблица1[[#This Row],[Lдуг 2,мм]]</f>
        <v>59426.734543056613</v>
      </c>
      <c r="CG2347" s="14">
        <f>Таблица1[[#This Row],[Т8]]+Таблица1[[#This Row],[Lпрям2, мм]]</f>
        <v>25618.591786815228</v>
      </c>
      <c r="CH2347" s="14">
        <f>Таблица1[[#This Row],[Т9]]-Таблица1[[#This Row],[Т9]]</f>
        <v>0</v>
      </c>
      <c r="CI2347" s="50">
        <f>Таблица1[[#This Row],[Т9]]-Таблица1[[#This Row],[Т8]]</f>
        <v>33808.142756241388</v>
      </c>
      <c r="CJ2347" s="54">
        <f>Таблица1[[#This Row],[Т9]]-Таблица1[[#This Row],[Т7]]</f>
        <v>0</v>
      </c>
      <c r="CK2347" s="14">
        <f>Таблица1[[#This Row],[Т9]]-Таблица1[[#This Row],[Т6]]</f>
        <v>37649.057677444071</v>
      </c>
      <c r="CL2347" s="14">
        <f>Таблица1[[#This Row],[Т9]]-Таблица1[[#This Row],[Т5]]</f>
        <v>228.94178755542089</v>
      </c>
      <c r="CM2347" s="14">
        <f>Таблица1[[#This Row],[Т9]]-Таблица1[[#This Row],[Т4]]</f>
        <v>38777.533197781129</v>
      </c>
      <c r="CN2347" s="14">
        <f>Таблица1[[#This Row],[Т9]]-Таблица1[[#This Row],[Т3]]</f>
        <v>460.98197817498294</v>
      </c>
      <c r="CO2347" s="14">
        <f>Таблица1[[#This Row],[Т9]]-Таблица1[[#This Row],[Т2]]</f>
        <v>44258.065379969281</v>
      </c>
      <c r="CP2347" s="14">
        <f>Таблица1[[#This Row],[Т9]]-Таблица1[[#This Row],[Т1]]</f>
        <v>844.34385250799824</v>
      </c>
      <c r="CQ2347" s="14">
        <f>Таблица1[[#This Row],[Т9]]-Таблица1[[#This Row],[угол обхв6]]</f>
        <v>47628.09273031386</v>
      </c>
      <c r="CR2347" s="14">
        <f>Таблица1[[#This Row],[Т9]]-Таблица1[[#This Row],[угол обхв5]]</f>
        <v>1504.6364735530296</v>
      </c>
      <c r="CS2347" s="14">
        <f>Таблица1[[#This Row],[Т9]]-Таблица1[[#This Row],[угол обхв4]]</f>
        <v>59426.734543056613</v>
      </c>
      <c r="CT2347" s="14">
        <f>Таблица1[[#This Row],[Lкан_прям, мм]]+Таблица1[[#This Row],[Lкан_дуг, мм]]+Таблица1[[#This Row],[Lкан_леб,мм]]</f>
        <v>85045.326329871838</v>
      </c>
      <c r="CU2347" s="16">
        <f>Таблица1[[#This Row],[Lкан_леб,мм]]</f>
        <v>57922.098069503583</v>
      </c>
      <c r="CV2347" s="14">
        <f>2534431-(Таблица1[[#This Row],[Т23]]+Таблица1[[#This Row],[угол обхв3]])</f>
        <v>2448977.7717396319</v>
      </c>
      <c r="CW2347" s="50">
        <f>SUM(X2347:AC2347,AD2347:AI2347)-Таблица1[[#This Row],[lподв_min, мм]]</f>
        <v>23282.313338103326</v>
      </c>
      <c r="CX2347" s="17">
        <f>CW2786-Таблица1[[#This Row],[Суммарная длина каната]]</f>
        <v>-2448977.7717396319</v>
      </c>
    </row>
    <row r="2348" spans="1:102" x14ac:dyDescent="0.25">
      <c r="A2348" s="21">
        <v>2347</v>
      </c>
      <c r="B2348" s="10">
        <v>61.174081632653049</v>
      </c>
      <c r="C2348" s="10">
        <v>39.884489795918363</v>
      </c>
      <c r="D2348" s="11">
        <v>7826.7554718161655</v>
      </c>
      <c r="E2348" s="11">
        <v>12209.359438834381</v>
      </c>
      <c r="F2348" s="11">
        <v>6931.5103794347933</v>
      </c>
      <c r="G2348" s="11">
        <v>12306.443034601471</v>
      </c>
      <c r="H2348" s="11">
        <v>7418.754981816166</v>
      </c>
      <c r="I2348" s="11">
        <v>8321.2648941347034</v>
      </c>
      <c r="J2348" s="11">
        <v>3888.094544699678</v>
      </c>
      <c r="K2348" s="11">
        <v>25656.818173323903</v>
      </c>
      <c r="L2348" s="11">
        <v>1466.4100870443435</v>
      </c>
      <c r="M2348" s="11">
        <v>57922.098069503583</v>
      </c>
      <c r="N2348" s="11">
        <v>4584.8850337108206</v>
      </c>
      <c r="O2348" s="11">
        <v>20942.393378859197</v>
      </c>
      <c r="P2348" s="43">
        <v>7373.2078076375974</v>
      </c>
      <c r="Q2348" s="11">
        <v>19065.674084204602</v>
      </c>
      <c r="R2348" s="11">
        <v>7671.4216635940829</v>
      </c>
      <c r="S2348" s="11">
        <v>13593.261316867367</v>
      </c>
      <c r="T2348" s="11">
        <v>7826.7554718161655</v>
      </c>
      <c r="U2348" s="11">
        <v>12209.359438834381</v>
      </c>
      <c r="V2348" s="11">
        <v>6923.2467563624741</v>
      </c>
      <c r="W2348" s="11">
        <v>12166.254901959232</v>
      </c>
      <c r="X2348" s="12">
        <v>0</v>
      </c>
      <c r="Y2348" s="12">
        <v>647.57469089669621</v>
      </c>
      <c r="Z2348" s="12">
        <v>376.96661123345706</v>
      </c>
      <c r="AA2348" s="44">
        <v>232.04019061955862</v>
      </c>
      <c r="AB2348" s="45">
        <v>209.82859429463156</v>
      </c>
      <c r="AC2348" s="12">
        <v>0</v>
      </c>
      <c r="AD2348" s="12">
        <v>11798.641812742751</v>
      </c>
      <c r="AE2348" s="12">
        <v>3361.0741144056251</v>
      </c>
      <c r="AF2348" s="12">
        <v>5480.5321821881471</v>
      </c>
      <c r="AG2348" s="44">
        <v>1128.4755203370621</v>
      </c>
      <c r="AH2348" s="45">
        <v>3888.094543650318</v>
      </c>
      <c r="AI2348" s="12">
        <v>0</v>
      </c>
      <c r="AJ2348" s="12">
        <v>-56.996380722269294</v>
      </c>
      <c r="AK2348" s="12">
        <v>33.943071993097234</v>
      </c>
      <c r="AL2348" s="12">
        <v>86.880806897572668</v>
      </c>
      <c r="AM2348" s="44">
        <v>119.46640395618007</v>
      </c>
      <c r="AN2348" s="45">
        <v>89.999999852637885</v>
      </c>
      <c r="AO2348" s="12">
        <v>0</v>
      </c>
      <c r="AP2348" s="12">
        <v>-2183.9044605088279</v>
      </c>
      <c r="AQ2348" s="12">
        <v>4812.6995495934852</v>
      </c>
      <c r="AR2348" s="12">
        <v>7780.6033551594355</v>
      </c>
      <c r="AS2348" s="44">
        <v>8026.6445316935169</v>
      </c>
      <c r="AT2348" s="45">
        <v>7418.7554718161655</v>
      </c>
      <c r="AU2348" s="12">
        <v>0</v>
      </c>
      <c r="AV2348" s="12">
        <v>11269.860028782638</v>
      </c>
      <c r="AW2348" s="12">
        <v>21280.867227705967</v>
      </c>
      <c r="AX2348" s="12">
        <v>19087.8747116593</v>
      </c>
      <c r="AY2348" s="44">
        <v>13392.560758873093</v>
      </c>
      <c r="AZ2348" s="45">
        <v>12209.359437785024</v>
      </c>
      <c r="BA2348" s="12">
        <v>0</v>
      </c>
      <c r="BB2348" s="12">
        <v>4242.721479474797</v>
      </c>
      <c r="BC2348" s="12">
        <v>7601.022323520262</v>
      </c>
      <c r="BD2348" s="12">
        <v>8078.8172111159201</v>
      </c>
      <c r="BE2348" s="44">
        <v>7471.5326037167333</v>
      </c>
      <c r="BF2348" s="45">
        <v>7418.7554818161652</v>
      </c>
      <c r="BG2348" s="12">
        <v>0</v>
      </c>
      <c r="BH2348" s="12">
        <v>21164.627719483171</v>
      </c>
      <c r="BI2348" s="12">
        <v>19404.147933051372</v>
      </c>
      <c r="BJ2348" s="12">
        <v>13615.461944322067</v>
      </c>
      <c r="BK2348" s="44">
        <v>12410.059996828655</v>
      </c>
      <c r="BL2348" s="45">
        <v>8321.2648941347052</v>
      </c>
      <c r="BM2348" s="12">
        <v>0</v>
      </c>
      <c r="BN2348" s="12">
        <v>0</v>
      </c>
      <c r="BO2348" s="12">
        <v>90.939452715366528</v>
      </c>
      <c r="BP2348" s="12">
        <v>52.937734904475434</v>
      </c>
      <c r="BQ2348" s="48">
        <v>32.585597058607412</v>
      </c>
      <c r="BR2348" s="49">
        <v>29.466404103542185</v>
      </c>
      <c r="BS2348" s="13">
        <v>0</v>
      </c>
      <c r="BT2348" s="12">
        <v>407.90193049641312</v>
      </c>
      <c r="BV2348" s="14">
        <f>Таблица1[[#This Row],[Lкан_леб,мм]]</f>
        <v>57922.098069503583</v>
      </c>
      <c r="BW2348" s="50">
        <f>Таблица1[[#This Row],[угол обхв4]]+Таблица1[[#This Row],[Lдуг 3,мм]]</f>
        <v>11798.641812742751</v>
      </c>
      <c r="BX2348" s="54">
        <f>Таблица1[[#This Row],[угол обхв5]]+Таблица1[[#This Row],[Y5, мм]]</f>
        <v>58569.672760400281</v>
      </c>
      <c r="BY2348" s="14">
        <f>Таблица1[[#This Row],[угол обхв6]]+Таблица1[[#This Row],[Lдуг 4,мм]]</f>
        <v>15159.715927148376</v>
      </c>
      <c r="BZ2348" s="14">
        <f>Таблица1[[#This Row],[Т1]]+Таблица1[[#This Row],[X6, мм]]</f>
        <v>58946.639371633741</v>
      </c>
      <c r="CA2348" s="14">
        <f>Таблица1[[#This Row],[Т2]]+Таблица1[[#This Row],[Lдуг 5,мм]]</f>
        <v>20640.248109336524</v>
      </c>
      <c r="CB2348" s="14">
        <f>Таблица1[[#This Row],[Т3]]+Таблица1[[#This Row],[Y6, мм]]</f>
        <v>59178.679562253303</v>
      </c>
      <c r="CC2348" s="14">
        <f>Таблица1[[#This Row],[Т4]]+Таблица1[[#This Row],[Lдуг 6,мм]]</f>
        <v>21768.723629673586</v>
      </c>
      <c r="CD2348" s="14">
        <f>Таблица1[[#This Row],[Т5]]+Таблица1[[#This Row],[Lдуг 1,мм]]</f>
        <v>59388.508156547934</v>
      </c>
      <c r="CE2348" s="14">
        <f>Таблица1[[#This Row],[Т6]]+Таблица1[[#This Row],[Lпрям1, мм]]</f>
        <v>25656.818173323903</v>
      </c>
      <c r="CF2348" s="15">
        <f>Таблица1[[#This Row],[Т7]]+Таблица1[[#This Row],[Lдуг 2,мм]]</f>
        <v>59388.508156547934</v>
      </c>
      <c r="CG2348" s="14">
        <f>Таблица1[[#This Row],[Т8]]+Таблица1[[#This Row],[Lпрям2, мм]]</f>
        <v>25656.818173323903</v>
      </c>
      <c r="CH2348" s="14">
        <f>Таблица1[[#This Row],[Т9]]-Таблица1[[#This Row],[Т9]]</f>
        <v>0</v>
      </c>
      <c r="CI2348" s="50">
        <f>Таблица1[[#This Row],[Т9]]-Таблица1[[#This Row],[Т8]]</f>
        <v>33731.689983224031</v>
      </c>
      <c r="CJ2348" s="54">
        <f>Таблица1[[#This Row],[Т9]]-Таблица1[[#This Row],[Т7]]</f>
        <v>0</v>
      </c>
      <c r="CK2348" s="14">
        <f>Таблица1[[#This Row],[Т9]]-Таблица1[[#This Row],[Т6]]</f>
        <v>37619.784526874348</v>
      </c>
      <c r="CL2348" s="14">
        <f>Таблица1[[#This Row],[Т9]]-Таблица1[[#This Row],[Т5]]</f>
        <v>209.82859429463133</v>
      </c>
      <c r="CM2348" s="14">
        <f>Таблица1[[#This Row],[Т9]]-Таблица1[[#This Row],[Т4]]</f>
        <v>38748.260047211414</v>
      </c>
      <c r="CN2348" s="14">
        <f>Таблица1[[#This Row],[Т9]]-Таблица1[[#This Row],[Т3]]</f>
        <v>441.86878491419338</v>
      </c>
      <c r="CO2348" s="14">
        <f>Таблица1[[#This Row],[Т9]]-Таблица1[[#This Row],[Т2]]</f>
        <v>44228.792229399558</v>
      </c>
      <c r="CP2348" s="14">
        <f>Таблица1[[#This Row],[Т9]]-Таблица1[[#This Row],[Т1]]</f>
        <v>818.83539614765323</v>
      </c>
      <c r="CQ2348" s="14">
        <f>Таблица1[[#This Row],[Т9]]-Таблица1[[#This Row],[угол обхв6]]</f>
        <v>47589.866343805181</v>
      </c>
      <c r="CR2348" s="14">
        <f>Таблица1[[#This Row],[Т9]]-Таблица1[[#This Row],[угол обхв5]]</f>
        <v>1466.4100870443508</v>
      </c>
      <c r="CS2348" s="14">
        <f>Таблица1[[#This Row],[Т9]]-Таблица1[[#This Row],[угол обхв4]]</f>
        <v>59388.508156547934</v>
      </c>
      <c r="CT2348" s="14">
        <f>Таблица1[[#This Row],[Lкан_прям, мм]]+Таблица1[[#This Row],[Lкан_дуг, мм]]+Таблица1[[#This Row],[Lкан_леб,мм]]</f>
        <v>85045.326329871838</v>
      </c>
      <c r="CU2348" s="16">
        <f>Таблица1[[#This Row],[Lкан_леб,мм]]</f>
        <v>57922.098069503583</v>
      </c>
      <c r="CV2348" s="14">
        <f>2534431-(Таблица1[[#This Row],[Т23]]+Таблица1[[#This Row],[угол обхв3]])</f>
        <v>2448977.7717396319</v>
      </c>
      <c r="CW2348" s="50">
        <f>SUM(X2348:AC2348,AD2348:AI2348)-Таблица1[[#This Row],[lподв_min, мм]]</f>
        <v>23235.133715668569</v>
      </c>
      <c r="CX2348" s="17">
        <f>CW2787-Таблица1[[#This Row],[Суммарная длина каната]]</f>
        <v>-2448977.7717396319</v>
      </c>
    </row>
    <row r="2349" spans="1:102" x14ac:dyDescent="0.25">
      <c r="A2349" s="21">
        <v>2348</v>
      </c>
      <c r="B2349" s="10">
        <v>61.174081632653049</v>
      </c>
      <c r="C2349" s="10">
        <v>42.568571428571424</v>
      </c>
      <c r="D2349" s="11">
        <v>8195.5793289586418</v>
      </c>
      <c r="E2349" s="11">
        <v>12331.700958746706</v>
      </c>
      <c r="F2349" s="11">
        <v>7296.77006772196</v>
      </c>
      <c r="G2349" s="11">
        <v>12386.754677196677</v>
      </c>
      <c r="H2349" s="11">
        <v>7787.5788389586414</v>
      </c>
      <c r="I2349" s="11">
        <v>8394.7857778300604</v>
      </c>
      <c r="J2349" s="11">
        <v>3936.915180916646</v>
      </c>
      <c r="K2349" s="11">
        <v>25695.044559832724</v>
      </c>
      <c r="L2349" s="11">
        <v>1428.1837005355371</v>
      </c>
      <c r="M2349" s="11">
        <v>57922.098069503583</v>
      </c>
      <c r="N2349" s="11">
        <v>4584.8850337108206</v>
      </c>
      <c r="O2349" s="11">
        <v>20942.393378859197</v>
      </c>
      <c r="P2349" s="43">
        <v>7421.4553666308821</v>
      </c>
      <c r="Q2349" s="11">
        <v>19159.254553626059</v>
      </c>
      <c r="R2349" s="11">
        <v>7975.6092904064189</v>
      </c>
      <c r="S2349" s="11">
        <v>13706.810475163247</v>
      </c>
      <c r="T2349" s="11">
        <v>8195.5793289586418</v>
      </c>
      <c r="U2349" s="11">
        <v>12331.700958746706</v>
      </c>
      <c r="V2349" s="11">
        <v>7295.080370638856</v>
      </c>
      <c r="W2349" s="11">
        <v>12246.333364983155</v>
      </c>
      <c r="X2349" s="12">
        <v>0</v>
      </c>
      <c r="Y2349" s="12">
        <v>634.83831641447557</v>
      </c>
      <c r="Z2349" s="12">
        <v>370.58979246778046</v>
      </c>
      <c r="AA2349" s="44">
        <v>232.04019061955896</v>
      </c>
      <c r="AB2349" s="45">
        <v>190.71540103372195</v>
      </c>
      <c r="AC2349" s="12">
        <v>0</v>
      </c>
      <c r="AD2349" s="12">
        <v>11798.641812742751</v>
      </c>
      <c r="AE2349" s="12">
        <v>3350.4798646844665</v>
      </c>
      <c r="AF2349" s="12">
        <v>5480.5321821881489</v>
      </c>
      <c r="AG2349" s="44">
        <v>1128.4755203370598</v>
      </c>
      <c r="AH2349" s="45">
        <v>3936.9151798803</v>
      </c>
      <c r="AI2349" s="12">
        <v>0</v>
      </c>
      <c r="AJ2349" s="12">
        <v>-56.996380722269294</v>
      </c>
      <c r="AK2349" s="12">
        <v>32.15449232611352</v>
      </c>
      <c r="AL2349" s="12">
        <v>84.196725264919607</v>
      </c>
      <c r="AM2349" s="44">
        <v>116.78232232352707</v>
      </c>
      <c r="AN2349" s="45">
        <v>89.999999854465301</v>
      </c>
      <c r="AO2349" s="12">
        <v>0</v>
      </c>
      <c r="AP2349" s="12">
        <v>-2183.9044605088279</v>
      </c>
      <c r="AQ2349" s="12">
        <v>4802.0242705000064</v>
      </c>
      <c r="AR2349" s="12">
        <v>7827.3643386177291</v>
      </c>
      <c r="AS2349" s="44">
        <v>8339.8410442465793</v>
      </c>
      <c r="AT2349" s="45">
        <v>7787.5793289586418</v>
      </c>
      <c r="AU2349" s="12">
        <v>0</v>
      </c>
      <c r="AV2349" s="12">
        <v>11269.860028782638</v>
      </c>
      <c r="AW2349" s="12">
        <v>21287.812764312024</v>
      </c>
      <c r="AX2349" s="12">
        <v>19200.508722634542</v>
      </c>
      <c r="AY2349" s="44">
        <v>13522.964807565339</v>
      </c>
      <c r="AZ2349" s="45">
        <v>12331.700957710362</v>
      </c>
      <c r="BA2349" s="12">
        <v>0</v>
      </c>
      <c r="BB2349" s="12">
        <v>4242.721479474797</v>
      </c>
      <c r="BC2349" s="12">
        <v>7638.5946034200679</v>
      </c>
      <c r="BD2349" s="12">
        <v>8381.5182623932669</v>
      </c>
      <c r="BE2349" s="44">
        <v>7831.3475751184815</v>
      </c>
      <c r="BF2349" s="45">
        <v>7787.5793389586415</v>
      </c>
      <c r="BG2349" s="12">
        <v>0</v>
      </c>
      <c r="BH2349" s="12">
        <v>21164.627719483171</v>
      </c>
      <c r="BI2349" s="12">
        <v>19504.673939078886</v>
      </c>
      <c r="BJ2349" s="12">
        <v>13748.064644171731</v>
      </c>
      <c r="BK2349" s="44">
        <v>12515.546626344616</v>
      </c>
      <c r="BL2349" s="45">
        <v>8394.7857778300622</v>
      </c>
      <c r="BM2349" s="12">
        <v>0</v>
      </c>
      <c r="BN2349" s="12">
        <v>0</v>
      </c>
      <c r="BO2349" s="12">
        <v>89.15087304838282</v>
      </c>
      <c r="BP2349" s="12">
        <v>52.042232938806087</v>
      </c>
      <c r="BQ2349" s="48">
        <v>32.585597058607462</v>
      </c>
      <c r="BR2349" s="49">
        <v>26.782322469061775</v>
      </c>
      <c r="BS2349" s="13">
        <v>0</v>
      </c>
      <c r="BT2349" s="12">
        <v>407.90193049641312</v>
      </c>
      <c r="BV2349" s="14">
        <f>Таблица1[[#This Row],[Lкан_леб,мм]]</f>
        <v>57922.098069503583</v>
      </c>
      <c r="BW2349" s="50">
        <f>Таблица1[[#This Row],[угол обхв4]]+Таблица1[[#This Row],[Lдуг 3,мм]]</f>
        <v>11798.641812742751</v>
      </c>
      <c r="BX2349" s="54">
        <f>Таблица1[[#This Row],[угол обхв5]]+Таблица1[[#This Row],[Y5, мм]]</f>
        <v>58556.936385918059</v>
      </c>
      <c r="BY2349" s="14">
        <f>Таблица1[[#This Row],[угол обхв6]]+Таблица1[[#This Row],[Lдуг 4,мм]]</f>
        <v>15149.121677427218</v>
      </c>
      <c r="BZ2349" s="14">
        <f>Таблица1[[#This Row],[Т1]]+Таблица1[[#This Row],[X6, мм]]</f>
        <v>58927.526178385837</v>
      </c>
      <c r="CA2349" s="14">
        <f>Таблица1[[#This Row],[Т2]]+Таблица1[[#This Row],[Lдуг 5,мм]]</f>
        <v>20629.653859615366</v>
      </c>
      <c r="CB2349" s="14">
        <f>Таблица1[[#This Row],[Т3]]+Таблица1[[#This Row],[Y6, мм]]</f>
        <v>59159.566369005399</v>
      </c>
      <c r="CC2349" s="14">
        <f>Таблица1[[#This Row],[Т4]]+Таблица1[[#This Row],[Lдуг 6,мм]]</f>
        <v>21758.129379952425</v>
      </c>
      <c r="CD2349" s="14">
        <f>Таблица1[[#This Row],[Т5]]+Таблица1[[#This Row],[Lдуг 1,мм]]</f>
        <v>59350.281770039124</v>
      </c>
      <c r="CE2349" s="14">
        <f>Таблица1[[#This Row],[Т6]]+Таблица1[[#This Row],[Lпрям1, мм]]</f>
        <v>25695.044559832724</v>
      </c>
      <c r="CF2349" s="15">
        <f>Таблица1[[#This Row],[Т7]]+Таблица1[[#This Row],[Lдуг 2,мм]]</f>
        <v>59350.281770039124</v>
      </c>
      <c r="CG2349" s="14">
        <f>Таблица1[[#This Row],[Т8]]+Таблица1[[#This Row],[Lпрям2, мм]]</f>
        <v>25695.044559832724</v>
      </c>
      <c r="CH2349" s="14">
        <f>Таблица1[[#This Row],[Т9]]-Таблица1[[#This Row],[Т9]]</f>
        <v>0</v>
      </c>
      <c r="CI2349" s="50">
        <f>Таблица1[[#This Row],[Т9]]-Таблица1[[#This Row],[Т8]]</f>
        <v>33655.237210206396</v>
      </c>
      <c r="CJ2349" s="54">
        <f>Таблица1[[#This Row],[Т9]]-Таблица1[[#This Row],[Т7]]</f>
        <v>0</v>
      </c>
      <c r="CK2349" s="14">
        <f>Таблица1[[#This Row],[Т9]]-Таблица1[[#This Row],[Т6]]</f>
        <v>37592.152390086703</v>
      </c>
      <c r="CL2349" s="14">
        <f>Таблица1[[#This Row],[Т9]]-Таблица1[[#This Row],[Т5]]</f>
        <v>190.71540103372536</v>
      </c>
      <c r="CM2349" s="14">
        <f>Таблица1[[#This Row],[Т9]]-Таблица1[[#This Row],[Т4]]</f>
        <v>38720.627910423762</v>
      </c>
      <c r="CN2349" s="14">
        <f>Таблица1[[#This Row],[Т9]]-Таблица1[[#This Row],[Т3]]</f>
        <v>422.75559165328741</v>
      </c>
      <c r="CO2349" s="14">
        <f>Таблица1[[#This Row],[Т9]]-Таблица1[[#This Row],[Т2]]</f>
        <v>44201.160092611906</v>
      </c>
      <c r="CP2349" s="14">
        <f>Таблица1[[#This Row],[Т9]]-Таблица1[[#This Row],[Т1]]</f>
        <v>793.34538412106485</v>
      </c>
      <c r="CQ2349" s="14">
        <f>Таблица1[[#This Row],[Т9]]-Таблица1[[#This Row],[угол обхв6]]</f>
        <v>47551.639957296371</v>
      </c>
      <c r="CR2349" s="14">
        <f>Таблица1[[#This Row],[Т9]]-Таблица1[[#This Row],[угол обхв5]]</f>
        <v>1428.183700535541</v>
      </c>
      <c r="CS2349" s="14">
        <f>Таблица1[[#This Row],[Т9]]-Таблица1[[#This Row],[угол обхв4]]</f>
        <v>59350.281770039124</v>
      </c>
      <c r="CT2349" s="14">
        <f>Таблица1[[#This Row],[Lкан_прям, мм]]+Таблица1[[#This Row],[Lкан_дуг, мм]]+Таблица1[[#This Row],[Lкан_леб,мм]]</f>
        <v>85045.326329871838</v>
      </c>
      <c r="CU2349" s="16">
        <f>Таблица1[[#This Row],[Lкан_леб,мм]]</f>
        <v>57922.098069503583</v>
      </c>
      <c r="CV2349" s="14">
        <f>2534431-(Таблица1[[#This Row],[Т23]]+Таблица1[[#This Row],[угол обхв3]])</f>
        <v>2448977.7717396319</v>
      </c>
      <c r="CW2349" s="50">
        <f>SUM(X2349:AC2349,AD2349:AI2349)-Таблица1[[#This Row],[lподв_min, мм]]</f>
        <v>23186.313079451615</v>
      </c>
      <c r="CX2349" s="17">
        <f>CW2788-Таблица1[[#This Row],[Суммарная длина каната]]</f>
        <v>-2448977.7717396319</v>
      </c>
    </row>
    <row r="2350" spans="1:102" x14ac:dyDescent="0.25">
      <c r="A2350" s="21">
        <v>2349</v>
      </c>
      <c r="B2350" s="10">
        <v>61.174081632653049</v>
      </c>
      <c r="C2350" s="10">
        <v>45.252653061224485</v>
      </c>
      <c r="D2350" s="11">
        <v>8558.2694358631998</v>
      </c>
      <c r="E2350" s="11">
        <v>12471.179887067343</v>
      </c>
      <c r="F2350" s="11">
        <v>7657.8681300931385</v>
      </c>
      <c r="G2350" s="11">
        <v>12484.082931962494</v>
      </c>
      <c r="H2350" s="11">
        <v>8150.2689458632012</v>
      </c>
      <c r="I2350" s="11">
        <v>8483.8107998641881</v>
      </c>
      <c r="J2350" s="11">
        <v>3987.3690872031557</v>
      </c>
      <c r="K2350" s="11">
        <v>25733.270946341625</v>
      </c>
      <c r="L2350" s="11">
        <v>1389.9573140266298</v>
      </c>
      <c r="M2350" s="11">
        <v>57922.098069503583</v>
      </c>
      <c r="N2350" s="11">
        <v>4584.8850337108206</v>
      </c>
      <c r="O2350" s="11">
        <v>20942.393378859197</v>
      </c>
      <c r="P2350" s="43">
        <v>7465.2677211847122</v>
      </c>
      <c r="Q2350" s="11">
        <v>19254.991739684563</v>
      </c>
      <c r="R2350" s="11">
        <v>8274.1458147258418</v>
      </c>
      <c r="S2350" s="11">
        <v>13834.479842290622</v>
      </c>
      <c r="T2350" s="11">
        <v>8558.2694358631998</v>
      </c>
      <c r="U2350" s="11">
        <v>12471.179887067343</v>
      </c>
      <c r="V2350" s="11">
        <v>7662.7560664518287</v>
      </c>
      <c r="W2350" s="11">
        <v>12343.736545909438</v>
      </c>
      <c r="X2350" s="12">
        <v>0</v>
      </c>
      <c r="Y2350" s="12">
        <v>622.08020311976304</v>
      </c>
      <c r="Z2350" s="12">
        <v>364.2347125145958</v>
      </c>
      <c r="AA2350" s="44">
        <v>232.04019061955913</v>
      </c>
      <c r="AB2350" s="45">
        <v>171.60220777271167</v>
      </c>
      <c r="AC2350" s="12">
        <v>0</v>
      </c>
      <c r="AD2350" s="12">
        <v>11798.641812742751</v>
      </c>
      <c r="AE2350" s="12">
        <v>3338.2523448937418</v>
      </c>
      <c r="AF2350" s="12">
        <v>5480.5321821881471</v>
      </c>
      <c r="AG2350" s="44">
        <v>1128.4755203370619</v>
      </c>
      <c r="AH2350" s="45">
        <v>3987.3690861799228</v>
      </c>
      <c r="AI2350" s="12">
        <v>0</v>
      </c>
      <c r="AJ2350" s="12">
        <v>-56.996380722269294</v>
      </c>
      <c r="AK2350" s="12">
        <v>30.362859859601823</v>
      </c>
      <c r="AL2350" s="12">
        <v>81.512643632266546</v>
      </c>
      <c r="AM2350" s="44">
        <v>114.09824069087404</v>
      </c>
      <c r="AN2350" s="45">
        <v>89.9999998563068</v>
      </c>
      <c r="AO2350" s="12">
        <v>0</v>
      </c>
      <c r="AP2350" s="12">
        <v>-2183.9044605088279</v>
      </c>
      <c r="AQ2350" s="12">
        <v>4791.1186546760937</v>
      </c>
      <c r="AR2350" s="12">
        <v>7868.7994915708759</v>
      </c>
      <c r="AS2350" s="44">
        <v>8646.5872744011085</v>
      </c>
      <c r="AT2350" s="45">
        <v>8150.2694358632016</v>
      </c>
      <c r="AU2350" s="12">
        <v>0</v>
      </c>
      <c r="AV2350" s="12">
        <v>11269.860028782638</v>
      </c>
      <c r="AW2350" s="12">
        <v>21294.432714138016</v>
      </c>
      <c r="AX2350" s="12">
        <v>19315.208932320955</v>
      </c>
      <c r="AY2350" s="44">
        <v>13667.892450465921</v>
      </c>
      <c r="AZ2350" s="45">
        <v>12471.179886044112</v>
      </c>
      <c r="BA2350" s="12">
        <v>0</v>
      </c>
      <c r="BB2350" s="12">
        <v>4242.721479474797</v>
      </c>
      <c r="BC2350" s="12">
        <v>7671.5013421499852</v>
      </c>
      <c r="BD2350" s="12">
        <v>8677.6775851120037</v>
      </c>
      <c r="BE2350" s="44">
        <v>8185.8279761879339</v>
      </c>
      <c r="BF2350" s="45">
        <v>8150.2694458632022</v>
      </c>
      <c r="BG2350" s="12">
        <v>0</v>
      </c>
      <c r="BH2350" s="12">
        <v>21164.627719483171</v>
      </c>
      <c r="BI2350" s="12">
        <v>19607.031074963379</v>
      </c>
      <c r="BJ2350" s="12">
        <v>13894.697034927016</v>
      </c>
      <c r="BK2350" s="44">
        <v>12637.767278892044</v>
      </c>
      <c r="BL2350" s="45">
        <v>8483.8107998641899</v>
      </c>
      <c r="BM2350" s="12">
        <v>0</v>
      </c>
      <c r="BN2350" s="12">
        <v>0</v>
      </c>
      <c r="BO2350" s="12">
        <v>87.359240581871106</v>
      </c>
      <c r="BP2350" s="12">
        <v>51.149783772664726</v>
      </c>
      <c r="BQ2350" s="48">
        <v>32.585597058607483</v>
      </c>
      <c r="BR2350" s="49">
        <v>24.098240834567232</v>
      </c>
      <c r="BS2350" s="13">
        <v>0</v>
      </c>
      <c r="BT2350" s="12">
        <v>407.90193049641312</v>
      </c>
      <c r="BV2350" s="14">
        <f>Таблица1[[#This Row],[Lкан_леб,мм]]</f>
        <v>57922.098069503583</v>
      </c>
      <c r="BW2350" s="50">
        <f>Таблица1[[#This Row],[угол обхв4]]+Таблица1[[#This Row],[Lдуг 3,мм]]</f>
        <v>11798.641812742751</v>
      </c>
      <c r="BX2350" s="54">
        <f>Таблица1[[#This Row],[угол обхв5]]+Таблица1[[#This Row],[Y5, мм]]</f>
        <v>58544.178272623343</v>
      </c>
      <c r="BY2350" s="14">
        <f>Таблица1[[#This Row],[угол обхв6]]+Таблица1[[#This Row],[Lдуг 4,мм]]</f>
        <v>15136.894157636492</v>
      </c>
      <c r="BZ2350" s="14">
        <f>Таблица1[[#This Row],[Т1]]+Таблица1[[#This Row],[X6, мм]]</f>
        <v>58908.41298513794</v>
      </c>
      <c r="CA2350" s="14">
        <f>Таблица1[[#This Row],[Т2]]+Таблица1[[#This Row],[Lдуг 5,мм]]</f>
        <v>20617.42633982464</v>
      </c>
      <c r="CB2350" s="14">
        <f>Таблица1[[#This Row],[Т3]]+Таблица1[[#This Row],[Y6, мм]]</f>
        <v>59140.453175757502</v>
      </c>
      <c r="CC2350" s="14">
        <f>Таблица1[[#This Row],[Т4]]+Таблица1[[#This Row],[Lдуг 6,мм]]</f>
        <v>21745.901860161703</v>
      </c>
      <c r="CD2350" s="14">
        <f>Таблица1[[#This Row],[Т5]]+Таблица1[[#This Row],[Lдуг 1,мм]]</f>
        <v>59312.055383530213</v>
      </c>
      <c r="CE2350" s="14">
        <f>Таблица1[[#This Row],[Т6]]+Таблица1[[#This Row],[Lпрям1, мм]]</f>
        <v>25733.270946341625</v>
      </c>
      <c r="CF2350" s="15">
        <f>Таблица1[[#This Row],[Т7]]+Таблица1[[#This Row],[Lдуг 2,мм]]</f>
        <v>59312.055383530213</v>
      </c>
      <c r="CG2350" s="14">
        <f>Таблица1[[#This Row],[Т8]]+Таблица1[[#This Row],[Lпрям2, мм]]</f>
        <v>25733.270946341625</v>
      </c>
      <c r="CH2350" s="14">
        <f>Таблица1[[#This Row],[Т9]]-Таблица1[[#This Row],[Т9]]</f>
        <v>0</v>
      </c>
      <c r="CI2350" s="50">
        <f>Таблица1[[#This Row],[Т9]]-Таблица1[[#This Row],[Т8]]</f>
        <v>33578.784437188588</v>
      </c>
      <c r="CJ2350" s="54">
        <f>Таблица1[[#This Row],[Т9]]-Таблица1[[#This Row],[Т7]]</f>
        <v>0</v>
      </c>
      <c r="CK2350" s="14">
        <f>Таблица1[[#This Row],[Т9]]-Таблица1[[#This Row],[Т6]]</f>
        <v>37566.153523368514</v>
      </c>
      <c r="CL2350" s="14">
        <f>Таблица1[[#This Row],[Т9]]-Таблица1[[#This Row],[Т5]]</f>
        <v>171.60220777271024</v>
      </c>
      <c r="CM2350" s="14">
        <f>Таблица1[[#This Row],[Т9]]-Таблица1[[#This Row],[Т4]]</f>
        <v>38694.629043705572</v>
      </c>
      <c r="CN2350" s="14">
        <f>Таблица1[[#This Row],[Т9]]-Таблица1[[#This Row],[Т3]]</f>
        <v>403.6423983922723</v>
      </c>
      <c r="CO2350" s="14">
        <f>Таблица1[[#This Row],[Т9]]-Таблица1[[#This Row],[Т2]]</f>
        <v>44175.161225893724</v>
      </c>
      <c r="CP2350" s="14">
        <f>Таблица1[[#This Row],[Т9]]-Таблица1[[#This Row],[Т1]]</f>
        <v>767.87711090686935</v>
      </c>
      <c r="CQ2350" s="14">
        <f>Таблица1[[#This Row],[Т9]]-Таблица1[[#This Row],[угол обхв6]]</f>
        <v>47513.413570787459</v>
      </c>
      <c r="CR2350" s="14">
        <f>Таблица1[[#This Row],[Т9]]-Таблица1[[#This Row],[угол обхв5]]</f>
        <v>1389.9573140266293</v>
      </c>
      <c r="CS2350" s="14">
        <f>Таблица1[[#This Row],[Т9]]-Таблица1[[#This Row],[угол обхв4]]</f>
        <v>59312.055383530213</v>
      </c>
      <c r="CT2350" s="14">
        <f>Таблица1[[#This Row],[Lкан_прям, мм]]+Таблица1[[#This Row],[Lкан_дуг, мм]]+Таблица1[[#This Row],[Lкан_леб,мм]]</f>
        <v>85045.326329871838</v>
      </c>
      <c r="CU2350" s="16">
        <f>Таблица1[[#This Row],[Lкан_леб,мм]]</f>
        <v>57922.098069503583</v>
      </c>
      <c r="CV2350" s="14">
        <f>2534431-(Таблица1[[#This Row],[Т23]]+Таблица1[[#This Row],[угол обхв3]])</f>
        <v>2448977.7717396319</v>
      </c>
      <c r="CW2350" s="50">
        <f>SUM(X2350:AC2350,AD2350:AI2350)-Таблица1[[#This Row],[lподв_min, мм]]</f>
        <v>23135.859173165099</v>
      </c>
      <c r="CX2350" s="17">
        <f>CW2789-Таблица1[[#This Row],[Суммарная длина каната]]</f>
        <v>-2448977.7717396319</v>
      </c>
    </row>
    <row r="2351" spans="1:102" x14ac:dyDescent="0.25">
      <c r="A2351" s="21">
        <v>2350</v>
      </c>
      <c r="B2351" s="10">
        <v>61.174081632653049</v>
      </c>
      <c r="C2351" s="10">
        <v>47.936734693877547</v>
      </c>
      <c r="D2351" s="11">
        <v>8914.0299952322421</v>
      </c>
      <c r="E2351" s="11">
        <v>12627.490185798235</v>
      </c>
      <c r="F2351" s="11">
        <v>8014.0122624387523</v>
      </c>
      <c r="G2351" s="11">
        <v>12598.214245894163</v>
      </c>
      <c r="H2351" s="11">
        <v>8506.0295052322435</v>
      </c>
      <c r="I2351" s="11">
        <v>8588.0428903654483</v>
      </c>
      <c r="J2351" s="11">
        <v>4039.4472954327866</v>
      </c>
      <c r="K2351" s="11">
        <v>25771.497332850606</v>
      </c>
      <c r="L2351" s="11">
        <v>1351.7309275176428</v>
      </c>
      <c r="M2351" s="11">
        <v>57922.098069503583</v>
      </c>
      <c r="N2351" s="11">
        <v>4584.8850337108206</v>
      </c>
      <c r="O2351" s="11">
        <v>20942.393378859197</v>
      </c>
      <c r="P2351" s="43">
        <v>7504.5487403247625</v>
      </c>
      <c r="Q2351" s="11">
        <v>19352.67558042227</v>
      </c>
      <c r="R2351" s="11">
        <v>8566.3762019794012</v>
      </c>
      <c r="S2351" s="11">
        <v>13975.989292226159</v>
      </c>
      <c r="T2351" s="11">
        <v>8914.0299952322421</v>
      </c>
      <c r="U2351" s="11">
        <v>12627.490185798235</v>
      </c>
      <c r="V2351" s="11">
        <v>8025.4671073628997</v>
      </c>
      <c r="W2351" s="11">
        <v>12458.25072733392</v>
      </c>
      <c r="X2351" s="12">
        <v>0</v>
      </c>
      <c r="Y2351" s="12">
        <v>609.29697396431618</v>
      </c>
      <c r="Z2351" s="12">
        <v>357.90474842214564</v>
      </c>
      <c r="AA2351" s="44">
        <v>232.04019061955876</v>
      </c>
      <c r="AB2351" s="45">
        <v>152.48901451162229</v>
      </c>
      <c r="AC2351" s="12">
        <v>0</v>
      </c>
      <c r="AD2351" s="12">
        <v>11798.641812742751</v>
      </c>
      <c r="AE2351" s="12">
        <v>3324.400523159899</v>
      </c>
      <c r="AF2351" s="12">
        <v>5480.5321821881507</v>
      </c>
      <c r="AG2351" s="44">
        <v>1128.4755203370605</v>
      </c>
      <c r="AH2351" s="45">
        <v>4039.4472944227446</v>
      </c>
      <c r="AI2351" s="12">
        <v>0</v>
      </c>
      <c r="AJ2351" s="12">
        <v>-56.996380722269294</v>
      </c>
      <c r="AK2351" s="12">
        <v>28.56770035186727</v>
      </c>
      <c r="AL2351" s="12">
        <v>78.828561999613484</v>
      </c>
      <c r="AM2351" s="44">
        <v>111.41415905822092</v>
      </c>
      <c r="AN2351" s="45">
        <v>89.999999858159342</v>
      </c>
      <c r="AO2351" s="12">
        <v>0</v>
      </c>
      <c r="AP2351" s="12">
        <v>-2183.9044605088279</v>
      </c>
      <c r="AQ2351" s="12">
        <v>4779.9893411622452</v>
      </c>
      <c r="AR2351" s="12">
        <v>7904.8178989866801</v>
      </c>
      <c r="AS2351" s="44">
        <v>8946.2101742399955</v>
      </c>
      <c r="AT2351" s="45">
        <v>8506.0299952322421</v>
      </c>
      <c r="AU2351" s="12">
        <v>0</v>
      </c>
      <c r="AV2351" s="12">
        <v>11269.860028782638</v>
      </c>
      <c r="AW2351" s="12">
        <v>21300.720476932871</v>
      </c>
      <c r="AX2351" s="12">
        <v>19431.723671000607</v>
      </c>
      <c r="AY2351" s="44">
        <v>13827.025694267671</v>
      </c>
      <c r="AZ2351" s="45">
        <v>12627.490184788196</v>
      </c>
      <c r="BA2351" s="12">
        <v>0</v>
      </c>
      <c r="BB2351" s="12">
        <v>4242.721479474797</v>
      </c>
      <c r="BC2351" s="12">
        <v>7699.653047776188</v>
      </c>
      <c r="BD2351" s="12">
        <v>8966.6453606413197</v>
      </c>
      <c r="BE2351" s="44">
        <v>8534.1960229716497</v>
      </c>
      <c r="BF2351" s="45">
        <v>8506.0300052322436</v>
      </c>
      <c r="BG2351" s="12">
        <v>0</v>
      </c>
      <c r="BH2351" s="12">
        <v>21164.627719483171</v>
      </c>
      <c r="BI2351" s="12">
        <v>19711.002678495945</v>
      </c>
      <c r="BJ2351" s="12">
        <v>14055.037382804496</v>
      </c>
      <c r="BK2351" s="44">
        <v>12776.453783756724</v>
      </c>
      <c r="BL2351" s="45">
        <v>8588.0428903654501</v>
      </c>
      <c r="BM2351" s="12">
        <v>0</v>
      </c>
      <c r="BN2351" s="12">
        <v>0</v>
      </c>
      <c r="BO2351" s="12">
        <v>85.564081074136567</v>
      </c>
      <c r="BP2351" s="12">
        <v>50.260861647746211</v>
      </c>
      <c r="BQ2351" s="48">
        <v>32.585597058607433</v>
      </c>
      <c r="BR2351" s="49">
        <v>21.414159200061569</v>
      </c>
      <c r="BS2351" s="13">
        <v>0</v>
      </c>
      <c r="BT2351" s="12">
        <v>407.90193049641312</v>
      </c>
      <c r="BV2351" s="14">
        <f>Таблица1[[#This Row],[Lкан_леб,мм]]</f>
        <v>57922.098069503583</v>
      </c>
      <c r="BW2351" s="50">
        <f>Таблица1[[#This Row],[угол обхв4]]+Таблица1[[#This Row],[Lдуг 3,мм]]</f>
        <v>11798.641812742751</v>
      </c>
      <c r="BX2351" s="54">
        <f>Таблица1[[#This Row],[угол обхв5]]+Таблица1[[#This Row],[Y5, мм]]</f>
        <v>58531.395043467899</v>
      </c>
      <c r="BY2351" s="14">
        <f>Таблица1[[#This Row],[угол обхв6]]+Таблица1[[#This Row],[Lдуг 4,мм]]</f>
        <v>15123.04233590265</v>
      </c>
      <c r="BZ2351" s="14">
        <f>Таблица1[[#This Row],[Т1]]+Таблица1[[#This Row],[X6, мм]]</f>
        <v>58889.299791890044</v>
      </c>
      <c r="CA2351" s="14">
        <f>Таблица1[[#This Row],[Т2]]+Таблица1[[#This Row],[Lдуг 5,мм]]</f>
        <v>20603.574518090802</v>
      </c>
      <c r="CB2351" s="14">
        <f>Таблица1[[#This Row],[Т3]]+Таблица1[[#This Row],[Y6, мм]]</f>
        <v>59121.339982509606</v>
      </c>
      <c r="CC2351" s="14">
        <f>Таблица1[[#This Row],[Т4]]+Таблица1[[#This Row],[Lдуг 6,мм]]</f>
        <v>21732.050038427864</v>
      </c>
      <c r="CD2351" s="14">
        <f>Таблица1[[#This Row],[Т5]]+Таблица1[[#This Row],[Lдуг 1,мм]]</f>
        <v>59273.828997021228</v>
      </c>
      <c r="CE2351" s="14">
        <f>Таблица1[[#This Row],[Т6]]+Таблица1[[#This Row],[Lпрям1, мм]]</f>
        <v>25771.497332850609</v>
      </c>
      <c r="CF2351" s="15">
        <f>Таблица1[[#This Row],[Т7]]+Таблица1[[#This Row],[Lдуг 2,мм]]</f>
        <v>59273.828997021228</v>
      </c>
      <c r="CG2351" s="14">
        <f>Таблица1[[#This Row],[Т8]]+Таблица1[[#This Row],[Lпрям2, мм]]</f>
        <v>25771.497332850609</v>
      </c>
      <c r="CH2351" s="14">
        <f>Таблица1[[#This Row],[Т9]]-Таблица1[[#This Row],[Т9]]</f>
        <v>0</v>
      </c>
      <c r="CI2351" s="50">
        <f>Таблица1[[#This Row],[Т9]]-Таблица1[[#This Row],[Т8]]</f>
        <v>33502.331664170619</v>
      </c>
      <c r="CJ2351" s="54">
        <f>Таблица1[[#This Row],[Т9]]-Таблица1[[#This Row],[Т7]]</f>
        <v>0</v>
      </c>
      <c r="CK2351" s="14">
        <f>Таблица1[[#This Row],[Т9]]-Таблица1[[#This Row],[Т6]]</f>
        <v>37541.778958593364</v>
      </c>
      <c r="CL2351" s="14">
        <f>Таблица1[[#This Row],[Т9]]-Таблица1[[#This Row],[Т5]]</f>
        <v>152.48901451162237</v>
      </c>
      <c r="CM2351" s="14">
        <f>Таблица1[[#This Row],[Т9]]-Таблица1[[#This Row],[Т4]]</f>
        <v>38670.254478930423</v>
      </c>
      <c r="CN2351" s="14">
        <f>Таблица1[[#This Row],[Т9]]-Таблица1[[#This Row],[Т3]]</f>
        <v>384.52920513118443</v>
      </c>
      <c r="CO2351" s="14">
        <f>Таблица1[[#This Row],[Т9]]-Таблица1[[#This Row],[Т2]]</f>
        <v>44150.786661118575</v>
      </c>
      <c r="CP2351" s="14">
        <f>Таблица1[[#This Row],[Т9]]-Таблица1[[#This Row],[Т1]]</f>
        <v>742.43395355332905</v>
      </c>
      <c r="CQ2351" s="14">
        <f>Таблица1[[#This Row],[Т9]]-Таблица1[[#This Row],[угол обхв6]]</f>
        <v>47475.187184278475</v>
      </c>
      <c r="CR2351" s="14">
        <f>Таблица1[[#This Row],[Т9]]-Таблица1[[#This Row],[угол обхв5]]</f>
        <v>1351.7309275176449</v>
      </c>
      <c r="CS2351" s="14">
        <f>Таблица1[[#This Row],[Т9]]-Таблица1[[#This Row],[угол обхв4]]</f>
        <v>59273.828997021228</v>
      </c>
      <c r="CT2351" s="14">
        <f>Таблица1[[#This Row],[Lкан_прям, мм]]+Таблица1[[#This Row],[Lкан_дуг, мм]]+Таблица1[[#This Row],[Lкан_леб,мм]]</f>
        <v>85045.326329871838</v>
      </c>
      <c r="CU2351" s="16">
        <f>Таблица1[[#This Row],[Lкан_леб,мм]]</f>
        <v>57922.098069503583</v>
      </c>
      <c r="CV2351" s="14">
        <f>2534431-(Таблица1[[#This Row],[Т23]]+Таблица1[[#This Row],[угол обхв3]])</f>
        <v>2448977.7717396319</v>
      </c>
      <c r="CW2351" s="50">
        <f>SUM(X2351:AC2351,AD2351:AI2351)-Таблица1[[#This Row],[lподв_min, мм]]</f>
        <v>23083.780964935468</v>
      </c>
      <c r="CX2351" s="17">
        <f>CW2790-Таблица1[[#This Row],[Суммарная длина каната]]</f>
        <v>-2448977.7717396319</v>
      </c>
    </row>
    <row r="2352" spans="1:102" x14ac:dyDescent="0.25">
      <c r="A2352" s="21">
        <v>2351</v>
      </c>
      <c r="B2352" s="10">
        <v>61.174081632653049</v>
      </c>
      <c r="C2352" s="10">
        <v>50.620816326530601</v>
      </c>
      <c r="D2352" s="11">
        <v>9262.080414250162</v>
      </c>
      <c r="E2352" s="11">
        <v>12800.288886352846</v>
      </c>
      <c r="F2352" s="11">
        <v>8364.4210303257059</v>
      </c>
      <c r="G2352" s="11">
        <v>12728.898197517632</v>
      </c>
      <c r="H2352" s="11">
        <v>8854.0799242501635</v>
      </c>
      <c r="I2352" s="11">
        <v>8707.1492805411435</v>
      </c>
      <c r="J2352" s="11">
        <v>4093.139605811702</v>
      </c>
      <c r="K2352" s="11">
        <v>25809.723719359652</v>
      </c>
      <c r="L2352" s="11">
        <v>1313.5045410085997</v>
      </c>
      <c r="M2352" s="11">
        <v>57922.098069503583</v>
      </c>
      <c r="N2352" s="11">
        <v>4584.8850337108206</v>
      </c>
      <c r="O2352" s="11">
        <v>20942.393378859197</v>
      </c>
      <c r="P2352" s="43">
        <v>7539.2122355162937</v>
      </c>
      <c r="Q2352" s="11">
        <v>19452.091742624689</v>
      </c>
      <c r="R2352" s="11">
        <v>8851.6592542186972</v>
      </c>
      <c r="S2352" s="11">
        <v>14131.028331698337</v>
      </c>
      <c r="T2352" s="11">
        <v>9262.080414250162</v>
      </c>
      <c r="U2352" s="11">
        <v>12800.288886352846</v>
      </c>
      <c r="V2352" s="11">
        <v>8382.4176501420679</v>
      </c>
      <c r="W2352" s="11">
        <v>12589.624647712993</v>
      </c>
      <c r="X2352" s="12">
        <v>0</v>
      </c>
      <c r="Y2352" s="12">
        <v>596.48515567016113</v>
      </c>
      <c r="Z2352" s="12">
        <v>351.60337346840345</v>
      </c>
      <c r="AA2352" s="44">
        <v>232.04019061955907</v>
      </c>
      <c r="AB2352" s="45">
        <v>133.37582125047606</v>
      </c>
      <c r="AC2352" s="12">
        <v>0</v>
      </c>
      <c r="AD2352" s="12">
        <v>11798.641812742751</v>
      </c>
      <c r="AE2352" s="12">
        <v>3308.934599276784</v>
      </c>
      <c r="AF2352" s="12">
        <v>5480.5321821881498</v>
      </c>
      <c r="AG2352" s="44">
        <v>1128.4755203370589</v>
      </c>
      <c r="AH2352" s="45">
        <v>4093.1396048149099</v>
      </c>
      <c r="AI2352" s="12">
        <v>0</v>
      </c>
      <c r="AJ2352" s="12">
        <v>-56.996380722269294</v>
      </c>
      <c r="AK2352" s="12">
        <v>26.768526047593788</v>
      </c>
      <c r="AL2352" s="12">
        <v>76.144480366960408</v>
      </c>
      <c r="AM2352" s="44">
        <v>108.73007742556788</v>
      </c>
      <c r="AN2352" s="45">
        <v>89.999999860019955</v>
      </c>
      <c r="AO2352" s="12">
        <v>0</v>
      </c>
      <c r="AP2352" s="12">
        <v>-2183.9044605088279</v>
      </c>
      <c r="AQ2352" s="12">
        <v>4768.6429924557824</v>
      </c>
      <c r="AR2352" s="12">
        <v>7935.3405309971104</v>
      </c>
      <c r="AS2352" s="44">
        <v>9238.0523255170538</v>
      </c>
      <c r="AT2352" s="45">
        <v>8854.080414250162</v>
      </c>
      <c r="AU2352" s="12">
        <v>0</v>
      </c>
      <c r="AV2352" s="12">
        <v>11269.860028782638</v>
      </c>
      <c r="AW2352" s="12">
        <v>21306.669390418956</v>
      </c>
      <c r="AX2352" s="12">
        <v>19549.797287602763</v>
      </c>
      <c r="AY2352" s="44">
        <v>14000.015376412905</v>
      </c>
      <c r="AZ2352" s="45">
        <v>12800.288885356054</v>
      </c>
      <c r="BA2352" s="12">
        <v>0</v>
      </c>
      <c r="BB2352" s="12">
        <v>4242.721479474797</v>
      </c>
      <c r="BC2352" s="12">
        <v>7722.9701942612546</v>
      </c>
      <c r="BD2352" s="12">
        <v>9247.787549699513</v>
      </c>
      <c r="BE2352" s="44">
        <v>8875.6873429518055</v>
      </c>
      <c r="BF2352" s="45">
        <v>8854.0804242501636</v>
      </c>
      <c r="BG2352" s="12">
        <v>0</v>
      </c>
      <c r="BH2352" s="12">
        <v>21164.627719483171</v>
      </c>
      <c r="BI2352" s="12">
        <v>19816.367754184448</v>
      </c>
      <c r="BJ2352" s="12">
        <v>14228.733876676413</v>
      </c>
      <c r="BK2352" s="44">
        <v>12931.301841638277</v>
      </c>
      <c r="BL2352" s="45">
        <v>8707.1492805411453</v>
      </c>
      <c r="BM2352" s="12">
        <v>0</v>
      </c>
      <c r="BN2352" s="12">
        <v>0</v>
      </c>
      <c r="BO2352" s="12">
        <v>83.764906769863089</v>
      </c>
      <c r="BP2352" s="12">
        <v>49.375954319366627</v>
      </c>
      <c r="BQ2352" s="48">
        <v>32.585597058607476</v>
      </c>
      <c r="BR2352" s="49">
        <v>18.73007756554793</v>
      </c>
      <c r="BS2352" s="13">
        <v>0</v>
      </c>
      <c r="BT2352" s="12">
        <v>407.90193049641312</v>
      </c>
      <c r="BV2352" s="14">
        <f>Таблица1[[#This Row],[Lкан_леб,мм]]</f>
        <v>57922.098069503583</v>
      </c>
      <c r="BW2352" s="50">
        <f>Таблица1[[#This Row],[угол обхв4]]+Таблица1[[#This Row],[Lдуг 3,мм]]</f>
        <v>11798.641812742751</v>
      </c>
      <c r="BX2352" s="54">
        <f>Таблица1[[#This Row],[угол обхв5]]+Таблица1[[#This Row],[Y5, мм]]</f>
        <v>58518.583225173745</v>
      </c>
      <c r="BY2352" s="14">
        <f>Таблица1[[#This Row],[угол обхв6]]+Таблица1[[#This Row],[Lдуг 4,мм]]</f>
        <v>15107.576412019534</v>
      </c>
      <c r="BZ2352" s="14">
        <f>Таблица1[[#This Row],[Т1]]+Таблица1[[#This Row],[X6, мм]]</f>
        <v>58870.186598642147</v>
      </c>
      <c r="CA2352" s="14">
        <f>Таблица1[[#This Row],[Т2]]+Таблица1[[#This Row],[Lдуг 5,мм]]</f>
        <v>20588.108594207682</v>
      </c>
      <c r="CB2352" s="14">
        <f>Таблица1[[#This Row],[Т3]]+Таблица1[[#This Row],[Y6, мм]]</f>
        <v>59102.226789261709</v>
      </c>
      <c r="CC2352" s="14">
        <f>Таблица1[[#This Row],[Т4]]+Таблица1[[#This Row],[Lдуг 6,мм]]</f>
        <v>21716.584114544741</v>
      </c>
      <c r="CD2352" s="14">
        <f>Таблица1[[#This Row],[Т5]]+Таблица1[[#This Row],[Lдуг 1,мм]]</f>
        <v>59235.602610512185</v>
      </c>
      <c r="CE2352" s="14">
        <f>Таблица1[[#This Row],[Т6]]+Таблица1[[#This Row],[Lпрям1, мм]]</f>
        <v>25809.723719359652</v>
      </c>
      <c r="CF2352" s="15">
        <f>Таблица1[[#This Row],[Т7]]+Таблица1[[#This Row],[Lдуг 2,мм]]</f>
        <v>59235.602610512185</v>
      </c>
      <c r="CG2352" s="14">
        <f>Таблица1[[#This Row],[Т8]]+Таблица1[[#This Row],[Lпрям2, мм]]</f>
        <v>25809.723719359652</v>
      </c>
      <c r="CH2352" s="14">
        <f>Таблица1[[#This Row],[Т9]]-Таблица1[[#This Row],[Т9]]</f>
        <v>0</v>
      </c>
      <c r="CI2352" s="50">
        <f>Таблица1[[#This Row],[Т9]]-Таблица1[[#This Row],[Т8]]</f>
        <v>33425.878891152533</v>
      </c>
      <c r="CJ2352" s="54">
        <f>Таблица1[[#This Row],[Т9]]-Таблица1[[#This Row],[Т7]]</f>
        <v>0</v>
      </c>
      <c r="CK2352" s="14">
        <f>Таблица1[[#This Row],[Т9]]-Таблица1[[#This Row],[Т6]]</f>
        <v>37519.018495967444</v>
      </c>
      <c r="CL2352" s="14">
        <f>Таблица1[[#This Row],[Т9]]-Таблица1[[#This Row],[Т5]]</f>
        <v>133.37582125047629</v>
      </c>
      <c r="CM2352" s="14">
        <f>Таблица1[[#This Row],[Т9]]-Таблица1[[#This Row],[Т4]]</f>
        <v>38647.494016304503</v>
      </c>
      <c r="CN2352" s="14">
        <f>Таблица1[[#This Row],[Т9]]-Таблица1[[#This Row],[Т3]]</f>
        <v>365.41601187003835</v>
      </c>
      <c r="CO2352" s="14">
        <f>Таблица1[[#This Row],[Т9]]-Таблица1[[#This Row],[Т2]]</f>
        <v>44128.026198492647</v>
      </c>
      <c r="CP2352" s="14">
        <f>Таблица1[[#This Row],[Т9]]-Таблица1[[#This Row],[Т1]]</f>
        <v>717.01938533844077</v>
      </c>
      <c r="CQ2352" s="14">
        <f>Таблица1[[#This Row],[Т9]]-Таблица1[[#This Row],[угол обхв6]]</f>
        <v>47436.960797769432</v>
      </c>
      <c r="CR2352" s="14">
        <f>Таблица1[[#This Row],[Т9]]-Таблица1[[#This Row],[угол обхв5]]</f>
        <v>1313.5045410086022</v>
      </c>
      <c r="CS2352" s="14">
        <f>Таблица1[[#This Row],[Т9]]-Таблица1[[#This Row],[угол обхв4]]</f>
        <v>59235.602610512185</v>
      </c>
      <c r="CT2352" s="14">
        <f>Таблица1[[#This Row],[Lкан_прям, мм]]+Таблица1[[#This Row],[Lкан_дуг, мм]]+Таблица1[[#This Row],[Lкан_леб,мм]]</f>
        <v>85045.326329871838</v>
      </c>
      <c r="CU2352" s="16">
        <f>Таблица1[[#This Row],[Lкан_леб,мм]]</f>
        <v>57922.098069503583</v>
      </c>
      <c r="CV2352" s="14">
        <f>2534431-(Таблица1[[#This Row],[Т23]]+Таблица1[[#This Row],[угол обхв3]])</f>
        <v>2448977.7717396319</v>
      </c>
      <c r="CW2352" s="50">
        <f>SUM(X2352:AC2352,AD2352:AI2352)-Таблица1[[#This Row],[lподв_min, мм]]</f>
        <v>23030.088654556552</v>
      </c>
      <c r="CX2352" s="17">
        <f>CW2791-Таблица1[[#This Row],[Суммарная длина каната]]</f>
        <v>-2448977.7717396319</v>
      </c>
    </row>
    <row r="2353" spans="1:102" x14ac:dyDescent="0.25">
      <c r="A2353" s="21">
        <v>2352</v>
      </c>
      <c r="B2353" s="10">
        <v>61.174081632653049</v>
      </c>
      <c r="C2353" s="10">
        <v>53.304897959183663</v>
      </c>
      <c r="D2353" s="11">
        <v>9601.6570173228101</v>
      </c>
      <c r="E2353" s="11">
        <v>12989.196842081425</v>
      </c>
      <c r="F2353" s="11">
        <v>8708.3255835834807</v>
      </c>
      <c r="G2353" s="11">
        <v>12875.848046352352</v>
      </c>
      <c r="H2353" s="11">
        <v>9193.6565273228116</v>
      </c>
      <c r="I2353" s="11">
        <v>8840.7622637817676</v>
      </c>
      <c r="J2353" s="11">
        <v>4148.434578299657</v>
      </c>
      <c r="K2353" s="11">
        <v>25847.950105868731</v>
      </c>
      <c r="L2353" s="11">
        <v>1275.2781544995196</v>
      </c>
      <c r="M2353" s="11">
        <v>57922.098069503583</v>
      </c>
      <c r="N2353" s="11">
        <v>4584.8850337108206</v>
      </c>
      <c r="O2353" s="11">
        <v>20942.393378859197</v>
      </c>
      <c r="P2353" s="43">
        <v>7569.1821497749152</v>
      </c>
      <c r="Q2353" s="11">
        <v>19553.022092100364</v>
      </c>
      <c r="R2353" s="11">
        <v>9129.3690170057598</v>
      </c>
      <c r="S2353" s="11">
        <v>14299.256781456917</v>
      </c>
      <c r="T2353" s="11">
        <v>9601.6570173228101</v>
      </c>
      <c r="U2353" s="11">
        <v>12989.196842081425</v>
      </c>
      <c r="V2353" s="11">
        <v>8732.8244909690147</v>
      </c>
      <c r="W2353" s="11">
        <v>12737.570052669644</v>
      </c>
      <c r="X2353" s="12">
        <v>0</v>
      </c>
      <c r="Y2353" s="12">
        <v>583.64116434045513</v>
      </c>
      <c r="Z2353" s="12">
        <v>345.33417155021249</v>
      </c>
      <c r="AA2353" s="44">
        <v>232.04019061955907</v>
      </c>
      <c r="AB2353" s="45">
        <v>114.26262798929277</v>
      </c>
      <c r="AC2353" s="12">
        <v>0</v>
      </c>
      <c r="AD2353" s="12">
        <v>11798.641812742751</v>
      </c>
      <c r="AE2353" s="12">
        <v>3291.8660132846194</v>
      </c>
      <c r="AF2353" s="12">
        <v>5480.5321821881498</v>
      </c>
      <c r="AG2353" s="44">
        <v>1128.4755203370598</v>
      </c>
      <c r="AH2353" s="45">
        <v>4148.4345773161522</v>
      </c>
      <c r="AI2353" s="12">
        <v>0</v>
      </c>
      <c r="AJ2353" s="12">
        <v>-56.996380722269294</v>
      </c>
      <c r="AK2353" s="12">
        <v>24.964833657165418</v>
      </c>
      <c r="AL2353" s="12">
        <v>73.46039873430739</v>
      </c>
      <c r="AM2353" s="44">
        <v>106.04599579291487</v>
      </c>
      <c r="AN2353" s="45">
        <v>89.999999861885769</v>
      </c>
      <c r="AO2353" s="12">
        <v>0</v>
      </c>
      <c r="AP2353" s="12">
        <v>-2183.9044605088279</v>
      </c>
      <c r="AQ2353" s="12">
        <v>4757.0862966753448</v>
      </c>
      <c r="AR2353" s="12">
        <v>7960.3004163018531</v>
      </c>
      <c r="AS2353" s="44">
        <v>9521.4733821327063</v>
      </c>
      <c r="AT2353" s="45">
        <v>9193.657017322812</v>
      </c>
      <c r="AU2353" s="12">
        <v>0</v>
      </c>
      <c r="AV2353" s="12">
        <v>11269.860028782638</v>
      </c>
      <c r="AW2353" s="12">
        <v>21312.272717337873</v>
      </c>
      <c r="AX2353" s="12">
        <v>19669.17071064128</v>
      </c>
      <c r="AY2353" s="44">
        <v>14186.481931209197</v>
      </c>
      <c r="AZ2353" s="45">
        <v>12989.196841097921</v>
      </c>
      <c r="BA2353" s="12">
        <v>0</v>
      </c>
      <c r="BB2353" s="12">
        <v>4242.721479474797</v>
      </c>
      <c r="BC2353" s="12">
        <v>7741.3834127394393</v>
      </c>
      <c r="BD2353" s="12">
        <v>9520.4872835326987</v>
      </c>
      <c r="BE2353" s="44">
        <v>9209.5526521958654</v>
      </c>
      <c r="BF2353" s="45">
        <v>9193.6570273228117</v>
      </c>
      <c r="BG2353" s="12">
        <v>0</v>
      </c>
      <c r="BH2353" s="12">
        <v>21164.627719483171</v>
      </c>
      <c r="BI2353" s="12">
        <v>19922.901430579037</v>
      </c>
      <c r="BJ2353" s="12">
        <v>14415.405399997833</v>
      </c>
      <c r="BK2353" s="44">
        <v>13101.971692329145</v>
      </c>
      <c r="BL2353" s="45">
        <v>8840.7622637817694</v>
      </c>
      <c r="BM2353" s="12">
        <v>0</v>
      </c>
      <c r="BN2353" s="12">
        <v>0</v>
      </c>
      <c r="BO2353" s="12">
        <v>81.961214379434708</v>
      </c>
      <c r="BP2353" s="12">
        <v>48.495565077141968</v>
      </c>
      <c r="BQ2353" s="48">
        <v>32.585597058607476</v>
      </c>
      <c r="BR2353" s="49">
        <v>16.045995931029086</v>
      </c>
      <c r="BS2353" s="13">
        <v>0</v>
      </c>
      <c r="BT2353" s="12">
        <v>407.90193049641312</v>
      </c>
      <c r="BV2353" s="14">
        <f>Таблица1[[#This Row],[Lкан_леб,мм]]</f>
        <v>57922.098069503583</v>
      </c>
      <c r="BW2353" s="50">
        <f>Таблица1[[#This Row],[угол обхв4]]+Таблица1[[#This Row],[Lдуг 3,мм]]</f>
        <v>11798.641812742751</v>
      </c>
      <c r="BX2353" s="54">
        <f>Таблица1[[#This Row],[угол обхв5]]+Таблица1[[#This Row],[Y5, мм]]</f>
        <v>58505.73923384404</v>
      </c>
      <c r="BY2353" s="14">
        <f>Таблица1[[#This Row],[угол обхв6]]+Таблица1[[#This Row],[Lдуг 4,мм]]</f>
        <v>15090.507826027371</v>
      </c>
      <c r="BZ2353" s="14">
        <f>Таблица1[[#This Row],[Т1]]+Таблица1[[#This Row],[X6, мм]]</f>
        <v>58851.073405394251</v>
      </c>
      <c r="CA2353" s="14">
        <f>Таблица1[[#This Row],[Т2]]+Таблица1[[#This Row],[Lдуг 5,мм]]</f>
        <v>20571.040008215521</v>
      </c>
      <c r="CB2353" s="14">
        <f>Таблица1[[#This Row],[Т3]]+Таблица1[[#This Row],[Y6, мм]]</f>
        <v>59083.113596013813</v>
      </c>
      <c r="CC2353" s="14">
        <f>Таблица1[[#This Row],[Т4]]+Таблица1[[#This Row],[Lдуг 6,мм]]</f>
        <v>21699.51552855258</v>
      </c>
      <c r="CD2353" s="14">
        <f>Таблица1[[#This Row],[Т5]]+Таблица1[[#This Row],[Lдуг 1,мм]]</f>
        <v>59197.376224003106</v>
      </c>
      <c r="CE2353" s="14">
        <f>Таблица1[[#This Row],[Т6]]+Таблица1[[#This Row],[Lпрям1, мм]]</f>
        <v>25847.950105868731</v>
      </c>
      <c r="CF2353" s="15">
        <f>Таблица1[[#This Row],[Т7]]+Таблица1[[#This Row],[Lдуг 2,мм]]</f>
        <v>59197.376224003106</v>
      </c>
      <c r="CG2353" s="14">
        <f>Таблица1[[#This Row],[Т8]]+Таблица1[[#This Row],[Lпрям2, мм]]</f>
        <v>25847.950105868731</v>
      </c>
      <c r="CH2353" s="14">
        <f>Таблица1[[#This Row],[Т9]]-Таблица1[[#This Row],[Т9]]</f>
        <v>0</v>
      </c>
      <c r="CI2353" s="50">
        <f>Таблица1[[#This Row],[Т9]]-Таблица1[[#This Row],[Т8]]</f>
        <v>33349.426118134375</v>
      </c>
      <c r="CJ2353" s="54">
        <f>Таблица1[[#This Row],[Т9]]-Таблица1[[#This Row],[Т7]]</f>
        <v>0</v>
      </c>
      <c r="CK2353" s="14">
        <f>Таблица1[[#This Row],[Т9]]-Таблица1[[#This Row],[Т6]]</f>
        <v>37497.860695450523</v>
      </c>
      <c r="CL2353" s="14">
        <f>Таблица1[[#This Row],[Т9]]-Таблица1[[#This Row],[Т5]]</f>
        <v>114.26262798929383</v>
      </c>
      <c r="CM2353" s="14">
        <f>Таблица1[[#This Row],[Т9]]-Таблица1[[#This Row],[Т4]]</f>
        <v>38626.336215787582</v>
      </c>
      <c r="CN2353" s="14">
        <f>Таблица1[[#This Row],[Т9]]-Таблица1[[#This Row],[Т3]]</f>
        <v>346.30281860885589</v>
      </c>
      <c r="CO2353" s="14">
        <f>Таблица1[[#This Row],[Т9]]-Таблица1[[#This Row],[Т2]]</f>
        <v>44106.868397975733</v>
      </c>
      <c r="CP2353" s="14">
        <f>Таблица1[[#This Row],[Т9]]-Таблица1[[#This Row],[Т1]]</f>
        <v>691.63699015906604</v>
      </c>
      <c r="CQ2353" s="14">
        <f>Таблица1[[#This Row],[Т9]]-Таблица1[[#This Row],[угол обхв6]]</f>
        <v>47398.734411260353</v>
      </c>
      <c r="CR2353" s="14">
        <f>Таблица1[[#This Row],[Т9]]-Таблица1[[#This Row],[угол обхв5]]</f>
        <v>1275.2781544995232</v>
      </c>
      <c r="CS2353" s="14">
        <f>Таблица1[[#This Row],[Т9]]-Таблица1[[#This Row],[угол обхв4]]</f>
        <v>59197.376224003106</v>
      </c>
      <c r="CT2353" s="14">
        <f>Таблица1[[#This Row],[Lкан_прям, мм]]+Таблица1[[#This Row],[Lкан_дуг, мм]]+Таблица1[[#This Row],[Lкан_леб,мм]]</f>
        <v>85045.326329871838</v>
      </c>
      <c r="CU2353" s="16">
        <f>Таблица1[[#This Row],[Lкан_леб,мм]]</f>
        <v>57922.098069503583</v>
      </c>
      <c r="CV2353" s="14">
        <f>2534431-(Таблица1[[#This Row],[Т23]]+Таблица1[[#This Row],[угол обхв3]])</f>
        <v>2448977.7717396319</v>
      </c>
      <c r="CW2353" s="50">
        <f>SUM(X2353:AC2353,AD2353:AI2353)-Таблица1[[#This Row],[lподв_min, мм]]</f>
        <v>22974.793682068594</v>
      </c>
      <c r="CX2353" s="17">
        <f>CW2792-Таблица1[[#This Row],[Суммарная длина каната]]</f>
        <v>-2448977.7717396319</v>
      </c>
    </row>
    <row r="2354" spans="1:102" x14ac:dyDescent="0.25">
      <c r="A2354" s="21">
        <v>2353</v>
      </c>
      <c r="B2354" s="10">
        <v>61.174081632653049</v>
      </c>
      <c r="C2354" s="10">
        <v>55.988979591836724</v>
      </c>
      <c r="D2354" s="11">
        <v>9932.0147216979803</v>
      </c>
      <c r="E2354" s="11">
        <v>13193.799560176472</v>
      </c>
      <c r="F2354" s="11">
        <v>9044.9713432784247</v>
      </c>
      <c r="G2354" s="11">
        <v>13038.741362063565</v>
      </c>
      <c r="H2354" s="11">
        <v>9524.01423169798</v>
      </c>
      <c r="I2354" s="11">
        <v>8988.480037613168</v>
      </c>
      <c r="J2354" s="11">
        <v>4205.3195225633035</v>
      </c>
      <c r="K2354" s="11">
        <v>25886.176492377828</v>
      </c>
      <c r="L2354" s="11">
        <v>1237.0517679904212</v>
      </c>
      <c r="M2354" s="11">
        <v>57922.098069503583</v>
      </c>
      <c r="N2354" s="11">
        <v>4584.8850337108206</v>
      </c>
      <c r="O2354" s="11">
        <v>20942.393378859197</v>
      </c>
      <c r="P2354" s="43">
        <v>7594.3927245471914</v>
      </c>
      <c r="Q2354" s="11">
        <v>19655.245172300492</v>
      </c>
      <c r="R2354" s="11">
        <v>9398.8961528523778</v>
      </c>
      <c r="S2354" s="11">
        <v>14480.305522678014</v>
      </c>
      <c r="T2354" s="11">
        <v>9932.0147216979803</v>
      </c>
      <c r="U2354" s="11">
        <v>13193.799560176472</v>
      </c>
      <c r="V2354" s="11">
        <v>9075.9187839014849</v>
      </c>
      <c r="W2354" s="11">
        <v>12901.762327467455</v>
      </c>
      <c r="X2354" s="12">
        <v>0</v>
      </c>
      <c r="Y2354" s="12">
        <v>570.76129022351176</v>
      </c>
      <c r="Z2354" s="12">
        <v>339.10085241925884</v>
      </c>
      <c r="AA2354" s="44">
        <v>232.04019061955887</v>
      </c>
      <c r="AB2354" s="45">
        <v>95.149434728091563</v>
      </c>
      <c r="AC2354" s="12">
        <v>0</v>
      </c>
      <c r="AD2354" s="12">
        <v>11798.641812742751</v>
      </c>
      <c r="AE2354" s="12">
        <v>3273.2074555167674</v>
      </c>
      <c r="AF2354" s="12">
        <v>5480.5321821881507</v>
      </c>
      <c r="AG2354" s="44">
        <v>1128.4755203370596</v>
      </c>
      <c r="AH2354" s="45">
        <v>4205.3195215931019</v>
      </c>
      <c r="AI2354" s="12">
        <v>0</v>
      </c>
      <c r="AJ2354" s="12">
        <v>-56.996380722269294</v>
      </c>
      <c r="AK2354" s="12">
        <v>23.156102217065786</v>
      </c>
      <c r="AL2354" s="12">
        <v>70.776317101654328</v>
      </c>
      <c r="AM2354" s="44">
        <v>103.36191416026176</v>
      </c>
      <c r="AN2354" s="45">
        <v>89.999999863754041</v>
      </c>
      <c r="AO2354" s="12">
        <v>0</v>
      </c>
      <c r="AP2354" s="12">
        <v>-2183.9044605088279</v>
      </c>
      <c r="AQ2354" s="12">
        <v>4745.3259698301727</v>
      </c>
      <c r="AR2354" s="12">
        <v>7979.6427891135463</v>
      </c>
      <c r="AS2354" s="44">
        <v>9795.8514751507882</v>
      </c>
      <c r="AT2354" s="45">
        <v>9524.0147216979803</v>
      </c>
      <c r="AU2354" s="12">
        <v>0</v>
      </c>
      <c r="AV2354" s="12">
        <v>11269.860028782638</v>
      </c>
      <c r="AW2354" s="12">
        <v>21317.523630927921</v>
      </c>
      <c r="AX2354" s="12">
        <v>19789.582016656834</v>
      </c>
      <c r="AY2354" s="44">
        <v>14386.016222654282</v>
      </c>
      <c r="AZ2354" s="45">
        <v>13193.799559206273</v>
      </c>
      <c r="BA2354" s="12">
        <v>0</v>
      </c>
      <c r="BB2354" s="12">
        <v>4242.721479474797</v>
      </c>
      <c r="BC2354" s="12">
        <v>7754.8336606665434</v>
      </c>
      <c r="BD2354" s="12">
        <v>9784.1462174187327</v>
      </c>
      <c r="BE2354" s="44">
        <v>9535.0593993995699</v>
      </c>
      <c r="BF2354" s="45">
        <v>9524.0147316979819</v>
      </c>
      <c r="BG2354" s="12">
        <v>0</v>
      </c>
      <c r="BH2354" s="12">
        <v>21164.627719483171</v>
      </c>
      <c r="BI2354" s="12">
        <v>20030.375424369216</v>
      </c>
      <c r="BJ2354" s="12">
        <v>14614.642367034352</v>
      </c>
      <c r="BK2354" s="44">
        <v>13288.088860200205</v>
      </c>
      <c r="BL2354" s="45">
        <v>8988.4800376131698</v>
      </c>
      <c r="BM2354" s="12">
        <v>0</v>
      </c>
      <c r="BN2354" s="12">
        <v>0</v>
      </c>
      <c r="BO2354" s="12">
        <v>80.152482939335087</v>
      </c>
      <c r="BP2354" s="12">
        <v>47.620214884588535</v>
      </c>
      <c r="BQ2354" s="48">
        <v>32.585597058607448</v>
      </c>
      <c r="BR2354" s="49">
        <v>13.361914296507726</v>
      </c>
      <c r="BS2354" s="13">
        <v>0</v>
      </c>
      <c r="BT2354" s="12">
        <v>407.90193049641312</v>
      </c>
      <c r="BV2354" s="14">
        <f>Таблица1[[#This Row],[Lкан_леб,мм]]</f>
        <v>57922.098069503583</v>
      </c>
      <c r="BW2354" s="50">
        <f>Таблица1[[#This Row],[угол обхв4]]+Таблица1[[#This Row],[Lдуг 3,мм]]</f>
        <v>11798.641812742751</v>
      </c>
      <c r="BX2354" s="54">
        <f>Таблица1[[#This Row],[угол обхв5]]+Таблица1[[#This Row],[Y5, мм]]</f>
        <v>58492.859359727096</v>
      </c>
      <c r="BY2354" s="14">
        <f>Таблица1[[#This Row],[угол обхв6]]+Таблица1[[#This Row],[Lдуг 4,мм]]</f>
        <v>15071.849268259519</v>
      </c>
      <c r="BZ2354" s="14">
        <f>Таблица1[[#This Row],[Т1]]+Таблица1[[#This Row],[X6, мм]]</f>
        <v>58831.960212146354</v>
      </c>
      <c r="CA2354" s="14">
        <f>Таблица1[[#This Row],[Т2]]+Таблица1[[#This Row],[Lдуг 5,мм]]</f>
        <v>20552.381450447669</v>
      </c>
      <c r="CB2354" s="14">
        <f>Таблица1[[#This Row],[Т3]]+Таблица1[[#This Row],[Y6, мм]]</f>
        <v>59064.000402765916</v>
      </c>
      <c r="CC2354" s="14">
        <f>Таблица1[[#This Row],[Т4]]+Таблица1[[#This Row],[Lдуг 6,мм]]</f>
        <v>21680.856970784727</v>
      </c>
      <c r="CD2354" s="14">
        <f>Таблица1[[#This Row],[Т5]]+Таблица1[[#This Row],[Lдуг 1,мм]]</f>
        <v>59159.149837494006</v>
      </c>
      <c r="CE2354" s="14">
        <f>Таблица1[[#This Row],[Т6]]+Таблица1[[#This Row],[Lпрям1, мм]]</f>
        <v>25886.176492377828</v>
      </c>
      <c r="CF2354" s="15">
        <f>Таблица1[[#This Row],[Т7]]+Таблица1[[#This Row],[Lдуг 2,мм]]</f>
        <v>59159.149837494006</v>
      </c>
      <c r="CG2354" s="14">
        <f>Таблица1[[#This Row],[Т8]]+Таблица1[[#This Row],[Lпрям2, мм]]</f>
        <v>25886.176492377828</v>
      </c>
      <c r="CH2354" s="14">
        <f>Таблица1[[#This Row],[Т9]]-Таблица1[[#This Row],[Т9]]</f>
        <v>0</v>
      </c>
      <c r="CI2354" s="50">
        <f>Таблица1[[#This Row],[Т9]]-Таблица1[[#This Row],[Т8]]</f>
        <v>33272.973345116174</v>
      </c>
      <c r="CJ2354" s="54">
        <f>Таблица1[[#This Row],[Т9]]-Таблица1[[#This Row],[Т7]]</f>
        <v>0</v>
      </c>
      <c r="CK2354" s="14">
        <f>Таблица1[[#This Row],[Т9]]-Таблица1[[#This Row],[Т6]]</f>
        <v>37478.292866709278</v>
      </c>
      <c r="CL2354" s="14">
        <f>Таблица1[[#This Row],[Т9]]-Таблица1[[#This Row],[Т5]]</f>
        <v>95.149434728089545</v>
      </c>
      <c r="CM2354" s="14">
        <f>Таблица1[[#This Row],[Т9]]-Таблица1[[#This Row],[Т4]]</f>
        <v>38606.768387046337</v>
      </c>
      <c r="CN2354" s="14">
        <f>Таблица1[[#This Row],[Т9]]-Таблица1[[#This Row],[Т3]]</f>
        <v>327.1896253476516</v>
      </c>
      <c r="CO2354" s="14">
        <f>Таблица1[[#This Row],[Т9]]-Таблица1[[#This Row],[Т2]]</f>
        <v>44087.300569234489</v>
      </c>
      <c r="CP2354" s="14">
        <f>Таблица1[[#This Row],[Т9]]-Таблица1[[#This Row],[Т1]]</f>
        <v>666.29047776691004</v>
      </c>
      <c r="CQ2354" s="14">
        <f>Таблица1[[#This Row],[Т9]]-Таблица1[[#This Row],[угол обхв6]]</f>
        <v>47360.508024751252</v>
      </c>
      <c r="CR2354" s="14">
        <f>Таблица1[[#This Row],[Т9]]-Таблица1[[#This Row],[угол обхв5]]</f>
        <v>1237.0517679904224</v>
      </c>
      <c r="CS2354" s="14">
        <f>Таблица1[[#This Row],[Т9]]-Таблица1[[#This Row],[угол обхв4]]</f>
        <v>59159.149837494006</v>
      </c>
      <c r="CT2354" s="14">
        <f>Таблица1[[#This Row],[Lкан_прям, мм]]+Таблица1[[#This Row],[Lкан_дуг, мм]]+Таблица1[[#This Row],[Lкан_леб,мм]]</f>
        <v>85045.326329871838</v>
      </c>
      <c r="CU2354" s="16">
        <f>Таблица1[[#This Row],[Lкан_леб,мм]]</f>
        <v>57922.098069503583</v>
      </c>
      <c r="CV2354" s="14">
        <f>2534431-(Таблица1[[#This Row],[Т23]]+Таблица1[[#This Row],[угол обхв3]])</f>
        <v>2448977.7717396319</v>
      </c>
      <c r="CW2354" s="50">
        <f>SUM(X2354:AC2354,AD2354:AI2354)-Таблица1[[#This Row],[lподв_min, мм]]</f>
        <v>22917.908737804948</v>
      </c>
      <c r="CX2354" s="17">
        <f>CW2793-Таблица1[[#This Row],[Суммарная длина каната]]</f>
        <v>-2448977.7717396319</v>
      </c>
    </row>
    <row r="2355" spans="1:102" x14ac:dyDescent="0.25">
      <c r="A2355" s="21">
        <v>2354</v>
      </c>
      <c r="B2355" s="10">
        <v>61.174081632653049</v>
      </c>
      <c r="C2355" s="10">
        <v>58.673061224489786</v>
      </c>
      <c r="D2355" s="11">
        <v>10252.428672290353</v>
      </c>
      <c r="E2355" s="11">
        <v>13413.648111133041</v>
      </c>
      <c r="F2355" s="11">
        <v>9373.6196573747839</v>
      </c>
      <c r="G2355" s="11">
        <v>13217.220731923506</v>
      </c>
      <c r="H2355" s="11">
        <v>9844.428182290354</v>
      </c>
      <c r="I2355" s="11">
        <v>9149.8676248376887</v>
      </c>
      <c r="J2355" s="11">
        <v>4263.7804862953508</v>
      </c>
      <c r="K2355" s="11">
        <v>25924.402878886929</v>
      </c>
      <c r="L2355" s="11">
        <v>1198.8253814813236</v>
      </c>
      <c r="M2355" s="11">
        <v>57922.098069503583</v>
      </c>
      <c r="N2355" s="11">
        <v>4584.8850337108206</v>
      </c>
      <c r="O2355" s="11">
        <v>20942.393378859197</v>
      </c>
      <c r="P2355" s="43">
        <v>7614.7886439949079</v>
      </c>
      <c r="Q2355" s="11">
        <v>19758.536690228309</v>
      </c>
      <c r="R2355" s="11">
        <v>9659.6492781992692</v>
      </c>
      <c r="S2355" s="11">
        <v>14673.777306866958</v>
      </c>
      <c r="T2355" s="11">
        <v>10252.428672290353</v>
      </c>
      <c r="U2355" s="11">
        <v>13413.648111133041</v>
      </c>
      <c r="V2355" s="11">
        <v>9410.9477278403028</v>
      </c>
      <c r="W2355" s="11">
        <v>13081.841209264718</v>
      </c>
      <c r="X2355" s="12">
        <v>0</v>
      </c>
      <c r="Y2355" s="12">
        <v>557.84168150224502</v>
      </c>
      <c r="Z2355" s="12">
        <v>332.90726789262828</v>
      </c>
      <c r="AA2355" s="44">
        <v>232.04019061955862</v>
      </c>
      <c r="AB2355" s="45">
        <v>76.03624146689171</v>
      </c>
      <c r="AC2355" s="12">
        <v>0</v>
      </c>
      <c r="AD2355" s="12">
        <v>11798.641812742751</v>
      </c>
      <c r="AE2355" s="12">
        <v>3252.9728782805173</v>
      </c>
      <c r="AF2355" s="12">
        <v>5480.5321821881471</v>
      </c>
      <c r="AG2355" s="44">
        <v>1128.475520337061</v>
      </c>
      <c r="AH2355" s="45">
        <v>4263.7804853384523</v>
      </c>
      <c r="AI2355" s="12">
        <v>0</v>
      </c>
      <c r="AJ2355" s="12">
        <v>-56.996380722269294</v>
      </c>
      <c r="AK2355" s="12">
        <v>21.341790813416289</v>
      </c>
      <c r="AL2355" s="12">
        <v>68.092235469001238</v>
      </c>
      <c r="AM2355" s="44">
        <v>100.67783252760866</v>
      </c>
      <c r="AN2355" s="45">
        <v>89.999999865622101</v>
      </c>
      <c r="AO2355" s="12">
        <v>0</v>
      </c>
      <c r="AP2355" s="12">
        <v>-2183.9044605088279</v>
      </c>
      <c r="AQ2355" s="12">
        <v>4733.3687583020674</v>
      </c>
      <c r="AR2355" s="12">
        <v>7993.3252093222445</v>
      </c>
      <c r="AS2355" s="44">
        <v>10060.584577273654</v>
      </c>
      <c r="AT2355" s="45">
        <v>9844.4286722903544</v>
      </c>
      <c r="AU2355" s="12">
        <v>0</v>
      </c>
      <c r="AV2355" s="12">
        <v>11269.860028782638</v>
      </c>
      <c r="AW2355" s="12">
        <v>21322.415198668943</v>
      </c>
      <c r="AX2355" s="12">
        <v>19910.767004916888</v>
      </c>
      <c r="AY2355" s="44">
        <v>14598.18044214272</v>
      </c>
      <c r="AZ2355" s="45">
        <v>13413.648110176144</v>
      </c>
      <c r="BA2355" s="12">
        <v>0</v>
      </c>
      <c r="BB2355" s="12">
        <v>4242.721479474797</v>
      </c>
      <c r="BC2355" s="12">
        <v>7763.2723685861547</v>
      </c>
      <c r="BD2355" s="12">
        <v>10038.185843526606</v>
      </c>
      <c r="BE2355" s="44">
        <v>9851.4933732159698</v>
      </c>
      <c r="BF2355" s="45">
        <v>9844.4286822903541</v>
      </c>
      <c r="BG2355" s="12">
        <v>0</v>
      </c>
      <c r="BH2355" s="12">
        <v>21164.627719483171</v>
      </c>
      <c r="BI2355" s="12">
        <v>20138.558510038056</v>
      </c>
      <c r="BJ2355" s="12">
        <v>14826.007621555536</v>
      </c>
      <c r="BK2355" s="44">
        <v>13489.244975857278</v>
      </c>
      <c r="BL2355" s="45">
        <v>9149.8676248376905</v>
      </c>
      <c r="BM2355" s="12">
        <v>0</v>
      </c>
      <c r="BN2355" s="12">
        <v>0</v>
      </c>
      <c r="BO2355" s="12">
        <v>78.338171535685589</v>
      </c>
      <c r="BP2355" s="12">
        <v>46.750444655584957</v>
      </c>
      <c r="BQ2355" s="48">
        <v>32.585597058607412</v>
      </c>
      <c r="BR2355" s="49">
        <v>10.677832661986555</v>
      </c>
      <c r="BS2355" s="13">
        <v>0</v>
      </c>
      <c r="BT2355" s="12">
        <v>407.90193049641312</v>
      </c>
      <c r="BV2355" s="14">
        <f>Таблица1[[#This Row],[Lкан_леб,мм]]</f>
        <v>57922.098069503583</v>
      </c>
      <c r="BW2355" s="50">
        <f>Таблица1[[#This Row],[угол обхв4]]+Таблица1[[#This Row],[Lдуг 3,мм]]</f>
        <v>11798.641812742751</v>
      </c>
      <c r="BX2355" s="54">
        <f>Таблица1[[#This Row],[угол обхв5]]+Таблица1[[#This Row],[Y5, мм]]</f>
        <v>58479.939751005826</v>
      </c>
      <c r="BY2355" s="14">
        <f>Таблица1[[#This Row],[угол обхв6]]+Таблица1[[#This Row],[Lдуг 4,мм]]</f>
        <v>15051.614691023269</v>
      </c>
      <c r="BZ2355" s="14">
        <f>Таблица1[[#This Row],[Т1]]+Таблица1[[#This Row],[X6, мм]]</f>
        <v>58812.847018898457</v>
      </c>
      <c r="CA2355" s="14">
        <f>Таблица1[[#This Row],[Т2]]+Таблица1[[#This Row],[Lдуг 5,мм]]</f>
        <v>20532.146873211415</v>
      </c>
      <c r="CB2355" s="14">
        <f>Таблица1[[#This Row],[Т3]]+Таблица1[[#This Row],[Y6, мм]]</f>
        <v>59044.88720951802</v>
      </c>
      <c r="CC2355" s="14">
        <f>Таблица1[[#This Row],[Т4]]+Таблица1[[#This Row],[Lдуг 6,мм]]</f>
        <v>21660.622393548478</v>
      </c>
      <c r="CD2355" s="14">
        <f>Таблица1[[#This Row],[Т5]]+Таблица1[[#This Row],[Lдуг 1,мм]]</f>
        <v>59120.923450984912</v>
      </c>
      <c r="CE2355" s="14">
        <f>Таблица1[[#This Row],[Т6]]+Таблица1[[#This Row],[Lпрям1, мм]]</f>
        <v>25924.402878886929</v>
      </c>
      <c r="CF2355" s="15">
        <f>Таблица1[[#This Row],[Т7]]+Таблица1[[#This Row],[Lдуг 2,мм]]</f>
        <v>59120.923450984912</v>
      </c>
      <c r="CG2355" s="14">
        <f>Таблица1[[#This Row],[Т8]]+Таблица1[[#This Row],[Lпрям2, мм]]</f>
        <v>25924.402878886929</v>
      </c>
      <c r="CH2355" s="14">
        <f>Таблица1[[#This Row],[Т9]]-Таблица1[[#This Row],[Т9]]</f>
        <v>0</v>
      </c>
      <c r="CI2355" s="50">
        <f>Таблица1[[#This Row],[Т9]]-Таблица1[[#This Row],[Т8]]</f>
        <v>33196.520572097987</v>
      </c>
      <c r="CJ2355" s="54">
        <f>Таблица1[[#This Row],[Т9]]-Таблица1[[#This Row],[Т7]]</f>
        <v>0</v>
      </c>
      <c r="CK2355" s="14">
        <f>Таблица1[[#This Row],[Т9]]-Таблица1[[#This Row],[Т6]]</f>
        <v>37460.301057436431</v>
      </c>
      <c r="CL2355" s="14">
        <f>Таблица1[[#This Row],[Т9]]-Таблица1[[#This Row],[Т5]]</f>
        <v>76.036241466892534</v>
      </c>
      <c r="CM2355" s="14">
        <f>Таблица1[[#This Row],[Т9]]-Таблица1[[#This Row],[Т4]]</f>
        <v>38588.776577773497</v>
      </c>
      <c r="CN2355" s="14">
        <f>Таблица1[[#This Row],[Т9]]-Таблица1[[#This Row],[Т3]]</f>
        <v>308.07643208645459</v>
      </c>
      <c r="CO2355" s="14">
        <f>Таблица1[[#This Row],[Т9]]-Таблица1[[#This Row],[Т2]]</f>
        <v>44069.308759961641</v>
      </c>
      <c r="CP2355" s="14">
        <f>Таблица1[[#This Row],[Т9]]-Таблица1[[#This Row],[Т1]]</f>
        <v>640.98369997908594</v>
      </c>
      <c r="CQ2355" s="14">
        <f>Таблица1[[#This Row],[Т9]]-Таблица1[[#This Row],[угол обхв6]]</f>
        <v>47322.281638242159</v>
      </c>
      <c r="CR2355" s="14">
        <f>Таблица1[[#This Row],[Т9]]-Таблица1[[#This Row],[угол обхв5]]</f>
        <v>1198.8253814813288</v>
      </c>
      <c r="CS2355" s="14">
        <f>Таблица1[[#This Row],[Т9]]-Таблица1[[#This Row],[угол обхв4]]</f>
        <v>59120.923450984912</v>
      </c>
      <c r="CT2355" s="14">
        <f>Таблица1[[#This Row],[Lкан_прям, мм]]+Таблица1[[#This Row],[Lкан_дуг, мм]]+Таблица1[[#This Row],[Lкан_леб,мм]]</f>
        <v>85045.326329871838</v>
      </c>
      <c r="CU2355" s="16">
        <f>Таблица1[[#This Row],[Lкан_леб,мм]]</f>
        <v>57922.098069503583</v>
      </c>
      <c r="CV2355" s="14">
        <f>2534431-(Таблица1[[#This Row],[Т23]]+Таблица1[[#This Row],[угол обхв3]])</f>
        <v>2448977.7717396319</v>
      </c>
      <c r="CW2355" s="50">
        <f>SUM(X2355:AC2355,AD2355:AI2355)-Таблица1[[#This Row],[lподв_min, мм]]</f>
        <v>22859.447774072905</v>
      </c>
      <c r="CX2355" s="17">
        <f>CW2794-Таблица1[[#This Row],[Суммарная длина каната]]</f>
        <v>-2448977.7717396319</v>
      </c>
    </row>
    <row r="2356" spans="1:102" x14ac:dyDescent="0.25">
      <c r="A2356" s="21">
        <v>2355</v>
      </c>
      <c r="B2356" s="10">
        <v>61.174081632653049</v>
      </c>
      <c r="C2356" s="10">
        <v>61.357142857142854</v>
      </c>
      <c r="D2356" s="11">
        <v>10562.195832123894</v>
      </c>
      <c r="E2356" s="11">
        <v>13648.260113768405</v>
      </c>
      <c r="F2356" s="11">
        <v>9693.5494214496866</v>
      </c>
      <c r="G2356" s="11">
        <v>13410.89454502935</v>
      </c>
      <c r="H2356" s="11">
        <v>10154.195342123894</v>
      </c>
      <c r="I2356" s="11">
        <v>9324.4578720615409</v>
      </c>
      <c r="J2356" s="11">
        <v>4323.8022417068632</v>
      </c>
      <c r="K2356" s="11">
        <v>25962.629265396019</v>
      </c>
      <c r="L2356" s="11">
        <v>1160.5989949722471</v>
      </c>
      <c r="M2356" s="11">
        <v>57922.098069503583</v>
      </c>
      <c r="N2356" s="11">
        <v>4584.8850337108206</v>
      </c>
      <c r="O2356" s="11">
        <v>20942.393378859197</v>
      </c>
      <c r="P2356" s="43">
        <v>7630.3251563664489</v>
      </c>
      <c r="Q2356" s="11">
        <v>19862.670008572059</v>
      </c>
      <c r="R2356" s="11">
        <v>9911.056261001635</v>
      </c>
      <c r="S2356" s="11">
        <v>14879.247627481975</v>
      </c>
      <c r="T2356" s="11">
        <v>10562.195832123894</v>
      </c>
      <c r="U2356" s="11">
        <v>13648.260113768405</v>
      </c>
      <c r="V2356" s="11">
        <v>9737.1762182895673</v>
      </c>
      <c r="W2356" s="11">
        <v>13277.411577585965</v>
      </c>
      <c r="X2356" s="12">
        <v>0</v>
      </c>
      <c r="Y2356" s="12">
        <v>544.87832696976966</v>
      </c>
      <c r="Z2356" s="12">
        <v>326.75742917720623</v>
      </c>
      <c r="AA2356" s="44">
        <v>232.04019061955941</v>
      </c>
      <c r="AB2356" s="45">
        <v>56.923048205711787</v>
      </c>
      <c r="AC2356" s="12">
        <v>0</v>
      </c>
      <c r="AD2356" s="12">
        <v>11798.641812742751</v>
      </c>
      <c r="AE2356" s="12">
        <v>3231.1775093648043</v>
      </c>
      <c r="AF2356" s="12">
        <v>5480.5321821881525</v>
      </c>
      <c r="AG2356" s="44">
        <v>1128.4755203370585</v>
      </c>
      <c r="AH2356" s="45">
        <v>4323.8022407632479</v>
      </c>
      <c r="AI2356" s="12">
        <v>0</v>
      </c>
      <c r="AJ2356" s="12">
        <v>-56.996380722269294</v>
      </c>
      <c r="AK2356" s="12">
        <v>19.521336149096157</v>
      </c>
      <c r="AL2356" s="12">
        <v>65.408153836348163</v>
      </c>
      <c r="AM2356" s="44">
        <v>97.993750894955681</v>
      </c>
      <c r="AN2356" s="45">
        <v>89.999999867487503</v>
      </c>
      <c r="AO2356" s="12">
        <v>0</v>
      </c>
      <c r="AP2356" s="12">
        <v>-2183.9044605088279</v>
      </c>
      <c r="AQ2356" s="12">
        <v>4721.2214416612933</v>
      </c>
      <c r="AR2356" s="12">
        <v>8001.317655615484</v>
      </c>
      <c r="AS2356" s="44">
        <v>10315.091823781682</v>
      </c>
      <c r="AT2356" s="45">
        <v>10154.195832123894</v>
      </c>
      <c r="AU2356" s="12">
        <v>0</v>
      </c>
      <c r="AV2356" s="12">
        <v>11269.860028782638</v>
      </c>
      <c r="AW2356" s="12">
        <v>21326.940364112186</v>
      </c>
      <c r="AX2356" s="12">
        <v>20032.459777112319</v>
      </c>
      <c r="AY2356" s="44">
        <v>14822.509069084614</v>
      </c>
      <c r="AZ2356" s="45">
        <v>13648.260112824792</v>
      </c>
      <c r="BA2356" s="12">
        <v>0</v>
      </c>
      <c r="BB2356" s="12">
        <v>4242.721479474797</v>
      </c>
      <c r="BC2356" s="12">
        <v>7766.6615643169207</v>
      </c>
      <c r="BD2356" s="12">
        <v>10282.048760250671</v>
      </c>
      <c r="BE2356" s="44">
        <v>10158.160269343847</v>
      </c>
      <c r="BF2356" s="45">
        <v>10154.195842123896</v>
      </c>
      <c r="BG2356" s="12">
        <v>0</v>
      </c>
      <c r="BH2356" s="12">
        <v>21164.627719483171</v>
      </c>
      <c r="BI2356" s="12">
        <v>20247.216993825048</v>
      </c>
      <c r="BJ2356" s="12">
        <v>15049.037396022231</v>
      </c>
      <c r="BK2356" s="44">
        <v>13704.998672165766</v>
      </c>
      <c r="BL2356" s="45">
        <v>9324.4578720615427</v>
      </c>
      <c r="BM2356" s="12">
        <v>0</v>
      </c>
      <c r="BN2356" s="12">
        <v>0</v>
      </c>
      <c r="BO2356" s="12">
        <v>76.517716871365451</v>
      </c>
      <c r="BP2356" s="12">
        <v>45.886817687252005</v>
      </c>
      <c r="BQ2356" s="48">
        <v>32.585597058607526</v>
      </c>
      <c r="BR2356" s="49">
        <v>7.9937510274681829</v>
      </c>
      <c r="BS2356" s="13">
        <v>0</v>
      </c>
      <c r="BT2356" s="12">
        <v>407.90193049641312</v>
      </c>
      <c r="BV2356" s="14">
        <f>Таблица1[[#This Row],[Lкан_леб,мм]]</f>
        <v>57922.098069503583</v>
      </c>
      <c r="BW2356" s="50">
        <f>Таблица1[[#This Row],[угол обхв4]]+Таблица1[[#This Row],[Lдуг 3,мм]]</f>
        <v>11798.641812742751</v>
      </c>
      <c r="BX2356" s="54">
        <f>Таблица1[[#This Row],[угол обхв5]]+Таблица1[[#This Row],[Y5, мм]]</f>
        <v>58466.97639647335</v>
      </c>
      <c r="BY2356" s="14">
        <f>Таблица1[[#This Row],[угол обхв6]]+Таблица1[[#This Row],[Lдуг 4,мм]]</f>
        <v>15029.819322107556</v>
      </c>
      <c r="BZ2356" s="14">
        <f>Таблица1[[#This Row],[Т1]]+Таблица1[[#This Row],[X6, мм]]</f>
        <v>58793.733825650554</v>
      </c>
      <c r="CA2356" s="14">
        <f>Таблица1[[#This Row],[Т2]]+Таблица1[[#This Row],[Lдуг 5,мм]]</f>
        <v>20510.351504295708</v>
      </c>
      <c r="CB2356" s="14">
        <f>Таблица1[[#This Row],[Т3]]+Таблица1[[#This Row],[Y6, мм]]</f>
        <v>59025.774016270116</v>
      </c>
      <c r="CC2356" s="14">
        <f>Таблица1[[#This Row],[Т4]]+Таблица1[[#This Row],[Lдуг 6,мм]]</f>
        <v>21638.827024632767</v>
      </c>
      <c r="CD2356" s="14">
        <f>Таблица1[[#This Row],[Т5]]+Таблица1[[#This Row],[Lдуг 1,мм]]</f>
        <v>59082.697064475826</v>
      </c>
      <c r="CE2356" s="14">
        <f>Таблица1[[#This Row],[Т6]]+Таблица1[[#This Row],[Lпрям1, мм]]</f>
        <v>25962.629265396015</v>
      </c>
      <c r="CF2356" s="15">
        <f>Таблица1[[#This Row],[Т7]]+Таблица1[[#This Row],[Lдуг 2,мм]]</f>
        <v>59082.697064475826</v>
      </c>
      <c r="CG2356" s="14">
        <f>Таблица1[[#This Row],[Т8]]+Таблица1[[#This Row],[Lпрям2, мм]]</f>
        <v>25962.629265396015</v>
      </c>
      <c r="CH2356" s="14">
        <f>Таблица1[[#This Row],[Т9]]-Таблица1[[#This Row],[Т9]]</f>
        <v>0</v>
      </c>
      <c r="CI2356" s="50">
        <f>Таблица1[[#This Row],[Т9]]-Таблица1[[#This Row],[Т8]]</f>
        <v>33120.067799079814</v>
      </c>
      <c r="CJ2356" s="54">
        <f>Таблица1[[#This Row],[Т9]]-Таблица1[[#This Row],[Т7]]</f>
        <v>0</v>
      </c>
      <c r="CK2356" s="14">
        <f>Таблица1[[#This Row],[Т9]]-Таблица1[[#This Row],[Т6]]</f>
        <v>37443.870039843059</v>
      </c>
      <c r="CL2356" s="14">
        <f>Таблица1[[#This Row],[Т9]]-Таблица1[[#This Row],[Т5]]</f>
        <v>56.923048205710074</v>
      </c>
      <c r="CM2356" s="14">
        <f>Таблица1[[#This Row],[Т9]]-Таблица1[[#This Row],[Т4]]</f>
        <v>38572.345560180118</v>
      </c>
      <c r="CN2356" s="14">
        <f>Таблица1[[#This Row],[Т9]]-Таблица1[[#This Row],[Т3]]</f>
        <v>288.96323882527213</v>
      </c>
      <c r="CO2356" s="14">
        <f>Таблица1[[#This Row],[Т9]]-Таблица1[[#This Row],[Т2]]</f>
        <v>44052.87774236827</v>
      </c>
      <c r="CP2356" s="14">
        <f>Таблица1[[#This Row],[Т9]]-Таблица1[[#This Row],[Т1]]</f>
        <v>615.72066800247558</v>
      </c>
      <c r="CQ2356" s="14">
        <f>Таблица1[[#This Row],[Т9]]-Таблица1[[#This Row],[угол обхв6]]</f>
        <v>47284.055251733073</v>
      </c>
      <c r="CR2356" s="14">
        <f>Таблица1[[#This Row],[Т9]]-Таблица1[[#This Row],[угол обхв5]]</f>
        <v>1160.5989949722425</v>
      </c>
      <c r="CS2356" s="14">
        <f>Таблица1[[#This Row],[Т9]]-Таблица1[[#This Row],[угол обхв4]]</f>
        <v>59082.697064475826</v>
      </c>
      <c r="CT2356" s="14">
        <f>Таблица1[[#This Row],[Lкан_прям, мм]]+Таблица1[[#This Row],[Lкан_дуг, мм]]+Таблица1[[#This Row],[Lкан_леб,мм]]</f>
        <v>85045.326329871852</v>
      </c>
      <c r="CU2356" s="16">
        <f>Таблица1[[#This Row],[Lкан_леб,мм]]</f>
        <v>57922.098069503583</v>
      </c>
      <c r="CV2356" s="14">
        <f>2534431-(Таблица1[[#This Row],[Т23]]+Таблица1[[#This Row],[угол обхв3]])</f>
        <v>2448977.7717396319</v>
      </c>
      <c r="CW2356" s="50">
        <f>SUM(X2356:AC2356,AD2356:AI2356)-Таблица1[[#This Row],[lподв_min, мм]]</f>
        <v>22799.426018661401</v>
      </c>
      <c r="CX2356" s="17">
        <f>CW2795-Таблица1[[#This Row],[Суммарная длина каната]]</f>
        <v>-2448977.7717396319</v>
      </c>
    </row>
    <row r="2357" spans="1:102" x14ac:dyDescent="0.25">
      <c r="A2357" s="21">
        <v>2356</v>
      </c>
      <c r="B2357" s="10">
        <v>61.174081632653049</v>
      </c>
      <c r="C2357" s="10">
        <v>64.041224489795923</v>
      </c>
      <c r="D2357" s="11">
        <v>10053.888460287797</v>
      </c>
      <c r="E2357" s="11">
        <v>13488.044321276409</v>
      </c>
      <c r="F2357" s="11">
        <v>10004.058660906017</v>
      </c>
      <c r="G2357" s="11">
        <v>13619.33785155712</v>
      </c>
      <c r="H2357" s="11">
        <v>10461.887970287798</v>
      </c>
      <c r="I2357" s="11">
        <v>9511.8587623511576</v>
      </c>
      <c r="J2357" s="11">
        <v>3976.1855589252518</v>
      </c>
      <c r="K2357" s="11">
        <v>25981.967703222359</v>
      </c>
      <c r="L2357" s="11">
        <v>1141.2605571459021</v>
      </c>
      <c r="M2357" s="11">
        <v>57922.098069503583</v>
      </c>
      <c r="N2357" s="11">
        <v>4584.8850337108206</v>
      </c>
      <c r="O2357" s="11">
        <v>20942.393378859197</v>
      </c>
      <c r="P2357" s="43">
        <v>7640.9681721889419</v>
      </c>
      <c r="Q2357" s="11">
        <v>19967.416642981727</v>
      </c>
      <c r="R2357" s="11">
        <v>10152.565476073938</v>
      </c>
      <c r="S2357" s="11">
        <v>15096.265651366128</v>
      </c>
      <c r="T2357" s="11">
        <v>10860.636524901987</v>
      </c>
      <c r="U2357" s="11">
        <v>13897.12079363978</v>
      </c>
      <c r="V2357" s="11">
        <v>10053.888460287797</v>
      </c>
      <c r="W2357" s="11">
        <v>13488.044321276409</v>
      </c>
      <c r="X2357" s="12">
        <v>0</v>
      </c>
      <c r="Y2357" s="12">
        <v>531.86703743860198</v>
      </c>
      <c r="Z2357" s="12">
        <v>320.65552546047695</v>
      </c>
      <c r="AA2357" s="44">
        <v>232.04019061955913</v>
      </c>
      <c r="AB2357" s="45">
        <v>47.253829333786939</v>
      </c>
      <c r="AC2357" s="12">
        <v>9.4439742934773587</v>
      </c>
      <c r="AD2357" s="12">
        <v>11798.641812742751</v>
      </c>
      <c r="AE2357" s="12">
        <v>3207.8378675975146</v>
      </c>
      <c r="AF2357" s="12">
        <v>5480.5321821881516</v>
      </c>
      <c r="AG2357" s="44">
        <v>1128.4755203370573</v>
      </c>
      <c r="AH2357" s="45">
        <v>390.29476040551896</v>
      </c>
      <c r="AI2357" s="12">
        <v>3976.1855599513592</v>
      </c>
      <c r="AJ2357" s="12">
        <v>-56.996380722269294</v>
      </c>
      <c r="AK2357" s="12">
        <v>17.694149933020999</v>
      </c>
      <c r="AL2357" s="12">
        <v>62.724072203695108</v>
      </c>
      <c r="AM2357" s="44">
        <v>95.309669262302592</v>
      </c>
      <c r="AN2357" s="45">
        <v>88.673774687161725</v>
      </c>
      <c r="AO2357" s="12">
        <v>89.999999855902644</v>
      </c>
      <c r="AP2357" s="12">
        <v>-2183.9044605088279</v>
      </c>
      <c r="AQ2357" s="12">
        <v>4708.8908359541647</v>
      </c>
      <c r="AR2357" s="12">
        <v>8003.6025913496132</v>
      </c>
      <c r="AS2357" s="44">
        <v>10558.814787038897</v>
      </c>
      <c r="AT2357" s="45">
        <v>10452.745819862474</v>
      </c>
      <c r="AU2357" s="12">
        <v>10461.888460287797</v>
      </c>
      <c r="AV2357" s="12">
        <v>11269.860028782638</v>
      </c>
      <c r="AW2357" s="12">
        <v>21331.091926592508</v>
      </c>
      <c r="AX2357" s="12">
        <v>20154.393320778727</v>
      </c>
      <c r="AY2357" s="44">
        <v>15058.50989232863</v>
      </c>
      <c r="AZ2357" s="45">
        <v>13887.677661618678</v>
      </c>
      <c r="BA2357" s="12">
        <v>13488.04432230252</v>
      </c>
      <c r="BB2357" s="12">
        <v>4242.721479474797</v>
      </c>
      <c r="BC2357" s="12">
        <v>7764.973974432286</v>
      </c>
      <c r="BD2357" s="12">
        <v>10515.199895234609</v>
      </c>
      <c r="BE2357" s="44">
        <v>10454.387213937031</v>
      </c>
      <c r="BF2357" s="45">
        <v>10461.779165327313</v>
      </c>
      <c r="BG2357" s="12">
        <v>10461.8884702878</v>
      </c>
      <c r="BH2357" s="12">
        <v>21164.627719483171</v>
      </c>
      <c r="BI2357" s="12">
        <v>20356.115190715038</v>
      </c>
      <c r="BJ2357" s="12">
        <v>15283.242329163126</v>
      </c>
      <c r="BK2357" s="44">
        <v>13934.876552677279</v>
      </c>
      <c r="BL2357" s="45">
        <v>13497.487453297512</v>
      </c>
      <c r="BM2357" s="12">
        <v>9511.8587623511594</v>
      </c>
      <c r="BN2357" s="12">
        <v>0</v>
      </c>
      <c r="BO2357" s="12">
        <v>74.690530655290303</v>
      </c>
      <c r="BP2357" s="12">
        <v>45.029922270674113</v>
      </c>
      <c r="BQ2357" s="48">
        <v>32.585597058607483</v>
      </c>
      <c r="BR2357" s="49">
        <v>6.6358945751408784</v>
      </c>
      <c r="BS2357" s="13">
        <v>1.3262251687409221</v>
      </c>
      <c r="BT2357" s="12">
        <v>407.90193049641312</v>
      </c>
      <c r="BV2357" s="14">
        <f>Таблица1[[#This Row],[Lкан_леб,мм]]</f>
        <v>57922.098069503583</v>
      </c>
      <c r="BW2357" s="50">
        <f>Таблица1[[#This Row],[угол обхв4]]+Таблица1[[#This Row],[Lдуг 3,мм]]</f>
        <v>11798.641812742751</v>
      </c>
      <c r="BX2357" s="54">
        <f>Таблица1[[#This Row],[угол обхв5]]+Таблица1[[#This Row],[Y5, мм]]</f>
        <v>58453.965106942182</v>
      </c>
      <c r="BY2357" s="14">
        <f>Таблица1[[#This Row],[угол обхв6]]+Таблица1[[#This Row],[Lдуг 4,мм]]</f>
        <v>15006.479680340266</v>
      </c>
      <c r="BZ2357" s="14">
        <f>Таблица1[[#This Row],[Т1]]+Таблица1[[#This Row],[X6, мм]]</f>
        <v>58774.620632402657</v>
      </c>
      <c r="CA2357" s="14">
        <f>Таблица1[[#This Row],[Т2]]+Таблица1[[#This Row],[Lдуг 5,мм]]</f>
        <v>20487.011862528416</v>
      </c>
      <c r="CB2357" s="14">
        <f>Таблица1[[#This Row],[Т3]]+Таблица1[[#This Row],[Y6, мм]]</f>
        <v>59006.660823022219</v>
      </c>
      <c r="CC2357" s="14">
        <f>Таблица1[[#This Row],[Т4]]+Таблица1[[#This Row],[Lдуг 6,мм]]</f>
        <v>21615.487382865475</v>
      </c>
      <c r="CD2357" s="14">
        <f>Таблица1[[#This Row],[Т5]]+Таблица1[[#This Row],[Lдуг 1,мм]]</f>
        <v>59053.914652356005</v>
      </c>
      <c r="CE2357" s="14">
        <f>Таблица1[[#This Row],[Т6]]+Таблица1[[#This Row],[Lпрям1, мм]]</f>
        <v>22005.782143270993</v>
      </c>
      <c r="CF2357" s="15">
        <f>Таблица1[[#This Row],[Т7]]+Таблица1[[#This Row],[Lдуг 2,мм]]</f>
        <v>59063.358626649482</v>
      </c>
      <c r="CG2357" s="14">
        <f>Таблица1[[#This Row],[Т8]]+Таблица1[[#This Row],[Lпрям2, мм]]</f>
        <v>25981.967703222352</v>
      </c>
      <c r="CH2357" s="14">
        <f>Таблица1[[#This Row],[Т9]]-Таблица1[[#This Row],[Т9]]</f>
        <v>0</v>
      </c>
      <c r="CI2357" s="50">
        <f>Таблица1[[#This Row],[Т9]]-Таблица1[[#This Row],[Т8]]</f>
        <v>37057.576483378492</v>
      </c>
      <c r="CJ2357" s="54">
        <f>Таблица1[[#This Row],[Т9]]-Таблица1[[#This Row],[Т7]]</f>
        <v>9.4439742934773676</v>
      </c>
      <c r="CK2357" s="14">
        <f>Таблица1[[#This Row],[Т9]]-Таблица1[[#This Row],[Т6]]</f>
        <v>37447.871243784008</v>
      </c>
      <c r="CL2357" s="14">
        <f>Таблица1[[#This Row],[Т9]]-Таблица1[[#This Row],[Т5]]</f>
        <v>56.697803627263056</v>
      </c>
      <c r="CM2357" s="14">
        <f>Таблица1[[#This Row],[Т9]]-Таблица1[[#This Row],[Т4]]</f>
        <v>38576.346764121066</v>
      </c>
      <c r="CN2357" s="14">
        <f>Таблица1[[#This Row],[Т9]]-Таблица1[[#This Row],[Т3]]</f>
        <v>288.73799424682511</v>
      </c>
      <c r="CO2357" s="14">
        <f>Таблица1[[#This Row],[Т9]]-Таблица1[[#This Row],[Т2]]</f>
        <v>44056.878946309218</v>
      </c>
      <c r="CP2357" s="14">
        <f>Таблица1[[#This Row],[Т9]]-Таблица1[[#This Row],[Т1]]</f>
        <v>609.39351970730058</v>
      </c>
      <c r="CQ2357" s="14">
        <f>Таблица1[[#This Row],[Т9]]-Таблица1[[#This Row],[угол обхв6]]</f>
        <v>47264.716813906729</v>
      </c>
      <c r="CR2357" s="14">
        <f>Таблица1[[#This Row],[Т9]]-Таблица1[[#This Row],[угол обхв5]]</f>
        <v>1141.2605571458989</v>
      </c>
      <c r="CS2357" s="14">
        <f>Таблица1[[#This Row],[Т9]]-Таблица1[[#This Row],[угол обхв4]]</f>
        <v>59063.358626649482</v>
      </c>
      <c r="CT2357" s="14">
        <f>Таблица1[[#This Row],[Lкан_прям, мм]]+Таблица1[[#This Row],[Lкан_дуг, мм]]+Таблица1[[#This Row],[Lкан_леб,мм]]</f>
        <v>85045.326329871838</v>
      </c>
      <c r="CU2357" s="16">
        <f>Таблица1[[#This Row],[Lкан_леб,мм]]</f>
        <v>57922.098069503583</v>
      </c>
      <c r="CV2357" s="14">
        <f>2534431-(Таблица1[[#This Row],[Т23]]+Таблица1[[#This Row],[угол обхв3]])</f>
        <v>2448977.7717396319</v>
      </c>
      <c r="CW2357" s="50">
        <f>SUM(X2357:AC2357,AD2357:AI2357)-Таблица1[[#This Row],[lподв_min, мм]]</f>
        <v>23147.042701443006</v>
      </c>
      <c r="CX2357" s="17">
        <f>CW2796-Таблица1[[#This Row],[Суммарная длина каната]]</f>
        <v>-2448977.7717396319</v>
      </c>
    </row>
    <row r="2358" spans="1:102" x14ac:dyDescent="0.25">
      <c r="A2358" s="21">
        <v>2357</v>
      </c>
      <c r="B2358" s="10">
        <v>61.174081632653049</v>
      </c>
      <c r="C2358" s="10">
        <v>66.725306122448984</v>
      </c>
      <c r="D2358" s="11">
        <v>10360.389538971034</v>
      </c>
      <c r="E2358" s="11">
        <v>13713.27728003716</v>
      </c>
      <c r="F2358" s="11">
        <v>10304.466071211515</v>
      </c>
      <c r="G2358" s="11">
        <v>13842.093295166296</v>
      </c>
      <c r="H2358" s="11">
        <v>10768.389048971036</v>
      </c>
      <c r="I2358" s="11">
        <v>9712.2256342228648</v>
      </c>
      <c r="J2358" s="11">
        <v>4001.0516458142965</v>
      </c>
      <c r="K2358" s="11">
        <v>25981.967703215978</v>
      </c>
      <c r="L2358" s="11">
        <v>1141.2605571522784</v>
      </c>
      <c r="M2358" s="11">
        <v>57922.098069503583</v>
      </c>
      <c r="N2358" s="11">
        <v>4584.8850337108206</v>
      </c>
      <c r="O2358" s="11">
        <v>20942.393378859197</v>
      </c>
      <c r="P2358" s="43">
        <v>7646.6943390657607</v>
      </c>
      <c r="Q2358" s="11">
        <v>20072.546763398521</v>
      </c>
      <c r="R2358" s="11">
        <v>10383.647015439532</v>
      </c>
      <c r="S2358" s="11">
        <v>15324.355207943912</v>
      </c>
      <c r="T2358" s="11">
        <v>11147.095926320671</v>
      </c>
      <c r="U2358" s="11">
        <v>14159.684112537832</v>
      </c>
      <c r="V2358" s="11">
        <v>10360.389538971034</v>
      </c>
      <c r="W2358" s="11">
        <v>13713.27728003716</v>
      </c>
      <c r="X2358" s="12">
        <v>0</v>
      </c>
      <c r="Y2358" s="12">
        <v>518.80342571566996</v>
      </c>
      <c r="Z2358" s="12">
        <v>314.60594393551173</v>
      </c>
      <c r="AA2358" s="44">
        <v>232.04019061955907</v>
      </c>
      <c r="AB2358" s="45">
        <v>47.253829333786491</v>
      </c>
      <c r="AC2358" s="12">
        <v>28.557167547751199</v>
      </c>
      <c r="AD2358" s="12">
        <v>11798.641812742751</v>
      </c>
      <c r="AE2358" s="12">
        <v>3182.9717807084771</v>
      </c>
      <c r="AF2358" s="12">
        <v>5480.5321821881489</v>
      </c>
      <c r="AG2358" s="44">
        <v>1128.4755203370594</v>
      </c>
      <c r="AH2358" s="45">
        <v>390.29476040551799</v>
      </c>
      <c r="AI2358" s="12">
        <v>4001.0516468340265</v>
      </c>
      <c r="AJ2358" s="12">
        <v>-56.996380722269294</v>
      </c>
      <c r="AK2358" s="12">
        <v>15.859616068017015</v>
      </c>
      <c r="AL2358" s="12">
        <v>60.039990571042061</v>
      </c>
      <c r="AM2358" s="44">
        <v>92.62558762964953</v>
      </c>
      <c r="AN2358" s="45">
        <v>85.98969305450872</v>
      </c>
      <c r="AO2358" s="12">
        <v>89.999999856798183</v>
      </c>
      <c r="AP2358" s="12">
        <v>-2183.9044605088279</v>
      </c>
      <c r="AQ2358" s="12">
        <v>4696.3837976203649</v>
      </c>
      <c r="AR2358" s="12">
        <v>8000.1750030278517</v>
      </c>
      <c r="AS2358" s="44">
        <v>10791.218701768184</v>
      </c>
      <c r="AT2358" s="45">
        <v>10740.094920188681</v>
      </c>
      <c r="AU2358" s="12">
        <v>10768.389538971034</v>
      </c>
      <c r="AV2358" s="12">
        <v>11269.860028782638</v>
      </c>
      <c r="AW2358" s="12">
        <v>21334.862518597143</v>
      </c>
      <c r="AX2358" s="12">
        <v>20276.300095162489</v>
      </c>
      <c r="AY2358" s="44">
        <v>15305.665090148201</v>
      </c>
      <c r="AZ2358" s="45">
        <v>14131.150255323146</v>
      </c>
      <c r="BA2358" s="12">
        <v>13713.277281056893</v>
      </c>
      <c r="BB2358" s="12">
        <v>4242.721479474797</v>
      </c>
      <c r="BC2358" s="12">
        <v>7758.193102975305</v>
      </c>
      <c r="BD2358" s="12">
        <v>10737.127679401623</v>
      </c>
      <c r="BE2358" s="44">
        <v>10739.524239992019</v>
      </c>
      <c r="BF2358" s="45">
        <v>10767.390545103024</v>
      </c>
      <c r="BG2358" s="12">
        <v>10768.389548971036</v>
      </c>
      <c r="BH2358" s="12">
        <v>21164.627719483171</v>
      </c>
      <c r="BI2358" s="12">
        <v>20465.015903136467</v>
      </c>
      <c r="BJ2358" s="12">
        <v>15528.108539707882</v>
      </c>
      <c r="BK2358" s="44">
        <v>14178.374230333544</v>
      </c>
      <c r="BL2358" s="45">
        <v>13741.811137251847</v>
      </c>
      <c r="BM2358" s="12">
        <v>9712.2256342228666</v>
      </c>
      <c r="BN2358" s="12">
        <v>0</v>
      </c>
      <c r="BO2358" s="12">
        <v>72.855996790286298</v>
      </c>
      <c r="BP2358" s="12">
        <v>44.180374503025043</v>
      </c>
      <c r="BQ2358" s="48">
        <v>32.585597058607476</v>
      </c>
      <c r="BR2358" s="49">
        <v>6.6358945751408154</v>
      </c>
      <c r="BS2358" s="13">
        <v>4.0103068022894668</v>
      </c>
      <c r="BT2358" s="12">
        <v>407.90193049641312</v>
      </c>
      <c r="BV2358" s="14">
        <f>Таблица1[[#This Row],[Lкан_леб,мм]]</f>
        <v>57922.098069503583</v>
      </c>
      <c r="BW2358" s="50">
        <f>Таблица1[[#This Row],[угол обхв4]]+Таблица1[[#This Row],[Lдуг 3,мм]]</f>
        <v>11798.641812742751</v>
      </c>
      <c r="BX2358" s="54">
        <f>Таблица1[[#This Row],[угол обхв5]]+Таблица1[[#This Row],[Y5, мм]]</f>
        <v>58440.901495219252</v>
      </c>
      <c r="BY2358" s="14">
        <f>Таблица1[[#This Row],[угол обхв6]]+Таблица1[[#This Row],[Lдуг 4,мм]]</f>
        <v>14981.613593451228</v>
      </c>
      <c r="BZ2358" s="14">
        <f>Таблица1[[#This Row],[Т1]]+Таблица1[[#This Row],[X6, мм]]</f>
        <v>58755.507439154761</v>
      </c>
      <c r="CA2358" s="14">
        <f>Таблица1[[#This Row],[Т2]]+Таблица1[[#This Row],[Lдуг 5,мм]]</f>
        <v>20462.145775639376</v>
      </c>
      <c r="CB2358" s="14">
        <f>Таблица1[[#This Row],[Т3]]+Таблица1[[#This Row],[Y6, мм]]</f>
        <v>58987.547629774323</v>
      </c>
      <c r="CC2358" s="14">
        <f>Таблица1[[#This Row],[Т4]]+Таблица1[[#This Row],[Lдуг 6,мм]]</f>
        <v>21590.621295976434</v>
      </c>
      <c r="CD2358" s="14">
        <f>Таблица1[[#This Row],[Т5]]+Таблица1[[#This Row],[Lдуг 1,мм]]</f>
        <v>59034.801459108108</v>
      </c>
      <c r="CE2358" s="14">
        <f>Таблица1[[#This Row],[Т6]]+Таблица1[[#This Row],[Lпрям1, мм]]</f>
        <v>21980.916056381953</v>
      </c>
      <c r="CF2358" s="15">
        <f>Таблица1[[#This Row],[Т7]]+Таблица1[[#This Row],[Lдуг 2,мм]]</f>
        <v>59063.358626655856</v>
      </c>
      <c r="CG2358" s="14">
        <f>Таблица1[[#This Row],[Т8]]+Таблица1[[#This Row],[Lпрям2, мм]]</f>
        <v>25981.967703215982</v>
      </c>
      <c r="CH2358" s="14">
        <f>Таблица1[[#This Row],[Т9]]-Таблица1[[#This Row],[Т9]]</f>
        <v>0</v>
      </c>
      <c r="CI2358" s="50">
        <f>Таблица1[[#This Row],[Т9]]-Таблица1[[#This Row],[Т8]]</f>
        <v>37082.442570273903</v>
      </c>
      <c r="CJ2358" s="54">
        <f>Таблица1[[#This Row],[Т9]]-Таблица1[[#This Row],[Т7]]</f>
        <v>28.557167547747667</v>
      </c>
      <c r="CK2358" s="14">
        <f>Таблица1[[#This Row],[Т9]]-Таблица1[[#This Row],[Т6]]</f>
        <v>37472.737330679418</v>
      </c>
      <c r="CL2358" s="14">
        <f>Таблица1[[#This Row],[Т9]]-Таблица1[[#This Row],[Т5]]</f>
        <v>75.810996881533356</v>
      </c>
      <c r="CM2358" s="14">
        <f>Таблица1[[#This Row],[Т9]]-Таблица1[[#This Row],[Т4]]</f>
        <v>38601.212851016477</v>
      </c>
      <c r="CN2358" s="14">
        <f>Таблица1[[#This Row],[Т9]]-Таблица1[[#This Row],[Т3]]</f>
        <v>307.85118750109541</v>
      </c>
      <c r="CO2358" s="14">
        <f>Таблица1[[#This Row],[Т9]]-Таблица1[[#This Row],[Т2]]</f>
        <v>44081.745033204628</v>
      </c>
      <c r="CP2358" s="14">
        <f>Таблица1[[#This Row],[Т9]]-Таблица1[[#This Row],[Т1]]</f>
        <v>622.45713143660396</v>
      </c>
      <c r="CQ2358" s="14">
        <f>Таблица1[[#This Row],[Т9]]-Таблица1[[#This Row],[угол обхв6]]</f>
        <v>47264.716813913103</v>
      </c>
      <c r="CR2358" s="14">
        <f>Таблица1[[#This Row],[Т9]]-Таблица1[[#This Row],[угол обхв5]]</f>
        <v>1141.2605571522727</v>
      </c>
      <c r="CS2358" s="14">
        <f>Таблица1[[#This Row],[Т9]]-Таблица1[[#This Row],[угол обхв4]]</f>
        <v>59063.358626655856</v>
      </c>
      <c r="CT2358" s="14">
        <f>Таблица1[[#This Row],[Lкан_прям, мм]]+Таблица1[[#This Row],[Lкан_дуг, мм]]+Таблица1[[#This Row],[Lкан_леб,мм]]</f>
        <v>85045.326329871838</v>
      </c>
      <c r="CU2358" s="16">
        <f>Таблица1[[#This Row],[Lкан_леб,мм]]</f>
        <v>57922.098069503583</v>
      </c>
      <c r="CV2358" s="14">
        <f>2534431-(Таблица1[[#This Row],[Т23]]+Таблица1[[#This Row],[угол обхв3]])</f>
        <v>2448977.7717396319</v>
      </c>
      <c r="CW2358" s="50">
        <f>SUM(X2358:AC2358,AD2358:AI2358)-Таблица1[[#This Row],[lподв_min, мм]]</f>
        <v>23122.176614553966</v>
      </c>
      <c r="CX2358" s="17">
        <f>CW2797-Таблица1[[#This Row],[Суммарная длина каната]]</f>
        <v>-2448977.7717396319</v>
      </c>
    </row>
    <row r="2359" spans="1:102" x14ac:dyDescent="0.25">
      <c r="A2359" s="21">
        <v>2358</v>
      </c>
      <c r="B2359" s="10">
        <v>61.174081632653049</v>
      </c>
      <c r="C2359" s="10">
        <v>69.409387755102046</v>
      </c>
      <c r="D2359" s="11">
        <v>10656.006944321824</v>
      </c>
      <c r="E2359" s="11">
        <v>13952.616258475235</v>
      </c>
      <c r="F2359" s="11">
        <v>10594.11251278463</v>
      </c>
      <c r="G2359" s="11">
        <v>14078.672116509233</v>
      </c>
      <c r="H2359" s="11">
        <v>11064.006454321823</v>
      </c>
      <c r="I2359" s="11">
        <v>9925.1912377445678</v>
      </c>
      <c r="J2359" s="11">
        <v>4027.4250207306659</v>
      </c>
      <c r="K2359" s="11">
        <v>25981.967703209299</v>
      </c>
      <c r="L2359" s="11">
        <v>1141.260557158955</v>
      </c>
      <c r="M2359" s="11">
        <v>57922.098069503583</v>
      </c>
      <c r="N2359" s="11">
        <v>4584.8850337108206</v>
      </c>
      <c r="O2359" s="11">
        <v>20942.393378859197</v>
      </c>
      <c r="P2359" s="43">
        <v>7647.4910929152265</v>
      </c>
      <c r="Q2359" s="11">
        <v>20177.829698336973</v>
      </c>
      <c r="R2359" s="11">
        <v>10603.793851029413</v>
      </c>
      <c r="S2359" s="11">
        <v>15563.015834011952</v>
      </c>
      <c r="T2359" s="11">
        <v>11420.945500852844</v>
      </c>
      <c r="U2359" s="11">
        <v>14435.373966577594</v>
      </c>
      <c r="V2359" s="11">
        <v>10656.006944321824</v>
      </c>
      <c r="W2359" s="11">
        <v>13952.616258475235</v>
      </c>
      <c r="X2359" s="12">
        <v>0</v>
      </c>
      <c r="Y2359" s="12">
        <v>505.68288495798782</v>
      </c>
      <c r="Z2359" s="12">
        <v>308.61329144529662</v>
      </c>
      <c r="AA2359" s="44">
        <v>232.0401906195587</v>
      </c>
      <c r="AB2359" s="45">
        <v>47.253829333785674</v>
      </c>
      <c r="AC2359" s="12">
        <v>47.67036080232581</v>
      </c>
      <c r="AD2359" s="12">
        <v>11798.641812742751</v>
      </c>
      <c r="AE2359" s="12">
        <v>3156.5984057921005</v>
      </c>
      <c r="AF2359" s="12">
        <v>5480.5321821881489</v>
      </c>
      <c r="AG2359" s="44">
        <v>1128.4755203370612</v>
      </c>
      <c r="AH2359" s="45">
        <v>390.29476040551816</v>
      </c>
      <c r="AI2359" s="12">
        <v>4027.4250217437188</v>
      </c>
      <c r="AJ2359" s="12">
        <v>-56.996380722269294</v>
      </c>
      <c r="AK2359" s="12">
        <v>14.017087611290124</v>
      </c>
      <c r="AL2359" s="12">
        <v>57.355908938388978</v>
      </c>
      <c r="AM2359" s="44">
        <v>89.941505996996398</v>
      </c>
      <c r="AN2359" s="45">
        <v>83.305611421855701</v>
      </c>
      <c r="AO2359" s="12">
        <v>89.999999857735943</v>
      </c>
      <c r="AP2359" s="12">
        <v>-2183.9044605088279</v>
      </c>
      <c r="AQ2359" s="12">
        <v>4683.7072282226973</v>
      </c>
      <c r="AR2359" s="12">
        <v>7991.0424113006738</v>
      </c>
      <c r="AS2359" s="44">
        <v>11011.793638407731</v>
      </c>
      <c r="AT2359" s="45">
        <v>11015.727215783199</v>
      </c>
      <c r="AU2359" s="12">
        <v>11064.006944321824</v>
      </c>
      <c r="AV2359" s="12">
        <v>11269.860028782638</v>
      </c>
      <c r="AW2359" s="12">
        <v>21338.244580539649</v>
      </c>
      <c r="AX2359" s="12">
        <v>20397.91261824586</v>
      </c>
      <c r="AY2359" s="44">
        <v>15563.43236642119</v>
      </c>
      <c r="AZ2359" s="45">
        <v>14387.811991795032</v>
      </c>
      <c r="BA2359" s="12">
        <v>13952.61625948829</v>
      </c>
      <c r="BB2359" s="12">
        <v>4242.721479474797</v>
      </c>
      <c r="BC2359" s="12">
        <v>7746.3132874271041</v>
      </c>
      <c r="BD2359" s="12">
        <v>10947.345169414861</v>
      </c>
      <c r="BE2359" s="44">
        <v>11012.945713474526</v>
      </c>
      <c r="BF2359" s="45">
        <v>11061.225229391468</v>
      </c>
      <c r="BG2359" s="12">
        <v>11064.006954321823</v>
      </c>
      <c r="BH2359" s="12">
        <v>21164.627719483171</v>
      </c>
      <c r="BI2359" s="12">
        <v>20573.680900017425</v>
      </c>
      <c r="BJ2359" s="12">
        <v>15783.09875392084</v>
      </c>
      <c r="BK2359" s="44">
        <v>14434.957434168355</v>
      </c>
      <c r="BL2359" s="45">
        <v>14000.178233257797</v>
      </c>
      <c r="BM2359" s="12">
        <v>9925.1912377445697</v>
      </c>
      <c r="BN2359" s="12">
        <v>0</v>
      </c>
      <c r="BO2359" s="12">
        <v>71.013468333559416</v>
      </c>
      <c r="BP2359" s="12">
        <v>43.338821327098856</v>
      </c>
      <c r="BQ2359" s="48">
        <v>32.585597058607419</v>
      </c>
      <c r="BR2359" s="49">
        <v>6.6358945751407008</v>
      </c>
      <c r="BS2359" s="13">
        <v>6.6943884358802492</v>
      </c>
      <c r="BT2359" s="12">
        <v>407.90193049641312</v>
      </c>
      <c r="BV2359" s="14">
        <f>Таблица1[[#This Row],[Lкан_леб,мм]]</f>
        <v>57922.098069503583</v>
      </c>
      <c r="BW2359" s="50">
        <f>Таблица1[[#This Row],[угол обхв4]]+Таблица1[[#This Row],[Lдуг 3,мм]]</f>
        <v>11798.641812742751</v>
      </c>
      <c r="BX2359" s="54">
        <f>Таблица1[[#This Row],[угол обхв5]]+Таблица1[[#This Row],[Y5, мм]]</f>
        <v>58427.780954461574</v>
      </c>
      <c r="BY2359" s="14">
        <f>Таблица1[[#This Row],[угол обхв6]]+Таблица1[[#This Row],[Lдуг 4,мм]]</f>
        <v>14955.240218534851</v>
      </c>
      <c r="BZ2359" s="14">
        <f>Таблица1[[#This Row],[Т1]]+Таблица1[[#This Row],[X6, мм]]</f>
        <v>58736.394245906871</v>
      </c>
      <c r="CA2359" s="14">
        <f>Таблица1[[#This Row],[Т2]]+Таблица1[[#This Row],[Lдуг 5,мм]]</f>
        <v>20435.772400722999</v>
      </c>
      <c r="CB2359" s="14">
        <f>Таблица1[[#This Row],[Т3]]+Таблица1[[#This Row],[Y6, мм]]</f>
        <v>58968.434436526433</v>
      </c>
      <c r="CC2359" s="14">
        <f>Таблица1[[#This Row],[Т4]]+Таблица1[[#This Row],[Lдуг 6,мм]]</f>
        <v>21564.247921060061</v>
      </c>
      <c r="CD2359" s="14">
        <f>Таблица1[[#This Row],[Т5]]+Таблица1[[#This Row],[Lдуг 1,мм]]</f>
        <v>59015.688265860219</v>
      </c>
      <c r="CE2359" s="14">
        <f>Таблица1[[#This Row],[Т6]]+Таблица1[[#This Row],[Lпрям1, мм]]</f>
        <v>21954.54268146558</v>
      </c>
      <c r="CF2359" s="15">
        <f>Таблица1[[#This Row],[Т7]]+Таблица1[[#This Row],[Lдуг 2,мм]]</f>
        <v>59063.358626662543</v>
      </c>
      <c r="CG2359" s="14">
        <f>Таблица1[[#This Row],[Т8]]+Таблица1[[#This Row],[Lпрям2, мм]]</f>
        <v>25981.967703209299</v>
      </c>
      <c r="CH2359" s="14">
        <f>Таблица1[[#This Row],[Т9]]-Таблица1[[#This Row],[Т9]]</f>
        <v>0</v>
      </c>
      <c r="CI2359" s="50">
        <f>Таблица1[[#This Row],[Т9]]-Таблица1[[#This Row],[Т8]]</f>
        <v>37108.815945196962</v>
      </c>
      <c r="CJ2359" s="54">
        <f>Таблица1[[#This Row],[Т9]]-Таблица1[[#This Row],[Т7]]</f>
        <v>47.670360802323557</v>
      </c>
      <c r="CK2359" s="14">
        <f>Таблица1[[#This Row],[Т9]]-Таблица1[[#This Row],[Т6]]</f>
        <v>37499.110705602478</v>
      </c>
      <c r="CL2359" s="14">
        <f>Таблица1[[#This Row],[Т9]]-Таблица1[[#This Row],[Т5]]</f>
        <v>94.924190136109246</v>
      </c>
      <c r="CM2359" s="14">
        <f>Таблица1[[#This Row],[Т9]]-Таблица1[[#This Row],[Т4]]</f>
        <v>38627.586225939544</v>
      </c>
      <c r="CN2359" s="14">
        <f>Таблица1[[#This Row],[Т9]]-Таблица1[[#This Row],[Т3]]</f>
        <v>326.9643807556713</v>
      </c>
      <c r="CO2359" s="14">
        <f>Таблица1[[#This Row],[Т9]]-Таблица1[[#This Row],[Т2]]</f>
        <v>44108.118408127688</v>
      </c>
      <c r="CP2359" s="14">
        <f>Таблица1[[#This Row],[Т9]]-Таблица1[[#This Row],[Т1]]</f>
        <v>635.57767220096866</v>
      </c>
      <c r="CQ2359" s="14">
        <f>Таблица1[[#This Row],[Т9]]-Таблица1[[#This Row],[угол обхв6]]</f>
        <v>47264.716813919789</v>
      </c>
      <c r="CR2359" s="14">
        <f>Таблица1[[#This Row],[Т9]]-Таблица1[[#This Row],[угол обхв5]]</f>
        <v>1141.2605571589593</v>
      </c>
      <c r="CS2359" s="14">
        <f>Таблица1[[#This Row],[Т9]]-Таблица1[[#This Row],[угол обхв4]]</f>
        <v>59063.358626662543</v>
      </c>
      <c r="CT2359" s="14">
        <f>Таблица1[[#This Row],[Lкан_прям, мм]]+Таблица1[[#This Row],[Lкан_дуг, мм]]+Таблица1[[#This Row],[Lкан_леб,мм]]</f>
        <v>85045.326329871838</v>
      </c>
      <c r="CU2359" s="16">
        <f>Таблица1[[#This Row],[Lкан_леб,мм]]</f>
        <v>57922.098069503583</v>
      </c>
      <c r="CV2359" s="14">
        <f>2534431-(Таблица1[[#This Row],[Т23]]+Таблица1[[#This Row],[угол обхв3]])</f>
        <v>2448977.7717396319</v>
      </c>
      <c r="CW2359" s="50">
        <f>SUM(X2359:AC2359,AD2359:AI2359)-Таблица1[[#This Row],[lподв_min, мм]]</f>
        <v>23095.803239637589</v>
      </c>
      <c r="CX2359" s="17">
        <f>CW2798-Таблица1[[#This Row],[Суммарная длина каната]]</f>
        <v>-2448977.7717396319</v>
      </c>
    </row>
    <row r="2360" spans="1:102" x14ac:dyDescent="0.25">
      <c r="A2360" s="21">
        <v>2359</v>
      </c>
      <c r="B2360" s="10">
        <v>61.174081632653049</v>
      </c>
      <c r="C2360" s="10">
        <v>72.093469387755121</v>
      </c>
      <c r="D2360" s="11">
        <v>10940.092046758535</v>
      </c>
      <c r="E2360" s="11">
        <v>14205.536110443474</v>
      </c>
      <c r="F2360" s="11">
        <v>10872.362457247067</v>
      </c>
      <c r="G2360" s="11">
        <v>14328.555225643546</v>
      </c>
      <c r="H2360" s="11">
        <v>11348.091556758534</v>
      </c>
      <c r="I2360" s="11">
        <v>10150.250936627141</v>
      </c>
      <c r="J2360" s="11">
        <v>4055.2851738163349</v>
      </c>
      <c r="K2360" s="11">
        <v>25981.967703202343</v>
      </c>
      <c r="L2360" s="11">
        <v>1141.2605571659171</v>
      </c>
      <c r="M2360" s="11">
        <v>57922.098069503583</v>
      </c>
      <c r="N2360" s="11">
        <v>4584.8850337108206</v>
      </c>
      <c r="O2360" s="11">
        <v>20942.393378859197</v>
      </c>
      <c r="P2360" s="43">
        <v>7643.3566855381259</v>
      </c>
      <c r="Q2360" s="11">
        <v>20283.034441013297</v>
      </c>
      <c r="R2360" s="11">
        <v>10812.522947178966</v>
      </c>
      <c r="S2360" s="11">
        <v>15811.723871831433</v>
      </c>
      <c r="T2360" s="11">
        <v>11681.584380850847</v>
      </c>
      <c r="U2360" s="11">
        <v>14723.585450258068</v>
      </c>
      <c r="V2360" s="11">
        <v>10940.092046758535</v>
      </c>
      <c r="W2360" s="11">
        <v>14205.536110443474</v>
      </c>
      <c r="X2360" s="12">
        <v>0</v>
      </c>
      <c r="Y2360" s="12">
        <v>492.50056520405764</v>
      </c>
      <c r="Z2360" s="12">
        <v>302.68241795132957</v>
      </c>
      <c r="AA2360" s="44">
        <v>232.04019061955896</v>
      </c>
      <c r="AB2360" s="45">
        <v>47.253829333786939</v>
      </c>
      <c r="AC2360" s="12">
        <v>66.783554057183892</v>
      </c>
      <c r="AD2360" s="12">
        <v>11798.641812742751</v>
      </c>
      <c r="AE2360" s="12">
        <v>3128.7382527064365</v>
      </c>
      <c r="AF2360" s="12">
        <v>5480.5321821881498</v>
      </c>
      <c r="AG2360" s="44">
        <v>1128.4755203370601</v>
      </c>
      <c r="AH2360" s="45">
        <v>390.29476040551708</v>
      </c>
      <c r="AI2360" s="12">
        <v>4055.285174822428</v>
      </c>
      <c r="AJ2360" s="12">
        <v>-56.996380722269294</v>
      </c>
      <c r="AK2360" s="12">
        <v>12.165883478711374</v>
      </c>
      <c r="AL2360" s="12">
        <v>54.671827305735903</v>
      </c>
      <c r="AM2360" s="44">
        <v>87.257424364343365</v>
      </c>
      <c r="AN2360" s="45">
        <v>80.621529789202484</v>
      </c>
      <c r="AO2360" s="12">
        <v>89.999999858713323</v>
      </c>
      <c r="AP2360" s="12">
        <v>-2183.9044605088279</v>
      </c>
      <c r="AQ2360" s="12">
        <v>4670.8680802019808</v>
      </c>
      <c r="AR2360" s="12">
        <v>7976.224854464348</v>
      </c>
      <c r="AS2360" s="44">
        <v>11220.05562197405</v>
      </c>
      <c r="AT2360" s="45">
        <v>11279.037927437023</v>
      </c>
      <c r="AU2360" s="12">
        <v>11348.092046758535</v>
      </c>
      <c r="AV2360" s="12">
        <v>11269.860028782638</v>
      </c>
      <c r="AW2360" s="12">
        <v>21341.230332658739</v>
      </c>
      <c r="AX2360" s="12">
        <v>20518.964053643216</v>
      </c>
      <c r="AY2360" s="44">
        <v>15831.246140510115</v>
      </c>
      <c r="AZ2360" s="45">
        <v>14657.099716119446</v>
      </c>
      <c r="BA2360" s="12">
        <v>14205.53611144957</v>
      </c>
      <c r="BB2360" s="12">
        <v>4242.721479474797</v>
      </c>
      <c r="BC2360" s="12">
        <v>7729.3397320292861</v>
      </c>
      <c r="BD2360" s="12">
        <v>11145.391116105187</v>
      </c>
      <c r="BE2360" s="44">
        <v>11274.051706055761</v>
      </c>
      <c r="BF2360" s="45">
        <v>11342.638500172359</v>
      </c>
      <c r="BG2360" s="12">
        <v>11348.092056758534</v>
      </c>
      <c r="BH2360" s="12">
        <v>21164.627719483171</v>
      </c>
      <c r="BI2360" s="12">
        <v>20681.871394812839</v>
      </c>
      <c r="BJ2360" s="12">
        <v>16047.653484461352</v>
      </c>
      <c r="BK2360" s="44">
        <v>14704.063181579384</v>
      </c>
      <c r="BL2360" s="45">
        <v>14272.021844582096</v>
      </c>
      <c r="BM2360" s="12">
        <v>10150.250936627142</v>
      </c>
      <c r="BN2360" s="12">
        <v>0</v>
      </c>
      <c r="BO2360" s="12">
        <v>69.162264200980673</v>
      </c>
      <c r="BP2360" s="12">
        <v>42.505943827024531</v>
      </c>
      <c r="BQ2360" s="48">
        <v>32.585597058607462</v>
      </c>
      <c r="BR2360" s="49">
        <v>6.6358945751408784</v>
      </c>
      <c r="BS2360" s="13">
        <v>9.3784700695108398</v>
      </c>
      <c r="BT2360" s="12">
        <v>407.90193049641312</v>
      </c>
      <c r="BV2360" s="14">
        <f>Таблица1[[#This Row],[Lкан_леб,мм]]</f>
        <v>57922.098069503583</v>
      </c>
      <c r="BW2360" s="50">
        <f>Таблица1[[#This Row],[угол обхв4]]+Таблица1[[#This Row],[Lдуг 3,мм]]</f>
        <v>11798.641812742751</v>
      </c>
      <c r="BX2360" s="54">
        <f>Таблица1[[#This Row],[угол обхв5]]+Таблица1[[#This Row],[Y5, мм]]</f>
        <v>58414.59863470764</v>
      </c>
      <c r="BY2360" s="14">
        <f>Таблица1[[#This Row],[угол обхв6]]+Таблица1[[#This Row],[Lдуг 4,мм]]</f>
        <v>14927.380065449188</v>
      </c>
      <c r="BZ2360" s="14">
        <f>Таблица1[[#This Row],[Т1]]+Таблица1[[#This Row],[X6, мм]]</f>
        <v>58717.281052658967</v>
      </c>
      <c r="CA2360" s="14">
        <f>Таблица1[[#This Row],[Т2]]+Таблица1[[#This Row],[Lдуг 5,мм]]</f>
        <v>20407.912247637338</v>
      </c>
      <c r="CB2360" s="14">
        <f>Таблица1[[#This Row],[Т3]]+Таблица1[[#This Row],[Y6, мм]]</f>
        <v>58949.321243278529</v>
      </c>
      <c r="CC2360" s="14">
        <f>Таблица1[[#This Row],[Т4]]+Таблица1[[#This Row],[Lдуг 6,мм]]</f>
        <v>21536.387767974396</v>
      </c>
      <c r="CD2360" s="14">
        <f>Таблица1[[#This Row],[Т5]]+Таблица1[[#This Row],[Lдуг 1,мм]]</f>
        <v>58996.575072612315</v>
      </c>
      <c r="CE2360" s="14">
        <f>Таблица1[[#This Row],[Т6]]+Таблица1[[#This Row],[Lпрям1, мм]]</f>
        <v>21926.682528379912</v>
      </c>
      <c r="CF2360" s="15">
        <f>Таблица1[[#This Row],[Т7]]+Таблица1[[#This Row],[Lдуг 2,мм]]</f>
        <v>59063.358626669498</v>
      </c>
      <c r="CG2360" s="14">
        <f>Таблица1[[#This Row],[Т8]]+Таблица1[[#This Row],[Lпрям2, мм]]</f>
        <v>25981.967703202339</v>
      </c>
      <c r="CH2360" s="14">
        <f>Таблица1[[#This Row],[Т9]]-Таблица1[[#This Row],[Т9]]</f>
        <v>0</v>
      </c>
      <c r="CI2360" s="50">
        <f>Таблица1[[#This Row],[Т9]]-Таблица1[[#This Row],[Т8]]</f>
        <v>37136.676098289587</v>
      </c>
      <c r="CJ2360" s="54">
        <f>Таблица1[[#This Row],[Т9]]-Таблица1[[#This Row],[Т7]]</f>
        <v>66.78355405718321</v>
      </c>
      <c r="CK2360" s="14">
        <f>Таблица1[[#This Row],[Т9]]-Таблица1[[#This Row],[Т6]]</f>
        <v>37526.970858695102</v>
      </c>
      <c r="CL2360" s="14">
        <f>Таблица1[[#This Row],[Т9]]-Таблица1[[#This Row],[Т5]]</f>
        <v>114.0373833909689</v>
      </c>
      <c r="CM2360" s="14">
        <f>Таблица1[[#This Row],[Т9]]-Таблица1[[#This Row],[Т4]]</f>
        <v>38655.446379032161</v>
      </c>
      <c r="CN2360" s="14">
        <f>Таблица1[[#This Row],[Т9]]-Таблица1[[#This Row],[Т3]]</f>
        <v>346.07757401053095</v>
      </c>
      <c r="CO2360" s="14">
        <f>Таблица1[[#This Row],[Т9]]-Таблица1[[#This Row],[Т2]]</f>
        <v>44135.978561220312</v>
      </c>
      <c r="CP2360" s="14">
        <f>Таблица1[[#This Row],[Т9]]-Таблица1[[#This Row],[Т1]]</f>
        <v>648.75999196185876</v>
      </c>
      <c r="CQ2360" s="14">
        <f>Таблица1[[#This Row],[Т9]]-Таблица1[[#This Row],[угол обхв6]]</f>
        <v>47264.716813926745</v>
      </c>
      <c r="CR2360" s="14">
        <f>Таблица1[[#This Row],[Т9]]-Таблица1[[#This Row],[угол обхв5]]</f>
        <v>1141.2605571659151</v>
      </c>
      <c r="CS2360" s="14">
        <f>Таблица1[[#This Row],[Т9]]-Таблица1[[#This Row],[угол обхв4]]</f>
        <v>59063.358626669498</v>
      </c>
      <c r="CT2360" s="14">
        <f>Таблица1[[#This Row],[Lкан_прям, мм]]+Таблица1[[#This Row],[Lкан_дуг, мм]]+Таблица1[[#This Row],[Lкан_леб,мм]]</f>
        <v>85045.326329871838</v>
      </c>
      <c r="CU2360" s="16">
        <f>Таблица1[[#This Row],[Lкан_леб,мм]]</f>
        <v>57922.098069503583</v>
      </c>
      <c r="CV2360" s="14">
        <f>2534431-(Таблица1[[#This Row],[Т23]]+Таблица1[[#This Row],[угол обхв3]])</f>
        <v>2448977.7717396319</v>
      </c>
      <c r="CW2360" s="50">
        <f>SUM(X2360:AC2360,AD2360:AI2360)-Таблица1[[#This Row],[lподв_min, мм]]</f>
        <v>23067.943086551921</v>
      </c>
      <c r="CX2360" s="17">
        <f>CW2799-Таблица1[[#This Row],[Суммарная длина каната]]</f>
        <v>-2448977.7717396319</v>
      </c>
    </row>
    <row r="2361" spans="1:102" x14ac:dyDescent="0.25">
      <c r="A2361" s="21">
        <v>2360</v>
      </c>
      <c r="B2361" s="10">
        <v>61.174081632653049</v>
      </c>
      <c r="C2361" s="10">
        <v>74.777551020408183</v>
      </c>
      <c r="D2361" s="11">
        <v>11212.021520327397</v>
      </c>
      <c r="E2361" s="11">
        <v>14471.481891291138</v>
      </c>
      <c r="F2361" s="11">
        <v>11138.605381869791</v>
      </c>
      <c r="G2361" s="11">
        <v>14591.194340994472</v>
      </c>
      <c r="H2361" s="11">
        <v>11620.021030327398</v>
      </c>
      <c r="I2361" s="11">
        <v>10386.87167556257</v>
      </c>
      <c r="J2361" s="11">
        <v>4084.6102157285668</v>
      </c>
      <c r="K2361" s="11">
        <v>25981.967703195118</v>
      </c>
      <c r="L2361" s="11">
        <v>1141.2605571731394</v>
      </c>
      <c r="M2361" s="11">
        <v>57922.098069503583</v>
      </c>
      <c r="N2361" s="11">
        <v>4584.8850337108206</v>
      </c>
      <c r="O2361" s="11">
        <v>20942.393378859197</v>
      </c>
      <c r="P2361" s="43">
        <v>7634.3001884535206</v>
      </c>
      <c r="Q2361" s="11">
        <v>20387.930156209426</v>
      </c>
      <c r="R2361" s="11">
        <v>11009.376320481733</v>
      </c>
      <c r="S2361" s="11">
        <v>16069.933618112913</v>
      </c>
      <c r="T2361" s="11">
        <v>11928.440684941565</v>
      </c>
      <c r="U2361" s="11">
        <v>15023.686183716991</v>
      </c>
      <c r="V2361" s="11">
        <v>11212.021520327397</v>
      </c>
      <c r="W2361" s="11">
        <v>14471.481891291138</v>
      </c>
      <c r="X2361" s="12">
        <v>0</v>
      </c>
      <c r="Y2361" s="12">
        <v>479.25134785365896</v>
      </c>
      <c r="Z2361" s="12">
        <v>296.81844205383106</v>
      </c>
      <c r="AA2361" s="44">
        <v>232.04019061955887</v>
      </c>
      <c r="AB2361" s="45">
        <v>47.253829333786854</v>
      </c>
      <c r="AC2361" s="12">
        <v>85.896747312304058</v>
      </c>
      <c r="AD2361" s="12">
        <v>11798.641812742751</v>
      </c>
      <c r="AE2361" s="12">
        <v>3099.4132107942009</v>
      </c>
      <c r="AF2361" s="12">
        <v>5480.532182188148</v>
      </c>
      <c r="AG2361" s="44">
        <v>1128.4755203370619</v>
      </c>
      <c r="AH2361" s="45">
        <v>390.29476040551799</v>
      </c>
      <c r="AI2361" s="12">
        <v>4084.6102167274375</v>
      </c>
      <c r="AJ2361" s="12">
        <v>-56.996380722269294</v>
      </c>
      <c r="AK2361" s="12">
        <v>10.30528486099238</v>
      </c>
      <c r="AL2361" s="12">
        <v>51.987745673082834</v>
      </c>
      <c r="AM2361" s="44">
        <v>84.573342731690289</v>
      </c>
      <c r="AN2361" s="45">
        <v>77.937448156549422</v>
      </c>
      <c r="AO2361" s="12">
        <v>89.999999859727652</v>
      </c>
      <c r="AP2361" s="12">
        <v>-2183.9044605088279</v>
      </c>
      <c r="AQ2361" s="12">
        <v>4657.8733639061165</v>
      </c>
      <c r="AR2361" s="12">
        <v>7955.7548444938739</v>
      </c>
      <c r="AS2361" s="44">
        <v>11415.547693976798</v>
      </c>
      <c r="AT2361" s="45">
        <v>11529.449311371714</v>
      </c>
      <c r="AU2361" s="12">
        <v>11620.021520327397</v>
      </c>
      <c r="AV2361" s="12">
        <v>11269.860028782638</v>
      </c>
      <c r="AW2361" s="12">
        <v>21343.81174372969</v>
      </c>
      <c r="AX2361" s="12">
        <v>20639.188796080729</v>
      </c>
      <c r="AY2361" s="44">
        <v>16108.518788232184</v>
      </c>
      <c r="AZ2361" s="45">
        <v>14938.422570042439</v>
      </c>
      <c r="BA2361" s="12">
        <v>14471.481892290009</v>
      </c>
      <c r="BB2361" s="12">
        <v>4242.721479474797</v>
      </c>
      <c r="BC2361" s="12">
        <v>7707.2885186488165</v>
      </c>
      <c r="BD2361" s="12">
        <v>11330.830976522087</v>
      </c>
      <c r="BE2361" s="44">
        <v>11522.2693114465</v>
      </c>
      <c r="BF2361" s="45">
        <v>11611.012893897248</v>
      </c>
      <c r="BG2361" s="12">
        <v>11620.0215303274</v>
      </c>
      <c r="BH2361" s="12">
        <v>21164.627719483171</v>
      </c>
      <c r="BI2361" s="12">
        <v>20789.348521079919</v>
      </c>
      <c r="BJ2361" s="12">
        <v>16321.192257984218</v>
      </c>
      <c r="BK2361" s="44">
        <v>14985.101013597719</v>
      </c>
      <c r="BL2361" s="45">
        <v>14556.745504965689</v>
      </c>
      <c r="BM2361" s="12">
        <v>10386.871675562572</v>
      </c>
      <c r="BN2361" s="12">
        <v>0</v>
      </c>
      <c r="BO2361" s="12">
        <v>67.301665583261681</v>
      </c>
      <c r="BP2361" s="12">
        <v>41.682460812090454</v>
      </c>
      <c r="BQ2361" s="48">
        <v>32.585597058607448</v>
      </c>
      <c r="BR2361" s="49">
        <v>6.635894575140866</v>
      </c>
      <c r="BS2361" s="13">
        <v>12.062551703178235</v>
      </c>
      <c r="BT2361" s="12">
        <v>407.90193049641312</v>
      </c>
      <c r="BV2361" s="14">
        <f>Таблица1[[#This Row],[Lкан_леб,мм]]</f>
        <v>57922.098069503583</v>
      </c>
      <c r="BW2361" s="50">
        <f>Таблица1[[#This Row],[угол обхв4]]+Таблица1[[#This Row],[Lдуг 3,мм]]</f>
        <v>11798.641812742751</v>
      </c>
      <c r="BX2361" s="54">
        <f>Таблица1[[#This Row],[угол обхв5]]+Таблица1[[#This Row],[Y5, мм]]</f>
        <v>58401.34941735724</v>
      </c>
      <c r="BY2361" s="14">
        <f>Таблица1[[#This Row],[угол обхв6]]+Таблица1[[#This Row],[Lдуг 4,мм]]</f>
        <v>14898.055023536952</v>
      </c>
      <c r="BZ2361" s="14">
        <f>Таблица1[[#This Row],[Т1]]+Таблица1[[#This Row],[X6, мм]]</f>
        <v>58698.167859411071</v>
      </c>
      <c r="CA2361" s="14">
        <f>Таблица1[[#This Row],[Т2]]+Таблица1[[#This Row],[Lдуг 5,мм]]</f>
        <v>20378.5872057251</v>
      </c>
      <c r="CB2361" s="14">
        <f>Таблица1[[#This Row],[Т3]]+Таблица1[[#This Row],[Y6, мм]]</f>
        <v>58930.208050030633</v>
      </c>
      <c r="CC2361" s="14">
        <f>Таблица1[[#This Row],[Т4]]+Таблица1[[#This Row],[Lдуг 6,мм]]</f>
        <v>21507.062726062162</v>
      </c>
      <c r="CD2361" s="14">
        <f>Таблица1[[#This Row],[Т5]]+Таблица1[[#This Row],[Lдуг 1,мм]]</f>
        <v>58977.461879364419</v>
      </c>
      <c r="CE2361" s="14">
        <f>Таблица1[[#This Row],[Т6]]+Таблица1[[#This Row],[Lпрям1, мм]]</f>
        <v>21897.357486467681</v>
      </c>
      <c r="CF2361" s="15">
        <f>Таблица1[[#This Row],[Т7]]+Таблица1[[#This Row],[Lдуг 2,мм]]</f>
        <v>59063.358626676723</v>
      </c>
      <c r="CG2361" s="14">
        <f>Таблица1[[#This Row],[Т8]]+Таблица1[[#This Row],[Lпрям2, мм]]</f>
        <v>25981.967703195118</v>
      </c>
      <c r="CH2361" s="14">
        <f>Таблица1[[#This Row],[Т9]]-Таблица1[[#This Row],[Т9]]</f>
        <v>0</v>
      </c>
      <c r="CI2361" s="50">
        <f>Таблица1[[#This Row],[Т9]]-Таблица1[[#This Row],[Т8]]</f>
        <v>37166.001140209046</v>
      </c>
      <c r="CJ2361" s="54">
        <f>Таблица1[[#This Row],[Т9]]-Таблица1[[#This Row],[Т7]]</f>
        <v>85.896747312304797</v>
      </c>
      <c r="CK2361" s="14">
        <f>Таблица1[[#This Row],[Т9]]-Таблица1[[#This Row],[Т6]]</f>
        <v>37556.295900614561</v>
      </c>
      <c r="CL2361" s="14">
        <f>Таблица1[[#This Row],[Т9]]-Таблица1[[#This Row],[Т5]]</f>
        <v>133.15057664609049</v>
      </c>
      <c r="CM2361" s="14">
        <f>Таблица1[[#This Row],[Т9]]-Таблица1[[#This Row],[Т4]]</f>
        <v>38684.771420951627</v>
      </c>
      <c r="CN2361" s="14">
        <f>Таблица1[[#This Row],[Т9]]-Таблица1[[#This Row],[Т3]]</f>
        <v>365.19076726565254</v>
      </c>
      <c r="CO2361" s="14">
        <f>Таблица1[[#This Row],[Т9]]-Таблица1[[#This Row],[Т2]]</f>
        <v>44165.303603139771</v>
      </c>
      <c r="CP2361" s="14">
        <f>Таблица1[[#This Row],[Т9]]-Таблица1[[#This Row],[Т1]]</f>
        <v>662.00920931948349</v>
      </c>
      <c r="CQ2361" s="14">
        <f>Таблица1[[#This Row],[Т9]]-Таблица1[[#This Row],[угол обхв6]]</f>
        <v>47264.71681393397</v>
      </c>
      <c r="CR2361" s="14">
        <f>Таблица1[[#This Row],[Т9]]-Таблица1[[#This Row],[угол обхв5]]</f>
        <v>1141.2605571731401</v>
      </c>
      <c r="CS2361" s="14">
        <f>Таблица1[[#This Row],[Т9]]-Таблица1[[#This Row],[угол обхв4]]</f>
        <v>59063.358626676723</v>
      </c>
      <c r="CT2361" s="14">
        <f>Таблица1[[#This Row],[Lкан_прям, мм]]+Таблица1[[#This Row],[Lкан_дуг, мм]]+Таблица1[[#This Row],[Lкан_леб,мм]]</f>
        <v>85045.326329871838</v>
      </c>
      <c r="CU2361" s="16">
        <f>Таблица1[[#This Row],[Lкан_леб,мм]]</f>
        <v>57922.098069503583</v>
      </c>
      <c r="CV2361" s="14">
        <f>2534431-(Таблица1[[#This Row],[Т23]]+Таблица1[[#This Row],[угол обхв3]])</f>
        <v>2448977.7717396319</v>
      </c>
      <c r="CW2361" s="50">
        <f>SUM(X2361:AC2361,AD2361:AI2361)-Таблица1[[#This Row],[lподв_min, мм]]</f>
        <v>23038.61804463969</v>
      </c>
      <c r="CX2361" s="17">
        <f>CW2800-Таблица1[[#This Row],[Суммарная длина каната]]</f>
        <v>-2448977.7717396319</v>
      </c>
    </row>
    <row r="2362" spans="1:102" x14ac:dyDescent="0.25">
      <c r="A2362" s="21">
        <v>2361</v>
      </c>
      <c r="B2362" s="10">
        <v>61.174081632653049</v>
      </c>
      <c r="C2362" s="10">
        <v>77.461632653061244</v>
      </c>
      <c r="D2362" s="11">
        <v>11471.198710374527</v>
      </c>
      <c r="E2362" s="11">
        <v>14749.870075496901</v>
      </c>
      <c r="F2362" s="11">
        <v>11392.257109152821</v>
      </c>
      <c r="G2362" s="11">
        <v>14866.013192368086</v>
      </c>
      <c r="H2362" s="11">
        <v>11879.198220374528</v>
      </c>
      <c r="I2362" s="11">
        <v>10634.493228341069</v>
      </c>
      <c r="J2362" s="11">
        <v>4115.3768471558333</v>
      </c>
      <c r="K2362" s="11">
        <v>25981.967703187649</v>
      </c>
      <c r="L2362" s="11">
        <v>1141.2605571806093</v>
      </c>
      <c r="M2362" s="11">
        <v>57922.098069503583</v>
      </c>
      <c r="N2362" s="11">
        <v>4584.8850337108206</v>
      </c>
      <c r="O2362" s="11">
        <v>20942.393378859197</v>
      </c>
      <c r="P2362" s="43">
        <v>7620.3414729944525</v>
      </c>
      <c r="Q2362" s="11">
        <v>20492.286686760624</v>
      </c>
      <c r="R2362" s="11">
        <v>11193.922044674731</v>
      </c>
      <c r="S2362" s="11">
        <v>16337.078521372365</v>
      </c>
      <c r="T2362" s="11">
        <v>12160.972772821195</v>
      </c>
      <c r="U2362" s="11">
        <v>15335.01770026848</v>
      </c>
      <c r="V2362" s="11">
        <v>11471.198710374527</v>
      </c>
      <c r="W2362" s="11">
        <v>14749.870075496901</v>
      </c>
      <c r="X2362" s="12">
        <v>0</v>
      </c>
      <c r="Y2362" s="12">
        <v>465.92981784335461</v>
      </c>
      <c r="Z2362" s="12">
        <v>291.02677881623868</v>
      </c>
      <c r="AA2362" s="44">
        <v>232.04019061955859</v>
      </c>
      <c r="AB2362" s="45">
        <v>47.253829333787856</v>
      </c>
      <c r="AC2362" s="12">
        <v>105.00994056766973</v>
      </c>
      <c r="AD2362" s="12">
        <v>11798.641812742751</v>
      </c>
      <c r="AE2362" s="12">
        <v>3068.6465793669331</v>
      </c>
      <c r="AF2362" s="12">
        <v>5480.5321821881516</v>
      </c>
      <c r="AG2362" s="44">
        <v>1128.4755203370578</v>
      </c>
      <c r="AH2362" s="45">
        <v>390.29476040551634</v>
      </c>
      <c r="AI2362" s="12">
        <v>4115.3768481472353</v>
      </c>
      <c r="AJ2362" s="12">
        <v>-56.996380722269294</v>
      </c>
      <c r="AK2362" s="12">
        <v>8.4345313162685809</v>
      </c>
      <c r="AL2362" s="12">
        <v>49.30366404042983</v>
      </c>
      <c r="AM2362" s="44">
        <v>81.889261099037228</v>
      </c>
      <c r="AN2362" s="45">
        <v>75.253366523896219</v>
      </c>
      <c r="AO2362" s="12">
        <v>89.999999860776327</v>
      </c>
      <c r="AP2362" s="12">
        <v>-2183.9044605088279</v>
      </c>
      <c r="AQ2362" s="12">
        <v>4644.7301561863133</v>
      </c>
      <c r="AR2362" s="12">
        <v>7929.6772957067524</v>
      </c>
      <c r="AS2362" s="44">
        <v>11597.840915055232</v>
      </c>
      <c r="AT2362" s="45">
        <v>11766.411926897195</v>
      </c>
      <c r="AU2362" s="12">
        <v>11879.198710374525</v>
      </c>
      <c r="AV2362" s="12">
        <v>11269.860028782638</v>
      </c>
      <c r="AW2362" s="12">
        <v>21345.980496240183</v>
      </c>
      <c r="AX2362" s="12">
        <v>20758.323054174751</v>
      </c>
      <c r="AY2362" s="44">
        <v>16394.641931196147</v>
      </c>
      <c r="AZ2362" s="45">
        <v>15231.163288403899</v>
      </c>
      <c r="BA2362" s="12">
        <v>14749.870076488307</v>
      </c>
      <c r="BB2362" s="12">
        <v>4242.721479474797</v>
      </c>
      <c r="BC2362" s="12">
        <v>7680.1865954699451</v>
      </c>
      <c r="BD2362" s="12">
        <v>11503.257867387032</v>
      </c>
      <c r="BE2362" s="44">
        <v>11757.053902440695</v>
      </c>
      <c r="BF2362" s="45">
        <v>11865.759556298526</v>
      </c>
      <c r="BG2362" s="12">
        <v>11879.198720374528</v>
      </c>
      <c r="BH2362" s="12">
        <v>21164.627719483171</v>
      </c>
      <c r="BI2362" s="12">
        <v>20895.873804141611</v>
      </c>
      <c r="BJ2362" s="12">
        <v>16603.114888786491</v>
      </c>
      <c r="BK2362" s="44">
        <v>15277.454290444697</v>
      </c>
      <c r="BL2362" s="45">
        <v>14853.724487361484</v>
      </c>
      <c r="BM2362" s="12">
        <v>10634.493228341071</v>
      </c>
      <c r="BN2362" s="12">
        <v>0</v>
      </c>
      <c r="BO2362" s="12">
        <v>65.430912038537883</v>
      </c>
      <c r="BP2362" s="12">
        <v>40.869132724161247</v>
      </c>
      <c r="BQ2362" s="48">
        <v>32.585597058607405</v>
      </c>
      <c r="BR2362" s="49">
        <v>6.6358945751410054</v>
      </c>
      <c r="BS2362" s="13">
        <v>14.746633336880109</v>
      </c>
      <c r="BT2362" s="12">
        <v>407.90193049641312</v>
      </c>
      <c r="BV2362" s="14">
        <f>Таблица1[[#This Row],[Lкан_леб,мм]]</f>
        <v>57922.098069503583</v>
      </c>
      <c r="BW2362" s="50">
        <f>Таблица1[[#This Row],[угол обхв4]]+Таблица1[[#This Row],[Lдуг 3,мм]]</f>
        <v>11798.641812742751</v>
      </c>
      <c r="BX2362" s="54">
        <f>Таблица1[[#This Row],[угол обхв5]]+Таблица1[[#This Row],[Y5, мм]]</f>
        <v>58388.027887346936</v>
      </c>
      <c r="BY2362" s="14">
        <f>Таблица1[[#This Row],[угол обхв6]]+Таблица1[[#This Row],[Lдуг 4,мм]]</f>
        <v>14867.288392109684</v>
      </c>
      <c r="BZ2362" s="14">
        <f>Таблица1[[#This Row],[Т1]]+Таблица1[[#This Row],[X6, мм]]</f>
        <v>58679.054666163174</v>
      </c>
      <c r="CA2362" s="14">
        <f>Таблица1[[#This Row],[Т2]]+Таблица1[[#This Row],[Lдуг 5,мм]]</f>
        <v>20347.820574297835</v>
      </c>
      <c r="CB2362" s="14">
        <f>Таблица1[[#This Row],[Т3]]+Таблица1[[#This Row],[Y6, мм]]</f>
        <v>58911.094856782736</v>
      </c>
      <c r="CC2362" s="14">
        <f>Таблица1[[#This Row],[Т4]]+Таблица1[[#This Row],[Lдуг 6,мм]]</f>
        <v>21476.296094634894</v>
      </c>
      <c r="CD2362" s="14">
        <f>Таблица1[[#This Row],[Т5]]+Таблица1[[#This Row],[Lдуг 1,мм]]</f>
        <v>58958.348686116522</v>
      </c>
      <c r="CE2362" s="14">
        <f>Таблица1[[#This Row],[Т6]]+Таблица1[[#This Row],[Lпрям1, мм]]</f>
        <v>21866.590855040409</v>
      </c>
      <c r="CF2362" s="15">
        <f>Таблица1[[#This Row],[Т7]]+Таблица1[[#This Row],[Lдуг 2,мм]]</f>
        <v>59063.358626684188</v>
      </c>
      <c r="CG2362" s="14">
        <f>Таблица1[[#This Row],[Т8]]+Таблица1[[#This Row],[Lпрям2, мм]]</f>
        <v>25981.967703187645</v>
      </c>
      <c r="CH2362" s="14">
        <f>Таблица1[[#This Row],[Т9]]-Таблица1[[#This Row],[Т9]]</f>
        <v>0</v>
      </c>
      <c r="CI2362" s="50">
        <f>Таблица1[[#This Row],[Т9]]-Таблица1[[#This Row],[Т8]]</f>
        <v>37196.767771643776</v>
      </c>
      <c r="CJ2362" s="54">
        <f>Таблица1[[#This Row],[Т9]]-Таблица1[[#This Row],[Т7]]</f>
        <v>105.00994056766649</v>
      </c>
      <c r="CK2362" s="14">
        <f>Таблица1[[#This Row],[Т9]]-Таблица1[[#This Row],[Т6]]</f>
        <v>37587.062532049298</v>
      </c>
      <c r="CL2362" s="14">
        <f>Таблица1[[#This Row],[Т9]]-Таблица1[[#This Row],[Т5]]</f>
        <v>152.26376990145218</v>
      </c>
      <c r="CM2362" s="14">
        <f>Таблица1[[#This Row],[Т9]]-Таблица1[[#This Row],[Т4]]</f>
        <v>38715.538052386357</v>
      </c>
      <c r="CN2362" s="14">
        <f>Таблица1[[#This Row],[Т9]]-Таблица1[[#This Row],[Т3]]</f>
        <v>384.30396052101423</v>
      </c>
      <c r="CO2362" s="14">
        <f>Таблица1[[#This Row],[Т9]]-Таблица1[[#This Row],[Т2]]</f>
        <v>44196.070234574509</v>
      </c>
      <c r="CP2362" s="14">
        <f>Таблица1[[#This Row],[Т9]]-Таблица1[[#This Row],[Т1]]</f>
        <v>675.33073933725245</v>
      </c>
      <c r="CQ2362" s="14">
        <f>Таблица1[[#This Row],[Т9]]-Таблица1[[#This Row],[угол обхв6]]</f>
        <v>47264.716813941435</v>
      </c>
      <c r="CR2362" s="14">
        <f>Таблица1[[#This Row],[Т9]]-Таблица1[[#This Row],[угол обхв5]]</f>
        <v>1141.2605571806052</v>
      </c>
      <c r="CS2362" s="14">
        <f>Таблица1[[#This Row],[Т9]]-Таблица1[[#This Row],[угол обхв4]]</f>
        <v>59063.358626684188</v>
      </c>
      <c r="CT2362" s="14">
        <f>Таблица1[[#This Row],[Lкан_прям, мм]]+Таблица1[[#This Row],[Lкан_дуг, мм]]+Таблица1[[#This Row],[Lкан_леб,мм]]</f>
        <v>85045.326329871838</v>
      </c>
      <c r="CU2362" s="16">
        <f>Таблица1[[#This Row],[Lкан_леб,мм]]</f>
        <v>57922.098069503583</v>
      </c>
      <c r="CV2362" s="14">
        <f>2534431-(Таблица1[[#This Row],[Т23]]+Таблица1[[#This Row],[угол обхв3]])</f>
        <v>2448977.7717396319</v>
      </c>
      <c r="CW2362" s="50">
        <f>SUM(X2362:AC2362,AD2362:AI2362)-Таблица1[[#This Row],[lподв_min, мм]]</f>
        <v>23007.851413212422</v>
      </c>
      <c r="CX2362" s="17">
        <f>CW2801-Таблица1[[#This Row],[Суммарная длина каната]]</f>
        <v>-2448977.7717396319</v>
      </c>
    </row>
    <row r="2363" spans="1:102" x14ac:dyDescent="0.25">
      <c r="A2363" s="21">
        <v>2362</v>
      </c>
      <c r="B2363" s="10">
        <v>61.174081632653049</v>
      </c>
      <c r="C2363" s="10">
        <v>80.14571428571432</v>
      </c>
      <c r="D2363" s="11">
        <v>11717.054942697036</v>
      </c>
      <c r="E2363" s="11">
        <v>15040.089837012712</v>
      </c>
      <c r="F2363" s="11">
        <v>11632.761088599576</v>
      </c>
      <c r="G2363" s="11">
        <v>15152.408785375828</v>
      </c>
      <c r="H2363" s="11">
        <v>12125.054452697035</v>
      </c>
      <c r="I2363" s="11">
        <v>10892.52951294698</v>
      </c>
      <c r="J2363" s="11">
        <v>4147.5603240657329</v>
      </c>
      <c r="K2363" s="11">
        <v>25981.967703179955</v>
      </c>
      <c r="L2363" s="11">
        <v>1141.2605571883003</v>
      </c>
      <c r="M2363" s="11">
        <v>57922.098069503583</v>
      </c>
      <c r="N2363" s="11">
        <v>4584.8850337108206</v>
      </c>
      <c r="O2363" s="11">
        <v>20942.393378859197</v>
      </c>
      <c r="P2363" s="43">
        <v>7601.5111667072151</v>
      </c>
      <c r="Q2363" s="11">
        <v>20595.875058555339</v>
      </c>
      <c r="R2363" s="11">
        <v>11365.755198350402</v>
      </c>
      <c r="S2363" s="11">
        <v>16612.572425031412</v>
      </c>
      <c r="T2363" s="11">
        <v>12378.67043369651</v>
      </c>
      <c r="U2363" s="11">
        <v>15656.896891179187</v>
      </c>
      <c r="V2363" s="11">
        <v>11717.054942697036</v>
      </c>
      <c r="W2363" s="11">
        <v>15040.089837012712</v>
      </c>
      <c r="X2363" s="12">
        <v>0</v>
      </c>
      <c r="Y2363" s="12">
        <v>452.53023323646028</v>
      </c>
      <c r="Z2363" s="12">
        <v>285.3131701752356</v>
      </c>
      <c r="AA2363" s="44">
        <v>232.0401906195587</v>
      </c>
      <c r="AB2363" s="45">
        <v>47.253829333786769</v>
      </c>
      <c r="AC2363" s="12">
        <v>124.123133823259</v>
      </c>
      <c r="AD2363" s="12">
        <v>11798.641812742751</v>
      </c>
      <c r="AE2363" s="12">
        <v>3036.4631024570331</v>
      </c>
      <c r="AF2363" s="12">
        <v>5480.5321821881498</v>
      </c>
      <c r="AG2363" s="44">
        <v>1128.4755203370589</v>
      </c>
      <c r="AH2363" s="45">
        <v>390.29476040551714</v>
      </c>
      <c r="AI2363" s="12">
        <v>4147.5603250494414</v>
      </c>
      <c r="AJ2363" s="12">
        <v>-56.996380722269294</v>
      </c>
      <c r="AK2363" s="12">
        <v>6.5528164995933134</v>
      </c>
      <c r="AL2363" s="12">
        <v>46.619582407776726</v>
      </c>
      <c r="AM2363" s="44">
        <v>79.205179466384152</v>
      </c>
      <c r="AN2363" s="45">
        <v>72.569284891243299</v>
      </c>
      <c r="AO2363" s="12">
        <v>89.999999861856679</v>
      </c>
      <c r="AP2363" s="12">
        <v>-2183.9044605088279</v>
      </c>
      <c r="AQ2363" s="12">
        <v>4631.4456109065632</v>
      </c>
      <c r="AR2363" s="12">
        <v>7898.0494262141401</v>
      </c>
      <c r="AS2363" s="44">
        <v>11766.535306136471</v>
      </c>
      <c r="AT2363" s="45">
        <v>11989.405841968241</v>
      </c>
      <c r="AU2363" s="12">
        <v>12125.054942697036</v>
      </c>
      <c r="AV2363" s="12">
        <v>11269.860028782638</v>
      </c>
      <c r="AW2363" s="12">
        <v>21347.727947643059</v>
      </c>
      <c r="AX2363" s="12">
        <v>20876.105429230262</v>
      </c>
      <c r="AY2363" s="44">
        <v>16688.987771677144</v>
      </c>
      <c r="AZ2363" s="45">
        <v>15534.679553511314</v>
      </c>
      <c r="BA2363" s="12">
        <v>15040.089837996424</v>
      </c>
      <c r="BB2363" s="12">
        <v>4242.721479474797</v>
      </c>
      <c r="BC2363" s="12">
        <v>7648.0717439029577</v>
      </c>
      <c r="BD2363" s="12">
        <v>11662.293457857328</v>
      </c>
      <c r="BE2363" s="44">
        <v>11977.890325910445</v>
      </c>
      <c r="BF2363" s="45">
        <v>12106.319534425307</v>
      </c>
      <c r="BG2363" s="12">
        <v>12125.054952697035</v>
      </c>
      <c r="BH2363" s="12">
        <v>21164.627719483171</v>
      </c>
      <c r="BI2363" s="12">
        <v>21001.209627339202</v>
      </c>
      <c r="BJ2363" s="12">
        <v>16892.802795706335</v>
      </c>
      <c r="BK2363" s="44">
        <v>15580.481544533453</v>
      </c>
      <c r="BL2363" s="45">
        <v>15162.307174680587</v>
      </c>
      <c r="BM2363" s="12">
        <v>10892.529512946981</v>
      </c>
      <c r="BN2363" s="12">
        <v>0</v>
      </c>
      <c r="BO2363" s="12">
        <v>63.549197221862613</v>
      </c>
      <c r="BP2363" s="12">
        <v>40.066765908183413</v>
      </c>
      <c r="BQ2363" s="48">
        <v>32.585597058607419</v>
      </c>
      <c r="BR2363" s="49">
        <v>6.6358945751408536</v>
      </c>
      <c r="BS2363" s="13">
        <v>17.43071497061338</v>
      </c>
      <c r="BT2363" s="12">
        <v>407.90193049641312</v>
      </c>
      <c r="BV2363" s="14">
        <f>Таблица1[[#This Row],[Lкан_леб,мм]]</f>
        <v>57922.098069503583</v>
      </c>
      <c r="BW2363" s="50">
        <f>Таблица1[[#This Row],[угол обхв4]]+Таблица1[[#This Row],[Lдуг 3,мм]]</f>
        <v>11798.641812742751</v>
      </c>
      <c r="BX2363" s="54">
        <f>Таблица1[[#This Row],[угол обхв5]]+Таблица1[[#This Row],[Y5, мм]]</f>
        <v>58374.628302740042</v>
      </c>
      <c r="BY2363" s="14">
        <f>Таблица1[[#This Row],[угол обхв6]]+Таблица1[[#This Row],[Lдуг 4,мм]]</f>
        <v>14835.104915199785</v>
      </c>
      <c r="BZ2363" s="14">
        <f>Таблица1[[#This Row],[Т1]]+Таблица1[[#This Row],[X6, мм]]</f>
        <v>58659.941472915278</v>
      </c>
      <c r="CA2363" s="14">
        <f>Таблица1[[#This Row],[Т2]]+Таблица1[[#This Row],[Lдуг 5,мм]]</f>
        <v>20315.637097387935</v>
      </c>
      <c r="CB2363" s="14">
        <f>Таблица1[[#This Row],[Т3]]+Таблица1[[#This Row],[Y6, мм]]</f>
        <v>58891.98166353484</v>
      </c>
      <c r="CC2363" s="14">
        <f>Таблица1[[#This Row],[Т4]]+Таблица1[[#This Row],[Lдуг 6,мм]]</f>
        <v>21444.112617724993</v>
      </c>
      <c r="CD2363" s="14">
        <f>Таблица1[[#This Row],[Т5]]+Таблица1[[#This Row],[Lдуг 1,мм]]</f>
        <v>58939.235492868625</v>
      </c>
      <c r="CE2363" s="14">
        <f>Таблица1[[#This Row],[Т6]]+Таблица1[[#This Row],[Lпрям1, мм]]</f>
        <v>21834.407378130512</v>
      </c>
      <c r="CF2363" s="15">
        <f>Таблица1[[#This Row],[Т7]]+Таблица1[[#This Row],[Lдуг 2,мм]]</f>
        <v>59063.358626691886</v>
      </c>
      <c r="CG2363" s="14">
        <f>Таблица1[[#This Row],[Т8]]+Таблица1[[#This Row],[Lпрям2, мм]]</f>
        <v>25981.967703179955</v>
      </c>
      <c r="CH2363" s="14">
        <f>Таблица1[[#This Row],[Т9]]-Таблица1[[#This Row],[Т9]]</f>
        <v>0</v>
      </c>
      <c r="CI2363" s="50">
        <f>Таблица1[[#This Row],[Т9]]-Таблица1[[#This Row],[Т8]]</f>
        <v>37228.951248561374</v>
      </c>
      <c r="CJ2363" s="54">
        <f>Таблица1[[#This Row],[Т9]]-Таблица1[[#This Row],[Т7]]</f>
        <v>124.12313382326101</v>
      </c>
      <c r="CK2363" s="14">
        <f>Таблица1[[#This Row],[Т9]]-Таблица1[[#This Row],[Т6]]</f>
        <v>37619.246008966889</v>
      </c>
      <c r="CL2363" s="14">
        <f>Таблица1[[#This Row],[Т9]]-Таблица1[[#This Row],[Т5]]</f>
        <v>171.3769631570467</v>
      </c>
      <c r="CM2363" s="14">
        <f>Таблица1[[#This Row],[Т9]]-Таблица1[[#This Row],[Т4]]</f>
        <v>38747.721529303948</v>
      </c>
      <c r="CN2363" s="14">
        <f>Таблица1[[#This Row],[Т9]]-Таблица1[[#This Row],[Т3]]</f>
        <v>403.41715377660876</v>
      </c>
      <c r="CO2363" s="14">
        <f>Таблица1[[#This Row],[Т9]]-Таблица1[[#This Row],[Т2]]</f>
        <v>44228.2537114921</v>
      </c>
      <c r="CP2363" s="14">
        <f>Таблица1[[#This Row],[Т9]]-Таблица1[[#This Row],[Т1]]</f>
        <v>688.73032395184418</v>
      </c>
      <c r="CQ2363" s="14">
        <f>Таблица1[[#This Row],[Т9]]-Таблица1[[#This Row],[угол обхв6]]</f>
        <v>47264.716813949133</v>
      </c>
      <c r="CR2363" s="14">
        <f>Таблица1[[#This Row],[Т9]]-Таблица1[[#This Row],[угол обхв5]]</f>
        <v>1141.2605571883032</v>
      </c>
      <c r="CS2363" s="14">
        <f>Таблица1[[#This Row],[Т9]]-Таблица1[[#This Row],[угол обхв4]]</f>
        <v>59063.358626691886</v>
      </c>
      <c r="CT2363" s="14">
        <f>Таблица1[[#This Row],[Lкан_прям, мм]]+Таблица1[[#This Row],[Lкан_дуг, мм]]+Таблица1[[#This Row],[Lкан_леб,мм]]</f>
        <v>85045.326329871838</v>
      </c>
      <c r="CU2363" s="16">
        <f>Таблица1[[#This Row],[Lкан_леб,мм]]</f>
        <v>57922.098069503583</v>
      </c>
      <c r="CV2363" s="14">
        <f>2534431-(Таблица1[[#This Row],[Т23]]+Таблица1[[#This Row],[угол обхв3]])</f>
        <v>2448977.7717396319</v>
      </c>
      <c r="CW2363" s="50">
        <f>SUM(X2363:AC2363,AD2363:AI2363)-Таблица1[[#This Row],[lподв_min, мм]]</f>
        <v>22975.667936302521</v>
      </c>
      <c r="CX2363" s="17">
        <f>CW2802-Таблица1[[#This Row],[Суммарная длина каната]]</f>
        <v>-2448977.7717396319</v>
      </c>
    </row>
    <row r="2364" spans="1:102" x14ac:dyDescent="0.25">
      <c r="A2364" s="21">
        <v>2363</v>
      </c>
      <c r="B2364" s="10">
        <v>61.174081632653049</v>
      </c>
      <c r="C2364" s="10">
        <v>82.829795918367381</v>
      </c>
      <c r="D2364" s="11">
        <v>11949.050771300797</v>
      </c>
      <c r="E2364" s="11">
        <v>15341.504389509051</v>
      </c>
      <c r="F2364" s="11">
        <v>11859.589617873371</v>
      </c>
      <c r="G2364" s="11">
        <v>15449.752724495944</v>
      </c>
      <c r="H2364" s="11">
        <v>12357.050281300799</v>
      </c>
      <c r="I2364" s="11">
        <v>11160.369971401578</v>
      </c>
      <c r="J2364" s="11">
        <v>4181.1344181074719</v>
      </c>
      <c r="K2364" s="11">
        <v>25981.96770317206</v>
      </c>
      <c r="L2364" s="11">
        <v>1141.2605571962022</v>
      </c>
      <c r="M2364" s="11">
        <v>57922.098069503583</v>
      </c>
      <c r="N2364" s="11">
        <v>4584.8850337108206</v>
      </c>
      <c r="O2364" s="11">
        <v>20942.393378859197</v>
      </c>
      <c r="P2364" s="43">
        <v>7577.8505861498625</v>
      </c>
      <c r="Q2364" s="11">
        <v>20698.467982939233</v>
      </c>
      <c r="R2364" s="11">
        <v>11524.498753415808</v>
      </c>
      <c r="S2364" s="11">
        <v>16895.810853534011</v>
      </c>
      <c r="T2364" s="11">
        <v>12581.056005764996</v>
      </c>
      <c r="U2364" s="11">
        <v>15988.617504512797</v>
      </c>
      <c r="V2364" s="11">
        <v>11949.050771300797</v>
      </c>
      <c r="W2364" s="11">
        <v>15341.504389509051</v>
      </c>
      <c r="X2364" s="12">
        <v>0</v>
      </c>
      <c r="Y2364" s="12">
        <v>439.0464919141225</v>
      </c>
      <c r="Z2364" s="12">
        <v>279.68371824967608</v>
      </c>
      <c r="AA2364" s="44">
        <v>232.0401906195591</v>
      </c>
      <c r="AB2364" s="45">
        <v>47.253829333788218</v>
      </c>
      <c r="AC2364" s="12">
        <v>143.23632707905625</v>
      </c>
      <c r="AD2364" s="12">
        <v>11798.641812742751</v>
      </c>
      <c r="AE2364" s="12">
        <v>3002.889008415304</v>
      </c>
      <c r="AF2364" s="12">
        <v>5480.5321821881507</v>
      </c>
      <c r="AG2364" s="44">
        <v>1128.4755203370598</v>
      </c>
      <c r="AH2364" s="45">
        <v>390.29476040551515</v>
      </c>
      <c r="AI2364" s="12">
        <v>4181.1344190832815</v>
      </c>
      <c r="AJ2364" s="12">
        <v>-56.996380722269294</v>
      </c>
      <c r="AK2364" s="12">
        <v>4.6592834853381611</v>
      </c>
      <c r="AL2364" s="12">
        <v>43.935500775123643</v>
      </c>
      <c r="AM2364" s="44">
        <v>76.521097833731119</v>
      </c>
      <c r="AN2364" s="45">
        <v>69.885203258590067</v>
      </c>
      <c r="AO2364" s="12">
        <v>89.999999862965922</v>
      </c>
      <c r="AP2364" s="12">
        <v>-2183.9044605088279</v>
      </c>
      <c r="AQ2364" s="12">
        <v>4618.0269717766114</v>
      </c>
      <c r="AR2364" s="12">
        <v>7860.9406323756084</v>
      </c>
      <c r="AS2364" s="44">
        <v>11921.260726050441</v>
      </c>
      <c r="AT2364" s="45">
        <v>12197.941773994513</v>
      </c>
      <c r="AU2364" s="12">
        <v>12357.050771300796</v>
      </c>
      <c r="AV2364" s="12">
        <v>11269.860028782638</v>
      </c>
      <c r="AW2364" s="12">
        <v>21349.045087255021</v>
      </c>
      <c r="AX2364" s="12">
        <v>20992.277488789376</v>
      </c>
      <c r="AY2364" s="44">
        <v>16990.9104701004</v>
      </c>
      <c r="AZ2364" s="45">
        <v>15848.305404482497</v>
      </c>
      <c r="BA2364" s="12">
        <v>15341.504390484863</v>
      </c>
      <c r="BB2364" s="12">
        <v>4242.721479474797</v>
      </c>
      <c r="BC2364" s="12">
        <v>7610.9925242156532</v>
      </c>
      <c r="BD2364" s="12">
        <v>11807.588799641553</v>
      </c>
      <c r="BE2364" s="44">
        <v>12184.294033130362</v>
      </c>
      <c r="BF2364" s="45">
        <v>12332.165003071279</v>
      </c>
      <c r="BG2364" s="12">
        <v>12357.050781300799</v>
      </c>
      <c r="BH2364" s="12">
        <v>21164.627719483171</v>
      </c>
      <c r="BI2364" s="12">
        <v>21105.119691335058</v>
      </c>
      <c r="BJ2364" s="12">
        <v>17189.620359384153</v>
      </c>
      <c r="BK2364" s="44">
        <v>15893.517887946411</v>
      </c>
      <c r="BL2364" s="45">
        <v>15481.816489539351</v>
      </c>
      <c r="BM2364" s="12">
        <v>11160.36997140158</v>
      </c>
      <c r="BN2364" s="12">
        <v>0</v>
      </c>
      <c r="BO2364" s="12">
        <v>61.655664207607458</v>
      </c>
      <c r="BP2364" s="12">
        <v>39.276217289785485</v>
      </c>
      <c r="BQ2364" s="48">
        <v>32.585597058607476</v>
      </c>
      <c r="BR2364" s="49">
        <v>6.635894575141057</v>
      </c>
      <c r="BS2364" s="13">
        <v>20.114796604375861</v>
      </c>
      <c r="BT2364" s="12">
        <v>407.90193049641312</v>
      </c>
      <c r="BV2364" s="14">
        <f>Таблица1[[#This Row],[Lкан_леб,мм]]</f>
        <v>57922.098069503583</v>
      </c>
      <c r="BW2364" s="50">
        <f>Таблица1[[#This Row],[угол обхв4]]+Таблица1[[#This Row],[Lдуг 3,мм]]</f>
        <v>11798.641812742751</v>
      </c>
      <c r="BX2364" s="54">
        <f>Таблица1[[#This Row],[угол обхв5]]+Таблица1[[#This Row],[Y5, мм]]</f>
        <v>58361.144561417706</v>
      </c>
      <c r="BY2364" s="14">
        <f>Таблица1[[#This Row],[угол обхв6]]+Таблица1[[#This Row],[Lдуг 4,мм]]</f>
        <v>14801.530821158056</v>
      </c>
      <c r="BZ2364" s="14">
        <f>Таблица1[[#This Row],[Т1]]+Таблица1[[#This Row],[X6, мм]]</f>
        <v>58640.828279667381</v>
      </c>
      <c r="CA2364" s="14">
        <f>Таблица1[[#This Row],[Т2]]+Таблица1[[#This Row],[Lдуг 5,мм]]</f>
        <v>20282.063003346208</v>
      </c>
      <c r="CB2364" s="14">
        <f>Таблица1[[#This Row],[Т3]]+Таблица1[[#This Row],[Y6, мм]]</f>
        <v>58872.868470286943</v>
      </c>
      <c r="CC2364" s="14">
        <f>Таблица1[[#This Row],[Т4]]+Таблица1[[#This Row],[Lдуг 6,мм]]</f>
        <v>21410.538523683266</v>
      </c>
      <c r="CD2364" s="14">
        <f>Таблица1[[#This Row],[Т5]]+Таблица1[[#This Row],[Lдуг 1,мм]]</f>
        <v>58920.122299620729</v>
      </c>
      <c r="CE2364" s="14">
        <f>Таблица1[[#This Row],[Т6]]+Таблица1[[#This Row],[Lпрям1, мм]]</f>
        <v>21800.833284088782</v>
      </c>
      <c r="CF2364" s="15">
        <f>Таблица1[[#This Row],[Т7]]+Таблица1[[#This Row],[Lдуг 2,мм]]</f>
        <v>59063.358626699788</v>
      </c>
      <c r="CG2364" s="14">
        <f>Таблица1[[#This Row],[Т8]]+Таблица1[[#This Row],[Lпрям2, мм]]</f>
        <v>25981.967703172064</v>
      </c>
      <c r="CH2364" s="14">
        <f>Таблица1[[#This Row],[Т9]]-Таблица1[[#This Row],[Т9]]</f>
        <v>0</v>
      </c>
      <c r="CI2364" s="50">
        <f>Таблица1[[#This Row],[Т9]]-Таблица1[[#This Row],[Т8]]</f>
        <v>37262.525342611007</v>
      </c>
      <c r="CJ2364" s="54">
        <f>Таблица1[[#This Row],[Т9]]-Таблица1[[#This Row],[Т7]]</f>
        <v>143.23632707905927</v>
      </c>
      <c r="CK2364" s="14">
        <f>Таблица1[[#This Row],[Т9]]-Таблица1[[#This Row],[Т6]]</f>
        <v>37652.820103016522</v>
      </c>
      <c r="CL2364" s="14">
        <f>Таблица1[[#This Row],[Т9]]-Таблица1[[#This Row],[Т5]]</f>
        <v>190.49015641284495</v>
      </c>
      <c r="CM2364" s="14">
        <f>Таблица1[[#This Row],[Т9]]-Таблица1[[#This Row],[Т4]]</f>
        <v>38781.295623353581</v>
      </c>
      <c r="CN2364" s="14">
        <f>Таблица1[[#This Row],[Т9]]-Таблица1[[#This Row],[Т3]]</f>
        <v>422.53034703240701</v>
      </c>
      <c r="CO2364" s="14">
        <f>Таблица1[[#This Row],[Т9]]-Таблица1[[#This Row],[Т2]]</f>
        <v>44261.827805541732</v>
      </c>
      <c r="CP2364" s="14">
        <f>Таблица1[[#This Row],[Т9]]-Таблица1[[#This Row],[Т1]]</f>
        <v>702.21406528208172</v>
      </c>
      <c r="CQ2364" s="14">
        <f>Таблица1[[#This Row],[Т9]]-Таблица1[[#This Row],[угол обхв6]]</f>
        <v>47264.716813957035</v>
      </c>
      <c r="CR2364" s="14">
        <f>Таблица1[[#This Row],[Т9]]-Таблица1[[#This Row],[угол обхв5]]</f>
        <v>1141.2605571962049</v>
      </c>
      <c r="CS2364" s="14">
        <f>Таблица1[[#This Row],[Т9]]-Таблица1[[#This Row],[угол обхв4]]</f>
        <v>59063.358626699788</v>
      </c>
      <c r="CT2364" s="14">
        <f>Таблица1[[#This Row],[Lкан_прям, мм]]+Таблица1[[#This Row],[Lкан_дуг, мм]]+Таблица1[[#This Row],[Lкан_леб,мм]]</f>
        <v>85045.326329871838</v>
      </c>
      <c r="CU2364" s="16">
        <f>Таблица1[[#This Row],[Lкан_леб,мм]]</f>
        <v>57922.098069503583</v>
      </c>
      <c r="CV2364" s="14">
        <f>2534431-(Таблица1[[#This Row],[Т23]]+Таблица1[[#This Row],[угол обхв3]])</f>
        <v>2448977.7717396319</v>
      </c>
      <c r="CW2364" s="50">
        <f>SUM(X2364:AC2364,AD2364:AI2364)-Таблица1[[#This Row],[lподв_min, мм]]</f>
        <v>22942.093842260794</v>
      </c>
      <c r="CX2364" s="17">
        <f>CW2803-Таблица1[[#This Row],[Суммарная длина каната]]</f>
        <v>-2448977.7717396319</v>
      </c>
    </row>
    <row r="2365" spans="1:102" x14ac:dyDescent="0.25">
      <c r="A2365" s="21">
        <v>2364</v>
      </c>
      <c r="B2365" s="10">
        <v>61.174081632653049</v>
      </c>
      <c r="C2365" s="10">
        <v>85.513877551020443</v>
      </c>
      <c r="D2365" s="11">
        <v>12166.677162027048</v>
      </c>
      <c r="E2365" s="11">
        <v>15653.4523835811</v>
      </c>
      <c r="F2365" s="11">
        <v>12072.245000656665</v>
      </c>
      <c r="G2365" s="11">
        <v>15757.392591868931</v>
      </c>
      <c r="H2365" s="11">
        <v>12574.67667202705</v>
      </c>
      <c r="I2365" s="11">
        <v>11437.381012073636</v>
      </c>
      <c r="J2365" s="11">
        <v>4216.0713715074644</v>
      </c>
      <c r="K2365" s="11">
        <v>25981.967703163973</v>
      </c>
      <c r="L2365" s="11">
        <v>1141.2605572042819</v>
      </c>
      <c r="M2365" s="11">
        <v>57922.098069503583</v>
      </c>
      <c r="N2365" s="11">
        <v>4584.8850337108206</v>
      </c>
      <c r="O2365" s="11">
        <v>20942.393378859197</v>
      </c>
      <c r="P2365" s="43">
        <v>7549.4116462373822</v>
      </c>
      <c r="Q2365" s="11">
        <v>20799.840355421115</v>
      </c>
      <c r="R2365" s="11">
        <v>11669.804402349653</v>
      </c>
      <c r="S2365" s="11">
        <v>17186.172338657881</v>
      </c>
      <c r="T2365" s="11">
        <v>12767.685424277544</v>
      </c>
      <c r="U2365" s="11">
        <v>16329.4516947543</v>
      </c>
      <c r="V2365" s="11">
        <v>12166.677162027048</v>
      </c>
      <c r="W2365" s="11">
        <v>15653.4523835811</v>
      </c>
      <c r="X2365" s="12">
        <v>0</v>
      </c>
      <c r="Y2365" s="12">
        <v>425.47209501816843</v>
      </c>
      <c r="Z2365" s="12">
        <v>274.14492189773273</v>
      </c>
      <c r="AA2365" s="44">
        <v>232.04019061955921</v>
      </c>
      <c r="AB2365" s="45">
        <v>47.253829333785042</v>
      </c>
      <c r="AC2365" s="12">
        <v>162.34952033503654</v>
      </c>
      <c r="AD2365" s="12">
        <v>11798.641812742751</v>
      </c>
      <c r="AE2365" s="12">
        <v>2967.952055015302</v>
      </c>
      <c r="AF2365" s="12">
        <v>5480.5321821881471</v>
      </c>
      <c r="AG2365" s="44">
        <v>1128.4755203370621</v>
      </c>
      <c r="AH2365" s="45">
        <v>390.2947604055197</v>
      </c>
      <c r="AI2365" s="12">
        <v>4216.0713724751877</v>
      </c>
      <c r="AJ2365" s="12">
        <v>-56.996380722269294</v>
      </c>
      <c r="AK2365" s="12">
        <v>2.7530196334419559</v>
      </c>
      <c r="AL2365" s="12">
        <v>41.251419142470553</v>
      </c>
      <c r="AM2365" s="44">
        <v>73.837016201078043</v>
      </c>
      <c r="AN2365" s="45">
        <v>67.201121625937432</v>
      </c>
      <c r="AO2365" s="12">
        <v>89.999999864101468</v>
      </c>
      <c r="AP2365" s="12">
        <v>-2183.9044605088279</v>
      </c>
      <c r="AQ2365" s="12">
        <v>4604.4815879962762</v>
      </c>
      <c r="AR2365" s="12">
        <v>7818.4323365329628</v>
      </c>
      <c r="AS2365" s="44">
        <v>12061.677683675953</v>
      </c>
      <c r="AT2365" s="45">
        <v>12391.562163401048</v>
      </c>
      <c r="AU2365" s="12">
        <v>12574.677162027047</v>
      </c>
      <c r="AV2365" s="12">
        <v>11269.860028782638</v>
      </c>
      <c r="AW2365" s="12">
        <v>21349.922488322725</v>
      </c>
      <c r="AX2365" s="12">
        <v>21106.584333671526</v>
      </c>
      <c r="AY2365" s="44">
        <v>17299.747562111592</v>
      </c>
      <c r="AZ2365" s="45">
        <v>16171.352698465171</v>
      </c>
      <c r="BA2365" s="12">
        <v>15653.452384548826</v>
      </c>
      <c r="BB2365" s="12">
        <v>4242.721479474797</v>
      </c>
      <c r="BC2365" s="12">
        <v>7569.0082005228387</v>
      </c>
      <c r="BD2365" s="12">
        <v>11938.825092645233</v>
      </c>
      <c r="BE2365" s="44">
        <v>12375.812142951245</v>
      </c>
      <c r="BF2365" s="45">
        <v>12542.800422903545</v>
      </c>
      <c r="BG2365" s="12">
        <v>12574.67717202705</v>
      </c>
      <c r="BH2365" s="12">
        <v>21164.627719483171</v>
      </c>
      <c r="BI2365" s="12">
        <v>21207.369464884643</v>
      </c>
      <c r="BJ2365" s="12">
        <v>17492.916316908297</v>
      </c>
      <c r="BK2365" s="44">
        <v>16215.876471300593</v>
      </c>
      <c r="BL2365" s="45">
        <v>15811.55137987023</v>
      </c>
      <c r="BM2365" s="12">
        <v>11437.381012073638</v>
      </c>
      <c r="BN2365" s="12">
        <v>0</v>
      </c>
      <c r="BO2365" s="12">
        <v>59.749400355711252</v>
      </c>
      <c r="BP2365" s="12">
        <v>38.498399509028594</v>
      </c>
      <c r="BQ2365" s="48">
        <v>32.58559705860749</v>
      </c>
      <c r="BR2365" s="49">
        <v>6.6358945751406111</v>
      </c>
      <c r="BS2365" s="13">
        <v>22.79887823816404</v>
      </c>
      <c r="BT2365" s="12">
        <v>407.90193049641312</v>
      </c>
      <c r="BV2365" s="14">
        <f>Таблица1[[#This Row],[Lкан_леб,мм]]</f>
        <v>57922.098069503583</v>
      </c>
      <c r="BW2365" s="50">
        <f>Таблица1[[#This Row],[угол обхв4]]+Таблица1[[#This Row],[Lдуг 3,мм]]</f>
        <v>11798.641812742751</v>
      </c>
      <c r="BX2365" s="54">
        <f>Таблица1[[#This Row],[угол обхв5]]+Таблица1[[#This Row],[Y5, мм]]</f>
        <v>58347.570164521749</v>
      </c>
      <c r="BY2365" s="14">
        <f>Таблица1[[#This Row],[угол обхв6]]+Таблица1[[#This Row],[Lдуг 4,мм]]</f>
        <v>14766.593867758053</v>
      </c>
      <c r="BZ2365" s="14">
        <f>Таблица1[[#This Row],[Т1]]+Таблица1[[#This Row],[X6, мм]]</f>
        <v>58621.715086419485</v>
      </c>
      <c r="CA2365" s="14">
        <f>Таблица1[[#This Row],[Т2]]+Таблица1[[#This Row],[Lдуг 5,мм]]</f>
        <v>20247.126049946201</v>
      </c>
      <c r="CB2365" s="14">
        <f>Таблица1[[#This Row],[Т3]]+Таблица1[[#This Row],[Y6, мм]]</f>
        <v>58853.755277039047</v>
      </c>
      <c r="CC2365" s="14">
        <f>Таблица1[[#This Row],[Т4]]+Таблица1[[#This Row],[Lдуг 6,мм]]</f>
        <v>21375.601570283263</v>
      </c>
      <c r="CD2365" s="14">
        <f>Таблица1[[#This Row],[Т5]]+Таблица1[[#This Row],[Lдуг 1,мм]]</f>
        <v>58901.009106372832</v>
      </c>
      <c r="CE2365" s="14">
        <f>Таблица1[[#This Row],[Т6]]+Таблица1[[#This Row],[Lпрям1, мм]]</f>
        <v>21765.896330688782</v>
      </c>
      <c r="CF2365" s="15">
        <f>Таблица1[[#This Row],[Т7]]+Таблица1[[#This Row],[Lдуг 2,мм]]</f>
        <v>59063.358626707872</v>
      </c>
      <c r="CG2365" s="14">
        <f>Таблица1[[#This Row],[Т8]]+Таблица1[[#This Row],[Lпрям2, мм]]</f>
        <v>25981.967703163969</v>
      </c>
      <c r="CH2365" s="14">
        <f>Таблица1[[#This Row],[Т9]]-Таблица1[[#This Row],[Т9]]</f>
        <v>0</v>
      </c>
      <c r="CI2365" s="50">
        <f>Таблица1[[#This Row],[Т9]]-Таблица1[[#This Row],[Т8]]</f>
        <v>37297.46229601909</v>
      </c>
      <c r="CJ2365" s="54">
        <f>Таблица1[[#This Row],[Т9]]-Таблица1[[#This Row],[Т7]]</f>
        <v>162.34952033503941</v>
      </c>
      <c r="CK2365" s="14">
        <f>Таблица1[[#This Row],[Т9]]-Таблица1[[#This Row],[Т6]]</f>
        <v>37687.757056424613</v>
      </c>
      <c r="CL2365" s="14">
        <f>Таблица1[[#This Row],[Т9]]-Таблица1[[#This Row],[Т5]]</f>
        <v>209.6033496688251</v>
      </c>
      <c r="CM2365" s="14">
        <f>Таблица1[[#This Row],[Т9]]-Таблица1[[#This Row],[Т4]]</f>
        <v>38816.232576761671</v>
      </c>
      <c r="CN2365" s="14">
        <f>Таблица1[[#This Row],[Т9]]-Таблица1[[#This Row],[Т3]]</f>
        <v>441.64354028838716</v>
      </c>
      <c r="CO2365" s="14">
        <f>Таблица1[[#This Row],[Т9]]-Таблица1[[#This Row],[Т2]]</f>
        <v>44296.764758949823</v>
      </c>
      <c r="CP2365" s="14">
        <f>Таблица1[[#This Row],[Т9]]-Таблица1[[#This Row],[Т1]]</f>
        <v>715.78846218612307</v>
      </c>
      <c r="CQ2365" s="14">
        <f>Таблица1[[#This Row],[Т9]]-Таблица1[[#This Row],[угол обхв6]]</f>
        <v>47264.716813965118</v>
      </c>
      <c r="CR2365" s="14">
        <f>Таблица1[[#This Row],[Т9]]-Таблица1[[#This Row],[угол обхв5]]</f>
        <v>1141.2605572042885</v>
      </c>
      <c r="CS2365" s="14">
        <f>Таблица1[[#This Row],[Т9]]-Таблица1[[#This Row],[угол обхв4]]</f>
        <v>59063.358626707872</v>
      </c>
      <c r="CT2365" s="14">
        <f>Таблица1[[#This Row],[Lкан_прям, мм]]+Таблица1[[#This Row],[Lкан_дуг, мм]]+Таблица1[[#This Row],[Lкан_леб,мм]]</f>
        <v>85045.326329871838</v>
      </c>
      <c r="CU2365" s="16">
        <f>Таблица1[[#This Row],[Lкан_леб,мм]]</f>
        <v>57922.098069503583</v>
      </c>
      <c r="CV2365" s="14">
        <f>2534431-(Таблица1[[#This Row],[Т23]]+Таблица1[[#This Row],[угол обхв3]])</f>
        <v>2448977.7717396319</v>
      </c>
      <c r="CW2365" s="50">
        <f>SUM(X2365:AC2365,AD2365:AI2365)-Таблица1[[#This Row],[lподв_min, мм]]</f>
        <v>22907.156888860787</v>
      </c>
      <c r="CX2365" s="17">
        <f>CW2804-Таблица1[[#This Row],[Суммарная длина каната]]</f>
        <v>-2448977.7717396319</v>
      </c>
    </row>
    <row r="2366" spans="1:102" x14ac:dyDescent="0.25">
      <c r="A2366" s="21">
        <v>2365</v>
      </c>
      <c r="B2366" s="10">
        <v>61.174081632653049</v>
      </c>
      <c r="C2366" s="10">
        <v>88.197959183673518</v>
      </c>
      <c r="D2366" s="11">
        <v>12369.456609450832</v>
      </c>
      <c r="E2366" s="11">
        <v>15975.249357849994</v>
      </c>
      <c r="F2366" s="11">
        <v>12270.260638672531</v>
      </c>
      <c r="G2366" s="11">
        <v>16074.653378801617</v>
      </c>
      <c r="H2366" s="11">
        <v>12777.456119450831</v>
      </c>
      <c r="I2366" s="11">
        <v>11722.907512149195</v>
      </c>
      <c r="J2366" s="11">
        <v>4252.3418457007992</v>
      </c>
      <c r="K2366" s="11">
        <v>25981.967703155722</v>
      </c>
      <c r="L2366" s="11">
        <v>1141.2605572125374</v>
      </c>
      <c r="M2366" s="11">
        <v>57922.098069503583</v>
      </c>
      <c r="N2366" s="11">
        <v>4584.8850337108206</v>
      </c>
      <c r="O2366" s="11">
        <v>20942.393378859197</v>
      </c>
      <c r="P2366" s="43">
        <v>7516.2567463324758</v>
      </c>
      <c r="Q2366" s="11">
        <v>20899.76974958643</v>
      </c>
      <c r="R2366" s="11">
        <v>11801.353322442012</v>
      </c>
      <c r="S2366" s="11">
        <v>17483.019783110343</v>
      </c>
      <c r="T2366" s="11">
        <v>12938.149195884109</v>
      </c>
      <c r="U2366" s="11">
        <v>16678.651619813823</v>
      </c>
      <c r="V2366" s="11">
        <v>12369.456609450832</v>
      </c>
      <c r="W2366" s="11">
        <v>15975.249357849994</v>
      </c>
      <c r="X2366" s="12">
        <v>0</v>
      </c>
      <c r="Y2366" s="12">
        <v>411.80010675625454</v>
      </c>
      <c r="Z2366" s="12">
        <v>268.70371691174984</v>
      </c>
      <c r="AA2366" s="44">
        <v>232.04019061955833</v>
      </c>
      <c r="AB2366" s="45">
        <v>47.253829333785497</v>
      </c>
      <c r="AC2366" s="12">
        <v>181.46271359118916</v>
      </c>
      <c r="AD2366" s="12">
        <v>11798.641812742751</v>
      </c>
      <c r="AE2366" s="12">
        <v>2931.681580821969</v>
      </c>
      <c r="AF2366" s="12">
        <v>5480.5321821881498</v>
      </c>
      <c r="AG2366" s="44">
        <v>1128.4755203370626</v>
      </c>
      <c r="AH2366" s="45">
        <v>390.29476040551913</v>
      </c>
      <c r="AI2366" s="12">
        <v>4252.3418466602679</v>
      </c>
      <c r="AJ2366" s="12">
        <v>-56.996380722269294</v>
      </c>
      <c r="AK2366" s="12">
        <v>0.83305094481434327</v>
      </c>
      <c r="AL2366" s="12">
        <v>38.567337509817541</v>
      </c>
      <c r="AM2366" s="44">
        <v>71.152934568424911</v>
      </c>
      <c r="AN2366" s="45">
        <v>64.517039993284243</v>
      </c>
      <c r="AO2366" s="12">
        <v>89.999999865260662</v>
      </c>
      <c r="AP2366" s="12">
        <v>-2183.9044605088279</v>
      </c>
      <c r="AQ2366" s="12">
        <v>4590.8169332926345</v>
      </c>
      <c r="AR2366" s="12">
        <v>7770.617808357234</v>
      </c>
      <c r="AS2366" s="44">
        <v>12187.478082835883</v>
      </c>
      <c r="AT2366" s="45">
        <v>12569.842177583598</v>
      </c>
      <c r="AU2366" s="12">
        <v>12777.456609450832</v>
      </c>
      <c r="AV2366" s="12">
        <v>11269.860028782638</v>
      </c>
      <c r="AW2366" s="12">
        <v>21350.350254726429</v>
      </c>
      <c r="AX2366" s="12">
        <v>21218.775157261029</v>
      </c>
      <c r="AY2366" s="44">
        <v>17614.82141212446</v>
      </c>
      <c r="AZ2366" s="45">
        <v>16503.112620527092</v>
      </c>
      <c r="BA2366" s="12">
        <v>15975.249358809466</v>
      </c>
      <c r="BB2366" s="12">
        <v>4242.721479474797</v>
      </c>
      <c r="BC2366" s="12">
        <v>7522.1886459142897</v>
      </c>
      <c r="BD2366" s="12">
        <v>12055.71438446677</v>
      </c>
      <c r="BE2366" s="44">
        <v>12552.024435490237</v>
      </c>
      <c r="BF2366" s="45">
        <v>12737.763627751343</v>
      </c>
      <c r="BG2366" s="12">
        <v>12777.456619450833</v>
      </c>
      <c r="BH2366" s="12">
        <v>21164.627719483171</v>
      </c>
      <c r="BI2366" s="12">
        <v>21307.726625453659</v>
      </c>
      <c r="BJ2366" s="12">
        <v>17802.025190784942</v>
      </c>
      <c r="BK2366" s="44">
        <v>16546.849990799707</v>
      </c>
      <c r="BL2366" s="45">
        <v>16150.788357136726</v>
      </c>
      <c r="BM2366" s="12">
        <v>11722.907512149197</v>
      </c>
      <c r="BN2366" s="12">
        <v>0</v>
      </c>
      <c r="BO2366" s="12">
        <v>57.829431667083639</v>
      </c>
      <c r="BP2366" s="12">
        <v>37.734286565003202</v>
      </c>
      <c r="BQ2366" s="48">
        <v>32.58559705860737</v>
      </c>
      <c r="BR2366" s="49">
        <v>6.635894575140675</v>
      </c>
      <c r="BS2366" s="13">
        <v>25.482959871976419</v>
      </c>
      <c r="BT2366" s="12">
        <v>407.90193049641312</v>
      </c>
      <c r="BV2366" s="14">
        <f>Таблица1[[#This Row],[Lкан_леб,мм]]</f>
        <v>57922.098069503583</v>
      </c>
      <c r="BW2366" s="50">
        <f>Таблица1[[#This Row],[угол обхв4]]+Таблица1[[#This Row],[Lдуг 3,мм]]</f>
        <v>11798.641812742751</v>
      </c>
      <c r="BX2366" s="54">
        <f>Таблица1[[#This Row],[угол обхв5]]+Таблица1[[#This Row],[Y5, мм]]</f>
        <v>58333.898176259841</v>
      </c>
      <c r="BY2366" s="14">
        <f>Таблица1[[#This Row],[угол обхв6]]+Таблица1[[#This Row],[Lдуг 4,мм]]</f>
        <v>14730.32339356472</v>
      </c>
      <c r="BZ2366" s="14">
        <f>Таблица1[[#This Row],[Т1]]+Таблица1[[#This Row],[X6, мм]]</f>
        <v>58602.601893171588</v>
      </c>
      <c r="CA2366" s="14">
        <f>Таблица1[[#This Row],[Т2]]+Таблица1[[#This Row],[Lдуг 5,мм]]</f>
        <v>20210.85557575287</v>
      </c>
      <c r="CB2366" s="14">
        <f>Таблица1[[#This Row],[Т3]]+Таблица1[[#This Row],[Y6, мм]]</f>
        <v>58834.642083791143</v>
      </c>
      <c r="CC2366" s="14">
        <f>Таблица1[[#This Row],[Т4]]+Таблица1[[#This Row],[Lдуг 6,мм]]</f>
        <v>21339.331096089933</v>
      </c>
      <c r="CD2366" s="14">
        <f>Таблица1[[#This Row],[Т5]]+Таблица1[[#This Row],[Lдуг 1,мм]]</f>
        <v>58881.895913124928</v>
      </c>
      <c r="CE2366" s="14">
        <f>Таблица1[[#This Row],[Т6]]+Таблица1[[#This Row],[Lпрям1, мм]]</f>
        <v>21729.625856495451</v>
      </c>
      <c r="CF2366" s="15">
        <f>Таблица1[[#This Row],[Т7]]+Таблица1[[#This Row],[Lдуг 2,мм]]</f>
        <v>59063.358626716115</v>
      </c>
      <c r="CG2366" s="14">
        <f>Таблица1[[#This Row],[Т8]]+Таблица1[[#This Row],[Lпрям2, мм]]</f>
        <v>25981.967703155718</v>
      </c>
      <c r="CH2366" s="14">
        <f>Таблица1[[#This Row],[Т9]]-Таблица1[[#This Row],[Т9]]</f>
        <v>0</v>
      </c>
      <c r="CI2366" s="50">
        <f>Таблица1[[#This Row],[Т9]]-Таблица1[[#This Row],[Т8]]</f>
        <v>37333.732770220668</v>
      </c>
      <c r="CJ2366" s="54">
        <f>Таблица1[[#This Row],[Т9]]-Таблица1[[#This Row],[Т7]]</f>
        <v>181.46271359118691</v>
      </c>
      <c r="CK2366" s="14">
        <f>Таблица1[[#This Row],[Т9]]-Таблица1[[#This Row],[Т6]]</f>
        <v>37724.027530626183</v>
      </c>
      <c r="CL2366" s="14">
        <f>Таблица1[[#This Row],[Т9]]-Таблица1[[#This Row],[Т5]]</f>
        <v>228.7165429249726</v>
      </c>
      <c r="CM2366" s="14">
        <f>Таблица1[[#This Row],[Т9]]-Таблица1[[#This Row],[Т4]]</f>
        <v>38852.503050963249</v>
      </c>
      <c r="CN2366" s="14">
        <f>Таблица1[[#This Row],[Т9]]-Таблица1[[#This Row],[Т3]]</f>
        <v>460.75673354452738</v>
      </c>
      <c r="CO2366" s="14">
        <f>Таблица1[[#This Row],[Т9]]-Таблица1[[#This Row],[Т2]]</f>
        <v>44333.035233151393</v>
      </c>
      <c r="CP2366" s="14">
        <f>Таблица1[[#This Row],[Т9]]-Таблица1[[#This Row],[Т1]]</f>
        <v>729.46045045627397</v>
      </c>
      <c r="CQ2366" s="14">
        <f>Таблица1[[#This Row],[Т9]]-Таблица1[[#This Row],[угол обхв6]]</f>
        <v>47264.716813973362</v>
      </c>
      <c r="CR2366" s="14">
        <f>Таблица1[[#This Row],[Т9]]-Таблица1[[#This Row],[угол обхв5]]</f>
        <v>1141.2605572125321</v>
      </c>
      <c r="CS2366" s="14">
        <f>Таблица1[[#This Row],[Т9]]-Таблица1[[#This Row],[угол обхв4]]</f>
        <v>59063.358626716115</v>
      </c>
      <c r="CT2366" s="14">
        <f>Таблица1[[#This Row],[Lкан_прям, мм]]+Таблица1[[#This Row],[Lкан_дуг, мм]]+Таблица1[[#This Row],[Lкан_леб,мм]]</f>
        <v>85045.326329871838</v>
      </c>
      <c r="CU2366" s="16">
        <f>Таблица1[[#This Row],[Lкан_леб,мм]]</f>
        <v>57922.098069503583</v>
      </c>
      <c r="CV2366" s="14">
        <f>2534431-(Таблица1[[#This Row],[Т23]]+Таблица1[[#This Row],[угол обхв3]])</f>
        <v>2448977.7717396319</v>
      </c>
      <c r="CW2366" s="50">
        <f>SUM(X2366:AC2366,AD2366:AI2366)-Таблица1[[#This Row],[lподв_min, мм]]</f>
        <v>22870.886414667453</v>
      </c>
      <c r="CX2366" s="17">
        <f>CW2805-Таблица1[[#This Row],[Суммарная длина каната]]</f>
        <v>-2448977.7717396319</v>
      </c>
    </row>
    <row r="2367" spans="1:102" x14ac:dyDescent="0.25">
      <c r="A2367" s="21">
        <v>2366</v>
      </c>
      <c r="B2367" s="10">
        <v>61.174081632653049</v>
      </c>
      <c r="C2367" s="10">
        <v>90.88204081632658</v>
      </c>
      <c r="D2367" s="11">
        <v>12556.944184600567</v>
      </c>
      <c r="E2367" s="11">
        <v>16306.189240775253</v>
      </c>
      <c r="F2367" s="11">
        <v>12453.202055472308</v>
      </c>
      <c r="G2367" s="11">
        <v>16400.838966838965</v>
      </c>
      <c r="H2367" s="11">
        <v>12964.943694600568</v>
      </c>
      <c r="I2367" s="11">
        <v>12016.274377945321</v>
      </c>
      <c r="J2367" s="11">
        <v>4289.9148628299317</v>
      </c>
      <c r="K2367" s="11">
        <v>25981.967703147311</v>
      </c>
      <c r="L2367" s="11">
        <v>1141.2605572209418</v>
      </c>
      <c r="M2367" s="11">
        <v>57922.098069503583</v>
      </c>
      <c r="N2367" s="11">
        <v>4584.8850337108206</v>
      </c>
      <c r="O2367" s="11">
        <v>20942.393378859197</v>
      </c>
      <c r="P2367" s="43">
        <v>7478.4586333318575</v>
      </c>
      <c r="Q2367" s="11">
        <v>20998.036905134675</v>
      </c>
      <c r="R2367" s="11">
        <v>11918.856875339874</v>
      </c>
      <c r="S2367" s="11">
        <v>17785.701858416767</v>
      </c>
      <c r="T2367" s="11">
        <v>13092.073297124443</v>
      </c>
      <c r="U2367" s="11">
        <v>17035.451081906005</v>
      </c>
      <c r="V2367" s="11">
        <v>12556.944184600567</v>
      </c>
      <c r="W2367" s="11">
        <v>16306.189240775253</v>
      </c>
      <c r="X2367" s="12">
        <v>0</v>
      </c>
      <c r="Y2367" s="12">
        <v>398.02311013524974</v>
      </c>
      <c r="Z2367" s="12">
        <v>263.36752028485739</v>
      </c>
      <c r="AA2367" s="44">
        <v>232.04019061955887</v>
      </c>
      <c r="AB2367" s="45">
        <v>47.253829333786129</v>
      </c>
      <c r="AC2367" s="12">
        <v>200.5759068474897</v>
      </c>
      <c r="AD2367" s="12">
        <v>11798.641812742751</v>
      </c>
      <c r="AE2367" s="12">
        <v>2894.1085636928369</v>
      </c>
      <c r="AF2367" s="12">
        <v>5480.5321821881507</v>
      </c>
      <c r="AG2367" s="44">
        <v>1128.4755203370557</v>
      </c>
      <c r="AH2367" s="45">
        <v>390.29476040552112</v>
      </c>
      <c r="AI2367" s="12">
        <v>4289.9148637809985</v>
      </c>
      <c r="AJ2367" s="12">
        <v>-56.996380722269294</v>
      </c>
      <c r="AK2367" s="12">
        <v>-1.1016641550620661</v>
      </c>
      <c r="AL2367" s="12">
        <v>35.883255877164466</v>
      </c>
      <c r="AM2367" s="44">
        <v>68.468852935771906</v>
      </c>
      <c r="AN2367" s="45">
        <v>61.832958360631146</v>
      </c>
      <c r="AO2367" s="12">
        <v>89.999999866440731</v>
      </c>
      <c r="AP2367" s="12">
        <v>-2183.9044605088279</v>
      </c>
      <c r="AQ2367" s="12">
        <v>4577.0406290450101</v>
      </c>
      <c r="AR2367" s="12">
        <v>7717.6019602008237</v>
      </c>
      <c r="AS2367" s="44">
        <v>12298.385898307106</v>
      </c>
      <c r="AT2367" s="45">
        <v>12732.39064305604</v>
      </c>
      <c r="AU2367" s="12">
        <v>12964.944184600567</v>
      </c>
      <c r="AV2367" s="12">
        <v>11269.860028782638</v>
      </c>
      <c r="AW2367" s="12">
        <v>21350.317961736277</v>
      </c>
      <c r="AX2367" s="12">
        <v>21328.603795814975</v>
      </c>
      <c r="AY2367" s="44">
        <v>17935.440700156436</v>
      </c>
      <c r="AZ2367" s="45">
        <v>16842.857238903925</v>
      </c>
      <c r="BA2367" s="12">
        <v>16306.189241726323</v>
      </c>
      <c r="BB2367" s="12">
        <v>4242.721479474797</v>
      </c>
      <c r="BC2367" s="12">
        <v>7470.614228666047</v>
      </c>
      <c r="BD2367" s="12">
        <v>12158.000202208839</v>
      </c>
      <c r="BE2367" s="44">
        <v>12712.54427415721</v>
      </c>
      <c r="BF2367" s="45">
        <v>12916.62683866897</v>
      </c>
      <c r="BG2367" s="12">
        <v>12964.94419460057</v>
      </c>
      <c r="BH2367" s="12">
        <v>21164.627719483171</v>
      </c>
      <c r="BI2367" s="12">
        <v>21405.961488011755</v>
      </c>
      <c r="BJ2367" s="12">
        <v>18116.268749097071</v>
      </c>
      <c r="BK2367" s="44">
        <v>16885.712240166333</v>
      </c>
      <c r="BL2367" s="45">
        <v>16498.783083777333</v>
      </c>
      <c r="BM2367" s="12">
        <v>12016.274377945323</v>
      </c>
      <c r="BN2367" s="12">
        <v>0</v>
      </c>
      <c r="BO2367" s="12">
        <v>55.894716567207233</v>
      </c>
      <c r="BP2367" s="12">
        <v>36.984920032226526</v>
      </c>
      <c r="BQ2367" s="48">
        <v>32.585597058607448</v>
      </c>
      <c r="BR2367" s="49">
        <v>6.6358945751407639</v>
      </c>
      <c r="BS2367" s="13">
        <v>28.167041505809586</v>
      </c>
      <c r="BT2367" s="12">
        <v>407.90193049641312</v>
      </c>
      <c r="BV2367" s="14">
        <f>Таблица1[[#This Row],[Lкан_леб,мм]]</f>
        <v>57922.098069503583</v>
      </c>
      <c r="BW2367" s="50">
        <f>Таблица1[[#This Row],[угол обхв4]]+Таблица1[[#This Row],[Lдуг 3,мм]]</f>
        <v>11798.641812742751</v>
      </c>
      <c r="BX2367" s="54">
        <f>Таблица1[[#This Row],[угол обхв5]]+Таблица1[[#This Row],[Y5, мм]]</f>
        <v>58320.121179638831</v>
      </c>
      <c r="BY2367" s="14">
        <f>Таблица1[[#This Row],[угол обхв6]]+Таблица1[[#This Row],[Lдуг 4,мм]]</f>
        <v>14692.750376435588</v>
      </c>
      <c r="BZ2367" s="14">
        <f>Таблица1[[#This Row],[Т1]]+Таблица1[[#This Row],[X6, мм]]</f>
        <v>58583.488699923691</v>
      </c>
      <c r="CA2367" s="14">
        <f>Таблица1[[#This Row],[Т2]]+Таблица1[[#This Row],[Lдуг 5,мм]]</f>
        <v>20173.282558623738</v>
      </c>
      <c r="CB2367" s="14">
        <f>Таблица1[[#This Row],[Т3]]+Таблица1[[#This Row],[Y6, мм]]</f>
        <v>58815.528890543254</v>
      </c>
      <c r="CC2367" s="14">
        <f>Таблица1[[#This Row],[Т4]]+Таблица1[[#This Row],[Lдуг 6,мм]]</f>
        <v>21301.758078960793</v>
      </c>
      <c r="CD2367" s="14">
        <f>Таблица1[[#This Row],[Т5]]+Таблица1[[#This Row],[Lдуг 1,мм]]</f>
        <v>58862.782719877039</v>
      </c>
      <c r="CE2367" s="14">
        <f>Таблица1[[#This Row],[Т6]]+Таблица1[[#This Row],[Lпрям1, мм]]</f>
        <v>21692.052839366315</v>
      </c>
      <c r="CF2367" s="15">
        <f>Таблица1[[#This Row],[Т7]]+Таблица1[[#This Row],[Lдуг 2,мм]]</f>
        <v>59063.358626724526</v>
      </c>
      <c r="CG2367" s="14">
        <f>Таблица1[[#This Row],[Т8]]+Таблица1[[#This Row],[Lпрям2, мм]]</f>
        <v>25981.967703147315</v>
      </c>
      <c r="CH2367" s="14">
        <f>Таблица1[[#This Row],[Т9]]-Таблица1[[#This Row],[Т9]]</f>
        <v>0</v>
      </c>
      <c r="CI2367" s="50">
        <f>Таблица1[[#This Row],[Т9]]-Таблица1[[#This Row],[Т8]]</f>
        <v>37371.305787358215</v>
      </c>
      <c r="CJ2367" s="54">
        <f>Таблица1[[#This Row],[Т9]]-Таблица1[[#This Row],[Т7]]</f>
        <v>200.5759068474872</v>
      </c>
      <c r="CK2367" s="14">
        <f>Таблица1[[#This Row],[Т9]]-Таблица1[[#This Row],[Т6]]</f>
        <v>37761.600547763737</v>
      </c>
      <c r="CL2367" s="14">
        <f>Таблица1[[#This Row],[Т9]]-Таблица1[[#This Row],[Т5]]</f>
        <v>247.82973618127289</v>
      </c>
      <c r="CM2367" s="14">
        <f>Таблица1[[#This Row],[Т9]]-Таблица1[[#This Row],[Т4]]</f>
        <v>38890.076068100789</v>
      </c>
      <c r="CN2367" s="14">
        <f>Таблица1[[#This Row],[Т9]]-Таблица1[[#This Row],[Т3]]</f>
        <v>479.86992680083495</v>
      </c>
      <c r="CO2367" s="14">
        <f>Таблица1[[#This Row],[Т9]]-Таблица1[[#This Row],[Т2]]</f>
        <v>44370.60825028894</v>
      </c>
      <c r="CP2367" s="14">
        <f>Таблица1[[#This Row],[Т9]]-Таблица1[[#This Row],[Т1]]</f>
        <v>743.23744708569575</v>
      </c>
      <c r="CQ2367" s="14">
        <f>Таблица1[[#This Row],[Т9]]-Таблица1[[#This Row],[угол обхв6]]</f>
        <v>47264.716813981773</v>
      </c>
      <c r="CR2367" s="14">
        <f>Таблица1[[#This Row],[Т9]]-Таблица1[[#This Row],[угол обхв5]]</f>
        <v>1141.2605572209432</v>
      </c>
      <c r="CS2367" s="14">
        <f>Таблица1[[#This Row],[Т9]]-Таблица1[[#This Row],[угол обхв4]]</f>
        <v>59063.358626724526</v>
      </c>
      <c r="CT2367" s="14">
        <f>Таблица1[[#This Row],[Lкан_прям, мм]]+Таблица1[[#This Row],[Lкан_дуг, мм]]+Таблица1[[#This Row],[Lкан_леб,мм]]</f>
        <v>85045.326329871838</v>
      </c>
      <c r="CU2367" s="16">
        <f>Таблица1[[#This Row],[Lкан_леб,мм]]</f>
        <v>57922.098069503583</v>
      </c>
      <c r="CV2367" s="14">
        <f>2534431-(Таблица1[[#This Row],[Т23]]+Таблица1[[#This Row],[угол обхв3]])</f>
        <v>2448977.7717396319</v>
      </c>
      <c r="CW2367" s="50">
        <f>SUM(X2367:AC2367,AD2367:AI2367)-Таблица1[[#This Row],[lподв_min, мм]]</f>
        <v>22833.313397538324</v>
      </c>
      <c r="CX2367" s="17">
        <f>CW2806-Таблица1[[#This Row],[Суммарная длина каната]]</f>
        <v>-2448977.7717396319</v>
      </c>
    </row>
    <row r="2368" spans="1:102" x14ac:dyDescent="0.25">
      <c r="A2368" s="21">
        <v>2367</v>
      </c>
      <c r="B2368" s="10">
        <v>61.174081632653049</v>
      </c>
      <c r="C2368" s="10">
        <v>93.566122448979641</v>
      </c>
      <c r="D2368" s="11">
        <v>12728.728511199926</v>
      </c>
      <c r="E2368" s="11">
        <v>16645.545899883218</v>
      </c>
      <c r="F2368" s="11">
        <v>12620.667849743031</v>
      </c>
      <c r="G2368" s="11">
        <v>16735.233655153923</v>
      </c>
      <c r="H2368" s="11">
        <v>13136.728021199926</v>
      </c>
      <c r="I2368" s="11">
        <v>12316.78816076811</v>
      </c>
      <c r="J2368" s="11">
        <v>4328.7577391151062</v>
      </c>
      <c r="K2368" s="11">
        <v>25981.967703138773</v>
      </c>
      <c r="L2368" s="11">
        <v>1141.2605572294756</v>
      </c>
      <c r="M2368" s="11">
        <v>57922.098069503583</v>
      </c>
      <c r="N2368" s="11">
        <v>4584.8850337108206</v>
      </c>
      <c r="O2368" s="11">
        <v>20942.393378859197</v>
      </c>
      <c r="P2368" s="43">
        <v>7436.1002420484929</v>
      </c>
      <c r="Q2368" s="11">
        <v>21094.426208969886</v>
      </c>
      <c r="R2368" s="11">
        <v>12022.057240363611</v>
      </c>
      <c r="S2368" s="11">
        <v>18093.554434034373</v>
      </c>
      <c r="T2368" s="11">
        <v>13229.119995092489</v>
      </c>
      <c r="U2368" s="11">
        <v>17399.067208704539</v>
      </c>
      <c r="V2368" s="11">
        <v>12728.728511199926</v>
      </c>
      <c r="W2368" s="11">
        <v>16645.545899883218</v>
      </c>
      <c r="X2368" s="12">
        <v>0</v>
      </c>
      <c r="Y2368" s="12">
        <v>384.13315813955353</v>
      </c>
      <c r="Z2368" s="12">
        <v>258.14427903265619</v>
      </c>
      <c r="AA2368" s="44">
        <v>232.04019061955873</v>
      </c>
      <c r="AB2368" s="45">
        <v>47.253829333785859</v>
      </c>
      <c r="AC2368" s="12">
        <v>219.68910010392122</v>
      </c>
      <c r="AD2368" s="12">
        <v>11798.641812742751</v>
      </c>
      <c r="AE2368" s="12">
        <v>2855.2656874076538</v>
      </c>
      <c r="AF2368" s="12">
        <v>5480.5321821881498</v>
      </c>
      <c r="AG2368" s="44">
        <v>1128.4755203370637</v>
      </c>
      <c r="AH2368" s="45">
        <v>390.29476040551697</v>
      </c>
      <c r="AI2368" s="12">
        <v>4328.7577400576392</v>
      </c>
      <c r="AJ2368" s="12">
        <v>-56.996380722269294</v>
      </c>
      <c r="AK2368" s="12">
        <v>-3.0522416722010504</v>
      </c>
      <c r="AL2368" s="12">
        <v>33.199174244511383</v>
      </c>
      <c r="AM2368" s="44">
        <v>65.784771303118802</v>
      </c>
      <c r="AN2368" s="45">
        <v>59.148876727978084</v>
      </c>
      <c r="AO2368" s="12">
        <v>89.999999867639218</v>
      </c>
      <c r="AP2368" s="12">
        <v>-2183.9044605088279</v>
      </c>
      <c r="AQ2368" s="12">
        <v>4563.1604723298169</v>
      </c>
      <c r="AR2368" s="12">
        <v>7659.5011169038344</v>
      </c>
      <c r="AS2368" s="44">
        <v>12394.157781461801</v>
      </c>
      <c r="AT2368" s="45">
        <v>12878.850903744524</v>
      </c>
      <c r="AU2368" s="12">
        <v>13136.728511199926</v>
      </c>
      <c r="AV2368" s="12">
        <v>11269.860028782638</v>
      </c>
      <c r="AW2368" s="12">
        <v>21349.814590178397</v>
      </c>
      <c r="AX2368" s="12">
        <v>21435.829268583984</v>
      </c>
      <c r="AY2368" s="44">
        <v>18260.901938689905</v>
      </c>
      <c r="AZ2368" s="45">
        <v>17189.841102192298</v>
      </c>
      <c r="BA2368" s="12">
        <v>16645.545900825753</v>
      </c>
      <c r="BB2368" s="12">
        <v>4242.721479474797</v>
      </c>
      <c r="BC2368" s="12">
        <v>7414.3756806674892</v>
      </c>
      <c r="BD2368" s="12">
        <v>12245.458115218951</v>
      </c>
      <c r="BE2368" s="44">
        <v>12857.019453994297</v>
      </c>
      <c r="BF2368" s="45">
        <v>13078.997602547892</v>
      </c>
      <c r="BG2368" s="12">
        <v>13136.728521199928</v>
      </c>
      <c r="BH2368" s="12">
        <v>21164.627719483171</v>
      </c>
      <c r="BI2368" s="12">
        <v>21501.847420289083</v>
      </c>
      <c r="BJ2368" s="12">
        <v>18434.957493648471</v>
      </c>
      <c r="BK2368" s="44">
        <v>17231.71970404901</v>
      </c>
      <c r="BL2368" s="45">
        <v>16854.772006395458</v>
      </c>
      <c r="BM2368" s="12">
        <v>12316.788160768112</v>
      </c>
      <c r="BN2368" s="12">
        <v>0</v>
      </c>
      <c r="BO2368" s="12">
        <v>53.944139050068252</v>
      </c>
      <c r="BP2368" s="12">
        <v>36.251415916712425</v>
      </c>
      <c r="BQ2368" s="48">
        <v>32.585597058607426</v>
      </c>
      <c r="BR2368" s="49">
        <v>6.6358945751407257</v>
      </c>
      <c r="BS2368" s="13">
        <v>30.851123139661134</v>
      </c>
      <c r="BT2368" s="12">
        <v>407.90193049641312</v>
      </c>
      <c r="BV2368" s="14">
        <f>Таблица1[[#This Row],[Lкан_леб,мм]]</f>
        <v>57922.098069503583</v>
      </c>
      <c r="BW2368" s="50">
        <f>Таблица1[[#This Row],[угол обхв4]]+Таблица1[[#This Row],[Lдуг 3,мм]]</f>
        <v>11798.641812742751</v>
      </c>
      <c r="BX2368" s="54">
        <f>Таблица1[[#This Row],[угол обхв5]]+Таблица1[[#This Row],[Y5, мм]]</f>
        <v>58306.23122764314</v>
      </c>
      <c r="BY2368" s="14">
        <f>Таблица1[[#This Row],[угол обхв6]]+Таблица1[[#This Row],[Lдуг 4,мм]]</f>
        <v>14653.907500150406</v>
      </c>
      <c r="BZ2368" s="14">
        <f>Таблица1[[#This Row],[Т1]]+Таблица1[[#This Row],[X6, мм]]</f>
        <v>58564.375506675795</v>
      </c>
      <c r="CA2368" s="14">
        <f>Таблица1[[#This Row],[Т2]]+Таблица1[[#This Row],[Lдуг 5,мм]]</f>
        <v>20134.439682338554</v>
      </c>
      <c r="CB2368" s="14">
        <f>Таблица1[[#This Row],[Т3]]+Таблица1[[#This Row],[Y6, мм]]</f>
        <v>58796.415697295357</v>
      </c>
      <c r="CC2368" s="14">
        <f>Таблица1[[#This Row],[Т4]]+Таблица1[[#This Row],[Lдуг 6,мм]]</f>
        <v>21262.915202675616</v>
      </c>
      <c r="CD2368" s="14">
        <f>Таблица1[[#This Row],[Т5]]+Таблица1[[#This Row],[Lдуг 1,мм]]</f>
        <v>58843.669526629143</v>
      </c>
      <c r="CE2368" s="14">
        <f>Таблица1[[#This Row],[Т6]]+Таблица1[[#This Row],[Lпрям1, мм]]</f>
        <v>21653.209963081132</v>
      </c>
      <c r="CF2368" s="15">
        <f>Таблица1[[#This Row],[Т7]]+Таблица1[[#This Row],[Lдуг 2,мм]]</f>
        <v>59063.358626733061</v>
      </c>
      <c r="CG2368" s="14">
        <f>Таблица1[[#This Row],[Т8]]+Таблица1[[#This Row],[Lпрям2, мм]]</f>
        <v>25981.967703138769</v>
      </c>
      <c r="CH2368" s="14">
        <f>Таблица1[[#This Row],[Т9]]-Таблица1[[#This Row],[Т9]]</f>
        <v>0</v>
      </c>
      <c r="CI2368" s="50">
        <f>Таблица1[[#This Row],[Т9]]-Таблица1[[#This Row],[Т8]]</f>
        <v>37410.148663651926</v>
      </c>
      <c r="CJ2368" s="54">
        <f>Таблица1[[#This Row],[Т9]]-Таблица1[[#This Row],[Т7]]</f>
        <v>219.68910010391846</v>
      </c>
      <c r="CK2368" s="14">
        <f>Таблица1[[#This Row],[Т9]]-Таблица1[[#This Row],[Т6]]</f>
        <v>37800.443424057448</v>
      </c>
      <c r="CL2368" s="14">
        <f>Таблица1[[#This Row],[Т9]]-Таблица1[[#This Row],[Т5]]</f>
        <v>266.94292943770415</v>
      </c>
      <c r="CM2368" s="14">
        <f>Таблица1[[#This Row],[Т9]]-Таблица1[[#This Row],[Т4]]</f>
        <v>38928.918944394507</v>
      </c>
      <c r="CN2368" s="14">
        <f>Таблица1[[#This Row],[Т9]]-Таблица1[[#This Row],[Т3]]</f>
        <v>498.98312005726621</v>
      </c>
      <c r="CO2368" s="14">
        <f>Таблица1[[#This Row],[Т9]]-Таблица1[[#This Row],[Т2]]</f>
        <v>44409.451126582659</v>
      </c>
      <c r="CP2368" s="14">
        <f>Таблица1[[#This Row],[Т9]]-Таблица1[[#This Row],[Т1]]</f>
        <v>757.1273990899208</v>
      </c>
      <c r="CQ2368" s="14">
        <f>Таблица1[[#This Row],[Т9]]-Таблица1[[#This Row],[угол обхв6]]</f>
        <v>47264.716813990308</v>
      </c>
      <c r="CR2368" s="14">
        <f>Таблица1[[#This Row],[Т9]]-Таблица1[[#This Row],[угол обхв5]]</f>
        <v>1141.2605572294779</v>
      </c>
      <c r="CS2368" s="14">
        <f>Таблица1[[#This Row],[Т9]]-Таблица1[[#This Row],[угол обхв4]]</f>
        <v>59063.358626733061</v>
      </c>
      <c r="CT2368" s="14">
        <f>Таблица1[[#This Row],[Lкан_прям, мм]]+Таблица1[[#This Row],[Lкан_дуг, мм]]+Таблица1[[#This Row],[Lкан_леб,мм]]</f>
        <v>85045.326329871838</v>
      </c>
      <c r="CU2368" s="16">
        <f>Таблица1[[#This Row],[Lкан_леб,мм]]</f>
        <v>57922.098069503583</v>
      </c>
      <c r="CV2368" s="14">
        <f>2534431-(Таблица1[[#This Row],[Т23]]+Таблица1[[#This Row],[угол обхв3]])</f>
        <v>2448977.7717396319</v>
      </c>
      <c r="CW2368" s="50">
        <f>SUM(X2368:AC2368,AD2368:AI2368)-Таблица1[[#This Row],[lподв_min, мм]]</f>
        <v>22794.470521253141</v>
      </c>
      <c r="CX2368" s="17">
        <f>CW2807-Таблица1[[#This Row],[Суммарная длина каната]]</f>
        <v>-2448977.7717396319</v>
      </c>
    </row>
    <row r="2369" spans="1:102" x14ac:dyDescent="0.25">
      <c r="A2369" s="21">
        <v>2368</v>
      </c>
      <c r="B2369" s="10">
        <v>61.174081632653049</v>
      </c>
      <c r="C2369" s="10">
        <v>96.250204081632717</v>
      </c>
      <c r="D2369" s="11">
        <v>12884.432668290014</v>
      </c>
      <c r="E2369" s="11">
        <v>16992.574735012196</v>
      </c>
      <c r="F2369" s="11">
        <v>12772.290576043029</v>
      </c>
      <c r="G2369" s="11">
        <v>17077.103730903957</v>
      </c>
      <c r="H2369" s="11">
        <v>13292.432178290013</v>
      </c>
      <c r="I2369" s="11">
        <v>12623.738726058986</v>
      </c>
      <c r="J2369" s="11">
        <v>4368.8360089532116</v>
      </c>
      <c r="K2369" s="11">
        <v>25981.967703130133</v>
      </c>
      <c r="L2369" s="11">
        <v>1141.2605572381246</v>
      </c>
      <c r="M2369" s="11">
        <v>57922.098069503583</v>
      </c>
      <c r="N2369" s="11">
        <v>4584.8850337108206</v>
      </c>
      <c r="O2369" s="11">
        <v>20942.393378859197</v>
      </c>
      <c r="P2369" s="43">
        <v>7389.2745132399932</v>
      </c>
      <c r="Q2369" s="11">
        <v>21188.726168288562</v>
      </c>
      <c r="R2369" s="11">
        <v>12110.727980204807</v>
      </c>
      <c r="S2369" s="11">
        <v>18405.902034555715</v>
      </c>
      <c r="T2369" s="11">
        <v>13348.988588473783</v>
      </c>
      <c r="U2369" s="11">
        <v>17768.702171083241</v>
      </c>
      <c r="V2369" s="11">
        <v>12884.432668290014</v>
      </c>
      <c r="W2369" s="11">
        <v>16992.574735012196</v>
      </c>
      <c r="X2369" s="12">
        <v>0</v>
      </c>
      <c r="Y2369" s="12">
        <v>370.12171981710839</v>
      </c>
      <c r="Z2369" s="12">
        <v>253.04252410720417</v>
      </c>
      <c r="AA2369" s="44">
        <v>232.0401906195591</v>
      </c>
      <c r="AB2369" s="45">
        <v>47.253829333787216</v>
      </c>
      <c r="AC2369" s="12">
        <v>238.80229336046594</v>
      </c>
      <c r="AD2369" s="12">
        <v>11798.641812742751</v>
      </c>
      <c r="AE2369" s="12">
        <v>2815.1874175695575</v>
      </c>
      <c r="AF2369" s="12">
        <v>5480.5321821881516</v>
      </c>
      <c r="AG2369" s="44">
        <v>1128.4755203370587</v>
      </c>
      <c r="AH2369" s="45">
        <v>390.2947604055156</v>
      </c>
      <c r="AI2369" s="12">
        <v>4368.8360098870971</v>
      </c>
      <c r="AJ2369" s="12">
        <v>-56.996380722269294</v>
      </c>
      <c r="AK2369" s="12">
        <v>-5.0198796152990122</v>
      </c>
      <c r="AL2369" s="12">
        <v>30.515092611858314</v>
      </c>
      <c r="AM2369" s="44">
        <v>63.10068967046579</v>
      </c>
      <c r="AN2369" s="45">
        <v>56.464795095324874</v>
      </c>
      <c r="AO2369" s="12">
        <v>89.99999986885345</v>
      </c>
      <c r="AP2369" s="12">
        <v>-2183.9044605088279</v>
      </c>
      <c r="AQ2369" s="12">
        <v>4549.1844698833693</v>
      </c>
      <c r="AR2369" s="12">
        <v>7596.4427605596693</v>
      </c>
      <c r="AS2369" s="44">
        <v>12474.583594211428</v>
      </c>
      <c r="AT2369" s="45">
        <v>13008.901603545191</v>
      </c>
      <c r="AU2369" s="12">
        <v>13292.432668290014</v>
      </c>
      <c r="AV2369" s="12">
        <v>11269.860028782638</v>
      </c>
      <c r="AW2369" s="12">
        <v>21348.828453308244</v>
      </c>
      <c r="AX2369" s="12">
        <v>21540.216306560593</v>
      </c>
      <c r="AY2369" s="44">
        <v>18590.491016230852</v>
      </c>
      <c r="AZ2369" s="45">
        <v>17543.302874983674</v>
      </c>
      <c r="BA2369" s="12">
        <v>16992.574735946084</v>
      </c>
      <c r="BB2369" s="12">
        <v>4242.721479474797</v>
      </c>
      <c r="BC2369" s="12">
        <v>7353.573949412541</v>
      </c>
      <c r="BD2369" s="12">
        <v>12317.896227524483</v>
      </c>
      <c r="BE2369" s="44">
        <v>12985.132974467162</v>
      </c>
      <c r="BF2369" s="45">
        <v>13224.519653218606</v>
      </c>
      <c r="BG2369" s="12">
        <v>13292.432678290013</v>
      </c>
      <c r="BH2369" s="12">
        <v>21164.627719483171</v>
      </c>
      <c r="BI2369" s="12">
        <v>21595.161242737606</v>
      </c>
      <c r="BJ2369" s="12">
        <v>18757.392172827749</v>
      </c>
      <c r="BK2369" s="44">
        <v>17584.113189408105</v>
      </c>
      <c r="BL2369" s="45">
        <v>17217.974031111764</v>
      </c>
      <c r="BM2369" s="12">
        <v>12623.738726058988</v>
      </c>
      <c r="BN2369" s="12">
        <v>0</v>
      </c>
      <c r="BO2369" s="12">
        <v>51.976501106970282</v>
      </c>
      <c r="BP2369" s="12">
        <v>35.534972227157326</v>
      </c>
      <c r="BQ2369" s="48">
        <v>32.585597058607476</v>
      </c>
      <c r="BR2369" s="49">
        <v>6.6358945751409166</v>
      </c>
      <c r="BS2369" s="13">
        <v>33.535204773528577</v>
      </c>
      <c r="BT2369" s="12">
        <v>407.90193049641312</v>
      </c>
      <c r="BV2369" s="14">
        <f>Таблица1[[#This Row],[Lкан_леб,мм]]</f>
        <v>57922.098069503583</v>
      </c>
      <c r="BW2369" s="50">
        <f>Таблица1[[#This Row],[угол обхв4]]+Таблица1[[#This Row],[Lдуг 3,мм]]</f>
        <v>11798.641812742751</v>
      </c>
      <c r="BX2369" s="54">
        <f>Таблица1[[#This Row],[угол обхв5]]+Таблица1[[#This Row],[Y5, мм]]</f>
        <v>58292.21978932069</v>
      </c>
      <c r="BY2369" s="14">
        <f>Таблица1[[#This Row],[угол обхв6]]+Таблица1[[#This Row],[Lдуг 4,мм]]</f>
        <v>14613.829230312309</v>
      </c>
      <c r="BZ2369" s="14">
        <f>Таблица1[[#This Row],[Т1]]+Таблица1[[#This Row],[X6, мм]]</f>
        <v>58545.262313427891</v>
      </c>
      <c r="CA2369" s="14">
        <f>Таблица1[[#This Row],[Т2]]+Таблица1[[#This Row],[Lдуг 5,мм]]</f>
        <v>20094.361412500461</v>
      </c>
      <c r="CB2369" s="14">
        <f>Таблица1[[#This Row],[Т3]]+Таблица1[[#This Row],[Y6, мм]]</f>
        <v>58777.302504047453</v>
      </c>
      <c r="CC2369" s="14">
        <f>Таблица1[[#This Row],[Т4]]+Таблица1[[#This Row],[Lдуг 6,мм]]</f>
        <v>21222.836932837519</v>
      </c>
      <c r="CD2369" s="14">
        <f>Таблица1[[#This Row],[Т5]]+Таблица1[[#This Row],[Lдуг 1,мм]]</f>
        <v>58824.556333381239</v>
      </c>
      <c r="CE2369" s="14">
        <f>Таблица1[[#This Row],[Т6]]+Таблица1[[#This Row],[Lпрям1, мм]]</f>
        <v>21613.131693243035</v>
      </c>
      <c r="CF2369" s="15">
        <f>Таблица1[[#This Row],[Т7]]+Таблица1[[#This Row],[Lдуг 2,мм]]</f>
        <v>59063.358626741705</v>
      </c>
      <c r="CG2369" s="14">
        <f>Таблица1[[#This Row],[Т8]]+Таблица1[[#This Row],[Lпрям2, мм]]</f>
        <v>25981.967703130133</v>
      </c>
      <c r="CH2369" s="14">
        <f>Таблица1[[#This Row],[Т9]]-Таблица1[[#This Row],[Т9]]</f>
        <v>0</v>
      </c>
      <c r="CI2369" s="50">
        <f>Таблица1[[#This Row],[Т9]]-Таблица1[[#This Row],[Т8]]</f>
        <v>37450.22693349867</v>
      </c>
      <c r="CJ2369" s="54">
        <f>Таблица1[[#This Row],[Т9]]-Таблица1[[#This Row],[Т7]]</f>
        <v>238.80229336046614</v>
      </c>
      <c r="CK2369" s="14">
        <f>Таблица1[[#This Row],[Т9]]-Таблица1[[#This Row],[Т6]]</f>
        <v>37840.521693904186</v>
      </c>
      <c r="CL2369" s="14">
        <f>Таблица1[[#This Row],[Т9]]-Таблица1[[#This Row],[Т5]]</f>
        <v>286.05612269425183</v>
      </c>
      <c r="CM2369" s="14">
        <f>Таблица1[[#This Row],[Т9]]-Таблица1[[#This Row],[Т4]]</f>
        <v>38968.997214241244</v>
      </c>
      <c r="CN2369" s="14">
        <f>Таблица1[[#This Row],[Т9]]-Таблица1[[#This Row],[Т3]]</f>
        <v>518.09631331381388</v>
      </c>
      <c r="CO2369" s="14">
        <f>Таблица1[[#This Row],[Т9]]-Таблица1[[#This Row],[Т2]]</f>
        <v>44449.529396429396</v>
      </c>
      <c r="CP2369" s="14">
        <f>Таблица1[[#This Row],[Т9]]-Таблица1[[#This Row],[Т1]]</f>
        <v>771.13883742101461</v>
      </c>
      <c r="CQ2369" s="14">
        <f>Таблица1[[#This Row],[Т9]]-Таблица1[[#This Row],[угол обхв6]]</f>
        <v>47264.716813998952</v>
      </c>
      <c r="CR2369" s="14">
        <f>Таблица1[[#This Row],[Т9]]-Таблица1[[#This Row],[угол обхв5]]</f>
        <v>1141.2605572381217</v>
      </c>
      <c r="CS2369" s="14">
        <f>Таблица1[[#This Row],[Т9]]-Таблица1[[#This Row],[угол обхв4]]</f>
        <v>59063.358626741705</v>
      </c>
      <c r="CT2369" s="14">
        <f>Таблица1[[#This Row],[Lкан_прям, мм]]+Таблица1[[#This Row],[Lкан_дуг, мм]]+Таблица1[[#This Row],[Lкан_леб,мм]]</f>
        <v>85045.326329871838</v>
      </c>
      <c r="CU2369" s="16">
        <f>Таблица1[[#This Row],[Lкан_леб,мм]]</f>
        <v>57922.098069503583</v>
      </c>
      <c r="CV2369" s="14">
        <f>2534431-(Таблица1[[#This Row],[Т23]]+Таблица1[[#This Row],[угол обхв3]])</f>
        <v>2448977.7717396319</v>
      </c>
      <c r="CW2369" s="50">
        <f>SUM(X2369:AC2369,AD2369:AI2369)-Таблица1[[#This Row],[lподв_min, мм]]</f>
        <v>22754.392251415047</v>
      </c>
      <c r="CX2369" s="17">
        <f>CW2808-Таблица1[[#This Row],[Суммарная длина каната]]</f>
        <v>-2448977.7717396319</v>
      </c>
    </row>
    <row r="2370" spans="1:102" x14ac:dyDescent="0.25">
      <c r="A2370" s="21">
        <v>2369</v>
      </c>
      <c r="B2370" s="10">
        <v>61.174081632653049</v>
      </c>
      <c r="C2370" s="10">
        <v>98.934285714285778</v>
      </c>
      <c r="D2370" s="11">
        <v>13023.715017251299</v>
      </c>
      <c r="E2370" s="11">
        <v>17346.514312078591</v>
      </c>
      <c r="F2370" s="11">
        <v>12907.737551033148</v>
      </c>
      <c r="G2370" s="11">
        <v>17425.699079108723</v>
      </c>
      <c r="H2370" s="11">
        <v>13431.714527251301</v>
      </c>
      <c r="I2370" s="11">
        <v>12936.400973646529</v>
      </c>
      <c r="J2370" s="11">
        <v>4410.1133384320601</v>
      </c>
      <c r="K2370" s="11">
        <v>25981.967703121391</v>
      </c>
      <c r="L2370" s="11">
        <v>1141.2605572468672</v>
      </c>
      <c r="M2370" s="11">
        <v>57922.098069503583</v>
      </c>
      <c r="N2370" s="11">
        <v>4584.8850337108206</v>
      </c>
      <c r="O2370" s="11">
        <v>20942.393378859197</v>
      </c>
      <c r="P2370" s="43">
        <v>7338.0841896824486</v>
      </c>
      <c r="Q2370" s="11">
        <v>21280.729874627079</v>
      </c>
      <c r="R2370" s="11">
        <v>12184.674537764167</v>
      </c>
      <c r="S2370" s="11">
        <v>18722.059321804551</v>
      </c>
      <c r="T2370" s="11">
        <v>13451.416067329916</v>
      </c>
      <c r="U2370" s="11">
        <v>18143.544933674551</v>
      </c>
      <c r="V2370" s="11">
        <v>13023.715017251299</v>
      </c>
      <c r="W2370" s="11">
        <v>17346.514312078591</v>
      </c>
      <c r="X2370" s="12">
        <v>0</v>
      </c>
      <c r="Y2370" s="12">
        <v>355.97962067727116</v>
      </c>
      <c r="Z2370" s="12">
        <v>248.07142999914458</v>
      </c>
      <c r="AA2370" s="44">
        <v>232.04019061955893</v>
      </c>
      <c r="AB2370" s="45">
        <v>47.253829333788119</v>
      </c>
      <c r="AC2370" s="12">
        <v>257.91548661710459</v>
      </c>
      <c r="AD2370" s="12">
        <v>11798.641812742751</v>
      </c>
      <c r="AE2370" s="12">
        <v>2773.910088090704</v>
      </c>
      <c r="AF2370" s="12">
        <v>5480.5321821881525</v>
      </c>
      <c r="AG2370" s="44">
        <v>1128.4755203370626</v>
      </c>
      <c r="AH2370" s="45">
        <v>390.29476040551299</v>
      </c>
      <c r="AI2370" s="12">
        <v>4410.1133393572063</v>
      </c>
      <c r="AJ2370" s="12">
        <v>-56.996380722269294</v>
      </c>
      <c r="AK2370" s="12">
        <v>-7.0058663657114373</v>
      </c>
      <c r="AL2370" s="12">
        <v>27.831010979205288</v>
      </c>
      <c r="AM2370" s="44">
        <v>60.416608037812743</v>
      </c>
      <c r="AN2370" s="45">
        <v>53.780713462671699</v>
      </c>
      <c r="AO2370" s="12">
        <v>89.999999870080913</v>
      </c>
      <c r="AP2370" s="12">
        <v>-2183.9044605088279</v>
      </c>
      <c r="AQ2370" s="12">
        <v>4535.1208791818208</v>
      </c>
      <c r="AR2370" s="12">
        <v>7528.5652507999093</v>
      </c>
      <c r="AS2370" s="44">
        <v>12539.486870081641</v>
      </c>
      <c r="AT2370" s="45">
        <v>13122.257391428386</v>
      </c>
      <c r="AU2370" s="12">
        <v>13431.715017251299</v>
      </c>
      <c r="AV2370" s="12">
        <v>11269.860028782638</v>
      </c>
      <c r="AW2370" s="12">
        <v>21347.347115629229</v>
      </c>
      <c r="AX2370" s="12">
        <v>21641.535868695315</v>
      </c>
      <c r="AY2370" s="44">
        <v>18923.484764178236</v>
      </c>
      <c r="AZ2370" s="45">
        <v>17902.467008350079</v>
      </c>
      <c r="BA2370" s="12">
        <v>17346.514313003736</v>
      </c>
      <c r="BB2370" s="12">
        <v>4242.721479474797</v>
      </c>
      <c r="BC2370" s="12">
        <v>7288.3200351534488</v>
      </c>
      <c r="BD2370" s="12">
        <v>12375.155598881627</v>
      </c>
      <c r="BE2370" s="44">
        <v>13096.603735012442</v>
      </c>
      <c r="BF2370" s="45">
        <v>13352.873693152829</v>
      </c>
      <c r="BG2370" s="12">
        <v>13431.715027251303</v>
      </c>
      <c r="BH2370" s="12">
        <v>21164.627719483171</v>
      </c>
      <c r="BI2370" s="12">
        <v>21685.683611397111</v>
      </c>
      <c r="BJ2370" s="12">
        <v>19082.865315872783</v>
      </c>
      <c r="BK2370" s="44">
        <v>17942.119491300866</v>
      </c>
      <c r="BL2370" s="45">
        <v>17587.59223740306</v>
      </c>
      <c r="BM2370" s="12">
        <v>12936.40097364653</v>
      </c>
      <c r="BN2370" s="12">
        <v>0</v>
      </c>
      <c r="BO2370" s="12">
        <v>49.99051435655786</v>
      </c>
      <c r="BP2370" s="12">
        <v>34.836877344916722</v>
      </c>
      <c r="BQ2370" s="48">
        <v>32.585597058607455</v>
      </c>
      <c r="BR2370" s="49">
        <v>6.6358945751410436</v>
      </c>
      <c r="BS2370" s="13">
        <v>36.219286407409221</v>
      </c>
      <c r="BT2370" s="12">
        <v>407.90193049641312</v>
      </c>
      <c r="BV2370" s="14">
        <f>Таблица1[[#This Row],[Lкан_леб,мм]]</f>
        <v>57922.098069503583</v>
      </c>
      <c r="BW2370" s="50">
        <f>Таблица1[[#This Row],[угол обхв4]]+Таблица1[[#This Row],[Lдуг 3,мм]]</f>
        <v>11798.641812742751</v>
      </c>
      <c r="BX2370" s="54">
        <f>Таблица1[[#This Row],[угол обхв5]]+Таблица1[[#This Row],[Y5, мм]]</f>
        <v>58278.077690180857</v>
      </c>
      <c r="BY2370" s="14">
        <f>Таблица1[[#This Row],[угол обхв6]]+Таблица1[[#This Row],[Lдуг 4,мм]]</f>
        <v>14572.551900833456</v>
      </c>
      <c r="BZ2370" s="14">
        <f>Таблица1[[#This Row],[Т1]]+Таблица1[[#This Row],[X6, мм]]</f>
        <v>58526.149120180002</v>
      </c>
      <c r="CA2370" s="14">
        <f>Таблица1[[#This Row],[Т2]]+Таблица1[[#This Row],[Lдуг 5,мм]]</f>
        <v>20053.084083021608</v>
      </c>
      <c r="CB2370" s="14">
        <f>Таблица1[[#This Row],[Т3]]+Таблица1[[#This Row],[Y6, мм]]</f>
        <v>58758.189310799564</v>
      </c>
      <c r="CC2370" s="14">
        <f>Таблица1[[#This Row],[Т4]]+Таблица1[[#This Row],[Lдуг 6,мм]]</f>
        <v>21181.55960335867</v>
      </c>
      <c r="CD2370" s="14">
        <f>Таблица1[[#This Row],[Т5]]+Таблица1[[#This Row],[Lдуг 1,мм]]</f>
        <v>58805.44314013335</v>
      </c>
      <c r="CE2370" s="14">
        <f>Таблица1[[#This Row],[Т6]]+Таблица1[[#This Row],[Lпрям1, мм]]</f>
        <v>21571.854363764181</v>
      </c>
      <c r="CF2370" s="15">
        <f>Таблица1[[#This Row],[Т7]]+Таблица1[[#This Row],[Lдуг 2,мм]]</f>
        <v>59063.358626750451</v>
      </c>
      <c r="CG2370" s="14">
        <f>Таблица1[[#This Row],[Т8]]+Таблица1[[#This Row],[Lпрям2, мм]]</f>
        <v>25981.967703121387</v>
      </c>
      <c r="CH2370" s="14">
        <f>Таблица1[[#This Row],[Т9]]-Таблица1[[#This Row],[Т9]]</f>
        <v>0</v>
      </c>
      <c r="CI2370" s="50">
        <f>Таблица1[[#This Row],[Т9]]-Таблица1[[#This Row],[Т8]]</f>
        <v>37491.504262986273</v>
      </c>
      <c r="CJ2370" s="54">
        <f>Таблица1[[#This Row],[Т9]]-Таблица1[[#This Row],[Т7]]</f>
        <v>257.91548661710112</v>
      </c>
      <c r="CK2370" s="14">
        <f>Таблица1[[#This Row],[Т9]]-Таблица1[[#This Row],[Т6]]</f>
        <v>37881.799023391781</v>
      </c>
      <c r="CL2370" s="14">
        <f>Таблица1[[#This Row],[Т9]]-Таблица1[[#This Row],[Т5]]</f>
        <v>305.16931595088681</v>
      </c>
      <c r="CM2370" s="14">
        <f>Таблица1[[#This Row],[Т9]]-Таблица1[[#This Row],[Т4]]</f>
        <v>39010.274543728839</v>
      </c>
      <c r="CN2370" s="14">
        <f>Таблица1[[#This Row],[Т9]]-Таблица1[[#This Row],[Т3]]</f>
        <v>537.20950657044887</v>
      </c>
      <c r="CO2370" s="14">
        <f>Таблица1[[#This Row],[Т9]]-Таблица1[[#This Row],[Т2]]</f>
        <v>44490.806725916991</v>
      </c>
      <c r="CP2370" s="14">
        <f>Таблица1[[#This Row],[Т9]]-Таблица1[[#This Row],[Т1]]</f>
        <v>785.28093656959391</v>
      </c>
      <c r="CQ2370" s="14">
        <f>Таблица1[[#This Row],[Т9]]-Таблица1[[#This Row],[угол обхв6]]</f>
        <v>47264.716814007697</v>
      </c>
      <c r="CR2370" s="14">
        <f>Таблица1[[#This Row],[Т9]]-Таблица1[[#This Row],[угол обхв5]]</f>
        <v>1141.2605572468674</v>
      </c>
      <c r="CS2370" s="14">
        <f>Таблица1[[#This Row],[Т9]]-Таблица1[[#This Row],[угол обхв4]]</f>
        <v>59063.358626750451</v>
      </c>
      <c r="CT2370" s="14">
        <f>Таблица1[[#This Row],[Lкан_прям, мм]]+Таблица1[[#This Row],[Lкан_дуг, мм]]+Таблица1[[#This Row],[Lкан_леб,мм]]</f>
        <v>85045.326329871838</v>
      </c>
      <c r="CU2370" s="16">
        <f>Таблица1[[#This Row],[Lкан_леб,мм]]</f>
        <v>57922.098069503583</v>
      </c>
      <c r="CV2370" s="14">
        <f>2534431-(Таблица1[[#This Row],[Т23]]+Таблица1[[#This Row],[угол обхв3]])</f>
        <v>2448977.7717396319</v>
      </c>
      <c r="CW2370" s="50">
        <f>SUM(X2370:AC2370,AD2370:AI2370)-Таблица1[[#This Row],[lподв_min, мм]]</f>
        <v>22713.114921936194</v>
      </c>
      <c r="CX2370" s="17">
        <f>CW2809-Таблица1[[#This Row],[Суммарная длина каната]]</f>
        <v>-2448977.7717396319</v>
      </c>
    </row>
    <row r="2371" spans="1:102" x14ac:dyDescent="0.25">
      <c r="A2371" s="21">
        <v>2370</v>
      </c>
      <c r="B2371" s="10">
        <v>61.174081632653049</v>
      </c>
      <c r="C2371" s="10">
        <v>101.61836734693884</v>
      </c>
      <c r="D2371" s="11">
        <v>13146.269951410775</v>
      </c>
      <c r="E2371" s="11">
        <v>17706.588033779131</v>
      </c>
      <c r="F2371" s="11">
        <v>13026.711583434622</v>
      </c>
      <c r="G2371" s="11">
        <v>17780.254828516503</v>
      </c>
      <c r="H2371" s="11">
        <v>13554.269461410777</v>
      </c>
      <c r="I2371" s="11">
        <v>13254.036607027549</v>
      </c>
      <c r="J2371" s="11">
        <v>4452.5514267515809</v>
      </c>
      <c r="K2371" s="11">
        <v>25981.967703112565</v>
      </c>
      <c r="L2371" s="11">
        <v>1141.2605572556818</v>
      </c>
      <c r="M2371" s="11">
        <v>57922.098069503583</v>
      </c>
      <c r="N2371" s="11">
        <v>4584.8850337108206</v>
      </c>
      <c r="O2371" s="11">
        <v>20942.393378859197</v>
      </c>
      <c r="P2371" s="43">
        <v>7282.6415907371411</v>
      </c>
      <c r="Q2371" s="11">
        <v>21370.235457850365</v>
      </c>
      <c r="R2371" s="11">
        <v>12243.734663039411</v>
      </c>
      <c r="S2371" s="11">
        <v>19041.332598572113</v>
      </c>
      <c r="T2371" s="11">
        <v>13536.177690182356</v>
      </c>
      <c r="U2371" s="11">
        <v>18522.773034404621</v>
      </c>
      <c r="V2371" s="11">
        <v>13146.269951410775</v>
      </c>
      <c r="W2371" s="11">
        <v>17706.588033779131</v>
      </c>
      <c r="X2371" s="12">
        <v>0</v>
      </c>
      <c r="Y2371" s="12">
        <v>341.69697674194151</v>
      </c>
      <c r="Z2371" s="12">
        <v>243.24088068657693</v>
      </c>
      <c r="AA2371" s="44">
        <v>232.04019061955862</v>
      </c>
      <c r="AB2371" s="45">
        <v>47.253829333786406</v>
      </c>
      <c r="AC2371" s="12">
        <v>277.02867987381831</v>
      </c>
      <c r="AD2371" s="12">
        <v>11798.641812742751</v>
      </c>
      <c r="AE2371" s="12">
        <v>2731.4719997711841</v>
      </c>
      <c r="AF2371" s="12">
        <v>5480.5321821881498</v>
      </c>
      <c r="AG2371" s="44">
        <v>1128.4755203370582</v>
      </c>
      <c r="AH2371" s="45">
        <v>390.29476040551486</v>
      </c>
      <c r="AI2371" s="12">
        <v>4452.5514276679096</v>
      </c>
      <c r="AJ2371" s="12">
        <v>-56.996380722269294</v>
      </c>
      <c r="AK2371" s="12">
        <v>-9.0115899387077789</v>
      </c>
      <c r="AL2371" s="12">
        <v>25.146929346552209</v>
      </c>
      <c r="AM2371" s="44">
        <v>57.732526405159625</v>
      </c>
      <c r="AN2371" s="45">
        <v>51.096631830018822</v>
      </c>
      <c r="AO2371" s="12">
        <v>89.999999871319204</v>
      </c>
      <c r="AP2371" s="12">
        <v>-2183.9044605088279</v>
      </c>
      <c r="AQ2371" s="12">
        <v>4520.9782580810434</v>
      </c>
      <c r="AR2371" s="12">
        <v>7456.0175212122267</v>
      </c>
      <c r="AS2371" s="44">
        <v>12588.725201406613</v>
      </c>
      <c r="AT2371" s="45">
        <v>13218.669547542233</v>
      </c>
      <c r="AU2371" s="12">
        <v>13554.269951410775</v>
      </c>
      <c r="AV2371" s="12">
        <v>11269.860028782638</v>
      </c>
      <c r="AW2371" s="12">
        <v>21345.357302838263</v>
      </c>
      <c r="AX2371" s="12">
        <v>21739.565644447535</v>
      </c>
      <c r="AY2371" s="44">
        <v>19259.152543565928</v>
      </c>
      <c r="AZ2371" s="45">
        <v>18266.54544151654</v>
      </c>
      <c r="BA2371" s="12">
        <v>17706.588034695462</v>
      </c>
      <c r="BB2371" s="12">
        <v>4242.721479474797</v>
      </c>
      <c r="BC2371" s="12">
        <v>7218.7348151073629</v>
      </c>
      <c r="BD2371" s="12">
        <v>12417.110593514499</v>
      </c>
      <c r="BE2371" s="44">
        <v>13191.187151815155</v>
      </c>
      <c r="BF2371" s="45">
        <v>13463.778094050898</v>
      </c>
      <c r="BG2371" s="12">
        <v>13554.269961410779</v>
      </c>
      <c r="BH2371" s="12">
        <v>21164.627719483171</v>
      </c>
      <c r="BI2371" s="12">
        <v>21773.199381829432</v>
      </c>
      <c r="BJ2371" s="12">
        <v>19410.662785169283</v>
      </c>
      <c r="BK2371" s="44">
        <v>18304.95308941081</v>
      </c>
      <c r="BL2371" s="45">
        <v>17962.815626667212</v>
      </c>
      <c r="BM2371" s="12">
        <v>13254.03660702755</v>
      </c>
      <c r="BN2371" s="12">
        <v>0</v>
      </c>
      <c r="BO2371" s="12">
        <v>47.984790783561515</v>
      </c>
      <c r="BP2371" s="12">
        <v>34.158519285259992</v>
      </c>
      <c r="BQ2371" s="48">
        <v>32.585597058607412</v>
      </c>
      <c r="BR2371" s="49">
        <v>6.6358945751408021</v>
      </c>
      <c r="BS2371" s="13">
        <v>38.903368041300389</v>
      </c>
      <c r="BT2371" s="12">
        <v>407.90193049641312</v>
      </c>
      <c r="BV2371" s="14">
        <f>Таблица1[[#This Row],[Lкан_леб,мм]]</f>
        <v>57922.098069503583</v>
      </c>
      <c r="BW2371" s="50">
        <f>Таблица1[[#This Row],[угол обхв4]]+Таблица1[[#This Row],[Lдуг 3,мм]]</f>
        <v>11798.641812742751</v>
      </c>
      <c r="BX2371" s="54">
        <f>Таблица1[[#This Row],[угол обхв5]]+Таблица1[[#This Row],[Y5, мм]]</f>
        <v>58263.795046245526</v>
      </c>
      <c r="BY2371" s="14">
        <f>Таблица1[[#This Row],[угол обхв6]]+Таблица1[[#This Row],[Lдуг 4,мм]]</f>
        <v>14530.113812513935</v>
      </c>
      <c r="BZ2371" s="14">
        <f>Таблица1[[#This Row],[Т1]]+Таблица1[[#This Row],[X6, мм]]</f>
        <v>58507.035926932105</v>
      </c>
      <c r="CA2371" s="14">
        <f>Таблица1[[#This Row],[Т2]]+Таблица1[[#This Row],[Lдуг 5,мм]]</f>
        <v>20010.645994702085</v>
      </c>
      <c r="CB2371" s="14">
        <f>Таблица1[[#This Row],[Т3]]+Таблица1[[#This Row],[Y6, мм]]</f>
        <v>58739.076117551667</v>
      </c>
      <c r="CC2371" s="14">
        <f>Таблица1[[#This Row],[Т4]]+Таблица1[[#This Row],[Lдуг 6,мм]]</f>
        <v>21139.121515039144</v>
      </c>
      <c r="CD2371" s="14">
        <f>Таблица1[[#This Row],[Т5]]+Таблица1[[#This Row],[Lдуг 1,мм]]</f>
        <v>58786.329946885453</v>
      </c>
      <c r="CE2371" s="14">
        <f>Таблица1[[#This Row],[Т6]]+Таблица1[[#This Row],[Lпрям1, мм]]</f>
        <v>21529.416275444659</v>
      </c>
      <c r="CF2371" s="15">
        <f>Таблица1[[#This Row],[Т7]]+Таблица1[[#This Row],[Lдуг 2,мм]]</f>
        <v>59063.358626759269</v>
      </c>
      <c r="CG2371" s="14">
        <f>Таблица1[[#This Row],[Т8]]+Таблица1[[#This Row],[Lпрям2, мм]]</f>
        <v>25981.967703112568</v>
      </c>
      <c r="CH2371" s="14">
        <f>Таблица1[[#This Row],[Т9]]-Таблица1[[#This Row],[Т9]]</f>
        <v>0</v>
      </c>
      <c r="CI2371" s="50">
        <f>Таблица1[[#This Row],[Т9]]-Таблица1[[#This Row],[Т8]]</f>
        <v>37533.94235131461</v>
      </c>
      <c r="CJ2371" s="54">
        <f>Таблица1[[#This Row],[Т9]]-Таблица1[[#This Row],[Т7]]</f>
        <v>277.02867987381615</v>
      </c>
      <c r="CK2371" s="14">
        <f>Таблица1[[#This Row],[Т9]]-Таблица1[[#This Row],[Т6]]</f>
        <v>37924.237111720126</v>
      </c>
      <c r="CL2371" s="14">
        <f>Таблица1[[#This Row],[Т9]]-Таблица1[[#This Row],[Т5]]</f>
        <v>324.28250920760183</v>
      </c>
      <c r="CM2371" s="14">
        <f>Таблица1[[#This Row],[Т9]]-Таблица1[[#This Row],[Т4]]</f>
        <v>39052.712632057184</v>
      </c>
      <c r="CN2371" s="14">
        <f>Таблица1[[#This Row],[Т9]]-Таблица1[[#This Row],[Т3]]</f>
        <v>556.32269982716389</v>
      </c>
      <c r="CO2371" s="14">
        <f>Таблица1[[#This Row],[Т9]]-Таблица1[[#This Row],[Т2]]</f>
        <v>44533.244814245336</v>
      </c>
      <c r="CP2371" s="14">
        <f>Таблица1[[#This Row],[Т9]]-Таблица1[[#This Row],[Т1]]</f>
        <v>799.56358051374264</v>
      </c>
      <c r="CQ2371" s="14">
        <f>Таблица1[[#This Row],[Т9]]-Таблица1[[#This Row],[угол обхв6]]</f>
        <v>47264.716814016516</v>
      </c>
      <c r="CR2371" s="14">
        <f>Таблица1[[#This Row],[Т9]]-Таблица1[[#This Row],[угол обхв5]]</f>
        <v>1141.2605572556859</v>
      </c>
      <c r="CS2371" s="14">
        <f>Таблица1[[#This Row],[Т9]]-Таблица1[[#This Row],[угол обхв4]]</f>
        <v>59063.358626759269</v>
      </c>
      <c r="CT2371" s="14">
        <f>Таблица1[[#This Row],[Lкан_прям, мм]]+Таблица1[[#This Row],[Lкан_дуг, мм]]+Таблица1[[#This Row],[Lкан_леб,мм]]</f>
        <v>85045.326329871838</v>
      </c>
      <c r="CU2371" s="16">
        <f>Таблица1[[#This Row],[Lкан_леб,мм]]</f>
        <v>57922.098069503583</v>
      </c>
      <c r="CV2371" s="14">
        <f>2534431-(Таблица1[[#This Row],[Т23]]+Таблица1[[#This Row],[угол обхв3]])</f>
        <v>2448977.7717396319</v>
      </c>
      <c r="CW2371" s="50">
        <f>SUM(X2371:AC2371,AD2371:AI2371)-Таблица1[[#This Row],[lподв_min, мм]]</f>
        <v>22670.676833616672</v>
      </c>
      <c r="CX2371" s="17">
        <f>CW2810-Таблица1[[#This Row],[Суммарная длина каната]]</f>
        <v>-2448977.7717396319</v>
      </c>
    </row>
    <row r="2372" spans="1:102" x14ac:dyDescent="0.25">
      <c r="A2372" s="21">
        <v>2371</v>
      </c>
      <c r="B2372" s="10">
        <v>61.174081632653049</v>
      </c>
      <c r="C2372" s="10">
        <v>104.3024489795919</v>
      </c>
      <c r="D2372" s="11">
        <v>13251.828566589489</v>
      </c>
      <c r="E2372" s="11">
        <v>18072.005843563584</v>
      </c>
      <c r="F2372" s="11">
        <v>13128.951626111992</v>
      </c>
      <c r="G2372" s="11">
        <v>18139.993029848127</v>
      </c>
      <c r="H2372" s="11">
        <v>13659.828076589491</v>
      </c>
      <c r="I2372" s="11">
        <v>13575.8959497468</v>
      </c>
      <c r="J2372" s="11">
        <v>4496.1098938167825</v>
      </c>
      <c r="K2372" s="11">
        <v>25981.967703103692</v>
      </c>
      <c r="L2372" s="11">
        <v>1141.260557264565</v>
      </c>
      <c r="M2372" s="11">
        <v>57922.098069503583</v>
      </c>
      <c r="N2372" s="11">
        <v>4584.8850337108206</v>
      </c>
      <c r="O2372" s="11">
        <v>20942.393378859197</v>
      </c>
      <c r="P2372" s="43">
        <v>7223.0683659047654</v>
      </c>
      <c r="Q2372" s="11">
        <v>21457.046529085677</v>
      </c>
      <c r="R2372" s="11">
        <v>12287.778769126475</v>
      </c>
      <c r="S2372" s="11">
        <v>19363.021330694362</v>
      </c>
      <c r="T2372" s="11">
        <v>13603.087477129471</v>
      </c>
      <c r="U2372" s="11">
        <v>18905.554389100231</v>
      </c>
      <c r="V2372" s="11">
        <v>13251.828566589489</v>
      </c>
      <c r="W2372" s="11">
        <v>18072.005843563584</v>
      </c>
      <c r="X2372" s="12">
        <v>0</v>
      </c>
      <c r="Y2372" s="12">
        <v>327.26312152520381</v>
      </c>
      <c r="Z2372" s="12">
        <v>238.56154265541704</v>
      </c>
      <c r="AA2372" s="44">
        <v>232.04019061955972</v>
      </c>
      <c r="AB2372" s="45">
        <v>47.25382933378939</v>
      </c>
      <c r="AC2372" s="12">
        <v>296.14187313059512</v>
      </c>
      <c r="AD2372" s="12">
        <v>11798.641812742751</v>
      </c>
      <c r="AE2372" s="12">
        <v>2687.913532705988</v>
      </c>
      <c r="AF2372" s="12">
        <v>5480.5321821881489</v>
      </c>
      <c r="AG2372" s="44">
        <v>1128.4755203370589</v>
      </c>
      <c r="AH2372" s="45">
        <v>390.29476040551168</v>
      </c>
      <c r="AI2372" s="12">
        <v>4496.1098947242326</v>
      </c>
      <c r="AJ2372" s="12">
        <v>-56.996380722269294</v>
      </c>
      <c r="AK2372" s="12">
        <v>-11.038548237781201</v>
      </c>
      <c r="AL2372" s="12">
        <v>22.462847713899087</v>
      </c>
      <c r="AM2372" s="44">
        <v>55.048444772506649</v>
      </c>
      <c r="AN2372" s="45">
        <v>48.412550197365427</v>
      </c>
      <c r="AO2372" s="12">
        <v>89.999999872565866</v>
      </c>
      <c r="AP2372" s="12">
        <v>-2183.9044605088279</v>
      </c>
      <c r="AQ2372" s="12">
        <v>4506.7655247543653</v>
      </c>
      <c r="AR2372" s="12">
        <v>7378.9587525574252</v>
      </c>
      <c r="AS2372" s="44">
        <v>12622.19055179313</v>
      </c>
      <c r="AT2372" s="45">
        <v>13297.926528941867</v>
      </c>
      <c r="AU2372" s="12">
        <v>13659.828566589489</v>
      </c>
      <c r="AV2372" s="12">
        <v>11269.860028782638</v>
      </c>
      <c r="AW2372" s="12">
        <v>21342.844802031097</v>
      </c>
      <c r="AX2372" s="12">
        <v>21834.090541568679</v>
      </c>
      <c r="AY2372" s="44">
        <v>19596.757848195823</v>
      </c>
      <c r="AZ2372" s="45">
        <v>18634.739330986322</v>
      </c>
      <c r="BA2372" s="12">
        <v>18072.005844471034</v>
      </c>
      <c r="BB2372" s="12">
        <v>4242.721479474797</v>
      </c>
      <c r="BC2372" s="12">
        <v>7144.9488569483101</v>
      </c>
      <c r="BD2372" s="12">
        <v>12443.669155779135</v>
      </c>
      <c r="BE2372" s="44">
        <v>13268.675694462818</v>
      </c>
      <c r="BF2372" s="45">
        <v>13556.989514777095</v>
      </c>
      <c r="BG2372" s="12">
        <v>13659.828576589491</v>
      </c>
      <c r="BH2372" s="12">
        <v>21164.627719483171</v>
      </c>
      <c r="BI2372" s="12">
        <v>21857.497952257578</v>
      </c>
      <c r="BJ2372" s="12">
        <v>19740.065343177368</v>
      </c>
      <c r="BK2372" s="44">
        <v>18671.817871598771</v>
      </c>
      <c r="BL2372" s="45">
        <v>18342.820901677496</v>
      </c>
      <c r="BM2372" s="12">
        <v>13575.895949746802</v>
      </c>
      <c r="BN2372" s="12">
        <v>0</v>
      </c>
      <c r="BO2372" s="12">
        <v>45.957832484488094</v>
      </c>
      <c r="BP2372" s="12">
        <v>33.501395951680287</v>
      </c>
      <c r="BQ2372" s="48">
        <v>32.585597058607561</v>
      </c>
      <c r="BR2372" s="49">
        <v>6.6358945751412222</v>
      </c>
      <c r="BS2372" s="13">
        <v>41.587449675200432</v>
      </c>
      <c r="BT2372" s="12">
        <v>407.90193049641312</v>
      </c>
      <c r="BV2372" s="14">
        <f>Таблица1[[#This Row],[Lкан_леб,мм]]</f>
        <v>57922.098069503583</v>
      </c>
      <c r="BW2372" s="50">
        <f>Таблица1[[#This Row],[угол обхв4]]+Таблица1[[#This Row],[Lдуг 3,мм]]</f>
        <v>11798.641812742751</v>
      </c>
      <c r="BX2372" s="54">
        <f>Таблица1[[#This Row],[угол обхв5]]+Таблица1[[#This Row],[Y5, мм]]</f>
        <v>58249.361191028787</v>
      </c>
      <c r="BY2372" s="14">
        <f>Таблица1[[#This Row],[угол обхв6]]+Таблица1[[#This Row],[Lдуг 4,мм]]</f>
        <v>14486.55534544874</v>
      </c>
      <c r="BZ2372" s="14">
        <f>Таблица1[[#This Row],[Т1]]+Таблица1[[#This Row],[X6, мм]]</f>
        <v>58487.922733684201</v>
      </c>
      <c r="CA2372" s="14">
        <f>Таблица1[[#This Row],[Т2]]+Таблица1[[#This Row],[Lдуг 5,мм]]</f>
        <v>19967.08752763689</v>
      </c>
      <c r="CB2372" s="14">
        <f>Таблица1[[#This Row],[Т3]]+Таблица1[[#This Row],[Y6, мм]]</f>
        <v>58719.962924303763</v>
      </c>
      <c r="CC2372" s="14">
        <f>Таблица1[[#This Row],[Т4]]+Таблица1[[#This Row],[Lдуг 6,мм]]</f>
        <v>21095.563047973948</v>
      </c>
      <c r="CD2372" s="14">
        <f>Таблица1[[#This Row],[Т5]]+Таблица1[[#This Row],[Lдуг 1,мм]]</f>
        <v>58767.216753637556</v>
      </c>
      <c r="CE2372" s="14">
        <f>Таблица1[[#This Row],[Т6]]+Таблица1[[#This Row],[Lпрям1, мм]]</f>
        <v>21485.85780837946</v>
      </c>
      <c r="CF2372" s="15">
        <f>Таблица1[[#This Row],[Т7]]+Таблица1[[#This Row],[Lдуг 2,мм]]</f>
        <v>59063.358626768153</v>
      </c>
      <c r="CG2372" s="14">
        <f>Таблица1[[#This Row],[Т8]]+Таблица1[[#This Row],[Lпрям2, мм]]</f>
        <v>25981.967703103692</v>
      </c>
      <c r="CH2372" s="14">
        <f>Таблица1[[#This Row],[Т9]]-Таблица1[[#This Row],[Т9]]</f>
        <v>0</v>
      </c>
      <c r="CI2372" s="50">
        <f>Таблица1[[#This Row],[Т9]]-Таблица1[[#This Row],[Т8]]</f>
        <v>37577.500818388697</v>
      </c>
      <c r="CJ2372" s="54">
        <f>Таблица1[[#This Row],[Т9]]-Таблица1[[#This Row],[Т7]]</f>
        <v>296.14187313059665</v>
      </c>
      <c r="CK2372" s="14">
        <f>Таблица1[[#This Row],[Т9]]-Таблица1[[#This Row],[Т6]]</f>
        <v>37967.795578794205</v>
      </c>
      <c r="CL2372" s="14">
        <f>Таблица1[[#This Row],[Т9]]-Таблица1[[#This Row],[Т5]]</f>
        <v>343.39570246438961</v>
      </c>
      <c r="CM2372" s="14">
        <f>Таблица1[[#This Row],[Т9]]-Таблица1[[#This Row],[Т4]]</f>
        <v>39096.271099131263</v>
      </c>
      <c r="CN2372" s="14">
        <f>Таблица1[[#This Row],[Т9]]-Таблица1[[#This Row],[Т3]]</f>
        <v>575.43589308395167</v>
      </c>
      <c r="CO2372" s="14">
        <f>Таблица1[[#This Row],[Т9]]-Таблица1[[#This Row],[Т2]]</f>
        <v>44576.803281319415</v>
      </c>
      <c r="CP2372" s="14">
        <f>Таблица1[[#This Row],[Т9]]-Таблица1[[#This Row],[Т1]]</f>
        <v>813.99743573936576</v>
      </c>
      <c r="CQ2372" s="14">
        <f>Таблица1[[#This Row],[Т9]]-Таблица1[[#This Row],[угол обхв6]]</f>
        <v>47264.7168140254</v>
      </c>
      <c r="CR2372" s="14">
        <f>Таблица1[[#This Row],[Т9]]-Таблица1[[#This Row],[угол обхв5]]</f>
        <v>1141.2605572645698</v>
      </c>
      <c r="CS2372" s="14">
        <f>Таблица1[[#This Row],[Т9]]-Таблица1[[#This Row],[угол обхв4]]</f>
        <v>59063.358626768153</v>
      </c>
      <c r="CT2372" s="14">
        <f>Таблица1[[#This Row],[Lкан_прям, мм]]+Таблица1[[#This Row],[Lкан_дуг, мм]]+Таблица1[[#This Row],[Lкан_леб,мм]]</f>
        <v>85045.326329871838</v>
      </c>
      <c r="CU2372" s="16">
        <f>Таблица1[[#This Row],[Lкан_леб,мм]]</f>
        <v>57922.098069503583</v>
      </c>
      <c r="CV2372" s="14">
        <f>2534431-(Таблица1[[#This Row],[Т23]]+Таблица1[[#This Row],[угол обхв3]])</f>
        <v>2448977.7717396319</v>
      </c>
      <c r="CW2372" s="50">
        <f>SUM(X2372:AC2372,AD2372:AI2372)-Таблица1[[#This Row],[lподв_min, мм]]</f>
        <v>22627.118366551473</v>
      </c>
      <c r="CX2372" s="17">
        <f>CW2811-Таблица1[[#This Row],[Суммарная длина каната]]</f>
        <v>-2448977.7717396319</v>
      </c>
    </row>
    <row r="2373" spans="1:102" x14ac:dyDescent="0.25">
      <c r="A2373" s="21">
        <v>2372</v>
      </c>
      <c r="B2373" s="10">
        <v>61.174081632653049</v>
      </c>
      <c r="C2373" s="10">
        <v>106.98653061224498</v>
      </c>
      <c r="D2373" s="11">
        <v>13340.159251119241</v>
      </c>
      <c r="E2373" s="11">
        <v>18441.965959139052</v>
      </c>
      <c r="F2373" s="11">
        <v>13214.233348850225</v>
      </c>
      <c r="G2373" s="11">
        <v>18504.124362736107</v>
      </c>
      <c r="H2373" s="11">
        <v>13748.158761119243</v>
      </c>
      <c r="I2373" s="11">
        <v>13901.219807131329</v>
      </c>
      <c r="J2373" s="11">
        <v>4540.7461520077222</v>
      </c>
      <c r="K2373" s="11">
        <v>25981.967703094779</v>
      </c>
      <c r="L2373" s="11">
        <v>1141.260557273481</v>
      </c>
      <c r="M2373" s="11">
        <v>57922.098069503583</v>
      </c>
      <c r="N2373" s="11">
        <v>4584.8850337108206</v>
      </c>
      <c r="O2373" s="11">
        <v>20942.393378859197</v>
      </c>
      <c r="P2373" s="43">
        <v>7159.4952279079162</v>
      </c>
      <c r="Q2373" s="11">
        <v>21540.972611629692</v>
      </c>
      <c r="R2373" s="11">
        <v>12316.71021655289</v>
      </c>
      <c r="S2373" s="11">
        <v>19686.419684130546</v>
      </c>
      <c r="T2373" s="11">
        <v>13651.998617914729</v>
      </c>
      <c r="U2373" s="11">
        <v>19291.049117208146</v>
      </c>
      <c r="V2373" s="11">
        <v>13340.159251119241</v>
      </c>
      <c r="W2373" s="11">
        <v>18441.965959139052</v>
      </c>
      <c r="X2373" s="12">
        <v>0</v>
      </c>
      <c r="Y2373" s="12">
        <v>312.66652514873493</v>
      </c>
      <c r="Z2373" s="12">
        <v>234.04494578398919</v>
      </c>
      <c r="AA2373" s="44">
        <v>232.04019061955907</v>
      </c>
      <c r="AB2373" s="45">
        <v>47.253829333787216</v>
      </c>
      <c r="AC2373" s="12">
        <v>315.25506638741081</v>
      </c>
      <c r="AD2373" s="12">
        <v>11798.641812742751</v>
      </c>
      <c r="AE2373" s="12">
        <v>2643.2772745150514</v>
      </c>
      <c r="AF2373" s="12">
        <v>5480.5321821881516</v>
      </c>
      <c r="AG2373" s="44">
        <v>1128.4755203370571</v>
      </c>
      <c r="AH2373" s="45">
        <v>390.29476040551515</v>
      </c>
      <c r="AI2373" s="12">
        <v>4540.7461529062512</v>
      </c>
      <c r="AJ2373" s="12">
        <v>-56.996380722269294</v>
      </c>
      <c r="AK2373" s="12">
        <v>-13.088360413339089</v>
      </c>
      <c r="AL2373" s="12">
        <v>19.778766081246083</v>
      </c>
      <c r="AM2373" s="44">
        <v>52.364363139853559</v>
      </c>
      <c r="AN2373" s="45">
        <v>45.728468564712642</v>
      </c>
      <c r="AO2373" s="12">
        <v>89.999999873818567</v>
      </c>
      <c r="AP2373" s="12">
        <v>-2183.9044605088279</v>
      </c>
      <c r="AQ2373" s="12">
        <v>4492.4920300236954</v>
      </c>
      <c r="AR2373" s="12">
        <v>7297.5580235026227</v>
      </c>
      <c r="AS2373" s="44">
        <v>12639.809493168861</v>
      </c>
      <c r="AT2373" s="45">
        <v>13359.854433746817</v>
      </c>
      <c r="AU2373" s="12">
        <v>13748.159251119239</v>
      </c>
      <c r="AV2373" s="12">
        <v>11269.860028782638</v>
      </c>
      <c r="AW2373" s="12">
        <v>21339.794351265748</v>
      </c>
      <c r="AX2373" s="12">
        <v>21924.903158047364</v>
      </c>
      <c r="AY2373" s="44">
        <v>19935.559920644511</v>
      </c>
      <c r="AZ2373" s="45">
        <v>19006.240803325167</v>
      </c>
      <c r="BA2373" s="12">
        <v>18441.965960037582</v>
      </c>
      <c r="BB2373" s="12">
        <v>4242.721479474797</v>
      </c>
      <c r="BC2373" s="12">
        <v>7067.102224220791</v>
      </c>
      <c r="BD2373" s="12">
        <v>12454.773012147596</v>
      </c>
      <c r="BE2373" s="44">
        <v>13328.899341298758</v>
      </c>
      <c r="BF2373" s="45">
        <v>13632.303435287153</v>
      </c>
      <c r="BG2373" s="12">
        <v>13748.159261119243</v>
      </c>
      <c r="BH2373" s="12">
        <v>21164.627719483171</v>
      </c>
      <c r="BI2373" s="12">
        <v>21938.373584036242</v>
      </c>
      <c r="BJ2373" s="12">
        <v>20070.350230548218</v>
      </c>
      <c r="BK2373" s="44">
        <v>19041.90888069418</v>
      </c>
      <c r="BL2373" s="45">
        <v>18726.774273022031</v>
      </c>
      <c r="BM2373" s="12">
        <v>13901.219807131331</v>
      </c>
      <c r="BN2373" s="12">
        <v>0</v>
      </c>
      <c r="BO2373" s="12">
        <v>43.908020308930205</v>
      </c>
      <c r="BP2373" s="12">
        <v>32.867126494585172</v>
      </c>
      <c r="BQ2373" s="48">
        <v>32.585597058607476</v>
      </c>
      <c r="BR2373" s="49">
        <v>6.6358945751409166</v>
      </c>
      <c r="BS2373" s="13">
        <v>44.271531309105924</v>
      </c>
      <c r="BT2373" s="12">
        <v>407.90193049641312</v>
      </c>
      <c r="BV2373" s="14">
        <f>Таблица1[[#This Row],[Lкан_леб,мм]]</f>
        <v>57922.098069503583</v>
      </c>
      <c r="BW2373" s="50">
        <f>Таблица1[[#This Row],[угол обхв4]]+Таблица1[[#This Row],[Lдуг 3,мм]]</f>
        <v>11798.641812742751</v>
      </c>
      <c r="BX2373" s="54">
        <f>Таблица1[[#This Row],[угол обхв5]]+Таблица1[[#This Row],[Y5, мм]]</f>
        <v>58234.764594652319</v>
      </c>
      <c r="BY2373" s="14">
        <f>Таблица1[[#This Row],[угол обхв6]]+Таблица1[[#This Row],[Lдуг 4,мм]]</f>
        <v>14441.919087257804</v>
      </c>
      <c r="BZ2373" s="14">
        <f>Таблица1[[#This Row],[Т1]]+Таблица1[[#This Row],[X6, мм]]</f>
        <v>58468.809540436305</v>
      </c>
      <c r="CA2373" s="14">
        <f>Таблица1[[#This Row],[Т2]]+Таблица1[[#This Row],[Lдуг 5,мм]]</f>
        <v>19922.451269445955</v>
      </c>
      <c r="CB2373" s="14">
        <f>Таблица1[[#This Row],[Т3]]+Таблица1[[#This Row],[Y6, мм]]</f>
        <v>58700.849731055867</v>
      </c>
      <c r="CC2373" s="14">
        <f>Таблица1[[#This Row],[Т4]]+Таблица1[[#This Row],[Lдуг 6,мм]]</f>
        <v>21050.926789783014</v>
      </c>
      <c r="CD2373" s="14">
        <f>Таблица1[[#This Row],[Т5]]+Таблица1[[#This Row],[Lдуг 1,мм]]</f>
        <v>58748.103560389653</v>
      </c>
      <c r="CE2373" s="14">
        <f>Таблица1[[#This Row],[Т6]]+Таблица1[[#This Row],[Lпрям1, мм]]</f>
        <v>21441.221550188529</v>
      </c>
      <c r="CF2373" s="15">
        <f>Таблица1[[#This Row],[Т7]]+Таблица1[[#This Row],[Lдуг 2,мм]]</f>
        <v>59063.358626777066</v>
      </c>
      <c r="CG2373" s="14">
        <f>Таблица1[[#This Row],[Т8]]+Таблица1[[#This Row],[Lпрям2, мм]]</f>
        <v>25981.967703094779</v>
      </c>
      <c r="CH2373" s="14">
        <f>Таблица1[[#This Row],[Т9]]-Таблица1[[#This Row],[Т9]]</f>
        <v>0</v>
      </c>
      <c r="CI2373" s="50">
        <f>Таблица1[[#This Row],[Т9]]-Таблица1[[#This Row],[Т8]]</f>
        <v>37622.137076588537</v>
      </c>
      <c r="CJ2373" s="54">
        <f>Таблица1[[#This Row],[Т9]]-Таблица1[[#This Row],[Т7]]</f>
        <v>315.25506638741354</v>
      </c>
      <c r="CK2373" s="14">
        <f>Таблица1[[#This Row],[Т9]]-Таблица1[[#This Row],[Т6]]</f>
        <v>38012.431836994052</v>
      </c>
      <c r="CL2373" s="14">
        <f>Таблица1[[#This Row],[Т9]]-Таблица1[[#This Row],[Т5]]</f>
        <v>362.50889572119922</v>
      </c>
      <c r="CM2373" s="14">
        <f>Таблица1[[#This Row],[Т9]]-Таблица1[[#This Row],[Т4]]</f>
        <v>39140.907357331111</v>
      </c>
      <c r="CN2373" s="14">
        <f>Таблица1[[#This Row],[Т9]]-Таблица1[[#This Row],[Т3]]</f>
        <v>594.54908634076128</v>
      </c>
      <c r="CO2373" s="14">
        <f>Таблица1[[#This Row],[Т9]]-Таблица1[[#This Row],[Т2]]</f>
        <v>44621.439539519262</v>
      </c>
      <c r="CP2373" s="14">
        <f>Таблица1[[#This Row],[Т9]]-Таблица1[[#This Row],[Т1]]</f>
        <v>828.59403212474717</v>
      </c>
      <c r="CQ2373" s="14">
        <f>Таблица1[[#This Row],[Т9]]-Таблица1[[#This Row],[угол обхв6]]</f>
        <v>47264.716814034313</v>
      </c>
      <c r="CR2373" s="14">
        <f>Таблица1[[#This Row],[Т9]]-Таблица1[[#This Row],[угол обхв5]]</f>
        <v>1141.2605572734828</v>
      </c>
      <c r="CS2373" s="14">
        <f>Таблица1[[#This Row],[Т9]]-Таблица1[[#This Row],[угол обхв4]]</f>
        <v>59063.358626777066</v>
      </c>
      <c r="CT2373" s="14">
        <f>Таблица1[[#This Row],[Lкан_прям, мм]]+Таблица1[[#This Row],[Lкан_дуг, мм]]+Таблица1[[#This Row],[Lкан_леб,мм]]</f>
        <v>85045.326329871838</v>
      </c>
      <c r="CU2373" s="16">
        <f>Таблица1[[#This Row],[Lкан_леб,мм]]</f>
        <v>57922.098069503583</v>
      </c>
      <c r="CV2373" s="14">
        <f>2534431-(Таблица1[[#This Row],[Т23]]+Таблица1[[#This Row],[угол обхв3]])</f>
        <v>2448977.7717396319</v>
      </c>
      <c r="CW2373" s="50">
        <f>SUM(X2373:AC2373,AD2373:AI2373)-Таблица1[[#This Row],[lподв_min, мм]]</f>
        <v>22582.482108360538</v>
      </c>
      <c r="CX2373" s="17">
        <f>CW2812-Таблица1[[#This Row],[Суммарная длина каната]]</f>
        <v>-2448977.7717396319</v>
      </c>
    </row>
    <row r="2374" spans="1:102" x14ac:dyDescent="0.25">
      <c r="A2374" s="21">
        <v>2373</v>
      </c>
      <c r="B2374" s="10">
        <v>61.174081632653049</v>
      </c>
      <c r="C2374" s="10">
        <v>109.67061224489804</v>
      </c>
      <c r="D2374" s="11">
        <v>13411.068194033849</v>
      </c>
      <c r="E2374" s="11">
        <v>18815.656631702397</v>
      </c>
      <c r="F2374" s="11">
        <v>13282.369630569377</v>
      </c>
      <c r="G2374" s="11">
        <v>18871.849867613684</v>
      </c>
      <c r="H2374" s="11">
        <v>13819.067704033851</v>
      </c>
      <c r="I2374" s="11">
        <v>14229.241371870392</v>
      </c>
      <c r="J2374" s="11">
        <v>4586.4152598320034</v>
      </c>
      <c r="K2374" s="11">
        <v>25981.967703085822</v>
      </c>
      <c r="L2374" s="11">
        <v>1141.2605572824298</v>
      </c>
      <c r="M2374" s="11">
        <v>57922.098069503583</v>
      </c>
      <c r="N2374" s="11">
        <v>4584.8850337108206</v>
      </c>
      <c r="O2374" s="11">
        <v>20942.393378859197</v>
      </c>
      <c r="P2374" s="43">
        <v>7092.0616658874733</v>
      </c>
      <c r="Q2374" s="11">
        <v>21621.829558883379</v>
      </c>
      <c r="R2374" s="11">
        <v>12330.465525319505</v>
      </c>
      <c r="S2374" s="11">
        <v>20010.818073670569</v>
      </c>
      <c r="T2374" s="11">
        <v>13682.803794050753</v>
      </c>
      <c r="U2374" s="11">
        <v>19678.411384620889</v>
      </c>
      <c r="V2374" s="11">
        <v>13411.068194033849</v>
      </c>
      <c r="W2374" s="11">
        <v>18815.656631702397</v>
      </c>
      <c r="X2374" s="12">
        <v>0</v>
      </c>
      <c r="Y2374" s="12">
        <v>297.89470473281665</v>
      </c>
      <c r="Z2374" s="12">
        <v>229.70357295201003</v>
      </c>
      <c r="AA2374" s="44">
        <v>232.04019061955987</v>
      </c>
      <c r="AB2374" s="45">
        <v>47.253829333787941</v>
      </c>
      <c r="AC2374" s="12">
        <v>334.36825964425509</v>
      </c>
      <c r="AD2374" s="12">
        <v>11798.641812742751</v>
      </c>
      <c r="AE2374" s="12">
        <v>2597.6081666907567</v>
      </c>
      <c r="AF2374" s="12">
        <v>5480.5321821881498</v>
      </c>
      <c r="AG2374" s="44">
        <v>1128.4755203370603</v>
      </c>
      <c r="AH2374" s="45">
        <v>390.29476040551634</v>
      </c>
      <c r="AI2374" s="12">
        <v>4586.4152607215874</v>
      </c>
      <c r="AJ2374" s="12">
        <v>-56.996380722269294</v>
      </c>
      <c r="AK2374" s="12">
        <v>-15.162779446567763</v>
      </c>
      <c r="AL2374" s="12">
        <v>17.094684448592989</v>
      </c>
      <c r="AM2374" s="44">
        <v>49.680281507200576</v>
      </c>
      <c r="AN2374" s="45">
        <v>43.04438693205956</v>
      </c>
      <c r="AO2374" s="12">
        <v>89.999999875075005</v>
      </c>
      <c r="AP2374" s="12">
        <v>-2183.9044605088279</v>
      </c>
      <c r="AQ2374" s="12">
        <v>4478.1676446124411</v>
      </c>
      <c r="AR2374" s="12">
        <v>7211.9939396369173</v>
      </c>
      <c r="AS2374" s="44">
        <v>12641.54336689475</v>
      </c>
      <c r="AT2374" s="45">
        <v>13404.31738270825</v>
      </c>
      <c r="AU2374" s="12">
        <v>13819.068194033847</v>
      </c>
      <c r="AV2374" s="12">
        <v>11269.860028782638</v>
      </c>
      <c r="AW2374" s="12">
        <v>21336.18951757062</v>
      </c>
      <c r="AX2374" s="12">
        <v>22011.804237180942</v>
      </c>
      <c r="AY2374" s="44">
        <v>20274.815377597879</v>
      </c>
      <c r="AZ2374" s="45">
        <v>19380.234727758598</v>
      </c>
      <c r="BA2374" s="12">
        <v>18815.656632591981</v>
      </c>
      <c r="BB2374" s="12">
        <v>4242.721479474797</v>
      </c>
      <c r="BC2374" s="12">
        <v>6985.3442767890929</v>
      </c>
      <c r="BD2374" s="12">
        <v>12450.397799068951</v>
      </c>
      <c r="BE2374" s="44">
        <v>13371.72595247551</v>
      </c>
      <c r="BF2374" s="45">
        <v>13689.554605376352</v>
      </c>
      <c r="BG2374" s="12">
        <v>13819.068204033851</v>
      </c>
      <c r="BH2374" s="12">
        <v>21164.627719483171</v>
      </c>
      <c r="BI2374" s="12">
        <v>22015.625697594802</v>
      </c>
      <c r="BJ2374" s="12">
        <v>20400.792751968133</v>
      </c>
      <c r="BK2374" s="44">
        <v>19414.414080693583</v>
      </c>
      <c r="BL2374" s="45">
        <v>19113.833288564689</v>
      </c>
      <c r="BM2374" s="12">
        <v>14229.241371870394</v>
      </c>
      <c r="BN2374" s="12">
        <v>0</v>
      </c>
      <c r="BO2374" s="12">
        <v>41.833601275701533</v>
      </c>
      <c r="BP2374" s="12">
        <v>32.257463895160754</v>
      </c>
      <c r="BQ2374" s="48">
        <v>32.58559705860759</v>
      </c>
      <c r="BR2374" s="49">
        <v>6.6358945751410188</v>
      </c>
      <c r="BS2374" s="13">
        <v>46.955612943015453</v>
      </c>
      <c r="BT2374" s="12">
        <v>407.90193049641312</v>
      </c>
      <c r="BV2374" s="14">
        <f>Таблица1[[#This Row],[Lкан_леб,мм]]</f>
        <v>57922.098069503583</v>
      </c>
      <c r="BW2374" s="50">
        <f>Таблица1[[#This Row],[угол обхв4]]+Таблица1[[#This Row],[Lдуг 3,мм]]</f>
        <v>11798.641812742751</v>
      </c>
      <c r="BX2374" s="54">
        <f>Таблица1[[#This Row],[угол обхв5]]+Таблица1[[#This Row],[Y5, мм]]</f>
        <v>58219.992774236402</v>
      </c>
      <c r="BY2374" s="14">
        <f>Таблица1[[#This Row],[угол обхв6]]+Таблица1[[#This Row],[Lдуг 4,мм]]</f>
        <v>14396.249979433509</v>
      </c>
      <c r="BZ2374" s="14">
        <f>Таблица1[[#This Row],[Т1]]+Таблица1[[#This Row],[X6, мм]]</f>
        <v>58449.696347188408</v>
      </c>
      <c r="CA2374" s="14">
        <f>Таблица1[[#This Row],[Т2]]+Таблица1[[#This Row],[Lдуг 5,мм]]</f>
        <v>19876.782161621661</v>
      </c>
      <c r="CB2374" s="14">
        <f>Таблица1[[#This Row],[Т3]]+Таблица1[[#This Row],[Y6, мм]]</f>
        <v>58681.73653780797</v>
      </c>
      <c r="CC2374" s="14">
        <f>Таблица1[[#This Row],[Т4]]+Таблица1[[#This Row],[Lдуг 6,мм]]</f>
        <v>21005.257681958719</v>
      </c>
      <c r="CD2374" s="14">
        <f>Таблица1[[#This Row],[Т5]]+Таблица1[[#This Row],[Lдуг 1,мм]]</f>
        <v>58728.990367141756</v>
      </c>
      <c r="CE2374" s="14">
        <f>Таблица1[[#This Row],[Т6]]+Таблица1[[#This Row],[Lпрям1, мм]]</f>
        <v>21395.552442364235</v>
      </c>
      <c r="CF2374" s="15">
        <f>Таблица1[[#This Row],[Т7]]+Таблица1[[#This Row],[Lдуг 2,мм]]</f>
        <v>59063.358626786008</v>
      </c>
      <c r="CG2374" s="14">
        <f>Таблица1[[#This Row],[Т8]]+Таблица1[[#This Row],[Lпрям2, мм]]</f>
        <v>25981.967703085822</v>
      </c>
      <c r="CH2374" s="14">
        <f>Таблица1[[#This Row],[Т9]]-Таблица1[[#This Row],[Т9]]</f>
        <v>0</v>
      </c>
      <c r="CI2374" s="50">
        <f>Таблица1[[#This Row],[Т9]]-Таблица1[[#This Row],[Т8]]</f>
        <v>37667.806184421774</v>
      </c>
      <c r="CJ2374" s="54">
        <f>Таблица1[[#This Row],[Т9]]-Таблица1[[#This Row],[Т7]]</f>
        <v>334.36825964425225</v>
      </c>
      <c r="CK2374" s="14">
        <f>Таблица1[[#This Row],[Т9]]-Таблица1[[#This Row],[Т6]]</f>
        <v>38058.100944827289</v>
      </c>
      <c r="CL2374" s="14">
        <f>Таблица1[[#This Row],[Т9]]-Таблица1[[#This Row],[Т5]]</f>
        <v>381.62208897803794</v>
      </c>
      <c r="CM2374" s="14">
        <f>Таблица1[[#This Row],[Т9]]-Таблица1[[#This Row],[Т4]]</f>
        <v>39186.576465164348</v>
      </c>
      <c r="CN2374" s="14">
        <f>Таблица1[[#This Row],[Т9]]-Таблица1[[#This Row],[Т3]]</f>
        <v>613.66227959759999</v>
      </c>
      <c r="CO2374" s="14">
        <f>Таблица1[[#This Row],[Т9]]-Таблица1[[#This Row],[Т2]]</f>
        <v>44667.108647352499</v>
      </c>
      <c r="CP2374" s="14">
        <f>Таблица1[[#This Row],[Т9]]-Таблица1[[#This Row],[Т1]]</f>
        <v>843.36585254960664</v>
      </c>
      <c r="CQ2374" s="14">
        <f>Таблица1[[#This Row],[Т9]]-Таблица1[[#This Row],[угол обхв6]]</f>
        <v>47264.716814043255</v>
      </c>
      <c r="CR2374" s="14">
        <f>Таблица1[[#This Row],[Т9]]-Таблица1[[#This Row],[угол обхв5]]</f>
        <v>1141.260557282425</v>
      </c>
      <c r="CS2374" s="14">
        <f>Таблица1[[#This Row],[Т9]]-Таблица1[[#This Row],[угол обхв4]]</f>
        <v>59063.358626786008</v>
      </c>
      <c r="CT2374" s="14">
        <f>Таблица1[[#This Row],[Lкан_прям, мм]]+Таблица1[[#This Row],[Lкан_дуг, мм]]+Таблица1[[#This Row],[Lкан_леб,мм]]</f>
        <v>85045.326329871838</v>
      </c>
      <c r="CU2374" s="16">
        <f>Таблица1[[#This Row],[Lкан_леб,мм]]</f>
        <v>57922.098069503583</v>
      </c>
      <c r="CV2374" s="14">
        <f>2534431-(Таблица1[[#This Row],[Т23]]+Таблица1[[#This Row],[угол обхв3]])</f>
        <v>2448977.7717396319</v>
      </c>
      <c r="CW2374" s="50">
        <f>SUM(X2374:AC2374,AD2374:AI2374)-Таблица1[[#This Row],[lподв_min, мм]]</f>
        <v>22536.813000536244</v>
      </c>
      <c r="CX2374" s="17">
        <f>CW2813-Таблица1[[#This Row],[Суммарная длина каната]]</f>
        <v>-2448977.7717396319</v>
      </c>
    </row>
    <row r="2375" spans="1:102" x14ac:dyDescent="0.25">
      <c r="A2375" s="21">
        <v>2374</v>
      </c>
      <c r="B2375" s="10">
        <v>61.174081632653049</v>
      </c>
      <c r="C2375" s="10">
        <v>110.29000000000343</v>
      </c>
      <c r="D2375" s="11">
        <v>13424.940152423143</v>
      </c>
      <c r="E2375" s="11">
        <v>18902.334084068523</v>
      </c>
      <c r="F2375" s="11">
        <v>13295.641651951528</v>
      </c>
      <c r="G2375" s="11">
        <v>18957.132786387025</v>
      </c>
      <c r="H2375" s="11">
        <v>13832.939662423145</v>
      </c>
      <c r="I2375" s="11">
        <v>14305.238352211018</v>
      </c>
      <c r="J2375" s="11">
        <v>4597.0957318575056</v>
      </c>
      <c r="K2375" s="11">
        <v>25981.967703083767</v>
      </c>
      <c r="L2375" s="11">
        <v>1141.2605572844923</v>
      </c>
      <c r="M2375" s="11">
        <v>57922.098069503583</v>
      </c>
      <c r="N2375" s="11">
        <v>4584.8850337108206</v>
      </c>
      <c r="O2375" s="11">
        <v>20942.393378859197</v>
      </c>
      <c r="P2375" s="43">
        <v>7075.9677156376611</v>
      </c>
      <c r="Q2375" s="11">
        <v>21640.033665275019</v>
      </c>
      <c r="R2375" s="11">
        <v>12331.480756128527</v>
      </c>
      <c r="S2375" s="11">
        <v>20085.744219505519</v>
      </c>
      <c r="T2375" s="11">
        <v>13687.33337048851</v>
      </c>
      <c r="U2375" s="11">
        <v>19767.975926352792</v>
      </c>
      <c r="V2375" s="11">
        <v>13424.940152423143</v>
      </c>
      <c r="W2375" s="11">
        <v>18902.334084068523</v>
      </c>
      <c r="X2375" s="12">
        <v>0</v>
      </c>
      <c r="Y2375" s="12">
        <v>294.45961987942212</v>
      </c>
      <c r="Z2375" s="12">
        <v>228.72803269076931</v>
      </c>
      <c r="AA2375" s="44">
        <v>232.0401906195583</v>
      </c>
      <c r="AB2375" s="45">
        <v>47.253829333785809</v>
      </c>
      <c r="AC2375" s="12">
        <v>338.77888476095654</v>
      </c>
      <c r="AD2375" s="12">
        <v>11798.641812742751</v>
      </c>
      <c r="AE2375" s="12">
        <v>2586.9276946652708</v>
      </c>
      <c r="AF2375" s="12">
        <v>5480.5321821881489</v>
      </c>
      <c r="AG2375" s="44">
        <v>1128.4755203370598</v>
      </c>
      <c r="AH2375" s="45">
        <v>390.29476040551879</v>
      </c>
      <c r="AI2375" s="12">
        <v>4597.0957327450215</v>
      </c>
      <c r="AJ2375" s="12">
        <v>-56.996380722269294</v>
      </c>
      <c r="AK2375" s="12">
        <v>-15.645171271001148</v>
      </c>
      <c r="AL2375" s="12">
        <v>16.475296693487589</v>
      </c>
      <c r="AM2375" s="44">
        <v>49.060893752094955</v>
      </c>
      <c r="AN2375" s="45">
        <v>42.424999176954231</v>
      </c>
      <c r="AO2375" s="12">
        <v>89.999999875365248</v>
      </c>
      <c r="AP2375" s="12">
        <v>-2183.9044605088279</v>
      </c>
      <c r="AQ2375" s="12">
        <v>4474.8559681731058</v>
      </c>
      <c r="AR2375" s="12">
        <v>7191.6772987206614</v>
      </c>
      <c r="AS2375" s="44">
        <v>12639.686571846874</v>
      </c>
      <c r="AT2375" s="45">
        <v>13412.086564407682</v>
      </c>
      <c r="AU2375" s="12">
        <v>13832.940152423143</v>
      </c>
      <c r="AV2375" s="12">
        <v>11269.860028782638</v>
      </c>
      <c r="AW2375" s="12">
        <v>21335.277082691384</v>
      </c>
      <c r="AX2375" s="12">
        <v>22031.28204211863</v>
      </c>
      <c r="AY2375" s="44">
        <v>20353.088894330715</v>
      </c>
      <c r="AZ2375" s="45">
        <v>19466.806213827938</v>
      </c>
      <c r="BA2375" s="12">
        <v>18902.334084956041</v>
      </c>
      <c r="BB2375" s="12">
        <v>4242.721479474797</v>
      </c>
      <c r="BC2375" s="12">
        <v>6965.9386500999462</v>
      </c>
      <c r="BD2375" s="12">
        <v>12447.190339211527</v>
      </c>
      <c r="BE2375" s="44">
        <v>13379.127554770163</v>
      </c>
      <c r="BF2375" s="45">
        <v>13700.186958503971</v>
      </c>
      <c r="BG2375" s="12">
        <v>13832.940162423145</v>
      </c>
      <c r="BH2375" s="12">
        <v>21164.627719483171</v>
      </c>
      <c r="BI2375" s="12">
        <v>22032.917369107206</v>
      </c>
      <c r="BJ2375" s="12">
        <v>20476.99259634913</v>
      </c>
      <c r="BK2375" s="44">
        <v>19500.6312515276</v>
      </c>
      <c r="BL2375" s="45">
        <v>19203.503796593377</v>
      </c>
      <c r="BM2375" s="12">
        <v>14305.238352211019</v>
      </c>
      <c r="BN2375" s="12">
        <v>0</v>
      </c>
      <c r="BO2375" s="12">
        <v>41.351209451268147</v>
      </c>
      <c r="BP2375" s="12">
        <v>32.120467964488739</v>
      </c>
      <c r="BQ2375" s="48">
        <v>32.585597058607362</v>
      </c>
      <c r="BR2375" s="49">
        <v>6.6358945751407195</v>
      </c>
      <c r="BS2375" s="13">
        <v>47.57500069841101</v>
      </c>
      <c r="BT2375" s="12">
        <v>407.90193049641312</v>
      </c>
      <c r="BV2375" s="14">
        <f>Таблица1[[#This Row],[Lкан_леб,мм]]</f>
        <v>57922.098069503583</v>
      </c>
      <c r="BW2375" s="50">
        <f>Таблица1[[#This Row],[угол обхв4]]+Таблица1[[#This Row],[Lдуг 3,мм]]</f>
        <v>11798.641812742751</v>
      </c>
      <c r="BX2375" s="54">
        <f>Таблица1[[#This Row],[угол обхв5]]+Таблица1[[#This Row],[Y5, мм]]</f>
        <v>58216.557689383008</v>
      </c>
      <c r="BY2375" s="14">
        <f>Таблица1[[#This Row],[угол обхв6]]+Таблица1[[#This Row],[Lдуг 4,мм]]</f>
        <v>14385.569507408021</v>
      </c>
      <c r="BZ2375" s="14">
        <f>Таблица1[[#This Row],[Т1]]+Таблица1[[#This Row],[X6, мм]]</f>
        <v>58445.285722073779</v>
      </c>
      <c r="CA2375" s="14">
        <f>Таблица1[[#This Row],[Т2]]+Таблица1[[#This Row],[Lдуг 5,мм]]</f>
        <v>19866.101689596169</v>
      </c>
      <c r="CB2375" s="14">
        <f>Таблица1[[#This Row],[Т3]]+Таблица1[[#This Row],[Y6, мм]]</f>
        <v>58677.325912693334</v>
      </c>
      <c r="CC2375" s="14">
        <f>Таблица1[[#This Row],[Т4]]+Таблица1[[#This Row],[Lдуг 6,мм]]</f>
        <v>20994.577209933228</v>
      </c>
      <c r="CD2375" s="14">
        <f>Таблица1[[#This Row],[Т5]]+Таблица1[[#This Row],[Lдуг 1,мм]]</f>
        <v>58724.579742027119</v>
      </c>
      <c r="CE2375" s="14">
        <f>Таблица1[[#This Row],[Т6]]+Таблица1[[#This Row],[Lпрям1, мм]]</f>
        <v>21384.871970338747</v>
      </c>
      <c r="CF2375" s="15">
        <f>Таблица1[[#This Row],[Т7]]+Таблица1[[#This Row],[Lдуг 2,мм]]</f>
        <v>59063.358626788075</v>
      </c>
      <c r="CG2375" s="14">
        <f>Таблица1[[#This Row],[Т8]]+Таблица1[[#This Row],[Lпрям2, мм]]</f>
        <v>25981.96770308377</v>
      </c>
      <c r="CH2375" s="14">
        <f>Таблица1[[#This Row],[Т9]]-Таблица1[[#This Row],[Т9]]</f>
        <v>0</v>
      </c>
      <c r="CI2375" s="50">
        <f>Таблица1[[#This Row],[Т9]]-Таблица1[[#This Row],[Т8]]</f>
        <v>37678.486656449328</v>
      </c>
      <c r="CJ2375" s="54">
        <f>Таблица1[[#This Row],[Т9]]-Таблица1[[#This Row],[Т7]]</f>
        <v>338.77888476095541</v>
      </c>
      <c r="CK2375" s="14">
        <f>Таблица1[[#This Row],[Т9]]-Таблица1[[#This Row],[Т6]]</f>
        <v>38068.78141685485</v>
      </c>
      <c r="CL2375" s="14">
        <f>Таблица1[[#This Row],[Т9]]-Таблица1[[#This Row],[Т5]]</f>
        <v>386.0327140947411</v>
      </c>
      <c r="CM2375" s="14">
        <f>Таблица1[[#This Row],[Т9]]-Таблица1[[#This Row],[Т4]]</f>
        <v>39197.256937191909</v>
      </c>
      <c r="CN2375" s="14">
        <f>Таблица1[[#This Row],[Т9]]-Таблица1[[#This Row],[Т3]]</f>
        <v>618.07290471429587</v>
      </c>
      <c r="CO2375" s="14">
        <f>Таблица1[[#This Row],[Т9]]-Таблица1[[#This Row],[Т2]]</f>
        <v>44677.789119380053</v>
      </c>
      <c r="CP2375" s="14">
        <f>Таблица1[[#This Row],[Т9]]-Таблица1[[#This Row],[Т1]]</f>
        <v>846.80093740506709</v>
      </c>
      <c r="CQ2375" s="14">
        <f>Таблица1[[#This Row],[Т9]]-Таблица1[[#This Row],[угол обхв6]]</f>
        <v>47264.716814045321</v>
      </c>
      <c r="CR2375" s="14">
        <f>Таблица1[[#This Row],[Т9]]-Таблица1[[#This Row],[угол обхв5]]</f>
        <v>1141.2605572844914</v>
      </c>
      <c r="CS2375" s="14">
        <f>Таблица1[[#This Row],[Т9]]-Таблица1[[#This Row],[угол обхв4]]</f>
        <v>59063.358626788075</v>
      </c>
      <c r="CT2375" s="14">
        <f>Таблица1[[#This Row],[Lкан_прям, мм]]+Таблица1[[#This Row],[Lкан_дуг, мм]]+Таблица1[[#This Row],[Lкан_леб,мм]]</f>
        <v>85045.326329871838</v>
      </c>
      <c r="CU2375" s="16">
        <f>Таблица1[[#This Row],[Lкан_леб,мм]]</f>
        <v>57922.098069503583</v>
      </c>
      <c r="CV2375" s="14">
        <f>2534431-(Таблица1[[#This Row],[Т23]]+Таблица1[[#This Row],[угол обхв3]])</f>
        <v>2448977.7717396319</v>
      </c>
      <c r="CW2375" s="50">
        <f>SUM(X2375:AC2375,AD2375:AI2375)-Таблица1[[#This Row],[lподв_min, мм]]</f>
        <v>22526.132528510756</v>
      </c>
      <c r="CX2375" s="17">
        <f>CW2814-Таблица1[[#This Row],[Суммарная длина каната]]</f>
        <v>-2448977.7717396319</v>
      </c>
    </row>
    <row r="2376" spans="1:102" x14ac:dyDescent="0.25">
      <c r="A2376" s="21">
        <v>2375</v>
      </c>
      <c r="B2376" s="10">
        <v>61.174081632653049</v>
      </c>
      <c r="C2376" s="10">
        <v>112.3546938775511</v>
      </c>
      <c r="D2376" s="11">
        <v>13464.399810319905</v>
      </c>
      <c r="E2376" s="11">
        <v>19192.25792704062</v>
      </c>
      <c r="F2376" s="11">
        <v>13333.210969896714</v>
      </c>
      <c r="G2376" s="11">
        <v>19242.362698753688</v>
      </c>
      <c r="H2376" s="11">
        <v>13872.399320319906</v>
      </c>
      <c r="I2376" s="11">
        <v>14559.188172218635</v>
      </c>
      <c r="J2376" s="11">
        <v>4633.069754821985</v>
      </c>
      <c r="K2376" s="11">
        <v>25981.967703076869</v>
      </c>
      <c r="L2376" s="11">
        <v>1141.260557291384</v>
      </c>
      <c r="M2376" s="11">
        <v>57922.098069503583</v>
      </c>
      <c r="N2376" s="11">
        <v>4584.8850337108206</v>
      </c>
      <c r="O2376" s="11">
        <v>20942.393378859197</v>
      </c>
      <c r="P2376" s="43">
        <v>7020.9156393421972</v>
      </c>
      <c r="Q2376" s="11">
        <v>21699.439958397681</v>
      </c>
      <c r="R2376" s="11">
        <v>12329.014514185274</v>
      </c>
      <c r="S2376" s="11">
        <v>20335.50471987289</v>
      </c>
      <c r="T2376" s="11">
        <v>13695.43541429242</v>
      </c>
      <c r="U2376" s="11">
        <v>20066.791259565493</v>
      </c>
      <c r="V2376" s="11">
        <v>13464.399810319905</v>
      </c>
      <c r="W2376" s="11">
        <v>19192.25792704062</v>
      </c>
      <c r="X2376" s="12">
        <v>0</v>
      </c>
      <c r="Y2376" s="12">
        <v>282.93412513969207</v>
      </c>
      <c r="Z2376" s="12">
        <v>225.55095929723763</v>
      </c>
      <c r="AA2376" s="44">
        <v>232.0401906195581</v>
      </c>
      <c r="AB2376" s="45">
        <v>47.253829333786086</v>
      </c>
      <c r="AC2376" s="12">
        <v>353.48145290111012</v>
      </c>
      <c r="AD2376" s="12">
        <v>11798.641812742751</v>
      </c>
      <c r="AE2376" s="12">
        <v>2550.9536717007804</v>
      </c>
      <c r="AF2376" s="12">
        <v>5480.5321821881507</v>
      </c>
      <c r="AG2376" s="44">
        <v>1128.4755203370607</v>
      </c>
      <c r="AH2376" s="45">
        <v>390.29476040551606</v>
      </c>
      <c r="AI2376" s="12">
        <v>4633.0697557026087</v>
      </c>
      <c r="AJ2376" s="12">
        <v>-56.996380722269294</v>
      </c>
      <c r="AK2376" s="12">
        <v>-17.263706088125566</v>
      </c>
      <c r="AL2376" s="12">
        <v>14.410602815939951</v>
      </c>
      <c r="AM2376" s="44">
        <v>46.996199874547287</v>
      </c>
      <c r="AN2376" s="45">
        <v>40.360305299406534</v>
      </c>
      <c r="AO2376" s="12">
        <v>89.999999876332993</v>
      </c>
      <c r="AP2376" s="12">
        <v>-2183.9044605088279</v>
      </c>
      <c r="AQ2376" s="12">
        <v>4463.8028643722573</v>
      </c>
      <c r="AR2376" s="12">
        <v>7122.4542415835458</v>
      </c>
      <c r="AS2376" s="44">
        <v>12627.388368587937</v>
      </c>
      <c r="AT2376" s="45">
        <v>13431.217817348681</v>
      </c>
      <c r="AU2376" s="12">
        <v>13872.399810319905</v>
      </c>
      <c r="AV2376" s="12">
        <v>11269.860028782638</v>
      </c>
      <c r="AW2376" s="12">
        <v>21332.012562509422</v>
      </c>
      <c r="AX2376" s="12">
        <v>22094.603104775066</v>
      </c>
      <c r="AY2376" s="44">
        <v>20613.779840947154</v>
      </c>
      <c r="AZ2376" s="45">
        <v>19755.900504692858</v>
      </c>
      <c r="BA2376" s="12">
        <v>19192.257927921248</v>
      </c>
      <c r="BB2376" s="12">
        <v>4242.721479474797</v>
      </c>
      <c r="BC2376" s="12">
        <v>6899.8334700036339</v>
      </c>
      <c r="BD2376" s="12">
        <v>12430.553116426623</v>
      </c>
      <c r="BE2376" s="44">
        <v>13397.061559889757</v>
      </c>
      <c r="BF2376" s="45">
        <v>13728.617407263644</v>
      </c>
      <c r="BG2376" s="12">
        <v>13872.399820319908</v>
      </c>
      <c r="BH2376" s="12">
        <v>21164.627719483171</v>
      </c>
      <c r="BI2376" s="12">
        <v>22089.059142047907</v>
      </c>
      <c r="BJ2376" s="12">
        <v>20730.667866250271</v>
      </c>
      <c r="BK2376" s="44">
        <v>19788.516138491224</v>
      </c>
      <c r="BL2376" s="45">
        <v>19503.148681913255</v>
      </c>
      <c r="BM2376" s="12">
        <v>14559.188172218637</v>
      </c>
      <c r="BN2376" s="12">
        <v>0</v>
      </c>
      <c r="BO2376" s="12">
        <v>39.732674634143727</v>
      </c>
      <c r="BP2376" s="12">
        <v>31.674308904065519</v>
      </c>
      <c r="BQ2376" s="48">
        <v>32.585597058607341</v>
      </c>
      <c r="BR2376" s="49">
        <v>6.6358945751407576</v>
      </c>
      <c r="BS2376" s="13">
        <v>49.639694576926466</v>
      </c>
      <c r="BT2376" s="12">
        <v>407.90193049641312</v>
      </c>
      <c r="BV2376" s="14">
        <f>Таблица1[[#This Row],[Lкан_леб,мм]]</f>
        <v>57922.098069503583</v>
      </c>
      <c r="BW2376" s="50">
        <f>Таблица1[[#This Row],[угол обхв4]]+Таблица1[[#This Row],[Lдуг 3,мм]]</f>
        <v>11798.641812742751</v>
      </c>
      <c r="BX2376" s="54">
        <f>Таблица1[[#This Row],[угол обхв5]]+Таблица1[[#This Row],[Y5, мм]]</f>
        <v>58205.032194643274</v>
      </c>
      <c r="BY2376" s="14">
        <f>Таблица1[[#This Row],[угол обхв6]]+Таблица1[[#This Row],[Lдуг 4,мм]]</f>
        <v>14349.595484443533</v>
      </c>
      <c r="BZ2376" s="14">
        <f>Таблица1[[#This Row],[Т1]]+Таблица1[[#This Row],[X6, мм]]</f>
        <v>58430.583153940512</v>
      </c>
      <c r="CA2376" s="14">
        <f>Таблица1[[#This Row],[Т2]]+Таблица1[[#This Row],[Lдуг 5,мм]]</f>
        <v>19830.127666631684</v>
      </c>
      <c r="CB2376" s="14">
        <f>Таблица1[[#This Row],[Т3]]+Таблица1[[#This Row],[Y6, мм]]</f>
        <v>58662.623344560066</v>
      </c>
      <c r="CC2376" s="14">
        <f>Таблица1[[#This Row],[Т4]]+Таблица1[[#This Row],[Lдуг 6,мм]]</f>
        <v>20958.603186968747</v>
      </c>
      <c r="CD2376" s="14">
        <f>Таблица1[[#This Row],[Т5]]+Таблица1[[#This Row],[Lдуг 1,мм]]</f>
        <v>58709.877173893852</v>
      </c>
      <c r="CE2376" s="14">
        <f>Таблица1[[#This Row],[Т6]]+Таблица1[[#This Row],[Lпрям1, мм]]</f>
        <v>21348.897947374262</v>
      </c>
      <c r="CF2376" s="15">
        <f>Таблица1[[#This Row],[Т7]]+Таблица1[[#This Row],[Lдуг 2,мм]]</f>
        <v>59063.358626794965</v>
      </c>
      <c r="CG2376" s="14">
        <f>Таблица1[[#This Row],[Т8]]+Таблица1[[#This Row],[Lпрям2, мм]]</f>
        <v>25981.967703076873</v>
      </c>
      <c r="CH2376" s="14">
        <f>Таблица1[[#This Row],[Т9]]-Таблица1[[#This Row],[Т9]]</f>
        <v>0</v>
      </c>
      <c r="CI2376" s="50">
        <f>Таблица1[[#This Row],[Т9]]-Таблица1[[#This Row],[Т8]]</f>
        <v>37714.460679420707</v>
      </c>
      <c r="CJ2376" s="54">
        <f>Таблица1[[#This Row],[Т9]]-Таблица1[[#This Row],[Т7]]</f>
        <v>353.48145290111279</v>
      </c>
      <c r="CK2376" s="14">
        <f>Таблица1[[#This Row],[Т9]]-Таблица1[[#This Row],[Т6]]</f>
        <v>38104.755439826215</v>
      </c>
      <c r="CL2376" s="14">
        <f>Таблица1[[#This Row],[Т9]]-Таблица1[[#This Row],[Т5]]</f>
        <v>400.73528223489848</v>
      </c>
      <c r="CM2376" s="14">
        <f>Таблица1[[#This Row],[Т9]]-Таблица1[[#This Row],[Т4]]</f>
        <v>39233.230960163281</v>
      </c>
      <c r="CN2376" s="14">
        <f>Таблица1[[#This Row],[Т9]]-Таблица1[[#This Row],[Т3]]</f>
        <v>632.77547285445326</v>
      </c>
      <c r="CO2376" s="14">
        <f>Таблица1[[#This Row],[Т9]]-Таблица1[[#This Row],[Т2]]</f>
        <v>44713.763142351432</v>
      </c>
      <c r="CP2376" s="14">
        <f>Таблица1[[#This Row],[Т9]]-Таблица1[[#This Row],[Т1]]</f>
        <v>858.32643215169082</v>
      </c>
      <c r="CQ2376" s="14">
        <f>Таблица1[[#This Row],[Т9]]-Таблица1[[#This Row],[угол обхв6]]</f>
        <v>47264.716814052212</v>
      </c>
      <c r="CR2376" s="14">
        <f>Таблица1[[#This Row],[Т9]]-Таблица1[[#This Row],[угол обхв5]]</f>
        <v>1141.2605572913817</v>
      </c>
      <c r="CS2376" s="14">
        <f>Таблица1[[#This Row],[Т9]]-Таблица1[[#This Row],[угол обхв4]]</f>
        <v>59063.358626794965</v>
      </c>
      <c r="CT2376" s="14">
        <f>Таблица1[[#This Row],[Lкан_прям, мм]]+Таблица1[[#This Row],[Lкан_дуг, мм]]+Таблица1[[#This Row],[Lкан_леб,мм]]</f>
        <v>85045.326329871838</v>
      </c>
      <c r="CU2376" s="16">
        <f>Таблица1[[#This Row],[Lкан_леб,мм]]</f>
        <v>57922.098069503583</v>
      </c>
      <c r="CV2376" s="14">
        <f>2534431-(Таблица1[[#This Row],[Т23]]+Таблица1[[#This Row],[угол обхв3]])</f>
        <v>2448977.7717396319</v>
      </c>
      <c r="CW2376" s="50">
        <f>SUM(X2376:AC2376,AD2376:AI2376)-Таблица1[[#This Row],[lподв_min, мм]]</f>
        <v>22490.158505546271</v>
      </c>
      <c r="CX2376" s="17">
        <f>CW2815-Таблица1[[#This Row],[Суммарная длина каната]]</f>
        <v>-2448977.7717396319</v>
      </c>
    </row>
    <row r="2377" spans="1:102" x14ac:dyDescent="0.25">
      <c r="A2377" s="21">
        <v>2376</v>
      </c>
      <c r="B2377" s="10">
        <v>61.174081632653049</v>
      </c>
      <c r="C2377" s="10">
        <v>114.46082839365614</v>
      </c>
      <c r="D2377" s="11">
        <v>13493.86286194168</v>
      </c>
      <c r="E2377" s="11">
        <v>19489.269059781618</v>
      </c>
      <c r="F2377" s="11">
        <v>13360.921258572229</v>
      </c>
      <c r="G2377" s="11">
        <v>19534.518701697994</v>
      </c>
      <c r="H2377" s="11">
        <v>13901.862371941679</v>
      </c>
      <c r="I2377" s="11">
        <v>14818.933186517928</v>
      </c>
      <c r="J2377" s="11">
        <v>4670.3358732636907</v>
      </c>
      <c r="K2377" s="11">
        <v>25981.967703069848</v>
      </c>
      <c r="L2377" s="11">
        <v>1141.260557298411</v>
      </c>
      <c r="M2377" s="11">
        <v>57922.098069503583</v>
      </c>
      <c r="N2377" s="11">
        <v>4584.8850337108206</v>
      </c>
      <c r="O2377" s="11">
        <v>20942.393378859197</v>
      </c>
      <c r="P2377" s="43">
        <v>6962.5907870320416</v>
      </c>
      <c r="Q2377" s="11">
        <v>21757.954821077255</v>
      </c>
      <c r="R2377" s="11">
        <v>12317.229434064437</v>
      </c>
      <c r="S2377" s="11">
        <v>20590.017339999151</v>
      </c>
      <c r="T2377" s="11">
        <v>13692.602677485</v>
      </c>
      <c r="U2377" s="11">
        <v>20371.702335286238</v>
      </c>
      <c r="V2377" s="11">
        <v>13493.86286194168</v>
      </c>
      <c r="W2377" s="11">
        <v>19489.269059781618</v>
      </c>
      <c r="X2377" s="12">
        <v>0</v>
      </c>
      <c r="Y2377" s="12">
        <v>271.0532399553486</v>
      </c>
      <c r="Z2377" s="12">
        <v>222.43417990884143</v>
      </c>
      <c r="AA2377" s="44">
        <v>232.04019061955825</v>
      </c>
      <c r="AB2377" s="45">
        <v>47.253829333786044</v>
      </c>
      <c r="AC2377" s="12">
        <v>368.4791174808766</v>
      </c>
      <c r="AD2377" s="12">
        <v>11798.641812742751</v>
      </c>
      <c r="AE2377" s="12">
        <v>2513.687553259083</v>
      </c>
      <c r="AF2377" s="12">
        <v>5480.5321821881489</v>
      </c>
      <c r="AG2377" s="44">
        <v>1128.4755203370587</v>
      </c>
      <c r="AH2377" s="45">
        <v>390.29476040551913</v>
      </c>
      <c r="AI2377" s="12">
        <v>4670.3358741372867</v>
      </c>
      <c r="AJ2377" s="12">
        <v>-56.996380722269294</v>
      </c>
      <c r="AK2377" s="12">
        <v>-18.932148681121632</v>
      </c>
      <c r="AL2377" s="12">
        <v>12.304468299834895</v>
      </c>
      <c r="AM2377" s="44">
        <v>44.89006535844225</v>
      </c>
      <c r="AN2377" s="45">
        <v>38.254170783301497</v>
      </c>
      <c r="AO2377" s="12">
        <v>89.999999877319794</v>
      </c>
      <c r="AP2377" s="12">
        <v>-2183.9044605088279</v>
      </c>
      <c r="AQ2377" s="12">
        <v>4452.5101615857839</v>
      </c>
      <c r="AR2377" s="12">
        <v>7049.53827250226</v>
      </c>
      <c r="AS2377" s="44">
        <v>12605.17491976487</v>
      </c>
      <c r="AT2377" s="45">
        <v>13439.989022992409</v>
      </c>
      <c r="AU2377" s="12">
        <v>13901.862861941678</v>
      </c>
      <c r="AV2377" s="12">
        <v>11269.860028782638</v>
      </c>
      <c r="AW2377" s="12">
        <v>21328.321990431181</v>
      </c>
      <c r="AX2377" s="12">
        <v>22156.582635925148</v>
      </c>
      <c r="AY2377" s="44">
        <v>20879.069925638407</v>
      </c>
      <c r="AZ2377" s="45">
        <v>20051.311415371365</v>
      </c>
      <c r="BA2377" s="12">
        <v>19489.269060655217</v>
      </c>
      <c r="BB2377" s="12">
        <v>4242.721479474797</v>
      </c>
      <c r="BC2377" s="12">
        <v>6830.2159149070048</v>
      </c>
      <c r="BD2377" s="12">
        <v>12404.176919534655</v>
      </c>
      <c r="BE2377" s="44">
        <v>13404.657191784567</v>
      </c>
      <c r="BF2377" s="45">
        <v>13746.476516434268</v>
      </c>
      <c r="BG2377" s="12">
        <v>13901.862871941679</v>
      </c>
      <c r="BH2377" s="12">
        <v>21164.627719483171</v>
      </c>
      <c r="BI2377" s="12">
        <v>22143.88343264924</v>
      </c>
      <c r="BJ2377" s="12">
        <v>20988.645154847043</v>
      </c>
      <c r="BK2377" s="44">
        <v>20082.649749646978</v>
      </c>
      <c r="BL2377" s="45">
        <v>19809.659979696491</v>
      </c>
      <c r="BM2377" s="12">
        <v>14818.93318651793</v>
      </c>
      <c r="BN2377" s="12">
        <v>0</v>
      </c>
      <c r="BO2377" s="12">
        <v>38.064232041147662</v>
      </c>
      <c r="BP2377" s="12">
        <v>31.236616980956526</v>
      </c>
      <c r="BQ2377" s="48">
        <v>32.585597058607355</v>
      </c>
      <c r="BR2377" s="49">
        <v>6.6358945751407514</v>
      </c>
      <c r="BS2377" s="13">
        <v>51.745829094018298</v>
      </c>
      <c r="BT2377" s="12">
        <v>407.90193049641312</v>
      </c>
      <c r="BV2377" s="14">
        <f>Таблица1[[#This Row],[Lкан_леб,мм]]</f>
        <v>57922.098069503583</v>
      </c>
      <c r="BW2377" s="50">
        <f>Таблица1[[#This Row],[угол обхв4]]+Таблица1[[#This Row],[Lдуг 3,мм]]</f>
        <v>11798.641812742751</v>
      </c>
      <c r="BX2377" s="54">
        <f>Таблица1[[#This Row],[угол обхв5]]+Таблица1[[#This Row],[Y5, мм]]</f>
        <v>58193.151309458932</v>
      </c>
      <c r="BY2377" s="14">
        <f>Таблица1[[#This Row],[угол обхв6]]+Таблица1[[#This Row],[Lдуг 4,мм]]</f>
        <v>14312.329366001835</v>
      </c>
      <c r="BZ2377" s="14">
        <f>Таблица1[[#This Row],[Т1]]+Таблица1[[#This Row],[X6, мм]]</f>
        <v>58415.585489367775</v>
      </c>
      <c r="CA2377" s="14">
        <f>Таблица1[[#This Row],[Т2]]+Таблица1[[#This Row],[Lдуг 5,мм]]</f>
        <v>19792.861548189983</v>
      </c>
      <c r="CB2377" s="14">
        <f>Таблица1[[#This Row],[Т3]]+Таблица1[[#This Row],[Y6, мм]]</f>
        <v>58647.62567998733</v>
      </c>
      <c r="CC2377" s="14">
        <f>Таблица1[[#This Row],[Т4]]+Таблица1[[#This Row],[Lдуг 6,мм]]</f>
        <v>20921.337068527042</v>
      </c>
      <c r="CD2377" s="14">
        <f>Таблица1[[#This Row],[Т5]]+Таблица1[[#This Row],[Lдуг 1,мм]]</f>
        <v>58694.879509321116</v>
      </c>
      <c r="CE2377" s="14">
        <f>Таблица1[[#This Row],[Т6]]+Таблица1[[#This Row],[Lпрям1, мм]]</f>
        <v>21311.631828932561</v>
      </c>
      <c r="CF2377" s="15">
        <f>Таблица1[[#This Row],[Т7]]+Таблица1[[#This Row],[Lдуг 2,мм]]</f>
        <v>59063.358626801994</v>
      </c>
      <c r="CG2377" s="14">
        <f>Таблица1[[#This Row],[Т8]]+Таблица1[[#This Row],[Lпрям2, мм]]</f>
        <v>25981.967703069848</v>
      </c>
      <c r="CH2377" s="14">
        <f>Таблица1[[#This Row],[Т9]]-Таблица1[[#This Row],[Т9]]</f>
        <v>0</v>
      </c>
      <c r="CI2377" s="50">
        <f>Таблица1[[#This Row],[Т9]]-Таблица1[[#This Row],[Т8]]</f>
        <v>37751.726797869429</v>
      </c>
      <c r="CJ2377" s="54">
        <f>Таблица1[[#This Row],[Т9]]-Таблица1[[#This Row],[Т7]]</f>
        <v>368.4791174808779</v>
      </c>
      <c r="CK2377" s="14">
        <f>Таблица1[[#This Row],[Т9]]-Таблица1[[#This Row],[Т6]]</f>
        <v>38142.021558274952</v>
      </c>
      <c r="CL2377" s="14">
        <f>Таблица1[[#This Row],[Т9]]-Таблица1[[#This Row],[Т5]]</f>
        <v>415.73294681466359</v>
      </c>
      <c r="CM2377" s="14">
        <f>Таблица1[[#This Row],[Т9]]-Таблица1[[#This Row],[Т4]]</f>
        <v>39270.49707861201</v>
      </c>
      <c r="CN2377" s="14">
        <f>Таблица1[[#This Row],[Т9]]-Таблица1[[#This Row],[Т3]]</f>
        <v>647.77313743421837</v>
      </c>
      <c r="CO2377" s="14">
        <f>Таблица1[[#This Row],[Т9]]-Таблица1[[#This Row],[Т2]]</f>
        <v>44751.029260800162</v>
      </c>
      <c r="CP2377" s="14">
        <f>Таблица1[[#This Row],[Т9]]-Таблица1[[#This Row],[Т1]]</f>
        <v>870.20731734306173</v>
      </c>
      <c r="CQ2377" s="14">
        <f>Таблица1[[#This Row],[Т9]]-Таблица1[[#This Row],[угол обхв6]]</f>
        <v>47264.71681405924</v>
      </c>
      <c r="CR2377" s="14">
        <f>Таблица1[[#This Row],[Т9]]-Таблица1[[#This Row],[угол обхв5]]</f>
        <v>1141.2605572984103</v>
      </c>
      <c r="CS2377" s="14">
        <f>Таблица1[[#This Row],[Т9]]-Таблица1[[#This Row],[угол обхв4]]</f>
        <v>59063.358626801994</v>
      </c>
      <c r="CT2377" s="14">
        <f>Таблица1[[#This Row],[Lкан_прям, мм]]+Таблица1[[#This Row],[Lкан_дуг, мм]]+Таблица1[[#This Row],[Lкан_леб,мм]]</f>
        <v>85045.326329871838</v>
      </c>
      <c r="CU2377" s="16">
        <f>Таблица1[[#This Row],[Lкан_леб,мм]]</f>
        <v>57922.098069503583</v>
      </c>
      <c r="CV2377" s="14">
        <f>2534431-(Таблица1[[#This Row],[Т23]]+Таблица1[[#This Row],[угол обхв3]])</f>
        <v>2448977.7717396319</v>
      </c>
      <c r="CW2377" s="50">
        <f>SUM(X2377:AC2377,AD2377:AI2377)-Таблица1[[#This Row],[lподв_min, мм]]</f>
        <v>22452.892387104566</v>
      </c>
      <c r="CX2377" s="17">
        <f>CW2816-Таблица1[[#This Row],[Суммарная длина каната]]</f>
        <v>-2448977.7717396319</v>
      </c>
    </row>
    <row r="2378" spans="1:102" x14ac:dyDescent="0.25">
      <c r="A2378" s="21">
        <v>2377</v>
      </c>
      <c r="B2378" s="10">
        <v>61.174081632653049</v>
      </c>
      <c r="C2378" s="10">
        <v>115.03877551020416</v>
      </c>
      <c r="D2378" s="11">
        <v>13500.037082293968</v>
      </c>
      <c r="E2378" s="11">
        <v>19570.943524591356</v>
      </c>
      <c r="F2378" s="11">
        <v>13366.645813195471</v>
      </c>
      <c r="G2378" s="11">
        <v>19614.849894610896</v>
      </c>
      <c r="H2378" s="11">
        <v>13908.036592293969</v>
      </c>
      <c r="I2378" s="11">
        <v>14890.284061945484</v>
      </c>
      <c r="J2378" s="11">
        <v>4680.6594626458718</v>
      </c>
      <c r="K2378" s="11">
        <v>25981.96770306792</v>
      </c>
      <c r="L2378" s="11">
        <v>1141.2605573003423</v>
      </c>
      <c r="M2378" s="11">
        <v>57922.098069503583</v>
      </c>
      <c r="N2378" s="11">
        <v>4584.8850337108206</v>
      </c>
      <c r="O2378" s="11">
        <v>20942.393378859197</v>
      </c>
      <c r="P2378" s="43">
        <v>6946.2132534830725</v>
      </c>
      <c r="Q2378" s="11">
        <v>21773.633521143416</v>
      </c>
      <c r="R2378" s="11">
        <v>12312.36036688947</v>
      </c>
      <c r="S2378" s="11">
        <v>20659.767210816994</v>
      </c>
      <c r="T2378" s="11">
        <v>13689.865762942325</v>
      </c>
      <c r="U2378" s="11">
        <v>20455.336577483169</v>
      </c>
      <c r="V2378" s="11">
        <v>13500.037082293968</v>
      </c>
      <c r="W2378" s="11">
        <v>19570.943524591356</v>
      </c>
      <c r="X2378" s="12">
        <v>0</v>
      </c>
      <c r="Y2378" s="12">
        <v>267.77008909289515</v>
      </c>
      <c r="Z2378" s="12">
        <v>221.60180209613722</v>
      </c>
      <c r="AA2378" s="44">
        <v>232.04019061955941</v>
      </c>
      <c r="AB2378" s="45">
        <v>47.253829333788389</v>
      </c>
      <c r="AC2378" s="12">
        <v>372.59464615796202</v>
      </c>
      <c r="AD2378" s="12">
        <v>11798.641812742751</v>
      </c>
      <c r="AE2378" s="12">
        <v>2503.3639638769023</v>
      </c>
      <c r="AF2378" s="12">
        <v>5480.5321821881498</v>
      </c>
      <c r="AG2378" s="44">
        <v>1128.4755203370596</v>
      </c>
      <c r="AH2378" s="45">
        <v>390.29476040551208</v>
      </c>
      <c r="AI2378" s="12">
        <v>4680.6594635175425</v>
      </c>
      <c r="AJ2378" s="12">
        <v>-56.996380722269294</v>
      </c>
      <c r="AK2378" s="12">
        <v>-19.393204288776822</v>
      </c>
      <c r="AL2378" s="12">
        <v>11.726521183286863</v>
      </c>
      <c r="AM2378" s="44">
        <v>44.312118241894382</v>
      </c>
      <c r="AN2378" s="45">
        <v>37.676223666753302</v>
      </c>
      <c r="AO2378" s="12">
        <v>89.999999877590341</v>
      </c>
      <c r="AP2378" s="12">
        <v>-2183.9044605088279</v>
      </c>
      <c r="AQ2378" s="12">
        <v>4449.4089371680175</v>
      </c>
      <c r="AR2378" s="12">
        <v>7029.1353930683817</v>
      </c>
      <c r="AS2378" s="44">
        <v>12597.375556469166</v>
      </c>
      <c r="AT2378" s="45">
        <v>13440.496714020146</v>
      </c>
      <c r="AU2378" s="12">
        <v>13908.037082293968</v>
      </c>
      <c r="AV2378" s="12">
        <v>11269.860028782638</v>
      </c>
      <c r="AW2378" s="12">
        <v>21327.244294494754</v>
      </c>
      <c r="AX2378" s="12">
        <v>22173.118087511873</v>
      </c>
      <c r="AY2378" s="44">
        <v>20951.709571067866</v>
      </c>
      <c r="AZ2378" s="45">
        <v>20132.413866235343</v>
      </c>
      <c r="BA2378" s="12">
        <v>19570.94352546303</v>
      </c>
      <c r="BB2378" s="12">
        <v>4242.721479474797</v>
      </c>
      <c r="BC2378" s="12">
        <v>6810.7371569402703</v>
      </c>
      <c r="BD2378" s="12">
        <v>12395.282506474778</v>
      </c>
      <c r="BE2378" s="44">
        <v>13404.85057336263</v>
      </c>
      <c r="BF2378" s="45">
        <v>13749.406131216147</v>
      </c>
      <c r="BG2378" s="12">
        <v>13908.037092293969</v>
      </c>
      <c r="BH2378" s="12">
        <v>21164.627719483171</v>
      </c>
      <c r="BI2378" s="12">
        <v>22158.48443677897</v>
      </c>
      <c r="BJ2378" s="12">
        <v>21059.251777185451</v>
      </c>
      <c r="BK2378" s="44">
        <v>20163.394217232297</v>
      </c>
      <c r="BL2378" s="45">
        <v>19893.866235839185</v>
      </c>
      <c r="BM2378" s="12">
        <v>14890.284061945486</v>
      </c>
      <c r="BN2378" s="12">
        <v>0</v>
      </c>
      <c r="BO2378" s="12">
        <v>37.603176433492472</v>
      </c>
      <c r="BP2378" s="12">
        <v>31.119725472063681</v>
      </c>
      <c r="BQ2378" s="48">
        <v>32.585597058607526</v>
      </c>
      <c r="BR2378" s="49">
        <v>6.6358945751410818</v>
      </c>
      <c r="BS2378" s="13">
        <v>52.323776210837046</v>
      </c>
      <c r="BT2378" s="12">
        <v>407.90193049641312</v>
      </c>
      <c r="BV2378" s="14">
        <f>Таблица1[[#This Row],[Lкан_леб,мм]]</f>
        <v>57922.098069503583</v>
      </c>
      <c r="BW2378" s="50">
        <f>Таблица1[[#This Row],[угол обхв4]]+Таблица1[[#This Row],[Lдуг 3,мм]]</f>
        <v>11798.641812742751</v>
      </c>
      <c r="BX2378" s="54">
        <f>Таблица1[[#This Row],[угол обхв5]]+Таблица1[[#This Row],[Y5, мм]]</f>
        <v>58189.86815859648</v>
      </c>
      <c r="BY2378" s="14">
        <f>Таблица1[[#This Row],[угол обхв6]]+Таблица1[[#This Row],[Lдуг 4,мм]]</f>
        <v>14302.005776619653</v>
      </c>
      <c r="BZ2378" s="14">
        <f>Таблица1[[#This Row],[Т1]]+Таблица1[[#This Row],[X6, мм]]</f>
        <v>58411.469960692615</v>
      </c>
      <c r="CA2378" s="14">
        <f>Таблица1[[#This Row],[Т2]]+Таблица1[[#This Row],[Lдуг 5,мм]]</f>
        <v>19782.537958807803</v>
      </c>
      <c r="CB2378" s="14">
        <f>Таблица1[[#This Row],[Т3]]+Таблица1[[#This Row],[Y6, мм]]</f>
        <v>58643.510151312177</v>
      </c>
      <c r="CC2378" s="14">
        <f>Таблица1[[#This Row],[Т4]]+Таблица1[[#This Row],[Lдуг 6,мм]]</f>
        <v>20911.013479144862</v>
      </c>
      <c r="CD2378" s="14">
        <f>Таблица1[[#This Row],[Т5]]+Таблица1[[#This Row],[Lдуг 1,мм]]</f>
        <v>58690.763980645963</v>
      </c>
      <c r="CE2378" s="14">
        <f>Таблица1[[#This Row],[Т6]]+Таблица1[[#This Row],[Lпрям1, мм]]</f>
        <v>21301.308239550373</v>
      </c>
      <c r="CF2378" s="15">
        <f>Таблица1[[#This Row],[Т7]]+Таблица1[[#This Row],[Lдуг 2,мм]]</f>
        <v>59063.358626803922</v>
      </c>
      <c r="CG2378" s="14">
        <f>Таблица1[[#This Row],[Т8]]+Таблица1[[#This Row],[Lпрям2, мм]]</f>
        <v>25981.967703067916</v>
      </c>
      <c r="CH2378" s="14">
        <f>Таблица1[[#This Row],[Т9]]-Таблица1[[#This Row],[Т9]]</f>
        <v>0</v>
      </c>
      <c r="CI2378" s="50">
        <f>Таблица1[[#This Row],[Т9]]-Таблица1[[#This Row],[Т8]]</f>
        <v>37762.050387253548</v>
      </c>
      <c r="CJ2378" s="54">
        <f>Таблица1[[#This Row],[Т9]]-Таблица1[[#This Row],[Т7]]</f>
        <v>372.59464615795878</v>
      </c>
      <c r="CK2378" s="14">
        <f>Таблица1[[#This Row],[Т9]]-Таблица1[[#This Row],[Т6]]</f>
        <v>38152.345147659056</v>
      </c>
      <c r="CL2378" s="14">
        <f>Таблица1[[#This Row],[Т9]]-Таблица1[[#This Row],[Т5]]</f>
        <v>419.84847549174447</v>
      </c>
      <c r="CM2378" s="14">
        <f>Таблица1[[#This Row],[Т9]]-Таблица1[[#This Row],[Т4]]</f>
        <v>39280.820667996115</v>
      </c>
      <c r="CN2378" s="14">
        <f>Таблица1[[#This Row],[Т9]]-Таблица1[[#This Row],[Т3]]</f>
        <v>651.88866611130652</v>
      </c>
      <c r="CO2378" s="14">
        <f>Таблица1[[#This Row],[Т9]]-Таблица1[[#This Row],[Т2]]</f>
        <v>44761.352850184267</v>
      </c>
      <c r="CP2378" s="14">
        <f>Таблица1[[#This Row],[Т9]]-Таблица1[[#This Row],[Т1]]</f>
        <v>873.49046820744115</v>
      </c>
      <c r="CQ2378" s="14">
        <f>Таблица1[[#This Row],[Т9]]-Таблица1[[#This Row],[угол обхв6]]</f>
        <v>47264.716814061168</v>
      </c>
      <c r="CR2378" s="14">
        <f>Таблица1[[#This Row],[Т9]]-Таблица1[[#This Row],[угол обхв5]]</f>
        <v>1141.2605573003384</v>
      </c>
      <c r="CS2378" s="14">
        <f>Таблица1[[#This Row],[Т9]]-Таблица1[[#This Row],[угол обхв4]]</f>
        <v>59063.358626803922</v>
      </c>
      <c r="CT2378" s="14">
        <f>Таблица1[[#This Row],[Lкан_прям, мм]]+Таблица1[[#This Row],[Lкан_дуг, мм]]+Таблица1[[#This Row],[Lкан_леб,мм]]</f>
        <v>85045.326329871838</v>
      </c>
      <c r="CU2378" s="16">
        <f>Таблица1[[#This Row],[Lкан_леб,мм]]</f>
        <v>57922.098069503583</v>
      </c>
      <c r="CV2378" s="14">
        <f>2534431-(Таблица1[[#This Row],[Т23]]+Таблица1[[#This Row],[угол обхв3]])</f>
        <v>2448977.7717396319</v>
      </c>
      <c r="CW2378" s="50">
        <f>SUM(X2378:AC2378,AD2378:AI2378)-Таблица1[[#This Row],[lподв_min, мм]]</f>
        <v>22442.568797722386</v>
      </c>
      <c r="CX2378" s="17">
        <f>CW2817-Таблица1[[#This Row],[Суммарная длина каната]]</f>
        <v>-2448977.7717396319</v>
      </c>
    </row>
    <row r="2379" spans="1:102" x14ac:dyDescent="0.25">
      <c r="A2379" s="21">
        <v>2378</v>
      </c>
      <c r="B2379" s="10">
        <v>61.174081632653049</v>
      </c>
      <c r="C2379" s="10">
        <v>117.72285714285721</v>
      </c>
      <c r="D2379" s="11">
        <v>13517.901816357169</v>
      </c>
      <c r="E2379" s="11">
        <v>19950.882530515944</v>
      </c>
      <c r="F2379" s="11">
        <v>13382.600799330516</v>
      </c>
      <c r="G2379" s="11">
        <v>19988.494161583385</v>
      </c>
      <c r="H2379" s="11">
        <v>13925.901326357171</v>
      </c>
      <c r="I2379" s="11">
        <v>15221.751251560585</v>
      </c>
      <c r="J2379" s="11">
        <v>4729.1312789553585</v>
      </c>
      <c r="K2379" s="11">
        <v>25981.967703058974</v>
      </c>
      <c r="L2379" s="11">
        <v>1141.2605573092774</v>
      </c>
      <c r="M2379" s="11">
        <v>57922.098069503583</v>
      </c>
      <c r="N2379" s="11">
        <v>4584.8850337108206</v>
      </c>
      <c r="O2379" s="11">
        <v>20942.393378859197</v>
      </c>
      <c r="P2379" s="43">
        <v>6868.1184167147085</v>
      </c>
      <c r="Q2379" s="11">
        <v>21844.247455151326</v>
      </c>
      <c r="R2379" s="11">
        <v>12280.539625166095</v>
      </c>
      <c r="S2379" s="11">
        <v>20982.894065243545</v>
      </c>
      <c r="T2379" s="11">
        <v>13666.107060663257</v>
      </c>
      <c r="U2379" s="11">
        <v>20843.194810808091</v>
      </c>
      <c r="V2379" s="11">
        <v>13517.901816357169</v>
      </c>
      <c r="W2379" s="11">
        <v>19950.882530515944</v>
      </c>
      <c r="X2379" s="12">
        <v>0</v>
      </c>
      <c r="Y2379" s="12">
        <v>252.3866156612865</v>
      </c>
      <c r="Z2379" s="12">
        <v>217.8720822798488</v>
      </c>
      <c r="AA2379" s="44">
        <v>232.04019061955893</v>
      </c>
      <c r="AB2379" s="45">
        <v>47.253829333788751</v>
      </c>
      <c r="AC2379" s="12">
        <v>391.70783941479431</v>
      </c>
      <c r="AD2379" s="12">
        <v>11798.641812742751</v>
      </c>
      <c r="AE2379" s="12">
        <v>2454.8921475674056</v>
      </c>
      <c r="AF2379" s="12">
        <v>5480.5321821881498</v>
      </c>
      <c r="AG2379" s="44">
        <v>1128.4755203370603</v>
      </c>
      <c r="AH2379" s="45">
        <v>390.29476040551316</v>
      </c>
      <c r="AI2379" s="12">
        <v>4729.1312798180943</v>
      </c>
      <c r="AJ2379" s="12">
        <v>-56.996380722269294</v>
      </c>
      <c r="AK2379" s="12">
        <v>-21.553518263979786</v>
      </c>
      <c r="AL2379" s="12">
        <v>9.0424395506338122</v>
      </c>
      <c r="AM2379" s="44">
        <v>41.628036609241263</v>
      </c>
      <c r="AN2379" s="45">
        <v>34.992142034100134</v>
      </c>
      <c r="AO2379" s="12">
        <v>89.999999878845017</v>
      </c>
      <c r="AP2379" s="12">
        <v>-2183.9044605088279</v>
      </c>
      <c r="AQ2379" s="12">
        <v>4434.9980158669605</v>
      </c>
      <c r="AR2379" s="12">
        <v>6932.2421498486065</v>
      </c>
      <c r="AS2379" s="44">
        <v>12551.570783216301</v>
      </c>
      <c r="AT2379" s="45">
        <v>13432.133713411049</v>
      </c>
      <c r="AU2379" s="12">
        <v>13925.901816357167</v>
      </c>
      <c r="AV2379" s="12">
        <v>11269.860028782638</v>
      </c>
      <c r="AW2379" s="12">
        <v>21321.86390720346</v>
      </c>
      <c r="AX2379" s="12">
        <v>22247.176911568913</v>
      </c>
      <c r="AY2379" s="44">
        <v>21287.863098697704</v>
      </c>
      <c r="AZ2379" s="45">
        <v>20508.948684763825</v>
      </c>
      <c r="BA2379" s="12">
        <v>19950.88253137868</v>
      </c>
      <c r="BB2379" s="12">
        <v>4242.721479474797</v>
      </c>
      <c r="BC2379" s="12">
        <v>6718.2313988708484</v>
      </c>
      <c r="BD2379" s="12">
        <v>12344.663358299995</v>
      </c>
      <c r="BE2379" s="44">
        <v>13395.075902613051</v>
      </c>
      <c r="BF2379" s="45">
        <v>13751.875163609375</v>
      </c>
      <c r="BG2379" s="12">
        <v>13925.901826357171</v>
      </c>
      <c r="BH2379" s="12">
        <v>21164.627719483171</v>
      </c>
      <c r="BI2379" s="12">
        <v>22223.71798349559</v>
      </c>
      <c r="BJ2379" s="12">
        <v>21385.823521661132</v>
      </c>
      <c r="BK2379" s="44">
        <v>20538.225777353928</v>
      </c>
      <c r="BL2379" s="45">
        <v>20285.128656560206</v>
      </c>
      <c r="BM2379" s="12">
        <v>15221.751251560587</v>
      </c>
      <c r="BN2379" s="12">
        <v>0</v>
      </c>
      <c r="BO2379" s="12">
        <v>35.442862458289511</v>
      </c>
      <c r="BP2379" s="12">
        <v>30.595957814613598</v>
      </c>
      <c r="BQ2379" s="48">
        <v>32.585597058607455</v>
      </c>
      <c r="BR2379" s="49">
        <v>6.6358945751411333</v>
      </c>
      <c r="BS2379" s="13">
        <v>55.007857844744876</v>
      </c>
      <c r="BT2379" s="12">
        <v>407.90193049641312</v>
      </c>
      <c r="BV2379" s="14">
        <f>Таблица1[[#This Row],[Lкан_леб,мм]]</f>
        <v>57922.098069503583</v>
      </c>
      <c r="BW2379" s="50">
        <f>Таблица1[[#This Row],[угол обхв4]]+Таблица1[[#This Row],[Lдуг 3,мм]]</f>
        <v>11798.641812742751</v>
      </c>
      <c r="BX2379" s="54">
        <f>Таблица1[[#This Row],[угол обхв5]]+Таблица1[[#This Row],[Y5, мм]]</f>
        <v>58174.484685164869</v>
      </c>
      <c r="BY2379" s="14">
        <f>Таблица1[[#This Row],[угол обхв6]]+Таблица1[[#This Row],[Lдуг 4,мм]]</f>
        <v>14253.533960310157</v>
      </c>
      <c r="BZ2379" s="14">
        <f>Таблица1[[#This Row],[Т1]]+Таблица1[[#This Row],[X6, мм]]</f>
        <v>58392.356767444719</v>
      </c>
      <c r="CA2379" s="14">
        <f>Таблица1[[#This Row],[Т2]]+Таблица1[[#This Row],[Lдуг 5,мм]]</f>
        <v>19734.066142498305</v>
      </c>
      <c r="CB2379" s="14">
        <f>Таблица1[[#This Row],[Т3]]+Таблица1[[#This Row],[Y6, мм]]</f>
        <v>58624.396958064281</v>
      </c>
      <c r="CC2379" s="14">
        <f>Таблица1[[#This Row],[Т4]]+Таблица1[[#This Row],[Lдуг 6,мм]]</f>
        <v>20862.541662835363</v>
      </c>
      <c r="CD2379" s="14">
        <f>Таблица1[[#This Row],[Т5]]+Таблица1[[#This Row],[Lдуг 1,мм]]</f>
        <v>58671.650787398066</v>
      </c>
      <c r="CE2379" s="14">
        <f>Таблица1[[#This Row],[Т6]]+Таблица1[[#This Row],[Lпрям1, мм]]</f>
        <v>21252.836423240875</v>
      </c>
      <c r="CF2379" s="15">
        <f>Таблица1[[#This Row],[Т7]]+Таблица1[[#This Row],[Lдуг 2,мм]]</f>
        <v>59063.358626812864</v>
      </c>
      <c r="CG2379" s="14">
        <f>Таблица1[[#This Row],[Т8]]+Таблица1[[#This Row],[Lпрям2, мм]]</f>
        <v>25981.96770305897</v>
      </c>
      <c r="CH2379" s="14">
        <f>Таблица1[[#This Row],[Т9]]-Таблица1[[#This Row],[Т9]]</f>
        <v>0</v>
      </c>
      <c r="CI2379" s="50">
        <f>Таблица1[[#This Row],[Т9]]-Таблица1[[#This Row],[Т8]]</f>
        <v>37810.522203571993</v>
      </c>
      <c r="CJ2379" s="54">
        <f>Таблица1[[#This Row],[Т9]]-Таблица1[[#This Row],[Т7]]</f>
        <v>391.70783941479749</v>
      </c>
      <c r="CK2379" s="14">
        <f>Таблица1[[#This Row],[Т9]]-Таблица1[[#This Row],[Т6]]</f>
        <v>38200.816963977501</v>
      </c>
      <c r="CL2379" s="14">
        <f>Таблица1[[#This Row],[Т9]]-Таблица1[[#This Row],[Т5]]</f>
        <v>438.96166874858318</v>
      </c>
      <c r="CM2379" s="14">
        <f>Таблица1[[#This Row],[Т9]]-Таблица1[[#This Row],[Т4]]</f>
        <v>39329.292484314559</v>
      </c>
      <c r="CN2379" s="14">
        <f>Таблица1[[#This Row],[Т9]]-Таблица1[[#This Row],[Т3]]</f>
        <v>671.00185936814523</v>
      </c>
      <c r="CO2379" s="14">
        <f>Таблица1[[#This Row],[Т9]]-Таблица1[[#This Row],[Т2]]</f>
        <v>44809.824666502711</v>
      </c>
      <c r="CP2379" s="14">
        <f>Таблица1[[#This Row],[Т9]]-Таблица1[[#This Row],[Т1]]</f>
        <v>888.8739416479948</v>
      </c>
      <c r="CQ2379" s="14">
        <f>Таблица1[[#This Row],[Т9]]-Таблица1[[#This Row],[угол обхв6]]</f>
        <v>47264.716814070111</v>
      </c>
      <c r="CR2379" s="14">
        <f>Таблица1[[#This Row],[Т9]]-Таблица1[[#This Row],[угол обхв5]]</f>
        <v>1141.2605573092806</v>
      </c>
      <c r="CS2379" s="14">
        <f>Таблица1[[#This Row],[Т9]]-Таблица1[[#This Row],[угол обхв4]]</f>
        <v>59063.358626812864</v>
      </c>
      <c r="CT2379" s="14">
        <f>Таблица1[[#This Row],[Lкан_прям, мм]]+Таблица1[[#This Row],[Lкан_дуг, мм]]+Таблица1[[#This Row],[Lкан_леб,мм]]</f>
        <v>85045.326329871838</v>
      </c>
      <c r="CU2379" s="16">
        <f>Таблица1[[#This Row],[Lкан_леб,мм]]</f>
        <v>57922.098069503583</v>
      </c>
      <c r="CV2379" s="14">
        <f>2534431-(Таблица1[[#This Row],[Т23]]+Таблица1[[#This Row],[угол обхв3]])</f>
        <v>2448977.7717396319</v>
      </c>
      <c r="CW2379" s="50">
        <f>SUM(X2379:AC2379,AD2379:AI2379)-Таблица1[[#This Row],[lподв_min, мм]]</f>
        <v>22394.096981412891</v>
      </c>
      <c r="CX2379" s="17">
        <f>CW2818-Таблица1[[#This Row],[Суммарная длина каната]]</f>
        <v>-2448977.7717396319</v>
      </c>
    </row>
    <row r="2380" spans="1:102" x14ac:dyDescent="0.25">
      <c r="A2380" s="21">
        <v>2379</v>
      </c>
      <c r="B2380" s="10">
        <v>61.174081632653049</v>
      </c>
      <c r="C2380" s="10">
        <v>120.40693877551027</v>
      </c>
      <c r="D2380" s="11">
        <v>13517.954814563889</v>
      </c>
      <c r="E2380" s="11">
        <v>20331.241300806963</v>
      </c>
      <c r="F2380" s="11">
        <v>13381.040920633854</v>
      </c>
      <c r="G2380" s="11">
        <v>20362.475667279094</v>
      </c>
      <c r="H2380" s="11">
        <v>13925.954324563889</v>
      </c>
      <c r="I2380" s="11">
        <v>15552.812380820254</v>
      </c>
      <c r="J2380" s="11">
        <v>4778.4289199867108</v>
      </c>
      <c r="K2380" s="11">
        <v>25981.967703050082</v>
      </c>
      <c r="L2380" s="11">
        <v>1141.2605573181747</v>
      </c>
      <c r="M2380" s="11">
        <v>57922.098069503583</v>
      </c>
      <c r="N2380" s="11">
        <v>4584.8850337108206</v>
      </c>
      <c r="O2380" s="11">
        <v>20942.393378859197</v>
      </c>
      <c r="P2380" s="43">
        <v>6786.8024809953586</v>
      </c>
      <c r="Q2380" s="11">
        <v>21911.126822702441</v>
      </c>
      <c r="R2380" s="11">
        <v>12233.622108565756</v>
      </c>
      <c r="S2380" s="11">
        <v>21304.176293652588</v>
      </c>
      <c r="T2380" s="11">
        <v>13624.211437664198</v>
      </c>
      <c r="U2380" s="11">
        <v>21229.51493954258</v>
      </c>
      <c r="V2380" s="11">
        <v>13517.954814563889</v>
      </c>
      <c r="W2380" s="11">
        <v>20331.241300806963</v>
      </c>
      <c r="X2380" s="12">
        <v>0</v>
      </c>
      <c r="Y2380" s="12">
        <v>236.76630609176595</v>
      </c>
      <c r="Z2380" s="12">
        <v>214.37919860147224</v>
      </c>
      <c r="AA2380" s="44">
        <v>232.0401906195591</v>
      </c>
      <c r="AB2380" s="45">
        <v>47.253829333787031</v>
      </c>
      <c r="AC2380" s="12">
        <v>410.82103267159022</v>
      </c>
      <c r="AD2380" s="12">
        <v>11798.641812742751</v>
      </c>
      <c r="AE2380" s="12">
        <v>2405.5945065360561</v>
      </c>
      <c r="AF2380" s="12">
        <v>5480.5321821881516</v>
      </c>
      <c r="AG2380" s="44">
        <v>1128.475520337058</v>
      </c>
      <c r="AH2380" s="45">
        <v>390.29476040551776</v>
      </c>
      <c r="AI2380" s="12">
        <v>4778.4289208405471</v>
      </c>
      <c r="AJ2380" s="12">
        <v>-56.996380722269294</v>
      </c>
      <c r="AK2380" s="12">
        <v>-23.747091335110515</v>
      </c>
      <c r="AL2380" s="12">
        <v>6.3583579179807588</v>
      </c>
      <c r="AM2380" s="44">
        <v>38.943954976588238</v>
      </c>
      <c r="AN2380" s="45">
        <v>32.308060401447349</v>
      </c>
      <c r="AO2380" s="12">
        <v>89.999999880094947</v>
      </c>
      <c r="AP2380" s="12">
        <v>-2183.9044605088279</v>
      </c>
      <c r="AQ2380" s="12">
        <v>4420.5833427923562</v>
      </c>
      <c r="AR2380" s="12">
        <v>6831.9871104474332</v>
      </c>
      <c r="AS2380" s="44">
        <v>12490.074551473557</v>
      </c>
      <c r="AT2380" s="45">
        <v>13406.147165217622</v>
      </c>
      <c r="AU2380" s="12">
        <v>13925.954814563889</v>
      </c>
      <c r="AV2380" s="12">
        <v>11269.860028782638</v>
      </c>
      <c r="AW2380" s="12">
        <v>21315.848803724512</v>
      </c>
      <c r="AX2380" s="12">
        <v>22316.61708061412</v>
      </c>
      <c r="AY2380" s="44">
        <v>21621.502851832989</v>
      </c>
      <c r="AZ2380" s="45">
        <v>20884.678785576169</v>
      </c>
      <c r="BA2380" s="12">
        <v>20331.241301660804</v>
      </c>
      <c r="BB2380" s="12">
        <v>4242.721479474797</v>
      </c>
      <c r="BC2380" s="12">
        <v>6622.5007900768942</v>
      </c>
      <c r="BD2380" s="12">
        <v>12278.806738017831</v>
      </c>
      <c r="BE2380" s="44">
        <v>13367.758994756396</v>
      </c>
      <c r="BF2380" s="45">
        <v>13736.019087010465</v>
      </c>
      <c r="BG2380" s="12">
        <v>13925.954824563889</v>
      </c>
      <c r="BH2380" s="12">
        <v>21164.627719483171</v>
      </c>
      <c r="BI2380" s="12">
        <v>22284.58224756776</v>
      </c>
      <c r="BJ2380" s="12">
        <v>21709.666551564264</v>
      </c>
      <c r="BK2380" s="44">
        <v>20912.188381362179</v>
      </c>
      <c r="BL2380" s="45">
        <v>20676.077454773374</v>
      </c>
      <c r="BM2380" s="12">
        <v>15552.812380820256</v>
      </c>
      <c r="BN2380" s="12">
        <v>0</v>
      </c>
      <c r="BO2380" s="12">
        <v>33.249289387158782</v>
      </c>
      <c r="BP2380" s="12">
        <v>30.105449253091276</v>
      </c>
      <c r="BQ2380" s="48">
        <v>32.585597058607476</v>
      </c>
      <c r="BR2380" s="49">
        <v>6.6358945751408918</v>
      </c>
      <c r="BS2380" s="13">
        <v>57.691939478647598</v>
      </c>
      <c r="BT2380" s="12">
        <v>407.90193049641312</v>
      </c>
      <c r="BV2380" s="14">
        <f>Таблица1[[#This Row],[Lкан_леб,мм]]</f>
        <v>57922.098069503583</v>
      </c>
      <c r="BW2380" s="50">
        <f>Таблица1[[#This Row],[угол обхв4]]+Таблица1[[#This Row],[Lдуг 3,мм]]</f>
        <v>11798.641812742751</v>
      </c>
      <c r="BX2380" s="54">
        <f>Таблица1[[#This Row],[угол обхв5]]+Таблица1[[#This Row],[Y5, мм]]</f>
        <v>58158.864375595353</v>
      </c>
      <c r="BY2380" s="14">
        <f>Таблица1[[#This Row],[угол обхв6]]+Таблица1[[#This Row],[Lдуг 4,мм]]</f>
        <v>14204.236319278807</v>
      </c>
      <c r="BZ2380" s="14">
        <f>Таблица1[[#This Row],[Т1]]+Таблица1[[#This Row],[X6, мм]]</f>
        <v>58373.243574196822</v>
      </c>
      <c r="CA2380" s="14">
        <f>Таблица1[[#This Row],[Т2]]+Таблица1[[#This Row],[Lдуг 5,мм]]</f>
        <v>19684.768501466959</v>
      </c>
      <c r="CB2380" s="14">
        <f>Таблица1[[#This Row],[Т3]]+Таблица1[[#This Row],[Y6, мм]]</f>
        <v>58605.283764816384</v>
      </c>
      <c r="CC2380" s="14">
        <f>Таблица1[[#This Row],[Т4]]+Таблица1[[#This Row],[Lдуг 6,мм]]</f>
        <v>20813.244021804017</v>
      </c>
      <c r="CD2380" s="14">
        <f>Таблица1[[#This Row],[Т5]]+Таблица1[[#This Row],[Lдуг 1,мм]]</f>
        <v>58652.53759415017</v>
      </c>
      <c r="CE2380" s="14">
        <f>Таблица1[[#This Row],[Т6]]+Таблица1[[#This Row],[Lпрям1, мм]]</f>
        <v>21203.538782209536</v>
      </c>
      <c r="CF2380" s="15">
        <f>Таблица1[[#This Row],[Т7]]+Таблица1[[#This Row],[Lдуг 2,мм]]</f>
        <v>59063.358626821762</v>
      </c>
      <c r="CG2380" s="14">
        <f>Таблица1[[#This Row],[Т8]]+Таблица1[[#This Row],[Lпрям2, мм]]</f>
        <v>25981.967703050082</v>
      </c>
      <c r="CH2380" s="14">
        <f>Таблица1[[#This Row],[Т9]]-Таблица1[[#This Row],[Т9]]</f>
        <v>0</v>
      </c>
      <c r="CI2380" s="50">
        <f>Таблица1[[#This Row],[Т9]]-Таблица1[[#This Row],[Т8]]</f>
        <v>37859.819844612226</v>
      </c>
      <c r="CJ2380" s="54">
        <f>Таблица1[[#This Row],[Т9]]-Таблица1[[#This Row],[Т7]]</f>
        <v>410.82103267159255</v>
      </c>
      <c r="CK2380" s="14">
        <f>Таблица1[[#This Row],[Т9]]-Таблица1[[#This Row],[Т6]]</f>
        <v>38250.114605017749</v>
      </c>
      <c r="CL2380" s="14">
        <f>Таблица1[[#This Row],[Т9]]-Таблица1[[#This Row],[Т5]]</f>
        <v>458.07486200537824</v>
      </c>
      <c r="CM2380" s="14">
        <f>Таблица1[[#This Row],[Т9]]-Таблица1[[#This Row],[Т4]]</f>
        <v>39378.590125354807</v>
      </c>
      <c r="CN2380" s="14">
        <f>Таблица1[[#This Row],[Т9]]-Таблица1[[#This Row],[Т3]]</f>
        <v>690.11505262494029</v>
      </c>
      <c r="CO2380" s="14">
        <f>Таблица1[[#This Row],[Т9]]-Таблица1[[#This Row],[Т2]]</f>
        <v>44859.122307542959</v>
      </c>
      <c r="CP2380" s="14">
        <f>Таблица1[[#This Row],[Т9]]-Таблица1[[#This Row],[Т1]]</f>
        <v>904.49425122640969</v>
      </c>
      <c r="CQ2380" s="14">
        <f>Таблица1[[#This Row],[Т9]]-Таблица1[[#This Row],[угол обхв6]]</f>
        <v>47264.716814079009</v>
      </c>
      <c r="CR2380" s="14">
        <f>Таблица1[[#This Row],[Т9]]-Таблица1[[#This Row],[угол обхв5]]</f>
        <v>1141.2605573181791</v>
      </c>
      <c r="CS2380" s="14">
        <f>Таблица1[[#This Row],[Т9]]-Таблица1[[#This Row],[угол обхв4]]</f>
        <v>59063.358626821762</v>
      </c>
      <c r="CT2380" s="14">
        <f>Таблица1[[#This Row],[Lкан_прям, мм]]+Таблица1[[#This Row],[Lкан_дуг, мм]]+Таблица1[[#This Row],[Lкан_леб,мм]]</f>
        <v>85045.326329871838</v>
      </c>
      <c r="CU2380" s="16">
        <f>Таблица1[[#This Row],[Lкан_леб,мм]]</f>
        <v>57922.098069503583</v>
      </c>
      <c r="CV2380" s="14">
        <f>2534431-(Таблица1[[#This Row],[Т23]]+Таблица1[[#This Row],[угол обхв3]])</f>
        <v>2448977.7717396319</v>
      </c>
      <c r="CW2380" s="50">
        <f>SUM(X2380:AC2380,AD2380:AI2380)-Таблица1[[#This Row],[lподв_min, мм]]</f>
        <v>22344.799340381549</v>
      </c>
      <c r="CX2380" s="17">
        <f>CW2819-Таблица1[[#This Row],[Суммарная длина каната]]</f>
        <v>-2448977.7717396319</v>
      </c>
    </row>
    <row r="2381" spans="1:102" x14ac:dyDescent="0.25">
      <c r="A2381" s="21">
        <v>2380</v>
      </c>
      <c r="B2381" s="10">
        <v>61.174081632653049</v>
      </c>
      <c r="C2381" s="10">
        <v>123.09102040816332</v>
      </c>
      <c r="D2381" s="11">
        <v>13500.195960627991</v>
      </c>
      <c r="E2381" s="11">
        <v>20711.185270430109</v>
      </c>
      <c r="F2381" s="11">
        <v>13361.969599716762</v>
      </c>
      <c r="G2381" s="11">
        <v>20735.973839352871</v>
      </c>
      <c r="H2381" s="11">
        <v>13908.19547062799</v>
      </c>
      <c r="I2381" s="11">
        <v>15882.692633064442</v>
      </c>
      <c r="J2381" s="11">
        <v>4828.4926373656681</v>
      </c>
      <c r="K2381" s="11">
        <v>25981.967703041228</v>
      </c>
      <c r="L2381" s="11">
        <v>1141.2605573270225</v>
      </c>
      <c r="M2381" s="11">
        <v>57922.098069503583</v>
      </c>
      <c r="N2381" s="11">
        <v>4584.8850337108206</v>
      </c>
      <c r="O2381" s="11">
        <v>20942.393378859197</v>
      </c>
      <c r="P2381" s="43">
        <v>6702.4438658646395</v>
      </c>
      <c r="Q2381" s="11">
        <v>21974.12488028502</v>
      </c>
      <c r="R2381" s="11">
        <v>12171.710761260922</v>
      </c>
      <c r="S2381" s="11">
        <v>21622.908953934406</v>
      </c>
      <c r="T2381" s="11">
        <v>13564.27081931871</v>
      </c>
      <c r="U2381" s="11">
        <v>21613.449318524552</v>
      </c>
      <c r="V2381" s="11">
        <v>13500.195960627991</v>
      </c>
      <c r="W2381" s="11">
        <v>20711.185270430109</v>
      </c>
      <c r="X2381" s="12">
        <v>0</v>
      </c>
      <c r="Y2381" s="12">
        <v>220.8901960169282</v>
      </c>
      <c r="Z2381" s="12">
        <v>211.14211542841292</v>
      </c>
      <c r="AA2381" s="44">
        <v>232.04019061955881</v>
      </c>
      <c r="AB2381" s="45">
        <v>47.253829333784495</v>
      </c>
      <c r="AC2381" s="12">
        <v>429.93422592833798</v>
      </c>
      <c r="AD2381" s="12">
        <v>11798.641812742751</v>
      </c>
      <c r="AE2381" s="12">
        <v>2355.530789157091</v>
      </c>
      <c r="AF2381" s="12">
        <v>5480.5321821881507</v>
      </c>
      <c r="AG2381" s="44">
        <v>1128.4755203370623</v>
      </c>
      <c r="AH2381" s="45">
        <v>390.29476040552123</v>
      </c>
      <c r="AI2381" s="12">
        <v>4828.4926382106514</v>
      </c>
      <c r="AJ2381" s="12">
        <v>-56.996380722269294</v>
      </c>
      <c r="AK2381" s="12">
        <v>-25.976586684064756</v>
      </c>
      <c r="AL2381" s="12">
        <v>3.6742762853277053</v>
      </c>
      <c r="AM2381" s="44">
        <v>36.259873343935148</v>
      </c>
      <c r="AN2381" s="45">
        <v>29.623978768794611</v>
      </c>
      <c r="AO2381" s="12">
        <v>89.999999881338169</v>
      </c>
      <c r="AP2381" s="12">
        <v>-2183.9044605088279</v>
      </c>
      <c r="AQ2381" s="12">
        <v>4406.1794720941252</v>
      </c>
      <c r="AR2381" s="12">
        <v>6728.5902496805702</v>
      </c>
      <c r="AS2381" s="44">
        <v>12413.021793333377</v>
      </c>
      <c r="AT2381" s="45">
        <v>13362.594087881867</v>
      </c>
      <c r="AU2381" s="12">
        <v>13908.195960627991</v>
      </c>
      <c r="AV2381" s="12">
        <v>11269.860028782638</v>
      </c>
      <c r="AW2381" s="12">
        <v>21309.174406513655</v>
      </c>
      <c r="AX2381" s="12">
        <v>22381.286232347506</v>
      </c>
      <c r="AY2381" s="44">
        <v>21951.896774073888</v>
      </c>
      <c r="AZ2381" s="45">
        <v>21258.779759643399</v>
      </c>
      <c r="BA2381" s="12">
        <v>20711.185271275095</v>
      </c>
      <c r="BB2381" s="12">
        <v>4242.721479474797</v>
      </c>
      <c r="BC2381" s="12">
        <v>6523.7383042479441</v>
      </c>
      <c r="BD2381" s="12">
        <v>12197.857145076852</v>
      </c>
      <c r="BE2381" s="44">
        <v>13322.959787246256</v>
      </c>
      <c r="BF2381" s="45">
        <v>13701.872692064835</v>
      </c>
      <c r="BG2381" s="12">
        <v>13908.19597062799</v>
      </c>
      <c r="BH2381" s="12">
        <v>21164.627719483171</v>
      </c>
      <c r="BI2381" s="12">
        <v>22340.905907939479</v>
      </c>
      <c r="BJ2381" s="12">
        <v>22030.070305996891</v>
      </c>
      <c r="BK2381" s="44">
        <v>21284.46149838507</v>
      </c>
      <c r="BL2381" s="45">
        <v>21065.854829311262</v>
      </c>
      <c r="BM2381" s="12">
        <v>15882.692633064444</v>
      </c>
      <c r="BN2381" s="12">
        <v>0</v>
      </c>
      <c r="BO2381" s="12">
        <v>31.019794038204541</v>
      </c>
      <c r="BP2381" s="12">
        <v>29.650862969392463</v>
      </c>
      <c r="BQ2381" s="48">
        <v>32.585597058607441</v>
      </c>
      <c r="BR2381" s="49">
        <v>6.6358945751405347</v>
      </c>
      <c r="BS2381" s="13">
        <v>60.376021112543562</v>
      </c>
      <c r="BT2381" s="12">
        <v>407.90193049641312</v>
      </c>
      <c r="BV2381" s="14">
        <f>Таблица1[[#This Row],[Lкан_леб,мм]]</f>
        <v>57922.098069503583</v>
      </c>
      <c r="BW2381" s="50">
        <f>Таблица1[[#This Row],[угол обхв4]]+Таблица1[[#This Row],[Lдуг 3,мм]]</f>
        <v>11798.641812742751</v>
      </c>
      <c r="BX2381" s="54">
        <f>Таблица1[[#This Row],[угол обхв5]]+Таблица1[[#This Row],[Y5, мм]]</f>
        <v>58142.988265520515</v>
      </c>
      <c r="BY2381" s="14">
        <f>Таблица1[[#This Row],[угол обхв6]]+Таблица1[[#This Row],[Lдуг 4,мм]]</f>
        <v>14154.172601899842</v>
      </c>
      <c r="BZ2381" s="14">
        <f>Таблица1[[#This Row],[Т1]]+Таблица1[[#This Row],[X6, мм]]</f>
        <v>58354.130380948925</v>
      </c>
      <c r="CA2381" s="14">
        <f>Таблица1[[#This Row],[Т2]]+Таблица1[[#This Row],[Lдуг 5,мм]]</f>
        <v>19634.704784087993</v>
      </c>
      <c r="CB2381" s="14">
        <f>Таблица1[[#This Row],[Т3]]+Таблица1[[#This Row],[Y6, мм]]</f>
        <v>58586.170571568488</v>
      </c>
      <c r="CC2381" s="14">
        <f>Таблица1[[#This Row],[Т4]]+Таблица1[[#This Row],[Lдуг 6,мм]]</f>
        <v>20763.180304425056</v>
      </c>
      <c r="CD2381" s="14">
        <f>Таблица1[[#This Row],[Т5]]+Таблица1[[#This Row],[Lдуг 1,мм]]</f>
        <v>58633.424400902273</v>
      </c>
      <c r="CE2381" s="14">
        <f>Таблица1[[#This Row],[Т6]]+Таблица1[[#This Row],[Lпрям1, мм]]</f>
        <v>21153.475064830578</v>
      </c>
      <c r="CF2381" s="15">
        <f>Таблица1[[#This Row],[Т7]]+Таблица1[[#This Row],[Lдуг 2,мм]]</f>
        <v>59063.35862683061</v>
      </c>
      <c r="CG2381" s="14">
        <f>Таблица1[[#This Row],[Т8]]+Таблица1[[#This Row],[Lпрям2, мм]]</f>
        <v>25981.967703041228</v>
      </c>
      <c r="CH2381" s="14">
        <f>Таблица1[[#This Row],[Т9]]-Таблица1[[#This Row],[Т9]]</f>
        <v>0</v>
      </c>
      <c r="CI2381" s="50">
        <f>Таблица1[[#This Row],[Т9]]-Таблица1[[#This Row],[Т8]]</f>
        <v>37909.883562000032</v>
      </c>
      <c r="CJ2381" s="54">
        <f>Таблица1[[#This Row],[Т9]]-Таблица1[[#This Row],[Т7]]</f>
        <v>429.93422592833667</v>
      </c>
      <c r="CK2381" s="14">
        <f>Таблица1[[#This Row],[Т9]]-Таблица1[[#This Row],[Т6]]</f>
        <v>38300.178322405554</v>
      </c>
      <c r="CL2381" s="14">
        <f>Таблица1[[#This Row],[Т9]]-Таблица1[[#This Row],[Т5]]</f>
        <v>477.18805526212236</v>
      </c>
      <c r="CM2381" s="14">
        <f>Таблица1[[#This Row],[Т9]]-Таблица1[[#This Row],[Т4]]</f>
        <v>39428.653842742613</v>
      </c>
      <c r="CN2381" s="14">
        <f>Таблица1[[#This Row],[Т9]]-Таблица1[[#This Row],[Т3]]</f>
        <v>709.22824588168442</v>
      </c>
      <c r="CO2381" s="14">
        <f>Таблица1[[#This Row],[Т9]]-Таблица1[[#This Row],[Т2]]</f>
        <v>44909.186024930765</v>
      </c>
      <c r="CP2381" s="14">
        <f>Таблица1[[#This Row],[Т9]]-Таблица1[[#This Row],[Т1]]</f>
        <v>920.37036131009518</v>
      </c>
      <c r="CQ2381" s="14">
        <f>Таблица1[[#This Row],[Т9]]-Таблица1[[#This Row],[угол обхв6]]</f>
        <v>47264.716814087857</v>
      </c>
      <c r="CR2381" s="14">
        <f>Таблица1[[#This Row],[Т9]]-Таблица1[[#This Row],[угол обхв5]]</f>
        <v>1141.2605573270266</v>
      </c>
      <c r="CS2381" s="14">
        <f>Таблица1[[#This Row],[Т9]]-Таблица1[[#This Row],[угол обхв4]]</f>
        <v>59063.35862683061</v>
      </c>
      <c r="CT2381" s="14">
        <f>Таблица1[[#This Row],[Lкан_прям, мм]]+Таблица1[[#This Row],[Lкан_дуг, мм]]+Таблица1[[#This Row],[Lкан_леб,мм]]</f>
        <v>85045.326329871838</v>
      </c>
      <c r="CU2381" s="16">
        <f>Таблица1[[#This Row],[Lкан_леб,мм]]</f>
        <v>57922.098069503583</v>
      </c>
      <c r="CV2381" s="14">
        <f>2534431-(Таблица1[[#This Row],[Т23]]+Таблица1[[#This Row],[угол обхв3]])</f>
        <v>2448977.7717396319</v>
      </c>
      <c r="CW2381" s="50">
        <f>SUM(X2381:AC2381,AD2381:AI2381)-Таблица1[[#This Row],[lподв_min, мм]]</f>
        <v>22294.735623002587</v>
      </c>
      <c r="CX2381" s="17">
        <f>CW2820-Таблица1[[#This Row],[Суммарная длина каната]]</f>
        <v>-2448977.7717396319</v>
      </c>
    </row>
    <row r="2382" spans="1:102" x14ac:dyDescent="0.25">
      <c r="A2382" s="21">
        <v>2381</v>
      </c>
      <c r="B2382" s="10">
        <v>61.174081632653049</v>
      </c>
      <c r="C2382" s="10">
        <v>125.77510204081636</v>
      </c>
      <c r="D2382" s="11">
        <v>13464.664220177987</v>
      </c>
      <c r="E2382" s="11">
        <v>21089.880784486857</v>
      </c>
      <c r="F2382" s="11">
        <v>13325.428681960071</v>
      </c>
      <c r="G2382" s="11">
        <v>21108.169165967109</v>
      </c>
      <c r="H2382" s="11">
        <v>13872.663730177987</v>
      </c>
      <c r="I2382" s="11">
        <v>16210.621892546771</v>
      </c>
      <c r="J2382" s="11">
        <v>4879.258891940086</v>
      </c>
      <c r="K2382" s="11">
        <v>25981.967703032438</v>
      </c>
      <c r="L2382" s="11">
        <v>1141.2605573358144</v>
      </c>
      <c r="M2382" s="11">
        <v>57922.098069503583</v>
      </c>
      <c r="N2382" s="11">
        <v>4584.8850337108206</v>
      </c>
      <c r="O2382" s="11">
        <v>20942.393378859197</v>
      </c>
      <c r="P2382" s="43">
        <v>6615.2276669639032</v>
      </c>
      <c r="Q2382" s="11">
        <v>22033.103400572141</v>
      </c>
      <c r="R2382" s="11">
        <v>12094.941426170762</v>
      </c>
      <c r="S2382" s="11">
        <v>21938.392698119806</v>
      </c>
      <c r="T2382" s="11">
        <v>13486.41672446667</v>
      </c>
      <c r="U2382" s="11">
        <v>21994.155537289993</v>
      </c>
      <c r="V2382" s="11">
        <v>13464.664220177987</v>
      </c>
      <c r="W2382" s="11">
        <v>21089.880784486857</v>
      </c>
      <c r="X2382" s="12">
        <v>0</v>
      </c>
      <c r="Y2382" s="12">
        <v>204.73759317708766</v>
      </c>
      <c r="Z2382" s="12">
        <v>208.1815250203565</v>
      </c>
      <c r="AA2382" s="44">
        <v>232.0401906195585</v>
      </c>
      <c r="AB2382" s="45">
        <v>47.253829333784637</v>
      </c>
      <c r="AC2382" s="12">
        <v>449.04741918502697</v>
      </c>
      <c r="AD2382" s="12">
        <v>11798.641812742751</v>
      </c>
      <c r="AE2382" s="12">
        <v>2304.7645345826791</v>
      </c>
      <c r="AF2382" s="12">
        <v>5480.532182188148</v>
      </c>
      <c r="AG2382" s="44">
        <v>1128.4755203370614</v>
      </c>
      <c r="AH2382" s="45">
        <v>390.29476040552004</v>
      </c>
      <c r="AI2382" s="12">
        <v>4879.2588927762781</v>
      </c>
      <c r="AJ2382" s="12">
        <v>-56.996380722269294</v>
      </c>
      <c r="AK2382" s="12">
        <v>-28.244910142088997</v>
      </c>
      <c r="AL2382" s="12">
        <v>0.99019465267466755</v>
      </c>
      <c r="AM2382" s="44">
        <v>33.575791711282065</v>
      </c>
      <c r="AN2382" s="45">
        <v>26.939897136141507</v>
      </c>
      <c r="AO2382" s="12">
        <v>89.99999988257278</v>
      </c>
      <c r="AP2382" s="12">
        <v>-2183.9044605088279</v>
      </c>
      <c r="AQ2382" s="12">
        <v>4391.8025377848508</v>
      </c>
      <c r="AR2382" s="12">
        <v>6622.2784359980014</v>
      </c>
      <c r="AS2382" s="44">
        <v>12320.581574274887</v>
      </c>
      <c r="AT2382" s="45">
        <v>13301.570043484429</v>
      </c>
      <c r="AU2382" s="12">
        <v>13872.664220177987</v>
      </c>
      <c r="AV2382" s="12">
        <v>11269.860028782638</v>
      </c>
      <c r="AW2382" s="12">
        <v>21301.813953906032</v>
      </c>
      <c r="AX2382" s="12">
        <v>22441.042472807232</v>
      </c>
      <c r="AY2382" s="44">
        <v>22278.319930867565</v>
      </c>
      <c r="AZ2382" s="45">
        <v>21630.430772488573</v>
      </c>
      <c r="BA2382" s="12">
        <v>21089.88078532305</v>
      </c>
      <c r="BB2382" s="12">
        <v>4242.721479474797</v>
      </c>
      <c r="BC2382" s="12">
        <v>6422.1451710379333</v>
      </c>
      <c r="BD2382" s="12">
        <v>12101.992195204861</v>
      </c>
      <c r="BE2382" s="44">
        <v>13260.776576362545</v>
      </c>
      <c r="BF2382" s="45">
        <v>13649.510901160227</v>
      </c>
      <c r="BG2382" s="12">
        <v>13872.664230177987</v>
      </c>
      <c r="BH2382" s="12">
        <v>21164.627719483171</v>
      </c>
      <c r="BI2382" s="12">
        <v>22392.523975618977</v>
      </c>
      <c r="BJ2382" s="12">
        <v>22346.331770354896</v>
      </c>
      <c r="BK2382" s="44">
        <v>21654.228304542237</v>
      </c>
      <c r="BL2382" s="45">
        <v>21453.605549288281</v>
      </c>
      <c r="BM2382" s="12">
        <v>16210.621892546771</v>
      </c>
      <c r="BN2382" s="12">
        <v>0</v>
      </c>
      <c r="BO2382" s="12">
        <v>28.7514705801803</v>
      </c>
      <c r="BP2382" s="12">
        <v>29.235104794763668</v>
      </c>
      <c r="BQ2382" s="48">
        <v>32.585597058607398</v>
      </c>
      <c r="BR2382" s="49">
        <v>6.6358945751405543</v>
      </c>
      <c r="BS2382" s="13">
        <v>63.060102746431276</v>
      </c>
      <c r="BT2382" s="12">
        <v>407.90193049641312</v>
      </c>
      <c r="BV2382" s="14">
        <f>Таблица1[[#This Row],[Lкан_леб,мм]]</f>
        <v>57922.098069503583</v>
      </c>
      <c r="BW2382" s="50">
        <f>Таблица1[[#This Row],[угол обхв4]]+Таблица1[[#This Row],[Lдуг 3,мм]]</f>
        <v>11798.641812742751</v>
      </c>
      <c r="BX2382" s="54">
        <f>Таблица1[[#This Row],[угол обхв5]]+Таблица1[[#This Row],[Y5, мм]]</f>
        <v>58126.835662680671</v>
      </c>
      <c r="BY2382" s="14">
        <f>Таблица1[[#This Row],[угол обхв6]]+Таблица1[[#This Row],[Lдуг 4,мм]]</f>
        <v>14103.40634732543</v>
      </c>
      <c r="BZ2382" s="14">
        <f>Таблица1[[#This Row],[Т1]]+Таблица1[[#This Row],[X6, мм]]</f>
        <v>58335.017187701029</v>
      </c>
      <c r="CA2382" s="14">
        <f>Таблица1[[#This Row],[Т2]]+Таблица1[[#This Row],[Lдуг 5,мм]]</f>
        <v>19583.93852951358</v>
      </c>
      <c r="CB2382" s="14">
        <f>Таблица1[[#This Row],[Т3]]+Таблица1[[#This Row],[Y6, мм]]</f>
        <v>58567.057378320591</v>
      </c>
      <c r="CC2382" s="14">
        <f>Таблица1[[#This Row],[Т4]]+Таблица1[[#This Row],[Lдуг 6,мм]]</f>
        <v>20712.414049850642</v>
      </c>
      <c r="CD2382" s="14">
        <f>Таблица1[[#This Row],[Т5]]+Таблица1[[#This Row],[Lдуг 1,мм]]</f>
        <v>58614.311207654377</v>
      </c>
      <c r="CE2382" s="14">
        <f>Таблица1[[#This Row],[Т6]]+Таблица1[[#This Row],[Lпрям1, мм]]</f>
        <v>21102.708810256161</v>
      </c>
      <c r="CF2382" s="15">
        <f>Таблица1[[#This Row],[Т7]]+Таблица1[[#This Row],[Lдуг 2,мм]]</f>
        <v>59063.358626839406</v>
      </c>
      <c r="CG2382" s="14">
        <f>Таблица1[[#This Row],[Т8]]+Таблица1[[#This Row],[Lпрям2, мм]]</f>
        <v>25981.967703032438</v>
      </c>
      <c r="CH2382" s="14">
        <f>Таблица1[[#This Row],[Т9]]-Таблица1[[#This Row],[Т9]]</f>
        <v>0</v>
      </c>
      <c r="CI2382" s="50">
        <f>Таблица1[[#This Row],[Т9]]-Таблица1[[#This Row],[Т8]]</f>
        <v>37960.649816583245</v>
      </c>
      <c r="CJ2382" s="54">
        <f>Таблица1[[#This Row],[Т9]]-Таблица1[[#This Row],[Т7]]</f>
        <v>449.04741918502987</v>
      </c>
      <c r="CK2382" s="14">
        <f>Таблица1[[#This Row],[Т9]]-Таблица1[[#This Row],[Т6]]</f>
        <v>38350.944576988768</v>
      </c>
      <c r="CL2382" s="14">
        <f>Таблица1[[#This Row],[Т9]]-Таблица1[[#This Row],[Т5]]</f>
        <v>496.30124851881556</v>
      </c>
      <c r="CM2382" s="14">
        <f>Таблица1[[#This Row],[Т9]]-Таблица1[[#This Row],[Т4]]</f>
        <v>39479.420097325827</v>
      </c>
      <c r="CN2382" s="14">
        <f>Таблица1[[#This Row],[Т9]]-Таблица1[[#This Row],[Т3]]</f>
        <v>728.34143913837761</v>
      </c>
      <c r="CO2382" s="14">
        <f>Таблица1[[#This Row],[Т9]]-Таблица1[[#This Row],[Т2]]</f>
        <v>44959.952279513978</v>
      </c>
      <c r="CP2382" s="14">
        <f>Таблица1[[#This Row],[Т9]]-Таблица1[[#This Row],[Т1]]</f>
        <v>936.5229641587357</v>
      </c>
      <c r="CQ2382" s="14">
        <f>Таблица1[[#This Row],[Т9]]-Таблица1[[#This Row],[угол обхв6]]</f>
        <v>47264.716814096653</v>
      </c>
      <c r="CR2382" s="14">
        <f>Таблица1[[#This Row],[Т9]]-Таблица1[[#This Row],[угол обхв5]]</f>
        <v>1141.2605573358233</v>
      </c>
      <c r="CS2382" s="14">
        <f>Таблица1[[#This Row],[Т9]]-Таблица1[[#This Row],[угол обхв4]]</f>
        <v>59063.358626839406</v>
      </c>
      <c r="CT2382" s="14">
        <f>Таблица1[[#This Row],[Lкан_прям, мм]]+Таблица1[[#This Row],[Lкан_дуг, мм]]+Таблица1[[#This Row],[Lкан_леб,мм]]</f>
        <v>85045.326329871838</v>
      </c>
      <c r="CU2382" s="16">
        <f>Таблица1[[#This Row],[Lкан_леб,мм]]</f>
        <v>57922.098069503583</v>
      </c>
      <c r="CV2382" s="14">
        <f>2534431-(Таблица1[[#This Row],[Т23]]+Таблица1[[#This Row],[угол обхв3]])</f>
        <v>2448977.7717396319</v>
      </c>
      <c r="CW2382" s="50">
        <f>SUM(X2382:AC2382,AD2382:AI2382)-Таблица1[[#This Row],[lподв_min, мм]]</f>
        <v>22243.969368428166</v>
      </c>
      <c r="CX2382" s="17">
        <f>CW2821-Таблица1[[#This Row],[Суммарная длина каната]]</f>
        <v>-2448977.7717396319</v>
      </c>
    </row>
    <row r="2383" spans="1:102" x14ac:dyDescent="0.25">
      <c r="A2383" s="21">
        <v>2382</v>
      </c>
      <c r="B2383" s="10">
        <v>61.174081632653049</v>
      </c>
      <c r="C2383" s="10">
        <v>128.45918367346943</v>
      </c>
      <c r="D2383" s="11">
        <v>13411.437555260516</v>
      </c>
      <c r="E2383" s="11">
        <v>21466.496927380223</v>
      </c>
      <c r="F2383" s="11">
        <v>13271.498343699033</v>
      </c>
      <c r="G2383" s="11">
        <v>21478.244993925418</v>
      </c>
      <c r="H2383" s="11">
        <v>13819.437065260516</v>
      </c>
      <c r="I2383" s="11">
        <v>16535.8369465994</v>
      </c>
      <c r="J2383" s="11">
        <v>4930.6599807808243</v>
      </c>
      <c r="K2383" s="11">
        <v>25981.967703023722</v>
      </c>
      <c r="L2383" s="11">
        <v>1141.260557344538</v>
      </c>
      <c r="M2383" s="11">
        <v>57922.098069503583</v>
      </c>
      <c r="N2383" s="11">
        <v>4584.8850337108206</v>
      </c>
      <c r="O2383" s="11">
        <v>20942.393378859197</v>
      </c>
      <c r="P2383" s="43">
        <v>6525.3452499082341</v>
      </c>
      <c r="Q2383" s="11">
        <v>22087.932975713495</v>
      </c>
      <c r="R2383" s="11">
        <v>12003.482546901107</v>
      </c>
      <c r="S2383" s="11">
        <v>22249.935306856012</v>
      </c>
      <c r="T2383" s="11">
        <v>13390.819976841924</v>
      </c>
      <c r="U2383" s="11">
        <v>22370.798268449755</v>
      </c>
      <c r="V2383" s="11">
        <v>13411.437555260516</v>
      </c>
      <c r="W2383" s="11">
        <v>21466.496927380223</v>
      </c>
      <c r="X2383" s="12">
        <v>0</v>
      </c>
      <c r="Y2383" s="12">
        <v>188.28590001331989</v>
      </c>
      <c r="Z2383" s="12">
        <v>205.52002493622717</v>
      </c>
      <c r="AA2383" s="44">
        <v>232.04019061955862</v>
      </c>
      <c r="AB2383" s="45">
        <v>47.253829333787898</v>
      </c>
      <c r="AC2383" s="12">
        <v>468.16061244164433</v>
      </c>
      <c r="AD2383" s="12">
        <v>11798.641812742751</v>
      </c>
      <c r="AE2383" s="12">
        <v>2253.3634457419471</v>
      </c>
      <c r="AF2383" s="12">
        <v>5480.5321821881489</v>
      </c>
      <c r="AG2383" s="44">
        <v>1128.4755203370576</v>
      </c>
      <c r="AH2383" s="45">
        <v>390.29476040551606</v>
      </c>
      <c r="AI2383" s="12">
        <v>4930.6599816083008</v>
      </c>
      <c r="AJ2383" s="12">
        <v>-56.996380722269294</v>
      </c>
      <c r="AK2383" s="12">
        <v>-30.555235103187336</v>
      </c>
      <c r="AL2383" s="12">
        <v>-1.6938869799783811</v>
      </c>
      <c r="AM2383" s="44">
        <v>30.891710078629036</v>
      </c>
      <c r="AN2383" s="45">
        <v>24.255815503488023</v>
      </c>
      <c r="AO2383" s="12">
        <v>89.999999883796946</v>
      </c>
      <c r="AP2383" s="12">
        <v>-2183.9044605088279</v>
      </c>
      <c r="AQ2383" s="12">
        <v>4377.4705767133328</v>
      </c>
      <c r="AR2383" s="12">
        <v>6513.2849337000816</v>
      </c>
      <c r="AS2383" s="44">
        <v>12212.956722208526</v>
      </c>
      <c r="AT2383" s="45">
        <v>13223.208928066853</v>
      </c>
      <c r="AU2383" s="12">
        <v>13819.437555260516</v>
      </c>
      <c r="AV2383" s="12">
        <v>11269.860028782638</v>
      </c>
      <c r="AW2383" s="12">
        <v>21293.7382849393</v>
      </c>
      <c r="AX2383" s="12">
        <v>22495.754687706569</v>
      </c>
      <c r="AY2383" s="44">
        <v>22600.056100124959</v>
      </c>
      <c r="AZ2383" s="45">
        <v>21998.816365222567</v>
      </c>
      <c r="BA2383" s="12">
        <v>21466.4969282077</v>
      </c>
      <c r="BB2383" s="12">
        <v>4242.721479474797</v>
      </c>
      <c r="BC2383" s="12">
        <v>6317.9307929107463</v>
      </c>
      <c r="BD2383" s="12">
        <v>11991.422230692955</v>
      </c>
      <c r="BE2383" s="44">
        <v>13181.345801534504</v>
      </c>
      <c r="BF2383" s="45">
        <v>13579.048604035586</v>
      </c>
      <c r="BG2383" s="12">
        <v>13819.437565260516</v>
      </c>
      <c r="BH2383" s="12">
        <v>21164.627719483171</v>
      </c>
      <c r="BI2383" s="12">
        <v>22439.277881793601</v>
      </c>
      <c r="BJ2383" s="12">
        <v>22657.757018849086</v>
      </c>
      <c r="BK2383" s="44">
        <v>22020.677475180808</v>
      </c>
      <c r="BL2383" s="45">
        <v>21838.478830607412</v>
      </c>
      <c r="BM2383" s="12">
        <v>16535.8369465994</v>
      </c>
      <c r="BN2383" s="12">
        <v>0</v>
      </c>
      <c r="BO2383" s="12">
        <v>26.441145619081961</v>
      </c>
      <c r="BP2383" s="12">
        <v>28.861348123208955</v>
      </c>
      <c r="BQ2383" s="48">
        <v>32.585597058607412</v>
      </c>
      <c r="BR2383" s="49">
        <v>6.6358945751410126</v>
      </c>
      <c r="BS2383" s="13">
        <v>65.744184380308923</v>
      </c>
      <c r="BT2383" s="12">
        <v>407.90193049641312</v>
      </c>
      <c r="BV2383" s="14">
        <f>Таблица1[[#This Row],[Lкан_леб,мм]]</f>
        <v>57922.098069503583</v>
      </c>
      <c r="BW2383" s="50">
        <f>Таблица1[[#This Row],[угол обхв4]]+Таблица1[[#This Row],[Lдуг 3,мм]]</f>
        <v>11798.641812742751</v>
      </c>
      <c r="BX2383" s="54">
        <f>Таблица1[[#This Row],[угол обхв5]]+Таблица1[[#This Row],[Y5, мм]]</f>
        <v>58110.383969516901</v>
      </c>
      <c r="BY2383" s="14">
        <f>Таблица1[[#This Row],[угол обхв6]]+Таблица1[[#This Row],[Lдуг 4,мм]]</f>
        <v>14052.005258484698</v>
      </c>
      <c r="BZ2383" s="14">
        <f>Таблица1[[#This Row],[Т1]]+Таблица1[[#This Row],[X6, мм]]</f>
        <v>58315.903994453125</v>
      </c>
      <c r="CA2383" s="14">
        <f>Таблица1[[#This Row],[Т2]]+Таблица1[[#This Row],[Lдуг 5,мм]]</f>
        <v>19532.537440672848</v>
      </c>
      <c r="CB2383" s="14">
        <f>Таблица1[[#This Row],[Т3]]+Таблица1[[#This Row],[Y6, мм]]</f>
        <v>58547.944185072687</v>
      </c>
      <c r="CC2383" s="14">
        <f>Таблица1[[#This Row],[Т4]]+Таблица1[[#This Row],[Lдуг 6,мм]]</f>
        <v>20661.012961009907</v>
      </c>
      <c r="CD2383" s="14">
        <f>Таблица1[[#This Row],[Т5]]+Таблица1[[#This Row],[Lдуг 1,мм]]</f>
        <v>58595.198014406473</v>
      </c>
      <c r="CE2383" s="14">
        <f>Таблица1[[#This Row],[Т6]]+Таблица1[[#This Row],[Lпрям1, мм]]</f>
        <v>21051.307721415422</v>
      </c>
      <c r="CF2383" s="15">
        <f>Таблица1[[#This Row],[Т7]]+Таблица1[[#This Row],[Lдуг 2,мм]]</f>
        <v>59063.358626848116</v>
      </c>
      <c r="CG2383" s="14">
        <f>Таблица1[[#This Row],[Т8]]+Таблица1[[#This Row],[Lпрям2, мм]]</f>
        <v>25981.967703023722</v>
      </c>
      <c r="CH2383" s="14">
        <f>Таблица1[[#This Row],[Т9]]-Таблица1[[#This Row],[Т9]]</f>
        <v>0</v>
      </c>
      <c r="CI2383" s="50">
        <f>Таблица1[[#This Row],[Т9]]-Таблица1[[#This Row],[Т8]]</f>
        <v>38012.050905432698</v>
      </c>
      <c r="CJ2383" s="54">
        <f>Таблица1[[#This Row],[Т9]]-Таблица1[[#This Row],[Т7]]</f>
        <v>468.16061244164302</v>
      </c>
      <c r="CK2383" s="14">
        <f>Таблица1[[#This Row],[Т9]]-Таблица1[[#This Row],[Т6]]</f>
        <v>38402.345665838206</v>
      </c>
      <c r="CL2383" s="14">
        <f>Таблица1[[#This Row],[Т9]]-Таблица1[[#This Row],[Т5]]</f>
        <v>515.41444177542871</v>
      </c>
      <c r="CM2383" s="14">
        <f>Таблица1[[#This Row],[Т9]]-Таблица1[[#This Row],[Т4]]</f>
        <v>39530.821186175264</v>
      </c>
      <c r="CN2383" s="14">
        <f>Таблица1[[#This Row],[Т9]]-Таблица1[[#This Row],[Т3]]</f>
        <v>747.45463239499077</v>
      </c>
      <c r="CO2383" s="14">
        <f>Таблица1[[#This Row],[Т9]]-Таблица1[[#This Row],[Т2]]</f>
        <v>45011.353368363416</v>
      </c>
      <c r="CP2383" s="14">
        <f>Таблица1[[#This Row],[Т9]]-Таблица1[[#This Row],[Т1]]</f>
        <v>952.97465733121498</v>
      </c>
      <c r="CQ2383" s="14">
        <f>Таблица1[[#This Row],[Т9]]-Таблица1[[#This Row],[угол обхв6]]</f>
        <v>47264.716814105363</v>
      </c>
      <c r="CR2383" s="14">
        <f>Таблица1[[#This Row],[Т9]]-Таблица1[[#This Row],[угол обхв5]]</f>
        <v>1141.2605573445326</v>
      </c>
      <c r="CS2383" s="14">
        <f>Таблица1[[#This Row],[Т9]]-Таблица1[[#This Row],[угол обхв4]]</f>
        <v>59063.358626848116</v>
      </c>
      <c r="CT2383" s="14">
        <f>Таблица1[[#This Row],[Lкан_прям, мм]]+Таблица1[[#This Row],[Lкан_дуг, мм]]+Таблица1[[#This Row],[Lкан_леб,мм]]</f>
        <v>85045.326329871838</v>
      </c>
      <c r="CU2383" s="16">
        <f>Таблица1[[#This Row],[Lкан_леб,мм]]</f>
        <v>57922.098069503583</v>
      </c>
      <c r="CV2383" s="14">
        <f>2534431-(Таблица1[[#This Row],[Т23]]+Таблица1[[#This Row],[угол обхв3]])</f>
        <v>2448977.7717396319</v>
      </c>
      <c r="CW2383" s="50">
        <f>SUM(X2383:AC2383,AD2383:AI2383)-Таблица1[[#This Row],[lподв_min, мм]]</f>
        <v>22192.568279587435</v>
      </c>
      <c r="CX2383" s="17">
        <f>CW2822-Таблица1[[#This Row],[Суммарная длина каната]]</f>
        <v>-2448977.7717396319</v>
      </c>
    </row>
    <row r="2384" spans="1:102" x14ac:dyDescent="0.25">
      <c r="A2384" s="21">
        <v>2383</v>
      </c>
      <c r="B2384" s="10">
        <v>61.174081632653049</v>
      </c>
      <c r="C2384" s="10">
        <v>131.14326530612249</v>
      </c>
      <c r="D2384" s="11">
        <v>13340.632753279746</v>
      </c>
      <c r="E2384" s="11">
        <v>21840.207345970037</v>
      </c>
      <c r="F2384" s="11">
        <v>13200.296916304233</v>
      </c>
      <c r="G2384" s="11">
        <v>21845.389320534072</v>
      </c>
      <c r="H2384" s="11">
        <v>13748.632263279746</v>
      </c>
      <c r="I2384" s="11">
        <v>16857.583735203036</v>
      </c>
      <c r="J2384" s="11">
        <v>4982.6236107670002</v>
      </c>
      <c r="K2384" s="11">
        <v>25981.967703015096</v>
      </c>
      <c r="L2384" s="11">
        <v>1141.2605573531619</v>
      </c>
      <c r="M2384" s="11">
        <v>57922.098069503583</v>
      </c>
      <c r="N2384" s="11">
        <v>4584.8850337108206</v>
      </c>
      <c r="O2384" s="11">
        <v>20942.393378859197</v>
      </c>
      <c r="P2384" s="43">
        <v>6432.9938304011566</v>
      </c>
      <c r="Q2384" s="11">
        <v>22138.493301275921</v>
      </c>
      <c r="R2384" s="11">
        <v>11897.53479815352</v>
      </c>
      <c r="S2384" s="11">
        <v>22556.853208241289</v>
      </c>
      <c r="T2384" s="11">
        <v>13277.690330259014</v>
      </c>
      <c r="U2384" s="11">
        <v>22742.551100524961</v>
      </c>
      <c r="V2384" s="11">
        <v>13340.632753279746</v>
      </c>
      <c r="W2384" s="11">
        <v>21840.207345970037</v>
      </c>
      <c r="X2384" s="12">
        <v>0</v>
      </c>
      <c r="Y2384" s="12">
        <v>171.51042085525026</v>
      </c>
      <c r="Z2384" s="12">
        <v>203.18231084639964</v>
      </c>
      <c r="AA2384" s="44">
        <v>232.04019061955847</v>
      </c>
      <c r="AB2384" s="45">
        <v>47.253829333785042</v>
      </c>
      <c r="AC2384" s="12">
        <v>487.27380569816847</v>
      </c>
      <c r="AD2384" s="12">
        <v>11798.641812742751</v>
      </c>
      <c r="AE2384" s="12">
        <v>2201.3998157557603</v>
      </c>
      <c r="AF2384" s="12">
        <v>5480.5321821881507</v>
      </c>
      <c r="AG2384" s="44">
        <v>1128.4755203370607</v>
      </c>
      <c r="AH2384" s="45">
        <v>390.29476040552254</v>
      </c>
      <c r="AI2384" s="12">
        <v>4982.6236115858474</v>
      </c>
      <c r="AJ2384" s="12">
        <v>-56.996380722269294</v>
      </c>
      <c r="AK2384" s="12">
        <v>-32.911029600900733</v>
      </c>
      <c r="AL2384" s="12">
        <v>-4.3779686126314417</v>
      </c>
      <c r="AM2384" s="44">
        <v>28.207628445975949</v>
      </c>
      <c r="AN2384" s="45">
        <v>21.571733870835338</v>
      </c>
      <c r="AO2384" s="12">
        <v>89.999999885008819</v>
      </c>
      <c r="AP2384" s="12">
        <v>-2183.9044605088279</v>
      </c>
      <c r="AQ2384" s="12">
        <v>4363.2039175168111</v>
      </c>
      <c r="AR2384" s="12">
        <v>6401.8488911201466</v>
      </c>
      <c r="AS2384" s="44">
        <v>12090.383382440705</v>
      </c>
      <c r="AT2384" s="45">
        <v>13127.682677843271</v>
      </c>
      <c r="AU2384" s="12">
        <v>13748.632753279744</v>
      </c>
      <c r="AV2384" s="12">
        <v>11269.860028782638</v>
      </c>
      <c r="AW2384" s="12">
        <v>21284.915615689126</v>
      </c>
      <c r="AX2384" s="12">
        <v>22545.302830118577</v>
      </c>
      <c r="AY2384" s="44">
        <v>22916.399343721048</v>
      </c>
      <c r="AZ2384" s="45">
        <v>22363.128243784995</v>
      </c>
      <c r="BA2384" s="12">
        <v>21840.207346788884</v>
      </c>
      <c r="BB2384" s="12">
        <v>4242.721479474797</v>
      </c>
      <c r="BC2384" s="12">
        <v>6211.3127142071471</v>
      </c>
      <c r="BD2384" s="12">
        <v>11866.38985887251</v>
      </c>
      <c r="BE2384" s="44">
        <v>13084.841745971831</v>
      </c>
      <c r="BF2384" s="45">
        <v>13490.640405695489</v>
      </c>
      <c r="BG2384" s="12">
        <v>13748.632763279746</v>
      </c>
      <c r="BH2384" s="12">
        <v>21164.627719483171</v>
      </c>
      <c r="BI2384" s="12">
        <v>22481.01553810585</v>
      </c>
      <c r="BJ2384" s="12">
        <v>22963.662737083941</v>
      </c>
      <c r="BK2384" s="44">
        <v>22383.004965045202</v>
      </c>
      <c r="BL2384" s="45">
        <v>22219.630202710003</v>
      </c>
      <c r="BM2384" s="12">
        <v>16857.583735203036</v>
      </c>
      <c r="BN2384" s="12">
        <v>0</v>
      </c>
      <c r="BO2384" s="12">
        <v>24.085351121368564</v>
      </c>
      <c r="BP2384" s="12">
        <v>28.533060988269288</v>
      </c>
      <c r="BQ2384" s="48">
        <v>32.585597058607391</v>
      </c>
      <c r="BR2384" s="49">
        <v>6.6358945751406111</v>
      </c>
      <c r="BS2384" s="13">
        <v>68.428266014173474</v>
      </c>
      <c r="BT2384" s="12">
        <v>407.90193049641312</v>
      </c>
      <c r="BV2384" s="14">
        <f>Таблица1[[#This Row],[Lкан_леб,мм]]</f>
        <v>57922.098069503583</v>
      </c>
      <c r="BW2384" s="50">
        <f>Таблица1[[#This Row],[угол обхв4]]+Таблица1[[#This Row],[Lдуг 3,мм]]</f>
        <v>11798.641812742751</v>
      </c>
      <c r="BX2384" s="54">
        <f>Таблица1[[#This Row],[угол обхв5]]+Таблица1[[#This Row],[Y5, мм]]</f>
        <v>58093.608490358834</v>
      </c>
      <c r="BY2384" s="14">
        <f>Таблица1[[#This Row],[угол обхв6]]+Таблица1[[#This Row],[Lдуг 4,мм]]</f>
        <v>14000.041628498511</v>
      </c>
      <c r="BZ2384" s="14">
        <f>Таблица1[[#This Row],[Т1]]+Таблица1[[#This Row],[X6, мм]]</f>
        <v>58296.790801205236</v>
      </c>
      <c r="CA2384" s="14">
        <f>Таблица1[[#This Row],[Т2]]+Таблица1[[#This Row],[Lдуг 5,мм]]</f>
        <v>19480.573810686663</v>
      </c>
      <c r="CB2384" s="14">
        <f>Таблица1[[#This Row],[Т3]]+Таблица1[[#This Row],[Y6, мм]]</f>
        <v>58528.830991824798</v>
      </c>
      <c r="CC2384" s="14">
        <f>Таблица1[[#This Row],[Т4]]+Таблица1[[#This Row],[Lдуг 6,мм]]</f>
        <v>20609.049331023725</v>
      </c>
      <c r="CD2384" s="14">
        <f>Таблица1[[#This Row],[Т5]]+Таблица1[[#This Row],[Lдуг 1,мм]]</f>
        <v>58576.084821158584</v>
      </c>
      <c r="CE2384" s="14">
        <f>Таблица1[[#This Row],[Т6]]+Таблица1[[#This Row],[Lпрям1, мм]]</f>
        <v>20999.344091429248</v>
      </c>
      <c r="CF2384" s="15">
        <f>Таблица1[[#This Row],[Т7]]+Таблица1[[#This Row],[Lдуг 2,мм]]</f>
        <v>59063.358626856752</v>
      </c>
      <c r="CG2384" s="14">
        <f>Таблица1[[#This Row],[Т8]]+Таблица1[[#This Row],[Lпрям2, мм]]</f>
        <v>25981.967703015096</v>
      </c>
      <c r="CH2384" s="14">
        <f>Таблица1[[#This Row],[Т9]]-Таблица1[[#This Row],[Т9]]</f>
        <v>0</v>
      </c>
      <c r="CI2384" s="50">
        <f>Таблица1[[#This Row],[Т9]]-Таблица1[[#This Row],[Т8]]</f>
        <v>38064.014535427501</v>
      </c>
      <c r="CJ2384" s="54">
        <f>Таблица1[[#This Row],[Т9]]-Таблица1[[#This Row],[Т7]]</f>
        <v>487.27380569816887</v>
      </c>
      <c r="CK2384" s="14">
        <f>Таблица1[[#This Row],[Т9]]-Таблица1[[#This Row],[Т6]]</f>
        <v>38454.309295833023</v>
      </c>
      <c r="CL2384" s="14">
        <f>Таблица1[[#This Row],[Т9]]-Таблица1[[#This Row],[Т5]]</f>
        <v>534.52763503195456</v>
      </c>
      <c r="CM2384" s="14">
        <f>Таблица1[[#This Row],[Т9]]-Таблица1[[#This Row],[Т4]]</f>
        <v>39582.784816170089</v>
      </c>
      <c r="CN2384" s="14">
        <f>Таблица1[[#This Row],[Т9]]-Таблица1[[#This Row],[Т3]]</f>
        <v>766.56782565151661</v>
      </c>
      <c r="CO2384" s="14">
        <f>Таблица1[[#This Row],[Т9]]-Таблица1[[#This Row],[Т2]]</f>
        <v>45063.316998358241</v>
      </c>
      <c r="CP2384" s="14">
        <f>Таблица1[[#This Row],[Т9]]-Таблица1[[#This Row],[Т1]]</f>
        <v>969.75013649791799</v>
      </c>
      <c r="CQ2384" s="14">
        <f>Таблица1[[#This Row],[Т9]]-Таблица1[[#This Row],[угол обхв6]]</f>
        <v>47264.716814113999</v>
      </c>
      <c r="CR2384" s="14">
        <f>Таблица1[[#This Row],[Т9]]-Таблица1[[#This Row],[угол обхв5]]</f>
        <v>1141.2605573531691</v>
      </c>
      <c r="CS2384" s="14">
        <f>Таблица1[[#This Row],[Т9]]-Таблица1[[#This Row],[угол обхв4]]</f>
        <v>59063.358626856752</v>
      </c>
      <c r="CT2384" s="14">
        <f>Таблица1[[#This Row],[Lкан_прям, мм]]+Таблица1[[#This Row],[Lкан_дуг, мм]]+Таблица1[[#This Row],[Lкан_леб,мм]]</f>
        <v>85045.326329871838</v>
      </c>
      <c r="CU2384" s="16">
        <f>Таблица1[[#This Row],[Lкан_леб,мм]]</f>
        <v>57922.098069503583</v>
      </c>
      <c r="CV2384" s="14">
        <f>2534431-(Таблица1[[#This Row],[Т23]]+Таблица1[[#This Row],[угол обхв3]])</f>
        <v>2448977.7717396319</v>
      </c>
      <c r="CW2384" s="50">
        <f>SUM(X2384:AC2384,AD2384:AI2384)-Таблица1[[#This Row],[lподв_min, мм]]</f>
        <v>22140.604649601257</v>
      </c>
      <c r="CX2384" s="17">
        <f>CW2823-Таблица1[[#This Row],[Суммарная длина каната]]</f>
        <v>-2448977.7717396319</v>
      </c>
    </row>
    <row r="2385" spans="1:102" x14ac:dyDescent="0.25">
      <c r="A2385" s="21">
        <v>2384</v>
      </c>
      <c r="B2385" s="10">
        <v>61.174081632653049</v>
      </c>
      <c r="C2385" s="10">
        <v>133.82734693877552</v>
      </c>
      <c r="D2385" s="11">
        <v>13252.405170748019</v>
      </c>
      <c r="E2385" s="11">
        <v>22210.19206271752</v>
      </c>
      <c r="F2385" s="11">
        <v>13111.98062654454</v>
      </c>
      <c r="G2385" s="11">
        <v>22208.796575259479</v>
      </c>
      <c r="H2385" s="11">
        <v>13660.404680748019</v>
      </c>
      <c r="I2385" s="11">
        <v>17175.119651288671</v>
      </c>
      <c r="J2385" s="11">
        <v>5035.0724114288496</v>
      </c>
      <c r="K2385" s="11">
        <v>25981.967703006572</v>
      </c>
      <c r="L2385" s="11">
        <v>1141.2605573616936</v>
      </c>
      <c r="M2385" s="11">
        <v>57922.098069503583</v>
      </c>
      <c r="N2385" s="11">
        <v>4584.8850337108206</v>
      </c>
      <c r="O2385" s="11">
        <v>20942.393378859197</v>
      </c>
      <c r="P2385" s="43">
        <v>6338.3760415133665</v>
      </c>
      <c r="Q2385" s="11">
        <v>22184.673440209626</v>
      </c>
      <c r="R2385" s="11">
        <v>11777.330645414469</v>
      </c>
      <c r="S2385" s="11">
        <v>22858.472977685717</v>
      </c>
      <c r="T2385" s="11">
        <v>13147.276008381377</v>
      </c>
      <c r="U2385" s="11">
        <v>23108.598351219604</v>
      </c>
      <c r="V2385" s="11">
        <v>13252.405170748019</v>
      </c>
      <c r="W2385" s="11">
        <v>22210.19206271752</v>
      </c>
      <c r="X2385" s="12">
        <v>0</v>
      </c>
      <c r="Y2385" s="12">
        <v>154.38415400698824</v>
      </c>
      <c r="Z2385" s="12">
        <v>201.19538444676448</v>
      </c>
      <c r="AA2385" s="44">
        <v>232.04019061955901</v>
      </c>
      <c r="AB2385" s="45">
        <v>47.253829333786015</v>
      </c>
      <c r="AC2385" s="12">
        <v>506.38699895459581</v>
      </c>
      <c r="AD2385" s="12">
        <v>11798.641812742751</v>
      </c>
      <c r="AE2385" s="12">
        <v>2148.9510150939241</v>
      </c>
      <c r="AF2385" s="12">
        <v>5480.5321821881498</v>
      </c>
      <c r="AG2385" s="44">
        <v>1128.4755203370614</v>
      </c>
      <c r="AH2385" s="45">
        <v>390.29476040551839</v>
      </c>
      <c r="AI2385" s="12">
        <v>5035.0724122391666</v>
      </c>
      <c r="AJ2385" s="12">
        <v>-56.996380722269294</v>
      </c>
      <c r="AK2385" s="12">
        <v>-35.316085505852278</v>
      </c>
      <c r="AL2385" s="12">
        <v>-7.0620502452845093</v>
      </c>
      <c r="AM2385" s="44">
        <v>25.523546813322959</v>
      </c>
      <c r="AN2385" s="45">
        <v>18.887652238182209</v>
      </c>
      <c r="AO2385" s="12">
        <v>89.999999886206652</v>
      </c>
      <c r="AP2385" s="12">
        <v>-2183.9044605088279</v>
      </c>
      <c r="AQ2385" s="12">
        <v>4349.0256486104017</v>
      </c>
      <c r="AR2385" s="12">
        <v>6288.2148158966811</v>
      </c>
      <c r="AS2385" s="44">
        <v>11953.130499535078</v>
      </c>
      <c r="AT2385" s="45">
        <v>13015.200891946199</v>
      </c>
      <c r="AU2385" s="12">
        <v>13660.405170748019</v>
      </c>
      <c r="AV2385" s="12">
        <v>11269.860028782638</v>
      </c>
      <c r="AW2385" s="12">
        <v>21275.31131238044</v>
      </c>
      <c r="AX2385" s="12">
        <v>22589.578183877358</v>
      </c>
      <c r="AY2385" s="44">
        <v>23226.65555643052</v>
      </c>
      <c r="AZ2385" s="45">
        <v>22722.567052464394</v>
      </c>
      <c r="BA2385" s="12">
        <v>22210.192063527837</v>
      </c>
      <c r="BB2385" s="12">
        <v>4242.721479474797</v>
      </c>
      <c r="BC2385" s="12">
        <v>6102.5166564129468</v>
      </c>
      <c r="BD2385" s="12">
        <v>11727.169419797783</v>
      </c>
      <c r="BE2385" s="44">
        <v>12971.476154260768</v>
      </c>
      <c r="BF2385" s="45">
        <v>13384.480287183198</v>
      </c>
      <c r="BG2385" s="12">
        <v>13660.405180748019</v>
      </c>
      <c r="BH2385" s="12">
        <v>21164.627719483171</v>
      </c>
      <c r="BI2385" s="12">
        <v>22517.591373730866</v>
      </c>
      <c r="BJ2385" s="12">
        <v>23263.377721353449</v>
      </c>
      <c r="BK2385" s="44">
        <v>22740.4157724748</v>
      </c>
      <c r="BL2385" s="45">
        <v>22596.22336147273</v>
      </c>
      <c r="BM2385" s="12">
        <v>17175.119651288671</v>
      </c>
      <c r="BN2385" s="12">
        <v>0</v>
      </c>
      <c r="BO2385" s="12">
        <v>21.680295216417015</v>
      </c>
      <c r="BP2385" s="12">
        <v>28.254035260567772</v>
      </c>
      <c r="BQ2385" s="48">
        <v>32.585597058607469</v>
      </c>
      <c r="BR2385" s="49">
        <v>6.6358945751407479</v>
      </c>
      <c r="BS2385" s="13">
        <v>71.112347648024439</v>
      </c>
      <c r="BT2385" s="12">
        <v>407.90193049641312</v>
      </c>
      <c r="BV2385" s="14">
        <f>Таблица1[[#This Row],[Lкан_леб,мм]]</f>
        <v>57922.098069503583</v>
      </c>
      <c r="BW2385" s="50">
        <f>Таблица1[[#This Row],[угол обхв4]]+Таблица1[[#This Row],[Lдуг 3,мм]]</f>
        <v>11798.641812742751</v>
      </c>
      <c r="BX2385" s="54">
        <f>Таблица1[[#This Row],[угол обхв5]]+Таблица1[[#This Row],[Y5, мм]]</f>
        <v>58076.482223510575</v>
      </c>
      <c r="BY2385" s="14">
        <f>Таблица1[[#This Row],[угол обхв6]]+Таблица1[[#This Row],[Lдуг 4,мм]]</f>
        <v>13947.592827836675</v>
      </c>
      <c r="BZ2385" s="14">
        <f>Таблица1[[#This Row],[Т1]]+Таблица1[[#This Row],[X6, мм]]</f>
        <v>58277.677607957339</v>
      </c>
      <c r="CA2385" s="14">
        <f>Таблица1[[#This Row],[Т2]]+Таблица1[[#This Row],[Lдуг 5,мм]]</f>
        <v>19428.125010024825</v>
      </c>
      <c r="CB2385" s="14">
        <f>Таблица1[[#This Row],[Т3]]+Таблица1[[#This Row],[Y6, мм]]</f>
        <v>58509.717798576901</v>
      </c>
      <c r="CC2385" s="14">
        <f>Таблица1[[#This Row],[Т4]]+Таблица1[[#This Row],[Lдуг 6,мм]]</f>
        <v>20556.600530361888</v>
      </c>
      <c r="CD2385" s="14">
        <f>Таблица1[[#This Row],[Т5]]+Таблица1[[#This Row],[Lдуг 1,мм]]</f>
        <v>58556.971627910687</v>
      </c>
      <c r="CE2385" s="14">
        <f>Таблица1[[#This Row],[Т6]]+Таблица1[[#This Row],[Lпрям1, мм]]</f>
        <v>20946.895290767407</v>
      </c>
      <c r="CF2385" s="15">
        <f>Таблица1[[#This Row],[Т7]]+Таблица1[[#This Row],[Lдуг 2,мм]]</f>
        <v>59063.35862686528</v>
      </c>
      <c r="CG2385" s="14">
        <f>Таблица1[[#This Row],[Т8]]+Таблица1[[#This Row],[Lпрям2, мм]]</f>
        <v>25981.967703006572</v>
      </c>
      <c r="CH2385" s="14">
        <f>Таблица1[[#This Row],[Т9]]-Таблица1[[#This Row],[Т9]]</f>
        <v>0</v>
      </c>
      <c r="CI2385" s="50">
        <f>Таблица1[[#This Row],[Т9]]-Таблица1[[#This Row],[Т8]]</f>
        <v>38116.463336097877</v>
      </c>
      <c r="CJ2385" s="54">
        <f>Таблица1[[#This Row],[Т9]]-Таблица1[[#This Row],[Т7]]</f>
        <v>506.38699895459285</v>
      </c>
      <c r="CK2385" s="14">
        <f>Таблица1[[#This Row],[Т9]]-Таблица1[[#This Row],[Т6]]</f>
        <v>38506.758096503392</v>
      </c>
      <c r="CL2385" s="14">
        <f>Таблица1[[#This Row],[Т9]]-Таблица1[[#This Row],[Т5]]</f>
        <v>553.64082828837854</v>
      </c>
      <c r="CM2385" s="14">
        <f>Таблица1[[#This Row],[Т9]]-Таблица1[[#This Row],[Т4]]</f>
        <v>39635.233616840458</v>
      </c>
      <c r="CN2385" s="14">
        <f>Таблица1[[#This Row],[Т9]]-Таблица1[[#This Row],[Т3]]</f>
        <v>785.6810189079406</v>
      </c>
      <c r="CO2385" s="14">
        <f>Таблица1[[#This Row],[Т9]]-Таблица1[[#This Row],[Т2]]</f>
        <v>45115.765799028602</v>
      </c>
      <c r="CP2385" s="14">
        <f>Таблица1[[#This Row],[Т9]]-Таблица1[[#This Row],[Т1]]</f>
        <v>986.87640335470496</v>
      </c>
      <c r="CQ2385" s="14">
        <f>Таблица1[[#This Row],[Т9]]-Таблица1[[#This Row],[угол обхв6]]</f>
        <v>47264.716814122527</v>
      </c>
      <c r="CR2385" s="14">
        <f>Таблица1[[#This Row],[Т9]]-Таблица1[[#This Row],[угол обхв5]]</f>
        <v>1141.2605573616966</v>
      </c>
      <c r="CS2385" s="14">
        <f>Таблица1[[#This Row],[Т9]]-Таблица1[[#This Row],[угол обхв4]]</f>
        <v>59063.35862686528</v>
      </c>
      <c r="CT2385" s="14">
        <f>Таблица1[[#This Row],[Lкан_прям, мм]]+Таблица1[[#This Row],[Lкан_дуг, мм]]+Таблица1[[#This Row],[Lкан_леб,мм]]</f>
        <v>85045.326329871852</v>
      </c>
      <c r="CU2385" s="16">
        <f>Таблица1[[#This Row],[Lкан_леб,мм]]</f>
        <v>57922.098069503583</v>
      </c>
      <c r="CV2385" s="14">
        <f>2534431-(Таблица1[[#This Row],[Т23]]+Таблица1[[#This Row],[угол обхв3]])</f>
        <v>2448977.7717396319</v>
      </c>
      <c r="CW2385" s="50">
        <f>SUM(X2385:AC2385,AD2385:AI2385)-Таблица1[[#This Row],[lподв_min, мм]]</f>
        <v>22088.155848939416</v>
      </c>
      <c r="CX2385" s="17">
        <f>CW2824-Таблица1[[#This Row],[Суммарная длина каната]]</f>
        <v>-2448977.7717396319</v>
      </c>
    </row>
    <row r="2386" spans="1:102" x14ac:dyDescent="0.25">
      <c r="A2386" s="21">
        <v>2385</v>
      </c>
      <c r="B2386" s="10">
        <v>61.174081632653049</v>
      </c>
      <c r="C2386" s="10">
        <v>136.51142857142858</v>
      </c>
      <c r="D2386" s="11">
        <v>13146.94839241005</v>
      </c>
      <c r="E2386" s="11">
        <v>22575.639274840814</v>
      </c>
      <c r="F2386" s="11">
        <v>13006.743253801831</v>
      </c>
      <c r="G2386" s="11">
        <v>22567.669387272581</v>
      </c>
      <c r="H2386" s="11">
        <v>13554.947902410049</v>
      </c>
      <c r="I2386" s="11">
        <v>17487.715895836154</v>
      </c>
      <c r="J2386" s="11">
        <v>5087.9233790046601</v>
      </c>
      <c r="K2386" s="11">
        <v>25981.96770299815</v>
      </c>
      <c r="L2386" s="11">
        <v>1141.2605573701114</v>
      </c>
      <c r="M2386" s="11">
        <v>57922.098069503583</v>
      </c>
      <c r="N2386" s="11">
        <v>4584.8850337108206</v>
      </c>
      <c r="O2386" s="11">
        <v>20942.393378859197</v>
      </c>
      <c r="P2386" s="43">
        <v>6241.699489074932</v>
      </c>
      <c r="Q2386" s="11">
        <v>22226.372066260967</v>
      </c>
      <c r="R2386" s="11">
        <v>11643.133834890676</v>
      </c>
      <c r="S2386" s="11">
        <v>23154.132815507262</v>
      </c>
      <c r="T2386" s="11">
        <v>12999.863160080855</v>
      </c>
      <c r="U2386" s="11">
        <v>23468.136857151636</v>
      </c>
      <c r="V2386" s="11">
        <v>13146.94839241005</v>
      </c>
      <c r="W2386" s="11">
        <v>22575.639274840814</v>
      </c>
      <c r="X2386" s="12">
        <v>0</v>
      </c>
      <c r="Y2386" s="12">
        <v>136.87756991178142</v>
      </c>
      <c r="Z2386" s="12">
        <v>199.58877529407454</v>
      </c>
      <c r="AA2386" s="44">
        <v>232.04019061955808</v>
      </c>
      <c r="AB2386" s="45">
        <v>47.253829333786449</v>
      </c>
      <c r="AC2386" s="12">
        <v>525.50019221091111</v>
      </c>
      <c r="AD2386" s="12">
        <v>11798.641812742751</v>
      </c>
      <c r="AE2386" s="12">
        <v>2096.1000475181168</v>
      </c>
      <c r="AF2386" s="12">
        <v>5480.5321821881498</v>
      </c>
      <c r="AG2386" s="44">
        <v>1128.4755203370598</v>
      </c>
      <c r="AH2386" s="45">
        <v>390.29476040551828</v>
      </c>
      <c r="AI2386" s="12">
        <v>5087.9233798065579</v>
      </c>
      <c r="AJ2386" s="12">
        <v>-56.996380722269294</v>
      </c>
      <c r="AK2386" s="12">
        <v>-37.774549678269445</v>
      </c>
      <c r="AL2386" s="12">
        <v>-9.7461318779375166</v>
      </c>
      <c r="AM2386" s="44">
        <v>22.839465180669812</v>
      </c>
      <c r="AN2386" s="45">
        <v>16.203570605529002</v>
      </c>
      <c r="AO2386" s="12">
        <v>89.999999887388682</v>
      </c>
      <c r="AP2386" s="12">
        <v>-2183.9044605088279</v>
      </c>
      <c r="AQ2386" s="12">
        <v>4334.9621805148572</v>
      </c>
      <c r="AR2386" s="12">
        <v>6172.6320384863357</v>
      </c>
      <c r="AS2386" s="44">
        <v>11801.499227207247</v>
      </c>
      <c r="AT2386" s="45">
        <v>12886.01037253412</v>
      </c>
      <c r="AU2386" s="12">
        <v>13554.948392410048</v>
      </c>
      <c r="AV2386" s="12">
        <v>11269.860028782638</v>
      </c>
      <c r="AW2386" s="12">
        <v>21264.887669429416</v>
      </c>
      <c r="AX2386" s="12">
        <v>22628.483602117863</v>
      </c>
      <c r="AY2386" s="44">
        <v>23530.143988900312</v>
      </c>
      <c r="AZ2386" s="45">
        <v>23076.34412780634</v>
      </c>
      <c r="BA2386" s="12">
        <v>22575.639275642712</v>
      </c>
      <c r="BB2386" s="12">
        <v>4242.721479474797</v>
      </c>
      <c r="BC2386" s="12">
        <v>5991.7766358789686</v>
      </c>
      <c r="BD2386" s="12">
        <v>11574.066384302079</v>
      </c>
      <c r="BE2386" s="44">
        <v>12841.497767764284</v>
      </c>
      <c r="BF2386" s="45">
        <v>13260.801179956785</v>
      </c>
      <c r="BG2386" s="12">
        <v>13554.948402410049</v>
      </c>
      <c r="BH2386" s="12">
        <v>21164.627719483171</v>
      </c>
      <c r="BI2386" s="12">
        <v>22548.866356831186</v>
      </c>
      <c r="BJ2386" s="12">
        <v>23556.244351364159</v>
      </c>
      <c r="BK2386" s="44">
        <v>23092.12568375859</v>
      </c>
      <c r="BL2386" s="45">
        <v>22967.43200418611</v>
      </c>
      <c r="BM2386" s="12">
        <v>17487.715895836154</v>
      </c>
      <c r="BN2386" s="12">
        <v>0</v>
      </c>
      <c r="BO2386" s="12">
        <v>19.221831043999853</v>
      </c>
      <c r="BP2386" s="12">
        <v>28.028417800331926</v>
      </c>
      <c r="BQ2386" s="48">
        <v>32.585597058607334</v>
      </c>
      <c r="BR2386" s="49">
        <v>6.6358945751408083</v>
      </c>
      <c r="BS2386" s="13">
        <v>73.796429281859673</v>
      </c>
      <c r="BT2386" s="12">
        <v>407.90193049641312</v>
      </c>
      <c r="BV2386" s="14">
        <f>Таблица1[[#This Row],[Lкан_леб,мм]]</f>
        <v>57922.098069503583</v>
      </c>
      <c r="BW2386" s="50">
        <f>Таблица1[[#This Row],[угол обхв4]]+Таблица1[[#This Row],[Lдуг 3,мм]]</f>
        <v>11798.641812742751</v>
      </c>
      <c r="BX2386" s="54">
        <f>Таблица1[[#This Row],[угол обхв5]]+Таблица1[[#This Row],[Y5, мм]]</f>
        <v>58058.975639415366</v>
      </c>
      <c r="BY2386" s="14">
        <f>Таблица1[[#This Row],[угол обхв6]]+Таблица1[[#This Row],[Lдуг 4,мм]]</f>
        <v>13894.741860260869</v>
      </c>
      <c r="BZ2386" s="14">
        <f>Таблица1[[#This Row],[Т1]]+Таблица1[[#This Row],[X6, мм]]</f>
        <v>58258.564414709443</v>
      </c>
      <c r="CA2386" s="14">
        <f>Таблица1[[#This Row],[Т2]]+Таблица1[[#This Row],[Lдуг 5,мм]]</f>
        <v>19375.274042449018</v>
      </c>
      <c r="CB2386" s="14">
        <f>Таблица1[[#This Row],[Т3]]+Таблица1[[#This Row],[Y6, мм]]</f>
        <v>58490.604605328997</v>
      </c>
      <c r="CC2386" s="14">
        <f>Таблица1[[#This Row],[Т4]]+Таблица1[[#This Row],[Lдуг 6,мм]]</f>
        <v>20503.749562786077</v>
      </c>
      <c r="CD2386" s="14">
        <f>Таблица1[[#This Row],[Т5]]+Таблица1[[#This Row],[Lдуг 1,мм]]</f>
        <v>58537.858434662783</v>
      </c>
      <c r="CE2386" s="14">
        <f>Таблица1[[#This Row],[Т6]]+Таблица1[[#This Row],[Lпрям1, мм]]</f>
        <v>20894.044323191596</v>
      </c>
      <c r="CF2386" s="15">
        <f>Таблица1[[#This Row],[Т7]]+Таблица1[[#This Row],[Lдуг 2,мм]]</f>
        <v>59063.358626873691</v>
      </c>
      <c r="CG2386" s="14">
        <f>Таблица1[[#This Row],[Т8]]+Таблица1[[#This Row],[Lпрям2, мм]]</f>
        <v>25981.967702998154</v>
      </c>
      <c r="CH2386" s="14">
        <f>Таблица1[[#This Row],[Т9]]-Таблица1[[#This Row],[Т9]]</f>
        <v>0</v>
      </c>
      <c r="CI2386" s="50">
        <f>Таблица1[[#This Row],[Т9]]-Таблица1[[#This Row],[Т8]]</f>
        <v>38169.314303682098</v>
      </c>
      <c r="CJ2386" s="54">
        <f>Таблица1[[#This Row],[Т9]]-Таблица1[[#This Row],[Т7]]</f>
        <v>525.5001922109077</v>
      </c>
      <c r="CK2386" s="14">
        <f>Таблица1[[#This Row],[Т9]]-Таблица1[[#This Row],[Т6]]</f>
        <v>38559.609064087614</v>
      </c>
      <c r="CL2386" s="14">
        <f>Таблица1[[#This Row],[Т9]]-Таблица1[[#This Row],[Т5]]</f>
        <v>572.75402154469339</v>
      </c>
      <c r="CM2386" s="14">
        <f>Таблица1[[#This Row],[Т9]]-Таблица1[[#This Row],[Т4]]</f>
        <v>39688.084584424672</v>
      </c>
      <c r="CN2386" s="14">
        <f>Таблица1[[#This Row],[Т9]]-Таблица1[[#This Row],[Т3]]</f>
        <v>804.79421216424817</v>
      </c>
      <c r="CO2386" s="14">
        <f>Таблица1[[#This Row],[Т9]]-Таблица1[[#This Row],[Т2]]</f>
        <v>45168.616766612824</v>
      </c>
      <c r="CP2386" s="14">
        <f>Таблица1[[#This Row],[Т9]]-Таблица1[[#This Row],[Т1]]</f>
        <v>1004.3829874583244</v>
      </c>
      <c r="CQ2386" s="14">
        <f>Таблица1[[#This Row],[Т9]]-Таблица1[[#This Row],[угол обхв6]]</f>
        <v>47264.716814130938</v>
      </c>
      <c r="CR2386" s="14">
        <f>Таблица1[[#This Row],[Т9]]-Таблица1[[#This Row],[угол обхв5]]</f>
        <v>1141.2605573701076</v>
      </c>
      <c r="CS2386" s="14">
        <f>Таблица1[[#This Row],[Т9]]-Таблица1[[#This Row],[угол обхв4]]</f>
        <v>59063.358626873691</v>
      </c>
      <c r="CT2386" s="14">
        <f>Таблица1[[#This Row],[Lкан_прям, мм]]+Таблица1[[#This Row],[Lкан_дуг, мм]]+Таблица1[[#This Row],[Lкан_леб,мм]]</f>
        <v>85045.326329871838</v>
      </c>
      <c r="CU2386" s="16">
        <f>Таблица1[[#This Row],[Lкан_леб,мм]]</f>
        <v>57922.098069503583</v>
      </c>
      <c r="CV2386" s="14">
        <f>2534431-(Таблица1[[#This Row],[Т23]]+Таблица1[[#This Row],[угол обхв3]])</f>
        <v>2448977.7717396319</v>
      </c>
      <c r="CW2386" s="50">
        <f>SUM(X2386:AC2386,AD2386:AI2386)-Таблица1[[#This Row],[lподв_min, мм]]</f>
        <v>22035.304881363605</v>
      </c>
      <c r="CX2386" s="17">
        <f>CW2825-Таблица1[[#This Row],[Суммарная длина каната]]</f>
        <v>-2448977.7717396319</v>
      </c>
    </row>
    <row r="2387" spans="1:102" x14ac:dyDescent="0.25">
      <c r="A2387" s="21">
        <v>2386</v>
      </c>
      <c r="B2387" s="10">
        <v>61.174081632653049</v>
      </c>
      <c r="C2387" s="10">
        <v>139.19551020408164</v>
      </c>
      <c r="D2387" s="11">
        <v>13024.493806488501</v>
      </c>
      <c r="E2387" s="11">
        <v>22935.74713553382</v>
      </c>
      <c r="F2387" s="11">
        <v>12884.815704889495</v>
      </c>
      <c r="G2387" s="11">
        <v>22921.22033500177</v>
      </c>
      <c r="H2387" s="11">
        <v>13432.493316488502</v>
      </c>
      <c r="I2387" s="11">
        <v>17794.659892484986</v>
      </c>
      <c r="J2387" s="11">
        <v>5141.0872430488334</v>
      </c>
      <c r="K2387" s="11">
        <v>25981.967702989848</v>
      </c>
      <c r="L2387" s="11">
        <v>1141.2605573784126</v>
      </c>
      <c r="M2387" s="11">
        <v>57922.098069503583</v>
      </c>
      <c r="N2387" s="11">
        <v>4584.8850337108206</v>
      </c>
      <c r="O2387" s="11">
        <v>20942.393378859197</v>
      </c>
      <c r="P2387" s="43">
        <v>6143.1762961565082</v>
      </c>
      <c r="Q2387" s="11">
        <v>22263.497686297673</v>
      </c>
      <c r="R2387" s="11">
        <v>11495.238814809782</v>
      </c>
      <c r="S2387" s="11">
        <v>23443.18399902101</v>
      </c>
      <c r="T2387" s="11">
        <v>12835.775231583511</v>
      </c>
      <c r="U2387" s="11">
        <v>23820.377736115679</v>
      </c>
      <c r="V2387" s="11">
        <v>13024.493806488501</v>
      </c>
      <c r="W2387" s="11">
        <v>22935.74713553382</v>
      </c>
      <c r="X2387" s="12">
        <v>0</v>
      </c>
      <c r="Y2387" s="12">
        <v>118.95837786453946</v>
      </c>
      <c r="Z2387" s="12">
        <v>198.39477409341919</v>
      </c>
      <c r="AA2387" s="44">
        <v>232.04019061955955</v>
      </c>
      <c r="AB2387" s="45">
        <v>47.253829333790868</v>
      </c>
      <c r="AC2387" s="12">
        <v>544.61338546710363</v>
      </c>
      <c r="AD2387" s="12">
        <v>11798.641812742751</v>
      </c>
      <c r="AE2387" s="12">
        <v>2042.93618347394</v>
      </c>
      <c r="AF2387" s="12">
        <v>5480.5321821881489</v>
      </c>
      <c r="AG2387" s="44">
        <v>1128.4755203370592</v>
      </c>
      <c r="AH2387" s="45">
        <v>390.29476040550924</v>
      </c>
      <c r="AI2387" s="12">
        <v>5141.0872438424385</v>
      </c>
      <c r="AJ2387" s="12">
        <v>-56.996380722269294</v>
      </c>
      <c r="AK2387" s="12">
        <v>-40.29095672873845</v>
      </c>
      <c r="AL2387" s="12">
        <v>-12.430213510590596</v>
      </c>
      <c r="AM2387" s="44">
        <v>20.155383548016946</v>
      </c>
      <c r="AN2387" s="45">
        <v>13.519488972875518</v>
      </c>
      <c r="AO2387" s="12">
        <v>89.999999888553162</v>
      </c>
      <c r="AP2387" s="12">
        <v>-2183.9044605088279</v>
      </c>
      <c r="AQ2387" s="12">
        <v>4321.0439202217403</v>
      </c>
      <c r="AR2387" s="12">
        <v>6055.3541650949674</v>
      </c>
      <c r="AS2387" s="44">
        <v>11635.822267547654</v>
      </c>
      <c r="AT2387" s="45">
        <v>12740.394583270003</v>
      </c>
      <c r="AU2387" s="12">
        <v>13432.493806488499</v>
      </c>
      <c r="AV2387" s="12">
        <v>11269.860028782638</v>
      </c>
      <c r="AW2387" s="12">
        <v>21253.603704576133</v>
      </c>
      <c r="AX2387" s="12">
        <v>22661.933720430894</v>
      </c>
      <c r="AY2387" s="44">
        <v>23826.198741317305</v>
      </c>
      <c r="AZ2387" s="45">
        <v>23423.683229061076</v>
      </c>
      <c r="BA2387" s="12">
        <v>22935.747136327424</v>
      </c>
      <c r="BB2387" s="12">
        <v>4242.721479474797</v>
      </c>
      <c r="BC2387" s="12">
        <v>5879.3351826674279</v>
      </c>
      <c r="BD2387" s="12">
        <v>11407.416683748239</v>
      </c>
      <c r="BE2387" s="44">
        <v>12695.191778845638</v>
      </c>
      <c r="BF2387" s="45">
        <v>13119.874454802008</v>
      </c>
      <c r="BG2387" s="12">
        <v>13432.493816488502</v>
      </c>
      <c r="BH2387" s="12">
        <v>21164.627719483171</v>
      </c>
      <c r="BI2387" s="12">
        <v>22574.708012014606</v>
      </c>
      <c r="BJ2387" s="12">
        <v>23841.620033154231</v>
      </c>
      <c r="BK2387" s="44">
        <v>23437.362993819384</v>
      </c>
      <c r="BL2387" s="45">
        <v>23332.441642588423</v>
      </c>
      <c r="BM2387" s="12">
        <v>17794.659892484986</v>
      </c>
      <c r="BN2387" s="12">
        <v>0</v>
      </c>
      <c r="BO2387" s="12">
        <v>16.705423993530847</v>
      </c>
      <c r="BP2387" s="12">
        <v>27.860743218147853</v>
      </c>
      <c r="BQ2387" s="48">
        <v>32.58559705860754</v>
      </c>
      <c r="BR2387" s="49">
        <v>6.6358945751414291</v>
      </c>
      <c r="BS2387" s="13">
        <v>76.480510915677641</v>
      </c>
      <c r="BT2387" s="12">
        <v>407.90193049641312</v>
      </c>
      <c r="BV2387" s="14">
        <f>Таблица1[[#This Row],[Lкан_леб,мм]]</f>
        <v>57922.098069503583</v>
      </c>
      <c r="BW2387" s="50">
        <f>Таблица1[[#This Row],[угол обхв4]]+Таблица1[[#This Row],[Lдуг 3,мм]]</f>
        <v>11798.641812742751</v>
      </c>
      <c r="BX2387" s="54">
        <f>Таблица1[[#This Row],[угол обхв5]]+Таблица1[[#This Row],[Y5, мм]]</f>
        <v>58041.056447368122</v>
      </c>
      <c r="BY2387" s="14">
        <f>Таблица1[[#This Row],[угол обхв6]]+Таблица1[[#This Row],[Lдуг 4,мм]]</f>
        <v>13841.577996216691</v>
      </c>
      <c r="BZ2387" s="14">
        <f>Таблица1[[#This Row],[Т1]]+Таблица1[[#This Row],[X6, мм]]</f>
        <v>58239.451221461539</v>
      </c>
      <c r="CA2387" s="14">
        <f>Таблица1[[#This Row],[Т2]]+Таблица1[[#This Row],[Lдуг 5,мм]]</f>
        <v>19322.110178404841</v>
      </c>
      <c r="CB2387" s="14">
        <f>Таблица1[[#This Row],[Т3]]+Таблица1[[#This Row],[Y6, мм]]</f>
        <v>58471.491412081101</v>
      </c>
      <c r="CC2387" s="14">
        <f>Таблица1[[#This Row],[Т4]]+Таблица1[[#This Row],[Lдуг 6,мм]]</f>
        <v>20450.585698741899</v>
      </c>
      <c r="CD2387" s="14">
        <f>Таблица1[[#This Row],[Т5]]+Таблица1[[#This Row],[Lдуг 1,мм]]</f>
        <v>58518.745241414894</v>
      </c>
      <c r="CE2387" s="14">
        <f>Таблица1[[#This Row],[Т6]]+Таблица1[[#This Row],[Lпрям1, мм]]</f>
        <v>20840.880459147407</v>
      </c>
      <c r="CF2387" s="15">
        <f>Таблица1[[#This Row],[Т7]]+Таблица1[[#This Row],[Lдуг 2,мм]]</f>
        <v>59063.358626882</v>
      </c>
      <c r="CG2387" s="14">
        <f>Таблица1[[#This Row],[Т8]]+Таблица1[[#This Row],[Lпрям2, мм]]</f>
        <v>25981.967702989845</v>
      </c>
      <c r="CH2387" s="14">
        <f>Таблица1[[#This Row],[Т9]]-Таблица1[[#This Row],[Т9]]</f>
        <v>0</v>
      </c>
      <c r="CI2387" s="50">
        <f>Таблица1[[#This Row],[Т9]]-Таблица1[[#This Row],[Т8]]</f>
        <v>38222.478167734589</v>
      </c>
      <c r="CJ2387" s="54">
        <f>Таблица1[[#This Row],[Т9]]-Таблица1[[#This Row],[Т7]]</f>
        <v>544.61338546710613</v>
      </c>
      <c r="CK2387" s="14">
        <f>Таблица1[[#This Row],[Т9]]-Таблица1[[#This Row],[Т6]]</f>
        <v>38612.772928140097</v>
      </c>
      <c r="CL2387" s="14">
        <f>Таблица1[[#This Row],[Т9]]-Таблица1[[#This Row],[Т5]]</f>
        <v>591.86721480089909</v>
      </c>
      <c r="CM2387" s="14">
        <f>Таблица1[[#This Row],[Т9]]-Таблица1[[#This Row],[Т4]]</f>
        <v>39741.248448477156</v>
      </c>
      <c r="CN2387" s="14">
        <f>Таблица1[[#This Row],[Т9]]-Таблица1[[#This Row],[Т3]]</f>
        <v>823.90740542046115</v>
      </c>
      <c r="CO2387" s="14">
        <f>Таблица1[[#This Row],[Т9]]-Таблица1[[#This Row],[Т2]]</f>
        <v>45221.780630665307</v>
      </c>
      <c r="CP2387" s="14">
        <f>Таблица1[[#This Row],[Т9]]-Таблица1[[#This Row],[Т1]]</f>
        <v>1022.3021795138775</v>
      </c>
      <c r="CQ2387" s="14">
        <f>Таблица1[[#This Row],[Т9]]-Таблица1[[#This Row],[угол обхв6]]</f>
        <v>47264.716814139247</v>
      </c>
      <c r="CR2387" s="14">
        <f>Таблица1[[#This Row],[Т9]]-Таблица1[[#This Row],[угол обхв5]]</f>
        <v>1141.2605573784167</v>
      </c>
      <c r="CS2387" s="14">
        <f>Таблица1[[#This Row],[Т9]]-Таблица1[[#This Row],[угол обхв4]]</f>
        <v>59063.358626882</v>
      </c>
      <c r="CT2387" s="14">
        <f>Таблица1[[#This Row],[Lкан_прям, мм]]+Таблица1[[#This Row],[Lкан_дуг, мм]]+Таблица1[[#This Row],[Lкан_леб,мм]]</f>
        <v>85045.326329871838</v>
      </c>
      <c r="CU2387" s="16">
        <f>Таблица1[[#This Row],[Lкан_леб,мм]]</f>
        <v>57922.098069503583</v>
      </c>
      <c r="CV2387" s="14">
        <f>2534431-(Таблица1[[#This Row],[Т23]]+Таблица1[[#This Row],[угол обхв3]])</f>
        <v>2448977.7717396319</v>
      </c>
      <c r="CW2387" s="50">
        <f>SUM(X2387:AC2387,AD2387:AI2387)-Таблица1[[#This Row],[lподв_min, мм]]</f>
        <v>21982.141017319424</v>
      </c>
      <c r="CX2387" s="17">
        <f>CW2826-Таблица1[[#This Row],[Суммарная длина каната]]</f>
        <v>-2448977.7717396319</v>
      </c>
    </row>
    <row r="2388" spans="1:102" x14ac:dyDescent="0.25">
      <c r="A2388" s="21">
        <v>2387</v>
      </c>
      <c r="B2388" s="10">
        <v>61.174081632653049</v>
      </c>
      <c r="C2388" s="10">
        <v>141.87959183673468</v>
      </c>
      <c r="D2388" s="11">
        <v>12885.310096983019</v>
      </c>
      <c r="E2388" s="11">
        <v>23289.725513340156</v>
      </c>
      <c r="F2388" s="11">
        <v>12746.465507407764</v>
      </c>
      <c r="G2388" s="11">
        <v>23268.673673855701</v>
      </c>
      <c r="H2388" s="11">
        <v>13293.309606983021</v>
      </c>
      <c r="I2388" s="11">
        <v>18095.257766826886</v>
      </c>
      <c r="J2388" s="11">
        <v>5194.4677465132681</v>
      </c>
      <c r="K2388" s="11">
        <v>25981.967702981696</v>
      </c>
      <c r="L2388" s="11">
        <v>1141.2605573865599</v>
      </c>
      <c r="M2388" s="11">
        <v>57922.098069503583</v>
      </c>
      <c r="N2388" s="11">
        <v>4584.8850337108206</v>
      </c>
      <c r="O2388" s="11">
        <v>20942.393378859197</v>
      </c>
      <c r="P2388" s="43">
        <v>6043.0226376390256</v>
      </c>
      <c r="Q2388" s="11">
        <v>22295.96884105869</v>
      </c>
      <c r="R2388" s="11">
        <v>11333.970089356124</v>
      </c>
      <c r="S2388" s="11">
        <v>23724.992305935437</v>
      </c>
      <c r="T2388" s="11">
        <v>12655.372256779385</v>
      </c>
      <c r="U2388" s="11">
        <v>24164.548118010662</v>
      </c>
      <c r="V2388" s="11">
        <v>12885.310096983019</v>
      </c>
      <c r="W2388" s="11">
        <v>23289.725513340156</v>
      </c>
      <c r="X2388" s="12">
        <v>0</v>
      </c>
      <c r="Y2388" s="12">
        <v>100.59128559184805</v>
      </c>
      <c r="Z2388" s="12">
        <v>197.64867311821342</v>
      </c>
      <c r="AA2388" s="44">
        <v>232.04019061955816</v>
      </c>
      <c r="AB2388" s="45">
        <v>47.253829333786712</v>
      </c>
      <c r="AC2388" s="12">
        <v>563.72657872315358</v>
      </c>
      <c r="AD2388" s="12">
        <v>11798.641812742751</v>
      </c>
      <c r="AE2388" s="12">
        <v>1989.5556800094992</v>
      </c>
      <c r="AF2388" s="12">
        <v>5480.5321821881489</v>
      </c>
      <c r="AG2388" s="44">
        <v>1128.4755203370578</v>
      </c>
      <c r="AH2388" s="45">
        <v>390.29476040551799</v>
      </c>
      <c r="AI2388" s="12">
        <v>5194.4677472987205</v>
      </c>
      <c r="AJ2388" s="12">
        <v>-56.996380722269294</v>
      </c>
      <c r="AK2388" s="12">
        <v>-42.870262780582976</v>
      </c>
      <c r="AL2388" s="12">
        <v>-15.114295143243663</v>
      </c>
      <c r="AM2388" s="44">
        <v>17.471301915363682</v>
      </c>
      <c r="AN2388" s="45">
        <v>10.835407340222833</v>
      </c>
      <c r="AO2388" s="12">
        <v>89.999999889698444</v>
      </c>
      <c r="AP2388" s="12">
        <v>-2183.9044605088279</v>
      </c>
      <c r="AQ2388" s="12">
        <v>4307.3060777025339</v>
      </c>
      <c r="AR2388" s="12">
        <v>5936.6385212270088</v>
      </c>
      <c r="AS2388" s="44">
        <v>11456.463141022563</v>
      </c>
      <c r="AT2388" s="45">
        <v>12578.673027358856</v>
      </c>
      <c r="AU2388" s="12">
        <v>13293.310096983019</v>
      </c>
      <c r="AV2388" s="12">
        <v>11269.860028782638</v>
      </c>
      <c r="AW2388" s="12">
        <v>21241.414988749435</v>
      </c>
      <c r="AX2388" s="12">
        <v>22689.855144165609</v>
      </c>
      <c r="AY2388" s="44">
        <v>24114.170224493828</v>
      </c>
      <c r="AZ2388" s="45">
        <v>23763.822241373906</v>
      </c>
      <c r="BA2388" s="12">
        <v>23289.725514125606</v>
      </c>
      <c r="BB2388" s="12">
        <v>4242.721479474797</v>
      </c>
      <c r="BC2388" s="12">
        <v>5765.4436816307389</v>
      </c>
      <c r="BD2388" s="12">
        <v>11227.585972944107</v>
      </c>
      <c r="BE2388" s="44">
        <v>12532.879205112946</v>
      </c>
      <c r="BF2388" s="45">
        <v>12962.009326403548</v>
      </c>
      <c r="BG2388" s="12">
        <v>13293.310106983021</v>
      </c>
      <c r="BH2388" s="12">
        <v>21164.627719483171</v>
      </c>
      <c r="BI2388" s="12">
        <v>22594.990450948932</v>
      </c>
      <c r="BJ2388" s="12">
        <v>24118.878609042353</v>
      </c>
      <c r="BK2388" s="44">
        <v>23775.370199452267</v>
      </c>
      <c r="BL2388" s="45">
        <v>23690.451389976912</v>
      </c>
      <c r="BM2388" s="12">
        <v>18095.257766826886</v>
      </c>
      <c r="BN2388" s="12">
        <v>0</v>
      </c>
      <c r="BO2388" s="12">
        <v>14.126117941686323</v>
      </c>
      <c r="BP2388" s="12">
        <v>27.75596763733931</v>
      </c>
      <c r="BQ2388" s="48">
        <v>32.585597058607348</v>
      </c>
      <c r="BR2388" s="49">
        <v>6.6358945751408465</v>
      </c>
      <c r="BS2388" s="13">
        <v>79.164592549475614</v>
      </c>
      <c r="BT2388" s="12">
        <v>407.90193049641312</v>
      </c>
      <c r="BV2388" s="14">
        <f>Таблица1[[#This Row],[Lкан_леб,мм]]</f>
        <v>57922.098069503583</v>
      </c>
      <c r="BW2388" s="50">
        <f>Таблица1[[#This Row],[угол обхв4]]+Таблица1[[#This Row],[Lдуг 3,мм]]</f>
        <v>11798.641812742751</v>
      </c>
      <c r="BX2388" s="54">
        <f>Таблица1[[#This Row],[угол обхв5]]+Таблица1[[#This Row],[Y5, мм]]</f>
        <v>58022.689355095434</v>
      </c>
      <c r="BY2388" s="14">
        <f>Таблица1[[#This Row],[угол обхв6]]+Таблица1[[#This Row],[Lдуг 4,мм]]</f>
        <v>13788.19749275225</v>
      </c>
      <c r="BZ2388" s="14">
        <f>Таблица1[[#This Row],[Т1]]+Таблица1[[#This Row],[X6, мм]]</f>
        <v>58220.33802821365</v>
      </c>
      <c r="CA2388" s="14">
        <f>Таблица1[[#This Row],[Т2]]+Таблица1[[#This Row],[Lдуг 5,мм]]</f>
        <v>19268.729674940398</v>
      </c>
      <c r="CB2388" s="14">
        <f>Таблица1[[#This Row],[Т3]]+Таблица1[[#This Row],[Y6, мм]]</f>
        <v>58452.378218833204</v>
      </c>
      <c r="CC2388" s="14">
        <f>Таблица1[[#This Row],[Т4]]+Таблица1[[#This Row],[Lдуг 6,мм]]</f>
        <v>20397.205195277456</v>
      </c>
      <c r="CD2388" s="14">
        <f>Таблица1[[#This Row],[Т5]]+Таблица1[[#This Row],[Lдуг 1,мм]]</f>
        <v>58499.63204816699</v>
      </c>
      <c r="CE2388" s="14">
        <f>Таблица1[[#This Row],[Т6]]+Таблица1[[#This Row],[Lпрям1, мм]]</f>
        <v>20787.499955682975</v>
      </c>
      <c r="CF2388" s="15">
        <f>Таблица1[[#This Row],[Т7]]+Таблица1[[#This Row],[Lдуг 2,мм]]</f>
        <v>59063.358626890142</v>
      </c>
      <c r="CG2388" s="14">
        <f>Таблица1[[#This Row],[Т8]]+Таблица1[[#This Row],[Lпрям2, мм]]</f>
        <v>25981.967702981696</v>
      </c>
      <c r="CH2388" s="14">
        <f>Таблица1[[#This Row],[Т9]]-Таблица1[[#This Row],[Т9]]</f>
        <v>0</v>
      </c>
      <c r="CI2388" s="50">
        <f>Таблица1[[#This Row],[Т9]]-Таблица1[[#This Row],[Т8]]</f>
        <v>38275.85867120717</v>
      </c>
      <c r="CJ2388" s="54">
        <f>Таблица1[[#This Row],[Т9]]-Таблица1[[#This Row],[Т7]]</f>
        <v>563.72657872315176</v>
      </c>
      <c r="CK2388" s="14">
        <f>Таблица1[[#This Row],[Т9]]-Таблица1[[#This Row],[Т6]]</f>
        <v>38666.153431612685</v>
      </c>
      <c r="CL2388" s="14">
        <f>Таблица1[[#This Row],[Т9]]-Таблица1[[#This Row],[Т5]]</f>
        <v>610.98040805693745</v>
      </c>
      <c r="CM2388" s="14">
        <f>Таблица1[[#This Row],[Т9]]-Таблица1[[#This Row],[Т4]]</f>
        <v>39794.628951949744</v>
      </c>
      <c r="CN2388" s="14">
        <f>Таблица1[[#This Row],[Т9]]-Таблица1[[#This Row],[Т3]]</f>
        <v>843.02059867649223</v>
      </c>
      <c r="CO2388" s="14">
        <f>Таблица1[[#This Row],[Т9]]-Таблица1[[#This Row],[Т2]]</f>
        <v>45275.161134137888</v>
      </c>
      <c r="CP2388" s="14">
        <f>Таблица1[[#This Row],[Т9]]-Таблица1[[#This Row],[Т1]]</f>
        <v>1040.669271794708</v>
      </c>
      <c r="CQ2388" s="14">
        <f>Таблица1[[#This Row],[Т9]]-Таблица1[[#This Row],[угол обхв6]]</f>
        <v>47264.716814147389</v>
      </c>
      <c r="CR2388" s="14">
        <f>Таблица1[[#This Row],[Т9]]-Таблица1[[#This Row],[угол обхв5]]</f>
        <v>1141.2605573865585</v>
      </c>
      <c r="CS2388" s="14">
        <f>Таблица1[[#This Row],[Т9]]-Таблица1[[#This Row],[угол обхв4]]</f>
        <v>59063.358626890142</v>
      </c>
      <c r="CT2388" s="14">
        <f>Таблица1[[#This Row],[Lкан_прям, мм]]+Таблица1[[#This Row],[Lкан_дуг, мм]]+Таблица1[[#This Row],[Lкан_леб,мм]]</f>
        <v>85045.326329871838</v>
      </c>
      <c r="CU2388" s="16">
        <f>Таблица1[[#This Row],[Lкан_леб,мм]]</f>
        <v>57922.098069503583</v>
      </c>
      <c r="CV2388" s="14">
        <f>2534431-(Таблица1[[#This Row],[Т23]]+Таблица1[[#This Row],[угол обхв3]])</f>
        <v>2448977.7717396319</v>
      </c>
      <c r="CW2388" s="50">
        <f>SUM(X2388:AC2388,AD2388:AI2388)-Таблица1[[#This Row],[lподв_min, мм]]</f>
        <v>21928.760513854992</v>
      </c>
      <c r="CX2388" s="17">
        <f>CW2827-Таблица1[[#This Row],[Суммарная длина каната]]</f>
        <v>-2448977.7717396319</v>
      </c>
    </row>
    <row r="2389" spans="1:102" x14ac:dyDescent="0.25">
      <c r="A2389" s="21">
        <v>2388</v>
      </c>
      <c r="B2389" s="10">
        <v>61.174081632653049</v>
      </c>
      <c r="C2389" s="10">
        <v>144.56367346938774</v>
      </c>
      <c r="D2389" s="11">
        <v>12729.702654136639</v>
      </c>
      <c r="E2389" s="11">
        <v>23636.79772582182</v>
      </c>
      <c r="F2389" s="11">
        <v>12591.99622274743</v>
      </c>
      <c r="G2389" s="11">
        <v>23609.267038324979</v>
      </c>
      <c r="H2389" s="11">
        <v>13137.702164136639</v>
      </c>
      <c r="I2389" s="11">
        <v>18388.836895638266</v>
      </c>
      <c r="J2389" s="11">
        <v>5247.9608301835542</v>
      </c>
      <c r="K2389" s="11">
        <v>25981.967702973689</v>
      </c>
      <c r="L2389" s="11">
        <v>1141.2605573945625</v>
      </c>
      <c r="M2389" s="11">
        <v>57922.098069503583</v>
      </c>
      <c r="N2389" s="11">
        <v>4584.8850337108206</v>
      </c>
      <c r="O2389" s="11">
        <v>20942.393378859197</v>
      </c>
      <c r="P2389" s="43">
        <v>5941.4582658931049</v>
      </c>
      <c r="Q2389" s="11">
        <v>22323.714283888228</v>
      </c>
      <c r="R2389" s="11">
        <v>11159.681506659168</v>
      </c>
      <c r="S2389" s="11">
        <v>23998.939405932702</v>
      </c>
      <c r="T2389" s="11">
        <v>12459.050067253333</v>
      </c>
      <c r="U2389" s="11">
        <v>24499.892840634424</v>
      </c>
      <c r="V2389" s="11">
        <v>12729.702654136639</v>
      </c>
      <c r="W2389" s="11">
        <v>23636.79772582182</v>
      </c>
      <c r="X2389" s="12">
        <v>0</v>
      </c>
      <c r="Y2389" s="12">
        <v>81.737758627305666</v>
      </c>
      <c r="Z2389" s="12">
        <v>197.38900683485849</v>
      </c>
      <c r="AA2389" s="44">
        <v>232.04019061955907</v>
      </c>
      <c r="AB2389" s="45">
        <v>47.253829333784886</v>
      </c>
      <c r="AC2389" s="12">
        <v>582.83977197905449</v>
      </c>
      <c r="AD2389" s="12">
        <v>11798.641812742751</v>
      </c>
      <c r="AE2389" s="12">
        <v>1936.0625963392074</v>
      </c>
      <c r="AF2389" s="12">
        <v>5480.5321821881507</v>
      </c>
      <c r="AG2389" s="44">
        <v>1128.4755203370621</v>
      </c>
      <c r="AH2389" s="45">
        <v>390.29476040552191</v>
      </c>
      <c r="AI2389" s="12">
        <v>5247.9608309609985</v>
      </c>
      <c r="AJ2389" s="12">
        <v>-56.996380722269294</v>
      </c>
      <c r="AK2389" s="12">
        <v>-45.517879260985843</v>
      </c>
      <c r="AL2389" s="12">
        <v>-17.798376775896745</v>
      </c>
      <c r="AM2389" s="44">
        <v>14.787220282710726</v>
      </c>
      <c r="AN2389" s="45">
        <v>8.1513257075701375</v>
      </c>
      <c r="AO2389" s="12">
        <v>89.999999890822792</v>
      </c>
      <c r="AP2389" s="12">
        <v>-2183.9044605088279</v>
      </c>
      <c r="AQ2389" s="12">
        <v>4293.7896268177346</v>
      </c>
      <c r="AR2389" s="12">
        <v>5816.7455870741551</v>
      </c>
      <c r="AS2389" s="44">
        <v>11263.815388854828</v>
      </c>
      <c r="AT2389" s="45">
        <v>12401.200546509099</v>
      </c>
      <c r="AU2389" s="12">
        <v>13137.702654136639</v>
      </c>
      <c r="AV2389" s="12">
        <v>11269.860028782638</v>
      </c>
      <c r="AW2389" s="12">
        <v>21228.273535718236</v>
      </c>
      <c r="AX2389" s="12">
        <v>22712.186609468572</v>
      </c>
      <c r="AY2389" s="44">
        <v>24393.42658516526</v>
      </c>
      <c r="AZ2389" s="45">
        <v>24096.014847981121</v>
      </c>
      <c r="BA2389" s="12">
        <v>23636.797726599267</v>
      </c>
      <c r="BB2389" s="12">
        <v>4242.721479474797</v>
      </c>
      <c r="BC2389" s="12">
        <v>5650.3628590000189</v>
      </c>
      <c r="BD2389" s="12">
        <v>11034.968827840221</v>
      </c>
      <c r="BE2389" s="44">
        <v>12354.916185057673</v>
      </c>
      <c r="BF2389" s="45">
        <v>12787.552174880873</v>
      </c>
      <c r="BG2389" s="12">
        <v>13137.702664136639</v>
      </c>
      <c r="BH2389" s="12">
        <v>21164.627719483171</v>
      </c>
      <c r="BI2389" s="12">
        <v>22609.594440747267</v>
      </c>
      <c r="BJ2389" s="12">
        <v>24387.411731513046</v>
      </c>
      <c r="BK2389" s="44">
        <v>24105.405661401863</v>
      </c>
      <c r="BL2389" s="45">
        <v>24040.675718475126</v>
      </c>
      <c r="BM2389" s="12">
        <v>18388.836895638266</v>
      </c>
      <c r="BN2389" s="12">
        <v>0</v>
      </c>
      <c r="BO2389" s="12">
        <v>11.478501461283454</v>
      </c>
      <c r="BP2389" s="12">
        <v>27.719502485089095</v>
      </c>
      <c r="BQ2389" s="48">
        <v>32.585597058607476</v>
      </c>
      <c r="BR2389" s="49">
        <v>6.6358945751405889</v>
      </c>
      <c r="BS2389" s="13">
        <v>81.848674183252655</v>
      </c>
      <c r="BT2389" s="12">
        <v>407.90193049641312</v>
      </c>
      <c r="BV2389" s="14">
        <f>Таблица1[[#This Row],[Lкан_леб,мм]]</f>
        <v>57922.098069503583</v>
      </c>
      <c r="BW2389" s="50">
        <f>Таблица1[[#This Row],[угол обхв4]]+Таблица1[[#This Row],[Lдуг 3,мм]]</f>
        <v>11798.641812742751</v>
      </c>
      <c r="BX2389" s="54">
        <f>Таблица1[[#This Row],[угол обхв5]]+Таблица1[[#This Row],[Y5, мм]]</f>
        <v>58003.83582813089</v>
      </c>
      <c r="BY2389" s="14">
        <f>Таблица1[[#This Row],[угол обхв6]]+Таблица1[[#This Row],[Lдуг 4,мм]]</f>
        <v>13734.704409081958</v>
      </c>
      <c r="BZ2389" s="14">
        <f>Таблица1[[#This Row],[Т1]]+Таблица1[[#This Row],[X6, мм]]</f>
        <v>58201.224834965746</v>
      </c>
      <c r="CA2389" s="14">
        <f>Таблица1[[#This Row],[Т2]]+Таблица1[[#This Row],[Lдуг 5,мм]]</f>
        <v>19215.23659127011</v>
      </c>
      <c r="CB2389" s="14">
        <f>Таблица1[[#This Row],[Т3]]+Таблица1[[#This Row],[Y6, мм]]</f>
        <v>58433.265025585308</v>
      </c>
      <c r="CC2389" s="14">
        <f>Таблица1[[#This Row],[Т4]]+Таблица1[[#This Row],[Lдуг 6,мм]]</f>
        <v>20343.712111607172</v>
      </c>
      <c r="CD2389" s="14">
        <f>Таблица1[[#This Row],[Т5]]+Таблица1[[#This Row],[Lдуг 1,мм]]</f>
        <v>58480.518854919093</v>
      </c>
      <c r="CE2389" s="14">
        <f>Таблица1[[#This Row],[Т6]]+Таблица1[[#This Row],[Lпрям1, мм]]</f>
        <v>20734.006872012695</v>
      </c>
      <c r="CF2389" s="15">
        <f>Таблица1[[#This Row],[Т7]]+Таблица1[[#This Row],[Lдуг 2,мм]]</f>
        <v>59063.358626898145</v>
      </c>
      <c r="CG2389" s="14">
        <f>Таблица1[[#This Row],[Т8]]+Таблица1[[#This Row],[Lпрям2, мм]]</f>
        <v>25981.967702973692</v>
      </c>
      <c r="CH2389" s="14">
        <f>Таблица1[[#This Row],[Т9]]-Таблица1[[#This Row],[Т9]]</f>
        <v>0</v>
      </c>
      <c r="CI2389" s="50">
        <f>Таблица1[[#This Row],[Т9]]-Таблица1[[#This Row],[Т8]]</f>
        <v>38329.351754885451</v>
      </c>
      <c r="CJ2389" s="54">
        <f>Таблица1[[#This Row],[Т9]]-Таблица1[[#This Row],[Т7]]</f>
        <v>582.83977197905187</v>
      </c>
      <c r="CK2389" s="14">
        <f>Таблица1[[#This Row],[Т9]]-Таблица1[[#This Row],[Т6]]</f>
        <v>38719.646515290973</v>
      </c>
      <c r="CL2389" s="14">
        <f>Таблица1[[#This Row],[Т9]]-Таблица1[[#This Row],[Т5]]</f>
        <v>630.09360131283756</v>
      </c>
      <c r="CM2389" s="14">
        <f>Таблица1[[#This Row],[Т9]]-Таблица1[[#This Row],[Т4]]</f>
        <v>39848.122035628039</v>
      </c>
      <c r="CN2389" s="14">
        <f>Таблица1[[#This Row],[Т9]]-Таблица1[[#This Row],[Т3]]</f>
        <v>862.13379193239962</v>
      </c>
      <c r="CO2389" s="14">
        <f>Таблица1[[#This Row],[Т9]]-Таблица1[[#This Row],[Т2]]</f>
        <v>45328.654217816191</v>
      </c>
      <c r="CP2389" s="14">
        <f>Таблица1[[#This Row],[Т9]]-Таблица1[[#This Row],[Т1]]</f>
        <v>1059.5227987672552</v>
      </c>
      <c r="CQ2389" s="14">
        <f>Таблица1[[#This Row],[Т9]]-Таблица1[[#This Row],[угол обхв6]]</f>
        <v>47264.716814155392</v>
      </c>
      <c r="CR2389" s="14">
        <f>Таблица1[[#This Row],[Т9]]-Таблица1[[#This Row],[угол обхв5]]</f>
        <v>1141.2605573945621</v>
      </c>
      <c r="CS2389" s="14">
        <f>Таблица1[[#This Row],[Т9]]-Таблица1[[#This Row],[угол обхв4]]</f>
        <v>59063.358626898145</v>
      </c>
      <c r="CT2389" s="14">
        <f>Таблица1[[#This Row],[Lкан_прям, мм]]+Таблица1[[#This Row],[Lкан_дуг, мм]]+Таблица1[[#This Row],[Lкан_леб,мм]]</f>
        <v>85045.326329871838</v>
      </c>
      <c r="CU2389" s="16">
        <f>Таблица1[[#This Row],[Lкан_леб,мм]]</f>
        <v>57922.098069503583</v>
      </c>
      <c r="CV2389" s="14">
        <f>2534431-(Таблица1[[#This Row],[Т23]]+Таблица1[[#This Row],[угол обхв3]])</f>
        <v>2448977.7717396319</v>
      </c>
      <c r="CW2389" s="50">
        <f>SUM(X2389:AC2389,AD2389:AI2389)-Таблица1[[#This Row],[lподв_min, мм]]</f>
        <v>21875.2674301847</v>
      </c>
      <c r="CX2389" s="17">
        <f>CW2828-Таблица1[[#This Row],[Суммарная длина каната]]</f>
        <v>-2448977.7717396319</v>
      </c>
    </row>
    <row r="2390" spans="1:102" x14ac:dyDescent="0.25">
      <c r="A2390" s="21">
        <v>2389</v>
      </c>
      <c r="B2390" s="10">
        <v>61.174081632653049</v>
      </c>
      <c r="C2390" s="10">
        <v>147.2477551020408</v>
      </c>
      <c r="D2390" s="11">
        <v>12558.012904363113</v>
      </c>
      <c r="E2390" s="11">
        <v>23976.202243718704</v>
      </c>
      <c r="F2390" s="11">
        <v>12421.746780029949</v>
      </c>
      <c r="G2390" s="11">
        <v>23942.25311472813</v>
      </c>
      <c r="H2390" s="11">
        <v>12966.012414363113</v>
      </c>
      <c r="I2390" s="11">
        <v>18674.748530790792</v>
      </c>
      <c r="J2390" s="11">
        <v>5301.4537129279124</v>
      </c>
      <c r="K2390" s="11">
        <v>25981.967702965838</v>
      </c>
      <c r="L2390" s="11">
        <v>1141.2605574024165</v>
      </c>
      <c r="M2390" s="11">
        <v>57922.098069503583</v>
      </c>
      <c r="N2390" s="11">
        <v>4584.8850337108206</v>
      </c>
      <c r="O2390" s="11">
        <v>20942.393378859197</v>
      </c>
      <c r="P2390" s="43">
        <v>5838.7060286089063</v>
      </c>
      <c r="Q2390" s="11">
        <v>22346.673137061738</v>
      </c>
      <c r="R2390" s="11">
        <v>10972.755482396853</v>
      </c>
      <c r="S2390" s="11">
        <v>24264.424217379434</v>
      </c>
      <c r="T2390" s="11">
        <v>12247.239423770287</v>
      </c>
      <c r="U2390" s="11">
        <v>24825.676106624574</v>
      </c>
      <c r="V2390" s="11">
        <v>12558.012904363113</v>
      </c>
      <c r="W2390" s="11">
        <v>23976.202243718704</v>
      </c>
      <c r="X2390" s="12">
        <v>0</v>
      </c>
      <c r="Y2390" s="12">
        <v>62.355790024981097</v>
      </c>
      <c r="Z2390" s="12">
        <v>197.65778218928619</v>
      </c>
      <c r="AA2390" s="44">
        <v>232.04019061955907</v>
      </c>
      <c r="AB2390" s="45">
        <v>47.253829333789518</v>
      </c>
      <c r="AC2390" s="12">
        <v>601.95296523480044</v>
      </c>
      <c r="AD2390" s="12">
        <v>11798.641812742751</v>
      </c>
      <c r="AE2390" s="12">
        <v>1882.5697135948549</v>
      </c>
      <c r="AF2390" s="12">
        <v>5480.5321821881489</v>
      </c>
      <c r="AG2390" s="44">
        <v>1128.4755203370598</v>
      </c>
      <c r="AH2390" s="45">
        <v>390.29476040551293</v>
      </c>
      <c r="AI2390" s="12">
        <v>5301.4537136975123</v>
      </c>
      <c r="AJ2390" s="12">
        <v>-56.996380722269294</v>
      </c>
      <c r="AK2390" s="12">
        <v>-48.23970524031985</v>
      </c>
      <c r="AL2390" s="12">
        <v>-20.482458408549768</v>
      </c>
      <c r="AM2390" s="44">
        <v>12.103138650057701</v>
      </c>
      <c r="AN2390" s="45">
        <v>5.4672440749164606</v>
      </c>
      <c r="AO2390" s="12">
        <v>89.999999891924389</v>
      </c>
      <c r="AP2390" s="12">
        <v>-2183.9044605088279</v>
      </c>
      <c r="AQ2390" s="12">
        <v>4280.5424443187021</v>
      </c>
      <c r="AR2390" s="12">
        <v>5695.9384259821809</v>
      </c>
      <c r="AS2390" s="44">
        <v>11058.301709534555</v>
      </c>
      <c r="AT2390" s="45">
        <v>12208.36654235582</v>
      </c>
      <c r="AU2390" s="12">
        <v>12966.012904363113</v>
      </c>
      <c r="AV2390" s="12">
        <v>11269.860028782638</v>
      </c>
      <c r="AW2390" s="12">
        <v>21214.127786474612</v>
      </c>
      <c r="AX2390" s="12">
        <v>22728.879117705968</v>
      </c>
      <c r="AY2390" s="44">
        <v>24663.355092372214</v>
      </c>
      <c r="AZ2390" s="45">
        <v>24419.532167742633</v>
      </c>
      <c r="BA2390" s="12">
        <v>23976.202244488304</v>
      </c>
      <c r="BB2390" s="12">
        <v>4242.721479474797</v>
      </c>
      <c r="BC2390" s="12">
        <v>5534.3634392167878</v>
      </c>
      <c r="BD2390" s="12">
        <v>10829.987879770126</v>
      </c>
      <c r="BE2390" s="44">
        <v>12161.693196632583</v>
      </c>
      <c r="BF2390" s="45">
        <v>12596.88578577758</v>
      </c>
      <c r="BG2390" s="12">
        <v>12966.012914363115</v>
      </c>
      <c r="BH2390" s="12">
        <v>21164.627719483171</v>
      </c>
      <c r="BI2390" s="12">
        <v>22618.407544677153</v>
      </c>
      <c r="BJ2390" s="12">
        <v>24646.630198023664</v>
      </c>
      <c r="BK2390" s="44">
        <v>24426.745231631794</v>
      </c>
      <c r="BL2390" s="45">
        <v>24382.346182600646</v>
      </c>
      <c r="BM2390" s="12">
        <v>18674.748530790792</v>
      </c>
      <c r="BN2390" s="12">
        <v>0</v>
      </c>
      <c r="BO2390" s="12">
        <v>8.756675481949447</v>
      </c>
      <c r="BP2390" s="12">
        <v>27.757246831770079</v>
      </c>
      <c r="BQ2390" s="48">
        <v>32.585597058607476</v>
      </c>
      <c r="BR2390" s="49">
        <v>6.6358945751412408</v>
      </c>
      <c r="BS2390" s="13">
        <v>84.532755817007939</v>
      </c>
      <c r="BT2390" s="12">
        <v>407.90193049641312</v>
      </c>
      <c r="BV2390" s="14">
        <f>Таблица1[[#This Row],[Lкан_леб,мм]]</f>
        <v>57922.098069503583</v>
      </c>
      <c r="BW2390" s="50">
        <f>Таблица1[[#This Row],[угол обхв4]]+Таблица1[[#This Row],[Lдуг 3,мм]]</f>
        <v>11798.641812742751</v>
      </c>
      <c r="BX2390" s="54">
        <f>Таблица1[[#This Row],[угол обхв5]]+Таблица1[[#This Row],[Y5, мм]]</f>
        <v>57984.453859528563</v>
      </c>
      <c r="BY2390" s="14">
        <f>Таблица1[[#This Row],[угол обхв6]]+Таблица1[[#This Row],[Lдуг 4,мм]]</f>
        <v>13681.211526337607</v>
      </c>
      <c r="BZ2390" s="14">
        <f>Таблица1[[#This Row],[Т1]]+Таблица1[[#This Row],[X6, мм]]</f>
        <v>58182.111641717849</v>
      </c>
      <c r="CA2390" s="14">
        <f>Таблица1[[#This Row],[Т2]]+Таблица1[[#This Row],[Lдуг 5,мм]]</f>
        <v>19161.743708525755</v>
      </c>
      <c r="CB2390" s="14">
        <f>Таблица1[[#This Row],[Т3]]+Таблица1[[#This Row],[Y6, мм]]</f>
        <v>58414.151832337411</v>
      </c>
      <c r="CC2390" s="14">
        <f>Таблица1[[#This Row],[Т4]]+Таблица1[[#This Row],[Lдуг 6,мм]]</f>
        <v>20290.219228862814</v>
      </c>
      <c r="CD2390" s="14">
        <f>Таблица1[[#This Row],[Т5]]+Таблица1[[#This Row],[Lдуг 1,мм]]</f>
        <v>58461.405661671204</v>
      </c>
      <c r="CE2390" s="14">
        <f>Таблица1[[#This Row],[Т6]]+Таблица1[[#This Row],[Lпрям1, мм]]</f>
        <v>20680.513989268326</v>
      </c>
      <c r="CF2390" s="15">
        <f>Таблица1[[#This Row],[Т7]]+Таблица1[[#This Row],[Lдуг 2,мм]]</f>
        <v>59063.358626906003</v>
      </c>
      <c r="CG2390" s="14">
        <f>Таблица1[[#This Row],[Т8]]+Таблица1[[#This Row],[Lпрям2, мм]]</f>
        <v>25981.967702965838</v>
      </c>
      <c r="CH2390" s="14">
        <f>Таблица1[[#This Row],[Т9]]-Таблица1[[#This Row],[Т9]]</f>
        <v>0</v>
      </c>
      <c r="CI2390" s="50">
        <f>Таблица1[[#This Row],[Т9]]-Таблица1[[#This Row],[Т8]]</f>
        <v>38382.844637637681</v>
      </c>
      <c r="CJ2390" s="54">
        <f>Таблица1[[#This Row],[Т9]]-Таблица1[[#This Row],[Т7]]</f>
        <v>601.95296523479919</v>
      </c>
      <c r="CK2390" s="14">
        <f>Таблица1[[#This Row],[Т9]]-Таблица1[[#This Row],[Т6]]</f>
        <v>38773.139398043189</v>
      </c>
      <c r="CL2390" s="14">
        <f>Таблица1[[#This Row],[Т9]]-Таблица1[[#This Row],[Т5]]</f>
        <v>649.20679456859216</v>
      </c>
      <c r="CM2390" s="14">
        <f>Таблица1[[#This Row],[Т9]]-Таблица1[[#This Row],[Т4]]</f>
        <v>39901.614918380248</v>
      </c>
      <c r="CN2390" s="14">
        <f>Таблица1[[#This Row],[Т9]]-Таблица1[[#This Row],[Т3]]</f>
        <v>881.24698518815421</v>
      </c>
      <c r="CO2390" s="14">
        <f>Таблица1[[#This Row],[Т9]]-Таблица1[[#This Row],[Т2]]</f>
        <v>45382.1471005684</v>
      </c>
      <c r="CP2390" s="14">
        <f>Таблица1[[#This Row],[Т9]]-Таблица1[[#This Row],[Т1]]</f>
        <v>1078.9047673774403</v>
      </c>
      <c r="CQ2390" s="14">
        <f>Таблица1[[#This Row],[Т9]]-Таблица1[[#This Row],[угол обхв6]]</f>
        <v>47264.71681416325</v>
      </c>
      <c r="CR2390" s="14">
        <f>Таблица1[[#This Row],[Т9]]-Таблица1[[#This Row],[угол обхв5]]</f>
        <v>1141.2605574024201</v>
      </c>
      <c r="CS2390" s="14">
        <f>Таблица1[[#This Row],[Т9]]-Таблица1[[#This Row],[угол обхв4]]</f>
        <v>59063.358626906003</v>
      </c>
      <c r="CT2390" s="14">
        <f>Таблица1[[#This Row],[Lкан_прям, мм]]+Таблица1[[#This Row],[Lкан_дуг, мм]]+Таблица1[[#This Row],[Lкан_леб,мм]]</f>
        <v>85045.326329871838</v>
      </c>
      <c r="CU2390" s="16">
        <f>Таблица1[[#This Row],[Lкан_леб,мм]]</f>
        <v>57922.098069503583</v>
      </c>
      <c r="CV2390" s="14">
        <f>2534431-(Таблица1[[#This Row],[Т23]]+Таблица1[[#This Row],[угол обхв3]])</f>
        <v>2448977.7717396319</v>
      </c>
      <c r="CW2390" s="50">
        <f>SUM(X2390:AC2390,AD2390:AI2390)-Таблица1[[#This Row],[lподв_min, мм]]</f>
        <v>21821.774547440342</v>
      </c>
      <c r="CX2390" s="17">
        <f>CW2829-Таблица1[[#This Row],[Суммарная длина каната]]</f>
        <v>-2448977.7717396319</v>
      </c>
    </row>
    <row r="2391" spans="1:102" x14ac:dyDescent="0.25">
      <c r="A2391" s="21">
        <v>2390</v>
      </c>
      <c r="B2391" s="10">
        <v>61.174081632653049</v>
      </c>
      <c r="C2391" s="10">
        <v>149.93183673469386</v>
      </c>
      <c r="D2391" s="11">
        <v>12370.61756110539</v>
      </c>
      <c r="E2391" s="11">
        <v>24307.194361859652</v>
      </c>
      <c r="F2391" s="11">
        <v>12236.090732445369</v>
      </c>
      <c r="G2391" s="11">
        <v>24266.901280931561</v>
      </c>
      <c r="H2391" s="11">
        <v>12778.617071105391</v>
      </c>
      <c r="I2391" s="11">
        <v>18952.370501093566</v>
      </c>
      <c r="J2391" s="11">
        <v>5354.8238607660851</v>
      </c>
      <c r="K2391" s="11">
        <v>25981.96770295818</v>
      </c>
      <c r="L2391" s="11">
        <v>1141.2605574100855</v>
      </c>
      <c r="M2391" s="11">
        <v>57922.098069503583</v>
      </c>
      <c r="N2391" s="11">
        <v>4584.8850337108206</v>
      </c>
      <c r="O2391" s="11">
        <v>20942.393378859197</v>
      </c>
      <c r="P2391" s="43">
        <v>5734.9913798343814</v>
      </c>
      <c r="Q2391" s="11">
        <v>22364.795025360912</v>
      </c>
      <c r="R2391" s="11">
        <v>10773.602160717381</v>
      </c>
      <c r="S2391" s="11">
        <v>24520.864226191352</v>
      </c>
      <c r="T2391" s="11">
        <v>12020.405071120573</v>
      </c>
      <c r="U2391" s="11">
        <v>25141.183097909867</v>
      </c>
      <c r="V2391" s="11">
        <v>12370.61756110539</v>
      </c>
      <c r="W2391" s="11">
        <v>24307.194361859652</v>
      </c>
      <c r="X2391" s="12">
        <v>0</v>
      </c>
      <c r="Y2391" s="12">
        <v>42.399695883006522</v>
      </c>
      <c r="Z2391" s="12">
        <v>198.5006830833637</v>
      </c>
      <c r="AA2391" s="44">
        <v>232.0401906195587</v>
      </c>
      <c r="AB2391" s="45">
        <v>47.253829333789028</v>
      </c>
      <c r="AC2391" s="12">
        <v>621.06615849036768</v>
      </c>
      <c r="AD2391" s="12">
        <v>11798.641812742751</v>
      </c>
      <c r="AE2391" s="12">
        <v>1829.199565756694</v>
      </c>
      <c r="AF2391" s="12">
        <v>5480.5321821881507</v>
      </c>
      <c r="AG2391" s="44">
        <v>1128.4755203370592</v>
      </c>
      <c r="AH2391" s="45">
        <v>390.29476040551111</v>
      </c>
      <c r="AI2391" s="12">
        <v>5354.8238615280143</v>
      </c>
      <c r="AJ2391" s="12">
        <v>-56.996380722269294</v>
      </c>
      <c r="AK2391" s="12">
        <v>-51.042156146939675</v>
      </c>
      <c r="AL2391" s="12">
        <v>-23.166540041202822</v>
      </c>
      <c r="AM2391" s="44">
        <v>9.4190570174046044</v>
      </c>
      <c r="AN2391" s="45">
        <v>2.7831624422634329</v>
      </c>
      <c r="AO2391" s="12">
        <v>89.999999893001544</v>
      </c>
      <c r="AP2391" s="12">
        <v>-2183.9044605088279</v>
      </c>
      <c r="AQ2391" s="12">
        <v>4267.6206506238786</v>
      </c>
      <c r="AR2391" s="12">
        <v>5574.4821072499071</v>
      </c>
      <c r="AS2391" s="44">
        <v>10840.373031354269</v>
      </c>
      <c r="AT2391" s="45">
        <v>12000.594122054319</v>
      </c>
      <c r="AU2391" s="12">
        <v>12778.617561105388</v>
      </c>
      <c r="AV2391" s="12">
        <v>11269.860028782638</v>
      </c>
      <c r="AW2391" s="12">
        <v>21198.922736291173</v>
      </c>
      <c r="AX2391" s="12">
        <v>22739.896042974036</v>
      </c>
      <c r="AY2391" s="44">
        <v>24923.363481885561</v>
      </c>
      <c r="AZ2391" s="45">
        <v>24733.664354418117</v>
      </c>
      <c r="BA2391" s="12">
        <v>24307.194362621583</v>
      </c>
      <c r="BB2391" s="12">
        <v>4242.721479474797</v>
      </c>
      <c r="BC2391" s="12">
        <v>5417.7269967474394</v>
      </c>
      <c r="BD2391" s="12">
        <v>10613.092888132907</v>
      </c>
      <c r="BE2391" s="44">
        <v>11953.634200483684</v>
      </c>
      <c r="BF2391" s="45">
        <v>12390.428510171641</v>
      </c>
      <c r="BG2391" s="12">
        <v>12778.617571105391</v>
      </c>
      <c r="BH2391" s="12">
        <v>21164.627719483171</v>
      </c>
      <c r="BI2391" s="12">
        <v>22621.324382792889</v>
      </c>
      <c r="BJ2391" s="12">
        <v>24895.96524380448</v>
      </c>
      <c r="BK2391" s="44">
        <v>24738.683842215658</v>
      </c>
      <c r="BL2391" s="45">
        <v>24714.713105351402</v>
      </c>
      <c r="BM2391" s="12">
        <v>18952.370501093566</v>
      </c>
      <c r="BN2391" s="12">
        <v>0</v>
      </c>
      <c r="BO2391" s="12">
        <v>5.954224575329623</v>
      </c>
      <c r="BP2391" s="12">
        <v>27.875616105736853</v>
      </c>
      <c r="BQ2391" s="48">
        <v>32.585597058607419</v>
      </c>
      <c r="BR2391" s="49">
        <v>6.6358945751411715</v>
      </c>
      <c r="BS2391" s="13">
        <v>87.216837450738112</v>
      </c>
      <c r="BT2391" s="12">
        <v>407.90193049641312</v>
      </c>
      <c r="BV2391" s="14">
        <f>Таблица1[[#This Row],[Lкан_леб,мм]]</f>
        <v>57922.098069503583</v>
      </c>
      <c r="BW2391" s="50">
        <f>Таблица1[[#This Row],[угол обхв4]]+Таблица1[[#This Row],[Lдуг 3,мм]]</f>
        <v>11798.641812742751</v>
      </c>
      <c r="BX2391" s="54">
        <f>Таблица1[[#This Row],[угол обхв5]]+Таблица1[[#This Row],[Y5, мм]]</f>
        <v>57964.497765386586</v>
      </c>
      <c r="BY2391" s="14">
        <f>Таблица1[[#This Row],[угол обхв6]]+Таблица1[[#This Row],[Lдуг 4,мм]]</f>
        <v>13627.841378499445</v>
      </c>
      <c r="BZ2391" s="14">
        <f>Таблица1[[#This Row],[Т1]]+Таблица1[[#This Row],[X6, мм]]</f>
        <v>58162.998448469953</v>
      </c>
      <c r="CA2391" s="14">
        <f>Таблица1[[#This Row],[Т2]]+Таблица1[[#This Row],[Lдуг 5,мм]]</f>
        <v>19108.373560687596</v>
      </c>
      <c r="CB2391" s="14">
        <f>Таблица1[[#This Row],[Т3]]+Таблица1[[#This Row],[Y6, мм]]</f>
        <v>58395.038639089515</v>
      </c>
      <c r="CC2391" s="14">
        <f>Таблица1[[#This Row],[Т4]]+Таблица1[[#This Row],[Lдуг 6,мм]]</f>
        <v>20236.849081024655</v>
      </c>
      <c r="CD2391" s="14">
        <f>Таблица1[[#This Row],[Т5]]+Таблица1[[#This Row],[Lдуг 1,мм]]</f>
        <v>58442.2924684233</v>
      </c>
      <c r="CE2391" s="14">
        <f>Таблица1[[#This Row],[Т6]]+Таблица1[[#This Row],[Lпрям1, мм]]</f>
        <v>20627.143841430167</v>
      </c>
      <c r="CF2391" s="15">
        <f>Таблица1[[#This Row],[Т7]]+Таблица1[[#This Row],[Lдуг 2,мм]]</f>
        <v>59063.358626913665</v>
      </c>
      <c r="CG2391" s="14">
        <f>Таблица1[[#This Row],[Т8]]+Таблица1[[#This Row],[Lпрям2, мм]]</f>
        <v>25981.96770295818</v>
      </c>
      <c r="CH2391" s="14">
        <f>Таблица1[[#This Row],[Т9]]-Таблица1[[#This Row],[Т9]]</f>
        <v>0</v>
      </c>
      <c r="CI2391" s="50">
        <f>Таблица1[[#This Row],[Т9]]-Таблица1[[#This Row],[Т8]]</f>
        <v>38436.214785483498</v>
      </c>
      <c r="CJ2391" s="54">
        <f>Таблица1[[#This Row],[Т9]]-Таблица1[[#This Row],[Т7]]</f>
        <v>621.06615849036461</v>
      </c>
      <c r="CK2391" s="14">
        <f>Таблица1[[#This Row],[Т9]]-Таблица1[[#This Row],[Т6]]</f>
        <v>38826.509545889014</v>
      </c>
      <c r="CL2391" s="14">
        <f>Таблица1[[#This Row],[Т9]]-Таблица1[[#This Row],[Т5]]</f>
        <v>668.3199878241503</v>
      </c>
      <c r="CM2391" s="14">
        <f>Таблица1[[#This Row],[Т9]]-Таблица1[[#This Row],[Т4]]</f>
        <v>39954.985066226072</v>
      </c>
      <c r="CN2391" s="14">
        <f>Таблица1[[#This Row],[Т9]]-Таблица1[[#This Row],[Т3]]</f>
        <v>900.36017844371236</v>
      </c>
      <c r="CO2391" s="14">
        <f>Таблица1[[#This Row],[Т9]]-Таблица1[[#This Row],[Т2]]</f>
        <v>45435.517248414224</v>
      </c>
      <c r="CP2391" s="14">
        <f>Таблица1[[#This Row],[Т9]]-Таблица1[[#This Row],[Т1]]</f>
        <v>1098.8608615270787</v>
      </c>
      <c r="CQ2391" s="14">
        <f>Таблица1[[#This Row],[Т9]]-Таблица1[[#This Row],[угол обхв6]]</f>
        <v>47264.716814170912</v>
      </c>
      <c r="CR2391" s="14">
        <f>Таблица1[[#This Row],[Т9]]-Таблица1[[#This Row],[угол обхв5]]</f>
        <v>1141.2605574100817</v>
      </c>
      <c r="CS2391" s="14">
        <f>Таблица1[[#This Row],[Т9]]-Таблица1[[#This Row],[угол обхв4]]</f>
        <v>59063.358626913665</v>
      </c>
      <c r="CT2391" s="14">
        <f>Таблица1[[#This Row],[Lкан_прям, мм]]+Таблица1[[#This Row],[Lкан_дуг, мм]]+Таблица1[[#This Row],[Lкан_леб,мм]]</f>
        <v>85045.326329871852</v>
      </c>
      <c r="CU2391" s="16">
        <f>Таблица1[[#This Row],[Lкан_леб,мм]]</f>
        <v>57922.098069503583</v>
      </c>
      <c r="CV2391" s="14">
        <f>2534431-(Таблица1[[#This Row],[Т23]]+Таблица1[[#This Row],[угол обхв3]])</f>
        <v>2448977.7717396319</v>
      </c>
      <c r="CW2391" s="50">
        <f>SUM(X2391:AC2391,AD2391:AI2391)-Таблица1[[#This Row],[lподв_min, мм]]</f>
        <v>21768.404399602179</v>
      </c>
      <c r="CX2391" s="17">
        <f>CW2830-Таблица1[[#This Row],[Суммарная длина каната]]</f>
        <v>-2448977.7717396319</v>
      </c>
    </row>
    <row r="2392" spans="1:102" x14ac:dyDescent="0.25">
      <c r="A2392" s="21">
        <v>2391</v>
      </c>
      <c r="B2392" s="10">
        <v>61.174081632653049</v>
      </c>
      <c r="C2392" s="10">
        <v>152.61591836734689</v>
      </c>
      <c r="D2392" s="11">
        <v>12167.927798268984</v>
      </c>
      <c r="E2392" s="11">
        <v>24629.047833158984</v>
      </c>
      <c r="F2392" s="11">
        <v>12035.435437619772</v>
      </c>
      <c r="G2392" s="11">
        <v>24582.499209445719</v>
      </c>
      <c r="H2392" s="11">
        <v>12575.927308268983</v>
      </c>
      <c r="I2392" s="11">
        <v>19221.109992370748</v>
      </c>
      <c r="J2392" s="11">
        <v>5407.9378407882359</v>
      </c>
      <c r="K2392" s="11">
        <v>25981.967702950693</v>
      </c>
      <c r="L2392" s="11">
        <v>1141.2605574175675</v>
      </c>
      <c r="M2392" s="11">
        <v>57922.098069503583</v>
      </c>
      <c r="N2392" s="11">
        <v>4584.8850337108206</v>
      </c>
      <c r="O2392" s="11">
        <v>20942.393378859197</v>
      </c>
      <c r="P2392" s="43">
        <v>5630.5418852947732</v>
      </c>
      <c r="Q2392" s="11">
        <v>22378.04018660459</v>
      </c>
      <c r="R2392" s="11">
        <v>10562.658514320543</v>
      </c>
      <c r="S2392" s="11">
        <v>24767.696763957807</v>
      </c>
      <c r="T2392" s="11">
        <v>11779.044718399105</v>
      </c>
      <c r="U2392" s="11">
        <v>25445.721544129847</v>
      </c>
      <c r="V2392" s="11">
        <v>12167.927798268984</v>
      </c>
      <c r="W2392" s="11">
        <v>24629.047833158984</v>
      </c>
      <c r="X2392" s="12">
        <v>0</v>
      </c>
      <c r="Y2392" s="12">
        <v>21.819958756041284</v>
      </c>
      <c r="Z2392" s="12">
        <v>199.96722696243177</v>
      </c>
      <c r="AA2392" s="44">
        <v>232.04019061955935</v>
      </c>
      <c r="AB2392" s="45">
        <v>47.253829333788218</v>
      </c>
      <c r="AC2392" s="12">
        <v>640.17935174574689</v>
      </c>
      <c r="AD2392" s="12">
        <v>11798.641812742751</v>
      </c>
      <c r="AE2392" s="12">
        <v>1776.0855857345389</v>
      </c>
      <c r="AF2392" s="12">
        <v>5480.5321821881498</v>
      </c>
      <c r="AG2392" s="44">
        <v>1128.475520337058</v>
      </c>
      <c r="AH2392" s="45">
        <v>390.29476040551486</v>
      </c>
      <c r="AI2392" s="12">
        <v>5407.9378415426827</v>
      </c>
      <c r="AJ2392" s="12">
        <v>-56.996380722269294</v>
      </c>
      <c r="AK2392" s="12">
        <v>-53.932185756899955</v>
      </c>
      <c r="AL2392" s="12">
        <v>-25.85062167385588</v>
      </c>
      <c r="AM2392" s="44">
        <v>6.7349753847516274</v>
      </c>
      <c r="AN2392" s="45">
        <v>9.9080809610570489E-2</v>
      </c>
      <c r="AO2392" s="12">
        <v>89.999999894052451</v>
      </c>
      <c r="AP2392" s="12">
        <v>-2183.9044605088279</v>
      </c>
      <c r="AQ2392" s="12">
        <v>4255.0901734491335</v>
      </c>
      <c r="AR2392" s="12">
        <v>5452.6431245268286</v>
      </c>
      <c r="AS2392" s="44">
        <v>10610.507523003615</v>
      </c>
      <c r="AT2392" s="45">
        <v>11778.33916991863</v>
      </c>
      <c r="AU2392" s="12">
        <v>12575.927798268984</v>
      </c>
      <c r="AV2392" s="12">
        <v>11269.860028782638</v>
      </c>
      <c r="AW2392" s="12">
        <v>21182.60026915374</v>
      </c>
      <c r="AX2392" s="12">
        <v>22745.213212461924</v>
      </c>
      <c r="AY2392" s="44">
        <v>25172.881255724271</v>
      </c>
      <c r="AZ2392" s="45">
        <v>25037.722154177678</v>
      </c>
      <c r="BA2392" s="12">
        <v>24629.047833913432</v>
      </c>
      <c r="BB2392" s="12">
        <v>4242.721479474797</v>
      </c>
      <c r="BC2392" s="12">
        <v>5300.7470250330862</v>
      </c>
      <c r="BD2392" s="12">
        <v>10384.759753552597</v>
      </c>
      <c r="BE2392" s="44">
        <v>11731.195709716032</v>
      </c>
      <c r="BF2392" s="45">
        <v>12168.633346749459</v>
      </c>
      <c r="BG2392" s="12">
        <v>12575.927808268983</v>
      </c>
      <c r="BH2392" s="12">
        <v>21164.627719483171</v>
      </c>
      <c r="BI2392" s="12">
        <v>22618.24707689913</v>
      </c>
      <c r="BJ2392" s="12">
        <v>25134.86978981514</v>
      </c>
      <c r="BK2392" s="44">
        <v>25040.537052363383</v>
      </c>
      <c r="BL2392" s="45">
        <v>25037.047223111153</v>
      </c>
      <c r="BM2392" s="12">
        <v>19221.109992370748</v>
      </c>
      <c r="BN2392" s="12">
        <v>0</v>
      </c>
      <c r="BO2392" s="12">
        <v>3.0641949653693423</v>
      </c>
      <c r="BP2392" s="12">
        <v>28.081564083044071</v>
      </c>
      <c r="BQ2392" s="48">
        <v>32.585597058607512</v>
      </c>
      <c r="BR2392" s="49">
        <v>6.635894575141057</v>
      </c>
      <c r="BS2392" s="13">
        <v>89.900919084441881</v>
      </c>
      <c r="BT2392" s="12">
        <v>407.90193049641312</v>
      </c>
      <c r="BV2392" s="14">
        <f>Таблица1[[#This Row],[Lкан_леб,мм]]</f>
        <v>57922.098069503583</v>
      </c>
      <c r="BW2392" s="50">
        <f>Таблица1[[#This Row],[угол обхв4]]+Таблица1[[#This Row],[Lдуг 3,мм]]</f>
        <v>11798.641812742751</v>
      </c>
      <c r="BX2392" s="54">
        <f>Таблица1[[#This Row],[угол обхв5]]+Таблица1[[#This Row],[Y5, мм]]</f>
        <v>57943.918028259628</v>
      </c>
      <c r="BY2392" s="14">
        <f>Таблица1[[#This Row],[угол обхв6]]+Таблица1[[#This Row],[Lдуг 4,мм]]</f>
        <v>13574.727398477291</v>
      </c>
      <c r="BZ2392" s="14">
        <f>Таблица1[[#This Row],[Т1]]+Таблица1[[#This Row],[X6, мм]]</f>
        <v>58143.885255222063</v>
      </c>
      <c r="CA2392" s="14">
        <f>Таблица1[[#This Row],[Т2]]+Таблица1[[#This Row],[Lдуг 5,мм]]</f>
        <v>19055.259580665443</v>
      </c>
      <c r="CB2392" s="14">
        <f>Таблица1[[#This Row],[Т3]]+Таблица1[[#This Row],[Y6, мм]]</f>
        <v>58375.925445841625</v>
      </c>
      <c r="CC2392" s="14">
        <f>Таблица1[[#This Row],[Т4]]+Таблица1[[#This Row],[Lдуг 6,мм]]</f>
        <v>20183.735101002501</v>
      </c>
      <c r="CD2392" s="14">
        <f>Таблица1[[#This Row],[Т5]]+Таблица1[[#This Row],[Lдуг 1,мм]]</f>
        <v>58423.179275175411</v>
      </c>
      <c r="CE2392" s="14">
        <f>Таблица1[[#This Row],[Т6]]+Таблица1[[#This Row],[Lпрям1, мм]]</f>
        <v>20574.029861408017</v>
      </c>
      <c r="CF2392" s="15">
        <f>Таблица1[[#This Row],[Т7]]+Таблица1[[#This Row],[Lдуг 2,мм]]</f>
        <v>59063.358626921159</v>
      </c>
      <c r="CG2392" s="14">
        <f>Таблица1[[#This Row],[Т8]]+Таблица1[[#This Row],[Lпрям2, мм]]</f>
        <v>25981.9677029507</v>
      </c>
      <c r="CH2392" s="14">
        <f>Таблица1[[#This Row],[Т9]]-Таблица1[[#This Row],[Т9]]</f>
        <v>0</v>
      </c>
      <c r="CI2392" s="50">
        <f>Таблица1[[#This Row],[Т9]]-Таблица1[[#This Row],[Т8]]</f>
        <v>38489.328765513143</v>
      </c>
      <c r="CJ2392" s="54">
        <f>Таблица1[[#This Row],[Т9]]-Таблица1[[#This Row],[Т7]]</f>
        <v>640.17935174574814</v>
      </c>
      <c r="CK2392" s="14">
        <f>Таблица1[[#This Row],[Т9]]-Таблица1[[#This Row],[Т6]]</f>
        <v>38879.623525918658</v>
      </c>
      <c r="CL2392" s="14">
        <f>Таблица1[[#This Row],[Т9]]-Таблица1[[#This Row],[Т5]]</f>
        <v>687.43318107953382</v>
      </c>
      <c r="CM2392" s="14">
        <f>Таблица1[[#This Row],[Т9]]-Таблица1[[#This Row],[Т4]]</f>
        <v>40008.099046255717</v>
      </c>
      <c r="CN2392" s="14">
        <f>Таблица1[[#This Row],[Т9]]-Таблица1[[#This Row],[Т3]]</f>
        <v>919.47337169909588</v>
      </c>
      <c r="CO2392" s="14">
        <f>Таблица1[[#This Row],[Т9]]-Таблица1[[#This Row],[Т2]]</f>
        <v>45488.631228443868</v>
      </c>
      <c r="CP2392" s="14">
        <f>Таблица1[[#This Row],[Т9]]-Таблица1[[#This Row],[Т1]]</f>
        <v>1119.4405986615311</v>
      </c>
      <c r="CQ2392" s="14">
        <f>Таблица1[[#This Row],[Т9]]-Таблица1[[#This Row],[угол обхв6]]</f>
        <v>47264.716814178406</v>
      </c>
      <c r="CR2392" s="14">
        <f>Таблица1[[#This Row],[Т9]]-Таблица1[[#This Row],[угол обхв5]]</f>
        <v>1141.2605574175759</v>
      </c>
      <c r="CS2392" s="14">
        <f>Таблица1[[#This Row],[Т9]]-Таблица1[[#This Row],[угол обхв4]]</f>
        <v>59063.358626921159</v>
      </c>
      <c r="CT2392" s="14">
        <f>Таблица1[[#This Row],[Lкан_прям, мм]]+Таблица1[[#This Row],[Lкан_дуг, мм]]+Таблица1[[#This Row],[Lкан_леб,мм]]</f>
        <v>85045.326329871838</v>
      </c>
      <c r="CU2392" s="16">
        <f>Таблица1[[#This Row],[Lкан_леб,мм]]</f>
        <v>57922.098069503583</v>
      </c>
      <c r="CV2392" s="14">
        <f>2534431-(Таблица1[[#This Row],[Т23]]+Таблица1[[#This Row],[угол обхв3]])</f>
        <v>2448977.7717396319</v>
      </c>
      <c r="CW2392" s="50">
        <f>SUM(X2392:AC2392,AD2392:AI2392)-Таблица1[[#This Row],[lподв_min, мм]]</f>
        <v>21715.290419580029</v>
      </c>
      <c r="CX2392" s="17">
        <f>CW2831-Таблица1[[#This Row],[Суммарная длина каната]]</f>
        <v>-2448977.7717396319</v>
      </c>
    </row>
    <row r="2393" spans="1:102" x14ac:dyDescent="0.25">
      <c r="A2393" s="21">
        <v>2392</v>
      </c>
      <c r="B2393" s="10">
        <v>61.174081632653049</v>
      </c>
      <c r="C2393" s="10">
        <v>155.29999999999623</v>
      </c>
      <c r="D2393" s="11">
        <v>11950.388348044155</v>
      </c>
      <c r="E2393" s="11">
        <v>24941.05646211272</v>
      </c>
      <c r="F2393" s="11">
        <v>11820.221163810938</v>
      </c>
      <c r="G2393" s="11">
        <v>24888.354430379626</v>
      </c>
      <c r="H2393" s="11">
        <v>12358.387858044154</v>
      </c>
      <c r="I2393" s="11">
        <v>19480.40640097213</v>
      </c>
      <c r="J2393" s="11">
        <v>5460.6500611405909</v>
      </c>
      <c r="K2393" s="11">
        <v>25981.967702943413</v>
      </c>
      <c r="L2393" s="11">
        <v>1141.2605574248462</v>
      </c>
      <c r="M2393" s="11">
        <v>57922.098069503583</v>
      </c>
      <c r="N2393" s="11">
        <v>4584.8850337108206</v>
      </c>
      <c r="O2393" s="11">
        <v>20942.393378859197</v>
      </c>
      <c r="P2393" s="43">
        <v>5525.5867230789254</v>
      </c>
      <c r="Q2393" s="11">
        <v>22386.379558893026</v>
      </c>
      <c r="R2393" s="11">
        <v>10340.38738567341</v>
      </c>
      <c r="S2393" s="11">
        <v>25004.380242521613</v>
      </c>
      <c r="T2393" s="11">
        <v>11523.687946956241</v>
      </c>
      <c r="U2393" s="11">
        <v>25738.623241581005</v>
      </c>
      <c r="V2393" s="11">
        <v>11950.388348044155</v>
      </c>
      <c r="W2393" s="11">
        <v>24941.05646211272</v>
      </c>
      <c r="X2393" s="12">
        <v>0</v>
      </c>
      <c r="Y2393" s="12">
        <v>0.56314972003886066</v>
      </c>
      <c r="Z2393" s="12">
        <v>202.11084275056336</v>
      </c>
      <c r="AA2393" s="44">
        <v>232.04019061955987</v>
      </c>
      <c r="AB2393" s="45">
        <v>47.253829333786214</v>
      </c>
      <c r="AC2393" s="12">
        <v>659.29254500089803</v>
      </c>
      <c r="AD2393" s="12">
        <v>11798.641812742751</v>
      </c>
      <c r="AE2393" s="12">
        <v>1723.3733653821778</v>
      </c>
      <c r="AF2393" s="12">
        <v>5480.5321821881525</v>
      </c>
      <c r="AG2393" s="44">
        <v>1128.4755203370585</v>
      </c>
      <c r="AH2393" s="45">
        <v>390.29476040552061</v>
      </c>
      <c r="AI2393" s="12">
        <v>5460.6500618877544</v>
      </c>
      <c r="AJ2393" s="12">
        <v>-56.996380722269294</v>
      </c>
      <c r="AK2393" s="12">
        <v>-56.917297138464882</v>
      </c>
      <c r="AL2393" s="12">
        <v>-28.534703306505243</v>
      </c>
      <c r="AM2393" s="44">
        <v>4.0508937521023398</v>
      </c>
      <c r="AN2393" s="45">
        <v>-2.5850008230384369</v>
      </c>
      <c r="AO2393" s="12">
        <v>89.999999895075177</v>
      </c>
      <c r="AP2393" s="12">
        <v>-2183.9044605088279</v>
      </c>
      <c r="AQ2393" s="12">
        <v>4243.0285484661663</v>
      </c>
      <c r="AR2393" s="12">
        <v>5330.6888110856416</v>
      </c>
      <c r="AS2393" s="44">
        <v>10369.209544394809</v>
      </c>
      <c r="AT2393" s="45">
        <v>11542.08934714227</v>
      </c>
      <c r="AU2393" s="12">
        <v>12358.388348044155</v>
      </c>
      <c r="AV2393" s="12">
        <v>11269.860028782638</v>
      </c>
      <c r="AW2393" s="12">
        <v>21165.09978535926</v>
      </c>
      <c r="AX2393" s="12">
        <v>22744.818959490472</v>
      </c>
      <c r="AY2393" s="44">
        <v>25411.360933914508</v>
      </c>
      <c r="AZ2393" s="45">
        <v>25331.0384179293</v>
      </c>
      <c r="BA2393" s="12">
        <v>24941.056462859884</v>
      </c>
      <c r="BB2393" s="12">
        <v>4242.721479474797</v>
      </c>
      <c r="BC2393" s="12">
        <v>5183.7302378342711</v>
      </c>
      <c r="BD2393" s="12">
        <v>10145.489473680125</v>
      </c>
      <c r="BE2393" s="44">
        <v>11494.86578823484</v>
      </c>
      <c r="BF2393" s="45">
        <v>11931.986947858126</v>
      </c>
      <c r="BG2393" s="12">
        <v>12358.388358044156</v>
      </c>
      <c r="BH2393" s="12">
        <v>21164.627719483171</v>
      </c>
      <c r="BI2393" s="12">
        <v>22609.085965393089</v>
      </c>
      <c r="BJ2393" s="12">
        <v>25362.819643119059</v>
      </c>
      <c r="BK2393" s="44">
        <v>25331.642550188109</v>
      </c>
      <c r="BL2393" s="45">
        <v>25348.641285764425</v>
      </c>
      <c r="BM2393" s="12">
        <v>19480.40640097213</v>
      </c>
      <c r="BN2393" s="12">
        <v>0</v>
      </c>
      <c r="BO2393" s="12">
        <v>7.9083583804413229E-2</v>
      </c>
      <c r="BP2393" s="12">
        <v>28.382593831959639</v>
      </c>
      <c r="BQ2393" s="48">
        <v>32.58559705860759</v>
      </c>
      <c r="BR2393" s="49">
        <v>6.6358945751407772</v>
      </c>
      <c r="BS2393" s="13">
        <v>92.585000718113619</v>
      </c>
      <c r="BT2393" s="12">
        <v>407.90193049641312</v>
      </c>
      <c r="BV2393" s="14">
        <f>Таблица1[[#This Row],[Lкан_леб,мм]]</f>
        <v>57922.098069503583</v>
      </c>
      <c r="BW2393" s="50">
        <f>Таблица1[[#This Row],[угол обхв4]]+Таблица1[[#This Row],[Lдуг 3,мм]]</f>
        <v>11798.641812742751</v>
      </c>
      <c r="BX2393" s="54">
        <f>Таблица1[[#This Row],[угол обхв5]]+Таблица1[[#This Row],[Y5, мм]]</f>
        <v>57922.661219223621</v>
      </c>
      <c r="BY2393" s="14">
        <f>Таблица1[[#This Row],[угол обхв6]]+Таблица1[[#This Row],[Lдуг 4,мм]]</f>
        <v>13522.01517812493</v>
      </c>
      <c r="BZ2393" s="14">
        <f>Таблица1[[#This Row],[Т1]]+Таблица1[[#This Row],[X6, мм]]</f>
        <v>58124.772061974181</v>
      </c>
      <c r="CA2393" s="14">
        <f>Таблица1[[#This Row],[Т2]]+Таблица1[[#This Row],[Lдуг 5,мм]]</f>
        <v>19002.547360313081</v>
      </c>
      <c r="CB2393" s="14">
        <f>Таблица1[[#This Row],[Т3]]+Таблица1[[#This Row],[Y6, мм]]</f>
        <v>58356.812252593743</v>
      </c>
      <c r="CC2393" s="14">
        <f>Таблица1[[#This Row],[Т4]]+Таблица1[[#This Row],[Lдуг 6,мм]]</f>
        <v>20131.02288065014</v>
      </c>
      <c r="CD2393" s="14">
        <f>Таблица1[[#This Row],[Т5]]+Таблица1[[#This Row],[Lдуг 1,мм]]</f>
        <v>58404.066081927529</v>
      </c>
      <c r="CE2393" s="14">
        <f>Таблица1[[#This Row],[Т6]]+Таблица1[[#This Row],[Lпрям1, мм]]</f>
        <v>20521.317641055659</v>
      </c>
      <c r="CF2393" s="15">
        <f>Таблица1[[#This Row],[Т7]]+Таблица1[[#This Row],[Lдуг 2,мм]]</f>
        <v>59063.358626928428</v>
      </c>
      <c r="CG2393" s="14">
        <f>Таблица1[[#This Row],[Т8]]+Таблица1[[#This Row],[Lпрям2, мм]]</f>
        <v>25981.967702943413</v>
      </c>
      <c r="CH2393" s="14">
        <f>Таблица1[[#This Row],[Т9]]-Таблица1[[#This Row],[Т9]]</f>
        <v>0</v>
      </c>
      <c r="CI2393" s="50">
        <f>Таблица1[[#This Row],[Т9]]-Таблица1[[#This Row],[Т8]]</f>
        <v>38542.040985872765</v>
      </c>
      <c r="CJ2393" s="54">
        <f>Таблица1[[#This Row],[Т9]]-Таблица1[[#This Row],[Т7]]</f>
        <v>659.29254500089883</v>
      </c>
      <c r="CK2393" s="14">
        <f>Таблица1[[#This Row],[Т9]]-Таблица1[[#This Row],[Т6]]</f>
        <v>38932.335746278288</v>
      </c>
      <c r="CL2393" s="14">
        <f>Таблица1[[#This Row],[Т9]]-Таблица1[[#This Row],[Т5]]</f>
        <v>706.54637433468451</v>
      </c>
      <c r="CM2393" s="14">
        <f>Таблица1[[#This Row],[Т9]]-Таблица1[[#This Row],[Т4]]</f>
        <v>40060.811266615347</v>
      </c>
      <c r="CN2393" s="14">
        <f>Таблица1[[#This Row],[Т9]]-Таблица1[[#This Row],[Т3]]</f>
        <v>938.58656495424657</v>
      </c>
      <c r="CO2393" s="14">
        <f>Таблица1[[#This Row],[Т9]]-Таблица1[[#This Row],[Т2]]</f>
        <v>45541.343448803498</v>
      </c>
      <c r="CP2393" s="14">
        <f>Таблица1[[#This Row],[Т9]]-Таблица1[[#This Row],[Т1]]</f>
        <v>1140.6974077048071</v>
      </c>
      <c r="CQ2393" s="14">
        <f>Таблица1[[#This Row],[Т9]]-Таблица1[[#This Row],[угол обхв6]]</f>
        <v>47264.716814185675</v>
      </c>
      <c r="CR2393" s="14">
        <f>Таблица1[[#This Row],[Т9]]-Таблица1[[#This Row],[угол обхв5]]</f>
        <v>1141.2605574248446</v>
      </c>
      <c r="CS2393" s="14">
        <f>Таблица1[[#This Row],[Т9]]-Таблица1[[#This Row],[угол обхв4]]</f>
        <v>59063.358626928428</v>
      </c>
      <c r="CT2393" s="14">
        <f>Таблица1[[#This Row],[Lкан_прям, мм]]+Таблица1[[#This Row],[Lкан_дуг, мм]]+Таблица1[[#This Row],[Lкан_леб,мм]]</f>
        <v>85045.326329871838</v>
      </c>
      <c r="CU2393" s="16">
        <f>Таблица1[[#This Row],[Lкан_леб,мм]]</f>
        <v>57922.098069503583</v>
      </c>
      <c r="CV2393" s="14">
        <f>2534431-(Таблица1[[#This Row],[Т23]]+Таблица1[[#This Row],[угол обхв3]])</f>
        <v>2448977.7717396319</v>
      </c>
      <c r="CW2393" s="50">
        <f>SUM(X2393:AC2393,AD2393:AI2393)-Таблица1[[#This Row],[lподв_min, мм]]</f>
        <v>21662.578199227672</v>
      </c>
      <c r="CX2393" s="17">
        <f>CW2832-Таблица1[[#This Row],[Суммарная длина каната]]</f>
        <v>-2448977.7717396319</v>
      </c>
    </row>
    <row r="2394" spans="1:102" x14ac:dyDescent="0.25">
      <c r="A2394" s="21">
        <v>2393</v>
      </c>
      <c r="B2394" s="10">
        <v>62.596734693877544</v>
      </c>
      <c r="C2394" s="10">
        <v>23.78</v>
      </c>
      <c r="D2394" s="11">
        <v>5491.6569629474407</v>
      </c>
      <c r="E2394" s="11">
        <v>11984.382708095558</v>
      </c>
      <c r="F2394" s="11">
        <v>4650.2492446266051</v>
      </c>
      <c r="G2394" s="11">
        <v>12305.197376635082</v>
      </c>
      <c r="H2394" s="11">
        <v>5083.6564729474403</v>
      </c>
      <c r="I2394" s="11">
        <v>8286.1315323711915</v>
      </c>
      <c r="J2394" s="11">
        <v>3698.2511757243656</v>
      </c>
      <c r="K2394" s="11">
        <v>25448.057571464942</v>
      </c>
      <c r="L2394" s="11">
        <v>1685.3123575917393</v>
      </c>
      <c r="M2394" s="11">
        <v>57911.956400815157</v>
      </c>
      <c r="N2394" s="11">
        <v>4319.9933114282467</v>
      </c>
      <c r="O2394" s="11">
        <v>21052.953034925373</v>
      </c>
      <c r="P2394" s="43">
        <v>6790.6603265458625</v>
      </c>
      <c r="Q2394" s="11">
        <v>18731.778224986498</v>
      </c>
      <c r="R2394" s="11">
        <v>5692.1468206152049</v>
      </c>
      <c r="S2394" s="11">
        <v>13362.467181911426</v>
      </c>
      <c r="T2394" s="11">
        <v>5491.6569629474407</v>
      </c>
      <c r="U2394" s="11">
        <v>11984.382708095558</v>
      </c>
      <c r="V2394" s="11">
        <v>4606.7245797665864</v>
      </c>
      <c r="W2394" s="11">
        <v>12171.681072204412</v>
      </c>
      <c r="X2394" s="12">
        <v>0</v>
      </c>
      <c r="Y2394" s="12">
        <v>723.39132005379406</v>
      </c>
      <c r="Z2394" s="12">
        <v>415.50372493553789</v>
      </c>
      <c r="AA2394" s="44">
        <v>232.04019061955876</v>
      </c>
      <c r="AB2394" s="45">
        <v>314.37712198284839</v>
      </c>
      <c r="AC2394" s="12">
        <v>0</v>
      </c>
      <c r="AD2394" s="12">
        <v>11750.806364255748</v>
      </c>
      <c r="AE2394" s="12">
        <v>3389.9923300628507</v>
      </c>
      <c r="AF2394" s="12">
        <v>5480.5321821881471</v>
      </c>
      <c r="AG2394" s="44">
        <v>1128.4755203370603</v>
      </c>
      <c r="AH2394" s="45">
        <v>3698.2511746211399</v>
      </c>
      <c r="AI2394" s="12">
        <v>0</v>
      </c>
      <c r="AJ2394" s="12">
        <v>-58.37333525560291</v>
      </c>
      <c r="AK2394" s="12">
        <v>43.213109782337646</v>
      </c>
      <c r="AL2394" s="12">
        <v>101.56264363226653</v>
      </c>
      <c r="AM2394" s="44">
        <v>134.14824069087396</v>
      </c>
      <c r="AN2394" s="45">
        <v>89.999999845073305</v>
      </c>
      <c r="AO2394" s="12">
        <v>0</v>
      </c>
      <c r="AP2394" s="12">
        <v>-2189.3258198308504</v>
      </c>
      <c r="AQ2394" s="12">
        <v>4599.3565754853962</v>
      </c>
      <c r="AR2394" s="12">
        <v>7190.3804326870841</v>
      </c>
      <c r="AS2394" s="44">
        <v>5984.9031868535394</v>
      </c>
      <c r="AT2394" s="45">
        <v>5083.6569629474407</v>
      </c>
      <c r="AU2394" s="12">
        <v>0</v>
      </c>
      <c r="AV2394" s="12">
        <v>11261.289302052508</v>
      </c>
      <c r="AW2394" s="12">
        <v>21350.308321906006</v>
      </c>
      <c r="AX2394" s="12">
        <v>18649.999029915562</v>
      </c>
      <c r="AY2394" s="44">
        <v>13078.288171379461</v>
      </c>
      <c r="AZ2394" s="45">
        <v>11984.382706992334</v>
      </c>
      <c r="BA2394" s="12">
        <v>0</v>
      </c>
      <c r="BB2394" s="12">
        <v>3972.5882533927324</v>
      </c>
      <c r="BC2394" s="12">
        <v>7070.0235906030121</v>
      </c>
      <c r="BD2394" s="12">
        <v>6091.8669267564273</v>
      </c>
      <c r="BE2394" s="44">
        <v>5198.9005967091061</v>
      </c>
      <c r="BF2394" s="45">
        <v>5083.6569729474404</v>
      </c>
      <c r="BG2394" s="12">
        <v>0</v>
      </c>
      <c r="BH2394" s="12">
        <v>21266.900985724955</v>
      </c>
      <c r="BI2394" s="12">
        <v>19029.133511967131</v>
      </c>
      <c r="BJ2394" s="12">
        <v>13280.68798684049</v>
      </c>
      <c r="BK2394" s="44">
        <v>12268.561718627521</v>
      </c>
      <c r="BL2394" s="45">
        <v>8286.1315323711933</v>
      </c>
      <c r="BM2394" s="12">
        <v>0</v>
      </c>
      <c r="BN2394" s="12">
        <v>0</v>
      </c>
      <c r="BO2394" s="12">
        <v>101.58644503794056</v>
      </c>
      <c r="BP2394" s="12">
        <v>58.349533849928882</v>
      </c>
      <c r="BQ2394" s="48">
        <v>32.585597058607433</v>
      </c>
      <c r="BR2394" s="49">
        <v>44.148240845800657</v>
      </c>
      <c r="BS2394" s="13">
        <v>0</v>
      </c>
      <c r="BT2394" s="12">
        <v>418.04359918483908</v>
      </c>
      <c r="BV2394" s="14">
        <f>Таблица1[[#This Row],[Lкан_леб,мм]]</f>
        <v>57911.956400815157</v>
      </c>
      <c r="BW2394" s="50">
        <f>Таблица1[[#This Row],[угол обхв4]]+Таблица1[[#This Row],[Lдуг 3,мм]]</f>
        <v>11750.806364255748</v>
      </c>
      <c r="BX2394" s="54">
        <f>Таблица1[[#This Row],[угол обхв5]]+Таблица1[[#This Row],[Y5, мм]]</f>
        <v>58635.347720868951</v>
      </c>
      <c r="BY2394" s="14">
        <f>Таблица1[[#This Row],[угол обхв6]]+Таблица1[[#This Row],[Lдуг 4,мм]]</f>
        <v>15140.798694318599</v>
      </c>
      <c r="BZ2394" s="14">
        <f>Таблица1[[#This Row],[Т1]]+Таблица1[[#This Row],[X6, мм]]</f>
        <v>59050.851445804488</v>
      </c>
      <c r="CA2394" s="14">
        <f>Таблица1[[#This Row],[Т2]]+Таблица1[[#This Row],[Lдуг 5,мм]]</f>
        <v>20621.330876506745</v>
      </c>
      <c r="CB2394" s="14">
        <f>Таблица1[[#This Row],[Т3]]+Таблица1[[#This Row],[Y6, мм]]</f>
        <v>59282.89163642405</v>
      </c>
      <c r="CC2394" s="14">
        <f>Таблица1[[#This Row],[Т4]]+Таблица1[[#This Row],[Lдуг 6,мм]]</f>
        <v>21749.806396843804</v>
      </c>
      <c r="CD2394" s="14">
        <f>Таблица1[[#This Row],[Т5]]+Таблица1[[#This Row],[Lдуг 1,мм]]</f>
        <v>59597.268758406899</v>
      </c>
      <c r="CE2394" s="14">
        <f>Таблица1[[#This Row],[Т6]]+Таблица1[[#This Row],[Lпрям1, мм]]</f>
        <v>25448.057571464942</v>
      </c>
      <c r="CF2394" s="15">
        <f>Таблица1[[#This Row],[Т7]]+Таблица1[[#This Row],[Lдуг 2,мм]]</f>
        <v>59597.268758406899</v>
      </c>
      <c r="CG2394" s="14">
        <f>Таблица1[[#This Row],[Т8]]+Таблица1[[#This Row],[Lпрям2, мм]]</f>
        <v>25448.057571464942</v>
      </c>
      <c r="CH2394" s="14">
        <f>Таблица1[[#This Row],[Т9]]-Таблица1[[#This Row],[Т9]]</f>
        <v>0</v>
      </c>
      <c r="CI2394" s="50">
        <f>Таблица1[[#This Row],[Т9]]-Таблица1[[#This Row],[Т8]]</f>
        <v>34149.21118694196</v>
      </c>
      <c r="CJ2394" s="54">
        <f>Таблица1[[#This Row],[Т9]]-Таблица1[[#This Row],[Т7]]</f>
        <v>0</v>
      </c>
      <c r="CK2394" s="14">
        <f>Таблица1[[#This Row],[Т9]]-Таблица1[[#This Row],[Т6]]</f>
        <v>37847.462361563099</v>
      </c>
      <c r="CL2394" s="14">
        <f>Таблица1[[#This Row],[Т9]]-Таблица1[[#This Row],[Т5]]</f>
        <v>314.37712198284862</v>
      </c>
      <c r="CM2394" s="14">
        <f>Таблица1[[#This Row],[Т9]]-Таблица1[[#This Row],[Т4]]</f>
        <v>38975.937881900158</v>
      </c>
      <c r="CN2394" s="14">
        <f>Таблица1[[#This Row],[Т9]]-Таблица1[[#This Row],[Т3]]</f>
        <v>546.41731260241068</v>
      </c>
      <c r="CO2394" s="14">
        <f>Таблица1[[#This Row],[Т9]]-Таблица1[[#This Row],[Т2]]</f>
        <v>44456.470064088302</v>
      </c>
      <c r="CP2394" s="14">
        <f>Таблица1[[#This Row],[Т9]]-Таблица1[[#This Row],[Т1]]</f>
        <v>961.921037537948</v>
      </c>
      <c r="CQ2394" s="14">
        <f>Таблица1[[#This Row],[Т9]]-Таблица1[[#This Row],[угол обхв6]]</f>
        <v>47846.462394151153</v>
      </c>
      <c r="CR2394" s="14">
        <f>Таблица1[[#This Row],[Т9]]-Таблица1[[#This Row],[угол обхв5]]</f>
        <v>1685.3123575917416</v>
      </c>
      <c r="CS2394" s="14">
        <f>Таблица1[[#This Row],[Т9]]-Таблица1[[#This Row],[угол обхв4]]</f>
        <v>59597.268758406899</v>
      </c>
      <c r="CT2394" s="14">
        <f>Таблица1[[#This Row],[Lкан_прям, мм]]+Таблица1[[#This Row],[Lкан_дуг, мм]]+Таблица1[[#This Row],[Lкан_леб,мм]]</f>
        <v>85045.326329871838</v>
      </c>
      <c r="CU2394" s="16">
        <f>Таблица1[[#This Row],[Lкан_леб,мм]]</f>
        <v>57911.956400815157</v>
      </c>
      <c r="CV2394" s="14">
        <f>2534431-(Таблица1[[#This Row],[Т23]]+Таблица1[[#This Row],[угол обхв3]])</f>
        <v>2448967.6300709434</v>
      </c>
      <c r="CW2394" s="50">
        <f>SUM(X2394:AC2394,AD2394:AI2394)-Таблица1[[#This Row],[lподв_min, мм]]</f>
        <v>23435.118753332317</v>
      </c>
      <c r="CX2394" s="17">
        <f>CW2833-Таблица1[[#This Row],[Суммарная длина каната]]</f>
        <v>-2448967.6300709434</v>
      </c>
    </row>
    <row r="2395" spans="1:102" x14ac:dyDescent="0.25">
      <c r="A2395" s="21">
        <v>2394</v>
      </c>
      <c r="B2395" s="10">
        <v>62.596734693877544</v>
      </c>
      <c r="C2395" s="10">
        <v>26.464081632653066</v>
      </c>
      <c r="D2395" s="11">
        <v>5879.445655170859</v>
      </c>
      <c r="E2395" s="11">
        <v>12009.2506648987</v>
      </c>
      <c r="F2395" s="11">
        <v>5023.9376176874121</v>
      </c>
      <c r="G2395" s="11">
        <v>12290.311152696651</v>
      </c>
      <c r="H2395" s="11">
        <v>5471.4451651708596</v>
      </c>
      <c r="I2395" s="11">
        <v>8272.0986006488529</v>
      </c>
      <c r="J2395" s="11">
        <v>3737.1520642498481</v>
      </c>
      <c r="K2395" s="11">
        <v>25486.283957972217</v>
      </c>
      <c r="L2395" s="11">
        <v>1647.0859710844609</v>
      </c>
      <c r="M2395" s="11">
        <v>57911.956400815157</v>
      </c>
      <c r="N2395" s="11">
        <v>4319.9933114282467</v>
      </c>
      <c r="O2395" s="11">
        <v>21052.953034925373</v>
      </c>
      <c r="P2395" s="43">
        <v>6861.0506049471323</v>
      </c>
      <c r="Q2395" s="11">
        <v>18810.074712216403</v>
      </c>
      <c r="R2395" s="11">
        <v>6015.181339679385</v>
      </c>
      <c r="S2395" s="11">
        <v>13395.212000561065</v>
      </c>
      <c r="T2395" s="11">
        <v>5879.445655170859</v>
      </c>
      <c r="U2395" s="11">
        <v>12009.2506648987</v>
      </c>
      <c r="V2395" s="11">
        <v>4986.713128290623</v>
      </c>
      <c r="W2395" s="11">
        <v>12154.903112355067</v>
      </c>
      <c r="X2395" s="12">
        <v>0</v>
      </c>
      <c r="Y2395" s="12">
        <v>710.71819783806359</v>
      </c>
      <c r="Z2395" s="12">
        <v>409.06365390337118</v>
      </c>
      <c r="AA2395" s="44">
        <v>232.04019061955862</v>
      </c>
      <c r="AB2395" s="45">
        <v>295.26392872346742</v>
      </c>
      <c r="AC2395" s="12">
        <v>0</v>
      </c>
      <c r="AD2395" s="12">
        <v>11750.806364255748</v>
      </c>
      <c r="AE2395" s="12">
        <v>3389.3178280331481</v>
      </c>
      <c r="AF2395" s="12">
        <v>5480.5321821881498</v>
      </c>
      <c r="AG2395" s="44">
        <v>1128.4755203370617</v>
      </c>
      <c r="AH2395" s="45">
        <v>3737.1520631581061</v>
      </c>
      <c r="AI2395" s="12">
        <v>0</v>
      </c>
      <c r="AJ2395" s="12">
        <v>-58.37333525560291</v>
      </c>
      <c r="AK2395" s="12">
        <v>41.433412683771877</v>
      </c>
      <c r="AL2395" s="12">
        <v>98.878561999613481</v>
      </c>
      <c r="AM2395" s="44">
        <v>131.4641590582209</v>
      </c>
      <c r="AN2395" s="45">
        <v>89.999999846685981</v>
      </c>
      <c r="AO2395" s="12">
        <v>0</v>
      </c>
      <c r="AP2395" s="12">
        <v>-2189.3258198308504</v>
      </c>
      <c r="AQ2395" s="12">
        <v>4589.986980389147</v>
      </c>
      <c r="AR2395" s="12">
        <v>7264.1618198644601</v>
      </c>
      <c r="AS2395" s="44">
        <v>6320.9243287249019</v>
      </c>
      <c r="AT2395" s="45">
        <v>5471.445655170859</v>
      </c>
      <c r="AU2395" s="12">
        <v>0</v>
      </c>
      <c r="AV2395" s="12">
        <v>11261.289302052508</v>
      </c>
      <c r="AW2395" s="12">
        <v>21358.840953485476</v>
      </c>
      <c r="AX2395" s="12">
        <v>18747.103699775151</v>
      </c>
      <c r="AY2395" s="44">
        <v>13125.054223235455</v>
      </c>
      <c r="AZ2395" s="45">
        <v>12009.250663806961</v>
      </c>
      <c r="BA2395" s="12">
        <v>0</v>
      </c>
      <c r="BB2395" s="12">
        <v>3972.5882533927324</v>
      </c>
      <c r="BC2395" s="12">
        <v>7131.0442739080336</v>
      </c>
      <c r="BD2395" s="12">
        <v>6418.2925545967128</v>
      </c>
      <c r="BE2395" s="44">
        <v>5573.7026661253421</v>
      </c>
      <c r="BF2395" s="45">
        <v>5471.4456651708588</v>
      </c>
      <c r="BG2395" s="12">
        <v>0</v>
      </c>
      <c r="BH2395" s="12">
        <v>21266.900985724955</v>
      </c>
      <c r="BI2395" s="12">
        <v>19115.962630776503</v>
      </c>
      <c r="BJ2395" s="12">
        <v>13332.240988119815</v>
      </c>
      <c r="BK2395" s="44">
        <v>12279.408442224309</v>
      </c>
      <c r="BL2395" s="45">
        <v>8272.0986006488547</v>
      </c>
      <c r="BM2395" s="12">
        <v>0</v>
      </c>
      <c r="BN2395" s="12">
        <v>0</v>
      </c>
      <c r="BO2395" s="12">
        <v>99.806747939374787</v>
      </c>
      <c r="BP2395" s="12">
        <v>57.445149315841604</v>
      </c>
      <c r="BQ2395" s="48">
        <v>32.585597058607412</v>
      </c>
      <c r="BR2395" s="49">
        <v>41.464159211534913</v>
      </c>
      <c r="BS2395" s="13">
        <v>0</v>
      </c>
      <c r="BT2395" s="12">
        <v>418.04359918483908</v>
      </c>
      <c r="BV2395" s="14">
        <f>Таблица1[[#This Row],[Lкан_леб,мм]]</f>
        <v>57911.956400815157</v>
      </c>
      <c r="BW2395" s="50">
        <f>Таблица1[[#This Row],[угол обхв4]]+Таблица1[[#This Row],[Lдуг 3,мм]]</f>
        <v>11750.806364255748</v>
      </c>
      <c r="BX2395" s="54">
        <f>Таблица1[[#This Row],[угол обхв5]]+Таблица1[[#This Row],[Y5, мм]]</f>
        <v>58622.674598653219</v>
      </c>
      <c r="BY2395" s="14">
        <f>Таблица1[[#This Row],[угол обхв6]]+Таблица1[[#This Row],[Lдуг 4,мм]]</f>
        <v>15140.124192288897</v>
      </c>
      <c r="BZ2395" s="14">
        <f>Таблица1[[#This Row],[Т1]]+Таблица1[[#This Row],[X6, мм]]</f>
        <v>59031.738252556592</v>
      </c>
      <c r="CA2395" s="14">
        <f>Таблица1[[#This Row],[Т2]]+Таблица1[[#This Row],[Lдуг 5,мм]]</f>
        <v>20620.656374477046</v>
      </c>
      <c r="CB2395" s="14">
        <f>Таблица1[[#This Row],[Т3]]+Таблица1[[#This Row],[Y6, мм]]</f>
        <v>59263.778443176154</v>
      </c>
      <c r="CC2395" s="14">
        <f>Таблица1[[#This Row],[Т4]]+Таблица1[[#This Row],[Lдуг 6,мм]]</f>
        <v>21749.131894814109</v>
      </c>
      <c r="CD2395" s="14">
        <f>Таблица1[[#This Row],[Т5]]+Таблица1[[#This Row],[Lдуг 1,мм]]</f>
        <v>59559.042371899624</v>
      </c>
      <c r="CE2395" s="14">
        <f>Таблица1[[#This Row],[Т6]]+Таблица1[[#This Row],[Lпрям1, мм]]</f>
        <v>25486.283957972213</v>
      </c>
      <c r="CF2395" s="15">
        <f>Таблица1[[#This Row],[Т7]]+Таблица1[[#This Row],[Lдуг 2,мм]]</f>
        <v>59559.042371899624</v>
      </c>
      <c r="CG2395" s="14">
        <f>Таблица1[[#This Row],[Т8]]+Таблица1[[#This Row],[Lпрям2, мм]]</f>
        <v>25486.283957972213</v>
      </c>
      <c r="CH2395" s="14">
        <f>Таблица1[[#This Row],[Т9]]-Таблица1[[#This Row],[Т9]]</f>
        <v>0</v>
      </c>
      <c r="CI2395" s="50">
        <f>Таблица1[[#This Row],[Т9]]-Таблица1[[#This Row],[Т8]]</f>
        <v>34072.758413927411</v>
      </c>
      <c r="CJ2395" s="54">
        <f>Таблица1[[#This Row],[Т9]]-Таблица1[[#This Row],[Т7]]</f>
        <v>0</v>
      </c>
      <c r="CK2395" s="14">
        <f>Таблица1[[#This Row],[Т9]]-Таблица1[[#This Row],[Т6]]</f>
        <v>37809.910477085519</v>
      </c>
      <c r="CL2395" s="14">
        <f>Таблица1[[#This Row],[Т9]]-Таблица1[[#This Row],[Т5]]</f>
        <v>295.2639287234706</v>
      </c>
      <c r="CM2395" s="14">
        <f>Таблица1[[#This Row],[Т9]]-Таблица1[[#This Row],[Т4]]</f>
        <v>38938.385997422578</v>
      </c>
      <c r="CN2395" s="14">
        <f>Таблица1[[#This Row],[Т9]]-Таблица1[[#This Row],[Т3]]</f>
        <v>527.30411934303265</v>
      </c>
      <c r="CO2395" s="14">
        <f>Таблица1[[#This Row],[Т9]]-Таблица1[[#This Row],[Т2]]</f>
        <v>44418.91817961073</v>
      </c>
      <c r="CP2395" s="14">
        <f>Таблица1[[#This Row],[Т9]]-Таблица1[[#This Row],[Т1]]</f>
        <v>936.3677732464057</v>
      </c>
      <c r="CQ2395" s="14">
        <f>Таблица1[[#This Row],[Т9]]-Таблица1[[#This Row],[угол обхв6]]</f>
        <v>47808.236007643878</v>
      </c>
      <c r="CR2395" s="14">
        <f>Таблица1[[#This Row],[Т9]]-Таблица1[[#This Row],[угол обхв5]]</f>
        <v>1647.085971084467</v>
      </c>
      <c r="CS2395" s="14">
        <f>Таблица1[[#This Row],[Т9]]-Таблица1[[#This Row],[угол обхв4]]</f>
        <v>59559.042371899624</v>
      </c>
      <c r="CT2395" s="14">
        <f>Таблица1[[#This Row],[Lкан_прям, мм]]+Таблица1[[#This Row],[Lкан_дуг, мм]]+Таблица1[[#This Row],[Lкан_леб,мм]]</f>
        <v>85045.326329871838</v>
      </c>
      <c r="CU2395" s="16">
        <f>Таблица1[[#This Row],[Lкан_леб,мм]]</f>
        <v>57911.956400815157</v>
      </c>
      <c r="CV2395" s="14">
        <f>2534431-(Таблица1[[#This Row],[Т23]]+Таблица1[[#This Row],[угол обхв3]])</f>
        <v>2448967.6300709434</v>
      </c>
      <c r="CW2395" s="50">
        <f>SUM(X2395:AC2395,AD2395:AI2395)-Таблица1[[#This Row],[lподв_min, мм]]</f>
        <v>23396.217864806826</v>
      </c>
      <c r="CX2395" s="17">
        <f>CW2834-Таблица1[[#This Row],[Суммарная длина каната]]</f>
        <v>-2448967.6300709434</v>
      </c>
    </row>
    <row r="2396" spans="1:102" x14ac:dyDescent="0.25">
      <c r="A2396" s="21">
        <v>2395</v>
      </c>
      <c r="B2396" s="10">
        <v>62.596734693877544</v>
      </c>
      <c r="C2396" s="10">
        <v>29.148163265306128</v>
      </c>
      <c r="D2396" s="11">
        <v>6265.6443738939397</v>
      </c>
      <c r="E2396" s="11">
        <v>12052.251068949876</v>
      </c>
      <c r="F2396" s="11">
        <v>5397.9131320942579</v>
      </c>
      <c r="G2396" s="11">
        <v>12292.940686517362</v>
      </c>
      <c r="H2396" s="11">
        <v>5857.6438838939393</v>
      </c>
      <c r="I2396" s="11">
        <v>8274.5365753376391</v>
      </c>
      <c r="J2396" s="11">
        <v>3777.7144936122349</v>
      </c>
      <c r="K2396" s="11">
        <v>25524.510344479742</v>
      </c>
      <c r="L2396" s="11">
        <v>1608.8595845769446</v>
      </c>
      <c r="M2396" s="11">
        <v>57911.956400815157</v>
      </c>
      <c r="N2396" s="11">
        <v>4319.9933114282467</v>
      </c>
      <c r="O2396" s="11">
        <v>21052.953034925373</v>
      </c>
      <c r="P2396" s="43">
        <v>6927.6971191836055</v>
      </c>
      <c r="Q2396" s="11">
        <v>18891.581603618779</v>
      </c>
      <c r="R2396" s="11">
        <v>6336.3280604918391</v>
      </c>
      <c r="S2396" s="11">
        <v>13443.048256338794</v>
      </c>
      <c r="T2396" s="11">
        <v>6265.6443738939397</v>
      </c>
      <c r="U2396" s="11">
        <v>12052.251068949876</v>
      </c>
      <c r="V2396" s="11">
        <v>5367.0704943561686</v>
      </c>
      <c r="W2396" s="11">
        <v>12155.938016115078</v>
      </c>
      <c r="X2396" s="12">
        <v>0</v>
      </c>
      <c r="Y2396" s="12">
        <v>698.04230542056109</v>
      </c>
      <c r="Z2396" s="12">
        <v>402.62635307297643</v>
      </c>
      <c r="AA2396" s="44">
        <v>232.04019061955887</v>
      </c>
      <c r="AB2396" s="45">
        <v>276.15073546384815</v>
      </c>
      <c r="AC2396" s="12">
        <v>0</v>
      </c>
      <c r="AD2396" s="12">
        <v>11750.806364255748</v>
      </c>
      <c r="AE2396" s="12">
        <v>3386.981785166568</v>
      </c>
      <c r="AF2396" s="12">
        <v>5480.5321821881498</v>
      </c>
      <c r="AG2396" s="44">
        <v>1128.4755203370612</v>
      </c>
      <c r="AH2396" s="45">
        <v>3777.7144925322154</v>
      </c>
      <c r="AI2396" s="12">
        <v>0</v>
      </c>
      <c r="AJ2396" s="12">
        <v>-58.37333525560291</v>
      </c>
      <c r="AK2396" s="12">
        <v>39.653326563466059</v>
      </c>
      <c r="AL2396" s="12">
        <v>96.19448036696042</v>
      </c>
      <c r="AM2396" s="44">
        <v>128.78007742556787</v>
      </c>
      <c r="AN2396" s="45">
        <v>89.999999848332152</v>
      </c>
      <c r="AO2396" s="12">
        <v>0</v>
      </c>
      <c r="AP2396" s="12">
        <v>-2189.3258198308504</v>
      </c>
      <c r="AQ2396" s="12">
        <v>4580.3547777447011</v>
      </c>
      <c r="AR2396" s="12">
        <v>7333.3149555161854</v>
      </c>
      <c r="AS2396" s="44">
        <v>6654.3868256911246</v>
      </c>
      <c r="AT2396" s="45">
        <v>5857.6443738939397</v>
      </c>
      <c r="AU2396" s="12">
        <v>0</v>
      </c>
      <c r="AV2396" s="12">
        <v>11261.289302052508</v>
      </c>
      <c r="AW2396" s="12">
        <v>21367.080249374463</v>
      </c>
      <c r="AX2396" s="12">
        <v>18847.55694179298</v>
      </c>
      <c r="AY2396" s="44">
        <v>13187.504479502213</v>
      </c>
      <c r="AZ2396" s="45">
        <v>12052.251067869856</v>
      </c>
      <c r="BA2396" s="12">
        <v>0</v>
      </c>
      <c r="BB2396" s="12">
        <v>3972.5882533927324</v>
      </c>
      <c r="BC2396" s="12">
        <v>7188.05858550006</v>
      </c>
      <c r="BD2396" s="12">
        <v>6741.9458968244189</v>
      </c>
      <c r="BE2396" s="44">
        <v>5947.5856086946542</v>
      </c>
      <c r="BF2396" s="45">
        <v>5857.6443838939394</v>
      </c>
      <c r="BG2396" s="12">
        <v>0</v>
      </c>
      <c r="BH2396" s="12">
        <v>21266.900985724955</v>
      </c>
      <c r="BI2396" s="12">
        <v>19205.708818067869</v>
      </c>
      <c r="BJ2396" s="12">
        <v>13399.023594512997</v>
      </c>
      <c r="BK2396" s="44">
        <v>12307.794845786457</v>
      </c>
      <c r="BL2396" s="45">
        <v>8274.5365753376409</v>
      </c>
      <c r="BM2396" s="12">
        <v>0</v>
      </c>
      <c r="BN2396" s="12">
        <v>0</v>
      </c>
      <c r="BO2396" s="12">
        <v>98.026661819068977</v>
      </c>
      <c r="BP2396" s="12">
        <v>56.541153803494353</v>
      </c>
      <c r="BQ2396" s="48">
        <v>32.585597058607448</v>
      </c>
      <c r="BR2396" s="49">
        <v>38.780077577235701</v>
      </c>
      <c r="BS2396" s="13">
        <v>0</v>
      </c>
      <c r="BT2396" s="12">
        <v>418.04359918483908</v>
      </c>
      <c r="BV2396" s="14">
        <f>Таблица1[[#This Row],[Lкан_леб,мм]]</f>
        <v>57911.956400815157</v>
      </c>
      <c r="BW2396" s="50">
        <f>Таблица1[[#This Row],[угол обхв4]]+Таблица1[[#This Row],[Lдуг 3,мм]]</f>
        <v>11750.806364255748</v>
      </c>
      <c r="BX2396" s="54">
        <f>Таблица1[[#This Row],[угол обхв5]]+Таблица1[[#This Row],[Y5, мм]]</f>
        <v>58609.998706235718</v>
      </c>
      <c r="BY2396" s="14">
        <f>Таблица1[[#This Row],[угол обхв6]]+Таблица1[[#This Row],[Lдуг 4,мм]]</f>
        <v>15137.788149422317</v>
      </c>
      <c r="BZ2396" s="14">
        <f>Таблица1[[#This Row],[Т1]]+Таблица1[[#This Row],[X6, мм]]</f>
        <v>59012.625059308695</v>
      </c>
      <c r="CA2396" s="14">
        <f>Таблица1[[#This Row],[Т2]]+Таблица1[[#This Row],[Lдуг 5,мм]]</f>
        <v>20618.320331610466</v>
      </c>
      <c r="CB2396" s="14">
        <f>Таблица1[[#This Row],[Т3]]+Таблица1[[#This Row],[Y6, мм]]</f>
        <v>59244.665249928257</v>
      </c>
      <c r="CC2396" s="14">
        <f>Таблица1[[#This Row],[Т4]]+Таблица1[[#This Row],[Lдуг 6,мм]]</f>
        <v>21746.795851947529</v>
      </c>
      <c r="CD2396" s="14">
        <f>Таблица1[[#This Row],[Т5]]+Таблица1[[#This Row],[Lдуг 1,мм]]</f>
        <v>59520.815985392102</v>
      </c>
      <c r="CE2396" s="14">
        <f>Таблица1[[#This Row],[Т6]]+Таблица1[[#This Row],[Lпрям1, мм]]</f>
        <v>25524.510344479742</v>
      </c>
      <c r="CF2396" s="15">
        <f>Таблица1[[#This Row],[Т7]]+Таблица1[[#This Row],[Lдуг 2,мм]]</f>
        <v>59520.815985392102</v>
      </c>
      <c r="CG2396" s="14">
        <f>Таблица1[[#This Row],[Т8]]+Таблица1[[#This Row],[Lпрям2, мм]]</f>
        <v>25524.510344479742</v>
      </c>
      <c r="CH2396" s="14">
        <f>Таблица1[[#This Row],[Т9]]-Таблица1[[#This Row],[Т9]]</f>
        <v>0</v>
      </c>
      <c r="CI2396" s="50">
        <f>Таблица1[[#This Row],[Т9]]-Таблица1[[#This Row],[Т8]]</f>
        <v>33996.30564091236</v>
      </c>
      <c r="CJ2396" s="54">
        <f>Таблица1[[#This Row],[Т9]]-Таблица1[[#This Row],[Т7]]</f>
        <v>0</v>
      </c>
      <c r="CK2396" s="14">
        <f>Таблица1[[#This Row],[Т9]]-Таблица1[[#This Row],[Т6]]</f>
        <v>37774.020133444574</v>
      </c>
      <c r="CL2396" s="14">
        <f>Таблица1[[#This Row],[Т9]]-Таблица1[[#This Row],[Т5]]</f>
        <v>276.15073546384519</v>
      </c>
      <c r="CM2396" s="14">
        <f>Таблица1[[#This Row],[Т9]]-Таблица1[[#This Row],[Т4]]</f>
        <v>38902.495653781632</v>
      </c>
      <c r="CN2396" s="14">
        <f>Таблица1[[#This Row],[Т9]]-Таблица1[[#This Row],[Т3]]</f>
        <v>508.19092608340725</v>
      </c>
      <c r="CO2396" s="14">
        <f>Таблица1[[#This Row],[Т9]]-Таблица1[[#This Row],[Т2]]</f>
        <v>44383.027835969784</v>
      </c>
      <c r="CP2396" s="14">
        <f>Таблица1[[#This Row],[Т9]]-Таблица1[[#This Row],[Т1]]</f>
        <v>910.81727915638476</v>
      </c>
      <c r="CQ2396" s="14">
        <f>Таблица1[[#This Row],[Т9]]-Таблица1[[#This Row],[угол обхв6]]</f>
        <v>47770.009621136356</v>
      </c>
      <c r="CR2396" s="14">
        <f>Таблица1[[#This Row],[Т9]]-Таблица1[[#This Row],[угол обхв5]]</f>
        <v>1608.8595845769451</v>
      </c>
      <c r="CS2396" s="14">
        <f>Таблица1[[#This Row],[Т9]]-Таблица1[[#This Row],[угол обхв4]]</f>
        <v>59520.815985392102</v>
      </c>
      <c r="CT2396" s="14">
        <f>Таблица1[[#This Row],[Lкан_прям, мм]]+Таблица1[[#This Row],[Lкан_дуг, мм]]+Таблица1[[#This Row],[Lкан_леб,мм]]</f>
        <v>85045.326329871838</v>
      </c>
      <c r="CU2396" s="16">
        <f>Таблица1[[#This Row],[Lкан_леб,мм]]</f>
        <v>57911.956400815157</v>
      </c>
      <c r="CV2396" s="14">
        <f>2534431-(Таблица1[[#This Row],[Т23]]+Таблица1[[#This Row],[угол обхв3]])</f>
        <v>2448967.6300709434</v>
      </c>
      <c r="CW2396" s="50">
        <f>SUM(X2396:AC2396,AD2396:AI2396)-Таблица1[[#This Row],[lподв_min, мм]]</f>
        <v>23355.655435444452</v>
      </c>
      <c r="CX2396" s="17">
        <f>CW2835-Таблица1[[#This Row],[Суммарная длина каната]]</f>
        <v>-2448967.6300709434</v>
      </c>
    </row>
    <row r="2397" spans="1:102" x14ac:dyDescent="0.25">
      <c r="A2397" s="21">
        <v>2396</v>
      </c>
      <c r="B2397" s="10">
        <v>62.596734693877544</v>
      </c>
      <c r="C2397" s="10">
        <v>31.832244897959189</v>
      </c>
      <c r="D2397" s="11">
        <v>6649.405740346635</v>
      </c>
      <c r="E2397" s="11">
        <v>12113.289570817737</v>
      </c>
      <c r="F2397" s="11">
        <v>5771.3552286477916</v>
      </c>
      <c r="G2397" s="11">
        <v>12313.080208499783</v>
      </c>
      <c r="H2397" s="11">
        <v>6241.4052503466355</v>
      </c>
      <c r="I2397" s="11">
        <v>8293.3527984481589</v>
      </c>
      <c r="J2397" s="11">
        <v>3819.9367723695764</v>
      </c>
      <c r="K2397" s="11">
        <v>25562.736730987461</v>
      </c>
      <c r="L2397" s="11">
        <v>1570.6331980692125</v>
      </c>
      <c r="M2397" s="11">
        <v>57911.956400815157</v>
      </c>
      <c r="N2397" s="11">
        <v>4319.9933114282467</v>
      </c>
      <c r="O2397" s="11">
        <v>21052.953034925373</v>
      </c>
      <c r="P2397" s="43">
        <v>6990.4536366591474</v>
      </c>
      <c r="Q2397" s="11">
        <v>18976.120060668174</v>
      </c>
      <c r="R2397" s="11">
        <v>6654.8823382671399</v>
      </c>
      <c r="S2397" s="11">
        <v>13505.870989218549</v>
      </c>
      <c r="T2397" s="11">
        <v>6649.405740346635</v>
      </c>
      <c r="U2397" s="11">
        <v>12113.289570817737</v>
      </c>
      <c r="V2397" s="11">
        <v>5746.9621160099859</v>
      </c>
      <c r="W2397" s="11">
        <v>12174.783512748079</v>
      </c>
      <c r="X2397" s="12">
        <v>0</v>
      </c>
      <c r="Y2397" s="12">
        <v>685.36057450264786</v>
      </c>
      <c r="Z2397" s="12">
        <v>396.19489074299264</v>
      </c>
      <c r="AA2397" s="44">
        <v>232.04019061955876</v>
      </c>
      <c r="AB2397" s="45">
        <v>257.03754220401333</v>
      </c>
      <c r="AC2397" s="12">
        <v>0</v>
      </c>
      <c r="AD2397" s="12">
        <v>11750.806364255748</v>
      </c>
      <c r="AE2397" s="12">
        <v>3382.985892905012</v>
      </c>
      <c r="AF2397" s="12">
        <v>5480.5321821881498</v>
      </c>
      <c r="AG2397" s="44">
        <v>1128.4755203370603</v>
      </c>
      <c r="AH2397" s="45">
        <v>3819.936771301494</v>
      </c>
      <c r="AI2397" s="12">
        <v>0</v>
      </c>
      <c r="AJ2397" s="12">
        <v>-58.37333525560291</v>
      </c>
      <c r="AK2397" s="12">
        <v>37.872420537689095</v>
      </c>
      <c r="AL2397" s="12">
        <v>93.510398734307344</v>
      </c>
      <c r="AM2397" s="44">
        <v>126.09599579291478</v>
      </c>
      <c r="AN2397" s="45">
        <v>89.999999850008564</v>
      </c>
      <c r="AO2397" s="12">
        <v>0</v>
      </c>
      <c r="AP2397" s="12">
        <v>-2189.3258198308504</v>
      </c>
      <c r="AQ2397" s="12">
        <v>4570.4666744044398</v>
      </c>
      <c r="AR2397" s="12">
        <v>7397.6881071372236</v>
      </c>
      <c r="AS2397" s="44">
        <v>6984.5590102793867</v>
      </c>
      <c r="AT2397" s="45">
        <v>6241.405740346635</v>
      </c>
      <c r="AU2397" s="12">
        <v>0</v>
      </c>
      <c r="AV2397" s="12">
        <v>11261.289302052508</v>
      </c>
      <c r="AW2397" s="12">
        <v>21375.019944804975</v>
      </c>
      <c r="AX2397" s="12">
        <v>18951.138346266624</v>
      </c>
      <c r="AY2397" s="44">
        <v>13265.501914812272</v>
      </c>
      <c r="AZ2397" s="45">
        <v>12113.289569749655</v>
      </c>
      <c r="BA2397" s="12">
        <v>0</v>
      </c>
      <c r="BB2397" s="12">
        <v>3972.5882533927324</v>
      </c>
      <c r="BC2397" s="12">
        <v>7240.9269996353396</v>
      </c>
      <c r="BD2397" s="12">
        <v>7062.116808745217</v>
      </c>
      <c r="BE2397" s="44">
        <v>6319.7290683343881</v>
      </c>
      <c r="BF2397" s="45">
        <v>6241.4057503466347</v>
      </c>
      <c r="BG2397" s="12">
        <v>0</v>
      </c>
      <c r="BH2397" s="12">
        <v>21266.900985724955</v>
      </c>
      <c r="BI2397" s="12">
        <v>19298.186970547777</v>
      </c>
      <c r="BJ2397" s="12">
        <v>13480.889274816996</v>
      </c>
      <c r="BK2397" s="44">
        <v>12353.658645224012</v>
      </c>
      <c r="BL2397" s="45">
        <v>8293.3527984481607</v>
      </c>
      <c r="BM2397" s="12">
        <v>0</v>
      </c>
      <c r="BN2397" s="12">
        <v>0</v>
      </c>
      <c r="BO2397" s="12">
        <v>96.24575579329202</v>
      </c>
      <c r="BP2397" s="12">
        <v>55.637978196618249</v>
      </c>
      <c r="BQ2397" s="48">
        <v>32.585597058607433</v>
      </c>
      <c r="BR2397" s="49">
        <v>36.095995942906221</v>
      </c>
      <c r="BS2397" s="13">
        <v>0</v>
      </c>
      <c r="BT2397" s="12">
        <v>418.04359918483908</v>
      </c>
      <c r="BV2397" s="14">
        <f>Таблица1[[#This Row],[Lкан_леб,мм]]</f>
        <v>57911.956400815157</v>
      </c>
      <c r="BW2397" s="50">
        <f>Таблица1[[#This Row],[угол обхв4]]+Таблица1[[#This Row],[Lдуг 3,мм]]</f>
        <v>11750.806364255748</v>
      </c>
      <c r="BX2397" s="54">
        <f>Таблица1[[#This Row],[угол обхв5]]+Таблица1[[#This Row],[Y5, мм]]</f>
        <v>58597.316975317808</v>
      </c>
      <c r="BY2397" s="14">
        <f>Таблица1[[#This Row],[угол обхв6]]+Таблица1[[#This Row],[Lдуг 4,мм]]</f>
        <v>15133.79225716076</v>
      </c>
      <c r="BZ2397" s="14">
        <f>Таблица1[[#This Row],[Т1]]+Таблица1[[#This Row],[X6, мм]]</f>
        <v>58993.511866060799</v>
      </c>
      <c r="CA2397" s="14">
        <f>Таблица1[[#This Row],[Т2]]+Таблица1[[#This Row],[Lдуг 5,мм]]</f>
        <v>20614.324439348908</v>
      </c>
      <c r="CB2397" s="14">
        <f>Таблица1[[#This Row],[Т3]]+Таблица1[[#This Row],[Y6, мм]]</f>
        <v>59225.552056680361</v>
      </c>
      <c r="CC2397" s="14">
        <f>Таблица1[[#This Row],[Т4]]+Таблица1[[#This Row],[Lдуг 6,мм]]</f>
        <v>21742.799959685966</v>
      </c>
      <c r="CD2397" s="14">
        <f>Таблица1[[#This Row],[Т5]]+Таблица1[[#This Row],[Lдуг 1,мм]]</f>
        <v>59482.589598884377</v>
      </c>
      <c r="CE2397" s="14">
        <f>Таблица1[[#This Row],[Т6]]+Таблица1[[#This Row],[Lпрям1, мм]]</f>
        <v>25562.736730987461</v>
      </c>
      <c r="CF2397" s="15">
        <f>Таблица1[[#This Row],[Т7]]+Таблица1[[#This Row],[Lдуг 2,мм]]</f>
        <v>59482.589598884377</v>
      </c>
      <c r="CG2397" s="14">
        <f>Таблица1[[#This Row],[Т8]]+Таблица1[[#This Row],[Lпрям2, мм]]</f>
        <v>25562.736730987461</v>
      </c>
      <c r="CH2397" s="14">
        <f>Таблица1[[#This Row],[Т9]]-Таблица1[[#This Row],[Т9]]</f>
        <v>0</v>
      </c>
      <c r="CI2397" s="50">
        <f>Таблица1[[#This Row],[Т9]]-Таблица1[[#This Row],[Т8]]</f>
        <v>33919.852867896916</v>
      </c>
      <c r="CJ2397" s="54">
        <f>Таблица1[[#This Row],[Т9]]-Таблица1[[#This Row],[Т7]]</f>
        <v>0</v>
      </c>
      <c r="CK2397" s="14">
        <f>Таблица1[[#This Row],[Т9]]-Таблица1[[#This Row],[Т6]]</f>
        <v>37739.78963919841</v>
      </c>
      <c r="CL2397" s="14">
        <f>Таблица1[[#This Row],[Т9]]-Таблица1[[#This Row],[Т5]]</f>
        <v>257.03754220401606</v>
      </c>
      <c r="CM2397" s="14">
        <f>Таблица1[[#This Row],[Т9]]-Таблица1[[#This Row],[Т4]]</f>
        <v>38868.265159535469</v>
      </c>
      <c r="CN2397" s="14">
        <f>Таблица1[[#This Row],[Т9]]-Таблица1[[#This Row],[Т3]]</f>
        <v>489.07773282357812</v>
      </c>
      <c r="CO2397" s="14">
        <f>Таблица1[[#This Row],[Т9]]-Таблица1[[#This Row],[Т2]]</f>
        <v>44348.797341723621</v>
      </c>
      <c r="CP2397" s="14">
        <f>Таблица1[[#This Row],[Т9]]-Таблица1[[#This Row],[Т1]]</f>
        <v>885.27262356656865</v>
      </c>
      <c r="CQ2397" s="14">
        <f>Таблица1[[#This Row],[Т9]]-Таблица1[[#This Row],[угол обхв6]]</f>
        <v>47731.78323462863</v>
      </c>
      <c r="CR2397" s="14">
        <f>Таблица1[[#This Row],[Т9]]-Таблица1[[#This Row],[угол обхв5]]</f>
        <v>1570.6331980692194</v>
      </c>
      <c r="CS2397" s="14">
        <f>Таблица1[[#This Row],[Т9]]-Таблица1[[#This Row],[угол обхв4]]</f>
        <v>59482.589598884377</v>
      </c>
      <c r="CT2397" s="14">
        <f>Таблица1[[#This Row],[Lкан_прям, мм]]+Таблица1[[#This Row],[Lкан_дуг, мм]]+Таблица1[[#This Row],[Lкан_леб,мм]]</f>
        <v>85045.326329871838</v>
      </c>
      <c r="CU2397" s="16">
        <f>Таблица1[[#This Row],[Lкан_леб,мм]]</f>
        <v>57911.956400815157</v>
      </c>
      <c r="CV2397" s="14">
        <f>2534431-(Таблица1[[#This Row],[Т23]]+Таблица1[[#This Row],[угол обхв3]])</f>
        <v>2448967.6300709434</v>
      </c>
      <c r="CW2397" s="50">
        <f>SUM(X2397:AC2397,AD2397:AI2397)-Таблица1[[#This Row],[lподв_min, мм]]</f>
        <v>23313.433156687097</v>
      </c>
      <c r="CX2397" s="17">
        <f>CW2836-Таблица1[[#This Row],[Суммарная длина каната]]</f>
        <v>-2448967.6300709434</v>
      </c>
    </row>
    <row r="2398" spans="1:102" x14ac:dyDescent="0.25">
      <c r="A2398" s="21">
        <v>2397</v>
      </c>
      <c r="B2398" s="10">
        <v>62.596734693877544</v>
      </c>
      <c r="C2398" s="10">
        <v>34.516326530612247</v>
      </c>
      <c r="D2398" s="11">
        <v>7029.8877236807557</v>
      </c>
      <c r="E2398" s="11">
        <v>12192.232242738857</v>
      </c>
      <c r="F2398" s="11">
        <v>6143.4445185486202</v>
      </c>
      <c r="G2398" s="11">
        <v>12350.685529467364</v>
      </c>
      <c r="H2398" s="11">
        <v>6621.8872336807553</v>
      </c>
      <c r="I2398" s="11">
        <v>8328.4162381221286</v>
      </c>
      <c r="J2398" s="11">
        <v>3863.8160046167282</v>
      </c>
      <c r="K2398" s="11">
        <v>25600.963117495397</v>
      </c>
      <c r="L2398" s="11">
        <v>1532.4068115612897</v>
      </c>
      <c r="M2398" s="11">
        <v>57911.956400815157</v>
      </c>
      <c r="N2398" s="11">
        <v>4319.9933114282467</v>
      </c>
      <c r="O2398" s="11">
        <v>21052.953034925373</v>
      </c>
      <c r="P2398" s="43">
        <v>7049.1824600225955</v>
      </c>
      <c r="Q2398" s="11">
        <v>19063.504593122696</v>
      </c>
      <c r="R2398" s="11">
        <v>6970.1452164344664</v>
      </c>
      <c r="S2398" s="11">
        <v>13583.542356562488</v>
      </c>
      <c r="T2398" s="11">
        <v>7029.8877236807557</v>
      </c>
      <c r="U2398" s="11">
        <v>12192.232242738857</v>
      </c>
      <c r="V2398" s="11">
        <v>6125.5544532129661</v>
      </c>
      <c r="W2398" s="11">
        <v>12211.398252366094</v>
      </c>
      <c r="X2398" s="12">
        <v>0</v>
      </c>
      <c r="Y2398" s="12">
        <v>672.6699151806107</v>
      </c>
      <c r="Z2398" s="12">
        <v>389.77235681713273</v>
      </c>
      <c r="AA2398" s="44">
        <v>232.04019061955935</v>
      </c>
      <c r="AB2398" s="45">
        <v>237.92434894398707</v>
      </c>
      <c r="AC2398" s="12">
        <v>0</v>
      </c>
      <c r="AD2398" s="12">
        <v>11750.806364255748</v>
      </c>
      <c r="AE2398" s="12">
        <v>3377.3330471536624</v>
      </c>
      <c r="AF2398" s="12">
        <v>5480.532182188148</v>
      </c>
      <c r="AG2398" s="44">
        <v>1128.4755203370601</v>
      </c>
      <c r="AH2398" s="45">
        <v>3863.8160035607766</v>
      </c>
      <c r="AI2398" s="12">
        <v>0</v>
      </c>
      <c r="AJ2398" s="12">
        <v>-58.37333525560291</v>
      </c>
      <c r="AK2398" s="12">
        <v>36.090260688691345</v>
      </c>
      <c r="AL2398" s="12">
        <v>90.826317101654297</v>
      </c>
      <c r="AM2398" s="44">
        <v>123.4119141602618</v>
      </c>
      <c r="AN2398" s="45">
        <v>89.999999851711948</v>
      </c>
      <c r="AO2398" s="12">
        <v>0</v>
      </c>
      <c r="AP2398" s="12">
        <v>-2189.3258198308504</v>
      </c>
      <c r="AQ2398" s="12">
        <v>4560.3293851653543</v>
      </c>
      <c r="AR2398" s="12">
        <v>7457.1400302350376</v>
      </c>
      <c r="AS2398" s="44">
        <v>7310.7164344630182</v>
      </c>
      <c r="AT2398" s="45">
        <v>6621.8877236807557</v>
      </c>
      <c r="AU2398" s="12">
        <v>0</v>
      </c>
      <c r="AV2398" s="12">
        <v>11261.289302052508</v>
      </c>
      <c r="AW2398" s="12">
        <v>21382.653765377447</v>
      </c>
      <c r="AX2398" s="12">
        <v>19057.620639829118</v>
      </c>
      <c r="AY2398" s="44">
        <v>13358.875390921012</v>
      </c>
      <c r="AZ2398" s="45">
        <v>12192.232241682907</v>
      </c>
      <c r="BA2398" s="12">
        <v>0</v>
      </c>
      <c r="BB2398" s="12">
        <v>3972.5882533927324</v>
      </c>
      <c r="BC2398" s="12">
        <v>7289.5185337597031</v>
      </c>
      <c r="BD2398" s="12">
        <v>7378.1027866469076</v>
      </c>
      <c r="BE2398" s="44">
        <v>6689.316505652203</v>
      </c>
      <c r="BF2398" s="45">
        <v>6621.8877336807554</v>
      </c>
      <c r="BG2398" s="12">
        <v>0</v>
      </c>
      <c r="BH2398" s="12">
        <v>21266.900985724955</v>
      </c>
      <c r="BI2398" s="12">
        <v>19393.205323574774</v>
      </c>
      <c r="BJ2398" s="12">
        <v>13577.658403268908</v>
      </c>
      <c r="BK2398" s="44">
        <v>12416.899208380331</v>
      </c>
      <c r="BL2398" s="45">
        <v>8328.4162381221304</v>
      </c>
      <c r="BM2398" s="12">
        <v>0</v>
      </c>
      <c r="BN2398" s="12">
        <v>0</v>
      </c>
      <c r="BO2398" s="12">
        <v>94.463595944294255</v>
      </c>
      <c r="BP2398" s="12">
        <v>54.736056412962952</v>
      </c>
      <c r="BQ2398" s="48">
        <v>32.585597058607512</v>
      </c>
      <c r="BR2398" s="49">
        <v>33.411914308549868</v>
      </c>
      <c r="BS2398" s="13">
        <v>0</v>
      </c>
      <c r="BT2398" s="12">
        <v>418.04359918483908</v>
      </c>
      <c r="BV2398" s="14">
        <f>Таблица1[[#This Row],[Lкан_леб,мм]]</f>
        <v>57911.956400815157</v>
      </c>
      <c r="BW2398" s="50">
        <f>Таблица1[[#This Row],[угол обхв4]]+Таблица1[[#This Row],[Lдуг 3,мм]]</f>
        <v>11750.806364255748</v>
      </c>
      <c r="BX2398" s="54">
        <f>Таблица1[[#This Row],[угол обхв5]]+Таблица1[[#This Row],[Y5, мм]]</f>
        <v>58584.626315995767</v>
      </c>
      <c r="BY2398" s="14">
        <f>Таблица1[[#This Row],[угол обхв6]]+Таблица1[[#This Row],[Lдуг 4,мм]]</f>
        <v>15128.139411409411</v>
      </c>
      <c r="BZ2398" s="14">
        <f>Таблица1[[#This Row],[Т1]]+Таблица1[[#This Row],[X6, мм]]</f>
        <v>58974.398672812902</v>
      </c>
      <c r="CA2398" s="14">
        <f>Таблица1[[#This Row],[Т2]]+Таблица1[[#This Row],[Lдуг 5,мм]]</f>
        <v>20608.671593597559</v>
      </c>
      <c r="CB2398" s="14">
        <f>Таблица1[[#This Row],[Т3]]+Таблица1[[#This Row],[Y6, мм]]</f>
        <v>59206.438863432464</v>
      </c>
      <c r="CC2398" s="14">
        <f>Таблица1[[#This Row],[Т4]]+Таблица1[[#This Row],[Lдуг 6,мм]]</f>
        <v>21737.147113934618</v>
      </c>
      <c r="CD2398" s="14">
        <f>Таблица1[[#This Row],[Т5]]+Таблица1[[#This Row],[Lдуг 1,мм]]</f>
        <v>59444.363212376455</v>
      </c>
      <c r="CE2398" s="14">
        <f>Таблица1[[#This Row],[Т6]]+Таблица1[[#This Row],[Lпрям1, мм]]</f>
        <v>25600.963117495394</v>
      </c>
      <c r="CF2398" s="15">
        <f>Таблица1[[#This Row],[Т7]]+Таблица1[[#This Row],[Lдуг 2,мм]]</f>
        <v>59444.363212376455</v>
      </c>
      <c r="CG2398" s="14">
        <f>Таблица1[[#This Row],[Т8]]+Таблица1[[#This Row],[Lпрям2, мм]]</f>
        <v>25600.963117495394</v>
      </c>
      <c r="CH2398" s="14">
        <f>Таблица1[[#This Row],[Т9]]-Таблица1[[#This Row],[Т9]]</f>
        <v>0</v>
      </c>
      <c r="CI2398" s="50">
        <f>Таблица1[[#This Row],[Т9]]-Таблица1[[#This Row],[Т8]]</f>
        <v>33843.400094881057</v>
      </c>
      <c r="CJ2398" s="54">
        <f>Таблица1[[#This Row],[Т9]]-Таблица1[[#This Row],[Т7]]</f>
        <v>0</v>
      </c>
      <c r="CK2398" s="14">
        <f>Таблица1[[#This Row],[Т9]]-Таблица1[[#This Row],[Т6]]</f>
        <v>37707.216098441837</v>
      </c>
      <c r="CL2398" s="14">
        <f>Таблица1[[#This Row],[Т9]]-Таблица1[[#This Row],[Т5]]</f>
        <v>237.92434894399048</v>
      </c>
      <c r="CM2398" s="14">
        <f>Таблица1[[#This Row],[Т9]]-Таблица1[[#This Row],[Т4]]</f>
        <v>38835.691618778896</v>
      </c>
      <c r="CN2398" s="14">
        <f>Таблица1[[#This Row],[Т9]]-Таблица1[[#This Row],[Т3]]</f>
        <v>469.96453956355253</v>
      </c>
      <c r="CO2398" s="14">
        <f>Таблица1[[#This Row],[Т9]]-Таблица1[[#This Row],[Т2]]</f>
        <v>44316.22380096704</v>
      </c>
      <c r="CP2398" s="14">
        <f>Таблица1[[#This Row],[Т9]]-Таблица1[[#This Row],[Т1]]</f>
        <v>859.73689638068754</v>
      </c>
      <c r="CQ2398" s="14">
        <f>Таблица1[[#This Row],[Т9]]-Таблица1[[#This Row],[угол обхв6]]</f>
        <v>47693.556848120708</v>
      </c>
      <c r="CR2398" s="14">
        <f>Таблица1[[#This Row],[Т9]]-Таблица1[[#This Row],[угол обхв5]]</f>
        <v>1532.4068115612972</v>
      </c>
      <c r="CS2398" s="14">
        <f>Таблица1[[#This Row],[Т9]]-Таблица1[[#This Row],[угол обхв4]]</f>
        <v>59444.363212376455</v>
      </c>
      <c r="CT2398" s="14">
        <f>Таблица1[[#This Row],[Lкан_прям, мм]]+Таблица1[[#This Row],[Lкан_дуг, мм]]+Таблица1[[#This Row],[Lкан_леб,мм]]</f>
        <v>85045.326329871838</v>
      </c>
      <c r="CU2398" s="16">
        <f>Таблица1[[#This Row],[Lкан_леб,мм]]</f>
        <v>57911.956400815157</v>
      </c>
      <c r="CV2398" s="14">
        <f>2534431-(Таблица1[[#This Row],[Т23]]+Таблица1[[#This Row],[угол обхв3]])</f>
        <v>2448967.6300709434</v>
      </c>
      <c r="CW2398" s="50">
        <f>SUM(X2398:AC2398,AD2398:AI2398)-Таблица1[[#This Row],[lподв_min, мм]]</f>
        <v>23269.553924439955</v>
      </c>
      <c r="CX2398" s="17">
        <f>CW2837-Таблица1[[#This Row],[Суммарная длина каната]]</f>
        <v>-2448967.6300709434</v>
      </c>
    </row>
    <row r="2399" spans="1:102" x14ac:dyDescent="0.25">
      <c r="A2399" s="21">
        <v>2398</v>
      </c>
      <c r="B2399" s="10">
        <v>62.596734693877544</v>
      </c>
      <c r="C2399" s="10">
        <v>37.200408163265308</v>
      </c>
      <c r="D2399" s="11">
        <v>7406.2554885138152</v>
      </c>
      <c r="E2399" s="11">
        <v>12288.905872475609</v>
      </c>
      <c r="F2399" s="11">
        <v>6513.3645812610557</v>
      </c>
      <c r="G2399" s="11">
        <v>12405.6741376222</v>
      </c>
      <c r="H2399" s="11">
        <v>6998.2549985138157</v>
      </c>
      <c r="I2399" s="11">
        <v>8379.5577845540138</v>
      </c>
      <c r="J2399" s="11">
        <v>3909.3480879215949</v>
      </c>
      <c r="K2399" s="11">
        <v>25639.189504003491</v>
      </c>
      <c r="L2399" s="11">
        <v>1494.1804250531957</v>
      </c>
      <c r="M2399" s="11">
        <v>57911.956400815157</v>
      </c>
      <c r="N2399" s="11">
        <v>4319.9933114282467</v>
      </c>
      <c r="O2399" s="11">
        <v>21052.953034925373</v>
      </c>
      <c r="P2399" s="43">
        <v>7103.7547292967038</v>
      </c>
      <c r="Q2399" s="11">
        <v>19153.543466017825</v>
      </c>
      <c r="R2399" s="11">
        <v>7281.4249602547043</v>
      </c>
      <c r="S2399" s="11">
        <v>13675.89193556873</v>
      </c>
      <c r="T2399" s="11">
        <v>7406.2554885138152</v>
      </c>
      <c r="U2399" s="11">
        <v>12288.905872475609</v>
      </c>
      <c r="V2399" s="11">
        <v>6502.0168167538468</v>
      </c>
      <c r="W2399" s="11">
        <v>12265.701896657469</v>
      </c>
      <c r="X2399" s="12">
        <v>0</v>
      </c>
      <c r="Y2399" s="12">
        <v>659.96720441682817</v>
      </c>
      <c r="Z2399" s="12">
        <v>383.36187433301808</v>
      </c>
      <c r="AA2399" s="44">
        <v>232.0401906195585</v>
      </c>
      <c r="AB2399" s="45">
        <v>218.81115568379084</v>
      </c>
      <c r="AC2399" s="12">
        <v>0</v>
      </c>
      <c r="AD2399" s="12">
        <v>11750.806364255748</v>
      </c>
      <c r="AE2399" s="12">
        <v>3370.0273503445869</v>
      </c>
      <c r="AF2399" s="12">
        <v>5480.5321821881489</v>
      </c>
      <c r="AG2399" s="44">
        <v>1128.4755203370632</v>
      </c>
      <c r="AH2399" s="45">
        <v>3909.3480868779407</v>
      </c>
      <c r="AI2399" s="12">
        <v>0</v>
      </c>
      <c r="AJ2399" s="12">
        <v>-58.37333525560291</v>
      </c>
      <c r="AK2399" s="12">
        <v>34.306408445700811</v>
      </c>
      <c r="AL2399" s="12">
        <v>88.14223546900125</v>
      </c>
      <c r="AM2399" s="44">
        <v>120.72783252760865</v>
      </c>
      <c r="AN2399" s="45">
        <v>89.999999853439022</v>
      </c>
      <c r="AO2399" s="12">
        <v>0</v>
      </c>
      <c r="AP2399" s="12">
        <v>-2189.3258198308504</v>
      </c>
      <c r="AQ2399" s="12">
        <v>4549.9496362738118</v>
      </c>
      <c r="AR2399" s="12">
        <v>7511.5402782415031</v>
      </c>
      <c r="AS2399" s="44">
        <v>7632.1434592107507</v>
      </c>
      <c r="AT2399" s="45">
        <v>6998.2554885138143</v>
      </c>
      <c r="AU2399" s="12">
        <v>0</v>
      </c>
      <c r="AV2399" s="12">
        <v>11261.289302052508</v>
      </c>
      <c r="AW2399" s="12">
        <v>21389.975420922983</v>
      </c>
      <c r="AX2399" s="12">
        <v>19166.770184121309</v>
      </c>
      <c r="AY2399" s="44">
        <v>13467.420032209986</v>
      </c>
      <c r="AZ2399" s="45">
        <v>12288.905871431958</v>
      </c>
      <c r="BA2399" s="12">
        <v>0</v>
      </c>
      <c r="BB2399" s="12">
        <v>3972.5882533927324</v>
      </c>
      <c r="BC2399" s="12">
        <v>7333.7110541422689</v>
      </c>
      <c r="BD2399" s="12">
        <v>7689.2105091995027</v>
      </c>
      <c r="BE2399" s="44">
        <v>7055.5369895577678</v>
      </c>
      <c r="BF2399" s="45">
        <v>6998.2554985138149</v>
      </c>
      <c r="BG2399" s="12">
        <v>0</v>
      </c>
      <c r="BH2399" s="12">
        <v>21266.900985724955</v>
      </c>
      <c r="BI2399" s="12">
        <v>19490.565852015436</v>
      </c>
      <c r="BJ2399" s="12">
        <v>13689.118653672213</v>
      </c>
      <c r="BK2399" s="44">
        <v>12497.377775834353</v>
      </c>
      <c r="BL2399" s="45">
        <v>8379.5577845540156</v>
      </c>
      <c r="BM2399" s="12">
        <v>0</v>
      </c>
      <c r="BN2399" s="12">
        <v>0</v>
      </c>
      <c r="BO2399" s="12">
        <v>92.679743701303721</v>
      </c>
      <c r="BP2399" s="12">
        <v>53.835827023300439</v>
      </c>
      <c r="BQ2399" s="48">
        <v>32.585597058607398</v>
      </c>
      <c r="BR2399" s="49">
        <v>30.72783267416963</v>
      </c>
      <c r="BS2399" s="13">
        <v>0</v>
      </c>
      <c r="BT2399" s="12">
        <v>418.04359918483908</v>
      </c>
      <c r="BV2399" s="14">
        <f>Таблица1[[#This Row],[Lкан_леб,мм]]</f>
        <v>57911.956400815157</v>
      </c>
      <c r="BW2399" s="50">
        <f>Таблица1[[#This Row],[угол обхв4]]+Таблица1[[#This Row],[Lдуг 3,мм]]</f>
        <v>11750.806364255748</v>
      </c>
      <c r="BX2399" s="54">
        <f>Таблица1[[#This Row],[угол обхв5]]+Таблица1[[#This Row],[Y5, мм]]</f>
        <v>58571.923605231983</v>
      </c>
      <c r="BY2399" s="14">
        <f>Таблица1[[#This Row],[угол обхв6]]+Таблица1[[#This Row],[Lдуг 4,мм]]</f>
        <v>15120.833714600336</v>
      </c>
      <c r="BZ2399" s="14">
        <f>Таблица1[[#This Row],[Т1]]+Таблица1[[#This Row],[X6, мм]]</f>
        <v>58955.285479564998</v>
      </c>
      <c r="CA2399" s="14">
        <f>Таблица1[[#This Row],[Т2]]+Таблица1[[#This Row],[Lдуг 5,мм]]</f>
        <v>20601.365896788484</v>
      </c>
      <c r="CB2399" s="14">
        <f>Таблица1[[#This Row],[Т3]]+Таблица1[[#This Row],[Y6, мм]]</f>
        <v>59187.32567018456</v>
      </c>
      <c r="CC2399" s="14">
        <f>Таблица1[[#This Row],[Т4]]+Таблица1[[#This Row],[Lдуг 6,мм]]</f>
        <v>21729.841417125546</v>
      </c>
      <c r="CD2399" s="14">
        <f>Таблица1[[#This Row],[Т5]]+Таблица1[[#This Row],[Lдуг 1,мм]]</f>
        <v>59406.136825868351</v>
      </c>
      <c r="CE2399" s="14">
        <f>Таблица1[[#This Row],[Т6]]+Таблица1[[#This Row],[Lпрям1, мм]]</f>
        <v>25639.189504003487</v>
      </c>
      <c r="CF2399" s="15">
        <f>Таблица1[[#This Row],[Т7]]+Таблица1[[#This Row],[Lдуг 2,мм]]</f>
        <v>59406.136825868351</v>
      </c>
      <c r="CG2399" s="14">
        <f>Таблица1[[#This Row],[Т8]]+Таблица1[[#This Row],[Lпрям2, мм]]</f>
        <v>25639.189504003487</v>
      </c>
      <c r="CH2399" s="14">
        <f>Таблица1[[#This Row],[Т9]]-Таблица1[[#This Row],[Т9]]</f>
        <v>0</v>
      </c>
      <c r="CI2399" s="50">
        <f>Таблица1[[#This Row],[Т9]]-Таблица1[[#This Row],[Т8]]</f>
        <v>33766.947321864864</v>
      </c>
      <c r="CJ2399" s="54">
        <f>Таблица1[[#This Row],[Т9]]-Таблица1[[#This Row],[Т7]]</f>
        <v>0</v>
      </c>
      <c r="CK2399" s="14">
        <f>Таблица1[[#This Row],[Т9]]-Таблица1[[#This Row],[Т6]]</f>
        <v>37676.295408742808</v>
      </c>
      <c r="CL2399" s="14">
        <f>Таблица1[[#This Row],[Т9]]-Таблица1[[#This Row],[Т5]]</f>
        <v>218.81115568379028</v>
      </c>
      <c r="CM2399" s="14">
        <f>Таблица1[[#This Row],[Т9]]-Таблица1[[#This Row],[Т4]]</f>
        <v>38804.770929079867</v>
      </c>
      <c r="CN2399" s="14">
        <f>Таблица1[[#This Row],[Т9]]-Таблица1[[#This Row],[Т3]]</f>
        <v>450.85134630335233</v>
      </c>
      <c r="CO2399" s="14">
        <f>Таблица1[[#This Row],[Т9]]-Таблица1[[#This Row],[Т2]]</f>
        <v>44285.303111268018</v>
      </c>
      <c r="CP2399" s="14">
        <f>Таблица1[[#This Row],[Т9]]-Таблица1[[#This Row],[Т1]]</f>
        <v>834.21322063636762</v>
      </c>
      <c r="CQ2399" s="14">
        <f>Таблица1[[#This Row],[Т9]]-Таблица1[[#This Row],[угол обхв6]]</f>
        <v>47655.330461612604</v>
      </c>
      <c r="CR2399" s="14">
        <f>Таблица1[[#This Row],[Т9]]-Таблица1[[#This Row],[угол обхв5]]</f>
        <v>1494.1804250531932</v>
      </c>
      <c r="CS2399" s="14">
        <f>Таблица1[[#This Row],[Т9]]-Таблица1[[#This Row],[угол обхв4]]</f>
        <v>59406.136825868351</v>
      </c>
      <c r="CT2399" s="14">
        <f>Таблица1[[#This Row],[Lкан_прям, мм]]+Таблица1[[#This Row],[Lкан_дуг, мм]]+Таблица1[[#This Row],[Lкан_леб,мм]]</f>
        <v>85045.326329871838</v>
      </c>
      <c r="CU2399" s="16">
        <f>Таблица1[[#This Row],[Lкан_леб,мм]]</f>
        <v>57911.956400815157</v>
      </c>
      <c r="CV2399" s="14">
        <f>2534431-(Таблица1[[#This Row],[Т23]]+Таблица1[[#This Row],[угол обхв3]])</f>
        <v>2448967.6300709434</v>
      </c>
      <c r="CW2399" s="50">
        <f>SUM(X2399:AC2399,AD2399:AI2399)-Таблица1[[#This Row],[lподв_min, мм]]</f>
        <v>23224.021841135087</v>
      </c>
      <c r="CX2399" s="17">
        <f>CW2838-Таблица1[[#This Row],[Суммарная длина каната]]</f>
        <v>-2448967.6300709434</v>
      </c>
    </row>
    <row r="2400" spans="1:102" x14ac:dyDescent="0.25">
      <c r="A2400" s="21">
        <v>2399</v>
      </c>
      <c r="B2400" s="10">
        <v>62.596734693877544</v>
      </c>
      <c r="C2400" s="10">
        <v>39.884489795918363</v>
      </c>
      <c r="D2400" s="11">
        <v>7777.6832266849178</v>
      </c>
      <c r="E2400" s="11">
        <v>12403.098343370202</v>
      </c>
      <c r="F2400" s="11">
        <v>6880.3037558640244</v>
      </c>
      <c r="G2400" s="11">
        <v>12477.925379588491</v>
      </c>
      <c r="H2400" s="11">
        <v>7369.6827366849175</v>
      </c>
      <c r="I2400" s="11">
        <v>8446.5706330138564</v>
      </c>
      <c r="J2400" s="11">
        <v>3956.5277103563458</v>
      </c>
      <c r="K2400" s="11">
        <v>25677.415890511722</v>
      </c>
      <c r="L2400" s="11">
        <v>1455.9540385449568</v>
      </c>
      <c r="M2400" s="11">
        <v>57911.956400815157</v>
      </c>
      <c r="N2400" s="11">
        <v>4319.9933114282467</v>
      </c>
      <c r="O2400" s="11">
        <v>21052.953034925373</v>
      </c>
      <c r="P2400" s="43">
        <v>7154.0507046165403</v>
      </c>
      <c r="Q2400" s="11">
        <v>19246.039120362107</v>
      </c>
      <c r="R2400" s="11">
        <v>7588.0385745917511</v>
      </c>
      <c r="S2400" s="11">
        <v>13782.717097204921</v>
      </c>
      <c r="T2400" s="11">
        <v>7777.6832266849178</v>
      </c>
      <c r="U2400" s="11">
        <v>12403.098343370202</v>
      </c>
      <c r="V2400" s="11">
        <v>6875.5231909077702</v>
      </c>
      <c r="W2400" s="11">
        <v>12337.575295161374</v>
      </c>
      <c r="X2400" s="12">
        <v>0</v>
      </c>
      <c r="Y2400" s="12">
        <v>647.24927426849229</v>
      </c>
      <c r="Z2400" s="12">
        <v>376.96661123345677</v>
      </c>
      <c r="AA2400" s="44">
        <v>232.04019061955896</v>
      </c>
      <c r="AB2400" s="45">
        <v>199.69796242344873</v>
      </c>
      <c r="AC2400" s="12">
        <v>0</v>
      </c>
      <c r="AD2400" s="12">
        <v>11750.806364255748</v>
      </c>
      <c r="AE2400" s="12">
        <v>3361.0741144056265</v>
      </c>
      <c r="AF2400" s="12">
        <v>5480.5321821881462</v>
      </c>
      <c r="AG2400" s="44">
        <v>1128.475520337061</v>
      </c>
      <c r="AH2400" s="45">
        <v>3956.5277093251366</v>
      </c>
      <c r="AI2400" s="12">
        <v>0</v>
      </c>
      <c r="AJ2400" s="12">
        <v>-58.37333525560291</v>
      </c>
      <c r="AK2400" s="12">
        <v>32.520418931872769</v>
      </c>
      <c r="AL2400" s="12">
        <v>85.45815383634816</v>
      </c>
      <c r="AM2400" s="44">
        <v>118.04375089495562</v>
      </c>
      <c r="AN2400" s="45">
        <v>89.999999855186715</v>
      </c>
      <c r="AO2400" s="12">
        <v>0</v>
      </c>
      <c r="AP2400" s="12">
        <v>-2189.3258198308504</v>
      </c>
      <c r="AQ2400" s="12">
        <v>4539.3341685614087</v>
      </c>
      <c r="AR2400" s="12">
        <v>7560.7694887325342</v>
      </c>
      <c r="AS2400" s="44">
        <v>7948.1348247076612</v>
      </c>
      <c r="AT2400" s="45">
        <v>7369.6832266849169</v>
      </c>
      <c r="AU2400" s="12">
        <v>0</v>
      </c>
      <c r="AV2400" s="12">
        <v>11261.289302052508</v>
      </c>
      <c r="AW2400" s="12">
        <v>21396.97859849891</v>
      </c>
      <c r="AX2400" s="12">
        <v>19278.347488429969</v>
      </c>
      <c r="AY2400" s="44">
        <v>13590.897675215228</v>
      </c>
      <c r="AZ2400" s="45">
        <v>12403.098342338993</v>
      </c>
      <c r="BA2400" s="12">
        <v>0</v>
      </c>
      <c r="BB2400" s="12">
        <v>3972.5882533927324</v>
      </c>
      <c r="BC2400" s="12">
        <v>7373.3915617497023</v>
      </c>
      <c r="BD2400" s="12">
        <v>7994.7573587077441</v>
      </c>
      <c r="BE2400" s="44">
        <v>7417.5869765690068</v>
      </c>
      <c r="BF2400" s="45">
        <v>7369.6832366849167</v>
      </c>
      <c r="BG2400" s="12">
        <v>0</v>
      </c>
      <c r="BH2400" s="12">
        <v>21266.900985724955</v>
      </c>
      <c r="BI2400" s="12">
        <v>19590.064683935649</v>
      </c>
      <c r="BJ2400" s="12">
        <v>13815.02546527278</v>
      </c>
      <c r="BK2400" s="44">
        <v>12594.917765359893</v>
      </c>
      <c r="BL2400" s="45">
        <v>8446.5706330138582</v>
      </c>
      <c r="BM2400" s="12">
        <v>0</v>
      </c>
      <c r="BN2400" s="12">
        <v>0</v>
      </c>
      <c r="BO2400" s="12">
        <v>90.893754187475693</v>
      </c>
      <c r="BP2400" s="12">
        <v>52.937734904475391</v>
      </c>
      <c r="BQ2400" s="48">
        <v>32.585597058607462</v>
      </c>
      <c r="BR2400" s="49">
        <v>28.043751039768914</v>
      </c>
      <c r="BS2400" s="13">
        <v>0</v>
      </c>
      <c r="BT2400" s="12">
        <v>418.04359918483908</v>
      </c>
      <c r="BV2400" s="14">
        <f>Таблица1[[#This Row],[Lкан_леб,мм]]</f>
        <v>57911.956400815157</v>
      </c>
      <c r="BW2400" s="50">
        <f>Таблица1[[#This Row],[угол обхв4]]+Таблица1[[#This Row],[Lдуг 3,мм]]</f>
        <v>11750.806364255748</v>
      </c>
      <c r="BX2400" s="54">
        <f>Таблица1[[#This Row],[угол обхв5]]+Таблица1[[#This Row],[Y5, мм]]</f>
        <v>58559.205675083649</v>
      </c>
      <c r="BY2400" s="14">
        <f>Таблица1[[#This Row],[угол обхв6]]+Таблица1[[#This Row],[Lдуг 4,мм]]</f>
        <v>15111.880478661375</v>
      </c>
      <c r="BZ2400" s="14">
        <f>Таблица1[[#This Row],[Т1]]+Таблица1[[#This Row],[X6, мм]]</f>
        <v>58936.172286317109</v>
      </c>
      <c r="CA2400" s="14">
        <f>Таблица1[[#This Row],[Т2]]+Таблица1[[#This Row],[Lдуг 5,мм]]</f>
        <v>20592.412660849521</v>
      </c>
      <c r="CB2400" s="14">
        <f>Таблица1[[#This Row],[Т3]]+Таблица1[[#This Row],[Y6, мм]]</f>
        <v>59168.212476936671</v>
      </c>
      <c r="CC2400" s="14">
        <f>Таблица1[[#This Row],[Т4]]+Таблица1[[#This Row],[Lдуг 6,мм]]</f>
        <v>21720.888181186583</v>
      </c>
      <c r="CD2400" s="14">
        <f>Таблица1[[#This Row],[Т5]]+Таблица1[[#This Row],[Lдуг 1,мм]]</f>
        <v>59367.910439360123</v>
      </c>
      <c r="CE2400" s="14">
        <f>Таблица1[[#This Row],[Т6]]+Таблица1[[#This Row],[Lпрям1, мм]]</f>
        <v>25677.415890511718</v>
      </c>
      <c r="CF2400" s="15">
        <f>Таблица1[[#This Row],[Т7]]+Таблица1[[#This Row],[Lдуг 2,мм]]</f>
        <v>59367.910439360123</v>
      </c>
      <c r="CG2400" s="14">
        <f>Таблица1[[#This Row],[Т8]]+Таблица1[[#This Row],[Lпрям2, мм]]</f>
        <v>25677.415890511718</v>
      </c>
      <c r="CH2400" s="14">
        <f>Таблица1[[#This Row],[Т9]]-Таблица1[[#This Row],[Т9]]</f>
        <v>0</v>
      </c>
      <c r="CI2400" s="50">
        <f>Таблица1[[#This Row],[Т9]]-Таблица1[[#This Row],[Т8]]</f>
        <v>33690.494548848408</v>
      </c>
      <c r="CJ2400" s="54">
        <f>Таблица1[[#This Row],[Т9]]-Таблица1[[#This Row],[Т7]]</f>
        <v>0</v>
      </c>
      <c r="CK2400" s="14">
        <f>Таблица1[[#This Row],[Т9]]-Таблица1[[#This Row],[Т6]]</f>
        <v>37647.022258173543</v>
      </c>
      <c r="CL2400" s="14">
        <f>Таблица1[[#This Row],[Т9]]-Таблица1[[#This Row],[Т5]]</f>
        <v>199.69796242345183</v>
      </c>
      <c r="CM2400" s="14">
        <f>Таблица1[[#This Row],[Т9]]-Таблица1[[#This Row],[Т4]]</f>
        <v>38775.497778510602</v>
      </c>
      <c r="CN2400" s="14">
        <f>Таблица1[[#This Row],[Т9]]-Таблица1[[#This Row],[Т3]]</f>
        <v>431.73815304301388</v>
      </c>
      <c r="CO2400" s="14">
        <f>Таблица1[[#This Row],[Т9]]-Таблица1[[#This Row],[Т2]]</f>
        <v>44256.029960698746</v>
      </c>
      <c r="CP2400" s="14">
        <f>Таблица1[[#This Row],[Т9]]-Таблица1[[#This Row],[Т1]]</f>
        <v>808.70476427647372</v>
      </c>
      <c r="CQ2400" s="14">
        <f>Таблица1[[#This Row],[Т9]]-Таблица1[[#This Row],[угол обхв6]]</f>
        <v>47617.104075104377</v>
      </c>
      <c r="CR2400" s="14">
        <f>Таблица1[[#This Row],[Т9]]-Таблица1[[#This Row],[угол обхв5]]</f>
        <v>1455.9540385449654</v>
      </c>
      <c r="CS2400" s="14">
        <f>Таблица1[[#This Row],[Т9]]-Таблица1[[#This Row],[угол обхв4]]</f>
        <v>59367.910439360123</v>
      </c>
      <c r="CT2400" s="14">
        <f>Таблица1[[#This Row],[Lкан_прям, мм]]+Таблица1[[#This Row],[Lкан_дуг, мм]]+Таблица1[[#This Row],[Lкан_леб,мм]]</f>
        <v>85045.326329871838</v>
      </c>
      <c r="CU2400" s="16">
        <f>Таблица1[[#This Row],[Lкан_леб,мм]]</f>
        <v>57911.956400815157</v>
      </c>
      <c r="CV2400" s="14">
        <f>2534431-(Таблица1[[#This Row],[Т23]]+Таблица1[[#This Row],[угол обхв3]])</f>
        <v>2448967.6300709434</v>
      </c>
      <c r="CW2400" s="50">
        <f>SUM(X2400:AC2400,AD2400:AI2400)-Таблица1[[#This Row],[lподв_min, мм]]</f>
        <v>23176.842218700331</v>
      </c>
      <c r="CX2400" s="17">
        <f>CW2839-Таблица1[[#This Row],[Суммарная длина каната]]</f>
        <v>-2448967.6300709434</v>
      </c>
    </row>
    <row r="2401" spans="1:102" x14ac:dyDescent="0.25">
      <c r="A2401" s="21">
        <v>2400</v>
      </c>
      <c r="B2401" s="10">
        <v>62.596734693877544</v>
      </c>
      <c r="C2401" s="10">
        <v>42.568571428571424</v>
      </c>
      <c r="D2401" s="11">
        <v>8143.3559692035578</v>
      </c>
      <c r="E2401" s="11">
        <v>12534.559099760883</v>
      </c>
      <c r="F2401" s="11">
        <v>7243.4569219586674</v>
      </c>
      <c r="G2401" s="11">
        <v>12567.280725144399</v>
      </c>
      <c r="H2401" s="11">
        <v>7735.3554792035566</v>
      </c>
      <c r="I2401" s="11">
        <v>8529.2107531875736</v>
      </c>
      <c r="J2401" s="11">
        <v>4005.3483465733102</v>
      </c>
      <c r="K2401" s="11">
        <v>25715.642277020095</v>
      </c>
      <c r="L2401" s="11">
        <v>1417.7276520365926</v>
      </c>
      <c r="M2401" s="11">
        <v>57911.956400815157</v>
      </c>
      <c r="N2401" s="11">
        <v>4319.9933114282467</v>
      </c>
      <c r="O2401" s="11">
        <v>21052.953034925373</v>
      </c>
      <c r="P2401" s="43">
        <v>7199.9600289569835</v>
      </c>
      <c r="Q2401" s="11">
        <v>19340.788606611666</v>
      </c>
      <c r="R2401" s="11">
        <v>7889.3133025077868</v>
      </c>
      <c r="S2401" s="11">
        <v>13903.783450807161</v>
      </c>
      <c r="T2401" s="11">
        <v>8143.3559692035578</v>
      </c>
      <c r="U2401" s="11">
        <v>12534.559099760883</v>
      </c>
      <c r="V2401" s="11">
        <v>7245.2540458405065</v>
      </c>
      <c r="W2401" s="11">
        <v>12426.860746702037</v>
      </c>
      <c r="X2401" s="12">
        <v>0</v>
      </c>
      <c r="Y2401" s="12">
        <v>634.51289978627142</v>
      </c>
      <c r="Z2401" s="12">
        <v>370.5897924677804</v>
      </c>
      <c r="AA2401" s="44">
        <v>232.04019061955876</v>
      </c>
      <c r="AB2401" s="45">
        <v>180.58476916298213</v>
      </c>
      <c r="AC2401" s="12">
        <v>0</v>
      </c>
      <c r="AD2401" s="12">
        <v>11750.806364255748</v>
      </c>
      <c r="AE2401" s="12">
        <v>3350.4798646844665</v>
      </c>
      <c r="AF2401" s="12">
        <v>5480.5321821881462</v>
      </c>
      <c r="AG2401" s="44">
        <v>1128.4755203370605</v>
      </c>
      <c r="AH2401" s="45">
        <v>4005.3483455546707</v>
      </c>
      <c r="AI2401" s="12">
        <v>0</v>
      </c>
      <c r="AJ2401" s="12">
        <v>-58.37333525560291</v>
      </c>
      <c r="AK2401" s="12">
        <v>30.731839264889025</v>
      </c>
      <c r="AL2401" s="12">
        <v>82.774072203695113</v>
      </c>
      <c r="AM2401" s="44">
        <v>115.35966926230255</v>
      </c>
      <c r="AN2401" s="45">
        <v>89.999999856951831</v>
      </c>
      <c r="AO2401" s="12">
        <v>0</v>
      </c>
      <c r="AP2401" s="12">
        <v>-2189.3258198308504</v>
      </c>
      <c r="AQ2401" s="12">
        <v>4528.4897402876331</v>
      </c>
      <c r="AR2401" s="12">
        <v>7604.7196453274073</v>
      </c>
      <c r="AS2401" s="44">
        <v>8257.9971978025551</v>
      </c>
      <c r="AT2401" s="45">
        <v>7735.3559692035578</v>
      </c>
      <c r="AU2401" s="12">
        <v>0</v>
      </c>
      <c r="AV2401" s="12">
        <v>11261.289302052508</v>
      </c>
      <c r="AW2401" s="12">
        <v>21403.656954425689</v>
      </c>
      <c r="AX2401" s="12">
        <v>19392.107735166883</v>
      </c>
      <c r="AY2401" s="44">
        <v>13729.037391194141</v>
      </c>
      <c r="AZ2401" s="45">
        <v>12534.559098742246</v>
      </c>
      <c r="BA2401" s="12">
        <v>0</v>
      </c>
      <c r="BB2401" s="12">
        <v>3972.5882533927324</v>
      </c>
      <c r="BC2401" s="12">
        <v>7408.4564578163699</v>
      </c>
      <c r="BD2401" s="12">
        <v>8294.0729188782097</v>
      </c>
      <c r="BE2401" s="44">
        <v>7774.6720739087914</v>
      </c>
      <c r="BF2401" s="45">
        <v>7735.3559792035567</v>
      </c>
      <c r="BG2401" s="12">
        <v>0</v>
      </c>
      <c r="BH2401" s="12">
        <v>21266.900985724955</v>
      </c>
      <c r="BI2401" s="12">
        <v>19691.492526111982</v>
      </c>
      <c r="BJ2401" s="12">
        <v>13955.102579362379</v>
      </c>
      <c r="BK2401" s="44">
        <v>12709.305159373904</v>
      </c>
      <c r="BL2401" s="45">
        <v>8529.2107531875754</v>
      </c>
      <c r="BM2401" s="12">
        <v>0</v>
      </c>
      <c r="BN2401" s="12">
        <v>0</v>
      </c>
      <c r="BO2401" s="12">
        <v>89.105174520491943</v>
      </c>
      <c r="BP2401" s="12">
        <v>52.04223293880608</v>
      </c>
      <c r="BQ2401" s="48">
        <v>32.585597058607433</v>
      </c>
      <c r="BR2401" s="49">
        <v>25.359669405350715</v>
      </c>
      <c r="BS2401" s="13">
        <v>0</v>
      </c>
      <c r="BT2401" s="12">
        <v>418.04359918483908</v>
      </c>
      <c r="BV2401" s="14">
        <f>Таблица1[[#This Row],[Lкан_леб,мм]]</f>
        <v>57911.956400815157</v>
      </c>
      <c r="BW2401" s="50">
        <f>Таблица1[[#This Row],[угол обхв4]]+Таблица1[[#This Row],[Lдуг 3,мм]]</f>
        <v>11750.806364255748</v>
      </c>
      <c r="BX2401" s="54">
        <f>Таблица1[[#This Row],[угол обхв5]]+Таблица1[[#This Row],[Y5, мм]]</f>
        <v>58546.469300601428</v>
      </c>
      <c r="BY2401" s="14">
        <f>Таблица1[[#This Row],[угол обхв6]]+Таблица1[[#This Row],[Lдуг 4,мм]]</f>
        <v>15101.286228940215</v>
      </c>
      <c r="BZ2401" s="14">
        <f>Таблица1[[#This Row],[Т1]]+Таблица1[[#This Row],[X6, мм]]</f>
        <v>58917.059093069205</v>
      </c>
      <c r="CA2401" s="14">
        <f>Таблица1[[#This Row],[Т2]]+Таблица1[[#This Row],[Lдуг 5,мм]]</f>
        <v>20581.818411128363</v>
      </c>
      <c r="CB2401" s="14">
        <f>Таблица1[[#This Row],[Т3]]+Таблица1[[#This Row],[Y6, мм]]</f>
        <v>59149.099283688767</v>
      </c>
      <c r="CC2401" s="14">
        <f>Таблица1[[#This Row],[Т4]]+Таблица1[[#This Row],[Lдуг 6,мм]]</f>
        <v>21710.293931465421</v>
      </c>
      <c r="CD2401" s="14">
        <f>Таблица1[[#This Row],[Т5]]+Таблица1[[#This Row],[Lдуг 1,мм]]</f>
        <v>59329.68405285175</v>
      </c>
      <c r="CE2401" s="14">
        <f>Таблица1[[#This Row],[Т6]]+Таблица1[[#This Row],[Lпрям1, мм]]</f>
        <v>25715.642277020092</v>
      </c>
      <c r="CF2401" s="15">
        <f>Таблица1[[#This Row],[Т7]]+Таблица1[[#This Row],[Lдуг 2,мм]]</f>
        <v>59329.68405285175</v>
      </c>
      <c r="CG2401" s="14">
        <f>Таблица1[[#This Row],[Т8]]+Таблица1[[#This Row],[Lпрям2, мм]]</f>
        <v>25715.642277020092</v>
      </c>
      <c r="CH2401" s="14">
        <f>Таблица1[[#This Row],[Т9]]-Таблица1[[#This Row],[Т9]]</f>
        <v>0</v>
      </c>
      <c r="CI2401" s="50">
        <f>Таблица1[[#This Row],[Т9]]-Таблица1[[#This Row],[Т8]]</f>
        <v>33614.041775831662</v>
      </c>
      <c r="CJ2401" s="54">
        <f>Таблица1[[#This Row],[Т9]]-Таблица1[[#This Row],[Т7]]</f>
        <v>0</v>
      </c>
      <c r="CK2401" s="14">
        <f>Таблица1[[#This Row],[Т9]]-Таблица1[[#This Row],[Т6]]</f>
        <v>37619.390121386328</v>
      </c>
      <c r="CL2401" s="14">
        <f>Таблица1[[#This Row],[Т9]]-Таблица1[[#This Row],[Т5]]</f>
        <v>180.58476916298241</v>
      </c>
      <c r="CM2401" s="14">
        <f>Таблица1[[#This Row],[Т9]]-Таблица1[[#This Row],[Т4]]</f>
        <v>38747.865641723387</v>
      </c>
      <c r="CN2401" s="14">
        <f>Таблица1[[#This Row],[Т9]]-Таблица1[[#This Row],[Т3]]</f>
        <v>412.62495978254447</v>
      </c>
      <c r="CO2401" s="14">
        <f>Таблица1[[#This Row],[Т9]]-Таблица1[[#This Row],[Т2]]</f>
        <v>44228.397823911539</v>
      </c>
      <c r="CP2401" s="14">
        <f>Таблица1[[#This Row],[Т9]]-Таблица1[[#This Row],[Т1]]</f>
        <v>783.21475225032191</v>
      </c>
      <c r="CQ2401" s="14">
        <f>Таблица1[[#This Row],[Т9]]-Таблица1[[#This Row],[угол обхв6]]</f>
        <v>47578.877688596003</v>
      </c>
      <c r="CR2401" s="14">
        <f>Таблица1[[#This Row],[Т9]]-Таблица1[[#This Row],[угол обхв5]]</f>
        <v>1417.7276520365922</v>
      </c>
      <c r="CS2401" s="14">
        <f>Таблица1[[#This Row],[Т9]]-Таблица1[[#This Row],[угол обхв4]]</f>
        <v>59329.68405285175</v>
      </c>
      <c r="CT2401" s="14">
        <f>Таблица1[[#This Row],[Lкан_прям, мм]]+Таблица1[[#This Row],[Lкан_дуг, мм]]+Таблица1[[#This Row],[Lкан_леб,мм]]</f>
        <v>85045.326329871838</v>
      </c>
      <c r="CU2401" s="16">
        <f>Таблица1[[#This Row],[Lкан_леб,мм]]</f>
        <v>57911.956400815157</v>
      </c>
      <c r="CV2401" s="14">
        <f>2534431-(Таблица1[[#This Row],[Т23]]+Таблица1[[#This Row],[угол обхв3]])</f>
        <v>2448967.6300709434</v>
      </c>
      <c r="CW2401" s="50">
        <f>SUM(X2401:AC2401,AD2401:AI2401)-Таблица1[[#This Row],[lподв_min, мм]]</f>
        <v>23128.021582483372</v>
      </c>
      <c r="CX2401" s="17">
        <f>CW2840-Таблица1[[#This Row],[Суммарная длина каната]]</f>
        <v>-2448967.6300709434</v>
      </c>
    </row>
    <row r="2402" spans="1:102" x14ac:dyDescent="0.25">
      <c r="A2402" s="21">
        <v>2401</v>
      </c>
      <c r="B2402" s="10">
        <v>62.596734693877544</v>
      </c>
      <c r="C2402" s="10">
        <v>45.252653061224485</v>
      </c>
      <c r="D2402" s="11">
        <v>8502.4713744156234</v>
      </c>
      <c r="E2402" s="11">
        <v>12682.999696739218</v>
      </c>
      <c r="F2402" s="11">
        <v>7602.0272662250409</v>
      </c>
      <c r="G2402" s="11">
        <v>12673.544115061493</v>
      </c>
      <c r="H2402" s="11">
        <v>8094.4708844156248</v>
      </c>
      <c r="I2402" s="11">
        <v>8627.1974438794023</v>
      </c>
      <c r="J2402" s="11">
        <v>4055.8022528598149</v>
      </c>
      <c r="K2402" s="11">
        <v>25753.868663528548</v>
      </c>
      <c r="L2402" s="11">
        <v>1379.5012655281275</v>
      </c>
      <c r="M2402" s="11">
        <v>57911.956400815157</v>
      </c>
      <c r="N2402" s="11">
        <v>4319.9933114282467</v>
      </c>
      <c r="O2402" s="11">
        <v>21052.953034925373</v>
      </c>
      <c r="P2402" s="43">
        <v>7241.3819702728233</v>
      </c>
      <c r="Q2402" s="11">
        <v>19437.584029972371</v>
      </c>
      <c r="R2402" s="11">
        <v>8184.588101394409</v>
      </c>
      <c r="S2402" s="11">
        <v>14038.825358368809</v>
      </c>
      <c r="T2402" s="11">
        <v>8502.4713744156234</v>
      </c>
      <c r="U2402" s="11">
        <v>12682.999696739218</v>
      </c>
      <c r="V2402" s="11">
        <v>7610.3981357816447</v>
      </c>
      <c r="W2402" s="11">
        <v>12533.362345409138</v>
      </c>
      <c r="X2402" s="12">
        <v>0</v>
      </c>
      <c r="Y2402" s="12">
        <v>621.75478649155923</v>
      </c>
      <c r="Z2402" s="12">
        <v>364.23471251459546</v>
      </c>
      <c r="AA2402" s="44">
        <v>232.04019061955924</v>
      </c>
      <c r="AB2402" s="45">
        <v>161.47157590241372</v>
      </c>
      <c r="AC2402" s="12">
        <v>0</v>
      </c>
      <c r="AD2402" s="12">
        <v>11750.806364255748</v>
      </c>
      <c r="AE2402" s="12">
        <v>3338.2523448937422</v>
      </c>
      <c r="AF2402" s="12">
        <v>5480.5321821881489</v>
      </c>
      <c r="AG2402" s="44">
        <v>1128.4755203370621</v>
      </c>
      <c r="AH2402" s="45">
        <v>4055.802251853846</v>
      </c>
      <c r="AI2402" s="12">
        <v>0</v>
      </c>
      <c r="AJ2402" s="12">
        <v>-58.37333525560291</v>
      </c>
      <c r="AK2402" s="12">
        <v>28.940206798377364</v>
      </c>
      <c r="AL2402" s="12">
        <v>80.089990571042051</v>
      </c>
      <c r="AM2402" s="44">
        <v>112.67558762964954</v>
      </c>
      <c r="AN2402" s="45">
        <v>89.999999858731329</v>
      </c>
      <c r="AO2402" s="12">
        <v>0</v>
      </c>
      <c r="AP2402" s="12">
        <v>-2189.3258198308504</v>
      </c>
      <c r="AQ2402" s="12">
        <v>4517.4231297668612</v>
      </c>
      <c r="AR2402" s="12">
        <v>7643.2943146931439</v>
      </c>
      <c r="AS2402" s="44">
        <v>8561.0506932864209</v>
      </c>
      <c r="AT2402" s="45">
        <v>8094.4713744156243</v>
      </c>
      <c r="AU2402" s="12">
        <v>0</v>
      </c>
      <c r="AV2402" s="12">
        <v>11261.289302052508</v>
      </c>
      <c r="AW2402" s="12">
        <v>21410.00410526515</v>
      </c>
      <c r="AX2402" s="12">
        <v>19507.801317035897</v>
      </c>
      <c r="AY2402" s="44">
        <v>13881.536080584379</v>
      </c>
      <c r="AZ2402" s="45">
        <v>12682.999695733251</v>
      </c>
      <c r="BA2402" s="12">
        <v>0</v>
      </c>
      <c r="BB2402" s="12">
        <v>3972.5882533927324</v>
      </c>
      <c r="BC2402" s="12">
        <v>7438.8117886114378</v>
      </c>
      <c r="BD2402" s="12">
        <v>8586.5004458147305</v>
      </c>
      <c r="BE2402" s="44">
        <v>8126.0087825236105</v>
      </c>
      <c r="BF2402" s="45">
        <v>8094.4713844156249</v>
      </c>
      <c r="BG2402" s="12">
        <v>0</v>
      </c>
      <c r="BH2402" s="12">
        <v>21266.900985724955</v>
      </c>
      <c r="BI2402" s="12">
        <v>19794.635100312149</v>
      </c>
      <c r="BJ2402" s="12">
        <v>14109.042645432337</v>
      </c>
      <c r="BK2402" s="44">
        <v>12840.288974523648</v>
      </c>
      <c r="BL2402" s="45">
        <v>8627.1974438794041</v>
      </c>
      <c r="BM2402" s="12">
        <v>0</v>
      </c>
      <c r="BN2402" s="12">
        <v>0</v>
      </c>
      <c r="BO2402" s="12">
        <v>87.313542053980271</v>
      </c>
      <c r="BP2402" s="12">
        <v>51.149783772664676</v>
      </c>
      <c r="BQ2402" s="48">
        <v>32.585597058607497</v>
      </c>
      <c r="BR2402" s="49">
        <v>22.67558777091822</v>
      </c>
      <c r="BS2402" s="13">
        <v>0</v>
      </c>
      <c r="BT2402" s="12">
        <v>418.04359918483908</v>
      </c>
      <c r="BV2402" s="14">
        <f>Таблица1[[#This Row],[Lкан_леб,мм]]</f>
        <v>57911.956400815157</v>
      </c>
      <c r="BW2402" s="50">
        <f>Таблица1[[#This Row],[угол обхв4]]+Таблица1[[#This Row],[Lдуг 3,мм]]</f>
        <v>11750.806364255748</v>
      </c>
      <c r="BX2402" s="54">
        <f>Таблица1[[#This Row],[угол обхв5]]+Таблица1[[#This Row],[Y5, мм]]</f>
        <v>58533.711187306719</v>
      </c>
      <c r="BY2402" s="14">
        <f>Таблица1[[#This Row],[угол обхв6]]+Таблица1[[#This Row],[Lдуг 4,мм]]</f>
        <v>15089.058709149491</v>
      </c>
      <c r="BZ2402" s="14">
        <f>Таблица1[[#This Row],[Т1]]+Таблица1[[#This Row],[X6, мм]]</f>
        <v>58897.945899821316</v>
      </c>
      <c r="CA2402" s="14">
        <f>Таблица1[[#This Row],[Т2]]+Таблица1[[#This Row],[Lдуг 5,мм]]</f>
        <v>20569.590891337641</v>
      </c>
      <c r="CB2402" s="14">
        <f>Таблица1[[#This Row],[Т3]]+Таблица1[[#This Row],[Y6, мм]]</f>
        <v>59129.986090440878</v>
      </c>
      <c r="CC2402" s="14">
        <f>Таблица1[[#This Row],[Т4]]+Таблица1[[#This Row],[Lдуг 6,мм]]</f>
        <v>21698.066411674703</v>
      </c>
      <c r="CD2402" s="14">
        <f>Таблица1[[#This Row],[Т5]]+Таблица1[[#This Row],[Lдуг 1,мм]]</f>
        <v>59291.457666343289</v>
      </c>
      <c r="CE2402" s="14">
        <f>Таблица1[[#This Row],[Т6]]+Таблица1[[#This Row],[Lпрям1, мм]]</f>
        <v>25753.868663528548</v>
      </c>
      <c r="CF2402" s="15">
        <f>Таблица1[[#This Row],[Т7]]+Таблица1[[#This Row],[Lдуг 2,мм]]</f>
        <v>59291.457666343289</v>
      </c>
      <c r="CG2402" s="14">
        <f>Таблица1[[#This Row],[Т8]]+Таблица1[[#This Row],[Lпрям2, мм]]</f>
        <v>25753.868663528548</v>
      </c>
      <c r="CH2402" s="14">
        <f>Таблица1[[#This Row],[Т9]]-Таблица1[[#This Row],[Т9]]</f>
        <v>0</v>
      </c>
      <c r="CI2402" s="50">
        <f>Таблица1[[#This Row],[Т9]]-Таблица1[[#This Row],[Т8]]</f>
        <v>33537.589002814741</v>
      </c>
      <c r="CJ2402" s="54">
        <f>Таблица1[[#This Row],[Т9]]-Таблица1[[#This Row],[Т7]]</f>
        <v>0</v>
      </c>
      <c r="CK2402" s="14">
        <f>Таблица1[[#This Row],[Т9]]-Таблица1[[#This Row],[Т6]]</f>
        <v>37593.39125466859</v>
      </c>
      <c r="CL2402" s="14">
        <f>Таблица1[[#This Row],[Т9]]-Таблица1[[#This Row],[Т5]]</f>
        <v>161.47157590241113</v>
      </c>
      <c r="CM2402" s="14">
        <f>Таблица1[[#This Row],[Т9]]-Таблица1[[#This Row],[Т4]]</f>
        <v>38721.866775005648</v>
      </c>
      <c r="CN2402" s="14">
        <f>Таблица1[[#This Row],[Т9]]-Таблица1[[#This Row],[Т3]]</f>
        <v>393.51176652197319</v>
      </c>
      <c r="CO2402" s="14">
        <f>Таблица1[[#This Row],[Т9]]-Таблица1[[#This Row],[Т2]]</f>
        <v>44202.3989571938</v>
      </c>
      <c r="CP2402" s="14">
        <f>Таблица1[[#This Row],[Т9]]-Таблица1[[#This Row],[Т1]]</f>
        <v>757.74647903657024</v>
      </c>
      <c r="CQ2402" s="14">
        <f>Таблица1[[#This Row],[Т9]]-Таблица1[[#This Row],[угол обхв6]]</f>
        <v>47540.651302087543</v>
      </c>
      <c r="CR2402" s="14">
        <f>Таблица1[[#This Row],[Т9]]-Таблица1[[#This Row],[угол обхв5]]</f>
        <v>1379.5012655281316</v>
      </c>
      <c r="CS2402" s="14">
        <f>Таблица1[[#This Row],[Т9]]-Таблица1[[#This Row],[угол обхв4]]</f>
        <v>59291.457666343289</v>
      </c>
      <c r="CT2402" s="14">
        <f>Таблица1[[#This Row],[Lкан_прям, мм]]+Таблица1[[#This Row],[Lкан_дуг, мм]]+Таблица1[[#This Row],[Lкан_леб,мм]]</f>
        <v>85045.326329871838</v>
      </c>
      <c r="CU2402" s="16">
        <f>Таблица1[[#This Row],[Lкан_леб,мм]]</f>
        <v>57911.956400815157</v>
      </c>
      <c r="CV2402" s="14">
        <f>2534431-(Таблица1[[#This Row],[Т23]]+Таблица1[[#This Row],[угол обхв3]])</f>
        <v>2448967.6300709434</v>
      </c>
      <c r="CW2402" s="50">
        <f>SUM(X2402:AC2402,AD2402:AI2402)-Таблица1[[#This Row],[lподв_min, мм]]</f>
        <v>23077.567676196857</v>
      </c>
      <c r="CX2402" s="17">
        <f>CW2841-Таблица1[[#This Row],[Суммарная длина каната]]</f>
        <v>-2448967.6300709434</v>
      </c>
    </row>
    <row r="2403" spans="1:102" x14ac:dyDescent="0.25">
      <c r="A2403" s="21">
        <v>2402</v>
      </c>
      <c r="B2403" s="10">
        <v>62.596734693877544</v>
      </c>
      <c r="C2403" s="10">
        <v>47.936734693877547</v>
      </c>
      <c r="D2403" s="11">
        <v>8854.241488463118</v>
      </c>
      <c r="E2403" s="11">
        <v>12848.094433042119</v>
      </c>
      <c r="F2403" s="11">
        <v>7955.2280307518195</v>
      </c>
      <c r="G2403" s="11">
        <v>12796.482391288537</v>
      </c>
      <c r="H2403" s="11">
        <v>8446.2409984631195</v>
      </c>
      <c r="I2403" s="11">
        <v>8740.2139719526567</v>
      </c>
      <c r="J2403" s="11">
        <v>4107.8804610894613</v>
      </c>
      <c r="K2403" s="11">
        <v>25792.095050037107</v>
      </c>
      <c r="L2403" s="11">
        <v>1341.2748790195801</v>
      </c>
      <c r="M2403" s="11">
        <v>57911.956400815157</v>
      </c>
      <c r="N2403" s="11">
        <v>4319.9933114282467</v>
      </c>
      <c r="O2403" s="11">
        <v>21052.953034925373</v>
      </c>
      <c r="P2403" s="43">
        <v>7278.2256425202122</v>
      </c>
      <c r="Q2403" s="11">
        <v>19536.213006552676</v>
      </c>
      <c r="R2403" s="11">
        <v>8473.2150934007186</v>
      </c>
      <c r="S2403" s="11">
        <v>14187.546517390696</v>
      </c>
      <c r="T2403" s="11">
        <v>8854.241488463118</v>
      </c>
      <c r="U2403" s="11">
        <v>12848.094433042119</v>
      </c>
      <c r="V2403" s="11">
        <v>7970.154279021297</v>
      </c>
      <c r="W2403" s="11">
        <v>12656.846410565093</v>
      </c>
      <c r="X2403" s="12">
        <v>0</v>
      </c>
      <c r="Y2403" s="12">
        <v>608.97155733611203</v>
      </c>
      <c r="Z2403" s="12">
        <v>357.90474842214564</v>
      </c>
      <c r="AA2403" s="44">
        <v>232.04019061955907</v>
      </c>
      <c r="AB2403" s="45">
        <v>142.3583826417634</v>
      </c>
      <c r="AC2403" s="12">
        <v>0</v>
      </c>
      <c r="AD2403" s="12">
        <v>11750.806364255748</v>
      </c>
      <c r="AE2403" s="12">
        <v>3324.4005231598999</v>
      </c>
      <c r="AF2403" s="12">
        <v>5480.5321821881525</v>
      </c>
      <c r="AG2403" s="44">
        <v>1128.4755203370603</v>
      </c>
      <c r="AH2403" s="45">
        <v>4107.8804600962467</v>
      </c>
      <c r="AI2403" s="12">
        <v>0</v>
      </c>
      <c r="AJ2403" s="12">
        <v>-58.37333525560291</v>
      </c>
      <c r="AK2403" s="12">
        <v>27.145047290642797</v>
      </c>
      <c r="AL2403" s="12">
        <v>77.405908938389018</v>
      </c>
      <c r="AM2403" s="44">
        <v>109.99150599699649</v>
      </c>
      <c r="AN2403" s="45">
        <v>89.999999860522266</v>
      </c>
      <c r="AO2403" s="12">
        <v>0</v>
      </c>
      <c r="AP2403" s="12">
        <v>-2189.3258198308504</v>
      </c>
      <c r="AQ2403" s="12">
        <v>4506.1411378603798</v>
      </c>
      <c r="AR2403" s="12">
        <v>7676.4088581339192</v>
      </c>
      <c r="AS2403" s="44">
        <v>8856.6303656640812</v>
      </c>
      <c r="AT2403" s="45">
        <v>8446.2414884631198</v>
      </c>
      <c r="AU2403" s="12">
        <v>0</v>
      </c>
      <c r="AV2403" s="12">
        <v>11261.289302052508</v>
      </c>
      <c r="AW2403" s="12">
        <v>21416.013617631059</v>
      </c>
      <c r="AX2403" s="12">
        <v>19625.174384709309</v>
      </c>
      <c r="AY2403" s="44">
        <v>14048.059138050445</v>
      </c>
      <c r="AZ2403" s="45">
        <v>12848.094432048907</v>
      </c>
      <c r="BA2403" s="12">
        <v>0</v>
      </c>
      <c r="BB2403" s="12">
        <v>3972.5882533927324</v>
      </c>
      <c r="BC2403" s="12">
        <v>7464.3734689523444</v>
      </c>
      <c r="BD2403" s="12">
        <v>8871.3983090144247</v>
      </c>
      <c r="BE2403" s="44">
        <v>8470.8262161997554</v>
      </c>
      <c r="BF2403" s="45">
        <v>8446.2414984631196</v>
      </c>
      <c r="BG2403" s="12">
        <v>0</v>
      </c>
      <c r="BH2403" s="12">
        <v>21266.900985724955</v>
      </c>
      <c r="BI2403" s="12">
        <v>19899.273589258359</v>
      </c>
      <c r="BJ2403" s="12">
        <v>14276.507895547331</v>
      </c>
      <c r="BK2403" s="44">
        <v>12987.581812382372</v>
      </c>
      <c r="BL2403" s="45">
        <v>8740.2139719526585</v>
      </c>
      <c r="BM2403" s="12">
        <v>0</v>
      </c>
      <c r="BN2403" s="12">
        <v>0</v>
      </c>
      <c r="BO2403" s="12">
        <v>85.518382546245718</v>
      </c>
      <c r="BP2403" s="12">
        <v>50.260861647746218</v>
      </c>
      <c r="BQ2403" s="48">
        <v>32.585597058607476</v>
      </c>
      <c r="BR2403" s="49">
        <v>19.991506136474221</v>
      </c>
      <c r="BS2403" s="13">
        <v>0</v>
      </c>
      <c r="BT2403" s="12">
        <v>418.04359918483908</v>
      </c>
      <c r="BV2403" s="14">
        <f>Таблица1[[#This Row],[Lкан_леб,мм]]</f>
        <v>57911.956400815157</v>
      </c>
      <c r="BW2403" s="50">
        <f>Таблица1[[#This Row],[угол обхв4]]+Таблица1[[#This Row],[Lдуг 3,мм]]</f>
        <v>11750.806364255748</v>
      </c>
      <c r="BX2403" s="54">
        <f>Таблица1[[#This Row],[угол обхв5]]+Таблица1[[#This Row],[Y5, мм]]</f>
        <v>58520.927958151267</v>
      </c>
      <c r="BY2403" s="14">
        <f>Таблица1[[#This Row],[угол обхв6]]+Таблица1[[#This Row],[Lдуг 4,мм]]</f>
        <v>15075.206887415648</v>
      </c>
      <c r="BZ2403" s="14">
        <f>Таблица1[[#This Row],[Т1]]+Таблица1[[#This Row],[X6, мм]]</f>
        <v>58878.832706573412</v>
      </c>
      <c r="CA2403" s="14">
        <f>Таблица1[[#This Row],[Т2]]+Таблица1[[#This Row],[Lдуг 5,мм]]</f>
        <v>20555.739069603802</v>
      </c>
      <c r="CB2403" s="14">
        <f>Таблица1[[#This Row],[Т3]]+Таблица1[[#This Row],[Y6, мм]]</f>
        <v>59110.872897192974</v>
      </c>
      <c r="CC2403" s="14">
        <f>Таблица1[[#This Row],[Т4]]+Таблица1[[#This Row],[Lдуг 6,мм]]</f>
        <v>21684.214589940861</v>
      </c>
      <c r="CD2403" s="14">
        <f>Таблица1[[#This Row],[Т5]]+Таблица1[[#This Row],[Lдуг 1,мм]]</f>
        <v>59253.231279834734</v>
      </c>
      <c r="CE2403" s="14">
        <f>Таблица1[[#This Row],[Т6]]+Таблица1[[#This Row],[Lпрям1, мм]]</f>
        <v>25792.095050037107</v>
      </c>
      <c r="CF2403" s="15">
        <f>Таблица1[[#This Row],[Т7]]+Таблица1[[#This Row],[Lдуг 2,мм]]</f>
        <v>59253.231279834734</v>
      </c>
      <c r="CG2403" s="14">
        <f>Таблица1[[#This Row],[Т8]]+Таблица1[[#This Row],[Lпрям2, мм]]</f>
        <v>25792.095050037107</v>
      </c>
      <c r="CH2403" s="14">
        <f>Таблица1[[#This Row],[Т9]]-Таблица1[[#This Row],[Т9]]</f>
        <v>0</v>
      </c>
      <c r="CI2403" s="50">
        <f>Таблица1[[#This Row],[Т9]]-Таблица1[[#This Row],[Т8]]</f>
        <v>33461.13622979763</v>
      </c>
      <c r="CJ2403" s="54">
        <f>Таблица1[[#This Row],[Т9]]-Таблица1[[#This Row],[Т7]]</f>
        <v>0</v>
      </c>
      <c r="CK2403" s="14">
        <f>Таблица1[[#This Row],[Т9]]-Таблица1[[#This Row],[Т6]]</f>
        <v>37569.016689893877</v>
      </c>
      <c r="CL2403" s="14">
        <f>Таблица1[[#This Row],[Т9]]-Таблица1[[#This Row],[Т5]]</f>
        <v>142.35838264175982</v>
      </c>
      <c r="CM2403" s="14">
        <f>Таблица1[[#This Row],[Т9]]-Таблица1[[#This Row],[Т4]]</f>
        <v>38697.492210230936</v>
      </c>
      <c r="CN2403" s="14">
        <f>Таблица1[[#This Row],[Т9]]-Таблица1[[#This Row],[Т3]]</f>
        <v>374.39857326132187</v>
      </c>
      <c r="CO2403" s="14">
        <f>Таблица1[[#This Row],[Т9]]-Таблица1[[#This Row],[Т2]]</f>
        <v>44178.024392419087</v>
      </c>
      <c r="CP2403" s="14">
        <f>Таблица1[[#This Row],[Т9]]-Таблица1[[#This Row],[Т1]]</f>
        <v>732.30332168346649</v>
      </c>
      <c r="CQ2403" s="14">
        <f>Таблица1[[#This Row],[Т9]]-Таблица1[[#This Row],[угол обхв6]]</f>
        <v>47502.424915578988</v>
      </c>
      <c r="CR2403" s="14">
        <f>Таблица1[[#This Row],[Т9]]-Таблица1[[#This Row],[угол обхв5]]</f>
        <v>1341.2748790195765</v>
      </c>
      <c r="CS2403" s="14">
        <f>Таблица1[[#This Row],[Т9]]-Таблица1[[#This Row],[угол обхв4]]</f>
        <v>59253.231279834734</v>
      </c>
      <c r="CT2403" s="14">
        <f>Таблица1[[#This Row],[Lкан_прям, мм]]+Таблица1[[#This Row],[Lкан_дуг, мм]]+Таблица1[[#This Row],[Lкан_леб,мм]]</f>
        <v>85045.326329871838</v>
      </c>
      <c r="CU2403" s="16">
        <f>Таблица1[[#This Row],[Lкан_леб,мм]]</f>
        <v>57911.956400815157</v>
      </c>
      <c r="CV2403" s="14">
        <f>2534431-(Таблица1[[#This Row],[Т23]]+Таблица1[[#This Row],[угол обхв3]])</f>
        <v>2448967.6300709434</v>
      </c>
      <c r="CW2403" s="50">
        <f>SUM(X2403:AC2403,AD2403:AI2403)-Таблица1[[#This Row],[lподв_min, мм]]</f>
        <v>23025.489467967222</v>
      </c>
      <c r="CX2403" s="17">
        <f>CW2842-Таблица1[[#This Row],[Суммарная длина каната]]</f>
        <v>-2448967.6300709434</v>
      </c>
    </row>
    <row r="2404" spans="1:102" x14ac:dyDescent="0.25">
      <c r="A2404" s="21">
        <v>2403</v>
      </c>
      <c r="B2404" s="10">
        <v>62.596734693877544</v>
      </c>
      <c r="C2404" s="10">
        <v>50.620816326530601</v>
      </c>
      <c r="D2404" s="11">
        <v>9197.8944741748455</v>
      </c>
      <c r="E2404" s="11">
        <v>13029.481065689981</v>
      </c>
      <c r="F2404" s="11">
        <v>8302.2842393029041</v>
      </c>
      <c r="G2404" s="11">
        <v>12935.82580853573</v>
      </c>
      <c r="H2404" s="11">
        <v>8789.8939841748452</v>
      </c>
      <c r="I2404" s="11">
        <v>8867.90829422161</v>
      </c>
      <c r="J2404" s="11">
        <v>4161.5727714683699</v>
      </c>
      <c r="K2404" s="11">
        <v>25830.32143654571</v>
      </c>
      <c r="L2404" s="11">
        <v>1303.0484925109708</v>
      </c>
      <c r="M2404" s="11">
        <v>57911.956400815157</v>
      </c>
      <c r="N2404" s="11">
        <v>4319.9933114282467</v>
      </c>
      <c r="O2404" s="11">
        <v>21052.953034925373</v>
      </c>
      <c r="P2404" s="43">
        <v>7310.410205074465</v>
      </c>
      <c r="Q2404" s="11">
        <v>19636.459129366187</v>
      </c>
      <c r="R2404" s="11">
        <v>8754.560986975941</v>
      </c>
      <c r="S2404" s="11">
        <v>14349.620611013905</v>
      </c>
      <c r="T2404" s="11">
        <v>9197.8944741748455</v>
      </c>
      <c r="U2404" s="11">
        <v>13029.481065689981</v>
      </c>
      <c r="V2404" s="11">
        <v>8323.7331158247125</v>
      </c>
      <c r="W2404" s="11">
        <v>12797.041999336125</v>
      </c>
      <c r="X2404" s="12">
        <v>0</v>
      </c>
      <c r="Y2404" s="12">
        <v>596.1597390419571</v>
      </c>
      <c r="Z2404" s="12">
        <v>351.60337346840333</v>
      </c>
      <c r="AA2404" s="44">
        <v>232.04019061955887</v>
      </c>
      <c r="AB2404" s="45">
        <v>123.24518938105159</v>
      </c>
      <c r="AC2404" s="12">
        <v>0</v>
      </c>
      <c r="AD2404" s="12">
        <v>11750.806364255748</v>
      </c>
      <c r="AE2404" s="12">
        <v>3308.934599276784</v>
      </c>
      <c r="AF2404" s="12">
        <v>5480.5321821881498</v>
      </c>
      <c r="AG2404" s="44">
        <v>1128.475520337058</v>
      </c>
      <c r="AH2404" s="45">
        <v>4161.57277048797</v>
      </c>
      <c r="AI2404" s="12">
        <v>0</v>
      </c>
      <c r="AJ2404" s="12">
        <v>-58.37333525560291</v>
      </c>
      <c r="AK2404" s="12">
        <v>25.345872986369315</v>
      </c>
      <c r="AL2404" s="12">
        <v>74.721827305735943</v>
      </c>
      <c r="AM2404" s="44">
        <v>107.30742436434339</v>
      </c>
      <c r="AN2404" s="45">
        <v>89.9999998623218</v>
      </c>
      <c r="AO2404" s="12">
        <v>0</v>
      </c>
      <c r="AP2404" s="12">
        <v>-2189.3258198308504</v>
      </c>
      <c r="AQ2404" s="12">
        <v>4494.6505904190317</v>
      </c>
      <c r="AR2404" s="12">
        <v>7703.9906173012423</v>
      </c>
      <c r="AS2404" s="44">
        <v>9144.0876681457939</v>
      </c>
      <c r="AT2404" s="45">
        <v>8789.8944741748455</v>
      </c>
      <c r="AU2404" s="12">
        <v>0</v>
      </c>
      <c r="AV2404" s="12">
        <v>11261.289302052508</v>
      </c>
      <c r="AW2404" s="12">
        <v>21421.678996712086</v>
      </c>
      <c r="AX2404" s="12">
        <v>19743.969403811934</v>
      </c>
      <c r="AY2404" s="44">
        <v>14228.241186658703</v>
      </c>
      <c r="AZ2404" s="45">
        <v>13029.481064709582</v>
      </c>
      <c r="BA2404" s="12">
        <v>0</v>
      </c>
      <c r="BB2404" s="12">
        <v>3972.5882533927324</v>
      </c>
      <c r="BC2404" s="12">
        <v>7485.06748406525</v>
      </c>
      <c r="BD2404" s="12">
        <v>9148.1413992027174</v>
      </c>
      <c r="BE2404" s="44">
        <v>8808.3677930049926</v>
      </c>
      <c r="BF2404" s="45">
        <v>8789.8944841748453</v>
      </c>
      <c r="BG2404" s="12">
        <v>0</v>
      </c>
      <c r="BH2404" s="12">
        <v>21266.900985724955</v>
      </c>
      <c r="BI2404" s="12">
        <v>20005.1850911529</v>
      </c>
      <c r="BJ2404" s="12">
        <v>14457.130885459652</v>
      </c>
      <c r="BK2404" s="44">
        <v>13150.860490045181</v>
      </c>
      <c r="BL2404" s="45">
        <v>8867.9082942216119</v>
      </c>
      <c r="BM2404" s="12">
        <v>0</v>
      </c>
      <c r="BN2404" s="12">
        <v>0</v>
      </c>
      <c r="BO2404" s="12">
        <v>83.719208241972225</v>
      </c>
      <c r="BP2404" s="12">
        <v>49.37595431936662</v>
      </c>
      <c r="BQ2404" s="48">
        <v>32.585597058607448</v>
      </c>
      <c r="BR2404" s="49">
        <v>17.307424502021586</v>
      </c>
      <c r="BS2404" s="13">
        <v>0</v>
      </c>
      <c r="BT2404" s="12">
        <v>418.04359918483908</v>
      </c>
      <c r="BV2404" s="14">
        <f>Таблица1[[#This Row],[Lкан_леб,мм]]</f>
        <v>57911.956400815157</v>
      </c>
      <c r="BW2404" s="50">
        <f>Таблица1[[#This Row],[угол обхв4]]+Таблица1[[#This Row],[Lдуг 3,мм]]</f>
        <v>11750.806364255748</v>
      </c>
      <c r="BX2404" s="54">
        <f>Таблица1[[#This Row],[угол обхв5]]+Таблица1[[#This Row],[Y5, мм]]</f>
        <v>58508.116139857113</v>
      </c>
      <c r="BY2404" s="14">
        <f>Таблица1[[#This Row],[угол обхв6]]+Таблица1[[#This Row],[Lдуг 4,мм]]</f>
        <v>15059.740963532531</v>
      </c>
      <c r="BZ2404" s="14">
        <f>Таблица1[[#This Row],[Т1]]+Таблица1[[#This Row],[X6, мм]]</f>
        <v>58859.719513325515</v>
      </c>
      <c r="CA2404" s="14">
        <f>Таблица1[[#This Row],[Т2]]+Таблица1[[#This Row],[Lдуг 5,мм]]</f>
        <v>20540.273145720683</v>
      </c>
      <c r="CB2404" s="14">
        <f>Таблица1[[#This Row],[Т3]]+Таблица1[[#This Row],[Y6, мм]]</f>
        <v>59091.759703945077</v>
      </c>
      <c r="CC2404" s="14">
        <f>Таблица1[[#This Row],[Т4]]+Таблица1[[#This Row],[Lдуг 6,мм]]</f>
        <v>21668.748666057742</v>
      </c>
      <c r="CD2404" s="14">
        <f>Таблица1[[#This Row],[Т5]]+Таблица1[[#This Row],[Lдуг 1,мм]]</f>
        <v>59215.004893326128</v>
      </c>
      <c r="CE2404" s="14">
        <f>Таблица1[[#This Row],[Т6]]+Таблица1[[#This Row],[Lпрям1, мм]]</f>
        <v>25830.32143654571</v>
      </c>
      <c r="CF2404" s="15">
        <f>Таблица1[[#This Row],[Т7]]+Таблица1[[#This Row],[Lдуг 2,мм]]</f>
        <v>59215.004893326128</v>
      </c>
      <c r="CG2404" s="14">
        <f>Таблица1[[#This Row],[Т8]]+Таблица1[[#This Row],[Lпрям2, мм]]</f>
        <v>25830.32143654571</v>
      </c>
      <c r="CH2404" s="14">
        <f>Таблица1[[#This Row],[Т9]]-Таблица1[[#This Row],[Т9]]</f>
        <v>0</v>
      </c>
      <c r="CI2404" s="50">
        <f>Таблица1[[#This Row],[Т9]]-Таблица1[[#This Row],[Т8]]</f>
        <v>33384.683456780418</v>
      </c>
      <c r="CJ2404" s="54">
        <f>Таблица1[[#This Row],[Т9]]-Таблица1[[#This Row],[Т7]]</f>
        <v>0</v>
      </c>
      <c r="CK2404" s="14">
        <f>Таблица1[[#This Row],[Т9]]-Таблица1[[#This Row],[Т6]]</f>
        <v>37546.256227268386</v>
      </c>
      <c r="CL2404" s="14">
        <f>Таблица1[[#This Row],[Т9]]-Таблица1[[#This Row],[Т5]]</f>
        <v>123.2451893810503</v>
      </c>
      <c r="CM2404" s="14">
        <f>Таблица1[[#This Row],[Т9]]-Таблица1[[#This Row],[Т4]]</f>
        <v>38674.731747605445</v>
      </c>
      <c r="CN2404" s="14">
        <f>Таблица1[[#This Row],[Т9]]-Таблица1[[#This Row],[Т3]]</f>
        <v>355.28538000061235</v>
      </c>
      <c r="CO2404" s="14">
        <f>Таблица1[[#This Row],[Т9]]-Таблица1[[#This Row],[Т2]]</f>
        <v>44155.263929793597</v>
      </c>
      <c r="CP2404" s="14">
        <f>Таблица1[[#This Row],[Т9]]-Таблица1[[#This Row],[Т1]]</f>
        <v>706.88875346901477</v>
      </c>
      <c r="CQ2404" s="14">
        <f>Таблица1[[#This Row],[Т9]]-Таблица1[[#This Row],[угол обхв6]]</f>
        <v>47464.198529070381</v>
      </c>
      <c r="CR2404" s="14">
        <f>Таблица1[[#This Row],[Т9]]-Таблица1[[#This Row],[угол обхв5]]</f>
        <v>1303.0484925109704</v>
      </c>
      <c r="CS2404" s="14">
        <f>Таблица1[[#This Row],[Т9]]-Таблица1[[#This Row],[угол обхв4]]</f>
        <v>59215.004893326128</v>
      </c>
      <c r="CT2404" s="14">
        <f>Таблица1[[#This Row],[Lкан_прям, мм]]+Таблица1[[#This Row],[Lкан_дуг, мм]]+Таблица1[[#This Row],[Lкан_леб,мм]]</f>
        <v>85045.326329871838</v>
      </c>
      <c r="CU2404" s="16">
        <f>Таблица1[[#This Row],[Lкан_леб,мм]]</f>
        <v>57911.956400815157</v>
      </c>
      <c r="CV2404" s="14">
        <f>2534431-(Таблица1[[#This Row],[Т23]]+Таблица1[[#This Row],[угол обхв3]])</f>
        <v>2448967.6300709434</v>
      </c>
      <c r="CW2404" s="50">
        <f>SUM(X2404:AC2404,AD2404:AI2404)-Таблица1[[#This Row],[lподв_min, мм]]</f>
        <v>22971.797157588309</v>
      </c>
      <c r="CX2404" s="17">
        <f>CW2843-Таблица1[[#This Row],[Суммарная длина каната]]</f>
        <v>-2448967.6300709434</v>
      </c>
    </row>
    <row r="2405" spans="1:102" x14ac:dyDescent="0.25">
      <c r="A2405" s="21">
        <v>2404</v>
      </c>
      <c r="B2405" s="10">
        <v>62.596734693877544</v>
      </c>
      <c r="C2405" s="10">
        <v>53.304897959183663</v>
      </c>
      <c r="D2405" s="11">
        <v>9532.6763045946282</v>
      </c>
      <c r="E2405" s="11">
        <v>13226.761604802918</v>
      </c>
      <c r="F2405" s="11">
        <v>8642.4343977332283</v>
      </c>
      <c r="G2405" s="11">
        <v>13091.268626136944</v>
      </c>
      <c r="H2405" s="11">
        <v>9124.6758145946296</v>
      </c>
      <c r="I2405" s="11">
        <v>9009.8938608465924</v>
      </c>
      <c r="J2405" s="11">
        <v>4216.8677439563262</v>
      </c>
      <c r="K2405" s="11">
        <v>25868.547823054363</v>
      </c>
      <c r="L2405" s="11">
        <v>1264.8221060023213</v>
      </c>
      <c r="M2405" s="11">
        <v>57911.956400815157</v>
      </c>
      <c r="N2405" s="11">
        <v>4319.9933114282467</v>
      </c>
      <c r="O2405" s="11">
        <v>21052.953034925373</v>
      </c>
      <c r="P2405" s="43">
        <v>7337.8650401067061</v>
      </c>
      <c r="Q2405" s="11">
        <v>19738.102443161555</v>
      </c>
      <c r="R2405" s="11">
        <v>9028.0084664074711</v>
      </c>
      <c r="S2405" s="11">
        <v>14524.692024008624</v>
      </c>
      <c r="T2405" s="11">
        <v>9532.6763045946282</v>
      </c>
      <c r="U2405" s="11">
        <v>13226.761604802918</v>
      </c>
      <c r="V2405" s="11">
        <v>8670.3588404076636</v>
      </c>
      <c r="W2405" s="11">
        <v>12953.641501262076</v>
      </c>
      <c r="X2405" s="12">
        <v>0</v>
      </c>
      <c r="Y2405" s="12">
        <v>583.31574771225098</v>
      </c>
      <c r="Z2405" s="12">
        <v>345.33417155021226</v>
      </c>
      <c r="AA2405" s="44">
        <v>232.04019061955907</v>
      </c>
      <c r="AB2405" s="45">
        <v>104.13199612029879</v>
      </c>
      <c r="AC2405" s="12">
        <v>0</v>
      </c>
      <c r="AD2405" s="12">
        <v>11750.806364255748</v>
      </c>
      <c r="AE2405" s="12">
        <v>3291.8660132846194</v>
      </c>
      <c r="AF2405" s="12">
        <v>5480.5321821881516</v>
      </c>
      <c r="AG2405" s="44">
        <v>1128.4755203370614</v>
      </c>
      <c r="AH2405" s="45">
        <v>4216.8677429887821</v>
      </c>
      <c r="AI2405" s="12">
        <v>0</v>
      </c>
      <c r="AJ2405" s="12">
        <v>-58.37333525560291</v>
      </c>
      <c r="AK2405" s="12">
        <v>23.542180595940938</v>
      </c>
      <c r="AL2405" s="12">
        <v>72.037745673082867</v>
      </c>
      <c r="AM2405" s="44">
        <v>104.62334273169034</v>
      </c>
      <c r="AN2405" s="45">
        <v>89.999999864127147</v>
      </c>
      <c r="AO2405" s="12">
        <v>0</v>
      </c>
      <c r="AP2405" s="12">
        <v>-2189.3258198308504</v>
      </c>
      <c r="AQ2405" s="12">
        <v>4482.9583407686605</v>
      </c>
      <c r="AR2405" s="12">
        <v>7725.9790736174346</v>
      </c>
      <c r="AS2405" s="44">
        <v>9422.7918756576291</v>
      </c>
      <c r="AT2405" s="45">
        <v>9124.67630459463</v>
      </c>
      <c r="AU2405" s="12">
        <v>0</v>
      </c>
      <c r="AV2405" s="12">
        <v>11261.289302052508</v>
      </c>
      <c r="AW2405" s="12">
        <v>21426.993673375368</v>
      </c>
      <c r="AX2405" s="12">
        <v>19863.925719990737</v>
      </c>
      <c r="AY2405" s="44">
        <v>14421.686879570001</v>
      </c>
      <c r="AZ2405" s="45">
        <v>13226.761603835375</v>
      </c>
      <c r="BA2405" s="12">
        <v>0</v>
      </c>
      <c r="BB2405" s="12">
        <v>3972.5882533927324</v>
      </c>
      <c r="BC2405" s="12">
        <v>7500.83006944712</v>
      </c>
      <c r="BD2405" s="12">
        <v>9416.1224999181995</v>
      </c>
      <c r="BE2405" s="44">
        <v>9137.8928953444702</v>
      </c>
      <c r="BF2405" s="45">
        <v>9124.6763145946297</v>
      </c>
      <c r="BG2405" s="12">
        <v>0</v>
      </c>
      <c r="BH2405" s="12">
        <v>21266.900985724955</v>
      </c>
      <c r="BI2405" s="12">
        <v>20112.14308161155</v>
      </c>
      <c r="BJ2405" s="12">
        <v>14650.515300837807</v>
      </c>
      <c r="BK2405" s="44">
        <v>13329.76674924154</v>
      </c>
      <c r="BL2405" s="45">
        <v>9009.8938608465942</v>
      </c>
      <c r="BM2405" s="12">
        <v>0</v>
      </c>
      <c r="BN2405" s="12">
        <v>0</v>
      </c>
      <c r="BO2405" s="12">
        <v>81.915515851543844</v>
      </c>
      <c r="BP2405" s="12">
        <v>48.495565077141933</v>
      </c>
      <c r="BQ2405" s="48">
        <v>32.585597058607476</v>
      </c>
      <c r="BR2405" s="49">
        <v>14.623342867563197</v>
      </c>
      <c r="BS2405" s="13">
        <v>0</v>
      </c>
      <c r="BT2405" s="12">
        <v>418.04359918483908</v>
      </c>
      <c r="BV2405" s="14">
        <f>Таблица1[[#This Row],[Lкан_леб,мм]]</f>
        <v>57911.956400815157</v>
      </c>
      <c r="BW2405" s="50">
        <f>Таблица1[[#This Row],[угол обхв4]]+Таблица1[[#This Row],[Lдуг 3,мм]]</f>
        <v>11750.806364255748</v>
      </c>
      <c r="BX2405" s="54">
        <f>Таблица1[[#This Row],[угол обхв5]]+Таблица1[[#This Row],[Y5, мм]]</f>
        <v>58495.272148527409</v>
      </c>
      <c r="BY2405" s="14">
        <f>Таблица1[[#This Row],[угол обхв6]]+Таблица1[[#This Row],[Lдуг 4,мм]]</f>
        <v>15042.672377540368</v>
      </c>
      <c r="BZ2405" s="14">
        <f>Таблица1[[#This Row],[Т1]]+Таблица1[[#This Row],[X6, мм]]</f>
        <v>58840.606320077619</v>
      </c>
      <c r="CA2405" s="14">
        <f>Таблица1[[#This Row],[Т2]]+Таблица1[[#This Row],[Lдуг 5,мм]]</f>
        <v>20523.204559728518</v>
      </c>
      <c r="CB2405" s="14">
        <f>Таблица1[[#This Row],[Т3]]+Таблица1[[#This Row],[Y6, мм]]</f>
        <v>59072.646510697181</v>
      </c>
      <c r="CC2405" s="14">
        <f>Таблица1[[#This Row],[Т4]]+Таблица1[[#This Row],[Lдуг 6,мм]]</f>
        <v>21651.68008006558</v>
      </c>
      <c r="CD2405" s="14">
        <f>Таблица1[[#This Row],[Т5]]+Таблица1[[#This Row],[Lдуг 1,мм]]</f>
        <v>59176.778506817478</v>
      </c>
      <c r="CE2405" s="14">
        <f>Таблица1[[#This Row],[Т6]]+Таблица1[[#This Row],[Lпрям1, мм]]</f>
        <v>25868.547823054363</v>
      </c>
      <c r="CF2405" s="15">
        <f>Таблица1[[#This Row],[Т7]]+Таблица1[[#This Row],[Lдуг 2,мм]]</f>
        <v>59176.778506817478</v>
      </c>
      <c r="CG2405" s="14">
        <f>Таблица1[[#This Row],[Т8]]+Таблица1[[#This Row],[Lпрям2, мм]]</f>
        <v>25868.547823054363</v>
      </c>
      <c r="CH2405" s="14">
        <f>Таблица1[[#This Row],[Т9]]-Таблица1[[#This Row],[Т9]]</f>
        <v>0</v>
      </c>
      <c r="CI2405" s="50">
        <f>Таблица1[[#This Row],[Т9]]-Таблица1[[#This Row],[Т8]]</f>
        <v>33308.230683763119</v>
      </c>
      <c r="CJ2405" s="54">
        <f>Таблица1[[#This Row],[Т9]]-Таблица1[[#This Row],[Т7]]</f>
        <v>0</v>
      </c>
      <c r="CK2405" s="14">
        <f>Таблица1[[#This Row],[Т9]]-Таблица1[[#This Row],[Т6]]</f>
        <v>37525.098426751894</v>
      </c>
      <c r="CL2405" s="14">
        <f>Таблица1[[#This Row],[Т9]]-Таблица1[[#This Row],[Т5]]</f>
        <v>104.13199612029712</v>
      </c>
      <c r="CM2405" s="14">
        <f>Таблица1[[#This Row],[Т9]]-Таблица1[[#This Row],[Т4]]</f>
        <v>38653.57394708896</v>
      </c>
      <c r="CN2405" s="14">
        <f>Таблица1[[#This Row],[Т9]]-Таблица1[[#This Row],[Т3]]</f>
        <v>336.17218673985917</v>
      </c>
      <c r="CO2405" s="14">
        <f>Таблица1[[#This Row],[Т9]]-Таблица1[[#This Row],[Т2]]</f>
        <v>44134.106129277112</v>
      </c>
      <c r="CP2405" s="14">
        <f>Таблица1[[#This Row],[Т9]]-Таблица1[[#This Row],[Т1]]</f>
        <v>681.50635829006933</v>
      </c>
      <c r="CQ2405" s="14">
        <f>Таблица1[[#This Row],[Т9]]-Таблица1[[#This Row],[угол обхв6]]</f>
        <v>47425.972142561732</v>
      </c>
      <c r="CR2405" s="14">
        <f>Таблица1[[#This Row],[Т9]]-Таблица1[[#This Row],[угол обхв5]]</f>
        <v>1264.8221060023207</v>
      </c>
      <c r="CS2405" s="14">
        <f>Таблица1[[#This Row],[Т9]]-Таблица1[[#This Row],[угол обхв4]]</f>
        <v>59176.778506817478</v>
      </c>
      <c r="CT2405" s="14">
        <f>Таблица1[[#This Row],[Lкан_прям, мм]]+Таблица1[[#This Row],[Lкан_дуг, мм]]+Таблица1[[#This Row],[Lкан_леб,мм]]</f>
        <v>85045.326329871838</v>
      </c>
      <c r="CU2405" s="16">
        <f>Таблица1[[#This Row],[Lкан_леб,мм]]</f>
        <v>57911.956400815157</v>
      </c>
      <c r="CV2405" s="14">
        <f>2534431-(Таблица1[[#This Row],[Т23]]+Таблица1[[#This Row],[угол обхв3]])</f>
        <v>2448967.6300709434</v>
      </c>
      <c r="CW2405" s="50">
        <f>SUM(X2405:AC2405,AD2405:AI2405)-Таблица1[[#This Row],[lподв_min, мм]]</f>
        <v>22916.502185100358</v>
      </c>
      <c r="CX2405" s="17">
        <f>CW2844-Таблица1[[#This Row],[Суммарная длина каната]]</f>
        <v>-2448967.6300709434</v>
      </c>
    </row>
    <row r="2406" spans="1:102" x14ac:dyDescent="0.25">
      <c r="A2406" s="21">
        <v>2405</v>
      </c>
      <c r="B2406" s="10">
        <v>62.596734693877544</v>
      </c>
      <c r="C2406" s="10">
        <v>55.988979591836724</v>
      </c>
      <c r="D2406" s="11">
        <v>9857.8524174312442</v>
      </c>
      <c r="E2406" s="11">
        <v>13439.503186851143</v>
      </c>
      <c r="F2406" s="11">
        <v>8974.9321648228251</v>
      </c>
      <c r="G2406" s="11">
        <v>13262.469778891274</v>
      </c>
      <c r="H2406" s="11">
        <v>9449.8519274312457</v>
      </c>
      <c r="I2406" s="11">
        <v>9165.750498631176</v>
      </c>
      <c r="J2406" s="11">
        <v>4273.7526882199663</v>
      </c>
      <c r="K2406" s="11">
        <v>25906.774209563027</v>
      </c>
      <c r="L2406" s="11">
        <v>1226.5957194936482</v>
      </c>
      <c r="M2406" s="11">
        <v>57911.956400815157</v>
      </c>
      <c r="N2406" s="11">
        <v>4319.9933114282467</v>
      </c>
      <c r="O2406" s="11">
        <v>21052.953034925373</v>
      </c>
      <c r="P2406" s="43">
        <v>7360.5299075301255</v>
      </c>
      <c r="Q2406" s="11">
        <v>19840.919927037739</v>
      </c>
      <c r="R2406" s="11">
        <v>9292.957546305508</v>
      </c>
      <c r="S2406" s="11">
        <v>14712.376623048096</v>
      </c>
      <c r="T2406" s="11">
        <v>9857.8524174312442</v>
      </c>
      <c r="U2406" s="11">
        <v>13439.503186851143</v>
      </c>
      <c r="V2406" s="11">
        <v>9009.2709031724316</v>
      </c>
      <c r="W2406" s="11">
        <v>13126.301313200582</v>
      </c>
      <c r="X2406" s="12">
        <v>0</v>
      </c>
      <c r="Y2406" s="12">
        <v>570.43587359530761</v>
      </c>
      <c r="Z2406" s="12">
        <v>339.10085241925833</v>
      </c>
      <c r="AA2406" s="44">
        <v>232.04019061955896</v>
      </c>
      <c r="AB2406" s="45">
        <v>85.01880285952322</v>
      </c>
      <c r="AC2406" s="12">
        <v>0</v>
      </c>
      <c r="AD2406" s="12">
        <v>11750.806364255748</v>
      </c>
      <c r="AE2406" s="12">
        <v>3273.2074555167683</v>
      </c>
      <c r="AF2406" s="12">
        <v>5480.5321821881498</v>
      </c>
      <c r="AG2406" s="44">
        <v>1128.4755203370623</v>
      </c>
      <c r="AH2406" s="45">
        <v>4273.7526872653007</v>
      </c>
      <c r="AI2406" s="12">
        <v>0</v>
      </c>
      <c r="AJ2406" s="12">
        <v>-58.37333525560291</v>
      </c>
      <c r="AK2406" s="12">
        <v>21.733449155841324</v>
      </c>
      <c r="AL2406" s="12">
        <v>69.353664040429791</v>
      </c>
      <c r="AM2406" s="44">
        <v>101.93926109903725</v>
      </c>
      <c r="AN2406" s="45">
        <v>89.999999865935649</v>
      </c>
      <c r="AO2406" s="12">
        <v>0</v>
      </c>
      <c r="AP2406" s="12">
        <v>-2189.3258198308504</v>
      </c>
      <c r="AQ2406" s="12">
        <v>4471.0712723392462</v>
      </c>
      <c r="AR2406" s="12">
        <v>7742.325981062595</v>
      </c>
      <c r="AS2406" s="44">
        <v>9692.1314687482845</v>
      </c>
      <c r="AT2406" s="45">
        <v>9449.8524174312442</v>
      </c>
      <c r="AU2406" s="12">
        <v>0</v>
      </c>
      <c r="AV2406" s="12">
        <v>11261.289302052508</v>
      </c>
      <c r="AW2406" s="12">
        <v>21431.950989704779</v>
      </c>
      <c r="AX2406" s="12">
        <v>19984.780130830131</v>
      </c>
      <c r="AY2406" s="44">
        <v>14627.971767490792</v>
      </c>
      <c r="AZ2406" s="45">
        <v>13439.503185896479</v>
      </c>
      <c r="BA2406" s="12">
        <v>0</v>
      </c>
      <c r="BB2406" s="12">
        <v>3972.5882533927324</v>
      </c>
      <c r="BC2406" s="12">
        <v>7511.607868441125</v>
      </c>
      <c r="BD2406" s="12">
        <v>9674.7536198379785</v>
      </c>
      <c r="BE2406" s="44">
        <v>9458.6784949884677</v>
      </c>
      <c r="BF2406" s="45">
        <v>9449.8524274312458</v>
      </c>
      <c r="BG2406" s="12">
        <v>0</v>
      </c>
      <c r="BH2406" s="12">
        <v>21266.900985724955</v>
      </c>
      <c r="BI2406" s="12">
        <v>20219.917881817146</v>
      </c>
      <c r="BJ2406" s="12">
        <v>14856.236826840488</v>
      </c>
      <c r="BK2406" s="44">
        <v>13523.908042408446</v>
      </c>
      <c r="BL2406" s="45">
        <v>9165.7504986311778</v>
      </c>
      <c r="BM2406" s="12">
        <v>0</v>
      </c>
      <c r="BN2406" s="12">
        <v>0</v>
      </c>
      <c r="BO2406" s="12">
        <v>80.106784411444238</v>
      </c>
      <c r="BP2406" s="12">
        <v>47.620214884588471</v>
      </c>
      <c r="BQ2406" s="48">
        <v>32.585597058607462</v>
      </c>
      <c r="BR2406" s="49">
        <v>11.939261233101606</v>
      </c>
      <c r="BS2406" s="13">
        <v>0</v>
      </c>
      <c r="BT2406" s="12">
        <v>418.04359918483908</v>
      </c>
      <c r="BV2406" s="14">
        <f>Таблица1[[#This Row],[Lкан_леб,мм]]</f>
        <v>57911.956400815157</v>
      </c>
      <c r="BW2406" s="50">
        <f>Таблица1[[#This Row],[угол обхв4]]+Таблица1[[#This Row],[Lдуг 3,мм]]</f>
        <v>11750.806364255748</v>
      </c>
      <c r="BX2406" s="54">
        <f>Таблица1[[#This Row],[угол обхв5]]+Таблица1[[#This Row],[Y5, мм]]</f>
        <v>58482.392274410464</v>
      </c>
      <c r="BY2406" s="14">
        <f>Таблица1[[#This Row],[угол обхв6]]+Таблица1[[#This Row],[Lдуг 4,мм]]</f>
        <v>15024.013819772517</v>
      </c>
      <c r="BZ2406" s="14">
        <f>Таблица1[[#This Row],[Т1]]+Таблица1[[#This Row],[X6, мм]]</f>
        <v>58821.493126829722</v>
      </c>
      <c r="CA2406" s="14">
        <f>Таблица1[[#This Row],[Т2]]+Таблица1[[#This Row],[Lдуг 5,мм]]</f>
        <v>20504.546001960669</v>
      </c>
      <c r="CB2406" s="14">
        <f>Таблица1[[#This Row],[Т3]]+Таблица1[[#This Row],[Y6, мм]]</f>
        <v>59053.533317449284</v>
      </c>
      <c r="CC2406" s="14">
        <f>Таблица1[[#This Row],[Т4]]+Таблица1[[#This Row],[Lдуг 6,мм]]</f>
        <v>21633.021522297731</v>
      </c>
      <c r="CD2406" s="14">
        <f>Таблица1[[#This Row],[Т5]]+Таблица1[[#This Row],[Lдуг 1,мм]]</f>
        <v>59138.552120308806</v>
      </c>
      <c r="CE2406" s="14">
        <f>Таблица1[[#This Row],[Т6]]+Таблица1[[#This Row],[Lпрям1, мм]]</f>
        <v>25906.774209563031</v>
      </c>
      <c r="CF2406" s="15">
        <f>Таблица1[[#This Row],[Т7]]+Таблица1[[#This Row],[Lдуг 2,мм]]</f>
        <v>59138.552120308806</v>
      </c>
      <c r="CG2406" s="14">
        <f>Таблица1[[#This Row],[Т8]]+Таблица1[[#This Row],[Lпрям2, мм]]</f>
        <v>25906.774209563031</v>
      </c>
      <c r="CH2406" s="14">
        <f>Таблица1[[#This Row],[Т9]]-Таблица1[[#This Row],[Т9]]</f>
        <v>0</v>
      </c>
      <c r="CI2406" s="50">
        <f>Таблица1[[#This Row],[Т9]]-Таблица1[[#This Row],[Т8]]</f>
        <v>33231.777910745775</v>
      </c>
      <c r="CJ2406" s="54">
        <f>Таблица1[[#This Row],[Т9]]-Таблица1[[#This Row],[Т7]]</f>
        <v>0</v>
      </c>
      <c r="CK2406" s="14">
        <f>Таблица1[[#This Row],[Т9]]-Таблица1[[#This Row],[Т6]]</f>
        <v>37505.530598011072</v>
      </c>
      <c r="CL2406" s="14">
        <f>Таблица1[[#This Row],[Т9]]-Таблица1[[#This Row],[Т5]]</f>
        <v>85.018802859522111</v>
      </c>
      <c r="CM2406" s="14">
        <f>Таблица1[[#This Row],[Т9]]-Таблица1[[#This Row],[Т4]]</f>
        <v>38634.006118348138</v>
      </c>
      <c r="CN2406" s="14">
        <f>Таблица1[[#This Row],[Т9]]-Таблица1[[#This Row],[Т3]]</f>
        <v>317.05899347908417</v>
      </c>
      <c r="CO2406" s="14">
        <f>Таблица1[[#This Row],[Т9]]-Таблица1[[#This Row],[Т2]]</f>
        <v>44114.538300536289</v>
      </c>
      <c r="CP2406" s="14">
        <f>Таблица1[[#This Row],[Т9]]-Таблица1[[#This Row],[Т1]]</f>
        <v>656.15984589834261</v>
      </c>
      <c r="CQ2406" s="14">
        <f>Таблица1[[#This Row],[Т9]]-Таблица1[[#This Row],[угол обхв6]]</f>
        <v>47387.74575605306</v>
      </c>
      <c r="CR2406" s="14">
        <f>Таблица1[[#This Row],[Т9]]-Таблица1[[#This Row],[угол обхв5]]</f>
        <v>1226.5957194936491</v>
      </c>
      <c r="CS2406" s="14">
        <f>Таблица1[[#This Row],[Т9]]-Таблица1[[#This Row],[угол обхв4]]</f>
        <v>59138.552120308806</v>
      </c>
      <c r="CT2406" s="14">
        <f>Таблица1[[#This Row],[Lкан_прям, мм]]+Таблица1[[#This Row],[Lкан_дуг, мм]]+Таблица1[[#This Row],[Lкан_леб,мм]]</f>
        <v>85045.326329871838</v>
      </c>
      <c r="CU2406" s="16">
        <f>Таблица1[[#This Row],[Lкан_леб,мм]]</f>
        <v>57911.956400815157</v>
      </c>
      <c r="CV2406" s="14">
        <f>2534431-(Таблица1[[#This Row],[Т23]]+Таблица1[[#This Row],[угол обхв3]])</f>
        <v>2448967.6300709434</v>
      </c>
      <c r="CW2406" s="50">
        <f>SUM(X2406:AC2406,AD2406:AI2406)-Таблица1[[#This Row],[lподв_min, мм]]</f>
        <v>22859.617240836706</v>
      </c>
      <c r="CX2406" s="17">
        <f>CW2845-Таблица1[[#This Row],[Суммарная длина каната]]</f>
        <v>-2448967.6300709434</v>
      </c>
    </row>
    <row r="2407" spans="1:102" x14ac:dyDescent="0.25">
      <c r="A2407" s="21">
        <v>2406</v>
      </c>
      <c r="B2407" s="10">
        <v>62.596734693877544</v>
      </c>
      <c r="C2407" s="10">
        <v>58.673061224489786</v>
      </c>
      <c r="D2407" s="11">
        <v>10172.709326799872</v>
      </c>
      <c r="E2407" s="11">
        <v>13667.239024423419</v>
      </c>
      <c r="F2407" s="11">
        <v>9299.0479898630547</v>
      </c>
      <c r="G2407" s="11">
        <v>13449.053625411994</v>
      </c>
      <c r="H2407" s="11">
        <v>9764.7088367998731</v>
      </c>
      <c r="I2407" s="11">
        <v>9335.0253724713984</v>
      </c>
      <c r="J2407" s="11">
        <v>4332.2136519520209</v>
      </c>
      <c r="K2407" s="11">
        <v>25945.000596071714</v>
      </c>
      <c r="L2407" s="11">
        <v>1188.3693329849716</v>
      </c>
      <c r="M2407" s="11">
        <v>57911.956400815157</v>
      </c>
      <c r="N2407" s="11">
        <v>4319.9933114282467</v>
      </c>
      <c r="O2407" s="11">
        <v>21052.953034925373</v>
      </c>
      <c r="P2407" s="43">
        <v>7378.3550771759028</v>
      </c>
      <c r="Q2407" s="11">
        <v>19944.685983785839</v>
      </c>
      <c r="R2407" s="11">
        <v>9548.8268880623273</v>
      </c>
      <c r="S2407" s="11">
        <v>14912.262599555592</v>
      </c>
      <c r="T2407" s="11">
        <v>10172.709326799872</v>
      </c>
      <c r="U2407" s="11">
        <v>13667.239024423419</v>
      </c>
      <c r="V2407" s="11">
        <v>9339.7256794693894</v>
      </c>
      <c r="W2407" s="11">
        <v>13314.642593244651</v>
      </c>
      <c r="X2407" s="12">
        <v>0</v>
      </c>
      <c r="Y2407" s="12">
        <v>557.51626487404076</v>
      </c>
      <c r="Z2407" s="12">
        <v>332.90726789262811</v>
      </c>
      <c r="AA2407" s="44">
        <v>232.04019061955907</v>
      </c>
      <c r="AB2407" s="45">
        <v>65.905609598743524</v>
      </c>
      <c r="AC2407" s="12">
        <v>0</v>
      </c>
      <c r="AD2407" s="12">
        <v>11750.806364255748</v>
      </c>
      <c r="AE2407" s="12">
        <v>3252.9728782805187</v>
      </c>
      <c r="AF2407" s="12">
        <v>5480.5321821881471</v>
      </c>
      <c r="AG2407" s="44">
        <v>1128.4755203370614</v>
      </c>
      <c r="AH2407" s="45">
        <v>4332.2136510102373</v>
      </c>
      <c r="AI2407" s="12">
        <v>0</v>
      </c>
      <c r="AJ2407" s="12">
        <v>-58.37333525560291</v>
      </c>
      <c r="AK2407" s="12">
        <v>19.919137752191816</v>
      </c>
      <c r="AL2407" s="12">
        <v>66.669582407776758</v>
      </c>
      <c r="AM2407" s="44">
        <v>99.25517946638422</v>
      </c>
      <c r="AN2407" s="45">
        <v>89.999999867744791</v>
      </c>
      <c r="AO2407" s="12">
        <v>0</v>
      </c>
      <c r="AP2407" s="12">
        <v>-2189.3258198308504</v>
      </c>
      <c r="AQ2407" s="12">
        <v>4458.9963015496842</v>
      </c>
      <c r="AR2407" s="12">
        <v>7752.99547203372</v>
      </c>
      <c r="AS2407" s="44">
        <v>9951.5154753558272</v>
      </c>
      <c r="AT2407" s="45">
        <v>9764.7093267998716</v>
      </c>
      <c r="AU2407" s="12">
        <v>0</v>
      </c>
      <c r="AV2407" s="12">
        <v>11261.289302052508</v>
      </c>
      <c r="AW2407" s="12">
        <v>21436.544182812417</v>
      </c>
      <c r="AX2407" s="12">
        <v>20106.267463358156</v>
      </c>
      <c r="AY2407" s="44">
        <v>14846.643229979492</v>
      </c>
      <c r="AZ2407" s="45">
        <v>13667.239023481638</v>
      </c>
      <c r="BA2407" s="12">
        <v>0</v>
      </c>
      <c r="BB2407" s="12">
        <v>3972.5882533927324</v>
      </c>
      <c r="BC2407" s="12">
        <v>7517.3580672973394</v>
      </c>
      <c r="BD2407" s="12">
        <v>9923.4672829201445</v>
      </c>
      <c r="BE2407" s="44">
        <v>9770.0207395063717</v>
      </c>
      <c r="BF2407" s="45">
        <v>9764.7093367998732</v>
      </c>
      <c r="BG2407" s="12">
        <v>0</v>
      </c>
      <c r="BH2407" s="12">
        <v>21266.900985724955</v>
      </c>
      <c r="BI2407" s="12">
        <v>20328.277131672879</v>
      </c>
      <c r="BJ2407" s="12">
        <v>15073.84407912791</v>
      </c>
      <c r="BK2407" s="44">
        <v>13732.858393999519</v>
      </c>
      <c r="BL2407" s="45">
        <v>9335.0253724714003</v>
      </c>
      <c r="BM2407" s="12">
        <v>0</v>
      </c>
      <c r="BN2407" s="12">
        <v>0</v>
      </c>
      <c r="BO2407" s="12">
        <v>78.292473007794726</v>
      </c>
      <c r="BP2407" s="12">
        <v>46.750444655584936</v>
      </c>
      <c r="BQ2407" s="48">
        <v>32.585597058607476</v>
      </c>
      <c r="BR2407" s="49">
        <v>9.2551795986394403</v>
      </c>
      <c r="BS2407" s="13">
        <v>0</v>
      </c>
      <c r="BT2407" s="12">
        <v>418.04359918483908</v>
      </c>
      <c r="BV2407" s="14">
        <f>Таблица1[[#This Row],[Lкан_леб,мм]]</f>
        <v>57911.956400815157</v>
      </c>
      <c r="BW2407" s="50">
        <f>Таблица1[[#This Row],[угол обхв4]]+Таблица1[[#This Row],[Lдуг 3,мм]]</f>
        <v>11750.806364255748</v>
      </c>
      <c r="BX2407" s="54">
        <f>Таблица1[[#This Row],[угол обхв5]]+Таблица1[[#This Row],[Y5, мм]]</f>
        <v>58469.472665689202</v>
      </c>
      <c r="BY2407" s="14">
        <f>Таблица1[[#This Row],[угол обхв6]]+Таблица1[[#This Row],[Lдуг 4,мм]]</f>
        <v>15003.779242536268</v>
      </c>
      <c r="BZ2407" s="14">
        <f>Таблица1[[#This Row],[Т1]]+Таблица1[[#This Row],[X6, мм]]</f>
        <v>58802.379933581833</v>
      </c>
      <c r="CA2407" s="14">
        <f>Таблица1[[#This Row],[Т2]]+Таблица1[[#This Row],[Lдуг 5,мм]]</f>
        <v>20484.311424724416</v>
      </c>
      <c r="CB2407" s="14">
        <f>Таблица1[[#This Row],[Т3]]+Таблица1[[#This Row],[Y6, мм]]</f>
        <v>59034.420124201395</v>
      </c>
      <c r="CC2407" s="14">
        <f>Таблица1[[#This Row],[Т4]]+Таблица1[[#This Row],[Lдуг 6,мм]]</f>
        <v>21612.786945061478</v>
      </c>
      <c r="CD2407" s="14">
        <f>Таблица1[[#This Row],[Т5]]+Таблица1[[#This Row],[Lдуг 1,мм]]</f>
        <v>59100.325733800142</v>
      </c>
      <c r="CE2407" s="14">
        <f>Таблица1[[#This Row],[Т6]]+Таблица1[[#This Row],[Lпрям1, мм]]</f>
        <v>25945.000596071717</v>
      </c>
      <c r="CF2407" s="15">
        <f>Таблица1[[#This Row],[Т7]]+Таблица1[[#This Row],[Lдуг 2,мм]]</f>
        <v>59100.325733800142</v>
      </c>
      <c r="CG2407" s="14">
        <f>Таблица1[[#This Row],[Т8]]+Таблица1[[#This Row],[Lпрям2, мм]]</f>
        <v>25945.000596071717</v>
      </c>
      <c r="CH2407" s="14">
        <f>Таблица1[[#This Row],[Т9]]-Таблица1[[#This Row],[Т9]]</f>
        <v>0</v>
      </c>
      <c r="CI2407" s="50">
        <f>Таблица1[[#This Row],[Т9]]-Таблица1[[#This Row],[Т8]]</f>
        <v>33155.325137728425</v>
      </c>
      <c r="CJ2407" s="54">
        <f>Таблица1[[#This Row],[Т9]]-Таблица1[[#This Row],[Т7]]</f>
        <v>0</v>
      </c>
      <c r="CK2407" s="14">
        <f>Таблица1[[#This Row],[Т9]]-Таблица1[[#This Row],[Т6]]</f>
        <v>37487.538788738661</v>
      </c>
      <c r="CL2407" s="14">
        <f>Таблица1[[#This Row],[Т9]]-Таблица1[[#This Row],[Т5]]</f>
        <v>65.905609598747105</v>
      </c>
      <c r="CM2407" s="14">
        <f>Таблица1[[#This Row],[Т9]]-Таблица1[[#This Row],[Т4]]</f>
        <v>38616.014309075726</v>
      </c>
      <c r="CN2407" s="14">
        <f>Таблица1[[#This Row],[Т9]]-Таблица1[[#This Row],[Т3]]</f>
        <v>297.94580021830916</v>
      </c>
      <c r="CO2407" s="14">
        <f>Таблица1[[#This Row],[Т9]]-Таблица1[[#This Row],[Т2]]</f>
        <v>44096.546491263871</v>
      </c>
      <c r="CP2407" s="14">
        <f>Таблица1[[#This Row],[Т9]]-Таблица1[[#This Row],[Т1]]</f>
        <v>630.85306811094051</v>
      </c>
      <c r="CQ2407" s="14">
        <f>Таблица1[[#This Row],[Т9]]-Таблица1[[#This Row],[угол обхв6]]</f>
        <v>47349.519369544396</v>
      </c>
      <c r="CR2407" s="14">
        <f>Таблица1[[#This Row],[Т9]]-Таблица1[[#This Row],[угол обхв5]]</f>
        <v>1188.3693329849848</v>
      </c>
      <c r="CS2407" s="14">
        <f>Таблица1[[#This Row],[Т9]]-Таблица1[[#This Row],[угол обхв4]]</f>
        <v>59100.325733800142</v>
      </c>
      <c r="CT2407" s="14">
        <f>Таблица1[[#This Row],[Lкан_прям, мм]]+Таблица1[[#This Row],[Lкан_дуг, мм]]+Таблица1[[#This Row],[Lкан_леб,мм]]</f>
        <v>85045.326329871838</v>
      </c>
      <c r="CU2407" s="16">
        <f>Таблица1[[#This Row],[Lкан_леб,мм]]</f>
        <v>57911.956400815157</v>
      </c>
      <c r="CV2407" s="14">
        <f>2534431-(Таблица1[[#This Row],[Т23]]+Таблица1[[#This Row],[угол обхв3]])</f>
        <v>2448967.6300709434</v>
      </c>
      <c r="CW2407" s="50">
        <f>SUM(X2407:AC2407,AD2407:AI2407)-Таблица1[[#This Row],[lподв_min, мм]]</f>
        <v>22801.156277104667</v>
      </c>
      <c r="CX2407" s="17">
        <f>CW2846-Таблица1[[#This Row],[Суммарная длина каната]]</f>
        <v>-2448967.6300709434</v>
      </c>
    </row>
    <row r="2408" spans="1:102" x14ac:dyDescent="0.25">
      <c r="A2408" s="21">
        <v>2407</v>
      </c>
      <c r="B2408" s="10">
        <v>62.596734693877544</v>
      </c>
      <c r="C2408" s="10">
        <v>61.357142857142854</v>
      </c>
      <c r="D2408" s="11">
        <v>9660.998101222649</v>
      </c>
      <c r="E2408" s="11">
        <v>13518.25209195949</v>
      </c>
      <c r="F2408" s="11">
        <v>9614.070713401914</v>
      </c>
      <c r="G2408" s="11">
        <v>13650.610772340951</v>
      </c>
      <c r="H2408" s="11">
        <v>10068.997611222649</v>
      </c>
      <c r="I2408" s="11">
        <v>9517.2342728509338</v>
      </c>
      <c r="J2408" s="11">
        <v>4001.0178191085561</v>
      </c>
      <c r="K2408" s="11">
        <v>25982.304156679576</v>
      </c>
      <c r="L2408" s="11">
        <v>1151.0657723771008</v>
      </c>
      <c r="M2408" s="11">
        <v>57911.956400815157</v>
      </c>
      <c r="N2408" s="11">
        <v>4319.9933114282467</v>
      </c>
      <c r="O2408" s="11">
        <v>21052.953034925373</v>
      </c>
      <c r="P2408" s="43">
        <v>7391.3014379087645</v>
      </c>
      <c r="Q2408" s="11">
        <v>20049.172934883696</v>
      </c>
      <c r="R2408" s="11">
        <v>9795.0550753976604</v>
      </c>
      <c r="S2408" s="11">
        <v>15123.911373275125</v>
      </c>
      <c r="T2408" s="11">
        <v>10476.556188718736</v>
      </c>
      <c r="U2408" s="11">
        <v>13909.469430429714</v>
      </c>
      <c r="V2408" s="11">
        <v>9660.998101222649</v>
      </c>
      <c r="W2408" s="11">
        <v>13518.25209195949</v>
      </c>
      <c r="X2408" s="12">
        <v>0</v>
      </c>
      <c r="Y2408" s="12">
        <v>544.55291034156585</v>
      </c>
      <c r="Z2408" s="12">
        <v>326.75742917720612</v>
      </c>
      <c r="AA2408" s="44">
        <v>232.04019061955913</v>
      </c>
      <c r="AB2408" s="45">
        <v>47.253829333787309</v>
      </c>
      <c r="AC2408" s="12">
        <v>0.46141290498229459</v>
      </c>
      <c r="AD2408" s="12">
        <v>11750.806364255748</v>
      </c>
      <c r="AE2408" s="12">
        <v>3231.1775093648057</v>
      </c>
      <c r="AF2408" s="12">
        <v>5480.5321821881507</v>
      </c>
      <c r="AG2408" s="44">
        <v>1128.4755203370585</v>
      </c>
      <c r="AH2408" s="45">
        <v>390.29476040551822</v>
      </c>
      <c r="AI2408" s="12">
        <v>4001.0178201282952</v>
      </c>
      <c r="AJ2408" s="12">
        <v>-58.37333525560291</v>
      </c>
      <c r="AK2408" s="12">
        <v>18.098683087871692</v>
      </c>
      <c r="AL2408" s="12">
        <v>63.98550077512369</v>
      </c>
      <c r="AM2408" s="44">
        <v>96.571097833731173</v>
      </c>
      <c r="AN2408" s="45">
        <v>89.935203258590249</v>
      </c>
      <c r="AO2408" s="12">
        <v>89.999999856797004</v>
      </c>
      <c r="AP2408" s="12">
        <v>-2189.3258198308504</v>
      </c>
      <c r="AQ2408" s="12">
        <v>4446.7403810739233</v>
      </c>
      <c r="AR2408" s="12">
        <v>7757.9641360436717</v>
      </c>
      <c r="AS2408" s="44">
        <v>10200.374767490366</v>
      </c>
      <c r="AT2408" s="45">
        <v>10068.556449629014</v>
      </c>
      <c r="AU2408" s="12">
        <v>10068.998101222649</v>
      </c>
      <c r="AV2408" s="12">
        <v>11261.289302052508</v>
      </c>
      <c r="AW2408" s="12">
        <v>21440.766366743959</v>
      </c>
      <c r="AX2408" s="12">
        <v>20228.121155876335</v>
      </c>
      <c r="AY2408" s="44">
        <v>15077.221468564641</v>
      </c>
      <c r="AZ2408" s="45">
        <v>13909.008016603348</v>
      </c>
      <c r="BA2408" s="12">
        <v>13518.25209297923</v>
      </c>
      <c r="BB2408" s="12">
        <v>3972.5882533927324</v>
      </c>
      <c r="BC2408" s="12">
        <v>7518.0485075544411</v>
      </c>
      <c r="BD2408" s="12">
        <v>10161.717773532569</v>
      </c>
      <c r="BE2408" s="44">
        <v>10071.23649662603</v>
      </c>
      <c r="BF2408" s="45">
        <v>10068.99784031237</v>
      </c>
      <c r="BG2408" s="12">
        <v>10068.998111222649</v>
      </c>
      <c r="BH2408" s="12">
        <v>21266.900985724955</v>
      </c>
      <c r="BI2408" s="12">
        <v>20436.986266702283</v>
      </c>
      <c r="BJ2408" s="12">
        <v>15302.859594267762</v>
      </c>
      <c r="BK2408" s="44">
        <v>13956.159335140197</v>
      </c>
      <c r="BL2408" s="45">
        <v>13518.713505785856</v>
      </c>
      <c r="BM2408" s="12">
        <v>9517.2342728509338</v>
      </c>
      <c r="BN2408" s="12">
        <v>0</v>
      </c>
      <c r="BO2408" s="12">
        <v>76.472018343474602</v>
      </c>
      <c r="BP2408" s="12">
        <v>45.886817687251998</v>
      </c>
      <c r="BQ2408" s="48">
        <v>32.585597058607483</v>
      </c>
      <c r="BR2408" s="49">
        <v>6.6358945751409291</v>
      </c>
      <c r="BS2408" s="13">
        <v>6.4796598206755776E-2</v>
      </c>
      <c r="BT2408" s="12">
        <v>418.04359918483908</v>
      </c>
      <c r="BV2408" s="14">
        <f>Таблица1[[#This Row],[Lкан_леб,мм]]</f>
        <v>57911.956400815157</v>
      </c>
      <c r="BW2408" s="50">
        <f>Таблица1[[#This Row],[угол обхв4]]+Таблица1[[#This Row],[Lдуг 3,мм]]</f>
        <v>11750.806364255748</v>
      </c>
      <c r="BX2408" s="54">
        <f>Таблица1[[#This Row],[угол обхв5]]+Таблица1[[#This Row],[Y5, мм]]</f>
        <v>58456.509311156726</v>
      </c>
      <c r="BY2408" s="14">
        <f>Таблица1[[#This Row],[угол обхв6]]+Таблица1[[#This Row],[Lдуг 4,мм]]</f>
        <v>14981.983873620553</v>
      </c>
      <c r="BZ2408" s="14">
        <f>Таблица1[[#This Row],[Т1]]+Таблица1[[#This Row],[X6, мм]]</f>
        <v>58783.266740333929</v>
      </c>
      <c r="CA2408" s="14">
        <f>Таблица1[[#This Row],[Т2]]+Таблица1[[#This Row],[Lдуг 5,мм]]</f>
        <v>20462.516055808705</v>
      </c>
      <c r="CB2408" s="14">
        <f>Таблица1[[#This Row],[Т3]]+Таблица1[[#This Row],[Y6, мм]]</f>
        <v>59015.306930953491</v>
      </c>
      <c r="CC2408" s="14">
        <f>Таблица1[[#This Row],[Т4]]+Таблица1[[#This Row],[Lдуг 6,мм]]</f>
        <v>21590.991576145763</v>
      </c>
      <c r="CD2408" s="14">
        <f>Таблица1[[#This Row],[Т5]]+Таблица1[[#This Row],[Lдуг 1,мм]]</f>
        <v>59062.560760287277</v>
      </c>
      <c r="CE2408" s="14">
        <f>Таблица1[[#This Row],[Т6]]+Таблица1[[#This Row],[Lпрям1, мм]]</f>
        <v>21981.286336551282</v>
      </c>
      <c r="CF2408" s="15">
        <f>Таблица1[[#This Row],[Т7]]+Таблица1[[#This Row],[Lдуг 2,мм]]</f>
        <v>59063.022173192257</v>
      </c>
      <c r="CG2408" s="14">
        <f>Таблица1[[#This Row],[Т8]]+Таблица1[[#This Row],[Lпрям2, мм]]</f>
        <v>25982.304156679576</v>
      </c>
      <c r="CH2408" s="14">
        <f>Таблица1[[#This Row],[Т9]]-Таблица1[[#This Row],[Т9]]</f>
        <v>0</v>
      </c>
      <c r="CI2408" s="50">
        <f>Таблица1[[#This Row],[Т9]]-Таблица1[[#This Row],[Т8]]</f>
        <v>37081.735836640975</v>
      </c>
      <c r="CJ2408" s="54">
        <f>Таблица1[[#This Row],[Т9]]-Таблица1[[#This Row],[Т7]]</f>
        <v>0.46141290498053422</v>
      </c>
      <c r="CK2408" s="14">
        <f>Таблица1[[#This Row],[Т9]]-Таблица1[[#This Row],[Т6]]</f>
        <v>37472.030597046498</v>
      </c>
      <c r="CL2408" s="14">
        <f>Таблица1[[#This Row],[Т9]]-Таблица1[[#This Row],[Т5]]</f>
        <v>47.715242238766223</v>
      </c>
      <c r="CM2408" s="14">
        <f>Таблица1[[#This Row],[Т9]]-Таблица1[[#This Row],[Т4]]</f>
        <v>38600.506117383557</v>
      </c>
      <c r="CN2408" s="14">
        <f>Таблица1[[#This Row],[Т9]]-Таблица1[[#This Row],[Т3]]</f>
        <v>279.75543285832828</v>
      </c>
      <c r="CO2408" s="14">
        <f>Таблица1[[#This Row],[Т9]]-Таблица1[[#This Row],[Т2]]</f>
        <v>44081.038299571708</v>
      </c>
      <c r="CP2408" s="14">
        <f>Таблица1[[#This Row],[Т9]]-Таблица1[[#This Row],[Т1]]</f>
        <v>606.51286203553173</v>
      </c>
      <c r="CQ2408" s="14">
        <f>Таблица1[[#This Row],[Т9]]-Таблица1[[#This Row],[угол обхв6]]</f>
        <v>47312.215808936511</v>
      </c>
      <c r="CR2408" s="14">
        <f>Таблица1[[#This Row],[Т9]]-Таблица1[[#This Row],[угол обхв5]]</f>
        <v>1151.0657723771001</v>
      </c>
      <c r="CS2408" s="14">
        <f>Таблица1[[#This Row],[Т9]]-Таблица1[[#This Row],[угол обхв4]]</f>
        <v>59063.022173192257</v>
      </c>
      <c r="CT2408" s="14">
        <f>Таблица1[[#This Row],[Lкан_прям, мм]]+Таблица1[[#This Row],[Lкан_дуг, мм]]+Таблица1[[#This Row],[Lкан_леб,мм]]</f>
        <v>85045.326329871838</v>
      </c>
      <c r="CU2408" s="16">
        <f>Таблица1[[#This Row],[Lкан_леб,мм]]</f>
        <v>57911.956400815157</v>
      </c>
      <c r="CV2408" s="14">
        <f>2534431-(Таблица1[[#This Row],[Т23]]+Таблица1[[#This Row],[угол обхв3]])</f>
        <v>2448967.6300709434</v>
      </c>
      <c r="CW2408" s="50">
        <f>SUM(X2408:AC2408,AD2408:AI2408)-Таблица1[[#This Row],[lподв_min, мм]]</f>
        <v>23132.352109948122</v>
      </c>
      <c r="CX2408" s="17">
        <f>CW2847-Таблица1[[#This Row],[Суммарная длина каната]]</f>
        <v>-2448967.6300709434</v>
      </c>
    </row>
    <row r="2409" spans="1:102" x14ac:dyDescent="0.25">
      <c r="A2409" s="21">
        <v>2408</v>
      </c>
      <c r="B2409" s="10">
        <v>62.596734693877544</v>
      </c>
      <c r="C2409" s="10">
        <v>64.041224489795923</v>
      </c>
      <c r="D2409" s="11">
        <v>9972.3832478397908</v>
      </c>
      <c r="E2409" s="11">
        <v>13736.683059114639</v>
      </c>
      <c r="F2409" s="11">
        <v>9919.3091276360865</v>
      </c>
      <c r="G2409" s="11">
        <v>13866.698972619883</v>
      </c>
      <c r="H2409" s="11">
        <v>10380.38275783979</v>
      </c>
      <c r="I2409" s="11">
        <v>9712.32559823878</v>
      </c>
      <c r="J2409" s="11">
        <v>4024.3574608758586</v>
      </c>
      <c r="K2409" s="11">
        <v>25982.304156673676</v>
      </c>
      <c r="L2409" s="11">
        <v>1151.0657723830152</v>
      </c>
      <c r="M2409" s="11">
        <v>57911.956400815157</v>
      </c>
      <c r="N2409" s="11">
        <v>4319.9933114282467</v>
      </c>
      <c r="O2409" s="11">
        <v>21052.953034925373</v>
      </c>
      <c r="P2409" s="43">
        <v>7399.3405834427685</v>
      </c>
      <c r="Q2409" s="11">
        <v>20154.151520057214</v>
      </c>
      <c r="R2409" s="11">
        <v>10031.101846191465</v>
      </c>
      <c r="S2409" s="11">
        <v>15346.858554583259</v>
      </c>
      <c r="T2409" s="11">
        <v>10768.726316925935</v>
      </c>
      <c r="U2409" s="11">
        <v>14165.662914490693</v>
      </c>
      <c r="V2409" s="11">
        <v>9972.3832478397908</v>
      </c>
      <c r="W2409" s="11">
        <v>13736.683059114639</v>
      </c>
      <c r="X2409" s="12">
        <v>0</v>
      </c>
      <c r="Y2409" s="12">
        <v>531.54162081039794</v>
      </c>
      <c r="Z2409" s="12">
        <v>320.65552546047672</v>
      </c>
      <c r="AA2409" s="44">
        <v>232.04019061955907</v>
      </c>
      <c r="AB2409" s="45">
        <v>47.253829333787664</v>
      </c>
      <c r="AC2409" s="12">
        <v>19.574606158794012</v>
      </c>
      <c r="AD2409" s="12">
        <v>11750.806364255748</v>
      </c>
      <c r="AE2409" s="12">
        <v>3207.8378675975146</v>
      </c>
      <c r="AF2409" s="12">
        <v>5480.5321821881498</v>
      </c>
      <c r="AG2409" s="44">
        <v>1128.4755203370607</v>
      </c>
      <c r="AH2409" s="45">
        <v>390.29476040551799</v>
      </c>
      <c r="AI2409" s="12">
        <v>4024.3574618896841</v>
      </c>
      <c r="AJ2409" s="12">
        <v>-58.37333525560291</v>
      </c>
      <c r="AK2409" s="12">
        <v>16.271496871796518</v>
      </c>
      <c r="AL2409" s="12">
        <v>61.301419142470607</v>
      </c>
      <c r="AM2409" s="44">
        <v>93.887016201078083</v>
      </c>
      <c r="AN2409" s="45">
        <v>87.251121625937103</v>
      </c>
      <c r="AO2409" s="12">
        <v>89.9999998576275</v>
      </c>
      <c r="AP2409" s="12">
        <v>-2189.3258198308504</v>
      </c>
      <c r="AQ2409" s="12">
        <v>4434.3105036312481</v>
      </c>
      <c r="AR2409" s="12">
        <v>7757.2210710873605</v>
      </c>
      <c r="AS2409" s="44">
        <v>10438.16330998746</v>
      </c>
      <c r="AT2409" s="45">
        <v>10361.195792115182</v>
      </c>
      <c r="AU2409" s="12">
        <v>10380.383247839789</v>
      </c>
      <c r="AV2409" s="12">
        <v>11261.289302052508</v>
      </c>
      <c r="AW2409" s="12">
        <v>21444.610512278763</v>
      </c>
      <c r="AX2409" s="12">
        <v>20350.073842836598</v>
      </c>
      <c r="AY2409" s="44">
        <v>15319.200559495741</v>
      </c>
      <c r="AZ2409" s="45">
        <v>14146.095815894514</v>
      </c>
      <c r="BA2409" s="12">
        <v>13736.683060128467</v>
      </c>
      <c r="BB2409" s="12">
        <v>3972.5882533927324</v>
      </c>
      <c r="BC2409" s="12">
        <v>7513.6577756457691</v>
      </c>
      <c r="BD2409" s="12">
        <v>10388.982333836057</v>
      </c>
      <c r="BE2409" s="44">
        <v>10361.66485312994</v>
      </c>
      <c r="BF2409" s="45">
        <v>10379.913772650543</v>
      </c>
      <c r="BG2409" s="12">
        <v>10380.383257839791</v>
      </c>
      <c r="BH2409" s="12">
        <v>21266.900985724955</v>
      </c>
      <c r="BI2409" s="12">
        <v>20545.808997410608</v>
      </c>
      <c r="BJ2409" s="12">
        <v>15542.780877362644</v>
      </c>
      <c r="BK2409" s="44">
        <v>14193.320909578211</v>
      </c>
      <c r="BL2409" s="45">
        <v>13756.250157710818</v>
      </c>
      <c r="BM2409" s="12">
        <v>9712.3255982387818</v>
      </c>
      <c r="BN2409" s="12">
        <v>0</v>
      </c>
      <c r="BO2409" s="12">
        <v>74.644832127399425</v>
      </c>
      <c r="BP2409" s="12">
        <v>45.029922270674092</v>
      </c>
      <c r="BQ2409" s="48">
        <v>32.585597058607476</v>
      </c>
      <c r="BR2409" s="49">
        <v>6.6358945751409806</v>
      </c>
      <c r="BS2409" s="13">
        <v>2.7488782316904046</v>
      </c>
      <c r="BT2409" s="12">
        <v>418.04359918483908</v>
      </c>
      <c r="BV2409" s="14">
        <f>Таблица1[[#This Row],[Lкан_леб,мм]]</f>
        <v>57911.956400815157</v>
      </c>
      <c r="BW2409" s="50">
        <f>Таблица1[[#This Row],[угол обхв4]]+Таблица1[[#This Row],[Lдуг 3,мм]]</f>
        <v>11750.806364255748</v>
      </c>
      <c r="BX2409" s="54">
        <f>Таблица1[[#This Row],[угол обхв5]]+Таблица1[[#This Row],[Y5, мм]]</f>
        <v>58443.498021625557</v>
      </c>
      <c r="BY2409" s="14">
        <f>Таблица1[[#This Row],[угол обхв6]]+Таблица1[[#This Row],[Lдуг 4,мм]]</f>
        <v>14958.644231853263</v>
      </c>
      <c r="BZ2409" s="14">
        <f>Таблица1[[#This Row],[Т1]]+Таблица1[[#This Row],[X6, мм]]</f>
        <v>58764.153547086033</v>
      </c>
      <c r="CA2409" s="14">
        <f>Таблица1[[#This Row],[Т2]]+Таблица1[[#This Row],[Lдуг 5,мм]]</f>
        <v>20439.176414041412</v>
      </c>
      <c r="CB2409" s="14">
        <f>Таблица1[[#This Row],[Т3]]+Таблица1[[#This Row],[Y6, мм]]</f>
        <v>58996.193737705595</v>
      </c>
      <c r="CC2409" s="14">
        <f>Таблица1[[#This Row],[Т4]]+Таблица1[[#This Row],[Lдуг 6,мм]]</f>
        <v>21567.651934378475</v>
      </c>
      <c r="CD2409" s="14">
        <f>Таблица1[[#This Row],[Т5]]+Таблица1[[#This Row],[Lдуг 1,мм]]</f>
        <v>59043.44756703938</v>
      </c>
      <c r="CE2409" s="14">
        <f>Таблица1[[#This Row],[Т6]]+Таблица1[[#This Row],[Lпрям1, мм]]</f>
        <v>21957.946694783994</v>
      </c>
      <c r="CF2409" s="15">
        <f>Таблица1[[#This Row],[Т7]]+Таблица1[[#This Row],[Lдуг 2,мм]]</f>
        <v>59063.022173198173</v>
      </c>
      <c r="CG2409" s="14">
        <f>Таблица1[[#This Row],[Т8]]+Таблица1[[#This Row],[Lпрям2, мм]]</f>
        <v>25982.304156673679</v>
      </c>
      <c r="CH2409" s="14">
        <f>Таблица1[[#This Row],[Т9]]-Таблица1[[#This Row],[Т9]]</f>
        <v>0</v>
      </c>
      <c r="CI2409" s="50">
        <f>Таблица1[[#This Row],[Т9]]-Таблица1[[#This Row],[Т8]]</f>
        <v>37105.075478414175</v>
      </c>
      <c r="CJ2409" s="54">
        <f>Таблица1[[#This Row],[Т9]]-Таблица1[[#This Row],[Т7]]</f>
        <v>19.574606158792449</v>
      </c>
      <c r="CK2409" s="14">
        <f>Таблица1[[#This Row],[Т9]]-Таблица1[[#This Row],[Т6]]</f>
        <v>37495.370238819698</v>
      </c>
      <c r="CL2409" s="14">
        <f>Таблица1[[#This Row],[Т9]]-Таблица1[[#This Row],[Т5]]</f>
        <v>66.828435492578137</v>
      </c>
      <c r="CM2409" s="14">
        <f>Таблица1[[#This Row],[Т9]]-Таблица1[[#This Row],[Т4]]</f>
        <v>38623.845759156757</v>
      </c>
      <c r="CN2409" s="14">
        <f>Таблица1[[#This Row],[Т9]]-Таблица1[[#This Row],[Т3]]</f>
        <v>298.86862611214019</v>
      </c>
      <c r="CO2409" s="14">
        <f>Таблица1[[#This Row],[Т9]]-Таблица1[[#This Row],[Т2]]</f>
        <v>44104.377941344908</v>
      </c>
      <c r="CP2409" s="14">
        <f>Таблица1[[#This Row],[Т9]]-Таблица1[[#This Row],[Т1]]</f>
        <v>619.52415157261566</v>
      </c>
      <c r="CQ2409" s="14">
        <f>Таблица1[[#This Row],[Т9]]-Таблица1[[#This Row],[угол обхв6]]</f>
        <v>47312.215808942427</v>
      </c>
      <c r="CR2409" s="14">
        <f>Таблица1[[#This Row],[Т9]]-Таблица1[[#This Row],[угол обхв5]]</f>
        <v>1151.0657723830154</v>
      </c>
      <c r="CS2409" s="14">
        <f>Таблица1[[#This Row],[Т9]]-Таблица1[[#This Row],[угол обхв4]]</f>
        <v>59063.022173198173</v>
      </c>
      <c r="CT2409" s="14">
        <f>Таблица1[[#This Row],[Lкан_прям, мм]]+Таблица1[[#This Row],[Lкан_дуг, мм]]+Таблица1[[#This Row],[Lкан_леб,мм]]</f>
        <v>85045.326329871852</v>
      </c>
      <c r="CU2409" s="16">
        <f>Таблица1[[#This Row],[Lкан_леб,мм]]</f>
        <v>57911.956400815157</v>
      </c>
      <c r="CV2409" s="14">
        <f>2534431-(Таблица1[[#This Row],[Т23]]+Таблица1[[#This Row],[угол обхв3]])</f>
        <v>2448967.6300709434</v>
      </c>
      <c r="CW2409" s="50">
        <f>SUM(X2409:AC2409,AD2409:AI2409)-Таблица1[[#This Row],[lподв_min, мм]]</f>
        <v>23109.012468180837</v>
      </c>
      <c r="CX2409" s="17">
        <f>CW2848-Таблица1[[#This Row],[Суммарная длина каната]]</f>
        <v>-2448967.6300709434</v>
      </c>
    </row>
    <row r="2410" spans="1:102" x14ac:dyDescent="0.25">
      <c r="A2410" s="21">
        <v>2409</v>
      </c>
      <c r="B2410" s="10">
        <v>62.596734693877544</v>
      </c>
      <c r="C2410" s="10">
        <v>66.725306122448984</v>
      </c>
      <c r="D2410" s="11">
        <v>10273.197892914925</v>
      </c>
      <c r="E2410" s="11">
        <v>13969.456223921994</v>
      </c>
      <c r="F2410" s="11">
        <v>10214.093493026097</v>
      </c>
      <c r="G2410" s="11">
        <v>14096.844095847786</v>
      </c>
      <c r="H2410" s="11">
        <v>10681.197402914926</v>
      </c>
      <c r="I2410" s="11">
        <v>9920.2326761571021</v>
      </c>
      <c r="J2410" s="11">
        <v>4049.2235477648924</v>
      </c>
      <c r="K2410" s="11">
        <v>25982.304156667447</v>
      </c>
      <c r="L2410" s="11">
        <v>1151.0657723892396</v>
      </c>
      <c r="M2410" s="11">
        <v>57911.956400815157</v>
      </c>
      <c r="N2410" s="11">
        <v>4319.9933114282467</v>
      </c>
      <c r="O2410" s="11">
        <v>21052.953034925373</v>
      </c>
      <c r="P2410" s="43">
        <v>7402.4548746690207</v>
      </c>
      <c r="Q2410" s="11">
        <v>20259.391400312321</v>
      </c>
      <c r="R2410" s="11">
        <v>10256.449277901247</v>
      </c>
      <c r="S2410" s="11">
        <v>15580.614963430651</v>
      </c>
      <c r="T2410" s="11">
        <v>11048.578645690588</v>
      </c>
      <c r="U2410" s="11">
        <v>14435.257349108531</v>
      </c>
      <c r="V2410" s="11">
        <v>10273.197892914925</v>
      </c>
      <c r="W2410" s="11">
        <v>13969.456223921994</v>
      </c>
      <c r="X2410" s="12">
        <v>0</v>
      </c>
      <c r="Y2410" s="12">
        <v>518.47800908746569</v>
      </c>
      <c r="Z2410" s="12">
        <v>314.60594393551185</v>
      </c>
      <c r="AA2410" s="44">
        <v>232.04019061955896</v>
      </c>
      <c r="AB2410" s="45">
        <v>47.253829333787031</v>
      </c>
      <c r="AC2410" s="12">
        <v>38.687799412916284</v>
      </c>
      <c r="AD2410" s="12">
        <v>11750.806364255748</v>
      </c>
      <c r="AE2410" s="12">
        <v>3182.9717807084771</v>
      </c>
      <c r="AF2410" s="12">
        <v>5480.5321821881489</v>
      </c>
      <c r="AG2410" s="44">
        <v>1128.475520337061</v>
      </c>
      <c r="AH2410" s="45">
        <v>390.29476040551646</v>
      </c>
      <c r="AI2410" s="12">
        <v>4049.223548772492</v>
      </c>
      <c r="AJ2410" s="12">
        <v>-58.37333525560291</v>
      </c>
      <c r="AK2410" s="12">
        <v>14.436963006792498</v>
      </c>
      <c r="AL2410" s="12">
        <v>58.617337509817553</v>
      </c>
      <c r="AM2410" s="44">
        <v>91.202934568425022</v>
      </c>
      <c r="AN2410" s="45">
        <v>84.567039993284126</v>
      </c>
      <c r="AO2410" s="12">
        <v>89.999999858501795</v>
      </c>
      <c r="AP2410" s="12">
        <v>-2189.3258198308504</v>
      </c>
      <c r="AQ2410" s="12">
        <v>4421.7137064642529</v>
      </c>
      <c r="AR2410" s="12">
        <v>7750.7679075623992</v>
      </c>
      <c r="AS2410" s="44">
        <v>10664.359358592394</v>
      </c>
      <c r="AT2410" s="45">
        <v>10642.411519158202</v>
      </c>
      <c r="AU2410" s="12">
        <v>10681.197892914923</v>
      </c>
      <c r="AV2410" s="12">
        <v>11261.289302052508</v>
      </c>
      <c r="AW2410" s="12">
        <v>21448.069424402853</v>
      </c>
      <c r="AX2410" s="12">
        <v>20471.85794148202</v>
      </c>
      <c r="AY2410" s="44">
        <v>15572.049563816987</v>
      </c>
      <c r="AZ2410" s="45">
        <v>14396.62749893506</v>
      </c>
      <c r="BA2410" s="12">
        <v>13969.456224929596</v>
      </c>
      <c r="BB2410" s="12">
        <v>3972.5882533927324</v>
      </c>
      <c r="BC2410" s="12">
        <v>7504.175269705026</v>
      </c>
      <c r="BD2410" s="12">
        <v>10604.762310794624</v>
      </c>
      <c r="BE2410" s="44">
        <v>10640.66856499944</v>
      </c>
      <c r="BF2410" s="45">
        <v>10679.36501944731</v>
      </c>
      <c r="BG2410" s="12">
        <v>10681.197902914926</v>
      </c>
      <c r="BH2410" s="12">
        <v>21266.900985724955</v>
      </c>
      <c r="BI2410" s="12">
        <v>20654.507789789801</v>
      </c>
      <c r="BJ2410" s="12">
        <v>15793.081504600352</v>
      </c>
      <c r="BK2410" s="44">
        <v>14443.822748722196</v>
      </c>
      <c r="BL2410" s="45">
        <v>14008.086074095467</v>
      </c>
      <c r="BM2410" s="12">
        <v>9920.2326761571039</v>
      </c>
      <c r="BN2410" s="12">
        <v>0</v>
      </c>
      <c r="BO2410" s="12">
        <v>72.810298262395406</v>
      </c>
      <c r="BP2410" s="12">
        <v>44.180374503025057</v>
      </c>
      <c r="BQ2410" s="48">
        <v>32.585597058607462</v>
      </c>
      <c r="BR2410" s="49">
        <v>6.6358945751408918</v>
      </c>
      <c r="BS2410" s="13">
        <v>5.4329598652176649</v>
      </c>
      <c r="BT2410" s="12">
        <v>418.04359918483908</v>
      </c>
      <c r="BV2410" s="14">
        <f>Таблица1[[#This Row],[Lкан_леб,мм]]</f>
        <v>57911.956400815157</v>
      </c>
      <c r="BW2410" s="50">
        <f>Таблица1[[#This Row],[угол обхв4]]+Таблица1[[#This Row],[Lдуг 3,мм]]</f>
        <v>11750.806364255748</v>
      </c>
      <c r="BX2410" s="54">
        <f>Таблица1[[#This Row],[угол обхв5]]+Таблица1[[#This Row],[Y5, мм]]</f>
        <v>58430.43440990262</v>
      </c>
      <c r="BY2410" s="14">
        <f>Таблица1[[#This Row],[угол обхв6]]+Таблица1[[#This Row],[Lдуг 4,мм]]</f>
        <v>14933.778144964224</v>
      </c>
      <c r="BZ2410" s="14">
        <f>Таблица1[[#This Row],[Т1]]+Таблица1[[#This Row],[X6, мм]]</f>
        <v>58745.040353838129</v>
      </c>
      <c r="CA2410" s="14">
        <f>Таблица1[[#This Row],[Т2]]+Таблица1[[#This Row],[Lдуг 5,мм]]</f>
        <v>20414.310327152372</v>
      </c>
      <c r="CB2410" s="14">
        <f>Таблица1[[#This Row],[Т3]]+Таблица1[[#This Row],[Y6, мм]]</f>
        <v>58977.080544457691</v>
      </c>
      <c r="CC2410" s="14">
        <f>Таблица1[[#This Row],[Т4]]+Таблица1[[#This Row],[Lдуг 6,мм]]</f>
        <v>21542.785847489435</v>
      </c>
      <c r="CD2410" s="14">
        <f>Таблица1[[#This Row],[Т5]]+Таблица1[[#This Row],[Lдуг 1,мм]]</f>
        <v>59024.334373791477</v>
      </c>
      <c r="CE2410" s="14">
        <f>Таблица1[[#This Row],[Т6]]+Таблица1[[#This Row],[Lпрям1, мм]]</f>
        <v>21933.08060789495</v>
      </c>
      <c r="CF2410" s="15">
        <f>Таблица1[[#This Row],[Т7]]+Таблица1[[#This Row],[Lдуг 2,мм]]</f>
        <v>59063.022173204394</v>
      </c>
      <c r="CG2410" s="14">
        <f>Таблица1[[#This Row],[Т8]]+Таблица1[[#This Row],[Lпрям2, мм]]</f>
        <v>25982.304156667444</v>
      </c>
      <c r="CH2410" s="14">
        <f>Таблица1[[#This Row],[Т9]]-Таблица1[[#This Row],[Т9]]</f>
        <v>0</v>
      </c>
      <c r="CI2410" s="50">
        <f>Таблица1[[#This Row],[Т9]]-Таблица1[[#This Row],[Т8]]</f>
        <v>37129.941565309447</v>
      </c>
      <c r="CJ2410" s="54">
        <f>Таблица1[[#This Row],[Т9]]-Таблица1[[#This Row],[Т7]]</f>
        <v>38.687799412917229</v>
      </c>
      <c r="CK2410" s="14">
        <f>Таблица1[[#This Row],[Т9]]-Таблица1[[#This Row],[Т6]]</f>
        <v>37520.236325714955</v>
      </c>
      <c r="CL2410" s="14">
        <f>Таблица1[[#This Row],[Т9]]-Таблица1[[#This Row],[Т5]]</f>
        <v>85.941628746702918</v>
      </c>
      <c r="CM2410" s="14">
        <f>Таблица1[[#This Row],[Т9]]-Таблица1[[#This Row],[Т4]]</f>
        <v>38648.711846052021</v>
      </c>
      <c r="CN2410" s="14">
        <f>Таблица1[[#This Row],[Т9]]-Таблица1[[#This Row],[Т3]]</f>
        <v>317.98181936626497</v>
      </c>
      <c r="CO2410" s="14">
        <f>Таблица1[[#This Row],[Т9]]-Таблица1[[#This Row],[Т2]]</f>
        <v>44129.244028240166</v>
      </c>
      <c r="CP2410" s="14">
        <f>Таблица1[[#This Row],[Т9]]-Таблица1[[#This Row],[Т1]]</f>
        <v>632.58776330177352</v>
      </c>
      <c r="CQ2410" s="14">
        <f>Таблица1[[#This Row],[Т9]]-Таблица1[[#This Row],[угол обхв6]]</f>
        <v>47312.215808948647</v>
      </c>
      <c r="CR2410" s="14">
        <f>Таблица1[[#This Row],[Т9]]-Таблица1[[#This Row],[угол обхв5]]</f>
        <v>1151.0657723892364</v>
      </c>
      <c r="CS2410" s="14">
        <f>Таблица1[[#This Row],[Т9]]-Таблица1[[#This Row],[угол обхв4]]</f>
        <v>59063.022173204394</v>
      </c>
      <c r="CT2410" s="14">
        <f>Таблица1[[#This Row],[Lкан_прям, мм]]+Таблица1[[#This Row],[Lкан_дуг, мм]]+Таблица1[[#This Row],[Lкан_леб,мм]]</f>
        <v>85045.326329871838</v>
      </c>
      <c r="CU2410" s="16">
        <f>Таблица1[[#This Row],[Lкан_леб,мм]]</f>
        <v>57911.956400815157</v>
      </c>
      <c r="CV2410" s="14">
        <f>2534431-(Таблица1[[#This Row],[Т23]]+Таблица1[[#This Row],[угол обхв3]])</f>
        <v>2448967.6300709434</v>
      </c>
      <c r="CW2410" s="50">
        <f>SUM(X2410:AC2410,AD2410:AI2410)-Таблица1[[#This Row],[lподв_min, мм]]</f>
        <v>23084.146381291786</v>
      </c>
      <c r="CX2410" s="17">
        <f>CW2849-Таблица1[[#This Row],[Суммарная длина каната]]</f>
        <v>-2448967.6300709434</v>
      </c>
    </row>
    <row r="2411" spans="1:102" x14ac:dyDescent="0.25">
      <c r="A2411" s="21">
        <v>2410</v>
      </c>
      <c r="B2411" s="10">
        <v>62.596734693877544</v>
      </c>
      <c r="C2411" s="10">
        <v>69.409387755102046</v>
      </c>
      <c r="D2411" s="11">
        <v>10562.782003331424</v>
      </c>
      <c r="E2411" s="11">
        <v>14216.060846628856</v>
      </c>
      <c r="F2411" s="11">
        <v>10497.777007806786</v>
      </c>
      <c r="G2411" s="11">
        <v>14340.541168595188</v>
      </c>
      <c r="H2411" s="11">
        <v>10970.781513331423</v>
      </c>
      <c r="I2411" s="11">
        <v>10140.4639239476</v>
      </c>
      <c r="J2411" s="11">
        <v>4075.5969226812567</v>
      </c>
      <c r="K2411" s="11">
        <v>25982.304156660917</v>
      </c>
      <c r="L2411" s="11">
        <v>1151.0657723957572</v>
      </c>
      <c r="M2411" s="11">
        <v>57911.956400815157</v>
      </c>
      <c r="N2411" s="11">
        <v>4319.9933114282467</v>
      </c>
      <c r="O2411" s="11">
        <v>21052.953034925373</v>
      </c>
      <c r="P2411" s="43">
        <v>7400.6374783585597</v>
      </c>
      <c r="Q2411" s="11">
        <v>20364.661663333751</v>
      </c>
      <c r="R2411" s="11">
        <v>10470.60292396295</v>
      </c>
      <c r="S2411" s="11">
        <v>15824.667702677523</v>
      </c>
      <c r="T2411" s="11">
        <v>11315.499136408611</v>
      </c>
      <c r="U2411" s="11">
        <v>14717.66120306021</v>
      </c>
      <c r="V2411" s="11">
        <v>10562.782003331424</v>
      </c>
      <c r="W2411" s="11">
        <v>14216.060846628856</v>
      </c>
      <c r="X2411" s="12">
        <v>0</v>
      </c>
      <c r="Y2411" s="12">
        <v>505.35746832978401</v>
      </c>
      <c r="Z2411" s="12">
        <v>308.61329144529651</v>
      </c>
      <c r="AA2411" s="44">
        <v>232.0401906195587</v>
      </c>
      <c r="AB2411" s="45">
        <v>47.253829333785404</v>
      </c>
      <c r="AC2411" s="12">
        <v>57.800992667332359</v>
      </c>
      <c r="AD2411" s="12">
        <v>11750.806364255748</v>
      </c>
      <c r="AE2411" s="12">
        <v>3156.5984057921009</v>
      </c>
      <c r="AF2411" s="12">
        <v>5480.5321821881498</v>
      </c>
      <c r="AG2411" s="44">
        <v>1128.4755203370614</v>
      </c>
      <c r="AH2411" s="45">
        <v>390.29476040551992</v>
      </c>
      <c r="AI2411" s="12">
        <v>4075.5969236823348</v>
      </c>
      <c r="AJ2411" s="12">
        <v>-58.37333525560291</v>
      </c>
      <c r="AK2411" s="12">
        <v>12.594434550065682</v>
      </c>
      <c r="AL2411" s="12">
        <v>55.933255877164513</v>
      </c>
      <c r="AM2411" s="44">
        <v>88.518852935771932</v>
      </c>
      <c r="AN2411" s="45">
        <v>81.882958360631278</v>
      </c>
      <c r="AO2411" s="12">
        <v>89.999999859417457</v>
      </c>
      <c r="AP2411" s="12">
        <v>-2189.3258198308504</v>
      </c>
      <c r="AQ2411" s="12">
        <v>4408.9570766934439</v>
      </c>
      <c r="AR2411" s="12">
        <v>7738.6188046917596</v>
      </c>
      <c r="AS2411" s="44">
        <v>10878.46660474648</v>
      </c>
      <c r="AT2411" s="45">
        <v>10911.586600650651</v>
      </c>
      <c r="AU2411" s="12">
        <v>10970.782003331424</v>
      </c>
      <c r="AV2411" s="12">
        <v>11261.289302052508</v>
      </c>
      <c r="AW2411" s="12">
        <v>21451.135717208064</v>
      </c>
      <c r="AX2411" s="12">
        <v>20593.206238964089</v>
      </c>
      <c r="AY2411" s="44">
        <v>15835.213692328158</v>
      </c>
      <c r="AZ2411" s="45">
        <v>14660.053361080365</v>
      </c>
      <c r="BA2411" s="12">
        <v>14216.060847629937</v>
      </c>
      <c r="BB2411" s="12">
        <v>3972.5882533927324</v>
      </c>
      <c r="BC2411" s="12">
        <v>7489.6012436237561</v>
      </c>
      <c r="BD2411" s="12">
        <v>10808.584250296151</v>
      </c>
      <c r="BE2411" s="44">
        <v>10907.635455625081</v>
      </c>
      <c r="BF2411" s="45">
        <v>10966.694539089385</v>
      </c>
      <c r="BG2411" s="12">
        <v>10970.782013331425</v>
      </c>
      <c r="BH2411" s="12">
        <v>21266.900985724955</v>
      </c>
      <c r="BI2411" s="12">
        <v>20762.844345616442</v>
      </c>
      <c r="BJ2411" s="12">
        <v>16053.212278307859</v>
      </c>
      <c r="BK2411" s="44">
        <v>14707.115213409574</v>
      </c>
      <c r="BL2411" s="45">
        <v>14273.668688608701</v>
      </c>
      <c r="BM2411" s="12">
        <v>10140.463923947602</v>
      </c>
      <c r="BN2411" s="12">
        <v>0</v>
      </c>
      <c r="BO2411" s="12">
        <v>70.967769805668595</v>
      </c>
      <c r="BP2411" s="12">
        <v>43.338821327098835</v>
      </c>
      <c r="BQ2411" s="48">
        <v>32.585597058607419</v>
      </c>
      <c r="BR2411" s="49">
        <v>6.6358945751406626</v>
      </c>
      <c r="BS2411" s="13">
        <v>8.1170414987861825</v>
      </c>
      <c r="BT2411" s="12">
        <v>418.04359918483908</v>
      </c>
      <c r="BV2411" s="14">
        <f>Таблица1[[#This Row],[Lкан_леб,мм]]</f>
        <v>57911.956400815157</v>
      </c>
      <c r="BW2411" s="50">
        <f>Таблица1[[#This Row],[угол обхв4]]+Таблица1[[#This Row],[Lдуг 3,мм]]</f>
        <v>11750.806364255748</v>
      </c>
      <c r="BX2411" s="54">
        <f>Таблица1[[#This Row],[угол обхв5]]+Таблица1[[#This Row],[Y5, мм]]</f>
        <v>58417.313869144942</v>
      </c>
      <c r="BY2411" s="14">
        <f>Таблица1[[#This Row],[угол обхв6]]+Таблица1[[#This Row],[Lдуг 4,мм]]</f>
        <v>14907.40477004785</v>
      </c>
      <c r="BZ2411" s="14">
        <f>Таблица1[[#This Row],[Т1]]+Таблица1[[#This Row],[X6, мм]]</f>
        <v>58725.92716059024</v>
      </c>
      <c r="CA2411" s="14">
        <f>Таблица1[[#This Row],[Т2]]+Таблица1[[#This Row],[Lдуг 5,мм]]</f>
        <v>20387.936952235999</v>
      </c>
      <c r="CB2411" s="14">
        <f>Таблица1[[#This Row],[Т3]]+Таблица1[[#This Row],[Y6, мм]]</f>
        <v>58957.967351209802</v>
      </c>
      <c r="CC2411" s="14">
        <f>Таблица1[[#This Row],[Т4]]+Таблица1[[#This Row],[Lдуг 6,мм]]</f>
        <v>21516.412472573062</v>
      </c>
      <c r="CD2411" s="14">
        <f>Таблица1[[#This Row],[Т5]]+Таблица1[[#This Row],[Lдуг 1,мм]]</f>
        <v>59005.221180543587</v>
      </c>
      <c r="CE2411" s="14">
        <f>Таблица1[[#This Row],[Т6]]+Таблица1[[#This Row],[Lпрям1, мм]]</f>
        <v>21906.707232978581</v>
      </c>
      <c r="CF2411" s="15">
        <f>Таблица1[[#This Row],[Т7]]+Таблица1[[#This Row],[Lдуг 2,мм]]</f>
        <v>59063.02217321092</v>
      </c>
      <c r="CG2411" s="14">
        <f>Таблица1[[#This Row],[Т8]]+Таблица1[[#This Row],[Lпрям2, мм]]</f>
        <v>25982.304156660917</v>
      </c>
      <c r="CH2411" s="14">
        <f>Таблица1[[#This Row],[Т9]]-Таблица1[[#This Row],[Т9]]</f>
        <v>0</v>
      </c>
      <c r="CI2411" s="50">
        <f>Таблица1[[#This Row],[Т9]]-Таблица1[[#This Row],[Т8]]</f>
        <v>37156.31494023234</v>
      </c>
      <c r="CJ2411" s="54">
        <f>Таблица1[[#This Row],[Т9]]-Таблица1[[#This Row],[Т7]]</f>
        <v>57.800992667333048</v>
      </c>
      <c r="CK2411" s="14">
        <f>Таблица1[[#This Row],[Т9]]-Таблица1[[#This Row],[Т6]]</f>
        <v>37546.609700637855</v>
      </c>
      <c r="CL2411" s="14">
        <f>Таблица1[[#This Row],[Т9]]-Таблица1[[#This Row],[Т5]]</f>
        <v>105.05482200111874</v>
      </c>
      <c r="CM2411" s="14">
        <f>Таблица1[[#This Row],[Т9]]-Таблица1[[#This Row],[Т4]]</f>
        <v>38675.085220974921</v>
      </c>
      <c r="CN2411" s="14">
        <f>Таблица1[[#This Row],[Т9]]-Таблица1[[#This Row],[Т3]]</f>
        <v>337.09501262068079</v>
      </c>
      <c r="CO2411" s="14">
        <f>Таблица1[[#This Row],[Т9]]-Таблица1[[#This Row],[Т2]]</f>
        <v>44155.617403163073</v>
      </c>
      <c r="CP2411" s="14">
        <f>Таблица1[[#This Row],[Т9]]-Таблица1[[#This Row],[Т1]]</f>
        <v>645.70830406597815</v>
      </c>
      <c r="CQ2411" s="14">
        <f>Таблица1[[#This Row],[Т9]]-Таблица1[[#This Row],[угол обхв6]]</f>
        <v>47312.215808955174</v>
      </c>
      <c r="CR2411" s="14">
        <f>Таблица1[[#This Row],[Т9]]-Таблица1[[#This Row],[угол обхв5]]</f>
        <v>1151.0657723957629</v>
      </c>
      <c r="CS2411" s="14">
        <f>Таблица1[[#This Row],[Т9]]-Таблица1[[#This Row],[угол обхв4]]</f>
        <v>59063.02217321092</v>
      </c>
      <c r="CT2411" s="14">
        <f>Таблица1[[#This Row],[Lкан_прям, мм]]+Таблица1[[#This Row],[Lкан_дуг, мм]]+Таблица1[[#This Row],[Lкан_леб,мм]]</f>
        <v>85045.326329871838</v>
      </c>
      <c r="CU2411" s="16">
        <f>Таблица1[[#This Row],[Lкан_леб,мм]]</f>
        <v>57911.956400815157</v>
      </c>
      <c r="CV2411" s="14">
        <f>2534431-(Таблица1[[#This Row],[Т23]]+Таблица1[[#This Row],[угол обхв3]])</f>
        <v>2448967.6300709434</v>
      </c>
      <c r="CW2411" s="50">
        <f>SUM(X2411:AC2411,AD2411:AI2411)-Таблица1[[#This Row],[lподв_min, мм]]</f>
        <v>23057.773006375417</v>
      </c>
      <c r="CX2411" s="17">
        <f>CW2850-Таблица1[[#This Row],[Суммарная длина каната]]</f>
        <v>-2448967.6300709434</v>
      </c>
    </row>
    <row r="2412" spans="1:102" x14ac:dyDescent="0.25">
      <c r="A2412" s="21">
        <v>2411</v>
      </c>
      <c r="B2412" s="10">
        <v>62.596734693877544</v>
      </c>
      <c r="C2412" s="10">
        <v>72.093469387755121</v>
      </c>
      <c r="D2412" s="11">
        <v>10840.500187475054</v>
      </c>
      <c r="E2412" s="11">
        <v>14475.955839158685</v>
      </c>
      <c r="F2412" s="11">
        <v>10769.737227168833</v>
      </c>
      <c r="G2412" s="11">
        <v>14597.255482392702</v>
      </c>
      <c r="H2412" s="11">
        <v>11248.499697475056</v>
      </c>
      <c r="I2412" s="11">
        <v>10372.498763391752</v>
      </c>
      <c r="J2412" s="11">
        <v>4103.4570757669326</v>
      </c>
      <c r="K2412" s="11">
        <v>25982.304156654129</v>
      </c>
      <c r="L2412" s="11">
        <v>1151.065772402558</v>
      </c>
      <c r="M2412" s="11">
        <v>57911.956400815157</v>
      </c>
      <c r="N2412" s="11">
        <v>4319.9933114282467</v>
      </c>
      <c r="O2412" s="11">
        <v>21052.953034925373</v>
      </c>
      <c r="P2412" s="43">
        <v>7393.8923821555081</v>
      </c>
      <c r="Q2412" s="11">
        <v>20469.73133014184</v>
      </c>
      <c r="R2412" s="11">
        <v>10673.09289868198</v>
      </c>
      <c r="S2412" s="11">
        <v>16078.481283468058</v>
      </c>
      <c r="T2412" s="11">
        <v>11568.902124896886</v>
      </c>
      <c r="U2412" s="11">
        <v>15012.254839307036</v>
      </c>
      <c r="V2412" s="11">
        <v>10840.500187475054</v>
      </c>
      <c r="W2412" s="11">
        <v>14475.955839158685</v>
      </c>
      <c r="X2412" s="12">
        <v>0</v>
      </c>
      <c r="Y2412" s="12">
        <v>492.17514857585365</v>
      </c>
      <c r="Z2412" s="12">
        <v>302.68241795132951</v>
      </c>
      <c r="AA2412" s="44">
        <v>232.04019061955881</v>
      </c>
      <c r="AB2412" s="45">
        <v>47.253829333787579</v>
      </c>
      <c r="AC2412" s="12">
        <v>76.914185922028452</v>
      </c>
      <c r="AD2412" s="12">
        <v>11750.806364255748</v>
      </c>
      <c r="AE2412" s="12">
        <v>3128.7382527064374</v>
      </c>
      <c r="AF2412" s="12">
        <v>5480.5321821881471</v>
      </c>
      <c r="AG2412" s="44">
        <v>1128.4755203370607</v>
      </c>
      <c r="AH2412" s="45">
        <v>390.29476040551697</v>
      </c>
      <c r="AI2412" s="12">
        <v>4103.4570767612149</v>
      </c>
      <c r="AJ2412" s="12">
        <v>-58.37333525560291</v>
      </c>
      <c r="AK2412" s="12">
        <v>10.743230417486899</v>
      </c>
      <c r="AL2412" s="12">
        <v>53.249174244511416</v>
      </c>
      <c r="AM2412" s="44">
        <v>85.834771303118856</v>
      </c>
      <c r="AN2412" s="45">
        <v>79.19887672797789</v>
      </c>
      <c r="AO2412" s="12">
        <v>89.999999860371915</v>
      </c>
      <c r="AP2412" s="12">
        <v>-2189.3258198308504</v>
      </c>
      <c r="AQ2412" s="12">
        <v>4396.0477577680276</v>
      </c>
      <c r="AR2412" s="12">
        <v>7720.8004194562909</v>
      </c>
      <c r="AS2412" s="44">
        <v>11080.015264563583</v>
      </c>
      <c r="AT2412" s="45">
        <v>11168.130425494095</v>
      </c>
      <c r="AU2412" s="12">
        <v>11248.500187475054</v>
      </c>
      <c r="AV2412" s="12">
        <v>11261.289302052508</v>
      </c>
      <c r="AW2412" s="12">
        <v>21453.801785942447</v>
      </c>
      <c r="AX2412" s="12">
        <v>20713.852478648376</v>
      </c>
      <c r="AY2412" s="44">
        <v>16108.115522876553</v>
      </c>
      <c r="AZ2412" s="45">
        <v>14935.795405894287</v>
      </c>
      <c r="BA2412" s="12">
        <v>14475.955840152968</v>
      </c>
      <c r="BB2412" s="12">
        <v>3972.5882533927324</v>
      </c>
      <c r="BC2412" s="12">
        <v>7469.9468284952891</v>
      </c>
      <c r="BD2412" s="12">
        <v>11000.000935982764</v>
      </c>
      <c r="BE2412" s="44">
        <v>11161.979759015283</v>
      </c>
      <c r="BF2412" s="45">
        <v>11241.271886877845</v>
      </c>
      <c r="BG2412" s="12">
        <v>11248.500197475056</v>
      </c>
      <c r="BH2412" s="12">
        <v>21266.900985724955</v>
      </c>
      <c r="BI2412" s="12">
        <v>20870.580081158914</v>
      </c>
      <c r="BJ2412" s="12">
        <v>16322.602431974594</v>
      </c>
      <c r="BK2412" s="44">
        <v>14982.620599898542</v>
      </c>
      <c r="BL2412" s="45">
        <v>14552.415272571434</v>
      </c>
      <c r="BM2412" s="12">
        <v>10372.498763391754</v>
      </c>
      <c r="BN2412" s="12">
        <v>0</v>
      </c>
      <c r="BO2412" s="12">
        <v>69.116565673089809</v>
      </c>
      <c r="BP2412" s="12">
        <v>42.505943827024524</v>
      </c>
      <c r="BQ2412" s="48">
        <v>32.585597058607441</v>
      </c>
      <c r="BR2412" s="49">
        <v>6.6358945751409673</v>
      </c>
      <c r="BS2412" s="13">
        <v>10.801123132394027</v>
      </c>
      <c r="BT2412" s="12">
        <v>418.04359918483908</v>
      </c>
      <c r="BV2412" s="14">
        <f>Таблица1[[#This Row],[Lкан_леб,мм]]</f>
        <v>57911.956400815157</v>
      </c>
      <c r="BW2412" s="50">
        <f>Таблица1[[#This Row],[угол обхв4]]+Таблица1[[#This Row],[Lдуг 3,мм]]</f>
        <v>11750.806364255748</v>
      </c>
      <c r="BX2412" s="54">
        <f>Таблица1[[#This Row],[угол обхв5]]+Таблица1[[#This Row],[Y5, мм]]</f>
        <v>58404.131549391008</v>
      </c>
      <c r="BY2412" s="14">
        <f>Таблица1[[#This Row],[угол обхв6]]+Таблица1[[#This Row],[Lдуг 4,мм]]</f>
        <v>14879.544616962186</v>
      </c>
      <c r="BZ2412" s="14">
        <f>Таблица1[[#This Row],[Т1]]+Таблица1[[#This Row],[X6, мм]]</f>
        <v>58706.813967342336</v>
      </c>
      <c r="CA2412" s="14">
        <f>Таблица1[[#This Row],[Т2]]+Таблица1[[#This Row],[Lдуг 5,мм]]</f>
        <v>20360.076799150334</v>
      </c>
      <c r="CB2412" s="14">
        <f>Таблица1[[#This Row],[Т3]]+Таблица1[[#This Row],[Y6, мм]]</f>
        <v>58938.854157961898</v>
      </c>
      <c r="CC2412" s="14">
        <f>Таблица1[[#This Row],[Т4]]+Таблица1[[#This Row],[Lдуг 6,мм]]</f>
        <v>21488.552319487397</v>
      </c>
      <c r="CD2412" s="14">
        <f>Таблица1[[#This Row],[Т5]]+Таблица1[[#This Row],[Lдуг 1,мм]]</f>
        <v>58986.107987295683</v>
      </c>
      <c r="CE2412" s="14">
        <f>Таблица1[[#This Row],[Т6]]+Таблица1[[#This Row],[Lпрям1, мм]]</f>
        <v>21878.847079892912</v>
      </c>
      <c r="CF2412" s="15">
        <f>Таблица1[[#This Row],[Т7]]+Таблица1[[#This Row],[Lдуг 2,мм]]</f>
        <v>59063.022173217709</v>
      </c>
      <c r="CG2412" s="14">
        <f>Таблица1[[#This Row],[Т8]]+Таблица1[[#This Row],[Lпрям2, мм]]</f>
        <v>25982.304156654129</v>
      </c>
      <c r="CH2412" s="14">
        <f>Таблица1[[#This Row],[Т9]]-Таблица1[[#This Row],[Т9]]</f>
        <v>0</v>
      </c>
      <c r="CI2412" s="50">
        <f>Таблица1[[#This Row],[Т9]]-Таблица1[[#This Row],[Т8]]</f>
        <v>37184.175093324797</v>
      </c>
      <c r="CJ2412" s="54">
        <f>Таблица1[[#This Row],[Т9]]-Таблица1[[#This Row],[Т7]]</f>
        <v>76.914185922025354</v>
      </c>
      <c r="CK2412" s="14">
        <f>Таблица1[[#This Row],[Т9]]-Таблица1[[#This Row],[Т6]]</f>
        <v>37574.469853730312</v>
      </c>
      <c r="CL2412" s="14">
        <f>Таблица1[[#This Row],[Т9]]-Таблица1[[#This Row],[Т5]]</f>
        <v>124.16801525581104</v>
      </c>
      <c r="CM2412" s="14">
        <f>Таблица1[[#This Row],[Т9]]-Таблица1[[#This Row],[Т4]]</f>
        <v>38702.945374067378</v>
      </c>
      <c r="CN2412" s="14">
        <f>Таблица1[[#This Row],[Т9]]-Таблица1[[#This Row],[Т3]]</f>
        <v>356.2082058753731</v>
      </c>
      <c r="CO2412" s="14">
        <f>Таблица1[[#This Row],[Т9]]-Таблица1[[#This Row],[Т2]]</f>
        <v>44183.477556255522</v>
      </c>
      <c r="CP2412" s="14">
        <f>Таблица1[[#This Row],[Т9]]-Таблица1[[#This Row],[Т1]]</f>
        <v>658.8906238267009</v>
      </c>
      <c r="CQ2412" s="14">
        <f>Таблица1[[#This Row],[Т9]]-Таблица1[[#This Row],[угол обхв6]]</f>
        <v>47312.215808961962</v>
      </c>
      <c r="CR2412" s="14">
        <f>Таблица1[[#This Row],[Т9]]-Таблица1[[#This Row],[угол обхв5]]</f>
        <v>1151.0657724025514</v>
      </c>
      <c r="CS2412" s="14">
        <f>Таблица1[[#This Row],[Т9]]-Таблица1[[#This Row],[угол обхв4]]</f>
        <v>59063.022173217709</v>
      </c>
      <c r="CT2412" s="14">
        <f>Таблица1[[#This Row],[Lкан_прям, мм]]+Таблица1[[#This Row],[Lкан_дуг, мм]]+Таблица1[[#This Row],[Lкан_леб,мм]]</f>
        <v>85045.326329871838</v>
      </c>
      <c r="CU2412" s="16">
        <f>Таблица1[[#This Row],[Lкан_леб,мм]]</f>
        <v>57911.956400815157</v>
      </c>
      <c r="CV2412" s="14">
        <f>2534431-(Таблица1[[#This Row],[Т23]]+Таблица1[[#This Row],[угол обхв3]])</f>
        <v>2448967.6300709434</v>
      </c>
      <c r="CW2412" s="50">
        <f>SUM(X2412:AC2412,AD2412:AI2412)-Таблица1[[#This Row],[lподв_min, мм]]</f>
        <v>23029.912853289756</v>
      </c>
      <c r="CX2412" s="17">
        <f>CW2851-Таблица1[[#This Row],[Суммарная длина каната]]</f>
        <v>-2448967.6300709434</v>
      </c>
    </row>
    <row r="2413" spans="1:102" x14ac:dyDescent="0.25">
      <c r="A2413" s="21">
        <v>2412</v>
      </c>
      <c r="B2413" s="10">
        <v>62.596734693877544</v>
      </c>
      <c r="C2413" s="10">
        <v>74.777551020408183</v>
      </c>
      <c r="D2413" s="11">
        <v>11105.743089379848</v>
      </c>
      <c r="E2413" s="11">
        <v>14748.570952340689</v>
      </c>
      <c r="F2413" s="11">
        <v>11029.377428997394</v>
      </c>
      <c r="G2413" s="11">
        <v>14866.423766962791</v>
      </c>
      <c r="H2413" s="11">
        <v>11513.742599379848</v>
      </c>
      <c r="I2413" s="11">
        <v>10615.788834661518</v>
      </c>
      <c r="J2413" s="11">
        <v>4132.7821176791704</v>
      </c>
      <c r="K2413" s="11">
        <v>25982.304156647075</v>
      </c>
      <c r="L2413" s="11">
        <v>1151.0657724096122</v>
      </c>
      <c r="M2413" s="11">
        <v>57911.956400815157</v>
      </c>
      <c r="N2413" s="11">
        <v>4319.9933114282467</v>
      </c>
      <c r="O2413" s="11">
        <v>21052.953034925373</v>
      </c>
      <c r="P2413" s="43">
        <v>7382.2343858275681</v>
      </c>
      <c r="Q2413" s="11">
        <v>20574.369861895531</v>
      </c>
      <c r="R2413" s="11">
        <v>10863.474908233926</v>
      </c>
      <c r="S2413" s="11">
        <v>16341.498800174435</v>
      </c>
      <c r="T2413" s="11">
        <v>11808.231606429599</v>
      </c>
      <c r="U2413" s="11">
        <v>15318.391874572613</v>
      </c>
      <c r="V2413" s="11">
        <v>11105.743089379848</v>
      </c>
      <c r="W2413" s="11">
        <v>14748.570952340689</v>
      </c>
      <c r="X2413" s="12">
        <v>0</v>
      </c>
      <c r="Y2413" s="12">
        <v>478.92593122545492</v>
      </c>
      <c r="Z2413" s="12">
        <v>296.81844205383084</v>
      </c>
      <c r="AA2413" s="44">
        <v>232.04019061955907</v>
      </c>
      <c r="AB2413" s="45">
        <v>47.253829333787124</v>
      </c>
      <c r="AC2413" s="12">
        <v>96.027379176980389</v>
      </c>
      <c r="AD2413" s="12">
        <v>11750.806364255748</v>
      </c>
      <c r="AE2413" s="12">
        <v>3099.4132107942014</v>
      </c>
      <c r="AF2413" s="12">
        <v>5480.532182188148</v>
      </c>
      <c r="AG2413" s="44">
        <v>1128.4755203370612</v>
      </c>
      <c r="AH2413" s="45">
        <v>390.29476040551776</v>
      </c>
      <c r="AI2413" s="12">
        <v>4132.7821186663959</v>
      </c>
      <c r="AJ2413" s="12">
        <v>-58.37333525560291</v>
      </c>
      <c r="AK2413" s="12">
        <v>8.8826317997679052</v>
      </c>
      <c r="AL2413" s="12">
        <v>50.565092611858333</v>
      </c>
      <c r="AM2413" s="44">
        <v>83.150689670465809</v>
      </c>
      <c r="AN2413" s="45">
        <v>76.514795095324899</v>
      </c>
      <c r="AO2413" s="12">
        <v>89.999999861362696</v>
      </c>
      <c r="AP2413" s="12">
        <v>-2189.3258198308504</v>
      </c>
      <c r="AQ2413" s="12">
        <v>4382.9929572696419</v>
      </c>
      <c r="AR2413" s="12">
        <v>7697.3518481052342</v>
      </c>
      <c r="AS2413" s="44">
        <v>11268.563109607456</v>
      </c>
      <c r="AT2413" s="45">
        <v>11411.480097489704</v>
      </c>
      <c r="AU2413" s="12">
        <v>11513.743089379846</v>
      </c>
      <c r="AV2413" s="12">
        <v>11261.289302052508</v>
      </c>
      <c r="AW2413" s="12">
        <v>21456.059775905796</v>
      </c>
      <c r="AX2413" s="12">
        <v>20833.531944322116</v>
      </c>
      <c r="AY2413" s="44">
        <v>16390.156267309063</v>
      </c>
      <c r="AZ2413" s="45">
        <v>15223.248613361337</v>
      </c>
      <c r="BA2413" s="12">
        <v>14748.570953327917</v>
      </c>
      <c r="BB2413" s="12">
        <v>3972.5882533927324</v>
      </c>
      <c r="BC2413" s="12">
        <v>7445.2340316689633</v>
      </c>
      <c r="BD2413" s="12">
        <v>11178.592370511591</v>
      </c>
      <c r="BE2413" s="44">
        <v>11403.143405056069</v>
      </c>
      <c r="BF2413" s="45">
        <v>11502.494598319743</v>
      </c>
      <c r="BG2413" s="12">
        <v>11513.743099379848</v>
      </c>
      <c r="BH2413" s="12">
        <v>21266.900985724955</v>
      </c>
      <c r="BI2413" s="12">
        <v>20977.476602875955</v>
      </c>
      <c r="BJ2413" s="12">
        <v>16600.66088260102</v>
      </c>
      <c r="BK2413" s="44">
        <v>15269.734407437985</v>
      </c>
      <c r="BL2413" s="45">
        <v>14843.714213551966</v>
      </c>
      <c r="BM2413" s="12">
        <v>10615.78883466152</v>
      </c>
      <c r="BN2413" s="12">
        <v>0</v>
      </c>
      <c r="BO2413" s="12">
        <v>67.255967055370817</v>
      </c>
      <c r="BP2413" s="12">
        <v>41.682460812090426</v>
      </c>
      <c r="BQ2413" s="48">
        <v>32.585597058607476</v>
      </c>
      <c r="BR2413" s="49">
        <v>6.6358945751409042</v>
      </c>
      <c r="BS2413" s="13">
        <v>13.485204766037796</v>
      </c>
      <c r="BT2413" s="12">
        <v>418.04359918483908</v>
      </c>
      <c r="BV2413" s="14">
        <f>Таблица1[[#This Row],[Lкан_леб,мм]]</f>
        <v>57911.956400815157</v>
      </c>
      <c r="BW2413" s="50">
        <f>Таблица1[[#This Row],[угол обхв4]]+Таблица1[[#This Row],[Lдуг 3,мм]]</f>
        <v>11750.806364255748</v>
      </c>
      <c r="BX2413" s="54">
        <f>Таблица1[[#This Row],[угол обхв5]]+Таблица1[[#This Row],[Y5, мм]]</f>
        <v>58390.882332040615</v>
      </c>
      <c r="BY2413" s="14">
        <f>Таблица1[[#This Row],[угол обхв6]]+Таблица1[[#This Row],[Lдуг 4,мм]]</f>
        <v>14850.219575049949</v>
      </c>
      <c r="BZ2413" s="14">
        <f>Таблица1[[#This Row],[Т1]]+Таблица1[[#This Row],[X6, мм]]</f>
        <v>58687.700774094446</v>
      </c>
      <c r="CA2413" s="14">
        <f>Таблица1[[#This Row],[Т2]]+Таблица1[[#This Row],[Lдуг 5,мм]]</f>
        <v>20330.751757238097</v>
      </c>
      <c r="CB2413" s="14">
        <f>Таблица1[[#This Row],[Т3]]+Таблица1[[#This Row],[Y6, мм]]</f>
        <v>58919.740964714008</v>
      </c>
      <c r="CC2413" s="14">
        <f>Таблица1[[#This Row],[Т4]]+Таблица1[[#This Row],[Lдуг 6,мм]]</f>
        <v>21459.227277575159</v>
      </c>
      <c r="CD2413" s="14">
        <f>Таблица1[[#This Row],[Т5]]+Таблица1[[#This Row],[Lдуг 1,мм]]</f>
        <v>58966.994794047794</v>
      </c>
      <c r="CE2413" s="14">
        <f>Таблица1[[#This Row],[Т6]]+Таблица1[[#This Row],[Lпрям1, мм]]</f>
        <v>21849.522037980678</v>
      </c>
      <c r="CF2413" s="15">
        <f>Таблица1[[#This Row],[Т7]]+Таблица1[[#This Row],[Lдуг 2,мм]]</f>
        <v>59063.022173224774</v>
      </c>
      <c r="CG2413" s="14">
        <f>Таблица1[[#This Row],[Т8]]+Таблица1[[#This Row],[Lпрям2, мм]]</f>
        <v>25982.304156647075</v>
      </c>
      <c r="CH2413" s="14">
        <f>Таблица1[[#This Row],[Т9]]-Таблица1[[#This Row],[Т9]]</f>
        <v>0</v>
      </c>
      <c r="CI2413" s="50">
        <f>Таблица1[[#This Row],[Т9]]-Таблица1[[#This Row],[Т8]]</f>
        <v>37213.500135244096</v>
      </c>
      <c r="CJ2413" s="54">
        <f>Таблица1[[#This Row],[Т9]]-Таблица1[[#This Row],[Т7]]</f>
        <v>96.027379176979593</v>
      </c>
      <c r="CK2413" s="14">
        <f>Таблица1[[#This Row],[Т9]]-Таблица1[[#This Row],[Т6]]</f>
        <v>37603.794895649611</v>
      </c>
      <c r="CL2413" s="14">
        <f>Таблица1[[#This Row],[Т9]]-Таблица1[[#This Row],[Т5]]</f>
        <v>143.28120851076528</v>
      </c>
      <c r="CM2413" s="14">
        <f>Таблица1[[#This Row],[Т9]]-Таблица1[[#This Row],[Т4]]</f>
        <v>38732.270415986677</v>
      </c>
      <c r="CN2413" s="14">
        <f>Таблица1[[#This Row],[Т9]]-Таблица1[[#This Row],[Т3]]</f>
        <v>375.32139913032734</v>
      </c>
      <c r="CO2413" s="14">
        <f>Таблица1[[#This Row],[Т9]]-Таблица1[[#This Row],[Т2]]</f>
        <v>44212.802598174821</v>
      </c>
      <c r="CP2413" s="14">
        <f>Таблица1[[#This Row],[Т9]]-Таблица1[[#This Row],[Т1]]</f>
        <v>672.13984118415829</v>
      </c>
      <c r="CQ2413" s="14">
        <f>Таблица1[[#This Row],[Т9]]-Таблица1[[#This Row],[угол обхв6]]</f>
        <v>47312.215808969027</v>
      </c>
      <c r="CR2413" s="14">
        <f>Таблица1[[#This Row],[Т9]]-Таблица1[[#This Row],[угол обхв5]]</f>
        <v>1151.0657724096163</v>
      </c>
      <c r="CS2413" s="14">
        <f>Таблица1[[#This Row],[Т9]]-Таблица1[[#This Row],[угол обхв4]]</f>
        <v>59063.022173224774</v>
      </c>
      <c r="CT2413" s="14">
        <f>Таблица1[[#This Row],[Lкан_прям, мм]]+Таблица1[[#This Row],[Lкан_дуг, мм]]+Таблица1[[#This Row],[Lкан_леб,мм]]</f>
        <v>85045.326329871838</v>
      </c>
      <c r="CU2413" s="16">
        <f>Таблица1[[#This Row],[Lкан_леб,мм]]</f>
        <v>57911.956400815157</v>
      </c>
      <c r="CV2413" s="14">
        <f>2534431-(Таблица1[[#This Row],[Т23]]+Таблица1[[#This Row],[угол обхв3]])</f>
        <v>2448967.6300709434</v>
      </c>
      <c r="CW2413" s="50">
        <f>SUM(X2413:AC2413,AD2413:AI2413)-Таблица1[[#This Row],[lподв_min, мм]]</f>
        <v>23000.587811377518</v>
      </c>
      <c r="CX2413" s="17">
        <f>CW2852-Таблица1[[#This Row],[Суммарная длина каната]]</f>
        <v>-2448967.6300709434</v>
      </c>
    </row>
    <row r="2414" spans="1:102" x14ac:dyDescent="0.25">
      <c r="A2414" s="21">
        <v>2413</v>
      </c>
      <c r="B2414" s="10">
        <v>62.596734693877544</v>
      </c>
      <c r="C2414" s="10">
        <v>77.461632653061244</v>
      </c>
      <c r="D2414" s="11">
        <v>11357.928725747872</v>
      </c>
      <c r="E2414" s="11">
        <v>15033.308027123312</v>
      </c>
      <c r="F2414" s="11">
        <v>11276.12792317126</v>
      </c>
      <c r="G2414" s="11">
        <v>15147.455426120494</v>
      </c>
      <c r="H2414" s="11">
        <v>11765.928235747871</v>
      </c>
      <c r="I2414" s="11">
        <v>10869.759278016882</v>
      </c>
      <c r="J2414" s="11">
        <v>4163.5487491064287</v>
      </c>
      <c r="K2414" s="11">
        <v>25982.304156639766</v>
      </c>
      <c r="L2414" s="11">
        <v>1151.0657724169066</v>
      </c>
      <c r="M2414" s="11">
        <v>57911.956400815157</v>
      </c>
      <c r="N2414" s="11">
        <v>4319.9933114282467</v>
      </c>
      <c r="O2414" s="11">
        <v>21052.953034925373</v>
      </c>
      <c r="P2414" s="43">
        <v>7365.6890687930836</v>
      </c>
      <c r="Q2414" s="11">
        <v>20678.347665729714</v>
      </c>
      <c r="R2414" s="11">
        <v>11041.331225512833</v>
      </c>
      <c r="S2414" s="11">
        <v>16613.143152332563</v>
      </c>
      <c r="T2414" s="11">
        <v>12032.962455697252</v>
      </c>
      <c r="U2414" s="11">
        <v>15635.400597606145</v>
      </c>
      <c r="V2414" s="11">
        <v>11357.928725747872</v>
      </c>
      <c r="W2414" s="11">
        <v>15033.308027123312</v>
      </c>
      <c r="X2414" s="12">
        <v>0</v>
      </c>
      <c r="Y2414" s="12">
        <v>465.60440121515063</v>
      </c>
      <c r="Z2414" s="12">
        <v>291.02677881623811</v>
      </c>
      <c r="AA2414" s="44">
        <v>232.04019061955913</v>
      </c>
      <c r="AB2414" s="45">
        <v>47.253829333786669</v>
      </c>
      <c r="AC2414" s="12">
        <v>115.14057243217212</v>
      </c>
      <c r="AD2414" s="12">
        <v>11750.806364255748</v>
      </c>
      <c r="AE2414" s="12">
        <v>3068.6465793669336</v>
      </c>
      <c r="AF2414" s="12">
        <v>5480.5321821881471</v>
      </c>
      <c r="AG2414" s="44">
        <v>1128.4755203370614</v>
      </c>
      <c r="AH2414" s="45">
        <v>390.29476040551714</v>
      </c>
      <c r="AI2414" s="12">
        <v>4163.5487500863592</v>
      </c>
      <c r="AJ2414" s="12">
        <v>-58.37333525560291</v>
      </c>
      <c r="AK2414" s="12">
        <v>7.0118782550441123</v>
      </c>
      <c r="AL2414" s="12">
        <v>47.881010979205278</v>
      </c>
      <c r="AM2414" s="44">
        <v>80.466608037812762</v>
      </c>
      <c r="AN2414" s="45">
        <v>73.830713462671923</v>
      </c>
      <c r="AO2414" s="12">
        <v>89.99999986238717</v>
      </c>
      <c r="AP2414" s="12">
        <v>-2189.3258198308504</v>
      </c>
      <c r="AQ2414" s="12">
        <v>4369.7999563705125</v>
      </c>
      <c r="AR2414" s="12">
        <v>7668.3245403731135</v>
      </c>
      <c r="AS2414" s="44">
        <v>11443.696437208249</v>
      </c>
      <c r="AT2414" s="45">
        <v>11641.101670418217</v>
      </c>
      <c r="AU2414" s="12">
        <v>11765.928725747872</v>
      </c>
      <c r="AV2414" s="12">
        <v>11261.289302052508</v>
      </c>
      <c r="AW2414" s="12">
        <v>21457.901547849666</v>
      </c>
      <c r="AX2414" s="12">
        <v>20951.982041021878</v>
      </c>
      <c r="AY2414" s="44">
        <v>16680.717085304546</v>
      </c>
      <c r="AZ2414" s="45">
        <v>15521.782267392668</v>
      </c>
      <c r="BA2414" s="12">
        <v>15033.308028103243</v>
      </c>
      <c r="BB2414" s="12">
        <v>3972.5882533927324</v>
      </c>
      <c r="BC2414" s="12">
        <v>7415.4957137353495</v>
      </c>
      <c r="BD2414" s="12">
        <v>11343.966697092861</v>
      </c>
      <c r="BE2414" s="44">
        <v>11630.597244001836</v>
      </c>
      <c r="BF2414" s="45">
        <v>11749.789511026906</v>
      </c>
      <c r="BG2414" s="12">
        <v>11765.928735747872</v>
      </c>
      <c r="BH2414" s="12">
        <v>21266.900985724955</v>
      </c>
      <c r="BI2414" s="12">
        <v>21083.296178654007</v>
      </c>
      <c r="BJ2414" s="12">
        <v>16886.777527624727</v>
      </c>
      <c r="BK2414" s="44">
        <v>15567.826664634162</v>
      </c>
      <c r="BL2414" s="45">
        <v>15146.92635733679</v>
      </c>
      <c r="BM2414" s="12">
        <v>10869.759278016883</v>
      </c>
      <c r="BN2414" s="12">
        <v>0</v>
      </c>
      <c r="BO2414" s="12">
        <v>65.385213510647034</v>
      </c>
      <c r="BP2414" s="12">
        <v>40.869132724161169</v>
      </c>
      <c r="BQ2414" s="48">
        <v>32.585597058607483</v>
      </c>
      <c r="BR2414" s="49">
        <v>6.6358945751408402</v>
      </c>
      <c r="BS2414" s="13">
        <v>16.169286399715244</v>
      </c>
      <c r="BT2414" s="12">
        <v>418.04359918483908</v>
      </c>
      <c r="BV2414" s="14">
        <f>Таблица1[[#This Row],[Lкан_леб,мм]]</f>
        <v>57911.956400815157</v>
      </c>
      <c r="BW2414" s="50">
        <f>Таблица1[[#This Row],[угол обхв4]]+Таблица1[[#This Row],[Lдуг 3,мм]]</f>
        <v>11750.806364255748</v>
      </c>
      <c r="BX2414" s="54">
        <f>Таблица1[[#This Row],[угол обхв5]]+Таблица1[[#This Row],[Y5, мм]]</f>
        <v>58377.560802030312</v>
      </c>
      <c r="BY2414" s="14">
        <f>Таблица1[[#This Row],[угол обхв6]]+Таблица1[[#This Row],[Lдуг 4,мм]]</f>
        <v>14819.452943622682</v>
      </c>
      <c r="BZ2414" s="14">
        <f>Таблица1[[#This Row],[Т1]]+Таблица1[[#This Row],[X6, мм]]</f>
        <v>58668.58758084655</v>
      </c>
      <c r="CA2414" s="14">
        <f>Таблица1[[#This Row],[Т2]]+Таблица1[[#This Row],[Lдуг 5,мм]]</f>
        <v>20299.985125810828</v>
      </c>
      <c r="CB2414" s="14">
        <f>Таблица1[[#This Row],[Т3]]+Таблица1[[#This Row],[Y6, мм]]</f>
        <v>58900.627771466112</v>
      </c>
      <c r="CC2414" s="14">
        <f>Таблица1[[#This Row],[Т4]]+Таблица1[[#This Row],[Lдуг 6,мм]]</f>
        <v>21428.460646147891</v>
      </c>
      <c r="CD2414" s="14">
        <f>Таблица1[[#This Row],[Т5]]+Таблица1[[#This Row],[Lдуг 1,мм]]</f>
        <v>58947.881600799898</v>
      </c>
      <c r="CE2414" s="14">
        <f>Таблица1[[#This Row],[Т6]]+Таблица1[[#This Row],[Lпрям1, мм]]</f>
        <v>21818.75540655341</v>
      </c>
      <c r="CF2414" s="15">
        <f>Таблица1[[#This Row],[Т7]]+Таблица1[[#This Row],[Lдуг 2,мм]]</f>
        <v>59063.022173232072</v>
      </c>
      <c r="CG2414" s="14">
        <f>Таблица1[[#This Row],[Т8]]+Таблица1[[#This Row],[Lпрям2, мм]]</f>
        <v>25982.30415663977</v>
      </c>
      <c r="CH2414" s="14">
        <f>Таблица1[[#This Row],[Т9]]-Таблица1[[#This Row],[Т9]]</f>
        <v>0</v>
      </c>
      <c r="CI2414" s="50">
        <f>Таблица1[[#This Row],[Т9]]-Таблица1[[#This Row],[Т8]]</f>
        <v>37244.266766678658</v>
      </c>
      <c r="CJ2414" s="54">
        <f>Таблица1[[#This Row],[Т9]]-Таблица1[[#This Row],[Т7]]</f>
        <v>115.14057243217394</v>
      </c>
      <c r="CK2414" s="14">
        <f>Таблица1[[#This Row],[Т9]]-Таблица1[[#This Row],[Т6]]</f>
        <v>37634.561527084181</v>
      </c>
      <c r="CL2414" s="14">
        <f>Таблица1[[#This Row],[Т9]]-Таблица1[[#This Row],[Т5]]</f>
        <v>162.39440176595963</v>
      </c>
      <c r="CM2414" s="14">
        <f>Таблица1[[#This Row],[Т9]]-Таблица1[[#This Row],[Т4]]</f>
        <v>38763.03704742124</v>
      </c>
      <c r="CN2414" s="14">
        <f>Таблица1[[#This Row],[Т9]]-Таблица1[[#This Row],[Т3]]</f>
        <v>394.43459238552168</v>
      </c>
      <c r="CO2414" s="14">
        <f>Таблица1[[#This Row],[Т9]]-Таблица1[[#This Row],[Т2]]</f>
        <v>44243.569229609391</v>
      </c>
      <c r="CP2414" s="14">
        <f>Таблица1[[#This Row],[Т9]]-Таблица1[[#This Row],[Т1]]</f>
        <v>685.4613712017599</v>
      </c>
      <c r="CQ2414" s="14">
        <f>Таблица1[[#This Row],[Т9]]-Таблица1[[#This Row],[угол обхв6]]</f>
        <v>47312.215808976325</v>
      </c>
      <c r="CR2414" s="14">
        <f>Таблица1[[#This Row],[Т9]]-Таблица1[[#This Row],[угол обхв5]]</f>
        <v>1151.0657724169141</v>
      </c>
      <c r="CS2414" s="14">
        <f>Таблица1[[#This Row],[Т9]]-Таблица1[[#This Row],[угол обхв4]]</f>
        <v>59063.022173232072</v>
      </c>
      <c r="CT2414" s="14">
        <f>Таблица1[[#This Row],[Lкан_прям, мм]]+Таблица1[[#This Row],[Lкан_дуг, мм]]+Таблица1[[#This Row],[Lкан_леб,мм]]</f>
        <v>85045.326329871838</v>
      </c>
      <c r="CU2414" s="16">
        <f>Таблица1[[#This Row],[Lкан_леб,мм]]</f>
        <v>57911.956400815157</v>
      </c>
      <c r="CV2414" s="14">
        <f>2534431-(Таблица1[[#This Row],[Т23]]+Таблица1[[#This Row],[угол обхв3]])</f>
        <v>2448967.6300709434</v>
      </c>
      <c r="CW2414" s="50">
        <f>SUM(X2414:AC2414,AD2414:AI2414)-Таблица1[[#This Row],[lподв_min, мм]]</f>
        <v>22969.821179950246</v>
      </c>
      <c r="CX2414" s="17">
        <f>CW2853-Таблица1[[#This Row],[Суммарная длина каната]]</f>
        <v>-2448967.6300709434</v>
      </c>
    </row>
    <row r="2415" spans="1:102" x14ac:dyDescent="0.25">
      <c r="A2415" s="21">
        <v>2414</v>
      </c>
      <c r="B2415" s="10">
        <v>62.596734693877544</v>
      </c>
      <c r="C2415" s="10">
        <v>80.14571428571432</v>
      </c>
      <c r="D2415" s="11">
        <v>11596.503762909164</v>
      </c>
      <c r="E2415" s="11">
        <v>15329.542307026228</v>
      </c>
      <c r="F2415" s="11">
        <v>11509.447301549691</v>
      </c>
      <c r="G2415" s="11">
        <v>15439.733833631348</v>
      </c>
      <c r="H2415" s="11">
        <v>12004.503272909165</v>
      </c>
      <c r="I2415" s="11">
        <v>11133.810081009897</v>
      </c>
      <c r="J2415" s="11">
        <v>4195.7322260163319</v>
      </c>
      <c r="K2415" s="11">
        <v>25982.304156632254</v>
      </c>
      <c r="L2415" s="11">
        <v>1151.065772424427</v>
      </c>
      <c r="M2415" s="11">
        <v>57911.956400815157</v>
      </c>
      <c r="N2415" s="11">
        <v>4319.9933114282467</v>
      </c>
      <c r="O2415" s="11">
        <v>21052.953034925373</v>
      </c>
      <c r="P2415" s="43">
        <v>7344.2927339958978</v>
      </c>
      <c r="Q2415" s="11">
        <v>20781.436598516884</v>
      </c>
      <c r="R2415" s="11">
        <v>11206.271606688073</v>
      </c>
      <c r="S2415" s="11">
        <v>16892.818310888324</v>
      </c>
      <c r="T2415" s="11">
        <v>12242.601579011518</v>
      </c>
      <c r="U2415" s="11">
        <v>15962.585443019159</v>
      </c>
      <c r="V2415" s="11">
        <v>11596.503762909164</v>
      </c>
      <c r="W2415" s="11">
        <v>15329.542307026228</v>
      </c>
      <c r="X2415" s="12">
        <v>0</v>
      </c>
      <c r="Y2415" s="12">
        <v>452.20481660825635</v>
      </c>
      <c r="Z2415" s="12">
        <v>285.31317017523514</v>
      </c>
      <c r="AA2415" s="44">
        <v>232.04019061955947</v>
      </c>
      <c r="AB2415" s="45">
        <v>47.253829333788751</v>
      </c>
      <c r="AC2415" s="12">
        <v>134.25376568758736</v>
      </c>
      <c r="AD2415" s="12">
        <v>11750.806364255748</v>
      </c>
      <c r="AE2415" s="12">
        <v>3036.4631024570335</v>
      </c>
      <c r="AF2415" s="12">
        <v>5480.5321821881489</v>
      </c>
      <c r="AG2415" s="44">
        <v>1128.4755203370623</v>
      </c>
      <c r="AH2415" s="45">
        <v>390.29476040551447</v>
      </c>
      <c r="AI2415" s="12">
        <v>4195.7322269887472</v>
      </c>
      <c r="AJ2415" s="12">
        <v>-58.37333525560291</v>
      </c>
      <c r="AK2415" s="12">
        <v>5.1301634383688652</v>
      </c>
      <c r="AL2415" s="12">
        <v>45.196929346552217</v>
      </c>
      <c r="AM2415" s="44">
        <v>77.782526405159757</v>
      </c>
      <c r="AN2415" s="45">
        <v>71.14663183001862</v>
      </c>
      <c r="AO2415" s="12">
        <v>89.999999863442696</v>
      </c>
      <c r="AP2415" s="12">
        <v>-2189.3258198308504</v>
      </c>
      <c r="AQ2415" s="12">
        <v>4356.4761213016891</v>
      </c>
      <c r="AR2415" s="12">
        <v>7633.7821865911765</v>
      </c>
      <c r="AS2415" s="44">
        <v>11605.030978189136</v>
      </c>
      <c r="AT2415" s="45">
        <v>11856.491319599205</v>
      </c>
      <c r="AU2415" s="12">
        <v>12004.503762909162</v>
      </c>
      <c r="AV2415" s="12">
        <v>11261.289302052508</v>
      </c>
      <c r="AW2415" s="12">
        <v>21459.318639502995</v>
      </c>
      <c r="AX2415" s="12">
        <v>21068.942871206866</v>
      </c>
      <c r="AY2415" s="44">
        <v>16979.160442203673</v>
      </c>
      <c r="AZ2415" s="45">
        <v>15830.741339713184</v>
      </c>
      <c r="BA2415" s="12">
        <v>15329.542307998645</v>
      </c>
      <c r="BB2415" s="12">
        <v>3972.5882533927324</v>
      </c>
      <c r="BC2415" s="12">
        <v>7380.7755438693403</v>
      </c>
      <c r="BD2415" s="12">
        <v>11495.761059283352</v>
      </c>
      <c r="BE2415" s="44">
        <v>11843.842207510455</v>
      </c>
      <c r="BF2415" s="45">
        <v>11982.614022321475</v>
      </c>
      <c r="BG2415" s="12">
        <v>12004.503772909165</v>
      </c>
      <c r="BH2415" s="12">
        <v>21266.900985724955</v>
      </c>
      <c r="BI2415" s="12">
        <v>21187.802203094507</v>
      </c>
      <c r="BJ2415" s="12">
        <v>17180.324583578305</v>
      </c>
      <c r="BK2415" s="44">
        <v>15876.243311703811</v>
      </c>
      <c r="BL2415" s="45">
        <v>15461.386410332205</v>
      </c>
      <c r="BM2415" s="12">
        <v>11133.810081009897</v>
      </c>
      <c r="BN2415" s="12">
        <v>0</v>
      </c>
      <c r="BO2415" s="12">
        <v>63.503498693971771</v>
      </c>
      <c r="BP2415" s="12">
        <v>40.066765908183349</v>
      </c>
      <c r="BQ2415" s="48">
        <v>32.585597058607533</v>
      </c>
      <c r="BR2415" s="49">
        <v>6.6358945751411333</v>
      </c>
      <c r="BS2415" s="13">
        <v>18.853368033424076</v>
      </c>
      <c r="BT2415" s="12">
        <v>418.04359918483908</v>
      </c>
      <c r="BV2415" s="14">
        <f>Таблица1[[#This Row],[Lкан_леб,мм]]</f>
        <v>57911.956400815157</v>
      </c>
      <c r="BW2415" s="50">
        <f>Таблица1[[#This Row],[угол обхв4]]+Таблица1[[#This Row],[Lдуг 3,мм]]</f>
        <v>11750.806364255748</v>
      </c>
      <c r="BX2415" s="54">
        <f>Таблица1[[#This Row],[угол обхв5]]+Таблица1[[#This Row],[Y5, мм]]</f>
        <v>58364.161217423411</v>
      </c>
      <c r="BY2415" s="14">
        <f>Таблица1[[#This Row],[угол обхв6]]+Таблица1[[#This Row],[Lдуг 4,мм]]</f>
        <v>14787.269466712782</v>
      </c>
      <c r="BZ2415" s="14">
        <f>Таблица1[[#This Row],[Т1]]+Таблица1[[#This Row],[X6, мм]]</f>
        <v>58649.474387598646</v>
      </c>
      <c r="CA2415" s="14">
        <f>Таблица1[[#This Row],[Т2]]+Таблица1[[#This Row],[Lдуг 5,мм]]</f>
        <v>20267.801648900931</v>
      </c>
      <c r="CB2415" s="14">
        <f>Таблица1[[#This Row],[Т3]]+Таблица1[[#This Row],[Y6, мм]]</f>
        <v>58881.514578218208</v>
      </c>
      <c r="CC2415" s="14">
        <f>Таблица1[[#This Row],[Т4]]+Таблица1[[#This Row],[Lдуг 6,мм]]</f>
        <v>21396.277169237994</v>
      </c>
      <c r="CD2415" s="14">
        <f>Таблица1[[#This Row],[Т5]]+Таблица1[[#This Row],[Lдуг 1,мм]]</f>
        <v>58928.768407551994</v>
      </c>
      <c r="CE2415" s="14">
        <f>Таблица1[[#This Row],[Т6]]+Таблица1[[#This Row],[Lпрям1, мм]]</f>
        <v>21786.571929643509</v>
      </c>
      <c r="CF2415" s="15">
        <f>Таблица1[[#This Row],[Т7]]+Таблица1[[#This Row],[Lдуг 2,мм]]</f>
        <v>59063.02217323958</v>
      </c>
      <c r="CG2415" s="14">
        <f>Таблица1[[#This Row],[Т8]]+Таблица1[[#This Row],[Lпрям2, мм]]</f>
        <v>25982.304156632257</v>
      </c>
      <c r="CH2415" s="14">
        <f>Таблица1[[#This Row],[Т9]]-Таблица1[[#This Row],[Т9]]</f>
        <v>0</v>
      </c>
      <c r="CI2415" s="50">
        <f>Таблица1[[#This Row],[Т9]]-Таблица1[[#This Row],[Т8]]</f>
        <v>37276.450243596075</v>
      </c>
      <c r="CJ2415" s="54">
        <f>Таблица1[[#This Row],[Т9]]-Таблица1[[#This Row],[Т7]]</f>
        <v>134.25376568758657</v>
      </c>
      <c r="CK2415" s="14">
        <f>Таблица1[[#This Row],[Т9]]-Таблица1[[#This Row],[Т6]]</f>
        <v>37666.745004001583</v>
      </c>
      <c r="CL2415" s="14">
        <f>Таблица1[[#This Row],[Т9]]-Таблица1[[#This Row],[Т5]]</f>
        <v>181.50759502137225</v>
      </c>
      <c r="CM2415" s="14">
        <f>Таблица1[[#This Row],[Т9]]-Таблица1[[#This Row],[Т4]]</f>
        <v>38795.220524338649</v>
      </c>
      <c r="CN2415" s="14">
        <f>Таблица1[[#This Row],[Т9]]-Таблица1[[#This Row],[Т3]]</f>
        <v>413.54778564093431</v>
      </c>
      <c r="CO2415" s="14">
        <f>Таблица1[[#This Row],[Т9]]-Таблица1[[#This Row],[Т2]]</f>
        <v>44275.7527065268</v>
      </c>
      <c r="CP2415" s="14">
        <f>Таблица1[[#This Row],[Т9]]-Таблица1[[#This Row],[Т1]]</f>
        <v>698.86095581616974</v>
      </c>
      <c r="CQ2415" s="14">
        <f>Таблица1[[#This Row],[Т9]]-Таблица1[[#This Row],[угол обхв6]]</f>
        <v>47312.215808983834</v>
      </c>
      <c r="CR2415" s="14">
        <f>Таблица1[[#This Row],[Т9]]-Таблица1[[#This Row],[угол обхв5]]</f>
        <v>1151.0657724244229</v>
      </c>
      <c r="CS2415" s="14">
        <f>Таблица1[[#This Row],[Т9]]-Таблица1[[#This Row],[угол обхв4]]</f>
        <v>59063.02217323958</v>
      </c>
      <c r="CT2415" s="14">
        <f>Таблица1[[#This Row],[Lкан_прям, мм]]+Таблица1[[#This Row],[Lкан_дуг, мм]]+Таблица1[[#This Row],[Lкан_леб,мм]]</f>
        <v>85045.326329871838</v>
      </c>
      <c r="CU2415" s="16">
        <f>Таблица1[[#This Row],[Lкан_леб,мм]]</f>
        <v>57911.956400815157</v>
      </c>
      <c r="CV2415" s="14">
        <f>2534431-(Таблица1[[#This Row],[Т23]]+Таблица1[[#This Row],[угол обхв3]])</f>
        <v>2448967.6300709434</v>
      </c>
      <c r="CW2415" s="50">
        <f>SUM(X2415:AC2415,AD2415:AI2415)-Таблица1[[#This Row],[lподв_min, мм]]</f>
        <v>22937.637703040353</v>
      </c>
      <c r="CX2415" s="17">
        <f>CW2854-Таблица1[[#This Row],[Суммарная длина каната]]</f>
        <v>-2448967.6300709434</v>
      </c>
    </row>
    <row r="2416" spans="1:102" x14ac:dyDescent="0.25">
      <c r="A2416" s="21">
        <v>2415</v>
      </c>
      <c r="B2416" s="10">
        <v>62.596734693877544</v>
      </c>
      <c r="C2416" s="10">
        <v>82.829795918367381</v>
      </c>
      <c r="D2416" s="11">
        <v>11820.944730920002</v>
      </c>
      <c r="E2416" s="11">
        <v>15636.623808951155</v>
      </c>
      <c r="F2416" s="11">
        <v>11728.823625904275</v>
      </c>
      <c r="G2416" s="11">
        <v>15742.617686183197</v>
      </c>
      <c r="H2416" s="11">
        <v>12228.944240920004</v>
      </c>
      <c r="I2416" s="11">
        <v>11407.317488893086</v>
      </c>
      <c r="J2416" s="11">
        <v>4229.3063200580682</v>
      </c>
      <c r="K2416" s="11">
        <v>25982.304156624537</v>
      </c>
      <c r="L2416" s="11">
        <v>1151.0657724321459</v>
      </c>
      <c r="M2416" s="11">
        <v>57911.956400815157</v>
      </c>
      <c r="N2416" s="11">
        <v>4319.9933114282467</v>
      </c>
      <c r="O2416" s="11">
        <v>21052.953034925373</v>
      </c>
      <c r="P2416" s="43">
        <v>7318.0923282511749</v>
      </c>
      <c r="Q2416" s="11">
        <v>20883.410467447913</v>
      </c>
      <c r="R2416" s="11">
        <v>11357.934147458684</v>
      </c>
      <c r="S2416" s="11">
        <v>17179.910625976041</v>
      </c>
      <c r="T2416" s="11">
        <v>12436.688996227836</v>
      </c>
      <c r="U2416" s="11">
        <v>16299.228517461826</v>
      </c>
      <c r="V2416" s="11">
        <v>11820.944730920002</v>
      </c>
      <c r="W2416" s="11">
        <v>15636.623808951155</v>
      </c>
      <c r="X2416" s="12">
        <v>0</v>
      </c>
      <c r="Y2416" s="12">
        <v>438.7210752859184</v>
      </c>
      <c r="Z2416" s="12">
        <v>279.68371824967613</v>
      </c>
      <c r="AA2416" s="44">
        <v>232.04019061955881</v>
      </c>
      <c r="AB2416" s="45">
        <v>47.253829333788303</v>
      </c>
      <c r="AC2416" s="12">
        <v>153.36695894320408</v>
      </c>
      <c r="AD2416" s="12">
        <v>11750.806364255748</v>
      </c>
      <c r="AE2416" s="12">
        <v>3002.8890084153049</v>
      </c>
      <c r="AF2416" s="12">
        <v>5480.5321821881498</v>
      </c>
      <c r="AG2416" s="44">
        <v>1128.4755203370603</v>
      </c>
      <c r="AH2416" s="45">
        <v>390.29476040551293</v>
      </c>
      <c r="AI2416" s="12">
        <v>4229.3063210227629</v>
      </c>
      <c r="AJ2416" s="12">
        <v>-58.37333525560291</v>
      </c>
      <c r="AK2416" s="12">
        <v>3.2366304241136845</v>
      </c>
      <c r="AL2416" s="12">
        <v>42.512847713899177</v>
      </c>
      <c r="AM2416" s="44">
        <v>75.098444772506625</v>
      </c>
      <c r="AN2416" s="45">
        <v>68.462550197365545</v>
      </c>
      <c r="AO2416" s="12">
        <v>89.999999864526757</v>
      </c>
      <c r="AP2416" s="12">
        <v>-2189.3258198308504</v>
      </c>
      <c r="AQ2416" s="12">
        <v>4343.0289172521561</v>
      </c>
      <c r="AR2416" s="12">
        <v>7593.8005779411224</v>
      </c>
      <c r="AS2416" s="44">
        <v>11752.212740011366</v>
      </c>
      <c r="AT2416" s="45">
        <v>12057.176447359099</v>
      </c>
      <c r="AU2416" s="12">
        <v>12228.944730920002</v>
      </c>
      <c r="AV2416" s="12">
        <v>11261.289302052508</v>
      </c>
      <c r="AW2416" s="12">
        <v>21460.302222802711</v>
      </c>
      <c r="AX2416" s="12">
        <v>21184.157805013692</v>
      </c>
      <c r="AY2416" s="44">
        <v>17284.83150785699</v>
      </c>
      <c r="AZ2416" s="45">
        <v>16149.447927093266</v>
      </c>
      <c r="BA2416" s="12">
        <v>15636.623809915851</v>
      </c>
      <c r="BB2416" s="12">
        <v>3972.5882533927324</v>
      </c>
      <c r="BC2416" s="12">
        <v>7341.1279340750843</v>
      </c>
      <c r="BD2416" s="12">
        <v>11633.642397148631</v>
      </c>
      <c r="BE2416" s="44">
        <v>12042.410403675154</v>
      </c>
      <c r="BF2416" s="45">
        <v>12200.457279788739</v>
      </c>
      <c r="BG2416" s="12">
        <v>12228.944740920004</v>
      </c>
      <c r="BH2416" s="12">
        <v>21266.900985724955</v>
      </c>
      <c r="BI2416" s="12">
        <v>21290.759655325248</v>
      </c>
      <c r="BJ2416" s="12">
        <v>17480.657963541824</v>
      </c>
      <c r="BK2416" s="44">
        <v>16194.307635580881</v>
      </c>
      <c r="BL2416" s="45">
        <v>15786.404399319714</v>
      </c>
      <c r="BM2416" s="12">
        <v>11407.317488893088</v>
      </c>
      <c r="BN2416" s="12">
        <v>0</v>
      </c>
      <c r="BO2416" s="12">
        <v>61.609965679716595</v>
      </c>
      <c r="BP2416" s="12">
        <v>39.2762172897855</v>
      </c>
      <c r="BQ2416" s="48">
        <v>32.585597058607441</v>
      </c>
      <c r="BR2416" s="49">
        <v>6.6358945751410694</v>
      </c>
      <c r="BS2416" s="13">
        <v>21.537449667161201</v>
      </c>
      <c r="BT2416" s="12">
        <v>418.04359918483908</v>
      </c>
      <c r="BV2416" s="14">
        <f>Таблица1[[#This Row],[Lкан_леб,мм]]</f>
        <v>57911.956400815157</v>
      </c>
      <c r="BW2416" s="50">
        <f>Таблица1[[#This Row],[угол обхв4]]+Таблица1[[#This Row],[Lдуг 3,мм]]</f>
        <v>11750.806364255748</v>
      </c>
      <c r="BX2416" s="54">
        <f>Таблица1[[#This Row],[угол обхв5]]+Таблица1[[#This Row],[Y5, мм]]</f>
        <v>58350.677476101075</v>
      </c>
      <c r="BY2416" s="14">
        <f>Таблица1[[#This Row],[угол обхв6]]+Таблица1[[#This Row],[Lдуг 4,мм]]</f>
        <v>14753.695372671053</v>
      </c>
      <c r="BZ2416" s="14">
        <f>Таблица1[[#This Row],[Т1]]+Таблица1[[#This Row],[X6, мм]]</f>
        <v>58630.361194350749</v>
      </c>
      <c r="CA2416" s="14">
        <f>Таблица1[[#This Row],[Т2]]+Таблица1[[#This Row],[Lдуг 5,мм]]</f>
        <v>20234.227554859201</v>
      </c>
      <c r="CB2416" s="14">
        <f>Таблица1[[#This Row],[Т3]]+Таблица1[[#This Row],[Y6, мм]]</f>
        <v>58862.401384970311</v>
      </c>
      <c r="CC2416" s="14">
        <f>Таблица1[[#This Row],[Т4]]+Таблица1[[#This Row],[Lдуг 6,мм]]</f>
        <v>21362.703075196259</v>
      </c>
      <c r="CD2416" s="14">
        <f>Таблица1[[#This Row],[Т5]]+Таблица1[[#This Row],[Lдуг 1,мм]]</f>
        <v>58909.655214304097</v>
      </c>
      <c r="CE2416" s="14">
        <f>Таблица1[[#This Row],[Т6]]+Таблица1[[#This Row],[Lпрям1, мм]]</f>
        <v>21752.997835601771</v>
      </c>
      <c r="CF2416" s="15">
        <f>Таблица1[[#This Row],[Т7]]+Таблица1[[#This Row],[Lдуг 2,мм]]</f>
        <v>59063.0221732473</v>
      </c>
      <c r="CG2416" s="14">
        <f>Таблица1[[#This Row],[Т8]]+Таблица1[[#This Row],[Lпрям2, мм]]</f>
        <v>25982.304156624534</v>
      </c>
      <c r="CH2416" s="14">
        <f>Таблица1[[#This Row],[Т9]]-Таблица1[[#This Row],[Т9]]</f>
        <v>0</v>
      </c>
      <c r="CI2416" s="50">
        <f>Таблица1[[#This Row],[Т9]]-Таблица1[[#This Row],[Т8]]</f>
        <v>37310.024337645533</v>
      </c>
      <c r="CJ2416" s="54">
        <f>Таблица1[[#This Row],[Т9]]-Таблица1[[#This Row],[Т7]]</f>
        <v>153.36695894320292</v>
      </c>
      <c r="CK2416" s="14">
        <f>Таблица1[[#This Row],[Т9]]-Таблица1[[#This Row],[Т6]]</f>
        <v>37700.319098051041</v>
      </c>
      <c r="CL2416" s="14">
        <f>Таблица1[[#This Row],[Т9]]-Таблица1[[#This Row],[Т5]]</f>
        <v>200.62078827698861</v>
      </c>
      <c r="CM2416" s="14">
        <f>Таблица1[[#This Row],[Т9]]-Таблица1[[#This Row],[Т4]]</f>
        <v>38828.794618388099</v>
      </c>
      <c r="CN2416" s="14">
        <f>Таблица1[[#This Row],[Т9]]-Таблица1[[#This Row],[Т3]]</f>
        <v>432.66097889655066</v>
      </c>
      <c r="CO2416" s="14">
        <f>Таблица1[[#This Row],[Т9]]-Таблица1[[#This Row],[Т2]]</f>
        <v>44309.326800576251</v>
      </c>
      <c r="CP2416" s="14">
        <f>Таблица1[[#This Row],[Т9]]-Таблица1[[#This Row],[Т1]]</f>
        <v>712.34469714622537</v>
      </c>
      <c r="CQ2416" s="14">
        <f>Таблица1[[#This Row],[Т9]]-Таблица1[[#This Row],[угол обхв6]]</f>
        <v>47312.215808991554</v>
      </c>
      <c r="CR2416" s="14">
        <f>Таблица1[[#This Row],[Т9]]-Таблица1[[#This Row],[угол обхв5]]</f>
        <v>1151.0657724321427</v>
      </c>
      <c r="CS2416" s="14">
        <f>Таблица1[[#This Row],[Т9]]-Таблица1[[#This Row],[угол обхв4]]</f>
        <v>59063.0221732473</v>
      </c>
      <c r="CT2416" s="14">
        <f>Таблица1[[#This Row],[Lкан_прям, мм]]+Таблица1[[#This Row],[Lкан_дуг, мм]]+Таблица1[[#This Row],[Lкан_леб,мм]]</f>
        <v>85045.326329871838</v>
      </c>
      <c r="CU2416" s="16">
        <f>Таблица1[[#This Row],[Lкан_леб,мм]]</f>
        <v>57911.956400815157</v>
      </c>
      <c r="CV2416" s="14">
        <f>2534431-(Таблица1[[#This Row],[Т23]]+Таблица1[[#This Row],[угол обхв3]])</f>
        <v>2448967.6300709434</v>
      </c>
      <c r="CW2416" s="50">
        <f>SUM(X2416:AC2416,AD2416:AI2416)-Таблица1[[#This Row],[lподв_min, мм]]</f>
        <v>22904.063608998615</v>
      </c>
      <c r="CX2416" s="17">
        <f>CW2855-Таблица1[[#This Row],[Суммарная длина каната]]</f>
        <v>-2448967.6300709434</v>
      </c>
    </row>
    <row r="2417" spans="1:102" x14ac:dyDescent="0.25">
      <c r="A2417" s="21">
        <v>2416</v>
      </c>
      <c r="B2417" s="10">
        <v>62.596734693877544</v>
      </c>
      <c r="C2417" s="10">
        <v>85.513877551020443</v>
      </c>
      <c r="D2417" s="11">
        <v>12030.75917213566</v>
      </c>
      <c r="E2417" s="11">
        <v>15953.878749343696</v>
      </c>
      <c r="F2417" s="11">
        <v>11933.775551189327</v>
      </c>
      <c r="G2417" s="11">
        <v>16055.442410503274</v>
      </c>
      <c r="H2417" s="11">
        <v>12438.75868213566</v>
      </c>
      <c r="I2417" s="11">
        <v>11689.635475885623</v>
      </c>
      <c r="J2417" s="11">
        <v>4264.2432734580725</v>
      </c>
      <c r="K2417" s="11">
        <v>25982.304156616643</v>
      </c>
      <c r="L2417" s="11">
        <v>1151.0657724400473</v>
      </c>
      <c r="M2417" s="11">
        <v>57911.956400815157</v>
      </c>
      <c r="N2417" s="11">
        <v>4319.9933114282467</v>
      </c>
      <c r="O2417" s="11">
        <v>21052.953034925373</v>
      </c>
      <c r="P2417" s="43">
        <v>7287.1453392369358</v>
      </c>
      <c r="Q2417" s="11">
        <v>20984.045526333488</v>
      </c>
      <c r="R2417" s="11">
        <v>11495.986077126503</v>
      </c>
      <c r="S2417" s="11">
        <v>17473.790173359688</v>
      </c>
      <c r="T2417" s="11">
        <v>12614.798850011866</v>
      </c>
      <c r="U2417" s="11">
        <v>16644.591174790246</v>
      </c>
      <c r="V2417" s="11">
        <v>12030.75917213566</v>
      </c>
      <c r="W2417" s="11">
        <v>15953.878749343696</v>
      </c>
      <c r="X2417" s="12">
        <v>0</v>
      </c>
      <c r="Y2417" s="12">
        <v>425.14667838996428</v>
      </c>
      <c r="Z2417" s="12">
        <v>274.14492189773296</v>
      </c>
      <c r="AA2417" s="44">
        <v>232.04019061955859</v>
      </c>
      <c r="AB2417" s="45">
        <v>47.253829333787124</v>
      </c>
      <c r="AC2417" s="12">
        <v>172.48015219900435</v>
      </c>
      <c r="AD2417" s="12">
        <v>11750.806364255748</v>
      </c>
      <c r="AE2417" s="12">
        <v>2967.9520550153024</v>
      </c>
      <c r="AF2417" s="12">
        <v>5480.5321821881498</v>
      </c>
      <c r="AG2417" s="44">
        <v>1128.475520337063</v>
      </c>
      <c r="AH2417" s="45">
        <v>390.29476040551327</v>
      </c>
      <c r="AI2417" s="12">
        <v>4264.2432744148646</v>
      </c>
      <c r="AJ2417" s="12">
        <v>-58.37333525560291</v>
      </c>
      <c r="AK2417" s="12">
        <v>1.3303665722174638</v>
      </c>
      <c r="AL2417" s="12">
        <v>39.828766081246101</v>
      </c>
      <c r="AM2417" s="44">
        <v>72.414363139853506</v>
      </c>
      <c r="AN2417" s="45">
        <v>65.778468564712597</v>
      </c>
      <c r="AO2417" s="12">
        <v>89.999999865636696</v>
      </c>
      <c r="AP2417" s="12">
        <v>-2189.3258198308504</v>
      </c>
      <c r="AQ2417" s="12">
        <v>4329.4659251983985</v>
      </c>
      <c r="AR2417" s="12">
        <v>7548.4674401577076</v>
      </c>
      <c r="AS2417" s="44">
        <v>11884.918783487783</v>
      </c>
      <c r="AT2417" s="45">
        <v>12242.716719982423</v>
      </c>
      <c r="AU2417" s="12">
        <v>12438.75917213566</v>
      </c>
      <c r="AV2417" s="12">
        <v>11261.289302052508</v>
      </c>
      <c r="AW2417" s="12">
        <v>21460.843056362966</v>
      </c>
      <c r="AX2417" s="12">
        <v>21297.374043341362</v>
      </c>
      <c r="AY2417" s="44">
        <v>17597.059593421964</v>
      </c>
      <c r="AZ2417" s="45">
        <v>16477.202738771644</v>
      </c>
      <c r="BA2417" s="12">
        <v>15953.87875030049</v>
      </c>
      <c r="BB2417" s="12">
        <v>3972.5882533927324</v>
      </c>
      <c r="BC2417" s="12">
        <v>7296.6179530070876</v>
      </c>
      <c r="BD2417" s="12">
        <v>11757.308178047275</v>
      </c>
      <c r="BE2417" s="44">
        <v>12225.866143650584</v>
      </c>
      <c r="BF2417" s="45">
        <v>12402.841302165101</v>
      </c>
      <c r="BG2417" s="12">
        <v>12438.75918213566</v>
      </c>
      <c r="BH2417" s="12">
        <v>21266.900985724955</v>
      </c>
      <c r="BI2417" s="12">
        <v>21391.935547771085</v>
      </c>
      <c r="BJ2417" s="12">
        <v>17787.118690367563</v>
      </c>
      <c r="BK2417" s="44">
        <v>16521.321754727971</v>
      </c>
      <c r="BL2417" s="45">
        <v>16121.267185362296</v>
      </c>
      <c r="BM2417" s="12">
        <v>11689.635475885625</v>
      </c>
      <c r="BN2417" s="12">
        <v>0</v>
      </c>
      <c r="BO2417" s="12">
        <v>59.703701827820375</v>
      </c>
      <c r="BP2417" s="12">
        <v>38.498399509028637</v>
      </c>
      <c r="BQ2417" s="48">
        <v>32.585597058607405</v>
      </c>
      <c r="BR2417" s="49">
        <v>6.6358945751409042</v>
      </c>
      <c r="BS2417" s="13">
        <v>24.221531300924102</v>
      </c>
      <c r="BT2417" s="12">
        <v>418.04359918483908</v>
      </c>
      <c r="BV2417" s="14">
        <f>Таблица1[[#This Row],[Lкан_леб,мм]]</f>
        <v>57911.956400815157</v>
      </c>
      <c r="BW2417" s="50">
        <f>Таблица1[[#This Row],[угол обхв4]]+Таблица1[[#This Row],[Lдуг 3,мм]]</f>
        <v>11750.806364255748</v>
      </c>
      <c r="BX2417" s="54">
        <f>Таблица1[[#This Row],[угол обхв5]]+Таблица1[[#This Row],[Y5, мм]]</f>
        <v>58337.103079205124</v>
      </c>
      <c r="BY2417" s="14">
        <f>Таблица1[[#This Row],[угол обхв6]]+Таблица1[[#This Row],[Lдуг 4,мм]]</f>
        <v>14718.758419271051</v>
      </c>
      <c r="BZ2417" s="14">
        <f>Таблица1[[#This Row],[Т1]]+Таблица1[[#This Row],[X6, мм]]</f>
        <v>58611.24800110286</v>
      </c>
      <c r="CA2417" s="14">
        <f>Таблица1[[#This Row],[Т2]]+Таблица1[[#This Row],[Lдуг 5,мм]]</f>
        <v>20199.290601459201</v>
      </c>
      <c r="CB2417" s="14">
        <f>Таблица1[[#This Row],[Т3]]+Таблица1[[#This Row],[Y6, мм]]</f>
        <v>58843.288191722422</v>
      </c>
      <c r="CC2417" s="14">
        <f>Таблица1[[#This Row],[Т4]]+Таблица1[[#This Row],[Lдуг 6,мм]]</f>
        <v>21327.766121796263</v>
      </c>
      <c r="CD2417" s="14">
        <f>Таблица1[[#This Row],[Т5]]+Таблица1[[#This Row],[Lдуг 1,мм]]</f>
        <v>58890.542021056208</v>
      </c>
      <c r="CE2417" s="14">
        <f>Таблица1[[#This Row],[Т6]]+Таблица1[[#This Row],[Lпрям1, мм]]</f>
        <v>21718.060882201775</v>
      </c>
      <c r="CF2417" s="15">
        <f>Таблица1[[#This Row],[Т7]]+Таблица1[[#This Row],[Lдуг 2,мм]]</f>
        <v>59063.022173255209</v>
      </c>
      <c r="CG2417" s="14">
        <f>Таблица1[[#This Row],[Т8]]+Таблица1[[#This Row],[Lпрям2, мм]]</f>
        <v>25982.304156616639</v>
      </c>
      <c r="CH2417" s="14">
        <f>Таблица1[[#This Row],[Т9]]-Таблица1[[#This Row],[Т9]]</f>
        <v>0</v>
      </c>
      <c r="CI2417" s="50">
        <f>Таблица1[[#This Row],[Т9]]-Таблица1[[#This Row],[Т8]]</f>
        <v>37344.961291053434</v>
      </c>
      <c r="CJ2417" s="54">
        <f>Таблица1[[#This Row],[Т9]]-Таблица1[[#This Row],[Т7]]</f>
        <v>172.48015219900117</v>
      </c>
      <c r="CK2417" s="14">
        <f>Таблица1[[#This Row],[Т9]]-Таблица1[[#This Row],[Т6]]</f>
        <v>37735.256051458942</v>
      </c>
      <c r="CL2417" s="14">
        <f>Таблица1[[#This Row],[Т9]]-Таблица1[[#This Row],[Т5]]</f>
        <v>219.73398153278686</v>
      </c>
      <c r="CM2417" s="14">
        <f>Таблица1[[#This Row],[Т9]]-Таблица1[[#This Row],[Т4]]</f>
        <v>38863.731571796008</v>
      </c>
      <c r="CN2417" s="14">
        <f>Таблица1[[#This Row],[Т9]]-Таблица1[[#This Row],[Т3]]</f>
        <v>451.77417215234891</v>
      </c>
      <c r="CO2417" s="14">
        <f>Таблица1[[#This Row],[Т9]]-Таблица1[[#This Row],[Т2]]</f>
        <v>44344.26375398416</v>
      </c>
      <c r="CP2417" s="14">
        <f>Таблица1[[#This Row],[Т9]]-Таблица1[[#This Row],[Т1]]</f>
        <v>725.91909405008482</v>
      </c>
      <c r="CQ2417" s="14">
        <f>Таблица1[[#This Row],[Т9]]-Таблица1[[#This Row],[угол обхв6]]</f>
        <v>47312.215808999463</v>
      </c>
      <c r="CR2417" s="14">
        <f>Таблица1[[#This Row],[Т9]]-Таблица1[[#This Row],[угол обхв5]]</f>
        <v>1151.0657724400517</v>
      </c>
      <c r="CS2417" s="14">
        <f>Таблица1[[#This Row],[Т9]]-Таблица1[[#This Row],[угол обхв4]]</f>
        <v>59063.022173255209</v>
      </c>
      <c r="CT2417" s="14">
        <f>Таблица1[[#This Row],[Lкан_прям, мм]]+Таблица1[[#This Row],[Lкан_дуг, мм]]+Таблица1[[#This Row],[Lкан_леб,мм]]</f>
        <v>85045.326329871852</v>
      </c>
      <c r="CU2417" s="16">
        <f>Таблица1[[#This Row],[Lкан_леб,мм]]</f>
        <v>57911.956400815157</v>
      </c>
      <c r="CV2417" s="14">
        <f>2534431-(Таблица1[[#This Row],[Т23]]+Таблица1[[#This Row],[угол обхв3]])</f>
        <v>2448967.6300709434</v>
      </c>
      <c r="CW2417" s="50">
        <f>SUM(X2417:AC2417,AD2417:AI2417)-Таблица1[[#This Row],[lподв_min, мм]]</f>
        <v>22869.126655598615</v>
      </c>
      <c r="CX2417" s="17">
        <f>CW2856-Таблица1[[#This Row],[Суммарная длина каната]]</f>
        <v>-2448967.6300709434</v>
      </c>
    </row>
    <row r="2418" spans="1:102" x14ac:dyDescent="0.25">
      <c r="A2418" s="21">
        <v>2417</v>
      </c>
      <c r="B2418" s="10">
        <v>62.596734693877544</v>
      </c>
      <c r="C2418" s="10">
        <v>88.197959183673518</v>
      </c>
      <c r="D2418" s="11">
        <v>12225.486721737409</v>
      </c>
      <c r="E2418" s="11">
        <v>16280.611022577008</v>
      </c>
      <c r="F2418" s="11">
        <v>12123.853381686164</v>
      </c>
      <c r="G2418" s="11">
        <v>16377.521621533098</v>
      </c>
      <c r="H2418" s="11">
        <v>12633.48623173741</v>
      </c>
      <c r="I2418" s="11">
        <v>11980.097274925605</v>
      </c>
      <c r="J2418" s="11">
        <v>4300.5137476514046</v>
      </c>
      <c r="K2418" s="11">
        <v>25982.30415660857</v>
      </c>
      <c r="L2418" s="11">
        <v>1151.065772448118</v>
      </c>
      <c r="M2418" s="11">
        <v>57911.956400815157</v>
      </c>
      <c r="N2418" s="11">
        <v>4319.9933114282467</v>
      </c>
      <c r="O2418" s="11">
        <v>21052.953034925373</v>
      </c>
      <c r="P2418" s="43">
        <v>7251.5196693573471</v>
      </c>
      <c r="Q2418" s="11">
        <v>21083.12096653731</v>
      </c>
      <c r="R2418" s="11">
        <v>11620.124488745712</v>
      </c>
      <c r="S2418" s="11">
        <v>17773.812136582525</v>
      </c>
      <c r="T2418" s="11">
        <v>12776.540340235282</v>
      </c>
      <c r="U2418" s="11">
        <v>16997.915636768495</v>
      </c>
      <c r="V2418" s="11">
        <v>12225.486721737409</v>
      </c>
      <c r="W2418" s="11">
        <v>16280.611022577008</v>
      </c>
      <c r="X2418" s="12">
        <v>0</v>
      </c>
      <c r="Y2418" s="12">
        <v>411.4746901280509</v>
      </c>
      <c r="Z2418" s="12">
        <v>268.70371691174915</v>
      </c>
      <c r="AA2418" s="44">
        <v>232.04019061955901</v>
      </c>
      <c r="AB2418" s="45">
        <v>47.253829333787664</v>
      </c>
      <c r="AC2418" s="12">
        <v>191.59334545497111</v>
      </c>
      <c r="AD2418" s="12">
        <v>11750.806364255748</v>
      </c>
      <c r="AE2418" s="12">
        <v>2931.681580821969</v>
      </c>
      <c r="AF2418" s="12">
        <v>5480.5321821881471</v>
      </c>
      <c r="AG2418" s="44">
        <v>1128.4755203370621</v>
      </c>
      <c r="AH2418" s="45">
        <v>390.29476040551253</v>
      </c>
      <c r="AI2418" s="12">
        <v>4300.5137486001258</v>
      </c>
      <c r="AJ2418" s="12">
        <v>-58.37333525560291</v>
      </c>
      <c r="AK2418" s="12">
        <v>-0.58960211641008509</v>
      </c>
      <c r="AL2418" s="12">
        <v>37.144684448593026</v>
      </c>
      <c r="AM2418" s="44">
        <v>69.730281507200488</v>
      </c>
      <c r="AN2418" s="45">
        <v>63.094386932059507</v>
      </c>
      <c r="AO2418" s="12">
        <v>89.999999866769897</v>
      </c>
      <c r="AP2418" s="12">
        <v>-2189.3258198308504</v>
      </c>
      <c r="AQ2418" s="12">
        <v>4315.7948622589411</v>
      </c>
      <c r="AR2418" s="12">
        <v>7497.8822410451348</v>
      </c>
      <c r="AS2418" s="44">
        <v>12002.857931360544</v>
      </c>
      <c r="AT2418" s="45">
        <v>12412.705033870978</v>
      </c>
      <c r="AU2418" s="12">
        <v>12633.486721737409</v>
      </c>
      <c r="AV2418" s="12">
        <v>11261.289302052508</v>
      </c>
      <c r="AW2418" s="12">
        <v>21460.931432667916</v>
      </c>
      <c r="AX2418" s="12">
        <v>21408.343172530964</v>
      </c>
      <c r="AY2418" s="44">
        <v>17915.159622956351</v>
      </c>
      <c r="AZ2418" s="45">
        <v>16813.286630805746</v>
      </c>
      <c r="BA2418" s="12">
        <v>16280.611023525733</v>
      </c>
      <c r="BB2418" s="12">
        <v>3972.5882533927324</v>
      </c>
      <c r="BC2418" s="12">
        <v>7247.3212201880415</v>
      </c>
      <c r="BD2418" s="12">
        <v>11866.487060433501</v>
      </c>
      <c r="BE2418" s="44">
        <v>12393.80689762045</v>
      </c>
      <c r="BF2418" s="45">
        <v>12589.322028101713</v>
      </c>
      <c r="BG2418" s="12">
        <v>12633.486731737412</v>
      </c>
      <c r="BH2418" s="12">
        <v>21266.900985724955</v>
      </c>
      <c r="BI2418" s="12">
        <v>21491.099364279853</v>
      </c>
      <c r="BJ2418" s="12">
        <v>18099.034342576178</v>
      </c>
      <c r="BK2418" s="44">
        <v>16856.568150394669</v>
      </c>
      <c r="BL2418" s="45">
        <v>16465.24002853976</v>
      </c>
      <c r="BM2418" s="12">
        <v>11980.097274925607</v>
      </c>
      <c r="BN2418" s="12">
        <v>0</v>
      </c>
      <c r="BO2418" s="12">
        <v>57.783733139192826</v>
      </c>
      <c r="BP2418" s="12">
        <v>37.73428656500311</v>
      </c>
      <c r="BQ2418" s="48">
        <v>32.585597058607469</v>
      </c>
      <c r="BR2418" s="49">
        <v>6.6358945751409806</v>
      </c>
      <c r="BS2418" s="13">
        <v>26.905612934710387</v>
      </c>
      <c r="BT2418" s="12">
        <v>418.04359918483908</v>
      </c>
      <c r="BV2418" s="14">
        <f>Таблица1[[#This Row],[Lкан_леб,мм]]</f>
        <v>57911.956400815157</v>
      </c>
      <c r="BW2418" s="50">
        <f>Таблица1[[#This Row],[угол обхв4]]+Таблица1[[#This Row],[Lдуг 3,мм]]</f>
        <v>11750.806364255748</v>
      </c>
      <c r="BX2418" s="54">
        <f>Таблица1[[#This Row],[угол обхв5]]+Таблица1[[#This Row],[Y5, мм]]</f>
        <v>58323.43109094321</v>
      </c>
      <c r="BY2418" s="14">
        <f>Таблица1[[#This Row],[угол обхв6]]+Таблица1[[#This Row],[Lдуг 4,мм]]</f>
        <v>14682.487945077717</v>
      </c>
      <c r="BZ2418" s="14">
        <f>Таблица1[[#This Row],[Т1]]+Таблица1[[#This Row],[X6, мм]]</f>
        <v>58592.134807854956</v>
      </c>
      <c r="CA2418" s="14">
        <f>Таблица1[[#This Row],[Т2]]+Таблица1[[#This Row],[Lдуг 5,мм]]</f>
        <v>20163.020127265863</v>
      </c>
      <c r="CB2418" s="14">
        <f>Таблица1[[#This Row],[Т3]]+Таблица1[[#This Row],[Y6, мм]]</f>
        <v>58824.174998474518</v>
      </c>
      <c r="CC2418" s="14">
        <f>Таблица1[[#This Row],[Т4]]+Таблица1[[#This Row],[Lдуг 6,мм]]</f>
        <v>21291.495647602926</v>
      </c>
      <c r="CD2418" s="14">
        <f>Таблица1[[#This Row],[Т5]]+Таблица1[[#This Row],[Lдуг 1,мм]]</f>
        <v>58871.428827808304</v>
      </c>
      <c r="CE2418" s="14">
        <f>Таблица1[[#This Row],[Т6]]+Таблица1[[#This Row],[Lпрям1, мм]]</f>
        <v>21681.790408008437</v>
      </c>
      <c r="CF2418" s="15">
        <f>Таблица1[[#This Row],[Т7]]+Таблица1[[#This Row],[Lдуг 2,мм]]</f>
        <v>59063.022173263278</v>
      </c>
      <c r="CG2418" s="14">
        <f>Таблица1[[#This Row],[Т8]]+Таблица1[[#This Row],[Lпрям2, мм]]</f>
        <v>25982.304156608563</v>
      </c>
      <c r="CH2418" s="14">
        <f>Таблица1[[#This Row],[Т9]]-Таблица1[[#This Row],[Т9]]</f>
        <v>0</v>
      </c>
      <c r="CI2418" s="50">
        <f>Таблица1[[#This Row],[Т9]]-Таблица1[[#This Row],[Т8]]</f>
        <v>37381.231765254837</v>
      </c>
      <c r="CJ2418" s="54">
        <f>Таблица1[[#This Row],[Т9]]-Таблица1[[#This Row],[Т7]]</f>
        <v>191.59334545497404</v>
      </c>
      <c r="CK2418" s="14">
        <f>Таблица1[[#This Row],[Т9]]-Таблица1[[#This Row],[Т6]]</f>
        <v>37771.526525660352</v>
      </c>
      <c r="CL2418" s="14">
        <f>Таблица1[[#This Row],[Т9]]-Таблица1[[#This Row],[Т5]]</f>
        <v>238.84717478875973</v>
      </c>
      <c r="CM2418" s="14">
        <f>Таблица1[[#This Row],[Т9]]-Таблица1[[#This Row],[Т4]]</f>
        <v>38900.002045997418</v>
      </c>
      <c r="CN2418" s="14">
        <f>Таблица1[[#This Row],[Т9]]-Таблица1[[#This Row],[Т3]]</f>
        <v>470.88736540832178</v>
      </c>
      <c r="CO2418" s="14">
        <f>Таблица1[[#This Row],[Т9]]-Таблица1[[#This Row],[Т2]]</f>
        <v>44380.534228185563</v>
      </c>
      <c r="CP2418" s="14">
        <f>Таблица1[[#This Row],[Т9]]-Таблица1[[#This Row],[Т1]]</f>
        <v>739.59108232006838</v>
      </c>
      <c r="CQ2418" s="14">
        <f>Таблица1[[#This Row],[Т9]]-Таблица1[[#This Row],[угол обхв6]]</f>
        <v>47312.215809007532</v>
      </c>
      <c r="CR2418" s="14">
        <f>Таблица1[[#This Row],[Т9]]-Таблица1[[#This Row],[угол обхв5]]</f>
        <v>1151.0657724481207</v>
      </c>
      <c r="CS2418" s="14">
        <f>Таблица1[[#This Row],[Т9]]-Таблица1[[#This Row],[угол обхв4]]</f>
        <v>59063.022173263278</v>
      </c>
      <c r="CT2418" s="14">
        <f>Таблица1[[#This Row],[Lкан_прям, мм]]+Таблица1[[#This Row],[Lкан_дуг, мм]]+Таблица1[[#This Row],[Lкан_леб,мм]]</f>
        <v>85045.326329871838</v>
      </c>
      <c r="CU2418" s="16">
        <f>Таблица1[[#This Row],[Lкан_леб,мм]]</f>
        <v>57911.956400815157</v>
      </c>
      <c r="CV2418" s="14">
        <f>2534431-(Таблица1[[#This Row],[Т23]]+Таблица1[[#This Row],[угол обхв3]])</f>
        <v>2448967.6300709434</v>
      </c>
      <c r="CW2418" s="50">
        <f>SUM(X2418:AC2418,AD2418:AI2418)-Таблица1[[#This Row],[lподв_min, мм]]</f>
        <v>22832.856181405274</v>
      </c>
      <c r="CX2418" s="17">
        <f>CW2857-Таблица1[[#This Row],[Суммарная длина каната]]</f>
        <v>-2448967.6300709434</v>
      </c>
    </row>
    <row r="2419" spans="1:102" x14ac:dyDescent="0.25">
      <c r="A2419" s="21">
        <v>2418</v>
      </c>
      <c r="B2419" s="10">
        <v>62.596734693877544</v>
      </c>
      <c r="C2419" s="10">
        <v>90.88204081632658</v>
      </c>
      <c r="D2419" s="11">
        <v>12404.700117843027</v>
      </c>
      <c r="E2419" s="11">
        <v>16616.103728313516</v>
      </c>
      <c r="F2419" s="11">
        <v>12298.640057703991</v>
      </c>
      <c r="G2419" s="11">
        <v>16708.148628461779</v>
      </c>
      <c r="H2419" s="11">
        <v>12812.699627843029</v>
      </c>
      <c r="I2419" s="11">
        <v>12278.016963532982</v>
      </c>
      <c r="J2419" s="11">
        <v>4338.0867647805326</v>
      </c>
      <c r="K2419" s="11">
        <v>25982.304156600356</v>
      </c>
      <c r="L2419" s="11">
        <v>1151.0657724563305</v>
      </c>
      <c r="M2419" s="11">
        <v>57911.956400815157</v>
      </c>
      <c r="N2419" s="11">
        <v>4319.9933114282467</v>
      </c>
      <c r="O2419" s="11">
        <v>21052.953034925373</v>
      </c>
      <c r="P2419" s="43">
        <v>7211.2934867545127</v>
      </c>
      <c r="Q2419" s="11">
        <v>21180.419401463856</v>
      </c>
      <c r="R2419" s="11">
        <v>11730.077003746808</v>
      </c>
      <c r="S2419" s="11">
        <v>18079.31822179255</v>
      </c>
      <c r="T2419" s="11">
        <v>12921.558581450767</v>
      </c>
      <c r="U2419" s="11">
        <v>17358.426655749445</v>
      </c>
      <c r="V2419" s="11">
        <v>12404.700117843027</v>
      </c>
      <c r="W2419" s="11">
        <v>16616.103728313516</v>
      </c>
      <c r="X2419" s="12">
        <v>0</v>
      </c>
      <c r="Y2419" s="12">
        <v>397.69769350704553</v>
      </c>
      <c r="Z2419" s="12">
        <v>263.36752028485762</v>
      </c>
      <c r="AA2419" s="44">
        <v>232.04019061955799</v>
      </c>
      <c r="AB2419" s="45">
        <v>47.253829333785497</v>
      </c>
      <c r="AC2419" s="12">
        <v>210.70653871108385</v>
      </c>
      <c r="AD2419" s="12">
        <v>11750.806364255748</v>
      </c>
      <c r="AE2419" s="12">
        <v>2894.1085636928374</v>
      </c>
      <c r="AF2419" s="12">
        <v>5480.5321821881507</v>
      </c>
      <c r="AG2419" s="44">
        <v>1128.4755203370614</v>
      </c>
      <c r="AH2419" s="45">
        <v>390.29476040551941</v>
      </c>
      <c r="AI2419" s="12">
        <v>4338.0867657210374</v>
      </c>
      <c r="AJ2419" s="12">
        <v>-58.37333525560291</v>
      </c>
      <c r="AK2419" s="12">
        <v>-2.5243172162865601</v>
      </c>
      <c r="AL2419" s="12">
        <v>34.460602815940007</v>
      </c>
      <c r="AM2419" s="44">
        <v>67.046199874547341</v>
      </c>
      <c r="AN2419" s="45">
        <v>60.410305299406659</v>
      </c>
      <c r="AO2419" s="12">
        <v>89.999999867923833</v>
      </c>
      <c r="AP2419" s="12">
        <v>-2189.3258198308504</v>
      </c>
      <c r="AQ2419" s="12">
        <v>4302.0236062830672</v>
      </c>
      <c r="AR2419" s="12">
        <v>7442.1559722295506</v>
      </c>
      <c r="AS2419" s="44">
        <v>12105.771407188357</v>
      </c>
      <c r="AT2419" s="45">
        <v>12566.768408791122</v>
      </c>
      <c r="AU2419" s="12">
        <v>12812.700117843027</v>
      </c>
      <c r="AV2419" s="12">
        <v>11261.289302052508</v>
      </c>
      <c r="AW2419" s="12">
        <v>21460.557119420359</v>
      </c>
      <c r="AX2419" s="12">
        <v>21516.821709423068</v>
      </c>
      <c r="AY2419" s="44">
        <v>18238.433636579113</v>
      </c>
      <c r="AZ2419" s="45">
        <v>17156.962183982985</v>
      </c>
      <c r="BA2419" s="12">
        <v>16616.10372925402</v>
      </c>
      <c r="BB2419" s="12">
        <v>3972.5882533927324</v>
      </c>
      <c r="BC2419" s="12">
        <v>7193.3237816093333</v>
      </c>
      <c r="BD2419" s="12">
        <v>11960.939489221846</v>
      </c>
      <c r="BE2419" s="44">
        <v>12545.86417800922</v>
      </c>
      <c r="BF2419" s="45">
        <v>12759.490290502674</v>
      </c>
      <c r="BG2419" s="12">
        <v>12812.700127843029</v>
      </c>
      <c r="BH2419" s="12">
        <v>21266.900985724955</v>
      </c>
      <c r="BI2419" s="12">
        <v>21588.023485958838</v>
      </c>
      <c r="BJ2419" s="12">
        <v>18415.720529751765</v>
      </c>
      <c r="BK2419" s="44">
        <v>17199.311240962881</v>
      </c>
      <c r="BL2419" s="45">
        <v>16817.568200079972</v>
      </c>
      <c r="BM2419" s="12">
        <v>12278.016963532984</v>
      </c>
      <c r="BN2419" s="12">
        <v>0</v>
      </c>
      <c r="BO2419" s="12">
        <v>55.849018039316356</v>
      </c>
      <c r="BP2419" s="12">
        <v>36.984920032226569</v>
      </c>
      <c r="BQ2419" s="48">
        <v>32.585597058607327</v>
      </c>
      <c r="BR2419" s="49">
        <v>6.635894575140675</v>
      </c>
      <c r="BS2419" s="13">
        <v>29.589694568517167</v>
      </c>
      <c r="BT2419" s="12">
        <v>418.04359918483908</v>
      </c>
      <c r="BV2419" s="14">
        <f>Таблица1[[#This Row],[Lкан_леб,мм]]</f>
        <v>57911.956400815157</v>
      </c>
      <c r="BW2419" s="50">
        <f>Таблица1[[#This Row],[угол обхв4]]+Таблица1[[#This Row],[Lдуг 3,мм]]</f>
        <v>11750.806364255748</v>
      </c>
      <c r="BX2419" s="54">
        <f>Таблица1[[#This Row],[угол обхв5]]+Таблица1[[#This Row],[Y5, мм]]</f>
        <v>58309.654094322206</v>
      </c>
      <c r="BY2419" s="14">
        <f>Таблица1[[#This Row],[угол обхв6]]+Таблица1[[#This Row],[Lдуг 4,мм]]</f>
        <v>14644.914927948586</v>
      </c>
      <c r="BZ2419" s="14">
        <f>Таблица1[[#This Row],[Т1]]+Таблица1[[#This Row],[X6, мм]]</f>
        <v>58573.021614607067</v>
      </c>
      <c r="CA2419" s="14">
        <f>Таблица1[[#This Row],[Т2]]+Таблица1[[#This Row],[Lдуг 5,мм]]</f>
        <v>20125.447110136738</v>
      </c>
      <c r="CB2419" s="14">
        <f>Таблица1[[#This Row],[Т3]]+Таблица1[[#This Row],[Y6, мм]]</f>
        <v>58805.061805226622</v>
      </c>
      <c r="CC2419" s="14">
        <f>Таблица1[[#This Row],[Т4]]+Таблица1[[#This Row],[Lдуг 6,мм]]</f>
        <v>21253.9226304738</v>
      </c>
      <c r="CD2419" s="14">
        <f>Таблица1[[#This Row],[Т5]]+Таблица1[[#This Row],[Lдуг 1,мм]]</f>
        <v>58852.315634560407</v>
      </c>
      <c r="CE2419" s="14">
        <f>Таблица1[[#This Row],[Т6]]+Таблица1[[#This Row],[Lпрям1, мм]]</f>
        <v>21644.217390879319</v>
      </c>
      <c r="CF2419" s="15">
        <f>Таблица1[[#This Row],[Т7]]+Таблица1[[#This Row],[Lдуг 2,мм]]</f>
        <v>59063.022173271493</v>
      </c>
      <c r="CG2419" s="14">
        <f>Таблица1[[#This Row],[Т8]]+Таблица1[[#This Row],[Lпрям2, мм]]</f>
        <v>25982.304156600356</v>
      </c>
      <c r="CH2419" s="14">
        <f>Таблица1[[#This Row],[Т9]]-Таблица1[[#This Row],[Т9]]</f>
        <v>0</v>
      </c>
      <c r="CI2419" s="50">
        <f>Таблица1[[#This Row],[Т9]]-Таблица1[[#This Row],[Т8]]</f>
        <v>37418.804782392173</v>
      </c>
      <c r="CJ2419" s="54">
        <f>Таблица1[[#This Row],[Т9]]-Таблица1[[#This Row],[Т7]]</f>
        <v>210.70653871108516</v>
      </c>
      <c r="CK2419" s="14">
        <f>Таблица1[[#This Row],[Т9]]-Таблица1[[#This Row],[Т6]]</f>
        <v>37809.099542797689</v>
      </c>
      <c r="CL2419" s="14">
        <f>Таблица1[[#This Row],[Т9]]-Таблица1[[#This Row],[Т5]]</f>
        <v>257.96036804487085</v>
      </c>
      <c r="CM2419" s="14">
        <f>Таблица1[[#This Row],[Т9]]-Таблица1[[#This Row],[Т4]]</f>
        <v>38937.575063134755</v>
      </c>
      <c r="CN2419" s="14">
        <f>Таблица1[[#This Row],[Т9]]-Таблица1[[#This Row],[Т3]]</f>
        <v>490.00055866442563</v>
      </c>
      <c r="CO2419" s="14">
        <f>Таблица1[[#This Row],[Т9]]-Таблица1[[#This Row],[Т2]]</f>
        <v>44418.107245322906</v>
      </c>
      <c r="CP2419" s="14">
        <f>Таблица1[[#This Row],[Т9]]-Таблица1[[#This Row],[Т1]]</f>
        <v>753.36807894928643</v>
      </c>
      <c r="CQ2419" s="14">
        <f>Таблица1[[#This Row],[Т9]]-Таблица1[[#This Row],[угол обхв6]]</f>
        <v>47312.215809015746</v>
      </c>
      <c r="CR2419" s="14">
        <f>Таблица1[[#This Row],[Т9]]-Таблица1[[#This Row],[угол обхв5]]</f>
        <v>1151.0657724563353</v>
      </c>
      <c r="CS2419" s="14">
        <f>Таблица1[[#This Row],[Т9]]-Таблица1[[#This Row],[угол обхв4]]</f>
        <v>59063.022173271493</v>
      </c>
      <c r="CT2419" s="14">
        <f>Таблица1[[#This Row],[Lкан_прям, мм]]+Таблица1[[#This Row],[Lкан_дуг, мм]]+Таблица1[[#This Row],[Lкан_леб,мм]]</f>
        <v>85045.326329871838</v>
      </c>
      <c r="CU2419" s="16">
        <f>Таблица1[[#This Row],[Lкан_леб,мм]]</f>
        <v>57911.956400815157</v>
      </c>
      <c r="CV2419" s="14">
        <f>2534431-(Таблица1[[#This Row],[Т23]]+Таблица1[[#This Row],[угол обхв3]])</f>
        <v>2448967.6300709434</v>
      </c>
      <c r="CW2419" s="50">
        <f>SUM(X2419:AC2419,AD2419:AI2419)-Таблица1[[#This Row],[lподв_min, мм]]</f>
        <v>22795.283164276152</v>
      </c>
      <c r="CX2419" s="17">
        <f>CW2858-Таблица1[[#This Row],[Суммарная длина каната]]</f>
        <v>-2448967.6300709434</v>
      </c>
    </row>
    <row r="2420" spans="1:102" x14ac:dyDescent="0.25">
      <c r="A2420" s="21">
        <v>2419</v>
      </c>
      <c r="B2420" s="10">
        <v>62.596734693877544</v>
      </c>
      <c r="C2420" s="10">
        <v>93.566122448979641</v>
      </c>
      <c r="D2420" s="11">
        <v>12568.006138984383</v>
      </c>
      <c r="E2420" s="11">
        <v>16959.620744493342</v>
      </c>
      <c r="F2420" s="11">
        <v>12457.752070672313</v>
      </c>
      <c r="G2420" s="11">
        <v>17046.597985313212</v>
      </c>
      <c r="H2420" s="11">
        <v>12976.005648984383</v>
      </c>
      <c r="I2420" s="11">
        <v>12582.691103427627</v>
      </c>
      <c r="J2420" s="11">
        <v>4376.9296410657143</v>
      </c>
      <c r="K2420" s="11">
        <v>25982.304156591999</v>
      </c>
      <c r="L2420" s="11">
        <v>1151.0657724646808</v>
      </c>
      <c r="M2420" s="11">
        <v>57911.956400815157</v>
      </c>
      <c r="N2420" s="11">
        <v>4319.9933114282467</v>
      </c>
      <c r="O2420" s="11">
        <v>21052.953034925373</v>
      </c>
      <c r="P2420" s="43">
        <v>7166.5550537956651</v>
      </c>
      <c r="Q2420" s="11">
        <v>21275.727343537623</v>
      </c>
      <c r="R2420" s="11">
        <v>11825.602369576613</v>
      </c>
      <c r="S2420" s="11">
        <v>18389.638102139445</v>
      </c>
      <c r="T2420" s="11">
        <v>13049.535381564669</v>
      </c>
      <c r="U2420" s="11">
        <v>17725.33321568606</v>
      </c>
      <c r="V2420" s="11">
        <v>12568.006138984383</v>
      </c>
      <c r="W2420" s="11">
        <v>16959.620744493342</v>
      </c>
      <c r="X2420" s="12">
        <v>0</v>
      </c>
      <c r="Y2420" s="12">
        <v>383.80774151134983</v>
      </c>
      <c r="Z2420" s="12">
        <v>258.14427903265573</v>
      </c>
      <c r="AA2420" s="44">
        <v>232.04019061955927</v>
      </c>
      <c r="AB2420" s="45">
        <v>47.253829333787309</v>
      </c>
      <c r="AC2420" s="12">
        <v>229.81973196732875</v>
      </c>
      <c r="AD2420" s="12">
        <v>11750.806364255748</v>
      </c>
      <c r="AE2420" s="12">
        <v>2855.2656874076538</v>
      </c>
      <c r="AF2420" s="12">
        <v>5480.5321821881471</v>
      </c>
      <c r="AG2420" s="44">
        <v>1128.4755203370601</v>
      </c>
      <c r="AH2420" s="45">
        <v>390.29476040551981</v>
      </c>
      <c r="AI2420" s="12">
        <v>4376.9296419978737</v>
      </c>
      <c r="AJ2420" s="12">
        <v>-58.37333525560291</v>
      </c>
      <c r="AK2420" s="12">
        <v>-4.4748947334254767</v>
      </c>
      <c r="AL2420" s="12">
        <v>31.776521183286878</v>
      </c>
      <c r="AM2420" s="44">
        <v>64.362118241894379</v>
      </c>
      <c r="AN2420" s="45">
        <v>57.726223666753455</v>
      </c>
      <c r="AO2420" s="12">
        <v>89.999999869095959</v>
      </c>
      <c r="AP2420" s="12">
        <v>-2189.3258198308504</v>
      </c>
      <c r="AQ2420" s="12">
        <v>4288.160225521513</v>
      </c>
      <c r="AR2420" s="12">
        <v>7381.4109056265215</v>
      </c>
      <c r="AS2420" s="44">
        <v>12193.433403141362</v>
      </c>
      <c r="AT2420" s="45">
        <v>12704.568806249143</v>
      </c>
      <c r="AU2420" s="12">
        <v>12976.006138984383</v>
      </c>
      <c r="AV2420" s="12">
        <v>11261.289302052508</v>
      </c>
      <c r="AW2420" s="12">
        <v>21459.709294424418</v>
      </c>
      <c r="AX2420" s="12">
        <v>21622.571635596811</v>
      </c>
      <c r="AY2420" s="44">
        <v>18566.17232190062</v>
      </c>
      <c r="AZ2420" s="45">
        <v>17507.475321830738</v>
      </c>
      <c r="BA2420" s="12">
        <v>16959.620745425502</v>
      </c>
      <c r="BB2420" s="12">
        <v>3972.5882533927324</v>
      </c>
      <c r="BC2420" s="12">
        <v>7134.7219678889314</v>
      </c>
      <c r="BD2420" s="12">
        <v>12040.458221407469</v>
      </c>
      <c r="BE2420" s="44">
        <v>12681.704347999917</v>
      </c>
      <c r="BF2420" s="45">
        <v>12912.972714299909</v>
      </c>
      <c r="BG2420" s="12">
        <v>12976.006148984383</v>
      </c>
      <c r="BH2420" s="12">
        <v>21266.900985724955</v>
      </c>
      <c r="BI2420" s="12">
        <v>21682.483603036668</v>
      </c>
      <c r="BJ2420" s="12">
        <v>18736.482394198629</v>
      </c>
      <c r="BK2420" s="44">
        <v>17548.798995924884</v>
      </c>
      <c r="BL2420" s="45">
        <v>17177.478638348664</v>
      </c>
      <c r="BM2420" s="12">
        <v>12582.691103427629</v>
      </c>
      <c r="BN2420" s="12">
        <v>0</v>
      </c>
      <c r="BO2420" s="12">
        <v>53.898440522177431</v>
      </c>
      <c r="BP2420" s="12">
        <v>36.251415916712361</v>
      </c>
      <c r="BQ2420" s="48">
        <v>32.585597058607505</v>
      </c>
      <c r="BR2420" s="49">
        <v>6.6358945751409291</v>
      </c>
      <c r="BS2420" s="13">
        <v>32.273776202342511</v>
      </c>
      <c r="BT2420" s="12">
        <v>418.04359918483908</v>
      </c>
      <c r="BV2420" s="14">
        <f>Таблица1[[#This Row],[Lкан_леб,мм]]</f>
        <v>57911.956400815157</v>
      </c>
      <c r="BW2420" s="50">
        <f>Таблица1[[#This Row],[угол обхв4]]+Таблица1[[#This Row],[Lдуг 3,мм]]</f>
        <v>11750.806364255748</v>
      </c>
      <c r="BX2420" s="54">
        <f>Таблица1[[#This Row],[угол обхв5]]+Таблица1[[#This Row],[Y5, мм]]</f>
        <v>58295.764142326509</v>
      </c>
      <c r="BY2420" s="14">
        <f>Таблица1[[#This Row],[угол обхв6]]+Таблица1[[#This Row],[Lдуг 4,мм]]</f>
        <v>14606.072051663403</v>
      </c>
      <c r="BZ2420" s="14">
        <f>Таблица1[[#This Row],[Т1]]+Таблица1[[#This Row],[X6, мм]]</f>
        <v>58553.908421359163</v>
      </c>
      <c r="CA2420" s="14">
        <f>Таблица1[[#This Row],[Т2]]+Таблица1[[#This Row],[Lдуг 5,мм]]</f>
        <v>20086.604233851551</v>
      </c>
      <c r="CB2420" s="14">
        <f>Таблица1[[#This Row],[Т3]]+Таблица1[[#This Row],[Y6, мм]]</f>
        <v>58785.948611978725</v>
      </c>
      <c r="CC2420" s="14">
        <f>Таблица1[[#This Row],[Т4]]+Таблица1[[#This Row],[Lдуг 6,мм]]</f>
        <v>21215.07975418861</v>
      </c>
      <c r="CD2420" s="14">
        <f>Таблица1[[#This Row],[Т5]]+Таблица1[[#This Row],[Lдуг 1,мм]]</f>
        <v>58833.202441312511</v>
      </c>
      <c r="CE2420" s="14">
        <f>Таблица1[[#This Row],[Т6]]+Таблица1[[#This Row],[Lпрям1, мм]]</f>
        <v>21605.374514594128</v>
      </c>
      <c r="CF2420" s="15">
        <f>Таблица1[[#This Row],[Т7]]+Таблица1[[#This Row],[Lдуг 2,мм]]</f>
        <v>59063.022173279838</v>
      </c>
      <c r="CG2420" s="14">
        <f>Таблица1[[#This Row],[Т8]]+Таблица1[[#This Row],[Lпрям2, мм]]</f>
        <v>25982.304156592003</v>
      </c>
      <c r="CH2420" s="14">
        <f>Таблица1[[#This Row],[Т9]]-Таблица1[[#This Row],[Т9]]</f>
        <v>0</v>
      </c>
      <c r="CI2420" s="50">
        <f>Таблица1[[#This Row],[Т9]]-Таблица1[[#This Row],[Т8]]</f>
        <v>37457.64765868571</v>
      </c>
      <c r="CJ2420" s="54">
        <f>Таблица1[[#This Row],[Т9]]-Таблица1[[#This Row],[Т7]]</f>
        <v>229.81973196732724</v>
      </c>
      <c r="CK2420" s="14">
        <f>Таблица1[[#This Row],[Т9]]-Таблица1[[#This Row],[Т6]]</f>
        <v>37847.942419091225</v>
      </c>
      <c r="CL2420" s="14">
        <f>Таблица1[[#This Row],[Т9]]-Таблица1[[#This Row],[Т5]]</f>
        <v>277.07356130111293</v>
      </c>
      <c r="CM2420" s="14">
        <f>Таблица1[[#This Row],[Т9]]-Таблица1[[#This Row],[Т4]]</f>
        <v>38976.417939428284</v>
      </c>
      <c r="CN2420" s="14">
        <f>Таблица1[[#This Row],[Т9]]-Таблица1[[#This Row],[Т3]]</f>
        <v>509.11375192067499</v>
      </c>
      <c r="CO2420" s="14">
        <f>Таблица1[[#This Row],[Т9]]-Таблица1[[#This Row],[Т2]]</f>
        <v>44456.950121616435</v>
      </c>
      <c r="CP2420" s="14">
        <f>Таблица1[[#This Row],[Т9]]-Таблица1[[#This Row],[Т1]]</f>
        <v>767.25803095332958</v>
      </c>
      <c r="CQ2420" s="14">
        <f>Таблица1[[#This Row],[Т9]]-Таблица1[[#This Row],[угол обхв6]]</f>
        <v>47312.215809024092</v>
      </c>
      <c r="CR2420" s="14">
        <f>Таблица1[[#This Row],[Т9]]-Таблица1[[#This Row],[угол обхв5]]</f>
        <v>1151.0657724646808</v>
      </c>
      <c r="CS2420" s="14">
        <f>Таблица1[[#This Row],[Т9]]-Таблица1[[#This Row],[угол обхв4]]</f>
        <v>59063.022173279838</v>
      </c>
      <c r="CT2420" s="14">
        <f>Таблица1[[#This Row],[Lкан_прям, мм]]+Таблица1[[#This Row],[Lкан_дуг, мм]]+Таблица1[[#This Row],[Lкан_леб,мм]]</f>
        <v>85045.326329871838</v>
      </c>
      <c r="CU2420" s="16">
        <f>Таблица1[[#This Row],[Lкан_леб,мм]]</f>
        <v>57911.956400815157</v>
      </c>
      <c r="CV2420" s="14">
        <f>2534431-(Таблица1[[#This Row],[Т23]]+Таблица1[[#This Row],[угол обхв3]])</f>
        <v>2448967.6300709434</v>
      </c>
      <c r="CW2420" s="50">
        <f>SUM(X2420:AC2420,AD2420:AI2420)-Таблица1[[#This Row],[lподв_min, мм]]</f>
        <v>22756.440287990968</v>
      </c>
      <c r="CX2420" s="17">
        <f>CW2859-Таблица1[[#This Row],[Суммарная длина каната]]</f>
        <v>-2448967.6300709434</v>
      </c>
    </row>
    <row r="2421" spans="1:102" x14ac:dyDescent="0.25">
      <c r="A2421" s="21">
        <v>2420</v>
      </c>
      <c r="B2421" s="10">
        <v>62.596734693877544</v>
      </c>
      <c r="C2421" s="10">
        <v>96.250204081632717</v>
      </c>
      <c r="D2421" s="11">
        <v>12715.046466895184</v>
      </c>
      <c r="E2421" s="11">
        <v>17310.408342498169</v>
      </c>
      <c r="F2421" s="11">
        <v>12600.840304617121</v>
      </c>
      <c r="G2421" s="11">
        <v>17392.127082684961</v>
      </c>
      <c r="H2421" s="11">
        <v>13123.045976895184</v>
      </c>
      <c r="I2421" s="11">
        <v>12893.400431594362</v>
      </c>
      <c r="J2421" s="11">
        <v>4417.0079109038088</v>
      </c>
      <c r="K2421" s="11">
        <v>25982.304156583537</v>
      </c>
      <c r="L2421" s="11">
        <v>1151.0657724731388</v>
      </c>
      <c r="M2421" s="11">
        <v>57911.956400815157</v>
      </c>
      <c r="N2421" s="11">
        <v>4319.9933114282467</v>
      </c>
      <c r="O2421" s="11">
        <v>21052.953034925373</v>
      </c>
      <c r="P2421" s="43">
        <v>7117.402533412107</v>
      </c>
      <c r="Q2421" s="11">
        <v>21368.835672627425</v>
      </c>
      <c r="R2421" s="11">
        <v>11906.490989043106</v>
      </c>
      <c r="S2421" s="11">
        <v>18704.090888573639</v>
      </c>
      <c r="T2421" s="11">
        <v>13160.189939998898</v>
      </c>
      <c r="U2421" s="11">
        <v>18097.830267741025</v>
      </c>
      <c r="V2421" s="11">
        <v>12715.046466895184</v>
      </c>
      <c r="W2421" s="11">
        <v>17310.408342498169</v>
      </c>
      <c r="X2421" s="12">
        <v>0</v>
      </c>
      <c r="Y2421" s="12">
        <v>369.79630318890474</v>
      </c>
      <c r="Z2421" s="12">
        <v>253.04252410720358</v>
      </c>
      <c r="AA2421" s="44">
        <v>232.04019061955893</v>
      </c>
      <c r="AB2421" s="45">
        <v>47.253829333787309</v>
      </c>
      <c r="AC2421" s="12">
        <v>248.93292522368435</v>
      </c>
      <c r="AD2421" s="12">
        <v>11750.806364255748</v>
      </c>
      <c r="AE2421" s="12">
        <v>2815.1874175695566</v>
      </c>
      <c r="AF2421" s="12">
        <v>5480.532182188148</v>
      </c>
      <c r="AG2421" s="44">
        <v>1128.4755203370592</v>
      </c>
      <c r="AH2421" s="45">
        <v>390.29476040551549</v>
      </c>
      <c r="AI2421" s="12">
        <v>4417.0079118275089</v>
      </c>
      <c r="AJ2421" s="12">
        <v>-58.37333525560291</v>
      </c>
      <c r="AK2421" s="12">
        <v>-6.4425326765234274</v>
      </c>
      <c r="AL2421" s="12">
        <v>29.092439550633813</v>
      </c>
      <c r="AM2421" s="44">
        <v>61.678036609241268</v>
      </c>
      <c r="AN2421" s="45">
        <v>55.042142034100337</v>
      </c>
      <c r="AO2421" s="12">
        <v>89.99999987028373</v>
      </c>
      <c r="AP2421" s="12">
        <v>-2189.3258198308504</v>
      </c>
      <c r="AQ2421" s="12">
        <v>4274.213014394345</v>
      </c>
      <c r="AR2421" s="12">
        <v>7315.7803251578462</v>
      </c>
      <c r="AS2421" s="44">
        <v>12265.651575457894</v>
      </c>
      <c r="AT2421" s="45">
        <v>12825.803871199185</v>
      </c>
      <c r="AU2421" s="12">
        <v>13123.046466895184</v>
      </c>
      <c r="AV2421" s="12">
        <v>11261.289302052508</v>
      </c>
      <c r="AW2421" s="12">
        <v>21458.376473324643</v>
      </c>
      <c r="AX2421" s="12">
        <v>21725.360919618553</v>
      </c>
      <c r="AY2421" s="44">
        <v>18897.656570361978</v>
      </c>
      <c r="AZ2421" s="45">
        <v>17864.056965174899</v>
      </c>
      <c r="BA2421" s="12">
        <v>17310.408343421874</v>
      </c>
      <c r="BB2421" s="12">
        <v>3972.5882533927324</v>
      </c>
      <c r="BC2421" s="12">
        <v>7071.6222363782044</v>
      </c>
      <c r="BD2421" s="12">
        <v>12104.868780788847</v>
      </c>
      <c r="BE2421" s="44">
        <v>12801.02935358411</v>
      </c>
      <c r="BF2421" s="45">
        <v>13049.432535694899</v>
      </c>
      <c r="BG2421" s="12">
        <v>13123.046476895184</v>
      </c>
      <c r="BH2421" s="12">
        <v>21266.900985724955</v>
      </c>
      <c r="BI2421" s="12">
        <v>21774.259111026699</v>
      </c>
      <c r="BJ2421" s="12">
        <v>19060.616135564764</v>
      </c>
      <c r="BK2421" s="44">
        <v>17904.264585952686</v>
      </c>
      <c r="BL2421" s="45">
        <v>17544.181645064295</v>
      </c>
      <c r="BM2421" s="12">
        <v>12893.400431594364</v>
      </c>
      <c r="BN2421" s="12">
        <v>0</v>
      </c>
      <c r="BO2421" s="12">
        <v>51.930802579079483</v>
      </c>
      <c r="BP2421" s="12">
        <v>35.53497222715724</v>
      </c>
      <c r="BQ2421" s="48">
        <v>32.585597058607455</v>
      </c>
      <c r="BR2421" s="49">
        <v>6.6358945751409291</v>
      </c>
      <c r="BS2421" s="13">
        <v>34.9578578361834</v>
      </c>
      <c r="BT2421" s="12">
        <v>418.04359918483908</v>
      </c>
      <c r="BV2421" s="14">
        <f>Таблица1[[#This Row],[Lкан_леб,мм]]</f>
        <v>57911.956400815157</v>
      </c>
      <c r="BW2421" s="50">
        <f>Таблица1[[#This Row],[угол обхв4]]+Таблица1[[#This Row],[Lдуг 3,мм]]</f>
        <v>11750.806364255748</v>
      </c>
      <c r="BX2421" s="54">
        <f>Таблица1[[#This Row],[угол обхв5]]+Таблица1[[#This Row],[Y5, мм]]</f>
        <v>58281.752704004059</v>
      </c>
      <c r="BY2421" s="14">
        <f>Таблица1[[#This Row],[угол обхв6]]+Таблица1[[#This Row],[Lдуг 4,мм]]</f>
        <v>14565.993781825306</v>
      </c>
      <c r="BZ2421" s="14">
        <f>Таблица1[[#This Row],[Т1]]+Таблица1[[#This Row],[X6, мм]]</f>
        <v>58534.795228111259</v>
      </c>
      <c r="CA2421" s="14">
        <f>Таблица1[[#This Row],[Т2]]+Таблица1[[#This Row],[Lдуг 5,мм]]</f>
        <v>20046.525964013454</v>
      </c>
      <c r="CB2421" s="14">
        <f>Таблица1[[#This Row],[Т3]]+Таблица1[[#This Row],[Y6, мм]]</f>
        <v>58766.835418730821</v>
      </c>
      <c r="CC2421" s="14">
        <f>Таблица1[[#This Row],[Т4]]+Таблица1[[#This Row],[Lдуг 6,мм]]</f>
        <v>21175.001484350512</v>
      </c>
      <c r="CD2421" s="14">
        <f>Таблица1[[#This Row],[Т5]]+Таблица1[[#This Row],[Lдуг 1,мм]]</f>
        <v>58814.089248064607</v>
      </c>
      <c r="CE2421" s="14">
        <f>Таблица1[[#This Row],[Т6]]+Таблица1[[#This Row],[Lпрям1, мм]]</f>
        <v>21565.296244756028</v>
      </c>
      <c r="CF2421" s="15">
        <f>Таблица1[[#This Row],[Т7]]+Таблица1[[#This Row],[Lдуг 2,мм]]</f>
        <v>59063.022173288293</v>
      </c>
      <c r="CG2421" s="14">
        <f>Таблица1[[#This Row],[Т8]]+Таблица1[[#This Row],[Lпрям2, мм]]</f>
        <v>25982.304156583537</v>
      </c>
      <c r="CH2421" s="14">
        <f>Таблица1[[#This Row],[Т9]]-Таблица1[[#This Row],[Т9]]</f>
        <v>0</v>
      </c>
      <c r="CI2421" s="50">
        <f>Таблица1[[#This Row],[Т9]]-Таблица1[[#This Row],[Т8]]</f>
        <v>37497.725928532265</v>
      </c>
      <c r="CJ2421" s="54">
        <f>Таблица1[[#This Row],[Т9]]-Таблица1[[#This Row],[Т7]]</f>
        <v>248.93292522368574</v>
      </c>
      <c r="CK2421" s="14">
        <f>Таблица1[[#This Row],[Т9]]-Таблица1[[#This Row],[Т6]]</f>
        <v>37888.020688937781</v>
      </c>
      <c r="CL2421" s="14">
        <f>Таблица1[[#This Row],[Т9]]-Таблица1[[#This Row],[Т5]]</f>
        <v>296.18675455747143</v>
      </c>
      <c r="CM2421" s="14">
        <f>Таблица1[[#This Row],[Т9]]-Таблица1[[#This Row],[Т4]]</f>
        <v>39016.496209274839</v>
      </c>
      <c r="CN2421" s="14">
        <f>Таблица1[[#This Row],[Т9]]-Таблица1[[#This Row],[Т3]]</f>
        <v>528.22694517703349</v>
      </c>
      <c r="CO2421" s="14">
        <f>Таблица1[[#This Row],[Т9]]-Таблица1[[#This Row],[Т2]]</f>
        <v>44497.028391462984</v>
      </c>
      <c r="CP2421" s="14">
        <f>Таблица1[[#This Row],[Т9]]-Таблица1[[#This Row],[Т1]]</f>
        <v>781.26946928423422</v>
      </c>
      <c r="CQ2421" s="14">
        <f>Таблица1[[#This Row],[Т9]]-Таблица1[[#This Row],[угол обхв6]]</f>
        <v>47312.215809032547</v>
      </c>
      <c r="CR2421" s="14">
        <f>Таблица1[[#This Row],[Т9]]-Таблица1[[#This Row],[угол обхв5]]</f>
        <v>1151.0657724731354</v>
      </c>
      <c r="CS2421" s="14">
        <f>Таблица1[[#This Row],[Т9]]-Таблица1[[#This Row],[угол обхв4]]</f>
        <v>59063.022173288293</v>
      </c>
      <c r="CT2421" s="14">
        <f>Таблица1[[#This Row],[Lкан_прям, мм]]+Таблица1[[#This Row],[Lкан_дуг, мм]]+Таблица1[[#This Row],[Lкан_леб,мм]]</f>
        <v>85045.326329871838</v>
      </c>
      <c r="CU2421" s="16">
        <f>Таблица1[[#This Row],[Lкан_леб,мм]]</f>
        <v>57911.956400815157</v>
      </c>
      <c r="CV2421" s="14">
        <f>2534431-(Таблица1[[#This Row],[Т23]]+Таблица1[[#This Row],[угол обхв3]])</f>
        <v>2448967.6300709434</v>
      </c>
      <c r="CW2421" s="50">
        <f>SUM(X2421:AC2421,AD2421:AI2421)-Таблица1[[#This Row],[lподв_min, мм]]</f>
        <v>22716.362018152868</v>
      </c>
      <c r="CX2421" s="17">
        <f>CW2860-Таблица1[[#This Row],[Суммарная длина каната]]</f>
        <v>-2448967.6300709434</v>
      </c>
    </row>
    <row r="2422" spans="1:102" x14ac:dyDescent="0.25">
      <c r="A2422" s="21">
        <v>2421</v>
      </c>
      <c r="B2422" s="10">
        <v>62.596734693877544</v>
      </c>
      <c r="C2422" s="10">
        <v>98.934285714285778</v>
      </c>
      <c r="D2422" s="11">
        <v>12845.498472715799</v>
      </c>
      <c r="E2422" s="11">
        <v>17667.696840946541</v>
      </c>
      <c r="F2422" s="11">
        <v>12727.590802174465</v>
      </c>
      <c r="G2422" s="11">
        <v>17743.977777146327</v>
      </c>
      <c r="H2422" s="11">
        <v>13253.497982715799</v>
      </c>
      <c r="I2422" s="11">
        <v>13209.411600563864</v>
      </c>
      <c r="J2422" s="11">
        <v>4458.2852403826755</v>
      </c>
      <c r="K2422" s="11">
        <v>25982.304156574988</v>
      </c>
      <c r="L2422" s="11">
        <v>1151.0657724816954</v>
      </c>
      <c r="M2422" s="11">
        <v>57911.956400815157</v>
      </c>
      <c r="N2422" s="11">
        <v>4319.9933114282467</v>
      </c>
      <c r="O2422" s="11">
        <v>21052.953034925373</v>
      </c>
      <c r="P2422" s="43">
        <v>7063.943773714791</v>
      </c>
      <c r="Q2422" s="11">
        <v>21459.540094887732</v>
      </c>
      <c r="R2422" s="11">
        <v>11972.56538020357</v>
      </c>
      <c r="S2422" s="11">
        <v>19021.986623820587</v>
      </c>
      <c r="T2422" s="11">
        <v>13253.279463810131</v>
      </c>
      <c r="U2422" s="11">
        <v>18475.10049668642</v>
      </c>
      <c r="V2422" s="11">
        <v>12845.498472715799</v>
      </c>
      <c r="W2422" s="11">
        <v>17667.696840946541</v>
      </c>
      <c r="X2422" s="12">
        <v>0</v>
      </c>
      <c r="Y2422" s="12">
        <v>355.65420404906718</v>
      </c>
      <c r="Z2422" s="12">
        <v>248.0714299991441</v>
      </c>
      <c r="AA2422" s="44">
        <v>232.04019061955921</v>
      </c>
      <c r="AB2422" s="45">
        <v>47.25382933378939</v>
      </c>
      <c r="AC2422" s="12">
        <v>268.04611848013542</v>
      </c>
      <c r="AD2422" s="12">
        <v>11750.806364255748</v>
      </c>
      <c r="AE2422" s="12">
        <v>2773.9100880907026</v>
      </c>
      <c r="AF2422" s="12">
        <v>5480.5321821881471</v>
      </c>
      <c r="AG2422" s="44">
        <v>1128.4755203370592</v>
      </c>
      <c r="AH2422" s="45">
        <v>390.29476040550998</v>
      </c>
      <c r="AI2422" s="12">
        <v>4458.2852412978245</v>
      </c>
      <c r="AJ2422" s="12">
        <v>-58.37333525560291</v>
      </c>
      <c r="AK2422" s="12">
        <v>-8.4285194269358978</v>
      </c>
      <c r="AL2422" s="12">
        <v>26.408357917980759</v>
      </c>
      <c r="AM2422" s="44">
        <v>58.993954976588249</v>
      </c>
      <c r="AN2422" s="45">
        <v>52.358060401447027</v>
      </c>
      <c r="AO2422" s="12">
        <v>89.999999871484718</v>
      </c>
      <c r="AP2422" s="12">
        <v>-2189.3258198308504</v>
      </c>
      <c r="AQ2422" s="12">
        <v>4260.190536573773</v>
      </c>
      <c r="AR2422" s="12">
        <v>7245.4082343063401</v>
      </c>
      <c r="AS2422" s="44">
        <v>12322.267466475962</v>
      </c>
      <c r="AT2422" s="45">
        <v>12930.207595456228</v>
      </c>
      <c r="AU2422" s="12">
        <v>13253.498472715799</v>
      </c>
      <c r="AV2422" s="12">
        <v>11261.289302052508</v>
      </c>
      <c r="AW2422" s="12">
        <v>21456.546429469567</v>
      </c>
      <c r="AX2422" s="12">
        <v>21824.964026154168</v>
      </c>
      <c r="AY2422" s="44">
        <v>19232.159055068689</v>
      </c>
      <c r="AZ2422" s="45">
        <v>18225.924719616662</v>
      </c>
      <c r="BA2422" s="12">
        <v>17667.696841861689</v>
      </c>
      <c r="BB2422" s="12">
        <v>3972.5882533927324</v>
      </c>
      <c r="BC2422" s="12">
        <v>7004.1409988603164</v>
      </c>
      <c r="BD2422" s="12">
        <v>12154.02984079512</v>
      </c>
      <c r="BE2422" s="44">
        <v>12903.57737753774</v>
      </c>
      <c r="BF2422" s="45">
        <v>13168.570341069702</v>
      </c>
      <c r="BG2422" s="12">
        <v>13253.4984827158</v>
      </c>
      <c r="BH2422" s="12">
        <v>21266.900985724955</v>
      </c>
      <c r="BI2422" s="12">
        <v>21863.133489431922</v>
      </c>
      <c r="BJ2422" s="12">
        <v>19387.410555087026</v>
      </c>
      <c r="BK2422" s="44">
        <v>18264.928065438318</v>
      </c>
      <c r="BL2422" s="45">
        <v>17916.872618016299</v>
      </c>
      <c r="BM2422" s="12">
        <v>13209.411600563866</v>
      </c>
      <c r="BN2422" s="12">
        <v>0</v>
      </c>
      <c r="BO2422" s="12">
        <v>49.944815828667011</v>
      </c>
      <c r="BP2422" s="12">
        <v>34.836877344916658</v>
      </c>
      <c r="BQ2422" s="48">
        <v>32.58559705860749</v>
      </c>
      <c r="BR2422" s="49">
        <v>6.6358945751412222</v>
      </c>
      <c r="BS2422" s="13">
        <v>37.641939470037698</v>
      </c>
      <c r="BT2422" s="12">
        <v>418.04359918483908</v>
      </c>
      <c r="BV2422" s="14">
        <f>Таблица1[[#This Row],[Lкан_леб,мм]]</f>
        <v>57911.956400815157</v>
      </c>
      <c r="BW2422" s="50">
        <f>Таблица1[[#This Row],[угол обхв4]]+Таблица1[[#This Row],[Lдуг 3,мм]]</f>
        <v>11750.806364255748</v>
      </c>
      <c r="BX2422" s="54">
        <f>Таблица1[[#This Row],[угол обхв5]]+Таблица1[[#This Row],[Y5, мм]]</f>
        <v>58267.610604864225</v>
      </c>
      <c r="BY2422" s="14">
        <f>Таблица1[[#This Row],[угол обхв6]]+Таблица1[[#This Row],[Lдуг 4,мм]]</f>
        <v>14524.716452346451</v>
      </c>
      <c r="BZ2422" s="14">
        <f>Таблица1[[#This Row],[Т1]]+Таблица1[[#This Row],[X6, мм]]</f>
        <v>58515.68203486337</v>
      </c>
      <c r="CA2422" s="14">
        <f>Таблица1[[#This Row],[Т2]]+Таблица1[[#This Row],[Lдуг 5,мм]]</f>
        <v>20005.248634534597</v>
      </c>
      <c r="CB2422" s="14">
        <f>Таблица1[[#This Row],[Т3]]+Таблица1[[#This Row],[Y6, мм]]</f>
        <v>58747.722225482932</v>
      </c>
      <c r="CC2422" s="14">
        <f>Таблица1[[#This Row],[Т4]]+Таблица1[[#This Row],[Lдуг 6,мм]]</f>
        <v>21133.724154871656</v>
      </c>
      <c r="CD2422" s="14">
        <f>Таблица1[[#This Row],[Т5]]+Таблица1[[#This Row],[Lдуг 1,мм]]</f>
        <v>58794.976054816725</v>
      </c>
      <c r="CE2422" s="14">
        <f>Таблица1[[#This Row],[Т6]]+Таблица1[[#This Row],[Lпрям1, мм]]</f>
        <v>21524.018915277167</v>
      </c>
      <c r="CF2422" s="15">
        <f>Таблица1[[#This Row],[Т7]]+Таблица1[[#This Row],[Lдуг 2,мм]]</f>
        <v>59063.022173296864</v>
      </c>
      <c r="CG2422" s="14">
        <f>Таблица1[[#This Row],[Т8]]+Таблица1[[#This Row],[Lпрям2, мм]]</f>
        <v>25982.304156574992</v>
      </c>
      <c r="CH2422" s="14">
        <f>Таблица1[[#This Row],[Т9]]-Таблица1[[#This Row],[Т9]]</f>
        <v>0</v>
      </c>
      <c r="CI2422" s="50">
        <f>Таблица1[[#This Row],[Т9]]-Таблица1[[#This Row],[Т8]]</f>
        <v>37539.0032580197</v>
      </c>
      <c r="CJ2422" s="54">
        <f>Таблица1[[#This Row],[Т9]]-Таблица1[[#This Row],[Т7]]</f>
        <v>268.04611848013883</v>
      </c>
      <c r="CK2422" s="14">
        <f>Таблица1[[#This Row],[Т9]]-Таблица1[[#This Row],[Т6]]</f>
        <v>37929.298018425208</v>
      </c>
      <c r="CL2422" s="14">
        <f>Таблица1[[#This Row],[Т9]]-Таблица1[[#This Row],[Т5]]</f>
        <v>315.29994781393179</v>
      </c>
      <c r="CM2422" s="14">
        <f>Таблица1[[#This Row],[Т9]]-Таблица1[[#This Row],[Т4]]</f>
        <v>39057.773538762267</v>
      </c>
      <c r="CN2422" s="14">
        <f>Таблица1[[#This Row],[Т9]]-Таблица1[[#This Row],[Т3]]</f>
        <v>547.34013843349385</v>
      </c>
      <c r="CO2422" s="14">
        <f>Таблица1[[#This Row],[Т9]]-Таблица1[[#This Row],[Т2]]</f>
        <v>44538.305720950411</v>
      </c>
      <c r="CP2422" s="14">
        <f>Таблица1[[#This Row],[Т9]]-Таблица1[[#This Row],[Т1]]</f>
        <v>795.41156843263889</v>
      </c>
      <c r="CQ2422" s="14">
        <f>Таблица1[[#This Row],[Т9]]-Таблица1[[#This Row],[угол обхв6]]</f>
        <v>47312.215809041118</v>
      </c>
      <c r="CR2422" s="14">
        <f>Таблица1[[#This Row],[Т9]]-Таблица1[[#This Row],[угол обхв5]]</f>
        <v>1151.0657724817065</v>
      </c>
      <c r="CS2422" s="14">
        <f>Таблица1[[#This Row],[Т9]]-Таблица1[[#This Row],[угол обхв4]]</f>
        <v>59063.022173296864</v>
      </c>
      <c r="CT2422" s="14">
        <f>Таблица1[[#This Row],[Lкан_прям, мм]]+Таблица1[[#This Row],[Lкан_дуг, мм]]+Таблица1[[#This Row],[Lкан_леб,мм]]</f>
        <v>85045.326329871838</v>
      </c>
      <c r="CU2422" s="16">
        <f>Таблица1[[#This Row],[Lкан_леб,мм]]</f>
        <v>57911.956400815157</v>
      </c>
      <c r="CV2422" s="14">
        <f>2534431-(Таблица1[[#This Row],[Т23]]+Таблица1[[#This Row],[угол обхв3]])</f>
        <v>2448967.6300709434</v>
      </c>
      <c r="CW2422" s="50">
        <f>SUM(X2422:AC2422,AD2422:AI2422)-Таблица1[[#This Row],[lподв_min, мм]]</f>
        <v>22675.084688674011</v>
      </c>
      <c r="CX2422" s="17">
        <f>CW2861-Таблица1[[#This Row],[Суммарная длина каната]]</f>
        <v>-2448967.6300709434</v>
      </c>
    </row>
    <row r="2423" spans="1:102" x14ac:dyDescent="0.25">
      <c r="A2423" s="21">
        <v>2422</v>
      </c>
      <c r="B2423" s="10">
        <v>62.596734693877544</v>
      </c>
      <c r="C2423" s="10">
        <v>101.61836734693884</v>
      </c>
      <c r="D2423" s="11">
        <v>12959.075924890087</v>
      </c>
      <c r="E2423" s="11">
        <v>18030.702294491944</v>
      </c>
      <c r="F2423" s="11">
        <v>12837.725453460724</v>
      </c>
      <c r="G2423" s="11">
        <v>18101.378054720408</v>
      </c>
      <c r="H2423" s="11">
        <v>13367.075434890088</v>
      </c>
      <c r="I2423" s="11">
        <v>13529.978965789755</v>
      </c>
      <c r="J2423" s="11">
        <v>4500.72332870219</v>
      </c>
      <c r="K2423" s="11">
        <v>25982.304156566377</v>
      </c>
      <c r="L2423" s="11">
        <v>1151.0657724903122</v>
      </c>
      <c r="M2423" s="11">
        <v>57911.956400815157</v>
      </c>
      <c r="N2423" s="11">
        <v>4319.9933114282467</v>
      </c>
      <c r="O2423" s="11">
        <v>21052.953034925373</v>
      </c>
      <c r="P2423" s="43">
        <v>7006.2960713591565</v>
      </c>
      <c r="Q2423" s="11">
        <v>21547.641591010481</v>
      </c>
      <c r="R2423" s="11">
        <v>12023.68056578699</v>
      </c>
      <c r="S2423" s="11">
        <v>19342.627796252007</v>
      </c>
      <c r="T2423" s="11">
        <v>13328.599700414492</v>
      </c>
      <c r="U2423" s="11">
        <v>18856.316114217727</v>
      </c>
      <c r="V2423" s="11">
        <v>12959.075924890087</v>
      </c>
      <c r="W2423" s="11">
        <v>18030.702294491944</v>
      </c>
      <c r="X2423" s="12">
        <v>0</v>
      </c>
      <c r="Y2423" s="12">
        <v>341.37156011373753</v>
      </c>
      <c r="Z2423" s="12">
        <v>243.24088068657682</v>
      </c>
      <c r="AA2423" s="44">
        <v>232.04019061955796</v>
      </c>
      <c r="AB2423" s="45">
        <v>47.253829333783408</v>
      </c>
      <c r="AC2423" s="12">
        <v>287.15931173665655</v>
      </c>
      <c r="AD2423" s="12">
        <v>11750.806364255748</v>
      </c>
      <c r="AE2423" s="12">
        <v>2731.4719997711841</v>
      </c>
      <c r="AF2423" s="12">
        <v>5480.5321821881498</v>
      </c>
      <c r="AG2423" s="44">
        <v>1128.475520337063</v>
      </c>
      <c r="AH2423" s="45">
        <v>390.29476040552572</v>
      </c>
      <c r="AI2423" s="12">
        <v>4500.7233296087088</v>
      </c>
      <c r="AJ2423" s="12">
        <v>-58.37333525560291</v>
      </c>
      <c r="AK2423" s="12">
        <v>-10.434242999932245</v>
      </c>
      <c r="AL2423" s="12">
        <v>23.724276285327729</v>
      </c>
      <c r="AM2423" s="44">
        <v>56.309873343935045</v>
      </c>
      <c r="AN2423" s="45">
        <v>49.673978768794662</v>
      </c>
      <c r="AO2423" s="12">
        <v>89.999999872696492</v>
      </c>
      <c r="AP2423" s="12">
        <v>-2189.3258198308504</v>
      </c>
      <c r="AQ2423" s="12">
        <v>4246.1016768445379</v>
      </c>
      <c r="AR2423" s="12">
        <v>7170.4490401502762</v>
      </c>
      <c r="AS2423" s="44">
        <v>12363.156852313481</v>
      </c>
      <c r="AT2423" s="45">
        <v>13017.550901358542</v>
      </c>
      <c r="AU2423" s="12">
        <v>13367.075924890085</v>
      </c>
      <c r="AV2423" s="12">
        <v>11261.289302052508</v>
      </c>
      <c r="AW2423" s="12">
        <v>21454.206105117424</v>
      </c>
      <c r="AX2423" s="12">
        <v>21921.162410827877</v>
      </c>
      <c r="AY2423" s="44">
        <v>19568.945826656531</v>
      </c>
      <c r="AZ2423" s="45">
        <v>18592.284592224896</v>
      </c>
      <c r="BA2423" s="12">
        <v>18030.702295398467</v>
      </c>
      <c r="BB2423" s="12">
        <v>3972.5882533927324</v>
      </c>
      <c r="BC2423" s="12">
        <v>6932.4044367754477</v>
      </c>
      <c r="BD2423" s="12">
        <v>12187.833534578109</v>
      </c>
      <c r="BE2423" s="44">
        <v>12989.123413887999</v>
      </c>
      <c r="BF2423" s="45">
        <v>13270.124723946035</v>
      </c>
      <c r="BG2423" s="12">
        <v>13367.075934890088</v>
      </c>
      <c r="BH2423" s="12">
        <v>21266.900985724955</v>
      </c>
      <c r="BI2423" s="12">
        <v>21948.894661202532</v>
      </c>
      <c r="BJ2423" s="12">
        <v>19716.148616069404</v>
      </c>
      <c r="BK2423" s="44">
        <v>18629.998083813203</v>
      </c>
      <c r="BL2423" s="45">
        <v>18294.733816484775</v>
      </c>
      <c r="BM2423" s="12">
        <v>13529.978965789756</v>
      </c>
      <c r="BN2423" s="12">
        <v>0</v>
      </c>
      <c r="BO2423" s="12">
        <v>47.939092255670666</v>
      </c>
      <c r="BP2423" s="12">
        <v>34.158519285259977</v>
      </c>
      <c r="BQ2423" s="48">
        <v>32.58559705860732</v>
      </c>
      <c r="BR2423" s="49">
        <v>6.6358945751403828</v>
      </c>
      <c r="BS2423" s="13">
        <v>40.32602110390183</v>
      </c>
      <c r="BT2423" s="12">
        <v>418.04359918483908</v>
      </c>
      <c r="BV2423" s="14">
        <f>Таблица1[[#This Row],[Lкан_леб,мм]]</f>
        <v>57911.956400815157</v>
      </c>
      <c r="BW2423" s="50">
        <f>Таблица1[[#This Row],[угол обхв4]]+Таблица1[[#This Row],[Lдуг 3,мм]]</f>
        <v>11750.806364255748</v>
      </c>
      <c r="BX2423" s="54">
        <f>Таблица1[[#This Row],[угол обхв5]]+Таблица1[[#This Row],[Y5, мм]]</f>
        <v>58253.327960928895</v>
      </c>
      <c r="BY2423" s="14">
        <f>Таблица1[[#This Row],[угол обхв6]]+Таблица1[[#This Row],[Lдуг 4,мм]]</f>
        <v>14482.278364026932</v>
      </c>
      <c r="BZ2423" s="14">
        <f>Таблица1[[#This Row],[Т1]]+Таблица1[[#This Row],[X6, мм]]</f>
        <v>58496.568841615474</v>
      </c>
      <c r="CA2423" s="14">
        <f>Таблица1[[#This Row],[Т2]]+Таблица1[[#This Row],[Lдуг 5,мм]]</f>
        <v>19962.810546215082</v>
      </c>
      <c r="CB2423" s="14">
        <f>Таблица1[[#This Row],[Т3]]+Таблица1[[#This Row],[Y6, мм]]</f>
        <v>58728.609032235028</v>
      </c>
      <c r="CC2423" s="14">
        <f>Таблица1[[#This Row],[Т4]]+Таблица1[[#This Row],[Lдуг 6,мм]]</f>
        <v>21091.286066552144</v>
      </c>
      <c r="CD2423" s="14">
        <f>Таблица1[[#This Row],[Т5]]+Таблица1[[#This Row],[Lдуг 1,мм]]</f>
        <v>58775.862861568814</v>
      </c>
      <c r="CE2423" s="14">
        <f>Таблица1[[#This Row],[Т6]]+Таблица1[[#This Row],[Lпрям1, мм]]</f>
        <v>21481.58082695767</v>
      </c>
      <c r="CF2423" s="15">
        <f>Таблица1[[#This Row],[Т7]]+Таблица1[[#This Row],[Lдуг 2,мм]]</f>
        <v>59063.022173305471</v>
      </c>
      <c r="CG2423" s="14">
        <f>Таблица1[[#This Row],[Т8]]+Таблица1[[#This Row],[Lпрям2, мм]]</f>
        <v>25982.304156566381</v>
      </c>
      <c r="CH2423" s="14">
        <f>Таблица1[[#This Row],[Т9]]-Таблица1[[#This Row],[Т9]]</f>
        <v>0</v>
      </c>
      <c r="CI2423" s="50">
        <f>Таблица1[[#This Row],[Т9]]-Таблица1[[#This Row],[Т8]]</f>
        <v>37581.441346347798</v>
      </c>
      <c r="CJ2423" s="54">
        <f>Таблица1[[#This Row],[Т9]]-Таблица1[[#This Row],[Т7]]</f>
        <v>287.1593117366574</v>
      </c>
      <c r="CK2423" s="14">
        <f>Таблица1[[#This Row],[Т9]]-Таблица1[[#This Row],[Т6]]</f>
        <v>37971.736106753327</v>
      </c>
      <c r="CL2423" s="14">
        <f>Таблица1[[#This Row],[Т9]]-Таблица1[[#This Row],[Т5]]</f>
        <v>334.41314107044309</v>
      </c>
      <c r="CM2423" s="14">
        <f>Таблица1[[#This Row],[Т9]]-Таблица1[[#This Row],[Т4]]</f>
        <v>39100.211627090393</v>
      </c>
      <c r="CN2423" s="14">
        <f>Таблица1[[#This Row],[Т9]]-Таблица1[[#This Row],[Т3]]</f>
        <v>566.45333168999787</v>
      </c>
      <c r="CO2423" s="14">
        <f>Таблица1[[#This Row],[Т9]]-Таблица1[[#This Row],[Т2]]</f>
        <v>44580.743809278538</v>
      </c>
      <c r="CP2423" s="14">
        <f>Таблица1[[#This Row],[Т9]]-Таблица1[[#This Row],[Т1]]</f>
        <v>809.69421237657662</v>
      </c>
      <c r="CQ2423" s="14">
        <f>Таблица1[[#This Row],[Т9]]-Таблица1[[#This Row],[угол обхв6]]</f>
        <v>47312.215809049725</v>
      </c>
      <c r="CR2423" s="14">
        <f>Таблица1[[#This Row],[Т9]]-Таблица1[[#This Row],[угол обхв5]]</f>
        <v>1151.065772490314</v>
      </c>
      <c r="CS2423" s="14">
        <f>Таблица1[[#This Row],[Т9]]-Таблица1[[#This Row],[угол обхв4]]</f>
        <v>59063.022173305471</v>
      </c>
      <c r="CT2423" s="14">
        <f>Таблица1[[#This Row],[Lкан_прям, мм]]+Таблица1[[#This Row],[Lкан_дуг, мм]]+Таблица1[[#This Row],[Lкан_леб,мм]]</f>
        <v>85045.326329871838</v>
      </c>
      <c r="CU2423" s="16">
        <f>Таблица1[[#This Row],[Lкан_леб,мм]]</f>
        <v>57911.956400815157</v>
      </c>
      <c r="CV2423" s="14">
        <f>2534431-(Таблица1[[#This Row],[Т23]]+Таблица1[[#This Row],[угол обхв3]])</f>
        <v>2448967.6300709434</v>
      </c>
      <c r="CW2423" s="50">
        <f>SUM(X2423:AC2423,AD2423:AI2423)-Таблица1[[#This Row],[lподв_min, мм]]</f>
        <v>22632.646600354499</v>
      </c>
      <c r="CX2423" s="17">
        <f>CW2862-Таблица1[[#This Row],[Суммарная длина каната]]</f>
        <v>-2448967.6300709434</v>
      </c>
    </row>
    <row r="2424" spans="1:102" x14ac:dyDescent="0.25">
      <c r="A2424" s="21">
        <v>2423</v>
      </c>
      <c r="B2424" s="10">
        <v>62.596734693877544</v>
      </c>
      <c r="C2424" s="10">
        <v>104.3024489795919</v>
      </c>
      <c r="D2424" s="11">
        <v>13055.529617200977</v>
      </c>
      <c r="E2424" s="11">
        <v>18398.628213918277</v>
      </c>
      <c r="F2424" s="11">
        <v>12931.002606287982</v>
      </c>
      <c r="G2424" s="11">
        <v>18463.543724800307</v>
      </c>
      <c r="H2424" s="11">
        <v>13463.529127200976</v>
      </c>
      <c r="I2424" s="11">
        <v>13854.346418150903</v>
      </c>
      <c r="J2424" s="11">
        <v>4544.2817957673733</v>
      </c>
      <c r="K2424" s="11">
        <v>25982.304156557664</v>
      </c>
      <c r="L2424" s="11">
        <v>1151.0657724990117</v>
      </c>
      <c r="M2424" s="11">
        <v>57911.956400815157</v>
      </c>
      <c r="N2424" s="11">
        <v>4319.9933114282467</v>
      </c>
      <c r="O2424" s="11">
        <v>21052.953034925373</v>
      </c>
      <c r="P2424" s="43">
        <v>6944.5859141784067</v>
      </c>
      <c r="Q2424" s="11">
        <v>21632.946852903744</v>
      </c>
      <c r="R2424" s="11">
        <v>12059.724391296226</v>
      </c>
      <c r="S2424" s="11">
        <v>19665.310870332574</v>
      </c>
      <c r="T2424" s="11">
        <v>13385.985385748785</v>
      </c>
      <c r="U2424" s="11">
        <v>19240.640675247367</v>
      </c>
      <c r="V2424" s="11">
        <v>13055.529617200977</v>
      </c>
      <c r="W2424" s="11">
        <v>18398.628213918277</v>
      </c>
      <c r="X2424" s="12">
        <v>0</v>
      </c>
      <c r="Y2424" s="12">
        <v>326.93770489699995</v>
      </c>
      <c r="Z2424" s="12">
        <v>238.56154265541687</v>
      </c>
      <c r="AA2424" s="44">
        <v>232.04019061955941</v>
      </c>
      <c r="AB2424" s="45">
        <v>47.253829333788389</v>
      </c>
      <c r="AC2424" s="12">
        <v>306.27250499324691</v>
      </c>
      <c r="AD2424" s="12">
        <v>11750.806364255748</v>
      </c>
      <c r="AE2424" s="12">
        <v>2687.9135327059876</v>
      </c>
      <c r="AF2424" s="12">
        <v>5480.5321821881498</v>
      </c>
      <c r="AG2424" s="44">
        <v>1128.4755203370623</v>
      </c>
      <c r="AH2424" s="45">
        <v>390.29476040551265</v>
      </c>
      <c r="AI2424" s="12">
        <v>4544.2817966652028</v>
      </c>
      <c r="AJ2424" s="12">
        <v>-58.37333525560291</v>
      </c>
      <c r="AK2424" s="12">
        <v>-12.461201299005646</v>
      </c>
      <c r="AL2424" s="12">
        <v>21.040194652674618</v>
      </c>
      <c r="AM2424" s="44">
        <v>53.625791711282147</v>
      </c>
      <c r="AN2424" s="45">
        <v>46.98989713614106</v>
      </c>
      <c r="AO2424" s="12">
        <v>89.999999873916749</v>
      </c>
      <c r="AP2424" s="12">
        <v>-2189.3258198308504</v>
      </c>
      <c r="AQ2424" s="12">
        <v>4231.9557035008274</v>
      </c>
      <c r="AR2424" s="12">
        <v>7091.0672145707558</v>
      </c>
      <c r="AS2424" s="44">
        <v>12388.230015434379</v>
      </c>
      <c r="AT2424" s="45">
        <v>13087.642144398938</v>
      </c>
      <c r="AU2424" s="12">
        <v>13463.529617200975</v>
      </c>
      <c r="AV2424" s="12">
        <v>11261.289302052508</v>
      </c>
      <c r="AW2424" s="12">
        <v>21451.341513160398</v>
      </c>
      <c r="AX2424" s="12">
        <v>22013.744999741888</v>
      </c>
      <c r="AY2424" s="44">
        <v>19907.277923688198</v>
      </c>
      <c r="AZ2424" s="45">
        <v>18962.332733677482</v>
      </c>
      <c r="BA2424" s="12">
        <v>18398.628214816108</v>
      </c>
      <c r="BB2424" s="12">
        <v>3972.5882533927324</v>
      </c>
      <c r="BC2424" s="12">
        <v>6856.5483062509875</v>
      </c>
      <c r="BD2424" s="12">
        <v>12206.205691688576</v>
      </c>
      <c r="BE2424" s="44">
        <v>13057.479761610633</v>
      </c>
      <c r="BF2424" s="45">
        <v>13353.872858550823</v>
      </c>
      <c r="BG2424" s="12">
        <v>13463.529627200976</v>
      </c>
      <c r="BH2424" s="12">
        <v>21266.900985724955</v>
      </c>
      <c r="BI2424" s="12">
        <v>22031.335331138765</v>
      </c>
      <c r="BJ2424" s="12">
        <v>20046.109017170722</v>
      </c>
      <c r="BK2424" s="44">
        <v>18998.673621891743</v>
      </c>
      <c r="BL2424" s="45">
        <v>18676.936155488162</v>
      </c>
      <c r="BM2424" s="12">
        <v>13854.346418150903</v>
      </c>
      <c r="BN2424" s="12">
        <v>0</v>
      </c>
      <c r="BO2424" s="12">
        <v>45.912133956597266</v>
      </c>
      <c r="BP2424" s="12">
        <v>33.501395951680266</v>
      </c>
      <c r="BQ2424" s="48">
        <v>32.585597058607526</v>
      </c>
      <c r="BR2424" s="49">
        <v>6.6358945751410818</v>
      </c>
      <c r="BS2424" s="13">
        <v>43.010102737775689</v>
      </c>
      <c r="BT2424" s="12">
        <v>418.04359918483908</v>
      </c>
      <c r="BV2424" s="14">
        <f>Таблица1[[#This Row],[Lкан_леб,мм]]</f>
        <v>57911.956400815157</v>
      </c>
      <c r="BW2424" s="50">
        <f>Таблица1[[#This Row],[угол обхв4]]+Таблица1[[#This Row],[Lдуг 3,мм]]</f>
        <v>11750.806364255748</v>
      </c>
      <c r="BX2424" s="54">
        <f>Таблица1[[#This Row],[угол обхв5]]+Таблица1[[#This Row],[Y5, мм]]</f>
        <v>58238.894105712156</v>
      </c>
      <c r="BY2424" s="14">
        <f>Таблица1[[#This Row],[угол обхв6]]+Таблица1[[#This Row],[Lдуг 4,мм]]</f>
        <v>14438.719896961735</v>
      </c>
      <c r="BZ2424" s="14">
        <f>Таблица1[[#This Row],[Т1]]+Таблица1[[#This Row],[X6, мм]]</f>
        <v>58477.45564836757</v>
      </c>
      <c r="CA2424" s="14">
        <f>Таблица1[[#This Row],[Т2]]+Таблица1[[#This Row],[Lдуг 5,мм]]</f>
        <v>19919.252079149883</v>
      </c>
      <c r="CB2424" s="14">
        <f>Таблица1[[#This Row],[Т3]]+Таблица1[[#This Row],[Y6, мм]]</f>
        <v>58709.495838987132</v>
      </c>
      <c r="CC2424" s="14">
        <f>Таблица1[[#This Row],[Т4]]+Таблица1[[#This Row],[Lдуг 6,мм]]</f>
        <v>21047.727599486945</v>
      </c>
      <c r="CD2424" s="14">
        <f>Таблица1[[#This Row],[Т5]]+Таблица1[[#This Row],[Lдуг 1,мм]]</f>
        <v>58756.749668320917</v>
      </c>
      <c r="CE2424" s="14">
        <f>Таблица1[[#This Row],[Т6]]+Таблица1[[#This Row],[Lпрям1, мм]]</f>
        <v>21438.022359892457</v>
      </c>
      <c r="CF2424" s="15">
        <f>Таблица1[[#This Row],[Т7]]+Таблица1[[#This Row],[Lдуг 2,мм]]</f>
        <v>59063.022173314166</v>
      </c>
      <c r="CG2424" s="14">
        <f>Таблица1[[#This Row],[Т8]]+Таблица1[[#This Row],[Lпрям2, мм]]</f>
        <v>25982.30415655766</v>
      </c>
      <c r="CH2424" s="14">
        <f>Таблица1[[#This Row],[Т9]]-Таблица1[[#This Row],[Т9]]</f>
        <v>0</v>
      </c>
      <c r="CI2424" s="50">
        <f>Таблица1[[#This Row],[Т9]]-Таблица1[[#This Row],[Т8]]</f>
        <v>37624.999813421709</v>
      </c>
      <c r="CJ2424" s="54">
        <f>Таблица1[[#This Row],[Т9]]-Таблица1[[#This Row],[Т7]]</f>
        <v>306.27250499324873</v>
      </c>
      <c r="CK2424" s="14">
        <f>Таблица1[[#This Row],[Т9]]-Таблица1[[#This Row],[Т6]]</f>
        <v>38015.294573827225</v>
      </c>
      <c r="CL2424" s="14">
        <f>Таблица1[[#This Row],[Т9]]-Таблица1[[#This Row],[Т5]]</f>
        <v>353.52633432703442</v>
      </c>
      <c r="CM2424" s="14">
        <f>Таблица1[[#This Row],[Т9]]-Таблица1[[#This Row],[Т4]]</f>
        <v>39143.770094164283</v>
      </c>
      <c r="CN2424" s="14">
        <f>Таблица1[[#This Row],[Т9]]-Таблица1[[#This Row],[Т3]]</f>
        <v>585.56652494659647</v>
      </c>
      <c r="CO2424" s="14">
        <f>Таблица1[[#This Row],[Т9]]-Таблица1[[#This Row],[Т2]]</f>
        <v>44624.302276352435</v>
      </c>
      <c r="CP2424" s="14">
        <f>Таблица1[[#This Row],[Т9]]-Таблица1[[#This Row],[Т1]]</f>
        <v>824.12806760201056</v>
      </c>
      <c r="CQ2424" s="14">
        <f>Таблица1[[#This Row],[Т9]]-Таблица1[[#This Row],[угол обхв6]]</f>
        <v>47312.21580905842</v>
      </c>
      <c r="CR2424" s="14">
        <f>Таблица1[[#This Row],[Т9]]-Таблица1[[#This Row],[угол обхв5]]</f>
        <v>1151.0657724990087</v>
      </c>
      <c r="CS2424" s="14">
        <f>Таблица1[[#This Row],[Т9]]-Таблица1[[#This Row],[угол обхв4]]</f>
        <v>59063.022173314166</v>
      </c>
      <c r="CT2424" s="14">
        <f>Таблица1[[#This Row],[Lкан_прям, мм]]+Таблица1[[#This Row],[Lкан_дуг, мм]]+Таблица1[[#This Row],[Lкан_леб,мм]]</f>
        <v>85045.326329871838</v>
      </c>
      <c r="CU2424" s="16">
        <f>Таблица1[[#This Row],[Lкан_леб,мм]]</f>
        <v>57911.956400815157</v>
      </c>
      <c r="CV2424" s="14">
        <f>2534431-(Таблица1[[#This Row],[Т23]]+Таблица1[[#This Row],[угол обхв3]])</f>
        <v>2448967.6300709434</v>
      </c>
      <c r="CW2424" s="50">
        <f>SUM(X2424:AC2424,AD2424:AI2424)-Таблица1[[#This Row],[lподв_min, мм]]</f>
        <v>22589.088133289304</v>
      </c>
      <c r="CX2424" s="17">
        <f>CW2863-Таблица1[[#This Row],[Суммарная длина каната]]</f>
        <v>-2448967.6300709434</v>
      </c>
    </row>
    <row r="2425" spans="1:102" x14ac:dyDescent="0.25">
      <c r="A2425" s="21">
        <v>2424</v>
      </c>
      <c r="B2425" s="10">
        <v>62.596734693877544</v>
      </c>
      <c r="C2425" s="10">
        <v>106.98653061224498</v>
      </c>
      <c r="D2425" s="11">
        <v>13134.647915566857</v>
      </c>
      <c r="E2425" s="11">
        <v>18770.667313758335</v>
      </c>
      <c r="F2425" s="11">
        <v>13007.217596385743</v>
      </c>
      <c r="G2425" s="11">
        <v>18829.680140782628</v>
      </c>
      <c r="H2425" s="11">
        <v>13542.647425566858</v>
      </c>
      <c r="I2425" s="11">
        <v>14181.749259800015</v>
      </c>
      <c r="J2425" s="11">
        <v>4588.9180539583185</v>
      </c>
      <c r="K2425" s="11">
        <v>25982.304156548937</v>
      </c>
      <c r="L2425" s="11">
        <v>1151.0657725077415</v>
      </c>
      <c r="M2425" s="11">
        <v>57911.956400815157</v>
      </c>
      <c r="N2425" s="11">
        <v>4319.9933114282467</v>
      </c>
      <c r="O2425" s="11">
        <v>21052.953034925373</v>
      </c>
      <c r="P2425" s="43">
        <v>6878.9487036499586</v>
      </c>
      <c r="Q2425" s="11">
        <v>21715.268707839085</v>
      </c>
      <c r="R2425" s="11">
        <v>12080.617771092084</v>
      </c>
      <c r="S2425" s="11">
        <v>19989.32783028395</v>
      </c>
      <c r="T2425" s="11">
        <v>13425.310606885036</v>
      </c>
      <c r="U2425" s="11">
        <v>19627.230913192532</v>
      </c>
      <c r="V2425" s="11">
        <v>13134.647915566857</v>
      </c>
      <c r="W2425" s="11">
        <v>18770.667313758335</v>
      </c>
      <c r="X2425" s="12">
        <v>0</v>
      </c>
      <c r="Y2425" s="12">
        <v>312.34110852053112</v>
      </c>
      <c r="Z2425" s="12">
        <v>234.04494578398842</v>
      </c>
      <c r="AA2425" s="44">
        <v>232.0401906195587</v>
      </c>
      <c r="AB2425" s="45">
        <v>47.253829333786854</v>
      </c>
      <c r="AC2425" s="12">
        <v>325.38569824987638</v>
      </c>
      <c r="AD2425" s="12">
        <v>11750.806364255748</v>
      </c>
      <c r="AE2425" s="12">
        <v>2643.277274515051</v>
      </c>
      <c r="AF2425" s="12">
        <v>5480.5321821881498</v>
      </c>
      <c r="AG2425" s="44">
        <v>1128.4755203370614</v>
      </c>
      <c r="AH2425" s="45">
        <v>390.29476040551469</v>
      </c>
      <c r="AI2425" s="12">
        <v>4588.9180548474151</v>
      </c>
      <c r="AJ2425" s="12">
        <v>-58.37333525560291</v>
      </c>
      <c r="AK2425" s="12">
        <v>-14.511013474563521</v>
      </c>
      <c r="AL2425" s="12">
        <v>18.356113020021553</v>
      </c>
      <c r="AM2425" s="44">
        <v>50.941710078628979</v>
      </c>
      <c r="AN2425" s="45">
        <v>44.305815503488112</v>
      </c>
      <c r="AO2425" s="12">
        <v>89.999999875143146</v>
      </c>
      <c r="AP2425" s="12">
        <v>-2189.3258198308504</v>
      </c>
      <c r="AQ2425" s="12">
        <v>4217.7623433969529</v>
      </c>
      <c r="AR2425" s="12">
        <v>7007.4369333753693</v>
      </c>
      <c r="AS2425" s="44">
        <v>12397.431941502517</v>
      </c>
      <c r="AT2425" s="45">
        <v>13140.32753372198</v>
      </c>
      <c r="AU2425" s="12">
        <v>13542.647915566857</v>
      </c>
      <c r="AV2425" s="12">
        <v>11261.289302052508</v>
      </c>
      <c r="AW2425" s="12">
        <v>21447.937628517811</v>
      </c>
      <c r="AX2425" s="12">
        <v>22102.508652604636</v>
      </c>
      <c r="AY2425" s="44">
        <v>20246.412994047147</v>
      </c>
      <c r="AZ2425" s="45">
        <v>19335.257202029112</v>
      </c>
      <c r="BA2425" s="12">
        <v>18770.667314647431</v>
      </c>
      <c r="BB2425" s="12">
        <v>3972.5882533927324</v>
      </c>
      <c r="BC2425" s="12">
        <v>6776.7177356186648</v>
      </c>
      <c r="BD2425" s="12">
        <v>12209.106000817494</v>
      </c>
      <c r="BE2425" s="44">
        <v>13108.496436474605</v>
      </c>
      <c r="BF2425" s="45">
        <v>13419.630988729914</v>
      </c>
      <c r="BG2425" s="12">
        <v>13542.647925566858</v>
      </c>
      <c r="BH2425" s="12">
        <v>21266.900985724955</v>
      </c>
      <c r="BI2425" s="12">
        <v>22110.253301431523</v>
      </c>
      <c r="BJ2425" s="12">
        <v>20376.567775049505</v>
      </c>
      <c r="BK2425" s="44">
        <v>19370.145749429335</v>
      </c>
      <c r="BL2425" s="45">
        <v>19062.641024921755</v>
      </c>
      <c r="BM2425" s="12">
        <v>14181.749259800017</v>
      </c>
      <c r="BN2425" s="12">
        <v>0</v>
      </c>
      <c r="BO2425" s="12">
        <v>43.862321781039391</v>
      </c>
      <c r="BP2425" s="12">
        <v>32.867126494585072</v>
      </c>
      <c r="BQ2425" s="48">
        <v>32.585597058607419</v>
      </c>
      <c r="BR2425" s="49">
        <v>6.635894575140866</v>
      </c>
      <c r="BS2425" s="13">
        <v>45.694184371655041</v>
      </c>
      <c r="BT2425" s="12">
        <v>418.04359918483908</v>
      </c>
      <c r="BV2425" s="14">
        <f>Таблица1[[#This Row],[Lкан_леб,мм]]</f>
        <v>57911.956400815157</v>
      </c>
      <c r="BW2425" s="50">
        <f>Таблица1[[#This Row],[угол обхв4]]+Таблица1[[#This Row],[Lдуг 3,мм]]</f>
        <v>11750.806364255748</v>
      </c>
      <c r="BX2425" s="54">
        <f>Таблица1[[#This Row],[угол обхв5]]+Таблица1[[#This Row],[Y5, мм]]</f>
        <v>58224.297509335687</v>
      </c>
      <c r="BY2425" s="14">
        <f>Таблица1[[#This Row],[угол обхв6]]+Таблица1[[#This Row],[Lдуг 4,мм]]</f>
        <v>14394.083638770799</v>
      </c>
      <c r="BZ2425" s="14">
        <f>Таблица1[[#This Row],[Т1]]+Таблица1[[#This Row],[X6, мм]]</f>
        <v>58458.342455119673</v>
      </c>
      <c r="CA2425" s="14">
        <f>Таблица1[[#This Row],[Т2]]+Таблица1[[#This Row],[Lдуг 5,мм]]</f>
        <v>19874.615820958948</v>
      </c>
      <c r="CB2425" s="14">
        <f>Таблица1[[#This Row],[Т3]]+Таблица1[[#This Row],[Y6, мм]]</f>
        <v>58690.382645739235</v>
      </c>
      <c r="CC2425" s="14">
        <f>Таблица1[[#This Row],[Т4]]+Таблица1[[#This Row],[Lдуг 6,мм]]</f>
        <v>21003.091341296011</v>
      </c>
      <c r="CD2425" s="14">
        <f>Таблица1[[#This Row],[Т5]]+Таблица1[[#This Row],[Lдуг 1,мм]]</f>
        <v>58737.636475073021</v>
      </c>
      <c r="CE2425" s="14">
        <f>Таблица1[[#This Row],[Т6]]+Таблица1[[#This Row],[Lпрям1, мм]]</f>
        <v>21393.386101701526</v>
      </c>
      <c r="CF2425" s="15">
        <f>Таблица1[[#This Row],[Т7]]+Таблица1[[#This Row],[Lдуг 2,мм]]</f>
        <v>59063.022173322897</v>
      </c>
      <c r="CG2425" s="14">
        <f>Таблица1[[#This Row],[Т8]]+Таблица1[[#This Row],[Lпрям2, мм]]</f>
        <v>25982.30415654894</v>
      </c>
      <c r="CH2425" s="14">
        <f>Таблица1[[#This Row],[Т9]]-Таблица1[[#This Row],[Т9]]</f>
        <v>0</v>
      </c>
      <c r="CI2425" s="50">
        <f>Таблица1[[#This Row],[Т9]]-Таблица1[[#This Row],[Т8]]</f>
        <v>37669.636071621368</v>
      </c>
      <c r="CJ2425" s="54">
        <f>Таблица1[[#This Row],[Т9]]-Таблица1[[#This Row],[Т7]]</f>
        <v>325.38569824987644</v>
      </c>
      <c r="CK2425" s="14">
        <f>Таблица1[[#This Row],[Т9]]-Таблица1[[#This Row],[Т6]]</f>
        <v>38059.93083202689</v>
      </c>
      <c r="CL2425" s="14">
        <f>Таблица1[[#This Row],[Т9]]-Таблица1[[#This Row],[Т5]]</f>
        <v>372.63952758366213</v>
      </c>
      <c r="CM2425" s="14">
        <f>Таблица1[[#This Row],[Т9]]-Таблица1[[#This Row],[Т4]]</f>
        <v>39188.406352363949</v>
      </c>
      <c r="CN2425" s="14">
        <f>Таблица1[[#This Row],[Т9]]-Таблица1[[#This Row],[Т3]]</f>
        <v>604.67971820322418</v>
      </c>
      <c r="CO2425" s="14">
        <f>Таблица1[[#This Row],[Т9]]-Таблица1[[#This Row],[Т2]]</f>
        <v>44668.9385345521</v>
      </c>
      <c r="CP2425" s="14">
        <f>Таблица1[[#This Row],[Т9]]-Таблица1[[#This Row],[Т1]]</f>
        <v>838.72466398721008</v>
      </c>
      <c r="CQ2425" s="14">
        <f>Таблица1[[#This Row],[Т9]]-Таблица1[[#This Row],[угол обхв6]]</f>
        <v>47312.215809067151</v>
      </c>
      <c r="CR2425" s="14">
        <f>Таблица1[[#This Row],[Т9]]-Таблица1[[#This Row],[угол обхв5]]</f>
        <v>1151.0657725077399</v>
      </c>
      <c r="CS2425" s="14">
        <f>Таблица1[[#This Row],[Т9]]-Таблица1[[#This Row],[угол обхв4]]</f>
        <v>59063.022173322897</v>
      </c>
      <c r="CT2425" s="14">
        <f>Таблица1[[#This Row],[Lкан_прям, мм]]+Таблица1[[#This Row],[Lкан_дуг, мм]]+Таблица1[[#This Row],[Lкан_леб,мм]]</f>
        <v>85045.326329871838</v>
      </c>
      <c r="CU2425" s="16">
        <f>Таблица1[[#This Row],[Lкан_леб,мм]]</f>
        <v>57911.956400815157</v>
      </c>
      <c r="CV2425" s="14">
        <f>2534431-(Таблица1[[#This Row],[Т23]]+Таблица1[[#This Row],[угол обхв3]])</f>
        <v>2448967.6300709434</v>
      </c>
      <c r="CW2425" s="50">
        <f>SUM(X2425:AC2425,AD2425:AI2425)-Таблица1[[#This Row],[lподв_min, мм]]</f>
        <v>22544.451875098363</v>
      </c>
      <c r="CX2425" s="17">
        <f>CW2864-Таблица1[[#This Row],[Суммарная длина каната]]</f>
        <v>-2448967.6300709434</v>
      </c>
    </row>
    <row r="2426" spans="1:102" x14ac:dyDescent="0.25">
      <c r="A2426" s="21">
        <v>2425</v>
      </c>
      <c r="B2426" s="10">
        <v>62.596734693877544</v>
      </c>
      <c r="C2426" s="10">
        <v>109.67061224489804</v>
      </c>
      <c r="D2426" s="11">
        <v>13196.257222398955</v>
      </c>
      <c r="E2426" s="11">
        <v>19146.003283601058</v>
      </c>
      <c r="F2426" s="11">
        <v>13066.203196465465</v>
      </c>
      <c r="G2426" s="11">
        <v>19198.983943643107</v>
      </c>
      <c r="H2426" s="11">
        <v>13604.256732398957</v>
      </c>
      <c r="I2426" s="11">
        <v>14511.416121818436</v>
      </c>
      <c r="J2426" s="11">
        <v>4634.5871617826206</v>
      </c>
      <c r="K2426" s="11">
        <v>25982.304156540187</v>
      </c>
      <c r="L2426" s="11">
        <v>1151.0657725165029</v>
      </c>
      <c r="M2426" s="11">
        <v>57911.956400815157</v>
      </c>
      <c r="N2426" s="11">
        <v>4319.9933114282467</v>
      </c>
      <c r="O2426" s="11">
        <v>21052.953034925373</v>
      </c>
      <c r="P2426" s="43">
        <v>6809.5284578039882</v>
      </c>
      <c r="Q2426" s="11">
        <v>21794.426529137021</v>
      </c>
      <c r="R2426" s="11">
        <v>12086.314861919223</v>
      </c>
      <c r="S2426" s="11">
        <v>20313.967733579171</v>
      </c>
      <c r="T2426" s="11">
        <v>13446.489078302595</v>
      </c>
      <c r="U2426" s="11">
        <v>20015.238590230405</v>
      </c>
      <c r="V2426" s="11">
        <v>13196.257222398955</v>
      </c>
      <c r="W2426" s="11">
        <v>19146.003283601058</v>
      </c>
      <c r="X2426" s="12">
        <v>0</v>
      </c>
      <c r="Y2426" s="12">
        <v>297.56928810461272</v>
      </c>
      <c r="Z2426" s="12">
        <v>229.70357295200995</v>
      </c>
      <c r="AA2426" s="44">
        <v>232.04019061955825</v>
      </c>
      <c r="AB2426" s="45">
        <v>47.253829333786939</v>
      </c>
      <c r="AC2426" s="12">
        <v>344.49889150653507</v>
      </c>
      <c r="AD2426" s="12">
        <v>11750.806364255748</v>
      </c>
      <c r="AE2426" s="12">
        <v>2597.6081666907567</v>
      </c>
      <c r="AF2426" s="12">
        <v>5480.5321821881471</v>
      </c>
      <c r="AG2426" s="44">
        <v>1128.475520337063</v>
      </c>
      <c r="AH2426" s="45">
        <v>390.29476040551566</v>
      </c>
      <c r="AI2426" s="12">
        <v>4634.5871626629569</v>
      </c>
      <c r="AJ2426" s="12">
        <v>-58.37333525560291</v>
      </c>
      <c r="AK2426" s="12">
        <v>-16.585432507792216</v>
      </c>
      <c r="AL2426" s="12">
        <v>15.672031387368527</v>
      </c>
      <c r="AM2426" s="44">
        <v>48.25762844597589</v>
      </c>
      <c r="AN2426" s="45">
        <v>41.621733870835008</v>
      </c>
      <c r="AO2426" s="12">
        <v>89.999999876373494</v>
      </c>
      <c r="AP2426" s="12">
        <v>-2189.3258198308504</v>
      </c>
      <c r="AQ2426" s="12">
        <v>4203.5318722021175</v>
      </c>
      <c r="AR2426" s="12">
        <v>6919.7416941299616</v>
      </c>
      <c r="AS2426" s="44">
        <v>12390.742440091524</v>
      </c>
      <c r="AT2426" s="45">
        <v>13175.491469564546</v>
      </c>
      <c r="AU2426" s="12">
        <v>13604.257222398954</v>
      </c>
      <c r="AV2426" s="12">
        <v>11261.289302052508</v>
      </c>
      <c r="AW2426" s="12">
        <v>21443.978268348204</v>
      </c>
      <c r="AX2426" s="12">
        <v>22187.258608451521</v>
      </c>
      <c r="AY2426" s="44">
        <v>20585.606923771138</v>
      </c>
      <c r="AZ2426" s="45">
        <v>19710.239744235445</v>
      </c>
      <c r="BA2426" s="12">
        <v>19146.003284481394</v>
      </c>
      <c r="BB2426" s="12">
        <v>3972.5882533927324</v>
      </c>
      <c r="BC2426" s="12">
        <v>6693.067018577859</v>
      </c>
      <c r="BD2426" s="12">
        <v>12196.528098245195</v>
      </c>
      <c r="BE2426" s="44">
        <v>13142.061500130292</v>
      </c>
      <c r="BF2426" s="45">
        <v>13467.254831137003</v>
      </c>
      <c r="BG2426" s="12">
        <v>13604.257232398957</v>
      </c>
      <c r="BH2426" s="12">
        <v>21266.900985724955</v>
      </c>
      <c r="BI2426" s="12">
        <v>22185.451762559849</v>
      </c>
      <c r="BJ2426" s="12">
        <v>20706.799812893674</v>
      </c>
      <c r="BK2426" s="44">
        <v>19743.599400038442</v>
      </c>
      <c r="BL2426" s="45">
        <v>19451.002129596021</v>
      </c>
      <c r="BM2426" s="12">
        <v>14511.416121818438</v>
      </c>
      <c r="BN2426" s="12">
        <v>0</v>
      </c>
      <c r="BO2426" s="12">
        <v>41.787902747810698</v>
      </c>
      <c r="BP2426" s="12">
        <v>32.257463895160747</v>
      </c>
      <c r="BQ2426" s="48">
        <v>32.585597058607355</v>
      </c>
      <c r="BR2426" s="49">
        <v>6.6358945751408784</v>
      </c>
      <c r="BS2426" s="13">
        <v>48.378266005538485</v>
      </c>
      <c r="BT2426" s="12">
        <v>418.04359918483908</v>
      </c>
      <c r="BV2426" s="14">
        <f>Таблица1[[#This Row],[Lкан_леб,мм]]</f>
        <v>57911.956400815157</v>
      </c>
      <c r="BW2426" s="50">
        <f>Таблица1[[#This Row],[угол обхв4]]+Таблица1[[#This Row],[Lдуг 3,мм]]</f>
        <v>11750.806364255748</v>
      </c>
      <c r="BX2426" s="54">
        <f>Таблица1[[#This Row],[угол обхв5]]+Таблица1[[#This Row],[Y5, мм]]</f>
        <v>58209.52568891977</v>
      </c>
      <c r="BY2426" s="14">
        <f>Таблица1[[#This Row],[угол обхв6]]+Таблица1[[#This Row],[Lдуг 4,мм]]</f>
        <v>14348.414530946506</v>
      </c>
      <c r="BZ2426" s="14">
        <f>Таблица1[[#This Row],[Т1]]+Таблица1[[#This Row],[X6, мм]]</f>
        <v>58439.229261871777</v>
      </c>
      <c r="CA2426" s="14">
        <f>Таблица1[[#This Row],[Т2]]+Таблица1[[#This Row],[Lдуг 5,мм]]</f>
        <v>19828.946713134654</v>
      </c>
      <c r="CB2426" s="14">
        <f>Таблица1[[#This Row],[Т3]]+Таблица1[[#This Row],[Y6, мм]]</f>
        <v>58671.269452491331</v>
      </c>
      <c r="CC2426" s="14">
        <f>Таблица1[[#This Row],[Т4]]+Таблица1[[#This Row],[Lдуг 6,мм]]</f>
        <v>20957.422233471716</v>
      </c>
      <c r="CD2426" s="14">
        <f>Таблица1[[#This Row],[Т5]]+Таблица1[[#This Row],[Lдуг 1,мм]]</f>
        <v>58718.523281825117</v>
      </c>
      <c r="CE2426" s="14">
        <f>Таблица1[[#This Row],[Т6]]+Таблица1[[#This Row],[Lпрям1, мм]]</f>
        <v>21347.716993877231</v>
      </c>
      <c r="CF2426" s="15">
        <f>Таблица1[[#This Row],[Т7]]+Таблица1[[#This Row],[Lдуг 2,мм]]</f>
        <v>59063.02217333165</v>
      </c>
      <c r="CG2426" s="14">
        <f>Таблица1[[#This Row],[Т8]]+Таблица1[[#This Row],[Lпрям2, мм]]</f>
        <v>25982.304156540187</v>
      </c>
      <c r="CH2426" s="14">
        <f>Таблица1[[#This Row],[Т9]]-Таблица1[[#This Row],[Т9]]</f>
        <v>0</v>
      </c>
      <c r="CI2426" s="50">
        <f>Таблица1[[#This Row],[Т9]]-Таблица1[[#This Row],[Т8]]</f>
        <v>37715.305179454415</v>
      </c>
      <c r="CJ2426" s="54">
        <f>Таблица1[[#This Row],[Т9]]-Таблица1[[#This Row],[Т7]]</f>
        <v>344.49889150653325</v>
      </c>
      <c r="CK2426" s="14">
        <f>Таблица1[[#This Row],[Т9]]-Таблица1[[#This Row],[Т6]]</f>
        <v>38105.599939859938</v>
      </c>
      <c r="CL2426" s="14">
        <f>Таблица1[[#This Row],[Т9]]-Таблица1[[#This Row],[Т5]]</f>
        <v>391.75272084031894</v>
      </c>
      <c r="CM2426" s="14">
        <f>Таблица1[[#This Row],[Т9]]-Таблица1[[#This Row],[Т4]]</f>
        <v>39234.075460196997</v>
      </c>
      <c r="CN2426" s="14">
        <f>Таблица1[[#This Row],[Т9]]-Таблица1[[#This Row],[Т3]]</f>
        <v>623.79291145987372</v>
      </c>
      <c r="CO2426" s="14">
        <f>Таблица1[[#This Row],[Т9]]-Таблица1[[#This Row],[Т2]]</f>
        <v>44714.607642385148</v>
      </c>
      <c r="CP2426" s="14">
        <f>Таблица1[[#This Row],[Т9]]-Таблица1[[#This Row],[Т1]]</f>
        <v>853.49648441188037</v>
      </c>
      <c r="CQ2426" s="14">
        <f>Таблица1[[#This Row],[Т9]]-Таблица1[[#This Row],[угол обхв6]]</f>
        <v>47312.215809075904</v>
      </c>
      <c r="CR2426" s="14">
        <f>Таблица1[[#This Row],[Т9]]-Таблица1[[#This Row],[угол обхв5]]</f>
        <v>1151.0657725164929</v>
      </c>
      <c r="CS2426" s="14">
        <f>Таблица1[[#This Row],[Т9]]-Таблица1[[#This Row],[угол обхв4]]</f>
        <v>59063.02217333165</v>
      </c>
      <c r="CT2426" s="14">
        <f>Таблица1[[#This Row],[Lкан_прям, мм]]+Таблица1[[#This Row],[Lкан_дуг, мм]]+Таблица1[[#This Row],[Lкан_леб,мм]]</f>
        <v>85045.326329871852</v>
      </c>
      <c r="CU2426" s="16">
        <f>Таблица1[[#This Row],[Lкан_леб,мм]]</f>
        <v>57911.956400815157</v>
      </c>
      <c r="CV2426" s="14">
        <f>2534431-(Таблица1[[#This Row],[Т23]]+Таблица1[[#This Row],[угол обхв3]])</f>
        <v>2448967.6300709434</v>
      </c>
      <c r="CW2426" s="50">
        <f>SUM(X2426:AC2426,AD2426:AI2426)-Таблица1[[#This Row],[lподв_min, мм]]</f>
        <v>22498.782767274068</v>
      </c>
      <c r="CX2426" s="17">
        <f>CW2865-Таблица1[[#This Row],[Суммарная длина каната]]</f>
        <v>-2448967.6300709434</v>
      </c>
    </row>
    <row r="2427" spans="1:102" x14ac:dyDescent="0.25">
      <c r="A2427" s="21">
        <v>2426</v>
      </c>
      <c r="B2427" s="10">
        <v>62.596734693877544</v>
      </c>
      <c r="C2427" s="10">
        <v>110.29000000000343</v>
      </c>
      <c r="D2427" s="11">
        <v>13207.972926513414</v>
      </c>
      <c r="E2427" s="11">
        <v>19232.99842286377</v>
      </c>
      <c r="F2427" s="11">
        <v>13077.353771185597</v>
      </c>
      <c r="G2427" s="11">
        <v>19284.57008428211</v>
      </c>
      <c r="H2427" s="11">
        <v>13615.972436513415</v>
      </c>
      <c r="I2427" s="11">
        <v>14587.730789055677</v>
      </c>
      <c r="J2427" s="11">
        <v>4645.2676338080928</v>
      </c>
      <c r="K2427" s="11">
        <v>25982.30415653815</v>
      </c>
      <c r="L2427" s="11">
        <v>1151.0657725185276</v>
      </c>
      <c r="M2427" s="11">
        <v>57911.956400815157</v>
      </c>
      <c r="N2427" s="11">
        <v>4319.9933114282467</v>
      </c>
      <c r="O2427" s="11">
        <v>21052.953034925373</v>
      </c>
      <c r="P2427" s="43">
        <v>6792.987507330281</v>
      </c>
      <c r="Q2427" s="11">
        <v>21812.225452744584</v>
      </c>
      <c r="R2427" s="11">
        <v>12085.469556240681</v>
      </c>
      <c r="S2427" s="11">
        <v>20388.895989141318</v>
      </c>
      <c r="T2427" s="11">
        <v>13448.793601231735</v>
      </c>
      <c r="U2427" s="11">
        <v>20104.887981597105</v>
      </c>
      <c r="V2427" s="11">
        <v>13207.972926513414</v>
      </c>
      <c r="W2427" s="11">
        <v>19232.99842286377</v>
      </c>
      <c r="X2427" s="12">
        <v>0</v>
      </c>
      <c r="Y2427" s="12">
        <v>294.13420325121803</v>
      </c>
      <c r="Z2427" s="12">
        <v>228.72803269076937</v>
      </c>
      <c r="AA2427" s="44">
        <v>232.04019061955896</v>
      </c>
      <c r="AB2427" s="45">
        <v>47.253829333787259</v>
      </c>
      <c r="AC2427" s="12">
        <v>348.90951662319395</v>
      </c>
      <c r="AD2427" s="12">
        <v>11750.806364255748</v>
      </c>
      <c r="AE2427" s="12">
        <v>2586.9276946652717</v>
      </c>
      <c r="AF2427" s="12">
        <v>5480.5321821881498</v>
      </c>
      <c r="AG2427" s="44">
        <v>1128.4755203370612</v>
      </c>
      <c r="AH2427" s="45">
        <v>390.29476040551492</v>
      </c>
      <c r="AI2427" s="12">
        <v>4645.2676346864037</v>
      </c>
      <c r="AJ2427" s="12">
        <v>-58.37333525560291</v>
      </c>
      <c r="AK2427" s="12">
        <v>-17.067824332225634</v>
      </c>
      <c r="AL2427" s="12">
        <v>15.052643632263115</v>
      </c>
      <c r="AM2427" s="44">
        <v>47.638240690870575</v>
      </c>
      <c r="AN2427" s="45">
        <v>41.002346115729658</v>
      </c>
      <c r="AO2427" s="12">
        <v>89.999999876657725</v>
      </c>
      <c r="AP2427" s="12">
        <v>-2189.3258198308504</v>
      </c>
      <c r="AQ2427" s="12">
        <v>4200.2438699927288</v>
      </c>
      <c r="AR2427" s="12">
        <v>6898.9477319663993</v>
      </c>
      <c r="AS2427" s="44">
        <v>12386.942887240302</v>
      </c>
      <c r="AT2427" s="45">
        <v>13181.108909029243</v>
      </c>
      <c r="AU2427" s="12">
        <v>13615.972926513412</v>
      </c>
      <c r="AV2427" s="12">
        <v>11261.289302052508</v>
      </c>
      <c r="AW2427" s="12">
        <v>21442.983894314581</v>
      </c>
      <c r="AX2427" s="12">
        <v>22206.225999438448</v>
      </c>
      <c r="AY2427" s="44">
        <v>20663.810213393161</v>
      </c>
      <c r="AZ2427" s="45">
        <v>19796.97743361205</v>
      </c>
      <c r="BA2427" s="12">
        <v>19232.998423742079</v>
      </c>
      <c r="BB2427" s="12">
        <v>3972.5882533927324</v>
      </c>
      <c r="BC2427" s="12">
        <v>6673.2380658947632</v>
      </c>
      <c r="BD2427" s="12">
        <v>12191.429780876801</v>
      </c>
      <c r="BE2427" s="44">
        <v>13147.320270232114</v>
      </c>
      <c r="BF2427" s="45">
        <v>13475.657618715904</v>
      </c>
      <c r="BG2427" s="12">
        <v>13615.972936513415</v>
      </c>
      <c r="BH2427" s="12">
        <v>21266.900985724955</v>
      </c>
      <c r="BI2427" s="12">
        <v>22202.256312133792</v>
      </c>
      <c r="BJ2427" s="12">
        <v>20782.896535835182</v>
      </c>
      <c r="BK2427" s="44">
        <v>19829.973757345262</v>
      </c>
      <c r="BL2427" s="45">
        <v>19540.908970848825</v>
      </c>
      <c r="BM2427" s="12">
        <v>14587.730789055679</v>
      </c>
      <c r="BN2427" s="12">
        <v>0</v>
      </c>
      <c r="BO2427" s="12">
        <v>41.305510923377277</v>
      </c>
      <c r="BP2427" s="12">
        <v>32.120467964488746</v>
      </c>
      <c r="BQ2427" s="48">
        <v>32.585597058607462</v>
      </c>
      <c r="BR2427" s="49">
        <v>6.6358945751409228</v>
      </c>
      <c r="BS2427" s="13">
        <v>48.997653760928074</v>
      </c>
      <c r="BT2427" s="12">
        <v>418.04359918483908</v>
      </c>
      <c r="BV2427" s="14">
        <f>Таблица1[[#This Row],[Lкан_леб,мм]]</f>
        <v>57911.956400815157</v>
      </c>
      <c r="BW2427" s="50">
        <f>Таблица1[[#This Row],[угол обхв4]]+Таблица1[[#This Row],[Lдуг 3,мм]]</f>
        <v>11750.806364255748</v>
      </c>
      <c r="BX2427" s="54">
        <f>Таблица1[[#This Row],[угол обхв5]]+Таблица1[[#This Row],[Y5, мм]]</f>
        <v>58206.090604066376</v>
      </c>
      <c r="BY2427" s="14">
        <f>Таблица1[[#This Row],[угол обхв6]]+Таблица1[[#This Row],[Lдуг 4,мм]]</f>
        <v>14337.73405892102</v>
      </c>
      <c r="BZ2427" s="14">
        <f>Таблица1[[#This Row],[Т1]]+Таблица1[[#This Row],[X6, мм]]</f>
        <v>58434.818636757147</v>
      </c>
      <c r="CA2427" s="14">
        <f>Таблица1[[#This Row],[Т2]]+Таблица1[[#This Row],[Lдуг 5,мм]]</f>
        <v>19818.26624110917</v>
      </c>
      <c r="CB2427" s="14">
        <f>Таблица1[[#This Row],[Т3]]+Таблица1[[#This Row],[Y6, мм]]</f>
        <v>58666.858827376709</v>
      </c>
      <c r="CC2427" s="14">
        <f>Таблица1[[#This Row],[Т4]]+Таблица1[[#This Row],[Lдуг 6,мм]]</f>
        <v>20946.741761446232</v>
      </c>
      <c r="CD2427" s="14">
        <f>Таблица1[[#This Row],[Т5]]+Таблица1[[#This Row],[Lдуг 1,мм]]</f>
        <v>58714.112656710495</v>
      </c>
      <c r="CE2427" s="14">
        <f>Таблица1[[#This Row],[Т6]]+Таблица1[[#This Row],[Lпрям1, мм]]</f>
        <v>21337.036521851747</v>
      </c>
      <c r="CF2427" s="15">
        <f>Таблица1[[#This Row],[Т7]]+Таблица1[[#This Row],[Lдуг 2,мм]]</f>
        <v>59063.022173333688</v>
      </c>
      <c r="CG2427" s="14">
        <f>Таблица1[[#This Row],[Т8]]+Таблица1[[#This Row],[Lпрям2, мм]]</f>
        <v>25982.30415653815</v>
      </c>
      <c r="CH2427" s="14">
        <f>Таблица1[[#This Row],[Т9]]-Таблица1[[#This Row],[Т9]]</f>
        <v>0</v>
      </c>
      <c r="CI2427" s="50">
        <f>Таблица1[[#This Row],[Т9]]-Таблица1[[#This Row],[Т8]]</f>
        <v>37725.98565148194</v>
      </c>
      <c r="CJ2427" s="54">
        <f>Таблица1[[#This Row],[Т9]]-Таблица1[[#This Row],[Т7]]</f>
        <v>348.90951662319276</v>
      </c>
      <c r="CK2427" s="14">
        <f>Таблица1[[#This Row],[Т9]]-Таблица1[[#This Row],[Т6]]</f>
        <v>38116.280411887456</v>
      </c>
      <c r="CL2427" s="14">
        <f>Таблица1[[#This Row],[Т9]]-Таблица1[[#This Row],[Т5]]</f>
        <v>396.16334595697845</v>
      </c>
      <c r="CM2427" s="14">
        <f>Таблица1[[#This Row],[Т9]]-Таблица1[[#This Row],[Т4]]</f>
        <v>39244.755932224522</v>
      </c>
      <c r="CN2427" s="14">
        <f>Таблица1[[#This Row],[Т9]]-Таблица1[[#This Row],[Т3]]</f>
        <v>628.2035365765405</v>
      </c>
      <c r="CO2427" s="14">
        <f>Таблица1[[#This Row],[Т9]]-Таблица1[[#This Row],[Т2]]</f>
        <v>44725.288114412666</v>
      </c>
      <c r="CP2427" s="14">
        <f>Таблица1[[#This Row],[Т9]]-Таблица1[[#This Row],[Т1]]</f>
        <v>856.93156926731172</v>
      </c>
      <c r="CQ2427" s="14">
        <f>Таблица1[[#This Row],[Т9]]-Таблица1[[#This Row],[угол обхв6]]</f>
        <v>47312.215809077941</v>
      </c>
      <c r="CR2427" s="14">
        <f>Таблица1[[#This Row],[Т9]]-Таблица1[[#This Row],[угол обхв5]]</f>
        <v>1151.0657725185301</v>
      </c>
      <c r="CS2427" s="14">
        <f>Таблица1[[#This Row],[Т9]]-Таблица1[[#This Row],[угол обхв4]]</f>
        <v>59063.022173333688</v>
      </c>
      <c r="CT2427" s="14">
        <f>Таблица1[[#This Row],[Lкан_прям, мм]]+Таблица1[[#This Row],[Lкан_дуг, мм]]+Таблица1[[#This Row],[Lкан_леб,мм]]</f>
        <v>85045.326329871838</v>
      </c>
      <c r="CU2427" s="16">
        <f>Таблица1[[#This Row],[Lкан_леб,мм]]</f>
        <v>57911.956400815157</v>
      </c>
      <c r="CV2427" s="14">
        <f>2534431-(Таблица1[[#This Row],[Т23]]+Таблица1[[#This Row],[угол обхв3]])</f>
        <v>2448967.6300709434</v>
      </c>
      <c r="CW2427" s="50">
        <f>SUM(X2427:AC2427,AD2427:AI2427)-Таблица1[[#This Row],[lподв_min, мм]]</f>
        <v>22488.102295248584</v>
      </c>
      <c r="CX2427" s="17">
        <f>CW2866-Таблица1[[#This Row],[Суммарная длина каната]]</f>
        <v>-2448967.6300709434</v>
      </c>
    </row>
    <row r="2428" spans="1:102" x14ac:dyDescent="0.25">
      <c r="A2428" s="21">
        <v>2427</v>
      </c>
      <c r="B2428" s="10">
        <v>62.596734693877544</v>
      </c>
      <c r="C2428" s="10">
        <v>112.3546938775511</v>
      </c>
      <c r="D2428" s="11">
        <v>13240.222357500874</v>
      </c>
      <c r="E2428" s="11">
        <v>19523.812579200807</v>
      </c>
      <c r="F2428" s="11">
        <v>13107.82998314271</v>
      </c>
      <c r="G2428" s="11">
        <v>19570.644824628591</v>
      </c>
      <c r="H2428" s="11">
        <v>13648.221867500873</v>
      </c>
      <c r="I2428" s="11">
        <v>14842.570922428213</v>
      </c>
      <c r="J2428" s="11">
        <v>4681.241656772595</v>
      </c>
      <c r="K2428" s="11">
        <v>25982.304156531405</v>
      </c>
      <c r="L2428" s="11">
        <v>1151.0657725252761</v>
      </c>
      <c r="M2428" s="11">
        <v>57911.956400815157</v>
      </c>
      <c r="N2428" s="11">
        <v>4319.9933114282467</v>
      </c>
      <c r="O2428" s="11">
        <v>21052.953034925373</v>
      </c>
      <c r="P2428" s="43">
        <v>6736.4774952259522</v>
      </c>
      <c r="Q2428" s="11">
        <v>21870.246632489449</v>
      </c>
      <c r="R2428" s="11">
        <v>12076.803163493254</v>
      </c>
      <c r="S2428" s="11">
        <v>20638.518270858774</v>
      </c>
      <c r="T2428" s="11">
        <v>13449.474331211715</v>
      </c>
      <c r="U2428" s="11">
        <v>20403.812358461073</v>
      </c>
      <c r="V2428" s="11">
        <v>13240.222357500874</v>
      </c>
      <c r="W2428" s="11">
        <v>19523.812579200807</v>
      </c>
      <c r="X2428" s="12">
        <v>0</v>
      </c>
      <c r="Y2428" s="12">
        <v>282.60870851148849</v>
      </c>
      <c r="Z2428" s="12">
        <v>225.55095929723677</v>
      </c>
      <c r="AA2428" s="44">
        <v>232.04019061955941</v>
      </c>
      <c r="AB2428" s="45">
        <v>47.253829333786769</v>
      </c>
      <c r="AC2428" s="12">
        <v>363.61208476320496</v>
      </c>
      <c r="AD2428" s="12">
        <v>11750.806364255748</v>
      </c>
      <c r="AE2428" s="12">
        <v>2550.9536717007795</v>
      </c>
      <c r="AF2428" s="12">
        <v>5480.532182188148</v>
      </c>
      <c r="AG2428" s="44">
        <v>1128.4755203370601</v>
      </c>
      <c r="AH2428" s="45">
        <v>390.29476040551776</v>
      </c>
      <c r="AI2428" s="12">
        <v>4681.2416576441556</v>
      </c>
      <c r="AJ2428" s="12">
        <v>-58.37333525560291</v>
      </c>
      <c r="AK2428" s="12">
        <v>-18.686359149349979</v>
      </c>
      <c r="AL2428" s="12">
        <v>12.987949754715421</v>
      </c>
      <c r="AM2428" s="44">
        <v>45.573546813322949</v>
      </c>
      <c r="AN2428" s="45">
        <v>38.937652238182096</v>
      </c>
      <c r="AO2428" s="12">
        <v>89.999999877605603</v>
      </c>
      <c r="AP2428" s="12">
        <v>-2189.3258198308504</v>
      </c>
      <c r="AQ2428" s="12">
        <v>4189.2752229324178</v>
      </c>
      <c r="AR2428" s="12">
        <v>6828.1739135370417</v>
      </c>
      <c r="AS2428" s="44">
        <v>12368.176188985683</v>
      </c>
      <c r="AT2428" s="45">
        <v>13193.056796899289</v>
      </c>
      <c r="AU2428" s="12">
        <v>13648.222357500874</v>
      </c>
      <c r="AV2428" s="12">
        <v>11261.289302052508</v>
      </c>
      <c r="AW2428" s="12">
        <v>21439.445960268124</v>
      </c>
      <c r="AX2428" s="12">
        <v>22267.808912980086</v>
      </c>
      <c r="AY2428" s="44">
        <v>20924.11546975153</v>
      </c>
      <c r="AZ2428" s="45">
        <v>20086.457591524864</v>
      </c>
      <c r="BA2428" s="12">
        <v>19523.812580072368</v>
      </c>
      <c r="BB2428" s="12">
        <v>3972.5882533927324</v>
      </c>
      <c r="BC2428" s="12">
        <v>6605.7594067301234</v>
      </c>
      <c r="BD2428" s="12">
        <v>12168.499581804344</v>
      </c>
      <c r="BE2428" s="44">
        <v>13158.101305719289</v>
      </c>
      <c r="BF2428" s="45">
        <v>13496.6398918133</v>
      </c>
      <c r="BG2428" s="12">
        <v>13648.222367500874</v>
      </c>
      <c r="BH2428" s="12">
        <v>21266.900985724955</v>
      </c>
      <c r="BI2428" s="12">
        <v>22256.739557832196</v>
      </c>
      <c r="BJ2428" s="12">
        <v>21036.080551349412</v>
      </c>
      <c r="BK2428" s="44">
        <v>20118.215159568317</v>
      </c>
      <c r="BL2428" s="45">
        <v>19841.167346137016</v>
      </c>
      <c r="BM2428" s="12">
        <v>14842.570922428215</v>
      </c>
      <c r="BN2428" s="12">
        <v>0</v>
      </c>
      <c r="BO2428" s="12">
        <v>39.686976106252928</v>
      </c>
      <c r="BP2428" s="12">
        <v>31.674308904065406</v>
      </c>
      <c r="BQ2428" s="48">
        <v>32.585597058607526</v>
      </c>
      <c r="BR2428" s="49">
        <v>6.6358945751408536</v>
      </c>
      <c r="BS2428" s="13">
        <v>51.062347639423507</v>
      </c>
      <c r="BT2428" s="12">
        <v>418.04359918483908</v>
      </c>
      <c r="BV2428" s="14">
        <f>Таблица1[[#This Row],[Lкан_леб,мм]]</f>
        <v>57911.956400815157</v>
      </c>
      <c r="BW2428" s="50">
        <f>Таблица1[[#This Row],[угол обхв4]]+Таблица1[[#This Row],[Lдуг 3,мм]]</f>
        <v>11750.806364255748</v>
      </c>
      <c r="BX2428" s="54">
        <f>Таблица1[[#This Row],[угол обхв5]]+Таблица1[[#This Row],[Y5, мм]]</f>
        <v>58194.565109326642</v>
      </c>
      <c r="BY2428" s="14">
        <f>Таблица1[[#This Row],[угол обхв6]]+Таблица1[[#This Row],[Lдуг 4,мм]]</f>
        <v>14301.760035956528</v>
      </c>
      <c r="BZ2428" s="14">
        <f>Таблица1[[#This Row],[Т1]]+Таблица1[[#This Row],[X6, мм]]</f>
        <v>58420.11606862388</v>
      </c>
      <c r="CA2428" s="14">
        <f>Таблица1[[#This Row],[Т2]]+Таблица1[[#This Row],[Lдуг 5,мм]]</f>
        <v>19782.292218144677</v>
      </c>
      <c r="CB2428" s="14">
        <f>Таблица1[[#This Row],[Т3]]+Таблица1[[#This Row],[Y6, мм]]</f>
        <v>58652.156259243442</v>
      </c>
      <c r="CC2428" s="14">
        <f>Таблица1[[#This Row],[Т4]]+Таблица1[[#This Row],[Lдуг 6,мм]]</f>
        <v>20910.767738481736</v>
      </c>
      <c r="CD2428" s="14">
        <f>Таблица1[[#This Row],[Т5]]+Таблица1[[#This Row],[Lдуг 1,мм]]</f>
        <v>58699.410088577228</v>
      </c>
      <c r="CE2428" s="14">
        <f>Таблица1[[#This Row],[Т6]]+Таблица1[[#This Row],[Lпрям1, мм]]</f>
        <v>21301.062498887255</v>
      </c>
      <c r="CF2428" s="15">
        <f>Таблица1[[#This Row],[Т7]]+Таблица1[[#This Row],[Lдуг 2,мм]]</f>
        <v>59063.022173340432</v>
      </c>
      <c r="CG2428" s="14">
        <f>Таблица1[[#This Row],[Т8]]+Таблица1[[#This Row],[Lпрям2, мм]]</f>
        <v>25982.304156531412</v>
      </c>
      <c r="CH2428" s="14">
        <f>Таблица1[[#This Row],[Т9]]-Таблица1[[#This Row],[Т9]]</f>
        <v>0</v>
      </c>
      <c r="CI2428" s="50">
        <f>Таблица1[[#This Row],[Т9]]-Таблица1[[#This Row],[Т8]]</f>
        <v>37761.959674453174</v>
      </c>
      <c r="CJ2428" s="54">
        <f>Таблица1[[#This Row],[Т9]]-Таблица1[[#This Row],[Т7]]</f>
        <v>363.61208476320462</v>
      </c>
      <c r="CK2428" s="14">
        <f>Таблица1[[#This Row],[Т9]]-Таблица1[[#This Row],[Т6]]</f>
        <v>38152.254434858696</v>
      </c>
      <c r="CL2428" s="14">
        <f>Таблица1[[#This Row],[Т9]]-Таблица1[[#This Row],[Т5]]</f>
        <v>410.86591409699031</v>
      </c>
      <c r="CM2428" s="14">
        <f>Таблица1[[#This Row],[Т9]]-Таблица1[[#This Row],[Т4]]</f>
        <v>39280.729955195755</v>
      </c>
      <c r="CN2428" s="14">
        <f>Таблица1[[#This Row],[Т9]]-Таблица1[[#This Row],[Т3]]</f>
        <v>642.90610471655236</v>
      </c>
      <c r="CO2428" s="14">
        <f>Таблица1[[#This Row],[Т9]]-Таблица1[[#This Row],[Т2]]</f>
        <v>44761.262137383907</v>
      </c>
      <c r="CP2428" s="14">
        <f>Таблица1[[#This Row],[Т9]]-Таблица1[[#This Row],[Т1]]</f>
        <v>868.45706401378993</v>
      </c>
      <c r="CQ2428" s="14">
        <f>Таблица1[[#This Row],[Т9]]-Таблица1[[#This Row],[угол обхв6]]</f>
        <v>47312.215809084686</v>
      </c>
      <c r="CR2428" s="14">
        <f>Таблица1[[#This Row],[Т9]]-Таблица1[[#This Row],[угол обхв5]]</f>
        <v>1151.065772525275</v>
      </c>
      <c r="CS2428" s="14">
        <f>Таблица1[[#This Row],[Т9]]-Таблица1[[#This Row],[угол обхв4]]</f>
        <v>59063.022173340432</v>
      </c>
      <c r="CT2428" s="14">
        <f>Таблица1[[#This Row],[Lкан_прям, мм]]+Таблица1[[#This Row],[Lкан_дуг, мм]]+Таблица1[[#This Row],[Lкан_леб,мм]]</f>
        <v>85045.326329871838</v>
      </c>
      <c r="CU2428" s="16">
        <f>Таблица1[[#This Row],[Lкан_леб,мм]]</f>
        <v>57911.956400815157</v>
      </c>
      <c r="CV2428" s="14">
        <f>2534431-(Таблица1[[#This Row],[Т23]]+Таблица1[[#This Row],[угол обхв3]])</f>
        <v>2448967.6300709434</v>
      </c>
      <c r="CW2428" s="50">
        <f>SUM(X2428:AC2428,AD2428:AI2428)-Таблица1[[#This Row],[lподв_min, мм]]</f>
        <v>22452.128272284092</v>
      </c>
      <c r="CX2428" s="17">
        <f>CW2867-Таблица1[[#This Row],[Суммарная длина каната]]</f>
        <v>-2448967.6300709434</v>
      </c>
    </row>
    <row r="2429" spans="1:102" x14ac:dyDescent="0.25">
      <c r="A2429" s="21">
        <v>2428</v>
      </c>
      <c r="B2429" s="10">
        <v>62.596734693877544</v>
      </c>
      <c r="C2429" s="10">
        <v>114.46082839365614</v>
      </c>
      <c r="D2429" s="11">
        <v>13262.302304466888</v>
      </c>
      <c r="E2429" s="11">
        <v>19821.463650633345</v>
      </c>
      <c r="F2429" s="11">
        <v>13128.278247837272</v>
      </c>
      <c r="G2429" s="11">
        <v>19863.398746251947</v>
      </c>
      <c r="H2429" s="11">
        <v>13670.301814466889</v>
      </c>
      <c r="I2429" s="11">
        <v>15102.955875419066</v>
      </c>
      <c r="J2429" s="11">
        <v>4718.507775214277</v>
      </c>
      <c r="K2429" s="11">
        <v>25982.304156524511</v>
      </c>
      <c r="L2429" s="11">
        <v>1151.0657725321648</v>
      </c>
      <c r="M2429" s="11">
        <v>57911.956400815157</v>
      </c>
      <c r="N2429" s="11">
        <v>4319.9933114282467</v>
      </c>
      <c r="O2429" s="11">
        <v>21052.953034925373</v>
      </c>
      <c r="P2429" s="43">
        <v>6676.7178478597552</v>
      </c>
      <c r="Q2429" s="11">
        <v>21927.295401959778</v>
      </c>
      <c r="R2429" s="11">
        <v>12058.70282216801</v>
      </c>
      <c r="S2429" s="11">
        <v>20892.659844712598</v>
      </c>
      <c r="T2429" s="11">
        <v>13439.072309593321</v>
      </c>
      <c r="U2429" s="11">
        <v>20708.559116345801</v>
      </c>
      <c r="V2429" s="11">
        <v>13262.302304466888</v>
      </c>
      <c r="W2429" s="11">
        <v>19821.463650633345</v>
      </c>
      <c r="X2429" s="12">
        <v>0</v>
      </c>
      <c r="Y2429" s="12">
        <v>270.72782332714445</v>
      </c>
      <c r="Z2429" s="12">
        <v>222.43417990884132</v>
      </c>
      <c r="AA2429" s="44">
        <v>232.04019061955961</v>
      </c>
      <c r="AB2429" s="45">
        <v>47.253829333789298</v>
      </c>
      <c r="AC2429" s="12">
        <v>378.60974934283013</v>
      </c>
      <c r="AD2429" s="12">
        <v>11750.806364255748</v>
      </c>
      <c r="AE2429" s="12">
        <v>2513.6875532590834</v>
      </c>
      <c r="AF2429" s="12">
        <v>5480.5321821881498</v>
      </c>
      <c r="AG2429" s="44">
        <v>1128.4755203370594</v>
      </c>
      <c r="AH2429" s="45">
        <v>390.29476040551253</v>
      </c>
      <c r="AI2429" s="12">
        <v>4718.5077760789563</v>
      </c>
      <c r="AJ2429" s="12">
        <v>-58.37333525560291</v>
      </c>
      <c r="AK2429" s="12">
        <v>-20.354801742346115</v>
      </c>
      <c r="AL2429" s="12">
        <v>10.881815238610399</v>
      </c>
      <c r="AM2429" s="44">
        <v>43.467412297217948</v>
      </c>
      <c r="AN2429" s="45">
        <v>36.83151772207674</v>
      </c>
      <c r="AO2429" s="12">
        <v>89.99999987857224</v>
      </c>
      <c r="AP2429" s="12">
        <v>-2189.3258198308504</v>
      </c>
      <c r="AQ2429" s="12">
        <v>4178.0776285154989</v>
      </c>
      <c r="AR2429" s="12">
        <v>6753.7416282745098</v>
      </c>
      <c r="AS2429" s="44">
        <v>12339.38311675001</v>
      </c>
      <c r="AT2429" s="45">
        <v>13194.491005509</v>
      </c>
      <c r="AU2429" s="12">
        <v>13670.302304466888</v>
      </c>
      <c r="AV2429" s="12">
        <v>11261.289302052508</v>
      </c>
      <c r="AW2429" s="12">
        <v>21435.476157028352</v>
      </c>
      <c r="AX2429" s="12">
        <v>22327.959023031894</v>
      </c>
      <c r="AY2429" s="44">
        <v>21188.772276456624</v>
      </c>
      <c r="AZ2429" s="45">
        <v>20381.995208829347</v>
      </c>
      <c r="BA2429" s="12">
        <v>19821.463651498023</v>
      </c>
      <c r="BB2429" s="12">
        <v>3972.5882533927324</v>
      </c>
      <c r="BC2429" s="12">
        <v>6534.8021649470084</v>
      </c>
      <c r="BD2429" s="12">
        <v>12135.726602582763</v>
      </c>
      <c r="BE2429" s="44">
        <v>13158.392015011323</v>
      </c>
      <c r="BF2429" s="45">
        <v>13506.883608551208</v>
      </c>
      <c r="BG2429" s="12">
        <v>13670.302314466891</v>
      </c>
      <c r="BH2429" s="12">
        <v>21266.900985724955</v>
      </c>
      <c r="BI2429" s="12">
        <v>22309.818524062754</v>
      </c>
      <c r="BJ2429" s="12">
        <v>21293.323465784713</v>
      </c>
      <c r="BK2429" s="44">
        <v>20412.446684601771</v>
      </c>
      <c r="BL2429" s="45">
        <v>20148.027558149795</v>
      </c>
      <c r="BM2429" s="12">
        <v>15102.955875419068</v>
      </c>
      <c r="BN2429" s="12">
        <v>0</v>
      </c>
      <c r="BO2429" s="12">
        <v>38.018533513256799</v>
      </c>
      <c r="BP2429" s="12">
        <v>31.236616980956516</v>
      </c>
      <c r="BQ2429" s="48">
        <v>32.585597058607547</v>
      </c>
      <c r="BR2429" s="49">
        <v>6.6358945751412097</v>
      </c>
      <c r="BS2429" s="13">
        <v>53.168482156495493</v>
      </c>
      <c r="BT2429" s="12">
        <v>418.04359918483908</v>
      </c>
      <c r="BV2429" s="14">
        <f>Таблица1[[#This Row],[Lкан_леб,мм]]</f>
        <v>57911.956400815157</v>
      </c>
      <c r="BW2429" s="50">
        <f>Таблица1[[#This Row],[угол обхв4]]+Таблица1[[#This Row],[Lдуг 3,мм]]</f>
        <v>11750.806364255748</v>
      </c>
      <c r="BX2429" s="54">
        <f>Таблица1[[#This Row],[угол обхв5]]+Таблица1[[#This Row],[Y5, мм]]</f>
        <v>58182.6842241423</v>
      </c>
      <c r="BY2429" s="14">
        <f>Таблица1[[#This Row],[угол обхв6]]+Таблица1[[#This Row],[Lдуг 4,мм]]</f>
        <v>14264.493917514832</v>
      </c>
      <c r="BZ2429" s="14">
        <f>Таблица1[[#This Row],[Т1]]+Таблица1[[#This Row],[X6, мм]]</f>
        <v>58405.118404051143</v>
      </c>
      <c r="CA2429" s="14">
        <f>Таблица1[[#This Row],[Т2]]+Таблица1[[#This Row],[Lдуг 5,мм]]</f>
        <v>19745.026099702984</v>
      </c>
      <c r="CB2429" s="14">
        <f>Таблица1[[#This Row],[Т3]]+Таблица1[[#This Row],[Y6, мм]]</f>
        <v>58637.158594670705</v>
      </c>
      <c r="CC2429" s="14">
        <f>Таблица1[[#This Row],[Т4]]+Таблица1[[#This Row],[Lдуг 6,мм]]</f>
        <v>20873.501620040042</v>
      </c>
      <c r="CD2429" s="14">
        <f>Таблица1[[#This Row],[Т5]]+Таблица1[[#This Row],[Lдуг 1,мм]]</f>
        <v>58684.412424004491</v>
      </c>
      <c r="CE2429" s="14">
        <f>Таблица1[[#This Row],[Т6]]+Таблица1[[#This Row],[Lпрям1, мм]]</f>
        <v>21263.796380445554</v>
      </c>
      <c r="CF2429" s="15">
        <f>Таблица1[[#This Row],[Т7]]+Таблица1[[#This Row],[Lдуг 2,мм]]</f>
        <v>59063.022173347323</v>
      </c>
      <c r="CG2429" s="14">
        <f>Таблица1[[#This Row],[Т8]]+Таблица1[[#This Row],[Lпрям2, мм]]</f>
        <v>25982.304156524511</v>
      </c>
      <c r="CH2429" s="14">
        <f>Таблица1[[#This Row],[Т9]]-Таблица1[[#This Row],[Т9]]</f>
        <v>0</v>
      </c>
      <c r="CI2429" s="50">
        <f>Таблица1[[#This Row],[Т9]]-Таблица1[[#This Row],[Т8]]</f>
        <v>37799.225792901765</v>
      </c>
      <c r="CJ2429" s="54">
        <f>Таблица1[[#This Row],[Т9]]-Таблица1[[#This Row],[Т7]]</f>
        <v>378.60974934283149</v>
      </c>
      <c r="CK2429" s="14">
        <f>Таблица1[[#This Row],[Т9]]-Таблица1[[#This Row],[Т6]]</f>
        <v>38189.52055330728</v>
      </c>
      <c r="CL2429" s="14">
        <f>Таблица1[[#This Row],[Т9]]-Таблица1[[#This Row],[Т5]]</f>
        <v>425.86357867661718</v>
      </c>
      <c r="CM2429" s="14">
        <f>Таблица1[[#This Row],[Т9]]-Таблица1[[#This Row],[Т4]]</f>
        <v>39317.996073644339</v>
      </c>
      <c r="CN2429" s="14">
        <f>Таблица1[[#This Row],[Т9]]-Таблица1[[#This Row],[Т3]]</f>
        <v>657.90376929617923</v>
      </c>
      <c r="CO2429" s="14">
        <f>Таблица1[[#This Row],[Т9]]-Таблица1[[#This Row],[Т2]]</f>
        <v>44798.528255832491</v>
      </c>
      <c r="CP2429" s="14">
        <f>Таблица1[[#This Row],[Т9]]-Таблица1[[#This Row],[Т1]]</f>
        <v>880.3379492050226</v>
      </c>
      <c r="CQ2429" s="14">
        <f>Таблица1[[#This Row],[Т9]]-Таблица1[[#This Row],[угол обхв6]]</f>
        <v>47312.215809091576</v>
      </c>
      <c r="CR2429" s="14">
        <f>Таблица1[[#This Row],[Т9]]-Таблица1[[#This Row],[угол обхв5]]</f>
        <v>1151.0657725321653</v>
      </c>
      <c r="CS2429" s="14">
        <f>Таблица1[[#This Row],[Т9]]-Таблица1[[#This Row],[угол обхв4]]</f>
        <v>59063.022173347323</v>
      </c>
      <c r="CT2429" s="14">
        <f>Таблица1[[#This Row],[Lкан_прям, мм]]+Таблица1[[#This Row],[Lкан_дуг, мм]]+Таблица1[[#This Row],[Lкан_леб,мм]]</f>
        <v>85045.326329871838</v>
      </c>
      <c r="CU2429" s="16">
        <f>Таблица1[[#This Row],[Lкан_леб,мм]]</f>
        <v>57911.956400815157</v>
      </c>
      <c r="CV2429" s="14">
        <f>2534431-(Таблица1[[#This Row],[Т23]]+Таблица1[[#This Row],[угол обхв3]])</f>
        <v>2448967.6300709434</v>
      </c>
      <c r="CW2429" s="50">
        <f>SUM(X2429:AC2429,AD2429:AI2429)-Таблица1[[#This Row],[lподв_min, мм]]</f>
        <v>22414.862153842398</v>
      </c>
      <c r="CX2429" s="17">
        <f>CW2868-Таблица1[[#This Row],[Суммарная длина каната]]</f>
        <v>-2448967.6300709434</v>
      </c>
    </row>
    <row r="2430" spans="1:102" x14ac:dyDescent="0.25">
      <c r="A2430" s="21">
        <v>2429</v>
      </c>
      <c r="B2430" s="10">
        <v>62.596734693877544</v>
      </c>
      <c r="C2430" s="10">
        <v>115.03877551020416</v>
      </c>
      <c r="D2430" s="11">
        <v>13266.446854674507</v>
      </c>
      <c r="E2430" s="11">
        <v>19903.266229458783</v>
      </c>
      <c r="F2430" s="11">
        <v>13132.006620911721</v>
      </c>
      <c r="G2430" s="11">
        <v>19943.847303197748</v>
      </c>
      <c r="H2430" s="11">
        <v>13674.446364674508</v>
      </c>
      <c r="I2430" s="11">
        <v>15174.434864862314</v>
      </c>
      <c r="J2430" s="11">
        <v>4728.8313645964681</v>
      </c>
      <c r="K2430" s="11">
        <v>25982.304156522641</v>
      </c>
      <c r="L2430" s="11">
        <v>1151.0657725340495</v>
      </c>
      <c r="M2430" s="11">
        <v>57911.956400815157</v>
      </c>
      <c r="N2430" s="11">
        <v>4319.9933114282467</v>
      </c>
      <c r="O2430" s="11">
        <v>21052.953034925373</v>
      </c>
      <c r="P2430" s="43">
        <v>6659.9561008464289</v>
      </c>
      <c r="Q2430" s="11">
        <v>21942.562657049461</v>
      </c>
      <c r="R2430" s="11">
        <v>12052.103545928239</v>
      </c>
      <c r="S2430" s="11">
        <v>20962.267328845923</v>
      </c>
      <c r="T2430" s="11">
        <v>13434.259815513147</v>
      </c>
      <c r="U2430" s="11">
        <v>20792.099627894375</v>
      </c>
      <c r="V2430" s="11">
        <v>13266.446854674507</v>
      </c>
      <c r="W2430" s="11">
        <v>19903.266229458783</v>
      </c>
      <c r="X2430" s="12">
        <v>0</v>
      </c>
      <c r="Y2430" s="12">
        <v>267.44467246469122</v>
      </c>
      <c r="Z2430" s="12">
        <v>221.60180209613719</v>
      </c>
      <c r="AA2430" s="44">
        <v>232.04019061955893</v>
      </c>
      <c r="AB2430" s="45">
        <v>47.253829333787806</v>
      </c>
      <c r="AC2430" s="12">
        <v>382.72527801987451</v>
      </c>
      <c r="AD2430" s="12">
        <v>11750.806364255748</v>
      </c>
      <c r="AE2430" s="12">
        <v>2503.3639638769032</v>
      </c>
      <c r="AF2430" s="12">
        <v>5480.5321821881489</v>
      </c>
      <c r="AG2430" s="44">
        <v>1128.475520337061</v>
      </c>
      <c r="AH2430" s="45">
        <v>390.29476040551697</v>
      </c>
      <c r="AI2430" s="12">
        <v>4728.8313654592603</v>
      </c>
      <c r="AJ2430" s="12">
        <v>-58.37333525560291</v>
      </c>
      <c r="AK2430" s="12">
        <v>-20.815857350001277</v>
      </c>
      <c r="AL2430" s="12">
        <v>10.303868122062397</v>
      </c>
      <c r="AM2430" s="44">
        <v>42.889465180669852</v>
      </c>
      <c r="AN2430" s="45">
        <v>36.25357060552885</v>
      </c>
      <c r="AO2430" s="12">
        <v>89.999999878837329</v>
      </c>
      <c r="AP2430" s="12">
        <v>-2189.3258198308504</v>
      </c>
      <c r="AQ2430" s="12">
        <v>4175.0041164633576</v>
      </c>
      <c r="AR2430" s="12">
        <v>6732.9345052442577</v>
      </c>
      <c r="AS2430" s="44">
        <v>12329.782701974587</v>
      </c>
      <c r="AT2430" s="45">
        <v>13192.984974724517</v>
      </c>
      <c r="AU2430" s="12">
        <v>13674.446854674507</v>
      </c>
      <c r="AV2430" s="12">
        <v>11261.289302052508</v>
      </c>
      <c r="AW2430" s="12">
        <v>21434.321797861503</v>
      </c>
      <c r="AX2430" s="12">
        <v>22343.982826562089</v>
      </c>
      <c r="AY2430" s="44">
        <v>21261.195892715932</v>
      </c>
      <c r="AZ2430" s="45">
        <v>20463.08526467839</v>
      </c>
      <c r="BA2430" s="12">
        <v>19903.266230321577</v>
      </c>
      <c r="BB2430" s="12">
        <v>3972.5882533927324</v>
      </c>
      <c r="BC2430" s="12">
        <v>6514.9669058815398</v>
      </c>
      <c r="BD2430" s="12">
        <v>12125.08195032607</v>
      </c>
      <c r="BE2430" s="44">
        <v>13156.580659466799</v>
      </c>
      <c r="BF2430" s="45">
        <v>13507.721695463137</v>
      </c>
      <c r="BG2430" s="12">
        <v>13674.44686467451</v>
      </c>
      <c r="BH2430" s="12">
        <v>21266.900985724955</v>
      </c>
      <c r="BI2430" s="12">
        <v>22323.931419985591</v>
      </c>
      <c r="BJ2430" s="12">
        <v>21363.687498358551</v>
      </c>
      <c r="BK2430" s="44">
        <v>20493.171064024365</v>
      </c>
      <c r="BL2430" s="45">
        <v>20232.280592674768</v>
      </c>
      <c r="BM2430" s="12">
        <v>15174.434864862316</v>
      </c>
      <c r="BN2430" s="12">
        <v>0</v>
      </c>
      <c r="BO2430" s="12">
        <v>37.55747790560163</v>
      </c>
      <c r="BP2430" s="12">
        <v>31.119725472063674</v>
      </c>
      <c r="BQ2430" s="48">
        <v>32.585597058607455</v>
      </c>
      <c r="BR2430" s="49">
        <v>6.6358945751409992</v>
      </c>
      <c r="BS2430" s="13">
        <v>53.746429273308479</v>
      </c>
      <c r="BT2430" s="12">
        <v>418.04359918483908</v>
      </c>
      <c r="BV2430" s="14">
        <f>Таблица1[[#This Row],[Lкан_леб,мм]]</f>
        <v>57911.956400815157</v>
      </c>
      <c r="BW2430" s="50">
        <f>Таблица1[[#This Row],[угол обхв4]]+Таблица1[[#This Row],[Lдуг 3,мм]]</f>
        <v>11750.806364255748</v>
      </c>
      <c r="BX2430" s="54">
        <f>Таблица1[[#This Row],[угол обхв5]]+Таблица1[[#This Row],[Y5, мм]]</f>
        <v>58179.401073279849</v>
      </c>
      <c r="BY2430" s="14">
        <f>Таблица1[[#This Row],[угол обхв6]]+Таблица1[[#This Row],[Lдуг 4,мм]]</f>
        <v>14254.170328132652</v>
      </c>
      <c r="BZ2430" s="14">
        <f>Таблица1[[#This Row],[Т1]]+Таблица1[[#This Row],[X6, мм]]</f>
        <v>58401.002875375983</v>
      </c>
      <c r="CA2430" s="14">
        <f>Таблица1[[#This Row],[Т2]]+Таблица1[[#This Row],[Lдуг 5,мм]]</f>
        <v>19734.7025103208</v>
      </c>
      <c r="CB2430" s="14">
        <f>Таблица1[[#This Row],[Т3]]+Таблица1[[#This Row],[Y6, мм]]</f>
        <v>58633.043065995545</v>
      </c>
      <c r="CC2430" s="14">
        <f>Таблица1[[#This Row],[Т4]]+Таблица1[[#This Row],[Lдуг 6,мм]]</f>
        <v>20863.178030657862</v>
      </c>
      <c r="CD2430" s="14">
        <f>Таблица1[[#This Row],[Т5]]+Таблица1[[#This Row],[Lдуг 1,мм]]</f>
        <v>58680.296895329331</v>
      </c>
      <c r="CE2430" s="14">
        <f>Таблица1[[#This Row],[Т6]]+Таблица1[[#This Row],[Lпрям1, мм]]</f>
        <v>21253.472791063377</v>
      </c>
      <c r="CF2430" s="15">
        <f>Таблица1[[#This Row],[Т7]]+Таблица1[[#This Row],[Lдуг 2,мм]]</f>
        <v>59063.022173349207</v>
      </c>
      <c r="CG2430" s="14">
        <f>Таблица1[[#This Row],[Т8]]+Таблица1[[#This Row],[Lпрям2, мм]]</f>
        <v>25982.304156522638</v>
      </c>
      <c r="CH2430" s="14">
        <f>Таблица1[[#This Row],[Т9]]-Таблица1[[#This Row],[Т9]]</f>
        <v>0</v>
      </c>
      <c r="CI2430" s="50">
        <f>Таблица1[[#This Row],[Т9]]-Таблица1[[#This Row],[Т8]]</f>
        <v>37809.549382285826</v>
      </c>
      <c r="CJ2430" s="54">
        <f>Таблица1[[#This Row],[Т9]]-Таблица1[[#This Row],[Т7]]</f>
        <v>382.72527801987599</v>
      </c>
      <c r="CK2430" s="14">
        <f>Таблица1[[#This Row],[Т9]]-Таблица1[[#This Row],[Т6]]</f>
        <v>38199.844142691349</v>
      </c>
      <c r="CL2430" s="14">
        <f>Таблица1[[#This Row],[Т9]]-Таблица1[[#This Row],[Т5]]</f>
        <v>429.97910735366168</v>
      </c>
      <c r="CM2430" s="14">
        <f>Таблица1[[#This Row],[Т9]]-Таблица1[[#This Row],[Т4]]</f>
        <v>39328.319663028407</v>
      </c>
      <c r="CN2430" s="14">
        <f>Таблица1[[#This Row],[Т9]]-Таблица1[[#This Row],[Т3]]</f>
        <v>662.01929797322373</v>
      </c>
      <c r="CO2430" s="14">
        <f>Таблица1[[#This Row],[Т9]]-Таблица1[[#This Row],[Т2]]</f>
        <v>44808.851845216559</v>
      </c>
      <c r="CP2430" s="14">
        <f>Таблица1[[#This Row],[Т9]]-Таблица1[[#This Row],[Т1]]</f>
        <v>883.62110006935836</v>
      </c>
      <c r="CQ2430" s="14">
        <f>Таблица1[[#This Row],[Т9]]-Таблица1[[#This Row],[угол обхв6]]</f>
        <v>47312.215809093461</v>
      </c>
      <c r="CR2430" s="14">
        <f>Таблица1[[#This Row],[Т9]]-Таблица1[[#This Row],[угол обхв5]]</f>
        <v>1151.0657725340498</v>
      </c>
      <c r="CS2430" s="14">
        <f>Таблица1[[#This Row],[Т9]]-Таблица1[[#This Row],[угол обхв4]]</f>
        <v>59063.022173349207</v>
      </c>
      <c r="CT2430" s="14">
        <f>Таблица1[[#This Row],[Lкан_прям, мм]]+Таблица1[[#This Row],[Lкан_дуг, мм]]+Таблица1[[#This Row],[Lкан_леб,мм]]</f>
        <v>85045.326329871852</v>
      </c>
      <c r="CU2430" s="16">
        <f>Таблица1[[#This Row],[Lкан_леб,мм]]</f>
        <v>57911.956400815157</v>
      </c>
      <c r="CV2430" s="14">
        <f>2534431-(Таблица1[[#This Row],[Т23]]+Таблица1[[#This Row],[угол обхв3]])</f>
        <v>2448967.6300709434</v>
      </c>
      <c r="CW2430" s="50">
        <f>SUM(X2430:AC2430,AD2430:AI2430)-Таблица1[[#This Row],[lподв_min, мм]]</f>
        <v>22404.538564460221</v>
      </c>
      <c r="CX2430" s="17">
        <f>CW2869-Таблица1[[#This Row],[Суммарная длина каната]]</f>
        <v>-2448967.6300709434</v>
      </c>
    </row>
    <row r="2431" spans="1:102" x14ac:dyDescent="0.25">
      <c r="A2431" s="21">
        <v>2430</v>
      </c>
      <c r="B2431" s="10">
        <v>62.596734693877544</v>
      </c>
      <c r="C2431" s="10">
        <v>117.72285714285721</v>
      </c>
      <c r="D2431" s="11">
        <v>13274.873173381573</v>
      </c>
      <c r="E2431" s="11">
        <v>20283.531655311777</v>
      </c>
      <c r="F2431" s="11">
        <v>13138.680062549443</v>
      </c>
      <c r="G2431" s="11">
        <v>20317.772516309524</v>
      </c>
      <c r="H2431" s="11">
        <v>13682.872683381573</v>
      </c>
      <c r="I2431" s="11">
        <v>15506.228474405809</v>
      </c>
      <c r="J2431" s="11">
        <v>4777.3031809059676</v>
      </c>
      <c r="K2431" s="11">
        <v>25982.304156513885</v>
      </c>
      <c r="L2431" s="11">
        <v>1151.0657725428071</v>
      </c>
      <c r="M2431" s="11">
        <v>57911.956400815157</v>
      </c>
      <c r="N2431" s="11">
        <v>4319.9933114282467</v>
      </c>
      <c r="O2431" s="11">
        <v>21052.953034925373</v>
      </c>
      <c r="P2431" s="43">
        <v>6580.1321742515847</v>
      </c>
      <c r="Q2431" s="11">
        <v>22011.215930452348</v>
      </c>
      <c r="R2431" s="11">
        <v>12012.270203944516</v>
      </c>
      <c r="S2431" s="11">
        <v>21284.504552831342</v>
      </c>
      <c r="T2431" s="11">
        <v>13400.878914170053</v>
      </c>
      <c r="U2431" s="11">
        <v>21179.248437162121</v>
      </c>
      <c r="V2431" s="11">
        <v>13274.873173381573</v>
      </c>
      <c r="W2431" s="11">
        <v>20283.531655311777</v>
      </c>
      <c r="X2431" s="12">
        <v>0</v>
      </c>
      <c r="Y2431" s="12">
        <v>252.06119903308249</v>
      </c>
      <c r="Z2431" s="12">
        <v>217.87208227984877</v>
      </c>
      <c r="AA2431" s="44">
        <v>232.04019061955913</v>
      </c>
      <c r="AB2431" s="45">
        <v>47.253829333789476</v>
      </c>
      <c r="AC2431" s="12">
        <v>401.83847127652717</v>
      </c>
      <c r="AD2431" s="12">
        <v>11750.806364255748</v>
      </c>
      <c r="AE2431" s="12">
        <v>2454.892147567406</v>
      </c>
      <c r="AF2431" s="12">
        <v>5480.5321821881507</v>
      </c>
      <c r="AG2431" s="44">
        <v>1128.4755203370617</v>
      </c>
      <c r="AH2431" s="45">
        <v>390.29476040550935</v>
      </c>
      <c r="AI2431" s="12">
        <v>4777.3031817600022</v>
      </c>
      <c r="AJ2431" s="12">
        <v>-58.37333525560291</v>
      </c>
      <c r="AK2431" s="12">
        <v>-22.976171325204248</v>
      </c>
      <c r="AL2431" s="12">
        <v>7.6197864894093428</v>
      </c>
      <c r="AM2431" s="44">
        <v>40.205383548016826</v>
      </c>
      <c r="AN2431" s="45">
        <v>33.569488972875597</v>
      </c>
      <c r="AO2431" s="12">
        <v>89.999999880066682</v>
      </c>
      <c r="AP2431" s="12">
        <v>-2189.3258198308504</v>
      </c>
      <c r="AQ2431" s="12">
        <v>4160.7312184835837</v>
      </c>
      <c r="AR2431" s="12">
        <v>6634.2324390092654</v>
      </c>
      <c r="AS2431" s="44">
        <v>12275.646220212413</v>
      </c>
      <c r="AT2431" s="45">
        <v>13175.276160629015</v>
      </c>
      <c r="AU2431" s="12">
        <v>13682.873173381573</v>
      </c>
      <c r="AV2431" s="12">
        <v>11261.289302052508</v>
      </c>
      <c r="AW2431" s="12">
        <v>21428.585282943146</v>
      </c>
      <c r="AX2431" s="12">
        <v>22415.613212037115</v>
      </c>
      <c r="AY2431" s="44">
        <v>21596.108586911218</v>
      </c>
      <c r="AZ2431" s="45">
        <v>20839.296385256705</v>
      </c>
      <c r="BA2431" s="12">
        <v>20283.531656165811</v>
      </c>
      <c r="BB2431" s="12">
        <v>3972.5882533927324</v>
      </c>
      <c r="BC2431" s="12">
        <v>6420.8700813069208</v>
      </c>
      <c r="BD2431" s="12">
        <v>12066.370468702196</v>
      </c>
      <c r="BE2431" s="44">
        <v>13137.502897902154</v>
      </c>
      <c r="BF2431" s="45">
        <v>13500.475926922609</v>
      </c>
      <c r="BG2431" s="12">
        <v>13682.873183381573</v>
      </c>
      <c r="BH2431" s="12">
        <v>21266.900985724955</v>
      </c>
      <c r="BI2431" s="12">
        <v>22386.848178470122</v>
      </c>
      <c r="BJ2431" s="12">
        <v>21688.901834416109</v>
      </c>
      <c r="BK2431" s="44">
        <v>20867.644403082249</v>
      </c>
      <c r="BL2431" s="45">
        <v>20623.483707217194</v>
      </c>
      <c r="BM2431" s="12">
        <v>15506.228474405811</v>
      </c>
      <c r="BN2431" s="12">
        <v>0</v>
      </c>
      <c r="BO2431" s="12">
        <v>35.397163930398662</v>
      </c>
      <c r="BP2431" s="12">
        <v>30.595957814613591</v>
      </c>
      <c r="BQ2431" s="48">
        <v>32.585597058607483</v>
      </c>
      <c r="BR2431" s="49">
        <v>6.6358945751412346</v>
      </c>
      <c r="BS2431" s="13">
        <v>56.430510907191092</v>
      </c>
      <c r="BT2431" s="12">
        <v>418.04359918483908</v>
      </c>
      <c r="BV2431" s="14">
        <f>Таблица1[[#This Row],[Lкан_леб,мм]]</f>
        <v>57911.956400815157</v>
      </c>
      <c r="BW2431" s="50">
        <f>Таблица1[[#This Row],[угол обхв4]]+Таблица1[[#This Row],[Lдуг 3,мм]]</f>
        <v>11750.806364255748</v>
      </c>
      <c r="BX2431" s="54">
        <f>Таблица1[[#This Row],[угол обхв5]]+Таблица1[[#This Row],[Y5, мм]]</f>
        <v>58164.017599848237</v>
      </c>
      <c r="BY2431" s="14">
        <f>Таблица1[[#This Row],[угол обхв6]]+Таблица1[[#This Row],[Lдуг 4,мм]]</f>
        <v>14205.698511823153</v>
      </c>
      <c r="BZ2431" s="14">
        <f>Таблица1[[#This Row],[Т1]]+Таблица1[[#This Row],[X6, мм]]</f>
        <v>58381.889682128087</v>
      </c>
      <c r="CA2431" s="14">
        <f>Таблица1[[#This Row],[Т2]]+Таблица1[[#This Row],[Lдуг 5,мм]]</f>
        <v>19686.230694011305</v>
      </c>
      <c r="CB2431" s="14">
        <f>Таблица1[[#This Row],[Т3]]+Таблица1[[#This Row],[Y6, мм]]</f>
        <v>58613.929872747649</v>
      </c>
      <c r="CC2431" s="14">
        <f>Таблица1[[#This Row],[Т4]]+Таблица1[[#This Row],[Lдуг 6,мм]]</f>
        <v>20814.706214348367</v>
      </c>
      <c r="CD2431" s="14">
        <f>Таблица1[[#This Row],[Т5]]+Таблица1[[#This Row],[Lдуг 1,мм]]</f>
        <v>58661.183702081442</v>
      </c>
      <c r="CE2431" s="14">
        <f>Таблица1[[#This Row],[Т6]]+Таблица1[[#This Row],[Lпрям1, мм]]</f>
        <v>21205.000974753875</v>
      </c>
      <c r="CF2431" s="15">
        <f>Таблица1[[#This Row],[Т7]]+Таблица1[[#This Row],[Lдуг 2,мм]]</f>
        <v>59063.022173357967</v>
      </c>
      <c r="CG2431" s="14">
        <f>Таблица1[[#This Row],[Т8]]+Таблица1[[#This Row],[Lпрям2, мм]]</f>
        <v>25982.304156513877</v>
      </c>
      <c r="CH2431" s="14">
        <f>Таблица1[[#This Row],[Т9]]-Таблица1[[#This Row],[Т9]]</f>
        <v>0</v>
      </c>
      <c r="CI2431" s="50">
        <f>Таблица1[[#This Row],[Т9]]-Таблица1[[#This Row],[Т8]]</f>
        <v>37858.021198604096</v>
      </c>
      <c r="CJ2431" s="54">
        <f>Таблица1[[#This Row],[Т9]]-Таблица1[[#This Row],[Т7]]</f>
        <v>401.83847127652552</v>
      </c>
      <c r="CK2431" s="14">
        <f>Таблица1[[#This Row],[Т9]]-Таблица1[[#This Row],[Т6]]</f>
        <v>38248.315959009604</v>
      </c>
      <c r="CL2431" s="14">
        <f>Таблица1[[#This Row],[Т9]]-Таблица1[[#This Row],[Т5]]</f>
        <v>449.09230061031849</v>
      </c>
      <c r="CM2431" s="14">
        <f>Таблица1[[#This Row],[Т9]]-Таблица1[[#This Row],[Т4]]</f>
        <v>39376.791479346663</v>
      </c>
      <c r="CN2431" s="14">
        <f>Таблица1[[#This Row],[Т9]]-Таблица1[[#This Row],[Т3]]</f>
        <v>681.13249122988054</v>
      </c>
      <c r="CO2431" s="14">
        <f>Таблица1[[#This Row],[Т9]]-Таблица1[[#This Row],[Т2]]</f>
        <v>44857.323661534814</v>
      </c>
      <c r="CP2431" s="14">
        <f>Таблица1[[#This Row],[Т9]]-Таблица1[[#This Row],[Т1]]</f>
        <v>899.00457350973011</v>
      </c>
      <c r="CQ2431" s="14">
        <f>Таблица1[[#This Row],[Т9]]-Таблица1[[#This Row],[угол обхв6]]</f>
        <v>47312.215809102221</v>
      </c>
      <c r="CR2431" s="14">
        <f>Таблица1[[#This Row],[Т9]]-Таблица1[[#This Row],[угол обхв5]]</f>
        <v>1151.06577254281</v>
      </c>
      <c r="CS2431" s="14">
        <f>Таблица1[[#This Row],[Т9]]-Таблица1[[#This Row],[угол обхв4]]</f>
        <v>59063.022173357967</v>
      </c>
      <c r="CT2431" s="14">
        <f>Таблица1[[#This Row],[Lкан_прям, мм]]+Таблица1[[#This Row],[Lкан_дуг, мм]]+Таблица1[[#This Row],[Lкан_леб,мм]]</f>
        <v>85045.326329871852</v>
      </c>
      <c r="CU2431" s="16">
        <f>Таблица1[[#This Row],[Lкан_леб,мм]]</f>
        <v>57911.956400815157</v>
      </c>
      <c r="CV2431" s="14">
        <f>2534431-(Таблица1[[#This Row],[Т23]]+Таблица1[[#This Row],[угол обхв3]])</f>
        <v>2448967.6300709434</v>
      </c>
      <c r="CW2431" s="50">
        <f>SUM(X2431:AC2431,AD2431:AI2431)-Таблица1[[#This Row],[lподв_min, мм]]</f>
        <v>22356.066748150715</v>
      </c>
      <c r="CX2431" s="17">
        <f>CW2870-Таблица1[[#This Row],[Суммарная длина каната]]</f>
        <v>-2448967.6300709434</v>
      </c>
    </row>
    <row r="2432" spans="1:102" x14ac:dyDescent="0.25">
      <c r="A2432" s="21">
        <v>2431</v>
      </c>
      <c r="B2432" s="10">
        <v>62.596734693877544</v>
      </c>
      <c r="C2432" s="10">
        <v>120.40693877551027</v>
      </c>
      <c r="D2432" s="11">
        <v>13265.482824996301</v>
      </c>
      <c r="E2432" s="11">
        <v>20663.774496537368</v>
      </c>
      <c r="F2432" s="11">
        <v>13127.835665509192</v>
      </c>
      <c r="G2432" s="11">
        <v>20691.600015133259</v>
      </c>
      <c r="H2432" s="11">
        <v>13673.482334996301</v>
      </c>
      <c r="I2432" s="11">
        <v>15837.173674600053</v>
      </c>
      <c r="J2432" s="11">
        <v>4826.6008219373134</v>
      </c>
      <c r="K2432" s="11">
        <v>25982.304156505161</v>
      </c>
      <c r="L2432" s="11">
        <v>1151.0657725515227</v>
      </c>
      <c r="M2432" s="11">
        <v>57911.956400815157</v>
      </c>
      <c r="N2432" s="11">
        <v>4319.9933114282467</v>
      </c>
      <c r="O2432" s="11">
        <v>21052.953034925373</v>
      </c>
      <c r="P2432" s="43">
        <v>6497.180861285924</v>
      </c>
      <c r="Q2432" s="11">
        <v>22076.055816966931</v>
      </c>
      <c r="R2432" s="11">
        <v>11957.390537957197</v>
      </c>
      <c r="S2432" s="11">
        <v>21604.522905299673</v>
      </c>
      <c r="T2432" s="11">
        <v>13349.404869960692</v>
      </c>
      <c r="U2432" s="11">
        <v>21564.409322851006</v>
      </c>
      <c r="V2432" s="11">
        <v>13265.482824996301</v>
      </c>
      <c r="W2432" s="11">
        <v>20663.774496537368</v>
      </c>
      <c r="X2432" s="12">
        <v>0</v>
      </c>
      <c r="Y2432" s="12">
        <v>236.44088946356189</v>
      </c>
      <c r="Z2432" s="12">
        <v>214.37919860147227</v>
      </c>
      <c r="AA2432" s="44">
        <v>232.04019061955941</v>
      </c>
      <c r="AB2432" s="45">
        <v>47.253829333785895</v>
      </c>
      <c r="AC2432" s="12">
        <v>420.9516645331434</v>
      </c>
      <c r="AD2432" s="12">
        <v>11750.806364255748</v>
      </c>
      <c r="AE2432" s="12">
        <v>2405.5945065360565</v>
      </c>
      <c r="AF2432" s="12">
        <v>5480.5321821881498</v>
      </c>
      <c r="AG2432" s="44">
        <v>1128.4755203370623</v>
      </c>
      <c r="AH2432" s="45">
        <v>390.29476040551867</v>
      </c>
      <c r="AI2432" s="12">
        <v>4826.6008227826269</v>
      </c>
      <c r="AJ2432" s="12">
        <v>-58.37333525560291</v>
      </c>
      <c r="AK2432" s="12">
        <v>-25.169744396334995</v>
      </c>
      <c r="AL2432" s="12">
        <v>4.9357048567562867</v>
      </c>
      <c r="AM2432" s="44">
        <v>37.521301915363807</v>
      </c>
      <c r="AN2432" s="45">
        <v>30.885407340223075</v>
      </c>
      <c r="AO2432" s="12">
        <v>89.999999881291657</v>
      </c>
      <c r="AP2432" s="12">
        <v>-2189.3258198308504</v>
      </c>
      <c r="AQ2432" s="12">
        <v>4146.470328257642</v>
      </c>
      <c r="AR2432" s="12">
        <v>6532.2842821882768</v>
      </c>
      <c r="AS2432" s="44">
        <v>12205.885527379949</v>
      </c>
      <c r="AT2432" s="45">
        <v>13139.969210446259</v>
      </c>
      <c r="AU2432" s="12">
        <v>13673.482824996301</v>
      </c>
      <c r="AV2432" s="12">
        <v>11261.289302052508</v>
      </c>
      <c r="AW2432" s="12">
        <v>21422.214154340312</v>
      </c>
      <c r="AX2432" s="12">
        <v>22482.542901436973</v>
      </c>
      <c r="AY2432" s="44">
        <v>21928.118702911117</v>
      </c>
      <c r="AZ2432" s="45">
        <v>21214.265488800262</v>
      </c>
      <c r="BA2432" s="12">
        <v>20663.774497382681</v>
      </c>
      <c r="BB2432" s="12">
        <v>3972.5882533927324</v>
      </c>
      <c r="BC2432" s="12">
        <v>6323.6578781153194</v>
      </c>
      <c r="BD2432" s="12">
        <v>11992.49395885955</v>
      </c>
      <c r="BE2432" s="44">
        <v>13100.909880537938</v>
      </c>
      <c r="BF2432" s="45">
        <v>13474.918484510732</v>
      </c>
      <c r="BG2432" s="12">
        <v>13673.482834996301</v>
      </c>
      <c r="BH2432" s="12">
        <v>21266.900985724955</v>
      </c>
      <c r="BI2432" s="12">
        <v>22445.316936381871</v>
      </c>
      <c r="BJ2432" s="12">
        <v>22011.009989769715</v>
      </c>
      <c r="BK2432" s="44">
        <v>21240.813525239562</v>
      </c>
      <c r="BL2432" s="45">
        <v>21013.918330588112</v>
      </c>
      <c r="BM2432" s="12">
        <v>15837.173674600055</v>
      </c>
      <c r="BN2432" s="12">
        <v>0</v>
      </c>
      <c r="BO2432" s="12">
        <v>33.203590859267919</v>
      </c>
      <c r="BP2432" s="12">
        <v>30.105449253091283</v>
      </c>
      <c r="BQ2432" s="48">
        <v>32.585597058607526</v>
      </c>
      <c r="BR2432" s="49">
        <v>6.6358945751407319</v>
      </c>
      <c r="BS2432" s="13">
        <v>59.114592541068582</v>
      </c>
      <c r="BT2432" s="12">
        <v>418.04359918483908</v>
      </c>
      <c r="BV2432" s="14">
        <f>Таблица1[[#This Row],[Lкан_леб,мм]]</f>
        <v>57911.956400815157</v>
      </c>
      <c r="BW2432" s="50">
        <f>Таблица1[[#This Row],[угол обхв4]]+Таблица1[[#This Row],[Lдуг 3,мм]]</f>
        <v>11750.806364255748</v>
      </c>
      <c r="BX2432" s="54">
        <f>Таблица1[[#This Row],[угол обхв5]]+Таблица1[[#This Row],[Y5, мм]]</f>
        <v>58148.397290278721</v>
      </c>
      <c r="BY2432" s="14">
        <f>Таблица1[[#This Row],[угол обхв6]]+Таблица1[[#This Row],[Lдуг 4,мм]]</f>
        <v>14156.400870791804</v>
      </c>
      <c r="BZ2432" s="14">
        <f>Таблица1[[#This Row],[Т1]]+Таблица1[[#This Row],[X6, мм]]</f>
        <v>58362.77648888019</v>
      </c>
      <c r="CA2432" s="14">
        <f>Таблица1[[#This Row],[Т2]]+Таблица1[[#This Row],[Lдуг 5,мм]]</f>
        <v>19636.933052979955</v>
      </c>
      <c r="CB2432" s="14">
        <f>Таблица1[[#This Row],[Т3]]+Таблица1[[#This Row],[Y6, мм]]</f>
        <v>58594.816679499752</v>
      </c>
      <c r="CC2432" s="14">
        <f>Таблица1[[#This Row],[Т4]]+Таблица1[[#This Row],[Lдуг 6,мм]]</f>
        <v>20765.408573317018</v>
      </c>
      <c r="CD2432" s="14">
        <f>Таблица1[[#This Row],[Т5]]+Таблица1[[#This Row],[Lдуг 1,мм]]</f>
        <v>58642.070508833538</v>
      </c>
      <c r="CE2432" s="14">
        <f>Таблица1[[#This Row],[Т6]]+Таблица1[[#This Row],[Lпрям1, мм]]</f>
        <v>21155.703333722537</v>
      </c>
      <c r="CF2432" s="15">
        <f>Таблица1[[#This Row],[Т7]]+Таблица1[[#This Row],[Lдуг 2,мм]]</f>
        <v>59063.022173366684</v>
      </c>
      <c r="CG2432" s="14">
        <f>Таблица1[[#This Row],[Т8]]+Таблица1[[#This Row],[Lпрям2, мм]]</f>
        <v>25982.304156505164</v>
      </c>
      <c r="CH2432" s="14">
        <f>Таблица1[[#This Row],[Т9]]-Таблица1[[#This Row],[Т9]]</f>
        <v>0</v>
      </c>
      <c r="CI2432" s="50">
        <f>Таблица1[[#This Row],[Т9]]-Таблица1[[#This Row],[Т8]]</f>
        <v>37907.318839644147</v>
      </c>
      <c r="CJ2432" s="54">
        <f>Таблица1[[#This Row],[Т9]]-Таблица1[[#This Row],[Т7]]</f>
        <v>420.95166453314596</v>
      </c>
      <c r="CK2432" s="14">
        <f>Таблица1[[#This Row],[Т9]]-Таблица1[[#This Row],[Т6]]</f>
        <v>38297.613600049663</v>
      </c>
      <c r="CL2432" s="14">
        <f>Таблица1[[#This Row],[Т9]]-Таблица1[[#This Row],[Т5]]</f>
        <v>468.20549386693165</v>
      </c>
      <c r="CM2432" s="14">
        <f>Таблица1[[#This Row],[Т9]]-Таблица1[[#This Row],[Т4]]</f>
        <v>39426.089120386729</v>
      </c>
      <c r="CN2432" s="14">
        <f>Таблица1[[#This Row],[Т9]]-Таблица1[[#This Row],[Т3]]</f>
        <v>700.2456844864937</v>
      </c>
      <c r="CO2432" s="14">
        <f>Таблица1[[#This Row],[Т9]]-Таблица1[[#This Row],[Т2]]</f>
        <v>44906.62130257488</v>
      </c>
      <c r="CP2432" s="14">
        <f>Таблица1[[#This Row],[Т9]]-Таблица1[[#This Row],[Т1]]</f>
        <v>914.6248830879631</v>
      </c>
      <c r="CQ2432" s="14">
        <f>Таблица1[[#This Row],[Т9]]-Таблица1[[#This Row],[угол обхв6]]</f>
        <v>47312.215809110938</v>
      </c>
      <c r="CR2432" s="14">
        <f>Таблица1[[#This Row],[Т9]]-Таблица1[[#This Row],[угол обхв5]]</f>
        <v>1151.0657725515266</v>
      </c>
      <c r="CS2432" s="14">
        <f>Таблица1[[#This Row],[Т9]]-Таблица1[[#This Row],[угол обхв4]]</f>
        <v>59063.022173366684</v>
      </c>
      <c r="CT2432" s="14">
        <f>Таблица1[[#This Row],[Lкан_прям, мм]]+Таблица1[[#This Row],[Lкан_дуг, мм]]+Таблица1[[#This Row],[Lкан_леб,мм]]</f>
        <v>85045.326329871838</v>
      </c>
      <c r="CU2432" s="16">
        <f>Таблица1[[#This Row],[Lкан_леб,мм]]</f>
        <v>57911.956400815157</v>
      </c>
      <c r="CV2432" s="14">
        <f>2534431-(Таблица1[[#This Row],[Т23]]+Таблица1[[#This Row],[угол обхв3]])</f>
        <v>2448967.6300709434</v>
      </c>
      <c r="CW2432" s="50">
        <f>SUM(X2432:AC2432,AD2432:AI2432)-Таблица1[[#This Row],[lподв_min, мм]]</f>
        <v>22306.769107119369</v>
      </c>
      <c r="CX2432" s="17">
        <f>CW2871-Таблица1[[#This Row],[Суммарная длина каната]]</f>
        <v>-2448967.6300709434</v>
      </c>
    </row>
    <row r="2433" spans="1:102" x14ac:dyDescent="0.25">
      <c r="A2433" s="21">
        <v>2432</v>
      </c>
      <c r="B2433" s="10">
        <v>62.596734693877544</v>
      </c>
      <c r="C2433" s="10">
        <v>123.09102040816332</v>
      </c>
      <c r="D2433" s="11">
        <v>13238.296413372305</v>
      </c>
      <c r="E2433" s="11">
        <v>21043.160442467266</v>
      </c>
      <c r="F2433" s="11">
        <v>13099.497224048642</v>
      </c>
      <c r="G2433" s="11">
        <v>21064.509565238332</v>
      </c>
      <c r="H2433" s="11">
        <v>13646.295923372307</v>
      </c>
      <c r="I2433" s="11">
        <v>16166.495903150984</v>
      </c>
      <c r="J2433" s="11">
        <v>4876.6645393162808</v>
      </c>
      <c r="K2433" s="11">
        <v>25982.304156496484</v>
      </c>
      <c r="L2433" s="11">
        <v>1151.065772560203</v>
      </c>
      <c r="M2433" s="11">
        <v>57911.956400815157</v>
      </c>
      <c r="N2433" s="11">
        <v>4319.9933114282467</v>
      </c>
      <c r="O2433" s="11">
        <v>21052.953034925373</v>
      </c>
      <c r="P2433" s="43">
        <v>6411.2841697556569</v>
      </c>
      <c r="Q2433" s="11">
        <v>22136.940048013275</v>
      </c>
      <c r="R2433" s="11">
        <v>11887.584962306399</v>
      </c>
      <c r="S2433" s="11">
        <v>21921.620217277374</v>
      </c>
      <c r="T2433" s="11">
        <v>13279.950624772646</v>
      </c>
      <c r="U2433" s="11">
        <v>21946.73718335462</v>
      </c>
      <c r="V2433" s="11">
        <v>13238.296413372305</v>
      </c>
      <c r="W2433" s="11">
        <v>21043.160442467266</v>
      </c>
      <c r="X2433" s="12">
        <v>0</v>
      </c>
      <c r="Y2433" s="12">
        <v>220.56477938872436</v>
      </c>
      <c r="Z2433" s="12">
        <v>211.14211542841272</v>
      </c>
      <c r="AA2433" s="44">
        <v>232.04019061955907</v>
      </c>
      <c r="AB2433" s="45">
        <v>47.253829333786989</v>
      </c>
      <c r="AC2433" s="12">
        <v>440.06485778971984</v>
      </c>
      <c r="AD2433" s="12">
        <v>11750.806364255748</v>
      </c>
      <c r="AE2433" s="12">
        <v>2355.530789157091</v>
      </c>
      <c r="AF2433" s="12">
        <v>5480.5321821881498</v>
      </c>
      <c r="AG2433" s="44">
        <v>1128.475520337056</v>
      </c>
      <c r="AH2433" s="45">
        <v>390.29476040551953</v>
      </c>
      <c r="AI2433" s="12">
        <v>4876.6645401529195</v>
      </c>
      <c r="AJ2433" s="12">
        <v>-58.37333525560291</v>
      </c>
      <c r="AK2433" s="12">
        <v>-27.399239745289197</v>
      </c>
      <c r="AL2433" s="12">
        <v>2.2516232241032332</v>
      </c>
      <c r="AM2433" s="44">
        <v>34.837220282710703</v>
      </c>
      <c r="AN2433" s="45">
        <v>28.201325707569818</v>
      </c>
      <c r="AO2433" s="12">
        <v>89.999999882510295</v>
      </c>
      <c r="AP2433" s="12">
        <v>-2189.3258198308504</v>
      </c>
      <c r="AQ2433" s="12">
        <v>4132.2366056463943</v>
      </c>
      <c r="AR2433" s="12">
        <v>6427.3137245543248</v>
      </c>
      <c r="AS2433" s="44">
        <v>12120.653689055167</v>
      </c>
      <c r="AT2433" s="45">
        <v>13087.141592998836</v>
      </c>
      <c r="AU2433" s="12">
        <v>13646.296413372305</v>
      </c>
      <c r="AV2433" s="12">
        <v>11261.289302052508</v>
      </c>
      <c r="AW2433" s="12">
        <v>21415.184203426848</v>
      </c>
      <c r="AX2433" s="12">
        <v>22544.625040836112</v>
      </c>
      <c r="AY2433" s="44">
        <v>22256.497759987702</v>
      </c>
      <c r="AZ2433" s="45">
        <v>21587.169836023906</v>
      </c>
      <c r="BA2433" s="12">
        <v>21043.160443303903</v>
      </c>
      <c r="BB2433" s="12">
        <v>3972.5882533927324</v>
      </c>
      <c r="BC2433" s="12">
        <v>6223.5274639738036</v>
      </c>
      <c r="BD2433" s="12">
        <v>11903.614517105065</v>
      </c>
      <c r="BE2433" s="44">
        <v>13046.881898023876</v>
      </c>
      <c r="BF2433" s="45">
        <v>13431.105445146113</v>
      </c>
      <c r="BG2433" s="12">
        <v>13646.296423372307</v>
      </c>
      <c r="BH2433" s="12">
        <v>21266.900985724955</v>
      </c>
      <c r="BI2433" s="12">
        <v>22499.171216514751</v>
      </c>
      <c r="BJ2433" s="12">
        <v>22329.30521010021</v>
      </c>
      <c r="BK2433" s="44">
        <v>21611.859640644292</v>
      </c>
      <c r="BL2433" s="45">
        <v>21402.727789797977</v>
      </c>
      <c r="BM2433" s="12">
        <v>16166.495903150984</v>
      </c>
      <c r="BN2433" s="12">
        <v>0</v>
      </c>
      <c r="BO2433" s="12">
        <v>30.974095510313717</v>
      </c>
      <c r="BP2433" s="12">
        <v>29.650862969392431</v>
      </c>
      <c r="BQ2433" s="48">
        <v>32.585597058607476</v>
      </c>
      <c r="BR2433" s="49">
        <v>6.6358945751408847</v>
      </c>
      <c r="BS2433" s="13">
        <v>61.79867417494048</v>
      </c>
      <c r="BT2433" s="12">
        <v>418.04359918483908</v>
      </c>
      <c r="BV2433" s="14">
        <f>Таблица1[[#This Row],[Lкан_леб,мм]]</f>
        <v>57911.956400815157</v>
      </c>
      <c r="BW2433" s="50">
        <f>Таблица1[[#This Row],[угол обхв4]]+Таблица1[[#This Row],[Lдуг 3,мм]]</f>
        <v>11750.806364255748</v>
      </c>
      <c r="BX2433" s="54">
        <f>Таблица1[[#This Row],[угол обхв5]]+Таблица1[[#This Row],[Y5, мм]]</f>
        <v>58132.521180203883</v>
      </c>
      <c r="BY2433" s="14">
        <f>Таблица1[[#This Row],[угол обхв6]]+Таблица1[[#This Row],[Lдуг 4,мм]]</f>
        <v>14106.337153412838</v>
      </c>
      <c r="BZ2433" s="14">
        <f>Таблица1[[#This Row],[Т1]]+Таблица1[[#This Row],[X6, мм]]</f>
        <v>58343.663295632294</v>
      </c>
      <c r="CA2433" s="14">
        <f>Таблица1[[#This Row],[Т2]]+Таблица1[[#This Row],[Lдуг 5,мм]]</f>
        <v>19586.86933560099</v>
      </c>
      <c r="CB2433" s="14">
        <f>Таблица1[[#This Row],[Т3]]+Таблица1[[#This Row],[Y6, мм]]</f>
        <v>58575.703486251856</v>
      </c>
      <c r="CC2433" s="14">
        <f>Таблица1[[#This Row],[Т4]]+Таблица1[[#This Row],[Lдуг 6,мм]]</f>
        <v>20715.344855938045</v>
      </c>
      <c r="CD2433" s="14">
        <f>Таблица1[[#This Row],[Т5]]+Таблица1[[#This Row],[Lдуг 1,мм]]</f>
        <v>58622.957315585641</v>
      </c>
      <c r="CE2433" s="14">
        <f>Таблица1[[#This Row],[Т6]]+Таблица1[[#This Row],[Lпрям1, мм]]</f>
        <v>21105.639616343564</v>
      </c>
      <c r="CF2433" s="15">
        <f>Таблица1[[#This Row],[Т7]]+Таблица1[[#This Row],[Lдуг 2,мм]]</f>
        <v>59063.022173375364</v>
      </c>
      <c r="CG2433" s="14">
        <f>Таблица1[[#This Row],[Т8]]+Таблица1[[#This Row],[Lпрям2, мм]]</f>
        <v>25982.304156496484</v>
      </c>
      <c r="CH2433" s="14">
        <f>Таблица1[[#This Row],[Т9]]-Таблица1[[#This Row],[Т9]]</f>
        <v>0</v>
      </c>
      <c r="CI2433" s="50">
        <f>Таблица1[[#This Row],[Т9]]-Таблица1[[#This Row],[Т8]]</f>
        <v>37957.3825570318</v>
      </c>
      <c r="CJ2433" s="54">
        <f>Таблица1[[#This Row],[Т9]]-Таблица1[[#This Row],[Т7]]</f>
        <v>440.06485778972274</v>
      </c>
      <c r="CK2433" s="14">
        <f>Таблица1[[#This Row],[Т9]]-Таблица1[[#This Row],[Т6]]</f>
        <v>38347.677317437323</v>
      </c>
      <c r="CL2433" s="14">
        <f>Таблица1[[#This Row],[Т9]]-Таблица1[[#This Row],[Т5]]</f>
        <v>487.31868712350843</v>
      </c>
      <c r="CM2433" s="14">
        <f>Таблица1[[#This Row],[Т9]]-Таблица1[[#This Row],[Т4]]</f>
        <v>39476.152837774374</v>
      </c>
      <c r="CN2433" s="14">
        <f>Таблица1[[#This Row],[Т9]]-Таблица1[[#This Row],[Т3]]</f>
        <v>719.35887774307048</v>
      </c>
      <c r="CO2433" s="14">
        <f>Таблица1[[#This Row],[Т9]]-Таблица1[[#This Row],[Т2]]</f>
        <v>44956.685019962526</v>
      </c>
      <c r="CP2433" s="14">
        <f>Таблица1[[#This Row],[Т9]]-Таблица1[[#This Row],[Т1]]</f>
        <v>930.50099317148124</v>
      </c>
      <c r="CQ2433" s="14">
        <f>Таблица1[[#This Row],[Т9]]-Таблица1[[#This Row],[угол обхв6]]</f>
        <v>47312.215809119618</v>
      </c>
      <c r="CR2433" s="14">
        <f>Таблица1[[#This Row],[Т9]]-Таблица1[[#This Row],[угол обхв5]]</f>
        <v>1151.0657725602068</v>
      </c>
      <c r="CS2433" s="14">
        <f>Таблица1[[#This Row],[Т9]]-Таблица1[[#This Row],[угол обхв4]]</f>
        <v>59063.022173375364</v>
      </c>
      <c r="CT2433" s="14">
        <f>Таблица1[[#This Row],[Lкан_прям, мм]]+Таблица1[[#This Row],[Lкан_дуг, мм]]+Таблица1[[#This Row],[Lкан_леб,мм]]</f>
        <v>85045.326329871838</v>
      </c>
      <c r="CU2433" s="16">
        <f>Таблица1[[#This Row],[Lкан_леб,мм]]</f>
        <v>57911.956400815157</v>
      </c>
      <c r="CV2433" s="14">
        <f>2534431-(Таблица1[[#This Row],[Т23]]+Таблица1[[#This Row],[угол обхв3]])</f>
        <v>2448967.6300709434</v>
      </c>
      <c r="CW2433" s="50">
        <f>SUM(X2433:AC2433,AD2433:AI2433)-Таблица1[[#This Row],[lподв_min, мм]]</f>
        <v>22256.705389740404</v>
      </c>
      <c r="CX2433" s="17">
        <f>CW2872-Таблица1[[#This Row],[Суммарная длина каната]]</f>
        <v>-2448967.6300709434</v>
      </c>
    </row>
    <row r="2434" spans="1:102" x14ac:dyDescent="0.25">
      <c r="A2434" s="21">
        <v>2433</v>
      </c>
      <c r="B2434" s="10">
        <v>62.596734693877544</v>
      </c>
      <c r="C2434" s="10">
        <v>125.77510204081636</v>
      </c>
      <c r="D2434" s="11">
        <v>13193.373589634579</v>
      </c>
      <c r="E2434" s="11">
        <v>21420.857062591855</v>
      </c>
      <c r="F2434" s="11">
        <v>13053.726917021593</v>
      </c>
      <c r="G2434" s="11">
        <v>21435.682946313304</v>
      </c>
      <c r="H2434" s="11">
        <v>13601.373099634578</v>
      </c>
      <c r="I2434" s="11">
        <v>16493.426268701169</v>
      </c>
      <c r="J2434" s="11">
        <v>4927.4307938906859</v>
      </c>
      <c r="K2434" s="11">
        <v>25982.304156487859</v>
      </c>
      <c r="L2434" s="11">
        <v>1151.0657725688184</v>
      </c>
      <c r="M2434" s="11">
        <v>57911.956400815157</v>
      </c>
      <c r="N2434" s="11">
        <v>4319.9933114282467</v>
      </c>
      <c r="O2434" s="11">
        <v>21052.953034925373</v>
      </c>
      <c r="P2434" s="43">
        <v>6322.6305700758576</v>
      </c>
      <c r="Q2434" s="11">
        <v>22193.73503432162</v>
      </c>
      <c r="R2434" s="11">
        <v>11803.006641049811</v>
      </c>
      <c r="S2434" s="11">
        <v>22235.100728998343</v>
      </c>
      <c r="T2434" s="11">
        <v>13192.6685717911</v>
      </c>
      <c r="U2434" s="11">
        <v>22325.393133155012</v>
      </c>
      <c r="V2434" s="11">
        <v>13193.373589634579</v>
      </c>
      <c r="W2434" s="11">
        <v>21420.857062591855</v>
      </c>
      <c r="X2434" s="12">
        <v>0</v>
      </c>
      <c r="Y2434" s="12">
        <v>204.41217654888368</v>
      </c>
      <c r="Z2434" s="12">
        <v>208.18152502035664</v>
      </c>
      <c r="AA2434" s="44">
        <v>232.04019061955816</v>
      </c>
      <c r="AB2434" s="45">
        <v>47.253829333784815</v>
      </c>
      <c r="AC2434" s="12">
        <v>459.17805104623517</v>
      </c>
      <c r="AD2434" s="12">
        <v>11750.806364255748</v>
      </c>
      <c r="AE2434" s="12">
        <v>2304.7645345826795</v>
      </c>
      <c r="AF2434" s="12">
        <v>5480.5321821881489</v>
      </c>
      <c r="AG2434" s="44">
        <v>1128.4755203370607</v>
      </c>
      <c r="AH2434" s="45">
        <v>390.29476040552231</v>
      </c>
      <c r="AI2434" s="12">
        <v>4927.4307947187026</v>
      </c>
      <c r="AJ2434" s="12">
        <v>-58.37333525560291</v>
      </c>
      <c r="AK2434" s="12">
        <v>-29.66756320331346</v>
      </c>
      <c r="AL2434" s="12">
        <v>-0.43245840854976897</v>
      </c>
      <c r="AM2434" s="44">
        <v>32.153138650057571</v>
      </c>
      <c r="AN2434" s="45">
        <v>25.517244074916995</v>
      </c>
      <c r="AO2434" s="12">
        <v>89.99999988372079</v>
      </c>
      <c r="AP2434" s="12">
        <v>-2189.3258198308504</v>
      </c>
      <c r="AQ2434" s="12">
        <v>4118.0468441124676</v>
      </c>
      <c r="AR2434" s="12">
        <v>6319.5510874878428</v>
      </c>
      <c r="AS2434" s="44">
        <v>12020.13771686401</v>
      </c>
      <c r="AT2434" s="45">
        <v>13016.90922012002</v>
      </c>
      <c r="AU2434" s="12">
        <v>13601.373589634579</v>
      </c>
      <c r="AV2434" s="12">
        <v>11261.289302052508</v>
      </c>
      <c r="AW2434" s="12">
        <v>21407.469077353184</v>
      </c>
      <c r="AX2434" s="12">
        <v>22601.723412571526</v>
      </c>
      <c r="AY2434" s="44">
        <v>22580.525244508997</v>
      </c>
      <c r="AZ2434" s="45">
        <v>21957.191218032127</v>
      </c>
      <c r="BA2434" s="12">
        <v>21420.85706341987</v>
      </c>
      <c r="BB2434" s="12">
        <v>3972.5882533927324</v>
      </c>
      <c r="BC2434" s="12">
        <v>6120.6841027600785</v>
      </c>
      <c r="BD2434" s="12">
        <v>11799.927158461796</v>
      </c>
      <c r="BE2434" s="44">
        <v>12975.537495976905</v>
      </c>
      <c r="BF2434" s="45">
        <v>13369.132941305659</v>
      </c>
      <c r="BG2434" s="12">
        <v>13601.373599634579</v>
      </c>
      <c r="BH2434" s="12">
        <v>21266.900985724955</v>
      </c>
      <c r="BI2434" s="12">
        <v>22548.251076749431</v>
      </c>
      <c r="BJ2434" s="12">
        <v>22643.089107248252</v>
      </c>
      <c r="BK2434" s="44">
        <v>21979.968617644361</v>
      </c>
      <c r="BL2434" s="45">
        <v>21789.058977714736</v>
      </c>
      <c r="BM2434" s="12">
        <v>16493.426268701169</v>
      </c>
      <c r="BN2434" s="12">
        <v>0</v>
      </c>
      <c r="BO2434" s="12">
        <v>28.705772052289451</v>
      </c>
      <c r="BP2434" s="12">
        <v>29.235104794763686</v>
      </c>
      <c r="BQ2434" s="48">
        <v>32.585597058607348</v>
      </c>
      <c r="BR2434" s="49">
        <v>6.63589457514058</v>
      </c>
      <c r="BS2434" s="13">
        <v>64.482755808803802</v>
      </c>
      <c r="BT2434" s="12">
        <v>418.04359918483908</v>
      </c>
      <c r="BV2434" s="14">
        <f>Таблица1[[#This Row],[Lкан_леб,мм]]</f>
        <v>57911.956400815157</v>
      </c>
      <c r="BW2434" s="50">
        <f>Таблица1[[#This Row],[угол обхв4]]+Таблица1[[#This Row],[Lдуг 3,мм]]</f>
        <v>11750.806364255748</v>
      </c>
      <c r="BX2434" s="54">
        <f>Таблица1[[#This Row],[угол обхв5]]+Таблица1[[#This Row],[Y5, мм]]</f>
        <v>58116.368577364039</v>
      </c>
      <c r="BY2434" s="14">
        <f>Таблица1[[#This Row],[угол обхв6]]+Таблица1[[#This Row],[Lдуг 4,мм]]</f>
        <v>14055.570898838429</v>
      </c>
      <c r="BZ2434" s="14">
        <f>Таблица1[[#This Row],[Т1]]+Таблица1[[#This Row],[X6, мм]]</f>
        <v>58324.550102384397</v>
      </c>
      <c r="CA2434" s="14">
        <f>Таблица1[[#This Row],[Т2]]+Таблица1[[#This Row],[Lдуг 5,мм]]</f>
        <v>19536.103081026577</v>
      </c>
      <c r="CB2434" s="14">
        <f>Таблица1[[#This Row],[Т3]]+Таблица1[[#This Row],[Y6, мм]]</f>
        <v>58556.590293003952</v>
      </c>
      <c r="CC2434" s="14">
        <f>Таблица1[[#This Row],[Т4]]+Таблица1[[#This Row],[Lдуг 6,мм]]</f>
        <v>20664.578601363639</v>
      </c>
      <c r="CD2434" s="14">
        <f>Таблица1[[#This Row],[Т5]]+Таблица1[[#This Row],[Lдуг 1,мм]]</f>
        <v>58603.844122337738</v>
      </c>
      <c r="CE2434" s="14">
        <f>Таблица1[[#This Row],[Т6]]+Таблица1[[#This Row],[Lпрям1, мм]]</f>
        <v>21054.873361769161</v>
      </c>
      <c r="CF2434" s="15">
        <f>Таблица1[[#This Row],[Т7]]+Таблица1[[#This Row],[Lдуг 2,мм]]</f>
        <v>59063.022173383972</v>
      </c>
      <c r="CG2434" s="14">
        <f>Таблица1[[#This Row],[Т8]]+Таблица1[[#This Row],[Lпрям2, мм]]</f>
        <v>25982.304156487866</v>
      </c>
      <c r="CH2434" s="14">
        <f>Таблица1[[#This Row],[Т9]]-Таблица1[[#This Row],[Т9]]</f>
        <v>0</v>
      </c>
      <c r="CI2434" s="50">
        <f>Таблица1[[#This Row],[Т9]]-Таблица1[[#This Row],[Т8]]</f>
        <v>38008.14881161481</v>
      </c>
      <c r="CJ2434" s="54">
        <f>Таблица1[[#This Row],[Т9]]-Таблица1[[#This Row],[Т7]]</f>
        <v>459.17805104623403</v>
      </c>
      <c r="CK2434" s="14">
        <f>Таблица1[[#This Row],[Т9]]-Таблица1[[#This Row],[Т6]]</f>
        <v>38398.443572020333</v>
      </c>
      <c r="CL2434" s="14">
        <f>Таблица1[[#This Row],[Т9]]-Таблица1[[#This Row],[Т5]]</f>
        <v>506.43188038001972</v>
      </c>
      <c r="CM2434" s="14">
        <f>Таблица1[[#This Row],[Т9]]-Таблица1[[#This Row],[Т4]]</f>
        <v>39526.919092357391</v>
      </c>
      <c r="CN2434" s="14">
        <f>Таблица1[[#This Row],[Т9]]-Таблица1[[#This Row],[Т3]]</f>
        <v>738.4720709995745</v>
      </c>
      <c r="CO2434" s="14">
        <f>Таблица1[[#This Row],[Т9]]-Таблица1[[#This Row],[Т2]]</f>
        <v>45007.451274545543</v>
      </c>
      <c r="CP2434" s="14">
        <f>Таблица1[[#This Row],[Т9]]-Таблица1[[#This Row],[Т1]]</f>
        <v>946.65359601993259</v>
      </c>
      <c r="CQ2434" s="14">
        <f>Таблица1[[#This Row],[Т9]]-Таблица1[[#This Row],[угол обхв6]]</f>
        <v>47312.215809128225</v>
      </c>
      <c r="CR2434" s="14">
        <f>Таблица1[[#This Row],[Т9]]-Таблица1[[#This Row],[угол обхв5]]</f>
        <v>1151.0657725688143</v>
      </c>
      <c r="CS2434" s="14">
        <f>Таблица1[[#This Row],[Т9]]-Таблица1[[#This Row],[угол обхв4]]</f>
        <v>59063.022173383972</v>
      </c>
      <c r="CT2434" s="14">
        <f>Таблица1[[#This Row],[Lкан_прям, мм]]+Таблица1[[#This Row],[Lкан_дуг, мм]]+Таблица1[[#This Row],[Lкан_леб,мм]]</f>
        <v>85045.326329871838</v>
      </c>
      <c r="CU2434" s="16">
        <f>Таблица1[[#This Row],[Lкан_леб,мм]]</f>
        <v>57911.956400815157</v>
      </c>
      <c r="CV2434" s="14">
        <f>2534431-(Таблица1[[#This Row],[Т23]]+Таблица1[[#This Row],[угол обхв3]])</f>
        <v>2448967.6300709434</v>
      </c>
      <c r="CW2434" s="50">
        <f>SUM(X2434:AC2434,AD2434:AI2434)-Таблица1[[#This Row],[lподв_min, мм]]</f>
        <v>22205.939135165994</v>
      </c>
      <c r="CX2434" s="17">
        <f>CW2873-Таблица1[[#This Row],[Суммарная длина каната]]</f>
        <v>-2448967.6300709434</v>
      </c>
    </row>
    <row r="2435" spans="1:102" x14ac:dyDescent="0.25">
      <c r="A2435" s="21">
        <v>2434</v>
      </c>
      <c r="B2435" s="10">
        <v>62.596734693877544</v>
      </c>
      <c r="C2435" s="10">
        <v>128.45918367346943</v>
      </c>
      <c r="D2435" s="11">
        <v>13130.812921295857</v>
      </c>
      <c r="E2435" s="11">
        <v>21796.035633039479</v>
      </c>
      <c r="F2435" s="11">
        <v>12990.62517144811</v>
      </c>
      <c r="G2435" s="11">
        <v>21804.30574746586</v>
      </c>
      <c r="H2435" s="11">
        <v>13538.812431295857</v>
      </c>
      <c r="I2435" s="11">
        <v>16817.203750308054</v>
      </c>
      <c r="J2435" s="11">
        <v>4978.831882731427</v>
      </c>
      <c r="K2435" s="11">
        <v>25982.304156479317</v>
      </c>
      <c r="L2435" s="11">
        <v>1151.0657725773694</v>
      </c>
      <c r="M2435" s="11">
        <v>57911.956400815157</v>
      </c>
      <c r="N2435" s="11">
        <v>4319.9933114282467</v>
      </c>
      <c r="O2435" s="11">
        <v>21052.953034925373</v>
      </c>
      <c r="P2435" s="43">
        <v>6231.4145817376966</v>
      </c>
      <c r="Q2435" s="11">
        <v>22246.316159047543</v>
      </c>
      <c r="R2435" s="11">
        <v>11703.841151897475</v>
      </c>
      <c r="S2435" s="11">
        <v>22544.276616506733</v>
      </c>
      <c r="T2435" s="11">
        <v>13087.750221125016</v>
      </c>
      <c r="U2435" s="11">
        <v>22699.546343465205</v>
      </c>
      <c r="V2435" s="11">
        <v>13130.812921295857</v>
      </c>
      <c r="W2435" s="11">
        <v>21796.035633039479</v>
      </c>
      <c r="X2435" s="12">
        <v>0</v>
      </c>
      <c r="Y2435" s="12">
        <v>187.96048338511585</v>
      </c>
      <c r="Z2435" s="12">
        <v>205.52002493622734</v>
      </c>
      <c r="AA2435" s="44">
        <v>232.04019061955785</v>
      </c>
      <c r="AB2435" s="45">
        <v>47.253829333786129</v>
      </c>
      <c r="AC2435" s="12">
        <v>478.29124430268229</v>
      </c>
      <c r="AD2435" s="12">
        <v>11750.806364255748</v>
      </c>
      <c r="AE2435" s="12">
        <v>2253.3634457419471</v>
      </c>
      <c r="AF2435" s="12">
        <v>5480.5321821881489</v>
      </c>
      <c r="AG2435" s="44">
        <v>1128.4755203370585</v>
      </c>
      <c r="AH2435" s="45">
        <v>390.29476040551714</v>
      </c>
      <c r="AI2435" s="12">
        <v>4978.8318835508962</v>
      </c>
      <c r="AJ2435" s="12">
        <v>-58.37333525560291</v>
      </c>
      <c r="AK2435" s="12">
        <v>-31.977888164411805</v>
      </c>
      <c r="AL2435" s="12">
        <v>-3.1165400412028306</v>
      </c>
      <c r="AM2435" s="44">
        <v>29.469057017404477</v>
      </c>
      <c r="AN2435" s="45">
        <v>22.833162442263713</v>
      </c>
      <c r="AO2435" s="12">
        <v>89.999999884921252</v>
      </c>
      <c r="AP2435" s="12">
        <v>-2189.3258198308504</v>
      </c>
      <c r="AQ2435" s="12">
        <v>4103.9197989365548</v>
      </c>
      <c r="AR2435" s="12">
        <v>6209.2328186165078</v>
      </c>
      <c r="AS2435" s="44">
        <v>11904.558158148448</v>
      </c>
      <c r="AT2435" s="45">
        <v>12929.426192325589</v>
      </c>
      <c r="AU2435" s="12">
        <v>13538.812921295857</v>
      </c>
      <c r="AV2435" s="12">
        <v>11261.289302052508</v>
      </c>
      <c r="AW2435" s="12">
        <v>21399.040071954361</v>
      </c>
      <c r="AX2435" s="12">
        <v>22653.712734124994</v>
      </c>
      <c r="AY2435" s="44">
        <v>22899.490190855529</v>
      </c>
      <c r="AZ2435" s="45">
        <v>22323.517751593896</v>
      </c>
      <c r="BA2435" s="12">
        <v>21796.035633858948</v>
      </c>
      <c r="BB2435" s="12">
        <v>3972.5882533927324</v>
      </c>
      <c r="BC2435" s="12">
        <v>6015.3410692460047</v>
      </c>
      <c r="BD2435" s="12">
        <v>11681.659388776285</v>
      </c>
      <c r="BE2435" s="44">
        <v>12887.033214874044</v>
      </c>
      <c r="BF2435" s="45">
        <v>13289.136950095284</v>
      </c>
      <c r="BG2435" s="12">
        <v>13538.812931295857</v>
      </c>
      <c r="BH2435" s="12">
        <v>21266.900985724955</v>
      </c>
      <c r="BI2435" s="12">
        <v>22592.403196076531</v>
      </c>
      <c r="BJ2435" s="12">
        <v>22951.673191584185</v>
      </c>
      <c r="BK2435" s="44">
        <v>22344.332769116409</v>
      </c>
      <c r="BL2435" s="45">
        <v>22172.064224910788</v>
      </c>
      <c r="BM2435" s="12">
        <v>16817.203750308054</v>
      </c>
      <c r="BN2435" s="12">
        <v>0</v>
      </c>
      <c r="BO2435" s="12">
        <v>26.395447091191105</v>
      </c>
      <c r="BP2435" s="12">
        <v>28.861348123208973</v>
      </c>
      <c r="BQ2435" s="48">
        <v>32.585597058607306</v>
      </c>
      <c r="BR2435" s="49">
        <v>6.6358945751407639</v>
      </c>
      <c r="BS2435" s="13">
        <v>67.166837442657538</v>
      </c>
      <c r="BT2435" s="12">
        <v>418.04359918483908</v>
      </c>
      <c r="BV2435" s="14">
        <f>Таблица1[[#This Row],[Lкан_леб,мм]]</f>
        <v>57911.956400815157</v>
      </c>
      <c r="BW2435" s="50">
        <f>Таблица1[[#This Row],[угол обхв4]]+Таблица1[[#This Row],[Lдуг 3,мм]]</f>
        <v>11750.806364255748</v>
      </c>
      <c r="BX2435" s="54">
        <f>Таблица1[[#This Row],[угол обхв5]]+Таблица1[[#This Row],[Y5, мм]]</f>
        <v>58099.916884200276</v>
      </c>
      <c r="BY2435" s="14">
        <f>Таблица1[[#This Row],[угол обхв6]]+Таблица1[[#This Row],[Lдуг 4,мм]]</f>
        <v>14004.169809997695</v>
      </c>
      <c r="BZ2435" s="14">
        <f>Таблица1[[#This Row],[Т1]]+Таблица1[[#This Row],[X6, мм]]</f>
        <v>58305.436909136501</v>
      </c>
      <c r="CA2435" s="14">
        <f>Таблица1[[#This Row],[Т2]]+Таблица1[[#This Row],[Lдуг 5,мм]]</f>
        <v>19484.701992185845</v>
      </c>
      <c r="CB2435" s="14">
        <f>Таблица1[[#This Row],[Т3]]+Таблица1[[#This Row],[Y6, мм]]</f>
        <v>58537.477099756055</v>
      </c>
      <c r="CC2435" s="14">
        <f>Таблица1[[#This Row],[Т4]]+Таблица1[[#This Row],[Lдуг 6,мм]]</f>
        <v>20613.177512522903</v>
      </c>
      <c r="CD2435" s="14">
        <f>Таблица1[[#This Row],[Т5]]+Таблица1[[#This Row],[Lдуг 1,мм]]</f>
        <v>58584.730929089841</v>
      </c>
      <c r="CE2435" s="14">
        <f>Таблица1[[#This Row],[Т6]]+Таблица1[[#This Row],[Lпрям1, мм]]</f>
        <v>21003.472272928422</v>
      </c>
      <c r="CF2435" s="15">
        <f>Таблица1[[#This Row],[Т7]]+Таблица1[[#This Row],[Lдуг 2,мм]]</f>
        <v>59063.022173392521</v>
      </c>
      <c r="CG2435" s="14">
        <f>Таблица1[[#This Row],[Т8]]+Таблица1[[#This Row],[Lпрям2, мм]]</f>
        <v>25982.304156479317</v>
      </c>
      <c r="CH2435" s="14">
        <f>Таблица1[[#This Row],[Т9]]-Таблица1[[#This Row],[Т9]]</f>
        <v>0</v>
      </c>
      <c r="CI2435" s="50">
        <f>Таблица1[[#This Row],[Т9]]-Таблица1[[#This Row],[Т8]]</f>
        <v>38059.549900464102</v>
      </c>
      <c r="CJ2435" s="54">
        <f>Таблица1[[#This Row],[Т9]]-Таблица1[[#This Row],[Т7]]</f>
        <v>478.29124430267984</v>
      </c>
      <c r="CK2435" s="14">
        <f>Таблица1[[#This Row],[Т9]]-Таблица1[[#This Row],[Т6]]</f>
        <v>38449.844660869618</v>
      </c>
      <c r="CL2435" s="14">
        <f>Таблица1[[#This Row],[Т9]]-Таблица1[[#This Row],[Т5]]</f>
        <v>525.54507363646553</v>
      </c>
      <c r="CM2435" s="14">
        <f>Таблица1[[#This Row],[Т9]]-Таблица1[[#This Row],[Т4]]</f>
        <v>39578.320181206676</v>
      </c>
      <c r="CN2435" s="14">
        <f>Таблица1[[#This Row],[Т9]]-Таблица1[[#This Row],[Т3]]</f>
        <v>757.58526425602031</v>
      </c>
      <c r="CO2435" s="14">
        <f>Таблица1[[#This Row],[Т9]]-Таблица1[[#This Row],[Т2]]</f>
        <v>45058.852363394828</v>
      </c>
      <c r="CP2435" s="14">
        <f>Таблица1[[#This Row],[Т9]]-Таблица1[[#This Row],[Т1]]</f>
        <v>963.10528919224453</v>
      </c>
      <c r="CQ2435" s="14">
        <f>Таблица1[[#This Row],[Т9]]-Таблица1[[#This Row],[угол обхв6]]</f>
        <v>47312.215809136775</v>
      </c>
      <c r="CR2435" s="14">
        <f>Таблица1[[#This Row],[Т9]]-Таблица1[[#This Row],[угол обхв5]]</f>
        <v>1151.0657725773635</v>
      </c>
      <c r="CS2435" s="14">
        <f>Таблица1[[#This Row],[Т9]]-Таблица1[[#This Row],[угол обхв4]]</f>
        <v>59063.022173392521</v>
      </c>
      <c r="CT2435" s="14">
        <f>Таблица1[[#This Row],[Lкан_прям, мм]]+Таблица1[[#This Row],[Lкан_дуг, мм]]+Таблица1[[#This Row],[Lкан_леб,мм]]</f>
        <v>85045.326329871838</v>
      </c>
      <c r="CU2435" s="16">
        <f>Таблица1[[#This Row],[Lкан_леб,мм]]</f>
        <v>57911.956400815157</v>
      </c>
      <c r="CV2435" s="14">
        <f>2534431-(Таблица1[[#This Row],[Т23]]+Таблица1[[#This Row],[угол обхв3]])</f>
        <v>2448967.6300709434</v>
      </c>
      <c r="CW2435" s="50">
        <f>SUM(X2435:AC2435,AD2435:AI2435)-Таблица1[[#This Row],[lподв_min, мм]]</f>
        <v>22154.538046325259</v>
      </c>
      <c r="CX2435" s="17">
        <f>CW2874-Таблица1[[#This Row],[Суммарная длина каната]]</f>
        <v>-2448967.6300709434</v>
      </c>
    </row>
    <row r="2436" spans="1:102" x14ac:dyDescent="0.25">
      <c r="A2436" s="21">
        <v>2435</v>
      </c>
      <c r="B2436" s="10">
        <v>62.596734693877544</v>
      </c>
      <c r="C2436" s="10">
        <v>131.14326530612249</v>
      </c>
      <c r="D2436" s="11">
        <v>13050.751675984489</v>
      </c>
      <c r="E2436" s="11">
        <v>22167.872954922725</v>
      </c>
      <c r="F2436" s="11">
        <v>12910.330442162345</v>
      </c>
      <c r="G2436" s="11">
        <v>22169.569154164241</v>
      </c>
      <c r="H2436" s="11">
        <v>13458.751185984489</v>
      </c>
      <c r="I2436" s="11">
        <v>17137.077442205114</v>
      </c>
      <c r="J2436" s="11">
        <v>5030.7955127176101</v>
      </c>
      <c r="K2436" s="11">
        <v>25982.304156470851</v>
      </c>
      <c r="L2436" s="11">
        <v>1151.0657725858321</v>
      </c>
      <c r="M2436" s="11">
        <v>57911.956400815157</v>
      </c>
      <c r="N2436" s="11">
        <v>4319.9933114282467</v>
      </c>
      <c r="O2436" s="11">
        <v>21052.953034925373</v>
      </c>
      <c r="P2436" s="43">
        <v>6137.8363465030698</v>
      </c>
      <c r="Q2436" s="11">
        <v>22294.56805120032</v>
      </c>
      <c r="R2436" s="11">
        <v>11590.306079026015</v>
      </c>
      <c r="S2436" s="11">
        <v>22848.469500847408</v>
      </c>
      <c r="T2436" s="11">
        <v>12965.425779604797</v>
      </c>
      <c r="U2436" s="11">
        <v>23068.375865193982</v>
      </c>
      <c r="V2436" s="11">
        <v>13050.751675984489</v>
      </c>
      <c r="W2436" s="11">
        <v>22167.872954922725</v>
      </c>
      <c r="X2436" s="12">
        <v>0</v>
      </c>
      <c r="Y2436" s="12">
        <v>171.18500422704673</v>
      </c>
      <c r="Z2436" s="12">
        <v>203.18231084639891</v>
      </c>
      <c r="AA2436" s="44">
        <v>232.0401906195583</v>
      </c>
      <c r="AB2436" s="45">
        <v>47.25382933378522</v>
      </c>
      <c r="AC2436" s="12">
        <v>497.40443755904278</v>
      </c>
      <c r="AD2436" s="12">
        <v>11750.806364255748</v>
      </c>
      <c r="AE2436" s="12">
        <v>2201.399815755758</v>
      </c>
      <c r="AF2436" s="12">
        <v>5480.5321821881489</v>
      </c>
      <c r="AG2436" s="44">
        <v>1128.4755203370607</v>
      </c>
      <c r="AH2436" s="45">
        <v>390.29476040551833</v>
      </c>
      <c r="AI2436" s="12">
        <v>5030.7955135286165</v>
      </c>
      <c r="AJ2436" s="12">
        <v>-58.37333525560291</v>
      </c>
      <c r="AK2436" s="12">
        <v>-34.333682662125128</v>
      </c>
      <c r="AL2436" s="12">
        <v>-5.8006216738559413</v>
      </c>
      <c r="AM2436" s="44">
        <v>26.784975384751423</v>
      </c>
      <c r="AN2436" s="45">
        <v>20.149080809610787</v>
      </c>
      <c r="AO2436" s="12">
        <v>89.999999886109904</v>
      </c>
      <c r="AP2436" s="12">
        <v>-2189.3258198308504</v>
      </c>
      <c r="AQ2436" s="12">
        <v>4089.876581602744</v>
      </c>
      <c r="AR2436" s="12">
        <v>6096.6009730131573</v>
      </c>
      <c r="AS2436" s="44">
        <v>11774.168612052024</v>
      </c>
      <c r="AT2436" s="45">
        <v>12824.884460693829</v>
      </c>
      <c r="AU2436" s="12">
        <v>13458.751675984489</v>
      </c>
      <c r="AV2436" s="12">
        <v>11261.289302052508</v>
      </c>
      <c r="AW2436" s="12">
        <v>21389.865917811167</v>
      </c>
      <c r="AX2436" s="12">
        <v>22700.478933012018</v>
      </c>
      <c r="AY2436" s="44">
        <v>23212.692741387134</v>
      </c>
      <c r="AZ2436" s="45">
        <v>22685.345660538045</v>
      </c>
      <c r="BA2436" s="12">
        <v>22167.872955733732</v>
      </c>
      <c r="BB2436" s="12">
        <v>3972.5882533927324</v>
      </c>
      <c r="BC2436" s="12">
        <v>5907.7196166775666</v>
      </c>
      <c r="BD2436" s="12">
        <v>11549.070705536104</v>
      </c>
      <c r="BE2436" s="44">
        <v>12781.563246578788</v>
      </c>
      <c r="BF2436" s="45">
        <v>13191.292994895457</v>
      </c>
      <c r="BG2436" s="12">
        <v>13458.751685984489</v>
      </c>
      <c r="BH2436" s="12">
        <v>21266.900985724955</v>
      </c>
      <c r="BI2436" s="12">
        <v>22631.480934086117</v>
      </c>
      <c r="BJ2436" s="12">
        <v>23254.380382659103</v>
      </c>
      <c r="BK2436" s="44">
        <v>22704.152624654256</v>
      </c>
      <c r="BL2436" s="45">
        <v>22550.903159578658</v>
      </c>
      <c r="BM2436" s="12">
        <v>17137.077442205114</v>
      </c>
      <c r="BN2436" s="12">
        <v>0</v>
      </c>
      <c r="BO2436" s="12">
        <v>24.039652593477786</v>
      </c>
      <c r="BP2436" s="12">
        <v>28.533060988269185</v>
      </c>
      <c r="BQ2436" s="48">
        <v>32.585597058607362</v>
      </c>
      <c r="BR2436" s="49">
        <v>6.6358945751406369</v>
      </c>
      <c r="BS2436" s="13">
        <v>69.850919076499125</v>
      </c>
      <c r="BT2436" s="12">
        <v>418.04359918483908</v>
      </c>
      <c r="BV2436" s="14">
        <f>Таблица1[[#This Row],[Lкан_леб,мм]]</f>
        <v>57911.956400815157</v>
      </c>
      <c r="BW2436" s="50">
        <f>Таблица1[[#This Row],[угол обхв4]]+Таблица1[[#This Row],[Lдуг 3,мм]]</f>
        <v>11750.806364255748</v>
      </c>
      <c r="BX2436" s="54">
        <f>Таблица1[[#This Row],[угол обхв5]]+Таблица1[[#This Row],[Y5, мм]]</f>
        <v>58083.141405042203</v>
      </c>
      <c r="BY2436" s="14">
        <f>Таблица1[[#This Row],[угол обхв6]]+Таблица1[[#This Row],[Lдуг 4,мм]]</f>
        <v>13952.206180011506</v>
      </c>
      <c r="BZ2436" s="14">
        <f>Таблица1[[#This Row],[Т1]]+Таблица1[[#This Row],[X6, мм]]</f>
        <v>58286.323715888604</v>
      </c>
      <c r="CA2436" s="14">
        <f>Таблица1[[#This Row],[Т2]]+Таблица1[[#This Row],[Lдуг 5,мм]]</f>
        <v>19432.738362199656</v>
      </c>
      <c r="CB2436" s="14">
        <f>Таблица1[[#This Row],[Т3]]+Таблица1[[#This Row],[Y6, мм]]</f>
        <v>58518.363906508159</v>
      </c>
      <c r="CC2436" s="14">
        <f>Таблица1[[#This Row],[Т4]]+Таблица1[[#This Row],[Lдуг 6,мм]]</f>
        <v>20561.213882536718</v>
      </c>
      <c r="CD2436" s="14">
        <f>Таблица1[[#This Row],[Т5]]+Таблица1[[#This Row],[Lдуг 1,мм]]</f>
        <v>58565.617735841945</v>
      </c>
      <c r="CE2436" s="14">
        <f>Таблица1[[#This Row],[Т6]]+Таблица1[[#This Row],[Lпрям1, мм]]</f>
        <v>20951.508642942237</v>
      </c>
      <c r="CF2436" s="15">
        <f>Таблица1[[#This Row],[Т7]]+Таблица1[[#This Row],[Lдуг 2,мм]]</f>
        <v>59063.02217340099</v>
      </c>
      <c r="CG2436" s="14">
        <f>Таблица1[[#This Row],[Т8]]+Таблица1[[#This Row],[Lпрям2, мм]]</f>
        <v>25982.304156470855</v>
      </c>
      <c r="CH2436" s="14">
        <f>Таблица1[[#This Row],[Т9]]-Таблица1[[#This Row],[Т9]]</f>
        <v>0</v>
      </c>
      <c r="CI2436" s="50">
        <f>Таблица1[[#This Row],[Т9]]-Таблица1[[#This Row],[Т8]]</f>
        <v>38111.513530458753</v>
      </c>
      <c r="CJ2436" s="54">
        <f>Таблица1[[#This Row],[Т9]]-Таблица1[[#This Row],[Т7]]</f>
        <v>497.40443755904562</v>
      </c>
      <c r="CK2436" s="14">
        <f>Таблица1[[#This Row],[Т9]]-Таблица1[[#This Row],[Т6]]</f>
        <v>38501.808290864268</v>
      </c>
      <c r="CL2436" s="14">
        <f>Таблица1[[#This Row],[Т9]]-Таблица1[[#This Row],[Т5]]</f>
        <v>544.65826689283131</v>
      </c>
      <c r="CM2436" s="14">
        <f>Таблица1[[#This Row],[Т9]]-Таблица1[[#This Row],[Т4]]</f>
        <v>39630.283811201334</v>
      </c>
      <c r="CN2436" s="14">
        <f>Таблица1[[#This Row],[Т9]]-Таблица1[[#This Row],[Т3]]</f>
        <v>776.69845751238608</v>
      </c>
      <c r="CO2436" s="14">
        <f>Таблица1[[#This Row],[Т9]]-Таблица1[[#This Row],[Т2]]</f>
        <v>45110.815993389486</v>
      </c>
      <c r="CP2436" s="14">
        <f>Таблица1[[#This Row],[Т9]]-Таблица1[[#This Row],[Т1]]</f>
        <v>979.88076835878746</v>
      </c>
      <c r="CQ2436" s="14">
        <f>Таблица1[[#This Row],[Т9]]-Таблица1[[#This Row],[угол обхв6]]</f>
        <v>47312.215809145244</v>
      </c>
      <c r="CR2436" s="14">
        <f>Таблица1[[#This Row],[Т9]]-Таблица1[[#This Row],[угол обхв5]]</f>
        <v>1151.0657725858327</v>
      </c>
      <c r="CS2436" s="14">
        <f>Таблица1[[#This Row],[Т9]]-Таблица1[[#This Row],[угол обхв4]]</f>
        <v>59063.02217340099</v>
      </c>
      <c r="CT2436" s="14">
        <f>Таблица1[[#This Row],[Lкан_прям, мм]]+Таблица1[[#This Row],[Lкан_дуг, мм]]+Таблица1[[#This Row],[Lкан_леб,мм]]</f>
        <v>85045.326329871838</v>
      </c>
      <c r="CU2436" s="16">
        <f>Таблица1[[#This Row],[Lкан_леб,мм]]</f>
        <v>57911.956400815157</v>
      </c>
      <c r="CV2436" s="14">
        <f>2534431-(Таблица1[[#This Row],[Т23]]+Таблица1[[#This Row],[угол обхв3]])</f>
        <v>2448967.6300709434</v>
      </c>
      <c r="CW2436" s="50">
        <f>SUM(X2436:AC2436,AD2436:AI2436)-Таблица1[[#This Row],[lподв_min, мм]]</f>
        <v>22102.574416339074</v>
      </c>
      <c r="CX2436" s="17">
        <f>CW2875-Таблица1[[#This Row],[Суммарная длина каната]]</f>
        <v>-2448967.6300709434</v>
      </c>
    </row>
    <row r="2437" spans="1:102" x14ac:dyDescent="0.25">
      <c r="A2437" s="21">
        <v>2436</v>
      </c>
      <c r="B2437" s="10">
        <v>62.596734693877544</v>
      </c>
      <c r="C2437" s="10">
        <v>133.82734693877552</v>
      </c>
      <c r="D2437" s="11">
        <v>12953.365520258367</v>
      </c>
      <c r="E2437" s="11">
        <v>22535.553160562078</v>
      </c>
      <c r="F2437" s="11">
        <v>12813.018908021571</v>
      </c>
      <c r="G2437" s="11">
        <v>22530.67172289942</v>
      </c>
      <c r="H2437" s="11">
        <v>13361.365030258366</v>
      </c>
      <c r="I2437" s="11">
        <v>17452.30884718263</v>
      </c>
      <c r="J2437" s="11">
        <v>5083.2443133794459</v>
      </c>
      <c r="K2437" s="11">
        <v>25982.304156462484</v>
      </c>
      <c r="L2437" s="11">
        <v>1151.0657725942042</v>
      </c>
      <c r="M2437" s="11">
        <v>57911.956400815157</v>
      </c>
      <c r="N2437" s="11">
        <v>4319.9933114282467</v>
      </c>
      <c r="O2437" s="11">
        <v>21052.953034925373</v>
      </c>
      <c r="P2437" s="43">
        <v>6042.101189263105</v>
      </c>
      <c r="Q2437" s="11">
        <v>22338.384838784419</v>
      </c>
      <c r="R2437" s="11">
        <v>11462.650535665864</v>
      </c>
      <c r="S2437" s="11">
        <v>23147.011936532599</v>
      </c>
      <c r="T2437" s="11">
        <v>12825.963645673461</v>
      </c>
      <c r="U2437" s="11">
        <v>23431.072430233173</v>
      </c>
      <c r="V2437" s="11">
        <v>12953.365520258367</v>
      </c>
      <c r="W2437" s="11">
        <v>22535.553160562078</v>
      </c>
      <c r="X2437" s="12">
        <v>0</v>
      </c>
      <c r="Y2437" s="12">
        <v>154.05873737878443</v>
      </c>
      <c r="Z2437" s="12">
        <v>201.19538444676422</v>
      </c>
      <c r="AA2437" s="44">
        <v>232.04019061955921</v>
      </c>
      <c r="AB2437" s="45">
        <v>47.253829333787372</v>
      </c>
      <c r="AC2437" s="12">
        <v>516.51763081530896</v>
      </c>
      <c r="AD2437" s="12">
        <v>11750.806364255748</v>
      </c>
      <c r="AE2437" s="12">
        <v>2148.9510150939236</v>
      </c>
      <c r="AF2437" s="12">
        <v>5480.5321821881516</v>
      </c>
      <c r="AG2437" s="44">
        <v>1128.4755203370592</v>
      </c>
      <c r="AH2437" s="45">
        <v>390.29476040551691</v>
      </c>
      <c r="AI2437" s="12">
        <v>5083.2443141820813</v>
      </c>
      <c r="AJ2437" s="12">
        <v>-58.37333525560291</v>
      </c>
      <c r="AK2437" s="12">
        <v>-36.738738567076716</v>
      </c>
      <c r="AL2437" s="12">
        <v>-8.484703306508985</v>
      </c>
      <c r="AM2437" s="44">
        <v>24.100893752098507</v>
      </c>
      <c r="AN2437" s="45">
        <v>17.464999176957569</v>
      </c>
      <c r="AO2437" s="12">
        <v>89.999999887285014</v>
      </c>
      <c r="AP2437" s="12">
        <v>-2189.3258198308504</v>
      </c>
      <c r="AQ2437" s="12">
        <v>4075.9411332767736</v>
      </c>
      <c r="AR2437" s="12">
        <v>5981.9026820901145</v>
      </c>
      <c r="AS2437" s="44">
        <v>11629.255173084754</v>
      </c>
      <c r="AT2437" s="45">
        <v>12703.513405695661</v>
      </c>
      <c r="AU2437" s="12">
        <v>13361.365520258367</v>
      </c>
      <c r="AV2437" s="12">
        <v>11261.289302052508</v>
      </c>
      <c r="AW2437" s="12">
        <v>21379.912565050316</v>
      </c>
      <c r="AX2437" s="12">
        <v>22741.91939707422</v>
      </c>
      <c r="AY2437" s="44">
        <v>23519.445682037112</v>
      </c>
      <c r="AZ2437" s="45">
        <v>23041.881039360531</v>
      </c>
      <c r="BA2437" s="12">
        <v>22535.553161364714</v>
      </c>
      <c r="BB2437" s="12">
        <v>3972.5882533927324</v>
      </c>
      <c r="BC2437" s="12">
        <v>5798.0490111116324</v>
      </c>
      <c r="BD2437" s="12">
        <v>11402.452028492873</v>
      </c>
      <c r="BE2437" s="44">
        <v>12659.359008254571</v>
      </c>
      <c r="BF2437" s="45">
        <v>13075.815760236168</v>
      </c>
      <c r="BG2437" s="12">
        <v>13361.365530258368</v>
      </c>
      <c r="BH2437" s="12">
        <v>21266.900985724955</v>
      </c>
      <c r="BI2437" s="12">
        <v>22665.344368909362</v>
      </c>
      <c r="BJ2437" s="12">
        <v>23550.5464948224</v>
      </c>
      <c r="BK2437" s="44">
        <v>23058.638684728659</v>
      </c>
      <c r="BL2437" s="45">
        <v>22924.744551434716</v>
      </c>
      <c r="BM2437" s="12">
        <v>17452.30884718263</v>
      </c>
      <c r="BN2437" s="12">
        <v>0</v>
      </c>
      <c r="BO2437" s="12">
        <v>21.634596688526194</v>
      </c>
      <c r="BP2437" s="12">
        <v>28.254035260567733</v>
      </c>
      <c r="BQ2437" s="48">
        <v>32.58559705860749</v>
      </c>
      <c r="BR2437" s="49">
        <v>6.6358945751409388</v>
      </c>
      <c r="BS2437" s="13">
        <v>72.535000710327452</v>
      </c>
      <c r="BT2437" s="12">
        <v>418.04359918483908</v>
      </c>
      <c r="BV2437" s="14">
        <f>Таблица1[[#This Row],[Lкан_леб,мм]]</f>
        <v>57911.956400815157</v>
      </c>
      <c r="BW2437" s="50">
        <f>Таблица1[[#This Row],[угол обхв4]]+Таблица1[[#This Row],[Lдуг 3,мм]]</f>
        <v>11750.806364255748</v>
      </c>
      <c r="BX2437" s="54">
        <f>Таблица1[[#This Row],[угол обхв5]]+Таблица1[[#This Row],[Y5, мм]]</f>
        <v>58066.015138193943</v>
      </c>
      <c r="BY2437" s="14">
        <f>Таблица1[[#This Row],[угол обхв6]]+Таблица1[[#This Row],[Lдуг 4,мм]]</f>
        <v>13899.757379349672</v>
      </c>
      <c r="BZ2437" s="14">
        <f>Таблица1[[#This Row],[Т1]]+Таблица1[[#This Row],[X6, мм]]</f>
        <v>58267.210522640707</v>
      </c>
      <c r="CA2437" s="14">
        <f>Таблица1[[#This Row],[Т2]]+Таблица1[[#This Row],[Lдуг 5,мм]]</f>
        <v>19380.289561537822</v>
      </c>
      <c r="CB2437" s="14">
        <f>Таблица1[[#This Row],[Т3]]+Таблица1[[#This Row],[Y6, мм]]</f>
        <v>58499.25071326027</v>
      </c>
      <c r="CC2437" s="14">
        <f>Таблица1[[#This Row],[Т4]]+Таблица1[[#This Row],[Lдуг 6,мм]]</f>
        <v>20508.765081874881</v>
      </c>
      <c r="CD2437" s="14">
        <f>Таблица1[[#This Row],[Т5]]+Таблица1[[#This Row],[Lдуг 1,мм]]</f>
        <v>58546.504542594055</v>
      </c>
      <c r="CE2437" s="14">
        <f>Таблица1[[#This Row],[Т6]]+Таблица1[[#This Row],[Lпрям1, мм]]</f>
        <v>20899.059842280396</v>
      </c>
      <c r="CF2437" s="15">
        <f>Таблица1[[#This Row],[Т7]]+Таблица1[[#This Row],[Lдуг 2,мм]]</f>
        <v>59063.022173409365</v>
      </c>
      <c r="CG2437" s="14">
        <f>Таблица1[[#This Row],[Т8]]+Таблица1[[#This Row],[Lпрям2, мм]]</f>
        <v>25982.304156462476</v>
      </c>
      <c r="CH2437" s="14">
        <f>Таблица1[[#This Row],[Т9]]-Таблица1[[#This Row],[Т9]]</f>
        <v>0</v>
      </c>
      <c r="CI2437" s="50">
        <f>Таблица1[[#This Row],[Т9]]-Таблица1[[#This Row],[Т8]]</f>
        <v>38163.962331128969</v>
      </c>
      <c r="CJ2437" s="54">
        <f>Таблица1[[#This Row],[Т9]]-Таблица1[[#This Row],[Т7]]</f>
        <v>516.51763081530953</v>
      </c>
      <c r="CK2437" s="14">
        <f>Таблица1[[#This Row],[Т9]]-Таблица1[[#This Row],[Т6]]</f>
        <v>38554.257091534484</v>
      </c>
      <c r="CL2437" s="14">
        <f>Таблица1[[#This Row],[Т9]]-Таблица1[[#This Row],[Т5]]</f>
        <v>563.77146014909522</v>
      </c>
      <c r="CM2437" s="14">
        <f>Таблица1[[#This Row],[Т9]]-Таблица1[[#This Row],[Т4]]</f>
        <v>39682.732611871543</v>
      </c>
      <c r="CN2437" s="14">
        <f>Таблица1[[#This Row],[Т9]]-Таблица1[[#This Row],[Т3]]</f>
        <v>795.81165076865727</v>
      </c>
      <c r="CO2437" s="14">
        <f>Таблица1[[#This Row],[Т9]]-Таблица1[[#This Row],[Т2]]</f>
        <v>45163.264794059694</v>
      </c>
      <c r="CP2437" s="14">
        <f>Таблица1[[#This Row],[Т9]]-Таблица1[[#This Row],[Т1]]</f>
        <v>997.00703521542164</v>
      </c>
      <c r="CQ2437" s="14">
        <f>Таблица1[[#This Row],[Т9]]-Таблица1[[#This Row],[угол обхв6]]</f>
        <v>47312.215809153618</v>
      </c>
      <c r="CR2437" s="14">
        <f>Таблица1[[#This Row],[Т9]]-Таблица1[[#This Row],[угол обхв5]]</f>
        <v>1151.0657725942074</v>
      </c>
      <c r="CS2437" s="14">
        <f>Таблица1[[#This Row],[Т9]]-Таблица1[[#This Row],[угол обхв4]]</f>
        <v>59063.022173409365</v>
      </c>
      <c r="CT2437" s="14">
        <f>Таблица1[[#This Row],[Lкан_прям, мм]]+Таблица1[[#This Row],[Lкан_дуг, мм]]+Таблица1[[#This Row],[Lкан_леб,мм]]</f>
        <v>85045.326329871838</v>
      </c>
      <c r="CU2437" s="16">
        <f>Таблица1[[#This Row],[Lкан_леб,мм]]</f>
        <v>57911.956400815157</v>
      </c>
      <c r="CV2437" s="14">
        <f>2534431-(Таблица1[[#This Row],[Т23]]+Таблица1[[#This Row],[угол обхв3]])</f>
        <v>2448967.6300709434</v>
      </c>
      <c r="CW2437" s="50">
        <f>SUM(X2437:AC2437,AD2437:AI2437)-Таблица1[[#This Row],[lподв_min, мм]]</f>
        <v>22050.125615677236</v>
      </c>
      <c r="CX2437" s="17">
        <f>CW2876-Таблица1[[#This Row],[Суммарная длина каната]]</f>
        <v>-2448967.6300709434</v>
      </c>
    </row>
    <row r="2438" spans="1:102" x14ac:dyDescent="0.25">
      <c r="A2438" s="21">
        <v>2437</v>
      </c>
      <c r="B2438" s="10">
        <v>62.596734693877544</v>
      </c>
      <c r="C2438" s="10">
        <v>136.51142857142858</v>
      </c>
      <c r="D2438" s="11">
        <v>12838.868134165759</v>
      </c>
      <c r="E2438" s="11">
        <v>22898.2695036238</v>
      </c>
      <c r="F2438" s="11">
        <v>12698.904085342938</v>
      </c>
      <c r="G2438" s="11">
        <v>22886.821139674179</v>
      </c>
      <c r="H2438" s="11">
        <v>13246.867644165761</v>
      </c>
      <c r="I2438" s="11">
        <v>17762.174222668546</v>
      </c>
      <c r="J2438" s="11">
        <v>5136.0952809552564</v>
      </c>
      <c r="K2438" s="11">
        <v>25982.304156454222</v>
      </c>
      <c r="L2438" s="11">
        <v>1151.0657726024647</v>
      </c>
      <c r="M2438" s="11">
        <v>57911.956400815157</v>
      </c>
      <c r="N2438" s="11">
        <v>4319.9933114282467</v>
      </c>
      <c r="O2438" s="11">
        <v>21052.953034925373</v>
      </c>
      <c r="P2438" s="43">
        <v>5944.4191675241054</v>
      </c>
      <c r="Q2438" s="11">
        <v>22377.670381098771</v>
      </c>
      <c r="R2438" s="11">
        <v>11321.154617508886</v>
      </c>
      <c r="S2438" s="11">
        <v>23439.24887601893</v>
      </c>
      <c r="T2438" s="11">
        <v>12669.66982047961</v>
      </c>
      <c r="U2438" s="11">
        <v>23786.840227115048</v>
      </c>
      <c r="V2438" s="11">
        <v>12838.868134165759</v>
      </c>
      <c r="W2438" s="11">
        <v>22898.2695036238</v>
      </c>
      <c r="X2438" s="12">
        <v>0</v>
      </c>
      <c r="Y2438" s="12">
        <v>136.55215328357747</v>
      </c>
      <c r="Z2438" s="12">
        <v>199.58877529407442</v>
      </c>
      <c r="AA2438" s="44">
        <v>232.04019061955862</v>
      </c>
      <c r="AB2438" s="45">
        <v>47.253829333788069</v>
      </c>
      <c r="AC2438" s="12">
        <v>535.63082407146612</v>
      </c>
      <c r="AD2438" s="12">
        <v>11750.806364255748</v>
      </c>
      <c r="AE2438" s="12">
        <v>2096.1000475181168</v>
      </c>
      <c r="AF2438" s="12">
        <v>5480.532182188148</v>
      </c>
      <c r="AG2438" s="44">
        <v>1128.4755203370607</v>
      </c>
      <c r="AH2438" s="45">
        <v>390.2947604055143</v>
      </c>
      <c r="AI2438" s="12">
        <v>5136.0952817496327</v>
      </c>
      <c r="AJ2438" s="12">
        <v>-58.37333525560291</v>
      </c>
      <c r="AK2438" s="12">
        <v>-39.197202739493903</v>
      </c>
      <c r="AL2438" s="12">
        <v>-11.168784939161993</v>
      </c>
      <c r="AM2438" s="44">
        <v>21.416812119445424</v>
      </c>
      <c r="AN2438" s="45">
        <v>14.780917544304387</v>
      </c>
      <c r="AO2438" s="12">
        <v>89.999999888444847</v>
      </c>
      <c r="AP2438" s="12">
        <v>-2189.3258198308504</v>
      </c>
      <c r="AQ2438" s="12">
        <v>4062.1407924710979</v>
      </c>
      <c r="AR2438" s="12">
        <v>5865.3896113552564</v>
      </c>
      <c r="AS2438" s="44">
        <v>11470.13580338819</v>
      </c>
      <c r="AT2438" s="45">
        <v>12565.579333898962</v>
      </c>
      <c r="AU2438" s="12">
        <v>13246.868134165758</v>
      </c>
      <c r="AV2438" s="12">
        <v>11261.289302052508</v>
      </c>
      <c r="AW2438" s="12">
        <v>21369.14297541598</v>
      </c>
      <c r="AX2438" s="12">
        <v>22777.943199626025</v>
      </c>
      <c r="AY2438" s="44">
        <v>23819.075950164515</v>
      </c>
      <c r="AZ2438" s="45">
        <v>23392.341595173944</v>
      </c>
      <c r="BA2438" s="12">
        <v>22898.269504418178</v>
      </c>
      <c r="BB2438" s="12">
        <v>3972.5882533927324</v>
      </c>
      <c r="BC2438" s="12">
        <v>5686.5666485669562</v>
      </c>
      <c r="BD2438" s="12">
        <v>11242.125061340037</v>
      </c>
      <c r="BE2438" s="44">
        <v>12520.688634600307</v>
      </c>
      <c r="BF2438" s="45">
        <v>12942.958620746405</v>
      </c>
      <c r="BG2438" s="12">
        <v>13246.868144165761</v>
      </c>
      <c r="BH2438" s="12">
        <v>21266.900985724955</v>
      </c>
      <c r="BI2438" s="12">
        <v>22693.860321589375</v>
      </c>
      <c r="BJ2438" s="12">
        <v>23839.521694546183</v>
      </c>
      <c r="BK2438" s="44">
        <v>23407.013152969466</v>
      </c>
      <c r="BL2438" s="45">
        <v>23292.768135564904</v>
      </c>
      <c r="BM2438" s="12">
        <v>17762.174222668546</v>
      </c>
      <c r="BN2438" s="12">
        <v>0</v>
      </c>
      <c r="BO2438" s="12">
        <v>19.176132516109011</v>
      </c>
      <c r="BP2438" s="12">
        <v>28.028417800331912</v>
      </c>
      <c r="BQ2438" s="48">
        <v>32.585597058607412</v>
      </c>
      <c r="BR2438" s="49">
        <v>6.6358945751410374</v>
      </c>
      <c r="BS2438" s="13">
        <v>75.21908234414046</v>
      </c>
      <c r="BT2438" s="12">
        <v>418.04359918483908</v>
      </c>
      <c r="BV2438" s="14">
        <f>Таблица1[[#This Row],[Lкан_леб,мм]]</f>
        <v>57911.956400815157</v>
      </c>
      <c r="BW2438" s="50">
        <f>Таблица1[[#This Row],[угол обхв4]]+Таблица1[[#This Row],[Lдуг 3,мм]]</f>
        <v>11750.806364255748</v>
      </c>
      <c r="BX2438" s="54">
        <f>Таблица1[[#This Row],[угол обхв5]]+Таблица1[[#This Row],[Y5, мм]]</f>
        <v>58048.508554098735</v>
      </c>
      <c r="BY2438" s="14">
        <f>Таблица1[[#This Row],[угол обхв6]]+Таблица1[[#This Row],[Lдуг 4,мм]]</f>
        <v>13846.906411773865</v>
      </c>
      <c r="BZ2438" s="14">
        <f>Таблица1[[#This Row],[Т1]]+Таблица1[[#This Row],[X6, мм]]</f>
        <v>58248.097329392811</v>
      </c>
      <c r="CA2438" s="14">
        <f>Таблица1[[#This Row],[Т2]]+Таблица1[[#This Row],[Lдуг 5,мм]]</f>
        <v>19327.438593962012</v>
      </c>
      <c r="CB2438" s="14">
        <f>Таблица1[[#This Row],[Т3]]+Таблица1[[#This Row],[Y6, мм]]</f>
        <v>58480.137520012373</v>
      </c>
      <c r="CC2438" s="14">
        <f>Таблица1[[#This Row],[Т4]]+Таблица1[[#This Row],[Lдуг 6,мм]]</f>
        <v>20455.914114299074</v>
      </c>
      <c r="CD2438" s="14">
        <f>Таблица1[[#This Row],[Т5]]+Таблица1[[#This Row],[Lдуг 1,мм]]</f>
        <v>58527.391349346159</v>
      </c>
      <c r="CE2438" s="14">
        <f>Таблица1[[#This Row],[Т6]]+Таблица1[[#This Row],[Lпрям1, мм]]</f>
        <v>20846.208874704589</v>
      </c>
      <c r="CF2438" s="15">
        <f>Таблица1[[#This Row],[Т7]]+Таблица1[[#This Row],[Lдуг 2,мм]]</f>
        <v>59063.022173417623</v>
      </c>
      <c r="CG2438" s="14">
        <f>Таблица1[[#This Row],[Т8]]+Таблица1[[#This Row],[Lпрям2, мм]]</f>
        <v>25982.304156454222</v>
      </c>
      <c r="CH2438" s="14">
        <f>Таблица1[[#This Row],[Т9]]-Таблица1[[#This Row],[Т9]]</f>
        <v>0</v>
      </c>
      <c r="CI2438" s="50">
        <f>Таблица1[[#This Row],[Т9]]-Таблица1[[#This Row],[Т8]]</f>
        <v>38216.813298713038</v>
      </c>
      <c r="CJ2438" s="54">
        <f>Таблица1[[#This Row],[Т9]]-Таблица1[[#This Row],[Т7]]</f>
        <v>535.6308240714643</v>
      </c>
      <c r="CK2438" s="14">
        <f>Таблица1[[#This Row],[Т9]]-Таблица1[[#This Row],[Т6]]</f>
        <v>38607.108059118545</v>
      </c>
      <c r="CL2438" s="14">
        <f>Таблица1[[#This Row],[Т9]]-Таблица1[[#This Row],[Т5]]</f>
        <v>582.88465340524999</v>
      </c>
      <c r="CM2438" s="14">
        <f>Таблица1[[#This Row],[Т9]]-Таблица1[[#This Row],[Т4]]</f>
        <v>39735.583579455611</v>
      </c>
      <c r="CN2438" s="14">
        <f>Таблица1[[#This Row],[Т9]]-Таблица1[[#This Row],[Т3]]</f>
        <v>814.92484402481205</v>
      </c>
      <c r="CO2438" s="14">
        <f>Таблица1[[#This Row],[Т9]]-Таблица1[[#This Row],[Т2]]</f>
        <v>45216.115761643756</v>
      </c>
      <c r="CP2438" s="14">
        <f>Таблица1[[#This Row],[Т9]]-Таблица1[[#This Row],[Т1]]</f>
        <v>1014.5136193188882</v>
      </c>
      <c r="CQ2438" s="14">
        <f>Таблица1[[#This Row],[Т9]]-Таблица1[[#This Row],[угол обхв6]]</f>
        <v>47312.215809161877</v>
      </c>
      <c r="CR2438" s="14">
        <f>Таблица1[[#This Row],[Т9]]-Таблица1[[#This Row],[угол обхв5]]</f>
        <v>1151.0657726024656</v>
      </c>
      <c r="CS2438" s="14">
        <f>Таблица1[[#This Row],[Т9]]-Таблица1[[#This Row],[угол обхв4]]</f>
        <v>59063.022173417623</v>
      </c>
      <c r="CT2438" s="14">
        <f>Таблица1[[#This Row],[Lкан_прям, мм]]+Таблица1[[#This Row],[Lкан_дуг, мм]]+Таблица1[[#This Row],[Lкан_леб,мм]]</f>
        <v>85045.326329871838</v>
      </c>
      <c r="CU2438" s="16">
        <f>Таблица1[[#This Row],[Lкан_леб,мм]]</f>
        <v>57911.956400815157</v>
      </c>
      <c r="CV2438" s="14">
        <f>2534431-(Таблица1[[#This Row],[Т23]]+Таблица1[[#This Row],[угол обхв3]])</f>
        <v>2448967.6300709434</v>
      </c>
      <c r="CW2438" s="50">
        <f>SUM(X2438:AC2438,AD2438:AI2438)-Таблица1[[#This Row],[lподв_min, мм]]</f>
        <v>21997.274648101433</v>
      </c>
      <c r="CX2438" s="17">
        <f>CW2877-Таблица1[[#This Row],[Суммарная длина каната]]</f>
        <v>-2448967.6300709434</v>
      </c>
    </row>
    <row r="2439" spans="1:102" x14ac:dyDescent="0.25">
      <c r="A2439" s="21">
        <v>2438</v>
      </c>
      <c r="B2439" s="10">
        <v>62.596734693877544</v>
      </c>
      <c r="C2439" s="10">
        <v>139.19551020408164</v>
      </c>
      <c r="D2439" s="11">
        <v>12707.510742398765</v>
      </c>
      <c r="E2439" s="11">
        <v>23255.226129244173</v>
      </c>
      <c r="F2439" s="11">
        <v>12568.236359416189</v>
      </c>
      <c r="G2439" s="11">
        <v>23237.235958460587</v>
      </c>
      <c r="H2439" s="11">
        <v>13115.510252398764</v>
      </c>
      <c r="I2439" s="11">
        <v>18065.966984244747</v>
      </c>
      <c r="J2439" s="11">
        <v>5189.2591449994252</v>
      </c>
      <c r="K2439" s="11">
        <v>25982.304156446076</v>
      </c>
      <c r="L2439" s="11">
        <v>1151.0657726106035</v>
      </c>
      <c r="M2439" s="11">
        <v>57911.956400815157</v>
      </c>
      <c r="N2439" s="11">
        <v>4319.9933114282467</v>
      </c>
      <c r="O2439" s="11">
        <v>21052.953034925373</v>
      </c>
      <c r="P2439" s="43">
        <v>5845.0046105094061</v>
      </c>
      <c r="Q2439" s="11">
        <v>22412.338479684091</v>
      </c>
      <c r="R2439" s="11">
        <v>11166.128788135835</v>
      </c>
      <c r="S2439" s="11">
        <v>23724.539106981407</v>
      </c>
      <c r="T2439" s="11">
        <v>12496.887236464341</v>
      </c>
      <c r="U2439" s="11">
        <v>24134.898647143815</v>
      </c>
      <c r="V2439" s="11">
        <v>12707.510742398765</v>
      </c>
      <c r="W2439" s="11">
        <v>23255.226129244173</v>
      </c>
      <c r="X2439" s="12">
        <v>0</v>
      </c>
      <c r="Y2439" s="12">
        <v>118.63296123633583</v>
      </c>
      <c r="Z2439" s="12">
        <v>198.39477409341845</v>
      </c>
      <c r="AA2439" s="44">
        <v>232.04019061956024</v>
      </c>
      <c r="AB2439" s="45">
        <v>47.253829333788232</v>
      </c>
      <c r="AC2439" s="12">
        <v>554.74401732750084</v>
      </c>
      <c r="AD2439" s="12">
        <v>11750.806364255748</v>
      </c>
      <c r="AE2439" s="12">
        <v>2042.9361834739389</v>
      </c>
      <c r="AF2439" s="12">
        <v>5480.5321821881489</v>
      </c>
      <c r="AG2439" s="44">
        <v>1128.4755203370596</v>
      </c>
      <c r="AH2439" s="45">
        <v>390.29476040551651</v>
      </c>
      <c r="AI2439" s="12">
        <v>5189.2591457856661</v>
      </c>
      <c r="AJ2439" s="12">
        <v>-58.37333525560291</v>
      </c>
      <c r="AK2439" s="12">
        <v>-41.71360978996286</v>
      </c>
      <c r="AL2439" s="12">
        <v>-13.852866571815115</v>
      </c>
      <c r="AM2439" s="44">
        <v>18.732730486792523</v>
      </c>
      <c r="AN2439" s="45">
        <v>12.096835911651461</v>
      </c>
      <c r="AO2439" s="12">
        <v>89.999999889587755</v>
      </c>
      <c r="AP2439" s="12">
        <v>-2189.3258198308504</v>
      </c>
      <c r="AQ2439" s="12">
        <v>4048.506974288518</v>
      </c>
      <c r="AR2439" s="12">
        <v>5747.3174082195819</v>
      </c>
      <c r="AS2439" s="44">
        <v>11297.159635078135</v>
      </c>
      <c r="AT2439" s="45">
        <v>12411.384893651437</v>
      </c>
      <c r="AU2439" s="12">
        <v>13115.510742398765</v>
      </c>
      <c r="AV2439" s="12">
        <v>11261.289302052508</v>
      </c>
      <c r="AW2439" s="12">
        <v>21357.51693420835</v>
      </c>
      <c r="AX2439" s="12">
        <v>22808.471298961649</v>
      </c>
      <c r="AY2439" s="44">
        <v>24110.926111356013</v>
      </c>
      <c r="AZ2439" s="45">
        <v>23735.958364177171</v>
      </c>
      <c r="BA2439" s="12">
        <v>23255.226130030416</v>
      </c>
      <c r="BB2439" s="12">
        <v>3972.5882533927324</v>
      </c>
      <c r="BC2439" s="12">
        <v>5573.5182733696765</v>
      </c>
      <c r="BD2439" s="12">
        <v>11068.441585846009</v>
      </c>
      <c r="BE2439" s="44">
        <v>12365.85638952204</v>
      </c>
      <c r="BF2439" s="45">
        <v>12793.013085211669</v>
      </c>
      <c r="BG2439" s="12">
        <v>13115.510752398766</v>
      </c>
      <c r="BH2439" s="12">
        <v>21266.900985724955</v>
      </c>
      <c r="BI2439" s="12">
        <v>22716.902378967068</v>
      </c>
      <c r="BJ2439" s="12">
        <v>24120.671926258965</v>
      </c>
      <c r="BK2439" s="44">
        <v>23748.511642769205</v>
      </c>
      <c r="BL2439" s="45">
        <v>23654.166412210816</v>
      </c>
      <c r="BM2439" s="12">
        <v>18065.966984244747</v>
      </c>
      <c r="BN2439" s="12">
        <v>0</v>
      </c>
      <c r="BO2439" s="12">
        <v>16.659725465640051</v>
      </c>
      <c r="BP2439" s="12">
        <v>27.860743218147746</v>
      </c>
      <c r="BQ2439" s="48">
        <v>32.58559705860764</v>
      </c>
      <c r="BR2439" s="49">
        <v>6.6358945751410596</v>
      </c>
      <c r="BS2439" s="13">
        <v>77.903163977936288</v>
      </c>
      <c r="BT2439" s="12">
        <v>418.04359918483908</v>
      </c>
      <c r="BV2439" s="14">
        <f>Таблица1[[#This Row],[Lкан_леб,мм]]</f>
        <v>57911.956400815157</v>
      </c>
      <c r="BW2439" s="50">
        <f>Таблица1[[#This Row],[угол обхв4]]+Таблица1[[#This Row],[Lдуг 3,мм]]</f>
        <v>11750.806364255748</v>
      </c>
      <c r="BX2439" s="54">
        <f>Таблица1[[#This Row],[угол обхв5]]+Таблица1[[#This Row],[Y5, мм]]</f>
        <v>58030.589362051491</v>
      </c>
      <c r="BY2439" s="14">
        <f>Таблица1[[#This Row],[угол обхв6]]+Таблица1[[#This Row],[Lдуг 4,мм]]</f>
        <v>13793.742547729687</v>
      </c>
      <c r="BZ2439" s="14">
        <f>Таблица1[[#This Row],[Т1]]+Таблица1[[#This Row],[X6, мм]]</f>
        <v>58228.984136144907</v>
      </c>
      <c r="CA2439" s="14">
        <f>Таблица1[[#This Row],[Т2]]+Таблица1[[#This Row],[Lдуг 5,мм]]</f>
        <v>19274.274729917837</v>
      </c>
      <c r="CB2439" s="14">
        <f>Таблица1[[#This Row],[Т3]]+Таблица1[[#This Row],[Y6, мм]]</f>
        <v>58461.024326764469</v>
      </c>
      <c r="CC2439" s="14">
        <f>Таблица1[[#This Row],[Т4]]+Таблица1[[#This Row],[Lдуг 6,мм]]</f>
        <v>20402.750250254896</v>
      </c>
      <c r="CD2439" s="14">
        <f>Таблица1[[#This Row],[Т5]]+Таблица1[[#This Row],[Lдуг 1,мм]]</f>
        <v>58508.278156098255</v>
      </c>
      <c r="CE2439" s="14">
        <f>Таблица1[[#This Row],[Т6]]+Таблица1[[#This Row],[Lпрям1, мм]]</f>
        <v>20793.045010660411</v>
      </c>
      <c r="CF2439" s="15">
        <f>Таблица1[[#This Row],[Т7]]+Таблица1[[#This Row],[Lдуг 2,мм]]</f>
        <v>59063.022173425758</v>
      </c>
      <c r="CG2439" s="14">
        <f>Таблица1[[#This Row],[Т8]]+Таблица1[[#This Row],[Lпрям2, мм]]</f>
        <v>25982.304156446076</v>
      </c>
      <c r="CH2439" s="14">
        <f>Таблица1[[#This Row],[Т9]]-Таблица1[[#This Row],[Т9]]</f>
        <v>0</v>
      </c>
      <c r="CI2439" s="50">
        <f>Таблица1[[#This Row],[Т9]]-Таблица1[[#This Row],[Т8]]</f>
        <v>38269.977162765346</v>
      </c>
      <c r="CJ2439" s="54">
        <f>Таблица1[[#This Row],[Т9]]-Таблица1[[#This Row],[Т7]]</f>
        <v>554.74401732750266</v>
      </c>
      <c r="CK2439" s="14">
        <f>Таблица1[[#This Row],[Т9]]-Таблица1[[#This Row],[Т6]]</f>
        <v>38660.271923170862</v>
      </c>
      <c r="CL2439" s="14">
        <f>Таблица1[[#This Row],[Т9]]-Таблица1[[#This Row],[Т5]]</f>
        <v>601.99784666128835</v>
      </c>
      <c r="CM2439" s="14">
        <f>Таблица1[[#This Row],[Т9]]-Таблица1[[#This Row],[Т4]]</f>
        <v>39788.74744350792</v>
      </c>
      <c r="CN2439" s="14">
        <f>Таблица1[[#This Row],[Т9]]-Таблица1[[#This Row],[Т3]]</f>
        <v>834.0380372808504</v>
      </c>
      <c r="CO2439" s="14">
        <f>Таблица1[[#This Row],[Т9]]-Таблица1[[#This Row],[Т2]]</f>
        <v>45269.279625696072</v>
      </c>
      <c r="CP2439" s="14">
        <f>Таблица1[[#This Row],[Т9]]-Таблица1[[#This Row],[Т1]]</f>
        <v>1032.4328113742667</v>
      </c>
      <c r="CQ2439" s="14">
        <f>Таблица1[[#This Row],[Т9]]-Таблица1[[#This Row],[угол обхв6]]</f>
        <v>47312.215809170011</v>
      </c>
      <c r="CR2439" s="14">
        <f>Таблица1[[#This Row],[Т9]]-Таблица1[[#This Row],[угол обхв5]]</f>
        <v>1151.0657726106001</v>
      </c>
      <c r="CS2439" s="14">
        <f>Таблица1[[#This Row],[Т9]]-Таблица1[[#This Row],[угол обхв4]]</f>
        <v>59063.022173425758</v>
      </c>
      <c r="CT2439" s="14">
        <f>Таблица1[[#This Row],[Lкан_прям, мм]]+Таблица1[[#This Row],[Lкан_дуг, мм]]+Таблица1[[#This Row],[Lкан_леб,мм]]</f>
        <v>85045.326329871838</v>
      </c>
      <c r="CU2439" s="16">
        <f>Таблица1[[#This Row],[Lкан_леб,мм]]</f>
        <v>57911.956400815157</v>
      </c>
      <c r="CV2439" s="14">
        <f>2534431-(Таблица1[[#This Row],[Т23]]+Таблица1[[#This Row],[угол обхв3]])</f>
        <v>2448967.6300709434</v>
      </c>
      <c r="CW2439" s="50">
        <f>SUM(X2439:AC2439,AD2439:AI2439)-Таблица1[[#This Row],[lподв_min, мм]]</f>
        <v>21944.110784057255</v>
      </c>
      <c r="CX2439" s="17">
        <f>CW2878-Таблица1[[#This Row],[Суммарная длина каната]]</f>
        <v>-2448967.6300709434</v>
      </c>
    </row>
    <row r="2440" spans="1:102" x14ac:dyDescent="0.25">
      <c r="A2440" s="21">
        <v>2439</v>
      </c>
      <c r="B2440" s="10">
        <v>62.596734693877544</v>
      </c>
      <c r="C2440" s="10">
        <v>141.87959183673468</v>
      </c>
      <c r="D2440" s="11">
        <v>12559.581563068106</v>
      </c>
      <c r="E2440" s="11">
        <v>23605.639820256198</v>
      </c>
      <c r="F2440" s="11">
        <v>12421.302435120222</v>
      </c>
      <c r="G2440" s="11">
        <v>23581.147315811522</v>
      </c>
      <c r="H2440" s="11">
        <v>12967.581073068106</v>
      </c>
      <c r="I2440" s="11">
        <v>18363.00017179233</v>
      </c>
      <c r="J2440" s="11">
        <v>5242.6396484638681</v>
      </c>
      <c r="K2440" s="11">
        <v>25982.304156438069</v>
      </c>
      <c r="L2440" s="11">
        <v>1151.0657726186091</v>
      </c>
      <c r="M2440" s="11">
        <v>57911.956400815157</v>
      </c>
      <c r="N2440" s="11">
        <v>4319.9933114282467</v>
      </c>
      <c r="O2440" s="11">
        <v>21052.953034925373</v>
      </c>
      <c r="P2440" s="43">
        <v>5744.0756488884344</v>
      </c>
      <c r="Q2440" s="11">
        <v>22442.313067455456</v>
      </c>
      <c r="R2440" s="11">
        <v>10997.913197811975</v>
      </c>
      <c r="S2440" s="11">
        <v>24002.256659230839</v>
      </c>
      <c r="T2440" s="11">
        <v>12307.995004915263</v>
      </c>
      <c r="U2440" s="11">
        <v>24474.483997169871</v>
      </c>
      <c r="V2440" s="11">
        <v>12559.581563068106</v>
      </c>
      <c r="W2440" s="11">
        <v>23605.639820256198</v>
      </c>
      <c r="X2440" s="12">
        <v>0</v>
      </c>
      <c r="Y2440" s="12">
        <v>100.26586896364412</v>
      </c>
      <c r="Z2440" s="12">
        <v>197.64867311821322</v>
      </c>
      <c r="AA2440" s="44">
        <v>232.04019061955893</v>
      </c>
      <c r="AB2440" s="45">
        <v>47.253829333788303</v>
      </c>
      <c r="AC2440" s="12">
        <v>573.85721058340459</v>
      </c>
      <c r="AD2440" s="12">
        <v>11750.806364255748</v>
      </c>
      <c r="AE2440" s="12">
        <v>1989.5556800094989</v>
      </c>
      <c r="AF2440" s="12">
        <v>5480.5321821881507</v>
      </c>
      <c r="AG2440" s="44">
        <v>1128.4755203370596</v>
      </c>
      <c r="AH2440" s="45">
        <v>390.29476040551401</v>
      </c>
      <c r="AI2440" s="12">
        <v>5242.6396492421009</v>
      </c>
      <c r="AJ2440" s="12">
        <v>-58.37333525560291</v>
      </c>
      <c r="AK2440" s="12">
        <v>-44.292915841807428</v>
      </c>
      <c r="AL2440" s="12">
        <v>-16.536948204468143</v>
      </c>
      <c r="AM2440" s="44">
        <v>16.048648854139312</v>
      </c>
      <c r="AN2440" s="45">
        <v>9.4127542789982428</v>
      </c>
      <c r="AO2440" s="12">
        <v>89.999999890711962</v>
      </c>
      <c r="AP2440" s="12">
        <v>-2189.3258198308504</v>
      </c>
      <c r="AQ2440" s="12">
        <v>4035.0759809067067</v>
      </c>
      <c r="AR2440" s="12">
        <v>5627.9451410678876</v>
      </c>
      <c r="AS2440" s="44">
        <v>11110.7062041956</v>
      </c>
      <c r="AT2440" s="45">
        <v>12241.268411024075</v>
      </c>
      <c r="AU2440" s="12">
        <v>12967.581563068106</v>
      </c>
      <c r="AV2440" s="12">
        <v>11261.289302052508</v>
      </c>
      <c r="AW2440" s="12">
        <v>21344.990900224515</v>
      </c>
      <c r="AX2440" s="12">
        <v>22833.436711784638</v>
      </c>
      <c r="AY2440" s="44">
        <v>24394.35580193705</v>
      </c>
      <c r="AZ2440" s="45">
        <v>24071.977398879015</v>
      </c>
      <c r="BA2440" s="12">
        <v>23605.63982103443</v>
      </c>
      <c r="BB2440" s="12">
        <v>3972.5882533927324</v>
      </c>
      <c r="BC2440" s="12">
        <v>5459.1583183668936</v>
      </c>
      <c r="BD2440" s="12">
        <v>10881.782689991429</v>
      </c>
      <c r="BE2440" s="44">
        <v>12195.201998531638</v>
      </c>
      <c r="BF2440" s="45">
        <v>12626.308156959294</v>
      </c>
      <c r="BG2440" s="12">
        <v>12967.581573068108</v>
      </c>
      <c r="BH2440" s="12">
        <v>21266.900985724955</v>
      </c>
      <c r="BI2440" s="12">
        <v>22734.350932754598</v>
      </c>
      <c r="BJ2440" s="12">
        <v>24393.380303560025</v>
      </c>
      <c r="BK2440" s="44">
        <v>24082.384854463664</v>
      </c>
      <c r="BL2440" s="45">
        <v>24008.146418547058</v>
      </c>
      <c r="BM2440" s="12">
        <v>18363.00017179233</v>
      </c>
      <c r="BN2440" s="12">
        <v>0</v>
      </c>
      <c r="BO2440" s="12">
        <v>14.080419413795486</v>
      </c>
      <c r="BP2440" s="12">
        <v>27.755967637339282</v>
      </c>
      <c r="BQ2440" s="48">
        <v>32.585597058607455</v>
      </c>
      <c r="BR2440" s="49">
        <v>6.6358945751410694</v>
      </c>
      <c r="BS2440" s="13">
        <v>80.587245611713726</v>
      </c>
      <c r="BT2440" s="12">
        <v>418.04359918483908</v>
      </c>
      <c r="BV2440" s="14">
        <f>Таблица1[[#This Row],[Lкан_леб,мм]]</f>
        <v>57911.956400815157</v>
      </c>
      <c r="BW2440" s="50">
        <f>Таблица1[[#This Row],[угол обхв4]]+Таблица1[[#This Row],[Lдуг 3,мм]]</f>
        <v>11750.806364255748</v>
      </c>
      <c r="BX2440" s="54">
        <f>Таблица1[[#This Row],[угол обхв5]]+Таблица1[[#This Row],[Y5, мм]]</f>
        <v>58012.222269778802</v>
      </c>
      <c r="BY2440" s="14">
        <f>Таблица1[[#This Row],[угол обхв6]]+Таблица1[[#This Row],[Lдуг 4,мм]]</f>
        <v>13740.362044265246</v>
      </c>
      <c r="BZ2440" s="14">
        <f>Таблица1[[#This Row],[Т1]]+Таблица1[[#This Row],[X6, мм]]</f>
        <v>58209.870942897018</v>
      </c>
      <c r="CA2440" s="14">
        <f>Таблица1[[#This Row],[Т2]]+Таблица1[[#This Row],[Lдуг 5,мм]]</f>
        <v>19220.894226453398</v>
      </c>
      <c r="CB2440" s="14">
        <f>Таблица1[[#This Row],[Т3]]+Таблица1[[#This Row],[Y6, мм]]</f>
        <v>58441.91113351658</v>
      </c>
      <c r="CC2440" s="14">
        <f>Таблица1[[#This Row],[Т4]]+Таблица1[[#This Row],[Lдуг 6,мм]]</f>
        <v>20349.369746790457</v>
      </c>
      <c r="CD2440" s="14">
        <f>Таблица1[[#This Row],[Т5]]+Таблица1[[#This Row],[Lдуг 1,мм]]</f>
        <v>58489.164962850366</v>
      </c>
      <c r="CE2440" s="14">
        <f>Таблица1[[#This Row],[Т6]]+Таблица1[[#This Row],[Lпрям1, мм]]</f>
        <v>20739.664507195972</v>
      </c>
      <c r="CF2440" s="15">
        <f>Таблица1[[#This Row],[Т7]]+Таблица1[[#This Row],[Lдуг 2,мм]]</f>
        <v>59063.022173433768</v>
      </c>
      <c r="CG2440" s="14">
        <f>Таблица1[[#This Row],[Т8]]+Таблица1[[#This Row],[Lпрям2, мм]]</f>
        <v>25982.304156438073</v>
      </c>
      <c r="CH2440" s="14">
        <f>Таблица1[[#This Row],[Т9]]-Таблица1[[#This Row],[Т9]]</f>
        <v>0</v>
      </c>
      <c r="CI2440" s="50">
        <f>Таблица1[[#This Row],[Т9]]-Таблица1[[#This Row],[Т8]]</f>
        <v>38323.357666237796</v>
      </c>
      <c r="CJ2440" s="54">
        <f>Таблица1[[#This Row],[Т9]]-Таблица1[[#This Row],[Т7]]</f>
        <v>573.85721058340278</v>
      </c>
      <c r="CK2440" s="14">
        <f>Таблица1[[#This Row],[Т9]]-Таблица1[[#This Row],[Т6]]</f>
        <v>38713.652426643312</v>
      </c>
      <c r="CL2440" s="14">
        <f>Таблица1[[#This Row],[Т9]]-Таблица1[[#This Row],[Т5]]</f>
        <v>621.11103991718846</v>
      </c>
      <c r="CM2440" s="14">
        <f>Таблица1[[#This Row],[Т9]]-Таблица1[[#This Row],[Т4]]</f>
        <v>39842.12794698037</v>
      </c>
      <c r="CN2440" s="14">
        <f>Таблица1[[#This Row],[Т9]]-Таблица1[[#This Row],[Т3]]</f>
        <v>853.15123053675052</v>
      </c>
      <c r="CO2440" s="14">
        <f>Таблица1[[#This Row],[Т9]]-Таблица1[[#This Row],[Т2]]</f>
        <v>45322.660129168522</v>
      </c>
      <c r="CP2440" s="14">
        <f>Таблица1[[#This Row],[Т9]]-Таблица1[[#This Row],[Т1]]</f>
        <v>1050.7999036549663</v>
      </c>
      <c r="CQ2440" s="14">
        <f>Таблица1[[#This Row],[Т9]]-Таблица1[[#This Row],[угол обхв6]]</f>
        <v>47312.215809178022</v>
      </c>
      <c r="CR2440" s="14">
        <f>Таблица1[[#This Row],[Т9]]-Таблица1[[#This Row],[угол обхв5]]</f>
        <v>1151.0657726186109</v>
      </c>
      <c r="CS2440" s="14">
        <f>Таблица1[[#This Row],[Т9]]-Таблица1[[#This Row],[угол обхв4]]</f>
        <v>59063.022173433768</v>
      </c>
      <c r="CT2440" s="14">
        <f>Таблица1[[#This Row],[Lкан_прям, мм]]+Таблица1[[#This Row],[Lкан_дуг, мм]]+Таблица1[[#This Row],[Lкан_леб,мм]]</f>
        <v>85045.326329871838</v>
      </c>
      <c r="CU2440" s="16">
        <f>Таблица1[[#This Row],[Lкан_леб,мм]]</f>
        <v>57911.956400815157</v>
      </c>
      <c r="CV2440" s="14">
        <f>2534431-(Таблица1[[#This Row],[Т23]]+Таблица1[[#This Row],[угол обхв3]])</f>
        <v>2448967.6300709434</v>
      </c>
      <c r="CW2440" s="50">
        <f>SUM(X2440:AC2440,AD2440:AI2440)-Таблица1[[#This Row],[lподв_min, мм]]</f>
        <v>21890.730280592812</v>
      </c>
      <c r="CX2440" s="17">
        <f>CW2879-Таблица1[[#This Row],[Суммарная длина каната]]</f>
        <v>-2448967.6300709434</v>
      </c>
    </row>
    <row r="2441" spans="1:102" x14ac:dyDescent="0.25">
      <c r="A2441" s="21">
        <v>2440</v>
      </c>
      <c r="B2441" s="10">
        <v>62.596734693877544</v>
      </c>
      <c r="C2441" s="10">
        <v>144.56367346938774</v>
      </c>
      <c r="D2441" s="11">
        <v>12395.405175308708</v>
      </c>
      <c r="E2441" s="11">
        <v>23948.741715687258</v>
      </c>
      <c r="F2441" s="11">
        <v>12258.424707848932</v>
      </c>
      <c r="G2441" s="11">
        <v>23917.800617864123</v>
      </c>
      <c r="H2441" s="11">
        <v>12803.404685308709</v>
      </c>
      <c r="I2441" s="11">
        <v>18652.608983553087</v>
      </c>
      <c r="J2441" s="11">
        <v>5296.1327321341723</v>
      </c>
      <c r="K2441" s="11">
        <v>25982.304156430222</v>
      </c>
      <c r="L2441" s="11">
        <v>1151.0657726264683</v>
      </c>
      <c r="M2441" s="11">
        <v>57911.956400815157</v>
      </c>
      <c r="N2441" s="11">
        <v>4319.9933114282467</v>
      </c>
      <c r="O2441" s="11">
        <v>21052.953034925373</v>
      </c>
      <c r="P2441" s="43">
        <v>5641.853736164825</v>
      </c>
      <c r="Q2441" s="11">
        <v>22467.528375605023</v>
      </c>
      <c r="R2441" s="11">
        <v>10816.876937145636</v>
      </c>
      <c r="S2441" s="11">
        <v>24271.792178187759</v>
      </c>
      <c r="T2441" s="11">
        <v>12103.407584138627</v>
      </c>
      <c r="U2441" s="11">
        <v>24804.851175248867</v>
      </c>
      <c r="V2441" s="11">
        <v>12395.405175308708</v>
      </c>
      <c r="W2441" s="11">
        <v>23948.741715687258</v>
      </c>
      <c r="X2441" s="12">
        <v>0</v>
      </c>
      <c r="Y2441" s="12">
        <v>81.412341999101542</v>
      </c>
      <c r="Z2441" s="12">
        <v>197.38900683485861</v>
      </c>
      <c r="AA2441" s="44">
        <v>232.04019061955921</v>
      </c>
      <c r="AB2441" s="45">
        <v>47.253829333787735</v>
      </c>
      <c r="AC2441" s="12">
        <v>592.97040383916135</v>
      </c>
      <c r="AD2441" s="12">
        <v>11750.806364255748</v>
      </c>
      <c r="AE2441" s="12">
        <v>1936.0625963392085</v>
      </c>
      <c r="AF2441" s="12">
        <v>5480.5321821881489</v>
      </c>
      <c r="AG2441" s="44">
        <v>1128.4755203370592</v>
      </c>
      <c r="AH2441" s="45">
        <v>390.29476040551305</v>
      </c>
      <c r="AI2441" s="12">
        <v>5296.1327329045462</v>
      </c>
      <c r="AJ2441" s="12">
        <v>-58.37333525560291</v>
      </c>
      <c r="AK2441" s="12">
        <v>-46.940532322210323</v>
      </c>
      <c r="AL2441" s="12">
        <v>-19.221029837121211</v>
      </c>
      <c r="AM2441" s="44">
        <v>13.364567221486281</v>
      </c>
      <c r="AN2441" s="45">
        <v>6.7286726463452915</v>
      </c>
      <c r="AO2441" s="12">
        <v>89.999999891815804</v>
      </c>
      <c r="AP2441" s="12">
        <v>-2189.3258198308504</v>
      </c>
      <c r="AQ2441" s="12">
        <v>4021.8899649307778</v>
      </c>
      <c r="AR2441" s="12">
        <v>5507.5347308232958</v>
      </c>
      <c r="AS2441" s="44">
        <v>10911.184617946981</v>
      </c>
      <c r="AT2441" s="45">
        <v>12055.603147472237</v>
      </c>
      <c r="AU2441" s="12">
        <v>12803.405175308708</v>
      </c>
      <c r="AV2441" s="12">
        <v>11261.289302052508</v>
      </c>
      <c r="AW2441" s="12">
        <v>21331.517919300648</v>
      </c>
      <c r="AX2441" s="12">
        <v>22852.784660179412</v>
      </c>
      <c r="AY2441" s="44">
        <v>24668.743134027231</v>
      </c>
      <c r="AZ2441" s="45">
        <v>24399.661422373734</v>
      </c>
      <c r="BA2441" s="12">
        <v>23948.741716457633</v>
      </c>
      <c r="BB2441" s="12">
        <v>3972.5882533927324</v>
      </c>
      <c r="BC2441" s="12">
        <v>5343.7503896673561</v>
      </c>
      <c r="BD2441" s="12">
        <v>10682.557931804107</v>
      </c>
      <c r="BE2441" s="44">
        <v>12009.099903337283</v>
      </c>
      <c r="BF2441" s="45">
        <v>12443.209611975099</v>
      </c>
      <c r="BG2441" s="12">
        <v>12803.405185308709</v>
      </c>
      <c r="BH2441" s="12">
        <v>21266.900985724955</v>
      </c>
      <c r="BI2441" s="12">
        <v>22746.093259980298</v>
      </c>
      <c r="BJ2441" s="12">
        <v>24657.048462762148</v>
      </c>
      <c r="BK2441" s="44">
        <v>24407.900219409396</v>
      </c>
      <c r="BL2441" s="45">
        <v>24353.93146856239</v>
      </c>
      <c r="BM2441" s="12">
        <v>18652.608983553087</v>
      </c>
      <c r="BN2441" s="12">
        <v>0</v>
      </c>
      <c r="BO2441" s="12">
        <v>11.432802933392585</v>
      </c>
      <c r="BP2441" s="12">
        <v>27.719502485089116</v>
      </c>
      <c r="BQ2441" s="48">
        <v>32.58559705860749</v>
      </c>
      <c r="BR2441" s="49">
        <v>6.6358945751409903</v>
      </c>
      <c r="BS2441" s="13">
        <v>83.271327245470516</v>
      </c>
      <c r="BT2441" s="12">
        <v>418.04359918483908</v>
      </c>
      <c r="BV2441" s="14">
        <f>Таблица1[[#This Row],[Lкан_леб,мм]]</f>
        <v>57911.956400815157</v>
      </c>
      <c r="BW2441" s="50">
        <f>Таблица1[[#This Row],[угол обхв4]]+Таблица1[[#This Row],[Lдуг 3,мм]]</f>
        <v>11750.806364255748</v>
      </c>
      <c r="BX2441" s="54">
        <f>Таблица1[[#This Row],[угол обхв5]]+Таблица1[[#This Row],[Y5, мм]]</f>
        <v>57993.368742814258</v>
      </c>
      <c r="BY2441" s="14">
        <f>Таблица1[[#This Row],[угол обхв6]]+Таблица1[[#This Row],[Lдуг 4,мм]]</f>
        <v>13686.868960594957</v>
      </c>
      <c r="BZ2441" s="14">
        <f>Таблица1[[#This Row],[Т1]]+Таблица1[[#This Row],[X6, мм]]</f>
        <v>58190.757749649114</v>
      </c>
      <c r="CA2441" s="14">
        <f>Таблица1[[#This Row],[Т2]]+Таблица1[[#This Row],[Lдуг 5,мм]]</f>
        <v>19167.401142783106</v>
      </c>
      <c r="CB2441" s="14">
        <f>Таблица1[[#This Row],[Т3]]+Таблица1[[#This Row],[Y6, мм]]</f>
        <v>58422.797940268676</v>
      </c>
      <c r="CC2441" s="14">
        <f>Таблица1[[#This Row],[Т4]]+Таблица1[[#This Row],[Lдуг 6,мм]]</f>
        <v>20295.876663120165</v>
      </c>
      <c r="CD2441" s="14">
        <f>Таблица1[[#This Row],[Т5]]+Таблица1[[#This Row],[Lдуг 1,мм]]</f>
        <v>58470.051769602462</v>
      </c>
      <c r="CE2441" s="14">
        <f>Таблица1[[#This Row],[Т6]]+Таблица1[[#This Row],[Lпрям1, мм]]</f>
        <v>20686.171423525677</v>
      </c>
      <c r="CF2441" s="15">
        <f>Таблица1[[#This Row],[Т7]]+Таблица1[[#This Row],[Lдуг 2,мм]]</f>
        <v>59063.022173441626</v>
      </c>
      <c r="CG2441" s="14">
        <f>Таблица1[[#This Row],[Т8]]+Таблица1[[#This Row],[Lпрям2, мм]]</f>
        <v>25982.304156430222</v>
      </c>
      <c r="CH2441" s="14">
        <f>Таблица1[[#This Row],[Т9]]-Таблица1[[#This Row],[Т9]]</f>
        <v>0</v>
      </c>
      <c r="CI2441" s="50">
        <f>Таблица1[[#This Row],[Т9]]-Таблица1[[#This Row],[Т8]]</f>
        <v>38376.850749915946</v>
      </c>
      <c r="CJ2441" s="54">
        <f>Таблица1[[#This Row],[Т9]]-Таблица1[[#This Row],[Т7]]</f>
        <v>592.97040383916465</v>
      </c>
      <c r="CK2441" s="14">
        <f>Таблица1[[#This Row],[Т9]]-Таблица1[[#This Row],[Т6]]</f>
        <v>38767.145510321461</v>
      </c>
      <c r="CL2441" s="14">
        <f>Таблица1[[#This Row],[Т9]]-Таблица1[[#This Row],[Т5]]</f>
        <v>640.22423317295033</v>
      </c>
      <c r="CM2441" s="14">
        <f>Таблица1[[#This Row],[Т9]]-Таблица1[[#This Row],[Т4]]</f>
        <v>39895.62103065852</v>
      </c>
      <c r="CN2441" s="14">
        <f>Таблица1[[#This Row],[Т9]]-Таблица1[[#This Row],[Т3]]</f>
        <v>872.26442379251239</v>
      </c>
      <c r="CO2441" s="14">
        <f>Таблица1[[#This Row],[Т9]]-Таблица1[[#This Row],[Т2]]</f>
        <v>45376.153212846672</v>
      </c>
      <c r="CP2441" s="14">
        <f>Таблица1[[#This Row],[Т9]]-Таблица1[[#This Row],[Т1]]</f>
        <v>1069.6534306273679</v>
      </c>
      <c r="CQ2441" s="14">
        <f>Таблица1[[#This Row],[Т9]]-Таблица1[[#This Row],[угол обхв6]]</f>
        <v>47312.21580918588</v>
      </c>
      <c r="CR2441" s="14">
        <f>Таблица1[[#This Row],[Т9]]-Таблица1[[#This Row],[угол обхв5]]</f>
        <v>1151.065772626469</v>
      </c>
      <c r="CS2441" s="14">
        <f>Таблица1[[#This Row],[Т9]]-Таблица1[[#This Row],[угол обхв4]]</f>
        <v>59063.022173441626</v>
      </c>
      <c r="CT2441" s="14">
        <f>Таблица1[[#This Row],[Lкан_прям, мм]]+Таблица1[[#This Row],[Lкан_дуг, мм]]+Таблица1[[#This Row],[Lкан_леб,мм]]</f>
        <v>85045.326329871852</v>
      </c>
      <c r="CU2441" s="16">
        <f>Таблица1[[#This Row],[Lкан_леб,мм]]</f>
        <v>57911.956400815157</v>
      </c>
      <c r="CV2441" s="14">
        <f>2534431-(Таблица1[[#This Row],[Т23]]+Таблица1[[#This Row],[угол обхв3]])</f>
        <v>2448967.6300709434</v>
      </c>
      <c r="CW2441" s="50">
        <f>SUM(X2441:AC2441,AD2441:AI2441)-Таблица1[[#This Row],[lподв_min, мм]]</f>
        <v>21837.237196922521</v>
      </c>
      <c r="CX2441" s="17">
        <f>CW2880-Таблица1[[#This Row],[Суммарная длина каната]]</f>
        <v>-2448967.6300709434</v>
      </c>
    </row>
    <row r="2442" spans="1:102" x14ac:dyDescent="0.25">
      <c r="A2442" s="21">
        <v>2441</v>
      </c>
      <c r="B2442" s="10">
        <v>62.596734693877544</v>
      </c>
      <c r="C2442" s="10">
        <v>147.2477551020408</v>
      </c>
      <c r="D2442" s="11">
        <v>12215.341807103699</v>
      </c>
      <c r="E2442" s="11">
        <v>24283.778997757141</v>
      </c>
      <c r="F2442" s="11">
        <v>12079.960556126674</v>
      </c>
      <c r="G2442" s="11">
        <v>24246.457196033542</v>
      </c>
      <c r="H2442" s="11">
        <v>12623.341317103701</v>
      </c>
      <c r="I2442" s="11">
        <v>18934.15338287862</v>
      </c>
      <c r="J2442" s="11">
        <v>5349.6256148785224</v>
      </c>
      <c r="K2442" s="11">
        <v>25982.304156422524</v>
      </c>
      <c r="L2442" s="11">
        <v>1151.065772634166</v>
      </c>
      <c r="M2442" s="11">
        <v>57911.956400815157</v>
      </c>
      <c r="N2442" s="11">
        <v>4319.9933114282467</v>
      </c>
      <c r="O2442" s="11">
        <v>21052.953034925373</v>
      </c>
      <c r="P2442" s="43">
        <v>5538.5631627737257</v>
      </c>
      <c r="Q2442" s="11">
        <v>22487.929077908833</v>
      </c>
      <c r="R2442" s="11">
        <v>10623.417227247253</v>
      </c>
      <c r="S2442" s="11">
        <v>24532.554261899051</v>
      </c>
      <c r="T2442" s="11">
        <v>11883.573870074744</v>
      </c>
      <c r="U2442" s="11">
        <v>25125.275305508731</v>
      </c>
      <c r="V2442" s="11">
        <v>12215.341807103699</v>
      </c>
      <c r="W2442" s="11">
        <v>24283.778997757141</v>
      </c>
      <c r="X2442" s="12">
        <v>0</v>
      </c>
      <c r="Y2442" s="12">
        <v>62.030373396777328</v>
      </c>
      <c r="Z2442" s="12">
        <v>197.65778218928611</v>
      </c>
      <c r="AA2442" s="44">
        <v>232.04019061955816</v>
      </c>
      <c r="AB2442" s="45">
        <v>47.253829333784999</v>
      </c>
      <c r="AC2442" s="12">
        <v>612.0835970947594</v>
      </c>
      <c r="AD2442" s="12">
        <v>11750.806364255748</v>
      </c>
      <c r="AE2442" s="12">
        <v>1882.5697135948549</v>
      </c>
      <c r="AF2442" s="12">
        <v>5480.5321821881471</v>
      </c>
      <c r="AG2442" s="44">
        <v>1128.4755203370605</v>
      </c>
      <c r="AH2442" s="45">
        <v>390.2947604055218</v>
      </c>
      <c r="AI2442" s="12">
        <v>5349.6256156411946</v>
      </c>
      <c r="AJ2442" s="12">
        <v>-58.37333525560291</v>
      </c>
      <c r="AK2442" s="12">
        <v>-49.66235830154428</v>
      </c>
      <c r="AL2442" s="12">
        <v>-21.905111469774212</v>
      </c>
      <c r="AM2442" s="44">
        <v>10.680485588833136</v>
      </c>
      <c r="AN2442" s="45">
        <v>4.0445910136925312</v>
      </c>
      <c r="AO2442" s="12">
        <v>89.999999892897563</v>
      </c>
      <c r="AP2442" s="12">
        <v>-2189.3258198308504</v>
      </c>
      <c r="AQ2442" s="12">
        <v>4008.9980684317634</v>
      </c>
      <c r="AR2442" s="12">
        <v>5386.3503762528844</v>
      </c>
      <c r="AS2442" s="44">
        <v>10699.03265706059</v>
      </c>
      <c r="AT2442" s="45">
        <v>11854.796480843241</v>
      </c>
      <c r="AU2442" s="12">
        <v>12623.341807103699</v>
      </c>
      <c r="AV2442" s="12">
        <v>11261.289302052508</v>
      </c>
      <c r="AW2442" s="12">
        <v>21317.047636978423</v>
      </c>
      <c r="AX2442" s="12">
        <v>22866.472691802348</v>
      </c>
      <c r="AY2442" s="44">
        <v>24933.48606005697</v>
      </c>
      <c r="AZ2442" s="45">
        <v>24718.291446038824</v>
      </c>
      <c r="BA2442" s="12">
        <v>24283.778998519814</v>
      </c>
      <c r="BB2442" s="12">
        <v>3972.5882533927324</v>
      </c>
      <c r="BC2442" s="12">
        <v>5227.5679197772424</v>
      </c>
      <c r="BD2442" s="12">
        <v>10471.204440726411</v>
      </c>
      <c r="BE2442" s="44">
        <v>11807.958440261409</v>
      </c>
      <c r="BF2442" s="45">
        <v>12244.119196335203</v>
      </c>
      <c r="BG2442" s="12">
        <v>12623.341817103701</v>
      </c>
      <c r="BH2442" s="12">
        <v>21266.900985724955</v>
      </c>
      <c r="BI2442" s="12">
        <v>22752.023679961883</v>
      </c>
      <c r="BJ2442" s="12">
        <v>24911.097875792562</v>
      </c>
      <c r="BK2442" s="44">
        <v>24724.343507350808</v>
      </c>
      <c r="BL2442" s="45">
        <v>24690.762857227044</v>
      </c>
      <c r="BM2442" s="12">
        <v>18934.15338287862</v>
      </c>
      <c r="BN2442" s="12">
        <v>0</v>
      </c>
      <c r="BO2442" s="12">
        <v>8.7109769540586317</v>
      </c>
      <c r="BP2442" s="12">
        <v>27.757246831770068</v>
      </c>
      <c r="BQ2442" s="48">
        <v>32.585597058607348</v>
      </c>
      <c r="BR2442" s="49">
        <v>6.6358945751406049</v>
      </c>
      <c r="BS2442" s="13">
        <v>85.955408879205038</v>
      </c>
      <c r="BT2442" s="12">
        <v>418.04359918483908</v>
      </c>
      <c r="BV2442" s="14">
        <f>Таблица1[[#This Row],[Lкан_леб,мм]]</f>
        <v>57911.956400815157</v>
      </c>
      <c r="BW2442" s="50">
        <f>Таблица1[[#This Row],[угол обхв4]]+Таблица1[[#This Row],[Lдуг 3,мм]]</f>
        <v>11750.806364255748</v>
      </c>
      <c r="BX2442" s="54">
        <f>Таблица1[[#This Row],[угол обхв5]]+Таблица1[[#This Row],[Y5, мм]]</f>
        <v>57973.986774211931</v>
      </c>
      <c r="BY2442" s="14">
        <f>Таблица1[[#This Row],[угол обхв6]]+Таблица1[[#This Row],[Lдуг 4,мм]]</f>
        <v>13633.376077850604</v>
      </c>
      <c r="BZ2442" s="14">
        <f>Таблица1[[#This Row],[Т1]]+Таблица1[[#This Row],[X6, мм]]</f>
        <v>58171.644556401217</v>
      </c>
      <c r="CA2442" s="14">
        <f>Таблица1[[#This Row],[Т2]]+Таблица1[[#This Row],[Lдуг 5,мм]]</f>
        <v>19113.908260038752</v>
      </c>
      <c r="CB2442" s="14">
        <f>Таблица1[[#This Row],[Т3]]+Таблица1[[#This Row],[Y6, мм]]</f>
        <v>58403.684747020772</v>
      </c>
      <c r="CC2442" s="14">
        <f>Таблица1[[#This Row],[Т4]]+Таблица1[[#This Row],[Lдуг 6,мм]]</f>
        <v>20242.383780375814</v>
      </c>
      <c r="CD2442" s="14">
        <f>Таблица1[[#This Row],[Т5]]+Таблица1[[#This Row],[Lдуг 1,мм]]</f>
        <v>58450.938576354558</v>
      </c>
      <c r="CE2442" s="14">
        <f>Таблица1[[#This Row],[Т6]]+Таблица1[[#This Row],[Lпрям1, мм]]</f>
        <v>20632.678540781337</v>
      </c>
      <c r="CF2442" s="15">
        <f>Таблица1[[#This Row],[Т7]]+Таблица1[[#This Row],[Lдуг 2,мм]]</f>
        <v>59063.022173449317</v>
      </c>
      <c r="CG2442" s="14">
        <f>Таблица1[[#This Row],[Т8]]+Таблица1[[#This Row],[Lпрям2, мм]]</f>
        <v>25982.304156422531</v>
      </c>
      <c r="CH2442" s="14">
        <f>Таблица1[[#This Row],[Т9]]-Таблица1[[#This Row],[Т9]]</f>
        <v>0</v>
      </c>
      <c r="CI2442" s="50">
        <f>Таблица1[[#This Row],[Т9]]-Таблица1[[#This Row],[Т8]]</f>
        <v>38430.34363266798</v>
      </c>
      <c r="CJ2442" s="54">
        <f>Таблица1[[#This Row],[Т9]]-Таблица1[[#This Row],[Т7]]</f>
        <v>612.08359709475917</v>
      </c>
      <c r="CK2442" s="14">
        <f>Таблица1[[#This Row],[Т9]]-Таблица1[[#This Row],[Т6]]</f>
        <v>38820.638393073503</v>
      </c>
      <c r="CL2442" s="14">
        <f>Таблица1[[#This Row],[Т9]]-Таблица1[[#This Row],[Т5]]</f>
        <v>659.33742642854486</v>
      </c>
      <c r="CM2442" s="14">
        <f>Таблица1[[#This Row],[Т9]]-Таблица1[[#This Row],[Т4]]</f>
        <v>39949.113913410562</v>
      </c>
      <c r="CN2442" s="14">
        <f>Таблица1[[#This Row],[Т9]]-Таблица1[[#This Row],[Т3]]</f>
        <v>891.37761704809964</v>
      </c>
      <c r="CO2442" s="14">
        <f>Таблица1[[#This Row],[Т9]]-Таблица1[[#This Row],[Т2]]</f>
        <v>45429.646095598713</v>
      </c>
      <c r="CP2442" s="14">
        <f>Таблица1[[#This Row],[Т9]]-Таблица1[[#This Row],[Т1]]</f>
        <v>1089.0353992373857</v>
      </c>
      <c r="CQ2442" s="14">
        <f>Таблица1[[#This Row],[Т9]]-Таблица1[[#This Row],[угол обхв6]]</f>
        <v>47312.215809193571</v>
      </c>
      <c r="CR2442" s="14">
        <f>Таблица1[[#This Row],[Т9]]-Таблица1[[#This Row],[угол обхв5]]</f>
        <v>1151.0657726341597</v>
      </c>
      <c r="CS2442" s="14">
        <f>Таблица1[[#This Row],[Т9]]-Таблица1[[#This Row],[угол обхв4]]</f>
        <v>59063.022173449317</v>
      </c>
      <c r="CT2442" s="14">
        <f>Таблица1[[#This Row],[Lкан_прям, мм]]+Таблица1[[#This Row],[Lкан_дуг, мм]]+Таблица1[[#This Row],[Lкан_леб,мм]]</f>
        <v>85045.326329871852</v>
      </c>
      <c r="CU2442" s="16">
        <f>Таблица1[[#This Row],[Lкан_леб,мм]]</f>
        <v>57911.956400815157</v>
      </c>
      <c r="CV2442" s="14">
        <f>2534431-(Таблица1[[#This Row],[Т23]]+Таблица1[[#This Row],[угол обхв3]])</f>
        <v>2448967.6300709434</v>
      </c>
      <c r="CW2442" s="50">
        <f>SUM(X2442:AC2442,AD2442:AI2442)-Таблица1[[#This Row],[lподв_min, мм]]</f>
        <v>21783.74431417817</v>
      </c>
      <c r="CX2442" s="17">
        <f>CW2881-Таблица1[[#This Row],[Суммарная длина каната]]</f>
        <v>-2448967.6300709434</v>
      </c>
    </row>
    <row r="2443" spans="1:102" x14ac:dyDescent="0.25">
      <c r="A2443" s="21">
        <v>2442</v>
      </c>
      <c r="B2443" s="10">
        <v>62.596734693877544</v>
      </c>
      <c r="C2443" s="10">
        <v>149.93183673469386</v>
      </c>
      <c r="D2443" s="11">
        <v>12019.786544889366</v>
      </c>
      <c r="E2443" s="11">
        <v>24610.016543674832</v>
      </c>
      <c r="F2443" s="11">
        <v>11886.301557465367</v>
      </c>
      <c r="G2443" s="11">
        <v>24566.39592776429</v>
      </c>
      <c r="H2443" s="11">
        <v>12427.786054889368</v>
      </c>
      <c r="I2443" s="11">
        <v>19207.020780958159</v>
      </c>
      <c r="J2443" s="11">
        <v>5402.9957627166705</v>
      </c>
      <c r="K2443" s="11">
        <v>25982.304156414972</v>
      </c>
      <c r="L2443" s="11">
        <v>1151.0657726417039</v>
      </c>
      <c r="M2443" s="11">
        <v>57911.956400815157</v>
      </c>
      <c r="N2443" s="11">
        <v>4319.9933114282467</v>
      </c>
      <c r="O2443" s="11">
        <v>21052.953034925373</v>
      </c>
      <c r="P2443" s="43">
        <v>5434.4305639544409</v>
      </c>
      <c r="Q2443" s="11">
        <v>22503.470412120954</v>
      </c>
      <c r="R2443" s="11">
        <v>10417.958548165769</v>
      </c>
      <c r="S2443" s="11">
        <v>24783.970758663916</v>
      </c>
      <c r="T2443" s="11">
        <v>11648.976211351939</v>
      </c>
      <c r="U2443" s="11">
        <v>25435.053328637696</v>
      </c>
      <c r="V2443" s="11">
        <v>12019.786544889366</v>
      </c>
      <c r="W2443" s="11">
        <v>24610.016543674832</v>
      </c>
      <c r="X2443" s="12">
        <v>0</v>
      </c>
      <c r="Y2443" s="12">
        <v>42.07427925480259</v>
      </c>
      <c r="Z2443" s="12">
        <v>198.50068308336358</v>
      </c>
      <c r="AA2443" s="44">
        <v>232.0401906195587</v>
      </c>
      <c r="AB2443" s="45">
        <v>47.25382933378706</v>
      </c>
      <c r="AC2443" s="12">
        <v>631.19679035019192</v>
      </c>
      <c r="AD2443" s="12">
        <v>11750.806364255748</v>
      </c>
      <c r="AE2443" s="12">
        <v>1829.1995657566945</v>
      </c>
      <c r="AF2443" s="12">
        <v>5480.532182188148</v>
      </c>
      <c r="AG2443" s="44">
        <v>1128.4755203370623</v>
      </c>
      <c r="AH2443" s="45">
        <v>390.29476040551441</v>
      </c>
      <c r="AI2443" s="12">
        <v>5402.9957634718075</v>
      </c>
      <c r="AJ2443" s="12">
        <v>-58.37333525560291</v>
      </c>
      <c r="AK2443" s="12">
        <v>-52.464809208164134</v>
      </c>
      <c r="AL2443" s="12">
        <v>-24.589193102427291</v>
      </c>
      <c r="AM2443" s="44">
        <v>7.9964039561801306</v>
      </c>
      <c r="AN2443" s="45">
        <v>1.3605093810392361</v>
      </c>
      <c r="AO2443" s="12">
        <v>89.999999893955518</v>
      </c>
      <c r="AP2443" s="12">
        <v>-2189.3258198308504</v>
      </c>
      <c r="AQ2443" s="12">
        <v>3996.4577601550432</v>
      </c>
      <c r="AR2443" s="12">
        <v>5264.6579742753784</v>
      </c>
      <c r="AS2443" s="44">
        <v>10474.715815229081</v>
      </c>
      <c r="AT2443" s="45">
        <v>11639.289011527351</v>
      </c>
      <c r="AU2443" s="12">
        <v>12427.786544889366</v>
      </c>
      <c r="AV2443" s="12">
        <v>11261.289302052508</v>
      </c>
      <c r="AW2443" s="12">
        <v>21301.52645881124</v>
      </c>
      <c r="AX2443" s="12">
        <v>22874.470773028683</v>
      </c>
      <c r="AY2443" s="44">
        <v>25188.003693751518</v>
      </c>
      <c r="AZ2443" s="45">
        <v>25027.168347105449</v>
      </c>
      <c r="BA2443" s="12">
        <v>24610.016544429967</v>
      </c>
      <c r="BB2443" s="12">
        <v>3972.5882533927324</v>
      </c>
      <c r="BC2443" s="12">
        <v>5110.8950126812379</v>
      </c>
      <c r="BD2443" s="12">
        <v>10248.185958486705</v>
      </c>
      <c r="BE2443" s="44">
        <v>11592.218944288627</v>
      </c>
      <c r="BF2443" s="45">
        <v>12029.473744713956</v>
      </c>
      <c r="BG2443" s="12">
        <v>12427.78655488937</v>
      </c>
      <c r="BH2443" s="12">
        <v>21266.900985724955</v>
      </c>
      <c r="BI2443" s="12">
        <v>22752.043836006822</v>
      </c>
      <c r="BJ2443" s="12">
        <v>25154.971119571645</v>
      </c>
      <c r="BK2443" s="44">
        <v>25031.020393550094</v>
      </c>
      <c r="BL2443" s="45">
        <v>25017.901525207075</v>
      </c>
      <c r="BM2443" s="12">
        <v>19207.020780958159</v>
      </c>
      <c r="BN2443" s="12">
        <v>0</v>
      </c>
      <c r="BO2443" s="12">
        <v>5.9085260474387811</v>
      </c>
      <c r="BP2443" s="12">
        <v>27.875616105736839</v>
      </c>
      <c r="BQ2443" s="48">
        <v>32.585597058607419</v>
      </c>
      <c r="BR2443" s="49">
        <v>6.6358945751408944</v>
      </c>
      <c r="BS2443" s="13">
        <v>88.639490512916282</v>
      </c>
      <c r="BT2443" s="12">
        <v>418.04359918483908</v>
      </c>
      <c r="BV2443" s="14">
        <f>Таблица1[[#This Row],[Lкан_леб,мм]]</f>
        <v>57911.956400815157</v>
      </c>
      <c r="BW2443" s="50">
        <f>Таблица1[[#This Row],[угол обхв4]]+Таблица1[[#This Row],[Lдуг 3,мм]]</f>
        <v>11750.806364255748</v>
      </c>
      <c r="BX2443" s="54">
        <f>Таблица1[[#This Row],[угол обхв5]]+Таблица1[[#This Row],[Y5, мм]]</f>
        <v>57954.030680069962</v>
      </c>
      <c r="BY2443" s="14">
        <f>Таблица1[[#This Row],[угол обхв6]]+Таблица1[[#This Row],[Lдуг 4,мм]]</f>
        <v>13580.005930012443</v>
      </c>
      <c r="BZ2443" s="14">
        <f>Таблица1[[#This Row],[Т1]]+Таблица1[[#This Row],[X6, мм]]</f>
        <v>58152.531363153328</v>
      </c>
      <c r="CA2443" s="14">
        <f>Таблица1[[#This Row],[Т2]]+Таблица1[[#This Row],[Lдуг 5,мм]]</f>
        <v>19060.538112200593</v>
      </c>
      <c r="CB2443" s="14">
        <f>Таблица1[[#This Row],[Т3]]+Таблица1[[#This Row],[Y6, мм]]</f>
        <v>58384.57155377289</v>
      </c>
      <c r="CC2443" s="14">
        <f>Таблица1[[#This Row],[Т4]]+Таблица1[[#This Row],[Lдуг 6,мм]]</f>
        <v>20189.013632537655</v>
      </c>
      <c r="CD2443" s="14">
        <f>Таблица1[[#This Row],[Т5]]+Таблица1[[#This Row],[Lдуг 1,мм]]</f>
        <v>58431.825383106676</v>
      </c>
      <c r="CE2443" s="14">
        <f>Таблица1[[#This Row],[Т6]]+Таблица1[[#This Row],[Lпрям1, мм]]</f>
        <v>20579.30839294317</v>
      </c>
      <c r="CF2443" s="15">
        <f>Таблица1[[#This Row],[Т7]]+Таблица1[[#This Row],[Lдуг 2,мм]]</f>
        <v>59063.022173456869</v>
      </c>
      <c r="CG2443" s="14">
        <f>Таблица1[[#This Row],[Т8]]+Таблица1[[#This Row],[Lпрям2, мм]]</f>
        <v>25982.304156414979</v>
      </c>
      <c r="CH2443" s="14">
        <f>Таблица1[[#This Row],[Т9]]-Таблица1[[#This Row],[Т9]]</f>
        <v>0</v>
      </c>
      <c r="CI2443" s="50">
        <f>Таблица1[[#This Row],[Т9]]-Таблица1[[#This Row],[Т8]]</f>
        <v>38483.713780513703</v>
      </c>
      <c r="CJ2443" s="54">
        <f>Таблица1[[#This Row],[Т9]]-Таблица1[[#This Row],[Т7]]</f>
        <v>631.19679035019362</v>
      </c>
      <c r="CK2443" s="14">
        <f>Таблица1[[#This Row],[Т9]]-Таблица1[[#This Row],[Т6]]</f>
        <v>38874.008540919211</v>
      </c>
      <c r="CL2443" s="14">
        <f>Таблица1[[#This Row],[Т9]]-Таблица1[[#This Row],[Т5]]</f>
        <v>678.45061968397931</v>
      </c>
      <c r="CM2443" s="14">
        <f>Таблица1[[#This Row],[Т9]]-Таблица1[[#This Row],[Т4]]</f>
        <v>40002.484061256277</v>
      </c>
      <c r="CN2443" s="14">
        <f>Таблица1[[#This Row],[Т9]]-Таблица1[[#This Row],[Т3]]</f>
        <v>910.49081030354137</v>
      </c>
      <c r="CO2443" s="14">
        <f>Таблица1[[#This Row],[Т9]]-Таблица1[[#This Row],[Т2]]</f>
        <v>45483.016243444428</v>
      </c>
      <c r="CP2443" s="14">
        <f>Таблица1[[#This Row],[Т9]]-Таблица1[[#This Row],[Т1]]</f>
        <v>1108.9914933869077</v>
      </c>
      <c r="CQ2443" s="14">
        <f>Таблица1[[#This Row],[Т9]]-Таблица1[[#This Row],[угол обхв6]]</f>
        <v>47312.215809201123</v>
      </c>
      <c r="CR2443" s="14">
        <f>Таблица1[[#This Row],[Т9]]-Таблица1[[#This Row],[угол обхв5]]</f>
        <v>1151.0657726417121</v>
      </c>
      <c r="CS2443" s="14">
        <f>Таблица1[[#This Row],[Т9]]-Таблица1[[#This Row],[угол обхв4]]</f>
        <v>59063.022173456869</v>
      </c>
      <c r="CT2443" s="14">
        <f>Таблица1[[#This Row],[Lкан_прям, мм]]+Таблица1[[#This Row],[Lкан_дуг, мм]]+Таблица1[[#This Row],[Lкан_леб,мм]]</f>
        <v>85045.326329871838</v>
      </c>
      <c r="CU2443" s="16">
        <f>Таблица1[[#This Row],[Lкан_леб,мм]]</f>
        <v>57911.956400815157</v>
      </c>
      <c r="CV2443" s="14">
        <f>2534431-(Таблица1[[#This Row],[Т23]]+Таблица1[[#This Row],[угол обхв3]])</f>
        <v>2448967.6300709434</v>
      </c>
      <c r="CW2443" s="50">
        <f>SUM(X2443:AC2443,AD2443:AI2443)-Таблица1[[#This Row],[lподв_min, мм]]</f>
        <v>21730.374166340011</v>
      </c>
      <c r="CX2443" s="17">
        <f>CW2882-Таблица1[[#This Row],[Суммарная длина каната]]</f>
        <v>-2448967.6300709434</v>
      </c>
    </row>
    <row r="2444" spans="1:102" x14ac:dyDescent="0.25">
      <c r="A2444" s="21">
        <v>2443</v>
      </c>
      <c r="B2444" s="10">
        <v>62.596734693877544</v>
      </c>
      <c r="C2444" s="10">
        <v>152.61591836734689</v>
      </c>
      <c r="D2444" s="11">
        <v>11809.16846667539</v>
      </c>
      <c r="E2444" s="11">
        <v>24926.738538609759</v>
      </c>
      <c r="F2444" s="11">
        <v>11677.872629183836</v>
      </c>
      <c r="G2444" s="11">
        <v>24876.91481878284</v>
      </c>
      <c r="H2444" s="11">
        <v>12217.167976675391</v>
      </c>
      <c r="I2444" s="11">
        <v>19470.628795870925</v>
      </c>
      <c r="J2444" s="11">
        <v>5456.1097427388349</v>
      </c>
      <c r="K2444" s="11">
        <v>25982.30415640763</v>
      </c>
      <c r="L2444" s="11">
        <v>1151.0657726490585</v>
      </c>
      <c r="M2444" s="11">
        <v>57911.956400815157</v>
      </c>
      <c r="N2444" s="11">
        <v>4319.9933114282467</v>
      </c>
      <c r="O2444" s="11">
        <v>21052.953034925373</v>
      </c>
      <c r="P2444" s="43">
        <v>5329.684422478228</v>
      </c>
      <c r="Q2444" s="11">
        <v>22514.11827818866</v>
      </c>
      <c r="R2444" s="11">
        <v>10200.951707514818</v>
      </c>
      <c r="S2444" s="11">
        <v>25025.490022421727</v>
      </c>
      <c r="T2444" s="11">
        <v>11400.129350940259</v>
      </c>
      <c r="U2444" s="11">
        <v>25733.50554450342</v>
      </c>
      <c r="V2444" s="11">
        <v>11809.16846667539</v>
      </c>
      <c r="W2444" s="11">
        <v>24926.738538609759</v>
      </c>
      <c r="X2444" s="12">
        <v>0</v>
      </c>
      <c r="Y2444" s="12">
        <v>21.494542127837029</v>
      </c>
      <c r="Z2444" s="12">
        <v>199.96722696243214</v>
      </c>
      <c r="AA2444" s="44">
        <v>232.04019061955876</v>
      </c>
      <c r="AB2444" s="45">
        <v>47.253829333788843</v>
      </c>
      <c r="AC2444" s="12">
        <v>650.30998360544174</v>
      </c>
      <c r="AD2444" s="12">
        <v>11750.806364255748</v>
      </c>
      <c r="AE2444" s="12">
        <v>1776.0855857345414</v>
      </c>
      <c r="AF2444" s="12">
        <v>5480.5321821881471</v>
      </c>
      <c r="AG2444" s="44">
        <v>1128.4755203370612</v>
      </c>
      <c r="AH2444" s="45">
        <v>390.29476040550992</v>
      </c>
      <c r="AI2444" s="12">
        <v>5456.1097434866215</v>
      </c>
      <c r="AJ2444" s="12">
        <v>-58.37333525560291</v>
      </c>
      <c r="AK2444" s="12">
        <v>-55.354838818124456</v>
      </c>
      <c r="AL2444" s="12">
        <v>-27.273274735080332</v>
      </c>
      <c r="AM2444" s="44">
        <v>5.3123223235270993</v>
      </c>
      <c r="AN2444" s="45">
        <v>-1.323572251614046</v>
      </c>
      <c r="AO2444" s="12">
        <v>89.999999894987837</v>
      </c>
      <c r="AP2444" s="12">
        <v>-2189.3258198308504</v>
      </c>
      <c r="AQ2444" s="12">
        <v>3984.33639036559</v>
      </c>
      <c r="AR2444" s="12">
        <v>5142.7245365428453</v>
      </c>
      <c r="AS2444" s="44">
        <v>10238.726277745462</v>
      </c>
      <c r="AT2444" s="45">
        <v>11409.553595713433</v>
      </c>
      <c r="AU2444" s="12">
        <v>12217.168466675388</v>
      </c>
      <c r="AV2444" s="12">
        <v>11261.289302052508</v>
      </c>
      <c r="AW2444" s="12">
        <v>21284.897923514749</v>
      </c>
      <c r="AX2444" s="12">
        <v>22876.761354850863</v>
      </c>
      <c r="AY2444" s="44">
        <v>25431.737584683815</v>
      </c>
      <c r="AZ2444" s="45">
        <v>25325.614402640229</v>
      </c>
      <c r="BA2444" s="12">
        <v>24926.738539357546</v>
      </c>
      <c r="BB2444" s="12">
        <v>3972.5882533927324</v>
      </c>
      <c r="BC2444" s="12">
        <v>4994.0275014155714</v>
      </c>
      <c r="BD2444" s="12">
        <v>10013.991821579435</v>
      </c>
      <c r="BE2444" s="44">
        <v>11362.354780709615</v>
      </c>
      <c r="BF2444" s="45">
        <v>11799.744221902214</v>
      </c>
      <c r="BG2444" s="12">
        <v>12217.168476675392</v>
      </c>
      <c r="BH2444" s="12">
        <v>21266.900985724955</v>
      </c>
      <c r="BI2444" s="12">
        <v>22746.063166778036</v>
      </c>
      <c r="BJ2444" s="12">
        <v>25388.133099083931</v>
      </c>
      <c r="BK2444" s="44">
        <v>25327.257982241332</v>
      </c>
      <c r="BL2444" s="45">
        <v>25334.62968047295</v>
      </c>
      <c r="BM2444" s="12">
        <v>19470.628795870925</v>
      </c>
      <c r="BN2444" s="12">
        <v>0</v>
      </c>
      <c r="BO2444" s="12">
        <v>3.0184964374784555</v>
      </c>
      <c r="BP2444" s="12">
        <v>28.081564083044125</v>
      </c>
      <c r="BQ2444" s="48">
        <v>32.585597058607433</v>
      </c>
      <c r="BR2444" s="49">
        <v>6.6358945751411458</v>
      </c>
      <c r="BS2444" s="13">
        <v>91.32357214660189</v>
      </c>
      <c r="BT2444" s="12">
        <v>418.04359918483908</v>
      </c>
      <c r="BV2444" s="14">
        <f>Таблица1[[#This Row],[Lкан_леб,мм]]</f>
        <v>57911.956400815157</v>
      </c>
      <c r="BW2444" s="50">
        <f>Таблица1[[#This Row],[угол обхв4]]+Таблица1[[#This Row],[Lдуг 3,мм]]</f>
        <v>11750.806364255748</v>
      </c>
      <c r="BX2444" s="54">
        <f>Таблица1[[#This Row],[угол обхв5]]+Таблица1[[#This Row],[Y5, мм]]</f>
        <v>57933.450942942996</v>
      </c>
      <c r="BY2444" s="14">
        <f>Таблица1[[#This Row],[угол обхв6]]+Таблица1[[#This Row],[Lдуг 4,мм]]</f>
        <v>13526.89194999029</v>
      </c>
      <c r="BZ2444" s="14">
        <f>Таблица1[[#This Row],[Т1]]+Таблица1[[#This Row],[X6, мм]]</f>
        <v>58133.418169905432</v>
      </c>
      <c r="CA2444" s="14">
        <f>Таблица1[[#This Row],[Т2]]+Таблица1[[#This Row],[Lдуг 5,мм]]</f>
        <v>19007.424132178436</v>
      </c>
      <c r="CB2444" s="14">
        <f>Таблица1[[#This Row],[Т3]]+Таблица1[[#This Row],[Y6, мм]]</f>
        <v>58365.458360524994</v>
      </c>
      <c r="CC2444" s="14">
        <f>Таблица1[[#This Row],[Т4]]+Таблица1[[#This Row],[Lдуг 6,мм]]</f>
        <v>20135.899652515498</v>
      </c>
      <c r="CD2444" s="14">
        <f>Таблица1[[#This Row],[Т5]]+Таблица1[[#This Row],[Lдуг 1,мм]]</f>
        <v>58412.712189858779</v>
      </c>
      <c r="CE2444" s="14">
        <f>Таблица1[[#This Row],[Т6]]+Таблица1[[#This Row],[Lпрям1, мм]]</f>
        <v>20526.19441292101</v>
      </c>
      <c r="CF2444" s="15">
        <f>Таблица1[[#This Row],[Т7]]+Таблица1[[#This Row],[Lдуг 2,мм]]</f>
        <v>59063.022173464218</v>
      </c>
      <c r="CG2444" s="14">
        <f>Таблица1[[#This Row],[Т8]]+Таблица1[[#This Row],[Lпрям2, мм]]</f>
        <v>25982.30415640763</v>
      </c>
      <c r="CH2444" s="14">
        <f>Таблица1[[#This Row],[Т9]]-Таблица1[[#This Row],[Т9]]</f>
        <v>0</v>
      </c>
      <c r="CI2444" s="50">
        <f>Таблица1[[#This Row],[Т9]]-Таблица1[[#This Row],[Т8]]</f>
        <v>38536.827760543209</v>
      </c>
      <c r="CJ2444" s="54">
        <f>Таблица1[[#This Row],[Т9]]-Таблица1[[#This Row],[Т7]]</f>
        <v>650.3099836054389</v>
      </c>
      <c r="CK2444" s="14">
        <f>Таблица1[[#This Row],[Т9]]-Таблица1[[#This Row],[Т6]]</f>
        <v>38927.122520948717</v>
      </c>
      <c r="CL2444" s="14">
        <f>Таблица1[[#This Row],[Т9]]-Таблица1[[#This Row],[Т5]]</f>
        <v>697.56381293922459</v>
      </c>
      <c r="CM2444" s="14">
        <f>Таблица1[[#This Row],[Т9]]-Таблица1[[#This Row],[Т4]]</f>
        <v>40055.598041285783</v>
      </c>
      <c r="CN2444" s="14">
        <f>Таблица1[[#This Row],[Т9]]-Таблица1[[#This Row],[Т3]]</f>
        <v>929.60400355878664</v>
      </c>
      <c r="CO2444" s="14">
        <f>Таблица1[[#This Row],[Т9]]-Таблица1[[#This Row],[Т2]]</f>
        <v>45536.130223473927</v>
      </c>
      <c r="CP2444" s="14">
        <f>Таблица1[[#This Row],[Т9]]-Таблица1[[#This Row],[Т1]]</f>
        <v>1129.5712305212219</v>
      </c>
      <c r="CQ2444" s="14">
        <f>Таблица1[[#This Row],[Т9]]-Таблица1[[#This Row],[угол обхв6]]</f>
        <v>47312.215809208472</v>
      </c>
      <c r="CR2444" s="14">
        <f>Таблица1[[#This Row],[Т9]]-Таблица1[[#This Row],[угол обхв5]]</f>
        <v>1151.0657726490608</v>
      </c>
      <c r="CS2444" s="14">
        <f>Таблица1[[#This Row],[Т9]]-Таблица1[[#This Row],[угол обхв4]]</f>
        <v>59063.022173464218</v>
      </c>
      <c r="CT2444" s="14">
        <f>Таблица1[[#This Row],[Lкан_прям, мм]]+Таблица1[[#This Row],[Lкан_дуг, мм]]+Таблица1[[#This Row],[Lкан_леб,мм]]</f>
        <v>85045.326329871838</v>
      </c>
      <c r="CU2444" s="16">
        <f>Таблица1[[#This Row],[Lкан_леб,мм]]</f>
        <v>57911.956400815157</v>
      </c>
      <c r="CV2444" s="14">
        <f>2534431-(Таблица1[[#This Row],[Т23]]+Таблица1[[#This Row],[угол обхв3]])</f>
        <v>2448967.6300709434</v>
      </c>
      <c r="CW2444" s="50">
        <f>SUM(X2444:AC2444,AD2444:AI2444)-Таблица1[[#This Row],[lподв_min, мм]]</f>
        <v>21677.260186317857</v>
      </c>
      <c r="CX2444" s="17">
        <f>CW2883-Таблица1[[#This Row],[Суммарная длина каната]]</f>
        <v>-2448967.6300709434</v>
      </c>
    </row>
    <row r="2445" spans="1:102" x14ac:dyDescent="0.25">
      <c r="A2445" s="21">
        <v>2444</v>
      </c>
      <c r="B2445" s="10">
        <v>62.596734693877544</v>
      </c>
      <c r="C2445" s="10">
        <v>155.29999999999623</v>
      </c>
      <c r="D2445" s="11">
        <v>11583.949700582707</v>
      </c>
      <c r="E2445" s="11">
        <v>25233.25004629813</v>
      </c>
      <c r="F2445" s="11">
        <v>11455.131096074861</v>
      </c>
      <c r="G2445" s="11">
        <v>25177.332543379533</v>
      </c>
      <c r="H2445" s="11">
        <v>11991.949210582708</v>
      </c>
      <c r="I2445" s="11">
        <v>19724.428083206945</v>
      </c>
      <c r="J2445" s="11">
        <v>5508.8219630911863</v>
      </c>
      <c r="K2445" s="11">
        <v>25982.304156400474</v>
      </c>
      <c r="L2445" s="11">
        <v>1151.0657726562097</v>
      </c>
      <c r="M2445" s="11">
        <v>57911.956400815157</v>
      </c>
      <c r="N2445" s="11">
        <v>4319.9933114282467</v>
      </c>
      <c r="O2445" s="11">
        <v>21052.953034925373</v>
      </c>
      <c r="P2445" s="43">
        <v>5224.5545673224588</v>
      </c>
      <c r="Q2445" s="11">
        <v>22519.849313073144</v>
      </c>
      <c r="R2445" s="11">
        <v>9972.8728513325186</v>
      </c>
      <c r="S2445" s="11">
        <v>25256.582123147185</v>
      </c>
      <c r="T2445" s="11">
        <v>11137.579296727417</v>
      </c>
      <c r="U2445" s="11">
        <v>26019.977103518147</v>
      </c>
      <c r="V2445" s="11">
        <v>11583.949700582707</v>
      </c>
      <c r="W2445" s="11">
        <v>25233.25004629813</v>
      </c>
      <c r="X2445" s="12">
        <v>0</v>
      </c>
      <c r="Y2445" s="12">
        <v>0.2377330918346949</v>
      </c>
      <c r="Z2445" s="12">
        <v>202.11084275056379</v>
      </c>
      <c r="AA2445" s="44">
        <v>232.04019061955847</v>
      </c>
      <c r="AB2445" s="45">
        <v>47.253829333786712</v>
      </c>
      <c r="AC2445" s="12">
        <v>669.4231768604659</v>
      </c>
      <c r="AD2445" s="12">
        <v>11750.806364255748</v>
      </c>
      <c r="AE2445" s="12">
        <v>1723.3733653821794</v>
      </c>
      <c r="AF2445" s="12">
        <v>5480.5321821881489</v>
      </c>
      <c r="AG2445" s="44">
        <v>1128.4755203370617</v>
      </c>
      <c r="AH2445" s="45">
        <v>390.29476040551793</v>
      </c>
      <c r="AI2445" s="12">
        <v>5508.8219638318169</v>
      </c>
      <c r="AJ2445" s="12">
        <v>-58.37333525560291</v>
      </c>
      <c r="AK2445" s="12">
        <v>-58.339950199689369</v>
      </c>
      <c r="AL2445" s="12">
        <v>-29.957356367729673</v>
      </c>
      <c r="AM2445" s="44">
        <v>2.6282406908777172</v>
      </c>
      <c r="AN2445" s="45">
        <v>-4.0076538842631297</v>
      </c>
      <c r="AO2445" s="12">
        <v>89.999999895992673</v>
      </c>
      <c r="AP2445" s="12">
        <v>-2189.3258198308504</v>
      </c>
      <c r="AQ2445" s="12">
        <v>3972.712975369689</v>
      </c>
      <c r="AR2445" s="12">
        <v>5020.8176035766492</v>
      </c>
      <c r="AS2445" s="44">
        <v>9991.5818415739741</v>
      </c>
      <c r="AT2445" s="45">
        <v>11166.094307870882</v>
      </c>
      <c r="AU2445" s="12">
        <v>11991.949700582707</v>
      </c>
      <c r="AV2445" s="12">
        <v>11261.289302052508</v>
      </c>
      <c r="AW2445" s="12">
        <v>21267.103375076997</v>
      </c>
      <c r="AX2445" s="12">
        <v>22873.339411383746</v>
      </c>
      <c r="AY2445" s="44">
        <v>25664.152943599467</v>
      </c>
      <c r="AZ2445" s="45">
        <v>25612.974776572111</v>
      </c>
      <c r="BA2445" s="12">
        <v>25233.25004703876</v>
      </c>
      <c r="BB2445" s="12">
        <v>3972.5882533927324</v>
      </c>
      <c r="BC2445" s="12">
        <v>4877.2742312639011</v>
      </c>
      <c r="BD2445" s="12">
        <v>9769.1358875867081</v>
      </c>
      <c r="BE2445" s="44">
        <v>11118.870306485962</v>
      </c>
      <c r="BF2445" s="45">
        <v>11555.434689439244</v>
      </c>
      <c r="BG2445" s="12">
        <v>11991.949710582709</v>
      </c>
      <c r="BH2445" s="12">
        <v>21266.900985724955</v>
      </c>
      <c r="BI2445" s="12">
        <v>22733.999653224768</v>
      </c>
      <c r="BJ2445" s="12">
        <v>25610.072221457787</v>
      </c>
      <c r="BK2445" s="44">
        <v>25612.406283065866</v>
      </c>
      <c r="BL2445" s="45">
        <v>25640.252373244166</v>
      </c>
      <c r="BM2445" s="12">
        <v>19724.428083206945</v>
      </c>
      <c r="BN2445" s="12">
        <v>0</v>
      </c>
      <c r="BO2445" s="12">
        <v>3.3385055913539297E-2</v>
      </c>
      <c r="BP2445" s="12">
        <v>28.382593831959699</v>
      </c>
      <c r="BQ2445" s="48">
        <v>32.585597058607391</v>
      </c>
      <c r="BR2445" s="49">
        <v>6.6358945751408465</v>
      </c>
      <c r="BS2445" s="13">
        <v>94.007653780255794</v>
      </c>
      <c r="BT2445" s="12">
        <v>418.04359918483908</v>
      </c>
      <c r="BV2445" s="14">
        <f>Таблица1[[#This Row],[Lкан_леб,мм]]</f>
        <v>57911.956400815157</v>
      </c>
      <c r="BW2445" s="50">
        <f>Таблица1[[#This Row],[угол обхв4]]+Таблица1[[#This Row],[Lдуг 3,мм]]</f>
        <v>11750.806364255748</v>
      </c>
      <c r="BX2445" s="54">
        <f>Таблица1[[#This Row],[угол обхв5]]+Таблица1[[#This Row],[Y5, мм]]</f>
        <v>57912.194133906989</v>
      </c>
      <c r="BY2445" s="14">
        <f>Таблица1[[#This Row],[угол обхв6]]+Таблица1[[#This Row],[Lдуг 4,мм]]</f>
        <v>13474.179729637928</v>
      </c>
      <c r="BZ2445" s="14">
        <f>Таблица1[[#This Row],[Т1]]+Таблица1[[#This Row],[X6, мм]]</f>
        <v>58114.30497665755</v>
      </c>
      <c r="CA2445" s="14">
        <f>Таблица1[[#This Row],[Т2]]+Таблица1[[#This Row],[Lдуг 5,мм]]</f>
        <v>18954.711911826078</v>
      </c>
      <c r="CB2445" s="14">
        <f>Таблица1[[#This Row],[Т3]]+Таблица1[[#This Row],[Y6, мм]]</f>
        <v>58346.345167277112</v>
      </c>
      <c r="CC2445" s="14">
        <f>Таблица1[[#This Row],[Т4]]+Таблица1[[#This Row],[Lдуг 6,мм]]</f>
        <v>20083.18743216314</v>
      </c>
      <c r="CD2445" s="14">
        <f>Таблица1[[#This Row],[Т5]]+Таблица1[[#This Row],[Lдуг 1,мм]]</f>
        <v>58393.598996610897</v>
      </c>
      <c r="CE2445" s="14">
        <f>Таблица1[[#This Row],[Т6]]+Таблица1[[#This Row],[Lпрям1, мм]]</f>
        <v>20473.482192568659</v>
      </c>
      <c r="CF2445" s="15">
        <f>Таблица1[[#This Row],[Т7]]+Таблица1[[#This Row],[Lдуг 2,мм]]</f>
        <v>59063.022173471363</v>
      </c>
      <c r="CG2445" s="14">
        <f>Таблица1[[#This Row],[Т8]]+Таблица1[[#This Row],[Lпрям2, мм]]</f>
        <v>25982.304156400474</v>
      </c>
      <c r="CH2445" s="14">
        <f>Таблица1[[#This Row],[Т9]]-Таблица1[[#This Row],[Т9]]</f>
        <v>0</v>
      </c>
      <c r="CI2445" s="50">
        <f>Таблица1[[#This Row],[Т9]]-Таблица1[[#This Row],[Т8]]</f>
        <v>38589.5399809027</v>
      </c>
      <c r="CJ2445" s="54">
        <f>Таблица1[[#This Row],[Т9]]-Таблица1[[#This Row],[Т7]]</f>
        <v>669.4231768604659</v>
      </c>
      <c r="CK2445" s="14">
        <f>Таблица1[[#This Row],[Т9]]-Таблица1[[#This Row],[Т6]]</f>
        <v>38979.834741308223</v>
      </c>
      <c r="CL2445" s="14">
        <f>Таблица1[[#This Row],[Т9]]-Таблица1[[#This Row],[Т5]]</f>
        <v>716.67700619425159</v>
      </c>
      <c r="CM2445" s="14">
        <f>Таблица1[[#This Row],[Т9]]-Таблица1[[#This Row],[Т4]]</f>
        <v>40108.310261645282</v>
      </c>
      <c r="CN2445" s="14">
        <f>Таблица1[[#This Row],[Т9]]-Таблица1[[#This Row],[Т3]]</f>
        <v>948.71719681381364</v>
      </c>
      <c r="CO2445" s="14">
        <f>Таблица1[[#This Row],[Т9]]-Таблица1[[#This Row],[Т2]]</f>
        <v>45588.842443833433</v>
      </c>
      <c r="CP2445" s="14">
        <f>Таблица1[[#This Row],[Т9]]-Таблица1[[#This Row],[Т1]]</f>
        <v>1150.8280395643742</v>
      </c>
      <c r="CQ2445" s="14">
        <f>Таблица1[[#This Row],[Т9]]-Таблица1[[#This Row],[угол обхв6]]</f>
        <v>47312.215809215617</v>
      </c>
      <c r="CR2445" s="14">
        <f>Таблица1[[#This Row],[Т9]]-Таблица1[[#This Row],[угол обхв5]]</f>
        <v>1151.0657726562058</v>
      </c>
      <c r="CS2445" s="14">
        <f>Таблица1[[#This Row],[Т9]]-Таблица1[[#This Row],[угол обхв4]]</f>
        <v>59063.022173471363</v>
      </c>
      <c r="CT2445" s="14">
        <f>Таблица1[[#This Row],[Lкан_прям, мм]]+Таблица1[[#This Row],[Lкан_дуг, мм]]+Таблица1[[#This Row],[Lкан_леб,мм]]</f>
        <v>85045.326329871838</v>
      </c>
      <c r="CU2445" s="16">
        <f>Таблица1[[#This Row],[Lкан_леб,мм]]</f>
        <v>57911.956400815157</v>
      </c>
      <c r="CV2445" s="14">
        <f>2534431-(Таблица1[[#This Row],[Т23]]+Таблица1[[#This Row],[угол обхв3]])</f>
        <v>2448967.6300709434</v>
      </c>
      <c r="CW2445" s="50">
        <f>SUM(X2445:AC2445,AD2445:AI2445)-Таблица1[[#This Row],[lподв_min, мм]]</f>
        <v>21624.547965965503</v>
      </c>
      <c r="CX2445" s="17">
        <f>CW2884-Таблица1[[#This Row],[Суммарная длина каната]]</f>
        <v>-2448967.6300709434</v>
      </c>
    </row>
    <row r="2446" spans="1:102" x14ac:dyDescent="0.25">
      <c r="A2446" s="21">
        <v>2445</v>
      </c>
      <c r="B2446" s="10">
        <v>64.019387755102031</v>
      </c>
      <c r="C2446" s="10">
        <v>23.78</v>
      </c>
      <c r="D2446" s="11">
        <v>5448.8901012788283</v>
      </c>
      <c r="E2446" s="11">
        <v>12120.216469514309</v>
      </c>
      <c r="F2446" s="11">
        <v>4599.7767419887969</v>
      </c>
      <c r="G2446" s="11">
        <v>12420.042257389867</v>
      </c>
      <c r="H2446" s="11">
        <v>5040.8896112788279</v>
      </c>
      <c r="I2446" s="11">
        <v>8353.3198708546206</v>
      </c>
      <c r="J2446" s="11">
        <v>3766.8965986596882</v>
      </c>
      <c r="K2446" s="11">
        <v>25468.656620967417</v>
      </c>
      <c r="L2446" s="11">
        <v>1674.8951364891009</v>
      </c>
      <c r="M2446" s="11">
        <v>57901.774572415328</v>
      </c>
      <c r="N2446" s="11">
        <v>4052.4383295405082</v>
      </c>
      <c r="O2446" s="11">
        <v>21156.902030833702</v>
      </c>
      <c r="P2446" s="43">
        <v>6579.9725683316174</v>
      </c>
      <c r="Q2446" s="11">
        <v>18897.783027854093</v>
      </c>
      <c r="R2446" s="11">
        <v>5615.1038642891108</v>
      </c>
      <c r="S2446" s="11">
        <v>13502.853799035671</v>
      </c>
      <c r="T2446" s="11">
        <v>5448.8901012788283</v>
      </c>
      <c r="U2446" s="11">
        <v>12120.216469514309</v>
      </c>
      <c r="V2446" s="11">
        <v>4559.580360055249</v>
      </c>
      <c r="W2446" s="11">
        <v>12285.486503594451</v>
      </c>
      <c r="X2446" s="12">
        <v>0</v>
      </c>
      <c r="Y2446" s="12">
        <v>723.10473082429303</v>
      </c>
      <c r="Z2446" s="12">
        <v>415.50372493553806</v>
      </c>
      <c r="AA2446" s="44">
        <v>232.04019061955887</v>
      </c>
      <c r="AB2446" s="45">
        <v>304.24649010971103</v>
      </c>
      <c r="AC2446" s="12">
        <v>0</v>
      </c>
      <c r="AD2446" s="12">
        <v>11702.759990802786</v>
      </c>
      <c r="AE2446" s="12">
        <v>3389.9923300628479</v>
      </c>
      <c r="AF2446" s="12">
        <v>5480.5321821881507</v>
      </c>
      <c r="AG2446" s="44">
        <v>1128.4755203370614</v>
      </c>
      <c r="AH2446" s="45">
        <v>3766.8965975765668</v>
      </c>
      <c r="AI2446" s="12">
        <v>0</v>
      </c>
      <c r="AJ2446" s="12">
        <v>-59.755742352846262</v>
      </c>
      <c r="AK2446" s="12">
        <v>41.790456721113131</v>
      </c>
      <c r="AL2446" s="12">
        <v>100.13999057104205</v>
      </c>
      <c r="AM2446" s="44">
        <v>132.72558762964948</v>
      </c>
      <c r="AN2446" s="45">
        <v>89.999999847896589</v>
      </c>
      <c r="AO2446" s="12">
        <v>0</v>
      </c>
      <c r="AP2446" s="12">
        <v>-2194.5598880277171</v>
      </c>
      <c r="AQ2446" s="12">
        <v>4324.3329132071885</v>
      </c>
      <c r="AR2446" s="12">
        <v>6981.5998286388631</v>
      </c>
      <c r="AS2446" s="44">
        <v>5914.8254230550701</v>
      </c>
      <c r="AT2446" s="45">
        <v>5040.8901012788283</v>
      </c>
      <c r="AU2446" s="12">
        <v>0</v>
      </c>
      <c r="AV2446" s="12">
        <v>11252.556082108271</v>
      </c>
      <c r="AW2446" s="12">
        <v>21461.101530130993</v>
      </c>
      <c r="AX2446" s="12">
        <v>18825.953063507062</v>
      </c>
      <c r="AY2446" s="44">
        <v>13226.030773962064</v>
      </c>
      <c r="AZ2446" s="45">
        <v>12120.21646843119</v>
      </c>
      <c r="BA2446" s="12">
        <v>0</v>
      </c>
      <c r="BB2446" s="12">
        <v>3699.9728453810094</v>
      </c>
      <c r="BC2446" s="12">
        <v>6851.8671519982991</v>
      </c>
      <c r="BD2446" s="12">
        <v>6016.7311245963565</v>
      </c>
      <c r="BE2446" s="44">
        <v>5149.168542512868</v>
      </c>
      <c r="BF2446" s="45">
        <v>5040.890111278828</v>
      </c>
      <c r="BG2446" s="12">
        <v>0</v>
      </c>
      <c r="BH2446" s="12">
        <v>21362.406489364923</v>
      </c>
      <c r="BI2446" s="12">
        <v>19201.982527151384</v>
      </c>
      <c r="BJ2446" s="12">
        <v>13431.023834688638</v>
      </c>
      <c r="BK2446" s="44">
        <v>12397.039494587916</v>
      </c>
      <c r="BL2446" s="45">
        <v>8353.3198708546224</v>
      </c>
      <c r="BM2446" s="12">
        <v>0</v>
      </c>
      <c r="BN2446" s="12">
        <v>0</v>
      </c>
      <c r="BO2446" s="12">
        <v>101.5461990739594</v>
      </c>
      <c r="BP2446" s="12">
        <v>58.34953384992891</v>
      </c>
      <c r="BQ2446" s="48">
        <v>32.585597058607448</v>
      </c>
      <c r="BR2446" s="49">
        <v>42.725587781752907</v>
      </c>
      <c r="BS2446" s="13">
        <v>0</v>
      </c>
      <c r="BT2446" s="12">
        <v>428.22542758466898</v>
      </c>
      <c r="BV2446" s="14">
        <f>Таблица1[[#This Row],[Lкан_леб,мм]]</f>
        <v>57901.774572415328</v>
      </c>
      <c r="BW2446" s="50">
        <f>Таблица1[[#This Row],[угол обхв4]]+Таблица1[[#This Row],[Lдуг 3,мм]]</f>
        <v>11702.759990802786</v>
      </c>
      <c r="BX2446" s="54">
        <f>Таблица1[[#This Row],[угол обхв5]]+Таблица1[[#This Row],[Y5, мм]]</f>
        <v>58624.879303239621</v>
      </c>
      <c r="BY2446" s="14">
        <f>Таблица1[[#This Row],[угол обхв6]]+Таблица1[[#This Row],[Lдуг 4,мм]]</f>
        <v>15092.752320865635</v>
      </c>
      <c r="BZ2446" s="14">
        <f>Таблица1[[#This Row],[Т1]]+Таблица1[[#This Row],[X6, мм]]</f>
        <v>59040.383028175158</v>
      </c>
      <c r="CA2446" s="14">
        <f>Таблица1[[#This Row],[Т2]]+Таблица1[[#This Row],[Lдуг 5,мм]]</f>
        <v>20573.284503053786</v>
      </c>
      <c r="CB2446" s="14">
        <f>Таблица1[[#This Row],[Т3]]+Таблица1[[#This Row],[Y6, мм]]</f>
        <v>59272.42321879472</v>
      </c>
      <c r="CC2446" s="14">
        <f>Таблица1[[#This Row],[Т4]]+Таблица1[[#This Row],[Lдуг 6,мм]]</f>
        <v>21701.760023390849</v>
      </c>
      <c r="CD2446" s="14">
        <f>Таблица1[[#This Row],[Т5]]+Таблица1[[#This Row],[Lдуг 1,мм]]</f>
        <v>59576.669708904432</v>
      </c>
      <c r="CE2446" s="14">
        <f>Таблица1[[#This Row],[Т6]]+Таблица1[[#This Row],[Lпрям1, мм]]</f>
        <v>25468.656620967417</v>
      </c>
      <c r="CF2446" s="15">
        <f>Таблица1[[#This Row],[Т7]]+Таблица1[[#This Row],[Lдуг 2,мм]]</f>
        <v>59576.669708904432</v>
      </c>
      <c r="CG2446" s="14">
        <f>Таблица1[[#This Row],[Т8]]+Таблица1[[#This Row],[Lпрям2, мм]]</f>
        <v>25468.656620967417</v>
      </c>
      <c r="CH2446" s="14">
        <f>Таблица1[[#This Row],[Т9]]-Таблица1[[#This Row],[Т9]]</f>
        <v>0</v>
      </c>
      <c r="CI2446" s="50">
        <f>Таблица1[[#This Row],[Т9]]-Таблица1[[#This Row],[Т8]]</f>
        <v>34108.013087937012</v>
      </c>
      <c r="CJ2446" s="54">
        <f>Таблица1[[#This Row],[Т9]]-Таблица1[[#This Row],[Т7]]</f>
        <v>0</v>
      </c>
      <c r="CK2446" s="14">
        <f>Таблица1[[#This Row],[Т9]]-Таблица1[[#This Row],[Т6]]</f>
        <v>37874.909685513587</v>
      </c>
      <c r="CL2446" s="14">
        <f>Таблица1[[#This Row],[Т9]]-Таблица1[[#This Row],[Т5]]</f>
        <v>304.24649010971189</v>
      </c>
      <c r="CM2446" s="14">
        <f>Таблица1[[#This Row],[Т9]]-Таблица1[[#This Row],[Т4]]</f>
        <v>39003.385205850645</v>
      </c>
      <c r="CN2446" s="14">
        <f>Таблица1[[#This Row],[Т9]]-Таблица1[[#This Row],[Т3]]</f>
        <v>536.28668072927394</v>
      </c>
      <c r="CO2446" s="14">
        <f>Таблица1[[#This Row],[Т9]]-Таблица1[[#This Row],[Т2]]</f>
        <v>44483.917388038797</v>
      </c>
      <c r="CP2446" s="14">
        <f>Таблица1[[#This Row],[Т9]]-Таблица1[[#This Row],[Т1]]</f>
        <v>951.79040566481126</v>
      </c>
      <c r="CQ2446" s="14">
        <f>Таблица1[[#This Row],[Т9]]-Таблица1[[#This Row],[угол обхв6]]</f>
        <v>47873.909718101648</v>
      </c>
      <c r="CR2446" s="14">
        <f>Таблица1[[#This Row],[Т9]]-Таблица1[[#This Row],[угол обхв5]]</f>
        <v>1674.8951364891036</v>
      </c>
      <c r="CS2446" s="14">
        <f>Таблица1[[#This Row],[Т9]]-Таблица1[[#This Row],[угол обхв4]]</f>
        <v>59576.669708904432</v>
      </c>
      <c r="CT2446" s="14">
        <f>Таблица1[[#This Row],[Lкан_прям, мм]]+Таблица1[[#This Row],[Lкан_дуг, мм]]+Таблица1[[#This Row],[Lкан_леб,мм]]</f>
        <v>85045.326329871838</v>
      </c>
      <c r="CU2446" s="16">
        <f>Таблица1[[#This Row],[Lкан_леб,мм]]</f>
        <v>57901.774572415328</v>
      </c>
      <c r="CV2446" s="14">
        <f>2534431-(Таблица1[[#This Row],[Т23]]+Таблица1[[#This Row],[угол обхв3]])</f>
        <v>2448957.4482425433</v>
      </c>
      <c r="CW2446" s="50">
        <f>SUM(X2446:AC2446,AD2446:AI2446)-Таблица1[[#This Row],[lподв_min, мм]]</f>
        <v>23376.655158796828</v>
      </c>
      <c r="CX2446" s="17">
        <f>CW2885-Таблица1[[#This Row],[Суммарная длина каната]]</f>
        <v>-2448957.4482425433</v>
      </c>
    </row>
    <row r="2447" spans="1:102" x14ac:dyDescent="0.25">
      <c r="A2447" s="21">
        <v>2446</v>
      </c>
      <c r="B2447" s="10">
        <v>64.019387755102031</v>
      </c>
      <c r="C2447" s="10">
        <v>26.464081632653066</v>
      </c>
      <c r="D2447" s="11">
        <v>5835.9418509433672</v>
      </c>
      <c r="E2447" s="11">
        <v>12154.704556929126</v>
      </c>
      <c r="F2447" s="11">
        <v>4973.719512976023</v>
      </c>
      <c r="G2447" s="11">
        <v>12414.438343545591</v>
      </c>
      <c r="H2447" s="11">
        <v>5427.9413609433668</v>
      </c>
      <c r="I2447" s="11">
        <v>8348.9070697439383</v>
      </c>
      <c r="J2447" s="11">
        <v>3805.7974871851866</v>
      </c>
      <c r="K2447" s="11">
        <v>25506.88300747428</v>
      </c>
      <c r="L2447" s="11">
        <v>1636.6687499822351</v>
      </c>
      <c r="M2447" s="11">
        <v>57901.774572415328</v>
      </c>
      <c r="N2447" s="11">
        <v>4052.4383295405082</v>
      </c>
      <c r="O2447" s="11">
        <v>21156.902030833702</v>
      </c>
      <c r="P2447" s="43">
        <v>6648.3972486068269</v>
      </c>
      <c r="Q2447" s="11">
        <v>18977.802989958473</v>
      </c>
      <c r="R2447" s="11">
        <v>5937.2258389203498</v>
      </c>
      <c r="S2447" s="11">
        <v>13543.608640651066</v>
      </c>
      <c r="T2447" s="11">
        <v>5835.9418509433672</v>
      </c>
      <c r="U2447" s="11">
        <v>12154.704556929126</v>
      </c>
      <c r="V2447" s="11">
        <v>4939.8683314269583</v>
      </c>
      <c r="W2447" s="11">
        <v>12278.147854120494</v>
      </c>
      <c r="X2447" s="12">
        <v>0</v>
      </c>
      <c r="Y2447" s="12">
        <v>710.43160860856233</v>
      </c>
      <c r="Z2447" s="12">
        <v>409.06365390337157</v>
      </c>
      <c r="AA2447" s="44">
        <v>232.0401906195587</v>
      </c>
      <c r="AB2447" s="45">
        <v>285.13329685074262</v>
      </c>
      <c r="AC2447" s="12">
        <v>0</v>
      </c>
      <c r="AD2447" s="12">
        <v>11702.759990802786</v>
      </c>
      <c r="AE2447" s="12">
        <v>3389.3178280331445</v>
      </c>
      <c r="AF2447" s="12">
        <v>5480.5321821881498</v>
      </c>
      <c r="AG2447" s="44">
        <v>1128.4755203370605</v>
      </c>
      <c r="AH2447" s="45">
        <v>3805.7974861131356</v>
      </c>
      <c r="AI2447" s="12">
        <v>0</v>
      </c>
      <c r="AJ2447" s="12">
        <v>-59.755742352846262</v>
      </c>
      <c r="AK2447" s="12">
        <v>40.010759622547333</v>
      </c>
      <c r="AL2447" s="12">
        <v>97.455908938388987</v>
      </c>
      <c r="AM2447" s="44">
        <v>130.04150599699642</v>
      </c>
      <c r="AN2447" s="45">
        <v>89.999999849451314</v>
      </c>
      <c r="AO2447" s="12">
        <v>0</v>
      </c>
      <c r="AP2447" s="12">
        <v>-2194.5598880277171</v>
      </c>
      <c r="AQ2447" s="12">
        <v>4314.7543629686952</v>
      </c>
      <c r="AR2447" s="12">
        <v>7052.9476135737932</v>
      </c>
      <c r="AS2447" s="44">
        <v>6249.581906223546</v>
      </c>
      <c r="AT2447" s="45">
        <v>5427.9418509433672</v>
      </c>
      <c r="AU2447" s="12">
        <v>0</v>
      </c>
      <c r="AV2447" s="12">
        <v>11252.556082108271</v>
      </c>
      <c r="AW2447" s="12">
        <v>21469.398908588508</v>
      </c>
      <c r="AX2447" s="12">
        <v>18924.859603165653</v>
      </c>
      <c r="AY2447" s="44">
        <v>13281.124951217071</v>
      </c>
      <c r="AZ2447" s="45">
        <v>12154.704555857077</v>
      </c>
      <c r="BA2447" s="12">
        <v>0</v>
      </c>
      <c r="BB2447" s="12">
        <v>3699.9728453810094</v>
      </c>
      <c r="BC2447" s="12">
        <v>6910.7132820350143</v>
      </c>
      <c r="BD2447" s="12">
        <v>6341.7762038873161</v>
      </c>
      <c r="BE2447" s="44">
        <v>5523.585783640171</v>
      </c>
      <c r="BF2447" s="45">
        <v>5427.9418609433669</v>
      </c>
      <c r="BG2447" s="12">
        <v>0</v>
      </c>
      <c r="BH2447" s="12">
        <v>21362.406489364923</v>
      </c>
      <c r="BI2447" s="12">
        <v>19290.299867713278</v>
      </c>
      <c r="BJ2447" s="12">
        <v>13490.665253858246</v>
      </c>
      <c r="BK2447" s="44">
        <v>12417.188246363119</v>
      </c>
      <c r="BL2447" s="45">
        <v>8348.9070697439402</v>
      </c>
      <c r="BM2447" s="12">
        <v>0</v>
      </c>
      <c r="BN2447" s="12">
        <v>0</v>
      </c>
      <c r="BO2447" s="12">
        <v>99.766501975393595</v>
      </c>
      <c r="BP2447" s="12">
        <v>57.445149315841654</v>
      </c>
      <c r="BQ2447" s="48">
        <v>32.585597058607419</v>
      </c>
      <c r="BR2447" s="49">
        <v>40.041506147545093</v>
      </c>
      <c r="BS2447" s="13">
        <v>0</v>
      </c>
      <c r="BT2447" s="12">
        <v>428.22542758466898</v>
      </c>
      <c r="BV2447" s="14">
        <f>Таблица1[[#This Row],[Lкан_леб,мм]]</f>
        <v>57901.774572415328</v>
      </c>
      <c r="BW2447" s="50">
        <f>Таблица1[[#This Row],[угол обхв4]]+Таблица1[[#This Row],[Lдуг 3,мм]]</f>
        <v>11702.759990802786</v>
      </c>
      <c r="BX2447" s="54">
        <f>Таблица1[[#This Row],[угол обхв5]]+Таблица1[[#This Row],[Y5, мм]]</f>
        <v>58612.206181023888</v>
      </c>
      <c r="BY2447" s="14">
        <f>Таблица1[[#This Row],[угол обхв6]]+Таблица1[[#This Row],[Lдуг 4,мм]]</f>
        <v>15092.077818835931</v>
      </c>
      <c r="BZ2447" s="14">
        <f>Таблица1[[#This Row],[Т1]]+Таблица1[[#This Row],[X6, мм]]</f>
        <v>59021.269834927261</v>
      </c>
      <c r="CA2447" s="14">
        <f>Таблица1[[#This Row],[Т2]]+Таблица1[[#This Row],[Lдуг 5,мм]]</f>
        <v>20572.610001024081</v>
      </c>
      <c r="CB2447" s="14">
        <f>Таблица1[[#This Row],[Т3]]+Таблица1[[#This Row],[Y6, мм]]</f>
        <v>59253.310025546823</v>
      </c>
      <c r="CC2447" s="14">
        <f>Таблица1[[#This Row],[Т4]]+Таблица1[[#This Row],[Lдуг 6,мм]]</f>
        <v>21701.085521361143</v>
      </c>
      <c r="CD2447" s="14">
        <f>Таблица1[[#This Row],[Т5]]+Таблица1[[#This Row],[Lдуг 1,мм]]</f>
        <v>59538.443322397565</v>
      </c>
      <c r="CE2447" s="14">
        <f>Таблица1[[#This Row],[Т6]]+Таблица1[[#This Row],[Lпрям1, мм]]</f>
        <v>25506.88300747428</v>
      </c>
      <c r="CF2447" s="15">
        <f>Таблица1[[#This Row],[Т7]]+Таблица1[[#This Row],[Lдуг 2,мм]]</f>
        <v>59538.443322397565</v>
      </c>
      <c r="CG2447" s="14">
        <f>Таблица1[[#This Row],[Т8]]+Таблица1[[#This Row],[Lпрям2, мм]]</f>
        <v>25506.88300747428</v>
      </c>
      <c r="CH2447" s="14">
        <f>Таблица1[[#This Row],[Т9]]-Таблица1[[#This Row],[Т9]]</f>
        <v>0</v>
      </c>
      <c r="CI2447" s="50">
        <f>Таблица1[[#This Row],[Т9]]-Таблица1[[#This Row],[Т8]]</f>
        <v>34031.560314923285</v>
      </c>
      <c r="CJ2447" s="54">
        <f>Таблица1[[#This Row],[Т9]]-Таблица1[[#This Row],[Т7]]</f>
        <v>0</v>
      </c>
      <c r="CK2447" s="14">
        <f>Таблица1[[#This Row],[Т9]]-Таблица1[[#This Row],[Т6]]</f>
        <v>37837.357801036422</v>
      </c>
      <c r="CL2447" s="14">
        <f>Таблица1[[#This Row],[Т9]]-Таблица1[[#This Row],[Т5]]</f>
        <v>285.13329685074132</v>
      </c>
      <c r="CM2447" s="14">
        <f>Таблица1[[#This Row],[Т9]]-Таблица1[[#This Row],[Т4]]</f>
        <v>38965.833321373488</v>
      </c>
      <c r="CN2447" s="14">
        <f>Таблица1[[#This Row],[Т9]]-Таблица1[[#This Row],[Т3]]</f>
        <v>517.17348747030337</v>
      </c>
      <c r="CO2447" s="14">
        <f>Таблица1[[#This Row],[Т9]]-Таблица1[[#This Row],[Т2]]</f>
        <v>44446.365503561632</v>
      </c>
      <c r="CP2447" s="14">
        <f>Таблица1[[#This Row],[Т9]]-Таблица1[[#This Row],[Т1]]</f>
        <v>926.23714137367642</v>
      </c>
      <c r="CQ2447" s="14">
        <f>Таблица1[[#This Row],[Т9]]-Таблица1[[#This Row],[угол обхв6]]</f>
        <v>47835.683331594781</v>
      </c>
      <c r="CR2447" s="14">
        <f>Таблица1[[#This Row],[Т9]]-Таблица1[[#This Row],[угол обхв5]]</f>
        <v>1636.6687499822365</v>
      </c>
      <c r="CS2447" s="14">
        <f>Таблица1[[#This Row],[Т9]]-Таблица1[[#This Row],[угол обхв4]]</f>
        <v>59538.443322397565</v>
      </c>
      <c r="CT2447" s="14">
        <f>Таблица1[[#This Row],[Lкан_прям, мм]]+Таблица1[[#This Row],[Lкан_дуг, мм]]+Таблица1[[#This Row],[Lкан_леб,мм]]</f>
        <v>85045.326329871838</v>
      </c>
      <c r="CU2447" s="16">
        <f>Таблица1[[#This Row],[Lкан_леб,мм]]</f>
        <v>57901.774572415328</v>
      </c>
      <c r="CV2447" s="14">
        <f>2534431-(Таблица1[[#This Row],[Т23]]+Таблица1[[#This Row],[угол обхв3]])</f>
        <v>2448957.4482425433</v>
      </c>
      <c r="CW2447" s="50">
        <f>SUM(X2447:AC2447,AD2447:AI2447)-Таблица1[[#This Row],[lподв_min, мм]]</f>
        <v>23337.754270271322</v>
      </c>
      <c r="CX2447" s="17">
        <f>CW2886-Таблица1[[#This Row],[Суммарная длина каната]]</f>
        <v>-2448957.4482425433</v>
      </c>
    </row>
    <row r="2448" spans="1:102" x14ac:dyDescent="0.25">
      <c r="A2448" s="21">
        <v>2447</v>
      </c>
      <c r="B2448" s="10">
        <v>64.019387755102031</v>
      </c>
      <c r="C2448" s="10">
        <v>29.148163265306128</v>
      </c>
      <c r="D2448" s="11">
        <v>6220.9539351724316</v>
      </c>
      <c r="E2448" s="11">
        <v>12207.280027345518</v>
      </c>
      <c r="F2448" s="11">
        <v>5347.5144655713593</v>
      </c>
      <c r="G2448" s="11">
        <v>12426.351917242413</v>
      </c>
      <c r="H2448" s="11">
        <v>5812.9534451724312</v>
      </c>
      <c r="I2448" s="11">
        <v>8360.9201107979516</v>
      </c>
      <c r="J2448" s="11">
        <v>3846.3599165475662</v>
      </c>
      <c r="K2448" s="11">
        <v>25545.10939398138</v>
      </c>
      <c r="L2448" s="11">
        <v>1598.4423634751358</v>
      </c>
      <c r="M2448" s="11">
        <v>57901.774572415328</v>
      </c>
      <c r="N2448" s="11">
        <v>4052.4383295405082</v>
      </c>
      <c r="O2448" s="11">
        <v>21156.902030833702</v>
      </c>
      <c r="P2448" s="43">
        <v>6712.9996126447522</v>
      </c>
      <c r="Q2448" s="11">
        <v>19060.939418596354</v>
      </c>
      <c r="R2448" s="11">
        <v>6257.0859156306187</v>
      </c>
      <c r="S2448" s="11">
        <v>13599.403398310955</v>
      </c>
      <c r="T2448" s="11">
        <v>6220.9539351724316</v>
      </c>
      <c r="U2448" s="11">
        <v>12207.280027345518</v>
      </c>
      <c r="V2448" s="11">
        <v>5320.0827590513982</v>
      </c>
      <c r="W2448" s="11">
        <v>12288.625734265455</v>
      </c>
      <c r="X2448" s="12">
        <v>0</v>
      </c>
      <c r="Y2448" s="12">
        <v>697.7557161910604</v>
      </c>
      <c r="Z2448" s="12">
        <v>402.6263530729762</v>
      </c>
      <c r="AA2448" s="44">
        <v>232.04019061955907</v>
      </c>
      <c r="AB2448" s="45">
        <v>266.02010359154019</v>
      </c>
      <c r="AC2448" s="12">
        <v>0</v>
      </c>
      <c r="AD2448" s="12">
        <v>11702.759990802786</v>
      </c>
      <c r="AE2448" s="12">
        <v>3386.9817851665671</v>
      </c>
      <c r="AF2448" s="12">
        <v>5480.532182188148</v>
      </c>
      <c r="AG2448" s="44">
        <v>1128.4755203370598</v>
      </c>
      <c r="AH2448" s="45">
        <v>3846.359915486822</v>
      </c>
      <c r="AI2448" s="12">
        <v>0</v>
      </c>
      <c r="AJ2448" s="12">
        <v>-59.755742352846262</v>
      </c>
      <c r="AK2448" s="12">
        <v>38.230673502241586</v>
      </c>
      <c r="AL2448" s="12">
        <v>94.771827305735911</v>
      </c>
      <c r="AM2448" s="44">
        <v>127.35742436434339</v>
      </c>
      <c r="AN2448" s="45">
        <v>89.999999851038964</v>
      </c>
      <c r="AO2448" s="12">
        <v>0</v>
      </c>
      <c r="AP2448" s="12">
        <v>-2194.5598880277171</v>
      </c>
      <c r="AQ2448" s="12">
        <v>4304.9205689012315</v>
      </c>
      <c r="AR2448" s="12">
        <v>7119.5854371963333</v>
      </c>
      <c r="AS2448" s="44">
        <v>6581.3911347174017</v>
      </c>
      <c r="AT2448" s="45">
        <v>5812.9539351724316</v>
      </c>
      <c r="AU2448" s="12">
        <v>0</v>
      </c>
      <c r="AV2448" s="12">
        <v>11252.556082108271</v>
      </c>
      <c r="AW2448" s="12">
        <v>21477.396521905535</v>
      </c>
      <c r="AX2448" s="12">
        <v>19026.998775206594</v>
      </c>
      <c r="AY2448" s="44">
        <v>13351.83497368238</v>
      </c>
      <c r="AZ2448" s="45">
        <v>12207.280026284776</v>
      </c>
      <c r="BA2448" s="12">
        <v>0</v>
      </c>
      <c r="BB2448" s="12">
        <v>3699.9728453810094</v>
      </c>
      <c r="BC2448" s="12">
        <v>6965.481852005476</v>
      </c>
      <c r="BD2448" s="12">
        <v>6663.6717401821988</v>
      </c>
      <c r="BE2448" s="44">
        <v>5896.6487160856486</v>
      </c>
      <c r="BF2448" s="45">
        <v>5812.9539451724313</v>
      </c>
      <c r="BG2448" s="12">
        <v>0</v>
      </c>
      <c r="BH2448" s="12">
        <v>21362.406489364923</v>
      </c>
      <c r="BI2448" s="12">
        <v>19381.433909668187</v>
      </c>
      <c r="BJ2448" s="12">
        <v>13565.462754921193</v>
      </c>
      <c r="BK2448" s="44">
        <v>12454.848451974092</v>
      </c>
      <c r="BL2448" s="45">
        <v>8360.9201107979534</v>
      </c>
      <c r="BM2448" s="12">
        <v>0</v>
      </c>
      <c r="BN2448" s="12">
        <v>0</v>
      </c>
      <c r="BO2448" s="12">
        <v>97.986415855087856</v>
      </c>
      <c r="BP2448" s="12">
        <v>56.541153803494325</v>
      </c>
      <c r="BQ2448" s="48">
        <v>32.585597058607476</v>
      </c>
      <c r="BR2448" s="49">
        <v>37.357424513304423</v>
      </c>
      <c r="BS2448" s="13">
        <v>0</v>
      </c>
      <c r="BT2448" s="12">
        <v>428.22542758466898</v>
      </c>
      <c r="BV2448" s="14">
        <f>Таблица1[[#This Row],[Lкан_леб,мм]]</f>
        <v>57901.774572415328</v>
      </c>
      <c r="BW2448" s="50">
        <f>Таблица1[[#This Row],[угол обхв4]]+Таблица1[[#This Row],[Lдуг 3,мм]]</f>
        <v>11702.759990802786</v>
      </c>
      <c r="BX2448" s="54">
        <f>Таблица1[[#This Row],[угол обхв5]]+Таблица1[[#This Row],[Y5, мм]]</f>
        <v>58599.530288606387</v>
      </c>
      <c r="BY2448" s="14">
        <f>Таблица1[[#This Row],[угол обхв6]]+Таблица1[[#This Row],[Lдуг 4,мм]]</f>
        <v>15089.741775969353</v>
      </c>
      <c r="BZ2448" s="14">
        <f>Таблица1[[#This Row],[Т1]]+Таблица1[[#This Row],[X6, мм]]</f>
        <v>59002.156641679365</v>
      </c>
      <c r="CA2448" s="14">
        <f>Таблица1[[#This Row],[Т2]]+Таблица1[[#This Row],[Lдуг 5,мм]]</f>
        <v>20570.273958157501</v>
      </c>
      <c r="CB2448" s="14">
        <f>Таблица1[[#This Row],[Т3]]+Таблица1[[#This Row],[Y6, мм]]</f>
        <v>59234.196832298927</v>
      </c>
      <c r="CC2448" s="14">
        <f>Таблица1[[#This Row],[Т4]]+Таблица1[[#This Row],[Lдуг 6,мм]]</f>
        <v>21698.749478494559</v>
      </c>
      <c r="CD2448" s="14">
        <f>Таблица1[[#This Row],[Т5]]+Таблица1[[#This Row],[Lдуг 1,мм]]</f>
        <v>59500.216935890465</v>
      </c>
      <c r="CE2448" s="14">
        <f>Таблица1[[#This Row],[Т6]]+Таблица1[[#This Row],[Lпрям1, мм]]</f>
        <v>25545.10939398138</v>
      </c>
      <c r="CF2448" s="15">
        <f>Таблица1[[#This Row],[Т7]]+Таблица1[[#This Row],[Lдуг 2,мм]]</f>
        <v>59500.216935890465</v>
      </c>
      <c r="CG2448" s="14">
        <f>Таблица1[[#This Row],[Т8]]+Таблица1[[#This Row],[Lпрям2, мм]]</f>
        <v>25545.10939398138</v>
      </c>
      <c r="CH2448" s="14">
        <f>Таблица1[[#This Row],[Т9]]-Таблица1[[#This Row],[Т9]]</f>
        <v>0</v>
      </c>
      <c r="CI2448" s="50">
        <f>Таблица1[[#This Row],[Т9]]-Таблица1[[#This Row],[Т8]]</f>
        <v>33955.107541909085</v>
      </c>
      <c r="CJ2448" s="54">
        <f>Таблица1[[#This Row],[Т9]]-Таблица1[[#This Row],[Т7]]</f>
        <v>0</v>
      </c>
      <c r="CK2448" s="14">
        <f>Таблица1[[#This Row],[Т9]]-Таблица1[[#This Row],[Т6]]</f>
        <v>37801.467457395906</v>
      </c>
      <c r="CL2448" s="14">
        <f>Таблица1[[#This Row],[Т9]]-Таблица1[[#This Row],[Т5]]</f>
        <v>266.02010359153792</v>
      </c>
      <c r="CM2448" s="14">
        <f>Таблица1[[#This Row],[Т9]]-Таблица1[[#This Row],[Т4]]</f>
        <v>38929.942977732964</v>
      </c>
      <c r="CN2448" s="14">
        <f>Таблица1[[#This Row],[Т9]]-Таблица1[[#This Row],[Т3]]</f>
        <v>498.06029421109997</v>
      </c>
      <c r="CO2448" s="14">
        <f>Таблица1[[#This Row],[Т9]]-Таблица1[[#This Row],[Т2]]</f>
        <v>44410.475159921116</v>
      </c>
      <c r="CP2448" s="14">
        <f>Таблица1[[#This Row],[Т9]]-Таблица1[[#This Row],[Т1]]</f>
        <v>900.68664728407748</v>
      </c>
      <c r="CQ2448" s="14">
        <f>Таблица1[[#This Row],[Т9]]-Таблица1[[#This Row],[угол обхв6]]</f>
        <v>47797.456945087681</v>
      </c>
      <c r="CR2448" s="14">
        <f>Таблица1[[#This Row],[Т9]]-Таблица1[[#This Row],[угол обхв5]]</f>
        <v>1598.4423634751365</v>
      </c>
      <c r="CS2448" s="14">
        <f>Таблица1[[#This Row],[Т9]]-Таблица1[[#This Row],[угол обхв4]]</f>
        <v>59500.216935890465</v>
      </c>
      <c r="CT2448" s="14">
        <f>Таблица1[[#This Row],[Lкан_прям, мм]]+Таблица1[[#This Row],[Lкан_дуг, мм]]+Таблица1[[#This Row],[Lкан_леб,мм]]</f>
        <v>85045.326329871838</v>
      </c>
      <c r="CU2448" s="16">
        <f>Таблица1[[#This Row],[Lкан_леб,мм]]</f>
        <v>57901.774572415328</v>
      </c>
      <c r="CV2448" s="14">
        <f>2534431-(Таблица1[[#This Row],[Т23]]+Таблица1[[#This Row],[угол обхв3]])</f>
        <v>2448957.4482425433</v>
      </c>
      <c r="CW2448" s="50">
        <f>SUM(X2448:AC2448,AD2448:AI2448)-Таблица1[[#This Row],[lподв_min, мм]]</f>
        <v>23297.191840908949</v>
      </c>
      <c r="CX2448" s="17">
        <f>CW2887-Таблица1[[#This Row],[Суммарная длина каната]]</f>
        <v>-2448957.4482425433</v>
      </c>
    </row>
    <row r="2449" spans="1:102" x14ac:dyDescent="0.25">
      <c r="A2449" s="21">
        <v>2448</v>
      </c>
      <c r="B2449" s="10">
        <v>64.019387755102031</v>
      </c>
      <c r="C2449" s="10">
        <v>31.832244897959189</v>
      </c>
      <c r="D2449" s="11">
        <v>6603.0815788526652</v>
      </c>
      <c r="E2449" s="11">
        <v>12277.827522179174</v>
      </c>
      <c r="F2449" s="11">
        <v>5720.3414367555515</v>
      </c>
      <c r="G2449" s="11">
        <v>12455.756838286346</v>
      </c>
      <c r="H2449" s="11">
        <v>6195.0810888526648</v>
      </c>
      <c r="I2449" s="11">
        <v>8389.2453268742665</v>
      </c>
      <c r="J2449" s="11">
        <v>3888.5821953049058</v>
      </c>
      <c r="K2449" s="11">
        <v>25583.33578048868</v>
      </c>
      <c r="L2449" s="11">
        <v>1560.2159769678249</v>
      </c>
      <c r="M2449" s="11">
        <v>57901.774572415328</v>
      </c>
      <c r="N2449" s="11">
        <v>4052.4383295405082</v>
      </c>
      <c r="O2449" s="11">
        <v>21156.902030833702</v>
      </c>
      <c r="P2449" s="43">
        <v>6773.6379130259293</v>
      </c>
      <c r="Q2449" s="11">
        <v>19147.00989978958</v>
      </c>
      <c r="R2449" s="11">
        <v>6573.9822727274823</v>
      </c>
      <c r="S2449" s="11">
        <v>13670.115649824822</v>
      </c>
      <c r="T2449" s="11">
        <v>6603.0815788526652</v>
      </c>
      <c r="U2449" s="11">
        <v>12277.827522179174</v>
      </c>
      <c r="V2449" s="11">
        <v>5699.3893946040243</v>
      </c>
      <c r="W2449" s="11">
        <v>12316.897153965514</v>
      </c>
      <c r="X2449" s="12">
        <v>0</v>
      </c>
      <c r="Y2449" s="12">
        <v>685.07398527314683</v>
      </c>
      <c r="Z2449" s="12">
        <v>396.19489074299287</v>
      </c>
      <c r="AA2449" s="44">
        <v>232.04019061955935</v>
      </c>
      <c r="AB2449" s="45">
        <v>246.90691033212593</v>
      </c>
      <c r="AC2449" s="12">
        <v>0</v>
      </c>
      <c r="AD2449" s="12">
        <v>11702.759990802786</v>
      </c>
      <c r="AE2449" s="12">
        <v>3382.9858929050106</v>
      </c>
      <c r="AF2449" s="12">
        <v>5480.5321821881507</v>
      </c>
      <c r="AG2449" s="44">
        <v>1128.4755203370594</v>
      </c>
      <c r="AH2449" s="45">
        <v>3888.5821942556777</v>
      </c>
      <c r="AI2449" s="12">
        <v>0</v>
      </c>
      <c r="AJ2449" s="12">
        <v>-59.755742352846262</v>
      </c>
      <c r="AK2449" s="12">
        <v>36.449767476464594</v>
      </c>
      <c r="AL2449" s="12">
        <v>92.087745673082878</v>
      </c>
      <c r="AM2449" s="44">
        <v>124.67334273169038</v>
      </c>
      <c r="AN2449" s="45">
        <v>89.999999852656373</v>
      </c>
      <c r="AO2449" s="12">
        <v>0</v>
      </c>
      <c r="AP2449" s="12">
        <v>-2194.5598880277171</v>
      </c>
      <c r="AQ2449" s="12">
        <v>4294.8383913278858</v>
      </c>
      <c r="AR2449" s="12">
        <v>7181.3670859788836</v>
      </c>
      <c r="AS2449" s="44">
        <v>6909.5250685864758</v>
      </c>
      <c r="AT2449" s="45">
        <v>6195.0815788526643</v>
      </c>
      <c r="AU2449" s="12">
        <v>0</v>
      </c>
      <c r="AV2449" s="12">
        <v>11252.556082108271</v>
      </c>
      <c r="AW2449" s="12">
        <v>21485.08827375908</v>
      </c>
      <c r="AX2449" s="12">
        <v>19132.146470740387</v>
      </c>
      <c r="AY2449" s="44">
        <v>13438.005692806322</v>
      </c>
      <c r="AZ2449" s="45">
        <v>12277.827521129946</v>
      </c>
      <c r="BA2449" s="12">
        <v>0</v>
      </c>
      <c r="BB2449" s="12">
        <v>3699.9728453810094</v>
      </c>
      <c r="BC2449" s="12">
        <v>7016.0379748133073</v>
      </c>
      <c r="BD2449" s="12">
        <v>6981.7114456804366</v>
      </c>
      <c r="BE2449" s="44">
        <v>6267.5387829936717</v>
      </c>
      <c r="BF2449" s="45">
        <v>6195.081588852664</v>
      </c>
      <c r="BG2449" s="12">
        <v>0</v>
      </c>
      <c r="BH2449" s="12">
        <v>21362.406489364923</v>
      </c>
      <c r="BI2449" s="12">
        <v>19475.196142714958</v>
      </c>
      <c r="BJ2449" s="12">
        <v>13655.25222077563</v>
      </c>
      <c r="BK2449" s="44">
        <v>12509.937479197672</v>
      </c>
      <c r="BL2449" s="45">
        <v>8389.2453268742684</v>
      </c>
      <c r="BM2449" s="12">
        <v>0</v>
      </c>
      <c r="BN2449" s="12">
        <v>0</v>
      </c>
      <c r="BO2449" s="12">
        <v>96.205509829310856</v>
      </c>
      <c r="BP2449" s="12">
        <v>55.637978196618278</v>
      </c>
      <c r="BQ2449" s="48">
        <v>32.585597058607512</v>
      </c>
      <c r="BR2449" s="49">
        <v>34.67334287903401</v>
      </c>
      <c r="BS2449" s="13">
        <v>0</v>
      </c>
      <c r="BT2449" s="12">
        <v>428.22542758466898</v>
      </c>
      <c r="BV2449" s="14">
        <f>Таблица1[[#This Row],[Lкан_леб,мм]]</f>
        <v>57901.774572415328</v>
      </c>
      <c r="BW2449" s="50">
        <f>Таблица1[[#This Row],[угол обхв4]]+Таблица1[[#This Row],[Lдуг 3,мм]]</f>
        <v>11702.759990802786</v>
      </c>
      <c r="BX2449" s="54">
        <f>Таблица1[[#This Row],[угол обхв5]]+Таблица1[[#This Row],[Y5, мм]]</f>
        <v>58586.848557688478</v>
      </c>
      <c r="BY2449" s="14">
        <f>Таблица1[[#This Row],[угол обхв6]]+Таблица1[[#This Row],[Lдуг 4,мм]]</f>
        <v>15085.745883707797</v>
      </c>
      <c r="BZ2449" s="14">
        <f>Таблица1[[#This Row],[Т1]]+Таблица1[[#This Row],[X6, мм]]</f>
        <v>58983.043448431468</v>
      </c>
      <c r="CA2449" s="14">
        <f>Таблица1[[#This Row],[Т2]]+Таблица1[[#This Row],[Lдуг 5,мм]]</f>
        <v>20566.278065895949</v>
      </c>
      <c r="CB2449" s="14">
        <f>Таблица1[[#This Row],[Т3]]+Таблица1[[#This Row],[Y6, мм]]</f>
        <v>59215.08363905103</v>
      </c>
      <c r="CC2449" s="14">
        <f>Таблица1[[#This Row],[Т4]]+Таблица1[[#This Row],[Lдуг 6,мм]]</f>
        <v>21694.753586233008</v>
      </c>
      <c r="CD2449" s="14">
        <f>Таблица1[[#This Row],[Т5]]+Таблица1[[#This Row],[Lдуг 1,мм]]</f>
        <v>59461.990549383154</v>
      </c>
      <c r="CE2449" s="14">
        <f>Таблица1[[#This Row],[Т6]]+Таблица1[[#This Row],[Lпрям1, мм]]</f>
        <v>25583.335780488684</v>
      </c>
      <c r="CF2449" s="15">
        <f>Таблица1[[#This Row],[Т7]]+Таблица1[[#This Row],[Lдуг 2,мм]]</f>
        <v>59461.990549383154</v>
      </c>
      <c r="CG2449" s="14">
        <f>Таблица1[[#This Row],[Т8]]+Таблица1[[#This Row],[Lпрям2, мм]]</f>
        <v>25583.335780488684</v>
      </c>
      <c r="CH2449" s="14">
        <f>Таблица1[[#This Row],[Т9]]-Таблица1[[#This Row],[Т9]]</f>
        <v>0</v>
      </c>
      <c r="CI2449" s="50">
        <f>Таблица1[[#This Row],[Т9]]-Таблица1[[#This Row],[Т8]]</f>
        <v>33878.65476889447</v>
      </c>
      <c r="CJ2449" s="54">
        <f>Таблица1[[#This Row],[Т9]]-Таблица1[[#This Row],[Т7]]</f>
        <v>0</v>
      </c>
      <c r="CK2449" s="14">
        <f>Таблица1[[#This Row],[Т9]]-Таблица1[[#This Row],[Т6]]</f>
        <v>37767.23696315015</v>
      </c>
      <c r="CL2449" s="14">
        <f>Таблица1[[#This Row],[Т9]]-Таблица1[[#This Row],[Т5]]</f>
        <v>246.90691033212352</v>
      </c>
      <c r="CM2449" s="14">
        <f>Таблица1[[#This Row],[Т9]]-Таблица1[[#This Row],[Т4]]</f>
        <v>38895.712483487208</v>
      </c>
      <c r="CN2449" s="14">
        <f>Таблица1[[#This Row],[Т9]]-Таблица1[[#This Row],[Т3]]</f>
        <v>478.94710095168557</v>
      </c>
      <c r="CO2449" s="14">
        <f>Таблица1[[#This Row],[Т9]]-Таблица1[[#This Row],[Т2]]</f>
        <v>44376.24466567536</v>
      </c>
      <c r="CP2449" s="14">
        <f>Таблица1[[#This Row],[Т9]]-Таблица1[[#This Row],[Т1]]</f>
        <v>875.14199169467611</v>
      </c>
      <c r="CQ2449" s="14">
        <f>Таблица1[[#This Row],[Т9]]-Таблица1[[#This Row],[угол обхв6]]</f>
        <v>47759.23055858037</v>
      </c>
      <c r="CR2449" s="14">
        <f>Таблица1[[#This Row],[Т9]]-Таблица1[[#This Row],[угол обхв5]]</f>
        <v>1560.2159769678256</v>
      </c>
      <c r="CS2449" s="14">
        <f>Таблица1[[#This Row],[Т9]]-Таблица1[[#This Row],[угол обхв4]]</f>
        <v>59461.990549383154</v>
      </c>
      <c r="CT2449" s="14">
        <f>Таблица1[[#This Row],[Lкан_прям, мм]]+Таблица1[[#This Row],[Lкан_дуг, мм]]+Таблица1[[#This Row],[Lкан_леб,мм]]</f>
        <v>85045.326329871838</v>
      </c>
      <c r="CU2449" s="16">
        <f>Таблица1[[#This Row],[Lкан_леб,мм]]</f>
        <v>57901.774572415328</v>
      </c>
      <c r="CV2449" s="14">
        <f>2534431-(Таблица1[[#This Row],[Т23]]+Таблица1[[#This Row],[угол обхв3]])</f>
        <v>2448957.4482425433</v>
      </c>
      <c r="CW2449" s="50">
        <f>SUM(X2449:AC2449,AD2449:AI2449)-Таблица1[[#This Row],[lподв_min, мм]]</f>
        <v>23254.969562151604</v>
      </c>
      <c r="CX2449" s="17">
        <f>CW2888-Таблица1[[#This Row],[Суммарная длина каната]]</f>
        <v>-2448957.4482425433</v>
      </c>
    </row>
    <row r="2450" spans="1:102" x14ac:dyDescent="0.25">
      <c r="A2450" s="21">
        <v>2449</v>
      </c>
      <c r="B2450" s="10">
        <v>64.019387755102031</v>
      </c>
      <c r="C2450" s="10">
        <v>34.516326530612247</v>
      </c>
      <c r="D2450" s="11">
        <v>6981.4863357723061</v>
      </c>
      <c r="E2450" s="11">
        <v>12366.192249488779</v>
      </c>
      <c r="F2450" s="11">
        <v>6091.3823874078962</v>
      </c>
      <c r="G2450" s="11">
        <v>12502.588587805056</v>
      </c>
      <c r="H2450" s="11">
        <v>6573.4858457723058</v>
      </c>
      <c r="I2450" s="11">
        <v>8433.7308219367205</v>
      </c>
      <c r="J2450" s="11">
        <v>3932.4614275520576</v>
      </c>
      <c r="K2450" s="11">
        <v>25621.562166996191</v>
      </c>
      <c r="L2450" s="11">
        <v>1521.989590460322</v>
      </c>
      <c r="M2450" s="11">
        <v>57901.774572415328</v>
      </c>
      <c r="N2450" s="11">
        <v>4052.4383295405082</v>
      </c>
      <c r="O2450" s="11">
        <v>21156.902030833702</v>
      </c>
      <c r="P2450" s="43">
        <v>6830.1791000899011</v>
      </c>
      <c r="Q2450" s="11">
        <v>19235.825581802092</v>
      </c>
      <c r="R2450" s="11">
        <v>6887.2195913704354</v>
      </c>
      <c r="S2450" s="11">
        <v>13755.590241750129</v>
      </c>
      <c r="T2450" s="11">
        <v>6981.4863357723061</v>
      </c>
      <c r="U2450" s="11">
        <v>12366.192249488779</v>
      </c>
      <c r="V2450" s="11">
        <v>6076.9559815942794</v>
      </c>
      <c r="W2450" s="11">
        <v>12362.900081422817</v>
      </c>
      <c r="X2450" s="12">
        <v>0</v>
      </c>
      <c r="Y2450" s="12">
        <v>672.38332595110944</v>
      </c>
      <c r="Z2450" s="12">
        <v>389.77235681713302</v>
      </c>
      <c r="AA2450" s="44">
        <v>232.0401906195587</v>
      </c>
      <c r="AB2450" s="45">
        <v>227.79371707252059</v>
      </c>
      <c r="AC2450" s="12">
        <v>0</v>
      </c>
      <c r="AD2450" s="12">
        <v>11702.759990802786</v>
      </c>
      <c r="AE2450" s="12">
        <v>3377.333047153661</v>
      </c>
      <c r="AF2450" s="12">
        <v>5480.532182188148</v>
      </c>
      <c r="AG2450" s="44">
        <v>1128.4755203370598</v>
      </c>
      <c r="AH2450" s="45">
        <v>3932.4614265145374</v>
      </c>
      <c r="AI2450" s="12">
        <v>0</v>
      </c>
      <c r="AJ2450" s="12">
        <v>-59.755742352846262</v>
      </c>
      <c r="AK2450" s="12">
        <v>34.667607627466815</v>
      </c>
      <c r="AL2450" s="12">
        <v>89.403664040429803</v>
      </c>
      <c r="AM2450" s="44">
        <v>121.98926109903722</v>
      </c>
      <c r="AN2450" s="45">
        <v>89.999999854300469</v>
      </c>
      <c r="AO2450" s="12">
        <v>0</v>
      </c>
      <c r="AP2450" s="12">
        <v>-2194.5598880277171</v>
      </c>
      <c r="AQ2450" s="12">
        <v>4284.5146987530334</v>
      </c>
      <c r="AR2450" s="12">
        <v>7238.1570015805701</v>
      </c>
      <c r="AS2450" s="44">
        <v>7233.2637320364156</v>
      </c>
      <c r="AT2450" s="45">
        <v>6573.4863357723061</v>
      </c>
      <c r="AU2450" s="12">
        <v>0</v>
      </c>
      <c r="AV2450" s="12">
        <v>11252.556082108271</v>
      </c>
      <c r="AW2450" s="12">
        <v>21492.468058394796</v>
      </c>
      <c r="AX2450" s="12">
        <v>19240.071979719087</v>
      </c>
      <c r="AY2450" s="44">
        <v>13539.448036915572</v>
      </c>
      <c r="AZ2450" s="45">
        <v>12366.19224845126</v>
      </c>
      <c r="BA2450" s="12">
        <v>0</v>
      </c>
      <c r="BB2450" s="12">
        <v>3699.9728453810094</v>
      </c>
      <c r="BC2450" s="12">
        <v>7062.2554693024267</v>
      </c>
      <c r="BD2450" s="12">
        <v>7295.1974928611044</v>
      </c>
      <c r="BE2450" s="44">
        <v>6635.4421951063259</v>
      </c>
      <c r="BF2450" s="45">
        <v>6573.4863457723059</v>
      </c>
      <c r="BG2450" s="12">
        <v>0</v>
      </c>
      <c r="BH2450" s="12">
        <v>21362.406489364923</v>
      </c>
      <c r="BI2450" s="12">
        <v>19571.391609363185</v>
      </c>
      <c r="BJ2450" s="12">
        <v>13759.836639667123</v>
      </c>
      <c r="BK2450" s="44">
        <v>12582.334454323336</v>
      </c>
      <c r="BL2450" s="45">
        <v>8433.7308219367224</v>
      </c>
      <c r="BM2450" s="12">
        <v>0</v>
      </c>
      <c r="BN2450" s="12">
        <v>0</v>
      </c>
      <c r="BO2450" s="12">
        <v>94.423349980313077</v>
      </c>
      <c r="BP2450" s="12">
        <v>54.736056412962988</v>
      </c>
      <c r="BQ2450" s="48">
        <v>32.585597058607419</v>
      </c>
      <c r="BR2450" s="49">
        <v>31.98926124473676</v>
      </c>
      <c r="BS2450" s="13">
        <v>0</v>
      </c>
      <c r="BT2450" s="12">
        <v>428.22542758466898</v>
      </c>
      <c r="BV2450" s="14">
        <f>Таблица1[[#This Row],[Lкан_леб,мм]]</f>
        <v>57901.774572415328</v>
      </c>
      <c r="BW2450" s="50">
        <f>Таблица1[[#This Row],[угол обхв4]]+Таблица1[[#This Row],[Lдуг 3,мм]]</f>
        <v>11702.759990802786</v>
      </c>
      <c r="BX2450" s="54">
        <f>Таблица1[[#This Row],[угол обхв5]]+Таблица1[[#This Row],[Y5, мм]]</f>
        <v>58574.157898366437</v>
      </c>
      <c r="BY2450" s="14">
        <f>Таблица1[[#This Row],[угол обхв6]]+Таблица1[[#This Row],[Lдуг 4,мм]]</f>
        <v>15080.093037956447</v>
      </c>
      <c r="BZ2450" s="14">
        <f>Таблица1[[#This Row],[Т1]]+Таблица1[[#This Row],[X6, мм]]</f>
        <v>58963.930255183572</v>
      </c>
      <c r="CA2450" s="14">
        <f>Таблица1[[#This Row],[Т2]]+Таблица1[[#This Row],[Lдуг 5,мм]]</f>
        <v>20560.625220144597</v>
      </c>
      <c r="CB2450" s="14">
        <f>Таблица1[[#This Row],[Т3]]+Таблица1[[#This Row],[Y6, мм]]</f>
        <v>59195.970445803134</v>
      </c>
      <c r="CC2450" s="14">
        <f>Таблица1[[#This Row],[Т4]]+Таблица1[[#This Row],[Lдуг 6,мм]]</f>
        <v>21689.100740481656</v>
      </c>
      <c r="CD2450" s="14">
        <f>Таблица1[[#This Row],[Т5]]+Таблица1[[#This Row],[Lдуг 1,мм]]</f>
        <v>59423.764162875654</v>
      </c>
      <c r="CE2450" s="14">
        <f>Таблица1[[#This Row],[Т6]]+Таблица1[[#This Row],[Lпрям1, мм]]</f>
        <v>25621.562166996191</v>
      </c>
      <c r="CF2450" s="15">
        <f>Таблица1[[#This Row],[Т7]]+Таблица1[[#This Row],[Lдуг 2,мм]]</f>
        <v>59423.764162875654</v>
      </c>
      <c r="CG2450" s="14">
        <f>Таблица1[[#This Row],[Т8]]+Таблица1[[#This Row],[Lпрям2, мм]]</f>
        <v>25621.562166996191</v>
      </c>
      <c r="CH2450" s="14">
        <f>Таблица1[[#This Row],[Т9]]-Таблица1[[#This Row],[Т9]]</f>
        <v>0</v>
      </c>
      <c r="CI2450" s="50">
        <f>Таблица1[[#This Row],[Т9]]-Таблица1[[#This Row],[Т8]]</f>
        <v>33802.201995879463</v>
      </c>
      <c r="CJ2450" s="54">
        <f>Таблица1[[#This Row],[Т9]]-Таблица1[[#This Row],[Т7]]</f>
        <v>0</v>
      </c>
      <c r="CK2450" s="14">
        <f>Таблица1[[#This Row],[Т9]]-Таблица1[[#This Row],[Т6]]</f>
        <v>37734.663422393998</v>
      </c>
      <c r="CL2450" s="14">
        <f>Таблица1[[#This Row],[Т9]]-Таблица1[[#This Row],[Т5]]</f>
        <v>227.79371707251994</v>
      </c>
      <c r="CM2450" s="14">
        <f>Таблица1[[#This Row],[Т9]]-Таблица1[[#This Row],[Т4]]</f>
        <v>38863.138942731057</v>
      </c>
      <c r="CN2450" s="14">
        <f>Таблица1[[#This Row],[Т9]]-Таблица1[[#This Row],[Т3]]</f>
        <v>459.83390769208199</v>
      </c>
      <c r="CO2450" s="14">
        <f>Таблица1[[#This Row],[Т9]]-Таблица1[[#This Row],[Т2]]</f>
        <v>44343.671124919209</v>
      </c>
      <c r="CP2450" s="14">
        <f>Таблица1[[#This Row],[Т9]]-Таблица1[[#This Row],[Т1]]</f>
        <v>849.606264509217</v>
      </c>
      <c r="CQ2450" s="14">
        <f>Таблица1[[#This Row],[Т9]]-Таблица1[[#This Row],[угол обхв6]]</f>
        <v>47721.00417207287</v>
      </c>
      <c r="CR2450" s="14">
        <f>Таблица1[[#This Row],[Т9]]-Таблица1[[#This Row],[угол обхв5]]</f>
        <v>1521.9895904603254</v>
      </c>
      <c r="CS2450" s="14">
        <f>Таблица1[[#This Row],[Т9]]-Таблица1[[#This Row],[угол обхв4]]</f>
        <v>59423.764162875654</v>
      </c>
      <c r="CT2450" s="14">
        <f>Таблица1[[#This Row],[Lкан_прям, мм]]+Таблица1[[#This Row],[Lкан_дуг, мм]]+Таблица1[[#This Row],[Lкан_леб,мм]]</f>
        <v>85045.326329871838</v>
      </c>
      <c r="CU2450" s="16">
        <f>Таблица1[[#This Row],[Lкан_леб,мм]]</f>
        <v>57901.774572415328</v>
      </c>
      <c r="CV2450" s="14">
        <f>2534431-(Таблица1[[#This Row],[Т23]]+Таблица1[[#This Row],[угол обхв3]])</f>
        <v>2448957.4482425433</v>
      </c>
      <c r="CW2450" s="50">
        <f>SUM(X2450:AC2450,AD2450:AI2450)-Таблица1[[#This Row],[lподв_min, мм]]</f>
        <v>23211.090329904458</v>
      </c>
      <c r="CX2450" s="17">
        <f>CW2889-Таблица1[[#This Row],[Суммарная длина каната]]</f>
        <v>-2448957.4482425433</v>
      </c>
    </row>
    <row r="2451" spans="1:102" x14ac:dyDescent="0.25">
      <c r="A2451" s="21">
        <v>2450</v>
      </c>
      <c r="B2451" s="10">
        <v>64.019387755102031</v>
      </c>
      <c r="C2451" s="10">
        <v>37.200408163265308</v>
      </c>
      <c r="D2451" s="11">
        <v>7355.3379282997785</v>
      </c>
      <c r="E2451" s="11">
        <v>12472.180323613113</v>
      </c>
      <c r="F2451" s="11">
        <v>6459.823197208575</v>
      </c>
      <c r="G2451" s="11">
        <v>12566.744409812098</v>
      </c>
      <c r="H2451" s="11">
        <v>6947.337438299779</v>
      </c>
      <c r="I2451" s="11">
        <v>8494.1868127561975</v>
      </c>
      <c r="J2451" s="11">
        <v>3977.9935108569157</v>
      </c>
      <c r="K2451" s="11">
        <v>25659.788553503851</v>
      </c>
      <c r="L2451" s="11">
        <v>1483.7632039526522</v>
      </c>
      <c r="M2451" s="11">
        <v>57901.774572415328</v>
      </c>
      <c r="N2451" s="11">
        <v>4052.4383295405082</v>
      </c>
      <c r="O2451" s="11">
        <v>21156.902030833702</v>
      </c>
      <c r="P2451" s="43">
        <v>6882.4991138664273</v>
      </c>
      <c r="Q2451" s="11">
        <v>19327.191589509417</v>
      </c>
      <c r="R2451" s="11">
        <v>7196.1105812062569</v>
      </c>
      <c r="S2451" s="11">
        <v>13855.639629822572</v>
      </c>
      <c r="T2451" s="11">
        <v>7355.3379282997785</v>
      </c>
      <c r="U2451" s="11">
        <v>12472.180323613113</v>
      </c>
      <c r="V2451" s="11">
        <v>6451.9540814629863</v>
      </c>
      <c r="W2451" s="11">
        <v>12426.533579212666</v>
      </c>
      <c r="X2451" s="12">
        <v>0</v>
      </c>
      <c r="Y2451" s="12">
        <v>659.68061518732725</v>
      </c>
      <c r="Z2451" s="12">
        <v>383.36187433301819</v>
      </c>
      <c r="AA2451" s="44">
        <v>232.04019061955876</v>
      </c>
      <c r="AB2451" s="45">
        <v>208.68052381274808</v>
      </c>
      <c r="AC2451" s="12">
        <v>0</v>
      </c>
      <c r="AD2451" s="12">
        <v>11702.759990802786</v>
      </c>
      <c r="AE2451" s="12">
        <v>3370.0273503445851</v>
      </c>
      <c r="AF2451" s="12">
        <v>5480.5321821881471</v>
      </c>
      <c r="AG2451" s="44">
        <v>1128.475520337061</v>
      </c>
      <c r="AH2451" s="45">
        <v>3977.9935098312717</v>
      </c>
      <c r="AI2451" s="12">
        <v>0</v>
      </c>
      <c r="AJ2451" s="12">
        <v>-59.755742352846262</v>
      </c>
      <c r="AK2451" s="12">
        <v>32.883755384476288</v>
      </c>
      <c r="AL2451" s="12">
        <v>86.719582407776741</v>
      </c>
      <c r="AM2451" s="44">
        <v>119.30517946638417</v>
      </c>
      <c r="AN2451" s="45">
        <v>89.999999855968142</v>
      </c>
      <c r="AO2451" s="12">
        <v>0</v>
      </c>
      <c r="AP2451" s="12">
        <v>-2194.5598880277171</v>
      </c>
      <c r="AQ2451" s="12">
        <v>4273.9563715184095</v>
      </c>
      <c r="AR2451" s="12">
        <v>7289.8305782828866</v>
      </c>
      <c r="AS2451" s="44">
        <v>7551.8967931651405</v>
      </c>
      <c r="AT2451" s="45">
        <v>6947.3379282997785</v>
      </c>
      <c r="AU2451" s="12">
        <v>0</v>
      </c>
      <c r="AV2451" s="12">
        <v>11252.556082108271</v>
      </c>
      <c r="AW2451" s="12">
        <v>21499.529754578114</v>
      </c>
      <c r="AX2451" s="12">
        <v>19350.538497149246</v>
      </c>
      <c r="AY2451" s="44">
        <v>13655.939426067172</v>
      </c>
      <c r="AZ2451" s="45">
        <v>12472.18032258747</v>
      </c>
      <c r="BA2451" s="12">
        <v>0</v>
      </c>
      <c r="BB2451" s="12">
        <v>3699.9728453810094</v>
      </c>
      <c r="BC2451" s="12">
        <v>7104.017155844329</v>
      </c>
      <c r="BD2451" s="12">
        <v>7603.4420456227163</v>
      </c>
      <c r="BE2451" s="44">
        <v>6999.5517163408949</v>
      </c>
      <c r="BF2451" s="45">
        <v>6947.3379382997782</v>
      </c>
      <c r="BG2451" s="12">
        <v>0</v>
      </c>
      <c r="BH2451" s="12">
        <v>21362.406489364923</v>
      </c>
      <c r="BI2451" s="12">
        <v>19669.819313253829</v>
      </c>
      <c r="BJ2451" s="12">
        <v>13878.986537462401</v>
      </c>
      <c r="BK2451" s="44">
        <v>12671.880527368512</v>
      </c>
      <c r="BL2451" s="45">
        <v>8494.1868127561993</v>
      </c>
      <c r="BM2451" s="12">
        <v>0</v>
      </c>
      <c r="BN2451" s="12">
        <v>0</v>
      </c>
      <c r="BO2451" s="12">
        <v>92.639497737322557</v>
      </c>
      <c r="BP2451" s="12">
        <v>53.835827023300453</v>
      </c>
      <c r="BQ2451" s="48">
        <v>32.585597058607433</v>
      </c>
      <c r="BR2451" s="49">
        <v>29.305179610416026</v>
      </c>
      <c r="BS2451" s="13">
        <v>0</v>
      </c>
      <c r="BT2451" s="12">
        <v>428.22542758466898</v>
      </c>
      <c r="BV2451" s="14">
        <f>Таблица1[[#This Row],[Lкан_леб,мм]]</f>
        <v>57901.774572415328</v>
      </c>
      <c r="BW2451" s="50">
        <f>Таблица1[[#This Row],[угол обхв4]]+Таблица1[[#This Row],[Lдуг 3,мм]]</f>
        <v>11702.759990802786</v>
      </c>
      <c r="BX2451" s="54">
        <f>Таблица1[[#This Row],[угол обхв5]]+Таблица1[[#This Row],[Y5, мм]]</f>
        <v>58561.455187602653</v>
      </c>
      <c r="BY2451" s="14">
        <f>Таблица1[[#This Row],[угол обхв6]]+Таблица1[[#This Row],[Lдуг 4,мм]]</f>
        <v>15072.78734114737</v>
      </c>
      <c r="BZ2451" s="14">
        <f>Таблица1[[#This Row],[Т1]]+Таблица1[[#This Row],[X6, мм]]</f>
        <v>58944.817061935668</v>
      </c>
      <c r="CA2451" s="14">
        <f>Таблица1[[#This Row],[Т2]]+Таблица1[[#This Row],[Lдуг 5,мм]]</f>
        <v>20553.319523335518</v>
      </c>
      <c r="CB2451" s="14">
        <f>Таблица1[[#This Row],[Т3]]+Таблица1[[#This Row],[Y6, мм]]</f>
        <v>59176.85725255523</v>
      </c>
      <c r="CC2451" s="14">
        <f>Таблица1[[#This Row],[Т4]]+Таблица1[[#This Row],[Lдуг 6,мм]]</f>
        <v>21681.795043672581</v>
      </c>
      <c r="CD2451" s="14">
        <f>Таблица1[[#This Row],[Т5]]+Таблица1[[#This Row],[Lдуг 1,мм]]</f>
        <v>59385.537776367979</v>
      </c>
      <c r="CE2451" s="14">
        <f>Таблица1[[#This Row],[Т6]]+Таблица1[[#This Row],[Lпрям1, мм]]</f>
        <v>25659.788553503851</v>
      </c>
      <c r="CF2451" s="15">
        <f>Таблица1[[#This Row],[Т7]]+Таблица1[[#This Row],[Lдуг 2,мм]]</f>
        <v>59385.537776367979</v>
      </c>
      <c r="CG2451" s="14">
        <f>Таблица1[[#This Row],[Т8]]+Таблица1[[#This Row],[Lпрям2, мм]]</f>
        <v>25659.788553503851</v>
      </c>
      <c r="CH2451" s="14">
        <f>Таблица1[[#This Row],[Т9]]-Таблица1[[#This Row],[Т9]]</f>
        <v>0</v>
      </c>
      <c r="CI2451" s="50">
        <f>Таблица1[[#This Row],[Т9]]-Таблица1[[#This Row],[Т8]]</f>
        <v>33725.749222864128</v>
      </c>
      <c r="CJ2451" s="54">
        <f>Таблица1[[#This Row],[Т9]]-Таблица1[[#This Row],[Т7]]</f>
        <v>0</v>
      </c>
      <c r="CK2451" s="14">
        <f>Таблица1[[#This Row],[Т9]]-Таблица1[[#This Row],[Т6]]</f>
        <v>37703.742732695398</v>
      </c>
      <c r="CL2451" s="14">
        <f>Таблица1[[#This Row],[Т9]]-Таблица1[[#This Row],[Т5]]</f>
        <v>208.68052381274902</v>
      </c>
      <c r="CM2451" s="14">
        <f>Таблица1[[#This Row],[Т9]]-Таблица1[[#This Row],[Т4]]</f>
        <v>38832.218253032464</v>
      </c>
      <c r="CN2451" s="14">
        <f>Таблица1[[#This Row],[Т9]]-Таблица1[[#This Row],[Т3]]</f>
        <v>440.72071443231107</v>
      </c>
      <c r="CO2451" s="14">
        <f>Таблица1[[#This Row],[Т9]]-Таблица1[[#This Row],[Т2]]</f>
        <v>44312.750435220609</v>
      </c>
      <c r="CP2451" s="14">
        <f>Таблица1[[#This Row],[Т9]]-Таблица1[[#This Row],[Т1]]</f>
        <v>824.08258876532636</v>
      </c>
      <c r="CQ2451" s="14">
        <f>Таблица1[[#This Row],[Т9]]-Таблица1[[#This Row],[угол обхв6]]</f>
        <v>47682.777785565195</v>
      </c>
      <c r="CR2451" s="14">
        <f>Таблица1[[#This Row],[Т9]]-Таблица1[[#This Row],[угол обхв5]]</f>
        <v>1483.7632039526507</v>
      </c>
      <c r="CS2451" s="14">
        <f>Таблица1[[#This Row],[Т9]]-Таблица1[[#This Row],[угол обхв4]]</f>
        <v>59385.537776367979</v>
      </c>
      <c r="CT2451" s="14">
        <f>Таблица1[[#This Row],[Lкан_прям, мм]]+Таблица1[[#This Row],[Lкан_дуг, мм]]+Таблица1[[#This Row],[Lкан_леб,мм]]</f>
        <v>85045.326329871838</v>
      </c>
      <c r="CU2451" s="16">
        <f>Таблица1[[#This Row],[Lкан_леб,мм]]</f>
        <v>57901.774572415328</v>
      </c>
      <c r="CV2451" s="14">
        <f>2534431-(Таблица1[[#This Row],[Т23]]+Таблица1[[#This Row],[угол обхв3]])</f>
        <v>2448957.4482425433</v>
      </c>
      <c r="CW2451" s="50">
        <f>SUM(X2451:AC2451,AD2451:AI2451)-Таблица1[[#This Row],[lподв_min, мм]]</f>
        <v>23165.55824659959</v>
      </c>
      <c r="CX2451" s="17">
        <f>CW2890-Таблица1[[#This Row],[Суммарная длина каната]]</f>
        <v>-2448957.4482425433</v>
      </c>
    </row>
    <row r="2452" spans="1:102" x14ac:dyDescent="0.25">
      <c r="A2452" s="21">
        <v>2451</v>
      </c>
      <c r="B2452" s="10">
        <v>64.019387755102031</v>
      </c>
      <c r="C2452" s="10">
        <v>39.884489795918363</v>
      </c>
      <c r="D2452" s="11">
        <v>7723.8160691391977</v>
      </c>
      <c r="E2452" s="11">
        <v>12595.559190585691</v>
      </c>
      <c r="F2452" s="11">
        <v>6824.8554509425485</v>
      </c>
      <c r="G2452" s="11">
        <v>12648.083536669186</v>
      </c>
      <c r="H2452" s="11">
        <v>7315.8155791391973</v>
      </c>
      <c r="I2452" s="11">
        <v>8570.3860572940102</v>
      </c>
      <c r="J2452" s="11">
        <v>4025.1731332916802</v>
      </c>
      <c r="K2452" s="11">
        <v>25698.014940011682</v>
      </c>
      <c r="L2452" s="11">
        <v>1445.5368174448365</v>
      </c>
      <c r="M2452" s="11">
        <v>57901.774572415328</v>
      </c>
      <c r="N2452" s="11">
        <v>4052.4383295405082</v>
      </c>
      <c r="O2452" s="11">
        <v>21156.902030833702</v>
      </c>
      <c r="P2452" s="43">
        <v>6930.4831562819445</v>
      </c>
      <c r="Q2452" s="11">
        <v>19420.907451984331</v>
      </c>
      <c r="R2452" s="11">
        <v>7499.9774883886612</v>
      </c>
      <c r="S2452" s="11">
        <v>13970.044290456761</v>
      </c>
      <c r="T2452" s="11">
        <v>7723.8160691391977</v>
      </c>
      <c r="U2452" s="11">
        <v>12595.559190585691</v>
      </c>
      <c r="V2452" s="11">
        <v>6823.560891302649</v>
      </c>
      <c r="W2452" s="11">
        <v>12507.658025755612</v>
      </c>
      <c r="X2452" s="12">
        <v>0</v>
      </c>
      <c r="Y2452" s="12">
        <v>646.96268503899114</v>
      </c>
      <c r="Z2452" s="12">
        <v>376.96661123345723</v>
      </c>
      <c r="AA2452" s="44">
        <v>232.04019061955876</v>
      </c>
      <c r="AB2452" s="45">
        <v>189.5673305528293</v>
      </c>
      <c r="AC2452" s="12">
        <v>0</v>
      </c>
      <c r="AD2452" s="12">
        <v>11702.759990802786</v>
      </c>
      <c r="AE2452" s="12">
        <v>3361.0741144056242</v>
      </c>
      <c r="AF2452" s="12">
        <v>5480.5321821881507</v>
      </c>
      <c r="AG2452" s="44">
        <v>1128.4755203370598</v>
      </c>
      <c r="AH2452" s="45">
        <v>4025.1731322780574</v>
      </c>
      <c r="AI2452" s="12">
        <v>0</v>
      </c>
      <c r="AJ2452" s="12">
        <v>-59.755742352846262</v>
      </c>
      <c r="AK2452" s="12">
        <v>31.097765870648228</v>
      </c>
      <c r="AL2452" s="12">
        <v>84.03550077512368</v>
      </c>
      <c r="AM2452" s="44">
        <v>116.62109783373113</v>
      </c>
      <c r="AN2452" s="45">
        <v>89.999999857656363</v>
      </c>
      <c r="AO2452" s="12">
        <v>0</v>
      </c>
      <c r="AP2452" s="12">
        <v>-2194.5598880277171</v>
      </c>
      <c r="AQ2452" s="12">
        <v>4263.1703051118948</v>
      </c>
      <c r="AR2452" s="12">
        <v>7336.274436393599</v>
      </c>
      <c r="AS2452" s="44">
        <v>7864.7251225391628</v>
      </c>
      <c r="AT2452" s="45">
        <v>7315.8160691391968</v>
      </c>
      <c r="AU2452" s="12">
        <v>0</v>
      </c>
      <c r="AV2452" s="12">
        <v>11252.556082108271</v>
      </c>
      <c r="AW2452" s="12">
        <v>21506.26721866984</v>
      </c>
      <c r="AX2452" s="12">
        <v>19463.303642678125</v>
      </c>
      <c r="AY2452" s="44">
        <v>13787.224260422818</v>
      </c>
      <c r="AZ2452" s="45">
        <v>12595.55918957207</v>
      </c>
      <c r="BA2452" s="12">
        <v>0</v>
      </c>
      <c r="BB2452" s="12">
        <v>3699.9728453810094</v>
      </c>
      <c r="BC2452" s="12">
        <v>7141.2151318533306</v>
      </c>
      <c r="BD2452" s="12">
        <v>7905.7687685003157</v>
      </c>
      <c r="BE2452" s="44">
        <v>7359.068434988696</v>
      </c>
      <c r="BF2452" s="45">
        <v>7315.8160791391974</v>
      </c>
      <c r="BG2452" s="12">
        <v>0</v>
      </c>
      <c r="BH2452" s="12">
        <v>21362.406489364923</v>
      </c>
      <c r="BI2452" s="12">
        <v>19770.272639820469</v>
      </c>
      <c r="BJ2452" s="12">
        <v>14012.440481150557</v>
      </c>
      <c r="BK2452" s="44">
        <v>12778.379220619634</v>
      </c>
      <c r="BL2452" s="45">
        <v>8570.3860572940121</v>
      </c>
      <c r="BM2452" s="12">
        <v>0</v>
      </c>
      <c r="BN2452" s="12">
        <v>0</v>
      </c>
      <c r="BO2452" s="12">
        <v>90.853508223494501</v>
      </c>
      <c r="BP2452" s="12">
        <v>52.937734904475455</v>
      </c>
      <c r="BQ2452" s="48">
        <v>32.585597058607433</v>
      </c>
      <c r="BR2452" s="49">
        <v>26.621097976074761</v>
      </c>
      <c r="BS2452" s="13">
        <v>0</v>
      </c>
      <c r="BT2452" s="12">
        <v>428.22542758466898</v>
      </c>
      <c r="BV2452" s="14">
        <f>Таблица1[[#This Row],[Lкан_леб,мм]]</f>
        <v>57901.774572415328</v>
      </c>
      <c r="BW2452" s="50">
        <f>Таблица1[[#This Row],[угол обхв4]]+Таблица1[[#This Row],[Lдуг 3,мм]]</f>
        <v>11702.759990802786</v>
      </c>
      <c r="BX2452" s="54">
        <f>Таблица1[[#This Row],[угол обхв5]]+Таблица1[[#This Row],[Y5, мм]]</f>
        <v>58548.737257454319</v>
      </c>
      <c r="BY2452" s="14">
        <f>Таблица1[[#This Row],[угол обхв6]]+Таблица1[[#This Row],[Lдуг 4,мм]]</f>
        <v>15063.834105208411</v>
      </c>
      <c r="BZ2452" s="14">
        <f>Таблица1[[#This Row],[Т1]]+Таблица1[[#This Row],[X6, мм]]</f>
        <v>58925.703868687779</v>
      </c>
      <c r="CA2452" s="14">
        <f>Таблица1[[#This Row],[Т2]]+Таблица1[[#This Row],[Lдуг 5,мм]]</f>
        <v>20544.366287396562</v>
      </c>
      <c r="CB2452" s="14">
        <f>Таблица1[[#This Row],[Т3]]+Таблица1[[#This Row],[Y6, мм]]</f>
        <v>59157.744059307341</v>
      </c>
      <c r="CC2452" s="14">
        <f>Таблица1[[#This Row],[Т4]]+Таблица1[[#This Row],[Lдуг 6,мм]]</f>
        <v>21672.841807733621</v>
      </c>
      <c r="CD2452" s="14">
        <f>Таблица1[[#This Row],[Т5]]+Таблица1[[#This Row],[Lдуг 1,мм]]</f>
        <v>59347.311389860173</v>
      </c>
      <c r="CE2452" s="14">
        <f>Таблица1[[#This Row],[Т6]]+Таблица1[[#This Row],[Lпрям1, мм]]</f>
        <v>25698.014940011679</v>
      </c>
      <c r="CF2452" s="15">
        <f>Таблица1[[#This Row],[Т7]]+Таблица1[[#This Row],[Lдуг 2,мм]]</f>
        <v>59347.311389860173</v>
      </c>
      <c r="CG2452" s="14">
        <f>Таблица1[[#This Row],[Т8]]+Таблица1[[#This Row],[Lпрям2, мм]]</f>
        <v>25698.014940011679</v>
      </c>
      <c r="CH2452" s="14">
        <f>Таблица1[[#This Row],[Т9]]-Таблица1[[#This Row],[Т9]]</f>
        <v>0</v>
      </c>
      <c r="CI2452" s="50">
        <f>Таблица1[[#This Row],[Т9]]-Таблица1[[#This Row],[Т8]]</f>
        <v>33649.296449848494</v>
      </c>
      <c r="CJ2452" s="54">
        <f>Таблица1[[#This Row],[Т9]]-Таблица1[[#This Row],[Т7]]</f>
        <v>0</v>
      </c>
      <c r="CK2452" s="14">
        <f>Таблица1[[#This Row],[Т9]]-Таблица1[[#This Row],[Т6]]</f>
        <v>37674.469582126549</v>
      </c>
      <c r="CL2452" s="14">
        <f>Таблица1[[#This Row],[Т9]]-Таблица1[[#This Row],[Т5]]</f>
        <v>189.56733055283257</v>
      </c>
      <c r="CM2452" s="14">
        <f>Таблица1[[#This Row],[Т9]]-Таблица1[[#This Row],[Т4]]</f>
        <v>38802.945102463607</v>
      </c>
      <c r="CN2452" s="14">
        <f>Таблица1[[#This Row],[Т9]]-Таблица1[[#This Row],[Т3]]</f>
        <v>421.60752117239463</v>
      </c>
      <c r="CO2452" s="14">
        <f>Таблица1[[#This Row],[Т9]]-Таблица1[[#This Row],[Т2]]</f>
        <v>44283.477284651759</v>
      </c>
      <c r="CP2452" s="14">
        <f>Таблица1[[#This Row],[Т9]]-Таблица1[[#This Row],[Т1]]</f>
        <v>798.57413240585447</v>
      </c>
      <c r="CQ2452" s="14">
        <f>Таблица1[[#This Row],[Т9]]-Таблица1[[#This Row],[угол обхв6]]</f>
        <v>47644.551399057389</v>
      </c>
      <c r="CR2452" s="14">
        <f>Таблица1[[#This Row],[Т9]]-Таблица1[[#This Row],[угол обхв5]]</f>
        <v>1445.5368174448449</v>
      </c>
      <c r="CS2452" s="14">
        <f>Таблица1[[#This Row],[Т9]]-Таблица1[[#This Row],[угол обхв4]]</f>
        <v>59347.311389860173</v>
      </c>
      <c r="CT2452" s="14">
        <f>Таблица1[[#This Row],[Lкан_прям, мм]]+Таблица1[[#This Row],[Lкан_дуг, мм]]+Таблица1[[#This Row],[Lкан_леб,мм]]</f>
        <v>85045.326329871852</v>
      </c>
      <c r="CU2452" s="16">
        <f>Таблица1[[#This Row],[Lкан_леб,мм]]</f>
        <v>57901.774572415328</v>
      </c>
      <c r="CV2452" s="14">
        <f>2534431-(Таблица1[[#This Row],[Т23]]+Таблица1[[#This Row],[угол обхв3]])</f>
        <v>2448957.4482425433</v>
      </c>
      <c r="CW2452" s="50">
        <f>SUM(X2452:AC2452,AD2452:AI2452)-Таблица1[[#This Row],[lподв_min, мм]]</f>
        <v>23118.378624164834</v>
      </c>
      <c r="CX2452" s="17">
        <f>CW2891-Таблица1[[#This Row],[Суммарная длина каната]]</f>
        <v>-2448957.4482425433</v>
      </c>
    </row>
    <row r="2453" spans="1:102" x14ac:dyDescent="0.25">
      <c r="A2453" s="21">
        <v>2452</v>
      </c>
      <c r="B2453" s="10">
        <v>64.019387755102031</v>
      </c>
      <c r="C2453" s="10">
        <v>42.568571428571424</v>
      </c>
      <c r="D2453" s="11">
        <v>8086.1122611655474</v>
      </c>
      <c r="E2453" s="11">
        <v>12736.058138393559</v>
      </c>
      <c r="F2453" s="11">
        <v>7185.6782122855911</v>
      </c>
      <c r="G2453" s="11">
        <v>12746.427497951821</v>
      </c>
      <c r="H2453" s="11">
        <v>7678.1117711655479</v>
      </c>
      <c r="I2453" s="11">
        <v>8662.0643688849214</v>
      </c>
      <c r="J2453" s="11">
        <v>4073.9937695086378</v>
      </c>
      <c r="K2453" s="11">
        <v>25736.241326519626</v>
      </c>
      <c r="L2453" s="11">
        <v>1407.3104309368953</v>
      </c>
      <c r="M2453" s="11">
        <v>57901.774572415328</v>
      </c>
      <c r="N2453" s="11">
        <v>4052.4383295405082</v>
      </c>
      <c r="O2453" s="11">
        <v>21156.902030833702</v>
      </c>
      <c r="P2453" s="43">
        <v>6974.0259430440074</v>
      </c>
      <c r="Q2453" s="11">
        <v>19516.767542360587</v>
      </c>
      <c r="R2453" s="11">
        <v>7798.1535826733934</v>
      </c>
      <c r="S2453" s="11">
        <v>14098.553202414361</v>
      </c>
      <c r="T2453" s="11">
        <v>8086.1122611655474</v>
      </c>
      <c r="U2453" s="11">
        <v>12736.058138393559</v>
      </c>
      <c r="V2453" s="11">
        <v>7190.9610492122674</v>
      </c>
      <c r="W2453" s="11">
        <v>12606.095421668435</v>
      </c>
      <c r="X2453" s="12">
        <v>0</v>
      </c>
      <c r="Y2453" s="12">
        <v>634.22631055677073</v>
      </c>
      <c r="Z2453" s="12">
        <v>370.58979246778046</v>
      </c>
      <c r="AA2453" s="44">
        <v>232.04019061955876</v>
      </c>
      <c r="AB2453" s="45">
        <v>170.45413729278556</v>
      </c>
      <c r="AC2453" s="12">
        <v>0</v>
      </c>
      <c r="AD2453" s="12">
        <v>11702.759990802786</v>
      </c>
      <c r="AE2453" s="12">
        <v>3350.4798646844665</v>
      </c>
      <c r="AF2453" s="12">
        <v>5480.5321821881516</v>
      </c>
      <c r="AG2453" s="44">
        <v>1128.4755203370589</v>
      </c>
      <c r="AH2453" s="45">
        <v>4073.9937685071618</v>
      </c>
      <c r="AI2453" s="12">
        <v>0</v>
      </c>
      <c r="AJ2453" s="12">
        <v>-59.755742352846262</v>
      </c>
      <c r="AK2453" s="12">
        <v>29.309186203664545</v>
      </c>
      <c r="AL2453" s="12">
        <v>81.351419142470633</v>
      </c>
      <c r="AM2453" s="44">
        <v>113.93701620107807</v>
      </c>
      <c r="AN2453" s="45">
        <v>89.999999859362134</v>
      </c>
      <c r="AO2453" s="12">
        <v>0</v>
      </c>
      <c r="AP2453" s="12">
        <v>-2194.5598880277171</v>
      </c>
      <c r="AQ2453" s="12">
        <v>4252.1634132070094</v>
      </c>
      <c r="AR2453" s="12">
        <v>7377.3866710190496</v>
      </c>
      <c r="AS2453" s="44">
        <v>8171.0623271899703</v>
      </c>
      <c r="AT2453" s="45">
        <v>7678.1122611655474</v>
      </c>
      <c r="AU2453" s="12">
        <v>0</v>
      </c>
      <c r="AV2453" s="12">
        <v>11252.556082108271</v>
      </c>
      <c r="AW2453" s="12">
        <v>21512.674276736063</v>
      </c>
      <c r="AX2453" s="12">
        <v>19578.119992413081</v>
      </c>
      <c r="AY2453" s="44">
        <v>13933.014481073795</v>
      </c>
      <c r="AZ2453" s="45">
        <v>12736.058137392085</v>
      </c>
      <c r="BA2453" s="12">
        <v>0</v>
      </c>
      <c r="BB2453" s="12">
        <v>3699.9728453810094</v>
      </c>
      <c r="BC2453" s="12">
        <v>7173.7510267105081</v>
      </c>
      <c r="BD2453" s="12">
        <v>8201.5143106484356</v>
      </c>
      <c r="BE2453" s="44">
        <v>7713.2035166489704</v>
      </c>
      <c r="BF2453" s="45">
        <v>7678.1122711655471</v>
      </c>
      <c r="BG2453" s="12">
        <v>0</v>
      </c>
      <c r="BH2453" s="12">
        <v>21362.406489364923</v>
      </c>
      <c r="BI2453" s="12">
        <v>19872.539788262948</v>
      </c>
      <c r="BJ2453" s="12">
        <v>14159.905652466856</v>
      </c>
      <c r="BK2453" s="44">
        <v>12901.596859734127</v>
      </c>
      <c r="BL2453" s="45">
        <v>8662.0643688849232</v>
      </c>
      <c r="BM2453" s="12">
        <v>0</v>
      </c>
      <c r="BN2453" s="12">
        <v>0</v>
      </c>
      <c r="BO2453" s="12">
        <v>89.064928556510807</v>
      </c>
      <c r="BP2453" s="12">
        <v>52.042232938806087</v>
      </c>
      <c r="BQ2453" s="48">
        <v>32.585597058607433</v>
      </c>
      <c r="BR2453" s="49">
        <v>23.937016341715939</v>
      </c>
      <c r="BS2453" s="13">
        <v>0</v>
      </c>
      <c r="BT2453" s="12">
        <v>428.22542758466898</v>
      </c>
      <c r="BV2453" s="14">
        <f>Таблица1[[#This Row],[Lкан_леб,мм]]</f>
        <v>57901.774572415328</v>
      </c>
      <c r="BW2453" s="50">
        <f>Таблица1[[#This Row],[угол обхв4]]+Таблица1[[#This Row],[Lдуг 3,мм]]</f>
        <v>11702.759990802786</v>
      </c>
      <c r="BX2453" s="54">
        <f>Таблица1[[#This Row],[угол обхв5]]+Таблица1[[#This Row],[Y5, мм]]</f>
        <v>58536.000882972097</v>
      </c>
      <c r="BY2453" s="14">
        <f>Таблица1[[#This Row],[угол обхв6]]+Таблица1[[#This Row],[Lдуг 4,мм]]</f>
        <v>15053.239855487252</v>
      </c>
      <c r="BZ2453" s="14">
        <f>Таблица1[[#This Row],[Т1]]+Таблица1[[#This Row],[X6, мм]]</f>
        <v>58906.590675439875</v>
      </c>
      <c r="CA2453" s="14">
        <f>Таблица1[[#This Row],[Т2]]+Таблица1[[#This Row],[Lдуг 5,мм]]</f>
        <v>20533.772037675404</v>
      </c>
      <c r="CB2453" s="14">
        <f>Таблица1[[#This Row],[Т3]]+Таблица1[[#This Row],[Y6, мм]]</f>
        <v>59138.630866059437</v>
      </c>
      <c r="CC2453" s="14">
        <f>Таблица1[[#This Row],[Т4]]+Таблица1[[#This Row],[Lдуг 6,мм]]</f>
        <v>21662.247558012463</v>
      </c>
      <c r="CD2453" s="14">
        <f>Таблица1[[#This Row],[Т5]]+Таблица1[[#This Row],[Lдуг 1,мм]]</f>
        <v>59309.085003352222</v>
      </c>
      <c r="CE2453" s="14">
        <f>Таблица1[[#This Row],[Т6]]+Таблица1[[#This Row],[Lпрям1, мм]]</f>
        <v>25736.241326519623</v>
      </c>
      <c r="CF2453" s="15">
        <f>Таблица1[[#This Row],[Т7]]+Таблица1[[#This Row],[Lдуг 2,мм]]</f>
        <v>59309.085003352222</v>
      </c>
      <c r="CG2453" s="14">
        <f>Таблица1[[#This Row],[Т8]]+Таблица1[[#This Row],[Lпрям2, мм]]</f>
        <v>25736.241326519623</v>
      </c>
      <c r="CH2453" s="14">
        <f>Таблица1[[#This Row],[Т9]]-Таблица1[[#This Row],[Т9]]</f>
        <v>0</v>
      </c>
      <c r="CI2453" s="50">
        <f>Таблица1[[#This Row],[Т9]]-Таблица1[[#This Row],[Т8]]</f>
        <v>33572.843676832599</v>
      </c>
      <c r="CJ2453" s="54">
        <f>Таблица1[[#This Row],[Т9]]-Таблица1[[#This Row],[Т7]]</f>
        <v>0</v>
      </c>
      <c r="CK2453" s="14">
        <f>Таблица1[[#This Row],[Т9]]-Таблица1[[#This Row],[Т6]]</f>
        <v>37646.837445339756</v>
      </c>
      <c r="CL2453" s="14">
        <f>Таблица1[[#This Row],[Т9]]-Таблица1[[#This Row],[Т5]]</f>
        <v>170.45413729278516</v>
      </c>
      <c r="CM2453" s="14">
        <f>Таблица1[[#This Row],[Т9]]-Таблица1[[#This Row],[Т4]]</f>
        <v>38775.312965676814</v>
      </c>
      <c r="CN2453" s="14">
        <f>Таблица1[[#This Row],[Т9]]-Таблица1[[#This Row],[Т3]]</f>
        <v>402.49432791234722</v>
      </c>
      <c r="CO2453" s="14">
        <f>Таблица1[[#This Row],[Т9]]-Таблица1[[#This Row],[Т2]]</f>
        <v>44255.845147864966</v>
      </c>
      <c r="CP2453" s="14">
        <f>Таблица1[[#This Row],[Т9]]-Таблица1[[#This Row],[Т1]]</f>
        <v>773.08412038012466</v>
      </c>
      <c r="CQ2453" s="14">
        <f>Таблица1[[#This Row],[Т9]]-Таблица1[[#This Row],[угол обхв6]]</f>
        <v>47606.325012549438</v>
      </c>
      <c r="CR2453" s="14">
        <f>Таблица1[[#This Row],[Т9]]-Таблица1[[#This Row],[угол обхв5]]</f>
        <v>1407.3104309368937</v>
      </c>
      <c r="CS2453" s="14">
        <f>Таблица1[[#This Row],[Т9]]-Таблица1[[#This Row],[угол обхв4]]</f>
        <v>59309.085003352222</v>
      </c>
      <c r="CT2453" s="14">
        <f>Таблица1[[#This Row],[Lкан_прям, мм]]+Таблица1[[#This Row],[Lкан_дуг, мм]]+Таблица1[[#This Row],[Lкан_леб,мм]]</f>
        <v>85045.326329871852</v>
      </c>
      <c r="CU2453" s="16">
        <f>Таблица1[[#This Row],[Lкан_леб,мм]]</f>
        <v>57901.774572415328</v>
      </c>
      <c r="CV2453" s="14">
        <f>2534431-(Таблица1[[#This Row],[Т23]]+Таблица1[[#This Row],[угол обхв3]])</f>
        <v>2448957.4482425433</v>
      </c>
      <c r="CW2453" s="50">
        <f>SUM(X2453:AC2453,AD2453:AI2453)-Таблица1[[#This Row],[lподв_min, мм]]</f>
        <v>23069.557987947886</v>
      </c>
      <c r="CX2453" s="17">
        <f>CW2892-Таблица1[[#This Row],[Суммарная длина каната]]</f>
        <v>-2448957.4482425433</v>
      </c>
    </row>
    <row r="2454" spans="1:102" x14ac:dyDescent="0.25">
      <c r="A2454" s="21">
        <v>2453</v>
      </c>
      <c r="B2454" s="10">
        <v>64.019387755102031</v>
      </c>
      <c r="C2454" s="10">
        <v>45.252653061224485</v>
      </c>
      <c r="D2454" s="11">
        <v>8441.4315713904252</v>
      </c>
      <c r="E2454" s="11">
        <v>12893.368890960666</v>
      </c>
      <c r="F2454" s="11">
        <v>7541.4997811804815</v>
      </c>
      <c r="G2454" s="11">
        <v>12861.560512040558</v>
      </c>
      <c r="H2454" s="11">
        <v>8033.4310813904267</v>
      </c>
      <c r="I2454" s="11">
        <v>8768.9212151655156</v>
      </c>
      <c r="J2454" s="11">
        <v>4124.4476757951497</v>
      </c>
      <c r="K2454" s="11">
        <v>25774.467713027665</v>
      </c>
      <c r="L2454" s="11">
        <v>1369.0840444288497</v>
      </c>
      <c r="M2454" s="11">
        <v>57901.774572415328</v>
      </c>
      <c r="N2454" s="11">
        <v>4052.4383295405082</v>
      </c>
      <c r="O2454" s="11">
        <v>21156.902030833702</v>
      </c>
      <c r="P2454" s="43">
        <v>7013.0319346510532</v>
      </c>
      <c r="Q2454" s="11">
        <v>19614.561529009574</v>
      </c>
      <c r="R2454" s="11">
        <v>8089.9846203258594</v>
      </c>
      <c r="S2454" s="11">
        <v>14240.884397582917</v>
      </c>
      <c r="T2454" s="11">
        <v>8441.4315713904252</v>
      </c>
      <c r="U2454" s="11">
        <v>12893.368890960666</v>
      </c>
      <c r="V2454" s="11">
        <v>7553.3484233254467</v>
      </c>
      <c r="W2454" s="11">
        <v>12721.629780321893</v>
      </c>
      <c r="X2454" s="12">
        <v>0</v>
      </c>
      <c r="Y2454" s="12">
        <v>621.46819726205808</v>
      </c>
      <c r="Z2454" s="12">
        <v>364.23471251459597</v>
      </c>
      <c r="AA2454" s="44">
        <v>232.04019061955833</v>
      </c>
      <c r="AB2454" s="45">
        <v>151.34094403263711</v>
      </c>
      <c r="AC2454" s="12">
        <v>0</v>
      </c>
      <c r="AD2454" s="12">
        <v>11702.759990802786</v>
      </c>
      <c r="AE2454" s="12">
        <v>3338.2523448937409</v>
      </c>
      <c r="AF2454" s="12">
        <v>5480.5321821881516</v>
      </c>
      <c r="AG2454" s="44">
        <v>1128.4755203370607</v>
      </c>
      <c r="AH2454" s="45">
        <v>4124.4476748059251</v>
      </c>
      <c r="AI2454" s="12">
        <v>0</v>
      </c>
      <c r="AJ2454" s="12">
        <v>-59.755742352846262</v>
      </c>
      <c r="AK2454" s="12">
        <v>27.517553737152831</v>
      </c>
      <c r="AL2454" s="12">
        <v>78.667337509817585</v>
      </c>
      <c r="AM2454" s="44">
        <v>111.25293456842495</v>
      </c>
      <c r="AN2454" s="45">
        <v>89.999999861082529</v>
      </c>
      <c r="AO2454" s="12">
        <v>0</v>
      </c>
      <c r="AP2454" s="12">
        <v>-2194.5598880277171</v>
      </c>
      <c r="AQ2454" s="12">
        <v>4240.9426305130801</v>
      </c>
      <c r="AR2454" s="12">
        <v>7413.0770756590045</v>
      </c>
      <c r="AS2454" s="44">
        <v>8470.2362566646698</v>
      </c>
      <c r="AT2454" s="45">
        <v>8033.4315713904261</v>
      </c>
      <c r="AU2454" s="12">
        <v>0</v>
      </c>
      <c r="AV2454" s="12">
        <v>11252.556082108271</v>
      </c>
      <c r="AW2454" s="12">
        <v>21518.744715594414</v>
      </c>
      <c r="AX2454" s="12">
        <v>19694.735621807235</v>
      </c>
      <c r="AY2454" s="44">
        <v>14092.990202086077</v>
      </c>
      <c r="AZ2454" s="45">
        <v>12893.368889971443</v>
      </c>
      <c r="BA2454" s="12">
        <v>0</v>
      </c>
      <c r="BB2454" s="12">
        <v>3699.9728453810094</v>
      </c>
      <c r="BC2454" s="12">
        <v>7201.5362356236255</v>
      </c>
      <c r="BD2454" s="12">
        <v>8490.0297613338116</v>
      </c>
      <c r="BE2454" s="44">
        <v>8061.1799350516158</v>
      </c>
      <c r="BF2454" s="45">
        <v>8033.4315813904277</v>
      </c>
      <c r="BG2454" s="12">
        <v>0</v>
      </c>
      <c r="BH2454" s="12">
        <v>21362.406489364923</v>
      </c>
      <c r="BI2454" s="12">
        <v>19976.404213770285</v>
      </c>
      <c r="BJ2454" s="12">
        <v>14321.058490380577</v>
      </c>
      <c r="BK2454" s="44">
        <v>13041.263086457504</v>
      </c>
      <c r="BL2454" s="45">
        <v>8768.9212151655174</v>
      </c>
      <c r="BM2454" s="12">
        <v>0</v>
      </c>
      <c r="BN2454" s="12">
        <v>0</v>
      </c>
      <c r="BO2454" s="12">
        <v>87.273296089999093</v>
      </c>
      <c r="BP2454" s="12">
        <v>51.149783772664748</v>
      </c>
      <c r="BQ2454" s="48">
        <v>32.58559705860737</v>
      </c>
      <c r="BR2454" s="49">
        <v>21.252934707342423</v>
      </c>
      <c r="BS2454" s="13">
        <v>0</v>
      </c>
      <c r="BT2454" s="12">
        <v>428.22542758466898</v>
      </c>
      <c r="BV2454" s="14">
        <f>Таблица1[[#This Row],[Lкан_леб,мм]]</f>
        <v>57901.774572415328</v>
      </c>
      <c r="BW2454" s="50">
        <f>Таблица1[[#This Row],[угол обхв4]]+Таблица1[[#This Row],[Lдуг 3,мм]]</f>
        <v>11702.759990802786</v>
      </c>
      <c r="BX2454" s="54">
        <f>Таблица1[[#This Row],[угол обхв5]]+Таблица1[[#This Row],[Y5, мм]]</f>
        <v>58523.242769677388</v>
      </c>
      <c r="BY2454" s="14">
        <f>Таблица1[[#This Row],[угол обхв6]]+Таблица1[[#This Row],[Lдуг 4,мм]]</f>
        <v>15041.012335696527</v>
      </c>
      <c r="BZ2454" s="14">
        <f>Таблица1[[#This Row],[Т1]]+Таблица1[[#This Row],[X6, мм]]</f>
        <v>58887.477482191985</v>
      </c>
      <c r="CA2454" s="14">
        <f>Таблица1[[#This Row],[Т2]]+Таблица1[[#This Row],[Lдуг 5,мм]]</f>
        <v>20521.544517884678</v>
      </c>
      <c r="CB2454" s="14">
        <f>Таблица1[[#This Row],[Т3]]+Таблица1[[#This Row],[Y6, мм]]</f>
        <v>59119.51767281154</v>
      </c>
      <c r="CC2454" s="14">
        <f>Таблица1[[#This Row],[Т4]]+Таблица1[[#This Row],[Lдуг 6,мм]]</f>
        <v>21650.020038221741</v>
      </c>
      <c r="CD2454" s="14">
        <f>Таблица1[[#This Row],[Т5]]+Таблица1[[#This Row],[Lдуг 1,мм]]</f>
        <v>59270.858616844176</v>
      </c>
      <c r="CE2454" s="14">
        <f>Таблица1[[#This Row],[Т6]]+Таблица1[[#This Row],[Lпрям1, мм]]</f>
        <v>25774.467713027665</v>
      </c>
      <c r="CF2454" s="15">
        <f>Таблица1[[#This Row],[Т7]]+Таблица1[[#This Row],[Lдуг 2,мм]]</f>
        <v>59270.858616844176</v>
      </c>
      <c r="CG2454" s="14">
        <f>Таблица1[[#This Row],[Т8]]+Таблица1[[#This Row],[Lпрям2, мм]]</f>
        <v>25774.467713027665</v>
      </c>
      <c r="CH2454" s="14">
        <f>Таблица1[[#This Row],[Т9]]-Таблица1[[#This Row],[Т9]]</f>
        <v>0</v>
      </c>
      <c r="CI2454" s="50">
        <f>Таблица1[[#This Row],[Т9]]-Таблица1[[#This Row],[Т8]]</f>
        <v>33496.390903816515</v>
      </c>
      <c r="CJ2454" s="54">
        <f>Таблица1[[#This Row],[Т9]]-Таблица1[[#This Row],[Т7]]</f>
        <v>0</v>
      </c>
      <c r="CK2454" s="14">
        <f>Таблица1[[#This Row],[Т9]]-Таблица1[[#This Row],[Т6]]</f>
        <v>37620.838578622439</v>
      </c>
      <c r="CL2454" s="14">
        <f>Таблица1[[#This Row],[Т9]]-Таблица1[[#This Row],[Т5]]</f>
        <v>151.34094403263589</v>
      </c>
      <c r="CM2454" s="14">
        <f>Таблица1[[#This Row],[Т9]]-Таблица1[[#This Row],[Т4]]</f>
        <v>38749.314098959498</v>
      </c>
      <c r="CN2454" s="14">
        <f>Таблица1[[#This Row],[Т9]]-Таблица1[[#This Row],[Т3]]</f>
        <v>383.38113465219067</v>
      </c>
      <c r="CO2454" s="14">
        <f>Таблица1[[#This Row],[Т9]]-Таблица1[[#This Row],[Т2]]</f>
        <v>44229.846281147649</v>
      </c>
      <c r="CP2454" s="14">
        <f>Таблица1[[#This Row],[Т9]]-Таблица1[[#This Row],[Т1]]</f>
        <v>747.61584716678772</v>
      </c>
      <c r="CQ2454" s="14">
        <f>Таблица1[[#This Row],[Т9]]-Таблица1[[#This Row],[угол обхв6]]</f>
        <v>47568.098626041392</v>
      </c>
      <c r="CR2454" s="14">
        <f>Таблица1[[#This Row],[Т9]]-Таблица1[[#This Row],[угол обхв5]]</f>
        <v>1369.0840444288478</v>
      </c>
      <c r="CS2454" s="14">
        <f>Таблица1[[#This Row],[Т9]]-Таблица1[[#This Row],[угол обхв4]]</f>
        <v>59270.858616844176</v>
      </c>
      <c r="CT2454" s="14">
        <f>Таблица1[[#This Row],[Lкан_прям, мм]]+Таблица1[[#This Row],[Lкан_дуг, мм]]+Таблица1[[#This Row],[Lкан_леб,мм]]</f>
        <v>85045.326329871838</v>
      </c>
      <c r="CU2454" s="16">
        <f>Таблица1[[#This Row],[Lкан_леб,мм]]</f>
        <v>57901.774572415328</v>
      </c>
      <c r="CV2454" s="14">
        <f>2534431-(Таблица1[[#This Row],[Т23]]+Таблица1[[#This Row],[угол обхв3]])</f>
        <v>2448957.4482425433</v>
      </c>
      <c r="CW2454" s="50">
        <f>SUM(X2454:AC2454,AD2454:AI2454)-Таблица1[[#This Row],[lподв_min, мм]]</f>
        <v>23019.104081661364</v>
      </c>
      <c r="CX2454" s="17">
        <f>CW2893-Таблица1[[#This Row],[Суммарная длина каната]]</f>
        <v>-2448957.4482425433</v>
      </c>
    </row>
    <row r="2455" spans="1:102" x14ac:dyDescent="0.25">
      <c r="A2455" s="21">
        <v>2454</v>
      </c>
      <c r="B2455" s="10">
        <v>64.019387755102031</v>
      </c>
      <c r="C2455" s="10">
        <v>47.936734693877547</v>
      </c>
      <c r="D2455" s="11">
        <v>8788.9943751660176</v>
      </c>
      <c r="E2455" s="11">
        <v>13067.146284552477</v>
      </c>
      <c r="F2455" s="11">
        <v>7891.5394309474377</v>
      </c>
      <c r="G2455" s="11">
        <v>12993.229959578726</v>
      </c>
      <c r="H2455" s="11">
        <v>8380.993885166019</v>
      </c>
      <c r="I2455" s="11">
        <v>8890.6204005276832</v>
      </c>
      <c r="J2455" s="11">
        <v>4176.5258840247925</v>
      </c>
      <c r="K2455" s="11">
        <v>25812.694099535798</v>
      </c>
      <c r="L2455" s="11">
        <v>1330.8576579207211</v>
      </c>
      <c r="M2455" s="11">
        <v>57901.774572415328</v>
      </c>
      <c r="N2455" s="11">
        <v>4052.4383295405082</v>
      </c>
      <c r="O2455" s="11">
        <v>21156.902030833702</v>
      </c>
      <c r="P2455" s="43">
        <v>7047.4155460206111</v>
      </c>
      <c r="Q2455" s="11">
        <v>19714.074837039894</v>
      </c>
      <c r="R2455" s="11">
        <v>8374.8302796314692</v>
      </c>
      <c r="S2455" s="11">
        <v>14396.725579656777</v>
      </c>
      <c r="T2455" s="11">
        <v>8788.9943751660176</v>
      </c>
      <c r="U2455" s="11">
        <v>13067.146284552477</v>
      </c>
      <c r="V2455" s="11">
        <v>7909.9278805864078</v>
      </c>
      <c r="W2455" s="11">
        <v>12854.007601748257</v>
      </c>
      <c r="X2455" s="12">
        <v>0</v>
      </c>
      <c r="Y2455" s="12">
        <v>608.68496810661134</v>
      </c>
      <c r="Z2455" s="12">
        <v>357.9047484221453</v>
      </c>
      <c r="AA2455" s="44">
        <v>232.04019061955907</v>
      </c>
      <c r="AB2455" s="45">
        <v>132.22775077240553</v>
      </c>
      <c r="AC2455" s="12">
        <v>0</v>
      </c>
      <c r="AD2455" s="12">
        <v>11702.759990802786</v>
      </c>
      <c r="AE2455" s="12">
        <v>3324.4005231598999</v>
      </c>
      <c r="AF2455" s="12">
        <v>5480.5321821881453</v>
      </c>
      <c r="AG2455" s="44">
        <v>1128.4755203370598</v>
      </c>
      <c r="AH2455" s="45">
        <v>4176.5258830479033</v>
      </c>
      <c r="AI2455" s="12">
        <v>0</v>
      </c>
      <c r="AJ2455" s="12">
        <v>-59.755742352846262</v>
      </c>
      <c r="AK2455" s="12">
        <v>25.722394229418327</v>
      </c>
      <c r="AL2455" s="12">
        <v>75.983255877164495</v>
      </c>
      <c r="AM2455" s="44">
        <v>108.56885293577196</v>
      </c>
      <c r="AN2455" s="45">
        <v>89.999999862814732</v>
      </c>
      <c r="AO2455" s="12">
        <v>0</v>
      </c>
      <c r="AP2455" s="12">
        <v>-2194.5598880277171</v>
      </c>
      <c r="AQ2455" s="12">
        <v>4229.5149155194831</v>
      </c>
      <c r="AR2455" s="12">
        <v>7443.2673401334459</v>
      </c>
      <c r="AS2455" s="44">
        <v>8761.5904778263903</v>
      </c>
      <c r="AT2455" s="45">
        <v>8380.9943751660176</v>
      </c>
      <c r="AU2455" s="12">
        <v>0</v>
      </c>
      <c r="AV2455" s="12">
        <v>11252.556082108271</v>
      </c>
      <c r="AW2455" s="12">
        <v>21524.47227268964</v>
      </c>
      <c r="AX2455" s="12">
        <v>19812.894658420268</v>
      </c>
      <c r="AY2455" s="44">
        <v>14266.800412378743</v>
      </c>
      <c r="AZ2455" s="45">
        <v>13067.146283575588</v>
      </c>
      <c r="BA2455" s="12">
        <v>0</v>
      </c>
      <c r="BB2455" s="12">
        <v>3699.9728453810094</v>
      </c>
      <c r="BC2455" s="12">
        <v>7224.4921319995856</v>
      </c>
      <c r="BD2455" s="12">
        <v>8770.6820737443049</v>
      </c>
      <c r="BE2455" s="44">
        <v>8402.2341769710965</v>
      </c>
      <c r="BF2455" s="45">
        <v>8380.9943851660191</v>
      </c>
      <c r="BG2455" s="12">
        <v>0</v>
      </c>
      <c r="BH2455" s="12">
        <v>21362.406489364923</v>
      </c>
      <c r="BI2455" s="12">
        <v>20081.645078895832</v>
      </c>
      <c r="BJ2455" s="12">
        <v>14495.545401037154</v>
      </c>
      <c r="BK2455" s="44">
        <v>13197.071451830512</v>
      </c>
      <c r="BL2455" s="45">
        <v>8890.620400527685</v>
      </c>
      <c r="BM2455" s="12">
        <v>0</v>
      </c>
      <c r="BN2455" s="12">
        <v>0</v>
      </c>
      <c r="BO2455" s="12">
        <v>85.478136582264582</v>
      </c>
      <c r="BP2455" s="12">
        <v>50.260861647746168</v>
      </c>
      <c r="BQ2455" s="48">
        <v>32.585597058607476</v>
      </c>
      <c r="BR2455" s="49">
        <v>18.568853072957225</v>
      </c>
      <c r="BS2455" s="13">
        <v>0</v>
      </c>
      <c r="BT2455" s="12">
        <v>428.22542758466898</v>
      </c>
      <c r="BV2455" s="14">
        <f>Таблица1[[#This Row],[Lкан_леб,мм]]</f>
        <v>57901.774572415328</v>
      </c>
      <c r="BW2455" s="50">
        <f>Таблица1[[#This Row],[угол обхв4]]+Таблица1[[#This Row],[Lдуг 3,мм]]</f>
        <v>11702.759990802786</v>
      </c>
      <c r="BX2455" s="54">
        <f>Таблица1[[#This Row],[угол обхв5]]+Таблица1[[#This Row],[Y5, мм]]</f>
        <v>58510.459540521937</v>
      </c>
      <c r="BY2455" s="14">
        <f>Таблица1[[#This Row],[угол обхв6]]+Таблица1[[#This Row],[Lдуг 4,мм]]</f>
        <v>15027.160513962686</v>
      </c>
      <c r="BZ2455" s="14">
        <f>Таблица1[[#This Row],[Т1]]+Таблица1[[#This Row],[X6, мм]]</f>
        <v>58868.364288944082</v>
      </c>
      <c r="CA2455" s="14">
        <f>Таблица1[[#This Row],[Т2]]+Таблица1[[#This Row],[Lдуг 5,мм]]</f>
        <v>20507.692696150832</v>
      </c>
      <c r="CB2455" s="14">
        <f>Таблица1[[#This Row],[Т3]]+Таблица1[[#This Row],[Y6, мм]]</f>
        <v>59100.404479563644</v>
      </c>
      <c r="CC2455" s="14">
        <f>Таблица1[[#This Row],[Т4]]+Таблица1[[#This Row],[Lдуг 6,мм]]</f>
        <v>21636.168216487891</v>
      </c>
      <c r="CD2455" s="14">
        <f>Таблица1[[#This Row],[Т5]]+Таблица1[[#This Row],[Lдуг 1,мм]]</f>
        <v>59232.63223033605</v>
      </c>
      <c r="CE2455" s="14">
        <f>Таблица1[[#This Row],[Т6]]+Таблица1[[#This Row],[Lпрям1, мм]]</f>
        <v>25812.694099535795</v>
      </c>
      <c r="CF2455" s="15">
        <f>Таблица1[[#This Row],[Т7]]+Таблица1[[#This Row],[Lдуг 2,мм]]</f>
        <v>59232.63223033605</v>
      </c>
      <c r="CG2455" s="14">
        <f>Таблица1[[#This Row],[Т8]]+Таблица1[[#This Row],[Lпрям2, мм]]</f>
        <v>25812.694099535795</v>
      </c>
      <c r="CH2455" s="14">
        <f>Таблица1[[#This Row],[Т9]]-Таблица1[[#This Row],[Т9]]</f>
        <v>0</v>
      </c>
      <c r="CI2455" s="50">
        <f>Таблица1[[#This Row],[Т9]]-Таблица1[[#This Row],[Т8]]</f>
        <v>33419.938130800256</v>
      </c>
      <c r="CJ2455" s="54">
        <f>Таблица1[[#This Row],[Т9]]-Таблица1[[#This Row],[Т7]]</f>
        <v>0</v>
      </c>
      <c r="CK2455" s="14">
        <f>Таблица1[[#This Row],[Т9]]-Таблица1[[#This Row],[Т6]]</f>
        <v>37596.464013848163</v>
      </c>
      <c r="CL2455" s="14">
        <f>Таблица1[[#This Row],[Т9]]-Таблица1[[#This Row],[Т5]]</f>
        <v>132.22775077240658</v>
      </c>
      <c r="CM2455" s="14">
        <f>Таблица1[[#This Row],[Т9]]-Таблица1[[#This Row],[Т4]]</f>
        <v>38724.939534185221</v>
      </c>
      <c r="CN2455" s="14">
        <f>Таблица1[[#This Row],[Т9]]-Таблица1[[#This Row],[Т3]]</f>
        <v>364.26794139196863</v>
      </c>
      <c r="CO2455" s="14">
        <f>Таблица1[[#This Row],[Т9]]-Таблица1[[#This Row],[Т2]]</f>
        <v>44205.471716373366</v>
      </c>
      <c r="CP2455" s="14">
        <f>Таблица1[[#This Row],[Т9]]-Таблица1[[#This Row],[Т1]]</f>
        <v>722.17268981411326</v>
      </c>
      <c r="CQ2455" s="14">
        <f>Таблица1[[#This Row],[Т9]]-Таблица1[[#This Row],[угол обхв6]]</f>
        <v>47529.872239533266</v>
      </c>
      <c r="CR2455" s="14">
        <f>Таблица1[[#This Row],[Т9]]-Таблица1[[#This Row],[угол обхв5]]</f>
        <v>1330.857657920722</v>
      </c>
      <c r="CS2455" s="14">
        <f>Таблица1[[#This Row],[Т9]]-Таблица1[[#This Row],[угол обхв4]]</f>
        <v>59232.63223033605</v>
      </c>
      <c r="CT2455" s="14">
        <f>Таблица1[[#This Row],[Lкан_прям, мм]]+Таблица1[[#This Row],[Lкан_дуг, мм]]+Таблица1[[#This Row],[Lкан_леб,мм]]</f>
        <v>85045.326329871852</v>
      </c>
      <c r="CU2455" s="16">
        <f>Таблица1[[#This Row],[Lкан_леб,мм]]</f>
        <v>57901.774572415328</v>
      </c>
      <c r="CV2455" s="14">
        <f>2534431-(Таблица1[[#This Row],[Т23]]+Таблица1[[#This Row],[угол обхв3]])</f>
        <v>2448957.4482425433</v>
      </c>
      <c r="CW2455" s="50">
        <f>SUM(X2455:AC2455,AD2455:AI2455)-Таблица1[[#This Row],[lподв_min, мм]]</f>
        <v>22967.025873431721</v>
      </c>
      <c r="CX2455" s="17">
        <f>CW2894-Таблица1[[#This Row],[Суммарная длина каната]]</f>
        <v>-2448957.4482425433</v>
      </c>
    </row>
    <row r="2456" spans="1:102" x14ac:dyDescent="0.25">
      <c r="A2456" s="21">
        <v>2455</v>
      </c>
      <c r="B2456" s="10">
        <v>64.019387755102031</v>
      </c>
      <c r="C2456" s="10">
        <v>50.620816326530601</v>
      </c>
      <c r="D2456" s="11">
        <v>9128.0380668002272</v>
      </c>
      <c r="E2456" s="11">
        <v>13257.009025117757</v>
      </c>
      <c r="F2456" s="11">
        <v>8235.0291213172695</v>
      </c>
      <c r="G2456" s="11">
        <v>13141.146937757752</v>
      </c>
      <c r="H2456" s="11">
        <v>8720.0375768002286</v>
      </c>
      <c r="I2456" s="11">
        <v>9026.790830714066</v>
      </c>
      <c r="J2456" s="11">
        <v>4230.2181944036902</v>
      </c>
      <c r="K2456" s="11">
        <v>25850.920486043979</v>
      </c>
      <c r="L2456" s="11">
        <v>1292.6312714125272</v>
      </c>
      <c r="M2456" s="11">
        <v>57901.774572415328</v>
      </c>
      <c r="N2456" s="11">
        <v>4052.4383295405082</v>
      </c>
      <c r="O2456" s="11">
        <v>21156.902030833702</v>
      </c>
      <c r="P2456" s="43">
        <v>7077.1013342759961</v>
      </c>
      <c r="Q2456" s="11">
        <v>19815.089119107368</v>
      </c>
      <c r="R2456" s="11">
        <v>8652.0655658589185</v>
      </c>
      <c r="S2456" s="11">
        <v>14565.734809362752</v>
      </c>
      <c r="T2456" s="11">
        <v>9128.0380668002272</v>
      </c>
      <c r="U2456" s="11">
        <v>13257.009025117757</v>
      </c>
      <c r="V2456" s="11">
        <v>8259.9170313929335</v>
      </c>
      <c r="W2456" s="11">
        <v>13002.938428858823</v>
      </c>
      <c r="X2456" s="12">
        <v>0</v>
      </c>
      <c r="Y2456" s="12">
        <v>595.87314981245618</v>
      </c>
      <c r="Z2456" s="12">
        <v>351.6033734684035</v>
      </c>
      <c r="AA2456" s="44">
        <v>232.0401906195585</v>
      </c>
      <c r="AB2456" s="45">
        <v>113.1145575121089</v>
      </c>
      <c r="AC2456" s="12">
        <v>0</v>
      </c>
      <c r="AD2456" s="12">
        <v>11702.759990802786</v>
      </c>
      <c r="AE2456" s="12">
        <v>3308.9345992767835</v>
      </c>
      <c r="AF2456" s="12">
        <v>5480.5321821881471</v>
      </c>
      <c r="AG2456" s="44">
        <v>1128.4755203370614</v>
      </c>
      <c r="AH2456" s="45">
        <v>4230.2181934391992</v>
      </c>
      <c r="AI2456" s="12">
        <v>0</v>
      </c>
      <c r="AJ2456" s="12">
        <v>-59.755742352846262</v>
      </c>
      <c r="AK2456" s="12">
        <v>23.923219925144817</v>
      </c>
      <c r="AL2456" s="12">
        <v>73.299174244511448</v>
      </c>
      <c r="AM2456" s="44">
        <v>105.88477130311884</v>
      </c>
      <c r="AN2456" s="45">
        <v>89.999999864555946</v>
      </c>
      <c r="AO2456" s="12">
        <v>0</v>
      </c>
      <c r="AP2456" s="12">
        <v>-2194.5598880277171</v>
      </c>
      <c r="AQ2456" s="12">
        <v>4217.8872532224686</v>
      </c>
      <c r="AR2456" s="12">
        <v>7467.8912224070236</v>
      </c>
      <c r="AS2456" s="44">
        <v>9044.4857151684846</v>
      </c>
      <c r="AT2456" s="45">
        <v>8720.0380668002272</v>
      </c>
      <c r="AU2456" s="12">
        <v>0</v>
      </c>
      <c r="AV2456" s="12">
        <v>11252.556082108271</v>
      </c>
      <c r="AW2456" s="12">
        <v>21529.850624680737</v>
      </c>
      <c r="AX2456" s="12">
        <v>19932.337843341531</v>
      </c>
      <c r="AY2456" s="44">
        <v>14454.063745895719</v>
      </c>
      <c r="AZ2456" s="45">
        <v>13257.009024153267</v>
      </c>
      <c r="BA2456" s="12">
        <v>0</v>
      </c>
      <c r="BB2456" s="12">
        <v>3699.9728453810094</v>
      </c>
      <c r="BC2456" s="12">
        <v>7242.550257957957</v>
      </c>
      <c r="BD2456" s="12">
        <v>9042.8554539899469</v>
      </c>
      <c r="BE2456" s="44">
        <v>8735.6179174906611</v>
      </c>
      <c r="BF2456" s="45">
        <v>8720.0380768002287</v>
      </c>
      <c r="BG2456" s="12">
        <v>0</v>
      </c>
      <c r="BH2456" s="12">
        <v>21362.406489364923</v>
      </c>
      <c r="BI2456" s="12">
        <v>20188.037712954403</v>
      </c>
      <c r="BJ2456" s="12">
        <v>14682.983533596915</v>
      </c>
      <c r="BK2456" s="44">
        <v>13368.680088584788</v>
      </c>
      <c r="BL2456" s="45">
        <v>9026.7908307140679</v>
      </c>
      <c r="BM2456" s="12">
        <v>0</v>
      </c>
      <c r="BN2456" s="12">
        <v>0</v>
      </c>
      <c r="BO2456" s="12">
        <v>83.678962277991076</v>
      </c>
      <c r="BP2456" s="12">
        <v>49.375954319366635</v>
      </c>
      <c r="BQ2456" s="48">
        <v>32.585597058607398</v>
      </c>
      <c r="BR2456" s="49">
        <v>15.884771438562895</v>
      </c>
      <c r="BS2456" s="13">
        <v>0</v>
      </c>
      <c r="BT2456" s="12">
        <v>428.22542758466898</v>
      </c>
      <c r="BV2456" s="14">
        <f>Таблица1[[#This Row],[Lкан_леб,мм]]</f>
        <v>57901.774572415328</v>
      </c>
      <c r="BW2456" s="50">
        <f>Таблица1[[#This Row],[угол обхв4]]+Таблица1[[#This Row],[Lдуг 3,мм]]</f>
        <v>11702.759990802786</v>
      </c>
      <c r="BX2456" s="54">
        <f>Таблица1[[#This Row],[угол обхв5]]+Таблица1[[#This Row],[Y5, мм]]</f>
        <v>58497.647722227783</v>
      </c>
      <c r="BY2456" s="14">
        <f>Таблица1[[#This Row],[угол обхв6]]+Таблица1[[#This Row],[Lдуг 4,мм]]</f>
        <v>15011.694590079569</v>
      </c>
      <c r="BZ2456" s="14">
        <f>Таблица1[[#This Row],[Т1]]+Таблица1[[#This Row],[X6, мм]]</f>
        <v>58849.251095696185</v>
      </c>
      <c r="CA2456" s="14">
        <f>Таблица1[[#This Row],[Т2]]+Таблица1[[#This Row],[Lдуг 5,мм]]</f>
        <v>20492.226772267717</v>
      </c>
      <c r="CB2456" s="14">
        <f>Таблица1[[#This Row],[Т3]]+Таблица1[[#This Row],[Y6, мм]]</f>
        <v>59081.291286315747</v>
      </c>
      <c r="CC2456" s="14">
        <f>Таблица1[[#This Row],[Т4]]+Таблица1[[#This Row],[Lдуг 6,мм]]</f>
        <v>21620.702292604779</v>
      </c>
      <c r="CD2456" s="14">
        <f>Таблица1[[#This Row],[Т5]]+Таблица1[[#This Row],[Lдуг 1,мм]]</f>
        <v>59194.405843827859</v>
      </c>
      <c r="CE2456" s="14">
        <f>Таблица1[[#This Row],[Т6]]+Таблица1[[#This Row],[Lпрям1, мм]]</f>
        <v>25850.920486043979</v>
      </c>
      <c r="CF2456" s="15">
        <f>Таблица1[[#This Row],[Т7]]+Таблица1[[#This Row],[Lдуг 2,мм]]</f>
        <v>59194.405843827859</v>
      </c>
      <c r="CG2456" s="14">
        <f>Таблица1[[#This Row],[Т8]]+Таблица1[[#This Row],[Lпрям2, мм]]</f>
        <v>25850.920486043979</v>
      </c>
      <c r="CH2456" s="14">
        <f>Таблица1[[#This Row],[Т9]]-Таблица1[[#This Row],[Т9]]</f>
        <v>0</v>
      </c>
      <c r="CI2456" s="50">
        <f>Таблица1[[#This Row],[Т9]]-Таблица1[[#This Row],[Т8]]</f>
        <v>33343.48535778388</v>
      </c>
      <c r="CJ2456" s="54">
        <f>Таблица1[[#This Row],[Т9]]-Таблица1[[#This Row],[Т7]]</f>
        <v>0</v>
      </c>
      <c r="CK2456" s="14">
        <f>Таблица1[[#This Row],[Т9]]-Таблица1[[#This Row],[Т6]]</f>
        <v>37573.70355122308</v>
      </c>
      <c r="CL2456" s="14">
        <f>Таблица1[[#This Row],[Т9]]-Таблица1[[#This Row],[Т5]]</f>
        <v>113.11455751211179</v>
      </c>
      <c r="CM2456" s="14">
        <f>Таблица1[[#This Row],[Т9]]-Таблица1[[#This Row],[Т4]]</f>
        <v>38702.179071560138</v>
      </c>
      <c r="CN2456" s="14">
        <f>Таблица1[[#This Row],[Т9]]-Таблица1[[#This Row],[Т3]]</f>
        <v>345.15474813167384</v>
      </c>
      <c r="CO2456" s="14">
        <f>Таблица1[[#This Row],[Т9]]-Таблица1[[#This Row],[Т2]]</f>
        <v>44182.71125374829</v>
      </c>
      <c r="CP2456" s="14">
        <f>Таблица1[[#This Row],[Т9]]-Таблица1[[#This Row],[Т1]]</f>
        <v>696.75812160007627</v>
      </c>
      <c r="CQ2456" s="14">
        <f>Таблица1[[#This Row],[Т9]]-Таблица1[[#This Row],[угол обхв6]]</f>
        <v>47491.645853025075</v>
      </c>
      <c r="CR2456" s="14">
        <f>Таблица1[[#This Row],[Т9]]-Таблица1[[#This Row],[угол обхв5]]</f>
        <v>1292.6312714125306</v>
      </c>
      <c r="CS2456" s="14">
        <f>Таблица1[[#This Row],[Т9]]-Таблица1[[#This Row],[угол обхв4]]</f>
        <v>59194.405843827859</v>
      </c>
      <c r="CT2456" s="14">
        <f>Таблица1[[#This Row],[Lкан_прям, мм]]+Таблица1[[#This Row],[Lкан_дуг, мм]]+Таблица1[[#This Row],[Lкан_леб,мм]]</f>
        <v>85045.326329871838</v>
      </c>
      <c r="CU2456" s="16">
        <f>Таблица1[[#This Row],[Lкан_леб,мм]]</f>
        <v>57901.774572415328</v>
      </c>
      <c r="CV2456" s="14">
        <f>2534431-(Таблица1[[#This Row],[Т23]]+Таблица1[[#This Row],[угол обхв3]])</f>
        <v>2448957.4482425433</v>
      </c>
      <c r="CW2456" s="50">
        <f>SUM(X2456:AC2456,AD2456:AI2456)-Таблица1[[#This Row],[lподв_min, мм]]</f>
        <v>22913.333563052816</v>
      </c>
      <c r="CX2456" s="17">
        <f>CW2895-Таблица1[[#This Row],[Суммарная длина каната]]</f>
        <v>-2448957.4482425433</v>
      </c>
    </row>
    <row r="2457" spans="1:102" x14ac:dyDescent="0.25">
      <c r="A2457" s="21">
        <v>2456</v>
      </c>
      <c r="B2457" s="10">
        <v>64.019387755102031</v>
      </c>
      <c r="C2457" s="10">
        <v>53.304897959183663</v>
      </c>
      <c r="D2457" s="11">
        <v>9457.8187328296481</v>
      </c>
      <c r="E2457" s="11">
        <v>13462.540524905749</v>
      </c>
      <c r="F2457" s="11">
        <v>8571.2151836286484</v>
      </c>
      <c r="G2457" s="11">
        <v>13304.986894213886</v>
      </c>
      <c r="H2457" s="11">
        <v>9049.8182428296495</v>
      </c>
      <c r="I2457" s="11">
        <v>9177.0273580140893</v>
      </c>
      <c r="J2457" s="11">
        <v>4285.5131668916592</v>
      </c>
      <c r="K2457" s="11">
        <v>25889.146872552228</v>
      </c>
      <c r="L2457" s="11">
        <v>1254.4048849042892</v>
      </c>
      <c r="M2457" s="11">
        <v>57901.774572415328</v>
      </c>
      <c r="N2457" s="11">
        <v>4052.4383295405082</v>
      </c>
      <c r="O2457" s="11">
        <v>21156.902030833702</v>
      </c>
      <c r="P2457" s="43">
        <v>7102.0241642794681</v>
      </c>
      <c r="Q2457" s="11">
        <v>19917.382734502313</v>
      </c>
      <c r="R2457" s="11">
        <v>8921.0821825937855</v>
      </c>
      <c r="S2457" s="11">
        <v>14747.541254726906</v>
      </c>
      <c r="T2457" s="11">
        <v>9457.8187328296481</v>
      </c>
      <c r="U2457" s="11">
        <v>13462.540524905749</v>
      </c>
      <c r="V2457" s="11">
        <v>8602.5479462782496</v>
      </c>
      <c r="W2457" s="11">
        <v>13168.095484750971</v>
      </c>
      <c r="X2457" s="12">
        <v>0</v>
      </c>
      <c r="Y2457" s="12">
        <v>583.02915848275029</v>
      </c>
      <c r="Z2457" s="12">
        <v>345.33417155021243</v>
      </c>
      <c r="AA2457" s="44">
        <v>232.04019061955887</v>
      </c>
      <c r="AB2457" s="45">
        <v>94.001364251767598</v>
      </c>
      <c r="AC2457" s="12">
        <v>0</v>
      </c>
      <c r="AD2457" s="12">
        <v>11702.759990802786</v>
      </c>
      <c r="AE2457" s="12">
        <v>3291.8660132846203</v>
      </c>
      <c r="AF2457" s="12">
        <v>5480.532182188148</v>
      </c>
      <c r="AG2457" s="44">
        <v>1128.4755203370607</v>
      </c>
      <c r="AH2457" s="45">
        <v>4285.513165939612</v>
      </c>
      <c r="AI2457" s="12">
        <v>0</v>
      </c>
      <c r="AJ2457" s="12">
        <v>-59.755742352846262</v>
      </c>
      <c r="AK2457" s="12">
        <v>22.11952753471645</v>
      </c>
      <c r="AL2457" s="12">
        <v>70.615092611858415</v>
      </c>
      <c r="AM2457" s="44">
        <v>103.20068967046585</v>
      </c>
      <c r="AN2457" s="45">
        <v>89.999999866303568</v>
      </c>
      <c r="AO2457" s="12">
        <v>0</v>
      </c>
      <c r="AP2457" s="12">
        <v>-2194.5598880277171</v>
      </c>
      <c r="AQ2457" s="12">
        <v>4206.0666579300332</v>
      </c>
      <c r="AR2457" s="12">
        <v>7486.8946939341658</v>
      </c>
      <c r="AS2457" s="44">
        <v>9318.3012534823138</v>
      </c>
      <c r="AT2457" s="45">
        <v>9049.8187328296499</v>
      </c>
      <c r="AU2457" s="12">
        <v>0</v>
      </c>
      <c r="AV2457" s="12">
        <v>11252.556082108271</v>
      </c>
      <c r="AW2457" s="12">
        <v>21534.873374610237</v>
      </c>
      <c r="AX2457" s="12">
        <v>20052.803100043515</v>
      </c>
      <c r="AY2457" s="44">
        <v>14654.369318380956</v>
      </c>
      <c r="AZ2457" s="45">
        <v>13462.540523953703</v>
      </c>
      <c r="BA2457" s="12">
        <v>0</v>
      </c>
      <c r="BB2457" s="12">
        <v>3699.9728453810094</v>
      </c>
      <c r="BC2457" s="12">
        <v>7255.6524926689926</v>
      </c>
      <c r="BD2457" s="12">
        <v>9305.9527122484833</v>
      </c>
      <c r="BE2457" s="44">
        <v>9060.5996619411198</v>
      </c>
      <c r="BF2457" s="45">
        <v>9049.8187428296496</v>
      </c>
      <c r="BG2457" s="12">
        <v>0</v>
      </c>
      <c r="BH2457" s="12">
        <v>21362.406489364923</v>
      </c>
      <c r="BI2457" s="12">
        <v>20295.354078278851</v>
      </c>
      <c r="BJ2457" s="12">
        <v>14882.961620268108</v>
      </c>
      <c r="BK2457" s="44">
        <v>13555.7124612517</v>
      </c>
      <c r="BL2457" s="45">
        <v>9177.0273580140911</v>
      </c>
      <c r="BM2457" s="12">
        <v>0</v>
      </c>
      <c r="BN2457" s="12">
        <v>0</v>
      </c>
      <c r="BO2457" s="12">
        <v>81.875269887562723</v>
      </c>
      <c r="BP2457" s="12">
        <v>48.495565077141954</v>
      </c>
      <c r="BQ2457" s="48">
        <v>32.585597058607448</v>
      </c>
      <c r="BR2457" s="49">
        <v>13.200689804162293</v>
      </c>
      <c r="BS2457" s="13">
        <v>0</v>
      </c>
      <c r="BT2457" s="12">
        <v>428.22542758466898</v>
      </c>
      <c r="BV2457" s="14">
        <f>Таблица1[[#This Row],[Lкан_леб,мм]]</f>
        <v>57901.774572415328</v>
      </c>
      <c r="BW2457" s="50">
        <f>Таблица1[[#This Row],[угол обхв4]]+Таблица1[[#This Row],[Lдуг 3,мм]]</f>
        <v>11702.759990802786</v>
      </c>
      <c r="BX2457" s="54">
        <f>Таблица1[[#This Row],[угол обхв5]]+Таблица1[[#This Row],[Y5, мм]]</f>
        <v>58484.803730898078</v>
      </c>
      <c r="BY2457" s="14">
        <f>Таблица1[[#This Row],[угол обхв6]]+Таблица1[[#This Row],[Lдуг 4,мм]]</f>
        <v>14994.626004087406</v>
      </c>
      <c r="BZ2457" s="14">
        <f>Таблица1[[#This Row],[Т1]]+Таблица1[[#This Row],[X6, мм]]</f>
        <v>58830.137902448289</v>
      </c>
      <c r="CA2457" s="14">
        <f>Таблица1[[#This Row],[Т2]]+Таблица1[[#This Row],[Lдуг 5,мм]]</f>
        <v>20475.158186275556</v>
      </c>
      <c r="CB2457" s="14">
        <f>Таблица1[[#This Row],[Т3]]+Таблица1[[#This Row],[Y6, мм]]</f>
        <v>59062.178093067851</v>
      </c>
      <c r="CC2457" s="14">
        <f>Таблица1[[#This Row],[Т4]]+Таблица1[[#This Row],[Lдуг 6,мм]]</f>
        <v>21603.633706612618</v>
      </c>
      <c r="CD2457" s="14">
        <f>Таблица1[[#This Row],[Т5]]+Таблица1[[#This Row],[Lдуг 1,мм]]</f>
        <v>59156.179457319617</v>
      </c>
      <c r="CE2457" s="14">
        <f>Таблица1[[#This Row],[Т6]]+Таблица1[[#This Row],[Lпрям1, мм]]</f>
        <v>25889.146872552228</v>
      </c>
      <c r="CF2457" s="15">
        <f>Таблица1[[#This Row],[Т7]]+Таблица1[[#This Row],[Lдуг 2,мм]]</f>
        <v>59156.179457319617</v>
      </c>
      <c r="CG2457" s="14">
        <f>Таблица1[[#This Row],[Т8]]+Таблица1[[#This Row],[Lпрям2, мм]]</f>
        <v>25889.146872552228</v>
      </c>
      <c r="CH2457" s="14">
        <f>Таблица1[[#This Row],[Т9]]-Таблица1[[#This Row],[Т9]]</f>
        <v>0</v>
      </c>
      <c r="CI2457" s="50">
        <f>Таблица1[[#This Row],[Т9]]-Таблица1[[#This Row],[Т8]]</f>
        <v>33267.032584767388</v>
      </c>
      <c r="CJ2457" s="54">
        <f>Таблица1[[#This Row],[Т9]]-Таблица1[[#This Row],[Т7]]</f>
        <v>0</v>
      </c>
      <c r="CK2457" s="14">
        <f>Таблица1[[#This Row],[Т9]]-Таблица1[[#This Row],[Т6]]</f>
        <v>37552.545750706995</v>
      </c>
      <c r="CL2457" s="14">
        <f>Таблица1[[#This Row],[Т9]]-Таблица1[[#This Row],[Т5]]</f>
        <v>94.001364251766063</v>
      </c>
      <c r="CM2457" s="14">
        <f>Таблица1[[#This Row],[Т9]]-Таблица1[[#This Row],[Т4]]</f>
        <v>38681.021271044061</v>
      </c>
      <c r="CN2457" s="14">
        <f>Таблица1[[#This Row],[Т9]]-Таблица1[[#This Row],[Т3]]</f>
        <v>326.04155487132812</v>
      </c>
      <c r="CO2457" s="14">
        <f>Таблица1[[#This Row],[Т9]]-Таблица1[[#This Row],[Т2]]</f>
        <v>44161.553453232213</v>
      </c>
      <c r="CP2457" s="14">
        <f>Таблица1[[#This Row],[Т9]]-Таблица1[[#This Row],[Т1]]</f>
        <v>671.37572642153827</v>
      </c>
      <c r="CQ2457" s="14">
        <f>Таблица1[[#This Row],[Т9]]-Таблица1[[#This Row],[угол обхв6]]</f>
        <v>47453.419466516832</v>
      </c>
      <c r="CR2457" s="14">
        <f>Таблица1[[#This Row],[Т9]]-Таблица1[[#This Row],[угол обхв5]]</f>
        <v>1254.4048849042883</v>
      </c>
      <c r="CS2457" s="14">
        <f>Таблица1[[#This Row],[Т9]]-Таблица1[[#This Row],[угол обхв4]]</f>
        <v>59156.179457319617</v>
      </c>
      <c r="CT2457" s="14">
        <f>Таблица1[[#This Row],[Lкан_прям, мм]]+Таблица1[[#This Row],[Lкан_дуг, мм]]+Таблица1[[#This Row],[Lкан_леб,мм]]</f>
        <v>85045.326329871838</v>
      </c>
      <c r="CU2457" s="16">
        <f>Таблица1[[#This Row],[Lкан_леб,мм]]</f>
        <v>57901.774572415328</v>
      </c>
      <c r="CV2457" s="14">
        <f>2534431-(Таблица1[[#This Row],[Т23]]+Таблица1[[#This Row],[угол обхв3]])</f>
        <v>2448957.4482425433</v>
      </c>
      <c r="CW2457" s="50">
        <f>SUM(X2457:AC2457,AD2457:AI2457)-Таблица1[[#This Row],[lподв_min, мм]]</f>
        <v>22858.038590564858</v>
      </c>
      <c r="CX2457" s="17">
        <f>CW2896-Таблица1[[#This Row],[Суммарная длина каната]]</f>
        <v>-2448957.4482425433</v>
      </c>
    </row>
    <row r="2458" spans="1:102" x14ac:dyDescent="0.25">
      <c r="A2458" s="21">
        <v>2457</v>
      </c>
      <c r="B2458" s="10">
        <v>64.019387755102031</v>
      </c>
      <c r="C2458" s="10">
        <v>55.988979591836724</v>
      </c>
      <c r="D2458" s="11">
        <v>9777.6127842789319</v>
      </c>
      <c r="E2458" s="11">
        <v>13683.289816523116</v>
      </c>
      <c r="F2458" s="11">
        <v>8899.3599744918483</v>
      </c>
      <c r="G2458" s="11">
        <v>13484.390339145495</v>
      </c>
      <c r="H2458" s="11">
        <v>9369.6122942789334</v>
      </c>
      <c r="I2458" s="11">
        <v>9340.8917053678124</v>
      </c>
      <c r="J2458" s="11">
        <v>4342.398111155303</v>
      </c>
      <c r="K2458" s="11">
        <v>25927.373259060496</v>
      </c>
      <c r="L2458" s="11">
        <v>1216.1784983960224</v>
      </c>
      <c r="M2458" s="11">
        <v>57901.774572415328</v>
      </c>
      <c r="N2458" s="11">
        <v>4052.4383295405082</v>
      </c>
      <c r="O2458" s="11">
        <v>21156.902030833702</v>
      </c>
      <c r="P2458" s="43">
        <v>7122.1293515486323</v>
      </c>
      <c r="Q2458" s="11">
        <v>20020.731235463008</v>
      </c>
      <c r="R2458" s="11">
        <v>9181.2898664334261</v>
      </c>
      <c r="S2458" s="11">
        <v>14941.746004736366</v>
      </c>
      <c r="T2458" s="11">
        <v>9777.6127842789319</v>
      </c>
      <c r="U2458" s="11">
        <v>13683.289816523116</v>
      </c>
      <c r="V2458" s="11">
        <v>8937.0688408651458</v>
      </c>
      <c r="W2458" s="11">
        <v>13349.116389706438</v>
      </c>
      <c r="X2458" s="12">
        <v>0</v>
      </c>
      <c r="Y2458" s="12">
        <v>570.14928436580658</v>
      </c>
      <c r="Z2458" s="12">
        <v>339.10085241925867</v>
      </c>
      <c r="AA2458" s="44">
        <v>232.04019061955876</v>
      </c>
      <c r="AB2458" s="45">
        <v>74.888170991398326</v>
      </c>
      <c r="AC2458" s="12">
        <v>0</v>
      </c>
      <c r="AD2458" s="12">
        <v>11702.759990802786</v>
      </c>
      <c r="AE2458" s="12">
        <v>3273.2074555167674</v>
      </c>
      <c r="AF2458" s="12">
        <v>5480.5321821881489</v>
      </c>
      <c r="AG2458" s="44">
        <v>1128.4755203370632</v>
      </c>
      <c r="AH2458" s="45">
        <v>4342.3981102157277</v>
      </c>
      <c r="AI2458" s="12">
        <v>0</v>
      </c>
      <c r="AJ2458" s="12">
        <v>-59.755742352846262</v>
      </c>
      <c r="AK2458" s="12">
        <v>20.310796094616791</v>
      </c>
      <c r="AL2458" s="12">
        <v>67.931010979205311</v>
      </c>
      <c r="AM2458" s="44">
        <v>100.51660803781274</v>
      </c>
      <c r="AN2458" s="45">
        <v>89.999999868054985</v>
      </c>
      <c r="AO2458" s="12">
        <v>0</v>
      </c>
      <c r="AP2458" s="12">
        <v>-2194.5598880277171</v>
      </c>
      <c r="AQ2458" s="12">
        <v>4194.0601762492906</v>
      </c>
      <c r="AR2458" s="12">
        <v>7500.2360582059255</v>
      </c>
      <c r="AS2458" s="44">
        <v>9582.4362998008746</v>
      </c>
      <c r="AT2458" s="45">
        <v>9369.6127842789338</v>
      </c>
      <c r="AU2458" s="12">
        <v>0</v>
      </c>
      <c r="AV2458" s="12">
        <v>11252.556082108271</v>
      </c>
      <c r="AW2458" s="12">
        <v>21539.53403751217</v>
      </c>
      <c r="AX2458" s="12">
        <v>20174.026109417671</v>
      </c>
      <c r="AY2458" s="44">
        <v>14867.277628921027</v>
      </c>
      <c r="AZ2458" s="45">
        <v>13683.289815583543</v>
      </c>
      <c r="BA2458" s="12">
        <v>0</v>
      </c>
      <c r="BB2458" s="12">
        <v>3699.9728453810094</v>
      </c>
      <c r="BC2458" s="12">
        <v>7263.7511982574151</v>
      </c>
      <c r="BD2458" s="12">
        <v>9559.3965730907184</v>
      </c>
      <c r="BE2458" s="44">
        <v>9376.4663509114835</v>
      </c>
      <c r="BF2458" s="45">
        <v>9369.6127942789335</v>
      </c>
      <c r="BG2458" s="12">
        <v>0</v>
      </c>
      <c r="BH2458" s="12">
        <v>21362.406489364923</v>
      </c>
      <c r="BI2458" s="12">
        <v>20403.36324214148</v>
      </c>
      <c r="BJ2458" s="12">
        <v>15095.040878691027</v>
      </c>
      <c r="BK2458" s="44">
        <v>13757.758192338455</v>
      </c>
      <c r="BL2458" s="45">
        <v>9340.8917053678142</v>
      </c>
      <c r="BM2458" s="12">
        <v>0</v>
      </c>
      <c r="BN2458" s="12">
        <v>0</v>
      </c>
      <c r="BO2458" s="12">
        <v>80.06653844746306</v>
      </c>
      <c r="BP2458" s="12">
        <v>47.620214884588513</v>
      </c>
      <c r="BQ2458" s="48">
        <v>32.585597058607433</v>
      </c>
      <c r="BR2458" s="49">
        <v>10.51660816975776</v>
      </c>
      <c r="BS2458" s="13">
        <v>0</v>
      </c>
      <c r="BT2458" s="12">
        <v>428.22542758466898</v>
      </c>
      <c r="BV2458" s="14">
        <f>Таблица1[[#This Row],[Lкан_леб,мм]]</f>
        <v>57901.774572415328</v>
      </c>
      <c r="BW2458" s="50">
        <f>Таблица1[[#This Row],[угол обхв4]]+Таблица1[[#This Row],[Lдуг 3,мм]]</f>
        <v>11702.759990802786</v>
      </c>
      <c r="BX2458" s="54">
        <f>Таблица1[[#This Row],[угол обхв5]]+Таблица1[[#This Row],[Y5, мм]]</f>
        <v>58471.923856781134</v>
      </c>
      <c r="BY2458" s="14">
        <f>Таблица1[[#This Row],[угол обхв6]]+Таблица1[[#This Row],[Lдуг 4,мм]]</f>
        <v>14975.967446319553</v>
      </c>
      <c r="BZ2458" s="14">
        <f>Таблица1[[#This Row],[Т1]]+Таблица1[[#This Row],[X6, мм]]</f>
        <v>58811.024709200392</v>
      </c>
      <c r="CA2458" s="14">
        <f>Таблица1[[#This Row],[Т2]]+Таблица1[[#This Row],[Lдуг 5,мм]]</f>
        <v>20456.499628507703</v>
      </c>
      <c r="CB2458" s="14">
        <f>Таблица1[[#This Row],[Т3]]+Таблица1[[#This Row],[Y6, мм]]</f>
        <v>59043.064899819954</v>
      </c>
      <c r="CC2458" s="14">
        <f>Таблица1[[#This Row],[Т4]]+Таблица1[[#This Row],[Lдуг 6,мм]]</f>
        <v>21584.975148844765</v>
      </c>
      <c r="CD2458" s="14">
        <f>Таблица1[[#This Row],[Т5]]+Таблица1[[#This Row],[Lдуг 1,мм]]</f>
        <v>59117.953070811353</v>
      </c>
      <c r="CE2458" s="14">
        <f>Таблица1[[#This Row],[Т6]]+Таблица1[[#This Row],[Lпрям1, мм]]</f>
        <v>25927.373259060492</v>
      </c>
      <c r="CF2458" s="15">
        <f>Таблица1[[#This Row],[Т7]]+Таблица1[[#This Row],[Lдуг 2,мм]]</f>
        <v>59117.953070811353</v>
      </c>
      <c r="CG2458" s="14">
        <f>Таблица1[[#This Row],[Т8]]+Таблица1[[#This Row],[Lпрям2, мм]]</f>
        <v>25927.373259060492</v>
      </c>
      <c r="CH2458" s="14">
        <f>Таблица1[[#This Row],[Т9]]-Таблица1[[#This Row],[Т9]]</f>
        <v>0</v>
      </c>
      <c r="CI2458" s="50">
        <f>Таблица1[[#This Row],[Т9]]-Таблица1[[#This Row],[Т8]]</f>
        <v>33190.57981175086</v>
      </c>
      <c r="CJ2458" s="54">
        <f>Таблица1[[#This Row],[Т9]]-Таблица1[[#This Row],[Т7]]</f>
        <v>0</v>
      </c>
      <c r="CK2458" s="14">
        <f>Таблица1[[#This Row],[Т9]]-Таблица1[[#This Row],[Т6]]</f>
        <v>37532.977921966587</v>
      </c>
      <c r="CL2458" s="14">
        <f>Таблица1[[#This Row],[Т9]]-Таблица1[[#This Row],[Т5]]</f>
        <v>74.888170991398511</v>
      </c>
      <c r="CM2458" s="14">
        <f>Таблица1[[#This Row],[Т9]]-Таблица1[[#This Row],[Т4]]</f>
        <v>38661.453442303653</v>
      </c>
      <c r="CN2458" s="14">
        <f>Таблица1[[#This Row],[Т9]]-Таблица1[[#This Row],[Т3]]</f>
        <v>306.92836161096056</v>
      </c>
      <c r="CO2458" s="14">
        <f>Таблица1[[#This Row],[Т9]]-Таблица1[[#This Row],[Т2]]</f>
        <v>44141.985624491797</v>
      </c>
      <c r="CP2458" s="14">
        <f>Таблица1[[#This Row],[Т9]]-Таблица1[[#This Row],[Т1]]</f>
        <v>646.02921403021901</v>
      </c>
      <c r="CQ2458" s="14">
        <f>Таблица1[[#This Row],[Т9]]-Таблица1[[#This Row],[угол обхв6]]</f>
        <v>47415.193080008568</v>
      </c>
      <c r="CR2458" s="14">
        <f>Таблица1[[#This Row],[Т9]]-Таблица1[[#This Row],[угол обхв5]]</f>
        <v>1216.1784983960242</v>
      </c>
      <c r="CS2458" s="14">
        <f>Таблица1[[#This Row],[Т9]]-Таблица1[[#This Row],[угол обхв4]]</f>
        <v>59117.953070811353</v>
      </c>
      <c r="CT2458" s="14">
        <f>Таблица1[[#This Row],[Lкан_прям, мм]]+Таблица1[[#This Row],[Lкан_дуг, мм]]+Таблица1[[#This Row],[Lкан_леб,мм]]</f>
        <v>85045.326329871838</v>
      </c>
      <c r="CU2458" s="16">
        <f>Таблица1[[#This Row],[Lкан_леб,мм]]</f>
        <v>57901.774572415328</v>
      </c>
      <c r="CV2458" s="14">
        <f>2534431-(Таблица1[[#This Row],[Т23]]+Таблица1[[#This Row],[угол обхв3]])</f>
        <v>2448957.4482425433</v>
      </c>
      <c r="CW2458" s="50">
        <f>SUM(X2458:AC2458,AD2458:AI2458)-Таблица1[[#This Row],[lподв_min, мм]]</f>
        <v>22801.153646301209</v>
      </c>
      <c r="CX2458" s="17">
        <f>CW2897-Таблица1[[#This Row],[Суммарная длина каната]]</f>
        <v>-2448957.4482425433</v>
      </c>
    </row>
    <row r="2459" spans="1:102" x14ac:dyDescent="0.25">
      <c r="A2459" s="21">
        <v>2458</v>
      </c>
      <c r="B2459" s="10">
        <v>64.019387755102031</v>
      </c>
      <c r="C2459" s="10">
        <v>58.673061224489786</v>
      </c>
      <c r="D2459" s="11">
        <v>10086.718544325109</v>
      </c>
      <c r="E2459" s="11">
        <v>13918.772542425013</v>
      </c>
      <c r="F2459" s="11">
        <v>9218.7434942906057</v>
      </c>
      <c r="G2459" s="11">
        <v>13678.963634088388</v>
      </c>
      <c r="H2459" s="11">
        <v>9678.7180543251088</v>
      </c>
      <c r="I2459" s="11">
        <v>9517.9134675376663</v>
      </c>
      <c r="J2459" s="11">
        <v>4400.8590748873467</v>
      </c>
      <c r="K2459" s="11">
        <v>25965.599645568764</v>
      </c>
      <c r="L2459" s="11">
        <v>1177.9521118877467</v>
      </c>
      <c r="M2459" s="11">
        <v>57901.774572415328</v>
      </c>
      <c r="N2459" s="11">
        <v>4052.4383295405082</v>
      </c>
      <c r="O2459" s="11">
        <v>21156.902030833702</v>
      </c>
      <c r="P2459" s="43">
        <v>7137.3727822425217</v>
      </c>
      <c r="Q2459" s="11">
        <v>20124.907859648243</v>
      </c>
      <c r="R2459" s="11">
        <v>9432.1176821147183</v>
      </c>
      <c r="S2459" s="11">
        <v>15147.922944610773</v>
      </c>
      <c r="T2459" s="11">
        <v>10086.718544325109</v>
      </c>
      <c r="U2459" s="11">
        <v>13918.772542425013</v>
      </c>
      <c r="V2459" s="11">
        <v>9262.7457253953216</v>
      </c>
      <c r="W2459" s="11">
        <v>13545.603956307557</v>
      </c>
      <c r="X2459" s="12">
        <v>0</v>
      </c>
      <c r="Y2459" s="12">
        <v>557.22967564453984</v>
      </c>
      <c r="Z2459" s="12">
        <v>332.90726789262828</v>
      </c>
      <c r="AA2459" s="44">
        <v>232.0401906195587</v>
      </c>
      <c r="AB2459" s="45">
        <v>55.774977731019881</v>
      </c>
      <c r="AC2459" s="12">
        <v>0</v>
      </c>
      <c r="AD2459" s="12">
        <v>11702.759990802786</v>
      </c>
      <c r="AE2459" s="12">
        <v>3252.9728782805173</v>
      </c>
      <c r="AF2459" s="12">
        <v>5480.5321821881471</v>
      </c>
      <c r="AG2459" s="44">
        <v>1128.4755203370605</v>
      </c>
      <c r="AH2459" s="45">
        <v>4400.8590739602532</v>
      </c>
      <c r="AI2459" s="12">
        <v>0</v>
      </c>
      <c r="AJ2459" s="12">
        <v>-59.755742352846262</v>
      </c>
      <c r="AK2459" s="12">
        <v>18.496484690967293</v>
      </c>
      <c r="AL2459" s="12">
        <v>65.24692934655225</v>
      </c>
      <c r="AM2459" s="44">
        <v>97.832526405159669</v>
      </c>
      <c r="AN2459" s="45">
        <v>89.999999869807738</v>
      </c>
      <c r="AO2459" s="12">
        <v>0</v>
      </c>
      <c r="AP2459" s="12">
        <v>-2194.5598880277171</v>
      </c>
      <c r="AQ2459" s="12">
        <v>4181.8748903722817</v>
      </c>
      <c r="AR2459" s="12">
        <v>7507.8860422384787</v>
      </c>
      <c r="AS2459" s="44">
        <v>9836.3113016300031</v>
      </c>
      <c r="AT2459" s="45">
        <v>9678.7185443251092</v>
      </c>
      <c r="AU2459" s="12">
        <v>0</v>
      </c>
      <c r="AV2459" s="12">
        <v>11252.556082108271</v>
      </c>
      <c r="AW2459" s="12">
        <v>21543.826024300171</v>
      </c>
      <c r="AX2459" s="12">
        <v>20295.74088973074</v>
      </c>
      <c r="AY2459" s="44">
        <v>15092.321524277</v>
      </c>
      <c r="AZ2459" s="45">
        <v>13918.772541497923</v>
      </c>
      <c r="BA2459" s="12">
        <v>0</v>
      </c>
      <c r="BB2459" s="12">
        <v>3699.9728453810094</v>
      </c>
      <c r="BC2459" s="12">
        <v>7266.8093430742956</v>
      </c>
      <c r="BD2459" s="12">
        <v>9802.6309421106762</v>
      </c>
      <c r="BE2459" s="44">
        <v>9682.5249248098244</v>
      </c>
      <c r="BF2459" s="45">
        <v>9678.7185543251107</v>
      </c>
      <c r="BG2459" s="12">
        <v>0</v>
      </c>
      <c r="BH2459" s="12">
        <v>21362.406489364923</v>
      </c>
      <c r="BI2459" s="12">
        <v>20511.831853114712</v>
      </c>
      <c r="BJ2459" s="12">
        <v>15318.755974693273</v>
      </c>
      <c r="BK2459" s="44">
        <v>13974.373962758786</v>
      </c>
      <c r="BL2459" s="45">
        <v>9517.9134675376681</v>
      </c>
      <c r="BM2459" s="12">
        <v>0</v>
      </c>
      <c r="BN2459" s="12">
        <v>0</v>
      </c>
      <c r="BO2459" s="12">
        <v>78.252227043813562</v>
      </c>
      <c r="BP2459" s="12">
        <v>46.750444655584957</v>
      </c>
      <c r="BQ2459" s="48">
        <v>32.585597058607419</v>
      </c>
      <c r="BR2459" s="49">
        <v>7.8325265353519411</v>
      </c>
      <c r="BS2459" s="13">
        <v>0</v>
      </c>
      <c r="BT2459" s="12">
        <v>428.22542758466898</v>
      </c>
      <c r="BV2459" s="14">
        <f>Таблица1[[#This Row],[Lкан_леб,мм]]</f>
        <v>57901.774572415328</v>
      </c>
      <c r="BW2459" s="50">
        <f>Таблица1[[#This Row],[угол обхв4]]+Таблица1[[#This Row],[Lдуг 3,мм]]</f>
        <v>11702.759990802786</v>
      </c>
      <c r="BX2459" s="54">
        <f>Таблица1[[#This Row],[угол обхв5]]+Таблица1[[#This Row],[Y5, мм]]</f>
        <v>58459.004248059871</v>
      </c>
      <c r="BY2459" s="14">
        <f>Таблица1[[#This Row],[угол обхв6]]+Таблица1[[#This Row],[Lдуг 4,мм]]</f>
        <v>14955.732869083304</v>
      </c>
      <c r="BZ2459" s="14">
        <f>Таблица1[[#This Row],[Т1]]+Таблица1[[#This Row],[X6, мм]]</f>
        <v>58791.911515952503</v>
      </c>
      <c r="CA2459" s="14">
        <f>Таблица1[[#This Row],[Т2]]+Таблица1[[#This Row],[Lдуг 5,мм]]</f>
        <v>20436.26505127145</v>
      </c>
      <c r="CB2459" s="14">
        <f>Таблица1[[#This Row],[Т3]]+Таблица1[[#This Row],[Y6, мм]]</f>
        <v>59023.951706572065</v>
      </c>
      <c r="CC2459" s="14">
        <f>Таблица1[[#This Row],[Т4]]+Таблица1[[#This Row],[Lдуг 6,мм]]</f>
        <v>21564.740571608512</v>
      </c>
      <c r="CD2459" s="14">
        <f>Таблица1[[#This Row],[Т5]]+Таблица1[[#This Row],[Lдуг 1,мм]]</f>
        <v>59079.726684303081</v>
      </c>
      <c r="CE2459" s="14">
        <f>Таблица1[[#This Row],[Т6]]+Таблица1[[#This Row],[Lпрям1, мм]]</f>
        <v>25965.599645568764</v>
      </c>
      <c r="CF2459" s="15">
        <f>Таблица1[[#This Row],[Т7]]+Таблица1[[#This Row],[Lдуг 2,мм]]</f>
        <v>59079.726684303081</v>
      </c>
      <c r="CG2459" s="14">
        <f>Таблица1[[#This Row],[Т8]]+Таблица1[[#This Row],[Lпрям2, мм]]</f>
        <v>25965.599645568764</v>
      </c>
      <c r="CH2459" s="14">
        <f>Таблица1[[#This Row],[Т9]]-Таблица1[[#This Row],[Т9]]</f>
        <v>0</v>
      </c>
      <c r="CI2459" s="50">
        <f>Таблица1[[#This Row],[Т9]]-Таблица1[[#This Row],[Т8]]</f>
        <v>33114.127038734317</v>
      </c>
      <c r="CJ2459" s="54">
        <f>Таблица1[[#This Row],[Т9]]-Таблица1[[#This Row],[Т7]]</f>
        <v>0</v>
      </c>
      <c r="CK2459" s="14">
        <f>Таблица1[[#This Row],[Т9]]-Таблица1[[#This Row],[Т6]]</f>
        <v>37514.986112694569</v>
      </c>
      <c r="CL2459" s="14">
        <f>Таблица1[[#This Row],[Т9]]-Таблица1[[#This Row],[Т5]]</f>
        <v>55.774977731016406</v>
      </c>
      <c r="CM2459" s="14">
        <f>Таблица1[[#This Row],[Т9]]-Таблица1[[#This Row],[Т4]]</f>
        <v>38643.461633031635</v>
      </c>
      <c r="CN2459" s="14">
        <f>Таблица1[[#This Row],[Т9]]-Таблица1[[#This Row],[Т3]]</f>
        <v>287.81516835057846</v>
      </c>
      <c r="CO2459" s="14">
        <f>Таблица1[[#This Row],[Т9]]-Таблица1[[#This Row],[Т2]]</f>
        <v>44123.993815219779</v>
      </c>
      <c r="CP2459" s="14">
        <f>Таблица1[[#This Row],[Т9]]-Таблица1[[#This Row],[Т1]]</f>
        <v>620.72243624320981</v>
      </c>
      <c r="CQ2459" s="14">
        <f>Таблица1[[#This Row],[Т9]]-Таблица1[[#This Row],[угол обхв6]]</f>
        <v>47376.966693500297</v>
      </c>
      <c r="CR2459" s="14">
        <f>Таблица1[[#This Row],[Т9]]-Таблица1[[#This Row],[угол обхв5]]</f>
        <v>1177.9521118877528</v>
      </c>
      <c r="CS2459" s="14">
        <f>Таблица1[[#This Row],[Т9]]-Таблица1[[#This Row],[угол обхв4]]</f>
        <v>59079.726684303081</v>
      </c>
      <c r="CT2459" s="14">
        <f>Таблица1[[#This Row],[Lкан_прям, мм]]+Таблица1[[#This Row],[Lкан_дуг, мм]]+Таблица1[[#This Row],[Lкан_леб,мм]]</f>
        <v>85045.326329871838</v>
      </c>
      <c r="CU2459" s="16">
        <f>Таблица1[[#This Row],[Lкан_леб,мм]]</f>
        <v>57901.774572415328</v>
      </c>
      <c r="CV2459" s="14">
        <f>2534431-(Таблица1[[#This Row],[Т23]]+Таблица1[[#This Row],[угол обхв3]])</f>
        <v>2448957.4482425433</v>
      </c>
      <c r="CW2459" s="50">
        <f>SUM(X2459:AC2459,AD2459:AI2459)-Таблица1[[#This Row],[lподв_min, мм]]</f>
        <v>22742.692682569163</v>
      </c>
      <c r="CX2459" s="17">
        <f>CW2898-Таблица1[[#This Row],[Суммарная длина каната]]</f>
        <v>-2448957.4482425433</v>
      </c>
    </row>
    <row r="2460" spans="1:102" x14ac:dyDescent="0.25">
      <c r="A2460" s="21">
        <v>2459</v>
      </c>
      <c r="B2460" s="10">
        <v>64.019387755102031</v>
      </c>
      <c r="C2460" s="10">
        <v>61.357142857142854</v>
      </c>
      <c r="D2460" s="11">
        <v>9578.8640152146454</v>
      </c>
      <c r="E2460" s="11">
        <v>13757.127060926925</v>
      </c>
      <c r="F2460" s="11">
        <v>9528.6649669708913</v>
      </c>
      <c r="G2460" s="11">
        <v>13888.279855618543</v>
      </c>
      <c r="H2460" s="11">
        <v>9986.8635252146451</v>
      </c>
      <c r="I2460" s="11">
        <v>9707.7250825890933</v>
      </c>
      <c r="J2460" s="11">
        <v>4049.4019783378317</v>
      </c>
      <c r="K2460" s="11">
        <v>25982.641942443704</v>
      </c>
      <c r="L2460" s="11">
        <v>1160.909815012815</v>
      </c>
      <c r="M2460" s="11">
        <v>57901.774572415328</v>
      </c>
      <c r="N2460" s="11">
        <v>4052.4383295405082</v>
      </c>
      <c r="O2460" s="11">
        <v>21156.902030833702</v>
      </c>
      <c r="P2460" s="43">
        <v>7147.7210099540753</v>
      </c>
      <c r="Q2460" s="11">
        <v>20229.684027688407</v>
      </c>
      <c r="R2460" s="11">
        <v>9673.0152752329504</v>
      </c>
      <c r="S2460" s="11">
        <v>15365.619690762996</v>
      </c>
      <c r="T2460" s="11">
        <v>10384.457787883362</v>
      </c>
      <c r="U2460" s="11">
        <v>14168.472017669295</v>
      </c>
      <c r="V2460" s="11">
        <v>9578.8640152146454</v>
      </c>
      <c r="W2460" s="11">
        <v>13757.127060926925</v>
      </c>
      <c r="X2460" s="12">
        <v>0</v>
      </c>
      <c r="Y2460" s="12">
        <v>544.26632111206504</v>
      </c>
      <c r="Z2460" s="12">
        <v>326.75742917720612</v>
      </c>
      <c r="AA2460" s="44">
        <v>232.04019061955876</v>
      </c>
      <c r="AB2460" s="45">
        <v>47.253829333786129</v>
      </c>
      <c r="AC2460" s="12">
        <v>10.592044770198839</v>
      </c>
      <c r="AD2460" s="12">
        <v>11702.759990802786</v>
      </c>
      <c r="AE2460" s="12">
        <v>3231.1775093648057</v>
      </c>
      <c r="AF2460" s="12">
        <v>5480.5321821881489</v>
      </c>
      <c r="AG2460" s="44">
        <v>1128.4755203370617</v>
      </c>
      <c r="AH2460" s="45">
        <v>390.29476040551708</v>
      </c>
      <c r="AI2460" s="12">
        <v>4049.4019793453867</v>
      </c>
      <c r="AJ2460" s="12">
        <v>-59.755742352846262</v>
      </c>
      <c r="AK2460" s="12">
        <v>16.676030026647215</v>
      </c>
      <c r="AL2460" s="12">
        <v>62.56284771389921</v>
      </c>
      <c r="AM2460" s="44">
        <v>95.14844477250665</v>
      </c>
      <c r="AN2460" s="45">
        <v>88.512550197365883</v>
      </c>
      <c r="AO2460" s="12">
        <v>89.999999858508062</v>
      </c>
      <c r="AP2460" s="12">
        <v>-2194.5598880277171</v>
      </c>
      <c r="AQ2460" s="12">
        <v>4169.5179217903469</v>
      </c>
      <c r="AR2460" s="12">
        <v>7509.8278608024957</v>
      </c>
      <c r="AS2460" s="44">
        <v>10079.369218574784</v>
      </c>
      <c r="AT2460" s="45">
        <v>9976.5952696637287</v>
      </c>
      <c r="AU2460" s="12">
        <v>9986.8640152146436</v>
      </c>
      <c r="AV2460" s="12">
        <v>11252.556082108271</v>
      </c>
      <c r="AW2460" s="12">
        <v>21547.742623759528</v>
      </c>
      <c r="AX2460" s="12">
        <v>20417.680380229194</v>
      </c>
      <c r="AY2460" s="44">
        <v>15329.007223889788</v>
      </c>
      <c r="AZ2460" s="45">
        <v>14157.881161635025</v>
      </c>
      <c r="BA2460" s="12">
        <v>13757.127061934481</v>
      </c>
      <c r="BB2460" s="12">
        <v>3699.9728453810094</v>
      </c>
      <c r="BC2460" s="12">
        <v>7264.8006022039144</v>
      </c>
      <c r="BD2460" s="12">
        <v>10035.122126081371</v>
      </c>
      <c r="BE2460" s="44">
        <v>9978.1038445415288</v>
      </c>
      <c r="BF2460" s="45">
        <v>9986.7265334342792</v>
      </c>
      <c r="BG2460" s="12">
        <v>9986.8640252146452</v>
      </c>
      <c r="BH2460" s="12">
        <v>21362.406489364923</v>
      </c>
      <c r="BI2460" s="12">
        <v>20620.524620614233</v>
      </c>
      <c r="BJ2460" s="12">
        <v>15553.616043303788</v>
      </c>
      <c r="BK2460" s="44">
        <v>14205.084484542504</v>
      </c>
      <c r="BL2460" s="45">
        <v>13767.717916961194</v>
      </c>
      <c r="BM2460" s="12">
        <v>9707.7250825890951</v>
      </c>
      <c r="BN2460" s="12">
        <v>0</v>
      </c>
      <c r="BO2460" s="12">
        <v>76.431772379493481</v>
      </c>
      <c r="BP2460" s="12">
        <v>45.886817687251998</v>
      </c>
      <c r="BQ2460" s="48">
        <v>32.585597058607433</v>
      </c>
      <c r="BR2460" s="49">
        <v>6.6358945751407639</v>
      </c>
      <c r="BS2460" s="13">
        <v>1.4874496611421799</v>
      </c>
      <c r="BT2460" s="12">
        <v>428.22542758466898</v>
      </c>
      <c r="BV2460" s="14">
        <f>Таблица1[[#This Row],[Lкан_леб,мм]]</f>
        <v>57901.774572415328</v>
      </c>
      <c r="BW2460" s="50">
        <f>Таблица1[[#This Row],[угол обхв4]]+Таблица1[[#This Row],[Lдуг 3,мм]]</f>
        <v>11702.759990802786</v>
      </c>
      <c r="BX2460" s="54">
        <f>Таблица1[[#This Row],[угол обхв5]]+Таблица1[[#This Row],[Y5, мм]]</f>
        <v>58446.040893527395</v>
      </c>
      <c r="BY2460" s="14">
        <f>Таблица1[[#This Row],[угол обхв6]]+Таблица1[[#This Row],[Lдуг 4,мм]]</f>
        <v>14933.937500167591</v>
      </c>
      <c r="BZ2460" s="14">
        <f>Таблица1[[#This Row],[Т1]]+Таблица1[[#This Row],[X6, мм]]</f>
        <v>58772.798322704599</v>
      </c>
      <c r="CA2460" s="14">
        <f>Таблица1[[#This Row],[Т2]]+Таблица1[[#This Row],[Lдуг 5,мм]]</f>
        <v>20414.469682355739</v>
      </c>
      <c r="CB2460" s="14">
        <f>Таблица1[[#This Row],[Т3]]+Таблица1[[#This Row],[Y6, мм]]</f>
        <v>59004.838513324161</v>
      </c>
      <c r="CC2460" s="14">
        <f>Таблица1[[#This Row],[Т4]]+Таблица1[[#This Row],[Lдуг 6,мм]]</f>
        <v>21542.945202692801</v>
      </c>
      <c r="CD2460" s="14">
        <f>Таблица1[[#This Row],[Т5]]+Таблица1[[#This Row],[Lдуг 1,мм]]</f>
        <v>59052.092342657947</v>
      </c>
      <c r="CE2460" s="14">
        <f>Таблица1[[#This Row],[Т6]]+Таблица1[[#This Row],[Lпрям1, мм]]</f>
        <v>21933.23996309832</v>
      </c>
      <c r="CF2460" s="15">
        <f>Таблица1[[#This Row],[Т7]]+Таблица1[[#This Row],[Lдуг 2,мм]]</f>
        <v>59062.684387428148</v>
      </c>
      <c r="CG2460" s="14">
        <f>Таблица1[[#This Row],[Т8]]+Таблица1[[#This Row],[Lпрям2, мм]]</f>
        <v>25982.641942443708</v>
      </c>
      <c r="CH2460" s="14">
        <f>Таблица1[[#This Row],[Т9]]-Таблица1[[#This Row],[Т9]]</f>
        <v>0</v>
      </c>
      <c r="CI2460" s="50">
        <f>Таблица1[[#This Row],[Т9]]-Таблица1[[#This Row],[Т8]]</f>
        <v>37129.444424329828</v>
      </c>
      <c r="CJ2460" s="54">
        <f>Таблица1[[#This Row],[Т9]]-Таблица1[[#This Row],[Т7]]</f>
        <v>10.592044770201028</v>
      </c>
      <c r="CK2460" s="14">
        <f>Таблица1[[#This Row],[Т9]]-Таблица1[[#This Row],[Т6]]</f>
        <v>37519.739184735343</v>
      </c>
      <c r="CL2460" s="14">
        <f>Таблица1[[#This Row],[Т9]]-Таблица1[[#This Row],[Т5]]</f>
        <v>57.845874103986716</v>
      </c>
      <c r="CM2460" s="14">
        <f>Таблица1[[#This Row],[Т9]]-Таблица1[[#This Row],[Т4]]</f>
        <v>38648.214705072409</v>
      </c>
      <c r="CN2460" s="14">
        <f>Таблица1[[#This Row],[Т9]]-Таблица1[[#This Row],[Т3]]</f>
        <v>289.88606472354877</v>
      </c>
      <c r="CO2460" s="14">
        <f>Таблица1[[#This Row],[Т9]]-Таблица1[[#This Row],[Т2]]</f>
        <v>44128.746887260553</v>
      </c>
      <c r="CP2460" s="14">
        <f>Таблица1[[#This Row],[Т9]]-Таблица1[[#This Row],[Т1]]</f>
        <v>616.64349390075222</v>
      </c>
      <c r="CQ2460" s="14">
        <f>Таблица1[[#This Row],[Т9]]-Таблица1[[#This Row],[угол обхв6]]</f>
        <v>47359.924396625363</v>
      </c>
      <c r="CR2460" s="14">
        <f>Таблица1[[#This Row],[Т9]]-Таблица1[[#This Row],[угол обхв5]]</f>
        <v>1160.9098150128193</v>
      </c>
      <c r="CS2460" s="14">
        <f>Таблица1[[#This Row],[Т9]]-Таблица1[[#This Row],[угол обхв4]]</f>
        <v>59062.684387428148</v>
      </c>
      <c r="CT2460" s="14">
        <f>Таблица1[[#This Row],[Lкан_прям, мм]]+Таблица1[[#This Row],[Lкан_дуг, мм]]+Таблица1[[#This Row],[Lкан_леб,мм]]</f>
        <v>85045.326329871852</v>
      </c>
      <c r="CU2460" s="16">
        <f>Таблица1[[#This Row],[Lкан_леб,мм]]</f>
        <v>57901.774572415328</v>
      </c>
      <c r="CV2460" s="14">
        <f>2534431-(Таблица1[[#This Row],[Т23]]+Таблица1[[#This Row],[угол обхв3]])</f>
        <v>2448957.4482425433</v>
      </c>
      <c r="CW2460" s="50">
        <f>SUM(X2460:AC2460,AD2460:AI2460)-Таблица1[[#This Row],[lподв_min, мм]]</f>
        <v>23094.149779118688</v>
      </c>
      <c r="CX2460" s="17">
        <f>CW2899-Таблица1[[#This Row],[Суммарная длина каната]]</f>
        <v>-2448957.4482425433</v>
      </c>
    </row>
    <row r="2461" spans="1:102" x14ac:dyDescent="0.25">
      <c r="A2461" s="21">
        <v>2460</v>
      </c>
      <c r="B2461" s="10">
        <v>64.019387755102031</v>
      </c>
      <c r="C2461" s="10">
        <v>64.041224489795923</v>
      </c>
      <c r="D2461" s="11">
        <v>9884.730098680644</v>
      </c>
      <c r="E2461" s="11">
        <v>13983.221589678249</v>
      </c>
      <c r="F2461" s="11">
        <v>9828.4443776502176</v>
      </c>
      <c r="G2461" s="11">
        <v>14111.879732087058</v>
      </c>
      <c r="H2461" s="11">
        <v>10292.729608680644</v>
      </c>
      <c r="I2461" s="11">
        <v>9910.4799695731363</v>
      </c>
      <c r="J2461" s="11">
        <v>4072.7416201051128</v>
      </c>
      <c r="K2461" s="11">
        <v>25982.64194243792</v>
      </c>
      <c r="L2461" s="11">
        <v>1160.9098150185928</v>
      </c>
      <c r="M2461" s="11">
        <v>57901.774572415328</v>
      </c>
      <c r="N2461" s="11">
        <v>4052.4383295405082</v>
      </c>
      <c r="O2461" s="11">
        <v>21156.902030833702</v>
      </c>
      <c r="P2461" s="43">
        <v>7153.1513290966477</v>
      </c>
      <c r="Q2461" s="11">
        <v>20334.829844723423</v>
      </c>
      <c r="R2461" s="11">
        <v>9903.4540798031321</v>
      </c>
      <c r="S2461" s="11">
        <v>15594.358583397569</v>
      </c>
      <c r="T2461" s="11">
        <v>10670.177229736091</v>
      </c>
      <c r="U2461" s="11">
        <v>14431.840363601903</v>
      </c>
      <c r="V2461" s="11">
        <v>9884.730098680644</v>
      </c>
      <c r="W2461" s="11">
        <v>13983.221589678249</v>
      </c>
      <c r="X2461" s="12">
        <v>0</v>
      </c>
      <c r="Y2461" s="12">
        <v>531.25503158089691</v>
      </c>
      <c r="Z2461" s="12">
        <v>320.65552546047712</v>
      </c>
      <c r="AA2461" s="44">
        <v>232.04019061955862</v>
      </c>
      <c r="AB2461" s="45">
        <v>47.253829333788119</v>
      </c>
      <c r="AC2461" s="12">
        <v>29.705238023872035</v>
      </c>
      <c r="AD2461" s="12">
        <v>11702.759990802786</v>
      </c>
      <c r="AE2461" s="12">
        <v>3207.8378675975141</v>
      </c>
      <c r="AF2461" s="12">
        <v>5480.5321821881489</v>
      </c>
      <c r="AG2461" s="44">
        <v>1128.4755203370623</v>
      </c>
      <c r="AH2461" s="45">
        <v>390.29476040551464</v>
      </c>
      <c r="AI2461" s="12">
        <v>4072.7416211068926</v>
      </c>
      <c r="AJ2461" s="12">
        <v>-59.755742352846262</v>
      </c>
      <c r="AK2461" s="12">
        <v>14.848843810572005</v>
      </c>
      <c r="AL2461" s="12">
        <v>59.878766081246155</v>
      </c>
      <c r="AM2461" s="44">
        <v>92.46436313985356</v>
      </c>
      <c r="AN2461" s="45">
        <v>85.828468564712523</v>
      </c>
      <c r="AO2461" s="12">
        <v>89.999999859318905</v>
      </c>
      <c r="AP2461" s="12">
        <v>-2194.5598880277171</v>
      </c>
      <c r="AQ2461" s="12">
        <v>4156.9964355847496</v>
      </c>
      <c r="AR2461" s="12">
        <v>7506.0572532524911</v>
      </c>
      <c r="AS2461" s="44">
        <v>10311.076744570941</v>
      </c>
      <c r="AT2461" s="45">
        <v>10263.258126187675</v>
      </c>
      <c r="AU2461" s="12">
        <v>10292.730098680642</v>
      </c>
      <c r="AV2461" s="12">
        <v>11252.556082108271</v>
      </c>
      <c r="AW2461" s="12">
        <v>21551.276982447573</v>
      </c>
      <c r="AX2461" s="12">
        <v>20539.577027111143</v>
      </c>
      <c r="AY2461" s="44">
        <v>15576.815403309824</v>
      </c>
      <c r="AZ2461" s="45">
        <v>14402.161361473232</v>
      </c>
      <c r="BA2461" s="12">
        <v>13983.221590680032</v>
      </c>
      <c r="BB2461" s="12">
        <v>3699.9728453810094</v>
      </c>
      <c r="BC2461" s="12">
        <v>7257.7094351408896</v>
      </c>
      <c r="BD2461" s="12">
        <v>10256.360003958976</v>
      </c>
      <c r="BE2461" s="44">
        <v>10262.554564968283</v>
      </c>
      <c r="BF2461" s="45">
        <v>10291.64920222906</v>
      </c>
      <c r="BG2461" s="12">
        <v>10292.730108680644</v>
      </c>
      <c r="BH2461" s="12">
        <v>21362.406489364923</v>
      </c>
      <c r="BI2461" s="12">
        <v>20729.204796337293</v>
      </c>
      <c r="BJ2461" s="12">
        <v>15799.105765785289</v>
      </c>
      <c r="BK2461" s="44">
        <v>14449.383543689646</v>
      </c>
      <c r="BL2461" s="45">
        <v>14012.90059180692</v>
      </c>
      <c r="BM2461" s="12">
        <v>9910.4799695731381</v>
      </c>
      <c r="BN2461" s="12">
        <v>0</v>
      </c>
      <c r="BO2461" s="12">
        <v>74.604586163418261</v>
      </c>
      <c r="BP2461" s="12">
        <v>45.029922270674156</v>
      </c>
      <c r="BQ2461" s="48">
        <v>32.585597058607412</v>
      </c>
      <c r="BR2461" s="49">
        <v>6.6358945751410436</v>
      </c>
      <c r="BS2461" s="13">
        <v>4.1715312946063765</v>
      </c>
      <c r="BT2461" s="12">
        <v>428.22542758466898</v>
      </c>
      <c r="BV2461" s="14">
        <f>Таблица1[[#This Row],[Lкан_леб,мм]]</f>
        <v>57901.774572415328</v>
      </c>
      <c r="BW2461" s="50">
        <f>Таблица1[[#This Row],[угол обхв4]]+Таблица1[[#This Row],[Lдуг 3,мм]]</f>
        <v>11702.759990802786</v>
      </c>
      <c r="BX2461" s="54">
        <f>Таблица1[[#This Row],[угол обхв5]]+Таблица1[[#This Row],[Y5, мм]]</f>
        <v>58433.029603996227</v>
      </c>
      <c r="BY2461" s="14">
        <f>Таблица1[[#This Row],[угол обхв6]]+Таблица1[[#This Row],[Lдуг 4,мм]]</f>
        <v>14910.597858400301</v>
      </c>
      <c r="BZ2461" s="14">
        <f>Таблица1[[#This Row],[Т1]]+Таблица1[[#This Row],[X6, мм]]</f>
        <v>58753.685129456702</v>
      </c>
      <c r="CA2461" s="14">
        <f>Таблица1[[#This Row],[Т2]]+Таблица1[[#This Row],[Lдуг 5,мм]]</f>
        <v>20391.13004058845</v>
      </c>
      <c r="CB2461" s="14">
        <f>Таблица1[[#This Row],[Т3]]+Таблица1[[#This Row],[Y6, мм]]</f>
        <v>58985.725320076264</v>
      </c>
      <c r="CC2461" s="14">
        <f>Таблица1[[#This Row],[Т4]]+Таблица1[[#This Row],[Lдуг 6,мм]]</f>
        <v>21519.605560925513</v>
      </c>
      <c r="CD2461" s="14">
        <f>Таблица1[[#This Row],[Т5]]+Таблица1[[#This Row],[Lдуг 1,мм]]</f>
        <v>59032.97914941005</v>
      </c>
      <c r="CE2461" s="14">
        <f>Таблица1[[#This Row],[Т6]]+Таблица1[[#This Row],[Lпрям1, мм]]</f>
        <v>21909.900321331028</v>
      </c>
      <c r="CF2461" s="15">
        <f>Таблица1[[#This Row],[Т7]]+Таблица1[[#This Row],[Lдуг 2,мм]]</f>
        <v>59062.684387433925</v>
      </c>
      <c r="CG2461" s="14">
        <f>Таблица1[[#This Row],[Т8]]+Таблица1[[#This Row],[Lпрям2, мм]]</f>
        <v>25982.64194243792</v>
      </c>
      <c r="CH2461" s="14">
        <f>Таблица1[[#This Row],[Т9]]-Таблица1[[#This Row],[Т9]]</f>
        <v>0</v>
      </c>
      <c r="CI2461" s="50">
        <f>Таблица1[[#This Row],[Т9]]-Таблица1[[#This Row],[Т8]]</f>
        <v>37152.784066102897</v>
      </c>
      <c r="CJ2461" s="54">
        <f>Таблица1[[#This Row],[Т9]]-Таблица1[[#This Row],[Т7]]</f>
        <v>29.705238023874699</v>
      </c>
      <c r="CK2461" s="14">
        <f>Таблица1[[#This Row],[Т9]]-Таблица1[[#This Row],[Т6]]</f>
        <v>37543.078826508412</v>
      </c>
      <c r="CL2461" s="14">
        <f>Таблица1[[#This Row],[Т9]]-Таблица1[[#This Row],[Т5]]</f>
        <v>76.959067357660388</v>
      </c>
      <c r="CM2461" s="14">
        <f>Таблица1[[#This Row],[Т9]]-Таблица1[[#This Row],[Т4]]</f>
        <v>38671.554346845471</v>
      </c>
      <c r="CN2461" s="14">
        <f>Таблица1[[#This Row],[Т9]]-Таблица1[[#This Row],[Т3]]</f>
        <v>308.99925797722244</v>
      </c>
      <c r="CO2461" s="14">
        <f>Таблица1[[#This Row],[Т9]]-Таблица1[[#This Row],[Т2]]</f>
        <v>44152.086529033622</v>
      </c>
      <c r="CP2461" s="14">
        <f>Таблица1[[#This Row],[Т9]]-Таблица1[[#This Row],[Т1]]</f>
        <v>629.65478343769792</v>
      </c>
      <c r="CQ2461" s="14">
        <f>Таблица1[[#This Row],[Т9]]-Таблица1[[#This Row],[угол обхв6]]</f>
        <v>47359.924396631141</v>
      </c>
      <c r="CR2461" s="14">
        <f>Таблица1[[#This Row],[Т9]]-Таблица1[[#This Row],[угол обхв5]]</f>
        <v>1160.9098150185964</v>
      </c>
      <c r="CS2461" s="14">
        <f>Таблица1[[#This Row],[Т9]]-Таблица1[[#This Row],[угол обхв4]]</f>
        <v>59062.684387433925</v>
      </c>
      <c r="CT2461" s="14">
        <f>Таблица1[[#This Row],[Lкан_прям, мм]]+Таблица1[[#This Row],[Lкан_дуг, мм]]+Таблица1[[#This Row],[Lкан_леб,мм]]</f>
        <v>85045.326329871838</v>
      </c>
      <c r="CU2461" s="16">
        <f>Таблица1[[#This Row],[Lкан_леб,мм]]</f>
        <v>57901.774572415328</v>
      </c>
      <c r="CV2461" s="14">
        <f>2534431-(Таблица1[[#This Row],[Т23]]+Таблица1[[#This Row],[угол обхв3]])</f>
        <v>2448957.4482425433</v>
      </c>
      <c r="CW2461" s="50">
        <f>SUM(X2461:AC2461,AD2461:AI2461)-Таблица1[[#This Row],[lподв_min, мм]]</f>
        <v>23070.8101373514</v>
      </c>
      <c r="CX2461" s="17">
        <f>CW2900-Таблица1[[#This Row],[Суммарная длина каната]]</f>
        <v>-2448957.4482425433</v>
      </c>
    </row>
    <row r="2462" spans="1:102" x14ac:dyDescent="0.25">
      <c r="A2462" s="21">
        <v>2461</v>
      </c>
      <c r="B2462" s="10">
        <v>64.019387755102031</v>
      </c>
      <c r="C2462" s="10">
        <v>66.725306122448984</v>
      </c>
      <c r="D2462" s="11">
        <v>10179.672859052009</v>
      </c>
      <c r="E2462" s="11">
        <v>14223.391456752852</v>
      </c>
      <c r="F2462" s="11">
        <v>10117.42396467379</v>
      </c>
      <c r="G2462" s="11">
        <v>14349.272651332065</v>
      </c>
      <c r="H2462" s="11">
        <v>10587.67236905201</v>
      </c>
      <c r="I2462" s="11">
        <v>10125.783749758704</v>
      </c>
      <c r="J2462" s="11">
        <v>4097.6077069941466</v>
      </c>
      <c r="K2462" s="11">
        <v>25982.641942431837</v>
      </c>
      <c r="L2462" s="11">
        <v>1160.9098150246705</v>
      </c>
      <c r="M2462" s="11">
        <v>57901.774572415328</v>
      </c>
      <c r="N2462" s="11">
        <v>4052.4383295405082</v>
      </c>
      <c r="O2462" s="11">
        <v>21156.902030833702</v>
      </c>
      <c r="P2462" s="43">
        <v>7153.6518247235226</v>
      </c>
      <c r="Q2462" s="11">
        <v>20440.114604827053</v>
      </c>
      <c r="R2462" s="11">
        <v>10122.928478014228</v>
      </c>
      <c r="S2462" s="11">
        <v>15833.637734568963</v>
      </c>
      <c r="T2462" s="11">
        <v>10943.249957940099</v>
      </c>
      <c r="U2462" s="11">
        <v>14708.299709986026</v>
      </c>
      <c r="V2462" s="11">
        <v>10179.672859052009</v>
      </c>
      <c r="W2462" s="11">
        <v>14223.391456752852</v>
      </c>
      <c r="X2462" s="12">
        <v>0</v>
      </c>
      <c r="Y2462" s="12">
        <v>518.19141985796432</v>
      </c>
      <c r="Z2462" s="12">
        <v>314.6059439355123</v>
      </c>
      <c r="AA2462" s="44">
        <v>232.04019061955893</v>
      </c>
      <c r="AB2462" s="45">
        <v>47.253829333787486</v>
      </c>
      <c r="AC2462" s="12">
        <v>48.818431277847459</v>
      </c>
      <c r="AD2462" s="12">
        <v>11702.759990802786</v>
      </c>
      <c r="AE2462" s="12">
        <v>3182.9717807084758</v>
      </c>
      <c r="AF2462" s="12">
        <v>5480.5321821881507</v>
      </c>
      <c r="AG2462" s="44">
        <v>1128.4755203370598</v>
      </c>
      <c r="AH2462" s="45">
        <v>390.29476040551674</v>
      </c>
      <c r="AI2462" s="12">
        <v>4097.6077079898478</v>
      </c>
      <c r="AJ2462" s="12">
        <v>-59.755742352846262</v>
      </c>
      <c r="AK2462" s="12">
        <v>13.014309945567948</v>
      </c>
      <c r="AL2462" s="12">
        <v>57.194684448593073</v>
      </c>
      <c r="AM2462" s="44">
        <v>89.780281507200527</v>
      </c>
      <c r="AN2462" s="45">
        <v>83.144386932059575</v>
      </c>
      <c r="AO2462" s="12">
        <v>89.999999860172579</v>
      </c>
      <c r="AP2462" s="12">
        <v>-2194.5598880277171</v>
      </c>
      <c r="AQ2462" s="12">
        <v>4144.3176454625673</v>
      </c>
      <c r="AR2462" s="12">
        <v>7496.5824928753364</v>
      </c>
      <c r="AS2462" s="44">
        <v>10530.925478039524</v>
      </c>
      <c r="AT2462" s="45">
        <v>10538.167111510988</v>
      </c>
      <c r="AU2462" s="12">
        <v>10587.672859052007</v>
      </c>
      <c r="AV2462" s="12">
        <v>11252.556082108271</v>
      </c>
      <c r="AW2462" s="12">
        <v>21554.422082284811</v>
      </c>
      <c r="AX2462" s="12">
        <v>20661.163370580107</v>
      </c>
      <c r="AY2462" s="44">
        <v>15835.202333673946</v>
      </c>
      <c r="AZ2462" s="45">
        <v>14659.597682010903</v>
      </c>
      <c r="BA2462" s="12">
        <v>14223.391457748554</v>
      </c>
      <c r="BB2462" s="12">
        <v>3699.9728453810094</v>
      </c>
      <c r="BC2462" s="12">
        <v>7245.5311406455812</v>
      </c>
      <c r="BD2462" s="12">
        <v>10465.859146166044</v>
      </c>
      <c r="BE2462" s="44">
        <v>10535.252957914803</v>
      </c>
      <c r="BF2462" s="45">
        <v>10584.755705481119</v>
      </c>
      <c r="BG2462" s="12">
        <v>10587.67286905201</v>
      </c>
      <c r="BH2462" s="12">
        <v>21362.406489364923</v>
      </c>
      <c r="BI2462" s="12">
        <v>20837.634656278162</v>
      </c>
      <c r="BJ2462" s="12">
        <v>16054.686500322021</v>
      </c>
      <c r="BK2462" s="44">
        <v>14706.735110881044</v>
      </c>
      <c r="BL2462" s="45">
        <v>14272.093484727975</v>
      </c>
      <c r="BM2462" s="12">
        <v>10125.783749758706</v>
      </c>
      <c r="BN2462" s="12">
        <v>0</v>
      </c>
      <c r="BO2462" s="12">
        <v>72.770052298414214</v>
      </c>
      <c r="BP2462" s="12">
        <v>44.180374503025128</v>
      </c>
      <c r="BQ2462" s="48">
        <v>32.585597058607455</v>
      </c>
      <c r="BR2462" s="49">
        <v>6.6358945751409548</v>
      </c>
      <c r="BS2462" s="13">
        <v>6.8556129281130138</v>
      </c>
      <c r="BT2462" s="12">
        <v>428.22542758466898</v>
      </c>
      <c r="BV2462" s="14">
        <f>Таблица1[[#This Row],[Lкан_леб,мм]]</f>
        <v>57901.774572415328</v>
      </c>
      <c r="BW2462" s="50">
        <f>Таблица1[[#This Row],[угол обхв4]]+Таблица1[[#This Row],[Lдуг 3,мм]]</f>
        <v>11702.759990802786</v>
      </c>
      <c r="BX2462" s="54">
        <f>Таблица1[[#This Row],[угол обхв5]]+Таблица1[[#This Row],[Y5, мм]]</f>
        <v>58419.96599227329</v>
      </c>
      <c r="BY2462" s="14">
        <f>Таблица1[[#This Row],[угол обхв6]]+Таблица1[[#This Row],[Lдуг 4,мм]]</f>
        <v>14885.731771511262</v>
      </c>
      <c r="BZ2462" s="14">
        <f>Таблица1[[#This Row],[Т1]]+Таблица1[[#This Row],[X6, мм]]</f>
        <v>58734.571936208806</v>
      </c>
      <c r="CA2462" s="14">
        <f>Таблица1[[#This Row],[Т2]]+Таблица1[[#This Row],[Lдуг 5,мм]]</f>
        <v>20366.263953699414</v>
      </c>
      <c r="CB2462" s="14">
        <f>Таблица1[[#This Row],[Т3]]+Таблица1[[#This Row],[Y6, мм]]</f>
        <v>58966.612126828368</v>
      </c>
      <c r="CC2462" s="14">
        <f>Таблица1[[#This Row],[Т4]]+Таблица1[[#This Row],[Lдуг 6,мм]]</f>
        <v>21494.739474036473</v>
      </c>
      <c r="CD2462" s="14">
        <f>Таблица1[[#This Row],[Т5]]+Таблица1[[#This Row],[Lдуг 1,мм]]</f>
        <v>59013.865956162153</v>
      </c>
      <c r="CE2462" s="14">
        <f>Таблица1[[#This Row],[Т6]]+Таблица1[[#This Row],[Lпрям1, мм]]</f>
        <v>21885.034234441988</v>
      </c>
      <c r="CF2462" s="15">
        <f>Таблица1[[#This Row],[Т7]]+Таблица1[[#This Row],[Lдуг 2,мм]]</f>
        <v>59062.68438744</v>
      </c>
      <c r="CG2462" s="14">
        <f>Таблица1[[#This Row],[Т8]]+Таблица1[[#This Row],[Lпрям2, мм]]</f>
        <v>25982.641942431837</v>
      </c>
      <c r="CH2462" s="14">
        <f>Таблица1[[#This Row],[Т9]]-Таблица1[[#This Row],[Т9]]</f>
        <v>0</v>
      </c>
      <c r="CI2462" s="50">
        <f>Таблица1[[#This Row],[Т9]]-Таблица1[[#This Row],[Т8]]</f>
        <v>37177.650152998016</v>
      </c>
      <c r="CJ2462" s="54">
        <f>Таблица1[[#This Row],[Т9]]-Таблица1[[#This Row],[Т7]]</f>
        <v>48.818431277846685</v>
      </c>
      <c r="CK2462" s="14">
        <f>Таблица1[[#This Row],[Т9]]-Таблица1[[#This Row],[Т6]]</f>
        <v>37567.944913403524</v>
      </c>
      <c r="CL2462" s="14">
        <f>Таблица1[[#This Row],[Т9]]-Таблица1[[#This Row],[Т5]]</f>
        <v>96.072260611632373</v>
      </c>
      <c r="CM2462" s="14">
        <f>Таблица1[[#This Row],[Т9]]-Таблица1[[#This Row],[Т4]]</f>
        <v>38696.420433740583</v>
      </c>
      <c r="CN2462" s="14">
        <f>Таблица1[[#This Row],[Т9]]-Таблица1[[#This Row],[Т3]]</f>
        <v>328.11245123119443</v>
      </c>
      <c r="CO2462" s="14">
        <f>Таблица1[[#This Row],[Т9]]-Таблица1[[#This Row],[Т2]]</f>
        <v>44176.952615928734</v>
      </c>
      <c r="CP2462" s="14">
        <f>Таблица1[[#This Row],[Т9]]-Таблица1[[#This Row],[Т1]]</f>
        <v>642.71839516671025</v>
      </c>
      <c r="CQ2462" s="14">
        <f>Таблица1[[#This Row],[Т9]]-Таблица1[[#This Row],[угол обхв6]]</f>
        <v>47359.924396637216</v>
      </c>
      <c r="CR2462" s="14">
        <f>Таблица1[[#This Row],[Т9]]-Таблица1[[#This Row],[угол обхв5]]</f>
        <v>1160.9098150246718</v>
      </c>
      <c r="CS2462" s="14">
        <f>Таблица1[[#This Row],[Т9]]-Таблица1[[#This Row],[угол обхв4]]</f>
        <v>59062.68438744</v>
      </c>
      <c r="CT2462" s="14">
        <f>Таблица1[[#This Row],[Lкан_прям, мм]]+Таблица1[[#This Row],[Lкан_дуг, мм]]+Таблица1[[#This Row],[Lкан_леб,мм]]</f>
        <v>85045.326329871838</v>
      </c>
      <c r="CU2462" s="16">
        <f>Таблица1[[#This Row],[Lкан_леб,мм]]</f>
        <v>57901.774572415328</v>
      </c>
      <c r="CV2462" s="14">
        <f>2534431-(Таблица1[[#This Row],[Т23]]+Таблица1[[#This Row],[угол обхв3]])</f>
        <v>2448957.4482425433</v>
      </c>
      <c r="CW2462" s="50">
        <f>SUM(X2462:AC2462,AD2462:AI2462)-Таблица1[[#This Row],[lподв_min, мм]]</f>
        <v>23045.944050462356</v>
      </c>
      <c r="CX2462" s="17">
        <f>CW2901-Таблица1[[#This Row],[Суммарная длина каната]]</f>
        <v>-2448957.4482425433</v>
      </c>
    </row>
    <row r="2463" spans="1:102" x14ac:dyDescent="0.25">
      <c r="A2463" s="21">
        <v>2462</v>
      </c>
      <c r="B2463" s="10">
        <v>64.019387755102031</v>
      </c>
      <c r="C2463" s="10">
        <v>69.409387755102046</v>
      </c>
      <c r="D2463" s="11">
        <v>10463.045147020877</v>
      </c>
      <c r="E2463" s="11">
        <v>14477.109692907447</v>
      </c>
      <c r="F2463" s="11">
        <v>10394.969662843692</v>
      </c>
      <c r="G2463" s="11">
        <v>14599.937737156477</v>
      </c>
      <c r="H2463" s="11">
        <v>10871.044657020879</v>
      </c>
      <c r="I2463" s="11">
        <v>10353.128610996922</v>
      </c>
      <c r="J2463" s="11">
        <v>4123.9810819105251</v>
      </c>
      <c r="K2463" s="11">
        <v>25982.641942425467</v>
      </c>
      <c r="L2463" s="11">
        <v>1160.9098150310369</v>
      </c>
      <c r="M2463" s="11">
        <v>57901.774572415328</v>
      </c>
      <c r="N2463" s="11">
        <v>4052.4383295405082</v>
      </c>
      <c r="O2463" s="11">
        <v>21156.902030833702</v>
      </c>
      <c r="P2463" s="43">
        <v>7149.2213986711149</v>
      </c>
      <c r="Q2463" s="11">
        <v>20545.307297210813</v>
      </c>
      <c r="R2463" s="11">
        <v>10330.956909631574</v>
      </c>
      <c r="S2463" s="11">
        <v>16082.932129400158</v>
      </c>
      <c r="T2463" s="11">
        <v>11203.07680936681</v>
      </c>
      <c r="U2463" s="11">
        <v>14997.243462937344</v>
      </c>
      <c r="V2463" s="11">
        <v>10463.045147020877</v>
      </c>
      <c r="W2463" s="11">
        <v>14477.109692907447</v>
      </c>
      <c r="X2463" s="12">
        <v>0</v>
      </c>
      <c r="Y2463" s="12">
        <v>505.07087910028292</v>
      </c>
      <c r="Z2463" s="12">
        <v>308.6132914452964</v>
      </c>
      <c r="AA2463" s="44">
        <v>232.04019061955881</v>
      </c>
      <c r="AB2463" s="45">
        <v>47.253829333787031</v>
      </c>
      <c r="AC2463" s="12">
        <v>67.931624532112053</v>
      </c>
      <c r="AD2463" s="12">
        <v>11702.759990802786</v>
      </c>
      <c r="AE2463" s="12">
        <v>3156.5984057921009</v>
      </c>
      <c r="AF2463" s="12">
        <v>5480.5321821881453</v>
      </c>
      <c r="AG2463" s="44">
        <v>1128.4755203370637</v>
      </c>
      <c r="AH2463" s="45">
        <v>390.29476040551458</v>
      </c>
      <c r="AI2463" s="12">
        <v>4123.9810828998579</v>
      </c>
      <c r="AJ2463" s="12">
        <v>-59.755742352846262</v>
      </c>
      <c r="AK2463" s="12">
        <v>11.171781488841168</v>
      </c>
      <c r="AL2463" s="12">
        <v>54.510602815939997</v>
      </c>
      <c r="AM2463" s="44">
        <v>87.096199874547438</v>
      </c>
      <c r="AN2463" s="45">
        <v>80.460305299406542</v>
      </c>
      <c r="AO2463" s="12">
        <v>89.999999861066811</v>
      </c>
      <c r="AP2463" s="12">
        <v>-2194.5598880277171</v>
      </c>
      <c r="AQ2463" s="12">
        <v>4131.488819732821</v>
      </c>
      <c r="AR2463" s="12">
        <v>7481.4243687373964</v>
      </c>
      <c r="AS2463" s="44">
        <v>10738.433037397337</v>
      </c>
      <c r="AT2463" s="45">
        <v>10800.719033477486</v>
      </c>
      <c r="AU2463" s="12">
        <v>10871.045147020877</v>
      </c>
      <c r="AV2463" s="12">
        <v>11252.556082108271</v>
      </c>
      <c r="AW2463" s="12">
        <v>21557.17071559477</v>
      </c>
      <c r="AX2463" s="12">
        <v>20782.172631692538</v>
      </c>
      <c r="AY2463" s="44">
        <v>16103.601074729293</v>
      </c>
      <c r="AZ2463" s="45">
        <v>14929.625268777812</v>
      </c>
      <c r="BA2463" s="12">
        <v>14477.109693896782</v>
      </c>
      <c r="BB2463" s="12">
        <v>3699.9728453810094</v>
      </c>
      <c r="BC2463" s="12">
        <v>7228.2718888634272</v>
      </c>
      <c r="BD2463" s="12">
        <v>10663.159879697856</v>
      </c>
      <c r="BE2463" s="44">
        <v>10795.600681601049</v>
      </c>
      <c r="BF2463" s="45">
        <v>10865.402922910203</v>
      </c>
      <c r="BG2463" s="12">
        <v>10871.045157020881</v>
      </c>
      <c r="BH2463" s="12">
        <v>21362.406489364923</v>
      </c>
      <c r="BI2463" s="12">
        <v>20945.575981971877</v>
      </c>
      <c r="BJ2463" s="12">
        <v>16319.797463881887</v>
      </c>
      <c r="BK2463" s="44">
        <v>14976.574517608209</v>
      </c>
      <c r="BL2463" s="45">
        <v>14544.72788706698</v>
      </c>
      <c r="BM2463" s="12">
        <v>10353.128610996924</v>
      </c>
      <c r="BN2463" s="12">
        <v>0</v>
      </c>
      <c r="BO2463" s="12">
        <v>70.927523841687432</v>
      </c>
      <c r="BP2463" s="12">
        <v>43.33882132709882</v>
      </c>
      <c r="BQ2463" s="48">
        <v>32.585597058607441</v>
      </c>
      <c r="BR2463" s="49">
        <v>6.6358945751408918</v>
      </c>
      <c r="BS2463" s="13">
        <v>9.5396945616602604</v>
      </c>
      <c r="BT2463" s="12">
        <v>428.22542758466898</v>
      </c>
      <c r="BV2463" s="14">
        <f>Таблица1[[#This Row],[Lкан_леб,мм]]</f>
        <v>57901.774572415328</v>
      </c>
      <c r="BW2463" s="50">
        <f>Таблица1[[#This Row],[угол обхв4]]+Таблица1[[#This Row],[Lдуг 3,мм]]</f>
        <v>11702.759990802786</v>
      </c>
      <c r="BX2463" s="54">
        <f>Таблица1[[#This Row],[угол обхв5]]+Таблица1[[#This Row],[Y5, мм]]</f>
        <v>58406.845451515612</v>
      </c>
      <c r="BY2463" s="14">
        <f>Таблица1[[#This Row],[угол обхв6]]+Таблица1[[#This Row],[Lдуг 4,мм]]</f>
        <v>14859.358396594887</v>
      </c>
      <c r="BZ2463" s="14">
        <f>Таблица1[[#This Row],[Т1]]+Таблица1[[#This Row],[X6, мм]]</f>
        <v>58715.458742960909</v>
      </c>
      <c r="CA2463" s="14">
        <f>Таблица1[[#This Row],[Т2]]+Таблица1[[#This Row],[Lдуг 5,мм]]</f>
        <v>20339.890578783034</v>
      </c>
      <c r="CB2463" s="14">
        <f>Таблица1[[#This Row],[Т3]]+Таблица1[[#This Row],[Y6, мм]]</f>
        <v>58947.498933580471</v>
      </c>
      <c r="CC2463" s="14">
        <f>Таблица1[[#This Row],[Т4]]+Таблица1[[#This Row],[Lдуг 6,мм]]</f>
        <v>21468.366099120096</v>
      </c>
      <c r="CD2463" s="14">
        <f>Таблица1[[#This Row],[Т5]]+Таблица1[[#This Row],[Lдуг 1,мм]]</f>
        <v>58994.752762914257</v>
      </c>
      <c r="CE2463" s="14">
        <f>Таблица1[[#This Row],[Т6]]+Таблица1[[#This Row],[Lпрям1, мм]]</f>
        <v>21858.660859525611</v>
      </c>
      <c r="CF2463" s="15">
        <f>Таблица1[[#This Row],[Т7]]+Таблица1[[#This Row],[Lдуг 2,мм]]</f>
        <v>59062.684387446367</v>
      </c>
      <c r="CG2463" s="14">
        <f>Таблица1[[#This Row],[Т8]]+Таблица1[[#This Row],[Lпрям2, мм]]</f>
        <v>25982.641942425471</v>
      </c>
      <c r="CH2463" s="14">
        <f>Таблица1[[#This Row],[Т9]]-Таблица1[[#This Row],[Т9]]</f>
        <v>0</v>
      </c>
      <c r="CI2463" s="50">
        <f>Таблица1[[#This Row],[Т9]]-Таблица1[[#This Row],[Т8]]</f>
        <v>37204.023527920755</v>
      </c>
      <c r="CJ2463" s="54">
        <f>Таблица1[[#This Row],[Т9]]-Таблица1[[#This Row],[Т7]]</f>
        <v>67.931624532109709</v>
      </c>
      <c r="CK2463" s="14">
        <f>Таблица1[[#This Row],[Т9]]-Таблица1[[#This Row],[Т6]]</f>
        <v>37594.318288326271</v>
      </c>
      <c r="CL2463" s="14">
        <f>Таблица1[[#This Row],[Т9]]-Таблица1[[#This Row],[Т5]]</f>
        <v>115.1854538658954</v>
      </c>
      <c r="CM2463" s="14">
        <f>Таблица1[[#This Row],[Т9]]-Таблица1[[#This Row],[Т4]]</f>
        <v>38722.793808663337</v>
      </c>
      <c r="CN2463" s="14">
        <f>Таблица1[[#This Row],[Т9]]-Таблица1[[#This Row],[Т3]]</f>
        <v>347.22564448545745</v>
      </c>
      <c r="CO2463" s="14">
        <f>Таблица1[[#This Row],[Т9]]-Таблица1[[#This Row],[Т2]]</f>
        <v>44203.325990851481</v>
      </c>
      <c r="CP2463" s="14">
        <f>Таблица1[[#This Row],[Т9]]-Таблица1[[#This Row],[Т1]]</f>
        <v>655.83893593075481</v>
      </c>
      <c r="CQ2463" s="14">
        <f>Таблица1[[#This Row],[Т9]]-Таблица1[[#This Row],[угол обхв6]]</f>
        <v>47359.924396643582</v>
      </c>
      <c r="CR2463" s="14">
        <f>Таблица1[[#This Row],[Т9]]-Таблица1[[#This Row],[угол обхв5]]</f>
        <v>1160.9098150310383</v>
      </c>
      <c r="CS2463" s="14">
        <f>Таблица1[[#This Row],[Т9]]-Таблица1[[#This Row],[угол обхв4]]</f>
        <v>59062.684387446367</v>
      </c>
      <c r="CT2463" s="14">
        <f>Таблица1[[#This Row],[Lкан_прям, мм]]+Таблица1[[#This Row],[Lкан_дуг, мм]]+Таблица1[[#This Row],[Lкан_леб,мм]]</f>
        <v>85045.326329871838</v>
      </c>
      <c r="CU2463" s="16">
        <f>Таблица1[[#This Row],[Lкан_леб,мм]]</f>
        <v>57901.774572415328</v>
      </c>
      <c r="CV2463" s="14">
        <f>2534431-(Таблица1[[#This Row],[Т23]]+Таблица1[[#This Row],[угол обхв3]])</f>
        <v>2448957.4482425433</v>
      </c>
      <c r="CW2463" s="50">
        <f>SUM(X2463:AC2463,AD2463:AI2463)-Таблица1[[#This Row],[lподв_min, мм]]</f>
        <v>23019.570675545976</v>
      </c>
      <c r="CX2463" s="17">
        <f>CW2902-Таблица1[[#This Row],[Суммарная длина каната]]</f>
        <v>-2448957.4482425433</v>
      </c>
    </row>
    <row r="2464" spans="1:102" x14ac:dyDescent="0.25">
      <c r="A2464" s="21">
        <v>2463</v>
      </c>
      <c r="B2464" s="10">
        <v>64.019387755102031</v>
      </c>
      <c r="C2464" s="10">
        <v>72.093469387755121</v>
      </c>
      <c r="D2464" s="11">
        <v>10734.225200656927</v>
      </c>
      <c r="E2464" s="11">
        <v>14743.81960171486</v>
      </c>
      <c r="F2464" s="11">
        <v>10660.47249465445</v>
      </c>
      <c r="G2464" s="11">
        <v>14863.324992209651</v>
      </c>
      <c r="H2464" s="11">
        <v>11142.224710656928</v>
      </c>
      <c r="I2464" s="11">
        <v>10591.978366718671</v>
      </c>
      <c r="J2464" s="11">
        <v>4151.8412349961909</v>
      </c>
      <c r="K2464" s="11">
        <v>25982.641942418839</v>
      </c>
      <c r="L2464" s="11">
        <v>1160.9098150376728</v>
      </c>
      <c r="M2464" s="11">
        <v>57901.774572415328</v>
      </c>
      <c r="N2464" s="11">
        <v>4052.4383295405082</v>
      </c>
      <c r="O2464" s="11">
        <v>21156.902030833702</v>
      </c>
      <c r="P2464" s="43">
        <v>7139.8697719685151</v>
      </c>
      <c r="Q2464" s="11">
        <v>20650.177113096823</v>
      </c>
      <c r="R2464" s="11">
        <v>10527.08292861335</v>
      </c>
      <c r="S2464" s="11">
        <v>16341.694778045174</v>
      </c>
      <c r="T2464" s="11">
        <v>11449.087684357397</v>
      </c>
      <c r="U2464" s="11">
        <v>15298.03763588336</v>
      </c>
      <c r="V2464" s="11">
        <v>10734.225200656927</v>
      </c>
      <c r="W2464" s="11">
        <v>14743.81960171486</v>
      </c>
      <c r="X2464" s="12">
        <v>0</v>
      </c>
      <c r="Y2464" s="12">
        <v>491.88855934635268</v>
      </c>
      <c r="Z2464" s="12">
        <v>302.68241795132963</v>
      </c>
      <c r="AA2464" s="44">
        <v>232.04019061955844</v>
      </c>
      <c r="AB2464" s="45">
        <v>47.253829333785497</v>
      </c>
      <c r="AC2464" s="12">
        <v>87.044817786646718</v>
      </c>
      <c r="AD2464" s="12">
        <v>11702.759990802786</v>
      </c>
      <c r="AE2464" s="12">
        <v>3128.7382527064369</v>
      </c>
      <c r="AF2464" s="12">
        <v>5480.5321821881471</v>
      </c>
      <c r="AG2464" s="44">
        <v>1128.4755203370635</v>
      </c>
      <c r="AH2464" s="45">
        <v>390.29476040551907</v>
      </c>
      <c r="AI2464" s="12">
        <v>4151.8412359788854</v>
      </c>
      <c r="AJ2464" s="12">
        <v>-59.755742352846262</v>
      </c>
      <c r="AK2464" s="12">
        <v>9.3205773562624064</v>
      </c>
      <c r="AL2464" s="12">
        <v>51.82652118328695</v>
      </c>
      <c r="AM2464" s="44">
        <v>84.412118241894333</v>
      </c>
      <c r="AN2464" s="45">
        <v>77.776223666753651</v>
      </c>
      <c r="AO2464" s="12">
        <v>89.999999861999086</v>
      </c>
      <c r="AP2464" s="12">
        <v>-2194.5598880277171</v>
      </c>
      <c r="AQ2464" s="12">
        <v>4118.5172884492022</v>
      </c>
      <c r="AR2464" s="12">
        <v>7460.6161400701676</v>
      </c>
      <c r="AS2464" s="44">
        <v>10933.144119475581</v>
      </c>
      <c r="AT2464" s="45">
        <v>11050.337813208807</v>
      </c>
      <c r="AU2464" s="12">
        <v>11142.225200656927</v>
      </c>
      <c r="AV2464" s="12">
        <v>11252.556082108271</v>
      </c>
      <c r="AW2464" s="12">
        <v>21559.515457323112</v>
      </c>
      <c r="AX2464" s="12">
        <v>20902.339297711405</v>
      </c>
      <c r="AY2464" s="44">
        <v>16381.422718786502</v>
      </c>
      <c r="AZ2464" s="45">
        <v>15211.651640149197</v>
      </c>
      <c r="BA2464" s="12">
        <v>14743.819602697558</v>
      </c>
      <c r="BB2464" s="12">
        <v>3699.9728453810094</v>
      </c>
      <c r="BC2464" s="12">
        <v>7205.9487308772086</v>
      </c>
      <c r="BD2464" s="12">
        <v>10847.829296715001</v>
      </c>
      <c r="BE2464" s="44">
        <v>11043.026493495167</v>
      </c>
      <c r="BF2464" s="45">
        <v>11132.975071805518</v>
      </c>
      <c r="BG2464" s="12">
        <v>11142.22521065693</v>
      </c>
      <c r="BH2464" s="12">
        <v>21362.406489364923</v>
      </c>
      <c r="BI2464" s="12">
        <v>21052.790539586233</v>
      </c>
      <c r="BJ2464" s="12">
        <v>16593.856962659756</v>
      </c>
      <c r="BK2464" s="44">
        <v>15258.309695142032</v>
      </c>
      <c r="BL2464" s="45">
        <v>14830.205597449025</v>
      </c>
      <c r="BM2464" s="12">
        <v>10591.978366718673</v>
      </c>
      <c r="BN2464" s="12">
        <v>0</v>
      </c>
      <c r="BO2464" s="12">
        <v>69.07631970910866</v>
      </c>
      <c r="BP2464" s="12">
        <v>42.505943827024538</v>
      </c>
      <c r="BQ2464" s="48">
        <v>32.585597058607384</v>
      </c>
      <c r="BR2464" s="49">
        <v>6.635894575140675</v>
      </c>
      <c r="BS2464" s="13">
        <v>12.223776195245433</v>
      </c>
      <c r="BT2464" s="12">
        <v>428.22542758466898</v>
      </c>
      <c r="BV2464" s="14">
        <f>Таблица1[[#This Row],[Lкан_леб,мм]]</f>
        <v>57901.774572415328</v>
      </c>
      <c r="BW2464" s="50">
        <f>Таблица1[[#This Row],[угол обхв4]]+Таблица1[[#This Row],[Lдуг 3,мм]]</f>
        <v>11702.759990802786</v>
      </c>
      <c r="BX2464" s="54">
        <f>Таблица1[[#This Row],[угол обхв5]]+Таблица1[[#This Row],[Y5, мм]]</f>
        <v>58393.663131761678</v>
      </c>
      <c r="BY2464" s="14">
        <f>Таблица1[[#This Row],[угол обхв6]]+Таблица1[[#This Row],[Lдуг 4,мм]]</f>
        <v>14831.498243509222</v>
      </c>
      <c r="BZ2464" s="14">
        <f>Таблица1[[#This Row],[Т1]]+Таблица1[[#This Row],[X6, мм]]</f>
        <v>58696.345549713005</v>
      </c>
      <c r="CA2464" s="14">
        <f>Таблица1[[#This Row],[Т2]]+Таблица1[[#This Row],[Lдуг 5,мм]]</f>
        <v>20312.030425697369</v>
      </c>
      <c r="CB2464" s="14">
        <f>Таблица1[[#This Row],[Т3]]+Таблица1[[#This Row],[Y6, мм]]</f>
        <v>58928.385740332567</v>
      </c>
      <c r="CC2464" s="14">
        <f>Таблица1[[#This Row],[Т4]]+Таблица1[[#This Row],[Lдуг 6,мм]]</f>
        <v>21440.505946034431</v>
      </c>
      <c r="CD2464" s="14">
        <f>Таблица1[[#This Row],[Т5]]+Таблица1[[#This Row],[Lдуг 1,мм]]</f>
        <v>58975.639569666353</v>
      </c>
      <c r="CE2464" s="14">
        <f>Таблица1[[#This Row],[Т6]]+Таблица1[[#This Row],[Lпрям1, мм]]</f>
        <v>21830.80070643995</v>
      </c>
      <c r="CF2464" s="15">
        <f>Таблица1[[#This Row],[Т7]]+Таблица1[[#This Row],[Lдуг 2,мм]]</f>
        <v>59062.684387453002</v>
      </c>
      <c r="CG2464" s="14">
        <f>Таблица1[[#This Row],[Т8]]+Таблица1[[#This Row],[Lпрям2, мм]]</f>
        <v>25982.641942418835</v>
      </c>
      <c r="CH2464" s="14">
        <f>Таблица1[[#This Row],[Т9]]-Таблица1[[#This Row],[Т9]]</f>
        <v>0</v>
      </c>
      <c r="CI2464" s="50">
        <f>Таблица1[[#This Row],[Т9]]-Таблица1[[#This Row],[Т8]]</f>
        <v>37231.883681013052</v>
      </c>
      <c r="CJ2464" s="54">
        <f>Таблица1[[#This Row],[Т9]]-Таблица1[[#This Row],[Т7]]</f>
        <v>87.044817786649219</v>
      </c>
      <c r="CK2464" s="14">
        <f>Таблица1[[#This Row],[Т9]]-Таблица1[[#This Row],[Т6]]</f>
        <v>37622.178441418568</v>
      </c>
      <c r="CL2464" s="14">
        <f>Таблица1[[#This Row],[Т9]]-Таблица1[[#This Row],[Т5]]</f>
        <v>134.29864712043491</v>
      </c>
      <c r="CM2464" s="14">
        <f>Таблица1[[#This Row],[Т9]]-Таблица1[[#This Row],[Т4]]</f>
        <v>38750.653961755634</v>
      </c>
      <c r="CN2464" s="14">
        <f>Таблица1[[#This Row],[Т9]]-Таблица1[[#This Row],[Т3]]</f>
        <v>366.33883773999696</v>
      </c>
      <c r="CO2464" s="14">
        <f>Таблица1[[#This Row],[Т9]]-Таблица1[[#This Row],[Т2]]</f>
        <v>44231.186143943778</v>
      </c>
      <c r="CP2464" s="14">
        <f>Таблица1[[#This Row],[Т9]]-Таблица1[[#This Row],[Т1]]</f>
        <v>669.02125569132477</v>
      </c>
      <c r="CQ2464" s="14">
        <f>Таблица1[[#This Row],[Т9]]-Таблица1[[#This Row],[угол обхв6]]</f>
        <v>47359.924396650218</v>
      </c>
      <c r="CR2464" s="14">
        <f>Таблица1[[#This Row],[Т9]]-Таблица1[[#This Row],[угол обхв5]]</f>
        <v>1160.909815037674</v>
      </c>
      <c r="CS2464" s="14">
        <f>Таблица1[[#This Row],[Т9]]-Таблица1[[#This Row],[угол обхв4]]</f>
        <v>59062.684387453002</v>
      </c>
      <c r="CT2464" s="14">
        <f>Таблица1[[#This Row],[Lкан_прям, мм]]+Таблица1[[#This Row],[Lкан_дуг, мм]]+Таблица1[[#This Row],[Lкан_леб,мм]]</f>
        <v>85045.326329871838</v>
      </c>
      <c r="CU2464" s="16">
        <f>Таблица1[[#This Row],[Lкан_леб,мм]]</f>
        <v>57901.774572415328</v>
      </c>
      <c r="CV2464" s="14">
        <f>2534431-(Таблица1[[#This Row],[Т23]]+Таблица1[[#This Row],[угол обхв3]])</f>
        <v>2448957.4482425433</v>
      </c>
      <c r="CW2464" s="50">
        <f>SUM(X2464:AC2464,AD2464:AI2464)-Таблица1[[#This Row],[lподв_min, мм]]</f>
        <v>22991.710522460318</v>
      </c>
      <c r="CX2464" s="17">
        <f>CW2903-Таблица1[[#This Row],[Суммарная длина каната]]</f>
        <v>-2448957.4482425433</v>
      </c>
    </row>
    <row r="2465" spans="1:102" x14ac:dyDescent="0.25">
      <c r="A2465" s="21">
        <v>2464</v>
      </c>
      <c r="B2465" s="10">
        <v>64.019387755102031</v>
      </c>
      <c r="C2465" s="10">
        <v>74.777551020408183</v>
      </c>
      <c r="D2465" s="11">
        <v>10992.618009647667</v>
      </c>
      <c r="E2465" s="11">
        <v>15022.935981040742</v>
      </c>
      <c r="F2465" s="11">
        <v>10913.349906482359</v>
      </c>
      <c r="G2465" s="11">
        <v>15138.856504765294</v>
      </c>
      <c r="H2465" s="11">
        <v>11400.617519647667</v>
      </c>
      <c r="I2465" s="11">
        <v>10841.769704132306</v>
      </c>
      <c r="J2465" s="11">
        <v>4181.1662769084351</v>
      </c>
      <c r="K2465" s="11">
        <v>25982.641942411952</v>
      </c>
      <c r="L2465" s="11">
        <v>1160.9098150445661</v>
      </c>
      <c r="M2465" s="11">
        <v>57901.774572415328</v>
      </c>
      <c r="N2465" s="11">
        <v>4052.4383295405082</v>
      </c>
      <c r="O2465" s="11">
        <v>21156.902030833702</v>
      </c>
      <c r="P2465" s="43">
        <v>7125.617463508067</v>
      </c>
      <c r="Q2465" s="11">
        <v>20754.493952147379</v>
      </c>
      <c r="R2465" s="11">
        <v>10710.876204622655</v>
      </c>
      <c r="S2465" s="11">
        <v>16609.357915868059</v>
      </c>
      <c r="T2465" s="11">
        <v>11680.742797608176</v>
      </c>
      <c r="U2465" s="11">
        <v>15610.022240626422</v>
      </c>
      <c r="V2465" s="11">
        <v>10992.618009647667</v>
      </c>
      <c r="W2465" s="11">
        <v>15022.935981040742</v>
      </c>
      <c r="X2465" s="12">
        <v>0</v>
      </c>
      <c r="Y2465" s="12">
        <v>478.63934199595406</v>
      </c>
      <c r="Z2465" s="12">
        <v>296.81844205383101</v>
      </c>
      <c r="AA2465" s="44">
        <v>232.0401906195585</v>
      </c>
      <c r="AB2465" s="45">
        <v>47.253829333785859</v>
      </c>
      <c r="AC2465" s="12">
        <v>106.15801104143675</v>
      </c>
      <c r="AD2465" s="12">
        <v>11702.759990802786</v>
      </c>
      <c r="AE2465" s="12">
        <v>3099.4132107942009</v>
      </c>
      <c r="AF2465" s="12">
        <v>5480.5321821881471</v>
      </c>
      <c r="AG2465" s="44">
        <v>1128.4755203370626</v>
      </c>
      <c r="AH2465" s="45">
        <v>390.29476040551748</v>
      </c>
      <c r="AI2465" s="12">
        <v>4181.1662778842374</v>
      </c>
      <c r="AJ2465" s="12">
        <v>-59.755742352846262</v>
      </c>
      <c r="AK2465" s="12">
        <v>7.4599787385434073</v>
      </c>
      <c r="AL2465" s="12">
        <v>49.142439550633853</v>
      </c>
      <c r="AM2465" s="44">
        <v>81.728036609241258</v>
      </c>
      <c r="AN2465" s="45">
        <v>75.092142034100533</v>
      </c>
      <c r="AO2465" s="12">
        <v>89.999999862967002</v>
      </c>
      <c r="AP2465" s="12">
        <v>-2194.5598880277171</v>
      </c>
      <c r="AQ2465" s="12">
        <v>4105.4104519836301</v>
      </c>
      <c r="AR2465" s="12">
        <v>7434.2034632944478</v>
      </c>
      <c r="AS2465" s="44">
        <v>11114.631498524279</v>
      </c>
      <c r="AT2465" s="45">
        <v>11286.47574910913</v>
      </c>
      <c r="AU2465" s="12">
        <v>11400.618009647667</v>
      </c>
      <c r="AV2465" s="12">
        <v>11252.556082108271</v>
      </c>
      <c r="AW2465" s="12">
        <v>21561.448634136548</v>
      </c>
      <c r="AX2465" s="12">
        <v>21021.399704681564</v>
      </c>
      <c r="AY2465" s="44">
        <v>16668.057682872826</v>
      </c>
      <c r="AZ2465" s="45">
        <v>15505.057987340599</v>
      </c>
      <c r="BA2465" s="12">
        <v>15022.935982016546</v>
      </c>
      <c r="BB2465" s="12">
        <v>3699.9728453810094</v>
      </c>
      <c r="BC2465" s="12">
        <v>7178.5895859511893</v>
      </c>
      <c r="BD2465" s="12">
        <v>11019.462204409036</v>
      </c>
      <c r="BE2465" s="44">
        <v>11276.987503706554</v>
      </c>
      <c r="BF2465" s="45">
        <v>11386.885058146716</v>
      </c>
      <c r="BG2465" s="12">
        <v>11400.618019647667</v>
      </c>
      <c r="BH2465" s="12">
        <v>21362.406489364923</v>
      </c>
      <c r="BI2465" s="12">
        <v>21159.040555450225</v>
      </c>
      <c r="BJ2465" s="12">
        <v>16876.263668402244</v>
      </c>
      <c r="BK2465" s="44">
        <v>15551.322473621656</v>
      </c>
      <c r="BL2465" s="45">
        <v>15127.900234326566</v>
      </c>
      <c r="BM2465" s="12">
        <v>10841.769704132308</v>
      </c>
      <c r="BN2465" s="12">
        <v>0</v>
      </c>
      <c r="BO2465" s="12">
        <v>67.215721091389668</v>
      </c>
      <c r="BP2465" s="12">
        <v>41.682460812090447</v>
      </c>
      <c r="BQ2465" s="48">
        <v>32.585597058607398</v>
      </c>
      <c r="BR2465" s="49">
        <v>6.6358945751407257</v>
      </c>
      <c r="BS2465" s="13">
        <v>14.907857828866469</v>
      </c>
      <c r="BT2465" s="12">
        <v>428.22542758466898</v>
      </c>
      <c r="BV2465" s="14">
        <f>Таблица1[[#This Row],[Lкан_леб,мм]]</f>
        <v>57901.774572415328</v>
      </c>
      <c r="BW2465" s="50">
        <f>Таблица1[[#This Row],[угол обхв4]]+Таблица1[[#This Row],[Lдуг 3,мм]]</f>
        <v>11702.759990802786</v>
      </c>
      <c r="BX2465" s="54">
        <f>Таблица1[[#This Row],[угол обхв5]]+Таблица1[[#This Row],[Y5, мм]]</f>
        <v>58380.413914411285</v>
      </c>
      <c r="BY2465" s="14">
        <f>Таблица1[[#This Row],[угол обхв6]]+Таблица1[[#This Row],[Lдуг 4,мм]]</f>
        <v>14802.173201596986</v>
      </c>
      <c r="BZ2465" s="14">
        <f>Таблица1[[#This Row],[Т1]]+Таблица1[[#This Row],[X6, мм]]</f>
        <v>58677.232356465116</v>
      </c>
      <c r="CA2465" s="14">
        <f>Таблица1[[#This Row],[Т2]]+Таблица1[[#This Row],[Lдуг 5,мм]]</f>
        <v>20282.705383785134</v>
      </c>
      <c r="CB2465" s="14">
        <f>Таблица1[[#This Row],[Т3]]+Таблица1[[#This Row],[Y6, мм]]</f>
        <v>58909.272547084678</v>
      </c>
      <c r="CC2465" s="14">
        <f>Таблица1[[#This Row],[Т4]]+Таблица1[[#This Row],[Lдуг 6,мм]]</f>
        <v>21411.180904122197</v>
      </c>
      <c r="CD2465" s="14">
        <f>Таблица1[[#This Row],[Т5]]+Таблица1[[#This Row],[Lдуг 1,мм]]</f>
        <v>58956.526376418464</v>
      </c>
      <c r="CE2465" s="14">
        <f>Таблица1[[#This Row],[Т6]]+Таблица1[[#This Row],[Lпрям1, мм]]</f>
        <v>21801.475664527716</v>
      </c>
      <c r="CF2465" s="15">
        <f>Таблица1[[#This Row],[Т7]]+Таблица1[[#This Row],[Lдуг 2,мм]]</f>
        <v>59062.6843874599</v>
      </c>
      <c r="CG2465" s="14">
        <f>Таблица1[[#This Row],[Т8]]+Таблица1[[#This Row],[Lпрям2, мм]]</f>
        <v>25982.641942411952</v>
      </c>
      <c r="CH2465" s="14">
        <f>Таблица1[[#This Row],[Т9]]-Таблица1[[#This Row],[Т9]]</f>
        <v>0</v>
      </c>
      <c r="CI2465" s="50">
        <f>Таблица1[[#This Row],[Т9]]-Таблица1[[#This Row],[Т8]]</f>
        <v>37261.208722932184</v>
      </c>
      <c r="CJ2465" s="54">
        <f>Таблица1[[#This Row],[Т9]]-Таблица1[[#This Row],[Т7]]</f>
        <v>106.15801104143611</v>
      </c>
      <c r="CK2465" s="14">
        <f>Таблица1[[#This Row],[Т9]]-Таблица1[[#This Row],[Т6]]</f>
        <v>37651.503483337699</v>
      </c>
      <c r="CL2465" s="14">
        <f>Таблица1[[#This Row],[Т9]]-Таблица1[[#This Row],[Т5]]</f>
        <v>153.4118403752218</v>
      </c>
      <c r="CM2465" s="14">
        <f>Таблица1[[#This Row],[Т9]]-Таблица1[[#This Row],[Т4]]</f>
        <v>38779.979003674765</v>
      </c>
      <c r="CN2465" s="14">
        <f>Таблица1[[#This Row],[Т9]]-Таблица1[[#This Row],[Т3]]</f>
        <v>385.45203099478385</v>
      </c>
      <c r="CO2465" s="14">
        <f>Таблица1[[#This Row],[Т9]]-Таблица1[[#This Row],[Т2]]</f>
        <v>44260.51118586291</v>
      </c>
      <c r="CP2465" s="14">
        <f>Таблица1[[#This Row],[Т9]]-Таблица1[[#This Row],[Т1]]</f>
        <v>682.2704730486148</v>
      </c>
      <c r="CQ2465" s="14">
        <f>Таблица1[[#This Row],[Т9]]-Таблица1[[#This Row],[угол обхв6]]</f>
        <v>47359.924396657116</v>
      </c>
      <c r="CR2465" s="14">
        <f>Таблица1[[#This Row],[Т9]]-Таблица1[[#This Row],[угол обхв5]]</f>
        <v>1160.9098150445716</v>
      </c>
      <c r="CS2465" s="14">
        <f>Таблица1[[#This Row],[Т9]]-Таблица1[[#This Row],[угол обхв4]]</f>
        <v>59062.6843874599</v>
      </c>
      <c r="CT2465" s="14">
        <f>Таблица1[[#This Row],[Lкан_прям, мм]]+Таблица1[[#This Row],[Lкан_дуг, мм]]+Таблица1[[#This Row],[Lкан_леб,мм]]</f>
        <v>85045.326329871838</v>
      </c>
      <c r="CU2465" s="16">
        <f>Таблица1[[#This Row],[Lкан_леб,мм]]</f>
        <v>57901.774572415328</v>
      </c>
      <c r="CV2465" s="14">
        <f>2534431-(Таблица1[[#This Row],[Т23]]+Таблица1[[#This Row],[угол обхв3]])</f>
        <v>2448957.4482425433</v>
      </c>
      <c r="CW2465" s="50">
        <f>SUM(X2465:AC2465,AD2465:AI2465)-Таблица1[[#This Row],[lподв_min, мм]]</f>
        <v>22962.385480548081</v>
      </c>
      <c r="CX2465" s="17">
        <f>CW2904-Таблица1[[#This Row],[Суммарная длина каната]]</f>
        <v>-2448957.4482425433</v>
      </c>
    </row>
    <row r="2466" spans="1:102" x14ac:dyDescent="0.25">
      <c r="A2466" s="21">
        <v>2465</v>
      </c>
      <c r="B2466" s="10">
        <v>64.019387755102031</v>
      </c>
      <c r="C2466" s="10">
        <v>77.461632653061244</v>
      </c>
      <c r="D2466" s="11">
        <v>11237.656620841632</v>
      </c>
      <c r="E2466" s="11">
        <v>15313.846407066083</v>
      </c>
      <c r="F2466" s="11">
        <v>11153.047046796797</v>
      </c>
      <c r="G2466" s="11">
        <v>15425.927716747721</v>
      </c>
      <c r="H2466" s="11">
        <v>11645.656130841631</v>
      </c>
      <c r="I2466" s="11">
        <v>11101.913498730391</v>
      </c>
      <c r="J2466" s="11">
        <v>4211.9329083356915</v>
      </c>
      <c r="K2466" s="11">
        <v>25982.641942404814</v>
      </c>
      <c r="L2466" s="11">
        <v>1160.9098150516943</v>
      </c>
      <c r="M2466" s="11">
        <v>57901.774572415328</v>
      </c>
      <c r="N2466" s="11">
        <v>4052.4383295405082</v>
      </c>
      <c r="O2466" s="11">
        <v>21156.902030833702</v>
      </c>
      <c r="P2466" s="43">
        <v>7106.4957450238016</v>
      </c>
      <c r="Q2466" s="11">
        <v>20858.028927340107</v>
      </c>
      <c r="R2466" s="11">
        <v>10881.93346723777</v>
      </c>
      <c r="S2466" s="11">
        <v>16885.334249204901</v>
      </c>
      <c r="T2466" s="11">
        <v>11897.533862541735</v>
      </c>
      <c r="U2466" s="11">
        <v>15932.512735458266</v>
      </c>
      <c r="V2466" s="11">
        <v>11237.656620841632</v>
      </c>
      <c r="W2466" s="11">
        <v>15313.846407066083</v>
      </c>
      <c r="X2466" s="12">
        <v>0</v>
      </c>
      <c r="Y2466" s="12">
        <v>465.31781198564966</v>
      </c>
      <c r="Z2466" s="12">
        <v>291.02677881623816</v>
      </c>
      <c r="AA2466" s="44">
        <v>232.04019061955847</v>
      </c>
      <c r="AB2466" s="45">
        <v>47.253829333786044</v>
      </c>
      <c r="AC2466" s="12">
        <v>125.27120429646199</v>
      </c>
      <c r="AD2466" s="12">
        <v>11702.759990802786</v>
      </c>
      <c r="AE2466" s="12">
        <v>3068.646579366934</v>
      </c>
      <c r="AF2466" s="12">
        <v>5480.5321821881489</v>
      </c>
      <c r="AG2466" s="44">
        <v>1128.4755203370617</v>
      </c>
      <c r="AH2466" s="45">
        <v>390.29476040551754</v>
      </c>
      <c r="AI2466" s="12">
        <v>4211.9329093043661</v>
      </c>
      <c r="AJ2466" s="12">
        <v>-59.755742352846262</v>
      </c>
      <c r="AK2466" s="12">
        <v>5.5892251938196189</v>
      </c>
      <c r="AL2466" s="12">
        <v>46.458357917980798</v>
      </c>
      <c r="AM2466" s="44">
        <v>79.043954976588182</v>
      </c>
      <c r="AN2466" s="45">
        <v>72.408060401447429</v>
      </c>
      <c r="AO2466" s="12">
        <v>89.999999863967972</v>
      </c>
      <c r="AP2466" s="12">
        <v>-2194.5598880277171</v>
      </c>
      <c r="AQ2466" s="12">
        <v>4092.1757913405381</v>
      </c>
      <c r="AR2466" s="12">
        <v>7402.2442918432134</v>
      </c>
      <c r="AS2466" s="44">
        <v>11282.496963610611</v>
      </c>
      <c r="AT2466" s="45">
        <v>11508.614718605841</v>
      </c>
      <c r="AU2466" s="12">
        <v>11645.656620841632</v>
      </c>
      <c r="AV2466" s="12">
        <v>11252.556082108271</v>
      </c>
      <c r="AW2466" s="12">
        <v>21562.962290068328</v>
      </c>
      <c r="AX2466" s="12">
        <v>21139.09261594859</v>
      </c>
      <c r="AY2466" s="44">
        <v>16962.877046249931</v>
      </c>
      <c r="AZ2466" s="45">
        <v>15809.200532168521</v>
      </c>
      <c r="BA2466" s="12">
        <v>15313.846408034758</v>
      </c>
      <c r="BB2466" s="12">
        <v>3699.9728453810094</v>
      </c>
      <c r="BC2466" s="12">
        <v>7146.2332068238311</v>
      </c>
      <c r="BD2466" s="12">
        <v>11177.682014057182</v>
      </c>
      <c r="BE2466" s="44">
        <v>11496.970366168895</v>
      </c>
      <c r="BF2466" s="45">
        <v>11626.575764777526</v>
      </c>
      <c r="BG2466" s="12">
        <v>11645.656630841631</v>
      </c>
      <c r="BH2466" s="12">
        <v>21362.406489364923</v>
      </c>
      <c r="BI2466" s="12">
        <v>21264.089186574733</v>
      </c>
      <c r="BJ2466" s="12">
        <v>17166.397937813384</v>
      </c>
      <c r="BK2466" s="44">
        <v>15854.969938413235</v>
      </c>
      <c r="BL2466" s="45">
        <v>15437.158610355827</v>
      </c>
      <c r="BM2466" s="12">
        <v>11101.913498730393</v>
      </c>
      <c r="BN2466" s="12">
        <v>0</v>
      </c>
      <c r="BO2466" s="12">
        <v>65.344967546665885</v>
      </c>
      <c r="BP2466" s="12">
        <v>40.869132724161176</v>
      </c>
      <c r="BQ2466" s="48">
        <v>32.585597058607391</v>
      </c>
      <c r="BR2466" s="49">
        <v>6.6358945751407514</v>
      </c>
      <c r="BS2466" s="13">
        <v>17.591939462520532</v>
      </c>
      <c r="BT2466" s="12">
        <v>428.22542758466898</v>
      </c>
      <c r="BV2466" s="14">
        <f>Таблица1[[#This Row],[Lкан_леб,мм]]</f>
        <v>57901.774572415328</v>
      </c>
      <c r="BW2466" s="50">
        <f>Таблица1[[#This Row],[угол обхв4]]+Таблица1[[#This Row],[Lдуг 3,мм]]</f>
        <v>11702.759990802786</v>
      </c>
      <c r="BX2466" s="54">
        <f>Таблица1[[#This Row],[угол обхв5]]+Таблица1[[#This Row],[Y5, мм]]</f>
        <v>58367.092384400981</v>
      </c>
      <c r="BY2466" s="14">
        <f>Таблица1[[#This Row],[угол обхв6]]+Таблица1[[#This Row],[Lдуг 4,мм]]</f>
        <v>14771.40657016972</v>
      </c>
      <c r="BZ2466" s="14">
        <f>Таблица1[[#This Row],[Т1]]+Таблица1[[#This Row],[X6, мм]]</f>
        <v>58658.119163217219</v>
      </c>
      <c r="CA2466" s="14">
        <f>Таблица1[[#This Row],[Т2]]+Таблица1[[#This Row],[Lдуг 5,мм]]</f>
        <v>20251.93875235787</v>
      </c>
      <c r="CB2466" s="14">
        <f>Таблица1[[#This Row],[Т3]]+Таблица1[[#This Row],[Y6, мм]]</f>
        <v>58890.159353836782</v>
      </c>
      <c r="CC2466" s="14">
        <f>Таблица1[[#This Row],[Т4]]+Таблица1[[#This Row],[Lдуг 6,мм]]</f>
        <v>21380.414272694932</v>
      </c>
      <c r="CD2466" s="14">
        <f>Таблица1[[#This Row],[Т5]]+Таблица1[[#This Row],[Lдуг 1,мм]]</f>
        <v>58937.413183170567</v>
      </c>
      <c r="CE2466" s="14">
        <f>Таблица1[[#This Row],[Т6]]+Таблица1[[#This Row],[Lпрям1, мм]]</f>
        <v>21770.709033100451</v>
      </c>
      <c r="CF2466" s="15">
        <f>Таблица1[[#This Row],[Т7]]+Таблица1[[#This Row],[Lдуг 2,мм]]</f>
        <v>59062.68438746703</v>
      </c>
      <c r="CG2466" s="14">
        <f>Таблица1[[#This Row],[Т8]]+Таблица1[[#This Row],[Lпрям2, мм]]</f>
        <v>25982.641942404818</v>
      </c>
      <c r="CH2466" s="14">
        <f>Таблица1[[#This Row],[Т9]]-Таблица1[[#This Row],[Т9]]</f>
        <v>0</v>
      </c>
      <c r="CI2466" s="50">
        <f>Таблица1[[#This Row],[Т9]]-Таблица1[[#This Row],[Т8]]</f>
        <v>37291.975354366579</v>
      </c>
      <c r="CJ2466" s="54">
        <f>Таблица1[[#This Row],[Т9]]-Таблица1[[#This Row],[Т7]]</f>
        <v>125.27120429646311</v>
      </c>
      <c r="CK2466" s="14">
        <f>Таблица1[[#This Row],[Т9]]-Таблица1[[#This Row],[Т6]]</f>
        <v>37682.270114772095</v>
      </c>
      <c r="CL2466" s="14">
        <f>Таблица1[[#This Row],[Т9]]-Таблица1[[#This Row],[Т5]]</f>
        <v>172.5250336302488</v>
      </c>
      <c r="CM2466" s="14">
        <f>Таблица1[[#This Row],[Т9]]-Таблица1[[#This Row],[Т4]]</f>
        <v>38810.745635109161</v>
      </c>
      <c r="CN2466" s="14">
        <f>Таблица1[[#This Row],[Т9]]-Таблица1[[#This Row],[Т3]]</f>
        <v>404.56522424981085</v>
      </c>
      <c r="CO2466" s="14">
        <f>Таблица1[[#This Row],[Т9]]-Таблица1[[#This Row],[Т2]]</f>
        <v>44291.277817297312</v>
      </c>
      <c r="CP2466" s="14">
        <f>Таблица1[[#This Row],[Т9]]-Таблица1[[#This Row],[Т1]]</f>
        <v>695.59200306604907</v>
      </c>
      <c r="CQ2466" s="14">
        <f>Таблица1[[#This Row],[Т9]]-Таблица1[[#This Row],[угол обхв6]]</f>
        <v>47359.924396664246</v>
      </c>
      <c r="CR2466" s="14">
        <f>Таблица1[[#This Row],[Т9]]-Таблица1[[#This Row],[угол обхв5]]</f>
        <v>1160.909815051702</v>
      </c>
      <c r="CS2466" s="14">
        <f>Таблица1[[#This Row],[Т9]]-Таблица1[[#This Row],[угол обхв4]]</f>
        <v>59062.68438746703</v>
      </c>
      <c r="CT2466" s="14">
        <f>Таблица1[[#This Row],[Lкан_прям, мм]]+Таблица1[[#This Row],[Lкан_дуг, мм]]+Таблица1[[#This Row],[Lкан_леб,мм]]</f>
        <v>85045.326329871838</v>
      </c>
      <c r="CU2466" s="16">
        <f>Таблица1[[#This Row],[Lкан_леб,мм]]</f>
        <v>57901.774572415328</v>
      </c>
      <c r="CV2466" s="14">
        <f>2534431-(Таблица1[[#This Row],[Т23]]+Таблица1[[#This Row],[угол обхв3]])</f>
        <v>2448957.4482425433</v>
      </c>
      <c r="CW2466" s="50">
        <f>SUM(X2466:AC2466,AD2466:AI2466)-Таблица1[[#This Row],[lподв_min, мм]]</f>
        <v>22931.618849120823</v>
      </c>
      <c r="CX2466" s="17">
        <f>CW2905-Таблица1[[#This Row],[Суммарная длина каната]]</f>
        <v>-2448957.4482425433</v>
      </c>
    </row>
    <row r="2467" spans="1:102" x14ac:dyDescent="0.25">
      <c r="A2467" s="21">
        <v>2466</v>
      </c>
      <c r="B2467" s="10">
        <v>64.019387755102031</v>
      </c>
      <c r="C2467" s="10">
        <v>80.14571428571432</v>
      </c>
      <c r="D2467" s="11">
        <v>11468.803382229889</v>
      </c>
      <c r="E2467" s="11">
        <v>15615.912578038324</v>
      </c>
      <c r="F2467" s="11">
        <v>11379.037983588934</v>
      </c>
      <c r="G2467" s="11">
        <v>15723.908750224335</v>
      </c>
      <c r="H2467" s="11">
        <v>11876.802892229889</v>
      </c>
      <c r="I2467" s="11">
        <v>11371.796192792737</v>
      </c>
      <c r="J2467" s="11">
        <v>4244.1163852455866</v>
      </c>
      <c r="K2467" s="11">
        <v>25982.641942397462</v>
      </c>
      <c r="L2467" s="11">
        <v>1160.9098150590423</v>
      </c>
      <c r="M2467" s="11">
        <v>57901.774572415328</v>
      </c>
      <c r="N2467" s="11">
        <v>4052.4383295405082</v>
      </c>
      <c r="O2467" s="11">
        <v>21156.902030833702</v>
      </c>
      <c r="P2467" s="43">
        <v>7082.546572476479</v>
      </c>
      <c r="Q2467" s="11">
        <v>20960.554867180959</v>
      </c>
      <c r="R2467" s="11">
        <v>11039.879390788836</v>
      </c>
      <c r="S2467" s="11">
        <v>17169.018243975541</v>
      </c>
      <c r="T2467" s="11">
        <v>12098.985206565038</v>
      </c>
      <c r="U2467" s="11">
        <v>16264.801527148744</v>
      </c>
      <c r="V2467" s="11">
        <v>11468.803382229889</v>
      </c>
      <c r="W2467" s="11">
        <v>15615.912578038324</v>
      </c>
      <c r="X2467" s="12">
        <v>0</v>
      </c>
      <c r="Y2467" s="12">
        <v>451.9182273787552</v>
      </c>
      <c r="Z2467" s="12">
        <v>285.31317017523554</v>
      </c>
      <c r="AA2467" s="44">
        <v>232.04019061955935</v>
      </c>
      <c r="AB2467" s="45">
        <v>47.253829333787124</v>
      </c>
      <c r="AC2467" s="12">
        <v>144.38439755170509</v>
      </c>
      <c r="AD2467" s="12">
        <v>11702.759990802786</v>
      </c>
      <c r="AE2467" s="12">
        <v>3036.463102457034</v>
      </c>
      <c r="AF2467" s="12">
        <v>5480.5321821881489</v>
      </c>
      <c r="AG2467" s="44">
        <v>1128.4755203370614</v>
      </c>
      <c r="AH2467" s="45">
        <v>390.29476040551737</v>
      </c>
      <c r="AI2467" s="12">
        <v>4244.1163862069152</v>
      </c>
      <c r="AJ2467" s="12">
        <v>-59.755742352846262</v>
      </c>
      <c r="AK2467" s="12">
        <v>3.7075103771443176</v>
      </c>
      <c r="AL2467" s="12">
        <v>43.774276285327723</v>
      </c>
      <c r="AM2467" s="44">
        <v>76.359873343935234</v>
      </c>
      <c r="AN2467" s="45">
        <v>69.723978768794325</v>
      </c>
      <c r="AO2467" s="12">
        <v>89.999999864999523</v>
      </c>
      <c r="AP2467" s="12">
        <v>-2194.5598880277171</v>
      </c>
      <c r="AQ2467" s="12">
        <v>4078.8208805767763</v>
      </c>
      <c r="AR2467" s="12">
        <v>7364.8087490029529</v>
      </c>
      <c r="AS2467" s="44">
        <v>11436.3721923543</v>
      </c>
      <c r="AT2467" s="45">
        <v>11716.26731498932</v>
      </c>
      <c r="AU2467" s="12">
        <v>11876.803382229889</v>
      </c>
      <c r="AV2467" s="12">
        <v>11252.556082108271</v>
      </c>
      <c r="AW2467" s="12">
        <v>21564.048148340451</v>
      </c>
      <c r="AX2467" s="12">
        <v>21255.159795351785</v>
      </c>
      <c r="AY2467" s="44">
        <v>17265.233930361755</v>
      </c>
      <c r="AZ2467" s="45">
        <v>16123.411939597761</v>
      </c>
      <c r="BA2467" s="12">
        <v>15615.912578999654</v>
      </c>
      <c r="BB2467" s="12">
        <v>3699.9728453810094</v>
      </c>
      <c r="BC2467" s="12">
        <v>7108.9291235127475</v>
      </c>
      <c r="BD2467" s="12">
        <v>11322.141567315311</v>
      </c>
      <c r="BE2467" s="44">
        <v>11702.492404999575</v>
      </c>
      <c r="BF2467" s="45">
        <v>11851.521273805607</v>
      </c>
      <c r="BG2467" s="12">
        <v>11876.803392229889</v>
      </c>
      <c r="BH2467" s="12">
        <v>21362.406489364923</v>
      </c>
      <c r="BI2467" s="12">
        <v>21367.700984687708</v>
      </c>
      <c r="BJ2467" s="12">
        <v>17463.623172146366</v>
      </c>
      <c r="BK2467" s="44">
        <v>16168.585840762527</v>
      </c>
      <c r="BL2467" s="45">
        <v>15757.302165589306</v>
      </c>
      <c r="BM2467" s="12">
        <v>11371.796192792739</v>
      </c>
      <c r="BN2467" s="12">
        <v>0</v>
      </c>
      <c r="BO2467" s="12">
        <v>63.463252729990586</v>
      </c>
      <c r="BP2467" s="12">
        <v>40.066765908183406</v>
      </c>
      <c r="BQ2467" s="48">
        <v>32.585597058607512</v>
      </c>
      <c r="BR2467" s="49">
        <v>6.6358945751409042</v>
      </c>
      <c r="BS2467" s="13">
        <v>20.276021096205191</v>
      </c>
      <c r="BT2467" s="12">
        <v>428.22542758466898</v>
      </c>
      <c r="BV2467" s="14">
        <f>Таблица1[[#This Row],[Lкан_леб,мм]]</f>
        <v>57901.774572415328</v>
      </c>
      <c r="BW2467" s="50">
        <f>Таблица1[[#This Row],[угол обхв4]]+Таблица1[[#This Row],[Lдуг 3,мм]]</f>
        <v>11702.759990802786</v>
      </c>
      <c r="BX2467" s="54">
        <f>Таблица1[[#This Row],[угол обхв5]]+Таблица1[[#This Row],[Y5, мм]]</f>
        <v>58353.69279979408</v>
      </c>
      <c r="BY2467" s="14">
        <f>Таблица1[[#This Row],[угол обхв6]]+Таблица1[[#This Row],[Lдуг 4,мм]]</f>
        <v>14739.22309325982</v>
      </c>
      <c r="BZ2467" s="14">
        <f>Таблица1[[#This Row],[Т1]]+Таблица1[[#This Row],[X6, мм]]</f>
        <v>58639.005969969316</v>
      </c>
      <c r="CA2467" s="14">
        <f>Таблица1[[#This Row],[Т2]]+Таблица1[[#This Row],[Lдуг 5,мм]]</f>
        <v>20219.755275447969</v>
      </c>
      <c r="CB2467" s="14">
        <f>Таблица1[[#This Row],[Т3]]+Таблица1[[#This Row],[Y6, мм]]</f>
        <v>58871.046160588878</v>
      </c>
      <c r="CC2467" s="14">
        <f>Таблица1[[#This Row],[Т4]]+Таблица1[[#This Row],[Lдуг 6,мм]]</f>
        <v>21348.230795785032</v>
      </c>
      <c r="CD2467" s="14">
        <f>Таблица1[[#This Row],[Т5]]+Таблица1[[#This Row],[Lдуг 1,мм]]</f>
        <v>58918.299989922663</v>
      </c>
      <c r="CE2467" s="14">
        <f>Таблица1[[#This Row],[Т6]]+Таблица1[[#This Row],[Lпрям1, мм]]</f>
        <v>21738.525556190551</v>
      </c>
      <c r="CF2467" s="15">
        <f>Таблица1[[#This Row],[Т7]]+Таблица1[[#This Row],[Lдуг 2,мм]]</f>
        <v>59062.684387474372</v>
      </c>
      <c r="CG2467" s="14">
        <f>Таблица1[[#This Row],[Т8]]+Таблица1[[#This Row],[Lпрям2, мм]]</f>
        <v>25982.641942397466</v>
      </c>
      <c r="CH2467" s="14">
        <f>Таблица1[[#This Row],[Т9]]-Таблица1[[#This Row],[Т9]]</f>
        <v>0</v>
      </c>
      <c r="CI2467" s="50">
        <f>Таблица1[[#This Row],[Т9]]-Таблица1[[#This Row],[Т8]]</f>
        <v>37324.158831283821</v>
      </c>
      <c r="CJ2467" s="54">
        <f>Таблица1[[#This Row],[Т9]]-Таблица1[[#This Row],[Т7]]</f>
        <v>144.38439755170839</v>
      </c>
      <c r="CK2467" s="14">
        <f>Таблица1[[#This Row],[Т9]]-Таблица1[[#This Row],[Т6]]</f>
        <v>37714.453591689336</v>
      </c>
      <c r="CL2467" s="14">
        <f>Таблица1[[#This Row],[Т9]]-Таблица1[[#This Row],[Т5]]</f>
        <v>191.63822688549408</v>
      </c>
      <c r="CM2467" s="14">
        <f>Таблица1[[#This Row],[Т9]]-Таблица1[[#This Row],[Т4]]</f>
        <v>38842.929112026402</v>
      </c>
      <c r="CN2467" s="14">
        <f>Таблица1[[#This Row],[Т9]]-Таблица1[[#This Row],[Т3]]</f>
        <v>423.67841750505613</v>
      </c>
      <c r="CO2467" s="14">
        <f>Таблица1[[#This Row],[Т9]]-Таблица1[[#This Row],[Т2]]</f>
        <v>44323.461294214554</v>
      </c>
      <c r="CP2467" s="14">
        <f>Таблица1[[#This Row],[Т9]]-Таблица1[[#This Row],[Т1]]</f>
        <v>708.99158768029156</v>
      </c>
      <c r="CQ2467" s="14">
        <f>Таблица1[[#This Row],[Т9]]-Таблица1[[#This Row],[угол обхв6]]</f>
        <v>47359.924396671588</v>
      </c>
      <c r="CR2467" s="14">
        <f>Таблица1[[#This Row],[Т9]]-Таблица1[[#This Row],[угол обхв5]]</f>
        <v>1160.9098150590435</v>
      </c>
      <c r="CS2467" s="14">
        <f>Таблица1[[#This Row],[Т9]]-Таблица1[[#This Row],[угол обхв4]]</f>
        <v>59062.684387474372</v>
      </c>
      <c r="CT2467" s="14">
        <f>Таблица1[[#This Row],[Lкан_прям, мм]]+Таблица1[[#This Row],[Lкан_дуг, мм]]+Таблица1[[#This Row],[Lкан_леб,мм]]</f>
        <v>85045.326329871838</v>
      </c>
      <c r="CU2467" s="16">
        <f>Таблица1[[#This Row],[Lкан_леб,мм]]</f>
        <v>57901.774572415328</v>
      </c>
      <c r="CV2467" s="14">
        <f>2534431-(Таблица1[[#This Row],[Т23]]+Таблица1[[#This Row],[угол обхв3]])</f>
        <v>2448957.4482425433</v>
      </c>
      <c r="CW2467" s="50">
        <f>SUM(X2467:AC2467,AD2467:AI2467)-Таблица1[[#This Row],[lподв_min, мм]]</f>
        <v>22899.435372210919</v>
      </c>
      <c r="CX2467" s="17">
        <f>CW2906-Таблица1[[#This Row],[Суммарная длина каната]]</f>
        <v>-2448957.4482425433</v>
      </c>
    </row>
    <row r="2468" spans="1:102" x14ac:dyDescent="0.25">
      <c r="A2468" s="21">
        <v>2467</v>
      </c>
      <c r="B2468" s="10">
        <v>64.019387755102031</v>
      </c>
      <c r="C2468" s="10">
        <v>82.829795918367381</v>
      </c>
      <c r="D2468" s="11">
        <v>11685.551122636389</v>
      </c>
      <c r="E2468" s="11">
        <v>15928.471714802532</v>
      </c>
      <c r="F2468" s="11">
        <v>11590.826858346627</v>
      </c>
      <c r="G2468" s="11">
        <v>16032.14578945364</v>
      </c>
      <c r="H2468" s="11">
        <v>12093.55063263639</v>
      </c>
      <c r="I2468" s="11">
        <v>11650.781235515211</v>
      </c>
      <c r="J2468" s="11">
        <v>4277.6904792873211</v>
      </c>
      <c r="K2468" s="11">
        <v>25982.641942389921</v>
      </c>
      <c r="L2468" s="11">
        <v>1160.9098150665866</v>
      </c>
      <c r="M2468" s="11">
        <v>57901.774572415328</v>
      </c>
      <c r="N2468" s="11">
        <v>4052.4383295405082</v>
      </c>
      <c r="O2468" s="11">
        <v>21156.902030833702</v>
      </c>
      <c r="P2468" s="43">
        <v>7053.8224939958418</v>
      </c>
      <c r="Q2468" s="11">
        <v>21061.84681415301</v>
      </c>
      <c r="R2468" s="11">
        <v>11184.367417879508</v>
      </c>
      <c r="S2468" s="11">
        <v>17459.787454317462</v>
      </c>
      <c r="T2468" s="11">
        <v>12284.654814767506</v>
      </c>
      <c r="U2468" s="11">
        <v>16606.159523513048</v>
      </c>
      <c r="V2468" s="11">
        <v>11685.551122636389</v>
      </c>
      <c r="W2468" s="11">
        <v>15928.471714802532</v>
      </c>
      <c r="X2468" s="12">
        <v>0</v>
      </c>
      <c r="Y2468" s="12">
        <v>438.43448605641737</v>
      </c>
      <c r="Z2468" s="12">
        <v>279.68371824967636</v>
      </c>
      <c r="AA2468" s="44">
        <v>232.04019061955881</v>
      </c>
      <c r="AB2468" s="45">
        <v>47.253829333786939</v>
      </c>
      <c r="AC2468" s="12">
        <v>163.49759080714713</v>
      </c>
      <c r="AD2468" s="12">
        <v>11702.759990802786</v>
      </c>
      <c r="AE2468" s="12">
        <v>3002.8890084153049</v>
      </c>
      <c r="AF2468" s="12">
        <v>5480.532182188148</v>
      </c>
      <c r="AG2468" s="44">
        <v>1128.475520337056</v>
      </c>
      <c r="AH2468" s="45">
        <v>390.29476040551998</v>
      </c>
      <c r="AI2468" s="12">
        <v>4277.6904802411054</v>
      </c>
      <c r="AJ2468" s="12">
        <v>-59.755742352846262</v>
      </c>
      <c r="AK2468" s="12">
        <v>1.813977362889172</v>
      </c>
      <c r="AL2468" s="12">
        <v>41.090194652674704</v>
      </c>
      <c r="AM2468" s="44">
        <v>73.675791711282145</v>
      </c>
      <c r="AN2468" s="45">
        <v>67.039897136141263</v>
      </c>
      <c r="AO2468" s="12">
        <v>89.999999866059056</v>
      </c>
      <c r="AP2468" s="12">
        <v>-2194.5598880277171</v>
      </c>
      <c r="AQ2468" s="12">
        <v>4065.3534017583083</v>
      </c>
      <c r="AR2468" s="12">
        <v>7321.9789740525175</v>
      </c>
      <c r="AS2468" s="44">
        <v>11575.919559082988</v>
      </c>
      <c r="AT2468" s="45">
        <v>11908.97791685745</v>
      </c>
      <c r="AU2468" s="12">
        <v>12093.551122636387</v>
      </c>
      <c r="AV2468" s="12">
        <v>11252.556082108271</v>
      </c>
      <c r="AW2468" s="12">
        <v>21564.69756895251</v>
      </c>
      <c r="AX2468" s="12">
        <v>21369.346573833587</v>
      </c>
      <c r="AY2468" s="44">
        <v>17574.46491818448</v>
      </c>
      <c r="AZ2468" s="45">
        <v>16447.002781976043</v>
      </c>
      <c r="BA2468" s="12">
        <v>15928.471715756317</v>
      </c>
      <c r="BB2468" s="12">
        <v>3699.9728453810094</v>
      </c>
      <c r="BC2468" s="12">
        <v>7066.7375662136419</v>
      </c>
      <c r="BD2468" s="12">
        <v>11452.523897936184</v>
      </c>
      <c r="BE2468" s="44">
        <v>11893.102673564026</v>
      </c>
      <c r="BF2468" s="45">
        <v>12061.228020546445</v>
      </c>
      <c r="BG2468" s="12">
        <v>12093.55113263639</v>
      </c>
      <c r="BH2468" s="12">
        <v>21362.406489364923</v>
      </c>
      <c r="BI2468" s="12">
        <v>21469.642352271818</v>
      </c>
      <c r="BJ2468" s="12">
        <v>17767.287213998043</v>
      </c>
      <c r="BK2468" s="44">
        <v>16491.482059646034</v>
      </c>
      <c r="BL2468" s="45">
        <v>16087.628456339537</v>
      </c>
      <c r="BM2468" s="12">
        <v>11650.781235515213</v>
      </c>
      <c r="BN2468" s="12">
        <v>0</v>
      </c>
      <c r="BO2468" s="12">
        <v>61.569719715735431</v>
      </c>
      <c r="BP2468" s="12">
        <v>39.276217289785528</v>
      </c>
      <c r="BQ2468" s="48">
        <v>32.585597058607441</v>
      </c>
      <c r="BR2468" s="49">
        <v>6.6358945751408784</v>
      </c>
      <c r="BS2468" s="13">
        <v>22.960102729917789</v>
      </c>
      <c r="BT2468" s="12">
        <v>428.22542758466898</v>
      </c>
      <c r="BV2468" s="14">
        <f>Таблица1[[#This Row],[Lкан_леб,мм]]</f>
        <v>57901.774572415328</v>
      </c>
      <c r="BW2468" s="50">
        <f>Таблица1[[#This Row],[угол обхв4]]+Таблица1[[#This Row],[Lдуг 3,мм]]</f>
        <v>11702.759990802786</v>
      </c>
      <c r="BX2468" s="54">
        <f>Таблица1[[#This Row],[угол обхв5]]+Таблица1[[#This Row],[Y5, мм]]</f>
        <v>58340.209058471744</v>
      </c>
      <c r="BY2468" s="14">
        <f>Таблица1[[#This Row],[угол обхв6]]+Таблица1[[#This Row],[Lдуг 4,мм]]</f>
        <v>14705.64899921809</v>
      </c>
      <c r="BZ2468" s="14">
        <f>Таблица1[[#This Row],[Т1]]+Таблица1[[#This Row],[X6, мм]]</f>
        <v>58619.892776721419</v>
      </c>
      <c r="CA2468" s="14">
        <f>Таблица1[[#This Row],[Т2]]+Таблица1[[#This Row],[Lдуг 5,мм]]</f>
        <v>20186.181181406238</v>
      </c>
      <c r="CB2468" s="14">
        <f>Таблица1[[#This Row],[Т3]]+Таблица1[[#This Row],[Y6, мм]]</f>
        <v>58851.932967340981</v>
      </c>
      <c r="CC2468" s="14">
        <f>Таблица1[[#This Row],[Т4]]+Таблица1[[#This Row],[Lдуг 6,мм]]</f>
        <v>21314.656701743294</v>
      </c>
      <c r="CD2468" s="14">
        <f>Таблица1[[#This Row],[Т5]]+Таблица1[[#This Row],[Lдуг 1,мм]]</f>
        <v>58899.186796674767</v>
      </c>
      <c r="CE2468" s="14">
        <f>Таблица1[[#This Row],[Т6]]+Таблица1[[#This Row],[Lпрям1, мм]]</f>
        <v>21704.951462148812</v>
      </c>
      <c r="CF2468" s="15">
        <f>Таблица1[[#This Row],[Т7]]+Таблица1[[#This Row],[Lдуг 2,мм]]</f>
        <v>59062.684387481917</v>
      </c>
      <c r="CG2468" s="14">
        <f>Таблица1[[#This Row],[Т8]]+Таблица1[[#This Row],[Lпрям2, мм]]</f>
        <v>25982.641942389917</v>
      </c>
      <c r="CH2468" s="14">
        <f>Таблица1[[#This Row],[Т9]]-Таблица1[[#This Row],[Т9]]</f>
        <v>0</v>
      </c>
      <c r="CI2468" s="50">
        <f>Таблица1[[#This Row],[Т9]]-Таблица1[[#This Row],[Т8]]</f>
        <v>37357.732925333105</v>
      </c>
      <c r="CJ2468" s="54">
        <f>Таблица1[[#This Row],[Т9]]-Таблица1[[#This Row],[Т7]]</f>
        <v>163.49759080715012</v>
      </c>
      <c r="CK2468" s="14">
        <f>Таблица1[[#This Row],[Т9]]-Таблица1[[#This Row],[Т6]]</f>
        <v>37748.02768573862</v>
      </c>
      <c r="CL2468" s="14">
        <f>Таблица1[[#This Row],[Т9]]-Таблица1[[#This Row],[Т5]]</f>
        <v>210.75142014093581</v>
      </c>
      <c r="CM2468" s="14">
        <f>Таблица1[[#This Row],[Т9]]-Таблица1[[#This Row],[Т4]]</f>
        <v>38876.503206075678</v>
      </c>
      <c r="CN2468" s="14">
        <f>Таблица1[[#This Row],[Т9]]-Таблица1[[#This Row],[Т3]]</f>
        <v>442.79161076049786</v>
      </c>
      <c r="CO2468" s="14">
        <f>Таблица1[[#This Row],[Т9]]-Таблица1[[#This Row],[Т2]]</f>
        <v>44357.03538826383</v>
      </c>
      <c r="CP2468" s="14">
        <f>Таблица1[[#This Row],[Т9]]-Таблица1[[#This Row],[Т1]]</f>
        <v>722.47532901017257</v>
      </c>
      <c r="CQ2468" s="14">
        <f>Таблица1[[#This Row],[Т9]]-Таблица1[[#This Row],[угол обхв6]]</f>
        <v>47359.924396679133</v>
      </c>
      <c r="CR2468" s="14">
        <f>Таблица1[[#This Row],[Т9]]-Таблица1[[#This Row],[угол обхв5]]</f>
        <v>1160.9098150665886</v>
      </c>
      <c r="CS2468" s="14">
        <f>Таблица1[[#This Row],[Т9]]-Таблица1[[#This Row],[угол обхв4]]</f>
        <v>59062.684387481917</v>
      </c>
      <c r="CT2468" s="14">
        <f>Таблица1[[#This Row],[Lкан_прям, мм]]+Таблица1[[#This Row],[Lкан_дуг, мм]]+Таблица1[[#This Row],[Lкан_леб,мм]]</f>
        <v>85045.326329871838</v>
      </c>
      <c r="CU2468" s="16">
        <f>Таблица1[[#This Row],[Lкан_леб,мм]]</f>
        <v>57901.774572415328</v>
      </c>
      <c r="CV2468" s="14">
        <f>2534431-(Таблица1[[#This Row],[Т23]]+Таблица1[[#This Row],[угол обхв3]])</f>
        <v>2448957.4482425433</v>
      </c>
      <c r="CW2468" s="50">
        <f>SUM(X2468:AC2468,AD2468:AI2468)-Таблица1[[#This Row],[lподв_min, мм]]</f>
        <v>22865.861278169185</v>
      </c>
      <c r="CX2468" s="17">
        <f>CW2907-Таблица1[[#This Row],[Суммарная длина каната]]</f>
        <v>-2448957.4482425433</v>
      </c>
    </row>
    <row r="2469" spans="1:102" x14ac:dyDescent="0.25">
      <c r="A2469" s="21">
        <v>2468</v>
      </c>
      <c r="B2469" s="10">
        <v>64.019387755102031</v>
      </c>
      <c r="C2469" s="10">
        <v>85.513877551020443</v>
      </c>
      <c r="D2469" s="11">
        <v>11887.424264528709</v>
      </c>
      <c r="E2469" s="11">
        <v>16250.838015039753</v>
      </c>
      <c r="F2469" s="11">
        <v>11787.948974043449</v>
      </c>
      <c r="G2469" s="11">
        <v>16349.962515456518</v>
      </c>
      <c r="H2469" s="11">
        <v>12295.42377452871</v>
      </c>
      <c r="I2469" s="11">
        <v>11938.210582352433</v>
      </c>
      <c r="J2469" s="11">
        <v>4312.6274326873217</v>
      </c>
      <c r="K2469" s="11">
        <v>25982.641942382201</v>
      </c>
      <c r="L2469" s="11">
        <v>1160.9098150743125</v>
      </c>
      <c r="M2469" s="11">
        <v>57901.774572415328</v>
      </c>
      <c r="N2469" s="11">
        <v>4052.4383295405082</v>
      </c>
      <c r="O2469" s="11">
        <v>21156.902030833702</v>
      </c>
      <c r="P2469" s="43">
        <v>7020.3865345820077</v>
      </c>
      <c r="Q2469" s="11">
        <v>21161.682518307523</v>
      </c>
      <c r="R2469" s="11">
        <v>11315.080519786634</v>
      </c>
      <c r="S2469" s="11">
        <v>17757.003888326828</v>
      </c>
      <c r="T2469" s="11">
        <v>12454.13529976901</v>
      </c>
      <c r="U2469" s="11">
        <v>16955.837733150951</v>
      </c>
      <c r="V2469" s="11">
        <v>11887.424264528709</v>
      </c>
      <c r="W2469" s="11">
        <v>16250.838015039753</v>
      </c>
      <c r="X2469" s="12">
        <v>0</v>
      </c>
      <c r="Y2469" s="12">
        <v>424.86008916046342</v>
      </c>
      <c r="Z2469" s="12">
        <v>274.14492189773301</v>
      </c>
      <c r="AA2469" s="44">
        <v>232.04019061955873</v>
      </c>
      <c r="AB2469" s="45">
        <v>47.253829333786491</v>
      </c>
      <c r="AC2469" s="12">
        <v>182.61078406277082</v>
      </c>
      <c r="AD2469" s="12">
        <v>11702.759990802786</v>
      </c>
      <c r="AE2469" s="12">
        <v>2967.9520550153011</v>
      </c>
      <c r="AF2469" s="12">
        <v>5480.5321821881498</v>
      </c>
      <c r="AG2469" s="44">
        <v>1128.4755203370617</v>
      </c>
      <c r="AH2469" s="45">
        <v>390.29476040551901</v>
      </c>
      <c r="AI2469" s="12">
        <v>4312.627433633379</v>
      </c>
      <c r="AJ2469" s="12">
        <v>-59.755742352846262</v>
      </c>
      <c r="AK2469" s="12">
        <v>-9.2286489007029709E-2</v>
      </c>
      <c r="AL2469" s="12">
        <v>38.406113020021614</v>
      </c>
      <c r="AM2469" s="44">
        <v>70.99171007862904</v>
      </c>
      <c r="AN2469" s="45">
        <v>64.35581550348823</v>
      </c>
      <c r="AO2469" s="12">
        <v>89.999999867144126</v>
      </c>
      <c r="AP2469" s="12">
        <v>-2194.5598880277171</v>
      </c>
      <c r="AQ2469" s="12">
        <v>4051.7811629646453</v>
      </c>
      <c r="AR2469" s="12">
        <v>7273.8489420370279</v>
      </c>
      <c r="AS2469" s="44">
        <v>11700.832875634347</v>
      </c>
      <c r="AT2469" s="45">
        <v>12086.323687818331</v>
      </c>
      <c r="AU2469" s="12">
        <v>12295.424264528709</v>
      </c>
      <c r="AV2469" s="12">
        <v>11252.556082108271</v>
      </c>
      <c r="AW2469" s="12">
        <v>21564.90150158347</v>
      </c>
      <c r="AX2469" s="12">
        <v>21481.402408222279</v>
      </c>
      <c r="AY2469" s="44">
        <v>17889.891509864497</v>
      </c>
      <c r="AZ2469" s="45">
        <v>16779.263051743219</v>
      </c>
      <c r="BA2469" s="12">
        <v>16250.838015985813</v>
      </c>
      <c r="BB2469" s="12">
        <v>3699.9728453810094</v>
      </c>
      <c r="BC2469" s="12">
        <v>7019.7293680061457</v>
      </c>
      <c r="BD2469" s="12">
        <v>11568.542927241653</v>
      </c>
      <c r="BE2469" s="44">
        <v>12068.382943921297</v>
      </c>
      <c r="BF2469" s="45">
        <v>12255.23587647939</v>
      </c>
      <c r="BG2469" s="12">
        <v>12295.424274528712</v>
      </c>
      <c r="BH2469" s="12">
        <v>21362.406489364923</v>
      </c>
      <c r="BI2469" s="12">
        <v>21569.681989057292</v>
      </c>
      <c r="BJ2469" s="12">
        <v>18076.723778241587</v>
      </c>
      <c r="BK2469" s="44">
        <v>16822.950111613281</v>
      </c>
      <c r="BL2469" s="45">
        <v>16427.412696447485</v>
      </c>
      <c r="BM2469" s="12">
        <v>11938.210582352434</v>
      </c>
      <c r="BN2469" s="12">
        <v>0</v>
      </c>
      <c r="BO2469" s="12">
        <v>59.663455863839239</v>
      </c>
      <c r="BP2469" s="12">
        <v>38.498399509028644</v>
      </c>
      <c r="BQ2469" s="48">
        <v>32.585597058607426</v>
      </c>
      <c r="BR2469" s="49">
        <v>6.6358945751408154</v>
      </c>
      <c r="BS2469" s="13">
        <v>25.644184363655896</v>
      </c>
      <c r="BT2469" s="12">
        <v>428.22542758466898</v>
      </c>
      <c r="BV2469" s="14">
        <f>Таблица1[[#This Row],[Lкан_леб,мм]]</f>
        <v>57901.774572415328</v>
      </c>
      <c r="BW2469" s="50">
        <f>Таблица1[[#This Row],[угол обхв4]]+Таблица1[[#This Row],[Lдуг 3,мм]]</f>
        <v>11702.759990802786</v>
      </c>
      <c r="BX2469" s="54">
        <f>Таблица1[[#This Row],[угол обхв5]]+Таблица1[[#This Row],[Y5, мм]]</f>
        <v>58326.634661575794</v>
      </c>
      <c r="BY2469" s="14">
        <f>Таблица1[[#This Row],[угол обхв6]]+Таблица1[[#This Row],[Lдуг 4,мм]]</f>
        <v>14670.712045818087</v>
      </c>
      <c r="BZ2469" s="14">
        <f>Таблица1[[#This Row],[Т1]]+Таблица1[[#This Row],[X6, мм]]</f>
        <v>58600.77958347353</v>
      </c>
      <c r="CA2469" s="14">
        <f>Таблица1[[#This Row],[Т2]]+Таблица1[[#This Row],[Lдуг 5,мм]]</f>
        <v>20151.244228006239</v>
      </c>
      <c r="CB2469" s="14">
        <f>Таблица1[[#This Row],[Т3]]+Таблица1[[#This Row],[Y6, мм]]</f>
        <v>58832.819774093092</v>
      </c>
      <c r="CC2469" s="14">
        <f>Таблица1[[#This Row],[Т4]]+Таблица1[[#This Row],[Lдуг 6,мм]]</f>
        <v>21279.719748343301</v>
      </c>
      <c r="CD2469" s="14">
        <f>Таблица1[[#This Row],[Т5]]+Таблица1[[#This Row],[Lдуг 1,мм]]</f>
        <v>58880.073603426878</v>
      </c>
      <c r="CE2469" s="14">
        <f>Таблица1[[#This Row],[Т6]]+Таблица1[[#This Row],[Lпрям1, мм]]</f>
        <v>21670.01450874882</v>
      </c>
      <c r="CF2469" s="15">
        <f>Таблица1[[#This Row],[Т7]]+Таблица1[[#This Row],[Lдуг 2,мм]]</f>
        <v>59062.684387489651</v>
      </c>
      <c r="CG2469" s="14">
        <f>Таблица1[[#This Row],[Т8]]+Таблица1[[#This Row],[Lпрям2, мм]]</f>
        <v>25982.641942382201</v>
      </c>
      <c r="CH2469" s="14">
        <f>Таблица1[[#This Row],[Т9]]-Таблица1[[#This Row],[Т9]]</f>
        <v>0</v>
      </c>
      <c r="CI2469" s="50">
        <f>Таблица1[[#This Row],[Т9]]-Таблица1[[#This Row],[Т8]]</f>
        <v>37392.669878740831</v>
      </c>
      <c r="CJ2469" s="54">
        <f>Таблица1[[#This Row],[Т9]]-Таблица1[[#This Row],[Т7]]</f>
        <v>182.61078406277375</v>
      </c>
      <c r="CK2469" s="14">
        <f>Таблица1[[#This Row],[Т9]]-Таблица1[[#This Row],[Т6]]</f>
        <v>37782.964639146347</v>
      </c>
      <c r="CL2469" s="14">
        <f>Таблица1[[#This Row],[Т9]]-Таблица1[[#This Row],[Т5]]</f>
        <v>229.86461339655943</v>
      </c>
      <c r="CM2469" s="14">
        <f>Таблица1[[#This Row],[Т9]]-Таблица1[[#This Row],[Т4]]</f>
        <v>38911.440159483413</v>
      </c>
      <c r="CN2469" s="14">
        <f>Таблица1[[#This Row],[Т9]]-Таблица1[[#This Row],[Т3]]</f>
        <v>461.90480401612149</v>
      </c>
      <c r="CO2469" s="14">
        <f>Таблица1[[#This Row],[Т9]]-Таблица1[[#This Row],[Т2]]</f>
        <v>44391.972341671564</v>
      </c>
      <c r="CP2469" s="14">
        <f>Таблица1[[#This Row],[Т9]]-Таблица1[[#This Row],[Т1]]</f>
        <v>736.0497259138574</v>
      </c>
      <c r="CQ2469" s="14">
        <f>Таблица1[[#This Row],[Т9]]-Таблица1[[#This Row],[угол обхв6]]</f>
        <v>47359.924396686867</v>
      </c>
      <c r="CR2469" s="14">
        <f>Таблица1[[#This Row],[Т9]]-Таблица1[[#This Row],[угол обхв5]]</f>
        <v>1160.909815074323</v>
      </c>
      <c r="CS2469" s="14">
        <f>Таблица1[[#This Row],[Т9]]-Таблица1[[#This Row],[угол обхв4]]</f>
        <v>59062.684387489651</v>
      </c>
      <c r="CT2469" s="14">
        <f>Таблица1[[#This Row],[Lкан_прям, мм]]+Таблица1[[#This Row],[Lкан_дуг, мм]]+Таблица1[[#This Row],[Lкан_леб,мм]]</f>
        <v>85045.326329871838</v>
      </c>
      <c r="CU2469" s="16">
        <f>Таблица1[[#This Row],[Lкан_леб,мм]]</f>
        <v>57901.774572415328</v>
      </c>
      <c r="CV2469" s="14">
        <f>2534431-(Таблица1[[#This Row],[Т23]]+Таблица1[[#This Row],[угол обхв3]])</f>
        <v>2448957.4482425433</v>
      </c>
      <c r="CW2469" s="50">
        <f>SUM(X2469:AC2469,AD2469:AI2469)-Таблица1[[#This Row],[lподв_min, мм]]</f>
        <v>22830.924324769188</v>
      </c>
      <c r="CX2469" s="17">
        <f>CW2908-Таблица1[[#This Row],[Суммарная длина каната]]</f>
        <v>-2448957.4482425433</v>
      </c>
    </row>
    <row r="2470" spans="1:102" x14ac:dyDescent="0.25">
      <c r="A2470" s="21">
        <v>2469</v>
      </c>
      <c r="B2470" s="10">
        <v>64.019387755102031</v>
      </c>
      <c r="C2470" s="10">
        <v>88.197959183673518</v>
      </c>
      <c r="D2470" s="11">
        <v>12073.979867507545</v>
      </c>
      <c r="E2470" s="11">
        <v>16582.304158021681</v>
      </c>
      <c r="F2470" s="11">
        <v>11969.971814754694</v>
      </c>
      <c r="G2470" s="11">
        <v>16676.661589962998</v>
      </c>
      <c r="H2470" s="11">
        <v>12481.979377507547</v>
      </c>
      <c r="I2470" s="11">
        <v>12233.406251141017</v>
      </c>
      <c r="J2470" s="11">
        <v>4348.8979068806639</v>
      </c>
      <c r="K2470" s="11">
        <v>25982.641942374314</v>
      </c>
      <c r="L2470" s="11">
        <v>1160.9098150822015</v>
      </c>
      <c r="M2470" s="11">
        <v>57901.774572415328</v>
      </c>
      <c r="N2470" s="11">
        <v>4052.4383295405082</v>
      </c>
      <c r="O2470" s="11">
        <v>21156.902030833702</v>
      </c>
      <c r="P2470" s="43">
        <v>6982.3120578190346</v>
      </c>
      <c r="Q2470" s="11">
        <v>21259.842924914141</v>
      </c>
      <c r="R2470" s="11">
        <v>11431.731892069507</v>
      </c>
      <c r="S2470" s="11">
        <v>18060.015407909745</v>
      </c>
      <c r="T2470" s="11">
        <v>12607.054795589764</v>
      </c>
      <c r="U2470" s="11">
        <v>17313.068908847923</v>
      </c>
      <c r="V2470" s="11">
        <v>12073.979867507545</v>
      </c>
      <c r="W2470" s="11">
        <v>16582.304158021681</v>
      </c>
      <c r="X2470" s="12">
        <v>0</v>
      </c>
      <c r="Y2470" s="12">
        <v>411.18810089854958</v>
      </c>
      <c r="Z2470" s="12">
        <v>268.70371691174955</v>
      </c>
      <c r="AA2470" s="44">
        <v>232.04019061955859</v>
      </c>
      <c r="AB2470" s="45">
        <v>47.253829333785767</v>
      </c>
      <c r="AC2470" s="12">
        <v>201.72397731855796</v>
      </c>
      <c r="AD2470" s="12">
        <v>11702.759990802786</v>
      </c>
      <c r="AE2470" s="12">
        <v>2931.6815808219685</v>
      </c>
      <c r="AF2470" s="12">
        <v>5480.5321821881525</v>
      </c>
      <c r="AG2470" s="44">
        <v>1128.4755203370576</v>
      </c>
      <c r="AH2470" s="45">
        <v>390.2947604055181</v>
      </c>
      <c r="AI2470" s="12">
        <v>4348.8979078188304</v>
      </c>
      <c r="AJ2470" s="12">
        <v>-59.755742352846262</v>
      </c>
      <c r="AK2470" s="12">
        <v>-2.0122551776346369</v>
      </c>
      <c r="AL2470" s="12">
        <v>35.722031387368531</v>
      </c>
      <c r="AM2470" s="44">
        <v>68.307628445975936</v>
      </c>
      <c r="AN2470" s="45">
        <v>61.671733870835226</v>
      </c>
      <c r="AO2470" s="12">
        <v>89.999999868252175</v>
      </c>
      <c r="AP2470" s="12">
        <v>-2194.5598880277171</v>
      </c>
      <c r="AQ2470" s="12">
        <v>4038.1121199481809</v>
      </c>
      <c r="AR2470" s="12">
        <v>7220.524257572335</v>
      </c>
      <c r="AS2470" s="44">
        <v>11810.838063179497</v>
      </c>
      <c r="AT2470" s="45">
        <v>12247.915504257648</v>
      </c>
      <c r="AU2470" s="12">
        <v>12481.979867507545</v>
      </c>
      <c r="AV2470" s="12">
        <v>11252.556082108271</v>
      </c>
      <c r="AW2470" s="12">
        <v>21564.650433306007</v>
      </c>
      <c r="AX2470" s="12">
        <v>21591.081430961814</v>
      </c>
      <c r="AY2470" s="44">
        <v>18210.821611450323</v>
      </c>
      <c r="AZ2470" s="45">
        <v>17119.463719295924</v>
      </c>
      <c r="BA2470" s="12">
        <v>16582.304158959851</v>
      </c>
      <c r="BB2470" s="12">
        <v>3699.9728453810094</v>
      </c>
      <c r="BC2470" s="12">
        <v>6967.9858482267082</v>
      </c>
      <c r="BD2470" s="12">
        <v>11669.944091822808</v>
      </c>
      <c r="BE2470" s="44">
        <v>12227.948624479774</v>
      </c>
      <c r="BF2470" s="45">
        <v>12433.119158839663</v>
      </c>
      <c r="BG2470" s="12">
        <v>12481.979877507549</v>
      </c>
      <c r="BH2470" s="12">
        <v>21362.406489364923</v>
      </c>
      <c r="BI2470" s="12">
        <v>21667.591327386446</v>
      </c>
      <c r="BJ2470" s="12">
        <v>18391.253913957418</v>
      </c>
      <c r="BK2470" s="44">
        <v>17162.262705307345</v>
      </c>
      <c r="BL2470" s="45">
        <v>16775.909347573681</v>
      </c>
      <c r="BM2470" s="12">
        <v>12233.406251141019</v>
      </c>
      <c r="BN2470" s="12">
        <v>0</v>
      </c>
      <c r="BO2470" s="12">
        <v>57.743487175211619</v>
      </c>
      <c r="BP2470" s="12">
        <v>37.734286565003167</v>
      </c>
      <c r="BQ2470" s="48">
        <v>32.585597058607405</v>
      </c>
      <c r="BR2470" s="49">
        <v>6.6358945751407132</v>
      </c>
      <c r="BS2470" s="13">
        <v>28.328265997416953</v>
      </c>
      <c r="BT2470" s="12">
        <v>428.22542758466898</v>
      </c>
      <c r="BV2470" s="14">
        <f>Таблица1[[#This Row],[Lкан_леб,мм]]</f>
        <v>57901.774572415328</v>
      </c>
      <c r="BW2470" s="50">
        <f>Таблица1[[#This Row],[угол обхв4]]+Таблица1[[#This Row],[Lдуг 3,мм]]</f>
        <v>11702.759990802786</v>
      </c>
      <c r="BX2470" s="54">
        <f>Таблица1[[#This Row],[угол обхв5]]+Таблица1[[#This Row],[Y5, мм]]</f>
        <v>58312.962673313879</v>
      </c>
      <c r="BY2470" s="14">
        <f>Таблица1[[#This Row],[угол обхв6]]+Таблица1[[#This Row],[Lдуг 4,мм]]</f>
        <v>14634.441571624755</v>
      </c>
      <c r="BZ2470" s="14">
        <f>Таблица1[[#This Row],[Т1]]+Таблица1[[#This Row],[X6, мм]]</f>
        <v>58581.666390225626</v>
      </c>
      <c r="CA2470" s="14">
        <f>Таблица1[[#This Row],[Т2]]+Таблица1[[#This Row],[Lдуг 5,мм]]</f>
        <v>20114.973753812908</v>
      </c>
      <c r="CB2470" s="14">
        <f>Таблица1[[#This Row],[Т3]]+Таблица1[[#This Row],[Y6, мм]]</f>
        <v>58813.706580845188</v>
      </c>
      <c r="CC2470" s="14">
        <f>Таблица1[[#This Row],[Т4]]+Таблица1[[#This Row],[Lдуг 6,мм]]</f>
        <v>21243.449274149967</v>
      </c>
      <c r="CD2470" s="14">
        <f>Таблица1[[#This Row],[Т5]]+Таблица1[[#This Row],[Lдуг 1,мм]]</f>
        <v>58860.960410178974</v>
      </c>
      <c r="CE2470" s="14">
        <f>Таблица1[[#This Row],[Т6]]+Таблица1[[#This Row],[Lпрям1, мм]]</f>
        <v>21633.744034555486</v>
      </c>
      <c r="CF2470" s="15">
        <f>Таблица1[[#This Row],[Т7]]+Таблица1[[#This Row],[Lдуг 2,мм]]</f>
        <v>59062.684387497531</v>
      </c>
      <c r="CG2470" s="14">
        <f>Таблица1[[#This Row],[Т8]]+Таблица1[[#This Row],[Lпрям2, мм]]</f>
        <v>25982.641942374317</v>
      </c>
      <c r="CH2470" s="14">
        <f>Таблица1[[#This Row],[Т9]]-Таблица1[[#This Row],[Т9]]</f>
        <v>0</v>
      </c>
      <c r="CI2470" s="50">
        <f>Таблица1[[#This Row],[Т9]]-Таблица1[[#This Row],[Т8]]</f>
        <v>37428.940352942045</v>
      </c>
      <c r="CJ2470" s="54">
        <f>Таблица1[[#This Row],[Т9]]-Таблица1[[#This Row],[Т7]]</f>
        <v>201.72397731855744</v>
      </c>
      <c r="CK2470" s="14">
        <f>Таблица1[[#This Row],[Т9]]-Таблица1[[#This Row],[Т6]]</f>
        <v>37819.23511334756</v>
      </c>
      <c r="CL2470" s="14">
        <f>Таблица1[[#This Row],[Т9]]-Таблица1[[#This Row],[Т5]]</f>
        <v>248.97780665234313</v>
      </c>
      <c r="CM2470" s="14">
        <f>Таблица1[[#This Row],[Т9]]-Таблица1[[#This Row],[Т4]]</f>
        <v>38947.710633684619</v>
      </c>
      <c r="CN2470" s="14">
        <f>Таблица1[[#This Row],[Т9]]-Таблица1[[#This Row],[Т3]]</f>
        <v>481.01799727190519</v>
      </c>
      <c r="CO2470" s="14">
        <f>Таблица1[[#This Row],[Т9]]-Таблица1[[#This Row],[Т2]]</f>
        <v>44428.242815872778</v>
      </c>
      <c r="CP2470" s="14">
        <f>Таблица1[[#This Row],[Т9]]-Таблица1[[#This Row],[Т1]]</f>
        <v>749.72171418365178</v>
      </c>
      <c r="CQ2470" s="14">
        <f>Таблица1[[#This Row],[Т9]]-Таблица1[[#This Row],[угол обхв6]]</f>
        <v>47359.924396694747</v>
      </c>
      <c r="CR2470" s="14">
        <f>Таблица1[[#This Row],[Т9]]-Таблица1[[#This Row],[угол обхв5]]</f>
        <v>1160.9098150822028</v>
      </c>
      <c r="CS2470" s="14">
        <f>Таблица1[[#This Row],[Т9]]-Таблица1[[#This Row],[угол обхв4]]</f>
        <v>59062.684387497531</v>
      </c>
      <c r="CT2470" s="14">
        <f>Таблица1[[#This Row],[Lкан_прям, мм]]+Таблица1[[#This Row],[Lкан_дуг, мм]]+Таблица1[[#This Row],[Lкан_леб,мм]]</f>
        <v>85045.326329871838</v>
      </c>
      <c r="CU2470" s="16">
        <f>Таблица1[[#This Row],[Lкан_леб,мм]]</f>
        <v>57901.774572415328</v>
      </c>
      <c r="CV2470" s="14">
        <f>2534431-(Таблица1[[#This Row],[Т23]]+Таблица1[[#This Row],[угол обхв3]])</f>
        <v>2448957.4482425433</v>
      </c>
      <c r="CW2470" s="50">
        <f>SUM(X2470:AC2470,AD2470:AI2470)-Таблица1[[#This Row],[lподв_min, мм]]</f>
        <v>22794.653850575851</v>
      </c>
      <c r="CX2470" s="17">
        <f>CW2909-Таблица1[[#This Row],[Суммарная длина каната]]</f>
        <v>-2448957.4482425433</v>
      </c>
    </row>
    <row r="2471" spans="1:102" x14ac:dyDescent="0.25">
      <c r="A2471" s="21">
        <v>2470</v>
      </c>
      <c r="B2471" s="10">
        <v>64.019387755102031</v>
      </c>
      <c r="C2471" s="10">
        <v>90.88204081632658</v>
      </c>
      <c r="D2471" s="11">
        <v>12244.808600185359</v>
      </c>
      <c r="E2471" s="11">
        <v>16922.142856579987</v>
      </c>
      <c r="F2471" s="11">
        <v>12136.495994663144</v>
      </c>
      <c r="G2471" s="11">
        <v>17011.526185478549</v>
      </c>
      <c r="H2471" s="11">
        <v>12652.80811018536</v>
      </c>
      <c r="I2471" s="11">
        <v>12535.6719325702</v>
      </c>
      <c r="J2471" s="11">
        <v>4386.4709240097891</v>
      </c>
      <c r="K2471" s="11">
        <v>25982.64194236627</v>
      </c>
      <c r="L2471" s="11">
        <v>1160.9098150902396</v>
      </c>
      <c r="M2471" s="11">
        <v>57901.774572415328</v>
      </c>
      <c r="N2471" s="11">
        <v>4052.4383295405082</v>
      </c>
      <c r="O2471" s="11">
        <v>21156.902030833702</v>
      </c>
      <c r="P2471" s="43">
        <v>6939.6826049040465</v>
      </c>
      <c r="Q2471" s="11">
        <v>21356.112655100322</v>
      </c>
      <c r="R2471" s="11">
        <v>11534.065583862477</v>
      </c>
      <c r="S2471" s="11">
        <v>18368.157159672541</v>
      </c>
      <c r="T2471" s="11">
        <v>12743.077773580904</v>
      </c>
      <c r="U2471" s="11">
        <v>17677.069231032307</v>
      </c>
      <c r="V2471" s="11">
        <v>12244.808600185359</v>
      </c>
      <c r="W2471" s="11">
        <v>16922.142856579987</v>
      </c>
      <c r="X2471" s="12">
        <v>0</v>
      </c>
      <c r="Y2471" s="12">
        <v>397.41110427754444</v>
      </c>
      <c r="Z2471" s="12">
        <v>263.36752028485785</v>
      </c>
      <c r="AA2471" s="44">
        <v>232.04019061955859</v>
      </c>
      <c r="AB2471" s="45">
        <v>47.253829333786854</v>
      </c>
      <c r="AC2471" s="12">
        <v>220.83717057449192</v>
      </c>
      <c r="AD2471" s="12">
        <v>11702.759990802786</v>
      </c>
      <c r="AE2471" s="12">
        <v>2894.1085636928374</v>
      </c>
      <c r="AF2471" s="12">
        <v>5480.5321821881498</v>
      </c>
      <c r="AG2471" s="44">
        <v>1128.4755203370623</v>
      </c>
      <c r="AH2471" s="45">
        <v>390.29476040551367</v>
      </c>
      <c r="AI2471" s="12">
        <v>4386.4709249399193</v>
      </c>
      <c r="AJ2471" s="12">
        <v>-59.755742352846262</v>
      </c>
      <c r="AK2471" s="12">
        <v>-3.9469702775110869</v>
      </c>
      <c r="AL2471" s="12">
        <v>33.037949754715505</v>
      </c>
      <c r="AM2471" s="44">
        <v>65.623546813322903</v>
      </c>
      <c r="AN2471" s="45">
        <v>58.987652238182044</v>
      </c>
      <c r="AO2471" s="12">
        <v>89.999999869380673</v>
      </c>
      <c r="AP2471" s="12">
        <v>-2194.5598880277171</v>
      </c>
      <c r="AQ2471" s="12">
        <v>4024.3544021714974</v>
      </c>
      <c r="AR2471" s="12">
        <v>7162.1219231324094</v>
      </c>
      <c r="AS2471" s="44">
        <v>11905.693753593678</v>
      </c>
      <c r="AT2471" s="45">
        <v>12393.398809135135</v>
      </c>
      <c r="AU2471" s="12">
        <v>12652.808600185359</v>
      </c>
      <c r="AV2471" s="12">
        <v>11252.556082108271</v>
      </c>
      <c r="AW2471" s="12">
        <v>21563.934330563749</v>
      </c>
      <c r="AX2471" s="12">
        <v>21698.142989582659</v>
      </c>
      <c r="AY2471" s="44">
        <v>18536.551053452091</v>
      </c>
      <c r="AZ2471" s="45">
        <v>17466.858332589491</v>
      </c>
      <c r="BA2471" s="12">
        <v>16922.14285751012</v>
      </c>
      <c r="BB2471" s="12">
        <v>3699.9728453810094</v>
      </c>
      <c r="BC2471" s="12">
        <v>6911.5986775350357</v>
      </c>
      <c r="BD2471" s="12">
        <v>11756.504902090839</v>
      </c>
      <c r="BE2471" s="44">
        <v>12371.449603849702</v>
      </c>
      <c r="BF2471" s="45">
        <v>12594.487564631128</v>
      </c>
      <c r="BG2471" s="12">
        <v>12652.808610185362</v>
      </c>
      <c r="BH2471" s="12">
        <v>21362.406489364923</v>
      </c>
      <c r="BI2471" s="12">
        <v>21763.144954830368</v>
      </c>
      <c r="BJ2471" s="12">
        <v>18710.187494154881</v>
      </c>
      <c r="BK2471" s="44">
        <v>17508.675337252756</v>
      </c>
      <c r="BL2471" s="45">
        <v>17132.353755022803</v>
      </c>
      <c r="BM2471" s="12">
        <v>12535.671932570202</v>
      </c>
      <c r="BN2471" s="12">
        <v>0</v>
      </c>
      <c r="BO2471" s="12">
        <v>55.808772075335177</v>
      </c>
      <c r="BP2471" s="12">
        <v>36.98492003222659</v>
      </c>
      <c r="BQ2471" s="48">
        <v>32.585597058607405</v>
      </c>
      <c r="BR2471" s="49">
        <v>6.635894575140866</v>
      </c>
      <c r="BS2471" s="13">
        <v>31.012347631198629</v>
      </c>
      <c r="BT2471" s="12">
        <v>428.22542758466898</v>
      </c>
      <c r="BV2471" s="14">
        <f>Таблица1[[#This Row],[Lкан_леб,мм]]</f>
        <v>57901.774572415328</v>
      </c>
      <c r="BW2471" s="50">
        <f>Таблица1[[#This Row],[угол обхв4]]+Таблица1[[#This Row],[Lдуг 3,мм]]</f>
        <v>11702.759990802786</v>
      </c>
      <c r="BX2471" s="54">
        <f>Таблица1[[#This Row],[угол обхв5]]+Таблица1[[#This Row],[Y5, мм]]</f>
        <v>58299.185676692876</v>
      </c>
      <c r="BY2471" s="14">
        <f>Таблица1[[#This Row],[угол обхв6]]+Таблица1[[#This Row],[Lдуг 4,мм]]</f>
        <v>14596.868554495624</v>
      </c>
      <c r="BZ2471" s="14">
        <f>Таблица1[[#This Row],[Т1]]+Таблица1[[#This Row],[X6, мм]]</f>
        <v>58562.553196977737</v>
      </c>
      <c r="CA2471" s="14">
        <f>Таблица1[[#This Row],[Т2]]+Таблица1[[#This Row],[Lдуг 5,мм]]</f>
        <v>20077.400736683776</v>
      </c>
      <c r="CB2471" s="14">
        <f>Таблица1[[#This Row],[Т3]]+Таблица1[[#This Row],[Y6, мм]]</f>
        <v>58794.593387597299</v>
      </c>
      <c r="CC2471" s="14">
        <f>Таблица1[[#This Row],[Т4]]+Таблица1[[#This Row],[Lдуг 6,мм]]</f>
        <v>21205.876257020838</v>
      </c>
      <c r="CD2471" s="14">
        <f>Таблица1[[#This Row],[Т5]]+Таблица1[[#This Row],[Lдуг 1,мм]]</f>
        <v>58841.847216931084</v>
      </c>
      <c r="CE2471" s="14">
        <f>Таблица1[[#This Row],[Т6]]+Таблица1[[#This Row],[Lпрям1, мм]]</f>
        <v>21596.171017426354</v>
      </c>
      <c r="CF2471" s="15">
        <f>Таблица1[[#This Row],[Т7]]+Таблица1[[#This Row],[Lдуг 2,мм]]</f>
        <v>59062.684387505578</v>
      </c>
      <c r="CG2471" s="14">
        <f>Таблица1[[#This Row],[Т8]]+Таблица1[[#This Row],[Lпрям2, мм]]</f>
        <v>25982.641942366274</v>
      </c>
      <c r="CH2471" s="14">
        <f>Таблица1[[#This Row],[Т9]]-Таблица1[[#This Row],[Т9]]</f>
        <v>0</v>
      </c>
      <c r="CI2471" s="50">
        <f>Таблица1[[#This Row],[Т9]]-Таблица1[[#This Row],[Т8]]</f>
        <v>37466.513370079221</v>
      </c>
      <c r="CJ2471" s="54">
        <f>Таблица1[[#This Row],[Т9]]-Таблица1[[#This Row],[Т7]]</f>
        <v>220.83717057449394</v>
      </c>
      <c r="CK2471" s="14">
        <f>Таблица1[[#This Row],[Т9]]-Таблица1[[#This Row],[Т6]]</f>
        <v>37856.808130484744</v>
      </c>
      <c r="CL2471" s="14">
        <f>Таблица1[[#This Row],[Т9]]-Таблица1[[#This Row],[Т5]]</f>
        <v>268.09099990827963</v>
      </c>
      <c r="CM2471" s="14">
        <f>Таблица1[[#This Row],[Т9]]-Таблица1[[#This Row],[Т4]]</f>
        <v>38985.283650821802</v>
      </c>
      <c r="CN2471" s="14">
        <f>Таблица1[[#This Row],[Т9]]-Таблица1[[#This Row],[Т3]]</f>
        <v>500.13119052784168</v>
      </c>
      <c r="CO2471" s="14">
        <f>Таблица1[[#This Row],[Т9]]-Таблица1[[#This Row],[Т2]]</f>
        <v>44465.815833009954</v>
      </c>
      <c r="CP2471" s="14">
        <f>Таблица1[[#This Row],[Т9]]-Таблица1[[#This Row],[Т1]]</f>
        <v>763.49871081270248</v>
      </c>
      <c r="CQ2471" s="14">
        <f>Таблица1[[#This Row],[Т9]]-Таблица1[[#This Row],[угол обхв6]]</f>
        <v>47359.924396702794</v>
      </c>
      <c r="CR2471" s="14">
        <f>Таблица1[[#This Row],[Т9]]-Таблица1[[#This Row],[угол обхв5]]</f>
        <v>1160.90981509025</v>
      </c>
      <c r="CS2471" s="14">
        <f>Таблица1[[#This Row],[Т9]]-Таблица1[[#This Row],[угол обхв4]]</f>
        <v>59062.684387505578</v>
      </c>
      <c r="CT2471" s="14">
        <f>Таблица1[[#This Row],[Lкан_прям, мм]]+Таблица1[[#This Row],[Lкан_дуг, мм]]+Таблица1[[#This Row],[Lкан_леб,мм]]</f>
        <v>85045.326329871838</v>
      </c>
      <c r="CU2471" s="16">
        <f>Таблица1[[#This Row],[Lкан_леб,мм]]</f>
        <v>57901.774572415328</v>
      </c>
      <c r="CV2471" s="14">
        <f>2534431-(Таблица1[[#This Row],[Т23]]+Таблица1[[#This Row],[угол обхв3]])</f>
        <v>2448957.4482425433</v>
      </c>
      <c r="CW2471" s="50">
        <f>SUM(X2471:AC2471,AD2471:AI2471)-Таблица1[[#This Row],[lподв_min, мм]]</f>
        <v>22757.080833446722</v>
      </c>
      <c r="CX2471" s="17">
        <f>CW2910-Таблица1[[#This Row],[Суммарная длина каната]]</f>
        <v>-2448957.4482425433</v>
      </c>
    </row>
    <row r="2472" spans="1:102" x14ac:dyDescent="0.25">
      <c r="A2472" s="21">
        <v>2471</v>
      </c>
      <c r="B2472" s="10">
        <v>64.019387755102031</v>
      </c>
      <c r="C2472" s="10">
        <v>93.566122448979641</v>
      </c>
      <c r="D2472" s="11">
        <v>12399.535638321771</v>
      </c>
      <c r="E2472" s="11">
        <v>17269.608452885066</v>
      </c>
      <c r="F2472" s="11">
        <v>12287.156134372368</v>
      </c>
      <c r="G2472" s="11">
        <v>17353.821558112733</v>
      </c>
      <c r="H2472" s="11">
        <v>12807.535148321771</v>
      </c>
      <c r="I2472" s="11">
        <v>12844.294652590097</v>
      </c>
      <c r="J2472" s="11">
        <v>4425.313800294969</v>
      </c>
      <c r="K2472" s="11">
        <v>25982.641942358099</v>
      </c>
      <c r="L2472" s="11">
        <v>1160.909815098405</v>
      </c>
      <c r="M2472" s="11">
        <v>57901.774572415328</v>
      </c>
      <c r="N2472" s="11">
        <v>4052.4383295405082</v>
      </c>
      <c r="O2472" s="11">
        <v>21156.902030833702</v>
      </c>
      <c r="P2472" s="43">
        <v>6892.5917113451278</v>
      </c>
      <c r="Q2472" s="11">
        <v>21450.280478425349</v>
      </c>
      <c r="R2472" s="11">
        <v>11621.857059470109</v>
      </c>
      <c r="S2472" s="11">
        <v>18680.753033711306</v>
      </c>
      <c r="T2472" s="11">
        <v>12861.905778625418</v>
      </c>
      <c r="U2472" s="11">
        <v>18047.040027594754</v>
      </c>
      <c r="V2472" s="11">
        <v>12399.535638321771</v>
      </c>
      <c r="W2472" s="11">
        <v>17269.608452885066</v>
      </c>
      <c r="X2472" s="12">
        <v>0</v>
      </c>
      <c r="Y2472" s="12">
        <v>383.5211522818484</v>
      </c>
      <c r="Z2472" s="12">
        <v>258.1442790326567</v>
      </c>
      <c r="AA2472" s="44">
        <v>232.04019061955847</v>
      </c>
      <c r="AB2472" s="45">
        <v>47.253829333787309</v>
      </c>
      <c r="AC2472" s="12">
        <v>239.9503638305539</v>
      </c>
      <c r="AD2472" s="12">
        <v>11702.759990802786</v>
      </c>
      <c r="AE2472" s="12">
        <v>2855.2656874076542</v>
      </c>
      <c r="AF2472" s="12">
        <v>5480.5321821881498</v>
      </c>
      <c r="AG2472" s="44">
        <v>1128.4755203370601</v>
      </c>
      <c r="AH2472" s="45">
        <v>390.29476040551879</v>
      </c>
      <c r="AI2472" s="12">
        <v>4425.3138012169356</v>
      </c>
      <c r="AJ2472" s="12">
        <v>-59.755742352846262</v>
      </c>
      <c r="AK2472" s="12">
        <v>-5.8975477946500448</v>
      </c>
      <c r="AL2472" s="12">
        <v>30.353868122062451</v>
      </c>
      <c r="AM2472" s="44">
        <v>62.939465180669842</v>
      </c>
      <c r="AN2472" s="45">
        <v>56.303570605528911</v>
      </c>
      <c r="AO2472" s="12">
        <v>89.999999870527205</v>
      </c>
      <c r="AP2472" s="12">
        <v>-2194.5598880277171</v>
      </c>
      <c r="AQ2472" s="12">
        <v>4010.5163440856036</v>
      </c>
      <c r="AR2472" s="12">
        <v>7098.7700823281039</v>
      </c>
      <c r="AS2472" s="44">
        <v>11985.191819054668</v>
      </c>
      <c r="AT2472" s="45">
        <v>12522.454389936689</v>
      </c>
      <c r="AU2472" s="12">
        <v>12807.53563832177</v>
      </c>
      <c r="AV2472" s="12">
        <v>11252.556082108271</v>
      </c>
      <c r="AW2472" s="12">
        <v>21562.742574810665</v>
      </c>
      <c r="AX2472" s="12">
        <v>21802.35217472996</v>
      </c>
      <c r="AY2472" s="44">
        <v>18866.365135896565</v>
      </c>
      <c r="AZ2472" s="45">
        <v>17820.684654967346</v>
      </c>
      <c r="BA2472" s="12">
        <v>17269.608453807035</v>
      </c>
      <c r="BB2472" s="12">
        <v>3699.9728453810094</v>
      </c>
      <c r="BC2472" s="12">
        <v>6850.6697258902232</v>
      </c>
      <c r="BD2472" s="12">
        <v>11828.035430453087</v>
      </c>
      <c r="BE2472" s="44">
        <v>12498.571019040859</v>
      </c>
      <c r="BF2472" s="45">
        <v>12738.9870270105</v>
      </c>
      <c r="BG2472" s="12">
        <v>12807.535648321771</v>
      </c>
      <c r="BH2472" s="12">
        <v>21362.406489364923</v>
      </c>
      <c r="BI2472" s="12">
        <v>21856.121022402313</v>
      </c>
      <c r="BJ2472" s="12">
        <v>19032.824730015916</v>
      </c>
      <c r="BK2472" s="44">
        <v>17861.427925409494</v>
      </c>
      <c r="BL2472" s="45">
        <v>17495.963825512474</v>
      </c>
      <c r="BM2472" s="12">
        <v>12844.294652590099</v>
      </c>
      <c r="BN2472" s="12">
        <v>0</v>
      </c>
      <c r="BO2472" s="12">
        <v>53.858194558196217</v>
      </c>
      <c r="BP2472" s="12">
        <v>36.251415916712496</v>
      </c>
      <c r="BQ2472" s="48">
        <v>32.585597058607391</v>
      </c>
      <c r="BR2472" s="49">
        <v>6.6358945751409291</v>
      </c>
      <c r="BS2472" s="13">
        <v>33.696429264998287</v>
      </c>
      <c r="BT2472" s="12">
        <v>428.22542758466898</v>
      </c>
      <c r="BV2472" s="14">
        <f>Таблица1[[#This Row],[Lкан_леб,мм]]</f>
        <v>57901.774572415328</v>
      </c>
      <c r="BW2472" s="50">
        <f>Таблица1[[#This Row],[угол обхв4]]+Таблица1[[#This Row],[Lдуг 3,мм]]</f>
        <v>11702.759990802786</v>
      </c>
      <c r="BX2472" s="54">
        <f>Таблица1[[#This Row],[угол обхв5]]+Таблица1[[#This Row],[Y5, мм]]</f>
        <v>58285.295724697178</v>
      </c>
      <c r="BY2472" s="14">
        <f>Таблица1[[#This Row],[угол обхв6]]+Таблица1[[#This Row],[Lдуг 4,мм]]</f>
        <v>14558.025678210441</v>
      </c>
      <c r="BZ2472" s="14">
        <f>Таблица1[[#This Row],[Т1]]+Таблица1[[#This Row],[X6, мм]]</f>
        <v>58543.440003729833</v>
      </c>
      <c r="CA2472" s="14">
        <f>Таблица1[[#This Row],[Т2]]+Таблица1[[#This Row],[Lдуг 5,мм]]</f>
        <v>20038.557860398592</v>
      </c>
      <c r="CB2472" s="14">
        <f>Таблица1[[#This Row],[Т3]]+Таблица1[[#This Row],[Y6, мм]]</f>
        <v>58775.480194349395</v>
      </c>
      <c r="CC2472" s="14">
        <f>Таблица1[[#This Row],[Т4]]+Таблица1[[#This Row],[Lдуг 6,мм]]</f>
        <v>21167.033380735651</v>
      </c>
      <c r="CD2472" s="14">
        <f>Таблица1[[#This Row],[Т5]]+Таблица1[[#This Row],[Lдуг 1,мм]]</f>
        <v>58822.734023683181</v>
      </c>
      <c r="CE2472" s="14">
        <f>Таблица1[[#This Row],[Т6]]+Таблица1[[#This Row],[Lпрям1, мм]]</f>
        <v>21557.32814114117</v>
      </c>
      <c r="CF2472" s="15">
        <f>Таблица1[[#This Row],[Т7]]+Таблица1[[#This Row],[Lдуг 2,мм]]</f>
        <v>59062.684387513735</v>
      </c>
      <c r="CG2472" s="14">
        <f>Таблица1[[#This Row],[Т8]]+Таблица1[[#This Row],[Lпрям2, мм]]</f>
        <v>25982.641942358106</v>
      </c>
      <c r="CH2472" s="14">
        <f>Таблица1[[#This Row],[Т9]]-Таблица1[[#This Row],[Т9]]</f>
        <v>0</v>
      </c>
      <c r="CI2472" s="50">
        <f>Таблица1[[#This Row],[Т9]]-Таблица1[[#This Row],[Т8]]</f>
        <v>37505.356246372568</v>
      </c>
      <c r="CJ2472" s="54">
        <f>Таблица1[[#This Row],[Т9]]-Таблица1[[#This Row],[Т7]]</f>
        <v>239.95036383055412</v>
      </c>
      <c r="CK2472" s="14">
        <f>Таблица1[[#This Row],[Т9]]-Таблица1[[#This Row],[Т6]]</f>
        <v>37895.651006778084</v>
      </c>
      <c r="CL2472" s="14">
        <f>Таблица1[[#This Row],[Т9]]-Таблица1[[#This Row],[Т5]]</f>
        <v>287.20419316433981</v>
      </c>
      <c r="CM2472" s="14">
        <f>Таблица1[[#This Row],[Т9]]-Таблица1[[#This Row],[Т4]]</f>
        <v>39024.126527115142</v>
      </c>
      <c r="CN2472" s="14">
        <f>Таблица1[[#This Row],[Т9]]-Таблица1[[#This Row],[Т3]]</f>
        <v>519.24438378390187</v>
      </c>
      <c r="CO2472" s="14">
        <f>Таблица1[[#This Row],[Т9]]-Таблица1[[#This Row],[Т2]]</f>
        <v>44504.658709303294</v>
      </c>
      <c r="CP2472" s="14">
        <f>Таблица1[[#This Row],[Т9]]-Таблица1[[#This Row],[Т1]]</f>
        <v>777.38866281655646</v>
      </c>
      <c r="CQ2472" s="14">
        <f>Таблица1[[#This Row],[Т9]]-Таблица1[[#This Row],[угол обхв6]]</f>
        <v>47359.924396710951</v>
      </c>
      <c r="CR2472" s="14">
        <f>Таблица1[[#This Row],[Т9]]-Таблица1[[#This Row],[угол обхв5]]</f>
        <v>1160.9098150984064</v>
      </c>
      <c r="CS2472" s="14">
        <f>Таблица1[[#This Row],[Т9]]-Таблица1[[#This Row],[угол обхв4]]</f>
        <v>59062.684387513735</v>
      </c>
      <c r="CT2472" s="14">
        <f>Таблица1[[#This Row],[Lкан_прям, мм]]+Таблица1[[#This Row],[Lкан_дуг, мм]]+Таблица1[[#This Row],[Lкан_леб,мм]]</f>
        <v>85045.326329871838</v>
      </c>
      <c r="CU2472" s="16">
        <f>Таблица1[[#This Row],[Lкан_леб,мм]]</f>
        <v>57901.774572415328</v>
      </c>
      <c r="CV2472" s="14">
        <f>2534431-(Таблица1[[#This Row],[Т23]]+Таблица1[[#This Row],[угол обхв3]])</f>
        <v>2448957.4482425433</v>
      </c>
      <c r="CW2472" s="50">
        <f>SUM(X2472:AC2472,AD2472:AI2472)-Таблица1[[#This Row],[lподв_min, мм]]</f>
        <v>22718.237957161538</v>
      </c>
      <c r="CX2472" s="17">
        <f>CW2911-Таблица1[[#This Row],[Суммарная длина каната]]</f>
        <v>-2448957.4482425433</v>
      </c>
    </row>
    <row r="2473" spans="1:102" x14ac:dyDescent="0.25">
      <c r="A2473" s="21">
        <v>2472</v>
      </c>
      <c r="B2473" s="10">
        <v>64.019387755102031</v>
      </c>
      <c r="C2473" s="10">
        <v>96.250204081632717</v>
      </c>
      <c r="D2473" s="11">
        <v>12537.821487244959</v>
      </c>
      <c r="E2473" s="11">
        <v>17623.938554532815</v>
      </c>
      <c r="F2473" s="11">
        <v>12421.621662604699</v>
      </c>
      <c r="G2473" s="11">
        <v>17702.796659719112</v>
      </c>
      <c r="H2473" s="11">
        <v>12945.820997244962</v>
      </c>
      <c r="I2473" s="11">
        <v>13158.54648439974</v>
      </c>
      <c r="J2473" s="11">
        <v>4465.3920701330771</v>
      </c>
      <c r="K2473" s="11">
        <v>25982.641942349845</v>
      </c>
      <c r="L2473" s="11">
        <v>1160.9098151066712</v>
      </c>
      <c r="M2473" s="11">
        <v>57901.774572415328</v>
      </c>
      <c r="N2473" s="11">
        <v>4052.4383295405082</v>
      </c>
      <c r="O2473" s="11">
        <v>21156.902030833702</v>
      </c>
      <c r="P2473" s="43">
        <v>6841.142701730193</v>
      </c>
      <c r="Q2473" s="11">
        <v>21542.139776352087</v>
      </c>
      <c r="R2473" s="11">
        <v>11694.913691032671</v>
      </c>
      <c r="S2473" s="11">
        <v>18997.117147099911</v>
      </c>
      <c r="T2473" s="11">
        <v>12963.278083994092</v>
      </c>
      <c r="U2473" s="11">
        <v>18422.169526296409</v>
      </c>
      <c r="V2473" s="11">
        <v>12537.821487244959</v>
      </c>
      <c r="W2473" s="11">
        <v>17623.938554532815</v>
      </c>
      <c r="X2473" s="12">
        <v>0</v>
      </c>
      <c r="Y2473" s="12">
        <v>369.50971395940337</v>
      </c>
      <c r="Z2473" s="12">
        <v>253.0425241072044</v>
      </c>
      <c r="AA2473" s="44">
        <v>232.04019061955819</v>
      </c>
      <c r="AB2473" s="45">
        <v>47.25382933378323</v>
      </c>
      <c r="AC2473" s="12">
        <v>259.06355708672226</v>
      </c>
      <c r="AD2473" s="12">
        <v>11702.759990802786</v>
      </c>
      <c r="AE2473" s="12">
        <v>2815.1874175695575</v>
      </c>
      <c r="AF2473" s="12">
        <v>5480.5321821881498</v>
      </c>
      <c r="AG2473" s="44">
        <v>1128.4755203370601</v>
      </c>
      <c r="AH2473" s="45">
        <v>390.29476040552504</v>
      </c>
      <c r="AI2473" s="12">
        <v>4465.3920710467701</v>
      </c>
      <c r="AJ2473" s="12">
        <v>-59.755742352846262</v>
      </c>
      <c r="AK2473" s="12">
        <v>-7.865185737747999</v>
      </c>
      <c r="AL2473" s="12">
        <v>27.669786489409361</v>
      </c>
      <c r="AM2473" s="44">
        <v>60.255383548016717</v>
      </c>
      <c r="AN2473" s="45">
        <v>53.619488972876354</v>
      </c>
      <c r="AO2473" s="12">
        <v>89.999999871689241</v>
      </c>
      <c r="AP2473" s="12">
        <v>-2194.5598880277171</v>
      </c>
      <c r="AQ2473" s="12">
        <v>3996.6065226808437</v>
      </c>
      <c r="AR2473" s="12">
        <v>7030.6077387405794</v>
      </c>
      <c r="AS2473" s="44">
        <v>12049.157828706888</v>
      </c>
      <c r="AT2473" s="45">
        <v>12634.799079075197</v>
      </c>
      <c r="AU2473" s="12">
        <v>12945.821487244959</v>
      </c>
      <c r="AV2473" s="12">
        <v>11252.556082108271</v>
      </c>
      <c r="AW2473" s="12">
        <v>21561.063891160458</v>
      </c>
      <c r="AX2473" s="12">
        <v>21903.480335590393</v>
      </c>
      <c r="AY2473" s="44">
        <v>19199.540196487698</v>
      </c>
      <c r="AZ2473" s="45">
        <v>18180.166337624254</v>
      </c>
      <c r="BA2473" s="12">
        <v>17623.938555446512</v>
      </c>
      <c r="BB2473" s="12">
        <v>3699.9728453810094</v>
      </c>
      <c r="BC2473" s="12">
        <v>6785.3108948705285</v>
      </c>
      <c r="BD2473" s="12">
        <v>11884.378728043057</v>
      </c>
      <c r="BE2473" s="44">
        <v>12609.033946319876</v>
      </c>
      <c r="BF2473" s="45">
        <v>12866.300492163855</v>
      </c>
      <c r="BG2473" s="12">
        <v>12945.821497244962</v>
      </c>
      <c r="BH2473" s="12">
        <v>21362.406489364923</v>
      </c>
      <c r="BI2473" s="12">
        <v>21946.301636678843</v>
      </c>
      <c r="BJ2473" s="12">
        <v>19358.457706338217</v>
      </c>
      <c r="BK2473" s="44">
        <v>18219.746476908622</v>
      </c>
      <c r="BL2473" s="45">
        <v>17865.941743204974</v>
      </c>
      <c r="BM2473" s="12">
        <v>13158.546484399742</v>
      </c>
      <c r="BN2473" s="12">
        <v>0</v>
      </c>
      <c r="BO2473" s="12">
        <v>51.890556615098262</v>
      </c>
      <c r="BP2473" s="12">
        <v>35.534972227157361</v>
      </c>
      <c r="BQ2473" s="48">
        <v>32.585597058607355</v>
      </c>
      <c r="BR2473" s="49">
        <v>6.6358945751403571</v>
      </c>
      <c r="BS2473" s="13">
        <v>36.380510898812879</v>
      </c>
      <c r="BT2473" s="12">
        <v>428.22542758466898</v>
      </c>
      <c r="BV2473" s="14">
        <f>Таблица1[[#This Row],[Lкан_леб,мм]]</f>
        <v>57901.774572415328</v>
      </c>
      <c r="BW2473" s="50">
        <f>Таблица1[[#This Row],[угол обхв4]]+Таблица1[[#This Row],[Lдуг 3,мм]]</f>
        <v>11702.759990802786</v>
      </c>
      <c r="BX2473" s="54">
        <f>Таблица1[[#This Row],[угол обхв5]]+Таблица1[[#This Row],[Y5, мм]]</f>
        <v>58271.284286374728</v>
      </c>
      <c r="BY2473" s="14">
        <f>Таблица1[[#This Row],[угол обхв6]]+Таблица1[[#This Row],[Lдуг 4,мм]]</f>
        <v>14517.947408372343</v>
      </c>
      <c r="BZ2473" s="14">
        <f>Таблица1[[#This Row],[Т1]]+Таблица1[[#This Row],[X6, мм]]</f>
        <v>58524.326810481936</v>
      </c>
      <c r="CA2473" s="14">
        <f>Таблица1[[#This Row],[Т2]]+Таблица1[[#This Row],[Lдуг 5,мм]]</f>
        <v>19998.479590560491</v>
      </c>
      <c r="CB2473" s="14">
        <f>Таблица1[[#This Row],[Т3]]+Таблица1[[#This Row],[Y6, мм]]</f>
        <v>58756.367001101491</v>
      </c>
      <c r="CC2473" s="14">
        <f>Таблица1[[#This Row],[Т4]]+Таблица1[[#This Row],[Lдуг 6,мм]]</f>
        <v>21126.95511089755</v>
      </c>
      <c r="CD2473" s="14">
        <f>Таблица1[[#This Row],[Т5]]+Таблица1[[#This Row],[Lдуг 1,мм]]</f>
        <v>58803.620830435277</v>
      </c>
      <c r="CE2473" s="14">
        <f>Таблица1[[#This Row],[Т6]]+Таблица1[[#This Row],[Lпрям1, мм]]</f>
        <v>21517.249871303076</v>
      </c>
      <c r="CF2473" s="15">
        <f>Таблица1[[#This Row],[Т7]]+Таблица1[[#This Row],[Lдуг 2,мм]]</f>
        <v>59062.684387522</v>
      </c>
      <c r="CG2473" s="14">
        <f>Таблица1[[#This Row],[Т8]]+Таблица1[[#This Row],[Lпрям2, мм]]</f>
        <v>25982.641942349845</v>
      </c>
      <c r="CH2473" s="14">
        <f>Таблица1[[#This Row],[Т9]]-Таблица1[[#This Row],[Т9]]</f>
        <v>0</v>
      </c>
      <c r="CI2473" s="50">
        <f>Таблица1[[#This Row],[Т9]]-Таблица1[[#This Row],[Т8]]</f>
        <v>37545.434516218927</v>
      </c>
      <c r="CJ2473" s="54">
        <f>Таблица1[[#This Row],[Т9]]-Таблица1[[#This Row],[Т7]]</f>
        <v>259.06355708672345</v>
      </c>
      <c r="CK2473" s="14">
        <f>Таблица1[[#This Row],[Т9]]-Таблица1[[#This Row],[Т6]]</f>
        <v>37935.72927662445</v>
      </c>
      <c r="CL2473" s="14">
        <f>Таблица1[[#This Row],[Т9]]-Таблица1[[#This Row],[Т5]]</f>
        <v>306.31738642050914</v>
      </c>
      <c r="CM2473" s="14">
        <f>Таблица1[[#This Row],[Т9]]-Таблица1[[#This Row],[Т4]]</f>
        <v>39064.204796961509</v>
      </c>
      <c r="CN2473" s="14">
        <f>Таблица1[[#This Row],[Т9]]-Таблица1[[#This Row],[Т3]]</f>
        <v>538.35757704006392</v>
      </c>
      <c r="CO2473" s="14">
        <f>Таблица1[[#This Row],[Т9]]-Таблица1[[#This Row],[Т2]]</f>
        <v>44544.73697914966</v>
      </c>
      <c r="CP2473" s="14">
        <f>Таблица1[[#This Row],[Т9]]-Таблица1[[#This Row],[Т1]]</f>
        <v>791.40010114727193</v>
      </c>
      <c r="CQ2473" s="14">
        <f>Таблица1[[#This Row],[Т9]]-Таблица1[[#This Row],[угол обхв6]]</f>
        <v>47359.924396719216</v>
      </c>
      <c r="CR2473" s="14">
        <f>Таблица1[[#This Row],[Т9]]-Таблица1[[#This Row],[угол обхв5]]</f>
        <v>1160.9098151066719</v>
      </c>
      <c r="CS2473" s="14">
        <f>Таблица1[[#This Row],[Т9]]-Таблица1[[#This Row],[угол обхв4]]</f>
        <v>59062.684387522</v>
      </c>
      <c r="CT2473" s="14">
        <f>Таблица1[[#This Row],[Lкан_прям, мм]]+Таблица1[[#This Row],[Lкан_дуг, мм]]+Таблица1[[#This Row],[Lкан_леб,мм]]</f>
        <v>85045.326329871838</v>
      </c>
      <c r="CU2473" s="16">
        <f>Таблица1[[#This Row],[Lкан_леб,мм]]</f>
        <v>57901.774572415328</v>
      </c>
      <c r="CV2473" s="14">
        <f>2534431-(Таблица1[[#This Row],[Т23]]+Таблица1[[#This Row],[угол обхв3]])</f>
        <v>2448957.4482425433</v>
      </c>
      <c r="CW2473" s="50">
        <f>SUM(X2473:AC2473,AD2473:AI2473)-Таблица1[[#This Row],[lподв_min, мм]]</f>
        <v>22678.159687323438</v>
      </c>
      <c r="CX2473" s="17">
        <f>CW2912-Таблица1[[#This Row],[Суммарная длина каната]]</f>
        <v>-2448957.4482425433</v>
      </c>
    </row>
    <row r="2474" spans="1:102" x14ac:dyDescent="0.25">
      <c r="A2474" s="21">
        <v>2473</v>
      </c>
      <c r="B2474" s="10">
        <v>64.019387755102031</v>
      </c>
      <c r="C2474" s="10">
        <v>98.934285714285778</v>
      </c>
      <c r="D2474" s="11">
        <v>12659.362726754667</v>
      </c>
      <c r="E2474" s="11">
        <v>17984.355707349605</v>
      </c>
      <c r="F2474" s="11">
        <v>12539.59754152494</v>
      </c>
      <c r="G2474" s="11">
        <v>18057.685785809186</v>
      </c>
      <c r="H2474" s="11">
        <v>13067.362236754669</v>
      </c>
      <c r="I2474" s="11">
        <v>13477.686307737682</v>
      </c>
      <c r="J2474" s="11">
        <v>4506.6693996119211</v>
      </c>
      <c r="K2474" s="11">
        <v>25982.641942341459</v>
      </c>
      <c r="L2474" s="11">
        <v>1160.9098151150524</v>
      </c>
      <c r="M2474" s="11">
        <v>57901.774572415328</v>
      </c>
      <c r="N2474" s="11">
        <v>4052.4383295405082</v>
      </c>
      <c r="O2474" s="11">
        <v>21156.902030833702</v>
      </c>
      <c r="P2474" s="43">
        <v>6785.4484630171064</v>
      </c>
      <c r="Q2474" s="11">
        <v>21631.488995599491</v>
      </c>
      <c r="R2474" s="11">
        <v>11753.075181180962</v>
      </c>
      <c r="S2474" s="11">
        <v>19316.555348821552</v>
      </c>
      <c r="T2474" s="11">
        <v>13046.972263419621</v>
      </c>
      <c r="U2474" s="11">
        <v>18801.634635920735</v>
      </c>
      <c r="V2474" s="11">
        <v>12659.362726754667</v>
      </c>
      <c r="W2474" s="11">
        <v>17984.355707349605</v>
      </c>
      <c r="X2474" s="12">
        <v>0</v>
      </c>
      <c r="Y2474" s="12">
        <v>355.36761481956609</v>
      </c>
      <c r="Z2474" s="12">
        <v>248.07142999914433</v>
      </c>
      <c r="AA2474" s="44">
        <v>232.04019061955952</v>
      </c>
      <c r="AB2474" s="45">
        <v>47.25382933378939</v>
      </c>
      <c r="AC2474" s="12">
        <v>278.17675034299327</v>
      </c>
      <c r="AD2474" s="12">
        <v>11702.759990802786</v>
      </c>
      <c r="AE2474" s="12">
        <v>2773.9100880907031</v>
      </c>
      <c r="AF2474" s="12">
        <v>5480.5321821881489</v>
      </c>
      <c r="AG2474" s="44">
        <v>1128.4755203370623</v>
      </c>
      <c r="AH2474" s="45">
        <v>390.29476040551214</v>
      </c>
      <c r="AI2474" s="12">
        <v>4506.669400517243</v>
      </c>
      <c r="AJ2474" s="12">
        <v>-59.755742352846262</v>
      </c>
      <c r="AK2474" s="12">
        <v>-9.8511724881604295</v>
      </c>
      <c r="AL2474" s="12">
        <v>24.985704856756261</v>
      </c>
      <c r="AM2474" s="44">
        <v>57.571301915363797</v>
      </c>
      <c r="AN2474" s="45">
        <v>50.935407340222575</v>
      </c>
      <c r="AO2474" s="12">
        <v>89.999999872864464</v>
      </c>
      <c r="AP2474" s="12">
        <v>-2194.5598880277171</v>
      </c>
      <c r="AQ2474" s="12">
        <v>3982.6338025460091</v>
      </c>
      <c r="AR2474" s="12">
        <v>6957.7844509262768</v>
      </c>
      <c r="AS2474" s="44">
        <v>12097.451431389241</v>
      </c>
      <c r="AT2474" s="45">
        <v>12730.186375203326</v>
      </c>
      <c r="AU2474" s="12">
        <v>13067.362726754665</v>
      </c>
      <c r="AV2474" s="12">
        <v>11252.556082108271</v>
      </c>
      <c r="AW2474" s="12">
        <v>21558.886269344461</v>
      </c>
      <c r="AX2474" s="12">
        <v>22001.305581586883</v>
      </c>
      <c r="AY2474" s="44">
        <v>19535.345198431824</v>
      </c>
      <c r="AZ2474" s="45">
        <v>18544.51462303373</v>
      </c>
      <c r="BA2474" s="12">
        <v>17984.355708254927</v>
      </c>
      <c r="BB2474" s="12">
        <v>3699.9728453810094</v>
      </c>
      <c r="BC2474" s="12">
        <v>6715.6439360226068</v>
      </c>
      <c r="BD2474" s="12">
        <v>11925.411169090132</v>
      </c>
      <c r="BE2474" s="44">
        <v>12702.596013211341</v>
      </c>
      <c r="BF2474" s="45">
        <v>12976.148614970962</v>
      </c>
      <c r="BG2474" s="12">
        <v>13067.362736754669</v>
      </c>
      <c r="BH2474" s="12">
        <v>21362.406489364923</v>
      </c>
      <c r="BI2474" s="12">
        <v>22033.473234110246</v>
      </c>
      <c r="BJ2474" s="12">
        <v>19686.371934808947</v>
      </c>
      <c r="BK2474" s="44">
        <v>18582.844786310463</v>
      </c>
      <c r="BL2474" s="45">
        <v>18241.475720236605</v>
      </c>
      <c r="BM2474" s="12">
        <v>13477.686307737684</v>
      </c>
      <c r="BN2474" s="12">
        <v>0</v>
      </c>
      <c r="BO2474" s="12">
        <v>49.90456986468584</v>
      </c>
      <c r="BP2474" s="12">
        <v>34.836877344916687</v>
      </c>
      <c r="BQ2474" s="48">
        <v>32.585597058607533</v>
      </c>
      <c r="BR2474" s="49">
        <v>6.6358945751412222</v>
      </c>
      <c r="BS2474" s="13">
        <v>39.064592532641882</v>
      </c>
      <c r="BT2474" s="12">
        <v>428.22542758466898</v>
      </c>
      <c r="BV2474" s="14">
        <f>Таблица1[[#This Row],[Lкан_леб,мм]]</f>
        <v>57901.774572415328</v>
      </c>
      <c r="BW2474" s="50">
        <f>Таблица1[[#This Row],[угол обхв4]]+Таблица1[[#This Row],[Lдуг 3,мм]]</f>
        <v>11702.759990802786</v>
      </c>
      <c r="BX2474" s="54">
        <f>Таблица1[[#This Row],[угол обхв5]]+Таблица1[[#This Row],[Y5, мм]]</f>
        <v>58257.142187234895</v>
      </c>
      <c r="BY2474" s="14">
        <f>Таблица1[[#This Row],[угол обхв6]]+Таблица1[[#This Row],[Lдуг 4,мм]]</f>
        <v>14476.670078893489</v>
      </c>
      <c r="BZ2474" s="14">
        <f>Таблица1[[#This Row],[Т1]]+Таблица1[[#This Row],[X6, мм]]</f>
        <v>58505.21361723404</v>
      </c>
      <c r="CA2474" s="14">
        <f>Таблица1[[#This Row],[Т2]]+Таблица1[[#This Row],[Lдуг 5,мм]]</f>
        <v>19957.202261081638</v>
      </c>
      <c r="CB2474" s="14">
        <f>Таблица1[[#This Row],[Т3]]+Таблица1[[#This Row],[Y6, мм]]</f>
        <v>58737.253807853602</v>
      </c>
      <c r="CC2474" s="14">
        <f>Таблица1[[#This Row],[Т4]]+Таблица1[[#This Row],[Lдуг 6,мм]]</f>
        <v>21085.677781418701</v>
      </c>
      <c r="CD2474" s="14">
        <f>Таблица1[[#This Row],[Т5]]+Таблица1[[#This Row],[Lдуг 1,мм]]</f>
        <v>58784.507637187395</v>
      </c>
      <c r="CE2474" s="14">
        <f>Таблица1[[#This Row],[Т6]]+Таблица1[[#This Row],[Lпрям1, мм]]</f>
        <v>21475.972541824212</v>
      </c>
      <c r="CF2474" s="15">
        <f>Таблица1[[#This Row],[Т7]]+Таблица1[[#This Row],[Lдуг 2,мм]]</f>
        <v>59062.684387530389</v>
      </c>
      <c r="CG2474" s="14">
        <f>Таблица1[[#This Row],[Т8]]+Таблица1[[#This Row],[Lпрям2, мм]]</f>
        <v>25982.641942341455</v>
      </c>
      <c r="CH2474" s="14">
        <f>Таблица1[[#This Row],[Т9]]-Таблица1[[#This Row],[Т9]]</f>
        <v>0</v>
      </c>
      <c r="CI2474" s="50">
        <f>Таблица1[[#This Row],[Т9]]-Таблица1[[#This Row],[Т8]]</f>
        <v>37586.711845706173</v>
      </c>
      <c r="CJ2474" s="54">
        <f>Таблица1[[#This Row],[Т9]]-Таблица1[[#This Row],[Т7]]</f>
        <v>278.17675034299464</v>
      </c>
      <c r="CK2474" s="14">
        <f>Таблица1[[#This Row],[Т9]]-Таблица1[[#This Row],[Т6]]</f>
        <v>37977.006606111689</v>
      </c>
      <c r="CL2474" s="14">
        <f>Таблица1[[#This Row],[Т9]]-Таблица1[[#This Row],[Т5]]</f>
        <v>325.4305796767876</v>
      </c>
      <c r="CM2474" s="14">
        <f>Таблица1[[#This Row],[Т9]]-Таблица1[[#This Row],[Т4]]</f>
        <v>39105.482126448755</v>
      </c>
      <c r="CN2474" s="14">
        <f>Таблица1[[#This Row],[Т9]]-Таблица1[[#This Row],[Т3]]</f>
        <v>557.47077029634966</v>
      </c>
      <c r="CO2474" s="14">
        <f>Таблица1[[#This Row],[Т9]]-Таблица1[[#This Row],[Т2]]</f>
        <v>44586.014308636899</v>
      </c>
      <c r="CP2474" s="14">
        <f>Таблица1[[#This Row],[Т9]]-Таблица1[[#This Row],[Т1]]</f>
        <v>805.54220029549469</v>
      </c>
      <c r="CQ2474" s="14">
        <f>Таблица1[[#This Row],[Т9]]-Таблица1[[#This Row],[угол обхв6]]</f>
        <v>47359.924396727605</v>
      </c>
      <c r="CR2474" s="14">
        <f>Таблица1[[#This Row],[Т9]]-Таблица1[[#This Row],[угол обхв5]]</f>
        <v>1160.9098151150611</v>
      </c>
      <c r="CS2474" s="14">
        <f>Таблица1[[#This Row],[Т9]]-Таблица1[[#This Row],[угол обхв4]]</f>
        <v>59062.684387530389</v>
      </c>
      <c r="CT2474" s="14">
        <f>Таблица1[[#This Row],[Lкан_прям, мм]]+Таблица1[[#This Row],[Lкан_дуг, мм]]+Таблица1[[#This Row],[Lкан_леб,мм]]</f>
        <v>85045.326329871838</v>
      </c>
      <c r="CU2474" s="16">
        <f>Таблица1[[#This Row],[Lкан_леб,мм]]</f>
        <v>57901.774572415328</v>
      </c>
      <c r="CV2474" s="14">
        <f>2534431-(Таблица1[[#This Row],[Т23]]+Таблица1[[#This Row],[угол обхв3]])</f>
        <v>2448957.4482425433</v>
      </c>
      <c r="CW2474" s="50">
        <f>SUM(X2474:AC2474,AD2474:AI2474)-Таблица1[[#This Row],[lподв_min, мм]]</f>
        <v>22636.882357844584</v>
      </c>
      <c r="CX2474" s="17">
        <f>CW2913-Таблица1[[#This Row],[Суммарная длина каната]]</f>
        <v>-2448957.4482425433</v>
      </c>
    </row>
    <row r="2475" spans="1:102" x14ac:dyDescent="0.25">
      <c r="A2475" s="21">
        <v>2474</v>
      </c>
      <c r="B2475" s="10">
        <v>64.019387755102031</v>
      </c>
      <c r="C2475" s="10">
        <v>101.61836734693884</v>
      </c>
      <c r="D2475" s="11">
        <v>12763.892676872289</v>
      </c>
      <c r="E2475" s="11">
        <v>18350.069101245041</v>
      </c>
      <c r="F2475" s="11">
        <v>12640.824914098281</v>
      </c>
      <c r="G2475" s="11">
        <v>18417.710255624614</v>
      </c>
      <c r="H2475" s="11">
        <v>13171.892186872288</v>
      </c>
      <c r="I2475" s="11">
        <v>13800.961613313593</v>
      </c>
      <c r="J2475" s="11">
        <v>4549.1074879314474</v>
      </c>
      <c r="K2475" s="11">
        <v>25982.641942333019</v>
      </c>
      <c r="L2475" s="11">
        <v>1160.9098151234969</v>
      </c>
      <c r="M2475" s="11">
        <v>57901.774572415328</v>
      </c>
      <c r="N2475" s="11">
        <v>4052.4383295405082</v>
      </c>
      <c r="O2475" s="11">
        <v>21156.902030833702</v>
      </c>
      <c r="P2475" s="43">
        <v>6725.6311968425152</v>
      </c>
      <c r="Q2475" s="11">
        <v>21718.132090381179</v>
      </c>
      <c r="R2475" s="11">
        <v>11796.213914753162</v>
      </c>
      <c r="S2475" s="11">
        <v>19638.366742841732</v>
      </c>
      <c r="T2475" s="11">
        <v>13112.804679133722</v>
      </c>
      <c r="U2475" s="11">
        <v>19184.602752260933</v>
      </c>
      <c r="V2475" s="11">
        <v>12763.892676872289</v>
      </c>
      <c r="W2475" s="11">
        <v>18350.069101245041</v>
      </c>
      <c r="X2475" s="12">
        <v>0</v>
      </c>
      <c r="Y2475" s="12">
        <v>341.08497088423655</v>
      </c>
      <c r="Z2475" s="12">
        <v>243.24088068657647</v>
      </c>
      <c r="AA2475" s="44">
        <v>232.04019061955947</v>
      </c>
      <c r="AB2475" s="45">
        <v>47.253829333788573</v>
      </c>
      <c r="AC2475" s="12">
        <v>297.28994359933563</v>
      </c>
      <c r="AD2475" s="12">
        <v>11702.759990802786</v>
      </c>
      <c r="AE2475" s="12">
        <v>2731.4719997711841</v>
      </c>
      <c r="AF2475" s="12">
        <v>5480.532182188148</v>
      </c>
      <c r="AG2475" s="44">
        <v>1128.4755203370585</v>
      </c>
      <c r="AH2475" s="45">
        <v>390.29476040551509</v>
      </c>
      <c r="AI2475" s="12">
        <v>4549.1074888283247</v>
      </c>
      <c r="AJ2475" s="12">
        <v>-59.755742352846262</v>
      </c>
      <c r="AK2475" s="12">
        <v>-11.856896061156748</v>
      </c>
      <c r="AL2475" s="12">
        <v>22.301623224103178</v>
      </c>
      <c r="AM2475" s="44">
        <v>54.887220282710707</v>
      </c>
      <c r="AN2475" s="45">
        <v>48.251325707569599</v>
      </c>
      <c r="AO2475" s="12">
        <v>89.999999874050516</v>
      </c>
      <c r="AP2475" s="12">
        <v>-2194.5598880277171</v>
      </c>
      <c r="AQ2475" s="12">
        <v>3968.6073899172748</v>
      </c>
      <c r="AR2475" s="12">
        <v>6880.4600042626926</v>
      </c>
      <c r="AS2475" s="44">
        <v>12129.966663586947</v>
      </c>
      <c r="AT2475" s="45">
        <v>12808.406984074994</v>
      </c>
      <c r="AU2475" s="12">
        <v>13171.892676872287</v>
      </c>
      <c r="AV2475" s="12">
        <v>11252.556082108271</v>
      </c>
      <c r="AW2475" s="12">
        <v>21556.196876232294</v>
      </c>
      <c r="AX2475" s="12">
        <v>22095.613269240264</v>
      </c>
      <c r="AY2475" s="44">
        <v>19873.043334443646</v>
      </c>
      <c r="AZ2475" s="45">
        <v>18912.930075602173</v>
      </c>
      <c r="BA2475" s="12">
        <v>18350.069102141919</v>
      </c>
      <c r="BB2475" s="12">
        <v>3699.9728453810094</v>
      </c>
      <c r="BC2475" s="12">
        <v>6641.8002572192818</v>
      </c>
      <c r="BD2475" s="12">
        <v>11951.042722173339</v>
      </c>
      <c r="BE2475" s="44">
        <v>12779.051930299936</v>
      </c>
      <c r="BF2475" s="45">
        <v>13068.290371931014</v>
      </c>
      <c r="BG2475" s="12">
        <v>13171.892686872288</v>
      </c>
      <c r="BH2475" s="12">
        <v>21362.406489364923</v>
      </c>
      <c r="BI2475" s="12">
        <v>22117.426935779771</v>
      </c>
      <c r="BJ2475" s="12">
        <v>20015.847921700817</v>
      </c>
      <c r="BK2475" s="44">
        <v>18949.926160659019</v>
      </c>
      <c r="BL2475" s="45">
        <v>18621.741777903801</v>
      </c>
      <c r="BM2475" s="12">
        <v>13800.961613313595</v>
      </c>
      <c r="BN2475" s="12">
        <v>0</v>
      </c>
      <c r="BO2475" s="12">
        <v>47.898846291689516</v>
      </c>
      <c r="BP2475" s="12">
        <v>34.158519285259928</v>
      </c>
      <c r="BQ2475" s="48">
        <v>32.585597058607533</v>
      </c>
      <c r="BR2475" s="49">
        <v>6.6358945751411076</v>
      </c>
      <c r="BS2475" s="13">
        <v>41.748674166480917</v>
      </c>
      <c r="BT2475" s="12">
        <v>428.22542758466898</v>
      </c>
      <c r="BV2475" s="14">
        <f>Таблица1[[#This Row],[Lкан_леб,мм]]</f>
        <v>57901.774572415328</v>
      </c>
      <c r="BW2475" s="50">
        <f>Таблица1[[#This Row],[угол обхв4]]+Таблица1[[#This Row],[Lдуг 3,мм]]</f>
        <v>11702.759990802786</v>
      </c>
      <c r="BX2475" s="54">
        <f>Таблица1[[#This Row],[угол обхв5]]+Таблица1[[#This Row],[Y5, мм]]</f>
        <v>58242.859543299564</v>
      </c>
      <c r="BY2475" s="14">
        <f>Таблица1[[#This Row],[угол обхв6]]+Таблица1[[#This Row],[Lдуг 4,мм]]</f>
        <v>14434.23199057397</v>
      </c>
      <c r="BZ2475" s="14">
        <f>Таблица1[[#This Row],[Т1]]+Таблица1[[#This Row],[X6, мм]]</f>
        <v>58486.100423986143</v>
      </c>
      <c r="CA2475" s="14">
        <f>Таблица1[[#This Row],[Т2]]+Таблица1[[#This Row],[Lдуг 5,мм]]</f>
        <v>19914.764172762116</v>
      </c>
      <c r="CB2475" s="14">
        <f>Таблица1[[#This Row],[Т3]]+Таблица1[[#This Row],[Y6, мм]]</f>
        <v>58718.140614605705</v>
      </c>
      <c r="CC2475" s="14">
        <f>Таблица1[[#This Row],[Т4]]+Таблица1[[#This Row],[Lдуг 6,мм]]</f>
        <v>21043.239693099174</v>
      </c>
      <c r="CD2475" s="14">
        <f>Таблица1[[#This Row],[Т5]]+Таблица1[[#This Row],[Lдуг 1,мм]]</f>
        <v>58765.394443939491</v>
      </c>
      <c r="CE2475" s="14">
        <f>Таблица1[[#This Row],[Т6]]+Таблица1[[#This Row],[Lпрям1, мм]]</f>
        <v>21433.53445350469</v>
      </c>
      <c r="CF2475" s="15">
        <f>Таблица1[[#This Row],[Т7]]+Таблица1[[#This Row],[Lдуг 2,мм]]</f>
        <v>59062.684387538829</v>
      </c>
      <c r="CG2475" s="14">
        <f>Таблица1[[#This Row],[Т8]]+Таблица1[[#This Row],[Lпрям2, мм]]</f>
        <v>25982.641942333015</v>
      </c>
      <c r="CH2475" s="14">
        <f>Таблица1[[#This Row],[Т9]]-Таблица1[[#This Row],[Т9]]</f>
        <v>0</v>
      </c>
      <c r="CI2475" s="50">
        <f>Таблица1[[#This Row],[Т9]]-Таблица1[[#This Row],[Т8]]</f>
        <v>37629.14993403414</v>
      </c>
      <c r="CJ2475" s="54">
        <f>Таблица1[[#This Row],[Т9]]-Таблица1[[#This Row],[Т7]]</f>
        <v>297.28994359933859</v>
      </c>
      <c r="CK2475" s="14">
        <f>Таблица1[[#This Row],[Т9]]-Таблица1[[#This Row],[Т6]]</f>
        <v>38019.444694439655</v>
      </c>
      <c r="CL2475" s="14">
        <f>Таблица1[[#This Row],[Т9]]-Таблица1[[#This Row],[Т5]]</f>
        <v>344.54377293312427</v>
      </c>
      <c r="CM2475" s="14">
        <f>Таблица1[[#This Row],[Т9]]-Таблица1[[#This Row],[Т4]]</f>
        <v>39147.920214776714</v>
      </c>
      <c r="CN2475" s="14">
        <f>Таблица1[[#This Row],[Т9]]-Таблица1[[#This Row],[Т3]]</f>
        <v>576.58396355268633</v>
      </c>
      <c r="CO2475" s="14">
        <f>Таблица1[[#This Row],[Т9]]-Таблица1[[#This Row],[Т2]]</f>
        <v>44628.452396964858</v>
      </c>
      <c r="CP2475" s="14">
        <f>Таблица1[[#This Row],[Т9]]-Таблица1[[#This Row],[Т1]]</f>
        <v>819.82484423926508</v>
      </c>
      <c r="CQ2475" s="14">
        <f>Таблица1[[#This Row],[Т9]]-Таблица1[[#This Row],[угол обхв6]]</f>
        <v>47359.924396736045</v>
      </c>
      <c r="CR2475" s="14">
        <f>Таблица1[[#This Row],[Т9]]-Таблица1[[#This Row],[угол обхв5]]</f>
        <v>1160.9098151235012</v>
      </c>
      <c r="CS2475" s="14">
        <f>Таблица1[[#This Row],[Т9]]-Таблица1[[#This Row],[угол обхв4]]</f>
        <v>59062.684387538829</v>
      </c>
      <c r="CT2475" s="14">
        <f>Таблица1[[#This Row],[Lкан_прям, мм]]+Таблица1[[#This Row],[Lкан_дуг, мм]]+Таблица1[[#This Row],[Lкан_леб,мм]]</f>
        <v>85045.326329871838</v>
      </c>
      <c r="CU2475" s="16">
        <f>Таблица1[[#This Row],[Lкан_леб,мм]]</f>
        <v>57901.774572415328</v>
      </c>
      <c r="CV2475" s="14">
        <f>2534431-(Таблица1[[#This Row],[Т23]]+Таблица1[[#This Row],[угол обхв3]])</f>
        <v>2448957.4482425433</v>
      </c>
      <c r="CW2475" s="50">
        <f>SUM(X2475:AC2475,AD2475:AI2475)-Таблица1[[#This Row],[lподв_min, мм]]</f>
        <v>22594.444269525065</v>
      </c>
      <c r="CX2475" s="17">
        <f>CW2914-Таблица1[[#This Row],[Суммарная длина каната]]</f>
        <v>-2448957.4482425433</v>
      </c>
    </row>
    <row r="2476" spans="1:102" x14ac:dyDescent="0.25">
      <c r="A2476" s="21">
        <v>2475</v>
      </c>
      <c r="B2476" s="10">
        <v>64.019387755102031</v>
      </c>
      <c r="C2476" s="10">
        <v>104.3024489795919</v>
      </c>
      <c r="D2476" s="11">
        <v>12851.181982977338</v>
      </c>
      <c r="E2476" s="11">
        <v>18720.276305369716</v>
      </c>
      <c r="F2476" s="11">
        <v>12725.081672062042</v>
      </c>
      <c r="G2476" s="11">
        <v>18782.080120681279</v>
      </c>
      <c r="H2476" s="11">
        <v>13259.181492977339</v>
      </c>
      <c r="I2476" s="11">
        <v>14127.61035037307</v>
      </c>
      <c r="J2476" s="11">
        <v>4592.6659549966453</v>
      </c>
      <c r="K2476" s="11">
        <v>25982.641942324521</v>
      </c>
      <c r="L2476" s="11">
        <v>1160.909815131999</v>
      </c>
      <c r="M2476" s="11">
        <v>57901.774572415328</v>
      </c>
      <c r="N2476" s="11">
        <v>4052.4383295405082</v>
      </c>
      <c r="O2476" s="11">
        <v>21156.902030833702</v>
      </c>
      <c r="P2476" s="43">
        <v>6661.822151392862</v>
      </c>
      <c r="Q2476" s="11">
        <v>21801.878952559739</v>
      </c>
      <c r="R2476" s="11">
        <v>11824.235238801904</v>
      </c>
      <c r="S2476" s="11">
        <v>19961.84522598084</v>
      </c>
      <c r="T2476" s="11">
        <v>13160.63088479633</v>
      </c>
      <c r="U2476" s="11">
        <v>19570.233584980298</v>
      </c>
      <c r="V2476" s="11">
        <v>12851.181982977338</v>
      </c>
      <c r="W2476" s="11">
        <v>18720.276305369716</v>
      </c>
      <c r="X2476" s="12">
        <v>0</v>
      </c>
      <c r="Y2476" s="12">
        <v>326.65111566749869</v>
      </c>
      <c r="Z2476" s="12">
        <v>238.5615426554173</v>
      </c>
      <c r="AA2476" s="44">
        <v>232.04019061955935</v>
      </c>
      <c r="AB2476" s="45">
        <v>47.253829333786626</v>
      </c>
      <c r="AC2476" s="12">
        <v>316.40313685573688</v>
      </c>
      <c r="AD2476" s="12">
        <v>11702.759990802786</v>
      </c>
      <c r="AE2476" s="12">
        <v>2687.9135327059889</v>
      </c>
      <c r="AF2476" s="12">
        <v>5480.5321821881489</v>
      </c>
      <c r="AG2476" s="44">
        <v>1128.4755203370614</v>
      </c>
      <c r="AH2476" s="45">
        <v>390.29476040551663</v>
      </c>
      <c r="AI2476" s="12">
        <v>4592.6659558850179</v>
      </c>
      <c r="AJ2476" s="12">
        <v>-59.755742352846262</v>
      </c>
      <c r="AK2476" s="12">
        <v>-13.883854360230186</v>
      </c>
      <c r="AL2476" s="12">
        <v>19.617541591450138</v>
      </c>
      <c r="AM2476" s="44">
        <v>52.203138650057646</v>
      </c>
      <c r="AN2476" s="45">
        <v>45.567244074916815</v>
      </c>
      <c r="AO2476" s="12">
        <v>89.999999875245024</v>
      </c>
      <c r="AP2476" s="12">
        <v>-2194.5598880277171</v>
      </c>
      <c r="AQ2476" s="12">
        <v>3954.5368974958164</v>
      </c>
      <c r="AR2476" s="12">
        <v>6798.8040603549316</v>
      </c>
      <c r="AS2476" s="44">
        <v>12146.632181931596</v>
      </c>
      <c r="AT2476" s="45">
        <v>12869.289277768816</v>
      </c>
      <c r="AU2476" s="12">
        <v>13259.181982977336</v>
      </c>
      <c r="AV2476" s="12">
        <v>11252.556082108271</v>
      </c>
      <c r="AW2476" s="12">
        <v>21552.981959135555</v>
      </c>
      <c r="AX2476" s="12">
        <v>22186.196473129785</v>
      </c>
      <c r="AY2476" s="44">
        <v>20211.893643413605</v>
      </c>
      <c r="AZ2476" s="45">
        <v>19284.604335752163</v>
      </c>
      <c r="BA2476" s="12">
        <v>18720.276306258089</v>
      </c>
      <c r="BB2476" s="12">
        <v>3699.9728453810094</v>
      </c>
      <c r="BC2476" s="12">
        <v>6563.9207193481698</v>
      </c>
      <c r="BD2476" s="12">
        <v>11961.217147763975</v>
      </c>
      <c r="BE2476" s="44">
        <v>12838.233941666636</v>
      </c>
      <c r="BF2476" s="45">
        <v>13142.52359000485</v>
      </c>
      <c r="BG2476" s="12">
        <v>13259.181992977339</v>
      </c>
      <c r="BH2476" s="12">
        <v>21362.406489364923</v>
      </c>
      <c r="BI2476" s="12">
        <v>22197.958880861592</v>
      </c>
      <c r="BJ2476" s="12">
        <v>20346.162746550886</v>
      </c>
      <c r="BK2476" s="44">
        <v>19320.18516754753</v>
      </c>
      <c r="BL2476" s="45">
        <v>19005.905554597848</v>
      </c>
      <c r="BM2476" s="12">
        <v>14127.610350373072</v>
      </c>
      <c r="BN2476" s="12">
        <v>0</v>
      </c>
      <c r="BO2476" s="12">
        <v>45.871887992616074</v>
      </c>
      <c r="BP2476" s="12">
        <v>33.50139595168033</v>
      </c>
      <c r="BQ2476" s="48">
        <v>32.585597058607512</v>
      </c>
      <c r="BR2476" s="49">
        <v>6.635894575140834</v>
      </c>
      <c r="BS2476" s="13">
        <v>44.432755800328216</v>
      </c>
      <c r="BT2476" s="12">
        <v>428.22542758466898</v>
      </c>
      <c r="BV2476" s="14">
        <f>Таблица1[[#This Row],[Lкан_леб,мм]]</f>
        <v>57901.774572415328</v>
      </c>
      <c r="BW2476" s="50">
        <f>Таблица1[[#This Row],[угол обхв4]]+Таблица1[[#This Row],[Lдуг 3,мм]]</f>
        <v>11702.759990802786</v>
      </c>
      <c r="BX2476" s="54">
        <f>Таблица1[[#This Row],[угол обхв5]]+Таблица1[[#This Row],[Y5, мм]]</f>
        <v>58228.425688082825</v>
      </c>
      <c r="BY2476" s="14">
        <f>Таблица1[[#This Row],[угол обхв6]]+Таблица1[[#This Row],[Lдуг 4,мм]]</f>
        <v>14390.673523508774</v>
      </c>
      <c r="BZ2476" s="14">
        <f>Таблица1[[#This Row],[Т1]]+Таблица1[[#This Row],[X6, мм]]</f>
        <v>58466.987230738239</v>
      </c>
      <c r="CA2476" s="14">
        <f>Таблица1[[#This Row],[Т2]]+Таблица1[[#This Row],[Lдуг 5,мм]]</f>
        <v>19871.205705696924</v>
      </c>
      <c r="CB2476" s="14">
        <f>Таблица1[[#This Row],[Т3]]+Таблица1[[#This Row],[Y6, мм]]</f>
        <v>58699.027421357801</v>
      </c>
      <c r="CC2476" s="14">
        <f>Таблица1[[#This Row],[Т4]]+Таблица1[[#This Row],[Lдуг 6,мм]]</f>
        <v>20999.681226033987</v>
      </c>
      <c r="CD2476" s="14">
        <f>Таблица1[[#This Row],[Т5]]+Таблица1[[#This Row],[Lдуг 1,мм]]</f>
        <v>58746.281250691587</v>
      </c>
      <c r="CE2476" s="14">
        <f>Таблица1[[#This Row],[Т6]]+Таблица1[[#This Row],[Lпрям1, мм]]</f>
        <v>21389.975986439502</v>
      </c>
      <c r="CF2476" s="15">
        <f>Таблица1[[#This Row],[Т7]]+Таблица1[[#This Row],[Lдуг 2,мм]]</f>
        <v>59062.684387547321</v>
      </c>
      <c r="CG2476" s="14">
        <f>Таблица1[[#This Row],[Т8]]+Таблица1[[#This Row],[Lпрям2, мм]]</f>
        <v>25982.641942324521</v>
      </c>
      <c r="CH2476" s="14">
        <f>Таблица1[[#This Row],[Т9]]-Таблица1[[#This Row],[Т9]]</f>
        <v>0</v>
      </c>
      <c r="CI2476" s="50">
        <f>Таблица1[[#This Row],[Т9]]-Таблица1[[#This Row],[Т8]]</f>
        <v>37672.708401107819</v>
      </c>
      <c r="CJ2476" s="54">
        <f>Таблица1[[#This Row],[Т9]]-Таблица1[[#This Row],[Т7]]</f>
        <v>316.40313685573346</v>
      </c>
      <c r="CK2476" s="14">
        <f>Таблица1[[#This Row],[Т9]]-Таблица1[[#This Row],[Т6]]</f>
        <v>38063.003161513334</v>
      </c>
      <c r="CL2476" s="14">
        <f>Таблица1[[#This Row],[Т9]]-Таблица1[[#This Row],[Т5]]</f>
        <v>363.65696618951915</v>
      </c>
      <c r="CM2476" s="14">
        <f>Таблица1[[#This Row],[Т9]]-Таблица1[[#This Row],[Т4]]</f>
        <v>39191.478681850393</v>
      </c>
      <c r="CN2476" s="14">
        <f>Таблица1[[#This Row],[Т9]]-Таблица1[[#This Row],[Т3]]</f>
        <v>595.69715680908121</v>
      </c>
      <c r="CO2476" s="14">
        <f>Таблица1[[#This Row],[Т9]]-Таблица1[[#This Row],[Т2]]</f>
        <v>44672.010864038544</v>
      </c>
      <c r="CP2476" s="14">
        <f>Таблица1[[#This Row],[Т9]]-Таблица1[[#This Row],[Т1]]</f>
        <v>834.25869946449529</v>
      </c>
      <c r="CQ2476" s="14">
        <f>Таблица1[[#This Row],[Т9]]-Таблица1[[#This Row],[угол обхв6]]</f>
        <v>47359.924396744536</v>
      </c>
      <c r="CR2476" s="14">
        <f>Таблица1[[#This Row],[Т9]]-Таблица1[[#This Row],[угол обхв5]]</f>
        <v>1160.9098151319922</v>
      </c>
      <c r="CS2476" s="14">
        <f>Таблица1[[#This Row],[Т9]]-Таблица1[[#This Row],[угол обхв4]]</f>
        <v>59062.684387547321</v>
      </c>
      <c r="CT2476" s="14">
        <f>Таблица1[[#This Row],[Lкан_прям, мм]]+Таблица1[[#This Row],[Lкан_дуг, мм]]+Таблица1[[#This Row],[Lкан_леб,мм]]</f>
        <v>85045.326329871852</v>
      </c>
      <c r="CU2476" s="16">
        <f>Таблица1[[#This Row],[Lкан_леб,мм]]</f>
        <v>57901.774572415328</v>
      </c>
      <c r="CV2476" s="14">
        <f>2534431-(Таблица1[[#This Row],[Т23]]+Таблица1[[#This Row],[угол обхв3]])</f>
        <v>2448957.4482425433</v>
      </c>
      <c r="CW2476" s="50">
        <f>SUM(X2476:AC2476,AD2476:AI2476)-Таблица1[[#This Row],[lподв_min, мм]]</f>
        <v>22550.885802459874</v>
      </c>
      <c r="CX2476" s="17">
        <f>CW2915-Таблица1[[#This Row],[Суммарная длина каната]]</f>
        <v>-2448957.4482425433</v>
      </c>
    </row>
    <row r="2477" spans="1:102" x14ac:dyDescent="0.25">
      <c r="A2477" s="21">
        <v>2476</v>
      </c>
      <c r="B2477" s="10">
        <v>64.019387755102031</v>
      </c>
      <c r="C2477" s="10">
        <v>106.98653061224498</v>
      </c>
      <c r="D2477" s="11">
        <v>12921.039119046407</v>
      </c>
      <c r="E2477" s="11">
        <v>19094.165028770592</v>
      </c>
      <c r="F2477" s="11">
        <v>12792.182943265001</v>
      </c>
      <c r="G2477" s="11">
        <v>19149.995898036541</v>
      </c>
      <c r="H2477" s="11">
        <v>13329.038629046407</v>
      </c>
      <c r="I2477" s="11">
        <v>14456.862815583012</v>
      </c>
      <c r="J2477" s="11">
        <v>4637.3022131875814</v>
      </c>
      <c r="K2477" s="11">
        <v>25982.641942315971</v>
      </c>
      <c r="L2477" s="11">
        <v>1160.9098151405472</v>
      </c>
      <c r="M2477" s="11">
        <v>57901.774572415328</v>
      </c>
      <c r="N2477" s="11">
        <v>4052.4383295405082</v>
      </c>
      <c r="O2477" s="11">
        <v>21156.902030833702</v>
      </c>
      <c r="P2477" s="43">
        <v>6594.1613334258818</v>
      </c>
      <c r="Q2477" s="11">
        <v>21882.545828772905</v>
      </c>
      <c r="R2477" s="11">
        <v>11837.077670277258</v>
      </c>
      <c r="S2477" s="11">
        <v>20286.281037212008</v>
      </c>
      <c r="T2477" s="11">
        <v>13190.345942432863</v>
      </c>
      <c r="U2477" s="11">
        <v>19957.681001337111</v>
      </c>
      <c r="V2477" s="11">
        <v>12921.039119046407</v>
      </c>
      <c r="W2477" s="11">
        <v>19094.165028770592</v>
      </c>
      <c r="X2477" s="12">
        <v>0</v>
      </c>
      <c r="Y2477" s="12">
        <v>312.05451929103015</v>
      </c>
      <c r="Z2477" s="12">
        <v>234.04494578398871</v>
      </c>
      <c r="AA2477" s="44">
        <v>232.04019061955876</v>
      </c>
      <c r="AB2477" s="45">
        <v>47.253829333785312</v>
      </c>
      <c r="AC2477" s="12">
        <v>335.51633011218439</v>
      </c>
      <c r="AD2477" s="12">
        <v>11702.759990802786</v>
      </c>
      <c r="AE2477" s="12">
        <v>2643.277274515051</v>
      </c>
      <c r="AF2477" s="12">
        <v>5480.5321821881516</v>
      </c>
      <c r="AG2477" s="44">
        <v>1128.4755203370596</v>
      </c>
      <c r="AH2477" s="45">
        <v>390.29476040551913</v>
      </c>
      <c r="AI2477" s="12">
        <v>4637.302214067402</v>
      </c>
      <c r="AJ2477" s="12">
        <v>-59.755742352846262</v>
      </c>
      <c r="AK2477" s="12">
        <v>-15.93366653578803</v>
      </c>
      <c r="AL2477" s="12">
        <v>16.93345995879708</v>
      </c>
      <c r="AM2477" s="44">
        <v>49.519057017404513</v>
      </c>
      <c r="AN2477" s="45">
        <v>42.883162442263867</v>
      </c>
      <c r="AO2477" s="12">
        <v>89.999999876445884</v>
      </c>
      <c r="AP2477" s="12">
        <v>-2194.5598880277171</v>
      </c>
      <c r="AQ2477" s="12">
        <v>3940.4324221717811</v>
      </c>
      <c r="AR2477" s="12">
        <v>6712.9957847723235</v>
      </c>
      <c r="AS2477" s="44">
        <v>12147.411419739379</v>
      </c>
      <c r="AT2477" s="45">
        <v>12912.699671265873</v>
      </c>
      <c r="AU2477" s="12">
        <v>13329.039119046407</v>
      </c>
      <c r="AV2477" s="12">
        <v>11252.556082108271</v>
      </c>
      <c r="AW2477" s="12">
        <v>21549.226739097798</v>
      </c>
      <c r="AX2477" s="12">
        <v>22272.856439918938</v>
      </c>
      <c r="AY2477" s="44">
        <v>20551.152636189287</v>
      </c>
      <c r="AZ2477" s="45">
        <v>19658.721893586455</v>
      </c>
      <c r="BA2477" s="12">
        <v>19094.165029650416</v>
      </c>
      <c r="BB2477" s="12">
        <v>3699.9728453810094</v>
      </c>
      <c r="BC2477" s="12">
        <v>6482.1554260571547</v>
      </c>
      <c r="BD2477" s="12">
        <v>11955.9121216237</v>
      </c>
      <c r="BE2477" s="44">
        <v>12880.012192970742</v>
      </c>
      <c r="BF2477" s="45">
        <v>13198.685390213397</v>
      </c>
      <c r="BG2477" s="12">
        <v>13329.039129046407</v>
      </c>
      <c r="BH2477" s="12">
        <v>21362.406489364923</v>
      </c>
      <c r="BI2477" s="12">
        <v>22274.870537037001</v>
      </c>
      <c r="BJ2477" s="12">
        <v>20676.59164835804</v>
      </c>
      <c r="BK2477" s="44">
        <v>19692.809402359831</v>
      </c>
      <c r="BL2477" s="45">
        <v>19393.124136521248</v>
      </c>
      <c r="BM2477" s="12">
        <v>14456.862815583014</v>
      </c>
      <c r="BN2477" s="12">
        <v>0</v>
      </c>
      <c r="BO2477" s="12">
        <v>43.822075817058234</v>
      </c>
      <c r="BP2477" s="12">
        <v>32.867126494585108</v>
      </c>
      <c r="BQ2477" s="48">
        <v>32.585597058607433</v>
      </c>
      <c r="BR2477" s="49">
        <v>6.6358945751406493</v>
      </c>
      <c r="BS2477" s="13">
        <v>47.116837434182017</v>
      </c>
      <c r="BT2477" s="12">
        <v>428.22542758466898</v>
      </c>
      <c r="BV2477" s="14">
        <f>Таблица1[[#This Row],[Lкан_леб,мм]]</f>
        <v>57901.774572415328</v>
      </c>
      <c r="BW2477" s="50">
        <f>Таблица1[[#This Row],[угол обхв4]]+Таблица1[[#This Row],[Lдуг 3,мм]]</f>
        <v>11702.759990802786</v>
      </c>
      <c r="BX2477" s="54">
        <f>Таблица1[[#This Row],[угол обхв5]]+Таблица1[[#This Row],[Y5, мм]]</f>
        <v>58213.829091706357</v>
      </c>
      <c r="BY2477" s="14">
        <f>Таблица1[[#This Row],[угол обхв6]]+Таблица1[[#This Row],[Lдуг 4,мм]]</f>
        <v>14346.037265317836</v>
      </c>
      <c r="BZ2477" s="14">
        <f>Таблица1[[#This Row],[Т1]]+Таблица1[[#This Row],[X6, мм]]</f>
        <v>58447.874037490343</v>
      </c>
      <c r="CA2477" s="14">
        <f>Таблица1[[#This Row],[Т2]]+Таблица1[[#This Row],[Lдуг 5,мм]]</f>
        <v>19826.569447505986</v>
      </c>
      <c r="CB2477" s="14">
        <f>Таблица1[[#This Row],[Т3]]+Таблица1[[#This Row],[Y6, мм]]</f>
        <v>58679.914228109905</v>
      </c>
      <c r="CC2477" s="14">
        <f>Таблица1[[#This Row],[Т4]]+Таблица1[[#This Row],[Lдуг 6,мм]]</f>
        <v>20955.044967843045</v>
      </c>
      <c r="CD2477" s="14">
        <f>Таблица1[[#This Row],[Т5]]+Таблица1[[#This Row],[Lдуг 1,мм]]</f>
        <v>58727.16805744369</v>
      </c>
      <c r="CE2477" s="14">
        <f>Таблица1[[#This Row],[Т6]]+Таблица1[[#This Row],[Lпрям1, мм]]</f>
        <v>21345.339728248564</v>
      </c>
      <c r="CF2477" s="15">
        <f>Таблица1[[#This Row],[Т7]]+Таблица1[[#This Row],[Lдуг 2,мм]]</f>
        <v>59062.684387555877</v>
      </c>
      <c r="CG2477" s="14">
        <f>Таблица1[[#This Row],[Т8]]+Таблица1[[#This Row],[Lпрям2, мм]]</f>
        <v>25982.641942315968</v>
      </c>
      <c r="CH2477" s="14">
        <f>Таблица1[[#This Row],[Т9]]-Таблица1[[#This Row],[Т9]]</f>
        <v>0</v>
      </c>
      <c r="CI2477" s="50">
        <f>Таблица1[[#This Row],[Т9]]-Таблица1[[#This Row],[Т8]]</f>
        <v>37717.344659307317</v>
      </c>
      <c r="CJ2477" s="54">
        <f>Таблица1[[#This Row],[Т9]]-Таблица1[[#This Row],[Т7]]</f>
        <v>335.51633011218655</v>
      </c>
      <c r="CK2477" s="14">
        <f>Таблица1[[#This Row],[Т9]]-Таблица1[[#This Row],[Т6]]</f>
        <v>38107.639419712832</v>
      </c>
      <c r="CL2477" s="14">
        <f>Таблица1[[#This Row],[Т9]]-Таблица1[[#This Row],[Т5]]</f>
        <v>382.77015944597224</v>
      </c>
      <c r="CM2477" s="14">
        <f>Таблица1[[#This Row],[Т9]]-Таблица1[[#This Row],[Т4]]</f>
        <v>39236.114940049891</v>
      </c>
      <c r="CN2477" s="14">
        <f>Таблица1[[#This Row],[Т9]]-Таблица1[[#This Row],[Т3]]</f>
        <v>614.81035006553429</v>
      </c>
      <c r="CO2477" s="14">
        <f>Таблица1[[#This Row],[Т9]]-Таблица1[[#This Row],[Т2]]</f>
        <v>44716.647122238042</v>
      </c>
      <c r="CP2477" s="14">
        <f>Таблица1[[#This Row],[Т9]]-Таблица1[[#This Row],[Т1]]</f>
        <v>848.85529584952019</v>
      </c>
      <c r="CQ2477" s="14">
        <f>Таблица1[[#This Row],[Т9]]-Таблица1[[#This Row],[угол обхв6]]</f>
        <v>47359.924396753093</v>
      </c>
      <c r="CR2477" s="14">
        <f>Таблица1[[#This Row],[Т9]]-Таблица1[[#This Row],[угол обхв5]]</f>
        <v>1160.9098151405487</v>
      </c>
      <c r="CS2477" s="14">
        <f>Таблица1[[#This Row],[Т9]]-Таблица1[[#This Row],[угол обхв4]]</f>
        <v>59062.684387555877</v>
      </c>
      <c r="CT2477" s="14">
        <f>Таблица1[[#This Row],[Lкан_прям, мм]]+Таблица1[[#This Row],[Lкан_дуг, мм]]+Таблица1[[#This Row],[Lкан_леб,мм]]</f>
        <v>85045.326329871852</v>
      </c>
      <c r="CU2477" s="16">
        <f>Таблица1[[#This Row],[Lкан_леб,мм]]</f>
        <v>57901.774572415328</v>
      </c>
      <c r="CV2477" s="14">
        <f>2534431-(Таблица1[[#This Row],[Т23]]+Таблица1[[#This Row],[угол обхв3]])</f>
        <v>2448957.4482425433</v>
      </c>
      <c r="CW2477" s="50">
        <f>SUM(X2477:AC2477,AD2477:AI2477)-Таблица1[[#This Row],[lподв_min, мм]]</f>
        <v>22506.249544268936</v>
      </c>
      <c r="CX2477" s="17">
        <f>CW2916-Таблица1[[#This Row],[Суммарная длина каната]]</f>
        <v>-2448957.4482425433</v>
      </c>
    </row>
    <row r="2478" spans="1:102" x14ac:dyDescent="0.25">
      <c r="A2478" s="21">
        <v>2477</v>
      </c>
      <c r="B2478" s="10">
        <v>64.019387755102031</v>
      </c>
      <c r="C2478" s="10">
        <v>109.67061224489804</v>
      </c>
      <c r="D2478" s="11">
        <v>12973.310807890386</v>
      </c>
      <c r="E2478" s="11">
        <v>19470.914902681008</v>
      </c>
      <c r="F2478" s="11">
        <v>12841.981497305016</v>
      </c>
      <c r="G2478" s="11">
        <v>19520.650324476461</v>
      </c>
      <c r="H2478" s="11">
        <v>13381.310317890388</v>
      </c>
      <c r="I2478" s="11">
        <v>14787.943581669129</v>
      </c>
      <c r="J2478" s="11">
        <v>4682.9713210118807</v>
      </c>
      <c r="K2478" s="11">
        <v>25982.641942307382</v>
      </c>
      <c r="L2478" s="11">
        <v>1160.9098151491323</v>
      </c>
      <c r="M2478" s="11">
        <v>57901.774572415328</v>
      </c>
      <c r="N2478" s="11">
        <v>4052.4383295405082</v>
      </c>
      <c r="O2478" s="11">
        <v>21156.902030833702</v>
      </c>
      <c r="P2478" s="43">
        <v>6522.7972010744752</v>
      </c>
      <c r="Q2478" s="11">
        <v>21959.955723616407</v>
      </c>
      <c r="R2478" s="11">
        <v>11834.713030929886</v>
      </c>
      <c r="S2478" s="11">
        <v>20610.962314984816</v>
      </c>
      <c r="T2478" s="11">
        <v>13201.884652684097</v>
      </c>
      <c r="U2478" s="11">
        <v>20346.094882728667</v>
      </c>
      <c r="V2478" s="11">
        <v>12973.310807890386</v>
      </c>
      <c r="W2478" s="11">
        <v>19470.914902681008</v>
      </c>
      <c r="X2478" s="12">
        <v>0</v>
      </c>
      <c r="Y2478" s="12">
        <v>297.28269887511175</v>
      </c>
      <c r="Z2478" s="12">
        <v>229.70357295200967</v>
      </c>
      <c r="AA2478" s="44">
        <v>232.04019061955913</v>
      </c>
      <c r="AB2478" s="45">
        <v>47.253829333787664</v>
      </c>
      <c r="AC2478" s="12">
        <v>354.62952336866414</v>
      </c>
      <c r="AD2478" s="12">
        <v>11702.759990802786</v>
      </c>
      <c r="AE2478" s="12">
        <v>2597.6081666907562</v>
      </c>
      <c r="AF2478" s="12">
        <v>5480.5321821881471</v>
      </c>
      <c r="AG2478" s="44">
        <v>1128.4755203370603</v>
      </c>
      <c r="AH2478" s="45">
        <v>390.29476040551344</v>
      </c>
      <c r="AI2478" s="12">
        <v>4682.9713218831212</v>
      </c>
      <c r="AJ2478" s="12">
        <v>-59.755742352846262</v>
      </c>
      <c r="AK2478" s="12">
        <v>-18.008085569016732</v>
      </c>
      <c r="AL2478" s="12">
        <v>14.249378326143972</v>
      </c>
      <c r="AM2478" s="44">
        <v>46.834975384751459</v>
      </c>
      <c r="AN2478" s="45">
        <v>40.199080809610479</v>
      </c>
      <c r="AO2478" s="12">
        <v>89.999999877650808</v>
      </c>
      <c r="AP2478" s="12">
        <v>-2194.5598880277171</v>
      </c>
      <c r="AQ2478" s="12">
        <v>3926.3046382252583</v>
      </c>
      <c r="AR2478" s="12">
        <v>6623.2234539319015</v>
      </c>
      <c r="AS2478" s="44">
        <v>12132.302667243937</v>
      </c>
      <c r="AT2478" s="45">
        <v>12938.542915555574</v>
      </c>
      <c r="AU2478" s="12">
        <v>13381.310807890386</v>
      </c>
      <c r="AV2478" s="12">
        <v>11252.556082108271</v>
      </c>
      <c r="AW2478" s="12">
        <v>21544.91529338434</v>
      </c>
      <c r="AX2478" s="12">
        <v>22355.403024450559</v>
      </c>
      <c r="AY2478" s="44">
        <v>20890.075926903817</v>
      </c>
      <c r="AZ2478" s="45">
        <v>20034.461878240803</v>
      </c>
      <c r="BA2478" s="12">
        <v>19470.914903552253</v>
      </c>
      <c r="BB2478" s="12">
        <v>3699.9728453810094</v>
      </c>
      <c r="BC2478" s="12">
        <v>6396.6635097592252</v>
      </c>
      <c r="BD2478" s="12">
        <v>11935.139283787314</v>
      </c>
      <c r="BE2478" s="44">
        <v>12904.295016370046</v>
      </c>
      <c r="BF2478" s="45">
        <v>13236.652545018909</v>
      </c>
      <c r="BG2478" s="12">
        <v>13381.310817890388</v>
      </c>
      <c r="BH2478" s="12">
        <v>21362.406489364923</v>
      </c>
      <c r="BI2478" s="12">
        <v>22347.968986167041</v>
      </c>
      <c r="BJ2478" s="12">
        <v>21006.409615818971</v>
      </c>
      <c r="BK2478" s="44">
        <v>20066.981270809665</v>
      </c>
      <c r="BL2478" s="45">
        <v>19782.547907168871</v>
      </c>
      <c r="BM2478" s="12">
        <v>14787.943581669131</v>
      </c>
      <c r="BN2478" s="12">
        <v>0</v>
      </c>
      <c r="BO2478" s="12">
        <v>41.747656783829534</v>
      </c>
      <c r="BP2478" s="12">
        <v>32.257463895160697</v>
      </c>
      <c r="BQ2478" s="48">
        <v>32.585597058607483</v>
      </c>
      <c r="BR2478" s="49">
        <v>6.6358945751409806</v>
      </c>
      <c r="BS2478" s="13">
        <v>49.800919068040336</v>
      </c>
      <c r="BT2478" s="12">
        <v>428.22542758466898</v>
      </c>
      <c r="BV2478" s="14">
        <f>Таблица1[[#This Row],[Lкан_леб,мм]]</f>
        <v>57901.774572415328</v>
      </c>
      <c r="BW2478" s="50">
        <f>Таблица1[[#This Row],[угол обхв4]]+Таблица1[[#This Row],[Lдуг 3,мм]]</f>
        <v>11702.759990802786</v>
      </c>
      <c r="BX2478" s="54">
        <f>Таблица1[[#This Row],[угол обхв5]]+Таблица1[[#This Row],[Y5, мм]]</f>
        <v>58199.05727129044</v>
      </c>
      <c r="BY2478" s="14">
        <f>Таблица1[[#This Row],[угол обхв6]]+Таблица1[[#This Row],[Lдуг 4,мм]]</f>
        <v>14300.368157493542</v>
      </c>
      <c r="BZ2478" s="14">
        <f>Таблица1[[#This Row],[Т1]]+Таблица1[[#This Row],[X6, мм]]</f>
        <v>58428.760844242446</v>
      </c>
      <c r="CA2478" s="14">
        <f>Таблица1[[#This Row],[Т2]]+Таблица1[[#This Row],[Lдуг 5,мм]]</f>
        <v>19780.900339681688</v>
      </c>
      <c r="CB2478" s="14">
        <f>Таблица1[[#This Row],[Т3]]+Таблица1[[#This Row],[Y6, мм]]</f>
        <v>58660.801034862008</v>
      </c>
      <c r="CC2478" s="14">
        <f>Таблица1[[#This Row],[Т4]]+Таблица1[[#This Row],[Lдуг 6,мм]]</f>
        <v>20909.375860018747</v>
      </c>
      <c r="CD2478" s="14">
        <f>Таблица1[[#This Row],[Т5]]+Таблица1[[#This Row],[Lдуг 1,мм]]</f>
        <v>58708.054864195794</v>
      </c>
      <c r="CE2478" s="14">
        <f>Таблица1[[#This Row],[Т6]]+Таблица1[[#This Row],[Lпрям1, мм]]</f>
        <v>21299.670620424258</v>
      </c>
      <c r="CF2478" s="15">
        <f>Таблица1[[#This Row],[Т7]]+Таблица1[[#This Row],[Lдуг 2,мм]]</f>
        <v>59062.684387564455</v>
      </c>
      <c r="CG2478" s="14">
        <f>Таблица1[[#This Row],[Т8]]+Таблица1[[#This Row],[Lпрям2, мм]]</f>
        <v>25982.641942307378</v>
      </c>
      <c r="CH2478" s="14">
        <f>Таблица1[[#This Row],[Т9]]-Таблица1[[#This Row],[Т9]]</f>
        <v>0</v>
      </c>
      <c r="CI2478" s="50">
        <f>Таблица1[[#This Row],[Т9]]-Таблица1[[#This Row],[Т8]]</f>
        <v>37763.013767140197</v>
      </c>
      <c r="CJ2478" s="54">
        <f>Таблица1[[#This Row],[Т9]]-Таблица1[[#This Row],[Т7]]</f>
        <v>354.62952336866147</v>
      </c>
      <c r="CK2478" s="14">
        <f>Таблица1[[#This Row],[Т9]]-Таблица1[[#This Row],[Т6]]</f>
        <v>38153.308527545712</v>
      </c>
      <c r="CL2478" s="14">
        <f>Таблица1[[#This Row],[Т9]]-Таблица1[[#This Row],[Т5]]</f>
        <v>401.88335270244716</v>
      </c>
      <c r="CM2478" s="14">
        <f>Таблица1[[#This Row],[Т9]]-Таблица1[[#This Row],[Т4]]</f>
        <v>39281.784047882771</v>
      </c>
      <c r="CN2478" s="14">
        <f>Таблица1[[#This Row],[Т9]]-Таблица1[[#This Row],[Т3]]</f>
        <v>633.92354332200921</v>
      </c>
      <c r="CO2478" s="14">
        <f>Таблица1[[#This Row],[Т9]]-Таблица1[[#This Row],[Т2]]</f>
        <v>44762.316230070915</v>
      </c>
      <c r="CP2478" s="14">
        <f>Таблица1[[#This Row],[Т9]]-Таблица1[[#This Row],[Т1]]</f>
        <v>863.62711627401586</v>
      </c>
      <c r="CQ2478" s="14">
        <f>Таблица1[[#This Row],[Т9]]-Таблица1[[#This Row],[угол обхв6]]</f>
        <v>47359.924396761671</v>
      </c>
      <c r="CR2478" s="14">
        <f>Таблица1[[#This Row],[Т9]]-Таблица1[[#This Row],[угол обхв5]]</f>
        <v>1160.9098151491271</v>
      </c>
      <c r="CS2478" s="14">
        <f>Таблица1[[#This Row],[Т9]]-Таблица1[[#This Row],[угол обхв4]]</f>
        <v>59062.684387564455</v>
      </c>
      <c r="CT2478" s="14">
        <f>Таблица1[[#This Row],[Lкан_прям, мм]]+Таблица1[[#This Row],[Lкан_дуг, мм]]+Таблица1[[#This Row],[Lкан_леб,мм]]</f>
        <v>85045.326329871838</v>
      </c>
      <c r="CU2478" s="16">
        <f>Таблица1[[#This Row],[Lкан_леб,мм]]</f>
        <v>57901.774572415328</v>
      </c>
      <c r="CV2478" s="14">
        <f>2534431-(Таблица1[[#This Row],[Т23]]+Таблица1[[#This Row],[угол обхв3]])</f>
        <v>2448957.4482425433</v>
      </c>
      <c r="CW2478" s="50">
        <f>SUM(X2478:AC2478,AD2478:AI2478)-Таблица1[[#This Row],[lподв_min, мм]]</f>
        <v>22460.58043644463</v>
      </c>
      <c r="CX2478" s="17">
        <f>CW2917-Таблица1[[#This Row],[Суммарная длина каната]]</f>
        <v>-2448957.4482425433</v>
      </c>
    </row>
    <row r="2479" spans="1:102" x14ac:dyDescent="0.25">
      <c r="A2479" s="21">
        <v>2478</v>
      </c>
      <c r="B2479" s="10">
        <v>64.019387755102031</v>
      </c>
      <c r="C2479" s="10">
        <v>110.29000000000343</v>
      </c>
      <c r="D2479" s="11">
        <v>12982.863035042546</v>
      </c>
      <c r="E2479" s="11">
        <v>19558.174096664614</v>
      </c>
      <c r="F2479" s="11">
        <v>12851.003751075812</v>
      </c>
      <c r="G2479" s="11">
        <v>19606.486923447774</v>
      </c>
      <c r="H2479" s="11">
        <v>13390.862545042548</v>
      </c>
      <c r="I2479" s="11">
        <v>14864.522303627249</v>
      </c>
      <c r="J2479" s="11">
        <v>4693.6517930373666</v>
      </c>
      <c r="K2479" s="11">
        <v>25982.64194230541</v>
      </c>
      <c r="L2479" s="11">
        <v>1160.9098151511109</v>
      </c>
      <c r="M2479" s="11">
        <v>57901.774572415328</v>
      </c>
      <c r="N2479" s="11">
        <v>4052.4383295405082</v>
      </c>
      <c r="O2479" s="11">
        <v>21156.902030833702</v>
      </c>
      <c r="P2479" s="43">
        <v>6505.8194478105361</v>
      </c>
      <c r="Q2479" s="11">
        <v>21977.338491470528</v>
      </c>
      <c r="R2479" s="11">
        <v>11832.007709891544</v>
      </c>
      <c r="S2479" s="11">
        <v>20685.84648728681</v>
      </c>
      <c r="T2479" s="11">
        <v>13201.962701374916</v>
      </c>
      <c r="U2479" s="11">
        <v>20435.773855218049</v>
      </c>
      <c r="V2479" s="11">
        <v>12982.863035042546</v>
      </c>
      <c r="W2479" s="11">
        <v>19558.174096664614</v>
      </c>
      <c r="X2479" s="12">
        <v>0</v>
      </c>
      <c r="Y2479" s="12">
        <v>293.84761402171722</v>
      </c>
      <c r="Z2479" s="12">
        <v>228.72803269076951</v>
      </c>
      <c r="AA2479" s="44">
        <v>232.04019061955847</v>
      </c>
      <c r="AB2479" s="45">
        <v>47.253829333785809</v>
      </c>
      <c r="AC2479" s="12">
        <v>359.04014848527999</v>
      </c>
      <c r="AD2479" s="12">
        <v>11702.759990802786</v>
      </c>
      <c r="AE2479" s="12">
        <v>2586.9276946652717</v>
      </c>
      <c r="AF2479" s="12">
        <v>5480.5321821881498</v>
      </c>
      <c r="AG2479" s="44">
        <v>1128.4755203370592</v>
      </c>
      <c r="AH2479" s="45">
        <v>390.29476040551617</v>
      </c>
      <c r="AI2479" s="12">
        <v>4693.6517939066252</v>
      </c>
      <c r="AJ2479" s="12">
        <v>-59.755742352846262</v>
      </c>
      <c r="AK2479" s="12">
        <v>-18.490477393450124</v>
      </c>
      <c r="AL2479" s="12">
        <v>13.629990571038647</v>
      </c>
      <c r="AM2479" s="44">
        <v>46.215587629646038</v>
      </c>
      <c r="AN2479" s="45">
        <v>39.57969305450532</v>
      </c>
      <c r="AO2479" s="12">
        <v>89.999999877929184</v>
      </c>
      <c r="AP2479" s="12">
        <v>-2194.5598880277171</v>
      </c>
      <c r="AQ2479" s="12">
        <v>3923.042337286794</v>
      </c>
      <c r="AR2479" s="12">
        <v>6601.9649899203851</v>
      </c>
      <c r="AS2479" s="44">
        <v>12126.56269899938</v>
      </c>
      <c r="AT2479" s="45">
        <v>12942.005149655262</v>
      </c>
      <c r="AU2479" s="12">
        <v>13390.863035042546</v>
      </c>
      <c r="AV2479" s="12">
        <v>11252.556082108271</v>
      </c>
      <c r="AW2479" s="12">
        <v>21543.839593224169</v>
      </c>
      <c r="AX2479" s="12">
        <v>22373.848308161618</v>
      </c>
      <c r="AY2479" s="44">
        <v>20968.160777381523</v>
      </c>
      <c r="AZ2479" s="45">
        <v>20121.312297465873</v>
      </c>
      <c r="BA2479" s="12">
        <v>19558.174097533876</v>
      </c>
      <c r="BB2479" s="12">
        <v>3699.9728453810094</v>
      </c>
      <c r="BC2479" s="12">
        <v>6376.4234555568219</v>
      </c>
      <c r="BD2479" s="12">
        <v>11928.153252001395</v>
      </c>
      <c r="BE2479" s="44">
        <v>12907.407712267081</v>
      </c>
      <c r="BF2479" s="45">
        <v>13242.8205867622</v>
      </c>
      <c r="BG2479" s="12">
        <v>13390.863045042548</v>
      </c>
      <c r="BH2479" s="12">
        <v>21362.406489364923</v>
      </c>
      <c r="BI2479" s="12">
        <v>22364.276053860998</v>
      </c>
      <c r="BJ2479" s="12">
        <v>21082.356303977904</v>
      </c>
      <c r="BK2479" s="44">
        <v>20153.459565123336</v>
      </c>
      <c r="BL2479" s="45">
        <v>19872.63565441679</v>
      </c>
      <c r="BM2479" s="12">
        <v>14864.522303627251</v>
      </c>
      <c r="BN2479" s="12">
        <v>0</v>
      </c>
      <c r="BO2479" s="12">
        <v>41.265264959396141</v>
      </c>
      <c r="BP2479" s="12">
        <v>32.120467964488768</v>
      </c>
      <c r="BQ2479" s="48">
        <v>32.585597058607391</v>
      </c>
      <c r="BR2479" s="49">
        <v>6.6358945751407195</v>
      </c>
      <c r="BS2479" s="13">
        <v>50.420306823423871</v>
      </c>
      <c r="BT2479" s="12">
        <v>428.22542758466898</v>
      </c>
      <c r="BV2479" s="14">
        <f>Таблица1[[#This Row],[Lкан_леб,мм]]</f>
        <v>57901.774572415328</v>
      </c>
      <c r="BW2479" s="50">
        <f>Таблица1[[#This Row],[угол обхв4]]+Таблица1[[#This Row],[Lдуг 3,мм]]</f>
        <v>11702.759990802786</v>
      </c>
      <c r="BX2479" s="54">
        <f>Таблица1[[#This Row],[угол обхв5]]+Таблица1[[#This Row],[Y5, мм]]</f>
        <v>58195.622186437045</v>
      </c>
      <c r="BY2479" s="14">
        <f>Таблица1[[#This Row],[угол обхв6]]+Таблица1[[#This Row],[Lдуг 4,мм]]</f>
        <v>14289.687685468058</v>
      </c>
      <c r="BZ2479" s="14">
        <f>Таблица1[[#This Row],[Т1]]+Таблица1[[#This Row],[X6, мм]]</f>
        <v>58424.350219127817</v>
      </c>
      <c r="CA2479" s="14">
        <f>Таблица1[[#This Row],[Т2]]+Таблица1[[#This Row],[Lдуг 5,мм]]</f>
        <v>19770.219867656207</v>
      </c>
      <c r="CB2479" s="14">
        <f>Таблица1[[#This Row],[Т3]]+Таблица1[[#This Row],[Y6, мм]]</f>
        <v>58656.390409747379</v>
      </c>
      <c r="CC2479" s="14">
        <f>Таблица1[[#This Row],[Т4]]+Таблица1[[#This Row],[Lдуг 6,мм]]</f>
        <v>20898.695387993266</v>
      </c>
      <c r="CD2479" s="14">
        <f>Таблица1[[#This Row],[Т5]]+Таблица1[[#This Row],[Lдуг 1,мм]]</f>
        <v>58703.644239081164</v>
      </c>
      <c r="CE2479" s="14">
        <f>Таблица1[[#This Row],[Т6]]+Таблица1[[#This Row],[Lпрям1, мм]]</f>
        <v>21288.990148398781</v>
      </c>
      <c r="CF2479" s="15">
        <f>Таблица1[[#This Row],[Т7]]+Таблица1[[#This Row],[Lдуг 2,мм]]</f>
        <v>59062.684387566442</v>
      </c>
      <c r="CG2479" s="14">
        <f>Таблица1[[#This Row],[Т8]]+Таблица1[[#This Row],[Lпрям2, мм]]</f>
        <v>25982.641942305407</v>
      </c>
      <c r="CH2479" s="14">
        <f>Таблица1[[#This Row],[Т9]]-Таблица1[[#This Row],[Т9]]</f>
        <v>0</v>
      </c>
      <c r="CI2479" s="50">
        <f>Таблица1[[#This Row],[Т9]]-Таблица1[[#This Row],[Т8]]</f>
        <v>37773.694239167657</v>
      </c>
      <c r="CJ2479" s="54">
        <f>Таблица1[[#This Row],[Т9]]-Таблица1[[#This Row],[Т7]]</f>
        <v>359.04014848527731</v>
      </c>
      <c r="CK2479" s="14">
        <f>Таблица1[[#This Row],[Т9]]-Таблица1[[#This Row],[Т6]]</f>
        <v>38163.988999573179</v>
      </c>
      <c r="CL2479" s="14">
        <f>Таблица1[[#This Row],[Т9]]-Таблица1[[#This Row],[Т5]]</f>
        <v>406.293977819063</v>
      </c>
      <c r="CM2479" s="14">
        <f>Таблица1[[#This Row],[Т9]]-Таблица1[[#This Row],[Т4]]</f>
        <v>39292.464519910238</v>
      </c>
      <c r="CN2479" s="14">
        <f>Таблица1[[#This Row],[Т9]]-Таблица1[[#This Row],[Т3]]</f>
        <v>638.33416843862506</v>
      </c>
      <c r="CO2479" s="14">
        <f>Таблица1[[#This Row],[Т9]]-Таблица1[[#This Row],[Т2]]</f>
        <v>44772.996702098382</v>
      </c>
      <c r="CP2479" s="14">
        <f>Таблица1[[#This Row],[Т9]]-Таблица1[[#This Row],[Т1]]</f>
        <v>867.06220112939627</v>
      </c>
      <c r="CQ2479" s="14">
        <f>Таблица1[[#This Row],[Т9]]-Таблица1[[#This Row],[угол обхв6]]</f>
        <v>47359.924396763658</v>
      </c>
      <c r="CR2479" s="14">
        <f>Таблица1[[#This Row],[Т9]]-Таблица1[[#This Row],[угол обхв5]]</f>
        <v>1160.9098151511134</v>
      </c>
      <c r="CS2479" s="14">
        <f>Таблица1[[#This Row],[Т9]]-Таблица1[[#This Row],[угол обхв4]]</f>
        <v>59062.684387566442</v>
      </c>
      <c r="CT2479" s="14">
        <f>Таблица1[[#This Row],[Lкан_прям, мм]]+Таблица1[[#This Row],[Lкан_дуг, мм]]+Таблица1[[#This Row],[Lкан_леб,мм]]</f>
        <v>85045.326329871852</v>
      </c>
      <c r="CU2479" s="16">
        <f>Таблица1[[#This Row],[Lкан_леб,мм]]</f>
        <v>57901.774572415328</v>
      </c>
      <c r="CV2479" s="14">
        <f>2534431-(Таблица1[[#This Row],[Т23]]+Таблица1[[#This Row],[угол обхв3]])</f>
        <v>2448957.4482425433</v>
      </c>
      <c r="CW2479" s="50">
        <f>SUM(X2479:AC2479,AD2479:AI2479)-Таблица1[[#This Row],[lподв_min, мм]]</f>
        <v>22449.89996441915</v>
      </c>
      <c r="CX2479" s="17">
        <f>CW2918-Таблица1[[#This Row],[Суммарная длина каната]]</f>
        <v>-2448957.4482425433</v>
      </c>
    </row>
    <row r="2480" spans="1:102" x14ac:dyDescent="0.25">
      <c r="A2480" s="21">
        <v>2479</v>
      </c>
      <c r="B2480" s="10">
        <v>64.019387755102031</v>
      </c>
      <c r="C2480" s="10">
        <v>112.3546938775511</v>
      </c>
      <c r="D2480" s="11">
        <v>13007.882357467972</v>
      </c>
      <c r="E2480" s="11">
        <v>19849.699280534576</v>
      </c>
      <c r="F2480" s="11">
        <v>12874.36806857497</v>
      </c>
      <c r="G2480" s="11">
        <v>19893.230127774161</v>
      </c>
      <c r="H2480" s="11">
        <v>13415.881867467973</v>
      </c>
      <c r="I2480" s="11">
        <v>15120.073464532727</v>
      </c>
      <c r="J2480" s="11">
        <v>4729.6258160018497</v>
      </c>
      <c r="K2480" s="11">
        <v>25982.641942298782</v>
      </c>
      <c r="L2480" s="11">
        <v>1160.9098151577293</v>
      </c>
      <c r="M2480" s="11">
        <v>57901.774572415328</v>
      </c>
      <c r="N2480" s="11">
        <v>4052.4383295405082</v>
      </c>
      <c r="O2480" s="11">
        <v>21156.902030833702</v>
      </c>
      <c r="P2480" s="43">
        <v>6447.8863381069596</v>
      </c>
      <c r="Q2480" s="11">
        <v>22033.938787998824</v>
      </c>
      <c r="R2480" s="11">
        <v>11817.146509138433</v>
      </c>
      <c r="S2480" s="11">
        <v>20935.176659157885</v>
      </c>
      <c r="T2480" s="11">
        <v>13195.221697863501</v>
      </c>
      <c r="U2480" s="11">
        <v>20734.622989980857</v>
      </c>
      <c r="V2480" s="11">
        <v>13007.882357467972</v>
      </c>
      <c r="W2480" s="11">
        <v>19849.699280534576</v>
      </c>
      <c r="X2480" s="12">
        <v>0</v>
      </c>
      <c r="Y2480" s="12">
        <v>282.322119281987</v>
      </c>
      <c r="Z2480" s="12">
        <v>225.55095929723743</v>
      </c>
      <c r="AA2480" s="44">
        <v>232.04019061955941</v>
      </c>
      <c r="AB2480" s="45">
        <v>47.253829333789156</v>
      </c>
      <c r="AC2480" s="12">
        <v>373.74271662515628</v>
      </c>
      <c r="AD2480" s="12">
        <v>11702.759990802786</v>
      </c>
      <c r="AE2480" s="12">
        <v>2550.95367170078</v>
      </c>
      <c r="AF2480" s="12">
        <v>5480.5321821881471</v>
      </c>
      <c r="AG2480" s="44">
        <v>1128.4755203370607</v>
      </c>
      <c r="AH2480" s="45">
        <v>390.29476040550901</v>
      </c>
      <c r="AI2480" s="12">
        <v>4729.6258168644963</v>
      </c>
      <c r="AJ2480" s="12">
        <v>-59.755742352846262</v>
      </c>
      <c r="AK2480" s="12">
        <v>-20.109012210574555</v>
      </c>
      <c r="AL2480" s="12">
        <v>11.565296693490941</v>
      </c>
      <c r="AM2480" s="44">
        <v>44.150893752098462</v>
      </c>
      <c r="AN2480" s="45">
        <v>37.514999176957275</v>
      </c>
      <c r="AO2480" s="12">
        <v>89.999999878857665</v>
      </c>
      <c r="AP2480" s="12">
        <v>-2194.5598880277171</v>
      </c>
      <c r="AQ2480" s="12">
        <v>3912.1649090966175</v>
      </c>
      <c r="AR2480" s="12">
        <v>6529.6840419912787</v>
      </c>
      <c r="AS2480" s="44">
        <v>12101.339075347869</v>
      </c>
      <c r="AT2480" s="45">
        <v>12946.762306626491</v>
      </c>
      <c r="AU2480" s="12">
        <v>13415.882357467972</v>
      </c>
      <c r="AV2480" s="12">
        <v>11252.556082108271</v>
      </c>
      <c r="AW2480" s="12">
        <v>21540.030426436235</v>
      </c>
      <c r="AX2480" s="12">
        <v>22433.655106954222</v>
      </c>
      <c r="AY2480" s="44">
        <v>21227.919866271721</v>
      </c>
      <c r="AZ2480" s="45">
        <v>20410.999858999563</v>
      </c>
      <c r="BA2480" s="12">
        <v>19849.699281397225</v>
      </c>
      <c r="BB2480" s="12">
        <v>3699.9728453810094</v>
      </c>
      <c r="BC2480" s="12">
        <v>6307.6129176630684</v>
      </c>
      <c r="BD2480" s="12">
        <v>11898.944213022749</v>
      </c>
      <c r="BE2480" s="44">
        <v>12911.029131654062</v>
      </c>
      <c r="BF2480" s="45">
        <v>13256.341748704981</v>
      </c>
      <c r="BG2480" s="12">
        <v>13415.882367467973</v>
      </c>
      <c r="BH2480" s="12">
        <v>21362.406489364923</v>
      </c>
      <c r="BI2480" s="12">
        <v>22417.067183601357</v>
      </c>
      <c r="BJ2480" s="12">
        <v>21334.892978113283</v>
      </c>
      <c r="BK2480" s="44">
        <v>20441.879782867018</v>
      </c>
      <c r="BL2480" s="45">
        <v>20173.32241151587</v>
      </c>
      <c r="BM2480" s="12">
        <v>15120.073464532728</v>
      </c>
      <c r="BN2480" s="12">
        <v>0</v>
      </c>
      <c r="BO2480" s="12">
        <v>39.646730142271707</v>
      </c>
      <c r="BP2480" s="12">
        <v>31.674308904065494</v>
      </c>
      <c r="BQ2480" s="48">
        <v>32.585597058607526</v>
      </c>
      <c r="BR2480" s="49">
        <v>6.6358945751411902</v>
      </c>
      <c r="BS2480" s="13">
        <v>52.485000701900397</v>
      </c>
      <c r="BT2480" s="12">
        <v>428.22542758466898</v>
      </c>
      <c r="BV2480" s="14">
        <f>Таблица1[[#This Row],[Lкан_леб,мм]]</f>
        <v>57901.774572415328</v>
      </c>
      <c r="BW2480" s="50">
        <f>Таблица1[[#This Row],[угол обхв4]]+Таблица1[[#This Row],[Lдуг 3,мм]]</f>
        <v>11702.759990802786</v>
      </c>
      <c r="BX2480" s="54">
        <f>Таблица1[[#This Row],[угол обхв5]]+Таблица1[[#This Row],[Y5, мм]]</f>
        <v>58184.096691697312</v>
      </c>
      <c r="BY2480" s="14">
        <f>Таблица1[[#This Row],[угол обхв6]]+Таблица1[[#This Row],[Lдуг 4,мм]]</f>
        <v>14253.713662503566</v>
      </c>
      <c r="BZ2480" s="14">
        <f>Таблица1[[#This Row],[Т1]]+Таблица1[[#This Row],[X6, мм]]</f>
        <v>58409.64765099455</v>
      </c>
      <c r="CA2480" s="14">
        <f>Таблица1[[#This Row],[Т2]]+Таблица1[[#This Row],[Lдуг 5,мм]]</f>
        <v>19734.245844691712</v>
      </c>
      <c r="CB2480" s="14">
        <f>Таблица1[[#This Row],[Т3]]+Таблица1[[#This Row],[Y6, мм]]</f>
        <v>58641.687841614112</v>
      </c>
      <c r="CC2480" s="14">
        <f>Таблица1[[#This Row],[Т4]]+Таблица1[[#This Row],[Lдуг 6,мм]]</f>
        <v>20862.721365028774</v>
      </c>
      <c r="CD2480" s="14">
        <f>Таблица1[[#This Row],[Т5]]+Таблица1[[#This Row],[Lдуг 1,мм]]</f>
        <v>58688.941670947897</v>
      </c>
      <c r="CE2480" s="14">
        <f>Таблица1[[#This Row],[Т6]]+Таблица1[[#This Row],[Lпрям1, мм]]</f>
        <v>21253.016125434282</v>
      </c>
      <c r="CF2480" s="15">
        <f>Таблица1[[#This Row],[Т7]]+Таблица1[[#This Row],[Lдуг 2,мм]]</f>
        <v>59062.684387573056</v>
      </c>
      <c r="CG2480" s="14">
        <f>Таблица1[[#This Row],[Т8]]+Таблица1[[#This Row],[Lпрям2, мм]]</f>
        <v>25982.641942298778</v>
      </c>
      <c r="CH2480" s="14">
        <f>Таблица1[[#This Row],[Т9]]-Таблица1[[#This Row],[Т9]]</f>
        <v>0</v>
      </c>
      <c r="CI2480" s="50">
        <f>Таблица1[[#This Row],[Т9]]-Таблица1[[#This Row],[Т8]]</f>
        <v>37809.668262138774</v>
      </c>
      <c r="CJ2480" s="54">
        <f>Таблица1[[#This Row],[Т9]]-Таблица1[[#This Row],[Т7]]</f>
        <v>373.74271662515821</v>
      </c>
      <c r="CK2480" s="14">
        <f>Таблица1[[#This Row],[Т9]]-Таблица1[[#This Row],[Т6]]</f>
        <v>38199.963022544282</v>
      </c>
      <c r="CL2480" s="14">
        <f>Таблица1[[#This Row],[Т9]]-Таблица1[[#This Row],[Т5]]</f>
        <v>420.9965459589439</v>
      </c>
      <c r="CM2480" s="14">
        <f>Таблица1[[#This Row],[Т9]]-Таблица1[[#This Row],[Т4]]</f>
        <v>39328.43854288134</v>
      </c>
      <c r="CN2480" s="14">
        <f>Таблица1[[#This Row],[Т9]]-Таблица1[[#This Row],[Т3]]</f>
        <v>653.03673657850595</v>
      </c>
      <c r="CO2480" s="14">
        <f>Таблица1[[#This Row],[Т9]]-Таблица1[[#This Row],[Т2]]</f>
        <v>44808.970725069492</v>
      </c>
      <c r="CP2480" s="14">
        <f>Таблица1[[#This Row],[Т9]]-Таблица1[[#This Row],[Т1]]</f>
        <v>878.58769587574352</v>
      </c>
      <c r="CQ2480" s="14">
        <f>Таблица1[[#This Row],[Т9]]-Таблица1[[#This Row],[угол обхв6]]</f>
        <v>47359.924396770271</v>
      </c>
      <c r="CR2480" s="14">
        <f>Таблица1[[#This Row],[Т9]]-Таблица1[[#This Row],[угол обхв5]]</f>
        <v>1160.9098151577273</v>
      </c>
      <c r="CS2480" s="14">
        <f>Таблица1[[#This Row],[Т9]]-Таблица1[[#This Row],[угол обхв4]]</f>
        <v>59062.684387573056</v>
      </c>
      <c r="CT2480" s="14">
        <f>Таблица1[[#This Row],[Lкан_прям, мм]]+Таблица1[[#This Row],[Lкан_дуг, мм]]+Таблица1[[#This Row],[Lкан_леб,мм]]</f>
        <v>85045.326329871838</v>
      </c>
      <c r="CU2480" s="16">
        <f>Таблица1[[#This Row],[Lкан_леб,мм]]</f>
        <v>57901.774572415328</v>
      </c>
      <c r="CV2480" s="14">
        <f>2534431-(Таблица1[[#This Row],[Т23]]+Таблица1[[#This Row],[угол обхв3]])</f>
        <v>2448957.4482425433</v>
      </c>
      <c r="CW2480" s="50">
        <f>SUM(X2480:AC2480,AD2480:AI2480)-Таблица1[[#This Row],[lподв_min, мм]]</f>
        <v>22413.925941454661</v>
      </c>
      <c r="CX2480" s="17">
        <f>CW2919-Таблица1[[#This Row],[Суммарная длина каната]]</f>
        <v>-2448957.4482425433</v>
      </c>
    </row>
    <row r="2481" spans="1:102" x14ac:dyDescent="0.25">
      <c r="A2481" s="21">
        <v>2480</v>
      </c>
      <c r="B2481" s="10">
        <v>64.019387755102031</v>
      </c>
      <c r="C2481" s="10">
        <v>114.46082839365614</v>
      </c>
      <c r="D2481" s="11">
        <v>13022.565587574083</v>
      </c>
      <c r="E2481" s="11">
        <v>20147.806789894217</v>
      </c>
      <c r="F2481" s="11">
        <v>12887.541703010409</v>
      </c>
      <c r="G2481" s="11">
        <v>20186.401486386552</v>
      </c>
      <c r="H2481" s="11">
        <v>13430.565097574085</v>
      </c>
      <c r="I2481" s="11">
        <v>15380.914855450668</v>
      </c>
      <c r="J2481" s="11">
        <v>4766.891934443549</v>
      </c>
      <c r="K2481" s="11">
        <v>25982.641942292048</v>
      </c>
      <c r="L2481" s="11">
        <v>1160.9098151644657</v>
      </c>
      <c r="M2481" s="11">
        <v>57901.774572415328</v>
      </c>
      <c r="N2481" s="11">
        <v>4052.4383295405082</v>
      </c>
      <c r="O2481" s="11">
        <v>21156.902030833702</v>
      </c>
      <c r="P2481" s="43">
        <v>6386.7287372822375</v>
      </c>
      <c r="Q2481" s="11">
        <v>22089.486293908405</v>
      </c>
      <c r="R2481" s="11">
        <v>11792.742065401028</v>
      </c>
      <c r="S2481" s="11">
        <v>21188.79050941622</v>
      </c>
      <c r="T2481" s="11">
        <v>13177.256804241275</v>
      </c>
      <c r="U2481" s="11">
        <v>21039.017554801165</v>
      </c>
      <c r="V2481" s="11">
        <v>13022.565587574083</v>
      </c>
      <c r="W2481" s="11">
        <v>20147.806789894217</v>
      </c>
      <c r="X2481" s="12">
        <v>0</v>
      </c>
      <c r="Y2481" s="12">
        <v>270.44123409764336</v>
      </c>
      <c r="Z2481" s="12">
        <v>222.43417990884143</v>
      </c>
      <c r="AA2481" s="44">
        <v>232.0401906195585</v>
      </c>
      <c r="AB2481" s="45">
        <v>47.253829333785362</v>
      </c>
      <c r="AC2481" s="12">
        <v>388.740381204637</v>
      </c>
      <c r="AD2481" s="12">
        <v>11702.759990802786</v>
      </c>
      <c r="AE2481" s="12">
        <v>2513.687553259083</v>
      </c>
      <c r="AF2481" s="12">
        <v>5480.532182188148</v>
      </c>
      <c r="AG2481" s="44">
        <v>1128.4755203370621</v>
      </c>
      <c r="AH2481" s="45">
        <v>390.29476040552152</v>
      </c>
      <c r="AI2481" s="12">
        <v>4766.8919352994499</v>
      </c>
      <c r="AJ2481" s="12">
        <v>-59.755742352846262</v>
      </c>
      <c r="AK2481" s="12">
        <v>-21.777454803570635</v>
      </c>
      <c r="AL2481" s="12">
        <v>9.4591621773858918</v>
      </c>
      <c r="AM2481" s="44">
        <v>42.04475923599329</v>
      </c>
      <c r="AN2481" s="45">
        <v>35.408864660852636</v>
      </c>
      <c r="AO2481" s="12">
        <v>89.999999879804719</v>
      </c>
      <c r="AP2481" s="12">
        <v>-2194.5598880277171</v>
      </c>
      <c r="AQ2481" s="12">
        <v>3901.0693263240369</v>
      </c>
      <c r="AR2481" s="12">
        <v>6453.781327771012</v>
      </c>
      <c r="AS2481" s="44">
        <v>12065.984130520168</v>
      </c>
      <c r="AT2481" s="45">
        <v>12940.858634017966</v>
      </c>
      <c r="AU2481" s="12">
        <v>13430.565587574083</v>
      </c>
      <c r="AV2481" s="12">
        <v>11252.556082108271</v>
      </c>
      <c r="AW2481" s="12">
        <v>21535.783839403673</v>
      </c>
      <c r="AX2481" s="12">
        <v>22491.938713591459</v>
      </c>
      <c r="AY2481" s="44">
        <v>21491.780235066162</v>
      </c>
      <c r="AZ2481" s="45">
        <v>20706.481985102117</v>
      </c>
      <c r="BA2481" s="12">
        <v>20147.806790750121</v>
      </c>
      <c r="BB2481" s="12">
        <v>3699.9728453810094</v>
      </c>
      <c r="BC2481" s="12">
        <v>6235.3597340657661</v>
      </c>
      <c r="BD2481" s="12">
        <v>11859.794655889802</v>
      </c>
      <c r="BE2481" s="44">
        <v>12904.014739122134</v>
      </c>
      <c r="BF2481" s="45">
        <v>13258.96375779739</v>
      </c>
      <c r="BG2481" s="12">
        <v>13430.565597574085</v>
      </c>
      <c r="BH2481" s="12">
        <v>21362.406489364923</v>
      </c>
      <c r="BI2481" s="12">
        <v>22468.368102478376</v>
      </c>
      <c r="BJ2481" s="12">
        <v>21591.242929099273</v>
      </c>
      <c r="BK2481" s="44">
        <v>20736.027829151222</v>
      </c>
      <c r="BL2481" s="45">
        <v>20480.342359593269</v>
      </c>
      <c r="BM2481" s="12">
        <v>15380.91485545067</v>
      </c>
      <c r="BN2481" s="12">
        <v>0</v>
      </c>
      <c r="BO2481" s="12">
        <v>37.978287549275628</v>
      </c>
      <c r="BP2481" s="12">
        <v>31.236616980956526</v>
      </c>
      <c r="BQ2481" s="48">
        <v>32.585597058607398</v>
      </c>
      <c r="BR2481" s="49">
        <v>6.6358945751406564</v>
      </c>
      <c r="BS2481" s="13">
        <v>54.59113521895209</v>
      </c>
      <c r="BT2481" s="12">
        <v>428.22542758466898</v>
      </c>
      <c r="BV2481" s="14">
        <f>Таблица1[[#This Row],[Lкан_леб,мм]]</f>
        <v>57901.774572415328</v>
      </c>
      <c r="BW2481" s="50">
        <f>Таблица1[[#This Row],[угол обхв4]]+Таблица1[[#This Row],[Lдуг 3,мм]]</f>
        <v>11702.759990802786</v>
      </c>
      <c r="BX2481" s="54">
        <f>Таблица1[[#This Row],[угол обхв5]]+Таблица1[[#This Row],[Y5, мм]]</f>
        <v>58172.21580651297</v>
      </c>
      <c r="BY2481" s="14">
        <f>Таблица1[[#This Row],[угол обхв6]]+Таблица1[[#This Row],[Lдуг 4,мм]]</f>
        <v>14216.44754406187</v>
      </c>
      <c r="BZ2481" s="14">
        <f>Таблица1[[#This Row],[Т1]]+Таблица1[[#This Row],[X6, мм]]</f>
        <v>58394.649986421813</v>
      </c>
      <c r="CA2481" s="14">
        <f>Таблица1[[#This Row],[Т2]]+Таблица1[[#This Row],[Lдуг 5,мм]]</f>
        <v>19696.979726250018</v>
      </c>
      <c r="CB2481" s="14">
        <f>Таблица1[[#This Row],[Т3]]+Таблица1[[#This Row],[Y6, мм]]</f>
        <v>58626.690177041375</v>
      </c>
      <c r="CC2481" s="14">
        <f>Таблица1[[#This Row],[Т4]]+Таблица1[[#This Row],[Lдуг 6,мм]]</f>
        <v>20825.45524658708</v>
      </c>
      <c r="CD2481" s="14">
        <f>Таблица1[[#This Row],[Т5]]+Таблица1[[#This Row],[Lдуг 1,мм]]</f>
        <v>58673.944006375161</v>
      </c>
      <c r="CE2481" s="14">
        <f>Таблица1[[#This Row],[Т6]]+Таблица1[[#This Row],[Lпрям1, мм]]</f>
        <v>21215.750006992603</v>
      </c>
      <c r="CF2481" s="15">
        <f>Таблица1[[#This Row],[Т7]]+Таблица1[[#This Row],[Lдуг 2,мм]]</f>
        <v>59062.6843875798</v>
      </c>
      <c r="CG2481" s="14">
        <f>Таблица1[[#This Row],[Т8]]+Таблица1[[#This Row],[Lпрям2, мм]]</f>
        <v>25982.641942292052</v>
      </c>
      <c r="CH2481" s="14">
        <f>Таблица1[[#This Row],[Т9]]-Таблица1[[#This Row],[Т9]]</f>
        <v>0</v>
      </c>
      <c r="CI2481" s="50">
        <f>Таблица1[[#This Row],[Т9]]-Таблица1[[#This Row],[Т8]]</f>
        <v>37846.934380587198</v>
      </c>
      <c r="CJ2481" s="54">
        <f>Таблица1[[#This Row],[Т9]]-Таблица1[[#This Row],[Т7]]</f>
        <v>388.74038120463956</v>
      </c>
      <c r="CK2481" s="14">
        <f>Таблица1[[#This Row],[Т9]]-Таблица1[[#This Row],[Т6]]</f>
        <v>38237.22914099272</v>
      </c>
      <c r="CL2481" s="14">
        <f>Таблица1[[#This Row],[Т9]]-Таблица1[[#This Row],[Т5]]</f>
        <v>435.99421053842525</v>
      </c>
      <c r="CM2481" s="14">
        <f>Таблица1[[#This Row],[Т9]]-Таблица1[[#This Row],[Т4]]</f>
        <v>39365.704661329786</v>
      </c>
      <c r="CN2481" s="14">
        <f>Таблица1[[#This Row],[Т9]]-Таблица1[[#This Row],[Т3]]</f>
        <v>668.0344011579873</v>
      </c>
      <c r="CO2481" s="14">
        <f>Таблица1[[#This Row],[Т9]]-Таблица1[[#This Row],[Т2]]</f>
        <v>44846.236843517931</v>
      </c>
      <c r="CP2481" s="14">
        <f>Таблица1[[#This Row],[Т9]]-Таблица1[[#This Row],[Т1]]</f>
        <v>890.46858106683067</v>
      </c>
      <c r="CQ2481" s="14">
        <f>Таблица1[[#This Row],[Т9]]-Таблица1[[#This Row],[угол обхв6]]</f>
        <v>47359.924396777016</v>
      </c>
      <c r="CR2481" s="14">
        <f>Таблица1[[#This Row],[Т9]]-Таблица1[[#This Row],[угол обхв5]]</f>
        <v>1160.9098151644721</v>
      </c>
      <c r="CS2481" s="14">
        <f>Таблица1[[#This Row],[Т9]]-Таблица1[[#This Row],[угол обхв4]]</f>
        <v>59062.6843875798</v>
      </c>
      <c r="CT2481" s="14">
        <f>Таблица1[[#This Row],[Lкан_прям, мм]]+Таблица1[[#This Row],[Lкан_дуг, мм]]+Таблица1[[#This Row],[Lкан_леб,мм]]</f>
        <v>85045.326329871838</v>
      </c>
      <c r="CU2481" s="16">
        <f>Таблица1[[#This Row],[Lкан_леб,мм]]</f>
        <v>57901.774572415328</v>
      </c>
      <c r="CV2481" s="14">
        <f>2534431-(Таблица1[[#This Row],[Т23]]+Таблица1[[#This Row],[угол обхв3]])</f>
        <v>2448957.4482425433</v>
      </c>
      <c r="CW2481" s="50">
        <f>SUM(X2481:AC2481,AD2481:AI2481)-Таблица1[[#This Row],[lподв_min, мм]]</f>
        <v>22376.659823012968</v>
      </c>
      <c r="CX2481" s="17">
        <f>CW2920-Таблица1[[#This Row],[Суммарная длина каната]]</f>
        <v>-2448957.4482425433</v>
      </c>
    </row>
    <row r="2482" spans="1:102" x14ac:dyDescent="0.25">
      <c r="A2482" s="21">
        <v>2481</v>
      </c>
      <c r="B2482" s="10">
        <v>64.019387755102031</v>
      </c>
      <c r="C2482" s="10">
        <v>115.03877551020416</v>
      </c>
      <c r="D2482" s="11">
        <v>13024.677912537447</v>
      </c>
      <c r="E2482" s="11">
        <v>20229.687051753626</v>
      </c>
      <c r="F2482" s="11">
        <v>12889.271596008115</v>
      </c>
      <c r="G2482" s="11">
        <v>20266.917811132909</v>
      </c>
      <c r="H2482" s="11">
        <v>13432.677422537447</v>
      </c>
      <c r="I2482" s="11">
        <v>15452.471527927899</v>
      </c>
      <c r="J2482" s="11">
        <v>4777.2155238257255</v>
      </c>
      <c r="K2482" s="11">
        <v>25982.641942290196</v>
      </c>
      <c r="L2482" s="11">
        <v>1160.9098151663181</v>
      </c>
      <c r="M2482" s="11">
        <v>57901.774572415328</v>
      </c>
      <c r="N2482" s="11">
        <v>4052.4383295405082</v>
      </c>
      <c r="O2482" s="11">
        <v>21156.902030833702</v>
      </c>
      <c r="P2482" s="43">
        <v>6369.5931103584535</v>
      </c>
      <c r="Q2482" s="11">
        <v>22104.332691816351</v>
      </c>
      <c r="R2482" s="11">
        <v>11784.416648525408</v>
      </c>
      <c r="S2482" s="11">
        <v>21258.212694113241</v>
      </c>
      <c r="T2482" s="11">
        <v>13170.371697508084</v>
      </c>
      <c r="U2482" s="11">
        <v>21122.412833290669</v>
      </c>
      <c r="V2482" s="11">
        <v>13024.677912537447</v>
      </c>
      <c r="W2482" s="11">
        <v>20229.687051753626</v>
      </c>
      <c r="X2482" s="12">
        <v>0</v>
      </c>
      <c r="Y2482" s="12">
        <v>267.15808323518985</v>
      </c>
      <c r="Z2482" s="12">
        <v>221.60180209613739</v>
      </c>
      <c r="AA2482" s="44">
        <v>232.04019061955887</v>
      </c>
      <c r="AB2482" s="45">
        <v>47.253829333786804</v>
      </c>
      <c r="AC2482" s="12">
        <v>392.85590988164529</v>
      </c>
      <c r="AD2482" s="12">
        <v>11702.759990802786</v>
      </c>
      <c r="AE2482" s="12">
        <v>2503.3639638769037</v>
      </c>
      <c r="AF2482" s="12">
        <v>5480.5321821881489</v>
      </c>
      <c r="AG2482" s="44">
        <v>1128.4755203370614</v>
      </c>
      <c r="AH2482" s="45">
        <v>390.29476040551589</v>
      </c>
      <c r="AI2482" s="12">
        <v>4777.2155246797784</v>
      </c>
      <c r="AJ2482" s="12">
        <v>-59.755742352846262</v>
      </c>
      <c r="AK2482" s="12">
        <v>-22.238510411225835</v>
      </c>
      <c r="AL2482" s="12">
        <v>8.8812150608378726</v>
      </c>
      <c r="AM2482" s="44">
        <v>41.466812119445322</v>
      </c>
      <c r="AN2482" s="45">
        <v>34.830917544304462</v>
      </c>
      <c r="AO2482" s="12">
        <v>89.999999880064493</v>
      </c>
      <c r="AP2482" s="12">
        <v>-2194.5598880277171</v>
      </c>
      <c r="AQ2482" s="12">
        <v>3898.0254214461224</v>
      </c>
      <c r="AR2482" s="12">
        <v>6432.582788657367</v>
      </c>
      <c r="AS2482" s="44">
        <v>12054.588582884591</v>
      </c>
      <c r="AT2482" s="45">
        <v>12937.339809883586</v>
      </c>
      <c r="AU2482" s="12">
        <v>13432.677912537447</v>
      </c>
      <c r="AV2482" s="12">
        <v>11252.556082108271</v>
      </c>
      <c r="AW2482" s="12">
        <v>21534.553528664484</v>
      </c>
      <c r="AX2482" s="12">
        <v>22507.440990450603</v>
      </c>
      <c r="AY2482" s="44">
        <v>21563.943173268683</v>
      </c>
      <c r="AZ2482" s="45">
        <v>20787.509654222209</v>
      </c>
      <c r="BA2482" s="12">
        <v>20229.687052607678</v>
      </c>
      <c r="BB2482" s="12">
        <v>3699.9728453810094</v>
      </c>
      <c r="BC2482" s="12">
        <v>6215.1802022640677</v>
      </c>
      <c r="BD2482" s="12">
        <v>11847.406326824319</v>
      </c>
      <c r="BE2482" s="44">
        <v>12900.199763148901</v>
      </c>
      <c r="BF2482" s="45">
        <v>13257.709800161945</v>
      </c>
      <c r="BG2482" s="12">
        <v>13432.677922537447</v>
      </c>
      <c r="BH2482" s="12">
        <v>21362.406489364923</v>
      </c>
      <c r="BI2482" s="12">
        <v>22481.984189647137</v>
      </c>
      <c r="BJ2482" s="12">
        <v>21661.320992747489</v>
      </c>
      <c r="BK2482" s="44">
        <v>20816.682354135228</v>
      </c>
      <c r="BL2482" s="45">
        <v>20564.590230822087</v>
      </c>
      <c r="BM2482" s="12">
        <v>15452.471527927901</v>
      </c>
      <c r="BN2482" s="12">
        <v>0</v>
      </c>
      <c r="BO2482" s="12">
        <v>37.517231941620423</v>
      </c>
      <c r="BP2482" s="12">
        <v>31.119725472063706</v>
      </c>
      <c r="BQ2482" s="48">
        <v>32.585597058607448</v>
      </c>
      <c r="BR2482" s="49">
        <v>6.6358945751408598</v>
      </c>
      <c r="BS2482" s="13">
        <v>55.169082335760024</v>
      </c>
      <c r="BT2482" s="12">
        <v>428.22542758466898</v>
      </c>
      <c r="BV2482" s="14">
        <f>Таблица1[[#This Row],[Lкан_леб,мм]]</f>
        <v>57901.774572415328</v>
      </c>
      <c r="BW2482" s="50">
        <f>Таблица1[[#This Row],[угол обхв4]]+Таблица1[[#This Row],[Lдуг 3,мм]]</f>
        <v>11702.759990802786</v>
      </c>
      <c r="BX2482" s="54">
        <f>Таблица1[[#This Row],[угол обхв5]]+Таблица1[[#This Row],[Y5, мм]]</f>
        <v>58168.932655650518</v>
      </c>
      <c r="BY2482" s="14">
        <f>Таблица1[[#This Row],[угол обхв6]]+Таблица1[[#This Row],[Lдуг 4,мм]]</f>
        <v>14206.12395467969</v>
      </c>
      <c r="BZ2482" s="14">
        <f>Таблица1[[#This Row],[Т1]]+Таблица1[[#This Row],[X6, мм]]</f>
        <v>58390.534457746653</v>
      </c>
      <c r="CA2482" s="14">
        <f>Таблица1[[#This Row],[Т2]]+Таблица1[[#This Row],[Lдуг 5,мм]]</f>
        <v>19686.656136867838</v>
      </c>
      <c r="CB2482" s="14">
        <f>Таблица1[[#This Row],[Т3]]+Таблица1[[#This Row],[Y6, мм]]</f>
        <v>58622.574648366215</v>
      </c>
      <c r="CC2482" s="14">
        <f>Таблица1[[#This Row],[Т4]]+Таблица1[[#This Row],[Lдуг 6,мм]]</f>
        <v>20815.1316572049</v>
      </c>
      <c r="CD2482" s="14">
        <f>Таблица1[[#This Row],[Т5]]+Таблица1[[#This Row],[Lдуг 1,мм]]</f>
        <v>58669.828477700001</v>
      </c>
      <c r="CE2482" s="14">
        <f>Таблица1[[#This Row],[Т6]]+Таблица1[[#This Row],[Lпрям1, мм]]</f>
        <v>21205.426417610415</v>
      </c>
      <c r="CF2482" s="15">
        <f>Таблица1[[#This Row],[Т7]]+Таблица1[[#This Row],[Lдуг 2,мм]]</f>
        <v>59062.684387581648</v>
      </c>
      <c r="CG2482" s="14">
        <f>Таблица1[[#This Row],[Т8]]+Таблица1[[#This Row],[Lпрям2, мм]]</f>
        <v>25982.641942290193</v>
      </c>
      <c r="CH2482" s="14">
        <f>Таблица1[[#This Row],[Т9]]-Таблица1[[#This Row],[Т9]]</f>
        <v>0</v>
      </c>
      <c r="CI2482" s="50">
        <f>Таблица1[[#This Row],[Т9]]-Таблица1[[#This Row],[Т8]]</f>
        <v>37857.257969971237</v>
      </c>
      <c r="CJ2482" s="54">
        <f>Таблица1[[#This Row],[Т9]]-Таблица1[[#This Row],[Т7]]</f>
        <v>392.85590988164768</v>
      </c>
      <c r="CK2482" s="14">
        <f>Таблица1[[#This Row],[Т9]]-Таблица1[[#This Row],[Т6]]</f>
        <v>38247.552730376745</v>
      </c>
      <c r="CL2482" s="14">
        <f>Таблица1[[#This Row],[Т9]]-Таблица1[[#This Row],[Т5]]</f>
        <v>440.10973921543336</v>
      </c>
      <c r="CM2482" s="14">
        <f>Таблица1[[#This Row],[Т9]]-Таблица1[[#This Row],[Т4]]</f>
        <v>39376.028250713811</v>
      </c>
      <c r="CN2482" s="14">
        <f>Таблица1[[#This Row],[Т9]]-Таблица1[[#This Row],[Т3]]</f>
        <v>672.14992983499542</v>
      </c>
      <c r="CO2482" s="14">
        <f>Таблица1[[#This Row],[Т9]]-Таблица1[[#This Row],[Т2]]</f>
        <v>44856.560432901955</v>
      </c>
      <c r="CP2482" s="14">
        <f>Таблица1[[#This Row],[Т9]]-Таблица1[[#This Row],[Т1]]</f>
        <v>893.75173193113005</v>
      </c>
      <c r="CQ2482" s="14">
        <f>Таблица1[[#This Row],[Т9]]-Таблица1[[#This Row],[угол обхв6]]</f>
        <v>47359.924396778864</v>
      </c>
      <c r="CR2482" s="14">
        <f>Таблица1[[#This Row],[Т9]]-Таблица1[[#This Row],[угол обхв5]]</f>
        <v>1160.9098151663202</v>
      </c>
      <c r="CS2482" s="14">
        <f>Таблица1[[#This Row],[Т9]]-Таблица1[[#This Row],[угол обхв4]]</f>
        <v>59062.684387581648</v>
      </c>
      <c r="CT2482" s="14">
        <f>Таблица1[[#This Row],[Lкан_прям, мм]]+Таблица1[[#This Row],[Lкан_дуг, мм]]+Таблица1[[#This Row],[Lкан_леб,мм]]</f>
        <v>85045.326329871838</v>
      </c>
      <c r="CU2482" s="16">
        <f>Таблица1[[#This Row],[Lкан_леб,мм]]</f>
        <v>57901.774572415328</v>
      </c>
      <c r="CV2482" s="14">
        <f>2534431-(Таблица1[[#This Row],[Т23]]+Таблица1[[#This Row],[угол обхв3]])</f>
        <v>2448957.4482425433</v>
      </c>
      <c r="CW2482" s="50">
        <f>SUM(X2482:AC2482,AD2482:AI2482)-Таблица1[[#This Row],[lподв_min, мм]]</f>
        <v>22366.336233630787</v>
      </c>
      <c r="CX2482" s="17">
        <f>CW2921-Таблица1[[#This Row],[Суммарная длина каната]]</f>
        <v>-2448957.4482425433</v>
      </c>
    </row>
    <row r="2483" spans="1:102" x14ac:dyDescent="0.25">
      <c r="A2483" s="21">
        <v>2482</v>
      </c>
      <c r="B2483" s="10">
        <v>64.019387755102031</v>
      </c>
      <c r="C2483" s="10">
        <v>117.72285714285721</v>
      </c>
      <c r="D2483" s="11">
        <v>13023.660621094628</v>
      </c>
      <c r="E2483" s="11">
        <v>20610.044465332263</v>
      </c>
      <c r="F2483" s="11">
        <v>12886.659378996874</v>
      </c>
      <c r="G2483" s="11">
        <v>20640.893446898481</v>
      </c>
      <c r="H2483" s="11">
        <v>13431.66013109463</v>
      </c>
      <c r="I2483" s="11">
        <v>15784.357125197041</v>
      </c>
      <c r="J2483" s="11">
        <v>4825.6873401352213</v>
      </c>
      <c r="K2483" s="11">
        <v>25982.641942281611</v>
      </c>
      <c r="L2483" s="11">
        <v>1160.9098151748981</v>
      </c>
      <c r="M2483" s="11">
        <v>57901.774572415328</v>
      </c>
      <c r="N2483" s="11">
        <v>4052.4383295405082</v>
      </c>
      <c r="O2483" s="11">
        <v>21156.902030833702</v>
      </c>
      <c r="P2483" s="43">
        <v>6288.0893050872155</v>
      </c>
      <c r="Q2483" s="11">
        <v>22170.982980129746</v>
      </c>
      <c r="R2483" s="11">
        <v>11736.595263386625</v>
      </c>
      <c r="S2483" s="11">
        <v>21579.361629622657</v>
      </c>
      <c r="T2483" s="11">
        <v>13127.389176300901</v>
      </c>
      <c r="U2483" s="11">
        <v>21508.613542718536</v>
      </c>
      <c r="V2483" s="11">
        <v>13023.660621094628</v>
      </c>
      <c r="W2483" s="11">
        <v>20610.044465332263</v>
      </c>
      <c r="X2483" s="12">
        <v>0</v>
      </c>
      <c r="Y2483" s="12">
        <v>251.7746098035814</v>
      </c>
      <c r="Z2483" s="12">
        <v>217.87208227984863</v>
      </c>
      <c r="AA2483" s="44">
        <v>232.04019061955941</v>
      </c>
      <c r="AB2483" s="45">
        <v>47.253829333787486</v>
      </c>
      <c r="AC2483" s="12">
        <v>411.96910313812117</v>
      </c>
      <c r="AD2483" s="12">
        <v>11702.759990802786</v>
      </c>
      <c r="AE2483" s="12">
        <v>2454.8921475674056</v>
      </c>
      <c r="AF2483" s="12">
        <v>5480.5321821881498</v>
      </c>
      <c r="AG2483" s="44">
        <v>1128.4755203370573</v>
      </c>
      <c r="AH2483" s="45">
        <v>390.29476040551845</v>
      </c>
      <c r="AI2483" s="12">
        <v>4825.6873409806949</v>
      </c>
      <c r="AJ2483" s="12">
        <v>-59.755742352846262</v>
      </c>
      <c r="AK2483" s="12">
        <v>-24.398824386428767</v>
      </c>
      <c r="AL2483" s="12">
        <v>6.1971334281848049</v>
      </c>
      <c r="AM2483" s="44">
        <v>38.782730486792325</v>
      </c>
      <c r="AN2483" s="45">
        <v>32.146835911651372</v>
      </c>
      <c r="AO2483" s="12">
        <v>89.999999881269162</v>
      </c>
      <c r="AP2483" s="12">
        <v>-2194.5598880277171</v>
      </c>
      <c r="AQ2483" s="12">
        <v>3883.8993459754774</v>
      </c>
      <c r="AR2483" s="12">
        <v>6332.1327488592251</v>
      </c>
      <c r="AS2483" s="44">
        <v>11992.153767550199</v>
      </c>
      <c r="AT2483" s="45">
        <v>12910.296099718857</v>
      </c>
      <c r="AU2483" s="12">
        <v>13431.660621094627</v>
      </c>
      <c r="AV2483" s="12">
        <v>11252.556082108271</v>
      </c>
      <c r="AW2483" s="12">
        <v>21528.464422658904</v>
      </c>
      <c r="AX2483" s="12">
        <v>22576.598777480765</v>
      </c>
      <c r="AY2483" s="44">
        <v>21897.408561614895</v>
      </c>
      <c r="AZ2483" s="45">
        <v>21163.165144111535</v>
      </c>
      <c r="BA2483" s="12">
        <v>20610.044466177736</v>
      </c>
      <c r="BB2483" s="12">
        <v>3699.9728453810094</v>
      </c>
      <c r="BC2483" s="12">
        <v>6119.5503215221843</v>
      </c>
      <c r="BD2483" s="12">
        <v>11780.638707158636</v>
      </c>
      <c r="BE2483" s="44">
        <v>12871.830672137328</v>
      </c>
      <c r="BF2483" s="45">
        <v>13240.753697676673</v>
      </c>
      <c r="BG2483" s="12">
        <v>13431.66063109463</v>
      </c>
      <c r="BH2483" s="12">
        <v>21362.406489364923</v>
      </c>
      <c r="BI2483" s="12">
        <v>22542.545371954951</v>
      </c>
      <c r="BJ2483" s="12">
        <v>21984.977426973674</v>
      </c>
      <c r="BK2483" s="44">
        <v>21190.566610726295</v>
      </c>
      <c r="BL2483" s="45">
        <v>20955.492863939264</v>
      </c>
      <c r="BM2483" s="12">
        <v>15784.357125197042</v>
      </c>
      <c r="BN2483" s="12">
        <v>0</v>
      </c>
      <c r="BO2483" s="12">
        <v>35.356917966417491</v>
      </c>
      <c r="BP2483" s="12">
        <v>30.595957814613573</v>
      </c>
      <c r="BQ2483" s="48">
        <v>32.585597058607526</v>
      </c>
      <c r="BR2483" s="49">
        <v>6.6358945751409548</v>
      </c>
      <c r="BS2483" s="13">
        <v>57.853163969617796</v>
      </c>
      <c r="BT2483" s="12">
        <v>428.22542758466898</v>
      </c>
      <c r="BV2483" s="14">
        <f>Таблица1[[#This Row],[Lкан_леб,мм]]</f>
        <v>57901.774572415328</v>
      </c>
      <c r="BW2483" s="50">
        <f>Таблица1[[#This Row],[угол обхв4]]+Таблица1[[#This Row],[Lдуг 3,мм]]</f>
        <v>11702.759990802786</v>
      </c>
      <c r="BX2483" s="54">
        <f>Таблица1[[#This Row],[угол обхв5]]+Таблица1[[#This Row],[Y5, мм]]</f>
        <v>58153.549182218907</v>
      </c>
      <c r="BY2483" s="14">
        <f>Таблица1[[#This Row],[угол обхв6]]+Таблица1[[#This Row],[Lдуг 4,мм]]</f>
        <v>14157.652138370191</v>
      </c>
      <c r="BZ2483" s="14">
        <f>Таблица1[[#This Row],[Т1]]+Таблица1[[#This Row],[X6, мм]]</f>
        <v>58371.421264498756</v>
      </c>
      <c r="CA2483" s="14">
        <f>Таблица1[[#This Row],[Т2]]+Таблица1[[#This Row],[Lдуг 5,мм]]</f>
        <v>19638.184320558343</v>
      </c>
      <c r="CB2483" s="14">
        <f>Таблица1[[#This Row],[Т3]]+Таблица1[[#This Row],[Y6, мм]]</f>
        <v>58603.461455118319</v>
      </c>
      <c r="CC2483" s="14">
        <f>Таблица1[[#This Row],[Т4]]+Таблица1[[#This Row],[Lдуг 6,мм]]</f>
        <v>20766.659840895401</v>
      </c>
      <c r="CD2483" s="14">
        <f>Таблица1[[#This Row],[Т5]]+Таблица1[[#This Row],[Lдуг 1,мм]]</f>
        <v>58650.715284452104</v>
      </c>
      <c r="CE2483" s="14">
        <f>Таблица1[[#This Row],[Т6]]+Таблица1[[#This Row],[Lпрям1, мм]]</f>
        <v>21156.95460130092</v>
      </c>
      <c r="CF2483" s="15">
        <f>Таблица1[[#This Row],[Т7]]+Таблица1[[#This Row],[Lдуг 2,мм]]</f>
        <v>59062.684387590227</v>
      </c>
      <c r="CG2483" s="14">
        <f>Таблица1[[#This Row],[Т8]]+Таблица1[[#This Row],[Lпрям2, мм]]</f>
        <v>25982.641942281614</v>
      </c>
      <c r="CH2483" s="14">
        <f>Таблица1[[#This Row],[Т9]]-Таблица1[[#This Row],[Т9]]</f>
        <v>0</v>
      </c>
      <c r="CI2483" s="50">
        <f>Таблица1[[#This Row],[Т9]]-Таблица1[[#This Row],[Т8]]</f>
        <v>37905.729786289303</v>
      </c>
      <c r="CJ2483" s="54">
        <f>Таблица1[[#This Row],[Т9]]-Таблица1[[#This Row],[Т7]]</f>
        <v>411.96910313812259</v>
      </c>
      <c r="CK2483" s="14">
        <f>Таблица1[[#This Row],[Т9]]-Таблица1[[#This Row],[Т6]]</f>
        <v>38296.024546694825</v>
      </c>
      <c r="CL2483" s="14">
        <f>Таблица1[[#This Row],[Т9]]-Таблица1[[#This Row],[Т5]]</f>
        <v>459.22293247190828</v>
      </c>
      <c r="CM2483" s="14">
        <f>Таблица1[[#This Row],[Т9]]-Таблица1[[#This Row],[Т4]]</f>
        <v>39424.500067031884</v>
      </c>
      <c r="CN2483" s="14">
        <f>Таблица1[[#This Row],[Т9]]-Таблица1[[#This Row],[Т3]]</f>
        <v>691.26312309147033</v>
      </c>
      <c r="CO2483" s="14">
        <f>Таблица1[[#This Row],[Т9]]-Таблица1[[#This Row],[Т2]]</f>
        <v>44905.032249220036</v>
      </c>
      <c r="CP2483" s="14">
        <f>Таблица1[[#This Row],[Т9]]-Таблица1[[#This Row],[Т1]]</f>
        <v>909.1352053713199</v>
      </c>
      <c r="CQ2483" s="14">
        <f>Таблица1[[#This Row],[Т9]]-Таблица1[[#This Row],[угол обхв6]]</f>
        <v>47359.924396787443</v>
      </c>
      <c r="CR2483" s="14">
        <f>Таблица1[[#This Row],[Т9]]-Таблица1[[#This Row],[угол обхв5]]</f>
        <v>1160.9098151748985</v>
      </c>
      <c r="CS2483" s="14">
        <f>Таблица1[[#This Row],[Т9]]-Таблица1[[#This Row],[угол обхв4]]</f>
        <v>59062.684387590227</v>
      </c>
      <c r="CT2483" s="14">
        <f>Таблица1[[#This Row],[Lкан_прям, мм]]+Таблица1[[#This Row],[Lкан_дуг, мм]]+Таблица1[[#This Row],[Lкан_леб,мм]]</f>
        <v>85045.326329871838</v>
      </c>
      <c r="CU2483" s="16">
        <f>Таблица1[[#This Row],[Lкан_леб,мм]]</f>
        <v>57901.774572415328</v>
      </c>
      <c r="CV2483" s="14">
        <f>2534431-(Таблица1[[#This Row],[Т23]]+Таблица1[[#This Row],[угол обхв3]])</f>
        <v>2448957.4482425433</v>
      </c>
      <c r="CW2483" s="50">
        <f>SUM(X2483:AC2483,AD2483:AI2483)-Таблица1[[#This Row],[lподв_min, мм]]</f>
        <v>22317.864417321292</v>
      </c>
      <c r="CX2483" s="17">
        <f>CW2922-Таблица1[[#This Row],[Суммарная длина каната]]</f>
        <v>-2448957.4482425433</v>
      </c>
    </row>
    <row r="2484" spans="1:102" x14ac:dyDescent="0.25">
      <c r="A2484" s="21">
        <v>2483</v>
      </c>
      <c r="B2484" s="10">
        <v>64.019387755102031</v>
      </c>
      <c r="C2484" s="10">
        <v>120.40693877551027</v>
      </c>
      <c r="D2484" s="11">
        <v>13004.832715231778</v>
      </c>
      <c r="E2484" s="11">
        <v>20989.936959212999</v>
      </c>
      <c r="F2484" s="11">
        <v>12866.537149142967</v>
      </c>
      <c r="G2484" s="11">
        <v>21014.336475605247</v>
      </c>
      <c r="H2484" s="11">
        <v>13412.832225231778</v>
      </c>
      <c r="I2484" s="11">
        <v>16114.951978046438</v>
      </c>
      <c r="J2484" s="11">
        <v>4874.9849811665626</v>
      </c>
      <c r="K2484" s="11">
        <v>25982.641942273058</v>
      </c>
      <c r="L2484" s="11">
        <v>1160.9098151834505</v>
      </c>
      <c r="M2484" s="11">
        <v>57901.774572415328</v>
      </c>
      <c r="N2484" s="11">
        <v>4052.4383295405082</v>
      </c>
      <c r="O2484" s="11">
        <v>21156.902030833702</v>
      </c>
      <c r="P2484" s="43">
        <v>6203.5537540472524</v>
      </c>
      <c r="Q2484" s="11">
        <v>22233.743412061984</v>
      </c>
      <c r="R2484" s="11">
        <v>11673.787281119708</v>
      </c>
      <c r="S2484" s="11">
        <v>21897.918816041329</v>
      </c>
      <c r="T2484" s="11">
        <v>13066.36844443562</v>
      </c>
      <c r="U2484" s="11">
        <v>21892.377735126494</v>
      </c>
      <c r="V2484" s="11">
        <v>13004.832715231778</v>
      </c>
      <c r="W2484" s="11">
        <v>20989.936959212999</v>
      </c>
      <c r="X2484" s="12">
        <v>0</v>
      </c>
      <c r="Y2484" s="12">
        <v>236.1543002340606</v>
      </c>
      <c r="Z2484" s="12">
        <v>214.37919860147284</v>
      </c>
      <c r="AA2484" s="44">
        <v>232.04019061955938</v>
      </c>
      <c r="AB2484" s="45">
        <v>47.253829333788666</v>
      </c>
      <c r="AC2484" s="12">
        <v>431.08229639456903</v>
      </c>
      <c r="AD2484" s="12">
        <v>11702.759990802786</v>
      </c>
      <c r="AE2484" s="12">
        <v>2405.5945065360588</v>
      </c>
      <c r="AF2484" s="12">
        <v>5480.5321821881507</v>
      </c>
      <c r="AG2484" s="44">
        <v>1128.4755203370607</v>
      </c>
      <c r="AH2484" s="45">
        <v>390.29476040551344</v>
      </c>
      <c r="AI2484" s="12">
        <v>4874.9849820034897</v>
      </c>
      <c r="AJ2484" s="12">
        <v>-59.755742352846262</v>
      </c>
      <c r="AK2484" s="12">
        <v>-26.592397457559549</v>
      </c>
      <c r="AL2484" s="12">
        <v>3.5130517955318084</v>
      </c>
      <c r="AM2484" s="44">
        <v>36.098648854139327</v>
      </c>
      <c r="AN2484" s="45">
        <v>29.462754278998204</v>
      </c>
      <c r="AO2484" s="12">
        <v>89.999999882469837</v>
      </c>
      <c r="AP2484" s="12">
        <v>-2194.5598880277171</v>
      </c>
      <c r="AQ2484" s="12">
        <v>3869.8010303833098</v>
      </c>
      <c r="AR2484" s="12">
        <v>6228.554325273115</v>
      </c>
      <c r="AS2484" s="44">
        <v>11914.171620832394</v>
      </c>
      <c r="AT2484" s="45">
        <v>12865.690514148584</v>
      </c>
      <c r="AU2484" s="12">
        <v>13412.832715231778</v>
      </c>
      <c r="AV2484" s="12">
        <v>11252.556082108271</v>
      </c>
      <c r="AW2484" s="12">
        <v>21521.741196708972</v>
      </c>
      <c r="AX2484" s="12">
        <v>22640.976725333847</v>
      </c>
      <c r="AY2484" s="44">
        <v>22227.584357493412</v>
      </c>
      <c r="AZ2484" s="45">
        <v>21537.142083346283</v>
      </c>
      <c r="BA2484" s="12">
        <v>20989.936960049927</v>
      </c>
      <c r="BB2484" s="12">
        <v>3699.9728453810094</v>
      </c>
      <c r="BC2484" s="12">
        <v>6020.9164548900544</v>
      </c>
      <c r="BD2484" s="12">
        <v>11698.787852345573</v>
      </c>
      <c r="BE2484" s="44">
        <v>12825.984104722937</v>
      </c>
      <c r="BF2484" s="45">
        <v>13205.510645518816</v>
      </c>
      <c r="BG2484" s="12">
        <v>13412.832725231778</v>
      </c>
      <c r="BH2484" s="12">
        <v>21362.406489364923</v>
      </c>
      <c r="BI2484" s="12">
        <v>22598.582577937254</v>
      </c>
      <c r="BJ2484" s="12">
        <v>22305.152129313192</v>
      </c>
      <c r="BK2484" s="44">
        <v>21562.712193674412</v>
      </c>
      <c r="BL2484" s="45">
        <v>21345.172610993213</v>
      </c>
      <c r="BM2484" s="12">
        <v>16114.951978046438</v>
      </c>
      <c r="BN2484" s="12">
        <v>0</v>
      </c>
      <c r="BO2484" s="12">
        <v>33.16334489528672</v>
      </c>
      <c r="BP2484" s="12">
        <v>30.105449253091358</v>
      </c>
      <c r="BQ2484" s="48">
        <v>32.585597058607519</v>
      </c>
      <c r="BR2484" s="49">
        <v>6.63589457514112</v>
      </c>
      <c r="BS2484" s="13">
        <v>60.537245603471632</v>
      </c>
      <c r="BT2484" s="12">
        <v>428.22542758466898</v>
      </c>
      <c r="BV2484" s="14">
        <f>Таблица1[[#This Row],[Lкан_леб,мм]]</f>
        <v>57901.774572415328</v>
      </c>
      <c r="BW2484" s="50">
        <f>Таблица1[[#This Row],[угол обхв4]]+Таблица1[[#This Row],[Lдуг 3,мм]]</f>
        <v>11702.759990802786</v>
      </c>
      <c r="BX2484" s="54">
        <f>Таблица1[[#This Row],[угол обхв5]]+Таблица1[[#This Row],[Y5, мм]]</f>
        <v>58137.928872649391</v>
      </c>
      <c r="BY2484" s="14">
        <f>Таблица1[[#This Row],[угол обхв6]]+Таблица1[[#This Row],[Lдуг 4,мм]]</f>
        <v>14108.354497338845</v>
      </c>
      <c r="BZ2484" s="14">
        <f>Таблица1[[#This Row],[Т1]]+Таблица1[[#This Row],[X6, мм]]</f>
        <v>58352.30807125086</v>
      </c>
      <c r="CA2484" s="14">
        <f>Таблица1[[#This Row],[Т2]]+Таблица1[[#This Row],[Lдуг 5,мм]]</f>
        <v>19588.886679526997</v>
      </c>
      <c r="CB2484" s="14">
        <f>Таблица1[[#This Row],[Т3]]+Таблица1[[#This Row],[Y6, мм]]</f>
        <v>58584.348261870422</v>
      </c>
      <c r="CC2484" s="14">
        <f>Таблица1[[#This Row],[Т4]]+Таблица1[[#This Row],[Lдуг 6,мм]]</f>
        <v>20717.362199864059</v>
      </c>
      <c r="CD2484" s="14">
        <f>Таблица1[[#This Row],[Т5]]+Таблица1[[#This Row],[Lдуг 1,мм]]</f>
        <v>58631.602091204208</v>
      </c>
      <c r="CE2484" s="14">
        <f>Таблица1[[#This Row],[Т6]]+Таблица1[[#This Row],[Lпрям1, мм]]</f>
        <v>21107.656960269574</v>
      </c>
      <c r="CF2484" s="15">
        <f>Таблица1[[#This Row],[Т7]]+Таблица1[[#This Row],[Lдуг 2,мм]]</f>
        <v>59062.684387598776</v>
      </c>
      <c r="CG2484" s="14">
        <f>Таблица1[[#This Row],[Т8]]+Таблица1[[#This Row],[Lпрям2, мм]]</f>
        <v>25982.641942273065</v>
      </c>
      <c r="CH2484" s="14">
        <f>Таблица1[[#This Row],[Т9]]-Таблица1[[#This Row],[Т9]]</f>
        <v>0</v>
      </c>
      <c r="CI2484" s="50">
        <f>Таблица1[[#This Row],[Т9]]-Таблица1[[#This Row],[Т8]]</f>
        <v>37955.027427329202</v>
      </c>
      <c r="CJ2484" s="54">
        <f>Таблица1[[#This Row],[Т9]]-Таблица1[[#This Row],[Т7]]</f>
        <v>431.0822963945684</v>
      </c>
      <c r="CK2484" s="14">
        <f>Таблица1[[#This Row],[Т9]]-Таблица1[[#This Row],[Т6]]</f>
        <v>38345.322187734717</v>
      </c>
      <c r="CL2484" s="14">
        <f>Таблица1[[#This Row],[Т9]]-Таблица1[[#This Row],[Т5]]</f>
        <v>478.33612572835409</v>
      </c>
      <c r="CM2484" s="14">
        <f>Таблица1[[#This Row],[Т9]]-Таблица1[[#This Row],[Т4]]</f>
        <v>39473.797708071783</v>
      </c>
      <c r="CN2484" s="14">
        <f>Таблица1[[#This Row],[Т9]]-Таблица1[[#This Row],[Т3]]</f>
        <v>710.37631634791614</v>
      </c>
      <c r="CO2484" s="14">
        <f>Таблица1[[#This Row],[Т9]]-Таблица1[[#This Row],[Т2]]</f>
        <v>44954.329890259934</v>
      </c>
      <c r="CP2484" s="14">
        <f>Таблица1[[#This Row],[Т9]]-Таблица1[[#This Row],[Т1]]</f>
        <v>924.75551494938554</v>
      </c>
      <c r="CQ2484" s="14">
        <f>Таблица1[[#This Row],[Т9]]-Таблица1[[#This Row],[угол обхв6]]</f>
        <v>47359.924396795992</v>
      </c>
      <c r="CR2484" s="14">
        <f>Таблица1[[#This Row],[Т9]]-Таблица1[[#This Row],[угол обхв5]]</f>
        <v>1160.9098151834478</v>
      </c>
      <c r="CS2484" s="14">
        <f>Таблица1[[#This Row],[Т9]]-Таблица1[[#This Row],[угол обхв4]]</f>
        <v>59062.684387598776</v>
      </c>
      <c r="CT2484" s="14">
        <f>Таблица1[[#This Row],[Lкан_прям, мм]]+Таблица1[[#This Row],[Lкан_дуг, мм]]+Таблица1[[#This Row],[Lкан_леб,мм]]</f>
        <v>85045.326329871838</v>
      </c>
      <c r="CU2484" s="16">
        <f>Таблица1[[#This Row],[Lкан_леб,мм]]</f>
        <v>57901.774572415328</v>
      </c>
      <c r="CV2484" s="14">
        <f>2534431-(Таблица1[[#This Row],[Т23]]+Таблица1[[#This Row],[угол обхв3]])</f>
        <v>2448957.4482425433</v>
      </c>
      <c r="CW2484" s="50">
        <f>SUM(X2484:AC2484,AD2484:AI2484)-Таблица1[[#This Row],[lподв_min, мм]]</f>
        <v>22268.56677628995</v>
      </c>
      <c r="CX2484" s="17">
        <f>CW2923-Таблица1[[#This Row],[Суммарная длина каната]]</f>
        <v>-2448957.4482425433</v>
      </c>
    </row>
    <row r="2485" spans="1:102" x14ac:dyDescent="0.25">
      <c r="A2485" s="21">
        <v>2484</v>
      </c>
      <c r="B2485" s="10">
        <v>64.019387755102031</v>
      </c>
      <c r="C2485" s="10">
        <v>123.09102040816332</v>
      </c>
      <c r="D2485" s="11">
        <v>12968.235506240049</v>
      </c>
      <c r="E2485" s="11">
        <v>21368.530991442945</v>
      </c>
      <c r="F2485" s="11">
        <v>12828.949057681381</v>
      </c>
      <c r="G2485" s="11">
        <v>21386.427506408538</v>
      </c>
      <c r="H2485" s="11">
        <v>13376.235016240051</v>
      </c>
      <c r="I2485" s="11">
        <v>16443.482292897421</v>
      </c>
      <c r="J2485" s="11">
        <v>4925.0486985455236</v>
      </c>
      <c r="K2485" s="11">
        <v>25982.641942264545</v>
      </c>
      <c r="L2485" s="11">
        <v>1160.90981519196</v>
      </c>
      <c r="M2485" s="11">
        <v>57901.774572415328</v>
      </c>
      <c r="N2485" s="11">
        <v>4052.4383295405082</v>
      </c>
      <c r="O2485" s="11">
        <v>21156.902030833702</v>
      </c>
      <c r="P2485" s="43">
        <v>6116.1719411042332</v>
      </c>
      <c r="Q2485" s="11">
        <v>22292.476281672974</v>
      </c>
      <c r="R2485" s="11">
        <v>11596.130511997406</v>
      </c>
      <c r="S2485" s="11">
        <v>22213.185290416437</v>
      </c>
      <c r="T2485" s="11">
        <v>12987.443390685574</v>
      </c>
      <c r="U2485" s="11">
        <v>22272.863373465796</v>
      </c>
      <c r="V2485" s="11">
        <v>12968.235506240049</v>
      </c>
      <c r="W2485" s="11">
        <v>21368.530991442945</v>
      </c>
      <c r="X2485" s="12">
        <v>0</v>
      </c>
      <c r="Y2485" s="12">
        <v>220.27819015922313</v>
      </c>
      <c r="Z2485" s="12">
        <v>211.14211542841286</v>
      </c>
      <c r="AA2485" s="44">
        <v>232.04019061955975</v>
      </c>
      <c r="AB2485" s="45">
        <v>47.253829333789746</v>
      </c>
      <c r="AC2485" s="12">
        <v>450.19548965097431</v>
      </c>
      <c r="AD2485" s="12">
        <v>11702.759990802786</v>
      </c>
      <c r="AE2485" s="12">
        <v>2355.5307891570924</v>
      </c>
      <c r="AF2485" s="12">
        <v>5480.5321821881489</v>
      </c>
      <c r="AG2485" s="44">
        <v>1128.4755203370623</v>
      </c>
      <c r="AH2485" s="45">
        <v>390.29476040551327</v>
      </c>
      <c r="AI2485" s="12">
        <v>4925.0486993739423</v>
      </c>
      <c r="AJ2485" s="12">
        <v>-59.755742352846262</v>
      </c>
      <c r="AK2485" s="12">
        <v>-28.821892806513741</v>
      </c>
      <c r="AL2485" s="12">
        <v>0.82897016287871739</v>
      </c>
      <c r="AM2485" s="44">
        <v>33.414567221486287</v>
      </c>
      <c r="AN2485" s="45">
        <v>26.778672646345012</v>
      </c>
      <c r="AO2485" s="12">
        <v>89.999999883664515</v>
      </c>
      <c r="AP2485" s="12">
        <v>-2194.5598880277171</v>
      </c>
      <c r="AQ2485" s="12">
        <v>3855.7462308954223</v>
      </c>
      <c r="AR2485" s="12">
        <v>6122.0747847254797</v>
      </c>
      <c r="AS2485" s="44">
        <v>11820.813247430304</v>
      </c>
      <c r="AT2485" s="45">
        <v>12803.620924616671</v>
      </c>
      <c r="AU2485" s="12">
        <v>13376.235506240047</v>
      </c>
      <c r="AV2485" s="12">
        <v>11252.556082108271</v>
      </c>
      <c r="AW2485" s="12">
        <v>21514.360026031169</v>
      </c>
      <c r="AX2485" s="12">
        <v>22700.433578993641</v>
      </c>
      <c r="AY2485" s="44">
        <v>22553.746104953854</v>
      </c>
      <c r="AZ2485" s="45">
        <v>21908.619909600835</v>
      </c>
      <c r="BA2485" s="12">
        <v>21368.530992271364</v>
      </c>
      <c r="BB2485" s="12">
        <v>3699.9728453810094</v>
      </c>
      <c r="BC2485" s="12">
        <v>5919.4798424591472</v>
      </c>
      <c r="BD2485" s="12">
        <v>11602.033355618652</v>
      </c>
      <c r="BE2485" s="44">
        <v>12762.760655252676</v>
      </c>
      <c r="BF2485" s="45">
        <v>13152.05797230895</v>
      </c>
      <c r="BG2485" s="12">
        <v>13376.235516240051</v>
      </c>
      <c r="BH2485" s="12">
        <v>21362.406489364923</v>
      </c>
      <c r="BI2485" s="12">
        <v>22649.934276870441</v>
      </c>
      <c r="BJ2485" s="12">
        <v>22621.142587737104</v>
      </c>
      <c r="BK2485" s="44">
        <v>21932.302558928375</v>
      </c>
      <c r="BL2485" s="45">
        <v>21732.774455307906</v>
      </c>
      <c r="BM2485" s="12">
        <v>16443.482292897421</v>
      </c>
      <c r="BN2485" s="12">
        <v>0</v>
      </c>
      <c r="BO2485" s="12">
        <v>30.933849546332521</v>
      </c>
      <c r="BP2485" s="12">
        <v>29.650862969392456</v>
      </c>
      <c r="BQ2485" s="48">
        <v>32.585597058607568</v>
      </c>
      <c r="BR2485" s="49">
        <v>6.6358945751412728</v>
      </c>
      <c r="BS2485" s="13">
        <v>63.221327237319507</v>
      </c>
      <c r="BT2485" s="12">
        <v>428.22542758466898</v>
      </c>
      <c r="BV2485" s="14">
        <f>Таблица1[[#This Row],[Lкан_леб,мм]]</f>
        <v>57901.774572415328</v>
      </c>
      <c r="BW2485" s="50">
        <f>Таблица1[[#This Row],[угол обхв4]]+Таблица1[[#This Row],[Lдуг 3,мм]]</f>
        <v>11702.759990802786</v>
      </c>
      <c r="BX2485" s="54">
        <f>Таблица1[[#This Row],[угол обхв5]]+Таблица1[[#This Row],[Y5, мм]]</f>
        <v>58122.052762574553</v>
      </c>
      <c r="BY2485" s="14">
        <f>Таблица1[[#This Row],[угол обхв6]]+Таблица1[[#This Row],[Lдуг 4,мм]]</f>
        <v>14058.290779959878</v>
      </c>
      <c r="BZ2485" s="14">
        <f>Таблица1[[#This Row],[Т1]]+Таблица1[[#This Row],[X6, мм]]</f>
        <v>58333.194878002963</v>
      </c>
      <c r="CA2485" s="14">
        <f>Таблица1[[#This Row],[Т2]]+Таблица1[[#This Row],[Lдуг 5,мм]]</f>
        <v>19538.822962148028</v>
      </c>
      <c r="CB2485" s="14">
        <f>Таблица1[[#This Row],[Т3]]+Таблица1[[#This Row],[Y6, мм]]</f>
        <v>58565.235068622525</v>
      </c>
      <c r="CC2485" s="14">
        <f>Таблица1[[#This Row],[Т4]]+Таблица1[[#This Row],[Lдуг 6,мм]]</f>
        <v>20667.29848248509</v>
      </c>
      <c r="CD2485" s="14">
        <f>Таблица1[[#This Row],[Т5]]+Таблица1[[#This Row],[Lдуг 1,мм]]</f>
        <v>58612.488897956318</v>
      </c>
      <c r="CE2485" s="14">
        <f>Таблица1[[#This Row],[Т6]]+Таблица1[[#This Row],[Lпрям1, мм]]</f>
        <v>21057.593242890602</v>
      </c>
      <c r="CF2485" s="15">
        <f>Таблица1[[#This Row],[Т7]]+Таблица1[[#This Row],[Lдуг 2,мм]]</f>
        <v>59062.684387607296</v>
      </c>
      <c r="CG2485" s="14">
        <f>Таблица1[[#This Row],[Т8]]+Таблица1[[#This Row],[Lпрям2, мм]]</f>
        <v>25982.641942264545</v>
      </c>
      <c r="CH2485" s="14">
        <f>Таблица1[[#This Row],[Т9]]-Таблица1[[#This Row],[Т9]]</f>
        <v>0</v>
      </c>
      <c r="CI2485" s="50">
        <f>Таблица1[[#This Row],[Т9]]-Таблица1[[#This Row],[Т8]]</f>
        <v>38005.091144716695</v>
      </c>
      <c r="CJ2485" s="54">
        <f>Таблица1[[#This Row],[Т9]]-Таблица1[[#This Row],[Т7]]</f>
        <v>450.19548965097783</v>
      </c>
      <c r="CK2485" s="14">
        <f>Таблица1[[#This Row],[Т9]]-Таблица1[[#This Row],[Т6]]</f>
        <v>38395.38590512221</v>
      </c>
      <c r="CL2485" s="14">
        <f>Таблица1[[#This Row],[Т9]]-Таблица1[[#This Row],[Т5]]</f>
        <v>497.4493189847708</v>
      </c>
      <c r="CM2485" s="14">
        <f>Таблица1[[#This Row],[Т9]]-Таблица1[[#This Row],[Т4]]</f>
        <v>39523.861425459269</v>
      </c>
      <c r="CN2485" s="14">
        <f>Таблица1[[#This Row],[Т9]]-Таблица1[[#This Row],[Т3]]</f>
        <v>729.48950960433285</v>
      </c>
      <c r="CO2485" s="14">
        <f>Таблица1[[#This Row],[Т9]]-Таблица1[[#This Row],[Т2]]</f>
        <v>45004.39360764742</v>
      </c>
      <c r="CP2485" s="14">
        <f>Таблица1[[#This Row],[Т9]]-Таблица1[[#This Row],[Т1]]</f>
        <v>940.63162503274361</v>
      </c>
      <c r="CQ2485" s="14">
        <f>Таблица1[[#This Row],[Т9]]-Таблица1[[#This Row],[угол обхв6]]</f>
        <v>47359.924396804512</v>
      </c>
      <c r="CR2485" s="14">
        <f>Таблица1[[#This Row],[Т9]]-Таблица1[[#This Row],[угол обхв5]]</f>
        <v>1160.9098151919679</v>
      </c>
      <c r="CS2485" s="14">
        <f>Таблица1[[#This Row],[Т9]]-Таблица1[[#This Row],[угол обхв4]]</f>
        <v>59062.684387607296</v>
      </c>
      <c r="CT2485" s="14">
        <f>Таблица1[[#This Row],[Lкан_прям, мм]]+Таблица1[[#This Row],[Lкан_дуг, мм]]+Таблица1[[#This Row],[Lкан_леб,мм]]</f>
        <v>85045.326329871838</v>
      </c>
      <c r="CU2485" s="16">
        <f>Таблица1[[#This Row],[Lкан_леб,мм]]</f>
        <v>57901.774572415328</v>
      </c>
      <c r="CV2485" s="14">
        <f>2534431-(Таблица1[[#This Row],[Т23]]+Таблица1[[#This Row],[угол обхв3]])</f>
        <v>2448957.4482425433</v>
      </c>
      <c r="CW2485" s="50">
        <f>SUM(X2485:AC2485,AD2485:AI2485)-Таблица1[[#This Row],[lподв_min, мм]]</f>
        <v>22218.503058910977</v>
      </c>
      <c r="CX2485" s="17">
        <f>CW2924-Таблица1[[#This Row],[Суммарная длина каната]]</f>
        <v>-2448957.4482425433</v>
      </c>
    </row>
    <row r="2486" spans="1:102" x14ac:dyDescent="0.25">
      <c r="A2486" s="21">
        <v>2485</v>
      </c>
      <c r="B2486" s="10">
        <v>64.019387755102031</v>
      </c>
      <c r="C2486" s="10">
        <v>125.77510204081636</v>
      </c>
      <c r="D2486" s="11">
        <v>12913.94929396623</v>
      </c>
      <c r="E2486" s="11">
        <v>21744.995869091676</v>
      </c>
      <c r="F2486" s="11">
        <v>12773.977578605862</v>
      </c>
      <c r="G2486" s="11">
        <v>21756.350114952849</v>
      </c>
      <c r="H2486" s="11">
        <v>13321.94880396623</v>
      </c>
      <c r="I2486" s="11">
        <v>16769.180915971723</v>
      </c>
      <c r="J2486" s="11">
        <v>4975.8149531199506</v>
      </c>
      <c r="K2486" s="11">
        <v>25982.641942256105</v>
      </c>
      <c r="L2486" s="11">
        <v>1160.9098152004092</v>
      </c>
      <c r="M2486" s="11">
        <v>57901.774572415328</v>
      </c>
      <c r="N2486" s="11">
        <v>4052.4383295405082</v>
      </c>
      <c r="O2486" s="11">
        <v>21156.902030833702</v>
      </c>
      <c r="P2486" s="43">
        <v>6026.1355952556569</v>
      </c>
      <c r="Q2486" s="11">
        <v>22347.0527201074</v>
      </c>
      <c r="R2486" s="11">
        <v>11503.795346790881</v>
      </c>
      <c r="S2486" s="11">
        <v>22524.469310118231</v>
      </c>
      <c r="T2486" s="11">
        <v>12890.787188631439</v>
      </c>
      <c r="U2486" s="11">
        <v>22649.235614334306</v>
      </c>
      <c r="V2486" s="11">
        <v>12913.94929396623</v>
      </c>
      <c r="W2486" s="11">
        <v>21744.995869091676</v>
      </c>
      <c r="X2486" s="12">
        <v>0</v>
      </c>
      <c r="Y2486" s="12">
        <v>204.12558731938273</v>
      </c>
      <c r="Z2486" s="12">
        <v>208.18152502035622</v>
      </c>
      <c r="AA2486" s="44">
        <v>232.04019061955913</v>
      </c>
      <c r="AB2486" s="45">
        <v>47.253829333788303</v>
      </c>
      <c r="AC2486" s="12">
        <v>469.30868290732275</v>
      </c>
      <c r="AD2486" s="12">
        <v>11702.759990802786</v>
      </c>
      <c r="AE2486" s="12">
        <v>2304.7645345826763</v>
      </c>
      <c r="AF2486" s="12">
        <v>5480.5321821881498</v>
      </c>
      <c r="AG2486" s="44">
        <v>1128.4755203370607</v>
      </c>
      <c r="AH2486" s="45">
        <v>390.29476040551322</v>
      </c>
      <c r="AI2486" s="12">
        <v>4975.8149539399174</v>
      </c>
      <c r="AJ2486" s="12">
        <v>-59.755742352846262</v>
      </c>
      <c r="AK2486" s="12">
        <v>-31.090216264537961</v>
      </c>
      <c r="AL2486" s="12">
        <v>-1.8551114697743338</v>
      </c>
      <c r="AM2486" s="44">
        <v>30.730485588833155</v>
      </c>
      <c r="AN2486" s="45">
        <v>24.094591013692085</v>
      </c>
      <c r="AO2486" s="12">
        <v>89.999999884851476</v>
      </c>
      <c r="AP2486" s="12">
        <v>-2194.5598880277171</v>
      </c>
      <c r="AQ2486" s="12">
        <v>3841.752390071385</v>
      </c>
      <c r="AR2486" s="12">
        <v>6012.9277595349449</v>
      </c>
      <c r="AS2486" s="44">
        <v>11712.283489824738</v>
      </c>
      <c r="AT2486" s="45">
        <v>12724.223521249824</v>
      </c>
      <c r="AU2486" s="12">
        <v>13321.94929396623</v>
      </c>
      <c r="AV2486" s="12">
        <v>11252.556082108271</v>
      </c>
      <c r="AW2486" s="12">
        <v>21506.294982837622</v>
      </c>
      <c r="AX2486" s="12">
        <v>22754.838881073629</v>
      </c>
      <c r="AY2486" s="44">
        <v>22875.178155479014</v>
      </c>
      <c r="AZ2486" s="45">
        <v>22276.783543983787</v>
      </c>
      <c r="BA2486" s="12">
        <v>21744.99586991164</v>
      </c>
      <c r="BB2486" s="12">
        <v>3699.9728453810094</v>
      </c>
      <c r="BC2486" s="12">
        <v>5815.4496557865332</v>
      </c>
      <c r="BD2486" s="12">
        <v>11490.587511070169</v>
      </c>
      <c r="BE2486" s="44">
        <v>12682.299045597581</v>
      </c>
      <c r="BF2486" s="45">
        <v>13080.512961347846</v>
      </c>
      <c r="BG2486" s="12">
        <v>13321.949303966232</v>
      </c>
      <c r="BH2486" s="12">
        <v>21362.406489364923</v>
      </c>
      <c r="BI2486" s="12">
        <v>22696.445672111317</v>
      </c>
      <c r="BJ2486" s="12">
        <v>22932.25547108446</v>
      </c>
      <c r="BK2486" s="44">
        <v>22298.526768973523</v>
      </c>
      <c r="BL2486" s="45">
        <v>22117.447939442194</v>
      </c>
      <c r="BM2486" s="12">
        <v>16769.180915971723</v>
      </c>
      <c r="BN2486" s="12">
        <v>0</v>
      </c>
      <c r="BO2486" s="12">
        <v>28.665526088308301</v>
      </c>
      <c r="BP2486" s="12">
        <v>29.235104794763629</v>
      </c>
      <c r="BQ2486" s="48">
        <v>32.585597058607483</v>
      </c>
      <c r="BR2486" s="49">
        <v>6.6358945751410694</v>
      </c>
      <c r="BS2486" s="13">
        <v>65.905408871159395</v>
      </c>
      <c r="BT2486" s="12">
        <v>428.22542758466898</v>
      </c>
      <c r="BV2486" s="14">
        <f>Таблица1[[#This Row],[Lкан_леб,мм]]</f>
        <v>57901.774572415328</v>
      </c>
      <c r="BW2486" s="50">
        <f>Таблица1[[#This Row],[угол обхв4]]+Таблица1[[#This Row],[Lдуг 3,мм]]</f>
        <v>11702.759990802786</v>
      </c>
      <c r="BX2486" s="54">
        <f>Таблица1[[#This Row],[угол обхв5]]+Таблица1[[#This Row],[Y5, мм]]</f>
        <v>58105.900159734709</v>
      </c>
      <c r="BY2486" s="14">
        <f>Таблица1[[#This Row],[угол обхв6]]+Таблица1[[#This Row],[Lдуг 4,мм]]</f>
        <v>14007.524525385463</v>
      </c>
      <c r="BZ2486" s="14">
        <f>Таблица1[[#This Row],[Т1]]+Таблица1[[#This Row],[X6, мм]]</f>
        <v>58314.081684755067</v>
      </c>
      <c r="CA2486" s="14">
        <f>Таблица1[[#This Row],[Т2]]+Таблица1[[#This Row],[Lдуг 5,мм]]</f>
        <v>19488.056707573611</v>
      </c>
      <c r="CB2486" s="14">
        <f>Таблица1[[#This Row],[Т3]]+Таблица1[[#This Row],[Y6, мм]]</f>
        <v>58546.121875374629</v>
      </c>
      <c r="CC2486" s="14">
        <f>Таблица1[[#This Row],[Т4]]+Таблица1[[#This Row],[Lдуг 6,мм]]</f>
        <v>20616.532227910673</v>
      </c>
      <c r="CD2486" s="14">
        <f>Таблица1[[#This Row],[Т5]]+Таблица1[[#This Row],[Lдуг 1,мм]]</f>
        <v>58593.375704708415</v>
      </c>
      <c r="CE2486" s="14">
        <f>Таблица1[[#This Row],[Т6]]+Таблица1[[#This Row],[Lпрям1, мм]]</f>
        <v>21006.826988316185</v>
      </c>
      <c r="CF2486" s="15">
        <f>Таблица1[[#This Row],[Т7]]+Таблица1[[#This Row],[Lдуг 2,мм]]</f>
        <v>59062.684387615736</v>
      </c>
      <c r="CG2486" s="14">
        <f>Таблица1[[#This Row],[Т8]]+Таблица1[[#This Row],[Lпрям2, мм]]</f>
        <v>25982.641942256101</v>
      </c>
      <c r="CH2486" s="14">
        <f>Таблица1[[#This Row],[Т9]]-Таблица1[[#This Row],[Т9]]</f>
        <v>0</v>
      </c>
      <c r="CI2486" s="50">
        <f>Таблица1[[#This Row],[Т9]]-Таблица1[[#This Row],[Т8]]</f>
        <v>38055.857399299552</v>
      </c>
      <c r="CJ2486" s="54">
        <f>Таблица1[[#This Row],[Т9]]-Таблица1[[#This Row],[Т7]]</f>
        <v>469.30868290732178</v>
      </c>
      <c r="CK2486" s="14">
        <f>Таблица1[[#This Row],[Т9]]-Таблица1[[#This Row],[Т6]]</f>
        <v>38446.15215970506</v>
      </c>
      <c r="CL2486" s="14">
        <f>Таблица1[[#This Row],[Т9]]-Таблица1[[#This Row],[Т5]]</f>
        <v>516.56251224110747</v>
      </c>
      <c r="CM2486" s="14">
        <f>Таблица1[[#This Row],[Т9]]-Таблица1[[#This Row],[Т4]]</f>
        <v>39574.627680042126</v>
      </c>
      <c r="CN2486" s="14">
        <f>Таблица1[[#This Row],[Т9]]-Таблица1[[#This Row],[Т3]]</f>
        <v>748.60270286066952</v>
      </c>
      <c r="CO2486" s="14">
        <f>Таблица1[[#This Row],[Т9]]-Таблица1[[#This Row],[Т2]]</f>
        <v>45055.15986223027</v>
      </c>
      <c r="CP2486" s="14">
        <f>Таблица1[[#This Row],[Т9]]-Таблица1[[#This Row],[Т1]]</f>
        <v>956.78422788102762</v>
      </c>
      <c r="CQ2486" s="14">
        <f>Таблица1[[#This Row],[Т9]]-Таблица1[[#This Row],[угол обхв6]]</f>
        <v>47359.924396812952</v>
      </c>
      <c r="CR2486" s="14">
        <f>Таблица1[[#This Row],[Т9]]-Таблица1[[#This Row],[угол обхв5]]</f>
        <v>1160.909815200408</v>
      </c>
      <c r="CS2486" s="14">
        <f>Таблица1[[#This Row],[Т9]]-Таблица1[[#This Row],[угол обхв4]]</f>
        <v>59062.684387615736</v>
      </c>
      <c r="CT2486" s="14">
        <f>Таблица1[[#This Row],[Lкан_прям, мм]]+Таблица1[[#This Row],[Lкан_дуг, мм]]+Таблица1[[#This Row],[Lкан_леб,мм]]</f>
        <v>85045.326329871838</v>
      </c>
      <c r="CU2486" s="16">
        <f>Таблица1[[#This Row],[Lкан_леб,мм]]</f>
        <v>57901.774572415328</v>
      </c>
      <c r="CV2486" s="14">
        <f>2534431-(Таблица1[[#This Row],[Т23]]+Таблица1[[#This Row],[угол обхв3]])</f>
        <v>2448957.4482425433</v>
      </c>
      <c r="CW2486" s="50">
        <f>SUM(X2486:AC2486,AD2486:AI2486)-Таблица1[[#This Row],[lподв_min, мм]]</f>
        <v>22167.736804336564</v>
      </c>
      <c r="CX2486" s="17">
        <f>CW2925-Таблица1[[#This Row],[Суммарная длина каната]]</f>
        <v>-2448957.4482425433</v>
      </c>
    </row>
    <row r="2487" spans="1:102" x14ac:dyDescent="0.25">
      <c r="A2487" s="21">
        <v>2486</v>
      </c>
      <c r="B2487" s="10">
        <v>64.019387755102031</v>
      </c>
      <c r="C2487" s="10">
        <v>128.45918367346943</v>
      </c>
      <c r="D2487" s="11">
        <v>12842.093190622654</v>
      </c>
      <c r="E2487" s="11">
        <v>22118.505570917991</v>
      </c>
      <c r="F2487" s="11">
        <v>12701.743327708404</v>
      </c>
      <c r="G2487" s="11">
        <v>22123.292634731166</v>
      </c>
      <c r="H2487" s="11">
        <v>13250.092700622654</v>
      </c>
      <c r="I2487" s="11">
        <v>17091.289528957303</v>
      </c>
      <c r="J2487" s="11">
        <v>5027.216041960688</v>
      </c>
      <c r="K2487" s="11">
        <v>25982.64194224773</v>
      </c>
      <c r="L2487" s="11">
        <v>1160.9098152087884</v>
      </c>
      <c r="M2487" s="11">
        <v>57901.774572415328</v>
      </c>
      <c r="N2487" s="11">
        <v>4052.4383295405082</v>
      </c>
      <c r="O2487" s="11">
        <v>21156.902030833702</v>
      </c>
      <c r="P2487" s="43">
        <v>5933.6422699482491</v>
      </c>
      <c r="Q2487" s="11">
        <v>22397.352978352552</v>
      </c>
      <c r="R2487" s="11">
        <v>11396.984382906418</v>
      </c>
      <c r="S2487" s="11">
        <v>22831.087870628671</v>
      </c>
      <c r="T2487" s="11">
        <v>12776.611916692025</v>
      </c>
      <c r="U2487" s="11">
        <v>23020.66863975002</v>
      </c>
      <c r="V2487" s="11">
        <v>12842.093190622654</v>
      </c>
      <c r="W2487" s="11">
        <v>22118.505570917991</v>
      </c>
      <c r="X2487" s="12">
        <v>0</v>
      </c>
      <c r="Y2487" s="12">
        <v>187.67389415561476</v>
      </c>
      <c r="Z2487" s="12">
        <v>205.52002493622726</v>
      </c>
      <c r="AA2487" s="44">
        <v>232.04019061955887</v>
      </c>
      <c r="AB2487" s="45">
        <v>47.253829333786129</v>
      </c>
      <c r="AC2487" s="12">
        <v>488.4218761636015</v>
      </c>
      <c r="AD2487" s="12">
        <v>11702.759990802786</v>
      </c>
      <c r="AE2487" s="12">
        <v>2253.3634457419471</v>
      </c>
      <c r="AF2487" s="12">
        <v>5480.5321821881498</v>
      </c>
      <c r="AG2487" s="44">
        <v>1128.4755203370628</v>
      </c>
      <c r="AH2487" s="45">
        <v>390.29476040551725</v>
      </c>
      <c r="AI2487" s="12">
        <v>5027.2160427722702</v>
      </c>
      <c r="AJ2487" s="12">
        <v>-59.755742352846262</v>
      </c>
      <c r="AK2487" s="12">
        <v>-33.400541225636324</v>
      </c>
      <c r="AL2487" s="12">
        <v>-4.5391931024273608</v>
      </c>
      <c r="AM2487" s="44">
        <v>28.04640395618009</v>
      </c>
      <c r="AN2487" s="45">
        <v>21.410509381039326</v>
      </c>
      <c r="AO2487" s="12">
        <v>89.999999886028817</v>
      </c>
      <c r="AP2487" s="12">
        <v>-2194.5598880277171</v>
      </c>
      <c r="AQ2487" s="12">
        <v>3827.838970061217</v>
      </c>
      <c r="AR2487" s="12">
        <v>5901.3527348874395</v>
      </c>
      <c r="AS2487" s="44">
        <v>11588.820478822594</v>
      </c>
      <c r="AT2487" s="45">
        <v>12627.672514035667</v>
      </c>
      <c r="AU2487" s="12">
        <v>13250.093190622652</v>
      </c>
      <c r="AV2487" s="12">
        <v>11252.556082108271</v>
      </c>
      <c r="AW2487" s="12">
        <v>21497.517837456784</v>
      </c>
      <c r="AX2487" s="12">
        <v>22804.073258060311</v>
      </c>
      <c r="AY2487" s="44">
        <v>23191.17523822665</v>
      </c>
      <c r="AZ2487" s="45">
        <v>22640.825179445164</v>
      </c>
      <c r="BA2487" s="12">
        <v>22118.505571729573</v>
      </c>
      <c r="BB2487" s="12">
        <v>3699.9728453810094</v>
      </c>
      <c r="BC2487" s="12">
        <v>5709.0429104689583</v>
      </c>
      <c r="BD2487" s="12">
        <v>11364.694847845609</v>
      </c>
      <c r="BE2487" s="44">
        <v>12584.775820775849</v>
      </c>
      <c r="BF2487" s="45">
        <v>12991.032593279013</v>
      </c>
      <c r="BG2487" s="12">
        <v>13250.093200622654</v>
      </c>
      <c r="BH2487" s="12">
        <v>21362.406489364923</v>
      </c>
      <c r="BI2487" s="12">
        <v>22737.96878497563</v>
      </c>
      <c r="BJ2487" s="12">
        <v>23237.80815033643</v>
      </c>
      <c r="BK2487" s="44">
        <v>22660.581272152041</v>
      </c>
      <c r="BL2487" s="45">
        <v>22498.349031222846</v>
      </c>
      <c r="BM2487" s="12">
        <v>17091.289528957303</v>
      </c>
      <c r="BN2487" s="12">
        <v>0</v>
      </c>
      <c r="BO2487" s="12">
        <v>26.355201127209938</v>
      </c>
      <c r="BP2487" s="12">
        <v>28.861348123208966</v>
      </c>
      <c r="BQ2487" s="48">
        <v>32.585597058607448</v>
      </c>
      <c r="BR2487" s="49">
        <v>6.6358945751407639</v>
      </c>
      <c r="BS2487" s="13">
        <v>68.589490504989485</v>
      </c>
      <c r="BT2487" s="12">
        <v>428.22542758466898</v>
      </c>
      <c r="BV2487" s="14">
        <f>Таблица1[[#This Row],[Lкан_леб,мм]]</f>
        <v>57901.774572415328</v>
      </c>
      <c r="BW2487" s="50">
        <f>Таблица1[[#This Row],[угол обхв4]]+Таблица1[[#This Row],[Lдуг 3,мм]]</f>
        <v>11702.759990802786</v>
      </c>
      <c r="BX2487" s="54">
        <f>Таблица1[[#This Row],[угол обхв5]]+Таблица1[[#This Row],[Y5, мм]]</f>
        <v>58089.448466570946</v>
      </c>
      <c r="BY2487" s="14">
        <f>Таблица1[[#This Row],[угол обхв6]]+Таблица1[[#This Row],[Lдуг 4,мм]]</f>
        <v>13956.123436544733</v>
      </c>
      <c r="BZ2487" s="14">
        <f>Таблица1[[#This Row],[Т1]]+Таблица1[[#This Row],[X6, мм]]</f>
        <v>58294.96849150717</v>
      </c>
      <c r="CA2487" s="14">
        <f>Таблица1[[#This Row],[Т2]]+Таблица1[[#This Row],[Lдуг 5,мм]]</f>
        <v>19436.655618732882</v>
      </c>
      <c r="CB2487" s="14">
        <f>Таблица1[[#This Row],[Т3]]+Таблица1[[#This Row],[Y6, мм]]</f>
        <v>58527.008682126732</v>
      </c>
      <c r="CC2487" s="14">
        <f>Таблица1[[#This Row],[Т4]]+Таблица1[[#This Row],[Lдуг 6,мм]]</f>
        <v>20565.131139069945</v>
      </c>
      <c r="CD2487" s="14">
        <f>Таблица1[[#This Row],[Т5]]+Таблица1[[#This Row],[Lдуг 1,мм]]</f>
        <v>58574.262511460518</v>
      </c>
      <c r="CE2487" s="14">
        <f>Таблица1[[#This Row],[Т6]]+Таблица1[[#This Row],[Lпрям1, мм]]</f>
        <v>20955.425899475464</v>
      </c>
      <c r="CF2487" s="15">
        <f>Таблица1[[#This Row],[Т7]]+Таблица1[[#This Row],[Lдуг 2,мм]]</f>
        <v>59062.684387624118</v>
      </c>
      <c r="CG2487" s="14">
        <f>Таблица1[[#This Row],[Т8]]+Таблица1[[#This Row],[Lпрям2, мм]]</f>
        <v>25982.641942247734</v>
      </c>
      <c r="CH2487" s="14">
        <f>Таблица1[[#This Row],[Т9]]-Таблица1[[#This Row],[Т9]]</f>
        <v>0</v>
      </c>
      <c r="CI2487" s="50">
        <f>Таблица1[[#This Row],[Т9]]-Таблица1[[#This Row],[Т8]]</f>
        <v>38107.258488148655</v>
      </c>
      <c r="CJ2487" s="54">
        <f>Таблица1[[#This Row],[Т9]]-Таблица1[[#This Row],[Т7]]</f>
        <v>488.42187616360025</v>
      </c>
      <c r="CK2487" s="14">
        <f>Таблица1[[#This Row],[Т9]]-Таблица1[[#This Row],[Т6]]</f>
        <v>38497.553248554177</v>
      </c>
      <c r="CL2487" s="14">
        <f>Таблица1[[#This Row],[Т9]]-Таблица1[[#This Row],[Т5]]</f>
        <v>535.67570549738593</v>
      </c>
      <c r="CM2487" s="14">
        <f>Таблица1[[#This Row],[Т9]]-Таблица1[[#This Row],[Т4]]</f>
        <v>39626.028768891236</v>
      </c>
      <c r="CN2487" s="14">
        <f>Таблица1[[#This Row],[Т9]]-Таблица1[[#This Row],[Т3]]</f>
        <v>767.71589611694799</v>
      </c>
      <c r="CO2487" s="14">
        <f>Таблица1[[#This Row],[Т9]]-Таблица1[[#This Row],[Т2]]</f>
        <v>45106.560951079387</v>
      </c>
      <c r="CP2487" s="14">
        <f>Таблица1[[#This Row],[Т9]]-Таблица1[[#This Row],[Т1]]</f>
        <v>973.23592105317221</v>
      </c>
      <c r="CQ2487" s="14">
        <f>Таблица1[[#This Row],[Т9]]-Таблица1[[#This Row],[угол обхв6]]</f>
        <v>47359.924396821334</v>
      </c>
      <c r="CR2487" s="14">
        <f>Таблица1[[#This Row],[Т9]]-Таблица1[[#This Row],[угол обхв5]]</f>
        <v>1160.90981520879</v>
      </c>
      <c r="CS2487" s="14">
        <f>Таблица1[[#This Row],[Т9]]-Таблица1[[#This Row],[угол обхв4]]</f>
        <v>59062.684387624118</v>
      </c>
      <c r="CT2487" s="14">
        <f>Таблица1[[#This Row],[Lкан_прям, мм]]+Таблица1[[#This Row],[Lкан_дуг, мм]]+Таблица1[[#This Row],[Lкан_леб,мм]]</f>
        <v>85045.326329871852</v>
      </c>
      <c r="CU2487" s="16">
        <f>Таблица1[[#This Row],[Lкан_леб,мм]]</f>
        <v>57901.774572415328</v>
      </c>
      <c r="CV2487" s="14">
        <f>2534431-(Таблица1[[#This Row],[Т23]]+Таблица1[[#This Row],[угол обхв3]])</f>
        <v>2448957.4482425433</v>
      </c>
      <c r="CW2487" s="50">
        <f>SUM(X2487:AC2487,AD2487:AI2487)-Таблица1[[#This Row],[lподв_min, мм]]</f>
        <v>22116.335715495836</v>
      </c>
      <c r="CX2487" s="17">
        <f>CW2926-Таблица1[[#This Row],[Суммарная длина каната]]</f>
        <v>-2448957.4482425433</v>
      </c>
    </row>
    <row r="2488" spans="1:102" x14ac:dyDescent="0.25">
      <c r="A2488" s="21">
        <v>2487</v>
      </c>
      <c r="B2488" s="10">
        <v>64.019387755102031</v>
      </c>
      <c r="C2488" s="10">
        <v>131.14326530612249</v>
      </c>
      <c r="D2488" s="11">
        <v>12752.824859436876</v>
      </c>
      <c r="E2488" s="11">
        <v>22488.24055978626</v>
      </c>
      <c r="F2488" s="11">
        <v>12612.404797929854</v>
      </c>
      <c r="G2488" s="11">
        <v>22486.449938004811</v>
      </c>
      <c r="H2488" s="11">
        <v>13160.824369436878</v>
      </c>
      <c r="I2488" s="11">
        <v>17409.06088783939</v>
      </c>
      <c r="J2488" s="11">
        <v>5079.1796719468675</v>
      </c>
      <c r="K2488" s="11">
        <v>25982.641942239425</v>
      </c>
      <c r="L2488" s="11">
        <v>1160.9098152170914</v>
      </c>
      <c r="M2488" s="11">
        <v>57901.774572415328</v>
      </c>
      <c r="N2488" s="11">
        <v>4052.4383295405082</v>
      </c>
      <c r="O2488" s="11">
        <v>21156.902030833702</v>
      </c>
      <c r="P2488" s="43">
        <v>5838.8949096156311</v>
      </c>
      <c r="Q2488" s="11">
        <v>22443.266689985914</v>
      </c>
      <c r="R2488" s="11">
        <v>11275.931979855884</v>
      </c>
      <c r="S2488" s="11">
        <v>23132.36820415729</v>
      </c>
      <c r="T2488" s="11">
        <v>12645.168092791955</v>
      </c>
      <c r="U2488" s="11">
        <v>23386.347469121425</v>
      </c>
      <c r="V2488" s="11">
        <v>12752.824859436876</v>
      </c>
      <c r="W2488" s="11">
        <v>22488.24055978626</v>
      </c>
      <c r="X2488" s="12">
        <v>0</v>
      </c>
      <c r="Y2488" s="12">
        <v>170.8984149975453</v>
      </c>
      <c r="Z2488" s="12">
        <v>203.18231084639942</v>
      </c>
      <c r="AA2488" s="44">
        <v>232.04019061955941</v>
      </c>
      <c r="AB2488" s="45">
        <v>47.253829333786086</v>
      </c>
      <c r="AC2488" s="12">
        <v>507.53506941980118</v>
      </c>
      <c r="AD2488" s="12">
        <v>11702.759990802786</v>
      </c>
      <c r="AE2488" s="12">
        <v>2201.3998157557608</v>
      </c>
      <c r="AF2488" s="12">
        <v>5480.5321821881498</v>
      </c>
      <c r="AG2488" s="44">
        <v>1128.4755203370614</v>
      </c>
      <c r="AH2488" s="45">
        <v>390.29476040552191</v>
      </c>
      <c r="AI2488" s="12">
        <v>5079.1796727501469</v>
      </c>
      <c r="AJ2488" s="12">
        <v>-59.755742352846262</v>
      </c>
      <c r="AK2488" s="12">
        <v>-35.7563357233497</v>
      </c>
      <c r="AL2488" s="12">
        <v>-7.2232747350804436</v>
      </c>
      <c r="AM2488" s="44">
        <v>25.362322323527081</v>
      </c>
      <c r="AN2488" s="45">
        <v>18.726427748386321</v>
      </c>
      <c r="AO2488" s="12">
        <v>89.999999887194789</v>
      </c>
      <c r="AP2488" s="12">
        <v>-2194.5598880277171</v>
      </c>
      <c r="AQ2488" s="12">
        <v>3814.0278521807099</v>
      </c>
      <c r="AR2488" s="12">
        <v>5787.5945233692601</v>
      </c>
      <c r="AS2488" s="44">
        <v>11450.69511106163</v>
      </c>
      <c r="AT2488" s="45">
        <v>12514.179750579518</v>
      </c>
      <c r="AU2488" s="12">
        <v>13160.824859436874</v>
      </c>
      <c r="AV2488" s="12">
        <v>11252.556082108271</v>
      </c>
      <c r="AW2488" s="12">
        <v>21487.997854252051</v>
      </c>
      <c r="AX2488" s="12">
        <v>22848.028682236883</v>
      </c>
      <c r="AY2488" s="44">
        <v>23501.044007501048</v>
      </c>
      <c r="AZ2488" s="45">
        <v>22999.946053228006</v>
      </c>
      <c r="BA2488" s="12">
        <v>22488.240560589536</v>
      </c>
      <c r="BB2488" s="12">
        <v>3699.9728453810094</v>
      </c>
      <c r="BC2488" s="12">
        <v>5600.4844322558338</v>
      </c>
      <c r="BD2488" s="12">
        <v>11224.631593609514</v>
      </c>
      <c r="BE2488" s="44">
        <v>12470.40496158621</v>
      </c>
      <c r="BF2488" s="45">
        <v>12883.813201649313</v>
      </c>
      <c r="BG2488" s="12">
        <v>13160.824869436878</v>
      </c>
      <c r="BH2488" s="12">
        <v>21362.406489364923</v>
      </c>
      <c r="BI2488" s="12">
        <v>22774.362513404263</v>
      </c>
      <c r="BJ2488" s="12">
        <v>23537.13019640826</v>
      </c>
      <c r="BK2488" s="44">
        <v>23017.671665777671</v>
      </c>
      <c r="BL2488" s="45">
        <v>22874.641975679675</v>
      </c>
      <c r="BM2488" s="12">
        <v>17409.06088783939</v>
      </c>
      <c r="BN2488" s="12">
        <v>0</v>
      </c>
      <c r="BO2488" s="12">
        <v>23.999406629496558</v>
      </c>
      <c r="BP2488" s="12">
        <v>28.533060988269259</v>
      </c>
      <c r="BQ2488" s="48">
        <v>32.585597058607526</v>
      </c>
      <c r="BR2488" s="49">
        <v>6.6358945751407576</v>
      </c>
      <c r="BS2488" s="13">
        <v>71.273572138808476</v>
      </c>
      <c r="BT2488" s="12">
        <v>428.22542758466898</v>
      </c>
      <c r="BV2488" s="14">
        <f>Таблица1[[#This Row],[Lкан_леб,мм]]</f>
        <v>57901.774572415328</v>
      </c>
      <c r="BW2488" s="50">
        <f>Таблица1[[#This Row],[угол обхв4]]+Таблица1[[#This Row],[Lдуг 3,мм]]</f>
        <v>11702.759990802786</v>
      </c>
      <c r="BX2488" s="54">
        <f>Таблица1[[#This Row],[угол обхв5]]+Таблица1[[#This Row],[Y5, мм]]</f>
        <v>58072.672987412872</v>
      </c>
      <c r="BY2488" s="14">
        <f>Таблица1[[#This Row],[угол обхв6]]+Таблица1[[#This Row],[Lдуг 4,мм]]</f>
        <v>13904.159806558546</v>
      </c>
      <c r="BZ2488" s="14">
        <f>Таблица1[[#This Row],[Т1]]+Таблица1[[#This Row],[X6, мм]]</f>
        <v>58275.855298259274</v>
      </c>
      <c r="CA2488" s="14">
        <f>Таблица1[[#This Row],[Т2]]+Таблица1[[#This Row],[Lдуг 5,мм]]</f>
        <v>19384.691988746694</v>
      </c>
      <c r="CB2488" s="14">
        <f>Таблица1[[#This Row],[Т3]]+Таблица1[[#This Row],[Y6, мм]]</f>
        <v>58507.895488878836</v>
      </c>
      <c r="CC2488" s="14">
        <f>Таблица1[[#This Row],[Т4]]+Таблица1[[#This Row],[Lдуг 6,мм]]</f>
        <v>20513.167509083756</v>
      </c>
      <c r="CD2488" s="14">
        <f>Таблица1[[#This Row],[Т5]]+Таблица1[[#This Row],[Lдуг 1,мм]]</f>
        <v>58555.149318212621</v>
      </c>
      <c r="CE2488" s="14">
        <f>Таблица1[[#This Row],[Т6]]+Таблица1[[#This Row],[Lпрям1, мм]]</f>
        <v>20903.462269489279</v>
      </c>
      <c r="CF2488" s="15">
        <f>Таблица1[[#This Row],[Т7]]+Таблица1[[#This Row],[Lдуг 2,мм]]</f>
        <v>59062.68438763242</v>
      </c>
      <c r="CG2488" s="14">
        <f>Таблица1[[#This Row],[Т8]]+Таблица1[[#This Row],[Lпрям2, мм]]</f>
        <v>25982.641942239425</v>
      </c>
      <c r="CH2488" s="14">
        <f>Таблица1[[#This Row],[Т9]]-Таблица1[[#This Row],[Т9]]</f>
        <v>0</v>
      </c>
      <c r="CI2488" s="50">
        <f>Таблица1[[#This Row],[Т9]]-Таблица1[[#This Row],[Т8]]</f>
        <v>38159.222118143138</v>
      </c>
      <c r="CJ2488" s="54">
        <f>Таблица1[[#This Row],[Т9]]-Таблица1[[#This Row],[Т7]]</f>
        <v>507.53506941979867</v>
      </c>
      <c r="CK2488" s="14">
        <f>Таблица1[[#This Row],[Т9]]-Таблица1[[#This Row],[Т6]]</f>
        <v>38549.51687854866</v>
      </c>
      <c r="CL2488" s="14">
        <f>Таблица1[[#This Row],[Т9]]-Таблица1[[#This Row],[Т5]]</f>
        <v>554.78889875358436</v>
      </c>
      <c r="CM2488" s="14">
        <f>Таблица1[[#This Row],[Т9]]-Таблица1[[#This Row],[Т4]]</f>
        <v>39677.992398885726</v>
      </c>
      <c r="CN2488" s="14">
        <f>Таблица1[[#This Row],[Т9]]-Таблица1[[#This Row],[Т3]]</f>
        <v>786.82908937314642</v>
      </c>
      <c r="CO2488" s="14">
        <f>Таблица1[[#This Row],[Т9]]-Таблица1[[#This Row],[Т2]]</f>
        <v>45158.524581073871</v>
      </c>
      <c r="CP2488" s="14">
        <f>Таблица1[[#This Row],[Т9]]-Таблица1[[#This Row],[Т1]]</f>
        <v>990.0114002195478</v>
      </c>
      <c r="CQ2488" s="14">
        <f>Таблица1[[#This Row],[Т9]]-Таблица1[[#This Row],[угол обхв6]]</f>
        <v>47359.924396829636</v>
      </c>
      <c r="CR2488" s="14">
        <f>Таблица1[[#This Row],[Т9]]-Таблица1[[#This Row],[угол обхв5]]</f>
        <v>1160.9098152170918</v>
      </c>
      <c r="CS2488" s="14">
        <f>Таблица1[[#This Row],[Т9]]-Таблица1[[#This Row],[угол обхв4]]</f>
        <v>59062.68438763242</v>
      </c>
      <c r="CT2488" s="14">
        <f>Таблица1[[#This Row],[Lкан_прям, мм]]+Таблица1[[#This Row],[Lкан_дуг, мм]]+Таблица1[[#This Row],[Lкан_леб,мм]]</f>
        <v>85045.326329871838</v>
      </c>
      <c r="CU2488" s="16">
        <f>Таблица1[[#This Row],[Lкан_леб,мм]]</f>
        <v>57901.774572415328</v>
      </c>
      <c r="CV2488" s="14">
        <f>2534431-(Таблица1[[#This Row],[Т23]]+Таблица1[[#This Row],[угол обхв3]])</f>
        <v>2448957.4482425433</v>
      </c>
      <c r="CW2488" s="50">
        <f>SUM(X2488:AC2488,AD2488:AI2488)-Таблица1[[#This Row],[lподв_min, мм]]</f>
        <v>22064.372085509647</v>
      </c>
      <c r="CX2488" s="17">
        <f>CW2927-Таблица1[[#This Row],[Суммарная длина каната]]</f>
        <v>-2448957.4482425433</v>
      </c>
    </row>
    <row r="2489" spans="1:102" x14ac:dyDescent="0.25">
      <c r="A2489" s="21">
        <v>2488</v>
      </c>
      <c r="B2489" s="10">
        <v>64.019387755102031</v>
      </c>
      <c r="C2489" s="10">
        <v>133.82734693877552</v>
      </c>
      <c r="D2489" s="11">
        <v>12646.340168714552</v>
      </c>
      <c r="E2489" s="11">
        <v>22853.389580855575</v>
      </c>
      <c r="F2489" s="11">
        <v>12506.158011602263</v>
      </c>
      <c r="G2489" s="11">
        <v>22845.025202376233</v>
      </c>
      <c r="H2489" s="11">
        <v>13054.339678714552</v>
      </c>
      <c r="I2489" s="11">
        <v>17721.761108246872</v>
      </c>
      <c r="J2489" s="11">
        <v>5131.6284726087033</v>
      </c>
      <c r="K2489" s="11">
        <v>25982.64194223121</v>
      </c>
      <c r="L2489" s="11">
        <v>1160.9098152253041</v>
      </c>
      <c r="M2489" s="11">
        <v>57901.774572415328</v>
      </c>
      <c r="N2489" s="11">
        <v>4052.4383295405082</v>
      </c>
      <c r="O2489" s="11">
        <v>21156.902030833702</v>
      </c>
      <c r="P2489" s="43">
        <v>5742.1014043873429</v>
      </c>
      <c r="Q2489" s="11">
        <v>22484.693113335896</v>
      </c>
      <c r="R2489" s="11">
        <v>11140.90374503629</v>
      </c>
      <c r="S2489" s="11">
        <v>23427.64925579611</v>
      </c>
      <c r="T2489" s="11">
        <v>12496.744124687199</v>
      </c>
      <c r="U2489" s="11">
        <v>23745.469747438921</v>
      </c>
      <c r="V2489" s="11">
        <v>12646.340168714552</v>
      </c>
      <c r="W2489" s="11">
        <v>22853.389580855575</v>
      </c>
      <c r="X2489" s="12">
        <v>0</v>
      </c>
      <c r="Y2489" s="12">
        <v>153.77214814928314</v>
      </c>
      <c r="Z2489" s="12">
        <v>201.19538444676445</v>
      </c>
      <c r="AA2489" s="44">
        <v>232.04019061955989</v>
      </c>
      <c r="AB2489" s="45">
        <v>47.253829333787259</v>
      </c>
      <c r="AC2489" s="12">
        <v>526.64826267590922</v>
      </c>
      <c r="AD2489" s="12">
        <v>11702.759990802786</v>
      </c>
      <c r="AE2489" s="12">
        <v>2148.951015093925</v>
      </c>
      <c r="AF2489" s="12">
        <v>5480.532182188148</v>
      </c>
      <c r="AG2489" s="44">
        <v>1128.4755203370598</v>
      </c>
      <c r="AH2489" s="45">
        <v>390.29476040552004</v>
      </c>
      <c r="AI2489" s="12">
        <v>5131.6284734037717</v>
      </c>
      <c r="AJ2489" s="12">
        <v>-59.755742352846262</v>
      </c>
      <c r="AK2489" s="12">
        <v>-38.161391628301274</v>
      </c>
      <c r="AL2489" s="12">
        <v>-9.9073563677335024</v>
      </c>
      <c r="AM2489" s="44">
        <v>22.678240690874091</v>
      </c>
      <c r="AN2489" s="45">
        <v>16.042346115733167</v>
      </c>
      <c r="AO2489" s="12">
        <v>89.999999888347773</v>
      </c>
      <c r="AP2489" s="12">
        <v>-2194.5598880277171</v>
      </c>
      <c r="AQ2489" s="12">
        <v>3800.3438155865838</v>
      </c>
      <c r="AR2489" s="12">
        <v>5671.9027278109816</v>
      </c>
      <c r="AS2489" s="44">
        <v>11298.210454622013</v>
      </c>
      <c r="AT2489" s="45">
        <v>12383.994251278511</v>
      </c>
      <c r="AU2489" s="12">
        <v>13054.340168714551</v>
      </c>
      <c r="AV2489" s="12">
        <v>11252.556082108271</v>
      </c>
      <c r="AW2489" s="12">
        <v>21477.701588243519</v>
      </c>
      <c r="AX2489" s="12">
        <v>22886.608708712498</v>
      </c>
      <c r="AY2489" s="44">
        <v>23804.104564059009</v>
      </c>
      <c r="AZ2489" s="45">
        <v>23353.358199475431</v>
      </c>
      <c r="BA2489" s="12">
        <v>22853.389581650645</v>
      </c>
      <c r="BB2489" s="12">
        <v>3699.9728453810094</v>
      </c>
      <c r="BC2489" s="12">
        <v>5490.0068904334184</v>
      </c>
      <c r="BD2489" s="12">
        <v>11070.705068459927</v>
      </c>
      <c r="BE2489" s="44">
        <v>12339.437415101476</v>
      </c>
      <c r="BF2489" s="45">
        <v>12759.090042123238</v>
      </c>
      <c r="BG2489" s="12">
        <v>13054.340178714552</v>
      </c>
      <c r="BH2489" s="12">
        <v>21362.406489364923</v>
      </c>
      <c r="BI2489" s="12">
        <v>22805.492670745713</v>
      </c>
      <c r="BJ2489" s="12">
        <v>23829.564851172712</v>
      </c>
      <c r="BK2489" s="44">
        <v>23369.014439176022</v>
      </c>
      <c r="BL2489" s="45">
        <v>23245.501128819069</v>
      </c>
      <c r="BM2489" s="12">
        <v>17721.761108246872</v>
      </c>
      <c r="BN2489" s="12">
        <v>0</v>
      </c>
      <c r="BO2489" s="12">
        <v>21.594350724544991</v>
      </c>
      <c r="BP2489" s="12">
        <v>28.254035260567768</v>
      </c>
      <c r="BQ2489" s="48">
        <v>32.585597058607597</v>
      </c>
      <c r="BR2489" s="49">
        <v>6.6358945751409228</v>
      </c>
      <c r="BS2489" s="13">
        <v>73.957653772614606</v>
      </c>
      <c r="BT2489" s="12">
        <v>428.22542758466898</v>
      </c>
      <c r="BV2489" s="14">
        <f>Таблица1[[#This Row],[Lкан_леб,мм]]</f>
        <v>57901.774572415328</v>
      </c>
      <c r="BW2489" s="50">
        <f>Таблица1[[#This Row],[угол обхв4]]+Таблица1[[#This Row],[Lдуг 3,мм]]</f>
        <v>11702.759990802786</v>
      </c>
      <c r="BX2489" s="54">
        <f>Таблица1[[#This Row],[угол обхв5]]+Таблица1[[#This Row],[Y5, мм]]</f>
        <v>58055.546720564613</v>
      </c>
      <c r="BY2489" s="14">
        <f>Таблица1[[#This Row],[угол обхв6]]+Таблица1[[#This Row],[Lдуг 4,мм]]</f>
        <v>13851.711005896712</v>
      </c>
      <c r="BZ2489" s="14">
        <f>Таблица1[[#This Row],[Т1]]+Таблица1[[#This Row],[X6, мм]]</f>
        <v>58256.742105011377</v>
      </c>
      <c r="CA2489" s="14">
        <f>Таблица1[[#This Row],[Т2]]+Таблица1[[#This Row],[Lдуг 5,мм]]</f>
        <v>19332.24318808486</v>
      </c>
      <c r="CB2489" s="14">
        <f>Таблица1[[#This Row],[Т3]]+Таблица1[[#This Row],[Y6, мм]]</f>
        <v>58488.782295630939</v>
      </c>
      <c r="CC2489" s="14">
        <f>Таблица1[[#This Row],[Т4]]+Таблица1[[#This Row],[Lдуг 6,мм]]</f>
        <v>20460.718708421919</v>
      </c>
      <c r="CD2489" s="14">
        <f>Таблица1[[#This Row],[Т5]]+Таблица1[[#This Row],[Lдуг 1,мм]]</f>
        <v>58536.036124964725</v>
      </c>
      <c r="CE2489" s="14">
        <f>Таблица1[[#This Row],[Т6]]+Таблица1[[#This Row],[Lпрям1, мм]]</f>
        <v>20851.013468827437</v>
      </c>
      <c r="CF2489" s="15">
        <f>Таблица1[[#This Row],[Т7]]+Таблица1[[#This Row],[Lдуг 2,мм]]</f>
        <v>59062.684387640635</v>
      </c>
      <c r="CG2489" s="14">
        <f>Таблица1[[#This Row],[Т8]]+Таблица1[[#This Row],[Lпрям2, мм]]</f>
        <v>25982.64194223121</v>
      </c>
      <c r="CH2489" s="14">
        <f>Таблица1[[#This Row],[Т9]]-Таблица1[[#This Row],[Т9]]</f>
        <v>0</v>
      </c>
      <c r="CI2489" s="50">
        <f>Таблица1[[#This Row],[Т9]]-Таблица1[[#This Row],[Т8]]</f>
        <v>38211.670918813194</v>
      </c>
      <c r="CJ2489" s="54">
        <f>Таблица1[[#This Row],[Т9]]-Таблица1[[#This Row],[Т7]]</f>
        <v>526.64826267590979</v>
      </c>
      <c r="CK2489" s="14">
        <f>Таблица1[[#This Row],[Т9]]-Таблица1[[#This Row],[Т6]]</f>
        <v>38601.965679218716</v>
      </c>
      <c r="CL2489" s="14">
        <f>Таблица1[[#This Row],[Т9]]-Таблица1[[#This Row],[Т5]]</f>
        <v>573.90209200969548</v>
      </c>
      <c r="CM2489" s="14">
        <f>Таблица1[[#This Row],[Т9]]-Таблица1[[#This Row],[Т4]]</f>
        <v>39730.441199555775</v>
      </c>
      <c r="CN2489" s="14">
        <f>Таблица1[[#This Row],[Т9]]-Таблица1[[#This Row],[Т3]]</f>
        <v>805.94228262925753</v>
      </c>
      <c r="CO2489" s="14">
        <f>Таблица1[[#This Row],[Т9]]-Таблица1[[#This Row],[Т2]]</f>
        <v>45210.973381743926</v>
      </c>
      <c r="CP2489" s="14">
        <f>Таблица1[[#This Row],[Т9]]-Таблица1[[#This Row],[Т1]]</f>
        <v>1007.1376670760219</v>
      </c>
      <c r="CQ2489" s="14">
        <f>Таблица1[[#This Row],[Т9]]-Таблица1[[#This Row],[угол обхв6]]</f>
        <v>47359.924396837851</v>
      </c>
      <c r="CR2489" s="14">
        <f>Таблица1[[#This Row],[Т9]]-Таблица1[[#This Row],[угол обхв5]]</f>
        <v>1160.9098152253064</v>
      </c>
      <c r="CS2489" s="14">
        <f>Таблица1[[#This Row],[Т9]]-Таблица1[[#This Row],[угол обхв4]]</f>
        <v>59062.684387640635</v>
      </c>
      <c r="CT2489" s="14">
        <f>Таблица1[[#This Row],[Lкан_прям, мм]]+Таблица1[[#This Row],[Lкан_дуг, мм]]+Таблица1[[#This Row],[Lкан_леб,мм]]</f>
        <v>85045.326329871838</v>
      </c>
      <c r="CU2489" s="16">
        <f>Таблица1[[#This Row],[Lкан_леб,мм]]</f>
        <v>57901.774572415328</v>
      </c>
      <c r="CV2489" s="14">
        <f>2534431-(Таблица1[[#This Row],[Т23]]+Таблица1[[#This Row],[угол обхв3]])</f>
        <v>2448957.4482425433</v>
      </c>
      <c r="CW2489" s="50">
        <f>SUM(X2489:AC2489,AD2489:AI2489)-Таблица1[[#This Row],[lподв_min, мм]]</f>
        <v>22011.92328484781</v>
      </c>
      <c r="CX2489" s="17">
        <f>CW2928-Таблица1[[#This Row],[Суммарная длина каната]]</f>
        <v>-2448957.4482425433</v>
      </c>
    </row>
    <row r="2490" spans="1:102" x14ac:dyDescent="0.25">
      <c r="A2490" s="21">
        <v>2489</v>
      </c>
      <c r="B2490" s="10">
        <v>64.019387755102031</v>
      </c>
      <c r="C2490" s="10">
        <v>136.51142857142858</v>
      </c>
      <c r="D2490" s="11">
        <v>12522.872762074576</v>
      </c>
      <c r="E2490" s="11">
        <v>23213.151441596412</v>
      </c>
      <c r="F2490" s="11">
        <v>12383.236090346074</v>
      </c>
      <c r="G2490" s="11">
        <v>23198.231659138655</v>
      </c>
      <c r="H2490" s="11">
        <v>12930.872272074577</v>
      </c>
      <c r="I2490" s="11">
        <v>18028.672001411891</v>
      </c>
      <c r="J2490" s="11">
        <v>5184.4794401845211</v>
      </c>
      <c r="K2490" s="11">
        <v>25982.641942223116</v>
      </c>
      <c r="L2490" s="11">
        <v>1160.9098152334036</v>
      </c>
      <c r="M2490" s="11">
        <v>57901.774572415328</v>
      </c>
      <c r="N2490" s="11">
        <v>4052.4383295405082</v>
      </c>
      <c r="O2490" s="11">
        <v>21156.902030833702</v>
      </c>
      <c r="P2490" s="43">
        <v>5643.474133946258</v>
      </c>
      <c r="Q2490" s="11">
        <v>22521.541352524382</v>
      </c>
      <c r="R2490" s="11">
        <v>10992.195950946729</v>
      </c>
      <c r="S2490" s="11">
        <v>23716.283133974743</v>
      </c>
      <c r="T2490" s="11">
        <v>12331.665677154571</v>
      </c>
      <c r="U2490" s="11">
        <v>24097.247505763873</v>
      </c>
      <c r="V2490" s="11">
        <v>12522.872762074576</v>
      </c>
      <c r="W2490" s="11">
        <v>23213.151441596412</v>
      </c>
      <c r="X2490" s="12">
        <v>0</v>
      </c>
      <c r="Y2490" s="12">
        <v>136.26556405407635</v>
      </c>
      <c r="Z2490" s="12">
        <v>199.58877529407448</v>
      </c>
      <c r="AA2490" s="44">
        <v>232.04019061955816</v>
      </c>
      <c r="AB2490" s="45">
        <v>47.253829333784687</v>
      </c>
      <c r="AC2490" s="12">
        <v>545.76145593190995</v>
      </c>
      <c r="AD2490" s="12">
        <v>11702.759990802786</v>
      </c>
      <c r="AE2490" s="12">
        <v>2096.1000475181172</v>
      </c>
      <c r="AF2490" s="12">
        <v>5480.532182188148</v>
      </c>
      <c r="AG2490" s="44">
        <v>1128.4755203370596</v>
      </c>
      <c r="AH2490" s="45">
        <v>390.2947604055185</v>
      </c>
      <c r="AI2490" s="12">
        <v>5184.4794409714868</v>
      </c>
      <c r="AJ2490" s="12">
        <v>-59.755742352846262</v>
      </c>
      <c r="AK2490" s="12">
        <v>-40.619855800718426</v>
      </c>
      <c r="AL2490" s="12">
        <v>-12.591438000386505</v>
      </c>
      <c r="AM2490" s="44">
        <v>19.994159058220841</v>
      </c>
      <c r="AN2490" s="45">
        <v>13.35826448308028</v>
      </c>
      <c r="AO2490" s="12">
        <v>89.999999889485935</v>
      </c>
      <c r="AP2490" s="12">
        <v>-2194.5598880277171</v>
      </c>
      <c r="AQ2490" s="12">
        <v>3786.8151099289043</v>
      </c>
      <c r="AR2490" s="12">
        <v>5554.5311936208664</v>
      </c>
      <c r="AS2490" s="44">
        <v>11131.701084048811</v>
      </c>
      <c r="AT2490" s="45">
        <v>12237.401662932927</v>
      </c>
      <c r="AU2490" s="12">
        <v>12930.872762074574</v>
      </c>
      <c r="AV2490" s="12">
        <v>11252.556082108271</v>
      </c>
      <c r="AW2490" s="12">
        <v>21466.592691337319</v>
      </c>
      <c r="AX2490" s="12">
        <v>22919.728687037015</v>
      </c>
      <c r="AY2490" s="44">
        <v>24099.69194691228</v>
      </c>
      <c r="AZ2490" s="45">
        <v>23700.286178147668</v>
      </c>
      <c r="BA2490" s="12">
        <v>23213.151442383376</v>
      </c>
      <c r="BB2490" s="12">
        <v>3699.9728453810094</v>
      </c>
      <c r="BC2490" s="12">
        <v>5377.8509143346537</v>
      </c>
      <c r="BD2490" s="12">
        <v>10903.253010621336</v>
      </c>
      <c r="BE2490" s="44">
        <v>12192.160544052487</v>
      </c>
      <c r="BF2490" s="45">
        <v>12617.13677629622</v>
      </c>
      <c r="BG2490" s="12">
        <v>12930.872772074577</v>
      </c>
      <c r="BH2490" s="12">
        <v>21362.406489364923</v>
      </c>
      <c r="BI2490" s="12">
        <v>22831.232013027999</v>
      </c>
      <c r="BJ2490" s="12">
        <v>24114.470468487376</v>
      </c>
      <c r="BK2490" s="44">
        <v>23713.838692826339</v>
      </c>
      <c r="BL2490" s="45">
        <v>23610.112769212621</v>
      </c>
      <c r="BM2490" s="12">
        <v>18028.672001411891</v>
      </c>
      <c r="BN2490" s="12">
        <v>0</v>
      </c>
      <c r="BO2490" s="12">
        <v>19.135886552127833</v>
      </c>
      <c r="BP2490" s="12">
        <v>28.028417800331923</v>
      </c>
      <c r="BQ2490" s="48">
        <v>32.585597058607348</v>
      </c>
      <c r="BR2490" s="49">
        <v>6.6358945751405605</v>
      </c>
      <c r="BS2490" s="13">
        <v>76.641735406405658</v>
      </c>
      <c r="BT2490" s="12">
        <v>428.22542758466898</v>
      </c>
      <c r="BV2490" s="14">
        <f>Таблица1[[#This Row],[Lкан_леб,мм]]</f>
        <v>57901.774572415328</v>
      </c>
      <c r="BW2490" s="50">
        <f>Таблица1[[#This Row],[угол обхв4]]+Таблица1[[#This Row],[Lдуг 3,мм]]</f>
        <v>11702.759990802786</v>
      </c>
      <c r="BX2490" s="54">
        <f>Таблица1[[#This Row],[угол обхв5]]+Таблица1[[#This Row],[Y5, мм]]</f>
        <v>58038.040136469404</v>
      </c>
      <c r="BY2490" s="14">
        <f>Таблица1[[#This Row],[угол обхв6]]+Таблица1[[#This Row],[Lдуг 4,мм]]</f>
        <v>13798.860038320903</v>
      </c>
      <c r="BZ2490" s="14">
        <f>Таблица1[[#This Row],[Т1]]+Таблица1[[#This Row],[X6, мм]]</f>
        <v>58237.628911763481</v>
      </c>
      <c r="CA2490" s="14">
        <f>Таблица1[[#This Row],[Т2]]+Таблица1[[#This Row],[Lдуг 5,мм]]</f>
        <v>19279.392220509049</v>
      </c>
      <c r="CB2490" s="14">
        <f>Таблица1[[#This Row],[Т3]]+Таблица1[[#This Row],[Y6, мм]]</f>
        <v>58469.669102383035</v>
      </c>
      <c r="CC2490" s="14">
        <f>Таблица1[[#This Row],[Т4]]+Таблица1[[#This Row],[Lдуг 6,мм]]</f>
        <v>20407.867740846108</v>
      </c>
      <c r="CD2490" s="14">
        <f>Таблица1[[#This Row],[Т5]]+Таблица1[[#This Row],[Lдуг 1,мм]]</f>
        <v>58516.922931716821</v>
      </c>
      <c r="CE2490" s="14">
        <f>Таблица1[[#This Row],[Т6]]+Таблица1[[#This Row],[Lпрям1, мм]]</f>
        <v>20798.162501251627</v>
      </c>
      <c r="CF2490" s="15">
        <f>Таблица1[[#This Row],[Т7]]+Таблица1[[#This Row],[Lдуг 2,мм]]</f>
        <v>59062.684387648733</v>
      </c>
      <c r="CG2490" s="14">
        <f>Таблица1[[#This Row],[Т8]]+Таблица1[[#This Row],[Lпрям2, мм]]</f>
        <v>25982.641942223112</v>
      </c>
      <c r="CH2490" s="14">
        <f>Таблица1[[#This Row],[Т9]]-Таблица1[[#This Row],[Т9]]</f>
        <v>0</v>
      </c>
      <c r="CI2490" s="50">
        <f>Таблица1[[#This Row],[Т9]]-Таблица1[[#This Row],[Т8]]</f>
        <v>38264.521886397109</v>
      </c>
      <c r="CJ2490" s="54">
        <f>Таблица1[[#This Row],[Т9]]-Таблица1[[#This Row],[Т7]]</f>
        <v>545.76145593191177</v>
      </c>
      <c r="CK2490" s="14">
        <f>Таблица1[[#This Row],[Т9]]-Таблица1[[#This Row],[Т6]]</f>
        <v>38654.816646802625</v>
      </c>
      <c r="CL2490" s="14">
        <f>Таблица1[[#This Row],[Т9]]-Таблица1[[#This Row],[Т5]]</f>
        <v>593.01528526569746</v>
      </c>
      <c r="CM2490" s="14">
        <f>Таблица1[[#This Row],[Т9]]-Таблица1[[#This Row],[Т4]]</f>
        <v>39783.292167139683</v>
      </c>
      <c r="CN2490" s="14">
        <f>Таблица1[[#This Row],[Т9]]-Таблица1[[#This Row],[Т3]]</f>
        <v>825.05547588525224</v>
      </c>
      <c r="CO2490" s="14">
        <f>Таблица1[[#This Row],[Т9]]-Таблица1[[#This Row],[Т2]]</f>
        <v>45263.824349327828</v>
      </c>
      <c r="CP2490" s="14">
        <f>Таблица1[[#This Row],[Т9]]-Таблица1[[#This Row],[Т1]]</f>
        <v>1024.6442511793284</v>
      </c>
      <c r="CQ2490" s="14">
        <f>Таблица1[[#This Row],[Т9]]-Таблица1[[#This Row],[угол обхв6]]</f>
        <v>47359.924396845949</v>
      </c>
      <c r="CR2490" s="14">
        <f>Таблица1[[#This Row],[Т9]]-Таблица1[[#This Row],[угол обхв5]]</f>
        <v>1160.9098152334045</v>
      </c>
      <c r="CS2490" s="14">
        <f>Таблица1[[#This Row],[Т9]]-Таблица1[[#This Row],[угол обхв4]]</f>
        <v>59062.684387648733</v>
      </c>
      <c r="CT2490" s="14">
        <f>Таблица1[[#This Row],[Lкан_прям, мм]]+Таблица1[[#This Row],[Lкан_дуг, мм]]+Таблица1[[#This Row],[Lкан_леб,мм]]</f>
        <v>85045.326329871852</v>
      </c>
      <c r="CU2490" s="16">
        <f>Таблица1[[#This Row],[Lкан_леб,мм]]</f>
        <v>57901.774572415328</v>
      </c>
      <c r="CV2490" s="14">
        <f>2534431-(Таблица1[[#This Row],[Т23]]+Таблица1[[#This Row],[угол обхв3]])</f>
        <v>2448957.4482425433</v>
      </c>
      <c r="CW2490" s="50">
        <f>SUM(X2490:AC2490,AD2490:AI2490)-Таблица1[[#This Row],[lподв_min, мм]]</f>
        <v>21959.072317271995</v>
      </c>
      <c r="CX2490" s="17">
        <f>CW2929-Таблица1[[#This Row],[Суммарная длина каната]]</f>
        <v>-2448957.4482425433</v>
      </c>
    </row>
    <row r="2491" spans="1:102" x14ac:dyDescent="0.25">
      <c r="A2491" s="21">
        <v>2490</v>
      </c>
      <c r="B2491" s="10">
        <v>64.019387755102031</v>
      </c>
      <c r="C2491" s="10">
        <v>139.19551020408164</v>
      </c>
      <c r="D2491" s="11">
        <v>12382.693545799404</v>
      </c>
      <c r="E2491" s="11">
        <v>23566.736769728945</v>
      </c>
      <c r="F2491" s="11">
        <v>12243.908743565786</v>
      </c>
      <c r="G2491" s="11">
        <v>23545.294319566339</v>
      </c>
      <c r="H2491" s="11">
        <v>12790.693055799404</v>
      </c>
      <c r="I2491" s="11">
        <v>18329.09346550026</v>
      </c>
      <c r="J2491" s="11">
        <v>5237.6433042286835</v>
      </c>
      <c r="K2491" s="11">
        <v>25982.641942215116</v>
      </c>
      <c r="L2491" s="11">
        <v>1160.9098152413942</v>
      </c>
      <c r="M2491" s="11">
        <v>57901.774572415328</v>
      </c>
      <c r="N2491" s="11">
        <v>4052.4383295405082</v>
      </c>
      <c r="O2491" s="11">
        <v>21156.902030833702</v>
      </c>
      <c r="P2491" s="43">
        <v>5543.2295015352347</v>
      </c>
      <c r="Q2491" s="11">
        <v>22553.730556906125</v>
      </c>
      <c r="R2491" s="11">
        <v>10830.134885121421</v>
      </c>
      <c r="S2491" s="11">
        <v>23997.63653203311</v>
      </c>
      <c r="T2491" s="11">
        <v>12150.294957433633</v>
      </c>
      <c r="U2491" s="11">
        <v>24440.908890152376</v>
      </c>
      <c r="V2491" s="11">
        <v>12382.693545799404</v>
      </c>
      <c r="W2491" s="11">
        <v>23566.736769728945</v>
      </c>
      <c r="X2491" s="12">
        <v>0</v>
      </c>
      <c r="Y2491" s="12">
        <v>118.3463720068346</v>
      </c>
      <c r="Z2491" s="12">
        <v>198.39477409341913</v>
      </c>
      <c r="AA2491" s="44">
        <v>232.04019061955785</v>
      </c>
      <c r="AB2491" s="45">
        <v>47.253829333785809</v>
      </c>
      <c r="AC2491" s="12">
        <v>564.87464918779676</v>
      </c>
      <c r="AD2491" s="12">
        <v>11702.759990802786</v>
      </c>
      <c r="AE2491" s="12">
        <v>2042.9361834739395</v>
      </c>
      <c r="AF2491" s="12">
        <v>5480.5321821881498</v>
      </c>
      <c r="AG2491" s="44">
        <v>1128.4755203370626</v>
      </c>
      <c r="AH2491" s="45">
        <v>390.29476040551918</v>
      </c>
      <c r="AI2491" s="12">
        <v>5237.6433050076585</v>
      </c>
      <c r="AJ2491" s="12">
        <v>-59.755742352846262</v>
      </c>
      <c r="AK2491" s="12">
        <v>-43.136262851187396</v>
      </c>
      <c r="AL2491" s="12">
        <v>-15.275519633039565</v>
      </c>
      <c r="AM2491" s="44">
        <v>17.310077425567741</v>
      </c>
      <c r="AN2491" s="45">
        <v>10.674182850427023</v>
      </c>
      <c r="AO2491" s="12">
        <v>89.999999890607725</v>
      </c>
      <c r="AP2491" s="12">
        <v>-2194.5598880277171</v>
      </c>
      <c r="AQ2491" s="12">
        <v>3773.4741390544186</v>
      </c>
      <c r="AR2491" s="12">
        <v>5435.7374518093993</v>
      </c>
      <c r="AS2491" s="44">
        <v>10951.532346244536</v>
      </c>
      <c r="AT2491" s="45">
        <v>12074.723631993635</v>
      </c>
      <c r="AU2491" s="12">
        <v>12790.693545799402</v>
      </c>
      <c r="AV2491" s="12">
        <v>11252.556082108271</v>
      </c>
      <c r="AW2491" s="12">
        <v>21454.631741185964</v>
      </c>
      <c r="AX2491" s="12">
        <v>22947.315946936978</v>
      </c>
      <c r="AY2491" s="44">
        <v>24387.157592353164</v>
      </c>
      <c r="AZ2491" s="45">
        <v>24039.968776455527</v>
      </c>
      <c r="BA2491" s="12">
        <v>23566.73677050792</v>
      </c>
      <c r="BB2491" s="12">
        <v>3699.9728453810094</v>
      </c>
      <c r="BC2491" s="12">
        <v>5264.2653110491456</v>
      </c>
      <c r="BD2491" s="12">
        <v>10722.642835395585</v>
      </c>
      <c r="BE2491" s="44">
        <v>12028.897496310519</v>
      </c>
      <c r="BF2491" s="45">
        <v>12458.264871239402</v>
      </c>
      <c r="BG2491" s="12">
        <v>12790.693555799404</v>
      </c>
      <c r="BH2491" s="12">
        <v>21362.406489364923</v>
      </c>
      <c r="BI2491" s="12">
        <v>22851.460267258386</v>
      </c>
      <c r="BJ2491" s="12">
        <v>24391.221922063964</v>
      </c>
      <c r="BK2491" s="44">
        <v>24051.387829832318</v>
      </c>
      <c r="BL2491" s="45">
        <v>23967.676883425793</v>
      </c>
      <c r="BM2491" s="12">
        <v>18329.09346550026</v>
      </c>
      <c r="BN2491" s="12">
        <v>0</v>
      </c>
      <c r="BO2491" s="12">
        <v>16.619479501658855</v>
      </c>
      <c r="BP2491" s="12">
        <v>27.860743218147842</v>
      </c>
      <c r="BQ2491" s="48">
        <v>32.585597058607306</v>
      </c>
      <c r="BR2491" s="49">
        <v>6.6358945751407195</v>
      </c>
      <c r="BS2491" s="13">
        <v>79.325817040180695</v>
      </c>
      <c r="BT2491" s="12">
        <v>428.22542758466898</v>
      </c>
      <c r="BV2491" s="14">
        <f>Таблица1[[#This Row],[Lкан_леб,мм]]</f>
        <v>57901.774572415328</v>
      </c>
      <c r="BW2491" s="50">
        <f>Таблица1[[#This Row],[угол обхв4]]+Таблица1[[#This Row],[Lдуг 3,мм]]</f>
        <v>11702.759990802786</v>
      </c>
      <c r="BX2491" s="54">
        <f>Таблица1[[#This Row],[угол обхв5]]+Таблица1[[#This Row],[Y5, мм]]</f>
        <v>58020.12094442216</v>
      </c>
      <c r="BY2491" s="14">
        <f>Таблица1[[#This Row],[угол обхв6]]+Таблица1[[#This Row],[Lдуг 4,мм]]</f>
        <v>13745.696174276725</v>
      </c>
      <c r="BZ2491" s="14">
        <f>Таблица1[[#This Row],[Т1]]+Таблица1[[#This Row],[X6, мм]]</f>
        <v>58218.515718515577</v>
      </c>
      <c r="CA2491" s="14">
        <f>Таблица1[[#This Row],[Т2]]+Таблица1[[#This Row],[Lдуг 5,мм]]</f>
        <v>19226.228356464875</v>
      </c>
      <c r="CB2491" s="14">
        <f>Таблица1[[#This Row],[Т3]]+Таблица1[[#This Row],[Y6, мм]]</f>
        <v>58450.555909135132</v>
      </c>
      <c r="CC2491" s="14">
        <f>Таблица1[[#This Row],[Т4]]+Таблица1[[#This Row],[Lдуг 6,мм]]</f>
        <v>20354.703876801937</v>
      </c>
      <c r="CD2491" s="14">
        <f>Таблица1[[#This Row],[Т5]]+Таблица1[[#This Row],[Lдуг 1,мм]]</f>
        <v>58497.809738468917</v>
      </c>
      <c r="CE2491" s="14">
        <f>Таблица1[[#This Row],[Т6]]+Таблица1[[#This Row],[Lпрям1, мм]]</f>
        <v>20744.998637207456</v>
      </c>
      <c r="CF2491" s="15">
        <f>Таблица1[[#This Row],[Т7]]+Таблица1[[#This Row],[Lдуг 2,мм]]</f>
        <v>59062.684387656715</v>
      </c>
      <c r="CG2491" s="14">
        <f>Таблица1[[#This Row],[Т8]]+Таблица1[[#This Row],[Lпрям2, мм]]</f>
        <v>25982.641942215116</v>
      </c>
      <c r="CH2491" s="14">
        <f>Таблица1[[#This Row],[Т9]]-Таблица1[[#This Row],[Т9]]</f>
        <v>0</v>
      </c>
      <c r="CI2491" s="50">
        <f>Таблица1[[#This Row],[Т9]]-Таблица1[[#This Row],[Т8]]</f>
        <v>38317.685750449258</v>
      </c>
      <c r="CJ2491" s="54">
        <f>Таблица1[[#This Row],[Т9]]-Таблица1[[#This Row],[Т7]]</f>
        <v>564.87464918779733</v>
      </c>
      <c r="CK2491" s="14">
        <f>Таблица1[[#This Row],[Т9]]-Таблица1[[#This Row],[Т6]]</f>
        <v>38707.980510854773</v>
      </c>
      <c r="CL2491" s="14">
        <f>Таблица1[[#This Row],[Т9]]-Таблица1[[#This Row],[Т5]]</f>
        <v>612.12847852158302</v>
      </c>
      <c r="CM2491" s="14">
        <f>Таблица1[[#This Row],[Т9]]-Таблица1[[#This Row],[Т4]]</f>
        <v>39836.456031191839</v>
      </c>
      <c r="CN2491" s="14">
        <f>Таблица1[[#This Row],[Т9]]-Таблица1[[#This Row],[Т3]]</f>
        <v>844.1686691411378</v>
      </c>
      <c r="CO2491" s="14">
        <f>Таблица1[[#This Row],[Т9]]-Таблица1[[#This Row],[Т2]]</f>
        <v>45316.988213379991</v>
      </c>
      <c r="CP2491" s="14">
        <f>Таблица1[[#This Row],[Т9]]-Таблица1[[#This Row],[Т1]]</f>
        <v>1042.5634432345541</v>
      </c>
      <c r="CQ2491" s="14">
        <f>Таблица1[[#This Row],[Т9]]-Таблица1[[#This Row],[угол обхв6]]</f>
        <v>47359.92439685393</v>
      </c>
      <c r="CR2491" s="14">
        <f>Таблица1[[#This Row],[Т9]]-Таблица1[[#This Row],[угол обхв5]]</f>
        <v>1160.9098152413862</v>
      </c>
      <c r="CS2491" s="14">
        <f>Таблица1[[#This Row],[Т9]]-Таблица1[[#This Row],[угол обхв4]]</f>
        <v>59062.684387656715</v>
      </c>
      <c r="CT2491" s="14">
        <f>Таблица1[[#This Row],[Lкан_прям, мм]]+Таблица1[[#This Row],[Lкан_дуг, мм]]+Таблица1[[#This Row],[Lкан_леб,мм]]</f>
        <v>85045.326329871838</v>
      </c>
      <c r="CU2491" s="16">
        <f>Таблица1[[#This Row],[Lкан_леб,мм]]</f>
        <v>57901.774572415328</v>
      </c>
      <c r="CV2491" s="14">
        <f>2534431-(Таблица1[[#This Row],[Т23]]+Таблица1[[#This Row],[угол обхв3]])</f>
        <v>2448957.4482425433</v>
      </c>
      <c r="CW2491" s="50">
        <f>SUM(X2491:AC2491,AD2491:AI2491)-Таблица1[[#This Row],[lподв_min, мм]]</f>
        <v>21905.908453227825</v>
      </c>
      <c r="CX2491" s="17">
        <f>CW2930-Таблица1[[#This Row],[Суммарная длина каната]]</f>
        <v>-2448957.4482425433</v>
      </c>
    </row>
    <row r="2492" spans="1:102" x14ac:dyDescent="0.25">
      <c r="A2492" s="21">
        <v>2491</v>
      </c>
      <c r="B2492" s="10">
        <v>64.019387755102031</v>
      </c>
      <c r="C2492" s="10">
        <v>141.87959183673468</v>
      </c>
      <c r="D2492" s="11">
        <v>12226.110094425443</v>
      </c>
      <c r="E2492" s="11">
        <v>23913.36974522598</v>
      </c>
      <c r="F2492" s="11">
        <v>12088.481676666475</v>
      </c>
      <c r="G2492" s="11">
        <v>23885.451675357828</v>
      </c>
      <c r="H2492" s="11">
        <v>12634.109604425445</v>
      </c>
      <c r="I2492" s="11">
        <v>18622.345937532857</v>
      </c>
      <c r="J2492" s="11">
        <v>5291.0238076931255</v>
      </c>
      <c r="K2492" s="11">
        <v>25982.64194220725</v>
      </c>
      <c r="L2492" s="11">
        <v>1160.9098152492593</v>
      </c>
      <c r="M2492" s="11">
        <v>57901.774572415328</v>
      </c>
      <c r="N2492" s="11">
        <v>4052.4383295405082</v>
      </c>
      <c r="O2492" s="11">
        <v>21156.902030833702</v>
      </c>
      <c r="P2492" s="43">
        <v>5441.5874591354623</v>
      </c>
      <c r="Q2492" s="11">
        <v>22581.19009846737</v>
      </c>
      <c r="R2492" s="11">
        <v>10655.076134205203</v>
      </c>
      <c r="S2492" s="11">
        <v>24271.092117792621</v>
      </c>
      <c r="T2492" s="11">
        <v>11953.029920488882</v>
      </c>
      <c r="U2492" s="11">
        <v>24775.699855220279</v>
      </c>
      <c r="V2492" s="11">
        <v>12226.110094425443</v>
      </c>
      <c r="W2492" s="11">
        <v>23913.36974522598</v>
      </c>
      <c r="X2492" s="12">
        <v>0</v>
      </c>
      <c r="Y2492" s="12">
        <v>99.97927973414258</v>
      </c>
      <c r="Z2492" s="12">
        <v>197.64867311821396</v>
      </c>
      <c r="AA2492" s="44">
        <v>232.04019061955924</v>
      </c>
      <c r="AB2492" s="45">
        <v>47.253829333788985</v>
      </c>
      <c r="AC2492" s="12">
        <v>583.98784244355454</v>
      </c>
      <c r="AD2492" s="12">
        <v>11702.759990802786</v>
      </c>
      <c r="AE2492" s="12">
        <v>1989.5556800095005</v>
      </c>
      <c r="AF2492" s="12">
        <v>5480.5321821881507</v>
      </c>
      <c r="AG2492" s="44">
        <v>1128.4755203370598</v>
      </c>
      <c r="AH2492" s="45">
        <v>390.2947604055139</v>
      </c>
      <c r="AI2492" s="12">
        <v>5291.0238084642424</v>
      </c>
      <c r="AJ2492" s="12">
        <v>-59.755742352846262</v>
      </c>
      <c r="AK2492" s="12">
        <v>-45.715568903032015</v>
      </c>
      <c r="AL2492" s="12">
        <v>-17.95960126569263</v>
      </c>
      <c r="AM2492" s="44">
        <v>14.625995792914868</v>
      </c>
      <c r="AN2492" s="45">
        <v>7.9901012177737023</v>
      </c>
      <c r="AO2492" s="12">
        <v>89.99999989171134</v>
      </c>
      <c r="AP2492" s="12">
        <v>-2194.5598880277171</v>
      </c>
      <c r="AQ2492" s="12">
        <v>3760.3582749668349</v>
      </c>
      <c r="AR2492" s="12">
        <v>5315.7821539270499</v>
      </c>
      <c r="AS2492" s="44">
        <v>10758.099558842414</v>
      </c>
      <c r="AT2492" s="45">
        <v>11896.31709882084</v>
      </c>
      <c r="AU2492" s="12">
        <v>12634.110094425443</v>
      </c>
      <c r="AV2492" s="12">
        <v>11252.556082108271</v>
      </c>
      <c r="AW2492" s="12">
        <v>21441.776111297757</v>
      </c>
      <c r="AX2492" s="12">
        <v>22969.309957765265</v>
      </c>
      <c r="AY2492" s="44">
        <v>24665.870757002016</v>
      </c>
      <c r="AZ2492" s="45">
        <v>24371.660679077107</v>
      </c>
      <c r="BA2492" s="12">
        <v>23913.369745997097</v>
      </c>
      <c r="BB2492" s="12">
        <v>3699.9728453810094</v>
      </c>
      <c r="BC2492" s="12">
        <v>5149.5074045617894</v>
      </c>
      <c r="BD2492" s="12">
        <v>10529.27082899679</v>
      </c>
      <c r="BE2492" s="44">
        <v>11850.00649585167</v>
      </c>
      <c r="BF2492" s="45">
        <v>12282.822916093484</v>
      </c>
      <c r="BG2492" s="12">
        <v>12634.110104425445</v>
      </c>
      <c r="BH2492" s="12">
        <v>21362.406489364923</v>
      </c>
      <c r="BI2492" s="12">
        <v>22866.064178931425</v>
      </c>
      <c r="BJ2492" s="12">
        <v>24659.211977090516</v>
      </c>
      <c r="BK2492" s="44">
        <v>24380.921216010884</v>
      </c>
      <c r="BL2492" s="45">
        <v>24317.408921369151</v>
      </c>
      <c r="BM2492" s="12">
        <v>18622.345937532857</v>
      </c>
      <c r="BN2492" s="12">
        <v>0</v>
      </c>
      <c r="BO2492" s="12">
        <v>14.040173449814247</v>
      </c>
      <c r="BP2492" s="12">
        <v>27.755967637339385</v>
      </c>
      <c r="BQ2492" s="48">
        <v>32.585597058607497</v>
      </c>
      <c r="BR2492" s="49">
        <v>6.6358945751411644</v>
      </c>
      <c r="BS2492" s="13">
        <v>82.009898673937627</v>
      </c>
      <c r="BT2492" s="12">
        <v>428.22542758466898</v>
      </c>
      <c r="BV2492" s="14">
        <f>Таблица1[[#This Row],[Lкан_леб,мм]]</f>
        <v>57901.774572415328</v>
      </c>
      <c r="BW2492" s="50">
        <f>Таблица1[[#This Row],[угол обхв4]]+Таблица1[[#This Row],[Lдуг 3,мм]]</f>
        <v>11702.759990802786</v>
      </c>
      <c r="BX2492" s="54">
        <f>Таблица1[[#This Row],[угол обхв5]]+Таблица1[[#This Row],[Y5, мм]]</f>
        <v>58001.753852149472</v>
      </c>
      <c r="BY2492" s="14">
        <f>Таблица1[[#This Row],[угол обхв6]]+Таблица1[[#This Row],[Lдуг 4,мм]]</f>
        <v>13692.315670812286</v>
      </c>
      <c r="BZ2492" s="14">
        <f>Таблица1[[#This Row],[Т1]]+Таблица1[[#This Row],[X6, мм]]</f>
        <v>58199.402525267687</v>
      </c>
      <c r="CA2492" s="14">
        <f>Таблица1[[#This Row],[Т2]]+Таблица1[[#This Row],[Lдуг 5,мм]]</f>
        <v>19172.847853000436</v>
      </c>
      <c r="CB2492" s="14">
        <f>Таблица1[[#This Row],[Т3]]+Таблица1[[#This Row],[Y6, мм]]</f>
        <v>58431.44271588725</v>
      </c>
      <c r="CC2492" s="14">
        <f>Таблица1[[#This Row],[Т4]]+Таблица1[[#This Row],[Lдуг 6,мм]]</f>
        <v>20301.323373337495</v>
      </c>
      <c r="CD2492" s="14">
        <f>Таблица1[[#This Row],[Т5]]+Таблица1[[#This Row],[Lдуг 1,мм]]</f>
        <v>58478.696545221035</v>
      </c>
      <c r="CE2492" s="14">
        <f>Таблица1[[#This Row],[Т6]]+Таблица1[[#This Row],[Lпрям1, мм]]</f>
        <v>20691.61813374301</v>
      </c>
      <c r="CF2492" s="15">
        <f>Таблица1[[#This Row],[Т7]]+Таблица1[[#This Row],[Lдуг 2,мм]]</f>
        <v>59062.684387664587</v>
      </c>
      <c r="CG2492" s="14">
        <f>Таблица1[[#This Row],[Т8]]+Таблица1[[#This Row],[Lпрям2, мм]]</f>
        <v>25982.64194220725</v>
      </c>
      <c r="CH2492" s="14">
        <f>Таблица1[[#This Row],[Т9]]-Таблица1[[#This Row],[Т9]]</f>
        <v>0</v>
      </c>
      <c r="CI2492" s="50">
        <f>Таблица1[[#This Row],[Т9]]-Таблица1[[#This Row],[Т8]]</f>
        <v>38371.066253921577</v>
      </c>
      <c r="CJ2492" s="54">
        <f>Таблица1[[#This Row],[Т9]]-Таблица1[[#This Row],[Т7]]</f>
        <v>583.98784244355193</v>
      </c>
      <c r="CK2492" s="14">
        <f>Таблица1[[#This Row],[Т9]]-Таблица1[[#This Row],[Т6]]</f>
        <v>38761.361014327093</v>
      </c>
      <c r="CL2492" s="14">
        <f>Таблица1[[#This Row],[Т9]]-Таблица1[[#This Row],[Т5]]</f>
        <v>631.24167177733761</v>
      </c>
      <c r="CM2492" s="14">
        <f>Таблица1[[#This Row],[Т9]]-Таблица1[[#This Row],[Т4]]</f>
        <v>39889.836534664151</v>
      </c>
      <c r="CN2492" s="14">
        <f>Таблица1[[#This Row],[Т9]]-Таблица1[[#This Row],[Т3]]</f>
        <v>863.28186239689967</v>
      </c>
      <c r="CO2492" s="14">
        <f>Таблица1[[#This Row],[Т9]]-Таблица1[[#This Row],[Т2]]</f>
        <v>45370.368716852303</v>
      </c>
      <c r="CP2492" s="14">
        <f>Таблица1[[#This Row],[Т9]]-Таблица1[[#This Row],[Т1]]</f>
        <v>1060.9305355151155</v>
      </c>
      <c r="CQ2492" s="14">
        <f>Таблица1[[#This Row],[Т9]]-Таблица1[[#This Row],[угол обхв6]]</f>
        <v>47359.924396861803</v>
      </c>
      <c r="CR2492" s="14">
        <f>Таблица1[[#This Row],[Т9]]-Таблица1[[#This Row],[угол обхв5]]</f>
        <v>1160.9098152492588</v>
      </c>
      <c r="CS2492" s="14">
        <f>Таблица1[[#This Row],[Т9]]-Таблица1[[#This Row],[угол обхв4]]</f>
        <v>59062.684387664587</v>
      </c>
      <c r="CT2492" s="14">
        <f>Таблица1[[#This Row],[Lкан_прям, мм]]+Таблица1[[#This Row],[Lкан_дуг, мм]]+Таблица1[[#This Row],[Lкан_леб,мм]]</f>
        <v>85045.326329871838</v>
      </c>
      <c r="CU2492" s="16">
        <f>Таблица1[[#This Row],[Lкан_леб,мм]]</f>
        <v>57901.774572415328</v>
      </c>
      <c r="CV2492" s="14">
        <f>2534431-(Таблица1[[#This Row],[Т23]]+Таблица1[[#This Row],[угол обхв3]])</f>
        <v>2448957.4482425433</v>
      </c>
      <c r="CW2492" s="50">
        <f>SUM(X2492:AC2492,AD2492:AI2492)-Таблица1[[#This Row],[lподв_min, мм]]</f>
        <v>21852.527949763382</v>
      </c>
      <c r="CX2492" s="17">
        <f>CW2931-Таблица1[[#This Row],[Суммарная длина каната]]</f>
        <v>-2448957.4482425433</v>
      </c>
    </row>
    <row r="2493" spans="1:102" x14ac:dyDescent="0.25">
      <c r="A2493" s="21">
        <v>2492</v>
      </c>
      <c r="B2493" s="10">
        <v>64.019387755102031</v>
      </c>
      <c r="C2493" s="10">
        <v>144.56367346938774</v>
      </c>
      <c r="D2493" s="11">
        <v>12053.465975877711</v>
      </c>
      <c r="E2493" s="11">
        <v>24252.289802580199</v>
      </c>
      <c r="F2493" s="11">
        <v>11917.295920289615</v>
      </c>
      <c r="G2493" s="11">
        <v>24217.957369501044</v>
      </c>
      <c r="H2493" s="11">
        <v>12461.46548587771</v>
      </c>
      <c r="I2493" s="11">
        <v>18907.772911216769</v>
      </c>
      <c r="J2493" s="11">
        <v>5344.5168913634297</v>
      </c>
      <c r="K2493" s="11">
        <v>25982.641942199545</v>
      </c>
      <c r="L2493" s="11">
        <v>1160.9098152569745</v>
      </c>
      <c r="M2493" s="11">
        <v>57901.774572415328</v>
      </c>
      <c r="N2493" s="11">
        <v>4052.4383295405082</v>
      </c>
      <c r="O2493" s="11">
        <v>21156.902030833702</v>
      </c>
      <c r="P2493" s="43">
        <v>5338.7710248583389</v>
      </c>
      <c r="Q2493" s="11">
        <v>22603.859726794468</v>
      </c>
      <c r="R2493" s="11">
        <v>10467.403803742309</v>
      </c>
      <c r="S2493" s="11">
        <v>24536.049888076966</v>
      </c>
      <c r="T2493" s="11">
        <v>11740.303395835997</v>
      </c>
      <c r="U2493" s="11">
        <v>25100.885818633549</v>
      </c>
      <c r="V2493" s="11">
        <v>12053.465975877711</v>
      </c>
      <c r="W2493" s="11">
        <v>24252.289802580199</v>
      </c>
      <c r="X2493" s="12">
        <v>0</v>
      </c>
      <c r="Y2493" s="12">
        <v>81.12575276960014</v>
      </c>
      <c r="Z2493" s="12">
        <v>197.38900683485923</v>
      </c>
      <c r="AA2493" s="44">
        <v>232.04019061955927</v>
      </c>
      <c r="AB2493" s="45">
        <v>47.253829333787579</v>
      </c>
      <c r="AC2493" s="12">
        <v>603.10103569916851</v>
      </c>
      <c r="AD2493" s="12">
        <v>11702.759990802786</v>
      </c>
      <c r="AE2493" s="12">
        <v>1936.0625963392097</v>
      </c>
      <c r="AF2493" s="12">
        <v>5480.5321821881489</v>
      </c>
      <c r="AG2493" s="44">
        <v>1128.4755203370585</v>
      </c>
      <c r="AH2493" s="45">
        <v>390.29476040551373</v>
      </c>
      <c r="AI2493" s="12">
        <v>5344.5168921268296</v>
      </c>
      <c r="AJ2493" s="12">
        <v>-59.755742352846262</v>
      </c>
      <c r="AK2493" s="12">
        <v>-48.363185383434896</v>
      </c>
      <c r="AL2493" s="12">
        <v>-20.643682898345698</v>
      </c>
      <c r="AM2493" s="44">
        <v>11.941914160261808</v>
      </c>
      <c r="AN2493" s="45">
        <v>5.3060195851208407</v>
      </c>
      <c r="AO2493" s="12">
        <v>89.999999892795216</v>
      </c>
      <c r="AP2493" s="12">
        <v>-2194.5598880277171</v>
      </c>
      <c r="AQ2493" s="12">
        <v>3747.5108230289584</v>
      </c>
      <c r="AR2493" s="12">
        <v>5194.9285001551061</v>
      </c>
      <c r="AS2493" s="44">
        <v>10551.827142819337</v>
      </c>
      <c r="AT2493" s="45">
        <v>11702.573514502594</v>
      </c>
      <c r="AU2493" s="12">
        <v>12461.465975877709</v>
      </c>
      <c r="AV2493" s="12">
        <v>11252.556082108271</v>
      </c>
      <c r="AW2493" s="12">
        <v>21427.979908523212</v>
      </c>
      <c r="AX2493" s="12">
        <v>22985.662461314532</v>
      </c>
      <c r="AY2493" s="44">
        <v>24935.219901754201</v>
      </c>
      <c r="AZ2493" s="45">
        <v>24694.634103493085</v>
      </c>
      <c r="BA2493" s="12">
        <v>24252.289803343599</v>
      </c>
      <c r="BB2493" s="12">
        <v>3699.9728453810094</v>
      </c>
      <c r="BC2493" s="12">
        <v>5033.8435183467882</v>
      </c>
      <c r="BD2493" s="12">
        <v>10323.561279039075</v>
      </c>
      <c r="BE2493" s="44">
        <v>11655.88005675897</v>
      </c>
      <c r="BF2493" s="45">
        <v>12091.195857211113</v>
      </c>
      <c r="BG2493" s="12">
        <v>12461.46598587771</v>
      </c>
      <c r="BH2493" s="12">
        <v>21362.406489364923</v>
      </c>
      <c r="BI2493" s="12">
        <v>22874.937604483977</v>
      </c>
      <c r="BJ2493" s="12">
        <v>24917.852622597031</v>
      </c>
      <c r="BK2493" s="44">
        <v>24701.715804956315</v>
      </c>
      <c r="BL2493" s="45">
        <v>24658.541517720663</v>
      </c>
      <c r="BM2493" s="12">
        <v>18907.772911216769</v>
      </c>
      <c r="BN2493" s="12">
        <v>0</v>
      </c>
      <c r="BO2493" s="12">
        <v>11.392556969411364</v>
      </c>
      <c r="BP2493" s="12">
        <v>27.719502485089201</v>
      </c>
      <c r="BQ2493" s="48">
        <v>32.585597058607505</v>
      </c>
      <c r="BR2493" s="49">
        <v>6.6358945751409673</v>
      </c>
      <c r="BS2493" s="13">
        <v>84.69398030767438</v>
      </c>
      <c r="BT2493" s="12">
        <v>428.22542758466898</v>
      </c>
      <c r="BV2493" s="14">
        <f>Таблица1[[#This Row],[Lкан_леб,мм]]</f>
        <v>57901.774572415328</v>
      </c>
      <c r="BW2493" s="50">
        <f>Таблица1[[#This Row],[угол обхв4]]+Таблица1[[#This Row],[Lдуг 3,мм]]</f>
        <v>11702.759990802786</v>
      </c>
      <c r="BX2493" s="54">
        <f>Таблица1[[#This Row],[угол обхв5]]+Таблица1[[#This Row],[Y5, мм]]</f>
        <v>57982.900325184928</v>
      </c>
      <c r="BY2493" s="14">
        <f>Таблица1[[#This Row],[угол обхв6]]+Таблица1[[#This Row],[Lдуг 4,мм]]</f>
        <v>13638.822587141996</v>
      </c>
      <c r="BZ2493" s="14">
        <f>Таблица1[[#This Row],[Т1]]+Таблица1[[#This Row],[X6, мм]]</f>
        <v>58180.289332019791</v>
      </c>
      <c r="CA2493" s="14">
        <f>Таблица1[[#This Row],[Т2]]+Таблица1[[#This Row],[Lдуг 5,мм]]</f>
        <v>19119.354769330144</v>
      </c>
      <c r="CB2493" s="14">
        <f>Таблица1[[#This Row],[Т3]]+Таблица1[[#This Row],[Y6, мм]]</f>
        <v>58412.329522639353</v>
      </c>
      <c r="CC2493" s="14">
        <f>Таблица1[[#This Row],[Т4]]+Таблица1[[#This Row],[Lдуг 6,мм]]</f>
        <v>20247.830289667203</v>
      </c>
      <c r="CD2493" s="14">
        <f>Таблица1[[#This Row],[Т5]]+Таблица1[[#This Row],[Lдуг 1,мм]]</f>
        <v>58459.583351973139</v>
      </c>
      <c r="CE2493" s="14">
        <f>Таблица1[[#This Row],[Т6]]+Таблица1[[#This Row],[Lпрям1, мм]]</f>
        <v>20638.125050072718</v>
      </c>
      <c r="CF2493" s="15">
        <f>Таблица1[[#This Row],[Т7]]+Таблица1[[#This Row],[Lдуг 2,мм]]</f>
        <v>59062.684387672307</v>
      </c>
      <c r="CG2493" s="14">
        <f>Таблица1[[#This Row],[Т8]]+Таблица1[[#This Row],[Lпрям2, мм]]</f>
        <v>25982.641942199549</v>
      </c>
      <c r="CH2493" s="14">
        <f>Таблица1[[#This Row],[Т9]]-Таблица1[[#This Row],[Т9]]</f>
        <v>0</v>
      </c>
      <c r="CI2493" s="50">
        <f>Таблица1[[#This Row],[Т9]]-Таблица1[[#This Row],[Т8]]</f>
        <v>38424.559337599589</v>
      </c>
      <c r="CJ2493" s="54">
        <f>Таблица1[[#This Row],[Т9]]-Таблица1[[#This Row],[Т7]]</f>
        <v>603.10103569916828</v>
      </c>
      <c r="CK2493" s="14">
        <f>Таблица1[[#This Row],[Т9]]-Таблица1[[#This Row],[Т6]]</f>
        <v>38814.854098005104</v>
      </c>
      <c r="CL2493" s="14">
        <f>Таблица1[[#This Row],[Т9]]-Таблица1[[#This Row],[Т5]]</f>
        <v>650.35486503295397</v>
      </c>
      <c r="CM2493" s="14">
        <f>Таблица1[[#This Row],[Т9]]-Таблица1[[#This Row],[Т4]]</f>
        <v>39943.329618342163</v>
      </c>
      <c r="CN2493" s="14">
        <f>Таблица1[[#This Row],[Т9]]-Таблица1[[#This Row],[Т3]]</f>
        <v>882.39505565251602</v>
      </c>
      <c r="CO2493" s="14">
        <f>Таблица1[[#This Row],[Т9]]-Таблица1[[#This Row],[Т2]]</f>
        <v>45423.861800530314</v>
      </c>
      <c r="CP2493" s="14">
        <f>Таблица1[[#This Row],[Т9]]-Таблица1[[#This Row],[Т1]]</f>
        <v>1079.7840624873788</v>
      </c>
      <c r="CQ2493" s="14">
        <f>Таблица1[[#This Row],[Т9]]-Таблица1[[#This Row],[угол обхв6]]</f>
        <v>47359.924396869523</v>
      </c>
      <c r="CR2493" s="14">
        <f>Таблица1[[#This Row],[Т9]]-Таблица1[[#This Row],[угол обхв5]]</f>
        <v>1160.9098152569786</v>
      </c>
      <c r="CS2493" s="14">
        <f>Таблица1[[#This Row],[Т9]]-Таблица1[[#This Row],[угол обхв4]]</f>
        <v>59062.684387672307</v>
      </c>
      <c r="CT2493" s="14">
        <f>Таблица1[[#This Row],[Lкан_прям, мм]]+Таблица1[[#This Row],[Lкан_дуг, мм]]+Таблица1[[#This Row],[Lкан_леб,мм]]</f>
        <v>85045.326329871852</v>
      </c>
      <c r="CU2493" s="16">
        <f>Таблица1[[#This Row],[Lкан_леб,мм]]</f>
        <v>57901.774572415328</v>
      </c>
      <c r="CV2493" s="14">
        <f>2534431-(Таблица1[[#This Row],[Т23]]+Таблица1[[#This Row],[угол обхв3]])</f>
        <v>2448957.4482425433</v>
      </c>
      <c r="CW2493" s="50">
        <f>SUM(X2493:AC2493,AD2493:AI2493)-Таблица1[[#This Row],[lподв_min, мм]]</f>
        <v>21799.034866093094</v>
      </c>
      <c r="CX2493" s="17">
        <f>CW2932-Таблица1[[#This Row],[Суммарная длина каната]]</f>
        <v>-2448957.4482425433</v>
      </c>
    </row>
    <row r="2494" spans="1:102" x14ac:dyDescent="0.25">
      <c r="A2494" s="21">
        <v>2493</v>
      </c>
      <c r="B2494" s="10">
        <v>64.019387755102031</v>
      </c>
      <c r="C2494" s="10">
        <v>147.2477551020408</v>
      </c>
      <c r="D2494" s="11">
        <v>11865.139997629505</v>
      </c>
      <c r="E2494" s="11">
        <v>24582.753299600623</v>
      </c>
      <c r="F2494" s="11">
        <v>11730.72708203993</v>
      </c>
      <c r="G2494" s="11">
        <v>24542.081833894183</v>
      </c>
      <c r="H2494" s="11">
        <v>12273.139507629507</v>
      </c>
      <c r="I2494" s="11">
        <v>19184.743525492846</v>
      </c>
      <c r="J2494" s="11">
        <v>5398.009774107777</v>
      </c>
      <c r="K2494" s="11">
        <v>25982.641942191982</v>
      </c>
      <c r="L2494" s="11">
        <v>1160.9098152645356</v>
      </c>
      <c r="M2494" s="11">
        <v>57901.774572415328</v>
      </c>
      <c r="N2494" s="11">
        <v>4052.4383295405082</v>
      </c>
      <c r="O2494" s="11">
        <v>21156.902030833702</v>
      </c>
      <c r="P2494" s="43">
        <v>5235.0057936097874</v>
      </c>
      <c r="Q2494" s="11">
        <v>22621.689701272448</v>
      </c>
      <c r="R2494" s="11">
        <v>10267.52967539034</v>
      </c>
      <c r="S2494" s="11">
        <v>24791.928485210381</v>
      </c>
      <c r="T2494" s="11">
        <v>11512.58213784799</v>
      </c>
      <c r="U2494" s="11">
        <v>25415.753272893708</v>
      </c>
      <c r="V2494" s="11">
        <v>11865.139997629505</v>
      </c>
      <c r="W2494" s="11">
        <v>24582.753299600623</v>
      </c>
      <c r="X2494" s="12">
        <v>0</v>
      </c>
      <c r="Y2494" s="12">
        <v>61.743784167276182</v>
      </c>
      <c r="Z2494" s="12">
        <v>197.65778218928608</v>
      </c>
      <c r="AA2494" s="44">
        <v>232.04019061955862</v>
      </c>
      <c r="AB2494" s="45">
        <v>47.253829333785603</v>
      </c>
      <c r="AC2494" s="12">
        <v>622.21422895462933</v>
      </c>
      <c r="AD2494" s="12">
        <v>11702.759990802786</v>
      </c>
      <c r="AE2494" s="12">
        <v>1882.5697135948549</v>
      </c>
      <c r="AF2494" s="12">
        <v>5480.5321821881489</v>
      </c>
      <c r="AG2494" s="44">
        <v>1128.4755203370612</v>
      </c>
      <c r="AH2494" s="45">
        <v>390.29476040551896</v>
      </c>
      <c r="AI2494" s="12">
        <v>5398.0097748636099</v>
      </c>
      <c r="AJ2494" s="12">
        <v>-59.755742352846262</v>
      </c>
      <c r="AK2494" s="12">
        <v>-51.08501136276881</v>
      </c>
      <c r="AL2494" s="12">
        <v>-23.327764530998749</v>
      </c>
      <c r="AM2494" s="44">
        <v>9.2578325276086559</v>
      </c>
      <c r="AN2494" s="45">
        <v>2.6219379524679653</v>
      </c>
      <c r="AO2494" s="12">
        <v>89.999999893857577</v>
      </c>
      <c r="AP2494" s="12">
        <v>-2194.5598880277171</v>
      </c>
      <c r="AQ2494" s="12">
        <v>3734.9821603355977</v>
      </c>
      <c r="AR2494" s="12">
        <v>5073.4416618044079</v>
      </c>
      <c r="AS2494" s="44">
        <v>10333.167691251638</v>
      </c>
      <c r="AT2494" s="45">
        <v>11493.917981951527</v>
      </c>
      <c r="AU2494" s="12">
        <v>12273.139997629505</v>
      </c>
      <c r="AV2494" s="12">
        <v>11252.556082108271</v>
      </c>
      <c r="AW2494" s="12">
        <v>21413.194013996934</v>
      </c>
      <c r="AX2494" s="12">
        <v>22996.337577703071</v>
      </c>
      <c r="AY2494" s="44">
        <v>25194.614033589995</v>
      </c>
      <c r="AZ2494" s="45">
        <v>25008.180396852287</v>
      </c>
      <c r="BA2494" s="12">
        <v>24582.753300356453</v>
      </c>
      <c r="BB2494" s="12">
        <v>3699.9728453810094</v>
      </c>
      <c r="BC2494" s="12">
        <v>4917.5496244048772</v>
      </c>
      <c r="BD2494" s="12">
        <v>10105.96554358496</v>
      </c>
      <c r="BE2494" s="44">
        <v>11446.944121986693</v>
      </c>
      <c r="BF2494" s="45">
        <v>11883.804153525971</v>
      </c>
      <c r="BG2494" s="12">
        <v>12273.140007629507</v>
      </c>
      <c r="BH2494" s="12">
        <v>21362.406489364923</v>
      </c>
      <c r="BI2494" s="12">
        <v>22877.981684435683</v>
      </c>
      <c r="BJ2494" s="12">
        <v>25166.576361641</v>
      </c>
      <c r="BK2494" s="44">
        <v>25013.067724514091</v>
      </c>
      <c r="BL2494" s="45">
        <v>24990.32617564204</v>
      </c>
      <c r="BM2494" s="12">
        <v>19184.743525492846</v>
      </c>
      <c r="BN2494" s="12">
        <v>0</v>
      </c>
      <c r="BO2494" s="12">
        <v>8.6707309900774483</v>
      </c>
      <c r="BP2494" s="12">
        <v>27.757246831770065</v>
      </c>
      <c r="BQ2494" s="48">
        <v>32.585597058607412</v>
      </c>
      <c r="BR2494" s="49">
        <v>6.635894575140691</v>
      </c>
      <c r="BS2494" s="13">
        <v>87.378061941389603</v>
      </c>
      <c r="BT2494" s="12">
        <v>428.22542758466898</v>
      </c>
      <c r="BV2494" s="14">
        <f>Таблица1[[#This Row],[Lкан_леб,мм]]</f>
        <v>57901.774572415328</v>
      </c>
      <c r="BW2494" s="50">
        <f>Таблица1[[#This Row],[угол обхв4]]+Таблица1[[#This Row],[Lдуг 3,мм]]</f>
        <v>11702.759990802786</v>
      </c>
      <c r="BX2494" s="54">
        <f>Таблица1[[#This Row],[угол обхв5]]+Таблица1[[#This Row],[Y5, мм]]</f>
        <v>57963.518356582601</v>
      </c>
      <c r="BY2494" s="14">
        <f>Таблица1[[#This Row],[угол обхв6]]+Таблица1[[#This Row],[Lдуг 4,мм]]</f>
        <v>13585.329704397642</v>
      </c>
      <c r="BZ2494" s="14">
        <f>Таблица1[[#This Row],[Т1]]+Таблица1[[#This Row],[X6, мм]]</f>
        <v>58161.176138771887</v>
      </c>
      <c r="CA2494" s="14">
        <f>Таблица1[[#This Row],[Т2]]+Таблица1[[#This Row],[Lдуг 5,мм]]</f>
        <v>19065.86188658579</v>
      </c>
      <c r="CB2494" s="14">
        <f>Таблица1[[#This Row],[Т3]]+Таблица1[[#This Row],[Y6, мм]]</f>
        <v>58393.216329391449</v>
      </c>
      <c r="CC2494" s="14">
        <f>Таблица1[[#This Row],[Т4]]+Таблица1[[#This Row],[Lдуг 6,мм]]</f>
        <v>20194.337406922852</v>
      </c>
      <c r="CD2494" s="14">
        <f>Таблица1[[#This Row],[Т5]]+Таблица1[[#This Row],[Lдуг 1,мм]]</f>
        <v>58440.470158725235</v>
      </c>
      <c r="CE2494" s="14">
        <f>Таблица1[[#This Row],[Т6]]+Таблица1[[#This Row],[Lпрям1, мм]]</f>
        <v>20584.632167328371</v>
      </c>
      <c r="CF2494" s="15">
        <f>Таблица1[[#This Row],[Т7]]+Таблица1[[#This Row],[Lдуг 2,мм]]</f>
        <v>59062.684387679867</v>
      </c>
      <c r="CG2494" s="14">
        <f>Таблица1[[#This Row],[Т8]]+Таблица1[[#This Row],[Lпрям2, мм]]</f>
        <v>25982.641942191982</v>
      </c>
      <c r="CH2494" s="14">
        <f>Таблица1[[#This Row],[Т9]]-Таблица1[[#This Row],[Т9]]</f>
        <v>0</v>
      </c>
      <c r="CI2494" s="50">
        <f>Таблица1[[#This Row],[Т9]]-Таблица1[[#This Row],[Т8]]</f>
        <v>38478.052220351499</v>
      </c>
      <c r="CJ2494" s="54">
        <f>Таблица1[[#This Row],[Т9]]-Таблица1[[#This Row],[Т7]]</f>
        <v>622.21422895463184</v>
      </c>
      <c r="CK2494" s="14">
        <f>Таблица1[[#This Row],[Т9]]-Таблица1[[#This Row],[Т6]]</f>
        <v>38868.346980757015</v>
      </c>
      <c r="CL2494" s="14">
        <f>Таблица1[[#This Row],[Т9]]-Таблица1[[#This Row],[Т5]]</f>
        <v>669.46805828841752</v>
      </c>
      <c r="CM2494" s="14">
        <f>Таблица1[[#This Row],[Т9]]-Таблица1[[#This Row],[Т4]]</f>
        <v>39996.822501094081</v>
      </c>
      <c r="CN2494" s="14">
        <f>Таблица1[[#This Row],[Т9]]-Таблица1[[#This Row],[Т3]]</f>
        <v>901.50824890797958</v>
      </c>
      <c r="CO2494" s="14">
        <f>Таблица1[[#This Row],[Т9]]-Таблица1[[#This Row],[Т2]]</f>
        <v>45477.354683282225</v>
      </c>
      <c r="CP2494" s="14">
        <f>Таблица1[[#This Row],[Т9]]-Таблица1[[#This Row],[Т1]]</f>
        <v>1099.1660310972657</v>
      </c>
      <c r="CQ2494" s="14">
        <f>Таблица1[[#This Row],[Т9]]-Таблица1[[#This Row],[угол обхв6]]</f>
        <v>47359.924396877082</v>
      </c>
      <c r="CR2494" s="14">
        <f>Таблица1[[#This Row],[Т9]]-Таблица1[[#This Row],[угол обхв5]]</f>
        <v>1160.9098152645383</v>
      </c>
      <c r="CS2494" s="14">
        <f>Таблица1[[#This Row],[Т9]]-Таблица1[[#This Row],[угол обхв4]]</f>
        <v>59062.684387679867</v>
      </c>
      <c r="CT2494" s="14">
        <f>Таблица1[[#This Row],[Lкан_прям, мм]]+Таблица1[[#This Row],[Lкан_дуг, мм]]+Таблица1[[#This Row],[Lкан_леб,мм]]</f>
        <v>85045.326329871838</v>
      </c>
      <c r="CU2494" s="16">
        <f>Таблица1[[#This Row],[Lкан_леб,мм]]</f>
        <v>57901.774572415328</v>
      </c>
      <c r="CV2494" s="14">
        <f>2534431-(Таблица1[[#This Row],[Т23]]+Таблица1[[#This Row],[угол обхв3]])</f>
        <v>2448957.4482425433</v>
      </c>
      <c r="CW2494" s="50">
        <f>SUM(X2494:AC2494,AD2494:AI2494)-Таблица1[[#This Row],[lподв_min, мм]]</f>
        <v>21745.541983348739</v>
      </c>
      <c r="CX2494" s="17">
        <f>CW2933-Таблица1[[#This Row],[Суммарная длина каната]]</f>
        <v>-2448957.4482425433</v>
      </c>
    </row>
    <row r="2495" spans="1:102" x14ac:dyDescent="0.25">
      <c r="A2495" s="21">
        <v>2494</v>
      </c>
      <c r="B2495" s="10">
        <v>64.019387755102031</v>
      </c>
      <c r="C2495" s="10">
        <v>149.93183673469386</v>
      </c>
      <c r="D2495" s="11">
        <v>11661.545375541154</v>
      </c>
      <c r="E2495" s="11">
        <v>24904.035149076764</v>
      </c>
      <c r="F2495" s="11">
        <v>11529.184522345149</v>
      </c>
      <c r="G2495" s="11">
        <v>24857.113890129185</v>
      </c>
      <c r="H2495" s="11">
        <v>12069.544885541156</v>
      </c>
      <c r="I2495" s="11">
        <v>19452.655227130825</v>
      </c>
      <c r="J2495" s="11">
        <v>5451.3799219459388</v>
      </c>
      <c r="K2495" s="11">
        <v>25982.641942184579</v>
      </c>
      <c r="L2495" s="11">
        <v>1160.9098152719409</v>
      </c>
      <c r="M2495" s="11">
        <v>57901.774572415328</v>
      </c>
      <c r="N2495" s="11">
        <v>4052.4383295405082</v>
      </c>
      <c r="O2495" s="11">
        <v>21156.902030833702</v>
      </c>
      <c r="P2495" s="43">
        <v>5130.5194421006991</v>
      </c>
      <c r="Q2495" s="11">
        <v>22634.640900223509</v>
      </c>
      <c r="R2495" s="11">
        <v>10055.892303408635</v>
      </c>
      <c r="S2495" s="11">
        <v>25038.166472604891</v>
      </c>
      <c r="T2495" s="11">
        <v>11270.365801625077</v>
      </c>
      <c r="U2495" s="11">
        <v>25719.611350881867</v>
      </c>
      <c r="V2495" s="11">
        <v>11661.545375541154</v>
      </c>
      <c r="W2495" s="11">
        <v>24904.035149076764</v>
      </c>
      <c r="X2495" s="12">
        <v>0</v>
      </c>
      <c r="Y2495" s="12">
        <v>41.787690025301337</v>
      </c>
      <c r="Z2495" s="12">
        <v>198.50068308336409</v>
      </c>
      <c r="AA2495" s="44">
        <v>232.04019061955859</v>
      </c>
      <c r="AB2495" s="45">
        <v>47.253829333788389</v>
      </c>
      <c r="AC2495" s="12">
        <v>641.32742220992861</v>
      </c>
      <c r="AD2495" s="12">
        <v>11702.759990802786</v>
      </c>
      <c r="AE2495" s="12">
        <v>1829.1995657566952</v>
      </c>
      <c r="AF2495" s="12">
        <v>5480.5321821881471</v>
      </c>
      <c r="AG2495" s="44">
        <v>1128.4755203370612</v>
      </c>
      <c r="AH2495" s="45">
        <v>390.2947604055143</v>
      </c>
      <c r="AI2495" s="12">
        <v>5451.3799226943756</v>
      </c>
      <c r="AJ2495" s="12">
        <v>-59.755742352846262</v>
      </c>
      <c r="AK2495" s="12">
        <v>-53.887462269388678</v>
      </c>
      <c r="AL2495" s="12">
        <v>-26.011846163651764</v>
      </c>
      <c r="AM2495" s="44">
        <v>6.573750894955638</v>
      </c>
      <c r="AN2495" s="45">
        <v>-6.2143680185444042E-2</v>
      </c>
      <c r="AO2495" s="12">
        <v>89.999999894896717</v>
      </c>
      <c r="AP2495" s="12">
        <v>-2194.5598880277171</v>
      </c>
      <c r="AQ2495" s="12">
        <v>3722.8310685297997</v>
      </c>
      <c r="AR2495" s="12">
        <v>4951.5881994891324</v>
      </c>
      <c r="AS2495" s="44">
        <v>10102.600976257007</v>
      </c>
      <c r="AT2495" s="45">
        <v>11270.80832316436</v>
      </c>
      <c r="AU2495" s="12">
        <v>12069.545375541153</v>
      </c>
      <c r="AV2495" s="12">
        <v>11252.556082108271</v>
      </c>
      <c r="AW2495" s="12">
        <v>21397.366276593897</v>
      </c>
      <c r="AX2495" s="12">
        <v>23001.31188410072</v>
      </c>
      <c r="AY2495" s="44">
        <v>25443.484002303208</v>
      </c>
      <c r="AZ2495" s="45">
        <v>25311.611590863937</v>
      </c>
      <c r="BA2495" s="12">
        <v>24904.035149825202</v>
      </c>
      <c r="BB2495" s="12">
        <v>3699.9728453810094</v>
      </c>
      <c r="BC2495" s="12">
        <v>4800.9121810899906</v>
      </c>
      <c r="BD2495" s="12">
        <v>9876.9610607970681</v>
      </c>
      <c r="BE2495" s="44">
        <v>11223.657128776706</v>
      </c>
      <c r="BF2495" s="45">
        <v>11661.102854001871</v>
      </c>
      <c r="BG2495" s="12">
        <v>12069.545385541156</v>
      </c>
      <c r="BH2495" s="12">
        <v>21362.406489364923</v>
      </c>
      <c r="BI2495" s="12">
        <v>22875.105145983704</v>
      </c>
      <c r="BJ2495" s="12">
        <v>25404.837456482102</v>
      </c>
      <c r="BK2495" s="44">
        <v>25314.29382118355</v>
      </c>
      <c r="BL2495" s="45">
        <v>25312.034909094695</v>
      </c>
      <c r="BM2495" s="12">
        <v>19452.655227130825</v>
      </c>
      <c r="BN2495" s="12">
        <v>0</v>
      </c>
      <c r="BO2495" s="12">
        <v>5.8682800834575861</v>
      </c>
      <c r="BP2495" s="12">
        <v>27.875616105736913</v>
      </c>
      <c r="BQ2495" s="48">
        <v>32.585597058607405</v>
      </c>
      <c r="BR2495" s="49">
        <v>6.6358945751410818</v>
      </c>
      <c r="BS2495" s="13">
        <v>90.062143575082175</v>
      </c>
      <c r="BT2495" s="12">
        <v>428.22542758466898</v>
      </c>
      <c r="BV2495" s="14">
        <f>Таблица1[[#This Row],[Lкан_леб,мм]]</f>
        <v>57901.774572415328</v>
      </c>
      <c r="BW2495" s="50">
        <f>Таблица1[[#This Row],[угол обхв4]]+Таблица1[[#This Row],[Lдуг 3,мм]]</f>
        <v>11702.759990802786</v>
      </c>
      <c r="BX2495" s="54">
        <f>Таблица1[[#This Row],[угол обхв5]]+Таблица1[[#This Row],[Y5, мм]]</f>
        <v>57943.562262440631</v>
      </c>
      <c r="BY2495" s="14">
        <f>Таблица1[[#This Row],[угол обхв6]]+Таблица1[[#This Row],[Lдуг 4,мм]]</f>
        <v>13531.959556559481</v>
      </c>
      <c r="BZ2495" s="14">
        <f>Таблица1[[#This Row],[Т1]]+Таблица1[[#This Row],[X6, мм]]</f>
        <v>58142.062945523998</v>
      </c>
      <c r="CA2495" s="14">
        <f>Таблица1[[#This Row],[Т2]]+Таблица1[[#This Row],[Lдуг 5,мм]]</f>
        <v>19012.491738747627</v>
      </c>
      <c r="CB2495" s="14">
        <f>Таблица1[[#This Row],[Т3]]+Таблица1[[#This Row],[Y6, мм]]</f>
        <v>58374.10313614356</v>
      </c>
      <c r="CC2495" s="14">
        <f>Таблица1[[#This Row],[Т4]]+Таблица1[[#This Row],[Lдуг 6,мм]]</f>
        <v>20140.967259084689</v>
      </c>
      <c r="CD2495" s="14">
        <f>Таблица1[[#This Row],[Т5]]+Таблица1[[#This Row],[Lдуг 1,мм]]</f>
        <v>58421.356965477346</v>
      </c>
      <c r="CE2495" s="14">
        <f>Таблица1[[#This Row],[Т6]]+Таблица1[[#This Row],[Lпрям1, мм]]</f>
        <v>20531.262019490205</v>
      </c>
      <c r="CF2495" s="15">
        <f>Таблица1[[#This Row],[Т7]]+Таблица1[[#This Row],[Lдуг 2,мм]]</f>
        <v>59062.684387687274</v>
      </c>
      <c r="CG2495" s="14">
        <f>Таблица1[[#This Row],[Т8]]+Таблица1[[#This Row],[Lпрям2, мм]]</f>
        <v>25982.641942184579</v>
      </c>
      <c r="CH2495" s="14">
        <f>Таблица1[[#This Row],[Т9]]-Таблица1[[#This Row],[Т9]]</f>
        <v>0</v>
      </c>
      <c r="CI2495" s="50">
        <f>Таблица1[[#This Row],[Т9]]-Таблица1[[#This Row],[Т8]]</f>
        <v>38531.422368197069</v>
      </c>
      <c r="CJ2495" s="54">
        <f>Таблица1[[#This Row],[Т9]]-Таблица1[[#This Row],[Т7]]</f>
        <v>641.32742220992805</v>
      </c>
      <c r="CK2495" s="14">
        <f>Таблица1[[#This Row],[Т9]]-Таблица1[[#This Row],[Т6]]</f>
        <v>38921.717128602584</v>
      </c>
      <c r="CL2495" s="14">
        <f>Таблица1[[#This Row],[Т9]]-Таблица1[[#This Row],[Т5]]</f>
        <v>688.58125154371373</v>
      </c>
      <c r="CM2495" s="14">
        <f>Таблица1[[#This Row],[Т9]]-Таблица1[[#This Row],[Т4]]</f>
        <v>40050.192648939643</v>
      </c>
      <c r="CN2495" s="14">
        <f>Таблица1[[#This Row],[Т9]]-Таблица1[[#This Row],[Т3]]</f>
        <v>920.62144216327579</v>
      </c>
      <c r="CO2495" s="14">
        <f>Таблица1[[#This Row],[Т9]]-Таблица1[[#This Row],[Т2]]</f>
        <v>45530.724831127794</v>
      </c>
      <c r="CP2495" s="14">
        <f>Таблица1[[#This Row],[Т9]]-Таблица1[[#This Row],[Т1]]</f>
        <v>1119.1221252466421</v>
      </c>
      <c r="CQ2495" s="14">
        <f>Таблица1[[#This Row],[Т9]]-Таблица1[[#This Row],[угол обхв6]]</f>
        <v>47359.924396884489</v>
      </c>
      <c r="CR2495" s="14">
        <f>Таблица1[[#This Row],[Т9]]-Таблица1[[#This Row],[угол обхв5]]</f>
        <v>1160.9098152719453</v>
      </c>
      <c r="CS2495" s="14">
        <f>Таблица1[[#This Row],[Т9]]-Таблица1[[#This Row],[угол обхв4]]</f>
        <v>59062.684387687274</v>
      </c>
      <c r="CT2495" s="14">
        <f>Таблица1[[#This Row],[Lкан_прям, мм]]+Таблица1[[#This Row],[Lкан_дуг, мм]]+Таблица1[[#This Row],[Lкан_леб,мм]]</f>
        <v>85045.326329871852</v>
      </c>
      <c r="CU2495" s="16">
        <f>Таблица1[[#This Row],[Lкан_леб,мм]]</f>
        <v>57901.774572415328</v>
      </c>
      <c r="CV2495" s="14">
        <f>2534431-(Таблица1[[#This Row],[Т23]]+Таблица1[[#This Row],[угол обхв3]])</f>
        <v>2448957.4482425433</v>
      </c>
      <c r="CW2495" s="50">
        <f>SUM(X2495:AC2495,AD2495:AI2495)-Таблица1[[#This Row],[lподв_min, мм]]</f>
        <v>21692.171835510584</v>
      </c>
      <c r="CX2495" s="17">
        <f>CW2934-Таблица1[[#This Row],[Суммарная длина каната]]</f>
        <v>-2448957.4482425433</v>
      </c>
    </row>
    <row r="2496" spans="1:102" x14ac:dyDescent="0.25">
      <c r="A2496" s="21">
        <v>2495</v>
      </c>
      <c r="B2496" s="10">
        <v>64.019387755102031</v>
      </c>
      <c r="C2496" s="10">
        <v>152.61591836734689</v>
      </c>
      <c r="D2496" s="11">
        <v>11443.128827201528</v>
      </c>
      <c r="E2496" s="11">
        <v>25215.43040973035</v>
      </c>
      <c r="F2496" s="11">
        <v>11313.110456256918</v>
      </c>
      <c r="G2496" s="11">
        <v>25162.362309925385</v>
      </c>
      <c r="H2496" s="11">
        <v>11851.128337201528</v>
      </c>
      <c r="I2496" s="11">
        <v>19710.936507762272</v>
      </c>
      <c r="J2496" s="11">
        <v>5504.4939019680787</v>
      </c>
      <c r="K2496" s="11">
        <v>25982.64194217735</v>
      </c>
      <c r="L2496" s="11">
        <v>1160.9098152791616</v>
      </c>
      <c r="M2496" s="11">
        <v>57901.774572415328</v>
      </c>
      <c r="N2496" s="11">
        <v>4052.4383295405082</v>
      </c>
      <c r="O2496" s="11">
        <v>21156.902030833702</v>
      </c>
      <c r="P2496" s="43">
        <v>5025.5412292895726</v>
      </c>
      <c r="Q2496" s="11">
        <v>22642.684906745915</v>
      </c>
      <c r="R2496" s="11">
        <v>9832.9560524034714</v>
      </c>
      <c r="S2496" s="11">
        <v>25274.223566637644</v>
      </c>
      <c r="T2496" s="11">
        <v>11014.185846675337</v>
      </c>
      <c r="U2496" s="11">
        <v>26011.793341726378</v>
      </c>
      <c r="V2496" s="11">
        <v>11443.128827201528</v>
      </c>
      <c r="W2496" s="11">
        <v>25215.43040973035</v>
      </c>
      <c r="X2496" s="12">
        <v>0</v>
      </c>
      <c r="Y2496" s="12">
        <v>21.207952898336107</v>
      </c>
      <c r="Z2496" s="12">
        <v>199.96722696243199</v>
      </c>
      <c r="AA2496" s="44">
        <v>232.04019061955924</v>
      </c>
      <c r="AB2496" s="45">
        <v>47.253829333787706</v>
      </c>
      <c r="AC2496" s="12">
        <v>660.44061546504656</v>
      </c>
      <c r="AD2496" s="12">
        <v>11702.759990802786</v>
      </c>
      <c r="AE2496" s="12">
        <v>1776.0855857345412</v>
      </c>
      <c r="AF2496" s="12">
        <v>5480.532182188148</v>
      </c>
      <c r="AG2496" s="44">
        <v>1128.4755203370619</v>
      </c>
      <c r="AH2496" s="45">
        <v>390.29476040551714</v>
      </c>
      <c r="AI2496" s="12">
        <v>5504.4939027092923</v>
      </c>
      <c r="AJ2496" s="12">
        <v>-59.755742352846262</v>
      </c>
      <c r="AK2496" s="12">
        <v>-56.777491879348958</v>
      </c>
      <c r="AL2496" s="12">
        <v>-28.695927796304854</v>
      </c>
      <c r="AM2496" s="44">
        <v>3.8896692623026423</v>
      </c>
      <c r="AN2496" s="45">
        <v>-2.7462253128383445</v>
      </c>
      <c r="AO2496" s="12">
        <v>89.999999895910918</v>
      </c>
      <c r="AP2496" s="12">
        <v>-2194.5598880277171</v>
      </c>
      <c r="AQ2496" s="12">
        <v>3711.1262789044595</v>
      </c>
      <c r="AR2496" s="12">
        <v>4829.635478252243</v>
      </c>
      <c r="AS2496" s="44">
        <v>9860.6328963014184</v>
      </c>
      <c r="AT2496" s="45">
        <v>11033.734074690752</v>
      </c>
      <c r="AU2496" s="12">
        <v>11851.128827201528</v>
      </c>
      <c r="AV2496" s="12">
        <v>11252.556082108271</v>
      </c>
      <c r="AW2496" s="12">
        <v>21380.44192456772</v>
      </c>
      <c r="AX2496" s="12">
        <v>23000.574466122129</v>
      </c>
      <c r="AY2496" s="44">
        <v>25681.283749303366</v>
      </c>
      <c r="AZ2496" s="45">
        <v>25604.261911304799</v>
      </c>
      <c r="BA2496" s="12">
        <v>25215.430410471567</v>
      </c>
      <c r="BB2496" s="12">
        <v>3699.9728453810094</v>
      </c>
      <c r="BC2496" s="12">
        <v>4684.2291786535243</v>
      </c>
      <c r="BD2496" s="12">
        <v>9637.0503013661419</v>
      </c>
      <c r="BE2496" s="44">
        <v>10986.509002777391</v>
      </c>
      <c r="BF2496" s="45">
        <v>11423.580599186113</v>
      </c>
      <c r="BG2496" s="12">
        <v>11851.128837201528</v>
      </c>
      <c r="BH2496" s="12">
        <v>21362.406489364923</v>
      </c>
      <c r="BI2496" s="12">
        <v>22866.224800479933</v>
      </c>
      <c r="BJ2496" s="12">
        <v>25632.113126013854</v>
      </c>
      <c r="BK2496" s="44">
        <v>25604.733159060655</v>
      </c>
      <c r="BL2496" s="45">
        <v>25622.961840151929</v>
      </c>
      <c r="BM2496" s="12">
        <v>19710.936507762272</v>
      </c>
      <c r="BN2496" s="12">
        <v>0</v>
      </c>
      <c r="BO2496" s="12">
        <v>2.9782504734973054</v>
      </c>
      <c r="BP2496" s="12">
        <v>28.0815640830441</v>
      </c>
      <c r="BQ2496" s="48">
        <v>32.585597058607497</v>
      </c>
      <c r="BR2496" s="49">
        <v>6.6358945751409868</v>
      </c>
      <c r="BS2496" s="13">
        <v>92.746225208749252</v>
      </c>
      <c r="BT2496" s="12">
        <v>428.22542758466898</v>
      </c>
      <c r="BV2496" s="14">
        <f>Таблица1[[#This Row],[Lкан_леб,мм]]</f>
        <v>57901.774572415328</v>
      </c>
      <c r="BW2496" s="50">
        <f>Таблица1[[#This Row],[угол обхв4]]+Таблица1[[#This Row],[Lдуг 3,мм]]</f>
        <v>11702.759990802786</v>
      </c>
      <c r="BX2496" s="54">
        <f>Таблица1[[#This Row],[угол обхв5]]+Таблица1[[#This Row],[Y5, мм]]</f>
        <v>57922.982525313666</v>
      </c>
      <c r="BY2496" s="14">
        <f>Таблица1[[#This Row],[угол обхв6]]+Таблица1[[#This Row],[Lдуг 4,мм]]</f>
        <v>13478.845576537327</v>
      </c>
      <c r="BZ2496" s="14">
        <f>Таблица1[[#This Row],[Т1]]+Таблица1[[#This Row],[X6, мм]]</f>
        <v>58122.949752276101</v>
      </c>
      <c r="CA2496" s="14">
        <f>Таблица1[[#This Row],[Т2]]+Таблица1[[#This Row],[Lдуг 5,мм]]</f>
        <v>18959.377758725474</v>
      </c>
      <c r="CB2496" s="14">
        <f>Таблица1[[#This Row],[Т3]]+Таблица1[[#This Row],[Y6, мм]]</f>
        <v>58354.989942895663</v>
      </c>
      <c r="CC2496" s="14">
        <f>Таблица1[[#This Row],[Т4]]+Таблица1[[#This Row],[Lдуг 6,мм]]</f>
        <v>20087.853279062536</v>
      </c>
      <c r="CD2496" s="14">
        <f>Таблица1[[#This Row],[Т5]]+Таблица1[[#This Row],[Lдуг 1,мм]]</f>
        <v>58402.243772229449</v>
      </c>
      <c r="CE2496" s="14">
        <f>Таблица1[[#This Row],[Т6]]+Таблица1[[#This Row],[Lпрям1, мм]]</f>
        <v>20478.148039468055</v>
      </c>
      <c r="CF2496" s="15">
        <f>Таблица1[[#This Row],[Т7]]+Таблица1[[#This Row],[Lдуг 2,мм]]</f>
        <v>59062.684387694499</v>
      </c>
      <c r="CG2496" s="14">
        <f>Таблица1[[#This Row],[Т8]]+Таблица1[[#This Row],[Lпрям2, мм]]</f>
        <v>25982.641942177346</v>
      </c>
      <c r="CH2496" s="14">
        <f>Таблица1[[#This Row],[Т9]]-Таблица1[[#This Row],[Т9]]</f>
        <v>0</v>
      </c>
      <c r="CI2496" s="50">
        <f>Таблица1[[#This Row],[Т9]]-Таблица1[[#This Row],[Т8]]</f>
        <v>38584.536348226444</v>
      </c>
      <c r="CJ2496" s="54">
        <f>Таблица1[[#This Row],[Т9]]-Таблица1[[#This Row],[Т7]]</f>
        <v>660.44061546504963</v>
      </c>
      <c r="CK2496" s="14">
        <f>Таблица1[[#This Row],[Т9]]-Таблица1[[#This Row],[Т6]]</f>
        <v>38974.831108631959</v>
      </c>
      <c r="CL2496" s="14">
        <f>Таблица1[[#This Row],[Т9]]-Таблица1[[#This Row],[Т5]]</f>
        <v>707.69444479883532</v>
      </c>
      <c r="CM2496" s="14">
        <f>Таблица1[[#This Row],[Т9]]-Таблица1[[#This Row],[Т4]]</f>
        <v>40103.306628969025</v>
      </c>
      <c r="CN2496" s="14">
        <f>Таблица1[[#This Row],[Т9]]-Таблица1[[#This Row],[Т3]]</f>
        <v>939.73463541839737</v>
      </c>
      <c r="CO2496" s="14">
        <f>Таблица1[[#This Row],[Т9]]-Таблица1[[#This Row],[Т2]]</f>
        <v>45583.838811157169</v>
      </c>
      <c r="CP2496" s="14">
        <f>Таблица1[[#This Row],[Т9]]-Таблица1[[#This Row],[Т1]]</f>
        <v>1139.7018623808326</v>
      </c>
      <c r="CQ2496" s="14">
        <f>Таблица1[[#This Row],[Т9]]-Таблица1[[#This Row],[угол обхв6]]</f>
        <v>47359.924396891714</v>
      </c>
      <c r="CR2496" s="14">
        <f>Таблица1[[#This Row],[Т9]]-Таблица1[[#This Row],[угол обхв5]]</f>
        <v>1160.9098152791703</v>
      </c>
      <c r="CS2496" s="14">
        <f>Таблица1[[#This Row],[Т9]]-Таблица1[[#This Row],[угол обхв4]]</f>
        <v>59062.684387694499</v>
      </c>
      <c r="CT2496" s="14">
        <f>Таблица1[[#This Row],[Lкан_прям, мм]]+Таблица1[[#This Row],[Lкан_дуг, мм]]+Таблица1[[#This Row],[Lкан_леб,мм]]</f>
        <v>85045.326329871838</v>
      </c>
      <c r="CU2496" s="16">
        <f>Таблица1[[#This Row],[Lкан_леб,мм]]</f>
        <v>57901.774572415328</v>
      </c>
      <c r="CV2496" s="14">
        <f>2534431-(Таблица1[[#This Row],[Т23]]+Таблица1[[#This Row],[угол обхв3]])</f>
        <v>2448957.4482425433</v>
      </c>
      <c r="CW2496" s="50">
        <f>SUM(X2496:AC2496,AD2496:AI2496)-Таблица1[[#This Row],[lподв_min, мм]]</f>
        <v>21639.057855488431</v>
      </c>
      <c r="CX2496" s="17">
        <f>CW2935-Таблица1[[#This Row],[Суммарная длина каната]]</f>
        <v>-2448957.4482425433</v>
      </c>
    </row>
    <row r="2497" spans="1:102" x14ac:dyDescent="0.25">
      <c r="A2497" s="21">
        <v>2496</v>
      </c>
      <c r="B2497" s="10">
        <v>64.019387755102031</v>
      </c>
      <c r="C2497" s="10">
        <v>155.29999999999623</v>
      </c>
      <c r="D2497" s="11">
        <v>11210.369591761993</v>
      </c>
      <c r="E2497" s="11">
        <v>25516.25583296335</v>
      </c>
      <c r="F2497" s="11">
        <v>11082.978983164003</v>
      </c>
      <c r="G2497" s="11">
        <v>25457.157331789178</v>
      </c>
      <c r="H2497" s="11">
        <v>11618.369101761995</v>
      </c>
      <c r="I2497" s="11">
        <v>19959.147422918228</v>
      </c>
      <c r="J2497" s="11">
        <v>5557.1084100451208</v>
      </c>
      <c r="K2497" s="11">
        <v>25982.544229895</v>
      </c>
      <c r="L2497" s="11">
        <v>1161.007527561512</v>
      </c>
      <c r="M2497" s="11">
        <v>57901.774572415328</v>
      </c>
      <c r="N2497" s="11">
        <v>4052.4383295405082</v>
      </c>
      <c r="O2497" s="11">
        <v>21156.902030833702</v>
      </c>
      <c r="P2497" s="43">
        <v>4920.3014933536133</v>
      </c>
      <c r="Q2497" s="11">
        <v>22645.804071065028</v>
      </c>
      <c r="R2497" s="11">
        <v>9599.210078441778</v>
      </c>
      <c r="S2497" s="11">
        <v>25499.581822115077</v>
      </c>
      <c r="T2497" s="11">
        <v>10744.604370812047</v>
      </c>
      <c r="U2497" s="11">
        <v>26291.65815366754</v>
      </c>
      <c r="V2497" s="11">
        <v>11210.369591761993</v>
      </c>
      <c r="W2497" s="11">
        <v>25516.25583296335</v>
      </c>
      <c r="X2497" s="12">
        <v>0</v>
      </c>
      <c r="Y2497" s="12">
        <v>4.8856137666232868E-2</v>
      </c>
      <c r="Z2497" s="12">
        <v>202.11084275056373</v>
      </c>
      <c r="AA2497" s="44">
        <v>232.04019061955964</v>
      </c>
      <c r="AB2497" s="45">
        <v>47.253829333787806</v>
      </c>
      <c r="AC2497" s="12">
        <v>679.55380871993452</v>
      </c>
      <c r="AD2497" s="12">
        <v>11702.759990802786</v>
      </c>
      <c r="AE2497" s="12">
        <v>1723.3733653821798</v>
      </c>
      <c r="AF2497" s="12">
        <v>5480.532182188148</v>
      </c>
      <c r="AG2497" s="44">
        <v>1128.4755203370601</v>
      </c>
      <c r="AH2497" s="45">
        <v>390.29476040551498</v>
      </c>
      <c r="AI2497" s="12">
        <v>5557.108410779314</v>
      </c>
      <c r="AJ2497" s="12">
        <v>-59.755742352846262</v>
      </c>
      <c r="AK2497" s="12">
        <v>-59.76260326091387</v>
      </c>
      <c r="AL2497" s="12">
        <v>-31.380009428954189</v>
      </c>
      <c r="AM2497" s="44">
        <v>1.2055876296533676</v>
      </c>
      <c r="AN2497" s="45">
        <v>-5.430306945487632</v>
      </c>
      <c r="AO2497" s="12">
        <v>89.999999896896398</v>
      </c>
      <c r="AP2497" s="12">
        <v>-2194.5598880277171</v>
      </c>
      <c r="AQ2497" s="12">
        <v>3699.948239687189</v>
      </c>
      <c r="AR2497" s="12">
        <v>4707.8510809260479</v>
      </c>
      <c r="AS2497" s="44">
        <v>9607.7943661812769</v>
      </c>
      <c r="AT2497" s="45">
        <v>10783.215413515976</v>
      </c>
      <c r="AU2497" s="12">
        <v>11618.369591761993</v>
      </c>
      <c r="AV2497" s="12">
        <v>11252.556082108271</v>
      </c>
      <c r="AW2497" s="12">
        <v>21362.364281758779</v>
      </c>
      <c r="AX2497" s="12">
        <v>22994.126941774601</v>
      </c>
      <c r="AY2497" s="44">
        <v>25907.491505751055</v>
      </c>
      <c r="AZ2497" s="45">
        <v>25885.489238828755</v>
      </c>
      <c r="BA2497" s="12">
        <v>25516.255833697542</v>
      </c>
      <c r="BB2497" s="12">
        <v>3699.9728453810094</v>
      </c>
      <c r="BC2497" s="12">
        <v>4567.8114035002945</v>
      </c>
      <c r="BD2497" s="12">
        <v>9386.7596660142117</v>
      </c>
      <c r="BE2497" s="44">
        <v>10736.020083072548</v>
      </c>
      <c r="BF2497" s="45">
        <v>11171.758549058064</v>
      </c>
      <c r="BG2497" s="12">
        <v>11618.369601761997</v>
      </c>
      <c r="BH2497" s="12">
        <v>21362.406489364923</v>
      </c>
      <c r="BI2497" s="12">
        <v>22851.266321990104</v>
      </c>
      <c r="BJ2497" s="12">
        <v>25847.90469282465</v>
      </c>
      <c r="BK2497" s="44">
        <v>25883.748470031558</v>
      </c>
      <c r="BL2497" s="45">
        <v>25922.424747802132</v>
      </c>
      <c r="BM2497" s="12">
        <v>19959.147422918228</v>
      </c>
      <c r="BN2497" s="12">
        <v>0</v>
      </c>
      <c r="BO2497" s="12">
        <v>6.8609080676109678E-3</v>
      </c>
      <c r="BP2497" s="12">
        <v>28.382593831959685</v>
      </c>
      <c r="BQ2497" s="48">
        <v>32.585597058607554</v>
      </c>
      <c r="BR2497" s="49">
        <v>6.6358945751409992</v>
      </c>
      <c r="BS2497" s="13">
        <v>95.430306842384027</v>
      </c>
      <c r="BT2497" s="12">
        <v>428.22542758466898</v>
      </c>
      <c r="BV2497" s="14">
        <f>Таблица1[[#This Row],[Lкан_леб,мм]]</f>
        <v>57901.774572415328</v>
      </c>
      <c r="BW2497" s="50">
        <f>Таблица1[[#This Row],[угол обхв4]]+Таблица1[[#This Row],[Lдуг 3,мм]]</f>
        <v>11702.759990802786</v>
      </c>
      <c r="BX2497" s="54">
        <f>Таблица1[[#This Row],[угол обхв5]]+Таблица1[[#This Row],[Y5, мм]]</f>
        <v>57901.823428552998</v>
      </c>
      <c r="BY2497" s="14">
        <f>Таблица1[[#This Row],[угол обхв6]]+Таблица1[[#This Row],[Lдуг 4,мм]]</f>
        <v>13426.133356184966</v>
      </c>
      <c r="BZ2497" s="14">
        <f>Таблица1[[#This Row],[Т1]]+Таблица1[[#This Row],[X6, мм]]</f>
        <v>58103.934271303558</v>
      </c>
      <c r="CA2497" s="14">
        <f>Таблица1[[#This Row],[Т2]]+Таблица1[[#This Row],[Lдуг 5,мм]]</f>
        <v>18906.665538373112</v>
      </c>
      <c r="CB2497" s="14">
        <f>Таблица1[[#This Row],[Т3]]+Таблица1[[#This Row],[Y6, мм]]</f>
        <v>58335.974461923121</v>
      </c>
      <c r="CC2497" s="14">
        <f>Таблица1[[#This Row],[Т4]]+Таблица1[[#This Row],[Lдуг 6,мм]]</f>
        <v>20035.141058710171</v>
      </c>
      <c r="CD2497" s="14">
        <f>Таблица1[[#This Row],[Т5]]+Таблица1[[#This Row],[Lдуг 1,мм]]</f>
        <v>58383.228291256906</v>
      </c>
      <c r="CE2497" s="14">
        <f>Таблица1[[#This Row],[Т6]]+Таблица1[[#This Row],[Lпрям1, мм]]</f>
        <v>20425.435819115686</v>
      </c>
      <c r="CF2497" s="15">
        <f>Таблица1[[#This Row],[Т7]]+Таблица1[[#This Row],[Lдуг 2,мм]]</f>
        <v>59062.782099976837</v>
      </c>
      <c r="CG2497" s="14">
        <f>Таблица1[[#This Row],[Т8]]+Таблица1[[#This Row],[Lпрям2, мм]]</f>
        <v>25982.544229895</v>
      </c>
      <c r="CH2497" s="14">
        <f>Таблица1[[#This Row],[Т9]]-Таблица1[[#This Row],[Т9]]</f>
        <v>0</v>
      </c>
      <c r="CI2497" s="50">
        <f>Таблица1[[#This Row],[Т9]]-Таблица1[[#This Row],[Т8]]</f>
        <v>38637.346280861151</v>
      </c>
      <c r="CJ2497" s="54">
        <f>Таблица1[[#This Row],[Т9]]-Таблица1[[#This Row],[Т7]]</f>
        <v>679.55380871993111</v>
      </c>
      <c r="CK2497" s="14">
        <f>Таблица1[[#This Row],[Т9]]-Таблица1[[#This Row],[Т6]]</f>
        <v>39027.641041266666</v>
      </c>
      <c r="CL2497" s="14">
        <f>Таблица1[[#This Row],[Т9]]-Таблица1[[#This Row],[Т5]]</f>
        <v>726.8076380537168</v>
      </c>
      <c r="CM2497" s="14">
        <f>Таблица1[[#This Row],[Т9]]-Таблица1[[#This Row],[Т4]]</f>
        <v>40156.116561603725</v>
      </c>
      <c r="CN2497" s="14">
        <f>Таблица1[[#This Row],[Т9]]-Таблица1[[#This Row],[Т3]]</f>
        <v>958.84782867327885</v>
      </c>
      <c r="CO2497" s="14">
        <f>Таблица1[[#This Row],[Т9]]-Таблица1[[#This Row],[Т2]]</f>
        <v>45636.648743791869</v>
      </c>
      <c r="CP2497" s="14">
        <f>Таблица1[[#This Row],[Т9]]-Таблица1[[#This Row],[Т1]]</f>
        <v>1160.9586714238394</v>
      </c>
      <c r="CQ2497" s="14">
        <f>Таблица1[[#This Row],[Т9]]-Таблица1[[#This Row],[угол обхв6]]</f>
        <v>47360.022109174053</v>
      </c>
      <c r="CR2497" s="14">
        <f>Таблица1[[#This Row],[Т9]]-Таблица1[[#This Row],[угол обхв5]]</f>
        <v>1161.0075275615091</v>
      </c>
      <c r="CS2497" s="14">
        <f>Таблица1[[#This Row],[Т9]]-Таблица1[[#This Row],[угол обхв4]]</f>
        <v>59062.782099976837</v>
      </c>
      <c r="CT2497" s="14">
        <f>Таблица1[[#This Row],[Lкан_прям, мм]]+Таблица1[[#This Row],[Lкан_дуг, мм]]+Таблица1[[#This Row],[Lкан_леб,мм]]</f>
        <v>85045.326329871838</v>
      </c>
      <c r="CU2497" s="16">
        <f>Таблица1[[#This Row],[Lкан_леб,мм]]</f>
        <v>57901.774572415328</v>
      </c>
      <c r="CV2497" s="14">
        <f>2534431-(Таблица1[[#This Row],[Т23]]+Таблица1[[#This Row],[угол обхв3]])</f>
        <v>2448957.4482425433</v>
      </c>
      <c r="CW2497" s="50">
        <f>SUM(X2497:AC2497,AD2497:AI2497)-Таблица1[[#This Row],[lподв_min, мм]]</f>
        <v>21586.443347411398</v>
      </c>
      <c r="CX2497" s="17">
        <f>CW2936-Таблица1[[#This Row],[Суммарная длина каната]]</f>
        <v>-2448957.4482425433</v>
      </c>
    </row>
    <row r="2498" spans="1:102" x14ac:dyDescent="0.25">
      <c r="A2498" s="21">
        <v>2497</v>
      </c>
      <c r="B2498" s="10">
        <v>65.442040816326525</v>
      </c>
      <c r="C2498" s="10">
        <v>23.78</v>
      </c>
      <c r="D2498" s="11">
        <v>5402.7640193861216</v>
      </c>
      <c r="E2498" s="11">
        <v>12254.946569222486</v>
      </c>
      <c r="F2498" s="11">
        <v>4546.4684943146967</v>
      </c>
      <c r="G2498" s="11">
        <v>12533.598634965148</v>
      </c>
      <c r="H2498" s="11">
        <v>4994.7635293861213</v>
      </c>
      <c r="I2498" s="11">
        <v>8419.219463710755</v>
      </c>
      <c r="J2498" s="11">
        <v>3835.7271055117312</v>
      </c>
      <c r="K2498" s="11">
        <v>25489.257024848634</v>
      </c>
      <c r="L2498" s="11">
        <v>1664.5173858731048</v>
      </c>
      <c r="M2498" s="11">
        <v>57891.551919150101</v>
      </c>
      <c r="N2498" s="11">
        <v>3782.3850346861873</v>
      </c>
      <c r="O2498" s="11">
        <v>21254.176282419743</v>
      </c>
      <c r="P2498" s="43">
        <v>6365.2282818125805</v>
      </c>
      <c r="Q2498" s="11">
        <v>19058.505824755717</v>
      </c>
      <c r="R2498" s="11">
        <v>5534.599217580072</v>
      </c>
      <c r="S2498" s="11">
        <v>13641.284363743418</v>
      </c>
      <c r="T2498" s="11">
        <v>5402.7640193861216</v>
      </c>
      <c r="U2498" s="11">
        <v>12254.946569222486</v>
      </c>
      <c r="V2498" s="11">
        <v>4509.6251762256816</v>
      </c>
      <c r="W2498" s="11">
        <v>12398.086384920394</v>
      </c>
      <c r="X2498" s="12">
        <v>0</v>
      </c>
      <c r="Y2498" s="12">
        <v>722.85761208076633</v>
      </c>
      <c r="Z2498" s="12">
        <v>415.50372493553789</v>
      </c>
      <c r="AA2498" s="44">
        <v>232.04019061955876</v>
      </c>
      <c r="AB2498" s="45">
        <v>294.1158582372417</v>
      </c>
      <c r="AC2498" s="12">
        <v>0</v>
      </c>
      <c r="AD2498" s="12">
        <v>11654.529887812527</v>
      </c>
      <c r="AE2498" s="12">
        <v>3389.9923300628511</v>
      </c>
      <c r="AF2498" s="12">
        <v>5480.532182188148</v>
      </c>
      <c r="AG2498" s="44">
        <v>1128.4755203370596</v>
      </c>
      <c r="AH2498" s="45">
        <v>3835.7271044480453</v>
      </c>
      <c r="AI2498" s="12">
        <v>0</v>
      </c>
      <c r="AJ2498" s="12">
        <v>-61.143692323279915</v>
      </c>
      <c r="AK2498" s="12">
        <v>40.367803659888679</v>
      </c>
      <c r="AL2498" s="12">
        <v>98.717337509817554</v>
      </c>
      <c r="AM2498" s="44">
        <v>131.302934568425</v>
      </c>
      <c r="AN2498" s="45">
        <v>89.999999850626025</v>
      </c>
      <c r="AO2498" s="12">
        <v>0</v>
      </c>
      <c r="AP2498" s="12">
        <v>-2199.6014464229006</v>
      </c>
      <c r="AQ2498" s="12">
        <v>4046.6433159756657</v>
      </c>
      <c r="AR2498" s="12">
        <v>6768.5150945926061</v>
      </c>
      <c r="AS2498" s="44">
        <v>5841.1011916615844</v>
      </c>
      <c r="AT2498" s="45">
        <v>4994.7640193861207</v>
      </c>
      <c r="AU2498" s="12">
        <v>0</v>
      </c>
      <c r="AV2498" s="12">
        <v>11243.663376192429</v>
      </c>
      <c r="AW2498" s="12">
        <v>21565.032456188146</v>
      </c>
      <c r="AX2498" s="12">
        <v>18996.669374035057</v>
      </c>
      <c r="AY2498" s="44">
        <v>13371.987984480465</v>
      </c>
      <c r="AZ2498" s="45">
        <v>12254.946568158803</v>
      </c>
      <c r="BA2498" s="12">
        <v>0</v>
      </c>
      <c r="BB2498" s="12">
        <v>3425.0452476232881</v>
      </c>
      <c r="BC2498" s="12">
        <v>6629.4865631020584</v>
      </c>
      <c r="BD2498" s="12">
        <v>5937.8860303600977</v>
      </c>
      <c r="BE2498" s="44">
        <v>5096.2620453046093</v>
      </c>
      <c r="BF2498" s="45">
        <v>4994.7640293861214</v>
      </c>
      <c r="BG2498" s="12">
        <v>0</v>
      </c>
      <c r="BH2498" s="12">
        <v>21451.083053714792</v>
      </c>
      <c r="BI2498" s="12">
        <v>19369.36199852412</v>
      </c>
      <c r="BJ2498" s="12">
        <v>13579.447913022759</v>
      </c>
      <c r="BK2498" s="44">
        <v>12524.242948485438</v>
      </c>
      <c r="BL2498" s="45">
        <v>8419.2194637107568</v>
      </c>
      <c r="BM2498" s="12">
        <v>0</v>
      </c>
      <c r="BN2498" s="12">
        <v>0</v>
      </c>
      <c r="BO2498" s="12">
        <v>101.51149598316859</v>
      </c>
      <c r="BP2498" s="12">
        <v>58.349533849928882</v>
      </c>
      <c r="BQ2498" s="48">
        <v>32.585597058607433</v>
      </c>
      <c r="BR2498" s="49">
        <v>41.302934717798962</v>
      </c>
      <c r="BS2498" s="13">
        <v>0</v>
      </c>
      <c r="BT2498" s="12">
        <v>438.44808084989359</v>
      </c>
      <c r="BV2498" s="14">
        <f>Таблица1[[#This Row],[Lкан_леб,мм]]</f>
        <v>57891.551919150101</v>
      </c>
      <c r="BW2498" s="50">
        <f>Таблица1[[#This Row],[угол обхв4]]+Таблица1[[#This Row],[Lдуг 3,мм]]</f>
        <v>11654.529887812527</v>
      </c>
      <c r="BX2498" s="54">
        <f>Таблица1[[#This Row],[угол обхв5]]+Таблица1[[#This Row],[Y5, мм]]</f>
        <v>58614.409531230864</v>
      </c>
      <c r="BY2498" s="14">
        <f>Таблица1[[#This Row],[угол обхв6]]+Таблица1[[#This Row],[Lдуг 4,мм]]</f>
        <v>15044.522217875377</v>
      </c>
      <c r="BZ2498" s="14">
        <f>Таблица1[[#This Row],[Т1]]+Таблица1[[#This Row],[X6, мм]]</f>
        <v>59029.913256166401</v>
      </c>
      <c r="CA2498" s="14">
        <f>Таблица1[[#This Row],[Т2]]+Таблица1[[#This Row],[Lдуг 5,мм]]</f>
        <v>20525.054400063527</v>
      </c>
      <c r="CB2498" s="14">
        <f>Таблица1[[#This Row],[Т3]]+Таблица1[[#This Row],[Y6, мм]]</f>
        <v>59261.953446785963</v>
      </c>
      <c r="CC2498" s="14">
        <f>Таблица1[[#This Row],[Т4]]+Таблица1[[#This Row],[Lдуг 6,мм]]</f>
        <v>21653.529920400586</v>
      </c>
      <c r="CD2498" s="14">
        <f>Таблица1[[#This Row],[Т5]]+Таблица1[[#This Row],[Lдуг 1,мм]]</f>
        <v>59556.069305023208</v>
      </c>
      <c r="CE2498" s="14">
        <f>Таблица1[[#This Row],[Т6]]+Таблица1[[#This Row],[Lпрям1, мм]]</f>
        <v>25489.25702484863</v>
      </c>
      <c r="CF2498" s="15">
        <f>Таблица1[[#This Row],[Т7]]+Таблица1[[#This Row],[Lдуг 2,мм]]</f>
        <v>59556.069305023208</v>
      </c>
      <c r="CG2498" s="14">
        <f>Таблица1[[#This Row],[Т8]]+Таблица1[[#This Row],[Lпрям2, мм]]</f>
        <v>25489.25702484863</v>
      </c>
      <c r="CH2498" s="14">
        <f>Таблица1[[#This Row],[Т9]]-Таблица1[[#This Row],[Т9]]</f>
        <v>0</v>
      </c>
      <c r="CI2498" s="50">
        <f>Таблица1[[#This Row],[Т9]]-Таблица1[[#This Row],[Т8]]</f>
        <v>34066.812280174578</v>
      </c>
      <c r="CJ2498" s="54">
        <f>Таблица1[[#This Row],[Т9]]-Таблица1[[#This Row],[Т7]]</f>
        <v>0</v>
      </c>
      <c r="CK2498" s="14">
        <f>Таблица1[[#This Row],[Т9]]-Таблица1[[#This Row],[Т6]]</f>
        <v>37902.539384622622</v>
      </c>
      <c r="CL2498" s="14">
        <f>Таблица1[[#This Row],[Т9]]-Таблица1[[#This Row],[Т5]]</f>
        <v>294.11585823724454</v>
      </c>
      <c r="CM2498" s="14">
        <f>Таблица1[[#This Row],[Т9]]-Таблица1[[#This Row],[Т4]]</f>
        <v>39031.01490495968</v>
      </c>
      <c r="CN2498" s="14">
        <f>Таблица1[[#This Row],[Т9]]-Таблица1[[#This Row],[Т3]]</f>
        <v>526.15604885680659</v>
      </c>
      <c r="CO2498" s="14">
        <f>Таблица1[[#This Row],[Т9]]-Таблица1[[#This Row],[Т2]]</f>
        <v>44511.547087147832</v>
      </c>
      <c r="CP2498" s="14">
        <f>Таблица1[[#This Row],[Т9]]-Таблица1[[#This Row],[Т1]]</f>
        <v>941.65977379234391</v>
      </c>
      <c r="CQ2498" s="14">
        <f>Таблица1[[#This Row],[Т9]]-Таблица1[[#This Row],[угол обхв6]]</f>
        <v>47901.539417210683</v>
      </c>
      <c r="CR2498" s="14">
        <f>Таблица1[[#This Row],[Т9]]-Таблица1[[#This Row],[угол обхв5]]</f>
        <v>1664.5173858731068</v>
      </c>
      <c r="CS2498" s="14">
        <f>Таблица1[[#This Row],[Т9]]-Таблица1[[#This Row],[угол обхв4]]</f>
        <v>59556.069305023208</v>
      </c>
      <c r="CT2498" s="14">
        <f>Таблица1[[#This Row],[Lкан_прям, мм]]+Таблица1[[#This Row],[Lкан_дуг, мм]]+Таблица1[[#This Row],[Lкан_леб,мм]]</f>
        <v>85045.326329871838</v>
      </c>
      <c r="CU2498" s="16">
        <f>Таблица1[[#This Row],[Lкан_леб,мм]]</f>
        <v>57891.551919150101</v>
      </c>
      <c r="CV2498" s="14">
        <f>2534431-(Таблица1[[#This Row],[Т23]]+Таблица1[[#This Row],[угол обхв3]])</f>
        <v>2448947.2255892782</v>
      </c>
      <c r="CW2498" s="50">
        <f>SUM(X2498:AC2498,AD2498:AI2498)-Таблица1[[#This Row],[lподв_min, мм]]</f>
        <v>23318.047305210002</v>
      </c>
      <c r="CX2498" s="17">
        <f>CW2937-Таблица1[[#This Row],[Суммарная длина каната]]</f>
        <v>-2448947.2255892782</v>
      </c>
    </row>
    <row r="2499" spans="1:102" x14ac:dyDescent="0.25">
      <c r="A2499" s="21">
        <v>2498</v>
      </c>
      <c r="B2499" s="10">
        <v>65.442040816326525</v>
      </c>
      <c r="C2499" s="10">
        <v>26.464081632653066</v>
      </c>
      <c r="D2499" s="11">
        <v>5788.8402105459463</v>
      </c>
      <c r="E2499" s="11">
        <v>12299.033525472985</v>
      </c>
      <c r="F2499" s="11">
        <v>4920.435128918487</v>
      </c>
      <c r="G2499" s="11">
        <v>12537.280486006806</v>
      </c>
      <c r="H2499" s="11">
        <v>5380.8397205459469</v>
      </c>
      <c r="I2499" s="11">
        <v>8424.4055314357593</v>
      </c>
      <c r="J2499" s="11">
        <v>3874.627994037226</v>
      </c>
      <c r="K2499" s="11">
        <v>25527.483411355101</v>
      </c>
      <c r="L2499" s="11">
        <v>1626.2909993666326</v>
      </c>
      <c r="M2499" s="11">
        <v>57891.551919150101</v>
      </c>
      <c r="N2499" s="11">
        <v>3782.3850346861873</v>
      </c>
      <c r="O2499" s="11">
        <v>21254.176282419743</v>
      </c>
      <c r="P2499" s="43">
        <v>6431.6451804040598</v>
      </c>
      <c r="Q2499" s="11">
        <v>19140.19992972933</v>
      </c>
      <c r="R2499" s="11">
        <v>5855.6100607942853</v>
      </c>
      <c r="S2499" s="11">
        <v>13690.024103118216</v>
      </c>
      <c r="T2499" s="11">
        <v>5788.8402105459463</v>
      </c>
      <c r="U2499" s="11">
        <v>12299.033525472985</v>
      </c>
      <c r="V2499" s="11">
        <v>4889.9781243430707</v>
      </c>
      <c r="W2499" s="11">
        <v>12400.191570071589</v>
      </c>
      <c r="X2499" s="12">
        <v>0</v>
      </c>
      <c r="Y2499" s="12">
        <v>710.18448986503597</v>
      </c>
      <c r="Z2499" s="12">
        <v>409.06365390337118</v>
      </c>
      <c r="AA2499" s="44">
        <v>232.04019061955935</v>
      </c>
      <c r="AB2499" s="45">
        <v>275.00266497866602</v>
      </c>
      <c r="AC2499" s="12">
        <v>0</v>
      </c>
      <c r="AD2499" s="12">
        <v>11654.529887812527</v>
      </c>
      <c r="AE2499" s="12">
        <v>3389.317828033149</v>
      </c>
      <c r="AF2499" s="12">
        <v>5480.5321821881471</v>
      </c>
      <c r="AG2499" s="44">
        <v>1128.4755203370601</v>
      </c>
      <c r="AH2499" s="45">
        <v>3874.6279929842194</v>
      </c>
      <c r="AI2499" s="12">
        <v>0</v>
      </c>
      <c r="AJ2499" s="12">
        <v>-61.143692323279915</v>
      </c>
      <c r="AK2499" s="12">
        <v>38.588106561322896</v>
      </c>
      <c r="AL2499" s="12">
        <v>96.033255877164507</v>
      </c>
      <c r="AM2499" s="44">
        <v>128.61885293577203</v>
      </c>
      <c r="AN2499" s="45">
        <v>89.999999852125711</v>
      </c>
      <c r="AO2499" s="12">
        <v>0</v>
      </c>
      <c r="AP2499" s="12">
        <v>-2199.6014464229006</v>
      </c>
      <c r="AQ2499" s="12">
        <v>4036.8617157350714</v>
      </c>
      <c r="AR2499" s="12">
        <v>6837.3852916444093</v>
      </c>
      <c r="AS2499" s="44">
        <v>6174.3866400161633</v>
      </c>
      <c r="AT2499" s="45">
        <v>5380.8402105459463</v>
      </c>
      <c r="AU2499" s="12">
        <v>0</v>
      </c>
      <c r="AV2499" s="12">
        <v>11243.663376192429</v>
      </c>
      <c r="AW2499" s="12">
        <v>21573.089466221139</v>
      </c>
      <c r="AX2499" s="12">
        <v>19097.316807983487</v>
      </c>
      <c r="AY2499" s="44">
        <v>13435.376321781725</v>
      </c>
      <c r="AZ2499" s="45">
        <v>12299.033524419981</v>
      </c>
      <c r="BA2499" s="12">
        <v>0</v>
      </c>
      <c r="BB2499" s="12">
        <v>3425.0452476232881</v>
      </c>
      <c r="BC2499" s="12">
        <v>6686.1218614529444</v>
      </c>
      <c r="BD2499" s="12">
        <v>6261.3501720346349</v>
      </c>
      <c r="BE2499" s="44">
        <v>5470.0636313240684</v>
      </c>
      <c r="BF2499" s="45">
        <v>5380.840220545947</v>
      </c>
      <c r="BG2499" s="12">
        <v>0</v>
      </c>
      <c r="BH2499" s="12">
        <v>21451.083053714792</v>
      </c>
      <c r="BI2499" s="12">
        <v>19459.11311353073</v>
      </c>
      <c r="BJ2499" s="12">
        <v>13647.140981372371</v>
      </c>
      <c r="BK2499" s="44">
        <v>12553.681306809476</v>
      </c>
      <c r="BL2499" s="45">
        <v>8424.4055314357611</v>
      </c>
      <c r="BM2499" s="12">
        <v>0</v>
      </c>
      <c r="BN2499" s="12">
        <v>0</v>
      </c>
      <c r="BO2499" s="12">
        <v>99.73179888460281</v>
      </c>
      <c r="BP2499" s="12">
        <v>57.445149315841604</v>
      </c>
      <c r="BQ2499" s="48">
        <v>32.585597058607512</v>
      </c>
      <c r="BR2499" s="49">
        <v>38.618853083646307</v>
      </c>
      <c r="BS2499" s="13">
        <v>0</v>
      </c>
      <c r="BT2499" s="12">
        <v>438.44808084989359</v>
      </c>
      <c r="BV2499" s="14">
        <f>Таблица1[[#This Row],[Lкан_леб,мм]]</f>
        <v>57891.551919150101</v>
      </c>
      <c r="BW2499" s="50">
        <f>Таблица1[[#This Row],[угол обхв4]]+Таблица1[[#This Row],[Lдуг 3,мм]]</f>
        <v>11654.529887812527</v>
      </c>
      <c r="BX2499" s="54">
        <f>Таблица1[[#This Row],[угол обхв5]]+Таблица1[[#This Row],[Y5, мм]]</f>
        <v>58601.736409015139</v>
      </c>
      <c r="BY2499" s="14">
        <f>Таблица1[[#This Row],[угол обхв6]]+Таблица1[[#This Row],[Lдуг 4,мм]]</f>
        <v>15043.847715845675</v>
      </c>
      <c r="BZ2499" s="14">
        <f>Таблица1[[#This Row],[Т1]]+Таблица1[[#This Row],[X6, мм]]</f>
        <v>59010.800062918512</v>
      </c>
      <c r="CA2499" s="14">
        <f>Таблица1[[#This Row],[Т2]]+Таблица1[[#This Row],[Lдуг 5,мм]]</f>
        <v>20524.379898033822</v>
      </c>
      <c r="CB2499" s="14">
        <f>Таблица1[[#This Row],[Т3]]+Таблица1[[#This Row],[Y6, мм]]</f>
        <v>59242.840253538074</v>
      </c>
      <c r="CC2499" s="14">
        <f>Таблица1[[#This Row],[Т4]]+Таблица1[[#This Row],[Lдуг 6,мм]]</f>
        <v>21652.85541837088</v>
      </c>
      <c r="CD2499" s="14">
        <f>Таблица1[[#This Row],[Т5]]+Таблица1[[#This Row],[Lдуг 1,мм]]</f>
        <v>59517.842918516741</v>
      </c>
      <c r="CE2499" s="14">
        <f>Таблица1[[#This Row],[Т6]]+Таблица1[[#This Row],[Lпрям1, мм]]</f>
        <v>25527.483411355101</v>
      </c>
      <c r="CF2499" s="15">
        <f>Таблица1[[#This Row],[Т7]]+Таблица1[[#This Row],[Lдуг 2,мм]]</f>
        <v>59517.842918516741</v>
      </c>
      <c r="CG2499" s="14">
        <f>Таблица1[[#This Row],[Т8]]+Таблица1[[#This Row],[Lпрям2, мм]]</f>
        <v>25527.483411355101</v>
      </c>
      <c r="CH2499" s="14">
        <f>Таблица1[[#This Row],[Т9]]-Таблица1[[#This Row],[Т9]]</f>
        <v>0</v>
      </c>
      <c r="CI2499" s="50">
        <f>Таблица1[[#This Row],[Т9]]-Таблица1[[#This Row],[Т8]]</f>
        <v>33990.359507161644</v>
      </c>
      <c r="CJ2499" s="54">
        <f>Таблица1[[#This Row],[Т9]]-Таблица1[[#This Row],[Т7]]</f>
        <v>0</v>
      </c>
      <c r="CK2499" s="14">
        <f>Таблица1[[#This Row],[Т9]]-Таблица1[[#This Row],[Т6]]</f>
        <v>37864.987500145857</v>
      </c>
      <c r="CL2499" s="14">
        <f>Таблица1[[#This Row],[Т9]]-Таблица1[[#This Row],[Т5]]</f>
        <v>275.00266497866687</v>
      </c>
      <c r="CM2499" s="14">
        <f>Таблица1[[#This Row],[Т9]]-Таблица1[[#This Row],[Т4]]</f>
        <v>38993.463020482915</v>
      </c>
      <c r="CN2499" s="14">
        <f>Таблица1[[#This Row],[Т9]]-Таблица1[[#This Row],[Т3]]</f>
        <v>507.04285559822893</v>
      </c>
      <c r="CO2499" s="14">
        <f>Таблица1[[#This Row],[Т9]]-Таблица1[[#This Row],[Т2]]</f>
        <v>44473.995202671067</v>
      </c>
      <c r="CP2499" s="14">
        <f>Таблица1[[#This Row],[Т9]]-Таблица1[[#This Row],[Т1]]</f>
        <v>916.10650950160198</v>
      </c>
      <c r="CQ2499" s="14">
        <f>Таблица1[[#This Row],[Т9]]-Таблица1[[#This Row],[угол обхв6]]</f>
        <v>47863.313030704216</v>
      </c>
      <c r="CR2499" s="14">
        <f>Таблица1[[#This Row],[Т9]]-Таблица1[[#This Row],[угол обхв5]]</f>
        <v>1626.2909993666399</v>
      </c>
      <c r="CS2499" s="14">
        <f>Таблица1[[#This Row],[Т9]]-Таблица1[[#This Row],[угол обхв4]]</f>
        <v>59517.842918516741</v>
      </c>
      <c r="CT2499" s="14">
        <f>Таблица1[[#This Row],[Lкан_прям, мм]]+Таблица1[[#This Row],[Lкан_дуг, мм]]+Таблица1[[#This Row],[Lкан_леб,мм]]</f>
        <v>85045.326329871838</v>
      </c>
      <c r="CU2499" s="16">
        <f>Таблица1[[#This Row],[Lкан_леб,мм]]</f>
        <v>57891.551919150101</v>
      </c>
      <c r="CV2499" s="14">
        <f>2534431-(Таблица1[[#This Row],[Т23]]+Таблица1[[#This Row],[угол обхв3]])</f>
        <v>2448947.2255892782</v>
      </c>
      <c r="CW2499" s="50">
        <f>SUM(X2499:AC2499,AD2499:AI2499)-Таблица1[[#This Row],[lподв_min, мм]]</f>
        <v>23279.146416684511</v>
      </c>
      <c r="CX2499" s="17">
        <f>CW2938-Таблица1[[#This Row],[Суммарная длина каната]]</f>
        <v>-2448947.2255892782</v>
      </c>
    </row>
    <row r="2500" spans="1:102" x14ac:dyDescent="0.25">
      <c r="A2500" s="21">
        <v>2499</v>
      </c>
      <c r="B2500" s="10">
        <v>65.442040816326525</v>
      </c>
      <c r="C2500" s="10">
        <v>29.148163265306128</v>
      </c>
      <c r="D2500" s="11">
        <v>6172.4283017812231</v>
      </c>
      <c r="E2500" s="11">
        <v>12361.151649675112</v>
      </c>
      <c r="F2500" s="11">
        <v>5293.8190765219433</v>
      </c>
      <c r="G2500" s="11">
        <v>12558.470754906431</v>
      </c>
      <c r="H2500" s="11">
        <v>5764.4278117812228</v>
      </c>
      <c r="I2500" s="11">
        <v>8445.9612262755127</v>
      </c>
      <c r="J2500" s="11">
        <v>3915.1904233995988</v>
      </c>
      <c r="K2500" s="11">
        <v>25565.709797861815</v>
      </c>
      <c r="L2500" s="11">
        <v>1588.0646128599274</v>
      </c>
      <c r="M2500" s="11">
        <v>57891.551919150101</v>
      </c>
      <c r="N2500" s="11">
        <v>3782.3850346861873</v>
      </c>
      <c r="O2500" s="11">
        <v>21254.176282419743</v>
      </c>
      <c r="P2500" s="43">
        <v>6494.163567129337</v>
      </c>
      <c r="Q2500" s="11">
        <v>19224.914642307605</v>
      </c>
      <c r="R2500" s="11">
        <v>6173.9863008698348</v>
      </c>
      <c r="S2500" s="11">
        <v>13753.74296540232</v>
      </c>
      <c r="T2500" s="11">
        <v>6172.4283017812231</v>
      </c>
      <c r="U2500" s="11">
        <v>12361.151649675112</v>
      </c>
      <c r="V2500" s="11">
        <v>5269.8152127638568</v>
      </c>
      <c r="W2500" s="11">
        <v>12420.105967027856</v>
      </c>
      <c r="X2500" s="12">
        <v>0</v>
      </c>
      <c r="Y2500" s="12">
        <v>697.5085974475337</v>
      </c>
      <c r="Z2500" s="12">
        <v>402.62635307297637</v>
      </c>
      <c r="AA2500" s="44">
        <v>232.0401906195587</v>
      </c>
      <c r="AB2500" s="45">
        <v>255.88947171985853</v>
      </c>
      <c r="AC2500" s="12">
        <v>0</v>
      </c>
      <c r="AD2500" s="12">
        <v>11654.529887812527</v>
      </c>
      <c r="AE2500" s="12">
        <v>3386.981785166568</v>
      </c>
      <c r="AF2500" s="12">
        <v>5480.5321821881498</v>
      </c>
      <c r="AG2500" s="44">
        <v>1128.4755203370607</v>
      </c>
      <c r="AH2500" s="45">
        <v>3915.1904223575025</v>
      </c>
      <c r="AI2500" s="12">
        <v>0</v>
      </c>
      <c r="AJ2500" s="12">
        <v>-61.143692323279915</v>
      </c>
      <c r="AK2500" s="12">
        <v>36.808020441017099</v>
      </c>
      <c r="AL2500" s="12">
        <v>93.349174244511431</v>
      </c>
      <c r="AM2500" s="44">
        <v>125.93477130311885</v>
      </c>
      <c r="AN2500" s="45">
        <v>89.999999853657755</v>
      </c>
      <c r="AO2500" s="12">
        <v>0</v>
      </c>
      <c r="AP2500" s="12">
        <v>-2199.6014464229006</v>
      </c>
      <c r="AQ2500" s="12">
        <v>4026.8323927415936</v>
      </c>
      <c r="AR2500" s="12">
        <v>6901.4667212704944</v>
      </c>
      <c r="AS2500" s="44">
        <v>6504.3380408980502</v>
      </c>
      <c r="AT2500" s="45">
        <v>5764.4283017812222</v>
      </c>
      <c r="AU2500" s="12">
        <v>0</v>
      </c>
      <c r="AV2500" s="12">
        <v>11243.663376192429</v>
      </c>
      <c r="AW2500" s="12">
        <v>21580.840466467718</v>
      </c>
      <c r="AX2500" s="12">
        <v>19201.078941632692</v>
      </c>
      <c r="AY2500" s="44">
        <v>13514.302517983071</v>
      </c>
      <c r="AZ2500" s="45">
        <v>12361.151648633017</v>
      </c>
      <c r="BA2500" s="12">
        <v>0</v>
      </c>
      <c r="BB2500" s="12">
        <v>3425.0452476232881</v>
      </c>
      <c r="BC2500" s="12">
        <v>6738.6109251847429</v>
      </c>
      <c r="BD2500" s="12">
        <v>6581.2894550109932</v>
      </c>
      <c r="BE2500" s="44">
        <v>5842.0765617530078</v>
      </c>
      <c r="BF2500" s="45">
        <v>5764.4283117812229</v>
      </c>
      <c r="BG2500" s="12">
        <v>0</v>
      </c>
      <c r="BH2500" s="12">
        <v>21451.083053714792</v>
      </c>
      <c r="BI2500" s="12">
        <v>19551.578826355584</v>
      </c>
      <c r="BJ2500" s="12">
        <v>13729.907264727404</v>
      </c>
      <c r="BK2500" s="44">
        <v>12600.592097094361</v>
      </c>
      <c r="BL2500" s="45">
        <v>8445.9612262755145</v>
      </c>
      <c r="BM2500" s="12">
        <v>0</v>
      </c>
      <c r="BN2500" s="12">
        <v>0</v>
      </c>
      <c r="BO2500" s="12">
        <v>97.951712764297028</v>
      </c>
      <c r="BP2500" s="12">
        <v>56.541153803494332</v>
      </c>
      <c r="BQ2500" s="48">
        <v>32.585597058607419</v>
      </c>
      <c r="BR2500" s="49">
        <v>35.934771449461103</v>
      </c>
      <c r="BS2500" s="13">
        <v>0</v>
      </c>
      <c r="BT2500" s="12">
        <v>438.44808084989359</v>
      </c>
      <c r="BV2500" s="14">
        <f>Таблица1[[#This Row],[Lкан_леб,мм]]</f>
        <v>57891.551919150101</v>
      </c>
      <c r="BW2500" s="50">
        <f>Таблица1[[#This Row],[угол обхв4]]+Таблица1[[#This Row],[Lдуг 3,мм]]</f>
        <v>11654.529887812527</v>
      </c>
      <c r="BX2500" s="54">
        <f>Таблица1[[#This Row],[угол обхв5]]+Таблица1[[#This Row],[Y5, мм]]</f>
        <v>58589.060516597638</v>
      </c>
      <c r="BY2500" s="14">
        <f>Таблица1[[#This Row],[угол обхв6]]+Таблица1[[#This Row],[Lдуг 4,мм]]</f>
        <v>15041.511672979095</v>
      </c>
      <c r="BZ2500" s="14">
        <f>Таблица1[[#This Row],[Т1]]+Таблица1[[#This Row],[X6, мм]]</f>
        <v>58991.686869670615</v>
      </c>
      <c r="CA2500" s="14">
        <f>Таблица1[[#This Row],[Т2]]+Таблица1[[#This Row],[Lдуг 5,мм]]</f>
        <v>20522.043855167245</v>
      </c>
      <c r="CB2500" s="14">
        <f>Таблица1[[#This Row],[Т3]]+Таблица1[[#This Row],[Y6, мм]]</f>
        <v>59223.727060290177</v>
      </c>
      <c r="CC2500" s="14">
        <f>Таблица1[[#This Row],[Т4]]+Таблица1[[#This Row],[Lдуг 6,мм]]</f>
        <v>21650.519375504307</v>
      </c>
      <c r="CD2500" s="14">
        <f>Таблица1[[#This Row],[Т5]]+Таблица1[[#This Row],[Lдуг 1,мм]]</f>
        <v>59479.616532010034</v>
      </c>
      <c r="CE2500" s="14">
        <f>Таблица1[[#This Row],[Т6]]+Таблица1[[#This Row],[Lпрям1, мм]]</f>
        <v>25565.709797861811</v>
      </c>
      <c r="CF2500" s="15">
        <f>Таблица1[[#This Row],[Т7]]+Таблица1[[#This Row],[Lдуг 2,мм]]</f>
        <v>59479.616532010034</v>
      </c>
      <c r="CG2500" s="14">
        <f>Таблица1[[#This Row],[Т8]]+Таблица1[[#This Row],[Lпрям2, мм]]</f>
        <v>25565.709797861811</v>
      </c>
      <c r="CH2500" s="14">
        <f>Таблица1[[#This Row],[Т9]]-Таблица1[[#This Row],[Т9]]</f>
        <v>0</v>
      </c>
      <c r="CI2500" s="50">
        <f>Таблица1[[#This Row],[Т9]]-Таблица1[[#This Row],[Т8]]</f>
        <v>33913.906734148222</v>
      </c>
      <c r="CJ2500" s="54">
        <f>Таблица1[[#This Row],[Т9]]-Таблица1[[#This Row],[Т7]]</f>
        <v>0</v>
      </c>
      <c r="CK2500" s="14">
        <f>Таблица1[[#This Row],[Т9]]-Таблица1[[#This Row],[Т6]]</f>
        <v>37829.097156505726</v>
      </c>
      <c r="CL2500" s="14">
        <f>Таблица1[[#This Row],[Т9]]-Таблица1[[#This Row],[Т5]]</f>
        <v>255.88947171985637</v>
      </c>
      <c r="CM2500" s="14">
        <f>Таблица1[[#This Row],[Т9]]-Таблица1[[#This Row],[Т4]]</f>
        <v>38957.572676842785</v>
      </c>
      <c r="CN2500" s="14">
        <f>Таблица1[[#This Row],[Т9]]-Таблица1[[#This Row],[Т3]]</f>
        <v>487.92966233941843</v>
      </c>
      <c r="CO2500" s="14">
        <f>Таблица1[[#This Row],[Т9]]-Таблица1[[#This Row],[Т2]]</f>
        <v>44438.104859030936</v>
      </c>
      <c r="CP2500" s="14">
        <f>Таблица1[[#This Row],[Т9]]-Таблица1[[#This Row],[Т1]]</f>
        <v>890.55601541239594</v>
      </c>
      <c r="CQ2500" s="14">
        <f>Таблица1[[#This Row],[Т9]]-Таблица1[[#This Row],[угол обхв6]]</f>
        <v>47825.086644197509</v>
      </c>
      <c r="CR2500" s="14">
        <f>Таблица1[[#This Row],[Т9]]-Таблица1[[#This Row],[угол обхв5]]</f>
        <v>1588.0646128599328</v>
      </c>
      <c r="CS2500" s="14">
        <f>Таблица1[[#This Row],[Т9]]-Таблица1[[#This Row],[угол обхв4]]</f>
        <v>59479.616532010034</v>
      </c>
      <c r="CT2500" s="14">
        <f>Таблица1[[#This Row],[Lкан_прям, мм]]+Таблица1[[#This Row],[Lкан_дуг, мм]]+Таблица1[[#This Row],[Lкан_леб,мм]]</f>
        <v>85045.326329871838</v>
      </c>
      <c r="CU2500" s="16">
        <f>Таблица1[[#This Row],[Lкан_леб,мм]]</f>
        <v>57891.551919150101</v>
      </c>
      <c r="CV2500" s="14">
        <f>2534431-(Таблица1[[#This Row],[Т23]]+Таблица1[[#This Row],[угол обхв3]])</f>
        <v>2448947.2255892782</v>
      </c>
      <c r="CW2500" s="50">
        <f>SUM(X2500:AC2500,AD2500:AI2500)-Таблица1[[#This Row],[lподв_min, мм]]</f>
        <v>23238.583987322141</v>
      </c>
      <c r="CX2500" s="17">
        <f>CW2939-Таблица1[[#This Row],[Суммарная длина каната]]</f>
        <v>-2448947.2255892782</v>
      </c>
    </row>
    <row r="2501" spans="1:102" x14ac:dyDescent="0.25">
      <c r="A2501" s="21">
        <v>2500</v>
      </c>
      <c r="B2501" s="10">
        <v>65.442040816326525</v>
      </c>
      <c r="C2501" s="10">
        <v>31.832244897959189</v>
      </c>
      <c r="D2501" s="11">
        <v>6552.6866424359587</v>
      </c>
      <c r="E2501" s="11">
        <v>12441.16464520971</v>
      </c>
      <c r="F2501" s="11">
        <v>5665.8010759133213</v>
      </c>
      <c r="G2501" s="11">
        <v>12597.122946988804</v>
      </c>
      <c r="H2501" s="11">
        <v>6144.6861524359592</v>
      </c>
      <c r="I2501" s="11">
        <v>8483.7519430527573</v>
      </c>
      <c r="J2501" s="11">
        <v>3957.4127021569525</v>
      </c>
      <c r="K2501" s="11">
        <v>25603.936184368726</v>
      </c>
      <c r="L2501" s="11">
        <v>1549.8382263530152</v>
      </c>
      <c r="M2501" s="11">
        <v>57891.551919150101</v>
      </c>
      <c r="N2501" s="11">
        <v>3782.3850346861873</v>
      </c>
      <c r="O2501" s="11">
        <v>21254.176282419743</v>
      </c>
      <c r="P2501" s="43">
        <v>6552.6462671323579</v>
      </c>
      <c r="Q2501" s="11">
        <v>19312.464085517186</v>
      </c>
      <c r="R2501" s="11">
        <v>6489.0293718777102</v>
      </c>
      <c r="S2501" s="11">
        <v>13832.301141713584</v>
      </c>
      <c r="T2501" s="11">
        <v>6552.6866424359587</v>
      </c>
      <c r="U2501" s="11">
        <v>12441.16464520971</v>
      </c>
      <c r="V2501" s="11">
        <v>5648.3030211031437</v>
      </c>
      <c r="W2501" s="11">
        <v>12457.785880571213</v>
      </c>
      <c r="X2501" s="12">
        <v>0</v>
      </c>
      <c r="Y2501" s="12">
        <v>684.82686652962036</v>
      </c>
      <c r="Z2501" s="12">
        <v>396.19489074299241</v>
      </c>
      <c r="AA2501" s="44">
        <v>232.04019061955896</v>
      </c>
      <c r="AB2501" s="45">
        <v>236.7762784608434</v>
      </c>
      <c r="AC2501" s="12">
        <v>0</v>
      </c>
      <c r="AD2501" s="12">
        <v>11654.529887812527</v>
      </c>
      <c r="AE2501" s="12">
        <v>3382.9858929050138</v>
      </c>
      <c r="AF2501" s="12">
        <v>5480.532182188148</v>
      </c>
      <c r="AG2501" s="44">
        <v>1128.475520337061</v>
      </c>
      <c r="AH2501" s="45">
        <v>3957.4127011259748</v>
      </c>
      <c r="AI2501" s="12">
        <v>0</v>
      </c>
      <c r="AJ2501" s="12">
        <v>-61.143692323279915</v>
      </c>
      <c r="AK2501" s="12">
        <v>35.027114415240149</v>
      </c>
      <c r="AL2501" s="12">
        <v>90.66509261185837</v>
      </c>
      <c r="AM2501" s="44">
        <v>123.25068967046583</v>
      </c>
      <c r="AN2501" s="45">
        <v>89.999999855219102</v>
      </c>
      <c r="AO2501" s="12">
        <v>0</v>
      </c>
      <c r="AP2501" s="12">
        <v>-2199.6014464229006</v>
      </c>
      <c r="AQ2501" s="12">
        <v>4016.562356559662</v>
      </c>
      <c r="AR2501" s="12">
        <v>6960.6187790607828</v>
      </c>
      <c r="AS2501" s="44">
        <v>6830.2314307136312</v>
      </c>
      <c r="AT2501" s="45">
        <v>6144.6866424359587</v>
      </c>
      <c r="AU2501" s="12">
        <v>0</v>
      </c>
      <c r="AV2501" s="12">
        <v>11243.663376192429</v>
      </c>
      <c r="AW2501" s="12">
        <v>21588.27953280825</v>
      </c>
      <c r="AX2501" s="12">
        <v>19307.728105068378</v>
      </c>
      <c r="AY2501" s="44">
        <v>13608.593396997117</v>
      </c>
      <c r="AZ2501" s="45">
        <v>12441.164644178734</v>
      </c>
      <c r="BA2501" s="12">
        <v>0</v>
      </c>
      <c r="BB2501" s="12">
        <v>3425.0452476232881</v>
      </c>
      <c r="BC2501" s="12">
        <v>6786.8235890058331</v>
      </c>
      <c r="BD2501" s="12">
        <v>6897.0018838061351</v>
      </c>
      <c r="BE2501" s="44">
        <v>6211.4845836000377</v>
      </c>
      <c r="BF2501" s="45">
        <v>6144.6866524359584</v>
      </c>
      <c r="BG2501" s="12">
        <v>0</v>
      </c>
      <c r="BH2501" s="12">
        <v>21451.083053714792</v>
      </c>
      <c r="BI2501" s="12">
        <v>19646.567335905693</v>
      </c>
      <c r="BJ2501" s="12">
        <v>13827.565161264778</v>
      </c>
      <c r="BK2501" s="44">
        <v>12664.872389926177</v>
      </c>
      <c r="BL2501" s="45">
        <v>8483.7519430527591</v>
      </c>
      <c r="BM2501" s="12">
        <v>0</v>
      </c>
      <c r="BN2501" s="12">
        <v>0</v>
      </c>
      <c r="BO2501" s="12">
        <v>96.170806738520071</v>
      </c>
      <c r="BP2501" s="12">
        <v>55.637978196618221</v>
      </c>
      <c r="BQ2501" s="48">
        <v>32.585597058607462</v>
      </c>
      <c r="BR2501" s="49">
        <v>33.25068981524673</v>
      </c>
      <c r="BS2501" s="13">
        <v>0</v>
      </c>
      <c r="BT2501" s="12">
        <v>438.44808084989359</v>
      </c>
      <c r="BV2501" s="14">
        <f>Таблица1[[#This Row],[Lкан_леб,мм]]</f>
        <v>57891.551919150101</v>
      </c>
      <c r="BW2501" s="50">
        <f>Таблица1[[#This Row],[угол обхв4]]+Таблица1[[#This Row],[Lдуг 3,мм]]</f>
        <v>11654.529887812527</v>
      </c>
      <c r="BX2501" s="54">
        <f>Таблица1[[#This Row],[угол обхв5]]+Таблица1[[#This Row],[Y5, мм]]</f>
        <v>58576.378785679721</v>
      </c>
      <c r="BY2501" s="14">
        <f>Таблица1[[#This Row],[угол обхв6]]+Таблица1[[#This Row],[Lдуг 4,мм]]</f>
        <v>15037.51578071754</v>
      </c>
      <c r="BZ2501" s="14">
        <f>Таблица1[[#This Row],[Т1]]+Таблица1[[#This Row],[X6, мм]]</f>
        <v>58972.573676422711</v>
      </c>
      <c r="CA2501" s="14">
        <f>Таблица1[[#This Row],[Т2]]+Таблица1[[#This Row],[Lдуг 5,мм]]</f>
        <v>20518.047962905686</v>
      </c>
      <c r="CB2501" s="14">
        <f>Таблица1[[#This Row],[Т3]]+Таблица1[[#This Row],[Y6, мм]]</f>
        <v>59204.613867042273</v>
      </c>
      <c r="CC2501" s="14">
        <f>Таблица1[[#This Row],[Т4]]+Таблица1[[#This Row],[Lдуг 6,мм]]</f>
        <v>21646.523483242749</v>
      </c>
      <c r="CD2501" s="14">
        <f>Таблица1[[#This Row],[Т5]]+Таблица1[[#This Row],[Lдуг 1,мм]]</f>
        <v>59441.390145503115</v>
      </c>
      <c r="CE2501" s="14">
        <f>Таблица1[[#This Row],[Т6]]+Таблица1[[#This Row],[Lпрям1, мм]]</f>
        <v>25603.936184368722</v>
      </c>
      <c r="CF2501" s="15">
        <f>Таблица1[[#This Row],[Т7]]+Таблица1[[#This Row],[Lдуг 2,мм]]</f>
        <v>59441.390145503115</v>
      </c>
      <c r="CG2501" s="14">
        <f>Таблица1[[#This Row],[Т8]]+Таблица1[[#This Row],[Lпрям2, мм]]</f>
        <v>25603.936184368722</v>
      </c>
      <c r="CH2501" s="14">
        <f>Таблица1[[#This Row],[Т9]]-Таблица1[[#This Row],[Т9]]</f>
        <v>0</v>
      </c>
      <c r="CI2501" s="50">
        <f>Таблица1[[#This Row],[Т9]]-Таблица1[[#This Row],[Т8]]</f>
        <v>33837.453961134393</v>
      </c>
      <c r="CJ2501" s="54">
        <f>Таблица1[[#This Row],[Т9]]-Таблица1[[#This Row],[Т7]]</f>
        <v>0</v>
      </c>
      <c r="CK2501" s="14">
        <f>Таблица1[[#This Row],[Т9]]-Таблица1[[#This Row],[Т6]]</f>
        <v>37794.866662260363</v>
      </c>
      <c r="CL2501" s="14">
        <f>Таблица1[[#This Row],[Т9]]-Таблица1[[#This Row],[Т5]]</f>
        <v>236.77627846084215</v>
      </c>
      <c r="CM2501" s="14">
        <f>Таблица1[[#This Row],[Т9]]-Таблица1[[#This Row],[Т4]]</f>
        <v>38923.342182597429</v>
      </c>
      <c r="CN2501" s="14">
        <f>Таблица1[[#This Row],[Т9]]-Таблица1[[#This Row],[Т3]]</f>
        <v>468.8164690804042</v>
      </c>
      <c r="CO2501" s="14">
        <f>Таблица1[[#This Row],[Т9]]-Таблица1[[#This Row],[Т2]]</f>
        <v>44403.874364785574</v>
      </c>
      <c r="CP2501" s="14">
        <f>Таблица1[[#This Row],[Т9]]-Таблица1[[#This Row],[Т1]]</f>
        <v>865.01135982339474</v>
      </c>
      <c r="CQ2501" s="14">
        <f>Таблица1[[#This Row],[Т9]]-Таблица1[[#This Row],[угол обхв6]]</f>
        <v>47786.860257690591</v>
      </c>
      <c r="CR2501" s="14">
        <f>Таблица1[[#This Row],[Т9]]-Таблица1[[#This Row],[угол обхв5]]</f>
        <v>1549.8382263530148</v>
      </c>
      <c r="CS2501" s="14">
        <f>Таблица1[[#This Row],[Т9]]-Таблица1[[#This Row],[угол обхв4]]</f>
        <v>59441.390145503115</v>
      </c>
      <c r="CT2501" s="14">
        <f>Таблица1[[#This Row],[Lкан_прям, мм]]+Таблица1[[#This Row],[Lкан_дуг, мм]]+Таблица1[[#This Row],[Lкан_леб,мм]]</f>
        <v>85045.326329871838</v>
      </c>
      <c r="CU2501" s="16">
        <f>Таблица1[[#This Row],[Lкан_леб,мм]]</f>
        <v>57891.551919150101</v>
      </c>
      <c r="CV2501" s="14">
        <f>2534431-(Таблица1[[#This Row],[Т23]]+Таблица1[[#This Row],[угол обхв3]])</f>
        <v>2448947.2255892782</v>
      </c>
      <c r="CW2501" s="50">
        <f>SUM(X2501:AC2501,AD2501:AI2501)-Таблица1[[#This Row],[lподв_min, мм]]</f>
        <v>23196.361708564789</v>
      </c>
      <c r="CX2501" s="17">
        <f>CW2940-Таблица1[[#This Row],[Суммарная длина каната]]</f>
        <v>-2448947.2255892782</v>
      </c>
    </row>
    <row r="2502" spans="1:102" x14ac:dyDescent="0.25">
      <c r="A2502" s="21">
        <v>2501</v>
      </c>
      <c r="B2502" s="10">
        <v>65.442040816326525</v>
      </c>
      <c r="C2502" s="10">
        <v>34.516326530612247</v>
      </c>
      <c r="D2502" s="11">
        <v>6928.7808878337419</v>
      </c>
      <c r="E2502" s="11">
        <v>12538.896951386241</v>
      </c>
      <c r="F2502" s="11">
        <v>6035.5649419686333</v>
      </c>
      <c r="G2502" s="11">
        <v>12653.152253461456</v>
      </c>
      <c r="H2502" s="11">
        <v>6520.7803978337424</v>
      </c>
      <c r="I2502" s="11">
        <v>8537.6050169821428</v>
      </c>
      <c r="J2502" s="11">
        <v>4001.2919344040993</v>
      </c>
      <c r="K2502" s="11">
        <v>25642.162570875822</v>
      </c>
      <c r="L2502" s="11">
        <v>1511.6118398459157</v>
      </c>
      <c r="M2502" s="11">
        <v>57891.551919150101</v>
      </c>
      <c r="N2502" s="11">
        <v>3782.3850346861873</v>
      </c>
      <c r="O2502" s="11">
        <v>21254.176282419743</v>
      </c>
      <c r="P2502" s="43">
        <v>6606.9649604679889</v>
      </c>
      <c r="Q2502" s="11">
        <v>19402.656162554253</v>
      </c>
      <c r="R2502" s="11">
        <v>6800.0480213691581</v>
      </c>
      <c r="S2502" s="11">
        <v>13925.526263456273</v>
      </c>
      <c r="T2502" s="11">
        <v>6928.7808878337419</v>
      </c>
      <c r="U2502" s="11">
        <v>12538.896951386241</v>
      </c>
      <c r="V2502" s="11">
        <v>6024.611089501901</v>
      </c>
      <c r="W2502" s="11">
        <v>12513.148635236295</v>
      </c>
      <c r="X2502" s="12">
        <v>0</v>
      </c>
      <c r="Y2502" s="12">
        <v>672.13620720758297</v>
      </c>
      <c r="Z2502" s="12">
        <v>389.77235681713285</v>
      </c>
      <c r="AA2502" s="44">
        <v>232.04019061955935</v>
      </c>
      <c r="AB2502" s="45">
        <v>217.66308520164077</v>
      </c>
      <c r="AC2502" s="12">
        <v>0</v>
      </c>
      <c r="AD2502" s="12">
        <v>11654.529887812527</v>
      </c>
      <c r="AE2502" s="12">
        <v>3377.333047153661</v>
      </c>
      <c r="AF2502" s="12">
        <v>5480.5321821881498</v>
      </c>
      <c r="AG2502" s="44">
        <v>1128.4755203370589</v>
      </c>
      <c r="AH2502" s="45">
        <v>4001.2919333844256</v>
      </c>
      <c r="AI2502" s="12">
        <v>0</v>
      </c>
      <c r="AJ2502" s="12">
        <v>-61.143692323279915</v>
      </c>
      <c r="AK2502" s="12">
        <v>33.244954566242342</v>
      </c>
      <c r="AL2502" s="12">
        <v>87.981010979205323</v>
      </c>
      <c r="AM2502" s="44">
        <v>120.56660803781283</v>
      </c>
      <c r="AN2502" s="45">
        <v>89.999999856806795</v>
      </c>
      <c r="AO2502" s="12">
        <v>0</v>
      </c>
      <c r="AP2502" s="12">
        <v>-2199.6014464229006</v>
      </c>
      <c r="AQ2502" s="12">
        <v>4006.0586251666318</v>
      </c>
      <c r="AR2502" s="12">
        <v>7014.7116763972745</v>
      </c>
      <c r="AS2502" s="44">
        <v>7151.3517497632256</v>
      </c>
      <c r="AT2502" s="45">
        <v>6520.7808878337419</v>
      </c>
      <c r="AU2502" s="12">
        <v>0</v>
      </c>
      <c r="AV2502" s="12">
        <v>11243.663376192429</v>
      </c>
      <c r="AW2502" s="12">
        <v>21595.400731897775</v>
      </c>
      <c r="AX2502" s="12">
        <v>19417.030293793498</v>
      </c>
      <c r="AY2502" s="44">
        <v>13718.042070283811</v>
      </c>
      <c r="AZ2502" s="45">
        <v>12538.89695036657</v>
      </c>
      <c r="BA2502" s="12">
        <v>0</v>
      </c>
      <c r="BB2502" s="12">
        <v>3425.0452476232881</v>
      </c>
      <c r="BC2502" s="12">
        <v>6830.6385509484326</v>
      </c>
      <c r="BD2502" s="12">
        <v>7207.7947372984436</v>
      </c>
      <c r="BE2502" s="44">
        <v>6577.4771594396743</v>
      </c>
      <c r="BF2502" s="45">
        <v>6520.7808978337416</v>
      </c>
      <c r="BG2502" s="12">
        <v>0</v>
      </c>
      <c r="BH2502" s="12">
        <v>21451.083053714792</v>
      </c>
      <c r="BI2502" s="12">
        <v>19743.880612032288</v>
      </c>
      <c r="BJ2502" s="12">
        <v>13939.900394695518</v>
      </c>
      <c r="BK2502" s="44">
        <v>12746.381144558703</v>
      </c>
      <c r="BL2502" s="45">
        <v>8537.6050169821447</v>
      </c>
      <c r="BM2502" s="12">
        <v>0</v>
      </c>
      <c r="BN2502" s="12">
        <v>0</v>
      </c>
      <c r="BO2502" s="12">
        <v>94.388646889522263</v>
      </c>
      <c r="BP2502" s="12">
        <v>54.736056412962974</v>
      </c>
      <c r="BQ2502" s="48">
        <v>32.585597058607512</v>
      </c>
      <c r="BR2502" s="49">
        <v>30.566608181006032</v>
      </c>
      <c r="BS2502" s="13">
        <v>0</v>
      </c>
      <c r="BT2502" s="12">
        <v>438.44808084989359</v>
      </c>
      <c r="BV2502" s="14">
        <f>Таблица1[[#This Row],[Lкан_леб,мм]]</f>
        <v>57891.551919150101</v>
      </c>
      <c r="BW2502" s="50">
        <f>Таблица1[[#This Row],[угол обхв4]]+Таблица1[[#This Row],[Lдуг 3,мм]]</f>
        <v>11654.529887812527</v>
      </c>
      <c r="BX2502" s="54">
        <f>Таблица1[[#This Row],[угол обхв5]]+Таблица1[[#This Row],[Y5, мм]]</f>
        <v>58563.688126357687</v>
      </c>
      <c r="BY2502" s="14">
        <f>Таблица1[[#This Row],[угол обхв6]]+Таблица1[[#This Row],[Lдуг 4,мм]]</f>
        <v>15031.862934966188</v>
      </c>
      <c r="BZ2502" s="14">
        <f>Таблица1[[#This Row],[Т1]]+Таблица1[[#This Row],[X6, мм]]</f>
        <v>58953.460483174822</v>
      </c>
      <c r="CA2502" s="14">
        <f>Таблица1[[#This Row],[Т2]]+Таблица1[[#This Row],[Lдуг 5,мм]]</f>
        <v>20512.395117154338</v>
      </c>
      <c r="CB2502" s="14">
        <f>Таблица1[[#This Row],[Т3]]+Таблица1[[#This Row],[Y6, мм]]</f>
        <v>59185.500673794384</v>
      </c>
      <c r="CC2502" s="14">
        <f>Таблица1[[#This Row],[Т4]]+Таблица1[[#This Row],[Lдуг 6,мм]]</f>
        <v>21640.870637491396</v>
      </c>
      <c r="CD2502" s="14">
        <f>Таблица1[[#This Row],[Т5]]+Таблица1[[#This Row],[Lдуг 1,мм]]</f>
        <v>59403.163758996023</v>
      </c>
      <c r="CE2502" s="14">
        <f>Таблица1[[#This Row],[Т6]]+Таблица1[[#This Row],[Lпрям1, мм]]</f>
        <v>25642.162570875822</v>
      </c>
      <c r="CF2502" s="15">
        <f>Таблица1[[#This Row],[Т7]]+Таблица1[[#This Row],[Lдуг 2,мм]]</f>
        <v>59403.163758996023</v>
      </c>
      <c r="CG2502" s="14">
        <f>Таблица1[[#This Row],[Т8]]+Таблица1[[#This Row],[Lпрям2, мм]]</f>
        <v>25642.162570875822</v>
      </c>
      <c r="CH2502" s="14">
        <f>Таблица1[[#This Row],[Т9]]-Таблица1[[#This Row],[Т9]]</f>
        <v>0</v>
      </c>
      <c r="CI2502" s="50">
        <f>Таблица1[[#This Row],[Т9]]-Таблица1[[#This Row],[Т8]]</f>
        <v>33761.001188120201</v>
      </c>
      <c r="CJ2502" s="54">
        <f>Таблица1[[#This Row],[Т9]]-Таблица1[[#This Row],[Т7]]</f>
        <v>0</v>
      </c>
      <c r="CK2502" s="14">
        <f>Таблица1[[#This Row],[Т9]]-Таблица1[[#This Row],[Т6]]</f>
        <v>37762.293121504626</v>
      </c>
      <c r="CL2502" s="14">
        <f>Таблица1[[#This Row],[Т9]]-Таблица1[[#This Row],[Т5]]</f>
        <v>217.66308520163875</v>
      </c>
      <c r="CM2502" s="14">
        <f>Таблица1[[#This Row],[Т9]]-Таблица1[[#This Row],[Т4]]</f>
        <v>38890.768641841685</v>
      </c>
      <c r="CN2502" s="14">
        <f>Таблица1[[#This Row],[Т9]]-Таблица1[[#This Row],[Т3]]</f>
        <v>449.7032758212008</v>
      </c>
      <c r="CO2502" s="14">
        <f>Таблица1[[#This Row],[Т9]]-Таблица1[[#This Row],[Т2]]</f>
        <v>44371.300824029837</v>
      </c>
      <c r="CP2502" s="14">
        <f>Таблица1[[#This Row],[Т9]]-Таблица1[[#This Row],[Т1]]</f>
        <v>839.47563263833581</v>
      </c>
      <c r="CQ2502" s="14">
        <f>Таблица1[[#This Row],[Т9]]-Таблица1[[#This Row],[угол обхв6]]</f>
        <v>47748.633871183498</v>
      </c>
      <c r="CR2502" s="14">
        <f>Таблица1[[#This Row],[Т9]]-Таблица1[[#This Row],[угол обхв5]]</f>
        <v>1511.6118398459221</v>
      </c>
      <c r="CS2502" s="14">
        <f>Таблица1[[#This Row],[Т9]]-Таблица1[[#This Row],[угол обхв4]]</f>
        <v>59403.163758996023</v>
      </c>
      <c r="CT2502" s="14">
        <f>Таблица1[[#This Row],[Lкан_прям, мм]]+Таблица1[[#This Row],[Lкан_дуг, мм]]+Таблица1[[#This Row],[Lкан_леб,мм]]</f>
        <v>85045.326329871838</v>
      </c>
      <c r="CU2502" s="16">
        <f>Таблица1[[#This Row],[Lкан_леб,мм]]</f>
        <v>57891.551919150101</v>
      </c>
      <c r="CV2502" s="14">
        <f>2534431-(Таблица1[[#This Row],[Т23]]+Таблица1[[#This Row],[угол обхв3]])</f>
        <v>2448947.2255892782</v>
      </c>
      <c r="CW2502" s="50">
        <f>SUM(X2502:AC2502,AD2502:AI2502)-Таблица1[[#This Row],[lподв_min, мм]]</f>
        <v>23152.482476317637</v>
      </c>
      <c r="CX2502" s="17">
        <f>CW2941-Таблица1[[#This Row],[Суммарная длина каната]]</f>
        <v>-2448947.2255892782</v>
      </c>
    </row>
    <row r="2503" spans="1:102" x14ac:dyDescent="0.25">
      <c r="A2503" s="21">
        <v>2502</v>
      </c>
      <c r="B2503" s="10">
        <v>65.442040816326525</v>
      </c>
      <c r="C2503" s="10">
        <v>37.200408163265308</v>
      </c>
      <c r="D2503" s="11">
        <v>7299.8858299569511</v>
      </c>
      <c r="E2503" s="11">
        <v>12654.134128649666</v>
      </c>
      <c r="F2503" s="11">
        <v>6402.299356486049</v>
      </c>
      <c r="G2503" s="11">
        <v>12726.435737498083</v>
      </c>
      <c r="H2503" s="11">
        <v>6891.8853399569498</v>
      </c>
      <c r="I2503" s="11">
        <v>8607.3101109407035</v>
      </c>
      <c r="J2503" s="11">
        <v>4046.8240177089624</v>
      </c>
      <c r="K2503" s="11">
        <v>25680.388957383086</v>
      </c>
      <c r="L2503" s="11">
        <v>1473.3854533386486</v>
      </c>
      <c r="M2503" s="11">
        <v>57891.551919150101</v>
      </c>
      <c r="N2503" s="11">
        <v>3782.3850346861873</v>
      </c>
      <c r="O2503" s="11">
        <v>21254.176282419743</v>
      </c>
      <c r="P2503" s="43">
        <v>6657.0004636555059</v>
      </c>
      <c r="Q2503" s="11">
        <v>19495.292978274152</v>
      </c>
      <c r="R2503" s="11">
        <v>7106.3598270887696</v>
      </c>
      <c r="S2503" s="11">
        <v>14033.213780524009</v>
      </c>
      <c r="T2503" s="11">
        <v>7299.8858299569511</v>
      </c>
      <c r="U2503" s="11">
        <v>12654.134128649666</v>
      </c>
      <c r="V2503" s="11">
        <v>6397.9137407822982</v>
      </c>
      <c r="W2503" s="11">
        <v>12586.072756712909</v>
      </c>
      <c r="X2503" s="12">
        <v>0</v>
      </c>
      <c r="Y2503" s="12">
        <v>659.43349644380066</v>
      </c>
      <c r="Z2503" s="12">
        <v>383.36187433301802</v>
      </c>
      <c r="AA2503" s="44">
        <v>232.04019061955907</v>
      </c>
      <c r="AB2503" s="45">
        <v>198.54989194227073</v>
      </c>
      <c r="AC2503" s="12">
        <v>0</v>
      </c>
      <c r="AD2503" s="12">
        <v>11654.529887812527</v>
      </c>
      <c r="AE2503" s="12">
        <v>3370.0273503445878</v>
      </c>
      <c r="AF2503" s="12">
        <v>5480.532182188148</v>
      </c>
      <c r="AG2503" s="44">
        <v>1128.4755203370605</v>
      </c>
      <c r="AH2503" s="45">
        <v>4046.8240167007625</v>
      </c>
      <c r="AI2503" s="12">
        <v>0</v>
      </c>
      <c r="AJ2503" s="12">
        <v>-61.143692323279915</v>
      </c>
      <c r="AK2503" s="12">
        <v>31.46110232325184</v>
      </c>
      <c r="AL2503" s="12">
        <v>85.296929346552275</v>
      </c>
      <c r="AM2503" s="44">
        <v>117.88252640515975</v>
      </c>
      <c r="AN2503" s="45">
        <v>89.999999858417922</v>
      </c>
      <c r="AO2503" s="12">
        <v>0</v>
      </c>
      <c r="AP2503" s="12">
        <v>-2199.6014464229006</v>
      </c>
      <c r="AQ2503" s="12">
        <v>3995.3282287578977</v>
      </c>
      <c r="AR2503" s="12">
        <v>7063.626725230034</v>
      </c>
      <c r="AS2503" s="44">
        <v>7466.9944111908935</v>
      </c>
      <c r="AT2503" s="45">
        <v>6891.8858299569501</v>
      </c>
      <c r="AU2503" s="12">
        <v>0</v>
      </c>
      <c r="AV2503" s="12">
        <v>11243.663376192429</v>
      </c>
      <c r="AW2503" s="12">
        <v>21602.19811520978</v>
      </c>
      <c r="AX2503" s="12">
        <v>19528.745682169701</v>
      </c>
      <c r="AY2503" s="44">
        <v>13842.408390795395</v>
      </c>
      <c r="AZ2503" s="45">
        <v>12654.134127641468</v>
      </c>
      <c r="BA2503" s="12">
        <v>0</v>
      </c>
      <c r="BB2503" s="12">
        <v>3425.0452476232881</v>
      </c>
      <c r="BC2503" s="12">
        <v>6869.9436577272163</v>
      </c>
      <c r="BD2503" s="12">
        <v>7512.9860886632987</v>
      </c>
      <c r="BE2503" s="44">
        <v>6939.2512458548272</v>
      </c>
      <c r="BF2503" s="45">
        <v>6891.8858399569499</v>
      </c>
      <c r="BG2503" s="12">
        <v>0</v>
      </c>
      <c r="BH2503" s="12">
        <v>21451.083053714792</v>
      </c>
      <c r="BI2503" s="12">
        <v>19843.314811064192</v>
      </c>
      <c r="BJ2503" s="12">
        <v>14066.66648441956</v>
      </c>
      <c r="BK2503" s="44">
        <v>12844.93951837828</v>
      </c>
      <c r="BL2503" s="45">
        <v>8607.3101109407053</v>
      </c>
      <c r="BM2503" s="12">
        <v>0</v>
      </c>
      <c r="BN2503" s="12">
        <v>0</v>
      </c>
      <c r="BO2503" s="12">
        <v>92.604794646531758</v>
      </c>
      <c r="BP2503" s="12">
        <v>53.835827023300432</v>
      </c>
      <c r="BQ2503" s="48">
        <v>32.585597058607476</v>
      </c>
      <c r="BR2503" s="49">
        <v>27.882526546741826</v>
      </c>
      <c r="BS2503" s="13">
        <v>0</v>
      </c>
      <c r="BT2503" s="12">
        <v>438.44808084989359</v>
      </c>
      <c r="BV2503" s="14">
        <f>Таблица1[[#This Row],[Lкан_леб,мм]]</f>
        <v>57891.551919150101</v>
      </c>
      <c r="BW2503" s="50">
        <f>Таблица1[[#This Row],[угол обхв4]]+Таблица1[[#This Row],[Lдуг 3,мм]]</f>
        <v>11654.529887812527</v>
      </c>
      <c r="BX2503" s="54">
        <f>Таблица1[[#This Row],[угол обхв5]]+Таблица1[[#This Row],[Y5, мм]]</f>
        <v>58550.985415593903</v>
      </c>
      <c r="BY2503" s="14">
        <f>Таблица1[[#This Row],[угол обхв6]]+Таблица1[[#This Row],[Lдуг 4,мм]]</f>
        <v>15024.557238157115</v>
      </c>
      <c r="BZ2503" s="14">
        <f>Таблица1[[#This Row],[Т1]]+Таблица1[[#This Row],[X6, мм]]</f>
        <v>58934.347289926918</v>
      </c>
      <c r="CA2503" s="14">
        <f>Таблица1[[#This Row],[Т2]]+Таблица1[[#This Row],[Lдуг 5,мм]]</f>
        <v>20505.089420345263</v>
      </c>
      <c r="CB2503" s="14">
        <f>Таблица1[[#This Row],[Т3]]+Таблица1[[#This Row],[Y6, мм]]</f>
        <v>59166.38748054648</v>
      </c>
      <c r="CC2503" s="14">
        <f>Таблица1[[#This Row],[Т4]]+Таблица1[[#This Row],[Lдуг 6,мм]]</f>
        <v>21633.564940682321</v>
      </c>
      <c r="CD2503" s="14">
        <f>Таблица1[[#This Row],[Т5]]+Таблица1[[#This Row],[Lдуг 1,мм]]</f>
        <v>59364.937372488748</v>
      </c>
      <c r="CE2503" s="14">
        <f>Таблица1[[#This Row],[Т6]]+Таблица1[[#This Row],[Lпрям1, мм]]</f>
        <v>25680.388957383082</v>
      </c>
      <c r="CF2503" s="15">
        <f>Таблица1[[#This Row],[Т7]]+Таблица1[[#This Row],[Lдуг 2,мм]]</f>
        <v>59364.937372488748</v>
      </c>
      <c r="CG2503" s="14">
        <f>Таблица1[[#This Row],[Т8]]+Таблица1[[#This Row],[Lпрям2, мм]]</f>
        <v>25680.388957383082</v>
      </c>
      <c r="CH2503" s="14">
        <f>Таблица1[[#This Row],[Т9]]-Таблица1[[#This Row],[Т9]]</f>
        <v>0</v>
      </c>
      <c r="CI2503" s="50">
        <f>Таблица1[[#This Row],[Т9]]-Таблица1[[#This Row],[Т8]]</f>
        <v>33684.548415105666</v>
      </c>
      <c r="CJ2503" s="54">
        <f>Таблица1[[#This Row],[Т9]]-Таблица1[[#This Row],[Т7]]</f>
        <v>0</v>
      </c>
      <c r="CK2503" s="14">
        <f>Таблица1[[#This Row],[Т9]]-Таблица1[[#This Row],[Т6]]</f>
        <v>37731.372431806427</v>
      </c>
      <c r="CL2503" s="14">
        <f>Таблица1[[#This Row],[Т9]]-Таблица1[[#This Row],[Т5]]</f>
        <v>198.549891942268</v>
      </c>
      <c r="CM2503" s="14">
        <f>Таблица1[[#This Row],[Т9]]-Таблица1[[#This Row],[Т4]]</f>
        <v>38859.847952143486</v>
      </c>
      <c r="CN2503" s="14">
        <f>Таблица1[[#This Row],[Т9]]-Таблица1[[#This Row],[Т3]]</f>
        <v>430.59008256183006</v>
      </c>
      <c r="CO2503" s="14">
        <f>Таблица1[[#This Row],[Т9]]-Таблица1[[#This Row],[Т2]]</f>
        <v>44340.38013433163</v>
      </c>
      <c r="CP2503" s="14">
        <f>Таблица1[[#This Row],[Т9]]-Таблица1[[#This Row],[Т1]]</f>
        <v>813.95195689484535</v>
      </c>
      <c r="CQ2503" s="14">
        <f>Таблица1[[#This Row],[Т9]]-Таблица1[[#This Row],[угол обхв6]]</f>
        <v>47710.407484676223</v>
      </c>
      <c r="CR2503" s="14">
        <f>Таблица1[[#This Row],[Т9]]-Таблица1[[#This Row],[угол обхв5]]</f>
        <v>1473.3854533386475</v>
      </c>
      <c r="CS2503" s="14">
        <f>Таблица1[[#This Row],[Т9]]-Таблица1[[#This Row],[угол обхв4]]</f>
        <v>59364.937372488748</v>
      </c>
      <c r="CT2503" s="14">
        <f>Таблица1[[#This Row],[Lкан_прям, мм]]+Таблица1[[#This Row],[Lкан_дуг, мм]]+Таблица1[[#This Row],[Lкан_леб,мм]]</f>
        <v>85045.326329871838</v>
      </c>
      <c r="CU2503" s="16">
        <f>Таблица1[[#This Row],[Lкан_леб,мм]]</f>
        <v>57891.551919150101</v>
      </c>
      <c r="CV2503" s="14">
        <f>2534431-(Таблица1[[#This Row],[Т23]]+Таблица1[[#This Row],[угол обхв3]])</f>
        <v>2448947.2255892782</v>
      </c>
      <c r="CW2503" s="50">
        <f>SUM(X2503:AC2503,AD2503:AI2503)-Таблица1[[#This Row],[lподв_min, мм]]</f>
        <v>23106.950393012776</v>
      </c>
      <c r="CX2503" s="17">
        <f>CW2942-Таблица1[[#This Row],[Суммарная длина каната]]</f>
        <v>-2448947.2255892782</v>
      </c>
    </row>
    <row r="2504" spans="1:102" x14ac:dyDescent="0.25">
      <c r="A2504" s="21">
        <v>2503</v>
      </c>
      <c r="B2504" s="10">
        <v>65.442040816326525</v>
      </c>
      <c r="C2504" s="10">
        <v>39.884489795918363</v>
      </c>
      <c r="D2504" s="11">
        <v>7665.1872080787425</v>
      </c>
      <c r="E2504" s="11">
        <v>12786.623329093451</v>
      </c>
      <c r="F2504" s="11">
        <v>6765.199648341506</v>
      </c>
      <c r="G2504" s="11">
        <v>12816.81260398063</v>
      </c>
      <c r="H2504" s="11">
        <v>7257.186718078744</v>
      </c>
      <c r="I2504" s="11">
        <v>8692.6196889497442</v>
      </c>
      <c r="J2504" s="11">
        <v>4094.0036401437078</v>
      </c>
      <c r="K2504" s="11">
        <v>25718.615343890498</v>
      </c>
      <c r="L2504" s="11">
        <v>1435.1590668312349</v>
      </c>
      <c r="M2504" s="11">
        <v>57891.551919150101</v>
      </c>
      <c r="N2504" s="11">
        <v>3782.3850346861873</v>
      </c>
      <c r="O2504" s="11">
        <v>21254.176282419743</v>
      </c>
      <c r="P2504" s="43">
        <v>6702.6429911852874</v>
      </c>
      <c r="Q2504" s="11">
        <v>19590.171273403463</v>
      </c>
      <c r="R2504" s="11">
        <v>7407.2926943127786</v>
      </c>
      <c r="S2504" s="11">
        <v>14155.127410113826</v>
      </c>
      <c r="T2504" s="11">
        <v>7665.1872080787425</v>
      </c>
      <c r="U2504" s="11">
        <v>12786.623329093451</v>
      </c>
      <c r="V2504" s="11">
        <v>6767.3918921091017</v>
      </c>
      <c r="W2504" s="11">
        <v>12676.398238379159</v>
      </c>
      <c r="X2504" s="12">
        <v>0</v>
      </c>
      <c r="Y2504" s="12">
        <v>646.71556629546444</v>
      </c>
      <c r="Z2504" s="12">
        <v>376.96661123345706</v>
      </c>
      <c r="AA2504" s="44">
        <v>232.0401906195587</v>
      </c>
      <c r="AB2504" s="45">
        <v>179.43669868275475</v>
      </c>
      <c r="AC2504" s="12">
        <v>0</v>
      </c>
      <c r="AD2504" s="12">
        <v>11654.529887812527</v>
      </c>
      <c r="AE2504" s="12">
        <v>3361.074114405626</v>
      </c>
      <c r="AF2504" s="12">
        <v>5480.5321821881516</v>
      </c>
      <c r="AG2504" s="44">
        <v>1128.4755203370623</v>
      </c>
      <c r="AH2504" s="45">
        <v>4094.0036391471272</v>
      </c>
      <c r="AI2504" s="12">
        <v>0</v>
      </c>
      <c r="AJ2504" s="12">
        <v>-61.143692323279915</v>
      </c>
      <c r="AK2504" s="12">
        <v>29.675112809423766</v>
      </c>
      <c r="AL2504" s="12">
        <v>82.6128477138992</v>
      </c>
      <c r="AM2504" s="44">
        <v>115.19844477250662</v>
      </c>
      <c r="AN2504" s="45">
        <v>89.999999860049499</v>
      </c>
      <c r="AO2504" s="12">
        <v>0</v>
      </c>
      <c r="AP2504" s="12">
        <v>-2199.6014464229006</v>
      </c>
      <c r="AQ2504" s="12">
        <v>3984.3782132265842</v>
      </c>
      <c r="AR2504" s="12">
        <v>7107.2565984968351</v>
      </c>
      <c r="AS2504" s="44">
        <v>7776.4668469552453</v>
      </c>
      <c r="AT2504" s="45">
        <v>7257.1872080787425</v>
      </c>
      <c r="AU2504" s="12">
        <v>0</v>
      </c>
      <c r="AV2504" s="12">
        <v>11243.663376192429</v>
      </c>
      <c r="AW2504" s="12">
        <v>21608.665712196071</v>
      </c>
      <c r="AX2504" s="12">
        <v>19642.629149631321</v>
      </c>
      <c r="AY2504" s="44">
        <v>13981.419479895552</v>
      </c>
      <c r="AZ2504" s="45">
        <v>12786.623328096872</v>
      </c>
      <c r="BA2504" s="12">
        <v>0</v>
      </c>
      <c r="BB2504" s="12">
        <v>3425.0452476232881</v>
      </c>
      <c r="BC2504" s="12">
        <v>6904.6361697256843</v>
      </c>
      <c r="BD2504" s="12">
        <v>7811.9063016243263</v>
      </c>
      <c r="BE2504" s="44">
        <v>7296.0130554362759</v>
      </c>
      <c r="BF2504" s="45">
        <v>7257.1872180787432</v>
      </c>
      <c r="BG2504" s="12">
        <v>0</v>
      </c>
      <c r="BH2504" s="12">
        <v>21451.083053714792</v>
      </c>
      <c r="BI2504" s="12">
        <v>19944.66070317979</v>
      </c>
      <c r="BJ2504" s="12">
        <v>14207.585286341682</v>
      </c>
      <c r="BK2504" s="44">
        <v>12960.331259311724</v>
      </c>
      <c r="BL2504" s="45">
        <v>8692.619688949746</v>
      </c>
      <c r="BM2504" s="12">
        <v>0</v>
      </c>
      <c r="BN2504" s="12">
        <v>0</v>
      </c>
      <c r="BO2504" s="12">
        <v>90.818805132703687</v>
      </c>
      <c r="BP2504" s="12">
        <v>52.937734904475434</v>
      </c>
      <c r="BQ2504" s="48">
        <v>32.585597058607419</v>
      </c>
      <c r="BR2504" s="49">
        <v>25.19844491245712</v>
      </c>
      <c r="BS2504" s="13">
        <v>0</v>
      </c>
      <c r="BT2504" s="12">
        <v>438.44808084989359</v>
      </c>
      <c r="BV2504" s="14">
        <f>Таблица1[[#This Row],[Lкан_леб,мм]]</f>
        <v>57891.551919150101</v>
      </c>
      <c r="BW2504" s="50">
        <f>Таблица1[[#This Row],[угол обхв4]]+Таблица1[[#This Row],[Lдуг 3,мм]]</f>
        <v>11654.529887812527</v>
      </c>
      <c r="BX2504" s="54">
        <f>Таблица1[[#This Row],[угол обхв5]]+Таблица1[[#This Row],[Y5, мм]]</f>
        <v>58538.267485445562</v>
      </c>
      <c r="BY2504" s="14">
        <f>Таблица1[[#This Row],[угол обхв6]]+Таблица1[[#This Row],[Lдуг 4,мм]]</f>
        <v>15015.604002218153</v>
      </c>
      <c r="BZ2504" s="14">
        <f>Таблица1[[#This Row],[Т1]]+Таблица1[[#This Row],[X6, мм]]</f>
        <v>58915.234096679022</v>
      </c>
      <c r="CA2504" s="14">
        <f>Таблица1[[#This Row],[Т2]]+Таблица1[[#This Row],[Lдуг 5,мм]]</f>
        <v>20496.136184406307</v>
      </c>
      <c r="CB2504" s="14">
        <f>Таблица1[[#This Row],[Т3]]+Таблица1[[#This Row],[Y6, мм]]</f>
        <v>59147.274287298584</v>
      </c>
      <c r="CC2504" s="14">
        <f>Таблица1[[#This Row],[Т4]]+Таблица1[[#This Row],[Lдуг 6,мм]]</f>
        <v>21624.611704743369</v>
      </c>
      <c r="CD2504" s="14">
        <f>Таблица1[[#This Row],[Т5]]+Таблица1[[#This Row],[Lдуг 1,мм]]</f>
        <v>59326.710985981335</v>
      </c>
      <c r="CE2504" s="14">
        <f>Таблица1[[#This Row],[Т6]]+Таблица1[[#This Row],[Lпрям1, мм]]</f>
        <v>25718.615343890495</v>
      </c>
      <c r="CF2504" s="15">
        <f>Таблица1[[#This Row],[Т7]]+Таблица1[[#This Row],[Lдуг 2,мм]]</f>
        <v>59326.710985981335</v>
      </c>
      <c r="CG2504" s="14">
        <f>Таблица1[[#This Row],[Т8]]+Таблица1[[#This Row],[Lпрям2, мм]]</f>
        <v>25718.615343890495</v>
      </c>
      <c r="CH2504" s="14">
        <f>Таблица1[[#This Row],[Т9]]-Таблица1[[#This Row],[Т9]]</f>
        <v>0</v>
      </c>
      <c r="CI2504" s="50">
        <f>Таблица1[[#This Row],[Т9]]-Таблица1[[#This Row],[Т8]]</f>
        <v>33608.095642090841</v>
      </c>
      <c r="CJ2504" s="54">
        <f>Таблица1[[#This Row],[Т9]]-Таблица1[[#This Row],[Т7]]</f>
        <v>0</v>
      </c>
      <c r="CK2504" s="14">
        <f>Таблица1[[#This Row],[Т9]]-Таблица1[[#This Row],[Т6]]</f>
        <v>37702.09928123797</v>
      </c>
      <c r="CL2504" s="14">
        <f>Таблица1[[#This Row],[Т9]]-Таблица1[[#This Row],[Т5]]</f>
        <v>179.43669868275174</v>
      </c>
      <c r="CM2504" s="14">
        <f>Таблица1[[#This Row],[Т9]]-Таблица1[[#This Row],[Т4]]</f>
        <v>38830.574801575029</v>
      </c>
      <c r="CN2504" s="14">
        <f>Таблица1[[#This Row],[Т9]]-Таблица1[[#This Row],[Т3]]</f>
        <v>411.47688930231379</v>
      </c>
      <c r="CO2504" s="14">
        <f>Таблица1[[#This Row],[Т9]]-Таблица1[[#This Row],[Т2]]</f>
        <v>44311.10698376318</v>
      </c>
      <c r="CP2504" s="14">
        <f>Таблица1[[#This Row],[Т9]]-Таблица1[[#This Row],[Т1]]</f>
        <v>788.44350053577364</v>
      </c>
      <c r="CQ2504" s="14">
        <f>Таблица1[[#This Row],[Т9]]-Таблица1[[#This Row],[угол обхв6]]</f>
        <v>47672.18109816881</v>
      </c>
      <c r="CR2504" s="14">
        <f>Таблица1[[#This Row],[Т9]]-Таблица1[[#This Row],[угол обхв5]]</f>
        <v>1435.1590668312347</v>
      </c>
      <c r="CS2504" s="14">
        <f>Таблица1[[#This Row],[Т9]]-Таблица1[[#This Row],[угол обхв4]]</f>
        <v>59326.710985981335</v>
      </c>
      <c r="CT2504" s="14">
        <f>Таблица1[[#This Row],[Lкан_прям, мм]]+Таблица1[[#This Row],[Lкан_дуг, мм]]+Таблица1[[#This Row],[Lкан_леб,мм]]</f>
        <v>85045.326329871838</v>
      </c>
      <c r="CU2504" s="16">
        <f>Таблица1[[#This Row],[Lкан_леб,мм]]</f>
        <v>57891.551919150101</v>
      </c>
      <c r="CV2504" s="14">
        <f>2534431-(Таблица1[[#This Row],[Т23]]+Таблица1[[#This Row],[угол обхв3]])</f>
        <v>2448947.2255892782</v>
      </c>
      <c r="CW2504" s="50">
        <f>SUM(X2504:AC2504,AD2504:AI2504)-Таблица1[[#This Row],[lподв_min, мм]]</f>
        <v>23059.770770578019</v>
      </c>
      <c r="CX2504" s="17">
        <f>CW2943-Таблица1[[#This Row],[Суммарная длина каната]]</f>
        <v>-2448947.2255892782</v>
      </c>
    </row>
    <row r="2505" spans="1:102" x14ac:dyDescent="0.25">
      <c r="A2505" s="21">
        <v>2504</v>
      </c>
      <c r="B2505" s="10">
        <v>65.442040816326525</v>
      </c>
      <c r="C2505" s="10">
        <v>42.568571428571424</v>
      </c>
      <c r="D2505" s="11">
        <v>8023.8834953750147</v>
      </c>
      <c r="E2505" s="11">
        <v>12936.073851246379</v>
      </c>
      <c r="F2505" s="11">
        <v>7123.4695590596266</v>
      </c>
      <c r="G2505" s="11">
        <v>12924.084552308273</v>
      </c>
      <c r="H2505" s="11">
        <v>7615.8830053750153</v>
      </c>
      <c r="I2505" s="11">
        <v>8793.2495748857036</v>
      </c>
      <c r="J2505" s="11">
        <v>4142.8242763606759</v>
      </c>
      <c r="K2505" s="11">
        <v>25756.841730398042</v>
      </c>
      <c r="L2505" s="11">
        <v>1396.9326803236966</v>
      </c>
      <c r="M2505" s="11">
        <v>57891.551919150101</v>
      </c>
      <c r="N2505" s="11">
        <v>3782.3850346861873</v>
      </c>
      <c r="O2505" s="11">
        <v>21254.176282419743</v>
      </c>
      <c r="P2505" s="43">
        <v>6743.792396404936</v>
      </c>
      <c r="Q2505" s="11">
        <v>19687.082870521765</v>
      </c>
      <c r="R2505" s="11">
        <v>7702.1863305271654</v>
      </c>
      <c r="S2505" s="11">
        <v>14290.999655166601</v>
      </c>
      <c r="T2505" s="11">
        <v>8023.8834953750147</v>
      </c>
      <c r="U2505" s="11">
        <v>12936.073851246379</v>
      </c>
      <c r="V2505" s="11">
        <v>7132.2348521820741</v>
      </c>
      <c r="W2505" s="11">
        <v>12783.926892380328</v>
      </c>
      <c r="X2505" s="12">
        <v>0</v>
      </c>
      <c r="Y2505" s="12">
        <v>633.97919181324403</v>
      </c>
      <c r="Z2505" s="12">
        <v>370.58979246778017</v>
      </c>
      <c r="AA2505" s="44">
        <v>232.04019061955887</v>
      </c>
      <c r="AB2505" s="45">
        <v>160.32350542311349</v>
      </c>
      <c r="AC2505" s="12">
        <v>0</v>
      </c>
      <c r="AD2505" s="12">
        <v>11654.529887812527</v>
      </c>
      <c r="AE2505" s="12">
        <v>3350.4798646844679</v>
      </c>
      <c r="AF2505" s="12">
        <v>5480.5321821881489</v>
      </c>
      <c r="AG2505" s="44">
        <v>1128.4755203370614</v>
      </c>
      <c r="AH2505" s="45">
        <v>4142.8242753758386</v>
      </c>
      <c r="AI2505" s="12">
        <v>0</v>
      </c>
      <c r="AJ2505" s="12">
        <v>-61.143692323279915</v>
      </c>
      <c r="AK2505" s="12">
        <v>27.886533142440072</v>
      </c>
      <c r="AL2505" s="12">
        <v>79.928766081246138</v>
      </c>
      <c r="AM2505" s="44">
        <v>112.51436313985359</v>
      </c>
      <c r="AN2505" s="45">
        <v>89.999999861698754</v>
      </c>
      <c r="AO2505" s="12">
        <v>0</v>
      </c>
      <c r="AP2505" s="12">
        <v>-2199.6014464229006</v>
      </c>
      <c r="AQ2505" s="12">
        <v>3973.2156433979899</v>
      </c>
      <c r="AR2505" s="12">
        <v>7145.5055656150662</v>
      </c>
      <c r="AS2505" s="44">
        <v>8079.0900274291262</v>
      </c>
      <c r="AT2505" s="45">
        <v>7615.8834953750147</v>
      </c>
      <c r="AU2505" s="12">
        <v>0</v>
      </c>
      <c r="AV2505" s="12">
        <v>11243.663376192429</v>
      </c>
      <c r="AW2505" s="12">
        <v>21614.797522474571</v>
      </c>
      <c r="AX2505" s="12">
        <v>19758.430818517161</v>
      </c>
      <c r="AY2505" s="44">
        <v>14134.77032609669</v>
      </c>
      <c r="AZ2505" s="45">
        <v>12936.073850261544</v>
      </c>
      <c r="BA2505" s="12">
        <v>0</v>
      </c>
      <c r="BB2505" s="12">
        <v>3425.0452476232881</v>
      </c>
      <c r="BC2505" s="12">
        <v>6934.6230051167395</v>
      </c>
      <c r="BD2505" s="12">
        <v>8103.8994997372947</v>
      </c>
      <c r="BE2505" s="44">
        <v>7646.979798473054</v>
      </c>
      <c r="BF2505" s="45">
        <v>7615.8835053750145</v>
      </c>
      <c r="BG2505" s="12">
        <v>0</v>
      </c>
      <c r="BH2505" s="12">
        <v>21451.083053714792</v>
      </c>
      <c r="BI2505" s="12">
        <v>20047.704110576593</v>
      </c>
      <c r="BJ2505" s="12">
        <v>14362.347603161999</v>
      </c>
      <c r="BK2505" s="44">
        <v>13092.30318031629</v>
      </c>
      <c r="BL2505" s="45">
        <v>8793.2495748857054</v>
      </c>
      <c r="BM2505" s="12">
        <v>0</v>
      </c>
      <c r="BN2505" s="12">
        <v>0</v>
      </c>
      <c r="BO2505" s="12">
        <v>89.030225465719994</v>
      </c>
      <c r="BP2505" s="12">
        <v>52.042232938806059</v>
      </c>
      <c r="BQ2505" s="48">
        <v>32.585597058607448</v>
      </c>
      <c r="BR2505" s="49">
        <v>22.514363278154825</v>
      </c>
      <c r="BS2505" s="13">
        <v>0</v>
      </c>
      <c r="BT2505" s="12">
        <v>438.44808084989359</v>
      </c>
      <c r="BV2505" s="14">
        <f>Таблица1[[#This Row],[Lкан_леб,мм]]</f>
        <v>57891.551919150101</v>
      </c>
      <c r="BW2505" s="50">
        <f>Таблица1[[#This Row],[угол обхв4]]+Таблица1[[#This Row],[Lдуг 3,мм]]</f>
        <v>11654.529887812527</v>
      </c>
      <c r="BX2505" s="54">
        <f>Таблица1[[#This Row],[угол обхв5]]+Таблица1[[#This Row],[Y5, мм]]</f>
        <v>58525.531110963348</v>
      </c>
      <c r="BY2505" s="14">
        <f>Таблица1[[#This Row],[угол обхв6]]+Таблица1[[#This Row],[Lдуг 4,мм]]</f>
        <v>15005.009752496995</v>
      </c>
      <c r="BZ2505" s="14">
        <f>Таблица1[[#This Row],[Т1]]+Таблица1[[#This Row],[X6, мм]]</f>
        <v>58896.120903431125</v>
      </c>
      <c r="CA2505" s="14">
        <f>Таблица1[[#This Row],[Т2]]+Таблица1[[#This Row],[Lдуг 5,мм]]</f>
        <v>20485.541934685145</v>
      </c>
      <c r="CB2505" s="14">
        <f>Таблица1[[#This Row],[Т3]]+Таблица1[[#This Row],[Y6, мм]]</f>
        <v>59128.161094050687</v>
      </c>
      <c r="CC2505" s="14">
        <f>Таблица1[[#This Row],[Т4]]+Таблица1[[#This Row],[Lдуг 6,мм]]</f>
        <v>21614.017455022207</v>
      </c>
      <c r="CD2505" s="14">
        <f>Таблица1[[#This Row],[Т5]]+Таблица1[[#This Row],[Lдуг 1,мм]]</f>
        <v>59288.484599473799</v>
      </c>
      <c r="CE2505" s="14">
        <f>Таблица1[[#This Row],[Т6]]+Таблица1[[#This Row],[Lпрям1, мм]]</f>
        <v>25756.841730398046</v>
      </c>
      <c r="CF2505" s="15">
        <f>Таблица1[[#This Row],[Т7]]+Таблица1[[#This Row],[Lдуг 2,мм]]</f>
        <v>59288.484599473799</v>
      </c>
      <c r="CG2505" s="14">
        <f>Таблица1[[#This Row],[Т8]]+Таблица1[[#This Row],[Lпрям2, мм]]</f>
        <v>25756.841730398046</v>
      </c>
      <c r="CH2505" s="14">
        <f>Таблица1[[#This Row],[Т9]]-Таблица1[[#This Row],[Т9]]</f>
        <v>0</v>
      </c>
      <c r="CI2505" s="50">
        <f>Таблица1[[#This Row],[Т9]]-Таблица1[[#This Row],[Т8]]</f>
        <v>33531.642869075753</v>
      </c>
      <c r="CJ2505" s="54">
        <f>Таблица1[[#This Row],[Т9]]-Таблица1[[#This Row],[Т7]]</f>
        <v>0</v>
      </c>
      <c r="CK2505" s="14">
        <f>Таблица1[[#This Row],[Т9]]-Таблица1[[#This Row],[Т6]]</f>
        <v>37674.467144451592</v>
      </c>
      <c r="CL2505" s="14">
        <f>Таблица1[[#This Row],[Т9]]-Таблица1[[#This Row],[Т5]]</f>
        <v>160.32350542311178</v>
      </c>
      <c r="CM2505" s="14">
        <f>Таблица1[[#This Row],[Т9]]-Таблица1[[#This Row],[Т4]]</f>
        <v>38802.942664788658</v>
      </c>
      <c r="CN2505" s="14">
        <f>Таблица1[[#This Row],[Т9]]-Таблица1[[#This Row],[Т3]]</f>
        <v>392.36369604267384</v>
      </c>
      <c r="CO2505" s="14">
        <f>Таблица1[[#This Row],[Т9]]-Таблица1[[#This Row],[Т2]]</f>
        <v>44283.474846976802</v>
      </c>
      <c r="CP2505" s="14">
        <f>Таблица1[[#This Row],[Т9]]-Таблица1[[#This Row],[Т1]]</f>
        <v>762.95348851045128</v>
      </c>
      <c r="CQ2505" s="14">
        <f>Таблица1[[#This Row],[Т9]]-Таблица1[[#This Row],[угол обхв6]]</f>
        <v>47633.954711661274</v>
      </c>
      <c r="CR2505" s="14">
        <f>Таблица1[[#This Row],[Т9]]-Таблица1[[#This Row],[угол обхв5]]</f>
        <v>1396.9326803236982</v>
      </c>
      <c r="CS2505" s="14">
        <f>Таблица1[[#This Row],[Т9]]-Таблица1[[#This Row],[угол обхв4]]</f>
        <v>59288.484599473799</v>
      </c>
      <c r="CT2505" s="14">
        <f>Таблица1[[#This Row],[Lкан_прям, мм]]+Таблица1[[#This Row],[Lкан_дуг, мм]]+Таблица1[[#This Row],[Lкан_леб,мм]]</f>
        <v>85045.326329871838</v>
      </c>
      <c r="CU2505" s="16">
        <f>Таблица1[[#This Row],[Lкан_леб,мм]]</f>
        <v>57891.551919150101</v>
      </c>
      <c r="CV2505" s="14">
        <f>2534431-(Таблица1[[#This Row],[Т23]]+Таблица1[[#This Row],[угол обхв3]])</f>
        <v>2448947.2255892782</v>
      </c>
      <c r="CW2505" s="50">
        <f>SUM(X2505:AC2505,AD2505:AI2505)-Таблица1[[#This Row],[lподв_min, мм]]</f>
        <v>23010.950134361065</v>
      </c>
      <c r="CX2505" s="17">
        <f>CW2944-Таблица1[[#This Row],[Суммарная длина каната]]</f>
        <v>-2448947.2255892782</v>
      </c>
    </row>
    <row r="2506" spans="1:102" x14ac:dyDescent="0.25">
      <c r="A2506" s="21">
        <v>2505</v>
      </c>
      <c r="B2506" s="10">
        <v>65.442040816326525</v>
      </c>
      <c r="C2506" s="10">
        <v>45.252653061224485</v>
      </c>
      <c r="D2506" s="11">
        <v>8375.1876575962669</v>
      </c>
      <c r="E2506" s="11">
        <v>13102.157777915811</v>
      </c>
      <c r="F2506" s="11">
        <v>7476.3229899260177</v>
      </c>
      <c r="G2506" s="11">
        <v>13048.016211499114</v>
      </c>
      <c r="H2506" s="11">
        <v>7967.1871675962675</v>
      </c>
      <c r="I2506" s="11">
        <v>8908.8795952686269</v>
      </c>
      <c r="J2506" s="11">
        <v>4193.2781826471837</v>
      </c>
      <c r="K2506" s="11">
        <v>25795.068116905673</v>
      </c>
      <c r="L2506" s="11">
        <v>1358.7062938160523</v>
      </c>
      <c r="M2506" s="11">
        <v>57891.551919150101</v>
      </c>
      <c r="N2506" s="11">
        <v>3782.3850346861873</v>
      </c>
      <c r="O2506" s="11">
        <v>21254.176282419743</v>
      </c>
      <c r="P2506" s="43">
        <v>6780.3583912562781</v>
      </c>
      <c r="Q2506" s="11">
        <v>19785.815130834602</v>
      </c>
      <c r="R2506" s="11">
        <v>7990.3936942099508</v>
      </c>
      <c r="S2506" s="11">
        <v>14440.532391296327</v>
      </c>
      <c r="T2506" s="11">
        <v>8375.1876575962669</v>
      </c>
      <c r="U2506" s="11">
        <v>13102.157777915811</v>
      </c>
      <c r="V2506" s="11">
        <v>7491.6421000160899</v>
      </c>
      <c r="W2506" s="11">
        <v>12908.422784483198</v>
      </c>
      <c r="X2506" s="12">
        <v>0</v>
      </c>
      <c r="Y2506" s="12">
        <v>621.22107851853173</v>
      </c>
      <c r="Z2506" s="12">
        <v>364.2347125145954</v>
      </c>
      <c r="AA2506" s="44">
        <v>232.0401906195587</v>
      </c>
      <c r="AB2506" s="45">
        <v>141.21031216336658</v>
      </c>
      <c r="AC2506" s="12">
        <v>0</v>
      </c>
      <c r="AD2506" s="12">
        <v>11654.529887812527</v>
      </c>
      <c r="AE2506" s="12">
        <v>3338.2523448937432</v>
      </c>
      <c r="AF2506" s="12">
        <v>5480.5321821881489</v>
      </c>
      <c r="AG2506" s="44">
        <v>1128.4755203370612</v>
      </c>
      <c r="AH2506" s="45">
        <v>4193.2781816741972</v>
      </c>
      <c r="AI2506" s="12">
        <v>0</v>
      </c>
      <c r="AJ2506" s="12">
        <v>-61.143692323279915</v>
      </c>
      <c r="AK2506" s="12">
        <v>26.0949006759284</v>
      </c>
      <c r="AL2506" s="12">
        <v>77.244684448593063</v>
      </c>
      <c r="AM2506" s="44">
        <v>109.83028150720048</v>
      </c>
      <c r="AN2506" s="45">
        <v>89.999999863362802</v>
      </c>
      <c r="AO2506" s="12">
        <v>0</v>
      </c>
      <c r="AP2506" s="12">
        <v>-2199.6014464229006</v>
      </c>
      <c r="AQ2506" s="12">
        <v>3961.8476061011729</v>
      </c>
      <c r="AR2506" s="12">
        <v>7178.2897025292077</v>
      </c>
      <c r="AS2506" s="44">
        <v>8374.1999512939819</v>
      </c>
      <c r="AT2506" s="45">
        <v>7967.1876575962669</v>
      </c>
      <c r="AU2506" s="12">
        <v>0</v>
      </c>
      <c r="AV2506" s="12">
        <v>11243.663376192429</v>
      </c>
      <c r="AW2506" s="12">
        <v>21620.587506949123</v>
      </c>
      <c r="AX2506" s="12">
        <v>19875.896602340166</v>
      </c>
      <c r="AY2506" s="44">
        <v>14302.124454301558</v>
      </c>
      <c r="AZ2506" s="45">
        <v>13102.157776942824</v>
      </c>
      <c r="BA2506" s="12">
        <v>0</v>
      </c>
      <c r="BB2506" s="12">
        <v>3425.0452476232881</v>
      </c>
      <c r="BC2506" s="12">
        <v>6959.8209626712642</v>
      </c>
      <c r="BD2506" s="12">
        <v>8388.3250054828804</v>
      </c>
      <c r="BE2506" s="44">
        <v>7991.3814005122376</v>
      </c>
      <c r="BF2506" s="45">
        <v>7967.1876675962667</v>
      </c>
      <c r="BG2506" s="12">
        <v>0</v>
      </c>
      <c r="BH2506" s="12">
        <v>21451.083053714792</v>
      </c>
      <c r="BI2506" s="12">
        <v>20152.226355363986</v>
      </c>
      <c r="BJ2506" s="12">
        <v>14530.613862801891</v>
      </c>
      <c r="BK2506" s="44">
        <v>13240.565714910579</v>
      </c>
      <c r="BL2506" s="45">
        <v>8908.8795952686269</v>
      </c>
      <c r="BM2506" s="12">
        <v>0</v>
      </c>
      <c r="BN2506" s="12">
        <v>0</v>
      </c>
      <c r="BO2506" s="12">
        <v>87.238592999208322</v>
      </c>
      <c r="BP2506" s="12">
        <v>51.149783772664669</v>
      </c>
      <c r="BQ2506" s="48">
        <v>32.585597058607419</v>
      </c>
      <c r="BR2506" s="49">
        <v>19.83028164383769</v>
      </c>
      <c r="BS2506" s="13">
        <v>0</v>
      </c>
      <c r="BT2506" s="12">
        <v>438.44808084989359</v>
      </c>
      <c r="BV2506" s="14">
        <f>Таблица1[[#This Row],[Lкан_леб,мм]]</f>
        <v>57891.551919150101</v>
      </c>
      <c r="BW2506" s="50">
        <f>Таблица1[[#This Row],[угол обхв4]]+Таблица1[[#This Row],[Lдуг 3,мм]]</f>
        <v>11654.529887812527</v>
      </c>
      <c r="BX2506" s="54">
        <f>Таблица1[[#This Row],[угол обхв5]]+Таблица1[[#This Row],[Y5, мм]]</f>
        <v>58512.772997668631</v>
      </c>
      <c r="BY2506" s="14">
        <f>Таблица1[[#This Row],[угол обхв6]]+Таблица1[[#This Row],[Lдуг 4,мм]]</f>
        <v>14992.782232706269</v>
      </c>
      <c r="BZ2506" s="14">
        <f>Таблица1[[#This Row],[Т1]]+Таблица1[[#This Row],[X6, мм]]</f>
        <v>58877.007710183228</v>
      </c>
      <c r="CA2506" s="14">
        <f>Таблица1[[#This Row],[Т2]]+Таблица1[[#This Row],[Lдуг 5,мм]]</f>
        <v>20473.314414894419</v>
      </c>
      <c r="CB2506" s="14">
        <f>Таблица1[[#This Row],[Т3]]+Таблица1[[#This Row],[Y6, мм]]</f>
        <v>59109.047900802791</v>
      </c>
      <c r="CC2506" s="14">
        <f>Таблица1[[#This Row],[Т4]]+Таблица1[[#This Row],[Lдуг 6,мм]]</f>
        <v>21601.789935231482</v>
      </c>
      <c r="CD2506" s="14">
        <f>Таблица1[[#This Row],[Т5]]+Таблица1[[#This Row],[Lдуг 1,мм]]</f>
        <v>59250.25821296616</v>
      </c>
      <c r="CE2506" s="14">
        <f>Таблица1[[#This Row],[Т6]]+Таблица1[[#This Row],[Lпрям1, мм]]</f>
        <v>25795.068116905677</v>
      </c>
      <c r="CF2506" s="15">
        <f>Таблица1[[#This Row],[Т7]]+Таблица1[[#This Row],[Lдуг 2,мм]]</f>
        <v>59250.25821296616</v>
      </c>
      <c r="CG2506" s="14">
        <f>Таблица1[[#This Row],[Т8]]+Таблица1[[#This Row],[Lпрям2, мм]]</f>
        <v>25795.068116905677</v>
      </c>
      <c r="CH2506" s="14">
        <f>Таблица1[[#This Row],[Т9]]-Таблица1[[#This Row],[Т9]]</f>
        <v>0</v>
      </c>
      <c r="CI2506" s="50">
        <f>Таблица1[[#This Row],[Т9]]-Таблица1[[#This Row],[Т8]]</f>
        <v>33455.190096060483</v>
      </c>
      <c r="CJ2506" s="54">
        <f>Таблица1[[#This Row],[Т9]]-Таблица1[[#This Row],[Т7]]</f>
        <v>0</v>
      </c>
      <c r="CK2506" s="14">
        <f>Таблица1[[#This Row],[Т9]]-Таблица1[[#This Row],[Т6]]</f>
        <v>37648.468277734675</v>
      </c>
      <c r="CL2506" s="14">
        <f>Таблица1[[#This Row],[Т9]]-Таблица1[[#This Row],[Т5]]</f>
        <v>141.21031216336996</v>
      </c>
      <c r="CM2506" s="14">
        <f>Таблица1[[#This Row],[Т9]]-Таблица1[[#This Row],[Т4]]</f>
        <v>38776.943798071741</v>
      </c>
      <c r="CN2506" s="14">
        <f>Таблица1[[#This Row],[Т9]]-Таблица1[[#This Row],[Т3]]</f>
        <v>373.25050278293202</v>
      </c>
      <c r="CO2506" s="14">
        <f>Таблица1[[#This Row],[Т9]]-Таблица1[[#This Row],[Т2]]</f>
        <v>44257.475980259893</v>
      </c>
      <c r="CP2506" s="14">
        <f>Таблица1[[#This Row],[Т9]]-Таблица1[[#This Row],[Т1]]</f>
        <v>737.48521529752907</v>
      </c>
      <c r="CQ2506" s="14">
        <f>Таблица1[[#This Row],[Т9]]-Таблица1[[#This Row],[угол обхв6]]</f>
        <v>47595.728325153636</v>
      </c>
      <c r="CR2506" s="14">
        <f>Таблица1[[#This Row],[Т9]]-Таблица1[[#This Row],[угол обхв5]]</f>
        <v>1358.7062938160598</v>
      </c>
      <c r="CS2506" s="14">
        <f>Таблица1[[#This Row],[Т9]]-Таблица1[[#This Row],[угол обхв4]]</f>
        <v>59250.25821296616</v>
      </c>
      <c r="CT2506" s="14">
        <f>Таблица1[[#This Row],[Lкан_прям, мм]]+Таблица1[[#This Row],[Lкан_дуг, мм]]+Таблица1[[#This Row],[Lкан_леб,мм]]</f>
        <v>85045.326329871823</v>
      </c>
      <c r="CU2506" s="16">
        <f>Таблица1[[#This Row],[Lкан_леб,мм]]</f>
        <v>57891.551919150101</v>
      </c>
      <c r="CV2506" s="14">
        <f>2534431-(Таблица1[[#This Row],[Т23]]+Таблица1[[#This Row],[угол обхв3]])</f>
        <v>2448947.2255892782</v>
      </c>
      <c r="CW2506" s="50">
        <f>SUM(X2506:AC2506,AD2506:AI2506)-Таблица1[[#This Row],[lподв_min, мм]]</f>
        <v>22960.496228074546</v>
      </c>
      <c r="CX2506" s="17">
        <f>CW2945-Таблица1[[#This Row],[Суммарная длина каната]]</f>
        <v>-2448947.2255892782</v>
      </c>
    </row>
    <row r="2507" spans="1:102" x14ac:dyDescent="0.25">
      <c r="A2507" s="21">
        <v>2506</v>
      </c>
      <c r="B2507" s="10">
        <v>65.442040816326525</v>
      </c>
      <c r="C2507" s="10">
        <v>47.936734693877547</v>
      </c>
      <c r="D2507" s="11">
        <v>8718.3288799405254</v>
      </c>
      <c r="E2507" s="11">
        <v>13284.510695687915</v>
      </c>
      <c r="F2507" s="11">
        <v>7822.9857268074948</v>
      </c>
      <c r="G2507" s="11">
        <v>13188.335656629939</v>
      </c>
      <c r="H2507" s="11">
        <v>8310.3283899405269</v>
      </c>
      <c r="I2507" s="11">
        <v>9039.1543048110889</v>
      </c>
      <c r="J2507" s="11">
        <v>4245.3563908768274</v>
      </c>
      <c r="K2507" s="11">
        <v>25833.294503413414</v>
      </c>
      <c r="L2507" s="11">
        <v>1320.4799073083225</v>
      </c>
      <c r="M2507" s="11">
        <v>57891.551919150101</v>
      </c>
      <c r="N2507" s="11">
        <v>3782.3850346861873</v>
      </c>
      <c r="O2507" s="11">
        <v>21254.176282419743</v>
      </c>
      <c r="P2507" s="43">
        <v>6812.260744381103</v>
      </c>
      <c r="Q2507" s="11">
        <v>19886.151420735365</v>
      </c>
      <c r="R2507" s="11">
        <v>8271.2824145387694</v>
      </c>
      <c r="S2507" s="11">
        <v>14603.397520920391</v>
      </c>
      <c r="T2507" s="11">
        <v>8718.3288799405254</v>
      </c>
      <c r="U2507" s="11">
        <v>13284.510695687915</v>
      </c>
      <c r="V2507" s="11">
        <v>7844.8250414060167</v>
      </c>
      <c r="W2507" s="11">
        <v>13049.612751751663</v>
      </c>
      <c r="X2507" s="12">
        <v>0</v>
      </c>
      <c r="Y2507" s="12">
        <v>608.43784936308475</v>
      </c>
      <c r="Z2507" s="12">
        <v>357.90474842214536</v>
      </c>
      <c r="AA2507" s="44">
        <v>232.04019061955862</v>
      </c>
      <c r="AB2507" s="45">
        <v>122.09711890353378</v>
      </c>
      <c r="AC2507" s="12">
        <v>0</v>
      </c>
      <c r="AD2507" s="12">
        <v>11654.529887812527</v>
      </c>
      <c r="AE2507" s="12">
        <v>3324.4005231599012</v>
      </c>
      <c r="AF2507" s="12">
        <v>5480.5321821881471</v>
      </c>
      <c r="AG2507" s="44">
        <v>1128.4755203370612</v>
      </c>
      <c r="AH2507" s="45">
        <v>4245.3563899157753</v>
      </c>
      <c r="AI2507" s="12">
        <v>0</v>
      </c>
      <c r="AJ2507" s="12">
        <v>-61.143692323279915</v>
      </c>
      <c r="AK2507" s="12">
        <v>24.299741168193851</v>
      </c>
      <c r="AL2507" s="12">
        <v>74.56060281594003</v>
      </c>
      <c r="AM2507" s="44">
        <v>107.14619987454743</v>
      </c>
      <c r="AN2507" s="45">
        <v>89.99999986503893</v>
      </c>
      <c r="AO2507" s="12">
        <v>0</v>
      </c>
      <c r="AP2507" s="12">
        <v>-2199.6014464229006</v>
      </c>
      <c r="AQ2507" s="12">
        <v>3950.2812131637102</v>
      </c>
      <c r="AR2507" s="12">
        <v>7205.5370758529789</v>
      </c>
      <c r="AS2507" s="44">
        <v>8661.1491024597999</v>
      </c>
      <c r="AT2507" s="45">
        <v>8310.3288799405254</v>
      </c>
      <c r="AU2507" s="12">
        <v>0</v>
      </c>
      <c r="AV2507" s="12">
        <v>11243.663376192429</v>
      </c>
      <c r="AW2507" s="12">
        <v>21626.029577756279</v>
      </c>
      <c r="AX2507" s="12">
        <v>19994.768763291806</v>
      </c>
      <c r="AY2507" s="44">
        <v>14483.114664080835</v>
      </c>
      <c r="AZ2507" s="45">
        <v>13284.510694726865</v>
      </c>
      <c r="BA2507" s="12">
        <v>0</v>
      </c>
      <c r="BB2507" s="12">
        <v>3425.0452476232881</v>
      </c>
      <c r="BC2507" s="12">
        <v>6980.1569228586259</v>
      </c>
      <c r="BD2507" s="12">
        <v>8664.5587460106453</v>
      </c>
      <c r="BE2507" s="44">
        <v>8328.4621920194932</v>
      </c>
      <c r="BF2507" s="45">
        <v>8310.328889940527</v>
      </c>
      <c r="BG2507" s="12">
        <v>0</v>
      </c>
      <c r="BH2507" s="12">
        <v>21451.083053714792</v>
      </c>
      <c r="BI2507" s="12">
        <v>20258.004716071904</v>
      </c>
      <c r="BJ2507" s="12">
        <v>14712.01486347683</v>
      </c>
      <c r="BK2507" s="44">
        <v>13404.79355252747</v>
      </c>
      <c r="BL2507" s="45">
        <v>9039.1543048110907</v>
      </c>
      <c r="BM2507" s="12">
        <v>0</v>
      </c>
      <c r="BN2507" s="12">
        <v>0</v>
      </c>
      <c r="BO2507" s="12">
        <v>85.443433491473769</v>
      </c>
      <c r="BP2507" s="12">
        <v>50.260861647746182</v>
      </c>
      <c r="BQ2507" s="48">
        <v>32.585597058607412</v>
      </c>
      <c r="BR2507" s="49">
        <v>17.146200009508497</v>
      </c>
      <c r="BS2507" s="13">
        <v>0</v>
      </c>
      <c r="BT2507" s="12">
        <v>438.44808084989359</v>
      </c>
      <c r="BV2507" s="14">
        <f>Таблица1[[#This Row],[Lкан_леб,мм]]</f>
        <v>57891.551919150101</v>
      </c>
      <c r="BW2507" s="50">
        <f>Таблица1[[#This Row],[угол обхв4]]+Таблица1[[#This Row],[Lдуг 3,мм]]</f>
        <v>11654.529887812527</v>
      </c>
      <c r="BX2507" s="54">
        <f>Таблица1[[#This Row],[угол обхв5]]+Таблица1[[#This Row],[Y5, мм]]</f>
        <v>58499.989768513187</v>
      </c>
      <c r="BY2507" s="14">
        <f>Таблица1[[#This Row],[угол обхв6]]+Таблица1[[#This Row],[Lдуг 4,мм]]</f>
        <v>14978.930410972429</v>
      </c>
      <c r="BZ2507" s="14">
        <f>Таблица1[[#This Row],[Т1]]+Таблица1[[#This Row],[X6, мм]]</f>
        <v>58857.894516935332</v>
      </c>
      <c r="CA2507" s="14">
        <f>Таблица1[[#This Row],[Т2]]+Таблица1[[#This Row],[Lдуг 5,мм]]</f>
        <v>20459.462593160577</v>
      </c>
      <c r="CB2507" s="14">
        <f>Таблица1[[#This Row],[Т3]]+Таблица1[[#This Row],[Y6, мм]]</f>
        <v>59089.934707554894</v>
      </c>
      <c r="CC2507" s="14">
        <f>Таблица1[[#This Row],[Т4]]+Таблица1[[#This Row],[Lдуг 6,мм]]</f>
        <v>21587.938113497639</v>
      </c>
      <c r="CD2507" s="14">
        <f>Таблица1[[#This Row],[Т5]]+Таблица1[[#This Row],[Lдуг 1,мм]]</f>
        <v>59212.031826458428</v>
      </c>
      <c r="CE2507" s="14">
        <f>Таблица1[[#This Row],[Т6]]+Таблица1[[#This Row],[Lпрям1, мм]]</f>
        <v>25833.294503413414</v>
      </c>
      <c r="CF2507" s="15">
        <f>Таблица1[[#This Row],[Т7]]+Таблица1[[#This Row],[Lдуг 2,мм]]</f>
        <v>59212.031826458428</v>
      </c>
      <c r="CG2507" s="14">
        <f>Таблица1[[#This Row],[Т8]]+Таблица1[[#This Row],[Lпрям2, мм]]</f>
        <v>25833.294503413414</v>
      </c>
      <c r="CH2507" s="14">
        <f>Таблица1[[#This Row],[Т9]]-Таблица1[[#This Row],[Т9]]</f>
        <v>0</v>
      </c>
      <c r="CI2507" s="50">
        <f>Таблица1[[#This Row],[Т9]]-Таблица1[[#This Row],[Т8]]</f>
        <v>33378.737323045018</v>
      </c>
      <c r="CJ2507" s="54">
        <f>Таблица1[[#This Row],[Т9]]-Таблица1[[#This Row],[Т7]]</f>
        <v>0</v>
      </c>
      <c r="CK2507" s="14">
        <f>Таблица1[[#This Row],[Т9]]-Таблица1[[#This Row],[Т6]]</f>
        <v>37624.093712960792</v>
      </c>
      <c r="CL2507" s="14">
        <f>Таблица1[[#This Row],[Т9]]-Таблица1[[#This Row],[Т5]]</f>
        <v>122.09711890353356</v>
      </c>
      <c r="CM2507" s="14">
        <f>Таблица1[[#This Row],[Т9]]-Таблица1[[#This Row],[Т4]]</f>
        <v>38752.569233297851</v>
      </c>
      <c r="CN2507" s="14">
        <f>Таблица1[[#This Row],[Т9]]-Таблица1[[#This Row],[Т3]]</f>
        <v>354.13730952309561</v>
      </c>
      <c r="CO2507" s="14">
        <f>Таблица1[[#This Row],[Т9]]-Таблица1[[#This Row],[Т2]]</f>
        <v>44233.101415486002</v>
      </c>
      <c r="CP2507" s="14">
        <f>Таблица1[[#This Row],[Т9]]-Таблица1[[#This Row],[Т1]]</f>
        <v>712.04205794524023</v>
      </c>
      <c r="CQ2507" s="14">
        <f>Таблица1[[#This Row],[Т9]]-Таблица1[[#This Row],[угол обхв6]]</f>
        <v>47557.501938645903</v>
      </c>
      <c r="CR2507" s="14">
        <f>Таблица1[[#This Row],[Т9]]-Таблица1[[#This Row],[угол обхв5]]</f>
        <v>1320.4799073083268</v>
      </c>
      <c r="CS2507" s="14">
        <f>Таблица1[[#This Row],[Т9]]-Таблица1[[#This Row],[угол обхв4]]</f>
        <v>59212.031826458428</v>
      </c>
      <c r="CT2507" s="14">
        <f>Таблица1[[#This Row],[Lкан_прям, мм]]+Таблица1[[#This Row],[Lкан_дуг, мм]]+Таблица1[[#This Row],[Lкан_леб,мм]]</f>
        <v>85045.326329871838</v>
      </c>
      <c r="CU2507" s="16">
        <f>Таблица1[[#This Row],[Lкан_леб,мм]]</f>
        <v>57891.551919150101</v>
      </c>
      <c r="CV2507" s="14">
        <f>2534431-(Таблица1[[#This Row],[Т23]]+Таблица1[[#This Row],[угол обхв3]])</f>
        <v>2448947.2255892782</v>
      </c>
      <c r="CW2507" s="50">
        <f>SUM(X2507:AC2507,AD2507:AI2507)-Таблица1[[#This Row],[lподв_min, мм]]</f>
        <v>22908.41801984491</v>
      </c>
      <c r="CX2507" s="17">
        <f>CW2946-Таблица1[[#This Row],[Суммарная длина каната]]</f>
        <v>-2448947.2255892782</v>
      </c>
    </row>
    <row r="2508" spans="1:102" x14ac:dyDescent="0.25">
      <c r="A2508" s="21">
        <v>2507</v>
      </c>
      <c r="B2508" s="10">
        <v>65.442040816326525</v>
      </c>
      <c r="C2508" s="10">
        <v>50.620816326530601</v>
      </c>
      <c r="D2508" s="11">
        <v>9052.5542583383431</v>
      </c>
      <c r="E2508" s="11">
        <v>13482.732494506179</v>
      </c>
      <c r="F2508" s="11">
        <v>8162.6971388957245</v>
      </c>
      <c r="G2508" s="11">
        <v>13344.735005480881</v>
      </c>
      <c r="H2508" s="11">
        <v>8644.5537683383445</v>
      </c>
      <c r="I2508" s="11">
        <v>9183.6837932504404</v>
      </c>
      <c r="J2508" s="11">
        <v>4299.0487012557387</v>
      </c>
      <c r="K2508" s="11">
        <v>25871.520889921212</v>
      </c>
      <c r="L2508" s="11">
        <v>1282.2535208005252</v>
      </c>
      <c r="M2508" s="11">
        <v>57891.551919150101</v>
      </c>
      <c r="N2508" s="11">
        <v>3782.3850346861873</v>
      </c>
      <c r="O2508" s="11">
        <v>21254.176282419743</v>
      </c>
      <c r="P2508" s="43">
        <v>6839.4294571609726</v>
      </c>
      <c r="Q2508" s="11">
        <v>19987.871587132377</v>
      </c>
      <c r="R2508" s="11">
        <v>8544.2361789087026</v>
      </c>
      <c r="S2508" s="11">
        <v>14779.237693155594</v>
      </c>
      <c r="T2508" s="11">
        <v>9052.5542583383431</v>
      </c>
      <c r="U2508" s="11">
        <v>13482.732494506179</v>
      </c>
      <c r="V2508" s="11">
        <v>8191.008739222425</v>
      </c>
      <c r="W2508" s="11">
        <v>13207.187001907798</v>
      </c>
      <c r="X2508" s="12">
        <v>0</v>
      </c>
      <c r="Y2508" s="12">
        <v>595.62603106892948</v>
      </c>
      <c r="Z2508" s="12">
        <v>351.60337346840362</v>
      </c>
      <c r="AA2508" s="44">
        <v>232.04019061955833</v>
      </c>
      <c r="AB2508" s="45">
        <v>102.98392564363368</v>
      </c>
      <c r="AC2508" s="12">
        <v>0</v>
      </c>
      <c r="AD2508" s="12">
        <v>11654.529887812527</v>
      </c>
      <c r="AE2508" s="12">
        <v>3308.9345992767853</v>
      </c>
      <c r="AF2508" s="12">
        <v>5480.5321821881498</v>
      </c>
      <c r="AG2508" s="44">
        <v>1128.4755203370589</v>
      </c>
      <c r="AH2508" s="45">
        <v>4299.0487003066901</v>
      </c>
      <c r="AI2508" s="12">
        <v>0</v>
      </c>
      <c r="AJ2508" s="12">
        <v>-61.143692323279915</v>
      </c>
      <c r="AK2508" s="12">
        <v>22.500566863920334</v>
      </c>
      <c r="AL2508" s="12">
        <v>71.876521183286982</v>
      </c>
      <c r="AM2508" s="44">
        <v>104.46211824189436</v>
      </c>
      <c r="AN2508" s="45">
        <v>89.999999866724508</v>
      </c>
      <c r="AO2508" s="12">
        <v>0</v>
      </c>
      <c r="AP2508" s="12">
        <v>-2199.6014464229006</v>
      </c>
      <c r="AQ2508" s="12">
        <v>3938.5236044210396</v>
      </c>
      <c r="AR2508" s="12">
        <v>7227.1879007021353</v>
      </c>
      <c r="AS2508" s="44">
        <v>8939.3078708139892</v>
      </c>
      <c r="AT2508" s="45">
        <v>8644.5542583383431</v>
      </c>
      <c r="AU2508" s="12">
        <v>0</v>
      </c>
      <c r="AV2508" s="12">
        <v>11243.663376192429</v>
      </c>
      <c r="AW2508" s="12">
        <v>21631.117586923712</v>
      </c>
      <c r="AX2508" s="12">
        <v>20114.786477758083</v>
      </c>
      <c r="AY2508" s="44">
        <v>14677.343835366744</v>
      </c>
      <c r="AZ2508" s="45">
        <v>13482.732493557131</v>
      </c>
      <c r="BA2508" s="12">
        <v>0</v>
      </c>
      <c r="BB2508" s="12">
        <v>3425.0452476232881</v>
      </c>
      <c r="BC2508" s="12">
        <v>6995.5680268958258</v>
      </c>
      <c r="BD2508" s="12">
        <v>8931.9946224498653</v>
      </c>
      <c r="BE2508" s="44">
        <v>8657.4825664330565</v>
      </c>
      <c r="BF2508" s="45">
        <v>8644.5542683383446</v>
      </c>
      <c r="BG2508" s="12">
        <v>0</v>
      </c>
      <c r="BH2508" s="12">
        <v>21451.083053714792</v>
      </c>
      <c r="BI2508" s="12">
        <v>20364.812891636346</v>
      </c>
      <c r="BJ2508" s="12">
        <v>14906.152583781299</v>
      </c>
      <c r="BK2508" s="44">
        <v>13584.626352295027</v>
      </c>
      <c r="BL2508" s="45">
        <v>9183.6837932504422</v>
      </c>
      <c r="BM2508" s="12">
        <v>0</v>
      </c>
      <c r="BN2508" s="12">
        <v>0</v>
      </c>
      <c r="BO2508" s="12">
        <v>83.644259187200262</v>
      </c>
      <c r="BP2508" s="12">
        <v>49.375954319366649</v>
      </c>
      <c r="BQ2508" s="48">
        <v>32.58559705860737</v>
      </c>
      <c r="BR2508" s="49">
        <v>14.462118375169853</v>
      </c>
      <c r="BS2508" s="13">
        <v>0</v>
      </c>
      <c r="BT2508" s="12">
        <v>438.44808084989359</v>
      </c>
      <c r="BV2508" s="14">
        <f>Таблица1[[#This Row],[Lкан_леб,мм]]</f>
        <v>57891.551919150101</v>
      </c>
      <c r="BW2508" s="50">
        <f>Таблица1[[#This Row],[угол обхв4]]+Таблица1[[#This Row],[Lдуг 3,мм]]</f>
        <v>11654.529887812527</v>
      </c>
      <c r="BX2508" s="54">
        <f>Таблица1[[#This Row],[угол обхв5]]+Таблица1[[#This Row],[Y5, мм]]</f>
        <v>58487.177950219033</v>
      </c>
      <c r="BY2508" s="14">
        <f>Таблица1[[#This Row],[угол обхв6]]+Таблица1[[#This Row],[Lдуг 4,мм]]</f>
        <v>14963.464487089312</v>
      </c>
      <c r="BZ2508" s="14">
        <f>Таблица1[[#This Row],[Т1]]+Таблица1[[#This Row],[X6, мм]]</f>
        <v>58838.781323687435</v>
      </c>
      <c r="CA2508" s="14">
        <f>Таблица1[[#This Row],[Т2]]+Таблица1[[#This Row],[Lдуг 5,мм]]</f>
        <v>20443.996669277461</v>
      </c>
      <c r="CB2508" s="14">
        <f>Таблица1[[#This Row],[Т3]]+Таблица1[[#This Row],[Y6, мм]]</f>
        <v>59070.82151430699</v>
      </c>
      <c r="CC2508" s="14">
        <f>Таблица1[[#This Row],[Т4]]+Таблица1[[#This Row],[Lдуг 6,мм]]</f>
        <v>21572.47218961452</v>
      </c>
      <c r="CD2508" s="14">
        <f>Таблица1[[#This Row],[Т5]]+Таблица1[[#This Row],[Lдуг 1,мм]]</f>
        <v>59173.805439950622</v>
      </c>
      <c r="CE2508" s="14">
        <f>Таблица1[[#This Row],[Т6]]+Таблица1[[#This Row],[Lпрям1, мм]]</f>
        <v>25871.520889921208</v>
      </c>
      <c r="CF2508" s="15">
        <f>Таблица1[[#This Row],[Т7]]+Таблица1[[#This Row],[Lдуг 2,мм]]</f>
        <v>59173.805439950622</v>
      </c>
      <c r="CG2508" s="14">
        <f>Таблица1[[#This Row],[Т8]]+Таблица1[[#This Row],[Lпрям2, мм]]</f>
        <v>25871.520889921208</v>
      </c>
      <c r="CH2508" s="14">
        <f>Таблица1[[#This Row],[Т9]]-Таблица1[[#This Row],[Т9]]</f>
        <v>0</v>
      </c>
      <c r="CI2508" s="50">
        <f>Таблица1[[#This Row],[Т9]]-Таблица1[[#This Row],[Т8]]</f>
        <v>33302.284550029413</v>
      </c>
      <c r="CJ2508" s="54">
        <f>Таблица1[[#This Row],[Т9]]-Таблица1[[#This Row],[Т7]]</f>
        <v>0</v>
      </c>
      <c r="CK2508" s="14">
        <f>Таблица1[[#This Row],[Т9]]-Таблица1[[#This Row],[Т6]]</f>
        <v>37601.333250336102</v>
      </c>
      <c r="CL2508" s="14">
        <f>Таблица1[[#This Row],[Т9]]-Таблица1[[#This Row],[Т5]]</f>
        <v>102.98392564363166</v>
      </c>
      <c r="CM2508" s="14">
        <f>Таблица1[[#This Row],[Т9]]-Таблица1[[#This Row],[Т4]]</f>
        <v>38729.80877067316</v>
      </c>
      <c r="CN2508" s="14">
        <f>Таблица1[[#This Row],[Т9]]-Таблица1[[#This Row],[Т3]]</f>
        <v>335.02411626318644</v>
      </c>
      <c r="CO2508" s="14">
        <f>Таблица1[[#This Row],[Т9]]-Таблица1[[#This Row],[Т2]]</f>
        <v>44210.340952861312</v>
      </c>
      <c r="CP2508" s="14">
        <f>Таблица1[[#This Row],[Т9]]-Таблица1[[#This Row],[Т1]]</f>
        <v>686.62748973158887</v>
      </c>
      <c r="CQ2508" s="14">
        <f>Таблица1[[#This Row],[Т9]]-Таблица1[[#This Row],[угол обхв6]]</f>
        <v>47519.275552138097</v>
      </c>
      <c r="CR2508" s="14">
        <f>Таблица1[[#This Row],[Т9]]-Таблица1[[#This Row],[угол обхв5]]</f>
        <v>1282.2535208005211</v>
      </c>
      <c r="CS2508" s="14">
        <f>Таблица1[[#This Row],[Т9]]-Таблица1[[#This Row],[угол обхв4]]</f>
        <v>59173.805439950622</v>
      </c>
      <c r="CT2508" s="14">
        <f>Таблица1[[#This Row],[Lкан_прям, мм]]+Таблица1[[#This Row],[Lкан_дуг, мм]]+Таблица1[[#This Row],[Lкан_леб,мм]]</f>
        <v>85045.326329871838</v>
      </c>
      <c r="CU2508" s="16">
        <f>Таблица1[[#This Row],[Lкан_леб,мм]]</f>
        <v>57891.551919150101</v>
      </c>
      <c r="CV2508" s="14">
        <f>2534431-(Таблица1[[#This Row],[Т23]]+Таблица1[[#This Row],[угол обхв3]])</f>
        <v>2448947.2255892782</v>
      </c>
      <c r="CW2508" s="50">
        <f>SUM(X2508:AC2508,AD2508:AI2508)-Таблица1[[#This Row],[lподв_min, мм]]</f>
        <v>22854.725709465998</v>
      </c>
      <c r="CX2508" s="17">
        <f>CW2947-Таблица1[[#This Row],[Суммарная длина каната]]</f>
        <v>-2448947.2255892782</v>
      </c>
    </row>
    <row r="2509" spans="1:102" x14ac:dyDescent="0.25">
      <c r="A2509" s="21">
        <v>2508</v>
      </c>
      <c r="B2509" s="10">
        <v>65.442040816326525</v>
      </c>
      <c r="C2509" s="10">
        <v>53.304897959183663</v>
      </c>
      <c r="D2509" s="11">
        <v>9377.1304514389249</v>
      </c>
      <c r="E2509" s="11">
        <v>13696.388245573746</v>
      </c>
      <c r="F2509" s="11">
        <v>8494.7118476469986</v>
      </c>
      <c r="G2509" s="11">
        <v>13516.871094075885</v>
      </c>
      <c r="H2509" s="11">
        <v>8969.1299614389245</v>
      </c>
      <c r="I2509" s="11">
        <v>9342.0445718300434</v>
      </c>
      <c r="J2509" s="11">
        <v>4354.3436737437023</v>
      </c>
      <c r="K2509" s="11">
        <v>25909.747276429065</v>
      </c>
      <c r="L2509" s="11">
        <v>1244.0271342926801</v>
      </c>
      <c r="M2509" s="11">
        <v>57891.551919150101</v>
      </c>
      <c r="N2509" s="11">
        <v>3782.3850346861873</v>
      </c>
      <c r="O2509" s="11">
        <v>21254.176282419743</v>
      </c>
      <c r="P2509" s="43">
        <v>6861.8049173048503</v>
      </c>
      <c r="Q2509" s="11">
        <v>20090.752440498298</v>
      </c>
      <c r="R2509" s="11">
        <v>8808.6560852159491</v>
      </c>
      <c r="S2509" s="11">
        <v>14967.667087900394</v>
      </c>
      <c r="T2509" s="11">
        <v>9377.1304514389249</v>
      </c>
      <c r="U2509" s="11">
        <v>13696.388245573746</v>
      </c>
      <c r="V2509" s="11">
        <v>8529.4336137416085</v>
      </c>
      <c r="W2509" s="11">
        <v>13380.79979306325</v>
      </c>
      <c r="X2509" s="12">
        <v>0</v>
      </c>
      <c r="Y2509" s="12">
        <v>582.78203973922382</v>
      </c>
      <c r="Z2509" s="12">
        <v>345.33417155021192</v>
      </c>
      <c r="AA2509" s="44">
        <v>232.04019061955913</v>
      </c>
      <c r="AB2509" s="45">
        <v>83.870732383685379</v>
      </c>
      <c r="AC2509" s="12">
        <v>0</v>
      </c>
      <c r="AD2509" s="12">
        <v>11654.529887812527</v>
      </c>
      <c r="AE2509" s="12">
        <v>3291.8660132846217</v>
      </c>
      <c r="AF2509" s="12">
        <v>5480.5321821881498</v>
      </c>
      <c r="AG2509" s="44">
        <v>1128.4755203370594</v>
      </c>
      <c r="AH2509" s="45">
        <v>4354.3436728067045</v>
      </c>
      <c r="AI2509" s="12">
        <v>0</v>
      </c>
      <c r="AJ2509" s="12">
        <v>-61.143692323279915</v>
      </c>
      <c r="AK2509" s="12">
        <v>20.69687447349202</v>
      </c>
      <c r="AL2509" s="12">
        <v>69.192439550633893</v>
      </c>
      <c r="AM2509" s="44">
        <v>101.77803660924138</v>
      </c>
      <c r="AN2509" s="45">
        <v>89.999999868416936</v>
      </c>
      <c r="AO2509" s="12">
        <v>0</v>
      </c>
      <c r="AP2509" s="12">
        <v>-2199.6014464229006</v>
      </c>
      <c r="AQ2509" s="12">
        <v>3926.5819508390159</v>
      </c>
      <c r="AR2509" s="12">
        <v>7243.1946718716063</v>
      </c>
      <c r="AS2509" s="44">
        <v>9208.0659336817789</v>
      </c>
      <c r="AT2509" s="45">
        <v>8969.1304514389249</v>
      </c>
      <c r="AU2509" s="12">
        <v>0</v>
      </c>
      <c r="AV2509" s="12">
        <v>11243.663376192429</v>
      </c>
      <c r="AW2509" s="12">
        <v>21635.845313613019</v>
      </c>
      <c r="AX2509" s="12">
        <v>20235.686408606227</v>
      </c>
      <c r="AY2509" s="44">
        <v>14884.385799794942</v>
      </c>
      <c r="AZ2509" s="45">
        <v>13696.38824463675</v>
      </c>
      <c r="BA2509" s="12">
        <v>0</v>
      </c>
      <c r="BB2509" s="12">
        <v>3425.0452476232881</v>
      </c>
      <c r="BC2509" s="12">
        <v>7006.001833457678</v>
      </c>
      <c r="BD2509" s="12">
        <v>9190.0458397827042</v>
      </c>
      <c r="BE2509" s="44">
        <v>8977.7206029730951</v>
      </c>
      <c r="BF2509" s="45">
        <v>8969.1304614389264</v>
      </c>
      <c r="BG2509" s="12">
        <v>0</v>
      </c>
      <c r="BH2509" s="12">
        <v>21451.083053714792</v>
      </c>
      <c r="BI2509" s="12">
        <v>20472.421471691574</v>
      </c>
      <c r="BJ2509" s="12">
        <v>15112.601056008323</v>
      </c>
      <c r="BK2509" s="44">
        <v>13779.6695336792</v>
      </c>
      <c r="BL2509" s="45">
        <v>9342.0445718300452</v>
      </c>
      <c r="BM2509" s="12">
        <v>0</v>
      </c>
      <c r="BN2509" s="12">
        <v>0</v>
      </c>
      <c r="BO2509" s="12">
        <v>81.840566796771938</v>
      </c>
      <c r="BP2509" s="12">
        <v>48.495565077141876</v>
      </c>
      <c r="BQ2509" s="48">
        <v>32.585597058607483</v>
      </c>
      <c r="BR2509" s="49">
        <v>11.77803674082444</v>
      </c>
      <c r="BS2509" s="13">
        <v>0</v>
      </c>
      <c r="BT2509" s="12">
        <v>438.44808084989359</v>
      </c>
      <c r="BV2509" s="14">
        <f>Таблица1[[#This Row],[Lкан_леб,мм]]</f>
        <v>57891.551919150101</v>
      </c>
      <c r="BW2509" s="50">
        <f>Таблица1[[#This Row],[угол обхв4]]+Таблица1[[#This Row],[Lдуг 3,мм]]</f>
        <v>11654.529887812527</v>
      </c>
      <c r="BX2509" s="54">
        <f>Таблица1[[#This Row],[угол обхв5]]+Таблица1[[#This Row],[Y5, мм]]</f>
        <v>58474.333958889321</v>
      </c>
      <c r="BY2509" s="14">
        <f>Таблица1[[#This Row],[угол обхв6]]+Таблица1[[#This Row],[Lдуг 4,мм]]</f>
        <v>14946.395901097148</v>
      </c>
      <c r="BZ2509" s="14">
        <f>Таблица1[[#This Row],[Т1]]+Таблица1[[#This Row],[X6, мм]]</f>
        <v>58819.668130439532</v>
      </c>
      <c r="CA2509" s="14">
        <f>Таблица1[[#This Row],[Т2]]+Таблица1[[#This Row],[Lдуг 5,мм]]</f>
        <v>20426.928083285296</v>
      </c>
      <c r="CB2509" s="14">
        <f>Таблица1[[#This Row],[Т3]]+Таблица1[[#This Row],[Y6, мм]]</f>
        <v>59051.708321059094</v>
      </c>
      <c r="CC2509" s="14">
        <f>Таблица1[[#This Row],[Т4]]+Таблица1[[#This Row],[Lдуг 6,мм]]</f>
        <v>21555.403603622355</v>
      </c>
      <c r="CD2509" s="14">
        <f>Таблица1[[#This Row],[Т5]]+Таблица1[[#This Row],[Lдуг 1,мм]]</f>
        <v>59135.57905344278</v>
      </c>
      <c r="CE2509" s="14">
        <f>Таблица1[[#This Row],[Т6]]+Таблица1[[#This Row],[Lпрям1, мм]]</f>
        <v>25909.747276429058</v>
      </c>
      <c r="CF2509" s="15">
        <f>Таблица1[[#This Row],[Т7]]+Таблица1[[#This Row],[Lдуг 2,мм]]</f>
        <v>59135.57905344278</v>
      </c>
      <c r="CG2509" s="14">
        <f>Таблица1[[#This Row],[Т8]]+Таблица1[[#This Row],[Lпрям2, мм]]</f>
        <v>25909.747276429058</v>
      </c>
      <c r="CH2509" s="14">
        <f>Таблица1[[#This Row],[Т9]]-Таблица1[[#This Row],[Т9]]</f>
        <v>0</v>
      </c>
      <c r="CI2509" s="50">
        <f>Таблица1[[#This Row],[Т9]]-Таблица1[[#This Row],[Т8]]</f>
        <v>33225.831777013722</v>
      </c>
      <c r="CJ2509" s="54">
        <f>Таблица1[[#This Row],[Т9]]-Таблица1[[#This Row],[Т7]]</f>
        <v>0</v>
      </c>
      <c r="CK2509" s="14">
        <f>Таблица1[[#This Row],[Т9]]-Таблица1[[#This Row],[Т6]]</f>
        <v>37580.175449820425</v>
      </c>
      <c r="CL2509" s="14">
        <f>Таблица1[[#This Row],[Т9]]-Таблица1[[#This Row],[Т5]]</f>
        <v>83.870732383686118</v>
      </c>
      <c r="CM2509" s="14">
        <f>Таблица1[[#This Row],[Т9]]-Таблица1[[#This Row],[Т4]]</f>
        <v>38708.650970157483</v>
      </c>
      <c r="CN2509" s="14">
        <f>Таблица1[[#This Row],[Т9]]-Таблица1[[#This Row],[Т3]]</f>
        <v>315.91092300324817</v>
      </c>
      <c r="CO2509" s="14">
        <f>Таблица1[[#This Row],[Т9]]-Таблица1[[#This Row],[Т2]]</f>
        <v>44189.183152345635</v>
      </c>
      <c r="CP2509" s="14">
        <f>Таблица1[[#This Row],[Т9]]-Таблица1[[#This Row],[Т1]]</f>
        <v>661.24509455345833</v>
      </c>
      <c r="CQ2509" s="14">
        <f>Таблица1[[#This Row],[Т9]]-Таблица1[[#This Row],[угол обхв6]]</f>
        <v>47481.049165630255</v>
      </c>
      <c r="CR2509" s="14">
        <f>Таблица1[[#This Row],[Т9]]-Таблица1[[#This Row],[угол обхв5]]</f>
        <v>1244.027134292679</v>
      </c>
      <c r="CS2509" s="14">
        <f>Таблица1[[#This Row],[Т9]]-Таблица1[[#This Row],[угол обхв4]]</f>
        <v>59135.57905344278</v>
      </c>
      <c r="CT2509" s="14">
        <f>Таблица1[[#This Row],[Lкан_прям, мм]]+Таблица1[[#This Row],[Lкан_дуг, мм]]+Таблица1[[#This Row],[Lкан_леб,мм]]</f>
        <v>85045.326329871838</v>
      </c>
      <c r="CU2509" s="16">
        <f>Таблица1[[#This Row],[Lкан_леб,мм]]</f>
        <v>57891.551919150101</v>
      </c>
      <c r="CV2509" s="14">
        <f>2534431-(Таблица1[[#This Row],[Т23]]+Таблица1[[#This Row],[угол обхв3]])</f>
        <v>2448947.2255892782</v>
      </c>
      <c r="CW2509" s="50">
        <f>SUM(X2509:AC2509,AD2509:AI2509)-Таблица1[[#This Row],[lподв_min, мм]]</f>
        <v>22799.430736978044</v>
      </c>
      <c r="CX2509" s="17">
        <f>CW2948-Таблица1[[#This Row],[Суммарная длина каната]]</f>
        <v>-2448947.2255892782</v>
      </c>
    </row>
    <row r="2510" spans="1:102" x14ac:dyDescent="0.25">
      <c r="A2510" s="21">
        <v>2509</v>
      </c>
      <c r="B2510" s="10">
        <v>65.442040816326525</v>
      </c>
      <c r="C2510" s="10">
        <v>55.988979591836724</v>
      </c>
      <c r="D2510" s="11">
        <v>9691.3452896726612</v>
      </c>
      <c r="E2510" s="11">
        <v>13925.009155653423</v>
      </c>
      <c r="F2510" s="11">
        <v>8818.3013622561884</v>
      </c>
      <c r="G2510" s="11">
        <v>13704.366229636693</v>
      </c>
      <c r="H2510" s="11">
        <v>9283.3447996726609</v>
      </c>
      <c r="I2510" s="11">
        <v>9513.7805376460783</v>
      </c>
      <c r="J2510" s="11">
        <v>4411.2286180073443</v>
      </c>
      <c r="K2510" s="11">
        <v>25947.973662936936</v>
      </c>
      <c r="L2510" s="11">
        <v>1205.8007477848021</v>
      </c>
      <c r="M2510" s="11">
        <v>57891.551919150101</v>
      </c>
      <c r="N2510" s="11">
        <v>3782.3850346861873</v>
      </c>
      <c r="O2510" s="11">
        <v>21254.176282419743</v>
      </c>
      <c r="P2510" s="43">
        <v>6879.3380296475334</v>
      </c>
      <c r="Q2510" s="11">
        <v>20194.568244581926</v>
      </c>
      <c r="R2510" s="11">
        <v>9063.9619559401744</v>
      </c>
      <c r="S2510" s="11">
        <v>15168.272262382932</v>
      </c>
      <c r="T2510" s="11">
        <v>9691.3452896726612</v>
      </c>
      <c r="U2510" s="11">
        <v>13925.009155653423</v>
      </c>
      <c r="V2510" s="11">
        <v>8859.3571092790917</v>
      </c>
      <c r="W2510" s="11">
        <v>13570.070192329587</v>
      </c>
      <c r="X2510" s="12">
        <v>0</v>
      </c>
      <c r="Y2510" s="12">
        <v>569.90216562227999</v>
      </c>
      <c r="Z2510" s="12">
        <v>339.10085241925856</v>
      </c>
      <c r="AA2510" s="44">
        <v>232.0401906195587</v>
      </c>
      <c r="AB2510" s="45">
        <v>64.757539123704845</v>
      </c>
      <c r="AC2510" s="12">
        <v>0</v>
      </c>
      <c r="AD2510" s="12">
        <v>11654.529887812527</v>
      </c>
      <c r="AE2510" s="12">
        <v>3273.2074555167683</v>
      </c>
      <c r="AF2510" s="12">
        <v>5480.5321821881507</v>
      </c>
      <c r="AG2510" s="44">
        <v>1128.4755203370605</v>
      </c>
      <c r="AH2510" s="45">
        <v>4411.2286170824309</v>
      </c>
      <c r="AI2510" s="12">
        <v>0</v>
      </c>
      <c r="AJ2510" s="12">
        <v>-61.143692323279915</v>
      </c>
      <c r="AK2510" s="12">
        <v>18.888143033392343</v>
      </c>
      <c r="AL2510" s="12">
        <v>66.508357917980845</v>
      </c>
      <c r="AM2510" s="44">
        <v>99.093954976588265</v>
      </c>
      <c r="AN2510" s="45">
        <v>89.999999870113768</v>
      </c>
      <c r="AO2510" s="12">
        <v>0</v>
      </c>
      <c r="AP2510" s="12">
        <v>-2199.6014464229006</v>
      </c>
      <c r="AQ2510" s="12">
        <v>3914.4634578576802</v>
      </c>
      <c r="AR2510" s="12">
        <v>7253.5222680691422</v>
      </c>
      <c r="AS2510" s="44">
        <v>9466.8335949670509</v>
      </c>
      <c r="AT2510" s="45">
        <v>9283.3452896726612</v>
      </c>
      <c r="AU2510" s="12">
        <v>0</v>
      </c>
      <c r="AV2510" s="12">
        <v>11243.663376192429</v>
      </c>
      <c r="AW2510" s="12">
        <v>21640.206449806348</v>
      </c>
      <c r="AX2510" s="12">
        <v>20357.203282986451</v>
      </c>
      <c r="AY2510" s="44">
        <v>15103.786275782761</v>
      </c>
      <c r="AZ2510" s="45">
        <v>13925.009154728512</v>
      </c>
      <c r="BA2510" s="12">
        <v>0</v>
      </c>
      <c r="BB2510" s="12">
        <v>3425.0452476232881</v>
      </c>
      <c r="BC2510" s="12">
        <v>7011.4164528190258</v>
      </c>
      <c r="BD2510" s="12">
        <v>9438.1461943617833</v>
      </c>
      <c r="BE2510" s="44">
        <v>9288.4736506457848</v>
      </c>
      <c r="BF2510" s="45">
        <v>9283.3452996726628</v>
      </c>
      <c r="BG2510" s="12">
        <v>0</v>
      </c>
      <c r="BH2510" s="12">
        <v>21451.083053714792</v>
      </c>
      <c r="BI2510" s="12">
        <v>20580.598411968534</v>
      </c>
      <c r="BJ2510" s="12">
        <v>15330.907300787456</v>
      </c>
      <c r="BK2510" s="44">
        <v>13989.495142253594</v>
      </c>
      <c r="BL2510" s="45">
        <v>9513.7805376460801</v>
      </c>
      <c r="BM2510" s="12">
        <v>0</v>
      </c>
      <c r="BN2510" s="12">
        <v>0</v>
      </c>
      <c r="BO2510" s="12">
        <v>80.031835356672261</v>
      </c>
      <c r="BP2510" s="12">
        <v>47.620214884588499</v>
      </c>
      <c r="BQ2510" s="48">
        <v>32.585597058607419</v>
      </c>
      <c r="BR2510" s="49">
        <v>9.0939551064744979</v>
      </c>
      <c r="BS2510" s="13">
        <v>0</v>
      </c>
      <c r="BT2510" s="12">
        <v>438.44808084989359</v>
      </c>
      <c r="BV2510" s="14">
        <f>Таблица1[[#This Row],[Lкан_леб,мм]]</f>
        <v>57891.551919150101</v>
      </c>
      <c r="BW2510" s="50">
        <f>Таблица1[[#This Row],[угол обхв4]]+Таблица1[[#This Row],[Lдуг 3,мм]]</f>
        <v>11654.529887812527</v>
      </c>
      <c r="BX2510" s="54">
        <f>Таблица1[[#This Row],[угол обхв5]]+Таблица1[[#This Row],[Y5, мм]]</f>
        <v>58461.454084772384</v>
      </c>
      <c r="BY2510" s="14">
        <f>Таблица1[[#This Row],[угол обхв6]]+Таблица1[[#This Row],[Lдуг 4,мм]]</f>
        <v>14927.737343329296</v>
      </c>
      <c r="BZ2510" s="14">
        <f>Таблица1[[#This Row],[Т1]]+Таблица1[[#This Row],[X6, мм]]</f>
        <v>58800.554937191642</v>
      </c>
      <c r="CA2510" s="14">
        <f>Таблица1[[#This Row],[Т2]]+Таблица1[[#This Row],[Lдуг 5,мм]]</f>
        <v>20408.269525517448</v>
      </c>
      <c r="CB2510" s="14">
        <f>Таблица1[[#This Row],[Т3]]+Таблица1[[#This Row],[Y6, мм]]</f>
        <v>59032.595127811204</v>
      </c>
      <c r="CC2510" s="14">
        <f>Таблица1[[#This Row],[Т4]]+Таблица1[[#This Row],[Lдуг 6,мм]]</f>
        <v>21536.745045854506</v>
      </c>
      <c r="CD2510" s="14">
        <f>Таблица1[[#This Row],[Т5]]+Таблица1[[#This Row],[Lдуг 1,мм]]</f>
        <v>59097.352666934908</v>
      </c>
      <c r="CE2510" s="14">
        <f>Таблица1[[#This Row],[Т6]]+Таблица1[[#This Row],[Lпрям1, мм]]</f>
        <v>25947.973662936936</v>
      </c>
      <c r="CF2510" s="15">
        <f>Таблица1[[#This Row],[Т7]]+Таблица1[[#This Row],[Lдуг 2,мм]]</f>
        <v>59097.352666934908</v>
      </c>
      <c r="CG2510" s="14">
        <f>Таблица1[[#This Row],[Т8]]+Таблица1[[#This Row],[Lпрям2, мм]]</f>
        <v>25947.973662936936</v>
      </c>
      <c r="CH2510" s="14">
        <f>Таблица1[[#This Row],[Т9]]-Таблица1[[#This Row],[Т9]]</f>
        <v>0</v>
      </c>
      <c r="CI2510" s="50">
        <f>Таблица1[[#This Row],[Т9]]-Таблица1[[#This Row],[Т8]]</f>
        <v>33149.379003997972</v>
      </c>
      <c r="CJ2510" s="54">
        <f>Таблица1[[#This Row],[Т9]]-Таблица1[[#This Row],[Т7]]</f>
        <v>0</v>
      </c>
      <c r="CK2510" s="14">
        <f>Таблица1[[#This Row],[Т9]]-Таблица1[[#This Row],[Т6]]</f>
        <v>37560.607621080402</v>
      </c>
      <c r="CL2510" s="14">
        <f>Таблица1[[#This Row],[Т9]]-Таблица1[[#This Row],[Т5]]</f>
        <v>64.757539123704191</v>
      </c>
      <c r="CM2510" s="14">
        <f>Таблица1[[#This Row],[Т9]]-Таблица1[[#This Row],[Т4]]</f>
        <v>38689.083141417461</v>
      </c>
      <c r="CN2510" s="14">
        <f>Таблица1[[#This Row],[Т9]]-Таблица1[[#This Row],[Т3]]</f>
        <v>296.79772974326625</v>
      </c>
      <c r="CO2510" s="14">
        <f>Таблица1[[#This Row],[Т9]]-Таблица1[[#This Row],[Т2]]</f>
        <v>44169.615323605613</v>
      </c>
      <c r="CP2510" s="14">
        <f>Таблица1[[#This Row],[Т9]]-Таблица1[[#This Row],[Т1]]</f>
        <v>635.89858216252469</v>
      </c>
      <c r="CQ2510" s="14">
        <f>Таблица1[[#This Row],[Т9]]-Таблица1[[#This Row],[угол обхв6]]</f>
        <v>47442.822779122384</v>
      </c>
      <c r="CR2510" s="14">
        <f>Таблица1[[#This Row],[Т9]]-Таблица1[[#This Row],[угол обхв5]]</f>
        <v>1205.8007477848078</v>
      </c>
      <c r="CS2510" s="14">
        <f>Таблица1[[#This Row],[Т9]]-Таблица1[[#This Row],[угол обхв4]]</f>
        <v>59097.352666934908</v>
      </c>
      <c r="CT2510" s="14">
        <f>Таблица1[[#This Row],[Lкан_прям, мм]]+Таблица1[[#This Row],[Lкан_дуг, мм]]+Таблица1[[#This Row],[Lкан_леб,мм]]</f>
        <v>85045.326329871838</v>
      </c>
      <c r="CU2510" s="16">
        <f>Таблица1[[#This Row],[Lкан_леб,мм]]</f>
        <v>57891.551919150101</v>
      </c>
      <c r="CV2510" s="14">
        <f>2534431-(Таблица1[[#This Row],[Т23]]+Таблица1[[#This Row],[угол обхв3]])</f>
        <v>2448947.2255892782</v>
      </c>
      <c r="CW2510" s="50">
        <f>SUM(X2510:AC2510,AD2510:AI2510)-Таблица1[[#This Row],[lподв_min, мм]]</f>
        <v>22742.545792714394</v>
      </c>
      <c r="CX2510" s="17">
        <f>CW2949-Таблица1[[#This Row],[Суммарная длина каната]]</f>
        <v>-2448947.2255892782</v>
      </c>
    </row>
    <row r="2511" spans="1:102" x14ac:dyDescent="0.25">
      <c r="A2511" s="21">
        <v>2510</v>
      </c>
      <c r="B2511" s="10">
        <v>65.442040816326525</v>
      </c>
      <c r="C2511" s="10">
        <v>58.673061224489786</v>
      </c>
      <c r="D2511" s="11">
        <v>9180.0553234698418</v>
      </c>
      <c r="E2511" s="11">
        <v>13774.582911643025</v>
      </c>
      <c r="F2511" s="11">
        <v>9132.7556780764844</v>
      </c>
      <c r="G2511" s="11">
        <v>13906.809019298293</v>
      </c>
      <c r="H2511" s="11">
        <v>9588.0548334698433</v>
      </c>
      <c r="I2511" s="11">
        <v>9698.4070590749307</v>
      </c>
      <c r="J2511" s="11">
        <v>4076.1758525680934</v>
      </c>
      <c r="K2511" s="11">
        <v>25982.981082592803</v>
      </c>
      <c r="L2511" s="11">
        <v>1170.7933281289368</v>
      </c>
      <c r="M2511" s="11">
        <v>57891.551919150101</v>
      </c>
      <c r="N2511" s="11">
        <v>3782.3850346861873</v>
      </c>
      <c r="O2511" s="11">
        <v>21254.176282419743</v>
      </c>
      <c r="P2511" s="43">
        <v>6891.9903238719271</v>
      </c>
      <c r="Q2511" s="11">
        <v>20299.091211707866</v>
      </c>
      <c r="R2511" s="11">
        <v>9309.5936111423216</v>
      </c>
      <c r="S2511" s="11">
        <v>15380.613058317391</v>
      </c>
      <c r="T2511" s="11">
        <v>9994.5093378595702</v>
      </c>
      <c r="U2511" s="11">
        <v>14168.093595671375</v>
      </c>
      <c r="V2511" s="11">
        <v>9180.0553234698418</v>
      </c>
      <c r="W2511" s="11">
        <v>13774.582911643025</v>
      </c>
      <c r="X2511" s="12">
        <v>0</v>
      </c>
      <c r="Y2511" s="12">
        <v>556.9825569010128</v>
      </c>
      <c r="Z2511" s="12">
        <v>332.9072678926284</v>
      </c>
      <c r="AA2511" s="44">
        <v>232.04019061955844</v>
      </c>
      <c r="AB2511" s="45">
        <v>47.253829333785127</v>
      </c>
      <c r="AC2511" s="12">
        <v>1.6094833819520014</v>
      </c>
      <c r="AD2511" s="12">
        <v>11654.529887812527</v>
      </c>
      <c r="AE2511" s="12">
        <v>3252.9728782805178</v>
      </c>
      <c r="AF2511" s="12">
        <v>5480.5321821881507</v>
      </c>
      <c r="AG2511" s="44">
        <v>1128.4755203370598</v>
      </c>
      <c r="AH2511" s="45">
        <v>390.29476040552032</v>
      </c>
      <c r="AI2511" s="12">
        <v>4076.1758535690296</v>
      </c>
      <c r="AJ2511" s="12">
        <v>-61.143692323279915</v>
      </c>
      <c r="AK2511" s="12">
        <v>17.073831629742788</v>
      </c>
      <c r="AL2511" s="12">
        <v>63.824276285327763</v>
      </c>
      <c r="AM2511" s="44">
        <v>96.409873343935146</v>
      </c>
      <c r="AN2511" s="45">
        <v>89.773978768794521</v>
      </c>
      <c r="AO2511" s="12">
        <v>89.999999859437395</v>
      </c>
      <c r="AP2511" s="12">
        <v>-2199.6014464229006</v>
      </c>
      <c r="AQ2511" s="12">
        <v>3902.1753690760706</v>
      </c>
      <c r="AR2511" s="12">
        <v>7258.1480289767824</v>
      </c>
      <c r="AS2511" s="44">
        <v>9715.0430790353621</v>
      </c>
      <c r="AT2511" s="45">
        <v>9586.5125124142505</v>
      </c>
      <c r="AU2511" s="12">
        <v>9588.0553234698418</v>
      </c>
      <c r="AV2511" s="12">
        <v>11243.663376192429</v>
      </c>
      <c r="AW2511" s="12">
        <v>21644.194584281027</v>
      </c>
      <c r="AX2511" s="12">
        <v>20479.070474380951</v>
      </c>
      <c r="AY2511" s="44">
        <v>15335.063865292155</v>
      </c>
      <c r="AZ2511" s="45">
        <v>14166.484115462828</v>
      </c>
      <c r="BA2511" s="12">
        <v>13774.582912643962</v>
      </c>
      <c r="BB2511" s="12">
        <v>3425.0452476232881</v>
      </c>
      <c r="BC2511" s="12">
        <v>7011.7806582618114</v>
      </c>
      <c r="BD2511" s="12">
        <v>9675.7513162471751</v>
      </c>
      <c r="BE2511" s="44">
        <v>9589.0598699665297</v>
      </c>
      <c r="BF2511" s="45">
        <v>9588.0521489151615</v>
      </c>
      <c r="BG2511" s="12">
        <v>9588.0553334698434</v>
      </c>
      <c r="BH2511" s="12">
        <v>21451.083053714792</v>
      </c>
      <c r="BI2511" s="12">
        <v>20689.109513569154</v>
      </c>
      <c r="BJ2511" s="12">
        <v>15560.592320990472</v>
      </c>
      <c r="BK2511" s="44">
        <v>14213.642788696608</v>
      </c>
      <c r="BL2511" s="45">
        <v>13776.192391851569</v>
      </c>
      <c r="BM2511" s="12">
        <v>9698.4070590749325</v>
      </c>
      <c r="BN2511" s="12">
        <v>0</v>
      </c>
      <c r="BO2511" s="12">
        <v>78.217523953022692</v>
      </c>
      <c r="BP2511" s="12">
        <v>46.750444655584971</v>
      </c>
      <c r="BQ2511" s="48">
        <v>32.585597058607384</v>
      </c>
      <c r="BR2511" s="49">
        <v>6.6358945751406244</v>
      </c>
      <c r="BS2511" s="13">
        <v>0.2260210906428724</v>
      </c>
      <c r="BT2511" s="12">
        <v>438.44808084989359</v>
      </c>
      <c r="BV2511" s="14">
        <f>Таблица1[[#This Row],[Lкан_леб,мм]]</f>
        <v>57891.551919150101</v>
      </c>
      <c r="BW2511" s="50">
        <f>Таблица1[[#This Row],[угол обхв4]]+Таблица1[[#This Row],[Lдуг 3,мм]]</f>
        <v>11654.529887812527</v>
      </c>
      <c r="BX2511" s="54">
        <f>Таблица1[[#This Row],[угол обхв5]]+Таблица1[[#This Row],[Y5, мм]]</f>
        <v>58448.534476051114</v>
      </c>
      <c r="BY2511" s="14">
        <f>Таблица1[[#This Row],[угол обхв6]]+Таблица1[[#This Row],[Lдуг 4,мм]]</f>
        <v>14907.502766093045</v>
      </c>
      <c r="BZ2511" s="14">
        <f>Таблица1[[#This Row],[Т1]]+Таблица1[[#This Row],[X6, мм]]</f>
        <v>58781.441743943746</v>
      </c>
      <c r="CA2511" s="14">
        <f>Таблица1[[#This Row],[Т2]]+Таблица1[[#This Row],[Lдуг 5,мм]]</f>
        <v>20388.034948281194</v>
      </c>
      <c r="CB2511" s="14">
        <f>Таблица1[[#This Row],[Т3]]+Таблица1[[#This Row],[Y6, мм]]</f>
        <v>59013.481934563308</v>
      </c>
      <c r="CC2511" s="14">
        <f>Таблица1[[#This Row],[Т4]]+Таблица1[[#This Row],[Lдуг 6,мм]]</f>
        <v>21516.510468618253</v>
      </c>
      <c r="CD2511" s="14">
        <f>Таблица1[[#This Row],[Т5]]+Таблица1[[#This Row],[Lдуг 1,мм]]</f>
        <v>59060.735763897093</v>
      </c>
      <c r="CE2511" s="14">
        <f>Таблица1[[#This Row],[Т6]]+Таблица1[[#This Row],[Lпрям1, мм]]</f>
        <v>21906.805229023772</v>
      </c>
      <c r="CF2511" s="15">
        <f>Таблица1[[#This Row],[Т7]]+Таблица1[[#This Row],[Lдуг 2,мм]]</f>
        <v>59062.345247279045</v>
      </c>
      <c r="CG2511" s="14">
        <f>Таблица1[[#This Row],[Т8]]+Таблица1[[#This Row],[Lпрям2, мм]]</f>
        <v>25982.9810825928</v>
      </c>
      <c r="CH2511" s="14">
        <f>Таблица1[[#This Row],[Т9]]-Таблица1[[#This Row],[Т9]]</f>
        <v>0</v>
      </c>
      <c r="CI2511" s="50">
        <f>Таблица1[[#This Row],[Т9]]-Таблица1[[#This Row],[Т8]]</f>
        <v>37155.540018255269</v>
      </c>
      <c r="CJ2511" s="54">
        <f>Таблица1[[#This Row],[Т9]]-Таблица1[[#This Row],[Т7]]</f>
        <v>1.609483381951577</v>
      </c>
      <c r="CK2511" s="14">
        <f>Таблица1[[#This Row],[Т9]]-Таблица1[[#This Row],[Т6]]</f>
        <v>37545.834778660792</v>
      </c>
      <c r="CL2511" s="14">
        <f>Таблица1[[#This Row],[Т9]]-Таблица1[[#This Row],[Т5]]</f>
        <v>48.863312715737266</v>
      </c>
      <c r="CM2511" s="14">
        <f>Таблица1[[#This Row],[Т9]]-Таблица1[[#This Row],[Т4]]</f>
        <v>38674.310298997851</v>
      </c>
      <c r="CN2511" s="14">
        <f>Таблица1[[#This Row],[Т9]]-Таблица1[[#This Row],[Т3]]</f>
        <v>280.90350333529932</v>
      </c>
      <c r="CO2511" s="14">
        <f>Таблица1[[#This Row],[Т9]]-Таблица1[[#This Row],[Т2]]</f>
        <v>44154.842481186002</v>
      </c>
      <c r="CP2511" s="14">
        <f>Таблица1[[#This Row],[Т9]]-Таблица1[[#This Row],[Т1]]</f>
        <v>613.81077122793067</v>
      </c>
      <c r="CQ2511" s="14">
        <f>Таблица1[[#This Row],[Т9]]-Таблица1[[#This Row],[угол обхв6]]</f>
        <v>47407.81535946652</v>
      </c>
      <c r="CR2511" s="14">
        <f>Таблица1[[#This Row],[Т9]]-Таблица1[[#This Row],[угол обхв5]]</f>
        <v>1170.7933281289443</v>
      </c>
      <c r="CS2511" s="14">
        <f>Таблица1[[#This Row],[Т9]]-Таблица1[[#This Row],[угол обхв4]]</f>
        <v>59062.345247279045</v>
      </c>
      <c r="CT2511" s="14">
        <f>Таблица1[[#This Row],[Lкан_прям, мм]]+Таблица1[[#This Row],[Lкан_дуг, мм]]+Таблица1[[#This Row],[Lкан_леб,мм]]</f>
        <v>85045.326329871838</v>
      </c>
      <c r="CU2511" s="16">
        <f>Таблица1[[#This Row],[Lкан_леб,мм]]</f>
        <v>57891.551919150101</v>
      </c>
      <c r="CV2511" s="14">
        <f>2534431-(Таблица1[[#This Row],[Т23]]+Таблица1[[#This Row],[угол обхв3]])</f>
        <v>2448947.2255892782</v>
      </c>
      <c r="CW2511" s="50">
        <f>SUM(X2511:AC2511,AD2511:AI2511)-Таблица1[[#This Row],[lподв_min, мм]]</f>
        <v>23077.598558153644</v>
      </c>
      <c r="CX2511" s="17">
        <f>CW2950-Таблица1[[#This Row],[Суммарная длина каната]]</f>
        <v>-2448947.2255892782</v>
      </c>
    </row>
    <row r="2512" spans="1:102" x14ac:dyDescent="0.25">
      <c r="A2512" s="21">
        <v>2511</v>
      </c>
      <c r="B2512" s="10">
        <v>65.442040816326525</v>
      </c>
      <c r="C2512" s="10">
        <v>61.357142857142854</v>
      </c>
      <c r="D2512" s="11">
        <v>9490.8245956202209</v>
      </c>
      <c r="E2512" s="11">
        <v>13993.889218969636</v>
      </c>
      <c r="F2512" s="11">
        <v>9437.3848344776197</v>
      </c>
      <c r="G2512" s="11">
        <v>14123.755272767468</v>
      </c>
      <c r="H2512" s="11">
        <v>9898.8241056202223</v>
      </c>
      <c r="I2512" s="11">
        <v>9895.9179974858343</v>
      </c>
      <c r="J2512" s="11">
        <v>4097.9712214838009</v>
      </c>
      <c r="K2512" s="11">
        <v>25982.981082587477</v>
      </c>
      <c r="L2512" s="11">
        <v>1170.7933281342614</v>
      </c>
      <c r="M2512" s="11">
        <v>57891.551919150101</v>
      </c>
      <c r="N2512" s="11">
        <v>3782.3850346861873</v>
      </c>
      <c r="O2512" s="11">
        <v>21254.176282419743</v>
      </c>
      <c r="P2512" s="43">
        <v>6899.7340389187657</v>
      </c>
      <c r="Q2512" s="11">
        <v>20404.092002577381</v>
      </c>
      <c r="R2512" s="11">
        <v>9545.0120975846421</v>
      </c>
      <c r="S2512" s="11">
        <v>15604.223567678268</v>
      </c>
      <c r="T2512" s="11">
        <v>10285.957407935004</v>
      </c>
      <c r="U2512" s="11">
        <v>14425.108201367659</v>
      </c>
      <c r="V2512" s="11">
        <v>9490.8245956202209</v>
      </c>
      <c r="W2512" s="11">
        <v>13993.889218969636</v>
      </c>
      <c r="X2512" s="12">
        <v>0</v>
      </c>
      <c r="Y2512" s="12">
        <v>544.01920236853857</v>
      </c>
      <c r="Z2512" s="12">
        <v>326.75742917720549</v>
      </c>
      <c r="AA2512" s="44">
        <v>232.04019061955913</v>
      </c>
      <c r="AB2512" s="45">
        <v>47.253829333785674</v>
      </c>
      <c r="AC2512" s="12">
        <v>20.722676635172771</v>
      </c>
      <c r="AD2512" s="12">
        <v>11654.529887812527</v>
      </c>
      <c r="AE2512" s="12">
        <v>3231.1775093648062</v>
      </c>
      <c r="AF2512" s="12">
        <v>5480.5321821881471</v>
      </c>
      <c r="AG2512" s="44">
        <v>1128.4755203370614</v>
      </c>
      <c r="AH2512" s="45">
        <v>390.29476040552032</v>
      </c>
      <c r="AI2512" s="12">
        <v>4097.9712224794139</v>
      </c>
      <c r="AJ2512" s="12">
        <v>-61.143692323279915</v>
      </c>
      <c r="AK2512" s="12">
        <v>15.253376965422778</v>
      </c>
      <c r="AL2512" s="12">
        <v>61.140194652674687</v>
      </c>
      <c r="AM2512" s="44">
        <v>93.72579171128217</v>
      </c>
      <c r="AN2512" s="45">
        <v>87.089897136141474</v>
      </c>
      <c r="AO2512" s="12">
        <v>89.999999860185</v>
      </c>
      <c r="AP2512" s="12">
        <v>-2199.6014464229006</v>
      </c>
      <c r="AQ2512" s="12">
        <v>3889.7249704125488</v>
      </c>
      <c r="AR2512" s="12">
        <v>7257.0618049710311</v>
      </c>
      <c r="AS2512" s="44">
        <v>9952.1497765000731</v>
      </c>
      <c r="AT2512" s="45">
        <v>9878.4835562917197</v>
      </c>
      <c r="AU2512" s="12">
        <v>9898.8245956202209</v>
      </c>
      <c r="AV2512" s="12">
        <v>11243.663376192429</v>
      </c>
      <c r="AW2512" s="12">
        <v>21647.803184699376</v>
      </c>
      <c r="AX2512" s="12">
        <v>20601.020587623072</v>
      </c>
      <c r="AY2512" s="44">
        <v>15577.711110090258</v>
      </c>
      <c r="AZ2512" s="45">
        <v>14404.394432348341</v>
      </c>
      <c r="BA2512" s="12">
        <v>13993.889219965251</v>
      </c>
      <c r="BB2512" s="12">
        <v>3425.0452476232881</v>
      </c>
      <c r="BC2512" s="12">
        <v>7007.0739746451272</v>
      </c>
      <c r="BD2512" s="12">
        <v>9902.3398636369075</v>
      </c>
      <c r="BE2512" s="44">
        <v>9878.8197290195731</v>
      </c>
      <c r="BF2512" s="45">
        <v>9898.2984472635071</v>
      </c>
      <c r="BG2512" s="12">
        <v>9898.8246056202242</v>
      </c>
      <c r="BH2512" s="12">
        <v>21451.083053714792</v>
      </c>
      <c r="BI2512" s="12">
        <v>20797.718904857018</v>
      </c>
      <c r="BJ2512" s="12">
        <v>15801.152152723958</v>
      </c>
      <c r="BK2512" s="44">
        <v>14451.620658955666</v>
      </c>
      <c r="BL2512" s="45">
        <v>14014.602987988952</v>
      </c>
      <c r="BM2512" s="12">
        <v>9895.9179974858362</v>
      </c>
      <c r="BN2512" s="12">
        <v>0</v>
      </c>
      <c r="BO2512" s="12">
        <v>76.397069288702696</v>
      </c>
      <c r="BP2512" s="12">
        <v>45.886817687251906</v>
      </c>
      <c r="BQ2512" s="48">
        <v>32.585597058607483</v>
      </c>
      <c r="BR2512" s="49">
        <v>6.6358945751407008</v>
      </c>
      <c r="BS2512" s="13">
        <v>2.9101027240435342</v>
      </c>
      <c r="BT2512" s="12">
        <v>438.44808084989359</v>
      </c>
      <c r="BV2512" s="14">
        <f>Таблица1[[#This Row],[Lкан_леб,мм]]</f>
        <v>57891.551919150101</v>
      </c>
      <c r="BW2512" s="50">
        <f>Таблица1[[#This Row],[угол обхв4]]+Таблица1[[#This Row],[Lдуг 3,мм]]</f>
        <v>11654.529887812527</v>
      </c>
      <c r="BX2512" s="54">
        <f>Таблица1[[#This Row],[угол обхв5]]+Таблица1[[#This Row],[Y5, мм]]</f>
        <v>58435.571121518638</v>
      </c>
      <c r="BY2512" s="14">
        <f>Таблица1[[#This Row],[угол обхв6]]+Таблица1[[#This Row],[Lдуг 4,мм]]</f>
        <v>14885.707397177333</v>
      </c>
      <c r="BZ2512" s="14">
        <f>Таблица1[[#This Row],[Т1]]+Таблица1[[#This Row],[X6, мм]]</f>
        <v>58762.328550695842</v>
      </c>
      <c r="CA2512" s="14">
        <f>Таблица1[[#This Row],[Т2]]+Таблица1[[#This Row],[Lдуг 5,мм]]</f>
        <v>20366.23957936548</v>
      </c>
      <c r="CB2512" s="14">
        <f>Таблица1[[#This Row],[Т3]]+Таблица1[[#This Row],[Y6, мм]]</f>
        <v>58994.368741315404</v>
      </c>
      <c r="CC2512" s="14">
        <f>Таблица1[[#This Row],[Т4]]+Таблица1[[#This Row],[Lдуг 6,мм]]</f>
        <v>21494.715099702542</v>
      </c>
      <c r="CD2512" s="14">
        <f>Таблица1[[#This Row],[Т5]]+Таблица1[[#This Row],[Lдуг 1,мм]]</f>
        <v>59041.62257064919</v>
      </c>
      <c r="CE2512" s="14">
        <f>Таблица1[[#This Row],[Т6]]+Таблица1[[#This Row],[Lпрям1, мм]]</f>
        <v>21885.009860108061</v>
      </c>
      <c r="CF2512" s="15">
        <f>Таблица1[[#This Row],[Т7]]+Таблица1[[#This Row],[Lдуг 2,мм]]</f>
        <v>59062.345247284364</v>
      </c>
      <c r="CG2512" s="14">
        <f>Таблица1[[#This Row],[Т8]]+Таблица1[[#This Row],[Lпрям2, мм]]</f>
        <v>25982.981082587474</v>
      </c>
      <c r="CH2512" s="14">
        <f>Таблица1[[#This Row],[Т9]]-Таблица1[[#This Row],[Т9]]</f>
        <v>0</v>
      </c>
      <c r="CI2512" s="50">
        <f>Таблица1[[#This Row],[Т9]]-Таблица1[[#This Row],[Т8]]</f>
        <v>37177.335387176303</v>
      </c>
      <c r="CJ2512" s="54">
        <f>Таблица1[[#This Row],[Т9]]-Таблица1[[#This Row],[Т7]]</f>
        <v>20.722676635174139</v>
      </c>
      <c r="CK2512" s="14">
        <f>Таблица1[[#This Row],[Т9]]-Таблица1[[#This Row],[Т6]]</f>
        <v>37567.630147581818</v>
      </c>
      <c r="CL2512" s="14">
        <f>Таблица1[[#This Row],[Т9]]-Таблица1[[#This Row],[Т5]]</f>
        <v>67.976505968959827</v>
      </c>
      <c r="CM2512" s="14">
        <f>Таблица1[[#This Row],[Т9]]-Таблица1[[#This Row],[Т4]]</f>
        <v>38696.105667918884</v>
      </c>
      <c r="CN2512" s="14">
        <f>Таблица1[[#This Row],[Т9]]-Таблица1[[#This Row],[Т3]]</f>
        <v>300.01669658852188</v>
      </c>
      <c r="CO2512" s="14">
        <f>Таблица1[[#This Row],[Т9]]-Таблица1[[#This Row],[Т2]]</f>
        <v>44176.637850107028</v>
      </c>
      <c r="CP2512" s="14">
        <f>Таблица1[[#This Row],[Т9]]-Таблица1[[#This Row],[Т1]]</f>
        <v>626.77412576572533</v>
      </c>
      <c r="CQ2512" s="14">
        <f>Таблица1[[#This Row],[Т9]]-Таблица1[[#This Row],[угол обхв6]]</f>
        <v>47407.815359471839</v>
      </c>
      <c r="CR2512" s="14">
        <f>Таблица1[[#This Row],[Т9]]-Таблица1[[#This Row],[угол обхв5]]</f>
        <v>1170.793328134263</v>
      </c>
      <c r="CS2512" s="14">
        <f>Таблица1[[#This Row],[Т9]]-Таблица1[[#This Row],[угол обхв4]]</f>
        <v>59062.345247284364</v>
      </c>
      <c r="CT2512" s="14">
        <f>Таблица1[[#This Row],[Lкан_прям, мм]]+Таблица1[[#This Row],[Lкан_дуг, мм]]+Таблица1[[#This Row],[Lкан_леб,мм]]</f>
        <v>85045.326329871838</v>
      </c>
      <c r="CU2512" s="16">
        <f>Таблица1[[#This Row],[Lкан_леб,мм]]</f>
        <v>57891.551919150101</v>
      </c>
      <c r="CV2512" s="14">
        <f>2534431-(Таблица1[[#This Row],[Т23]]+Таблица1[[#This Row],[угол обхв3]])</f>
        <v>2448947.2255892782</v>
      </c>
      <c r="CW2512" s="50">
        <f>SUM(X2512:AC2512,AD2512:AI2512)-Таблица1[[#This Row],[lподв_min, мм]]</f>
        <v>23055.803189237937</v>
      </c>
      <c r="CX2512" s="17">
        <f>CW2951-Таблица1[[#This Row],[Суммарная длина каната]]</f>
        <v>-2448947.2255892782</v>
      </c>
    </row>
    <row r="2513" spans="1:102" x14ac:dyDescent="0.25">
      <c r="A2513" s="21">
        <v>2512</v>
      </c>
      <c r="B2513" s="10">
        <v>65.442040816326525</v>
      </c>
      <c r="C2513" s="10">
        <v>64.041224489795923</v>
      </c>
      <c r="D2513" s="11">
        <v>9790.9830506466697</v>
      </c>
      <c r="E2513" s="11">
        <v>14227.507922891746</v>
      </c>
      <c r="F2513" s="11">
        <v>9731.5204287245379</v>
      </c>
      <c r="G2513" s="11">
        <v>14354.728976943918</v>
      </c>
      <c r="H2513" s="11">
        <v>10198.982560646671</v>
      </c>
      <c r="I2513" s="11">
        <v>10106.19705964065</v>
      </c>
      <c r="J2513" s="11">
        <v>4121.3108632510966</v>
      </c>
      <c r="K2513" s="11">
        <v>25982.981082581839</v>
      </c>
      <c r="L2513" s="11">
        <v>1170.7933281398989</v>
      </c>
      <c r="M2513" s="11">
        <v>57891.551919150101</v>
      </c>
      <c r="N2513" s="11">
        <v>3782.3850346861873</v>
      </c>
      <c r="O2513" s="11">
        <v>21254.176282419743</v>
      </c>
      <c r="P2513" s="43">
        <v>6902.5521838986087</v>
      </c>
      <c r="Q2513" s="11">
        <v>20509.340229473721</v>
      </c>
      <c r="R2513" s="11">
        <v>9769.7008712761399</v>
      </c>
      <c r="S2513" s="11">
        <v>15838.613154973511</v>
      </c>
      <c r="T2513" s="11">
        <v>10565.05001847353</v>
      </c>
      <c r="U2513" s="11">
        <v>14695.489043578609</v>
      </c>
      <c r="V2513" s="11">
        <v>9790.9830506466697</v>
      </c>
      <c r="W2513" s="11">
        <v>14227.507922891746</v>
      </c>
      <c r="X2513" s="12">
        <v>0</v>
      </c>
      <c r="Y2513" s="12">
        <v>531.00791283737067</v>
      </c>
      <c r="Z2513" s="12">
        <v>320.65552546047638</v>
      </c>
      <c r="AA2513" s="44">
        <v>232.0401906195585</v>
      </c>
      <c r="AB2513" s="45">
        <v>47.25382933378522</v>
      </c>
      <c r="AC2513" s="12">
        <v>39.835869888708181</v>
      </c>
      <c r="AD2513" s="12">
        <v>11654.529887812527</v>
      </c>
      <c r="AE2513" s="12">
        <v>3207.8378675975164</v>
      </c>
      <c r="AF2513" s="12">
        <v>5480.5321821881471</v>
      </c>
      <c r="AG2513" s="44">
        <v>1128.4755203370612</v>
      </c>
      <c r="AH2513" s="45">
        <v>390.29476040551731</v>
      </c>
      <c r="AI2513" s="12">
        <v>4121.3108642410707</v>
      </c>
      <c r="AJ2513" s="12">
        <v>-61.143692323279915</v>
      </c>
      <c r="AK2513" s="12">
        <v>13.426190749347601</v>
      </c>
      <c r="AL2513" s="12">
        <v>58.45611302002164</v>
      </c>
      <c r="AM2513" s="44">
        <v>91.041710078629038</v>
      </c>
      <c r="AN2513" s="45">
        <v>84.405815503488398</v>
      </c>
      <c r="AO2513" s="12">
        <v>89.999999860976786</v>
      </c>
      <c r="AP2513" s="12">
        <v>-2199.6014464229006</v>
      </c>
      <c r="AQ2513" s="12">
        <v>3877.1195948931136</v>
      </c>
      <c r="AR2513" s="12">
        <v>7250.2659793926878</v>
      </c>
      <c r="AS2513" s="44">
        <v>10177.633439178249</v>
      </c>
      <c r="AT2513" s="45">
        <v>10158.993200282121</v>
      </c>
      <c r="AU2513" s="12">
        <v>10198.98305064667</v>
      </c>
      <c r="AV2513" s="12">
        <v>11243.663376192429</v>
      </c>
      <c r="AW2513" s="12">
        <v>21651.025577621836</v>
      </c>
      <c r="AX2513" s="12">
        <v>20722.786045603018</v>
      </c>
      <c r="AY2513" s="44">
        <v>15831.195605189989</v>
      </c>
      <c r="AZ2513" s="45">
        <v>14655.716434910475</v>
      </c>
      <c r="BA2513" s="12">
        <v>14227.507923881722</v>
      </c>
      <c r="BB2513" s="12">
        <v>3425.0452476232881</v>
      </c>
      <c r="BC2513" s="12">
        <v>6997.2867441055359</v>
      </c>
      <c r="BD2513" s="12">
        <v>10117.414666770217</v>
      </c>
      <c r="BE2513" s="44">
        <v>10157.117450571419</v>
      </c>
      <c r="BF2513" s="45">
        <v>10197.039868838079</v>
      </c>
      <c r="BG2513" s="12">
        <v>10198.983060646671</v>
      </c>
      <c r="BH2513" s="12">
        <v>21451.083053714792</v>
      </c>
      <c r="BI2513" s="12">
        <v>20906.189524675818</v>
      </c>
      <c r="BJ2513" s="12">
        <v>16052.05897110281</v>
      </c>
      <c r="BK2513" s="44">
        <v>14702.906593362131</v>
      </c>
      <c r="BL2513" s="45">
        <v>14267.28053155988</v>
      </c>
      <c r="BM2513" s="12">
        <v>10106.197059640652</v>
      </c>
      <c r="BN2513" s="12">
        <v>0</v>
      </c>
      <c r="BO2513" s="12">
        <v>74.569883072627519</v>
      </c>
      <c r="BP2513" s="12">
        <v>45.029922270674042</v>
      </c>
      <c r="BQ2513" s="48">
        <v>32.585597058607398</v>
      </c>
      <c r="BR2513" s="49">
        <v>6.6358945751406369</v>
      </c>
      <c r="BS2513" s="13">
        <v>5.5941843574883796</v>
      </c>
      <c r="BT2513" s="12">
        <v>438.44808084989359</v>
      </c>
      <c r="BV2513" s="14">
        <f>Таблица1[[#This Row],[Lкан_леб,мм]]</f>
        <v>57891.551919150101</v>
      </c>
      <c r="BW2513" s="50">
        <f>Таблица1[[#This Row],[угол обхв4]]+Таблица1[[#This Row],[Lдуг 3,мм]]</f>
        <v>11654.529887812527</v>
      </c>
      <c r="BX2513" s="54">
        <f>Таблица1[[#This Row],[угол обхв5]]+Таблица1[[#This Row],[Y5, мм]]</f>
        <v>58422.55983198747</v>
      </c>
      <c r="BY2513" s="14">
        <f>Таблица1[[#This Row],[угол обхв6]]+Таблица1[[#This Row],[Lдуг 4,мм]]</f>
        <v>14862.367755410043</v>
      </c>
      <c r="BZ2513" s="14">
        <f>Таблица1[[#This Row],[Т1]]+Таблица1[[#This Row],[X6, мм]]</f>
        <v>58743.215357447945</v>
      </c>
      <c r="CA2513" s="14">
        <f>Таблица1[[#This Row],[Т2]]+Таблица1[[#This Row],[Lдуг 5,мм]]</f>
        <v>20342.899937598191</v>
      </c>
      <c r="CB2513" s="14">
        <f>Таблица1[[#This Row],[Т3]]+Таблица1[[#This Row],[Y6, мм]]</f>
        <v>58975.255548067507</v>
      </c>
      <c r="CC2513" s="14">
        <f>Таблица1[[#This Row],[Т4]]+Таблица1[[#This Row],[Lдуг 6,мм]]</f>
        <v>21471.375457935254</v>
      </c>
      <c r="CD2513" s="14">
        <f>Таблица1[[#This Row],[Т5]]+Таблица1[[#This Row],[Lдуг 1,мм]]</f>
        <v>59022.509377401293</v>
      </c>
      <c r="CE2513" s="14">
        <f>Таблица1[[#This Row],[Т6]]+Таблица1[[#This Row],[Lпрям1, мм]]</f>
        <v>21861.670218340772</v>
      </c>
      <c r="CF2513" s="15">
        <f>Таблица1[[#This Row],[Т7]]+Таблица1[[#This Row],[Lдуг 2,мм]]</f>
        <v>59062.345247290003</v>
      </c>
      <c r="CG2513" s="14">
        <f>Таблица1[[#This Row],[Т8]]+Таблица1[[#This Row],[Lпрям2, мм]]</f>
        <v>25982.981082581842</v>
      </c>
      <c r="CH2513" s="14">
        <f>Таблица1[[#This Row],[Т9]]-Таблица1[[#This Row],[Т9]]</f>
        <v>0</v>
      </c>
      <c r="CI2513" s="50">
        <f>Таблица1[[#This Row],[Т9]]-Таблица1[[#This Row],[Т8]]</f>
        <v>37200.675028949234</v>
      </c>
      <c r="CJ2513" s="54">
        <f>Таблица1[[#This Row],[Т9]]-Таблица1[[#This Row],[Т7]]</f>
        <v>39.835869888709567</v>
      </c>
      <c r="CK2513" s="14">
        <f>Таблица1[[#This Row],[Т9]]-Таблица1[[#This Row],[Т6]]</f>
        <v>37590.969789354749</v>
      </c>
      <c r="CL2513" s="14">
        <f>Таблица1[[#This Row],[Т9]]-Таблица1[[#This Row],[Т5]]</f>
        <v>87.089699222495256</v>
      </c>
      <c r="CM2513" s="14">
        <f>Таблица1[[#This Row],[Т9]]-Таблица1[[#This Row],[Т4]]</f>
        <v>38719.445309691815</v>
      </c>
      <c r="CN2513" s="14">
        <f>Таблица1[[#This Row],[Т9]]-Таблица1[[#This Row],[Т3]]</f>
        <v>319.12988984205731</v>
      </c>
      <c r="CO2513" s="14">
        <f>Таблица1[[#This Row],[Т9]]-Таблица1[[#This Row],[Т2]]</f>
        <v>44199.977491879959</v>
      </c>
      <c r="CP2513" s="14">
        <f>Таблица1[[#This Row],[Т9]]-Таблица1[[#This Row],[Т1]]</f>
        <v>639.78541530253278</v>
      </c>
      <c r="CQ2513" s="14">
        <f>Таблица1[[#This Row],[Т9]]-Таблица1[[#This Row],[угол обхв6]]</f>
        <v>47407.815359477478</v>
      </c>
      <c r="CR2513" s="14">
        <f>Таблица1[[#This Row],[Т9]]-Таблица1[[#This Row],[угол обхв5]]</f>
        <v>1170.7933281399019</v>
      </c>
      <c r="CS2513" s="14">
        <f>Таблица1[[#This Row],[Т9]]-Таблица1[[#This Row],[угол обхв4]]</f>
        <v>59062.345247290003</v>
      </c>
      <c r="CT2513" s="14">
        <f>Таблица1[[#This Row],[Lкан_прям, мм]]+Таблица1[[#This Row],[Lкан_дуг, мм]]+Таблица1[[#This Row],[Lкан_леб,мм]]</f>
        <v>85045.326329871838</v>
      </c>
      <c r="CU2513" s="16">
        <f>Таблица1[[#This Row],[Lкан_леб,мм]]</f>
        <v>57891.551919150101</v>
      </c>
      <c r="CV2513" s="14">
        <f>2534431-(Таблица1[[#This Row],[Т23]]+Таблица1[[#This Row],[угол обхв3]])</f>
        <v>2448947.2255892782</v>
      </c>
      <c r="CW2513" s="50">
        <f>SUM(X2513:AC2513,AD2513:AI2513)-Таблица1[[#This Row],[lподв_min, мм]]</f>
        <v>23032.463547470645</v>
      </c>
      <c r="CX2513" s="17">
        <f>CW2952-Таблица1[[#This Row],[Суммарная длина каната]]</f>
        <v>-2448947.2255892782</v>
      </c>
    </row>
    <row r="2514" spans="1:102" x14ac:dyDescent="0.25">
      <c r="A2514" s="21">
        <v>2513</v>
      </c>
      <c r="B2514" s="10">
        <v>65.442040816326525</v>
      </c>
      <c r="C2514" s="10">
        <v>66.725306122448984</v>
      </c>
      <c r="D2514" s="11">
        <v>10079.872095213401</v>
      </c>
      <c r="E2514" s="11">
        <v>14474.926428415147</v>
      </c>
      <c r="F2514" s="11">
        <v>10014.517082554714</v>
      </c>
      <c r="G2514" s="11">
        <v>14599.223340365455</v>
      </c>
      <c r="H2514" s="11">
        <v>10487.8716052134</v>
      </c>
      <c r="I2514" s="11">
        <v>10328.74947827502</v>
      </c>
      <c r="J2514" s="11">
        <v>4146.1769501401268</v>
      </c>
      <c r="K2514" s="11">
        <v>25982.981082575898</v>
      </c>
      <c r="L2514" s="11">
        <v>1170.7933281458397</v>
      </c>
      <c r="M2514" s="11">
        <v>57891.551919150101</v>
      </c>
      <c r="N2514" s="11">
        <v>3782.3850346861873</v>
      </c>
      <c r="O2514" s="11">
        <v>21254.176282419743</v>
      </c>
      <c r="P2514" s="43">
        <v>6900.4385753724373</v>
      </c>
      <c r="Q2514" s="11">
        <v>20614.604961767825</v>
      </c>
      <c r="R2514" s="11">
        <v>9983.1669308487017</v>
      </c>
      <c r="S2514" s="11">
        <v>16083.267533773458</v>
      </c>
      <c r="T2514" s="11">
        <v>10831.17479780848</v>
      </c>
      <c r="U2514" s="11">
        <v>14978.64286558325</v>
      </c>
      <c r="V2514" s="11">
        <v>10079.872095213401</v>
      </c>
      <c r="W2514" s="11">
        <v>14474.926428415147</v>
      </c>
      <c r="X2514" s="12">
        <v>0</v>
      </c>
      <c r="Y2514" s="12">
        <v>517.94430111443842</v>
      </c>
      <c r="Z2514" s="12">
        <v>314.6059439355115</v>
      </c>
      <c r="AA2514" s="44">
        <v>232.04019061955859</v>
      </c>
      <c r="AB2514" s="45">
        <v>47.253829333786854</v>
      </c>
      <c r="AC2514" s="12">
        <v>58.949063142544354</v>
      </c>
      <c r="AD2514" s="12">
        <v>11654.529887812527</v>
      </c>
      <c r="AE2514" s="12">
        <v>3182.9717807084776</v>
      </c>
      <c r="AF2514" s="12">
        <v>5480.5321821881489</v>
      </c>
      <c r="AG2514" s="44">
        <v>1128.4755203370623</v>
      </c>
      <c r="AH2514" s="45">
        <v>390.29476040551498</v>
      </c>
      <c r="AI2514" s="12">
        <v>4146.1769511241646</v>
      </c>
      <c r="AJ2514" s="12">
        <v>-61.143692323279915</v>
      </c>
      <c r="AK2514" s="12">
        <v>11.591656884343566</v>
      </c>
      <c r="AL2514" s="12">
        <v>55.772031387368585</v>
      </c>
      <c r="AM2514" s="44">
        <v>88.35762844597599</v>
      </c>
      <c r="AN2514" s="45">
        <v>81.721733870835124</v>
      </c>
      <c r="AO2514" s="12">
        <v>89.999999861810579</v>
      </c>
      <c r="AP2514" s="12">
        <v>-2199.6014464229006</v>
      </c>
      <c r="AQ2514" s="12">
        <v>3864.3666282421</v>
      </c>
      <c r="AR2514" s="12">
        <v>7237.7754633174245</v>
      </c>
      <c r="AS2514" s="44">
        <v>10390.999321594358</v>
      </c>
      <c r="AT2514" s="45">
        <v>10427.425963531718</v>
      </c>
      <c r="AU2514" s="12">
        <v>10487.872095213401</v>
      </c>
      <c r="AV2514" s="12">
        <v>11243.663376192429</v>
      </c>
      <c r="AW2514" s="12">
        <v>21653.854926230033</v>
      </c>
      <c r="AX2514" s="12">
        <v>20844.099676372738</v>
      </c>
      <c r="AY2514" s="44">
        <v>16094.961167027634</v>
      </c>
      <c r="AZ2514" s="45">
        <v>14919.898684423286</v>
      </c>
      <c r="BA2514" s="12">
        <v>14474.926429399186</v>
      </c>
      <c r="BB2514" s="12">
        <v>3425.0452476232881</v>
      </c>
      <c r="BC2514" s="12">
        <v>6982.42016892835</v>
      </c>
      <c r="BD2514" s="12">
        <v>10320.50381879369</v>
      </c>
      <c r="BE2514" s="44">
        <v>10423.342407062826</v>
      </c>
      <c r="BF2514" s="45">
        <v>10483.620929490166</v>
      </c>
      <c r="BG2514" s="12">
        <v>10487.872105213402</v>
      </c>
      <c r="BH2514" s="12">
        <v>21451.083053714792</v>
      </c>
      <c r="BI2514" s="12">
        <v>21014.283605578115</v>
      </c>
      <c r="BJ2514" s="12">
        <v>16312.762248378373</v>
      </c>
      <c r="BK2514" s="44">
        <v>14966.949232329076</v>
      </c>
      <c r="BL2514" s="45">
        <v>14533.670609575111</v>
      </c>
      <c r="BM2514" s="12">
        <v>10328.749478275022</v>
      </c>
      <c r="BN2514" s="12">
        <v>0</v>
      </c>
      <c r="BO2514" s="12">
        <v>72.735349207623486</v>
      </c>
      <c r="BP2514" s="12">
        <v>44.180374503025014</v>
      </c>
      <c r="BQ2514" s="48">
        <v>32.585597058607405</v>
      </c>
      <c r="BR2514" s="49">
        <v>6.635894575140866</v>
      </c>
      <c r="BS2514" s="13">
        <v>8.2782659909754628</v>
      </c>
      <c r="BT2514" s="12">
        <v>438.44808084989359</v>
      </c>
      <c r="BV2514" s="14">
        <f>Таблица1[[#This Row],[Lкан_леб,мм]]</f>
        <v>57891.551919150101</v>
      </c>
      <c r="BW2514" s="50">
        <f>Таблица1[[#This Row],[угол обхв4]]+Таблица1[[#This Row],[Lдуг 3,мм]]</f>
        <v>11654.529887812527</v>
      </c>
      <c r="BX2514" s="54">
        <f>Таблица1[[#This Row],[угол обхв5]]+Таблица1[[#This Row],[Y5, мм]]</f>
        <v>58409.49622026454</v>
      </c>
      <c r="BY2514" s="14">
        <f>Таблица1[[#This Row],[угол обхв6]]+Таблица1[[#This Row],[Lдуг 4,мм]]</f>
        <v>14837.501668521005</v>
      </c>
      <c r="BZ2514" s="14">
        <f>Таблица1[[#This Row],[Т1]]+Таблица1[[#This Row],[X6, мм]]</f>
        <v>58724.102164200049</v>
      </c>
      <c r="CA2514" s="14">
        <f>Таблица1[[#This Row],[Т2]]+Таблица1[[#This Row],[Lдуг 5,мм]]</f>
        <v>20318.033850709155</v>
      </c>
      <c r="CB2514" s="14">
        <f>Таблица1[[#This Row],[Т3]]+Таблица1[[#This Row],[Y6, мм]]</f>
        <v>58956.142354819611</v>
      </c>
      <c r="CC2514" s="14">
        <f>Таблица1[[#This Row],[Т4]]+Таблица1[[#This Row],[Lдуг 6,мм]]</f>
        <v>21446.509371046217</v>
      </c>
      <c r="CD2514" s="14">
        <f>Таблица1[[#This Row],[Т5]]+Таблица1[[#This Row],[Lдуг 1,мм]]</f>
        <v>59003.396184153396</v>
      </c>
      <c r="CE2514" s="14">
        <f>Таблица1[[#This Row],[Т6]]+Таблица1[[#This Row],[Lпрям1, мм]]</f>
        <v>21836.804131451732</v>
      </c>
      <c r="CF2514" s="15">
        <f>Таблица1[[#This Row],[Т7]]+Таблица1[[#This Row],[Lдуг 2,мм]]</f>
        <v>59062.34524729594</v>
      </c>
      <c r="CG2514" s="14">
        <f>Таблица1[[#This Row],[Т8]]+Таблица1[[#This Row],[Lпрям2, мм]]</f>
        <v>25982.981082575898</v>
      </c>
      <c r="CH2514" s="14">
        <f>Таблица1[[#This Row],[Т9]]-Таблица1[[#This Row],[Т9]]</f>
        <v>0</v>
      </c>
      <c r="CI2514" s="50">
        <f>Таблица1[[#This Row],[Т9]]-Таблица1[[#This Row],[Т8]]</f>
        <v>37225.541115844208</v>
      </c>
      <c r="CJ2514" s="54">
        <f>Таблица1[[#This Row],[Т9]]-Таблица1[[#This Row],[Т7]]</f>
        <v>58.949063142543309</v>
      </c>
      <c r="CK2514" s="14">
        <f>Таблица1[[#This Row],[Т9]]-Таблица1[[#This Row],[Т6]]</f>
        <v>37615.835876249723</v>
      </c>
      <c r="CL2514" s="14">
        <f>Таблица1[[#This Row],[Т9]]-Таблица1[[#This Row],[Т5]]</f>
        <v>106.202892476329</v>
      </c>
      <c r="CM2514" s="14">
        <f>Таблица1[[#This Row],[Т9]]-Таблица1[[#This Row],[Т4]]</f>
        <v>38744.311396586781</v>
      </c>
      <c r="CN2514" s="14">
        <f>Таблица1[[#This Row],[Т9]]-Таблица1[[#This Row],[Т3]]</f>
        <v>338.24308309589105</v>
      </c>
      <c r="CO2514" s="14">
        <f>Таблица1[[#This Row],[Т9]]-Таблица1[[#This Row],[Т2]]</f>
        <v>44224.843578774933</v>
      </c>
      <c r="CP2514" s="14">
        <f>Таблица1[[#This Row],[Т9]]-Таблица1[[#This Row],[Т1]]</f>
        <v>652.8490270313996</v>
      </c>
      <c r="CQ2514" s="14">
        <f>Таблица1[[#This Row],[Т9]]-Таблица1[[#This Row],[угол обхв6]]</f>
        <v>47407.815359483415</v>
      </c>
      <c r="CR2514" s="14">
        <f>Таблица1[[#This Row],[Т9]]-Таблица1[[#This Row],[угол обхв5]]</f>
        <v>1170.793328145839</v>
      </c>
      <c r="CS2514" s="14">
        <f>Таблица1[[#This Row],[Т9]]-Таблица1[[#This Row],[угол обхв4]]</f>
        <v>59062.34524729594</v>
      </c>
      <c r="CT2514" s="14">
        <f>Таблица1[[#This Row],[Lкан_прям, мм]]+Таблица1[[#This Row],[Lкан_дуг, мм]]+Таблица1[[#This Row],[Lкан_леб,мм]]</f>
        <v>85045.326329871838</v>
      </c>
      <c r="CU2514" s="16">
        <f>Таблица1[[#This Row],[Lкан_леб,мм]]</f>
        <v>57891.551919150101</v>
      </c>
      <c r="CV2514" s="14">
        <f>2534431-(Таблица1[[#This Row],[Т23]]+Таблица1[[#This Row],[угол обхв3]])</f>
        <v>2448947.2255892782</v>
      </c>
      <c r="CW2514" s="50">
        <f>SUM(X2514:AC2514,AD2514:AI2514)-Таблица1[[#This Row],[lподв_min, мм]]</f>
        <v>23007.597460581608</v>
      </c>
      <c r="CX2514" s="17">
        <f>CW2953-Таблица1[[#This Row],[Суммарная длина каната]]</f>
        <v>-2448947.2255892782</v>
      </c>
    </row>
    <row r="2515" spans="1:102" x14ac:dyDescent="0.25">
      <c r="A2515" s="21">
        <v>2514</v>
      </c>
      <c r="B2515" s="10">
        <v>65.442040816326525</v>
      </c>
      <c r="C2515" s="10">
        <v>69.409387755102046</v>
      </c>
      <c r="D2515" s="11">
        <v>10356.857862786435</v>
      </c>
      <c r="E2515" s="11">
        <v>14735.60186168052</v>
      </c>
      <c r="F2515" s="11">
        <v>10285.75385823629</v>
      </c>
      <c r="G2515" s="11">
        <v>14856.701905185602</v>
      </c>
      <c r="H2515" s="11">
        <v>10764.857372786437</v>
      </c>
      <c r="I2515" s="11">
        <v>10563.051536624012</v>
      </c>
      <c r="J2515" s="11">
        <v>4172.5503250565071</v>
      </c>
      <c r="K2515" s="11">
        <v>25982.98108256968</v>
      </c>
      <c r="L2515" s="11">
        <v>1170.7933281520573</v>
      </c>
      <c r="M2515" s="11">
        <v>57891.551919150101</v>
      </c>
      <c r="N2515" s="11">
        <v>3782.3850346861873</v>
      </c>
      <c r="O2515" s="11">
        <v>21254.176282419743</v>
      </c>
      <c r="P2515" s="43">
        <v>6893.3978509190565</v>
      </c>
      <c r="Q2515" s="11">
        <v>20719.655232615274</v>
      </c>
      <c r="R2515" s="11">
        <v>10184.941899277141</v>
      </c>
      <c r="S2515" s="11">
        <v>16337.649895133534</v>
      </c>
      <c r="T2515" s="11">
        <v>11083.747827668622</v>
      </c>
      <c r="U2515" s="11">
        <v>15273.94838479883</v>
      </c>
      <c r="V2515" s="11">
        <v>10356.857862786435</v>
      </c>
      <c r="W2515" s="11">
        <v>14735.60186168052</v>
      </c>
      <c r="X2515" s="12">
        <v>0</v>
      </c>
      <c r="Y2515" s="12">
        <v>504.82376035675645</v>
      </c>
      <c r="Z2515" s="12">
        <v>308.61329144529611</v>
      </c>
      <c r="AA2515" s="44">
        <v>232.04019061955819</v>
      </c>
      <c r="AB2515" s="45">
        <v>47.253829333785859</v>
      </c>
      <c r="AC2515" s="12">
        <v>78.062256396660558</v>
      </c>
      <c r="AD2515" s="12">
        <v>11654.529887812527</v>
      </c>
      <c r="AE2515" s="12">
        <v>3156.5984057921019</v>
      </c>
      <c r="AF2515" s="12">
        <v>5480.5321821881471</v>
      </c>
      <c r="AG2515" s="44">
        <v>1128.4755203370619</v>
      </c>
      <c r="AH2515" s="45">
        <v>390.29476040551543</v>
      </c>
      <c r="AI2515" s="12">
        <v>4172.5503260343239</v>
      </c>
      <c r="AJ2515" s="12">
        <v>-61.143692323279915</v>
      </c>
      <c r="AK2515" s="12">
        <v>9.7491284276167214</v>
      </c>
      <c r="AL2515" s="12">
        <v>53.087949754715503</v>
      </c>
      <c r="AM2515" s="44">
        <v>85.673546813322858</v>
      </c>
      <c r="AN2515" s="45">
        <v>79.037652238182133</v>
      </c>
      <c r="AO2515" s="12">
        <v>89.999999862684007</v>
      </c>
      <c r="AP2515" s="12">
        <v>-2199.6014464229006</v>
      </c>
      <c r="AQ2515" s="12">
        <v>3851.4735154761588</v>
      </c>
      <c r="AR2515" s="12">
        <v>7219.6176628386229</v>
      </c>
      <c r="AS2515" s="44">
        <v>10591.779266527137</v>
      </c>
      <c r="AT2515" s="45">
        <v>10683.192863701281</v>
      </c>
      <c r="AU2515" s="12">
        <v>10764.857862786435</v>
      </c>
      <c r="AV2515" s="12">
        <v>11243.663376192429</v>
      </c>
      <c r="AW2515" s="12">
        <v>21656.28420552265</v>
      </c>
      <c r="AX2515" s="12">
        <v>20964.695299361843</v>
      </c>
      <c r="AY2515" s="44">
        <v>16368.429053814221</v>
      </c>
      <c r="AZ2515" s="45">
        <v>15196.361524821627</v>
      </c>
      <c r="BA2515" s="12">
        <v>14735.601862658339</v>
      </c>
      <c r="BB2515" s="12">
        <v>3425.0452476232881</v>
      </c>
      <c r="BC2515" s="12">
        <v>6962.4863317090285</v>
      </c>
      <c r="BD2515" s="12">
        <v>10511.161711196706</v>
      </c>
      <c r="BE2515" s="44">
        <v>10676.910460418625</v>
      </c>
      <c r="BF2515" s="45">
        <v>10757.412826753776</v>
      </c>
      <c r="BG2515" s="12">
        <v>10764.857872786437</v>
      </c>
      <c r="BH2515" s="12">
        <v>21451.083053714792</v>
      </c>
      <c r="BI2515" s="12">
        <v>21121.763155718181</v>
      </c>
      <c r="BJ2515" s="12">
        <v>16582.689961880104</v>
      </c>
      <c r="BK2515" s="44">
        <v>15243.169226118142</v>
      </c>
      <c r="BL2515" s="45">
        <v>14813.188721657722</v>
      </c>
      <c r="BM2515" s="12">
        <v>10563.051536624014</v>
      </c>
      <c r="BN2515" s="12">
        <v>0</v>
      </c>
      <c r="BO2515" s="12">
        <v>70.892820750896647</v>
      </c>
      <c r="BP2515" s="12">
        <v>43.338821327098785</v>
      </c>
      <c r="BQ2515" s="48">
        <v>32.585597058607355</v>
      </c>
      <c r="BR2515" s="49">
        <v>6.6358945751407257</v>
      </c>
      <c r="BS2515" s="13">
        <v>10.962347624501872</v>
      </c>
      <c r="BT2515" s="12">
        <v>438.44808084989359</v>
      </c>
      <c r="BV2515" s="14">
        <f>Таблица1[[#This Row],[Lкан_леб,мм]]</f>
        <v>57891.551919150101</v>
      </c>
      <c r="BW2515" s="50">
        <f>Таблица1[[#This Row],[угол обхв4]]+Таблица1[[#This Row],[Lдуг 3,мм]]</f>
        <v>11654.529887812527</v>
      </c>
      <c r="BX2515" s="54">
        <f>Таблица1[[#This Row],[угол обхв5]]+Таблица1[[#This Row],[Y5, мм]]</f>
        <v>58396.375679506855</v>
      </c>
      <c r="BY2515" s="14">
        <f>Таблица1[[#This Row],[угол обхв6]]+Таблица1[[#This Row],[Lдуг 4,мм]]</f>
        <v>14811.128293604628</v>
      </c>
      <c r="BZ2515" s="14">
        <f>Таблица1[[#This Row],[Т1]]+Таблица1[[#This Row],[X6, мм]]</f>
        <v>58704.988970952152</v>
      </c>
      <c r="CA2515" s="14">
        <f>Таблица1[[#This Row],[Т2]]+Таблица1[[#This Row],[Lдуг 5,мм]]</f>
        <v>20291.660475792774</v>
      </c>
      <c r="CB2515" s="14">
        <f>Таблица1[[#This Row],[Т3]]+Таблица1[[#This Row],[Y6, мм]]</f>
        <v>58937.029161571707</v>
      </c>
      <c r="CC2515" s="14">
        <f>Таблица1[[#This Row],[Т4]]+Таблица1[[#This Row],[Lдуг 6,мм]]</f>
        <v>21420.135996129837</v>
      </c>
      <c r="CD2515" s="14">
        <f>Таблица1[[#This Row],[Т5]]+Таблица1[[#This Row],[Lдуг 1,мм]]</f>
        <v>58984.282990905493</v>
      </c>
      <c r="CE2515" s="14">
        <f>Таблица1[[#This Row],[Т6]]+Таблица1[[#This Row],[Lпрям1, мм]]</f>
        <v>21810.430756535352</v>
      </c>
      <c r="CF2515" s="15">
        <f>Таблица1[[#This Row],[Т7]]+Таблица1[[#This Row],[Lдуг 2,мм]]</f>
        <v>59062.345247302153</v>
      </c>
      <c r="CG2515" s="14">
        <f>Таблица1[[#This Row],[Т8]]+Таблица1[[#This Row],[Lпрям2, мм]]</f>
        <v>25982.981082569677</v>
      </c>
      <c r="CH2515" s="14">
        <f>Таблица1[[#This Row],[Т9]]-Таблица1[[#This Row],[Т9]]</f>
        <v>0</v>
      </c>
      <c r="CI2515" s="50">
        <f>Таблица1[[#This Row],[Т9]]-Таблица1[[#This Row],[Т8]]</f>
        <v>37251.914490766801</v>
      </c>
      <c r="CJ2515" s="54">
        <f>Таблица1[[#This Row],[Т9]]-Таблица1[[#This Row],[Т7]]</f>
        <v>78.062256396660814</v>
      </c>
      <c r="CK2515" s="14">
        <f>Таблица1[[#This Row],[Т9]]-Таблица1[[#This Row],[Т6]]</f>
        <v>37642.209251172317</v>
      </c>
      <c r="CL2515" s="14">
        <f>Таблица1[[#This Row],[Т9]]-Таблица1[[#This Row],[Т5]]</f>
        <v>125.3160857304465</v>
      </c>
      <c r="CM2515" s="14">
        <f>Таблица1[[#This Row],[Т9]]-Таблица1[[#This Row],[Т4]]</f>
        <v>38770.684771509375</v>
      </c>
      <c r="CN2515" s="14">
        <f>Таблица1[[#This Row],[Т9]]-Таблица1[[#This Row],[Т3]]</f>
        <v>357.35627635000128</v>
      </c>
      <c r="CO2515" s="14">
        <f>Таблица1[[#This Row],[Т9]]-Таблица1[[#This Row],[Т2]]</f>
        <v>44251.216953697527</v>
      </c>
      <c r="CP2515" s="14">
        <f>Таблица1[[#This Row],[Т9]]-Таблица1[[#This Row],[Т1]]</f>
        <v>665.96956779529864</v>
      </c>
      <c r="CQ2515" s="14">
        <f>Таблица1[[#This Row],[Т9]]-Таблица1[[#This Row],[угол обхв6]]</f>
        <v>47407.815359489628</v>
      </c>
      <c r="CR2515" s="14">
        <f>Таблица1[[#This Row],[Т9]]-Таблица1[[#This Row],[угол обхв5]]</f>
        <v>1170.7933281520527</v>
      </c>
      <c r="CS2515" s="14">
        <f>Таблица1[[#This Row],[Т9]]-Таблица1[[#This Row],[угол обхв4]]</f>
        <v>59062.345247302153</v>
      </c>
      <c r="CT2515" s="14">
        <f>Таблица1[[#This Row],[Lкан_прям, мм]]+Таблица1[[#This Row],[Lкан_дуг, мм]]+Таблица1[[#This Row],[Lкан_леб,мм]]</f>
        <v>85045.326329871838</v>
      </c>
      <c r="CU2515" s="16">
        <f>Таблица1[[#This Row],[Lкан_леб,мм]]</f>
        <v>57891.551919150101</v>
      </c>
      <c r="CV2515" s="14">
        <f>2534431-(Таблица1[[#This Row],[Т23]]+Таблица1[[#This Row],[угол обхв3]])</f>
        <v>2448947.2255892782</v>
      </c>
      <c r="CW2515" s="50">
        <f>SUM(X2515:AC2515,AD2515:AI2515)-Таблица1[[#This Row],[lподв_min, мм]]</f>
        <v>22981.224085665228</v>
      </c>
      <c r="CX2515" s="17">
        <f>CW2954-Таблица1[[#This Row],[Суммарная длина каната]]</f>
        <v>-2448947.2255892782</v>
      </c>
    </row>
    <row r="2516" spans="1:102" x14ac:dyDescent="0.25">
      <c r="A2516" s="21">
        <v>2515</v>
      </c>
      <c r="B2516" s="10">
        <v>65.442040816326525</v>
      </c>
      <c r="C2516" s="10">
        <v>72.093469387755121</v>
      </c>
      <c r="D2516" s="11">
        <v>10621.332604433246</v>
      </c>
      <c r="E2516" s="11">
        <v>15008.962261111312</v>
      </c>
      <c r="F2516" s="11">
        <v>10544.635620999974</v>
      </c>
      <c r="G2516" s="11">
        <v>15126.599724243753</v>
      </c>
      <c r="H2516" s="11">
        <v>11029.332114433248</v>
      </c>
      <c r="I2516" s="11">
        <v>10808.551782969149</v>
      </c>
      <c r="J2516" s="11">
        <v>4200.4104781421638</v>
      </c>
      <c r="K2516" s="11">
        <v>25982.98108256319</v>
      </c>
      <c r="L2516" s="11">
        <v>1170.793328158542</v>
      </c>
      <c r="M2516" s="11">
        <v>57891.551919150101</v>
      </c>
      <c r="N2516" s="11">
        <v>3782.3850346861873</v>
      </c>
      <c r="O2516" s="11">
        <v>21254.176282419743</v>
      </c>
      <c r="P2516" s="43">
        <v>6881.445458959548</v>
      </c>
      <c r="Q2516" s="11">
        <v>20824.260545732712</v>
      </c>
      <c r="R2516" s="11">
        <v>10374.583051569674</v>
      </c>
      <c r="S2516" s="11">
        <v>16601.202085434783</v>
      </c>
      <c r="T2516" s="11">
        <v>11322.214924383696</v>
      </c>
      <c r="U2516" s="11">
        <v>15580.757655969368</v>
      </c>
      <c r="V2516" s="11">
        <v>10621.332604433246</v>
      </c>
      <c r="W2516" s="11">
        <v>15008.962261111312</v>
      </c>
      <c r="X2516" s="12">
        <v>0</v>
      </c>
      <c r="Y2516" s="12">
        <v>491.64144060282609</v>
      </c>
      <c r="Z2516" s="12">
        <v>302.6824179513294</v>
      </c>
      <c r="AA2516" s="44">
        <v>232.04019061955881</v>
      </c>
      <c r="AB2516" s="45">
        <v>47.253829333785404</v>
      </c>
      <c r="AC2516" s="12">
        <v>97.175449651042484</v>
      </c>
      <c r="AD2516" s="12">
        <v>11654.529887812527</v>
      </c>
      <c r="AE2516" s="12">
        <v>3128.7382527064374</v>
      </c>
      <c r="AF2516" s="12">
        <v>5480.5321821881498</v>
      </c>
      <c r="AG2516" s="44">
        <v>1128.4755203370635</v>
      </c>
      <c r="AH2516" s="45">
        <v>390.29476040551879</v>
      </c>
      <c r="AI2516" s="12">
        <v>4200.4104791134951</v>
      </c>
      <c r="AJ2516" s="12">
        <v>-61.143692323279915</v>
      </c>
      <c r="AK2516" s="12">
        <v>7.8979242950379307</v>
      </c>
      <c r="AL2516" s="12">
        <v>50.403868122062441</v>
      </c>
      <c r="AM2516" s="44">
        <v>82.989465180669882</v>
      </c>
      <c r="AN2516" s="45">
        <v>76.353570605529214</v>
      </c>
      <c r="AO2516" s="12">
        <v>89.999999863594809</v>
      </c>
      <c r="AP2516" s="12">
        <v>-2199.6014464229006</v>
      </c>
      <c r="AQ2516" s="12">
        <v>3838.4477687345143</v>
      </c>
      <c r="AR2516" s="12">
        <v>7195.832418934232</v>
      </c>
      <c r="AS2516" s="44">
        <v>10779.532732217805</v>
      </c>
      <c r="AT2516" s="45">
        <v>10925.732709282971</v>
      </c>
      <c r="AU2516" s="12">
        <v>11029.332604433246</v>
      </c>
      <c r="AV2516" s="12">
        <v>11243.663376192429</v>
      </c>
      <c r="AW2516" s="12">
        <v>21658.306174720503</v>
      </c>
      <c r="AX2516" s="12">
        <v>21084.308309418302</v>
      </c>
      <c r="AY2516" s="44">
        <v>16650.999235383115</v>
      </c>
      <c r="AZ2516" s="45">
        <v>15484.498354554784</v>
      </c>
      <c r="BA2516" s="12">
        <v>15008.962262082645</v>
      </c>
      <c r="BB2516" s="12">
        <v>3425.0452476232881</v>
      </c>
      <c r="BC2516" s="12">
        <v>6937.508193007875</v>
      </c>
      <c r="BD2516" s="12">
        <v>10688.970011544359</v>
      </c>
      <c r="BE2516" s="44">
        <v>10917.265243735563</v>
      </c>
      <c r="BF2516" s="45">
        <v>11017.814819533971</v>
      </c>
      <c r="BG2516" s="12">
        <v>11029.332614433248</v>
      </c>
      <c r="BH2516" s="12">
        <v>21451.083053714792</v>
      </c>
      <c r="BI2516" s="12">
        <v>21228.390438033475</v>
      </c>
      <c r="BJ2516" s="12">
        <v>16861.24984912037</v>
      </c>
      <c r="BK2516" s="44">
        <v>15530.960506021036</v>
      </c>
      <c r="BL2516" s="45">
        <v>15105.221562525896</v>
      </c>
      <c r="BM2516" s="12">
        <v>10808.551782969151</v>
      </c>
      <c r="BN2516" s="12">
        <v>0</v>
      </c>
      <c r="BO2516" s="12">
        <v>69.041616618317846</v>
      </c>
      <c r="BP2516" s="12">
        <v>42.50594382702451</v>
      </c>
      <c r="BQ2516" s="48">
        <v>32.585597058607441</v>
      </c>
      <c r="BR2516" s="49">
        <v>6.6358945751406626</v>
      </c>
      <c r="BS2516" s="13">
        <v>13.646429258065593</v>
      </c>
      <c r="BT2516" s="12">
        <v>438.44808084989359</v>
      </c>
      <c r="BV2516" s="14">
        <f>Таблица1[[#This Row],[Lкан_леб,мм]]</f>
        <v>57891.551919150101</v>
      </c>
      <c r="BW2516" s="50">
        <f>Таблица1[[#This Row],[угол обхв4]]+Таблица1[[#This Row],[Lдуг 3,мм]]</f>
        <v>11654.529887812527</v>
      </c>
      <c r="BX2516" s="54">
        <f>Таблица1[[#This Row],[угол обхв5]]+Таблица1[[#This Row],[Y5, мм]]</f>
        <v>58383.193359752928</v>
      </c>
      <c r="BY2516" s="14">
        <f>Таблица1[[#This Row],[угол обхв6]]+Таблица1[[#This Row],[Lдуг 4,мм]]</f>
        <v>14783.268140518965</v>
      </c>
      <c r="BZ2516" s="14">
        <f>Таблица1[[#This Row],[Т1]]+Таблица1[[#This Row],[X6, мм]]</f>
        <v>58685.875777704256</v>
      </c>
      <c r="CA2516" s="14">
        <f>Таблица1[[#This Row],[Т2]]+Таблица1[[#This Row],[Lдуг 5,мм]]</f>
        <v>20263.800322707117</v>
      </c>
      <c r="CB2516" s="14">
        <f>Таблица1[[#This Row],[Т3]]+Таблица1[[#This Row],[Y6, мм]]</f>
        <v>58917.915968323818</v>
      </c>
      <c r="CC2516" s="14">
        <f>Таблица1[[#This Row],[Т4]]+Таблица1[[#This Row],[Lдуг 6,мм]]</f>
        <v>21392.275843044179</v>
      </c>
      <c r="CD2516" s="14">
        <f>Таблица1[[#This Row],[Т5]]+Таблица1[[#This Row],[Lдуг 1,мм]]</f>
        <v>58965.169797657603</v>
      </c>
      <c r="CE2516" s="14">
        <f>Таблица1[[#This Row],[Т6]]+Таблица1[[#This Row],[Lпрям1, мм]]</f>
        <v>21782.570603449698</v>
      </c>
      <c r="CF2516" s="15">
        <f>Таблица1[[#This Row],[Т7]]+Таблица1[[#This Row],[Lдуг 2,мм]]</f>
        <v>59062.345247308644</v>
      </c>
      <c r="CG2516" s="14">
        <f>Таблица1[[#This Row],[Т8]]+Таблица1[[#This Row],[Lпрям2, мм]]</f>
        <v>25982.981082563194</v>
      </c>
      <c r="CH2516" s="14">
        <f>Таблица1[[#This Row],[Т9]]-Таблица1[[#This Row],[Т9]]</f>
        <v>0</v>
      </c>
      <c r="CI2516" s="50">
        <f>Таблица1[[#This Row],[Т9]]-Таблица1[[#This Row],[Т8]]</f>
        <v>37279.774643858946</v>
      </c>
      <c r="CJ2516" s="54">
        <f>Таблица1[[#This Row],[Т9]]-Таблица1[[#This Row],[Т7]]</f>
        <v>97.175449651040253</v>
      </c>
      <c r="CK2516" s="14">
        <f>Таблица1[[#This Row],[Т9]]-Таблица1[[#This Row],[Т6]]</f>
        <v>37670.069404264461</v>
      </c>
      <c r="CL2516" s="14">
        <f>Таблица1[[#This Row],[Т9]]-Таблица1[[#This Row],[Т5]]</f>
        <v>144.42927898482594</v>
      </c>
      <c r="CM2516" s="14">
        <f>Таблица1[[#This Row],[Т9]]-Таблица1[[#This Row],[Т4]]</f>
        <v>38798.544924601527</v>
      </c>
      <c r="CN2516" s="14">
        <f>Таблица1[[#This Row],[Т9]]-Таблица1[[#This Row],[Т3]]</f>
        <v>376.469469604388</v>
      </c>
      <c r="CO2516" s="14">
        <f>Таблица1[[#This Row],[Т9]]-Таблица1[[#This Row],[Т2]]</f>
        <v>44279.077106789679</v>
      </c>
      <c r="CP2516" s="14">
        <f>Таблица1[[#This Row],[Т9]]-Таблица1[[#This Row],[Т1]]</f>
        <v>679.1518875557158</v>
      </c>
      <c r="CQ2516" s="14">
        <f>Таблица1[[#This Row],[Т9]]-Таблица1[[#This Row],[угол обхв6]]</f>
        <v>47407.815359496119</v>
      </c>
      <c r="CR2516" s="14">
        <f>Таблица1[[#This Row],[Т9]]-Таблица1[[#This Row],[угол обхв5]]</f>
        <v>1170.7933281585429</v>
      </c>
      <c r="CS2516" s="14">
        <f>Таблица1[[#This Row],[Т9]]-Таблица1[[#This Row],[угол обхв4]]</f>
        <v>59062.345247308644</v>
      </c>
      <c r="CT2516" s="14">
        <f>Таблица1[[#This Row],[Lкан_прям, мм]]+Таблица1[[#This Row],[Lкан_дуг, мм]]+Таблица1[[#This Row],[Lкан_леб,мм]]</f>
        <v>85045.326329871838</v>
      </c>
      <c r="CU2516" s="16">
        <f>Таблица1[[#This Row],[Lкан_леб,мм]]</f>
        <v>57891.551919150101</v>
      </c>
      <c r="CV2516" s="14">
        <f>2534431-(Таблица1[[#This Row],[Т23]]+Таблица1[[#This Row],[угол обхв3]])</f>
        <v>2448947.2255892782</v>
      </c>
      <c r="CW2516" s="50">
        <f>SUM(X2516:AC2516,AD2516:AI2516)-Таблица1[[#This Row],[lподв_min, мм]]</f>
        <v>22953.363932579574</v>
      </c>
      <c r="CX2516" s="17">
        <f>CW2955-Таблица1[[#This Row],[Суммарная длина каната]]</f>
        <v>-2448947.2255892782</v>
      </c>
    </row>
    <row r="2517" spans="1:102" x14ac:dyDescent="0.25">
      <c r="A2517" s="21">
        <v>2516</v>
      </c>
      <c r="B2517" s="10">
        <v>65.442040816326525</v>
      </c>
      <c r="C2517" s="10">
        <v>74.777551020408183</v>
      </c>
      <c r="D2517" s="11">
        <v>10872.71602231643</v>
      </c>
      <c r="E2517" s="11">
        <v>15294.407832384508</v>
      </c>
      <c r="F2517" s="11">
        <v>10790.594344855304</v>
      </c>
      <c r="G2517" s="11">
        <v>15408.324600645246</v>
      </c>
      <c r="H2517" s="11">
        <v>11280.715532316432</v>
      </c>
      <c r="I2517" s="11">
        <v>11064.6723123301</v>
      </c>
      <c r="J2517" s="11">
        <v>4229.735520054408</v>
      </c>
      <c r="K2517" s="11">
        <v>25982.98108255646</v>
      </c>
      <c r="L2517" s="11">
        <v>1170.7933281652795</v>
      </c>
      <c r="M2517" s="11">
        <v>57891.551919150101</v>
      </c>
      <c r="N2517" s="11">
        <v>3782.3850346861873</v>
      </c>
      <c r="O2517" s="11">
        <v>21254.176282419743</v>
      </c>
      <c r="P2517" s="43">
        <v>6864.607624861078</v>
      </c>
      <c r="Q2517" s="11">
        <v>20928.191381141762</v>
      </c>
      <c r="R2517" s="11">
        <v>10551.674286173942</v>
      </c>
      <c r="S2517" s="11">
        <v>16873.345831057861</v>
      </c>
      <c r="T2517" s="11">
        <v>11546.052854847752</v>
      </c>
      <c r="U2517" s="11">
        <v>15898.397492856178</v>
      </c>
      <c r="V2517" s="11">
        <v>10872.71602231643</v>
      </c>
      <c r="W2517" s="11">
        <v>15294.407832384508</v>
      </c>
      <c r="X2517" s="12">
        <v>0</v>
      </c>
      <c r="Y2517" s="12">
        <v>478.39222325242764</v>
      </c>
      <c r="Z2517" s="12">
        <v>296.81844205383067</v>
      </c>
      <c r="AA2517" s="44">
        <v>232.04019061955887</v>
      </c>
      <c r="AB2517" s="45">
        <v>47.253829333787031</v>
      </c>
      <c r="AC2517" s="12">
        <v>116.28864290567543</v>
      </c>
      <c r="AD2517" s="12">
        <v>11654.529887812527</v>
      </c>
      <c r="AE2517" s="12">
        <v>3099.4132107942028</v>
      </c>
      <c r="AF2517" s="12">
        <v>5480.5321821881489</v>
      </c>
      <c r="AG2517" s="44">
        <v>1128.4755203370605</v>
      </c>
      <c r="AH2517" s="45">
        <v>390.29476040551685</v>
      </c>
      <c r="AI2517" s="12">
        <v>4229.7355210190053</v>
      </c>
      <c r="AJ2517" s="12">
        <v>-61.143692323279915</v>
      </c>
      <c r="AK2517" s="12">
        <v>6.0373256773189832</v>
      </c>
      <c r="AL2517" s="12">
        <v>47.71978648940938</v>
      </c>
      <c r="AM2517" s="44">
        <v>80.30538354801682</v>
      </c>
      <c r="AN2517" s="45">
        <v>73.669488972875939</v>
      </c>
      <c r="AO2517" s="12">
        <v>89.999999864540499</v>
      </c>
      <c r="AP2517" s="12">
        <v>-2199.6014464229006</v>
      </c>
      <c r="AQ2517" s="12">
        <v>3825.2969766170713</v>
      </c>
      <c r="AR2517" s="12">
        <v>7166.4719200495983</v>
      </c>
      <c r="AS2517" s="44">
        <v>10953.847758985718</v>
      </c>
      <c r="AT2517" s="45">
        <v>11154.513330939939</v>
      </c>
      <c r="AU2517" s="12">
        <v>11280.71602231643</v>
      </c>
      <c r="AV2517" s="12">
        <v>11243.663376192429</v>
      </c>
      <c r="AW2517" s="12">
        <v>21659.913346587808</v>
      </c>
      <c r="AX2517" s="12">
        <v>21202.676257392417</v>
      </c>
      <c r="AY2517" s="44">
        <v>16942.051709747499</v>
      </c>
      <c r="AZ2517" s="45">
        <v>15783.676957562609</v>
      </c>
      <c r="BA2517" s="12">
        <v>15294.407833349107</v>
      </c>
      <c r="BB2517" s="12">
        <v>3425.0452476232881</v>
      </c>
      <c r="BC2517" s="12">
        <v>6907.5195667919625</v>
      </c>
      <c r="BD2517" s="12">
        <v>10853.538581362462</v>
      </c>
      <c r="BE2517" s="44">
        <v>11143.879382035975</v>
      </c>
      <c r="BF2517" s="45">
        <v>11264.255546224244</v>
      </c>
      <c r="BG2517" s="12">
        <v>11280.716032316432</v>
      </c>
      <c r="BH2517" s="12">
        <v>21451.083053714792</v>
      </c>
      <c r="BI2517" s="12">
        <v>21333.928445309826</v>
      </c>
      <c r="BJ2517" s="12">
        <v>17147.83070730852</v>
      </c>
      <c r="BK2517" s="44">
        <v>15829.691614166539</v>
      </c>
      <c r="BL2517" s="45">
        <v>15409.128367678075</v>
      </c>
      <c r="BM2517" s="12">
        <v>11064.672312330102</v>
      </c>
      <c r="BN2517" s="12">
        <v>0</v>
      </c>
      <c r="BO2517" s="12">
        <v>67.181018000598897</v>
      </c>
      <c r="BP2517" s="12">
        <v>41.682460812090397</v>
      </c>
      <c r="BQ2517" s="48">
        <v>32.585597058607448</v>
      </c>
      <c r="BR2517" s="49">
        <v>6.6358945751408918</v>
      </c>
      <c r="BS2517" s="13">
        <v>16.33051089166457</v>
      </c>
      <c r="BT2517" s="12">
        <v>438.44808084989359</v>
      </c>
      <c r="BV2517" s="14">
        <f>Таблица1[[#This Row],[Lкан_леб,мм]]</f>
        <v>57891.551919150101</v>
      </c>
      <c r="BW2517" s="50">
        <f>Таблица1[[#This Row],[угол обхв4]]+Таблица1[[#This Row],[Lдуг 3,мм]]</f>
        <v>11654.529887812527</v>
      </c>
      <c r="BX2517" s="54">
        <f>Таблица1[[#This Row],[угол обхв5]]+Таблица1[[#This Row],[Y5, мм]]</f>
        <v>58369.944142402528</v>
      </c>
      <c r="BY2517" s="14">
        <f>Таблица1[[#This Row],[угол обхв6]]+Таблица1[[#This Row],[Lдуг 4,мм]]</f>
        <v>14753.943098606729</v>
      </c>
      <c r="BZ2517" s="14">
        <f>Таблица1[[#This Row],[Т1]]+Таблица1[[#This Row],[X6, мм]]</f>
        <v>58666.762584456359</v>
      </c>
      <c r="CA2517" s="14">
        <f>Таблица1[[#This Row],[Т2]]+Таблица1[[#This Row],[Lдуг 5,мм]]</f>
        <v>20234.475280794879</v>
      </c>
      <c r="CB2517" s="14">
        <f>Таблица1[[#This Row],[Т3]]+Таблица1[[#This Row],[Y6, мм]]</f>
        <v>58898.802775075921</v>
      </c>
      <c r="CC2517" s="14">
        <f>Таблица1[[#This Row],[Т4]]+Таблица1[[#This Row],[Lдуг 6,мм]]</f>
        <v>21362.950801131941</v>
      </c>
      <c r="CD2517" s="14">
        <f>Таблица1[[#This Row],[Т5]]+Таблица1[[#This Row],[Lдуг 1,мм]]</f>
        <v>58946.056604409707</v>
      </c>
      <c r="CE2517" s="14">
        <f>Таблица1[[#This Row],[Т6]]+Таблица1[[#This Row],[Lпрям1, мм]]</f>
        <v>21753.245561537457</v>
      </c>
      <c r="CF2517" s="15">
        <f>Таблица1[[#This Row],[Т7]]+Таблица1[[#This Row],[Lдуг 2,мм]]</f>
        <v>59062.345247315381</v>
      </c>
      <c r="CG2517" s="14">
        <f>Таблица1[[#This Row],[Т8]]+Таблица1[[#This Row],[Lпрям2, мм]]</f>
        <v>25982.981082556464</v>
      </c>
      <c r="CH2517" s="14">
        <f>Таблица1[[#This Row],[Т9]]-Таблица1[[#This Row],[Т9]]</f>
        <v>0</v>
      </c>
      <c r="CI2517" s="50">
        <f>Таблица1[[#This Row],[Т9]]-Таблица1[[#This Row],[Т8]]</f>
        <v>37309.099685777925</v>
      </c>
      <c r="CJ2517" s="54">
        <f>Таблица1[[#This Row],[Т9]]-Таблица1[[#This Row],[Т7]]</f>
        <v>116.28864290567435</v>
      </c>
      <c r="CK2517" s="14">
        <f>Таблица1[[#This Row],[Т9]]-Таблица1[[#This Row],[Т6]]</f>
        <v>37699.39444618344</v>
      </c>
      <c r="CL2517" s="14">
        <f>Таблица1[[#This Row],[Т9]]-Таблица1[[#This Row],[Т5]]</f>
        <v>163.54247223946004</v>
      </c>
      <c r="CM2517" s="14">
        <f>Таблица1[[#This Row],[Т9]]-Таблица1[[#This Row],[Т4]]</f>
        <v>38827.869966520506</v>
      </c>
      <c r="CN2517" s="14">
        <f>Таблица1[[#This Row],[Т9]]-Таблица1[[#This Row],[Т3]]</f>
        <v>395.58266285902209</v>
      </c>
      <c r="CO2517" s="14">
        <f>Таблица1[[#This Row],[Т9]]-Таблица1[[#This Row],[Т2]]</f>
        <v>44308.40214870865</v>
      </c>
      <c r="CP2517" s="14">
        <f>Таблица1[[#This Row],[Т9]]-Таблица1[[#This Row],[Т1]]</f>
        <v>692.40110491285304</v>
      </c>
      <c r="CQ2517" s="14">
        <f>Таблица1[[#This Row],[Т9]]-Таблица1[[#This Row],[угол обхв6]]</f>
        <v>47407.815359502856</v>
      </c>
      <c r="CR2517" s="14">
        <f>Таблица1[[#This Row],[Т9]]-Таблица1[[#This Row],[угол обхв5]]</f>
        <v>1170.7933281652804</v>
      </c>
      <c r="CS2517" s="14">
        <f>Таблица1[[#This Row],[Т9]]-Таблица1[[#This Row],[угол обхв4]]</f>
        <v>59062.345247315381</v>
      </c>
      <c r="CT2517" s="14">
        <f>Таблица1[[#This Row],[Lкан_прям, мм]]+Таблица1[[#This Row],[Lкан_дуг, мм]]+Таблица1[[#This Row],[Lкан_леб,мм]]</f>
        <v>85045.326329871838</v>
      </c>
      <c r="CU2517" s="16">
        <f>Таблица1[[#This Row],[Lкан_леб,мм]]</f>
        <v>57891.551919150101</v>
      </c>
      <c r="CV2517" s="14">
        <f>2534431-(Таблица1[[#This Row],[Т23]]+Таблица1[[#This Row],[угол обхв3]])</f>
        <v>2448947.2255892782</v>
      </c>
      <c r="CW2517" s="50">
        <f>SUM(X2517:AC2517,AD2517:AI2517)-Таблица1[[#This Row],[lподв_min, мм]]</f>
        <v>22924.038890667336</v>
      </c>
      <c r="CX2517" s="17">
        <f>CW2956-Таблица1[[#This Row],[Суммарная длина каната]]</f>
        <v>-2448947.2255892782</v>
      </c>
    </row>
    <row r="2518" spans="1:102" x14ac:dyDescent="0.25">
      <c r="A2518" s="21">
        <v>2517</v>
      </c>
      <c r="B2518" s="10">
        <v>65.442040816326525</v>
      </c>
      <c r="C2518" s="10">
        <v>77.461632653061244</v>
      </c>
      <c r="D2518" s="11">
        <v>11110.456542955471</v>
      </c>
      <c r="E2518" s="11">
        <v>15591.31226447064</v>
      </c>
      <c r="F2518" s="11">
        <v>11023.090358926127</v>
      </c>
      <c r="G2518" s="11">
        <v>15701.258387131475</v>
      </c>
      <c r="H2518" s="11">
        <v>11518.456052955473</v>
      </c>
      <c r="I2518" s="11">
        <v>11330.810112988975</v>
      </c>
      <c r="J2518" s="11">
        <v>4260.5021514816672</v>
      </c>
      <c r="K2518" s="11">
        <v>25982.981082549493</v>
      </c>
      <c r="L2518" s="11">
        <v>1170.7933281722439</v>
      </c>
      <c r="M2518" s="11">
        <v>57891.551919150101</v>
      </c>
      <c r="N2518" s="11">
        <v>3782.3850346861873</v>
      </c>
      <c r="O2518" s="11">
        <v>21254.176282419743</v>
      </c>
      <c r="P2518" s="43">
        <v>6842.9212933944518</v>
      </c>
      <c r="Q2518" s="11">
        <v>21031.219698770805</v>
      </c>
      <c r="R2518" s="11">
        <v>10715.827037967148</v>
      </c>
      <c r="S2518" s="11">
        <v>17153.484007203388</v>
      </c>
      <c r="T2518" s="11">
        <v>11754.770484572227</v>
      </c>
      <c r="U2518" s="11">
        <v>16226.170945310936</v>
      </c>
      <c r="V2518" s="11">
        <v>11110.456542955471</v>
      </c>
      <c r="W2518" s="11">
        <v>15591.31226447064</v>
      </c>
      <c r="X2518" s="12">
        <v>0</v>
      </c>
      <c r="Y2518" s="12">
        <v>465.07069324212296</v>
      </c>
      <c r="Z2518" s="12">
        <v>291.02677881623833</v>
      </c>
      <c r="AA2518" s="44">
        <v>232.04019061955859</v>
      </c>
      <c r="AB2518" s="45">
        <v>47.253829333786406</v>
      </c>
      <c r="AC2518" s="12">
        <v>135.40183616053778</v>
      </c>
      <c r="AD2518" s="12">
        <v>11654.529887812527</v>
      </c>
      <c r="AE2518" s="12">
        <v>3068.6465793669349</v>
      </c>
      <c r="AF2518" s="12">
        <v>5480.5321821881516</v>
      </c>
      <c r="AG2518" s="44">
        <v>1128.4755203370585</v>
      </c>
      <c r="AH2518" s="45">
        <v>390.29476040551907</v>
      </c>
      <c r="AI2518" s="12">
        <v>4260.5021524392987</v>
      </c>
      <c r="AJ2518" s="12">
        <v>-61.143692323279915</v>
      </c>
      <c r="AK2518" s="12">
        <v>4.1665721325951406</v>
      </c>
      <c r="AL2518" s="12">
        <v>45.035704856756333</v>
      </c>
      <c r="AM2518" s="44">
        <v>77.62130191536373</v>
      </c>
      <c r="AN2518" s="45">
        <v>70.985407340222935</v>
      </c>
      <c r="AO2518" s="12">
        <v>89.999999865518689</v>
      </c>
      <c r="AP2518" s="12">
        <v>-2199.6014464229006</v>
      </c>
      <c r="AQ2518" s="12">
        <v>3812.0288153484535</v>
      </c>
      <c r="AR2518" s="12">
        <v>7131.6005875880737</v>
      </c>
      <c r="AS2518" s="44">
        <v>11114.341873130625</v>
      </c>
      <c r="AT2518" s="45">
        <v>11369.032749166839</v>
      </c>
      <c r="AU2518" s="12">
        <v>11518.456542955471</v>
      </c>
      <c r="AV2518" s="12">
        <v>11243.663376192429</v>
      </c>
      <c r="AW2518" s="12">
        <v>21661.097953344317</v>
      </c>
      <c r="AX2518" s="12">
        <v>21319.53942599021</v>
      </c>
      <c r="AY2518" s="44">
        <v>17240.947863479149</v>
      </c>
      <c r="AZ2518" s="45">
        <v>16093.240890453795</v>
      </c>
      <c r="BA2518" s="12">
        <v>15591.312265428274</v>
      </c>
      <c r="BB2518" s="12">
        <v>3425.0452476232881</v>
      </c>
      <c r="BC2518" s="12">
        <v>6872.5650740567189</v>
      </c>
      <c r="BD2518" s="12">
        <v>11004.50633216077</v>
      </c>
      <c r="BE2518" s="44">
        <v>11356.255649408751</v>
      </c>
      <c r="BF2518" s="45">
        <v>11496.194278360861</v>
      </c>
      <c r="BG2518" s="12">
        <v>11518.456552955473</v>
      </c>
      <c r="BH2518" s="12">
        <v>21451.083053714792</v>
      </c>
      <c r="BI2518" s="12">
        <v>21438.141369695379</v>
      </c>
      <c r="BJ2518" s="12">
        <v>17441.803734422796</v>
      </c>
      <c r="BK2518" s="44">
        <v>16138.707089035175</v>
      </c>
      <c r="BL2518" s="45">
        <v>15724.242319327783</v>
      </c>
      <c r="BM2518" s="12">
        <v>11330.810112988976</v>
      </c>
      <c r="BN2518" s="12">
        <v>0</v>
      </c>
      <c r="BO2518" s="12">
        <v>65.310264455875057</v>
      </c>
      <c r="BP2518" s="12">
        <v>40.869132724161197</v>
      </c>
      <c r="BQ2518" s="48">
        <v>32.585597058607405</v>
      </c>
      <c r="BR2518" s="49">
        <v>6.6358945751408021</v>
      </c>
      <c r="BS2518" s="13">
        <v>19.014592525295757</v>
      </c>
      <c r="BT2518" s="12">
        <v>438.44808084989359</v>
      </c>
      <c r="BV2518" s="14">
        <f>Таблица1[[#This Row],[Lкан_леб,мм]]</f>
        <v>57891.551919150101</v>
      </c>
      <c r="BW2518" s="50">
        <f>Таблица1[[#This Row],[угол обхв4]]+Таблица1[[#This Row],[Lдуг 3,мм]]</f>
        <v>11654.529887812527</v>
      </c>
      <c r="BX2518" s="54">
        <f>Таблица1[[#This Row],[угол обхв5]]+Таблица1[[#This Row],[Y5, мм]]</f>
        <v>58356.622612392224</v>
      </c>
      <c r="BY2518" s="14">
        <f>Таблица1[[#This Row],[угол обхв6]]+Таблица1[[#This Row],[Lдуг 4,мм]]</f>
        <v>14723.176467179463</v>
      </c>
      <c r="BZ2518" s="14">
        <f>Таблица1[[#This Row],[Т1]]+Таблица1[[#This Row],[X6, мм]]</f>
        <v>58647.649391208462</v>
      </c>
      <c r="CA2518" s="14">
        <f>Таблица1[[#This Row],[Т2]]+Таблица1[[#This Row],[Lдуг 5,мм]]</f>
        <v>20203.708649367614</v>
      </c>
      <c r="CB2518" s="14">
        <f>Таблица1[[#This Row],[Т3]]+Таблица1[[#This Row],[Y6, мм]]</f>
        <v>58879.689581828025</v>
      </c>
      <c r="CC2518" s="14">
        <f>Таблица1[[#This Row],[Т4]]+Таблица1[[#This Row],[Lдуг 6,мм]]</f>
        <v>21332.184169704673</v>
      </c>
      <c r="CD2518" s="14">
        <f>Таблица1[[#This Row],[Т5]]+Таблица1[[#This Row],[Lдуг 1,мм]]</f>
        <v>58926.94341116181</v>
      </c>
      <c r="CE2518" s="14">
        <f>Таблица1[[#This Row],[Т6]]+Таблица1[[#This Row],[Lпрям1, мм]]</f>
        <v>21722.478930110192</v>
      </c>
      <c r="CF2518" s="15">
        <f>Таблица1[[#This Row],[Т7]]+Таблица1[[#This Row],[Lдуг 2,мм]]</f>
        <v>59062.345247322351</v>
      </c>
      <c r="CG2518" s="14">
        <f>Таблица1[[#This Row],[Т8]]+Таблица1[[#This Row],[Lпрям2, мм]]</f>
        <v>25982.98108254949</v>
      </c>
      <c r="CH2518" s="14">
        <f>Таблица1[[#This Row],[Т9]]-Таблица1[[#This Row],[Т9]]</f>
        <v>0</v>
      </c>
      <c r="CI2518" s="50">
        <f>Таблица1[[#This Row],[Т9]]-Таблица1[[#This Row],[Т8]]</f>
        <v>37339.86631721216</v>
      </c>
      <c r="CJ2518" s="54">
        <f>Таблица1[[#This Row],[Т9]]-Таблица1[[#This Row],[Т7]]</f>
        <v>135.40183616054128</v>
      </c>
      <c r="CK2518" s="14">
        <f>Таблица1[[#This Row],[Т9]]-Таблица1[[#This Row],[Т6]]</f>
        <v>37730.161077617682</v>
      </c>
      <c r="CL2518" s="14">
        <f>Таблица1[[#This Row],[Т9]]-Таблица1[[#This Row],[Т5]]</f>
        <v>182.65566549432697</v>
      </c>
      <c r="CM2518" s="14">
        <f>Таблица1[[#This Row],[Т9]]-Таблица1[[#This Row],[Т4]]</f>
        <v>38858.636597954741</v>
      </c>
      <c r="CN2518" s="14">
        <f>Таблица1[[#This Row],[Т9]]-Таблица1[[#This Row],[Т3]]</f>
        <v>414.69585611388902</v>
      </c>
      <c r="CO2518" s="14">
        <f>Таблица1[[#This Row],[Т9]]-Таблица1[[#This Row],[Т2]]</f>
        <v>44339.168780142893</v>
      </c>
      <c r="CP2518" s="14">
        <f>Таблица1[[#This Row],[Т9]]-Таблица1[[#This Row],[Т1]]</f>
        <v>705.72263493012724</v>
      </c>
      <c r="CQ2518" s="14">
        <f>Таблица1[[#This Row],[Т9]]-Таблица1[[#This Row],[угол обхв6]]</f>
        <v>47407.815359509827</v>
      </c>
      <c r="CR2518" s="14">
        <f>Таблица1[[#This Row],[Т9]]-Таблица1[[#This Row],[угол обхв5]]</f>
        <v>1170.7933281722508</v>
      </c>
      <c r="CS2518" s="14">
        <f>Таблица1[[#This Row],[Т9]]-Таблица1[[#This Row],[угол обхв4]]</f>
        <v>59062.345247322351</v>
      </c>
      <c r="CT2518" s="14">
        <f>Таблица1[[#This Row],[Lкан_прям, мм]]+Таблица1[[#This Row],[Lкан_дуг, мм]]+Таблица1[[#This Row],[Lкан_леб,мм]]</f>
        <v>85045.326329871838</v>
      </c>
      <c r="CU2518" s="16">
        <f>Таблица1[[#This Row],[Lкан_леб,мм]]</f>
        <v>57891.551919150101</v>
      </c>
      <c r="CV2518" s="14">
        <f>2534431-(Таблица1[[#This Row],[Т23]]+Таблица1[[#This Row],[угол обхв3]])</f>
        <v>2448947.2255892782</v>
      </c>
      <c r="CW2518" s="50">
        <f>SUM(X2518:AC2518,AD2518:AI2518)-Таблица1[[#This Row],[lподв_min, мм]]</f>
        <v>22893.272259240068</v>
      </c>
      <c r="CX2518" s="17">
        <f>CW2957-Таблица1[[#This Row],[Суммарная длина каната]]</f>
        <v>-2448947.2255892782</v>
      </c>
    </row>
    <row r="2519" spans="1:102" x14ac:dyDescent="0.25">
      <c r="A2519" s="21">
        <v>2518</v>
      </c>
      <c r="B2519" s="10">
        <v>65.442040816326525</v>
      </c>
      <c r="C2519" s="10">
        <v>80.14571428571432</v>
      </c>
      <c r="D2519" s="11">
        <v>11334.032527462919</v>
      </c>
      <c r="E2519" s="11">
        <v>15899.024103855541</v>
      </c>
      <c r="F2519" s="11">
        <v>11241.613531570643</v>
      </c>
      <c r="G2519" s="11">
        <v>16004.758342389059</v>
      </c>
      <c r="H2519" s="11">
        <v>11742.032037462919</v>
      </c>
      <c r="I2519" s="11">
        <v>11606.338475463966</v>
      </c>
      <c r="J2519" s="11">
        <v>4292.6856283915758</v>
      </c>
      <c r="K2519" s="11">
        <v>25982.981082542312</v>
      </c>
      <c r="L2519" s="11">
        <v>1170.793328179423</v>
      </c>
      <c r="M2519" s="11">
        <v>57891.551919150101</v>
      </c>
      <c r="N2519" s="11">
        <v>3782.3850346861873</v>
      </c>
      <c r="O2519" s="11">
        <v>21254.176282419743</v>
      </c>
      <c r="P2519" s="43">
        <v>6816.4340476716634</v>
      </c>
      <c r="Q2519" s="11">
        <v>21133.119438809586</v>
      </c>
      <c r="R2519" s="11">
        <v>10866.681130827077</v>
      </c>
      <c r="S2519" s="11">
        <v>17441.00194807462</v>
      </c>
      <c r="T2519" s="11">
        <v>11947.909855309748</v>
      </c>
      <c r="U2519" s="11">
        <v>16563.358828490371</v>
      </c>
      <c r="V2519" s="11">
        <v>11334.032527462919</v>
      </c>
      <c r="W2519" s="11">
        <v>15899.024103855541</v>
      </c>
      <c r="X2519" s="12">
        <v>0</v>
      </c>
      <c r="Y2519" s="12">
        <v>451.6711086352289</v>
      </c>
      <c r="Z2519" s="12">
        <v>285.31317017523497</v>
      </c>
      <c r="AA2519" s="44">
        <v>232.04019061955839</v>
      </c>
      <c r="AB2519" s="45">
        <v>47.253829333786044</v>
      </c>
      <c r="AC2519" s="12">
        <v>154.5150294156148</v>
      </c>
      <c r="AD2519" s="12">
        <v>11654.529887812527</v>
      </c>
      <c r="AE2519" s="12">
        <v>3036.463102457034</v>
      </c>
      <c r="AF2519" s="12">
        <v>5480.532182188148</v>
      </c>
      <c r="AG2519" s="44">
        <v>1128.4755203370614</v>
      </c>
      <c r="AH2519" s="45">
        <v>390.2947604055135</v>
      </c>
      <c r="AI2519" s="12">
        <v>4292.6856293420278</v>
      </c>
      <c r="AJ2519" s="12">
        <v>-61.143692323279915</v>
      </c>
      <c r="AK2519" s="12">
        <v>2.2848573159199135</v>
      </c>
      <c r="AL2519" s="12">
        <v>42.351623224103243</v>
      </c>
      <c r="AM2519" s="44">
        <v>74.937220282710612</v>
      </c>
      <c r="AN2519" s="45">
        <v>68.301325707569873</v>
      </c>
      <c r="AO2519" s="12">
        <v>89.999999866526963</v>
      </c>
      <c r="AP2519" s="12">
        <v>-2199.6014464229006</v>
      </c>
      <c r="AQ2519" s="12">
        <v>3798.6510621419393</v>
      </c>
      <c r="AR2519" s="12">
        <v>7091.2949345606494</v>
      </c>
      <c r="AS2519" s="44">
        <v>11260.662926138169</v>
      </c>
      <c r="AT2519" s="45">
        <v>11568.820275709269</v>
      </c>
      <c r="AU2519" s="12">
        <v>11742.032527462919</v>
      </c>
      <c r="AV2519" s="12">
        <v>11243.663376192429</v>
      </c>
      <c r="AW2519" s="12">
        <v>21661.851908807694</v>
      </c>
      <c r="AX2519" s="12">
        <v>21434.641399632674</v>
      </c>
      <c r="AY2519" s="44">
        <v>17547.031872923446</v>
      </c>
      <c r="AZ2519" s="45">
        <v>16412.510922842561</v>
      </c>
      <c r="BA2519" s="12">
        <v>15899.024104805996</v>
      </c>
      <c r="BB2519" s="12">
        <v>3425.0452476232881</v>
      </c>
      <c r="BC2519" s="12">
        <v>6832.7000751274154</v>
      </c>
      <c r="BD2519" s="12">
        <v>11141.542017716063</v>
      </c>
      <c r="BE2519" s="44">
        <v>11553.928059998656</v>
      </c>
      <c r="BF2519" s="45">
        <v>11713.1221070634</v>
      </c>
      <c r="BG2519" s="12">
        <v>11742.032537462921</v>
      </c>
      <c r="BH2519" s="12">
        <v>21451.083053714792</v>
      </c>
      <c r="BI2519" s="12">
        <v>21540.795065197537</v>
      </c>
      <c r="BJ2519" s="12">
        <v>17742.52390889771</v>
      </c>
      <c r="BK2519" s="44">
        <v>16457.328903641544</v>
      </c>
      <c r="BL2519" s="45">
        <v>16049.872009503353</v>
      </c>
      <c r="BM2519" s="12">
        <v>11606.338475463968</v>
      </c>
      <c r="BN2519" s="12">
        <v>0</v>
      </c>
      <c r="BO2519" s="12">
        <v>63.428549639199822</v>
      </c>
      <c r="BP2519" s="12">
        <v>40.066765908183328</v>
      </c>
      <c r="BQ2519" s="48">
        <v>32.585597058607377</v>
      </c>
      <c r="BR2519" s="49">
        <v>6.6358945751407514</v>
      </c>
      <c r="BS2519" s="13">
        <v>21.698674158957097</v>
      </c>
      <c r="BT2519" s="12">
        <v>438.44808084989359</v>
      </c>
      <c r="BV2519" s="14">
        <f>Таблица1[[#This Row],[Lкан_леб,мм]]</f>
        <v>57891.551919150101</v>
      </c>
      <c r="BW2519" s="50">
        <f>Таблица1[[#This Row],[угол обхв4]]+Таблица1[[#This Row],[Lдуг 3,мм]]</f>
        <v>11654.529887812527</v>
      </c>
      <c r="BX2519" s="54">
        <f>Таблица1[[#This Row],[угол обхв5]]+Таблица1[[#This Row],[Y5, мм]]</f>
        <v>58343.22302778533</v>
      </c>
      <c r="BY2519" s="14">
        <f>Таблица1[[#This Row],[угол обхв6]]+Таблица1[[#This Row],[Lдуг 4,мм]]</f>
        <v>14690.99299026956</v>
      </c>
      <c r="BZ2519" s="14">
        <f>Таблица1[[#This Row],[Т1]]+Таблица1[[#This Row],[X6, мм]]</f>
        <v>58628.536197960566</v>
      </c>
      <c r="CA2519" s="14">
        <f>Таблица1[[#This Row],[Т2]]+Таблица1[[#This Row],[Lдуг 5,мм]]</f>
        <v>20171.52517245771</v>
      </c>
      <c r="CB2519" s="14">
        <f>Таблица1[[#This Row],[Т3]]+Таблица1[[#This Row],[Y6, мм]]</f>
        <v>58860.576388580121</v>
      </c>
      <c r="CC2519" s="14">
        <f>Таблица1[[#This Row],[Т4]]+Таблица1[[#This Row],[Lдуг 6,мм]]</f>
        <v>21300.000692794772</v>
      </c>
      <c r="CD2519" s="14">
        <f>Таблица1[[#This Row],[Т5]]+Таблица1[[#This Row],[Lдуг 1,мм]]</f>
        <v>58907.830217913906</v>
      </c>
      <c r="CE2519" s="14">
        <f>Таблица1[[#This Row],[Т6]]+Таблица1[[#This Row],[Lпрям1, мм]]</f>
        <v>21690.295453200288</v>
      </c>
      <c r="CF2519" s="15">
        <f>Таблица1[[#This Row],[Т7]]+Таблица1[[#This Row],[Lдуг 2,мм]]</f>
        <v>59062.345247329518</v>
      </c>
      <c r="CG2519" s="14">
        <f>Таблица1[[#This Row],[Т8]]+Таблица1[[#This Row],[Lпрям2, мм]]</f>
        <v>25982.981082542316</v>
      </c>
      <c r="CH2519" s="14">
        <f>Таблица1[[#This Row],[Т9]]-Таблица1[[#This Row],[Т9]]</f>
        <v>0</v>
      </c>
      <c r="CI2519" s="50">
        <f>Таблица1[[#This Row],[Т9]]-Таблица1[[#This Row],[Т8]]</f>
        <v>37372.049794129227</v>
      </c>
      <c r="CJ2519" s="54">
        <f>Таблица1[[#This Row],[Т9]]-Таблица1[[#This Row],[Т7]]</f>
        <v>154.51502941561193</v>
      </c>
      <c r="CK2519" s="14">
        <f>Таблица1[[#This Row],[Т9]]-Таблица1[[#This Row],[Т6]]</f>
        <v>37762.344554534749</v>
      </c>
      <c r="CL2519" s="14">
        <f>Таблица1[[#This Row],[Т9]]-Таблица1[[#This Row],[Т5]]</f>
        <v>201.76885874939762</v>
      </c>
      <c r="CM2519" s="14">
        <f>Таблица1[[#This Row],[Т9]]-Таблица1[[#This Row],[Т4]]</f>
        <v>38890.820074871808</v>
      </c>
      <c r="CN2519" s="14">
        <f>Таблица1[[#This Row],[Т9]]-Таблица1[[#This Row],[Т3]]</f>
        <v>433.8090493689524</v>
      </c>
      <c r="CO2519" s="14">
        <f>Таблица1[[#This Row],[Т9]]-Таблица1[[#This Row],[Т2]]</f>
        <v>44371.35225705996</v>
      </c>
      <c r="CP2519" s="14">
        <f>Таблица1[[#This Row],[Т9]]-Таблица1[[#This Row],[Т1]]</f>
        <v>719.12221954418783</v>
      </c>
      <c r="CQ2519" s="14">
        <f>Таблица1[[#This Row],[Т9]]-Таблица1[[#This Row],[угол обхв6]]</f>
        <v>47407.815359516993</v>
      </c>
      <c r="CR2519" s="14">
        <f>Таблица1[[#This Row],[Т9]]-Таблица1[[#This Row],[угол обхв5]]</f>
        <v>1170.7933281794176</v>
      </c>
      <c r="CS2519" s="14">
        <f>Таблица1[[#This Row],[Т9]]-Таблица1[[#This Row],[угол обхв4]]</f>
        <v>59062.345247329518</v>
      </c>
      <c r="CT2519" s="14">
        <f>Таблица1[[#This Row],[Lкан_прям, мм]]+Таблица1[[#This Row],[Lкан_дуг, мм]]+Таблица1[[#This Row],[Lкан_леб,мм]]</f>
        <v>85045.326329871838</v>
      </c>
      <c r="CU2519" s="16">
        <f>Таблица1[[#This Row],[Lкан_леб,мм]]</f>
        <v>57891.551919150101</v>
      </c>
      <c r="CV2519" s="14">
        <f>2534431-(Таблица1[[#This Row],[Т23]]+Таблица1[[#This Row],[угол обхв3]])</f>
        <v>2448947.2255892782</v>
      </c>
      <c r="CW2519" s="50">
        <f>SUM(X2519:AC2519,AD2519:AI2519)-Таблица1[[#This Row],[lподв_min, мм]]</f>
        <v>22861.08878233016</v>
      </c>
      <c r="CX2519" s="17">
        <f>CW2958-Таблица1[[#This Row],[Суммарная длина каната]]</f>
        <v>-2448947.2255892782</v>
      </c>
    </row>
    <row r="2520" spans="1:102" x14ac:dyDescent="0.25">
      <c r="A2520" s="21">
        <v>2519</v>
      </c>
      <c r="B2520" s="10">
        <v>65.442040816326525</v>
      </c>
      <c r="C2520" s="10">
        <v>82.829795918367381</v>
      </c>
      <c r="D2520" s="11">
        <v>11542.953416099508</v>
      </c>
      <c r="E2520" s="11">
        <v>16216.868183928473</v>
      </c>
      <c r="F2520" s="11">
        <v>11445.684389687865</v>
      </c>
      <c r="G2520" s="11">
        <v>16318.158541322113</v>
      </c>
      <c r="H2520" s="11">
        <v>11950.952926099508</v>
      </c>
      <c r="I2520" s="11">
        <v>11890.608461495185</v>
      </c>
      <c r="J2520" s="11">
        <v>4326.2597224332867</v>
      </c>
      <c r="K2520" s="11">
        <v>25982.981082534927</v>
      </c>
      <c r="L2520" s="11">
        <v>1170.7933281867997</v>
      </c>
      <c r="M2520" s="11">
        <v>57891.551919150101</v>
      </c>
      <c r="N2520" s="11">
        <v>3782.3850346861873</v>
      </c>
      <c r="O2520" s="11">
        <v>21254.176282419743</v>
      </c>
      <c r="P2520" s="43">
        <v>6785.2040047413066</v>
      </c>
      <c r="Q2520" s="11">
        <v>21233.667017718872</v>
      </c>
      <c r="R2520" s="11">
        <v>11003.905567913331</v>
      </c>
      <c r="S2520" s="11">
        <v>17735.268795547767</v>
      </c>
      <c r="T2520" s="11">
        <v>12125.047189884246</v>
      </c>
      <c r="U2520" s="11">
        <v>16909.221300857287</v>
      </c>
      <c r="V2520" s="11">
        <v>11542.953416099508</v>
      </c>
      <c r="W2520" s="11">
        <v>16216.868183928473</v>
      </c>
      <c r="X2520" s="12">
        <v>0</v>
      </c>
      <c r="Y2520" s="12">
        <v>438.1873673128909</v>
      </c>
      <c r="Z2520" s="12">
        <v>279.68371824967596</v>
      </c>
      <c r="AA2520" s="44">
        <v>232.04019061955859</v>
      </c>
      <c r="AB2520" s="45">
        <v>47.253829333786307</v>
      </c>
      <c r="AC2520" s="12">
        <v>173.62822267088791</v>
      </c>
      <c r="AD2520" s="12">
        <v>11654.529887812527</v>
      </c>
      <c r="AE2520" s="12">
        <v>3002.8890084153049</v>
      </c>
      <c r="AF2520" s="12">
        <v>5480.5321821881516</v>
      </c>
      <c r="AG2520" s="44">
        <v>1128.4755203370617</v>
      </c>
      <c r="AH2520" s="45">
        <v>390.29476040551873</v>
      </c>
      <c r="AI2520" s="12">
        <v>4326.2597233763636</v>
      </c>
      <c r="AJ2520" s="12">
        <v>-61.143692323279915</v>
      </c>
      <c r="AK2520" s="12">
        <v>0.39132430166472992</v>
      </c>
      <c r="AL2520" s="12">
        <v>39.667541591450203</v>
      </c>
      <c r="AM2520" s="44">
        <v>72.253138650057608</v>
      </c>
      <c r="AN2520" s="45">
        <v>65.617244074916812</v>
      </c>
      <c r="AO2520" s="12">
        <v>89.999999867562778</v>
      </c>
      <c r="AP2520" s="12">
        <v>-2199.6014464229006</v>
      </c>
      <c r="AQ2520" s="12">
        <v>3785.1716112045015</v>
      </c>
      <c r="AR2520" s="12">
        <v>7045.64339770477</v>
      </c>
      <c r="AS2520" s="44">
        <v>11392.489867347342</v>
      </c>
      <c r="AT2520" s="45">
        <v>11753.43754632544</v>
      </c>
      <c r="AU2520" s="12">
        <v>11950.953416099506</v>
      </c>
      <c r="AV2520" s="12">
        <v>11243.663376192429</v>
      </c>
      <c r="AW2520" s="12">
        <v>21662.166766366739</v>
      </c>
      <c r="AX2520" s="12">
        <v>21547.72962707061</v>
      </c>
      <c r="AY2520" s="44">
        <v>17859.632143176314</v>
      </c>
      <c r="AZ2520" s="45">
        <v>16740.786527683522</v>
      </c>
      <c r="BA2520" s="12">
        <v>16216.86818487155</v>
      </c>
      <c r="BB2520" s="12">
        <v>3425.0452476232881</v>
      </c>
      <c r="BC2520" s="12">
        <v>6787.9905812596207</v>
      </c>
      <c r="BD2520" s="12">
        <v>11264.344960876795</v>
      </c>
      <c r="BE2520" s="44">
        <v>11736.462890450233</v>
      </c>
      <c r="BF2520" s="45">
        <v>11914.563059658312</v>
      </c>
      <c r="BG2520" s="12">
        <v>11950.953426099508</v>
      </c>
      <c r="BH2520" s="12">
        <v>21451.083053714792</v>
      </c>
      <c r="BI2520" s="12">
        <v>21641.657501665872</v>
      </c>
      <c r="BJ2520" s="12">
        <v>18049.331404899505</v>
      </c>
      <c r="BK2520" s="44">
        <v>16784.85795322874</v>
      </c>
      <c r="BL2520" s="45">
        <v>16385.302957102238</v>
      </c>
      <c r="BM2520" s="12">
        <v>11890.608461495187</v>
      </c>
      <c r="BN2520" s="12">
        <v>0</v>
      </c>
      <c r="BO2520" s="12">
        <v>61.535016624944646</v>
      </c>
      <c r="BP2520" s="12">
        <v>39.276217289785471</v>
      </c>
      <c r="BQ2520" s="48">
        <v>32.585597058607405</v>
      </c>
      <c r="BR2520" s="49">
        <v>6.6358945751407896</v>
      </c>
      <c r="BS2520" s="13">
        <v>24.38275579264597</v>
      </c>
      <c r="BT2520" s="12">
        <v>438.44808084989359</v>
      </c>
      <c r="BV2520" s="14">
        <f>Таблица1[[#This Row],[Lкан_леб,мм]]</f>
        <v>57891.551919150101</v>
      </c>
      <c r="BW2520" s="50">
        <f>Таблица1[[#This Row],[угол обхв4]]+Таблица1[[#This Row],[Lдуг 3,мм]]</f>
        <v>11654.529887812527</v>
      </c>
      <c r="BX2520" s="54">
        <f>Таблица1[[#This Row],[угол обхв5]]+Таблица1[[#This Row],[Y5, мм]]</f>
        <v>58329.739286462995</v>
      </c>
      <c r="BY2520" s="14">
        <f>Таблица1[[#This Row],[угол обхв6]]+Таблица1[[#This Row],[Lдуг 4,мм]]</f>
        <v>14657.418896227831</v>
      </c>
      <c r="BZ2520" s="14">
        <f>Таблица1[[#This Row],[Т1]]+Таблица1[[#This Row],[X6, мм]]</f>
        <v>58609.423004712669</v>
      </c>
      <c r="CA2520" s="14">
        <f>Таблица1[[#This Row],[Т2]]+Таблица1[[#This Row],[Lдуг 5,мм]]</f>
        <v>20137.951078415983</v>
      </c>
      <c r="CB2520" s="14">
        <f>Таблица1[[#This Row],[Т3]]+Таблица1[[#This Row],[Y6, мм]]</f>
        <v>58841.463195332231</v>
      </c>
      <c r="CC2520" s="14">
        <f>Таблица1[[#This Row],[Т4]]+Таблица1[[#This Row],[Lдуг 6,мм]]</f>
        <v>21266.426598753045</v>
      </c>
      <c r="CD2520" s="14">
        <f>Таблица1[[#This Row],[Т5]]+Таблица1[[#This Row],[Lдуг 1,мм]]</f>
        <v>58888.717024666017</v>
      </c>
      <c r="CE2520" s="14">
        <f>Таблица1[[#This Row],[Т6]]+Таблица1[[#This Row],[Lпрям1, мм]]</f>
        <v>21656.721359158564</v>
      </c>
      <c r="CF2520" s="15">
        <f>Таблица1[[#This Row],[Т7]]+Таблица1[[#This Row],[Lдуг 2,мм]]</f>
        <v>59062.345247336903</v>
      </c>
      <c r="CG2520" s="14">
        <f>Таблица1[[#This Row],[Т8]]+Таблица1[[#This Row],[Lпрям2, мм]]</f>
        <v>25982.981082534927</v>
      </c>
      <c r="CH2520" s="14">
        <f>Таблица1[[#This Row],[Т9]]-Таблица1[[#This Row],[Т9]]</f>
        <v>0</v>
      </c>
      <c r="CI2520" s="50">
        <f>Таблица1[[#This Row],[Т9]]-Таблица1[[#This Row],[Т8]]</f>
        <v>37405.623888178336</v>
      </c>
      <c r="CJ2520" s="54">
        <f>Таблица1[[#This Row],[Т9]]-Таблица1[[#This Row],[Т7]]</f>
        <v>173.62822267088632</v>
      </c>
      <c r="CK2520" s="14">
        <f>Таблица1[[#This Row],[Т9]]-Таблица1[[#This Row],[Т6]]</f>
        <v>37795.918648583858</v>
      </c>
      <c r="CL2520" s="14">
        <f>Таблица1[[#This Row],[Т9]]-Таблица1[[#This Row],[Т5]]</f>
        <v>220.882052004672</v>
      </c>
      <c r="CM2520" s="14">
        <f>Таблица1[[#This Row],[Т9]]-Таблица1[[#This Row],[Т4]]</f>
        <v>38924.394168920917</v>
      </c>
      <c r="CN2520" s="14">
        <f>Таблица1[[#This Row],[Т9]]-Таблица1[[#This Row],[Т3]]</f>
        <v>452.92224262423406</v>
      </c>
      <c r="CO2520" s="14">
        <f>Таблица1[[#This Row],[Т9]]-Таблица1[[#This Row],[Т2]]</f>
        <v>44404.926351109068</v>
      </c>
      <c r="CP2520" s="14">
        <f>Таблица1[[#This Row],[Т9]]-Таблица1[[#This Row],[Т1]]</f>
        <v>732.60596087390877</v>
      </c>
      <c r="CQ2520" s="14">
        <f>Таблица1[[#This Row],[Т9]]-Таблица1[[#This Row],[угол обхв6]]</f>
        <v>47407.815359524378</v>
      </c>
      <c r="CR2520" s="14">
        <f>Таблица1[[#This Row],[Т9]]-Таблица1[[#This Row],[угол обхв5]]</f>
        <v>1170.7933281868027</v>
      </c>
      <c r="CS2520" s="14">
        <f>Таблица1[[#This Row],[Т9]]-Таблица1[[#This Row],[угол обхв4]]</f>
        <v>59062.345247336903</v>
      </c>
      <c r="CT2520" s="14">
        <f>Таблица1[[#This Row],[Lкан_прям, мм]]+Таблица1[[#This Row],[Lкан_дуг, мм]]+Таблица1[[#This Row],[Lкан_леб,мм]]</f>
        <v>85045.326329871823</v>
      </c>
      <c r="CU2520" s="16">
        <f>Таблица1[[#This Row],[Lкан_леб,мм]]</f>
        <v>57891.551919150101</v>
      </c>
      <c r="CV2520" s="14">
        <f>2534431-(Таблица1[[#This Row],[Т23]]+Таблица1[[#This Row],[угол обхв3]])</f>
        <v>2448947.2255892782</v>
      </c>
      <c r="CW2520" s="50">
        <f>SUM(X2520:AC2520,AD2520:AI2520)-Таблица1[[#This Row],[lподв_min, мм]]</f>
        <v>22827.51468828844</v>
      </c>
      <c r="CX2520" s="17">
        <f>CW2959-Таблица1[[#This Row],[Суммарная длина каната]]</f>
        <v>-2448947.2255892782</v>
      </c>
    </row>
    <row r="2521" spans="1:102" x14ac:dyDescent="0.25">
      <c r="A2521" s="21">
        <v>2520</v>
      </c>
      <c r="B2521" s="10">
        <v>65.442040816326525</v>
      </c>
      <c r="C2521" s="10">
        <v>85.513877551020443</v>
      </c>
      <c r="D2521" s="11">
        <v>11736.760804636871</v>
      </c>
      <c r="E2521" s="11">
        <v>16544.14710640048</v>
      </c>
      <c r="F2521" s="11">
        <v>11634.855170754592</v>
      </c>
      <c r="G2521" s="11">
        <v>16640.771336193273</v>
      </c>
      <c r="H2521" s="11">
        <v>12144.760314636873</v>
      </c>
      <c r="I2521" s="11">
        <v>12182.950430567174</v>
      </c>
      <c r="J2521" s="11">
        <v>4361.1966758333056</v>
      </c>
      <c r="K2521" s="11">
        <v>25982.981082527389</v>
      </c>
      <c r="L2521" s="11">
        <v>1170.7933281943538</v>
      </c>
      <c r="M2521" s="11">
        <v>57891.551919150101</v>
      </c>
      <c r="N2521" s="11">
        <v>3782.3850346861873</v>
      </c>
      <c r="O2521" s="11">
        <v>21254.176282419743</v>
      </c>
      <c r="P2521" s="43">
        <v>6749.2996880709215</v>
      </c>
      <c r="Q2521" s="11">
        <v>21332.64181880674</v>
      </c>
      <c r="R2521" s="11">
        <v>11127.199257924767</v>
      </c>
      <c r="S2521" s="11">
        <v>18035.638883370753</v>
      </c>
      <c r="T2521" s="11">
        <v>12285.79382202257</v>
      </c>
      <c r="U2521" s="11">
        <v>17262.999487505498</v>
      </c>
      <c r="V2521" s="11">
        <v>11736.760804636871</v>
      </c>
      <c r="W2521" s="11">
        <v>16544.14710640048</v>
      </c>
      <c r="X2521" s="12">
        <v>0</v>
      </c>
      <c r="Y2521" s="12">
        <v>424.61297041693678</v>
      </c>
      <c r="Z2521" s="12">
        <v>274.14492189773279</v>
      </c>
      <c r="AA2521" s="44">
        <v>232.04019061955876</v>
      </c>
      <c r="AB2521" s="45">
        <v>47.253829333786044</v>
      </c>
      <c r="AC2521" s="12">
        <v>192.74141592633939</v>
      </c>
      <c r="AD2521" s="12">
        <v>11654.529887812527</v>
      </c>
      <c r="AE2521" s="12">
        <v>2967.9520550153029</v>
      </c>
      <c r="AF2521" s="12">
        <v>5480.5321821881498</v>
      </c>
      <c r="AG2521" s="44">
        <v>1128.4755203370598</v>
      </c>
      <c r="AH2521" s="45">
        <v>390.29476040551953</v>
      </c>
      <c r="AI2521" s="12">
        <v>4361.1966767688255</v>
      </c>
      <c r="AJ2521" s="12">
        <v>-61.143692323279915</v>
      </c>
      <c r="AK2521" s="12">
        <v>-1.5149395502314849</v>
      </c>
      <c r="AL2521" s="12">
        <v>36.983459958797127</v>
      </c>
      <c r="AM2521" s="44">
        <v>69.56905701740456</v>
      </c>
      <c r="AN2521" s="45">
        <v>62.933162442263814</v>
      </c>
      <c r="AO2521" s="12">
        <v>89.999999868623703</v>
      </c>
      <c r="AP2521" s="12">
        <v>-2199.6014464229006</v>
      </c>
      <c r="AQ2521" s="12">
        <v>3771.5984929050292</v>
      </c>
      <c r="AR2521" s="12">
        <v>6994.746143440665</v>
      </c>
      <c r="AS2521" s="44">
        <v>11509.533448384474</v>
      </c>
      <c r="AT2521" s="45">
        <v>11922.479482624052</v>
      </c>
      <c r="AU2521" s="12">
        <v>12144.76080463687</v>
      </c>
      <c r="AV2521" s="12">
        <v>11243.663376192429</v>
      </c>
      <c r="AW2521" s="12">
        <v>21662.033672344704</v>
      </c>
      <c r="AX2521" s="12">
        <v>21658.555975520481</v>
      </c>
      <c r="AY2521" s="44">
        <v>18178.062781665663</v>
      </c>
      <c r="AZ2521" s="45">
        <v>17077.347418334648</v>
      </c>
      <c r="BA2521" s="12">
        <v>16544.147107336001</v>
      </c>
      <c r="BB2521" s="12">
        <v>3425.0452476232881</v>
      </c>
      <c r="BC2521" s="12">
        <v>6738.5131462897634</v>
      </c>
      <c r="BD2521" s="12">
        <v>11372.645713294511</v>
      </c>
      <c r="BE2521" s="44">
        <v>11903.459631562861</v>
      </c>
      <c r="BF2521" s="45">
        <v>12100.075144035389</v>
      </c>
      <c r="BG2521" s="12">
        <v>12144.760814636873</v>
      </c>
      <c r="BH2521" s="12">
        <v>21451.083053714792</v>
      </c>
      <c r="BI2521" s="12">
        <v>21740.499208731704</v>
      </c>
      <c r="BJ2521" s="12">
        <v>18361.553040084495</v>
      </c>
      <c r="BK2521" s="44">
        <v>17120.575589210592</v>
      </c>
      <c r="BL2521" s="45">
        <v>16729.79917557133</v>
      </c>
      <c r="BM2521" s="12">
        <v>12182.950430567176</v>
      </c>
      <c r="BN2521" s="12">
        <v>0</v>
      </c>
      <c r="BO2521" s="12">
        <v>59.628752773048426</v>
      </c>
      <c r="BP2521" s="12">
        <v>38.498399509028616</v>
      </c>
      <c r="BQ2521" s="48">
        <v>32.585597058607433</v>
      </c>
      <c r="BR2521" s="49">
        <v>6.6358945751407514</v>
      </c>
      <c r="BS2521" s="13">
        <v>27.066837426359889</v>
      </c>
      <c r="BT2521" s="12">
        <v>438.44808084989359</v>
      </c>
      <c r="BV2521" s="14">
        <f>Таблица1[[#This Row],[Lкан_леб,мм]]</f>
        <v>57891.551919150101</v>
      </c>
      <c r="BW2521" s="50">
        <f>Таблица1[[#This Row],[угол обхв4]]+Таблица1[[#This Row],[Lдуг 3,мм]]</f>
        <v>11654.529887812527</v>
      </c>
      <c r="BX2521" s="54">
        <f>Таблица1[[#This Row],[угол обхв5]]+Таблица1[[#This Row],[Y5, мм]]</f>
        <v>58316.164889567037</v>
      </c>
      <c r="BY2521" s="14">
        <f>Таблица1[[#This Row],[угол обхв6]]+Таблица1[[#This Row],[Lдуг 4,мм]]</f>
        <v>14622.48194282783</v>
      </c>
      <c r="BZ2521" s="14">
        <f>Таблица1[[#This Row],[Т1]]+Таблица1[[#This Row],[X6, мм]]</f>
        <v>58590.309811464773</v>
      </c>
      <c r="CA2521" s="14">
        <f>Таблица1[[#This Row],[Т2]]+Таблица1[[#This Row],[Lдуг 5,мм]]</f>
        <v>20103.01412501598</v>
      </c>
      <c r="CB2521" s="14">
        <f>Таблица1[[#This Row],[Т3]]+Таблица1[[#This Row],[Y6, мм]]</f>
        <v>58822.350002084335</v>
      </c>
      <c r="CC2521" s="14">
        <f>Таблица1[[#This Row],[Т4]]+Таблица1[[#This Row],[Lдуг 6,мм]]</f>
        <v>21231.489645353038</v>
      </c>
      <c r="CD2521" s="14">
        <f>Таблица1[[#This Row],[Т5]]+Таблица1[[#This Row],[Lдуг 1,мм]]</f>
        <v>58869.603831418121</v>
      </c>
      <c r="CE2521" s="14">
        <f>Таблица1[[#This Row],[Т6]]+Таблица1[[#This Row],[Lпрям1, мм]]</f>
        <v>21621.784405758557</v>
      </c>
      <c r="CF2521" s="15">
        <f>Таблица1[[#This Row],[Т7]]+Таблица1[[#This Row],[Lдуг 2,мм]]</f>
        <v>59062.345247344463</v>
      </c>
      <c r="CG2521" s="14">
        <f>Таблица1[[#This Row],[Т8]]+Таблица1[[#This Row],[Lпрям2, мм]]</f>
        <v>25982.981082527382</v>
      </c>
      <c r="CH2521" s="14">
        <f>Таблица1[[#This Row],[Т9]]-Таблица1[[#This Row],[Т9]]</f>
        <v>0</v>
      </c>
      <c r="CI2521" s="50">
        <f>Таблица1[[#This Row],[Т9]]-Таблица1[[#This Row],[Т8]]</f>
        <v>37440.560841585902</v>
      </c>
      <c r="CJ2521" s="54">
        <f>Таблица1[[#This Row],[Т9]]-Таблица1[[#This Row],[Т7]]</f>
        <v>192.7414159263426</v>
      </c>
      <c r="CK2521" s="14">
        <f>Таблица1[[#This Row],[Т9]]-Таблица1[[#This Row],[Т6]]</f>
        <v>37830.855601991425</v>
      </c>
      <c r="CL2521" s="14">
        <f>Таблица1[[#This Row],[Т9]]-Таблица1[[#This Row],[Т5]]</f>
        <v>239.99524526012829</v>
      </c>
      <c r="CM2521" s="14">
        <f>Таблица1[[#This Row],[Т9]]-Таблица1[[#This Row],[Т4]]</f>
        <v>38959.331122328484</v>
      </c>
      <c r="CN2521" s="14">
        <f>Таблица1[[#This Row],[Т9]]-Таблица1[[#This Row],[Т3]]</f>
        <v>472.03543587969034</v>
      </c>
      <c r="CO2521" s="14">
        <f>Таблица1[[#This Row],[Т9]]-Таблица1[[#This Row],[Т2]]</f>
        <v>44439.863304516635</v>
      </c>
      <c r="CP2521" s="14">
        <f>Таблица1[[#This Row],[Т9]]-Таблица1[[#This Row],[Т1]]</f>
        <v>746.18035777742625</v>
      </c>
      <c r="CQ2521" s="14">
        <f>Таблица1[[#This Row],[Т9]]-Таблица1[[#This Row],[угол обхв6]]</f>
        <v>47407.815359531938</v>
      </c>
      <c r="CR2521" s="14">
        <f>Таблица1[[#This Row],[Т9]]-Таблица1[[#This Row],[угол обхв5]]</f>
        <v>1170.7933281943624</v>
      </c>
      <c r="CS2521" s="14">
        <f>Таблица1[[#This Row],[Т9]]-Таблица1[[#This Row],[угол обхв4]]</f>
        <v>59062.345247344463</v>
      </c>
      <c r="CT2521" s="14">
        <f>Таблица1[[#This Row],[Lкан_прям, мм]]+Таблица1[[#This Row],[Lкан_дуг, мм]]+Таблица1[[#This Row],[Lкан_леб,мм]]</f>
        <v>85045.326329871838</v>
      </c>
      <c r="CU2521" s="16">
        <f>Таблица1[[#This Row],[Lкан_леб,мм]]</f>
        <v>57891.551919150101</v>
      </c>
      <c r="CV2521" s="14">
        <f>2534431-(Таблица1[[#This Row],[Т23]]+Таблица1[[#This Row],[угол обхв3]])</f>
        <v>2448947.2255892782</v>
      </c>
      <c r="CW2521" s="50">
        <f>SUM(X2521:AC2521,AD2521:AI2521)-Таблица1[[#This Row],[lподв_min, мм]]</f>
        <v>22792.577734888429</v>
      </c>
      <c r="CX2521" s="17">
        <f>CW2960-Таблица1[[#This Row],[Суммарная длина каната]]</f>
        <v>-2448947.2255892782</v>
      </c>
    </row>
    <row r="2522" spans="1:102" x14ac:dyDescent="0.25">
      <c r="A2522" s="21">
        <v>2521</v>
      </c>
      <c r="B2522" s="10">
        <v>65.442040816326525</v>
      </c>
      <c r="C2522" s="10">
        <v>88.197959183673518</v>
      </c>
      <c r="D2522" s="11">
        <v>11915.029450166216</v>
      </c>
      <c r="E2522" s="11">
        <v>16880.142771502349</v>
      </c>
      <c r="F2522" s="11">
        <v>11808.710805284531</v>
      </c>
      <c r="G2522" s="11">
        <v>16971.888865427496</v>
      </c>
      <c r="H2522" s="11">
        <v>12323.028960166217</v>
      </c>
      <c r="I2522" s="11">
        <v>12482.675621475715</v>
      </c>
      <c r="J2522" s="11">
        <v>4397.4671500266331</v>
      </c>
      <c r="K2522" s="11">
        <v>25982.981082519662</v>
      </c>
      <c r="L2522" s="11">
        <v>1170.793328202072</v>
      </c>
      <c r="M2522" s="11">
        <v>57891.551919150101</v>
      </c>
      <c r="N2522" s="11">
        <v>3782.3850346861873</v>
      </c>
      <c r="O2522" s="11">
        <v>21254.176282419743</v>
      </c>
      <c r="P2522" s="43">
        <v>6708.7998771960793</v>
      </c>
      <c r="Q2522" s="11">
        <v>21429.826676295208</v>
      </c>
      <c r="R2522" s="11">
        <v>11236.291675739654</v>
      </c>
      <c r="S2522" s="11">
        <v>18341.453153853228</v>
      </c>
      <c r="T2522" s="11">
        <v>12429.797049147453</v>
      </c>
      <c r="U2522" s="11">
        <v>17623.917145246895</v>
      </c>
      <c r="V2522" s="11">
        <v>11915.029450166216</v>
      </c>
      <c r="W2522" s="11">
        <v>16880.142771502349</v>
      </c>
      <c r="X2522" s="12">
        <v>0</v>
      </c>
      <c r="Y2522" s="12">
        <v>410.94098215502311</v>
      </c>
      <c r="Z2522" s="12">
        <v>268.70371691174927</v>
      </c>
      <c r="AA2522" s="44">
        <v>232.04019061955893</v>
      </c>
      <c r="AB2522" s="45">
        <v>47.253829333786854</v>
      </c>
      <c r="AC2522" s="12">
        <v>211.85460918195363</v>
      </c>
      <c r="AD2522" s="12">
        <v>11654.529887812527</v>
      </c>
      <c r="AE2522" s="12">
        <v>2931.6815808219694</v>
      </c>
      <c r="AF2522" s="12">
        <v>5480.5321821881498</v>
      </c>
      <c r="AG2522" s="44">
        <v>1128.4755203370589</v>
      </c>
      <c r="AH2522" s="45">
        <v>390.29476040551759</v>
      </c>
      <c r="AI2522" s="12">
        <v>4397.4671509544369</v>
      </c>
      <c r="AJ2522" s="12">
        <v>-61.143692323279915</v>
      </c>
      <c r="AK2522" s="12">
        <v>-3.4349082388590833</v>
      </c>
      <c r="AL2522" s="12">
        <v>34.299378326144044</v>
      </c>
      <c r="AM2522" s="44">
        <v>66.884975384751499</v>
      </c>
      <c r="AN2522" s="45">
        <v>60.249080809610632</v>
      </c>
      <c r="AO2522" s="12">
        <v>89.99999986970731</v>
      </c>
      <c r="AP2522" s="12">
        <v>-2199.6014464229006</v>
      </c>
      <c r="AQ2522" s="12">
        <v>3757.9398967250941</v>
      </c>
      <c r="AR2522" s="12">
        <v>6938.7148480909746</v>
      </c>
      <c r="AS2522" s="44">
        <v>11611.536857818224</v>
      </c>
      <c r="AT2522" s="45">
        <v>12075.575180867925</v>
      </c>
      <c r="AU2522" s="12">
        <v>12323.029450166216</v>
      </c>
      <c r="AV2522" s="12">
        <v>11243.663376192429</v>
      </c>
      <c r="AW2522" s="12">
        <v>21661.443314267475</v>
      </c>
      <c r="AX2522" s="12">
        <v>21766.877275105533</v>
      </c>
      <c r="AY2522" s="44">
        <v>18501.625103104092</v>
      </c>
      <c r="AZ2522" s="45">
        <v>17421.455128975791</v>
      </c>
      <c r="BA2522" s="12">
        <v>16880.142772430154</v>
      </c>
      <c r="BB2522" s="12">
        <v>3425.0452476232881</v>
      </c>
      <c r="BC2522" s="12">
        <v>6684.3547392349856</v>
      </c>
      <c r="BD2522" s="12">
        <v>11466.20664663455</v>
      </c>
      <c r="BE2522" s="44">
        <v>12054.551867068882</v>
      </c>
      <c r="BF2522" s="45">
        <v>12269.251318445744</v>
      </c>
      <c r="BG2522" s="12">
        <v>12323.029460166217</v>
      </c>
      <c r="BH2522" s="12">
        <v>21451.083053714792</v>
      </c>
      <c r="BI2522" s="12">
        <v>21837.09370814294</v>
      </c>
      <c r="BJ2522" s="12">
        <v>18678.503752663557</v>
      </c>
      <c r="BK2522" s="44">
        <v>17463.745195996034</v>
      </c>
      <c r="BL2522" s="45">
        <v>17082.604787773456</v>
      </c>
      <c r="BM2522" s="12">
        <v>12482.675621475717</v>
      </c>
      <c r="BN2522" s="12">
        <v>0</v>
      </c>
      <c r="BO2522" s="12">
        <v>57.708784084420834</v>
      </c>
      <c r="BP2522" s="12">
        <v>37.734286565003131</v>
      </c>
      <c r="BQ2522" s="48">
        <v>32.585597058607455</v>
      </c>
      <c r="BR2522" s="49">
        <v>6.635894575140866</v>
      </c>
      <c r="BS2522" s="13">
        <v>29.75091906009667</v>
      </c>
      <c r="BT2522" s="12">
        <v>438.44808084989359</v>
      </c>
      <c r="BV2522" s="14">
        <f>Таблица1[[#This Row],[Lкан_леб,мм]]</f>
        <v>57891.551919150101</v>
      </c>
      <c r="BW2522" s="50">
        <f>Таблица1[[#This Row],[угол обхв4]]+Таблица1[[#This Row],[Lдуг 3,мм]]</f>
        <v>11654.529887812527</v>
      </c>
      <c r="BX2522" s="54">
        <f>Таблица1[[#This Row],[угол обхв5]]+Таблица1[[#This Row],[Y5, мм]]</f>
        <v>58302.492901305122</v>
      </c>
      <c r="BY2522" s="14">
        <f>Таблица1[[#This Row],[угол обхв6]]+Таблица1[[#This Row],[Lдуг 4,мм]]</f>
        <v>14586.211468634496</v>
      </c>
      <c r="BZ2522" s="14">
        <f>Таблица1[[#This Row],[Т1]]+Таблица1[[#This Row],[X6, мм]]</f>
        <v>58571.196618216869</v>
      </c>
      <c r="CA2522" s="14">
        <f>Таблица1[[#This Row],[Т2]]+Таблица1[[#This Row],[Lдуг 5,мм]]</f>
        <v>20066.743650822646</v>
      </c>
      <c r="CB2522" s="14">
        <f>Таблица1[[#This Row],[Т3]]+Таблица1[[#This Row],[Y6, мм]]</f>
        <v>58803.236808836431</v>
      </c>
      <c r="CC2522" s="14">
        <f>Таблица1[[#This Row],[Т4]]+Таблица1[[#This Row],[Lдуг 6,мм]]</f>
        <v>21195.219171159704</v>
      </c>
      <c r="CD2522" s="14">
        <f>Таблица1[[#This Row],[Т5]]+Таблица1[[#This Row],[Lдуг 1,мм]]</f>
        <v>58850.490638170217</v>
      </c>
      <c r="CE2522" s="14">
        <f>Таблица1[[#This Row],[Т6]]+Таблица1[[#This Row],[Lпрям1, мм]]</f>
        <v>21585.513931565223</v>
      </c>
      <c r="CF2522" s="15">
        <f>Таблица1[[#This Row],[Т7]]+Таблица1[[#This Row],[Lдуг 2,мм]]</f>
        <v>59062.345247352168</v>
      </c>
      <c r="CG2522" s="14">
        <f>Таблица1[[#This Row],[Т8]]+Таблица1[[#This Row],[Lпрям2, мм]]</f>
        <v>25982.981082519662</v>
      </c>
      <c r="CH2522" s="14">
        <f>Таблица1[[#This Row],[Т9]]-Таблица1[[#This Row],[Т9]]</f>
        <v>0</v>
      </c>
      <c r="CI2522" s="50">
        <f>Таблица1[[#This Row],[Т9]]-Таблица1[[#This Row],[Т8]]</f>
        <v>37476.831315786942</v>
      </c>
      <c r="CJ2522" s="54">
        <f>Таблица1[[#This Row],[Т9]]-Таблица1[[#This Row],[Т7]]</f>
        <v>211.85460918195167</v>
      </c>
      <c r="CK2522" s="14">
        <f>Таблица1[[#This Row],[Т9]]-Таблица1[[#This Row],[Т6]]</f>
        <v>37867.126076192464</v>
      </c>
      <c r="CL2522" s="14">
        <f>Таблица1[[#This Row],[Т9]]-Таблица1[[#This Row],[Т5]]</f>
        <v>259.10843851573736</v>
      </c>
      <c r="CM2522" s="14">
        <f>Таблица1[[#This Row],[Т9]]-Таблица1[[#This Row],[Т4]]</f>
        <v>38995.601596529523</v>
      </c>
      <c r="CN2522" s="14">
        <f>Таблица1[[#This Row],[Т9]]-Таблица1[[#This Row],[Т3]]</f>
        <v>491.14862913529942</v>
      </c>
      <c r="CO2522" s="14">
        <f>Таблица1[[#This Row],[Т9]]-Таблица1[[#This Row],[Т2]]</f>
        <v>44476.133778717674</v>
      </c>
      <c r="CP2522" s="14">
        <f>Таблица1[[#This Row],[Т9]]-Таблица1[[#This Row],[Т1]]</f>
        <v>759.85234604704601</v>
      </c>
      <c r="CQ2522" s="14">
        <f>Таблица1[[#This Row],[Т9]]-Таблица1[[#This Row],[угол обхв6]]</f>
        <v>47407.815359539643</v>
      </c>
      <c r="CR2522" s="14">
        <f>Таблица1[[#This Row],[Т9]]-Таблица1[[#This Row],[угол обхв5]]</f>
        <v>1170.7933282020676</v>
      </c>
      <c r="CS2522" s="14">
        <f>Таблица1[[#This Row],[Т9]]-Таблица1[[#This Row],[угол обхв4]]</f>
        <v>59062.345247352168</v>
      </c>
      <c r="CT2522" s="14">
        <f>Таблица1[[#This Row],[Lкан_прям, мм]]+Таблица1[[#This Row],[Lкан_дуг, мм]]+Таблица1[[#This Row],[Lкан_леб,мм]]</f>
        <v>85045.326329871838</v>
      </c>
      <c r="CU2522" s="16">
        <f>Таблица1[[#This Row],[Lкан_леб,мм]]</f>
        <v>57891.551919150101</v>
      </c>
      <c r="CV2522" s="14">
        <f>2534431-(Таблица1[[#This Row],[Т23]]+Таблица1[[#This Row],[угол обхв3]])</f>
        <v>2448947.2255892782</v>
      </c>
      <c r="CW2522" s="50">
        <f>SUM(X2522:AC2522,AD2522:AI2522)-Таблица1[[#This Row],[lподв_min, мм]]</f>
        <v>22756.307260695095</v>
      </c>
      <c r="CX2522" s="17">
        <f>CW2961-Таблица1[[#This Row],[Суммарная длина каната]]</f>
        <v>-2448947.2255892782</v>
      </c>
    </row>
    <row r="2523" spans="1:102" x14ac:dyDescent="0.25">
      <c r="A2523" s="21">
        <v>2522</v>
      </c>
      <c r="B2523" s="10">
        <v>65.442040816326525</v>
      </c>
      <c r="C2523" s="10">
        <v>90.88204081632658</v>
      </c>
      <c r="D2523" s="11">
        <v>12077.368204145963</v>
      </c>
      <c r="E2523" s="11">
        <v>17224.1179536048</v>
      </c>
      <c r="F2523" s="11">
        <v>11966.869827553912</v>
      </c>
      <c r="G2523" s="11">
        <v>17310.784606768062</v>
      </c>
      <c r="H2523" s="11">
        <v>12485.367714145965</v>
      </c>
      <c r="I2523" s="11">
        <v>12789.077786449032</v>
      </c>
      <c r="J2523" s="11">
        <v>4435.0401671557674</v>
      </c>
      <c r="K2523" s="11">
        <v>25982.981082511804</v>
      </c>
      <c r="L2523" s="11">
        <v>1170.7933282099295</v>
      </c>
      <c r="M2523" s="11">
        <v>57891.551919150101</v>
      </c>
      <c r="N2523" s="11">
        <v>3782.3850346861873</v>
      </c>
      <c r="O2523" s="11">
        <v>21254.176282419743</v>
      </c>
      <c r="P2523" s="43">
        <v>6663.793434866092</v>
      </c>
      <c r="Q2523" s="11">
        <v>21525.008351814962</v>
      </c>
      <c r="R2523" s="11">
        <v>11330.943455988952</v>
      </c>
      <c r="S2523" s="11">
        <v>18652.040603939455</v>
      </c>
      <c r="T2523" s="11">
        <v>12556.740906260653</v>
      </c>
      <c r="U2523" s="11">
        <v>17991.182365807101</v>
      </c>
      <c r="V2523" s="11">
        <v>12077.368204145963</v>
      </c>
      <c r="W2523" s="11">
        <v>17224.1179536048</v>
      </c>
      <c r="X2523" s="12">
        <v>0</v>
      </c>
      <c r="Y2523" s="12">
        <v>397.16398553401808</v>
      </c>
      <c r="Z2523" s="12">
        <v>263.36752028485711</v>
      </c>
      <c r="AA2523" s="44">
        <v>232.04019061955859</v>
      </c>
      <c r="AB2523" s="45">
        <v>47.253829333785674</v>
      </c>
      <c r="AC2523" s="12">
        <v>230.96780243771025</v>
      </c>
      <c r="AD2523" s="12">
        <v>11654.529887812527</v>
      </c>
      <c r="AE2523" s="12">
        <v>2894.108563692836</v>
      </c>
      <c r="AF2523" s="12">
        <v>5480.5321821881489</v>
      </c>
      <c r="AG2523" s="44">
        <v>1128.4755203370623</v>
      </c>
      <c r="AH2523" s="45">
        <v>390.2947604055214</v>
      </c>
      <c r="AI2523" s="12">
        <v>4435.0401680757122</v>
      </c>
      <c r="AJ2523" s="12">
        <v>-61.143692323279915</v>
      </c>
      <c r="AK2523" s="12">
        <v>-5.3696233387355097</v>
      </c>
      <c r="AL2523" s="12">
        <v>31.615296693490979</v>
      </c>
      <c r="AM2523" s="44">
        <v>64.200893752098381</v>
      </c>
      <c r="AN2523" s="45">
        <v>57.564999176957677</v>
      </c>
      <c r="AO2523" s="12">
        <v>89.999999870811124</v>
      </c>
      <c r="AP2523" s="12">
        <v>-2199.6014464229006</v>
      </c>
      <c r="AQ2523" s="12">
        <v>3744.2041987287917</v>
      </c>
      <c r="AR2523" s="12">
        <v>6877.6724528459126</v>
      </c>
      <c r="AS2523" s="44">
        <v>11698.276284642912</v>
      </c>
      <c r="AT2523" s="45">
        <v>12212.388725793269</v>
      </c>
      <c r="AU2523" s="12">
        <v>12485.368204145963</v>
      </c>
      <c r="AV2523" s="12">
        <v>11243.663376192429</v>
      </c>
      <c r="AW2523" s="12">
        <v>21660.385863505166</v>
      </c>
      <c r="AX2523" s="12">
        <v>21872.455852407478</v>
      </c>
      <c r="AY2523" s="44">
        <v>18829.609162510733</v>
      </c>
      <c r="AZ2523" s="45">
        <v>17772.354634915064</v>
      </c>
      <c r="BA2523" s="12">
        <v>17224.117954524747</v>
      </c>
      <c r="BB2523" s="12">
        <v>3425.0452476232881</v>
      </c>
      <c r="BC2523" s="12">
        <v>6625.612598908695</v>
      </c>
      <c r="BD2523" s="12">
        <v>11544.822473968774</v>
      </c>
      <c r="BE2523" s="44">
        <v>12189.408077606695</v>
      </c>
      <c r="BF2523" s="45">
        <v>12421.720384613347</v>
      </c>
      <c r="BG2523" s="12">
        <v>12485.368214145967</v>
      </c>
      <c r="BH2523" s="12">
        <v>21451.083053714792</v>
      </c>
      <c r="BI2523" s="12">
        <v>21931.217932900388</v>
      </c>
      <c r="BJ2523" s="12">
        <v>18999.488104531971</v>
      </c>
      <c r="BK2523" s="44">
        <v>17813.613807235826</v>
      </c>
      <c r="BL2523" s="45">
        <v>17442.945684496837</v>
      </c>
      <c r="BM2523" s="12">
        <v>12789.077786449034</v>
      </c>
      <c r="BN2523" s="12">
        <v>0</v>
      </c>
      <c r="BO2523" s="12">
        <v>55.774068984544407</v>
      </c>
      <c r="BP2523" s="12">
        <v>36.984920032226491</v>
      </c>
      <c r="BQ2523" s="48">
        <v>32.585597058607405</v>
      </c>
      <c r="BR2523" s="49">
        <v>6.6358945751407008</v>
      </c>
      <c r="BS2523" s="13">
        <v>32.435000693853439</v>
      </c>
      <c r="BT2523" s="12">
        <v>438.44808084989359</v>
      </c>
      <c r="BV2523" s="14">
        <f>Таблица1[[#This Row],[Lкан_леб,мм]]</f>
        <v>57891.551919150101</v>
      </c>
      <c r="BW2523" s="50">
        <f>Таблица1[[#This Row],[угол обхв4]]+Таблица1[[#This Row],[Lдуг 3,мм]]</f>
        <v>11654.529887812527</v>
      </c>
      <c r="BX2523" s="54">
        <f>Таблица1[[#This Row],[угол обхв5]]+Таблица1[[#This Row],[Y5, мм]]</f>
        <v>58288.715904684119</v>
      </c>
      <c r="BY2523" s="14">
        <f>Таблица1[[#This Row],[угол обхв6]]+Таблица1[[#This Row],[Lдуг 4,мм]]</f>
        <v>14548.638451505363</v>
      </c>
      <c r="BZ2523" s="14">
        <f>Таблица1[[#This Row],[Т1]]+Таблица1[[#This Row],[X6, мм]]</f>
        <v>58552.083424968972</v>
      </c>
      <c r="CA2523" s="14">
        <f>Таблица1[[#This Row],[Т2]]+Таблица1[[#This Row],[Lдуг 5,мм]]</f>
        <v>20029.170633693513</v>
      </c>
      <c r="CB2523" s="14">
        <f>Таблица1[[#This Row],[Т3]]+Таблица1[[#This Row],[Y6, мм]]</f>
        <v>58784.123615588534</v>
      </c>
      <c r="CC2523" s="14">
        <f>Таблица1[[#This Row],[Т4]]+Таблица1[[#This Row],[Lдуг 6,мм]]</f>
        <v>21157.646154030575</v>
      </c>
      <c r="CD2523" s="14">
        <f>Таблица1[[#This Row],[Т5]]+Таблица1[[#This Row],[Lдуг 1,мм]]</f>
        <v>58831.37744492232</v>
      </c>
      <c r="CE2523" s="14">
        <f>Таблица1[[#This Row],[Т6]]+Таблица1[[#This Row],[Lпрям1, мм]]</f>
        <v>21547.940914436098</v>
      </c>
      <c r="CF2523" s="15">
        <f>Таблица1[[#This Row],[Т7]]+Таблица1[[#This Row],[Lдуг 2,мм]]</f>
        <v>59062.345247360034</v>
      </c>
      <c r="CG2523" s="14">
        <f>Таблица1[[#This Row],[Т8]]+Таблица1[[#This Row],[Lпрям2, мм]]</f>
        <v>25982.981082511811</v>
      </c>
      <c r="CH2523" s="14">
        <f>Таблица1[[#This Row],[Т9]]-Таблица1[[#This Row],[Т9]]</f>
        <v>0</v>
      </c>
      <c r="CI2523" s="50">
        <f>Таблица1[[#This Row],[Т9]]-Таблица1[[#This Row],[Т8]]</f>
        <v>37514.404332923936</v>
      </c>
      <c r="CJ2523" s="54">
        <f>Таблица1[[#This Row],[Т9]]-Таблица1[[#This Row],[Т7]]</f>
        <v>230.96780243771354</v>
      </c>
      <c r="CK2523" s="14">
        <f>Таблица1[[#This Row],[Т9]]-Таблица1[[#This Row],[Т6]]</f>
        <v>37904.699093329458</v>
      </c>
      <c r="CL2523" s="14">
        <f>Таблица1[[#This Row],[Т9]]-Таблица1[[#This Row],[Т5]]</f>
        <v>278.22163177149923</v>
      </c>
      <c r="CM2523" s="14">
        <f>Таблица1[[#This Row],[Т9]]-Таблица1[[#This Row],[Т4]]</f>
        <v>39033.174613666517</v>
      </c>
      <c r="CN2523" s="14">
        <f>Таблица1[[#This Row],[Т9]]-Таблица1[[#This Row],[Т3]]</f>
        <v>510.26182239106129</v>
      </c>
      <c r="CO2523" s="14">
        <f>Таблица1[[#This Row],[Т9]]-Таблица1[[#This Row],[Т2]]</f>
        <v>44513.706795854669</v>
      </c>
      <c r="CP2523" s="14">
        <f>Таблица1[[#This Row],[Т9]]-Таблица1[[#This Row],[Т1]]</f>
        <v>773.62934267591481</v>
      </c>
      <c r="CQ2523" s="14">
        <f>Таблица1[[#This Row],[Т9]]-Таблица1[[#This Row],[угол обхв6]]</f>
        <v>47407.815359547509</v>
      </c>
      <c r="CR2523" s="14">
        <f>Таблица1[[#This Row],[Т9]]-Таблица1[[#This Row],[угол обхв5]]</f>
        <v>1170.793328209933</v>
      </c>
      <c r="CS2523" s="14">
        <f>Таблица1[[#This Row],[Т9]]-Таблица1[[#This Row],[угол обхв4]]</f>
        <v>59062.345247360034</v>
      </c>
      <c r="CT2523" s="14">
        <f>Таблица1[[#This Row],[Lкан_прям, мм]]+Таблица1[[#This Row],[Lкан_дуг, мм]]+Таблица1[[#This Row],[Lкан_леб,мм]]</f>
        <v>85045.326329871838</v>
      </c>
      <c r="CU2523" s="16">
        <f>Таблица1[[#This Row],[Lкан_леб,мм]]</f>
        <v>57891.551919150101</v>
      </c>
      <c r="CV2523" s="14">
        <f>2534431-(Таблица1[[#This Row],[Т23]]+Таблица1[[#This Row],[угол обхв3]])</f>
        <v>2448947.2255892782</v>
      </c>
      <c r="CW2523" s="50">
        <f>SUM(X2523:AC2523,AD2523:AI2523)-Таблица1[[#This Row],[lподв_min, мм]]</f>
        <v>22718.734243565974</v>
      </c>
      <c r="CX2523" s="17">
        <f>CW2962-Таблица1[[#This Row],[Суммарная длина каната]]</f>
        <v>-2448947.2255892782</v>
      </c>
    </row>
    <row r="2524" spans="1:102" x14ac:dyDescent="0.25">
      <c r="A2524" s="21">
        <v>2523</v>
      </c>
      <c r="B2524" s="10">
        <v>65.442040816326525</v>
      </c>
      <c r="C2524" s="10">
        <v>93.566122448979641</v>
      </c>
      <c r="D2524" s="11">
        <v>12223.420870641203</v>
      </c>
      <c r="E2524" s="11">
        <v>17575.317918803747</v>
      </c>
      <c r="F2524" s="11">
        <v>12108.985212595375</v>
      </c>
      <c r="G2524" s="11">
        <v>17656.714971377034</v>
      </c>
      <c r="H2524" s="11">
        <v>12631.420380641202</v>
      </c>
      <c r="I2524" s="11">
        <v>13101.434875362793</v>
      </c>
      <c r="J2524" s="11">
        <v>4473.8830434409547</v>
      </c>
      <c r="K2524" s="11">
        <v>25982.981082503822</v>
      </c>
      <c r="L2524" s="11">
        <v>1170.7933282179197</v>
      </c>
      <c r="M2524" s="11">
        <v>57891.551919150101</v>
      </c>
      <c r="N2524" s="11">
        <v>3782.3850346861873</v>
      </c>
      <c r="O2524" s="11">
        <v>21254.176282419743</v>
      </c>
      <c r="P2524" s="43">
        <v>6614.3791120656133</v>
      </c>
      <c r="Q2524" s="11">
        <v>21617.978002282849</v>
      </c>
      <c r="R2524" s="11">
        <v>11410.946918260373</v>
      </c>
      <c r="S2524" s="11">
        <v>18966.719757491148</v>
      </c>
      <c r="T2524" s="11">
        <v>12666.346859218242</v>
      </c>
      <c r="U2524" s="11">
        <v>18363.989313392805</v>
      </c>
      <c r="V2524" s="11">
        <v>12223.420870641203</v>
      </c>
      <c r="W2524" s="11">
        <v>17575.317918803747</v>
      </c>
      <c r="X2524" s="12">
        <v>0</v>
      </c>
      <c r="Y2524" s="12">
        <v>383.27403353832204</v>
      </c>
      <c r="Z2524" s="12">
        <v>258.14427903265585</v>
      </c>
      <c r="AA2524" s="44">
        <v>232.04019061955907</v>
      </c>
      <c r="AB2524" s="45">
        <v>47.253829333787124</v>
      </c>
      <c r="AC2524" s="12">
        <v>250.08099569359575</v>
      </c>
      <c r="AD2524" s="12">
        <v>11654.529887812527</v>
      </c>
      <c r="AE2524" s="12">
        <v>2855.2656874076533</v>
      </c>
      <c r="AF2524" s="12">
        <v>5480.5321821881489</v>
      </c>
      <c r="AG2524" s="44">
        <v>1128.4755203370632</v>
      </c>
      <c r="AH2524" s="45">
        <v>390.29476040551708</v>
      </c>
      <c r="AI2524" s="12">
        <v>4473.8830443529132</v>
      </c>
      <c r="AJ2524" s="12">
        <v>-61.143692323279915</v>
      </c>
      <c r="AK2524" s="12">
        <v>-7.3202008558744689</v>
      </c>
      <c r="AL2524" s="12">
        <v>28.931215060837907</v>
      </c>
      <c r="AM2524" s="44">
        <v>61.516812119445376</v>
      </c>
      <c r="AN2524" s="45">
        <v>54.880917544304474</v>
      </c>
      <c r="AO2524" s="12">
        <v>89.999999871932786</v>
      </c>
      <c r="AP2524" s="12">
        <v>-2199.6014464229006</v>
      </c>
      <c r="AQ2524" s="12">
        <v>3730.3999944292468</v>
      </c>
      <c r="AR2524" s="12">
        <v>6811.7528940115726</v>
      </c>
      <c r="AS2524" s="44">
        <v>11769.561409353961</v>
      </c>
      <c r="AT2524" s="45">
        <v>12332.619927658885</v>
      </c>
      <c r="AU2524" s="12">
        <v>12631.420870641201</v>
      </c>
      <c r="AV2524" s="12">
        <v>11243.663376192429</v>
      </c>
      <c r="AW2524" s="12">
        <v>21658.850911707868</v>
      </c>
      <c r="AX2524" s="12">
        <v>21975.060051958197</v>
      </c>
      <c r="AY2524" s="44">
        <v>19161.295312938604</v>
      </c>
      <c r="AZ2524" s="45">
        <v>18129.276009227968</v>
      </c>
      <c r="BA2524" s="12">
        <v>17575.317919715708</v>
      </c>
      <c r="BB2524" s="12">
        <v>3425.0452476232881</v>
      </c>
      <c r="BC2524" s="12">
        <v>6562.3940718086724</v>
      </c>
      <c r="BD2524" s="12">
        <v>11608.320700206332</v>
      </c>
      <c r="BE2524" s="44">
        <v>12307.732368124654</v>
      </c>
      <c r="BF2524" s="45">
        <v>12557.147802200559</v>
      </c>
      <c r="BG2524" s="12">
        <v>12631.420880641203</v>
      </c>
      <c r="BH2524" s="12">
        <v>21451.083053714792</v>
      </c>
      <c r="BI2524" s="12">
        <v>22022.652631570978</v>
      </c>
      <c r="BJ2524" s="12">
        <v>19323.801807166496</v>
      </c>
      <c r="BK2524" s="44">
        <v>18169.413757945349</v>
      </c>
      <c r="BL2524" s="45">
        <v>17810.031222968584</v>
      </c>
      <c r="BM2524" s="12">
        <v>13101.434875362795</v>
      </c>
      <c r="BN2524" s="12">
        <v>0</v>
      </c>
      <c r="BO2524" s="12">
        <v>53.823491467405447</v>
      </c>
      <c r="BP2524" s="12">
        <v>36.251415916712375</v>
      </c>
      <c r="BQ2524" s="48">
        <v>32.585597058607476</v>
      </c>
      <c r="BR2524" s="49">
        <v>6.6358945751409042</v>
      </c>
      <c r="BS2524" s="13">
        <v>35.119082327628313</v>
      </c>
      <c r="BT2524" s="12">
        <v>438.44808084989359</v>
      </c>
      <c r="BV2524" s="14">
        <f>Таблица1[[#This Row],[Lкан_леб,мм]]</f>
        <v>57891.551919150101</v>
      </c>
      <c r="BW2524" s="50">
        <f>Таблица1[[#This Row],[угол обхв4]]+Таблица1[[#This Row],[Lдуг 3,мм]]</f>
        <v>11654.529887812527</v>
      </c>
      <c r="BX2524" s="54">
        <f>Таблица1[[#This Row],[угол обхв5]]+Таблица1[[#This Row],[Y5, мм]]</f>
        <v>58274.825952688421</v>
      </c>
      <c r="BY2524" s="14">
        <f>Таблица1[[#This Row],[угол обхв6]]+Таблица1[[#This Row],[Lдуг 4,мм]]</f>
        <v>14509.79557522018</v>
      </c>
      <c r="BZ2524" s="14">
        <f>Таблица1[[#This Row],[Т1]]+Таблица1[[#This Row],[X6, мм]]</f>
        <v>58532.970231721076</v>
      </c>
      <c r="CA2524" s="14">
        <f>Таблица1[[#This Row],[Т2]]+Таблица1[[#This Row],[Lдуг 5,мм]]</f>
        <v>19990.327757408329</v>
      </c>
      <c r="CB2524" s="14">
        <f>Таблица1[[#This Row],[Т3]]+Таблица1[[#This Row],[Y6, мм]]</f>
        <v>58765.010422340638</v>
      </c>
      <c r="CC2524" s="14">
        <f>Таблица1[[#This Row],[Т4]]+Таблица1[[#This Row],[Lдуг 6,мм]]</f>
        <v>21118.803277745392</v>
      </c>
      <c r="CD2524" s="14">
        <f>Таблица1[[#This Row],[Т5]]+Таблица1[[#This Row],[Lдуг 1,мм]]</f>
        <v>58812.264251674424</v>
      </c>
      <c r="CE2524" s="14">
        <f>Таблица1[[#This Row],[Т6]]+Таблица1[[#This Row],[Lпрям1, мм]]</f>
        <v>21509.098038150907</v>
      </c>
      <c r="CF2524" s="15">
        <f>Таблица1[[#This Row],[Т7]]+Таблица1[[#This Row],[Lдуг 2,мм]]</f>
        <v>59062.345247368023</v>
      </c>
      <c r="CG2524" s="14">
        <f>Таблица1[[#This Row],[Т8]]+Таблица1[[#This Row],[Lпрям2, мм]]</f>
        <v>25982.981082503822</v>
      </c>
      <c r="CH2524" s="14">
        <f>Таблица1[[#This Row],[Т9]]-Таблица1[[#This Row],[Т9]]</f>
        <v>0</v>
      </c>
      <c r="CI2524" s="50">
        <f>Таблица1[[#This Row],[Т9]]-Таблица1[[#This Row],[Т8]]</f>
        <v>37553.247209217116</v>
      </c>
      <c r="CJ2524" s="54">
        <f>Таблица1[[#This Row],[Т9]]-Таблица1[[#This Row],[Т7]]</f>
        <v>250.08099569359911</v>
      </c>
      <c r="CK2524" s="14">
        <f>Таблица1[[#This Row],[Т9]]-Таблица1[[#This Row],[Т6]]</f>
        <v>37943.541969622631</v>
      </c>
      <c r="CL2524" s="14">
        <f>Таблица1[[#This Row],[Т9]]-Таблица1[[#This Row],[Т5]]</f>
        <v>297.3348250273848</v>
      </c>
      <c r="CM2524" s="14">
        <f>Таблица1[[#This Row],[Т9]]-Таблица1[[#This Row],[Т4]]</f>
        <v>39072.01748995969</v>
      </c>
      <c r="CN2524" s="14">
        <f>Таблица1[[#This Row],[Т9]]-Таблица1[[#This Row],[Т3]]</f>
        <v>529.37501564694685</v>
      </c>
      <c r="CO2524" s="14">
        <f>Таблица1[[#This Row],[Т9]]-Таблица1[[#This Row],[Т2]]</f>
        <v>44552.549672147841</v>
      </c>
      <c r="CP2524" s="14">
        <f>Таблица1[[#This Row],[Т9]]-Таблица1[[#This Row],[Т1]]</f>
        <v>787.51929467960144</v>
      </c>
      <c r="CQ2524" s="14">
        <f>Таблица1[[#This Row],[Т9]]-Таблица1[[#This Row],[угол обхв6]]</f>
        <v>47407.815359555498</v>
      </c>
      <c r="CR2524" s="14">
        <f>Таблица1[[#This Row],[Т9]]-Таблица1[[#This Row],[угол обхв5]]</f>
        <v>1170.793328217922</v>
      </c>
      <c r="CS2524" s="14">
        <f>Таблица1[[#This Row],[Т9]]-Таблица1[[#This Row],[угол обхв4]]</f>
        <v>59062.345247368023</v>
      </c>
      <c r="CT2524" s="14">
        <f>Таблица1[[#This Row],[Lкан_прям, мм]]+Таблица1[[#This Row],[Lкан_дуг, мм]]+Таблица1[[#This Row],[Lкан_леб,мм]]</f>
        <v>85045.326329871838</v>
      </c>
      <c r="CU2524" s="16">
        <f>Таблица1[[#This Row],[Lкан_леб,мм]]</f>
        <v>57891.551919150101</v>
      </c>
      <c r="CV2524" s="14">
        <f>2534431-(Таблица1[[#This Row],[Т23]]+Таблица1[[#This Row],[угол обхв3]])</f>
        <v>2448947.2255892782</v>
      </c>
      <c r="CW2524" s="50">
        <f>SUM(X2524:AC2524,AD2524:AI2524)-Таблица1[[#This Row],[lподв_min, мм]]</f>
        <v>22679.89136728079</v>
      </c>
      <c r="CX2524" s="17">
        <f>CW2963-Таблица1[[#This Row],[Суммарная длина каната]]</f>
        <v>-2448947.2255892782</v>
      </c>
    </row>
    <row r="2525" spans="1:102" x14ac:dyDescent="0.25">
      <c r="A2525" s="21">
        <v>2524</v>
      </c>
      <c r="B2525" s="10">
        <v>65.442040816326525</v>
      </c>
      <c r="C2525" s="10">
        <v>96.250204081632717</v>
      </c>
      <c r="D2525" s="11">
        <v>12352.866987871772</v>
      </c>
      <c r="E2525" s="11">
        <v>17932.972080921347</v>
      </c>
      <c r="F2525" s="11">
        <v>12234.745137623537</v>
      </c>
      <c r="G2525" s="11">
        <v>18008.920935382313</v>
      </c>
      <c r="H2525" s="11">
        <v>12760.866497871773</v>
      </c>
      <c r="I2525" s="11">
        <v>13419.010767642303</v>
      </c>
      <c r="J2525" s="11">
        <v>4513.9613132790419</v>
      </c>
      <c r="K2525" s="11">
        <v>25982.981082495709</v>
      </c>
      <c r="L2525" s="11">
        <v>1170.7933282260203</v>
      </c>
      <c r="M2525" s="11">
        <v>57891.551919150101</v>
      </c>
      <c r="N2525" s="11">
        <v>3782.3850346861873</v>
      </c>
      <c r="O2525" s="11">
        <v>21254.176282419743</v>
      </c>
      <c r="P2525" s="43">
        <v>6560.6653313399474</v>
      </c>
      <c r="Q2525" s="11">
        <v>21708.53163813534</v>
      </c>
      <c r="R2525" s="11">
        <v>11476.126522780807</v>
      </c>
      <c r="S2525" s="11">
        <v>19284.800160549843</v>
      </c>
      <c r="T2525" s="11">
        <v>12758.374415876913</v>
      </c>
      <c r="U2525" s="11">
        <v>18741.519992818128</v>
      </c>
      <c r="V2525" s="11">
        <v>12352.866987871772</v>
      </c>
      <c r="W2525" s="11">
        <v>17932.972080921347</v>
      </c>
      <c r="X2525" s="12">
        <v>0</v>
      </c>
      <c r="Y2525" s="12">
        <v>369.26259521587752</v>
      </c>
      <c r="Z2525" s="12">
        <v>253.04252410720352</v>
      </c>
      <c r="AA2525" s="44">
        <v>232.04019061955876</v>
      </c>
      <c r="AB2525" s="45">
        <v>47.253829333788843</v>
      </c>
      <c r="AC2525" s="12">
        <v>269.19418894959153</v>
      </c>
      <c r="AD2525" s="12">
        <v>11654.529887812527</v>
      </c>
      <c r="AE2525" s="12">
        <v>2815.1874175695575</v>
      </c>
      <c r="AF2525" s="12">
        <v>5480.5321821881471</v>
      </c>
      <c r="AG2525" s="44">
        <v>1128.4755203370626</v>
      </c>
      <c r="AH2525" s="45">
        <v>390.29476040551077</v>
      </c>
      <c r="AI2525" s="12">
        <v>4513.9613141829041</v>
      </c>
      <c r="AJ2525" s="12">
        <v>-61.143692323279915</v>
      </c>
      <c r="AK2525" s="12">
        <v>-9.2878387989723592</v>
      </c>
      <c r="AL2525" s="12">
        <v>26.24713342818487</v>
      </c>
      <c r="AM2525" s="44">
        <v>58.8327304867923</v>
      </c>
      <c r="AN2525" s="45">
        <v>52.196835911651156</v>
      </c>
      <c r="AO2525" s="12">
        <v>89.999999873069825</v>
      </c>
      <c r="AP2525" s="12">
        <v>-2199.6014464229006</v>
      </c>
      <c r="AQ2525" s="12">
        <v>3716.5361380993995</v>
      </c>
      <c r="AR2525" s="12">
        <v>6741.100809133286</v>
      </c>
      <c r="AS2525" s="44">
        <v>11825.235821537841</v>
      </c>
      <c r="AT2525" s="45">
        <v>12436.004980908152</v>
      </c>
      <c r="AU2525" s="12">
        <v>12760.866987871772</v>
      </c>
      <c r="AV2525" s="12">
        <v>11243.663376192429</v>
      </c>
      <c r="AW2525" s="12">
        <v>21656.827400409376</v>
      </c>
      <c r="AX2525" s="12">
        <v>22074.464744527057</v>
      </c>
      <c r="AY2525" s="44">
        <v>19495.955784489564</v>
      </c>
      <c r="AZ2525" s="45">
        <v>18491.436112094238</v>
      </c>
      <c r="BA2525" s="12">
        <v>17932.97208182521</v>
      </c>
      <c r="BB2525" s="12">
        <v>3425.0452476232881</v>
      </c>
      <c r="BC2525" s="12">
        <v>6494.8164347531601</v>
      </c>
      <c r="BD2525" s="12">
        <v>11656.562000574146</v>
      </c>
      <c r="BE2525" s="44">
        <v>12409.26511711988</v>
      </c>
      <c r="BF2525" s="45">
        <v>12675.236422840533</v>
      </c>
      <c r="BG2525" s="12">
        <v>12760.866997871773</v>
      </c>
      <c r="BH2525" s="12">
        <v>21451.083053714792</v>
      </c>
      <c r="BI2525" s="12">
        <v>22111.182756124974</v>
      </c>
      <c r="BJ2525" s="12">
        <v>19650.733266941555</v>
      </c>
      <c r="BK2525" s="44">
        <v>18530.36436887841</v>
      </c>
      <c r="BL2525" s="45">
        <v>18183.055961645237</v>
      </c>
      <c r="BM2525" s="12">
        <v>13419.010767642305</v>
      </c>
      <c r="BN2525" s="12">
        <v>0</v>
      </c>
      <c r="BO2525" s="12">
        <v>51.855853524307555</v>
      </c>
      <c r="BP2525" s="12">
        <v>35.534972227157233</v>
      </c>
      <c r="BQ2525" s="48">
        <v>32.585597058607433</v>
      </c>
      <c r="BR2525" s="49">
        <v>6.6358945751411458</v>
      </c>
      <c r="BS2525" s="13">
        <v>37.803163961418669</v>
      </c>
      <c r="BT2525" s="12">
        <v>438.44808084989359</v>
      </c>
      <c r="BV2525" s="14">
        <f>Таблица1[[#This Row],[Lкан_леб,мм]]</f>
        <v>57891.551919150101</v>
      </c>
      <c r="BW2525" s="50">
        <f>Таблица1[[#This Row],[угол обхв4]]+Таблица1[[#This Row],[Lдуг 3,мм]]</f>
        <v>11654.529887812527</v>
      </c>
      <c r="BX2525" s="54">
        <f>Таблица1[[#This Row],[угол обхв5]]+Таблица1[[#This Row],[Y5, мм]]</f>
        <v>58260.814514365979</v>
      </c>
      <c r="BY2525" s="14">
        <f>Таблица1[[#This Row],[угол обхв6]]+Таблица1[[#This Row],[Lдуг 4,мм]]</f>
        <v>14469.717305382084</v>
      </c>
      <c r="BZ2525" s="14">
        <f>Таблица1[[#This Row],[Т1]]+Таблица1[[#This Row],[X6, мм]]</f>
        <v>58513.857038473179</v>
      </c>
      <c r="CA2525" s="14">
        <f>Таблица1[[#This Row],[Т2]]+Таблица1[[#This Row],[Lдуг 5,мм]]</f>
        <v>19950.249487570232</v>
      </c>
      <c r="CB2525" s="14">
        <f>Таблица1[[#This Row],[Т3]]+Таблица1[[#This Row],[Y6, мм]]</f>
        <v>58745.897229092741</v>
      </c>
      <c r="CC2525" s="14">
        <f>Таблица1[[#This Row],[Т4]]+Таблица1[[#This Row],[Lдуг 6,мм]]</f>
        <v>21078.725007907295</v>
      </c>
      <c r="CD2525" s="14">
        <f>Таблица1[[#This Row],[Т5]]+Таблица1[[#This Row],[Lдуг 1,мм]]</f>
        <v>58793.151058426527</v>
      </c>
      <c r="CE2525" s="14">
        <f>Таблица1[[#This Row],[Т6]]+Таблица1[[#This Row],[Lпрям1, мм]]</f>
        <v>21469.019768312806</v>
      </c>
      <c r="CF2525" s="15">
        <f>Таблица1[[#This Row],[Т7]]+Таблица1[[#This Row],[Lдуг 2,мм]]</f>
        <v>59062.345247376121</v>
      </c>
      <c r="CG2525" s="14">
        <f>Таблица1[[#This Row],[Т8]]+Таблица1[[#This Row],[Lпрям2, мм]]</f>
        <v>25982.981082495709</v>
      </c>
      <c r="CH2525" s="14">
        <f>Таблица1[[#This Row],[Т9]]-Таблица1[[#This Row],[Т9]]</f>
        <v>0</v>
      </c>
      <c r="CI2525" s="50">
        <f>Таблица1[[#This Row],[Т9]]-Таблица1[[#This Row],[Т8]]</f>
        <v>37593.325479063315</v>
      </c>
      <c r="CJ2525" s="54">
        <f>Таблица1[[#This Row],[Т9]]-Таблица1[[#This Row],[Т7]]</f>
        <v>269.19418894959381</v>
      </c>
      <c r="CK2525" s="14">
        <f>Таблица1[[#This Row],[Т9]]-Таблица1[[#This Row],[Т6]]</f>
        <v>37983.62023946883</v>
      </c>
      <c r="CL2525" s="14">
        <f>Таблица1[[#This Row],[Т9]]-Таблица1[[#This Row],[Т5]]</f>
        <v>316.4480182833795</v>
      </c>
      <c r="CM2525" s="14">
        <f>Таблица1[[#This Row],[Т9]]-Таблица1[[#This Row],[Т4]]</f>
        <v>39112.095759805889</v>
      </c>
      <c r="CN2525" s="14">
        <f>Таблица1[[#This Row],[Т9]]-Таблица1[[#This Row],[Т3]]</f>
        <v>548.48820890294155</v>
      </c>
      <c r="CO2525" s="14">
        <f>Таблица1[[#This Row],[Т9]]-Таблица1[[#This Row],[Т2]]</f>
        <v>44592.62794199404</v>
      </c>
      <c r="CP2525" s="14">
        <f>Таблица1[[#This Row],[Т9]]-Таблица1[[#This Row],[Т1]]</f>
        <v>801.53073301014228</v>
      </c>
      <c r="CQ2525" s="14">
        <f>Таблица1[[#This Row],[Т9]]-Таблица1[[#This Row],[угол обхв6]]</f>
        <v>47407.815359563596</v>
      </c>
      <c r="CR2525" s="14">
        <f>Таблица1[[#This Row],[Т9]]-Таблица1[[#This Row],[угол обхв5]]</f>
        <v>1170.7933282260201</v>
      </c>
      <c r="CS2525" s="14">
        <f>Таблица1[[#This Row],[Т9]]-Таблица1[[#This Row],[угол обхв4]]</f>
        <v>59062.345247376121</v>
      </c>
      <c r="CT2525" s="14">
        <f>Таблица1[[#This Row],[Lкан_прям, мм]]+Таблица1[[#This Row],[Lкан_дуг, мм]]+Таблица1[[#This Row],[Lкан_леб,мм]]</f>
        <v>85045.326329871838</v>
      </c>
      <c r="CU2525" s="16">
        <f>Таблица1[[#This Row],[Lкан_леб,мм]]</f>
        <v>57891.551919150101</v>
      </c>
      <c r="CV2525" s="14">
        <f>2534431-(Таблица1[[#This Row],[Т23]]+Таблица1[[#This Row],[угол обхв3]])</f>
        <v>2448947.2255892782</v>
      </c>
      <c r="CW2525" s="50">
        <f>SUM(X2525:AC2525,AD2525:AI2525)-Таблица1[[#This Row],[lподв_min, мм]]</f>
        <v>22639.813097442689</v>
      </c>
      <c r="CX2525" s="17">
        <f>CW2964-Таблица1[[#This Row],[Суммарная длина каната]]</f>
        <v>-2448947.2255892782</v>
      </c>
    </row>
    <row r="2526" spans="1:102" x14ac:dyDescent="0.25">
      <c r="A2526" s="21">
        <v>2525</v>
      </c>
      <c r="B2526" s="10">
        <v>65.442040816326525</v>
      </c>
      <c r="C2526" s="10">
        <v>98.934285714285778</v>
      </c>
      <c r="D2526" s="11">
        <v>12465.422531354197</v>
      </c>
      <c r="E2526" s="11">
        <v>18296.295692289346</v>
      </c>
      <c r="F2526" s="11">
        <v>12343.873666221674</v>
      </c>
      <c r="G2526" s="11">
        <v>18366.629705291562</v>
      </c>
      <c r="H2526" s="11">
        <v>12873.422041354197</v>
      </c>
      <c r="I2526" s="11">
        <v>13741.05704953145</v>
      </c>
      <c r="J2526" s="11">
        <v>4555.2386427578977</v>
      </c>
      <c r="K2526" s="11">
        <v>25982.981082487531</v>
      </c>
      <c r="L2526" s="11">
        <v>1170.7933282342067</v>
      </c>
      <c r="M2526" s="11">
        <v>57891.551919150101</v>
      </c>
      <c r="N2526" s="11">
        <v>3782.3850346861873</v>
      </c>
      <c r="O2526" s="11">
        <v>21254.176282419743</v>
      </c>
      <c r="P2526" s="43">
        <v>6502.7699488994822</v>
      </c>
      <c r="Q2526" s="11">
        <v>21796.470570912712</v>
      </c>
      <c r="R2526" s="11">
        <v>11526.339255577315</v>
      </c>
      <c r="S2526" s="11">
        <v>19605.583896297987</v>
      </c>
      <c r="T2526" s="11">
        <v>12832.621653770359</v>
      </c>
      <c r="U2526" s="11">
        <v>19122.946044310567</v>
      </c>
      <c r="V2526" s="11">
        <v>12465.422531354197</v>
      </c>
      <c r="W2526" s="11">
        <v>18296.295692289346</v>
      </c>
      <c r="X2526" s="12">
        <v>0</v>
      </c>
      <c r="Y2526" s="12">
        <v>355.12049607603996</v>
      </c>
      <c r="Z2526" s="12">
        <v>248.07142999914345</v>
      </c>
      <c r="AA2526" s="44">
        <v>232.04019061955987</v>
      </c>
      <c r="AB2526" s="45">
        <v>47.253829333786854</v>
      </c>
      <c r="AC2526" s="12">
        <v>288.3073822056765</v>
      </c>
      <c r="AD2526" s="12">
        <v>11654.529887812527</v>
      </c>
      <c r="AE2526" s="12">
        <v>2773.9100880907031</v>
      </c>
      <c r="AF2526" s="12">
        <v>5480.532182188148</v>
      </c>
      <c r="AG2526" s="44">
        <v>1128.4755203370621</v>
      </c>
      <c r="AH2526" s="45">
        <v>390.29476040551992</v>
      </c>
      <c r="AI2526" s="12">
        <v>4555.2386436535671</v>
      </c>
      <c r="AJ2526" s="12">
        <v>-61.143692323279915</v>
      </c>
      <c r="AK2526" s="12">
        <v>-11.273825549384817</v>
      </c>
      <c r="AL2526" s="12">
        <v>23.563051795531745</v>
      </c>
      <c r="AM2526" s="44">
        <v>56.148648854139338</v>
      </c>
      <c r="AN2526" s="45">
        <v>49.512754278998472</v>
      </c>
      <c r="AO2526" s="12">
        <v>89.999999874220023</v>
      </c>
      <c r="AP2526" s="12">
        <v>-2199.6014464229006</v>
      </c>
      <c r="AQ2526" s="12">
        <v>3702.6217897796359</v>
      </c>
      <c r="AR2526" s="12">
        <v>6665.871219638836</v>
      </c>
      <c r="AS2526" s="44">
        <v>11865.177363060329</v>
      </c>
      <c r="AT2526" s="45">
        <v>12522.317042998577</v>
      </c>
      <c r="AU2526" s="12">
        <v>12873.422531354197</v>
      </c>
      <c r="AV2526" s="12">
        <v>11243.663376192429</v>
      </c>
      <c r="AW2526" s="12">
        <v>21654.303543128106</v>
      </c>
      <c r="AX2526" s="12">
        <v>22170.451821088718</v>
      </c>
      <c r="AY2526" s="44">
        <v>19832.856281152217</v>
      </c>
      <c r="AZ2526" s="45">
        <v>18858.040309125816</v>
      </c>
      <c r="BA2526" s="12">
        <v>18296.29569318502</v>
      </c>
      <c r="BB2526" s="12">
        <v>3425.0452476232881</v>
      </c>
      <c r="BC2526" s="12">
        <v>6423.0067039929309</v>
      </c>
      <c r="BD2526" s="12">
        <v>11689.44052631667</v>
      </c>
      <c r="BE2526" s="44">
        <v>12493.783546287345</v>
      </c>
      <c r="BF2526" s="45">
        <v>12775.727142125979</v>
      </c>
      <c r="BG2526" s="12">
        <v>12873.422541354199</v>
      </c>
      <c r="BH2526" s="12">
        <v>21451.083053714792</v>
      </c>
      <c r="BI2526" s="12">
        <v>22196.597831621075</v>
      </c>
      <c r="BJ2526" s="12">
        <v>19979.565146473989</v>
      </c>
      <c r="BK2526" s="44">
        <v>18895.673659456334</v>
      </c>
      <c r="BL2526" s="45">
        <v>18561.201427474098</v>
      </c>
      <c r="BM2526" s="12">
        <v>13741.057049531451</v>
      </c>
      <c r="BN2526" s="12">
        <v>0</v>
      </c>
      <c r="BO2526" s="12">
        <v>49.869866773895104</v>
      </c>
      <c r="BP2526" s="12">
        <v>34.836877344916566</v>
      </c>
      <c r="BQ2526" s="48">
        <v>32.58559705860759</v>
      </c>
      <c r="BR2526" s="49">
        <v>6.635894575140866</v>
      </c>
      <c r="BS2526" s="13">
        <v>40.487245595221559</v>
      </c>
      <c r="BT2526" s="12">
        <v>438.44808084989359</v>
      </c>
      <c r="BV2526" s="14">
        <f>Таблица1[[#This Row],[Lкан_леб,мм]]</f>
        <v>57891.551919150101</v>
      </c>
      <c r="BW2526" s="50">
        <f>Таблица1[[#This Row],[угол обхв4]]+Таблица1[[#This Row],[Lдуг 3,мм]]</f>
        <v>11654.529887812527</v>
      </c>
      <c r="BX2526" s="54">
        <f>Таблица1[[#This Row],[угол обхв5]]+Таблица1[[#This Row],[Y5, мм]]</f>
        <v>58246.672415226138</v>
      </c>
      <c r="BY2526" s="14">
        <f>Таблица1[[#This Row],[угол обхв6]]+Таблица1[[#This Row],[Lдуг 4,мм]]</f>
        <v>14428.439975903229</v>
      </c>
      <c r="BZ2526" s="14">
        <f>Таблица1[[#This Row],[Т1]]+Таблица1[[#This Row],[X6, мм]]</f>
        <v>58494.743845225283</v>
      </c>
      <c r="CA2526" s="14">
        <f>Таблица1[[#This Row],[Т2]]+Таблица1[[#This Row],[Lдуг 5,мм]]</f>
        <v>19908.972158091376</v>
      </c>
      <c r="CB2526" s="14">
        <f>Таблица1[[#This Row],[Т3]]+Таблица1[[#This Row],[Y6, мм]]</f>
        <v>58726.784035844845</v>
      </c>
      <c r="CC2526" s="14">
        <f>Таблица1[[#This Row],[Т4]]+Таблица1[[#This Row],[Lдуг 6,мм]]</f>
        <v>21037.447678428438</v>
      </c>
      <c r="CD2526" s="14">
        <f>Таблица1[[#This Row],[Т5]]+Таблица1[[#This Row],[Lдуг 1,мм]]</f>
        <v>58774.03786517863</v>
      </c>
      <c r="CE2526" s="14">
        <f>Таблица1[[#This Row],[Т6]]+Таблица1[[#This Row],[Lпрям1, мм]]</f>
        <v>21427.742438833957</v>
      </c>
      <c r="CF2526" s="15">
        <f>Таблица1[[#This Row],[Т7]]+Таблица1[[#This Row],[Lдуг 2,мм]]</f>
        <v>59062.345247384306</v>
      </c>
      <c r="CG2526" s="14">
        <f>Таблица1[[#This Row],[Т8]]+Таблица1[[#This Row],[Lпрям2, мм]]</f>
        <v>25982.981082487524</v>
      </c>
      <c r="CH2526" s="14">
        <f>Таблица1[[#This Row],[Т9]]-Таблица1[[#This Row],[Т9]]</f>
        <v>0</v>
      </c>
      <c r="CI2526" s="50">
        <f>Таблица1[[#This Row],[Т9]]-Таблица1[[#This Row],[Т8]]</f>
        <v>37634.602808550349</v>
      </c>
      <c r="CJ2526" s="54">
        <f>Таблица1[[#This Row],[Т9]]-Таблица1[[#This Row],[Т7]]</f>
        <v>288.30738220567582</v>
      </c>
      <c r="CK2526" s="14">
        <f>Таблица1[[#This Row],[Т9]]-Таблица1[[#This Row],[Т6]]</f>
        <v>38024.897568955872</v>
      </c>
      <c r="CL2526" s="14">
        <f>Таблица1[[#This Row],[Т9]]-Таблица1[[#This Row],[Т5]]</f>
        <v>335.56121153946151</v>
      </c>
      <c r="CM2526" s="14">
        <f>Таблица1[[#This Row],[Т9]]-Таблица1[[#This Row],[Т4]]</f>
        <v>39153.373089292931</v>
      </c>
      <c r="CN2526" s="14">
        <f>Таблица1[[#This Row],[Т9]]-Таблица1[[#This Row],[Т3]]</f>
        <v>567.60140215902356</v>
      </c>
      <c r="CO2526" s="14">
        <f>Таблица1[[#This Row],[Т9]]-Таблица1[[#This Row],[Т2]]</f>
        <v>44633.905271481075</v>
      </c>
      <c r="CP2526" s="14">
        <f>Таблица1[[#This Row],[Т9]]-Таблица1[[#This Row],[Т1]]</f>
        <v>815.6728321581686</v>
      </c>
      <c r="CQ2526" s="14">
        <f>Таблица1[[#This Row],[Т9]]-Таблица1[[#This Row],[угол обхв6]]</f>
        <v>47407.815359571781</v>
      </c>
      <c r="CR2526" s="14">
        <f>Таблица1[[#This Row],[Т9]]-Таблица1[[#This Row],[угол обхв5]]</f>
        <v>1170.7933282342055</v>
      </c>
      <c r="CS2526" s="14">
        <f>Таблица1[[#This Row],[Т9]]-Таблица1[[#This Row],[угол обхв4]]</f>
        <v>59062.345247384306</v>
      </c>
      <c r="CT2526" s="14">
        <f>Таблица1[[#This Row],[Lкан_прям, мм]]+Таблица1[[#This Row],[Lкан_дуг, мм]]+Таблица1[[#This Row],[Lкан_леб,мм]]</f>
        <v>85045.326329871838</v>
      </c>
      <c r="CU2526" s="16">
        <f>Таблица1[[#This Row],[Lкан_леб,мм]]</f>
        <v>57891.551919150101</v>
      </c>
      <c r="CV2526" s="14">
        <f>2534431-(Таблица1[[#This Row],[Т23]]+Таблица1[[#This Row],[угол обхв3]])</f>
        <v>2448947.2255892782</v>
      </c>
      <c r="CW2526" s="50">
        <f>SUM(X2526:AC2526,AD2526:AI2526)-Таблица1[[#This Row],[lподв_min, мм]]</f>
        <v>22598.535767963836</v>
      </c>
      <c r="CX2526" s="17">
        <f>CW2965-Таблица1[[#This Row],[Суммарная длина каната]]</f>
        <v>-2448947.2255892782</v>
      </c>
    </row>
    <row r="2527" spans="1:102" x14ac:dyDescent="0.25">
      <c r="A2527" s="21">
        <v>2526</v>
      </c>
      <c r="B2527" s="10">
        <v>65.442040816326525</v>
      </c>
      <c r="C2527" s="10">
        <v>101.61836734693884</v>
      </c>
      <c r="D2527" s="11">
        <v>12560.84053709462</v>
      </c>
      <c r="E2527" s="11">
        <v>18664.491565604945</v>
      </c>
      <c r="F2527" s="11">
        <v>12436.131353788185</v>
      </c>
      <c r="G2527" s="11">
        <v>18729.05641361872</v>
      </c>
      <c r="H2527" s="11">
        <v>12968.840047094622</v>
      </c>
      <c r="I2527" s="11">
        <v>14066.814834527517</v>
      </c>
      <c r="J2527" s="11">
        <v>4597.6767310774276</v>
      </c>
      <c r="K2527" s="11">
        <v>25982.981082479262</v>
      </c>
      <c r="L2527" s="11">
        <v>1170.7933282424763</v>
      </c>
      <c r="M2527" s="11">
        <v>57891.551919150101</v>
      </c>
      <c r="N2527" s="11">
        <v>3782.3850346861873</v>
      </c>
      <c r="O2527" s="11">
        <v>21254.176282419743</v>
      </c>
      <c r="P2527" s="43">
        <v>6440.8199960252277</v>
      </c>
      <c r="Q2527" s="11">
        <v>21881.601849211755</v>
      </c>
      <c r="R2527" s="11">
        <v>11561.474942271534</v>
      </c>
      <c r="S2527" s="11">
        <v>19928.367116394616</v>
      </c>
      <c r="T2527" s="11">
        <v>12888.925663157876</v>
      </c>
      <c r="U2527" s="11">
        <v>19507.430561058383</v>
      </c>
      <c r="V2527" s="11">
        <v>12560.84053709462</v>
      </c>
      <c r="W2527" s="11">
        <v>18664.491565604945</v>
      </c>
      <c r="X2527" s="12">
        <v>0</v>
      </c>
      <c r="Y2527" s="12">
        <v>340.83785214071008</v>
      </c>
      <c r="Z2527" s="12">
        <v>243.24088068657608</v>
      </c>
      <c r="AA2527" s="44">
        <v>232.04019061955955</v>
      </c>
      <c r="AB2527" s="45">
        <v>47.253829333788069</v>
      </c>
      <c r="AC2527" s="12">
        <v>307.42057546184242</v>
      </c>
      <c r="AD2527" s="12">
        <v>11654.529887812527</v>
      </c>
      <c r="AE2527" s="12">
        <v>2731.4719997711823</v>
      </c>
      <c r="AF2527" s="12">
        <v>5480.5321821881498</v>
      </c>
      <c r="AG2527" s="44">
        <v>1128.4755203370612</v>
      </c>
      <c r="AH2527" s="45">
        <v>390.29476040551162</v>
      </c>
      <c r="AI2527" s="12">
        <v>4597.6767319648297</v>
      </c>
      <c r="AJ2527" s="12">
        <v>-61.143692323279915</v>
      </c>
      <c r="AK2527" s="12">
        <v>-13.279549122381193</v>
      </c>
      <c r="AL2527" s="12">
        <v>20.878970162878684</v>
      </c>
      <c r="AM2527" s="44">
        <v>53.464567221486227</v>
      </c>
      <c r="AN2527" s="45">
        <v>46.82867264634519</v>
      </c>
      <c r="AO2527" s="12">
        <v>89.999999875380993</v>
      </c>
      <c r="AP2527" s="12">
        <v>-2199.6014464229006</v>
      </c>
      <c r="AQ2527" s="12">
        <v>3688.6664714819572</v>
      </c>
      <c r="AR2527" s="12">
        <v>6586.2291906978544</v>
      </c>
      <c r="AS2527" s="44">
        <v>11889.298396100039</v>
      </c>
      <c r="AT2527" s="45">
        <v>12591.366732128856</v>
      </c>
      <c r="AU2527" s="12">
        <v>12968.84053709462</v>
      </c>
      <c r="AV2527" s="12">
        <v>11243.663376192429</v>
      </c>
      <c r="AW2527" s="12">
        <v>21651.266739256636</v>
      </c>
      <c r="AX2527" s="12">
        <v>22262.81067138755</v>
      </c>
      <c r="AY2527" s="44">
        <v>20171.257591959118</v>
      </c>
      <c r="AZ2527" s="45">
        <v>19228.284214915599</v>
      </c>
      <c r="BA2527" s="12">
        <v>18664.491566492346</v>
      </c>
      <c r="BB2527" s="12">
        <v>3425.0452476232881</v>
      </c>
      <c r="BC2527" s="12">
        <v>6347.1014328209967</v>
      </c>
      <c r="BD2527" s="12">
        <v>11706.884136944162</v>
      </c>
      <c r="BE2527" s="44">
        <v>12561.10220932937</v>
      </c>
      <c r="BF2527" s="45">
        <v>12858.39946812364</v>
      </c>
      <c r="BG2527" s="12">
        <v>12968.840547094622</v>
      </c>
      <c r="BH2527" s="12">
        <v>21451.083053714792</v>
      </c>
      <c r="BI2527" s="12">
        <v>22278.692306048652</v>
      </c>
      <c r="BJ2527" s="12">
        <v>20309.575938570415</v>
      </c>
      <c r="BK2527" s="44">
        <v>19264.540085493885</v>
      </c>
      <c r="BL2527" s="45">
        <v>18943.63791174773</v>
      </c>
      <c r="BM2527" s="12">
        <v>14066.814834527519</v>
      </c>
      <c r="BN2527" s="12">
        <v>0</v>
      </c>
      <c r="BO2527" s="12">
        <v>47.864143200898724</v>
      </c>
      <c r="BP2527" s="12">
        <v>34.158519285259871</v>
      </c>
      <c r="BQ2527" s="48">
        <v>32.58559705860754</v>
      </c>
      <c r="BR2527" s="49">
        <v>6.6358945751410374</v>
      </c>
      <c r="BS2527" s="13">
        <v>43.171327229035803</v>
      </c>
      <c r="BT2527" s="12">
        <v>438.44808084989359</v>
      </c>
      <c r="BV2527" s="14">
        <f>Таблица1[[#This Row],[Lкан_леб,мм]]</f>
        <v>57891.551919150101</v>
      </c>
      <c r="BW2527" s="50">
        <f>Таблица1[[#This Row],[угол обхв4]]+Таблица1[[#This Row],[Lдуг 3,мм]]</f>
        <v>11654.529887812527</v>
      </c>
      <c r="BX2527" s="54">
        <f>Таблица1[[#This Row],[угол обхв5]]+Таблица1[[#This Row],[Y5, мм]]</f>
        <v>58232.389771290807</v>
      </c>
      <c r="BY2527" s="14">
        <f>Таблица1[[#This Row],[угол обхв6]]+Таблица1[[#This Row],[Lдуг 4,мм]]</f>
        <v>14386.001887583709</v>
      </c>
      <c r="BZ2527" s="14">
        <f>Таблица1[[#This Row],[Т1]]+Таблица1[[#This Row],[X6, мм]]</f>
        <v>58475.630651977386</v>
      </c>
      <c r="CA2527" s="14">
        <f>Таблица1[[#This Row],[Т2]]+Таблица1[[#This Row],[Lдуг 5,мм]]</f>
        <v>19866.534069771857</v>
      </c>
      <c r="CB2527" s="14">
        <f>Таблица1[[#This Row],[Т3]]+Таблица1[[#This Row],[Y6, мм]]</f>
        <v>58707.670842596948</v>
      </c>
      <c r="CC2527" s="14">
        <f>Таблица1[[#This Row],[Т4]]+Таблица1[[#This Row],[Lдуг 6,мм]]</f>
        <v>20995.009590108919</v>
      </c>
      <c r="CD2527" s="14">
        <f>Таблица1[[#This Row],[Т5]]+Таблица1[[#This Row],[Lдуг 1,мм]]</f>
        <v>58754.924671930734</v>
      </c>
      <c r="CE2527" s="14">
        <f>Таблица1[[#This Row],[Т6]]+Таблица1[[#This Row],[Lпрям1, мм]]</f>
        <v>21385.304350514431</v>
      </c>
      <c r="CF2527" s="15">
        <f>Таблица1[[#This Row],[Т7]]+Таблица1[[#This Row],[Lдуг 2,мм]]</f>
        <v>59062.345247392579</v>
      </c>
      <c r="CG2527" s="14">
        <f>Таблица1[[#This Row],[Т8]]+Таблица1[[#This Row],[Lпрям2, мм]]</f>
        <v>25982.981082479258</v>
      </c>
      <c r="CH2527" s="14">
        <f>Таблица1[[#This Row],[Т9]]-Таблица1[[#This Row],[Т9]]</f>
        <v>0</v>
      </c>
      <c r="CI2527" s="50">
        <f>Таблица1[[#This Row],[Т9]]-Таблица1[[#This Row],[Т8]]</f>
        <v>37677.040896878148</v>
      </c>
      <c r="CJ2527" s="54">
        <f>Таблица1[[#This Row],[Т9]]-Таблица1[[#This Row],[Т7]]</f>
        <v>307.42057546184515</v>
      </c>
      <c r="CK2527" s="14">
        <f>Таблица1[[#This Row],[Т9]]-Таблица1[[#This Row],[Т6]]</f>
        <v>38067.335657283664</v>
      </c>
      <c r="CL2527" s="14">
        <f>Таблица1[[#This Row],[Т9]]-Таблица1[[#This Row],[Т5]]</f>
        <v>354.67440479563083</v>
      </c>
      <c r="CM2527" s="14">
        <f>Таблица1[[#This Row],[Т9]]-Таблица1[[#This Row],[Т4]]</f>
        <v>39195.811177620722</v>
      </c>
      <c r="CN2527" s="14">
        <f>Таблица1[[#This Row],[Т9]]-Таблица1[[#This Row],[Т3]]</f>
        <v>586.71459541519289</v>
      </c>
      <c r="CO2527" s="14">
        <f>Таблица1[[#This Row],[Т9]]-Таблица1[[#This Row],[Т2]]</f>
        <v>44676.343359808874</v>
      </c>
      <c r="CP2527" s="14">
        <f>Таблица1[[#This Row],[Т9]]-Таблица1[[#This Row],[Т1]]</f>
        <v>829.95547610177164</v>
      </c>
      <c r="CQ2527" s="14">
        <f>Таблица1[[#This Row],[Т9]]-Таблица1[[#This Row],[угол обхв6]]</f>
        <v>47407.815359580054</v>
      </c>
      <c r="CR2527" s="14">
        <f>Таблица1[[#This Row],[Т9]]-Таблица1[[#This Row],[угол обхв5]]</f>
        <v>1170.7933282424783</v>
      </c>
      <c r="CS2527" s="14">
        <f>Таблица1[[#This Row],[Т9]]-Таблица1[[#This Row],[угол обхв4]]</f>
        <v>59062.345247392579</v>
      </c>
      <c r="CT2527" s="14">
        <f>Таблица1[[#This Row],[Lкан_прям, мм]]+Таблица1[[#This Row],[Lкан_дуг, мм]]+Таблица1[[#This Row],[Lкан_леб,мм]]</f>
        <v>85045.326329871838</v>
      </c>
      <c r="CU2527" s="16">
        <f>Таблица1[[#This Row],[Lкан_леб,мм]]</f>
        <v>57891.551919150101</v>
      </c>
      <c r="CV2527" s="14">
        <f>2534431-(Таблица1[[#This Row],[Т23]]+Таблица1[[#This Row],[угол обхв3]])</f>
        <v>2448947.2255892782</v>
      </c>
      <c r="CW2527" s="50">
        <f>SUM(X2527:AC2527,AD2527:AI2527)-Таблица1[[#This Row],[lподв_min, мм]]</f>
        <v>22556.09767964431</v>
      </c>
      <c r="CX2527" s="17">
        <f>CW2966-Таблица1[[#This Row],[Суммарная длина каната]]</f>
        <v>-2448947.2255892782</v>
      </c>
    </row>
    <row r="2528" spans="1:102" x14ac:dyDescent="0.25">
      <c r="A2528" s="21">
        <v>2527</v>
      </c>
      <c r="B2528" s="10">
        <v>65.442040816326525</v>
      </c>
      <c r="C2528" s="10">
        <v>104.3024489795919</v>
      </c>
      <c r="D2528" s="11">
        <v>12638.911643465399</v>
      </c>
      <c r="E2528" s="11">
        <v>19036.751823081016</v>
      </c>
      <c r="F2528" s="11">
        <v>12511.31577291452</v>
      </c>
      <c r="G2528" s="11">
        <v>19095.405841002757</v>
      </c>
      <c r="H2528" s="11">
        <v>13046.9111534654</v>
      </c>
      <c r="I2528" s="11">
        <v>14395.516624938402</v>
      </c>
      <c r="J2528" s="11">
        <v>4641.2351981426136</v>
      </c>
      <c r="K2528" s="11">
        <v>25982.981082470928</v>
      </c>
      <c r="L2528" s="11">
        <v>1170.7933282508027</v>
      </c>
      <c r="M2528" s="11">
        <v>57891.551919150101</v>
      </c>
      <c r="N2528" s="11">
        <v>3782.3850346861873</v>
      </c>
      <c r="O2528" s="11">
        <v>21254.176282419743</v>
      </c>
      <c r="P2528" s="43">
        <v>6374.9514003428512</v>
      </c>
      <c r="Q2528" s="11">
        <v>21963.738682050516</v>
      </c>
      <c r="R2528" s="11">
        <v>11581.456489819051</v>
      </c>
      <c r="S2528" s="11">
        <v>20252.4415853258</v>
      </c>
      <c r="T2528" s="11">
        <v>12927.162904473145</v>
      </c>
      <c r="U2528" s="11">
        <v>19894.129925511585</v>
      </c>
      <c r="V2528" s="11">
        <v>12638.911643465399</v>
      </c>
      <c r="W2528" s="11">
        <v>19036.751823081016</v>
      </c>
      <c r="X2528" s="12">
        <v>0</v>
      </c>
      <c r="Y2528" s="12">
        <v>326.40399692397239</v>
      </c>
      <c r="Z2528" s="12">
        <v>238.56154265541693</v>
      </c>
      <c r="AA2528" s="44">
        <v>232.04019061955907</v>
      </c>
      <c r="AB2528" s="45">
        <v>47.253829333787031</v>
      </c>
      <c r="AC2528" s="12">
        <v>326.53376871806717</v>
      </c>
      <c r="AD2528" s="12">
        <v>11654.529887812527</v>
      </c>
      <c r="AE2528" s="12">
        <v>2687.913532705988</v>
      </c>
      <c r="AF2528" s="12">
        <v>5480.5321821881498</v>
      </c>
      <c r="AG2528" s="44">
        <v>1128.4755203370601</v>
      </c>
      <c r="AH2528" s="45">
        <v>390.2947604055172</v>
      </c>
      <c r="AI2528" s="12">
        <v>4641.2351990216875</v>
      </c>
      <c r="AJ2528" s="12">
        <v>-61.143692323279915</v>
      </c>
      <c r="AK2528" s="12">
        <v>-15.30650742145462</v>
      </c>
      <c r="AL2528" s="12">
        <v>18.194888530225658</v>
      </c>
      <c r="AM2528" s="44">
        <v>50.78048558883313</v>
      </c>
      <c r="AN2528" s="45">
        <v>44.144591013692235</v>
      </c>
      <c r="AO2528" s="12">
        <v>89.999999876550561</v>
      </c>
      <c r="AP2528" s="12">
        <v>-2199.6014464229006</v>
      </c>
      <c r="AQ2528" s="12">
        <v>3674.6801343883312</v>
      </c>
      <c r="AR2528" s="12">
        <v>6502.3494690437119</v>
      </c>
      <c r="AS2528" s="44">
        <v>11897.545995439157</v>
      </c>
      <c r="AT2528" s="45">
        <v>12643.002542771359</v>
      </c>
      <c r="AU2528" s="12">
        <v>13046.911643465397</v>
      </c>
      <c r="AV2528" s="12">
        <v>11243.663376192429</v>
      </c>
      <c r="AW2528" s="12">
        <v>21647.703479004464</v>
      </c>
      <c r="AX2528" s="12">
        <v>22351.338646048567</v>
      </c>
      <c r="AY2528" s="44">
        <v>20510.417212928172</v>
      </c>
      <c r="AZ2528" s="45">
        <v>19601.355457981525</v>
      </c>
      <c r="BA2528" s="12">
        <v>19036.75182396009</v>
      </c>
      <c r="BB2528" s="12">
        <v>3425.0452476232881</v>
      </c>
      <c r="BC2528" s="12">
        <v>6267.2465000449956</v>
      </c>
      <c r="BD2528" s="12">
        <v>11708.854558519912</v>
      </c>
      <c r="BE2528" s="44">
        <v>12611.073398853039</v>
      </c>
      <c r="BF2528" s="45">
        <v>12923.072005167185</v>
      </c>
      <c r="BG2528" s="12">
        <v>13046.9116534654</v>
      </c>
      <c r="BH2528" s="12">
        <v>21451.083053714792</v>
      </c>
      <c r="BI2528" s="12">
        <v>22357.265878635237</v>
      </c>
      <c r="BJ2528" s="12">
        <v>20640.041549323854</v>
      </c>
      <c r="BK2528" s="44">
        <v>19636.154297909216</v>
      </c>
      <c r="BL2528" s="45">
        <v>19329.526290611073</v>
      </c>
      <c r="BM2528" s="12">
        <v>14395.516624938404</v>
      </c>
      <c r="BN2528" s="12">
        <v>0</v>
      </c>
      <c r="BO2528" s="12">
        <v>45.837184901825296</v>
      </c>
      <c r="BP2528" s="12">
        <v>33.501395951680273</v>
      </c>
      <c r="BQ2528" s="48">
        <v>32.585597058607476</v>
      </c>
      <c r="BR2528" s="49">
        <v>6.6358945751408918</v>
      </c>
      <c r="BS2528" s="13">
        <v>45.855408862858326</v>
      </c>
      <c r="BT2528" s="12">
        <v>438.44808084989359</v>
      </c>
      <c r="BV2528" s="14">
        <f>Таблица1[[#This Row],[Lкан_леб,мм]]</f>
        <v>57891.551919150101</v>
      </c>
      <c r="BW2528" s="50">
        <f>Таблица1[[#This Row],[угол обхв4]]+Таблица1[[#This Row],[Lдуг 3,мм]]</f>
        <v>11654.529887812527</v>
      </c>
      <c r="BX2528" s="54">
        <f>Таблица1[[#This Row],[угол обхв5]]+Таблица1[[#This Row],[Y5, мм]]</f>
        <v>58217.955916074076</v>
      </c>
      <c r="BY2528" s="14">
        <f>Таблица1[[#This Row],[угол обхв6]]+Таблица1[[#This Row],[Lдуг 4,мм]]</f>
        <v>14342.443420518515</v>
      </c>
      <c r="BZ2528" s="14">
        <f>Таблица1[[#This Row],[Т1]]+Таблица1[[#This Row],[X6, мм]]</f>
        <v>58456.51745872949</v>
      </c>
      <c r="CA2528" s="14">
        <f>Таблица1[[#This Row],[Т2]]+Таблица1[[#This Row],[Lдуг 5,мм]]</f>
        <v>19822.975602706665</v>
      </c>
      <c r="CB2528" s="14">
        <f>Таблица1[[#This Row],[Т3]]+Таблица1[[#This Row],[Y6, мм]]</f>
        <v>58688.557649349052</v>
      </c>
      <c r="CC2528" s="14">
        <f>Таблица1[[#This Row],[Т4]]+Таблица1[[#This Row],[Lдуг 6,мм]]</f>
        <v>20951.451123043724</v>
      </c>
      <c r="CD2528" s="14">
        <f>Таблица1[[#This Row],[Т5]]+Таблица1[[#This Row],[Lдуг 1,мм]]</f>
        <v>58735.811478682837</v>
      </c>
      <c r="CE2528" s="14">
        <f>Таблица1[[#This Row],[Т6]]+Таблица1[[#This Row],[Lпрям1, мм]]</f>
        <v>21341.745883449243</v>
      </c>
      <c r="CF2528" s="15">
        <f>Таблица1[[#This Row],[Т7]]+Таблица1[[#This Row],[Lдуг 2,мм]]</f>
        <v>59062.345247400903</v>
      </c>
      <c r="CG2528" s="14">
        <f>Таблица1[[#This Row],[Т8]]+Таблица1[[#This Row],[Lпрям2, мм]]</f>
        <v>25982.981082470931</v>
      </c>
      <c r="CH2528" s="14">
        <f>Таблица1[[#This Row],[Т9]]-Таблица1[[#This Row],[Т9]]</f>
        <v>0</v>
      </c>
      <c r="CI2528" s="50">
        <f>Таблица1[[#This Row],[Т9]]-Таблица1[[#This Row],[Т8]]</f>
        <v>37720.59936395166</v>
      </c>
      <c r="CJ2528" s="54">
        <f>Таблица1[[#This Row],[Т9]]-Таблица1[[#This Row],[Т7]]</f>
        <v>326.5337687180654</v>
      </c>
      <c r="CK2528" s="14">
        <f>Таблица1[[#This Row],[Т9]]-Таблица1[[#This Row],[Т6]]</f>
        <v>38110.894124357175</v>
      </c>
      <c r="CL2528" s="14">
        <f>Таблица1[[#This Row],[Т9]]-Таблица1[[#This Row],[Т5]]</f>
        <v>373.78759805185109</v>
      </c>
      <c r="CM2528" s="14">
        <f>Таблица1[[#This Row],[Т9]]-Таблица1[[#This Row],[Т4]]</f>
        <v>39239.369644694234</v>
      </c>
      <c r="CN2528" s="14">
        <f>Таблица1[[#This Row],[Т9]]-Таблица1[[#This Row],[Т3]]</f>
        <v>605.82778867141315</v>
      </c>
      <c r="CO2528" s="14">
        <f>Таблица1[[#This Row],[Т9]]-Таблица1[[#This Row],[Т2]]</f>
        <v>44719.901826882386</v>
      </c>
      <c r="CP2528" s="14">
        <f>Таблица1[[#This Row],[Т9]]-Таблица1[[#This Row],[Т1]]</f>
        <v>844.38933132682723</v>
      </c>
      <c r="CQ2528" s="14">
        <f>Таблица1[[#This Row],[Т9]]-Таблица1[[#This Row],[угол обхв6]]</f>
        <v>47407.815359588378</v>
      </c>
      <c r="CR2528" s="14">
        <f>Таблица1[[#This Row],[Т9]]-Таблица1[[#This Row],[угол обхв5]]</f>
        <v>1170.793328250802</v>
      </c>
      <c r="CS2528" s="14">
        <f>Таблица1[[#This Row],[Т9]]-Таблица1[[#This Row],[угол обхв4]]</f>
        <v>59062.345247400903</v>
      </c>
      <c r="CT2528" s="14">
        <f>Таблица1[[#This Row],[Lкан_прям, мм]]+Таблица1[[#This Row],[Lкан_дуг, мм]]+Таблица1[[#This Row],[Lкан_леб,мм]]</f>
        <v>85045.326329871838</v>
      </c>
      <c r="CU2528" s="16">
        <f>Таблица1[[#This Row],[Lкан_леб,мм]]</f>
        <v>57891.551919150101</v>
      </c>
      <c r="CV2528" s="14">
        <f>2534431-(Таблица1[[#This Row],[Т23]]+Таблица1[[#This Row],[угол обхв3]])</f>
        <v>2448947.2255892782</v>
      </c>
      <c r="CW2528" s="50">
        <f>SUM(X2528:AC2528,AD2528:AI2528)-Таблица1[[#This Row],[lподв_min, мм]]</f>
        <v>22512.539212579119</v>
      </c>
      <c r="CX2528" s="17">
        <f>CW2967-Таблица1[[#This Row],[Суммарная длина каната]]</f>
        <v>-2448947.2255892782</v>
      </c>
    </row>
    <row r="2529" spans="1:102" x14ac:dyDescent="0.25">
      <c r="A2529" s="21">
        <v>2528</v>
      </c>
      <c r="B2529" s="10">
        <v>65.442040816326525</v>
      </c>
      <c r="C2529" s="10">
        <v>106.98653061224498</v>
      </c>
      <c r="D2529" s="11">
        <v>12699.464550576386</v>
      </c>
      <c r="E2529" s="11">
        <v>19412.259669053001</v>
      </c>
      <c r="F2529" s="11">
        <v>12569.261957541716</v>
      </c>
      <c r="G2529" s="11">
        <v>19464.874161039981</v>
      </c>
      <c r="H2529" s="11">
        <v>13107.464060576385</v>
      </c>
      <c r="I2529" s="11">
        <v>14726.388212719445</v>
      </c>
      <c r="J2529" s="11">
        <v>4685.8714563335543</v>
      </c>
      <c r="K2529" s="11">
        <v>25982.981082462564</v>
      </c>
      <c r="L2529" s="11">
        <v>1170.793328259173</v>
      </c>
      <c r="M2529" s="11">
        <v>57891.551919150101</v>
      </c>
      <c r="N2529" s="11">
        <v>3782.3850346861873</v>
      </c>
      <c r="O2529" s="11">
        <v>21254.176282419743</v>
      </c>
      <c r="P2529" s="43">
        <v>6305.3086875767722</v>
      </c>
      <c r="Q2529" s="11">
        <v>22042.700848716155</v>
      </c>
      <c r="R2529" s="11">
        <v>11586.240055663266</v>
      </c>
      <c r="S2529" s="11">
        <v>20577.096234381126</v>
      </c>
      <c r="T2529" s="11">
        <v>12947.249479388849</v>
      </c>
      <c r="U2529" s="11">
        <v>20282.195660407193</v>
      </c>
      <c r="V2529" s="11">
        <v>12699.464550576386</v>
      </c>
      <c r="W2529" s="11">
        <v>19412.259669053001</v>
      </c>
      <c r="X2529" s="12">
        <v>0</v>
      </c>
      <c r="Y2529" s="12">
        <v>311.80740054750362</v>
      </c>
      <c r="Z2529" s="12">
        <v>234.04494578398877</v>
      </c>
      <c r="AA2529" s="44">
        <v>232.04019061955796</v>
      </c>
      <c r="AB2529" s="45">
        <v>47.253829333785312</v>
      </c>
      <c r="AC2529" s="12">
        <v>345.64696197433739</v>
      </c>
      <c r="AD2529" s="12">
        <v>11654.529887812527</v>
      </c>
      <c r="AE2529" s="12">
        <v>2643.2772745150519</v>
      </c>
      <c r="AF2529" s="12">
        <v>5480.5321821881507</v>
      </c>
      <c r="AG2529" s="44">
        <v>1128.4755203370594</v>
      </c>
      <c r="AH2529" s="45">
        <v>390.29476040552038</v>
      </c>
      <c r="AI2529" s="12">
        <v>4685.8714572042554</v>
      </c>
      <c r="AJ2529" s="12">
        <v>-61.143692323279915</v>
      </c>
      <c r="AK2529" s="12">
        <v>-17.356319597012487</v>
      </c>
      <c r="AL2529" s="12">
        <v>15.510806897572628</v>
      </c>
      <c r="AM2529" s="44">
        <v>48.096403956179948</v>
      </c>
      <c r="AN2529" s="45">
        <v>41.460509381039302</v>
      </c>
      <c r="AO2529" s="12">
        <v>89.999999877726523</v>
      </c>
      <c r="AP2529" s="12">
        <v>-2199.6014464229006</v>
      </c>
      <c r="AQ2529" s="12">
        <v>3660.6732392000476</v>
      </c>
      <c r="AR2529" s="12">
        <v>6414.4160995525826</v>
      </c>
      <c r="AS2529" s="44">
        <v>11889.902064589411</v>
      </c>
      <c r="AT2529" s="45">
        <v>12677.111178098343</v>
      </c>
      <c r="AU2529" s="12">
        <v>13107.464550576384</v>
      </c>
      <c r="AV2529" s="12">
        <v>11243.663376192429</v>
      </c>
      <c r="AW2529" s="12">
        <v>21643.59923865055</v>
      </c>
      <c r="AX2529" s="12">
        <v>22435.841501221006</v>
      </c>
      <c r="AY2529" s="44">
        <v>20849.590976229363</v>
      </c>
      <c r="AZ2529" s="45">
        <v>19976.4354632332</v>
      </c>
      <c r="BA2529" s="12">
        <v>19412.259669923704</v>
      </c>
      <c r="BB2529" s="12">
        <v>3425.0452476232881</v>
      </c>
      <c r="BC2529" s="12">
        <v>6183.5968920906325</v>
      </c>
      <c r="BD2529" s="12">
        <v>11695.347467639078</v>
      </c>
      <c r="BE2529" s="44">
        <v>12643.587470462706</v>
      </c>
      <c r="BF2529" s="45">
        <v>12969.602851866892</v>
      </c>
      <c r="BG2529" s="12">
        <v>13107.464560576385</v>
      </c>
      <c r="BH2529" s="12">
        <v>21451.083053714792</v>
      </c>
      <c r="BI2529" s="12">
        <v>22432.123804946961</v>
      </c>
      <c r="BJ2529" s="12">
        <v>20970.236886885978</v>
      </c>
      <c r="BK2529" s="44">
        <v>20009.700918558956</v>
      </c>
      <c r="BL2529" s="45">
        <v>19718.01986622699</v>
      </c>
      <c r="BM2529" s="12">
        <v>14726.388212719447</v>
      </c>
      <c r="BN2529" s="12">
        <v>0</v>
      </c>
      <c r="BO2529" s="12">
        <v>43.787372726267428</v>
      </c>
      <c r="BP2529" s="12">
        <v>32.867126494585115</v>
      </c>
      <c r="BQ2529" s="48">
        <v>32.58559705860732</v>
      </c>
      <c r="BR2529" s="49">
        <v>6.6358945751406493</v>
      </c>
      <c r="BS2529" s="13">
        <v>48.539490496687229</v>
      </c>
      <c r="BT2529" s="12">
        <v>438.44808084989359</v>
      </c>
      <c r="BV2529" s="14">
        <f>Таблица1[[#This Row],[Lкан_леб,мм]]</f>
        <v>57891.551919150101</v>
      </c>
      <c r="BW2529" s="50">
        <f>Таблица1[[#This Row],[угол обхв4]]+Таблица1[[#This Row],[Lдуг 3,мм]]</f>
        <v>11654.529887812527</v>
      </c>
      <c r="BX2529" s="54">
        <f>Таблица1[[#This Row],[угол обхв5]]+Таблица1[[#This Row],[Y5, мм]]</f>
        <v>58203.359319697607</v>
      </c>
      <c r="BY2529" s="14">
        <f>Таблица1[[#This Row],[угол обхв6]]+Таблица1[[#This Row],[Lдуг 4,мм]]</f>
        <v>14297.807162327579</v>
      </c>
      <c r="BZ2529" s="14">
        <f>Таблица1[[#This Row],[Т1]]+Таблица1[[#This Row],[X6, мм]]</f>
        <v>58437.404265481593</v>
      </c>
      <c r="CA2529" s="14">
        <f>Таблица1[[#This Row],[Т2]]+Таблица1[[#This Row],[Lдуг 5,мм]]</f>
        <v>19778.339344515731</v>
      </c>
      <c r="CB2529" s="14">
        <f>Таблица1[[#This Row],[Т3]]+Таблица1[[#This Row],[Y6, мм]]</f>
        <v>58669.444456101148</v>
      </c>
      <c r="CC2529" s="14">
        <f>Таблица1[[#This Row],[Т4]]+Таблица1[[#This Row],[Lдуг 6,мм]]</f>
        <v>20906.814864852789</v>
      </c>
      <c r="CD2529" s="14">
        <f>Таблица1[[#This Row],[Т5]]+Таблица1[[#This Row],[Lдуг 1,мм]]</f>
        <v>58716.698285434933</v>
      </c>
      <c r="CE2529" s="14">
        <f>Таблица1[[#This Row],[Т6]]+Таблица1[[#This Row],[Lпрям1, мм]]</f>
        <v>21297.109625258308</v>
      </c>
      <c r="CF2529" s="15">
        <f>Таблица1[[#This Row],[Т7]]+Таблица1[[#This Row],[Lдуг 2,мм]]</f>
        <v>59062.34524740927</v>
      </c>
      <c r="CG2529" s="14">
        <f>Таблица1[[#This Row],[Т8]]+Таблица1[[#This Row],[Lпрям2, мм]]</f>
        <v>25982.981082462564</v>
      </c>
      <c r="CH2529" s="14">
        <f>Таблица1[[#This Row],[Т9]]-Таблица1[[#This Row],[Т9]]</f>
        <v>0</v>
      </c>
      <c r="CI2529" s="50">
        <f>Таблица1[[#This Row],[Т9]]-Таблица1[[#This Row],[Т8]]</f>
        <v>37765.235622150962</v>
      </c>
      <c r="CJ2529" s="54">
        <f>Таблица1[[#This Row],[Т9]]-Таблица1[[#This Row],[Т7]]</f>
        <v>345.64696197433659</v>
      </c>
      <c r="CK2529" s="14">
        <f>Таблица1[[#This Row],[Т9]]-Таблица1[[#This Row],[Т6]]</f>
        <v>38155.530382556477</v>
      </c>
      <c r="CL2529" s="14">
        <f>Таблица1[[#This Row],[Т9]]-Таблица1[[#This Row],[Т5]]</f>
        <v>392.90079130812228</v>
      </c>
      <c r="CM2529" s="14">
        <f>Таблица1[[#This Row],[Т9]]-Таблица1[[#This Row],[Т4]]</f>
        <v>39284.005902893536</v>
      </c>
      <c r="CN2529" s="14">
        <f>Таблица1[[#This Row],[Т9]]-Таблица1[[#This Row],[Т3]]</f>
        <v>624.94098192767706</v>
      </c>
      <c r="CO2529" s="14">
        <f>Таблица1[[#This Row],[Т9]]-Таблица1[[#This Row],[Т2]]</f>
        <v>44764.538085081687</v>
      </c>
      <c r="CP2529" s="14">
        <f>Таблица1[[#This Row],[Т9]]-Таблица1[[#This Row],[Т1]]</f>
        <v>858.98592771166295</v>
      </c>
      <c r="CQ2529" s="14">
        <f>Таблица1[[#This Row],[Т9]]-Таблица1[[#This Row],[угол обхв6]]</f>
        <v>47407.815359596745</v>
      </c>
      <c r="CR2529" s="14">
        <f>Таблица1[[#This Row],[Т9]]-Таблица1[[#This Row],[угол обхв5]]</f>
        <v>1170.7933282591694</v>
      </c>
      <c r="CS2529" s="14">
        <f>Таблица1[[#This Row],[Т9]]-Таблица1[[#This Row],[угол обхв4]]</f>
        <v>59062.34524740927</v>
      </c>
      <c r="CT2529" s="14">
        <f>Таблица1[[#This Row],[Lкан_прям, мм]]+Таблица1[[#This Row],[Lкан_дуг, мм]]+Таблица1[[#This Row],[Lкан_леб,мм]]</f>
        <v>85045.326329871838</v>
      </c>
      <c r="CU2529" s="16">
        <f>Таблица1[[#This Row],[Lкан_леб,мм]]</f>
        <v>57891.551919150101</v>
      </c>
      <c r="CV2529" s="14">
        <f>2534431-(Таблица1[[#This Row],[Т23]]+Таблица1[[#This Row],[угол обхв3]])</f>
        <v>2448947.2255892782</v>
      </c>
      <c r="CW2529" s="50">
        <f>SUM(X2529:AC2529,AD2529:AI2529)-Таблица1[[#This Row],[lподв_min, мм]]</f>
        <v>22467.902954388184</v>
      </c>
      <c r="CX2529" s="17">
        <f>CW2968-Таблица1[[#This Row],[Суммарная длина каната]]</f>
        <v>-2448947.2255892782</v>
      </c>
    </row>
    <row r="2530" spans="1:102" x14ac:dyDescent="0.25">
      <c r="A2530" s="21">
        <v>2529</v>
      </c>
      <c r="B2530" s="10">
        <v>65.442040816326525</v>
      </c>
      <c r="C2530" s="10">
        <v>109.67061224489804</v>
      </c>
      <c r="D2530" s="11">
        <v>12742.366396132957</v>
      </c>
      <c r="E2530" s="11">
        <v>19790.191182152863</v>
      </c>
      <c r="F2530" s="11">
        <v>12609.842764921028</v>
      </c>
      <c r="G2530" s="11">
        <v>19836.650704001509</v>
      </c>
      <c r="H2530" s="11">
        <v>13150.365906132958</v>
      </c>
      <c r="I2530" s="11">
        <v>15058.650617995021</v>
      </c>
      <c r="J2530" s="11">
        <v>4731.5405641578427</v>
      </c>
      <c r="K2530" s="11">
        <v>25982.981082454153</v>
      </c>
      <c r="L2530" s="11">
        <v>1170.793328267577</v>
      </c>
      <c r="M2530" s="11">
        <v>57891.551919150101</v>
      </c>
      <c r="N2530" s="11">
        <v>3782.3850346861873</v>
      </c>
      <c r="O2530" s="11">
        <v>21254.176282419743</v>
      </c>
      <c r="P2530" s="43">
        <v>6232.0446644387303</v>
      </c>
      <c r="Q2530" s="11">
        <v>22118.315094196612</v>
      </c>
      <c r="R2530" s="11">
        <v>11575.815143932638</v>
      </c>
      <c r="S2530" s="11">
        <v>20901.618721846688</v>
      </c>
      <c r="T2530" s="11">
        <v>12949.14131490235</v>
      </c>
      <c r="U2530" s="11">
        <v>20670.776290457514</v>
      </c>
      <c r="V2530" s="11">
        <v>12742.366396132957</v>
      </c>
      <c r="W2530" s="11">
        <v>19790.191182152863</v>
      </c>
      <c r="X2530" s="12">
        <v>0</v>
      </c>
      <c r="Y2530" s="12">
        <v>297.03558013158562</v>
      </c>
      <c r="Z2530" s="12">
        <v>229.70357295200918</v>
      </c>
      <c r="AA2530" s="44">
        <v>232.04019061955893</v>
      </c>
      <c r="AB2530" s="45">
        <v>47.253829333785177</v>
      </c>
      <c r="AC2530" s="12">
        <v>364.76015523063785</v>
      </c>
      <c r="AD2530" s="12">
        <v>11654.529887812527</v>
      </c>
      <c r="AE2530" s="12">
        <v>2597.6081666907548</v>
      </c>
      <c r="AF2530" s="12">
        <v>5480.5321821881507</v>
      </c>
      <c r="AG2530" s="44">
        <v>1128.4755203370601</v>
      </c>
      <c r="AH2530" s="45">
        <v>390.29476040552271</v>
      </c>
      <c r="AI2530" s="12">
        <v>4731.5405650201383</v>
      </c>
      <c r="AJ2530" s="12">
        <v>-61.143692323279915</v>
      </c>
      <c r="AK2530" s="12">
        <v>-19.430738630241127</v>
      </c>
      <c r="AL2530" s="12">
        <v>12.82672526491951</v>
      </c>
      <c r="AM2530" s="44">
        <v>45.412322323526965</v>
      </c>
      <c r="AN2530" s="45">
        <v>38.776427748386332</v>
      </c>
      <c r="AO2530" s="12">
        <v>89.999999878906706</v>
      </c>
      <c r="AP2530" s="12">
        <v>-2199.6014464229006</v>
      </c>
      <c r="AQ2530" s="12">
        <v>3646.6568522274292</v>
      </c>
      <c r="AR2530" s="12">
        <v>6322.6220214209807</v>
      </c>
      <c r="AS2530" s="44">
        <v>11866.383375498523</v>
      </c>
      <c r="AT2530" s="45">
        <v>12693.61779857241</v>
      </c>
      <c r="AU2530" s="12">
        <v>13150.366396132955</v>
      </c>
      <c r="AV2530" s="12">
        <v>11243.663376192429</v>
      </c>
      <c r="AW2530" s="12">
        <v>21638.938365383281</v>
      </c>
      <c r="AX2530" s="12">
        <v>22516.13382477891</v>
      </c>
      <c r="AY2530" s="44">
        <v>21188.034683002265</v>
      </c>
      <c r="AZ2530" s="45">
        <v>20352.701248050253</v>
      </c>
      <c r="BA2530" s="12">
        <v>19790.191183015158</v>
      </c>
      <c r="BB2530" s="12">
        <v>3425.0452476232881</v>
      </c>
      <c r="BC2530" s="12">
        <v>6096.3164819799713</v>
      </c>
      <c r="BD2530" s="12">
        <v>11666.392500914888</v>
      </c>
      <c r="BE2530" s="44">
        <v>12658.573083336463</v>
      </c>
      <c r="BF2530" s="45">
        <v>12997.889912462897</v>
      </c>
      <c r="BG2530" s="12">
        <v>13150.366406132958</v>
      </c>
      <c r="BH2530" s="12">
        <v>21451.083053714792</v>
      </c>
      <c r="BI2530" s="12">
        <v>22503.077177160154</v>
      </c>
      <c r="BJ2530" s="12">
        <v>21299.437452428985</v>
      </c>
      <c r="BK2530" s="44">
        <v>20384.360329301937</v>
      </c>
      <c r="BL2530" s="45">
        <v>20108.266224560124</v>
      </c>
      <c r="BM2530" s="12">
        <v>15058.650617995023</v>
      </c>
      <c r="BN2530" s="12">
        <v>0</v>
      </c>
      <c r="BO2530" s="12">
        <v>41.712953693038791</v>
      </c>
      <c r="BP2530" s="12">
        <v>32.257463895160633</v>
      </c>
      <c r="BQ2530" s="48">
        <v>32.585597058607455</v>
      </c>
      <c r="BR2530" s="49">
        <v>6.6358945751406306</v>
      </c>
      <c r="BS2530" s="13">
        <v>51.223572130520367</v>
      </c>
      <c r="BT2530" s="12">
        <v>438.44808084989359</v>
      </c>
      <c r="BV2530" s="14">
        <f>Таблица1[[#This Row],[Lкан_леб,мм]]</f>
        <v>57891.551919150101</v>
      </c>
      <c r="BW2530" s="50">
        <f>Таблица1[[#This Row],[угол обхв4]]+Таблица1[[#This Row],[Lдуг 3,мм]]</f>
        <v>11654.529887812527</v>
      </c>
      <c r="BX2530" s="54">
        <f>Таблица1[[#This Row],[угол обхв5]]+Таблица1[[#This Row],[Y5, мм]]</f>
        <v>58188.58749928169</v>
      </c>
      <c r="BY2530" s="14">
        <f>Таблица1[[#This Row],[угол обхв6]]+Таблица1[[#This Row],[Lдуг 4,мм]]</f>
        <v>14252.138054503281</v>
      </c>
      <c r="BZ2530" s="14">
        <f>Таблица1[[#This Row],[Т1]]+Таблица1[[#This Row],[X6, мм]]</f>
        <v>58418.291072233696</v>
      </c>
      <c r="CA2530" s="14">
        <f>Таблица1[[#This Row],[Т2]]+Таблица1[[#This Row],[Lдуг 5,мм]]</f>
        <v>19732.670236691432</v>
      </c>
      <c r="CB2530" s="14">
        <f>Таблица1[[#This Row],[Т3]]+Таблица1[[#This Row],[Y6, мм]]</f>
        <v>58650.331262853259</v>
      </c>
      <c r="CC2530" s="14">
        <f>Таблица1[[#This Row],[Т4]]+Таблица1[[#This Row],[Lдуг 6,мм]]</f>
        <v>20861.145757028491</v>
      </c>
      <c r="CD2530" s="14">
        <f>Таблица1[[#This Row],[Т5]]+Таблица1[[#This Row],[Lдуг 1,мм]]</f>
        <v>58697.585092187044</v>
      </c>
      <c r="CE2530" s="14">
        <f>Таблица1[[#This Row],[Т6]]+Таблица1[[#This Row],[Lпрям1, мм]]</f>
        <v>21251.440517434014</v>
      </c>
      <c r="CF2530" s="15">
        <f>Таблица1[[#This Row],[Т7]]+Таблица1[[#This Row],[Lдуг 2,мм]]</f>
        <v>59062.345247417681</v>
      </c>
      <c r="CG2530" s="14">
        <f>Таблица1[[#This Row],[Т8]]+Таблица1[[#This Row],[Lпрям2, мм]]</f>
        <v>25982.981082454153</v>
      </c>
      <c r="CH2530" s="14">
        <f>Таблица1[[#This Row],[Т9]]-Таблица1[[#This Row],[Т9]]</f>
        <v>0</v>
      </c>
      <c r="CI2530" s="50">
        <f>Таблица1[[#This Row],[Т9]]-Таблица1[[#This Row],[Т8]]</f>
        <v>37810.904729983667</v>
      </c>
      <c r="CJ2530" s="54">
        <f>Таблица1[[#This Row],[Т9]]-Таблица1[[#This Row],[Т7]]</f>
        <v>364.76015523063688</v>
      </c>
      <c r="CK2530" s="14">
        <f>Таблица1[[#This Row],[Т9]]-Таблица1[[#This Row],[Т6]]</f>
        <v>38201.19949038919</v>
      </c>
      <c r="CL2530" s="14">
        <f>Таблица1[[#This Row],[Т9]]-Таблица1[[#This Row],[Т5]]</f>
        <v>412.01398456442257</v>
      </c>
      <c r="CM2530" s="14">
        <f>Таблица1[[#This Row],[Т9]]-Таблица1[[#This Row],[Т4]]</f>
        <v>39329.675010726249</v>
      </c>
      <c r="CN2530" s="14">
        <f>Таблица1[[#This Row],[Т9]]-Таблица1[[#This Row],[Т3]]</f>
        <v>644.05417518398463</v>
      </c>
      <c r="CO2530" s="14">
        <f>Таблица1[[#This Row],[Т9]]-Таблица1[[#This Row],[Т2]]</f>
        <v>44810.2071929144</v>
      </c>
      <c r="CP2530" s="14">
        <f>Таблица1[[#This Row],[Т9]]-Таблица1[[#This Row],[Т1]]</f>
        <v>873.75774813599128</v>
      </c>
      <c r="CQ2530" s="14">
        <f>Таблица1[[#This Row],[Т9]]-Таблица1[[#This Row],[угол обхв6]]</f>
        <v>47407.815359605156</v>
      </c>
      <c r="CR2530" s="14">
        <f>Таблица1[[#This Row],[Т9]]-Таблица1[[#This Row],[угол обхв5]]</f>
        <v>1170.7933282675804</v>
      </c>
      <c r="CS2530" s="14">
        <f>Таблица1[[#This Row],[Т9]]-Таблица1[[#This Row],[угол обхв4]]</f>
        <v>59062.345247417681</v>
      </c>
      <c r="CT2530" s="14">
        <f>Таблица1[[#This Row],[Lкан_прям, мм]]+Таблица1[[#This Row],[Lкан_дуг, мм]]+Таблица1[[#This Row],[Lкан_леб,мм]]</f>
        <v>85045.326329871838</v>
      </c>
      <c r="CU2530" s="16">
        <f>Таблица1[[#This Row],[Lкан_леб,мм]]</f>
        <v>57891.551919150101</v>
      </c>
      <c r="CV2530" s="14">
        <f>2534431-(Таблица1[[#This Row],[Т23]]+Таблица1[[#This Row],[угол обхв3]])</f>
        <v>2448947.2255892782</v>
      </c>
      <c r="CW2530" s="50">
        <f>SUM(X2530:AC2530,AD2530:AI2530)-Таблица1[[#This Row],[lподв_min, мм]]</f>
        <v>22422.233846563886</v>
      </c>
      <c r="CX2530" s="17">
        <f>CW2969-Таблица1[[#This Row],[Суммарная длина каната]]</f>
        <v>-2448947.2255892782</v>
      </c>
    </row>
    <row r="2531" spans="1:102" x14ac:dyDescent="0.25">
      <c r="A2531" s="21">
        <v>2530</v>
      </c>
      <c r="B2531" s="10">
        <v>65.442040816326525</v>
      </c>
      <c r="C2531" s="10">
        <v>110.29000000000343</v>
      </c>
      <c r="D2531" s="11">
        <v>12749.74925741076</v>
      </c>
      <c r="E2531" s="11">
        <v>19877.660635892949</v>
      </c>
      <c r="F2531" s="11">
        <v>12616.731135557022</v>
      </c>
      <c r="G2531" s="11">
        <v>19922.684843365194</v>
      </c>
      <c r="H2531" s="11">
        <v>13157.74876741076</v>
      </c>
      <c r="I2531" s="11">
        <v>15135.439599709624</v>
      </c>
      <c r="J2531" s="11">
        <v>4742.2210361833268</v>
      </c>
      <c r="K2531" s="11">
        <v>25982.981082452214</v>
      </c>
      <c r="L2531" s="11">
        <v>1170.7933282695201</v>
      </c>
      <c r="M2531" s="11">
        <v>57891.551919150101</v>
      </c>
      <c r="N2531" s="11">
        <v>3782.3850346861873</v>
      </c>
      <c r="O2531" s="11">
        <v>21254.176282419743</v>
      </c>
      <c r="P2531" s="43">
        <v>6214.640575105499</v>
      </c>
      <c r="Q2531" s="11">
        <v>22135.27098988639</v>
      </c>
      <c r="R2531" s="11">
        <v>11571.251475354726</v>
      </c>
      <c r="S2531" s="11">
        <v>20976.412645078373</v>
      </c>
      <c r="T2531" s="11">
        <v>12946.992841238121</v>
      </c>
      <c r="U2531" s="11">
        <v>20760.429557320829</v>
      </c>
      <c r="V2531" s="11">
        <v>12749.74925741076</v>
      </c>
      <c r="W2531" s="11">
        <v>19877.660635892949</v>
      </c>
      <c r="X2531" s="12">
        <v>0</v>
      </c>
      <c r="Y2531" s="12">
        <v>293.60049527819058</v>
      </c>
      <c r="Z2531" s="12">
        <v>228.72803269076923</v>
      </c>
      <c r="AA2531" s="44">
        <v>232.04019061955847</v>
      </c>
      <c r="AB2531" s="45">
        <v>47.253829333785859</v>
      </c>
      <c r="AC2531" s="12">
        <v>369.17078034721618</v>
      </c>
      <c r="AD2531" s="12">
        <v>11654.529887812527</v>
      </c>
      <c r="AE2531" s="12">
        <v>2586.9276946652717</v>
      </c>
      <c r="AF2531" s="12">
        <v>5480.5321821881507</v>
      </c>
      <c r="AG2531" s="44">
        <v>1128.4755203370585</v>
      </c>
      <c r="AH2531" s="45">
        <v>390.29476040551901</v>
      </c>
      <c r="AI2531" s="12">
        <v>4742.2210370436824</v>
      </c>
      <c r="AJ2531" s="12">
        <v>-61.143692323279915</v>
      </c>
      <c r="AK2531" s="12">
        <v>-19.913130454674587</v>
      </c>
      <c r="AL2531" s="12">
        <v>12.207337509814138</v>
      </c>
      <c r="AM2531" s="44">
        <v>44.792934568421529</v>
      </c>
      <c r="AN2531" s="45">
        <v>38.157039993280804</v>
      </c>
      <c r="AO2531" s="12">
        <v>89.999999879179441</v>
      </c>
      <c r="AP2531" s="12">
        <v>-2199.6014464229006</v>
      </c>
      <c r="AQ2531" s="12">
        <v>3643.4222637561293</v>
      </c>
      <c r="AR2531" s="12">
        <v>6300.9121613245034</v>
      </c>
      <c r="AS2531" s="44">
        <v>11858.706530529438</v>
      </c>
      <c r="AT2531" s="45">
        <v>12694.92269285281</v>
      </c>
      <c r="AU2531" s="12">
        <v>13157.74925741076</v>
      </c>
      <c r="AV2531" s="12">
        <v>11243.663376192429</v>
      </c>
      <c r="AW2531" s="12">
        <v>21637.782002261665</v>
      </c>
      <c r="AX2531" s="12">
        <v>22534.04562976618</v>
      </c>
      <c r="AY2531" s="44">
        <v>21265.952955319455</v>
      </c>
      <c r="AZ2531" s="45">
        <v>20439.610854167466</v>
      </c>
      <c r="BA2531" s="12">
        <v>19877.66063675331</v>
      </c>
      <c r="BB2531" s="12">
        <v>3425.0452476232881</v>
      </c>
      <c r="BC2531" s="12">
        <v>6075.6778041754415</v>
      </c>
      <c r="BD2531" s="12">
        <v>11657.523061573731</v>
      </c>
      <c r="BE2531" s="44">
        <v>12659.537786063411</v>
      </c>
      <c r="BF2531" s="45">
        <v>13001.819405796074</v>
      </c>
      <c r="BG2531" s="12">
        <v>13157.749267410762</v>
      </c>
      <c r="BH2531" s="12">
        <v>21451.083053714792</v>
      </c>
      <c r="BI2531" s="12">
        <v>22518.876709728313</v>
      </c>
      <c r="BJ2531" s="12">
        <v>21375.187284958163</v>
      </c>
      <c r="BK2531" s="44">
        <v>20470.889247079747</v>
      </c>
      <c r="BL2531" s="45">
        <v>20198.479339046316</v>
      </c>
      <c r="BM2531" s="12">
        <v>15135.439599709625</v>
      </c>
      <c r="BN2531" s="12">
        <v>0</v>
      </c>
      <c r="BO2531" s="12">
        <v>41.230561868605335</v>
      </c>
      <c r="BP2531" s="12">
        <v>32.120467964488725</v>
      </c>
      <c r="BQ2531" s="48">
        <v>32.585597058607391</v>
      </c>
      <c r="BR2531" s="49">
        <v>6.6358945751407257</v>
      </c>
      <c r="BS2531" s="13">
        <v>51.842959885898637</v>
      </c>
      <c r="BT2531" s="12">
        <v>438.44808084989359</v>
      </c>
      <c r="BV2531" s="14">
        <f>Таблица1[[#This Row],[Lкан_леб,мм]]</f>
        <v>57891.551919150101</v>
      </c>
      <c r="BW2531" s="50">
        <f>Таблица1[[#This Row],[угол обхв4]]+Таблица1[[#This Row],[Lдуг 3,мм]]</f>
        <v>11654.529887812527</v>
      </c>
      <c r="BX2531" s="54">
        <f>Таблица1[[#This Row],[угол обхв5]]+Таблица1[[#This Row],[Y5, мм]]</f>
        <v>58185.152414428288</v>
      </c>
      <c r="BY2531" s="14">
        <f>Таблица1[[#This Row],[угол обхв6]]+Таблица1[[#This Row],[Lдуг 4,мм]]</f>
        <v>14241.457582477798</v>
      </c>
      <c r="BZ2531" s="14">
        <f>Таблица1[[#This Row],[Т1]]+Таблица1[[#This Row],[X6, мм]]</f>
        <v>58413.88044711906</v>
      </c>
      <c r="CA2531" s="14">
        <f>Таблица1[[#This Row],[Т2]]+Таблица1[[#This Row],[Lдуг 5,мм]]</f>
        <v>19721.989764665948</v>
      </c>
      <c r="CB2531" s="14">
        <f>Таблица1[[#This Row],[Т3]]+Таблица1[[#This Row],[Y6, мм]]</f>
        <v>58645.920637738622</v>
      </c>
      <c r="CC2531" s="14">
        <f>Таблица1[[#This Row],[Т4]]+Таблица1[[#This Row],[Lдуг 6,мм]]</f>
        <v>20850.465285003007</v>
      </c>
      <c r="CD2531" s="14">
        <f>Таблица1[[#This Row],[Т5]]+Таблица1[[#This Row],[Lдуг 1,мм]]</f>
        <v>58693.174467072407</v>
      </c>
      <c r="CE2531" s="14">
        <f>Таблица1[[#This Row],[Т6]]+Таблица1[[#This Row],[Lпрям1, мм]]</f>
        <v>21240.760045408526</v>
      </c>
      <c r="CF2531" s="15">
        <f>Таблица1[[#This Row],[Т7]]+Таблица1[[#This Row],[Lдуг 2,мм]]</f>
        <v>59062.345247419624</v>
      </c>
      <c r="CG2531" s="14">
        <f>Таблица1[[#This Row],[Т8]]+Таблица1[[#This Row],[Lпрям2, мм]]</f>
        <v>25982.981082452206</v>
      </c>
      <c r="CH2531" s="14">
        <f>Таблица1[[#This Row],[Т9]]-Таблица1[[#This Row],[Т9]]</f>
        <v>0</v>
      </c>
      <c r="CI2531" s="50">
        <f>Таблица1[[#This Row],[Т9]]-Таблица1[[#This Row],[Т8]]</f>
        <v>37821.585202011098</v>
      </c>
      <c r="CJ2531" s="54">
        <f>Таблица1[[#This Row],[Т9]]-Таблица1[[#This Row],[Т7]]</f>
        <v>369.17078034721635</v>
      </c>
      <c r="CK2531" s="14">
        <f>Таблица1[[#This Row],[Т9]]-Таблица1[[#This Row],[Т6]]</f>
        <v>38211.879962416613</v>
      </c>
      <c r="CL2531" s="14">
        <f>Таблица1[[#This Row],[Т9]]-Таблица1[[#This Row],[Т5]]</f>
        <v>416.42460968100204</v>
      </c>
      <c r="CM2531" s="14">
        <f>Таблица1[[#This Row],[Т9]]-Таблица1[[#This Row],[Т4]]</f>
        <v>39340.355482753672</v>
      </c>
      <c r="CN2531" s="14">
        <f>Таблица1[[#This Row],[Т9]]-Таблица1[[#This Row],[Т3]]</f>
        <v>648.46480030056409</v>
      </c>
      <c r="CO2531" s="14">
        <f>Таблица1[[#This Row],[Т9]]-Таблица1[[#This Row],[Т2]]</f>
        <v>44820.887664941823</v>
      </c>
      <c r="CP2531" s="14">
        <f>Таблица1[[#This Row],[Т9]]-Таблица1[[#This Row],[Т1]]</f>
        <v>877.19283299133531</v>
      </c>
      <c r="CQ2531" s="14">
        <f>Таблица1[[#This Row],[Т9]]-Таблица1[[#This Row],[угол обхв6]]</f>
        <v>47407.815359607099</v>
      </c>
      <c r="CR2531" s="14">
        <f>Таблица1[[#This Row],[Т9]]-Таблица1[[#This Row],[угол обхв5]]</f>
        <v>1170.793328269523</v>
      </c>
      <c r="CS2531" s="14">
        <f>Таблица1[[#This Row],[Т9]]-Таблица1[[#This Row],[угол обхв4]]</f>
        <v>59062.345247419624</v>
      </c>
      <c r="CT2531" s="14">
        <f>Таблица1[[#This Row],[Lкан_прям, мм]]+Таблица1[[#This Row],[Lкан_дуг, мм]]+Таблица1[[#This Row],[Lкан_леб,мм]]</f>
        <v>85045.326329871838</v>
      </c>
      <c r="CU2531" s="16">
        <f>Таблица1[[#This Row],[Lкан_леб,мм]]</f>
        <v>57891.551919150101</v>
      </c>
      <c r="CV2531" s="14">
        <f>2534431-(Таблица1[[#This Row],[Т23]]+Таблица1[[#This Row],[угол обхв3]])</f>
        <v>2448947.2255892782</v>
      </c>
      <c r="CW2531" s="50">
        <f>SUM(X2531:AC2531,AD2531:AI2531)-Таблица1[[#This Row],[lподв_min, мм]]</f>
        <v>22411.553374538402</v>
      </c>
      <c r="CX2531" s="17">
        <f>CW2970-Таблица1[[#This Row],[Суммарная длина каната]]</f>
        <v>-2448947.2255892782</v>
      </c>
    </row>
    <row r="2532" spans="1:102" x14ac:dyDescent="0.25">
      <c r="A2532" s="21">
        <v>2531</v>
      </c>
      <c r="B2532" s="10">
        <v>65.442040816326525</v>
      </c>
      <c r="C2532" s="10">
        <v>112.3546938775511</v>
      </c>
      <c r="D2532" s="11">
        <v>12767.523046956108</v>
      </c>
      <c r="E2532" s="11">
        <v>20169.717123118004</v>
      </c>
      <c r="F2532" s="11">
        <v>12632.969154584487</v>
      </c>
      <c r="G2532" s="11">
        <v>20209.919735566029</v>
      </c>
      <c r="H2532" s="11">
        <v>13175.52255695611</v>
      </c>
      <c r="I2532" s="11">
        <v>15391.522063970184</v>
      </c>
      <c r="J2532" s="11">
        <v>4778.1950591478208</v>
      </c>
      <c r="K2532" s="11">
        <v>25982.981082445727</v>
      </c>
      <c r="L2532" s="11">
        <v>1170.7933282760059</v>
      </c>
      <c r="M2532" s="11">
        <v>57891.551919150101</v>
      </c>
      <c r="N2532" s="11">
        <v>3782.3850346861873</v>
      </c>
      <c r="O2532" s="11">
        <v>21254.176282419743</v>
      </c>
      <c r="P2532" s="43">
        <v>6155.3200833466017</v>
      </c>
      <c r="Q2532" s="11">
        <v>22190.415509328486</v>
      </c>
      <c r="R2532" s="11">
        <v>11550.204628470217</v>
      </c>
      <c r="S2532" s="11">
        <v>21225.296995991208</v>
      </c>
      <c r="T2532" s="11">
        <v>12932.834260038586</v>
      </c>
      <c r="U2532" s="11">
        <v>21059.019210616509</v>
      </c>
      <c r="V2532" s="11">
        <v>12767.523046956108</v>
      </c>
      <c r="W2532" s="11">
        <v>20169.717123118004</v>
      </c>
      <c r="X2532" s="12">
        <v>0</v>
      </c>
      <c r="Y2532" s="12">
        <v>282.07500053846059</v>
      </c>
      <c r="Z2532" s="12">
        <v>225.55095929723709</v>
      </c>
      <c r="AA2532" s="44">
        <v>232.04019061955964</v>
      </c>
      <c r="AB2532" s="45">
        <v>47.25382933379003</v>
      </c>
      <c r="AC2532" s="12">
        <v>383.87334848695861</v>
      </c>
      <c r="AD2532" s="12">
        <v>11654.529887812527</v>
      </c>
      <c r="AE2532" s="12">
        <v>2550.95367170078</v>
      </c>
      <c r="AF2532" s="12">
        <v>5480.5321821881498</v>
      </c>
      <c r="AG2532" s="44">
        <v>1128.4755203370592</v>
      </c>
      <c r="AH2532" s="45">
        <v>390.2947604055127</v>
      </c>
      <c r="AI2532" s="12">
        <v>4778.1950600016999</v>
      </c>
      <c r="AJ2532" s="12">
        <v>-61.143692323279915</v>
      </c>
      <c r="AK2532" s="12">
        <v>-21.531665271798996</v>
      </c>
      <c r="AL2532" s="12">
        <v>10.142643632266454</v>
      </c>
      <c r="AM2532" s="44">
        <v>42.72824069087401</v>
      </c>
      <c r="AN2532" s="45">
        <v>36.092346115732695</v>
      </c>
      <c r="AO2532" s="12">
        <v>89.999999880089049</v>
      </c>
      <c r="AP2532" s="12">
        <v>-2199.6014464229006</v>
      </c>
      <c r="AQ2532" s="12">
        <v>3632.6427603295974</v>
      </c>
      <c r="AR2532" s="12">
        <v>6227.168644827796</v>
      </c>
      <c r="AS2532" s="44">
        <v>11827.04153175001</v>
      </c>
      <c r="AT2532" s="45">
        <v>12692.48618615586</v>
      </c>
      <c r="AU2532" s="12">
        <v>13175.523046956108</v>
      </c>
      <c r="AV2532" s="12">
        <v>11243.663376192429</v>
      </c>
      <c r="AW2532" s="12">
        <v>21633.70395106923</v>
      </c>
      <c r="AX2532" s="12">
        <v>22592.039443143549</v>
      </c>
      <c r="AY2532" s="44">
        <v>21525.005736241561</v>
      </c>
      <c r="AZ2532" s="45">
        <v>20729.327228031452</v>
      </c>
      <c r="BA2532" s="12">
        <v>20169.717123971885</v>
      </c>
      <c r="BB2532" s="12">
        <v>3425.0452476232881</v>
      </c>
      <c r="BC2532" s="12">
        <v>6005.5778089900123</v>
      </c>
      <c r="BD2532" s="12">
        <v>11622.053189951412</v>
      </c>
      <c r="BE2532" s="44">
        <v>12655.997356758791</v>
      </c>
      <c r="BF2532" s="45">
        <v>13007.871120838834</v>
      </c>
      <c r="BG2532" s="12">
        <v>13175.52305695611</v>
      </c>
      <c r="BH2532" s="12">
        <v>21451.083053714792</v>
      </c>
      <c r="BI2532" s="12">
        <v>22569.943177977977</v>
      </c>
      <c r="BJ2532" s="12">
        <v>21626.920929806267</v>
      </c>
      <c r="BK2532" s="44">
        <v>20759.310470366156</v>
      </c>
      <c r="BL2532" s="45">
        <v>20499.40910570306</v>
      </c>
      <c r="BM2532" s="12">
        <v>15391.522063970186</v>
      </c>
      <c r="BN2532" s="12">
        <v>0</v>
      </c>
      <c r="BO2532" s="12">
        <v>39.612027051480922</v>
      </c>
      <c r="BP2532" s="12">
        <v>31.674308904065448</v>
      </c>
      <c r="BQ2532" s="48">
        <v>32.585597058607554</v>
      </c>
      <c r="BR2532" s="49">
        <v>6.635894575141311</v>
      </c>
      <c r="BS2532" s="13">
        <v>53.907653764356361</v>
      </c>
      <c r="BT2532" s="12">
        <v>438.44808084989359</v>
      </c>
      <c r="BV2532" s="14">
        <f>Таблица1[[#This Row],[Lкан_леб,мм]]</f>
        <v>57891.551919150101</v>
      </c>
      <c r="BW2532" s="50">
        <f>Таблица1[[#This Row],[угол обхв4]]+Таблица1[[#This Row],[Lдуг 3,мм]]</f>
        <v>11654.529887812527</v>
      </c>
      <c r="BX2532" s="54">
        <f>Таблица1[[#This Row],[угол обхв5]]+Таблица1[[#This Row],[Y5, мм]]</f>
        <v>58173.626919688562</v>
      </c>
      <c r="BY2532" s="14">
        <f>Таблица1[[#This Row],[угол обхв6]]+Таблица1[[#This Row],[Lдуг 4,мм]]</f>
        <v>14205.483559513306</v>
      </c>
      <c r="BZ2532" s="14">
        <f>Таблица1[[#This Row],[Т1]]+Таблица1[[#This Row],[X6, мм]]</f>
        <v>58399.1778789858</v>
      </c>
      <c r="CA2532" s="14">
        <f>Таблица1[[#This Row],[Т2]]+Таблица1[[#This Row],[Lдуг 5,мм]]</f>
        <v>19686.015741701456</v>
      </c>
      <c r="CB2532" s="14">
        <f>Таблица1[[#This Row],[Т3]]+Таблица1[[#This Row],[Y6, мм]]</f>
        <v>58631.218069605362</v>
      </c>
      <c r="CC2532" s="14">
        <f>Таблица1[[#This Row],[Т4]]+Таблица1[[#This Row],[Lдуг 6,мм]]</f>
        <v>20814.491262038515</v>
      </c>
      <c r="CD2532" s="14">
        <f>Таблица1[[#This Row],[Т5]]+Таблица1[[#This Row],[Lдуг 1,мм]]</f>
        <v>58678.471898939155</v>
      </c>
      <c r="CE2532" s="14">
        <f>Таблица1[[#This Row],[Т6]]+Таблица1[[#This Row],[Lпрям1, мм]]</f>
        <v>21204.786022444026</v>
      </c>
      <c r="CF2532" s="15">
        <f>Таблица1[[#This Row],[Т7]]+Таблица1[[#This Row],[Lдуг 2,мм]]</f>
        <v>59062.345247426114</v>
      </c>
      <c r="CG2532" s="14">
        <f>Таблица1[[#This Row],[Т8]]+Таблица1[[#This Row],[Lпрям2, мм]]</f>
        <v>25982.981082445727</v>
      </c>
      <c r="CH2532" s="14">
        <f>Таблица1[[#This Row],[Т9]]-Таблица1[[#This Row],[Т9]]</f>
        <v>0</v>
      </c>
      <c r="CI2532" s="50">
        <f>Таблица1[[#This Row],[Т9]]-Таблица1[[#This Row],[Т8]]</f>
        <v>37857.559224982091</v>
      </c>
      <c r="CJ2532" s="54">
        <f>Таблица1[[#This Row],[Т9]]-Таблица1[[#This Row],[Т7]]</f>
        <v>383.873348486959</v>
      </c>
      <c r="CK2532" s="14">
        <f>Таблица1[[#This Row],[Т9]]-Таблица1[[#This Row],[Т6]]</f>
        <v>38247.853985387599</v>
      </c>
      <c r="CL2532" s="14">
        <f>Таблица1[[#This Row],[Т9]]-Таблица1[[#This Row],[Т5]]</f>
        <v>431.12717782075197</v>
      </c>
      <c r="CM2532" s="14">
        <f>Таблица1[[#This Row],[Т9]]-Таблица1[[#This Row],[Т4]]</f>
        <v>39376.329505724658</v>
      </c>
      <c r="CN2532" s="14">
        <f>Таблица1[[#This Row],[Т9]]-Таблица1[[#This Row],[Т3]]</f>
        <v>663.16736844031402</v>
      </c>
      <c r="CO2532" s="14">
        <f>Таблица1[[#This Row],[Т9]]-Таблица1[[#This Row],[Т2]]</f>
        <v>44856.861687912809</v>
      </c>
      <c r="CP2532" s="14">
        <f>Таблица1[[#This Row],[Т9]]-Таблица1[[#This Row],[Т1]]</f>
        <v>888.71832773755159</v>
      </c>
      <c r="CQ2532" s="14">
        <f>Таблица1[[#This Row],[Т9]]-Таблица1[[#This Row],[угол обхв6]]</f>
        <v>47407.815359613589</v>
      </c>
      <c r="CR2532" s="14">
        <f>Таблица1[[#This Row],[Т9]]-Таблица1[[#This Row],[угол обхв5]]</f>
        <v>1170.7933282760132</v>
      </c>
      <c r="CS2532" s="14">
        <f>Таблица1[[#This Row],[Т9]]-Таблица1[[#This Row],[угол обхв4]]</f>
        <v>59062.345247426114</v>
      </c>
      <c r="CT2532" s="14">
        <f>Таблица1[[#This Row],[Lкан_прям, мм]]+Таблица1[[#This Row],[Lкан_дуг, мм]]+Таблица1[[#This Row],[Lкан_леб,мм]]</f>
        <v>85045.326329871838</v>
      </c>
      <c r="CU2532" s="16">
        <f>Таблица1[[#This Row],[Lкан_леб,мм]]</f>
        <v>57891.551919150101</v>
      </c>
      <c r="CV2532" s="14">
        <f>2534431-(Таблица1[[#This Row],[Т23]]+Таблица1[[#This Row],[угол обхв3]])</f>
        <v>2448947.2255892782</v>
      </c>
      <c r="CW2532" s="50">
        <f>SUM(X2532:AC2532,AD2532:AI2532)-Таблица1[[#This Row],[lподв_min, мм]]</f>
        <v>22375.579351573913</v>
      </c>
      <c r="CX2532" s="17">
        <f>CW2971-Таблица1[[#This Row],[Суммарная длина каната]]</f>
        <v>-2448947.2255892782</v>
      </c>
    </row>
    <row r="2533" spans="1:102" x14ac:dyDescent="0.25">
      <c r="A2533" s="21">
        <v>2532</v>
      </c>
      <c r="B2533" s="10">
        <v>65.442040816326525</v>
      </c>
      <c r="C2533" s="10">
        <v>114.46082839365614</v>
      </c>
      <c r="D2533" s="11">
        <v>12774.800508046264</v>
      </c>
      <c r="E2533" s="11">
        <v>20468.097288248056</v>
      </c>
      <c r="F2533" s="11">
        <v>12638.860037264794</v>
      </c>
      <c r="G2533" s="11">
        <v>20503.327792129101</v>
      </c>
      <c r="H2533" s="11">
        <v>13182.800018046264</v>
      </c>
      <c r="I2533" s="11">
        <v>15652.636110658541</v>
      </c>
      <c r="J2533" s="11">
        <v>4815.4611775895155</v>
      </c>
      <c r="K2533" s="11">
        <v>25982.981082439124</v>
      </c>
      <c r="L2533" s="11">
        <v>1170.7933282826079</v>
      </c>
      <c r="M2533" s="11">
        <v>57891.551919150101</v>
      </c>
      <c r="N2533" s="11">
        <v>3782.3850346861873</v>
      </c>
      <c r="O2533" s="11">
        <v>21254.176282419743</v>
      </c>
      <c r="P2533" s="43">
        <v>6092.802232493912</v>
      </c>
      <c r="Q2533" s="11">
        <v>22244.427506849144</v>
      </c>
      <c r="R2533" s="11">
        <v>11519.511127568298</v>
      </c>
      <c r="S2533" s="11">
        <v>21478.226770670604</v>
      </c>
      <c r="T2533" s="11">
        <v>12907.317569701785</v>
      </c>
      <c r="U2533" s="11">
        <v>21362.873924269687</v>
      </c>
      <c r="V2533" s="11">
        <v>12774.800508046264</v>
      </c>
      <c r="W2533" s="11">
        <v>20468.097288248056</v>
      </c>
      <c r="X2533" s="12">
        <v>0</v>
      </c>
      <c r="Y2533" s="12">
        <v>270.19411535411712</v>
      </c>
      <c r="Z2533" s="12">
        <v>222.43417990884089</v>
      </c>
      <c r="AA2533" s="44">
        <v>232.04019061955935</v>
      </c>
      <c r="AB2533" s="45">
        <v>47.253829333786854</v>
      </c>
      <c r="AC2533" s="12">
        <v>398.87101306630359</v>
      </c>
      <c r="AD2533" s="12">
        <v>11654.529887812527</v>
      </c>
      <c r="AE2533" s="12">
        <v>2513.6875532590825</v>
      </c>
      <c r="AF2533" s="12">
        <v>5480.5321821881498</v>
      </c>
      <c r="AG2533" s="44">
        <v>1128.4755203370589</v>
      </c>
      <c r="AH2533" s="45">
        <v>390.29476040551816</v>
      </c>
      <c r="AI2533" s="12">
        <v>4815.4611784367862</v>
      </c>
      <c r="AJ2533" s="12">
        <v>-61.143692323279915</v>
      </c>
      <c r="AK2533" s="12">
        <v>-23.200107864795047</v>
      </c>
      <c r="AL2533" s="12">
        <v>8.0365091161614099</v>
      </c>
      <c r="AM2533" s="44">
        <v>40.622106174768923</v>
      </c>
      <c r="AN2533" s="45">
        <v>33.986211599628056</v>
      </c>
      <c r="AO2533" s="12">
        <v>89.999999881017047</v>
      </c>
      <c r="AP2533" s="12">
        <v>-2199.6014464229006</v>
      </c>
      <c r="AQ2533" s="12">
        <v>3621.6560295863419</v>
      </c>
      <c r="AR2533" s="12">
        <v>6149.8422953872259</v>
      </c>
      <c r="AS2533" s="44">
        <v>11785.146510520606</v>
      </c>
      <c r="AT2533" s="45">
        <v>12679.248271921042</v>
      </c>
      <c r="AU2533" s="12">
        <v>13182.800508046264</v>
      </c>
      <c r="AV2533" s="12">
        <v>11243.663376192429</v>
      </c>
      <c r="AW2533" s="12">
        <v>21629.183198248789</v>
      </c>
      <c r="AX2533" s="12">
        <v>22648.420614742245</v>
      </c>
      <c r="AY2533" s="44">
        <v>21787.906998201812</v>
      </c>
      <c r="AZ2533" s="45">
        <v>21024.571699314252</v>
      </c>
      <c r="BA2533" s="12">
        <v>20468.097289095327</v>
      </c>
      <c r="BB2533" s="12">
        <v>3425.0452476232881</v>
      </c>
      <c r="BC2533" s="12">
        <v>5932.0732273940666</v>
      </c>
      <c r="BD2533" s="12">
        <v>11576.551190461612</v>
      </c>
      <c r="BE2533" s="44">
        <v>12641.682186749476</v>
      </c>
      <c r="BF2533" s="45">
        <v>13002.869805827009</v>
      </c>
      <c r="BG2533" s="12">
        <v>13182.800518046266</v>
      </c>
      <c r="BH2533" s="12">
        <v>21451.083053714792</v>
      </c>
      <c r="BI2533" s="12">
        <v>22619.434422678194</v>
      </c>
      <c r="BJ2533" s="12">
        <v>21882.219878563705</v>
      </c>
      <c r="BK2533" s="44">
        <v>21053.193696738483</v>
      </c>
      <c r="BL2533" s="45">
        <v>20806.399513203491</v>
      </c>
      <c r="BM2533" s="12">
        <v>15652.636110658543</v>
      </c>
      <c r="BN2533" s="12">
        <v>0</v>
      </c>
      <c r="BO2533" s="12">
        <v>37.943584458484871</v>
      </c>
      <c r="BP2533" s="12">
        <v>31.236616980956459</v>
      </c>
      <c r="BQ2533" s="48">
        <v>32.585597058607512</v>
      </c>
      <c r="BR2533" s="49">
        <v>6.635894575140866</v>
      </c>
      <c r="BS2533" s="13">
        <v>56.013788281388997</v>
      </c>
      <c r="BT2533" s="12">
        <v>438.44808084989359</v>
      </c>
      <c r="BV2533" s="14">
        <f>Таблица1[[#This Row],[Lкан_леб,мм]]</f>
        <v>57891.551919150101</v>
      </c>
      <c r="BW2533" s="50">
        <f>Таблица1[[#This Row],[угол обхв4]]+Таблица1[[#This Row],[Lдуг 3,мм]]</f>
        <v>11654.529887812527</v>
      </c>
      <c r="BX2533" s="54">
        <f>Таблица1[[#This Row],[угол обхв5]]+Таблица1[[#This Row],[Y5, мм]]</f>
        <v>58161.74603450422</v>
      </c>
      <c r="BY2533" s="14">
        <f>Таблица1[[#This Row],[угол обхв6]]+Таблица1[[#This Row],[Lдуг 4,мм]]</f>
        <v>14168.217441071609</v>
      </c>
      <c r="BZ2533" s="14">
        <f>Таблица1[[#This Row],[Т1]]+Таблица1[[#This Row],[X6, мм]]</f>
        <v>58384.180214413063</v>
      </c>
      <c r="CA2533" s="14">
        <f>Таблица1[[#This Row],[Т2]]+Таблица1[[#This Row],[Lдуг 5,мм]]</f>
        <v>19648.749623259759</v>
      </c>
      <c r="CB2533" s="14">
        <f>Таблица1[[#This Row],[Т3]]+Таблица1[[#This Row],[Y6, мм]]</f>
        <v>58616.220405032625</v>
      </c>
      <c r="CC2533" s="14">
        <f>Таблица1[[#This Row],[Т4]]+Таблица1[[#This Row],[Lдуг 6,мм]]</f>
        <v>20777.225143596817</v>
      </c>
      <c r="CD2533" s="14">
        <f>Таблица1[[#This Row],[Т5]]+Таблица1[[#This Row],[Lдуг 1,мм]]</f>
        <v>58663.474234366411</v>
      </c>
      <c r="CE2533" s="14">
        <f>Таблица1[[#This Row],[Т6]]+Таблица1[[#This Row],[Lпрям1, мм]]</f>
        <v>21167.519904002336</v>
      </c>
      <c r="CF2533" s="15">
        <f>Таблица1[[#This Row],[Т7]]+Таблица1[[#This Row],[Lдуг 2,мм]]</f>
        <v>59062.345247432713</v>
      </c>
      <c r="CG2533" s="14">
        <f>Таблица1[[#This Row],[Т8]]+Таблица1[[#This Row],[Lпрям2, мм]]</f>
        <v>25982.981082439124</v>
      </c>
      <c r="CH2533" s="14">
        <f>Таблица1[[#This Row],[Т9]]-Таблица1[[#This Row],[Т9]]</f>
        <v>0</v>
      </c>
      <c r="CI2533" s="50">
        <f>Таблица1[[#This Row],[Т9]]-Таблица1[[#This Row],[Т8]]</f>
        <v>37894.825343430377</v>
      </c>
      <c r="CJ2533" s="54">
        <f>Таблица1[[#This Row],[Т9]]-Таблица1[[#This Row],[Т7]]</f>
        <v>398.87101306630211</v>
      </c>
      <c r="CK2533" s="14">
        <f>Таблица1[[#This Row],[Т9]]-Таблица1[[#This Row],[Т6]]</f>
        <v>38285.120103835899</v>
      </c>
      <c r="CL2533" s="14">
        <f>Таблица1[[#This Row],[Т9]]-Таблица1[[#This Row],[Т5]]</f>
        <v>446.1248424000878</v>
      </c>
      <c r="CM2533" s="14">
        <f>Таблица1[[#This Row],[Т9]]-Таблица1[[#This Row],[Т4]]</f>
        <v>39413.595624172958</v>
      </c>
      <c r="CN2533" s="14">
        <f>Таблица1[[#This Row],[Т9]]-Таблица1[[#This Row],[Т3]]</f>
        <v>678.16503301964985</v>
      </c>
      <c r="CO2533" s="14">
        <f>Таблица1[[#This Row],[Т9]]-Таблица1[[#This Row],[Т2]]</f>
        <v>44894.127806361103</v>
      </c>
      <c r="CP2533" s="14">
        <f>Таблица1[[#This Row],[Т9]]-Таблица1[[#This Row],[Т1]]</f>
        <v>900.59921292849322</v>
      </c>
      <c r="CQ2533" s="14">
        <f>Таблица1[[#This Row],[Т9]]-Таблица1[[#This Row],[угол обхв6]]</f>
        <v>47407.815359620188</v>
      </c>
      <c r="CR2533" s="14">
        <f>Таблица1[[#This Row],[Т9]]-Таблица1[[#This Row],[угол обхв5]]</f>
        <v>1170.7933282826125</v>
      </c>
      <c r="CS2533" s="14">
        <f>Таблица1[[#This Row],[Т9]]-Таблица1[[#This Row],[угол обхв4]]</f>
        <v>59062.345247432713</v>
      </c>
      <c r="CT2533" s="14">
        <f>Таблица1[[#This Row],[Lкан_прям, мм]]+Таблица1[[#This Row],[Lкан_дуг, мм]]+Таблица1[[#This Row],[Lкан_леб,мм]]</f>
        <v>85045.326329871838</v>
      </c>
      <c r="CU2533" s="16">
        <f>Таблица1[[#This Row],[Lкан_леб,мм]]</f>
        <v>57891.551919150101</v>
      </c>
      <c r="CV2533" s="14">
        <f>2534431-(Таблица1[[#This Row],[Т23]]+Таблица1[[#This Row],[угол обхв3]])</f>
        <v>2448947.2255892782</v>
      </c>
      <c r="CW2533" s="50">
        <f>SUM(X2533:AC2533,AD2533:AI2533)-Таблица1[[#This Row],[lподв_min, мм]]</f>
        <v>22338.313233132212</v>
      </c>
      <c r="CX2533" s="17">
        <f>CW2972-Таблица1[[#This Row],[Суммарная длина каната]]</f>
        <v>-2448947.2255892782</v>
      </c>
    </row>
    <row r="2534" spans="1:102" x14ac:dyDescent="0.25">
      <c r="A2534" s="21">
        <v>2533</v>
      </c>
      <c r="B2534" s="10">
        <v>65.442040816326525</v>
      </c>
      <c r="C2534" s="10">
        <v>115.03877551020416</v>
      </c>
      <c r="D2534" s="11">
        <v>12774.879305524983</v>
      </c>
      <c r="E2534" s="11">
        <v>20550.004754268401</v>
      </c>
      <c r="F2534" s="11">
        <v>12638.590383713234</v>
      </c>
      <c r="G2534" s="11">
        <v>20583.862246665078</v>
      </c>
      <c r="H2534" s="11">
        <v>13182.878815524982</v>
      </c>
      <c r="I2534" s="11">
        <v>15724.219987296699</v>
      </c>
      <c r="J2534" s="11">
        <v>4825.7847669717012</v>
      </c>
      <c r="K2534" s="11">
        <v>25982.981082437313</v>
      </c>
      <c r="L2534" s="11">
        <v>1170.793328284421</v>
      </c>
      <c r="M2534" s="11">
        <v>57891.551919150101</v>
      </c>
      <c r="N2534" s="11">
        <v>3782.3850346861873</v>
      </c>
      <c r="O2534" s="11">
        <v>21254.176282419743</v>
      </c>
      <c r="P2534" s="43">
        <v>6075.303289709128</v>
      </c>
      <c r="Q2534" s="11">
        <v>22258.843894826965</v>
      </c>
      <c r="R2534" s="11">
        <v>11509.464702644969</v>
      </c>
      <c r="S2534" s="11">
        <v>21547.420857415935</v>
      </c>
      <c r="T2534" s="11">
        <v>12898.364094957939</v>
      </c>
      <c r="U2534" s="11">
        <v>21446.072556825045</v>
      </c>
      <c r="V2534" s="11">
        <v>12774.879305524983</v>
      </c>
      <c r="W2534" s="11">
        <v>20550.004754268401</v>
      </c>
      <c r="X2534" s="12">
        <v>0</v>
      </c>
      <c r="Y2534" s="12">
        <v>266.91096449166378</v>
      </c>
      <c r="Z2534" s="12">
        <v>221.60180209613662</v>
      </c>
      <c r="AA2534" s="44">
        <v>232.04019061955921</v>
      </c>
      <c r="AB2534" s="45">
        <v>47.253829333787124</v>
      </c>
      <c r="AC2534" s="12">
        <v>402.98654174327419</v>
      </c>
      <c r="AD2534" s="12">
        <v>11654.529887812527</v>
      </c>
      <c r="AE2534" s="12">
        <v>2503.3639638769032</v>
      </c>
      <c r="AF2534" s="12">
        <v>5480.5321821881489</v>
      </c>
      <c r="AG2534" s="44">
        <v>1128.4755203370626</v>
      </c>
      <c r="AH2534" s="45">
        <v>390.29476040551805</v>
      </c>
      <c r="AI2534" s="12">
        <v>4825.7847678171556</v>
      </c>
      <c r="AJ2534" s="12">
        <v>-61.143692323279915</v>
      </c>
      <c r="AK2534" s="12">
        <v>-23.661163472450227</v>
      </c>
      <c r="AL2534" s="12">
        <v>7.4585619996133747</v>
      </c>
      <c r="AM2534" s="44">
        <v>40.044159058220863</v>
      </c>
      <c r="AN2534" s="45">
        <v>33.408264483079961</v>
      </c>
      <c r="AO2534" s="12">
        <v>89.999999881271577</v>
      </c>
      <c r="AP2534" s="12">
        <v>-2199.6014464229006</v>
      </c>
      <c r="AQ2534" s="12">
        <v>3618.6436084385477</v>
      </c>
      <c r="AR2534" s="12">
        <v>6128.2654090097049</v>
      </c>
      <c r="AS2534" s="44">
        <v>11771.962855337062</v>
      </c>
      <c r="AT2534" s="45">
        <v>12673.718823778574</v>
      </c>
      <c r="AU2534" s="12">
        <v>13182.879305524983</v>
      </c>
      <c r="AV2534" s="12">
        <v>11243.663376192429</v>
      </c>
      <c r="AW2534" s="12">
        <v>21627.8776944192</v>
      </c>
      <c r="AX2534" s="12">
        <v>22663.391807835043</v>
      </c>
      <c r="AY2534" s="44">
        <v>21859.764770167953</v>
      </c>
      <c r="AZ2534" s="45">
        <v>21105.487028452586</v>
      </c>
      <c r="BA2534" s="12">
        <v>20550.004755113856</v>
      </c>
      <c r="BB2534" s="12">
        <v>3425.0452476232881</v>
      </c>
      <c r="BC2534" s="12">
        <v>5911.5618634614884</v>
      </c>
      <c r="BD2534" s="12">
        <v>11562.426821945546</v>
      </c>
      <c r="BE2534" s="44">
        <v>12635.865942265846</v>
      </c>
      <c r="BF2534" s="45">
        <v>12999.524576704349</v>
      </c>
      <c r="BG2534" s="12">
        <v>13182.879315524984</v>
      </c>
      <c r="BH2534" s="12">
        <v>21451.083053714792</v>
      </c>
      <c r="BI2534" s="12">
        <v>22632.545306826425</v>
      </c>
      <c r="BJ2534" s="12">
        <v>21951.968770424013</v>
      </c>
      <c r="BK2534" s="44">
        <v>21133.728644073031</v>
      </c>
      <c r="BL2534" s="45">
        <v>20890.59028264086</v>
      </c>
      <c r="BM2534" s="12">
        <v>15724.219987296701</v>
      </c>
      <c r="BN2534" s="12">
        <v>0</v>
      </c>
      <c r="BO2534" s="12">
        <v>37.482528850829695</v>
      </c>
      <c r="BP2534" s="12">
        <v>31.119725472063603</v>
      </c>
      <c r="BQ2534" s="48">
        <v>32.58559705860749</v>
      </c>
      <c r="BR2534" s="49">
        <v>6.6358945751409042</v>
      </c>
      <c r="BS2534" s="13">
        <v>56.591735398191624</v>
      </c>
      <c r="BT2534" s="12">
        <v>438.44808084989359</v>
      </c>
      <c r="BV2534" s="14">
        <f>Таблица1[[#This Row],[Lкан_леб,мм]]</f>
        <v>57891.551919150101</v>
      </c>
      <c r="BW2534" s="50">
        <f>Таблица1[[#This Row],[угол обхв4]]+Таблица1[[#This Row],[Lдуг 3,мм]]</f>
        <v>11654.529887812527</v>
      </c>
      <c r="BX2534" s="54">
        <f>Таблица1[[#This Row],[угол обхв5]]+Таблица1[[#This Row],[Y5, мм]]</f>
        <v>58158.462883641761</v>
      </c>
      <c r="BY2534" s="14">
        <f>Таблица1[[#This Row],[угол обхв6]]+Таблица1[[#This Row],[Lдуг 4,мм]]</f>
        <v>14157.89385168943</v>
      </c>
      <c r="BZ2534" s="14">
        <f>Таблица1[[#This Row],[Т1]]+Таблица1[[#This Row],[X6, мм]]</f>
        <v>58380.064685737896</v>
      </c>
      <c r="CA2534" s="14">
        <f>Таблица1[[#This Row],[Т2]]+Таблица1[[#This Row],[Lдуг 5,мм]]</f>
        <v>19638.426033877578</v>
      </c>
      <c r="CB2534" s="14">
        <f>Таблица1[[#This Row],[Т3]]+Таблица1[[#This Row],[Y6, мм]]</f>
        <v>58612.104876357458</v>
      </c>
      <c r="CC2534" s="14">
        <f>Таблица1[[#This Row],[Т4]]+Таблица1[[#This Row],[Lдуг 6,мм]]</f>
        <v>20766.901554214641</v>
      </c>
      <c r="CD2534" s="14">
        <f>Таблица1[[#This Row],[Т5]]+Таблица1[[#This Row],[Lдуг 1,мм]]</f>
        <v>58659.358705691244</v>
      </c>
      <c r="CE2534" s="14">
        <f>Таблица1[[#This Row],[Т6]]+Таблица1[[#This Row],[Lпрям1, мм]]</f>
        <v>21157.19631462016</v>
      </c>
      <c r="CF2534" s="15">
        <f>Таблица1[[#This Row],[Т7]]+Таблица1[[#This Row],[Lдуг 2,мм]]</f>
        <v>59062.345247434518</v>
      </c>
      <c r="CG2534" s="14">
        <f>Таблица1[[#This Row],[Т8]]+Таблица1[[#This Row],[Lпрям2, мм]]</f>
        <v>25982.981082437316</v>
      </c>
      <c r="CH2534" s="14">
        <f>Таблица1[[#This Row],[Т9]]-Таблица1[[#This Row],[Т9]]</f>
        <v>0</v>
      </c>
      <c r="CI2534" s="50">
        <f>Таблица1[[#This Row],[Т9]]-Таблица1[[#This Row],[Т8]]</f>
        <v>37905.148932814358</v>
      </c>
      <c r="CJ2534" s="54">
        <f>Таблица1[[#This Row],[Т9]]-Таблица1[[#This Row],[Т7]]</f>
        <v>402.98654174327385</v>
      </c>
      <c r="CK2534" s="14">
        <f>Таблица1[[#This Row],[Т9]]-Таблица1[[#This Row],[Т6]]</f>
        <v>38295.443693219873</v>
      </c>
      <c r="CL2534" s="14">
        <f>Таблица1[[#This Row],[Т9]]-Таблица1[[#This Row],[Т5]]</f>
        <v>450.24037107705954</v>
      </c>
      <c r="CM2534" s="14">
        <f>Таблица1[[#This Row],[Т9]]-Таблица1[[#This Row],[Т4]]</f>
        <v>39423.919213556939</v>
      </c>
      <c r="CN2534" s="14">
        <f>Таблица1[[#This Row],[Т9]]-Таблица1[[#This Row],[Т3]]</f>
        <v>682.28056169662159</v>
      </c>
      <c r="CO2534" s="14">
        <f>Таблица1[[#This Row],[Т9]]-Таблица1[[#This Row],[Т2]]</f>
        <v>44904.451395745084</v>
      </c>
      <c r="CP2534" s="14">
        <f>Таблица1[[#This Row],[Т9]]-Таблица1[[#This Row],[Т1]]</f>
        <v>903.88236379275622</v>
      </c>
      <c r="CQ2534" s="14">
        <f>Таблица1[[#This Row],[Т9]]-Таблица1[[#This Row],[угол обхв6]]</f>
        <v>47407.815359621993</v>
      </c>
      <c r="CR2534" s="14">
        <f>Таблица1[[#This Row],[Т9]]-Таблица1[[#This Row],[угол обхв5]]</f>
        <v>1170.7933282844169</v>
      </c>
      <c r="CS2534" s="14">
        <f>Таблица1[[#This Row],[Т9]]-Таблица1[[#This Row],[угол обхв4]]</f>
        <v>59062.345247434518</v>
      </c>
      <c r="CT2534" s="14">
        <f>Таблица1[[#This Row],[Lкан_прям, мм]]+Таблица1[[#This Row],[Lкан_дуг, мм]]+Таблица1[[#This Row],[Lкан_леб,мм]]</f>
        <v>85045.326329871838</v>
      </c>
      <c r="CU2534" s="16">
        <f>Таблица1[[#This Row],[Lкан_леб,мм]]</f>
        <v>57891.551919150101</v>
      </c>
      <c r="CV2534" s="14">
        <f>2534431-(Таблица1[[#This Row],[Т23]]+Таблица1[[#This Row],[угол обхв3]])</f>
        <v>2448947.2255892782</v>
      </c>
      <c r="CW2534" s="50">
        <f>SUM(X2534:AC2534,AD2534:AI2534)-Таблица1[[#This Row],[lподв_min, мм]]</f>
        <v>22327.989643750036</v>
      </c>
      <c r="CX2534" s="17">
        <f>CW2973-Таблица1[[#This Row],[Суммарная длина каната]]</f>
        <v>-2448947.2255892782</v>
      </c>
    </row>
    <row r="2535" spans="1:102" x14ac:dyDescent="0.25">
      <c r="A2535" s="21">
        <v>2534</v>
      </c>
      <c r="B2535" s="10">
        <v>65.442040816326525</v>
      </c>
      <c r="C2535" s="10">
        <v>117.72285714285721</v>
      </c>
      <c r="D2535" s="11">
        <v>12764.419031088622</v>
      </c>
      <c r="E2535" s="11">
        <v>20930.219666659832</v>
      </c>
      <c r="F2535" s="11">
        <v>12626.694118474983</v>
      </c>
      <c r="G2535" s="11">
        <v>20957.657750513583</v>
      </c>
      <c r="H2535" s="11">
        <v>13172.418541088624</v>
      </c>
      <c r="I2535" s="11">
        <v>16055.963083378629</v>
      </c>
      <c r="J2535" s="11">
        <v>4874.2565832812052</v>
      </c>
      <c r="K2535" s="11">
        <v>25982.981082428912</v>
      </c>
      <c r="L2535" s="11">
        <v>1170.7933282928298</v>
      </c>
      <c r="M2535" s="11">
        <v>57891.551919150101</v>
      </c>
      <c r="N2535" s="11">
        <v>3782.3850346861873</v>
      </c>
      <c r="O2535" s="11">
        <v>21254.176282419743</v>
      </c>
      <c r="P2535" s="43">
        <v>5992.1698525504589</v>
      </c>
      <c r="Q2535" s="11">
        <v>22323.450108399164</v>
      </c>
      <c r="R2535" s="11">
        <v>11453.684756054949</v>
      </c>
      <c r="S2535" s="11">
        <v>21867.28351734022</v>
      </c>
      <c r="T2535" s="11">
        <v>12845.806452449106</v>
      </c>
      <c r="U2535" s="11">
        <v>21831.087075130297</v>
      </c>
      <c r="V2535" s="11">
        <v>12764.419031088622</v>
      </c>
      <c r="W2535" s="11">
        <v>20930.219666659832</v>
      </c>
      <c r="X2535" s="12">
        <v>0</v>
      </c>
      <c r="Y2535" s="12">
        <v>251.52749106005518</v>
      </c>
      <c r="Z2535" s="12">
        <v>217.87208227984817</v>
      </c>
      <c r="AA2535" s="44">
        <v>232.04019061955901</v>
      </c>
      <c r="AB2535" s="45">
        <v>47.253829333787806</v>
      </c>
      <c r="AC2535" s="12">
        <v>422.0997349995796</v>
      </c>
      <c r="AD2535" s="12">
        <v>11654.529887812527</v>
      </c>
      <c r="AE2535" s="12">
        <v>2454.8921475674047</v>
      </c>
      <c r="AF2535" s="12">
        <v>5480.5321821881489</v>
      </c>
      <c r="AG2535" s="44">
        <v>1128.4755203370621</v>
      </c>
      <c r="AH2535" s="45">
        <v>390.29476040551532</v>
      </c>
      <c r="AI2535" s="12">
        <v>4874.2565841182568</v>
      </c>
      <c r="AJ2535" s="12">
        <v>-61.143692323279915</v>
      </c>
      <c r="AK2535" s="12">
        <v>-25.821477447653187</v>
      </c>
      <c r="AL2535" s="12">
        <v>4.7744803669603257</v>
      </c>
      <c r="AM2535" s="44">
        <v>37.360077425567795</v>
      </c>
      <c r="AN2535" s="45">
        <v>30.724182850426793</v>
      </c>
      <c r="AO2535" s="12">
        <v>89.999999882452258</v>
      </c>
      <c r="AP2535" s="12">
        <v>-2199.6014464229006</v>
      </c>
      <c r="AQ2535" s="12">
        <v>3604.6730641493527</v>
      </c>
      <c r="AR2535" s="12">
        <v>6026.1293227196029</v>
      </c>
      <c r="AS2535" s="44">
        <v>11701.268197258945</v>
      </c>
      <c r="AT2535" s="45">
        <v>12637.356889890079</v>
      </c>
      <c r="AU2535" s="12">
        <v>13172.419031088622</v>
      </c>
      <c r="AV2535" s="12">
        <v>11243.663376192429</v>
      </c>
      <c r="AW2535" s="12">
        <v>21621.439751237314</v>
      </c>
      <c r="AX2535" s="12">
        <v>22730.034360905127</v>
      </c>
      <c r="AY2535" s="44">
        <v>22191.577272509181</v>
      </c>
      <c r="AZ2535" s="45">
        <v>21480.355297458314</v>
      </c>
      <c r="BA2535" s="12">
        <v>20930.219667496884</v>
      </c>
      <c r="BB2535" s="12">
        <v>3425.0452476232881</v>
      </c>
      <c r="BC2535" s="12">
        <v>5814.4578820136248</v>
      </c>
      <c r="BD2535" s="12">
        <v>11487.644226224093</v>
      </c>
      <c r="BE2535" s="44">
        <v>12598.223011245109</v>
      </c>
      <c r="BF2535" s="45">
        <v>12972.868593647649</v>
      </c>
      <c r="BG2535" s="12">
        <v>13172.419041088626</v>
      </c>
      <c r="BH2535" s="12">
        <v>21451.083053714792</v>
      </c>
      <c r="BI2535" s="12">
        <v>22690.713577216738</v>
      </c>
      <c r="BJ2535" s="12">
        <v>22273.86776984618</v>
      </c>
      <c r="BK2535" s="44">
        <v>21506.793319961336</v>
      </c>
      <c r="BL2535" s="45">
        <v>21280.951444331818</v>
      </c>
      <c r="BM2535" s="12">
        <v>16055.963083378629</v>
      </c>
      <c r="BN2535" s="12">
        <v>0</v>
      </c>
      <c r="BO2535" s="12">
        <v>35.322214875626734</v>
      </c>
      <c r="BP2535" s="12">
        <v>30.595957814613509</v>
      </c>
      <c r="BQ2535" s="48">
        <v>32.585597058607469</v>
      </c>
      <c r="BR2535" s="49">
        <v>6.6358945751409992</v>
      </c>
      <c r="BS2535" s="13">
        <v>59.275817032025465</v>
      </c>
      <c r="BT2535" s="12">
        <v>438.44808084989359</v>
      </c>
      <c r="BV2535" s="14">
        <f>Таблица1[[#This Row],[Lкан_леб,мм]]</f>
        <v>57891.551919150101</v>
      </c>
      <c r="BW2535" s="50">
        <f>Таблица1[[#This Row],[угол обхв4]]+Таблица1[[#This Row],[Lдуг 3,мм]]</f>
        <v>11654.529887812527</v>
      </c>
      <c r="BX2535" s="54">
        <f>Таблица1[[#This Row],[угол обхв5]]+Таблица1[[#This Row],[Y5, мм]]</f>
        <v>58143.079410210157</v>
      </c>
      <c r="BY2535" s="14">
        <f>Таблица1[[#This Row],[угол обхв6]]+Таблица1[[#This Row],[Lдуг 4,мм]]</f>
        <v>14109.422035379932</v>
      </c>
      <c r="BZ2535" s="14">
        <f>Таблица1[[#This Row],[Т1]]+Таблица1[[#This Row],[X6, мм]]</f>
        <v>58360.951492490007</v>
      </c>
      <c r="CA2535" s="14">
        <f>Таблица1[[#This Row],[Т2]]+Таблица1[[#This Row],[Lдуг 5,мм]]</f>
        <v>19589.95421756808</v>
      </c>
      <c r="CB2535" s="14">
        <f>Таблица1[[#This Row],[Т3]]+Таблица1[[#This Row],[Y6, мм]]</f>
        <v>58592.991683109569</v>
      </c>
      <c r="CC2535" s="14">
        <f>Таблица1[[#This Row],[Т4]]+Таблица1[[#This Row],[Lдуг 6,мм]]</f>
        <v>20718.429737905142</v>
      </c>
      <c r="CD2535" s="14">
        <f>Таблица1[[#This Row],[Т5]]+Таблица1[[#This Row],[Lдуг 1,мм]]</f>
        <v>58640.245512443355</v>
      </c>
      <c r="CE2535" s="14">
        <f>Таблица1[[#This Row],[Т6]]+Таблица1[[#This Row],[Lпрям1, мм]]</f>
        <v>21108.724498310658</v>
      </c>
      <c r="CF2535" s="15">
        <f>Таблица1[[#This Row],[Т7]]+Таблица1[[#This Row],[Lдуг 2,мм]]</f>
        <v>59062.345247442936</v>
      </c>
      <c r="CG2535" s="14">
        <f>Таблица1[[#This Row],[Т8]]+Таблица1[[#This Row],[Lпрям2, мм]]</f>
        <v>25982.981082428916</v>
      </c>
      <c r="CH2535" s="14">
        <f>Таблица1[[#This Row],[Т9]]-Таблица1[[#This Row],[Т9]]</f>
        <v>0</v>
      </c>
      <c r="CI2535" s="50">
        <f>Таблица1[[#This Row],[Т9]]-Таблица1[[#This Row],[Т8]]</f>
        <v>37953.620749132278</v>
      </c>
      <c r="CJ2535" s="54">
        <f>Таблица1[[#This Row],[Т9]]-Таблица1[[#This Row],[Т7]]</f>
        <v>422.09973499958141</v>
      </c>
      <c r="CK2535" s="14">
        <f>Таблица1[[#This Row],[Т9]]-Таблица1[[#This Row],[Т6]]</f>
        <v>38343.915509537794</v>
      </c>
      <c r="CL2535" s="14">
        <f>Таблица1[[#This Row],[Т9]]-Таблица1[[#This Row],[Т5]]</f>
        <v>469.3535643333671</v>
      </c>
      <c r="CM2535" s="14">
        <f>Таблица1[[#This Row],[Т9]]-Таблица1[[#This Row],[Т4]]</f>
        <v>39472.391029874852</v>
      </c>
      <c r="CN2535" s="14">
        <f>Таблица1[[#This Row],[Т9]]-Таблица1[[#This Row],[Т3]]</f>
        <v>701.39375495292916</v>
      </c>
      <c r="CO2535" s="14">
        <f>Таблица1[[#This Row],[Т9]]-Таблица1[[#This Row],[Т2]]</f>
        <v>44952.923212063004</v>
      </c>
      <c r="CP2535" s="14">
        <f>Таблица1[[#This Row],[Т9]]-Таблица1[[#This Row],[Т1]]</f>
        <v>919.26583723277872</v>
      </c>
      <c r="CQ2535" s="14">
        <f>Таблица1[[#This Row],[Т9]]-Таблица1[[#This Row],[угол обхв6]]</f>
        <v>47407.815359630411</v>
      </c>
      <c r="CR2535" s="14">
        <f>Таблица1[[#This Row],[Т9]]-Таблица1[[#This Row],[угол обхв5]]</f>
        <v>1170.7933282928352</v>
      </c>
      <c r="CS2535" s="14">
        <f>Таблица1[[#This Row],[Т9]]-Таблица1[[#This Row],[угол обхв4]]</f>
        <v>59062.345247442936</v>
      </c>
      <c r="CT2535" s="14">
        <f>Таблица1[[#This Row],[Lкан_прям, мм]]+Таблица1[[#This Row],[Lкан_дуг, мм]]+Таблица1[[#This Row],[Lкан_леб,мм]]</f>
        <v>85045.326329871838</v>
      </c>
      <c r="CU2535" s="16">
        <f>Таблица1[[#This Row],[Lкан_леб,мм]]</f>
        <v>57891.551919150101</v>
      </c>
      <c r="CV2535" s="14">
        <f>2534431-(Таблица1[[#This Row],[Т23]]+Таблица1[[#This Row],[угол обхв3]])</f>
        <v>2448947.2255892782</v>
      </c>
      <c r="CW2535" s="50">
        <f>SUM(X2535:AC2535,AD2535:AI2535)-Таблица1[[#This Row],[lподв_min, мм]]</f>
        <v>22279.517827440541</v>
      </c>
      <c r="CX2535" s="17">
        <f>CW2974-Таблица1[[#This Row],[Суммарная длина каната]]</f>
        <v>-2448947.2255892782</v>
      </c>
    </row>
    <row r="2536" spans="1:102" x14ac:dyDescent="0.25">
      <c r="A2536" s="21">
        <v>2535</v>
      </c>
      <c r="B2536" s="10">
        <v>65.442040816326525</v>
      </c>
      <c r="C2536" s="10">
        <v>120.40693877551027</v>
      </c>
      <c r="D2536" s="11">
        <v>12736.16517508124</v>
      </c>
      <c r="E2536" s="11">
        <v>21309.527610904115</v>
      </c>
      <c r="F2536" s="11">
        <v>12597.306461086329</v>
      </c>
      <c r="G2536" s="11">
        <v>21330.486082882762</v>
      </c>
      <c r="H2536" s="11">
        <v>13144.164685081241</v>
      </c>
      <c r="I2536" s="11">
        <v>16385.973386591562</v>
      </c>
      <c r="J2536" s="11">
        <v>4923.5542243125537</v>
      </c>
      <c r="K2536" s="11">
        <v>25982.981082420534</v>
      </c>
      <c r="L2536" s="11">
        <v>1170.7933283012103</v>
      </c>
      <c r="M2536" s="11">
        <v>57891.551919150101</v>
      </c>
      <c r="N2536" s="11">
        <v>3782.3850346861873</v>
      </c>
      <c r="O2536" s="11">
        <v>21254.176282419743</v>
      </c>
      <c r="P2536" s="43">
        <v>5906.1021792850033</v>
      </c>
      <c r="Q2536" s="11">
        <v>22384.092394179152</v>
      </c>
      <c r="R2536" s="11">
        <v>11382.987178392932</v>
      </c>
      <c r="S2536" s="11">
        <v>22184.183148403663</v>
      </c>
      <c r="T2536" s="11">
        <v>12775.276651979257</v>
      </c>
      <c r="U2536" s="11">
        <v>22213.217985078176</v>
      </c>
      <c r="V2536" s="11">
        <v>12736.16517508124</v>
      </c>
      <c r="W2536" s="11">
        <v>21309.527610904115</v>
      </c>
      <c r="X2536" s="12">
        <v>0</v>
      </c>
      <c r="Y2536" s="12">
        <v>235.90718149053444</v>
      </c>
      <c r="Z2536" s="12">
        <v>214.37919860147207</v>
      </c>
      <c r="AA2536" s="44">
        <v>232.04019061955896</v>
      </c>
      <c r="AB2536" s="45">
        <v>47.253829333787628</v>
      </c>
      <c r="AC2536" s="12">
        <v>441.21292825585738</v>
      </c>
      <c r="AD2536" s="12">
        <v>11654.529887812527</v>
      </c>
      <c r="AE2536" s="12">
        <v>2405.5945065360565</v>
      </c>
      <c r="AF2536" s="12">
        <v>5480.532182188148</v>
      </c>
      <c r="AG2536" s="44">
        <v>1128.4755203370573</v>
      </c>
      <c r="AH2536" s="45">
        <v>390.29476040551725</v>
      </c>
      <c r="AI2536" s="12">
        <v>4923.5542251412244</v>
      </c>
      <c r="AJ2536" s="12">
        <v>-61.143692323279915</v>
      </c>
      <c r="AK2536" s="12">
        <v>-28.015050518783944</v>
      </c>
      <c r="AL2536" s="12">
        <v>2.0903987343073056</v>
      </c>
      <c r="AM2536" s="44">
        <v>34.675995792914762</v>
      </c>
      <c r="AN2536" s="45">
        <v>28.040101217773792</v>
      </c>
      <c r="AO2536" s="12">
        <v>89.999999883629215</v>
      </c>
      <c r="AP2536" s="12">
        <v>-2199.6014464229006</v>
      </c>
      <c r="AQ2536" s="12">
        <v>3590.7460147494207</v>
      </c>
      <c r="AR2536" s="12">
        <v>5920.9844880763803</v>
      </c>
      <c r="AS2536" s="44">
        <v>11615.11267235553</v>
      </c>
      <c r="AT2536" s="45">
        <v>12583.480168107777</v>
      </c>
      <c r="AU2536" s="12">
        <v>13144.16517508124</v>
      </c>
      <c r="AV2536" s="12">
        <v>11243.663376192429</v>
      </c>
      <c r="AW2536" s="12">
        <v>21614.368572783758</v>
      </c>
      <c r="AX2536" s="12">
        <v>22791.820878449063</v>
      </c>
      <c r="AY2536" s="44">
        <v>22519.715196131772</v>
      </c>
      <c r="AZ2536" s="45">
        <v>21853.109517009823</v>
      </c>
      <c r="BA2536" s="12">
        <v>21309.527611732785</v>
      </c>
      <c r="BB2536" s="12">
        <v>3425.0452476232881</v>
      </c>
      <c r="BC2536" s="12">
        <v>5714.4631593482372</v>
      </c>
      <c r="BD2536" s="12">
        <v>11397.869487184309</v>
      </c>
      <c r="BE2536" s="44">
        <v>12543.151158016659</v>
      </c>
      <c r="BF2536" s="45">
        <v>12927.961658952718</v>
      </c>
      <c r="BG2536" s="12">
        <v>13144.165185081241</v>
      </c>
      <c r="BH2536" s="12">
        <v>21451.083053714792</v>
      </c>
      <c r="BI2536" s="12">
        <v>22744.284684543167</v>
      </c>
      <c r="BJ2536" s="12">
        <v>22591.911632673571</v>
      </c>
      <c r="BK2536" s="44">
        <v>21877.685937350067</v>
      </c>
      <c r="BL2536" s="45">
        <v>21669.636078972471</v>
      </c>
      <c r="BM2536" s="12">
        <v>16385.973386591562</v>
      </c>
      <c r="BN2536" s="12">
        <v>0</v>
      </c>
      <c r="BO2536" s="12">
        <v>33.12864180449597</v>
      </c>
      <c r="BP2536" s="12">
        <v>30.105449253091251</v>
      </c>
      <c r="BQ2536" s="48">
        <v>32.585597058607462</v>
      </c>
      <c r="BR2536" s="49">
        <v>6.6358945751409744</v>
      </c>
      <c r="BS2536" s="13">
        <v>61.959898665855427</v>
      </c>
      <c r="BT2536" s="12">
        <v>438.44808084989359</v>
      </c>
      <c r="BV2536" s="14">
        <f>Таблица1[[#This Row],[Lкан_леб,мм]]</f>
        <v>57891.551919150101</v>
      </c>
      <c r="BW2536" s="50">
        <f>Таблица1[[#This Row],[угол обхв4]]+Таблица1[[#This Row],[Lдуг 3,мм]]</f>
        <v>11654.529887812527</v>
      </c>
      <c r="BX2536" s="54">
        <f>Таблица1[[#This Row],[угол обхв5]]+Таблица1[[#This Row],[Y5, мм]]</f>
        <v>58127.459100640634</v>
      </c>
      <c r="BY2536" s="14">
        <f>Таблица1[[#This Row],[угол обхв6]]+Таблица1[[#This Row],[Lдуг 4,мм]]</f>
        <v>14060.124394348582</v>
      </c>
      <c r="BZ2536" s="14">
        <f>Таблица1[[#This Row],[Т1]]+Таблица1[[#This Row],[X6, мм]]</f>
        <v>58341.838299242103</v>
      </c>
      <c r="CA2536" s="14">
        <f>Таблица1[[#This Row],[Т2]]+Таблица1[[#This Row],[Lдуг 5,мм]]</f>
        <v>19540.65657653673</v>
      </c>
      <c r="CB2536" s="14">
        <f>Таблица1[[#This Row],[Т3]]+Таблица1[[#This Row],[Y6, мм]]</f>
        <v>58573.878489861665</v>
      </c>
      <c r="CC2536" s="14">
        <f>Таблица1[[#This Row],[Т4]]+Таблица1[[#This Row],[Lдуг 6,мм]]</f>
        <v>20669.132096873789</v>
      </c>
      <c r="CD2536" s="14">
        <f>Таблица1[[#This Row],[Т5]]+Таблица1[[#This Row],[Lдуг 1,мм]]</f>
        <v>58621.132319195451</v>
      </c>
      <c r="CE2536" s="14">
        <f>Таблица1[[#This Row],[Т6]]+Таблица1[[#This Row],[Lпрям1, мм]]</f>
        <v>21059.426857279308</v>
      </c>
      <c r="CF2536" s="15">
        <f>Таблица1[[#This Row],[Т7]]+Таблица1[[#This Row],[Lдуг 2,мм]]</f>
        <v>59062.345247451311</v>
      </c>
      <c r="CG2536" s="14">
        <f>Таблица1[[#This Row],[Т8]]+Таблица1[[#This Row],[Lпрям2, мм]]</f>
        <v>25982.981082420534</v>
      </c>
      <c r="CH2536" s="14">
        <f>Таблица1[[#This Row],[Т9]]-Таблица1[[#This Row],[Т9]]</f>
        <v>0</v>
      </c>
      <c r="CI2536" s="50">
        <f>Таблица1[[#This Row],[Т9]]-Таблица1[[#This Row],[Т8]]</f>
        <v>38002.918390172003</v>
      </c>
      <c r="CJ2536" s="54">
        <f>Таблица1[[#This Row],[Т9]]-Таблица1[[#This Row],[Т7]]</f>
        <v>441.21292825585988</v>
      </c>
      <c r="CK2536" s="14">
        <f>Таблица1[[#This Row],[Т9]]-Таблица1[[#This Row],[Т6]]</f>
        <v>38393.213150577518</v>
      </c>
      <c r="CL2536" s="14">
        <f>Таблица1[[#This Row],[Т9]]-Таблица1[[#This Row],[Т5]]</f>
        <v>488.46675758964557</v>
      </c>
      <c r="CM2536" s="14">
        <f>Таблица1[[#This Row],[Т9]]-Таблица1[[#This Row],[Т4]]</f>
        <v>39521.688670914577</v>
      </c>
      <c r="CN2536" s="14">
        <f>Таблица1[[#This Row],[Т9]]-Таблица1[[#This Row],[Т3]]</f>
        <v>720.50694820920762</v>
      </c>
      <c r="CO2536" s="14">
        <f>Таблица1[[#This Row],[Т9]]-Таблица1[[#This Row],[Т2]]</f>
        <v>45002.220853102728</v>
      </c>
      <c r="CP2536" s="14">
        <f>Таблица1[[#This Row],[Т9]]-Таблица1[[#This Row],[Т1]]</f>
        <v>934.88614681067702</v>
      </c>
      <c r="CQ2536" s="14">
        <f>Таблица1[[#This Row],[Т9]]-Таблица1[[#This Row],[угол обхв6]]</f>
        <v>47407.815359638786</v>
      </c>
      <c r="CR2536" s="14">
        <f>Таблица1[[#This Row],[Т9]]-Таблица1[[#This Row],[угол обхв5]]</f>
        <v>1170.7933283012098</v>
      </c>
      <c r="CS2536" s="14">
        <f>Таблица1[[#This Row],[Т9]]-Таблица1[[#This Row],[угол обхв4]]</f>
        <v>59062.345247451311</v>
      </c>
      <c r="CT2536" s="14">
        <f>Таблица1[[#This Row],[Lкан_прям, мм]]+Таблица1[[#This Row],[Lкан_дуг, мм]]+Таблица1[[#This Row],[Lкан_леб,мм]]</f>
        <v>85045.326329871838</v>
      </c>
      <c r="CU2536" s="16">
        <f>Таблица1[[#This Row],[Lкан_леб,мм]]</f>
        <v>57891.551919150101</v>
      </c>
      <c r="CV2536" s="14">
        <f>2534431-(Таблица1[[#This Row],[Т23]]+Таблица1[[#This Row],[угол обхв3]])</f>
        <v>2448947.2255892782</v>
      </c>
      <c r="CW2536" s="50">
        <f>SUM(X2536:AC2536,AD2536:AI2536)-Таблица1[[#This Row],[lподв_min, мм]]</f>
        <v>22230.220186409191</v>
      </c>
      <c r="CX2536" s="17">
        <f>CW2975-Таблица1[[#This Row],[Суммарная длина каната]]</f>
        <v>-2448947.2255892782</v>
      </c>
    </row>
    <row r="2537" spans="1:102" x14ac:dyDescent="0.25">
      <c r="A2537" s="21">
        <v>2536</v>
      </c>
      <c r="B2537" s="10">
        <v>65.442040816326525</v>
      </c>
      <c r="C2537" s="10">
        <v>123.09102040816332</v>
      </c>
      <c r="D2537" s="11">
        <v>12690.179730763281</v>
      </c>
      <c r="E2537" s="11">
        <v>21687.096327639218</v>
      </c>
      <c r="F2537" s="11">
        <v>12550.49189254052</v>
      </c>
      <c r="G2537" s="11">
        <v>21701.529201665271</v>
      </c>
      <c r="H2537" s="11">
        <v>13098.17924076328</v>
      </c>
      <c r="I2537" s="11">
        <v>16713.478385947699</v>
      </c>
      <c r="J2537" s="11">
        <v>4973.6179416915184</v>
      </c>
      <c r="K2537" s="11">
        <v>25982.981082412192</v>
      </c>
      <c r="L2537" s="11">
        <v>1170.7933283095497</v>
      </c>
      <c r="M2537" s="11">
        <v>57891.551919150101</v>
      </c>
      <c r="N2537" s="11">
        <v>3782.3850346861873</v>
      </c>
      <c r="O2537" s="11">
        <v>21254.176282419743</v>
      </c>
      <c r="P2537" s="43">
        <v>5817.2891154877871</v>
      </c>
      <c r="Q2537" s="11">
        <v>22440.637693761899</v>
      </c>
      <c r="R2537" s="11">
        <v>11297.527090904799</v>
      </c>
      <c r="S2537" s="11">
        <v>22497.424424582179</v>
      </c>
      <c r="T2537" s="11">
        <v>12686.929446665576</v>
      </c>
      <c r="U2537" s="11">
        <v>22591.626833290233</v>
      </c>
      <c r="V2537" s="11">
        <v>12690.179730763281</v>
      </c>
      <c r="W2537" s="11">
        <v>21687.096327639218</v>
      </c>
      <c r="X2537" s="12">
        <v>0</v>
      </c>
      <c r="Y2537" s="12">
        <v>220.03107141569643</v>
      </c>
      <c r="Z2537" s="12">
        <v>211.14211542841292</v>
      </c>
      <c r="AA2537" s="44">
        <v>232.04019061955893</v>
      </c>
      <c r="AB2537" s="45">
        <v>47.253829333786534</v>
      </c>
      <c r="AC2537" s="12">
        <v>460.32612151209486</v>
      </c>
      <c r="AD2537" s="12">
        <v>11654.529887812527</v>
      </c>
      <c r="AE2537" s="12">
        <v>2355.530789157091</v>
      </c>
      <c r="AF2537" s="12">
        <v>5480.5321821881498</v>
      </c>
      <c r="AG2537" s="44">
        <v>1128.4755203370603</v>
      </c>
      <c r="AH2537" s="45">
        <v>390.29476040551856</v>
      </c>
      <c r="AI2537" s="12">
        <v>4973.6179425118471</v>
      </c>
      <c r="AJ2537" s="12">
        <v>-61.143692323279915</v>
      </c>
      <c r="AK2537" s="12">
        <v>-30.244545867738218</v>
      </c>
      <c r="AL2537" s="12">
        <v>-0.59368289834575227</v>
      </c>
      <c r="AM2537" s="44">
        <v>31.9919141602617</v>
      </c>
      <c r="AN2537" s="45">
        <v>25.356019585120876</v>
      </c>
      <c r="AO2537" s="12">
        <v>89.999999884800602</v>
      </c>
      <c r="AP2537" s="12">
        <v>-2199.6014464229006</v>
      </c>
      <c r="AQ2537" s="12">
        <v>3576.8788031158397</v>
      </c>
      <c r="AR2537" s="12">
        <v>5813.0616088507541</v>
      </c>
      <c r="AS2537" s="44">
        <v>11513.685318961705</v>
      </c>
      <c r="AT2537" s="45">
        <v>12512.206872159539</v>
      </c>
      <c r="AU2537" s="12">
        <v>13098.179730763281</v>
      </c>
      <c r="AV2537" s="12">
        <v>11243.663376192429</v>
      </c>
      <c r="AW2537" s="12">
        <v>21606.640732805528</v>
      </c>
      <c r="AX2537" s="12">
        <v>22848.615791443175</v>
      </c>
      <c r="AY2537" s="44">
        <v>22843.458556487254</v>
      </c>
      <c r="AZ2537" s="45">
        <v>22222.931807614568</v>
      </c>
      <c r="BA2537" s="12">
        <v>21687.096328459545</v>
      </c>
      <c r="BB2537" s="12">
        <v>3425.0452476232881</v>
      </c>
      <c r="BC2537" s="12">
        <v>5611.782883917439</v>
      </c>
      <c r="BD2537" s="12">
        <v>11293.299584267766</v>
      </c>
      <c r="BE2537" s="44">
        <v>12470.771218608672</v>
      </c>
      <c r="BF2537" s="45">
        <v>12864.902305269319</v>
      </c>
      <c r="BG2537" s="12">
        <v>13098.179740763282</v>
      </c>
      <c r="BH2537" s="12">
        <v>21451.083053714792</v>
      </c>
      <c r="BI2537" s="12">
        <v>22793.102144147688</v>
      </c>
      <c r="BJ2537" s="12">
        <v>22905.402522263455</v>
      </c>
      <c r="BK2537" s="44">
        <v>22245.592701385158</v>
      </c>
      <c r="BL2537" s="45">
        <v>22055.791353314882</v>
      </c>
      <c r="BM2537" s="12">
        <v>16713.478385947699</v>
      </c>
      <c r="BN2537" s="12">
        <v>0</v>
      </c>
      <c r="BO2537" s="12">
        <v>30.8991464555417</v>
      </c>
      <c r="BP2537" s="12">
        <v>29.650862969392463</v>
      </c>
      <c r="BQ2537" s="48">
        <v>32.585597058607455</v>
      </c>
      <c r="BR2537" s="49">
        <v>6.6358945751408216</v>
      </c>
      <c r="BS2537" s="13">
        <v>64.643980299679725</v>
      </c>
      <c r="BT2537" s="12">
        <v>438.44808084989359</v>
      </c>
      <c r="BV2537" s="14">
        <f>Таблица1[[#This Row],[Lкан_леб,мм]]</f>
        <v>57891.551919150101</v>
      </c>
      <c r="BW2537" s="50">
        <f>Таблица1[[#This Row],[угол обхв4]]+Таблица1[[#This Row],[Lдуг 3,мм]]</f>
        <v>11654.529887812527</v>
      </c>
      <c r="BX2537" s="54">
        <f>Таблица1[[#This Row],[угол обхв5]]+Таблица1[[#This Row],[Y5, мм]]</f>
        <v>58111.582990565796</v>
      </c>
      <c r="BY2537" s="14">
        <f>Таблица1[[#This Row],[угол обхв6]]+Таблица1[[#This Row],[Lдуг 4,мм]]</f>
        <v>14010.060676969617</v>
      </c>
      <c r="BZ2537" s="14">
        <f>Таблица1[[#This Row],[Т1]]+Таблица1[[#This Row],[X6, мм]]</f>
        <v>58322.725105994206</v>
      </c>
      <c r="CA2537" s="14">
        <f>Таблица1[[#This Row],[Т2]]+Таблица1[[#This Row],[Lдуг 5,мм]]</f>
        <v>19490.592859157769</v>
      </c>
      <c r="CB2537" s="14">
        <f>Таблица1[[#This Row],[Т3]]+Таблица1[[#This Row],[Y6, мм]]</f>
        <v>58554.765296613768</v>
      </c>
      <c r="CC2537" s="14">
        <f>Таблица1[[#This Row],[Т4]]+Таблица1[[#This Row],[Lдуг 6,мм]]</f>
        <v>20619.068379494827</v>
      </c>
      <c r="CD2537" s="14">
        <f>Таблица1[[#This Row],[Т5]]+Таблица1[[#This Row],[Lдуг 1,мм]]</f>
        <v>58602.019125947554</v>
      </c>
      <c r="CE2537" s="14">
        <f>Таблица1[[#This Row],[Т6]]+Таблица1[[#This Row],[Lпрям1, мм]]</f>
        <v>21009.363139900346</v>
      </c>
      <c r="CF2537" s="15">
        <f>Таблица1[[#This Row],[Т7]]+Таблица1[[#This Row],[Lдуг 2,мм]]</f>
        <v>59062.345247459649</v>
      </c>
      <c r="CG2537" s="14">
        <f>Таблица1[[#This Row],[Т8]]+Таблица1[[#This Row],[Lпрям2, мм]]</f>
        <v>25982.981082412192</v>
      </c>
      <c r="CH2537" s="14">
        <f>Таблица1[[#This Row],[Т9]]-Таблица1[[#This Row],[Т9]]</f>
        <v>0</v>
      </c>
      <c r="CI2537" s="50">
        <f>Таблица1[[#This Row],[Т9]]-Таблица1[[#This Row],[Т8]]</f>
        <v>38052.982107559306</v>
      </c>
      <c r="CJ2537" s="54">
        <f>Таблица1[[#This Row],[Т9]]-Таблица1[[#This Row],[Т7]]</f>
        <v>460.32612151209469</v>
      </c>
      <c r="CK2537" s="14">
        <f>Таблица1[[#This Row],[Т9]]-Таблица1[[#This Row],[Т6]]</f>
        <v>38443.276867964822</v>
      </c>
      <c r="CL2537" s="14">
        <f>Таблица1[[#This Row],[Т9]]-Таблица1[[#This Row],[Т5]]</f>
        <v>507.57995084588038</v>
      </c>
      <c r="CM2537" s="14">
        <f>Таблица1[[#This Row],[Т9]]-Таблица1[[#This Row],[Т4]]</f>
        <v>39571.75238830188</v>
      </c>
      <c r="CN2537" s="14">
        <f>Таблица1[[#This Row],[Т9]]-Таблица1[[#This Row],[Т3]]</f>
        <v>739.62014146544243</v>
      </c>
      <c r="CO2537" s="14">
        <f>Таблица1[[#This Row],[Т9]]-Таблица1[[#This Row],[Т2]]</f>
        <v>45052.284570490032</v>
      </c>
      <c r="CP2537" s="14">
        <f>Таблица1[[#This Row],[Т9]]-Таблица1[[#This Row],[Т1]]</f>
        <v>950.76225689385319</v>
      </c>
      <c r="CQ2537" s="14">
        <f>Таблица1[[#This Row],[Т9]]-Таблица1[[#This Row],[угол обхв6]]</f>
        <v>47407.815359647124</v>
      </c>
      <c r="CR2537" s="14">
        <f>Таблица1[[#This Row],[Т9]]-Таблица1[[#This Row],[угол обхв5]]</f>
        <v>1170.7933283095481</v>
      </c>
      <c r="CS2537" s="14">
        <f>Таблица1[[#This Row],[Т9]]-Таблица1[[#This Row],[угол обхв4]]</f>
        <v>59062.345247459649</v>
      </c>
      <c r="CT2537" s="14">
        <f>Таблица1[[#This Row],[Lкан_прям, мм]]+Таблица1[[#This Row],[Lкан_дуг, мм]]+Таблица1[[#This Row],[Lкан_леб,мм]]</f>
        <v>85045.326329871838</v>
      </c>
      <c r="CU2537" s="16">
        <f>Таблица1[[#This Row],[Lкан_леб,мм]]</f>
        <v>57891.551919150101</v>
      </c>
      <c r="CV2537" s="14">
        <f>2534431-(Таблица1[[#This Row],[Т23]]+Таблица1[[#This Row],[угол обхв3]])</f>
        <v>2448947.2255892782</v>
      </c>
      <c r="CW2537" s="50">
        <f>SUM(X2537:AC2537,AD2537:AI2537)-Таблица1[[#This Row],[lподв_min, мм]]</f>
        <v>22180.156469030222</v>
      </c>
      <c r="CX2537" s="17">
        <f>CW2976-Таблица1[[#This Row],[Суммарная длина каната]]</f>
        <v>-2448947.2255892782</v>
      </c>
    </row>
    <row r="2538" spans="1:102" x14ac:dyDescent="0.25">
      <c r="A2538" s="21">
        <v>2537</v>
      </c>
      <c r="B2538" s="10">
        <v>65.442040816326525</v>
      </c>
      <c r="C2538" s="10">
        <v>125.77510204081636</v>
      </c>
      <c r="D2538" s="11">
        <v>12626.563597198767</v>
      </c>
      <c r="E2538" s="11">
        <v>22062.097373632972</v>
      </c>
      <c r="F2538" s="11">
        <v>12486.353131126329</v>
      </c>
      <c r="G2538" s="11">
        <v>22069.972981784067</v>
      </c>
      <c r="H2538" s="11">
        <v>13034.563107198768</v>
      </c>
      <c r="I2538" s="11">
        <v>17037.713177367048</v>
      </c>
      <c r="J2538" s="11">
        <v>5024.3841962659235</v>
      </c>
      <c r="K2538" s="11">
        <v>25982.981082403901</v>
      </c>
      <c r="L2538" s="11">
        <v>1170.7933283178318</v>
      </c>
      <c r="M2538" s="11">
        <v>57891.551919150101</v>
      </c>
      <c r="N2538" s="11">
        <v>3782.3850346861873</v>
      </c>
      <c r="O2538" s="11">
        <v>21254.176282419743</v>
      </c>
      <c r="P2538" s="43">
        <v>5725.9255305385268</v>
      </c>
      <c r="Q2538" s="11">
        <v>22492.961938153672</v>
      </c>
      <c r="R2538" s="11">
        <v>11197.492006029899</v>
      </c>
      <c r="S2538" s="11">
        <v>22806.320046839104</v>
      </c>
      <c r="T2538" s="11">
        <v>12580.95868372336</v>
      </c>
      <c r="U2538" s="11">
        <v>22965.483333157972</v>
      </c>
      <c r="V2538" s="11">
        <v>12626.563597198767</v>
      </c>
      <c r="W2538" s="11">
        <v>22062.097373632972</v>
      </c>
      <c r="X2538" s="12">
        <v>0</v>
      </c>
      <c r="Y2538" s="12">
        <v>203.87846857585629</v>
      </c>
      <c r="Z2538" s="12">
        <v>208.18152502035608</v>
      </c>
      <c r="AA2538" s="44">
        <v>232.04019061955776</v>
      </c>
      <c r="AB2538" s="45">
        <v>47.253829333783365</v>
      </c>
      <c r="AC2538" s="12">
        <v>479.43931476827834</v>
      </c>
      <c r="AD2538" s="12">
        <v>11654.529887812527</v>
      </c>
      <c r="AE2538" s="12">
        <v>2304.7645345826772</v>
      </c>
      <c r="AF2538" s="12">
        <v>5480.5321821881471</v>
      </c>
      <c r="AG2538" s="44">
        <v>1128.4755203370628</v>
      </c>
      <c r="AH2538" s="45">
        <v>390.29476040552504</v>
      </c>
      <c r="AI2538" s="12">
        <v>5024.384197077964</v>
      </c>
      <c r="AJ2538" s="12">
        <v>-61.143692323279915</v>
      </c>
      <c r="AK2538" s="12">
        <v>-32.512869325762409</v>
      </c>
      <c r="AL2538" s="12">
        <v>-3.2777645309987942</v>
      </c>
      <c r="AM2538" s="44">
        <v>29.307832527608493</v>
      </c>
      <c r="AN2538" s="45">
        <v>22.671937952468117</v>
      </c>
      <c r="AO2538" s="12">
        <v>89.999999885964556</v>
      </c>
      <c r="AP2538" s="12">
        <v>-2199.6014464229006</v>
      </c>
      <c r="AQ2538" s="12">
        <v>3563.0895101518508</v>
      </c>
      <c r="AR2538" s="12">
        <v>5702.5974842660917</v>
      </c>
      <c r="AS2538" s="44">
        <v>11397.208684128511</v>
      </c>
      <c r="AT2538" s="45">
        <v>12423.693386504779</v>
      </c>
      <c r="AU2538" s="12">
        <v>13034.563597198767</v>
      </c>
      <c r="AV2538" s="12">
        <v>11243.663376192429</v>
      </c>
      <c r="AW2538" s="12">
        <v>21598.230744560853</v>
      </c>
      <c r="AX2538" s="12">
        <v>22900.294483203917</v>
      </c>
      <c r="AY2538" s="44">
        <v>23162.097011367805</v>
      </c>
      <c r="AZ2538" s="45">
        <v>22589.010722878353</v>
      </c>
      <c r="BA2538" s="12">
        <v>22062.097374445013</v>
      </c>
      <c r="BB2538" s="12">
        <v>3425.0452476232881</v>
      </c>
      <c r="BC2538" s="12">
        <v>5506.6300060041904</v>
      </c>
      <c r="BD2538" s="12">
        <v>11174.163959757463</v>
      </c>
      <c r="BE2538" s="44">
        <v>12381.242005624747</v>
      </c>
      <c r="BF2538" s="45">
        <v>12783.828894417347</v>
      </c>
      <c r="BG2538" s="12">
        <v>13034.56360719877</v>
      </c>
      <c r="BH2538" s="12">
        <v>21451.083053714792</v>
      </c>
      <c r="BI2538" s="12">
        <v>22837.016400294786</v>
      </c>
      <c r="BJ2538" s="12">
        <v>23213.652591889349</v>
      </c>
      <c r="BK2538" s="44">
        <v>22609.706368629271</v>
      </c>
      <c r="BL2538" s="45">
        <v>22438.569983912592</v>
      </c>
      <c r="BM2538" s="12">
        <v>17037.713177367048</v>
      </c>
      <c r="BN2538" s="12">
        <v>0</v>
      </c>
      <c r="BO2538" s="12">
        <v>28.630822997517509</v>
      </c>
      <c r="BP2538" s="12">
        <v>29.235104794763611</v>
      </c>
      <c r="BQ2538" s="48">
        <v>32.585597058607291</v>
      </c>
      <c r="BR2538" s="49">
        <v>6.6358945751403757</v>
      </c>
      <c r="BS2538" s="13">
        <v>67.328061933496443</v>
      </c>
      <c r="BT2538" s="12">
        <v>438.44808084989359</v>
      </c>
      <c r="BV2538" s="14">
        <f>Таблица1[[#This Row],[Lкан_леб,мм]]</f>
        <v>57891.551919150101</v>
      </c>
      <c r="BW2538" s="50">
        <f>Таблица1[[#This Row],[угол обхв4]]+Таблица1[[#This Row],[Lдуг 3,мм]]</f>
        <v>11654.529887812527</v>
      </c>
      <c r="BX2538" s="54">
        <f>Таблица1[[#This Row],[угол обхв5]]+Таблица1[[#This Row],[Y5, мм]]</f>
        <v>58095.430387725959</v>
      </c>
      <c r="BY2538" s="14">
        <f>Таблица1[[#This Row],[угол обхв6]]+Таблица1[[#This Row],[Lдуг 4,мм]]</f>
        <v>13959.294422395204</v>
      </c>
      <c r="BZ2538" s="14">
        <f>Таблица1[[#This Row],[Т1]]+Таблица1[[#This Row],[X6, мм]]</f>
        <v>58303.611912746317</v>
      </c>
      <c r="CA2538" s="14">
        <f>Таблица1[[#This Row],[Т2]]+Таблица1[[#This Row],[Lдуг 5,мм]]</f>
        <v>19439.826604583352</v>
      </c>
      <c r="CB2538" s="14">
        <f>Таблица1[[#This Row],[Т3]]+Таблица1[[#This Row],[Y6, мм]]</f>
        <v>58535.652103365872</v>
      </c>
      <c r="CC2538" s="14">
        <f>Таблица1[[#This Row],[Т4]]+Таблица1[[#This Row],[Lдуг 6,мм]]</f>
        <v>20568.302124920414</v>
      </c>
      <c r="CD2538" s="14">
        <f>Таблица1[[#This Row],[Т5]]+Таблица1[[#This Row],[Lдуг 1,мм]]</f>
        <v>58582.905932699658</v>
      </c>
      <c r="CE2538" s="14">
        <f>Таблица1[[#This Row],[Т6]]+Таблица1[[#This Row],[Lпрям1, мм]]</f>
        <v>20958.59688532594</v>
      </c>
      <c r="CF2538" s="15">
        <f>Таблица1[[#This Row],[Т7]]+Таблица1[[#This Row],[Lдуг 2,мм]]</f>
        <v>59062.345247467936</v>
      </c>
      <c r="CG2538" s="14">
        <f>Таблица1[[#This Row],[Т8]]+Таблица1[[#This Row],[Lпрям2, мм]]</f>
        <v>25982.981082403905</v>
      </c>
      <c r="CH2538" s="14">
        <f>Таблица1[[#This Row],[Т9]]-Таблица1[[#This Row],[Т9]]</f>
        <v>0</v>
      </c>
      <c r="CI2538" s="50">
        <f>Таблица1[[#This Row],[Т9]]-Таблица1[[#This Row],[Т8]]</f>
        <v>38103.748362141996</v>
      </c>
      <c r="CJ2538" s="54">
        <f>Таблица1[[#This Row],[Т9]]-Таблица1[[#This Row],[Т7]]</f>
        <v>479.43931476827856</v>
      </c>
      <c r="CK2538" s="14">
        <f>Таблица1[[#This Row],[Т9]]-Таблица1[[#This Row],[Т6]]</f>
        <v>38494.043122547519</v>
      </c>
      <c r="CL2538" s="14">
        <f>Таблица1[[#This Row],[Т9]]-Таблица1[[#This Row],[Т5]]</f>
        <v>526.69314410206425</v>
      </c>
      <c r="CM2538" s="14">
        <f>Таблица1[[#This Row],[Т9]]-Таблица1[[#This Row],[Т4]]</f>
        <v>39622.518642884585</v>
      </c>
      <c r="CN2538" s="14">
        <f>Таблица1[[#This Row],[Т9]]-Таблица1[[#This Row],[Т3]]</f>
        <v>758.73333472161903</v>
      </c>
      <c r="CO2538" s="14">
        <f>Таблица1[[#This Row],[Т9]]-Таблица1[[#This Row],[Т2]]</f>
        <v>45103.050825072729</v>
      </c>
      <c r="CP2538" s="14">
        <f>Таблица1[[#This Row],[Т9]]-Таблица1[[#This Row],[Т1]]</f>
        <v>966.91485974197712</v>
      </c>
      <c r="CQ2538" s="14">
        <f>Таблица1[[#This Row],[Т9]]-Таблица1[[#This Row],[угол обхв6]]</f>
        <v>47407.815359655411</v>
      </c>
      <c r="CR2538" s="14">
        <f>Таблица1[[#This Row],[Т9]]-Таблица1[[#This Row],[угол обхв5]]</f>
        <v>1170.7933283178354</v>
      </c>
      <c r="CS2538" s="14">
        <f>Таблица1[[#This Row],[Т9]]-Таблица1[[#This Row],[угол обхв4]]</f>
        <v>59062.345247467936</v>
      </c>
      <c r="CT2538" s="14">
        <f>Таблица1[[#This Row],[Lкан_прям, мм]]+Таблица1[[#This Row],[Lкан_дуг, мм]]+Таблица1[[#This Row],[Lкан_леб,мм]]</f>
        <v>85045.326329871838</v>
      </c>
      <c r="CU2538" s="16">
        <f>Таблица1[[#This Row],[Lкан_леб,мм]]</f>
        <v>57891.551919150101</v>
      </c>
      <c r="CV2538" s="14">
        <f>2534431-(Таблица1[[#This Row],[Т23]]+Таблица1[[#This Row],[угол обхв3]])</f>
        <v>2448947.2255892782</v>
      </c>
      <c r="CW2538" s="50">
        <f>SUM(X2538:AC2538,AD2538:AI2538)-Таблица1[[#This Row],[lподв_min, мм]]</f>
        <v>22129.390214455812</v>
      </c>
      <c r="CX2538" s="17">
        <f>CW2977-Таблица1[[#This Row],[Суммарная длина каната]]</f>
        <v>-2448947.2255892782</v>
      </c>
    </row>
    <row r="2539" spans="1:102" x14ac:dyDescent="0.25">
      <c r="A2539" s="21">
        <v>2538</v>
      </c>
      <c r="B2539" s="10">
        <v>65.442040816326525</v>
      </c>
      <c r="C2539" s="10">
        <v>128.45918367346943</v>
      </c>
      <c r="D2539" s="11">
        <v>12545.456357867401</v>
      </c>
      <c r="E2539" s="11">
        <v>22433.70793951365</v>
      </c>
      <c r="F2539" s="11">
        <v>12405.030907048505</v>
      </c>
      <c r="G2539" s="11">
        <v>22435.009001506802</v>
      </c>
      <c r="H2539" s="11">
        <v>12953.4558678674</v>
      </c>
      <c r="I2539" s="11">
        <v>17357.92265440699</v>
      </c>
      <c r="J2539" s="11">
        <v>5075.7852851066582</v>
      </c>
      <c r="K2539" s="11">
        <v>25982.98108239568</v>
      </c>
      <c r="L2539" s="11">
        <v>1170.7933283260575</v>
      </c>
      <c r="M2539" s="11">
        <v>57891.551919150101</v>
      </c>
      <c r="N2539" s="11">
        <v>3782.3850346861873</v>
      </c>
      <c r="O2539" s="11">
        <v>21254.176282419743</v>
      </c>
      <c r="P2539" s="43">
        <v>5632.2118900485475</v>
      </c>
      <c r="Q2539" s="11">
        <v>22540.950319998297</v>
      </c>
      <c r="R2539" s="11">
        <v>11083.101415970241</v>
      </c>
      <c r="S2539" s="11">
        <v>23110.192251163931</v>
      </c>
      <c r="T2539" s="11">
        <v>12457.596879135725</v>
      </c>
      <c r="U2539" s="11">
        <v>23333.967186618062</v>
      </c>
      <c r="V2539" s="11">
        <v>12545.456357867401</v>
      </c>
      <c r="W2539" s="11">
        <v>22433.70793951365</v>
      </c>
      <c r="X2539" s="12">
        <v>0</v>
      </c>
      <c r="Y2539" s="12">
        <v>187.42677541208846</v>
      </c>
      <c r="Z2539" s="12">
        <v>205.52002493622663</v>
      </c>
      <c r="AA2539" s="44">
        <v>232.04019061955862</v>
      </c>
      <c r="AB2539" s="45">
        <v>47.253829333784495</v>
      </c>
      <c r="AC2539" s="12">
        <v>498.55250802439923</v>
      </c>
      <c r="AD2539" s="12">
        <v>11654.529887812527</v>
      </c>
      <c r="AE2539" s="12">
        <v>2253.3634457419466</v>
      </c>
      <c r="AF2539" s="12">
        <v>5480.5321821881489</v>
      </c>
      <c r="AG2539" s="44">
        <v>1128.4755203370592</v>
      </c>
      <c r="AH2539" s="45">
        <v>390.29476040552197</v>
      </c>
      <c r="AI2539" s="12">
        <v>5075.7852859104732</v>
      </c>
      <c r="AJ2539" s="12">
        <v>-61.143692323279915</v>
      </c>
      <c r="AK2539" s="12">
        <v>-34.823194286860755</v>
      </c>
      <c r="AL2539" s="12">
        <v>-5.9618461636518756</v>
      </c>
      <c r="AM2539" s="44">
        <v>26.623750894955535</v>
      </c>
      <c r="AN2539" s="45">
        <v>19.987856319815002</v>
      </c>
      <c r="AO2539" s="12">
        <v>89.999999887119372</v>
      </c>
      <c r="AP2539" s="12">
        <v>-2199.6014464229006</v>
      </c>
      <c r="AQ2539" s="12">
        <v>3549.3982928784594</v>
      </c>
      <c r="AR2539" s="12">
        <v>5589.8344894248639</v>
      </c>
      <c r="AS2539" s="44">
        <v>11265.938335321041</v>
      </c>
      <c r="AT2539" s="45">
        <v>12318.133923203186</v>
      </c>
      <c r="AU2539" s="12">
        <v>12953.456357867401</v>
      </c>
      <c r="AV2539" s="12">
        <v>11243.663376192429</v>
      </c>
      <c r="AW2539" s="12">
        <v>21589.110870275072</v>
      </c>
      <c r="AX2539" s="12">
        <v>22946.743562815842</v>
      </c>
      <c r="AY2539" s="44">
        <v>23474.931419505236</v>
      </c>
      <c r="AZ2539" s="45">
        <v>22950.543029942248</v>
      </c>
      <c r="BA2539" s="12">
        <v>22433.707940317465</v>
      </c>
      <c r="BB2539" s="12">
        <v>3425.0452476232881</v>
      </c>
      <c r="BC2539" s="12">
        <v>5399.2251482408201</v>
      </c>
      <c r="BD2539" s="12">
        <v>11040.724015346557</v>
      </c>
      <c r="BE2539" s="44">
        <v>12274.759959784922</v>
      </c>
      <c r="BF2539" s="45">
        <v>12684.919313799939</v>
      </c>
      <c r="BG2539" s="12">
        <v>12953.456367867402</v>
      </c>
      <c r="BH2539" s="12">
        <v>21451.083053714792</v>
      </c>
      <c r="BI2539" s="12">
        <v>22875.884907853626</v>
      </c>
      <c r="BJ2539" s="12">
        <v>23515.985493981476</v>
      </c>
      <c r="BK2539" s="44">
        <v>22969.228018276754</v>
      </c>
      <c r="BL2539" s="45">
        <v>22817.13209618946</v>
      </c>
      <c r="BM2539" s="12">
        <v>17357.92265440699</v>
      </c>
      <c r="BN2539" s="12">
        <v>0</v>
      </c>
      <c r="BO2539" s="12">
        <v>26.320498036419163</v>
      </c>
      <c r="BP2539" s="12">
        <v>28.861348123208877</v>
      </c>
      <c r="BQ2539" s="48">
        <v>32.585597058607412</v>
      </c>
      <c r="BR2539" s="49">
        <v>6.6358945751405347</v>
      </c>
      <c r="BS2539" s="13">
        <v>70.012143567304378</v>
      </c>
      <c r="BT2539" s="12">
        <v>438.44808084989359</v>
      </c>
      <c r="BV2539" s="14">
        <f>Таблица1[[#This Row],[Lкан_леб,мм]]</f>
        <v>57891.551919150101</v>
      </c>
      <c r="BW2539" s="50">
        <f>Таблица1[[#This Row],[угол обхв4]]+Таблица1[[#This Row],[Lдуг 3,мм]]</f>
        <v>11654.529887812527</v>
      </c>
      <c r="BX2539" s="54">
        <f>Таблица1[[#This Row],[угол обхв5]]+Таблица1[[#This Row],[Y5, мм]]</f>
        <v>58078.978694562189</v>
      </c>
      <c r="BY2539" s="14">
        <f>Таблица1[[#This Row],[угол обхв6]]+Таблица1[[#This Row],[Lдуг 4,мм]]</f>
        <v>13907.893333554473</v>
      </c>
      <c r="BZ2539" s="14">
        <f>Таблица1[[#This Row],[Т1]]+Таблица1[[#This Row],[X6, мм]]</f>
        <v>58284.498719498413</v>
      </c>
      <c r="CA2539" s="14">
        <f>Таблица1[[#This Row],[Т2]]+Таблица1[[#This Row],[Lдуг 5,мм]]</f>
        <v>19388.425515742623</v>
      </c>
      <c r="CB2539" s="14">
        <f>Таблица1[[#This Row],[Т3]]+Таблица1[[#This Row],[Y6, мм]]</f>
        <v>58516.538910117975</v>
      </c>
      <c r="CC2539" s="14">
        <f>Таблица1[[#This Row],[Т4]]+Таблица1[[#This Row],[Lдуг 6,мм]]</f>
        <v>20516.901036079682</v>
      </c>
      <c r="CD2539" s="14">
        <f>Таблица1[[#This Row],[Т5]]+Таблица1[[#This Row],[Lдуг 1,мм]]</f>
        <v>58563.792739451761</v>
      </c>
      <c r="CE2539" s="14">
        <f>Таблица1[[#This Row],[Т6]]+Таблица1[[#This Row],[Lпрям1, мм]]</f>
        <v>20907.195796485204</v>
      </c>
      <c r="CF2539" s="15">
        <f>Таблица1[[#This Row],[Т7]]+Таблица1[[#This Row],[Lдуг 2,мм]]</f>
        <v>59062.345247476158</v>
      </c>
      <c r="CG2539" s="14">
        <f>Таблица1[[#This Row],[Т8]]+Таблица1[[#This Row],[Lпрям2, мм]]</f>
        <v>25982.98108239568</v>
      </c>
      <c r="CH2539" s="14">
        <f>Таблица1[[#This Row],[Т9]]-Таблица1[[#This Row],[Т9]]</f>
        <v>0</v>
      </c>
      <c r="CI2539" s="50">
        <f>Таблица1[[#This Row],[Т9]]-Таблица1[[#This Row],[Т8]]</f>
        <v>38155.149450990953</v>
      </c>
      <c r="CJ2539" s="54">
        <f>Таблица1[[#This Row],[Т9]]-Таблица1[[#This Row],[Т7]]</f>
        <v>498.55250802439696</v>
      </c>
      <c r="CK2539" s="14">
        <f>Таблица1[[#This Row],[Т9]]-Таблица1[[#This Row],[Т6]]</f>
        <v>38545.444211396476</v>
      </c>
      <c r="CL2539" s="14">
        <f>Таблица1[[#This Row],[Т9]]-Таблица1[[#This Row],[Т5]]</f>
        <v>545.80633735818265</v>
      </c>
      <c r="CM2539" s="14">
        <f>Таблица1[[#This Row],[Т9]]-Таблица1[[#This Row],[Т4]]</f>
        <v>39673.919731733535</v>
      </c>
      <c r="CN2539" s="14">
        <f>Таблица1[[#This Row],[Т9]]-Таблица1[[#This Row],[Т3]]</f>
        <v>777.8465279777447</v>
      </c>
      <c r="CO2539" s="14">
        <f>Таблица1[[#This Row],[Т9]]-Таблица1[[#This Row],[Т2]]</f>
        <v>45154.451913921686</v>
      </c>
      <c r="CP2539" s="14">
        <f>Таблица1[[#This Row],[Т9]]-Таблица1[[#This Row],[Т1]]</f>
        <v>983.36655291396892</v>
      </c>
      <c r="CQ2539" s="14">
        <f>Таблица1[[#This Row],[Т9]]-Таблица1[[#This Row],[угол обхв6]]</f>
        <v>47407.815359663633</v>
      </c>
      <c r="CR2539" s="14">
        <f>Таблица1[[#This Row],[Т9]]-Таблица1[[#This Row],[угол обхв5]]</f>
        <v>1170.7933283260572</v>
      </c>
      <c r="CS2539" s="14">
        <f>Таблица1[[#This Row],[Т9]]-Таблица1[[#This Row],[угол обхв4]]</f>
        <v>59062.345247476158</v>
      </c>
      <c r="CT2539" s="14">
        <f>Таблица1[[#This Row],[Lкан_прям, мм]]+Таблица1[[#This Row],[Lкан_дуг, мм]]+Таблица1[[#This Row],[Lкан_леб,мм]]</f>
        <v>85045.326329871838</v>
      </c>
      <c r="CU2539" s="16">
        <f>Таблица1[[#This Row],[Lкан_леб,мм]]</f>
        <v>57891.551919150101</v>
      </c>
      <c r="CV2539" s="14">
        <f>2534431-(Таблица1[[#This Row],[Т23]]+Таблица1[[#This Row],[угол обхв3]])</f>
        <v>2448947.2255892782</v>
      </c>
      <c r="CW2539" s="50">
        <f>SUM(X2539:AC2539,AD2539:AI2539)-Таблица1[[#This Row],[lподв_min, мм]]</f>
        <v>22077.98912561508</v>
      </c>
      <c r="CX2539" s="17">
        <f>CW2978-Таблица1[[#This Row],[Суммарная длина каната]]</f>
        <v>-2448947.2255892782</v>
      </c>
    </row>
    <row r="2540" spans="1:102" x14ac:dyDescent="0.25">
      <c r="A2540" s="21">
        <v>2539</v>
      </c>
      <c r="B2540" s="10">
        <v>65.442040816326525</v>
      </c>
      <c r="C2540" s="10">
        <v>131.14326530612249</v>
      </c>
      <c r="D2540" s="11">
        <v>12447.035974397155</v>
      </c>
      <c r="E2540" s="11">
        <v>22801.11265513891</v>
      </c>
      <c r="F2540" s="11">
        <v>12306.703653644279</v>
      </c>
      <c r="G2540" s="11">
        <v>22795.836316246081</v>
      </c>
      <c r="H2540" s="11">
        <v>12855.035484397156</v>
      </c>
      <c r="I2540" s="11">
        <v>17673.363740046068</v>
      </c>
      <c r="J2540" s="11">
        <v>5127.7489150928441</v>
      </c>
      <c r="K2540" s="11">
        <v>25982.981082387523</v>
      </c>
      <c r="L2540" s="11">
        <v>1170.7933283342054</v>
      </c>
      <c r="M2540" s="11">
        <v>57891.551919150101</v>
      </c>
      <c r="N2540" s="11">
        <v>3782.3850346861873</v>
      </c>
      <c r="O2540" s="11">
        <v>21254.176282419743</v>
      </c>
      <c r="P2540" s="43">
        <v>5536.3538160087146</v>
      </c>
      <c r="Q2540" s="11">
        <v>22584.497545481958</v>
      </c>
      <c r="R2540" s="11">
        <v>10954.606311091165</v>
      </c>
      <c r="S2540" s="11">
        <v>23408.374295689649</v>
      </c>
      <c r="T2540" s="11">
        <v>12317.114707478153</v>
      </c>
      <c r="U2540" s="11">
        <v>23696.269884011115</v>
      </c>
      <c r="V2540" s="11">
        <v>12447.035974397155</v>
      </c>
      <c r="W2540" s="11">
        <v>22801.11265513891</v>
      </c>
      <c r="X2540" s="12">
        <v>0</v>
      </c>
      <c r="Y2540" s="12">
        <v>170.65129625401897</v>
      </c>
      <c r="Z2540" s="12">
        <v>203.18231084639902</v>
      </c>
      <c r="AA2540" s="44">
        <v>232.04019061955859</v>
      </c>
      <c r="AB2540" s="45">
        <v>47.253829333785497</v>
      </c>
      <c r="AC2540" s="12">
        <v>517.66570128044305</v>
      </c>
      <c r="AD2540" s="12">
        <v>11654.529887812527</v>
      </c>
      <c r="AE2540" s="12">
        <v>2201.3998157557576</v>
      </c>
      <c r="AF2540" s="12">
        <v>5480.5321821881471</v>
      </c>
      <c r="AG2540" s="44">
        <v>1128.4755203370596</v>
      </c>
      <c r="AH2540" s="45">
        <v>390.29476040551862</v>
      </c>
      <c r="AI2540" s="12">
        <v>5127.7489158885137</v>
      </c>
      <c r="AJ2540" s="12">
        <v>-61.143692323279915</v>
      </c>
      <c r="AK2540" s="12">
        <v>-37.17898878457413</v>
      </c>
      <c r="AL2540" s="12">
        <v>-8.6459277963049317</v>
      </c>
      <c r="AM2540" s="44">
        <v>23.93966926230247</v>
      </c>
      <c r="AN2540" s="45">
        <v>17.303774687161795</v>
      </c>
      <c r="AO2540" s="12">
        <v>89.999999888263275</v>
      </c>
      <c r="AP2540" s="12">
        <v>-2199.6014464229006</v>
      </c>
      <c r="AQ2540" s="12">
        <v>3535.8277889534093</v>
      </c>
      <c r="AR2540" s="12">
        <v>5475.020043500781</v>
      </c>
      <c r="AS2540" s="44">
        <v>11120.162299664507</v>
      </c>
      <c r="AT2540" s="45">
        <v>12195.760095783853</v>
      </c>
      <c r="AU2540" s="12">
        <v>12855.035974397153</v>
      </c>
      <c r="AV2540" s="12">
        <v>11243.663376192429</v>
      </c>
      <c r="AW2540" s="12">
        <v>21579.250927042583</v>
      </c>
      <c r="AX2540" s="12">
        <v>22987.86111392852</v>
      </c>
      <c r="AY2540" s="44">
        <v>23781.275374593297</v>
      </c>
      <c r="AZ2540" s="45">
        <v>23306.735471897722</v>
      </c>
      <c r="BA2540" s="12">
        <v>22801.112655934579</v>
      </c>
      <c r="BB2540" s="12">
        <v>3425.0452476232881</v>
      </c>
      <c r="BC2540" s="12">
        <v>5289.7965702759366</v>
      </c>
      <c r="BD2540" s="12">
        <v>10893.272538583231</v>
      </c>
      <c r="BE2540" s="44">
        <v>12151.558718904811</v>
      </c>
      <c r="BF2540" s="45">
        <v>12568.390586091453</v>
      </c>
      <c r="BG2540" s="12">
        <v>12855.035984397156</v>
      </c>
      <c r="BH2540" s="12">
        <v>21451.083053714792</v>
      </c>
      <c r="BI2540" s="12">
        <v>22909.572190104798</v>
      </c>
      <c r="BJ2540" s="12">
        <v>23811.737864136212</v>
      </c>
      <c r="BK2540" s="44">
        <v>23323.368805107471</v>
      </c>
      <c r="BL2540" s="45">
        <v>23190.647067252303</v>
      </c>
      <c r="BM2540" s="12">
        <v>17673.363740046068</v>
      </c>
      <c r="BN2540" s="12">
        <v>0</v>
      </c>
      <c r="BO2540" s="12">
        <v>23.964703538705788</v>
      </c>
      <c r="BP2540" s="12">
        <v>28.533060988269195</v>
      </c>
      <c r="BQ2540" s="48">
        <v>32.585597058607405</v>
      </c>
      <c r="BR2540" s="49">
        <v>6.635894575140675</v>
      </c>
      <c r="BS2540" s="13">
        <v>72.69622520110147</v>
      </c>
      <c r="BT2540" s="12">
        <v>438.44808084989359</v>
      </c>
      <c r="BV2540" s="14">
        <f>Таблица1[[#This Row],[Lкан_леб,мм]]</f>
        <v>57891.551919150101</v>
      </c>
      <c r="BW2540" s="50">
        <f>Таблица1[[#This Row],[угол обхв4]]+Таблица1[[#This Row],[Lдуг 3,мм]]</f>
        <v>11654.529887812527</v>
      </c>
      <c r="BX2540" s="54">
        <f>Таблица1[[#This Row],[угол обхв5]]+Таблица1[[#This Row],[Y5, мм]]</f>
        <v>58062.203215404123</v>
      </c>
      <c r="BY2540" s="14">
        <f>Таблица1[[#This Row],[угол обхв6]]+Таблица1[[#This Row],[Lдуг 4,мм]]</f>
        <v>13855.929703568285</v>
      </c>
      <c r="BZ2540" s="14">
        <f>Таблица1[[#This Row],[Т1]]+Таблица1[[#This Row],[X6, мм]]</f>
        <v>58265.385526250524</v>
      </c>
      <c r="CA2540" s="14">
        <f>Таблица1[[#This Row],[Т2]]+Таблица1[[#This Row],[Lдуг 5,мм]]</f>
        <v>19336.461885756431</v>
      </c>
      <c r="CB2540" s="14">
        <f>Таблица1[[#This Row],[Т3]]+Таблица1[[#This Row],[Y6, мм]]</f>
        <v>58497.425716870086</v>
      </c>
      <c r="CC2540" s="14">
        <f>Таблица1[[#This Row],[Т4]]+Таблица1[[#This Row],[Lдуг 6,мм]]</f>
        <v>20464.93740609349</v>
      </c>
      <c r="CD2540" s="14">
        <f>Таблица1[[#This Row],[Т5]]+Таблица1[[#This Row],[Lдуг 1,мм]]</f>
        <v>58544.679546203872</v>
      </c>
      <c r="CE2540" s="14">
        <f>Таблица1[[#This Row],[Т6]]+Таблица1[[#This Row],[Lпрям1, мм]]</f>
        <v>20855.232166499009</v>
      </c>
      <c r="CF2540" s="15">
        <f>Таблица1[[#This Row],[Т7]]+Таблица1[[#This Row],[Lдуг 2,мм]]</f>
        <v>59062.345247484314</v>
      </c>
      <c r="CG2540" s="14">
        <f>Таблица1[[#This Row],[Т8]]+Таблица1[[#This Row],[Lпрям2, мм]]</f>
        <v>25982.981082387523</v>
      </c>
      <c r="CH2540" s="14">
        <f>Таблица1[[#This Row],[Т9]]-Таблица1[[#This Row],[Т9]]</f>
        <v>0</v>
      </c>
      <c r="CI2540" s="50">
        <f>Таблица1[[#This Row],[Т9]]-Таблица1[[#This Row],[Т8]]</f>
        <v>38207.113080985306</v>
      </c>
      <c r="CJ2540" s="54">
        <f>Таблица1[[#This Row],[Т9]]-Таблица1[[#This Row],[Т7]]</f>
        <v>517.66570128044259</v>
      </c>
      <c r="CK2540" s="14">
        <f>Таблица1[[#This Row],[Т9]]-Таблица1[[#This Row],[Т6]]</f>
        <v>38597.407841390828</v>
      </c>
      <c r="CL2540" s="14">
        <f>Таблица1[[#This Row],[Т9]]-Таблица1[[#This Row],[Т5]]</f>
        <v>564.91953061422828</v>
      </c>
      <c r="CM2540" s="14">
        <f>Таблица1[[#This Row],[Т9]]-Таблица1[[#This Row],[Т4]]</f>
        <v>39725.883361727887</v>
      </c>
      <c r="CN2540" s="14">
        <f>Таблица1[[#This Row],[Т9]]-Таблица1[[#This Row],[Т3]]</f>
        <v>796.95972123379033</v>
      </c>
      <c r="CO2540" s="14">
        <f>Таблица1[[#This Row],[Т9]]-Таблица1[[#This Row],[Т2]]</f>
        <v>45206.415543916031</v>
      </c>
      <c r="CP2540" s="14">
        <f>Таблица1[[#This Row],[Т9]]-Таблица1[[#This Row],[Т1]]</f>
        <v>1000.1420320801917</v>
      </c>
      <c r="CQ2540" s="14">
        <f>Таблица1[[#This Row],[Т9]]-Таблица1[[#This Row],[угол обхв6]]</f>
        <v>47407.815359671789</v>
      </c>
      <c r="CR2540" s="14">
        <f>Таблица1[[#This Row],[Т9]]-Таблица1[[#This Row],[угол обхв5]]</f>
        <v>1170.7933283342136</v>
      </c>
      <c r="CS2540" s="14">
        <f>Таблица1[[#This Row],[Т9]]-Таблица1[[#This Row],[угол обхв4]]</f>
        <v>59062.345247484314</v>
      </c>
      <c r="CT2540" s="14">
        <f>Таблица1[[#This Row],[Lкан_прям, мм]]+Таблица1[[#This Row],[Lкан_дуг, мм]]+Таблица1[[#This Row],[Lкан_леб,мм]]</f>
        <v>85045.326329871838</v>
      </c>
      <c r="CU2540" s="16">
        <f>Таблица1[[#This Row],[Lкан_леб,мм]]</f>
        <v>57891.551919150101</v>
      </c>
      <c r="CV2540" s="14">
        <f>2534431-(Таблица1[[#This Row],[Т23]]+Таблица1[[#This Row],[угол обхв3]])</f>
        <v>2448947.2255892782</v>
      </c>
      <c r="CW2540" s="50">
        <f>SUM(X2540:AC2540,AD2540:AI2540)-Таблица1[[#This Row],[lподв_min, мм]]</f>
        <v>22026.025495628885</v>
      </c>
      <c r="CX2540" s="17">
        <f>CW2979-Таблица1[[#This Row],[Суммарная длина каната]]</f>
        <v>-2448947.2255892782</v>
      </c>
    </row>
    <row r="2541" spans="1:102" x14ac:dyDescent="0.25">
      <c r="A2541" s="21">
        <v>2540</v>
      </c>
      <c r="B2541" s="10">
        <v>65.442040816326525</v>
      </c>
      <c r="C2541" s="10">
        <v>133.82734693877552</v>
      </c>
      <c r="D2541" s="11">
        <v>12331.518396089386</v>
      </c>
      <c r="E2541" s="11">
        <v>23163.505378642047</v>
      </c>
      <c r="F2541" s="11">
        <v>12191.587115873468</v>
      </c>
      <c r="G2541" s="11">
        <v>23151.663215953846</v>
      </c>
      <c r="H2541" s="11">
        <v>12739.517906089386</v>
      </c>
      <c r="I2541" s="11">
        <v>17983.30766288736</v>
      </c>
      <c r="J2541" s="11">
        <v>5180.1977157546871</v>
      </c>
      <c r="K2541" s="11">
        <v>25982.98108237948</v>
      </c>
      <c r="L2541" s="11">
        <v>1170.7933283422599</v>
      </c>
      <c r="M2541" s="11">
        <v>57891.551919150101</v>
      </c>
      <c r="N2541" s="11">
        <v>3782.3850346861873</v>
      </c>
      <c r="O2541" s="11">
        <v>21254.176282419743</v>
      </c>
      <c r="P2541" s="43">
        <v>5438.5616356235014</v>
      </c>
      <c r="Q2541" s="11">
        <v>22623.508065363865</v>
      </c>
      <c r="R2541" s="11">
        <v>10812.288629210312</v>
      </c>
      <c r="S2541" s="11">
        <v>23700.211923625946</v>
      </c>
      <c r="T2541" s="11">
        <v>12159.820408017276</v>
      </c>
      <c r="U2541" s="11">
        <v>24051.596478074978</v>
      </c>
      <c r="V2541" s="11">
        <v>12331.518396089386</v>
      </c>
      <c r="W2541" s="11">
        <v>23163.505378642047</v>
      </c>
      <c r="X2541" s="12">
        <v>0</v>
      </c>
      <c r="Y2541" s="12">
        <v>153.52502940575664</v>
      </c>
      <c r="Z2541" s="12">
        <v>201.19538444676422</v>
      </c>
      <c r="AA2541" s="44">
        <v>232.04019061955839</v>
      </c>
      <c r="AB2541" s="45">
        <v>47.253829333784687</v>
      </c>
      <c r="AC2541" s="12">
        <v>536.7788945363958</v>
      </c>
      <c r="AD2541" s="12">
        <v>11654.529887812527</v>
      </c>
      <c r="AE2541" s="12">
        <v>2148.9510150939236</v>
      </c>
      <c r="AF2541" s="12">
        <v>5480.5321821881489</v>
      </c>
      <c r="AG2541" s="44">
        <v>1128.4755203370617</v>
      </c>
      <c r="AH2541" s="45">
        <v>390.2947604055172</v>
      </c>
      <c r="AI2541" s="12">
        <v>5180.1977165423023</v>
      </c>
      <c r="AJ2541" s="12">
        <v>-61.143692323279915</v>
      </c>
      <c r="AK2541" s="12">
        <v>-39.584044689525719</v>
      </c>
      <c r="AL2541" s="12">
        <v>-11.330009428957986</v>
      </c>
      <c r="AM2541" s="44">
        <v>21.255587629649391</v>
      </c>
      <c r="AN2541" s="45">
        <v>14.619693054508831</v>
      </c>
      <c r="AO2541" s="12">
        <v>89.999999889394616</v>
      </c>
      <c r="AP2541" s="12">
        <v>-2199.6014464229006</v>
      </c>
      <c r="AQ2541" s="12">
        <v>3522.4036002481462</v>
      </c>
      <c r="AR2541" s="12">
        <v>5358.4060668634729</v>
      </c>
      <c r="AS2541" s="44">
        <v>10960.200431968904</v>
      </c>
      <c r="AT2541" s="45">
        <v>12056.840411049987</v>
      </c>
      <c r="AU2541" s="12">
        <v>12739.518396089385</v>
      </c>
      <c r="AV2541" s="12">
        <v>11243.663376192429</v>
      </c>
      <c r="AW2541" s="12">
        <v>21568.618095395592</v>
      </c>
      <c r="AX2541" s="12">
        <v>23023.556918376536</v>
      </c>
      <c r="AY2541" s="44">
        <v>24080.456711367609</v>
      </c>
      <c r="AZ2541" s="45">
        <v>23656.806508313057</v>
      </c>
      <c r="BA2541" s="12">
        <v>23163.505379429662</v>
      </c>
      <c r="BB2541" s="12">
        <v>3425.0452476232881</v>
      </c>
      <c r="BC2541" s="12">
        <v>5178.5802011854603</v>
      </c>
      <c r="BD2541" s="12">
        <v>10732.133060450284</v>
      </c>
      <c r="BE2541" s="44">
        <v>12011.908605258686</v>
      </c>
      <c r="BF2541" s="45">
        <v>12434.498393056676</v>
      </c>
      <c r="BG2541" s="12">
        <v>12739.518406089386</v>
      </c>
      <c r="BH2541" s="12">
        <v>21451.083053714792</v>
      </c>
      <c r="BI2541" s="12">
        <v>22937.949878339714</v>
      </c>
      <c r="BJ2541" s="12">
        <v>24100.260776638621</v>
      </c>
      <c r="BK2541" s="44">
        <v>23671.351690333315</v>
      </c>
      <c r="BL2541" s="45">
        <v>23558.295348403964</v>
      </c>
      <c r="BM2541" s="12">
        <v>17983.30766288736</v>
      </c>
      <c r="BN2541" s="12">
        <v>0</v>
      </c>
      <c r="BO2541" s="12">
        <v>21.559647633754199</v>
      </c>
      <c r="BP2541" s="12">
        <v>28.254035260567729</v>
      </c>
      <c r="BQ2541" s="48">
        <v>32.585597058607377</v>
      </c>
      <c r="BR2541" s="49">
        <v>6.6358945751405605</v>
      </c>
      <c r="BS2541" s="13">
        <v>75.380306834885786</v>
      </c>
      <c r="BT2541" s="12">
        <v>438.44808084989359</v>
      </c>
      <c r="BV2541" s="14">
        <f>Таблица1[[#This Row],[Lкан_леб,мм]]</f>
        <v>57891.551919150101</v>
      </c>
      <c r="BW2541" s="50">
        <f>Таблица1[[#This Row],[угол обхв4]]+Таблица1[[#This Row],[Lдуг 3,мм]]</f>
        <v>11654.529887812527</v>
      </c>
      <c r="BX2541" s="54">
        <f>Таблица1[[#This Row],[угол обхв5]]+Таблица1[[#This Row],[Y5, мм]]</f>
        <v>58045.076948555856</v>
      </c>
      <c r="BY2541" s="14">
        <f>Таблица1[[#This Row],[угол обхв6]]+Таблица1[[#This Row],[Lдуг 4,мм]]</f>
        <v>13803.480902906451</v>
      </c>
      <c r="BZ2541" s="14">
        <f>Таблица1[[#This Row],[Т1]]+Таблица1[[#This Row],[X6, мм]]</f>
        <v>58246.27233300262</v>
      </c>
      <c r="CA2541" s="14">
        <f>Таблица1[[#This Row],[Т2]]+Таблица1[[#This Row],[Lдуг 5,мм]]</f>
        <v>19284.013085094601</v>
      </c>
      <c r="CB2541" s="14">
        <f>Таблица1[[#This Row],[Т3]]+Таблица1[[#This Row],[Y6, мм]]</f>
        <v>58478.312523622175</v>
      </c>
      <c r="CC2541" s="14">
        <f>Таблица1[[#This Row],[Т4]]+Таблица1[[#This Row],[Lдуг 6,мм]]</f>
        <v>20412.488605431663</v>
      </c>
      <c r="CD2541" s="14">
        <f>Таблица1[[#This Row],[Т5]]+Таблица1[[#This Row],[Lдуг 1,мм]]</f>
        <v>58525.566352955961</v>
      </c>
      <c r="CE2541" s="14">
        <f>Таблица1[[#This Row],[Т6]]+Таблица1[[#This Row],[Lпрям1, мм]]</f>
        <v>20802.783365837182</v>
      </c>
      <c r="CF2541" s="15">
        <f>Таблица1[[#This Row],[Т7]]+Таблица1[[#This Row],[Lдуг 2,мм]]</f>
        <v>59062.345247492354</v>
      </c>
      <c r="CG2541" s="14">
        <f>Таблица1[[#This Row],[Т8]]+Таблица1[[#This Row],[Lпрям2, мм]]</f>
        <v>25982.981082379483</v>
      </c>
      <c r="CH2541" s="14">
        <f>Таблица1[[#This Row],[Т9]]-Таблица1[[#This Row],[Т9]]</f>
        <v>0</v>
      </c>
      <c r="CI2541" s="50">
        <f>Таблица1[[#This Row],[Т9]]-Таблица1[[#This Row],[Т8]]</f>
        <v>38259.561881655172</v>
      </c>
      <c r="CJ2541" s="54">
        <f>Таблица1[[#This Row],[Т9]]-Таблица1[[#This Row],[Т7]]</f>
        <v>536.77889453639364</v>
      </c>
      <c r="CK2541" s="14">
        <f>Таблица1[[#This Row],[Т9]]-Таблица1[[#This Row],[Т6]]</f>
        <v>38649.856642060695</v>
      </c>
      <c r="CL2541" s="14">
        <f>Таблица1[[#This Row],[Т9]]-Таблица1[[#This Row],[Т5]]</f>
        <v>584.03272387017932</v>
      </c>
      <c r="CM2541" s="14">
        <f>Таблица1[[#This Row],[Т9]]-Таблица1[[#This Row],[Т4]]</f>
        <v>39778.332162397754</v>
      </c>
      <c r="CN2541" s="14">
        <f>Таблица1[[#This Row],[Т9]]-Таблица1[[#This Row],[Т3]]</f>
        <v>816.0729144897341</v>
      </c>
      <c r="CO2541" s="14">
        <f>Таблица1[[#This Row],[Т9]]-Таблица1[[#This Row],[Т2]]</f>
        <v>45258.864344585905</v>
      </c>
      <c r="CP2541" s="14">
        <f>Таблица1[[#This Row],[Т9]]-Таблица1[[#This Row],[Т1]]</f>
        <v>1017.2682989364985</v>
      </c>
      <c r="CQ2541" s="14">
        <f>Таблица1[[#This Row],[Т9]]-Таблица1[[#This Row],[угол обхв6]]</f>
        <v>47407.815359679829</v>
      </c>
      <c r="CR2541" s="14">
        <f>Таблица1[[#This Row],[Т9]]-Таблица1[[#This Row],[угол обхв5]]</f>
        <v>1170.7933283422535</v>
      </c>
      <c r="CS2541" s="14">
        <f>Таблица1[[#This Row],[Т9]]-Таблица1[[#This Row],[угол обхв4]]</f>
        <v>59062.345247492354</v>
      </c>
      <c r="CT2541" s="14">
        <f>Таблица1[[#This Row],[Lкан_прям, мм]]+Таблица1[[#This Row],[Lкан_дуг, мм]]+Таблица1[[#This Row],[Lкан_леб,мм]]</f>
        <v>85045.326329871838</v>
      </c>
      <c r="CU2541" s="16">
        <f>Таблица1[[#This Row],[Lкан_леб,мм]]</f>
        <v>57891.551919150101</v>
      </c>
      <c r="CV2541" s="14">
        <f>2534431-(Таблица1[[#This Row],[Т23]]+Таблица1[[#This Row],[угол обхв3]])</f>
        <v>2448947.2255892782</v>
      </c>
      <c r="CW2541" s="50">
        <f>SUM(X2541:AC2541,AD2541:AI2541)-Таблица1[[#This Row],[lподв_min, мм]]</f>
        <v>21973.576694967054</v>
      </c>
      <c r="CX2541" s="17">
        <f>CW2980-Таблица1[[#This Row],[Суммарная длина каната]]</f>
        <v>-2448947.2255892782</v>
      </c>
    </row>
    <row r="2542" spans="1:102" x14ac:dyDescent="0.25">
      <c r="A2542" s="21">
        <v>2541</v>
      </c>
      <c r="B2542" s="10">
        <v>65.442040816326525</v>
      </c>
      <c r="C2542" s="10">
        <v>136.51142857142858</v>
      </c>
      <c r="D2542" s="11">
        <v>12199.157086093192</v>
      </c>
      <c r="E2542" s="11">
        <v>23520.090965229898</v>
      </c>
      <c r="F2542" s="11">
        <v>12059.933876941186</v>
      </c>
      <c r="G2542" s="11">
        <v>23501.708962253695</v>
      </c>
      <c r="H2542" s="11">
        <v>12607.156596093193</v>
      </c>
      <c r="I2542" s="11">
        <v>18287.042281899405</v>
      </c>
      <c r="J2542" s="11">
        <v>5233.0486833304913</v>
      </c>
      <c r="K2542" s="11">
        <v>25982.981082371527</v>
      </c>
      <c r="L2542" s="11">
        <v>1170.7933283502127</v>
      </c>
      <c r="M2542" s="11">
        <v>57891.551919150101</v>
      </c>
      <c r="N2542" s="11">
        <v>3782.3850346861873</v>
      </c>
      <c r="O2542" s="11">
        <v>21254.176282419743</v>
      </c>
      <c r="P2542" s="43">
        <v>5339.0499198210764</v>
      </c>
      <c r="Q2542" s="11">
        <v>22657.896284625822</v>
      </c>
      <c r="R2542" s="11">
        <v>10656.460636983109</v>
      </c>
      <c r="S2542" s="11">
        <v>23985.064798798136</v>
      </c>
      <c r="T2542" s="11">
        <v>11986.059108387002</v>
      </c>
      <c r="U2542" s="11">
        <v>24399.167328179974</v>
      </c>
      <c r="V2542" s="11">
        <v>12199.157086093192</v>
      </c>
      <c r="W2542" s="11">
        <v>23520.090965229898</v>
      </c>
      <c r="X2542" s="12">
        <v>0</v>
      </c>
      <c r="Y2542" s="12">
        <v>136.01844531054974</v>
      </c>
      <c r="Z2542" s="12">
        <v>199.5887752940742</v>
      </c>
      <c r="AA2542" s="44">
        <v>232.04019061955768</v>
      </c>
      <c r="AB2542" s="45">
        <v>47.253829333784111</v>
      </c>
      <c r="AC2542" s="12">
        <v>555.89208779224703</v>
      </c>
      <c r="AD2542" s="12">
        <v>11654.529887812527</v>
      </c>
      <c r="AE2542" s="12">
        <v>2096.1000475181163</v>
      </c>
      <c r="AF2542" s="12">
        <v>5480.5321821881471</v>
      </c>
      <c r="AG2542" s="44">
        <v>1128.4755203370632</v>
      </c>
      <c r="AH2542" s="45">
        <v>390.29476040552157</v>
      </c>
      <c r="AI2542" s="12">
        <v>5233.048684110152</v>
      </c>
      <c r="AJ2542" s="12">
        <v>-61.143692323279915</v>
      </c>
      <c r="AK2542" s="12">
        <v>-42.042508861942899</v>
      </c>
      <c r="AL2542" s="12">
        <v>-14.014091061611012</v>
      </c>
      <c r="AM2542" s="44">
        <v>18.571505996996272</v>
      </c>
      <c r="AN2542" s="45">
        <v>11.935611421855791</v>
      </c>
      <c r="AO2542" s="12">
        <v>89.999999890511646</v>
      </c>
      <c r="AP2542" s="12">
        <v>-2199.6014464229006</v>
      </c>
      <c r="AQ2542" s="12">
        <v>3509.154870134545</v>
      </c>
      <c r="AR2542" s="12">
        <v>5240.2484283268486</v>
      </c>
      <c r="AS2542" s="44">
        <v>10786.403712918862</v>
      </c>
      <c r="AT2542" s="45">
        <v>11901.679679934081</v>
      </c>
      <c r="AU2542" s="12">
        <v>12607.157086093192</v>
      </c>
      <c r="AV2542" s="12">
        <v>11243.663376192429</v>
      </c>
      <c r="AW2542" s="12">
        <v>21557.17673981062</v>
      </c>
      <c r="AX2542" s="12">
        <v>23053.752654131877</v>
      </c>
      <c r="AY2542" s="44">
        <v>24371.818980438562</v>
      </c>
      <c r="AZ2542" s="45">
        <v>23999.98803005198</v>
      </c>
      <c r="BA2542" s="12">
        <v>23520.090966009557</v>
      </c>
      <c r="BB2542" s="12">
        <v>3425.0452476232881</v>
      </c>
      <c r="BC2542" s="12">
        <v>5065.8197552694337</v>
      </c>
      <c r="BD2542" s="12">
        <v>10557.65914548888</v>
      </c>
      <c r="BE2542" s="44">
        <v>11856.116032451249</v>
      </c>
      <c r="BF2542" s="45">
        <v>12283.536514546113</v>
      </c>
      <c r="BG2542" s="12">
        <v>12607.157096093195</v>
      </c>
      <c r="BH2542" s="12">
        <v>21451.083053714792</v>
      </c>
      <c r="BI2542" s="12">
        <v>22960.896742016699</v>
      </c>
      <c r="BJ2542" s="12">
        <v>24380.92116830419</v>
      </c>
      <c r="BK2542" s="44">
        <v>24012.413146539548</v>
      </c>
      <c r="BL2542" s="45">
        <v>23919.270263357892</v>
      </c>
      <c r="BM2542" s="12">
        <v>18287.042281899405</v>
      </c>
      <c r="BN2542" s="12">
        <v>0</v>
      </c>
      <c r="BO2542" s="12">
        <v>19.101183461337016</v>
      </c>
      <c r="BP2542" s="12">
        <v>28.028417800331887</v>
      </c>
      <c r="BQ2542" s="48">
        <v>32.585597058607284</v>
      </c>
      <c r="BR2542" s="49">
        <v>6.6358945751404814</v>
      </c>
      <c r="BS2542" s="13">
        <v>78.064388468655849</v>
      </c>
      <c r="BT2542" s="12">
        <v>438.44808084989359</v>
      </c>
      <c r="BV2542" s="14">
        <f>Таблица1[[#This Row],[Lкан_леб,мм]]</f>
        <v>57891.551919150101</v>
      </c>
      <c r="BW2542" s="50">
        <f>Таблица1[[#This Row],[угол обхв4]]+Таблица1[[#This Row],[Lдуг 3,мм]]</f>
        <v>11654.529887812527</v>
      </c>
      <c r="BX2542" s="54">
        <f>Таблица1[[#This Row],[угол обхв5]]+Таблица1[[#This Row],[Y5, мм]]</f>
        <v>58027.570364460647</v>
      </c>
      <c r="BY2542" s="14">
        <f>Таблица1[[#This Row],[угол обхв6]]+Таблица1[[#This Row],[Lдуг 4,мм]]</f>
        <v>13750.629935330642</v>
      </c>
      <c r="BZ2542" s="14">
        <f>Таблица1[[#This Row],[Т1]]+Таблица1[[#This Row],[X6, мм]]</f>
        <v>58227.159139754724</v>
      </c>
      <c r="CA2542" s="14">
        <f>Таблица1[[#This Row],[Т2]]+Таблица1[[#This Row],[Lдуг 5,мм]]</f>
        <v>19231.16211751879</v>
      </c>
      <c r="CB2542" s="14">
        <f>Таблица1[[#This Row],[Т3]]+Таблица1[[#This Row],[Y6, мм]]</f>
        <v>58459.199330374278</v>
      </c>
      <c r="CC2542" s="14">
        <f>Таблица1[[#This Row],[Т4]]+Таблица1[[#This Row],[Lдуг 6,мм]]</f>
        <v>20359.637637855853</v>
      </c>
      <c r="CD2542" s="14">
        <f>Таблица1[[#This Row],[Т5]]+Таблица1[[#This Row],[Lдуг 1,мм]]</f>
        <v>58506.453159708064</v>
      </c>
      <c r="CE2542" s="14">
        <f>Таблица1[[#This Row],[Т6]]+Таблица1[[#This Row],[Lпрям1, мм]]</f>
        <v>20749.932398261375</v>
      </c>
      <c r="CF2542" s="15">
        <f>Таблица1[[#This Row],[Т7]]+Таблица1[[#This Row],[Lдуг 2,мм]]</f>
        <v>59062.345247500314</v>
      </c>
      <c r="CG2542" s="14">
        <f>Таблица1[[#This Row],[Т8]]+Таблица1[[#This Row],[Lпрям2, мм]]</f>
        <v>25982.981082371527</v>
      </c>
      <c r="CH2542" s="14">
        <f>Таблица1[[#This Row],[Т9]]-Таблица1[[#This Row],[Т9]]</f>
        <v>0</v>
      </c>
      <c r="CI2542" s="50">
        <f>Таблица1[[#This Row],[Т9]]-Таблица1[[#This Row],[Т8]]</f>
        <v>38312.412849238943</v>
      </c>
      <c r="CJ2542" s="54">
        <f>Таблица1[[#This Row],[Т9]]-Таблица1[[#This Row],[Т7]]</f>
        <v>555.89208779225009</v>
      </c>
      <c r="CK2542" s="14">
        <f>Таблица1[[#This Row],[Т9]]-Таблица1[[#This Row],[Т6]]</f>
        <v>38702.707609644465</v>
      </c>
      <c r="CL2542" s="14">
        <f>Таблица1[[#This Row],[Т9]]-Таблица1[[#This Row],[Т5]]</f>
        <v>603.14591712603578</v>
      </c>
      <c r="CM2542" s="14">
        <f>Таблица1[[#This Row],[Т9]]-Таблица1[[#This Row],[Т4]]</f>
        <v>39831.183129981524</v>
      </c>
      <c r="CN2542" s="14">
        <f>Таблица1[[#This Row],[Т9]]-Таблица1[[#This Row],[Т3]]</f>
        <v>835.18610774559056</v>
      </c>
      <c r="CO2542" s="14">
        <f>Таблица1[[#This Row],[Т9]]-Таблица1[[#This Row],[Т2]]</f>
        <v>45311.715312169676</v>
      </c>
      <c r="CP2542" s="14">
        <f>Таблица1[[#This Row],[Т9]]-Таблица1[[#This Row],[Т1]]</f>
        <v>1034.7748830396667</v>
      </c>
      <c r="CQ2542" s="14">
        <f>Таблица1[[#This Row],[Т9]]-Таблица1[[#This Row],[угол обхв6]]</f>
        <v>47407.815359687789</v>
      </c>
      <c r="CR2542" s="14">
        <f>Таблица1[[#This Row],[Т9]]-Таблица1[[#This Row],[угол обхв5]]</f>
        <v>1170.7933283502134</v>
      </c>
      <c r="CS2542" s="14">
        <f>Таблица1[[#This Row],[Т9]]-Таблица1[[#This Row],[угол обхв4]]</f>
        <v>59062.345247500314</v>
      </c>
      <c r="CT2542" s="14">
        <f>Таблица1[[#This Row],[Lкан_прям, мм]]+Таблица1[[#This Row],[Lкан_дуг, мм]]+Таблица1[[#This Row],[Lкан_леб,мм]]</f>
        <v>85045.326329871838</v>
      </c>
      <c r="CU2542" s="16">
        <f>Таблица1[[#This Row],[Lкан_леб,мм]]</f>
        <v>57891.551919150101</v>
      </c>
      <c r="CV2542" s="14">
        <f>2534431-(Таблица1[[#This Row],[Т23]]+Таблица1[[#This Row],[угол обхв3]])</f>
        <v>2448947.2255892782</v>
      </c>
      <c r="CW2542" s="50">
        <f>SUM(X2542:AC2542,AD2542:AI2542)-Таблица1[[#This Row],[lподв_min, мм]]</f>
        <v>21920.725727391247</v>
      </c>
      <c r="CX2542" s="17">
        <f>CW2981-Таблица1[[#This Row],[Суммарная длина каната]]</f>
        <v>-2448947.2255892782</v>
      </c>
    </row>
    <row r="2543" spans="1:102" x14ac:dyDescent="0.25">
      <c r="A2543" s="21">
        <v>2542</v>
      </c>
      <c r="B2543" s="10">
        <v>65.442040816326525</v>
      </c>
      <c r="C2543" s="10">
        <v>139.19551020408164</v>
      </c>
      <c r="D2543" s="11">
        <v>12050.242465268686</v>
      </c>
      <c r="E2543" s="11">
        <v>23870.087011851574</v>
      </c>
      <c r="F2543" s="11">
        <v>11912.032804091868</v>
      </c>
      <c r="G2543" s="11">
        <v>23845.20550149972</v>
      </c>
      <c r="H2543" s="11">
        <v>12458.241975268687</v>
      </c>
      <c r="I2543" s="11">
        <v>18583.874464476907</v>
      </c>
      <c r="J2543" s="11">
        <v>5286.2125473746673</v>
      </c>
      <c r="K2543" s="11">
        <v>25982.98108236368</v>
      </c>
      <c r="L2543" s="11">
        <v>1170.7933283580619</v>
      </c>
      <c r="M2543" s="11">
        <v>57891.551919150101</v>
      </c>
      <c r="N2543" s="11">
        <v>3782.3850346861873</v>
      </c>
      <c r="O2543" s="11">
        <v>21254.176282419743</v>
      </c>
      <c r="P2543" s="43">
        <v>5238.0370124520387</v>
      </c>
      <c r="Q2543" s="11">
        <v>22687.58675028072</v>
      </c>
      <c r="R2543" s="11">
        <v>10487.464244742219</v>
      </c>
      <c r="S2543" s="11">
        <v>24262.307910642208</v>
      </c>
      <c r="T2543" s="11">
        <v>11796.212067325965</v>
      </c>
      <c r="U2543" s="11">
        <v>24738.219810979139</v>
      </c>
      <c r="V2543" s="11">
        <v>12050.242465268686</v>
      </c>
      <c r="W2543" s="11">
        <v>23870.087011851574</v>
      </c>
      <c r="X2543" s="12">
        <v>0</v>
      </c>
      <c r="Y2543" s="12">
        <v>118.09925326330817</v>
      </c>
      <c r="Z2543" s="12">
        <v>198.39477409341853</v>
      </c>
      <c r="AA2543" s="44">
        <v>232.04019061955913</v>
      </c>
      <c r="AB2543" s="45">
        <v>47.253829333788026</v>
      </c>
      <c r="AC2543" s="12">
        <v>575.00528104798786</v>
      </c>
      <c r="AD2543" s="12">
        <v>11654.529887812527</v>
      </c>
      <c r="AE2543" s="12">
        <v>2042.9361834739375</v>
      </c>
      <c r="AF2543" s="12">
        <v>5480.5321821881489</v>
      </c>
      <c r="AG2543" s="44">
        <v>1128.4755203370623</v>
      </c>
      <c r="AH2543" s="45">
        <v>390.29476040551577</v>
      </c>
      <c r="AI2543" s="12">
        <v>5286.2125481464873</v>
      </c>
      <c r="AJ2543" s="12">
        <v>-61.143692323279915</v>
      </c>
      <c r="AK2543" s="12">
        <v>-44.558915912411848</v>
      </c>
      <c r="AL2543" s="12">
        <v>-16.698172694264088</v>
      </c>
      <c r="AM2543" s="44">
        <v>15.887424364343399</v>
      </c>
      <c r="AN2543" s="45">
        <v>9.2515297892023689</v>
      </c>
      <c r="AO2543" s="12">
        <v>89.999999891612774</v>
      </c>
      <c r="AP2543" s="12">
        <v>-2199.6014464229006</v>
      </c>
      <c r="AQ2543" s="12">
        <v>3496.1149712264496</v>
      </c>
      <c r="AR2543" s="12">
        <v>5120.8063837339769</v>
      </c>
      <c r="AS2543" s="44">
        <v>10599.153478968617</v>
      </c>
      <c r="AT2543" s="45">
        <v>11730.618348696367</v>
      </c>
      <c r="AU2543" s="12">
        <v>12458.242465268686</v>
      </c>
      <c r="AV2543" s="12">
        <v>11243.663376192429</v>
      </c>
      <c r="AW2543" s="12">
        <v>21544.888254596255</v>
      </c>
      <c r="AX2543" s="12">
        <v>23078.382067154358</v>
      </c>
      <c r="AY2543" s="44">
        <v>24654.722888641169</v>
      </c>
      <c r="AZ2543" s="45">
        <v>24335.527044622027</v>
      </c>
      <c r="BA2543" s="12">
        <v>23870.087012623393</v>
      </c>
      <c r="BB2543" s="12">
        <v>3425.0452476232881</v>
      </c>
      <c r="BC2543" s="12">
        <v>4951.766948992301</v>
      </c>
      <c r="BD2543" s="12">
        <v>10370.233616024158</v>
      </c>
      <c r="BE2543" s="44">
        <v>11684.522833099569</v>
      </c>
      <c r="BF2543" s="45">
        <v>12115.836183898286</v>
      </c>
      <c r="BG2543" s="12">
        <v>12458.242475268689</v>
      </c>
      <c r="BH2543" s="12">
        <v>21451.083053714792</v>
      </c>
      <c r="BI2543" s="12">
        <v>22978.298722457232</v>
      </c>
      <c r="BJ2543" s="12">
        <v>24653.10322751585</v>
      </c>
      <c r="BK2543" s="44">
        <v>24345.804832980182</v>
      </c>
      <c r="BL2543" s="45">
        <v>24272.779778208682</v>
      </c>
      <c r="BM2543" s="12">
        <v>18583.874464476907</v>
      </c>
      <c r="BN2543" s="12">
        <v>0</v>
      </c>
      <c r="BO2543" s="12">
        <v>16.58477641086807</v>
      </c>
      <c r="BP2543" s="12">
        <v>27.860743218147761</v>
      </c>
      <c r="BQ2543" s="48">
        <v>32.585597058607483</v>
      </c>
      <c r="BR2543" s="49">
        <v>6.6358945751410312</v>
      </c>
      <c r="BS2543" s="13">
        <v>80.748470102410408</v>
      </c>
      <c r="BT2543" s="12">
        <v>438.44808084989359</v>
      </c>
      <c r="BV2543" s="14">
        <f>Таблица1[[#This Row],[Lкан_леб,мм]]</f>
        <v>57891.551919150101</v>
      </c>
      <c r="BW2543" s="50">
        <f>Таблица1[[#This Row],[угол обхв4]]+Таблица1[[#This Row],[Lдуг 3,мм]]</f>
        <v>11654.529887812527</v>
      </c>
      <c r="BX2543" s="54">
        <f>Таблица1[[#This Row],[угол обхв5]]+Таблица1[[#This Row],[Y5, мм]]</f>
        <v>58009.651172413411</v>
      </c>
      <c r="BY2543" s="14">
        <f>Таблица1[[#This Row],[угол обхв6]]+Таблица1[[#This Row],[Lдуг 4,мм]]</f>
        <v>13697.466071286464</v>
      </c>
      <c r="BZ2543" s="14">
        <f>Таблица1[[#This Row],[Т1]]+Таблица1[[#This Row],[X6, мм]]</f>
        <v>58208.045946506827</v>
      </c>
      <c r="CA2543" s="14">
        <f>Таблица1[[#This Row],[Т2]]+Таблица1[[#This Row],[Lдуг 5,мм]]</f>
        <v>19177.998253474612</v>
      </c>
      <c r="CB2543" s="14">
        <f>Таблица1[[#This Row],[Т3]]+Таблица1[[#This Row],[Y6, мм]]</f>
        <v>58440.086137126389</v>
      </c>
      <c r="CC2543" s="14">
        <f>Таблица1[[#This Row],[Т4]]+Таблица1[[#This Row],[Lдуг 6,мм]]</f>
        <v>20306.473773811675</v>
      </c>
      <c r="CD2543" s="14">
        <f>Таблица1[[#This Row],[Т5]]+Таблица1[[#This Row],[Lдуг 1,мм]]</f>
        <v>58487.339966460175</v>
      </c>
      <c r="CE2543" s="14">
        <f>Таблица1[[#This Row],[Т6]]+Таблица1[[#This Row],[Lпрям1, мм]]</f>
        <v>20696.76853421719</v>
      </c>
      <c r="CF2543" s="15">
        <f>Таблица1[[#This Row],[Т7]]+Таблица1[[#This Row],[Lдуг 2,мм]]</f>
        <v>59062.345247508165</v>
      </c>
      <c r="CG2543" s="14">
        <f>Таблица1[[#This Row],[Т8]]+Таблица1[[#This Row],[Lпрям2, мм]]</f>
        <v>25982.981082363676</v>
      </c>
      <c r="CH2543" s="14">
        <f>Таблица1[[#This Row],[Т9]]-Таблица1[[#This Row],[Т9]]</f>
        <v>0</v>
      </c>
      <c r="CI2543" s="50">
        <f>Таблица1[[#This Row],[Т9]]-Таблица1[[#This Row],[Т8]]</f>
        <v>38365.576713290975</v>
      </c>
      <c r="CJ2543" s="54">
        <f>Таблица1[[#This Row],[Т9]]-Таблица1[[#This Row],[Т7]]</f>
        <v>575.00528104799014</v>
      </c>
      <c r="CK2543" s="14">
        <f>Таблица1[[#This Row],[Т9]]-Таблица1[[#This Row],[Т6]]</f>
        <v>38755.87147369649</v>
      </c>
      <c r="CL2543" s="14">
        <f>Таблица1[[#This Row],[Т9]]-Таблица1[[#This Row],[Т5]]</f>
        <v>622.25911038177583</v>
      </c>
      <c r="CM2543" s="14">
        <f>Таблица1[[#This Row],[Т9]]-Таблица1[[#This Row],[Т4]]</f>
        <v>39884.346994033549</v>
      </c>
      <c r="CN2543" s="14">
        <f>Таблица1[[#This Row],[Т9]]-Таблица1[[#This Row],[Т3]]</f>
        <v>854.29930100133788</v>
      </c>
      <c r="CO2543" s="14">
        <f>Таблица1[[#This Row],[Т9]]-Таблица1[[#This Row],[Т2]]</f>
        <v>45364.879176221701</v>
      </c>
      <c r="CP2543" s="14">
        <f>Таблица1[[#This Row],[Т9]]-Таблица1[[#This Row],[Т1]]</f>
        <v>1052.6940750947542</v>
      </c>
      <c r="CQ2543" s="14">
        <f>Таблица1[[#This Row],[Т9]]-Таблица1[[#This Row],[угол обхв6]]</f>
        <v>47407.81535969564</v>
      </c>
      <c r="CR2543" s="14">
        <f>Таблица1[[#This Row],[Т9]]-Таблица1[[#This Row],[угол обхв5]]</f>
        <v>1170.7933283580642</v>
      </c>
      <c r="CS2543" s="14">
        <f>Таблица1[[#This Row],[Т9]]-Таблица1[[#This Row],[угол обхв4]]</f>
        <v>59062.345247508165</v>
      </c>
      <c r="CT2543" s="14">
        <f>Таблица1[[#This Row],[Lкан_прям, мм]]+Таблица1[[#This Row],[Lкан_дуг, мм]]+Таблица1[[#This Row],[Lкан_леб,мм]]</f>
        <v>85045.326329871838</v>
      </c>
      <c r="CU2543" s="16">
        <f>Таблица1[[#This Row],[Lкан_леб,мм]]</f>
        <v>57891.551919150101</v>
      </c>
      <c r="CV2543" s="14">
        <f>2534431-(Таблица1[[#This Row],[Т23]]+Таблица1[[#This Row],[угол обхв3]])</f>
        <v>2448947.2255892782</v>
      </c>
      <c r="CW2543" s="50">
        <f>SUM(X2543:AC2543,AD2543:AI2543)-Таблица1[[#This Row],[lподв_min, мм]]</f>
        <v>21867.561863347073</v>
      </c>
      <c r="CX2543" s="17">
        <f>CW2982-Таблица1[[#This Row],[Суммарная длина каната]]</f>
        <v>-2448947.2255892782</v>
      </c>
    </row>
    <row r="2544" spans="1:102" x14ac:dyDescent="0.25">
      <c r="A2544" s="21">
        <v>2543</v>
      </c>
      <c r="B2544" s="10">
        <v>65.442040816326525</v>
      </c>
      <c r="C2544" s="10">
        <v>141.87959183673468</v>
      </c>
      <c r="D2544" s="11">
        <v>11885.101274959425</v>
      </c>
      <c r="E2544" s="11">
        <v>24212.725573909833</v>
      </c>
      <c r="F2544" s="11">
        <v>11748.208414790543</v>
      </c>
      <c r="G2544" s="11">
        <v>24181.399150003119</v>
      </c>
      <c r="H2544" s="11">
        <v>12293.100784959426</v>
      </c>
      <c r="I2544" s="11">
        <v>18873.13252307073</v>
      </c>
      <c r="J2544" s="11">
        <v>5339.593050839102</v>
      </c>
      <c r="K2544" s="11">
        <v>25982.981082355964</v>
      </c>
      <c r="L2544" s="11">
        <v>1170.7933283657719</v>
      </c>
      <c r="M2544" s="11">
        <v>57891.551919150101</v>
      </c>
      <c r="N2544" s="11">
        <v>3782.3850346861873</v>
      </c>
      <c r="O2544" s="11">
        <v>21254.176282419743</v>
      </c>
      <c r="P2544" s="43">
        <v>5135.7445512097693</v>
      </c>
      <c r="Q2544" s="11">
        <v>22712.5143169279</v>
      </c>
      <c r="R2544" s="11">
        <v>10305.670256294225</v>
      </c>
      <c r="S2544" s="11">
        <v>24531.332945573151</v>
      </c>
      <c r="T2544" s="11">
        <v>11590.695838137819</v>
      </c>
      <c r="U2544" s="11">
        <v>25068.009993719923</v>
      </c>
      <c r="V2544" s="11">
        <v>11885.101274959425</v>
      </c>
      <c r="W2544" s="11">
        <v>24212.725573909833</v>
      </c>
      <c r="X2544" s="12">
        <v>0</v>
      </c>
      <c r="Y2544" s="12">
        <v>99.732160990616066</v>
      </c>
      <c r="Z2544" s="12">
        <v>197.64867311821368</v>
      </c>
      <c r="AA2544" s="44">
        <v>232.04019061955839</v>
      </c>
      <c r="AB2544" s="45">
        <v>47.253829333785042</v>
      </c>
      <c r="AC2544" s="12">
        <v>594.11847430359865</v>
      </c>
      <c r="AD2544" s="12">
        <v>11654.529887812527</v>
      </c>
      <c r="AE2544" s="12">
        <v>1989.5556800095005</v>
      </c>
      <c r="AF2544" s="12">
        <v>5480.5321821881489</v>
      </c>
      <c r="AG2544" s="44">
        <v>1128.4755203370614</v>
      </c>
      <c r="AH2544" s="45">
        <v>390.29476040551884</v>
      </c>
      <c r="AI2544" s="12">
        <v>5339.5930516032058</v>
      </c>
      <c r="AJ2544" s="12">
        <v>-61.143692323279915</v>
      </c>
      <c r="AK2544" s="12">
        <v>-47.138221964256466</v>
      </c>
      <c r="AL2544" s="12">
        <v>-19.382254326917121</v>
      </c>
      <c r="AM2544" s="44">
        <v>13.203342731690258</v>
      </c>
      <c r="AN2544" s="45">
        <v>6.5674481565496459</v>
      </c>
      <c r="AO2544" s="12">
        <v>89.999999892696337</v>
      </c>
      <c r="AP2544" s="12">
        <v>-2199.6014464229006</v>
      </c>
      <c r="AQ2544" s="12">
        <v>3483.3223223139012</v>
      </c>
      <c r="AR2544" s="12">
        <v>5000.3420071103046</v>
      </c>
      <c r="AS2544" s="44">
        <v>10398.860585631772</v>
      </c>
      <c r="AT2544" s="45">
        <v>11544.03175193387</v>
      </c>
      <c r="AU2544" s="12">
        <v>12293.101274959425</v>
      </c>
      <c r="AV2544" s="12">
        <v>11243.663376192429</v>
      </c>
      <c r="AW2544" s="12">
        <v>21531.710954251084</v>
      </c>
      <c r="AX2544" s="12">
        <v>23097.391116763112</v>
      </c>
      <c r="AY2544" s="44">
        <v>24928.547701741598</v>
      </c>
      <c r="AZ2544" s="45">
        <v>24662.687328354721</v>
      </c>
      <c r="BA2544" s="12">
        <v>24212.725574673936</v>
      </c>
      <c r="BB2544" s="12">
        <v>3425.0452476232881</v>
      </c>
      <c r="BC2544" s="12">
        <v>4836.6818388374832</v>
      </c>
      <c r="BD2544" s="12">
        <v>10170.26771219476</v>
      </c>
      <c r="BE2544" s="44">
        <v>11497.505508800272</v>
      </c>
      <c r="BF2544" s="45">
        <v>11931.765361163372</v>
      </c>
      <c r="BG2544" s="12">
        <v>12293.101284959426</v>
      </c>
      <c r="BH2544" s="12">
        <v>21451.083053714792</v>
      </c>
      <c r="BI2544" s="12">
        <v>22990.048988759245</v>
      </c>
      <c r="BJ2544" s="12">
        <v>24916.209745408363</v>
      </c>
      <c r="BK2544" s="44">
        <v>24670.795237551472</v>
      </c>
      <c r="BL2544" s="45">
        <v>24618.048239275035</v>
      </c>
      <c r="BM2544" s="12">
        <v>18873.13252307073</v>
      </c>
      <c r="BN2544" s="12">
        <v>0</v>
      </c>
      <c r="BO2544" s="12">
        <v>14.00547035902345</v>
      </c>
      <c r="BP2544" s="12">
        <v>27.755967637339346</v>
      </c>
      <c r="BQ2544" s="48">
        <v>32.585597058607377</v>
      </c>
      <c r="BR2544" s="49">
        <v>6.6358945751406111</v>
      </c>
      <c r="BS2544" s="13">
        <v>83.432551736146692</v>
      </c>
      <c r="BT2544" s="12">
        <v>438.44808084989359</v>
      </c>
      <c r="BV2544" s="14">
        <f>Таблица1[[#This Row],[Lкан_леб,мм]]</f>
        <v>57891.551919150101</v>
      </c>
      <c r="BW2544" s="50">
        <f>Таблица1[[#This Row],[угол обхв4]]+Таблица1[[#This Row],[Lдуг 3,мм]]</f>
        <v>11654.529887812527</v>
      </c>
      <c r="BX2544" s="54">
        <f>Таблица1[[#This Row],[угол обхв5]]+Таблица1[[#This Row],[Y5, мм]]</f>
        <v>57991.284080140715</v>
      </c>
      <c r="BY2544" s="14">
        <f>Таблица1[[#This Row],[угол обхв6]]+Таблица1[[#This Row],[Lдуг 4,мм]]</f>
        <v>13644.085567822027</v>
      </c>
      <c r="BZ2544" s="14">
        <f>Таблица1[[#This Row],[Т1]]+Таблица1[[#This Row],[X6, мм]]</f>
        <v>58188.93275325893</v>
      </c>
      <c r="CA2544" s="14">
        <f>Таблица1[[#This Row],[Т2]]+Таблица1[[#This Row],[Lдуг 5,мм]]</f>
        <v>19124.617750010177</v>
      </c>
      <c r="CB2544" s="14">
        <f>Таблица1[[#This Row],[Т3]]+Таблица1[[#This Row],[Y6, мм]]</f>
        <v>58420.972943878485</v>
      </c>
      <c r="CC2544" s="14">
        <f>Таблица1[[#This Row],[Т4]]+Таблица1[[#This Row],[Lдуг 6,мм]]</f>
        <v>20253.093270347239</v>
      </c>
      <c r="CD2544" s="14">
        <f>Таблица1[[#This Row],[Т5]]+Таблица1[[#This Row],[Lдуг 1,мм]]</f>
        <v>58468.226773212271</v>
      </c>
      <c r="CE2544" s="14">
        <f>Таблица1[[#This Row],[Т6]]+Таблица1[[#This Row],[Lпрям1, мм]]</f>
        <v>20643.388030752758</v>
      </c>
      <c r="CF2544" s="15">
        <f>Таблица1[[#This Row],[Т7]]+Таблица1[[#This Row],[Lдуг 2,мм]]</f>
        <v>59062.34524751587</v>
      </c>
      <c r="CG2544" s="14">
        <f>Таблица1[[#This Row],[Т8]]+Таблица1[[#This Row],[Lпрям2, мм]]</f>
        <v>25982.981082355964</v>
      </c>
      <c r="CH2544" s="14">
        <f>Таблица1[[#This Row],[Т9]]-Таблица1[[#This Row],[Т9]]</f>
        <v>0</v>
      </c>
      <c r="CI2544" s="50">
        <f>Таблица1[[#This Row],[Т9]]-Таблица1[[#This Row],[Т8]]</f>
        <v>38418.957216763112</v>
      </c>
      <c r="CJ2544" s="54">
        <f>Таблица1[[#This Row],[Т9]]-Таблица1[[#This Row],[Т7]]</f>
        <v>594.11847430359921</v>
      </c>
      <c r="CK2544" s="14">
        <f>Таблица1[[#This Row],[Т9]]-Таблица1[[#This Row],[Т6]]</f>
        <v>38809.251977168635</v>
      </c>
      <c r="CL2544" s="14">
        <f>Таблица1[[#This Row],[Т9]]-Таблица1[[#This Row],[Т5]]</f>
        <v>641.3723036373849</v>
      </c>
      <c r="CM2544" s="14">
        <f>Таблица1[[#This Row],[Т9]]-Таблица1[[#This Row],[Т4]]</f>
        <v>39937.727497505693</v>
      </c>
      <c r="CN2544" s="14">
        <f>Таблица1[[#This Row],[Т9]]-Таблица1[[#This Row],[Т3]]</f>
        <v>873.41249425693968</v>
      </c>
      <c r="CO2544" s="14">
        <f>Таблица1[[#This Row],[Т9]]-Таблица1[[#This Row],[Т2]]</f>
        <v>45418.259679693845</v>
      </c>
      <c r="CP2544" s="14">
        <f>Таблица1[[#This Row],[Т9]]-Таблица1[[#This Row],[Т1]]</f>
        <v>1071.0611673751555</v>
      </c>
      <c r="CQ2544" s="14">
        <f>Таблица1[[#This Row],[Т9]]-Таблица1[[#This Row],[угол обхв6]]</f>
        <v>47407.815359703345</v>
      </c>
      <c r="CR2544" s="14">
        <f>Таблица1[[#This Row],[Т9]]-Таблица1[[#This Row],[угол обхв5]]</f>
        <v>1170.7933283657694</v>
      </c>
      <c r="CS2544" s="14">
        <f>Таблица1[[#This Row],[Т9]]-Таблица1[[#This Row],[угол обхв4]]</f>
        <v>59062.34524751587</v>
      </c>
      <c r="CT2544" s="14">
        <f>Таблица1[[#This Row],[Lкан_прям, мм]]+Таблица1[[#This Row],[Lкан_дуг, мм]]+Таблица1[[#This Row],[Lкан_леб,мм]]</f>
        <v>85045.326329871838</v>
      </c>
      <c r="CU2544" s="16">
        <f>Таблица1[[#This Row],[Lкан_леб,мм]]</f>
        <v>57891.551919150101</v>
      </c>
      <c r="CV2544" s="14">
        <f>2534431-(Таблица1[[#This Row],[Т23]]+Таблица1[[#This Row],[угол обхв3]])</f>
        <v>2448947.2255892782</v>
      </c>
      <c r="CW2544" s="50">
        <f>SUM(X2544:AC2544,AD2544:AI2544)-Таблица1[[#This Row],[lподв_min, мм]]</f>
        <v>21814.18135988263</v>
      </c>
      <c r="CX2544" s="17">
        <f>CW2983-Таблица1[[#This Row],[Суммарная длина каната]]</f>
        <v>-2448947.2255892782</v>
      </c>
    </row>
    <row r="2545" spans="1:102" x14ac:dyDescent="0.25">
      <c r="A2545" s="21">
        <v>2544</v>
      </c>
      <c r="B2545" s="10">
        <v>65.442040816326525</v>
      </c>
      <c r="C2545" s="10">
        <v>144.56367346938774</v>
      </c>
      <c r="D2545" s="11">
        <v>11704.095860072173</v>
      </c>
      <c r="E2545" s="11">
        <v>24547.254850248399</v>
      </c>
      <c r="F2545" s="11">
        <v>11568.820164682142</v>
      </c>
      <c r="G2545" s="11">
        <v>24509.552247728898</v>
      </c>
      <c r="H2545" s="11">
        <v>12112.095370072173</v>
      </c>
      <c r="I2545" s="11">
        <v>19154.168715739012</v>
      </c>
      <c r="J2545" s="11">
        <v>5393.086134509389</v>
      </c>
      <c r="K2545" s="11">
        <v>25982.981082348379</v>
      </c>
      <c r="L2545" s="11">
        <v>1170.7933283733541</v>
      </c>
      <c r="M2545" s="11">
        <v>57891.551919150101</v>
      </c>
      <c r="N2545" s="11">
        <v>3782.3850346861873</v>
      </c>
      <c r="O2545" s="11">
        <v>21254.176282419743</v>
      </c>
      <c r="P2545" s="43">
        <v>5032.3969813236026</v>
      </c>
      <c r="Q2545" s="11">
        <v>22732.624289692048</v>
      </c>
      <c r="R2545" s="11">
        <v>10111.477555319632</v>
      </c>
      <c r="S2545" s="11">
        <v>24791.549621717506</v>
      </c>
      <c r="T2545" s="11">
        <v>11369.961354709889</v>
      </c>
      <c r="U2545" s="11">
        <v>25387.814266545844</v>
      </c>
      <c r="V2545" s="11">
        <v>11704.095860072173</v>
      </c>
      <c r="W2545" s="11">
        <v>24547.254850248399</v>
      </c>
      <c r="X2545" s="12">
        <v>0</v>
      </c>
      <c r="Y2545" s="12">
        <v>80.878634026073925</v>
      </c>
      <c r="Z2545" s="12">
        <v>197.38900683485858</v>
      </c>
      <c r="AA2545" s="44">
        <v>232.0401906195585</v>
      </c>
      <c r="AB2545" s="45">
        <v>47.25382933378674</v>
      </c>
      <c r="AC2545" s="12">
        <v>613.23166755907653</v>
      </c>
      <c r="AD2545" s="12">
        <v>11654.529887812527</v>
      </c>
      <c r="AE2545" s="12">
        <v>1936.0625963392074</v>
      </c>
      <c r="AF2545" s="12">
        <v>5480.5321821881471</v>
      </c>
      <c r="AG2545" s="44">
        <v>1128.4755203370612</v>
      </c>
      <c r="AH2545" s="45">
        <v>390.29476040551759</v>
      </c>
      <c r="AI2545" s="12">
        <v>5393.086135265914</v>
      </c>
      <c r="AJ2545" s="12">
        <v>-61.143692323279915</v>
      </c>
      <c r="AK2545" s="12">
        <v>-49.785838444659305</v>
      </c>
      <c r="AL2545" s="12">
        <v>-22.066335959570196</v>
      </c>
      <c r="AM2545" s="44">
        <v>10.519261099037202</v>
      </c>
      <c r="AN2545" s="45">
        <v>3.8833665238963508</v>
      </c>
      <c r="AO2545" s="12">
        <v>89.999999893760688</v>
      </c>
      <c r="AP2545" s="12">
        <v>-2199.6014464229006</v>
      </c>
      <c r="AQ2545" s="12">
        <v>3470.8213548198078</v>
      </c>
      <c r="AR2545" s="12">
        <v>4879.1196156333617</v>
      </c>
      <c r="AS2545" s="44">
        <v>10185.964506001781</v>
      </c>
      <c r="AT2545" s="45">
        <v>11342.329289039206</v>
      </c>
      <c r="AU2545" s="12">
        <v>12112.095860072173</v>
      </c>
      <c r="AV2545" s="12">
        <v>11243.663376192429</v>
      </c>
      <c r="AW2545" s="12">
        <v>21517.600034932912</v>
      </c>
      <c r="AX2545" s="12">
        <v>23110.738094210028</v>
      </c>
      <c r="AY2545" s="44">
        <v>25192.692606422555</v>
      </c>
      <c r="AZ2545" s="45">
        <v>24980.751041792282</v>
      </c>
      <c r="BA2545" s="12">
        <v>24547.254851004924</v>
      </c>
      <c r="BB2545" s="12">
        <v>3425.0452476232881</v>
      </c>
      <c r="BC2545" s="12">
        <v>4720.8333014572236</v>
      </c>
      <c r="BD2545" s="12">
        <v>9958.2001896293914</v>
      </c>
      <c r="BE2545" s="44">
        <v>11295.474404027742</v>
      </c>
      <c r="BF2545" s="45">
        <v>11731.727925742858</v>
      </c>
      <c r="BG2545" s="12">
        <v>12112.095870072175</v>
      </c>
      <c r="BH2545" s="12">
        <v>21451.083053714792</v>
      </c>
      <c r="BI2545" s="12">
        <v>22996.048042205217</v>
      </c>
      <c r="BJ2545" s="12">
        <v>25169.663426235486</v>
      </c>
      <c r="BK2545" s="44">
        <v>24986.671281840794</v>
      </c>
      <c r="BL2545" s="45">
        <v>24954.318075001964</v>
      </c>
      <c r="BM2545" s="12">
        <v>19154.168715739012</v>
      </c>
      <c r="BN2545" s="12">
        <v>0</v>
      </c>
      <c r="BO2545" s="12">
        <v>11.357853878620613</v>
      </c>
      <c r="BP2545" s="12">
        <v>27.719502485089109</v>
      </c>
      <c r="BQ2545" s="48">
        <v>32.585597058607398</v>
      </c>
      <c r="BR2545" s="49">
        <v>6.63589457514085</v>
      </c>
      <c r="BS2545" s="13">
        <v>86.116633369864331</v>
      </c>
      <c r="BT2545" s="12">
        <v>438.44808084989359</v>
      </c>
      <c r="BV2545" s="14">
        <f>Таблица1[[#This Row],[Lкан_леб,мм]]</f>
        <v>57891.551919150101</v>
      </c>
      <c r="BW2545" s="50">
        <f>Таблица1[[#This Row],[угол обхв4]]+Таблица1[[#This Row],[Lдуг 3,мм]]</f>
        <v>11654.529887812527</v>
      </c>
      <c r="BX2545" s="54">
        <f>Таблица1[[#This Row],[угол обхв5]]+Таблица1[[#This Row],[Y5, мм]]</f>
        <v>57972.430553176171</v>
      </c>
      <c r="BY2545" s="14">
        <f>Таблица1[[#This Row],[угол обхв6]]+Таблица1[[#This Row],[Lдуг 4,мм]]</f>
        <v>13590.592484151734</v>
      </c>
      <c r="BZ2545" s="14">
        <f>Таблица1[[#This Row],[Т1]]+Таблица1[[#This Row],[X6, мм]]</f>
        <v>58169.819560011027</v>
      </c>
      <c r="CA2545" s="14">
        <f>Таблица1[[#This Row],[Т2]]+Таблица1[[#This Row],[Lдуг 5,мм]]</f>
        <v>19071.124666339882</v>
      </c>
      <c r="CB2545" s="14">
        <f>Таблица1[[#This Row],[Т3]]+Таблица1[[#This Row],[Y6, мм]]</f>
        <v>58401.859750630589</v>
      </c>
      <c r="CC2545" s="14">
        <f>Таблица1[[#This Row],[Т4]]+Таблица1[[#This Row],[Lдуг 6,мм]]</f>
        <v>20199.600186676944</v>
      </c>
      <c r="CD2545" s="14">
        <f>Таблица1[[#This Row],[Т5]]+Таблица1[[#This Row],[Lдуг 1,мм]]</f>
        <v>58449.113579964374</v>
      </c>
      <c r="CE2545" s="14">
        <f>Таблица1[[#This Row],[Т6]]+Таблица1[[#This Row],[Lпрям1, мм]]</f>
        <v>20589.894947082463</v>
      </c>
      <c r="CF2545" s="15">
        <f>Таблица1[[#This Row],[Т7]]+Таблица1[[#This Row],[Lдуг 2,мм]]</f>
        <v>59062.345247523452</v>
      </c>
      <c r="CG2545" s="14">
        <f>Таблица1[[#This Row],[Т8]]+Таблица1[[#This Row],[Lпрям2, мм]]</f>
        <v>25982.981082348379</v>
      </c>
      <c r="CH2545" s="14">
        <f>Таблица1[[#This Row],[Т9]]-Таблица1[[#This Row],[Т9]]</f>
        <v>0</v>
      </c>
      <c r="CI2545" s="50">
        <f>Таблица1[[#This Row],[Т9]]-Таблица1[[#This Row],[Т8]]</f>
        <v>38472.450300440993</v>
      </c>
      <c r="CJ2545" s="54">
        <f>Таблица1[[#This Row],[Т9]]-Таблица1[[#This Row],[Т7]]</f>
        <v>613.23166755907732</v>
      </c>
      <c r="CK2545" s="14">
        <f>Таблица1[[#This Row],[Т9]]-Таблица1[[#This Row],[Т6]]</f>
        <v>38862.745060846508</v>
      </c>
      <c r="CL2545" s="14">
        <f>Таблица1[[#This Row],[Т9]]-Таблица1[[#This Row],[Т5]]</f>
        <v>660.48549689286301</v>
      </c>
      <c r="CM2545" s="14">
        <f>Таблица1[[#This Row],[Т9]]-Таблица1[[#This Row],[Т4]]</f>
        <v>39991.220581183574</v>
      </c>
      <c r="CN2545" s="14">
        <f>Таблица1[[#This Row],[Т9]]-Таблица1[[#This Row],[Т3]]</f>
        <v>892.52568751242507</v>
      </c>
      <c r="CO2545" s="14">
        <f>Таблица1[[#This Row],[Т9]]-Таблица1[[#This Row],[Т2]]</f>
        <v>45471.752763371718</v>
      </c>
      <c r="CP2545" s="14">
        <f>Таблица1[[#This Row],[Т9]]-Таблица1[[#This Row],[Т1]]</f>
        <v>1089.9146943472806</v>
      </c>
      <c r="CQ2545" s="14">
        <f>Таблица1[[#This Row],[Т9]]-Таблица1[[#This Row],[угол обхв6]]</f>
        <v>47407.815359710927</v>
      </c>
      <c r="CR2545" s="14">
        <f>Таблица1[[#This Row],[Т9]]-Таблица1[[#This Row],[угол обхв5]]</f>
        <v>1170.793328373351</v>
      </c>
      <c r="CS2545" s="14">
        <f>Таблица1[[#This Row],[Т9]]-Таблица1[[#This Row],[угол обхв4]]</f>
        <v>59062.345247523452</v>
      </c>
      <c r="CT2545" s="14">
        <f>Таблица1[[#This Row],[Lкан_прям, мм]]+Таблица1[[#This Row],[Lкан_дуг, мм]]+Таблица1[[#This Row],[Lкан_леб,мм]]</f>
        <v>85045.326329871838</v>
      </c>
      <c r="CU2545" s="16">
        <f>Таблица1[[#This Row],[Lкан_леб,мм]]</f>
        <v>57891.551919150101</v>
      </c>
      <c r="CV2545" s="14">
        <f>2534431-(Таблица1[[#This Row],[Т23]]+Таблица1[[#This Row],[угол обхв3]])</f>
        <v>2448947.2255892782</v>
      </c>
      <c r="CW2545" s="50">
        <f>SUM(X2545:AC2545,AD2545:AI2545)-Таблица1[[#This Row],[lподв_min, мм]]</f>
        <v>21760.688276212342</v>
      </c>
      <c r="CX2545" s="17">
        <f>CW2984-Таблица1[[#This Row],[Суммарная длина каната]]</f>
        <v>-2448947.2255892782</v>
      </c>
    </row>
    <row r="2546" spans="1:102" x14ac:dyDescent="0.25">
      <c r="A2546" s="21">
        <v>2545</v>
      </c>
      <c r="B2546" s="10">
        <v>65.442040816326525</v>
      </c>
      <c r="C2546" s="10">
        <v>147.2477551020408</v>
      </c>
      <c r="D2546" s="11">
        <v>11507.623374037028</v>
      </c>
      <c r="E2546" s="11">
        <v>24872.940832718141</v>
      </c>
      <c r="F2546" s="11">
        <v>11374.261658891097</v>
      </c>
      <c r="G2546" s="11">
        <v>24828.94477683428</v>
      </c>
      <c r="H2546" s="11">
        <v>11915.62288403703</v>
      </c>
      <c r="I2546" s="11">
        <v>19426.361815464395</v>
      </c>
      <c r="J2546" s="11">
        <v>5446.5790172537427</v>
      </c>
      <c r="K2546" s="11">
        <v>25982.981082340946</v>
      </c>
      <c r="L2546" s="11">
        <v>1170.7933283807854</v>
      </c>
      <c r="M2546" s="11">
        <v>57891.551919150101</v>
      </c>
      <c r="N2546" s="11">
        <v>3782.3850346861873</v>
      </c>
      <c r="O2546" s="11">
        <v>21254.176282419743</v>
      </c>
      <c r="P2546" s="43">
        <v>4928.2210630918307</v>
      </c>
      <c r="Q2546" s="11">
        <v>22747.87254423209</v>
      </c>
      <c r="R2546" s="11">
        <v>9905.3122301613821</v>
      </c>
      <c r="S2546" s="11">
        <v>25042.386984081681</v>
      </c>
      <c r="T2546" s="11">
        <v>11134.492942095594</v>
      </c>
      <c r="U2546" s="11">
        <v>25696.930930206694</v>
      </c>
      <c r="V2546" s="11">
        <v>11507.623374037028</v>
      </c>
      <c r="W2546" s="11">
        <v>24872.940832718141</v>
      </c>
      <c r="X2546" s="12">
        <v>0</v>
      </c>
      <c r="Y2546" s="12">
        <v>61.496665423749754</v>
      </c>
      <c r="Z2546" s="12">
        <v>197.65778218928571</v>
      </c>
      <c r="AA2546" s="44">
        <v>232.04019061955862</v>
      </c>
      <c r="AB2546" s="45">
        <v>47.253829333787216</v>
      </c>
      <c r="AC2546" s="12">
        <v>632.344860814404</v>
      </c>
      <c r="AD2546" s="12">
        <v>11654.529887812527</v>
      </c>
      <c r="AE2546" s="12">
        <v>1882.5697135948528</v>
      </c>
      <c r="AF2546" s="12">
        <v>5480.5321821881507</v>
      </c>
      <c r="AG2546" s="44">
        <v>1128.475520337061</v>
      </c>
      <c r="AH2546" s="45">
        <v>390.29476040551481</v>
      </c>
      <c r="AI2546" s="12">
        <v>5446.5790180028362</v>
      </c>
      <c r="AJ2546" s="12">
        <v>-61.143692323279915</v>
      </c>
      <c r="AK2546" s="12">
        <v>-52.507664423993255</v>
      </c>
      <c r="AL2546" s="12">
        <v>-24.750417592223243</v>
      </c>
      <c r="AM2546" s="44">
        <v>7.8351794663841634</v>
      </c>
      <c r="AN2546" s="45">
        <v>1.199284891243247</v>
      </c>
      <c r="AO2546" s="12">
        <v>89.999999894804091</v>
      </c>
      <c r="AP2546" s="12">
        <v>-2199.6014464229006</v>
      </c>
      <c r="AQ2546" s="12">
        <v>3458.6636498054604</v>
      </c>
      <c r="AR2546" s="12">
        <v>4757.4051896806359</v>
      </c>
      <c r="AS2546" s="44">
        <v>9960.932366481089</v>
      </c>
      <c r="AT2546" s="45">
        <v>11125.95352591598</v>
      </c>
      <c r="AU2546" s="12">
        <v>11915.623374037026</v>
      </c>
      <c r="AV2546" s="12">
        <v>11243.663376192429</v>
      </c>
      <c r="AW2546" s="12">
        <v>21502.507643650868</v>
      </c>
      <c r="AX2546" s="12">
        <v>23118.393714195117</v>
      </c>
      <c r="AY2546" s="44">
        <v>25446.578028559139</v>
      </c>
      <c r="AZ2546" s="45">
        <v>25289.020304736714</v>
      </c>
      <c r="BA2546" s="12">
        <v>24872.940833467233</v>
      </c>
      <c r="BB2546" s="12">
        <v>3425.0452476232881</v>
      </c>
      <c r="BC2546" s="12">
        <v>4604.4996782111048</v>
      </c>
      <c r="BD2546" s="12">
        <v>9734.4963567501873</v>
      </c>
      <c r="BE2546" s="44">
        <v>11078.872805775887</v>
      </c>
      <c r="BF2546" s="45">
        <v>11516.162790216642</v>
      </c>
      <c r="BG2546" s="12">
        <v>11915.62338403703</v>
      </c>
      <c r="BH2546" s="12">
        <v>21451.083053714792</v>
      </c>
      <c r="BI2546" s="12">
        <v>22996.203905463219</v>
      </c>
      <c r="BJ2546" s="12">
        <v>25412.908154044708</v>
      </c>
      <c r="BK2546" s="44">
        <v>25292.739885729236</v>
      </c>
      <c r="BL2546" s="45">
        <v>25280.851458188121</v>
      </c>
      <c r="BM2546" s="12">
        <v>19426.361815464395</v>
      </c>
      <c r="BN2546" s="12">
        <v>0</v>
      </c>
      <c r="BO2546" s="12">
        <v>8.636027899286665</v>
      </c>
      <c r="BP2546" s="12">
        <v>27.757246831770011</v>
      </c>
      <c r="BQ2546" s="48">
        <v>32.585597058607412</v>
      </c>
      <c r="BR2546" s="49">
        <v>6.6358945751409166</v>
      </c>
      <c r="BS2546" s="13">
        <v>88.800715003560853</v>
      </c>
      <c r="BT2546" s="12">
        <v>438.44808084989359</v>
      </c>
      <c r="BV2546" s="14">
        <f>Таблица1[[#This Row],[Lкан_леб,мм]]</f>
        <v>57891.551919150101</v>
      </c>
      <c r="BW2546" s="50">
        <f>Таблица1[[#This Row],[угол обхв4]]+Таблица1[[#This Row],[Lдуг 3,мм]]</f>
        <v>11654.529887812527</v>
      </c>
      <c r="BX2546" s="54">
        <f>Таблица1[[#This Row],[угол обхв5]]+Таблица1[[#This Row],[Y5, мм]]</f>
        <v>57953.048584573851</v>
      </c>
      <c r="BY2546" s="14">
        <f>Таблица1[[#This Row],[угол обхв6]]+Таблица1[[#This Row],[Lдуг 4,мм]]</f>
        <v>13537.099601407379</v>
      </c>
      <c r="BZ2546" s="14">
        <f>Таблица1[[#This Row],[Т1]]+Таблица1[[#This Row],[X6, мм]]</f>
        <v>58150.706366763137</v>
      </c>
      <c r="CA2546" s="14">
        <f>Таблица1[[#This Row],[Т2]]+Таблица1[[#This Row],[Lдуг 5,мм]]</f>
        <v>19017.631783595531</v>
      </c>
      <c r="CB2546" s="14">
        <f>Таблица1[[#This Row],[Т3]]+Таблица1[[#This Row],[Y6, мм]]</f>
        <v>58382.746557382699</v>
      </c>
      <c r="CC2546" s="14">
        <f>Таблица1[[#This Row],[Т4]]+Таблица1[[#This Row],[Lдуг 6,мм]]</f>
        <v>20146.107303932593</v>
      </c>
      <c r="CD2546" s="14">
        <f>Таблица1[[#This Row],[Т5]]+Таблица1[[#This Row],[Lдуг 1,мм]]</f>
        <v>58430.000386716485</v>
      </c>
      <c r="CE2546" s="14">
        <f>Таблица1[[#This Row],[Т6]]+Таблица1[[#This Row],[Lпрям1, мм]]</f>
        <v>20536.402064338108</v>
      </c>
      <c r="CF2546" s="15">
        <f>Таблица1[[#This Row],[Т7]]+Таблица1[[#This Row],[Lдуг 2,мм]]</f>
        <v>59062.345247530888</v>
      </c>
      <c r="CG2546" s="14">
        <f>Таблица1[[#This Row],[Т8]]+Таблица1[[#This Row],[Lпрям2, мм]]</f>
        <v>25982.981082340943</v>
      </c>
      <c r="CH2546" s="14">
        <f>Таблица1[[#This Row],[Т9]]-Таблица1[[#This Row],[Т9]]</f>
        <v>0</v>
      </c>
      <c r="CI2546" s="50">
        <f>Таблица1[[#This Row],[Т9]]-Таблица1[[#This Row],[Т8]]</f>
        <v>38525.94318319278</v>
      </c>
      <c r="CJ2546" s="54">
        <f>Таблица1[[#This Row],[Т9]]-Таблица1[[#This Row],[Т7]]</f>
        <v>632.34486081440264</v>
      </c>
      <c r="CK2546" s="14">
        <f>Таблица1[[#This Row],[Т9]]-Таблица1[[#This Row],[Т6]]</f>
        <v>38916.237943598295</v>
      </c>
      <c r="CL2546" s="14">
        <f>Таблица1[[#This Row],[Т9]]-Таблица1[[#This Row],[Т5]]</f>
        <v>679.59869014818833</v>
      </c>
      <c r="CM2546" s="14">
        <f>Таблица1[[#This Row],[Т9]]-Таблица1[[#This Row],[Т4]]</f>
        <v>40044.713463935361</v>
      </c>
      <c r="CN2546" s="14">
        <f>Таблица1[[#This Row],[Т9]]-Таблица1[[#This Row],[Т3]]</f>
        <v>911.63888076775038</v>
      </c>
      <c r="CO2546" s="14">
        <f>Таблица1[[#This Row],[Т9]]-Таблица1[[#This Row],[Т2]]</f>
        <v>45525.245646123512</v>
      </c>
      <c r="CP2546" s="14">
        <f>Таблица1[[#This Row],[Т9]]-Таблица1[[#This Row],[Т1]]</f>
        <v>1109.2966629570365</v>
      </c>
      <c r="CQ2546" s="14">
        <f>Таблица1[[#This Row],[Т9]]-Таблица1[[#This Row],[угол обхв6]]</f>
        <v>47407.815359718363</v>
      </c>
      <c r="CR2546" s="14">
        <f>Таблица1[[#This Row],[Т9]]-Таблица1[[#This Row],[угол обхв5]]</f>
        <v>1170.793328380787</v>
      </c>
      <c r="CS2546" s="14">
        <f>Таблица1[[#This Row],[Т9]]-Таблица1[[#This Row],[угол обхв4]]</f>
        <v>59062.345247530888</v>
      </c>
      <c r="CT2546" s="14">
        <f>Таблица1[[#This Row],[Lкан_прям, мм]]+Таблица1[[#This Row],[Lкан_дуг, мм]]+Таблица1[[#This Row],[Lкан_леб,мм]]</f>
        <v>85045.326329871838</v>
      </c>
      <c r="CU2546" s="16">
        <f>Таблица1[[#This Row],[Lкан_леб,мм]]</f>
        <v>57891.551919150101</v>
      </c>
      <c r="CV2546" s="14">
        <f>2534431-(Таблица1[[#This Row],[Т23]]+Таблица1[[#This Row],[угол обхв3]])</f>
        <v>2448947.2255892782</v>
      </c>
      <c r="CW2546" s="50">
        <f>SUM(X2546:AC2546,AD2546:AI2546)-Таблица1[[#This Row],[lподв_min, мм]]</f>
        <v>21707.195393467988</v>
      </c>
      <c r="CX2546" s="17">
        <f>CW2985-Таблица1[[#This Row],[Суммарная длина каната]]</f>
        <v>-2448947.2255892782</v>
      </c>
    </row>
    <row r="2547" spans="1:102" x14ac:dyDescent="0.25">
      <c r="A2547" s="21">
        <v>2546</v>
      </c>
      <c r="B2547" s="10">
        <v>65.442040816326525</v>
      </c>
      <c r="C2547" s="10">
        <v>149.93183673469386</v>
      </c>
      <c r="D2547" s="11">
        <v>11296.114907392333</v>
      </c>
      <c r="E2547" s="11">
        <v>25189.068916702654</v>
      </c>
      <c r="F2547" s="11">
        <v>11164.95978839178</v>
      </c>
      <c r="G2547" s="11">
        <v>25138.875941497445</v>
      </c>
      <c r="H2547" s="11">
        <v>11704.114417392335</v>
      </c>
      <c r="I2547" s="11">
        <v>19689.119751610753</v>
      </c>
      <c r="J2547" s="11">
        <v>5499.9491650919017</v>
      </c>
      <c r="K2547" s="11">
        <v>25982.981082333674</v>
      </c>
      <c r="L2547" s="11">
        <v>1170.7933283880589</v>
      </c>
      <c r="M2547" s="11">
        <v>57891.551919150101</v>
      </c>
      <c r="N2547" s="11">
        <v>3782.3850346861873</v>
      </c>
      <c r="O2547" s="11">
        <v>21254.176282419743</v>
      </c>
      <c r="P2547" s="43">
        <v>4823.4453743350941</v>
      </c>
      <c r="Q2547" s="11">
        <v>22758.225623556718</v>
      </c>
      <c r="R2547" s="11">
        <v>9687.6266389221437</v>
      </c>
      <c r="S2547" s="11">
        <v>25283.29465731408</v>
      </c>
      <c r="T2547" s="11">
        <v>10884.807253831543</v>
      </c>
      <c r="U2547" s="11">
        <v>25994.681735693463</v>
      </c>
      <c r="V2547" s="11">
        <v>11296.114907392333</v>
      </c>
      <c r="W2547" s="11">
        <v>25189.068916702654</v>
      </c>
      <c r="X2547" s="12">
        <v>0</v>
      </c>
      <c r="Y2547" s="12">
        <v>41.540571281775321</v>
      </c>
      <c r="Z2547" s="12">
        <v>198.50068308336282</v>
      </c>
      <c r="AA2547" s="44">
        <v>232.04019061955964</v>
      </c>
      <c r="AB2547" s="45">
        <v>47.253829333789518</v>
      </c>
      <c r="AC2547" s="12">
        <v>651.45805406957152</v>
      </c>
      <c r="AD2547" s="12">
        <v>11654.529887812527</v>
      </c>
      <c r="AE2547" s="12">
        <v>1829.199565756692</v>
      </c>
      <c r="AF2547" s="12">
        <v>5480.5321821881498</v>
      </c>
      <c r="AG2547" s="44">
        <v>1128.4755203370626</v>
      </c>
      <c r="AH2547" s="45">
        <v>390.2947604055131</v>
      </c>
      <c r="AI2547" s="12">
        <v>5499.9491658337265</v>
      </c>
      <c r="AJ2547" s="12">
        <v>-61.143692323279915</v>
      </c>
      <c r="AK2547" s="12">
        <v>-55.310115330613058</v>
      </c>
      <c r="AL2547" s="12">
        <v>-27.434499224876323</v>
      </c>
      <c r="AM2547" s="44">
        <v>5.1510978337312316</v>
      </c>
      <c r="AN2547" s="45">
        <v>-1.4847967414100096</v>
      </c>
      <c r="AO2547" s="12">
        <v>89.999999895824885</v>
      </c>
      <c r="AP2547" s="12">
        <v>-2199.6014464229006</v>
      </c>
      <c r="AQ2547" s="12">
        <v>3446.9092655729169</v>
      </c>
      <c r="AR2547" s="12">
        <v>4635.4657892281457</v>
      </c>
      <c r="AS2547" s="44">
        <v>9724.2579218346891</v>
      </c>
      <c r="AT2547" s="45">
        <v>10895.379223921835</v>
      </c>
      <c r="AU2547" s="12">
        <v>11704.114907392332</v>
      </c>
      <c r="AV2547" s="12">
        <v>11243.663376192429</v>
      </c>
      <c r="AW2547" s="12">
        <v>21486.383104752462</v>
      </c>
      <c r="AX2547" s="12">
        <v>23120.341179122919</v>
      </c>
      <c r="AY2547" s="44">
        <v>25689.646904892681</v>
      </c>
      <c r="AZ2547" s="45">
        <v>25586.81872750516</v>
      </c>
      <c r="BA2547" s="12">
        <v>25189.068917444478</v>
      </c>
      <c r="BB2547" s="12">
        <v>3425.0452476232881</v>
      </c>
      <c r="BC2547" s="12">
        <v>4487.9696052218233</v>
      </c>
      <c r="BD2547" s="12">
        <v>9499.6470538151952</v>
      </c>
      <c r="BE2547" s="44">
        <v>10848.175970918996</v>
      </c>
      <c r="BF2547" s="45">
        <v>11285.542937302042</v>
      </c>
      <c r="BG2547" s="12">
        <v>11704.114917392335</v>
      </c>
      <c r="BH2547" s="12">
        <v>21451.083053714792</v>
      </c>
      <c r="BI2547" s="12">
        <v>22990.432445889437</v>
      </c>
      <c r="BJ2547" s="12">
        <v>25645.410212880281</v>
      </c>
      <c r="BK2547" s="44">
        <v>25588.329488114858</v>
      </c>
      <c r="BL2547" s="45">
        <v>25596.931924890956</v>
      </c>
      <c r="BM2547" s="12">
        <v>19689.119751610753</v>
      </c>
      <c r="BN2547" s="12">
        <v>0</v>
      </c>
      <c r="BO2547" s="12">
        <v>5.8335769926668588</v>
      </c>
      <c r="BP2547" s="12">
        <v>27.875616105736736</v>
      </c>
      <c r="BQ2547" s="48">
        <v>32.585597058607554</v>
      </c>
      <c r="BR2547" s="49">
        <v>6.6358945751412408</v>
      </c>
      <c r="BS2547" s="13">
        <v>91.484796637234894</v>
      </c>
      <c r="BT2547" s="12">
        <v>438.44808084989359</v>
      </c>
      <c r="BV2547" s="14">
        <f>Таблица1[[#This Row],[Lкан_леб,мм]]</f>
        <v>57891.551919150101</v>
      </c>
      <c r="BW2547" s="50">
        <f>Таблица1[[#This Row],[угол обхв4]]+Таблица1[[#This Row],[Lдуг 3,мм]]</f>
        <v>11654.529887812527</v>
      </c>
      <c r="BX2547" s="54">
        <f>Таблица1[[#This Row],[угол обхв5]]+Таблица1[[#This Row],[Y5, мм]]</f>
        <v>57933.092490431874</v>
      </c>
      <c r="BY2547" s="14">
        <f>Таблица1[[#This Row],[угол обхв6]]+Таблица1[[#This Row],[Lдуг 4,мм]]</f>
        <v>13483.729453569218</v>
      </c>
      <c r="BZ2547" s="14">
        <f>Таблица1[[#This Row],[Т1]]+Таблица1[[#This Row],[X6, мм]]</f>
        <v>58131.593173515241</v>
      </c>
      <c r="CA2547" s="14">
        <f>Таблица1[[#This Row],[Т2]]+Таблица1[[#This Row],[Lдуг 5,мм]]</f>
        <v>18964.261635757368</v>
      </c>
      <c r="CB2547" s="14">
        <f>Таблица1[[#This Row],[Т3]]+Таблица1[[#This Row],[Y6, мм]]</f>
        <v>58363.633364134803</v>
      </c>
      <c r="CC2547" s="14">
        <f>Таблица1[[#This Row],[Т4]]+Таблица1[[#This Row],[Lдуг 6,мм]]</f>
        <v>20092.73715609443</v>
      </c>
      <c r="CD2547" s="14">
        <f>Таблица1[[#This Row],[Т5]]+Таблица1[[#This Row],[Lдуг 1,мм]]</f>
        <v>58410.887193468596</v>
      </c>
      <c r="CE2547" s="14">
        <f>Таблица1[[#This Row],[Т6]]+Таблица1[[#This Row],[Lпрям1, мм]]</f>
        <v>20483.031916499942</v>
      </c>
      <c r="CF2547" s="15">
        <f>Таблица1[[#This Row],[Т7]]+Таблица1[[#This Row],[Lдуг 2,мм]]</f>
        <v>59062.345247538164</v>
      </c>
      <c r="CG2547" s="14">
        <f>Таблица1[[#This Row],[Т8]]+Таблица1[[#This Row],[Lпрям2, мм]]</f>
        <v>25982.981082333667</v>
      </c>
      <c r="CH2547" s="14">
        <f>Таблица1[[#This Row],[Т9]]-Таблица1[[#This Row],[Т9]]</f>
        <v>0</v>
      </c>
      <c r="CI2547" s="50">
        <f>Таблица1[[#This Row],[Т9]]-Таблица1[[#This Row],[Т8]]</f>
        <v>38579.313331038225</v>
      </c>
      <c r="CJ2547" s="54">
        <f>Таблица1[[#This Row],[Т9]]-Таблица1[[#This Row],[Т7]]</f>
        <v>651.45805406956788</v>
      </c>
      <c r="CK2547" s="14">
        <f>Таблица1[[#This Row],[Т9]]-Таблица1[[#This Row],[Т6]]</f>
        <v>38969.608091443733</v>
      </c>
      <c r="CL2547" s="14">
        <f>Таблица1[[#This Row],[Т9]]-Таблица1[[#This Row],[Т5]]</f>
        <v>698.71188340336084</v>
      </c>
      <c r="CM2547" s="14">
        <f>Таблица1[[#This Row],[Т9]]-Таблица1[[#This Row],[Т4]]</f>
        <v>40098.083611780792</v>
      </c>
      <c r="CN2547" s="14">
        <f>Таблица1[[#This Row],[Т9]]-Таблица1[[#This Row],[Т3]]</f>
        <v>930.7520740229229</v>
      </c>
      <c r="CO2547" s="14">
        <f>Таблица1[[#This Row],[Т9]]-Таблица1[[#This Row],[Т2]]</f>
        <v>45578.615793968944</v>
      </c>
      <c r="CP2547" s="14">
        <f>Таблица1[[#This Row],[Т9]]-Таблица1[[#This Row],[Т1]]</f>
        <v>1129.2527571062892</v>
      </c>
      <c r="CQ2547" s="14">
        <f>Таблица1[[#This Row],[Т9]]-Таблица1[[#This Row],[угол обхв6]]</f>
        <v>47407.815359725639</v>
      </c>
      <c r="CR2547" s="14">
        <f>Таблица1[[#This Row],[Т9]]-Таблица1[[#This Row],[угол обхв5]]</f>
        <v>1170.7933283880629</v>
      </c>
      <c r="CS2547" s="14">
        <f>Таблица1[[#This Row],[Т9]]-Таблица1[[#This Row],[угол обхв4]]</f>
        <v>59062.345247538164</v>
      </c>
      <c r="CT2547" s="14">
        <f>Таблица1[[#This Row],[Lкан_прям, мм]]+Таблица1[[#This Row],[Lкан_дуг, мм]]+Таблица1[[#This Row],[Lкан_леб,мм]]</f>
        <v>85045.326329871838</v>
      </c>
      <c r="CU2547" s="16">
        <f>Таблица1[[#This Row],[Lкан_леб,мм]]</f>
        <v>57891.551919150101</v>
      </c>
      <c r="CV2547" s="14">
        <f>2534431-(Таблица1[[#This Row],[Т23]]+Таблица1[[#This Row],[угол обхв3]])</f>
        <v>2448947.2255892782</v>
      </c>
      <c r="CW2547" s="50">
        <f>SUM(X2547:AC2547,AD2547:AI2547)-Таблица1[[#This Row],[lподв_min, мм]]</f>
        <v>21653.825245629829</v>
      </c>
      <c r="CX2547" s="17">
        <f>CW2986-Таблица1[[#This Row],[Суммарная длина каната]]</f>
        <v>-2448947.2255892782</v>
      </c>
    </row>
    <row r="2548" spans="1:102" x14ac:dyDescent="0.25">
      <c r="A2548" s="21">
        <v>2547</v>
      </c>
      <c r="B2548" s="10">
        <v>65.442040816326525</v>
      </c>
      <c r="C2548" s="10">
        <v>152.61591836734689</v>
      </c>
      <c r="D2548" s="11">
        <v>11070.034541906443</v>
      </c>
      <c r="E2548" s="11">
        <v>25494.945469069582</v>
      </c>
      <c r="F2548" s="11">
        <v>10941.373793344748</v>
      </c>
      <c r="G2548" s="11">
        <v>25438.665705570216</v>
      </c>
      <c r="H2548" s="11">
        <v>11478.034051906445</v>
      </c>
      <c r="I2548" s="11">
        <v>19941.882323955509</v>
      </c>
      <c r="J2548" s="11">
        <v>5553.0631451140698</v>
      </c>
      <c r="K2548" s="11">
        <v>25982.981082326587</v>
      </c>
      <c r="L2548" s="11">
        <v>1170.7933283951529</v>
      </c>
      <c r="M2548" s="11">
        <v>57891.551919150101</v>
      </c>
      <c r="N2548" s="11">
        <v>3782.3850346861873</v>
      </c>
      <c r="O2548" s="11">
        <v>21254.176282419743</v>
      </c>
      <c r="P2548" s="43">
        <v>4718.2998088618497</v>
      </c>
      <c r="Q2548" s="11">
        <v>22763.660811434107</v>
      </c>
      <c r="R2548" s="11">
        <v>9458.8984169218202</v>
      </c>
      <c r="S2548" s="11">
        <v>25513.744053312406</v>
      </c>
      <c r="T2548" s="11">
        <v>10621.452138321067</v>
      </c>
      <c r="U2548" s="11">
        <v>26280.413372419909</v>
      </c>
      <c r="V2548" s="11">
        <v>11070.034541906443</v>
      </c>
      <c r="W2548" s="11">
        <v>25494.945469069582</v>
      </c>
      <c r="X2548" s="12">
        <v>0</v>
      </c>
      <c r="Y2548" s="12">
        <v>20.960834154809536</v>
      </c>
      <c r="Z2548" s="12">
        <v>199.96722696243171</v>
      </c>
      <c r="AA2548" s="44">
        <v>232.04019061955924</v>
      </c>
      <c r="AB2548" s="45">
        <v>47.253829333788936</v>
      </c>
      <c r="AC2548" s="12">
        <v>670.57124732456361</v>
      </c>
      <c r="AD2548" s="12">
        <v>11654.529887812527</v>
      </c>
      <c r="AE2548" s="12">
        <v>1776.0855857345391</v>
      </c>
      <c r="AF2548" s="12">
        <v>5480.5321821881489</v>
      </c>
      <c r="AG2548" s="44">
        <v>1128.475520337058</v>
      </c>
      <c r="AH2548" s="45">
        <v>390.29476040551339</v>
      </c>
      <c r="AI2548" s="12">
        <v>5553.0631458487996</v>
      </c>
      <c r="AJ2548" s="12">
        <v>-61.143692323279915</v>
      </c>
      <c r="AK2548" s="12">
        <v>-58.200144940573416</v>
      </c>
      <c r="AL2548" s="12">
        <v>-30.118580857529352</v>
      </c>
      <c r="AM2548" s="44">
        <v>2.4670162010781467</v>
      </c>
      <c r="AN2548" s="45">
        <v>-4.168878374063012</v>
      </c>
      <c r="AO2548" s="12">
        <v>89.999999896821294</v>
      </c>
      <c r="AP2548" s="12">
        <v>-2199.6014464229006</v>
      </c>
      <c r="AQ2548" s="12">
        <v>3435.6282720704071</v>
      </c>
      <c r="AR2548" s="12">
        <v>4513.5689678802055</v>
      </c>
      <c r="AS2548" s="44">
        <v>9476.460471817054</v>
      </c>
      <c r="AT2548" s="45">
        <v>10651.112298169783</v>
      </c>
      <c r="AU2548" s="12">
        <v>11478.034541906442</v>
      </c>
      <c r="AV2548" s="12">
        <v>11243.663376192429</v>
      </c>
      <c r="AW2548" s="12">
        <v>21469.173369795881</v>
      </c>
      <c r="AX2548" s="12">
        <v>23116.576215958972</v>
      </c>
      <c r="AY2548" s="44">
        <v>25921.365905312341</v>
      </c>
      <c r="AZ2548" s="45">
        <v>25873.492895031824</v>
      </c>
      <c r="BA2548" s="12">
        <v>25494.945469804308</v>
      </c>
      <c r="BB2548" s="12">
        <v>3425.0452476232881</v>
      </c>
      <c r="BC2548" s="12">
        <v>4371.543046246069</v>
      </c>
      <c r="BD2548" s="12">
        <v>9254.1675759401769</v>
      </c>
      <c r="BE2548" s="44">
        <v>10603.890083425833</v>
      </c>
      <c r="BF2548" s="45">
        <v>11040.374382057726</v>
      </c>
      <c r="BG2548" s="12">
        <v>11478.034551906445</v>
      </c>
      <c r="BH2548" s="12">
        <v>21451.083053714792</v>
      </c>
      <c r="BI2548" s="12">
        <v>22978.657898810248</v>
      </c>
      <c r="BJ2548" s="12">
        <v>25866.659457837271</v>
      </c>
      <c r="BK2548" s="44">
        <v>25872.791520419978</v>
      </c>
      <c r="BL2548" s="45">
        <v>25901.865946457667</v>
      </c>
      <c r="BM2548" s="12">
        <v>19941.882323955509</v>
      </c>
      <c r="BN2548" s="12">
        <v>0</v>
      </c>
      <c r="BO2548" s="12">
        <v>2.9435473827065017</v>
      </c>
      <c r="BP2548" s="12">
        <v>28.081564083044064</v>
      </c>
      <c r="BQ2548" s="48">
        <v>32.585597058607497</v>
      </c>
      <c r="BR2548" s="49">
        <v>6.6358945751411582</v>
      </c>
      <c r="BS2548" s="13">
        <v>94.168878270884306</v>
      </c>
      <c r="BT2548" s="12">
        <v>438.44808084989359</v>
      </c>
      <c r="BV2548" s="14">
        <f>Таблица1[[#This Row],[Lкан_леб,мм]]</f>
        <v>57891.551919150101</v>
      </c>
      <c r="BW2548" s="50">
        <f>Таблица1[[#This Row],[угол обхв4]]+Таблица1[[#This Row],[Lдуг 3,мм]]</f>
        <v>11654.529887812527</v>
      </c>
      <c r="BX2548" s="54">
        <f>Таблица1[[#This Row],[угол обхв5]]+Таблица1[[#This Row],[Y5, мм]]</f>
        <v>57912.512753304909</v>
      </c>
      <c r="BY2548" s="14">
        <f>Таблица1[[#This Row],[угол обхв6]]+Таблица1[[#This Row],[Lдуг 4,мм]]</f>
        <v>13430.615473547066</v>
      </c>
      <c r="BZ2548" s="14">
        <f>Таблица1[[#This Row],[Т1]]+Таблица1[[#This Row],[X6, мм]]</f>
        <v>58112.479980267344</v>
      </c>
      <c r="CA2548" s="14">
        <f>Таблица1[[#This Row],[Т2]]+Таблица1[[#This Row],[Lдуг 5,мм]]</f>
        <v>18911.147655735214</v>
      </c>
      <c r="CB2548" s="14">
        <f>Таблица1[[#This Row],[Т3]]+Таблица1[[#This Row],[Y6, мм]]</f>
        <v>58344.520170886906</v>
      </c>
      <c r="CC2548" s="14">
        <f>Таблица1[[#This Row],[Т4]]+Таблица1[[#This Row],[Lдуг 6,мм]]</f>
        <v>20039.623176072273</v>
      </c>
      <c r="CD2548" s="14">
        <f>Таблица1[[#This Row],[Т5]]+Таблица1[[#This Row],[Lдуг 1,мм]]</f>
        <v>58391.774000220692</v>
      </c>
      <c r="CE2548" s="14">
        <f>Таблица1[[#This Row],[Т6]]+Таблица1[[#This Row],[Lпрям1, мм]]</f>
        <v>20429.917936477785</v>
      </c>
      <c r="CF2548" s="15">
        <f>Таблица1[[#This Row],[Т7]]+Таблица1[[#This Row],[Lдуг 2,мм]]</f>
        <v>59062.345247545258</v>
      </c>
      <c r="CG2548" s="14">
        <f>Таблица1[[#This Row],[Т8]]+Таблица1[[#This Row],[Lпрям2, мм]]</f>
        <v>25982.981082326583</v>
      </c>
      <c r="CH2548" s="14">
        <f>Таблица1[[#This Row],[Т9]]-Таблица1[[#This Row],[Т9]]</f>
        <v>0</v>
      </c>
      <c r="CI2548" s="50">
        <f>Таблица1[[#This Row],[Т9]]-Таблица1[[#This Row],[Т8]]</f>
        <v>38632.427311067469</v>
      </c>
      <c r="CJ2548" s="54">
        <f>Таблица1[[#This Row],[Т9]]-Таблица1[[#This Row],[Т7]]</f>
        <v>670.57124732456577</v>
      </c>
      <c r="CK2548" s="14">
        <f>Таблица1[[#This Row],[Т9]]-Таблица1[[#This Row],[Т6]]</f>
        <v>39022.722071472985</v>
      </c>
      <c r="CL2548" s="14">
        <f>Таблица1[[#This Row],[Т9]]-Таблица1[[#This Row],[Т5]]</f>
        <v>717.82507665835146</v>
      </c>
      <c r="CM2548" s="14">
        <f>Таблица1[[#This Row],[Т9]]-Таблица1[[#This Row],[Т4]]</f>
        <v>40151.197591810043</v>
      </c>
      <c r="CN2548" s="14">
        <f>Таблица1[[#This Row],[Т9]]-Таблица1[[#This Row],[Т3]]</f>
        <v>949.86526727791352</v>
      </c>
      <c r="CO2548" s="14">
        <f>Таблица1[[#This Row],[Т9]]-Таблица1[[#This Row],[Т2]]</f>
        <v>45631.729773998188</v>
      </c>
      <c r="CP2548" s="14">
        <f>Таблица1[[#This Row],[Т9]]-Таблица1[[#This Row],[Т1]]</f>
        <v>1149.8324942403488</v>
      </c>
      <c r="CQ2548" s="14">
        <f>Таблица1[[#This Row],[Т9]]-Таблица1[[#This Row],[угол обхв6]]</f>
        <v>47407.815359732733</v>
      </c>
      <c r="CR2548" s="14">
        <f>Таблица1[[#This Row],[Т9]]-Таблица1[[#This Row],[угол обхв5]]</f>
        <v>1170.793328395157</v>
      </c>
      <c r="CS2548" s="14">
        <f>Таблица1[[#This Row],[Т9]]-Таблица1[[#This Row],[угол обхв4]]</f>
        <v>59062.345247545258</v>
      </c>
      <c r="CT2548" s="14">
        <f>Таблица1[[#This Row],[Lкан_прям, мм]]+Таблица1[[#This Row],[Lкан_дуг, мм]]+Таблица1[[#This Row],[Lкан_леб,мм]]</f>
        <v>85045.326329871838</v>
      </c>
      <c r="CU2548" s="16">
        <f>Таблица1[[#This Row],[Lкан_леб,мм]]</f>
        <v>57891.551919150101</v>
      </c>
      <c r="CV2548" s="14">
        <f>2534431-(Таблица1[[#This Row],[Т23]]+Таблица1[[#This Row],[угол обхв3]])</f>
        <v>2448947.2255892782</v>
      </c>
      <c r="CW2548" s="50">
        <f>SUM(X2548:AC2548,AD2548:AI2548)-Таблица1[[#This Row],[lподв_min, мм]]</f>
        <v>21600.711265607668</v>
      </c>
      <c r="CX2548" s="17">
        <f>CW2987-Таблица1[[#This Row],[Суммарная длина каната]]</f>
        <v>-2448947.2255892782</v>
      </c>
    </row>
    <row r="2549" spans="1:102" x14ac:dyDescent="0.25">
      <c r="A2549" s="21">
        <v>2548</v>
      </c>
      <c r="B2549" s="10">
        <v>65.442040816326525</v>
      </c>
      <c r="C2549" s="10">
        <v>155.29999999999623</v>
      </c>
      <c r="D2549" s="11">
        <v>10829.878332312013</v>
      </c>
      <c r="E2549" s="11">
        <v>25789.899350106847</v>
      </c>
      <c r="F2549" s="11">
        <v>10703.994255454258</v>
      </c>
      <c r="G2549" s="11">
        <v>25727.656284680481</v>
      </c>
      <c r="H2549" s="11">
        <v>11237.877842312013</v>
      </c>
      <c r="I2549" s="11">
        <v>20184.715934402808</v>
      </c>
      <c r="J2549" s="11">
        <v>5605.1834157040403</v>
      </c>
      <c r="K2549" s="11">
        <v>25982.389132557371</v>
      </c>
      <c r="L2549" s="11">
        <v>1171.3852781643625</v>
      </c>
      <c r="M2549" s="11">
        <v>57891.551919150101</v>
      </c>
      <c r="N2549" s="11">
        <v>3782.3850346861873</v>
      </c>
      <c r="O2549" s="11">
        <v>21254.176282419743</v>
      </c>
      <c r="P2549" s="43">
        <v>4613.0150720465172</v>
      </c>
      <c r="Q2549" s="11">
        <v>22764.166182234796</v>
      </c>
      <c r="R2549" s="11">
        <v>9219.6294286932716</v>
      </c>
      <c r="S2549" s="11">
        <v>25733.229531026122</v>
      </c>
      <c r="T2549" s="11">
        <v>10345.005436771809</v>
      </c>
      <c r="U2549" s="11">
        <v>26553.498901685067</v>
      </c>
      <c r="V2549" s="11">
        <v>10829.878332312013</v>
      </c>
      <c r="W2549" s="11">
        <v>25789.899350106847</v>
      </c>
      <c r="X2549" s="12">
        <v>0</v>
      </c>
      <c r="Y2549" s="12">
        <v>0.29597488119284243</v>
      </c>
      <c r="Z2549" s="12">
        <v>202.11084275056371</v>
      </c>
      <c r="AA2549" s="44">
        <v>232.04019061955745</v>
      </c>
      <c r="AB2549" s="45">
        <v>47.253829333784765</v>
      </c>
      <c r="AC2549" s="12">
        <v>689.68444057926365</v>
      </c>
      <c r="AD2549" s="12">
        <v>11654.529887812527</v>
      </c>
      <c r="AE2549" s="12">
        <v>1723.3733653821791</v>
      </c>
      <c r="AF2549" s="12">
        <v>5480.5321821881462</v>
      </c>
      <c r="AG2549" s="44">
        <v>1128.4755203370646</v>
      </c>
      <c r="AH2549" s="45">
        <v>390.29476040551833</v>
      </c>
      <c r="AI2549" s="12">
        <v>5605.183416431938</v>
      </c>
      <c r="AJ2549" s="12">
        <v>-61.143692323279915</v>
      </c>
      <c r="AK2549" s="12">
        <v>-61.185256322138336</v>
      </c>
      <c r="AL2549" s="12">
        <v>-32.802662490178655</v>
      </c>
      <c r="AM2549" s="44">
        <v>-0.21706543157140792</v>
      </c>
      <c r="AN2549" s="45">
        <v>-6.8529600067119816</v>
      </c>
      <c r="AO2549" s="12">
        <v>89.999999897780725</v>
      </c>
      <c r="AP2549" s="12">
        <v>-2199.6014464229006</v>
      </c>
      <c r="AQ2549" s="12">
        <v>3424.9024998508417</v>
      </c>
      <c r="AR2549" s="12">
        <v>4391.9821858162586</v>
      </c>
      <c r="AS2549" s="44">
        <v>9218.0837217497519</v>
      </c>
      <c r="AT2549" s="45">
        <v>10393.688707473806</v>
      </c>
      <c r="AU2549" s="12">
        <v>11237.878332312013</v>
      </c>
      <c r="AV2549" s="12">
        <v>11243.663376192429</v>
      </c>
      <c r="AW2549" s="12">
        <v>21450.823777414455</v>
      </c>
      <c r="AX2549" s="12">
        <v>23107.107085605508</v>
      </c>
      <c r="AY2549" s="44">
        <v>26141.226603062238</v>
      </c>
      <c r="AZ2549" s="45">
        <v>26148.413800559691</v>
      </c>
      <c r="BA2549" s="12">
        <v>25789.899350834745</v>
      </c>
      <c r="BB2549" s="12">
        <v>3425.0452476232881</v>
      </c>
      <c r="BC2549" s="12">
        <v>4255.5325372111711</v>
      </c>
      <c r="BD2549" s="12">
        <v>8998.596542463014</v>
      </c>
      <c r="BE2549" s="44">
        <v>10346.551143715331</v>
      </c>
      <c r="BF2549" s="45">
        <v>10781.195061610017</v>
      </c>
      <c r="BG2549" s="12">
        <v>11237.878342312013</v>
      </c>
      <c r="BH2549" s="12">
        <v>21451.083053714792</v>
      </c>
      <c r="BI2549" s="12">
        <v>22960.813677229507</v>
      </c>
      <c r="BJ2549" s="12">
        <v>26076.170434396834</v>
      </c>
      <c r="BK2549" s="44">
        <v>26145.501829648951</v>
      </c>
      <c r="BL2549" s="45">
        <v>26194.984451232223</v>
      </c>
      <c r="BM2549" s="12">
        <v>20184.715934402808</v>
      </c>
      <c r="BN2549" s="12">
        <v>0</v>
      </c>
      <c r="BO2549" s="12">
        <v>4.1563998858421165E-2</v>
      </c>
      <c r="BP2549" s="12">
        <v>28.382593831959678</v>
      </c>
      <c r="BQ2549" s="48">
        <v>32.585597058607249</v>
      </c>
      <c r="BR2549" s="49">
        <v>6.6358945751405729</v>
      </c>
      <c r="BS2549" s="13">
        <v>96.852959904492707</v>
      </c>
      <c r="BT2549" s="12">
        <v>438.44808084989359</v>
      </c>
      <c r="BV2549" s="14">
        <f>Таблица1[[#This Row],[Lкан_леб,мм]]</f>
        <v>57891.551919150101</v>
      </c>
      <c r="BW2549" s="50">
        <f>Таблица1[[#This Row],[угол обхв4]]+Таблица1[[#This Row],[Lдуг 3,мм]]</f>
        <v>11654.529887812527</v>
      </c>
      <c r="BX2549" s="54">
        <f>Таблица1[[#This Row],[угол обхв5]]+Таблица1[[#This Row],[Y5, мм]]</f>
        <v>57891.847894031293</v>
      </c>
      <c r="BY2549" s="14">
        <f>Таблица1[[#This Row],[угол обхв6]]+Таблица1[[#This Row],[Lдуг 4,мм]]</f>
        <v>13377.903253194705</v>
      </c>
      <c r="BZ2549" s="14">
        <f>Таблица1[[#This Row],[Т1]]+Таблица1[[#This Row],[X6, мм]]</f>
        <v>58093.958736781853</v>
      </c>
      <c r="CA2549" s="14">
        <f>Таблица1[[#This Row],[Т2]]+Таблица1[[#This Row],[Lдуг 5,мм]]</f>
        <v>18858.435435382853</v>
      </c>
      <c r="CB2549" s="14">
        <f>Таблица1[[#This Row],[Т3]]+Таблица1[[#This Row],[Y6, мм]]</f>
        <v>58325.998927401408</v>
      </c>
      <c r="CC2549" s="14">
        <f>Таблица1[[#This Row],[Т4]]+Таблица1[[#This Row],[Lдуг 6,мм]]</f>
        <v>19986.910955719919</v>
      </c>
      <c r="CD2549" s="14">
        <f>Таблица1[[#This Row],[Т5]]+Таблица1[[#This Row],[Lдуг 1,мм]]</f>
        <v>58373.252756735194</v>
      </c>
      <c r="CE2549" s="14">
        <f>Таблица1[[#This Row],[Т6]]+Таблица1[[#This Row],[Lпрям1, мм]]</f>
        <v>20377.205716125438</v>
      </c>
      <c r="CF2549" s="15">
        <f>Таблица1[[#This Row],[Т7]]+Таблица1[[#This Row],[Lдуг 2,мм]]</f>
        <v>59062.937197314459</v>
      </c>
      <c r="CG2549" s="14">
        <f>Таблица1[[#This Row],[Т8]]+Таблица1[[#This Row],[Lпрям2, мм]]</f>
        <v>25982.389132557375</v>
      </c>
      <c r="CH2549" s="14">
        <f>Таблица1[[#This Row],[Т9]]-Таблица1[[#This Row],[Т9]]</f>
        <v>0</v>
      </c>
      <c r="CI2549" s="50">
        <f>Таблица1[[#This Row],[Т9]]-Таблица1[[#This Row],[Т8]]</f>
        <v>38685.731481189025</v>
      </c>
      <c r="CJ2549" s="54">
        <f>Таблица1[[#This Row],[Т9]]-Таблица1[[#This Row],[Т7]]</f>
        <v>689.68444057926536</v>
      </c>
      <c r="CK2549" s="14">
        <f>Таблица1[[#This Row],[Т9]]-Таблица1[[#This Row],[Т6]]</f>
        <v>39076.02624159454</v>
      </c>
      <c r="CL2549" s="14">
        <f>Таблица1[[#This Row],[Т9]]-Таблица1[[#This Row],[Т5]]</f>
        <v>736.93826991305104</v>
      </c>
      <c r="CM2549" s="14">
        <f>Таблица1[[#This Row],[Т9]]-Таблица1[[#This Row],[Т4]]</f>
        <v>40204.501761931606</v>
      </c>
      <c r="CN2549" s="14">
        <f>Таблица1[[#This Row],[Т9]]-Таблица1[[#This Row],[Т3]]</f>
        <v>968.97846053260582</v>
      </c>
      <c r="CO2549" s="14">
        <f>Таблица1[[#This Row],[Т9]]-Таблица1[[#This Row],[Т2]]</f>
        <v>45685.033944119758</v>
      </c>
      <c r="CP2549" s="14">
        <f>Таблица1[[#This Row],[Т9]]-Таблица1[[#This Row],[Т1]]</f>
        <v>1171.0893032831664</v>
      </c>
      <c r="CQ2549" s="14">
        <f>Таблица1[[#This Row],[Т9]]-Таблица1[[#This Row],[угол обхв6]]</f>
        <v>47408.407309501934</v>
      </c>
      <c r="CR2549" s="14">
        <f>Таблица1[[#This Row],[Т9]]-Таблица1[[#This Row],[угол обхв5]]</f>
        <v>1171.3852781643582</v>
      </c>
      <c r="CS2549" s="14">
        <f>Таблица1[[#This Row],[Т9]]-Таблица1[[#This Row],[угол обхв4]]</f>
        <v>59062.937197314459</v>
      </c>
      <c r="CT2549" s="14">
        <f>Таблица1[[#This Row],[Lкан_прям, мм]]+Таблица1[[#This Row],[Lкан_дуг, мм]]+Таблица1[[#This Row],[Lкан_леб,мм]]</f>
        <v>85045.326329871838</v>
      </c>
      <c r="CU2549" s="16">
        <f>Таблица1[[#This Row],[Lкан_леб,мм]]</f>
        <v>57891.551919150101</v>
      </c>
      <c r="CV2549" s="14">
        <f>2534431-(Таблица1[[#This Row],[Т23]]+Таблица1[[#This Row],[угол обхв3]])</f>
        <v>2448947.2255892782</v>
      </c>
      <c r="CW2549" s="50">
        <f>SUM(X2549:AC2549,AD2549:AI2549)-Таблица1[[#This Row],[lподв_min, мм]]</f>
        <v>21548.590995017694</v>
      </c>
      <c r="CX2549" s="17">
        <f>CW2988-Таблица1[[#This Row],[Суммарная длина каната]]</f>
        <v>-2448947.2255892782</v>
      </c>
    </row>
    <row r="2550" spans="1:102" x14ac:dyDescent="0.25">
      <c r="A2550" s="21">
        <v>2549</v>
      </c>
      <c r="B2550" s="10">
        <v>66.463720000197924</v>
      </c>
      <c r="C2550" s="10">
        <v>23.78</v>
      </c>
      <c r="D2550" s="11">
        <v>5367.5819036839903</v>
      </c>
      <c r="E2550" s="11">
        <v>12350.975717513405</v>
      </c>
      <c r="F2550" s="11">
        <v>4506.4539452680201</v>
      </c>
      <c r="G2550" s="11">
        <v>12614.315116833641</v>
      </c>
      <c r="H2550" s="11">
        <v>4959.5814136839899</v>
      </c>
      <c r="I2550" s="11">
        <v>8465.7191688905004</v>
      </c>
      <c r="J2550" s="11">
        <v>3885.2565486229055</v>
      </c>
      <c r="K2550" s="11">
        <v>25504.05206550983</v>
      </c>
      <c r="L2550" s="11">
        <v>1657.0893038380432</v>
      </c>
      <c r="M2550" s="11">
        <v>57884.184960523962</v>
      </c>
      <c r="N2550" s="11">
        <v>3586.9977753051307</v>
      </c>
      <c r="O2550" s="11">
        <v>21319.882208647919</v>
      </c>
      <c r="P2550" s="43">
        <v>6208.5807888284735</v>
      </c>
      <c r="Q2550" s="11">
        <v>19170.614775057857</v>
      </c>
      <c r="R2550" s="11">
        <v>5474.6767407322286</v>
      </c>
      <c r="S2550" s="11">
        <v>13739.443828734406</v>
      </c>
      <c r="T2550" s="11">
        <v>5367.5819036839903</v>
      </c>
      <c r="U2550" s="11">
        <v>12350.975717513405</v>
      </c>
      <c r="V2550" s="11">
        <v>4472.0327656078416</v>
      </c>
      <c r="W2550" s="11">
        <v>12478.167467603836</v>
      </c>
      <c r="X2550" s="12">
        <v>0</v>
      </c>
      <c r="Y2550" s="12">
        <v>722.70484964758248</v>
      </c>
      <c r="Z2550" s="12">
        <v>415.5037249355384</v>
      </c>
      <c r="AA2550" s="44">
        <v>232.04019061955896</v>
      </c>
      <c r="AB2550" s="45">
        <v>286.84053863536315</v>
      </c>
      <c r="AC2550" s="12">
        <v>0</v>
      </c>
      <c r="AD2550" s="12">
        <v>11619.79548534899</v>
      </c>
      <c r="AE2550" s="12">
        <v>3389.9923300628479</v>
      </c>
      <c r="AF2550" s="12">
        <v>5480.5321821881535</v>
      </c>
      <c r="AG2550" s="44">
        <v>1128.4755203370601</v>
      </c>
      <c r="AH2550" s="45">
        <v>3885.2565475727802</v>
      </c>
      <c r="AI2550" s="12">
        <v>0</v>
      </c>
      <c r="AJ2550" s="12">
        <v>-62.143918951539661</v>
      </c>
      <c r="AK2550" s="12">
        <v>39.346124476017209</v>
      </c>
      <c r="AL2550" s="12">
        <v>97.695658325946169</v>
      </c>
      <c r="AM2550" s="44">
        <v>130.28125538455362</v>
      </c>
      <c r="AN2550" s="45">
        <v>89.999999852530252</v>
      </c>
      <c r="AO2550" s="12">
        <v>0</v>
      </c>
      <c r="AP2550" s="12">
        <v>-2203.1003502823996</v>
      </c>
      <c r="AQ2550" s="12">
        <v>3845.6712552207882</v>
      </c>
      <c r="AR2550" s="12">
        <v>6612.9060755774044</v>
      </c>
      <c r="AS2550" s="44">
        <v>5785.9317356701622</v>
      </c>
      <c r="AT2550" s="45">
        <v>4959.5819036839894</v>
      </c>
      <c r="AU2550" s="12">
        <v>0</v>
      </c>
      <c r="AV2550" s="12">
        <v>11237.180446847933</v>
      </c>
      <c r="AW2550" s="12">
        <v>21635.400878124583</v>
      </c>
      <c r="AX2550" s="12">
        <v>19115.979049608341</v>
      </c>
      <c r="AY2550" s="44">
        <v>13475.655413283333</v>
      </c>
      <c r="AZ2550" s="45">
        <v>12350.975716463281</v>
      </c>
      <c r="BA2550" s="12">
        <v>0</v>
      </c>
      <c r="BB2550" s="12">
        <v>3226.2751617619583</v>
      </c>
      <c r="BC2550" s="12">
        <v>6467.2542687441301</v>
      </c>
      <c r="BD2550" s="12">
        <v>5879.0020274811604</v>
      </c>
      <c r="BE2550" s="44">
        <v>5056.3269087460567</v>
      </c>
      <c r="BF2550" s="45">
        <v>4959.58191368399</v>
      </c>
      <c r="BG2550" s="12">
        <v>0</v>
      </c>
      <c r="BH2550" s="12">
        <v>21510.521124083836</v>
      </c>
      <c r="BI2550" s="12">
        <v>19486.13344453452</v>
      </c>
      <c r="BJ2550" s="12">
        <v>13684.808103284888</v>
      </c>
      <c r="BK2550" s="44">
        <v>12614.764132964476</v>
      </c>
      <c r="BL2550" s="45">
        <v>8465.7191688905023</v>
      </c>
      <c r="BM2550" s="12">
        <v>0</v>
      </c>
      <c r="BN2550" s="12">
        <v>0</v>
      </c>
      <c r="BO2550" s="12">
        <v>101.49004342755687</v>
      </c>
      <c r="BP2550" s="12">
        <v>58.34953384992896</v>
      </c>
      <c r="BQ2550" s="48">
        <v>32.585597058607462</v>
      </c>
      <c r="BR2550" s="49">
        <v>40.28125553202338</v>
      </c>
      <c r="BS2550" s="13">
        <v>0</v>
      </c>
      <c r="BT2550" s="12">
        <v>445.81503947603869</v>
      </c>
      <c r="BV2550" s="14">
        <f>Таблица1[[#This Row],[Lкан_леб,мм]]</f>
        <v>57884.184960523962</v>
      </c>
      <c r="BW2550" s="50">
        <f>Таблица1[[#This Row],[угол обхв4]]+Таблица1[[#This Row],[Lдуг 3,мм]]</f>
        <v>11619.79548534899</v>
      </c>
      <c r="BX2550" s="54">
        <f>Таблица1[[#This Row],[угол обхв5]]+Таблица1[[#This Row],[Y5, мм]]</f>
        <v>58606.889810171546</v>
      </c>
      <c r="BY2550" s="14">
        <f>Таблица1[[#This Row],[угол обхв6]]+Таблица1[[#This Row],[Lдуг 4,мм]]</f>
        <v>15009.787815411837</v>
      </c>
      <c r="BZ2550" s="14">
        <f>Таблица1[[#This Row],[Т1]]+Таблица1[[#This Row],[X6, мм]]</f>
        <v>59022.393535107083</v>
      </c>
      <c r="CA2550" s="14">
        <f>Таблица1[[#This Row],[Т2]]+Таблица1[[#This Row],[Lдуг 5,мм]]</f>
        <v>20490.319997599989</v>
      </c>
      <c r="CB2550" s="14">
        <f>Таблица1[[#This Row],[Т3]]+Таблица1[[#This Row],[Y6, мм]]</f>
        <v>59254.433725726645</v>
      </c>
      <c r="CC2550" s="14">
        <f>Таблица1[[#This Row],[Т4]]+Таблица1[[#This Row],[Lдуг 6,мм]]</f>
        <v>21618.795517937047</v>
      </c>
      <c r="CD2550" s="14">
        <f>Таблица1[[#This Row],[Т5]]+Таблица1[[#This Row],[Lдуг 1,мм]]</f>
        <v>59541.274264362008</v>
      </c>
      <c r="CE2550" s="14">
        <f>Таблица1[[#This Row],[Т6]]+Таблица1[[#This Row],[Lпрям1, мм]]</f>
        <v>25504.052065509826</v>
      </c>
      <c r="CF2550" s="15">
        <f>Таблица1[[#This Row],[Т7]]+Таблица1[[#This Row],[Lдуг 2,мм]]</f>
        <v>59541.274264362008</v>
      </c>
      <c r="CG2550" s="14">
        <f>Таблица1[[#This Row],[Т8]]+Таблица1[[#This Row],[Lпрям2, мм]]</f>
        <v>25504.052065509826</v>
      </c>
      <c r="CH2550" s="14">
        <f>Таблица1[[#This Row],[Т9]]-Таблица1[[#This Row],[Т9]]</f>
        <v>0</v>
      </c>
      <c r="CI2550" s="50">
        <f>Таблица1[[#This Row],[Т9]]-Таблица1[[#This Row],[Т8]]</f>
        <v>34037.222198852178</v>
      </c>
      <c r="CJ2550" s="54">
        <f>Таблица1[[#This Row],[Т9]]-Таблица1[[#This Row],[Т7]]</f>
        <v>0</v>
      </c>
      <c r="CK2550" s="14">
        <f>Таблица1[[#This Row],[Т9]]-Таблица1[[#This Row],[Т6]]</f>
        <v>37922.47874642496</v>
      </c>
      <c r="CL2550" s="14">
        <f>Таблица1[[#This Row],[Т9]]-Таблица1[[#This Row],[Т5]]</f>
        <v>286.84053863536246</v>
      </c>
      <c r="CM2550" s="14">
        <f>Таблица1[[#This Row],[Т9]]-Таблица1[[#This Row],[Т4]]</f>
        <v>39050.954266762019</v>
      </c>
      <c r="CN2550" s="14">
        <f>Таблица1[[#This Row],[Т9]]-Таблица1[[#This Row],[Т3]]</f>
        <v>518.88072925492452</v>
      </c>
      <c r="CO2550" s="14">
        <f>Таблица1[[#This Row],[Т9]]-Таблица1[[#This Row],[Т2]]</f>
        <v>44531.486448950171</v>
      </c>
      <c r="CP2550" s="14">
        <f>Таблица1[[#This Row],[Т9]]-Таблица1[[#This Row],[Т1]]</f>
        <v>934.38445419046184</v>
      </c>
      <c r="CQ2550" s="14">
        <f>Таблица1[[#This Row],[Т9]]-Таблица1[[#This Row],[угол обхв6]]</f>
        <v>47921.478779013021</v>
      </c>
      <c r="CR2550" s="14">
        <f>Таблица1[[#This Row],[Т9]]-Таблица1[[#This Row],[угол обхв5]]</f>
        <v>1657.0893038380455</v>
      </c>
      <c r="CS2550" s="14">
        <f>Таблица1[[#This Row],[Т9]]-Таблица1[[#This Row],[угол обхв4]]</f>
        <v>59541.274264362008</v>
      </c>
      <c r="CT2550" s="14">
        <f>Таблица1[[#This Row],[Lкан_прям, мм]]+Таблица1[[#This Row],[Lкан_дуг, мм]]+Таблица1[[#This Row],[Lкан_леб,мм]]</f>
        <v>85045.326329871838</v>
      </c>
      <c r="CU2550" s="16">
        <f>Таблица1[[#This Row],[Lкан_леб,мм]]</f>
        <v>57884.184960523962</v>
      </c>
      <c r="CV2550" s="14">
        <f>2534431-(Таблица1[[#This Row],[Т23]]+Таблица1[[#This Row],[угол обхв3]])</f>
        <v>2448939.8586306521</v>
      </c>
      <c r="CW2550" s="50">
        <f>SUM(X2550:AC2550,AD2550:AI2550)-Таблица1[[#This Row],[lподв_min, мм]]</f>
        <v>23275.884820724965</v>
      </c>
      <c r="CX2550" s="17">
        <f>CW2989-Таблица1[[#This Row],[Суммарная длина каната]]</f>
        <v>-2448939.8586306521</v>
      </c>
    </row>
    <row r="2551" spans="1:102" x14ac:dyDescent="0.25">
      <c r="A2551" s="21">
        <v>2550</v>
      </c>
      <c r="B2551" s="10">
        <v>66.463720000197924</v>
      </c>
      <c r="C2551" s="10">
        <v>26.464081632653066</v>
      </c>
      <c r="D2551" s="11">
        <v>5752.8106142721836</v>
      </c>
      <c r="E2551" s="11">
        <v>12401.939681551446</v>
      </c>
      <c r="F2551" s="11">
        <v>4880.2954766220937</v>
      </c>
      <c r="G2551" s="11">
        <v>12624.664477143326</v>
      </c>
      <c r="H2551" s="11">
        <v>5344.8101242721832</v>
      </c>
      <c r="I2551" s="11">
        <v>8477.7822444030298</v>
      </c>
      <c r="J2551" s="11">
        <v>3924.1574371484162</v>
      </c>
      <c r="K2551" s="11">
        <v>25542.278452016046</v>
      </c>
      <c r="L2551" s="11">
        <v>1618.8629173318388</v>
      </c>
      <c r="M2551" s="11">
        <v>57884.184960523962</v>
      </c>
      <c r="N2551" s="11">
        <v>3586.9977753051307</v>
      </c>
      <c r="O2551" s="11">
        <v>21319.882208647919</v>
      </c>
      <c r="P2551" s="43">
        <v>6273.530463697879</v>
      </c>
      <c r="Q2551" s="11">
        <v>19253.480153475557</v>
      </c>
      <c r="R2551" s="11">
        <v>5794.767484983442</v>
      </c>
      <c r="S2551" s="11">
        <v>13793.899674151849</v>
      </c>
      <c r="T2551" s="11">
        <v>5752.8106142721836</v>
      </c>
      <c r="U2551" s="11">
        <v>12401.939681551446</v>
      </c>
      <c r="V2551" s="11">
        <v>4852.2877082689038</v>
      </c>
      <c r="W2551" s="11">
        <v>12487.054285253795</v>
      </c>
      <c r="X2551" s="12">
        <v>0</v>
      </c>
      <c r="Y2551" s="12">
        <v>710.03172743185246</v>
      </c>
      <c r="Z2551" s="12">
        <v>409.0636539033714</v>
      </c>
      <c r="AA2551" s="44">
        <v>232.04019061955907</v>
      </c>
      <c r="AB2551" s="45">
        <v>267.727345377056</v>
      </c>
      <c r="AC2551" s="12">
        <v>0</v>
      </c>
      <c r="AD2551" s="12">
        <v>11619.79548534899</v>
      </c>
      <c r="AE2551" s="12">
        <v>3389.3178280331463</v>
      </c>
      <c r="AF2551" s="12">
        <v>5480.5321821881507</v>
      </c>
      <c r="AG2551" s="44">
        <v>1128.4755203370592</v>
      </c>
      <c r="AH2551" s="45">
        <v>3924.1574361087005</v>
      </c>
      <c r="AI2551" s="12">
        <v>0</v>
      </c>
      <c r="AJ2551" s="12">
        <v>-62.143918951539661</v>
      </c>
      <c r="AK2551" s="12">
        <v>37.566427377451468</v>
      </c>
      <c r="AL2551" s="12">
        <v>95.011576693293094</v>
      </c>
      <c r="AM2551" s="44">
        <v>127.59717375190057</v>
      </c>
      <c r="AN2551" s="45">
        <v>89.999999853992151</v>
      </c>
      <c r="AO2551" s="12">
        <v>0</v>
      </c>
      <c r="AP2551" s="12">
        <v>-2203.1003502823996</v>
      </c>
      <c r="AQ2551" s="12">
        <v>3835.747547762905</v>
      </c>
      <c r="AR2551" s="12">
        <v>6679.9707073668287</v>
      </c>
      <c r="AS2551" s="44">
        <v>6118.0339385876778</v>
      </c>
      <c r="AT2551" s="45">
        <v>5344.8106142721826</v>
      </c>
      <c r="AU2551" s="12">
        <v>0</v>
      </c>
      <c r="AV2551" s="12">
        <v>11237.180446847933</v>
      </c>
      <c r="AW2551" s="12">
        <v>21643.282194272848</v>
      </c>
      <c r="AX2551" s="12">
        <v>19217.838487881414</v>
      </c>
      <c r="AY2551" s="44">
        <v>13544.976392849878</v>
      </c>
      <c r="AZ2551" s="45">
        <v>12401.939680511732</v>
      </c>
      <c r="BA2551" s="12">
        <v>0</v>
      </c>
      <c r="BB2551" s="12">
        <v>3226.2751617619583</v>
      </c>
      <c r="BC2551" s="12">
        <v>6522.2802361556533</v>
      </c>
      <c r="BD2551" s="12">
        <v>6201.2077286523918</v>
      </c>
      <c r="BE2551" s="44">
        <v>5429.5441606679469</v>
      </c>
      <c r="BF2551" s="45">
        <v>5344.8106242721833</v>
      </c>
      <c r="BG2551" s="12">
        <v>0</v>
      </c>
      <c r="BH2551" s="12">
        <v>21510.521124083836</v>
      </c>
      <c r="BI2551" s="12">
        <v>19576.880139100489</v>
      </c>
      <c r="BJ2551" s="12">
        <v>13758.258008557706</v>
      </c>
      <c r="BK2551" s="44">
        <v>12650.862962853418</v>
      </c>
      <c r="BL2551" s="45">
        <v>8477.7822444030317</v>
      </c>
      <c r="BM2551" s="12">
        <v>0</v>
      </c>
      <c r="BN2551" s="12">
        <v>0</v>
      </c>
      <c r="BO2551" s="12">
        <v>99.710346328991136</v>
      </c>
      <c r="BP2551" s="12">
        <v>57.445149315841626</v>
      </c>
      <c r="BQ2551" s="48">
        <v>32.585597058607476</v>
      </c>
      <c r="BR2551" s="49">
        <v>37.597173897908426</v>
      </c>
      <c r="BS2551" s="13">
        <v>0</v>
      </c>
      <c r="BT2551" s="12">
        <v>445.81503947603869</v>
      </c>
      <c r="BV2551" s="14">
        <f>Таблица1[[#This Row],[Lкан_леб,мм]]</f>
        <v>57884.184960523962</v>
      </c>
      <c r="BW2551" s="50">
        <f>Таблица1[[#This Row],[угол обхв4]]+Таблица1[[#This Row],[Lдуг 3,мм]]</f>
        <v>11619.79548534899</v>
      </c>
      <c r="BX2551" s="54">
        <f>Таблица1[[#This Row],[угол обхв5]]+Таблица1[[#This Row],[Y5, мм]]</f>
        <v>58594.216687955814</v>
      </c>
      <c r="BY2551" s="14">
        <f>Таблица1[[#This Row],[угол обхв6]]+Таблица1[[#This Row],[Lдуг 4,мм]]</f>
        <v>15009.113313382137</v>
      </c>
      <c r="BZ2551" s="14">
        <f>Таблица1[[#This Row],[Т1]]+Таблица1[[#This Row],[X6, мм]]</f>
        <v>59003.280341859187</v>
      </c>
      <c r="CA2551" s="14">
        <f>Таблица1[[#This Row],[Т2]]+Таблица1[[#This Row],[Lдуг 5,мм]]</f>
        <v>20489.645495570287</v>
      </c>
      <c r="CB2551" s="14">
        <f>Таблица1[[#This Row],[Т3]]+Таблица1[[#This Row],[Y6, мм]]</f>
        <v>59235.320532478749</v>
      </c>
      <c r="CC2551" s="14">
        <f>Таблица1[[#This Row],[Т4]]+Таблица1[[#This Row],[Lдуг 6,мм]]</f>
        <v>21618.121015907345</v>
      </c>
      <c r="CD2551" s="14">
        <f>Таблица1[[#This Row],[Т5]]+Таблица1[[#This Row],[Lдуг 1,мм]]</f>
        <v>59503.047877855803</v>
      </c>
      <c r="CE2551" s="14">
        <f>Таблица1[[#This Row],[Т6]]+Таблица1[[#This Row],[Lпрям1, мм]]</f>
        <v>25542.278452016046</v>
      </c>
      <c r="CF2551" s="15">
        <f>Таблица1[[#This Row],[Т7]]+Таблица1[[#This Row],[Lдуг 2,мм]]</f>
        <v>59503.047877855803</v>
      </c>
      <c r="CG2551" s="14">
        <f>Таблица1[[#This Row],[Т8]]+Таблица1[[#This Row],[Lпрям2, мм]]</f>
        <v>25542.278452016046</v>
      </c>
      <c r="CH2551" s="14">
        <f>Таблица1[[#This Row],[Т9]]-Таблица1[[#This Row],[Т9]]</f>
        <v>0</v>
      </c>
      <c r="CI2551" s="50">
        <f>Таблица1[[#This Row],[Т9]]-Таблица1[[#This Row],[Т8]]</f>
        <v>33960.769425839753</v>
      </c>
      <c r="CJ2551" s="54">
        <f>Таблица1[[#This Row],[Т9]]-Таблица1[[#This Row],[Т7]]</f>
        <v>0</v>
      </c>
      <c r="CK2551" s="14">
        <f>Таблица1[[#This Row],[Т9]]-Таблица1[[#This Row],[Т6]]</f>
        <v>37884.926861948457</v>
      </c>
      <c r="CL2551" s="14">
        <f>Таблица1[[#This Row],[Т9]]-Таблица1[[#This Row],[Т5]]</f>
        <v>267.72734537705401</v>
      </c>
      <c r="CM2551" s="14">
        <f>Таблица1[[#This Row],[Т9]]-Таблица1[[#This Row],[Т4]]</f>
        <v>39013.402382285516</v>
      </c>
      <c r="CN2551" s="14">
        <f>Таблица1[[#This Row],[Т9]]-Таблица1[[#This Row],[Т3]]</f>
        <v>499.76753599661606</v>
      </c>
      <c r="CO2551" s="14">
        <f>Таблица1[[#This Row],[Т9]]-Таблица1[[#This Row],[Т2]]</f>
        <v>44493.934564473668</v>
      </c>
      <c r="CP2551" s="14">
        <f>Таблица1[[#This Row],[Т9]]-Таблица1[[#This Row],[Т1]]</f>
        <v>908.83118989998911</v>
      </c>
      <c r="CQ2551" s="14">
        <f>Таблица1[[#This Row],[Т9]]-Таблица1[[#This Row],[угол обхв6]]</f>
        <v>47883.252392506809</v>
      </c>
      <c r="CR2551" s="14">
        <f>Таблица1[[#This Row],[Т9]]-Таблица1[[#This Row],[угол обхв5]]</f>
        <v>1618.8629173318404</v>
      </c>
      <c r="CS2551" s="14">
        <f>Таблица1[[#This Row],[Т9]]-Таблица1[[#This Row],[угол обхв4]]</f>
        <v>59503.047877855803</v>
      </c>
      <c r="CT2551" s="14">
        <f>Таблица1[[#This Row],[Lкан_прям, мм]]+Таблица1[[#This Row],[Lкан_дуг, мм]]+Таблица1[[#This Row],[Lкан_леб,мм]]</f>
        <v>85045.326329871852</v>
      </c>
      <c r="CU2551" s="16">
        <f>Таблица1[[#This Row],[Lкан_леб,мм]]</f>
        <v>57884.184960523962</v>
      </c>
      <c r="CV2551" s="14">
        <f>2534431-(Таблица1[[#This Row],[Т23]]+Таблица1[[#This Row],[угол обхв3]])</f>
        <v>2448939.8586306521</v>
      </c>
      <c r="CW2551" s="50">
        <f>SUM(X2551:AC2551,AD2551:AI2551)-Таблица1[[#This Row],[lподв_min, мм]]</f>
        <v>23236.98393219947</v>
      </c>
      <c r="CX2551" s="17">
        <f>CW2990-Таблица1[[#This Row],[Суммарная длина каната]]</f>
        <v>-2448939.8586306521</v>
      </c>
    </row>
    <row r="2552" spans="1:102" x14ac:dyDescent="0.25">
      <c r="A2552" s="21">
        <v>2551</v>
      </c>
      <c r="B2552" s="10">
        <v>66.463720000197924</v>
      </c>
      <c r="C2552" s="10">
        <v>29.148163265306128</v>
      </c>
      <c r="D2552" s="11">
        <v>6135.2301117743618</v>
      </c>
      <c r="E2552" s="11">
        <v>12470.887582332361</v>
      </c>
      <c r="F2552" s="11">
        <v>5253.2422259028517</v>
      </c>
      <c r="G2552" s="11">
        <v>12652.509082094652</v>
      </c>
      <c r="H2552" s="11">
        <v>5727.2296217743624</v>
      </c>
      <c r="I2552" s="11">
        <v>8506.1677158215734</v>
      </c>
      <c r="J2552" s="11">
        <v>3964.7198665107871</v>
      </c>
      <c r="K2552" s="11">
        <v>25580.504838522476</v>
      </c>
      <c r="L2552" s="11">
        <v>1580.6365308254074</v>
      </c>
      <c r="M2552" s="11">
        <v>57884.184960523962</v>
      </c>
      <c r="N2552" s="11">
        <v>3586.9977753051307</v>
      </c>
      <c r="O2552" s="11">
        <v>21319.882208647919</v>
      </c>
      <c r="P2552" s="43">
        <v>6334.5283868757469</v>
      </c>
      <c r="Q2552" s="11">
        <v>19339.296146005727</v>
      </c>
      <c r="R2552" s="11">
        <v>6111.9569563882778</v>
      </c>
      <c r="S2552" s="11">
        <v>13863.285284225889</v>
      </c>
      <c r="T2552" s="11">
        <v>6135.2301117743618</v>
      </c>
      <c r="U2552" s="11">
        <v>12470.887582332361</v>
      </c>
      <c r="V2552" s="11">
        <v>5231.709322163324</v>
      </c>
      <c r="W2552" s="11">
        <v>12513.73828525128</v>
      </c>
      <c r="X2552" s="12">
        <v>0</v>
      </c>
      <c r="Y2552" s="12">
        <v>697.35583501434996</v>
      </c>
      <c r="Z2552" s="12">
        <v>402.62635307297643</v>
      </c>
      <c r="AA2552" s="44">
        <v>232.04019061955924</v>
      </c>
      <c r="AB2552" s="45">
        <v>248.6141521185217</v>
      </c>
      <c r="AC2552" s="12">
        <v>0</v>
      </c>
      <c r="AD2552" s="12">
        <v>11619.79548534899</v>
      </c>
      <c r="AE2552" s="12">
        <v>3386.9817851665671</v>
      </c>
      <c r="AF2552" s="12">
        <v>5480.5321821881471</v>
      </c>
      <c r="AG2552" s="44">
        <v>1128.4755203370617</v>
      </c>
      <c r="AH2552" s="45">
        <v>3964.719865481708</v>
      </c>
      <c r="AI2552" s="12">
        <v>0</v>
      </c>
      <c r="AJ2552" s="12">
        <v>-62.143918951539661</v>
      </c>
      <c r="AK2552" s="12">
        <v>35.786341257145672</v>
      </c>
      <c r="AL2552" s="12">
        <v>92.327495060640018</v>
      </c>
      <c r="AM2552" s="44">
        <v>124.91309211924752</v>
      </c>
      <c r="AN2552" s="45">
        <v>89.999999855485939</v>
      </c>
      <c r="AO2552" s="12">
        <v>0</v>
      </c>
      <c r="AP2552" s="12">
        <v>-2203.1003502823996</v>
      </c>
      <c r="AQ2552" s="12">
        <v>3825.5816133101157</v>
      </c>
      <c r="AR2552" s="12">
        <v>6742.1917957080886</v>
      </c>
      <c r="AS2552" s="44">
        <v>6446.5255728570128</v>
      </c>
      <c r="AT2552" s="45">
        <v>5727.2301117743618</v>
      </c>
      <c r="AU2552" s="12">
        <v>0</v>
      </c>
      <c r="AV2552" s="12">
        <v>11237.180446847933</v>
      </c>
      <c r="AW2552" s="12">
        <v>21650.8531322089</v>
      </c>
      <c r="AX2552" s="12">
        <v>19322.726743506089</v>
      </c>
      <c r="AY2552" s="44">
        <v>13629.773312639427</v>
      </c>
      <c r="AZ2552" s="45">
        <v>12470.887581303285</v>
      </c>
      <c r="BA2552" s="12">
        <v>0</v>
      </c>
      <c r="BB2552" s="12">
        <v>3226.2751617619583</v>
      </c>
      <c r="BC2552" s="12">
        <v>6573.1122248807314</v>
      </c>
      <c r="BD2552" s="12">
        <v>6519.6203652206195</v>
      </c>
      <c r="BE2552" s="44">
        <v>5800.6614953056278</v>
      </c>
      <c r="BF2552" s="45">
        <v>5727.2301217743616</v>
      </c>
      <c r="BG2552" s="12">
        <v>0</v>
      </c>
      <c r="BH2552" s="12">
        <v>21510.521124083836</v>
      </c>
      <c r="BI2552" s="12">
        <v>19670.267069566708</v>
      </c>
      <c r="BJ2552" s="12">
        <v>13846.715881726252</v>
      </c>
      <c r="BK2552" s="44">
        <v>12704.399553918822</v>
      </c>
      <c r="BL2552" s="45">
        <v>8506.1677158215753</v>
      </c>
      <c r="BM2552" s="12">
        <v>0</v>
      </c>
      <c r="BN2552" s="12">
        <v>0</v>
      </c>
      <c r="BO2552" s="12">
        <v>97.930260208685326</v>
      </c>
      <c r="BP2552" s="12">
        <v>56.541153803494346</v>
      </c>
      <c r="BQ2552" s="48">
        <v>32.585597058607497</v>
      </c>
      <c r="BR2552" s="49">
        <v>34.913092263761584</v>
      </c>
      <c r="BS2552" s="13">
        <v>0</v>
      </c>
      <c r="BT2552" s="12">
        <v>445.81503947603869</v>
      </c>
      <c r="BV2552" s="14">
        <f>Таблица1[[#This Row],[Lкан_леб,мм]]</f>
        <v>57884.184960523962</v>
      </c>
      <c r="BW2552" s="50">
        <f>Таблица1[[#This Row],[угол обхв4]]+Таблица1[[#This Row],[Lдуг 3,мм]]</f>
        <v>11619.79548534899</v>
      </c>
      <c r="BX2552" s="54">
        <f>Таблица1[[#This Row],[угол обхв5]]+Таблица1[[#This Row],[Y5, мм]]</f>
        <v>58581.540795538313</v>
      </c>
      <c r="BY2552" s="14">
        <f>Таблица1[[#This Row],[угол обхв6]]+Таблица1[[#This Row],[Lдуг 4,мм]]</f>
        <v>15006.777270515557</v>
      </c>
      <c r="BZ2552" s="14">
        <f>Таблица1[[#This Row],[Т1]]+Таблица1[[#This Row],[X6, мм]]</f>
        <v>58984.16714861129</v>
      </c>
      <c r="CA2552" s="14">
        <f>Таблица1[[#This Row],[Т2]]+Таблица1[[#This Row],[Lдуг 5,мм]]</f>
        <v>20487.309452703703</v>
      </c>
      <c r="CB2552" s="14">
        <f>Таблица1[[#This Row],[Т3]]+Таблица1[[#This Row],[Y6, мм]]</f>
        <v>59216.207339230852</v>
      </c>
      <c r="CC2552" s="14">
        <f>Таблица1[[#This Row],[Т4]]+Таблица1[[#This Row],[Lдуг 6,мм]]</f>
        <v>21615.784973040765</v>
      </c>
      <c r="CD2552" s="14">
        <f>Таблица1[[#This Row],[Т5]]+Таблица1[[#This Row],[Lдуг 1,мм]]</f>
        <v>59464.821491349372</v>
      </c>
      <c r="CE2552" s="14">
        <f>Таблица1[[#This Row],[Т6]]+Таблица1[[#This Row],[Lпрям1, мм]]</f>
        <v>25580.504838522473</v>
      </c>
      <c r="CF2552" s="15">
        <f>Таблица1[[#This Row],[Т7]]+Таблица1[[#This Row],[Lдуг 2,мм]]</f>
        <v>59464.821491349372</v>
      </c>
      <c r="CG2552" s="14">
        <f>Таблица1[[#This Row],[Т8]]+Таблица1[[#This Row],[Lпрям2, мм]]</f>
        <v>25580.504838522473</v>
      </c>
      <c r="CH2552" s="14">
        <f>Таблица1[[#This Row],[Т9]]-Таблица1[[#This Row],[Т9]]</f>
        <v>0</v>
      </c>
      <c r="CI2552" s="50">
        <f>Таблица1[[#This Row],[Т9]]-Таблица1[[#This Row],[Т8]]</f>
        <v>33884.316652826899</v>
      </c>
      <c r="CJ2552" s="54">
        <f>Таблица1[[#This Row],[Т9]]-Таблица1[[#This Row],[Т7]]</f>
        <v>0</v>
      </c>
      <c r="CK2552" s="14">
        <f>Таблица1[[#This Row],[Т9]]-Таблица1[[#This Row],[Т6]]</f>
        <v>37849.036518308611</v>
      </c>
      <c r="CL2552" s="14">
        <f>Таблица1[[#This Row],[Т9]]-Таблица1[[#This Row],[Т5]]</f>
        <v>248.61415211852</v>
      </c>
      <c r="CM2552" s="14">
        <f>Таблица1[[#This Row],[Т9]]-Таблица1[[#This Row],[Т4]]</f>
        <v>38977.512038645669</v>
      </c>
      <c r="CN2552" s="14">
        <f>Таблица1[[#This Row],[Т9]]-Таблица1[[#This Row],[Т3]]</f>
        <v>480.65434273808205</v>
      </c>
      <c r="CO2552" s="14">
        <f>Таблица1[[#This Row],[Т9]]-Таблица1[[#This Row],[Т2]]</f>
        <v>44458.044220833814</v>
      </c>
      <c r="CP2552" s="14">
        <f>Таблица1[[#This Row],[Т9]]-Таблица1[[#This Row],[Т1]]</f>
        <v>883.28069581105956</v>
      </c>
      <c r="CQ2552" s="14">
        <f>Таблица1[[#This Row],[Т9]]-Таблица1[[#This Row],[угол обхв6]]</f>
        <v>47845.026006000378</v>
      </c>
      <c r="CR2552" s="14">
        <f>Таблица1[[#This Row],[Т9]]-Таблица1[[#This Row],[угол обхв5]]</f>
        <v>1580.6365308254099</v>
      </c>
      <c r="CS2552" s="14">
        <f>Таблица1[[#This Row],[Т9]]-Таблица1[[#This Row],[угол обхв4]]</f>
        <v>59464.821491349372</v>
      </c>
      <c r="CT2552" s="14">
        <f>Таблица1[[#This Row],[Lкан_прям, мм]]+Таблица1[[#This Row],[Lкан_дуг, мм]]+Таблица1[[#This Row],[Lкан_леб,мм]]</f>
        <v>85045.326329871838</v>
      </c>
      <c r="CU2552" s="16">
        <f>Таблица1[[#This Row],[Lкан_леб,мм]]</f>
        <v>57884.184960523962</v>
      </c>
      <c r="CV2552" s="14">
        <f>2534431-(Таблица1[[#This Row],[Т23]]+Таблица1[[#This Row],[угол обхв3]])</f>
        <v>2448939.8586306521</v>
      </c>
      <c r="CW2552" s="50">
        <f>SUM(X2552:AC2552,AD2552:AI2552)-Таблица1[[#This Row],[lподв_min, мм]]</f>
        <v>23196.421502837096</v>
      </c>
      <c r="CX2552" s="17">
        <f>CW2991-Таблица1[[#This Row],[Суммарная длина каната]]</f>
        <v>-2448939.8586306521</v>
      </c>
    </row>
    <row r="2553" spans="1:102" x14ac:dyDescent="0.25">
      <c r="A2553" s="21">
        <v>2552</v>
      </c>
      <c r="B2553" s="10">
        <v>66.463720000197924</v>
      </c>
      <c r="C2553" s="10">
        <v>31.832244897959189</v>
      </c>
      <c r="D2553" s="11">
        <v>6514.0013096070506</v>
      </c>
      <c r="E2553" s="11">
        <v>12557.668137667661</v>
      </c>
      <c r="F2553" s="11">
        <v>5624.4758911782101</v>
      </c>
      <c r="G2553" s="11">
        <v>12697.787836386276</v>
      </c>
      <c r="H2553" s="11">
        <v>6106.0008196070512</v>
      </c>
      <c r="I2553" s="11">
        <v>8550.7259923995352</v>
      </c>
      <c r="J2553" s="11">
        <v>4006.9421452681249</v>
      </c>
      <c r="K2553" s="11">
        <v>25618.7312250291</v>
      </c>
      <c r="L2553" s="11">
        <v>1542.4101443187692</v>
      </c>
      <c r="M2553" s="11">
        <v>57884.184960523962</v>
      </c>
      <c r="N2553" s="11">
        <v>3586.9977753051307</v>
      </c>
      <c r="O2553" s="11">
        <v>21319.882208647919</v>
      </c>
      <c r="P2553" s="43">
        <v>6391.4407196344673</v>
      </c>
      <c r="Q2553" s="11">
        <v>19427.874459299168</v>
      </c>
      <c r="R2553" s="11">
        <v>6425.5491929688169</v>
      </c>
      <c r="S2553" s="11">
        <v>13947.448416367215</v>
      </c>
      <c r="T2553" s="11">
        <v>6514.0013096070506</v>
      </c>
      <c r="U2553" s="11">
        <v>12557.668137667661</v>
      </c>
      <c r="V2553" s="11">
        <v>5609.4650985205526</v>
      </c>
      <c r="W2553" s="11">
        <v>12558.160918838876</v>
      </c>
      <c r="X2553" s="12">
        <v>0</v>
      </c>
      <c r="Y2553" s="12">
        <v>684.67410409643685</v>
      </c>
      <c r="Z2553" s="12">
        <v>396.1948907429927</v>
      </c>
      <c r="AA2553" s="44">
        <v>232.04019061955876</v>
      </c>
      <c r="AB2553" s="45">
        <v>229.50095885978072</v>
      </c>
      <c r="AC2553" s="12">
        <v>0</v>
      </c>
      <c r="AD2553" s="12">
        <v>11619.79548534899</v>
      </c>
      <c r="AE2553" s="12">
        <v>3382.985892905012</v>
      </c>
      <c r="AF2553" s="12">
        <v>5480.5321821881471</v>
      </c>
      <c r="AG2553" s="44">
        <v>1128.475520337061</v>
      </c>
      <c r="AH2553" s="45">
        <v>4006.9421442498906</v>
      </c>
      <c r="AI2553" s="12">
        <v>0</v>
      </c>
      <c r="AJ2553" s="12">
        <v>-62.143918951539661</v>
      </c>
      <c r="AK2553" s="12">
        <v>34.005435231368722</v>
      </c>
      <c r="AL2553" s="12">
        <v>89.643413427986985</v>
      </c>
      <c r="AM2553" s="44">
        <v>122.22901048659442</v>
      </c>
      <c r="AN2553" s="45">
        <v>89.999999857008703</v>
      </c>
      <c r="AO2553" s="12">
        <v>0</v>
      </c>
      <c r="AP2553" s="12">
        <v>-2203.1003502823996</v>
      </c>
      <c r="AQ2553" s="12">
        <v>3815.1805659437923</v>
      </c>
      <c r="AR2553" s="12">
        <v>6799.4328180630355</v>
      </c>
      <c r="AS2553" s="44">
        <v>6770.6858778346832</v>
      </c>
      <c r="AT2553" s="45">
        <v>6106.0013096070497</v>
      </c>
      <c r="AU2553" s="12">
        <v>0</v>
      </c>
      <c r="AV2553" s="12">
        <v>11237.180446847933</v>
      </c>
      <c r="AW2553" s="12">
        <v>21658.107893740511</v>
      </c>
      <c r="AX2553" s="12">
        <v>19430.41367568506</v>
      </c>
      <c r="AY2553" s="44">
        <v>13729.860115303487</v>
      </c>
      <c r="AZ2553" s="45">
        <v>12557.668136649427</v>
      </c>
      <c r="BA2553" s="12">
        <v>0</v>
      </c>
      <c r="BB2553" s="12">
        <v>3226.2751617619583</v>
      </c>
      <c r="BC2553" s="12">
        <v>6619.6235102731289</v>
      </c>
      <c r="BD2553" s="12">
        <v>6833.5412913973842</v>
      </c>
      <c r="BE2553" s="44">
        <v>6168.8646247411843</v>
      </c>
      <c r="BF2553" s="45">
        <v>6106.0013196070513</v>
      </c>
      <c r="BG2553" s="12">
        <v>0</v>
      </c>
      <c r="BH2553" s="12">
        <v>21510.521124083836</v>
      </c>
      <c r="BI2553" s="12">
        <v>19766.100144391759</v>
      </c>
      <c r="BJ2553" s="12">
        <v>13949.987632753107</v>
      </c>
      <c r="BK2553" s="44">
        <v>12775.256438731387</v>
      </c>
      <c r="BL2553" s="45">
        <v>8550.7259923995371</v>
      </c>
      <c r="BM2553" s="12">
        <v>0</v>
      </c>
      <c r="BN2553" s="12">
        <v>0</v>
      </c>
      <c r="BO2553" s="12">
        <v>96.149354182908382</v>
      </c>
      <c r="BP2553" s="12">
        <v>55.637978196618256</v>
      </c>
      <c r="BQ2553" s="48">
        <v>32.585597058607433</v>
      </c>
      <c r="BR2553" s="49">
        <v>32.229010629585716</v>
      </c>
      <c r="BS2553" s="13">
        <v>0</v>
      </c>
      <c r="BT2553" s="12">
        <v>445.81503947603869</v>
      </c>
      <c r="BV2553" s="14">
        <f>Таблица1[[#This Row],[Lкан_леб,мм]]</f>
        <v>57884.184960523962</v>
      </c>
      <c r="BW2553" s="50">
        <f>Таблица1[[#This Row],[угол обхв4]]+Таблица1[[#This Row],[Lдуг 3,мм]]</f>
        <v>11619.79548534899</v>
      </c>
      <c r="BX2553" s="54">
        <f>Таблица1[[#This Row],[угол обхв5]]+Таблица1[[#This Row],[Y5, мм]]</f>
        <v>58568.859064620396</v>
      </c>
      <c r="BY2553" s="14">
        <f>Таблица1[[#This Row],[угол обхв6]]+Таблица1[[#This Row],[Lдуг 4,мм]]</f>
        <v>15002.781378254002</v>
      </c>
      <c r="BZ2553" s="14">
        <f>Таблица1[[#This Row],[Т1]]+Таблица1[[#This Row],[X6, мм]]</f>
        <v>58965.053955363386</v>
      </c>
      <c r="CA2553" s="14">
        <f>Таблица1[[#This Row],[Т2]]+Таблица1[[#This Row],[Lдуг 5,мм]]</f>
        <v>20483.313560442148</v>
      </c>
      <c r="CB2553" s="14">
        <f>Таблица1[[#This Row],[Т3]]+Таблица1[[#This Row],[Y6, мм]]</f>
        <v>59197.094145982948</v>
      </c>
      <c r="CC2553" s="14">
        <f>Таблица1[[#This Row],[Т4]]+Таблица1[[#This Row],[Lдуг 6,мм]]</f>
        <v>21611.78908077921</v>
      </c>
      <c r="CD2553" s="14">
        <f>Таблица1[[#This Row],[Т5]]+Таблица1[[#This Row],[Lдуг 1,мм]]</f>
        <v>59426.595104842731</v>
      </c>
      <c r="CE2553" s="14">
        <f>Таблица1[[#This Row],[Т6]]+Таблица1[[#This Row],[Lпрям1, мм]]</f>
        <v>25618.7312250291</v>
      </c>
      <c r="CF2553" s="15">
        <f>Таблица1[[#This Row],[Т7]]+Таблица1[[#This Row],[Lдуг 2,мм]]</f>
        <v>59426.595104842731</v>
      </c>
      <c r="CG2553" s="14">
        <f>Таблица1[[#This Row],[Т8]]+Таблица1[[#This Row],[Lпрям2, мм]]</f>
        <v>25618.7312250291</v>
      </c>
      <c r="CH2553" s="14">
        <f>Таблица1[[#This Row],[Т9]]-Таблица1[[#This Row],[Т9]]</f>
        <v>0</v>
      </c>
      <c r="CI2553" s="50">
        <f>Таблица1[[#This Row],[Т9]]-Таблица1[[#This Row],[Т8]]</f>
        <v>33807.863879813631</v>
      </c>
      <c r="CJ2553" s="54">
        <f>Таблица1[[#This Row],[Т9]]-Таблица1[[#This Row],[Т7]]</f>
        <v>0</v>
      </c>
      <c r="CK2553" s="14">
        <f>Таблица1[[#This Row],[Т9]]-Таблица1[[#This Row],[Т6]]</f>
        <v>37814.806024063524</v>
      </c>
      <c r="CL2553" s="14">
        <f>Таблица1[[#This Row],[Т9]]-Таблица1[[#This Row],[Т5]]</f>
        <v>229.50095885978226</v>
      </c>
      <c r="CM2553" s="14">
        <f>Таблица1[[#This Row],[Т9]]-Таблица1[[#This Row],[Т4]]</f>
        <v>38943.281544400583</v>
      </c>
      <c r="CN2553" s="14">
        <f>Таблица1[[#This Row],[Т9]]-Таблица1[[#This Row],[Т3]]</f>
        <v>461.54114947934431</v>
      </c>
      <c r="CO2553" s="14">
        <f>Таблица1[[#This Row],[Т9]]-Таблица1[[#This Row],[Т2]]</f>
        <v>44423.813726588727</v>
      </c>
      <c r="CP2553" s="14">
        <f>Таблица1[[#This Row],[Т9]]-Таблица1[[#This Row],[Т1]]</f>
        <v>857.73604022233485</v>
      </c>
      <c r="CQ2553" s="14">
        <f>Таблица1[[#This Row],[Т9]]-Таблица1[[#This Row],[угол обхв6]]</f>
        <v>47806.799619493744</v>
      </c>
      <c r="CR2553" s="14">
        <f>Таблица1[[#This Row],[Т9]]-Таблица1[[#This Row],[угол обхв5]]</f>
        <v>1542.4101443187683</v>
      </c>
      <c r="CS2553" s="14">
        <f>Таблица1[[#This Row],[Т9]]-Таблица1[[#This Row],[угол обхв4]]</f>
        <v>59426.595104842731</v>
      </c>
      <c r="CT2553" s="14">
        <f>Таблица1[[#This Row],[Lкан_прям, мм]]+Таблица1[[#This Row],[Lкан_дуг, мм]]+Таблица1[[#This Row],[Lкан_леб,мм]]</f>
        <v>85045.326329871838</v>
      </c>
      <c r="CU2553" s="16">
        <f>Таблица1[[#This Row],[Lкан_леб,мм]]</f>
        <v>57884.184960523962</v>
      </c>
      <c r="CV2553" s="14">
        <f>2534431-(Таблица1[[#This Row],[Т23]]+Таблица1[[#This Row],[угол обхв3]])</f>
        <v>2448939.8586306521</v>
      </c>
      <c r="CW2553" s="50">
        <f>SUM(X2553:AC2553,AD2553:AI2553)-Таблица1[[#This Row],[lподв_min, мм]]</f>
        <v>23154.199224079748</v>
      </c>
      <c r="CX2553" s="17">
        <f>CW2992-Таблица1[[#This Row],[Суммарная длина каната]]</f>
        <v>-2448939.8586306521</v>
      </c>
    </row>
    <row r="2554" spans="1:102" x14ac:dyDescent="0.25">
      <c r="A2554" s="21">
        <v>2553</v>
      </c>
      <c r="B2554" s="10">
        <v>66.463720000197924</v>
      </c>
      <c r="C2554" s="10">
        <v>34.516326530612247</v>
      </c>
      <c r="D2554" s="11">
        <v>6888.2931261115409</v>
      </c>
      <c r="E2554" s="11">
        <v>12662.090937810548</v>
      </c>
      <c r="F2554" s="11">
        <v>5993.1819292831378</v>
      </c>
      <c r="G2554" s="11">
        <v>12760.401391539663</v>
      </c>
      <c r="H2554" s="11">
        <v>6480.2926361115406</v>
      </c>
      <c r="I2554" s="11">
        <v>8611.2695602952717</v>
      </c>
      <c r="J2554" s="11">
        <v>4050.8213775152767</v>
      </c>
      <c r="K2554" s="11">
        <v>25656.957611535934</v>
      </c>
      <c r="L2554" s="11">
        <v>1504.1837578119457</v>
      </c>
      <c r="M2554" s="11">
        <v>57884.184960523962</v>
      </c>
      <c r="N2554" s="11">
        <v>3586.9977753051307</v>
      </c>
      <c r="O2554" s="11">
        <v>21319.882208647919</v>
      </c>
      <c r="P2554" s="43">
        <v>6444.1425876536587</v>
      </c>
      <c r="Q2554" s="11">
        <v>19519.020739054511</v>
      </c>
      <c r="R2554" s="11">
        <v>6734.8561256278699</v>
      </c>
      <c r="S2554" s="11">
        <v>14046.204403853912</v>
      </c>
      <c r="T2554" s="11">
        <v>6888.2931261115409</v>
      </c>
      <c r="U2554" s="11">
        <v>12662.090937810548</v>
      </c>
      <c r="V2554" s="11">
        <v>5984.7261836711523</v>
      </c>
      <c r="W2554" s="11">
        <v>12620.224715997168</v>
      </c>
      <c r="X2554" s="12">
        <v>0</v>
      </c>
      <c r="Y2554" s="12">
        <v>671.98344477439923</v>
      </c>
      <c r="Z2554" s="12">
        <v>389.77235681713313</v>
      </c>
      <c r="AA2554" s="44">
        <v>232.04019061955924</v>
      </c>
      <c r="AB2554" s="45">
        <v>210.38776560085415</v>
      </c>
      <c r="AC2554" s="12">
        <v>0</v>
      </c>
      <c r="AD2554" s="12">
        <v>11619.79548534899</v>
      </c>
      <c r="AE2554" s="12">
        <v>3377.3330471536601</v>
      </c>
      <c r="AF2554" s="12">
        <v>5480.5321821881516</v>
      </c>
      <c r="AG2554" s="44">
        <v>1128.4755203370592</v>
      </c>
      <c r="AH2554" s="45">
        <v>4050.8213765080718</v>
      </c>
      <c r="AI2554" s="12">
        <v>0</v>
      </c>
      <c r="AJ2554" s="12">
        <v>-62.143918951539661</v>
      </c>
      <c r="AK2554" s="12">
        <v>32.2232753823709</v>
      </c>
      <c r="AL2554" s="12">
        <v>86.95933179533391</v>
      </c>
      <c r="AM2554" s="44">
        <v>119.54492885394141</v>
      </c>
      <c r="AN2554" s="45">
        <v>89.999999858557629</v>
      </c>
      <c r="AO2554" s="12">
        <v>0</v>
      </c>
      <c r="AP2554" s="12">
        <v>-2203.1003502823996</v>
      </c>
      <c r="AQ2554" s="12">
        <v>3804.5515283213881</v>
      </c>
      <c r="AR2554" s="12">
        <v>6851.5681789162818</v>
      </c>
      <c r="AS2554" s="44">
        <v>7089.8035964729297</v>
      </c>
      <c r="AT2554" s="45">
        <v>6480.29312611154</v>
      </c>
      <c r="AU2554" s="12">
        <v>0</v>
      </c>
      <c r="AV2554" s="12">
        <v>11237.180446847933</v>
      </c>
      <c r="AW2554" s="12">
        <v>21665.04067160159</v>
      </c>
      <c r="AX2554" s="12">
        <v>19540.663002898698</v>
      </c>
      <c r="AY2554" s="44">
        <v>13845.01719516336</v>
      </c>
      <c r="AZ2554" s="45">
        <v>12662.090936803344</v>
      </c>
      <c r="BA2554" s="12">
        <v>0</v>
      </c>
      <c r="BB2554" s="12">
        <v>3226.2751617619583</v>
      </c>
      <c r="BC2554" s="12">
        <v>6661.6963406699151</v>
      </c>
      <c r="BD2554" s="12">
        <v>7142.281716890494</v>
      </c>
      <c r="BE2554" s="44">
        <v>6533.3456552664811</v>
      </c>
      <c r="BF2554" s="45">
        <v>6480.2931361115407</v>
      </c>
      <c r="BG2554" s="12">
        <v>0</v>
      </c>
      <c r="BH2554" s="12">
        <v>21510.521124083836</v>
      </c>
      <c r="BI2554" s="12">
        <v>19864.179202008185</v>
      </c>
      <c r="BJ2554" s="12">
        <v>14067.846667698099</v>
      </c>
      <c r="BK2554" s="44">
        <v>12863.278146501099</v>
      </c>
      <c r="BL2554" s="45">
        <v>8611.2695602952735</v>
      </c>
      <c r="BM2554" s="12">
        <v>0</v>
      </c>
      <c r="BN2554" s="12">
        <v>0</v>
      </c>
      <c r="BO2554" s="12">
        <v>94.367194333910561</v>
      </c>
      <c r="BP2554" s="12">
        <v>54.736056412963016</v>
      </c>
      <c r="BQ2554" s="48">
        <v>32.585597058607497</v>
      </c>
      <c r="BR2554" s="49">
        <v>29.544928995383788</v>
      </c>
      <c r="BS2554" s="13">
        <v>0</v>
      </c>
      <c r="BT2554" s="12">
        <v>445.81503947603869</v>
      </c>
      <c r="BV2554" s="14">
        <f>Таблица1[[#This Row],[Lкан_леб,мм]]</f>
        <v>57884.184960523962</v>
      </c>
      <c r="BW2554" s="50">
        <f>Таблица1[[#This Row],[угол обхв4]]+Таблица1[[#This Row],[Lдуг 3,мм]]</f>
        <v>11619.79548534899</v>
      </c>
      <c r="BX2554" s="54">
        <f>Таблица1[[#This Row],[угол обхв5]]+Таблица1[[#This Row],[Y5, мм]]</f>
        <v>58556.168405298362</v>
      </c>
      <c r="BY2554" s="14">
        <f>Таблица1[[#This Row],[угол обхв6]]+Таблица1[[#This Row],[Lдуг 4,мм]]</f>
        <v>14997.128532502651</v>
      </c>
      <c r="BZ2554" s="14">
        <f>Таблица1[[#This Row],[Т1]]+Таблица1[[#This Row],[X6, мм]]</f>
        <v>58945.940762115497</v>
      </c>
      <c r="CA2554" s="14">
        <f>Таблица1[[#This Row],[Т2]]+Таблица1[[#This Row],[Lдуг 5,мм]]</f>
        <v>20477.660714690803</v>
      </c>
      <c r="CB2554" s="14">
        <f>Таблица1[[#This Row],[Т3]]+Таблица1[[#This Row],[Y6, мм]]</f>
        <v>59177.980952735059</v>
      </c>
      <c r="CC2554" s="14">
        <f>Таблица1[[#This Row],[Т4]]+Таблица1[[#This Row],[Lдуг 6,мм]]</f>
        <v>21606.136235027861</v>
      </c>
      <c r="CD2554" s="14">
        <f>Таблица1[[#This Row],[Т5]]+Таблица1[[#This Row],[Lдуг 1,мм]]</f>
        <v>59388.368718335914</v>
      </c>
      <c r="CE2554" s="14">
        <f>Таблица1[[#This Row],[Т6]]+Таблица1[[#This Row],[Lпрям1, мм]]</f>
        <v>25656.957611535934</v>
      </c>
      <c r="CF2554" s="15">
        <f>Таблица1[[#This Row],[Т7]]+Таблица1[[#This Row],[Lдуг 2,мм]]</f>
        <v>59388.368718335914</v>
      </c>
      <c r="CG2554" s="14">
        <f>Таблица1[[#This Row],[Т8]]+Таблица1[[#This Row],[Lпрям2, мм]]</f>
        <v>25656.957611535934</v>
      </c>
      <c r="CH2554" s="14">
        <f>Таблица1[[#This Row],[Т9]]-Таблица1[[#This Row],[Т9]]</f>
        <v>0</v>
      </c>
      <c r="CI2554" s="50">
        <f>Таблица1[[#This Row],[Т9]]-Таблица1[[#This Row],[Т8]]</f>
        <v>33731.411106799977</v>
      </c>
      <c r="CJ2554" s="54">
        <f>Таблица1[[#This Row],[Т9]]-Таблица1[[#This Row],[Т7]]</f>
        <v>0</v>
      </c>
      <c r="CK2554" s="14">
        <f>Таблица1[[#This Row],[Т9]]-Таблица1[[#This Row],[Т6]]</f>
        <v>37782.232483308049</v>
      </c>
      <c r="CL2554" s="14">
        <f>Таблица1[[#This Row],[Т9]]-Таблица1[[#This Row],[Т5]]</f>
        <v>210.38776560085535</v>
      </c>
      <c r="CM2554" s="14">
        <f>Таблица1[[#This Row],[Т9]]-Таблица1[[#This Row],[Т4]]</f>
        <v>38910.708003645108</v>
      </c>
      <c r="CN2554" s="14">
        <f>Таблица1[[#This Row],[Т9]]-Таблица1[[#This Row],[Т3]]</f>
        <v>442.4279562204174</v>
      </c>
      <c r="CO2554" s="14">
        <f>Таблица1[[#This Row],[Т9]]-Таблица1[[#This Row],[Т2]]</f>
        <v>44391.24018583326</v>
      </c>
      <c r="CP2554" s="14">
        <f>Таблица1[[#This Row],[Т9]]-Таблица1[[#This Row],[Т1]]</f>
        <v>832.20031303755241</v>
      </c>
      <c r="CQ2554" s="14">
        <f>Таблица1[[#This Row],[Т9]]-Таблица1[[#This Row],[угол обхв6]]</f>
        <v>47768.573232986921</v>
      </c>
      <c r="CR2554" s="14">
        <f>Таблица1[[#This Row],[Т9]]-Таблица1[[#This Row],[угол обхв5]]</f>
        <v>1504.1837578119521</v>
      </c>
      <c r="CS2554" s="14">
        <f>Таблица1[[#This Row],[Т9]]-Таблица1[[#This Row],[угол обхв4]]</f>
        <v>59388.368718335914</v>
      </c>
      <c r="CT2554" s="14">
        <f>Таблица1[[#This Row],[Lкан_прям, мм]]+Таблица1[[#This Row],[Lкан_дуг, мм]]+Таблица1[[#This Row],[Lкан_леб,мм]]</f>
        <v>85045.326329871838</v>
      </c>
      <c r="CU2554" s="16">
        <f>Таблица1[[#This Row],[Lкан_леб,мм]]</f>
        <v>57884.184960523962</v>
      </c>
      <c r="CV2554" s="14">
        <f>2534431-(Таблица1[[#This Row],[Т23]]+Таблица1[[#This Row],[угол обхв3]])</f>
        <v>2448939.8586306521</v>
      </c>
      <c r="CW2554" s="50">
        <f>SUM(X2554:AC2554,AD2554:AI2554)-Таблица1[[#This Row],[lподв_min, мм]]</f>
        <v>23110.319991832603</v>
      </c>
      <c r="CX2554" s="17">
        <f>CW2993-Таблица1[[#This Row],[Суммарная длина каната]]</f>
        <v>-2448939.8586306521</v>
      </c>
    </row>
    <row r="2555" spans="1:102" x14ac:dyDescent="0.25">
      <c r="A2555" s="21">
        <v>2554</v>
      </c>
      <c r="B2555" s="10">
        <v>66.463720000197924</v>
      </c>
      <c r="C2555" s="10">
        <v>37.200408163265308</v>
      </c>
      <c r="D2555" s="11">
        <v>7257.2843080735402</v>
      </c>
      <c r="E2555" s="11">
        <v>12783.926863243894</v>
      </c>
      <c r="F2555" s="11">
        <v>6358.5513430513311</v>
      </c>
      <c r="G2555" s="11">
        <v>12840.212363884737</v>
      </c>
      <c r="H2555" s="11">
        <v>6849.2838180735398</v>
      </c>
      <c r="I2555" s="11">
        <v>8687.5734024237481</v>
      </c>
      <c r="J2555" s="11">
        <v>4096.3534608201471</v>
      </c>
      <c r="K2555" s="11">
        <v>25695.183998042925</v>
      </c>
      <c r="L2555" s="11">
        <v>1465.9573713049551</v>
      </c>
      <c r="M2555" s="11">
        <v>57884.184960523962</v>
      </c>
      <c r="N2555" s="11">
        <v>3586.9977753051307</v>
      </c>
      <c r="O2555" s="11">
        <v>21319.882208647919</v>
      </c>
      <c r="P2555" s="43">
        <v>6492.5183550134252</v>
      </c>
      <c r="Q2555" s="11">
        <v>19612.534996461094</v>
      </c>
      <c r="R2555" s="11">
        <v>7039.1990878772885</v>
      </c>
      <c r="S2555" s="11">
        <v>14159.336561018326</v>
      </c>
      <c r="T2555" s="11">
        <v>7257.2843080735402</v>
      </c>
      <c r="U2555" s="11">
        <v>12783.926863243894</v>
      </c>
      <c r="V2555" s="11">
        <v>6356.669197677892</v>
      </c>
      <c r="W2555" s="11">
        <v>12699.793499308807</v>
      </c>
      <c r="X2555" s="12">
        <v>0</v>
      </c>
      <c r="Y2555" s="12">
        <v>659.28073401061681</v>
      </c>
      <c r="Z2555" s="12">
        <v>383.36187433301831</v>
      </c>
      <c r="AA2555" s="44">
        <v>232.04019061955876</v>
      </c>
      <c r="AB2555" s="45">
        <v>191.27457234176117</v>
      </c>
      <c r="AC2555" s="12">
        <v>0</v>
      </c>
      <c r="AD2555" s="12">
        <v>11619.79548534899</v>
      </c>
      <c r="AE2555" s="12">
        <v>3370.0273503445851</v>
      </c>
      <c r="AF2555" s="12">
        <v>5480.5321821881498</v>
      </c>
      <c r="AG2555" s="44">
        <v>1128.4755203370617</v>
      </c>
      <c r="AH2555" s="45">
        <v>4096.3534598241367</v>
      </c>
      <c r="AI2555" s="12">
        <v>0</v>
      </c>
      <c r="AJ2555" s="12">
        <v>-62.143918951539661</v>
      </c>
      <c r="AK2555" s="12">
        <v>30.439423139380377</v>
      </c>
      <c r="AL2555" s="12">
        <v>84.275250162680848</v>
      </c>
      <c r="AM2555" s="44">
        <v>116.86084722128828</v>
      </c>
      <c r="AN2555" s="45">
        <v>89.999999860129805</v>
      </c>
      <c r="AO2555" s="12">
        <v>0</v>
      </c>
      <c r="AP2555" s="12">
        <v>-2203.1003502823996</v>
      </c>
      <c r="AQ2555" s="12">
        <v>3793.7016355871542</v>
      </c>
      <c r="AR2555" s="12">
        <v>6898.4834853508837</v>
      </c>
      <c r="AS2555" s="44">
        <v>7403.1785359259202</v>
      </c>
      <c r="AT2555" s="45">
        <v>6849.2843080735402</v>
      </c>
      <c r="AU2555" s="12">
        <v>0</v>
      </c>
      <c r="AV2555" s="12">
        <v>11237.180446847933</v>
      </c>
      <c r="AW2555" s="12">
        <v>21671.645643564778</v>
      </c>
      <c r="AX2555" s="12">
        <v>19653.232821342655</v>
      </c>
      <c r="AY2555" s="44">
        <v>13974.991880058409</v>
      </c>
      <c r="AZ2555" s="45">
        <v>12783.926862247887</v>
      </c>
      <c r="BA2555" s="12">
        <v>0</v>
      </c>
      <c r="BB2555" s="12">
        <v>3226.2751617619583</v>
      </c>
      <c r="BC2555" s="12">
        <v>6699.2222152954482</v>
      </c>
      <c r="BD2555" s="12">
        <v>7445.1642182147471</v>
      </c>
      <c r="BE2555" s="44">
        <v>6893.3048600249085</v>
      </c>
      <c r="BF2555" s="45">
        <v>6849.2843180735399</v>
      </c>
      <c r="BG2555" s="12">
        <v>0</v>
      </c>
      <c r="BH2555" s="12">
        <v>21510.521124083836</v>
      </c>
      <c r="BI2555" s="12">
        <v>19964.298431377956</v>
      </c>
      <c r="BJ2555" s="12">
        <v>14200.034385899888</v>
      </c>
      <c r="BK2555" s="44">
        <v>12968.271544203812</v>
      </c>
      <c r="BL2555" s="45">
        <v>8687.5734024237499</v>
      </c>
      <c r="BM2555" s="12">
        <v>0</v>
      </c>
      <c r="BN2555" s="12">
        <v>0</v>
      </c>
      <c r="BO2555" s="12">
        <v>92.583342090920041</v>
      </c>
      <c r="BP2555" s="12">
        <v>53.835827023300475</v>
      </c>
      <c r="BQ2555" s="48">
        <v>32.585597058607433</v>
      </c>
      <c r="BR2555" s="49">
        <v>26.860847361158484</v>
      </c>
      <c r="BS2555" s="13">
        <v>0</v>
      </c>
      <c r="BT2555" s="12">
        <v>445.81503947603869</v>
      </c>
      <c r="BV2555" s="14">
        <f>Таблица1[[#This Row],[Lкан_леб,мм]]</f>
        <v>57884.184960523962</v>
      </c>
      <c r="BW2555" s="50">
        <f>Таблица1[[#This Row],[угол обхв4]]+Таблица1[[#This Row],[Lдуг 3,мм]]</f>
        <v>11619.79548534899</v>
      </c>
      <c r="BX2555" s="54">
        <f>Таблица1[[#This Row],[угол обхв5]]+Таблица1[[#This Row],[Y5, мм]]</f>
        <v>58543.465694534578</v>
      </c>
      <c r="BY2555" s="14">
        <f>Таблица1[[#This Row],[угол обхв6]]+Таблица1[[#This Row],[Lдуг 4,мм]]</f>
        <v>14989.822835693576</v>
      </c>
      <c r="BZ2555" s="14">
        <f>Таблица1[[#This Row],[Т1]]+Таблица1[[#This Row],[X6, мм]]</f>
        <v>58926.827568867593</v>
      </c>
      <c r="CA2555" s="14">
        <f>Таблица1[[#This Row],[Т2]]+Таблица1[[#This Row],[Lдуг 5,мм]]</f>
        <v>20470.355017881724</v>
      </c>
      <c r="CB2555" s="14">
        <f>Таблица1[[#This Row],[Т3]]+Таблица1[[#This Row],[Y6, мм]]</f>
        <v>59158.867759487155</v>
      </c>
      <c r="CC2555" s="14">
        <f>Таблица1[[#This Row],[Т4]]+Таблица1[[#This Row],[Lдуг 6,мм]]</f>
        <v>21598.830538218786</v>
      </c>
      <c r="CD2555" s="14">
        <f>Таблица1[[#This Row],[Т5]]+Таблица1[[#This Row],[Lдуг 1,мм]]</f>
        <v>59350.142331828916</v>
      </c>
      <c r="CE2555" s="14">
        <f>Таблица1[[#This Row],[Т6]]+Таблица1[[#This Row],[Lпрям1, мм]]</f>
        <v>25695.183998042921</v>
      </c>
      <c r="CF2555" s="15">
        <f>Таблица1[[#This Row],[Т7]]+Таблица1[[#This Row],[Lдуг 2,мм]]</f>
        <v>59350.142331828916</v>
      </c>
      <c r="CG2555" s="14">
        <f>Таблица1[[#This Row],[Т8]]+Таблица1[[#This Row],[Lпрям2, мм]]</f>
        <v>25695.183998042921</v>
      </c>
      <c r="CH2555" s="14">
        <f>Таблица1[[#This Row],[Т9]]-Таблица1[[#This Row],[Т9]]</f>
        <v>0</v>
      </c>
      <c r="CI2555" s="50">
        <f>Таблица1[[#This Row],[Т9]]-Таблица1[[#This Row],[Т8]]</f>
        <v>33654.958333785995</v>
      </c>
      <c r="CJ2555" s="54">
        <f>Таблица1[[#This Row],[Т9]]-Таблица1[[#This Row],[Т7]]</f>
        <v>0</v>
      </c>
      <c r="CK2555" s="14">
        <f>Таблица1[[#This Row],[Т9]]-Таблица1[[#This Row],[Т6]]</f>
        <v>37751.311793610133</v>
      </c>
      <c r="CL2555" s="14">
        <f>Таблица1[[#This Row],[Т9]]-Таблица1[[#This Row],[Т5]]</f>
        <v>191.27457234176109</v>
      </c>
      <c r="CM2555" s="14">
        <f>Таблица1[[#This Row],[Т9]]-Таблица1[[#This Row],[Т4]]</f>
        <v>38879.787313947192</v>
      </c>
      <c r="CN2555" s="14">
        <f>Таблица1[[#This Row],[Т9]]-Таблица1[[#This Row],[Т3]]</f>
        <v>423.31476296132314</v>
      </c>
      <c r="CO2555" s="14">
        <f>Таблица1[[#This Row],[Т9]]-Таблица1[[#This Row],[Т2]]</f>
        <v>44360.319496135344</v>
      </c>
      <c r="CP2555" s="14">
        <f>Таблица1[[#This Row],[Т9]]-Таблица1[[#This Row],[Т1]]</f>
        <v>806.67663729433843</v>
      </c>
      <c r="CQ2555" s="14">
        <f>Таблица1[[#This Row],[Т9]]-Таблица1[[#This Row],[угол обхв6]]</f>
        <v>47730.346846479923</v>
      </c>
      <c r="CR2555" s="14">
        <f>Таблица1[[#This Row],[Т9]]-Таблица1[[#This Row],[угол обхв5]]</f>
        <v>1465.957371304954</v>
      </c>
      <c r="CS2555" s="14">
        <f>Таблица1[[#This Row],[Т9]]-Таблица1[[#This Row],[угол обхв4]]</f>
        <v>59350.142331828916</v>
      </c>
      <c r="CT2555" s="14">
        <f>Таблица1[[#This Row],[Lкан_прям, мм]]+Таблица1[[#This Row],[Lкан_дуг, мм]]+Таблица1[[#This Row],[Lкан_леб,мм]]</f>
        <v>85045.326329871838</v>
      </c>
      <c r="CU2555" s="16">
        <f>Таблица1[[#This Row],[Lкан_леб,мм]]</f>
        <v>57884.184960523962</v>
      </c>
      <c r="CV2555" s="14">
        <f>2534431-(Таблица1[[#This Row],[Т23]]+Таблица1[[#This Row],[угол обхв3]])</f>
        <v>2448939.8586306521</v>
      </c>
      <c r="CW2555" s="50">
        <f>SUM(X2555:AC2555,AD2555:AI2555)-Таблица1[[#This Row],[lподв_min, мм]]</f>
        <v>23064.787908527727</v>
      </c>
      <c r="CX2555" s="17">
        <f>CW2994-Таблица1[[#This Row],[Суммарная длина каната]]</f>
        <v>-2448939.8586306521</v>
      </c>
    </row>
    <row r="2556" spans="1:102" x14ac:dyDescent="0.25">
      <c r="A2556" s="21">
        <v>2555</v>
      </c>
      <c r="B2556" s="10">
        <v>66.463720000197924</v>
      </c>
      <c r="C2556" s="10">
        <v>39.884489795918363</v>
      </c>
      <c r="D2556" s="11">
        <v>7620.1652326777157</v>
      </c>
      <c r="E2556" s="11">
        <v>12922.90858740333</v>
      </c>
      <c r="F2556" s="11">
        <v>6719.782456378126</v>
      </c>
      <c r="G2556" s="11">
        <v>12937.045636000588</v>
      </c>
      <c r="H2556" s="11">
        <v>7212.1647426777163</v>
      </c>
      <c r="I2556" s="11">
        <v>8779.3755041484328</v>
      </c>
      <c r="J2556" s="11">
        <v>4143.533083254898</v>
      </c>
      <c r="K2556" s="11">
        <v>25733.410384550061</v>
      </c>
      <c r="L2556" s="11">
        <v>1427.7309847978206</v>
      </c>
      <c r="M2556" s="11">
        <v>57884.184960523962</v>
      </c>
      <c r="N2556" s="11">
        <v>3586.9977753051307</v>
      </c>
      <c r="O2556" s="11">
        <v>21319.882208647919</v>
      </c>
      <c r="P2556" s="43">
        <v>6536.4618779171724</v>
      </c>
      <c r="Q2556" s="11">
        <v>19708.212047004879</v>
      </c>
      <c r="R2556" s="11">
        <v>7337.9103049355381</v>
      </c>
      <c r="S2556" s="11">
        <v>14286.596658688424</v>
      </c>
      <c r="T2556" s="11">
        <v>7620.1652326777157</v>
      </c>
      <c r="U2556" s="11">
        <v>12922.90858740333</v>
      </c>
      <c r="V2556" s="11">
        <v>6724.478040956652</v>
      </c>
      <c r="W2556" s="11">
        <v>12796.692682752479</v>
      </c>
      <c r="X2556" s="12">
        <v>0</v>
      </c>
      <c r="Y2556" s="12">
        <v>646.5628038622807</v>
      </c>
      <c r="Z2556" s="12">
        <v>376.96661123345729</v>
      </c>
      <c r="AA2556" s="44">
        <v>232.04019061955896</v>
      </c>
      <c r="AB2556" s="45">
        <v>172.16137908252338</v>
      </c>
      <c r="AC2556" s="12">
        <v>0</v>
      </c>
      <c r="AD2556" s="12">
        <v>11619.79548534899</v>
      </c>
      <c r="AE2556" s="12">
        <v>3361.0741144056237</v>
      </c>
      <c r="AF2556" s="12">
        <v>5480.5321821881535</v>
      </c>
      <c r="AG2556" s="44">
        <v>1128.4755203370612</v>
      </c>
      <c r="AH2556" s="45">
        <v>4143.533082270229</v>
      </c>
      <c r="AI2556" s="12">
        <v>0</v>
      </c>
      <c r="AJ2556" s="12">
        <v>-62.143918951539661</v>
      </c>
      <c r="AK2556" s="12">
        <v>28.653433625552324</v>
      </c>
      <c r="AL2556" s="12">
        <v>81.591168530027801</v>
      </c>
      <c r="AM2556" s="44">
        <v>114.17676558863526</v>
      </c>
      <c r="AN2556" s="45">
        <v>89.999999861722401</v>
      </c>
      <c r="AO2556" s="12">
        <v>0</v>
      </c>
      <c r="AP2556" s="12">
        <v>-2203.1003502823996</v>
      </c>
      <c r="AQ2556" s="12">
        <v>3782.6380389732362</v>
      </c>
      <c r="AR2556" s="12">
        <v>6940.0757980438029</v>
      </c>
      <c r="AS2556" s="44">
        <v>7710.1231038794267</v>
      </c>
      <c r="AT2556" s="45">
        <v>7212.1652326777157</v>
      </c>
      <c r="AU2556" s="12">
        <v>0</v>
      </c>
      <c r="AV2556" s="12">
        <v>11237.180446847933</v>
      </c>
      <c r="AW2556" s="12">
        <v>21677.916965664434</v>
      </c>
      <c r="AX2556" s="12">
        <v>19767.876135701637</v>
      </c>
      <c r="AY2556" s="44">
        <v>14119.498985747248</v>
      </c>
      <c r="AZ2556" s="45">
        <v>12922.908586418664</v>
      </c>
      <c r="BA2556" s="12">
        <v>0</v>
      </c>
      <c r="BB2556" s="12">
        <v>3226.2751617619583</v>
      </c>
      <c r="BC2556" s="12">
        <v>6732.1021415852774</v>
      </c>
      <c r="BD2556" s="12">
        <v>7741.5242250621677</v>
      </c>
      <c r="BE2556" s="44">
        <v>7247.9524337338271</v>
      </c>
      <c r="BF2556" s="45">
        <v>7212.1652426777155</v>
      </c>
      <c r="BG2556" s="12">
        <v>0</v>
      </c>
      <c r="BH2556" s="12">
        <v>21510.521124083836</v>
      </c>
      <c r="BI2556" s="12">
        <v>20066.246804021397</v>
      </c>
      <c r="BJ2556" s="12">
        <v>14346.260747385179</v>
      </c>
      <c r="BK2556" s="44">
        <v>13090.006260344506</v>
      </c>
      <c r="BL2556" s="45">
        <v>8779.3755041484346</v>
      </c>
      <c r="BM2556" s="12">
        <v>0</v>
      </c>
      <c r="BN2556" s="12">
        <v>0</v>
      </c>
      <c r="BO2556" s="12">
        <v>90.797352577091985</v>
      </c>
      <c r="BP2556" s="12">
        <v>52.937734904475469</v>
      </c>
      <c r="BQ2556" s="48">
        <v>32.585597058607462</v>
      </c>
      <c r="BR2556" s="49">
        <v>24.176765726912851</v>
      </c>
      <c r="BS2556" s="13">
        <v>0</v>
      </c>
      <c r="BT2556" s="12">
        <v>445.81503947603869</v>
      </c>
      <c r="BV2556" s="14">
        <f>Таблица1[[#This Row],[Lкан_леб,мм]]</f>
        <v>57884.184960523962</v>
      </c>
      <c r="BW2556" s="50">
        <f>Таблица1[[#This Row],[угол обхв4]]+Таблица1[[#This Row],[Lдуг 3,мм]]</f>
        <v>11619.79548534899</v>
      </c>
      <c r="BX2556" s="54">
        <f>Таблица1[[#This Row],[угол обхв5]]+Таблица1[[#This Row],[Y5, мм]]</f>
        <v>58530.747764386244</v>
      </c>
      <c r="BY2556" s="14">
        <f>Таблица1[[#This Row],[угол обхв6]]+Таблица1[[#This Row],[Lдуг 4,мм]]</f>
        <v>14980.869599754613</v>
      </c>
      <c r="BZ2556" s="14">
        <f>Таблица1[[#This Row],[Т1]]+Таблица1[[#This Row],[X6, мм]]</f>
        <v>58907.714375619704</v>
      </c>
      <c r="CA2556" s="14">
        <f>Таблица1[[#This Row],[Т2]]+Таблица1[[#This Row],[Lдуг 5,мм]]</f>
        <v>20461.401781942768</v>
      </c>
      <c r="CB2556" s="14">
        <f>Таблица1[[#This Row],[Т3]]+Таблица1[[#This Row],[Y6, мм]]</f>
        <v>59139.754566239266</v>
      </c>
      <c r="CC2556" s="14">
        <f>Таблица1[[#This Row],[Т4]]+Таблица1[[#This Row],[Lдуг 6,мм]]</f>
        <v>21589.87730227983</v>
      </c>
      <c r="CD2556" s="14">
        <f>Таблица1[[#This Row],[Т5]]+Таблица1[[#This Row],[Lдуг 1,мм]]</f>
        <v>59311.915945321787</v>
      </c>
      <c r="CE2556" s="14">
        <f>Таблица1[[#This Row],[Т6]]+Таблица1[[#This Row],[Lпрям1, мм]]</f>
        <v>25733.410384550058</v>
      </c>
      <c r="CF2556" s="15">
        <f>Таблица1[[#This Row],[Т7]]+Таблица1[[#This Row],[Lдуг 2,мм]]</f>
        <v>59311.915945321787</v>
      </c>
      <c r="CG2556" s="14">
        <f>Таблица1[[#This Row],[Т8]]+Таблица1[[#This Row],[Lпрям2, мм]]</f>
        <v>25733.410384550058</v>
      </c>
      <c r="CH2556" s="14">
        <f>Таблица1[[#This Row],[Т9]]-Таблица1[[#This Row],[Т9]]</f>
        <v>0</v>
      </c>
      <c r="CI2556" s="50">
        <f>Таблица1[[#This Row],[Т9]]-Таблица1[[#This Row],[Т8]]</f>
        <v>33578.50556077173</v>
      </c>
      <c r="CJ2556" s="54">
        <f>Таблица1[[#This Row],[Т9]]-Таблица1[[#This Row],[Т7]]</f>
        <v>0</v>
      </c>
      <c r="CK2556" s="14">
        <f>Таблица1[[#This Row],[Т9]]-Таблица1[[#This Row],[Т6]]</f>
        <v>37722.03864304196</v>
      </c>
      <c r="CL2556" s="14">
        <f>Таблица1[[#This Row],[Т9]]-Таблица1[[#This Row],[Т5]]</f>
        <v>172.16137908252131</v>
      </c>
      <c r="CM2556" s="14">
        <f>Таблица1[[#This Row],[Т9]]-Таблица1[[#This Row],[Т4]]</f>
        <v>38850.514163379019</v>
      </c>
      <c r="CN2556" s="14">
        <f>Таблица1[[#This Row],[Т9]]-Таблица1[[#This Row],[Т3]]</f>
        <v>404.20156970208336</v>
      </c>
      <c r="CO2556" s="14">
        <f>Таблица1[[#This Row],[Т9]]-Таблица1[[#This Row],[Т2]]</f>
        <v>44331.046345567171</v>
      </c>
      <c r="CP2556" s="14">
        <f>Таблица1[[#This Row],[Т9]]-Таблица1[[#This Row],[Т1]]</f>
        <v>781.16818093554321</v>
      </c>
      <c r="CQ2556" s="14">
        <f>Таблица1[[#This Row],[Т9]]-Таблица1[[#This Row],[угол обхв6]]</f>
        <v>47692.120459972793</v>
      </c>
      <c r="CR2556" s="14">
        <f>Таблица1[[#This Row],[Т9]]-Таблица1[[#This Row],[угол обхв5]]</f>
        <v>1427.7309847978249</v>
      </c>
      <c r="CS2556" s="14">
        <f>Таблица1[[#This Row],[Т9]]-Таблица1[[#This Row],[угол обхв4]]</f>
        <v>59311.915945321787</v>
      </c>
      <c r="CT2556" s="14">
        <f>Таблица1[[#This Row],[Lкан_прям, мм]]+Таблица1[[#This Row],[Lкан_дуг, мм]]+Таблица1[[#This Row],[Lкан_леб,мм]]</f>
        <v>85045.326329871838</v>
      </c>
      <c r="CU2556" s="16">
        <f>Таблица1[[#This Row],[Lкан_леб,мм]]</f>
        <v>57884.184960523962</v>
      </c>
      <c r="CV2556" s="14">
        <f>2534431-(Таблица1[[#This Row],[Т23]]+Таблица1[[#This Row],[угол обхв3]])</f>
        <v>2448939.8586306521</v>
      </c>
      <c r="CW2556" s="50">
        <f>SUM(X2556:AC2556,AD2556:AI2556)-Таблица1[[#This Row],[lподв_min, мм]]</f>
        <v>23017.608286092978</v>
      </c>
      <c r="CX2556" s="17">
        <f>CW2995-Таблица1[[#This Row],[Суммарная длина каната]]</f>
        <v>-2448939.8586306521</v>
      </c>
    </row>
    <row r="2557" spans="1:102" x14ac:dyDescent="0.25">
      <c r="A2557" s="21">
        <v>2556</v>
      </c>
      <c r="B2557" s="10">
        <v>66.463720000197924</v>
      </c>
      <c r="C2557" s="10">
        <v>42.568571428571424</v>
      </c>
      <c r="D2557" s="11">
        <v>7976.1396839433964</v>
      </c>
      <c r="E2557" s="11">
        <v>13078.731163232413</v>
      </c>
      <c r="F2557" s="11">
        <v>7076.0826732198975</v>
      </c>
      <c r="G2557" s="11">
        <v>13050.688740949741</v>
      </c>
      <c r="H2557" s="11">
        <v>7568.139193943397</v>
      </c>
      <c r="I2557" s="11">
        <v>8886.3774437605534</v>
      </c>
      <c r="J2557" s="11">
        <v>4192.3537194718601</v>
      </c>
      <c r="K2557" s="11">
        <v>25771.636771057321</v>
      </c>
      <c r="L2557" s="11">
        <v>1389.5045982905599</v>
      </c>
      <c r="M2557" s="11">
        <v>57884.184960523962</v>
      </c>
      <c r="N2557" s="11">
        <v>3586.9977753051307</v>
      </c>
      <c r="O2557" s="11">
        <v>21319.882208647919</v>
      </c>
      <c r="P2557" s="43">
        <v>6575.8767375872521</v>
      </c>
      <c r="Q2557" s="11">
        <v>19805.841960674505</v>
      </c>
      <c r="R2557" s="11">
        <v>7630.3343589272163</v>
      </c>
      <c r="S2557" s="11">
        <v>14427.705468840362</v>
      </c>
      <c r="T2557" s="11">
        <v>7976.1396839433964</v>
      </c>
      <c r="U2557" s="11">
        <v>13078.731163232413</v>
      </c>
      <c r="V2557" s="11">
        <v>7087.3456849231361</v>
      </c>
      <c r="W2557" s="11">
        <v>12910.709654771224</v>
      </c>
      <c r="X2557" s="12">
        <v>0</v>
      </c>
      <c r="Y2557" s="12">
        <v>633.82642938006052</v>
      </c>
      <c r="Z2557" s="12">
        <v>370.58979246778057</v>
      </c>
      <c r="AA2557" s="44">
        <v>232.04019061955913</v>
      </c>
      <c r="AB2557" s="45">
        <v>153.04818582315988</v>
      </c>
      <c r="AC2557" s="12">
        <v>0</v>
      </c>
      <c r="AD2557" s="12">
        <v>11619.79548534899</v>
      </c>
      <c r="AE2557" s="12">
        <v>3350.4798646844665</v>
      </c>
      <c r="AF2557" s="12">
        <v>5480.5321821881471</v>
      </c>
      <c r="AG2557" s="44">
        <v>1128.4755203370603</v>
      </c>
      <c r="AH2557" s="45">
        <v>4192.3537184986581</v>
      </c>
      <c r="AI2557" s="12">
        <v>0</v>
      </c>
      <c r="AJ2557" s="12">
        <v>-62.143918951539661</v>
      </c>
      <c r="AK2557" s="12">
        <v>26.864853958568641</v>
      </c>
      <c r="AL2557" s="12">
        <v>78.907086897374739</v>
      </c>
      <c r="AM2557" s="44">
        <v>111.49268395598223</v>
      </c>
      <c r="AN2557" s="45">
        <v>89.999999863332675</v>
      </c>
      <c r="AO2557" s="12">
        <v>0</v>
      </c>
      <c r="AP2557" s="12">
        <v>-2203.1003502823996</v>
      </c>
      <c r="AQ2557" s="12">
        <v>3771.3679091729036</v>
      </c>
      <c r="AR2557" s="12">
        <v>6976.2538571304576</v>
      </c>
      <c r="AS2557" s="44">
        <v>8009.9638172330324</v>
      </c>
      <c r="AT2557" s="45">
        <v>7568.1396839433964</v>
      </c>
      <c r="AU2557" s="12">
        <v>0</v>
      </c>
      <c r="AV2557" s="12">
        <v>11237.180446847933</v>
      </c>
      <c r="AW2557" s="12">
        <v>21683.848764443337</v>
      </c>
      <c r="AX2557" s="12">
        <v>19884.341401094713</v>
      </c>
      <c r="AY2557" s="44">
        <v>14278.221441645375</v>
      </c>
      <c r="AZ2557" s="45">
        <v>13078.731162259213</v>
      </c>
      <c r="BA2557" s="12">
        <v>0</v>
      </c>
      <c r="BB2557" s="12">
        <v>3226.2751617619583</v>
      </c>
      <c r="BC2557" s="12">
        <v>6760.246871455025</v>
      </c>
      <c r="BD2557" s="12">
        <v>8030.7114784704227</v>
      </c>
      <c r="BE2557" s="44">
        <v>7596.5102256375803</v>
      </c>
      <c r="BF2557" s="45">
        <v>7568.1396939433962</v>
      </c>
      <c r="BG2557" s="12">
        <v>0</v>
      </c>
      <c r="BH2557" s="12">
        <v>21510.521124083836</v>
      </c>
      <c r="BI2557" s="12">
        <v>20169.808516469922</v>
      </c>
      <c r="BJ2557" s="12">
        <v>14506.20490926057</v>
      </c>
      <c r="BK2557" s="44">
        <v>13228.215190427401</v>
      </c>
      <c r="BL2557" s="45">
        <v>8886.3774437605553</v>
      </c>
      <c r="BM2557" s="12">
        <v>0</v>
      </c>
      <c r="BN2557" s="12">
        <v>0</v>
      </c>
      <c r="BO2557" s="12">
        <v>89.008772910108306</v>
      </c>
      <c r="BP2557" s="12">
        <v>52.042232938806102</v>
      </c>
      <c r="BQ2557" s="48">
        <v>32.585597058607483</v>
      </c>
      <c r="BR2557" s="49">
        <v>21.492684092649558</v>
      </c>
      <c r="BS2557" s="13">
        <v>0</v>
      </c>
      <c r="BT2557" s="12">
        <v>445.81503947603869</v>
      </c>
      <c r="BV2557" s="14">
        <f>Таблица1[[#This Row],[Lкан_леб,мм]]</f>
        <v>57884.184960523962</v>
      </c>
      <c r="BW2557" s="50">
        <f>Таблица1[[#This Row],[угол обхв4]]+Таблица1[[#This Row],[Lдуг 3,мм]]</f>
        <v>11619.79548534899</v>
      </c>
      <c r="BX2557" s="54">
        <f>Таблица1[[#This Row],[угол обхв5]]+Таблица1[[#This Row],[Y5, мм]]</f>
        <v>58518.011389904023</v>
      </c>
      <c r="BY2557" s="14">
        <f>Таблица1[[#This Row],[угол обхв6]]+Таблица1[[#This Row],[Lдуг 4,мм]]</f>
        <v>14970.275350033457</v>
      </c>
      <c r="BZ2557" s="14">
        <f>Таблица1[[#This Row],[Т1]]+Таблица1[[#This Row],[X6, мм]]</f>
        <v>58888.6011823718</v>
      </c>
      <c r="CA2557" s="14">
        <f>Таблица1[[#This Row],[Т2]]+Таблица1[[#This Row],[Lдуг 5,мм]]</f>
        <v>20450.807532221603</v>
      </c>
      <c r="CB2557" s="14">
        <f>Таблица1[[#This Row],[Т3]]+Таблица1[[#This Row],[Y6, мм]]</f>
        <v>59120.641372991362</v>
      </c>
      <c r="CC2557" s="14">
        <f>Таблица1[[#This Row],[Т4]]+Таблица1[[#This Row],[Lдуг 6,мм]]</f>
        <v>21579.283052558661</v>
      </c>
      <c r="CD2557" s="14">
        <f>Таблица1[[#This Row],[Т5]]+Таблица1[[#This Row],[Lдуг 1,мм]]</f>
        <v>59273.68955881452</v>
      </c>
      <c r="CE2557" s="14">
        <f>Таблица1[[#This Row],[Т6]]+Таблица1[[#This Row],[Lпрям1, мм]]</f>
        <v>25771.636771057318</v>
      </c>
      <c r="CF2557" s="15">
        <f>Таблица1[[#This Row],[Т7]]+Таблица1[[#This Row],[Lдуг 2,мм]]</f>
        <v>59273.68955881452</v>
      </c>
      <c r="CG2557" s="14">
        <f>Таблица1[[#This Row],[Т8]]+Таблица1[[#This Row],[Lпрям2, мм]]</f>
        <v>25771.636771057318</v>
      </c>
      <c r="CH2557" s="14">
        <f>Таблица1[[#This Row],[Т9]]-Таблица1[[#This Row],[Т9]]</f>
        <v>0</v>
      </c>
      <c r="CI2557" s="50">
        <f>Таблица1[[#This Row],[Т9]]-Таблица1[[#This Row],[Т8]]</f>
        <v>33502.052787757202</v>
      </c>
      <c r="CJ2557" s="54">
        <f>Таблица1[[#This Row],[Т9]]-Таблица1[[#This Row],[Т7]]</f>
        <v>0</v>
      </c>
      <c r="CK2557" s="14">
        <f>Таблица1[[#This Row],[Т9]]-Таблица1[[#This Row],[Т6]]</f>
        <v>37694.406506255858</v>
      </c>
      <c r="CL2557" s="14">
        <f>Таблица1[[#This Row],[Т9]]-Таблица1[[#This Row],[Т5]]</f>
        <v>153.04818582315784</v>
      </c>
      <c r="CM2557" s="14">
        <f>Таблица1[[#This Row],[Т9]]-Таблица1[[#This Row],[Т4]]</f>
        <v>38822.882026592917</v>
      </c>
      <c r="CN2557" s="14">
        <f>Таблица1[[#This Row],[Т9]]-Таблица1[[#This Row],[Т3]]</f>
        <v>385.08837644271989</v>
      </c>
      <c r="CO2557" s="14">
        <f>Таблица1[[#This Row],[Т9]]-Таблица1[[#This Row],[Т2]]</f>
        <v>44303.414208781061</v>
      </c>
      <c r="CP2557" s="14">
        <f>Таблица1[[#This Row],[Т9]]-Таблица1[[#This Row],[Т1]]</f>
        <v>755.67816891049733</v>
      </c>
      <c r="CQ2557" s="14">
        <f>Таблица1[[#This Row],[Т9]]-Таблица1[[#This Row],[угол обхв6]]</f>
        <v>47653.894073465533</v>
      </c>
      <c r="CR2557" s="14">
        <f>Таблица1[[#This Row],[Т9]]-Таблица1[[#This Row],[угол обхв5]]</f>
        <v>1389.5045982905576</v>
      </c>
      <c r="CS2557" s="14">
        <f>Таблица1[[#This Row],[Т9]]-Таблица1[[#This Row],[угол обхв4]]</f>
        <v>59273.68955881452</v>
      </c>
      <c r="CT2557" s="14">
        <f>Таблица1[[#This Row],[Lкан_прям, мм]]+Таблица1[[#This Row],[Lкан_дуг, мм]]+Таблица1[[#This Row],[Lкан_леб,мм]]</f>
        <v>85045.326329871838</v>
      </c>
      <c r="CU2557" s="16">
        <f>Таблица1[[#This Row],[Lкан_леб,мм]]</f>
        <v>57884.184960523962</v>
      </c>
      <c r="CV2557" s="14">
        <f>2534431-(Таблица1[[#This Row],[Т23]]+Таблица1[[#This Row],[угол обхв3]])</f>
        <v>2448939.8586306521</v>
      </c>
      <c r="CW2557" s="50">
        <f>SUM(X2557:AC2557,AD2557:AI2557)-Таблица1[[#This Row],[lподв_min, мм]]</f>
        <v>22968.787649876023</v>
      </c>
      <c r="CX2557" s="17">
        <f>CW2996-Таблица1[[#This Row],[Суммарная длина каната]]</f>
        <v>-2448939.8586306521</v>
      </c>
    </row>
    <row r="2558" spans="1:102" x14ac:dyDescent="0.25">
      <c r="A2558" s="21">
        <v>2557</v>
      </c>
      <c r="B2558" s="10">
        <v>66.463720000197924</v>
      </c>
      <c r="C2558" s="10">
        <v>45.252653061224485</v>
      </c>
      <c r="D2558" s="11">
        <v>8324.4265997436069</v>
      </c>
      <c r="E2558" s="11">
        <v>13251.052692282879</v>
      </c>
      <c r="F2558" s="11">
        <v>7426.6702166704172</v>
      </c>
      <c r="G2558" s="11">
        <v>13180.892328462949</v>
      </c>
      <c r="H2558" s="11">
        <v>7916.4261097436065</v>
      </c>
      <c r="I2558" s="11">
        <v>9008.2450665245105</v>
      </c>
      <c r="J2558" s="11">
        <v>4242.8076257583689</v>
      </c>
      <c r="K2558" s="11">
        <v>25809.86315756468</v>
      </c>
      <c r="L2558" s="11">
        <v>1351.2782117831921</v>
      </c>
      <c r="M2558" s="11">
        <v>57884.184960523962</v>
      </c>
      <c r="N2558" s="11">
        <v>3586.9977753051307</v>
      </c>
      <c r="O2558" s="11">
        <v>21319.882208647919</v>
      </c>
      <c r="P2558" s="43">
        <v>6610.6764518224281</v>
      </c>
      <c r="Q2558" s="11">
        <v>19905.210522579673</v>
      </c>
      <c r="R2558" s="11">
        <v>7915.8296269696202</v>
      </c>
      <c r="S2558" s="11">
        <v>14582.35337726728</v>
      </c>
      <c r="T2558" s="11">
        <v>8324.4265997436069</v>
      </c>
      <c r="U2558" s="11">
        <v>13251.052692282879</v>
      </c>
      <c r="V2558" s="11">
        <v>7444.4759427364106</v>
      </c>
      <c r="W2558" s="11">
        <v>13041.59424477454</v>
      </c>
      <c r="X2558" s="12">
        <v>0</v>
      </c>
      <c r="Y2558" s="12">
        <v>621.0683160853481</v>
      </c>
      <c r="Z2558" s="12">
        <v>364.23471251459569</v>
      </c>
      <c r="AA2558" s="44">
        <v>232.04019061955876</v>
      </c>
      <c r="AB2558" s="45">
        <v>133.93499256368938</v>
      </c>
      <c r="AC2558" s="12">
        <v>0</v>
      </c>
      <c r="AD2558" s="12">
        <v>11619.79548534899</v>
      </c>
      <c r="AE2558" s="12">
        <v>3338.2523448937418</v>
      </c>
      <c r="AF2558" s="12">
        <v>5480.532182188148</v>
      </c>
      <c r="AG2558" s="44">
        <v>1128.4755203370598</v>
      </c>
      <c r="AH2558" s="45">
        <v>4242.8076247967392</v>
      </c>
      <c r="AI2558" s="12">
        <v>0</v>
      </c>
      <c r="AJ2558" s="12">
        <v>-62.143918951539661</v>
      </c>
      <c r="AK2558" s="12">
        <v>25.073221492056973</v>
      </c>
      <c r="AL2558" s="12">
        <v>76.223005264721678</v>
      </c>
      <c r="AM2558" s="44">
        <v>108.80860232332911</v>
      </c>
      <c r="AN2558" s="45">
        <v>89.999999864957871</v>
      </c>
      <c r="AO2558" s="12">
        <v>0</v>
      </c>
      <c r="AP2558" s="12">
        <v>-2203.1003502823996</v>
      </c>
      <c r="AQ2558" s="12">
        <v>3759.8984395699881</v>
      </c>
      <c r="AR2558" s="12">
        <v>7006.9382824427494</v>
      </c>
      <c r="AS2558" s="44">
        <v>8302.0427798245455</v>
      </c>
      <c r="AT2558" s="45">
        <v>7916.4265997436059</v>
      </c>
      <c r="AU2558" s="12">
        <v>0</v>
      </c>
      <c r="AV2558" s="12">
        <v>11237.180446847933</v>
      </c>
      <c r="AW2558" s="12">
        <v>21689.435128128702</v>
      </c>
      <c r="AX2558" s="12">
        <v>20002.373075003085</v>
      </c>
      <c r="AY2558" s="44">
        <v>14450.810986526278</v>
      </c>
      <c r="AZ2558" s="45">
        <v>13251.052691321252</v>
      </c>
      <c r="BA2558" s="12">
        <v>0</v>
      </c>
      <c r="BB2558" s="12">
        <v>3226.2751617619583</v>
      </c>
      <c r="BC2558" s="12">
        <v>6783.5771160872846</v>
      </c>
      <c r="BD2558" s="12">
        <v>8312.0914575899405</v>
      </c>
      <c r="BE2558" s="44">
        <v>7938.2134468886816</v>
      </c>
      <c r="BF2558" s="45">
        <v>7916.4266097436057</v>
      </c>
      <c r="BG2558" s="12">
        <v>0</v>
      </c>
      <c r="BH2558" s="12">
        <v>21510.521124083836</v>
      </c>
      <c r="BI2558" s="12">
        <v>20274.763442060459</v>
      </c>
      <c r="BJ2558" s="12">
        <v>14679.515929690693</v>
      </c>
      <c r="BK2558" s="44">
        <v>13382.595083023882</v>
      </c>
      <c r="BL2558" s="45">
        <v>9008.2450665245124</v>
      </c>
      <c r="BM2558" s="12">
        <v>0</v>
      </c>
      <c r="BN2558" s="12">
        <v>0</v>
      </c>
      <c r="BO2558" s="12">
        <v>87.21714044359662</v>
      </c>
      <c r="BP2558" s="12">
        <v>51.149783772664705</v>
      </c>
      <c r="BQ2558" s="48">
        <v>32.585597058607433</v>
      </c>
      <c r="BR2558" s="49">
        <v>18.808602458371244</v>
      </c>
      <c r="BS2558" s="13">
        <v>0</v>
      </c>
      <c r="BT2558" s="12">
        <v>445.81503947603869</v>
      </c>
      <c r="BV2558" s="14">
        <f>Таблица1[[#This Row],[Lкан_леб,мм]]</f>
        <v>57884.184960523962</v>
      </c>
      <c r="BW2558" s="50">
        <f>Таблица1[[#This Row],[угол обхв4]]+Таблица1[[#This Row],[Lдуг 3,мм]]</f>
        <v>11619.79548534899</v>
      </c>
      <c r="BX2558" s="54">
        <f>Таблица1[[#This Row],[угол обхв5]]+Таблица1[[#This Row],[Y5, мм]]</f>
        <v>58505.253276609314</v>
      </c>
      <c r="BY2558" s="14">
        <f>Таблица1[[#This Row],[угол обхв6]]+Таблица1[[#This Row],[Lдуг 4,мм]]</f>
        <v>14958.047830242733</v>
      </c>
      <c r="BZ2558" s="14">
        <f>Таблица1[[#This Row],[Т1]]+Таблица1[[#This Row],[X6, мм]]</f>
        <v>58869.487989123911</v>
      </c>
      <c r="CA2558" s="14">
        <f>Таблица1[[#This Row],[Т2]]+Таблица1[[#This Row],[Lдуг 5,мм]]</f>
        <v>20438.580012430881</v>
      </c>
      <c r="CB2558" s="14">
        <f>Таблица1[[#This Row],[Т3]]+Таблица1[[#This Row],[Y6, мм]]</f>
        <v>59101.528179743473</v>
      </c>
      <c r="CC2558" s="14">
        <f>Таблица1[[#This Row],[Т4]]+Таблица1[[#This Row],[Lдуг 6,мм]]</f>
        <v>21567.055532767939</v>
      </c>
      <c r="CD2558" s="14">
        <f>Таблица1[[#This Row],[Т5]]+Таблица1[[#This Row],[Lдуг 1,мм]]</f>
        <v>59235.463172307165</v>
      </c>
      <c r="CE2558" s="14">
        <f>Таблица1[[#This Row],[Т6]]+Таблица1[[#This Row],[Lпрям1, мм]]</f>
        <v>25809.86315756468</v>
      </c>
      <c r="CF2558" s="15">
        <f>Таблица1[[#This Row],[Т7]]+Таблица1[[#This Row],[Lдуг 2,мм]]</f>
        <v>59235.463172307165</v>
      </c>
      <c r="CG2558" s="14">
        <f>Таблица1[[#This Row],[Т8]]+Таблица1[[#This Row],[Lпрям2, мм]]</f>
        <v>25809.86315756468</v>
      </c>
      <c r="CH2558" s="14">
        <f>Таблица1[[#This Row],[Т9]]-Таблица1[[#This Row],[Т9]]</f>
        <v>0</v>
      </c>
      <c r="CI2558" s="50">
        <f>Таблица1[[#This Row],[Т9]]-Таблица1[[#This Row],[Т8]]</f>
        <v>33425.600014742486</v>
      </c>
      <c r="CJ2558" s="54">
        <f>Таблица1[[#This Row],[Т9]]-Таблица1[[#This Row],[Т7]]</f>
        <v>0</v>
      </c>
      <c r="CK2558" s="14">
        <f>Таблица1[[#This Row],[Т9]]-Таблица1[[#This Row],[Т6]]</f>
        <v>37668.407639539226</v>
      </c>
      <c r="CL2558" s="14">
        <f>Таблица1[[#This Row],[Т9]]-Таблица1[[#This Row],[Т5]]</f>
        <v>133.9349925636925</v>
      </c>
      <c r="CM2558" s="14">
        <f>Таблица1[[#This Row],[Т9]]-Таблица1[[#This Row],[Т4]]</f>
        <v>38796.883159876284</v>
      </c>
      <c r="CN2558" s="14">
        <f>Таблица1[[#This Row],[Т9]]-Таблица1[[#This Row],[Т3]]</f>
        <v>365.97518318325456</v>
      </c>
      <c r="CO2558" s="14">
        <f>Таблица1[[#This Row],[Т9]]-Таблица1[[#This Row],[Т2]]</f>
        <v>44277.415342064429</v>
      </c>
      <c r="CP2558" s="14">
        <f>Таблица1[[#This Row],[Т9]]-Таблица1[[#This Row],[Т1]]</f>
        <v>730.20989569785161</v>
      </c>
      <c r="CQ2558" s="14">
        <f>Таблица1[[#This Row],[Т9]]-Таблица1[[#This Row],[угол обхв6]]</f>
        <v>47615.667686958172</v>
      </c>
      <c r="CR2558" s="14">
        <f>Таблица1[[#This Row],[Т9]]-Таблица1[[#This Row],[угол обхв5]]</f>
        <v>1351.278211783203</v>
      </c>
      <c r="CS2558" s="14">
        <f>Таблица1[[#This Row],[Т9]]-Таблица1[[#This Row],[угол обхв4]]</f>
        <v>59235.463172307165</v>
      </c>
      <c r="CT2558" s="14">
        <f>Таблица1[[#This Row],[Lкан_прям, мм]]+Таблица1[[#This Row],[Lкан_дуг, мм]]+Таблица1[[#This Row],[Lкан_леб,мм]]</f>
        <v>85045.326329871838</v>
      </c>
      <c r="CU2558" s="16">
        <f>Таблица1[[#This Row],[Lкан_леб,мм]]</f>
        <v>57884.184960523962</v>
      </c>
      <c r="CV2558" s="14">
        <f>2534431-(Таблица1[[#This Row],[Т23]]+Таблица1[[#This Row],[угол обхв3]])</f>
        <v>2448939.8586306521</v>
      </c>
      <c r="CW2558" s="50">
        <f>SUM(X2558:AC2558,AD2558:AI2558)-Таблица1[[#This Row],[lподв_min, мм]]</f>
        <v>22918.333743589501</v>
      </c>
      <c r="CX2558" s="17">
        <f>CW2997-Таблица1[[#This Row],[Суммарная длина каната]]</f>
        <v>-2448939.8586306521</v>
      </c>
    </row>
    <row r="2559" spans="1:102" x14ac:dyDescent="0.25">
      <c r="A2559" s="21">
        <v>2558</v>
      </c>
      <c r="B2559" s="10">
        <v>66.463720000197924</v>
      </c>
      <c r="C2559" s="10">
        <v>47.936734693877547</v>
      </c>
      <c r="D2559" s="11">
        <v>8664.2617855742556</v>
      </c>
      <c r="E2559" s="11">
        <v>13439.495074891891</v>
      </c>
      <c r="F2559" s="11">
        <v>7770.7758442983632</v>
      </c>
      <c r="G2559" s="11">
        <v>13327.370712051643</v>
      </c>
      <c r="H2559" s="11">
        <v>8256.261295574257</v>
      </c>
      <c r="I2559" s="11">
        <v>9144.6092409038847</v>
      </c>
      <c r="J2559" s="11">
        <v>4294.8858339880062</v>
      </c>
      <c r="K2559" s="11">
        <v>25848.089544072136</v>
      </c>
      <c r="L2559" s="11">
        <v>1313.0518252757379</v>
      </c>
      <c r="M2559" s="11">
        <v>57884.184960523962</v>
      </c>
      <c r="N2559" s="11">
        <v>3586.9977753051307</v>
      </c>
      <c r="O2559" s="11">
        <v>21319.882208647919</v>
      </c>
      <c r="P2559" s="43">
        <v>6640.7846647529977</v>
      </c>
      <c r="Q2559" s="11">
        <v>20006.099702971223</v>
      </c>
      <c r="R2559" s="11">
        <v>8193.769688991013</v>
      </c>
      <c r="S2559" s="11">
        <v>14750.201062919985</v>
      </c>
      <c r="T2559" s="11">
        <v>8664.2617855742556</v>
      </c>
      <c r="U2559" s="11">
        <v>13439.495074891891</v>
      </c>
      <c r="V2559" s="11">
        <v>7795.0852162540114</v>
      </c>
      <c r="W2559" s="11">
        <v>13189.059272050745</v>
      </c>
      <c r="X2559" s="12">
        <v>0</v>
      </c>
      <c r="Y2559" s="12">
        <v>608.28508692990079</v>
      </c>
      <c r="Z2559" s="12">
        <v>357.90474842214587</v>
      </c>
      <c r="AA2559" s="44">
        <v>232.04019061955907</v>
      </c>
      <c r="AB2559" s="45">
        <v>114.82179930413227</v>
      </c>
      <c r="AC2559" s="12">
        <v>0</v>
      </c>
      <c r="AD2559" s="12">
        <v>11619.79548534899</v>
      </c>
      <c r="AE2559" s="12">
        <v>3324.4005231598985</v>
      </c>
      <c r="AF2559" s="12">
        <v>5480.5321821881498</v>
      </c>
      <c r="AG2559" s="44">
        <v>1128.4755203370598</v>
      </c>
      <c r="AH2559" s="45">
        <v>4294.8858330380372</v>
      </c>
      <c r="AI2559" s="12">
        <v>0</v>
      </c>
      <c r="AJ2559" s="12">
        <v>-62.143918951539661</v>
      </c>
      <c r="AK2559" s="12">
        <v>23.278061984322385</v>
      </c>
      <c r="AL2559" s="12">
        <v>73.538923632068631</v>
      </c>
      <c r="AM2559" s="44">
        <v>106.12452069067609</v>
      </c>
      <c r="AN2559" s="45">
        <v>89.999999866595331</v>
      </c>
      <c r="AO2559" s="12">
        <v>0</v>
      </c>
      <c r="AP2559" s="12">
        <v>-2203.1003502823996</v>
      </c>
      <c r="AQ2559" s="12">
        <v>3748.2368494124207</v>
      </c>
      <c r="AR2559" s="12">
        <v>7032.0617476812349</v>
      </c>
      <c r="AS2559" s="44">
        <v>8585.7191259543179</v>
      </c>
      <c r="AT2559" s="45">
        <v>8256.2617855742556</v>
      </c>
      <c r="AU2559" s="12">
        <v>0</v>
      </c>
      <c r="AV2559" s="12">
        <v>11237.180446847933</v>
      </c>
      <c r="AW2559" s="12">
        <v>21694.670096633941</v>
      </c>
      <c r="AX2559" s="12">
        <v>20121.71217796925</v>
      </c>
      <c r="AY2559" s="44">
        <v>14636.888932659595</v>
      </c>
      <c r="AZ2559" s="45">
        <v>13439.495073941924</v>
      </c>
      <c r="BA2559" s="12">
        <v>0</v>
      </c>
      <c r="BB2559" s="12">
        <v>3226.2751617619583</v>
      </c>
      <c r="BC2559" s="12">
        <v>6802.0237388602864</v>
      </c>
      <c r="BD2559" s="12">
        <v>8585.0467719192511</v>
      </c>
      <c r="BE2559" s="44">
        <v>8272.3123486109507</v>
      </c>
      <c r="BF2559" s="45">
        <v>8256.2617955742571</v>
      </c>
      <c r="BG2559" s="12">
        <v>0</v>
      </c>
      <c r="BH2559" s="12">
        <v>21510.521124083836</v>
      </c>
      <c r="BI2559" s="12">
        <v>20380.887590957245</v>
      </c>
      <c r="BJ2559" s="12">
        <v>14865.813537918011</v>
      </c>
      <c r="BK2559" s="44">
        <v>13552.807205152279</v>
      </c>
      <c r="BL2559" s="45">
        <v>9144.6092409038865</v>
      </c>
      <c r="BM2559" s="12">
        <v>0</v>
      </c>
      <c r="BN2559" s="12">
        <v>0</v>
      </c>
      <c r="BO2559" s="12">
        <v>85.421980935862038</v>
      </c>
      <c r="BP2559" s="12">
        <v>50.260861647746239</v>
      </c>
      <c r="BQ2559" s="48">
        <v>32.585597058607476</v>
      </c>
      <c r="BR2559" s="49">
        <v>16.124520824080765</v>
      </c>
      <c r="BS2559" s="13">
        <v>0</v>
      </c>
      <c r="BT2559" s="12">
        <v>445.81503947603869</v>
      </c>
      <c r="BV2559" s="14">
        <f>Таблица1[[#This Row],[Lкан_леб,мм]]</f>
        <v>57884.184960523962</v>
      </c>
      <c r="BW2559" s="50">
        <f>Таблица1[[#This Row],[угол обхв4]]+Таблица1[[#This Row],[Lдуг 3,мм]]</f>
        <v>11619.79548534899</v>
      </c>
      <c r="BX2559" s="54">
        <f>Таблица1[[#This Row],[угол обхв5]]+Таблица1[[#This Row],[Y5, мм]]</f>
        <v>58492.470047453862</v>
      </c>
      <c r="BY2559" s="14">
        <f>Таблица1[[#This Row],[угол обхв6]]+Таблица1[[#This Row],[Lдуг 4,мм]]</f>
        <v>14944.196008508889</v>
      </c>
      <c r="BZ2559" s="14">
        <f>Таблица1[[#This Row],[Т1]]+Таблица1[[#This Row],[X6, мм]]</f>
        <v>58850.374795876007</v>
      </c>
      <c r="CA2559" s="14">
        <f>Таблица1[[#This Row],[Т2]]+Таблица1[[#This Row],[Lдуг 5,мм]]</f>
        <v>20424.728190697038</v>
      </c>
      <c r="CB2559" s="14">
        <f>Таблица1[[#This Row],[Т3]]+Таблица1[[#This Row],[Y6, мм]]</f>
        <v>59082.414986495569</v>
      </c>
      <c r="CC2559" s="14">
        <f>Таблица1[[#This Row],[Т4]]+Таблица1[[#This Row],[Lдуг 6,мм]]</f>
        <v>21553.203711034097</v>
      </c>
      <c r="CD2559" s="14">
        <f>Таблица1[[#This Row],[Т5]]+Таблица1[[#This Row],[Lдуг 1,мм]]</f>
        <v>59197.236785799701</v>
      </c>
      <c r="CE2559" s="14">
        <f>Таблица1[[#This Row],[Т6]]+Таблица1[[#This Row],[Lпрям1, мм]]</f>
        <v>25848.089544072136</v>
      </c>
      <c r="CF2559" s="15">
        <f>Таблица1[[#This Row],[Т7]]+Таблица1[[#This Row],[Lдуг 2,мм]]</f>
        <v>59197.236785799701</v>
      </c>
      <c r="CG2559" s="14">
        <f>Таблица1[[#This Row],[Т8]]+Таблица1[[#This Row],[Lпрям2, мм]]</f>
        <v>25848.089544072136</v>
      </c>
      <c r="CH2559" s="14">
        <f>Таблица1[[#This Row],[Т9]]-Таблица1[[#This Row],[Т9]]</f>
        <v>0</v>
      </c>
      <c r="CI2559" s="50">
        <f>Таблица1[[#This Row],[Т9]]-Таблица1[[#This Row],[Т8]]</f>
        <v>33349.147241727565</v>
      </c>
      <c r="CJ2559" s="54">
        <f>Таблица1[[#This Row],[Т9]]-Таблица1[[#This Row],[Т7]]</f>
        <v>0</v>
      </c>
      <c r="CK2559" s="14">
        <f>Таблица1[[#This Row],[Т9]]-Таблица1[[#This Row],[Т6]]</f>
        <v>37644.033074765604</v>
      </c>
      <c r="CL2559" s="14">
        <f>Таблица1[[#This Row],[Т9]]-Таблица1[[#This Row],[Т5]]</f>
        <v>114.82179930413258</v>
      </c>
      <c r="CM2559" s="14">
        <f>Таблица1[[#This Row],[Т9]]-Таблица1[[#This Row],[Т4]]</f>
        <v>38772.508595102663</v>
      </c>
      <c r="CN2559" s="14">
        <f>Таблица1[[#This Row],[Т9]]-Таблица1[[#This Row],[Т3]]</f>
        <v>346.86198992369464</v>
      </c>
      <c r="CO2559" s="14">
        <f>Таблица1[[#This Row],[Т9]]-Таблица1[[#This Row],[Т2]]</f>
        <v>44253.040777290815</v>
      </c>
      <c r="CP2559" s="14">
        <f>Таблица1[[#This Row],[Т9]]-Таблица1[[#This Row],[Т1]]</f>
        <v>704.76673834583926</v>
      </c>
      <c r="CQ2559" s="14">
        <f>Таблица1[[#This Row],[Т9]]-Таблица1[[#This Row],[угол обхв6]]</f>
        <v>47577.441300450708</v>
      </c>
      <c r="CR2559" s="14">
        <f>Таблица1[[#This Row],[Т9]]-Таблица1[[#This Row],[угол обхв5]]</f>
        <v>1313.0518252757392</v>
      </c>
      <c r="CS2559" s="14">
        <f>Таблица1[[#This Row],[Т9]]-Таблица1[[#This Row],[угол обхв4]]</f>
        <v>59197.236785799701</v>
      </c>
      <c r="CT2559" s="14">
        <f>Таблица1[[#This Row],[Lкан_прям, мм]]+Таблица1[[#This Row],[Lкан_дуг, мм]]+Таблица1[[#This Row],[Lкан_леб,мм]]</f>
        <v>85045.326329871838</v>
      </c>
      <c r="CU2559" s="16">
        <f>Таблица1[[#This Row],[Lкан_леб,мм]]</f>
        <v>57884.184960523962</v>
      </c>
      <c r="CV2559" s="14">
        <f>2534431-(Таблица1[[#This Row],[Т23]]+Таблица1[[#This Row],[угол обхв3]])</f>
        <v>2448939.8586306521</v>
      </c>
      <c r="CW2559" s="50">
        <f>SUM(X2559:AC2559,AD2559:AI2559)-Таблица1[[#This Row],[lподв_min, мм]]</f>
        <v>22866.255535359869</v>
      </c>
      <c r="CX2559" s="17">
        <f>CW2998-Таблица1[[#This Row],[Суммарная длина каната]]</f>
        <v>-2448939.8586306521</v>
      </c>
    </row>
    <row r="2560" spans="1:102" x14ac:dyDescent="0.25">
      <c r="A2560" s="21">
        <v>2559</v>
      </c>
      <c r="B2560" s="10">
        <v>66.463720000197924</v>
      </c>
      <c r="C2560" s="10">
        <v>50.620816326530601</v>
      </c>
      <c r="D2560" s="11">
        <v>8994.8995913132021</v>
      </c>
      <c r="E2560" s="11">
        <v>13643.644839790228</v>
      </c>
      <c r="F2560" s="11">
        <v>8107.6445359823092</v>
      </c>
      <c r="G2560" s="11">
        <v>13489.802495847563</v>
      </c>
      <c r="H2560" s="11">
        <v>8586.8991013132036</v>
      </c>
      <c r="I2560" s="11">
        <v>9295.0666954233056</v>
      </c>
      <c r="J2560" s="11">
        <v>4348.5781443669239</v>
      </c>
      <c r="K2560" s="11">
        <v>25886.315930579669</v>
      </c>
      <c r="L2560" s="11">
        <v>1274.8254387682141</v>
      </c>
      <c r="M2560" s="11">
        <v>57884.184960523962</v>
      </c>
      <c r="N2560" s="11">
        <v>3586.9977753051307</v>
      </c>
      <c r="O2560" s="11">
        <v>21319.882208647919</v>
      </c>
      <c r="P2560" s="43">
        <v>6666.1353143771858</v>
      </c>
      <c r="Q2560" s="11">
        <v>20108.288135631588</v>
      </c>
      <c r="R2560" s="11">
        <v>8463.5447021916007</v>
      </c>
      <c r="S2560" s="11">
        <v>14930.880242428988</v>
      </c>
      <c r="T2560" s="11">
        <v>8994.8995913132021</v>
      </c>
      <c r="U2560" s="11">
        <v>13643.644839790228</v>
      </c>
      <c r="V2560" s="11">
        <v>8138.4042153655473</v>
      </c>
      <c r="W2560" s="11">
        <v>13352.781175885155</v>
      </c>
      <c r="X2560" s="12">
        <v>0</v>
      </c>
      <c r="Y2560" s="12">
        <v>595.47326863574574</v>
      </c>
      <c r="Z2560" s="12">
        <v>351.60337346840356</v>
      </c>
      <c r="AA2560" s="44">
        <v>232.04019061955896</v>
      </c>
      <c r="AB2560" s="45">
        <v>95.708606044505586</v>
      </c>
      <c r="AC2560" s="12">
        <v>0</v>
      </c>
      <c r="AD2560" s="12">
        <v>11619.79548534899</v>
      </c>
      <c r="AE2560" s="12">
        <v>3308.934599276784</v>
      </c>
      <c r="AF2560" s="12">
        <v>5480.5321821881462</v>
      </c>
      <c r="AG2560" s="44">
        <v>1128.4755203370623</v>
      </c>
      <c r="AH2560" s="45">
        <v>4348.5781434286837</v>
      </c>
      <c r="AI2560" s="12">
        <v>0</v>
      </c>
      <c r="AJ2560" s="12">
        <v>-62.143918951539661</v>
      </c>
      <c r="AK2560" s="12">
        <v>21.478887680048896</v>
      </c>
      <c r="AL2560" s="12">
        <v>70.854841999415541</v>
      </c>
      <c r="AM2560" s="44">
        <v>103.440439058023</v>
      </c>
      <c r="AN2560" s="45">
        <v>89.999999868242497</v>
      </c>
      <c r="AO2560" s="12">
        <v>0</v>
      </c>
      <c r="AP2560" s="12">
        <v>-2203.1003502823996</v>
      </c>
      <c r="AQ2560" s="12">
        <v>3736.3903870233271</v>
      </c>
      <c r="AR2560" s="12">
        <v>7051.5691281392783</v>
      </c>
      <c r="AS2560" s="44">
        <v>8860.3704265421384</v>
      </c>
      <c r="AT2560" s="45">
        <v>8586.8995913132039</v>
      </c>
      <c r="AU2560" s="12">
        <v>0</v>
      </c>
      <c r="AV2560" s="12">
        <v>11237.180446847933</v>
      </c>
      <c r="AW2560" s="12">
        <v>21699.547650272536</v>
      </c>
      <c r="AX2560" s="12">
        <v>20242.096861837348</v>
      </c>
      <c r="AY2560" s="44">
        <v>14836.046996709614</v>
      </c>
      <c r="AZ2560" s="45">
        <v>13643.644838851991</v>
      </c>
      <c r="BA2560" s="12">
        <v>0</v>
      </c>
      <c r="BB2560" s="12">
        <v>3226.2751617619583</v>
      </c>
      <c r="BC2560" s="12">
        <v>6815.527926095383</v>
      </c>
      <c r="BD2560" s="12">
        <v>8848.978515953695</v>
      </c>
      <c r="BE2560" s="44">
        <v>8598.0738669626662</v>
      </c>
      <c r="BF2560" s="45">
        <v>8586.8996013132037</v>
      </c>
      <c r="BG2560" s="12">
        <v>0</v>
      </c>
      <c r="BH2560" s="12">
        <v>21510.521124083836</v>
      </c>
      <c r="BI2560" s="12">
        <v>20487.953577256205</v>
      </c>
      <c r="BJ2560" s="12">
        <v>15064.688968634751</v>
      </c>
      <c r="BK2560" s="44">
        <v>13738.478085509603</v>
      </c>
      <c r="BL2560" s="45">
        <v>9295.0666954233075</v>
      </c>
      <c r="BM2560" s="12">
        <v>0</v>
      </c>
      <c r="BN2560" s="12">
        <v>0</v>
      </c>
      <c r="BO2560" s="12">
        <v>83.62280663158856</v>
      </c>
      <c r="BP2560" s="12">
        <v>49.375954319366649</v>
      </c>
      <c r="BQ2560" s="48">
        <v>32.585597058607462</v>
      </c>
      <c r="BR2560" s="49">
        <v>13.440439189780514</v>
      </c>
      <c r="BS2560" s="13">
        <v>0</v>
      </c>
      <c r="BT2560" s="12">
        <v>445.81503947603869</v>
      </c>
      <c r="BV2560" s="14">
        <f>Таблица1[[#This Row],[Lкан_леб,мм]]</f>
        <v>57884.184960523962</v>
      </c>
      <c r="BW2560" s="50">
        <f>Таблица1[[#This Row],[угол обхв4]]+Таблица1[[#This Row],[Lдуг 3,мм]]</f>
        <v>11619.79548534899</v>
      </c>
      <c r="BX2560" s="54">
        <f>Таблица1[[#This Row],[угол обхв5]]+Таблица1[[#This Row],[Y5, мм]]</f>
        <v>58479.658229159708</v>
      </c>
      <c r="BY2560" s="14">
        <f>Таблица1[[#This Row],[угол обхв6]]+Таблица1[[#This Row],[Lдуг 4,мм]]</f>
        <v>14928.730084625775</v>
      </c>
      <c r="BZ2560" s="14">
        <f>Таблица1[[#This Row],[Т1]]+Таблица1[[#This Row],[X6, мм]]</f>
        <v>58831.26160262811</v>
      </c>
      <c r="CA2560" s="14">
        <f>Таблица1[[#This Row],[Т2]]+Таблица1[[#This Row],[Lдуг 5,мм]]</f>
        <v>20409.262266813923</v>
      </c>
      <c r="CB2560" s="14">
        <f>Таблица1[[#This Row],[Т3]]+Таблица1[[#This Row],[Y6, мм]]</f>
        <v>59063.301793247672</v>
      </c>
      <c r="CC2560" s="14">
        <f>Таблица1[[#This Row],[Т4]]+Таблица1[[#This Row],[Lдуг 6,мм]]</f>
        <v>21537.737787150985</v>
      </c>
      <c r="CD2560" s="14">
        <f>Таблица1[[#This Row],[Т5]]+Таблица1[[#This Row],[Lдуг 1,мм]]</f>
        <v>59159.010399292179</v>
      </c>
      <c r="CE2560" s="14">
        <f>Таблица1[[#This Row],[Т6]]+Таблица1[[#This Row],[Lпрям1, мм]]</f>
        <v>25886.315930579669</v>
      </c>
      <c r="CF2560" s="15">
        <f>Таблица1[[#This Row],[Т7]]+Таблица1[[#This Row],[Lдуг 2,мм]]</f>
        <v>59159.010399292179</v>
      </c>
      <c r="CG2560" s="14">
        <f>Таблица1[[#This Row],[Т8]]+Таблица1[[#This Row],[Lпрям2, мм]]</f>
        <v>25886.315930579669</v>
      </c>
      <c r="CH2560" s="14">
        <f>Таблица1[[#This Row],[Т9]]-Таблица1[[#This Row],[Т9]]</f>
        <v>0</v>
      </c>
      <c r="CI2560" s="50">
        <f>Таблица1[[#This Row],[Т9]]-Таблица1[[#This Row],[Т8]]</f>
        <v>33272.694468712507</v>
      </c>
      <c r="CJ2560" s="54">
        <f>Таблица1[[#This Row],[Т9]]-Таблица1[[#This Row],[Т7]]</f>
        <v>0</v>
      </c>
      <c r="CK2560" s="14">
        <f>Таблица1[[#This Row],[Т9]]-Таблица1[[#This Row],[Т6]]</f>
        <v>37621.272612141198</v>
      </c>
      <c r="CL2560" s="14">
        <f>Таблица1[[#This Row],[Т9]]-Таблица1[[#This Row],[Т5]]</f>
        <v>95.708606044507178</v>
      </c>
      <c r="CM2560" s="14">
        <f>Таблица1[[#This Row],[Т9]]-Таблица1[[#This Row],[Т4]]</f>
        <v>38749.748132478257</v>
      </c>
      <c r="CN2560" s="14">
        <f>Таблица1[[#This Row],[Т9]]-Таблица1[[#This Row],[Т3]]</f>
        <v>327.74879666406923</v>
      </c>
      <c r="CO2560" s="14">
        <f>Таблица1[[#This Row],[Т9]]-Таблица1[[#This Row],[Т2]]</f>
        <v>44230.280314666408</v>
      </c>
      <c r="CP2560" s="14">
        <f>Таблица1[[#This Row],[Т9]]-Таблица1[[#This Row],[Т1]]</f>
        <v>679.35217013247166</v>
      </c>
      <c r="CQ2560" s="14">
        <f>Таблица1[[#This Row],[Т9]]-Таблица1[[#This Row],[угол обхв6]]</f>
        <v>47539.214913943186</v>
      </c>
      <c r="CR2560" s="14">
        <f>Таблица1[[#This Row],[Т9]]-Таблица1[[#This Row],[угол обхв5]]</f>
        <v>1274.8254387682173</v>
      </c>
      <c r="CS2560" s="14">
        <f>Таблица1[[#This Row],[Т9]]-Таблица1[[#This Row],[угол обхв4]]</f>
        <v>59159.010399292179</v>
      </c>
      <c r="CT2560" s="14">
        <f>Таблица1[[#This Row],[Lкан_прям, мм]]+Таблица1[[#This Row],[Lкан_дуг, мм]]+Таблица1[[#This Row],[Lкан_леб,мм]]</f>
        <v>85045.326329871838</v>
      </c>
      <c r="CU2560" s="16">
        <f>Таблица1[[#This Row],[Lкан_леб,мм]]</f>
        <v>57884.184960523962</v>
      </c>
      <c r="CV2560" s="14">
        <f>2534431-(Таблица1[[#This Row],[Т23]]+Таблица1[[#This Row],[угол обхв3]])</f>
        <v>2448939.8586306521</v>
      </c>
      <c r="CW2560" s="50">
        <f>SUM(X2560:AC2560,AD2560:AI2560)-Таблица1[[#This Row],[lподв_min, мм]]</f>
        <v>22812.563224980957</v>
      </c>
      <c r="CX2560" s="17">
        <f>CW2999-Таблица1[[#This Row],[Суммарная длина каната]]</f>
        <v>-2448939.8586306521</v>
      </c>
    </row>
    <row r="2561" spans="1:102" x14ac:dyDescent="0.25">
      <c r="A2561" s="21">
        <v>2560</v>
      </c>
      <c r="B2561" s="10">
        <v>66.463720000197924</v>
      </c>
      <c r="C2561" s="10">
        <v>53.304897959183663</v>
      </c>
      <c r="D2561" s="11">
        <v>9315.614547290108</v>
      </c>
      <c r="E2561" s="11">
        <v>13863.054051321202</v>
      </c>
      <c r="F2561" s="11">
        <v>8436.537150539787</v>
      </c>
      <c r="G2561" s="11">
        <v>13667.83127979422</v>
      </c>
      <c r="H2561" s="11">
        <v>8907.6140572901077</v>
      </c>
      <c r="I2561" s="11">
        <v>9459.1809344663234</v>
      </c>
      <c r="J2561" s="11">
        <v>4403.8731168548784</v>
      </c>
      <c r="K2561" s="11">
        <v>25924.542317087242</v>
      </c>
      <c r="L2561" s="11">
        <v>1236.5990522606396</v>
      </c>
      <c r="M2561" s="11">
        <v>57884.184960523962</v>
      </c>
      <c r="N2561" s="11">
        <v>3586.9977753051307</v>
      </c>
      <c r="O2561" s="11">
        <v>21319.882208647919</v>
      </c>
      <c r="P2561" s="43">
        <v>6686.6727775112377</v>
      </c>
      <c r="Q2561" s="11">
        <v>20211.551603585984</v>
      </c>
      <c r="R2561" s="11">
        <v>8724.5627391314647</v>
      </c>
      <c r="S2561" s="11">
        <v>15123.994478174269</v>
      </c>
      <c r="T2561" s="11">
        <v>9315.614547290108</v>
      </c>
      <c r="U2561" s="11">
        <v>13863.054051321202</v>
      </c>
      <c r="V2561" s="11">
        <v>8473.679645932285</v>
      </c>
      <c r="W2561" s="11">
        <v>13532.400725501555</v>
      </c>
      <c r="X2561" s="12">
        <v>0</v>
      </c>
      <c r="Y2561" s="12">
        <v>582.62927730603997</v>
      </c>
      <c r="Z2561" s="12">
        <v>345.33417155021255</v>
      </c>
      <c r="AA2561" s="44">
        <v>232.04019061955896</v>
      </c>
      <c r="AB2561" s="45">
        <v>76.595412784827971</v>
      </c>
      <c r="AC2561" s="12">
        <v>0</v>
      </c>
      <c r="AD2561" s="12">
        <v>11619.79548534899</v>
      </c>
      <c r="AE2561" s="12">
        <v>3291.8660132846198</v>
      </c>
      <c r="AF2561" s="12">
        <v>5480.5321821881471</v>
      </c>
      <c r="AG2561" s="44">
        <v>1128.4755203370617</v>
      </c>
      <c r="AH2561" s="45">
        <v>4403.8731159284198</v>
      </c>
      <c r="AI2561" s="12">
        <v>0</v>
      </c>
      <c r="AJ2561" s="12">
        <v>-62.143918951539661</v>
      </c>
      <c r="AK2561" s="12">
        <v>19.675195289620532</v>
      </c>
      <c r="AL2561" s="12">
        <v>68.170760366762508</v>
      </c>
      <c r="AM2561" s="44">
        <v>100.75635742536997</v>
      </c>
      <c r="AN2561" s="45">
        <v>89.999999869896854</v>
      </c>
      <c r="AO2561" s="12">
        <v>0</v>
      </c>
      <c r="AP2561" s="12">
        <v>-2203.1003502823996</v>
      </c>
      <c r="AQ2561" s="12">
        <v>3724.3663331505536</v>
      </c>
      <c r="AR2561" s="12">
        <v>7065.4176216550468</v>
      </c>
      <c r="AS2561" s="44">
        <v>9125.3940548313622</v>
      </c>
      <c r="AT2561" s="45">
        <v>8907.614547290108</v>
      </c>
      <c r="AU2561" s="12">
        <v>0</v>
      </c>
      <c r="AV2561" s="12">
        <v>11237.180446847933</v>
      </c>
      <c r="AW2561" s="12">
        <v>21704.061697058565</v>
      </c>
      <c r="AX2561" s="12">
        <v>20363.2629842879</v>
      </c>
      <c r="AY2561" s="44">
        <v>15047.848195571059</v>
      </c>
      <c r="AZ2561" s="45">
        <v>13863.054050394743</v>
      </c>
      <c r="BA2561" s="12">
        <v>0</v>
      </c>
      <c r="BB2561" s="12">
        <v>3226.2751617619583</v>
      </c>
      <c r="BC2561" s="12">
        <v>6824.0413353566601</v>
      </c>
      <c r="BD2561" s="12">
        <v>9103.3075832752729</v>
      </c>
      <c r="BE2561" s="44">
        <v>8914.7832315902106</v>
      </c>
      <c r="BF2561" s="45">
        <v>8907.6145572901078</v>
      </c>
      <c r="BG2561" s="12">
        <v>0</v>
      </c>
      <c r="BH2561" s="12">
        <v>21510.521124083836</v>
      </c>
      <c r="BI2561" s="12">
        <v>20595.731091996633</v>
      </c>
      <c r="BJ2561" s="12">
        <v>15275.705858876187</v>
      </c>
      <c r="BK2561" s="44">
        <v>13939.200333924411</v>
      </c>
      <c r="BL2561" s="45">
        <v>9459.1809344663252</v>
      </c>
      <c r="BM2561" s="12">
        <v>0</v>
      </c>
      <c r="BN2561" s="12">
        <v>0</v>
      </c>
      <c r="BO2561" s="12">
        <v>81.819114241160193</v>
      </c>
      <c r="BP2561" s="12">
        <v>48.495565077141976</v>
      </c>
      <c r="BQ2561" s="48">
        <v>32.585597058607462</v>
      </c>
      <c r="BR2561" s="49">
        <v>10.756357555473114</v>
      </c>
      <c r="BS2561" s="13">
        <v>0</v>
      </c>
      <c r="BT2561" s="12">
        <v>445.81503947603869</v>
      </c>
      <c r="BV2561" s="14">
        <f>Таблица1[[#This Row],[Lкан_леб,мм]]</f>
        <v>57884.184960523962</v>
      </c>
      <c r="BW2561" s="50">
        <f>Таблица1[[#This Row],[угол обхв4]]+Таблица1[[#This Row],[Lдуг 3,мм]]</f>
        <v>11619.79548534899</v>
      </c>
      <c r="BX2561" s="54">
        <f>Таблица1[[#This Row],[угол обхв5]]+Таблица1[[#This Row],[Y5, мм]]</f>
        <v>58466.814237830004</v>
      </c>
      <c r="BY2561" s="14">
        <f>Таблица1[[#This Row],[угол обхв6]]+Таблица1[[#This Row],[Lдуг 4,мм]]</f>
        <v>14911.66149863361</v>
      </c>
      <c r="BZ2561" s="14">
        <f>Таблица1[[#This Row],[Т1]]+Таблица1[[#This Row],[X6, мм]]</f>
        <v>58812.148409380214</v>
      </c>
      <c r="CA2561" s="14">
        <f>Таблица1[[#This Row],[Т2]]+Таблица1[[#This Row],[Lдуг 5,мм]]</f>
        <v>20392.193680821758</v>
      </c>
      <c r="CB2561" s="14">
        <f>Таблица1[[#This Row],[Т3]]+Таблица1[[#This Row],[Y6, мм]]</f>
        <v>59044.188599999776</v>
      </c>
      <c r="CC2561" s="14">
        <f>Таблица1[[#This Row],[Т4]]+Таблица1[[#This Row],[Lдуг 6,мм]]</f>
        <v>21520.66920115882</v>
      </c>
      <c r="CD2561" s="14">
        <f>Таблица1[[#This Row],[Т5]]+Таблица1[[#This Row],[Lдуг 1,мм]]</f>
        <v>59120.784012784607</v>
      </c>
      <c r="CE2561" s="14">
        <f>Таблица1[[#This Row],[Т6]]+Таблица1[[#This Row],[Lпрям1, мм]]</f>
        <v>25924.542317087238</v>
      </c>
      <c r="CF2561" s="15">
        <f>Таблица1[[#This Row],[Т7]]+Таблица1[[#This Row],[Lдуг 2,мм]]</f>
        <v>59120.784012784607</v>
      </c>
      <c r="CG2561" s="14">
        <f>Таблица1[[#This Row],[Т8]]+Таблица1[[#This Row],[Lпрям2, мм]]</f>
        <v>25924.542317087238</v>
      </c>
      <c r="CH2561" s="14">
        <f>Таблица1[[#This Row],[Т9]]-Таблица1[[#This Row],[Т9]]</f>
        <v>0</v>
      </c>
      <c r="CI2561" s="50">
        <f>Таблица1[[#This Row],[Т9]]-Таблица1[[#This Row],[Т8]]</f>
        <v>33196.241695697368</v>
      </c>
      <c r="CJ2561" s="54">
        <f>Таблица1[[#This Row],[Т9]]-Таблица1[[#This Row],[Т7]]</f>
        <v>0</v>
      </c>
      <c r="CK2561" s="14">
        <f>Таблица1[[#This Row],[Т9]]-Таблица1[[#This Row],[Т6]]</f>
        <v>37600.114811625783</v>
      </c>
      <c r="CL2561" s="14">
        <f>Таблица1[[#This Row],[Т9]]-Таблица1[[#This Row],[Т5]]</f>
        <v>76.595412784830842</v>
      </c>
      <c r="CM2561" s="14">
        <f>Таблица1[[#This Row],[Т9]]-Таблица1[[#This Row],[Т4]]</f>
        <v>38728.590331962849</v>
      </c>
      <c r="CN2561" s="14">
        <f>Таблица1[[#This Row],[Т9]]-Таблица1[[#This Row],[Т3]]</f>
        <v>308.6356034043929</v>
      </c>
      <c r="CO2561" s="14">
        <f>Таблица1[[#This Row],[Т9]]-Таблица1[[#This Row],[Т2]]</f>
        <v>44209.122514150993</v>
      </c>
      <c r="CP2561" s="14">
        <f>Таблица1[[#This Row],[Т9]]-Таблица1[[#This Row],[Т1]]</f>
        <v>653.96977495460305</v>
      </c>
      <c r="CQ2561" s="14">
        <f>Таблица1[[#This Row],[Т9]]-Таблица1[[#This Row],[угол обхв6]]</f>
        <v>47500.98852743562</v>
      </c>
      <c r="CR2561" s="14">
        <f>Таблица1[[#This Row],[Т9]]-Таблица1[[#This Row],[угол обхв5]]</f>
        <v>1236.5990522606444</v>
      </c>
      <c r="CS2561" s="14">
        <f>Таблица1[[#This Row],[Т9]]-Таблица1[[#This Row],[угол обхв4]]</f>
        <v>59120.784012784607</v>
      </c>
      <c r="CT2561" s="14">
        <f>Таблица1[[#This Row],[Lкан_прям, мм]]+Таблица1[[#This Row],[Lкан_дуг, мм]]+Таблица1[[#This Row],[Lкан_леб,мм]]</f>
        <v>85045.326329871838</v>
      </c>
      <c r="CU2561" s="16">
        <f>Таблица1[[#This Row],[Lкан_леб,мм]]</f>
        <v>57884.184960523962</v>
      </c>
      <c r="CV2561" s="14">
        <f>2534431-(Таблица1[[#This Row],[Т23]]+Таблица1[[#This Row],[угол обхв3]])</f>
        <v>2448939.8586306521</v>
      </c>
      <c r="CW2561" s="50">
        <f>SUM(X2561:AC2561,AD2561:AI2561)-Таблица1[[#This Row],[lподв_min, мм]]</f>
        <v>22757.268252492999</v>
      </c>
      <c r="CX2561" s="17">
        <f>CW3000-Таблица1[[#This Row],[Суммарная длина каната]]</f>
        <v>-2448939.8586306521</v>
      </c>
    </row>
    <row r="2562" spans="1:102" x14ac:dyDescent="0.25">
      <c r="A2562" s="21">
        <v>2561</v>
      </c>
      <c r="B2562" s="10">
        <v>66.463720000197924</v>
      </c>
      <c r="C2562" s="10">
        <v>55.988979591836724</v>
      </c>
      <c r="D2562" s="11">
        <v>9625.7029560773117</v>
      </c>
      <c r="E2562" s="11">
        <v>14097.241292279654</v>
      </c>
      <c r="F2562" s="11">
        <v>8756.7320475155302</v>
      </c>
      <c r="G2562" s="11">
        <v>13861.066441642859</v>
      </c>
      <c r="H2562" s="11">
        <v>9217.7024660773131</v>
      </c>
      <c r="I2562" s="11">
        <v>9636.4832311611281</v>
      </c>
      <c r="J2562" s="11">
        <v>4460.7580611185258</v>
      </c>
      <c r="K2562" s="11">
        <v>25962.768703594855</v>
      </c>
      <c r="L2562" s="11">
        <v>1198.3726657530312</v>
      </c>
      <c r="M2562" s="11">
        <v>57884.184960523962</v>
      </c>
      <c r="N2562" s="11">
        <v>3586.9977753051307</v>
      </c>
      <c r="O2562" s="11">
        <v>21319.882208647919</v>
      </c>
      <c r="P2562" s="43">
        <v>6702.3519918351403</v>
      </c>
      <c r="Q2562" s="11">
        <v>20315.663531068556</v>
      </c>
      <c r="R2562" s="11">
        <v>8976.2510865094464</v>
      </c>
      <c r="S2562" s="11">
        <v>15329.120048129756</v>
      </c>
      <c r="T2562" s="11">
        <v>9625.7029560773117</v>
      </c>
      <c r="U2562" s="11">
        <v>14097.241292279654</v>
      </c>
      <c r="V2562" s="11">
        <v>8800.1758626291485</v>
      </c>
      <c r="W2562" s="11">
        <v>13727.523808269192</v>
      </c>
      <c r="X2562" s="12">
        <v>0</v>
      </c>
      <c r="Y2562" s="12">
        <v>569.74940318909626</v>
      </c>
      <c r="Z2562" s="12">
        <v>339.10085241925913</v>
      </c>
      <c r="AA2562" s="44">
        <v>232.04019061955924</v>
      </c>
      <c r="AB2562" s="45">
        <v>57.482219525116761</v>
      </c>
      <c r="AC2562" s="12">
        <v>0</v>
      </c>
      <c r="AD2562" s="12">
        <v>11619.79548534899</v>
      </c>
      <c r="AE2562" s="12">
        <v>3273.2074555167674</v>
      </c>
      <c r="AF2562" s="12">
        <v>5480.5321821881535</v>
      </c>
      <c r="AG2562" s="44">
        <v>1128.4755203370596</v>
      </c>
      <c r="AH2562" s="45">
        <v>4460.7580602038815</v>
      </c>
      <c r="AI2562" s="12">
        <v>0</v>
      </c>
      <c r="AJ2562" s="12">
        <v>-62.143918951539661</v>
      </c>
      <c r="AK2562" s="12">
        <v>17.866463849520883</v>
      </c>
      <c r="AL2562" s="12">
        <v>65.486678734109447</v>
      </c>
      <c r="AM2562" s="44">
        <v>98.072275792716951</v>
      </c>
      <c r="AN2562" s="45">
        <v>89.999999871555957</v>
      </c>
      <c r="AO2562" s="12">
        <v>0</v>
      </c>
      <c r="AP2562" s="12">
        <v>-2203.1003502823996</v>
      </c>
      <c r="AQ2562" s="12">
        <v>3712.1720045651259</v>
      </c>
      <c r="AR2562" s="12">
        <v>7073.5768425259603</v>
      </c>
      <c r="AS2562" s="44">
        <v>9380.2085086437473</v>
      </c>
      <c r="AT2562" s="45">
        <v>9217.7029560773117</v>
      </c>
      <c r="AU2562" s="12">
        <v>0</v>
      </c>
      <c r="AV2562" s="12">
        <v>11237.180446847933</v>
      </c>
      <c r="AW2562" s="12">
        <v>21708.20605845522</v>
      </c>
      <c r="AX2562" s="12">
        <v>20484.94468840622</v>
      </c>
      <c r="AY2562" s="44">
        <v>15271.827805176548</v>
      </c>
      <c r="AZ2562" s="45">
        <v>14097.24129136501</v>
      </c>
      <c r="BA2562" s="12">
        <v>0</v>
      </c>
      <c r="BB2562" s="12">
        <v>3226.2751617619583</v>
      </c>
      <c r="BC2562" s="12">
        <v>6827.526221095135</v>
      </c>
      <c r="BD2562" s="12">
        <v>9347.4759372002663</v>
      </c>
      <c r="BE2562" s="44">
        <v>9221.7455339430107</v>
      </c>
      <c r="BF2562" s="45">
        <v>9217.7029660773132</v>
      </c>
      <c r="BG2562" s="12">
        <v>0</v>
      </c>
      <c r="BH2562" s="12">
        <v>21510.521124083836</v>
      </c>
      <c r="BI2562" s="12">
        <v>20703.987380875857</v>
      </c>
      <c r="BJ2562" s="12">
        <v>15498.40120546742</v>
      </c>
      <c r="BK2562" s="44">
        <v>14154.533535232862</v>
      </c>
      <c r="BL2562" s="45">
        <v>9636.4832311611299</v>
      </c>
      <c r="BM2562" s="12">
        <v>0</v>
      </c>
      <c r="BN2562" s="12">
        <v>0</v>
      </c>
      <c r="BO2562" s="12">
        <v>80.010382801060544</v>
      </c>
      <c r="BP2562" s="12">
        <v>47.62021488458857</v>
      </c>
      <c r="BQ2562" s="48">
        <v>32.585597058607497</v>
      </c>
      <c r="BR2562" s="49">
        <v>8.072275921160994</v>
      </c>
      <c r="BS2562" s="13">
        <v>0</v>
      </c>
      <c r="BT2562" s="12">
        <v>445.81503947603869</v>
      </c>
      <c r="BV2562" s="14">
        <f>Таблица1[[#This Row],[Lкан_леб,мм]]</f>
        <v>57884.184960523962</v>
      </c>
      <c r="BW2562" s="50">
        <f>Таблица1[[#This Row],[угол обхв4]]+Таблица1[[#This Row],[Lдуг 3,мм]]</f>
        <v>11619.79548534899</v>
      </c>
      <c r="BX2562" s="54">
        <f>Таблица1[[#This Row],[угол обхв5]]+Таблица1[[#This Row],[Y5, мм]]</f>
        <v>58453.934363713059</v>
      </c>
      <c r="BY2562" s="14">
        <f>Таблица1[[#This Row],[угол обхв6]]+Таблица1[[#This Row],[Lдуг 4,мм]]</f>
        <v>14893.002940865757</v>
      </c>
      <c r="BZ2562" s="14">
        <f>Таблица1[[#This Row],[Т1]]+Таблица1[[#This Row],[X6, мм]]</f>
        <v>58793.035216132317</v>
      </c>
      <c r="CA2562" s="14">
        <f>Таблица1[[#This Row],[Т2]]+Таблица1[[#This Row],[Lдуг 5,мм]]</f>
        <v>20373.535123053909</v>
      </c>
      <c r="CB2562" s="14">
        <f>Таблица1[[#This Row],[Т3]]+Таблица1[[#This Row],[Y6, мм]]</f>
        <v>59025.075406751879</v>
      </c>
      <c r="CC2562" s="14">
        <f>Таблица1[[#This Row],[Т4]]+Таблица1[[#This Row],[Lдуг 6,мм]]</f>
        <v>21502.010643390968</v>
      </c>
      <c r="CD2562" s="14">
        <f>Таблица1[[#This Row],[Т5]]+Таблица1[[#This Row],[Lдуг 1,мм]]</f>
        <v>59082.557626276997</v>
      </c>
      <c r="CE2562" s="14">
        <f>Таблица1[[#This Row],[Т6]]+Таблица1[[#This Row],[Lпрям1, мм]]</f>
        <v>25962.768703594847</v>
      </c>
      <c r="CF2562" s="15">
        <f>Таблица1[[#This Row],[Т7]]+Таблица1[[#This Row],[Lдуг 2,мм]]</f>
        <v>59082.557626276997</v>
      </c>
      <c r="CG2562" s="14">
        <f>Таблица1[[#This Row],[Т8]]+Таблица1[[#This Row],[Lпрям2, мм]]</f>
        <v>25962.768703594847</v>
      </c>
      <c r="CH2562" s="14">
        <f>Таблица1[[#This Row],[Т9]]-Таблица1[[#This Row],[Т9]]</f>
        <v>0</v>
      </c>
      <c r="CI2562" s="50">
        <f>Таблица1[[#This Row],[Т9]]-Таблица1[[#This Row],[Т8]]</f>
        <v>33119.78892268215</v>
      </c>
      <c r="CJ2562" s="54">
        <f>Таблица1[[#This Row],[Т9]]-Таблица1[[#This Row],[Т7]]</f>
        <v>0</v>
      </c>
      <c r="CK2562" s="14">
        <f>Таблица1[[#This Row],[Т9]]-Таблица1[[#This Row],[Т6]]</f>
        <v>37580.54698288603</v>
      </c>
      <c r="CL2562" s="14">
        <f>Таблица1[[#This Row],[Т9]]-Таблица1[[#This Row],[Т5]]</f>
        <v>57.482219525118126</v>
      </c>
      <c r="CM2562" s="14">
        <f>Таблица1[[#This Row],[Т9]]-Таблица1[[#This Row],[Т4]]</f>
        <v>38709.022503223088</v>
      </c>
      <c r="CN2562" s="14">
        <f>Таблица1[[#This Row],[Т9]]-Таблица1[[#This Row],[Т3]]</f>
        <v>289.52241014468018</v>
      </c>
      <c r="CO2562" s="14">
        <f>Таблица1[[#This Row],[Т9]]-Таблица1[[#This Row],[Т2]]</f>
        <v>44189.55468541124</v>
      </c>
      <c r="CP2562" s="14">
        <f>Таблица1[[#This Row],[Т9]]-Таблица1[[#This Row],[Т1]]</f>
        <v>628.62326256393862</v>
      </c>
      <c r="CQ2562" s="14">
        <f>Таблица1[[#This Row],[Т9]]-Таблица1[[#This Row],[угол обхв6]]</f>
        <v>47462.762140928011</v>
      </c>
      <c r="CR2562" s="14">
        <f>Таблица1[[#This Row],[Т9]]-Таблица1[[#This Row],[угол обхв5]]</f>
        <v>1198.3726657530351</v>
      </c>
      <c r="CS2562" s="14">
        <f>Таблица1[[#This Row],[Т9]]-Таблица1[[#This Row],[угол обхв4]]</f>
        <v>59082.557626276997</v>
      </c>
      <c r="CT2562" s="14">
        <f>Таблица1[[#This Row],[Lкан_прям, мм]]+Таблица1[[#This Row],[Lкан_дуг, мм]]+Таблица1[[#This Row],[Lкан_леб,мм]]</f>
        <v>85045.326329871852</v>
      </c>
      <c r="CU2562" s="16">
        <f>Таблица1[[#This Row],[Lкан_леб,мм]]</f>
        <v>57884.184960523962</v>
      </c>
      <c r="CV2562" s="14">
        <f>2534431-(Таблица1[[#This Row],[Т23]]+Таблица1[[#This Row],[угол обхв3]])</f>
        <v>2448939.8586306521</v>
      </c>
      <c r="CW2562" s="50">
        <f>SUM(X2562:AC2562,AD2562:AI2562)-Таблица1[[#This Row],[lподв_min, мм]]</f>
        <v>22700.383308229357</v>
      </c>
      <c r="CX2562" s="17">
        <f>CW3001-Таблица1[[#This Row],[Суммарная длина каната]]</f>
        <v>-2448939.8586306521</v>
      </c>
    </row>
    <row r="2563" spans="1:102" x14ac:dyDescent="0.25">
      <c r="A2563" s="21">
        <v>2562</v>
      </c>
      <c r="B2563" s="10">
        <v>66.463720000197924</v>
      </c>
      <c r="C2563" s="10">
        <v>58.673061224489786</v>
      </c>
      <c r="D2563" s="11">
        <v>9117.1764830625216</v>
      </c>
      <c r="E2563" s="11">
        <v>13937.722294445874</v>
      </c>
      <c r="F2563" s="11">
        <v>9067.5266705704889</v>
      </c>
      <c r="G2563" s="11">
        <v>14069.083994037137</v>
      </c>
      <c r="H2563" s="11">
        <v>9525.1759930625212</v>
      </c>
      <c r="I2563" s="11">
        <v>9826.5676379432352</v>
      </c>
      <c r="J2563" s="11">
        <v>4111.1546565026383</v>
      </c>
      <c r="K2563" s="11">
        <v>25983.225484055296</v>
      </c>
      <c r="L2563" s="11">
        <v>1177.9158852925925</v>
      </c>
      <c r="M2563" s="11">
        <v>57884.184960523962</v>
      </c>
      <c r="N2563" s="11">
        <v>3586.9977753051307</v>
      </c>
      <c r="O2563" s="11">
        <v>21319.882208647919</v>
      </c>
      <c r="P2563" s="43">
        <v>6713.138554766223</v>
      </c>
      <c r="Q2563" s="11">
        <v>20420.395480664105</v>
      </c>
      <c r="R2563" s="11">
        <v>9218.0575017833107</v>
      </c>
      <c r="S2563" s="11">
        <v>15545.806875573946</v>
      </c>
      <c r="T2563" s="11">
        <v>9924.4844365090994</v>
      </c>
      <c r="U2563" s="11">
        <v>14345.692720214578</v>
      </c>
      <c r="V2563" s="11">
        <v>9117.1764830625216</v>
      </c>
      <c r="W2563" s="11">
        <v>13937.722294445874</v>
      </c>
      <c r="X2563" s="12">
        <v>0</v>
      </c>
      <c r="Y2563" s="12">
        <v>556.82979446782917</v>
      </c>
      <c r="Z2563" s="12">
        <v>332.90726789262891</v>
      </c>
      <c r="AA2563" s="44">
        <v>232.04019061955887</v>
      </c>
      <c r="AB2563" s="45">
        <v>47.253829333786939</v>
      </c>
      <c r="AC2563" s="12">
        <v>8.8848029787886205</v>
      </c>
      <c r="AD2563" s="12">
        <v>11619.79548534899</v>
      </c>
      <c r="AE2563" s="12">
        <v>3252.9728782805169</v>
      </c>
      <c r="AF2563" s="12">
        <v>5480.5321821881507</v>
      </c>
      <c r="AG2563" s="44">
        <v>1128.4755203370592</v>
      </c>
      <c r="AH2563" s="45">
        <v>390.29476040551589</v>
      </c>
      <c r="AI2563" s="12">
        <v>4111.154657495058</v>
      </c>
      <c r="AJ2563" s="12">
        <v>-62.143918951539661</v>
      </c>
      <c r="AK2563" s="12">
        <v>16.05215244587135</v>
      </c>
      <c r="AL2563" s="12">
        <v>62.802597101456385</v>
      </c>
      <c r="AM2563" s="44">
        <v>95.388194160063833</v>
      </c>
      <c r="AN2563" s="45">
        <v>88.752299584922952</v>
      </c>
      <c r="AO2563" s="12">
        <v>89.999999860633366</v>
      </c>
      <c r="AP2563" s="12">
        <v>-2203.1003502823996</v>
      </c>
      <c r="AQ2563" s="12">
        <v>3699.8147580312157</v>
      </c>
      <c r="AR2563" s="12">
        <v>7076.0288881795605</v>
      </c>
      <c r="AS2563" s="44">
        <v>9624.2546862837316</v>
      </c>
      <c r="AT2563" s="45">
        <v>9516.5811725656204</v>
      </c>
      <c r="AU2563" s="12">
        <v>9525.1764830625216</v>
      </c>
      <c r="AV2563" s="12">
        <v>11237.180446847933</v>
      </c>
      <c r="AW2563" s="12">
        <v>21711.974453417668</v>
      </c>
      <c r="AX2563" s="12">
        <v>20606.874986012968</v>
      </c>
      <c r="AY2563" s="44">
        <v>15507.494380171911</v>
      </c>
      <c r="AZ2563" s="45">
        <v>14336.808618444746</v>
      </c>
      <c r="BA2563" s="12">
        <v>13937.722295438294</v>
      </c>
      <c r="BB2563" s="12">
        <v>3226.2751617619583</v>
      </c>
      <c r="BC2563" s="12">
        <v>6825.9555374923075</v>
      </c>
      <c r="BD2563" s="12">
        <v>9580.94783519665</v>
      </c>
      <c r="BE2563" s="44">
        <v>9518.2872520086785</v>
      </c>
      <c r="BF2563" s="45">
        <v>9525.0797470060006</v>
      </c>
      <c r="BG2563" s="12">
        <v>9525.1764930625232</v>
      </c>
      <c r="BH2563" s="12">
        <v>21510.521124083836</v>
      </c>
      <c r="BI2563" s="12">
        <v>20812.487725433853</v>
      </c>
      <c r="BJ2563" s="12">
        <v>15732.286380922809</v>
      </c>
      <c r="BK2563" s="44">
        <v>14384.005215616615</v>
      </c>
      <c r="BL2563" s="45">
        <v>13946.606396215706</v>
      </c>
      <c r="BM2563" s="12">
        <v>9826.5676379432371</v>
      </c>
      <c r="BN2563" s="12">
        <v>0</v>
      </c>
      <c r="BO2563" s="12">
        <v>78.196071397411004</v>
      </c>
      <c r="BP2563" s="12">
        <v>46.750444655585035</v>
      </c>
      <c r="BQ2563" s="48">
        <v>32.585597058607448</v>
      </c>
      <c r="BR2563" s="49">
        <v>6.6358945751408784</v>
      </c>
      <c r="BS2563" s="13">
        <v>1.2477002757104163</v>
      </c>
      <c r="BT2563" s="12">
        <v>445.81503947603869</v>
      </c>
      <c r="BV2563" s="14">
        <f>Таблица1[[#This Row],[Lкан_леб,мм]]</f>
        <v>57884.184960523962</v>
      </c>
      <c r="BW2563" s="50">
        <f>Таблица1[[#This Row],[угол обхв4]]+Таблица1[[#This Row],[Lдуг 3,мм]]</f>
        <v>11619.79548534899</v>
      </c>
      <c r="BX2563" s="54">
        <f>Таблица1[[#This Row],[угол обхв5]]+Таблица1[[#This Row],[Y5, мм]]</f>
        <v>58441.014754991789</v>
      </c>
      <c r="BY2563" s="14">
        <f>Таблица1[[#This Row],[угол обхв6]]+Таблица1[[#This Row],[Lдуг 4,мм]]</f>
        <v>14872.768363629508</v>
      </c>
      <c r="BZ2563" s="14">
        <f>Таблица1[[#This Row],[Т1]]+Таблица1[[#This Row],[X6, мм]]</f>
        <v>58773.922022884421</v>
      </c>
      <c r="CA2563" s="14">
        <f>Таблица1[[#This Row],[Т2]]+Таблица1[[#This Row],[Lдуг 5,мм]]</f>
        <v>20353.300545817659</v>
      </c>
      <c r="CB2563" s="14">
        <f>Таблица1[[#This Row],[Т3]]+Таблица1[[#This Row],[Y6, мм]]</f>
        <v>59005.962213503983</v>
      </c>
      <c r="CC2563" s="14">
        <f>Таблица1[[#This Row],[Т4]]+Таблица1[[#This Row],[Lдуг 6,мм]]</f>
        <v>21481.776066154718</v>
      </c>
      <c r="CD2563" s="14">
        <f>Таблица1[[#This Row],[Т5]]+Таблица1[[#This Row],[Lдуг 1,мм]]</f>
        <v>59053.216042837768</v>
      </c>
      <c r="CE2563" s="14">
        <f>Таблица1[[#This Row],[Т6]]+Таблица1[[#This Row],[Lпрям1, мм]]</f>
        <v>21872.070826560233</v>
      </c>
      <c r="CF2563" s="15">
        <f>Таблица1[[#This Row],[Т7]]+Таблица1[[#This Row],[Lдуг 2,мм]]</f>
        <v>59062.10084581656</v>
      </c>
      <c r="CG2563" s="14">
        <f>Таблица1[[#This Row],[Т8]]+Таблица1[[#This Row],[Lпрям2, мм]]</f>
        <v>25983.225484055292</v>
      </c>
      <c r="CH2563" s="14">
        <f>Таблица1[[#This Row],[Т9]]-Таблица1[[#This Row],[Т9]]</f>
        <v>0</v>
      </c>
      <c r="CI2563" s="50">
        <f>Таблица1[[#This Row],[Т9]]-Таблица1[[#This Row],[Т8]]</f>
        <v>37190.03001925633</v>
      </c>
      <c r="CJ2563" s="54">
        <f>Таблица1[[#This Row],[Т9]]-Таблица1[[#This Row],[Т7]]</f>
        <v>8.8848029787914129</v>
      </c>
      <c r="CK2563" s="14">
        <f>Таблица1[[#This Row],[Т9]]-Таблица1[[#This Row],[Т6]]</f>
        <v>37580.324779661838</v>
      </c>
      <c r="CL2563" s="14">
        <f>Таблица1[[#This Row],[Т9]]-Таблица1[[#This Row],[Т5]]</f>
        <v>56.138632312577101</v>
      </c>
      <c r="CM2563" s="14">
        <f>Таблица1[[#This Row],[Т9]]-Таблица1[[#This Row],[Т4]]</f>
        <v>38708.800299998897</v>
      </c>
      <c r="CN2563" s="14">
        <f>Таблица1[[#This Row],[Т9]]-Таблица1[[#This Row],[Т3]]</f>
        <v>288.17882293213916</v>
      </c>
      <c r="CO2563" s="14">
        <f>Таблица1[[#This Row],[Т9]]-Таблица1[[#This Row],[Т2]]</f>
        <v>44189.332482187048</v>
      </c>
      <c r="CP2563" s="14">
        <f>Таблица1[[#This Row],[Т9]]-Таблица1[[#This Row],[Т1]]</f>
        <v>621.08609082477051</v>
      </c>
      <c r="CQ2563" s="14">
        <f>Таблица1[[#This Row],[Т9]]-Таблица1[[#This Row],[угол обхв6]]</f>
        <v>47442.305360467566</v>
      </c>
      <c r="CR2563" s="14">
        <f>Таблица1[[#This Row],[Т9]]-Таблица1[[#This Row],[угол обхв5]]</f>
        <v>1177.9158852925975</v>
      </c>
      <c r="CS2563" s="14">
        <f>Таблица1[[#This Row],[Т9]]-Таблица1[[#This Row],[угол обхв4]]</f>
        <v>59062.10084581656</v>
      </c>
      <c r="CT2563" s="14">
        <f>Таблица1[[#This Row],[Lкан_прям, мм]]+Таблица1[[#This Row],[Lкан_дуг, мм]]+Таблица1[[#This Row],[Lкан_леб,мм]]</f>
        <v>85045.326329871852</v>
      </c>
      <c r="CU2563" s="16">
        <f>Таблица1[[#This Row],[Lкан_леб,мм]]</f>
        <v>57884.184960523962</v>
      </c>
      <c r="CV2563" s="14">
        <f>2534431-(Таблица1[[#This Row],[Т23]]+Таблица1[[#This Row],[угол обхв3]])</f>
        <v>2448939.8586306521</v>
      </c>
      <c r="CW2563" s="50">
        <f>SUM(X2563:AC2563,AD2563:AI2563)-Таблица1[[#This Row],[lподв_min, мм]]</f>
        <v>23049.986712845246</v>
      </c>
      <c r="CX2563" s="17">
        <f>CW3002-Таблица1[[#This Row],[Суммарная длина каната]]</f>
        <v>-2448939.8586306521</v>
      </c>
    </row>
    <row r="2564" spans="1:102" x14ac:dyDescent="0.25">
      <c r="A2564" s="21">
        <v>2563</v>
      </c>
      <c r="B2564" s="10">
        <v>66.463720000197924</v>
      </c>
      <c r="C2564" s="10">
        <v>61.357142857142854</v>
      </c>
      <c r="D2564" s="11">
        <v>9423.9859596222705</v>
      </c>
      <c r="E2564" s="11">
        <v>14162.534976559777</v>
      </c>
      <c r="F2564" s="11">
        <v>9368.2390889973522</v>
      </c>
      <c r="G2564" s="11">
        <v>14291.427514805899</v>
      </c>
      <c r="H2564" s="11">
        <v>9831.9854696222719</v>
      </c>
      <c r="I2564" s="11">
        <v>10029.584951141434</v>
      </c>
      <c r="J2564" s="11">
        <v>4132.9500254183422</v>
      </c>
      <c r="K2564" s="11">
        <v>25983.225484050046</v>
      </c>
      <c r="L2564" s="11">
        <v>1177.915885297828</v>
      </c>
      <c r="M2564" s="11">
        <v>57884.184960523962</v>
      </c>
      <c r="N2564" s="11">
        <v>3586.9977753051307</v>
      </c>
      <c r="O2564" s="11">
        <v>21319.882208647919</v>
      </c>
      <c r="P2564" s="43">
        <v>6719.0087989436515</v>
      </c>
      <c r="Q2564" s="11">
        <v>20525.517654534549</v>
      </c>
      <c r="R2564" s="11">
        <v>9449.4514248739379</v>
      </c>
      <c r="S2564" s="11">
        <v>15773.579516626722</v>
      </c>
      <c r="T2564" s="11">
        <v>10211.303416541527</v>
      </c>
      <c r="U2564" s="11">
        <v>14607.863194877675</v>
      </c>
      <c r="V2564" s="11">
        <v>9423.9859596222705</v>
      </c>
      <c r="W2564" s="11">
        <v>14162.534976559777</v>
      </c>
      <c r="X2564" s="12">
        <v>0</v>
      </c>
      <c r="Y2564" s="12">
        <v>543.86643993535449</v>
      </c>
      <c r="Z2564" s="12">
        <v>326.75742917720601</v>
      </c>
      <c r="AA2564" s="44">
        <v>232.04019061955952</v>
      </c>
      <c r="AB2564" s="45">
        <v>47.253829333787941</v>
      </c>
      <c r="AC2564" s="12">
        <v>27.997996231920066</v>
      </c>
      <c r="AD2564" s="12">
        <v>11619.79548534899</v>
      </c>
      <c r="AE2564" s="12">
        <v>3231.1775093648043</v>
      </c>
      <c r="AF2564" s="12">
        <v>5480.5321821881498</v>
      </c>
      <c r="AG2564" s="44">
        <v>1128.4755203370598</v>
      </c>
      <c r="AH2564" s="45">
        <v>390.29476040551407</v>
      </c>
      <c r="AI2564" s="12">
        <v>4132.9500264055296</v>
      </c>
      <c r="AJ2564" s="12">
        <v>-62.143918951539661</v>
      </c>
      <c r="AK2564" s="12">
        <v>14.231697781551292</v>
      </c>
      <c r="AL2564" s="12">
        <v>60.118515468803267</v>
      </c>
      <c r="AM2564" s="44">
        <v>92.7041125274108</v>
      </c>
      <c r="AN2564" s="45">
        <v>86.068217952269791</v>
      </c>
      <c r="AO2564" s="12">
        <v>89.999999861368323</v>
      </c>
      <c r="AP2564" s="12">
        <v>-2203.1003502823996</v>
      </c>
      <c r="AQ2564" s="12">
        <v>3687.3019947851581</v>
      </c>
      <c r="AR2564" s="12">
        <v>7072.7683784544715</v>
      </c>
      <c r="AS2564" s="44">
        <v>9856.9971132926621</v>
      </c>
      <c r="AT2564" s="45">
        <v>9804.2636864954802</v>
      </c>
      <c r="AU2564" s="12">
        <v>9831.9859596222705</v>
      </c>
      <c r="AV2564" s="12">
        <v>11237.180446847933</v>
      </c>
      <c r="AW2564" s="12">
        <v>21715.360480559921</v>
      </c>
      <c r="AX2564" s="12">
        <v>20728.786343476866</v>
      </c>
      <c r="AY2564" s="44">
        <v>15754.330832222106</v>
      </c>
      <c r="AZ2564" s="45">
        <v>14579.887166495499</v>
      </c>
      <c r="BA2564" s="12">
        <v>14162.534977546964</v>
      </c>
      <c r="BB2564" s="12">
        <v>3226.2751617619583</v>
      </c>
      <c r="BC2564" s="12">
        <v>6819.3130184236779</v>
      </c>
      <c r="BD2564" s="12">
        <v>9803.2110043847588</v>
      </c>
      <c r="BE2564" s="44">
        <v>9803.7577281228041</v>
      </c>
      <c r="BF2564" s="45">
        <v>9831.0256896683186</v>
      </c>
      <c r="BG2564" s="12">
        <v>9831.985969622272</v>
      </c>
      <c r="BH2564" s="12">
        <v>21510.521124083836</v>
      </c>
      <c r="BI2564" s="12">
        <v>20920.995926446551</v>
      </c>
      <c r="BJ2564" s="12">
        <v>15976.848205569037</v>
      </c>
      <c r="BK2564" s="44">
        <v>14627.111879282291</v>
      </c>
      <c r="BL2564" s="45">
        <v>14190.511004941951</v>
      </c>
      <c r="BM2564" s="12">
        <v>10029.584951141436</v>
      </c>
      <c r="BN2564" s="12">
        <v>0</v>
      </c>
      <c r="BO2564" s="12">
        <v>76.375616733090951</v>
      </c>
      <c r="BP2564" s="12">
        <v>45.886817687251984</v>
      </c>
      <c r="BQ2564" s="48">
        <v>32.585597058607533</v>
      </c>
      <c r="BR2564" s="49">
        <v>6.6358945751410188</v>
      </c>
      <c r="BS2564" s="13">
        <v>3.9317819090985338</v>
      </c>
      <c r="BT2564" s="12">
        <v>445.81503947603869</v>
      </c>
      <c r="BV2564" s="14">
        <f>Таблица1[[#This Row],[Lкан_леб,мм]]</f>
        <v>57884.184960523962</v>
      </c>
      <c r="BW2564" s="50">
        <f>Таблица1[[#This Row],[угол обхв4]]+Таблица1[[#This Row],[Lдуг 3,мм]]</f>
        <v>11619.79548534899</v>
      </c>
      <c r="BX2564" s="54">
        <f>Таблица1[[#This Row],[угол обхв5]]+Таблица1[[#This Row],[Y5, мм]]</f>
        <v>58428.051400459313</v>
      </c>
      <c r="BY2564" s="14">
        <f>Таблица1[[#This Row],[угол обхв6]]+Таблица1[[#This Row],[Lдуг 4,мм]]</f>
        <v>14850.972994713795</v>
      </c>
      <c r="BZ2564" s="14">
        <f>Таблица1[[#This Row],[Т1]]+Таблица1[[#This Row],[X6, мм]]</f>
        <v>58754.808829636517</v>
      </c>
      <c r="CA2564" s="14">
        <f>Таблица1[[#This Row],[Т2]]+Таблица1[[#This Row],[Lдуг 5,мм]]</f>
        <v>20331.505176901945</v>
      </c>
      <c r="CB2564" s="14">
        <f>Таблица1[[#This Row],[Т3]]+Таблица1[[#This Row],[Y6, мм]]</f>
        <v>58986.849020256079</v>
      </c>
      <c r="CC2564" s="14">
        <f>Таблица1[[#This Row],[Т4]]+Таблица1[[#This Row],[Lдуг 6,мм]]</f>
        <v>21459.980697239003</v>
      </c>
      <c r="CD2564" s="14">
        <f>Таблица1[[#This Row],[Т5]]+Таблица1[[#This Row],[Lдуг 1,мм]]</f>
        <v>59034.102849589864</v>
      </c>
      <c r="CE2564" s="14">
        <f>Таблица1[[#This Row],[Т6]]+Таблица1[[#This Row],[Lпрям1, мм]]</f>
        <v>21850.275457644519</v>
      </c>
      <c r="CF2564" s="15">
        <f>Таблица1[[#This Row],[Т7]]+Таблица1[[#This Row],[Lдуг 2,мм]]</f>
        <v>59062.100845821784</v>
      </c>
      <c r="CG2564" s="14">
        <f>Таблица1[[#This Row],[Т8]]+Таблица1[[#This Row],[Lпрям2, мм]]</f>
        <v>25983.225484050046</v>
      </c>
      <c r="CH2564" s="14">
        <f>Таблица1[[#This Row],[Т9]]-Таблица1[[#This Row],[Т9]]</f>
        <v>0</v>
      </c>
      <c r="CI2564" s="50">
        <f>Таблица1[[#This Row],[Т9]]-Таблица1[[#This Row],[Т8]]</f>
        <v>37211.825388177269</v>
      </c>
      <c r="CJ2564" s="54">
        <f>Таблица1[[#This Row],[Т9]]-Таблица1[[#This Row],[Т7]]</f>
        <v>27.997996231919387</v>
      </c>
      <c r="CK2564" s="14">
        <f>Таблица1[[#This Row],[Т9]]-Таблица1[[#This Row],[Т6]]</f>
        <v>37602.120148582777</v>
      </c>
      <c r="CL2564" s="14">
        <f>Таблица1[[#This Row],[Т9]]-Таблица1[[#This Row],[Т5]]</f>
        <v>75.251825565705076</v>
      </c>
      <c r="CM2564" s="14">
        <f>Таблица1[[#This Row],[Т9]]-Таблица1[[#This Row],[Т4]]</f>
        <v>38730.595668919836</v>
      </c>
      <c r="CN2564" s="14">
        <f>Таблица1[[#This Row],[Т9]]-Таблица1[[#This Row],[Т3]]</f>
        <v>307.29201618526713</v>
      </c>
      <c r="CO2564" s="14">
        <f>Таблица1[[#This Row],[Т9]]-Таблица1[[#This Row],[Т2]]</f>
        <v>44211.127851107987</v>
      </c>
      <c r="CP2564" s="14">
        <f>Таблица1[[#This Row],[Т9]]-Таблица1[[#This Row],[Т1]]</f>
        <v>634.04944536247058</v>
      </c>
      <c r="CQ2564" s="14">
        <f>Таблица1[[#This Row],[Т9]]-Таблица1[[#This Row],[угол обхв6]]</f>
        <v>47442.30536047279</v>
      </c>
      <c r="CR2564" s="14">
        <f>Таблица1[[#This Row],[Т9]]-Таблица1[[#This Row],[угол обхв5]]</f>
        <v>1177.9158852978217</v>
      </c>
      <c r="CS2564" s="14">
        <f>Таблица1[[#This Row],[Т9]]-Таблица1[[#This Row],[угол обхв4]]</f>
        <v>59062.100845821784</v>
      </c>
      <c r="CT2564" s="14">
        <f>Таблица1[[#This Row],[Lкан_прям, мм]]+Таблица1[[#This Row],[Lкан_дуг, мм]]+Таблица1[[#This Row],[Lкан_леб,мм]]</f>
        <v>85045.326329871838</v>
      </c>
      <c r="CU2564" s="16">
        <f>Таблица1[[#This Row],[Lкан_леб,мм]]</f>
        <v>57884.184960523962</v>
      </c>
      <c r="CV2564" s="14">
        <f>2534431-(Таблица1[[#This Row],[Т23]]+Таблица1[[#This Row],[угол обхв3]])</f>
        <v>2448939.8586306521</v>
      </c>
      <c r="CW2564" s="50">
        <f>SUM(X2564:AC2564,AD2564:AI2564)-Таблица1[[#This Row],[lподв_min, мм]]</f>
        <v>23028.191343929531</v>
      </c>
      <c r="CX2564" s="17">
        <f>CW3003-Таблица1[[#This Row],[Суммарная длина каната]]</f>
        <v>-2448939.8586306521</v>
      </c>
    </row>
    <row r="2565" spans="1:102" x14ac:dyDescent="0.25">
      <c r="A2565" s="21">
        <v>2564</v>
      </c>
      <c r="B2565" s="10">
        <v>66.463720000197924</v>
      </c>
      <c r="C2565" s="10">
        <v>64.041224489795923</v>
      </c>
      <c r="D2565" s="11">
        <v>9719.9311056190454</v>
      </c>
      <c r="E2565" s="11">
        <v>14401.468581368847</v>
      </c>
      <c r="F2565" s="11">
        <v>9658.2094939803137</v>
      </c>
      <c r="G2565" s="11">
        <v>14527.609148422898</v>
      </c>
      <c r="H2565" s="11">
        <v>10127.930615619045</v>
      </c>
      <c r="I2565" s="11">
        <v>10245.178914183209</v>
      </c>
      <c r="J2565" s="11">
        <v>4156.2896671856388</v>
      </c>
      <c r="K2565" s="11">
        <v>25983.225484044513</v>
      </c>
      <c r="L2565" s="11">
        <v>1177.9158853033703</v>
      </c>
      <c r="M2565" s="11">
        <v>57884.184960523962</v>
      </c>
      <c r="N2565" s="11">
        <v>3586.9977753051307</v>
      </c>
      <c r="O2565" s="11">
        <v>21319.882208647919</v>
      </c>
      <c r="P2565" s="43">
        <v>6719.9498441582227</v>
      </c>
      <c r="Q2565" s="11">
        <v>20630.799398630355</v>
      </c>
      <c r="R2565" s="11">
        <v>9669.9251422948691</v>
      </c>
      <c r="S2565" s="11">
        <v>16011.938203445596</v>
      </c>
      <c r="T2565" s="11">
        <v>10485.530571677273</v>
      </c>
      <c r="U2565" s="11">
        <v>14883.177474344009</v>
      </c>
      <c r="V2565" s="11">
        <v>9719.9311056190454</v>
      </c>
      <c r="W2565" s="11">
        <v>14401.468581368847</v>
      </c>
      <c r="X2565" s="12">
        <v>0</v>
      </c>
      <c r="Y2565" s="12">
        <v>530.85515040418682</v>
      </c>
      <c r="Z2565" s="12">
        <v>320.65552546047672</v>
      </c>
      <c r="AA2565" s="44">
        <v>232.04019061955924</v>
      </c>
      <c r="AB2565" s="45">
        <v>47.253829333787216</v>
      </c>
      <c r="AC2565" s="12">
        <v>47.111189485360164</v>
      </c>
      <c r="AD2565" s="12">
        <v>11619.79548534899</v>
      </c>
      <c r="AE2565" s="12">
        <v>3207.8378675975146</v>
      </c>
      <c r="AF2565" s="12">
        <v>5480.532182188148</v>
      </c>
      <c r="AG2565" s="44">
        <v>1128.4755203370596</v>
      </c>
      <c r="AH2565" s="45">
        <v>390.29476040551646</v>
      </c>
      <c r="AI2565" s="12">
        <v>4156.2896681672828</v>
      </c>
      <c r="AJ2565" s="12">
        <v>-62.143918951539661</v>
      </c>
      <c r="AK2565" s="12">
        <v>12.40451156547614</v>
      </c>
      <c r="AL2565" s="12">
        <v>57.434433836150227</v>
      </c>
      <c r="AM2565" s="44">
        <v>90.020030894757724</v>
      </c>
      <c r="AN2565" s="45">
        <v>83.384136319616815</v>
      </c>
      <c r="AO2565" s="12">
        <v>89.999999862146808</v>
      </c>
      <c r="AP2565" s="12">
        <v>-2203.1003502823996</v>
      </c>
      <c r="AQ2565" s="12">
        <v>3674.6411656793857</v>
      </c>
      <c r="AR2565" s="12">
        <v>7063.8024674052931</v>
      </c>
      <c r="AS2565" s="44">
        <v>10077.925117361236</v>
      </c>
      <c r="AT2565" s="45">
        <v>10080.24748264964</v>
      </c>
      <c r="AU2565" s="12">
        <v>10127.931105619044</v>
      </c>
      <c r="AV2565" s="12">
        <v>11237.180446847933</v>
      </c>
      <c r="AW2565" s="12">
        <v>21718.357598256491</v>
      </c>
      <c r="AX2565" s="12">
        <v>20850.411268724183</v>
      </c>
      <c r="AY2565" s="44">
        <v>16011.795564581716</v>
      </c>
      <c r="AZ2565" s="45">
        <v>14836.170903013841</v>
      </c>
      <c r="BA2565" s="12">
        <v>14401.468582350491</v>
      </c>
      <c r="BB2565" s="12">
        <v>3226.2751617619583</v>
      </c>
      <c r="BC2565" s="12">
        <v>6807.5932345324773</v>
      </c>
      <c r="BD2565" s="12">
        <v>10013.77776554194</v>
      </c>
      <c r="BE2565" s="44">
        <v>10077.530596610908</v>
      </c>
      <c r="BF2565" s="45">
        <v>10125.21419464668</v>
      </c>
      <c r="BG2565" s="12">
        <v>10127.931115619045</v>
      </c>
      <c r="BH2565" s="12">
        <v>21510.521124083836</v>
      </c>
      <c r="BI2565" s="12">
        <v>21029.27478823893</v>
      </c>
      <c r="BJ2565" s="12">
        <v>16231.550073539423</v>
      </c>
      <c r="BK2565" s="44">
        <v>14883.320113207885</v>
      </c>
      <c r="BL2565" s="45">
        <v>14448.475152699017</v>
      </c>
      <c r="BM2565" s="12">
        <v>10245.178914183211</v>
      </c>
      <c r="BN2565" s="12">
        <v>0</v>
      </c>
      <c r="BO2565" s="12">
        <v>74.548430517015802</v>
      </c>
      <c r="BP2565" s="12">
        <v>45.029922270674092</v>
      </c>
      <c r="BQ2565" s="48">
        <v>32.585597058607497</v>
      </c>
      <c r="BR2565" s="49">
        <v>6.6358945751409166</v>
      </c>
      <c r="BS2565" s="13">
        <v>6.6158635425299961</v>
      </c>
      <c r="BT2565" s="12">
        <v>445.81503947603869</v>
      </c>
      <c r="BV2565" s="14">
        <f>Таблица1[[#This Row],[Lкан_леб,мм]]</f>
        <v>57884.184960523962</v>
      </c>
      <c r="BW2565" s="50">
        <f>Таблица1[[#This Row],[угол обхв4]]+Таблица1[[#This Row],[Lдуг 3,мм]]</f>
        <v>11619.79548534899</v>
      </c>
      <c r="BX2565" s="54">
        <f>Таблица1[[#This Row],[угол обхв5]]+Таблица1[[#This Row],[Y5, мм]]</f>
        <v>58415.040110928152</v>
      </c>
      <c r="BY2565" s="14">
        <f>Таблица1[[#This Row],[угол обхв6]]+Таблица1[[#This Row],[Lдуг 4,мм]]</f>
        <v>14827.633352946505</v>
      </c>
      <c r="BZ2565" s="14">
        <f>Таблица1[[#This Row],[Т1]]+Таблица1[[#This Row],[X6, мм]]</f>
        <v>58735.695636388627</v>
      </c>
      <c r="CA2565" s="14">
        <f>Таблица1[[#This Row],[Т2]]+Таблица1[[#This Row],[Lдуг 5,мм]]</f>
        <v>20308.165535134653</v>
      </c>
      <c r="CB2565" s="14">
        <f>Таблица1[[#This Row],[Т3]]+Таблица1[[#This Row],[Y6, мм]]</f>
        <v>58967.73582700819</v>
      </c>
      <c r="CC2565" s="14">
        <f>Таблица1[[#This Row],[Т4]]+Таблица1[[#This Row],[Lдуг 6,мм]]</f>
        <v>21436.641055471711</v>
      </c>
      <c r="CD2565" s="14">
        <f>Таблица1[[#This Row],[Т5]]+Таблица1[[#This Row],[Lдуг 1,мм]]</f>
        <v>59014.989656341975</v>
      </c>
      <c r="CE2565" s="14">
        <f>Таблица1[[#This Row],[Т6]]+Таблица1[[#This Row],[Lпрям1, мм]]</f>
        <v>21826.935815877227</v>
      </c>
      <c r="CF2565" s="15">
        <f>Таблица1[[#This Row],[Т7]]+Таблица1[[#This Row],[Lдуг 2,мм]]</f>
        <v>59062.100845827335</v>
      </c>
      <c r="CG2565" s="14">
        <f>Таблица1[[#This Row],[Т8]]+Таблица1[[#This Row],[Lпрям2, мм]]</f>
        <v>25983.225484044509</v>
      </c>
      <c r="CH2565" s="14">
        <f>Таблица1[[#This Row],[Т9]]-Таблица1[[#This Row],[Т9]]</f>
        <v>0</v>
      </c>
      <c r="CI2565" s="50">
        <f>Таблица1[[#This Row],[Т9]]-Таблица1[[#This Row],[Т8]]</f>
        <v>37235.165029950105</v>
      </c>
      <c r="CJ2565" s="54">
        <f>Таблица1[[#This Row],[Т9]]-Таблица1[[#This Row],[Т7]]</f>
        <v>47.111189485360228</v>
      </c>
      <c r="CK2565" s="14">
        <f>Таблица1[[#This Row],[Т9]]-Таблица1[[#This Row],[Т6]]</f>
        <v>37625.459790355628</v>
      </c>
      <c r="CL2565" s="14">
        <f>Таблица1[[#This Row],[Т9]]-Таблица1[[#This Row],[Т5]]</f>
        <v>94.365018819145916</v>
      </c>
      <c r="CM2565" s="14">
        <f>Таблица1[[#This Row],[Т9]]-Таблица1[[#This Row],[Т4]]</f>
        <v>38753.935310692686</v>
      </c>
      <c r="CN2565" s="14">
        <f>Таблица1[[#This Row],[Т9]]-Таблица1[[#This Row],[Т3]]</f>
        <v>326.40520943870797</v>
      </c>
      <c r="CO2565" s="14">
        <f>Таблица1[[#This Row],[Т9]]-Таблица1[[#This Row],[Т2]]</f>
        <v>44234.467492880831</v>
      </c>
      <c r="CP2565" s="14">
        <f>Таблица1[[#This Row],[Т9]]-Таблица1[[#This Row],[Т1]]</f>
        <v>647.06073489918344</v>
      </c>
      <c r="CQ2565" s="14">
        <f>Таблица1[[#This Row],[Т9]]-Таблица1[[#This Row],[угол обхв6]]</f>
        <v>47442.305360478349</v>
      </c>
      <c r="CR2565" s="14">
        <f>Таблица1[[#This Row],[Т9]]-Таблица1[[#This Row],[угол обхв5]]</f>
        <v>1177.9158853033732</v>
      </c>
      <c r="CS2565" s="14">
        <f>Таблица1[[#This Row],[Т9]]-Таблица1[[#This Row],[угол обхв4]]</f>
        <v>59062.100845827335</v>
      </c>
      <c r="CT2565" s="14">
        <f>Таблица1[[#This Row],[Lкан_прям, мм]]+Таблица1[[#This Row],[Lкан_дуг, мм]]+Таблица1[[#This Row],[Lкан_леб,мм]]</f>
        <v>85045.326329871838</v>
      </c>
      <c r="CU2565" s="16">
        <f>Таблица1[[#This Row],[Lкан_леб,мм]]</f>
        <v>57884.184960523962</v>
      </c>
      <c r="CV2565" s="14">
        <f>2534431-(Таблица1[[#This Row],[Т23]]+Таблица1[[#This Row],[угол обхв3]])</f>
        <v>2448939.8586306521</v>
      </c>
      <c r="CW2565" s="50">
        <f>SUM(X2565:AC2565,AD2565:AI2565)-Таблица1[[#This Row],[lподв_min, мм]]</f>
        <v>23004.851702162239</v>
      </c>
      <c r="CX2565" s="17">
        <f>CW3004-Таблица1[[#This Row],[Суммарная длина каната]]</f>
        <v>-2448939.8586306521</v>
      </c>
    </row>
    <row r="2566" spans="1:102" x14ac:dyDescent="0.25">
      <c r="A2566" s="21">
        <v>2565</v>
      </c>
      <c r="B2566" s="10">
        <v>66.463720000197924</v>
      </c>
      <c r="C2566" s="10">
        <v>66.725306122448984</v>
      </c>
      <c r="D2566" s="11">
        <v>10004.362572358363</v>
      </c>
      <c r="E2566" s="11">
        <v>14653.998852177383</v>
      </c>
      <c r="F2566" s="11">
        <v>9936.8016463160584</v>
      </c>
      <c r="G2566" s="11">
        <v>14777.110676436088</v>
      </c>
      <c r="H2566" s="11">
        <v>10412.362082358366</v>
      </c>
      <c r="I2566" s="11">
        <v>10472.843098102716</v>
      </c>
      <c r="J2566" s="11">
        <v>4181.1557540746662</v>
      </c>
      <c r="K2566" s="11">
        <v>25983.22548403867</v>
      </c>
      <c r="L2566" s="11">
        <v>1177.9158853092074</v>
      </c>
      <c r="M2566" s="11">
        <v>57884.184960523962</v>
      </c>
      <c r="N2566" s="11">
        <v>3586.9977753051307</v>
      </c>
      <c r="O2566" s="11">
        <v>21319.882208647919</v>
      </c>
      <c r="P2566" s="43">
        <v>6715.9596256135055</v>
      </c>
      <c r="Q2566" s="11">
        <v>20736.009708780628</v>
      </c>
      <c r="R2566" s="11">
        <v>9878.9949011530098</v>
      </c>
      <c r="S2566" s="11">
        <v>16260.359940792438</v>
      </c>
      <c r="T2566" s="11">
        <v>10746.564205799381</v>
      </c>
      <c r="U2566" s="11">
        <v>15171.031477180375</v>
      </c>
      <c r="V2566" s="11">
        <v>10004.362572358363</v>
      </c>
      <c r="W2566" s="11">
        <v>14653.998852177383</v>
      </c>
      <c r="X2566" s="12">
        <v>0</v>
      </c>
      <c r="Y2566" s="12">
        <v>517.79153868125445</v>
      </c>
      <c r="Z2566" s="12">
        <v>314.60594393551207</v>
      </c>
      <c r="AA2566" s="44">
        <v>232.04019061955887</v>
      </c>
      <c r="AB2566" s="45">
        <v>47.253829333786769</v>
      </c>
      <c r="AC2566" s="12">
        <v>66.224382739095148</v>
      </c>
      <c r="AD2566" s="12">
        <v>11619.79548534899</v>
      </c>
      <c r="AE2566" s="12">
        <v>3182.9717807084758</v>
      </c>
      <c r="AF2566" s="12">
        <v>5480.5321821881507</v>
      </c>
      <c r="AG2566" s="44">
        <v>1128.4755203370614</v>
      </c>
      <c r="AH2566" s="45">
        <v>390.29476040551612</v>
      </c>
      <c r="AI2566" s="12">
        <v>4181.1557550504704</v>
      </c>
      <c r="AJ2566" s="12">
        <v>-62.143918951539661</v>
      </c>
      <c r="AK2566" s="12">
        <v>10.569977700472085</v>
      </c>
      <c r="AL2566" s="12">
        <v>54.750352203497179</v>
      </c>
      <c r="AM2566" s="44">
        <v>87.33594926210462</v>
      </c>
      <c r="AN2566" s="45">
        <v>80.700054686963767</v>
      </c>
      <c r="AO2566" s="12">
        <v>89.999999862966632</v>
      </c>
      <c r="AP2566" s="12">
        <v>-2203.1003502823996</v>
      </c>
      <c r="AQ2566" s="12">
        <v>3661.839777169449</v>
      </c>
      <c r="AR2566" s="12">
        <v>7049.1508276055192</v>
      </c>
      <c r="AS2566" s="44">
        <v>10286.553948822306</v>
      </c>
      <c r="AT2566" s="45">
        <v>10343.927010573379</v>
      </c>
      <c r="AU2566" s="12">
        <v>10412.362572358363</v>
      </c>
      <c r="AV2566" s="12">
        <v>11237.180446847933</v>
      </c>
      <c r="AW2566" s="12">
        <v>21720.959102468718</v>
      </c>
      <c r="AX2566" s="12">
        <v>20971.482898157075</v>
      </c>
      <c r="AY2566" s="44">
        <v>16279.323660440677</v>
      </c>
      <c r="AZ2566" s="45">
        <v>15105.097502474322</v>
      </c>
      <c r="BA2566" s="12">
        <v>14653.998853153189</v>
      </c>
      <c r="BB2566" s="12">
        <v>3226.2751617619583</v>
      </c>
      <c r="BC2566" s="12">
        <v>6790.8016274778238</v>
      </c>
      <c r="BD2566" s="12">
        <v>10212.186103145024</v>
      </c>
      <c r="BE2566" s="44">
        <v>10339.005158130085</v>
      </c>
      <c r="BF2566" s="45">
        <v>10406.999767584364</v>
      </c>
      <c r="BG2566" s="12">
        <v>10412.362582358366</v>
      </c>
      <c r="BH2566" s="12">
        <v>21510.521124083836</v>
      </c>
      <c r="BI2566" s="12">
        <v>21137.086602601426</v>
      </c>
      <c r="BJ2566" s="12">
        <v>16495.833130168885</v>
      </c>
      <c r="BK2566" s="44">
        <v>15152.067757532135</v>
      </c>
      <c r="BL2566" s="45">
        <v>14719.932826883436</v>
      </c>
      <c r="BM2566" s="12">
        <v>10472.843098102718</v>
      </c>
      <c r="BN2566" s="12">
        <v>0</v>
      </c>
      <c r="BO2566" s="12">
        <v>72.713896652011741</v>
      </c>
      <c r="BP2566" s="12">
        <v>44.180374503025092</v>
      </c>
      <c r="BQ2566" s="48">
        <v>32.585597058607448</v>
      </c>
      <c r="BR2566" s="49">
        <v>6.6358945751408536</v>
      </c>
      <c r="BS2566" s="13">
        <v>9.2999451760028684</v>
      </c>
      <c r="BT2566" s="12">
        <v>445.81503947603869</v>
      </c>
      <c r="BV2566" s="14">
        <f>Таблица1[[#This Row],[Lкан_леб,мм]]</f>
        <v>57884.184960523962</v>
      </c>
      <c r="BW2566" s="50">
        <f>Таблица1[[#This Row],[угол обхв4]]+Таблица1[[#This Row],[Lдуг 3,мм]]</f>
        <v>11619.79548534899</v>
      </c>
      <c r="BX2566" s="54">
        <f>Таблица1[[#This Row],[угол обхв5]]+Таблица1[[#This Row],[Y5, мм]]</f>
        <v>58401.976499205215</v>
      </c>
      <c r="BY2566" s="14">
        <f>Таблица1[[#This Row],[угол обхв6]]+Таблица1[[#This Row],[Lдуг 4,мм]]</f>
        <v>14802.767266057466</v>
      </c>
      <c r="BZ2566" s="14">
        <f>Таблица1[[#This Row],[Т1]]+Таблица1[[#This Row],[X6, мм]]</f>
        <v>58716.582443140724</v>
      </c>
      <c r="CA2566" s="14">
        <f>Таблица1[[#This Row],[Т2]]+Таблица1[[#This Row],[Lдуг 5,мм]]</f>
        <v>20283.299448245616</v>
      </c>
      <c r="CB2566" s="14">
        <f>Таблица1[[#This Row],[Т3]]+Таблица1[[#This Row],[Y6, мм]]</f>
        <v>58948.622633760286</v>
      </c>
      <c r="CC2566" s="14">
        <f>Таблица1[[#This Row],[Т4]]+Таблица1[[#This Row],[Lдуг 6,мм]]</f>
        <v>21411.774968582678</v>
      </c>
      <c r="CD2566" s="14">
        <f>Таблица1[[#This Row],[Т5]]+Таблица1[[#This Row],[Lдуг 1,мм]]</f>
        <v>58995.876463094071</v>
      </c>
      <c r="CE2566" s="14">
        <f>Таблица1[[#This Row],[Т6]]+Таблица1[[#This Row],[Lпрям1, мм]]</f>
        <v>21802.069728988194</v>
      </c>
      <c r="CF2566" s="15">
        <f>Таблица1[[#This Row],[Т7]]+Таблица1[[#This Row],[Lдуг 2,мм]]</f>
        <v>59062.100845833163</v>
      </c>
      <c r="CG2566" s="14">
        <f>Таблица1[[#This Row],[Т8]]+Таблица1[[#This Row],[Lпрям2, мм]]</f>
        <v>25983.225484038663</v>
      </c>
      <c r="CH2566" s="14">
        <f>Таблица1[[#This Row],[Т9]]-Таблица1[[#This Row],[Т9]]</f>
        <v>0</v>
      </c>
      <c r="CI2566" s="50">
        <f>Таблица1[[#This Row],[Т9]]-Таблица1[[#This Row],[Т8]]</f>
        <v>37260.03111684497</v>
      </c>
      <c r="CJ2566" s="54">
        <f>Таблица1[[#This Row],[Т9]]-Таблица1[[#This Row],[Т7]]</f>
        <v>66.224382739092107</v>
      </c>
      <c r="CK2566" s="14">
        <f>Таблица1[[#This Row],[Т9]]-Таблица1[[#This Row],[Т6]]</f>
        <v>37650.325877250485</v>
      </c>
      <c r="CL2566" s="14">
        <f>Таблица1[[#This Row],[Т9]]-Таблица1[[#This Row],[Т5]]</f>
        <v>113.4782120728778</v>
      </c>
      <c r="CM2566" s="14">
        <f>Таблица1[[#This Row],[Т9]]-Таблица1[[#This Row],[Т4]]</f>
        <v>38778.801397587551</v>
      </c>
      <c r="CN2566" s="14">
        <f>Таблица1[[#This Row],[Т9]]-Таблица1[[#This Row],[Т3]]</f>
        <v>345.51840269243985</v>
      </c>
      <c r="CO2566" s="14">
        <f>Таблица1[[#This Row],[Т9]]-Таблица1[[#This Row],[Т2]]</f>
        <v>44259.333579775695</v>
      </c>
      <c r="CP2566" s="14">
        <f>Таблица1[[#This Row],[Т9]]-Таблица1[[#This Row],[Т1]]</f>
        <v>660.1243466279484</v>
      </c>
      <c r="CQ2566" s="14">
        <f>Таблица1[[#This Row],[Т9]]-Таблица1[[#This Row],[угол обхв6]]</f>
        <v>47442.30536048417</v>
      </c>
      <c r="CR2566" s="14">
        <f>Таблица1[[#This Row],[Т9]]-Таблица1[[#This Row],[угол обхв5]]</f>
        <v>1177.9158853092013</v>
      </c>
      <c r="CS2566" s="14">
        <f>Таблица1[[#This Row],[Т9]]-Таблица1[[#This Row],[угол обхв4]]</f>
        <v>59062.100845833163</v>
      </c>
      <c r="CT2566" s="14">
        <f>Таблица1[[#This Row],[Lкан_прям, мм]]+Таблица1[[#This Row],[Lкан_дуг, мм]]+Таблица1[[#This Row],[Lкан_леб,мм]]</f>
        <v>85045.326329871838</v>
      </c>
      <c r="CU2566" s="16">
        <f>Таблица1[[#This Row],[Lкан_леб,мм]]</f>
        <v>57884.184960523962</v>
      </c>
      <c r="CV2566" s="14">
        <f>2534431-(Таблица1[[#This Row],[Т23]]+Таблица1[[#This Row],[угол обхв3]])</f>
        <v>2448939.8586306521</v>
      </c>
      <c r="CW2566" s="50">
        <f>SUM(X2566:AC2566,AD2566:AI2566)-Таблица1[[#This Row],[lподв_min, мм]]</f>
        <v>22979.985615273206</v>
      </c>
      <c r="CX2566" s="17">
        <f>CW3005-Таблица1[[#This Row],[Суммарная длина каната]]</f>
        <v>-2448939.8586306521</v>
      </c>
    </row>
    <row r="2567" spans="1:102" x14ac:dyDescent="0.25">
      <c r="A2567" s="21">
        <v>2566</v>
      </c>
      <c r="B2567" s="10">
        <v>66.463720000197924</v>
      </c>
      <c r="C2567" s="10">
        <v>69.409387755102046</v>
      </c>
      <c r="D2567" s="11">
        <v>10276.656273910459</v>
      </c>
      <c r="E2567" s="11">
        <v>14919.571699134991</v>
      </c>
      <c r="F2567" s="11">
        <v>10203.404272419395</v>
      </c>
      <c r="G2567" s="11">
        <v>15039.384654517757</v>
      </c>
      <c r="H2567" s="11">
        <v>10684.655783910461</v>
      </c>
      <c r="I2567" s="11">
        <v>10712.042570143942</v>
      </c>
      <c r="J2567" s="11">
        <v>4207.5291289910501</v>
      </c>
      <c r="K2567" s="11">
        <v>25983.225484032559</v>
      </c>
      <c r="L2567" s="11">
        <v>1177.9158853153226</v>
      </c>
      <c r="M2567" s="11">
        <v>57884.184960523962</v>
      </c>
      <c r="N2567" s="11">
        <v>3586.9977753051307</v>
      </c>
      <c r="O2567" s="11">
        <v>21319.882208647919</v>
      </c>
      <c r="P2567" s="43">
        <v>6707.0468984563167</v>
      </c>
      <c r="Q2567" s="11">
        <v>20840.917737551415</v>
      </c>
      <c r="R2567" s="11">
        <v>10076.201970576072</v>
      </c>
      <c r="S2567" s="11">
        <v>16518.299653564613</v>
      </c>
      <c r="T2567" s="11">
        <v>10993.831571384097</v>
      </c>
      <c r="U2567" s="11">
        <v>15470.79360789189</v>
      </c>
      <c r="V2567" s="11">
        <v>10276.656273910459</v>
      </c>
      <c r="W2567" s="11">
        <v>14919.571699134991</v>
      </c>
      <c r="X2567" s="12">
        <v>0</v>
      </c>
      <c r="Y2567" s="12">
        <v>504.67099792357271</v>
      </c>
      <c r="Z2567" s="12">
        <v>308.61329144529674</v>
      </c>
      <c r="AA2567" s="44">
        <v>232.04019061955876</v>
      </c>
      <c r="AB2567" s="45">
        <v>47.253829333786214</v>
      </c>
      <c r="AC2567" s="12">
        <v>85.33757599310816</v>
      </c>
      <c r="AD2567" s="12">
        <v>11619.79548534899</v>
      </c>
      <c r="AE2567" s="12">
        <v>3156.5984057921019</v>
      </c>
      <c r="AF2567" s="12">
        <v>5480.5321821881507</v>
      </c>
      <c r="AG2567" s="44">
        <v>1128.4755203370596</v>
      </c>
      <c r="AH2567" s="45">
        <v>390.29476040551828</v>
      </c>
      <c r="AI2567" s="12">
        <v>4207.5291299607379</v>
      </c>
      <c r="AJ2567" s="12">
        <v>-62.143918951539661</v>
      </c>
      <c r="AK2567" s="12">
        <v>8.7274492437452587</v>
      </c>
      <c r="AL2567" s="12">
        <v>52.066270570844125</v>
      </c>
      <c r="AM2567" s="44">
        <v>84.651867629451559</v>
      </c>
      <c r="AN2567" s="45">
        <v>78.015973054310777</v>
      </c>
      <c r="AO2567" s="12">
        <v>89.999999863825565</v>
      </c>
      <c r="AP2567" s="12">
        <v>-2203.1003502823996</v>
      </c>
      <c r="AQ2567" s="12">
        <v>3648.9053983492272</v>
      </c>
      <c r="AR2567" s="12">
        <v>7028.8456069829163</v>
      </c>
      <c r="AS2567" s="44">
        <v>10482.425844265406</v>
      </c>
      <c r="AT2567" s="45">
        <v>10594.723717249231</v>
      </c>
      <c r="AU2567" s="12">
        <v>10684.656273910459</v>
      </c>
      <c r="AV2567" s="12">
        <v>11237.180446847933</v>
      </c>
      <c r="AW2567" s="12">
        <v>21723.158102062127</v>
      </c>
      <c r="AX2567" s="12">
        <v>21091.735582192923</v>
      </c>
      <c r="AY2567" s="44">
        <v>16556.328122437699</v>
      </c>
      <c r="AZ2567" s="45">
        <v>15386.076898985901</v>
      </c>
      <c r="BA2567" s="12">
        <v>14919.571700104681</v>
      </c>
      <c r="BB2567" s="12">
        <v>3226.2751617619583</v>
      </c>
      <c r="BC2567" s="12">
        <v>6768.9545215004136</v>
      </c>
      <c r="BD2567" s="12">
        <v>10398.000679102672</v>
      </c>
      <c r="BE2567" s="44">
        <v>10587.607697694762</v>
      </c>
      <c r="BF2567" s="45">
        <v>10675.764128045326</v>
      </c>
      <c r="BG2567" s="12">
        <v>10684.656283910461</v>
      </c>
      <c r="BH2567" s="12">
        <v>21510.521124083836</v>
      </c>
      <c r="BI2567" s="12">
        <v>21244.193630965627</v>
      </c>
      <c r="BJ2567" s="12">
        <v>16769.11749820612</v>
      </c>
      <c r="BK2567" s="44">
        <v>15432.765139018806</v>
      </c>
      <c r="BL2567" s="45">
        <v>15004.288408040979</v>
      </c>
      <c r="BM2567" s="12">
        <v>10712.042570143944</v>
      </c>
      <c r="BN2567" s="12">
        <v>0</v>
      </c>
      <c r="BO2567" s="12">
        <v>70.871368195284916</v>
      </c>
      <c r="BP2567" s="12">
        <v>43.338821327098863</v>
      </c>
      <c r="BQ2567" s="48">
        <v>32.585597058607433</v>
      </c>
      <c r="BR2567" s="49">
        <v>6.6358945751407772</v>
      </c>
      <c r="BS2567" s="13">
        <v>11.984026809514786</v>
      </c>
      <c r="BT2567" s="12">
        <v>445.81503947603869</v>
      </c>
      <c r="BV2567" s="14">
        <f>Таблица1[[#This Row],[Lкан_леб,мм]]</f>
        <v>57884.184960523962</v>
      </c>
      <c r="BW2567" s="50">
        <f>Таблица1[[#This Row],[угол обхв4]]+Таблица1[[#This Row],[Lдуг 3,мм]]</f>
        <v>11619.79548534899</v>
      </c>
      <c r="BX2567" s="54">
        <f>Таблица1[[#This Row],[угол обхв5]]+Таблица1[[#This Row],[Y5, мм]]</f>
        <v>58388.855958447537</v>
      </c>
      <c r="BY2567" s="14">
        <f>Таблица1[[#This Row],[угол обхв6]]+Таблица1[[#This Row],[Lдуг 4,мм]]</f>
        <v>14776.393891141091</v>
      </c>
      <c r="BZ2567" s="14">
        <f>Таблица1[[#This Row],[Т1]]+Таблица1[[#This Row],[X6, мм]]</f>
        <v>58697.469249892834</v>
      </c>
      <c r="CA2567" s="14">
        <f>Таблица1[[#This Row],[Т2]]+Таблица1[[#This Row],[Lдуг 5,мм]]</f>
        <v>20256.926073329243</v>
      </c>
      <c r="CB2567" s="14">
        <f>Таблица1[[#This Row],[Т3]]+Таблица1[[#This Row],[Y6, мм]]</f>
        <v>58929.509440512396</v>
      </c>
      <c r="CC2567" s="14">
        <f>Таблица1[[#This Row],[Т4]]+Таблица1[[#This Row],[Lдуг 6,мм]]</f>
        <v>21385.401593666302</v>
      </c>
      <c r="CD2567" s="14">
        <f>Таблица1[[#This Row],[Т5]]+Таблица1[[#This Row],[Lдуг 1,мм]]</f>
        <v>58976.763269846182</v>
      </c>
      <c r="CE2567" s="14">
        <f>Таблица1[[#This Row],[Т6]]+Таблица1[[#This Row],[Lпрям1, мм]]</f>
        <v>21775.696354071821</v>
      </c>
      <c r="CF2567" s="15">
        <f>Таблица1[[#This Row],[Т7]]+Таблица1[[#This Row],[Lдуг 2,мм]]</f>
        <v>59062.10084583929</v>
      </c>
      <c r="CG2567" s="14">
        <f>Таблица1[[#This Row],[Т8]]+Таблица1[[#This Row],[Lпрям2, мм]]</f>
        <v>25983.225484032559</v>
      </c>
      <c r="CH2567" s="14">
        <f>Таблица1[[#This Row],[Т9]]-Таблица1[[#This Row],[Т9]]</f>
        <v>0</v>
      </c>
      <c r="CI2567" s="50">
        <f>Таблица1[[#This Row],[Т9]]-Таблица1[[#This Row],[Т8]]</f>
        <v>37286.404491767469</v>
      </c>
      <c r="CJ2567" s="54">
        <f>Таблица1[[#This Row],[Т9]]-Таблица1[[#This Row],[Т7]]</f>
        <v>85.337575993107748</v>
      </c>
      <c r="CK2567" s="14">
        <f>Таблица1[[#This Row],[Т9]]-Таблица1[[#This Row],[Т6]]</f>
        <v>37676.699252172984</v>
      </c>
      <c r="CL2567" s="14">
        <f>Таблица1[[#This Row],[Т9]]-Таблица1[[#This Row],[Т5]]</f>
        <v>132.59140532689344</v>
      </c>
      <c r="CM2567" s="14">
        <f>Таблица1[[#This Row],[Т9]]-Таблица1[[#This Row],[Т4]]</f>
        <v>38805.174772510043</v>
      </c>
      <c r="CN2567" s="14">
        <f>Таблица1[[#This Row],[Т9]]-Таблица1[[#This Row],[Т3]]</f>
        <v>364.63159594645549</v>
      </c>
      <c r="CO2567" s="14">
        <f>Таблица1[[#This Row],[Т9]]-Таблица1[[#This Row],[Т2]]</f>
        <v>44285.706954698195</v>
      </c>
      <c r="CP2567" s="14">
        <f>Таблица1[[#This Row],[Т9]]-Таблица1[[#This Row],[Т1]]</f>
        <v>673.24488739175285</v>
      </c>
      <c r="CQ2567" s="14">
        <f>Таблица1[[#This Row],[Т9]]-Таблица1[[#This Row],[угол обхв6]]</f>
        <v>47442.305360490296</v>
      </c>
      <c r="CR2567" s="14">
        <f>Таблица1[[#This Row],[Т9]]-Таблица1[[#This Row],[угол обхв5]]</f>
        <v>1177.9158853153276</v>
      </c>
      <c r="CS2567" s="14">
        <f>Таблица1[[#This Row],[Т9]]-Таблица1[[#This Row],[угол обхв4]]</f>
        <v>59062.10084583929</v>
      </c>
      <c r="CT2567" s="14">
        <f>Таблица1[[#This Row],[Lкан_прям, мм]]+Таблица1[[#This Row],[Lкан_дуг, мм]]+Таблица1[[#This Row],[Lкан_леб,мм]]</f>
        <v>85045.326329871838</v>
      </c>
      <c r="CU2567" s="16">
        <f>Таблица1[[#This Row],[Lкан_леб,мм]]</f>
        <v>57884.184960523962</v>
      </c>
      <c r="CV2567" s="14">
        <f>2534431-(Таблица1[[#This Row],[Т23]]+Таблица1[[#This Row],[угол обхв3]])</f>
        <v>2448939.8586306521</v>
      </c>
      <c r="CW2567" s="50">
        <f>SUM(X2567:AC2567,AD2567:AI2567)-Таблица1[[#This Row],[lподв_min, мм]]</f>
        <v>22953.61224035683</v>
      </c>
      <c r="CX2567" s="17">
        <f>CW3006-Таблица1[[#This Row],[Суммарная длина каната]]</f>
        <v>-2448939.8586306521</v>
      </c>
    </row>
    <row r="2568" spans="1:102" x14ac:dyDescent="0.25">
      <c r="A2568" s="21">
        <v>2567</v>
      </c>
      <c r="B2568" s="10">
        <v>66.463720000197924</v>
      </c>
      <c r="C2568" s="10">
        <v>72.093469387755121</v>
      </c>
      <c r="D2568" s="11">
        <v>10536.214756449815</v>
      </c>
      <c r="E2568" s="11">
        <v>15197.604414994079</v>
      </c>
      <c r="F2568" s="11">
        <v>10457.43240555054</v>
      </c>
      <c r="G2568" s="11">
        <v>15313.855613640733</v>
      </c>
      <c r="H2568" s="11">
        <v>10944.214266449817</v>
      </c>
      <c r="I2568" s="11">
        <v>10962.215132917365</v>
      </c>
      <c r="J2568" s="11">
        <v>4235.3892820767151</v>
      </c>
      <c r="K2568" s="11">
        <v>25983.225484026178</v>
      </c>
      <c r="L2568" s="11">
        <v>1177.9158853217043</v>
      </c>
      <c r="M2568" s="11">
        <v>57884.184960523962</v>
      </c>
      <c r="N2568" s="11">
        <v>3586.9977753051307</v>
      </c>
      <c r="O2568" s="11">
        <v>21319.882208647919</v>
      </c>
      <c r="P2568" s="43">
        <v>6693.2312185665933</v>
      </c>
      <c r="Q2568" s="11">
        <v>20945.293300760128</v>
      </c>
      <c r="R2568" s="11">
        <v>10261.113648237946</v>
      </c>
      <c r="S2568" s="11">
        <v>16785.191382772726</v>
      </c>
      <c r="T2568" s="11">
        <v>11226.790126196138</v>
      </c>
      <c r="U2568" s="11">
        <v>15781.806142738642</v>
      </c>
      <c r="V2568" s="11">
        <v>10536.214756449815</v>
      </c>
      <c r="W2568" s="11">
        <v>15197.604414994079</v>
      </c>
      <c r="X2568" s="12">
        <v>0</v>
      </c>
      <c r="Y2568" s="12">
        <v>491.48867816964218</v>
      </c>
      <c r="Z2568" s="12">
        <v>302.68241795132985</v>
      </c>
      <c r="AA2568" s="44">
        <v>232.04019061955924</v>
      </c>
      <c r="AB2568" s="45">
        <v>47.253829333787756</v>
      </c>
      <c r="AC2568" s="12">
        <v>104.45076924738517</v>
      </c>
      <c r="AD2568" s="12">
        <v>11619.79548534899</v>
      </c>
      <c r="AE2568" s="12">
        <v>3128.7382527064369</v>
      </c>
      <c r="AF2568" s="12">
        <v>5480.5321821881507</v>
      </c>
      <c r="AG2568" s="44">
        <v>1128.475520337058</v>
      </c>
      <c r="AH2568" s="45">
        <v>390.2947604055181</v>
      </c>
      <c r="AI2568" s="12">
        <v>4235.3892830400246</v>
      </c>
      <c r="AJ2568" s="12">
        <v>-62.143918951539661</v>
      </c>
      <c r="AK2568" s="12">
        <v>6.8762451111664591</v>
      </c>
      <c r="AL2568" s="12">
        <v>49.382188938191035</v>
      </c>
      <c r="AM2568" s="44">
        <v>81.967785996798526</v>
      </c>
      <c r="AN2568" s="45">
        <v>75.331891421657531</v>
      </c>
      <c r="AO2568" s="12">
        <v>89.999999864721318</v>
      </c>
      <c r="AP2568" s="12">
        <v>-2203.1003502823996</v>
      </c>
      <c r="AQ2568" s="12">
        <v>3635.8456692719765</v>
      </c>
      <c r="AR2568" s="12">
        <v>7002.9313582820741</v>
      </c>
      <c r="AS2568" s="44">
        <v>10665.111030939363</v>
      </c>
      <c r="AT2568" s="45">
        <v>10832.087316530373</v>
      </c>
      <c r="AU2568" s="12">
        <v>10944.214756449815</v>
      </c>
      <c r="AV2568" s="12">
        <v>11237.180446847933</v>
      </c>
      <c r="AW2568" s="12">
        <v>21724.947491355539</v>
      </c>
      <c r="AX2568" s="12">
        <v>21210.905468139958</v>
      </c>
      <c r="AY2568" s="44">
        <v>16842.201160621848</v>
      </c>
      <c r="AZ2568" s="45">
        <v>15678.492580986316</v>
      </c>
      <c r="BA2568" s="12">
        <v>15197.60441595739</v>
      </c>
      <c r="BB2568" s="12">
        <v>3226.2751617619583</v>
      </c>
      <c r="BC2568" s="12">
        <v>6742.079112533439</v>
      </c>
      <c r="BD2568" s="12">
        <v>10570.813787953428</v>
      </c>
      <c r="BE2568" s="44">
        <v>10822.792743494721</v>
      </c>
      <c r="BF2568" s="45">
        <v>10930.91756611558</v>
      </c>
      <c r="BG2568" s="12">
        <v>10944.214766449817</v>
      </c>
      <c r="BH2568" s="12">
        <v>21510.521124083836</v>
      </c>
      <c r="BI2568" s="12">
        <v>21350.358583467747</v>
      </c>
      <c r="BJ2568" s="12">
        <v>17050.803550152559</v>
      </c>
      <c r="BK2568" s="44">
        <v>15724.79636488952</v>
      </c>
      <c r="BL2568" s="45">
        <v>15300.917976746405</v>
      </c>
      <c r="BM2568" s="12">
        <v>10962.215132917367</v>
      </c>
      <c r="BN2568" s="12">
        <v>0</v>
      </c>
      <c r="BO2568" s="12">
        <v>69.020164062706115</v>
      </c>
      <c r="BP2568" s="12">
        <v>42.505943827024574</v>
      </c>
      <c r="BQ2568" s="48">
        <v>32.585597058607497</v>
      </c>
      <c r="BR2568" s="49">
        <v>6.635894575140993</v>
      </c>
      <c r="BS2568" s="13">
        <v>14.668108443063776</v>
      </c>
      <c r="BT2568" s="12">
        <v>445.81503947603869</v>
      </c>
      <c r="BV2568" s="14">
        <f>Таблица1[[#This Row],[Lкан_леб,мм]]</f>
        <v>57884.184960523962</v>
      </c>
      <c r="BW2568" s="50">
        <f>Таблица1[[#This Row],[угол обхв4]]+Таблица1[[#This Row],[Lдуг 3,мм]]</f>
        <v>11619.79548534899</v>
      </c>
      <c r="BX2568" s="54">
        <f>Таблица1[[#This Row],[угол обхв5]]+Таблица1[[#This Row],[Y5, мм]]</f>
        <v>58375.673638693603</v>
      </c>
      <c r="BY2568" s="14">
        <f>Таблица1[[#This Row],[угол обхв6]]+Таблица1[[#This Row],[Lдуг 4,мм]]</f>
        <v>14748.533738055427</v>
      </c>
      <c r="BZ2568" s="14">
        <f>Таблица1[[#This Row],[Т1]]+Таблица1[[#This Row],[X6, мм]]</f>
        <v>58678.356056644931</v>
      </c>
      <c r="CA2568" s="14">
        <f>Таблица1[[#This Row],[Т2]]+Таблица1[[#This Row],[Lдуг 5,мм]]</f>
        <v>20229.065920243578</v>
      </c>
      <c r="CB2568" s="14">
        <f>Таблица1[[#This Row],[Т3]]+Таблица1[[#This Row],[Y6, мм]]</f>
        <v>58910.396247264493</v>
      </c>
      <c r="CC2568" s="14">
        <f>Таблица1[[#This Row],[Т4]]+Таблица1[[#This Row],[Lдуг 6,мм]]</f>
        <v>21357.541440580637</v>
      </c>
      <c r="CD2568" s="14">
        <f>Таблица1[[#This Row],[Т5]]+Таблица1[[#This Row],[Lдуг 1,мм]]</f>
        <v>58957.650076598278</v>
      </c>
      <c r="CE2568" s="14">
        <f>Таблица1[[#This Row],[Т6]]+Таблица1[[#This Row],[Lпрям1, мм]]</f>
        <v>21747.836200986156</v>
      </c>
      <c r="CF2568" s="15">
        <f>Таблица1[[#This Row],[Т7]]+Таблица1[[#This Row],[Lдуг 2,мм]]</f>
        <v>59062.100845845664</v>
      </c>
      <c r="CG2568" s="14">
        <f>Таблица1[[#This Row],[Т8]]+Таблица1[[#This Row],[Lпрям2, мм]]</f>
        <v>25983.225484026181</v>
      </c>
      <c r="CH2568" s="14">
        <f>Таблица1[[#This Row],[Т9]]-Таблица1[[#This Row],[Т9]]</f>
        <v>0</v>
      </c>
      <c r="CI2568" s="50">
        <f>Таблица1[[#This Row],[Т9]]-Таблица1[[#This Row],[Т8]]</f>
        <v>37314.264644859504</v>
      </c>
      <c r="CJ2568" s="54">
        <f>Таблица1[[#This Row],[Т9]]-Таблица1[[#This Row],[Т7]]</f>
        <v>104.45076924738532</v>
      </c>
      <c r="CK2568" s="14">
        <f>Таблица1[[#This Row],[Т9]]-Таблица1[[#This Row],[Т6]]</f>
        <v>37704.559405265027</v>
      </c>
      <c r="CL2568" s="14">
        <f>Таблица1[[#This Row],[Т9]]-Таблица1[[#This Row],[Т5]]</f>
        <v>151.70459858117101</v>
      </c>
      <c r="CM2568" s="14">
        <f>Таблица1[[#This Row],[Т9]]-Таблица1[[#This Row],[Т4]]</f>
        <v>38833.034925602085</v>
      </c>
      <c r="CN2568" s="14">
        <f>Таблица1[[#This Row],[Т9]]-Таблица1[[#This Row],[Т3]]</f>
        <v>383.74478920073307</v>
      </c>
      <c r="CO2568" s="14">
        <f>Таблица1[[#This Row],[Т9]]-Таблица1[[#This Row],[Т2]]</f>
        <v>44313.567107790237</v>
      </c>
      <c r="CP2568" s="14">
        <f>Таблица1[[#This Row],[Т9]]-Таблица1[[#This Row],[Т1]]</f>
        <v>686.42720715206087</v>
      </c>
      <c r="CQ2568" s="14">
        <f>Таблица1[[#This Row],[Т9]]-Таблица1[[#This Row],[угол обхв6]]</f>
        <v>47442.30536049667</v>
      </c>
      <c r="CR2568" s="14">
        <f>Таблица1[[#This Row],[Т9]]-Таблица1[[#This Row],[угол обхв5]]</f>
        <v>1177.9158853217014</v>
      </c>
      <c r="CS2568" s="14">
        <f>Таблица1[[#This Row],[Т9]]-Таблица1[[#This Row],[угол обхв4]]</f>
        <v>59062.100845845664</v>
      </c>
      <c r="CT2568" s="14">
        <f>Таблица1[[#This Row],[Lкан_прям, мм]]+Таблица1[[#This Row],[Lкан_дуг, мм]]+Таблица1[[#This Row],[Lкан_леб,мм]]</f>
        <v>85045.326329871838</v>
      </c>
      <c r="CU2568" s="16">
        <f>Таблица1[[#This Row],[Lкан_леб,мм]]</f>
        <v>57884.184960523962</v>
      </c>
      <c r="CV2568" s="14">
        <f>2534431-(Таблица1[[#This Row],[Т23]]+Таблица1[[#This Row],[угол обхв3]])</f>
        <v>2448939.8586306521</v>
      </c>
      <c r="CW2568" s="50">
        <f>SUM(X2568:AC2568,AD2568:AI2568)-Таблица1[[#This Row],[lподв_min, мм]]</f>
        <v>22925.752087271172</v>
      </c>
      <c r="CX2568" s="17">
        <f>CW3007-Таблица1[[#This Row],[Суммарная длина каната]]</f>
        <v>-2448939.8586306521</v>
      </c>
    </row>
    <row r="2569" spans="1:102" x14ac:dyDescent="0.25">
      <c r="A2569" s="21">
        <v>2568</v>
      </c>
      <c r="B2569" s="10">
        <v>66.463720000197924</v>
      </c>
      <c r="C2569" s="10">
        <v>74.777551020408183</v>
      </c>
      <c r="D2569" s="11">
        <v>10782.468509159777</v>
      </c>
      <c r="E2569" s="11">
        <v>15487.486953658228</v>
      </c>
      <c r="F2569" s="11">
        <v>10698.328669321192</v>
      </c>
      <c r="G2569" s="11">
        <v>15599.921322744985</v>
      </c>
      <c r="H2569" s="11">
        <v>11190.468019159778</v>
      </c>
      <c r="I2569" s="11">
        <v>11222.772629669282</v>
      </c>
      <c r="J2569" s="11">
        <v>4264.7143239889474</v>
      </c>
      <c r="K2569" s="11">
        <v>25983.225484019556</v>
      </c>
      <c r="L2569" s="11">
        <v>1177.9158853283222</v>
      </c>
      <c r="M2569" s="11">
        <v>57884.184960523962</v>
      </c>
      <c r="N2569" s="11">
        <v>3586.9977753051307</v>
      </c>
      <c r="O2569" s="11">
        <v>21319.882208647919</v>
      </c>
      <c r="P2569" s="43">
        <v>6674.5428996488235</v>
      </c>
      <c r="Q2569" s="11">
        <v>21048.907382534653</v>
      </c>
      <c r="R2569" s="11">
        <v>10433.32420977346</v>
      </c>
      <c r="S2569" s="11">
        <v>17060.449527340777</v>
      </c>
      <c r="T2569" s="11">
        <v>11444.928723708912</v>
      </c>
      <c r="U2569" s="11">
        <v>16103.386672881672</v>
      </c>
      <c r="V2569" s="11">
        <v>10782.468509159777</v>
      </c>
      <c r="W2569" s="11">
        <v>15487.486953658228</v>
      </c>
      <c r="X2569" s="12">
        <v>0</v>
      </c>
      <c r="Y2569" s="12">
        <v>478.23946081924367</v>
      </c>
      <c r="Z2569" s="12">
        <v>296.81844205383135</v>
      </c>
      <c r="AA2569" s="44">
        <v>232.04019061955844</v>
      </c>
      <c r="AB2569" s="45">
        <v>47.253829333784765</v>
      </c>
      <c r="AC2569" s="12">
        <v>123.56396250190406</v>
      </c>
      <c r="AD2569" s="12">
        <v>11619.79548534899</v>
      </c>
      <c r="AE2569" s="12">
        <v>3099.4132107942019</v>
      </c>
      <c r="AF2569" s="12">
        <v>5480.5321821881498</v>
      </c>
      <c r="AG2569" s="44">
        <v>1128.4755203370576</v>
      </c>
      <c r="AH2569" s="45">
        <v>390.29476040551964</v>
      </c>
      <c r="AI2569" s="12">
        <v>4264.7143249456331</v>
      </c>
      <c r="AJ2569" s="12">
        <v>-62.143918951539661</v>
      </c>
      <c r="AK2569" s="12">
        <v>5.0156464934474858</v>
      </c>
      <c r="AL2569" s="12">
        <v>46.698107305537981</v>
      </c>
      <c r="AM2569" s="44">
        <v>79.283704364145365</v>
      </c>
      <c r="AN2569" s="45">
        <v>72.647809789004796</v>
      </c>
      <c r="AO2569" s="12">
        <v>89.999999865651517</v>
      </c>
      <c r="AP2569" s="12">
        <v>-2203.1003502823996</v>
      </c>
      <c r="AQ2569" s="12">
        <v>3622.6683108339776</v>
      </c>
      <c r="AR2569" s="12">
        <v>6971.4649413089073</v>
      </c>
      <c r="AS2569" s="44">
        <v>10834.208669739106</v>
      </c>
      <c r="AT2569" s="45">
        <v>11055.496996552185</v>
      </c>
      <c r="AU2569" s="12">
        <v>11190.468509159777</v>
      </c>
      <c r="AV2569" s="12">
        <v>11237.180446847933</v>
      </c>
      <c r="AW2569" s="12">
        <v>21726.319919613674</v>
      </c>
      <c r="AX2569" s="12">
        <v>21328.731079130222</v>
      </c>
      <c r="AY2569" s="44">
        <v>17136.315526036193</v>
      </c>
      <c r="AZ2569" s="45">
        <v>15981.702943962282</v>
      </c>
      <c r="BA2569" s="12">
        <v>15487.486954614915</v>
      </c>
      <c r="BB2569" s="12">
        <v>3226.2751617619583</v>
      </c>
      <c r="BC2569" s="12">
        <v>6710.2134351776704</v>
      </c>
      <c r="BD2569" s="12">
        <v>10730.246251433544</v>
      </c>
      <c r="BE2569" s="44">
        <v>11044.044263743266</v>
      </c>
      <c r="BF2569" s="45">
        <v>11171.900236316505</v>
      </c>
      <c r="BG2569" s="12">
        <v>11190.468519159778</v>
      </c>
      <c r="BH2569" s="12">
        <v>21510.521124083836</v>
      </c>
      <c r="BI2569" s="12">
        <v>21455.345093500411</v>
      </c>
      <c r="BJ2569" s="12">
        <v>17340.273223936347</v>
      </c>
      <c r="BK2569" s="44">
        <v>16027.520674186258</v>
      </c>
      <c r="BL2569" s="45">
        <v>15609.170682577618</v>
      </c>
      <c r="BM2569" s="12">
        <v>11222.772629669284</v>
      </c>
      <c r="BN2569" s="12">
        <v>0</v>
      </c>
      <c r="BO2569" s="12">
        <v>67.159565444987152</v>
      </c>
      <c r="BP2569" s="12">
        <v>41.682460812090497</v>
      </c>
      <c r="BQ2569" s="48">
        <v>32.585597058607384</v>
      </c>
      <c r="BR2569" s="49">
        <v>6.6358945751405729</v>
      </c>
      <c r="BS2569" s="13">
        <v>17.352190076646735</v>
      </c>
      <c r="BT2569" s="12">
        <v>445.81503947603869</v>
      </c>
      <c r="BV2569" s="14">
        <f>Таблица1[[#This Row],[Lкан_леб,мм]]</f>
        <v>57884.184960523962</v>
      </c>
      <c r="BW2569" s="50">
        <f>Таблица1[[#This Row],[угол обхв4]]+Таблица1[[#This Row],[Lдуг 3,мм]]</f>
        <v>11619.79548534899</v>
      </c>
      <c r="BX2569" s="54">
        <f>Таблица1[[#This Row],[угол обхв5]]+Таблица1[[#This Row],[Y5, мм]]</f>
        <v>58362.424421343203</v>
      </c>
      <c r="BY2569" s="14">
        <f>Таблица1[[#This Row],[угол обхв6]]+Таблица1[[#This Row],[Lдуг 4,мм]]</f>
        <v>14719.208696143192</v>
      </c>
      <c r="BZ2569" s="14">
        <f>Таблица1[[#This Row],[Т1]]+Таблица1[[#This Row],[X6, мм]]</f>
        <v>58659.242863397034</v>
      </c>
      <c r="CA2569" s="14">
        <f>Таблица1[[#This Row],[Т2]]+Таблица1[[#This Row],[Lдуг 5,мм]]</f>
        <v>20199.740878331344</v>
      </c>
      <c r="CB2569" s="14">
        <f>Таблица1[[#This Row],[Т3]]+Таблица1[[#This Row],[Y6, мм]]</f>
        <v>58891.283054016596</v>
      </c>
      <c r="CC2569" s="14">
        <f>Таблица1[[#This Row],[Т4]]+Таблица1[[#This Row],[Lдуг 6,мм]]</f>
        <v>21328.216398668403</v>
      </c>
      <c r="CD2569" s="14">
        <f>Таблица1[[#This Row],[Т5]]+Таблица1[[#This Row],[Lдуг 1,мм]]</f>
        <v>58938.536883350382</v>
      </c>
      <c r="CE2569" s="14">
        <f>Таблица1[[#This Row],[Т6]]+Таблица1[[#This Row],[Lпрям1, мм]]</f>
        <v>21718.511159073922</v>
      </c>
      <c r="CF2569" s="15">
        <f>Таблица1[[#This Row],[Т7]]+Таблица1[[#This Row],[Lдуг 2,мм]]</f>
        <v>59062.100845852285</v>
      </c>
      <c r="CG2569" s="14">
        <f>Таблица1[[#This Row],[Т8]]+Таблица1[[#This Row],[Lпрям2, мм]]</f>
        <v>25983.225484019553</v>
      </c>
      <c r="CH2569" s="14">
        <f>Таблица1[[#This Row],[Т9]]-Таблица1[[#This Row],[Т9]]</f>
        <v>0</v>
      </c>
      <c r="CI2569" s="50">
        <f>Таблица1[[#This Row],[Т9]]-Таблица1[[#This Row],[Т8]]</f>
        <v>37343.589686778359</v>
      </c>
      <c r="CJ2569" s="54">
        <f>Таблица1[[#This Row],[Т9]]-Таблица1[[#This Row],[Т7]]</f>
        <v>123.56396250190301</v>
      </c>
      <c r="CK2569" s="14">
        <f>Таблица1[[#This Row],[Т9]]-Таблица1[[#This Row],[Т6]]</f>
        <v>37733.884447183882</v>
      </c>
      <c r="CL2569" s="14">
        <f>Таблица1[[#This Row],[Т9]]-Таблица1[[#This Row],[Т5]]</f>
        <v>170.81779183568869</v>
      </c>
      <c r="CM2569" s="14">
        <f>Таблица1[[#This Row],[Т9]]-Таблица1[[#This Row],[Т4]]</f>
        <v>38862.359967520941</v>
      </c>
      <c r="CN2569" s="14">
        <f>Таблица1[[#This Row],[Т9]]-Таблица1[[#This Row],[Т3]]</f>
        <v>402.85798245525075</v>
      </c>
      <c r="CO2569" s="14">
        <f>Таблица1[[#This Row],[Т9]]-Таблица1[[#This Row],[Т2]]</f>
        <v>44342.892149709092</v>
      </c>
      <c r="CP2569" s="14">
        <f>Таблица1[[#This Row],[Т9]]-Таблица1[[#This Row],[Т1]]</f>
        <v>699.6764245090817</v>
      </c>
      <c r="CQ2569" s="14">
        <f>Таблица1[[#This Row],[Т9]]-Таблица1[[#This Row],[угол обхв6]]</f>
        <v>47442.305360503291</v>
      </c>
      <c r="CR2569" s="14">
        <f>Таблица1[[#This Row],[Т9]]-Таблица1[[#This Row],[угол обхв5]]</f>
        <v>1177.9158853283225</v>
      </c>
      <c r="CS2569" s="14">
        <f>Таблица1[[#This Row],[Т9]]-Таблица1[[#This Row],[угол обхв4]]</f>
        <v>59062.100845852285</v>
      </c>
      <c r="CT2569" s="14">
        <f>Таблица1[[#This Row],[Lкан_прям, мм]]+Таблица1[[#This Row],[Lкан_дуг, мм]]+Таблица1[[#This Row],[Lкан_леб,мм]]</f>
        <v>85045.326329871838</v>
      </c>
      <c r="CU2569" s="16">
        <f>Таблица1[[#This Row],[Lкан_леб,мм]]</f>
        <v>57884.184960523962</v>
      </c>
      <c r="CV2569" s="14">
        <f>2534431-(Таблица1[[#This Row],[Т23]]+Таблица1[[#This Row],[угол обхв3]])</f>
        <v>2448939.8586306521</v>
      </c>
      <c r="CW2569" s="50">
        <f>SUM(X2569:AC2569,AD2569:AI2569)-Таблица1[[#This Row],[lподв_min, мм]]</f>
        <v>22896.427045358927</v>
      </c>
      <c r="CX2569" s="17">
        <f>CW3008-Таблица1[[#This Row],[Суммарная длина каната]]</f>
        <v>-2448939.8586306521</v>
      </c>
    </row>
    <row r="2570" spans="1:102" x14ac:dyDescent="0.25">
      <c r="A2570" s="21">
        <v>2569</v>
      </c>
      <c r="B2570" s="10">
        <v>66.463720000197924</v>
      </c>
      <c r="C2570" s="10">
        <v>77.461632653061244</v>
      </c>
      <c r="D2570" s="11">
        <v>11014.877213825981</v>
      </c>
      <c r="E2570" s="11">
        <v>15788.583268716196</v>
      </c>
      <c r="F2570" s="11">
        <v>10925.564500663149</v>
      </c>
      <c r="G2570" s="11">
        <v>15896.95411012427</v>
      </c>
      <c r="H2570" s="11">
        <v>11422.876723825982</v>
      </c>
      <c r="I2570" s="11">
        <v>11493.102313299989</v>
      </c>
      <c r="J2570" s="11">
        <v>4295.4809554162075</v>
      </c>
      <c r="K2570" s="11">
        <v>25983.225484012695</v>
      </c>
      <c r="L2570" s="11">
        <v>1177.9158853351794</v>
      </c>
      <c r="M2570" s="11">
        <v>57884.184960523962</v>
      </c>
      <c r="N2570" s="11">
        <v>3586.9977753051307</v>
      </c>
      <c r="O2570" s="11">
        <v>21319.882208647919</v>
      </c>
      <c r="P2570" s="43">
        <v>6651.0229467191575</v>
      </c>
      <c r="Q2570" s="11">
        <v>21151.532637809061</v>
      </c>
      <c r="R2570" s="11">
        <v>10592.455798999386</v>
      </c>
      <c r="S2570" s="11">
        <v>17343.470129004076</v>
      </c>
      <c r="T2570" s="11">
        <v>11647.768734637808</v>
      </c>
      <c r="U2570" s="11">
        <v>16434.829601691858</v>
      </c>
      <c r="V2570" s="11">
        <v>11014.877213825981</v>
      </c>
      <c r="W2570" s="11">
        <v>15788.583268716196</v>
      </c>
      <c r="X2570" s="12">
        <v>0</v>
      </c>
      <c r="Y2570" s="12">
        <v>464.91793080893916</v>
      </c>
      <c r="Z2570" s="12">
        <v>291.02677881623879</v>
      </c>
      <c r="AA2570" s="44">
        <v>232.04019061955847</v>
      </c>
      <c r="AB2570" s="45">
        <v>47.253829333787216</v>
      </c>
      <c r="AC2570" s="12">
        <v>142.67715575665579</v>
      </c>
      <c r="AD2570" s="12">
        <v>11619.79548534899</v>
      </c>
      <c r="AE2570" s="12">
        <v>3068.6465793669331</v>
      </c>
      <c r="AF2570" s="12">
        <v>5480.5321821881489</v>
      </c>
      <c r="AG2570" s="44">
        <v>1128.4755203370646</v>
      </c>
      <c r="AH2570" s="45">
        <v>390.29476040551486</v>
      </c>
      <c r="AI2570" s="12">
        <v>4295.4809563660419</v>
      </c>
      <c r="AJ2570" s="12">
        <v>-62.143918951539661</v>
      </c>
      <c r="AK2570" s="12">
        <v>3.1448929487236779</v>
      </c>
      <c r="AL2570" s="12">
        <v>44.014025672884948</v>
      </c>
      <c r="AM2570" s="44">
        <v>76.599622731492332</v>
      </c>
      <c r="AN2570" s="45">
        <v>69.963728156351422</v>
      </c>
      <c r="AO2570" s="12">
        <v>89.999999866613805</v>
      </c>
      <c r="AP2570" s="12">
        <v>-2203.1003502823996</v>
      </c>
      <c r="AQ2570" s="12">
        <v>3609.3811365446072</v>
      </c>
      <c r="AR2570" s="12">
        <v>6934.5153981715839</v>
      </c>
      <c r="AS2570" s="44">
        <v>10989.347734707695</v>
      </c>
      <c r="AT2570" s="45">
        <v>11264.462562472743</v>
      </c>
      <c r="AU2570" s="12">
        <v>11422.877213825981</v>
      </c>
      <c r="AV2570" s="12">
        <v>11237.180446847933</v>
      </c>
      <c r="AW2570" s="12">
        <v>21727.267757163849</v>
      </c>
      <c r="AX2570" s="12">
        <v>21444.953887839616</v>
      </c>
      <c r="AY2570" s="44">
        <v>17438.0258869975</v>
      </c>
      <c r="AZ2570" s="45">
        <v>16295.042698227458</v>
      </c>
      <c r="BA2570" s="12">
        <v>15788.583269666033</v>
      </c>
      <c r="BB2570" s="12">
        <v>3226.2751617619583</v>
      </c>
      <c r="BC2570" s="12">
        <v>6673.4063079586331</v>
      </c>
      <c r="BD2570" s="12">
        <v>10875.948250451813</v>
      </c>
      <c r="BE2570" s="44">
        <v>11250.876798929497</v>
      </c>
      <c r="BF2570" s="45">
        <v>11398.183385991044</v>
      </c>
      <c r="BG2570" s="12">
        <v>11422.877223825983</v>
      </c>
      <c r="BH2570" s="12">
        <v>21510.521124083836</v>
      </c>
      <c r="BI2570" s="12">
        <v>21558.918186324991</v>
      </c>
      <c r="BJ2570" s="12">
        <v>17636.891379034631</v>
      </c>
      <c r="BK2570" s="44">
        <v>16340.273843698433</v>
      </c>
      <c r="BL2570" s="45">
        <v>15928.370172180597</v>
      </c>
      <c r="BM2570" s="12">
        <v>11493.102313299991</v>
      </c>
      <c r="BN2570" s="12">
        <v>0</v>
      </c>
      <c r="BO2570" s="12">
        <v>65.288811900263326</v>
      </c>
      <c r="BP2570" s="12">
        <v>40.869132724161261</v>
      </c>
      <c r="BQ2570" s="48">
        <v>32.585597058607391</v>
      </c>
      <c r="BR2570" s="49">
        <v>6.6358945751409166</v>
      </c>
      <c r="BS2570" s="13">
        <v>20.036271710262387</v>
      </c>
      <c r="BT2570" s="12">
        <v>445.81503947603869</v>
      </c>
      <c r="BV2570" s="14">
        <f>Таблица1[[#This Row],[Lкан_леб,мм]]</f>
        <v>57884.184960523962</v>
      </c>
      <c r="BW2570" s="50">
        <f>Таблица1[[#This Row],[угол обхв4]]+Таблица1[[#This Row],[Lдуг 3,мм]]</f>
        <v>11619.79548534899</v>
      </c>
      <c r="BX2570" s="54">
        <f>Таблица1[[#This Row],[угол обхв5]]+Таблица1[[#This Row],[Y5, мм]]</f>
        <v>58349.102891332899</v>
      </c>
      <c r="BY2570" s="14">
        <f>Таблица1[[#This Row],[угол обхв6]]+Таблица1[[#This Row],[Lдуг 4,мм]]</f>
        <v>14688.442064715924</v>
      </c>
      <c r="BZ2570" s="14">
        <f>Таблица1[[#This Row],[Т1]]+Таблица1[[#This Row],[X6, мм]]</f>
        <v>58640.129670149137</v>
      </c>
      <c r="CA2570" s="14">
        <f>Таблица1[[#This Row],[Т2]]+Таблица1[[#This Row],[Lдуг 5,мм]]</f>
        <v>20168.974246904072</v>
      </c>
      <c r="CB2570" s="14">
        <f>Таблица1[[#This Row],[Т3]]+Таблица1[[#This Row],[Y6, мм]]</f>
        <v>58872.169860768699</v>
      </c>
      <c r="CC2570" s="14">
        <f>Таблица1[[#This Row],[Т4]]+Таблица1[[#This Row],[Lдуг 6,мм]]</f>
        <v>21297.449767241138</v>
      </c>
      <c r="CD2570" s="14">
        <f>Таблица1[[#This Row],[Т5]]+Таблица1[[#This Row],[Lдуг 1,мм]]</f>
        <v>58919.423690102485</v>
      </c>
      <c r="CE2570" s="14">
        <f>Таблица1[[#This Row],[Т6]]+Таблица1[[#This Row],[Lпрям1, мм]]</f>
        <v>21687.744527646653</v>
      </c>
      <c r="CF2570" s="15">
        <f>Таблица1[[#This Row],[Т7]]+Таблица1[[#This Row],[Lдуг 2,мм]]</f>
        <v>59062.100845859139</v>
      </c>
      <c r="CG2570" s="14">
        <f>Таблица1[[#This Row],[Т8]]+Таблица1[[#This Row],[Lпрям2, мм]]</f>
        <v>25983.225484012695</v>
      </c>
      <c r="CH2570" s="14">
        <f>Таблица1[[#This Row],[Т9]]-Таблица1[[#This Row],[Т9]]</f>
        <v>0</v>
      </c>
      <c r="CI2570" s="50">
        <f>Таблица1[[#This Row],[Т9]]-Таблица1[[#This Row],[Т8]]</f>
        <v>37374.356318212485</v>
      </c>
      <c r="CJ2570" s="54">
        <f>Таблица1[[#This Row],[Т9]]-Таблица1[[#This Row],[Т7]]</f>
        <v>142.67715575665352</v>
      </c>
      <c r="CK2570" s="14">
        <f>Таблица1[[#This Row],[Т9]]-Таблица1[[#This Row],[Т6]]</f>
        <v>37764.651078618001</v>
      </c>
      <c r="CL2570" s="14">
        <f>Таблица1[[#This Row],[Т9]]-Таблица1[[#This Row],[Т5]]</f>
        <v>189.93098509043921</v>
      </c>
      <c r="CM2570" s="14">
        <f>Таблица1[[#This Row],[Т9]]-Таблица1[[#This Row],[Т4]]</f>
        <v>38893.126598955067</v>
      </c>
      <c r="CN2570" s="14">
        <f>Таблица1[[#This Row],[Т9]]-Таблица1[[#This Row],[Т3]]</f>
        <v>421.97117571000126</v>
      </c>
      <c r="CO2570" s="14">
        <f>Таблица1[[#This Row],[Т9]]-Таблица1[[#This Row],[Т2]]</f>
        <v>44373.658781143211</v>
      </c>
      <c r="CP2570" s="14">
        <f>Таблица1[[#This Row],[Т9]]-Таблица1[[#This Row],[Т1]]</f>
        <v>712.99795452623948</v>
      </c>
      <c r="CQ2570" s="14">
        <f>Таблица1[[#This Row],[Т9]]-Таблица1[[#This Row],[угол обхв6]]</f>
        <v>47442.305360510145</v>
      </c>
      <c r="CR2570" s="14">
        <f>Таблица1[[#This Row],[Т9]]-Таблица1[[#This Row],[угол обхв5]]</f>
        <v>1177.9158853351764</v>
      </c>
      <c r="CS2570" s="14">
        <f>Таблица1[[#This Row],[Т9]]-Таблица1[[#This Row],[угол обхв4]]</f>
        <v>59062.100845859139</v>
      </c>
      <c r="CT2570" s="14">
        <f>Таблица1[[#This Row],[Lкан_прям, мм]]+Таблица1[[#This Row],[Lкан_дуг, мм]]+Таблица1[[#This Row],[Lкан_леб,мм]]</f>
        <v>85045.326329871838</v>
      </c>
      <c r="CU2570" s="16">
        <f>Таблица1[[#This Row],[Lкан_леб,мм]]</f>
        <v>57884.184960523962</v>
      </c>
      <c r="CV2570" s="14">
        <f>2534431-(Таблица1[[#This Row],[Т23]]+Таблица1[[#This Row],[угол обхв3]])</f>
        <v>2448939.8586306521</v>
      </c>
      <c r="CW2570" s="50">
        <f>SUM(X2570:AC2570,AD2570:AI2570)-Таблица1[[#This Row],[lподв_min, мм]]</f>
        <v>22865.66041393167</v>
      </c>
      <c r="CX2570" s="17">
        <f>CW3009-Таблица1[[#This Row],[Суммарная длина каната]]</f>
        <v>-2448939.8586306521</v>
      </c>
    </row>
    <row r="2571" spans="1:102" x14ac:dyDescent="0.25">
      <c r="A2571" s="21">
        <v>2570</v>
      </c>
      <c r="B2571" s="10">
        <v>66.463720000197924</v>
      </c>
      <c r="C2571" s="10">
        <v>80.14571428571432</v>
      </c>
      <c r="D2571" s="11">
        <v>11232.930930376753</v>
      </c>
      <c r="E2571" s="11">
        <v>16100.232709024545</v>
      </c>
      <c r="F2571" s="11">
        <v>11138.641309576147</v>
      </c>
      <c r="G2571" s="11">
        <v>16204.30224063336</v>
      </c>
      <c r="H2571" s="11">
        <v>11640.930440376755</v>
      </c>
      <c r="I2571" s="11">
        <v>11772.568276698434</v>
      </c>
      <c r="J2571" s="11">
        <v>4327.6644323261116</v>
      </c>
      <c r="K2571" s="11">
        <v>25983.225484005634</v>
      </c>
      <c r="L2571" s="11">
        <v>1177.9158853422423</v>
      </c>
      <c r="M2571" s="11">
        <v>57884.184960523962</v>
      </c>
      <c r="N2571" s="11">
        <v>3586.9977753051307</v>
      </c>
      <c r="O2571" s="11">
        <v>21319.882208647919</v>
      </c>
      <c r="P2571" s="43">
        <v>6622.7229661341662</v>
      </c>
      <c r="Q2571" s="11">
        <v>21252.943891153252</v>
      </c>
      <c r="R2571" s="11">
        <v>10738.159256988436</v>
      </c>
      <c r="S2571" s="11">
        <v>17633.632197485567</v>
      </c>
      <c r="T2571" s="11">
        <v>11834.865097125699</v>
      </c>
      <c r="U2571" s="11">
        <v>16775.407692936307</v>
      </c>
      <c r="V2571" s="11">
        <v>11232.930930376753</v>
      </c>
      <c r="W2571" s="11">
        <v>16100.232709024545</v>
      </c>
      <c r="X2571" s="12">
        <v>0</v>
      </c>
      <c r="Y2571" s="12">
        <v>451.51834620204488</v>
      </c>
      <c r="Z2571" s="12">
        <v>285.31317017523583</v>
      </c>
      <c r="AA2571" s="44">
        <v>232.04019061955862</v>
      </c>
      <c r="AB2571" s="45">
        <v>47.253829333786854</v>
      </c>
      <c r="AC2571" s="12">
        <v>161.79034901161603</v>
      </c>
      <c r="AD2571" s="12">
        <v>11619.79548534899</v>
      </c>
      <c r="AE2571" s="12">
        <v>3036.4631024570349</v>
      </c>
      <c r="AF2571" s="12">
        <v>5480.5321821881489</v>
      </c>
      <c r="AG2571" s="44">
        <v>1128.4755203370623</v>
      </c>
      <c r="AH2571" s="45">
        <v>390.29476040551248</v>
      </c>
      <c r="AI2571" s="12">
        <v>4327.664433268882</v>
      </c>
      <c r="AJ2571" s="12">
        <v>-62.143918951539661</v>
      </c>
      <c r="AK2571" s="12">
        <v>1.2631781320484241</v>
      </c>
      <c r="AL2571" s="12">
        <v>41.329944040231872</v>
      </c>
      <c r="AM2571" s="44">
        <v>73.915541098839284</v>
      </c>
      <c r="AN2571" s="45">
        <v>67.279646523698418</v>
      </c>
      <c r="AO2571" s="12">
        <v>89.999999867605752</v>
      </c>
      <c r="AP2571" s="12">
        <v>-2203.1003502823996</v>
      </c>
      <c r="AQ2571" s="12">
        <v>3595.9920665631812</v>
      </c>
      <c r="AR2571" s="12">
        <v>6892.163801791633</v>
      </c>
      <c r="AS2571" s="44">
        <v>11130.187827123744</v>
      </c>
      <c r="AT2571" s="45">
        <v>11458.525512034937</v>
      </c>
      <c r="AU2571" s="12">
        <v>11640.930930376753</v>
      </c>
      <c r="AV2571" s="12">
        <v>11237.180446847933</v>
      </c>
      <c r="AW2571" s="12">
        <v>21727.783057782563</v>
      </c>
      <c r="AX2571" s="12">
        <v>21559.31888373621</v>
      </c>
      <c r="AY2571" s="44">
        <v>17746.670245052159</v>
      </c>
      <c r="AZ2571" s="45">
        <v>16617.824328669285</v>
      </c>
      <c r="BA2571" s="12">
        <v>16100.232709967318</v>
      </c>
      <c r="BB2571" s="12">
        <v>3226.2751617619583</v>
      </c>
      <c r="BC2571" s="12">
        <v>6631.7172573922171</v>
      </c>
      <c r="BD2571" s="12">
        <v>11007.600092645902</v>
      </c>
      <c r="BE2571" s="44">
        <v>11442.836526990392</v>
      </c>
      <c r="BF2571" s="45">
        <v>11609.270515467517</v>
      </c>
      <c r="BG2571" s="12">
        <v>11640.930940376755</v>
      </c>
      <c r="BH2571" s="12">
        <v>21510.521124083836</v>
      </c>
      <c r="BI2571" s="12">
        <v>21660.844740287899</v>
      </c>
      <c r="BJ2571" s="12">
        <v>17940.007190068525</v>
      </c>
      <c r="BK2571" s="44">
        <v>16662.369645369719</v>
      </c>
      <c r="BL2571" s="45">
        <v>16257.816073291568</v>
      </c>
      <c r="BM2571" s="12">
        <v>11772.568276698436</v>
      </c>
      <c r="BN2571" s="12">
        <v>0</v>
      </c>
      <c r="BO2571" s="12">
        <v>63.407097083588077</v>
      </c>
      <c r="BP2571" s="12">
        <v>40.066765908183449</v>
      </c>
      <c r="BQ2571" s="48">
        <v>32.585597058607412</v>
      </c>
      <c r="BR2571" s="49">
        <v>6.635894575140866</v>
      </c>
      <c r="BS2571" s="13">
        <v>22.72035334390733</v>
      </c>
      <c r="BT2571" s="12">
        <v>445.81503947603869</v>
      </c>
      <c r="BV2571" s="14">
        <f>Таблица1[[#This Row],[Lкан_леб,мм]]</f>
        <v>57884.184960523962</v>
      </c>
      <c r="BW2571" s="50">
        <f>Таблица1[[#This Row],[угол обхв4]]+Таблица1[[#This Row],[Lдуг 3,мм]]</f>
        <v>11619.79548534899</v>
      </c>
      <c r="BX2571" s="54">
        <f>Таблица1[[#This Row],[угол обхв5]]+Таблица1[[#This Row],[Y5, мм]]</f>
        <v>58335.703306726005</v>
      </c>
      <c r="BY2571" s="14">
        <f>Таблица1[[#This Row],[угол обхв6]]+Таблица1[[#This Row],[Lдуг 4,мм]]</f>
        <v>14656.258587806025</v>
      </c>
      <c r="BZ2571" s="14">
        <f>Таблица1[[#This Row],[Т1]]+Таблица1[[#This Row],[X6, мм]]</f>
        <v>58621.016476901241</v>
      </c>
      <c r="CA2571" s="14">
        <f>Таблица1[[#This Row],[Т2]]+Таблица1[[#This Row],[Lдуг 5,мм]]</f>
        <v>20136.790769994175</v>
      </c>
      <c r="CB2571" s="14">
        <f>Таблица1[[#This Row],[Т3]]+Таблица1[[#This Row],[Y6, мм]]</f>
        <v>58853.056667520803</v>
      </c>
      <c r="CC2571" s="14">
        <f>Таблица1[[#This Row],[Т4]]+Таблица1[[#This Row],[Lдуг 6,мм]]</f>
        <v>21265.266290331238</v>
      </c>
      <c r="CD2571" s="14">
        <f>Таблица1[[#This Row],[Т5]]+Таблица1[[#This Row],[Lдуг 1,мм]]</f>
        <v>58900.310496854589</v>
      </c>
      <c r="CE2571" s="14">
        <f>Таблица1[[#This Row],[Т6]]+Таблица1[[#This Row],[Lпрям1, мм]]</f>
        <v>21655.561050736749</v>
      </c>
      <c r="CF2571" s="15">
        <f>Таблица1[[#This Row],[Т7]]+Таблица1[[#This Row],[Lдуг 2,мм]]</f>
        <v>59062.100845866204</v>
      </c>
      <c r="CG2571" s="14">
        <f>Таблица1[[#This Row],[Т8]]+Таблица1[[#This Row],[Lпрям2, мм]]</f>
        <v>25983.22548400563</v>
      </c>
      <c r="CH2571" s="14">
        <f>Таблица1[[#This Row],[Т9]]-Таблица1[[#This Row],[Т9]]</f>
        <v>0</v>
      </c>
      <c r="CI2571" s="50">
        <f>Таблица1[[#This Row],[Т9]]-Таблица1[[#This Row],[Т8]]</f>
        <v>37406.539795129458</v>
      </c>
      <c r="CJ2571" s="54">
        <f>Таблица1[[#This Row],[Т9]]-Таблица1[[#This Row],[Т7]]</f>
        <v>161.79034901161504</v>
      </c>
      <c r="CK2571" s="14">
        <f>Таблица1[[#This Row],[Т9]]-Таблица1[[#This Row],[Т6]]</f>
        <v>37796.834555534966</v>
      </c>
      <c r="CL2571" s="14">
        <f>Таблица1[[#This Row],[Т9]]-Таблица1[[#This Row],[Т5]]</f>
        <v>209.04417834540072</v>
      </c>
      <c r="CM2571" s="14">
        <f>Таблица1[[#This Row],[Т9]]-Таблица1[[#This Row],[Т4]]</f>
        <v>38925.310075872025</v>
      </c>
      <c r="CN2571" s="14">
        <f>Таблица1[[#This Row],[Т9]]-Таблица1[[#This Row],[Т3]]</f>
        <v>441.08436896496278</v>
      </c>
      <c r="CO2571" s="14">
        <f>Таблица1[[#This Row],[Т9]]-Таблица1[[#This Row],[Т2]]</f>
        <v>44405.842258060176</v>
      </c>
      <c r="CP2571" s="14">
        <f>Таблица1[[#This Row],[Т9]]-Таблица1[[#This Row],[Т1]]</f>
        <v>726.39753914019821</v>
      </c>
      <c r="CQ2571" s="14">
        <f>Таблица1[[#This Row],[Т9]]-Таблица1[[#This Row],[угол обхв6]]</f>
        <v>47442.305360517217</v>
      </c>
      <c r="CR2571" s="14">
        <f>Таблица1[[#This Row],[Т9]]-Таблица1[[#This Row],[угол обхв5]]</f>
        <v>1177.9158853422414</v>
      </c>
      <c r="CS2571" s="14">
        <f>Таблица1[[#This Row],[Т9]]-Таблица1[[#This Row],[угол обхв4]]</f>
        <v>59062.100845866204</v>
      </c>
      <c r="CT2571" s="14">
        <f>Таблица1[[#This Row],[Lкан_прям, мм]]+Таблица1[[#This Row],[Lкан_дуг, мм]]+Таблица1[[#This Row],[Lкан_леб,мм]]</f>
        <v>85045.326329871838</v>
      </c>
      <c r="CU2571" s="16">
        <f>Таблица1[[#This Row],[Lкан_леб,мм]]</f>
        <v>57884.184960523962</v>
      </c>
      <c r="CV2571" s="14">
        <f>2534431-(Таблица1[[#This Row],[Т23]]+Таблица1[[#This Row],[угол обхв3]])</f>
        <v>2448939.8586306521</v>
      </c>
      <c r="CW2571" s="50">
        <f>SUM(X2571:AC2571,AD2571:AI2571)-Таблица1[[#This Row],[lподв_min, мм]]</f>
        <v>22833.476937021762</v>
      </c>
      <c r="CX2571" s="17">
        <f>CW3010-Таблица1[[#This Row],[Суммарная длина каната]]</f>
        <v>-2448939.8586306521</v>
      </c>
    </row>
    <row r="2572" spans="1:102" x14ac:dyDescent="0.25">
      <c r="A2572" s="21">
        <v>2571</v>
      </c>
      <c r="B2572" s="10">
        <v>66.463720000197924</v>
      </c>
      <c r="C2572" s="10">
        <v>82.829795918367381</v>
      </c>
      <c r="D2572" s="11">
        <v>11436.151215769229</v>
      </c>
      <c r="E2572" s="11">
        <v>16421.751468276805</v>
      </c>
      <c r="F2572" s="11">
        <v>11337.091573110187</v>
      </c>
      <c r="G2572" s="11">
        <v>16521.291345694164</v>
      </c>
      <c r="H2572" s="11">
        <v>11844.15072576923</v>
      </c>
      <c r="I2572" s="11">
        <v>12060.512941908959</v>
      </c>
      <c r="J2572" s="11">
        <v>4361.238526367847</v>
      </c>
      <c r="K2572" s="11">
        <v>25983.225483998387</v>
      </c>
      <c r="L2572" s="11">
        <v>1177.915885349496</v>
      </c>
      <c r="M2572" s="11">
        <v>57884.184960523962</v>
      </c>
      <c r="N2572" s="11">
        <v>3586.9977753051307</v>
      </c>
      <c r="O2572" s="11">
        <v>21319.882208647919</v>
      </c>
      <c r="P2572" s="43">
        <v>6589.7050523586331</v>
      </c>
      <c r="Q2572" s="11">
        <v>21352.918630842149</v>
      </c>
      <c r="R2572" s="11">
        <v>10870.114888177057</v>
      </c>
      <c r="S2572" s="11">
        <v>17930.299073043047</v>
      </c>
      <c r="T2572" s="11">
        <v>12005.807293276384</v>
      </c>
      <c r="U2572" s="11">
        <v>17124.373666445324</v>
      </c>
      <c r="V2572" s="11">
        <v>11436.151215769229</v>
      </c>
      <c r="W2572" s="11">
        <v>16421.751468276805</v>
      </c>
      <c r="X2572" s="12">
        <v>0</v>
      </c>
      <c r="Y2572" s="12">
        <v>438.03460487970682</v>
      </c>
      <c r="Z2572" s="12">
        <v>279.68371824967664</v>
      </c>
      <c r="AA2572" s="44">
        <v>232.04019061955819</v>
      </c>
      <c r="AB2572" s="45">
        <v>47.253829333784857</v>
      </c>
      <c r="AC2572" s="12">
        <v>180.90354226676951</v>
      </c>
      <c r="AD2572" s="12">
        <v>11619.79548534899</v>
      </c>
      <c r="AE2572" s="12">
        <v>3002.8890084153045</v>
      </c>
      <c r="AF2572" s="12">
        <v>5480.5321821881516</v>
      </c>
      <c r="AG2572" s="44">
        <v>1128.4755203370605</v>
      </c>
      <c r="AH2572" s="45">
        <v>390.29476040552163</v>
      </c>
      <c r="AI2572" s="12">
        <v>4361.2385273033606</v>
      </c>
      <c r="AJ2572" s="12">
        <v>-62.143918951539661</v>
      </c>
      <c r="AK2572" s="12">
        <v>-0.63035488220676883</v>
      </c>
      <c r="AL2572" s="12">
        <v>38.645862407578804</v>
      </c>
      <c r="AM2572" s="44">
        <v>71.231459466186152</v>
      </c>
      <c r="AN2572" s="45">
        <v>64.595564891045569</v>
      </c>
      <c r="AO2572" s="12">
        <v>89.999999868624954</v>
      </c>
      <c r="AP2572" s="12">
        <v>-2203.1003502823996</v>
      </c>
      <c r="AQ2572" s="12">
        <v>3582.5091444508193</v>
      </c>
      <c r="AR2572" s="12">
        <v>6844.5030780176112</v>
      </c>
      <c r="AS2572" s="44">
        <v>11256.419922387988</v>
      </c>
      <c r="AT2572" s="45">
        <v>11637.260041590176</v>
      </c>
      <c r="AU2572" s="12">
        <v>11844.151215769229</v>
      </c>
      <c r="AV2572" s="12">
        <v>11237.180446847933</v>
      </c>
      <c r="AW2572" s="12">
        <v>21727.857516960878</v>
      </c>
      <c r="AX2572" s="12">
        <v>21671.575132612139</v>
      </c>
      <c r="AY2572" s="44">
        <v>18061.571387501546</v>
      </c>
      <c r="AZ2572" s="45">
        <v>16949.339603261778</v>
      </c>
      <c r="BA2572" s="12">
        <v>16421.751469212322</v>
      </c>
      <c r="BB2572" s="12">
        <v>3226.2751617619583</v>
      </c>
      <c r="BC2572" s="12">
        <v>6585.2164215043213</v>
      </c>
      <c r="BD2572" s="12">
        <v>11124.912913836035</v>
      </c>
      <c r="BE2572" s="44">
        <v>11619.502259065453</v>
      </c>
      <c r="BF2572" s="45">
        <v>11804.698467455437</v>
      </c>
      <c r="BG2572" s="12">
        <v>11844.15122576923</v>
      </c>
      <c r="BH2572" s="12">
        <v>21510.521124083836</v>
      </c>
      <c r="BI2572" s="12">
        <v>21760.89393915511</v>
      </c>
      <c r="BJ2572" s="12">
        <v>18248.955574813037</v>
      </c>
      <c r="BK2572" s="44">
        <v>16993.101351986825</v>
      </c>
      <c r="BL2572" s="45">
        <v>16596.785531460351</v>
      </c>
      <c r="BM2572" s="12">
        <v>12060.512941908961</v>
      </c>
      <c r="BN2572" s="12">
        <v>0</v>
      </c>
      <c r="BO2572" s="12">
        <v>61.513564069332887</v>
      </c>
      <c r="BP2572" s="12">
        <v>39.276217289785571</v>
      </c>
      <c r="BQ2572" s="48">
        <v>32.585597058607355</v>
      </c>
      <c r="BR2572" s="49">
        <v>6.6358945751405862</v>
      </c>
      <c r="BS2572" s="13">
        <v>25.404434977579395</v>
      </c>
      <c r="BT2572" s="12">
        <v>445.81503947603869</v>
      </c>
      <c r="BV2572" s="14">
        <f>Таблица1[[#This Row],[Lкан_леб,мм]]</f>
        <v>57884.184960523962</v>
      </c>
      <c r="BW2572" s="50">
        <f>Таблица1[[#This Row],[угол обхв4]]+Таблица1[[#This Row],[Lдуг 3,мм]]</f>
        <v>11619.79548534899</v>
      </c>
      <c r="BX2572" s="54">
        <f>Таблица1[[#This Row],[угол обхв5]]+Таблица1[[#This Row],[Y5, мм]]</f>
        <v>58322.21956540367</v>
      </c>
      <c r="BY2572" s="14">
        <f>Таблица1[[#This Row],[угол обхв6]]+Таблица1[[#This Row],[Lдуг 4,мм]]</f>
        <v>14622.684493764295</v>
      </c>
      <c r="BZ2572" s="14">
        <f>Таблица1[[#This Row],[Т1]]+Таблица1[[#This Row],[X6, мм]]</f>
        <v>58601.903283653344</v>
      </c>
      <c r="CA2572" s="14">
        <f>Таблица1[[#This Row],[Т2]]+Таблица1[[#This Row],[Lдуг 5,мм]]</f>
        <v>20103.216675952448</v>
      </c>
      <c r="CB2572" s="14">
        <f>Таблица1[[#This Row],[Т3]]+Таблица1[[#This Row],[Y6, мм]]</f>
        <v>58833.943474272899</v>
      </c>
      <c r="CC2572" s="14">
        <f>Таблица1[[#This Row],[Т4]]+Таблица1[[#This Row],[Lдуг 6,мм]]</f>
        <v>21231.692196289507</v>
      </c>
      <c r="CD2572" s="14">
        <f>Таблица1[[#This Row],[Т5]]+Таблица1[[#This Row],[Lдуг 1,мм]]</f>
        <v>58881.197303606685</v>
      </c>
      <c r="CE2572" s="14">
        <f>Таблица1[[#This Row],[Т6]]+Таблица1[[#This Row],[Lпрям1, мм]]</f>
        <v>21621.986956695029</v>
      </c>
      <c r="CF2572" s="15">
        <f>Таблица1[[#This Row],[Т7]]+Таблица1[[#This Row],[Lдуг 2,мм]]</f>
        <v>59062.100845873458</v>
      </c>
      <c r="CG2572" s="14">
        <f>Таблица1[[#This Row],[Т8]]+Таблица1[[#This Row],[Lпрям2, мм]]</f>
        <v>25983.225483998391</v>
      </c>
      <c r="CH2572" s="14">
        <f>Таблица1[[#This Row],[Т9]]-Таблица1[[#This Row],[Т9]]</f>
        <v>0</v>
      </c>
      <c r="CI2572" s="50">
        <f>Таблица1[[#This Row],[Т9]]-Таблица1[[#This Row],[Т8]]</f>
        <v>37440.113889178429</v>
      </c>
      <c r="CJ2572" s="54">
        <f>Таблица1[[#This Row],[Т9]]-Таблица1[[#This Row],[Т7]]</f>
        <v>180.903542266773</v>
      </c>
      <c r="CK2572" s="14">
        <f>Таблица1[[#This Row],[Т9]]-Таблица1[[#This Row],[Т6]]</f>
        <v>37830.408649583951</v>
      </c>
      <c r="CL2572" s="14">
        <f>Таблица1[[#This Row],[Т9]]-Таблица1[[#This Row],[Т5]]</f>
        <v>228.15737160055869</v>
      </c>
      <c r="CM2572" s="14">
        <f>Таблица1[[#This Row],[Т9]]-Таблица1[[#This Row],[Т4]]</f>
        <v>38958.88416992101</v>
      </c>
      <c r="CN2572" s="14">
        <f>Таблица1[[#This Row],[Т9]]-Таблица1[[#This Row],[Т3]]</f>
        <v>460.19756222011347</v>
      </c>
      <c r="CO2572" s="14">
        <f>Таблица1[[#This Row],[Т9]]-Таблица1[[#This Row],[Т2]]</f>
        <v>44439.416352109161</v>
      </c>
      <c r="CP2572" s="14">
        <f>Таблица1[[#This Row],[Т9]]-Таблица1[[#This Row],[Т1]]</f>
        <v>739.88128046978818</v>
      </c>
      <c r="CQ2572" s="14">
        <f>Таблица1[[#This Row],[Т9]]-Таблица1[[#This Row],[угол обхв6]]</f>
        <v>47442.305360524464</v>
      </c>
      <c r="CR2572" s="14">
        <f>Таблица1[[#This Row],[Т9]]-Таблица1[[#This Row],[угол обхв5]]</f>
        <v>1177.9158853494955</v>
      </c>
      <c r="CS2572" s="14">
        <f>Таблица1[[#This Row],[Т9]]-Таблица1[[#This Row],[угол обхв4]]</f>
        <v>59062.100845873458</v>
      </c>
      <c r="CT2572" s="14">
        <f>Таблица1[[#This Row],[Lкан_прям, мм]]+Таблица1[[#This Row],[Lкан_дуг, мм]]+Таблица1[[#This Row],[Lкан_леб,мм]]</f>
        <v>85045.326329871838</v>
      </c>
      <c r="CU2572" s="16">
        <f>Таблица1[[#This Row],[Lкан_леб,мм]]</f>
        <v>57884.184960523962</v>
      </c>
      <c r="CV2572" s="14">
        <f>2534431-(Таблица1[[#This Row],[Т23]]+Таблица1[[#This Row],[угол обхв3]])</f>
        <v>2448939.8586306521</v>
      </c>
      <c r="CW2572" s="50">
        <f>SUM(X2572:AC2572,AD2572:AI2572)-Таблица1[[#This Row],[lподв_min, мм]]</f>
        <v>22799.902842980038</v>
      </c>
      <c r="CX2572" s="17">
        <f>CW3011-Таблица1[[#This Row],[Суммарная длина каната]]</f>
        <v>-2448939.8586306521</v>
      </c>
    </row>
    <row r="2573" spans="1:102" x14ac:dyDescent="0.25">
      <c r="A2573" s="21">
        <v>2572</v>
      </c>
      <c r="B2573" s="10">
        <v>66.463720000197924</v>
      </c>
      <c r="C2573" s="10">
        <v>85.513877551020443</v>
      </c>
      <c r="D2573" s="11">
        <v>11624.092173766221</v>
      </c>
      <c r="E2573" s="11">
        <v>16752.434085378587</v>
      </c>
      <c r="F2573" s="11">
        <v>11520.479861182057</v>
      </c>
      <c r="G2573" s="11">
        <v>16847.225902963026</v>
      </c>
      <c r="H2573" s="11">
        <v>12032.091683766221</v>
      </c>
      <c r="I2573" s="11">
        <v>12356.258605610743</v>
      </c>
      <c r="J2573" s="11">
        <v>4396.1754797678459</v>
      </c>
      <c r="K2573" s="11">
        <v>25983.22548399094</v>
      </c>
      <c r="L2573" s="11">
        <v>1177.9158853569356</v>
      </c>
      <c r="M2573" s="11">
        <v>57884.184960523962</v>
      </c>
      <c r="N2573" s="11">
        <v>3586.9977753051307</v>
      </c>
      <c r="O2573" s="11">
        <v>21319.882208647919</v>
      </c>
      <c r="P2573" s="43">
        <v>6552.0416517208596</v>
      </c>
      <c r="Q2573" s="11">
        <v>21451.237497080267</v>
      </c>
      <c r="R2573" s="11">
        <v>10988.033161826184</v>
      </c>
      <c r="S2573" s="11">
        <v>18232.81982339752</v>
      </c>
      <c r="T2573" s="11">
        <v>12160.22024989334</v>
      </c>
      <c r="U2573" s="11">
        <v>17480.961837758849</v>
      </c>
      <c r="V2573" s="11">
        <v>11624.092173766221</v>
      </c>
      <c r="W2573" s="11">
        <v>16752.434085378587</v>
      </c>
      <c r="X2573" s="12">
        <v>0</v>
      </c>
      <c r="Y2573" s="12">
        <v>424.46020798375315</v>
      </c>
      <c r="Z2573" s="12">
        <v>274.14492189773318</v>
      </c>
      <c r="AA2573" s="44">
        <v>232.04019061955825</v>
      </c>
      <c r="AB2573" s="45">
        <v>47.253829333787216</v>
      </c>
      <c r="AC2573" s="12">
        <v>200.01673552210372</v>
      </c>
      <c r="AD2573" s="12">
        <v>11619.79548534899</v>
      </c>
      <c r="AE2573" s="12">
        <v>2967.9520550153015</v>
      </c>
      <c r="AF2573" s="12">
        <v>5480.532182188148</v>
      </c>
      <c r="AG2573" s="44">
        <v>1128.4755203370601</v>
      </c>
      <c r="AH2573" s="45">
        <v>390.29476040551543</v>
      </c>
      <c r="AI2573" s="12">
        <v>4396.1754806959234</v>
      </c>
      <c r="AJ2573" s="12">
        <v>-62.143918951539661</v>
      </c>
      <c r="AK2573" s="12">
        <v>-2.5366187341029316</v>
      </c>
      <c r="AL2573" s="12">
        <v>35.961780774925742</v>
      </c>
      <c r="AM2573" s="44">
        <v>68.547377833533105</v>
      </c>
      <c r="AN2573" s="45">
        <v>61.911483258392181</v>
      </c>
      <c r="AO2573" s="12">
        <v>89.99999986966904</v>
      </c>
      <c r="AP2573" s="12">
        <v>-2203.1003502823996</v>
      </c>
      <c r="AQ2573" s="12">
        <v>3568.9405571671778</v>
      </c>
      <c r="AR2573" s="12">
        <v>6791.6378017316583</v>
      </c>
      <c r="AS2573" s="44">
        <v>11367.767048070333</v>
      </c>
      <c r="AT2573" s="45">
        <v>11800.27398037642</v>
      </c>
      <c r="AU2573" s="12">
        <v>12032.092173766221</v>
      </c>
      <c r="AV2573" s="12">
        <v>11237.180446847933</v>
      </c>
      <c r="AW2573" s="12">
        <v>21727.482425616847</v>
      </c>
      <c r="AX2573" s="12">
        <v>21781.476327171466</v>
      </c>
      <c r="AY2573" s="44">
        <v>18382.038373309777</v>
      </c>
      <c r="AZ2573" s="45">
        <v>17288.861127034361</v>
      </c>
      <c r="BA2573" s="12">
        <v>16752.434086306668</v>
      </c>
      <c r="BB2573" s="12">
        <v>3226.2751617619583</v>
      </c>
      <c r="BC2573" s="12">
        <v>6533.9844335829057</v>
      </c>
      <c r="BD2573" s="12">
        <v>11227.629311836983</v>
      </c>
      <c r="BE2573" s="44">
        <v>11780.486363649192</v>
      </c>
      <c r="BF2573" s="45">
        <v>11984.038443283142</v>
      </c>
      <c r="BG2573" s="12">
        <v>12032.092183766223</v>
      </c>
      <c r="BH2573" s="12">
        <v>21510.521124083836</v>
      </c>
      <c r="BI2573" s="12">
        <v>21858.837714049198</v>
      </c>
      <c r="BJ2573" s="12">
        <v>18563.058653488715</v>
      </c>
      <c r="BK2573" s="44">
        <v>17331.743287846592</v>
      </c>
      <c r="BL2573" s="45">
        <v>16944.534796103075</v>
      </c>
      <c r="BM2573" s="12">
        <v>12356.258605610745</v>
      </c>
      <c r="BN2573" s="12">
        <v>0</v>
      </c>
      <c r="BO2573" s="12">
        <v>59.60730021743673</v>
      </c>
      <c r="BP2573" s="12">
        <v>38.498399509028673</v>
      </c>
      <c r="BQ2573" s="48">
        <v>32.585597058607355</v>
      </c>
      <c r="BR2573" s="49">
        <v>6.6358945751409166</v>
      </c>
      <c r="BS2573" s="13">
        <v>28.088516611276852</v>
      </c>
      <c r="BT2573" s="12">
        <v>445.81503947603869</v>
      </c>
      <c r="BV2573" s="14">
        <f>Таблица1[[#This Row],[Lкан_леб,мм]]</f>
        <v>57884.184960523962</v>
      </c>
      <c r="BW2573" s="50">
        <f>Таблица1[[#This Row],[угол обхв4]]+Таблица1[[#This Row],[Lдуг 3,мм]]</f>
        <v>11619.79548534899</v>
      </c>
      <c r="BX2573" s="54">
        <f>Таблица1[[#This Row],[угол обхв5]]+Таблица1[[#This Row],[Y5, мм]]</f>
        <v>58308.645168507712</v>
      </c>
      <c r="BY2573" s="14">
        <f>Таблица1[[#This Row],[угол обхв6]]+Таблица1[[#This Row],[Lдуг 4,мм]]</f>
        <v>14587.747540364291</v>
      </c>
      <c r="BZ2573" s="14">
        <f>Таблица1[[#This Row],[Т1]]+Таблица1[[#This Row],[X6, мм]]</f>
        <v>58582.790090405448</v>
      </c>
      <c r="CA2573" s="14">
        <f>Таблица1[[#This Row],[Т2]]+Таблица1[[#This Row],[Lдуг 5,мм]]</f>
        <v>20068.279722552441</v>
      </c>
      <c r="CB2573" s="14">
        <f>Таблица1[[#This Row],[Т3]]+Таблица1[[#This Row],[Y6, мм]]</f>
        <v>58814.830281025002</v>
      </c>
      <c r="CC2573" s="14">
        <f>Таблица1[[#This Row],[Т4]]+Таблица1[[#This Row],[Lдуг 6,мм]]</f>
        <v>21196.7552428895</v>
      </c>
      <c r="CD2573" s="14">
        <f>Таблица1[[#This Row],[Т5]]+Таблица1[[#This Row],[Lдуг 1,мм]]</f>
        <v>58862.084110358788</v>
      </c>
      <c r="CE2573" s="14">
        <f>Таблица1[[#This Row],[Т6]]+Таблица1[[#This Row],[Lпрям1, мм]]</f>
        <v>21587.050003295015</v>
      </c>
      <c r="CF2573" s="15">
        <f>Таблица1[[#This Row],[Т7]]+Таблица1[[#This Row],[Lдуг 2,мм]]</f>
        <v>59062.100845880894</v>
      </c>
      <c r="CG2573" s="14">
        <f>Таблица1[[#This Row],[Т8]]+Таблица1[[#This Row],[Lпрям2, мм]]</f>
        <v>25983.225483990936</v>
      </c>
      <c r="CH2573" s="14">
        <f>Таблица1[[#This Row],[Т9]]-Таблица1[[#This Row],[Т9]]</f>
        <v>0</v>
      </c>
      <c r="CI2573" s="50">
        <f>Таблица1[[#This Row],[Т9]]-Таблица1[[#This Row],[Т8]]</f>
        <v>37475.050842585879</v>
      </c>
      <c r="CJ2573" s="54">
        <f>Таблица1[[#This Row],[Т9]]-Таблица1[[#This Row],[Т7]]</f>
        <v>200.01673552210559</v>
      </c>
      <c r="CK2573" s="14">
        <f>Таблица1[[#This Row],[Т9]]-Таблица1[[#This Row],[Т6]]</f>
        <v>37865.345602991394</v>
      </c>
      <c r="CL2573" s="14">
        <f>Таблица1[[#This Row],[Т9]]-Таблица1[[#This Row],[Т5]]</f>
        <v>247.27056485589128</v>
      </c>
      <c r="CM2573" s="14">
        <f>Таблица1[[#This Row],[Т9]]-Таблица1[[#This Row],[Т4]]</f>
        <v>38993.821123328453</v>
      </c>
      <c r="CN2573" s="14">
        <f>Таблица1[[#This Row],[Т9]]-Таблица1[[#This Row],[Т3]]</f>
        <v>479.31075547544606</v>
      </c>
      <c r="CO2573" s="14">
        <f>Таблица1[[#This Row],[Т9]]-Таблица1[[#This Row],[Т2]]</f>
        <v>44474.353305516604</v>
      </c>
      <c r="CP2573" s="14">
        <f>Таблица1[[#This Row],[Т9]]-Таблица1[[#This Row],[Т1]]</f>
        <v>753.45567737318197</v>
      </c>
      <c r="CQ2573" s="14">
        <f>Таблица1[[#This Row],[Т9]]-Таблица1[[#This Row],[угол обхв6]]</f>
        <v>47442.3053605319</v>
      </c>
      <c r="CR2573" s="14">
        <f>Таблица1[[#This Row],[Т9]]-Таблица1[[#This Row],[угол обхв5]]</f>
        <v>1177.9158853569315</v>
      </c>
      <c r="CS2573" s="14">
        <f>Таблица1[[#This Row],[Т9]]-Таблица1[[#This Row],[угол обхв4]]</f>
        <v>59062.100845880894</v>
      </c>
      <c r="CT2573" s="14">
        <f>Таблица1[[#This Row],[Lкан_прям, мм]]+Таблица1[[#This Row],[Lкан_дуг, мм]]+Таблица1[[#This Row],[Lкан_леб,мм]]</f>
        <v>85045.326329871838</v>
      </c>
      <c r="CU2573" s="16">
        <f>Таблица1[[#This Row],[Lкан_леб,мм]]</f>
        <v>57884.184960523962</v>
      </c>
      <c r="CV2573" s="14">
        <f>2534431-(Таблица1[[#This Row],[Т23]]+Таблица1[[#This Row],[угол обхв3]])</f>
        <v>2448939.8586306521</v>
      </c>
      <c r="CW2573" s="50">
        <f>SUM(X2573:AC2573,AD2573:AI2573)-Таблица1[[#This Row],[lподв_min, мм]]</f>
        <v>22764.965889580024</v>
      </c>
      <c r="CX2573" s="17">
        <f>CW3012-Таблица1[[#This Row],[Суммарная длина каната]]</f>
        <v>-2448939.8586306521</v>
      </c>
    </row>
    <row r="2574" spans="1:102" x14ac:dyDescent="0.25">
      <c r="A2574" s="21">
        <v>2573</v>
      </c>
      <c r="B2574" s="10">
        <v>66.463720000197924</v>
      </c>
      <c r="C2574" s="10">
        <v>88.197959183673518</v>
      </c>
      <c r="D2574" s="11">
        <v>11796.341433300437</v>
      </c>
      <c r="E2574" s="11">
        <v>17091.554992336602</v>
      </c>
      <c r="F2574" s="11">
        <v>11688.403791975215</v>
      </c>
      <c r="G2574" s="11">
        <v>17181.390762412597</v>
      </c>
      <c r="H2574" s="11">
        <v>12204.340943300436</v>
      </c>
      <c r="I2574" s="11">
        <v>12659.109038375427</v>
      </c>
      <c r="J2574" s="11">
        <v>4432.4459539611726</v>
      </c>
      <c r="K2574" s="11">
        <v>25983.225483983344</v>
      </c>
      <c r="L2574" s="11">
        <v>1177.9158853645272</v>
      </c>
      <c r="M2574" s="11">
        <v>57884.184960523962</v>
      </c>
      <c r="N2574" s="11">
        <v>3586.9977753051307</v>
      </c>
      <c r="O2574" s="11">
        <v>21319.882208647919</v>
      </c>
      <c r="P2574" s="43">
        <v>6509.8154034543786</v>
      </c>
      <c r="Q2574" s="11">
        <v>21547.684763310517</v>
      </c>
      <c r="R2574" s="11">
        <v>11091.655347295751</v>
      </c>
      <c r="S2574" s="11">
        <v>18540.530671977704</v>
      </c>
      <c r="T2574" s="11">
        <v>12297.765161447414</v>
      </c>
      <c r="U2574" s="11">
        <v>17844.389798154709</v>
      </c>
      <c r="V2574" s="11">
        <v>11796.341433300437</v>
      </c>
      <c r="W2574" s="11">
        <v>17091.554992336602</v>
      </c>
      <c r="X2574" s="12">
        <v>0</v>
      </c>
      <c r="Y2574" s="12">
        <v>410.78821972183937</v>
      </c>
      <c r="Z2574" s="12">
        <v>268.70371691174984</v>
      </c>
      <c r="AA2574" s="44">
        <v>232.0401906195587</v>
      </c>
      <c r="AB2574" s="45">
        <v>47.253829333785859</v>
      </c>
      <c r="AC2574" s="12">
        <v>219.12992877759351</v>
      </c>
      <c r="AD2574" s="12">
        <v>11619.79548534899</v>
      </c>
      <c r="AE2574" s="12">
        <v>2931.681580821969</v>
      </c>
      <c r="AF2574" s="12">
        <v>5480.5321821881489</v>
      </c>
      <c r="AG2574" s="44">
        <v>1128.475520337061</v>
      </c>
      <c r="AH2574" s="45">
        <v>390.29476040551572</v>
      </c>
      <c r="AI2574" s="12">
        <v>4432.445954881654</v>
      </c>
      <c r="AJ2574" s="12">
        <v>-62.143918951539661</v>
      </c>
      <c r="AK2574" s="12">
        <v>-4.4565874227305287</v>
      </c>
      <c r="AL2574" s="12">
        <v>33.277699142272674</v>
      </c>
      <c r="AM2574" s="44">
        <v>65.8632962008801</v>
      </c>
      <c r="AN2574" s="45">
        <v>59.227401625739368</v>
      </c>
      <c r="AO2574" s="12">
        <v>89.999999870735522</v>
      </c>
      <c r="AP2574" s="12">
        <v>-2203.1003502823996</v>
      </c>
      <c r="AQ2574" s="12">
        <v>3555.2946589399894</v>
      </c>
      <c r="AR2574" s="12">
        <v>6733.6839673962713</v>
      </c>
      <c r="AS2574" s="44">
        <v>11463.984891629507</v>
      </c>
      <c r="AT2574" s="45">
        <v>11947.209651000529</v>
      </c>
      <c r="AU2574" s="12">
        <v>12204.341433300437</v>
      </c>
      <c r="AV2574" s="12">
        <v>11237.180446847933</v>
      </c>
      <c r="AW2574" s="12">
        <v>21726.648618781226</v>
      </c>
      <c r="AX2574" s="12">
        <v>21888.78132746588</v>
      </c>
      <c r="AY2574" s="44">
        <v>18707.368049133478</v>
      </c>
      <c r="AZ2574" s="45">
        <v>17635.6439380872</v>
      </c>
      <c r="BA2574" s="12">
        <v>17091.554993257083</v>
      </c>
      <c r="BB2574" s="12">
        <v>3226.2751617619583</v>
      </c>
      <c r="BC2574" s="12">
        <v>6478.1122870892368</v>
      </c>
      <c r="BD2574" s="12">
        <v>11315.523911237644</v>
      </c>
      <c r="BE2574" s="44">
        <v>11925.435617113659</v>
      </c>
      <c r="BF2574" s="45">
        <v>12146.896943747322</v>
      </c>
      <c r="BG2574" s="12">
        <v>12204.341443300438</v>
      </c>
      <c r="BH2574" s="12">
        <v>21510.521124083836</v>
      </c>
      <c r="BI2574" s="12">
        <v>21954.451173443824</v>
      </c>
      <c r="BJ2574" s="12">
        <v>18881.627236133067</v>
      </c>
      <c r="BK2574" s="44">
        <v>17677.552420998931</v>
      </c>
      <c r="BL2574" s="45">
        <v>17300.300852404111</v>
      </c>
      <c r="BM2574" s="12">
        <v>12659.109038375429</v>
      </c>
      <c r="BN2574" s="12">
        <v>0</v>
      </c>
      <c r="BO2574" s="12">
        <v>57.687331528809125</v>
      </c>
      <c r="BP2574" s="12">
        <v>37.734286565003202</v>
      </c>
      <c r="BQ2574" s="48">
        <v>32.585597058607419</v>
      </c>
      <c r="BR2574" s="49">
        <v>6.6358945751407257</v>
      </c>
      <c r="BS2574" s="13">
        <v>30.772598244996153</v>
      </c>
      <c r="BT2574" s="12">
        <v>445.81503947603869</v>
      </c>
      <c r="BV2574" s="14">
        <f>Таблица1[[#This Row],[Lкан_леб,мм]]</f>
        <v>57884.184960523962</v>
      </c>
      <c r="BW2574" s="50">
        <f>Таблица1[[#This Row],[угол обхв4]]+Таблица1[[#This Row],[Lдуг 3,мм]]</f>
        <v>11619.79548534899</v>
      </c>
      <c r="BX2574" s="54">
        <f>Таблица1[[#This Row],[угол обхв5]]+Таблица1[[#This Row],[Y5, мм]]</f>
        <v>58294.973180245805</v>
      </c>
      <c r="BY2574" s="14">
        <f>Таблица1[[#This Row],[угол обхв6]]+Таблица1[[#This Row],[Lдуг 4,мм]]</f>
        <v>14551.477066170959</v>
      </c>
      <c r="BZ2574" s="14">
        <f>Таблица1[[#This Row],[Т1]]+Таблица1[[#This Row],[X6, мм]]</f>
        <v>58563.676897157551</v>
      </c>
      <c r="CA2574" s="14">
        <f>Таблица1[[#This Row],[Т2]]+Таблица1[[#This Row],[Lдуг 5,мм]]</f>
        <v>20032.009248359107</v>
      </c>
      <c r="CB2574" s="14">
        <f>Таблица1[[#This Row],[Т3]]+Таблица1[[#This Row],[Y6, мм]]</f>
        <v>58795.717087777113</v>
      </c>
      <c r="CC2574" s="14">
        <f>Таблица1[[#This Row],[Т4]]+Таблица1[[#This Row],[Lдуг 6,мм]]</f>
        <v>21160.484768696169</v>
      </c>
      <c r="CD2574" s="14">
        <f>Таблица1[[#This Row],[Т5]]+Таблица1[[#This Row],[Lдуг 1,мм]]</f>
        <v>58842.970917110899</v>
      </c>
      <c r="CE2574" s="14">
        <f>Таблица1[[#This Row],[Т6]]+Таблица1[[#This Row],[Lпрям1, мм]]</f>
        <v>21550.779529101685</v>
      </c>
      <c r="CF2574" s="15">
        <f>Таблица1[[#This Row],[Т7]]+Таблица1[[#This Row],[Lдуг 2,мм]]</f>
        <v>59062.10084588849</v>
      </c>
      <c r="CG2574" s="14">
        <f>Таблица1[[#This Row],[Т8]]+Таблица1[[#This Row],[Lпрям2, мм]]</f>
        <v>25983.22548398334</v>
      </c>
      <c r="CH2574" s="14">
        <f>Таблица1[[#This Row],[Т9]]-Таблица1[[#This Row],[Т9]]</f>
        <v>0</v>
      </c>
      <c r="CI2574" s="50">
        <f>Таблица1[[#This Row],[Т9]]-Таблица1[[#This Row],[Т8]]</f>
        <v>37511.321316786809</v>
      </c>
      <c r="CJ2574" s="54">
        <f>Таблица1[[#This Row],[Т9]]-Таблица1[[#This Row],[Т7]]</f>
        <v>219.12992877759098</v>
      </c>
      <c r="CK2574" s="14">
        <f>Таблица1[[#This Row],[Т9]]-Таблица1[[#This Row],[Т6]]</f>
        <v>37901.616077192317</v>
      </c>
      <c r="CL2574" s="14">
        <f>Таблица1[[#This Row],[Т9]]-Таблица1[[#This Row],[Т5]]</f>
        <v>266.38375811137666</v>
      </c>
      <c r="CM2574" s="14">
        <f>Таблица1[[#This Row],[Т9]]-Таблица1[[#This Row],[Т4]]</f>
        <v>39030.091597529383</v>
      </c>
      <c r="CN2574" s="14">
        <f>Таблица1[[#This Row],[Т9]]-Таблица1[[#This Row],[Т3]]</f>
        <v>498.42394873093872</v>
      </c>
      <c r="CO2574" s="14">
        <f>Таблица1[[#This Row],[Т9]]-Таблица1[[#This Row],[Т2]]</f>
        <v>44510.623779717527</v>
      </c>
      <c r="CP2574" s="14">
        <f>Таблица1[[#This Row],[Т9]]-Таблица1[[#This Row],[Т1]]</f>
        <v>767.12766564268532</v>
      </c>
      <c r="CQ2574" s="14">
        <f>Таблица1[[#This Row],[Т9]]-Таблица1[[#This Row],[угол обхв6]]</f>
        <v>47442.305360539496</v>
      </c>
      <c r="CR2574" s="14">
        <f>Таблица1[[#This Row],[Т9]]-Таблица1[[#This Row],[угол обхв5]]</f>
        <v>1177.9158853645276</v>
      </c>
      <c r="CS2574" s="14">
        <f>Таблица1[[#This Row],[Т9]]-Таблица1[[#This Row],[угол обхв4]]</f>
        <v>59062.10084588849</v>
      </c>
      <c r="CT2574" s="14">
        <f>Таблица1[[#This Row],[Lкан_прям, мм]]+Таблица1[[#This Row],[Lкан_дуг, мм]]+Таблица1[[#This Row],[Lкан_леб,мм]]</f>
        <v>85045.326329871838</v>
      </c>
      <c r="CU2574" s="16">
        <f>Таблица1[[#This Row],[Lкан_леб,мм]]</f>
        <v>57884.184960523962</v>
      </c>
      <c r="CV2574" s="14">
        <f>2534431-(Таблица1[[#This Row],[Т23]]+Таблица1[[#This Row],[угол обхв3]])</f>
        <v>2448939.8586306521</v>
      </c>
      <c r="CW2574" s="50">
        <f>SUM(X2574:AC2574,AD2574:AI2574)-Таблица1[[#This Row],[lподв_min, мм]]</f>
        <v>22728.695415386697</v>
      </c>
      <c r="CX2574" s="17">
        <f>CW3013-Таблица1[[#This Row],[Суммарная длина каната]]</f>
        <v>-2448939.8586306521</v>
      </c>
    </row>
    <row r="2575" spans="1:102" x14ac:dyDescent="0.25">
      <c r="A2575" s="21">
        <v>2574</v>
      </c>
      <c r="B2575" s="10">
        <v>66.463720000197924</v>
      </c>
      <c r="C2575" s="10">
        <v>90.88204081632658</v>
      </c>
      <c r="D2575" s="11">
        <v>11952.521053279355</v>
      </c>
      <c r="E2575" s="11">
        <v>17438.370106265269</v>
      </c>
      <c r="F2575" s="11">
        <v>11840.494914826733</v>
      </c>
      <c r="G2575" s="11">
        <v>17523.052715479873</v>
      </c>
      <c r="H2575" s="11">
        <v>12360.520563279357</v>
      </c>
      <c r="I2575" s="11">
        <v>12968.351135174949</v>
      </c>
      <c r="J2575" s="11">
        <v>4470.0189710903187</v>
      </c>
      <c r="K2575" s="11">
        <v>25983.225483975617</v>
      </c>
      <c r="L2575" s="11">
        <v>1177.9158853722695</v>
      </c>
      <c r="M2575" s="11">
        <v>57884.184960523962</v>
      </c>
      <c r="N2575" s="11">
        <v>3586.9977753051307</v>
      </c>
      <c r="O2575" s="11">
        <v>21319.882208647919</v>
      </c>
      <c r="P2575" s="43">
        <v>6463.1189583749119</v>
      </c>
      <c r="Q2575" s="11">
        <v>21642.048809551081</v>
      </c>
      <c r="R2575" s="11">
        <v>11180.754081739076</v>
      </c>
      <c r="S2575" s="11">
        <v>18852.756454346847</v>
      </c>
      <c r="T2575" s="11">
        <v>12418.140233467704</v>
      </c>
      <c r="U2575" s="11">
        <v>18213.860131372443</v>
      </c>
      <c r="V2575" s="11">
        <v>11952.521053279355</v>
      </c>
      <c r="W2575" s="11">
        <v>17438.370106265269</v>
      </c>
      <c r="X2575" s="12">
        <v>0</v>
      </c>
      <c r="Y2575" s="12">
        <v>397.01122310083434</v>
      </c>
      <c r="Z2575" s="12">
        <v>263.36752028485745</v>
      </c>
      <c r="AA2575" s="44">
        <v>232.04019061955952</v>
      </c>
      <c r="AB2575" s="45">
        <v>47.253829333788573</v>
      </c>
      <c r="AC2575" s="12">
        <v>238.24312203322981</v>
      </c>
      <c r="AD2575" s="12">
        <v>11619.79548534899</v>
      </c>
      <c r="AE2575" s="12">
        <v>2894.1085636928374</v>
      </c>
      <c r="AF2575" s="12">
        <v>5480.5321821881498</v>
      </c>
      <c r="AG2575" s="44">
        <v>1128.4755203370571</v>
      </c>
      <c r="AH2575" s="45">
        <v>390.29476040550963</v>
      </c>
      <c r="AI2575" s="12">
        <v>4470.0189720030658</v>
      </c>
      <c r="AJ2575" s="12">
        <v>-62.143918951539661</v>
      </c>
      <c r="AK2575" s="12">
        <v>-6.3913025226069564</v>
      </c>
      <c r="AL2575" s="12">
        <v>30.593617509619584</v>
      </c>
      <c r="AM2575" s="44">
        <v>63.179214568227117</v>
      </c>
      <c r="AN2575" s="45">
        <v>56.543319993086016</v>
      </c>
      <c r="AO2575" s="12">
        <v>89.999999871822041</v>
      </c>
      <c r="AP2575" s="12">
        <v>-2203.1003502823996</v>
      </c>
      <c r="AQ2575" s="12">
        <v>3541.5799997532799</v>
      </c>
      <c r="AR2575" s="12">
        <v>6670.7687345448167</v>
      </c>
      <c r="AS2575" s="44">
        <v>11544.862336471953</v>
      </c>
      <c r="AT2575" s="45">
        <v>12077.744654236889</v>
      </c>
      <c r="AU2575" s="12">
        <v>12360.521053279354</v>
      </c>
      <c r="AV2575" s="12">
        <v>11237.180446847933</v>
      </c>
      <c r="AW2575" s="12">
        <v>21725.346418737936</v>
      </c>
      <c r="AX2575" s="12">
        <v>21993.254689992435</v>
      </c>
      <c r="AY2575" s="44">
        <v>19036.846592147267</v>
      </c>
      <c r="AZ2575" s="45">
        <v>17988.927142150944</v>
      </c>
      <c r="BA2575" s="12">
        <v>17438.370107178016</v>
      </c>
      <c r="BB2575" s="12">
        <v>3226.2751617619583</v>
      </c>
      <c r="BC2575" s="12">
        <v>6417.7011828230616</v>
      </c>
      <c r="BD2575" s="12">
        <v>11388.403857908981</v>
      </c>
      <c r="BE2575" s="44">
        <v>12054.031978734829</v>
      </c>
      <c r="BF2575" s="45">
        <v>12292.916632510171</v>
      </c>
      <c r="BG2575" s="12">
        <v>12360.521063279357</v>
      </c>
      <c r="BH2575" s="12">
        <v>21510.521124083836</v>
      </c>
      <c r="BI2575" s="12">
        <v>22047.513019641097</v>
      </c>
      <c r="BJ2575" s="12">
        <v>19203.962334788201</v>
      </c>
      <c r="BK2575" s="44">
        <v>18029.769993572019</v>
      </c>
      <c r="BL2575" s="45">
        <v>17663.303095486765</v>
      </c>
      <c r="BM2575" s="12">
        <v>12968.351135174949</v>
      </c>
      <c r="BN2575" s="12">
        <v>0</v>
      </c>
      <c r="BO2575" s="12">
        <v>55.752616428932704</v>
      </c>
      <c r="BP2575" s="12">
        <v>36.98492003222654</v>
      </c>
      <c r="BQ2575" s="48">
        <v>32.585597058607533</v>
      </c>
      <c r="BR2575" s="49">
        <v>6.6358945751411076</v>
      </c>
      <c r="BS2575" s="13">
        <v>33.456679878736026</v>
      </c>
      <c r="BT2575" s="12">
        <v>445.81503947603869</v>
      </c>
      <c r="BV2575" s="14">
        <f>Таблица1[[#This Row],[Lкан_леб,мм]]</f>
        <v>57884.184960523962</v>
      </c>
      <c r="BW2575" s="50">
        <f>Таблица1[[#This Row],[угол обхв4]]+Таблица1[[#This Row],[Lдуг 3,мм]]</f>
        <v>11619.79548534899</v>
      </c>
      <c r="BX2575" s="54">
        <f>Таблица1[[#This Row],[угол обхв5]]+Таблица1[[#This Row],[Y5, мм]]</f>
        <v>58281.196183624794</v>
      </c>
      <c r="BY2575" s="14">
        <f>Таблица1[[#This Row],[угол обхв6]]+Таблица1[[#This Row],[Lдуг 4,мм]]</f>
        <v>14513.904049041827</v>
      </c>
      <c r="BZ2575" s="14">
        <f>Таблица1[[#This Row],[Т1]]+Таблица1[[#This Row],[X6, мм]]</f>
        <v>58544.563703909655</v>
      </c>
      <c r="CA2575" s="14">
        <f>Таблица1[[#This Row],[Т2]]+Таблица1[[#This Row],[Lдуг 5,мм]]</f>
        <v>19994.436231229978</v>
      </c>
      <c r="CB2575" s="14">
        <f>Таблица1[[#This Row],[Т3]]+Таблица1[[#This Row],[Y6, мм]]</f>
        <v>58776.603894529217</v>
      </c>
      <c r="CC2575" s="14">
        <f>Таблица1[[#This Row],[Т4]]+Таблица1[[#This Row],[Lдуг 6,мм]]</f>
        <v>21122.911751567037</v>
      </c>
      <c r="CD2575" s="14">
        <f>Таблица1[[#This Row],[Т5]]+Таблица1[[#This Row],[Lдуг 1,мм]]</f>
        <v>58823.857723863002</v>
      </c>
      <c r="CE2575" s="14">
        <f>Таблица1[[#This Row],[Т6]]+Таблица1[[#This Row],[Lпрям1, мм]]</f>
        <v>21513.206511972545</v>
      </c>
      <c r="CF2575" s="15">
        <f>Таблица1[[#This Row],[Т7]]+Таблица1[[#This Row],[Lдуг 2,мм]]</f>
        <v>59062.100845896231</v>
      </c>
      <c r="CG2575" s="14">
        <f>Таблица1[[#This Row],[Т8]]+Таблица1[[#This Row],[Lпрям2, мм]]</f>
        <v>25983.22548397561</v>
      </c>
      <c r="CH2575" s="14">
        <f>Таблица1[[#This Row],[Т9]]-Таблица1[[#This Row],[Т9]]</f>
        <v>0</v>
      </c>
      <c r="CI2575" s="50">
        <f>Таблица1[[#This Row],[Т9]]-Таблица1[[#This Row],[Т8]]</f>
        <v>37548.894333923687</v>
      </c>
      <c r="CJ2575" s="54">
        <f>Таблица1[[#This Row],[Т9]]-Таблица1[[#This Row],[Т7]]</f>
        <v>238.24312203322916</v>
      </c>
      <c r="CK2575" s="14">
        <f>Таблица1[[#This Row],[Т9]]-Таблица1[[#This Row],[Т6]]</f>
        <v>37939.189094329195</v>
      </c>
      <c r="CL2575" s="14">
        <f>Таблица1[[#This Row],[Т9]]-Таблица1[[#This Row],[Т5]]</f>
        <v>285.49695136701484</v>
      </c>
      <c r="CM2575" s="14">
        <f>Таблица1[[#This Row],[Т9]]-Таблица1[[#This Row],[Т4]]</f>
        <v>39067.664614666253</v>
      </c>
      <c r="CN2575" s="14">
        <f>Таблица1[[#This Row],[Т9]]-Таблица1[[#This Row],[Т3]]</f>
        <v>517.5371419865769</v>
      </c>
      <c r="CO2575" s="14">
        <f>Таблица1[[#This Row],[Т9]]-Таблица1[[#This Row],[Т2]]</f>
        <v>44548.196796854405</v>
      </c>
      <c r="CP2575" s="14">
        <f>Таблица1[[#This Row],[Т9]]-Таблица1[[#This Row],[Т1]]</f>
        <v>780.9046622714377</v>
      </c>
      <c r="CQ2575" s="14">
        <f>Таблица1[[#This Row],[Т9]]-Таблица1[[#This Row],[угол обхв6]]</f>
        <v>47442.305360547238</v>
      </c>
      <c r="CR2575" s="14">
        <f>Таблица1[[#This Row],[Т9]]-Таблица1[[#This Row],[угол обхв5]]</f>
        <v>1177.9158853722693</v>
      </c>
      <c r="CS2575" s="14">
        <f>Таблица1[[#This Row],[Т9]]-Таблица1[[#This Row],[угол обхв4]]</f>
        <v>59062.100845896231</v>
      </c>
      <c r="CT2575" s="14">
        <f>Таблица1[[#This Row],[Lкан_прям, мм]]+Таблица1[[#This Row],[Lкан_дуг, мм]]+Таблица1[[#This Row],[Lкан_леб,мм]]</f>
        <v>85045.326329871852</v>
      </c>
      <c r="CU2575" s="16">
        <f>Таблица1[[#This Row],[Lкан_леб,мм]]</f>
        <v>57884.184960523962</v>
      </c>
      <c r="CV2575" s="14">
        <f>2534431-(Таблица1[[#This Row],[Т23]]+Таблица1[[#This Row],[угол обхв3]])</f>
        <v>2448939.8586306521</v>
      </c>
      <c r="CW2575" s="50">
        <f>SUM(X2575:AC2575,AD2575:AI2575)-Таблица1[[#This Row],[lподв_min, мм]]</f>
        <v>22691.122398257561</v>
      </c>
      <c r="CX2575" s="17">
        <f>CW3014-Таблица1[[#This Row],[Суммарная длина каната]]</f>
        <v>-2448939.8586306521</v>
      </c>
    </row>
    <row r="2576" spans="1:102" x14ac:dyDescent="0.25">
      <c r="A2576" s="21">
        <v>2575</v>
      </c>
      <c r="B2576" s="10">
        <v>66.463720000197924</v>
      </c>
      <c r="C2576" s="10">
        <v>93.566122448979641</v>
      </c>
      <c r="D2576" s="11">
        <v>12092.288351845502</v>
      </c>
      <c r="E2576" s="11">
        <v>17792.118462017821</v>
      </c>
      <c r="F2576" s="11">
        <v>11976.419518664123</v>
      </c>
      <c r="G2576" s="11">
        <v>17871.462103837348</v>
      </c>
      <c r="H2576" s="11">
        <v>12500.287861845503</v>
      </c>
      <c r="I2576" s="11">
        <v>13283.256614642332</v>
      </c>
      <c r="J2576" s="11">
        <v>4508.8618473754887</v>
      </c>
      <c r="K2576" s="11">
        <v>25983.225483967744</v>
      </c>
      <c r="L2576" s="11">
        <v>1177.9158853801298</v>
      </c>
      <c r="M2576" s="11">
        <v>57884.184960523962</v>
      </c>
      <c r="N2576" s="11">
        <v>3586.9977753051307</v>
      </c>
      <c r="O2576" s="11">
        <v>21319.882208647919</v>
      </c>
      <c r="P2576" s="43">
        <v>6412.0547755903717</v>
      </c>
      <c r="Q2576" s="11">
        <v>21734.122586721882</v>
      </c>
      <c r="R2576" s="11">
        <v>11255.133868971563</v>
      </c>
      <c r="S2576" s="11">
        <v>19168.812099616276</v>
      </c>
      <c r="T2576" s="11">
        <v>12521.081344724578</v>
      </c>
      <c r="U2576" s="11">
        <v>18588.562163265942</v>
      </c>
      <c r="V2576" s="11">
        <v>12092.288351845502</v>
      </c>
      <c r="W2576" s="11">
        <v>17792.118462017821</v>
      </c>
      <c r="X2576" s="12">
        <v>0</v>
      </c>
      <c r="Y2576" s="12">
        <v>383.12127110513813</v>
      </c>
      <c r="Z2576" s="12">
        <v>258.14427903265653</v>
      </c>
      <c r="AA2576" s="44">
        <v>232.04019061955876</v>
      </c>
      <c r="AB2576" s="45">
        <v>47.253829333787124</v>
      </c>
      <c r="AC2576" s="12">
        <v>257.35631528898944</v>
      </c>
      <c r="AD2576" s="12">
        <v>11619.79548534899</v>
      </c>
      <c r="AE2576" s="12">
        <v>2855.2656874076542</v>
      </c>
      <c r="AF2576" s="12">
        <v>5480.5321821881489</v>
      </c>
      <c r="AG2576" s="44">
        <v>1128.4755203370601</v>
      </c>
      <c r="AH2576" s="45">
        <v>390.29476040551697</v>
      </c>
      <c r="AI2576" s="12">
        <v>4508.8618482803695</v>
      </c>
      <c r="AJ2576" s="12">
        <v>-62.143918951539661</v>
      </c>
      <c r="AK2576" s="12">
        <v>-8.3418800397459467</v>
      </c>
      <c r="AL2576" s="12">
        <v>27.909535876966519</v>
      </c>
      <c r="AM2576" s="44">
        <v>60.495132935573956</v>
      </c>
      <c r="AN2576" s="45">
        <v>53.859238360433046</v>
      </c>
      <c r="AO2576" s="12">
        <v>89.999999872926281</v>
      </c>
      <c r="AP2576" s="12">
        <v>-2203.1003502823996</v>
      </c>
      <c r="AQ2576" s="12">
        <v>3527.8053593420391</v>
      </c>
      <c r="AR2576" s="12">
        <v>6603.0301487741499</v>
      </c>
      <c r="AS2576" s="44">
        <v>11610.221925173779</v>
      </c>
      <c r="AT2576" s="45">
        <v>12191.592576420388</v>
      </c>
      <c r="AU2576" s="12">
        <v>12500.288351845502</v>
      </c>
      <c r="AV2576" s="12">
        <v>11237.180446847933</v>
      </c>
      <c r="AW2576" s="12">
        <v>21723.565572055988</v>
      </c>
      <c r="AX2576" s="12">
        <v>22094.667184292441</v>
      </c>
      <c r="AY2576" s="44">
        <v>19369.751076279674</v>
      </c>
      <c r="AZ2576" s="45">
        <v>18347.935582104619</v>
      </c>
      <c r="BA2576" s="12">
        <v>17792.118462922703</v>
      </c>
      <c r="BB2576" s="12">
        <v>3226.2751617619583</v>
      </c>
      <c r="BC2576" s="12">
        <v>6352.8623596272801</v>
      </c>
      <c r="BD2576" s="12">
        <v>11446.109242155342</v>
      </c>
      <c r="BE2576" s="44">
        <v>12165.993288522362</v>
      </c>
      <c r="BF2576" s="45">
        <v>12421.777120149693</v>
      </c>
      <c r="BG2576" s="12">
        <v>12500.288361845503</v>
      </c>
      <c r="BH2576" s="12">
        <v>21510.521124083836</v>
      </c>
      <c r="BI2576" s="12">
        <v>22137.80595012995</v>
      </c>
      <c r="BJ2576" s="12">
        <v>19529.356697186835</v>
      </c>
      <c r="BK2576" s="44">
        <v>18387.623186602541</v>
      </c>
      <c r="BL2576" s="45">
        <v>18032.745043179144</v>
      </c>
      <c r="BM2576" s="12">
        <v>13283.256614642334</v>
      </c>
      <c r="BN2576" s="12">
        <v>0</v>
      </c>
      <c r="BO2576" s="12">
        <v>53.802038911793709</v>
      </c>
      <c r="BP2576" s="12">
        <v>36.251415916712467</v>
      </c>
      <c r="BQ2576" s="48">
        <v>32.585597058607433</v>
      </c>
      <c r="BR2576" s="49">
        <v>6.6358945751409042</v>
      </c>
      <c r="BS2576" s="13">
        <v>36.140761512493228</v>
      </c>
      <c r="BT2576" s="12">
        <v>445.81503947603869</v>
      </c>
      <c r="BV2576" s="14">
        <f>Таблица1[[#This Row],[Lкан_леб,мм]]</f>
        <v>57884.184960523962</v>
      </c>
      <c r="BW2576" s="50">
        <f>Таблица1[[#This Row],[угол обхв4]]+Таблица1[[#This Row],[Lдуг 3,мм]]</f>
        <v>11619.79548534899</v>
      </c>
      <c r="BX2576" s="54">
        <f>Таблица1[[#This Row],[угол обхв5]]+Таблица1[[#This Row],[Y5, мм]]</f>
        <v>58267.306231629103</v>
      </c>
      <c r="BY2576" s="14">
        <f>Таблица1[[#This Row],[угол обхв6]]+Таблица1[[#This Row],[Lдуг 4,мм]]</f>
        <v>14475.061172756645</v>
      </c>
      <c r="BZ2576" s="14">
        <f>Таблица1[[#This Row],[Т1]]+Таблица1[[#This Row],[X6, мм]]</f>
        <v>58525.450510661758</v>
      </c>
      <c r="CA2576" s="14">
        <f>Таблица1[[#This Row],[Т2]]+Таблица1[[#This Row],[Lдуг 5,мм]]</f>
        <v>19955.593354944795</v>
      </c>
      <c r="CB2576" s="14">
        <f>Таблица1[[#This Row],[Т3]]+Таблица1[[#This Row],[Y6, мм]]</f>
        <v>58757.49070128132</v>
      </c>
      <c r="CC2576" s="14">
        <f>Таблица1[[#This Row],[Т4]]+Таблица1[[#This Row],[Lдуг 6,мм]]</f>
        <v>21084.068875281853</v>
      </c>
      <c r="CD2576" s="14">
        <f>Таблица1[[#This Row],[Т5]]+Таблица1[[#This Row],[Lдуг 1,мм]]</f>
        <v>58804.744530615106</v>
      </c>
      <c r="CE2576" s="14">
        <f>Таблица1[[#This Row],[Т6]]+Таблица1[[#This Row],[Lпрям1, мм]]</f>
        <v>21474.363635687369</v>
      </c>
      <c r="CF2576" s="15">
        <f>Таблица1[[#This Row],[Т7]]+Таблица1[[#This Row],[Lдуг 2,мм]]</f>
        <v>59062.100845904097</v>
      </c>
      <c r="CG2576" s="14">
        <f>Таблица1[[#This Row],[Т8]]+Таблица1[[#This Row],[Lпрям2, мм]]</f>
        <v>25983.225483967737</v>
      </c>
      <c r="CH2576" s="14">
        <f>Таблица1[[#This Row],[Т9]]-Таблица1[[#This Row],[Т9]]</f>
        <v>0</v>
      </c>
      <c r="CI2576" s="50">
        <f>Таблица1[[#This Row],[Т9]]-Таблица1[[#This Row],[Т8]]</f>
        <v>37587.737210216728</v>
      </c>
      <c r="CJ2576" s="54">
        <f>Таблица1[[#This Row],[Т9]]-Таблица1[[#This Row],[Т7]]</f>
        <v>257.35631528899103</v>
      </c>
      <c r="CK2576" s="14">
        <f>Таблица1[[#This Row],[Т9]]-Таблица1[[#This Row],[Т6]]</f>
        <v>37978.031970622244</v>
      </c>
      <c r="CL2576" s="14">
        <f>Таблица1[[#This Row],[Т9]]-Таблица1[[#This Row],[Т5]]</f>
        <v>304.61014462277672</v>
      </c>
      <c r="CM2576" s="14">
        <f>Таблица1[[#This Row],[Т9]]-Таблица1[[#This Row],[Т4]]</f>
        <v>39106.507490959302</v>
      </c>
      <c r="CN2576" s="14">
        <f>Таблица1[[#This Row],[Т9]]-Таблица1[[#This Row],[Т3]]</f>
        <v>536.65033524233877</v>
      </c>
      <c r="CO2576" s="14">
        <f>Таблица1[[#This Row],[Т9]]-Таблица1[[#This Row],[Т2]]</f>
        <v>44587.039673147454</v>
      </c>
      <c r="CP2576" s="14">
        <f>Таблица1[[#This Row],[Т9]]-Таблица1[[#This Row],[Т1]]</f>
        <v>794.79461427499336</v>
      </c>
      <c r="CQ2576" s="14">
        <f>Таблица1[[#This Row],[Т9]]-Таблица1[[#This Row],[угол обхв6]]</f>
        <v>47442.30536055511</v>
      </c>
      <c r="CR2576" s="14">
        <f>Таблица1[[#This Row],[Т9]]-Таблица1[[#This Row],[угол обхв5]]</f>
        <v>1177.9158853801346</v>
      </c>
      <c r="CS2576" s="14">
        <f>Таблица1[[#This Row],[Т9]]-Таблица1[[#This Row],[угол обхв4]]</f>
        <v>59062.100845904097</v>
      </c>
      <c r="CT2576" s="14">
        <f>Таблица1[[#This Row],[Lкан_прям, мм]]+Таблица1[[#This Row],[Lкан_дуг, мм]]+Таблица1[[#This Row],[Lкан_леб,мм]]</f>
        <v>85045.326329871838</v>
      </c>
      <c r="CU2576" s="16">
        <f>Таблица1[[#This Row],[Lкан_леб,мм]]</f>
        <v>57884.184960523962</v>
      </c>
      <c r="CV2576" s="14">
        <f>2534431-(Таблица1[[#This Row],[Т23]]+Таблица1[[#This Row],[угол обхв3]])</f>
        <v>2448939.8586306521</v>
      </c>
      <c r="CW2576" s="50">
        <f>SUM(X2576:AC2576,AD2576:AI2576)-Таблица1[[#This Row],[lподв_min, мм]]</f>
        <v>22652.279521972378</v>
      </c>
      <c r="CX2576" s="17">
        <f>CW3015-Таблица1[[#This Row],[Суммарная длина каната]]</f>
        <v>-2448939.8586306521</v>
      </c>
    </row>
    <row r="2577" spans="1:102" x14ac:dyDescent="0.25">
      <c r="A2577" s="21">
        <v>2576</v>
      </c>
      <c r="B2577" s="10">
        <v>66.463720000197924</v>
      </c>
      <c r="C2577" s="10">
        <v>96.250204081632717</v>
      </c>
      <c r="D2577" s="11">
        <v>12215.336658272621</v>
      </c>
      <c r="E2577" s="11">
        <v>18152.023881859655</v>
      </c>
      <c r="F2577" s="11">
        <v>12095.879364218237</v>
      </c>
      <c r="G2577" s="11">
        <v>18225.854464257496</v>
      </c>
      <c r="H2577" s="11">
        <v>12623.336168272623</v>
      </c>
      <c r="I2577" s="11">
        <v>13603.083764646068</v>
      </c>
      <c r="J2577" s="11">
        <v>4548.9401172135877</v>
      </c>
      <c r="K2577" s="11">
        <v>25983.22548395977</v>
      </c>
      <c r="L2577" s="11">
        <v>1177.915885388102</v>
      </c>
      <c r="M2577" s="11">
        <v>57884.184960523962</v>
      </c>
      <c r="N2577" s="11">
        <v>3586.9977753051307</v>
      </c>
      <c r="O2577" s="11">
        <v>21319.882208647919</v>
      </c>
      <c r="P2577" s="43">
        <v>6356.7348976899821</v>
      </c>
      <c r="Q2577" s="11">
        <v>21823.704070941763</v>
      </c>
      <c r="R2577" s="11">
        <v>11314.631508419094</v>
      </c>
      <c r="S2577" s="11">
        <v>19488.00413359519</v>
      </c>
      <c r="T2577" s="11">
        <v>12606.362626751841</v>
      </c>
      <c r="U2577" s="11">
        <v>18967.673740545899</v>
      </c>
      <c r="V2577" s="11">
        <v>12215.336658272621</v>
      </c>
      <c r="W2577" s="11">
        <v>18152.023881859655</v>
      </c>
      <c r="X2577" s="12">
        <v>0</v>
      </c>
      <c r="Y2577" s="12">
        <v>369.10983278269322</v>
      </c>
      <c r="Z2577" s="12">
        <v>253.04252410720417</v>
      </c>
      <c r="AA2577" s="44">
        <v>232.04019061955935</v>
      </c>
      <c r="AB2577" s="45">
        <v>47.253829333786769</v>
      </c>
      <c r="AC2577" s="12">
        <v>276.46950854485829</v>
      </c>
      <c r="AD2577" s="12">
        <v>11619.79548534899</v>
      </c>
      <c r="AE2577" s="12">
        <v>2815.187417569558</v>
      </c>
      <c r="AF2577" s="12">
        <v>5480.5321821881471</v>
      </c>
      <c r="AG2577" s="44">
        <v>1128.475520337061</v>
      </c>
      <c r="AH2577" s="45">
        <v>390.29476040551441</v>
      </c>
      <c r="AI2577" s="12">
        <v>4548.9401181104977</v>
      </c>
      <c r="AJ2577" s="12">
        <v>-62.143918951539661</v>
      </c>
      <c r="AK2577" s="12">
        <v>-10.309517982843882</v>
      </c>
      <c r="AL2577" s="12">
        <v>25.22545424431344</v>
      </c>
      <c r="AM2577" s="44">
        <v>57.811051302920951</v>
      </c>
      <c r="AN2577" s="45">
        <v>51.175156727780099</v>
      </c>
      <c r="AO2577" s="12">
        <v>89.999999874045855</v>
      </c>
      <c r="AP2577" s="12">
        <v>-2203.1003502823996</v>
      </c>
      <c r="AQ2577" s="12">
        <v>3513.9797877519773</v>
      </c>
      <c r="AR2577" s="12">
        <v>6530.6168388515653</v>
      </c>
      <c r="AS2577" s="44">
        <v>11659.920248849354</v>
      </c>
      <c r="AT2577" s="45">
        <v>12288.503617881595</v>
      </c>
      <c r="AU2577" s="12">
        <v>12623.336658272619</v>
      </c>
      <c r="AV2577" s="12">
        <v>11237.180446847933</v>
      </c>
      <c r="AW2577" s="12">
        <v>21721.295179905312</v>
      </c>
      <c r="AX2577" s="12">
        <v>22192.796295917957</v>
      </c>
      <c r="AY2577" s="44">
        <v>19705.351058422952</v>
      </c>
      <c r="AZ2577" s="45">
        <v>18711.88153878825</v>
      </c>
      <c r="BA2577" s="12">
        <v>18152.023882756566</v>
      </c>
      <c r="BB2577" s="12">
        <v>3226.2751617619583</v>
      </c>
      <c r="BC2577" s="12">
        <v>6283.716910136829</v>
      </c>
      <c r="BD2577" s="12">
        <v>11488.513449580676</v>
      </c>
      <c r="BE2577" s="44">
        <v>12261.073886321583</v>
      </c>
      <c r="BF2577" s="45">
        <v>12533.195667142867</v>
      </c>
      <c r="BG2577" s="12">
        <v>12623.336668272623</v>
      </c>
      <c r="BH2577" s="12">
        <v>21510.521124083836</v>
      </c>
      <c r="BI2577" s="12">
        <v>22225.117042199156</v>
      </c>
      <c r="BJ2577" s="12">
        <v>19857.096358571387</v>
      </c>
      <c r="BK2577" s="44">
        <v>18750.326815718137</v>
      </c>
      <c r="BL2577" s="45">
        <v>18407.816083617301</v>
      </c>
      <c r="BM2577" s="12">
        <v>13603.08376464607</v>
      </c>
      <c r="BN2577" s="12">
        <v>0</v>
      </c>
      <c r="BO2577" s="12">
        <v>51.834400968695775</v>
      </c>
      <c r="BP2577" s="12">
        <v>35.534972227157319</v>
      </c>
      <c r="BQ2577" s="48">
        <v>32.585597058607512</v>
      </c>
      <c r="BR2577" s="49">
        <v>6.6358945751408536</v>
      </c>
      <c r="BS2577" s="13">
        <v>38.824843146265763</v>
      </c>
      <c r="BT2577" s="12">
        <v>445.81503947603869</v>
      </c>
      <c r="BV2577" s="14">
        <f>Таблица1[[#This Row],[Lкан_леб,мм]]</f>
        <v>57884.184960523962</v>
      </c>
      <c r="BW2577" s="50">
        <f>Таблица1[[#This Row],[угол обхв4]]+Таблица1[[#This Row],[Lдуг 3,мм]]</f>
        <v>11619.79548534899</v>
      </c>
      <c r="BX2577" s="54">
        <f>Таблица1[[#This Row],[угол обхв5]]+Таблица1[[#This Row],[Y5, мм]]</f>
        <v>58253.294793306653</v>
      </c>
      <c r="BY2577" s="14">
        <f>Таблица1[[#This Row],[угол обхв6]]+Таблица1[[#This Row],[Lдуг 4,мм]]</f>
        <v>14434.982902918548</v>
      </c>
      <c r="BZ2577" s="14">
        <f>Таблица1[[#This Row],[Т1]]+Таблица1[[#This Row],[X6, мм]]</f>
        <v>58506.337317413854</v>
      </c>
      <c r="CA2577" s="14">
        <f>Таблица1[[#This Row],[Т2]]+Таблица1[[#This Row],[Lдуг 5,мм]]</f>
        <v>19915.515085106694</v>
      </c>
      <c r="CB2577" s="14">
        <f>Таблица1[[#This Row],[Т3]]+Таблица1[[#This Row],[Y6, мм]]</f>
        <v>58738.377508033416</v>
      </c>
      <c r="CC2577" s="14">
        <f>Таблица1[[#This Row],[Т4]]+Таблица1[[#This Row],[Lдуг 6,мм]]</f>
        <v>21043.990605443756</v>
      </c>
      <c r="CD2577" s="14">
        <f>Таблица1[[#This Row],[Т5]]+Таблица1[[#This Row],[Lдуг 1,мм]]</f>
        <v>58785.631337367202</v>
      </c>
      <c r="CE2577" s="14">
        <f>Таблица1[[#This Row],[Т6]]+Таблица1[[#This Row],[Lпрям1, мм]]</f>
        <v>21434.285365849271</v>
      </c>
      <c r="CF2577" s="15">
        <f>Таблица1[[#This Row],[Т7]]+Таблица1[[#This Row],[Lдуг 2,мм]]</f>
        <v>59062.100845912057</v>
      </c>
      <c r="CG2577" s="14">
        <f>Таблица1[[#This Row],[Т8]]+Таблица1[[#This Row],[Lпрям2, мм]]</f>
        <v>25983.22548395977</v>
      </c>
      <c r="CH2577" s="14">
        <f>Таблица1[[#This Row],[Т9]]-Таблица1[[#This Row],[Т9]]</f>
        <v>0</v>
      </c>
      <c r="CI2577" s="50">
        <f>Таблица1[[#This Row],[Т9]]-Таблица1[[#This Row],[Т8]]</f>
        <v>37627.815480062782</v>
      </c>
      <c r="CJ2577" s="54">
        <f>Таблица1[[#This Row],[Т9]]-Таблица1[[#This Row],[Т7]]</f>
        <v>276.46950854485476</v>
      </c>
      <c r="CK2577" s="14">
        <f>Таблица1[[#This Row],[Т9]]-Таблица1[[#This Row],[Т6]]</f>
        <v>38018.110240468304</v>
      </c>
      <c r="CL2577" s="14">
        <f>Таблица1[[#This Row],[Т9]]-Таблица1[[#This Row],[Т5]]</f>
        <v>323.72333787864045</v>
      </c>
      <c r="CM2577" s="14">
        <f>Таблица1[[#This Row],[Т9]]-Таблица1[[#This Row],[Т4]]</f>
        <v>39146.585760805363</v>
      </c>
      <c r="CN2577" s="14">
        <f>Таблица1[[#This Row],[Т9]]-Таблица1[[#This Row],[Т3]]</f>
        <v>555.7635284982025</v>
      </c>
      <c r="CO2577" s="14">
        <f>Таблица1[[#This Row],[Т9]]-Таблица1[[#This Row],[Т2]]</f>
        <v>44627.117942993507</v>
      </c>
      <c r="CP2577" s="14">
        <f>Таблица1[[#This Row],[Т9]]-Таблица1[[#This Row],[Т1]]</f>
        <v>808.80605260540324</v>
      </c>
      <c r="CQ2577" s="14">
        <f>Таблица1[[#This Row],[Т9]]-Таблица1[[#This Row],[угол обхв6]]</f>
        <v>47442.30536056307</v>
      </c>
      <c r="CR2577" s="14">
        <f>Таблица1[[#This Row],[Т9]]-Таблица1[[#This Row],[угол обхв5]]</f>
        <v>1177.9158853880945</v>
      </c>
      <c r="CS2577" s="14">
        <f>Таблица1[[#This Row],[Т9]]-Таблица1[[#This Row],[угол обхв4]]</f>
        <v>59062.100845912057</v>
      </c>
      <c r="CT2577" s="14">
        <f>Таблица1[[#This Row],[Lкан_прям, мм]]+Таблица1[[#This Row],[Lкан_дуг, мм]]+Таблица1[[#This Row],[Lкан_леб,мм]]</f>
        <v>85045.326329871838</v>
      </c>
      <c r="CU2577" s="16">
        <f>Таблица1[[#This Row],[Lкан_леб,мм]]</f>
        <v>57884.184960523962</v>
      </c>
      <c r="CV2577" s="14">
        <f>2534431-(Таблица1[[#This Row],[Т23]]+Таблица1[[#This Row],[угол обхв3]])</f>
        <v>2448939.8586306521</v>
      </c>
      <c r="CW2577" s="50">
        <f>SUM(X2577:AC2577,AD2577:AI2577)-Таблица1[[#This Row],[lподв_min, мм]]</f>
        <v>22612.201252134284</v>
      </c>
      <c r="CX2577" s="17">
        <f>CW3016-Таблица1[[#This Row],[Суммарная длина каната]]</f>
        <v>-2448939.8586306521</v>
      </c>
    </row>
    <row r="2578" spans="1:102" x14ac:dyDescent="0.25">
      <c r="A2578" s="21">
        <v>2577</v>
      </c>
      <c r="B2578" s="10">
        <v>66.463720000197924</v>
      </c>
      <c r="C2578" s="10">
        <v>98.934285714285778</v>
      </c>
      <c r="D2578" s="11">
        <v>12321.395985847907</v>
      </c>
      <c r="E2578" s="11">
        <v>18517.296678520437</v>
      </c>
      <c r="F2578" s="11">
        <v>12198.612338405608</v>
      </c>
      <c r="G2578" s="11">
        <v>18585.452205961465</v>
      </c>
      <c r="H2578" s="11">
        <v>12729.395495847908</v>
      </c>
      <c r="I2578" s="11">
        <v>13927.079231827995</v>
      </c>
      <c r="J2578" s="11">
        <v>4590.2174466924434</v>
      </c>
      <c r="K2578" s="11">
        <v>25983.225483951712</v>
      </c>
      <c r="L2578" s="11">
        <v>1177.9158853961651</v>
      </c>
      <c r="M2578" s="11">
        <v>57884.184960523962</v>
      </c>
      <c r="N2578" s="11">
        <v>3586.9977753051307</v>
      </c>
      <c r="O2578" s="11">
        <v>21319.882208647919</v>
      </c>
      <c r="P2578" s="43">
        <v>6297.2807049057901</v>
      </c>
      <c r="Q2578" s="11">
        <v>21910.596706799643</v>
      </c>
      <c r="R2578" s="11">
        <v>11359.116453204912</v>
      </c>
      <c r="S2578" s="11">
        <v>19809.632200378586</v>
      </c>
      <c r="T2578" s="11">
        <v>12673.796959436535</v>
      </c>
      <c r="U2578" s="11">
        <v>19350.363034709299</v>
      </c>
      <c r="V2578" s="11">
        <v>12321.395985847907</v>
      </c>
      <c r="W2578" s="11">
        <v>18517.296678520437</v>
      </c>
      <c r="X2578" s="12">
        <v>0</v>
      </c>
      <c r="Y2578" s="12">
        <v>354.9677336428561</v>
      </c>
      <c r="Z2578" s="12">
        <v>248.0714299991441</v>
      </c>
      <c r="AA2578" s="44">
        <v>232.04019061955896</v>
      </c>
      <c r="AB2578" s="45">
        <v>47.253829333785767</v>
      </c>
      <c r="AC2578" s="12">
        <v>295.58270180082008</v>
      </c>
      <c r="AD2578" s="12">
        <v>11619.79548534899</v>
      </c>
      <c r="AE2578" s="12">
        <v>2773.9100880907044</v>
      </c>
      <c r="AF2578" s="12">
        <v>5480.5321821881489</v>
      </c>
      <c r="AG2578" s="44">
        <v>1128.4755203370614</v>
      </c>
      <c r="AH2578" s="45">
        <v>390.29476040551685</v>
      </c>
      <c r="AI2578" s="12">
        <v>4590.2174475812881</v>
      </c>
      <c r="AJ2578" s="12">
        <v>-62.143918951539661</v>
      </c>
      <c r="AK2578" s="12">
        <v>-12.295504733256276</v>
      </c>
      <c r="AL2578" s="12">
        <v>22.541372611660382</v>
      </c>
      <c r="AM2578" s="44">
        <v>55.126969670267847</v>
      </c>
      <c r="AN2578" s="45">
        <v>48.49107509512713</v>
      </c>
      <c r="AO2578" s="12">
        <v>89.999999875178474</v>
      </c>
      <c r="AP2578" s="12">
        <v>-2203.1003502823996</v>
      </c>
      <c r="AQ2578" s="12">
        <v>3500.11265372868</v>
      </c>
      <c r="AR2578" s="12">
        <v>6453.6876906006628</v>
      </c>
      <c r="AS2578" s="44">
        <v>11693.848261812225</v>
      </c>
      <c r="AT2578" s="45">
        <v>12368.265141045251</v>
      </c>
      <c r="AU2578" s="12">
        <v>12729.395985847907</v>
      </c>
      <c r="AV2578" s="12">
        <v>11237.180446847933</v>
      </c>
      <c r="AW2578" s="12">
        <v>21718.523621008255</v>
      </c>
      <c r="AX2578" s="12">
        <v>22287.426714662397</v>
      </c>
      <c r="AY2578" s="44">
        <v>20042.910181136474</v>
      </c>
      <c r="AZ2578" s="45">
        <v>19079.966459378702</v>
      </c>
      <c r="BA2578" s="12">
        <v>18517.296679409283</v>
      </c>
      <c r="BB2578" s="12">
        <v>3226.2751617619583</v>
      </c>
      <c r="BC2578" s="12">
        <v>6210.3955833293394</v>
      </c>
      <c r="BD2578" s="12">
        <v>11515.523438899783</v>
      </c>
      <c r="BE2578" s="44">
        <v>12339.065150829221</v>
      </c>
      <c r="BF2578" s="45">
        <v>12626.927804239191</v>
      </c>
      <c r="BG2578" s="12">
        <v>12729.395995847908</v>
      </c>
      <c r="BH2578" s="12">
        <v>21510.521124083836</v>
      </c>
      <c r="BI2578" s="12">
        <v>22309.238119159982</v>
      </c>
      <c r="BJ2578" s="12">
        <v>20186.462208241341</v>
      </c>
      <c r="BK2578" s="44">
        <v>19117.085053951414</v>
      </c>
      <c r="BL2578" s="45">
        <v>18787.693253851034</v>
      </c>
      <c r="BM2578" s="12">
        <v>13927.079231827996</v>
      </c>
      <c r="BN2578" s="12">
        <v>0</v>
      </c>
      <c r="BO2578" s="12">
        <v>49.848414218283381</v>
      </c>
      <c r="BP2578" s="12">
        <v>34.836877344916658</v>
      </c>
      <c r="BQ2578" s="48">
        <v>32.585597058607462</v>
      </c>
      <c r="BR2578" s="49">
        <v>6.6358945751407132</v>
      </c>
      <c r="BS2578" s="13">
        <v>41.508924780051345</v>
      </c>
      <c r="BT2578" s="12">
        <v>445.81503947603869</v>
      </c>
      <c r="BV2578" s="14">
        <f>Таблица1[[#This Row],[Lкан_леб,мм]]</f>
        <v>57884.184960523962</v>
      </c>
      <c r="BW2578" s="50">
        <f>Таблица1[[#This Row],[угол обхв4]]+Таблица1[[#This Row],[Lдуг 3,мм]]</f>
        <v>11619.79548534899</v>
      </c>
      <c r="BX2578" s="54">
        <f>Таблица1[[#This Row],[угол обхв5]]+Таблица1[[#This Row],[Y5, мм]]</f>
        <v>58239.15269416682</v>
      </c>
      <c r="BY2578" s="14">
        <f>Таблица1[[#This Row],[угол обхв6]]+Таблица1[[#This Row],[Lдуг 4,мм]]</f>
        <v>14393.705573439694</v>
      </c>
      <c r="BZ2578" s="14">
        <f>Таблица1[[#This Row],[Т1]]+Таблица1[[#This Row],[X6, мм]]</f>
        <v>58487.224124165965</v>
      </c>
      <c r="CA2578" s="14">
        <f>Таблица1[[#This Row],[Т2]]+Таблица1[[#This Row],[Lдуг 5,мм]]</f>
        <v>19874.237755627844</v>
      </c>
      <c r="CB2578" s="14">
        <f>Таблица1[[#This Row],[Т3]]+Таблица1[[#This Row],[Y6, мм]]</f>
        <v>58719.264314785527</v>
      </c>
      <c r="CC2578" s="14">
        <f>Таблица1[[#This Row],[Т4]]+Таблица1[[#This Row],[Lдуг 6,мм]]</f>
        <v>21002.713275964907</v>
      </c>
      <c r="CD2578" s="14">
        <f>Таблица1[[#This Row],[Т5]]+Таблица1[[#This Row],[Lдуг 1,мм]]</f>
        <v>58766.518144119313</v>
      </c>
      <c r="CE2578" s="14">
        <f>Таблица1[[#This Row],[Т6]]+Таблица1[[#This Row],[Lпрям1, мм]]</f>
        <v>21393.008036370422</v>
      </c>
      <c r="CF2578" s="15">
        <f>Таблица1[[#This Row],[Т7]]+Таблица1[[#This Row],[Lдуг 2,мм]]</f>
        <v>59062.100845920133</v>
      </c>
      <c r="CG2578" s="14">
        <f>Таблица1[[#This Row],[Т8]]+Таблица1[[#This Row],[Lпрям2, мм]]</f>
        <v>25983.225483951712</v>
      </c>
      <c r="CH2578" s="14">
        <f>Таблица1[[#This Row],[Т9]]-Таблица1[[#This Row],[Т9]]</f>
        <v>0</v>
      </c>
      <c r="CI2578" s="50">
        <f>Таблица1[[#This Row],[Т9]]-Таблица1[[#This Row],[Т8]]</f>
        <v>37669.092809549707</v>
      </c>
      <c r="CJ2578" s="54">
        <f>Таблица1[[#This Row],[Т9]]-Таблица1[[#This Row],[Т7]]</f>
        <v>295.58270180082036</v>
      </c>
      <c r="CK2578" s="14">
        <f>Таблица1[[#This Row],[Т9]]-Таблица1[[#This Row],[Т6]]</f>
        <v>38059.38756995523</v>
      </c>
      <c r="CL2578" s="14">
        <f>Таблица1[[#This Row],[Т9]]-Таблица1[[#This Row],[Т5]]</f>
        <v>342.83653113460605</v>
      </c>
      <c r="CM2578" s="14">
        <f>Таблица1[[#This Row],[Т9]]-Таблица1[[#This Row],[Т4]]</f>
        <v>39187.863090292289</v>
      </c>
      <c r="CN2578" s="14">
        <f>Таблица1[[#This Row],[Т9]]-Таблица1[[#This Row],[Т3]]</f>
        <v>574.8767217541681</v>
      </c>
      <c r="CO2578" s="14">
        <f>Таблица1[[#This Row],[Т9]]-Таблица1[[#This Row],[Т2]]</f>
        <v>44668.39527248044</v>
      </c>
      <c r="CP2578" s="14">
        <f>Таблица1[[#This Row],[Т9]]-Таблица1[[#This Row],[Т1]]</f>
        <v>822.94815175331314</v>
      </c>
      <c r="CQ2578" s="14">
        <f>Таблица1[[#This Row],[Т9]]-Таблица1[[#This Row],[угол обхв6]]</f>
        <v>47442.305360571147</v>
      </c>
      <c r="CR2578" s="14">
        <f>Таблица1[[#This Row],[Т9]]-Таблица1[[#This Row],[угол обхв5]]</f>
        <v>1177.9158853961708</v>
      </c>
      <c r="CS2578" s="14">
        <f>Таблица1[[#This Row],[Т9]]-Таблица1[[#This Row],[угол обхв4]]</f>
        <v>59062.100845920133</v>
      </c>
      <c r="CT2578" s="14">
        <f>Таблица1[[#This Row],[Lкан_прям, мм]]+Таблица1[[#This Row],[Lкан_дуг, мм]]+Таблица1[[#This Row],[Lкан_леб,мм]]</f>
        <v>85045.326329871838</v>
      </c>
      <c r="CU2578" s="16">
        <f>Таблица1[[#This Row],[Lкан_леб,мм]]</f>
        <v>57884.184960523962</v>
      </c>
      <c r="CV2578" s="14">
        <f>2534431-(Таблица1[[#This Row],[Т23]]+Таблица1[[#This Row],[угол обхв3]])</f>
        <v>2448939.8586306521</v>
      </c>
      <c r="CW2578" s="50">
        <f>SUM(X2578:AC2578,AD2578:AI2578)-Таблица1[[#This Row],[lподв_min, мм]]</f>
        <v>22570.923922655431</v>
      </c>
      <c r="CX2578" s="17">
        <f>CW3017-Таблица1[[#This Row],[Суммарная длина каната]]</f>
        <v>-2448939.8586306521</v>
      </c>
    </row>
    <row r="2579" spans="1:102" x14ac:dyDescent="0.25">
      <c r="A2579" s="21">
        <v>2578</v>
      </c>
      <c r="B2579" s="10">
        <v>66.463720000197924</v>
      </c>
      <c r="C2579" s="10">
        <v>101.61836734693884</v>
      </c>
      <c r="D2579" s="11">
        <v>12410.233624263961</v>
      </c>
      <c r="E2579" s="11">
        <v>18887.135387888145</v>
      </c>
      <c r="F2579" s="11">
        <v>12284.393029444451</v>
      </c>
      <c r="G2579" s="11">
        <v>18949.466316771584</v>
      </c>
      <c r="H2579" s="11">
        <v>12818.233134263961</v>
      </c>
      <c r="I2579" s="11">
        <v>14254.479852876182</v>
      </c>
      <c r="J2579" s="11">
        <v>4632.6555350119652</v>
      </c>
      <c r="K2579" s="11">
        <v>25983.225483943566</v>
      </c>
      <c r="L2579" s="11">
        <v>1177.9158854043087</v>
      </c>
      <c r="M2579" s="11">
        <v>57884.184960523962</v>
      </c>
      <c r="N2579" s="11">
        <v>3586.9977753051307</v>
      </c>
      <c r="O2579" s="11">
        <v>21319.882208647919</v>
      </c>
      <c r="P2579" s="43">
        <v>6233.8226487859556</v>
      </c>
      <c r="Q2579" s="11">
        <v>21994.609838627013</v>
      </c>
      <c r="R2579" s="11">
        <v>11388.491096589349</v>
      </c>
      <c r="S2579" s="11">
        <v>20132.990599034725</v>
      </c>
      <c r="T2579" s="11">
        <v>12723.23638158894</v>
      </c>
      <c r="U2579" s="11">
        <v>19735.790367197736</v>
      </c>
      <c r="V2579" s="11">
        <v>12410.233624263961</v>
      </c>
      <c r="W2579" s="11">
        <v>18887.135387888145</v>
      </c>
      <c r="X2579" s="12">
        <v>0</v>
      </c>
      <c r="Y2579" s="12">
        <v>340.68508970752629</v>
      </c>
      <c r="Z2579" s="12">
        <v>243.24088068657662</v>
      </c>
      <c r="AA2579" s="44">
        <v>232.04019061955862</v>
      </c>
      <c r="AB2579" s="45">
        <v>47.253829333786406</v>
      </c>
      <c r="AC2579" s="12">
        <v>314.69589505686093</v>
      </c>
      <c r="AD2579" s="12">
        <v>11619.79548534899</v>
      </c>
      <c r="AE2579" s="12">
        <v>2731.4719997711836</v>
      </c>
      <c r="AF2579" s="12">
        <v>5480.5321821881498</v>
      </c>
      <c r="AG2579" s="44">
        <v>1128.4755203370578</v>
      </c>
      <c r="AH2579" s="45">
        <v>390.29476040551748</v>
      </c>
      <c r="AI2579" s="12">
        <v>4632.6555358926671</v>
      </c>
      <c r="AJ2579" s="12">
        <v>-62.143918951539661</v>
      </c>
      <c r="AK2579" s="12">
        <v>-14.301228306252641</v>
      </c>
      <c r="AL2579" s="12">
        <v>19.857290979007303</v>
      </c>
      <c r="AM2579" s="44">
        <v>52.442888037614715</v>
      </c>
      <c r="AN2579" s="45">
        <v>45.806993462473912</v>
      </c>
      <c r="AO2579" s="12">
        <v>89.999999876321951</v>
      </c>
      <c r="AP2579" s="12">
        <v>-2203.1003502823996</v>
      </c>
      <c r="AQ2579" s="12">
        <v>3486.2137024482495</v>
      </c>
      <c r="AR2579" s="12">
        <v>6372.4114982816627</v>
      </c>
      <c r="AS2579" s="44">
        <v>11711.931520837959</v>
      </c>
      <c r="AT2579" s="45">
        <v>12430.702136989476</v>
      </c>
      <c r="AU2579" s="12">
        <v>12818.233624263961</v>
      </c>
      <c r="AV2579" s="12">
        <v>11237.180446847933</v>
      </c>
      <c r="AW2579" s="12">
        <v>21715.238466544994</v>
      </c>
      <c r="AX2579" s="12">
        <v>22378.350806983868</v>
      </c>
      <c r="AY2579" s="44">
        <v>20381.687788327003</v>
      </c>
      <c r="AZ2579" s="45">
        <v>19451.382709536025</v>
      </c>
      <c r="BA2579" s="12">
        <v>18887.135388768849</v>
      </c>
      <c r="BB2579" s="12">
        <v>3226.2751617619583</v>
      </c>
      <c r="BC2579" s="12">
        <v>6133.0385759290739</v>
      </c>
      <c r="BD2579" s="12">
        <v>11527.079946085056</v>
      </c>
      <c r="BE2579" s="44">
        <v>12399.79595734033</v>
      </c>
      <c r="BF2579" s="45">
        <v>12702.767868863426</v>
      </c>
      <c r="BG2579" s="12">
        <v>12818.233634263961</v>
      </c>
      <c r="BH2579" s="12">
        <v>21510.521124083836</v>
      </c>
      <c r="BI2579" s="12">
        <v>22389.966096524087</v>
      </c>
      <c r="BJ2579" s="12">
        <v>20516.73156739158</v>
      </c>
      <c r="BK2579" s="44">
        <v>19487.093177905459</v>
      </c>
      <c r="BL2579" s="45">
        <v>19171.543045549857</v>
      </c>
      <c r="BM2579" s="12">
        <v>14254.479852876184</v>
      </c>
      <c r="BN2579" s="12">
        <v>0</v>
      </c>
      <c r="BO2579" s="12">
        <v>47.842690645287014</v>
      </c>
      <c r="BP2579" s="12">
        <v>34.158519285259942</v>
      </c>
      <c r="BQ2579" s="48">
        <v>32.585597058607412</v>
      </c>
      <c r="BR2579" s="49">
        <v>6.6358945751408021</v>
      </c>
      <c r="BS2579" s="13">
        <v>44.193006413848039</v>
      </c>
      <c r="BT2579" s="12">
        <v>445.81503947603869</v>
      </c>
      <c r="BV2579" s="14">
        <f>Таблица1[[#This Row],[Lкан_леб,мм]]</f>
        <v>57884.184960523962</v>
      </c>
      <c r="BW2579" s="50">
        <f>Таблица1[[#This Row],[угол обхв4]]+Таблица1[[#This Row],[Lдуг 3,мм]]</f>
        <v>11619.79548534899</v>
      </c>
      <c r="BX2579" s="54">
        <f>Таблица1[[#This Row],[угол обхв5]]+Таблица1[[#This Row],[Y5, мм]]</f>
        <v>58224.87005023149</v>
      </c>
      <c r="BY2579" s="14">
        <f>Таблица1[[#This Row],[угол обхв6]]+Таблица1[[#This Row],[Lдуг 4,мм]]</f>
        <v>14351.267485120174</v>
      </c>
      <c r="BZ2579" s="14">
        <f>Таблица1[[#This Row],[Т1]]+Таблица1[[#This Row],[X6, мм]]</f>
        <v>58468.110930918068</v>
      </c>
      <c r="CA2579" s="14">
        <f>Таблица1[[#This Row],[Т2]]+Таблица1[[#This Row],[Lдуг 5,мм]]</f>
        <v>19831.799667308325</v>
      </c>
      <c r="CB2579" s="14">
        <f>Таблица1[[#This Row],[Т3]]+Таблица1[[#This Row],[Y6, мм]]</f>
        <v>58700.15112153763</v>
      </c>
      <c r="CC2579" s="14">
        <f>Таблица1[[#This Row],[Т4]]+Таблица1[[#This Row],[Lдуг 6,мм]]</f>
        <v>20960.275187645384</v>
      </c>
      <c r="CD2579" s="14">
        <f>Таблица1[[#This Row],[Т5]]+Таблица1[[#This Row],[Lдуг 1,мм]]</f>
        <v>58747.404950871416</v>
      </c>
      <c r="CE2579" s="14">
        <f>Таблица1[[#This Row],[Т6]]+Таблица1[[#This Row],[Lпрям1, мм]]</f>
        <v>21350.569948050903</v>
      </c>
      <c r="CF2579" s="15">
        <f>Таблица1[[#This Row],[Т7]]+Таблица1[[#This Row],[Lдуг 2,мм]]</f>
        <v>59062.100845928275</v>
      </c>
      <c r="CG2579" s="14">
        <f>Таблица1[[#This Row],[Т8]]+Таблица1[[#This Row],[Lпрям2, мм]]</f>
        <v>25983.22548394357</v>
      </c>
      <c r="CH2579" s="14">
        <f>Таблица1[[#This Row],[Т9]]-Таблица1[[#This Row],[Т9]]</f>
        <v>0</v>
      </c>
      <c r="CI2579" s="50">
        <f>Таблица1[[#This Row],[Т9]]-Таблица1[[#This Row],[Т8]]</f>
        <v>37711.530897877368</v>
      </c>
      <c r="CJ2579" s="54">
        <f>Таблица1[[#This Row],[Т9]]-Таблица1[[#This Row],[Т7]]</f>
        <v>314.69589505685872</v>
      </c>
      <c r="CK2579" s="14">
        <f>Таблица1[[#This Row],[Т9]]-Таблица1[[#This Row],[Т6]]</f>
        <v>38101.825658282891</v>
      </c>
      <c r="CL2579" s="14">
        <f>Таблица1[[#This Row],[Т9]]-Таблица1[[#This Row],[Т5]]</f>
        <v>361.94972439064441</v>
      </c>
      <c r="CM2579" s="14">
        <f>Таблица1[[#This Row],[Т9]]-Таблица1[[#This Row],[Т4]]</f>
        <v>39230.301178619949</v>
      </c>
      <c r="CN2579" s="14">
        <f>Таблица1[[#This Row],[Т9]]-Таблица1[[#This Row],[Т3]]</f>
        <v>593.98991501020646</v>
      </c>
      <c r="CO2579" s="14">
        <f>Таблица1[[#This Row],[Т9]]-Таблица1[[#This Row],[Т2]]</f>
        <v>44710.833360808101</v>
      </c>
      <c r="CP2579" s="14">
        <f>Таблица1[[#This Row],[Т9]]-Таблица1[[#This Row],[Т1]]</f>
        <v>837.23079569678521</v>
      </c>
      <c r="CQ2579" s="14">
        <f>Таблица1[[#This Row],[Т9]]-Таблица1[[#This Row],[угол обхв6]]</f>
        <v>47442.305360579281</v>
      </c>
      <c r="CR2579" s="14">
        <f>Таблица1[[#This Row],[Т9]]-Таблица1[[#This Row],[угол обхв5]]</f>
        <v>1177.9158854043126</v>
      </c>
      <c r="CS2579" s="14">
        <f>Таблица1[[#This Row],[Т9]]-Таблица1[[#This Row],[угол обхв4]]</f>
        <v>59062.100845928275</v>
      </c>
      <c r="CT2579" s="14">
        <f>Таблица1[[#This Row],[Lкан_прям, мм]]+Таблица1[[#This Row],[Lкан_дуг, мм]]+Таблица1[[#This Row],[Lкан_леб,мм]]</f>
        <v>85045.326329871838</v>
      </c>
      <c r="CU2579" s="16">
        <f>Таблица1[[#This Row],[Lкан_леб,мм]]</f>
        <v>57884.184960523962</v>
      </c>
      <c r="CV2579" s="14">
        <f>2534431-(Таблица1[[#This Row],[Т23]]+Таблица1[[#This Row],[угол обхв3]])</f>
        <v>2448939.8586306521</v>
      </c>
      <c r="CW2579" s="50">
        <f>SUM(X2579:AC2579,AD2579:AI2579)-Таблица1[[#This Row],[lподв_min, мм]]</f>
        <v>22528.485834335908</v>
      </c>
      <c r="CX2579" s="17">
        <f>CW3018-Таблица1[[#This Row],[Суммарная длина каната]]</f>
        <v>-2448939.8586306521</v>
      </c>
    </row>
    <row r="2580" spans="1:102" x14ac:dyDescent="0.25">
      <c r="A2580" s="21">
        <v>2579</v>
      </c>
      <c r="B2580" s="10">
        <v>66.463720000197924</v>
      </c>
      <c r="C2580" s="10">
        <v>104.3024489795919</v>
      </c>
      <c r="D2580" s="11">
        <v>12481.654650220611</v>
      </c>
      <c r="E2580" s="11">
        <v>19260.728527543321</v>
      </c>
      <c r="F2580" s="11">
        <v>12353.033221442427</v>
      </c>
      <c r="G2580" s="11">
        <v>19317.098094324152</v>
      </c>
      <c r="H2580" s="11">
        <v>12889.654160220613</v>
      </c>
      <c r="I2580" s="11">
        <v>14584.514525466158</v>
      </c>
      <c r="J2580" s="11">
        <v>4676.2140020771631</v>
      </c>
      <c r="K2580" s="11">
        <v>25983.22548393537</v>
      </c>
      <c r="L2580" s="11">
        <v>1177.9158854125105</v>
      </c>
      <c r="M2580" s="11">
        <v>57884.184960523962</v>
      </c>
      <c r="N2580" s="11">
        <v>3586.9977753051307</v>
      </c>
      <c r="O2580" s="11">
        <v>21319.882208647919</v>
      </c>
      <c r="P2580" s="43">
        <v>6166.4999659642053</v>
      </c>
      <c r="Q2580" s="11">
        <v>22075.559128825465</v>
      </c>
      <c r="R2580" s="11">
        <v>11402.69098613387</v>
      </c>
      <c r="S2580" s="11">
        <v>20457.369832020362</v>
      </c>
      <c r="T2580" s="11">
        <v>12754.572415591954</v>
      </c>
      <c r="U2580" s="11">
        <v>20123.110051779964</v>
      </c>
      <c r="V2580" s="11">
        <v>12481.654650220611</v>
      </c>
      <c r="W2580" s="11">
        <v>19260.728527543321</v>
      </c>
      <c r="X2580" s="12">
        <v>0</v>
      </c>
      <c r="Y2580" s="12">
        <v>326.25123449078859</v>
      </c>
      <c r="Z2580" s="12">
        <v>238.56154265541713</v>
      </c>
      <c r="AA2580" s="44">
        <v>232.04019061955913</v>
      </c>
      <c r="AB2580" s="45">
        <v>47.253829333785362</v>
      </c>
      <c r="AC2580" s="12">
        <v>333.80908831296017</v>
      </c>
      <c r="AD2580" s="12">
        <v>11619.79548534899</v>
      </c>
      <c r="AE2580" s="12">
        <v>2687.9135327059885</v>
      </c>
      <c r="AF2580" s="12">
        <v>5480.5321821881507</v>
      </c>
      <c r="AG2580" s="44">
        <v>1128.4755203370576</v>
      </c>
      <c r="AH2580" s="45">
        <v>390.29476040552061</v>
      </c>
      <c r="AI2580" s="12">
        <v>4676.2140029496613</v>
      </c>
      <c r="AJ2580" s="12">
        <v>-62.143918951539661</v>
      </c>
      <c r="AK2580" s="12">
        <v>-16.328186605326078</v>
      </c>
      <c r="AL2580" s="12">
        <v>17.17320934635422</v>
      </c>
      <c r="AM2580" s="44">
        <v>49.75880640496171</v>
      </c>
      <c r="AN2580" s="45">
        <v>43.122911829821049</v>
      </c>
      <c r="AO2580" s="12">
        <v>89.999999877473982</v>
      </c>
      <c r="AP2580" s="12">
        <v>-2203.1003502823996</v>
      </c>
      <c r="AQ2580" s="12">
        <v>3472.2931243999174</v>
      </c>
      <c r="AR2580" s="12">
        <v>6286.966594231113</v>
      </c>
      <c r="AS2580" s="44">
        <v>11714.130348503901</v>
      </c>
      <c r="AT2580" s="45">
        <v>12475.677609441977</v>
      </c>
      <c r="AU2580" s="12">
        <v>12889.654650220609</v>
      </c>
      <c r="AV2580" s="12">
        <v>11237.180446847933</v>
      </c>
      <c r="AW2580" s="12">
        <v>21711.426386309537</v>
      </c>
      <c r="AX2580" s="12">
        <v>22465.369071584755</v>
      </c>
      <c r="AY2580" s="44">
        <v>20720.940550360901</v>
      </c>
      <c r="AZ2580" s="45">
        <v>19825.315345476163</v>
      </c>
      <c r="BA2580" s="12">
        <v>19260.728528415821</v>
      </c>
      <c r="BB2580" s="12">
        <v>3226.2751617619583</v>
      </c>
      <c r="BC2580" s="12">
        <v>6051.7953150589919</v>
      </c>
      <c r="BD2580" s="12">
        <v>11523.157614400776</v>
      </c>
      <c r="BE2580" s="44">
        <v>12443.133053221924</v>
      </c>
      <c r="BF2580" s="45">
        <v>12760.549456370589</v>
      </c>
      <c r="BG2580" s="12">
        <v>12889.654660220613</v>
      </c>
      <c r="BH2580" s="12">
        <v>21510.521124083836</v>
      </c>
      <c r="BI2580" s="12">
        <v>22467.103306487083</v>
      </c>
      <c r="BJ2580" s="12">
        <v>20847.179774779655</v>
      </c>
      <c r="BK2580" s="44">
        <v>19859.539333439425</v>
      </c>
      <c r="BL2580" s="45">
        <v>19558.523233847118</v>
      </c>
      <c r="BM2580" s="12">
        <v>14584.51452546616</v>
      </c>
      <c r="BN2580" s="12">
        <v>0</v>
      </c>
      <c r="BO2580" s="12">
        <v>45.815732346213579</v>
      </c>
      <c r="BP2580" s="12">
        <v>33.501395951680301</v>
      </c>
      <c r="BQ2580" s="48">
        <v>32.585597058607483</v>
      </c>
      <c r="BR2580" s="49">
        <v>6.6358945751406564</v>
      </c>
      <c r="BS2580" s="13">
        <v>46.877088047652926</v>
      </c>
      <c r="BT2580" s="12">
        <v>445.81503947603869</v>
      </c>
      <c r="BV2580" s="14">
        <f>Таблица1[[#This Row],[Lкан_леб,мм]]</f>
        <v>57884.184960523962</v>
      </c>
      <c r="BW2580" s="50">
        <f>Таблица1[[#This Row],[угол обхв4]]+Таблица1[[#This Row],[Lдуг 3,мм]]</f>
        <v>11619.79548534899</v>
      </c>
      <c r="BX2580" s="54">
        <f>Таблица1[[#This Row],[угол обхв5]]+Таблица1[[#This Row],[Y5, мм]]</f>
        <v>58210.43619501475</v>
      </c>
      <c r="BY2580" s="14">
        <f>Таблица1[[#This Row],[угол обхв6]]+Таблица1[[#This Row],[Lдуг 4,мм]]</f>
        <v>14307.709018054979</v>
      </c>
      <c r="BZ2580" s="14">
        <f>Таблица1[[#This Row],[Т1]]+Таблица1[[#This Row],[X6, мм]]</f>
        <v>58448.997737670164</v>
      </c>
      <c r="CA2580" s="14">
        <f>Таблица1[[#This Row],[Т2]]+Таблица1[[#This Row],[Lдуг 5,мм]]</f>
        <v>19788.24120024313</v>
      </c>
      <c r="CB2580" s="14">
        <f>Таблица1[[#This Row],[Т3]]+Таблица1[[#This Row],[Y6, мм]]</f>
        <v>58681.037928289727</v>
      </c>
      <c r="CC2580" s="14">
        <f>Таблица1[[#This Row],[Т4]]+Таблица1[[#This Row],[Lдуг 6,мм]]</f>
        <v>20916.716720580189</v>
      </c>
      <c r="CD2580" s="14">
        <f>Таблица1[[#This Row],[Т5]]+Таблица1[[#This Row],[Lдуг 1,мм]]</f>
        <v>58728.291757623512</v>
      </c>
      <c r="CE2580" s="14">
        <f>Таблица1[[#This Row],[Т6]]+Таблица1[[#This Row],[Lпрям1, мм]]</f>
        <v>21307.011480985708</v>
      </c>
      <c r="CF2580" s="15">
        <f>Таблица1[[#This Row],[Т7]]+Таблица1[[#This Row],[Lдуг 2,мм]]</f>
        <v>59062.100845936475</v>
      </c>
      <c r="CG2580" s="14">
        <f>Таблица1[[#This Row],[Т8]]+Таблица1[[#This Row],[Lпрям2, мм]]</f>
        <v>25983.22548393537</v>
      </c>
      <c r="CH2580" s="14">
        <f>Таблица1[[#This Row],[Т9]]-Таблица1[[#This Row],[Т9]]</f>
        <v>0</v>
      </c>
      <c r="CI2580" s="50">
        <f>Таблица1[[#This Row],[Т9]]-Таблица1[[#This Row],[Т8]]</f>
        <v>37755.089364950763</v>
      </c>
      <c r="CJ2580" s="54">
        <f>Таблица1[[#This Row],[Т9]]-Таблица1[[#This Row],[Т7]]</f>
        <v>333.80908831296256</v>
      </c>
      <c r="CK2580" s="14">
        <f>Таблица1[[#This Row],[Т9]]-Таблица1[[#This Row],[Т6]]</f>
        <v>38145.384125356286</v>
      </c>
      <c r="CL2580" s="14">
        <f>Таблица1[[#This Row],[Т9]]-Таблица1[[#This Row],[Т5]]</f>
        <v>381.06291764674825</v>
      </c>
      <c r="CM2580" s="14">
        <f>Таблица1[[#This Row],[Т9]]-Таблица1[[#This Row],[Т4]]</f>
        <v>39273.859645693345</v>
      </c>
      <c r="CN2580" s="14">
        <f>Таблица1[[#This Row],[Т9]]-Таблица1[[#This Row],[Т3]]</f>
        <v>613.1031082663103</v>
      </c>
      <c r="CO2580" s="14">
        <f>Таблица1[[#This Row],[Т9]]-Таблица1[[#This Row],[Т2]]</f>
        <v>44754.391827881496</v>
      </c>
      <c r="CP2580" s="14">
        <f>Таблица1[[#This Row],[Т9]]-Таблица1[[#This Row],[Т1]]</f>
        <v>851.66465092172439</v>
      </c>
      <c r="CQ2580" s="14">
        <f>Таблица1[[#This Row],[Т9]]-Таблица1[[#This Row],[угол обхв6]]</f>
        <v>47442.305360587488</v>
      </c>
      <c r="CR2580" s="14">
        <f>Таблица1[[#This Row],[Т9]]-Таблица1[[#This Row],[угол обхв5]]</f>
        <v>1177.9158854125126</v>
      </c>
      <c r="CS2580" s="14">
        <f>Таблица1[[#This Row],[Т9]]-Таблица1[[#This Row],[угол обхв4]]</f>
        <v>59062.100845936475</v>
      </c>
      <c r="CT2580" s="14">
        <f>Таблица1[[#This Row],[Lкан_прям, мм]]+Таблица1[[#This Row],[Lкан_дуг, мм]]+Таблица1[[#This Row],[Lкан_леб,мм]]</f>
        <v>85045.326329871838</v>
      </c>
      <c r="CU2580" s="16">
        <f>Таблица1[[#This Row],[Lкан_леб,мм]]</f>
        <v>57884.184960523962</v>
      </c>
      <c r="CV2580" s="14">
        <f>2534431-(Таблица1[[#This Row],[Т23]]+Таблица1[[#This Row],[угол обхв3]])</f>
        <v>2448939.8586306521</v>
      </c>
      <c r="CW2580" s="50">
        <f>SUM(X2580:AC2580,AD2580:AI2580)-Таблица1[[#This Row],[lподв_min, мм]]</f>
        <v>22484.927367270717</v>
      </c>
      <c r="CX2580" s="17">
        <f>CW3019-Таблица1[[#This Row],[Суммарная длина каната]]</f>
        <v>-2448939.8586306521</v>
      </c>
    </row>
    <row r="2581" spans="1:102" x14ac:dyDescent="0.25">
      <c r="A2581" s="21">
        <v>2580</v>
      </c>
      <c r="B2581" s="10">
        <v>66.463720000197924</v>
      </c>
      <c r="C2581" s="10">
        <v>106.98653061224498</v>
      </c>
      <c r="D2581" s="11">
        <v>12535.502355116307</v>
      </c>
      <c r="E2581" s="11">
        <v>19637.256377275018</v>
      </c>
      <c r="F2581" s="11">
        <v>12404.382307370941</v>
      </c>
      <c r="G2581" s="11">
        <v>19687.540898544026</v>
      </c>
      <c r="H2581" s="11">
        <v>12943.501865116306</v>
      </c>
      <c r="I2581" s="11">
        <v>14916.406117006924</v>
      </c>
      <c r="J2581" s="11">
        <v>4720.8502602680956</v>
      </c>
      <c r="K2581" s="11">
        <v>25983.225483927112</v>
      </c>
      <c r="L2581" s="11">
        <v>1177.9158854207683</v>
      </c>
      <c r="M2581" s="11">
        <v>57884.184960523962</v>
      </c>
      <c r="N2581" s="11">
        <v>3586.9977753051307</v>
      </c>
      <c r="O2581" s="11">
        <v>21319.882208647919</v>
      </c>
      <c r="P2581" s="43">
        <v>6095.4603726534642</v>
      </c>
      <c r="Q2581" s="11">
        <v>22153.266962331458</v>
      </c>
      <c r="R2581" s="11">
        <v>11401.684965119521</v>
      </c>
      <c r="S2581" s="11">
        <v>20782.058161926354</v>
      </c>
      <c r="T2581" s="11">
        <v>12767.736305417491</v>
      </c>
      <c r="U2581" s="11">
        <v>20511.472250116221</v>
      </c>
      <c r="V2581" s="11">
        <v>12535.502355116307</v>
      </c>
      <c r="W2581" s="11">
        <v>19637.256377275018</v>
      </c>
      <c r="X2581" s="12">
        <v>0</v>
      </c>
      <c r="Y2581" s="12">
        <v>311.65463811432005</v>
      </c>
      <c r="Z2581" s="12">
        <v>234.04494578398854</v>
      </c>
      <c r="AA2581" s="44">
        <v>232.04019061955978</v>
      </c>
      <c r="AB2581" s="45">
        <v>47.25382933378939</v>
      </c>
      <c r="AC2581" s="12">
        <v>352.92228156911051</v>
      </c>
      <c r="AD2581" s="12">
        <v>11619.79548534899</v>
      </c>
      <c r="AE2581" s="12">
        <v>2643.2772745150523</v>
      </c>
      <c r="AF2581" s="12">
        <v>5480.5321821881471</v>
      </c>
      <c r="AG2581" s="44">
        <v>1128.4755203370626</v>
      </c>
      <c r="AH2581" s="45">
        <v>390.29476040551327</v>
      </c>
      <c r="AI2581" s="12">
        <v>4720.8502611323447</v>
      </c>
      <c r="AJ2581" s="12">
        <v>-62.143918951539661</v>
      </c>
      <c r="AK2581" s="12">
        <v>-18.377998780883914</v>
      </c>
      <c r="AL2581" s="12">
        <v>14.489127713701173</v>
      </c>
      <c r="AM2581" s="44">
        <v>47.074724772308748</v>
      </c>
      <c r="AN2581" s="45">
        <v>40.438830197167526</v>
      </c>
      <c r="AO2581" s="12">
        <v>89.999999878632508</v>
      </c>
      <c r="AP2581" s="12">
        <v>-2203.1003502823996</v>
      </c>
      <c r="AQ2581" s="12">
        <v>3458.3616375903443</v>
      </c>
      <c r="AR2581" s="12">
        <v>6197.5404575735965</v>
      </c>
      <c r="AS2581" s="44">
        <v>11700.439920247474</v>
      </c>
      <c r="AT2581" s="45">
        <v>12503.092875370729</v>
      </c>
      <c r="AU2581" s="12">
        <v>12943.502355116307</v>
      </c>
      <c r="AV2581" s="12">
        <v>11237.180446847933</v>
      </c>
      <c r="AW2581" s="12">
        <v>21707.073045411678</v>
      </c>
      <c r="AX2581" s="12">
        <v>22548.290577147964</v>
      </c>
      <c r="AY2581" s="44">
        <v>21059.924095042479</v>
      </c>
      <c r="AZ2581" s="45">
        <v>20200.943902081643</v>
      </c>
      <c r="BA2581" s="12">
        <v>19637.256378139271</v>
      </c>
      <c r="BB2581" s="12">
        <v>3226.2751617619583</v>
      </c>
      <c r="BC2581" s="12">
        <v>5966.8242349386783</v>
      </c>
      <c r="BD2581" s="12">
        <v>11503.765050039654</v>
      </c>
      <c r="BE2581" s="44">
        <v>12468.981350289539</v>
      </c>
      <c r="BF2581" s="45">
        <v>12800.145785163069</v>
      </c>
      <c r="BG2581" s="12">
        <v>12943.502365116306</v>
      </c>
      <c r="BH2581" s="12">
        <v>21510.521124083836</v>
      </c>
      <c r="BI2581" s="12">
        <v>22540.457799095217</v>
      </c>
      <c r="BJ2581" s="12">
        <v>21177.08177674286</v>
      </c>
      <c r="BK2581" s="44">
        <v>20233.606317000096</v>
      </c>
      <c r="BL2581" s="45">
        <v>19947.784725309597</v>
      </c>
      <c r="BM2581" s="12">
        <v>14916.406117006925</v>
      </c>
      <c r="BN2581" s="12">
        <v>0</v>
      </c>
      <c r="BO2581" s="12">
        <v>43.765920170655747</v>
      </c>
      <c r="BP2581" s="12">
        <v>32.867126494585079</v>
      </c>
      <c r="BQ2581" s="48">
        <v>32.585597058607576</v>
      </c>
      <c r="BR2581" s="49">
        <v>6.6358945751412222</v>
      </c>
      <c r="BS2581" s="13">
        <v>49.561169681464982</v>
      </c>
      <c r="BT2581" s="12">
        <v>445.81503947603869</v>
      </c>
      <c r="BV2581" s="14">
        <f>Таблица1[[#This Row],[Lкан_леб,мм]]</f>
        <v>57884.184960523962</v>
      </c>
      <c r="BW2581" s="50">
        <f>Таблица1[[#This Row],[угол обхв4]]+Таблица1[[#This Row],[Lдуг 3,мм]]</f>
        <v>11619.79548534899</v>
      </c>
      <c r="BX2581" s="54">
        <f>Таблица1[[#This Row],[угол обхв5]]+Таблица1[[#This Row],[Y5, мм]]</f>
        <v>58195.839598638282</v>
      </c>
      <c r="BY2581" s="14">
        <f>Таблица1[[#This Row],[угол обхв6]]+Таблица1[[#This Row],[Lдуг 4,мм]]</f>
        <v>14263.072759864042</v>
      </c>
      <c r="BZ2581" s="14">
        <f>Таблица1[[#This Row],[Т1]]+Таблица1[[#This Row],[X6, мм]]</f>
        <v>58429.884544422268</v>
      </c>
      <c r="CA2581" s="14">
        <f>Таблица1[[#This Row],[Т2]]+Таблица1[[#This Row],[Lдуг 5,мм]]</f>
        <v>19743.604942052189</v>
      </c>
      <c r="CB2581" s="14">
        <f>Таблица1[[#This Row],[Т3]]+Таблица1[[#This Row],[Y6, мм]]</f>
        <v>58661.92473504183</v>
      </c>
      <c r="CC2581" s="14">
        <f>Таблица1[[#This Row],[Т4]]+Таблица1[[#This Row],[Lдуг 6,мм]]</f>
        <v>20872.080462389251</v>
      </c>
      <c r="CD2581" s="14">
        <f>Таблица1[[#This Row],[Т5]]+Таблица1[[#This Row],[Lдуг 1,мм]]</f>
        <v>58709.178564375623</v>
      </c>
      <c r="CE2581" s="14">
        <f>Таблица1[[#This Row],[Т6]]+Таблица1[[#This Row],[Lпрям1, мм]]</f>
        <v>21262.375222794763</v>
      </c>
      <c r="CF2581" s="15">
        <f>Таблица1[[#This Row],[Т7]]+Таблица1[[#This Row],[Lдуг 2,мм]]</f>
        <v>59062.100845944733</v>
      </c>
      <c r="CG2581" s="14">
        <f>Таблица1[[#This Row],[Т8]]+Таблица1[[#This Row],[Lпрям2, мм]]</f>
        <v>25983.225483927108</v>
      </c>
      <c r="CH2581" s="14">
        <f>Таблица1[[#This Row],[Т9]]-Таблица1[[#This Row],[Т9]]</f>
        <v>0</v>
      </c>
      <c r="CI2581" s="50">
        <f>Таблица1[[#This Row],[Т9]]-Таблица1[[#This Row],[Т8]]</f>
        <v>37799.72562314997</v>
      </c>
      <c r="CJ2581" s="54">
        <f>Таблица1[[#This Row],[Т9]]-Таблица1[[#This Row],[Т7]]</f>
        <v>352.92228156911005</v>
      </c>
      <c r="CK2581" s="14">
        <f>Таблица1[[#This Row],[Т9]]-Таблица1[[#This Row],[Т6]]</f>
        <v>38190.020383555486</v>
      </c>
      <c r="CL2581" s="14">
        <f>Таблица1[[#This Row],[Т9]]-Таблица1[[#This Row],[Т5]]</f>
        <v>400.17611090290302</v>
      </c>
      <c r="CM2581" s="14">
        <f>Таблица1[[#This Row],[Т9]]-Таблица1[[#This Row],[Т4]]</f>
        <v>39318.495903892544</v>
      </c>
      <c r="CN2581" s="14">
        <f>Таблица1[[#This Row],[Т9]]-Таблица1[[#This Row],[Т3]]</f>
        <v>632.21630152246507</v>
      </c>
      <c r="CO2581" s="14">
        <f>Таблица1[[#This Row],[Т9]]-Таблица1[[#This Row],[Т2]]</f>
        <v>44799.028086080689</v>
      </c>
      <c r="CP2581" s="14">
        <f>Таблица1[[#This Row],[Т9]]-Таблица1[[#This Row],[Т1]]</f>
        <v>866.26124730645097</v>
      </c>
      <c r="CQ2581" s="14">
        <f>Таблица1[[#This Row],[Т9]]-Таблица1[[#This Row],[угол обхв6]]</f>
        <v>47442.305360595739</v>
      </c>
      <c r="CR2581" s="14">
        <f>Таблица1[[#This Row],[Т9]]-Таблица1[[#This Row],[угол обхв5]]</f>
        <v>1177.9158854207708</v>
      </c>
      <c r="CS2581" s="14">
        <f>Таблица1[[#This Row],[Т9]]-Таблица1[[#This Row],[угол обхв4]]</f>
        <v>59062.100845944733</v>
      </c>
      <c r="CT2581" s="14">
        <f>Таблица1[[#This Row],[Lкан_прям, мм]]+Таблица1[[#This Row],[Lкан_дуг, мм]]+Таблица1[[#This Row],[Lкан_леб,мм]]</f>
        <v>85045.326329871838</v>
      </c>
      <c r="CU2581" s="16">
        <f>Таблица1[[#This Row],[Lкан_леб,мм]]</f>
        <v>57884.184960523962</v>
      </c>
      <c r="CV2581" s="14">
        <f>2534431-(Таблица1[[#This Row],[Т23]]+Таблица1[[#This Row],[угол обхв3]])</f>
        <v>2448939.8586306521</v>
      </c>
      <c r="CW2581" s="50">
        <f>SUM(X2581:AC2581,AD2581:AI2581)-Таблица1[[#This Row],[lподв_min, мм]]</f>
        <v>22440.291109079782</v>
      </c>
      <c r="CX2581" s="17">
        <f>CW3020-Таблица1[[#This Row],[Суммарная длина каната]]</f>
        <v>-2448939.8586306521</v>
      </c>
    </row>
    <row r="2582" spans="1:102" x14ac:dyDescent="0.25">
      <c r="A2582" s="21">
        <v>2581</v>
      </c>
      <c r="B2582" s="10">
        <v>66.463720000197924</v>
      </c>
      <c r="C2582" s="10">
        <v>109.67061224489804</v>
      </c>
      <c r="D2582" s="11">
        <v>12571.658588890654</v>
      </c>
      <c r="E2582" s="11">
        <v>20015.892777671714</v>
      </c>
      <c r="F2582" s="11">
        <v>12438.327619519918</v>
      </c>
      <c r="G2582" s="11">
        <v>20059.981921535702</v>
      </c>
      <c r="H2582" s="11">
        <v>12979.658098890653</v>
      </c>
      <c r="I2582" s="11">
        <v>15249.373409579326</v>
      </c>
      <c r="J2582" s="11">
        <v>4766.5193680923858</v>
      </c>
      <c r="K2582" s="11">
        <v>25983.225483918835</v>
      </c>
      <c r="L2582" s="11">
        <v>1177.9158854290417</v>
      </c>
      <c r="M2582" s="11">
        <v>57884.184960523962</v>
      </c>
      <c r="N2582" s="11">
        <v>3586.9977753051307</v>
      </c>
      <c r="O2582" s="11">
        <v>21319.882208647919</v>
      </c>
      <c r="P2582" s="43">
        <v>6020.859740533997</v>
      </c>
      <c r="Q2582" s="11">
        <v>22227.562836330802</v>
      </c>
      <c r="R2582" s="11">
        <v>11385.475240909542</v>
      </c>
      <c r="S2582" s="11">
        <v>21106.343173137881</v>
      </c>
      <c r="T2582" s="11">
        <v>12762.699167487677</v>
      </c>
      <c r="U2582" s="11">
        <v>20900.024836432913</v>
      </c>
      <c r="V2582" s="11">
        <v>12571.658588890654</v>
      </c>
      <c r="W2582" s="11">
        <v>20015.892777671714</v>
      </c>
      <c r="X2582" s="12">
        <v>0</v>
      </c>
      <c r="Y2582" s="12">
        <v>296.88281769840182</v>
      </c>
      <c r="Z2582" s="12">
        <v>229.70357295200981</v>
      </c>
      <c r="AA2582" s="44">
        <v>232.04019061955881</v>
      </c>
      <c r="AB2582" s="45">
        <v>47.253829333785859</v>
      </c>
      <c r="AC2582" s="12">
        <v>372.03547482528546</v>
      </c>
      <c r="AD2582" s="12">
        <v>11619.79548534899</v>
      </c>
      <c r="AE2582" s="12">
        <v>2597.6081666907571</v>
      </c>
      <c r="AF2582" s="12">
        <v>5480.5321821881516</v>
      </c>
      <c r="AG2582" s="44">
        <v>1128.4755203370619</v>
      </c>
      <c r="AH2582" s="45">
        <v>390.29476040552174</v>
      </c>
      <c r="AI2582" s="12">
        <v>4766.5193689483531</v>
      </c>
      <c r="AJ2582" s="12">
        <v>-62.143918951539661</v>
      </c>
      <c r="AK2582" s="12">
        <v>-20.452417814112589</v>
      </c>
      <c r="AL2582" s="12">
        <v>11.805046081048127</v>
      </c>
      <c r="AM2582" s="44">
        <v>44.390643139655573</v>
      </c>
      <c r="AN2582" s="45">
        <v>37.754748564514841</v>
      </c>
      <c r="AO2582" s="12">
        <v>89.999999879795354</v>
      </c>
      <c r="AP2582" s="12">
        <v>-2203.1003502823996</v>
      </c>
      <c r="AQ2582" s="12">
        <v>3444.4305856714427</v>
      </c>
      <c r="AR2582" s="12">
        <v>6104.3293028639946</v>
      </c>
      <c r="AS2582" s="44">
        <v>11670.890274952029</v>
      </c>
      <c r="AT2582" s="45">
        <v>12512.887781509557</v>
      </c>
      <c r="AU2582" s="12">
        <v>12979.658588890654</v>
      </c>
      <c r="AV2582" s="12">
        <v>11237.180446847933</v>
      </c>
      <c r="AW2582" s="12">
        <v>21702.162990848581</v>
      </c>
      <c r="AX2582" s="12">
        <v>22626.93338126926</v>
      </c>
      <c r="AY2582" s="44">
        <v>21397.894640879902</v>
      </c>
      <c r="AZ2582" s="45">
        <v>20577.444193126947</v>
      </c>
      <c r="BA2582" s="12">
        <v>20015.892778527683</v>
      </c>
      <c r="BB2582" s="12">
        <v>3226.2751617619583</v>
      </c>
      <c r="BC2582" s="12">
        <v>5878.2925509003089</v>
      </c>
      <c r="BD2582" s="12">
        <v>11468.944803239541</v>
      </c>
      <c r="BE2582" s="44">
        <v>12477.28413344519</v>
      </c>
      <c r="BF2582" s="45">
        <v>12821.469974868774</v>
      </c>
      <c r="BG2582" s="12">
        <v>12979.658598890655</v>
      </c>
      <c r="BH2582" s="12">
        <v>21510.521124083836</v>
      </c>
      <c r="BI2582" s="12">
        <v>22609.843618531468</v>
      </c>
      <c r="BJ2582" s="12">
        <v>21505.713718076335</v>
      </c>
      <c r="BK2582" s="44">
        <v>20608.473368690891</v>
      </c>
      <c r="BL2582" s="45">
        <v>20338.473420977676</v>
      </c>
      <c r="BM2582" s="12">
        <v>15249.373409579328</v>
      </c>
      <c r="BN2582" s="12">
        <v>0</v>
      </c>
      <c r="BO2582" s="12">
        <v>41.691501137427068</v>
      </c>
      <c r="BP2582" s="12">
        <v>32.257463895160718</v>
      </c>
      <c r="BQ2582" s="48">
        <v>32.585597058607441</v>
      </c>
      <c r="BR2582" s="49">
        <v>6.6358945751407257</v>
      </c>
      <c r="BS2582" s="13">
        <v>52.245251315280505</v>
      </c>
      <c r="BT2582" s="12">
        <v>445.81503947603869</v>
      </c>
      <c r="BV2582" s="14">
        <f>Таблица1[[#This Row],[Lкан_леб,мм]]</f>
        <v>57884.184960523962</v>
      </c>
      <c r="BW2582" s="50">
        <f>Таблица1[[#This Row],[угол обхв4]]+Таблица1[[#This Row],[Lдуг 3,мм]]</f>
        <v>11619.79548534899</v>
      </c>
      <c r="BX2582" s="54">
        <f>Таблица1[[#This Row],[угол обхв5]]+Таблица1[[#This Row],[Y5, мм]]</f>
        <v>58181.067778222365</v>
      </c>
      <c r="BY2582" s="14">
        <f>Таблица1[[#This Row],[угол обхв6]]+Таблица1[[#This Row],[Lдуг 4,мм]]</f>
        <v>14217.403652039748</v>
      </c>
      <c r="BZ2582" s="14">
        <f>Таблица1[[#This Row],[Т1]]+Таблица1[[#This Row],[X6, мм]]</f>
        <v>58410.771351174371</v>
      </c>
      <c r="CA2582" s="14">
        <f>Таблица1[[#This Row],[Т2]]+Таблица1[[#This Row],[Lдуг 5,мм]]</f>
        <v>19697.935834227901</v>
      </c>
      <c r="CB2582" s="14">
        <f>Таблица1[[#This Row],[Т3]]+Таблица1[[#This Row],[Y6, мм]]</f>
        <v>58642.811541793933</v>
      </c>
      <c r="CC2582" s="14">
        <f>Таблица1[[#This Row],[Т4]]+Таблица1[[#This Row],[Lдуг 6,мм]]</f>
        <v>20826.411354564963</v>
      </c>
      <c r="CD2582" s="14">
        <f>Таблица1[[#This Row],[Т5]]+Таблица1[[#This Row],[Lдуг 1,мм]]</f>
        <v>58690.065371127719</v>
      </c>
      <c r="CE2582" s="14">
        <f>Таблица1[[#This Row],[Т6]]+Таблица1[[#This Row],[Lпрям1, мм]]</f>
        <v>21216.706114970486</v>
      </c>
      <c r="CF2582" s="15">
        <f>Таблица1[[#This Row],[Т7]]+Таблица1[[#This Row],[Lдуг 2,мм]]</f>
        <v>59062.100845953006</v>
      </c>
      <c r="CG2582" s="14">
        <f>Таблица1[[#This Row],[Т8]]+Таблица1[[#This Row],[Lпрям2, мм]]</f>
        <v>25983.225483918839</v>
      </c>
      <c r="CH2582" s="14">
        <f>Таблица1[[#This Row],[Т9]]-Таблица1[[#This Row],[Т9]]</f>
        <v>0</v>
      </c>
      <c r="CI2582" s="50">
        <f>Таблица1[[#This Row],[Т9]]-Таблица1[[#This Row],[Т8]]</f>
        <v>37845.394730982516</v>
      </c>
      <c r="CJ2582" s="54">
        <f>Таблица1[[#This Row],[Т9]]-Таблица1[[#This Row],[Т7]]</f>
        <v>372.03547482528666</v>
      </c>
      <c r="CK2582" s="14">
        <f>Таблица1[[#This Row],[Т9]]-Таблица1[[#This Row],[Т6]]</f>
        <v>38235.689491388039</v>
      </c>
      <c r="CL2582" s="14">
        <f>Таблица1[[#This Row],[Т9]]-Таблица1[[#This Row],[Т5]]</f>
        <v>419.28930415907234</v>
      </c>
      <c r="CM2582" s="14">
        <f>Таблица1[[#This Row],[Т9]]-Таблица1[[#This Row],[Т4]]</f>
        <v>39364.165011725105</v>
      </c>
      <c r="CN2582" s="14">
        <f>Таблица1[[#This Row],[Т9]]-Таблица1[[#This Row],[Т3]]</f>
        <v>651.3294947786344</v>
      </c>
      <c r="CO2582" s="14">
        <f>Таблица1[[#This Row],[Т9]]-Таблица1[[#This Row],[Т2]]</f>
        <v>44844.697193913256</v>
      </c>
      <c r="CP2582" s="14">
        <f>Таблица1[[#This Row],[Т9]]-Таблица1[[#This Row],[Т1]]</f>
        <v>881.03306773064105</v>
      </c>
      <c r="CQ2582" s="14">
        <f>Таблица1[[#This Row],[Т9]]-Таблица1[[#This Row],[угол обхв6]]</f>
        <v>47442.305360604019</v>
      </c>
      <c r="CR2582" s="14">
        <f>Таблица1[[#This Row],[Т9]]-Таблица1[[#This Row],[угол обхв5]]</f>
        <v>1177.9158854290436</v>
      </c>
      <c r="CS2582" s="14">
        <f>Таблица1[[#This Row],[Т9]]-Таблица1[[#This Row],[угол обхв4]]</f>
        <v>59062.100845953006</v>
      </c>
      <c r="CT2582" s="14">
        <f>Таблица1[[#This Row],[Lкан_прям, мм]]+Таблица1[[#This Row],[Lкан_дуг, мм]]+Таблица1[[#This Row],[Lкан_леб,мм]]</f>
        <v>85045.326329871838</v>
      </c>
      <c r="CU2582" s="16">
        <f>Таблица1[[#This Row],[Lкан_леб,мм]]</f>
        <v>57884.184960523962</v>
      </c>
      <c r="CV2582" s="14">
        <f>2534431-(Таблица1[[#This Row],[Т23]]+Таблица1[[#This Row],[угол обхв3]])</f>
        <v>2448939.8586306521</v>
      </c>
      <c r="CW2582" s="50">
        <f>SUM(X2582:AC2582,AD2582:AI2582)-Таблица1[[#This Row],[lподв_min, мм]]</f>
        <v>22394.622001255491</v>
      </c>
      <c r="CX2582" s="17">
        <f>CW3021-Таблица1[[#This Row],[Суммарная длина каната]]</f>
        <v>-2448939.8586306521</v>
      </c>
    </row>
    <row r="2583" spans="1:102" x14ac:dyDescent="0.25">
      <c r="A2583" s="21">
        <v>2582</v>
      </c>
      <c r="B2583" s="10">
        <v>66.463720000197924</v>
      </c>
      <c r="C2583" s="10">
        <v>110.29000000000343</v>
      </c>
      <c r="D2583" s="11">
        <v>12577.480633043209</v>
      </c>
      <c r="E2583" s="11">
        <v>20103.479967260846</v>
      </c>
      <c r="F2583" s="11">
        <v>12443.680844334498</v>
      </c>
      <c r="G2583" s="11">
        <v>20146.125207810106</v>
      </c>
      <c r="H2583" s="11">
        <v>12985.480143043209</v>
      </c>
      <c r="I2583" s="11">
        <v>15326.280127142971</v>
      </c>
      <c r="J2583" s="11">
        <v>4777.1998401178753</v>
      </c>
      <c r="K2583" s="11">
        <v>25983.225483916922</v>
      </c>
      <c r="L2583" s="11">
        <v>1177.9158854309617</v>
      </c>
      <c r="M2583" s="11">
        <v>57884.184960523962</v>
      </c>
      <c r="N2583" s="11">
        <v>3586.9977753051307</v>
      </c>
      <c r="O2583" s="11">
        <v>21319.882208647919</v>
      </c>
      <c r="P2583" s="43">
        <v>6003.1560822617294</v>
      </c>
      <c r="Q2583" s="11">
        <v>22244.205708917605</v>
      </c>
      <c r="R2583" s="11">
        <v>11379.578668309025</v>
      </c>
      <c r="S2583" s="11">
        <v>21181.043832136605</v>
      </c>
      <c r="T2583" s="11">
        <v>12758.952453027396</v>
      </c>
      <c r="U2583" s="11">
        <v>20989.625541391655</v>
      </c>
      <c r="V2583" s="11">
        <v>12577.480633043209</v>
      </c>
      <c r="W2583" s="11">
        <v>20103.479967260846</v>
      </c>
      <c r="X2583" s="12">
        <v>0</v>
      </c>
      <c r="Y2583" s="12">
        <v>293.44773284500656</v>
      </c>
      <c r="Z2583" s="12">
        <v>228.72803269076962</v>
      </c>
      <c r="AA2583" s="44">
        <v>232.04019061955961</v>
      </c>
      <c r="AB2583" s="45">
        <v>47.253829333789028</v>
      </c>
      <c r="AC2583" s="12">
        <v>376.44609994183691</v>
      </c>
      <c r="AD2583" s="12">
        <v>11619.79548534899</v>
      </c>
      <c r="AE2583" s="12">
        <v>2586.9276946652726</v>
      </c>
      <c r="AF2583" s="12">
        <v>5480.532182188148</v>
      </c>
      <c r="AG2583" s="44">
        <v>1128.4755203370626</v>
      </c>
      <c r="AH2583" s="45">
        <v>390.29476040551623</v>
      </c>
      <c r="AI2583" s="12">
        <v>4777.1998409719317</v>
      </c>
      <c r="AJ2583" s="12">
        <v>-62.143918951539661</v>
      </c>
      <c r="AK2583" s="12">
        <v>-20.934809638546074</v>
      </c>
      <c r="AL2583" s="12">
        <v>11.185658325942706</v>
      </c>
      <c r="AM2583" s="44">
        <v>43.771255384550258</v>
      </c>
      <c r="AN2583" s="45">
        <v>37.135360809409086</v>
      </c>
      <c r="AO2583" s="12">
        <v>89.999999880064095</v>
      </c>
      <c r="AP2583" s="12">
        <v>-2203.1003502823996</v>
      </c>
      <c r="AQ2583" s="12">
        <v>3441.2171302226525</v>
      </c>
      <c r="AR2583" s="12">
        <v>6082.3035138079595</v>
      </c>
      <c r="AS2583" s="44">
        <v>11661.825311497048</v>
      </c>
      <c r="AT2583" s="45">
        <v>12512.642807426113</v>
      </c>
      <c r="AU2583" s="12">
        <v>12985.480633043209</v>
      </c>
      <c r="AV2583" s="12">
        <v>11237.180446847933</v>
      </c>
      <c r="AW2583" s="12">
        <v>21700.949136521926</v>
      </c>
      <c r="AX2583" s="12">
        <v>22644.455236187325</v>
      </c>
      <c r="AY2583" s="44">
        <v>21475.663642076626</v>
      </c>
      <c r="AZ2583" s="45">
        <v>20664.36324956586</v>
      </c>
      <c r="BA2583" s="12">
        <v>20103.479968114905</v>
      </c>
      <c r="BB2583" s="12">
        <v>3226.2751617619583</v>
      </c>
      <c r="BC2583" s="12">
        <v>5857.3754371792511</v>
      </c>
      <c r="BD2583" s="12">
        <v>11458.726099855256</v>
      </c>
      <c r="BE2583" s="44">
        <v>12476.705809839372</v>
      </c>
      <c r="BF2583" s="45">
        <v>12823.790278644492</v>
      </c>
      <c r="BG2583" s="12">
        <v>12985.480643043211</v>
      </c>
      <c r="BH2583" s="12">
        <v>21510.521124083836</v>
      </c>
      <c r="BI2583" s="12">
        <v>22625.272636791615</v>
      </c>
      <c r="BJ2583" s="12">
        <v>21581.293359406325</v>
      </c>
      <c r="BK2583" s="44">
        <v>20695.005731451638</v>
      </c>
      <c r="BL2583" s="45">
        <v>20428.742259086644</v>
      </c>
      <c r="BM2583" s="12">
        <v>15326.280127142973</v>
      </c>
      <c r="BN2583" s="12">
        <v>0</v>
      </c>
      <c r="BO2583" s="12">
        <v>41.209109312993583</v>
      </c>
      <c r="BP2583" s="12">
        <v>32.120467964488782</v>
      </c>
      <c r="BQ2583" s="48">
        <v>32.585597058607547</v>
      </c>
      <c r="BR2583" s="49">
        <v>6.6358945751411715</v>
      </c>
      <c r="BS2583" s="13">
        <v>52.864639070655009</v>
      </c>
      <c r="BT2583" s="12">
        <v>445.81503947603869</v>
      </c>
      <c r="BV2583" s="14">
        <f>Таблица1[[#This Row],[Lкан_леб,мм]]</f>
        <v>57884.184960523962</v>
      </c>
      <c r="BW2583" s="50">
        <f>Таблица1[[#This Row],[угол обхв4]]+Таблица1[[#This Row],[Lдуг 3,мм]]</f>
        <v>11619.79548534899</v>
      </c>
      <c r="BX2583" s="54">
        <f>Таблица1[[#This Row],[угол обхв5]]+Таблица1[[#This Row],[Y5, мм]]</f>
        <v>58177.632693368971</v>
      </c>
      <c r="BY2583" s="14">
        <f>Таблица1[[#This Row],[угол обхв6]]+Таблица1[[#This Row],[Lдуг 4,мм]]</f>
        <v>14206.723180014262</v>
      </c>
      <c r="BZ2583" s="14">
        <f>Таблица1[[#This Row],[Т1]]+Таблица1[[#This Row],[X6, мм]]</f>
        <v>58406.360726059742</v>
      </c>
      <c r="CA2583" s="14">
        <f>Таблица1[[#This Row],[Т2]]+Таблица1[[#This Row],[Lдуг 5,мм]]</f>
        <v>19687.25536220241</v>
      </c>
      <c r="CB2583" s="14">
        <f>Таблица1[[#This Row],[Т3]]+Таблица1[[#This Row],[Y6, мм]]</f>
        <v>58638.400916679304</v>
      </c>
      <c r="CC2583" s="14">
        <f>Таблица1[[#This Row],[Т4]]+Таблица1[[#This Row],[Lдуг 6,мм]]</f>
        <v>20815.730882539472</v>
      </c>
      <c r="CD2583" s="14">
        <f>Таблица1[[#This Row],[Т5]]+Таблица1[[#This Row],[Lдуг 1,мм]]</f>
        <v>58685.65474601309</v>
      </c>
      <c r="CE2583" s="14">
        <f>Таблица1[[#This Row],[Т6]]+Таблица1[[#This Row],[Lпрям1, мм]]</f>
        <v>21206.025642944987</v>
      </c>
      <c r="CF2583" s="15">
        <f>Таблица1[[#This Row],[Т7]]+Таблица1[[#This Row],[Lдуг 2,мм]]</f>
        <v>59062.100845954927</v>
      </c>
      <c r="CG2583" s="14">
        <f>Таблица1[[#This Row],[Т8]]+Таблица1[[#This Row],[Lпрям2, мм]]</f>
        <v>25983.225483916918</v>
      </c>
      <c r="CH2583" s="14">
        <f>Таблица1[[#This Row],[Т9]]-Таблица1[[#This Row],[Т9]]</f>
        <v>0</v>
      </c>
      <c r="CI2583" s="50">
        <f>Таблица1[[#This Row],[Т9]]-Таблица1[[#This Row],[Т8]]</f>
        <v>37856.075203009939</v>
      </c>
      <c r="CJ2583" s="54">
        <f>Таблица1[[#This Row],[Т9]]-Таблица1[[#This Row],[Т7]]</f>
        <v>376.44609994183702</v>
      </c>
      <c r="CK2583" s="14">
        <f>Таблица1[[#This Row],[Т9]]-Таблица1[[#This Row],[Т6]]</f>
        <v>38246.369963415455</v>
      </c>
      <c r="CL2583" s="14">
        <f>Таблица1[[#This Row],[Т9]]-Таблица1[[#This Row],[Т5]]</f>
        <v>423.69992927562271</v>
      </c>
      <c r="CM2583" s="14">
        <f>Таблица1[[#This Row],[Т9]]-Таблица1[[#This Row],[Т4]]</f>
        <v>39374.845483752521</v>
      </c>
      <c r="CN2583" s="14">
        <f>Таблица1[[#This Row],[Т9]]-Таблица1[[#This Row],[Т3]]</f>
        <v>655.74011989518476</v>
      </c>
      <c r="CO2583" s="14">
        <f>Таблица1[[#This Row],[Т9]]-Таблица1[[#This Row],[Т2]]</f>
        <v>44855.377665940665</v>
      </c>
      <c r="CP2583" s="14">
        <f>Таблица1[[#This Row],[Т9]]-Таблица1[[#This Row],[Т1]]</f>
        <v>884.46815258595598</v>
      </c>
      <c r="CQ2583" s="14">
        <f>Таблица1[[#This Row],[Т9]]-Таблица1[[#This Row],[угол обхв6]]</f>
        <v>47442.30536060594</v>
      </c>
      <c r="CR2583" s="14">
        <f>Таблица1[[#This Row],[Т9]]-Таблица1[[#This Row],[угол обхв5]]</f>
        <v>1177.9158854309644</v>
      </c>
      <c r="CS2583" s="14">
        <f>Таблица1[[#This Row],[Т9]]-Таблица1[[#This Row],[угол обхв4]]</f>
        <v>59062.100845954927</v>
      </c>
      <c r="CT2583" s="14">
        <f>Таблица1[[#This Row],[Lкан_прям, мм]]+Таблица1[[#This Row],[Lкан_дуг, мм]]+Таблица1[[#This Row],[Lкан_леб,мм]]</f>
        <v>85045.326329871838</v>
      </c>
      <c r="CU2583" s="16">
        <f>Таблица1[[#This Row],[Lкан_леб,мм]]</f>
        <v>57884.184960523962</v>
      </c>
      <c r="CV2583" s="14">
        <f>2534431-(Таблица1[[#This Row],[Т23]]+Таблица1[[#This Row],[угол обхв3]])</f>
        <v>2448939.8586306521</v>
      </c>
      <c r="CW2583" s="50">
        <f>SUM(X2583:AC2583,AD2583:AI2583)-Таблица1[[#This Row],[lподв_min, мм]]</f>
        <v>22383.941529230004</v>
      </c>
      <c r="CX2583" s="17">
        <f>CW3022-Таблица1[[#This Row],[Суммарная длина каната]]</f>
        <v>-2448939.8586306521</v>
      </c>
    </row>
    <row r="2584" spans="1:102" x14ac:dyDescent="0.25">
      <c r="A2584" s="21">
        <v>2583</v>
      </c>
      <c r="B2584" s="10">
        <v>66.463720000197924</v>
      </c>
      <c r="C2584" s="10">
        <v>112.3546938775511</v>
      </c>
      <c r="D2584" s="11">
        <v>12590.044019263605</v>
      </c>
      <c r="E2584" s="11">
        <v>20395.806942840783</v>
      </c>
      <c r="F2584" s="11">
        <v>12454.794676707863</v>
      </c>
      <c r="G2584" s="11">
        <v>20433.603971007557</v>
      </c>
      <c r="H2584" s="11">
        <v>12998.043529263605</v>
      </c>
      <c r="I2584" s="11">
        <v>15582.633079758411</v>
      </c>
      <c r="J2584" s="11">
        <v>4813.1738630823738</v>
      </c>
      <c r="K2584" s="11">
        <v>25983.225483910544</v>
      </c>
      <c r="L2584" s="11">
        <v>1177.9158854373377</v>
      </c>
      <c r="M2584" s="11">
        <v>57884.184960523962</v>
      </c>
      <c r="N2584" s="11">
        <v>3586.9977753051307</v>
      </c>
      <c r="O2584" s="11">
        <v>21319.882208647919</v>
      </c>
      <c r="P2584" s="43">
        <v>5942.8617547472222</v>
      </c>
      <c r="Q2584" s="11">
        <v>22298.283734367786</v>
      </c>
      <c r="R2584" s="11">
        <v>11354.09738010603</v>
      </c>
      <c r="S2584" s="11">
        <v>21429.513334982719</v>
      </c>
      <c r="T2584" s="11">
        <v>12739.472054049793</v>
      </c>
      <c r="U2584" s="11">
        <v>21287.915267216216</v>
      </c>
      <c r="V2584" s="11">
        <v>12590.044019263605</v>
      </c>
      <c r="W2584" s="11">
        <v>20395.806942840783</v>
      </c>
      <c r="X2584" s="12">
        <v>0</v>
      </c>
      <c r="Y2584" s="12">
        <v>281.92223810527702</v>
      </c>
      <c r="Z2584" s="12">
        <v>225.55095929723748</v>
      </c>
      <c r="AA2584" s="44">
        <v>232.04019061955833</v>
      </c>
      <c r="AB2584" s="45">
        <v>47.253829333785362</v>
      </c>
      <c r="AC2584" s="12">
        <v>391.14866808147963</v>
      </c>
      <c r="AD2584" s="12">
        <v>11619.79548534899</v>
      </c>
      <c r="AE2584" s="12">
        <v>2550.95367170078</v>
      </c>
      <c r="AF2584" s="12">
        <v>5480.5321821881489</v>
      </c>
      <c r="AG2584" s="44">
        <v>1128.4755203370589</v>
      </c>
      <c r="AH2584" s="45">
        <v>390.29476040551936</v>
      </c>
      <c r="AI2584" s="12">
        <v>4813.1738639300465</v>
      </c>
      <c r="AJ2584" s="12">
        <v>-62.143918951539661</v>
      </c>
      <c r="AK2584" s="12">
        <v>-22.553344455670427</v>
      </c>
      <c r="AL2584" s="12">
        <v>9.1209644483950747</v>
      </c>
      <c r="AM2584" s="44">
        <v>41.706561507002448</v>
      </c>
      <c r="AN2584" s="45">
        <v>35.070666931861794</v>
      </c>
      <c r="AO2584" s="12">
        <v>89.999999880960516</v>
      </c>
      <c r="AP2584" s="12">
        <v>-2203.1003502823996</v>
      </c>
      <c r="AQ2584" s="12">
        <v>3430.5120551126674</v>
      </c>
      <c r="AR2584" s="12">
        <v>6007.5376495628952</v>
      </c>
      <c r="AS2584" s="44">
        <v>11625.546249036921</v>
      </c>
      <c r="AT2584" s="45">
        <v>12505.040836343562</v>
      </c>
      <c r="AU2584" s="12">
        <v>12998.044019263603</v>
      </c>
      <c r="AV2584" s="12">
        <v>11237.180446847933</v>
      </c>
      <c r="AW2584" s="12">
        <v>21696.679527343058</v>
      </c>
      <c r="AX2584" s="12">
        <v>22701.124929666617</v>
      </c>
      <c r="AY2584" s="44">
        <v>21734.110629054972</v>
      </c>
      <c r="AZ2584" s="45">
        <v>20953.990119668484</v>
      </c>
      <c r="BA2584" s="12">
        <v>20395.806943688458</v>
      </c>
      <c r="BB2584" s="12">
        <v>3226.2751617619583</v>
      </c>
      <c r="BC2584" s="12">
        <v>5786.3760345547589</v>
      </c>
      <c r="BD2584" s="12">
        <v>11418.773274921701</v>
      </c>
      <c r="BE2584" s="44">
        <v>12468.023185118902</v>
      </c>
      <c r="BF2584" s="45">
        <v>12824.475236969834</v>
      </c>
      <c r="BG2584" s="12">
        <v>12998.044029263605</v>
      </c>
      <c r="BH2584" s="12">
        <v>21510.521124083836</v>
      </c>
      <c r="BI2584" s="12">
        <v>22675.081053062924</v>
      </c>
      <c r="BJ2584" s="12">
        <v>21832.354530281551</v>
      </c>
      <c r="BK2584" s="44">
        <v>20983.31797314396</v>
      </c>
      <c r="BL2584" s="45">
        <v>20729.732090388516</v>
      </c>
      <c r="BM2584" s="12">
        <v>15582.633079758412</v>
      </c>
      <c r="BN2584" s="12">
        <v>0</v>
      </c>
      <c r="BO2584" s="12">
        <v>39.590574495869234</v>
      </c>
      <c r="BP2584" s="12">
        <v>31.674308904065498</v>
      </c>
      <c r="BQ2584" s="48">
        <v>32.58559705860737</v>
      </c>
      <c r="BR2584" s="49">
        <v>6.6358945751406564</v>
      </c>
      <c r="BS2584" s="13">
        <v>54.929332949098722</v>
      </c>
      <c r="BT2584" s="12">
        <v>445.81503947603869</v>
      </c>
      <c r="BV2584" s="14">
        <f>Таблица1[[#This Row],[Lкан_леб,мм]]</f>
        <v>57884.184960523962</v>
      </c>
      <c r="BW2584" s="50">
        <f>Таблица1[[#This Row],[угол обхв4]]+Таблица1[[#This Row],[Lдуг 3,мм]]</f>
        <v>11619.79548534899</v>
      </c>
      <c r="BX2584" s="54">
        <f>Таблица1[[#This Row],[угол обхв5]]+Таблица1[[#This Row],[Y5, мм]]</f>
        <v>58166.107198629237</v>
      </c>
      <c r="BY2584" s="14">
        <f>Таблица1[[#This Row],[угол обхв6]]+Таблица1[[#This Row],[Lдуг 4,мм]]</f>
        <v>14170.74915704977</v>
      </c>
      <c r="BZ2584" s="14">
        <f>Таблица1[[#This Row],[Т1]]+Таблица1[[#This Row],[X6, мм]]</f>
        <v>58391.658157926475</v>
      </c>
      <c r="CA2584" s="14">
        <f>Таблица1[[#This Row],[Т2]]+Таблица1[[#This Row],[Lдуг 5,мм]]</f>
        <v>19651.281339237918</v>
      </c>
      <c r="CB2584" s="14">
        <f>Таблица1[[#This Row],[Т3]]+Таблица1[[#This Row],[Y6, мм]]</f>
        <v>58623.69834854603</v>
      </c>
      <c r="CC2584" s="14">
        <f>Таблица1[[#This Row],[Т4]]+Таблица1[[#This Row],[Lдуг 6,мм]]</f>
        <v>20779.756859574976</v>
      </c>
      <c r="CD2584" s="14">
        <f>Таблица1[[#This Row],[Т5]]+Таблица1[[#This Row],[Lдуг 1,мм]]</f>
        <v>58670.952177879815</v>
      </c>
      <c r="CE2584" s="14">
        <f>Таблица1[[#This Row],[Т6]]+Таблица1[[#This Row],[Lпрям1, мм]]</f>
        <v>21170.051619980495</v>
      </c>
      <c r="CF2584" s="15">
        <f>Таблица1[[#This Row],[Т7]]+Таблица1[[#This Row],[Lдуг 2,мм]]</f>
        <v>59062.100845961293</v>
      </c>
      <c r="CG2584" s="14">
        <f>Таблица1[[#This Row],[Т8]]+Таблица1[[#This Row],[Lпрям2, мм]]</f>
        <v>25983.225483910541</v>
      </c>
      <c r="CH2584" s="14">
        <f>Таблица1[[#This Row],[Т9]]-Таблица1[[#This Row],[Т9]]</f>
        <v>0</v>
      </c>
      <c r="CI2584" s="50">
        <f>Таблица1[[#This Row],[Т9]]-Таблица1[[#This Row],[Т8]]</f>
        <v>37892.049225980794</v>
      </c>
      <c r="CJ2584" s="54">
        <f>Таблица1[[#This Row],[Т9]]-Таблица1[[#This Row],[Т7]]</f>
        <v>391.14866808147781</v>
      </c>
      <c r="CK2584" s="14">
        <f>Таблица1[[#This Row],[Т9]]-Таблица1[[#This Row],[Т6]]</f>
        <v>38282.343986386317</v>
      </c>
      <c r="CL2584" s="14">
        <f>Таблица1[[#This Row],[Т9]]-Таблица1[[#This Row],[Т5]]</f>
        <v>438.4024974152635</v>
      </c>
      <c r="CM2584" s="14">
        <f>Таблица1[[#This Row],[Т9]]-Таблица1[[#This Row],[Т4]]</f>
        <v>39410.819506723376</v>
      </c>
      <c r="CN2584" s="14">
        <f>Таблица1[[#This Row],[Т9]]-Таблица1[[#This Row],[Т3]]</f>
        <v>670.44268803481827</v>
      </c>
      <c r="CO2584" s="14">
        <f>Таблица1[[#This Row],[Т9]]-Таблица1[[#This Row],[Т2]]</f>
        <v>44891.351688911527</v>
      </c>
      <c r="CP2584" s="14">
        <f>Таблица1[[#This Row],[Т9]]-Таблица1[[#This Row],[Т1]]</f>
        <v>895.99364733205584</v>
      </c>
      <c r="CQ2584" s="14">
        <f>Таблица1[[#This Row],[Т9]]-Таблица1[[#This Row],[угол обхв6]]</f>
        <v>47442.305360612299</v>
      </c>
      <c r="CR2584" s="14">
        <f>Таблица1[[#This Row],[Т9]]-Таблица1[[#This Row],[угол обхв5]]</f>
        <v>1177.9158854373309</v>
      </c>
      <c r="CS2584" s="14">
        <f>Таблица1[[#This Row],[Т9]]-Таблица1[[#This Row],[угол обхв4]]</f>
        <v>59062.100845961293</v>
      </c>
      <c r="CT2584" s="14">
        <f>Таблица1[[#This Row],[Lкан_прям, мм]]+Таблица1[[#This Row],[Lкан_дуг, мм]]+Таблица1[[#This Row],[Lкан_леб,мм]]</f>
        <v>85045.326329871838</v>
      </c>
      <c r="CU2584" s="16">
        <f>Таблица1[[#This Row],[Lкан_леб,мм]]</f>
        <v>57884.184960523962</v>
      </c>
      <c r="CV2584" s="14">
        <f>2534431-(Таблица1[[#This Row],[Т23]]+Таблица1[[#This Row],[угол обхв3]])</f>
        <v>2448939.8586306521</v>
      </c>
      <c r="CW2584" s="50">
        <f>SUM(X2584:AC2584,AD2584:AI2584)-Таблица1[[#This Row],[lподв_min, мм]]</f>
        <v>22347.967506265504</v>
      </c>
      <c r="CX2584" s="17">
        <f>CW3023-Таблица1[[#This Row],[Суммарная длина каната]]</f>
        <v>-2448939.8586306521</v>
      </c>
    </row>
    <row r="2585" spans="1:102" x14ac:dyDescent="0.25">
      <c r="A2585" s="21">
        <v>2584</v>
      </c>
      <c r="B2585" s="10">
        <v>66.463720000197924</v>
      </c>
      <c r="C2585" s="10">
        <v>114.46082839365614</v>
      </c>
      <c r="D2585" s="11">
        <v>12591.999989999998</v>
      </c>
      <c r="E2585" s="11">
        <v>20694.269433886871</v>
      </c>
      <c r="F2585" s="11">
        <v>12455.452945751649</v>
      </c>
      <c r="G2585" s="11">
        <v>20727.070420259835</v>
      </c>
      <c r="H2585" s="11">
        <v>12999.9995</v>
      </c>
      <c r="I2585" s="11">
        <v>15843.829452362812</v>
      </c>
      <c r="J2585" s="11">
        <v>4850.4399815240613</v>
      </c>
      <c r="K2585" s="11">
        <v>25983.225483904036</v>
      </c>
      <c r="L2585" s="11">
        <v>1177.9158854438481</v>
      </c>
      <c r="M2585" s="11">
        <v>57884.184960523962</v>
      </c>
      <c r="N2585" s="11">
        <v>3586.9977753051307</v>
      </c>
      <c r="O2585" s="11">
        <v>21319.882208647919</v>
      </c>
      <c r="P2585" s="43">
        <v>5879.3907701369271</v>
      </c>
      <c r="Q2585" s="11">
        <v>22351.172406727856</v>
      </c>
      <c r="R2585" s="11">
        <v>11318.898838688823</v>
      </c>
      <c r="S2585" s="11">
        <v>21681.855611660827</v>
      </c>
      <c r="T2585" s="11">
        <v>12708.541471825762</v>
      </c>
      <c r="U2585" s="11">
        <v>21591.266693087735</v>
      </c>
      <c r="V2585" s="11">
        <v>12591.999989999998</v>
      </c>
      <c r="W2585" s="11">
        <v>20694.269433886871</v>
      </c>
      <c r="X2585" s="12">
        <v>0</v>
      </c>
      <c r="Y2585" s="12">
        <v>270.04135292093287</v>
      </c>
      <c r="Z2585" s="12">
        <v>222.43417990884214</v>
      </c>
      <c r="AA2585" s="44">
        <v>232.04019061955825</v>
      </c>
      <c r="AB2585" s="45">
        <v>47.25382933378409</v>
      </c>
      <c r="AC2585" s="12">
        <v>406.14633266073059</v>
      </c>
      <c r="AD2585" s="12">
        <v>11619.79548534899</v>
      </c>
      <c r="AE2585" s="12">
        <v>2513.6875532590857</v>
      </c>
      <c r="AF2585" s="12">
        <v>5480.532182188148</v>
      </c>
      <c r="AG2585" s="44">
        <v>1128.4755203370623</v>
      </c>
      <c r="AH2585" s="45">
        <v>390.29476040552288</v>
      </c>
      <c r="AI2585" s="12">
        <v>4850.439982365222</v>
      </c>
      <c r="AJ2585" s="12">
        <v>-62.143918951539661</v>
      </c>
      <c r="AK2585" s="12">
        <v>-24.221787048666574</v>
      </c>
      <c r="AL2585" s="12">
        <v>7.0148299322900538</v>
      </c>
      <c r="AM2585" s="44">
        <v>39.600426990897411</v>
      </c>
      <c r="AN2585" s="45">
        <v>32.964532415756935</v>
      </c>
      <c r="AO2585" s="12">
        <v>89.99999988187507</v>
      </c>
      <c r="AP2585" s="12">
        <v>-2203.1003502823996</v>
      </c>
      <c r="AQ2585" s="12">
        <v>3419.6076793200209</v>
      </c>
      <c r="AR2585" s="12">
        <v>5929.2182765376501</v>
      </c>
      <c r="AS2585" s="44">
        <v>11578.970169304675</v>
      </c>
      <c r="AT2585" s="45">
        <v>12486.540604969221</v>
      </c>
      <c r="AU2585" s="12">
        <v>12999.999989999997</v>
      </c>
      <c r="AV2585" s="12">
        <v>11237.180446847933</v>
      </c>
      <c r="AW2585" s="12">
        <v>21691.963591904452</v>
      </c>
      <c r="AX2585" s="12">
        <v>22756.118353251444</v>
      </c>
      <c r="AY2585" s="44">
        <v>21996.223076567265</v>
      </c>
      <c r="AZ2585" s="45">
        <v>21248.951611452489</v>
      </c>
      <c r="BA2585" s="12">
        <v>20694.269434728034</v>
      </c>
      <c r="BB2585" s="12">
        <v>3226.2751617619583</v>
      </c>
      <c r="BC2585" s="12">
        <v>5712.0006741518173</v>
      </c>
      <c r="BD2585" s="12">
        <v>11368.726345089546</v>
      </c>
      <c r="BE2585" s="44">
        <v>12448.470141209909</v>
      </c>
      <c r="BF2585" s="45">
        <v>12814.000856856537</v>
      </c>
      <c r="BG2585" s="12">
        <v>13000</v>
      </c>
      <c r="BH2585" s="12">
        <v>21510.521124083836</v>
      </c>
      <c r="BI2585" s="12">
        <v>22723.253789984388</v>
      </c>
      <c r="BJ2585" s="12">
        <v>22086.801558184416</v>
      </c>
      <c r="BK2585" s="44">
        <v>21276.899228181297</v>
      </c>
      <c r="BL2585" s="45">
        <v>21036.584515522118</v>
      </c>
      <c r="BM2585" s="12">
        <v>15843.829452362814</v>
      </c>
      <c r="BN2585" s="12">
        <v>0</v>
      </c>
      <c r="BO2585" s="12">
        <v>37.92213190287309</v>
      </c>
      <c r="BP2585" s="12">
        <v>31.236616980956629</v>
      </c>
      <c r="BQ2585" s="48">
        <v>32.585597058607355</v>
      </c>
      <c r="BR2585" s="49">
        <v>6.6358945751404779</v>
      </c>
      <c r="BS2585" s="13">
        <v>57.035467466118142</v>
      </c>
      <c r="BT2585" s="12">
        <v>445.81503947603869</v>
      </c>
      <c r="BV2585" s="14">
        <f>Таблица1[[#This Row],[Lкан_леб,мм]]</f>
        <v>57884.184960523962</v>
      </c>
      <c r="BW2585" s="50">
        <f>Таблица1[[#This Row],[угол обхв4]]+Таблица1[[#This Row],[Lдуг 3,мм]]</f>
        <v>11619.79548534899</v>
      </c>
      <c r="BX2585" s="54">
        <f>Таблица1[[#This Row],[угол обхв5]]+Таблица1[[#This Row],[Y5, мм]]</f>
        <v>58154.226313444895</v>
      </c>
      <c r="BY2585" s="14">
        <f>Таблица1[[#This Row],[угол обхв6]]+Таблица1[[#This Row],[Lдуг 4,мм]]</f>
        <v>14133.483038608076</v>
      </c>
      <c r="BZ2585" s="14">
        <f>Таблица1[[#This Row],[Т1]]+Таблица1[[#This Row],[X6, мм]]</f>
        <v>58376.660493353738</v>
      </c>
      <c r="CA2585" s="14">
        <f>Таблица1[[#This Row],[Т2]]+Таблица1[[#This Row],[Lдуг 5,мм]]</f>
        <v>19614.015220796224</v>
      </c>
      <c r="CB2585" s="14">
        <f>Таблица1[[#This Row],[Т3]]+Таблица1[[#This Row],[Y6, мм]]</f>
        <v>58608.700683973293</v>
      </c>
      <c r="CC2585" s="14">
        <f>Таблица1[[#This Row],[Т4]]+Таблица1[[#This Row],[Lдуг 6,мм]]</f>
        <v>20742.490741133286</v>
      </c>
      <c r="CD2585" s="14">
        <f>Таблица1[[#This Row],[Т5]]+Таблица1[[#This Row],[Lдуг 1,мм]]</f>
        <v>58655.954513307079</v>
      </c>
      <c r="CE2585" s="14">
        <f>Таблица1[[#This Row],[Т6]]+Таблица1[[#This Row],[Lпрям1, мм]]</f>
        <v>21132.785501538809</v>
      </c>
      <c r="CF2585" s="15">
        <f>Таблица1[[#This Row],[Т7]]+Таблица1[[#This Row],[Lдуг 2,мм]]</f>
        <v>59062.100845967812</v>
      </c>
      <c r="CG2585" s="14">
        <f>Таблица1[[#This Row],[Т8]]+Таблица1[[#This Row],[Lпрям2, мм]]</f>
        <v>25983.225483904032</v>
      </c>
      <c r="CH2585" s="14">
        <f>Таблица1[[#This Row],[Т9]]-Таблица1[[#This Row],[Т9]]</f>
        <v>0</v>
      </c>
      <c r="CI2585" s="50">
        <f>Таблица1[[#This Row],[Т9]]-Таблица1[[#This Row],[Т8]]</f>
        <v>37929.315344429007</v>
      </c>
      <c r="CJ2585" s="54">
        <f>Таблица1[[#This Row],[Т9]]-Таблица1[[#This Row],[Т7]]</f>
        <v>406.14633266073361</v>
      </c>
      <c r="CK2585" s="14">
        <f>Таблица1[[#This Row],[Т9]]-Таблица1[[#This Row],[Т6]]</f>
        <v>38319.61010483453</v>
      </c>
      <c r="CL2585" s="14">
        <f>Таблица1[[#This Row],[Т9]]-Таблица1[[#This Row],[Т5]]</f>
        <v>453.40016199451929</v>
      </c>
      <c r="CM2585" s="14">
        <f>Таблица1[[#This Row],[Т9]]-Таблица1[[#This Row],[Т4]]</f>
        <v>39448.085625171589</v>
      </c>
      <c r="CN2585" s="14">
        <f>Таблица1[[#This Row],[Т9]]-Таблица1[[#This Row],[Т3]]</f>
        <v>685.44035261407407</v>
      </c>
      <c r="CO2585" s="14">
        <f>Таблица1[[#This Row],[Т9]]-Таблица1[[#This Row],[Т2]]</f>
        <v>44928.61780735974</v>
      </c>
      <c r="CP2585" s="14">
        <f>Таблица1[[#This Row],[Т9]]-Таблица1[[#This Row],[Т1]]</f>
        <v>907.87453252291743</v>
      </c>
      <c r="CQ2585" s="14">
        <f>Таблица1[[#This Row],[Т9]]-Таблица1[[#This Row],[угол обхв6]]</f>
        <v>47442.305360618819</v>
      </c>
      <c r="CR2585" s="14">
        <f>Таблица1[[#This Row],[Т9]]-Таблица1[[#This Row],[угол обхв5]]</f>
        <v>1177.9158854438501</v>
      </c>
      <c r="CS2585" s="14">
        <f>Таблица1[[#This Row],[Т9]]-Таблица1[[#This Row],[угол обхв4]]</f>
        <v>59062.100845967812</v>
      </c>
      <c r="CT2585" s="14">
        <f>Таблица1[[#This Row],[Lкан_прям, мм]]+Таблица1[[#This Row],[Lкан_дуг, мм]]+Таблица1[[#This Row],[Lкан_леб,мм]]</f>
        <v>85045.326329871838</v>
      </c>
      <c r="CU2585" s="16">
        <f>Таблица1[[#This Row],[Lкан_леб,мм]]</f>
        <v>57884.184960523962</v>
      </c>
      <c r="CV2585" s="14">
        <f>2534431-(Таблица1[[#This Row],[Т23]]+Таблица1[[#This Row],[угол обхв3]])</f>
        <v>2448939.8586306521</v>
      </c>
      <c r="CW2585" s="50">
        <f>SUM(X2585:AC2585,AD2585:AI2585)-Таблица1[[#This Row],[lподв_min, мм]]</f>
        <v>22310.701387823821</v>
      </c>
      <c r="CX2585" s="17">
        <f>CW3024-Таблица1[[#This Row],[Суммарная длина каната]]</f>
        <v>-2448939.8586306521</v>
      </c>
    </row>
    <row r="2586" spans="1:102" x14ac:dyDescent="0.25">
      <c r="A2586" s="21">
        <v>2585</v>
      </c>
      <c r="B2586" s="10">
        <v>66.463720000197924</v>
      </c>
      <c r="C2586" s="10">
        <v>115.03877551020416</v>
      </c>
      <c r="D2586" s="11">
        <v>12590.61830580258</v>
      </c>
      <c r="E2586" s="11">
        <v>20776.165283279224</v>
      </c>
      <c r="F2586" s="11">
        <v>12453.747347704953</v>
      </c>
      <c r="G2586" s="11">
        <v>20807.587263316102</v>
      </c>
      <c r="H2586" s="11">
        <v>12998.617815802581</v>
      </c>
      <c r="I2586" s="11">
        <v>15915.401712372983</v>
      </c>
      <c r="J2586" s="11">
        <v>4860.7635709062397</v>
      </c>
      <c r="K2586" s="11">
        <v>25983.225483902232</v>
      </c>
      <c r="L2586" s="11">
        <v>1177.9158854456434</v>
      </c>
      <c r="M2586" s="11">
        <v>57884.184960523962</v>
      </c>
      <c r="N2586" s="11">
        <v>3586.9977753051307</v>
      </c>
      <c r="O2586" s="11">
        <v>21319.882208647919</v>
      </c>
      <c r="P2586" s="43">
        <v>5861.6375547456</v>
      </c>
      <c r="Q2586" s="11">
        <v>22365.274484028072</v>
      </c>
      <c r="R2586" s="11">
        <v>11307.620230511442</v>
      </c>
      <c r="S2586" s="11">
        <v>21750.859562937843</v>
      </c>
      <c r="T2586" s="11">
        <v>12698.105928926003</v>
      </c>
      <c r="U2586" s="11">
        <v>21674.292451822337</v>
      </c>
      <c r="V2586" s="11">
        <v>12590.61830580258</v>
      </c>
      <c r="W2586" s="11">
        <v>20776.165283279224</v>
      </c>
      <c r="X2586" s="12">
        <v>0</v>
      </c>
      <c r="Y2586" s="12">
        <v>266.75820205847975</v>
      </c>
      <c r="Z2586" s="12">
        <v>221.60180209613762</v>
      </c>
      <c r="AA2586" s="44">
        <v>232.04019061955901</v>
      </c>
      <c r="AB2586" s="45">
        <v>47.253829333788751</v>
      </c>
      <c r="AC2586" s="12">
        <v>410.26186133767845</v>
      </c>
      <c r="AD2586" s="12">
        <v>11619.79548534899</v>
      </c>
      <c r="AE2586" s="12">
        <v>2503.3639638769037</v>
      </c>
      <c r="AF2586" s="12">
        <v>5480.5321821881498</v>
      </c>
      <c r="AG2586" s="44">
        <v>1128.4755203370598</v>
      </c>
      <c r="AH2586" s="45">
        <v>390.2947604055127</v>
      </c>
      <c r="AI2586" s="12">
        <v>4860.7635717456133</v>
      </c>
      <c r="AJ2586" s="12">
        <v>-62.143918951539661</v>
      </c>
      <c r="AK2586" s="12">
        <v>-24.682842656321718</v>
      </c>
      <c r="AL2586" s="12">
        <v>6.4368828157420221</v>
      </c>
      <c r="AM2586" s="44">
        <v>39.022479874349493</v>
      </c>
      <c r="AN2586" s="45">
        <v>32.386585299208356</v>
      </c>
      <c r="AO2586" s="12">
        <v>89.999999882125948</v>
      </c>
      <c r="AP2586" s="12">
        <v>-2203.1003502823996</v>
      </c>
      <c r="AQ2586" s="12">
        <v>3416.6190151608962</v>
      </c>
      <c r="AR2586" s="12">
        <v>5907.3778732897617</v>
      </c>
      <c r="AS2586" s="44">
        <v>11564.507334196576</v>
      </c>
      <c r="AT2586" s="45">
        <v>12479.569257264786</v>
      </c>
      <c r="AU2586" s="12">
        <v>12998.61830580258</v>
      </c>
      <c r="AV2586" s="12">
        <v>11237.180446847933</v>
      </c>
      <c r="AW2586" s="12">
        <v>21690.604581983698</v>
      </c>
      <c r="AX2586" s="12">
        <v>22770.702434790572</v>
      </c>
      <c r="AY2586" s="44">
        <v>22067.834350516074</v>
      </c>
      <c r="AZ2586" s="45">
        <v>21329.755482631459</v>
      </c>
      <c r="BA2586" s="12">
        <v>20776.165284118597</v>
      </c>
      <c r="BB2586" s="12">
        <v>3226.2751617619583</v>
      </c>
      <c r="BC2586" s="12">
        <v>5691.2587946013655</v>
      </c>
      <c r="BD2586" s="12">
        <v>11353.360549055604</v>
      </c>
      <c r="BE2586" s="44">
        <v>12441.218825240871</v>
      </c>
      <c r="BF2586" s="45">
        <v>12809.154977463797</v>
      </c>
      <c r="BG2586" s="12">
        <v>12998.618315802583</v>
      </c>
      <c r="BH2586" s="12">
        <v>21510.521124083836</v>
      </c>
      <c r="BI2586" s="12">
        <v>22735.996857363854</v>
      </c>
      <c r="BJ2586" s="12">
        <v>22156.287513700343</v>
      </c>
      <c r="BK2586" s="44">
        <v>21357.31766424411</v>
      </c>
      <c r="BL2586" s="45">
        <v>21120.702252470102</v>
      </c>
      <c r="BM2586" s="12">
        <v>15915.401712372985</v>
      </c>
      <c r="BN2586" s="12">
        <v>0</v>
      </c>
      <c r="BO2586" s="12">
        <v>37.461076295217943</v>
      </c>
      <c r="BP2586" s="12">
        <v>31.119725472063738</v>
      </c>
      <c r="BQ2586" s="48">
        <v>32.585597058607469</v>
      </c>
      <c r="BR2586" s="49">
        <v>6.6358945751411333</v>
      </c>
      <c r="BS2586" s="13">
        <v>57.613414582917585</v>
      </c>
      <c r="BT2586" s="12">
        <v>445.81503947603869</v>
      </c>
      <c r="BV2586" s="14">
        <f>Таблица1[[#This Row],[Lкан_леб,мм]]</f>
        <v>57884.184960523962</v>
      </c>
      <c r="BW2586" s="50">
        <f>Таблица1[[#This Row],[угол обхв4]]+Таблица1[[#This Row],[Lдуг 3,мм]]</f>
        <v>11619.79548534899</v>
      </c>
      <c r="BX2586" s="54">
        <f>Таблица1[[#This Row],[угол обхв5]]+Таблица1[[#This Row],[Y5, мм]]</f>
        <v>58150.943162582444</v>
      </c>
      <c r="BY2586" s="14">
        <f>Таблица1[[#This Row],[угол обхв6]]+Таблица1[[#This Row],[Lдуг 4,мм]]</f>
        <v>14123.159449225894</v>
      </c>
      <c r="BZ2586" s="14">
        <f>Таблица1[[#This Row],[Т1]]+Таблица1[[#This Row],[X6, мм]]</f>
        <v>58372.544964678578</v>
      </c>
      <c r="CA2586" s="14">
        <f>Таблица1[[#This Row],[Т2]]+Таблица1[[#This Row],[Lдуг 5,мм]]</f>
        <v>19603.691631414044</v>
      </c>
      <c r="CB2586" s="14">
        <f>Таблица1[[#This Row],[Т3]]+Таблица1[[#This Row],[Y6, мм]]</f>
        <v>58604.58515529814</v>
      </c>
      <c r="CC2586" s="14">
        <f>Таблица1[[#This Row],[Т4]]+Таблица1[[#This Row],[Lдуг 6,мм]]</f>
        <v>20732.167151751102</v>
      </c>
      <c r="CD2586" s="14">
        <f>Таблица1[[#This Row],[Т5]]+Таблица1[[#This Row],[Lдуг 1,мм]]</f>
        <v>58651.838984631926</v>
      </c>
      <c r="CE2586" s="14">
        <f>Таблица1[[#This Row],[Т6]]+Таблица1[[#This Row],[Lпрям1, мм]]</f>
        <v>21122.461912156614</v>
      </c>
      <c r="CF2586" s="15">
        <f>Таблица1[[#This Row],[Т7]]+Таблица1[[#This Row],[Lдуг 2,мм]]</f>
        <v>59062.100845969602</v>
      </c>
      <c r="CG2586" s="14">
        <f>Таблица1[[#This Row],[Т8]]+Таблица1[[#This Row],[Lпрям2, мм]]</f>
        <v>25983.225483902228</v>
      </c>
      <c r="CH2586" s="14">
        <f>Таблица1[[#This Row],[Т9]]-Таблица1[[#This Row],[Т9]]</f>
        <v>0</v>
      </c>
      <c r="CI2586" s="50">
        <f>Таблица1[[#This Row],[Т9]]-Таблица1[[#This Row],[Т8]]</f>
        <v>37939.638933812988</v>
      </c>
      <c r="CJ2586" s="54">
        <f>Таблица1[[#This Row],[Т9]]-Таблица1[[#This Row],[Т7]]</f>
        <v>410.26186133767624</v>
      </c>
      <c r="CK2586" s="14">
        <f>Таблица1[[#This Row],[Т9]]-Таблица1[[#This Row],[Т6]]</f>
        <v>38329.933694218504</v>
      </c>
      <c r="CL2586" s="14">
        <f>Таблица1[[#This Row],[Т9]]-Таблица1[[#This Row],[Т5]]</f>
        <v>457.51569067146193</v>
      </c>
      <c r="CM2586" s="14">
        <f>Таблица1[[#This Row],[Т9]]-Таблица1[[#This Row],[Т4]]</f>
        <v>39458.409214555562</v>
      </c>
      <c r="CN2586" s="14">
        <f>Таблица1[[#This Row],[Т9]]-Таблица1[[#This Row],[Т3]]</f>
        <v>689.55588129102398</v>
      </c>
      <c r="CO2586" s="14">
        <f>Таблица1[[#This Row],[Т9]]-Таблица1[[#This Row],[Т2]]</f>
        <v>44938.941396743707</v>
      </c>
      <c r="CP2586" s="14">
        <f>Таблица1[[#This Row],[Т9]]-Таблица1[[#This Row],[Т1]]</f>
        <v>911.15768338715861</v>
      </c>
      <c r="CQ2586" s="14">
        <f>Таблица1[[#This Row],[Т9]]-Таблица1[[#This Row],[угол обхв6]]</f>
        <v>47442.305360620609</v>
      </c>
      <c r="CR2586" s="14">
        <f>Таблица1[[#This Row],[Т9]]-Таблица1[[#This Row],[угол обхв5]]</f>
        <v>1177.91588544564</v>
      </c>
      <c r="CS2586" s="14">
        <f>Таблица1[[#This Row],[Т9]]-Таблица1[[#This Row],[угол обхв4]]</f>
        <v>59062.100845969602</v>
      </c>
      <c r="CT2586" s="14">
        <f>Таблица1[[#This Row],[Lкан_прям, мм]]+Таблица1[[#This Row],[Lкан_дуг, мм]]+Таблица1[[#This Row],[Lкан_леб,мм]]</f>
        <v>85045.326329871838</v>
      </c>
      <c r="CU2586" s="16">
        <f>Таблица1[[#This Row],[Lкан_леб,мм]]</f>
        <v>57884.184960523962</v>
      </c>
      <c r="CV2586" s="14">
        <f>2534431-(Таблица1[[#This Row],[Т23]]+Таблица1[[#This Row],[угол обхв3]])</f>
        <v>2448939.8586306521</v>
      </c>
      <c r="CW2586" s="50">
        <f>SUM(X2586:AC2586,AD2586:AI2586)-Таблица1[[#This Row],[lподв_min, мм]]</f>
        <v>22300.37779844163</v>
      </c>
      <c r="CX2586" s="17">
        <f>CW3025-Таблица1[[#This Row],[Суммарная длина каната]]</f>
        <v>-2448939.8586306521</v>
      </c>
    </row>
    <row r="2587" spans="1:102" x14ac:dyDescent="0.25">
      <c r="A2587" s="21">
        <v>2586</v>
      </c>
      <c r="B2587" s="10">
        <v>66.463720000197924</v>
      </c>
      <c r="C2587" s="10">
        <v>117.72285714285721</v>
      </c>
      <c r="D2587" s="11">
        <v>12573.380188435503</v>
      </c>
      <c r="E2587" s="11">
        <v>21156.133234895868</v>
      </c>
      <c r="F2587" s="11">
        <v>12435.18793051043</v>
      </c>
      <c r="G2587" s="11">
        <v>21181.111222196087</v>
      </c>
      <c r="H2587" s="11">
        <v>12981.379698435503</v>
      </c>
      <c r="I2587" s="11">
        <v>16246.897847680128</v>
      </c>
      <c r="J2587" s="11">
        <v>4909.235387215741</v>
      </c>
      <c r="K2587" s="11">
        <v>25983.225483893952</v>
      </c>
      <c r="L2587" s="11">
        <v>1177.915885453928</v>
      </c>
      <c r="M2587" s="11">
        <v>57884.184960523962</v>
      </c>
      <c r="N2587" s="11">
        <v>3586.9977753051307</v>
      </c>
      <c r="O2587" s="11">
        <v>21319.882208647919</v>
      </c>
      <c r="P2587" s="43">
        <v>5777.3653587866174</v>
      </c>
      <c r="Q2587" s="11">
        <v>22428.388097410621</v>
      </c>
      <c r="R2587" s="11">
        <v>11246.145770066021</v>
      </c>
      <c r="S2587" s="11">
        <v>22069.67677446879</v>
      </c>
      <c r="T2587" s="11">
        <v>12638.691555690933</v>
      </c>
      <c r="U2587" s="11">
        <v>22058.30861989993</v>
      </c>
      <c r="V2587" s="11">
        <v>12573.380188435503</v>
      </c>
      <c r="W2587" s="11">
        <v>21156.133234895868</v>
      </c>
      <c r="X2587" s="12">
        <v>0</v>
      </c>
      <c r="Y2587" s="12">
        <v>251.37472862687082</v>
      </c>
      <c r="Z2587" s="12">
        <v>217.87208227984956</v>
      </c>
      <c r="AA2587" s="44">
        <v>232.04019061955833</v>
      </c>
      <c r="AB2587" s="45">
        <v>47.253829333787124</v>
      </c>
      <c r="AC2587" s="12">
        <v>429.37505459386233</v>
      </c>
      <c r="AD2587" s="12">
        <v>11619.79548534899</v>
      </c>
      <c r="AE2587" s="12">
        <v>2454.8921475674078</v>
      </c>
      <c r="AF2587" s="12">
        <v>5480.5321821881489</v>
      </c>
      <c r="AG2587" s="44">
        <v>1128.4755203370612</v>
      </c>
      <c r="AH2587" s="45">
        <v>390.2947604055131</v>
      </c>
      <c r="AI2587" s="12">
        <v>4909.2353880468272</v>
      </c>
      <c r="AJ2587" s="12">
        <v>-62.143918951539661</v>
      </c>
      <c r="AK2587" s="12">
        <v>-26.843156631524717</v>
      </c>
      <c r="AL2587" s="12">
        <v>3.7528011830889914</v>
      </c>
      <c r="AM2587" s="44">
        <v>36.33839824169636</v>
      </c>
      <c r="AN2587" s="45">
        <v>29.702503666555454</v>
      </c>
      <c r="AO2587" s="12">
        <v>89.999999883289817</v>
      </c>
      <c r="AP2587" s="12">
        <v>-2203.1003502823996</v>
      </c>
      <c r="AQ2587" s="12">
        <v>3402.7654850746435</v>
      </c>
      <c r="AR2587" s="12">
        <v>5804.0697398385028</v>
      </c>
      <c r="AS2587" s="44">
        <v>11487.90745910055</v>
      </c>
      <c r="AT2587" s="45">
        <v>12436.528932794608</v>
      </c>
      <c r="AU2587" s="12">
        <v>12981.380188435503</v>
      </c>
      <c r="AV2587" s="12">
        <v>11237.180446847933</v>
      </c>
      <c r="AW2587" s="12">
        <v>21683.918557432527</v>
      </c>
      <c r="AX2587" s="12">
        <v>22835.513233004869</v>
      </c>
      <c r="AY2587" s="44">
        <v>22398.33356462407</v>
      </c>
      <c r="AZ2587" s="45">
        <v>21703.915795616369</v>
      </c>
      <c r="BA2587" s="12">
        <v>21156.133235726953</v>
      </c>
      <c r="BB2587" s="12">
        <v>3226.2751617619583</v>
      </c>
      <c r="BC2587" s="12">
        <v>5593.1330685561306</v>
      </c>
      <c r="BD2587" s="12">
        <v>11272.850151117906</v>
      </c>
      <c r="BE2587" s="44">
        <v>12396.929866656405</v>
      </c>
      <c r="BF2587" s="45">
        <v>12775.542811331828</v>
      </c>
      <c r="BG2587" s="12">
        <v>12981.380198435503</v>
      </c>
      <c r="BH2587" s="12">
        <v>21510.521124083836</v>
      </c>
      <c r="BI2587" s="12">
        <v>22792.424446195229</v>
      </c>
      <c r="BJ2587" s="12">
        <v>22476.801910063037</v>
      </c>
      <c r="BK2587" s="44">
        <v>21729.651829744646</v>
      </c>
      <c r="BL2587" s="45">
        <v>21510.526059179429</v>
      </c>
      <c r="BM2587" s="12">
        <v>16246.897847680128</v>
      </c>
      <c r="BN2587" s="12">
        <v>0</v>
      </c>
      <c r="BO2587" s="12">
        <v>35.30076232001494</v>
      </c>
      <c r="BP2587" s="12">
        <v>30.595957814613708</v>
      </c>
      <c r="BQ2587" s="48">
        <v>32.58559705860737</v>
      </c>
      <c r="BR2587" s="49">
        <v>6.6358945751409042</v>
      </c>
      <c r="BS2587" s="13">
        <v>60.297496216734366</v>
      </c>
      <c r="BT2587" s="12">
        <v>445.81503947603869</v>
      </c>
      <c r="BV2587" s="14">
        <f>Таблица1[[#This Row],[Lкан_леб,мм]]</f>
        <v>57884.184960523962</v>
      </c>
      <c r="BW2587" s="50">
        <f>Таблица1[[#This Row],[угол обхв4]]+Таблица1[[#This Row],[Lдуг 3,мм]]</f>
        <v>11619.79548534899</v>
      </c>
      <c r="BX2587" s="54">
        <f>Таблица1[[#This Row],[угол обхв5]]+Таблица1[[#This Row],[Y5, мм]]</f>
        <v>58135.559689150832</v>
      </c>
      <c r="BY2587" s="14">
        <f>Таблица1[[#This Row],[угол обхв6]]+Таблица1[[#This Row],[Lдуг 4,мм]]</f>
        <v>14074.687632916397</v>
      </c>
      <c r="BZ2587" s="14">
        <f>Таблица1[[#This Row],[Т1]]+Таблица1[[#This Row],[X6, мм]]</f>
        <v>58353.431771430682</v>
      </c>
      <c r="CA2587" s="14">
        <f>Таблица1[[#This Row],[Т2]]+Таблица1[[#This Row],[Lдуг 5,мм]]</f>
        <v>19555.219815104545</v>
      </c>
      <c r="CB2587" s="14">
        <f>Таблица1[[#This Row],[Т3]]+Таблица1[[#This Row],[Y6, мм]]</f>
        <v>58585.471962050236</v>
      </c>
      <c r="CC2587" s="14">
        <f>Таблица1[[#This Row],[Т4]]+Таблица1[[#This Row],[Lдуг 6,мм]]</f>
        <v>20683.695335441607</v>
      </c>
      <c r="CD2587" s="14">
        <f>Таблица1[[#This Row],[Т5]]+Таблица1[[#This Row],[Lдуг 1,мм]]</f>
        <v>58632.725791384022</v>
      </c>
      <c r="CE2587" s="14">
        <f>Таблица1[[#This Row],[Т6]]+Таблица1[[#This Row],[Lпрям1, мм]]</f>
        <v>21073.990095847119</v>
      </c>
      <c r="CF2587" s="15">
        <f>Таблица1[[#This Row],[Т7]]+Таблица1[[#This Row],[Lдуг 2,мм]]</f>
        <v>59062.100845977882</v>
      </c>
      <c r="CG2587" s="14">
        <f>Таблица1[[#This Row],[Т8]]+Таблица1[[#This Row],[Lпрям2, мм]]</f>
        <v>25983.225483893948</v>
      </c>
      <c r="CH2587" s="14">
        <f>Таблица1[[#This Row],[Т9]]-Таблица1[[#This Row],[Т9]]</f>
        <v>0</v>
      </c>
      <c r="CI2587" s="50">
        <f>Таблица1[[#This Row],[Т9]]-Таблица1[[#This Row],[Т8]]</f>
        <v>37988.110750130763</v>
      </c>
      <c r="CJ2587" s="54">
        <f>Таблица1[[#This Row],[Т9]]-Таблица1[[#This Row],[Т7]]</f>
        <v>429.37505459386011</v>
      </c>
      <c r="CK2587" s="14">
        <f>Таблица1[[#This Row],[Т9]]-Таблица1[[#This Row],[Т6]]</f>
        <v>38378.405510536279</v>
      </c>
      <c r="CL2587" s="14">
        <f>Таблица1[[#This Row],[Т9]]-Таблица1[[#This Row],[Т5]]</f>
        <v>476.6288839276458</v>
      </c>
      <c r="CM2587" s="14">
        <f>Таблица1[[#This Row],[Т9]]-Таблица1[[#This Row],[Т4]]</f>
        <v>39506.881030873337</v>
      </c>
      <c r="CN2587" s="14">
        <f>Таблица1[[#This Row],[Т9]]-Таблица1[[#This Row],[Т3]]</f>
        <v>708.66907454720058</v>
      </c>
      <c r="CO2587" s="14">
        <f>Таблица1[[#This Row],[Т9]]-Таблица1[[#This Row],[Т2]]</f>
        <v>44987.413213061489</v>
      </c>
      <c r="CP2587" s="14">
        <f>Таблица1[[#This Row],[Т9]]-Таблица1[[#This Row],[Т1]]</f>
        <v>926.54115682705014</v>
      </c>
      <c r="CQ2587" s="14">
        <f>Таблица1[[#This Row],[Т9]]-Таблица1[[#This Row],[угол обхв6]]</f>
        <v>47442.305360628889</v>
      </c>
      <c r="CR2587" s="14">
        <f>Таблица1[[#This Row],[Т9]]-Таблица1[[#This Row],[угол обхв5]]</f>
        <v>1177.9158854539201</v>
      </c>
      <c r="CS2587" s="14">
        <f>Таблица1[[#This Row],[Т9]]-Таблица1[[#This Row],[угол обхв4]]</f>
        <v>59062.100845977882</v>
      </c>
      <c r="CT2587" s="14">
        <f>Таблица1[[#This Row],[Lкан_прям, мм]]+Таблица1[[#This Row],[Lкан_дуг, мм]]+Таблица1[[#This Row],[Lкан_леб,мм]]</f>
        <v>85045.326329871838</v>
      </c>
      <c r="CU2587" s="16">
        <f>Таблица1[[#This Row],[Lкан_леб,мм]]</f>
        <v>57884.184960523962</v>
      </c>
      <c r="CV2587" s="14">
        <f>2534431-(Таблица1[[#This Row],[Т23]]+Таблица1[[#This Row],[угол обхв3]])</f>
        <v>2448939.8586306521</v>
      </c>
      <c r="CW2587" s="50">
        <f>SUM(X2587:AC2587,AD2587:AI2587)-Таблица1[[#This Row],[lподв_min, мм]]</f>
        <v>22251.905982132135</v>
      </c>
      <c r="CX2587" s="17">
        <f>CW3026-Таблица1[[#This Row],[Суммарная длина каната]]</f>
        <v>-2448939.8586306521</v>
      </c>
    </row>
    <row r="2588" spans="1:102" x14ac:dyDescent="0.25">
      <c r="A2588" s="21">
        <v>2587</v>
      </c>
      <c r="B2588" s="10">
        <v>66.463720000197924</v>
      </c>
      <c r="C2588" s="10">
        <v>120.40693877551027</v>
      </c>
      <c r="D2588" s="11">
        <v>12538.367490215596</v>
      </c>
      <c r="E2588" s="11">
        <v>21534.87709017206</v>
      </c>
      <c r="F2588" s="11">
        <v>12399.15714731044</v>
      </c>
      <c r="G2588" s="11">
        <v>21553.35627922972</v>
      </c>
      <c r="H2588" s="11">
        <v>12946.367000215596</v>
      </c>
      <c r="I2588" s="11">
        <v>16576.34406192497</v>
      </c>
      <c r="J2588" s="11">
        <v>4958.5330282470895</v>
      </c>
      <c r="K2588" s="11">
        <v>25983.225483885682</v>
      </c>
      <c r="L2588" s="11">
        <v>1177.9158854621965</v>
      </c>
      <c r="M2588" s="11">
        <v>57884.184960523962</v>
      </c>
      <c r="N2588" s="11">
        <v>3586.9977753051307</v>
      </c>
      <c r="O2588" s="11">
        <v>21319.882208647919</v>
      </c>
      <c r="P2588" s="43">
        <v>5690.2300728948121</v>
      </c>
      <c r="Q2588" s="11">
        <v>22487.486093641492</v>
      </c>
      <c r="R2588" s="11">
        <v>11169.808883092666</v>
      </c>
      <c r="S2588" s="11">
        <v>22385.265436088059</v>
      </c>
      <c r="T2588" s="11">
        <v>12561.35929852259</v>
      </c>
      <c r="U2588" s="11">
        <v>22439.121181527247</v>
      </c>
      <c r="V2588" s="11">
        <v>12538.367490215596</v>
      </c>
      <c r="W2588" s="11">
        <v>21534.87709017206</v>
      </c>
      <c r="X2588" s="12">
        <v>0</v>
      </c>
      <c r="Y2588" s="12">
        <v>235.75441905735045</v>
      </c>
      <c r="Z2588" s="12">
        <v>214.37919860147281</v>
      </c>
      <c r="AA2588" s="44">
        <v>232.04019061955901</v>
      </c>
      <c r="AB2588" s="45">
        <v>47.253829333789881</v>
      </c>
      <c r="AC2588" s="12">
        <v>448.48824785002427</v>
      </c>
      <c r="AD2588" s="12">
        <v>11619.79548534899</v>
      </c>
      <c r="AE2588" s="12">
        <v>2405.5945065360584</v>
      </c>
      <c r="AF2588" s="12">
        <v>5480.5321821881489</v>
      </c>
      <c r="AG2588" s="44">
        <v>1128.4755203370621</v>
      </c>
      <c r="AH2588" s="45">
        <v>390.29476040551077</v>
      </c>
      <c r="AI2588" s="12">
        <v>4958.5330290699121</v>
      </c>
      <c r="AJ2588" s="12">
        <v>-62.143918951539661</v>
      </c>
      <c r="AK2588" s="12">
        <v>-29.036729702655428</v>
      </c>
      <c r="AL2588" s="12">
        <v>1.0687195504359208</v>
      </c>
      <c r="AM2588" s="44">
        <v>33.654316609043391</v>
      </c>
      <c r="AN2588" s="45">
        <v>27.018422033902098</v>
      </c>
      <c r="AO2588" s="12">
        <v>89.999999884450148</v>
      </c>
      <c r="AP2588" s="12">
        <v>-2203.1003502823996</v>
      </c>
      <c r="AQ2588" s="12">
        <v>3388.9667340040987</v>
      </c>
      <c r="AR2588" s="12">
        <v>5697.8399229778661</v>
      </c>
      <c r="AS2588" s="44">
        <v>11395.914695533638</v>
      </c>
      <c r="AT2588" s="45">
        <v>12376.014299955847</v>
      </c>
      <c r="AU2588" s="12">
        <v>12946.367490215596</v>
      </c>
      <c r="AV2588" s="12">
        <v>11237.180446847933</v>
      </c>
      <c r="AW2588" s="12">
        <v>21676.600173826613</v>
      </c>
      <c r="AX2588" s="12">
        <v>22895.415119553738</v>
      </c>
      <c r="AY2588" s="44">
        <v>22724.883105799763</v>
      </c>
      <c r="AZ2588" s="45">
        <v>22075.65009394765</v>
      </c>
      <c r="BA2588" s="12">
        <v>21534.877090994883</v>
      </c>
      <c r="BB2588" s="12">
        <v>3226.2751617619583</v>
      </c>
      <c r="BC2588" s="12">
        <v>5492.1990315937801</v>
      </c>
      <c r="BD2588" s="12">
        <v>11177.41873317572</v>
      </c>
      <c r="BE2588" s="44">
        <v>12335.253486081618</v>
      </c>
      <c r="BF2588" s="45">
        <v>12723.712488782339</v>
      </c>
      <c r="BG2588" s="12">
        <v>12946.367500215598</v>
      </c>
      <c r="BH2588" s="12">
        <v>21510.521124083836</v>
      </c>
      <c r="BI2588" s="12">
        <v>22844.204058820189</v>
      </c>
      <c r="BJ2588" s="12">
        <v>22793.194462000305</v>
      </c>
      <c r="BK2588" s="44">
        <v>22099.503511815543</v>
      </c>
      <c r="BL2588" s="45">
        <v>21898.348177751657</v>
      </c>
      <c r="BM2588" s="12">
        <v>16576.34406192497</v>
      </c>
      <c r="BN2588" s="12">
        <v>0</v>
      </c>
      <c r="BO2588" s="12">
        <v>33.107189248884232</v>
      </c>
      <c r="BP2588" s="12">
        <v>30.105449253091351</v>
      </c>
      <c r="BQ2588" s="48">
        <v>32.585597058607469</v>
      </c>
      <c r="BR2588" s="49">
        <v>6.6358945751412923</v>
      </c>
      <c r="BS2588" s="13">
        <v>62.981577850548057</v>
      </c>
      <c r="BT2588" s="12">
        <v>445.81503947603869</v>
      </c>
      <c r="BV2588" s="14">
        <f>Таблица1[[#This Row],[Lкан_леб,мм]]</f>
        <v>57884.184960523962</v>
      </c>
      <c r="BW2588" s="50">
        <f>Таблица1[[#This Row],[угол обхв4]]+Таблица1[[#This Row],[Lдуг 3,мм]]</f>
        <v>11619.79548534899</v>
      </c>
      <c r="BX2588" s="54">
        <f>Таблица1[[#This Row],[угол обхв5]]+Таблица1[[#This Row],[Y5, мм]]</f>
        <v>58119.939379581316</v>
      </c>
      <c r="BY2588" s="14">
        <f>Таблица1[[#This Row],[угол обхв6]]+Таблица1[[#This Row],[Lдуг 4,мм]]</f>
        <v>14025.389991885047</v>
      </c>
      <c r="BZ2588" s="14">
        <f>Таблица1[[#This Row],[Т1]]+Таблица1[[#This Row],[X6, мм]]</f>
        <v>58334.318578182785</v>
      </c>
      <c r="CA2588" s="14">
        <f>Таблица1[[#This Row],[Т2]]+Таблица1[[#This Row],[Lдуг 5,мм]]</f>
        <v>19505.922174073195</v>
      </c>
      <c r="CB2588" s="14">
        <f>Таблица1[[#This Row],[Т3]]+Таблица1[[#This Row],[Y6, мм]]</f>
        <v>58566.358768802347</v>
      </c>
      <c r="CC2588" s="14">
        <f>Таблица1[[#This Row],[Т4]]+Таблица1[[#This Row],[Lдуг 6,мм]]</f>
        <v>20634.397694410258</v>
      </c>
      <c r="CD2588" s="14">
        <f>Таблица1[[#This Row],[Т5]]+Таблица1[[#This Row],[Lдуг 1,мм]]</f>
        <v>58613.61259813614</v>
      </c>
      <c r="CE2588" s="14">
        <f>Таблица1[[#This Row],[Т6]]+Таблица1[[#This Row],[Lпрям1, мм]]</f>
        <v>21024.692454815769</v>
      </c>
      <c r="CF2588" s="15">
        <f>Таблица1[[#This Row],[Т7]]+Таблица1[[#This Row],[Lдуг 2,мм]]</f>
        <v>59062.100845986162</v>
      </c>
      <c r="CG2588" s="14">
        <f>Таблица1[[#This Row],[Т8]]+Таблица1[[#This Row],[Lпрям2, мм]]</f>
        <v>25983.225483885682</v>
      </c>
      <c r="CH2588" s="14">
        <f>Таблица1[[#This Row],[Т9]]-Таблица1[[#This Row],[Т9]]</f>
        <v>0</v>
      </c>
      <c r="CI2588" s="50">
        <f>Таблица1[[#This Row],[Т9]]-Таблица1[[#This Row],[Т8]]</f>
        <v>38037.408391170393</v>
      </c>
      <c r="CJ2588" s="54">
        <f>Таблица1[[#This Row],[Т9]]-Таблица1[[#This Row],[Т7]]</f>
        <v>448.48824785002216</v>
      </c>
      <c r="CK2588" s="14">
        <f>Таблица1[[#This Row],[Т9]]-Таблица1[[#This Row],[Т6]]</f>
        <v>38427.703151575901</v>
      </c>
      <c r="CL2588" s="14">
        <f>Таблица1[[#This Row],[Т9]]-Таблица1[[#This Row],[Т5]]</f>
        <v>495.74207718381513</v>
      </c>
      <c r="CM2588" s="14">
        <f>Таблица1[[#This Row],[Т9]]-Таблица1[[#This Row],[Т4]]</f>
        <v>39556.178671912967</v>
      </c>
      <c r="CN2588" s="14">
        <f>Таблица1[[#This Row],[Т9]]-Таблица1[[#This Row],[Т3]]</f>
        <v>727.78226780337718</v>
      </c>
      <c r="CO2588" s="14">
        <f>Таблица1[[#This Row],[Т9]]-Таблица1[[#This Row],[Т2]]</f>
        <v>45036.710854101111</v>
      </c>
      <c r="CP2588" s="14">
        <f>Таблица1[[#This Row],[Т9]]-Таблица1[[#This Row],[Т1]]</f>
        <v>942.16146640484658</v>
      </c>
      <c r="CQ2588" s="14">
        <f>Таблица1[[#This Row],[Т9]]-Таблица1[[#This Row],[угол обхв6]]</f>
        <v>47442.305360637169</v>
      </c>
      <c r="CR2588" s="14">
        <f>Таблица1[[#This Row],[Т9]]-Таблица1[[#This Row],[угол обхв5]]</f>
        <v>1177.9158854622001</v>
      </c>
      <c r="CS2588" s="14">
        <f>Таблица1[[#This Row],[Т9]]-Таблица1[[#This Row],[угол обхв4]]</f>
        <v>59062.100845986162</v>
      </c>
      <c r="CT2588" s="14">
        <f>Таблица1[[#This Row],[Lкан_прям, мм]]+Таблица1[[#This Row],[Lкан_дуг, мм]]+Таблица1[[#This Row],[Lкан_леб,мм]]</f>
        <v>85045.326329871838</v>
      </c>
      <c r="CU2588" s="16">
        <f>Таблица1[[#This Row],[Lкан_леб,мм]]</f>
        <v>57884.184960523962</v>
      </c>
      <c r="CV2588" s="14">
        <f>2534431-(Таблица1[[#This Row],[Т23]]+Таблица1[[#This Row],[угол обхв3]])</f>
        <v>2448939.8586306521</v>
      </c>
      <c r="CW2588" s="50">
        <f>SUM(X2588:AC2588,AD2588:AI2588)-Таблица1[[#This Row],[lподв_min, мм]]</f>
        <v>22202.608341100789</v>
      </c>
      <c r="CX2588" s="17">
        <f>CW3027-Таблица1[[#This Row],[Суммарная длина каната]]</f>
        <v>-2448939.8586306521</v>
      </c>
    </row>
    <row r="2589" spans="1:102" x14ac:dyDescent="0.25">
      <c r="A2589" s="21">
        <v>2588</v>
      </c>
      <c r="B2589" s="10">
        <v>66.463720000197924</v>
      </c>
      <c r="C2589" s="10">
        <v>123.09102040816332</v>
      </c>
      <c r="D2589" s="11">
        <v>12485.657034331844</v>
      </c>
      <c r="E2589" s="11">
        <v>21911.565827442817</v>
      </c>
      <c r="F2589" s="11">
        <v>12345.734055127374</v>
      </c>
      <c r="G2589" s="11">
        <v>21923.505672104515</v>
      </c>
      <c r="H2589" s="11">
        <v>12893.656544331843</v>
      </c>
      <c r="I2589" s="11">
        <v>16902.969081816758</v>
      </c>
      <c r="J2589" s="11">
        <v>5008.5967456260578</v>
      </c>
      <c r="K2589" s="11">
        <v>25983.225483877472</v>
      </c>
      <c r="L2589" s="11">
        <v>1177.9158854704149</v>
      </c>
      <c r="M2589" s="11">
        <v>57884.184960523962</v>
      </c>
      <c r="N2589" s="11">
        <v>3586.9977753051307</v>
      </c>
      <c r="O2589" s="11">
        <v>21319.882208647919</v>
      </c>
      <c r="P2589" s="43">
        <v>5600.422885149811</v>
      </c>
      <c r="Q2589" s="11">
        <v>22542.438802721983</v>
      </c>
      <c r="R2589" s="11">
        <v>11078.777064340216</v>
      </c>
      <c r="S2589" s="11">
        <v>22696.933098238056</v>
      </c>
      <c r="T2589" s="11">
        <v>12466.278836163521</v>
      </c>
      <c r="U2589" s="11">
        <v>22815.894575982722</v>
      </c>
      <c r="V2589" s="11">
        <v>12485.657034331844</v>
      </c>
      <c r="W2589" s="11">
        <v>21911.565827442817</v>
      </c>
      <c r="X2589" s="12">
        <v>0</v>
      </c>
      <c r="Y2589" s="12">
        <v>219.87830898251278</v>
      </c>
      <c r="Z2589" s="12">
        <v>211.14211542841338</v>
      </c>
      <c r="AA2589" s="44">
        <v>232.04019061955799</v>
      </c>
      <c r="AB2589" s="45">
        <v>47.253829333786896</v>
      </c>
      <c r="AC2589" s="12">
        <v>467.6014411061438</v>
      </c>
      <c r="AD2589" s="12">
        <v>11619.79548534899</v>
      </c>
      <c r="AE2589" s="12">
        <v>2355.5307891570928</v>
      </c>
      <c r="AF2589" s="12">
        <v>5480.532182188148</v>
      </c>
      <c r="AG2589" s="44">
        <v>1128.4755203370642</v>
      </c>
      <c r="AH2589" s="45">
        <v>390.29476040551617</v>
      </c>
      <c r="AI2589" s="12">
        <v>5008.5967464406558</v>
      </c>
      <c r="AJ2589" s="12">
        <v>-62.143918951539661</v>
      </c>
      <c r="AK2589" s="12">
        <v>-31.266225051609656</v>
      </c>
      <c r="AL2589" s="12">
        <v>-1.6153620822171313</v>
      </c>
      <c r="AM2589" s="44">
        <v>30.970234976390195</v>
      </c>
      <c r="AN2589" s="45">
        <v>24.334340401249325</v>
      </c>
      <c r="AO2589" s="12">
        <v>89.999999885605121</v>
      </c>
      <c r="AP2589" s="12">
        <v>-2203.1003502823996</v>
      </c>
      <c r="AQ2589" s="12">
        <v>3375.239519935134</v>
      </c>
      <c r="AR2589" s="12">
        <v>5588.9215070946984</v>
      </c>
      <c r="AS2589" s="44">
        <v>11288.730889620825</v>
      </c>
      <c r="AT2589" s="45">
        <v>12298.158137063547</v>
      </c>
      <c r="AU2589" s="12">
        <v>12893.657034331844</v>
      </c>
      <c r="AV2589" s="12">
        <v>11237.180446847933</v>
      </c>
      <c r="AW2589" s="12">
        <v>21668.626300042532</v>
      </c>
      <c r="AX2589" s="12">
        <v>22950.276660580756</v>
      </c>
      <c r="AY2589" s="44">
        <v>23046.766474647513</v>
      </c>
      <c r="AZ2589" s="45">
        <v>22444.142735995159</v>
      </c>
      <c r="BA2589" s="12">
        <v>21911.565828257415</v>
      </c>
      <c r="BB2589" s="12">
        <v>3226.2751617619583</v>
      </c>
      <c r="BC2589" s="12">
        <v>5388.6646297798143</v>
      </c>
      <c r="BD2589" s="12">
        <v>11067.275686285104</v>
      </c>
      <c r="BE2589" s="44">
        <v>12256.325010882912</v>
      </c>
      <c r="BF2589" s="45">
        <v>12653.777733431818</v>
      </c>
      <c r="BG2589" s="12">
        <v>12893.657044331843</v>
      </c>
      <c r="BH2589" s="12">
        <v>21510.521124083836</v>
      </c>
      <c r="BI2589" s="12">
        <v>22891.182894116595</v>
      </c>
      <c r="BJ2589" s="12">
        <v>23104.770956096829</v>
      </c>
      <c r="BK2589" s="44">
        <v>22466.061199573265</v>
      </c>
      <c r="BL2589" s="45">
        <v>22283.317667430376</v>
      </c>
      <c r="BM2589" s="12">
        <v>16902.969081816758</v>
      </c>
      <c r="BN2589" s="12">
        <v>0</v>
      </c>
      <c r="BO2589" s="12">
        <v>30.877693899930001</v>
      </c>
      <c r="BP2589" s="12">
        <v>29.650862969392527</v>
      </c>
      <c r="BQ2589" s="48">
        <v>32.585597058607327</v>
      </c>
      <c r="BR2589" s="49">
        <v>6.6358945751408722</v>
      </c>
      <c r="BS2589" s="13">
        <v>65.6656594843558</v>
      </c>
      <c r="BT2589" s="12">
        <v>445.81503947603869</v>
      </c>
      <c r="BV2589" s="14">
        <f>Таблица1[[#This Row],[Lкан_леб,мм]]</f>
        <v>57884.184960523962</v>
      </c>
      <c r="BW2589" s="50">
        <f>Таблица1[[#This Row],[угол обхв4]]+Таблица1[[#This Row],[Lдуг 3,мм]]</f>
        <v>11619.79548534899</v>
      </c>
      <c r="BX2589" s="54">
        <f>Таблица1[[#This Row],[угол обхв5]]+Таблица1[[#This Row],[Y5, мм]]</f>
        <v>58104.063269506478</v>
      </c>
      <c r="BY2589" s="14">
        <f>Таблица1[[#This Row],[угол обхв6]]+Таблица1[[#This Row],[Lдуг 4,мм]]</f>
        <v>13975.326274506082</v>
      </c>
      <c r="BZ2589" s="14">
        <f>Таблица1[[#This Row],[Т1]]+Таблица1[[#This Row],[X6, мм]]</f>
        <v>58315.205384934889</v>
      </c>
      <c r="CA2589" s="14">
        <f>Таблица1[[#This Row],[Т2]]+Таблица1[[#This Row],[Lдуг 5,мм]]</f>
        <v>19455.85845669423</v>
      </c>
      <c r="CB2589" s="14">
        <f>Таблица1[[#This Row],[Т3]]+Таблица1[[#This Row],[Y6, мм]]</f>
        <v>58547.245575554443</v>
      </c>
      <c r="CC2589" s="14">
        <f>Таблица1[[#This Row],[Т4]]+Таблица1[[#This Row],[Lдуг 6,мм]]</f>
        <v>20584.333977031296</v>
      </c>
      <c r="CD2589" s="14">
        <f>Таблица1[[#This Row],[Т5]]+Таблица1[[#This Row],[Lдуг 1,мм]]</f>
        <v>58594.499404888229</v>
      </c>
      <c r="CE2589" s="14">
        <f>Таблица1[[#This Row],[Т6]]+Таблица1[[#This Row],[Lпрям1, мм]]</f>
        <v>20974.628737436811</v>
      </c>
      <c r="CF2589" s="15">
        <f>Таблица1[[#This Row],[Т7]]+Таблица1[[#This Row],[Lдуг 2,мм]]</f>
        <v>59062.10084599437</v>
      </c>
      <c r="CG2589" s="14">
        <f>Таблица1[[#This Row],[Т8]]+Таблица1[[#This Row],[Lпрям2, мм]]</f>
        <v>25983.225483877468</v>
      </c>
      <c r="CH2589" s="14">
        <f>Таблица1[[#This Row],[Т9]]-Таблица1[[#This Row],[Т9]]</f>
        <v>0</v>
      </c>
      <c r="CI2589" s="50">
        <f>Таблица1[[#This Row],[Т9]]-Таблица1[[#This Row],[Т8]]</f>
        <v>38087.472108557558</v>
      </c>
      <c r="CJ2589" s="54">
        <f>Таблица1[[#This Row],[Т9]]-Таблица1[[#This Row],[Т7]]</f>
        <v>467.60144110614056</v>
      </c>
      <c r="CK2589" s="14">
        <f>Таблица1[[#This Row],[Т9]]-Таблица1[[#This Row],[Т6]]</f>
        <v>38477.766868963074</v>
      </c>
      <c r="CL2589" s="14">
        <f>Таблица1[[#This Row],[Т9]]-Таблица1[[#This Row],[Т5]]</f>
        <v>514.85527043992624</v>
      </c>
      <c r="CM2589" s="14">
        <f>Таблица1[[#This Row],[Т9]]-Таблица1[[#This Row],[Т4]]</f>
        <v>39606.24238930014</v>
      </c>
      <c r="CN2589" s="14">
        <f>Таблица1[[#This Row],[Т9]]-Таблица1[[#This Row],[Т3]]</f>
        <v>746.89546105948102</v>
      </c>
      <c r="CO2589" s="14">
        <f>Таблица1[[#This Row],[Т9]]-Таблица1[[#This Row],[Т2]]</f>
        <v>45086.774571488291</v>
      </c>
      <c r="CP2589" s="14">
        <f>Таблица1[[#This Row],[Т9]]-Таблица1[[#This Row],[Т1]]</f>
        <v>958.03757648789178</v>
      </c>
      <c r="CQ2589" s="14">
        <f>Таблица1[[#This Row],[Т9]]-Таблица1[[#This Row],[угол обхв6]]</f>
        <v>47442.305360645376</v>
      </c>
      <c r="CR2589" s="14">
        <f>Таблица1[[#This Row],[Т9]]-Таблица1[[#This Row],[угол обхв5]]</f>
        <v>1177.9158854704074</v>
      </c>
      <c r="CS2589" s="14">
        <f>Таблица1[[#This Row],[Т9]]-Таблица1[[#This Row],[угол обхв4]]</f>
        <v>59062.10084599437</v>
      </c>
      <c r="CT2589" s="14">
        <f>Таблица1[[#This Row],[Lкан_прям, мм]]+Таблица1[[#This Row],[Lкан_дуг, мм]]+Таблица1[[#This Row],[Lкан_леб,мм]]</f>
        <v>85045.326329871852</v>
      </c>
      <c r="CU2589" s="16">
        <f>Таблица1[[#This Row],[Lкан_леб,мм]]</f>
        <v>57884.184960523962</v>
      </c>
      <c r="CV2589" s="14">
        <f>2534431-(Таблица1[[#This Row],[Т23]]+Таблица1[[#This Row],[угол обхв3]])</f>
        <v>2448939.8586306521</v>
      </c>
      <c r="CW2589" s="50">
        <f>SUM(X2589:AC2589,AD2589:AI2589)-Таблица1[[#This Row],[lподв_min, мм]]</f>
        <v>22152.544623721824</v>
      </c>
      <c r="CX2589" s="17">
        <f>CW3028-Таблица1[[#This Row],[Суммарная длина каната]]</f>
        <v>-2448939.8586306521</v>
      </c>
    </row>
    <row r="2590" spans="1:102" x14ac:dyDescent="0.25">
      <c r="A2590" s="21">
        <v>2589</v>
      </c>
      <c r="B2590" s="10">
        <v>66.463720000197924</v>
      </c>
      <c r="C2590" s="10">
        <v>125.77510204081636</v>
      </c>
      <c r="D2590" s="11">
        <v>12415.364475547218</v>
      </c>
      <c r="E2590" s="11">
        <v>22285.37293428486</v>
      </c>
      <c r="F2590" s="11">
        <v>12275.03587235671</v>
      </c>
      <c r="G2590" s="11">
        <v>22290.747236714109</v>
      </c>
      <c r="H2590" s="11">
        <v>12823.363985547217</v>
      </c>
      <c r="I2590" s="11">
        <v>17226.009934084395</v>
      </c>
      <c r="J2590" s="11">
        <v>5059.3630002004666</v>
      </c>
      <c r="K2590" s="11">
        <v>25983.225483869301</v>
      </c>
      <c r="L2590" s="11">
        <v>1177.9158854785856</v>
      </c>
      <c r="M2590" s="11">
        <v>57884.184960523962</v>
      </c>
      <c r="N2590" s="11">
        <v>3586.9977753051307</v>
      </c>
      <c r="O2590" s="11">
        <v>21319.882208647919</v>
      </c>
      <c r="P2590" s="43">
        <v>5508.1408461905794</v>
      </c>
      <c r="Q2590" s="11">
        <v>22593.125650044316</v>
      </c>
      <c r="R2590" s="11">
        <v>10973.250051474462</v>
      </c>
      <c r="S2590" s="11">
        <v>23003.995914630817</v>
      </c>
      <c r="T2590" s="11">
        <v>12353.658789619809</v>
      </c>
      <c r="U2590" s="11">
        <v>23187.802105092316</v>
      </c>
      <c r="V2590" s="11">
        <v>12415.364475547218</v>
      </c>
      <c r="W2590" s="11">
        <v>22285.37293428486</v>
      </c>
      <c r="X2590" s="12">
        <v>0</v>
      </c>
      <c r="Y2590" s="12">
        <v>203.72570614267235</v>
      </c>
      <c r="Z2590" s="12">
        <v>208.1815250203567</v>
      </c>
      <c r="AA2590" s="44">
        <v>232.0401906195585</v>
      </c>
      <c r="AB2590" s="45">
        <v>47.253829333785291</v>
      </c>
      <c r="AC2590" s="12">
        <v>486.71463436221268</v>
      </c>
      <c r="AD2590" s="12">
        <v>11619.79548534899</v>
      </c>
      <c r="AE2590" s="12">
        <v>2304.7645345826804</v>
      </c>
      <c r="AF2590" s="12">
        <v>5480.5321821881489</v>
      </c>
      <c r="AG2590" s="44">
        <v>1128.4755203370612</v>
      </c>
      <c r="AH2590" s="45">
        <v>390.29476040552294</v>
      </c>
      <c r="AI2590" s="12">
        <v>5059.3630010068937</v>
      </c>
      <c r="AJ2590" s="12">
        <v>-62.143918951539661</v>
      </c>
      <c r="AK2590" s="12">
        <v>-33.534548509633886</v>
      </c>
      <c r="AL2590" s="12">
        <v>-4.2994437148701881</v>
      </c>
      <c r="AM2590" s="44">
        <v>28.286153343737212</v>
      </c>
      <c r="AN2590" s="45">
        <v>21.650258768596565</v>
      </c>
      <c r="AO2590" s="12">
        <v>89.999999886752974</v>
      </c>
      <c r="AP2590" s="12">
        <v>-2203.1003502823996</v>
      </c>
      <c r="AQ2590" s="12">
        <v>3361.6023753434629</v>
      </c>
      <c r="AR2590" s="12">
        <v>5477.5534757713149</v>
      </c>
      <c r="AS2590" s="44">
        <v>11166.591218946134</v>
      </c>
      <c r="AT2590" s="45">
        <v>12203.131272389148</v>
      </c>
      <c r="AU2590" s="12">
        <v>12823.364475547218</v>
      </c>
      <c r="AV2590" s="12">
        <v>11237.180446847933</v>
      </c>
      <c r="AW2590" s="12">
        <v>21659.971775785929</v>
      </c>
      <c r="AX2590" s="12">
        <v>22999.977481514736</v>
      </c>
      <c r="AY2590" s="44">
        <v>23363.277410063984</v>
      </c>
      <c r="AZ2590" s="45">
        <v>22808.585192816015</v>
      </c>
      <c r="BA2590" s="12">
        <v>22285.372935091287</v>
      </c>
      <c r="BB2590" s="12">
        <v>3226.2751617619583</v>
      </c>
      <c r="BC2590" s="12">
        <v>5282.7454462289115</v>
      </c>
      <c r="BD2590" s="12">
        <v>10942.662681055197</v>
      </c>
      <c r="BE2590" s="44">
        <v>12160.317622148137</v>
      </c>
      <c r="BF2590" s="45">
        <v>12565.891992777879</v>
      </c>
      <c r="BG2590" s="12">
        <v>12823.364485547218</v>
      </c>
      <c r="BH2590" s="12">
        <v>21510.521124083836</v>
      </c>
      <c r="BI2590" s="12">
        <v>22933.215217182329</v>
      </c>
      <c r="BJ2590" s="12">
        <v>23410.847746101237</v>
      </c>
      <c r="BK2590" s="44">
        <v>22828.52060965915</v>
      </c>
      <c r="BL2590" s="45">
        <v>22664.589846561164</v>
      </c>
      <c r="BM2590" s="12">
        <v>17226.009934084395</v>
      </c>
      <c r="BN2590" s="12">
        <v>0</v>
      </c>
      <c r="BO2590" s="12">
        <v>28.609370441905774</v>
      </c>
      <c r="BP2590" s="12">
        <v>29.235104794763693</v>
      </c>
      <c r="BQ2590" s="48">
        <v>32.585597058607398</v>
      </c>
      <c r="BR2590" s="49">
        <v>6.6358945751406466</v>
      </c>
      <c r="BS2590" s="13">
        <v>68.349741118156416</v>
      </c>
      <c r="BT2590" s="12">
        <v>445.81503947603869</v>
      </c>
      <c r="BV2590" s="14">
        <f>Таблица1[[#This Row],[Lкан_леб,мм]]</f>
        <v>57884.184960523962</v>
      </c>
      <c r="BW2590" s="50">
        <f>Таблица1[[#This Row],[угол обхв4]]+Таблица1[[#This Row],[Lдуг 3,мм]]</f>
        <v>11619.79548534899</v>
      </c>
      <c r="BX2590" s="54">
        <f>Таблица1[[#This Row],[угол обхв5]]+Таблица1[[#This Row],[Y5, мм]]</f>
        <v>58087.910666666634</v>
      </c>
      <c r="BY2590" s="14">
        <f>Таблица1[[#This Row],[угол обхв6]]+Таблица1[[#This Row],[Lдуг 4,мм]]</f>
        <v>13924.56001993167</v>
      </c>
      <c r="BZ2590" s="14">
        <f>Таблица1[[#This Row],[Т1]]+Таблица1[[#This Row],[X6, мм]]</f>
        <v>58296.092191686992</v>
      </c>
      <c r="CA2590" s="14">
        <f>Таблица1[[#This Row],[Т2]]+Таблица1[[#This Row],[Lдуг 5,мм]]</f>
        <v>19405.09220211982</v>
      </c>
      <c r="CB2590" s="14">
        <f>Таблица1[[#This Row],[Т3]]+Таблица1[[#This Row],[Y6, мм]]</f>
        <v>58528.132382306554</v>
      </c>
      <c r="CC2590" s="14">
        <f>Таблица1[[#This Row],[Т4]]+Таблица1[[#This Row],[Lдуг 6,мм]]</f>
        <v>20533.567722456883</v>
      </c>
      <c r="CD2590" s="14">
        <f>Таблица1[[#This Row],[Т5]]+Таблица1[[#This Row],[Lдуг 1,мм]]</f>
        <v>58575.38621164034</v>
      </c>
      <c r="CE2590" s="14">
        <f>Таблица1[[#This Row],[Т6]]+Таблица1[[#This Row],[Lпрям1, мм]]</f>
        <v>20923.862482862405</v>
      </c>
      <c r="CF2590" s="15">
        <f>Таблица1[[#This Row],[Т7]]+Таблица1[[#This Row],[Lдуг 2,мм]]</f>
        <v>59062.100846002555</v>
      </c>
      <c r="CG2590" s="14">
        <f>Таблица1[[#This Row],[Т8]]+Таблица1[[#This Row],[Lпрям2, мм]]</f>
        <v>25983.225483869297</v>
      </c>
      <c r="CH2590" s="14">
        <f>Таблица1[[#This Row],[Т9]]-Таблица1[[#This Row],[Т9]]</f>
        <v>0</v>
      </c>
      <c r="CI2590" s="50">
        <f>Таблица1[[#This Row],[Т9]]-Таблица1[[#This Row],[Т8]]</f>
        <v>38138.238363140146</v>
      </c>
      <c r="CJ2590" s="54">
        <f>Таблица1[[#This Row],[Т9]]-Таблица1[[#This Row],[Т7]]</f>
        <v>486.71463436221529</v>
      </c>
      <c r="CK2590" s="14">
        <f>Таблица1[[#This Row],[Т9]]-Таблица1[[#This Row],[Т6]]</f>
        <v>38528.533123545669</v>
      </c>
      <c r="CL2590" s="14">
        <f>Таблица1[[#This Row],[Т9]]-Таблица1[[#This Row],[Т5]]</f>
        <v>533.96846369600098</v>
      </c>
      <c r="CM2590" s="14">
        <f>Таблица1[[#This Row],[Т9]]-Таблица1[[#This Row],[Т4]]</f>
        <v>39657.008643882735</v>
      </c>
      <c r="CN2590" s="14">
        <f>Таблица1[[#This Row],[Т9]]-Таблица1[[#This Row],[Т3]]</f>
        <v>766.00865431556304</v>
      </c>
      <c r="CO2590" s="14">
        <f>Таблица1[[#This Row],[Т9]]-Таблица1[[#This Row],[Т2]]</f>
        <v>45137.540826070886</v>
      </c>
      <c r="CP2590" s="14">
        <f>Таблица1[[#This Row],[Т9]]-Таблица1[[#This Row],[Т1]]</f>
        <v>974.19017933592113</v>
      </c>
      <c r="CQ2590" s="14">
        <f>Таблица1[[#This Row],[Т9]]-Таблица1[[#This Row],[угол обхв6]]</f>
        <v>47442.305360653569</v>
      </c>
      <c r="CR2590" s="14">
        <f>Таблица1[[#This Row],[Т9]]-Таблица1[[#This Row],[угол обхв5]]</f>
        <v>1177.9158854785928</v>
      </c>
      <c r="CS2590" s="14">
        <f>Таблица1[[#This Row],[Т9]]-Таблица1[[#This Row],[угол обхв4]]</f>
        <v>59062.100846002555</v>
      </c>
      <c r="CT2590" s="14">
        <f>Таблица1[[#This Row],[Lкан_прям, мм]]+Таблица1[[#This Row],[Lкан_дуг, мм]]+Таблица1[[#This Row],[Lкан_леб,мм]]</f>
        <v>85045.326329871852</v>
      </c>
      <c r="CU2590" s="16">
        <f>Таблица1[[#This Row],[Lкан_леб,мм]]</f>
        <v>57884.184960523962</v>
      </c>
      <c r="CV2590" s="14">
        <f>2534431-(Таблица1[[#This Row],[Т23]]+Таблица1[[#This Row],[угол обхв3]])</f>
        <v>2448939.8586306521</v>
      </c>
      <c r="CW2590" s="50">
        <f>SUM(X2590:AC2590,AD2590:AI2590)-Таблица1[[#This Row],[lподв_min, мм]]</f>
        <v>22101.778369147418</v>
      </c>
      <c r="CX2590" s="17">
        <f>CW3029-Таблица1[[#This Row],[Суммарная длина каната]]</f>
        <v>-2448939.8586306521</v>
      </c>
    </row>
    <row r="2591" spans="1:102" x14ac:dyDescent="0.25">
      <c r="A2591" s="21">
        <v>2590</v>
      </c>
      <c r="B2591" s="10">
        <v>66.463720000197924</v>
      </c>
      <c r="C2591" s="10">
        <v>128.45918367346943</v>
      </c>
      <c r="D2591" s="11">
        <v>12327.644046434536</v>
      </c>
      <c r="E2591" s="11">
        <v>22655.478221010675</v>
      </c>
      <c r="F2591" s="11">
        <v>12187.217721572029</v>
      </c>
      <c r="G2591" s="11">
        <v>22654.275189169952</v>
      </c>
      <c r="H2591" s="11">
        <v>12735.643556434537</v>
      </c>
      <c r="I2591" s="11">
        <v>17544.714131969471</v>
      </c>
      <c r="J2591" s="11">
        <v>5110.764089041204</v>
      </c>
      <c r="K2591" s="11">
        <v>25983.225483861184</v>
      </c>
      <c r="L2591" s="11">
        <v>1177.9158854866987</v>
      </c>
      <c r="M2591" s="11">
        <v>57884.184960523962</v>
      </c>
      <c r="N2591" s="11">
        <v>3586.9977753051307</v>
      </c>
      <c r="O2591" s="11">
        <v>21319.882208647919</v>
      </c>
      <c r="P2591" s="43">
        <v>5413.5864368563325</v>
      </c>
      <c r="Q2591" s="11">
        <v>22639.435420950707</v>
      </c>
      <c r="R2591" s="11">
        <v>10853.45938682331</v>
      </c>
      <c r="S2591" s="11">
        <v>23305.780142710842</v>
      </c>
      <c r="T2591" s="11">
        <v>12223.746264414845</v>
      </c>
      <c r="U2591" s="11">
        <v>23554.027747131182</v>
      </c>
      <c r="V2591" s="11">
        <v>12327.644046434536</v>
      </c>
      <c r="W2591" s="11">
        <v>22655.478221010675</v>
      </c>
      <c r="X2591" s="12">
        <v>0</v>
      </c>
      <c r="Y2591" s="12">
        <v>187.27401297890475</v>
      </c>
      <c r="Z2591" s="12">
        <v>205.52002493622714</v>
      </c>
      <c r="AA2591" s="44">
        <v>232.04019061955876</v>
      </c>
      <c r="AB2591" s="45">
        <v>47.253829333786626</v>
      </c>
      <c r="AC2591" s="12">
        <v>505.82782761822131</v>
      </c>
      <c r="AD2591" s="12">
        <v>11619.79548534899</v>
      </c>
      <c r="AE2591" s="12">
        <v>2253.3634457419471</v>
      </c>
      <c r="AF2591" s="12">
        <v>5480.5321821881516</v>
      </c>
      <c r="AG2591" s="44">
        <v>1128.4755203370594</v>
      </c>
      <c r="AH2591" s="45">
        <v>390.29476040551629</v>
      </c>
      <c r="AI2591" s="12">
        <v>5110.7640898395202</v>
      </c>
      <c r="AJ2591" s="12">
        <v>-62.143918951539661</v>
      </c>
      <c r="AK2591" s="12">
        <v>-35.844873470732196</v>
      </c>
      <c r="AL2591" s="12">
        <v>-6.9835253475232459</v>
      </c>
      <c r="AM2591" s="44">
        <v>25.602071711084193</v>
      </c>
      <c r="AN2591" s="45">
        <v>18.966177135943358</v>
      </c>
      <c r="AO2591" s="12">
        <v>89.999999887891931</v>
      </c>
      <c r="AP2591" s="12">
        <v>-2203.1003502823996</v>
      </c>
      <c r="AQ2591" s="12">
        <v>3348.0759486300421</v>
      </c>
      <c r="AR2591" s="12">
        <v>5363.9801874191489</v>
      </c>
      <c r="AS2591" s="44">
        <v>11029.763676537224</v>
      </c>
      <c r="AT2591" s="45">
        <v>12091.142209337268</v>
      </c>
      <c r="AU2591" s="12">
        <v>12735.644046434534</v>
      </c>
      <c r="AV2591" s="12">
        <v>11237.180446847933</v>
      </c>
      <c r="AW2591" s="12">
        <v>21650.609227106102</v>
      </c>
      <c r="AX2591" s="12">
        <v>23044.408531189863</v>
      </c>
      <c r="AY2591" s="44">
        <v>23673.72143888249</v>
      </c>
      <c r="AZ2591" s="45">
        <v>23168.177822190173</v>
      </c>
      <c r="BA2591" s="12">
        <v>22655.478221808989</v>
      </c>
      <c r="BB2591" s="12">
        <v>3226.2751617619583</v>
      </c>
      <c r="BC2591" s="12">
        <v>5174.6646101812439</v>
      </c>
      <c r="BD2591" s="12">
        <v>10803.853137386128</v>
      </c>
      <c r="BE2591" s="44">
        <v>12047.441974700931</v>
      </c>
      <c r="BF2591" s="45">
        <v>12460.248101512114</v>
      </c>
      <c r="BG2591" s="12">
        <v>12735.644056434538</v>
      </c>
      <c r="BH2591" s="12">
        <v>21510.521124083836</v>
      </c>
      <c r="BI2591" s="12">
        <v>22970.16243940889</v>
      </c>
      <c r="BJ2591" s="12">
        <v>23710.753252949999</v>
      </c>
      <c r="BK2591" s="44">
        <v>23186.086450959534</v>
      </c>
      <c r="BL2591" s="45">
        <v>23041.328145951684</v>
      </c>
      <c r="BM2591" s="12">
        <v>17544.714131969471</v>
      </c>
      <c r="BN2591" s="12">
        <v>0</v>
      </c>
      <c r="BO2591" s="12">
        <v>26.299045480807461</v>
      </c>
      <c r="BP2591" s="12">
        <v>28.861348123208948</v>
      </c>
      <c r="BQ2591" s="48">
        <v>32.585597058607433</v>
      </c>
      <c r="BR2591" s="49">
        <v>6.635894575140834</v>
      </c>
      <c r="BS2591" s="13">
        <v>71.033822751948577</v>
      </c>
      <c r="BT2591" s="12">
        <v>445.81503947603869</v>
      </c>
      <c r="BV2591" s="14">
        <f>Таблица1[[#This Row],[Lкан_леб,мм]]</f>
        <v>57884.184960523962</v>
      </c>
      <c r="BW2591" s="50">
        <f>Таблица1[[#This Row],[угол обхв4]]+Таблица1[[#This Row],[Lдуг 3,мм]]</f>
        <v>11619.79548534899</v>
      </c>
      <c r="BX2591" s="54">
        <f>Таблица1[[#This Row],[угол обхв5]]+Таблица1[[#This Row],[Y5, мм]]</f>
        <v>58071.458973502864</v>
      </c>
      <c r="BY2591" s="14">
        <f>Таблица1[[#This Row],[угол обхв6]]+Таблица1[[#This Row],[Lдуг 4,мм]]</f>
        <v>13873.158931090937</v>
      </c>
      <c r="BZ2591" s="14">
        <f>Таблица1[[#This Row],[Т1]]+Таблица1[[#This Row],[X6, мм]]</f>
        <v>58276.978998439088</v>
      </c>
      <c r="CA2591" s="14">
        <f>Таблица1[[#This Row],[Т2]]+Таблица1[[#This Row],[Lдуг 5,мм]]</f>
        <v>19353.691113279088</v>
      </c>
      <c r="CB2591" s="14">
        <f>Таблица1[[#This Row],[Т3]]+Таблица1[[#This Row],[Y6, мм]]</f>
        <v>58509.01918905865</v>
      </c>
      <c r="CC2591" s="14">
        <f>Таблица1[[#This Row],[Т4]]+Таблица1[[#This Row],[Lдуг 6,мм]]</f>
        <v>20482.166633616147</v>
      </c>
      <c r="CD2591" s="14">
        <f>Таблица1[[#This Row],[Т5]]+Таблица1[[#This Row],[Lдуг 1,мм]]</f>
        <v>58556.273018392436</v>
      </c>
      <c r="CE2591" s="14">
        <f>Таблица1[[#This Row],[Т6]]+Таблица1[[#This Row],[Lпрям1, мм]]</f>
        <v>20872.461394021662</v>
      </c>
      <c r="CF2591" s="15">
        <f>Таблица1[[#This Row],[Т7]]+Таблица1[[#This Row],[Lдуг 2,мм]]</f>
        <v>59062.10084601066</v>
      </c>
      <c r="CG2591" s="14">
        <f>Таблица1[[#This Row],[Т8]]+Таблица1[[#This Row],[Lпрям2, мм]]</f>
        <v>25983.225483861184</v>
      </c>
      <c r="CH2591" s="14">
        <f>Таблица1[[#This Row],[Т9]]-Таблица1[[#This Row],[Т9]]</f>
        <v>0</v>
      </c>
      <c r="CI2591" s="50">
        <f>Таблица1[[#This Row],[Т9]]-Таблица1[[#This Row],[Т8]]</f>
        <v>38189.639451989002</v>
      </c>
      <c r="CJ2591" s="54">
        <f>Таблица1[[#This Row],[Т9]]-Таблица1[[#This Row],[Т7]]</f>
        <v>505.82782761822455</v>
      </c>
      <c r="CK2591" s="14">
        <f>Таблица1[[#This Row],[Т9]]-Таблица1[[#This Row],[Т6]]</f>
        <v>38579.93421239451</v>
      </c>
      <c r="CL2591" s="14">
        <f>Таблица1[[#This Row],[Т9]]-Таблица1[[#This Row],[Т5]]</f>
        <v>553.08165695201023</v>
      </c>
      <c r="CM2591" s="14">
        <f>Таблица1[[#This Row],[Т9]]-Таблица1[[#This Row],[Т4]]</f>
        <v>39708.409732731569</v>
      </c>
      <c r="CN2591" s="14">
        <f>Таблица1[[#This Row],[Т9]]-Таблица1[[#This Row],[Т3]]</f>
        <v>785.12184757157229</v>
      </c>
      <c r="CO2591" s="14">
        <f>Таблица1[[#This Row],[Т9]]-Таблица1[[#This Row],[Т2]]</f>
        <v>45188.94191491972</v>
      </c>
      <c r="CP2591" s="14">
        <f>Таблица1[[#This Row],[Т9]]-Таблица1[[#This Row],[Т1]]</f>
        <v>990.64187250779651</v>
      </c>
      <c r="CQ2591" s="14">
        <f>Таблица1[[#This Row],[Т9]]-Таблица1[[#This Row],[угол обхв6]]</f>
        <v>47442.305360661674</v>
      </c>
      <c r="CR2591" s="14">
        <f>Таблица1[[#This Row],[Т9]]-Таблица1[[#This Row],[угол обхв5]]</f>
        <v>1177.9158854866982</v>
      </c>
      <c r="CS2591" s="14">
        <f>Таблица1[[#This Row],[Т9]]-Таблица1[[#This Row],[угол обхв4]]</f>
        <v>59062.10084601066</v>
      </c>
      <c r="CT2591" s="14">
        <f>Таблица1[[#This Row],[Lкан_прям, мм]]+Таблица1[[#This Row],[Lкан_дуг, мм]]+Таблица1[[#This Row],[Lкан_леб,мм]]</f>
        <v>85045.326329871838</v>
      </c>
      <c r="CU2591" s="16">
        <f>Таблица1[[#This Row],[Lкан_леб,мм]]</f>
        <v>57884.184960523962</v>
      </c>
      <c r="CV2591" s="14">
        <f>2534431-(Таблица1[[#This Row],[Т23]]+Таблица1[[#This Row],[угол обхв3]])</f>
        <v>2448939.8586306521</v>
      </c>
      <c r="CW2591" s="50">
        <f>SUM(X2591:AC2591,AD2591:AI2591)-Таблица1[[#This Row],[lподв_min, мм]]</f>
        <v>22050.377280306679</v>
      </c>
      <c r="CX2591" s="17">
        <f>CW3030-Таблица1[[#This Row],[Суммарная длина каната]]</f>
        <v>-2448939.8586306521</v>
      </c>
    </row>
    <row r="2592" spans="1:102" x14ac:dyDescent="0.25">
      <c r="A2592" s="21">
        <v>2591</v>
      </c>
      <c r="B2592" s="10">
        <v>66.463720000197924</v>
      </c>
      <c r="C2592" s="10">
        <v>131.14326530612249</v>
      </c>
      <c r="D2592" s="11">
        <v>12222.688218966707</v>
      </c>
      <c r="E2592" s="11">
        <v>23021.069620289509</v>
      </c>
      <c r="F2592" s="11">
        <v>12082.472289162464</v>
      </c>
      <c r="G2592" s="11">
        <v>23013.291893813777</v>
      </c>
      <c r="H2592" s="11">
        <v>12630.687728966706</v>
      </c>
      <c r="I2592" s="11">
        <v>17858.341901262123</v>
      </c>
      <c r="J2592" s="11">
        <v>5162.7277190273835</v>
      </c>
      <c r="K2592" s="11">
        <v>25983.225483853144</v>
      </c>
      <c r="L2592" s="11">
        <v>1177.9158854947343</v>
      </c>
      <c r="M2592" s="11">
        <v>57884.184960523962</v>
      </c>
      <c r="N2592" s="11">
        <v>3586.9977753051307</v>
      </c>
      <c r="O2592" s="11">
        <v>21319.882208647919</v>
      </c>
      <c r="P2592" s="43">
        <v>5316.9671239127529</v>
      </c>
      <c r="Q2592" s="11">
        <v>22681.266504755236</v>
      </c>
      <c r="R2592" s="11">
        <v>10719.667909337677</v>
      </c>
      <c r="S2592" s="11">
        <v>23601.623621948831</v>
      </c>
      <c r="T2592" s="11">
        <v>12076.826308402195</v>
      </c>
      <c r="U2592" s="11">
        <v>23913.767947299519</v>
      </c>
      <c r="V2592" s="11">
        <v>12222.688218966707</v>
      </c>
      <c r="W2592" s="11">
        <v>23021.069620289509</v>
      </c>
      <c r="X2592" s="12">
        <v>0</v>
      </c>
      <c r="Y2592" s="12">
        <v>170.49853382083504</v>
      </c>
      <c r="Z2592" s="12">
        <v>203.18231084639959</v>
      </c>
      <c r="AA2592" s="44">
        <v>232.04019061955913</v>
      </c>
      <c r="AB2592" s="45">
        <v>47.253829333786769</v>
      </c>
      <c r="AC2592" s="12">
        <v>524.94102087415376</v>
      </c>
      <c r="AD2592" s="12">
        <v>11619.79548534899</v>
      </c>
      <c r="AE2592" s="12">
        <v>2201.3998157557603</v>
      </c>
      <c r="AF2592" s="12">
        <v>5480.5321821881489</v>
      </c>
      <c r="AG2592" s="44">
        <v>1128.4755203370635</v>
      </c>
      <c r="AH2592" s="45">
        <v>390.29476040551583</v>
      </c>
      <c r="AI2592" s="12">
        <v>5162.7277198176635</v>
      </c>
      <c r="AJ2592" s="12">
        <v>-62.143918951539661</v>
      </c>
      <c r="AK2592" s="12">
        <v>-38.200667968445607</v>
      </c>
      <c r="AL2592" s="12">
        <v>-9.6676069801763287</v>
      </c>
      <c r="AM2592" s="44">
        <v>22.917990078431156</v>
      </c>
      <c r="AN2592" s="45">
        <v>16.282095503290304</v>
      </c>
      <c r="AO2592" s="12">
        <v>89.999999889020344</v>
      </c>
      <c r="AP2592" s="12">
        <v>-2203.1003502823996</v>
      </c>
      <c r="AQ2592" s="12">
        <v>3334.6834120366411</v>
      </c>
      <c r="AR2592" s="12">
        <v>5248.4508391192085</v>
      </c>
      <c r="AS2592" s="44">
        <v>10878.548482847902</v>
      </c>
      <c r="AT2592" s="45">
        <v>11962.436668957464</v>
      </c>
      <c r="AU2592" s="12">
        <v>12630.688218966707</v>
      </c>
      <c r="AV2592" s="12">
        <v>11237.180446847933</v>
      </c>
      <c r="AW2592" s="12">
        <v>21640.508879541681</v>
      </c>
      <c r="AX2592" s="12">
        <v>23083.472321120553</v>
      </c>
      <c r="AY2592" s="44">
        <v>23977.417399652855</v>
      </c>
      <c r="AZ2592" s="45">
        <v>23522.131623157202</v>
      </c>
      <c r="BA2592" s="12">
        <v>23021.069621079787</v>
      </c>
      <c r="BB2592" s="12">
        <v>3226.2751617619583</v>
      </c>
      <c r="BC2592" s="12">
        <v>5064.6527606442623</v>
      </c>
      <c r="BD2592" s="12">
        <v>10651.151624544133</v>
      </c>
      <c r="BE2592" s="44">
        <v>11917.94573489197</v>
      </c>
      <c r="BF2592" s="45">
        <v>12337.077858411438</v>
      </c>
      <c r="BG2592" s="12">
        <v>12630.688228966708</v>
      </c>
      <c r="BH2592" s="12">
        <v>21510.521124083836</v>
      </c>
      <c r="BI2592" s="12">
        <v>23001.893175648998</v>
      </c>
      <c r="BJ2592" s="12">
        <v>24003.829438314147</v>
      </c>
      <c r="BK2592" s="44">
        <v>23537.974169595494</v>
      </c>
      <c r="BL2592" s="45">
        <v>23412.705944431822</v>
      </c>
      <c r="BM2592" s="12">
        <v>17858.341901262123</v>
      </c>
      <c r="BN2592" s="12">
        <v>0</v>
      </c>
      <c r="BO2592" s="12">
        <v>23.943250983094053</v>
      </c>
      <c r="BP2592" s="12">
        <v>28.533060988269277</v>
      </c>
      <c r="BQ2592" s="48">
        <v>32.585597058607483</v>
      </c>
      <c r="BR2592" s="49">
        <v>6.6358945751408536</v>
      </c>
      <c r="BS2592" s="13">
        <v>73.717904385730037</v>
      </c>
      <c r="BT2592" s="12">
        <v>445.81503947603869</v>
      </c>
      <c r="BV2592" s="14">
        <f>Таблица1[[#This Row],[Lкан_леб,мм]]</f>
        <v>57884.184960523962</v>
      </c>
      <c r="BW2592" s="50">
        <f>Таблица1[[#This Row],[угол обхв4]]+Таблица1[[#This Row],[Lдуг 3,мм]]</f>
        <v>11619.79548534899</v>
      </c>
      <c r="BX2592" s="54">
        <f>Таблица1[[#This Row],[угол обхв5]]+Таблица1[[#This Row],[Y5, мм]]</f>
        <v>58054.683494344798</v>
      </c>
      <c r="BY2592" s="14">
        <f>Таблица1[[#This Row],[угол обхв6]]+Таблица1[[#This Row],[Lдуг 4,мм]]</f>
        <v>13821.19530110475</v>
      </c>
      <c r="BZ2592" s="14">
        <f>Таблица1[[#This Row],[Т1]]+Таблица1[[#This Row],[X6, мм]]</f>
        <v>58257.865805191199</v>
      </c>
      <c r="CA2592" s="14">
        <f>Таблица1[[#This Row],[Т2]]+Таблица1[[#This Row],[Lдуг 5,мм]]</f>
        <v>19301.7274832929</v>
      </c>
      <c r="CB2592" s="14">
        <f>Таблица1[[#This Row],[Т3]]+Таблица1[[#This Row],[Y6, мм]]</f>
        <v>58489.905995810761</v>
      </c>
      <c r="CC2592" s="14">
        <f>Таблица1[[#This Row],[Т4]]+Таблица1[[#This Row],[Lдуг 6,мм]]</f>
        <v>20430.203003629962</v>
      </c>
      <c r="CD2592" s="14">
        <f>Таблица1[[#This Row],[Т5]]+Таблица1[[#This Row],[Lдуг 1,мм]]</f>
        <v>58537.159825144547</v>
      </c>
      <c r="CE2592" s="14">
        <f>Таблица1[[#This Row],[Т6]]+Таблица1[[#This Row],[Lпрям1, мм]]</f>
        <v>20820.497764035477</v>
      </c>
      <c r="CF2592" s="15">
        <f>Таблица1[[#This Row],[Т7]]+Таблица1[[#This Row],[Lдуг 2,мм]]</f>
        <v>59062.1008460187</v>
      </c>
      <c r="CG2592" s="14">
        <f>Таблица1[[#This Row],[Т8]]+Таблица1[[#This Row],[Lпрям2, мм]]</f>
        <v>25983.225483853141</v>
      </c>
      <c r="CH2592" s="14">
        <f>Таблица1[[#This Row],[Т9]]-Таблица1[[#This Row],[Т9]]</f>
        <v>0</v>
      </c>
      <c r="CI2592" s="50">
        <f>Таблица1[[#This Row],[Т9]]-Таблица1[[#This Row],[Т8]]</f>
        <v>38241.603081983223</v>
      </c>
      <c r="CJ2592" s="54">
        <f>Таблица1[[#This Row],[Т9]]-Таблица1[[#This Row],[Т7]]</f>
        <v>524.94102087415376</v>
      </c>
      <c r="CK2592" s="14">
        <f>Таблица1[[#This Row],[Т9]]-Таблица1[[#This Row],[Т6]]</f>
        <v>38631.897842388738</v>
      </c>
      <c r="CL2592" s="14">
        <f>Таблица1[[#This Row],[Т9]]-Таблица1[[#This Row],[Т5]]</f>
        <v>572.19485020793945</v>
      </c>
      <c r="CM2592" s="14">
        <f>Таблица1[[#This Row],[Т9]]-Таблица1[[#This Row],[Т4]]</f>
        <v>39760.373362725804</v>
      </c>
      <c r="CN2592" s="14">
        <f>Таблица1[[#This Row],[Т9]]-Таблица1[[#This Row],[Т3]]</f>
        <v>804.23504082750151</v>
      </c>
      <c r="CO2592" s="14">
        <f>Таблица1[[#This Row],[Т9]]-Таблица1[[#This Row],[Т2]]</f>
        <v>45240.905544913949</v>
      </c>
      <c r="CP2592" s="14">
        <f>Таблица1[[#This Row],[Т9]]-Таблица1[[#This Row],[Т1]]</f>
        <v>1007.4173516739029</v>
      </c>
      <c r="CQ2592" s="14">
        <f>Таблица1[[#This Row],[Т9]]-Таблица1[[#This Row],[угол обхв6]]</f>
        <v>47442.305360669707</v>
      </c>
      <c r="CR2592" s="14">
        <f>Таблица1[[#This Row],[Т9]]-Таблица1[[#This Row],[угол обхв5]]</f>
        <v>1177.9158854947382</v>
      </c>
      <c r="CS2592" s="14">
        <f>Таблица1[[#This Row],[Т9]]-Таблица1[[#This Row],[угол обхв4]]</f>
        <v>59062.1008460187</v>
      </c>
      <c r="CT2592" s="14">
        <f>Таблица1[[#This Row],[Lкан_прям, мм]]+Таблица1[[#This Row],[Lкан_дуг, мм]]+Таблица1[[#This Row],[Lкан_леб,мм]]</f>
        <v>85045.326329871838</v>
      </c>
      <c r="CU2592" s="16">
        <f>Таблица1[[#This Row],[Lкан_леб,мм]]</f>
        <v>57884.184960523962</v>
      </c>
      <c r="CV2592" s="14">
        <f>2534431-(Таблица1[[#This Row],[Т23]]+Таблица1[[#This Row],[угол обхв3]])</f>
        <v>2448939.8586306521</v>
      </c>
      <c r="CW2592" s="50">
        <f>SUM(X2592:AC2592,AD2592:AI2592)-Таблица1[[#This Row],[lподв_min, мм]]</f>
        <v>21998.413650320494</v>
      </c>
      <c r="CX2592" s="17">
        <f>CW3031-Таблица1[[#This Row],[Суммарная длина каната]]</f>
        <v>-2448939.8586306521</v>
      </c>
    </row>
    <row r="2593" spans="1:102" x14ac:dyDescent="0.25">
      <c r="A2593" s="21">
        <v>2592</v>
      </c>
      <c r="B2593" s="10">
        <v>66.463720000197924</v>
      </c>
      <c r="C2593" s="10">
        <v>133.82734693877552</v>
      </c>
      <c r="D2593" s="11">
        <v>12100.727282203949</v>
      </c>
      <c r="E2593" s="11">
        <v>23381.344968946698</v>
      </c>
      <c r="F2593" s="11">
        <v>11961.029402549446</v>
      </c>
      <c r="G2593" s="11">
        <v>23367.009613351656</v>
      </c>
      <c r="H2593" s="11">
        <v>12508.726792203948</v>
      </c>
      <c r="I2593" s="11">
        <v>18166.168449257471</v>
      </c>
      <c r="J2593" s="11">
        <v>5215.1765196892266</v>
      </c>
      <c r="K2593" s="11">
        <v>25983.225483845203</v>
      </c>
      <c r="L2593" s="11">
        <v>1177.9158855026831</v>
      </c>
      <c r="M2593" s="11">
        <v>57884.184960523962</v>
      </c>
      <c r="N2593" s="11">
        <v>3586.9977753051307</v>
      </c>
      <c r="O2593" s="11">
        <v>21319.882208647919</v>
      </c>
      <c r="P2593" s="43">
        <v>5218.4949048383287</v>
      </c>
      <c r="Q2593" s="11">
        <v>22718.527117693153</v>
      </c>
      <c r="R2593" s="11">
        <v>10572.16917788283</v>
      </c>
      <c r="S2593" s="11">
        <v>23890.877226722627</v>
      </c>
      <c r="T2593" s="11">
        <v>11913.221286327222</v>
      </c>
      <c r="U2593" s="11">
        <v>24266.233380844085</v>
      </c>
      <c r="V2593" s="11">
        <v>12100.727282203949</v>
      </c>
      <c r="W2593" s="11">
        <v>23381.344968946698</v>
      </c>
      <c r="X2593" s="12">
        <v>0</v>
      </c>
      <c r="Y2593" s="12">
        <v>153.37226697257276</v>
      </c>
      <c r="Z2593" s="12">
        <v>201.19538444676485</v>
      </c>
      <c r="AA2593" s="44">
        <v>232.04019061955927</v>
      </c>
      <c r="AB2593" s="45">
        <v>47.253829333787216</v>
      </c>
      <c r="AC2593" s="12">
        <v>544.05421412999885</v>
      </c>
      <c r="AD2593" s="12">
        <v>11619.79548534899</v>
      </c>
      <c r="AE2593" s="12">
        <v>2148.9510150939263</v>
      </c>
      <c r="AF2593" s="12">
        <v>5480.5321821881489</v>
      </c>
      <c r="AG2593" s="44">
        <v>1128.4755203370614</v>
      </c>
      <c r="AH2593" s="45">
        <v>390.29476040551668</v>
      </c>
      <c r="AI2593" s="12">
        <v>5215.1765204715584</v>
      </c>
      <c r="AJ2593" s="12">
        <v>-62.143918951539661</v>
      </c>
      <c r="AK2593" s="12">
        <v>-40.605723873397196</v>
      </c>
      <c r="AL2593" s="12">
        <v>-12.351688612829374</v>
      </c>
      <c r="AM2593" s="44">
        <v>20.23390844577813</v>
      </c>
      <c r="AN2593" s="45">
        <v>13.598013870637214</v>
      </c>
      <c r="AO2593" s="12">
        <v>89.999999890136465</v>
      </c>
      <c r="AP2593" s="12">
        <v>-2203.1003502823996</v>
      </c>
      <c r="AQ2593" s="12">
        <v>3321.4509485592853</v>
      </c>
      <c r="AR2593" s="12">
        <v>5131.2189198457445</v>
      </c>
      <c r="AS2593" s="44">
        <v>10713.277427028755</v>
      </c>
      <c r="AT2593" s="45">
        <v>11817.297050794894</v>
      </c>
      <c r="AU2593" s="12">
        <v>12508.727282203947</v>
      </c>
      <c r="AV2593" s="12">
        <v>11237.180446847933</v>
      </c>
      <c r="AW2593" s="12">
        <v>21629.638375342325</v>
      </c>
      <c r="AX2593" s="12">
        <v>23117.083139406001</v>
      </c>
      <c r="AY2593" s="44">
        <v>24273.698937213256</v>
      </c>
      <c r="AZ2593" s="45">
        <v>23869.669967204427</v>
      </c>
      <c r="BA2593" s="12">
        <v>23381.344969729031</v>
      </c>
      <c r="BB2593" s="12">
        <v>3226.2751617619583</v>
      </c>
      <c r="BC2593" s="12">
        <v>4952.9480780924823</v>
      </c>
      <c r="BD2593" s="12">
        <v>10484.893192890248</v>
      </c>
      <c r="BE2593" s="44">
        <v>11772.113037181298</v>
      </c>
      <c r="BF2593" s="45">
        <v>12196.651517736276</v>
      </c>
      <c r="BG2593" s="12">
        <v>12508.727292203948</v>
      </c>
      <c r="BH2593" s="12">
        <v>21510.521124083836</v>
      </c>
      <c r="BI2593" s="12">
        <v>23028.283284387559</v>
      </c>
      <c r="BJ2593" s="12">
        <v>24289.433248435475</v>
      </c>
      <c r="BK2593" s="44">
        <v>23883.411670353453</v>
      </c>
      <c r="BL2593" s="45">
        <v>23777.908382586356</v>
      </c>
      <c r="BM2593" s="12">
        <v>18166.168449257471</v>
      </c>
      <c r="BN2593" s="12">
        <v>0</v>
      </c>
      <c r="BO2593" s="12">
        <v>21.538195078142465</v>
      </c>
      <c r="BP2593" s="12">
        <v>28.254035260567818</v>
      </c>
      <c r="BQ2593" s="48">
        <v>32.585597058607505</v>
      </c>
      <c r="BR2593" s="49">
        <v>6.6358945751409166</v>
      </c>
      <c r="BS2593" s="13">
        <v>76.401986019499248</v>
      </c>
      <c r="BT2593" s="12">
        <v>445.81503947603869</v>
      </c>
      <c r="BV2593" s="14">
        <f>Таблица1[[#This Row],[Lкан_леб,мм]]</f>
        <v>57884.184960523962</v>
      </c>
      <c r="BW2593" s="50">
        <f>Таблица1[[#This Row],[угол обхв4]]+Таблица1[[#This Row],[Lдуг 3,мм]]</f>
        <v>11619.79548534899</v>
      </c>
      <c r="BX2593" s="54">
        <f>Таблица1[[#This Row],[угол обхв5]]+Таблица1[[#This Row],[Y5, мм]]</f>
        <v>58037.557227496538</v>
      </c>
      <c r="BY2593" s="14">
        <f>Таблица1[[#This Row],[угол обхв6]]+Таблица1[[#This Row],[Lдуг 4,мм]]</f>
        <v>13768.746500442916</v>
      </c>
      <c r="BZ2593" s="14">
        <f>Таблица1[[#This Row],[Т1]]+Таблица1[[#This Row],[X6, мм]]</f>
        <v>58238.752611943302</v>
      </c>
      <c r="CA2593" s="14">
        <f>Таблица1[[#This Row],[Т2]]+Таблица1[[#This Row],[Lдуг 5,мм]]</f>
        <v>19249.278682631066</v>
      </c>
      <c r="CB2593" s="14">
        <f>Таблица1[[#This Row],[Т3]]+Таблица1[[#This Row],[Y6, мм]]</f>
        <v>58470.792802562864</v>
      </c>
      <c r="CC2593" s="14">
        <f>Таблица1[[#This Row],[Т4]]+Таблица1[[#This Row],[Lдуг 6,мм]]</f>
        <v>20377.754202968128</v>
      </c>
      <c r="CD2593" s="14">
        <f>Таблица1[[#This Row],[Т5]]+Таблица1[[#This Row],[Lдуг 1,мм]]</f>
        <v>58518.04663189665</v>
      </c>
      <c r="CE2593" s="14">
        <f>Таблица1[[#This Row],[Т6]]+Таблица1[[#This Row],[Lпрям1, мм]]</f>
        <v>20768.048963373643</v>
      </c>
      <c r="CF2593" s="15">
        <f>Таблица1[[#This Row],[Т7]]+Таблица1[[#This Row],[Lдуг 2,мм]]</f>
        <v>59062.100846026646</v>
      </c>
      <c r="CG2593" s="14">
        <f>Таблица1[[#This Row],[Т8]]+Таблица1[[#This Row],[Lпрям2, мм]]</f>
        <v>25983.225483845203</v>
      </c>
      <c r="CH2593" s="14">
        <f>Таблица1[[#This Row],[Т9]]-Таблица1[[#This Row],[Т9]]</f>
        <v>0</v>
      </c>
      <c r="CI2593" s="50">
        <f>Таблица1[[#This Row],[Т9]]-Таблица1[[#This Row],[Т8]]</f>
        <v>38294.051882653002</v>
      </c>
      <c r="CJ2593" s="54">
        <f>Таблица1[[#This Row],[Т9]]-Таблица1[[#This Row],[Т7]]</f>
        <v>544.05421412999567</v>
      </c>
      <c r="CK2593" s="14">
        <f>Таблица1[[#This Row],[Т9]]-Таблица1[[#This Row],[Т6]]</f>
        <v>38684.346643058518</v>
      </c>
      <c r="CL2593" s="14">
        <f>Таблица1[[#This Row],[Т9]]-Таблица1[[#This Row],[Т5]]</f>
        <v>591.30804346378136</v>
      </c>
      <c r="CM2593" s="14">
        <f>Таблица1[[#This Row],[Т9]]-Таблица1[[#This Row],[Т4]]</f>
        <v>39812.822163395584</v>
      </c>
      <c r="CN2593" s="14">
        <f>Таблица1[[#This Row],[Т9]]-Таблица1[[#This Row],[Т3]]</f>
        <v>823.34823408334341</v>
      </c>
      <c r="CO2593" s="14">
        <f>Таблица1[[#This Row],[Т9]]-Таблица1[[#This Row],[Т2]]</f>
        <v>45293.354345583728</v>
      </c>
      <c r="CP2593" s="14">
        <f>Таблица1[[#This Row],[Т9]]-Таблица1[[#This Row],[Т1]]</f>
        <v>1024.5436185301078</v>
      </c>
      <c r="CQ2593" s="14">
        <f>Таблица1[[#This Row],[Т9]]-Таблица1[[#This Row],[угол обхв6]]</f>
        <v>47442.305360677652</v>
      </c>
      <c r="CR2593" s="14">
        <f>Таблица1[[#This Row],[Т9]]-Таблица1[[#This Row],[угол обхв5]]</f>
        <v>1177.9158855026835</v>
      </c>
      <c r="CS2593" s="14">
        <f>Таблица1[[#This Row],[Т9]]-Таблица1[[#This Row],[угол обхв4]]</f>
        <v>59062.100846026646</v>
      </c>
      <c r="CT2593" s="14">
        <f>Таблица1[[#This Row],[Lкан_прям, мм]]+Таблица1[[#This Row],[Lкан_дуг, мм]]+Таблица1[[#This Row],[Lкан_леб,мм]]</f>
        <v>85045.326329871852</v>
      </c>
      <c r="CU2593" s="16">
        <f>Таблица1[[#This Row],[Lкан_леб,мм]]</f>
        <v>57884.184960523962</v>
      </c>
      <c r="CV2593" s="14">
        <f>2534431-(Таблица1[[#This Row],[Т23]]+Таблица1[[#This Row],[угол обхв3]])</f>
        <v>2448939.8586306521</v>
      </c>
      <c r="CW2593" s="50">
        <f>SUM(X2593:AC2593,AD2593:AI2593)-Таблица1[[#This Row],[lподв_min, мм]]</f>
        <v>21945.96484965866</v>
      </c>
      <c r="CX2593" s="17">
        <f>CW3032-Таблица1[[#This Row],[Суммарная длина каната]]</f>
        <v>-2448939.8586306521</v>
      </c>
    </row>
    <row r="2594" spans="1:102" x14ac:dyDescent="0.25">
      <c r="A2594" s="21">
        <v>2593</v>
      </c>
      <c r="B2594" s="10">
        <v>66.463720000197924</v>
      </c>
      <c r="C2594" s="10">
        <v>136.51142857142858</v>
      </c>
      <c r="D2594" s="11">
        <v>11962.028837004509</v>
      </c>
      <c r="E2594" s="11">
        <v>23735.513768031778</v>
      </c>
      <c r="F2594" s="11">
        <v>11823.155525910353</v>
      </c>
      <c r="G2594" s="11">
        <v>23714.6522372695</v>
      </c>
      <c r="H2594" s="11">
        <v>12370.028347004512</v>
      </c>
      <c r="I2594" s="11">
        <v>18467.486280766738</v>
      </c>
      <c r="J2594" s="11">
        <v>5268.0274872650407</v>
      </c>
      <c r="K2594" s="11">
        <v>25983.225483837359</v>
      </c>
      <c r="L2594" s="11">
        <v>1177.915885510532</v>
      </c>
      <c r="M2594" s="11">
        <v>57884.184960523962</v>
      </c>
      <c r="N2594" s="11">
        <v>3586.9977753051307</v>
      </c>
      <c r="O2594" s="11">
        <v>21319.882208647919</v>
      </c>
      <c r="P2594" s="43">
        <v>5118.3858426696197</v>
      </c>
      <c r="Q2594" s="11">
        <v>22751.135504308444</v>
      </c>
      <c r="R2594" s="11">
        <v>10411.286827125545</v>
      </c>
      <c r="S2594" s="11">
        <v>24172.906290597668</v>
      </c>
      <c r="T2594" s="11">
        <v>11733.290172509773</v>
      </c>
      <c r="U2594" s="11">
        <v>24610.650684956876</v>
      </c>
      <c r="V2594" s="11">
        <v>11962.028837004509</v>
      </c>
      <c r="W2594" s="11">
        <v>23735.513768031778</v>
      </c>
      <c r="X2594" s="12">
        <v>0</v>
      </c>
      <c r="Y2594" s="12">
        <v>135.86568287736614</v>
      </c>
      <c r="Z2594" s="12">
        <v>199.58877529407434</v>
      </c>
      <c r="AA2594" s="44">
        <v>232.04019061955952</v>
      </c>
      <c r="AB2594" s="45">
        <v>47.25382933378755</v>
      </c>
      <c r="AC2594" s="12">
        <v>563.16740738574458</v>
      </c>
      <c r="AD2594" s="12">
        <v>11619.79548534899</v>
      </c>
      <c r="AE2594" s="12">
        <v>2096.1000475181181</v>
      </c>
      <c r="AF2594" s="12">
        <v>5480.5321821881489</v>
      </c>
      <c r="AG2594" s="44">
        <v>1128.4755203370619</v>
      </c>
      <c r="AH2594" s="45">
        <v>390.29476040551452</v>
      </c>
      <c r="AI2594" s="12">
        <v>5268.0274880395255</v>
      </c>
      <c r="AJ2594" s="12">
        <v>-62.143918951539661</v>
      </c>
      <c r="AK2594" s="12">
        <v>-43.064188045814326</v>
      </c>
      <c r="AL2594" s="12">
        <v>-15.035770245482425</v>
      </c>
      <c r="AM2594" s="44">
        <v>17.549826813125112</v>
      </c>
      <c r="AN2594" s="45">
        <v>10.913932237984147</v>
      </c>
      <c r="AO2594" s="12">
        <v>89.99999989123863</v>
      </c>
      <c r="AP2594" s="12">
        <v>-2203.1003502823996</v>
      </c>
      <c r="AQ2594" s="12">
        <v>3308.4083323437035</v>
      </c>
      <c r="AR2594" s="12">
        <v>5012.5416542728635</v>
      </c>
      <c r="AS2594" s="44">
        <v>10534.313138931237</v>
      </c>
      <c r="AT2594" s="45">
        <v>11656.041813262704</v>
      </c>
      <c r="AU2594" s="12">
        <v>12370.028837004509</v>
      </c>
      <c r="AV2594" s="12">
        <v>11237.180446847933</v>
      </c>
      <c r="AW2594" s="12">
        <v>21617.962604297216</v>
      </c>
      <c r="AX2594" s="12">
        <v>23145.167238795188</v>
      </c>
      <c r="AY2594" s="44">
        <v>24561.915964774918</v>
      </c>
      <c r="AZ2594" s="45">
        <v>24210.030302308118</v>
      </c>
      <c r="BA2594" s="12">
        <v>23735.513768806264</v>
      </c>
      <c r="BB2594" s="12">
        <v>3226.2751617619583</v>
      </c>
      <c r="BC2594" s="12">
        <v>4839.7963997081915</v>
      </c>
      <c r="BD2594" s="12">
        <v>10305.442638728789</v>
      </c>
      <c r="BE2594" s="44">
        <v>11610.263860704083</v>
      </c>
      <c r="BF2594" s="45">
        <v>12039.27719625158</v>
      </c>
      <c r="BG2594" s="12">
        <v>12370.028847004512</v>
      </c>
      <c r="BH2594" s="12">
        <v>21510.521124083836</v>
      </c>
      <c r="BI2594" s="12">
        <v>23049.21589995774</v>
      </c>
      <c r="BJ2594" s="12">
        <v>24566.938025084415</v>
      </c>
      <c r="BK2594" s="44">
        <v>24221.641010779629</v>
      </c>
      <c r="BL2594" s="45">
        <v>24136.134150680537</v>
      </c>
      <c r="BM2594" s="12">
        <v>18467.486280766738</v>
      </c>
      <c r="BN2594" s="12">
        <v>0</v>
      </c>
      <c r="BO2594" s="12">
        <v>19.079730905725331</v>
      </c>
      <c r="BP2594" s="12">
        <v>28.028417800331901</v>
      </c>
      <c r="BQ2594" s="48">
        <v>32.585597058607533</v>
      </c>
      <c r="BR2594" s="49">
        <v>6.6358945751409646</v>
      </c>
      <c r="BS2594" s="13">
        <v>79.086067653254474</v>
      </c>
      <c r="BT2594" s="12">
        <v>445.81503947603869</v>
      </c>
      <c r="BV2594" s="14">
        <f>Таблица1[[#This Row],[Lкан_леб,мм]]</f>
        <v>57884.184960523962</v>
      </c>
      <c r="BW2594" s="50">
        <f>Таблица1[[#This Row],[угол обхв4]]+Таблица1[[#This Row],[Lдуг 3,мм]]</f>
        <v>11619.79548534899</v>
      </c>
      <c r="BX2594" s="54">
        <f>Таблица1[[#This Row],[угол обхв5]]+Таблица1[[#This Row],[Y5, мм]]</f>
        <v>58020.05064340133</v>
      </c>
      <c r="BY2594" s="14">
        <f>Таблица1[[#This Row],[угол обхв6]]+Таблица1[[#This Row],[Lдуг 4,мм]]</f>
        <v>13715.895532867107</v>
      </c>
      <c r="BZ2594" s="14">
        <f>Таблица1[[#This Row],[Т1]]+Таблица1[[#This Row],[X6, мм]]</f>
        <v>58219.639418695406</v>
      </c>
      <c r="CA2594" s="14">
        <f>Таблица1[[#This Row],[Т2]]+Таблица1[[#This Row],[Lдуг 5,мм]]</f>
        <v>19196.427715055255</v>
      </c>
      <c r="CB2594" s="14">
        <f>Таблица1[[#This Row],[Т3]]+Таблица1[[#This Row],[Y6, мм]]</f>
        <v>58451.679609314968</v>
      </c>
      <c r="CC2594" s="14">
        <f>Таблица1[[#This Row],[Т4]]+Таблица1[[#This Row],[Lдуг 6,мм]]</f>
        <v>20324.903235392318</v>
      </c>
      <c r="CD2594" s="14">
        <f>Таблица1[[#This Row],[Т5]]+Таблица1[[#This Row],[Lдуг 1,мм]]</f>
        <v>58498.933438648754</v>
      </c>
      <c r="CE2594" s="14">
        <f>Таблица1[[#This Row],[Т6]]+Таблица1[[#This Row],[Lпрям1, мм]]</f>
        <v>20715.197995797833</v>
      </c>
      <c r="CF2594" s="15">
        <f>Таблица1[[#This Row],[Т7]]+Таблица1[[#This Row],[Lдуг 2,мм]]</f>
        <v>59062.100846034496</v>
      </c>
      <c r="CG2594" s="14">
        <f>Таблица1[[#This Row],[Т8]]+Таблица1[[#This Row],[Lпрям2, мм]]</f>
        <v>25983.225483837359</v>
      </c>
      <c r="CH2594" s="14">
        <f>Таблица1[[#This Row],[Т9]]-Таблица1[[#This Row],[Т9]]</f>
        <v>0</v>
      </c>
      <c r="CI2594" s="50">
        <f>Таблица1[[#This Row],[Т9]]-Таблица1[[#This Row],[Т8]]</f>
        <v>38346.902850236664</v>
      </c>
      <c r="CJ2594" s="54">
        <f>Таблица1[[#This Row],[Т9]]-Таблица1[[#This Row],[Т7]]</f>
        <v>563.16740738574299</v>
      </c>
      <c r="CK2594" s="14">
        <f>Таблица1[[#This Row],[Т9]]-Таблица1[[#This Row],[Т6]]</f>
        <v>38737.197610642179</v>
      </c>
      <c r="CL2594" s="14">
        <f>Таблица1[[#This Row],[Т9]]-Таблица1[[#This Row],[Т5]]</f>
        <v>610.42123671952868</v>
      </c>
      <c r="CM2594" s="14">
        <f>Таблица1[[#This Row],[Т9]]-Таблица1[[#This Row],[Т4]]</f>
        <v>39865.673130979238</v>
      </c>
      <c r="CN2594" s="14">
        <f>Таблица1[[#This Row],[Т9]]-Таблица1[[#This Row],[Т3]]</f>
        <v>842.46142733909073</v>
      </c>
      <c r="CO2594" s="14">
        <f>Таблица1[[#This Row],[Т9]]-Таблица1[[#This Row],[Т2]]</f>
        <v>45346.205313167389</v>
      </c>
      <c r="CP2594" s="14">
        <f>Таблица1[[#This Row],[Т9]]-Таблица1[[#This Row],[Т1]]</f>
        <v>1042.0502026331669</v>
      </c>
      <c r="CQ2594" s="14">
        <f>Таблица1[[#This Row],[Т9]]-Таблица1[[#This Row],[угол обхв6]]</f>
        <v>47442.30536068551</v>
      </c>
      <c r="CR2594" s="14">
        <f>Таблица1[[#This Row],[Т9]]-Таблица1[[#This Row],[угол обхв5]]</f>
        <v>1177.9158855105343</v>
      </c>
      <c r="CS2594" s="14">
        <f>Таблица1[[#This Row],[Т9]]-Таблица1[[#This Row],[угол обхв4]]</f>
        <v>59062.100846034496</v>
      </c>
      <c r="CT2594" s="14">
        <f>Таблица1[[#This Row],[Lкан_прям, мм]]+Таблица1[[#This Row],[Lкан_дуг, мм]]+Таблица1[[#This Row],[Lкан_леб,мм]]</f>
        <v>85045.326329871852</v>
      </c>
      <c r="CU2594" s="16">
        <f>Таблица1[[#This Row],[Lкан_леб,мм]]</f>
        <v>57884.184960523962</v>
      </c>
      <c r="CV2594" s="14">
        <f>2534431-(Таблица1[[#This Row],[Т23]]+Таблица1[[#This Row],[угол обхв3]])</f>
        <v>2448939.8586306521</v>
      </c>
      <c r="CW2594" s="50">
        <f>SUM(X2594:AC2594,AD2594:AI2594)-Таблица1[[#This Row],[lподв_min, мм]]</f>
        <v>21893.113882082853</v>
      </c>
      <c r="CX2594" s="17">
        <f>CW3033-Таблица1[[#This Row],[Суммарная длина каната]]</f>
        <v>-2448939.8586306521</v>
      </c>
    </row>
    <row r="2595" spans="1:102" x14ac:dyDescent="0.25">
      <c r="A2595" s="21">
        <v>2594</v>
      </c>
      <c r="B2595" s="10">
        <v>66.463720000197924</v>
      </c>
      <c r="C2595" s="10">
        <v>139.19551020408164</v>
      </c>
      <c r="D2595" s="11">
        <v>11806.897208867682</v>
      </c>
      <c r="E2595" s="11">
        <v>24082.79891729349</v>
      </c>
      <c r="F2595" s="11">
        <v>11669.153175515547</v>
      </c>
      <c r="G2595" s="11">
        <v>24055.456984737688</v>
      </c>
      <c r="H2595" s="11">
        <v>12214.896718867682</v>
      </c>
      <c r="I2595" s="11">
        <v>18761.607565984286</v>
      </c>
      <c r="J2595" s="11">
        <v>5321.1913513092059</v>
      </c>
      <c r="K2595" s="11">
        <v>25983.225483829614</v>
      </c>
      <c r="L2595" s="11">
        <v>1177.9158855182641</v>
      </c>
      <c r="M2595" s="11">
        <v>57884.184960523962</v>
      </c>
      <c r="N2595" s="11">
        <v>3586.9977753051307</v>
      </c>
      <c r="O2595" s="11">
        <v>21319.882208647919</v>
      </c>
      <c r="P2595" s="43">
        <v>5016.8595919260688</v>
      </c>
      <c r="Q2595" s="11">
        <v>22779.020116837732</v>
      </c>
      <c r="R2595" s="11">
        <v>10237.373857430393</v>
      </c>
      <c r="S2595" s="11">
        <v>24447.091998881737</v>
      </c>
      <c r="T2595" s="11">
        <v>11537.427763199881</v>
      </c>
      <c r="U2595" s="11">
        <v>24946.264155650828</v>
      </c>
      <c r="V2595" s="11">
        <v>11806.897208867682</v>
      </c>
      <c r="W2595" s="11">
        <v>24082.79891729349</v>
      </c>
      <c r="X2595" s="12">
        <v>0</v>
      </c>
      <c r="Y2595" s="12">
        <v>117.94649083012415</v>
      </c>
      <c r="Z2595" s="12">
        <v>198.3947740934193</v>
      </c>
      <c r="AA2595" s="44">
        <v>232.04019061955785</v>
      </c>
      <c r="AB2595" s="45">
        <v>47.253829333784594</v>
      </c>
      <c r="AC2595" s="12">
        <v>582.28060064137821</v>
      </c>
      <c r="AD2595" s="12">
        <v>11619.79548534899</v>
      </c>
      <c r="AE2595" s="12">
        <v>2042.9361834739414</v>
      </c>
      <c r="AF2595" s="12">
        <v>5480.5321821881471</v>
      </c>
      <c r="AG2595" s="44">
        <v>1128.4755203370619</v>
      </c>
      <c r="AH2595" s="45">
        <v>390.29476040551987</v>
      </c>
      <c r="AI2595" s="12">
        <v>5321.1913520759526</v>
      </c>
      <c r="AJ2595" s="12">
        <v>-62.143918951539661</v>
      </c>
      <c r="AK2595" s="12">
        <v>-45.580595096283332</v>
      </c>
      <c r="AL2595" s="12">
        <v>-17.719851878135472</v>
      </c>
      <c r="AM2595" s="44">
        <v>14.865745180471833</v>
      </c>
      <c r="AN2595" s="45">
        <v>8.2298506053312845</v>
      </c>
      <c r="AO2595" s="12">
        <v>89.999999892325278</v>
      </c>
      <c r="AP2595" s="12">
        <v>-2203.1003502823996</v>
      </c>
      <c r="AQ2595" s="12">
        <v>3295.5896190654639</v>
      </c>
      <c r="AR2595" s="12">
        <v>4892.6794383844417</v>
      </c>
      <c r="AS2595" s="44">
        <v>10342.048293442596</v>
      </c>
      <c r="AT2595" s="45">
        <v>11479.024774895797</v>
      </c>
      <c r="AU2595" s="12">
        <v>12214.89720886768</v>
      </c>
      <c r="AV2595" s="12">
        <v>11237.180446847933</v>
      </c>
      <c r="AW2595" s="12">
        <v>21605.443561910219</v>
      </c>
      <c r="AX2595" s="12">
        <v>23167.66299849952</v>
      </c>
      <c r="AY2595" s="44">
        <v>24841.436090311454</v>
      </c>
      <c r="AZ2595" s="45">
        <v>24542.465826088712</v>
      </c>
      <c r="BA2595" s="12">
        <v>24082.798918060238</v>
      </c>
      <c r="BB2595" s="12">
        <v>3226.2751617619583</v>
      </c>
      <c r="BC2595" s="12">
        <v>4725.451435686402</v>
      </c>
      <c r="BD2595" s="12">
        <v>10113.193703888765</v>
      </c>
      <c r="BE2595" s="44">
        <v>11432.753327187678</v>
      </c>
      <c r="BF2595" s="45">
        <v>11865.300197171764</v>
      </c>
      <c r="BG2595" s="12">
        <v>12214.897218867682</v>
      </c>
      <c r="BH2595" s="12">
        <v>21510.521124083836</v>
      </c>
      <c r="BI2595" s="12">
        <v>23064.581470100034</v>
      </c>
      <c r="BJ2595" s="12">
        <v>24835.734880543525</v>
      </c>
      <c r="BK2595" s="44">
        <v>24551.920064221111</v>
      </c>
      <c r="BL2595" s="45">
        <v>24486.597246855606</v>
      </c>
      <c r="BM2595" s="12">
        <v>18761.607565984286</v>
      </c>
      <c r="BN2595" s="12">
        <v>0</v>
      </c>
      <c r="BO2595" s="12">
        <v>16.563323855256321</v>
      </c>
      <c r="BP2595" s="12">
        <v>27.860743218147864</v>
      </c>
      <c r="BQ2595" s="48">
        <v>32.585597058607306</v>
      </c>
      <c r="BR2595" s="49">
        <v>6.635894575140548</v>
      </c>
      <c r="BS2595" s="13">
        <v>81.770149286993998</v>
      </c>
      <c r="BT2595" s="12">
        <v>445.81503947603869</v>
      </c>
      <c r="BV2595" s="14">
        <f>Таблица1[[#This Row],[Lкан_леб,мм]]</f>
        <v>57884.184960523962</v>
      </c>
      <c r="BW2595" s="50">
        <f>Таблица1[[#This Row],[угол обхв4]]+Таблица1[[#This Row],[Lдуг 3,мм]]</f>
        <v>11619.79548534899</v>
      </c>
      <c r="BX2595" s="54">
        <f>Таблица1[[#This Row],[угол обхв5]]+Таблица1[[#This Row],[Y5, мм]]</f>
        <v>58002.131451354086</v>
      </c>
      <c r="BY2595" s="14">
        <f>Таблица1[[#This Row],[угол обхв6]]+Таблица1[[#This Row],[Lдуг 4,мм]]</f>
        <v>13662.731668822931</v>
      </c>
      <c r="BZ2595" s="14">
        <f>Таблица1[[#This Row],[Т1]]+Таблица1[[#This Row],[X6, мм]]</f>
        <v>58200.526225447502</v>
      </c>
      <c r="CA2595" s="14">
        <f>Таблица1[[#This Row],[Т2]]+Таблица1[[#This Row],[Lдуг 5,мм]]</f>
        <v>19143.263851011077</v>
      </c>
      <c r="CB2595" s="14">
        <f>Таблица1[[#This Row],[Т3]]+Таблица1[[#This Row],[Y6, мм]]</f>
        <v>58432.566416067057</v>
      </c>
      <c r="CC2595" s="14">
        <f>Таблица1[[#This Row],[Т4]]+Таблица1[[#This Row],[Lдуг 6,мм]]</f>
        <v>20271.73937134814</v>
      </c>
      <c r="CD2595" s="14">
        <f>Таблица1[[#This Row],[Т5]]+Таблица1[[#This Row],[Lдуг 1,мм]]</f>
        <v>58479.820245400842</v>
      </c>
      <c r="CE2595" s="14">
        <f>Таблица1[[#This Row],[Т6]]+Таблица1[[#This Row],[Lпрям1, мм]]</f>
        <v>20662.034131753659</v>
      </c>
      <c r="CF2595" s="15">
        <f>Таблица1[[#This Row],[Т7]]+Таблица1[[#This Row],[Lдуг 2,мм]]</f>
        <v>59062.100846042224</v>
      </c>
      <c r="CG2595" s="14">
        <f>Таблица1[[#This Row],[Т8]]+Таблица1[[#This Row],[Lпрям2, мм]]</f>
        <v>25983.22548382961</v>
      </c>
      <c r="CH2595" s="14">
        <f>Таблица1[[#This Row],[Т9]]-Таблица1[[#This Row],[Т9]]</f>
        <v>0</v>
      </c>
      <c r="CI2595" s="50">
        <f>Таблица1[[#This Row],[Т9]]-Таблица1[[#This Row],[Т8]]</f>
        <v>38400.066714288565</v>
      </c>
      <c r="CJ2595" s="54">
        <f>Таблица1[[#This Row],[Т9]]-Таблица1[[#This Row],[Т7]]</f>
        <v>582.28060064138117</v>
      </c>
      <c r="CK2595" s="14">
        <f>Таблица1[[#This Row],[Т9]]-Таблица1[[#This Row],[Т6]]</f>
        <v>38790.361474694088</v>
      </c>
      <c r="CL2595" s="14">
        <f>Таблица1[[#This Row],[Т9]]-Таблица1[[#This Row],[Т5]]</f>
        <v>629.53442997516686</v>
      </c>
      <c r="CM2595" s="14">
        <f>Таблица1[[#This Row],[Т9]]-Таблица1[[#This Row],[Т4]]</f>
        <v>39918.836995031146</v>
      </c>
      <c r="CN2595" s="14">
        <f>Таблица1[[#This Row],[Т9]]-Таблица1[[#This Row],[Т3]]</f>
        <v>861.57462059472164</v>
      </c>
      <c r="CO2595" s="14">
        <f>Таблица1[[#This Row],[Т9]]-Таблица1[[#This Row],[Т2]]</f>
        <v>45399.369177219291</v>
      </c>
      <c r="CP2595" s="14">
        <f>Таблица1[[#This Row],[Т9]]-Таблица1[[#This Row],[Т1]]</f>
        <v>1059.969394688138</v>
      </c>
      <c r="CQ2595" s="14">
        <f>Таблица1[[#This Row],[Т9]]-Таблица1[[#This Row],[угол обхв6]]</f>
        <v>47442.305360693237</v>
      </c>
      <c r="CR2595" s="14">
        <f>Таблица1[[#This Row],[Т9]]-Таблица1[[#This Row],[угол обхв5]]</f>
        <v>1177.9158855182613</v>
      </c>
      <c r="CS2595" s="14">
        <f>Таблица1[[#This Row],[Т9]]-Таблица1[[#This Row],[угол обхв4]]</f>
        <v>59062.100846042224</v>
      </c>
      <c r="CT2595" s="14">
        <f>Таблица1[[#This Row],[Lкан_прям, мм]]+Таблица1[[#This Row],[Lкан_дуг, мм]]+Таблица1[[#This Row],[Lкан_леб,мм]]</f>
        <v>85045.326329871838</v>
      </c>
      <c r="CU2595" s="16">
        <f>Таблица1[[#This Row],[Lкан_леб,мм]]</f>
        <v>57884.184960523962</v>
      </c>
      <c r="CV2595" s="14">
        <f>2534431-(Таблица1[[#This Row],[Т23]]+Таблица1[[#This Row],[угол обхв3]])</f>
        <v>2448939.8586306521</v>
      </c>
      <c r="CW2595" s="50">
        <f>SUM(X2595:AC2595,AD2595:AI2595)-Таблица1[[#This Row],[lподв_min, мм]]</f>
        <v>21839.950018038668</v>
      </c>
      <c r="CX2595" s="17">
        <f>CW3034-Таблица1[[#This Row],[Суммарная длина каната]]</f>
        <v>-2448939.8586306521</v>
      </c>
    </row>
    <row r="2596" spans="1:102" x14ac:dyDescent="0.25">
      <c r="A2596" s="21">
        <v>2595</v>
      </c>
      <c r="B2596" s="10">
        <v>66.463720000197924</v>
      </c>
      <c r="C2596" s="10">
        <v>141.87959183673468</v>
      </c>
      <c r="D2596" s="11">
        <v>11635.672780197323</v>
      </c>
      <c r="E2596" s="11">
        <v>24422.438420255996</v>
      </c>
      <c r="F2596" s="11">
        <v>11499.360255961643</v>
      </c>
      <c r="G2596" s="11">
        <v>24388.676078268261</v>
      </c>
      <c r="H2596" s="11">
        <v>12043.672290197324</v>
      </c>
      <c r="I2596" s="11">
        <v>19047.866565482345</v>
      </c>
      <c r="J2596" s="11">
        <v>5374.5718547736524</v>
      </c>
      <c r="K2596" s="11">
        <v>25983.225483822</v>
      </c>
      <c r="L2596" s="11">
        <v>1177.9158855258836</v>
      </c>
      <c r="M2596" s="11">
        <v>57884.184960523962</v>
      </c>
      <c r="N2596" s="11">
        <v>3586.9977753051307</v>
      </c>
      <c r="O2596" s="11">
        <v>21319.882208647919</v>
      </c>
      <c r="P2596" s="43">
        <v>4914.1389166545569</v>
      </c>
      <c r="Q2596" s="11">
        <v>22802.119772196962</v>
      </c>
      <c r="R2596" s="11">
        <v>10050.811860323216</v>
      </c>
      <c r="S2596" s="11">
        <v>24712.832746398566</v>
      </c>
      <c r="T2596" s="11">
        <v>11326.063810334705</v>
      </c>
      <c r="U2596" s="11">
        <v>25272.337405889353</v>
      </c>
      <c r="V2596" s="11">
        <v>11635.672780197323</v>
      </c>
      <c r="W2596" s="11">
        <v>24422.438420255996</v>
      </c>
      <c r="X2596" s="12">
        <v>0</v>
      </c>
      <c r="Y2596" s="12">
        <v>99.579398557432583</v>
      </c>
      <c r="Z2596" s="12">
        <v>197.64867311821391</v>
      </c>
      <c r="AA2596" s="44">
        <v>232.04019061955816</v>
      </c>
      <c r="AB2596" s="45">
        <v>47.253829333786626</v>
      </c>
      <c r="AC2596" s="12">
        <v>601.39379389689225</v>
      </c>
      <c r="AD2596" s="12">
        <v>11619.79548534899</v>
      </c>
      <c r="AE2596" s="12">
        <v>1989.5556800095007</v>
      </c>
      <c r="AF2596" s="12">
        <v>5480.5321821881489</v>
      </c>
      <c r="AG2596" s="44">
        <v>1128.4755203370617</v>
      </c>
      <c r="AH2596" s="45">
        <v>390.29476040551663</v>
      </c>
      <c r="AI2596" s="12">
        <v>5374.5718555327821</v>
      </c>
      <c r="AJ2596" s="12">
        <v>-62.143918951539661</v>
      </c>
      <c r="AK2596" s="12">
        <v>-48.159901148127879</v>
      </c>
      <c r="AL2596" s="12">
        <v>-20.403933510788505</v>
      </c>
      <c r="AM2596" s="44">
        <v>12.181663547818838</v>
      </c>
      <c r="AN2596" s="45">
        <v>5.5457689726780037</v>
      </c>
      <c r="AO2596" s="12">
        <v>89.999999893394701</v>
      </c>
      <c r="AP2596" s="12">
        <v>-2203.1003502823996</v>
      </c>
      <c r="AQ2596" s="12">
        <v>3283.033964689324</v>
      </c>
      <c r="AR2596" s="12">
        <v>4771.8952681257006</v>
      </c>
      <c r="AS2596" s="44">
        <v>10136.904748897405</v>
      </c>
      <c r="AT2596" s="45">
        <v>11286.634338019148</v>
      </c>
      <c r="AU2596" s="12">
        <v>12043.672780197323</v>
      </c>
      <c r="AV2596" s="12">
        <v>11237.180446847933</v>
      </c>
      <c r="AW2596" s="12">
        <v>21592.040254341809</v>
      </c>
      <c r="AX2596" s="12">
        <v>23184.521059398245</v>
      </c>
      <c r="AY2596" s="44">
        <v>25111.646004123224</v>
      </c>
      <c r="AZ2596" s="45">
        <v>24866.247124408848</v>
      </c>
      <c r="BA2596" s="12">
        <v>24422.438421015126</v>
      </c>
      <c r="BB2596" s="12">
        <v>3226.2751617619583</v>
      </c>
      <c r="BC2596" s="12">
        <v>4610.1751060387496</v>
      </c>
      <c r="BD2596" s="12">
        <v>9908.5682117943597</v>
      </c>
      <c r="BE2596" s="44">
        <v>11239.970921760516</v>
      </c>
      <c r="BF2596" s="45">
        <v>11675.102252512881</v>
      </c>
      <c r="BG2596" s="12">
        <v>12043.672790197325</v>
      </c>
      <c r="BH2596" s="12">
        <v>21510.521124083836</v>
      </c>
      <c r="BI2596" s="12">
        <v>23074.277817890856</v>
      </c>
      <c r="BJ2596" s="12">
        <v>25095.234033599852</v>
      </c>
      <c r="BK2596" s="44">
        <v>24873.524148164699</v>
      </c>
      <c r="BL2596" s="45">
        <v>24828.528701736501</v>
      </c>
      <c r="BM2596" s="12">
        <v>19047.866565482345</v>
      </c>
      <c r="BN2596" s="12">
        <v>0</v>
      </c>
      <c r="BO2596" s="12">
        <v>13.984017803411778</v>
      </c>
      <c r="BP2596" s="12">
        <v>27.755967637339374</v>
      </c>
      <c r="BQ2596" s="48">
        <v>32.585597058607348</v>
      </c>
      <c r="BR2596" s="49">
        <v>6.635894575140834</v>
      </c>
      <c r="BS2596" s="13">
        <v>84.454230920716697</v>
      </c>
      <c r="BT2596" s="12">
        <v>445.81503947603869</v>
      </c>
      <c r="BV2596" s="14">
        <f>Таблица1[[#This Row],[Lкан_леб,мм]]</f>
        <v>57884.184960523962</v>
      </c>
      <c r="BW2596" s="50">
        <f>Таблица1[[#This Row],[угол обхв4]]+Таблица1[[#This Row],[Lдуг 3,мм]]</f>
        <v>11619.79548534899</v>
      </c>
      <c r="BX2596" s="54">
        <f>Таблица1[[#This Row],[угол обхв5]]+Таблица1[[#This Row],[Y5, мм]]</f>
        <v>57983.764359081397</v>
      </c>
      <c r="BY2596" s="14">
        <f>Таблица1[[#This Row],[угол обхв6]]+Таблица1[[#This Row],[Lдуг 4,мм]]</f>
        <v>13609.35116535849</v>
      </c>
      <c r="BZ2596" s="14">
        <f>Таблица1[[#This Row],[Т1]]+Таблица1[[#This Row],[X6, мм]]</f>
        <v>58181.413032199613</v>
      </c>
      <c r="CA2596" s="14">
        <f>Таблица1[[#This Row],[Т2]]+Таблица1[[#This Row],[Lдуг 5,мм]]</f>
        <v>19089.883347546638</v>
      </c>
      <c r="CB2596" s="14">
        <f>Таблица1[[#This Row],[Т3]]+Таблица1[[#This Row],[Y6, мм]]</f>
        <v>58413.453222819167</v>
      </c>
      <c r="CC2596" s="14">
        <f>Таблица1[[#This Row],[Т4]]+Таблица1[[#This Row],[Lдуг 6,мм]]</f>
        <v>20218.3588678837</v>
      </c>
      <c r="CD2596" s="14">
        <f>Таблица1[[#This Row],[Т5]]+Таблица1[[#This Row],[Lдуг 1,мм]]</f>
        <v>58460.707052152953</v>
      </c>
      <c r="CE2596" s="14">
        <f>Таблица1[[#This Row],[Т6]]+Таблица1[[#This Row],[Lпрям1, мм]]</f>
        <v>20608.653628289216</v>
      </c>
      <c r="CF2596" s="15">
        <f>Таблица1[[#This Row],[Т7]]+Таблица1[[#This Row],[Lдуг 2,мм]]</f>
        <v>59062.100846049849</v>
      </c>
      <c r="CG2596" s="14">
        <f>Таблица1[[#This Row],[Т8]]+Таблица1[[#This Row],[Lпрям2, мм]]</f>
        <v>25983.225483821996</v>
      </c>
      <c r="CH2596" s="14">
        <f>Таблица1[[#This Row],[Т9]]-Таблица1[[#This Row],[Т9]]</f>
        <v>0</v>
      </c>
      <c r="CI2596" s="50">
        <f>Таблица1[[#This Row],[Т9]]-Таблица1[[#This Row],[Т8]]</f>
        <v>38453.447217760637</v>
      </c>
      <c r="CJ2596" s="54">
        <f>Таблица1[[#This Row],[Т9]]-Таблица1[[#This Row],[Т7]]</f>
        <v>601.39379389689566</v>
      </c>
      <c r="CK2596" s="14">
        <f>Таблица1[[#This Row],[Т9]]-Таблица1[[#This Row],[Т6]]</f>
        <v>38843.741978166145</v>
      </c>
      <c r="CL2596" s="14">
        <f>Таблица1[[#This Row],[Т9]]-Таблица1[[#This Row],[Т5]]</f>
        <v>648.64762323068135</v>
      </c>
      <c r="CM2596" s="14">
        <f>Таблица1[[#This Row],[Т9]]-Таблица1[[#This Row],[Т4]]</f>
        <v>39972.217498503211</v>
      </c>
      <c r="CN2596" s="14">
        <f>Таблица1[[#This Row],[Т9]]-Таблица1[[#This Row],[Т3]]</f>
        <v>880.68781385023613</v>
      </c>
      <c r="CO2596" s="14">
        <f>Таблица1[[#This Row],[Т9]]-Таблица1[[#This Row],[Т2]]</f>
        <v>45452.749680691355</v>
      </c>
      <c r="CP2596" s="14">
        <f>Таблица1[[#This Row],[Т9]]-Таблица1[[#This Row],[Т1]]</f>
        <v>1078.3364869684519</v>
      </c>
      <c r="CQ2596" s="14">
        <f>Таблица1[[#This Row],[Т9]]-Таблица1[[#This Row],[угол обхв6]]</f>
        <v>47442.305360700862</v>
      </c>
      <c r="CR2596" s="14">
        <f>Таблица1[[#This Row],[Т9]]-Таблица1[[#This Row],[угол обхв5]]</f>
        <v>1177.9158855258866</v>
      </c>
      <c r="CS2596" s="14">
        <f>Таблица1[[#This Row],[Т9]]-Таблица1[[#This Row],[угол обхв4]]</f>
        <v>59062.100846049849</v>
      </c>
      <c r="CT2596" s="14">
        <f>Таблица1[[#This Row],[Lкан_прям, мм]]+Таблица1[[#This Row],[Lкан_дуг, мм]]+Таблица1[[#This Row],[Lкан_леб,мм]]</f>
        <v>85045.326329871838</v>
      </c>
      <c r="CU2596" s="16">
        <f>Таблица1[[#This Row],[Lкан_леб,мм]]</f>
        <v>57884.184960523962</v>
      </c>
      <c r="CV2596" s="14">
        <f>2534431-(Таблица1[[#This Row],[Т23]]+Таблица1[[#This Row],[угол обхв3]])</f>
        <v>2448939.8586306521</v>
      </c>
      <c r="CW2596" s="50">
        <f>SUM(X2596:AC2596,AD2596:AI2596)-Таблица1[[#This Row],[lподв_min, мм]]</f>
        <v>21786.569514574228</v>
      </c>
      <c r="CX2596" s="17">
        <f>CW3035-Таблица1[[#This Row],[Суммарная длина каната]]</f>
        <v>-2448939.8586306521</v>
      </c>
    </row>
    <row r="2597" spans="1:102" x14ac:dyDescent="0.25">
      <c r="A2597" s="21">
        <v>2596</v>
      </c>
      <c r="B2597" s="10">
        <v>66.463720000197924</v>
      </c>
      <c r="C2597" s="10">
        <v>144.56367346938774</v>
      </c>
      <c r="D2597" s="11">
        <v>11448.731243451057</v>
      </c>
      <c r="E2597" s="11">
        <v>24753.687056155155</v>
      </c>
      <c r="F2597" s="11">
        <v>11314.149318757376</v>
      </c>
      <c r="G2597" s="11">
        <v>24713.578384452587</v>
      </c>
      <c r="H2597" s="11">
        <v>11856.730753451058</v>
      </c>
      <c r="I2597" s="11">
        <v>19325.622117711213</v>
      </c>
      <c r="J2597" s="11">
        <v>5428.0649384439421</v>
      </c>
      <c r="K2597" s="11">
        <v>25983.225483814524</v>
      </c>
      <c r="L2597" s="11">
        <v>1177.9158855333587</v>
      </c>
      <c r="M2597" s="11">
        <v>57884.184960523962</v>
      </c>
      <c r="N2597" s="11">
        <v>3586.9977753051307</v>
      </c>
      <c r="O2597" s="11">
        <v>21319.882208647919</v>
      </c>
      <c r="P2597" s="43">
        <v>4810.449201651174</v>
      </c>
      <c r="Q2597" s="11">
        <v>22820.383786226415</v>
      </c>
      <c r="R2597" s="11">
        <v>9852.0101812212342</v>
      </c>
      <c r="S2597" s="11">
        <v>24969.545457501186</v>
      </c>
      <c r="T2597" s="11">
        <v>11099.662078597365</v>
      </c>
      <c r="U2597" s="11">
        <v>25588.154981331641</v>
      </c>
      <c r="V2597" s="11">
        <v>11448.731243451057</v>
      </c>
      <c r="W2597" s="11">
        <v>24753.687056155155</v>
      </c>
      <c r="X2597" s="12">
        <v>0</v>
      </c>
      <c r="Y2597" s="12">
        <v>80.725871592890101</v>
      </c>
      <c r="Z2597" s="12">
        <v>197.38900683485929</v>
      </c>
      <c r="AA2597" s="44">
        <v>232.04019061955862</v>
      </c>
      <c r="AB2597" s="45">
        <v>47.253829333783564</v>
      </c>
      <c r="AC2597" s="12">
        <v>620.50698715226702</v>
      </c>
      <c r="AD2597" s="12">
        <v>11619.79548534899</v>
      </c>
      <c r="AE2597" s="12">
        <v>1936.0625963392106</v>
      </c>
      <c r="AF2597" s="12">
        <v>5480.5321821881498</v>
      </c>
      <c r="AG2597" s="44">
        <v>1128.4755203370614</v>
      </c>
      <c r="AH2597" s="45">
        <v>390.29476040552112</v>
      </c>
      <c r="AI2597" s="12">
        <v>5428.0649391955894</v>
      </c>
      <c r="AJ2597" s="12">
        <v>-62.143918951539661</v>
      </c>
      <c r="AK2597" s="12">
        <v>-50.807517628530768</v>
      </c>
      <c r="AL2597" s="12">
        <v>-23.088015143441556</v>
      </c>
      <c r="AM2597" s="44">
        <v>9.4975819151658509</v>
      </c>
      <c r="AN2597" s="45">
        <v>2.8616873400254463</v>
      </c>
      <c r="AO2597" s="12">
        <v>89.999999894445295</v>
      </c>
      <c r="AP2597" s="12">
        <v>-2203.1003502823996</v>
      </c>
      <c r="AQ2597" s="12">
        <v>3270.786592459282</v>
      </c>
      <c r="AR2597" s="12">
        <v>4650.45416235008</v>
      </c>
      <c r="AS2597" s="44">
        <v>9919.3326214561566</v>
      </c>
      <c r="AT2597" s="45">
        <v>11079.292636533932</v>
      </c>
      <c r="AU2597" s="12">
        <v>11856.731243451057</v>
      </c>
      <c r="AV2597" s="12">
        <v>11237.180446847933</v>
      </c>
      <c r="AW2597" s="12">
        <v>21577.708677116982</v>
      </c>
      <c r="AX2597" s="12">
        <v>23195.704432339899</v>
      </c>
      <c r="AY2597" s="44">
        <v>25371.952824532178</v>
      </c>
      <c r="AZ2597" s="45">
        <v>25180.663771819061</v>
      </c>
      <c r="BA2597" s="12">
        <v>24753.687056906801</v>
      </c>
      <c r="BB2597" s="12">
        <v>3226.2751617619583</v>
      </c>
      <c r="BC2597" s="12">
        <v>4494.2380188053257</v>
      </c>
      <c r="BD2597" s="12">
        <v>9692.0151419201411</v>
      </c>
      <c r="BE2597" s="44">
        <v>11032.339638362444</v>
      </c>
      <c r="BF2597" s="45">
        <v>11469.10068551449</v>
      </c>
      <c r="BG2597" s="12">
        <v>11856.731253451058</v>
      </c>
      <c r="BH2597" s="12">
        <v>21510.521124083836</v>
      </c>
      <c r="BI2597" s="12">
        <v>23078.210254695477</v>
      </c>
      <c r="BJ2597" s="12">
        <v>25344.86610361467</v>
      </c>
      <c r="BK2597" s="44">
        <v>25185.74761430065</v>
      </c>
      <c r="BL2597" s="45">
        <v>25161.178265667731</v>
      </c>
      <c r="BM2597" s="12">
        <v>19325.622117711213</v>
      </c>
      <c r="BN2597" s="12">
        <v>0</v>
      </c>
      <c r="BO2597" s="12">
        <v>11.336401323008889</v>
      </c>
      <c r="BP2597" s="12">
        <v>27.719502485089215</v>
      </c>
      <c r="BQ2597" s="48">
        <v>32.585597058607412</v>
      </c>
      <c r="BR2597" s="49">
        <v>6.635894575140405</v>
      </c>
      <c r="BS2597" s="13">
        <v>87.138312554419841</v>
      </c>
      <c r="BT2597" s="12">
        <v>445.81503947603869</v>
      </c>
      <c r="BV2597" s="14">
        <f>Таблица1[[#This Row],[Lкан_леб,мм]]</f>
        <v>57884.184960523962</v>
      </c>
      <c r="BW2597" s="50">
        <f>Таблица1[[#This Row],[угол обхв4]]+Таблица1[[#This Row],[Lдуг 3,мм]]</f>
        <v>11619.79548534899</v>
      </c>
      <c r="BX2597" s="54">
        <f>Таблица1[[#This Row],[угол обхв5]]+Таблица1[[#This Row],[Y5, мм]]</f>
        <v>57964.910832116853</v>
      </c>
      <c r="BY2597" s="14">
        <f>Таблица1[[#This Row],[угол обхв6]]+Таблица1[[#This Row],[Lдуг 4,мм]]</f>
        <v>13555.8580816882</v>
      </c>
      <c r="BZ2597" s="14">
        <f>Таблица1[[#This Row],[Т1]]+Таблица1[[#This Row],[X6, мм]]</f>
        <v>58162.299838951716</v>
      </c>
      <c r="CA2597" s="14">
        <f>Таблица1[[#This Row],[Т2]]+Таблица1[[#This Row],[Lдуг 5,мм]]</f>
        <v>19036.39026387635</v>
      </c>
      <c r="CB2597" s="14">
        <f>Таблица1[[#This Row],[Т3]]+Таблица1[[#This Row],[Y6, мм]]</f>
        <v>58394.340029571278</v>
      </c>
      <c r="CC2597" s="14">
        <f>Таблица1[[#This Row],[Т4]]+Таблица1[[#This Row],[Lдуг 6,мм]]</f>
        <v>20164.865784213413</v>
      </c>
      <c r="CD2597" s="14">
        <f>Таблица1[[#This Row],[Т5]]+Таблица1[[#This Row],[Lдуг 1,мм]]</f>
        <v>58441.593858905064</v>
      </c>
      <c r="CE2597" s="14">
        <f>Таблица1[[#This Row],[Т6]]+Таблица1[[#This Row],[Lпрям1, мм]]</f>
        <v>20555.160544618935</v>
      </c>
      <c r="CF2597" s="15">
        <f>Таблица1[[#This Row],[Т7]]+Таблица1[[#This Row],[Lдуг 2,мм]]</f>
        <v>59062.100846057328</v>
      </c>
      <c r="CG2597" s="14">
        <f>Таблица1[[#This Row],[Т8]]+Таблица1[[#This Row],[Lпрям2, мм]]</f>
        <v>25983.225483814524</v>
      </c>
      <c r="CH2597" s="14">
        <f>Таблица1[[#This Row],[Т9]]-Таблица1[[#This Row],[Т9]]</f>
        <v>0</v>
      </c>
      <c r="CI2597" s="50">
        <f>Таблица1[[#This Row],[Т9]]-Таблица1[[#This Row],[Т8]]</f>
        <v>38506.940301438393</v>
      </c>
      <c r="CJ2597" s="54">
        <f>Таблица1[[#This Row],[Т9]]-Таблица1[[#This Row],[Т7]]</f>
        <v>620.50698715226463</v>
      </c>
      <c r="CK2597" s="14">
        <f>Таблица1[[#This Row],[Т9]]-Таблица1[[#This Row],[Т6]]</f>
        <v>38897.235061843916</v>
      </c>
      <c r="CL2597" s="14">
        <f>Таблица1[[#This Row],[Т9]]-Таблица1[[#This Row],[Т5]]</f>
        <v>667.76081648605032</v>
      </c>
      <c r="CM2597" s="14">
        <f>Таблица1[[#This Row],[Т9]]-Таблица1[[#This Row],[Т4]]</f>
        <v>40025.710582180982</v>
      </c>
      <c r="CN2597" s="14">
        <f>Таблица1[[#This Row],[Т9]]-Таблица1[[#This Row],[Т3]]</f>
        <v>899.80100710561237</v>
      </c>
      <c r="CO2597" s="14">
        <f>Таблица1[[#This Row],[Т9]]-Таблица1[[#This Row],[Т2]]</f>
        <v>45506.242764369126</v>
      </c>
      <c r="CP2597" s="14">
        <f>Таблица1[[#This Row],[Т9]]-Таблица1[[#This Row],[Т1]]</f>
        <v>1097.1900139404752</v>
      </c>
      <c r="CQ2597" s="14">
        <f>Таблица1[[#This Row],[Т9]]-Таблица1[[#This Row],[угол обхв6]]</f>
        <v>47442.305360708342</v>
      </c>
      <c r="CR2597" s="14">
        <f>Таблица1[[#This Row],[Т9]]-Таблица1[[#This Row],[угол обхв5]]</f>
        <v>1177.9158855333662</v>
      </c>
      <c r="CS2597" s="14">
        <f>Таблица1[[#This Row],[Т9]]-Таблица1[[#This Row],[угол обхв4]]</f>
        <v>59062.100846057328</v>
      </c>
      <c r="CT2597" s="14">
        <f>Таблица1[[#This Row],[Lкан_прям, мм]]+Таблица1[[#This Row],[Lкан_дуг, мм]]+Таблица1[[#This Row],[Lкан_леб,мм]]</f>
        <v>85045.326329871838</v>
      </c>
      <c r="CU2597" s="16">
        <f>Таблица1[[#This Row],[Lкан_леб,мм]]</f>
        <v>57884.184960523962</v>
      </c>
      <c r="CV2597" s="14">
        <f>2534431-(Таблица1[[#This Row],[Т23]]+Таблица1[[#This Row],[угол обхв3]])</f>
        <v>2448939.8586306521</v>
      </c>
      <c r="CW2597" s="50">
        <f>SUM(X2597:AC2597,AD2597:AI2597)-Таблица1[[#This Row],[lподв_min, мм]]</f>
        <v>21733.07643090394</v>
      </c>
      <c r="CX2597" s="17">
        <f>CW3036-Таблица1[[#This Row],[Суммарная длина каната]]</f>
        <v>-2448939.8586306521</v>
      </c>
    </row>
    <row r="2598" spans="1:102" x14ac:dyDescent="0.25">
      <c r="A2598" s="21">
        <v>2597</v>
      </c>
      <c r="B2598" s="10">
        <v>66.463720000197924</v>
      </c>
      <c r="C2598" s="10">
        <v>147.2477551020408</v>
      </c>
      <c r="D2598" s="11">
        <v>11246.482776813842</v>
      </c>
      <c r="E2598" s="11">
        <v>25075.818015066285</v>
      </c>
      <c r="F2598" s="11">
        <v>11113.926744888908</v>
      </c>
      <c r="G2598" s="11">
        <v>25029.451018179323</v>
      </c>
      <c r="H2598" s="11">
        <v>11654.482286813844</v>
      </c>
      <c r="I2598" s="11">
        <v>19594.260193877992</v>
      </c>
      <c r="J2598" s="11">
        <v>5481.557821188293</v>
      </c>
      <c r="K2598" s="11">
        <v>25983.225483807189</v>
      </c>
      <c r="L2598" s="11">
        <v>1177.9158855406929</v>
      </c>
      <c r="M2598" s="11">
        <v>57884.184960523962</v>
      </c>
      <c r="N2598" s="11">
        <v>3586.9977753051307</v>
      </c>
      <c r="O2598" s="11">
        <v>21319.882208647919</v>
      </c>
      <c r="P2598" s="43">
        <v>4706.0179579326732</v>
      </c>
      <c r="Q2598" s="11">
        <v>22833.772084899436</v>
      </c>
      <c r="R2598" s="11">
        <v>9641.4050212668972</v>
      </c>
      <c r="S2598" s="11">
        <v>25216.666865428611</v>
      </c>
      <c r="T2598" s="11">
        <v>10858.719327846648</v>
      </c>
      <c r="U2598" s="11">
        <v>25893.023930148323</v>
      </c>
      <c r="V2598" s="11">
        <v>11246.482776813842</v>
      </c>
      <c r="W2598" s="11">
        <v>25075.818015066285</v>
      </c>
      <c r="X2598" s="12">
        <v>0</v>
      </c>
      <c r="Y2598" s="12">
        <v>61.343902990565958</v>
      </c>
      <c r="Z2598" s="12">
        <v>197.65778218928634</v>
      </c>
      <c r="AA2598" s="44">
        <v>232.0401906195583</v>
      </c>
      <c r="AB2598" s="45">
        <v>47.253829333783138</v>
      </c>
      <c r="AC2598" s="12">
        <v>639.62018040749899</v>
      </c>
      <c r="AD2598" s="12">
        <v>11619.79548534899</v>
      </c>
      <c r="AE2598" s="12">
        <v>1882.5697135948553</v>
      </c>
      <c r="AF2598" s="12">
        <v>5480.5321821881498</v>
      </c>
      <c r="AG2598" s="44">
        <v>1128.4755203370639</v>
      </c>
      <c r="AH2598" s="45">
        <v>390.29476040552208</v>
      </c>
      <c r="AI2598" s="12">
        <v>5481.557821932608</v>
      </c>
      <c r="AJ2598" s="12">
        <v>-62.143918951539661</v>
      </c>
      <c r="AK2598" s="12">
        <v>-53.52934360786471</v>
      </c>
      <c r="AL2598" s="12">
        <v>-25.772096776094614</v>
      </c>
      <c r="AM2598" s="44">
        <v>6.8135002825127504</v>
      </c>
      <c r="AN2598" s="45">
        <v>0.17760570737240594</v>
      </c>
      <c r="AO2598" s="12">
        <v>89.999999895475355</v>
      </c>
      <c r="AP2598" s="12">
        <v>-2203.1003502823996</v>
      </c>
      <c r="AQ2598" s="12">
        <v>3258.8999284895913</v>
      </c>
      <c r="AR2598" s="12">
        <v>4528.622581327525</v>
      </c>
      <c r="AS2598" s="44">
        <v>9689.809297481901</v>
      </c>
      <c r="AT2598" s="45">
        <v>10857.454609691547</v>
      </c>
      <c r="AU2598" s="12">
        <v>11654.482776813842</v>
      </c>
      <c r="AV2598" s="12">
        <v>11237.180446847933</v>
      </c>
      <c r="AW2598" s="12">
        <v>21562.401904580034</v>
      </c>
      <c r="AX2598" s="12">
        <v>23201.188579302067</v>
      </c>
      <c r="AY2598" s="44">
        <v>25621.78539875448</v>
      </c>
      <c r="AZ2598" s="45">
        <v>25485.025890339322</v>
      </c>
      <c r="BA2598" s="12">
        <v>25075.818015810601</v>
      </c>
      <c r="BB2598" s="12">
        <v>3226.2751617619583</v>
      </c>
      <c r="BC2598" s="12">
        <v>4377.9201111171333</v>
      </c>
      <c r="BD2598" s="12">
        <v>9464.0096446617499</v>
      </c>
      <c r="BE2598" s="44">
        <v>10810.315051631645</v>
      </c>
      <c r="BF2598" s="45">
        <v>11247.747494968942</v>
      </c>
      <c r="BG2598" s="12">
        <v>11654.482786813844</v>
      </c>
      <c r="BH2598" s="12">
        <v>21510.521124083836</v>
      </c>
      <c r="BI2598" s="12">
        <v>23076.291780831554</v>
      </c>
      <c r="BJ2598" s="12">
        <v>25584.083359831238</v>
      </c>
      <c r="BK2598" s="44">
        <v>25487.905396822454</v>
      </c>
      <c r="BL2598" s="45">
        <v>25483.816054875286</v>
      </c>
      <c r="BM2598" s="12">
        <v>19594.260193877992</v>
      </c>
      <c r="BN2598" s="12">
        <v>0</v>
      </c>
      <c r="BO2598" s="12">
        <v>8.6145753436749484</v>
      </c>
      <c r="BP2598" s="12">
        <v>27.757246831770097</v>
      </c>
      <c r="BQ2598" s="48">
        <v>32.585597058607362</v>
      </c>
      <c r="BR2598" s="49">
        <v>6.6358945751403446</v>
      </c>
      <c r="BS2598" s="13">
        <v>89.822394188102948</v>
      </c>
      <c r="BT2598" s="12">
        <v>445.81503947603869</v>
      </c>
      <c r="BV2598" s="14">
        <f>Таблица1[[#This Row],[Lкан_леб,мм]]</f>
        <v>57884.184960523962</v>
      </c>
      <c r="BW2598" s="50">
        <f>Таблица1[[#This Row],[угол обхв4]]+Таблица1[[#This Row],[Lдуг 3,мм]]</f>
        <v>11619.79548534899</v>
      </c>
      <c r="BX2598" s="54">
        <f>Таблица1[[#This Row],[угол обхв5]]+Таблица1[[#This Row],[Y5, мм]]</f>
        <v>57945.528863514526</v>
      </c>
      <c r="BY2598" s="14">
        <f>Таблица1[[#This Row],[угол обхв6]]+Таблица1[[#This Row],[Lдуг 4,мм]]</f>
        <v>13502.365198943846</v>
      </c>
      <c r="BZ2598" s="14">
        <f>Таблица1[[#This Row],[Т1]]+Таблица1[[#This Row],[X6, мм]]</f>
        <v>58143.186645703812</v>
      </c>
      <c r="CA2598" s="14">
        <f>Таблица1[[#This Row],[Т2]]+Таблица1[[#This Row],[Lдуг 5,мм]]</f>
        <v>18982.897381131996</v>
      </c>
      <c r="CB2598" s="14">
        <f>Таблица1[[#This Row],[Т3]]+Таблица1[[#This Row],[Y6, мм]]</f>
        <v>58375.226836323367</v>
      </c>
      <c r="CC2598" s="14">
        <f>Таблица1[[#This Row],[Т4]]+Таблица1[[#This Row],[Lдуг 6,мм]]</f>
        <v>20111.372901469058</v>
      </c>
      <c r="CD2598" s="14">
        <f>Таблица1[[#This Row],[Т5]]+Таблица1[[#This Row],[Lдуг 1,мм]]</f>
        <v>58422.480665657153</v>
      </c>
      <c r="CE2598" s="14">
        <f>Таблица1[[#This Row],[Т6]]+Таблица1[[#This Row],[Lпрям1, мм]]</f>
        <v>20501.667661874581</v>
      </c>
      <c r="CF2598" s="15">
        <f>Таблица1[[#This Row],[Т7]]+Таблица1[[#This Row],[Lдуг 2,мм]]</f>
        <v>59062.100846064655</v>
      </c>
      <c r="CG2598" s="14">
        <f>Таблица1[[#This Row],[Т8]]+Таблица1[[#This Row],[Lпрям2, мм]]</f>
        <v>25983.225483807189</v>
      </c>
      <c r="CH2598" s="14">
        <f>Таблица1[[#This Row],[Т9]]-Таблица1[[#This Row],[Т9]]</f>
        <v>0</v>
      </c>
      <c r="CI2598" s="50">
        <f>Таблица1[[#This Row],[Т9]]-Таблица1[[#This Row],[Т8]]</f>
        <v>38560.433184190071</v>
      </c>
      <c r="CJ2598" s="54">
        <f>Таблица1[[#This Row],[Т9]]-Таблица1[[#This Row],[Т7]]</f>
        <v>639.62018040750263</v>
      </c>
      <c r="CK2598" s="14">
        <f>Таблица1[[#This Row],[Т9]]-Таблица1[[#This Row],[Т6]]</f>
        <v>38950.727944595594</v>
      </c>
      <c r="CL2598" s="14">
        <f>Таблица1[[#This Row],[Т9]]-Таблица1[[#This Row],[Т5]]</f>
        <v>686.87400974128832</v>
      </c>
      <c r="CM2598" s="14">
        <f>Таблица1[[#This Row],[Т9]]-Таблица1[[#This Row],[Т4]]</f>
        <v>40079.20346493266</v>
      </c>
      <c r="CN2598" s="14">
        <f>Таблица1[[#This Row],[Т9]]-Таблица1[[#This Row],[Т3]]</f>
        <v>918.9142003608431</v>
      </c>
      <c r="CO2598" s="14">
        <f>Таблица1[[#This Row],[Т9]]-Таблица1[[#This Row],[Т2]]</f>
        <v>45559.735647120811</v>
      </c>
      <c r="CP2598" s="14">
        <f>Таблица1[[#This Row],[Т9]]-Таблица1[[#This Row],[Т1]]</f>
        <v>1116.5719825501292</v>
      </c>
      <c r="CQ2598" s="14">
        <f>Таблица1[[#This Row],[Т9]]-Таблица1[[#This Row],[угол обхв6]]</f>
        <v>47442.305360715662</v>
      </c>
      <c r="CR2598" s="14">
        <f>Таблица1[[#This Row],[Т9]]-Таблица1[[#This Row],[угол обхв5]]</f>
        <v>1177.9158855406931</v>
      </c>
      <c r="CS2598" s="14">
        <f>Таблица1[[#This Row],[Т9]]-Таблица1[[#This Row],[угол обхв4]]</f>
        <v>59062.100846064655</v>
      </c>
      <c r="CT2598" s="14">
        <f>Таблица1[[#This Row],[Lкан_прям, мм]]+Таблица1[[#This Row],[Lкан_дуг, мм]]+Таблица1[[#This Row],[Lкан_леб,мм]]</f>
        <v>85045.326329871838</v>
      </c>
      <c r="CU2598" s="16">
        <f>Таблица1[[#This Row],[Lкан_леб,мм]]</f>
        <v>57884.184960523962</v>
      </c>
      <c r="CV2598" s="14">
        <f>2534431-(Таблица1[[#This Row],[Т23]]+Таблица1[[#This Row],[угол обхв3]])</f>
        <v>2448939.8586306521</v>
      </c>
      <c r="CW2598" s="50">
        <f>SUM(X2598:AC2598,AD2598:AI2598)-Таблица1[[#This Row],[lподв_min, мм]]</f>
        <v>21679.58354815959</v>
      </c>
      <c r="CX2598" s="17">
        <f>CW3037-Таблица1[[#This Row],[Суммарная длина каната]]</f>
        <v>-2448939.8586306521</v>
      </c>
    </row>
    <row r="2599" spans="1:102" x14ac:dyDescent="0.25">
      <c r="A2599" s="21">
        <v>2598</v>
      </c>
      <c r="B2599" s="10">
        <v>66.463720000197924</v>
      </c>
      <c r="C2599" s="10">
        <v>149.93183673469386</v>
      </c>
      <c r="D2599" s="11">
        <v>11029.371144204593</v>
      </c>
      <c r="E2599" s="11">
        <v>25388.124492635772</v>
      </c>
      <c r="F2599" s="11">
        <v>10899.131853158069</v>
      </c>
      <c r="G2599" s="11">
        <v>25335.600906812844</v>
      </c>
      <c r="H2599" s="11">
        <v>11437.370654204595</v>
      </c>
      <c r="I2599" s="11">
        <v>19853.196523609317</v>
      </c>
      <c r="J2599" s="11">
        <v>5534.9279690264548</v>
      </c>
      <c r="K2599" s="11">
        <v>25983.225483800004</v>
      </c>
      <c r="L2599" s="11">
        <v>1177.9158855478745</v>
      </c>
      <c r="M2599" s="11">
        <v>57884.184960523962</v>
      </c>
      <c r="N2599" s="11">
        <v>3586.9977753051307</v>
      </c>
      <c r="O2599" s="11">
        <v>21319.882208647919</v>
      </c>
      <c r="P2599" s="43">
        <v>4601.0743235426762</v>
      </c>
      <c r="Q2599" s="11">
        <v>22842.255292250982</v>
      </c>
      <c r="R2599" s="11">
        <v>9419.4584802361933</v>
      </c>
      <c r="S2599" s="11">
        <v>25453.654748198867</v>
      </c>
      <c r="T2599" s="11">
        <v>10603.76422315026</v>
      </c>
      <c r="U2599" s="11">
        <v>26186.275323463284</v>
      </c>
      <c r="V2599" s="11">
        <v>11029.371144204593</v>
      </c>
      <c r="W2599" s="11">
        <v>25388.124492635772</v>
      </c>
      <c r="X2599" s="12">
        <v>0</v>
      </c>
      <c r="Y2599" s="12">
        <v>41.387808848591618</v>
      </c>
      <c r="Z2599" s="12">
        <v>198.50068308336341</v>
      </c>
      <c r="AA2599" s="44">
        <v>232.04019061955844</v>
      </c>
      <c r="AB2599" s="45">
        <v>47.253829333785674</v>
      </c>
      <c r="AC2599" s="12">
        <v>658.73337366257567</v>
      </c>
      <c r="AD2599" s="12">
        <v>11619.79548534899</v>
      </c>
      <c r="AE2599" s="12">
        <v>1829.1995657566938</v>
      </c>
      <c r="AF2599" s="12">
        <v>5480.5321821881489</v>
      </c>
      <c r="AG2599" s="44">
        <v>1128.4755203370614</v>
      </c>
      <c r="AH2599" s="45">
        <v>390.29476040551748</v>
      </c>
      <c r="AI2599" s="12">
        <v>5534.9279697635939</v>
      </c>
      <c r="AJ2599" s="12">
        <v>-62.143918951539661</v>
      </c>
      <c r="AK2599" s="12">
        <v>-56.331794514484507</v>
      </c>
      <c r="AL2599" s="12">
        <v>-28.456178408747689</v>
      </c>
      <c r="AM2599" s="44">
        <v>4.129418649859697</v>
      </c>
      <c r="AN2599" s="45">
        <v>-2.5064759252810034</v>
      </c>
      <c r="AO2599" s="12">
        <v>89.999999896483217</v>
      </c>
      <c r="AP2599" s="12">
        <v>-2203.1003502823996</v>
      </c>
      <c r="AQ2599" s="12">
        <v>3247.4349251176473</v>
      </c>
      <c r="AR2599" s="12">
        <v>4406.6678420901135</v>
      </c>
      <c r="AS2599" s="44">
        <v>9448.8383860819158</v>
      </c>
      <c r="AT2599" s="45">
        <v>10621.607003887622</v>
      </c>
      <c r="AU2599" s="12">
        <v>11437.371144204593</v>
      </c>
      <c r="AV2599" s="12">
        <v>11237.180446847933</v>
      </c>
      <c r="AW2599" s="12">
        <v>21546.070340017697</v>
      </c>
      <c r="AX2599" s="12">
        <v>23200.961467231609</v>
      </c>
      <c r="AY2599" s="44">
        <v>25860.595556096647</v>
      </c>
      <c r="AZ2599" s="45">
        <v>25778.66566315632</v>
      </c>
      <c r="BA2599" s="12">
        <v>25388.12449337291</v>
      </c>
      <c r="BB2599" s="12">
        <v>3226.2751617619583</v>
      </c>
      <c r="BC2599" s="12">
        <v>4261.5114733551927</v>
      </c>
      <c r="BD2599" s="12">
        <v>9225.0519987836287</v>
      </c>
      <c r="BE2599" s="44">
        <v>10574.384317304537</v>
      </c>
      <c r="BF2599" s="45">
        <v>11011.528363467231</v>
      </c>
      <c r="BG2599" s="12">
        <v>11437.371154204597</v>
      </c>
      <c r="BH2599" s="12">
        <v>21510.521124083836</v>
      </c>
      <c r="BI2599" s="12">
        <v>23068.44342362076</v>
      </c>
      <c r="BJ2599" s="12">
        <v>25812.360923179498</v>
      </c>
      <c r="BK2599" s="44">
        <v>25779.334515565504</v>
      </c>
      <c r="BL2599" s="45">
        <v>25795.734152942736</v>
      </c>
      <c r="BM2599" s="12">
        <v>19853.196523609317</v>
      </c>
      <c r="BN2599" s="12">
        <v>0</v>
      </c>
      <c r="BO2599" s="12">
        <v>5.8121244370551546</v>
      </c>
      <c r="BP2599" s="12">
        <v>27.875616105736814</v>
      </c>
      <c r="BQ2599" s="48">
        <v>32.585597058607384</v>
      </c>
      <c r="BR2599" s="49">
        <v>6.6358945751407008</v>
      </c>
      <c r="BS2599" s="13">
        <v>92.506475821764226</v>
      </c>
      <c r="BT2599" s="12">
        <v>445.81503947603869</v>
      </c>
      <c r="BV2599" s="14">
        <f>Таблица1[[#This Row],[Lкан_леб,мм]]</f>
        <v>57884.184960523962</v>
      </c>
      <c r="BW2599" s="50">
        <f>Таблица1[[#This Row],[угол обхв4]]+Таблица1[[#This Row],[Lдуг 3,мм]]</f>
        <v>11619.79548534899</v>
      </c>
      <c r="BX2599" s="54">
        <f>Таблица1[[#This Row],[угол обхв5]]+Таблица1[[#This Row],[Y5, мм]]</f>
        <v>57925.572769372557</v>
      </c>
      <c r="BY2599" s="14">
        <f>Таблица1[[#This Row],[угол обхв6]]+Таблица1[[#This Row],[Lдуг 4,мм]]</f>
        <v>13448.995051105683</v>
      </c>
      <c r="BZ2599" s="14">
        <f>Таблица1[[#This Row],[Т1]]+Таблица1[[#This Row],[X6, мм]]</f>
        <v>58124.073452455923</v>
      </c>
      <c r="CA2599" s="14">
        <f>Таблица1[[#This Row],[Т2]]+Таблица1[[#This Row],[Lдуг 5,мм]]</f>
        <v>18929.527233293833</v>
      </c>
      <c r="CB2599" s="14">
        <f>Таблица1[[#This Row],[Т3]]+Таблица1[[#This Row],[Y6, мм]]</f>
        <v>58356.113643075485</v>
      </c>
      <c r="CC2599" s="14">
        <f>Таблица1[[#This Row],[Т4]]+Таблица1[[#This Row],[Lдуг 6,мм]]</f>
        <v>20058.002753630895</v>
      </c>
      <c r="CD2599" s="14">
        <f>Таблица1[[#This Row],[Т5]]+Таблица1[[#This Row],[Lдуг 1,мм]]</f>
        <v>58403.367472409271</v>
      </c>
      <c r="CE2599" s="14">
        <f>Таблица1[[#This Row],[Т6]]+Таблица1[[#This Row],[Lпрям1, мм]]</f>
        <v>20448.297514036414</v>
      </c>
      <c r="CF2599" s="15">
        <f>Таблица1[[#This Row],[Т7]]+Таблица1[[#This Row],[Lдуг 2,мм]]</f>
        <v>59062.100846071844</v>
      </c>
      <c r="CG2599" s="14">
        <f>Таблица1[[#This Row],[Т8]]+Таблица1[[#This Row],[Lпрям2, мм]]</f>
        <v>25983.225483800008</v>
      </c>
      <c r="CH2599" s="14">
        <f>Таблица1[[#This Row],[Т9]]-Таблица1[[#This Row],[Т9]]</f>
        <v>0</v>
      </c>
      <c r="CI2599" s="50">
        <f>Таблица1[[#This Row],[Т9]]-Таблица1[[#This Row],[Т8]]</f>
        <v>38613.80333203543</v>
      </c>
      <c r="CJ2599" s="54">
        <f>Таблица1[[#This Row],[Т9]]-Таблица1[[#This Row],[Т7]]</f>
        <v>658.73337366257329</v>
      </c>
      <c r="CK2599" s="14">
        <f>Таблица1[[#This Row],[Т9]]-Таблица1[[#This Row],[Т6]]</f>
        <v>39004.098092440952</v>
      </c>
      <c r="CL2599" s="14">
        <f>Таблица1[[#This Row],[Т9]]-Таблица1[[#This Row],[Т5]]</f>
        <v>705.98720299635897</v>
      </c>
      <c r="CM2599" s="14">
        <f>Таблица1[[#This Row],[Т9]]-Таблица1[[#This Row],[Т4]]</f>
        <v>40132.573612778011</v>
      </c>
      <c r="CN2599" s="14">
        <f>Таблица1[[#This Row],[Т9]]-Таблица1[[#This Row],[Т3]]</f>
        <v>938.02739361592103</v>
      </c>
      <c r="CO2599" s="14">
        <f>Таблица1[[#This Row],[Т9]]-Таблица1[[#This Row],[Т2]]</f>
        <v>45613.105794966163</v>
      </c>
      <c r="CP2599" s="14">
        <f>Таблица1[[#This Row],[Т9]]-Таблица1[[#This Row],[Т1]]</f>
        <v>1136.5280766992873</v>
      </c>
      <c r="CQ2599" s="14">
        <f>Таблица1[[#This Row],[Т9]]-Таблица1[[#This Row],[угол обхв6]]</f>
        <v>47442.30536072285</v>
      </c>
      <c r="CR2599" s="14">
        <f>Таблица1[[#This Row],[Т9]]-Таблица1[[#This Row],[угол обхв5]]</f>
        <v>1177.9158855478818</v>
      </c>
      <c r="CS2599" s="14">
        <f>Таблица1[[#This Row],[Т9]]-Таблица1[[#This Row],[угол обхв4]]</f>
        <v>59062.100846071844</v>
      </c>
      <c r="CT2599" s="14">
        <f>Таблица1[[#This Row],[Lкан_прям, мм]]+Таблица1[[#This Row],[Lкан_дуг, мм]]+Таблица1[[#This Row],[Lкан_леб,мм]]</f>
        <v>85045.326329871838</v>
      </c>
      <c r="CU2599" s="16">
        <f>Таблица1[[#This Row],[Lкан_леб,мм]]</f>
        <v>57884.184960523962</v>
      </c>
      <c r="CV2599" s="14">
        <f>2534431-(Таблица1[[#This Row],[Т23]]+Таблица1[[#This Row],[угол обхв3]])</f>
        <v>2448939.8586306521</v>
      </c>
      <c r="CW2599" s="50">
        <f>SUM(X2599:AC2599,AD2599:AI2599)-Таблица1[[#This Row],[lподв_min, мм]]</f>
        <v>21626.213400321427</v>
      </c>
      <c r="CX2599" s="17">
        <f>CW3038-Таблица1[[#This Row],[Суммарная длина каната]]</f>
        <v>-2448939.8586306521</v>
      </c>
    </row>
    <row r="2600" spans="1:102" x14ac:dyDescent="0.25">
      <c r="A2600" s="21">
        <v>2599</v>
      </c>
      <c r="B2600" s="10">
        <v>66.463720000197924</v>
      </c>
      <c r="C2600" s="10">
        <v>152.61591836734689</v>
      </c>
      <c r="D2600" s="11">
        <v>10797.87272159062</v>
      </c>
      <c r="E2600" s="11">
        <v>25689.921240917378</v>
      </c>
      <c r="F2600" s="11">
        <v>10670.235936250063</v>
      </c>
      <c r="G2600" s="11">
        <v>25631.356310900104</v>
      </c>
      <c r="H2600" s="11">
        <v>11205.872231590622</v>
      </c>
      <c r="I2600" s="11">
        <v>20101.879291868772</v>
      </c>
      <c r="J2600" s="11">
        <v>5588.0419490486056</v>
      </c>
      <c r="K2600" s="11">
        <v>25983.225483792998</v>
      </c>
      <c r="L2600" s="11">
        <v>1177.9158855548831</v>
      </c>
      <c r="M2600" s="11">
        <v>57884.184960523962</v>
      </c>
      <c r="N2600" s="11">
        <v>3586.9977753051307</v>
      </c>
      <c r="O2600" s="11">
        <v>21319.882208647919</v>
      </c>
      <c r="P2600" s="43">
        <v>4495.848560787922</v>
      </c>
      <c r="Q2600" s="11">
        <v>22845.814794832942</v>
      </c>
      <c r="R2600" s="11">
        <v>9186.6575426213931</v>
      </c>
      <c r="S2600" s="11">
        <v>25679.98911832655</v>
      </c>
      <c r="T2600" s="11">
        <v>10335.356174813209</v>
      </c>
      <c r="U2600" s="11">
        <v>26467.265723085417</v>
      </c>
      <c r="V2600" s="11">
        <v>10797.87272159062</v>
      </c>
      <c r="W2600" s="11">
        <v>25689.921240917378</v>
      </c>
      <c r="X2600" s="12">
        <v>0</v>
      </c>
      <c r="Y2600" s="12">
        <v>20.808071721625979</v>
      </c>
      <c r="Z2600" s="12">
        <v>199.96722696243199</v>
      </c>
      <c r="AA2600" s="44">
        <v>232.04019061955921</v>
      </c>
      <c r="AB2600" s="45">
        <v>47.253829333786534</v>
      </c>
      <c r="AC2600" s="12">
        <v>677.84656691747921</v>
      </c>
      <c r="AD2600" s="12">
        <v>11619.79548534899</v>
      </c>
      <c r="AE2600" s="12">
        <v>1776.0855857345407</v>
      </c>
      <c r="AF2600" s="12">
        <v>5480.5321821881498</v>
      </c>
      <c r="AG2600" s="44">
        <v>1128.4755203370614</v>
      </c>
      <c r="AH2600" s="45">
        <v>390.29476040551856</v>
      </c>
      <c r="AI2600" s="12">
        <v>5588.0419497787379</v>
      </c>
      <c r="AJ2600" s="12">
        <v>-62.143918951539661</v>
      </c>
      <c r="AK2600" s="12">
        <v>-59.221824124444844</v>
      </c>
      <c r="AL2600" s="12">
        <v>-31.14026004140074</v>
      </c>
      <c r="AM2600" s="44">
        <v>1.4453370172067521</v>
      </c>
      <c r="AN2600" s="45">
        <v>-5.1905575579340688</v>
      </c>
      <c r="AO2600" s="12">
        <v>89.999999897467148</v>
      </c>
      <c r="AP2600" s="12">
        <v>-2203.1003502823996</v>
      </c>
      <c r="AQ2600" s="12">
        <v>3236.462587043914</v>
      </c>
      <c r="AR2600" s="12">
        <v>4284.8575318977837</v>
      </c>
      <c r="AS2600" s="44">
        <v>9196.9486141126563</v>
      </c>
      <c r="AT2600" s="45">
        <v>10372.267304666342</v>
      </c>
      <c r="AU2600" s="12">
        <v>11205.87272159062</v>
      </c>
      <c r="AV2600" s="12">
        <v>11237.180446847933</v>
      </c>
      <c r="AW2600" s="12">
        <v>21528.662192819469</v>
      </c>
      <c r="AX2600" s="12">
        <v>23195.023594446986</v>
      </c>
      <c r="AY2600" s="44">
        <v>26087.859310725504</v>
      </c>
      <c r="AZ2600" s="45">
        <v>26060.938799915213</v>
      </c>
      <c r="BA2600" s="12">
        <v>25689.921241647509</v>
      </c>
      <c r="BB2600" s="12">
        <v>3226.2751617619583</v>
      </c>
      <c r="BC2600" s="12">
        <v>4145.3133725267062</v>
      </c>
      <c r="BD2600" s="12">
        <v>8975.6665137312557</v>
      </c>
      <c r="BE2600" s="44">
        <v>10325.065103321946</v>
      </c>
      <c r="BF2600" s="45">
        <v>10760.961591737485</v>
      </c>
      <c r="BG2600" s="12">
        <v>11205.872731590622</v>
      </c>
      <c r="BH2600" s="12">
        <v>21510.521124083836</v>
      </c>
      <c r="BI2600" s="12">
        <v>23054.594779004496</v>
      </c>
      <c r="BJ2600" s="12">
        <v>26029.197917940593</v>
      </c>
      <c r="BK2600" s="44">
        <v>26059.395530686463</v>
      </c>
      <c r="BL2600" s="45">
        <v>26096.248164087585</v>
      </c>
      <c r="BM2600" s="12">
        <v>20101.879291868772</v>
      </c>
      <c r="BN2600" s="12">
        <v>0</v>
      </c>
      <c r="BO2600" s="12">
        <v>2.9220948270948166</v>
      </c>
      <c r="BP2600" s="12">
        <v>28.0815640830441</v>
      </c>
      <c r="BQ2600" s="48">
        <v>32.58559705860749</v>
      </c>
      <c r="BR2600" s="49">
        <v>6.6358945751408216</v>
      </c>
      <c r="BS2600" s="13">
        <v>95.190557455401219</v>
      </c>
      <c r="BT2600" s="12">
        <v>445.81503947603869</v>
      </c>
      <c r="BV2600" s="14">
        <f>Таблица1[[#This Row],[Lкан_леб,мм]]</f>
        <v>57884.184960523962</v>
      </c>
      <c r="BW2600" s="50">
        <f>Таблица1[[#This Row],[угол обхв4]]+Таблица1[[#This Row],[Lдуг 3,мм]]</f>
        <v>11619.79548534899</v>
      </c>
      <c r="BX2600" s="54">
        <f>Таблица1[[#This Row],[угол обхв5]]+Таблица1[[#This Row],[Y5, мм]]</f>
        <v>57904.993032245591</v>
      </c>
      <c r="BY2600" s="14">
        <f>Таблица1[[#This Row],[угол обхв6]]+Таблица1[[#This Row],[Lдуг 4,мм]]</f>
        <v>13395.881071083531</v>
      </c>
      <c r="BZ2600" s="14">
        <f>Таблица1[[#This Row],[Т1]]+Таблица1[[#This Row],[X6, мм]]</f>
        <v>58104.960259208026</v>
      </c>
      <c r="CA2600" s="14">
        <f>Таблица1[[#This Row],[Т2]]+Таблица1[[#This Row],[Lдуг 5,мм]]</f>
        <v>18876.413253271683</v>
      </c>
      <c r="CB2600" s="14">
        <f>Таблица1[[#This Row],[Т3]]+Таблица1[[#This Row],[Y6, мм]]</f>
        <v>58337.000449827588</v>
      </c>
      <c r="CC2600" s="14">
        <f>Таблица1[[#This Row],[Т4]]+Таблица1[[#This Row],[Lдуг 6,мм]]</f>
        <v>20004.888773608745</v>
      </c>
      <c r="CD2600" s="14">
        <f>Таблица1[[#This Row],[Т5]]+Таблица1[[#This Row],[Lдуг 1,мм]]</f>
        <v>58384.254279161374</v>
      </c>
      <c r="CE2600" s="14">
        <f>Таблица1[[#This Row],[Т6]]+Таблица1[[#This Row],[Lпрям1, мм]]</f>
        <v>20395.183534014264</v>
      </c>
      <c r="CF2600" s="15">
        <f>Таблица1[[#This Row],[Т7]]+Таблица1[[#This Row],[Lдуг 2,мм]]</f>
        <v>59062.100846078851</v>
      </c>
      <c r="CG2600" s="14">
        <f>Таблица1[[#This Row],[Т8]]+Таблица1[[#This Row],[Lпрям2, мм]]</f>
        <v>25983.225483793001</v>
      </c>
      <c r="CH2600" s="14">
        <f>Таблица1[[#This Row],[Т9]]-Таблица1[[#This Row],[Т9]]</f>
        <v>0</v>
      </c>
      <c r="CI2600" s="50">
        <f>Таблица1[[#This Row],[Т9]]-Таблица1[[#This Row],[Т8]]</f>
        <v>38666.917312064586</v>
      </c>
      <c r="CJ2600" s="54">
        <f>Таблица1[[#This Row],[Т9]]-Таблица1[[#This Row],[Т7]]</f>
        <v>677.84656691747659</v>
      </c>
      <c r="CK2600" s="14">
        <f>Таблица1[[#This Row],[Т9]]-Таблица1[[#This Row],[Т6]]</f>
        <v>39057.212072470109</v>
      </c>
      <c r="CL2600" s="14">
        <f>Таблица1[[#This Row],[Т9]]-Таблица1[[#This Row],[Т5]]</f>
        <v>725.10039625126228</v>
      </c>
      <c r="CM2600" s="14">
        <f>Таблица1[[#This Row],[Т9]]-Таблица1[[#This Row],[Т4]]</f>
        <v>40185.687592807168</v>
      </c>
      <c r="CN2600" s="14">
        <f>Таблица1[[#This Row],[Т9]]-Таблица1[[#This Row],[Т3]]</f>
        <v>957.14058687082434</v>
      </c>
      <c r="CO2600" s="14">
        <f>Таблица1[[#This Row],[Т9]]-Таблица1[[#This Row],[Т2]]</f>
        <v>45666.219774995319</v>
      </c>
      <c r="CP2600" s="14">
        <f>Таблица1[[#This Row],[Т9]]-Таблица1[[#This Row],[Т1]]</f>
        <v>1157.1078138332596</v>
      </c>
      <c r="CQ2600" s="14">
        <f>Таблица1[[#This Row],[Т9]]-Таблица1[[#This Row],[угол обхв6]]</f>
        <v>47442.305360729864</v>
      </c>
      <c r="CR2600" s="14">
        <f>Таблица1[[#This Row],[Т9]]-Таблица1[[#This Row],[угол обхв5]]</f>
        <v>1177.9158855548885</v>
      </c>
      <c r="CS2600" s="14">
        <f>Таблица1[[#This Row],[Т9]]-Таблица1[[#This Row],[угол обхв4]]</f>
        <v>59062.100846078851</v>
      </c>
      <c r="CT2600" s="14">
        <f>Таблица1[[#This Row],[Lкан_прям, мм]]+Таблица1[[#This Row],[Lкан_дуг, мм]]+Таблица1[[#This Row],[Lкан_леб,мм]]</f>
        <v>85045.326329871838</v>
      </c>
      <c r="CU2600" s="16">
        <f>Таблица1[[#This Row],[Lкан_леб,мм]]</f>
        <v>57884.184960523962</v>
      </c>
      <c r="CV2600" s="14">
        <f>2534431-(Таблица1[[#This Row],[Т23]]+Таблица1[[#This Row],[угол обхв3]])</f>
        <v>2448939.8586306521</v>
      </c>
      <c r="CW2600" s="50">
        <f>SUM(X2600:AC2600,AD2600:AI2600)-Таблица1[[#This Row],[lподв_min, мм]]</f>
        <v>21573.099420299277</v>
      </c>
      <c r="CX2600" s="17">
        <f>CW3039-Таблица1[[#This Row],[Суммарная длина каната]]</f>
        <v>-2448939.8586306521</v>
      </c>
    </row>
    <row r="2601" spans="1:102" x14ac:dyDescent="0.25">
      <c r="A2601" s="21">
        <v>2600</v>
      </c>
      <c r="B2601" s="10">
        <v>66.463720000197924</v>
      </c>
      <c r="C2601" s="10">
        <v>155.29999999999623</v>
      </c>
      <c r="D2601" s="11">
        <v>10552.495451746578</v>
      </c>
      <c r="E2601" s="11">
        <v>25980.546071910179</v>
      </c>
      <c r="F2601" s="11">
        <v>10427.741226645907</v>
      </c>
      <c r="G2601" s="11">
        <v>25916.068298068873</v>
      </c>
      <c r="H2601" s="11">
        <v>10960.494961746579</v>
      </c>
      <c r="I2601" s="11">
        <v>20340.689377137962</v>
      </c>
      <c r="J2601" s="11">
        <v>5639.8566947722165</v>
      </c>
      <c r="K2601" s="11">
        <v>25982.328009157536</v>
      </c>
      <c r="L2601" s="11">
        <v>1178.8133601903448</v>
      </c>
      <c r="M2601" s="11">
        <v>57884.184960523962</v>
      </c>
      <c r="N2601" s="11">
        <v>3586.9977753051307</v>
      </c>
      <c r="O2601" s="11">
        <v>21319.882208647919</v>
      </c>
      <c r="P2601" s="43">
        <v>4390.5715510078717</v>
      </c>
      <c r="Q2601" s="11">
        <v>22844.442782554885</v>
      </c>
      <c r="R2601" s="11">
        <v>8943.5130091133105</v>
      </c>
      <c r="S2601" s="11">
        <v>25895.173363754202</v>
      </c>
      <c r="T2601" s="11">
        <v>10054.084110946846</v>
      </c>
      <c r="U2601" s="11">
        <v>26735.378593309604</v>
      </c>
      <c r="V2601" s="11">
        <v>10552.495451746578</v>
      </c>
      <c r="W2601" s="11">
        <v>25980.546071910179</v>
      </c>
      <c r="X2601" s="12">
        <v>0</v>
      </c>
      <c r="Y2601" s="12">
        <v>0.44873731437640529</v>
      </c>
      <c r="Z2601" s="12">
        <v>202.11084275056373</v>
      </c>
      <c r="AA2601" s="44">
        <v>232.04019061955924</v>
      </c>
      <c r="AB2601" s="45">
        <v>47.253829333787031</v>
      </c>
      <c r="AC2601" s="12">
        <v>696.95976017205828</v>
      </c>
      <c r="AD2601" s="12">
        <v>11619.79548534899</v>
      </c>
      <c r="AE2601" s="12">
        <v>1723.3733653821796</v>
      </c>
      <c r="AF2601" s="12">
        <v>5480.5321821881507</v>
      </c>
      <c r="AG2601" s="44">
        <v>1128.4755203370601</v>
      </c>
      <c r="AH2601" s="45">
        <v>390.29476040551657</v>
      </c>
      <c r="AI2601" s="12">
        <v>5639.8566954956377</v>
      </c>
      <c r="AJ2601" s="12">
        <v>-62.143918951539661</v>
      </c>
      <c r="AK2601" s="12">
        <v>-62.206935506009764</v>
      </c>
      <c r="AL2601" s="12">
        <v>-33.824341674050075</v>
      </c>
      <c r="AM2601" s="44">
        <v>-1.2387446154425799</v>
      </c>
      <c r="AN2601" s="45">
        <v>-7.8746391905834709</v>
      </c>
      <c r="AO2601" s="12">
        <v>89.999999898409143</v>
      </c>
      <c r="AP2601" s="12">
        <v>-2203.1003502823996</v>
      </c>
      <c r="AQ2601" s="12">
        <v>3226.0657064634488</v>
      </c>
      <c r="AR2601" s="12">
        <v>4163.4589211113416</v>
      </c>
      <c r="AS2601" s="44">
        <v>8934.6926660729423</v>
      </c>
      <c r="AT2601" s="45">
        <v>10109.982601278793</v>
      </c>
      <c r="AU2601" s="12">
        <v>10960.495451746578</v>
      </c>
      <c r="AV2601" s="12">
        <v>11237.180446847933</v>
      </c>
      <c r="AW2601" s="12">
        <v>21510.124269406475</v>
      </c>
      <c r="AX2601" s="12">
        <v>23183.38798954487</v>
      </c>
      <c r="AY2601" s="44">
        <v>26303.078011372552</v>
      </c>
      <c r="AZ2601" s="45">
        <v>26331.225950390362</v>
      </c>
      <c r="BA2601" s="12">
        <v>25980.546072633599</v>
      </c>
      <c r="BB2601" s="12">
        <v>3226.2751617619583</v>
      </c>
      <c r="BC2601" s="12">
        <v>4029.6394821661893</v>
      </c>
      <c r="BD2601" s="12">
        <v>8716.4003792167805</v>
      </c>
      <c r="BE2601" s="44">
        <v>10062.904453987214</v>
      </c>
      <c r="BF2601" s="45">
        <v>10496.596961414631</v>
      </c>
      <c r="BG2601" s="12">
        <v>10960.495461746581</v>
      </c>
      <c r="BH2601" s="12">
        <v>21510.521124083836</v>
      </c>
      <c r="BI2601" s="12">
        <v>23034.684843313444</v>
      </c>
      <c r="BJ2601" s="12">
        <v>26234.118570744187</v>
      </c>
      <c r="BK2601" s="44">
        <v>26327.473945691258</v>
      </c>
      <c r="BL2601" s="45">
        <v>26384.698714829421</v>
      </c>
      <c r="BM2601" s="12">
        <v>20340.689377137962</v>
      </c>
      <c r="BN2601" s="12">
        <v>0</v>
      </c>
      <c r="BO2601" s="12">
        <v>6.3016554470105943E-2</v>
      </c>
      <c r="BP2601" s="12">
        <v>28.382593831959685</v>
      </c>
      <c r="BQ2601" s="48">
        <v>32.585597058607497</v>
      </c>
      <c r="BR2601" s="49">
        <v>6.6358945751408918</v>
      </c>
      <c r="BS2601" s="13">
        <v>97.874639088992609</v>
      </c>
      <c r="BT2601" s="12">
        <v>445.81503947603869</v>
      </c>
      <c r="BV2601" s="14">
        <f>Таблица1[[#This Row],[Lкан_леб,мм]]</f>
        <v>57884.184960523962</v>
      </c>
      <c r="BW2601" s="50">
        <f>Таблица1[[#This Row],[угол обхв4]]+Таблица1[[#This Row],[Lдуг 3,мм]]</f>
        <v>11619.79548534899</v>
      </c>
      <c r="BX2601" s="54">
        <f>Таблица1[[#This Row],[угол обхв5]]+Таблица1[[#This Row],[Y5, мм]]</f>
        <v>57884.633697838341</v>
      </c>
      <c r="BY2601" s="14">
        <f>Таблица1[[#This Row],[угол обхв6]]+Таблица1[[#This Row],[Lдуг 4,мм]]</f>
        <v>13343.16885073117</v>
      </c>
      <c r="BZ2601" s="14">
        <f>Таблица1[[#This Row],[Т1]]+Таблица1[[#This Row],[X6, мм]]</f>
        <v>58086.744540588901</v>
      </c>
      <c r="CA2601" s="14">
        <f>Таблица1[[#This Row],[Т2]]+Таблица1[[#This Row],[Lдуг 5,мм]]</f>
        <v>18823.701032919322</v>
      </c>
      <c r="CB2601" s="14">
        <f>Таблица1[[#This Row],[Т3]]+Таблица1[[#This Row],[Y6, мм]]</f>
        <v>58318.784731208463</v>
      </c>
      <c r="CC2601" s="14">
        <f>Таблица1[[#This Row],[Т4]]+Таблица1[[#This Row],[Lдуг 6,мм]]</f>
        <v>19952.17655325638</v>
      </c>
      <c r="CD2601" s="14">
        <f>Таблица1[[#This Row],[Т5]]+Таблица1[[#This Row],[Lдуг 1,мм]]</f>
        <v>58366.038560542249</v>
      </c>
      <c r="CE2601" s="14">
        <f>Таблица1[[#This Row],[Т6]]+Таблица1[[#This Row],[Lпрям1, мм]]</f>
        <v>20342.471313661896</v>
      </c>
      <c r="CF2601" s="15">
        <f>Таблица1[[#This Row],[Т7]]+Таблица1[[#This Row],[Lдуг 2,мм]]</f>
        <v>59062.998320714309</v>
      </c>
      <c r="CG2601" s="14">
        <f>Таблица1[[#This Row],[Т8]]+Таблица1[[#This Row],[Lпрям2, мм]]</f>
        <v>25982.328009157533</v>
      </c>
      <c r="CH2601" s="14">
        <f>Таблица1[[#This Row],[Т9]]-Таблица1[[#This Row],[Т9]]</f>
        <v>0</v>
      </c>
      <c r="CI2601" s="50">
        <f>Таблица1[[#This Row],[Т9]]-Таблица1[[#This Row],[Т8]]</f>
        <v>38720.527007052413</v>
      </c>
      <c r="CJ2601" s="54">
        <f>Таблица1[[#This Row],[Т9]]-Таблица1[[#This Row],[Т7]]</f>
        <v>696.95976017205976</v>
      </c>
      <c r="CK2601" s="14">
        <f>Таблица1[[#This Row],[Т9]]-Таблица1[[#This Row],[Т6]]</f>
        <v>39110.821767457928</v>
      </c>
      <c r="CL2601" s="14">
        <f>Таблица1[[#This Row],[Т9]]-Таблица1[[#This Row],[Т5]]</f>
        <v>744.21358950584545</v>
      </c>
      <c r="CM2601" s="14">
        <f>Таблица1[[#This Row],[Т9]]-Таблица1[[#This Row],[Т4]]</f>
        <v>40239.297287794987</v>
      </c>
      <c r="CN2601" s="14">
        <f>Таблица1[[#This Row],[Т9]]-Таблица1[[#This Row],[Т3]]</f>
        <v>976.2537801254075</v>
      </c>
      <c r="CO2601" s="14">
        <f>Таблица1[[#This Row],[Т9]]-Таблица1[[#This Row],[Т2]]</f>
        <v>45719.829469983139</v>
      </c>
      <c r="CP2601" s="14">
        <f>Таблица1[[#This Row],[Т9]]-Таблица1[[#This Row],[Т1]]</f>
        <v>1178.3646228759681</v>
      </c>
      <c r="CQ2601" s="14">
        <f>Таблица1[[#This Row],[Т9]]-Таблица1[[#This Row],[угол обхв6]]</f>
        <v>47443.202835365315</v>
      </c>
      <c r="CR2601" s="14">
        <f>Таблица1[[#This Row],[Т9]]-Таблица1[[#This Row],[угол обхв5]]</f>
        <v>1178.8133601903464</v>
      </c>
      <c r="CS2601" s="14">
        <f>Таблица1[[#This Row],[Т9]]-Таблица1[[#This Row],[угол обхв4]]</f>
        <v>59062.998320714309</v>
      </c>
      <c r="CT2601" s="14">
        <f>Таблица1[[#This Row],[Lкан_прям, мм]]+Таблица1[[#This Row],[Lкан_дуг, мм]]+Таблица1[[#This Row],[Lкан_леб,мм]]</f>
        <v>85045.326329871838</v>
      </c>
      <c r="CU2601" s="16">
        <f>Таблица1[[#This Row],[Lкан_леб,мм]]</f>
        <v>57884.184960523962</v>
      </c>
      <c r="CV2601" s="14">
        <f>2534431-(Таблица1[[#This Row],[Т23]]+Таблица1[[#This Row],[угол обхв3]])</f>
        <v>2448939.8586306521</v>
      </c>
      <c r="CW2601" s="50">
        <f>SUM(X2601:AC2601,AD2601:AI2601)-Таблица1[[#This Row],[lподв_min, мм]]</f>
        <v>21521.284674575658</v>
      </c>
      <c r="CX2601" s="17">
        <f>CW3040-Таблица1[[#This Row],[Суммарная длина каната]]</f>
        <v>-2448939.8586306521</v>
      </c>
    </row>
    <row r="2602" spans="1:102" x14ac:dyDescent="0.25">
      <c r="A2602" s="21">
        <v>2601</v>
      </c>
      <c r="B2602" s="10">
        <v>66.864693877551005</v>
      </c>
      <c r="C2602" s="10">
        <v>23.78</v>
      </c>
      <c r="D2602" s="11">
        <v>5353.3071538250633</v>
      </c>
      <c r="E2602" s="11">
        <v>12388.489946621085</v>
      </c>
      <c r="F2602" s="11">
        <v>4490.3573659382</v>
      </c>
      <c r="G2602" s="11">
        <v>12645.796502281872</v>
      </c>
      <c r="H2602" s="11">
        <v>4945.3066638250639</v>
      </c>
      <c r="I2602" s="11">
        <v>8483.7748575266232</v>
      </c>
      <c r="J2602" s="11">
        <v>3904.7150890944627</v>
      </c>
      <c r="K2602" s="11">
        <v>25509.858804871659</v>
      </c>
      <c r="L2602" s="11">
        <v>1654.1797399805553</v>
      </c>
      <c r="M2602" s="11">
        <v>57881.287785019631</v>
      </c>
      <c r="N2602" s="11">
        <v>3509.9999137044024</v>
      </c>
      <c r="O2602" s="11">
        <v>21344.715820473768</v>
      </c>
      <c r="P2602" s="43">
        <v>6146.5598560325479</v>
      </c>
      <c r="Q2602" s="11">
        <v>19213.847530692452</v>
      </c>
      <c r="R2602" s="11">
        <v>5450.6825112995566</v>
      </c>
      <c r="S2602" s="11">
        <v>13777.673534112932</v>
      </c>
      <c r="T2602" s="11">
        <v>5353.3071538250633</v>
      </c>
      <c r="U2602" s="11">
        <v>12388.489946621085</v>
      </c>
      <c r="V2602" s="11">
        <v>4456.8898254605483</v>
      </c>
      <c r="W2602" s="11">
        <v>12509.411298779523</v>
      </c>
      <c r="X2602" s="12">
        <v>0</v>
      </c>
      <c r="Y2602" s="12">
        <v>722.65059806004342</v>
      </c>
      <c r="Z2602" s="12">
        <v>415.50372493553789</v>
      </c>
      <c r="AA2602" s="44">
        <v>232.04019061955862</v>
      </c>
      <c r="AB2602" s="45">
        <v>283.98522636541537</v>
      </c>
      <c r="AC2602" s="12">
        <v>0</v>
      </c>
      <c r="AD2602" s="12">
        <v>11606.143684234028</v>
      </c>
      <c r="AE2602" s="12">
        <v>3389.9923300628502</v>
      </c>
      <c r="AF2602" s="12">
        <v>5480.5321821881462</v>
      </c>
      <c r="AG2602" s="44">
        <v>1128.4755203370614</v>
      </c>
      <c r="AH2602" s="45">
        <v>3904.7150880495706</v>
      </c>
      <c r="AI2602" s="12">
        <v>0</v>
      </c>
      <c r="AJ2602" s="12">
        <v>-62.537274233309638</v>
      </c>
      <c r="AK2602" s="12">
        <v>38.945150598664192</v>
      </c>
      <c r="AL2602" s="12">
        <v>97.294684448593074</v>
      </c>
      <c r="AM2602" s="44">
        <v>129.88028150720049</v>
      </c>
      <c r="AN2602" s="45">
        <v>89.999999853265152</v>
      </c>
      <c r="AO2602" s="12">
        <v>0</v>
      </c>
      <c r="AP2602" s="12">
        <v>-2204.4452587759329</v>
      </c>
      <c r="AQ2602" s="12">
        <v>3766.4589783815959</v>
      </c>
      <c r="AR2602" s="12">
        <v>6551.2575964842617</v>
      </c>
      <c r="AS2602" s="44">
        <v>5763.7759433840465</v>
      </c>
      <c r="AT2602" s="45">
        <v>4945.3071538250633</v>
      </c>
      <c r="AU2602" s="12">
        <v>0</v>
      </c>
      <c r="AV2602" s="12">
        <v>11234.614357590142</v>
      </c>
      <c r="AW2602" s="12">
        <v>21662.037027053</v>
      </c>
      <c r="AX2602" s="12">
        <v>19162.042715537125</v>
      </c>
      <c r="AY2602" s="44">
        <v>13516.069820864141</v>
      </c>
      <c r="AZ2602" s="45">
        <v>12388.489945576195</v>
      </c>
      <c r="BA2602" s="12">
        <v>0</v>
      </c>
      <c r="BB2602" s="12">
        <v>3147.9770094850173</v>
      </c>
      <c r="BC2602" s="12">
        <v>6403.018920709741</v>
      </c>
      <c r="BD2602" s="12">
        <v>5855.3802517512704</v>
      </c>
      <c r="BE2602" s="44">
        <v>5040.2137217405743</v>
      </c>
      <c r="BF2602" s="45">
        <v>4945.3071638250631</v>
      </c>
      <c r="BG2602" s="12">
        <v>0</v>
      </c>
      <c r="BH2602" s="12">
        <v>21532.87377757514</v>
      </c>
      <c r="BI2602" s="12">
        <v>19531.168737271681</v>
      </c>
      <c r="BJ2602" s="12">
        <v>13725.868718957609</v>
      </c>
      <c r="BK2602" s="44">
        <v>12650.093659869875</v>
      </c>
      <c r="BL2602" s="45">
        <v>8483.7748575266232</v>
      </c>
      <c r="BM2602" s="12">
        <v>0</v>
      </c>
      <c r="BN2602" s="12">
        <v>0</v>
      </c>
      <c r="BO2602" s="12">
        <v>101.48242483197383</v>
      </c>
      <c r="BP2602" s="12">
        <v>58.349533849928882</v>
      </c>
      <c r="BQ2602" s="48">
        <v>32.585597058607412</v>
      </c>
      <c r="BR2602" s="49">
        <v>39.880281653935327</v>
      </c>
      <c r="BS2602" s="13">
        <v>0</v>
      </c>
      <c r="BT2602" s="12">
        <v>448.71221498037113</v>
      </c>
      <c r="BV2602" s="14">
        <f>Таблица1[[#This Row],[Lкан_леб,мм]]</f>
        <v>57881.287785019631</v>
      </c>
      <c r="BW2602" s="50">
        <f>Таблица1[[#This Row],[угол обхв4]]+Таблица1[[#This Row],[Lдуг 3,мм]]</f>
        <v>11606.143684234028</v>
      </c>
      <c r="BX2602" s="54">
        <f>Таблица1[[#This Row],[угол обхв5]]+Таблица1[[#This Row],[Y5, мм]]</f>
        <v>58603.938383079672</v>
      </c>
      <c r="BY2602" s="14">
        <f>Таблица1[[#This Row],[угол обхв6]]+Таблица1[[#This Row],[Lдуг 4,мм]]</f>
        <v>14996.136014296879</v>
      </c>
      <c r="BZ2602" s="14">
        <f>Таблица1[[#This Row],[Т1]]+Таблица1[[#This Row],[X6, мм]]</f>
        <v>59019.44210801521</v>
      </c>
      <c r="CA2602" s="14">
        <f>Таблица1[[#This Row],[Т2]]+Таблица1[[#This Row],[Lдуг 5,мм]]</f>
        <v>20476.668196485025</v>
      </c>
      <c r="CB2602" s="14">
        <f>Таблица1[[#This Row],[Т3]]+Таблица1[[#This Row],[Y6, мм]]</f>
        <v>59251.482298634772</v>
      </c>
      <c r="CC2602" s="14">
        <f>Таблица1[[#This Row],[Т4]]+Таблица1[[#This Row],[Lдуг 6,мм]]</f>
        <v>21605.143716822087</v>
      </c>
      <c r="CD2602" s="14">
        <f>Таблица1[[#This Row],[Т5]]+Таблица1[[#This Row],[Lдуг 1,мм]]</f>
        <v>59535.467525000189</v>
      </c>
      <c r="CE2602" s="14">
        <f>Таблица1[[#This Row],[Т6]]+Таблица1[[#This Row],[Lпрям1, мм]]</f>
        <v>25509.858804871659</v>
      </c>
      <c r="CF2602" s="15">
        <f>Таблица1[[#This Row],[Т7]]+Таблица1[[#This Row],[Lдуг 2,мм]]</f>
        <v>59535.467525000189</v>
      </c>
      <c r="CG2602" s="14">
        <f>Таблица1[[#This Row],[Т8]]+Таблица1[[#This Row],[Lпрям2, мм]]</f>
        <v>25509.858804871659</v>
      </c>
      <c r="CH2602" s="14">
        <f>Таблица1[[#This Row],[Т9]]-Таблица1[[#This Row],[Т9]]</f>
        <v>0</v>
      </c>
      <c r="CI2602" s="50">
        <f>Таблица1[[#This Row],[Т9]]-Таблица1[[#This Row],[Т8]]</f>
        <v>34025.608720128526</v>
      </c>
      <c r="CJ2602" s="54">
        <f>Таблица1[[#This Row],[Т9]]-Таблица1[[#This Row],[Т7]]</f>
        <v>0</v>
      </c>
      <c r="CK2602" s="14">
        <f>Таблица1[[#This Row],[Т9]]-Таблица1[[#This Row],[Т6]]</f>
        <v>37930.323808178102</v>
      </c>
      <c r="CL2602" s="14">
        <f>Таблица1[[#This Row],[Т9]]-Таблица1[[#This Row],[Т5]]</f>
        <v>283.98522636541747</v>
      </c>
      <c r="CM2602" s="14">
        <f>Таблица1[[#This Row],[Т9]]-Таблица1[[#This Row],[Т4]]</f>
        <v>39058.799328515161</v>
      </c>
      <c r="CN2602" s="14">
        <f>Таблица1[[#This Row],[Т9]]-Таблица1[[#This Row],[Т3]]</f>
        <v>516.02541698497953</v>
      </c>
      <c r="CO2602" s="14">
        <f>Таблица1[[#This Row],[Т9]]-Таблица1[[#This Row],[Т2]]</f>
        <v>44539.331510703312</v>
      </c>
      <c r="CP2602" s="14">
        <f>Таблица1[[#This Row],[Т9]]-Таблица1[[#This Row],[Т1]]</f>
        <v>931.52914192051685</v>
      </c>
      <c r="CQ2602" s="14">
        <f>Таблица1[[#This Row],[Т9]]-Таблица1[[#This Row],[угол обхв6]]</f>
        <v>47929.323840766163</v>
      </c>
      <c r="CR2602" s="14">
        <f>Таблица1[[#This Row],[Т9]]-Таблица1[[#This Row],[угол обхв5]]</f>
        <v>1654.1797399805582</v>
      </c>
      <c r="CS2602" s="14">
        <f>Таблица1[[#This Row],[Т9]]-Таблица1[[#This Row],[угол обхв4]]</f>
        <v>59535.467525000189</v>
      </c>
      <c r="CT2602" s="14">
        <f>Таблица1[[#This Row],[Lкан_прям, мм]]+Таблица1[[#This Row],[Lкан_дуг, мм]]+Таблица1[[#This Row],[Lкан_леб,мм]]</f>
        <v>85045.326329871838</v>
      </c>
      <c r="CU2602" s="16">
        <f>Таблица1[[#This Row],[Lкан_леб,мм]]</f>
        <v>57881.287785019631</v>
      </c>
      <c r="CV2602" s="14">
        <f>2534431-(Таблица1[[#This Row],[Т23]]+Таблица1[[#This Row],[угол обхв3]])</f>
        <v>2448936.9614551477</v>
      </c>
      <c r="CW2602" s="50">
        <f>SUM(X2602:AC2602,AD2602:AI2602)-Таблица1[[#This Row],[lподв_min, мм]]</f>
        <v>23259.323455757753</v>
      </c>
      <c r="CX2602" s="17">
        <f>CW3041-Таблица1[[#This Row],[Суммарная длина каната]]</f>
        <v>-2448936.9614551477</v>
      </c>
    </row>
    <row r="2603" spans="1:102" x14ac:dyDescent="0.25">
      <c r="A2603" s="21">
        <v>2602</v>
      </c>
      <c r="B2603" s="10">
        <v>66.864693877551005</v>
      </c>
      <c r="C2603" s="10">
        <v>26.464081632653066</v>
      </c>
      <c r="D2603" s="11">
        <v>5738.1697719624917</v>
      </c>
      <c r="E2603" s="11">
        <v>12442.148592264793</v>
      </c>
      <c r="F2603" s="11">
        <v>4864.1173151368766</v>
      </c>
      <c r="G2603" s="11">
        <v>12658.761848362165</v>
      </c>
      <c r="H2603" s="11">
        <v>5330.1692819624932</v>
      </c>
      <c r="I2603" s="11">
        <v>8498.5326146448315</v>
      </c>
      <c r="J2603" s="11">
        <v>3943.6159776199611</v>
      </c>
      <c r="K2603" s="11">
        <v>25548.085191377759</v>
      </c>
      <c r="L2603" s="11">
        <v>1615.9533534744548</v>
      </c>
      <c r="M2603" s="11">
        <v>57881.287785019631</v>
      </c>
      <c r="N2603" s="11">
        <v>3509.9999137044024</v>
      </c>
      <c r="O2603" s="11">
        <v>21344.715820473768</v>
      </c>
      <c r="P2603" s="43">
        <v>6210.9280271724774</v>
      </c>
      <c r="Q2603" s="11">
        <v>19297.165414427287</v>
      </c>
      <c r="R2603" s="11">
        <v>5770.3843211209987</v>
      </c>
      <c r="S2603" s="11">
        <v>13834.368123381388</v>
      </c>
      <c r="T2603" s="11">
        <v>5738.1697719624917</v>
      </c>
      <c r="U2603" s="11">
        <v>12442.148592264793</v>
      </c>
      <c r="V2603" s="11">
        <v>4837.0732641637132</v>
      </c>
      <c r="W2603" s="11">
        <v>12520.959020717151</v>
      </c>
      <c r="X2603" s="12">
        <v>0</v>
      </c>
      <c r="Y2603" s="12">
        <v>709.97747584431295</v>
      </c>
      <c r="Z2603" s="12">
        <v>409.06365390337118</v>
      </c>
      <c r="AA2603" s="44">
        <v>232.04019061955907</v>
      </c>
      <c r="AB2603" s="45">
        <v>264.87203310721173</v>
      </c>
      <c r="AC2603" s="12">
        <v>0</v>
      </c>
      <c r="AD2603" s="12">
        <v>11606.143684234028</v>
      </c>
      <c r="AE2603" s="12">
        <v>3389.3178280331476</v>
      </c>
      <c r="AF2603" s="12">
        <v>5480.5321821881471</v>
      </c>
      <c r="AG2603" s="44">
        <v>1128.4755203370596</v>
      </c>
      <c r="AH2603" s="45">
        <v>3943.6159765853754</v>
      </c>
      <c r="AI2603" s="12">
        <v>0</v>
      </c>
      <c r="AJ2603" s="12">
        <v>-62.537274233309638</v>
      </c>
      <c r="AK2603" s="12">
        <v>37.165453500098408</v>
      </c>
      <c r="AL2603" s="12">
        <v>94.610602815940013</v>
      </c>
      <c r="AM2603" s="44">
        <v>127.19619987454749</v>
      </c>
      <c r="AN2603" s="45">
        <v>89.99999985471257</v>
      </c>
      <c r="AO2603" s="12">
        <v>0</v>
      </c>
      <c r="AP2603" s="12">
        <v>-2204.4452587759329</v>
      </c>
      <c r="AQ2603" s="12">
        <v>3756.480358458607</v>
      </c>
      <c r="AR2603" s="12">
        <v>6617.6077474358572</v>
      </c>
      <c r="AS2603" s="44">
        <v>6095.384887701146</v>
      </c>
      <c r="AT2603" s="45">
        <v>5330.1697719624917</v>
      </c>
      <c r="AU2603" s="12">
        <v>0</v>
      </c>
      <c r="AV2603" s="12">
        <v>11234.614357590142</v>
      </c>
      <c r="AW2603" s="12">
        <v>21669.848701545139</v>
      </c>
      <c r="AX2603" s="12">
        <v>19264.368995011457</v>
      </c>
      <c r="AY2603" s="44">
        <v>13587.713239540457</v>
      </c>
      <c r="AZ2603" s="45">
        <v>12442.148591230209</v>
      </c>
      <c r="BA2603" s="12">
        <v>0</v>
      </c>
      <c r="BB2603" s="12">
        <v>3147.9770094850173</v>
      </c>
      <c r="BC2603" s="12">
        <v>6457.408471926683</v>
      </c>
      <c r="BD2603" s="12">
        <v>6177.0640413843794</v>
      </c>
      <c r="BE2603" s="44">
        <v>5413.1692053823444</v>
      </c>
      <c r="BF2603" s="45">
        <v>5330.1697819624924</v>
      </c>
      <c r="BG2603" s="12">
        <v>0</v>
      </c>
      <c r="BH2603" s="12">
        <v>21532.87377757514</v>
      </c>
      <c r="BI2603" s="12">
        <v>19622.298295498655</v>
      </c>
      <c r="BJ2603" s="12">
        <v>13801.571703965557</v>
      </c>
      <c r="BK2603" s="44">
        <v>12688.803476105724</v>
      </c>
      <c r="BL2603" s="45">
        <v>8498.5326146448333</v>
      </c>
      <c r="BM2603" s="12">
        <v>0</v>
      </c>
      <c r="BN2603" s="12">
        <v>0</v>
      </c>
      <c r="BO2603" s="12">
        <v>99.702727733408054</v>
      </c>
      <c r="BP2603" s="12">
        <v>57.445149315841604</v>
      </c>
      <c r="BQ2603" s="48">
        <v>32.585597058607476</v>
      </c>
      <c r="BR2603" s="49">
        <v>37.196200019834919</v>
      </c>
      <c r="BS2603" s="13">
        <v>0</v>
      </c>
      <c r="BT2603" s="12">
        <v>448.71221498037113</v>
      </c>
      <c r="BV2603" s="14">
        <f>Таблица1[[#This Row],[Lкан_леб,мм]]</f>
        <v>57881.287785019631</v>
      </c>
      <c r="BW2603" s="50">
        <f>Таблица1[[#This Row],[угол обхв4]]+Таблица1[[#This Row],[Lдуг 3,мм]]</f>
        <v>11606.143684234028</v>
      </c>
      <c r="BX2603" s="54">
        <f>Таблица1[[#This Row],[угол обхв5]]+Таблица1[[#This Row],[Y5, мм]]</f>
        <v>58591.265260863947</v>
      </c>
      <c r="BY2603" s="14">
        <f>Таблица1[[#This Row],[угол обхв6]]+Таблица1[[#This Row],[Lдуг 4,мм]]</f>
        <v>14995.461512267175</v>
      </c>
      <c r="BZ2603" s="14">
        <f>Таблица1[[#This Row],[Т1]]+Таблица1[[#This Row],[X6, мм]]</f>
        <v>59000.32891476732</v>
      </c>
      <c r="CA2603" s="14">
        <f>Таблица1[[#This Row],[Т2]]+Таблица1[[#This Row],[Lдуг 5,мм]]</f>
        <v>20475.993694455323</v>
      </c>
      <c r="CB2603" s="14">
        <f>Таблица1[[#This Row],[Т3]]+Таблица1[[#This Row],[Y6, мм]]</f>
        <v>59232.369105386882</v>
      </c>
      <c r="CC2603" s="14">
        <f>Таблица1[[#This Row],[Т4]]+Таблица1[[#This Row],[Lдуг 6,мм]]</f>
        <v>21604.469214792382</v>
      </c>
      <c r="CD2603" s="14">
        <f>Таблица1[[#This Row],[Т5]]+Таблица1[[#This Row],[Lдуг 1,мм]]</f>
        <v>59497.241138494093</v>
      </c>
      <c r="CE2603" s="14">
        <f>Таблица1[[#This Row],[Т6]]+Таблица1[[#This Row],[Lпрям1, мм]]</f>
        <v>25548.085191377759</v>
      </c>
      <c r="CF2603" s="15">
        <f>Таблица1[[#This Row],[Т7]]+Таблица1[[#This Row],[Lдуг 2,мм]]</f>
        <v>59497.241138494093</v>
      </c>
      <c r="CG2603" s="14">
        <f>Таблица1[[#This Row],[Т8]]+Таблица1[[#This Row],[Lпрям2, мм]]</f>
        <v>25548.085191377759</v>
      </c>
      <c r="CH2603" s="14">
        <f>Таблица1[[#This Row],[Т9]]-Таблица1[[#This Row],[Т9]]</f>
        <v>0</v>
      </c>
      <c r="CI2603" s="50">
        <f>Таблица1[[#This Row],[Т9]]-Таблица1[[#This Row],[Т8]]</f>
        <v>33949.155947116335</v>
      </c>
      <c r="CJ2603" s="54">
        <f>Таблица1[[#This Row],[Т9]]-Таблица1[[#This Row],[Т7]]</f>
        <v>0</v>
      </c>
      <c r="CK2603" s="14">
        <f>Таблица1[[#This Row],[Т9]]-Таблица1[[#This Row],[Т6]]</f>
        <v>37892.771923701715</v>
      </c>
      <c r="CL2603" s="14">
        <f>Таблица1[[#This Row],[Т9]]-Таблица1[[#This Row],[Т5]]</f>
        <v>264.87203310721088</v>
      </c>
      <c r="CM2603" s="14">
        <f>Таблица1[[#This Row],[Т9]]-Таблица1[[#This Row],[Т4]]</f>
        <v>39021.247444038774</v>
      </c>
      <c r="CN2603" s="14">
        <f>Таблица1[[#This Row],[Т9]]-Таблица1[[#This Row],[Т3]]</f>
        <v>496.91222372677294</v>
      </c>
      <c r="CO2603" s="14">
        <f>Таблица1[[#This Row],[Т9]]-Таблица1[[#This Row],[Т2]]</f>
        <v>44501.779626226918</v>
      </c>
      <c r="CP2603" s="14">
        <f>Таблица1[[#This Row],[Т9]]-Таблица1[[#This Row],[Т1]]</f>
        <v>905.97587763014599</v>
      </c>
      <c r="CQ2603" s="14">
        <f>Таблица1[[#This Row],[Т9]]-Таблица1[[#This Row],[угол обхв6]]</f>
        <v>47891.097454260067</v>
      </c>
      <c r="CR2603" s="14">
        <f>Таблица1[[#This Row],[Т9]]-Таблица1[[#This Row],[угол обхв5]]</f>
        <v>1615.9533534744623</v>
      </c>
      <c r="CS2603" s="14">
        <f>Таблица1[[#This Row],[Т9]]-Таблица1[[#This Row],[угол обхв4]]</f>
        <v>59497.241138494093</v>
      </c>
      <c r="CT2603" s="14">
        <f>Таблица1[[#This Row],[Lкан_прям, мм]]+Таблица1[[#This Row],[Lкан_дуг, мм]]+Таблица1[[#This Row],[Lкан_леб,мм]]</f>
        <v>85045.326329871838</v>
      </c>
      <c r="CU2603" s="16">
        <f>Таблица1[[#This Row],[Lкан_леб,мм]]</f>
        <v>57881.287785019631</v>
      </c>
      <c r="CV2603" s="14">
        <f>2534431-(Таблица1[[#This Row],[Т23]]+Таблица1[[#This Row],[угол обхв3]])</f>
        <v>2448936.9614551477</v>
      </c>
      <c r="CW2603" s="50">
        <f>SUM(X2603:AC2603,AD2603:AI2603)-Таблица1[[#This Row],[lподв_min, мм]]</f>
        <v>23220.422567232254</v>
      </c>
      <c r="CX2603" s="17">
        <f>CW3042-Таблица1[[#This Row],[Суммарная длина каната]]</f>
        <v>-2448936.9614551477</v>
      </c>
    </row>
    <row r="2604" spans="1:102" x14ac:dyDescent="0.25">
      <c r="A2604" s="21">
        <v>2603</v>
      </c>
      <c r="B2604" s="10">
        <v>66.864693877551005</v>
      </c>
      <c r="C2604" s="10">
        <v>29.148163265306128</v>
      </c>
      <c r="D2604" s="11">
        <v>6120.0973895905236</v>
      </c>
      <c r="E2604" s="11">
        <v>12513.771074663049</v>
      </c>
      <c r="F2604" s="11">
        <v>5236.8600679511128</v>
      </c>
      <c r="G2604" s="11">
        <v>12689.215748743625</v>
      </c>
      <c r="H2604" s="11">
        <v>5712.0968995905232</v>
      </c>
      <c r="I2604" s="11">
        <v>8529.5926676807212</v>
      </c>
      <c r="J2604" s="11">
        <v>3984.1784069823289</v>
      </c>
      <c r="K2604" s="11">
        <v>25586.31157788408</v>
      </c>
      <c r="L2604" s="11">
        <v>1577.726966968127</v>
      </c>
      <c r="M2604" s="11">
        <v>57881.287785019631</v>
      </c>
      <c r="N2604" s="11">
        <v>3509.9999137044024</v>
      </c>
      <c r="O2604" s="11">
        <v>21344.715820473768</v>
      </c>
      <c r="P2604" s="43">
        <v>6271.3238942351654</v>
      </c>
      <c r="Q2604" s="11">
        <v>19383.406184644726</v>
      </c>
      <c r="R2604" s="11">
        <v>6087.0804468089927</v>
      </c>
      <c r="S2604" s="11">
        <v>13905.971807851105</v>
      </c>
      <c r="T2604" s="11">
        <v>6120.0973895905236</v>
      </c>
      <c r="U2604" s="11">
        <v>12513.771074663049</v>
      </c>
      <c r="V2604" s="11">
        <v>5216.2988452464979</v>
      </c>
      <c r="W2604" s="11">
        <v>12550.297657334007</v>
      </c>
      <c r="X2604" s="12">
        <v>0</v>
      </c>
      <c r="Y2604" s="12">
        <v>697.30158342681057</v>
      </c>
      <c r="Z2604" s="12">
        <v>402.62635307297649</v>
      </c>
      <c r="AA2604" s="44">
        <v>232.0401906195587</v>
      </c>
      <c r="AB2604" s="45">
        <v>245.75883984878118</v>
      </c>
      <c r="AC2604" s="12">
        <v>0</v>
      </c>
      <c r="AD2604" s="12">
        <v>11606.143684234028</v>
      </c>
      <c r="AE2604" s="12">
        <v>3386.9817851665675</v>
      </c>
      <c r="AF2604" s="12">
        <v>5480.5321821881498</v>
      </c>
      <c r="AG2604" s="44">
        <v>1128.4755203370598</v>
      </c>
      <c r="AH2604" s="45">
        <v>3984.1784059582765</v>
      </c>
      <c r="AI2604" s="12">
        <v>0</v>
      </c>
      <c r="AJ2604" s="12">
        <v>-62.537274233309638</v>
      </c>
      <c r="AK2604" s="12">
        <v>35.385367379792598</v>
      </c>
      <c r="AL2604" s="12">
        <v>91.926521183286965</v>
      </c>
      <c r="AM2604" s="44">
        <v>124.51211824189438</v>
      </c>
      <c r="AN2604" s="45">
        <v>89.999999856191735</v>
      </c>
      <c r="AO2604" s="12">
        <v>0</v>
      </c>
      <c r="AP2604" s="12">
        <v>-2204.4452587759329</v>
      </c>
      <c r="AQ2604" s="12">
        <v>3746.2616895789652</v>
      </c>
      <c r="AR2604" s="12">
        <v>6679.0932771054868</v>
      </c>
      <c r="AS2604" s="44">
        <v>6423.275047175187</v>
      </c>
      <c r="AT2604" s="45">
        <v>5712.0973895905236</v>
      </c>
      <c r="AU2604" s="12">
        <v>0</v>
      </c>
      <c r="AV2604" s="12">
        <v>11234.614357590142</v>
      </c>
      <c r="AW2604" s="12">
        <v>21677.348310258814</v>
      </c>
      <c r="AX2604" s="12">
        <v>19369.690121304349</v>
      </c>
      <c r="AY2604" s="44">
        <v>13674.806951775156</v>
      </c>
      <c r="AZ2604" s="45">
        <v>12513.771073638998</v>
      </c>
      <c r="BA2604" s="12">
        <v>0</v>
      </c>
      <c r="BB2604" s="12">
        <v>3147.9770094850173</v>
      </c>
      <c r="BC2604" s="12">
        <v>6507.5856701097282</v>
      </c>
      <c r="BD2604" s="12">
        <v>6494.8498296793141</v>
      </c>
      <c r="BE2604" s="44">
        <v>5783.9027892243294</v>
      </c>
      <c r="BF2604" s="45">
        <v>5712.0973995905233</v>
      </c>
      <c r="BG2604" s="12">
        <v>0</v>
      </c>
      <c r="BH2604" s="12">
        <v>21532.87377757514</v>
      </c>
      <c r="BI2604" s="12">
        <v>19716.038674429772</v>
      </c>
      <c r="BJ2604" s="12">
        <v>13892.255744510727</v>
      </c>
      <c r="BK2604" s="44">
        <v>12744.935930739</v>
      </c>
      <c r="BL2604" s="45">
        <v>8529.592667680723</v>
      </c>
      <c r="BM2604" s="12">
        <v>0</v>
      </c>
      <c r="BN2604" s="12">
        <v>0</v>
      </c>
      <c r="BO2604" s="12">
        <v>97.922641613102243</v>
      </c>
      <c r="BP2604" s="12">
        <v>56.54115380349436</v>
      </c>
      <c r="BQ2604" s="48">
        <v>32.585597058607419</v>
      </c>
      <c r="BR2604" s="49">
        <v>34.512118385702642</v>
      </c>
      <c r="BS2604" s="13">
        <v>0</v>
      </c>
      <c r="BT2604" s="12">
        <v>448.71221498037113</v>
      </c>
      <c r="BV2604" s="14">
        <f>Таблица1[[#This Row],[Lкан_леб,мм]]</f>
        <v>57881.287785019631</v>
      </c>
      <c r="BW2604" s="50">
        <f>Таблица1[[#This Row],[угол обхв4]]+Таблица1[[#This Row],[Lдуг 3,мм]]</f>
        <v>11606.143684234028</v>
      </c>
      <c r="BX2604" s="54">
        <f>Таблица1[[#This Row],[угол обхв5]]+Таблица1[[#This Row],[Y5, мм]]</f>
        <v>58578.589368446439</v>
      </c>
      <c r="BY2604" s="14">
        <f>Таблица1[[#This Row],[угол обхв6]]+Таблица1[[#This Row],[Lдуг 4,мм]]</f>
        <v>14993.125469400595</v>
      </c>
      <c r="BZ2604" s="14">
        <f>Таблица1[[#This Row],[Т1]]+Таблица1[[#This Row],[X6, мм]]</f>
        <v>58981.215721519417</v>
      </c>
      <c r="CA2604" s="14">
        <f>Таблица1[[#This Row],[Т2]]+Таблица1[[#This Row],[Lдуг 5,мм]]</f>
        <v>20473.657651588743</v>
      </c>
      <c r="CB2604" s="14">
        <f>Таблица1[[#This Row],[Т3]]+Таблица1[[#This Row],[Y6, мм]]</f>
        <v>59213.255912138979</v>
      </c>
      <c r="CC2604" s="14">
        <f>Таблица1[[#This Row],[Т4]]+Таблица1[[#This Row],[Lдуг 6,мм]]</f>
        <v>21602.133171925801</v>
      </c>
      <c r="CD2604" s="14">
        <f>Таблица1[[#This Row],[Т5]]+Таблица1[[#This Row],[Lдуг 1,мм]]</f>
        <v>59459.014751987757</v>
      </c>
      <c r="CE2604" s="14">
        <f>Таблица1[[#This Row],[Т6]]+Таблица1[[#This Row],[Lпрям1, мм]]</f>
        <v>25586.311577884077</v>
      </c>
      <c r="CF2604" s="15">
        <f>Таблица1[[#This Row],[Т7]]+Таблица1[[#This Row],[Lдуг 2,мм]]</f>
        <v>59459.014751987757</v>
      </c>
      <c r="CG2604" s="14">
        <f>Таблица1[[#This Row],[Т8]]+Таблица1[[#This Row],[Lпрям2, мм]]</f>
        <v>25586.311577884077</v>
      </c>
      <c r="CH2604" s="14">
        <f>Таблица1[[#This Row],[Т9]]-Таблица1[[#This Row],[Т9]]</f>
        <v>0</v>
      </c>
      <c r="CI2604" s="50">
        <f>Таблица1[[#This Row],[Т9]]-Таблица1[[#This Row],[Т8]]</f>
        <v>33872.703174103677</v>
      </c>
      <c r="CJ2604" s="54">
        <f>Таблица1[[#This Row],[Т9]]-Таблица1[[#This Row],[Т7]]</f>
        <v>0</v>
      </c>
      <c r="CK2604" s="14">
        <f>Таблица1[[#This Row],[Т9]]-Таблица1[[#This Row],[Т6]]</f>
        <v>37856.881580061956</v>
      </c>
      <c r="CL2604" s="14">
        <f>Таблица1[[#This Row],[Т9]]-Таблица1[[#This Row],[Т5]]</f>
        <v>245.75883984877873</v>
      </c>
      <c r="CM2604" s="14">
        <f>Таблица1[[#This Row],[Т9]]-Таблица1[[#This Row],[Т4]]</f>
        <v>38985.357100399015</v>
      </c>
      <c r="CN2604" s="14">
        <f>Таблица1[[#This Row],[Т9]]-Таблица1[[#This Row],[Т3]]</f>
        <v>477.79903046834079</v>
      </c>
      <c r="CO2604" s="14">
        <f>Таблица1[[#This Row],[Т9]]-Таблица1[[#This Row],[Т2]]</f>
        <v>44465.889282587159</v>
      </c>
      <c r="CP2604" s="14">
        <f>Таблица1[[#This Row],[Т9]]-Таблица1[[#This Row],[Т1]]</f>
        <v>880.4253835413183</v>
      </c>
      <c r="CQ2604" s="14">
        <f>Таблица1[[#This Row],[Т9]]-Таблица1[[#This Row],[угол обхв6]]</f>
        <v>47852.871067753731</v>
      </c>
      <c r="CR2604" s="14">
        <f>Таблица1[[#This Row],[Т9]]-Таблица1[[#This Row],[угол обхв5]]</f>
        <v>1577.7269669681264</v>
      </c>
      <c r="CS2604" s="14">
        <f>Таблица1[[#This Row],[Т9]]-Таблица1[[#This Row],[угол обхв4]]</f>
        <v>59459.014751987757</v>
      </c>
      <c r="CT2604" s="14">
        <f>Таблица1[[#This Row],[Lкан_прям, мм]]+Таблица1[[#This Row],[Lкан_дуг, мм]]+Таблица1[[#This Row],[Lкан_леб,мм]]</f>
        <v>85045.326329871838</v>
      </c>
      <c r="CU2604" s="16">
        <f>Таблица1[[#This Row],[Lкан_леб,мм]]</f>
        <v>57881.287785019631</v>
      </c>
      <c r="CV2604" s="14">
        <f>2534431-(Таблица1[[#This Row],[Т23]]+Таблица1[[#This Row],[угол обхв3]])</f>
        <v>2448936.9614551477</v>
      </c>
      <c r="CW2604" s="50">
        <f>SUM(X2604:AC2604,AD2604:AI2604)-Таблица1[[#This Row],[lподв_min, мм]]</f>
        <v>23179.860137869873</v>
      </c>
      <c r="CX2604" s="17">
        <f>CW3043-Таблица1[[#This Row],[Суммарная длина каната]]</f>
        <v>-2448936.9614551477</v>
      </c>
    </row>
    <row r="2605" spans="1:102" x14ac:dyDescent="0.25">
      <c r="A2605" s="21">
        <v>2604</v>
      </c>
      <c r="B2605" s="10">
        <v>66.864693877551005</v>
      </c>
      <c r="C2605" s="10">
        <v>31.832244897959189</v>
      </c>
      <c r="D2605" s="11">
        <v>6498.2519993849965</v>
      </c>
      <c r="E2605" s="11">
        <v>12603.200243188216</v>
      </c>
      <c r="F2605" s="11">
        <v>5607.7677700481254</v>
      </c>
      <c r="G2605" s="11">
        <v>12737.091382933602</v>
      </c>
      <c r="H2605" s="11">
        <v>6090.251509384997</v>
      </c>
      <c r="I2605" s="11">
        <v>8576.7995574485431</v>
      </c>
      <c r="J2605" s="11">
        <v>4026.4006857396716</v>
      </c>
      <c r="K2605" s="11">
        <v>25624.537964390613</v>
      </c>
      <c r="L2605" s="11">
        <v>1539.5005804615942</v>
      </c>
      <c r="M2605" s="11">
        <v>57881.287785019631</v>
      </c>
      <c r="N2605" s="11">
        <v>3509.9999137044024</v>
      </c>
      <c r="O2605" s="11">
        <v>21344.715820473768</v>
      </c>
      <c r="P2605" s="43">
        <v>6327.6149394957556</v>
      </c>
      <c r="Q2605" s="11">
        <v>19472.380615968683</v>
      </c>
      <c r="R2605" s="11">
        <v>6400.076008861216</v>
      </c>
      <c r="S2605" s="11">
        <v>13992.32747813996</v>
      </c>
      <c r="T2605" s="11">
        <v>6498.2519993849965</v>
      </c>
      <c r="U2605" s="11">
        <v>12603.200243188216</v>
      </c>
      <c r="V2605" s="11">
        <v>5593.734490064182</v>
      </c>
      <c r="W2605" s="11">
        <v>12597.362835195883</v>
      </c>
      <c r="X2605" s="12">
        <v>0</v>
      </c>
      <c r="Y2605" s="12">
        <v>684.619852508897</v>
      </c>
      <c r="Z2605" s="12">
        <v>396.1948907429927</v>
      </c>
      <c r="AA2605" s="44">
        <v>232.04019061955887</v>
      </c>
      <c r="AB2605" s="45">
        <v>226.6456465901455</v>
      </c>
      <c r="AC2605" s="12">
        <v>0</v>
      </c>
      <c r="AD2605" s="12">
        <v>11606.143684234028</v>
      </c>
      <c r="AE2605" s="12">
        <v>3382.985892905012</v>
      </c>
      <c r="AF2605" s="12">
        <v>5480.5321821881507</v>
      </c>
      <c r="AG2605" s="44">
        <v>1128.4755203370619</v>
      </c>
      <c r="AH2605" s="45">
        <v>4026.4006847263581</v>
      </c>
      <c r="AI2605" s="12">
        <v>0</v>
      </c>
      <c r="AJ2605" s="12">
        <v>-62.537274233309638</v>
      </c>
      <c r="AK2605" s="12">
        <v>33.604461354015619</v>
      </c>
      <c r="AL2605" s="12">
        <v>89.242439550633875</v>
      </c>
      <c r="AM2605" s="44">
        <v>121.82803660924132</v>
      </c>
      <c r="AN2605" s="45">
        <v>89.999999857699763</v>
      </c>
      <c r="AO2605" s="12">
        <v>0</v>
      </c>
      <c r="AP2605" s="12">
        <v>-2204.4452587759329</v>
      </c>
      <c r="AQ2605" s="12">
        <v>3735.8101262270725</v>
      </c>
      <c r="AR2605" s="12">
        <v>6735.5792768826823</v>
      </c>
      <c r="AS2605" s="44">
        <v>6746.7269808899364</v>
      </c>
      <c r="AT2605" s="45">
        <v>6090.2519993849965</v>
      </c>
      <c r="AU2605" s="12">
        <v>0</v>
      </c>
      <c r="AV2605" s="12">
        <v>11234.614357590142</v>
      </c>
      <c r="AW2605" s="12">
        <v>21684.530104929952</v>
      </c>
      <c r="AX2605" s="12">
        <v>19477.775003834369</v>
      </c>
      <c r="AY2605" s="44">
        <v>13777.159860707541</v>
      </c>
      <c r="AZ2605" s="45">
        <v>12603.200242174904</v>
      </c>
      <c r="BA2605" s="12">
        <v>0</v>
      </c>
      <c r="BB2605" s="12">
        <v>3147.9770094850173</v>
      </c>
      <c r="BC2605" s="12">
        <v>6553.4251520184262</v>
      </c>
      <c r="BD2605" s="12">
        <v>6808.0403462481427</v>
      </c>
      <c r="BE2605" s="44">
        <v>6151.601027356277</v>
      </c>
      <c r="BF2605" s="45">
        <v>6090.2520093849962</v>
      </c>
      <c r="BG2605" s="12">
        <v>0</v>
      </c>
      <c r="BH2605" s="12">
        <v>21532.87377757514</v>
      </c>
      <c r="BI2605" s="12">
        <v>19812.194900424864</v>
      </c>
      <c r="BJ2605" s="12">
        <v>13997.721866005648</v>
      </c>
      <c r="BK2605" s="44">
        <v>12818.367860620632</v>
      </c>
      <c r="BL2605" s="45">
        <v>8576.7995574485449</v>
      </c>
      <c r="BM2605" s="12">
        <v>0</v>
      </c>
      <c r="BN2605" s="12">
        <v>0</v>
      </c>
      <c r="BO2605" s="12">
        <v>96.141735587325257</v>
      </c>
      <c r="BP2605" s="12">
        <v>55.637978196618256</v>
      </c>
      <c r="BQ2605" s="48">
        <v>32.585597058607448</v>
      </c>
      <c r="BR2605" s="49">
        <v>31.828036751541561</v>
      </c>
      <c r="BS2605" s="13">
        <v>0</v>
      </c>
      <c r="BT2605" s="12">
        <v>448.71221498037113</v>
      </c>
      <c r="BV2605" s="14">
        <f>Таблица1[[#This Row],[Lкан_леб,мм]]</f>
        <v>57881.287785019631</v>
      </c>
      <c r="BW2605" s="50">
        <f>Таблица1[[#This Row],[угол обхв4]]+Таблица1[[#This Row],[Lдуг 3,мм]]</f>
        <v>11606.143684234028</v>
      </c>
      <c r="BX2605" s="54">
        <f>Таблица1[[#This Row],[угол обхв5]]+Таблица1[[#This Row],[Y5, мм]]</f>
        <v>58565.907637528529</v>
      </c>
      <c r="BY2605" s="14">
        <f>Таблица1[[#This Row],[угол обхв6]]+Таблица1[[#This Row],[Lдуг 4,мм]]</f>
        <v>14989.12957713904</v>
      </c>
      <c r="BZ2605" s="14">
        <f>Таблица1[[#This Row],[Т1]]+Таблица1[[#This Row],[X6, мм]]</f>
        <v>58962.10252827152</v>
      </c>
      <c r="CA2605" s="14">
        <f>Таблица1[[#This Row],[Т2]]+Таблица1[[#This Row],[Lдуг 5,мм]]</f>
        <v>20469.661759327191</v>
      </c>
      <c r="CB2605" s="14">
        <f>Таблица1[[#This Row],[Т3]]+Таблица1[[#This Row],[Y6, мм]]</f>
        <v>59194.142718891082</v>
      </c>
      <c r="CC2605" s="14">
        <f>Таблица1[[#This Row],[Т4]]+Таблица1[[#This Row],[Lдуг 6,мм]]</f>
        <v>21598.137279664254</v>
      </c>
      <c r="CD2605" s="14">
        <f>Таблица1[[#This Row],[Т5]]+Таблица1[[#This Row],[Lдуг 1,мм]]</f>
        <v>59420.788365481225</v>
      </c>
      <c r="CE2605" s="14">
        <f>Таблица1[[#This Row],[Т6]]+Таблица1[[#This Row],[Lпрям1, мм]]</f>
        <v>25624.537964390613</v>
      </c>
      <c r="CF2605" s="15">
        <f>Таблица1[[#This Row],[Т7]]+Таблица1[[#This Row],[Lдуг 2,мм]]</f>
        <v>59420.788365481225</v>
      </c>
      <c r="CG2605" s="14">
        <f>Таблица1[[#This Row],[Т8]]+Таблица1[[#This Row],[Lпрям2, мм]]</f>
        <v>25624.537964390613</v>
      </c>
      <c r="CH2605" s="14">
        <f>Таблица1[[#This Row],[Т9]]-Таблица1[[#This Row],[Т9]]</f>
        <v>0</v>
      </c>
      <c r="CI2605" s="50">
        <f>Таблица1[[#This Row],[Т9]]-Таблица1[[#This Row],[Т8]]</f>
        <v>33796.250401090612</v>
      </c>
      <c r="CJ2605" s="54">
        <f>Таблица1[[#This Row],[Т9]]-Таблица1[[#This Row],[Т7]]</f>
        <v>0</v>
      </c>
      <c r="CK2605" s="14">
        <f>Таблица1[[#This Row],[Т9]]-Таблица1[[#This Row],[Т6]]</f>
        <v>37822.651085816971</v>
      </c>
      <c r="CL2605" s="14">
        <f>Таблица1[[#This Row],[Т9]]-Таблица1[[#This Row],[Т5]]</f>
        <v>226.64564659014286</v>
      </c>
      <c r="CM2605" s="14">
        <f>Таблица1[[#This Row],[Т9]]-Таблица1[[#This Row],[Т4]]</f>
        <v>38951.126606154037</v>
      </c>
      <c r="CN2605" s="14">
        <f>Таблица1[[#This Row],[Т9]]-Таблица1[[#This Row],[Т3]]</f>
        <v>458.68583720970491</v>
      </c>
      <c r="CO2605" s="14">
        <f>Таблица1[[#This Row],[Т9]]-Таблица1[[#This Row],[Т2]]</f>
        <v>44431.658788342189</v>
      </c>
      <c r="CP2605" s="14">
        <f>Таблица1[[#This Row],[Т9]]-Таблица1[[#This Row],[Т1]]</f>
        <v>854.88072795269545</v>
      </c>
      <c r="CQ2605" s="14">
        <f>Таблица1[[#This Row],[Т9]]-Таблица1[[#This Row],[угол обхв6]]</f>
        <v>47814.644681247199</v>
      </c>
      <c r="CR2605" s="14">
        <f>Таблица1[[#This Row],[Т9]]-Таблица1[[#This Row],[угол обхв5]]</f>
        <v>1539.5005804615939</v>
      </c>
      <c r="CS2605" s="14">
        <f>Таблица1[[#This Row],[Т9]]-Таблица1[[#This Row],[угол обхв4]]</f>
        <v>59420.788365481225</v>
      </c>
      <c r="CT2605" s="14">
        <f>Таблица1[[#This Row],[Lкан_прям, мм]]+Таблица1[[#This Row],[Lкан_дуг, мм]]+Таблица1[[#This Row],[Lкан_леб,мм]]</f>
        <v>85045.326329871838</v>
      </c>
      <c r="CU2605" s="16">
        <f>Таблица1[[#This Row],[Lкан_леб,мм]]</f>
        <v>57881.287785019631</v>
      </c>
      <c r="CV2605" s="14">
        <f>2534431-(Таблица1[[#This Row],[Т23]]+Таблица1[[#This Row],[угол обхв3]])</f>
        <v>2448936.9614551477</v>
      </c>
      <c r="CW2605" s="50">
        <f>SUM(X2605:AC2605,AD2605:AI2605)-Таблица1[[#This Row],[lподв_min, мм]]</f>
        <v>23137.637859112536</v>
      </c>
      <c r="CX2605" s="17">
        <f>CW3044-Таблица1[[#This Row],[Суммарная длина каната]]</f>
        <v>-2448936.9614551477</v>
      </c>
    </row>
    <row r="2606" spans="1:102" x14ac:dyDescent="0.25">
      <c r="A2606" s="21">
        <v>2605</v>
      </c>
      <c r="B2606" s="10">
        <v>66.864693877551005</v>
      </c>
      <c r="C2606" s="10">
        <v>34.516326530612247</v>
      </c>
      <c r="D2606" s="11">
        <v>6871.8038725752049</v>
      </c>
      <c r="E2606" s="11">
        <v>12710.239876633028</v>
      </c>
      <c r="F2606" s="11">
        <v>5976.0265934757081</v>
      </c>
      <c r="G2606" s="11">
        <v>12802.283704503796</v>
      </c>
      <c r="H2606" s="11">
        <v>6463.8033825752045</v>
      </c>
      <c r="I2606" s="11">
        <v>8639.9599586462155</v>
      </c>
      <c r="J2606" s="11">
        <v>4070.279917986813</v>
      </c>
      <c r="K2606" s="11">
        <v>25662.764350897327</v>
      </c>
      <c r="L2606" s="11">
        <v>1501.2741939548755</v>
      </c>
      <c r="M2606" s="11">
        <v>57881.287785019631</v>
      </c>
      <c r="N2606" s="11">
        <v>3509.9999137044024</v>
      </c>
      <c r="O2606" s="11">
        <v>21344.715820473768</v>
      </c>
      <c r="P2606" s="43">
        <v>6379.677651833199</v>
      </c>
      <c r="Q2606" s="11">
        <v>19563.893484954518</v>
      </c>
      <c r="R2606" s="11">
        <v>6708.6842473752067</v>
      </c>
      <c r="S2606" s="11">
        <v>14093.245656763615</v>
      </c>
      <c r="T2606" s="11">
        <v>6871.8038725752049</v>
      </c>
      <c r="U2606" s="11">
        <v>12710.239876633028</v>
      </c>
      <c r="V2606" s="11">
        <v>5968.5520473646484</v>
      </c>
      <c r="W2606" s="11">
        <v>12662.05128613902</v>
      </c>
      <c r="X2606" s="12">
        <v>0</v>
      </c>
      <c r="Y2606" s="12">
        <v>671.92919318685983</v>
      </c>
      <c r="Z2606" s="12">
        <v>389.77235681713273</v>
      </c>
      <c r="AA2606" s="44">
        <v>232.0401906195585</v>
      </c>
      <c r="AB2606" s="45">
        <v>207.53245333132421</v>
      </c>
      <c r="AC2606" s="12">
        <v>0</v>
      </c>
      <c r="AD2606" s="12">
        <v>11606.143684234028</v>
      </c>
      <c r="AE2606" s="12">
        <v>3377.3330471536624</v>
      </c>
      <c r="AF2606" s="12">
        <v>5480.5321821881471</v>
      </c>
      <c r="AG2606" s="44">
        <v>1128.4755203370612</v>
      </c>
      <c r="AH2606" s="45">
        <v>4070.2799169844238</v>
      </c>
      <c r="AI2606" s="12">
        <v>0</v>
      </c>
      <c r="AJ2606" s="12">
        <v>-62.537274233309638</v>
      </c>
      <c r="AK2606" s="12">
        <v>31.822301505017869</v>
      </c>
      <c r="AL2606" s="12">
        <v>86.558357917980828</v>
      </c>
      <c r="AM2606" s="44">
        <v>119.14395497658822</v>
      </c>
      <c r="AN2606" s="45">
        <v>89.99999985923381</v>
      </c>
      <c r="AO2606" s="12">
        <v>0</v>
      </c>
      <c r="AP2606" s="12">
        <v>-2204.4452587759329</v>
      </c>
      <c r="AQ2606" s="12">
        <v>3725.1328315267046</v>
      </c>
      <c r="AR2606" s="12">
        <v>6786.9418078865137</v>
      </c>
      <c r="AS2606" s="44">
        <v>7065.0309860719981</v>
      </c>
      <c r="AT2606" s="45">
        <v>6463.803872575204</v>
      </c>
      <c r="AU2606" s="12">
        <v>0</v>
      </c>
      <c r="AV2606" s="12">
        <v>11234.614357590142</v>
      </c>
      <c r="AW2606" s="12">
        <v>21691.388328280867</v>
      </c>
      <c r="AX2606" s="12">
        <v>19588.386487918247</v>
      </c>
      <c r="AY2606" s="44">
        <v>13894.547388476847</v>
      </c>
      <c r="AZ2606" s="45">
        <v>12710.239875630641</v>
      </c>
      <c r="BA2606" s="12">
        <v>0</v>
      </c>
      <c r="BB2606" s="12">
        <v>3147.9770094850173</v>
      </c>
      <c r="BC2606" s="12">
        <v>6594.8105696555012</v>
      </c>
      <c r="BD2606" s="12">
        <v>7115.9484034285215</v>
      </c>
      <c r="BE2606" s="44">
        <v>6515.4571338784126</v>
      </c>
      <c r="BF2606" s="45">
        <v>6463.8038825752046</v>
      </c>
      <c r="BG2606" s="12">
        <v>0</v>
      </c>
      <c r="BH2606" s="12">
        <v>21532.87377757514</v>
      </c>
      <c r="BI2606" s="12">
        <v>19910.565992761618</v>
      </c>
      <c r="BJ2606" s="12">
        <v>14117.738659727343</v>
      </c>
      <c r="BK2606" s="44">
        <v>12908.938144919795</v>
      </c>
      <c r="BL2606" s="45">
        <v>8639.9599586462173</v>
      </c>
      <c r="BM2606" s="12">
        <v>0</v>
      </c>
      <c r="BN2606" s="12">
        <v>0</v>
      </c>
      <c r="BO2606" s="12">
        <v>94.359575738327493</v>
      </c>
      <c r="BP2606" s="12">
        <v>54.736056412962959</v>
      </c>
      <c r="BQ2606" s="48">
        <v>32.585597058607398</v>
      </c>
      <c r="BR2606" s="49">
        <v>29.143955117354409</v>
      </c>
      <c r="BS2606" s="13">
        <v>0</v>
      </c>
      <c r="BT2606" s="12">
        <v>448.71221498037113</v>
      </c>
      <c r="BV2606" s="14">
        <f>Таблица1[[#This Row],[Lкан_леб,мм]]</f>
        <v>57881.287785019631</v>
      </c>
      <c r="BW2606" s="50">
        <f>Таблица1[[#This Row],[угол обхв4]]+Таблица1[[#This Row],[Lдуг 3,мм]]</f>
        <v>11606.143684234028</v>
      </c>
      <c r="BX2606" s="54">
        <f>Таблица1[[#This Row],[угол обхв5]]+Таблица1[[#This Row],[Y5, мм]]</f>
        <v>58553.216978206488</v>
      </c>
      <c r="BY2606" s="14">
        <f>Таблица1[[#This Row],[угол обхв6]]+Таблица1[[#This Row],[Lдуг 4,мм]]</f>
        <v>14983.476731387691</v>
      </c>
      <c r="BZ2606" s="14">
        <f>Таблица1[[#This Row],[Т1]]+Таблица1[[#This Row],[X6, мм]]</f>
        <v>58942.989335023623</v>
      </c>
      <c r="CA2606" s="14">
        <f>Таблица1[[#This Row],[Т2]]+Таблица1[[#This Row],[Lдуг 5,мм]]</f>
        <v>20464.008913575839</v>
      </c>
      <c r="CB2606" s="14">
        <f>Таблица1[[#This Row],[Т3]]+Таблица1[[#This Row],[Y6, мм]]</f>
        <v>59175.029525643185</v>
      </c>
      <c r="CC2606" s="14">
        <f>Таблица1[[#This Row],[Т4]]+Таблица1[[#This Row],[Lдуг 6,мм]]</f>
        <v>21592.484433912901</v>
      </c>
      <c r="CD2606" s="14">
        <f>Таблица1[[#This Row],[Т5]]+Таблица1[[#This Row],[Lдуг 1,мм]]</f>
        <v>59382.561978974511</v>
      </c>
      <c r="CE2606" s="14">
        <f>Таблица1[[#This Row],[Т6]]+Таблица1[[#This Row],[Lпрям1, мм]]</f>
        <v>25662.764350897327</v>
      </c>
      <c r="CF2606" s="15">
        <f>Таблица1[[#This Row],[Т7]]+Таблица1[[#This Row],[Lдуг 2,мм]]</f>
        <v>59382.561978974511</v>
      </c>
      <c r="CG2606" s="14">
        <f>Таблица1[[#This Row],[Т8]]+Таблица1[[#This Row],[Lпрям2, мм]]</f>
        <v>25662.764350897327</v>
      </c>
      <c r="CH2606" s="14">
        <f>Таблица1[[#This Row],[Т9]]-Таблица1[[#This Row],[Т9]]</f>
        <v>0</v>
      </c>
      <c r="CI2606" s="50">
        <f>Таблица1[[#This Row],[Т9]]-Таблица1[[#This Row],[Т8]]</f>
        <v>33719.797628077184</v>
      </c>
      <c r="CJ2606" s="54">
        <f>Таблица1[[#This Row],[Т9]]-Таблица1[[#This Row],[Т7]]</f>
        <v>0</v>
      </c>
      <c r="CK2606" s="14">
        <f>Таблица1[[#This Row],[Т9]]-Таблица1[[#This Row],[Т6]]</f>
        <v>37790.077545061606</v>
      </c>
      <c r="CL2606" s="14">
        <f>Таблица1[[#This Row],[Т9]]-Таблица1[[#This Row],[Т5]]</f>
        <v>207.53245333132509</v>
      </c>
      <c r="CM2606" s="14">
        <f>Таблица1[[#This Row],[Т9]]-Таблица1[[#This Row],[Т4]]</f>
        <v>38918.553065398672</v>
      </c>
      <c r="CN2606" s="14">
        <f>Таблица1[[#This Row],[Т9]]-Таблица1[[#This Row],[Т3]]</f>
        <v>439.57264395088714</v>
      </c>
      <c r="CO2606" s="14">
        <f>Таблица1[[#This Row],[Т9]]-Таблица1[[#This Row],[Т2]]</f>
        <v>44399.085247586816</v>
      </c>
      <c r="CP2606" s="14">
        <f>Таблица1[[#This Row],[Т9]]-Таблица1[[#This Row],[Т1]]</f>
        <v>829.34500076802215</v>
      </c>
      <c r="CQ2606" s="14">
        <f>Таблица1[[#This Row],[Т9]]-Таблица1[[#This Row],[угол обхв6]]</f>
        <v>47776.418294740484</v>
      </c>
      <c r="CR2606" s="14">
        <f>Таблица1[[#This Row],[Т9]]-Таблица1[[#This Row],[угол обхв5]]</f>
        <v>1501.2741939548796</v>
      </c>
      <c r="CS2606" s="14">
        <f>Таблица1[[#This Row],[Т9]]-Таблица1[[#This Row],[угол обхв4]]</f>
        <v>59382.561978974511</v>
      </c>
      <c r="CT2606" s="14">
        <f>Таблица1[[#This Row],[Lкан_прям, мм]]+Таблица1[[#This Row],[Lкан_дуг, мм]]+Таблица1[[#This Row],[Lкан_леб,мм]]</f>
        <v>85045.326329871838</v>
      </c>
      <c r="CU2606" s="16">
        <f>Таблица1[[#This Row],[Lкан_леб,мм]]</f>
        <v>57881.287785019631</v>
      </c>
      <c r="CV2606" s="14">
        <f>2534431-(Таблица1[[#This Row],[Т23]]+Таблица1[[#This Row],[угол обхв3]])</f>
        <v>2448936.9614551477</v>
      </c>
      <c r="CW2606" s="50">
        <f>SUM(X2606:AC2606,AD2606:AI2606)-Таблица1[[#This Row],[lподв_min, мм]]</f>
        <v>23093.758626865387</v>
      </c>
      <c r="CX2606" s="17">
        <f>CW3045-Таблица1[[#This Row],[Суммарная длина каната]]</f>
        <v>-2448936.9614551477</v>
      </c>
    </row>
    <row r="2607" spans="1:102" x14ac:dyDescent="0.25">
      <c r="A2607" s="21">
        <v>2606</v>
      </c>
      <c r="B2607" s="10">
        <v>66.864693877551005</v>
      </c>
      <c r="C2607" s="10">
        <v>37.200408163265308</v>
      </c>
      <c r="D2607" s="11">
        <v>7239.9333794951062</v>
      </c>
      <c r="E2607" s="11">
        <v>12834.655113749803</v>
      </c>
      <c r="F2607" s="11">
        <v>6340.8285223246257</v>
      </c>
      <c r="G2607" s="11">
        <v>12884.64967157812</v>
      </c>
      <c r="H2607" s="11">
        <v>6831.9328894951059</v>
      </c>
      <c r="I2607" s="11">
        <v>8718.8431124581111</v>
      </c>
      <c r="J2607" s="11">
        <v>4115.8120012916906</v>
      </c>
      <c r="K2607" s="11">
        <v>25700.990737404212</v>
      </c>
      <c r="L2607" s="11">
        <v>1463.0478074479931</v>
      </c>
      <c r="M2607" s="11">
        <v>57881.287785019631</v>
      </c>
      <c r="N2607" s="11">
        <v>3509.9999137044024</v>
      </c>
      <c r="O2607" s="11">
        <v>21344.715820473768</v>
      </c>
      <c r="P2607" s="43">
        <v>6427.3977977324494</v>
      </c>
      <c r="Q2607" s="11">
        <v>19657.743998439022</v>
      </c>
      <c r="R2607" s="11">
        <v>7012.2280289041146</v>
      </c>
      <c r="S2607" s="11">
        <v>14208.50491387798</v>
      </c>
      <c r="T2607" s="11">
        <v>7239.9333794951062</v>
      </c>
      <c r="U2607" s="11">
        <v>12834.655113749803</v>
      </c>
      <c r="V2607" s="11">
        <v>6339.9291103782771</v>
      </c>
      <c r="W2607" s="11">
        <v>12744.221073856179</v>
      </c>
      <c r="X2607" s="12">
        <v>0</v>
      </c>
      <c r="Y2607" s="12">
        <v>659.22648242307753</v>
      </c>
      <c r="Z2607" s="12">
        <v>383.36187433301797</v>
      </c>
      <c r="AA2607" s="44">
        <v>232.04019061955913</v>
      </c>
      <c r="AB2607" s="45">
        <v>188.41926007233846</v>
      </c>
      <c r="AC2607" s="12">
        <v>0</v>
      </c>
      <c r="AD2607" s="12">
        <v>11606.143684234028</v>
      </c>
      <c r="AE2607" s="12">
        <v>3370.0273503445869</v>
      </c>
      <c r="AF2607" s="12">
        <v>5480.5321821881489</v>
      </c>
      <c r="AG2607" s="44">
        <v>1128.4755203370592</v>
      </c>
      <c r="AH2607" s="45">
        <v>4115.8120003003887</v>
      </c>
      <c r="AI2607" s="12">
        <v>0</v>
      </c>
      <c r="AJ2607" s="12">
        <v>-62.537274233309638</v>
      </c>
      <c r="AK2607" s="12">
        <v>30.038449262027338</v>
      </c>
      <c r="AL2607" s="12">
        <v>83.874276285327767</v>
      </c>
      <c r="AM2607" s="44">
        <v>116.45987334393524</v>
      </c>
      <c r="AN2607" s="45">
        <v>89.999999860791078</v>
      </c>
      <c r="AO2607" s="12">
        <v>0</v>
      </c>
      <c r="AP2607" s="12">
        <v>-2204.4452587759329</v>
      </c>
      <c r="AQ2607" s="12">
        <v>3714.2369811928306</v>
      </c>
      <c r="AR2607" s="12">
        <v>6833.0681729063508</v>
      </c>
      <c r="AS2607" s="44">
        <v>7377.4886552867147</v>
      </c>
      <c r="AT2607" s="45">
        <v>6831.9333794951053</v>
      </c>
      <c r="AU2607" s="12">
        <v>0</v>
      </c>
      <c r="AV2607" s="12">
        <v>11234.614357590142</v>
      </c>
      <c r="AW2607" s="12">
        <v>21697.91720816035</v>
      </c>
      <c r="AX2607" s="12">
        <v>19701.281875124343</v>
      </c>
      <c r="AY2607" s="44">
        <v>14026.711968980244</v>
      </c>
      <c r="AZ2607" s="45">
        <v>12834.655112758503</v>
      </c>
      <c r="BA2607" s="12">
        <v>0</v>
      </c>
      <c r="BB2607" s="12">
        <v>3147.9770094850173</v>
      </c>
      <c r="BC2607" s="12">
        <v>6631.6348652208781</v>
      </c>
      <c r="BD2607" s="12">
        <v>7417.898404078016</v>
      </c>
      <c r="BE2607" s="44">
        <v>6874.6727531125061</v>
      </c>
      <c r="BF2607" s="45">
        <v>6831.933389495106</v>
      </c>
      <c r="BG2607" s="12">
        <v>0</v>
      </c>
      <c r="BH2607" s="12">
        <v>21532.87377757514</v>
      </c>
      <c r="BI2607" s="12">
        <v>20010.945386125604</v>
      </c>
      <c r="BJ2607" s="12">
        <v>14252.042790563299</v>
      </c>
      <c r="BK2607" s="44">
        <v>13016.448058647537</v>
      </c>
      <c r="BL2607" s="45">
        <v>8718.843112458113</v>
      </c>
      <c r="BM2607" s="12">
        <v>0</v>
      </c>
      <c r="BN2607" s="12">
        <v>0</v>
      </c>
      <c r="BO2607" s="12">
        <v>92.575723495336973</v>
      </c>
      <c r="BP2607" s="12">
        <v>53.835827023300425</v>
      </c>
      <c r="BQ2607" s="48">
        <v>32.585597058607483</v>
      </c>
      <c r="BR2607" s="49">
        <v>26.459873483144172</v>
      </c>
      <c r="BS2607" s="13">
        <v>0</v>
      </c>
      <c r="BT2607" s="12">
        <v>448.71221498037113</v>
      </c>
      <c r="BV2607" s="14">
        <f>Таблица1[[#This Row],[Lкан_леб,мм]]</f>
        <v>57881.287785019631</v>
      </c>
      <c r="BW2607" s="50">
        <f>Таблица1[[#This Row],[угол обхв4]]+Таблица1[[#This Row],[Lдуг 3,мм]]</f>
        <v>11606.143684234028</v>
      </c>
      <c r="BX2607" s="54">
        <f>Таблица1[[#This Row],[угол обхв5]]+Таблица1[[#This Row],[Y5, мм]]</f>
        <v>58540.514267442712</v>
      </c>
      <c r="BY2607" s="14">
        <f>Таблица1[[#This Row],[угол обхв6]]+Таблица1[[#This Row],[Lдуг 4,мм]]</f>
        <v>14976.171034578616</v>
      </c>
      <c r="BZ2607" s="14">
        <f>Таблица1[[#This Row],[Т1]]+Таблица1[[#This Row],[X6, мм]]</f>
        <v>58923.876141775727</v>
      </c>
      <c r="CA2607" s="14">
        <f>Таблица1[[#This Row],[Т2]]+Таблица1[[#This Row],[Lдуг 5,мм]]</f>
        <v>20456.703216766764</v>
      </c>
      <c r="CB2607" s="14">
        <f>Таблица1[[#This Row],[Т3]]+Таблица1[[#This Row],[Y6, мм]]</f>
        <v>59155.916332395289</v>
      </c>
      <c r="CC2607" s="14">
        <f>Таблица1[[#This Row],[Т4]]+Таблица1[[#This Row],[Lдуг 6,мм]]</f>
        <v>21585.178737103823</v>
      </c>
      <c r="CD2607" s="14">
        <f>Таблица1[[#This Row],[Т5]]+Таблица1[[#This Row],[Lдуг 1,мм]]</f>
        <v>59344.335592467629</v>
      </c>
      <c r="CE2607" s="14">
        <f>Таблица1[[#This Row],[Т6]]+Таблица1[[#This Row],[Lпрям1, мм]]</f>
        <v>25700.990737404212</v>
      </c>
      <c r="CF2607" s="15">
        <f>Таблица1[[#This Row],[Т7]]+Таблица1[[#This Row],[Lдуг 2,мм]]</f>
        <v>59344.335592467629</v>
      </c>
      <c r="CG2607" s="14">
        <f>Таблица1[[#This Row],[Т8]]+Таблица1[[#This Row],[Lпрям2, мм]]</f>
        <v>25700.990737404212</v>
      </c>
      <c r="CH2607" s="14">
        <f>Таблица1[[#This Row],[Т9]]-Таблица1[[#This Row],[Т9]]</f>
        <v>0</v>
      </c>
      <c r="CI2607" s="50">
        <f>Таблица1[[#This Row],[Т9]]-Таблица1[[#This Row],[Т8]]</f>
        <v>33643.34485506342</v>
      </c>
      <c r="CJ2607" s="54">
        <f>Таблица1[[#This Row],[Т9]]-Таблица1[[#This Row],[Т7]]</f>
        <v>0</v>
      </c>
      <c r="CK2607" s="14">
        <f>Таблица1[[#This Row],[Т9]]-Таблица1[[#This Row],[Т6]]</f>
        <v>37759.156855363806</v>
      </c>
      <c r="CL2607" s="14">
        <f>Таблица1[[#This Row],[Т9]]-Таблица1[[#This Row],[Т5]]</f>
        <v>188.41926007233997</v>
      </c>
      <c r="CM2607" s="14">
        <f>Таблица1[[#This Row],[Т9]]-Таблица1[[#This Row],[Т4]]</f>
        <v>38887.632375700865</v>
      </c>
      <c r="CN2607" s="14">
        <f>Таблица1[[#This Row],[Т9]]-Таблица1[[#This Row],[Т3]]</f>
        <v>420.45945069190202</v>
      </c>
      <c r="CO2607" s="14">
        <f>Таблица1[[#This Row],[Т9]]-Таблица1[[#This Row],[Т2]]</f>
        <v>44368.164557889017</v>
      </c>
      <c r="CP2607" s="14">
        <f>Таблица1[[#This Row],[Т9]]-Таблица1[[#This Row],[Т1]]</f>
        <v>803.82132502491731</v>
      </c>
      <c r="CQ2607" s="14">
        <f>Таблица1[[#This Row],[Т9]]-Таблица1[[#This Row],[угол обхв6]]</f>
        <v>47738.191908233603</v>
      </c>
      <c r="CR2607" s="14">
        <f>Таблица1[[#This Row],[Т9]]-Таблица1[[#This Row],[угол обхв5]]</f>
        <v>1463.0478074479979</v>
      </c>
      <c r="CS2607" s="14">
        <f>Таблица1[[#This Row],[Т9]]-Таблица1[[#This Row],[угол обхв4]]</f>
        <v>59344.335592467629</v>
      </c>
      <c r="CT2607" s="14">
        <f>Таблица1[[#This Row],[Lкан_прям, мм]]+Таблица1[[#This Row],[Lкан_дуг, мм]]+Таблица1[[#This Row],[Lкан_леб,мм]]</f>
        <v>85045.326329871838</v>
      </c>
      <c r="CU2607" s="16">
        <f>Таблица1[[#This Row],[Lкан_леб,мм]]</f>
        <v>57881.287785019631</v>
      </c>
      <c r="CV2607" s="14">
        <f>2534431-(Таблица1[[#This Row],[Т23]]+Таблица1[[#This Row],[угол обхв3]])</f>
        <v>2448936.9614551477</v>
      </c>
      <c r="CW2607" s="50">
        <f>SUM(X2607:AC2607,AD2607:AI2607)-Таблица1[[#This Row],[lподв_min, мм]]</f>
        <v>23048.226543560511</v>
      </c>
      <c r="CX2607" s="17">
        <f>CW3046-Таблица1[[#This Row],[Суммарная длина каната]]</f>
        <v>-2448936.9614551477</v>
      </c>
    </row>
    <row r="2608" spans="1:102" x14ac:dyDescent="0.25">
      <c r="A2608" s="21">
        <v>2607</v>
      </c>
      <c r="B2608" s="10">
        <v>66.864693877551005</v>
      </c>
      <c r="C2608" s="10">
        <v>39.884489795918363</v>
      </c>
      <c r="D2608" s="11">
        <v>7601.832787975567</v>
      </c>
      <c r="E2608" s="11">
        <v>12976.172968571744</v>
      </c>
      <c r="F2608" s="11">
        <v>6701.3731256385017</v>
      </c>
      <c r="G2608" s="11">
        <v>12984.008560688342</v>
      </c>
      <c r="H2608" s="11">
        <v>7193.8322979755676</v>
      </c>
      <c r="I2608" s="11">
        <v>8813.1813448452995</v>
      </c>
      <c r="J2608" s="11">
        <v>4162.9916237264442</v>
      </c>
      <c r="K2608" s="11">
        <v>25739.21712391125</v>
      </c>
      <c r="L2608" s="11">
        <v>1424.8214209409639</v>
      </c>
      <c r="M2608" s="11">
        <v>57881.287785019631</v>
      </c>
      <c r="N2608" s="11">
        <v>3509.9999137044024</v>
      </c>
      <c r="O2608" s="11">
        <v>21344.715820473768</v>
      </c>
      <c r="P2608" s="43">
        <v>6470.6706719301865</v>
      </c>
      <c r="Q2608" s="11">
        <v>19753.726234111142</v>
      </c>
      <c r="R2608" s="11">
        <v>7310.041332190548</v>
      </c>
      <c r="S2608" s="11">
        <v>14337.852353129965</v>
      </c>
      <c r="T2608" s="11">
        <v>7601.832787975567</v>
      </c>
      <c r="U2608" s="11">
        <v>12976.172968571744</v>
      </c>
      <c r="V2608" s="11">
        <v>6707.0508213035691</v>
      </c>
      <c r="W2608" s="11">
        <v>12843.691905326497</v>
      </c>
      <c r="X2608" s="12">
        <v>0</v>
      </c>
      <c r="Y2608" s="12">
        <v>646.50855227474119</v>
      </c>
      <c r="Z2608" s="12">
        <v>376.96661123345723</v>
      </c>
      <c r="AA2608" s="44">
        <v>232.0401906195587</v>
      </c>
      <c r="AB2608" s="45">
        <v>169.30606681320663</v>
      </c>
      <c r="AC2608" s="12">
        <v>0</v>
      </c>
      <c r="AD2608" s="12">
        <v>11606.143684234028</v>
      </c>
      <c r="AE2608" s="12">
        <v>3361.074114405626</v>
      </c>
      <c r="AF2608" s="12">
        <v>5480.5321821881507</v>
      </c>
      <c r="AG2608" s="44">
        <v>1128.4755203370607</v>
      </c>
      <c r="AH2608" s="45">
        <v>4162.9916227463791</v>
      </c>
      <c r="AI2608" s="12">
        <v>0</v>
      </c>
      <c r="AJ2608" s="12">
        <v>-62.537274233309638</v>
      </c>
      <c r="AK2608" s="12">
        <v>28.252459748199264</v>
      </c>
      <c r="AL2608" s="12">
        <v>81.19019465267472</v>
      </c>
      <c r="AM2608" s="44">
        <v>113.77579171128214</v>
      </c>
      <c r="AN2608" s="45">
        <v>89.999999862368739</v>
      </c>
      <c r="AO2608" s="12">
        <v>0</v>
      </c>
      <c r="AP2608" s="12">
        <v>-2204.4452587759329</v>
      </c>
      <c r="AQ2608" s="12">
        <v>3703.1297671800507</v>
      </c>
      <c r="AR2608" s="12">
        <v>6873.8571636767019</v>
      </c>
      <c r="AS2608" s="44">
        <v>7683.4144088503763</v>
      </c>
      <c r="AT2608" s="45">
        <v>7193.832787975567</v>
      </c>
      <c r="AU2608" s="12">
        <v>0</v>
      </c>
      <c r="AV2608" s="12">
        <v>11234.614357590142</v>
      </c>
      <c r="AW2608" s="12">
        <v>21704.110950792023</v>
      </c>
      <c r="AX2608" s="12">
        <v>19816.213455789948</v>
      </c>
      <c r="AY2608" s="44">
        <v>14173.363613012069</v>
      </c>
      <c r="AZ2608" s="45">
        <v>12976.172967591679</v>
      </c>
      <c r="BA2608" s="12">
        <v>0</v>
      </c>
      <c r="BB2608" s="12">
        <v>3147.9770094850173</v>
      </c>
      <c r="BC2608" s="12">
        <v>6663.8005254058344</v>
      </c>
      <c r="BD2608" s="12">
        <v>7713.2278239370644</v>
      </c>
      <c r="BE2608" s="44">
        <v>7228.4597113157379</v>
      </c>
      <c r="BF2608" s="45">
        <v>7193.8327979755668</v>
      </c>
      <c r="BG2608" s="12">
        <v>0</v>
      </c>
      <c r="BH2608" s="12">
        <v>21532.87377757514</v>
      </c>
      <c r="BI2608" s="12">
        <v>20113.121364429397</v>
      </c>
      <c r="BJ2608" s="12">
        <v>14400.339574808773</v>
      </c>
      <c r="BK2608" s="44">
        <v>13140.661708689642</v>
      </c>
      <c r="BL2608" s="45">
        <v>8813.1813448453013</v>
      </c>
      <c r="BM2608" s="12">
        <v>0</v>
      </c>
      <c r="BN2608" s="12">
        <v>0</v>
      </c>
      <c r="BO2608" s="12">
        <v>90.789733981508903</v>
      </c>
      <c r="BP2608" s="12">
        <v>52.937734904475455</v>
      </c>
      <c r="BQ2608" s="48">
        <v>32.585597058607419</v>
      </c>
      <c r="BR2608" s="49">
        <v>23.775791848913411</v>
      </c>
      <c r="BS2608" s="13">
        <v>0</v>
      </c>
      <c r="BT2608" s="12">
        <v>448.71221498037113</v>
      </c>
      <c r="BV2608" s="14">
        <f>Таблица1[[#This Row],[Lкан_леб,мм]]</f>
        <v>57881.287785019631</v>
      </c>
      <c r="BW2608" s="50">
        <f>Таблица1[[#This Row],[угол обхв4]]+Таблица1[[#This Row],[Lдуг 3,мм]]</f>
        <v>11606.143684234028</v>
      </c>
      <c r="BX2608" s="54">
        <f>Таблица1[[#This Row],[угол обхв5]]+Таблица1[[#This Row],[Y5, мм]]</f>
        <v>58527.79633729437</v>
      </c>
      <c r="BY2608" s="14">
        <f>Таблица1[[#This Row],[угол обхв6]]+Таблица1[[#This Row],[Lдуг 4,мм]]</f>
        <v>14967.217798639655</v>
      </c>
      <c r="BZ2608" s="14">
        <f>Таблица1[[#This Row],[Т1]]+Таблица1[[#This Row],[X6, мм]]</f>
        <v>58904.76294852783</v>
      </c>
      <c r="CA2608" s="14">
        <f>Таблица1[[#This Row],[Т2]]+Таблица1[[#This Row],[Lдуг 5,мм]]</f>
        <v>20447.749980827804</v>
      </c>
      <c r="CB2608" s="14">
        <f>Таблица1[[#This Row],[Т3]]+Таблица1[[#This Row],[Y6, мм]]</f>
        <v>59136.803139147392</v>
      </c>
      <c r="CC2608" s="14">
        <f>Таблица1[[#This Row],[Т4]]+Таблица1[[#This Row],[Lдуг 6,мм]]</f>
        <v>21576.225501164867</v>
      </c>
      <c r="CD2608" s="14">
        <f>Таблица1[[#This Row],[Т5]]+Таблица1[[#This Row],[Lдуг 1,мм]]</f>
        <v>59306.109205960602</v>
      </c>
      <c r="CE2608" s="14">
        <f>Таблица1[[#This Row],[Т6]]+Таблица1[[#This Row],[Lпрям1, мм]]</f>
        <v>25739.217123911247</v>
      </c>
      <c r="CF2608" s="15">
        <f>Таблица1[[#This Row],[Т7]]+Таблица1[[#This Row],[Lдуг 2,мм]]</f>
        <v>59306.109205960602</v>
      </c>
      <c r="CG2608" s="14">
        <f>Таблица1[[#This Row],[Т8]]+Таблица1[[#This Row],[Lпрям2, мм]]</f>
        <v>25739.217123911247</v>
      </c>
      <c r="CH2608" s="14">
        <f>Таблица1[[#This Row],[Т9]]-Таблица1[[#This Row],[Т9]]</f>
        <v>0</v>
      </c>
      <c r="CI2608" s="50">
        <f>Таблица1[[#This Row],[Т9]]-Таблица1[[#This Row],[Т8]]</f>
        <v>33566.892082049351</v>
      </c>
      <c r="CJ2608" s="54">
        <f>Таблица1[[#This Row],[Т9]]-Таблица1[[#This Row],[Т7]]</f>
        <v>0</v>
      </c>
      <c r="CK2608" s="14">
        <f>Таблица1[[#This Row],[Т9]]-Таблица1[[#This Row],[Т6]]</f>
        <v>37729.883704795735</v>
      </c>
      <c r="CL2608" s="14">
        <f>Таблица1[[#This Row],[Т9]]-Таблица1[[#This Row],[Т5]]</f>
        <v>169.30606681320933</v>
      </c>
      <c r="CM2608" s="14">
        <f>Таблица1[[#This Row],[Т9]]-Таблица1[[#This Row],[Т4]]</f>
        <v>38858.359225132794</v>
      </c>
      <c r="CN2608" s="14">
        <f>Таблица1[[#This Row],[Т9]]-Таблица1[[#This Row],[Т3]]</f>
        <v>401.34625743277138</v>
      </c>
      <c r="CO2608" s="14">
        <f>Таблица1[[#This Row],[Т9]]-Таблица1[[#This Row],[Т2]]</f>
        <v>44338.891407320945</v>
      </c>
      <c r="CP2608" s="14">
        <f>Таблица1[[#This Row],[Т9]]-Таблица1[[#This Row],[Т1]]</f>
        <v>778.31286866623122</v>
      </c>
      <c r="CQ2608" s="14">
        <f>Таблица1[[#This Row],[Т9]]-Таблица1[[#This Row],[угол обхв6]]</f>
        <v>47699.965521726575</v>
      </c>
      <c r="CR2608" s="14">
        <f>Таблица1[[#This Row],[Т9]]-Таблица1[[#This Row],[угол обхв5]]</f>
        <v>1424.8214209409707</v>
      </c>
      <c r="CS2608" s="14">
        <f>Таблица1[[#This Row],[Т9]]-Таблица1[[#This Row],[угол обхв4]]</f>
        <v>59306.109205960602</v>
      </c>
      <c r="CT2608" s="14">
        <f>Таблица1[[#This Row],[Lкан_прям, мм]]+Таблица1[[#This Row],[Lкан_дуг, мм]]+Таблица1[[#This Row],[Lкан_леб,мм]]</f>
        <v>85045.326329871838</v>
      </c>
      <c r="CU2608" s="16">
        <f>Таблица1[[#This Row],[Lкан_леб,мм]]</f>
        <v>57881.287785019631</v>
      </c>
      <c r="CV2608" s="14">
        <f>2534431-(Таблица1[[#This Row],[Т23]]+Таблица1[[#This Row],[угол обхв3]])</f>
        <v>2448936.9614551477</v>
      </c>
      <c r="CW2608" s="50">
        <f>SUM(X2608:AC2608,AD2608:AI2608)-Таблица1[[#This Row],[lподв_min, мм]]</f>
        <v>23001.046921125766</v>
      </c>
      <c r="CX2608" s="17">
        <f>CW3047-Таблица1[[#This Row],[Суммарная длина каната]]</f>
        <v>-2448936.9614551477</v>
      </c>
    </row>
    <row r="2609" spans="1:102" x14ac:dyDescent="0.25">
      <c r="A2609" s="21">
        <v>2608</v>
      </c>
      <c r="B2609" s="10">
        <v>66.864693877551005</v>
      </c>
      <c r="C2609" s="10">
        <v>42.568571428571424</v>
      </c>
      <c r="D2609" s="11">
        <v>7956.7080356316774</v>
      </c>
      <c r="E2609" s="11">
        <v>13134.482929385729</v>
      </c>
      <c r="F2609" s="11">
        <v>7056.8693136811708</v>
      </c>
      <c r="G2609" s="11">
        <v>13100.142363308894</v>
      </c>
      <c r="H2609" s="11">
        <v>7548.707545631677</v>
      </c>
      <c r="I2609" s="11">
        <v>8922.6706694423337</v>
      </c>
      <c r="J2609" s="11">
        <v>4211.8122599433946</v>
      </c>
      <c r="K2609" s="11">
        <v>25777.443510418401</v>
      </c>
      <c r="L2609" s="11">
        <v>1386.5950344338096</v>
      </c>
      <c r="M2609" s="11">
        <v>57881.287785019631</v>
      </c>
      <c r="N2609" s="11">
        <v>3509.9999137044024</v>
      </c>
      <c r="O2609" s="11">
        <v>21344.715820473768</v>
      </c>
      <c r="P2609" s="43">
        <v>6509.4013271540925</v>
      </c>
      <c r="Q2609" s="11">
        <v>19851.629592336882</v>
      </c>
      <c r="R2609" s="11">
        <v>7601.470709518584</v>
      </c>
      <c r="S2609" s="11">
        <v>14481.004166550601</v>
      </c>
      <c r="T2609" s="11">
        <v>7956.7080356316774</v>
      </c>
      <c r="U2609" s="11">
        <v>13134.482929385729</v>
      </c>
      <c r="V2609" s="11">
        <v>7069.1116592291937</v>
      </c>
      <c r="W2609" s="11">
        <v>12960.24552640583</v>
      </c>
      <c r="X2609" s="12">
        <v>0</v>
      </c>
      <c r="Y2609" s="12">
        <v>633.77217779252089</v>
      </c>
      <c r="Z2609" s="12">
        <v>370.5897924677804</v>
      </c>
      <c r="AA2609" s="44">
        <v>232.04019061955896</v>
      </c>
      <c r="AB2609" s="45">
        <v>150.19287355394931</v>
      </c>
      <c r="AC2609" s="12">
        <v>0</v>
      </c>
      <c r="AD2609" s="12">
        <v>11606.143684234028</v>
      </c>
      <c r="AE2609" s="12">
        <v>3350.4798646844661</v>
      </c>
      <c r="AF2609" s="12">
        <v>5480.5321821881525</v>
      </c>
      <c r="AG2609" s="44">
        <v>1128.4755203370612</v>
      </c>
      <c r="AH2609" s="45">
        <v>4211.812258974689</v>
      </c>
      <c r="AI2609" s="12">
        <v>0</v>
      </c>
      <c r="AJ2609" s="12">
        <v>-62.537274233309638</v>
      </c>
      <c r="AK2609" s="12">
        <v>26.463880081215574</v>
      </c>
      <c r="AL2609" s="12">
        <v>78.506113020021658</v>
      </c>
      <c r="AM2609" s="44">
        <v>111.09171007862912</v>
      </c>
      <c r="AN2609" s="45">
        <v>89.999999863964092</v>
      </c>
      <c r="AO2609" s="12">
        <v>0</v>
      </c>
      <c r="AP2609" s="12">
        <v>-2204.4452587759329</v>
      </c>
      <c r="AQ2609" s="12">
        <v>3691.8184011100029</v>
      </c>
      <c r="AR2609" s="12">
        <v>6909.2192829435508</v>
      </c>
      <c r="AS2609" s="44">
        <v>7982.1369990964031</v>
      </c>
      <c r="AT2609" s="45">
        <v>7548.7080356316774</v>
      </c>
      <c r="AU2609" s="12">
        <v>0</v>
      </c>
      <c r="AV2609" s="12">
        <v>11234.614357590142</v>
      </c>
      <c r="AW2609" s="12">
        <v>21709.96373304486</v>
      </c>
      <c r="AX2609" s="12">
        <v>19932.929052533978</v>
      </c>
      <c r="AY2609" s="44">
        <v>14334.180544544277</v>
      </c>
      <c r="AZ2609" s="45">
        <v>13134.482928417025</v>
      </c>
      <c r="BA2609" s="12">
        <v>0</v>
      </c>
      <c r="BB2609" s="12">
        <v>3147.9770094850173</v>
      </c>
      <c r="BC2609" s="12">
        <v>6691.2198145596931</v>
      </c>
      <c r="BD2609" s="12">
        <v>8001.2886653080423</v>
      </c>
      <c r="BE2609" s="44">
        <v>7576.0417460538583</v>
      </c>
      <c r="BF2609" s="45">
        <v>7548.7080456316762</v>
      </c>
      <c r="BG2609" s="12">
        <v>0</v>
      </c>
      <c r="BH2609" s="12">
        <v>21532.87377757514</v>
      </c>
      <c r="BI2609" s="12">
        <v>20216.877504907974</v>
      </c>
      <c r="BJ2609" s="12">
        <v>14562.303626747696</v>
      </c>
      <c r="BK2609" s="44">
        <v>13281.306551392052</v>
      </c>
      <c r="BL2609" s="45">
        <v>8922.6706694423356</v>
      </c>
      <c r="BM2609" s="12">
        <v>0</v>
      </c>
      <c r="BN2609" s="12">
        <v>0</v>
      </c>
      <c r="BO2609" s="12">
        <v>89.001154314525209</v>
      </c>
      <c r="BP2609" s="12">
        <v>52.04223293880608</v>
      </c>
      <c r="BQ2609" s="48">
        <v>32.585597058607462</v>
      </c>
      <c r="BR2609" s="49">
        <v>21.091710214665028</v>
      </c>
      <c r="BS2609" s="13">
        <v>0</v>
      </c>
      <c r="BT2609" s="12">
        <v>448.71221498037113</v>
      </c>
      <c r="BV2609" s="14">
        <f>Таблица1[[#This Row],[Lкан_леб,мм]]</f>
        <v>57881.287785019631</v>
      </c>
      <c r="BW2609" s="50">
        <f>Таблица1[[#This Row],[угол обхв4]]+Таблица1[[#This Row],[Lдуг 3,мм]]</f>
        <v>11606.143684234028</v>
      </c>
      <c r="BX2609" s="54">
        <f>Таблица1[[#This Row],[угол обхв5]]+Таблица1[[#This Row],[Y5, мм]]</f>
        <v>58515.059962812149</v>
      </c>
      <c r="BY2609" s="14">
        <f>Таблица1[[#This Row],[угол обхв6]]+Таблица1[[#This Row],[Lдуг 4,мм]]</f>
        <v>14956.623548918495</v>
      </c>
      <c r="BZ2609" s="14">
        <f>Таблица1[[#This Row],[Т1]]+Таблица1[[#This Row],[X6, мм]]</f>
        <v>58885.649755279926</v>
      </c>
      <c r="CA2609" s="14">
        <f>Таблица1[[#This Row],[Т2]]+Таблица1[[#This Row],[Lдуг 5,мм]]</f>
        <v>20437.155731106646</v>
      </c>
      <c r="CB2609" s="14">
        <f>Таблица1[[#This Row],[Т3]]+Таблица1[[#This Row],[Y6, мм]]</f>
        <v>59117.689945899489</v>
      </c>
      <c r="CC2609" s="14">
        <f>Таблица1[[#This Row],[Т4]]+Таблица1[[#This Row],[Lдуг 6,мм]]</f>
        <v>21565.631251443709</v>
      </c>
      <c r="CD2609" s="14">
        <f>Таблица1[[#This Row],[Т5]]+Таблица1[[#This Row],[Lдуг 1,мм]]</f>
        <v>59267.882819453436</v>
      </c>
      <c r="CE2609" s="14">
        <f>Таблица1[[#This Row],[Т6]]+Таблица1[[#This Row],[Lпрям1, мм]]</f>
        <v>25777.443510418398</v>
      </c>
      <c r="CF2609" s="15">
        <f>Таблица1[[#This Row],[Т7]]+Таблица1[[#This Row],[Lдуг 2,мм]]</f>
        <v>59267.882819453436</v>
      </c>
      <c r="CG2609" s="14">
        <f>Таблица1[[#This Row],[Т8]]+Таблица1[[#This Row],[Lпрям2, мм]]</f>
        <v>25777.443510418398</v>
      </c>
      <c r="CH2609" s="14">
        <f>Таблица1[[#This Row],[Т9]]-Таблица1[[#This Row],[Т9]]</f>
        <v>0</v>
      </c>
      <c r="CI2609" s="50">
        <f>Таблица1[[#This Row],[Т9]]-Таблица1[[#This Row],[Т8]]</f>
        <v>33490.439309035035</v>
      </c>
      <c r="CJ2609" s="54">
        <f>Таблица1[[#This Row],[Т9]]-Таблица1[[#This Row],[Т7]]</f>
        <v>0</v>
      </c>
      <c r="CK2609" s="14">
        <f>Таблица1[[#This Row],[Т9]]-Таблица1[[#This Row],[Т6]]</f>
        <v>37702.251568009728</v>
      </c>
      <c r="CL2609" s="14">
        <f>Таблица1[[#This Row],[Т9]]-Таблица1[[#This Row],[Т5]]</f>
        <v>150.19287355394772</v>
      </c>
      <c r="CM2609" s="14">
        <f>Таблица1[[#This Row],[Т9]]-Таблица1[[#This Row],[Т4]]</f>
        <v>38830.727088346786</v>
      </c>
      <c r="CN2609" s="14">
        <f>Таблица1[[#This Row],[Т9]]-Таблица1[[#This Row],[Т3]]</f>
        <v>382.23306417350977</v>
      </c>
      <c r="CO2609" s="14">
        <f>Таблица1[[#This Row],[Т9]]-Таблица1[[#This Row],[Т2]]</f>
        <v>44311.259270534938</v>
      </c>
      <c r="CP2609" s="14">
        <f>Таблица1[[#This Row],[Т9]]-Таблица1[[#This Row],[Т1]]</f>
        <v>752.82285664128722</v>
      </c>
      <c r="CQ2609" s="14">
        <f>Таблица1[[#This Row],[Т9]]-Таблица1[[#This Row],[угол обхв6]]</f>
        <v>47661.73913521941</v>
      </c>
      <c r="CR2609" s="14">
        <f>Таблица1[[#This Row],[Т9]]-Таблица1[[#This Row],[угол обхв5]]</f>
        <v>1386.5950344338053</v>
      </c>
      <c r="CS2609" s="14">
        <f>Таблица1[[#This Row],[Т9]]-Таблица1[[#This Row],[угол обхв4]]</f>
        <v>59267.882819453436</v>
      </c>
      <c r="CT2609" s="14">
        <f>Таблица1[[#This Row],[Lкан_прям, мм]]+Таблица1[[#This Row],[Lкан_дуг, мм]]+Таблица1[[#This Row],[Lкан_леб,мм]]</f>
        <v>85045.326329871838</v>
      </c>
      <c r="CU2609" s="16">
        <f>Таблица1[[#This Row],[Lкан_леб,мм]]</f>
        <v>57881.287785019631</v>
      </c>
      <c r="CV2609" s="14">
        <f>2534431-(Таблица1[[#This Row],[Т23]]+Таблица1[[#This Row],[угол обхв3]])</f>
        <v>2448936.9614551477</v>
      </c>
      <c r="CW2609" s="50">
        <f>SUM(X2609:AC2609,AD2609:AI2609)-Таблица1[[#This Row],[lподв_min, мм]]</f>
        <v>22952.226284908811</v>
      </c>
      <c r="CX2609" s="17">
        <f>CW3048-Таблица1[[#This Row],[Суммарная длина каната]]</f>
        <v>-2448936.9614551477</v>
      </c>
    </row>
    <row r="2610" spans="1:102" x14ac:dyDescent="0.25">
      <c r="A2610" s="21">
        <v>2609</v>
      </c>
      <c r="B2610" s="10">
        <v>66.864693877551005</v>
      </c>
      <c r="C2610" s="10">
        <v>45.252653061224485</v>
      </c>
      <c r="D2610" s="11">
        <v>8303.780472156488</v>
      </c>
      <c r="E2610" s="11">
        <v>13309.237640042251</v>
      </c>
      <c r="F2610" s="11">
        <v>7406.5370737079638</v>
      </c>
      <c r="G2610" s="11">
        <v>13232.796264200741</v>
      </c>
      <c r="H2610" s="11">
        <v>7895.7799821564877</v>
      </c>
      <c r="I2610" s="11">
        <v>9046.9714738123239</v>
      </c>
      <c r="J2610" s="11">
        <v>4262.2661662299279</v>
      </c>
      <c r="K2610" s="11">
        <v>25815.669896925665</v>
      </c>
      <c r="L2610" s="11">
        <v>1348.3686479265482</v>
      </c>
      <c r="M2610" s="11">
        <v>57881.287785019631</v>
      </c>
      <c r="N2610" s="11">
        <v>3509.9999137044024</v>
      </c>
      <c r="O2610" s="11">
        <v>21344.715820473768</v>
      </c>
      <c r="P2610" s="43">
        <v>6543.5047824516323</v>
      </c>
      <c r="Q2610" s="11">
        <v>19951.239258246969</v>
      </c>
      <c r="R2610" s="11">
        <v>7885.8767204775158</v>
      </c>
      <c r="S2610" s="11">
        <v>14637.646257272898</v>
      </c>
      <c r="T2610" s="11">
        <v>8303.780472156488</v>
      </c>
      <c r="U2610" s="11">
        <v>13309.237640042251</v>
      </c>
      <c r="V2610" s="11">
        <v>7425.317207569472</v>
      </c>
      <c r="W2610" s="11">
        <v>13093.626200709545</v>
      </c>
      <c r="X2610" s="12">
        <v>0</v>
      </c>
      <c r="Y2610" s="12">
        <v>621.01406449780859</v>
      </c>
      <c r="Z2610" s="12">
        <v>364.23471251459551</v>
      </c>
      <c r="AA2610" s="44">
        <v>232.04019061955887</v>
      </c>
      <c r="AB2610" s="45">
        <v>131.07968029458533</v>
      </c>
      <c r="AC2610" s="12">
        <v>0</v>
      </c>
      <c r="AD2610" s="12">
        <v>11606.143684234028</v>
      </c>
      <c r="AE2610" s="12">
        <v>3338.2523448937436</v>
      </c>
      <c r="AF2610" s="12">
        <v>5480.5321821881462</v>
      </c>
      <c r="AG2610" s="44">
        <v>1128.4755203370592</v>
      </c>
      <c r="AH2610" s="45">
        <v>4262.2661652726883</v>
      </c>
      <c r="AI2610" s="12">
        <v>0</v>
      </c>
      <c r="AJ2610" s="12">
        <v>-62.537274233309638</v>
      </c>
      <c r="AK2610" s="12">
        <v>24.67224761470392</v>
      </c>
      <c r="AL2610" s="12">
        <v>75.822031387368597</v>
      </c>
      <c r="AM2610" s="44">
        <v>108.40762844597604</v>
      </c>
      <c r="AN2610" s="45">
        <v>89.999999865574381</v>
      </c>
      <c r="AO2610" s="12">
        <v>0</v>
      </c>
      <c r="AP2610" s="12">
        <v>-2204.4452587759329</v>
      </c>
      <c r="AQ2610" s="12">
        <v>3680.3101175624729</v>
      </c>
      <c r="AR2610" s="12">
        <v>6939.0769408349543</v>
      </c>
      <c r="AS2610" s="44">
        <v>8273.0009831948846</v>
      </c>
      <c r="AT2610" s="45">
        <v>7895.7804721564871</v>
      </c>
      <c r="AU2610" s="12">
        <v>0</v>
      </c>
      <c r="AV2610" s="12">
        <v>11234.614357590142</v>
      </c>
      <c r="AW2610" s="12">
        <v>21715.469693631992</v>
      </c>
      <c r="AX2610" s="12">
        <v>20051.172573572541</v>
      </c>
      <c r="AY2610" s="44">
        <v>14508.80990675204</v>
      </c>
      <c r="AZ2610" s="45">
        <v>13309.237639085013</v>
      </c>
      <c r="BA2610" s="12">
        <v>0</v>
      </c>
      <c r="BB2610" s="12">
        <v>3147.9770094850173</v>
      </c>
      <c r="BC2610" s="12">
        <v>6713.8149863097033</v>
      </c>
      <c r="BD2610" s="12">
        <v>8281.4488788608378</v>
      </c>
      <c r="BE2610" s="44">
        <v>7916.6562094391184</v>
      </c>
      <c r="BF2610" s="45">
        <v>7895.7804821564869</v>
      </c>
      <c r="BG2610" s="12">
        <v>0</v>
      </c>
      <c r="BH2610" s="12">
        <v>21532.87377757514</v>
      </c>
      <c r="BI2610" s="12">
        <v>20321.99313140519</v>
      </c>
      <c r="BJ2610" s="12">
        <v>14737.579572598472</v>
      </c>
      <c r="BK2610" s="44">
        <v>13438.073990563109</v>
      </c>
      <c r="BL2610" s="45">
        <v>9046.9714738123257</v>
      </c>
      <c r="BM2610" s="12">
        <v>0</v>
      </c>
      <c r="BN2610" s="12">
        <v>0</v>
      </c>
      <c r="BO2610" s="12">
        <v>87.209521848013551</v>
      </c>
      <c r="BP2610" s="12">
        <v>51.149783772664684</v>
      </c>
      <c r="BQ2610" s="48">
        <v>32.585597058607448</v>
      </c>
      <c r="BR2610" s="49">
        <v>18.407628580401674</v>
      </c>
      <c r="BS2610" s="13">
        <v>0</v>
      </c>
      <c r="BT2610" s="12">
        <v>448.71221498037113</v>
      </c>
      <c r="BV2610" s="14">
        <f>Таблица1[[#This Row],[Lкан_леб,мм]]</f>
        <v>57881.287785019631</v>
      </c>
      <c r="BW2610" s="50">
        <f>Таблица1[[#This Row],[угол обхв4]]+Таблица1[[#This Row],[Lдуг 3,мм]]</f>
        <v>11606.143684234028</v>
      </c>
      <c r="BX2610" s="54">
        <f>Таблица1[[#This Row],[угол обхв5]]+Таблица1[[#This Row],[Y5, мм]]</f>
        <v>58502.30184951744</v>
      </c>
      <c r="BY2610" s="14">
        <f>Таблица1[[#This Row],[угол обхв6]]+Таблица1[[#This Row],[Lдуг 4,мм]]</f>
        <v>14944.396029127773</v>
      </c>
      <c r="BZ2610" s="14">
        <f>Таблица1[[#This Row],[Т1]]+Таблица1[[#This Row],[X6, мм]]</f>
        <v>58866.536562032037</v>
      </c>
      <c r="CA2610" s="14">
        <f>Таблица1[[#This Row],[Т2]]+Таблица1[[#This Row],[Lдуг 5,мм]]</f>
        <v>20424.928211315921</v>
      </c>
      <c r="CB2610" s="14">
        <f>Таблица1[[#This Row],[Т3]]+Таблица1[[#This Row],[Y6, мм]]</f>
        <v>59098.576752651599</v>
      </c>
      <c r="CC2610" s="14">
        <f>Таблица1[[#This Row],[Т4]]+Таблица1[[#This Row],[Lдуг 6,мм]]</f>
        <v>21553.403731652979</v>
      </c>
      <c r="CD2610" s="14">
        <f>Таблица1[[#This Row],[Т5]]+Таблица1[[#This Row],[Lдуг 1,мм]]</f>
        <v>59229.656432946183</v>
      </c>
      <c r="CE2610" s="14">
        <f>Таблица1[[#This Row],[Т6]]+Таблица1[[#This Row],[Lпрям1, мм]]</f>
        <v>25815.669896925669</v>
      </c>
      <c r="CF2610" s="15">
        <f>Таблица1[[#This Row],[Т7]]+Таблица1[[#This Row],[Lдуг 2,мм]]</f>
        <v>59229.656432946183</v>
      </c>
      <c r="CG2610" s="14">
        <f>Таблица1[[#This Row],[Т8]]+Таблица1[[#This Row],[Lпрям2, мм]]</f>
        <v>25815.669896925669</v>
      </c>
      <c r="CH2610" s="14">
        <f>Таблица1[[#This Row],[Т9]]-Таблица1[[#This Row],[Т9]]</f>
        <v>0</v>
      </c>
      <c r="CI2610" s="50">
        <f>Таблица1[[#This Row],[Т9]]-Таблица1[[#This Row],[Т8]]</f>
        <v>33413.986536020515</v>
      </c>
      <c r="CJ2610" s="54">
        <f>Таблица1[[#This Row],[Т9]]-Таблица1[[#This Row],[Т7]]</f>
        <v>0</v>
      </c>
      <c r="CK2610" s="14">
        <f>Таблица1[[#This Row],[Т9]]-Таблица1[[#This Row],[Т6]]</f>
        <v>37676.252701293204</v>
      </c>
      <c r="CL2610" s="14">
        <f>Таблица1[[#This Row],[Т9]]-Таблица1[[#This Row],[Т5]]</f>
        <v>131.07968029458425</v>
      </c>
      <c r="CM2610" s="14">
        <f>Таблица1[[#This Row],[Т9]]-Таблица1[[#This Row],[Т4]]</f>
        <v>38804.728221630263</v>
      </c>
      <c r="CN2610" s="14">
        <f>Таблица1[[#This Row],[Т9]]-Таблица1[[#This Row],[Т3]]</f>
        <v>363.1198709141463</v>
      </c>
      <c r="CO2610" s="14">
        <f>Таблица1[[#This Row],[Т9]]-Таблица1[[#This Row],[Т2]]</f>
        <v>44285.260403818407</v>
      </c>
      <c r="CP2610" s="14">
        <f>Таблица1[[#This Row],[Т9]]-Таблица1[[#This Row],[Т1]]</f>
        <v>727.35458342874335</v>
      </c>
      <c r="CQ2610" s="14">
        <f>Таблица1[[#This Row],[Т9]]-Таблица1[[#This Row],[угол обхв6]]</f>
        <v>47623.512748712157</v>
      </c>
      <c r="CR2610" s="14">
        <f>Таблица1[[#This Row],[Т9]]-Таблица1[[#This Row],[угол обхв5]]</f>
        <v>1348.3686479265525</v>
      </c>
      <c r="CS2610" s="14">
        <f>Таблица1[[#This Row],[Т9]]-Таблица1[[#This Row],[угол обхв4]]</f>
        <v>59229.656432946183</v>
      </c>
      <c r="CT2610" s="14">
        <f>Таблица1[[#This Row],[Lкан_прям, мм]]+Таблица1[[#This Row],[Lкан_дуг, мм]]+Таблица1[[#This Row],[Lкан_леб,мм]]</f>
        <v>85045.326329871838</v>
      </c>
      <c r="CU2610" s="16">
        <f>Таблица1[[#This Row],[Lкан_леб,мм]]</f>
        <v>57881.287785019631</v>
      </c>
      <c r="CV2610" s="14">
        <f>2534431-(Таблица1[[#This Row],[Т23]]+Таблица1[[#This Row],[угол обхв3]])</f>
        <v>2448936.9614551477</v>
      </c>
      <c r="CW2610" s="50">
        <f>SUM(X2610:AC2610,AD2610:AI2610)-Таблица1[[#This Row],[lподв_min, мм]]</f>
        <v>22901.772378622285</v>
      </c>
      <c r="CX2610" s="17">
        <f>CW3049-Таблица1[[#This Row],[Суммарная длина каната]]</f>
        <v>-2448936.9614551477</v>
      </c>
    </row>
    <row r="2611" spans="1:102" x14ac:dyDescent="0.25">
      <c r="A2611" s="21">
        <v>2610</v>
      </c>
      <c r="B2611" s="10">
        <v>66.864693877551005</v>
      </c>
      <c r="C2611" s="10">
        <v>47.936734693877547</v>
      </c>
      <c r="D2611" s="11">
        <v>8642.2885677982886</v>
      </c>
      <c r="E2611" s="11">
        <v>13500.053662107681</v>
      </c>
      <c r="F2611" s="11">
        <v>7749.60918143239</v>
      </c>
      <c r="G2611" s="11">
        <v>13381.679200514811</v>
      </c>
      <c r="H2611" s="11">
        <v>8234.28807779829</v>
      </c>
      <c r="I2611" s="11">
        <v>9185.7092876481274</v>
      </c>
      <c r="J2611" s="11">
        <v>4314.3443744595552</v>
      </c>
      <c r="K2611" s="11">
        <v>25853.896283433009</v>
      </c>
      <c r="L2611" s="11">
        <v>1310.1422614191988</v>
      </c>
      <c r="M2611" s="11">
        <v>57881.287785019631</v>
      </c>
      <c r="N2611" s="11">
        <v>3509.9999137044024</v>
      </c>
      <c r="O2611" s="11">
        <v>21344.715820473768</v>
      </c>
      <c r="P2611" s="43">
        <v>6572.9062096511825</v>
      </c>
      <c r="Q2611" s="11">
        <v>20052.336673073365</v>
      </c>
      <c r="R2611" s="11">
        <v>8162.635334991437</v>
      </c>
      <c r="S2611" s="11">
        <v>14807.434928708186</v>
      </c>
      <c r="T2611" s="11">
        <v>8642.2885677982886</v>
      </c>
      <c r="U2611" s="11">
        <v>13500.053662107681</v>
      </c>
      <c r="V2611" s="11">
        <v>7774.8858971352702</v>
      </c>
      <c r="W2611" s="11">
        <v>13243.541270737087</v>
      </c>
      <c r="X2611" s="12">
        <v>0</v>
      </c>
      <c r="Y2611" s="12">
        <v>608.23083534236162</v>
      </c>
      <c r="Z2611" s="12">
        <v>357.90474842214536</v>
      </c>
      <c r="AA2611" s="44">
        <v>232.04019061955862</v>
      </c>
      <c r="AB2611" s="45">
        <v>111.96648703513311</v>
      </c>
      <c r="AC2611" s="12">
        <v>0</v>
      </c>
      <c r="AD2611" s="12">
        <v>11606.143684234028</v>
      </c>
      <c r="AE2611" s="12">
        <v>3324.4005231598999</v>
      </c>
      <c r="AF2611" s="12">
        <v>5480.5321821881471</v>
      </c>
      <c r="AG2611" s="44">
        <v>1128.4755203370623</v>
      </c>
      <c r="AH2611" s="45">
        <v>4314.3443735138708</v>
      </c>
      <c r="AI2611" s="12">
        <v>0</v>
      </c>
      <c r="AJ2611" s="12">
        <v>-62.537274233309638</v>
      </c>
      <c r="AK2611" s="12">
        <v>22.877088106969349</v>
      </c>
      <c r="AL2611" s="12">
        <v>73.137949754715521</v>
      </c>
      <c r="AM2611" s="44">
        <v>105.72354681332293</v>
      </c>
      <c r="AN2611" s="45">
        <v>89.999999867197005</v>
      </c>
      <c r="AO2611" s="12">
        <v>0</v>
      </c>
      <c r="AP2611" s="12">
        <v>-2204.4452587759329</v>
      </c>
      <c r="AQ2611" s="12">
        <v>3668.6121773188256</v>
      </c>
      <c r="AR2611" s="12">
        <v>6963.3646251050286</v>
      </c>
      <c r="AS2611" s="44">
        <v>8555.3681612939145</v>
      </c>
      <c r="AT2611" s="45">
        <v>8234.2885677982886</v>
      </c>
      <c r="AU2611" s="12">
        <v>0</v>
      </c>
      <c r="AV2611" s="12">
        <v>11234.614357590142</v>
      </c>
      <c r="AW2611" s="12">
        <v>21720.622923134932</v>
      </c>
      <c r="AX2611" s="12">
        <v>20170.684574623294</v>
      </c>
      <c r="AY2611" s="44">
        <v>14696.868536235304</v>
      </c>
      <c r="AZ2611" s="45">
        <v>13500.053661161999</v>
      </c>
      <c r="BA2611" s="12">
        <v>0</v>
      </c>
      <c r="BB2611" s="12">
        <v>3147.9770094850173</v>
      </c>
      <c r="BC2611" s="12">
        <v>6731.5184732656053</v>
      </c>
      <c r="BD2611" s="12">
        <v>8553.0937504452831</v>
      </c>
      <c r="BE2611" s="44">
        <v>8249.5557414958112</v>
      </c>
      <c r="BF2611" s="45">
        <v>8234.2885777982901</v>
      </c>
      <c r="BG2611" s="12">
        <v>0</v>
      </c>
      <c r="BH2611" s="12">
        <v>21532.87377757514</v>
      </c>
      <c r="BI2611" s="12">
        <v>20428.243775734529</v>
      </c>
      <c r="BJ2611" s="12">
        <v>14925.782830258117</v>
      </c>
      <c r="BK2611" s="44">
        <v>13610.620054580562</v>
      </c>
      <c r="BL2611" s="45">
        <v>9185.7092876481292</v>
      </c>
      <c r="BM2611" s="12">
        <v>0</v>
      </c>
      <c r="BN2611" s="12">
        <v>0</v>
      </c>
      <c r="BO2611" s="12">
        <v>85.414362340278998</v>
      </c>
      <c r="BP2611" s="12">
        <v>50.260861647746175</v>
      </c>
      <c r="BQ2611" s="48">
        <v>32.585597058607412</v>
      </c>
      <c r="BR2611" s="49">
        <v>15.723546946125927</v>
      </c>
      <c r="BS2611" s="13">
        <v>0</v>
      </c>
      <c r="BT2611" s="12">
        <v>448.71221498037113</v>
      </c>
      <c r="BV2611" s="14">
        <f>Таблица1[[#This Row],[Lкан_леб,мм]]</f>
        <v>57881.287785019631</v>
      </c>
      <c r="BW2611" s="50">
        <f>Таблица1[[#This Row],[угол обхв4]]+Таблица1[[#This Row],[Lдуг 3,мм]]</f>
        <v>11606.143684234028</v>
      </c>
      <c r="BX2611" s="54">
        <f>Таблица1[[#This Row],[угол обхв5]]+Таблица1[[#This Row],[Y5, мм]]</f>
        <v>58489.518620361996</v>
      </c>
      <c r="BY2611" s="14">
        <f>Таблица1[[#This Row],[угол обхв6]]+Таблица1[[#This Row],[Lдуг 4,мм]]</f>
        <v>14930.544207393928</v>
      </c>
      <c r="BZ2611" s="14">
        <f>Таблица1[[#This Row],[Т1]]+Таблица1[[#This Row],[X6, мм]]</f>
        <v>58847.423368784141</v>
      </c>
      <c r="CA2611" s="14">
        <f>Таблица1[[#This Row],[Т2]]+Таблица1[[#This Row],[Lдуг 5,мм]]</f>
        <v>20411.076389582075</v>
      </c>
      <c r="CB2611" s="14">
        <f>Таблица1[[#This Row],[Т3]]+Таблица1[[#This Row],[Y6, мм]]</f>
        <v>59079.463559403703</v>
      </c>
      <c r="CC2611" s="14">
        <f>Таблица1[[#This Row],[Т4]]+Таблица1[[#This Row],[Lдуг 6,мм]]</f>
        <v>21539.551909919137</v>
      </c>
      <c r="CD2611" s="14">
        <f>Таблица1[[#This Row],[Т5]]+Таблица1[[#This Row],[Lдуг 1,мм]]</f>
        <v>59191.430046438836</v>
      </c>
      <c r="CE2611" s="14">
        <f>Таблица1[[#This Row],[Т6]]+Таблица1[[#This Row],[Lпрям1, мм]]</f>
        <v>25853.896283433009</v>
      </c>
      <c r="CF2611" s="15">
        <f>Таблица1[[#This Row],[Т7]]+Таблица1[[#This Row],[Lдуг 2,мм]]</f>
        <v>59191.430046438836</v>
      </c>
      <c r="CG2611" s="14">
        <f>Таблица1[[#This Row],[Т8]]+Таблица1[[#This Row],[Lпрям2, мм]]</f>
        <v>25853.896283433009</v>
      </c>
      <c r="CH2611" s="14">
        <f>Таблица1[[#This Row],[Т9]]-Таблица1[[#This Row],[Т9]]</f>
        <v>0</v>
      </c>
      <c r="CI2611" s="50">
        <f>Таблица1[[#This Row],[Т9]]-Таблица1[[#This Row],[Т8]]</f>
        <v>33337.533763005827</v>
      </c>
      <c r="CJ2611" s="54">
        <f>Таблица1[[#This Row],[Т9]]-Таблица1[[#This Row],[Т7]]</f>
        <v>0</v>
      </c>
      <c r="CK2611" s="14">
        <f>Таблица1[[#This Row],[Т9]]-Таблица1[[#This Row],[Т6]]</f>
        <v>37651.878136519699</v>
      </c>
      <c r="CL2611" s="14">
        <f>Таблица1[[#This Row],[Т9]]-Таблица1[[#This Row],[Т5]]</f>
        <v>111.96648703513347</v>
      </c>
      <c r="CM2611" s="14">
        <f>Таблица1[[#This Row],[Т9]]-Таблица1[[#This Row],[Т4]]</f>
        <v>38780.353656856765</v>
      </c>
      <c r="CN2611" s="14">
        <f>Таблица1[[#This Row],[Т9]]-Таблица1[[#This Row],[Т3]]</f>
        <v>344.00667765469552</v>
      </c>
      <c r="CO2611" s="14">
        <f>Таблица1[[#This Row],[Т9]]-Таблица1[[#This Row],[Т2]]</f>
        <v>44260.88583904491</v>
      </c>
      <c r="CP2611" s="14">
        <f>Таблица1[[#This Row],[Т9]]-Таблица1[[#This Row],[Т1]]</f>
        <v>701.91142607684014</v>
      </c>
      <c r="CQ2611" s="14">
        <f>Таблица1[[#This Row],[Т9]]-Таблица1[[#This Row],[угол обхв6]]</f>
        <v>47585.28636220481</v>
      </c>
      <c r="CR2611" s="14">
        <f>Таблица1[[#This Row],[Т9]]-Таблица1[[#This Row],[угол обхв5]]</f>
        <v>1310.1422614192052</v>
      </c>
      <c r="CS2611" s="14">
        <f>Таблица1[[#This Row],[Т9]]-Таблица1[[#This Row],[угол обхв4]]</f>
        <v>59191.430046438836</v>
      </c>
      <c r="CT2611" s="14">
        <f>Таблица1[[#This Row],[Lкан_прям, мм]]+Таблица1[[#This Row],[Lкан_дуг, мм]]+Таблица1[[#This Row],[Lкан_леб,мм]]</f>
        <v>85045.326329871838</v>
      </c>
      <c r="CU2611" s="16">
        <f>Таблица1[[#This Row],[Lкан_леб,мм]]</f>
        <v>57881.287785019631</v>
      </c>
      <c r="CV2611" s="14">
        <f>2534431-(Таблица1[[#This Row],[Т23]]+Таблица1[[#This Row],[угол обхв3]])</f>
        <v>2448936.9614551477</v>
      </c>
      <c r="CW2611" s="50">
        <f>SUM(X2611:AC2611,AD2611:AI2611)-Таблица1[[#This Row],[lподв_min, мм]]</f>
        <v>22849.69417039265</v>
      </c>
      <c r="CX2611" s="17">
        <f>CW3050-Таблица1[[#This Row],[Суммарная длина каната]]</f>
        <v>-2448936.9614551477</v>
      </c>
    </row>
    <row r="2612" spans="1:102" x14ac:dyDescent="0.25">
      <c r="A2612" s="21">
        <v>2611</v>
      </c>
      <c r="B2612" s="10">
        <v>66.864693877551005</v>
      </c>
      <c r="C2612" s="10">
        <v>50.620816326530601</v>
      </c>
      <c r="D2612" s="11">
        <v>8971.4895842727965</v>
      </c>
      <c r="E2612" s="11">
        <v>13706.512316186559</v>
      </c>
      <c r="F2612" s="11">
        <v>8085.3328844329935</v>
      </c>
      <c r="G2612" s="11">
        <v>13546.464500428185</v>
      </c>
      <c r="H2612" s="11">
        <v>8563.489094272798</v>
      </c>
      <c r="I2612" s="11">
        <v>9338.4756313480902</v>
      </c>
      <c r="J2612" s="11">
        <v>4368.0366848384683</v>
      </c>
      <c r="K2612" s="11">
        <v>25892.122669940432</v>
      </c>
      <c r="L2612" s="11">
        <v>1271.9158749117812</v>
      </c>
      <c r="M2612" s="11">
        <v>57881.287785019631</v>
      </c>
      <c r="N2612" s="11">
        <v>3509.9999137044024</v>
      </c>
      <c r="O2612" s="11">
        <v>21344.715820473768</v>
      </c>
      <c r="P2612" s="43">
        <v>6597.5410975464401</v>
      </c>
      <c r="Q2612" s="11">
        <v>20154.700013700462</v>
      </c>
      <c r="R2612" s="11">
        <v>8431.1393025362049</v>
      </c>
      <c r="S2612" s="11">
        <v>14989.997638668739</v>
      </c>
      <c r="T2612" s="11">
        <v>8971.4895842727965</v>
      </c>
      <c r="U2612" s="11">
        <v>13706.512316186559</v>
      </c>
      <c r="V2612" s="11">
        <v>8117.0507210157648</v>
      </c>
      <c r="W2612" s="11">
        <v>13409.661800007072</v>
      </c>
      <c r="X2612" s="12">
        <v>0</v>
      </c>
      <c r="Y2612" s="12">
        <v>595.41901704820623</v>
      </c>
      <c r="Z2612" s="12">
        <v>351.60337346840362</v>
      </c>
      <c r="AA2612" s="44">
        <v>232.04019061955907</v>
      </c>
      <c r="AB2612" s="45">
        <v>92.853293775612158</v>
      </c>
      <c r="AC2612" s="12">
        <v>0</v>
      </c>
      <c r="AD2612" s="12">
        <v>11606.143684234028</v>
      </c>
      <c r="AE2612" s="12">
        <v>3308.9345992767844</v>
      </c>
      <c r="AF2612" s="12">
        <v>5480.5321821881507</v>
      </c>
      <c r="AG2612" s="44">
        <v>1128.4755203370601</v>
      </c>
      <c r="AH2612" s="45">
        <v>4368.0366839044082</v>
      </c>
      <c r="AI2612" s="12">
        <v>0</v>
      </c>
      <c r="AJ2612" s="12">
        <v>-62.537274233309638</v>
      </c>
      <c r="AK2612" s="12">
        <v>21.077913802695829</v>
      </c>
      <c r="AL2612" s="12">
        <v>70.453868122062488</v>
      </c>
      <c r="AM2612" s="44">
        <v>103.03946518066995</v>
      </c>
      <c r="AN2612" s="45">
        <v>89.999999868829434</v>
      </c>
      <c r="AO2612" s="12">
        <v>0</v>
      </c>
      <c r="AP2612" s="12">
        <v>-2204.4452587759329</v>
      </c>
      <c r="AQ2612" s="12">
        <v>3656.7318706520036</v>
      </c>
      <c r="AR2612" s="12">
        <v>6982.0290448777923</v>
      </c>
      <c r="AS2612" s="44">
        <v>8828.6189768271997</v>
      </c>
      <c r="AT2612" s="45">
        <v>8563.4895842727983</v>
      </c>
      <c r="AU2612" s="12">
        <v>0</v>
      </c>
      <c r="AV2612" s="12">
        <v>11234.614357590142</v>
      </c>
      <c r="AW2612" s="12">
        <v>21725.417452740203</v>
      </c>
      <c r="AX2612" s="12">
        <v>20291.202828165668</v>
      </c>
      <c r="AY2612" s="44">
        <v>14897.943803737617</v>
      </c>
      <c r="AZ2612" s="45">
        <v>13706.512315252501</v>
      </c>
      <c r="BA2612" s="12">
        <v>0</v>
      </c>
      <c r="BB2612" s="12">
        <v>3147.9770094850173</v>
      </c>
      <c r="BC2612" s="12">
        <v>6744.2730544940405</v>
      </c>
      <c r="BD2612" s="12">
        <v>8815.6272498675589</v>
      </c>
      <c r="BE2612" s="44">
        <v>8574.0099099818035</v>
      </c>
      <c r="BF2612" s="45">
        <v>8563.4895942727981</v>
      </c>
      <c r="BG2612" s="12">
        <v>0</v>
      </c>
      <c r="BH2612" s="12">
        <v>21532.87377757514</v>
      </c>
      <c r="BI2612" s="12">
        <v>20535.401645966896</v>
      </c>
      <c r="BJ2612" s="12">
        <v>15126.500453133945</v>
      </c>
      <c r="BK2612" s="44">
        <v>13798.566151117682</v>
      </c>
      <c r="BL2612" s="45">
        <v>9338.4756313480921</v>
      </c>
      <c r="BM2612" s="12">
        <v>0</v>
      </c>
      <c r="BN2612" s="12">
        <v>0</v>
      </c>
      <c r="BO2612" s="12">
        <v>83.615188036005463</v>
      </c>
      <c r="BP2612" s="12">
        <v>49.375954319366656</v>
      </c>
      <c r="BQ2612" s="48">
        <v>32.585597058607476</v>
      </c>
      <c r="BR2612" s="49">
        <v>13.039465311840523</v>
      </c>
      <c r="BS2612" s="13">
        <v>0</v>
      </c>
      <c r="BT2612" s="12">
        <v>448.71221498037113</v>
      </c>
      <c r="BV2612" s="14">
        <f>Таблица1[[#This Row],[Lкан_леб,мм]]</f>
        <v>57881.287785019631</v>
      </c>
      <c r="BW2612" s="50">
        <f>Таблица1[[#This Row],[угол обхв4]]+Таблица1[[#This Row],[Lдуг 3,мм]]</f>
        <v>11606.143684234028</v>
      </c>
      <c r="BX2612" s="54">
        <f>Таблица1[[#This Row],[угол обхв5]]+Таблица1[[#This Row],[Y5, мм]]</f>
        <v>58476.706802067834</v>
      </c>
      <c r="BY2612" s="14">
        <f>Таблица1[[#This Row],[угол обхв6]]+Таблица1[[#This Row],[Lдуг 4,мм]]</f>
        <v>14915.078283510813</v>
      </c>
      <c r="BZ2612" s="14">
        <f>Таблица1[[#This Row],[Т1]]+Таблица1[[#This Row],[X6, мм]]</f>
        <v>58828.310175536237</v>
      </c>
      <c r="CA2612" s="14">
        <f>Таблица1[[#This Row],[Т2]]+Таблица1[[#This Row],[Lдуг 5,мм]]</f>
        <v>20395.610465698963</v>
      </c>
      <c r="CB2612" s="14">
        <f>Таблица1[[#This Row],[Т3]]+Таблица1[[#This Row],[Y6, мм]]</f>
        <v>59060.350366155799</v>
      </c>
      <c r="CC2612" s="14">
        <f>Таблица1[[#This Row],[Т4]]+Таблица1[[#This Row],[Lдуг 6,мм]]</f>
        <v>21524.085986036021</v>
      </c>
      <c r="CD2612" s="14">
        <f>Таблица1[[#This Row],[Т5]]+Таблица1[[#This Row],[Lдуг 1,мм]]</f>
        <v>59153.203659931409</v>
      </c>
      <c r="CE2612" s="14">
        <f>Таблица1[[#This Row],[Т6]]+Таблица1[[#This Row],[Lпрям1, мм]]</f>
        <v>25892.122669940429</v>
      </c>
      <c r="CF2612" s="15">
        <f>Таблица1[[#This Row],[Т7]]+Таблица1[[#This Row],[Lдуг 2,мм]]</f>
        <v>59153.203659931409</v>
      </c>
      <c r="CG2612" s="14">
        <f>Таблица1[[#This Row],[Т8]]+Таблица1[[#This Row],[Lпрям2, мм]]</f>
        <v>25892.122669940429</v>
      </c>
      <c r="CH2612" s="14">
        <f>Таблица1[[#This Row],[Т9]]-Таблица1[[#This Row],[Т9]]</f>
        <v>0</v>
      </c>
      <c r="CI2612" s="50">
        <f>Таблица1[[#This Row],[Т9]]-Таблица1[[#This Row],[Т8]]</f>
        <v>33261.08098999098</v>
      </c>
      <c r="CJ2612" s="54">
        <f>Таблица1[[#This Row],[Т9]]-Таблица1[[#This Row],[Т7]]</f>
        <v>0</v>
      </c>
      <c r="CK2612" s="14">
        <f>Таблица1[[#This Row],[Т9]]-Таблица1[[#This Row],[Т6]]</f>
        <v>37629.117673895387</v>
      </c>
      <c r="CL2612" s="14">
        <f>Таблица1[[#This Row],[Т9]]-Таблица1[[#This Row],[Т5]]</f>
        <v>92.853293775609927</v>
      </c>
      <c r="CM2612" s="14">
        <f>Таблица1[[#This Row],[Т9]]-Таблица1[[#This Row],[Т4]]</f>
        <v>38757.593194232446</v>
      </c>
      <c r="CN2612" s="14">
        <f>Таблица1[[#This Row],[Т9]]-Таблица1[[#This Row],[Т3]]</f>
        <v>324.89348439517198</v>
      </c>
      <c r="CO2612" s="14">
        <f>Таблица1[[#This Row],[Т9]]-Таблица1[[#This Row],[Т2]]</f>
        <v>44238.125376420598</v>
      </c>
      <c r="CP2612" s="14">
        <f>Таблица1[[#This Row],[Т9]]-Таблица1[[#This Row],[Т1]]</f>
        <v>676.49685786357441</v>
      </c>
      <c r="CQ2612" s="14">
        <f>Таблица1[[#This Row],[Т9]]-Таблица1[[#This Row],[угол обхв6]]</f>
        <v>47547.059975697382</v>
      </c>
      <c r="CR2612" s="14">
        <f>Таблица1[[#This Row],[Т9]]-Таблица1[[#This Row],[угол обхв5]]</f>
        <v>1271.9158749117778</v>
      </c>
      <c r="CS2612" s="14">
        <f>Таблица1[[#This Row],[Т9]]-Таблица1[[#This Row],[угол обхв4]]</f>
        <v>59153.203659931409</v>
      </c>
      <c r="CT2612" s="14">
        <f>Таблица1[[#This Row],[Lкан_прям, мм]]+Таблица1[[#This Row],[Lкан_дуг, мм]]+Таблица1[[#This Row],[Lкан_леб,мм]]</f>
        <v>85045.326329871838</v>
      </c>
      <c r="CU2612" s="16">
        <f>Таблица1[[#This Row],[Lкан_леб,мм]]</f>
        <v>57881.287785019631</v>
      </c>
      <c r="CV2612" s="14">
        <f>2534431-(Таблица1[[#This Row],[Т23]]+Таблица1[[#This Row],[угол обхв3]])</f>
        <v>2448936.9614551477</v>
      </c>
      <c r="CW2612" s="50">
        <f>SUM(X2612:AC2612,AD2612:AI2612)-Таблица1[[#This Row],[lподв_min, мм]]</f>
        <v>22796.001860013741</v>
      </c>
      <c r="CX2612" s="17">
        <f>CW3051-Таблица1[[#This Row],[Суммарная длина каната]]</f>
        <v>-2448936.9614551477</v>
      </c>
    </row>
    <row r="2613" spans="1:102" x14ac:dyDescent="0.25">
      <c r="A2613" s="21">
        <v>2612</v>
      </c>
      <c r="B2613" s="10">
        <v>66.864693877551005</v>
      </c>
      <c r="C2613" s="10">
        <v>53.304897959183663</v>
      </c>
      <c r="D2613" s="11">
        <v>9290.661204444008</v>
      </c>
      <c r="E2613" s="11">
        <v>13928.16060056791</v>
      </c>
      <c r="F2613" s="11">
        <v>8412.9715538067485</v>
      </c>
      <c r="G2613" s="11">
        <v>13726.790599911794</v>
      </c>
      <c r="H2613" s="11">
        <v>8882.6607144440095</v>
      </c>
      <c r="I2613" s="11">
        <v>9504.8289432414731</v>
      </c>
      <c r="J2613" s="11">
        <v>4423.3316573264356</v>
      </c>
      <c r="K2613" s="11">
        <v>25930.349056447903</v>
      </c>
      <c r="L2613" s="11">
        <v>1233.6894884043106</v>
      </c>
      <c r="M2613" s="11">
        <v>57881.287785019631</v>
      </c>
      <c r="N2613" s="11">
        <v>3509.9999137044024</v>
      </c>
      <c r="O2613" s="11">
        <v>21344.715820473768</v>
      </c>
      <c r="P2613" s="43">
        <v>6617.3553934438214</v>
      </c>
      <c r="Q2613" s="11">
        <v>20258.104679378765</v>
      </c>
      <c r="R2613" s="11">
        <v>8690.7994845395278</v>
      </c>
      <c r="S2613" s="11">
        <v>15184.93381678205</v>
      </c>
      <c r="T2613" s="11">
        <v>9290.661204444008</v>
      </c>
      <c r="U2613" s="11">
        <v>13928.16060056791</v>
      </c>
      <c r="V2613" s="11">
        <v>8451.0609175083518</v>
      </c>
      <c r="W2613" s="11">
        <v>13591.623294793999</v>
      </c>
      <c r="X2613" s="12">
        <v>0</v>
      </c>
      <c r="Y2613" s="12">
        <v>582.57502571850068</v>
      </c>
      <c r="Z2613" s="12">
        <v>345.33417155021203</v>
      </c>
      <c r="AA2613" s="44">
        <v>232.04019061955907</v>
      </c>
      <c r="AB2613" s="45">
        <v>73.740100516038652</v>
      </c>
      <c r="AC2613" s="12">
        <v>0</v>
      </c>
      <c r="AD2613" s="12">
        <v>11606.143684234028</v>
      </c>
      <c r="AE2613" s="12">
        <v>3291.8660132846207</v>
      </c>
      <c r="AF2613" s="12">
        <v>5480.5321821881462</v>
      </c>
      <c r="AG2613" s="44">
        <v>1128.4755203370578</v>
      </c>
      <c r="AH2613" s="45">
        <v>4423.3316564040524</v>
      </c>
      <c r="AI2613" s="12">
        <v>0</v>
      </c>
      <c r="AJ2613" s="12">
        <v>-62.537274233309638</v>
      </c>
      <c r="AK2613" s="12">
        <v>19.274221412267522</v>
      </c>
      <c r="AL2613" s="12">
        <v>67.769786489409427</v>
      </c>
      <c r="AM2613" s="44">
        <v>100.3553835480169</v>
      </c>
      <c r="AN2613" s="45">
        <v>89.999999870469154</v>
      </c>
      <c r="AO2613" s="12">
        <v>0</v>
      </c>
      <c r="AP2613" s="12">
        <v>-2204.4452587759329</v>
      </c>
      <c r="AQ2613" s="12">
        <v>3644.6765207648459</v>
      </c>
      <c r="AR2613" s="12">
        <v>6995.0292475754568</v>
      </c>
      <c r="AS2613" s="44">
        <v>9092.1538759154628</v>
      </c>
      <c r="AT2613" s="45">
        <v>8882.661204444008</v>
      </c>
      <c r="AU2613" s="12">
        <v>0</v>
      </c>
      <c r="AV2613" s="12">
        <v>11234.614357590142</v>
      </c>
      <c r="AW2613" s="12">
        <v>21729.847241563617</v>
      </c>
      <c r="AX2613" s="12">
        <v>20412.462898807975</v>
      </c>
      <c r="AY2613" s="44">
        <v>15111.59451951753</v>
      </c>
      <c r="AZ2613" s="45">
        <v>13928.160599645527</v>
      </c>
      <c r="BA2613" s="12">
        <v>0</v>
      </c>
      <c r="BB2613" s="12">
        <v>3147.9770094850173</v>
      </c>
      <c r="BC2613" s="12">
        <v>6752.0320005042649</v>
      </c>
      <c r="BD2613" s="12">
        <v>9068.4733386711632</v>
      </c>
      <c r="BE2613" s="44">
        <v>8889.3068130680749</v>
      </c>
      <c r="BF2613" s="45">
        <v>8882.6612144440096</v>
      </c>
      <c r="BG2613" s="12">
        <v>0</v>
      </c>
      <c r="BH2613" s="12">
        <v>21532.87377757514</v>
      </c>
      <c r="BI2613" s="12">
        <v>20643.236100468614</v>
      </c>
      <c r="BJ2613" s="12">
        <v>15339.292036211262</v>
      </c>
      <c r="BK2613" s="44">
        <v>14001.499897832431</v>
      </c>
      <c r="BL2613" s="45">
        <v>9504.8289432414749</v>
      </c>
      <c r="BM2613" s="12">
        <v>0</v>
      </c>
      <c r="BN2613" s="12">
        <v>0</v>
      </c>
      <c r="BO2613" s="12">
        <v>81.811495645577168</v>
      </c>
      <c r="BP2613" s="12">
        <v>48.495565077141904</v>
      </c>
      <c r="BQ2613" s="48">
        <v>32.585597058607476</v>
      </c>
      <c r="BR2613" s="49">
        <v>10.355383677547742</v>
      </c>
      <c r="BS2613" s="13">
        <v>0</v>
      </c>
      <c r="BT2613" s="12">
        <v>448.71221498037113</v>
      </c>
      <c r="BV2613" s="14">
        <f>Таблица1[[#This Row],[Lкан_леб,мм]]</f>
        <v>57881.287785019631</v>
      </c>
      <c r="BW2613" s="50">
        <f>Таблица1[[#This Row],[угол обхв4]]+Таблица1[[#This Row],[Lдуг 3,мм]]</f>
        <v>11606.143684234028</v>
      </c>
      <c r="BX2613" s="54">
        <f>Таблица1[[#This Row],[угол обхв5]]+Таблица1[[#This Row],[Y5, мм]]</f>
        <v>58463.86281073813</v>
      </c>
      <c r="BY2613" s="14">
        <f>Таблица1[[#This Row],[угол обхв6]]+Таблица1[[#This Row],[Lдуг 4,мм]]</f>
        <v>14898.00969751865</v>
      </c>
      <c r="BZ2613" s="14">
        <f>Таблица1[[#This Row],[Т1]]+Таблица1[[#This Row],[X6, мм]]</f>
        <v>58809.19698228834</v>
      </c>
      <c r="CA2613" s="14">
        <f>Таблица1[[#This Row],[Т2]]+Таблица1[[#This Row],[Lдуг 5,мм]]</f>
        <v>20378.541879706798</v>
      </c>
      <c r="CB2613" s="14">
        <f>Таблица1[[#This Row],[Т3]]+Таблица1[[#This Row],[Y6, мм]]</f>
        <v>59041.237172907902</v>
      </c>
      <c r="CC2613" s="14">
        <f>Таблица1[[#This Row],[Т4]]+Таблица1[[#This Row],[Lдуг 6,мм]]</f>
        <v>21507.017400043856</v>
      </c>
      <c r="CD2613" s="14">
        <f>Таблица1[[#This Row],[Т5]]+Таблица1[[#This Row],[Lдуг 1,мм]]</f>
        <v>59114.977273423938</v>
      </c>
      <c r="CE2613" s="14">
        <f>Таблица1[[#This Row],[Т6]]+Таблица1[[#This Row],[Lпрям1, мм]]</f>
        <v>25930.349056447907</v>
      </c>
      <c r="CF2613" s="15">
        <f>Таблица1[[#This Row],[Т7]]+Таблица1[[#This Row],[Lдуг 2,мм]]</f>
        <v>59114.977273423938</v>
      </c>
      <c r="CG2613" s="14">
        <f>Таблица1[[#This Row],[Т8]]+Таблица1[[#This Row],[Lпрям2, мм]]</f>
        <v>25930.349056447907</v>
      </c>
      <c r="CH2613" s="14">
        <f>Таблица1[[#This Row],[Т9]]-Таблица1[[#This Row],[Т9]]</f>
        <v>0</v>
      </c>
      <c r="CI2613" s="50">
        <f>Таблица1[[#This Row],[Т9]]-Таблица1[[#This Row],[Т8]]</f>
        <v>33184.628216976031</v>
      </c>
      <c r="CJ2613" s="54">
        <f>Таблица1[[#This Row],[Т9]]-Таблица1[[#This Row],[Т7]]</f>
        <v>0</v>
      </c>
      <c r="CK2613" s="14">
        <f>Таблица1[[#This Row],[Т9]]-Таблица1[[#This Row],[Т6]]</f>
        <v>37607.959873380081</v>
      </c>
      <c r="CL2613" s="14">
        <f>Таблица1[[#This Row],[Т9]]-Таблица1[[#This Row],[Т5]]</f>
        <v>73.740100516035454</v>
      </c>
      <c r="CM2613" s="14">
        <f>Таблица1[[#This Row],[Т9]]-Таблица1[[#This Row],[Т4]]</f>
        <v>38736.43539371714</v>
      </c>
      <c r="CN2613" s="14">
        <f>Таблица1[[#This Row],[Т9]]-Таблица1[[#This Row],[Т3]]</f>
        <v>305.78029113559751</v>
      </c>
      <c r="CO2613" s="14">
        <f>Таблица1[[#This Row],[Т9]]-Таблица1[[#This Row],[Т2]]</f>
        <v>44216.967575905292</v>
      </c>
      <c r="CP2613" s="14">
        <f>Таблица1[[#This Row],[Т9]]-Таблица1[[#This Row],[Т1]]</f>
        <v>651.11446268580767</v>
      </c>
      <c r="CQ2613" s="14">
        <f>Таблица1[[#This Row],[Т9]]-Таблица1[[#This Row],[угол обхв6]]</f>
        <v>47508.833589189911</v>
      </c>
      <c r="CR2613" s="14">
        <f>Таблица1[[#This Row],[Т9]]-Таблица1[[#This Row],[угол обхв5]]</f>
        <v>1233.6894884043068</v>
      </c>
      <c r="CS2613" s="14">
        <f>Таблица1[[#This Row],[Т9]]-Таблица1[[#This Row],[угол обхв4]]</f>
        <v>59114.977273423938</v>
      </c>
      <c r="CT2613" s="14">
        <f>Таблица1[[#This Row],[Lкан_прям, мм]]+Таблица1[[#This Row],[Lкан_дуг, мм]]+Таблица1[[#This Row],[Lкан_леб,мм]]</f>
        <v>85045.326329871838</v>
      </c>
      <c r="CU2613" s="16">
        <f>Таблица1[[#This Row],[Lкан_леб,мм]]</f>
        <v>57881.287785019631</v>
      </c>
      <c r="CV2613" s="14">
        <f>2534431-(Таблица1[[#This Row],[Т23]]+Таблица1[[#This Row],[угол обхв3]])</f>
        <v>2448936.9614551477</v>
      </c>
      <c r="CW2613" s="50">
        <f>SUM(X2613:AC2613,AD2613:AI2613)-Таблица1[[#This Row],[lподв_min, мм]]</f>
        <v>22740.706887525779</v>
      </c>
      <c r="CX2613" s="17">
        <f>CW3052-Таблица1[[#This Row],[Суммарная длина каната]]</f>
        <v>-2448936.9614551477</v>
      </c>
    </row>
    <row r="2614" spans="1:102" x14ac:dyDescent="0.25">
      <c r="A2614" s="21">
        <v>2613</v>
      </c>
      <c r="B2614" s="10">
        <v>66.864693877551005</v>
      </c>
      <c r="C2614" s="10">
        <v>55.988979591836724</v>
      </c>
      <c r="D2614" s="11">
        <v>9599.1031171979266</v>
      </c>
      <c r="E2614" s="11">
        <v>14164.512185179939</v>
      </c>
      <c r="F2614" s="11">
        <v>8731.8063004449868</v>
      </c>
      <c r="G2614" s="11">
        <v>13922.261836056936</v>
      </c>
      <c r="H2614" s="11">
        <v>9191.1026271979281</v>
      </c>
      <c r="I2614" s="11">
        <v>9684.2955835898738</v>
      </c>
      <c r="J2614" s="11">
        <v>4480.2166015900648</v>
      </c>
      <c r="K2614" s="11">
        <v>25968.575442955404</v>
      </c>
      <c r="L2614" s="11">
        <v>1195.4631018968043</v>
      </c>
      <c r="M2614" s="11">
        <v>57881.287785019631</v>
      </c>
      <c r="N2614" s="11">
        <v>3509.9999137044024</v>
      </c>
      <c r="O2614" s="11">
        <v>21344.715820473768</v>
      </c>
      <c r="P2614" s="43">
        <v>6632.3056217623043</v>
      </c>
      <c r="Q2614" s="11">
        <v>20362.323784533128</v>
      </c>
      <c r="R2614" s="11">
        <v>8941.0461470406572</v>
      </c>
      <c r="S2614" s="11">
        <v>15391.815743403184</v>
      </c>
      <c r="T2614" s="11">
        <v>9599.1031171979266</v>
      </c>
      <c r="U2614" s="11">
        <v>14164.512185179939</v>
      </c>
      <c r="V2614" s="11">
        <v>8776.1836174040891</v>
      </c>
      <c r="W2614" s="11">
        <v>13789.026503882955</v>
      </c>
      <c r="X2614" s="12">
        <v>0</v>
      </c>
      <c r="Y2614" s="12">
        <v>569.69515160155697</v>
      </c>
      <c r="Z2614" s="12">
        <v>339.10085241925856</v>
      </c>
      <c r="AA2614" s="44">
        <v>232.04019061955876</v>
      </c>
      <c r="AB2614" s="45">
        <v>54.626907256429725</v>
      </c>
      <c r="AC2614" s="12">
        <v>0</v>
      </c>
      <c r="AD2614" s="12">
        <v>11606.143684234028</v>
      </c>
      <c r="AE2614" s="12">
        <v>3273.2074555167678</v>
      </c>
      <c r="AF2614" s="12">
        <v>5480.5321821881507</v>
      </c>
      <c r="AG2614" s="44">
        <v>1128.4755203370632</v>
      </c>
      <c r="AH2614" s="45">
        <v>4480.2166006793932</v>
      </c>
      <c r="AI2614" s="12">
        <v>0</v>
      </c>
      <c r="AJ2614" s="12">
        <v>-62.537274233309638</v>
      </c>
      <c r="AK2614" s="12">
        <v>17.465489972167855</v>
      </c>
      <c r="AL2614" s="12">
        <v>65.085704856756351</v>
      </c>
      <c r="AM2614" s="44">
        <v>97.671301915363784</v>
      </c>
      <c r="AN2614" s="45">
        <v>89.999999872113804</v>
      </c>
      <c r="AO2614" s="12">
        <v>0</v>
      </c>
      <c r="AP2614" s="12">
        <v>-2204.4452587759329</v>
      </c>
      <c r="AQ2614" s="12">
        <v>3632.4534874881947</v>
      </c>
      <c r="AR2614" s="12">
        <v>7002.3367087746119</v>
      </c>
      <c r="AS2614" s="44">
        <v>9345.3946228789264</v>
      </c>
      <c r="AT2614" s="45">
        <v>9191.1031171979284</v>
      </c>
      <c r="AU2614" s="12">
        <v>0</v>
      </c>
      <c r="AV2614" s="12">
        <v>11234.614357590142</v>
      </c>
      <c r="AW2614" s="12">
        <v>21733.906162424308</v>
      </c>
      <c r="AX2614" s="12">
        <v>20534.198723498906</v>
      </c>
      <c r="AY2614" s="44">
        <v>15337.351901386031</v>
      </c>
      <c r="AZ2614" s="45">
        <v>14164.512184269268</v>
      </c>
      <c r="BA2614" s="12">
        <v>0</v>
      </c>
      <c r="BB2614" s="12">
        <v>3147.9770094850173</v>
      </c>
      <c r="BC2614" s="12">
        <v>6754.7591955460966</v>
      </c>
      <c r="BD2614" s="12">
        <v>9311.0772340529638</v>
      </c>
      <c r="BE2614" s="44">
        <v>9194.7546413596574</v>
      </c>
      <c r="BF2614" s="45">
        <v>9191.1031271979282</v>
      </c>
      <c r="BG2614" s="12">
        <v>0</v>
      </c>
      <c r="BH2614" s="12">
        <v>21532.87377757514</v>
      </c>
      <c r="BI2614" s="12">
        <v>20751.514126483667</v>
      </c>
      <c r="BJ2614" s="12">
        <v>15563.690682368961</v>
      </c>
      <c r="BK2614" s="44">
        <v>14218.97602719709</v>
      </c>
      <c r="BL2614" s="45">
        <v>9684.2955835898756</v>
      </c>
      <c r="BM2614" s="12">
        <v>0</v>
      </c>
      <c r="BN2614" s="12">
        <v>0</v>
      </c>
      <c r="BO2614" s="12">
        <v>80.00276420547749</v>
      </c>
      <c r="BP2614" s="12">
        <v>47.620214884588499</v>
      </c>
      <c r="BQ2614" s="48">
        <v>32.585597058607433</v>
      </c>
      <c r="BR2614" s="49">
        <v>7.6713020432499857</v>
      </c>
      <c r="BS2614" s="13">
        <v>0</v>
      </c>
      <c r="BT2614" s="12">
        <v>448.71221498037113</v>
      </c>
      <c r="BV2614" s="14">
        <f>Таблица1[[#This Row],[Lкан_леб,мм]]</f>
        <v>57881.287785019631</v>
      </c>
      <c r="BW2614" s="50">
        <f>Таблица1[[#This Row],[угол обхв4]]+Таблица1[[#This Row],[Lдуг 3,мм]]</f>
        <v>11606.143684234028</v>
      </c>
      <c r="BX2614" s="54">
        <f>Таблица1[[#This Row],[угол обхв5]]+Таблица1[[#This Row],[Y5, мм]]</f>
        <v>58450.982936621185</v>
      </c>
      <c r="BY2614" s="14">
        <f>Таблица1[[#This Row],[угол обхв6]]+Таблица1[[#This Row],[Lдуг 4,мм]]</f>
        <v>14879.351139750795</v>
      </c>
      <c r="BZ2614" s="14">
        <f>Таблица1[[#This Row],[Т1]]+Таблица1[[#This Row],[X6, мм]]</f>
        <v>58790.083789040444</v>
      </c>
      <c r="CA2614" s="14">
        <f>Таблица1[[#This Row],[Т2]]+Таблица1[[#This Row],[Lдуг 5,мм]]</f>
        <v>20359.883321938945</v>
      </c>
      <c r="CB2614" s="14">
        <f>Таблица1[[#This Row],[Т3]]+Таблица1[[#This Row],[Y6, мм]]</f>
        <v>59022.123979660006</v>
      </c>
      <c r="CC2614" s="14">
        <f>Таблица1[[#This Row],[Т4]]+Таблица1[[#This Row],[Lдуг 6,мм]]</f>
        <v>21488.358842276008</v>
      </c>
      <c r="CD2614" s="14">
        <f>Таблица1[[#This Row],[Т5]]+Таблица1[[#This Row],[Lдуг 1,мм]]</f>
        <v>59076.750886916438</v>
      </c>
      <c r="CE2614" s="14">
        <f>Таблица1[[#This Row],[Т6]]+Таблица1[[#This Row],[Lпрям1, мм]]</f>
        <v>25968.5754429554</v>
      </c>
      <c r="CF2614" s="15">
        <f>Таблица1[[#This Row],[Т7]]+Таблица1[[#This Row],[Lдуг 2,мм]]</f>
        <v>59076.750886916438</v>
      </c>
      <c r="CG2614" s="14">
        <f>Таблица1[[#This Row],[Т8]]+Таблица1[[#This Row],[Lпрям2, мм]]</f>
        <v>25968.5754429554</v>
      </c>
      <c r="CH2614" s="14">
        <f>Таблица1[[#This Row],[Т9]]-Таблица1[[#This Row],[Т9]]</f>
        <v>0</v>
      </c>
      <c r="CI2614" s="50">
        <f>Таблица1[[#This Row],[Т9]]-Таблица1[[#This Row],[Т8]]</f>
        <v>33108.175443961038</v>
      </c>
      <c r="CJ2614" s="54">
        <f>Таблица1[[#This Row],[Т9]]-Таблица1[[#This Row],[Т7]]</f>
        <v>0</v>
      </c>
      <c r="CK2614" s="14">
        <f>Таблица1[[#This Row],[Т9]]-Таблица1[[#This Row],[Т6]]</f>
        <v>37588.39204464043</v>
      </c>
      <c r="CL2614" s="14">
        <f>Таблица1[[#This Row],[Т9]]-Таблица1[[#This Row],[Т5]]</f>
        <v>54.626907256431878</v>
      </c>
      <c r="CM2614" s="14">
        <f>Таблица1[[#This Row],[Т9]]-Таблица1[[#This Row],[Т4]]</f>
        <v>38716.867564977496</v>
      </c>
      <c r="CN2614" s="14">
        <f>Таблица1[[#This Row],[Т9]]-Таблица1[[#This Row],[Т3]]</f>
        <v>286.66709787599393</v>
      </c>
      <c r="CO2614" s="14">
        <f>Таблица1[[#This Row],[Т9]]-Таблица1[[#This Row],[Т2]]</f>
        <v>44197.39974716564</v>
      </c>
      <c r="CP2614" s="14">
        <f>Таблица1[[#This Row],[Т9]]-Таблица1[[#This Row],[Т1]]</f>
        <v>625.76795029525238</v>
      </c>
      <c r="CQ2614" s="14">
        <f>Таблица1[[#This Row],[Т9]]-Таблица1[[#This Row],[угол обхв6]]</f>
        <v>47470.607202682411</v>
      </c>
      <c r="CR2614" s="14">
        <f>Таблица1[[#This Row],[Т9]]-Таблица1[[#This Row],[угол обхв5]]</f>
        <v>1195.4631018968066</v>
      </c>
      <c r="CS2614" s="14">
        <f>Таблица1[[#This Row],[Т9]]-Таблица1[[#This Row],[угол обхв4]]</f>
        <v>59076.750886916438</v>
      </c>
      <c r="CT2614" s="14">
        <f>Таблица1[[#This Row],[Lкан_прям, мм]]+Таблица1[[#This Row],[Lкан_дуг, мм]]+Таблица1[[#This Row],[Lкан_леб,мм]]</f>
        <v>85045.326329871838</v>
      </c>
      <c r="CU2614" s="16">
        <f>Таблица1[[#This Row],[Lкан_леб,мм]]</f>
        <v>57881.287785019631</v>
      </c>
      <c r="CV2614" s="14">
        <f>2534431-(Таблица1[[#This Row],[Т23]]+Таблица1[[#This Row],[угол обхв3]])</f>
        <v>2448936.9614551477</v>
      </c>
      <c r="CW2614" s="50">
        <f>SUM(X2614:AC2614,AD2614:AI2614)-Таблица1[[#This Row],[lподв_min, мм]]</f>
        <v>22683.821943262141</v>
      </c>
      <c r="CX2614" s="17">
        <f>CW3053-Таблица1[[#This Row],[Суммарная длина каната]]</f>
        <v>-2448936.9614551477</v>
      </c>
    </row>
    <row r="2615" spans="1:102" x14ac:dyDescent="0.25">
      <c r="A2615" s="21">
        <v>2614</v>
      </c>
      <c r="B2615" s="10">
        <v>66.864693877551005</v>
      </c>
      <c r="C2615" s="10">
        <v>58.673061224489786</v>
      </c>
      <c r="D2615" s="11">
        <v>9091.7054520142792</v>
      </c>
      <c r="E2615" s="11">
        <v>14001.43829458755</v>
      </c>
      <c r="F2615" s="11">
        <v>9041.1375523855113</v>
      </c>
      <c r="G2615" s="11">
        <v>14132.449315219917</v>
      </c>
      <c r="H2615" s="11">
        <v>9499.7049620142789</v>
      </c>
      <c r="I2615" s="11">
        <v>9876.5357221427985</v>
      </c>
      <c r="J2615" s="11">
        <v>4124.9025724447501</v>
      </c>
      <c r="K2615" s="11">
        <v>25983.321598879134</v>
      </c>
      <c r="L2615" s="11">
        <v>1180.7169459730749</v>
      </c>
      <c r="M2615" s="11">
        <v>57881.287785019631</v>
      </c>
      <c r="N2615" s="11">
        <v>3509.9999137044024</v>
      </c>
      <c r="O2615" s="11">
        <v>21344.715820473768</v>
      </c>
      <c r="P2615" s="43">
        <v>6642.3589794254685</v>
      </c>
      <c r="Q2615" s="11">
        <v>20467.128656584227</v>
      </c>
      <c r="R2615" s="11">
        <v>9181.3302107734016</v>
      </c>
      <c r="S2615" s="11">
        <v>15610.189488096779</v>
      </c>
      <c r="T2615" s="11">
        <v>9896.1385540317315</v>
      </c>
      <c r="U2615" s="11">
        <v>14415.04847867225</v>
      </c>
      <c r="V2615" s="11">
        <v>9091.7054520142792</v>
      </c>
      <c r="W2615" s="11">
        <v>14001.43829458755</v>
      </c>
      <c r="X2615" s="12">
        <v>0</v>
      </c>
      <c r="Y2615" s="12">
        <v>556.77554288028989</v>
      </c>
      <c r="Z2615" s="12">
        <v>332.90726789262851</v>
      </c>
      <c r="AA2615" s="44">
        <v>232.04019061955896</v>
      </c>
      <c r="AB2615" s="45">
        <v>47.253829333786939</v>
      </c>
      <c r="AC2615" s="12">
        <v>11.740115246810337</v>
      </c>
      <c r="AD2615" s="12">
        <v>11606.143684234028</v>
      </c>
      <c r="AE2615" s="12">
        <v>3252.9728782805178</v>
      </c>
      <c r="AF2615" s="12">
        <v>5480.532182188148</v>
      </c>
      <c r="AG2615" s="44">
        <v>1128.4755203370603</v>
      </c>
      <c r="AH2615" s="45">
        <v>390.29476040551594</v>
      </c>
      <c r="AI2615" s="12">
        <v>4124.9025734338629</v>
      </c>
      <c r="AJ2615" s="12">
        <v>-62.537274233309638</v>
      </c>
      <c r="AK2615" s="12">
        <v>15.651178568518301</v>
      </c>
      <c r="AL2615" s="12">
        <v>62.401623224103282</v>
      </c>
      <c r="AM2615" s="44">
        <v>94.987220282710751</v>
      </c>
      <c r="AN2615" s="45">
        <v>88.35132570756987</v>
      </c>
      <c r="AO2615" s="12">
        <v>89.999999861097862</v>
      </c>
      <c r="AP2615" s="12">
        <v>-2204.4452587759329</v>
      </c>
      <c r="AQ2615" s="12">
        <v>3620.0701713624362</v>
      </c>
      <c r="AR2615" s="12">
        <v>7003.9353947931631</v>
      </c>
      <c r="AS2615" s="44">
        <v>9587.7855689743737</v>
      </c>
      <c r="AT2615" s="45">
        <v>9488.3074520946375</v>
      </c>
      <c r="AU2615" s="12">
        <v>9499.7054520142792</v>
      </c>
      <c r="AV2615" s="12">
        <v>11234.614357590142</v>
      </c>
      <c r="AW2615" s="12">
        <v>21737.587985915779</v>
      </c>
      <c r="AX2615" s="12">
        <v>20656.143195310349</v>
      </c>
      <c r="AY2615" s="44">
        <v>15574.720603286021</v>
      </c>
      <c r="AZ2615" s="45">
        <v>14403.309982483399</v>
      </c>
      <c r="BA2615" s="12">
        <v>14001.438295576663</v>
      </c>
      <c r="BB2615" s="12">
        <v>3147.9770094850173</v>
      </c>
      <c r="BC2615" s="12">
        <v>6752.4292370835019</v>
      </c>
      <c r="BD2615" s="12">
        <v>9542.9066261410971</v>
      </c>
      <c r="BE2615" s="44">
        <v>9489.6831958307594</v>
      </c>
      <c r="BF2615" s="45">
        <v>9499.5365539513732</v>
      </c>
      <c r="BG2615" s="12">
        <v>9499.705462014279</v>
      </c>
      <c r="BH2615" s="12">
        <v>21532.87377757514</v>
      </c>
      <c r="BI2615" s="12">
        <v>20860.000822026239</v>
      </c>
      <c r="BJ2615" s="12">
        <v>15799.204026822901</v>
      </c>
      <c r="BK2615" s="44">
        <v>14450.517363483008</v>
      </c>
      <c r="BL2615" s="45">
        <v>14013.176790776401</v>
      </c>
      <c r="BM2615" s="12">
        <v>9876.5357221428003</v>
      </c>
      <c r="BN2615" s="12">
        <v>0</v>
      </c>
      <c r="BO2615" s="12">
        <v>78.18845280182795</v>
      </c>
      <c r="BP2615" s="12">
        <v>46.750444655584978</v>
      </c>
      <c r="BQ2615" s="48">
        <v>32.585597058607462</v>
      </c>
      <c r="BR2615" s="49">
        <v>6.6358945751408784</v>
      </c>
      <c r="BS2615" s="13">
        <v>1.648674153527993</v>
      </c>
      <c r="BT2615" s="12">
        <v>448.71221498037113</v>
      </c>
      <c r="BV2615" s="14">
        <f>Таблица1[[#This Row],[Lкан_леб,мм]]</f>
        <v>57881.287785019631</v>
      </c>
      <c r="BW2615" s="50">
        <f>Таблица1[[#This Row],[угол обхв4]]+Таблица1[[#This Row],[Lдуг 3,мм]]</f>
        <v>11606.143684234028</v>
      </c>
      <c r="BX2615" s="54">
        <f>Таблица1[[#This Row],[угол обхв5]]+Таблица1[[#This Row],[Y5, мм]]</f>
        <v>58438.063327899923</v>
      </c>
      <c r="BY2615" s="14">
        <f>Таблица1[[#This Row],[угол обхв6]]+Таблица1[[#This Row],[Lдуг 4,мм]]</f>
        <v>14859.116562514546</v>
      </c>
      <c r="BZ2615" s="14">
        <f>Таблица1[[#This Row],[Т1]]+Таблица1[[#This Row],[X6, мм]]</f>
        <v>58770.970595792554</v>
      </c>
      <c r="CA2615" s="14">
        <f>Таблица1[[#This Row],[Т2]]+Таблица1[[#This Row],[Lдуг 5,мм]]</f>
        <v>20339.648744702696</v>
      </c>
      <c r="CB2615" s="14">
        <f>Таблица1[[#This Row],[Т3]]+Таблица1[[#This Row],[Y6, мм]]</f>
        <v>59003.010786412116</v>
      </c>
      <c r="CC2615" s="14">
        <f>Таблица1[[#This Row],[Т4]]+Таблица1[[#This Row],[Lдуг 6,мм]]</f>
        <v>21468.124265039754</v>
      </c>
      <c r="CD2615" s="14">
        <f>Таблица1[[#This Row],[Т5]]+Таблица1[[#This Row],[Lдуг 1,мм]]</f>
        <v>59050.264615745902</v>
      </c>
      <c r="CE2615" s="14">
        <f>Таблица1[[#This Row],[Т6]]+Таблица1[[#This Row],[Lпрям1, мм]]</f>
        <v>21858.41902544527</v>
      </c>
      <c r="CF2615" s="15">
        <f>Таблица1[[#This Row],[Т7]]+Таблица1[[#This Row],[Lдуг 2,мм]]</f>
        <v>59062.00473099271</v>
      </c>
      <c r="CG2615" s="14">
        <f>Таблица1[[#This Row],[Т8]]+Таблица1[[#This Row],[Lпрям2, мм]]</f>
        <v>25983.321598879134</v>
      </c>
      <c r="CH2615" s="14">
        <f>Таблица1[[#This Row],[Т9]]-Таблица1[[#This Row],[Т9]]</f>
        <v>0</v>
      </c>
      <c r="CI2615" s="50">
        <f>Таблица1[[#This Row],[Т9]]-Таблица1[[#This Row],[Т8]]</f>
        <v>37203.585705547441</v>
      </c>
      <c r="CJ2615" s="54">
        <f>Таблица1[[#This Row],[Т9]]-Таблица1[[#This Row],[Т7]]</f>
        <v>11.740115246808273</v>
      </c>
      <c r="CK2615" s="14">
        <f>Таблица1[[#This Row],[Т9]]-Таблица1[[#This Row],[Т6]]</f>
        <v>37593.880465952956</v>
      </c>
      <c r="CL2615" s="14">
        <f>Таблица1[[#This Row],[Т9]]-Таблица1[[#This Row],[Т5]]</f>
        <v>58.993944580593961</v>
      </c>
      <c r="CM2615" s="14">
        <f>Таблица1[[#This Row],[Т9]]-Таблица1[[#This Row],[Т4]]</f>
        <v>38722.355986290015</v>
      </c>
      <c r="CN2615" s="14">
        <f>Таблица1[[#This Row],[Т9]]-Таблица1[[#This Row],[Т3]]</f>
        <v>291.03413520015602</v>
      </c>
      <c r="CO2615" s="14">
        <f>Таблица1[[#This Row],[Т9]]-Таблица1[[#This Row],[Т2]]</f>
        <v>44202.888168478166</v>
      </c>
      <c r="CP2615" s="14">
        <f>Таблица1[[#This Row],[Т9]]-Таблица1[[#This Row],[Т1]]</f>
        <v>623.94140309278737</v>
      </c>
      <c r="CQ2615" s="14">
        <f>Таблица1[[#This Row],[Т9]]-Таблица1[[#This Row],[угол обхв6]]</f>
        <v>47455.861046758684</v>
      </c>
      <c r="CR2615" s="14">
        <f>Таблица1[[#This Row],[Т9]]-Таблица1[[#This Row],[угол обхв5]]</f>
        <v>1180.7169459730794</v>
      </c>
      <c r="CS2615" s="14">
        <f>Таблица1[[#This Row],[Т9]]-Таблица1[[#This Row],[угол обхв4]]</f>
        <v>59062.00473099271</v>
      </c>
      <c r="CT2615" s="14">
        <f>Таблица1[[#This Row],[Lкан_прям, мм]]+Таблица1[[#This Row],[Lкан_дуг, мм]]+Таблица1[[#This Row],[Lкан_леб,мм]]</f>
        <v>85045.326329871838</v>
      </c>
      <c r="CU2615" s="16">
        <f>Таблица1[[#This Row],[Lкан_леб,мм]]</f>
        <v>57881.287785019631</v>
      </c>
      <c r="CV2615" s="14">
        <f>2534431-(Таблица1[[#This Row],[Т23]]+Таблица1[[#This Row],[угол обхв3]])</f>
        <v>2448936.9614551477</v>
      </c>
      <c r="CW2615" s="50">
        <f>SUM(X2615:AC2615,AD2615:AI2615)-Таблица1[[#This Row],[lподв_min, мм]]</f>
        <v>23039.135972407457</v>
      </c>
      <c r="CX2615" s="17">
        <f>CW3054-Таблица1[[#This Row],[Суммарная длина каната]]</f>
        <v>-2448936.9614551477</v>
      </c>
    </row>
    <row r="2616" spans="1:102" x14ac:dyDescent="0.25">
      <c r="A2616" s="21">
        <v>2615</v>
      </c>
      <c r="B2616" s="10">
        <v>66.864693877551005</v>
      </c>
      <c r="C2616" s="10">
        <v>61.357142857142854</v>
      </c>
      <c r="D2616" s="11">
        <v>9396.9341184099594</v>
      </c>
      <c r="E2616" s="11">
        <v>14228.392603108954</v>
      </c>
      <c r="F2616" s="11">
        <v>9340.2865897799675</v>
      </c>
      <c r="G2616" s="11">
        <v>14356.891854079979</v>
      </c>
      <c r="H2616" s="11">
        <v>9804.9336284099609</v>
      </c>
      <c r="I2616" s="11">
        <v>10081.694661748494</v>
      </c>
      <c r="J2616" s="11">
        <v>4146.6979413604613</v>
      </c>
      <c r="K2616" s="11">
        <v>25983.321598873936</v>
      </c>
      <c r="L2616" s="11">
        <v>1180.7169459782733</v>
      </c>
      <c r="M2616" s="11">
        <v>57881.287785019631</v>
      </c>
      <c r="N2616" s="11">
        <v>3509.9999137044024</v>
      </c>
      <c r="O2616" s="11">
        <v>21344.715820473768</v>
      </c>
      <c r="P2616" s="43">
        <v>6647.4934078364322</v>
      </c>
      <c r="Q2616" s="11">
        <v>20572.289337691018</v>
      </c>
      <c r="R2616" s="11">
        <v>9411.1244559296283</v>
      </c>
      <c r="S2616" s="11">
        <v>15839.575905629519</v>
      </c>
      <c r="T2616" s="11">
        <v>10181.115773986894</v>
      </c>
      <c r="U2616" s="11">
        <v>14679.219766284174</v>
      </c>
      <c r="V2616" s="11">
        <v>9396.9341184099594</v>
      </c>
      <c r="W2616" s="11">
        <v>14228.392603108954</v>
      </c>
      <c r="X2616" s="12">
        <v>0</v>
      </c>
      <c r="Y2616" s="12">
        <v>543.81218834781509</v>
      </c>
      <c r="Z2616" s="12">
        <v>326.75742917720601</v>
      </c>
      <c r="AA2616" s="44">
        <v>232.04019061955876</v>
      </c>
      <c r="AB2616" s="45">
        <v>47.253829333787031</v>
      </c>
      <c r="AC2616" s="12">
        <v>30.853308499906628</v>
      </c>
      <c r="AD2616" s="12">
        <v>11606.143684234028</v>
      </c>
      <c r="AE2616" s="12">
        <v>3231.1775093648048</v>
      </c>
      <c r="AF2616" s="12">
        <v>5480.5321821881516</v>
      </c>
      <c r="AG2616" s="44">
        <v>1128.4755203370619</v>
      </c>
      <c r="AH2616" s="45">
        <v>390.29476040551486</v>
      </c>
      <c r="AI2616" s="12">
        <v>4146.6979423443745</v>
      </c>
      <c r="AJ2616" s="12">
        <v>-62.537274233309638</v>
      </c>
      <c r="AK2616" s="12">
        <v>13.830723904198223</v>
      </c>
      <c r="AL2616" s="12">
        <v>59.717541591450207</v>
      </c>
      <c r="AM2616" s="44">
        <v>92.303138650057647</v>
      </c>
      <c r="AN2616" s="45">
        <v>85.667244074916752</v>
      </c>
      <c r="AO2616" s="12">
        <v>89.999999861827931</v>
      </c>
      <c r="AP2616" s="12">
        <v>-2204.4452587759329</v>
      </c>
      <c r="AQ2616" s="12">
        <v>3607.5340182412083</v>
      </c>
      <c r="AR2616" s="12">
        <v>6999.8217978706534</v>
      </c>
      <c r="AS2616" s="44">
        <v>9818.7948715730963</v>
      </c>
      <c r="AT2616" s="45">
        <v>9774.2817950147382</v>
      </c>
      <c r="AU2616" s="12">
        <v>9804.9341184099576</v>
      </c>
      <c r="AV2616" s="12">
        <v>11234.614357590142</v>
      </c>
      <c r="AW2616" s="12">
        <v>21740.88636260456</v>
      </c>
      <c r="AX2616" s="12">
        <v>20778.028749510664</v>
      </c>
      <c r="AY2616" s="44">
        <v>15823.179802156954</v>
      </c>
      <c r="AZ2616" s="45">
        <v>14648.395854240387</v>
      </c>
      <c r="BA2616" s="12">
        <v>14228.392604092869</v>
      </c>
      <c r="BB2616" s="12">
        <v>3147.9770094850173</v>
      </c>
      <c r="BC2616" s="12">
        <v>6745.0275123732372</v>
      </c>
      <c r="BD2616" s="12">
        <v>9763.4528459638514</v>
      </c>
      <c r="BE2616" s="44">
        <v>9773.4453583434261</v>
      </c>
      <c r="BF2616" s="45">
        <v>9803.7680973821152</v>
      </c>
      <c r="BG2616" s="12">
        <v>9804.934128409961</v>
      </c>
      <c r="BH2616" s="12">
        <v>21532.87377757514</v>
      </c>
      <c r="BI2616" s="12">
        <v>20968.459879821807</v>
      </c>
      <c r="BJ2616" s="12">
        <v>16045.315317449165</v>
      </c>
      <c r="BK2616" s="44">
        <v>14695.615869756739</v>
      </c>
      <c r="BL2616" s="45">
        <v>14259.216515152741</v>
      </c>
      <c r="BM2616" s="12">
        <v>10081.694661748495</v>
      </c>
      <c r="BN2616" s="12">
        <v>0</v>
      </c>
      <c r="BO2616" s="12">
        <v>76.367998137507868</v>
      </c>
      <c r="BP2616" s="12">
        <v>45.886817687251984</v>
      </c>
      <c r="BQ2616" s="48">
        <v>32.585597058607433</v>
      </c>
      <c r="BR2616" s="49">
        <v>6.6358945751408918</v>
      </c>
      <c r="BS2616" s="13">
        <v>4.3327557869111741</v>
      </c>
      <c r="BT2616" s="12">
        <v>448.71221498037113</v>
      </c>
      <c r="BV2616" s="14">
        <f>Таблица1[[#This Row],[Lкан_леб,мм]]</f>
        <v>57881.287785019631</v>
      </c>
      <c r="BW2616" s="50">
        <f>Таблица1[[#This Row],[угол обхв4]]+Таблица1[[#This Row],[Lдуг 3,мм]]</f>
        <v>11606.143684234028</v>
      </c>
      <c r="BX2616" s="54">
        <f>Таблица1[[#This Row],[угол обхв5]]+Таблица1[[#This Row],[Y5, мм]]</f>
        <v>58425.099973367447</v>
      </c>
      <c r="BY2616" s="14">
        <f>Таблица1[[#This Row],[угол обхв6]]+Таблица1[[#This Row],[Lдуг 4,мм]]</f>
        <v>14837.321193598833</v>
      </c>
      <c r="BZ2616" s="14">
        <f>Таблица1[[#This Row],[Т1]]+Таблица1[[#This Row],[X6, мм]]</f>
        <v>58751.857402544651</v>
      </c>
      <c r="CA2616" s="14">
        <f>Таблица1[[#This Row],[Т2]]+Таблица1[[#This Row],[Lдуг 5,мм]]</f>
        <v>20317.853375786985</v>
      </c>
      <c r="CB2616" s="14">
        <f>Таблица1[[#This Row],[Т3]]+Таблица1[[#This Row],[Y6, мм]]</f>
        <v>58983.897593164213</v>
      </c>
      <c r="CC2616" s="14">
        <f>Таблица1[[#This Row],[Т4]]+Таблица1[[#This Row],[Lдуг 6,мм]]</f>
        <v>21446.328896124047</v>
      </c>
      <c r="CD2616" s="14">
        <f>Таблица1[[#This Row],[Т5]]+Таблица1[[#This Row],[Lдуг 1,мм]]</f>
        <v>59031.151422497998</v>
      </c>
      <c r="CE2616" s="14">
        <f>Таблица1[[#This Row],[Т6]]+Таблица1[[#This Row],[Lпрям1, мм]]</f>
        <v>21836.623656529562</v>
      </c>
      <c r="CF2616" s="15">
        <f>Таблица1[[#This Row],[Т7]]+Таблица1[[#This Row],[Lдуг 2,мм]]</f>
        <v>59062.004730997905</v>
      </c>
      <c r="CG2616" s="14">
        <f>Таблица1[[#This Row],[Т8]]+Таблица1[[#This Row],[Lпрям2, мм]]</f>
        <v>25983.321598873936</v>
      </c>
      <c r="CH2616" s="14">
        <f>Таблица1[[#This Row],[Т9]]-Таблица1[[#This Row],[Т9]]</f>
        <v>0</v>
      </c>
      <c r="CI2616" s="50">
        <f>Таблица1[[#This Row],[Т9]]-Таблица1[[#This Row],[Т8]]</f>
        <v>37225.381074468343</v>
      </c>
      <c r="CJ2616" s="54">
        <f>Таблица1[[#This Row],[Т9]]-Таблица1[[#This Row],[Т7]]</f>
        <v>30.853308499907143</v>
      </c>
      <c r="CK2616" s="14">
        <f>Таблица1[[#This Row],[Т9]]-Таблица1[[#This Row],[Т6]]</f>
        <v>37615.675834873859</v>
      </c>
      <c r="CL2616" s="14">
        <f>Таблица1[[#This Row],[Т9]]-Таблица1[[#This Row],[Т5]]</f>
        <v>78.107137833692832</v>
      </c>
      <c r="CM2616" s="14">
        <f>Таблица1[[#This Row],[Т9]]-Таблица1[[#This Row],[Т4]]</f>
        <v>38744.151355210925</v>
      </c>
      <c r="CN2616" s="14">
        <f>Таблица1[[#This Row],[Т9]]-Таблица1[[#This Row],[Т3]]</f>
        <v>310.14732845325489</v>
      </c>
      <c r="CO2616" s="14">
        <f>Таблица1[[#This Row],[Т9]]-Таблица1[[#This Row],[Т2]]</f>
        <v>44224.683537399076</v>
      </c>
      <c r="CP2616" s="14">
        <f>Таблица1[[#This Row],[Т9]]-Таблица1[[#This Row],[Т1]]</f>
        <v>636.90475763045833</v>
      </c>
      <c r="CQ2616" s="14">
        <f>Таблица1[[#This Row],[Т9]]-Таблица1[[#This Row],[угол обхв6]]</f>
        <v>47455.861046763879</v>
      </c>
      <c r="CR2616" s="14">
        <f>Таблица1[[#This Row],[Т9]]-Таблица1[[#This Row],[угол обхв5]]</f>
        <v>1180.7169459782745</v>
      </c>
      <c r="CS2616" s="14">
        <f>Таблица1[[#This Row],[Т9]]-Таблица1[[#This Row],[угол обхв4]]</f>
        <v>59062.004730997905</v>
      </c>
      <c r="CT2616" s="14">
        <f>Таблица1[[#This Row],[Lкан_прям, мм]]+Таблица1[[#This Row],[Lкан_дуг, мм]]+Таблица1[[#This Row],[Lкан_леб,мм]]</f>
        <v>85045.326329871838</v>
      </c>
      <c r="CU2616" s="16">
        <f>Таблица1[[#This Row],[Lкан_леб,мм]]</f>
        <v>57881.287785019631</v>
      </c>
      <c r="CV2616" s="14">
        <f>2534431-(Таблица1[[#This Row],[Т23]]+Таблица1[[#This Row],[угол обхв3]])</f>
        <v>2448936.9614551477</v>
      </c>
      <c r="CW2616" s="50">
        <f>SUM(X2616:AC2616,AD2616:AI2616)-Таблица1[[#This Row],[lподв_min, мм]]</f>
        <v>23017.340603491746</v>
      </c>
      <c r="CX2616" s="17">
        <f>CV3055-Таблица1[[#This Row],[Суммарная длина каната]]</f>
        <v>85494.038544852287</v>
      </c>
    </row>
    <row r="2617" spans="1:102" x14ac:dyDescent="0.25">
      <c r="A2617" s="21">
        <v>2616</v>
      </c>
      <c r="B2617" s="10">
        <v>66.864693877551005</v>
      </c>
      <c r="C2617" s="10">
        <v>64.041224489795923</v>
      </c>
      <c r="D2617" s="11">
        <v>9691.1998984398815</v>
      </c>
      <c r="E2617" s="11">
        <v>14469.391457150812</v>
      </c>
      <c r="F2617" s="11">
        <v>9628.5970341084903</v>
      </c>
      <c r="G2617" s="11">
        <v>14595.096991545706</v>
      </c>
      <c r="H2617" s="11">
        <v>10099.199408439881</v>
      </c>
      <c r="I2617" s="11">
        <v>10299.353874023063</v>
      </c>
      <c r="J2617" s="11">
        <v>4170.0375831277497</v>
      </c>
      <c r="K2617" s="11">
        <v>25983.321598868428</v>
      </c>
      <c r="L2617" s="11">
        <v>1180.7169459837801</v>
      </c>
      <c r="M2617" s="11">
        <v>57881.287785019631</v>
      </c>
      <c r="N2617" s="11">
        <v>3509.9999137044024</v>
      </c>
      <c r="O2617" s="11">
        <v>21344.715820473768</v>
      </c>
      <c r="P2617" s="43">
        <v>6647.6976412777803</v>
      </c>
      <c r="Q2617" s="11">
        <v>20677.575089313217</v>
      </c>
      <c r="R2617" s="11">
        <v>9629.924678959751</v>
      </c>
      <c r="S2617" s="11">
        <v>16079.471687287703</v>
      </c>
      <c r="T2617" s="11">
        <v>10453.409493668021</v>
      </c>
      <c r="U2617" s="11">
        <v>14956.446416002642</v>
      </c>
      <c r="V2617" s="11">
        <v>9691.1998984398815</v>
      </c>
      <c r="W2617" s="11">
        <v>14469.391457150812</v>
      </c>
      <c r="X2617" s="12">
        <v>0</v>
      </c>
      <c r="Y2617" s="12">
        <v>530.80089881664742</v>
      </c>
      <c r="Z2617" s="12">
        <v>320.65552546047672</v>
      </c>
      <c r="AA2617" s="44">
        <v>232.04019061955876</v>
      </c>
      <c r="AB2617" s="45">
        <v>47.253829333786854</v>
      </c>
      <c r="AC2617" s="12">
        <v>49.966501753310496</v>
      </c>
      <c r="AD2617" s="12">
        <v>11606.143684234028</v>
      </c>
      <c r="AE2617" s="12">
        <v>3207.8378675975146</v>
      </c>
      <c r="AF2617" s="12">
        <v>5480.5321821881498</v>
      </c>
      <c r="AG2617" s="44">
        <v>1128.4755203370607</v>
      </c>
      <c r="AH2617" s="45">
        <v>390.29476040551668</v>
      </c>
      <c r="AI2617" s="12">
        <v>4170.0375841061559</v>
      </c>
      <c r="AJ2617" s="12">
        <v>-62.537274233309638</v>
      </c>
      <c r="AK2617" s="12">
        <v>12.003537688123078</v>
      </c>
      <c r="AL2617" s="12">
        <v>57.033459958797167</v>
      </c>
      <c r="AM2617" s="44">
        <v>89.6190570174046</v>
      </c>
      <c r="AN2617" s="45">
        <v>82.983162442263733</v>
      </c>
      <c r="AO2617" s="12">
        <v>89.999999862601285</v>
      </c>
      <c r="AP2617" s="12">
        <v>-2204.4452587759329</v>
      </c>
      <c r="AQ2617" s="12">
        <v>3594.8525245744654</v>
      </c>
      <c r="AR2617" s="12">
        <v>6990.0049438648421</v>
      </c>
      <c r="AS2617" s="44">
        <v>10037.915661104535</v>
      </c>
      <c r="AT2617" s="45">
        <v>10048.465293332612</v>
      </c>
      <c r="AU2617" s="12">
        <v>10099.199898439882</v>
      </c>
      <c r="AV2617" s="12">
        <v>11234.614357590142</v>
      </c>
      <c r="AW2617" s="12">
        <v>21743.794803168341</v>
      </c>
      <c r="AX2617" s="12">
        <v>20899.587950642399</v>
      </c>
      <c r="AY2617" s="44">
        <v>16082.184340699907</v>
      </c>
      <c r="AZ2617" s="45">
        <v>14906.604720458481</v>
      </c>
      <c r="BA2617" s="12">
        <v>14469.391458129221</v>
      </c>
      <c r="BB2617" s="12">
        <v>3147.9770094850173</v>
      </c>
      <c r="BC2617" s="12">
        <v>6732.5502521478429</v>
      </c>
      <c r="BD2617" s="12">
        <v>9972.2319815468145</v>
      </c>
      <c r="BE2617" s="44">
        <v>10045.418511523238</v>
      </c>
      <c r="BF2617" s="45">
        <v>10096.14409877529</v>
      </c>
      <c r="BG2617" s="12">
        <v>10099.199908439881</v>
      </c>
      <c r="BH2617" s="12">
        <v>21532.87377757514</v>
      </c>
      <c r="BI2617" s="12">
        <v>21076.65407200779</v>
      </c>
      <c r="BJ2617" s="12">
        <v>16301.484548616883</v>
      </c>
      <c r="BK2617" s="44">
        <v>14953.733762590438</v>
      </c>
      <c r="BL2617" s="45">
        <v>14519.233152694973</v>
      </c>
      <c r="BM2617" s="12">
        <v>10299.353874023065</v>
      </c>
      <c r="BN2617" s="12">
        <v>0</v>
      </c>
      <c r="BO2617" s="12">
        <v>74.54081192143272</v>
      </c>
      <c r="BP2617" s="12">
        <v>45.029922270674092</v>
      </c>
      <c r="BQ2617" s="48">
        <v>32.585597058607433</v>
      </c>
      <c r="BR2617" s="49">
        <v>6.635894575140866</v>
      </c>
      <c r="BS2617" s="13">
        <v>7.0168374203375476</v>
      </c>
      <c r="BT2617" s="12">
        <v>448.71221498037113</v>
      </c>
      <c r="BV2617" s="14">
        <f>Таблица1[[#This Row],[Lкан_леб,мм]]</f>
        <v>57881.287785019631</v>
      </c>
      <c r="BW2617" s="50">
        <f>Таблица1[[#This Row],[угол обхв4]]+Таблица1[[#This Row],[Lдуг 3,мм]]</f>
        <v>11606.143684234028</v>
      </c>
      <c r="BX2617" s="54">
        <f>Таблица1[[#This Row],[угол обхв5]]+Таблица1[[#This Row],[Y5, мм]]</f>
        <v>58412.088683836279</v>
      </c>
      <c r="BY2617" s="14">
        <f>Таблица1[[#This Row],[угол обхв6]]+Таблица1[[#This Row],[Lдуг 4,мм]]</f>
        <v>14813.981551831543</v>
      </c>
      <c r="BZ2617" s="14">
        <f>Таблица1[[#This Row],[Т1]]+Таблица1[[#This Row],[X6, мм]]</f>
        <v>58732.744209296754</v>
      </c>
      <c r="CA2617" s="14">
        <f>Таблица1[[#This Row],[Т2]]+Таблица1[[#This Row],[Lдуг 5,мм]]</f>
        <v>20294.513734019692</v>
      </c>
      <c r="CB2617" s="14">
        <f>Таблица1[[#This Row],[Т3]]+Таблица1[[#This Row],[Y6, мм]]</f>
        <v>58964.784399916316</v>
      </c>
      <c r="CC2617" s="14">
        <f>Таблица1[[#This Row],[Т4]]+Таблица1[[#This Row],[Lдуг 6,мм]]</f>
        <v>21422.989254356755</v>
      </c>
      <c r="CD2617" s="14">
        <f>Таблица1[[#This Row],[Т5]]+Таблица1[[#This Row],[Lдуг 1,мм]]</f>
        <v>59012.038229250102</v>
      </c>
      <c r="CE2617" s="14">
        <f>Таблица1[[#This Row],[Т6]]+Таблица1[[#This Row],[Lпрям1, мм]]</f>
        <v>21813.28401476227</v>
      </c>
      <c r="CF2617" s="15">
        <f>Таблица1[[#This Row],[Т7]]+Таблица1[[#This Row],[Lдуг 2,мм]]</f>
        <v>59062.004731003413</v>
      </c>
      <c r="CG2617" s="14">
        <f>Таблица1[[#This Row],[Т8]]+Таблица1[[#This Row],[Lпрям2, мм]]</f>
        <v>25983.321598868424</v>
      </c>
      <c r="CH2617" s="14">
        <f>Таблица1[[#This Row],[Т9]]-Таблица1[[#This Row],[Т9]]</f>
        <v>0</v>
      </c>
      <c r="CI2617" s="50">
        <f>Таблица1[[#This Row],[Т9]]-Таблица1[[#This Row],[Т8]]</f>
        <v>37248.720716241143</v>
      </c>
      <c r="CJ2617" s="54">
        <f>Таблица1[[#This Row],[Т9]]-Таблица1[[#This Row],[Т7]]</f>
        <v>49.966501753311604</v>
      </c>
      <c r="CK2617" s="14">
        <f>Таблица1[[#This Row],[Т9]]-Таблица1[[#This Row],[Т6]]</f>
        <v>37639.015476646658</v>
      </c>
      <c r="CL2617" s="14">
        <f>Таблица1[[#This Row],[Т9]]-Таблица1[[#This Row],[Т5]]</f>
        <v>97.220331087097293</v>
      </c>
      <c r="CM2617" s="14">
        <f>Таблица1[[#This Row],[Т9]]-Таблица1[[#This Row],[Т4]]</f>
        <v>38767.490996983717</v>
      </c>
      <c r="CN2617" s="14">
        <f>Таблица1[[#This Row],[Т9]]-Таблица1[[#This Row],[Т3]]</f>
        <v>329.26052170665935</v>
      </c>
      <c r="CO2617" s="14">
        <f>Таблица1[[#This Row],[Т9]]-Таблица1[[#This Row],[Т2]]</f>
        <v>44248.023179171869</v>
      </c>
      <c r="CP2617" s="14">
        <f>Таблица1[[#This Row],[Т9]]-Таблица1[[#This Row],[Т1]]</f>
        <v>649.91604716713482</v>
      </c>
      <c r="CQ2617" s="14">
        <f>Таблица1[[#This Row],[Т9]]-Таблица1[[#This Row],[угол обхв6]]</f>
        <v>47455.861046769387</v>
      </c>
      <c r="CR2617" s="14">
        <f>Таблица1[[#This Row],[Т9]]-Таблица1[[#This Row],[угол обхв5]]</f>
        <v>1180.7169459837824</v>
      </c>
      <c r="CS2617" s="14">
        <f>Таблица1[[#This Row],[Т9]]-Таблица1[[#This Row],[угол обхв4]]</f>
        <v>59062.004731003413</v>
      </c>
      <c r="CT2617" s="14">
        <f>Таблица1[[#This Row],[Lкан_прям, мм]]+Таблица1[[#This Row],[Lкан_дуг, мм]]+Таблица1[[#This Row],[Lкан_леб,мм]]</f>
        <v>85045.326329871838</v>
      </c>
      <c r="CU2617" s="16">
        <f>Таблица1[[#This Row],[Lкан_леб,мм]]</f>
        <v>57881.287785019631</v>
      </c>
      <c r="CV2617" s="14">
        <f>2534431-(Таблица1[[#This Row],[Т23]]+Таблица1[[#This Row],[угол обхв3]])</f>
        <v>2448936.9614551477</v>
      </c>
      <c r="CW2617" s="50">
        <f>SUM(X2617:AC2617,AD2617:AI2617)-Таблица1[[#This Row],[lподв_min, мм]]</f>
        <v>22994.000961724458</v>
      </c>
      <c r="CX2617" s="17">
        <f>CV3056-Таблица1[[#This Row],[Суммарная длина каната]]</f>
        <v>85494.038544852287</v>
      </c>
    </row>
    <row r="2618" spans="1:102" x14ac:dyDescent="0.25">
      <c r="A2618" s="21">
        <v>2617</v>
      </c>
      <c r="B2618" s="10">
        <v>66.864693877551005</v>
      </c>
      <c r="C2618" s="10">
        <v>66.725306122448984</v>
      </c>
      <c r="D2618" s="11">
        <v>9973.8571281941095</v>
      </c>
      <c r="E2618" s="11">
        <v>14723.906068546263</v>
      </c>
      <c r="F2618" s="11">
        <v>9905.4362883740978</v>
      </c>
      <c r="G2618" s="11">
        <v>14846.542069289619</v>
      </c>
      <c r="H2618" s="11">
        <v>10381.856638194109</v>
      </c>
      <c r="I2618" s="11">
        <v>10529.002398529476</v>
      </c>
      <c r="J2618" s="11">
        <v>4194.9036700167871</v>
      </c>
      <c r="K2618" s="11">
        <v>25983.321598862622</v>
      </c>
      <c r="L2618" s="11">
        <v>1180.7169459895802</v>
      </c>
      <c r="M2618" s="11">
        <v>57881.287785019631</v>
      </c>
      <c r="N2618" s="11">
        <v>3509.9999137044024</v>
      </c>
      <c r="O2618" s="11">
        <v>21344.715820473768</v>
      </c>
      <c r="P2618" s="43">
        <v>6642.9712316302575</v>
      </c>
      <c r="Q2618" s="11">
        <v>20782.754898486819</v>
      </c>
      <c r="R2618" s="11">
        <v>9837.2507988720808</v>
      </c>
      <c r="S2618" s="11">
        <v>16329.350465213167</v>
      </c>
      <c r="T2618" s="11">
        <v>10712.422259209823</v>
      </c>
      <c r="U2618" s="11">
        <v>15246.120150363044</v>
      </c>
      <c r="V2618" s="11">
        <v>9973.8571281941095</v>
      </c>
      <c r="W2618" s="11">
        <v>14723.906068546263</v>
      </c>
      <c r="X2618" s="12">
        <v>0</v>
      </c>
      <c r="Y2618" s="12">
        <v>517.73728709371528</v>
      </c>
      <c r="Z2618" s="12">
        <v>314.60594393551173</v>
      </c>
      <c r="AA2618" s="44">
        <v>232.04019061955907</v>
      </c>
      <c r="AB2618" s="45">
        <v>47.253829333786939</v>
      </c>
      <c r="AC2618" s="12">
        <v>69.079695007007246</v>
      </c>
      <c r="AD2618" s="12">
        <v>11606.143684234028</v>
      </c>
      <c r="AE2618" s="12">
        <v>3182.9717807084767</v>
      </c>
      <c r="AF2618" s="12">
        <v>5480.5321821881507</v>
      </c>
      <c r="AG2618" s="44">
        <v>1128.4755203370569</v>
      </c>
      <c r="AH2618" s="45">
        <v>390.29476040552004</v>
      </c>
      <c r="AI2618" s="12">
        <v>4194.9036709893935</v>
      </c>
      <c r="AJ2618" s="12">
        <v>-62.537274233309638</v>
      </c>
      <c r="AK2618" s="12">
        <v>10.169003823119054</v>
      </c>
      <c r="AL2618" s="12">
        <v>54.349378326144098</v>
      </c>
      <c r="AM2618" s="44">
        <v>86.934975384751567</v>
      </c>
      <c r="AN2618" s="45">
        <v>80.2990808096107</v>
      </c>
      <c r="AO2618" s="12">
        <v>89.999999863415752</v>
      </c>
      <c r="AP2618" s="12">
        <v>-2204.4452587759329</v>
      </c>
      <c r="AQ2618" s="12">
        <v>3582.0332435505261</v>
      </c>
      <c r="AR2618" s="12">
        <v>6974.5063724475858</v>
      </c>
      <c r="AS2618" s="44">
        <v>10244.66715320531</v>
      </c>
      <c r="AT2618" s="45">
        <v>10310.256346721011</v>
      </c>
      <c r="AU2618" s="12">
        <v>10381.857128194109</v>
      </c>
      <c r="AV2618" s="12">
        <v>11234.614357590142</v>
      </c>
      <c r="AW2618" s="12">
        <v>21746.306656264729</v>
      </c>
      <c r="AX2618" s="12">
        <v>21020.554079316429</v>
      </c>
      <c r="AY2618" s="44">
        <v>16351.165923535675</v>
      </c>
      <c r="AZ2618" s="45">
        <v>15177.370031584664</v>
      </c>
      <c r="BA2618" s="12">
        <v>14723.906069518871</v>
      </c>
      <c r="BB2618" s="12">
        <v>3147.9770094850173</v>
      </c>
      <c r="BC2618" s="12">
        <v>6715.0045614763803</v>
      </c>
      <c r="BD2618" s="12">
        <v>10168.785939689409</v>
      </c>
      <c r="BE2618" s="44">
        <v>10305.005904876594</v>
      </c>
      <c r="BF2618" s="45">
        <v>10376.023040682921</v>
      </c>
      <c r="BG2618" s="12">
        <v>10381.857138194111</v>
      </c>
      <c r="BH2618" s="12">
        <v>21532.87377757514</v>
      </c>
      <c r="BI2618" s="12">
        <v>21184.345734277777</v>
      </c>
      <c r="BJ2618" s="12">
        <v>16567.149646042777</v>
      </c>
      <c r="BK2618" s="44">
        <v>15224.304692040534</v>
      </c>
      <c r="BL2618" s="45">
        <v>14792.656187324643</v>
      </c>
      <c r="BM2618" s="12">
        <v>10529.002398529477</v>
      </c>
      <c r="BN2618" s="12">
        <v>0</v>
      </c>
      <c r="BO2618" s="12">
        <v>72.706278056428701</v>
      </c>
      <c r="BP2618" s="12">
        <v>44.18037450302505</v>
      </c>
      <c r="BQ2618" s="48">
        <v>32.585597058607476</v>
      </c>
      <c r="BR2618" s="49">
        <v>6.6358945751408784</v>
      </c>
      <c r="BS2618" s="13">
        <v>9.7009190538050518</v>
      </c>
      <c r="BT2618" s="12">
        <v>448.71221498037113</v>
      </c>
      <c r="BV2618" s="14">
        <f>Таблица1[[#This Row],[Lкан_леб,мм]]</f>
        <v>57881.287785019631</v>
      </c>
      <c r="BW2618" s="50">
        <f>Таблица1[[#This Row],[угол обхв4]]+Таблица1[[#This Row],[Lдуг 3,мм]]</f>
        <v>11606.143684234028</v>
      </c>
      <c r="BX2618" s="54">
        <f>Таблица1[[#This Row],[угол обхв5]]+Таблица1[[#This Row],[Y5, мм]]</f>
        <v>58399.025072113349</v>
      </c>
      <c r="BY2618" s="14">
        <f>Таблица1[[#This Row],[угол обхв6]]+Таблица1[[#This Row],[Lдуг 4,мм]]</f>
        <v>14789.115464942504</v>
      </c>
      <c r="BZ2618" s="14">
        <f>Таблица1[[#This Row],[Т1]]+Таблица1[[#This Row],[X6, мм]]</f>
        <v>58713.631016048857</v>
      </c>
      <c r="CA2618" s="14">
        <f>Таблица1[[#This Row],[Т2]]+Таблица1[[#This Row],[Lдуг 5,мм]]</f>
        <v>20269.647647130656</v>
      </c>
      <c r="CB2618" s="14">
        <f>Таблица1[[#This Row],[Т3]]+Таблица1[[#This Row],[Y6, мм]]</f>
        <v>58945.671206668419</v>
      </c>
      <c r="CC2618" s="14">
        <f>Таблица1[[#This Row],[Т4]]+Таблица1[[#This Row],[Lдуг 6,мм]]</f>
        <v>21398.123167467711</v>
      </c>
      <c r="CD2618" s="14">
        <f>Таблица1[[#This Row],[Т5]]+Таблица1[[#This Row],[Lдуг 1,мм]]</f>
        <v>58992.925036002205</v>
      </c>
      <c r="CE2618" s="14">
        <f>Таблица1[[#This Row],[Т6]]+Таблица1[[#This Row],[Lпрям1, мм]]</f>
        <v>21788.41792787323</v>
      </c>
      <c r="CF2618" s="15">
        <f>Таблица1[[#This Row],[Т7]]+Таблица1[[#This Row],[Lдуг 2,мм]]</f>
        <v>59062.004731009212</v>
      </c>
      <c r="CG2618" s="14">
        <f>Таблица1[[#This Row],[Т8]]+Таблица1[[#This Row],[Lпрям2, мм]]</f>
        <v>25983.321598862625</v>
      </c>
      <c r="CH2618" s="14">
        <f>Таблица1[[#This Row],[Т9]]-Таблица1[[#This Row],[Т9]]</f>
        <v>0</v>
      </c>
      <c r="CI2618" s="50">
        <f>Таблица1[[#This Row],[Т9]]-Таблица1[[#This Row],[Т8]]</f>
        <v>37273.586803135986</v>
      </c>
      <c r="CJ2618" s="54">
        <f>Таблица1[[#This Row],[Т9]]-Таблица1[[#This Row],[Т7]]</f>
        <v>69.079695007007103</v>
      </c>
      <c r="CK2618" s="14">
        <f>Таблица1[[#This Row],[Т9]]-Таблица1[[#This Row],[Т6]]</f>
        <v>37663.881563541501</v>
      </c>
      <c r="CL2618" s="14">
        <f>Таблица1[[#This Row],[Т9]]-Таблица1[[#This Row],[Т5]]</f>
        <v>116.33352434079279</v>
      </c>
      <c r="CM2618" s="14">
        <f>Таблица1[[#This Row],[Т9]]-Таблица1[[#This Row],[Т4]]</f>
        <v>38792.357083878553</v>
      </c>
      <c r="CN2618" s="14">
        <f>Таблица1[[#This Row],[Т9]]-Таблица1[[#This Row],[Т3]]</f>
        <v>348.37371496035485</v>
      </c>
      <c r="CO2618" s="14">
        <f>Таблица1[[#This Row],[Т9]]-Таблица1[[#This Row],[Т2]]</f>
        <v>44272.889266066704</v>
      </c>
      <c r="CP2618" s="14">
        <f>Таблица1[[#This Row],[Т9]]-Таблица1[[#This Row],[Т1]]</f>
        <v>662.97965889586339</v>
      </c>
      <c r="CQ2618" s="14">
        <f>Таблица1[[#This Row],[Т9]]-Таблица1[[#This Row],[угол обхв6]]</f>
        <v>47455.861046775186</v>
      </c>
      <c r="CR2618" s="14">
        <f>Таблица1[[#This Row],[Т9]]-Таблица1[[#This Row],[угол обхв5]]</f>
        <v>1180.7169459895813</v>
      </c>
      <c r="CS2618" s="14">
        <f>Таблица1[[#This Row],[Т9]]-Таблица1[[#This Row],[угол обхв4]]</f>
        <v>59062.004731009212</v>
      </c>
      <c r="CT2618" s="14">
        <f>Таблица1[[#This Row],[Lкан_прям, мм]]+Таблица1[[#This Row],[Lкан_дуг, мм]]+Таблица1[[#This Row],[Lкан_леб,мм]]</f>
        <v>85045.326329871838</v>
      </c>
      <c r="CU2618" s="16">
        <f>Таблица1[[#This Row],[Lкан_леб,мм]]</f>
        <v>57881.287785019631</v>
      </c>
      <c r="CV2618" s="14">
        <f>2534431-(Таблица1[[#This Row],[Т23]]+Таблица1[[#This Row],[угол обхв3]])</f>
        <v>2448936.9614551477</v>
      </c>
      <c r="CW2618" s="50">
        <f>SUM(X2618:AC2618,AD2618:AI2618)-Таблица1[[#This Row],[lподв_min, мм]]</f>
        <v>22969.134874835421</v>
      </c>
      <c r="CX2618" s="17">
        <f>CW3057-Таблица1[[#This Row],[Суммарная длина каната]]</f>
        <v>-2448936.9614551477</v>
      </c>
    </row>
    <row r="2619" spans="1:102" x14ac:dyDescent="0.25">
      <c r="A2619" s="21">
        <v>2618</v>
      </c>
      <c r="B2619" s="10">
        <v>66.864693877551005</v>
      </c>
      <c r="C2619" s="10">
        <v>69.409387755102046</v>
      </c>
      <c r="D2619" s="11">
        <v>10244.285614688868</v>
      </c>
      <c r="E2619" s="11">
        <v>14991.377993499644</v>
      </c>
      <c r="F2619" s="11">
        <v>10170.196925116756</v>
      </c>
      <c r="G2619" s="11">
        <v>15110.675378540083</v>
      </c>
      <c r="H2619" s="11">
        <v>10652.285124688868</v>
      </c>
      <c r="I2619" s="11">
        <v>10770.10094856648</v>
      </c>
      <c r="J2619" s="11">
        <v>4221.2770449331638</v>
      </c>
      <c r="K2619" s="11">
        <v>25983.321598856546</v>
      </c>
      <c r="L2619" s="11">
        <v>1180.7169459956565</v>
      </c>
      <c r="M2619" s="11">
        <v>57881.287785019631</v>
      </c>
      <c r="N2619" s="11">
        <v>3509.9999137044024</v>
      </c>
      <c r="O2619" s="11">
        <v>21344.715820473768</v>
      </c>
      <c r="P2619" s="43">
        <v>6633.3245493560107</v>
      </c>
      <c r="Q2619" s="11">
        <v>20887.59798470165</v>
      </c>
      <c r="R2619" s="11">
        <v>10032.647910603562</v>
      </c>
      <c r="S2619" s="11">
        <v>16588.66396733448</v>
      </c>
      <c r="T2619" s="11">
        <v>10957.585757181801</v>
      </c>
      <c r="U2619" s="11">
        <v>15547.605381102556</v>
      </c>
      <c r="V2619" s="11">
        <v>10244.285614688868</v>
      </c>
      <c r="W2619" s="11">
        <v>14991.377993499644</v>
      </c>
      <c r="X2619" s="12">
        <v>0</v>
      </c>
      <c r="Y2619" s="12">
        <v>504.61674633603326</v>
      </c>
      <c r="Z2619" s="12">
        <v>308.6132914452964</v>
      </c>
      <c r="AA2619" s="44">
        <v>232.04019061955893</v>
      </c>
      <c r="AB2619" s="45">
        <v>47.253829333786769</v>
      </c>
      <c r="AC2619" s="12">
        <v>88.192888260981036</v>
      </c>
      <c r="AD2619" s="12">
        <v>11606.143684234028</v>
      </c>
      <c r="AE2619" s="12">
        <v>3156.5984057921014</v>
      </c>
      <c r="AF2619" s="12">
        <v>5480.5321821881489</v>
      </c>
      <c r="AG2619" s="44">
        <v>1128.4755203370589</v>
      </c>
      <c r="AH2619" s="45">
        <v>390.29476040551697</v>
      </c>
      <c r="AI2619" s="12">
        <v>4221.2770458996938</v>
      </c>
      <c r="AJ2619" s="12">
        <v>-62.537274233309638</v>
      </c>
      <c r="AK2619" s="12">
        <v>8.3264753663922129</v>
      </c>
      <c r="AL2619" s="12">
        <v>51.66529669349103</v>
      </c>
      <c r="AM2619" s="44">
        <v>84.250893752098477</v>
      </c>
      <c r="AN2619" s="45">
        <v>77.614999176957625</v>
      </c>
      <c r="AO2619" s="12">
        <v>89.999999864269085</v>
      </c>
      <c r="AP2619" s="12">
        <v>-2204.4452587759329</v>
      </c>
      <c r="AQ2619" s="12">
        <v>3569.0837923038484</v>
      </c>
      <c r="AR2619" s="12">
        <v>6953.3600898435252</v>
      </c>
      <c r="AS2619" s="44">
        <v>10438.595703633244</v>
      </c>
      <c r="AT2619" s="45">
        <v>10559.080545763032</v>
      </c>
      <c r="AU2619" s="12">
        <v>10652.285614688868</v>
      </c>
      <c r="AV2619" s="12">
        <v>11234.614357590142</v>
      </c>
      <c r="AW2619" s="12">
        <v>21748.415083898471</v>
      </c>
      <c r="AX2619" s="12">
        <v>21140.661717434854</v>
      </c>
      <c r="AY2619" s="44">
        <v>16629.534364131323</v>
      </c>
      <c r="AZ2619" s="45">
        <v>15460.097687314626</v>
      </c>
      <c r="BA2619" s="12">
        <v>14991.377994466175</v>
      </c>
      <c r="BB2619" s="12">
        <v>3147.9770094850173</v>
      </c>
      <c r="BC2619" s="12">
        <v>6692.4084279554563</v>
      </c>
      <c r="BD2619" s="12">
        <v>10352.683451091078</v>
      </c>
      <c r="BE2619" s="44">
        <v>10551.637964152122</v>
      </c>
      <c r="BF2619" s="45">
        <v>10642.790826107637</v>
      </c>
      <c r="BG2619" s="12">
        <v>10652.285624688868</v>
      </c>
      <c r="BH2619" s="12">
        <v>21532.87377757514</v>
      </c>
      <c r="BI2619" s="12">
        <v>21291.29724812635</v>
      </c>
      <c r="BJ2619" s="12">
        <v>16841.727700067684</v>
      </c>
      <c r="BK2619" s="44">
        <v>15506.734984305713</v>
      </c>
      <c r="BL2619" s="45">
        <v>15078.885687287571</v>
      </c>
      <c r="BM2619" s="12">
        <v>10770.100948566482</v>
      </c>
      <c r="BN2619" s="12">
        <v>0</v>
      </c>
      <c r="BO2619" s="12">
        <v>70.863749599701848</v>
      </c>
      <c r="BP2619" s="12">
        <v>43.33882132709882</v>
      </c>
      <c r="BQ2619" s="48">
        <v>32.585597058607455</v>
      </c>
      <c r="BR2619" s="49">
        <v>6.6358945751408536</v>
      </c>
      <c r="BS2619" s="13">
        <v>12.385000687311461</v>
      </c>
      <c r="BT2619" s="12">
        <v>448.71221498037113</v>
      </c>
      <c r="BV2619" s="14">
        <f>Таблица1[[#This Row],[Lкан_леб,мм]]</f>
        <v>57881.287785019631</v>
      </c>
      <c r="BW2619" s="50">
        <f>Таблица1[[#This Row],[угол обхв4]]+Таблица1[[#This Row],[Lдуг 3,мм]]</f>
        <v>11606.143684234028</v>
      </c>
      <c r="BX2619" s="54">
        <f>Таблица1[[#This Row],[угол обхв5]]+Таблица1[[#This Row],[Y5, мм]]</f>
        <v>58385.904531355663</v>
      </c>
      <c r="BY2619" s="14">
        <f>Таблица1[[#This Row],[угол обхв6]]+Таблица1[[#This Row],[Lдуг 4,мм]]</f>
        <v>14762.74209002613</v>
      </c>
      <c r="BZ2619" s="14">
        <f>Таблица1[[#This Row],[Т1]]+Таблица1[[#This Row],[X6, мм]]</f>
        <v>58694.517822800961</v>
      </c>
      <c r="CA2619" s="14">
        <f>Таблица1[[#This Row],[Т2]]+Таблица1[[#This Row],[Lдуг 5,мм]]</f>
        <v>20243.274272214279</v>
      </c>
      <c r="CB2619" s="14">
        <f>Таблица1[[#This Row],[Т3]]+Таблица1[[#This Row],[Y6, мм]]</f>
        <v>58926.558013420523</v>
      </c>
      <c r="CC2619" s="14">
        <f>Таблица1[[#This Row],[Т4]]+Таблица1[[#This Row],[Lдуг 6,мм]]</f>
        <v>21371.749792551338</v>
      </c>
      <c r="CD2619" s="14">
        <f>Таблица1[[#This Row],[Т5]]+Таблица1[[#This Row],[Lдуг 1,мм]]</f>
        <v>58973.811842754309</v>
      </c>
      <c r="CE2619" s="14">
        <f>Таблица1[[#This Row],[Т6]]+Таблица1[[#This Row],[Lпрям1, мм]]</f>
        <v>21762.044552956853</v>
      </c>
      <c r="CF2619" s="15">
        <f>Таблица1[[#This Row],[Т7]]+Таблица1[[#This Row],[Lдуг 2,мм]]</f>
        <v>59062.004731015288</v>
      </c>
      <c r="CG2619" s="14">
        <f>Таблица1[[#This Row],[Т8]]+Таблица1[[#This Row],[Lпрям2, мм]]</f>
        <v>25983.321598856546</v>
      </c>
      <c r="CH2619" s="14">
        <f>Таблица1[[#This Row],[Т9]]-Таблица1[[#This Row],[Т9]]</f>
        <v>0</v>
      </c>
      <c r="CI2619" s="50">
        <f>Таблица1[[#This Row],[Т9]]-Таблица1[[#This Row],[Т8]]</f>
        <v>37299.960178058434</v>
      </c>
      <c r="CJ2619" s="54">
        <f>Таблица1[[#This Row],[Т9]]-Таблица1[[#This Row],[Т7]]</f>
        <v>88.192888260979089</v>
      </c>
      <c r="CK2619" s="14">
        <f>Таблица1[[#This Row],[Т9]]-Таблица1[[#This Row],[Т6]]</f>
        <v>37690.25493846395</v>
      </c>
      <c r="CL2619" s="14">
        <f>Таблица1[[#This Row],[Т9]]-Таблица1[[#This Row],[Т5]]</f>
        <v>135.44671759476478</v>
      </c>
      <c r="CM2619" s="14">
        <f>Таблица1[[#This Row],[Т9]]-Таблица1[[#This Row],[Т4]]</f>
        <v>38818.730458801008</v>
      </c>
      <c r="CN2619" s="14">
        <f>Таблица1[[#This Row],[Т9]]-Таблица1[[#This Row],[Т3]]</f>
        <v>367.48690821432683</v>
      </c>
      <c r="CO2619" s="14">
        <f>Таблица1[[#This Row],[Т9]]-Таблица1[[#This Row],[Т2]]</f>
        <v>44299.26264098916</v>
      </c>
      <c r="CP2619" s="14">
        <f>Таблица1[[#This Row],[Т9]]-Таблица1[[#This Row],[Т1]]</f>
        <v>676.1001996596242</v>
      </c>
      <c r="CQ2619" s="14">
        <f>Таблица1[[#This Row],[Т9]]-Таблица1[[#This Row],[угол обхв6]]</f>
        <v>47455.861046781261</v>
      </c>
      <c r="CR2619" s="14">
        <f>Таблица1[[#This Row],[Т9]]-Таблица1[[#This Row],[угол обхв5]]</f>
        <v>1180.7169459956567</v>
      </c>
      <c r="CS2619" s="14">
        <f>Таблица1[[#This Row],[Т9]]-Таблица1[[#This Row],[угол обхв4]]</f>
        <v>59062.004731015288</v>
      </c>
      <c r="CT2619" s="14">
        <f>Таблица1[[#This Row],[Lкан_прям, мм]]+Таблица1[[#This Row],[Lкан_дуг, мм]]+Таблица1[[#This Row],[Lкан_леб,мм]]</f>
        <v>85045.326329871838</v>
      </c>
      <c r="CU2619" s="16">
        <f>Таблица1[[#This Row],[Lкан_леб,мм]]</f>
        <v>57881.287785019631</v>
      </c>
      <c r="CV2619" s="14">
        <f>2534431-(Таблица1[[#This Row],[Т23]]+Таблица1[[#This Row],[угол обхв3]])</f>
        <v>2448936.9614551477</v>
      </c>
      <c r="CW2619" s="50">
        <f>SUM(X2619:AC2619,AD2619:AI2619)-Таблица1[[#This Row],[lподв_min, мм]]</f>
        <v>22942.761499919041</v>
      </c>
      <c r="CX2619" s="17">
        <f>CW3058-Таблица1[[#This Row],[Суммарная длина каната]]</f>
        <v>-2448936.9614551477</v>
      </c>
    </row>
    <row r="2620" spans="1:102" x14ac:dyDescent="0.25">
      <c r="A2620" s="21">
        <v>2619</v>
      </c>
      <c r="B2620" s="10">
        <v>66.864693877551005</v>
      </c>
      <c r="C2620" s="10">
        <v>72.093469387755121</v>
      </c>
      <c r="D2620" s="11">
        <v>10501.891996664368</v>
      </c>
      <c r="E2620" s="11">
        <v>15271.220357897186</v>
      </c>
      <c r="F2620" s="11">
        <v>10422.298019201704</v>
      </c>
      <c r="G2620" s="11">
        <v>15386.917370614337</v>
      </c>
      <c r="H2620" s="11">
        <v>10909.891506664368</v>
      </c>
      <c r="I2620" s="11">
        <v>11022.083159878353</v>
      </c>
      <c r="J2620" s="11">
        <v>4249.1371980188305</v>
      </c>
      <c r="K2620" s="11">
        <v>25983.321598850216</v>
      </c>
      <c r="L2620" s="11">
        <v>1180.7169460019936</v>
      </c>
      <c r="M2620" s="11">
        <v>57881.287785019631</v>
      </c>
      <c r="N2620" s="11">
        <v>3509.9999137044024</v>
      </c>
      <c r="O2620" s="11">
        <v>21344.715820473768</v>
      </c>
      <c r="P2620" s="43">
        <v>6618.7787607442169</v>
      </c>
      <c r="Q2620" s="11">
        <v>20991.874306268975</v>
      </c>
      <c r="R2620" s="11">
        <v>10215.687283150752</v>
      </c>
      <c r="S2620" s="11">
        <v>16856.843220359311</v>
      </c>
      <c r="T2620" s="11">
        <v>11188.362061554428</v>
      </c>
      <c r="U2620" s="11">
        <v>15860.240603737542</v>
      </c>
      <c r="V2620" s="11">
        <v>10501.891996664368</v>
      </c>
      <c r="W2620" s="11">
        <v>15271.220357897186</v>
      </c>
      <c r="X2620" s="12">
        <v>0</v>
      </c>
      <c r="Y2620" s="12">
        <v>491.43442658210273</v>
      </c>
      <c r="Z2620" s="12">
        <v>302.68241795132974</v>
      </c>
      <c r="AA2620" s="44">
        <v>232.04019061955873</v>
      </c>
      <c r="AB2620" s="45">
        <v>47.253829333786769</v>
      </c>
      <c r="AC2620" s="12">
        <v>107.30608151521555</v>
      </c>
      <c r="AD2620" s="12">
        <v>11606.143684234028</v>
      </c>
      <c r="AE2620" s="12">
        <v>3128.7382527064374</v>
      </c>
      <c r="AF2620" s="12">
        <v>5480.5321821881498</v>
      </c>
      <c r="AG2620" s="44">
        <v>1128.4755203370603</v>
      </c>
      <c r="AH2620" s="45">
        <v>390.2947604055185</v>
      </c>
      <c r="AI2620" s="12">
        <v>4249.1371989790241</v>
      </c>
      <c r="AJ2620" s="12">
        <v>-62.537274233309638</v>
      </c>
      <c r="AK2620" s="12">
        <v>6.4752712338134053</v>
      </c>
      <c r="AL2620" s="12">
        <v>48.981215060837961</v>
      </c>
      <c r="AM2620" s="44">
        <v>81.566812119445387</v>
      </c>
      <c r="AN2620" s="45">
        <v>74.930917544304535</v>
      </c>
      <c r="AO2620" s="12">
        <v>89.999999865159026</v>
      </c>
      <c r="AP2620" s="12">
        <v>-2204.4452587759329</v>
      </c>
      <c r="AQ2620" s="12">
        <v>3556.0118604279824</v>
      </c>
      <c r="AR2620" s="12">
        <v>6926.6124942152528</v>
      </c>
      <c r="AS2620" s="44">
        <v>10619.275803631912</v>
      </c>
      <c r="AT2620" s="45">
        <v>10794.391932293824</v>
      </c>
      <c r="AU2620" s="12">
        <v>10909.891996664366</v>
      </c>
      <c r="AV2620" s="12">
        <v>11234.614357590142</v>
      </c>
      <c r="AW2620" s="12">
        <v>21750.113034029448</v>
      </c>
      <c r="AX2620" s="12">
        <v>21259.647330558731</v>
      </c>
      <c r="AY2620" s="44">
        <v>16916.678879759264</v>
      </c>
      <c r="AZ2620" s="45">
        <v>15754.167340139298</v>
      </c>
      <c r="BA2620" s="12">
        <v>15271.220358857381</v>
      </c>
      <c r="BB2620" s="12">
        <v>3147.9770094850173</v>
      </c>
      <c r="BC2620" s="12">
        <v>6664.7907074677969</v>
      </c>
      <c r="BD2620" s="12">
        <v>10523.521016621788</v>
      </c>
      <c r="BE2620" s="44">
        <v>10784.773541073268</v>
      </c>
      <c r="BF2620" s="45">
        <v>10895.86212592497</v>
      </c>
      <c r="BG2620" s="12">
        <v>10909.892006664368</v>
      </c>
      <c r="BH2620" s="12">
        <v>21532.87377757514</v>
      </c>
      <c r="BI2620" s="12">
        <v>21397.271519824651</v>
      </c>
      <c r="BJ2620" s="12">
        <v>17124.616244649067</v>
      </c>
      <c r="BK2620" s="44">
        <v>15800.40494433759</v>
      </c>
      <c r="BL2620" s="45">
        <v>15377.29362149543</v>
      </c>
      <c r="BM2620" s="12">
        <v>11022.083159878355</v>
      </c>
      <c r="BN2620" s="12">
        <v>0</v>
      </c>
      <c r="BO2620" s="12">
        <v>69.012545467123047</v>
      </c>
      <c r="BP2620" s="12">
        <v>42.505943827024559</v>
      </c>
      <c r="BQ2620" s="48">
        <v>32.585597058607426</v>
      </c>
      <c r="BR2620" s="49">
        <v>6.6358945751408536</v>
      </c>
      <c r="BS2620" s="13">
        <v>15.069082320854484</v>
      </c>
      <c r="BT2620" s="12">
        <v>448.71221498037113</v>
      </c>
      <c r="BV2620" s="14">
        <f>Таблица1[[#This Row],[Lкан_леб,мм]]</f>
        <v>57881.287785019631</v>
      </c>
      <c r="BW2620" s="50">
        <f>Таблица1[[#This Row],[угол обхв4]]+Таблица1[[#This Row],[Lдуг 3,мм]]</f>
        <v>11606.143684234028</v>
      </c>
      <c r="BX2620" s="54">
        <f>Таблица1[[#This Row],[угол обхв5]]+Таблица1[[#This Row],[Y5, мм]]</f>
        <v>58372.722211601736</v>
      </c>
      <c r="BY2620" s="14">
        <f>Таблица1[[#This Row],[угол обхв6]]+Таблица1[[#This Row],[Lдуг 4,мм]]</f>
        <v>14734.881936940466</v>
      </c>
      <c r="BZ2620" s="14">
        <f>Таблица1[[#This Row],[Т1]]+Таблица1[[#This Row],[X6, мм]]</f>
        <v>58675.404629553064</v>
      </c>
      <c r="CA2620" s="14">
        <f>Таблица1[[#This Row],[Т2]]+Таблица1[[#This Row],[Lдуг 5,мм]]</f>
        <v>20215.414119128618</v>
      </c>
      <c r="CB2620" s="14">
        <f>Таблица1[[#This Row],[Т3]]+Таблица1[[#This Row],[Y6, мм]]</f>
        <v>58907.444820172626</v>
      </c>
      <c r="CC2620" s="14">
        <f>Таблица1[[#This Row],[Т4]]+Таблица1[[#This Row],[Lдуг 6,мм]]</f>
        <v>21343.889639465677</v>
      </c>
      <c r="CD2620" s="14">
        <f>Таблица1[[#This Row],[Т5]]+Таблица1[[#This Row],[Lдуг 1,мм]]</f>
        <v>58954.698649506412</v>
      </c>
      <c r="CE2620" s="14">
        <f>Таблица1[[#This Row],[Т6]]+Таблица1[[#This Row],[Lпрям1, мм]]</f>
        <v>21734.184399871196</v>
      </c>
      <c r="CF2620" s="15">
        <f>Таблица1[[#This Row],[Т7]]+Таблица1[[#This Row],[Lдуг 2,мм]]</f>
        <v>59062.004731021625</v>
      </c>
      <c r="CG2620" s="14">
        <f>Таблица1[[#This Row],[Т8]]+Таблица1[[#This Row],[Lпрям2, мм]]</f>
        <v>25983.32159885022</v>
      </c>
      <c r="CH2620" s="14">
        <f>Таблица1[[#This Row],[Т9]]-Таблица1[[#This Row],[Т9]]</f>
        <v>0</v>
      </c>
      <c r="CI2620" s="50">
        <f>Таблица1[[#This Row],[Т9]]-Таблица1[[#This Row],[Т8]]</f>
        <v>37327.820331150433</v>
      </c>
      <c r="CJ2620" s="54">
        <f>Таблица1[[#This Row],[Т9]]-Таблица1[[#This Row],[Т7]]</f>
        <v>107.30608151521301</v>
      </c>
      <c r="CK2620" s="14">
        <f>Таблица1[[#This Row],[Т9]]-Таблица1[[#This Row],[Т6]]</f>
        <v>37718.115091555948</v>
      </c>
      <c r="CL2620" s="14">
        <f>Таблица1[[#This Row],[Т9]]-Таблица1[[#This Row],[Т5]]</f>
        <v>154.5599108489987</v>
      </c>
      <c r="CM2620" s="14">
        <f>Таблица1[[#This Row],[Т9]]-Таблица1[[#This Row],[Т4]]</f>
        <v>38846.590611893007</v>
      </c>
      <c r="CN2620" s="14">
        <f>Таблица1[[#This Row],[Т9]]-Таблица1[[#This Row],[Т3]]</f>
        <v>386.60010146856075</v>
      </c>
      <c r="CO2620" s="14">
        <f>Таблица1[[#This Row],[Т9]]-Таблица1[[#This Row],[Т2]]</f>
        <v>44327.122794081159</v>
      </c>
      <c r="CP2620" s="14">
        <f>Таблица1[[#This Row],[Т9]]-Таблица1[[#This Row],[Т1]]</f>
        <v>689.28251941988856</v>
      </c>
      <c r="CQ2620" s="14">
        <f>Таблица1[[#This Row],[Т9]]-Таблица1[[#This Row],[угол обхв6]]</f>
        <v>47455.861046787599</v>
      </c>
      <c r="CR2620" s="14">
        <f>Таблица1[[#This Row],[Т9]]-Таблица1[[#This Row],[угол обхв5]]</f>
        <v>1180.7169460019941</v>
      </c>
      <c r="CS2620" s="14">
        <f>Таблица1[[#This Row],[Т9]]-Таблица1[[#This Row],[угол обхв4]]</f>
        <v>59062.004731021625</v>
      </c>
      <c r="CT2620" s="14">
        <f>Таблица1[[#This Row],[Lкан_прям, мм]]+Таблица1[[#This Row],[Lкан_дуг, мм]]+Таблица1[[#This Row],[Lкан_леб,мм]]</f>
        <v>85045.326329871838</v>
      </c>
      <c r="CU2620" s="16">
        <f>Таблица1[[#This Row],[Lкан_леб,мм]]</f>
        <v>57881.287785019631</v>
      </c>
      <c r="CV2620" s="14">
        <f>2534431-(Таблица1[[#This Row],[Т23]]+Таблица1[[#This Row],[угол обхв3]])</f>
        <v>2448936.9614551477</v>
      </c>
      <c r="CW2620" s="50">
        <f>SUM(X2620:AC2620,AD2620:AI2620)-Таблица1[[#This Row],[lподв_min, мм]]</f>
        <v>22914.901346833383</v>
      </c>
      <c r="CX2620" s="17">
        <f>CW3059-Таблица1[[#This Row],[Суммарная длина каната]]</f>
        <v>-2448936.9614551477</v>
      </c>
    </row>
    <row r="2621" spans="1:102" x14ac:dyDescent="0.25">
      <c r="A2621" s="21">
        <v>2620</v>
      </c>
      <c r="B2621" s="10">
        <v>66.864693877551005</v>
      </c>
      <c r="C2621" s="10">
        <v>74.777551020408183</v>
      </c>
      <c r="D2621" s="11">
        <v>10746.111046509708</v>
      </c>
      <c r="E2621" s="11">
        <v>15562.819144998142</v>
      </c>
      <c r="F2621" s="11">
        <v>10661.186422457607</v>
      </c>
      <c r="G2621" s="11">
        <v>15674.661928536505</v>
      </c>
      <c r="H2621" s="11">
        <v>11154.110556509708</v>
      </c>
      <c r="I2621" s="11">
        <v>11284.356905067083</v>
      </c>
      <c r="J2621" s="11">
        <v>4278.4622399310592</v>
      </c>
      <c r="K2621" s="11">
        <v>25983.321598843631</v>
      </c>
      <c r="L2621" s="11">
        <v>1180.716946008574</v>
      </c>
      <c r="M2621" s="11">
        <v>57881.287785019631</v>
      </c>
      <c r="N2621" s="11">
        <v>3509.9999137044024</v>
      </c>
      <c r="O2621" s="11">
        <v>21344.715820473768</v>
      </c>
      <c r="P2621" s="43">
        <v>6599.365781469025</v>
      </c>
      <c r="Q2621" s="11">
        <v>21095.35506506795</v>
      </c>
      <c r="R2621" s="11">
        <v>10385.967300270866</v>
      </c>
      <c r="S2621" s="11">
        <v>17133.299798188451</v>
      </c>
      <c r="T2621" s="11">
        <v>11404.244813990725</v>
      </c>
      <c r="U2621" s="11">
        <v>16183.339849005062</v>
      </c>
      <c r="V2621" s="11">
        <v>10746.111046509708</v>
      </c>
      <c r="W2621" s="11">
        <v>15562.819144998142</v>
      </c>
      <c r="X2621" s="12">
        <v>0</v>
      </c>
      <c r="Y2621" s="12">
        <v>478.18520923170445</v>
      </c>
      <c r="Z2621" s="12">
        <v>296.81844205383072</v>
      </c>
      <c r="AA2621" s="44">
        <v>232.04019061955907</v>
      </c>
      <c r="AB2621" s="45">
        <v>47.253829333786307</v>
      </c>
      <c r="AC2621" s="12">
        <v>126.41927476969342</v>
      </c>
      <c r="AD2621" s="12">
        <v>11606.143684234028</v>
      </c>
      <c r="AE2621" s="12">
        <v>3099.4132107942019</v>
      </c>
      <c r="AF2621" s="12">
        <v>5480.5321821881489</v>
      </c>
      <c r="AG2621" s="44">
        <v>1128.4755203370623</v>
      </c>
      <c r="AH2621" s="45">
        <v>390.2947604055185</v>
      </c>
      <c r="AI2621" s="12">
        <v>4278.4622408846717</v>
      </c>
      <c r="AJ2621" s="12">
        <v>-62.537274233309638</v>
      </c>
      <c r="AK2621" s="12">
        <v>4.614672616094464</v>
      </c>
      <c r="AL2621" s="12">
        <v>46.297133428184878</v>
      </c>
      <c r="AM2621" s="44">
        <v>78.882730486792354</v>
      </c>
      <c r="AN2621" s="45">
        <v>72.246835911651559</v>
      </c>
      <c r="AO2621" s="12">
        <v>89.999999866083243</v>
      </c>
      <c r="AP2621" s="12">
        <v>-2204.4452587759329</v>
      </c>
      <c r="AQ2621" s="12">
        <v>3542.8252200724764</v>
      </c>
      <c r="AR2621" s="12">
        <v>6894.3222738586792</v>
      </c>
      <c r="AS2621" s="44">
        <v>10786.311013561601</v>
      </c>
      <c r="AT2621" s="45">
        <v>11015.674197315893</v>
      </c>
      <c r="AU2621" s="12">
        <v>11154.111046509708</v>
      </c>
      <c r="AV2621" s="12">
        <v>11234.614357590142</v>
      </c>
      <c r="AW2621" s="12">
        <v>21751.393210135207</v>
      </c>
      <c r="AX2621" s="12">
        <v>21377.249846142717</v>
      </c>
      <c r="AY2621" s="44">
        <v>17211.969431647532</v>
      </c>
      <c r="AZ2621" s="45">
        <v>16058.933756481661</v>
      </c>
      <c r="BA2621" s="12">
        <v>15562.819145951757</v>
      </c>
      <c r="BB2621" s="12">
        <v>3147.9770094850173</v>
      </c>
      <c r="BC2621" s="12">
        <v>6632.1910878370991</v>
      </c>
      <c r="BD2621" s="12">
        <v>10680.923792660522</v>
      </c>
      <c r="BE2621" s="44">
        <v>11003.901100699992</v>
      </c>
      <c r="BF2621" s="45">
        <v>11134.681663184541</v>
      </c>
      <c r="BG2621" s="12">
        <v>11154.11105650971</v>
      </c>
      <c r="BH2621" s="12">
        <v>21532.87377757514</v>
      </c>
      <c r="BI2621" s="12">
        <v>21502.032454729389</v>
      </c>
      <c r="BJ2621" s="12">
        <v>17415.194579263218</v>
      </c>
      <c r="BK2621" s="44">
        <v>16104.670215545979</v>
      </c>
      <c r="BL2621" s="45">
        <v>15687.225237521543</v>
      </c>
      <c r="BM2621" s="12">
        <v>11284.356905067085</v>
      </c>
      <c r="BN2621" s="12">
        <v>0</v>
      </c>
      <c r="BO2621" s="12">
        <v>67.151946849404098</v>
      </c>
      <c r="BP2621" s="12">
        <v>41.682460812090412</v>
      </c>
      <c r="BQ2621" s="48">
        <v>32.585597058607476</v>
      </c>
      <c r="BR2621" s="49">
        <v>6.6358945751407896</v>
      </c>
      <c r="BS2621" s="13">
        <v>17.753163954431677</v>
      </c>
      <c r="BT2621" s="12">
        <v>448.71221498037113</v>
      </c>
      <c r="BV2621" s="14">
        <f>Таблица1[[#This Row],[Lкан_леб,мм]]</f>
        <v>57881.287785019631</v>
      </c>
      <c r="BW2621" s="50">
        <f>Таблица1[[#This Row],[угол обхв4]]+Таблица1[[#This Row],[Lдуг 3,мм]]</f>
        <v>11606.143684234028</v>
      </c>
      <c r="BX2621" s="54">
        <f>Таблица1[[#This Row],[угол обхв5]]+Таблица1[[#This Row],[Y5, мм]]</f>
        <v>58359.472994251337</v>
      </c>
      <c r="BY2621" s="14">
        <f>Таблица1[[#This Row],[угол обхв6]]+Таблица1[[#This Row],[Lдуг 4,мм]]</f>
        <v>14705.55689502823</v>
      </c>
      <c r="BZ2621" s="14">
        <f>Таблица1[[#This Row],[Т1]]+Таблица1[[#This Row],[X6, мм]]</f>
        <v>58656.291436305168</v>
      </c>
      <c r="CA2621" s="14">
        <f>Таблица1[[#This Row],[Т2]]+Таблица1[[#This Row],[Lдуг 5,мм]]</f>
        <v>20186.08907721638</v>
      </c>
      <c r="CB2621" s="14">
        <f>Таблица1[[#This Row],[Т3]]+Таблица1[[#This Row],[Y6, мм]]</f>
        <v>58888.33162692473</v>
      </c>
      <c r="CC2621" s="14">
        <f>Таблица1[[#This Row],[Т4]]+Таблица1[[#This Row],[Lдуг 6,мм]]</f>
        <v>21314.564597553443</v>
      </c>
      <c r="CD2621" s="14">
        <f>Таблица1[[#This Row],[Т5]]+Таблица1[[#This Row],[Lдуг 1,мм]]</f>
        <v>58935.585456258515</v>
      </c>
      <c r="CE2621" s="14">
        <f>Таблица1[[#This Row],[Т6]]+Таблица1[[#This Row],[Lпрям1, мм]]</f>
        <v>21704.859357958961</v>
      </c>
      <c r="CF2621" s="15">
        <f>Таблица1[[#This Row],[Т7]]+Таблица1[[#This Row],[Lдуг 2,мм]]</f>
        <v>59062.00473102821</v>
      </c>
      <c r="CG2621" s="14">
        <f>Таблица1[[#This Row],[Т8]]+Таблица1[[#This Row],[Lпрям2, мм]]</f>
        <v>25983.321598843635</v>
      </c>
      <c r="CH2621" s="14">
        <f>Таблица1[[#This Row],[Т9]]-Таблица1[[#This Row],[Т9]]</f>
        <v>0</v>
      </c>
      <c r="CI2621" s="50">
        <f>Таблица1[[#This Row],[Т9]]-Таблица1[[#This Row],[Т8]]</f>
        <v>37357.145373069245</v>
      </c>
      <c r="CJ2621" s="54">
        <f>Таблица1[[#This Row],[Т9]]-Таблица1[[#This Row],[Т7]]</f>
        <v>126.41927476969431</v>
      </c>
      <c r="CK2621" s="14">
        <f>Таблица1[[#This Row],[Т9]]-Таблица1[[#This Row],[Т6]]</f>
        <v>37747.440133474767</v>
      </c>
      <c r="CL2621" s="14">
        <f>Таблица1[[#This Row],[Т9]]-Таблица1[[#This Row],[Т5]]</f>
        <v>173.67310410348</v>
      </c>
      <c r="CM2621" s="14">
        <f>Таблица1[[#This Row],[Т9]]-Таблица1[[#This Row],[Т4]]</f>
        <v>38875.915653811826</v>
      </c>
      <c r="CN2621" s="14">
        <f>Таблица1[[#This Row],[Т9]]-Таблица1[[#This Row],[Т3]]</f>
        <v>405.71329472304205</v>
      </c>
      <c r="CO2621" s="14">
        <f>Таблица1[[#This Row],[Т9]]-Таблица1[[#This Row],[Т2]]</f>
        <v>44356.447835999978</v>
      </c>
      <c r="CP2621" s="14">
        <f>Таблица1[[#This Row],[Т9]]-Таблица1[[#This Row],[Т1]]</f>
        <v>702.531736776873</v>
      </c>
      <c r="CQ2621" s="14">
        <f>Таблица1[[#This Row],[Т9]]-Таблица1[[#This Row],[угол обхв6]]</f>
        <v>47455.861046794183</v>
      </c>
      <c r="CR2621" s="14">
        <f>Таблица1[[#This Row],[Т9]]-Таблица1[[#This Row],[угол обхв5]]</f>
        <v>1180.7169460085788</v>
      </c>
      <c r="CS2621" s="14">
        <f>Таблица1[[#This Row],[Т9]]-Таблица1[[#This Row],[угол обхв4]]</f>
        <v>59062.00473102821</v>
      </c>
      <c r="CT2621" s="14">
        <f>Таблица1[[#This Row],[Lкан_прям, мм]]+Таблица1[[#This Row],[Lкан_дуг, мм]]+Таблица1[[#This Row],[Lкан_леб,мм]]</f>
        <v>85045.326329871838</v>
      </c>
      <c r="CU2621" s="16">
        <f>Таблица1[[#This Row],[Lкан_леб,мм]]</f>
        <v>57881.287785019631</v>
      </c>
      <c r="CV2621" s="14">
        <f>2534431-(Таблица1[[#This Row],[Т23]]+Таблица1[[#This Row],[угол обхв3]])</f>
        <v>2448936.9614551477</v>
      </c>
      <c r="CW2621" s="50">
        <f>SUM(X2621:AC2621,AD2621:AI2621)-Таблица1[[#This Row],[lподв_min, мм]]</f>
        <v>22885.576304921145</v>
      </c>
      <c r="CX2621" s="17">
        <f>CW3060-Таблица1[[#This Row],[Суммарная длина каната]]</f>
        <v>-2448936.9614551477</v>
      </c>
    </row>
    <row r="2622" spans="1:102" x14ac:dyDescent="0.25">
      <c r="A2622" s="21">
        <v>2621</v>
      </c>
      <c r="B2622" s="10">
        <v>66.864693877551005</v>
      </c>
      <c r="C2622" s="10">
        <v>77.461632653061244</v>
      </c>
      <c r="D2622" s="11">
        <v>10976.406910458307</v>
      </c>
      <c r="E2622" s="11">
        <v>15865.534542680984</v>
      </c>
      <c r="F2622" s="11">
        <v>10886.337977367843</v>
      </c>
      <c r="G2622" s="11">
        <v>15973.277696950501</v>
      </c>
      <c r="H2622" s="11">
        <v>11384.406420458308</v>
      </c>
      <c r="I2622" s="11">
        <v>11556.305671322645</v>
      </c>
      <c r="J2622" s="11">
        <v>4309.2288713583375</v>
      </c>
      <c r="K2622" s="11">
        <v>25983.321598836825</v>
      </c>
      <c r="L2622" s="11">
        <v>1180.7169460153834</v>
      </c>
      <c r="M2622" s="11">
        <v>57881.287785019631</v>
      </c>
      <c r="N2622" s="11">
        <v>3509.9999137044024</v>
      </c>
      <c r="O2622" s="11">
        <v>21344.715820473768</v>
      </c>
      <c r="P2622" s="43">
        <v>6575.1282065617079</v>
      </c>
      <c r="Q2622" s="11">
        <v>21197.813208563537</v>
      </c>
      <c r="R2622" s="11">
        <v>10543.114341688968</v>
      </c>
      <c r="S2622" s="11">
        <v>17417.427113012211</v>
      </c>
      <c r="T2622" s="11">
        <v>11604.76033487353</v>
      </c>
      <c r="U2622" s="11">
        <v>16516.194187983856</v>
      </c>
      <c r="V2622" s="11">
        <v>10976.406910458307</v>
      </c>
      <c r="W2622" s="11">
        <v>15865.534542680984</v>
      </c>
      <c r="X2622" s="12">
        <v>0</v>
      </c>
      <c r="Y2622" s="12">
        <v>464.86367922140028</v>
      </c>
      <c r="Z2622" s="12">
        <v>291.02677881623794</v>
      </c>
      <c r="AA2622" s="44">
        <v>232.0401906195585</v>
      </c>
      <c r="AB2622" s="45">
        <v>47.253829333786854</v>
      </c>
      <c r="AC2622" s="12">
        <v>145.53246802439992</v>
      </c>
      <c r="AD2622" s="12">
        <v>11606.143684234028</v>
      </c>
      <c r="AE2622" s="12">
        <v>3068.6465793669336</v>
      </c>
      <c r="AF2622" s="12">
        <v>5480.5321821881489</v>
      </c>
      <c r="AG2622" s="44">
        <v>1128.4755203370594</v>
      </c>
      <c r="AH2622" s="45">
        <v>390.29476040551407</v>
      </c>
      <c r="AI2622" s="12">
        <v>4309.2288723051406</v>
      </c>
      <c r="AJ2622" s="12">
        <v>-62.537274233309638</v>
      </c>
      <c r="AK2622" s="12">
        <v>2.7439190713706951</v>
      </c>
      <c r="AL2622" s="12">
        <v>43.613051795531838</v>
      </c>
      <c r="AM2622" s="44">
        <v>76.198648854139236</v>
      </c>
      <c r="AN2622" s="45">
        <v>69.562754278998369</v>
      </c>
      <c r="AO2622" s="12">
        <v>89.99999986703935</v>
      </c>
      <c r="AP2622" s="12">
        <v>-2204.4452587759329</v>
      </c>
      <c r="AQ2622" s="12">
        <v>3529.5317379497801</v>
      </c>
      <c r="AR2622" s="12">
        <v>6856.5602784319844</v>
      </c>
      <c r="AS2622" s="44">
        <v>10939.334832748218</v>
      </c>
      <c r="AT2622" s="45">
        <v>11222.441813859637</v>
      </c>
      <c r="AU2622" s="12">
        <v>11384.406910458307</v>
      </c>
      <c r="AV2622" s="12">
        <v>11234.614357590142</v>
      </c>
      <c r="AW2622" s="12">
        <v>21752.248037410842</v>
      </c>
      <c r="AX2622" s="12">
        <v>21493.211226367996</v>
      </c>
      <c r="AY2622" s="44">
        <v>17514.758107380741</v>
      </c>
      <c r="AZ2622" s="45">
        <v>16373.728232437454</v>
      </c>
      <c r="BA2622" s="12">
        <v>15865.534543627788</v>
      </c>
      <c r="BB2622" s="12">
        <v>3147.9770094850173</v>
      </c>
      <c r="BC2622" s="12">
        <v>6594.6600308070847</v>
      </c>
      <c r="BD2622" s="12">
        <v>10824.546413559245</v>
      </c>
      <c r="BE2622" s="44">
        <v>11208.53984381428</v>
      </c>
      <c r="BF2622" s="45">
        <v>11358.725431472199</v>
      </c>
      <c r="BG2622" s="12">
        <v>11384.406920458308</v>
      </c>
      <c r="BH2622" s="12">
        <v>21532.87377757514</v>
      </c>
      <c r="BI2622" s="12">
        <v>21605.345425500611</v>
      </c>
      <c r="BJ2622" s="12">
        <v>17712.825130816669</v>
      </c>
      <c r="BK2622" s="44">
        <v>16418.863193615322</v>
      </c>
      <c r="BL2622" s="45">
        <v>16008.000498227386</v>
      </c>
      <c r="BM2622" s="12">
        <v>11556.305671322647</v>
      </c>
      <c r="BN2622" s="12">
        <v>0</v>
      </c>
      <c r="BO2622" s="12">
        <v>65.281193304680343</v>
      </c>
      <c r="BP2622" s="12">
        <v>40.86913272416114</v>
      </c>
      <c r="BQ2622" s="48">
        <v>32.585597058607398</v>
      </c>
      <c r="BR2622" s="49">
        <v>6.635894575140866</v>
      </c>
      <c r="BS2622" s="13">
        <v>20.437245588040984</v>
      </c>
      <c r="BT2622" s="12">
        <v>448.71221498037113</v>
      </c>
      <c r="BV2622" s="14">
        <f>Таблица1[[#This Row],[Lкан_леб,мм]]</f>
        <v>57881.287785019631</v>
      </c>
      <c r="BW2622" s="50">
        <f>Таблица1[[#This Row],[угол обхв4]]+Таблица1[[#This Row],[Lдуг 3,мм]]</f>
        <v>11606.143684234028</v>
      </c>
      <c r="BX2622" s="54">
        <f>Таблица1[[#This Row],[угол обхв5]]+Таблица1[[#This Row],[Y5, мм]]</f>
        <v>58346.151464241033</v>
      </c>
      <c r="BY2622" s="14">
        <f>Таблица1[[#This Row],[угол обхв6]]+Таблица1[[#This Row],[Lдуг 4,мм]]</f>
        <v>14674.790263600962</v>
      </c>
      <c r="BZ2622" s="14">
        <f>Таблица1[[#This Row],[Т1]]+Таблица1[[#This Row],[X6, мм]]</f>
        <v>58637.178243057271</v>
      </c>
      <c r="CA2622" s="14">
        <f>Таблица1[[#This Row],[Т2]]+Таблица1[[#This Row],[Lдуг 5,мм]]</f>
        <v>20155.322445789112</v>
      </c>
      <c r="CB2622" s="14">
        <f>Таблица1[[#This Row],[Т3]]+Таблица1[[#This Row],[Y6, мм]]</f>
        <v>58869.218433676833</v>
      </c>
      <c r="CC2622" s="14">
        <f>Таблица1[[#This Row],[Т4]]+Таблица1[[#This Row],[Lдуг 6,мм]]</f>
        <v>21283.797966126171</v>
      </c>
      <c r="CD2622" s="14">
        <f>Таблица1[[#This Row],[Т5]]+Таблица1[[#This Row],[Lдуг 1,мм]]</f>
        <v>58916.472263010619</v>
      </c>
      <c r="CE2622" s="14">
        <f>Таблица1[[#This Row],[Т6]]+Таблица1[[#This Row],[Lпрям1, мм]]</f>
        <v>21674.092726531686</v>
      </c>
      <c r="CF2622" s="15">
        <f>Таблица1[[#This Row],[Т7]]+Таблица1[[#This Row],[Lдуг 2,мм]]</f>
        <v>59062.00473103502</v>
      </c>
      <c r="CG2622" s="14">
        <f>Таблица1[[#This Row],[Т8]]+Таблица1[[#This Row],[Lпрям2, мм]]</f>
        <v>25983.321598836825</v>
      </c>
      <c r="CH2622" s="14">
        <f>Таблица1[[#This Row],[Т9]]-Таблица1[[#This Row],[Т9]]</f>
        <v>0</v>
      </c>
      <c r="CI2622" s="50">
        <f>Таблица1[[#This Row],[Т9]]-Таблица1[[#This Row],[Т8]]</f>
        <v>37387.912004503334</v>
      </c>
      <c r="CJ2622" s="54">
        <f>Таблица1[[#This Row],[Т9]]-Таблица1[[#This Row],[Т7]]</f>
        <v>145.53246802440117</v>
      </c>
      <c r="CK2622" s="14">
        <f>Таблица1[[#This Row],[Т9]]-Таблица1[[#This Row],[Т6]]</f>
        <v>37778.206764908849</v>
      </c>
      <c r="CL2622" s="14">
        <f>Таблица1[[#This Row],[Т9]]-Таблица1[[#This Row],[Т5]]</f>
        <v>192.78629735818686</v>
      </c>
      <c r="CM2622" s="14">
        <f>Таблица1[[#This Row],[Т9]]-Таблица1[[#This Row],[Т4]]</f>
        <v>38906.682285245908</v>
      </c>
      <c r="CN2622" s="14">
        <f>Таблица1[[#This Row],[Т9]]-Таблица1[[#This Row],[Т3]]</f>
        <v>424.82648797774891</v>
      </c>
      <c r="CO2622" s="14">
        <f>Таблица1[[#This Row],[Т9]]-Таблица1[[#This Row],[Т2]]</f>
        <v>44387.21446743406</v>
      </c>
      <c r="CP2622" s="14">
        <f>Таблица1[[#This Row],[Т9]]-Таблица1[[#This Row],[Т1]]</f>
        <v>715.85326679398713</v>
      </c>
      <c r="CQ2622" s="14">
        <f>Таблица1[[#This Row],[Т9]]-Таблица1[[#This Row],[угол обхв6]]</f>
        <v>47455.861046800994</v>
      </c>
      <c r="CR2622" s="14">
        <f>Таблица1[[#This Row],[Т9]]-Таблица1[[#This Row],[угол обхв5]]</f>
        <v>1180.7169460153891</v>
      </c>
      <c r="CS2622" s="14">
        <f>Таблица1[[#This Row],[Т9]]-Таблица1[[#This Row],[угол обхв4]]</f>
        <v>59062.00473103502</v>
      </c>
      <c r="CT2622" s="14">
        <f>Таблица1[[#This Row],[Lкан_прям, мм]]+Таблица1[[#This Row],[Lкан_дуг, мм]]+Таблица1[[#This Row],[Lкан_леб,мм]]</f>
        <v>85045.326329871838</v>
      </c>
      <c r="CU2622" s="16">
        <f>Таблица1[[#This Row],[Lкан_леб,мм]]</f>
        <v>57881.287785019631</v>
      </c>
      <c r="CV2622" s="14">
        <f>2534431-(Таблица1[[#This Row],[Т23]]+Таблица1[[#This Row],[угол обхв3]])</f>
        <v>2448936.9614551477</v>
      </c>
      <c r="CW2622" s="50">
        <f>SUM(X2622:AC2622,AD2622:AI2622)-Таблица1[[#This Row],[lподв_min, мм]]</f>
        <v>22854.80967349387</v>
      </c>
      <c r="CX2622" s="17">
        <f>CW3061-Таблица1[[#This Row],[Суммарная длина каната]]</f>
        <v>-2448936.9614551477</v>
      </c>
    </row>
    <row r="2623" spans="1:102" x14ac:dyDescent="0.25">
      <c r="A2623" s="21">
        <v>2622</v>
      </c>
      <c r="B2623" s="10">
        <v>66.864693877551005</v>
      </c>
      <c r="C2623" s="10">
        <v>80.14571428571432</v>
      </c>
      <c r="D2623" s="11">
        <v>11192.274284332601</v>
      </c>
      <c r="E2623" s="11">
        <v>16178.702347288556</v>
      </c>
      <c r="F2623" s="11">
        <v>11097.258667151869</v>
      </c>
      <c r="G2623" s="11">
        <v>16282.109467409779</v>
      </c>
      <c r="H2623" s="11">
        <v>11600.273794332603</v>
      </c>
      <c r="I2623" s="11">
        <v>11837.289999020317</v>
      </c>
      <c r="J2623" s="11">
        <v>4341.4123482682389</v>
      </c>
      <c r="K2623" s="11">
        <v>25983.321598829811</v>
      </c>
      <c r="L2623" s="11">
        <v>1180.716946022402</v>
      </c>
      <c r="M2623" s="11">
        <v>57881.287785019631</v>
      </c>
      <c r="N2623" s="11">
        <v>3509.9999137044024</v>
      </c>
      <c r="O2623" s="11">
        <v>21344.715820473768</v>
      </c>
      <c r="P2623" s="43">
        <v>6546.1192169506767</v>
      </c>
      <c r="Q2623" s="11">
        <v>21299.023927994331</v>
      </c>
      <c r="R2623" s="11">
        <v>10686.783602877709</v>
      </c>
      <c r="S2623" s="11">
        <v>17708.601746256434</v>
      </c>
      <c r="T2623" s="11">
        <v>11789.468662630674</v>
      </c>
      <c r="U2623" s="11">
        <v>16858.073287592291</v>
      </c>
      <c r="V2623" s="11">
        <v>11192.274284332601</v>
      </c>
      <c r="W2623" s="11">
        <v>16178.702347288556</v>
      </c>
      <c r="X2623" s="12">
        <v>0</v>
      </c>
      <c r="Y2623" s="12">
        <v>451.46409461450565</v>
      </c>
      <c r="Z2623" s="12">
        <v>285.31317017523514</v>
      </c>
      <c r="AA2623" s="44">
        <v>232.04019061955921</v>
      </c>
      <c r="AB2623" s="45">
        <v>47.253829333786669</v>
      </c>
      <c r="AC2623" s="12">
        <v>164.64566127931516</v>
      </c>
      <c r="AD2623" s="12">
        <v>11606.143684234028</v>
      </c>
      <c r="AE2623" s="12">
        <v>3036.463102457034</v>
      </c>
      <c r="AF2623" s="12">
        <v>5480.5321821881489</v>
      </c>
      <c r="AG2623" s="44">
        <v>1128.4755203370592</v>
      </c>
      <c r="AH2623" s="45">
        <v>390.29476040551634</v>
      </c>
      <c r="AI2623" s="12">
        <v>4341.4123492080225</v>
      </c>
      <c r="AJ2623" s="12">
        <v>-62.537274233309638</v>
      </c>
      <c r="AK2623" s="12">
        <v>0.86220425469539441</v>
      </c>
      <c r="AL2623" s="12">
        <v>40.928970162878755</v>
      </c>
      <c r="AM2623" s="44">
        <v>73.514567221486246</v>
      </c>
      <c r="AN2623" s="45">
        <v>66.878672646345407</v>
      </c>
      <c r="AO2623" s="12">
        <v>89.999999868025</v>
      </c>
      <c r="AP2623" s="12">
        <v>-2204.4452587759329</v>
      </c>
      <c r="AQ2623" s="12">
        <v>3516.1393896349764</v>
      </c>
      <c r="AR2623" s="12">
        <v>6813.4093635006766</v>
      </c>
      <c r="AS2623" s="44">
        <v>11078.011503641565</v>
      </c>
      <c r="AT2623" s="45">
        <v>11414.241102303406</v>
      </c>
      <c r="AU2623" s="12">
        <v>11600.274284332601</v>
      </c>
      <c r="AV2623" s="12">
        <v>11234.614357590142</v>
      </c>
      <c r="AW2623" s="12">
        <v>21752.669625254774</v>
      </c>
      <c r="AX2623" s="12">
        <v>21607.277034316521</v>
      </c>
      <c r="AY2623" s="44">
        <v>17824.38054251856</v>
      </c>
      <c r="AZ2623" s="45">
        <v>16697.860061013311</v>
      </c>
      <c r="BA2623" s="12">
        <v>16178.702348228342</v>
      </c>
      <c r="BB2623" s="12">
        <v>3147.9770094850173</v>
      </c>
      <c r="BC2623" s="12">
        <v>6552.2586928812507</v>
      </c>
      <c r="BD2623" s="12">
        <v>10954.073749427709</v>
      </c>
      <c r="BE2623" s="44">
        <v>11398.240761866819</v>
      </c>
      <c r="BF2623" s="45">
        <v>11567.50184465987</v>
      </c>
      <c r="BG2623" s="12">
        <v>11600.274294332603</v>
      </c>
      <c r="BH2623" s="12">
        <v>21532.87377757514</v>
      </c>
      <c r="BI2623" s="12">
        <v>21706.977732775336</v>
      </c>
      <c r="BJ2623" s="12">
        <v>18016.854852578625</v>
      </c>
      <c r="BK2623" s="44">
        <v>16742.294491330162</v>
      </c>
      <c r="BL2623" s="45">
        <v>16338.915573867534</v>
      </c>
      <c r="BM2623" s="12">
        <v>11837.289999020319</v>
      </c>
      <c r="BN2623" s="12">
        <v>0</v>
      </c>
      <c r="BO2623" s="12">
        <v>63.39947848800503</v>
      </c>
      <c r="BP2623" s="12">
        <v>40.066765908183356</v>
      </c>
      <c r="BQ2623" s="48">
        <v>32.58559705860749</v>
      </c>
      <c r="BR2623" s="49">
        <v>6.6358945751408402</v>
      </c>
      <c r="BS2623" s="13">
        <v>23.121327221679604</v>
      </c>
      <c r="BT2623" s="12">
        <v>448.71221498037113</v>
      </c>
      <c r="BV2623" s="14">
        <f>Таблица1[[#This Row],[Lкан_леб,мм]]</f>
        <v>57881.287785019631</v>
      </c>
      <c r="BW2623" s="50">
        <f>Таблица1[[#This Row],[угол обхв4]]+Таблица1[[#This Row],[Lдуг 3,мм]]</f>
        <v>11606.143684234028</v>
      </c>
      <c r="BX2623" s="54">
        <f>Таблица1[[#This Row],[угол обхв5]]+Таблица1[[#This Row],[Y5, мм]]</f>
        <v>58332.751879634139</v>
      </c>
      <c r="BY2623" s="14">
        <f>Таблица1[[#This Row],[угол обхв6]]+Таблица1[[#This Row],[Lдуг 4,мм]]</f>
        <v>14642.606786691062</v>
      </c>
      <c r="BZ2623" s="14">
        <f>Таблица1[[#This Row],[Т1]]+Таблица1[[#This Row],[X6, мм]]</f>
        <v>58618.065049809375</v>
      </c>
      <c r="CA2623" s="14">
        <f>Таблица1[[#This Row],[Т2]]+Таблица1[[#This Row],[Lдуг 5,мм]]</f>
        <v>20123.138968879211</v>
      </c>
      <c r="CB2623" s="14">
        <f>Таблица1[[#This Row],[Т3]]+Таблица1[[#This Row],[Y6, мм]]</f>
        <v>58850.105240428937</v>
      </c>
      <c r="CC2623" s="14">
        <f>Таблица1[[#This Row],[Т4]]+Таблица1[[#This Row],[Lдуг 6,мм]]</f>
        <v>21251.61448921627</v>
      </c>
      <c r="CD2623" s="14">
        <f>Таблица1[[#This Row],[Т5]]+Таблица1[[#This Row],[Lдуг 1,мм]]</f>
        <v>58897.359069762722</v>
      </c>
      <c r="CE2623" s="14">
        <f>Таблица1[[#This Row],[Т6]]+Таблица1[[#This Row],[Lпрям1, мм]]</f>
        <v>21641.909249621785</v>
      </c>
      <c r="CF2623" s="15">
        <f>Таблица1[[#This Row],[Т7]]+Таблица1[[#This Row],[Lдуг 2,мм]]</f>
        <v>59062.004731042034</v>
      </c>
      <c r="CG2623" s="14">
        <f>Таблица1[[#This Row],[Т8]]+Таблица1[[#This Row],[Lпрям2, мм]]</f>
        <v>25983.321598829807</v>
      </c>
      <c r="CH2623" s="14">
        <f>Таблица1[[#This Row],[Т9]]-Таблица1[[#This Row],[Т9]]</f>
        <v>0</v>
      </c>
      <c r="CI2623" s="50">
        <f>Таблица1[[#This Row],[Т9]]-Таблица1[[#This Row],[Т8]]</f>
        <v>37420.095481420249</v>
      </c>
      <c r="CJ2623" s="54">
        <f>Таблица1[[#This Row],[Т9]]-Таблица1[[#This Row],[Т7]]</f>
        <v>164.64566127931175</v>
      </c>
      <c r="CK2623" s="14">
        <f>Таблица1[[#This Row],[Т9]]-Таблица1[[#This Row],[Т6]]</f>
        <v>37810.390241825764</v>
      </c>
      <c r="CL2623" s="14">
        <f>Таблица1[[#This Row],[Т9]]-Таблица1[[#This Row],[Т5]]</f>
        <v>211.89949061309744</v>
      </c>
      <c r="CM2623" s="14">
        <f>Таблица1[[#This Row],[Т9]]-Таблица1[[#This Row],[Т4]]</f>
        <v>38938.865762162823</v>
      </c>
      <c r="CN2623" s="14">
        <f>Таблица1[[#This Row],[Т9]]-Таблица1[[#This Row],[Т3]]</f>
        <v>443.9396812326595</v>
      </c>
      <c r="CO2623" s="14">
        <f>Таблица1[[#This Row],[Т9]]-Таблица1[[#This Row],[Т2]]</f>
        <v>44419.397944350974</v>
      </c>
      <c r="CP2623" s="14">
        <f>Таблица1[[#This Row],[Т9]]-Таблица1[[#This Row],[Т1]]</f>
        <v>729.25285140789492</v>
      </c>
      <c r="CQ2623" s="14">
        <f>Таблица1[[#This Row],[Т9]]-Таблица1[[#This Row],[угол обхв6]]</f>
        <v>47455.861046808008</v>
      </c>
      <c r="CR2623" s="14">
        <f>Таблица1[[#This Row],[Т9]]-Таблица1[[#This Row],[угол обхв5]]</f>
        <v>1180.7169460224031</v>
      </c>
      <c r="CS2623" s="14">
        <f>Таблица1[[#This Row],[Т9]]-Таблица1[[#This Row],[угол обхв4]]</f>
        <v>59062.004731042034</v>
      </c>
      <c r="CT2623" s="14">
        <f>Таблица1[[#This Row],[Lкан_прям, мм]]+Таблица1[[#This Row],[Lкан_дуг, мм]]+Таблица1[[#This Row],[Lкан_леб,мм]]</f>
        <v>85045.326329871838</v>
      </c>
      <c r="CU2623" s="16">
        <f>Таблица1[[#This Row],[Lкан_леб,мм]]</f>
        <v>57881.287785019631</v>
      </c>
      <c r="CV2623" s="14">
        <f>2534431-(Таблица1[[#This Row],[Т23]]+Таблица1[[#This Row],[угол обхв3]])</f>
        <v>2448936.9614551477</v>
      </c>
      <c r="CW2623" s="50">
        <f>SUM(X2623:AC2623,AD2623:AI2623)-Таблица1[[#This Row],[lподв_min, мм]]</f>
        <v>22822.626196583966</v>
      </c>
      <c r="CX2623" s="17">
        <f>CW3062-Таблица1[[#This Row],[Суммарная длина каната]]</f>
        <v>-2448936.9614551477</v>
      </c>
    </row>
    <row r="2624" spans="1:102" x14ac:dyDescent="0.25">
      <c r="A2624" s="21">
        <v>2623</v>
      </c>
      <c r="B2624" s="10">
        <v>66.864693877551005</v>
      </c>
      <c r="C2624" s="10">
        <v>82.829795918367381</v>
      </c>
      <c r="D2624" s="11">
        <v>11393.239522258335</v>
      </c>
      <c r="E2624" s="11">
        <v>16501.635420992021</v>
      </c>
      <c r="F2624" s="11">
        <v>11293.48569971323</v>
      </c>
      <c r="G2624" s="11">
        <v>16600.47961600437</v>
      </c>
      <c r="H2624" s="11">
        <v>11801.239032258336</v>
      </c>
      <c r="I2624" s="11">
        <v>12126.648978682068</v>
      </c>
      <c r="J2624" s="11">
        <v>4374.9864423099516</v>
      </c>
      <c r="K2624" s="11">
        <v>25983.321598822589</v>
      </c>
      <c r="L2624" s="11">
        <v>1180.7169460296177</v>
      </c>
      <c r="M2624" s="11">
        <v>57881.287785019631</v>
      </c>
      <c r="N2624" s="11">
        <v>3509.9999137044024</v>
      </c>
      <c r="O2624" s="11">
        <v>21344.715820473768</v>
      </c>
      <c r="P2624" s="43">
        <v>6512.4024627744375</v>
      </c>
      <c r="Q2624" s="11">
        <v>21398.765151637162</v>
      </c>
      <c r="R2624" s="11">
        <v>10816.659851610933</v>
      </c>
      <c r="S2624" s="11">
        <v>18006.184816457699</v>
      </c>
      <c r="T2624" s="11">
        <v>11957.964519077621</v>
      </c>
      <c r="U2624" s="11">
        <v>17208.227013050302</v>
      </c>
      <c r="V2624" s="11">
        <v>11393.239522258335</v>
      </c>
      <c r="W2624" s="11">
        <v>16501.635420992021</v>
      </c>
      <c r="X2624" s="12">
        <v>0</v>
      </c>
      <c r="Y2624" s="12">
        <v>437.98035329216776</v>
      </c>
      <c r="Z2624" s="12">
        <v>279.68371824967579</v>
      </c>
      <c r="AA2624" s="44">
        <v>232.04019061955913</v>
      </c>
      <c r="AB2624" s="45">
        <v>47.253829333788481</v>
      </c>
      <c r="AC2624" s="12">
        <v>183.75885453442635</v>
      </c>
      <c r="AD2624" s="12">
        <v>11606.143684234028</v>
      </c>
      <c r="AE2624" s="12">
        <v>3002.8890084153054</v>
      </c>
      <c r="AF2624" s="12">
        <v>5480.5321821881498</v>
      </c>
      <c r="AG2624" s="44">
        <v>1128.4755203370617</v>
      </c>
      <c r="AH2624" s="45">
        <v>390.29476040551623</v>
      </c>
      <c r="AI2624" s="12">
        <v>4374.9864432425229</v>
      </c>
      <c r="AJ2624" s="12">
        <v>-62.537274233309638</v>
      </c>
      <c r="AK2624" s="12">
        <v>-1.0313287595597689</v>
      </c>
      <c r="AL2624" s="12">
        <v>38.24488853022568</v>
      </c>
      <c r="AM2624" s="44">
        <v>70.83048558883317</v>
      </c>
      <c r="AN2624" s="45">
        <v>64.194591013692076</v>
      </c>
      <c r="AO2624" s="12">
        <v>89.999999869037808</v>
      </c>
      <c r="AP2624" s="12">
        <v>-2204.4452587759329</v>
      </c>
      <c r="AQ2624" s="12">
        <v>3502.6562766093029</v>
      </c>
      <c r="AR2624" s="12">
        <v>6764.9642087398779</v>
      </c>
      <c r="AS2624" s="44">
        <v>11202.036748518487</v>
      </c>
      <c r="AT2624" s="45">
        <v>11590.651225815644</v>
      </c>
      <c r="AU2624" s="12">
        <v>11801.239522258335</v>
      </c>
      <c r="AV2624" s="12">
        <v>11234.614357590142</v>
      </c>
      <c r="AW2624" s="12">
        <v>21752.649725652311</v>
      </c>
      <c r="AX2624" s="12">
        <v>21719.196992244317</v>
      </c>
      <c r="AY2624" s="44">
        <v>18140.157378312375</v>
      </c>
      <c r="AZ2624" s="45">
        <v>17030.618047643027</v>
      </c>
      <c r="BA2624" s="12">
        <v>16501.635421924591</v>
      </c>
      <c r="BB2624" s="12">
        <v>3147.9770094850173</v>
      </c>
      <c r="BC2624" s="12">
        <v>6505.058825679338</v>
      </c>
      <c r="BD2624" s="12">
        <v>11069.221597576374</v>
      </c>
      <c r="BE2624" s="44">
        <v>11572.587622170067</v>
      </c>
      <c r="BF2624" s="45">
        <v>11760.552815520312</v>
      </c>
      <c r="BG2624" s="12">
        <v>11801.239532258336</v>
      </c>
      <c r="BH2624" s="12">
        <v>21532.87377757514</v>
      </c>
      <c r="BI2624" s="12">
        <v>21806.699056815705</v>
      </c>
      <c r="BJ2624" s="12">
        <v>18326.616657064849</v>
      </c>
      <c r="BK2624" s="44">
        <v>17074.254451195626</v>
      </c>
      <c r="BL2624" s="45">
        <v>16679.244386399292</v>
      </c>
      <c r="BM2624" s="12">
        <v>12126.648978682069</v>
      </c>
      <c r="BN2624" s="12">
        <v>0</v>
      </c>
      <c r="BO2624" s="12">
        <v>61.505945473749868</v>
      </c>
      <c r="BP2624" s="12">
        <v>39.27621728978545</v>
      </c>
      <c r="BQ2624" s="48">
        <v>32.585597058607483</v>
      </c>
      <c r="BR2624" s="49">
        <v>6.6358945751410952</v>
      </c>
      <c r="BS2624" s="13">
        <v>25.805408855345739</v>
      </c>
      <c r="BT2624" s="12">
        <v>448.71221498037113</v>
      </c>
      <c r="BV2624" s="14">
        <f>Таблица1[[#This Row],[Lкан_леб,мм]]</f>
        <v>57881.287785019631</v>
      </c>
      <c r="BW2624" s="50">
        <f>Таблица1[[#This Row],[угол обхв4]]+Таблица1[[#This Row],[Lдуг 3,мм]]</f>
        <v>11606.143684234028</v>
      </c>
      <c r="BX2624" s="54">
        <f>Таблица1[[#This Row],[угол обхв5]]+Таблица1[[#This Row],[Y5, мм]]</f>
        <v>58319.268138311796</v>
      </c>
      <c r="BY2624" s="14">
        <f>Таблица1[[#This Row],[угол обхв6]]+Таблица1[[#This Row],[Lдуг 4,мм]]</f>
        <v>14609.032692649333</v>
      </c>
      <c r="BZ2624" s="14">
        <f>Таблица1[[#This Row],[Т1]]+Таблица1[[#This Row],[X6, мм]]</f>
        <v>58598.951856561471</v>
      </c>
      <c r="CA2624" s="14">
        <f>Таблица1[[#This Row],[Т2]]+Таблица1[[#This Row],[Lдуг 5,мм]]</f>
        <v>20089.564874837481</v>
      </c>
      <c r="CB2624" s="14">
        <f>Таблица1[[#This Row],[Т3]]+Таблица1[[#This Row],[Y6, мм]]</f>
        <v>58830.992047181033</v>
      </c>
      <c r="CC2624" s="14">
        <f>Таблица1[[#This Row],[Т4]]+Таблица1[[#This Row],[Lдуг 6,мм]]</f>
        <v>21218.040395174543</v>
      </c>
      <c r="CD2624" s="14">
        <f>Таблица1[[#This Row],[Т5]]+Таблица1[[#This Row],[Lдуг 1,мм]]</f>
        <v>58878.245876514819</v>
      </c>
      <c r="CE2624" s="14">
        <f>Таблица1[[#This Row],[Т6]]+Таблица1[[#This Row],[Lпрям1, мм]]</f>
        <v>21608.335155580058</v>
      </c>
      <c r="CF2624" s="15">
        <f>Таблица1[[#This Row],[Т7]]+Таблица1[[#This Row],[Lдуг 2,мм]]</f>
        <v>59062.004731049245</v>
      </c>
      <c r="CG2624" s="14">
        <f>Таблица1[[#This Row],[Т8]]+Таблица1[[#This Row],[Lпрям2, мм]]</f>
        <v>25983.321598822582</v>
      </c>
      <c r="CH2624" s="14">
        <f>Таблица1[[#This Row],[Т9]]-Таблица1[[#This Row],[Т9]]</f>
        <v>0</v>
      </c>
      <c r="CI2624" s="50">
        <f>Таблица1[[#This Row],[Т9]]-Таблица1[[#This Row],[Т8]]</f>
        <v>37453.66957546919</v>
      </c>
      <c r="CJ2624" s="54">
        <f>Таблица1[[#This Row],[Т9]]-Таблица1[[#This Row],[Т7]]</f>
        <v>183.75885453442606</v>
      </c>
      <c r="CK2624" s="14">
        <f>Таблица1[[#This Row],[Т9]]-Таблица1[[#This Row],[Т6]]</f>
        <v>37843.964335874698</v>
      </c>
      <c r="CL2624" s="14">
        <f>Таблица1[[#This Row],[Т9]]-Таблица1[[#This Row],[Т5]]</f>
        <v>231.01268386821175</v>
      </c>
      <c r="CM2624" s="14">
        <f>Таблица1[[#This Row],[Т9]]-Таблица1[[#This Row],[Т4]]</f>
        <v>38972.439856211764</v>
      </c>
      <c r="CN2624" s="14">
        <f>Таблица1[[#This Row],[Т9]]-Таблица1[[#This Row],[Т3]]</f>
        <v>463.05287448777381</v>
      </c>
      <c r="CO2624" s="14">
        <f>Таблица1[[#This Row],[Т9]]-Таблица1[[#This Row],[Т2]]</f>
        <v>44452.972038399908</v>
      </c>
      <c r="CP2624" s="14">
        <f>Таблица1[[#This Row],[Т9]]-Таблица1[[#This Row],[Т1]]</f>
        <v>742.73659273744852</v>
      </c>
      <c r="CQ2624" s="14">
        <f>Таблица1[[#This Row],[Т9]]-Таблица1[[#This Row],[угол обхв6]]</f>
        <v>47455.861046815218</v>
      </c>
      <c r="CR2624" s="14">
        <f>Таблица1[[#This Row],[Т9]]-Таблица1[[#This Row],[угол обхв5]]</f>
        <v>1180.7169460296136</v>
      </c>
      <c r="CS2624" s="14">
        <f>Таблица1[[#This Row],[Т9]]-Таблица1[[#This Row],[угол обхв4]]</f>
        <v>59062.004731049245</v>
      </c>
      <c r="CT2624" s="14">
        <f>Таблица1[[#This Row],[Lкан_прям, мм]]+Таблица1[[#This Row],[Lкан_дуг, мм]]+Таблица1[[#This Row],[Lкан_леб,мм]]</f>
        <v>85045.326329871838</v>
      </c>
      <c r="CU2624" s="16">
        <f>Таблица1[[#This Row],[Lкан_леб,мм]]</f>
        <v>57881.287785019631</v>
      </c>
      <c r="CV2624" s="14">
        <f>2534431-(Таблица1[[#This Row],[Т23]]+Таблица1[[#This Row],[угол обхв3]])</f>
        <v>2448936.9614551477</v>
      </c>
      <c r="CW2624" s="50">
        <f>SUM(X2624:AC2624,AD2624:AI2624)-Таблица1[[#This Row],[lподв_min, мм]]</f>
        <v>22789.052102542249</v>
      </c>
      <c r="CX2624" s="17">
        <f>CW3063-Таблица1[[#This Row],[Суммарная длина каната]]</f>
        <v>-2448936.9614551477</v>
      </c>
    </row>
    <row r="2625" spans="1:102" x14ac:dyDescent="0.25">
      <c r="A2625" s="21">
        <v>2624</v>
      </c>
      <c r="B2625" s="10">
        <v>66.864693877551005</v>
      </c>
      <c r="C2625" s="10">
        <v>85.513877551020443</v>
      </c>
      <c r="D2625" s="11">
        <v>11578.861675915688</v>
      </c>
      <c r="E2625" s="11">
        <v>16833.625199475809</v>
      </c>
      <c r="F2625" s="11">
        <v>11474.588523075852</v>
      </c>
      <c r="G2625" s="11">
        <v>16927.689590170907</v>
      </c>
      <c r="H2625" s="11">
        <v>11986.86118591569</v>
      </c>
      <c r="I2625" s="11">
        <v>12423.701803765856</v>
      </c>
      <c r="J2625" s="11">
        <v>4409.9233957099541</v>
      </c>
      <c r="K2625" s="11">
        <v>25983.321598815201</v>
      </c>
      <c r="L2625" s="11">
        <v>1180.7169460370019</v>
      </c>
      <c r="M2625" s="11">
        <v>57881.287785019631</v>
      </c>
      <c r="N2625" s="11">
        <v>3509.9999137044024</v>
      </c>
      <c r="O2625" s="11">
        <v>21344.715820473768</v>
      </c>
      <c r="P2625" s="43">
        <v>6474.051923723493</v>
      </c>
      <c r="Q2625" s="11">
        <v>21496.818032066312</v>
      </c>
      <c r="R2625" s="11">
        <v>10932.458119631177</v>
      </c>
      <c r="S2625" s="11">
        <v>18309.523381066512</v>
      </c>
      <c r="T2625" s="11">
        <v>12109.878198659506</v>
      </c>
      <c r="U2625" s="11">
        <v>17565.887073789272</v>
      </c>
      <c r="V2625" s="11">
        <v>11578.861675915688</v>
      </c>
      <c r="W2625" s="11">
        <v>16833.625199475809</v>
      </c>
      <c r="X2625" s="12">
        <v>0</v>
      </c>
      <c r="Y2625" s="12">
        <v>424.40595639621375</v>
      </c>
      <c r="Z2625" s="12">
        <v>274.14492189773273</v>
      </c>
      <c r="AA2625" s="44">
        <v>232.04019061955859</v>
      </c>
      <c r="AB2625" s="45">
        <v>47.253829333786491</v>
      </c>
      <c r="AC2625" s="12">
        <v>202.87204778971039</v>
      </c>
      <c r="AD2625" s="12">
        <v>11606.143684234028</v>
      </c>
      <c r="AE2625" s="12">
        <v>2967.9520550153015</v>
      </c>
      <c r="AF2625" s="12">
        <v>5480.5321821881471</v>
      </c>
      <c r="AG2625" s="44">
        <v>1128.4755203370639</v>
      </c>
      <c r="AH2625" s="45">
        <v>390.29476040551924</v>
      </c>
      <c r="AI2625" s="12">
        <v>4409.9233966351394</v>
      </c>
      <c r="AJ2625" s="12">
        <v>-62.537274233309638</v>
      </c>
      <c r="AK2625" s="12">
        <v>-2.9375926114559809</v>
      </c>
      <c r="AL2625" s="12">
        <v>35.560806897572618</v>
      </c>
      <c r="AM2625" s="44">
        <v>68.146403956180023</v>
      </c>
      <c r="AN2625" s="45">
        <v>61.510509381039206</v>
      </c>
      <c r="AO2625" s="12">
        <v>89.999999870075357</v>
      </c>
      <c r="AP2625" s="12">
        <v>-2204.4452587759329</v>
      </c>
      <c r="AQ2625" s="12">
        <v>3489.0906465803291</v>
      </c>
      <c r="AR2625" s="12">
        <v>6711.3311101927011</v>
      </c>
      <c r="AS2625" s="44">
        <v>11311.138437114532</v>
      </c>
      <c r="AT2625" s="45">
        <v>11751.285113734961</v>
      </c>
      <c r="AU2625" s="12">
        <v>11986.861675915688</v>
      </c>
      <c r="AV2625" s="12">
        <v>11234.614357590142</v>
      </c>
      <c r="AW2625" s="12">
        <v>21752.179687029242</v>
      </c>
      <c r="AX2625" s="12">
        <v>21828.725530728982</v>
      </c>
      <c r="AY2625" s="44">
        <v>18461.395752321805</v>
      </c>
      <c r="AZ2625" s="45">
        <v>17371.272070656687</v>
      </c>
      <c r="BA2625" s="12">
        <v>16833.625200400998</v>
      </c>
      <c r="BB2625" s="12">
        <v>3147.9770094850173</v>
      </c>
      <c r="BC2625" s="12">
        <v>6453.1426565994198</v>
      </c>
      <c r="BD2625" s="12">
        <v>11169.737306100387</v>
      </c>
      <c r="BE2625" s="44">
        <v>11731.197881176153</v>
      </c>
      <c r="BF2625" s="45">
        <v>11937.454760840235</v>
      </c>
      <c r="BG2625" s="12">
        <v>11986.86168591569</v>
      </c>
      <c r="BH2625" s="12">
        <v>21532.87377757514</v>
      </c>
      <c r="BI2625" s="12">
        <v>21904.281898621783</v>
      </c>
      <c r="BJ2625" s="12">
        <v>18641.430879729181</v>
      </c>
      <c r="BK2625" s="44">
        <v>17414.014702533979</v>
      </c>
      <c r="BL2625" s="45">
        <v>17028.240202608398</v>
      </c>
      <c r="BM2625" s="12">
        <v>12423.701803765858</v>
      </c>
      <c r="BN2625" s="12">
        <v>0</v>
      </c>
      <c r="BO2625" s="12">
        <v>59.599681621853662</v>
      </c>
      <c r="BP2625" s="12">
        <v>38.498399509028602</v>
      </c>
      <c r="BQ2625" s="48">
        <v>32.585597058607405</v>
      </c>
      <c r="BR2625" s="49">
        <v>6.6358945751408154</v>
      </c>
      <c r="BS2625" s="13">
        <v>28.48949048903615</v>
      </c>
      <c r="BT2625" s="12">
        <v>448.71221498037113</v>
      </c>
      <c r="BV2625" s="14">
        <f>Таблица1[[#This Row],[Lкан_леб,мм]]</f>
        <v>57881.287785019631</v>
      </c>
      <c r="BW2625" s="50">
        <f>Таблица1[[#This Row],[угол обхв4]]+Таблица1[[#This Row],[Lдуг 3,мм]]</f>
        <v>11606.143684234028</v>
      </c>
      <c r="BX2625" s="54">
        <f>Таблица1[[#This Row],[угол обхв5]]+Таблица1[[#This Row],[Y5, мм]]</f>
        <v>58305.693741415846</v>
      </c>
      <c r="BY2625" s="14">
        <f>Таблица1[[#This Row],[угол обхв6]]+Таблица1[[#This Row],[Lдуг 4,мм]]</f>
        <v>14574.095739249329</v>
      </c>
      <c r="BZ2625" s="14">
        <f>Таблица1[[#This Row],[Т1]]+Таблица1[[#This Row],[X6, мм]]</f>
        <v>58579.838663313581</v>
      </c>
      <c r="CA2625" s="14">
        <f>Таблица1[[#This Row],[Т2]]+Таблица1[[#This Row],[Lдуг 5,мм]]</f>
        <v>20054.627921437477</v>
      </c>
      <c r="CB2625" s="14">
        <f>Таблица1[[#This Row],[Т3]]+Таблица1[[#This Row],[Y6, мм]]</f>
        <v>58811.878853933144</v>
      </c>
      <c r="CC2625" s="14">
        <f>Таблица1[[#This Row],[Т4]]+Таблица1[[#This Row],[Lдуг 6,мм]]</f>
        <v>21183.10344177454</v>
      </c>
      <c r="CD2625" s="14">
        <f>Таблица1[[#This Row],[Т5]]+Таблица1[[#This Row],[Lдуг 1,мм]]</f>
        <v>58859.132683266929</v>
      </c>
      <c r="CE2625" s="14">
        <f>Таблица1[[#This Row],[Т6]]+Таблица1[[#This Row],[Lпрям1, мм]]</f>
        <v>21573.398202180058</v>
      </c>
      <c r="CF2625" s="15">
        <f>Таблица1[[#This Row],[Т7]]+Таблица1[[#This Row],[Lдуг 2,мм]]</f>
        <v>59062.004731056637</v>
      </c>
      <c r="CG2625" s="14">
        <f>Таблица1[[#This Row],[Т8]]+Таблица1[[#This Row],[Lпрям2, мм]]</f>
        <v>25983.321598815197</v>
      </c>
      <c r="CH2625" s="14">
        <f>Таблица1[[#This Row],[Т9]]-Таблица1[[#This Row],[Т9]]</f>
        <v>0</v>
      </c>
      <c r="CI2625" s="50">
        <f>Таблица1[[#This Row],[Т9]]-Таблица1[[#This Row],[Т8]]</f>
        <v>37488.606528876582</v>
      </c>
      <c r="CJ2625" s="54">
        <f>Таблица1[[#This Row],[Т9]]-Таблица1[[#This Row],[Т7]]</f>
        <v>202.87204778970772</v>
      </c>
      <c r="CK2625" s="14">
        <f>Таблица1[[#This Row],[Т9]]-Таблица1[[#This Row],[Т6]]</f>
        <v>37878.901289282097</v>
      </c>
      <c r="CL2625" s="14">
        <f>Таблица1[[#This Row],[Т9]]-Таблица1[[#This Row],[Т5]]</f>
        <v>250.12587712349341</v>
      </c>
      <c r="CM2625" s="14">
        <f>Таблица1[[#This Row],[Т9]]-Таблица1[[#This Row],[Т4]]</f>
        <v>39007.376809619163</v>
      </c>
      <c r="CN2625" s="14">
        <f>Таблица1[[#This Row],[Т9]]-Таблица1[[#This Row],[Т3]]</f>
        <v>482.16606774305546</v>
      </c>
      <c r="CO2625" s="14">
        <f>Таблица1[[#This Row],[Т9]]-Таблица1[[#This Row],[Т2]]</f>
        <v>44487.908991807308</v>
      </c>
      <c r="CP2625" s="14">
        <f>Таблица1[[#This Row],[Т9]]-Таблица1[[#This Row],[Т1]]</f>
        <v>756.31098964079138</v>
      </c>
      <c r="CQ2625" s="14">
        <f>Таблица1[[#This Row],[Т9]]-Таблица1[[#This Row],[угол обхв6]]</f>
        <v>47455.861046822611</v>
      </c>
      <c r="CR2625" s="14">
        <f>Таблица1[[#This Row],[Т9]]-Таблица1[[#This Row],[угол обхв5]]</f>
        <v>1180.716946037006</v>
      </c>
      <c r="CS2625" s="14">
        <f>Таблица1[[#This Row],[Т9]]-Таблица1[[#This Row],[угол обхв4]]</f>
        <v>59062.004731056637</v>
      </c>
      <c r="CT2625" s="14">
        <f>Таблица1[[#This Row],[Lкан_прям, мм]]+Таблица1[[#This Row],[Lкан_дуг, мм]]+Таблица1[[#This Row],[Lкан_леб,мм]]</f>
        <v>85045.326329871838</v>
      </c>
      <c r="CU2625" s="16">
        <f>Таблица1[[#This Row],[Lкан_леб,мм]]</f>
        <v>57881.287785019631</v>
      </c>
      <c r="CV2625" s="14">
        <f>2534431-(Таблица1[[#This Row],[Т23]]+Таблица1[[#This Row],[угол обхв3]])</f>
        <v>2448936.9614551477</v>
      </c>
      <c r="CW2625" s="50">
        <f>SUM(X2625:AC2625,AD2625:AI2625)-Таблица1[[#This Row],[lподв_min, мм]]</f>
        <v>22754.115149142246</v>
      </c>
      <c r="CX2625" s="17">
        <f>CW3064-Таблица1[[#This Row],[Суммарная длина каната]]</f>
        <v>-2448936.9614551477</v>
      </c>
    </row>
    <row r="2626" spans="1:102" x14ac:dyDescent="0.25">
      <c r="A2626" s="21">
        <v>2625</v>
      </c>
      <c r="B2626" s="10">
        <v>66.864693877551005</v>
      </c>
      <c r="C2626" s="10">
        <v>88.197959183673518</v>
      </c>
      <c r="D2626" s="11">
        <v>11748.733462047026</v>
      </c>
      <c r="E2626" s="11">
        <v>17173.943246635608</v>
      </c>
      <c r="F2626" s="11">
        <v>11640.169770080625</v>
      </c>
      <c r="G2626" s="11">
        <v>17263.021441423247</v>
      </c>
      <c r="H2626" s="11">
        <v>12156.732972047028</v>
      </c>
      <c r="I2626" s="11">
        <v>12727.749376732307</v>
      </c>
      <c r="J2626" s="11">
        <v>4446.1938699033026</v>
      </c>
      <c r="K2626" s="11">
        <v>25983.321598807655</v>
      </c>
      <c r="L2626" s="11">
        <v>1180.7169460445493</v>
      </c>
      <c r="M2626" s="11">
        <v>57881.287785019631</v>
      </c>
      <c r="N2626" s="11">
        <v>3509.9999137044024</v>
      </c>
      <c r="O2626" s="11">
        <v>21344.715820473768</v>
      </c>
      <c r="P2626" s="43">
        <v>6431.1517467176436</v>
      </c>
      <c r="Q2626" s="11">
        <v>21592.967426338026</v>
      </c>
      <c r="R2626" s="11">
        <v>11033.924327913397</v>
      </c>
      <c r="S2626" s="11">
        <v>18617.951869102639</v>
      </c>
      <c r="T2626" s="11">
        <v>12244.876379641391</v>
      </c>
      <c r="U2626" s="11">
        <v>17930.268709198484</v>
      </c>
      <c r="V2626" s="11">
        <v>11748.733462047026</v>
      </c>
      <c r="W2626" s="11">
        <v>17173.943246635608</v>
      </c>
      <c r="X2626" s="12">
        <v>0</v>
      </c>
      <c r="Y2626" s="12">
        <v>410.73396813429997</v>
      </c>
      <c r="Z2626" s="12">
        <v>268.70371691174967</v>
      </c>
      <c r="AA2626" s="44">
        <v>232.04019061955844</v>
      </c>
      <c r="AB2626" s="45">
        <v>47.253829333786577</v>
      </c>
      <c r="AC2626" s="12">
        <v>221.98524104515465</v>
      </c>
      <c r="AD2626" s="12">
        <v>11606.143684234028</v>
      </c>
      <c r="AE2626" s="12">
        <v>2931.6815808219699</v>
      </c>
      <c r="AF2626" s="12">
        <v>5480.532182188148</v>
      </c>
      <c r="AG2626" s="44">
        <v>1128.4755203370605</v>
      </c>
      <c r="AH2626" s="45">
        <v>390.29476040551464</v>
      </c>
      <c r="AI2626" s="12">
        <v>4446.1938708209382</v>
      </c>
      <c r="AJ2626" s="12">
        <v>-62.537274233309638</v>
      </c>
      <c r="AK2626" s="12">
        <v>-4.8575613000835807</v>
      </c>
      <c r="AL2626" s="12">
        <v>32.8767252649196</v>
      </c>
      <c r="AM2626" s="44">
        <v>65.462322323526976</v>
      </c>
      <c r="AN2626" s="45">
        <v>58.826427748386152</v>
      </c>
      <c r="AO2626" s="12">
        <v>89.999999871135202</v>
      </c>
      <c r="AP2626" s="12">
        <v>-2204.4452587759329</v>
      </c>
      <c r="AQ2626" s="12">
        <v>3475.4509177100222</v>
      </c>
      <c r="AR2626" s="12">
        <v>6652.6277470405576</v>
      </c>
      <c r="AS2626" s="44">
        <v>11405.077183719161</v>
      </c>
      <c r="AT2626" s="45">
        <v>11895.790310862067</v>
      </c>
      <c r="AU2626" s="12">
        <v>12156.733462047025</v>
      </c>
      <c r="AV2626" s="12">
        <v>11234.614357590142</v>
      </c>
      <c r="AW2626" s="12">
        <v>21751.250403105776</v>
      </c>
      <c r="AX2626" s="12">
        <v>21935.622327486348</v>
      </c>
      <c r="AY2626" s="44">
        <v>18787.390818660362</v>
      </c>
      <c r="AZ2626" s="45">
        <v>17719.074683278726</v>
      </c>
      <c r="BA2626" s="12">
        <v>17173.943247553245</v>
      </c>
      <c r="BB2626" s="12">
        <v>3147.9770094850173</v>
      </c>
      <c r="BC2626" s="12">
        <v>6396.6027507232639</v>
      </c>
      <c r="BD2626" s="12">
        <v>11255.400328236308</v>
      </c>
      <c r="BE2626" s="44">
        <v>11873.723523835628</v>
      </c>
      <c r="BF2626" s="45">
        <v>12097.819530826351</v>
      </c>
      <c r="BG2626" s="12">
        <v>12156.733472047028</v>
      </c>
      <c r="BH2626" s="12">
        <v>21532.87377757514</v>
      </c>
      <c r="BI2626" s="12">
        <v>21999.502008970034</v>
      </c>
      <c r="BJ2626" s="12">
        <v>18960.606770250961</v>
      </c>
      <c r="BK2626" s="44">
        <v>17760.829759640765</v>
      </c>
      <c r="BL2626" s="45">
        <v>17385.13727255537</v>
      </c>
      <c r="BM2626" s="12">
        <v>12727.749376732309</v>
      </c>
      <c r="BN2626" s="12">
        <v>0</v>
      </c>
      <c r="BO2626" s="12">
        <v>57.679712933226057</v>
      </c>
      <c r="BP2626" s="12">
        <v>37.734286565003181</v>
      </c>
      <c r="BQ2626" s="48">
        <v>32.585597058607384</v>
      </c>
      <c r="BR2626" s="49">
        <v>6.6358945751408278</v>
      </c>
      <c r="BS2626" s="13">
        <v>31.17357212274905</v>
      </c>
      <c r="BT2626" s="12">
        <v>448.71221498037113</v>
      </c>
      <c r="BV2626" s="14">
        <f>Таблица1[[#This Row],[Lкан_леб,мм]]</f>
        <v>57881.287785019631</v>
      </c>
      <c r="BW2626" s="50">
        <f>Таблица1[[#This Row],[угол обхв4]]+Таблица1[[#This Row],[Lдуг 3,мм]]</f>
        <v>11606.143684234028</v>
      </c>
      <c r="BX2626" s="54">
        <f>Таблица1[[#This Row],[угол обхв5]]+Таблица1[[#This Row],[Y5, мм]]</f>
        <v>58292.021753153931</v>
      </c>
      <c r="BY2626" s="14">
        <f>Таблица1[[#This Row],[угол обхв6]]+Таблица1[[#This Row],[Lдуг 4,мм]]</f>
        <v>14537.825265055999</v>
      </c>
      <c r="BZ2626" s="14">
        <f>Таблица1[[#This Row],[Т1]]+Таблица1[[#This Row],[X6, мм]]</f>
        <v>58560.725470065678</v>
      </c>
      <c r="CA2626" s="14">
        <f>Таблица1[[#This Row],[Т2]]+Таблица1[[#This Row],[Lдуг 5,мм]]</f>
        <v>20018.357447244147</v>
      </c>
      <c r="CB2626" s="14">
        <f>Таблица1[[#This Row],[Т3]]+Таблица1[[#This Row],[Y6, мм]]</f>
        <v>58792.76566068524</v>
      </c>
      <c r="CC2626" s="14">
        <f>Таблица1[[#This Row],[Т4]]+Таблица1[[#This Row],[Lдуг 6,мм]]</f>
        <v>21146.832967581206</v>
      </c>
      <c r="CD2626" s="14">
        <f>Таблица1[[#This Row],[Т5]]+Таблица1[[#This Row],[Lдуг 1,мм]]</f>
        <v>58840.019490019025</v>
      </c>
      <c r="CE2626" s="14">
        <f>Таблица1[[#This Row],[Т6]]+Таблица1[[#This Row],[Lпрям1, мм]]</f>
        <v>21537.127727986721</v>
      </c>
      <c r="CF2626" s="15">
        <f>Таблица1[[#This Row],[Т7]]+Таблица1[[#This Row],[Lдуг 2,мм]]</f>
        <v>59062.004731064182</v>
      </c>
      <c r="CG2626" s="14">
        <f>Таблица1[[#This Row],[Т8]]+Таблица1[[#This Row],[Lпрям2, мм]]</f>
        <v>25983.321598807659</v>
      </c>
      <c r="CH2626" s="14">
        <f>Таблица1[[#This Row],[Т9]]-Таблица1[[#This Row],[Т9]]</f>
        <v>0</v>
      </c>
      <c r="CI2626" s="50">
        <f>Таблица1[[#This Row],[Т9]]-Таблица1[[#This Row],[Т8]]</f>
        <v>37524.877003077461</v>
      </c>
      <c r="CJ2626" s="54">
        <f>Таблица1[[#This Row],[Т9]]-Таблица1[[#This Row],[Т7]]</f>
        <v>221.98524104515673</v>
      </c>
      <c r="CK2626" s="14">
        <f>Таблица1[[#This Row],[Т9]]-Таблица1[[#This Row],[Т6]]</f>
        <v>37915.171763482977</v>
      </c>
      <c r="CL2626" s="14">
        <f>Таблица1[[#This Row],[Т9]]-Таблица1[[#This Row],[Т5]]</f>
        <v>269.23907037894242</v>
      </c>
      <c r="CM2626" s="14">
        <f>Таблица1[[#This Row],[Т9]]-Таблица1[[#This Row],[Т4]]</f>
        <v>39043.647283820035</v>
      </c>
      <c r="CN2626" s="14">
        <f>Таблица1[[#This Row],[Т9]]-Таблица1[[#This Row],[Т3]]</f>
        <v>501.27926099850447</v>
      </c>
      <c r="CO2626" s="14">
        <f>Таблица1[[#This Row],[Т9]]-Таблица1[[#This Row],[Т2]]</f>
        <v>44524.17946600818</v>
      </c>
      <c r="CP2626" s="14">
        <f>Таблица1[[#This Row],[Т9]]-Таблица1[[#This Row],[Т1]]</f>
        <v>769.98297791025107</v>
      </c>
      <c r="CQ2626" s="14">
        <f>Таблица1[[#This Row],[Т9]]-Таблица1[[#This Row],[угол обхв6]]</f>
        <v>47455.861046830156</v>
      </c>
      <c r="CR2626" s="14">
        <f>Таблица1[[#This Row],[Т9]]-Таблица1[[#This Row],[угол обхв5]]</f>
        <v>1180.7169460445512</v>
      </c>
      <c r="CS2626" s="14">
        <f>Таблица1[[#This Row],[Т9]]-Таблица1[[#This Row],[угол обхв4]]</f>
        <v>59062.004731064182</v>
      </c>
      <c r="CT2626" s="14">
        <f>Таблица1[[#This Row],[Lкан_прям, мм]]+Таблица1[[#This Row],[Lкан_дуг, мм]]+Таблица1[[#This Row],[Lкан_леб,мм]]</f>
        <v>85045.326329871838</v>
      </c>
      <c r="CU2626" s="16">
        <f>Таблица1[[#This Row],[Lкан_леб,мм]]</f>
        <v>57881.287785019631</v>
      </c>
      <c r="CV2626" s="14">
        <f>2534431-(Таблица1[[#This Row],[Т23]]+Таблица1[[#This Row],[угол обхв3]])</f>
        <v>2448936.9614551477</v>
      </c>
      <c r="CW2626" s="50">
        <f>SUM(X2626:AC2626,AD2626:AI2626)-Таблица1[[#This Row],[lподв_min, мм]]</f>
        <v>22717.844674948909</v>
      </c>
      <c r="CX2626" s="17">
        <f>CW3065-Таблица1[[#This Row],[Суммарная длина каната]]</f>
        <v>-2448936.9614551477</v>
      </c>
    </row>
    <row r="2627" spans="1:102" x14ac:dyDescent="0.25">
      <c r="A2627" s="21">
        <v>2626</v>
      </c>
      <c r="B2627" s="10">
        <v>66.864693877551005</v>
      </c>
      <c r="C2627" s="10">
        <v>90.88204081632658</v>
      </c>
      <c r="D2627" s="11">
        <v>11902.482156098327</v>
      </c>
      <c r="E2627" s="11">
        <v>17521.842852878031</v>
      </c>
      <c r="F2627" s="11">
        <v>11789.866130269416</v>
      </c>
      <c r="G2627" s="11">
        <v>17605.739400640748</v>
      </c>
      <c r="H2627" s="11">
        <v>12310.481666098327</v>
      </c>
      <c r="I2627" s="11">
        <v>13038.075965845601</v>
      </c>
      <c r="J2627" s="11">
        <v>4483.7668870324287</v>
      </c>
      <c r="K2627" s="11">
        <v>25983.321598799972</v>
      </c>
      <c r="L2627" s="11">
        <v>1180.7169460522373</v>
      </c>
      <c r="M2627" s="11">
        <v>57881.287785019631</v>
      </c>
      <c r="N2627" s="11">
        <v>3509.9999137044024</v>
      </c>
      <c r="O2627" s="11">
        <v>21344.715820473768</v>
      </c>
      <c r="P2627" s="43">
        <v>6383.7960612748375</v>
      </c>
      <c r="Q2627" s="11">
        <v>21687.002368046909</v>
      </c>
      <c r="R2627" s="11">
        <v>11120.835844153009</v>
      </c>
      <c r="S2627" s="11">
        <v>18930.793541519146</v>
      </c>
      <c r="T2627" s="11">
        <v>12362.662855466877</v>
      </c>
      <c r="U2627" s="11">
        <v>18300.572410509354</v>
      </c>
      <c r="V2627" s="11">
        <v>11902.482156098327</v>
      </c>
      <c r="W2627" s="11">
        <v>17521.842852878031</v>
      </c>
      <c r="X2627" s="12">
        <v>0</v>
      </c>
      <c r="Y2627" s="12">
        <v>396.95697151329529</v>
      </c>
      <c r="Z2627" s="12">
        <v>263.36752028485682</v>
      </c>
      <c r="AA2627" s="44">
        <v>232.04019061955893</v>
      </c>
      <c r="AB2627" s="45">
        <v>47.253829333785767</v>
      </c>
      <c r="AC2627" s="12">
        <v>241.09843430074056</v>
      </c>
      <c r="AD2627" s="12">
        <v>11606.143684234028</v>
      </c>
      <c r="AE2627" s="12">
        <v>2894.1085636928365</v>
      </c>
      <c r="AF2627" s="12">
        <v>5480.5321821881489</v>
      </c>
      <c r="AG2627" s="44">
        <v>1128.475520337058</v>
      </c>
      <c r="AH2627" s="45">
        <v>390.2947604055214</v>
      </c>
      <c r="AI2627" s="12">
        <v>4483.7668879423763</v>
      </c>
      <c r="AJ2627" s="12">
        <v>-62.537274233309638</v>
      </c>
      <c r="AK2627" s="12">
        <v>-6.792276399959964</v>
      </c>
      <c r="AL2627" s="12">
        <v>30.192643632266488</v>
      </c>
      <c r="AM2627" s="44">
        <v>62.778240690873943</v>
      </c>
      <c r="AN2627" s="45">
        <v>56.142346115733233</v>
      </c>
      <c r="AO2627" s="12">
        <v>89.999999872215085</v>
      </c>
      <c r="AP2627" s="12">
        <v>-2204.4452587759329</v>
      </c>
      <c r="AQ2627" s="12">
        <v>3461.7457075001798</v>
      </c>
      <c r="AR2627" s="12">
        <v>6588.9829233971122</v>
      </c>
      <c r="AS2627" s="44">
        <v>11483.646872424426</v>
      </c>
      <c r="AT2627" s="45">
        <v>12023.849750800127</v>
      </c>
      <c r="AU2627" s="12">
        <v>12310.482156098327</v>
      </c>
      <c r="AV2627" s="12">
        <v>11234.614357590142</v>
      </c>
      <c r="AW2627" s="12">
        <v>21749.852256237824</v>
      </c>
      <c r="AX2627" s="12">
        <v>22039.652834674154</v>
      </c>
      <c r="AY2627" s="44">
        <v>19117.427294534606</v>
      </c>
      <c r="AZ2627" s="45">
        <v>18073.262753639967</v>
      </c>
      <c r="BA2627" s="12">
        <v>17521.842853787981</v>
      </c>
      <c r="BB2627" s="12">
        <v>3147.9770094850173</v>
      </c>
      <c r="BC2627" s="12">
        <v>6335.5418550706154</v>
      </c>
      <c r="BD2627" s="12">
        <v>11326.022706275282</v>
      </c>
      <c r="BE2627" s="44">
        <v>11999.851827195458</v>
      </c>
      <c r="BF2627" s="45">
        <v>12241.295260765077</v>
      </c>
      <c r="BG2627" s="12">
        <v>12310.482166098329</v>
      </c>
      <c r="BH2627" s="12">
        <v>21532.87377757514</v>
      </c>
      <c r="BI2627" s="12">
        <v>22092.138803810962</v>
      </c>
      <c r="BJ2627" s="12">
        <v>19283.444008146394</v>
      </c>
      <c r="BK2627" s="44">
        <v>18113.938657493894</v>
      </c>
      <c r="BL2627" s="45">
        <v>17749.152509747419</v>
      </c>
      <c r="BM2627" s="12">
        <v>13038.075965845603</v>
      </c>
      <c r="BN2627" s="12">
        <v>0</v>
      </c>
      <c r="BO2627" s="12">
        <v>55.744997833349679</v>
      </c>
      <c r="BP2627" s="12">
        <v>36.984920032226455</v>
      </c>
      <c r="BQ2627" s="48">
        <v>32.585597058607455</v>
      </c>
      <c r="BR2627" s="49">
        <v>6.6358945751407132</v>
      </c>
      <c r="BS2627" s="13">
        <v>33.857653756481852</v>
      </c>
      <c r="BT2627" s="12">
        <v>448.71221498037113</v>
      </c>
      <c r="BV2627" s="14">
        <f>Таблица1[[#This Row],[Lкан_леб,мм]]</f>
        <v>57881.287785019631</v>
      </c>
      <c r="BW2627" s="50">
        <f>Таблица1[[#This Row],[угол обхв4]]+Таблица1[[#This Row],[Lдуг 3,мм]]</f>
        <v>11606.143684234028</v>
      </c>
      <c r="BX2627" s="54">
        <f>Таблица1[[#This Row],[угол обхв5]]+Таблица1[[#This Row],[Y5, мм]]</f>
        <v>58278.244756532928</v>
      </c>
      <c r="BY2627" s="14">
        <f>Таблица1[[#This Row],[угол обхв6]]+Таблица1[[#This Row],[Lдуг 4,мм]]</f>
        <v>14500.252247926865</v>
      </c>
      <c r="BZ2627" s="14">
        <f>Таблица1[[#This Row],[Т1]]+Таблица1[[#This Row],[X6, мм]]</f>
        <v>58541.612276817781</v>
      </c>
      <c r="CA2627" s="14">
        <f>Таблица1[[#This Row],[Т2]]+Таблица1[[#This Row],[Lдуг 5,мм]]</f>
        <v>19980.784430115014</v>
      </c>
      <c r="CB2627" s="14">
        <f>Таблица1[[#This Row],[Т3]]+Таблица1[[#This Row],[Y6, мм]]</f>
        <v>58773.652467437343</v>
      </c>
      <c r="CC2627" s="14">
        <f>Таблица1[[#This Row],[Т4]]+Таблица1[[#This Row],[Lдуг 6,мм]]</f>
        <v>21109.259950452073</v>
      </c>
      <c r="CD2627" s="14">
        <f>Таблица1[[#This Row],[Т5]]+Таблица1[[#This Row],[Lдуг 1,мм]]</f>
        <v>58820.906296771129</v>
      </c>
      <c r="CE2627" s="14">
        <f>Таблица1[[#This Row],[Т6]]+Таблица1[[#This Row],[Lпрям1, мм]]</f>
        <v>21499.554710857596</v>
      </c>
      <c r="CF2627" s="15">
        <f>Таблица1[[#This Row],[Т7]]+Таблица1[[#This Row],[Lдуг 2,мм]]</f>
        <v>59062.004731071873</v>
      </c>
      <c r="CG2627" s="14">
        <f>Таблица1[[#This Row],[Т8]]+Таблица1[[#This Row],[Lпрям2, мм]]</f>
        <v>25983.321598799972</v>
      </c>
      <c r="CH2627" s="14">
        <f>Таблица1[[#This Row],[Т9]]-Таблица1[[#This Row],[Т9]]</f>
        <v>0</v>
      </c>
      <c r="CI2627" s="50">
        <f>Таблица1[[#This Row],[Т9]]-Таблица1[[#This Row],[Т8]]</f>
        <v>37562.450020214281</v>
      </c>
      <c r="CJ2627" s="54">
        <f>Таблица1[[#This Row],[Т9]]-Таблица1[[#This Row],[Т7]]</f>
        <v>241.09843430074397</v>
      </c>
      <c r="CK2627" s="14">
        <f>Таблица1[[#This Row],[Т9]]-Таблица1[[#This Row],[Т6]]</f>
        <v>37952.744780619803</v>
      </c>
      <c r="CL2627" s="14">
        <f>Таблица1[[#This Row],[Т9]]-Таблица1[[#This Row],[Т5]]</f>
        <v>288.35226363452966</v>
      </c>
      <c r="CM2627" s="14">
        <f>Таблица1[[#This Row],[Т9]]-Таблица1[[#This Row],[Т4]]</f>
        <v>39081.220300956862</v>
      </c>
      <c r="CN2627" s="14">
        <f>Таблица1[[#This Row],[Т9]]-Таблица1[[#This Row],[Т3]]</f>
        <v>520.39245425409172</v>
      </c>
      <c r="CO2627" s="14">
        <f>Таблица1[[#This Row],[Т9]]-Таблица1[[#This Row],[Т2]]</f>
        <v>44561.752483145006</v>
      </c>
      <c r="CP2627" s="14">
        <f>Таблица1[[#This Row],[Т9]]-Таблица1[[#This Row],[Т1]]</f>
        <v>783.75997453894524</v>
      </c>
      <c r="CQ2627" s="14">
        <f>Таблица1[[#This Row],[Т9]]-Таблица1[[#This Row],[угол обхв6]]</f>
        <v>47455.861046837847</v>
      </c>
      <c r="CR2627" s="14">
        <f>Таблица1[[#This Row],[Т9]]-Таблица1[[#This Row],[угол обхв5]]</f>
        <v>1180.7169460522418</v>
      </c>
      <c r="CS2627" s="14">
        <f>Таблица1[[#This Row],[Т9]]-Таблица1[[#This Row],[угол обхв4]]</f>
        <v>59062.004731071873</v>
      </c>
      <c r="CT2627" s="14">
        <f>Таблица1[[#This Row],[Lкан_прям, мм]]+Таблица1[[#This Row],[Lкан_дуг, мм]]+Таблица1[[#This Row],[Lкан_леб,мм]]</f>
        <v>85045.326329871838</v>
      </c>
      <c r="CU2627" s="16">
        <f>Таблица1[[#This Row],[Lкан_леб,мм]]</f>
        <v>57881.287785019631</v>
      </c>
      <c r="CV2627" s="14">
        <f>2534431-(Таблица1[[#This Row],[Т23]]+Таблица1[[#This Row],[угол обхв3]])</f>
        <v>2448936.9614551477</v>
      </c>
      <c r="CW2627" s="50">
        <f>SUM(X2627:AC2627,AD2627:AI2627)-Таблица1[[#This Row],[lподв_min, мм]]</f>
        <v>22680.27165781978</v>
      </c>
      <c r="CX2627" s="17">
        <f>CW3066-Таблица1[[#This Row],[Суммарная длина каната]]</f>
        <v>-2448936.9614551477</v>
      </c>
    </row>
    <row r="2628" spans="1:102" x14ac:dyDescent="0.25">
      <c r="A2628" s="21">
        <v>2627</v>
      </c>
      <c r="B2628" s="10">
        <v>66.864693877551005</v>
      </c>
      <c r="C2628" s="10">
        <v>93.566122448979641</v>
      </c>
      <c r="D2628" s="11">
        <v>12039.770410033609</v>
      </c>
      <c r="E2628" s="11">
        <v>17876.560673515105</v>
      </c>
      <c r="F2628" s="11">
        <v>11923.349147043516</v>
      </c>
      <c r="G2628" s="11">
        <v>17955.091492457679</v>
      </c>
      <c r="H2628" s="11">
        <v>12447.76992003361</v>
      </c>
      <c r="I2628" s="11">
        <v>13353.950910197485</v>
      </c>
      <c r="J2628" s="11">
        <v>4522.6097633176178</v>
      </c>
      <c r="K2628" s="11">
        <v>25983.321598792158</v>
      </c>
      <c r="L2628" s="11">
        <v>1180.7169460600519</v>
      </c>
      <c r="M2628" s="11">
        <v>57881.287785019631</v>
      </c>
      <c r="N2628" s="11">
        <v>3509.9999137044024</v>
      </c>
      <c r="O2628" s="11">
        <v>21344.715820473768</v>
      </c>
      <c r="P2628" s="43">
        <v>6332.0887729766837</v>
      </c>
      <c r="Q2628" s="11">
        <v>21778.716530218313</v>
      </c>
      <c r="R2628" s="11">
        <v>11193.001971255058</v>
      </c>
      <c r="S2628" s="11">
        <v>19247.361976070853</v>
      </c>
      <c r="T2628" s="11">
        <v>12462.979184680371</v>
      </c>
      <c r="U2628" s="11">
        <v>18675.985675039316</v>
      </c>
      <c r="V2628" s="11">
        <v>12039.770410033609</v>
      </c>
      <c r="W2628" s="11">
        <v>17876.560673515105</v>
      </c>
      <c r="X2628" s="12">
        <v>0</v>
      </c>
      <c r="Y2628" s="12">
        <v>383.06701951759874</v>
      </c>
      <c r="Z2628" s="12">
        <v>258.14427903265613</v>
      </c>
      <c r="AA2628" s="44">
        <v>232.04019061955873</v>
      </c>
      <c r="AB2628" s="45">
        <v>47.253829333785582</v>
      </c>
      <c r="AC2628" s="12">
        <v>260.21162755645275</v>
      </c>
      <c r="AD2628" s="12">
        <v>11606.143684234028</v>
      </c>
      <c r="AE2628" s="12">
        <v>2855.2656874076529</v>
      </c>
      <c r="AF2628" s="12">
        <v>5480.5321821881498</v>
      </c>
      <c r="AG2628" s="44">
        <v>1128.4755203370576</v>
      </c>
      <c r="AH2628" s="45">
        <v>390.29476040551913</v>
      </c>
      <c r="AI2628" s="12">
        <v>4522.6097642197501</v>
      </c>
      <c r="AJ2628" s="12">
        <v>-62.537274233309638</v>
      </c>
      <c r="AK2628" s="12">
        <v>-8.7428539170989907</v>
      </c>
      <c r="AL2628" s="12">
        <v>27.508561999613423</v>
      </c>
      <c r="AM2628" s="44">
        <v>60.094159058220853</v>
      </c>
      <c r="AN2628" s="45">
        <v>53.458264483080164</v>
      </c>
      <c r="AO2628" s="12">
        <v>89.999999873312547</v>
      </c>
      <c r="AP2628" s="12">
        <v>-2204.4452587759329</v>
      </c>
      <c r="AQ2628" s="12">
        <v>3447.9838672269407</v>
      </c>
      <c r="AR2628" s="12">
        <v>6520.5362856924676</v>
      </c>
      <c r="AS2628" s="44">
        <v>11546.675109374646</v>
      </c>
      <c r="AT2628" s="45">
        <v>12135.182451646706</v>
      </c>
      <c r="AU2628" s="12">
        <v>12447.770410033609</v>
      </c>
      <c r="AV2628" s="12">
        <v>11234.614357590142</v>
      </c>
      <c r="AW2628" s="12">
        <v>21747.975054688319</v>
      </c>
      <c r="AX2628" s="12">
        <v>22140.588793525734</v>
      </c>
      <c r="AY2628" s="44">
        <v>19450.781029683443</v>
      </c>
      <c r="AZ2628" s="45">
        <v>18433.059139205012</v>
      </c>
      <c r="BA2628" s="12">
        <v>17876.560674417236</v>
      </c>
      <c r="BB2628" s="12">
        <v>3147.9770094850173</v>
      </c>
      <c r="BC2628" s="12">
        <v>6270.072726499222</v>
      </c>
      <c r="BD2628" s="12">
        <v>11381.449483970844</v>
      </c>
      <c r="BE2628" s="44">
        <v>12109.306046560783</v>
      </c>
      <c r="BF2628" s="45">
        <v>12367.567143067274</v>
      </c>
      <c r="BG2628" s="12">
        <v>12447.770420033612</v>
      </c>
      <c r="BH2628" s="12">
        <v>21532.87377757514</v>
      </c>
      <c r="BI2628" s="12">
        <v>22181.975764432864</v>
      </c>
      <c r="BJ2628" s="12">
        <v>19609.234239378271</v>
      </c>
      <c r="BK2628" s="44">
        <v>18472.566621426726</v>
      </c>
      <c r="BL2628" s="45">
        <v>18119.487209349409</v>
      </c>
      <c r="BM2628" s="12">
        <v>13353.950910197487</v>
      </c>
      <c r="BN2628" s="12">
        <v>0</v>
      </c>
      <c r="BO2628" s="12">
        <v>53.794420316210648</v>
      </c>
      <c r="BP2628" s="12">
        <v>36.251415916712418</v>
      </c>
      <c r="BQ2628" s="48">
        <v>32.585597058607426</v>
      </c>
      <c r="BR2628" s="49">
        <v>6.6358945751406875</v>
      </c>
      <c r="BS2628" s="13">
        <v>36.54173539023239</v>
      </c>
      <c r="BT2628" s="12">
        <v>448.71221498037113</v>
      </c>
      <c r="BV2628" s="14">
        <f>Таблица1[[#This Row],[Lкан_леб,мм]]</f>
        <v>57881.287785019631</v>
      </c>
      <c r="BW2628" s="50">
        <f>Таблица1[[#This Row],[угол обхв4]]+Таблица1[[#This Row],[Lдуг 3,мм]]</f>
        <v>11606.143684234028</v>
      </c>
      <c r="BX2628" s="54">
        <f>Таблица1[[#This Row],[угол обхв5]]+Таблица1[[#This Row],[Y5, мм]]</f>
        <v>58264.35480453723</v>
      </c>
      <c r="BY2628" s="14">
        <f>Таблица1[[#This Row],[угол обхв6]]+Таблица1[[#This Row],[Lдуг 4,мм]]</f>
        <v>14461.409371641681</v>
      </c>
      <c r="BZ2628" s="14">
        <f>Таблица1[[#This Row],[Т1]]+Таблица1[[#This Row],[X6, мм]]</f>
        <v>58522.499083569885</v>
      </c>
      <c r="CA2628" s="14">
        <f>Таблица1[[#This Row],[Т2]]+Таблица1[[#This Row],[Lдуг 5,мм]]</f>
        <v>19941.941553829831</v>
      </c>
      <c r="CB2628" s="14">
        <f>Таблица1[[#This Row],[Т3]]+Таблица1[[#This Row],[Y6, мм]]</f>
        <v>58754.539274189447</v>
      </c>
      <c r="CC2628" s="14">
        <f>Таблица1[[#This Row],[Т4]]+Таблица1[[#This Row],[Lдуг 6,мм]]</f>
        <v>21070.41707416689</v>
      </c>
      <c r="CD2628" s="14">
        <f>Таблица1[[#This Row],[Т5]]+Таблица1[[#This Row],[Lдуг 1,мм]]</f>
        <v>58801.793103523232</v>
      </c>
      <c r="CE2628" s="14">
        <f>Таблица1[[#This Row],[Т6]]+Таблица1[[#This Row],[Lпрям1, мм]]</f>
        <v>21460.711834572408</v>
      </c>
      <c r="CF2628" s="15">
        <f>Таблица1[[#This Row],[Т7]]+Таблица1[[#This Row],[Lдуг 2,мм]]</f>
        <v>59062.004731079687</v>
      </c>
      <c r="CG2628" s="14">
        <f>Таблица1[[#This Row],[Т8]]+Таблица1[[#This Row],[Lпрям2, мм]]</f>
        <v>25983.321598792158</v>
      </c>
      <c r="CH2628" s="14">
        <f>Таблица1[[#This Row],[Т9]]-Таблица1[[#This Row],[Т9]]</f>
        <v>0</v>
      </c>
      <c r="CI2628" s="50">
        <f>Таблица1[[#This Row],[Т9]]-Таблица1[[#This Row],[Т8]]</f>
        <v>37601.292896507279</v>
      </c>
      <c r="CJ2628" s="54">
        <f>Таблица1[[#This Row],[Т9]]-Таблица1[[#This Row],[Т7]]</f>
        <v>260.21162755645491</v>
      </c>
      <c r="CK2628" s="14">
        <f>Таблица1[[#This Row],[Т9]]-Таблица1[[#This Row],[Т6]]</f>
        <v>37991.587656912801</v>
      </c>
      <c r="CL2628" s="14">
        <f>Таблица1[[#This Row],[Т9]]-Таблица1[[#This Row],[Т5]]</f>
        <v>307.4654568902406</v>
      </c>
      <c r="CM2628" s="14">
        <f>Таблица1[[#This Row],[Т9]]-Таблица1[[#This Row],[Т4]]</f>
        <v>39120.06317724986</v>
      </c>
      <c r="CN2628" s="14">
        <f>Таблица1[[#This Row],[Т9]]-Таблица1[[#This Row],[Т3]]</f>
        <v>539.50564750980266</v>
      </c>
      <c r="CO2628" s="14">
        <f>Таблица1[[#This Row],[Т9]]-Таблица1[[#This Row],[Т2]]</f>
        <v>44600.595359438004</v>
      </c>
      <c r="CP2628" s="14">
        <f>Таблица1[[#This Row],[Т9]]-Таблица1[[#This Row],[Т1]]</f>
        <v>797.64992654245725</v>
      </c>
      <c r="CQ2628" s="14">
        <f>Таблица1[[#This Row],[Т9]]-Таблица1[[#This Row],[угол обхв6]]</f>
        <v>47455.861046845661</v>
      </c>
      <c r="CR2628" s="14">
        <f>Таблица1[[#This Row],[Т9]]-Таблица1[[#This Row],[угол обхв5]]</f>
        <v>1180.7169460600562</v>
      </c>
      <c r="CS2628" s="14">
        <f>Таблица1[[#This Row],[Т9]]-Таблица1[[#This Row],[угол обхв4]]</f>
        <v>59062.004731079687</v>
      </c>
      <c r="CT2628" s="14">
        <f>Таблица1[[#This Row],[Lкан_прям, мм]]+Таблица1[[#This Row],[Lкан_дуг, мм]]+Таблица1[[#This Row],[Lкан_леб,мм]]</f>
        <v>85045.326329871838</v>
      </c>
      <c r="CU2628" s="16">
        <f>Таблица1[[#This Row],[Lкан_леб,мм]]</f>
        <v>57881.287785019631</v>
      </c>
      <c r="CV2628" s="14">
        <f>2534431-(Таблица1[[#This Row],[Т23]]+Таблица1[[#This Row],[угол обхв3]])</f>
        <v>2448936.9614551477</v>
      </c>
      <c r="CW2628" s="50">
        <f>SUM(X2628:AC2628,AD2628:AI2628)-Таблица1[[#This Row],[lподв_min, мм]]</f>
        <v>22641.428781534592</v>
      </c>
      <c r="CX2628" s="17">
        <f>CW3067-Таблица1[[#This Row],[Суммарная длина каната]]</f>
        <v>-2448936.9614551477</v>
      </c>
    </row>
    <row r="2629" spans="1:102" x14ac:dyDescent="0.25">
      <c r="A2629" s="21">
        <v>2628</v>
      </c>
      <c r="B2629" s="10">
        <v>66.864693877551005</v>
      </c>
      <c r="C2629" s="10">
        <v>96.250204081632717</v>
      </c>
      <c r="D2629" s="11">
        <v>12160.296992527854</v>
      </c>
      <c r="E2629" s="11">
        <v>18237.318403658712</v>
      </c>
      <c r="F2629" s="11">
        <v>12040.325938347414</v>
      </c>
      <c r="G2629" s="11">
        <v>18310.311185211645</v>
      </c>
      <c r="H2629" s="11">
        <v>12568.296502527855</v>
      </c>
      <c r="I2629" s="11">
        <v>13674.630370503002</v>
      </c>
      <c r="J2629" s="11">
        <v>4562.6880331557086</v>
      </c>
      <c r="K2629" s="11">
        <v>25983.32159878423</v>
      </c>
      <c r="L2629" s="11">
        <v>1180.7169460679793</v>
      </c>
      <c r="M2629" s="11">
        <v>57881.287785019631</v>
      </c>
      <c r="N2629" s="11">
        <v>3509.9999137044024</v>
      </c>
      <c r="O2629" s="11">
        <v>21344.715820473768</v>
      </c>
      <c r="P2629" s="43">
        <v>6276.14333548379</v>
      </c>
      <c r="Q2629" s="11">
        <v>21867.908678021129</v>
      </c>
      <c r="R2629" s="11">
        <v>11250.264365752684</v>
      </c>
      <c r="S2629" s="11">
        <v>19566.962573429217</v>
      </c>
      <c r="T2629" s="11">
        <v>12545.60525798699</v>
      </c>
      <c r="U2629" s="11">
        <v>19055.684788946422</v>
      </c>
      <c r="V2629" s="11">
        <v>12160.296992527854</v>
      </c>
      <c r="W2629" s="11">
        <v>18237.318403658712</v>
      </c>
      <c r="X2629" s="12">
        <v>0</v>
      </c>
      <c r="Y2629" s="12">
        <v>369.05558119515393</v>
      </c>
      <c r="Z2629" s="12">
        <v>253.04252410720383</v>
      </c>
      <c r="AA2629" s="44">
        <v>232.04019061955924</v>
      </c>
      <c r="AB2629" s="45">
        <v>47.253829333787216</v>
      </c>
      <c r="AC2629" s="12">
        <v>279.32482081227528</v>
      </c>
      <c r="AD2629" s="12">
        <v>11606.143684234028</v>
      </c>
      <c r="AE2629" s="12">
        <v>2815.1874175695571</v>
      </c>
      <c r="AF2629" s="12">
        <v>5480.532182188148</v>
      </c>
      <c r="AG2629" s="44">
        <v>1128.4755203370589</v>
      </c>
      <c r="AH2629" s="45">
        <v>390.29476040551992</v>
      </c>
      <c r="AI2629" s="12">
        <v>4562.6880340499183</v>
      </c>
      <c r="AJ2629" s="12">
        <v>-62.537274233309638</v>
      </c>
      <c r="AK2629" s="12">
        <v>-10.710491860196917</v>
      </c>
      <c r="AL2629" s="12">
        <v>24.824480366960362</v>
      </c>
      <c r="AM2629" s="44">
        <v>57.410077425567863</v>
      </c>
      <c r="AN2629" s="45">
        <v>50.774182850426946</v>
      </c>
      <c r="AO2629" s="12">
        <v>89.99999987442537</v>
      </c>
      <c r="AP2629" s="12">
        <v>-2204.4452587759329</v>
      </c>
      <c r="AQ2629" s="12">
        <v>3434.1745229872145</v>
      </c>
      <c r="AR2629" s="12">
        <v>6447.4380162676343</v>
      </c>
      <c r="AS2629" s="44">
        <v>11594.023601024777</v>
      </c>
      <c r="AT2629" s="45">
        <v>12229.544132510806</v>
      </c>
      <c r="AU2629" s="12">
        <v>12568.296992527854</v>
      </c>
      <c r="AV2629" s="12">
        <v>11234.614357590142</v>
      </c>
      <c r="AW2629" s="12">
        <v>21745.607963228631</v>
      </c>
      <c r="AX2629" s="12">
        <v>22238.208735184453</v>
      </c>
      <c r="AY2629" s="44">
        <v>19786.720595274026</v>
      </c>
      <c r="AZ2629" s="45">
        <v>18797.674391941324</v>
      </c>
      <c r="BA2629" s="12">
        <v>18237.318404552923</v>
      </c>
      <c r="BB2629" s="12">
        <v>3147.9770094850173</v>
      </c>
      <c r="BC2629" s="12">
        <v>6200.3179447666016</v>
      </c>
      <c r="BD2629" s="12">
        <v>11421.559046536528</v>
      </c>
      <c r="BE2629" s="44">
        <v>12201.846022714895</v>
      </c>
      <c r="BF2629" s="45">
        <v>12476.358118004036</v>
      </c>
      <c r="BG2629" s="12">
        <v>12568.297002527856</v>
      </c>
      <c r="BH2629" s="12">
        <v>21532.87377757514</v>
      </c>
      <c r="BI2629" s="12">
        <v>22268.800820775992</v>
      </c>
      <c r="BJ2629" s="12">
        <v>19937.262630592537</v>
      </c>
      <c r="BK2629" s="44">
        <v>18835.92676710161</v>
      </c>
      <c r="BL2629" s="45">
        <v>18495.32880066381</v>
      </c>
      <c r="BM2629" s="12">
        <v>13674.630370503004</v>
      </c>
      <c r="BN2629" s="12">
        <v>0</v>
      </c>
      <c r="BO2629" s="12">
        <v>51.826782373112721</v>
      </c>
      <c r="BP2629" s="12">
        <v>35.534972227157276</v>
      </c>
      <c r="BQ2629" s="48">
        <v>32.585597058607497</v>
      </c>
      <c r="BR2629" s="49">
        <v>6.6358945751409166</v>
      </c>
      <c r="BS2629" s="13">
        <v>39.225817023998417</v>
      </c>
      <c r="BT2629" s="12">
        <v>448.71221498037113</v>
      </c>
      <c r="BV2629" s="14">
        <f>Таблица1[[#This Row],[Lкан_леб,мм]]</f>
        <v>57881.287785019631</v>
      </c>
      <c r="BW2629" s="50">
        <f>Таблица1[[#This Row],[угол обхв4]]+Таблица1[[#This Row],[Lдуг 3,мм]]</f>
        <v>11606.143684234028</v>
      </c>
      <c r="BX2629" s="54">
        <f>Таблица1[[#This Row],[угол обхв5]]+Таблица1[[#This Row],[Y5, мм]]</f>
        <v>58250.343366214787</v>
      </c>
      <c r="BY2629" s="14">
        <f>Таблица1[[#This Row],[угол обхв6]]+Таблица1[[#This Row],[Lдуг 4,мм]]</f>
        <v>14421.331101803586</v>
      </c>
      <c r="BZ2629" s="14">
        <f>Таблица1[[#This Row],[Т1]]+Таблица1[[#This Row],[X6, мм]]</f>
        <v>58503.385890321988</v>
      </c>
      <c r="CA2629" s="14">
        <f>Таблица1[[#This Row],[Т2]]+Таблица1[[#This Row],[Lдуг 5,мм]]</f>
        <v>19901.863283991734</v>
      </c>
      <c r="CB2629" s="14">
        <f>Таблица1[[#This Row],[Т3]]+Таблица1[[#This Row],[Y6, мм]]</f>
        <v>58735.42608094155</v>
      </c>
      <c r="CC2629" s="14">
        <f>Таблица1[[#This Row],[Т4]]+Таблица1[[#This Row],[Lдуг 6,мм]]</f>
        <v>21030.338804328792</v>
      </c>
      <c r="CD2629" s="14">
        <f>Таблица1[[#This Row],[Т5]]+Таблица1[[#This Row],[Lдуг 1,мм]]</f>
        <v>58782.679910275336</v>
      </c>
      <c r="CE2629" s="14">
        <f>Таблица1[[#This Row],[Т6]]+Таблица1[[#This Row],[Lпрям1, мм]]</f>
        <v>21420.633564734311</v>
      </c>
      <c r="CF2629" s="15">
        <f>Таблица1[[#This Row],[Т7]]+Таблица1[[#This Row],[Lдуг 2,мм]]</f>
        <v>59062.004731087611</v>
      </c>
      <c r="CG2629" s="14">
        <f>Таблица1[[#This Row],[Т8]]+Таблица1[[#This Row],[Lпрям2, мм]]</f>
        <v>25983.32159878423</v>
      </c>
      <c r="CH2629" s="14">
        <f>Таблица1[[#This Row],[Т9]]-Таблица1[[#This Row],[Т9]]</f>
        <v>0</v>
      </c>
      <c r="CI2629" s="50">
        <f>Таблица1[[#This Row],[Т9]]-Таблица1[[#This Row],[Т8]]</f>
        <v>37641.371166353303</v>
      </c>
      <c r="CJ2629" s="54">
        <f>Таблица1[[#This Row],[Т9]]-Таблица1[[#This Row],[Т7]]</f>
        <v>279.32482081227499</v>
      </c>
      <c r="CK2629" s="14">
        <f>Таблица1[[#This Row],[Т9]]-Таблица1[[#This Row],[Т6]]</f>
        <v>38031.665926758818</v>
      </c>
      <c r="CL2629" s="14">
        <f>Таблица1[[#This Row],[Т9]]-Таблица1[[#This Row],[Т5]]</f>
        <v>326.57865014606068</v>
      </c>
      <c r="CM2629" s="14">
        <f>Таблица1[[#This Row],[Т9]]-Таблица1[[#This Row],[Т4]]</f>
        <v>39160.141447095877</v>
      </c>
      <c r="CN2629" s="14">
        <f>Таблица1[[#This Row],[Т9]]-Таблица1[[#This Row],[Т3]]</f>
        <v>558.61884076562274</v>
      </c>
      <c r="CO2629" s="14">
        <f>Таблица1[[#This Row],[Т9]]-Таблица1[[#This Row],[Т2]]</f>
        <v>44640.673629284021</v>
      </c>
      <c r="CP2629" s="14">
        <f>Таблица1[[#This Row],[Т9]]-Таблица1[[#This Row],[Т1]]</f>
        <v>811.66136487282347</v>
      </c>
      <c r="CQ2629" s="14">
        <f>Таблица1[[#This Row],[Т9]]-Таблица1[[#This Row],[угол обхв6]]</f>
        <v>47455.861046853584</v>
      </c>
      <c r="CR2629" s="14">
        <f>Таблица1[[#This Row],[Т9]]-Таблица1[[#This Row],[угол обхв5]]</f>
        <v>1180.7169460679797</v>
      </c>
      <c r="CS2629" s="14">
        <f>Таблица1[[#This Row],[Т9]]-Таблица1[[#This Row],[угол обхв4]]</f>
        <v>59062.004731087611</v>
      </c>
      <c r="CT2629" s="14">
        <f>Таблица1[[#This Row],[Lкан_прям, мм]]+Таблица1[[#This Row],[Lкан_дуг, мм]]+Таблица1[[#This Row],[Lкан_леб,мм]]</f>
        <v>85045.326329871838</v>
      </c>
      <c r="CU2629" s="16">
        <f>Таблица1[[#This Row],[Lкан_леб,мм]]</f>
        <v>57881.287785019631</v>
      </c>
      <c r="CV2629" s="14">
        <f>2534431-(Таблица1[[#This Row],[Т23]]+Таблица1[[#This Row],[угол обхв3]])</f>
        <v>2448936.9614551477</v>
      </c>
      <c r="CW2629" s="50">
        <f>SUM(X2629:AC2629,AD2629:AI2629)-Таблица1[[#This Row],[lподв_min, мм]]</f>
        <v>22601.350511696503</v>
      </c>
      <c r="CX2629" s="17">
        <f>CW3068-Таблица1[[#This Row],[Суммарная длина каната]]</f>
        <v>-2448936.9614551477</v>
      </c>
    </row>
    <row r="2630" spans="1:102" x14ac:dyDescent="0.25">
      <c r="A2630" s="21">
        <v>2629</v>
      </c>
      <c r="B2630" s="10">
        <v>66.864693877551005</v>
      </c>
      <c r="C2630" s="10">
        <v>98.934285714285778</v>
      </c>
      <c r="D2630" s="11">
        <v>12263.797449914382</v>
      </c>
      <c r="E2630" s="11">
        <v>18603.324485939993</v>
      </c>
      <c r="F2630" s="11">
        <v>12140.539839296598</v>
      </c>
      <c r="G2630" s="11">
        <v>18670.619072830727</v>
      </c>
      <c r="H2630" s="11">
        <v>12671.796959914383</v>
      </c>
      <c r="I2630" s="11">
        <v>13999.35912330543</v>
      </c>
      <c r="J2630" s="11">
        <v>4603.9653626345626</v>
      </c>
      <c r="K2630" s="11">
        <v>25983.321598776209</v>
      </c>
      <c r="L2630" s="11">
        <v>1180.7169460759967</v>
      </c>
      <c r="M2630" s="11">
        <v>57881.287785019631</v>
      </c>
      <c r="N2630" s="11">
        <v>3509.9999137044024</v>
      </c>
      <c r="O2630" s="11">
        <v>21344.715820473768</v>
      </c>
      <c r="P2630" s="43">
        <v>6216.0825016011577</v>
      </c>
      <c r="Q2630" s="11">
        <v>21954.383110307637</v>
      </c>
      <c r="R2630" s="11">
        <v>11292.497385236762</v>
      </c>
      <c r="S2630" s="11">
        <v>19888.894081238999</v>
      </c>
      <c r="T2630" s="11">
        <v>12610.359781205842</v>
      </c>
      <c r="U2630" s="11">
        <v>19438.836634582862</v>
      </c>
      <c r="V2630" s="11">
        <v>12263.797449914382</v>
      </c>
      <c r="W2630" s="11">
        <v>18603.324485939993</v>
      </c>
      <c r="X2630" s="12">
        <v>0</v>
      </c>
      <c r="Y2630" s="12">
        <v>354.91348205531648</v>
      </c>
      <c r="Z2630" s="12">
        <v>248.07142999914441</v>
      </c>
      <c r="AA2630" s="44">
        <v>232.04019061955844</v>
      </c>
      <c r="AB2630" s="45">
        <v>47.253829333787081</v>
      </c>
      <c r="AC2630" s="12">
        <v>298.43801406819017</v>
      </c>
      <c r="AD2630" s="12">
        <v>11606.143684234028</v>
      </c>
      <c r="AE2630" s="12">
        <v>2773.910088090704</v>
      </c>
      <c r="AF2630" s="12">
        <v>5480.5321821881498</v>
      </c>
      <c r="AG2630" s="44">
        <v>1128.4755203370621</v>
      </c>
      <c r="AH2630" s="45">
        <v>390.29476040551526</v>
      </c>
      <c r="AI2630" s="12">
        <v>4603.9653635207533</v>
      </c>
      <c r="AJ2630" s="12">
        <v>-62.537274233309638</v>
      </c>
      <c r="AK2630" s="12">
        <v>-12.69647861060937</v>
      </c>
      <c r="AL2630" s="12">
        <v>22.140398734307329</v>
      </c>
      <c r="AM2630" s="44">
        <v>54.725995792914716</v>
      </c>
      <c r="AN2630" s="45">
        <v>48.090101217773814</v>
      </c>
      <c r="AO2630" s="12">
        <v>89.999999875551225</v>
      </c>
      <c r="AP2630" s="12">
        <v>-2204.4452587759329</v>
      </c>
      <c r="AQ2630" s="12">
        <v>3420.3271246258532</v>
      </c>
      <c r="AR2630" s="12">
        <v>6369.8485038516073</v>
      </c>
      <c r="AS2630" s="44">
        <v>11625.588457577487</v>
      </c>
      <c r="AT2630" s="45">
        <v>12306.72774950235</v>
      </c>
      <c r="AU2630" s="12">
        <v>12671.79744991438</v>
      </c>
      <c r="AV2630" s="12">
        <v>11234.614357590142</v>
      </c>
      <c r="AW2630" s="12">
        <v>21742.739426430595</v>
      </c>
      <c r="AX2630" s="12">
        <v>22332.298466640132</v>
      </c>
      <c r="AY2630" s="44">
        <v>20124.508888767952</v>
      </c>
      <c r="AZ2630" s="45">
        <v>19166.308490488333</v>
      </c>
      <c r="BA2630" s="12">
        <v>18603.324486826186</v>
      </c>
      <c r="BB2630" s="12">
        <v>3147.9770094850173</v>
      </c>
      <c r="BC2630" s="12">
        <v>6126.409712522609</v>
      </c>
      <c r="BD2630" s="12">
        <v>11446.263387487212</v>
      </c>
      <c r="BE2630" s="44">
        <v>12277.268708865116</v>
      </c>
      <c r="BF2630" s="45">
        <v>12567.429481617875</v>
      </c>
      <c r="BG2630" s="12">
        <v>12671.797459914384</v>
      </c>
      <c r="BH2630" s="12">
        <v>21532.87377757514</v>
      </c>
      <c r="BI2630" s="12">
        <v>22352.406716264464</v>
      </c>
      <c r="BJ2630" s="12">
        <v>20266.809437571494</v>
      </c>
      <c r="BK2630" s="44">
        <v>19203.221827053909</v>
      </c>
      <c r="BL2630" s="45">
        <v>18875.852630034522</v>
      </c>
      <c r="BM2630" s="12">
        <v>13999.359123305432</v>
      </c>
      <c r="BN2630" s="12">
        <v>0</v>
      </c>
      <c r="BO2630" s="12">
        <v>49.84079562270027</v>
      </c>
      <c r="BP2630" s="12">
        <v>34.836877344916701</v>
      </c>
      <c r="BQ2630" s="48">
        <v>32.585597058607384</v>
      </c>
      <c r="BR2630" s="49">
        <v>6.635894575140898</v>
      </c>
      <c r="BS2630" s="13">
        <v>41.909898657777411</v>
      </c>
      <c r="BT2630" s="12">
        <v>448.71221498037113</v>
      </c>
      <c r="BV2630" s="14">
        <f>Таблица1[[#This Row],[Lкан_леб,мм]]</f>
        <v>57881.287785019631</v>
      </c>
      <c r="BW2630" s="50">
        <f>Таблица1[[#This Row],[угол обхв4]]+Таблица1[[#This Row],[Lдуг 3,мм]]</f>
        <v>11606.143684234028</v>
      </c>
      <c r="BX2630" s="54">
        <f>Таблица1[[#This Row],[угол обхв5]]+Таблица1[[#This Row],[Y5, мм]]</f>
        <v>58236.201267074946</v>
      </c>
      <c r="BY2630" s="14">
        <f>Таблица1[[#This Row],[угол обхв6]]+Таблица1[[#This Row],[Lдуг 4,мм]]</f>
        <v>14380.053772324733</v>
      </c>
      <c r="BZ2630" s="14">
        <f>Таблица1[[#This Row],[Т1]]+Таблица1[[#This Row],[X6, мм]]</f>
        <v>58484.272697074091</v>
      </c>
      <c r="CA2630" s="14">
        <f>Таблица1[[#This Row],[Т2]]+Таблица1[[#This Row],[Lдуг 5,мм]]</f>
        <v>19860.585954512884</v>
      </c>
      <c r="CB2630" s="14">
        <f>Таблица1[[#This Row],[Т3]]+Таблица1[[#This Row],[Y6, мм]]</f>
        <v>58716.312887693653</v>
      </c>
      <c r="CC2630" s="14">
        <f>Таблица1[[#This Row],[Т4]]+Таблица1[[#This Row],[Lдуг 6,мм]]</f>
        <v>20989.061474849947</v>
      </c>
      <c r="CD2630" s="14">
        <f>Таблица1[[#This Row],[Т5]]+Таблица1[[#This Row],[Lдуг 1,мм]]</f>
        <v>58763.566717027439</v>
      </c>
      <c r="CE2630" s="14">
        <f>Таблица1[[#This Row],[Т6]]+Таблица1[[#This Row],[Lпрям1, мм]]</f>
        <v>21379.356235255462</v>
      </c>
      <c r="CF2630" s="15">
        <f>Таблица1[[#This Row],[Т7]]+Таблица1[[#This Row],[Lдуг 2,мм]]</f>
        <v>59062.004731095629</v>
      </c>
      <c r="CG2630" s="14">
        <f>Таблица1[[#This Row],[Т8]]+Таблица1[[#This Row],[Lпрям2, мм]]</f>
        <v>25983.321598776216</v>
      </c>
      <c r="CH2630" s="14">
        <f>Таблица1[[#This Row],[Т9]]-Таблица1[[#This Row],[Т9]]</f>
        <v>0</v>
      </c>
      <c r="CI2630" s="50">
        <f>Таблица1[[#This Row],[Т9]]-Таблица1[[#This Row],[Т8]]</f>
        <v>37682.648495840171</v>
      </c>
      <c r="CJ2630" s="54">
        <f>Таблица1[[#This Row],[Т9]]-Таблица1[[#This Row],[Т7]]</f>
        <v>298.43801406818966</v>
      </c>
      <c r="CK2630" s="14">
        <f>Таблица1[[#This Row],[Т9]]-Таблица1[[#This Row],[Т6]]</f>
        <v>38072.943256245679</v>
      </c>
      <c r="CL2630" s="14">
        <f>Таблица1[[#This Row],[Т9]]-Таблица1[[#This Row],[Т5]]</f>
        <v>345.69184340197535</v>
      </c>
      <c r="CM2630" s="14">
        <f>Таблица1[[#This Row],[Т9]]-Таблица1[[#This Row],[Т4]]</f>
        <v>39201.418776582745</v>
      </c>
      <c r="CN2630" s="14">
        <f>Таблица1[[#This Row],[Т9]]-Таблица1[[#This Row],[Т3]]</f>
        <v>577.7320340215374</v>
      </c>
      <c r="CO2630" s="14">
        <f>Таблица1[[#This Row],[Т9]]-Таблица1[[#This Row],[Т2]]</f>
        <v>44681.950958770896</v>
      </c>
      <c r="CP2630" s="14">
        <f>Таблица1[[#This Row],[Т9]]-Таблица1[[#This Row],[Т1]]</f>
        <v>825.80346402068244</v>
      </c>
      <c r="CQ2630" s="14">
        <f>Таблица1[[#This Row],[Т9]]-Таблица1[[#This Row],[угол обхв6]]</f>
        <v>47455.861046861603</v>
      </c>
      <c r="CR2630" s="14">
        <f>Таблица1[[#This Row],[Т9]]-Таблица1[[#This Row],[угол обхв5]]</f>
        <v>1180.7169460759978</v>
      </c>
      <c r="CS2630" s="14">
        <f>Таблица1[[#This Row],[Т9]]-Таблица1[[#This Row],[угол обхв4]]</f>
        <v>59062.004731095629</v>
      </c>
      <c r="CT2630" s="14">
        <f>Таблица1[[#This Row],[Lкан_прям, мм]]+Таблица1[[#This Row],[Lкан_дуг, мм]]+Таблица1[[#This Row],[Lкан_леб,мм]]</f>
        <v>85045.326329871838</v>
      </c>
      <c r="CU2630" s="16">
        <f>Таблица1[[#This Row],[Lкан_леб,мм]]</f>
        <v>57881.287785019631</v>
      </c>
      <c r="CV2630" s="14">
        <f>2534431-(Таблица1[[#This Row],[Т23]]+Таблица1[[#This Row],[угол обхв3]])</f>
        <v>2448936.9614551477</v>
      </c>
      <c r="CW2630" s="50">
        <f>SUM(X2630:AC2630,AD2630:AI2630)-Таблица1[[#This Row],[lподв_min, мм]]</f>
        <v>22560.073182217646</v>
      </c>
      <c r="CX2630" s="17">
        <f>CW3069-Таблица1[[#This Row],[Суммарная длина каната]]</f>
        <v>-2448936.9614551477</v>
      </c>
    </row>
    <row r="2631" spans="1:102" x14ac:dyDescent="0.25">
      <c r="A2631" s="21">
        <v>2630</v>
      </c>
      <c r="B2631" s="10">
        <v>66.864693877551005</v>
      </c>
      <c r="C2631" s="10">
        <v>101.61836734693884</v>
      </c>
      <c r="D2631" s="11">
        <v>12350.044686436462</v>
      </c>
      <c r="E2631" s="11">
        <v>18973.775847306657</v>
      </c>
      <c r="F2631" s="11">
        <v>12223.770965339387</v>
      </c>
      <c r="G2631" s="11">
        <v>19035.224584969026</v>
      </c>
      <c r="H2631" s="11">
        <v>12758.044196436464</v>
      </c>
      <c r="I2631" s="11">
        <v>14327.372396352586</v>
      </c>
      <c r="J2631" s="11">
        <v>4646.4034509540716</v>
      </c>
      <c r="K2631" s="11">
        <v>25983.321598768114</v>
      </c>
      <c r="L2631" s="11">
        <v>1180.7169460840912</v>
      </c>
      <c r="M2631" s="11">
        <v>57881.287785019631</v>
      </c>
      <c r="N2631" s="11">
        <v>3509.9999137044024</v>
      </c>
      <c r="O2631" s="11">
        <v>21344.715820473768</v>
      </c>
      <c r="P2631" s="43">
        <v>6152.0380539398539</v>
      </c>
      <c r="Q2631" s="11">
        <v>22037.950089011607</v>
      </c>
      <c r="R2631" s="11">
        <v>11319.608364034495</v>
      </c>
      <c r="S2631" s="11">
        <v>20212.450132772661</v>
      </c>
      <c r="T2631" s="11">
        <v>12657.100673057057</v>
      </c>
      <c r="U2631" s="11">
        <v>19824.600518481897</v>
      </c>
      <c r="V2631" s="11">
        <v>12350.044686436462</v>
      </c>
      <c r="W2631" s="11">
        <v>18973.775847306657</v>
      </c>
      <c r="X2631" s="12">
        <v>0</v>
      </c>
      <c r="Y2631" s="12">
        <v>340.63083811998672</v>
      </c>
      <c r="Z2631" s="12">
        <v>243.24088068657662</v>
      </c>
      <c r="AA2631" s="44">
        <v>232.04019061955938</v>
      </c>
      <c r="AB2631" s="45">
        <v>47.253829333787387</v>
      </c>
      <c r="AC2631" s="12">
        <v>317.55120732418095</v>
      </c>
      <c r="AD2631" s="12">
        <v>11606.143684234028</v>
      </c>
      <c r="AE2631" s="12">
        <v>2731.4719997711841</v>
      </c>
      <c r="AF2631" s="12">
        <v>5480.5321821881507</v>
      </c>
      <c r="AG2631" s="44">
        <v>1128.4755203370601</v>
      </c>
      <c r="AH2631" s="45">
        <v>390.2947604055189</v>
      </c>
      <c r="AI2631" s="12">
        <v>4646.4034518321696</v>
      </c>
      <c r="AJ2631" s="12">
        <v>-62.537274233309638</v>
      </c>
      <c r="AK2631" s="12">
        <v>-14.702202183605719</v>
      </c>
      <c r="AL2631" s="12">
        <v>19.456317101654225</v>
      </c>
      <c r="AM2631" s="44">
        <v>52.04191416026174</v>
      </c>
      <c r="AN2631" s="45">
        <v>45.406019585120802</v>
      </c>
      <c r="AO2631" s="12">
        <v>89.999999876687866</v>
      </c>
      <c r="AP2631" s="12">
        <v>-2204.4452587759329</v>
      </c>
      <c r="AQ2631" s="12">
        <v>3406.4515040603969</v>
      </c>
      <c r="AR2631" s="12">
        <v>6287.9379916441003</v>
      </c>
      <c r="AS2631" s="44">
        <v>11641.30042093319</v>
      </c>
      <c r="AT2631" s="45">
        <v>12366.56395001796</v>
      </c>
      <c r="AU2631" s="12">
        <v>12758.04468643646</v>
      </c>
      <c r="AV2631" s="12">
        <v>11234.614357590142</v>
      </c>
      <c r="AW2631" s="12">
        <v>21739.357083977979</v>
      </c>
      <c r="AX2631" s="12">
        <v>22422.65154070107</v>
      </c>
      <c r="AY2631" s="44">
        <v>20463.404751236412</v>
      </c>
      <c r="AZ2631" s="45">
        <v>19538.152595526077</v>
      </c>
      <c r="BA2631" s="12">
        <v>18973.775848184756</v>
      </c>
      <c r="BB2631" s="12">
        <v>3147.9770094850173</v>
      </c>
      <c r="BC2631" s="12">
        <v>6048.4896442958488</v>
      </c>
      <c r="BD2631" s="12">
        <v>11455.508301738742</v>
      </c>
      <c r="BE2631" s="44">
        <v>12335.408616158362</v>
      </c>
      <c r="BF2631" s="45">
        <v>12640.581409475559</v>
      </c>
      <c r="BG2631" s="12">
        <v>12758.044696436464</v>
      </c>
      <c r="BH2631" s="12">
        <v>21532.87377757514</v>
      </c>
      <c r="BI2631" s="12">
        <v>22432.591352515814</v>
      </c>
      <c r="BJ2631" s="12">
        <v>20597.151584462128</v>
      </c>
      <c r="BK2631" s="44">
        <v>19573.645900018146</v>
      </c>
      <c r="BL2631" s="45">
        <v>19260.223770262477</v>
      </c>
      <c r="BM2631" s="12">
        <v>14327.372396352588</v>
      </c>
      <c r="BN2631" s="12">
        <v>0</v>
      </c>
      <c r="BO2631" s="12">
        <v>47.835072049703918</v>
      </c>
      <c r="BP2631" s="12">
        <v>34.158519285259942</v>
      </c>
      <c r="BQ2631" s="48">
        <v>32.585597058607519</v>
      </c>
      <c r="BR2631" s="49">
        <v>6.6358945751409424</v>
      </c>
      <c r="BS2631" s="13">
        <v>44.593980291567071</v>
      </c>
      <c r="BT2631" s="12">
        <v>448.71221498037113</v>
      </c>
      <c r="BV2631" s="14">
        <f>Таблица1[[#This Row],[Lкан_леб,мм]]</f>
        <v>57881.287785019631</v>
      </c>
      <c r="BW2631" s="50">
        <f>Таблица1[[#This Row],[угол обхв4]]+Таблица1[[#This Row],[Lдуг 3,мм]]</f>
        <v>11606.143684234028</v>
      </c>
      <c r="BX2631" s="54">
        <f>Таблица1[[#This Row],[угол обхв5]]+Таблица1[[#This Row],[Y5, мм]]</f>
        <v>58221.918623139616</v>
      </c>
      <c r="BY2631" s="14">
        <f>Таблица1[[#This Row],[угол обхв6]]+Таблица1[[#This Row],[Lдуг 4,мм]]</f>
        <v>14337.615684005212</v>
      </c>
      <c r="BZ2631" s="14">
        <f>Таблица1[[#This Row],[Т1]]+Таблица1[[#This Row],[X6, мм]]</f>
        <v>58465.159503826195</v>
      </c>
      <c r="CA2631" s="14">
        <f>Таблица1[[#This Row],[Т2]]+Таблица1[[#This Row],[Lдуг 5,мм]]</f>
        <v>19818.147866193362</v>
      </c>
      <c r="CB2631" s="14">
        <f>Таблица1[[#This Row],[Т3]]+Таблица1[[#This Row],[Y6, мм]]</f>
        <v>58697.199694445757</v>
      </c>
      <c r="CC2631" s="14">
        <f>Таблица1[[#This Row],[Т4]]+Таблица1[[#This Row],[Lдуг 6,мм]]</f>
        <v>20946.62338653042</v>
      </c>
      <c r="CD2631" s="14">
        <f>Таблица1[[#This Row],[Т5]]+Таблица1[[#This Row],[Lдуг 1,мм]]</f>
        <v>58744.453523779543</v>
      </c>
      <c r="CE2631" s="14">
        <f>Таблица1[[#This Row],[Т6]]+Таблица1[[#This Row],[Lпрям1, мм]]</f>
        <v>21336.918146935939</v>
      </c>
      <c r="CF2631" s="15">
        <f>Таблица1[[#This Row],[Т7]]+Таблица1[[#This Row],[Lдуг 2,мм]]</f>
        <v>59062.004731103727</v>
      </c>
      <c r="CG2631" s="14">
        <f>Таблица1[[#This Row],[Т8]]+Таблица1[[#This Row],[Lпрям2, мм]]</f>
        <v>25983.321598768111</v>
      </c>
      <c r="CH2631" s="14">
        <f>Таблица1[[#This Row],[Т9]]-Таблица1[[#This Row],[Т9]]</f>
        <v>0</v>
      </c>
      <c r="CI2631" s="50">
        <f>Таблица1[[#This Row],[Т9]]-Таблица1[[#This Row],[Т8]]</f>
        <v>37725.086584167788</v>
      </c>
      <c r="CJ2631" s="54">
        <f>Таблица1[[#This Row],[Т9]]-Таблица1[[#This Row],[Т7]]</f>
        <v>317.55120732418436</v>
      </c>
      <c r="CK2631" s="14">
        <f>Таблица1[[#This Row],[Т9]]-Таблица1[[#This Row],[Т6]]</f>
        <v>38115.38134457331</v>
      </c>
      <c r="CL2631" s="14">
        <f>Таблица1[[#This Row],[Т9]]-Таблица1[[#This Row],[Т5]]</f>
        <v>364.80503665797005</v>
      </c>
      <c r="CM2631" s="14">
        <f>Таблица1[[#This Row],[Т9]]-Таблица1[[#This Row],[Т4]]</f>
        <v>39243.856864910369</v>
      </c>
      <c r="CN2631" s="14">
        <f>Таблица1[[#This Row],[Т9]]-Таблица1[[#This Row],[Т3]]</f>
        <v>596.8452272775321</v>
      </c>
      <c r="CO2631" s="14">
        <f>Таблица1[[#This Row],[Т9]]-Таблица1[[#This Row],[Т2]]</f>
        <v>44724.389047098513</v>
      </c>
      <c r="CP2631" s="14">
        <f>Таблица1[[#This Row],[Т9]]-Таблица1[[#This Row],[Т1]]</f>
        <v>840.08610796411085</v>
      </c>
      <c r="CQ2631" s="14">
        <f>Таблица1[[#This Row],[Т9]]-Таблица1[[#This Row],[угол обхв6]]</f>
        <v>47455.861046869701</v>
      </c>
      <c r="CR2631" s="14">
        <f>Таблица1[[#This Row],[Т9]]-Таблица1[[#This Row],[угол обхв5]]</f>
        <v>1180.716946084096</v>
      </c>
      <c r="CS2631" s="14">
        <f>Таблица1[[#This Row],[Т9]]-Таблица1[[#This Row],[угол обхв4]]</f>
        <v>59062.004731103727</v>
      </c>
      <c r="CT2631" s="14">
        <f>Таблица1[[#This Row],[Lкан_прям, мм]]+Таблица1[[#This Row],[Lкан_дуг, мм]]+Таблица1[[#This Row],[Lкан_леб,мм]]</f>
        <v>85045.326329871838</v>
      </c>
      <c r="CU2631" s="16">
        <f>Таблица1[[#This Row],[Lкан_леб,мм]]</f>
        <v>57881.287785019631</v>
      </c>
      <c r="CV2631" s="14">
        <f>2534431-(Таблица1[[#This Row],[Т23]]+Таблица1[[#This Row],[угол обхв3]])</f>
        <v>2448936.9614551477</v>
      </c>
      <c r="CW2631" s="50">
        <f>SUM(X2631:AC2631,AD2631:AI2631)-Таблица1[[#This Row],[lподв_min, мм]]</f>
        <v>22517.635093898127</v>
      </c>
      <c r="CX2631" s="17">
        <f>CW3070-Таблица1[[#This Row],[Суммарная длина каната]]</f>
        <v>-2448936.9614551477</v>
      </c>
    </row>
    <row r="2632" spans="1:102" x14ac:dyDescent="0.25">
      <c r="A2632" s="21">
        <v>2631</v>
      </c>
      <c r="B2632" s="10">
        <v>66.864693877551005</v>
      </c>
      <c r="C2632" s="10">
        <v>104.3024489795919</v>
      </c>
      <c r="D2632" s="11">
        <v>12418.849462529943</v>
      </c>
      <c r="E2632" s="11">
        <v>19347.859661087525</v>
      </c>
      <c r="F2632" s="11">
        <v>12289.836694717089</v>
      </c>
      <c r="G2632" s="11">
        <v>19403.327721638318</v>
      </c>
      <c r="H2632" s="11">
        <v>12826.848972529942</v>
      </c>
      <c r="I2632" s="11">
        <v>14657.897743068239</v>
      </c>
      <c r="J2632" s="11">
        <v>4689.9619180192858</v>
      </c>
      <c r="K2632" s="11">
        <v>25983.321598759972</v>
      </c>
      <c r="L2632" s="11">
        <v>1180.7169460922421</v>
      </c>
      <c r="M2632" s="11">
        <v>57881.287785019631</v>
      </c>
      <c r="N2632" s="11">
        <v>3509.9999137044024</v>
      </c>
      <c r="O2632" s="11">
        <v>21344.715820473768</v>
      </c>
      <c r="P2632" s="43">
        <v>6084.1505157658967</v>
      </c>
      <c r="Q2632" s="11">
        <v>22118.426255462487</v>
      </c>
      <c r="R2632" s="11">
        <v>11331.537816531982</v>
      </c>
      <c r="S2632" s="11">
        <v>20536.920796806462</v>
      </c>
      <c r="T2632" s="11">
        <v>12685.725376909741</v>
      </c>
      <c r="U2632" s="11">
        <v>20212.130015967265</v>
      </c>
      <c r="V2632" s="11">
        <v>12418.849462529943</v>
      </c>
      <c r="W2632" s="11">
        <v>19347.859661087525</v>
      </c>
      <c r="X2632" s="12">
        <v>0</v>
      </c>
      <c r="Y2632" s="12">
        <v>326.19698290324925</v>
      </c>
      <c r="Z2632" s="12">
        <v>238.56154265541687</v>
      </c>
      <c r="AA2632" s="44">
        <v>232.04019061955876</v>
      </c>
      <c r="AB2632" s="45">
        <v>47.253829333785042</v>
      </c>
      <c r="AC2632" s="12">
        <v>336.66440058023215</v>
      </c>
      <c r="AD2632" s="12">
        <v>11606.143684234028</v>
      </c>
      <c r="AE2632" s="12">
        <v>2687.913532705988</v>
      </c>
      <c r="AF2632" s="12">
        <v>5480.532182188148</v>
      </c>
      <c r="AG2632" s="44">
        <v>1128.4755203370598</v>
      </c>
      <c r="AH2632" s="45">
        <v>390.29476040552225</v>
      </c>
      <c r="AI2632" s="12">
        <v>4689.9619188892266</v>
      </c>
      <c r="AJ2632" s="12">
        <v>-62.537274233309638</v>
      </c>
      <c r="AK2632" s="12">
        <v>-16.729160482679116</v>
      </c>
      <c r="AL2632" s="12">
        <v>16.772235469001142</v>
      </c>
      <c r="AM2632" s="44">
        <v>49.357832527608572</v>
      </c>
      <c r="AN2632" s="45">
        <v>42.721937952467961</v>
      </c>
      <c r="AO2632" s="12">
        <v>89.999999877833176</v>
      </c>
      <c r="AP2632" s="12">
        <v>-2204.4452587759329</v>
      </c>
      <c r="AQ2632" s="12">
        <v>3392.5579448187441</v>
      </c>
      <c r="AR2632" s="12">
        <v>6201.8862037760409</v>
      </c>
      <c r="AS2632" s="44">
        <v>11641.125016652844</v>
      </c>
      <c r="AT2632" s="45">
        <v>12408.92144432637</v>
      </c>
      <c r="AU2632" s="12">
        <v>12826.849462529943</v>
      </c>
      <c r="AV2632" s="12">
        <v>11234.614357590142</v>
      </c>
      <c r="AW2632" s="12">
        <v>21735.447677306893</v>
      </c>
      <c r="AX2632" s="12">
        <v>22509.069708970641</v>
      </c>
      <c r="AY2632" s="44">
        <v>20802.66459357569</v>
      </c>
      <c r="AZ2632" s="45">
        <v>19912.390824491773</v>
      </c>
      <c r="BA2632" s="12">
        <v>19347.859661957467</v>
      </c>
      <c r="BB2632" s="12">
        <v>3147.9770094850173</v>
      </c>
      <c r="BC2632" s="12">
        <v>5966.7085468802388</v>
      </c>
      <c r="BD2632" s="12">
        <v>11449.273504542127</v>
      </c>
      <c r="BE2632" s="44">
        <v>12376.138176788878</v>
      </c>
      <c r="BF2632" s="45">
        <v>12695.653395113313</v>
      </c>
      <c r="BG2632" s="12">
        <v>12826.849472529942</v>
      </c>
      <c r="BH2632" s="12">
        <v>21532.87377757514</v>
      </c>
      <c r="BI2632" s="12">
        <v>22509.158112295612</v>
      </c>
      <c r="BJ2632" s="12">
        <v>20927.564250314615</v>
      </c>
      <c r="BK2632" s="44">
        <v>19946.386219198037</v>
      </c>
      <c r="BL2632" s="45">
        <v>19647.598852563016</v>
      </c>
      <c r="BM2632" s="12">
        <v>14657.897743068241</v>
      </c>
      <c r="BN2632" s="12">
        <v>0</v>
      </c>
      <c r="BO2632" s="12">
        <v>45.808113750630525</v>
      </c>
      <c r="BP2632" s="12">
        <v>33.501395951680266</v>
      </c>
      <c r="BQ2632" s="48">
        <v>32.585597058607433</v>
      </c>
      <c r="BR2632" s="49">
        <v>6.6358945751406111</v>
      </c>
      <c r="BS2632" s="13">
        <v>47.278061925365215</v>
      </c>
      <c r="BT2632" s="12">
        <v>448.71221498037113</v>
      </c>
      <c r="BV2632" s="14">
        <f>Таблица1[[#This Row],[Lкан_леб,мм]]</f>
        <v>57881.287785019631</v>
      </c>
      <c r="BW2632" s="50">
        <f>Таблица1[[#This Row],[угол обхв4]]+Таблица1[[#This Row],[Lдуг 3,мм]]</f>
        <v>11606.143684234028</v>
      </c>
      <c r="BX2632" s="54">
        <f>Таблица1[[#This Row],[угол обхв5]]+Таблица1[[#This Row],[Y5, мм]]</f>
        <v>58207.484767922877</v>
      </c>
      <c r="BY2632" s="14">
        <f>Таблица1[[#This Row],[угол обхв6]]+Таблица1[[#This Row],[Lдуг 4,мм]]</f>
        <v>14294.057216940017</v>
      </c>
      <c r="BZ2632" s="14">
        <f>Таблица1[[#This Row],[Т1]]+Таблица1[[#This Row],[X6, мм]]</f>
        <v>58446.046310578291</v>
      </c>
      <c r="CA2632" s="14">
        <f>Таблица1[[#This Row],[Т2]]+Таблица1[[#This Row],[Lдуг 5,мм]]</f>
        <v>19774.589399128163</v>
      </c>
      <c r="CB2632" s="14">
        <f>Таблица1[[#This Row],[Т3]]+Таблица1[[#This Row],[Y6, мм]]</f>
        <v>58678.086501197853</v>
      </c>
      <c r="CC2632" s="14">
        <f>Таблица1[[#This Row],[Т4]]+Таблица1[[#This Row],[Lдуг 6,мм]]</f>
        <v>20903.064919465221</v>
      </c>
      <c r="CD2632" s="14">
        <f>Таблица1[[#This Row],[Т5]]+Таблица1[[#This Row],[Lдуг 1,мм]]</f>
        <v>58725.340330531639</v>
      </c>
      <c r="CE2632" s="14">
        <f>Таблица1[[#This Row],[Т6]]+Таблица1[[#This Row],[Lпрям1, мм]]</f>
        <v>21293.359679870744</v>
      </c>
      <c r="CF2632" s="15">
        <f>Таблица1[[#This Row],[Т7]]+Таблица1[[#This Row],[Lдуг 2,мм]]</f>
        <v>59062.004731111869</v>
      </c>
      <c r="CG2632" s="14">
        <f>Таблица1[[#This Row],[Т8]]+Таблица1[[#This Row],[Lпрям2, мм]]</f>
        <v>25983.321598759969</v>
      </c>
      <c r="CH2632" s="14">
        <f>Таблица1[[#This Row],[Т9]]-Таблица1[[#This Row],[Т9]]</f>
        <v>0</v>
      </c>
      <c r="CI2632" s="50">
        <f>Таблица1[[#This Row],[Т9]]-Таблица1[[#This Row],[Т8]]</f>
        <v>37768.645051241125</v>
      </c>
      <c r="CJ2632" s="54">
        <f>Таблица1[[#This Row],[Т9]]-Таблица1[[#This Row],[Т7]]</f>
        <v>336.66440058022999</v>
      </c>
      <c r="CK2632" s="14">
        <f>Таблица1[[#This Row],[Т9]]-Таблица1[[#This Row],[Т6]]</f>
        <v>38158.939811646647</v>
      </c>
      <c r="CL2632" s="14">
        <f>Таблица1[[#This Row],[Т9]]-Таблица1[[#This Row],[Т5]]</f>
        <v>383.91822991401568</v>
      </c>
      <c r="CM2632" s="14">
        <f>Таблица1[[#This Row],[Т9]]-Таблица1[[#This Row],[Т4]]</f>
        <v>39287.415331983706</v>
      </c>
      <c r="CN2632" s="14">
        <f>Таблица1[[#This Row],[Т9]]-Таблица1[[#This Row],[Т3]]</f>
        <v>615.95842053357774</v>
      </c>
      <c r="CO2632" s="14">
        <f>Таблица1[[#This Row],[Т9]]-Таблица1[[#This Row],[Т2]]</f>
        <v>44767.94751417185</v>
      </c>
      <c r="CP2632" s="14">
        <f>Таблица1[[#This Row],[Т9]]-Таблица1[[#This Row],[Т1]]</f>
        <v>854.51996318899182</v>
      </c>
      <c r="CQ2632" s="14">
        <f>Таблица1[[#This Row],[Т9]]-Таблица1[[#This Row],[угол обхв6]]</f>
        <v>47455.861046877842</v>
      </c>
      <c r="CR2632" s="14">
        <f>Таблица1[[#This Row],[Т9]]-Таблица1[[#This Row],[угол обхв5]]</f>
        <v>1180.7169460922378</v>
      </c>
      <c r="CS2632" s="14">
        <f>Таблица1[[#This Row],[Т9]]-Таблица1[[#This Row],[угол обхв4]]</f>
        <v>59062.004731111869</v>
      </c>
      <c r="CT2632" s="14">
        <f>Таблица1[[#This Row],[Lкан_прям, мм]]+Таблица1[[#This Row],[Lкан_дуг, мм]]+Таблица1[[#This Row],[Lкан_леб,мм]]</f>
        <v>85045.326329871838</v>
      </c>
      <c r="CU2632" s="16">
        <f>Таблица1[[#This Row],[Lкан_леб,мм]]</f>
        <v>57881.287785019631</v>
      </c>
      <c r="CV2632" s="14">
        <f>2534431-(Таблица1[[#This Row],[Т23]]+Таблица1[[#This Row],[угол обхв3]])</f>
        <v>2448936.9614551477</v>
      </c>
      <c r="CW2632" s="50">
        <f>SUM(X2632:AC2632,AD2632:AI2632)-Таблица1[[#This Row],[lподв_min, мм]]</f>
        <v>22474.076626832928</v>
      </c>
      <c r="CX2632" s="17">
        <f>CW3071-Таблица1[[#This Row],[Суммарная длина каната]]</f>
        <v>-2448936.9614551477</v>
      </c>
    </row>
    <row r="2633" spans="1:102" x14ac:dyDescent="0.25">
      <c r="A2633" s="21">
        <v>2632</v>
      </c>
      <c r="B2633" s="10">
        <v>66.864693877551005</v>
      </c>
      <c r="C2633" s="10">
        <v>106.98653061224498</v>
      </c>
      <c r="D2633" s="11">
        <v>12470.060810043688</v>
      </c>
      <c r="E2633" s="11">
        <v>19724.755130457932</v>
      </c>
      <c r="F2633" s="11">
        <v>12338.592069163951</v>
      </c>
      <c r="G2633" s="11">
        <v>19774.120808529817</v>
      </c>
      <c r="H2633" s="11">
        <v>12878.060320043689</v>
      </c>
      <c r="I2633" s="11">
        <v>14990.156954247715</v>
      </c>
      <c r="J2633" s="11">
        <v>4734.5981762102165</v>
      </c>
      <c r="K2633" s="11">
        <v>25983.321598751758</v>
      </c>
      <c r="L2633" s="11">
        <v>1180.716946100453</v>
      </c>
      <c r="M2633" s="11">
        <v>57881.287785019631</v>
      </c>
      <c r="N2633" s="11">
        <v>3509.9999137044024</v>
      </c>
      <c r="O2633" s="11">
        <v>21344.715820473768</v>
      </c>
      <c r="P2633" s="43">
        <v>6012.5688426708266</v>
      </c>
      <c r="Q2633" s="11">
        <v>22195.635032702263</v>
      </c>
      <c r="R2633" s="11">
        <v>11328.259567694733</v>
      </c>
      <c r="S2633" s="11">
        <v>20861.594135317628</v>
      </c>
      <c r="T2633" s="11">
        <v>12696.171085806831</v>
      </c>
      <c r="U2633" s="11">
        <v>20600.574828337758</v>
      </c>
      <c r="V2633" s="11">
        <v>12470.060810043688</v>
      </c>
      <c r="W2633" s="11">
        <v>19724.755130457932</v>
      </c>
      <c r="X2633" s="12">
        <v>0</v>
      </c>
      <c r="Y2633" s="12">
        <v>311.60038652678065</v>
      </c>
      <c r="Z2633" s="12">
        <v>234.04494578398817</v>
      </c>
      <c r="AA2633" s="44">
        <v>232.04019061955972</v>
      </c>
      <c r="AB2633" s="45">
        <v>47.253829333789838</v>
      </c>
      <c r="AC2633" s="12">
        <v>355.77759383633469</v>
      </c>
      <c r="AD2633" s="12">
        <v>11606.143684234028</v>
      </c>
      <c r="AE2633" s="12">
        <v>2643.2772745150505</v>
      </c>
      <c r="AF2633" s="12">
        <v>5480.5321821881471</v>
      </c>
      <c r="AG2633" s="44">
        <v>1128.4755203370607</v>
      </c>
      <c r="AH2633" s="45">
        <v>390.29476040551469</v>
      </c>
      <c r="AI2633" s="12">
        <v>4734.5981770719573</v>
      </c>
      <c r="AJ2633" s="12">
        <v>-62.537274233309638</v>
      </c>
      <c r="AK2633" s="12">
        <v>-18.778972658236956</v>
      </c>
      <c r="AL2633" s="12">
        <v>14.088153836348074</v>
      </c>
      <c r="AM2633" s="44">
        <v>46.673750894955639</v>
      </c>
      <c r="AN2633" s="45">
        <v>40.037856319814352</v>
      </c>
      <c r="AO2633" s="12">
        <v>89.999999878984909</v>
      </c>
      <c r="AP2633" s="12">
        <v>-2204.4452587759329</v>
      </c>
      <c r="AQ2633" s="12">
        <v>3378.6572649643381</v>
      </c>
      <c r="AR2633" s="12">
        <v>6111.8819509674777</v>
      </c>
      <c r="AS2633" s="44">
        <v>11625.062629600146</v>
      </c>
      <c r="AT2633" s="45">
        <v>12433.707293638074</v>
      </c>
      <c r="AU2633" s="12">
        <v>12878.060810043686</v>
      </c>
      <c r="AV2633" s="12">
        <v>11234.614357590142</v>
      </c>
      <c r="AW2633" s="12">
        <v>21730.996946885534</v>
      </c>
      <c r="AX2633" s="12">
        <v>22591.363356834434</v>
      </c>
      <c r="AY2633" s="44">
        <v>21141.544028054832</v>
      </c>
      <c r="AZ2633" s="45">
        <v>20288.20204175033</v>
      </c>
      <c r="BA2633" s="12">
        <v>19724.755131319675</v>
      </c>
      <c r="BB2633" s="12">
        <v>3147.9770094850173</v>
      </c>
      <c r="BC2633" s="12">
        <v>5881.2261939307618</v>
      </c>
      <c r="BD2633" s="12">
        <v>11427.572675991383</v>
      </c>
      <c r="BE2633" s="44">
        <v>12399.368023901417</v>
      </c>
      <c r="BF2633" s="45">
        <v>12732.524602212445</v>
      </c>
      <c r="BG2633" s="12">
        <v>12878.060820043689</v>
      </c>
      <c r="BH2633" s="12">
        <v>21532.87377757514</v>
      </c>
      <c r="BI2633" s="12">
        <v>22581.916159114029</v>
      </c>
      <c r="BJ2633" s="12">
        <v>21257.322459449799</v>
      </c>
      <c r="BK2633" s="44">
        <v>20320.624935600554</v>
      </c>
      <c r="BL2633" s="45">
        <v>20037.12791704536</v>
      </c>
      <c r="BM2633" s="12">
        <v>14990.156954247717</v>
      </c>
      <c r="BN2633" s="12">
        <v>0</v>
      </c>
      <c r="BO2633" s="12">
        <v>43.758301575072679</v>
      </c>
      <c r="BP2633" s="12">
        <v>32.86712649458503</v>
      </c>
      <c r="BQ2633" s="48">
        <v>32.585597058607561</v>
      </c>
      <c r="BR2633" s="49">
        <v>6.6358945751412861</v>
      </c>
      <c r="BS2633" s="13">
        <v>49.962143559170556</v>
      </c>
      <c r="BT2633" s="12">
        <v>448.71221498037113</v>
      </c>
      <c r="BV2633" s="14">
        <f>Таблица1[[#This Row],[Lкан_леб,мм]]</f>
        <v>57881.287785019631</v>
      </c>
      <c r="BW2633" s="50">
        <f>Таблица1[[#This Row],[угол обхв4]]+Таблица1[[#This Row],[Lдуг 3,мм]]</f>
        <v>11606.143684234028</v>
      </c>
      <c r="BX2633" s="54">
        <f>Таблица1[[#This Row],[угол обхв5]]+Таблица1[[#This Row],[Y5, мм]]</f>
        <v>58192.888171546409</v>
      </c>
      <c r="BY2633" s="14">
        <f>Таблица1[[#This Row],[угол обхв6]]+Таблица1[[#This Row],[Lдуг 4,мм]]</f>
        <v>14249.420958749079</v>
      </c>
      <c r="BZ2633" s="14">
        <f>Таблица1[[#This Row],[Т1]]+Таблица1[[#This Row],[X6, мм]]</f>
        <v>58426.933117330394</v>
      </c>
      <c r="CA2633" s="14">
        <f>Таблица1[[#This Row],[Т2]]+Таблица1[[#This Row],[Lдуг 5,мм]]</f>
        <v>19729.953140937225</v>
      </c>
      <c r="CB2633" s="14">
        <f>Таблица1[[#This Row],[Т3]]+Таблица1[[#This Row],[Y6, мм]]</f>
        <v>58658.973307949957</v>
      </c>
      <c r="CC2633" s="14">
        <f>Таблица1[[#This Row],[Т4]]+Таблица1[[#This Row],[Lдуг 6,мм]]</f>
        <v>20858.428661274287</v>
      </c>
      <c r="CD2633" s="14">
        <f>Таблица1[[#This Row],[Т5]]+Таблица1[[#This Row],[Lдуг 1,мм]]</f>
        <v>58706.227137283749</v>
      </c>
      <c r="CE2633" s="14">
        <f>Таблица1[[#This Row],[Т6]]+Таблица1[[#This Row],[Lпрям1, мм]]</f>
        <v>21248.723421679802</v>
      </c>
      <c r="CF2633" s="15">
        <f>Таблица1[[#This Row],[Т7]]+Таблица1[[#This Row],[Lдуг 2,мм]]</f>
        <v>59062.004731120083</v>
      </c>
      <c r="CG2633" s="14">
        <f>Таблица1[[#This Row],[Т8]]+Таблица1[[#This Row],[Lпрям2, мм]]</f>
        <v>25983.321598751761</v>
      </c>
      <c r="CH2633" s="14">
        <f>Таблица1[[#This Row],[Т9]]-Таблица1[[#This Row],[Т9]]</f>
        <v>0</v>
      </c>
      <c r="CI2633" s="50">
        <f>Таблица1[[#This Row],[Т9]]-Таблица1[[#This Row],[Т8]]</f>
        <v>37813.281309440281</v>
      </c>
      <c r="CJ2633" s="54">
        <f>Таблица1[[#This Row],[Т9]]-Таблица1[[#This Row],[Т7]]</f>
        <v>355.77759383633384</v>
      </c>
      <c r="CK2633" s="14">
        <f>Таблица1[[#This Row],[Т9]]-Таблица1[[#This Row],[Т6]]</f>
        <v>38203.576069845796</v>
      </c>
      <c r="CL2633" s="14">
        <f>Таблица1[[#This Row],[Т9]]-Таблица1[[#This Row],[Т5]]</f>
        <v>403.0314231701268</v>
      </c>
      <c r="CM2633" s="14">
        <f>Таблица1[[#This Row],[Т9]]-Таблица1[[#This Row],[Т4]]</f>
        <v>39332.051590182862</v>
      </c>
      <c r="CN2633" s="14">
        <f>Таблица1[[#This Row],[Т9]]-Таблица1[[#This Row],[Т3]]</f>
        <v>635.07161378968885</v>
      </c>
      <c r="CO2633" s="14">
        <f>Таблица1[[#This Row],[Т9]]-Таблица1[[#This Row],[Т2]]</f>
        <v>44812.583772371006</v>
      </c>
      <c r="CP2633" s="14">
        <f>Таблица1[[#This Row],[Т9]]-Таблица1[[#This Row],[Т1]]</f>
        <v>869.11655957367475</v>
      </c>
      <c r="CQ2633" s="14">
        <f>Таблица1[[#This Row],[Т9]]-Таблица1[[#This Row],[угол обхв6]]</f>
        <v>47455.861046886057</v>
      </c>
      <c r="CR2633" s="14">
        <f>Таблица1[[#This Row],[Т9]]-Таблица1[[#This Row],[угол обхв5]]</f>
        <v>1180.7169461004523</v>
      </c>
      <c r="CS2633" s="14">
        <f>Таблица1[[#This Row],[Т9]]-Таблица1[[#This Row],[угол обхв4]]</f>
        <v>59062.004731120083</v>
      </c>
      <c r="CT2633" s="14">
        <f>Таблица1[[#This Row],[Lкан_прям, мм]]+Таблица1[[#This Row],[Lкан_дуг, мм]]+Таблица1[[#This Row],[Lкан_леб,мм]]</f>
        <v>85045.326329871838</v>
      </c>
      <c r="CU2633" s="16">
        <f>Таблица1[[#This Row],[Lкан_леб,мм]]</f>
        <v>57881.287785019631</v>
      </c>
      <c r="CV2633" s="14">
        <f>2534431-(Таблица1[[#This Row],[Т23]]+Таблица1[[#This Row],[угол обхв3]])</f>
        <v>2448936.9614551477</v>
      </c>
      <c r="CW2633" s="50">
        <f>SUM(X2633:AC2633,AD2633:AI2633)-Таблица1[[#This Row],[lподв_min, мм]]</f>
        <v>22429.440368641997</v>
      </c>
      <c r="CX2633" s="17">
        <f>CW3072-Таблица1[[#This Row],[Суммарная длина каната]]</f>
        <v>-2448936.9614551477</v>
      </c>
    </row>
    <row r="2634" spans="1:102" x14ac:dyDescent="0.25">
      <c r="A2634" s="21">
        <v>2633</v>
      </c>
      <c r="B2634" s="10">
        <v>66.864693877551005</v>
      </c>
      <c r="C2634" s="10">
        <v>109.67061224489804</v>
      </c>
      <c r="D2634" s="11">
        <v>12503.566363486656</v>
      </c>
      <c r="E2634" s="11">
        <v>20103.6352893929</v>
      </c>
      <c r="F2634" s="11">
        <v>12369.930111967658</v>
      </c>
      <c r="G2634" s="11">
        <v>20146.790269174511</v>
      </c>
      <c r="H2634" s="11">
        <v>12911.565873486657</v>
      </c>
      <c r="I2634" s="11">
        <v>15323.36800535839</v>
      </c>
      <c r="J2634" s="11">
        <v>4780.2672840345094</v>
      </c>
      <c r="K2634" s="11">
        <v>25983.321598743521</v>
      </c>
      <c r="L2634" s="11">
        <v>1180.7169461086824</v>
      </c>
      <c r="M2634" s="11">
        <v>57881.287785019631</v>
      </c>
      <c r="N2634" s="11">
        <v>3509.9999137044024</v>
      </c>
      <c r="O2634" s="11">
        <v>21344.715820473768</v>
      </c>
      <c r="P2634" s="43">
        <v>5937.4500957404643</v>
      </c>
      <c r="Q2634" s="11">
        <v>22269.407012922147</v>
      </c>
      <c r="R2634" s="11">
        <v>11309.78081049966</v>
      </c>
      <c r="S2634" s="11">
        <v>21185.757765584731</v>
      </c>
      <c r="T2634" s="11">
        <v>12688.414880273132</v>
      </c>
      <c r="U2634" s="11">
        <v>20989.082648552008</v>
      </c>
      <c r="V2634" s="11">
        <v>12503.566363486656</v>
      </c>
      <c r="W2634" s="11">
        <v>20103.6352893929</v>
      </c>
      <c r="X2634" s="12">
        <v>0</v>
      </c>
      <c r="Y2634" s="12">
        <v>296.82856611086248</v>
      </c>
      <c r="Z2634" s="12">
        <v>229.70357295200947</v>
      </c>
      <c r="AA2634" s="44">
        <v>232.04019061955935</v>
      </c>
      <c r="AB2634" s="45">
        <v>47.253829333788119</v>
      </c>
      <c r="AC2634" s="12">
        <v>374.89078709246292</v>
      </c>
      <c r="AD2634" s="12">
        <v>11606.143684234028</v>
      </c>
      <c r="AE2634" s="12">
        <v>2597.6081666907571</v>
      </c>
      <c r="AF2634" s="12">
        <v>5480.5321821881498</v>
      </c>
      <c r="AG2634" s="44">
        <v>1128.4755203370594</v>
      </c>
      <c r="AH2634" s="45">
        <v>390.2947604055139</v>
      </c>
      <c r="AI2634" s="12">
        <v>4780.2672848880156</v>
      </c>
      <c r="AJ2634" s="12">
        <v>-62.537274233309638</v>
      </c>
      <c r="AK2634" s="12">
        <v>-20.853391691465628</v>
      </c>
      <c r="AL2634" s="12">
        <v>11.404072203695044</v>
      </c>
      <c r="AM2634" s="44">
        <v>43.989669262302556</v>
      </c>
      <c r="AN2634" s="45">
        <v>37.353774687161511</v>
      </c>
      <c r="AO2634" s="12">
        <v>89.999999880141033</v>
      </c>
      <c r="AP2634" s="12">
        <v>-2204.4452587759329</v>
      </c>
      <c r="AQ2634" s="12">
        <v>3364.7609160153975</v>
      </c>
      <c r="AR2634" s="12">
        <v>6018.1227162481209</v>
      </c>
      <c r="AS2634" s="44">
        <v>11593.148503097054</v>
      </c>
      <c r="AT2634" s="45">
        <v>12440.867114027162</v>
      </c>
      <c r="AU2634" s="12">
        <v>12911.566363486656</v>
      </c>
      <c r="AV2634" s="12">
        <v>11234.614357590142</v>
      </c>
      <c r="AW2634" s="12">
        <v>21725.989519475275</v>
      </c>
      <c r="AX2634" s="12">
        <v>22669.351919503577</v>
      </c>
      <c r="AY2634" s="44">
        <v>21479.29950161562</v>
      </c>
      <c r="AZ2634" s="45">
        <v>20664.761660290947</v>
      </c>
      <c r="BA2634" s="12">
        <v>20103.63529024641</v>
      </c>
      <c r="BB2634" s="12">
        <v>3147.9770094850173</v>
      </c>
      <c r="BC2634" s="12">
        <v>5792.2110980514599</v>
      </c>
      <c r="BD2634" s="12">
        <v>11390.453431007318</v>
      </c>
      <c r="BE2634" s="44">
        <v>12405.047187675738</v>
      </c>
      <c r="BF2634" s="45">
        <v>12751.114129732627</v>
      </c>
      <c r="BG2634" s="12">
        <v>12911.566373486659</v>
      </c>
      <c r="BH2634" s="12">
        <v>21532.87377757514</v>
      </c>
      <c r="BI2634" s="12">
        <v>22650.680711923655</v>
      </c>
      <c r="BJ2634" s="12">
        <v>21585.70267216616</v>
      </c>
      <c r="BK2634" s="44">
        <v>20695.540912521119</v>
      </c>
      <c r="BL2634" s="45">
        <v>20427.956277653961</v>
      </c>
      <c r="BM2634" s="12">
        <v>15323.368005358392</v>
      </c>
      <c r="BN2634" s="12">
        <v>0</v>
      </c>
      <c r="BO2634" s="12">
        <v>41.683882541844014</v>
      </c>
      <c r="BP2634" s="12">
        <v>32.257463895160676</v>
      </c>
      <c r="BQ2634" s="48">
        <v>32.585597058607512</v>
      </c>
      <c r="BR2634" s="49">
        <v>6.6358945751410436</v>
      </c>
      <c r="BS2634" s="13">
        <v>52.646225192979522</v>
      </c>
      <c r="BT2634" s="12">
        <v>448.71221498037113</v>
      </c>
      <c r="BV2634" s="14">
        <f>Таблица1[[#This Row],[Lкан_леб,мм]]</f>
        <v>57881.287785019631</v>
      </c>
      <c r="BW2634" s="50">
        <f>Таблица1[[#This Row],[угол обхв4]]+Таблица1[[#This Row],[Lдуг 3,мм]]</f>
        <v>11606.143684234028</v>
      </c>
      <c r="BX2634" s="54">
        <f>Таблица1[[#This Row],[угол обхв5]]+Таблица1[[#This Row],[Y5, мм]]</f>
        <v>58178.116351130491</v>
      </c>
      <c r="BY2634" s="14">
        <f>Таблица1[[#This Row],[угол обхв6]]+Таблица1[[#This Row],[Lдуг 4,мм]]</f>
        <v>14203.751850924786</v>
      </c>
      <c r="BZ2634" s="14">
        <f>Таблица1[[#This Row],[Т1]]+Таблица1[[#This Row],[X6, мм]]</f>
        <v>58407.819924082498</v>
      </c>
      <c r="CA2634" s="14">
        <f>Таблица1[[#This Row],[Т2]]+Таблица1[[#This Row],[Lдуг 5,мм]]</f>
        <v>19684.284033112934</v>
      </c>
      <c r="CB2634" s="14">
        <f>Таблица1[[#This Row],[Т3]]+Таблица1[[#This Row],[Y6, мм]]</f>
        <v>58639.86011470206</v>
      </c>
      <c r="CC2634" s="14">
        <f>Таблица1[[#This Row],[Т4]]+Таблица1[[#This Row],[Lдуг 6,мм]]</f>
        <v>20812.759553449992</v>
      </c>
      <c r="CD2634" s="14">
        <f>Таблица1[[#This Row],[Т5]]+Таблица1[[#This Row],[Lдуг 1,мм]]</f>
        <v>58687.113944035846</v>
      </c>
      <c r="CE2634" s="14">
        <f>Таблица1[[#This Row],[Т6]]+Таблица1[[#This Row],[Lпрям1, мм]]</f>
        <v>21203.054313855508</v>
      </c>
      <c r="CF2634" s="15">
        <f>Таблица1[[#This Row],[Т7]]+Таблица1[[#This Row],[Lдуг 2,мм]]</f>
        <v>59062.004731128305</v>
      </c>
      <c r="CG2634" s="14">
        <f>Таблица1[[#This Row],[Т8]]+Таблица1[[#This Row],[Lпрям2, мм]]</f>
        <v>25983.321598743525</v>
      </c>
      <c r="CH2634" s="14">
        <f>Таблица1[[#This Row],[Т9]]-Таблица1[[#This Row],[Т9]]</f>
        <v>0</v>
      </c>
      <c r="CI2634" s="50">
        <f>Таблица1[[#This Row],[Т9]]-Таблица1[[#This Row],[Т8]]</f>
        <v>37858.950417272797</v>
      </c>
      <c r="CJ2634" s="54">
        <f>Таблица1[[#This Row],[Т9]]-Таблица1[[#This Row],[Т7]]</f>
        <v>374.8907870924595</v>
      </c>
      <c r="CK2634" s="14">
        <f>Таблица1[[#This Row],[Т9]]-Таблица1[[#This Row],[Т6]]</f>
        <v>38249.245177678313</v>
      </c>
      <c r="CL2634" s="14">
        <f>Таблица1[[#This Row],[Т9]]-Таблица1[[#This Row],[Т5]]</f>
        <v>422.14461642624519</v>
      </c>
      <c r="CM2634" s="14">
        <f>Таблица1[[#This Row],[Т9]]-Таблица1[[#This Row],[Т4]]</f>
        <v>39377.720698015371</v>
      </c>
      <c r="CN2634" s="14">
        <f>Таблица1[[#This Row],[Т9]]-Таблица1[[#This Row],[Т3]]</f>
        <v>654.18480704580725</v>
      </c>
      <c r="CO2634" s="14">
        <f>Таблица1[[#This Row],[Т9]]-Таблица1[[#This Row],[Т2]]</f>
        <v>44858.252880203523</v>
      </c>
      <c r="CP2634" s="14">
        <f>Таблица1[[#This Row],[Т9]]-Таблица1[[#This Row],[Т1]]</f>
        <v>883.8883799978139</v>
      </c>
      <c r="CQ2634" s="14">
        <f>Таблица1[[#This Row],[Т9]]-Таблица1[[#This Row],[угол обхв6]]</f>
        <v>47455.861046894279</v>
      </c>
      <c r="CR2634" s="14">
        <f>Таблица1[[#This Row],[Т9]]-Таблица1[[#This Row],[угол обхв5]]</f>
        <v>1180.7169461086742</v>
      </c>
      <c r="CS2634" s="14">
        <f>Таблица1[[#This Row],[Т9]]-Таблица1[[#This Row],[угол обхв4]]</f>
        <v>59062.004731128305</v>
      </c>
      <c r="CT2634" s="14">
        <f>Таблица1[[#This Row],[Lкан_прям, мм]]+Таблица1[[#This Row],[Lкан_дуг, мм]]+Таблица1[[#This Row],[Lкан_леб,мм]]</f>
        <v>85045.326329871838</v>
      </c>
      <c r="CU2634" s="16">
        <f>Таблица1[[#This Row],[Lкан_леб,мм]]</f>
        <v>57881.287785019631</v>
      </c>
      <c r="CV2634" s="14">
        <f>2534431-(Таблица1[[#This Row],[Т23]]+Таблица1[[#This Row],[угол обхв3]])</f>
        <v>2448936.9614551477</v>
      </c>
      <c r="CW2634" s="50">
        <f>SUM(X2634:AC2634,AD2634:AI2634)-Таблица1[[#This Row],[lподв_min, мм]]</f>
        <v>22383.771260817695</v>
      </c>
      <c r="CX2634" s="17">
        <f>CW3073-Таблица1[[#This Row],[Суммарная длина каната]]</f>
        <v>-2448936.9614551477</v>
      </c>
    </row>
    <row r="2635" spans="1:102" x14ac:dyDescent="0.25">
      <c r="A2635" s="21">
        <v>2634</v>
      </c>
      <c r="B2635" s="10">
        <v>66.864693877551005</v>
      </c>
      <c r="C2635" s="10">
        <v>110.29000000000343</v>
      </c>
      <c r="D2635" s="11">
        <v>12508.775307383932</v>
      </c>
      <c r="E2635" s="11">
        <v>20191.261078300686</v>
      </c>
      <c r="F2635" s="11">
        <v>12374.680352814294</v>
      </c>
      <c r="G2635" s="11">
        <v>20232.968909207688</v>
      </c>
      <c r="H2635" s="11">
        <v>12916.774817383932</v>
      </c>
      <c r="I2635" s="11">
        <v>15400.313322240696</v>
      </c>
      <c r="J2635" s="11">
        <v>4790.9477560599908</v>
      </c>
      <c r="K2635" s="11">
        <v>25983.321598741615</v>
      </c>
      <c r="L2635" s="11">
        <v>1180.7169461105862</v>
      </c>
      <c r="M2635" s="11">
        <v>57881.287785019631</v>
      </c>
      <c r="N2635" s="11">
        <v>3509.9999137044024</v>
      </c>
      <c r="O2635" s="11">
        <v>21344.715820473768</v>
      </c>
      <c r="P2635" s="43">
        <v>5919.6303998934618</v>
      </c>
      <c r="Q2635" s="11">
        <v>22285.925583201744</v>
      </c>
      <c r="R2635" s="11">
        <v>11303.361607866667</v>
      </c>
      <c r="S2635" s="11">
        <v>21260.415329574145</v>
      </c>
      <c r="T2635" s="11">
        <v>12684.041208779779</v>
      </c>
      <c r="U2635" s="11">
        <v>21078.65493888791</v>
      </c>
      <c r="V2635" s="11">
        <v>12508.775307383932</v>
      </c>
      <c r="W2635" s="11">
        <v>20191.261078300686</v>
      </c>
      <c r="X2635" s="12">
        <v>0</v>
      </c>
      <c r="Y2635" s="12">
        <v>293.39348125746739</v>
      </c>
      <c r="Z2635" s="12">
        <v>228.72803269076931</v>
      </c>
      <c r="AA2635" s="44">
        <v>232.04019061955935</v>
      </c>
      <c r="AB2635" s="45">
        <v>47.253829333788666</v>
      </c>
      <c r="AC2635" s="12">
        <v>379.30141220900157</v>
      </c>
      <c r="AD2635" s="12">
        <v>11606.143684234028</v>
      </c>
      <c r="AE2635" s="12">
        <v>2586.9276946652712</v>
      </c>
      <c r="AF2635" s="12">
        <v>5480.5321821881471</v>
      </c>
      <c r="AG2635" s="44">
        <v>1128.4755203370612</v>
      </c>
      <c r="AH2635" s="45">
        <v>390.29476040551094</v>
      </c>
      <c r="AI2635" s="12">
        <v>4790.9477569115952</v>
      </c>
      <c r="AJ2635" s="12">
        <v>-62.537274233309638</v>
      </c>
      <c r="AK2635" s="12">
        <v>-21.335783515899092</v>
      </c>
      <c r="AL2635" s="12">
        <v>10.784684448589646</v>
      </c>
      <c r="AM2635" s="44">
        <v>43.370281507197156</v>
      </c>
      <c r="AN2635" s="45">
        <v>36.734386932056033</v>
      </c>
      <c r="AO2635" s="12">
        <v>89.999999880408254</v>
      </c>
      <c r="AP2635" s="12">
        <v>-2204.4452587759329</v>
      </c>
      <c r="AQ2635" s="12">
        <v>3361.5560341228734</v>
      </c>
      <c r="AR2635" s="12">
        <v>5995.9748441136589</v>
      </c>
      <c r="AS2635" s="44">
        <v>11583.539514149446</v>
      </c>
      <c r="AT2635" s="45">
        <v>12440.013864025863</v>
      </c>
      <c r="AU2635" s="12">
        <v>12916.77530738393</v>
      </c>
      <c r="AV2635" s="12">
        <v>11234.614357590142</v>
      </c>
      <c r="AW2635" s="12">
        <v>21724.753206285724</v>
      </c>
      <c r="AX2635" s="12">
        <v>22686.719203206743</v>
      </c>
      <c r="AY2635" s="44">
        <v>21557.003159450891</v>
      </c>
      <c r="AZ2635" s="45">
        <v>20751.676873855478</v>
      </c>
      <c r="BA2635" s="12">
        <v>20191.261079152293</v>
      </c>
      <c r="BB2635" s="12">
        <v>3147.9770094850173</v>
      </c>
      <c r="BC2635" s="12">
        <v>5771.1865203119332</v>
      </c>
      <c r="BD2635" s="12">
        <v>11379.706052086865</v>
      </c>
      <c r="BE2635" s="44">
        <v>12403.863302497</v>
      </c>
      <c r="BF2635" s="45">
        <v>12752.802652137849</v>
      </c>
      <c r="BG2635" s="12">
        <v>12916.775317383932</v>
      </c>
      <c r="BH2635" s="12">
        <v>21532.87377757514</v>
      </c>
      <c r="BI2635" s="12">
        <v>22665.962969013701</v>
      </c>
      <c r="BJ2635" s="12">
        <v>21661.208949579141</v>
      </c>
      <c r="BK2635" s="44">
        <v>20782.067109011165</v>
      </c>
      <c r="BL2635" s="45">
        <v>20518.239143333118</v>
      </c>
      <c r="BM2635" s="12">
        <v>15400.313322240698</v>
      </c>
      <c r="BN2635" s="12">
        <v>0</v>
      </c>
      <c r="BO2635" s="12">
        <v>41.201490717410543</v>
      </c>
      <c r="BP2635" s="12">
        <v>32.120467964488739</v>
      </c>
      <c r="BQ2635" s="48">
        <v>32.585597058607512</v>
      </c>
      <c r="BR2635" s="49">
        <v>6.63589457514112</v>
      </c>
      <c r="BS2635" s="13">
        <v>53.265612948352221</v>
      </c>
      <c r="BT2635" s="12">
        <v>448.71221498037113</v>
      </c>
      <c r="BV2635" s="14">
        <f>Таблица1[[#This Row],[Lкан_леб,мм]]</f>
        <v>57881.287785019631</v>
      </c>
      <c r="BW2635" s="50">
        <f>Таблица1[[#This Row],[угол обхв4]]+Таблица1[[#This Row],[Lдуг 3,мм]]</f>
        <v>11606.143684234028</v>
      </c>
      <c r="BX2635" s="54">
        <f>Таблица1[[#This Row],[угол обхв5]]+Таблица1[[#This Row],[Y5, мм]]</f>
        <v>58174.681266277097</v>
      </c>
      <c r="BY2635" s="14">
        <f>Таблица1[[#This Row],[угол обхв6]]+Таблица1[[#This Row],[Lдуг 4,мм]]</f>
        <v>14193.0713788993</v>
      </c>
      <c r="BZ2635" s="14">
        <f>Таблица1[[#This Row],[Т1]]+Таблица1[[#This Row],[X6, мм]]</f>
        <v>58403.409298967868</v>
      </c>
      <c r="CA2635" s="14">
        <f>Таблица1[[#This Row],[Т2]]+Таблица1[[#This Row],[Lдуг 5,мм]]</f>
        <v>19673.603561087446</v>
      </c>
      <c r="CB2635" s="14">
        <f>Таблица1[[#This Row],[Т3]]+Таблица1[[#This Row],[Y6, мм]]</f>
        <v>58635.44948958743</v>
      </c>
      <c r="CC2635" s="14">
        <f>Таблица1[[#This Row],[Т4]]+Таблица1[[#This Row],[Lдуг 6,мм]]</f>
        <v>20802.079081424508</v>
      </c>
      <c r="CD2635" s="14">
        <f>Таблица1[[#This Row],[Т5]]+Таблица1[[#This Row],[Lдуг 1,мм]]</f>
        <v>58682.703318921216</v>
      </c>
      <c r="CE2635" s="14">
        <f>Таблица1[[#This Row],[Т6]]+Таблица1[[#This Row],[Lпрям1, мм]]</f>
        <v>21192.37384183002</v>
      </c>
      <c r="CF2635" s="15">
        <f>Таблица1[[#This Row],[Т7]]+Таблица1[[#This Row],[Lдуг 2,мм]]</f>
        <v>59062.004731130219</v>
      </c>
      <c r="CG2635" s="14">
        <f>Таблица1[[#This Row],[Т8]]+Таблица1[[#This Row],[Lпрям2, мм]]</f>
        <v>25983.321598741615</v>
      </c>
      <c r="CH2635" s="14">
        <f>Таблица1[[#This Row],[Т9]]-Таблица1[[#This Row],[Т9]]</f>
        <v>0</v>
      </c>
      <c r="CI2635" s="50">
        <f>Таблица1[[#This Row],[Т9]]-Таблица1[[#This Row],[Т8]]</f>
        <v>37869.630889300199</v>
      </c>
      <c r="CJ2635" s="54">
        <f>Таблица1[[#This Row],[Т9]]-Таблица1[[#This Row],[Т7]]</f>
        <v>379.30141220900259</v>
      </c>
      <c r="CK2635" s="14">
        <f>Таблица1[[#This Row],[Т9]]-Таблица1[[#This Row],[Т6]]</f>
        <v>38259.925649705707</v>
      </c>
      <c r="CL2635" s="14">
        <f>Таблица1[[#This Row],[Т9]]-Таблица1[[#This Row],[Т5]]</f>
        <v>426.55524154278828</v>
      </c>
      <c r="CM2635" s="14">
        <f>Таблица1[[#This Row],[Т9]]-Таблица1[[#This Row],[Т4]]</f>
        <v>39388.401170042773</v>
      </c>
      <c r="CN2635" s="14">
        <f>Таблица1[[#This Row],[Т9]]-Таблица1[[#This Row],[Т3]]</f>
        <v>658.59543216235033</v>
      </c>
      <c r="CO2635" s="14">
        <f>Таблица1[[#This Row],[Т9]]-Таблица1[[#This Row],[Т2]]</f>
        <v>44868.933352230917</v>
      </c>
      <c r="CP2635" s="14">
        <f>Таблица1[[#This Row],[Т9]]-Таблица1[[#This Row],[Т1]]</f>
        <v>887.32346485312155</v>
      </c>
      <c r="CQ2635" s="14">
        <f>Таблица1[[#This Row],[Т9]]-Таблица1[[#This Row],[угол обхв6]]</f>
        <v>47455.861046896192</v>
      </c>
      <c r="CR2635" s="14">
        <f>Таблица1[[#This Row],[Т9]]-Таблица1[[#This Row],[угол обхв5]]</f>
        <v>1180.7169461105877</v>
      </c>
      <c r="CS2635" s="14">
        <f>Таблица1[[#This Row],[Т9]]-Таблица1[[#This Row],[угол обхв4]]</f>
        <v>59062.004731130219</v>
      </c>
      <c r="CT2635" s="14">
        <f>Таблица1[[#This Row],[Lкан_прям, мм]]+Таблица1[[#This Row],[Lкан_дуг, мм]]+Таблица1[[#This Row],[Lкан_леб,мм]]</f>
        <v>85045.326329871838</v>
      </c>
      <c r="CU2635" s="16">
        <f>Таблица1[[#This Row],[Lкан_леб,мм]]</f>
        <v>57881.287785019631</v>
      </c>
      <c r="CV2635" s="14">
        <f>2534431-(Таблица1[[#This Row],[Т23]]+Таблица1[[#This Row],[угол обхв3]])</f>
        <v>2448936.9614551477</v>
      </c>
      <c r="CW2635" s="50">
        <f>SUM(X2635:AC2635,AD2635:AI2635)-Таблица1[[#This Row],[lподв_min, мм]]</f>
        <v>22373.090788792211</v>
      </c>
      <c r="CX2635" s="17">
        <f>CW3074-Таблица1[[#This Row],[Суммарная длина каната]]</f>
        <v>-2448936.9614551477</v>
      </c>
    </row>
    <row r="2636" spans="1:102" x14ac:dyDescent="0.25">
      <c r="A2636" s="21">
        <v>2635</v>
      </c>
      <c r="B2636" s="10">
        <v>66.864693877551005</v>
      </c>
      <c r="C2636" s="10">
        <v>112.3546938775511</v>
      </c>
      <c r="D2636" s="11">
        <v>12519.292606574892</v>
      </c>
      <c r="E2636" s="11">
        <v>20483.668817156497</v>
      </c>
      <c r="F2636" s="11">
        <v>12383.7820626925</v>
      </c>
      <c r="G2636" s="11">
        <v>20520.518410053814</v>
      </c>
      <c r="H2636" s="11">
        <v>12927.292116574892</v>
      </c>
      <c r="I2636" s="11">
        <v>15656.747038132014</v>
      </c>
      <c r="J2636" s="11">
        <v>4826.9217790244847</v>
      </c>
      <c r="K2636" s="11">
        <v>25983.321598735278</v>
      </c>
      <c r="L2636" s="11">
        <v>1180.7169461169269</v>
      </c>
      <c r="M2636" s="11">
        <v>57881.287785019631</v>
      </c>
      <c r="N2636" s="11">
        <v>3509.9999137044024</v>
      </c>
      <c r="O2636" s="11">
        <v>21344.715820473768</v>
      </c>
      <c r="P2636" s="43">
        <v>5858.9590969389819</v>
      </c>
      <c r="Q2636" s="11">
        <v>22339.580329169115</v>
      </c>
      <c r="R2636" s="11">
        <v>11276.142090152596</v>
      </c>
      <c r="S2636" s="11">
        <v>21508.700423263828</v>
      </c>
      <c r="T2636" s="11">
        <v>12662.473778604104</v>
      </c>
      <c r="U2636" s="11">
        <v>21376.801031319857</v>
      </c>
      <c r="V2636" s="11">
        <v>12519.292606574892</v>
      </c>
      <c r="W2636" s="11">
        <v>20483.668817156497</v>
      </c>
      <c r="X2636" s="12">
        <v>0</v>
      </c>
      <c r="Y2636" s="12">
        <v>281.86798651773728</v>
      </c>
      <c r="Z2636" s="12">
        <v>225.55095929723763</v>
      </c>
      <c r="AA2636" s="44">
        <v>232.0401906195585</v>
      </c>
      <c r="AB2636" s="45">
        <v>47.253829333785497</v>
      </c>
      <c r="AC2636" s="12">
        <v>394.00398034860802</v>
      </c>
      <c r="AD2636" s="12">
        <v>11606.143684234028</v>
      </c>
      <c r="AE2636" s="12">
        <v>2550.9536717007813</v>
      </c>
      <c r="AF2636" s="12">
        <v>5480.5321821881489</v>
      </c>
      <c r="AG2636" s="44">
        <v>1128.4755203370605</v>
      </c>
      <c r="AH2636" s="45">
        <v>390.29476040552146</v>
      </c>
      <c r="AI2636" s="12">
        <v>4826.9217798697409</v>
      </c>
      <c r="AJ2636" s="12">
        <v>-62.537274233309638</v>
      </c>
      <c r="AK2636" s="12">
        <v>-22.954318333023529</v>
      </c>
      <c r="AL2636" s="12">
        <v>8.7199905710419916</v>
      </c>
      <c r="AM2636" s="44">
        <v>41.305587629649388</v>
      </c>
      <c r="AN2636" s="45">
        <v>34.669693054508713</v>
      </c>
      <c r="AO2636" s="12">
        <v>89.999999881299559</v>
      </c>
      <c r="AP2636" s="12">
        <v>-2204.4452587759329</v>
      </c>
      <c r="AQ2636" s="12">
        <v>3350.8811009832461</v>
      </c>
      <c r="AR2636" s="12">
        <v>5920.814221649518</v>
      </c>
      <c r="AS2636" s="44">
        <v>11545.452661594585</v>
      </c>
      <c r="AT2636" s="45">
        <v>12430.385195757935</v>
      </c>
      <c r="AU2636" s="12">
        <v>12927.292606574892</v>
      </c>
      <c r="AV2636" s="12">
        <v>11234.614357590142</v>
      </c>
      <c r="AW2636" s="12">
        <v>21720.408784791987</v>
      </c>
      <c r="AX2636" s="12">
        <v>22742.864278201363</v>
      </c>
      <c r="AY2636" s="44">
        <v>21815.189927341195</v>
      </c>
      <c r="AZ2636" s="45">
        <v>21041.243450996513</v>
      </c>
      <c r="BA2636" s="12">
        <v>20483.668818001755</v>
      </c>
      <c r="BB2636" s="12">
        <v>3147.9770094850173</v>
      </c>
      <c r="BC2636" s="12">
        <v>5699.8402842178257</v>
      </c>
      <c r="BD2636" s="12">
        <v>11337.997214863133</v>
      </c>
      <c r="BE2636" s="44">
        <v>12393.163207162113</v>
      </c>
      <c r="BF2636" s="45">
        <v>12751.381189421061</v>
      </c>
      <c r="BG2636" s="12">
        <v>12927.292616574894</v>
      </c>
      <c r="BH2636" s="12">
        <v>21532.87377757514</v>
      </c>
      <c r="BI2636" s="12">
        <v>22715.273293487335</v>
      </c>
      <c r="BJ2636" s="12">
        <v>21911.984372296076</v>
      </c>
      <c r="BK2636" s="44">
        <v>21070.311527242491</v>
      </c>
      <c r="BL2636" s="45">
        <v>20819.226397479841</v>
      </c>
      <c r="BM2636" s="12">
        <v>15656.747038132016</v>
      </c>
      <c r="BN2636" s="12">
        <v>0</v>
      </c>
      <c r="BO2636" s="12">
        <v>39.582955900286116</v>
      </c>
      <c r="BP2636" s="12">
        <v>31.674308904065519</v>
      </c>
      <c r="BQ2636" s="48">
        <v>32.585597058607398</v>
      </c>
      <c r="BR2636" s="49">
        <v>6.635894575140675</v>
      </c>
      <c r="BS2636" s="13">
        <v>55.330306826790846</v>
      </c>
      <c r="BT2636" s="12">
        <v>448.71221498037113</v>
      </c>
      <c r="BV2636" s="14">
        <f>Таблица1[[#This Row],[Lкан_леб,мм]]</f>
        <v>57881.287785019631</v>
      </c>
      <c r="BW2636" s="50">
        <f>Таблица1[[#This Row],[угол обхв4]]+Таблица1[[#This Row],[Lдуг 3,мм]]</f>
        <v>11606.143684234028</v>
      </c>
      <c r="BX2636" s="54">
        <f>Таблица1[[#This Row],[угол обхв5]]+Таблица1[[#This Row],[Y5, мм]]</f>
        <v>58163.155771537371</v>
      </c>
      <c r="BY2636" s="14">
        <f>Таблица1[[#This Row],[угол обхв6]]+Таблица1[[#This Row],[Lдуг 4,мм]]</f>
        <v>14157.097355934809</v>
      </c>
      <c r="BZ2636" s="14">
        <f>Таблица1[[#This Row],[Т1]]+Таблица1[[#This Row],[X6, мм]]</f>
        <v>58388.706730834609</v>
      </c>
      <c r="CA2636" s="14">
        <f>Таблица1[[#This Row],[Т2]]+Таблица1[[#This Row],[Lдуг 5,мм]]</f>
        <v>19637.629538122957</v>
      </c>
      <c r="CB2636" s="14">
        <f>Таблица1[[#This Row],[Т3]]+Таблица1[[#This Row],[Y6, мм]]</f>
        <v>58620.746921454171</v>
      </c>
      <c r="CC2636" s="14">
        <f>Таблица1[[#This Row],[Т4]]+Таблица1[[#This Row],[Lдуг 6,мм]]</f>
        <v>20766.105058460016</v>
      </c>
      <c r="CD2636" s="14">
        <f>Таблица1[[#This Row],[Т5]]+Таблица1[[#This Row],[Lдуг 1,мм]]</f>
        <v>58668.000750787956</v>
      </c>
      <c r="CE2636" s="14">
        <f>Таблица1[[#This Row],[Т6]]+Таблица1[[#This Row],[Lпрям1, мм]]</f>
        <v>21156.399818865539</v>
      </c>
      <c r="CF2636" s="15">
        <f>Таблица1[[#This Row],[Т7]]+Таблица1[[#This Row],[Lдуг 2,мм]]</f>
        <v>59062.004731136563</v>
      </c>
      <c r="CG2636" s="14">
        <f>Таблица1[[#This Row],[Т8]]+Таблица1[[#This Row],[Lпрям2, мм]]</f>
        <v>25983.321598735281</v>
      </c>
      <c r="CH2636" s="14">
        <f>Таблица1[[#This Row],[Т9]]-Таблица1[[#This Row],[Т9]]</f>
        <v>0</v>
      </c>
      <c r="CI2636" s="50">
        <f>Таблица1[[#This Row],[Т9]]-Таблица1[[#This Row],[Т8]]</f>
        <v>37905.604912271025</v>
      </c>
      <c r="CJ2636" s="54">
        <f>Таблица1[[#This Row],[Т9]]-Таблица1[[#This Row],[Т7]]</f>
        <v>394.003980348607</v>
      </c>
      <c r="CK2636" s="14">
        <f>Таблица1[[#This Row],[Т9]]-Таблица1[[#This Row],[Т6]]</f>
        <v>38295.899672676547</v>
      </c>
      <c r="CL2636" s="14">
        <f>Таблица1[[#This Row],[Т9]]-Таблица1[[#This Row],[Т5]]</f>
        <v>441.25780968239269</v>
      </c>
      <c r="CM2636" s="14">
        <f>Таблица1[[#This Row],[Т9]]-Таблица1[[#This Row],[Т4]]</f>
        <v>39424.375193013606</v>
      </c>
      <c r="CN2636" s="14">
        <f>Таблица1[[#This Row],[Т9]]-Таблица1[[#This Row],[Т3]]</f>
        <v>673.29800030195474</v>
      </c>
      <c r="CO2636" s="14">
        <f>Таблица1[[#This Row],[Т9]]-Таблица1[[#This Row],[Т2]]</f>
        <v>44904.907375201758</v>
      </c>
      <c r="CP2636" s="14">
        <f>Таблица1[[#This Row],[Т9]]-Таблица1[[#This Row],[Т1]]</f>
        <v>898.84895959919231</v>
      </c>
      <c r="CQ2636" s="14">
        <f>Таблица1[[#This Row],[Т9]]-Таблица1[[#This Row],[угол обхв6]]</f>
        <v>47455.861046902537</v>
      </c>
      <c r="CR2636" s="14">
        <f>Таблица1[[#This Row],[Т9]]-Таблица1[[#This Row],[угол обхв5]]</f>
        <v>1180.7169461169324</v>
      </c>
      <c r="CS2636" s="14">
        <f>Таблица1[[#This Row],[Т9]]-Таблица1[[#This Row],[угол обхв4]]</f>
        <v>59062.004731136563</v>
      </c>
      <c r="CT2636" s="14">
        <f>Таблица1[[#This Row],[Lкан_прям, мм]]+Таблица1[[#This Row],[Lкан_дуг, мм]]+Таблица1[[#This Row],[Lкан_леб,мм]]</f>
        <v>85045.326329871838</v>
      </c>
      <c r="CU2636" s="16">
        <f>Таблица1[[#This Row],[Lкан_леб,мм]]</f>
        <v>57881.287785019631</v>
      </c>
      <c r="CV2636" s="14">
        <f>2534431-(Таблица1[[#This Row],[Т23]]+Таблица1[[#This Row],[угол обхв3]])</f>
        <v>2448936.9614551477</v>
      </c>
      <c r="CW2636" s="50">
        <f>SUM(X2636:AC2636,AD2636:AI2636)-Таблица1[[#This Row],[lподв_min, мм]]</f>
        <v>22337.11676582773</v>
      </c>
      <c r="CX2636" s="17">
        <f>CW3075-Таблица1[[#This Row],[Суммарная длина каната]]</f>
        <v>-2448936.9614551477</v>
      </c>
    </row>
    <row r="2637" spans="1:102" x14ac:dyDescent="0.25">
      <c r="A2637" s="21">
        <v>2636</v>
      </c>
      <c r="B2637" s="10">
        <v>66.864693877551005</v>
      </c>
      <c r="C2637" s="10">
        <v>114.46082839365614</v>
      </c>
      <c r="D2637" s="11">
        <v>12519.159812121743</v>
      </c>
      <c r="E2637" s="11">
        <v>20782.13768780902</v>
      </c>
      <c r="F2637" s="11">
        <v>12382.386561910693</v>
      </c>
      <c r="G2637" s="11">
        <v>20813.982279605829</v>
      </c>
      <c r="H2637" s="11">
        <v>12927.159322121744</v>
      </c>
      <c r="I2637" s="11">
        <v>15917.949790342831</v>
      </c>
      <c r="J2637" s="11">
        <v>4864.1878974661877</v>
      </c>
      <c r="K2637" s="11">
        <v>25983.321598728806</v>
      </c>
      <c r="L2637" s="11">
        <v>1180.7169461234089</v>
      </c>
      <c r="M2637" s="11">
        <v>57881.287785019631</v>
      </c>
      <c r="N2637" s="11">
        <v>3509.9999137044024</v>
      </c>
      <c r="O2637" s="11">
        <v>21344.715820473768</v>
      </c>
      <c r="P2637" s="43">
        <v>5795.1195380779</v>
      </c>
      <c r="Q2637" s="11">
        <v>22392.023520107821</v>
      </c>
      <c r="R2637" s="11">
        <v>11239.178454513862</v>
      </c>
      <c r="S2637" s="11">
        <v>21760.790192110871</v>
      </c>
      <c r="T2637" s="11">
        <v>12629.42102249621</v>
      </c>
      <c r="U2637" s="11">
        <v>21679.928568519419</v>
      </c>
      <c r="V2637" s="11">
        <v>12519.159812121743</v>
      </c>
      <c r="W2637" s="11">
        <v>20782.13768780902</v>
      </c>
      <c r="X2637" s="12">
        <v>0</v>
      </c>
      <c r="Y2637" s="12">
        <v>269.98710133339353</v>
      </c>
      <c r="Z2637" s="12">
        <v>222.43417990884151</v>
      </c>
      <c r="AA2637" s="44">
        <v>232.04019061955975</v>
      </c>
      <c r="AB2637" s="45">
        <v>47.253829333788708</v>
      </c>
      <c r="AC2637" s="12">
        <v>409.00164492782534</v>
      </c>
      <c r="AD2637" s="12">
        <v>11606.143684234028</v>
      </c>
      <c r="AE2637" s="12">
        <v>2513.6875532590843</v>
      </c>
      <c r="AF2637" s="12">
        <v>5480.5321821881498</v>
      </c>
      <c r="AG2637" s="44">
        <v>1128.4755203370603</v>
      </c>
      <c r="AH2637" s="45">
        <v>390.29476040551231</v>
      </c>
      <c r="AI2637" s="12">
        <v>4864.187898304971</v>
      </c>
      <c r="AJ2637" s="12">
        <v>-62.537274233309638</v>
      </c>
      <c r="AK2637" s="12">
        <v>-24.622760926019609</v>
      </c>
      <c r="AL2637" s="12">
        <v>6.6138560549369334</v>
      </c>
      <c r="AM2637" s="44">
        <v>39.1994531135445</v>
      </c>
      <c r="AN2637" s="45">
        <v>32.563558538403377</v>
      </c>
      <c r="AO2637" s="12">
        <v>89.999999882208925</v>
      </c>
      <c r="AP2637" s="12">
        <v>-2204.4452587759329</v>
      </c>
      <c r="AQ2637" s="12">
        <v>3340.0099955474375</v>
      </c>
      <c r="AR2637" s="12">
        <v>5842.111908391822</v>
      </c>
      <c r="AS2637" s="44">
        <v>11497.043392086267</v>
      </c>
      <c r="AT2637" s="45">
        <v>12409.821201021083</v>
      </c>
      <c r="AU2637" s="12">
        <v>12927.159812121741</v>
      </c>
      <c r="AV2637" s="12">
        <v>11234.614357590142</v>
      </c>
      <c r="AW2637" s="12">
        <v>21715.616653210756</v>
      </c>
      <c r="AX2637" s="12">
        <v>22797.308255981596</v>
      </c>
      <c r="AY2637" s="44">
        <v>22076.970004829487</v>
      </c>
      <c r="AZ2637" s="45">
        <v>21336.068250355063</v>
      </c>
      <c r="BA2637" s="12">
        <v>20782.137688647803</v>
      </c>
      <c r="BB2637" s="12">
        <v>3147.9770094850173</v>
      </c>
      <c r="BC2637" s="12">
        <v>5625.1296199209355</v>
      </c>
      <c r="BD2637" s="12">
        <v>11286.170824827785</v>
      </c>
      <c r="BE2637" s="44">
        <v>12371.556084923805</v>
      </c>
      <c r="BF2637" s="45">
        <v>12738.759633596868</v>
      </c>
      <c r="BG2637" s="12">
        <v>12927.159822121745</v>
      </c>
      <c r="BH2637" s="12">
        <v>21532.87377757514</v>
      </c>
      <c r="BI2637" s="12">
        <v>22762.924352844806</v>
      </c>
      <c r="BJ2637" s="12">
        <v>22166.07492798465</v>
      </c>
      <c r="BK2637" s="44">
        <v>21363.748755800803</v>
      </c>
      <c r="BL2637" s="45">
        <v>21125.998005973375</v>
      </c>
      <c r="BM2637" s="12">
        <v>15917.949790342833</v>
      </c>
      <c r="BN2637" s="12">
        <v>0</v>
      </c>
      <c r="BO2637" s="12">
        <v>37.914513307290029</v>
      </c>
      <c r="BP2637" s="12">
        <v>31.236616980956541</v>
      </c>
      <c r="BQ2637" s="48">
        <v>32.585597058607568</v>
      </c>
      <c r="BR2637" s="49">
        <v>6.6358945751411271</v>
      </c>
      <c r="BS2637" s="13">
        <v>57.436441343805555</v>
      </c>
      <c r="BT2637" s="12">
        <v>448.71221498037113</v>
      </c>
      <c r="BV2637" s="14">
        <f>Таблица1[[#This Row],[Lкан_леб,мм]]</f>
        <v>57881.287785019631</v>
      </c>
      <c r="BW2637" s="50">
        <f>Таблица1[[#This Row],[угол обхв4]]+Таблица1[[#This Row],[Lдуг 3,мм]]</f>
        <v>11606.143684234028</v>
      </c>
      <c r="BX2637" s="54">
        <f>Таблица1[[#This Row],[угол обхв5]]+Таблица1[[#This Row],[Y5, мм]]</f>
        <v>58151.274886353021</v>
      </c>
      <c r="BY2637" s="14">
        <f>Таблица1[[#This Row],[угол обхв6]]+Таблица1[[#This Row],[Lдуг 4,мм]]</f>
        <v>14119.831237493112</v>
      </c>
      <c r="BZ2637" s="14">
        <f>Таблица1[[#This Row],[Т1]]+Таблица1[[#This Row],[X6, мм]]</f>
        <v>58373.709066261865</v>
      </c>
      <c r="CA2637" s="14">
        <f>Таблица1[[#This Row],[Т2]]+Таблица1[[#This Row],[Lдуг 5,мм]]</f>
        <v>19600.363419681264</v>
      </c>
      <c r="CB2637" s="14">
        <f>Таблица1[[#This Row],[Т3]]+Таблица1[[#This Row],[Y6, мм]]</f>
        <v>58605.749256881427</v>
      </c>
      <c r="CC2637" s="14">
        <f>Таблица1[[#This Row],[Т4]]+Таблица1[[#This Row],[Lдуг 6,мм]]</f>
        <v>20728.838940018322</v>
      </c>
      <c r="CD2637" s="14">
        <f>Таблица1[[#This Row],[Т5]]+Таблица1[[#This Row],[Lдуг 1,мм]]</f>
        <v>58653.003086215213</v>
      </c>
      <c r="CE2637" s="14">
        <f>Таблица1[[#This Row],[Т6]]+Таблица1[[#This Row],[Lпрям1, мм]]</f>
        <v>21119.133700423834</v>
      </c>
      <c r="CF2637" s="15">
        <f>Таблица1[[#This Row],[Т7]]+Таблица1[[#This Row],[Lдуг 2,мм]]</f>
        <v>59062.004731143039</v>
      </c>
      <c r="CG2637" s="14">
        <f>Таблица1[[#This Row],[Т8]]+Таблица1[[#This Row],[Lпрям2, мм]]</f>
        <v>25983.321598728806</v>
      </c>
      <c r="CH2637" s="14">
        <f>Таблица1[[#This Row],[Т9]]-Таблица1[[#This Row],[Т9]]</f>
        <v>0</v>
      </c>
      <c r="CI2637" s="50">
        <f>Таблица1[[#This Row],[Т9]]-Таблица1[[#This Row],[Т8]]</f>
        <v>37942.871030719209</v>
      </c>
      <c r="CJ2637" s="54">
        <f>Таблица1[[#This Row],[Т9]]-Таблица1[[#This Row],[Т7]]</f>
        <v>409.00164492782642</v>
      </c>
      <c r="CK2637" s="14">
        <f>Таблица1[[#This Row],[Т9]]-Таблица1[[#This Row],[Т6]]</f>
        <v>38333.165791124717</v>
      </c>
      <c r="CL2637" s="14">
        <f>Таблица1[[#This Row],[Т9]]-Таблица1[[#This Row],[Т5]]</f>
        <v>456.25547426161211</v>
      </c>
      <c r="CM2637" s="14">
        <f>Таблица1[[#This Row],[Т9]]-Таблица1[[#This Row],[Т4]]</f>
        <v>39461.641311461775</v>
      </c>
      <c r="CN2637" s="14">
        <f>Таблица1[[#This Row],[Т9]]-Таблица1[[#This Row],[Т3]]</f>
        <v>688.29566488117416</v>
      </c>
      <c r="CO2637" s="14">
        <f>Таблица1[[#This Row],[Т9]]-Таблица1[[#This Row],[Т2]]</f>
        <v>44942.173493649927</v>
      </c>
      <c r="CP2637" s="14">
        <f>Таблица1[[#This Row],[Т9]]-Таблица1[[#This Row],[Т1]]</f>
        <v>910.72984479001752</v>
      </c>
      <c r="CQ2637" s="14">
        <f>Таблица1[[#This Row],[Т9]]-Таблица1[[#This Row],[угол обхв6]]</f>
        <v>47455.861046909013</v>
      </c>
      <c r="CR2637" s="14">
        <f>Таблица1[[#This Row],[Т9]]-Таблица1[[#This Row],[угол обхв5]]</f>
        <v>1180.716946123408</v>
      </c>
      <c r="CS2637" s="14">
        <f>Таблица1[[#This Row],[Т9]]-Таблица1[[#This Row],[угол обхв4]]</f>
        <v>59062.004731143039</v>
      </c>
      <c r="CT2637" s="14">
        <f>Таблица1[[#This Row],[Lкан_прям, мм]]+Таблица1[[#This Row],[Lкан_дуг, мм]]+Таблица1[[#This Row],[Lкан_леб,мм]]</f>
        <v>85045.326329871838</v>
      </c>
      <c r="CU2637" s="16">
        <f>Таблица1[[#This Row],[Lкан_леб,мм]]</f>
        <v>57881.287785019631</v>
      </c>
      <c r="CV2637" s="14">
        <f>2534431-(Таблица1[[#This Row],[Т23]]+Таблица1[[#This Row],[угол обхв3]])</f>
        <v>2448936.9614551477</v>
      </c>
      <c r="CW2637" s="50">
        <f>SUM(X2637:AC2637,AD2637:AI2637)-Таблица1[[#This Row],[lподв_min, мм]]</f>
        <v>22299.850647386025</v>
      </c>
      <c r="CX2637" s="17">
        <f>CW3076-Таблица1[[#This Row],[Суммарная длина каната]]</f>
        <v>-2448936.9614551477</v>
      </c>
    </row>
    <row r="2638" spans="1:102" x14ac:dyDescent="0.25">
      <c r="A2638" s="21">
        <v>2637</v>
      </c>
      <c r="B2638" s="10">
        <v>66.864693877551005</v>
      </c>
      <c r="C2638" s="10">
        <v>115.03877551020416</v>
      </c>
      <c r="D2638" s="11">
        <v>12517.20503353747</v>
      </c>
      <c r="E2638" s="11">
        <v>20864.021862345995</v>
      </c>
      <c r="F2638" s="11">
        <v>12380.117528050267</v>
      </c>
      <c r="G2638" s="11">
        <v>20894.485214743527</v>
      </c>
      <c r="H2638" s="11">
        <v>12925.204543537471</v>
      </c>
      <c r="I2638" s="11">
        <v>15989.510375497637</v>
      </c>
      <c r="J2638" s="11">
        <v>4874.5114868483588</v>
      </c>
      <c r="K2638" s="11">
        <v>25983.321598727031</v>
      </c>
      <c r="L2638" s="11">
        <v>1180.7169461251817</v>
      </c>
      <c r="M2638" s="11">
        <v>57881.287785019631</v>
      </c>
      <c r="N2638" s="11">
        <v>3509.9999137044024</v>
      </c>
      <c r="O2638" s="11">
        <v>21344.715820473768</v>
      </c>
      <c r="P2638" s="43">
        <v>5777.2680674644316</v>
      </c>
      <c r="Q2638" s="11">
        <v>22406.001010506625</v>
      </c>
      <c r="R2638" s="11">
        <v>11227.41721512595</v>
      </c>
      <c r="S2638" s="11">
        <v>21829.713523010647</v>
      </c>
      <c r="T2638" s="11">
        <v>12618.404699525168</v>
      </c>
      <c r="U2638" s="11">
        <v>21762.879263497023</v>
      </c>
      <c r="V2638" s="11">
        <v>12517.20503353747</v>
      </c>
      <c r="W2638" s="11">
        <v>20864.021862345995</v>
      </c>
      <c r="X2638" s="12">
        <v>0</v>
      </c>
      <c r="Y2638" s="12">
        <v>266.70395047094036</v>
      </c>
      <c r="Z2638" s="12">
        <v>221.60180209613742</v>
      </c>
      <c r="AA2638" s="44">
        <v>232.04019061955799</v>
      </c>
      <c r="AB2638" s="45">
        <v>47.253829333786854</v>
      </c>
      <c r="AC2638" s="12">
        <v>413.11717360475899</v>
      </c>
      <c r="AD2638" s="12">
        <v>11606.143684234028</v>
      </c>
      <c r="AE2638" s="12">
        <v>2503.3639638769037</v>
      </c>
      <c r="AF2638" s="12">
        <v>5480.5321821881507</v>
      </c>
      <c r="AG2638" s="44">
        <v>1128.475520337061</v>
      </c>
      <c r="AH2638" s="45">
        <v>390.29476040551543</v>
      </c>
      <c r="AI2638" s="12">
        <v>4874.5114876853659</v>
      </c>
      <c r="AJ2638" s="12">
        <v>-62.537274233309638</v>
      </c>
      <c r="AK2638" s="12">
        <v>-25.083816533674767</v>
      </c>
      <c r="AL2638" s="12">
        <v>6.0359089383889453</v>
      </c>
      <c r="AM2638" s="44">
        <v>38.621505996996277</v>
      </c>
      <c r="AN2638" s="45">
        <v>31.985611421855406</v>
      </c>
      <c r="AO2638" s="12">
        <v>89.999999882458397</v>
      </c>
      <c r="AP2638" s="12">
        <v>-2204.4452587759329</v>
      </c>
      <c r="AQ2638" s="12">
        <v>3337.0309152760551</v>
      </c>
      <c r="AR2638" s="12">
        <v>5820.1699768196077</v>
      </c>
      <c r="AS2638" s="44">
        <v>11482.079757028521</v>
      </c>
      <c r="AT2638" s="45">
        <v>12402.284537754487</v>
      </c>
      <c r="AU2638" s="12">
        <v>12925.20503353747</v>
      </c>
      <c r="AV2638" s="12">
        <v>11234.614357590142</v>
      </c>
      <c r="AW2638" s="12">
        <v>21714.236761128959</v>
      </c>
      <c r="AX2638" s="12">
        <v>22811.739135623899</v>
      </c>
      <c r="AY2638" s="44">
        <v>22148.47831051347</v>
      </c>
      <c r="AZ2638" s="45">
        <v>21416.821355515982</v>
      </c>
      <c r="BA2638" s="12">
        <v>20864.021863183003</v>
      </c>
      <c r="BB2638" s="12">
        <v>3147.9770094850173</v>
      </c>
      <c r="BC2638" s="12">
        <v>5604.2990690360848</v>
      </c>
      <c r="BD2638" s="12">
        <v>11270.319124481126</v>
      </c>
      <c r="BE2638" s="44">
        <v>12363.742157622595</v>
      </c>
      <c r="BF2638" s="45">
        <v>12733.325195308151</v>
      </c>
      <c r="BG2638" s="12">
        <v>12925.205043537471</v>
      </c>
      <c r="BH2638" s="12">
        <v>21532.87377757514</v>
      </c>
      <c r="BI2638" s="12">
        <v>22775.521951161812</v>
      </c>
      <c r="BJ2638" s="12">
        <v>22235.451648127921</v>
      </c>
      <c r="BK2638" s="44">
        <v>21444.114475994196</v>
      </c>
      <c r="BL2638" s="45">
        <v>21210.079770327036</v>
      </c>
      <c r="BM2638" s="12">
        <v>15989.510375497639</v>
      </c>
      <c r="BN2638" s="12">
        <v>0</v>
      </c>
      <c r="BO2638" s="12">
        <v>37.453457699634875</v>
      </c>
      <c r="BP2638" s="12">
        <v>31.119725472063713</v>
      </c>
      <c r="BQ2638" s="48">
        <v>32.585597058607327</v>
      </c>
      <c r="BR2638" s="49">
        <v>6.635894575140866</v>
      </c>
      <c r="BS2638" s="13">
        <v>58.014388460602994</v>
      </c>
      <c r="BT2638" s="12">
        <v>448.71221498037113</v>
      </c>
      <c r="BV2638" s="14">
        <f>Таблица1[[#This Row],[Lкан_леб,мм]]</f>
        <v>57881.287785019631</v>
      </c>
      <c r="BW2638" s="50">
        <f>Таблица1[[#This Row],[угол обхв4]]+Таблица1[[#This Row],[Lдуг 3,мм]]</f>
        <v>11606.143684234028</v>
      </c>
      <c r="BX2638" s="54">
        <f>Таблица1[[#This Row],[угол обхв5]]+Таблица1[[#This Row],[Y5, мм]]</f>
        <v>58147.99173549057</v>
      </c>
      <c r="BY2638" s="14">
        <f>Таблица1[[#This Row],[угол обхв6]]+Таблица1[[#This Row],[Lдуг 4,мм]]</f>
        <v>14109.507648110932</v>
      </c>
      <c r="BZ2638" s="14">
        <f>Таблица1[[#This Row],[Т1]]+Таблица1[[#This Row],[X6, мм]]</f>
        <v>58369.593537586705</v>
      </c>
      <c r="CA2638" s="14">
        <f>Таблица1[[#This Row],[Т2]]+Таблица1[[#This Row],[Lдуг 5,мм]]</f>
        <v>19590.039830299083</v>
      </c>
      <c r="CB2638" s="14">
        <f>Таблица1[[#This Row],[Т3]]+Таблица1[[#This Row],[Y6, мм]]</f>
        <v>58601.63372820626</v>
      </c>
      <c r="CC2638" s="14">
        <f>Таблица1[[#This Row],[Т4]]+Таблица1[[#This Row],[Lдуг 6,мм]]</f>
        <v>20718.515350636146</v>
      </c>
      <c r="CD2638" s="14">
        <f>Таблица1[[#This Row],[Т5]]+Таблица1[[#This Row],[Lдуг 1,мм]]</f>
        <v>58648.887557540045</v>
      </c>
      <c r="CE2638" s="14">
        <f>Таблица1[[#This Row],[Т6]]+Таблица1[[#This Row],[Lпрям1, мм]]</f>
        <v>21108.810111041661</v>
      </c>
      <c r="CF2638" s="15">
        <f>Таблица1[[#This Row],[Т7]]+Таблица1[[#This Row],[Lдуг 2,мм]]</f>
        <v>59062.004731144807</v>
      </c>
      <c r="CG2638" s="14">
        <f>Таблица1[[#This Row],[Т8]]+Таблица1[[#This Row],[Lпрям2, мм]]</f>
        <v>25983.321598727027</v>
      </c>
      <c r="CH2638" s="14">
        <f>Таблица1[[#This Row],[Т9]]-Таблица1[[#This Row],[Т9]]</f>
        <v>0</v>
      </c>
      <c r="CI2638" s="50">
        <f>Таблица1[[#This Row],[Т9]]-Таблица1[[#This Row],[Т8]]</f>
        <v>37953.194620103146</v>
      </c>
      <c r="CJ2638" s="54">
        <f>Таблица1[[#This Row],[Т9]]-Таблица1[[#This Row],[Т7]]</f>
        <v>413.11717360476177</v>
      </c>
      <c r="CK2638" s="14">
        <f>Таблица1[[#This Row],[Т9]]-Таблица1[[#This Row],[Т6]]</f>
        <v>38343.489380508661</v>
      </c>
      <c r="CL2638" s="14">
        <f>Таблица1[[#This Row],[Т9]]-Таблица1[[#This Row],[Т5]]</f>
        <v>460.37100293854746</v>
      </c>
      <c r="CM2638" s="14">
        <f>Таблица1[[#This Row],[Т9]]-Таблица1[[#This Row],[Т4]]</f>
        <v>39471.96490084572</v>
      </c>
      <c r="CN2638" s="14">
        <f>Таблица1[[#This Row],[Т9]]-Таблица1[[#This Row],[Т3]]</f>
        <v>692.41119355810224</v>
      </c>
      <c r="CO2638" s="14">
        <f>Таблица1[[#This Row],[Т9]]-Таблица1[[#This Row],[Т2]]</f>
        <v>44952.497083033872</v>
      </c>
      <c r="CP2638" s="14">
        <f>Таблица1[[#This Row],[Т9]]-Таблица1[[#This Row],[Т1]]</f>
        <v>914.01299565423687</v>
      </c>
      <c r="CQ2638" s="14">
        <f>Таблица1[[#This Row],[Т9]]-Таблица1[[#This Row],[угол обхв6]]</f>
        <v>47455.861046910781</v>
      </c>
      <c r="CR2638" s="14">
        <f>Таблица1[[#This Row],[Т9]]-Таблица1[[#This Row],[угол обхв5]]</f>
        <v>1180.716946125176</v>
      </c>
      <c r="CS2638" s="14">
        <f>Таблица1[[#This Row],[Т9]]-Таблица1[[#This Row],[угол обхв4]]</f>
        <v>59062.004731144807</v>
      </c>
      <c r="CT2638" s="14">
        <f>Таблица1[[#This Row],[Lкан_прям, мм]]+Таблица1[[#This Row],[Lкан_дуг, мм]]+Таблица1[[#This Row],[Lкан_леб,мм]]</f>
        <v>85045.326329871838</v>
      </c>
      <c r="CU2638" s="16">
        <f>Таблица1[[#This Row],[Lкан_леб,мм]]</f>
        <v>57881.287785019631</v>
      </c>
      <c r="CV2638" s="14">
        <f>2534431-(Таблица1[[#This Row],[Т23]]+Таблица1[[#This Row],[угол обхв3]])</f>
        <v>2448936.9614551477</v>
      </c>
      <c r="CW2638" s="50">
        <f>SUM(X2638:AC2638,AD2638:AI2638)-Таблица1[[#This Row],[lподв_min, мм]]</f>
        <v>22289.527058003849</v>
      </c>
      <c r="CX2638" s="17">
        <f>CW3077-Таблица1[[#This Row],[Суммарная длина каната]]</f>
        <v>-2448936.9614551477</v>
      </c>
    </row>
    <row r="2639" spans="1:102" x14ac:dyDescent="0.25">
      <c r="A2639" s="21">
        <v>2638</v>
      </c>
      <c r="B2639" s="10">
        <v>66.864693877551005</v>
      </c>
      <c r="C2639" s="10">
        <v>117.72285714285721</v>
      </c>
      <c r="D2639" s="11">
        <v>12497.308224827359</v>
      </c>
      <c r="E2639" s="11">
        <v>21243.859872488825</v>
      </c>
      <c r="F2639" s="11">
        <v>12358.944548587715</v>
      </c>
      <c r="G2639" s="11">
        <v>21267.870143154752</v>
      </c>
      <c r="H2639" s="11">
        <v>12905.30773482736</v>
      </c>
      <c r="I2639" s="11">
        <v>16320.876569330967</v>
      </c>
      <c r="J2639" s="11">
        <v>4922.9833031578601</v>
      </c>
      <c r="K2639" s="11">
        <v>25983.321598718787</v>
      </c>
      <c r="L2639" s="11">
        <v>1180.7169461334252</v>
      </c>
      <c r="M2639" s="11">
        <v>57881.287785019631</v>
      </c>
      <c r="N2639" s="11">
        <v>3509.9999137044024</v>
      </c>
      <c r="O2639" s="11">
        <v>21344.715820473768</v>
      </c>
      <c r="P2639" s="43">
        <v>5692.5562498692179</v>
      </c>
      <c r="Q2639" s="11">
        <v>22468.523319850297</v>
      </c>
      <c r="R2639" s="11">
        <v>11163.713095211669</v>
      </c>
      <c r="S2639" s="11">
        <v>22148.092713224723</v>
      </c>
      <c r="T2639" s="11">
        <v>12556.304337303329</v>
      </c>
      <c r="U2639" s="11">
        <v>22146.47023067929</v>
      </c>
      <c r="V2639" s="11">
        <v>12497.308224827359</v>
      </c>
      <c r="W2639" s="11">
        <v>21243.859872488825</v>
      </c>
      <c r="X2639" s="12">
        <v>0</v>
      </c>
      <c r="Y2639" s="12">
        <v>251.32047703933168</v>
      </c>
      <c r="Z2639" s="12">
        <v>217.8720822798488</v>
      </c>
      <c r="AA2639" s="44">
        <v>232.0401906195585</v>
      </c>
      <c r="AB2639" s="45">
        <v>47.253829333788069</v>
      </c>
      <c r="AC2639" s="12">
        <v>432.23036686089813</v>
      </c>
      <c r="AD2639" s="12">
        <v>11606.143684234028</v>
      </c>
      <c r="AE2639" s="12">
        <v>2454.8921475674065</v>
      </c>
      <c r="AF2639" s="12">
        <v>5480.5321821881498</v>
      </c>
      <c r="AG2639" s="44">
        <v>1128.475520337061</v>
      </c>
      <c r="AH2639" s="45">
        <v>390.29476040551322</v>
      </c>
      <c r="AI2639" s="12">
        <v>4922.9833039866262</v>
      </c>
      <c r="AJ2639" s="12">
        <v>-62.537274233309638</v>
      </c>
      <c r="AK2639" s="12">
        <v>-27.244130508877735</v>
      </c>
      <c r="AL2639" s="12">
        <v>3.3518273057358683</v>
      </c>
      <c r="AM2639" s="44">
        <v>35.937424364343265</v>
      </c>
      <c r="AN2639" s="45">
        <v>29.301529789202228</v>
      </c>
      <c r="AO2639" s="12">
        <v>89.999999883615715</v>
      </c>
      <c r="AP2639" s="12">
        <v>-2204.4452587759329</v>
      </c>
      <c r="AQ2639" s="12">
        <v>3323.2245149562445</v>
      </c>
      <c r="AR2639" s="12">
        <v>5716.4108105500454</v>
      </c>
      <c r="AS2639" s="44">
        <v>11403.168839197115</v>
      </c>
      <c r="AT2639" s="45">
        <v>12356.626797137511</v>
      </c>
      <c r="AU2639" s="12">
        <v>12905.308224827359</v>
      </c>
      <c r="AV2639" s="12">
        <v>11234.614357590142</v>
      </c>
      <c r="AW2639" s="12">
        <v>21707.453949738487</v>
      </c>
      <c r="AX2639" s="12">
        <v>22875.82536985094</v>
      </c>
      <c r="AY2639" s="44">
        <v>22478.433365691802</v>
      </c>
      <c r="AZ2639" s="45">
        <v>21790.67129876222</v>
      </c>
      <c r="BA2639" s="12">
        <v>21243.859873317593</v>
      </c>
      <c r="BB2639" s="12">
        <v>3147.9770094850173</v>
      </c>
      <c r="BC2639" s="12">
        <v>5505.7808511210606</v>
      </c>
      <c r="BD2639" s="12">
        <v>11187.567655892497</v>
      </c>
      <c r="BE2639" s="44">
        <v>12316.848593317884</v>
      </c>
      <c r="BF2639" s="45">
        <v>12696.985764993176</v>
      </c>
      <c r="BG2639" s="12">
        <v>12905.30823482736</v>
      </c>
      <c r="BH2639" s="12">
        <v>21532.87377757514</v>
      </c>
      <c r="BI2639" s="12">
        <v>22831.261449115016</v>
      </c>
      <c r="BJ2639" s="12">
        <v>22555.394763225366</v>
      </c>
      <c r="BK2639" s="44">
        <v>21816.129578212211</v>
      </c>
      <c r="BL2639" s="45">
        <v>21599.658804405899</v>
      </c>
      <c r="BM2639" s="12">
        <v>16320.876569330967</v>
      </c>
      <c r="BN2639" s="12">
        <v>0</v>
      </c>
      <c r="BO2639" s="12">
        <v>35.2931437244319</v>
      </c>
      <c r="BP2639" s="12">
        <v>30.595957814613598</v>
      </c>
      <c r="BQ2639" s="48">
        <v>32.585597058607398</v>
      </c>
      <c r="BR2639" s="49">
        <v>6.6358945751410374</v>
      </c>
      <c r="BS2639" s="13">
        <v>60.698470094413487</v>
      </c>
      <c r="BT2639" s="12">
        <v>448.71221498037113</v>
      </c>
      <c r="BV2639" s="14">
        <f>Таблица1[[#This Row],[Lкан_леб,мм]]</f>
        <v>57881.287785019631</v>
      </c>
      <c r="BW2639" s="50">
        <f>Таблица1[[#This Row],[угол обхв4]]+Таблица1[[#This Row],[Lдуг 3,мм]]</f>
        <v>11606.143684234028</v>
      </c>
      <c r="BX2639" s="54">
        <f>Таблица1[[#This Row],[угол обхв5]]+Таблица1[[#This Row],[Y5, мм]]</f>
        <v>58132.608262058966</v>
      </c>
      <c r="BY2639" s="14">
        <f>Таблица1[[#This Row],[угол обхв6]]+Таблица1[[#This Row],[Lдуг 4,мм]]</f>
        <v>14061.035831801435</v>
      </c>
      <c r="BZ2639" s="14">
        <f>Таблица1[[#This Row],[Т1]]+Таблица1[[#This Row],[X6, мм]]</f>
        <v>58350.480344338815</v>
      </c>
      <c r="CA2639" s="14">
        <f>Таблица1[[#This Row],[Т2]]+Таблица1[[#This Row],[Lдуг 5,мм]]</f>
        <v>19541.568013989585</v>
      </c>
      <c r="CB2639" s="14">
        <f>Таблица1[[#This Row],[Т3]]+Таблица1[[#This Row],[Y6, мм]]</f>
        <v>58582.520534958378</v>
      </c>
      <c r="CC2639" s="14">
        <f>Таблица1[[#This Row],[Т4]]+Таблица1[[#This Row],[Lдуг 6,мм]]</f>
        <v>20670.043534326647</v>
      </c>
      <c r="CD2639" s="14">
        <f>Таблица1[[#This Row],[Т5]]+Таблица1[[#This Row],[Lдуг 1,мм]]</f>
        <v>58629.774364292163</v>
      </c>
      <c r="CE2639" s="14">
        <f>Таблица1[[#This Row],[Т6]]+Таблица1[[#This Row],[Lпрям1, мм]]</f>
        <v>21060.338294732159</v>
      </c>
      <c r="CF2639" s="15">
        <f>Таблица1[[#This Row],[Т7]]+Таблица1[[#This Row],[Lдуг 2,мм]]</f>
        <v>59062.004731153058</v>
      </c>
      <c r="CG2639" s="14">
        <f>Таблица1[[#This Row],[Т8]]+Таблица1[[#This Row],[Lпрям2, мм]]</f>
        <v>25983.321598718787</v>
      </c>
      <c r="CH2639" s="14">
        <f>Таблица1[[#This Row],[Т9]]-Таблица1[[#This Row],[Т9]]</f>
        <v>0</v>
      </c>
      <c r="CI2639" s="50">
        <f>Таблица1[[#This Row],[Т9]]-Таблица1[[#This Row],[Т8]]</f>
        <v>38001.666436420899</v>
      </c>
      <c r="CJ2639" s="54">
        <f>Таблица1[[#This Row],[Т9]]-Таблица1[[#This Row],[Т7]]</f>
        <v>432.23036686089472</v>
      </c>
      <c r="CK2639" s="14">
        <f>Таблица1[[#This Row],[Т9]]-Таблица1[[#This Row],[Т6]]</f>
        <v>38391.961196826407</v>
      </c>
      <c r="CL2639" s="14">
        <f>Таблица1[[#This Row],[Т9]]-Таблица1[[#This Row],[Т5]]</f>
        <v>479.48419619468041</v>
      </c>
      <c r="CM2639" s="14">
        <f>Таблица1[[#This Row],[Т9]]-Таблица1[[#This Row],[Т4]]</f>
        <v>39520.436717163473</v>
      </c>
      <c r="CN2639" s="14">
        <f>Таблица1[[#This Row],[Т9]]-Таблица1[[#This Row],[Т3]]</f>
        <v>711.52438681424246</v>
      </c>
      <c r="CO2639" s="14">
        <f>Таблица1[[#This Row],[Т9]]-Таблица1[[#This Row],[Т2]]</f>
        <v>45000.968899351625</v>
      </c>
      <c r="CP2639" s="14">
        <f>Таблица1[[#This Row],[Т9]]-Таблица1[[#This Row],[Т1]]</f>
        <v>929.39646909409203</v>
      </c>
      <c r="CQ2639" s="14">
        <f>Таблица1[[#This Row],[Т9]]-Таблица1[[#This Row],[угол обхв6]]</f>
        <v>47455.861046919032</v>
      </c>
      <c r="CR2639" s="14">
        <f>Таблица1[[#This Row],[Т9]]-Таблица1[[#This Row],[угол обхв5]]</f>
        <v>1180.716946133427</v>
      </c>
      <c r="CS2639" s="14">
        <f>Таблица1[[#This Row],[Т9]]-Таблица1[[#This Row],[угол обхв4]]</f>
        <v>59062.004731153058</v>
      </c>
      <c r="CT2639" s="14">
        <f>Таблица1[[#This Row],[Lкан_прям, мм]]+Таблица1[[#This Row],[Lкан_дуг, мм]]+Таблица1[[#This Row],[Lкан_леб,мм]]</f>
        <v>85045.326329871838</v>
      </c>
      <c r="CU2639" s="16">
        <f>Таблица1[[#This Row],[Lкан_леб,мм]]</f>
        <v>57881.287785019631</v>
      </c>
      <c r="CV2639" s="14">
        <f>2534431-(Таблица1[[#This Row],[Т23]]+Таблица1[[#This Row],[угол обхв3]])</f>
        <v>2448936.9614551477</v>
      </c>
      <c r="CW2639" s="50">
        <f>SUM(X2639:AC2639,AD2639:AI2639)-Таблица1[[#This Row],[lподв_min, мм]]</f>
        <v>22241.055241694354</v>
      </c>
      <c r="CX2639" s="17">
        <f>CW3078-Таблица1[[#This Row],[Суммарная длина каната]]</f>
        <v>-2448936.9614551477</v>
      </c>
    </row>
    <row r="2640" spans="1:102" x14ac:dyDescent="0.25">
      <c r="A2640" s="21">
        <v>2639</v>
      </c>
      <c r="B2640" s="10">
        <v>66.864693877551005</v>
      </c>
      <c r="C2640" s="10">
        <v>120.40693877551027</v>
      </c>
      <c r="D2640" s="11">
        <v>12459.645837071257</v>
      </c>
      <c r="E2640" s="11">
        <v>21622.34942517769</v>
      </c>
      <c r="F2640" s="11">
        <v>12320.30958104441</v>
      </c>
      <c r="G2640" s="11">
        <v>21639.853931923706</v>
      </c>
      <c r="H2640" s="11">
        <v>12867.645347071259</v>
      </c>
      <c r="I2640" s="11">
        <v>16650.068480988488</v>
      </c>
      <c r="J2640" s="11">
        <v>4972.2809441892041</v>
      </c>
      <c r="K2640" s="11">
        <v>25983.321598710565</v>
      </c>
      <c r="L2640" s="11">
        <v>1180.7169461416427</v>
      </c>
      <c r="M2640" s="11">
        <v>57881.287785019631</v>
      </c>
      <c r="N2640" s="11">
        <v>3509.9999137044024</v>
      </c>
      <c r="O2640" s="11">
        <v>21344.715820473768</v>
      </c>
      <c r="P2640" s="43">
        <v>5605.0095147746624</v>
      </c>
      <c r="Q2640" s="11">
        <v>22527.010073737263</v>
      </c>
      <c r="R2640" s="11">
        <v>11085.1695069449</v>
      </c>
      <c r="S2640" s="11">
        <v>22463.139421503995</v>
      </c>
      <c r="T2640" s="11">
        <v>12476.308949585255</v>
      </c>
      <c r="U2640" s="11">
        <v>22526.732275900406</v>
      </c>
      <c r="V2640" s="11">
        <v>12459.645837071257</v>
      </c>
      <c r="W2640" s="11">
        <v>21622.34942517769</v>
      </c>
      <c r="X2640" s="12">
        <v>0</v>
      </c>
      <c r="Y2640" s="12">
        <v>235.70016746981148</v>
      </c>
      <c r="Z2640" s="12">
        <v>214.37919860147173</v>
      </c>
      <c r="AA2640" s="44">
        <v>232.04019061956009</v>
      </c>
      <c r="AB2640" s="45">
        <v>47.253829333788303</v>
      </c>
      <c r="AC2640" s="12">
        <v>451.34356011701095</v>
      </c>
      <c r="AD2640" s="12">
        <v>11606.143684234028</v>
      </c>
      <c r="AE2640" s="12">
        <v>2405.5945065360561</v>
      </c>
      <c r="AF2640" s="12">
        <v>5480.5321821881489</v>
      </c>
      <c r="AG2640" s="44">
        <v>1128.4755203370592</v>
      </c>
      <c r="AH2640" s="45">
        <v>390.29476040551725</v>
      </c>
      <c r="AI2640" s="12">
        <v>4972.2809450097539</v>
      </c>
      <c r="AJ2640" s="12">
        <v>-62.537274233309638</v>
      </c>
      <c r="AK2640" s="12">
        <v>-29.437703580008421</v>
      </c>
      <c r="AL2640" s="12">
        <v>0.66774567308277855</v>
      </c>
      <c r="AM2640" s="44">
        <v>33.253342731690395</v>
      </c>
      <c r="AN2640" s="45">
        <v>26.617448156549326</v>
      </c>
      <c r="AO2640" s="12">
        <v>89.999999884769608</v>
      </c>
      <c r="AP2640" s="12">
        <v>-2204.4452587759329</v>
      </c>
      <c r="AQ2640" s="12">
        <v>3309.4773177220463</v>
      </c>
      <c r="AR2640" s="12">
        <v>5609.7643862442374</v>
      </c>
      <c r="AS2640" s="44">
        <v>11308.893050664687</v>
      </c>
      <c r="AT2640" s="45">
        <v>12293.512153939237</v>
      </c>
      <c r="AU2640" s="12">
        <v>12867.645837071255</v>
      </c>
      <c r="AV2640" s="12">
        <v>11234.614357590142</v>
      </c>
      <c r="AW2640" s="12">
        <v>21700.03917813619</v>
      </c>
      <c r="AX2640" s="12">
        <v>22934.98236593038</v>
      </c>
      <c r="AY2640" s="44">
        <v>22804.331121264499</v>
      </c>
      <c r="AZ2640" s="45">
        <v>22161.972997058117</v>
      </c>
      <c r="BA2640" s="12">
        <v>21622.34942599824</v>
      </c>
      <c r="BB2640" s="12">
        <v>3147.9770094850173</v>
      </c>
      <c r="BC2640" s="12">
        <v>5404.4869187923068</v>
      </c>
      <c r="BD2640" s="12">
        <v>11089.924378414475</v>
      </c>
      <c r="BE2640" s="44">
        <v>12252.58540586547</v>
      </c>
      <c r="BF2640" s="45">
        <v>12642.442632717277</v>
      </c>
      <c r="BG2640" s="12">
        <v>12867.645847071259</v>
      </c>
      <c r="BH2640" s="12">
        <v>21532.87377757514</v>
      </c>
      <c r="BI2640" s="12">
        <v>22882.333431399682</v>
      </c>
      <c r="BJ2640" s="12">
        <v>22871.111713697115</v>
      </c>
      <c r="BK2640" s="44">
        <v>22185.540576139902</v>
      </c>
      <c r="BL2640" s="45">
        <v>21987.108704019982</v>
      </c>
      <c r="BM2640" s="12">
        <v>16650.068480988488</v>
      </c>
      <c r="BN2640" s="12">
        <v>0</v>
      </c>
      <c r="BO2640" s="12">
        <v>33.099570653301214</v>
      </c>
      <c r="BP2640" s="12">
        <v>30.105449253091198</v>
      </c>
      <c r="BQ2640" s="48">
        <v>32.585597058607618</v>
      </c>
      <c r="BR2640" s="49">
        <v>6.6358945751410694</v>
      </c>
      <c r="BS2640" s="13">
        <v>63.382551728220278</v>
      </c>
      <c r="BT2640" s="12">
        <v>448.71221498037113</v>
      </c>
      <c r="BV2640" s="14">
        <f>Таблица1[[#This Row],[Lкан_леб,мм]]</f>
        <v>57881.287785019631</v>
      </c>
      <c r="BW2640" s="50">
        <f>Таблица1[[#This Row],[угол обхв4]]+Таблица1[[#This Row],[Lдуг 3,мм]]</f>
        <v>11606.143684234028</v>
      </c>
      <c r="BX2640" s="54">
        <f>Таблица1[[#This Row],[угол обхв5]]+Таблица1[[#This Row],[Y5, мм]]</f>
        <v>58116.987952489442</v>
      </c>
      <c r="BY2640" s="14">
        <f>Таблица1[[#This Row],[угол обхв6]]+Таблица1[[#This Row],[Lдуг 4,мм]]</f>
        <v>14011.738190770084</v>
      </c>
      <c r="BZ2640" s="14">
        <f>Таблица1[[#This Row],[Т1]]+Таблица1[[#This Row],[X6, мм]]</f>
        <v>58331.367151090912</v>
      </c>
      <c r="CA2640" s="14">
        <f>Таблица1[[#This Row],[Т2]]+Таблица1[[#This Row],[Lдуг 5,мм]]</f>
        <v>19492.270372958232</v>
      </c>
      <c r="CB2640" s="14">
        <f>Таблица1[[#This Row],[Т3]]+Таблица1[[#This Row],[Y6, мм]]</f>
        <v>58563.407341710474</v>
      </c>
      <c r="CC2640" s="14">
        <f>Таблица1[[#This Row],[Т4]]+Таблица1[[#This Row],[Lдуг 6,мм]]</f>
        <v>20620.74589329529</v>
      </c>
      <c r="CD2640" s="14">
        <f>Таблица1[[#This Row],[Т5]]+Таблица1[[#This Row],[Lдуг 1,мм]]</f>
        <v>58610.661171044259</v>
      </c>
      <c r="CE2640" s="14">
        <f>Таблица1[[#This Row],[Т6]]+Таблица1[[#This Row],[Lпрям1, мм]]</f>
        <v>21011.040653700809</v>
      </c>
      <c r="CF2640" s="15">
        <f>Таблица1[[#This Row],[Т7]]+Таблица1[[#This Row],[Lдуг 2,мм]]</f>
        <v>59062.004731161273</v>
      </c>
      <c r="CG2640" s="14">
        <f>Таблица1[[#This Row],[Т8]]+Таблица1[[#This Row],[Lпрям2, мм]]</f>
        <v>25983.321598710565</v>
      </c>
      <c r="CH2640" s="14">
        <f>Таблица1[[#This Row],[Т9]]-Таблица1[[#This Row],[Т9]]</f>
        <v>0</v>
      </c>
      <c r="CI2640" s="50">
        <f>Таблица1[[#This Row],[Т9]]-Таблица1[[#This Row],[Т8]]</f>
        <v>38050.964077460463</v>
      </c>
      <c r="CJ2640" s="54">
        <f>Таблица1[[#This Row],[Т9]]-Таблица1[[#This Row],[Т7]]</f>
        <v>451.34356011701311</v>
      </c>
      <c r="CK2640" s="14">
        <f>Таблица1[[#This Row],[Т9]]-Таблица1[[#This Row],[Т6]]</f>
        <v>38441.258837865986</v>
      </c>
      <c r="CL2640" s="14">
        <f>Таблица1[[#This Row],[Т9]]-Таблица1[[#This Row],[Т5]]</f>
        <v>498.5973894507988</v>
      </c>
      <c r="CM2640" s="14">
        <f>Таблица1[[#This Row],[Т9]]-Таблица1[[#This Row],[Т4]]</f>
        <v>39569.734358203044</v>
      </c>
      <c r="CN2640" s="14">
        <f>Таблица1[[#This Row],[Т9]]-Таблица1[[#This Row],[Т3]]</f>
        <v>730.63758007036085</v>
      </c>
      <c r="CO2640" s="14">
        <f>Таблица1[[#This Row],[Т9]]-Таблица1[[#This Row],[Т2]]</f>
        <v>45050.266540391189</v>
      </c>
      <c r="CP2640" s="14">
        <f>Таблица1[[#This Row],[Т9]]-Таблица1[[#This Row],[Т1]]</f>
        <v>945.01677867183025</v>
      </c>
      <c r="CQ2640" s="14">
        <f>Таблица1[[#This Row],[Т9]]-Таблица1[[#This Row],[угол обхв6]]</f>
        <v>47455.861046927246</v>
      </c>
      <c r="CR2640" s="14">
        <f>Таблица1[[#This Row],[Т9]]-Таблица1[[#This Row],[угол обхв5]]</f>
        <v>1180.7169461416415</v>
      </c>
      <c r="CS2640" s="14">
        <f>Таблица1[[#This Row],[Т9]]-Таблица1[[#This Row],[угол обхв4]]</f>
        <v>59062.004731161273</v>
      </c>
      <c r="CT2640" s="14">
        <f>Таблица1[[#This Row],[Lкан_прям, мм]]+Таблица1[[#This Row],[Lкан_дуг, мм]]+Таблица1[[#This Row],[Lкан_леб,мм]]</f>
        <v>85045.326329871838</v>
      </c>
      <c r="CU2640" s="16">
        <f>Таблица1[[#This Row],[Lкан_леб,мм]]</f>
        <v>57881.287785019631</v>
      </c>
      <c r="CV2640" s="14">
        <f>2534431-(Таблица1[[#This Row],[Т23]]+Таблица1[[#This Row],[угол обхв3]])</f>
        <v>2448936.9614551477</v>
      </c>
      <c r="CW2640" s="50">
        <f>SUM(X2640:AC2640,AD2640:AI2640)-Таблица1[[#This Row],[lподв_min, мм]]</f>
        <v>22191.757600663004</v>
      </c>
      <c r="CX2640" s="17">
        <f>CW3079-Таблица1[[#This Row],[Суммарная длина каната]]</f>
        <v>-2448936.9614551477</v>
      </c>
    </row>
    <row r="2641" spans="1:102" x14ac:dyDescent="0.25">
      <c r="A2641" s="21">
        <v>2640</v>
      </c>
      <c r="B2641" s="10">
        <v>66.864693877551005</v>
      </c>
      <c r="C2641" s="10">
        <v>123.09102040816332</v>
      </c>
      <c r="D2641" s="11">
        <v>12404.300507280284</v>
      </c>
      <c r="E2641" s="11">
        <v>21998.660056726199</v>
      </c>
      <c r="F2641" s="11">
        <v>12264.297396419557</v>
      </c>
      <c r="G2641" s="11">
        <v>22009.620392000237</v>
      </c>
      <c r="H2641" s="11">
        <v>12812.300017280284</v>
      </c>
      <c r="I2641" s="11">
        <v>16976.315395158021</v>
      </c>
      <c r="J2641" s="11">
        <v>5022.3446615681796</v>
      </c>
      <c r="K2641" s="11">
        <v>25983.321598702394</v>
      </c>
      <c r="L2641" s="11">
        <v>1180.7169461498152</v>
      </c>
      <c r="M2641" s="11">
        <v>57881.287785019631</v>
      </c>
      <c r="N2641" s="11">
        <v>3509.9999137044024</v>
      </c>
      <c r="O2641" s="11">
        <v>21344.715820473768</v>
      </c>
      <c r="P2641" s="43">
        <v>5514.8199530425645</v>
      </c>
      <c r="Q2641" s="11">
        <v>22581.332943327547</v>
      </c>
      <c r="R2641" s="11">
        <v>10991.958786912981</v>
      </c>
      <c r="S2641" s="11">
        <v>22774.162387418979</v>
      </c>
      <c r="T2641" s="11">
        <v>12378.594058427254</v>
      </c>
      <c r="U2641" s="11">
        <v>22902.831046355579</v>
      </c>
      <c r="V2641" s="11">
        <v>12404.300507280284</v>
      </c>
      <c r="W2641" s="11">
        <v>21998.660056726199</v>
      </c>
      <c r="X2641" s="12">
        <v>0</v>
      </c>
      <c r="Y2641" s="12">
        <v>219.82405739497383</v>
      </c>
      <c r="Z2641" s="12">
        <v>211.14211542841247</v>
      </c>
      <c r="AA2641" s="44">
        <v>232.04019061955799</v>
      </c>
      <c r="AB2641" s="45">
        <v>47.2538293337849</v>
      </c>
      <c r="AC2641" s="12">
        <v>470.45675337308597</v>
      </c>
      <c r="AD2641" s="12">
        <v>11606.143684234028</v>
      </c>
      <c r="AE2641" s="12">
        <v>2355.5307891570901</v>
      </c>
      <c r="AF2641" s="12">
        <v>5480.532182188148</v>
      </c>
      <c r="AG2641" s="44">
        <v>1128.4755203370623</v>
      </c>
      <c r="AH2641" s="45">
        <v>390.29476040551833</v>
      </c>
      <c r="AI2641" s="12">
        <v>5022.3446623805503</v>
      </c>
      <c r="AJ2641" s="12">
        <v>-62.537274233309638</v>
      </c>
      <c r="AK2641" s="12">
        <v>-31.667198928962645</v>
      </c>
      <c r="AL2641" s="12">
        <v>-2.0163359595702413</v>
      </c>
      <c r="AM2641" s="44">
        <v>30.569261099037082</v>
      </c>
      <c r="AN2641" s="45">
        <v>23.933366523896492</v>
      </c>
      <c r="AO2641" s="12">
        <v>89.999999885918257</v>
      </c>
      <c r="AP2641" s="12">
        <v>-2204.4452587759329</v>
      </c>
      <c r="AQ2641" s="12">
        <v>3295.8062430265136</v>
      </c>
      <c r="AR2641" s="12">
        <v>5500.4647023891712</v>
      </c>
      <c r="AS2641" s="44">
        <v>11199.459246860461</v>
      </c>
      <c r="AT2641" s="45">
        <v>12213.079091293166</v>
      </c>
      <c r="AU2641" s="12">
        <v>12812.300507280284</v>
      </c>
      <c r="AV2641" s="12">
        <v>11234.614357590142</v>
      </c>
      <c r="AW2641" s="12">
        <v>21691.969433041777</v>
      </c>
      <c r="AX2641" s="12">
        <v>22989.080324408871</v>
      </c>
      <c r="AY2641" s="44">
        <v>23125.456507952735</v>
      </c>
      <c r="AZ2641" s="45">
        <v>22529.911757963837</v>
      </c>
      <c r="BA2641" s="12">
        <v>21998.660057538571</v>
      </c>
      <c r="BB2641" s="12">
        <v>3147.9770094850173</v>
      </c>
      <c r="BC2641" s="12">
        <v>5300.6262823646766</v>
      </c>
      <c r="BD2641" s="12">
        <v>10977.603536259587</v>
      </c>
      <c r="BE2641" s="44">
        <v>12171.093598479774</v>
      </c>
      <c r="BF2641" s="45">
        <v>12569.81547441437</v>
      </c>
      <c r="BG2641" s="12">
        <v>12812.300517280284</v>
      </c>
      <c r="BH2641" s="12">
        <v>21532.87377757514</v>
      </c>
      <c r="BI2641" s="12">
        <v>22928.586555895552</v>
      </c>
      <c r="BJ2641" s="12">
        <v>23181.909768500303</v>
      </c>
      <c r="BK2641" s="44">
        <v>22551.536925821823</v>
      </c>
      <c r="BL2641" s="45">
        <v>22371.579345117942</v>
      </c>
      <c r="BM2641" s="12">
        <v>16976.315395158021</v>
      </c>
      <c r="BN2641" s="12">
        <v>0</v>
      </c>
      <c r="BO2641" s="12">
        <v>30.870075304346994</v>
      </c>
      <c r="BP2641" s="12">
        <v>29.650862969392399</v>
      </c>
      <c r="BQ2641" s="48">
        <v>32.585597058607327</v>
      </c>
      <c r="BR2641" s="49">
        <v>6.6358945751405924</v>
      </c>
      <c r="BS2641" s="13">
        <v>66.066633362021776</v>
      </c>
      <c r="BT2641" s="12">
        <v>448.71221498037113</v>
      </c>
      <c r="BV2641" s="14">
        <f>Таблица1[[#This Row],[Lкан_леб,мм]]</f>
        <v>57881.287785019631</v>
      </c>
      <c r="BW2641" s="50">
        <f>Таблица1[[#This Row],[угол обхв4]]+Таблица1[[#This Row],[Lдуг 3,мм]]</f>
        <v>11606.143684234028</v>
      </c>
      <c r="BX2641" s="54">
        <f>Таблица1[[#This Row],[угол обхв5]]+Таблица1[[#This Row],[Y5, мм]]</f>
        <v>58101.111842414604</v>
      </c>
      <c r="BY2641" s="14">
        <f>Таблица1[[#This Row],[угол обхв6]]+Таблица1[[#This Row],[Lдуг 4,мм]]</f>
        <v>13961.674473391118</v>
      </c>
      <c r="BZ2641" s="14">
        <f>Таблица1[[#This Row],[Т1]]+Таблица1[[#This Row],[X6, мм]]</f>
        <v>58312.253957843015</v>
      </c>
      <c r="CA2641" s="14">
        <f>Таблица1[[#This Row],[Т2]]+Таблица1[[#This Row],[Lдуг 5,мм]]</f>
        <v>19442.206655579266</v>
      </c>
      <c r="CB2641" s="14">
        <f>Таблица1[[#This Row],[Т3]]+Таблица1[[#This Row],[Y6, мм]]</f>
        <v>58544.29414846257</v>
      </c>
      <c r="CC2641" s="14">
        <f>Таблица1[[#This Row],[Т4]]+Таблица1[[#This Row],[Lдуг 6,мм]]</f>
        <v>20570.682175916329</v>
      </c>
      <c r="CD2641" s="14">
        <f>Таблица1[[#This Row],[Т5]]+Таблица1[[#This Row],[Lдуг 1,мм]]</f>
        <v>58591.547977796356</v>
      </c>
      <c r="CE2641" s="14">
        <f>Таблица1[[#This Row],[Т6]]+Таблица1[[#This Row],[Lпрям1, мм]]</f>
        <v>20960.976936321847</v>
      </c>
      <c r="CF2641" s="15">
        <f>Таблица1[[#This Row],[Т7]]+Таблица1[[#This Row],[Lдуг 2,мм]]</f>
        <v>59062.004731169443</v>
      </c>
      <c r="CG2641" s="14">
        <f>Таблица1[[#This Row],[Т8]]+Таблица1[[#This Row],[Lпрям2, мм]]</f>
        <v>25983.321598702398</v>
      </c>
      <c r="CH2641" s="14">
        <f>Таблица1[[#This Row],[Т9]]-Таблица1[[#This Row],[Т9]]</f>
        <v>0</v>
      </c>
      <c r="CI2641" s="50">
        <f>Таблица1[[#This Row],[Т9]]-Таблица1[[#This Row],[Т8]]</f>
        <v>38101.0277948476</v>
      </c>
      <c r="CJ2641" s="54">
        <f>Таблица1[[#This Row],[Т9]]-Таблица1[[#This Row],[Т7]]</f>
        <v>470.45675337308785</v>
      </c>
      <c r="CK2641" s="14">
        <f>Таблица1[[#This Row],[Т9]]-Таблица1[[#This Row],[Т6]]</f>
        <v>38491.322555253115</v>
      </c>
      <c r="CL2641" s="14">
        <f>Таблица1[[#This Row],[Т9]]-Таблица1[[#This Row],[Т5]]</f>
        <v>517.71058270687354</v>
      </c>
      <c r="CM2641" s="14">
        <f>Таблица1[[#This Row],[Т9]]-Таблица1[[#This Row],[Т4]]</f>
        <v>39619.798075590181</v>
      </c>
      <c r="CN2641" s="14">
        <f>Таблица1[[#This Row],[Т9]]-Таблица1[[#This Row],[Т3]]</f>
        <v>749.75077332642832</v>
      </c>
      <c r="CO2641" s="14">
        <f>Таблица1[[#This Row],[Т9]]-Таблица1[[#This Row],[Т2]]</f>
        <v>45100.330257778325</v>
      </c>
      <c r="CP2641" s="14">
        <f>Таблица1[[#This Row],[Т9]]-Таблица1[[#This Row],[Т1]]</f>
        <v>960.89288875483908</v>
      </c>
      <c r="CQ2641" s="14">
        <f>Таблица1[[#This Row],[Т9]]-Таблица1[[#This Row],[угол обхв6]]</f>
        <v>47455.861046935417</v>
      </c>
      <c r="CR2641" s="14">
        <f>Таблица1[[#This Row],[Т9]]-Таблица1[[#This Row],[угол обхв5]]</f>
        <v>1180.7169461498124</v>
      </c>
      <c r="CS2641" s="14">
        <f>Таблица1[[#This Row],[Т9]]-Таблица1[[#This Row],[угол обхв4]]</f>
        <v>59062.004731169443</v>
      </c>
      <c r="CT2641" s="14">
        <f>Таблица1[[#This Row],[Lкан_прям, мм]]+Таблица1[[#This Row],[Lкан_дуг, мм]]+Таблица1[[#This Row],[Lкан_леб,мм]]</f>
        <v>85045.326329871838</v>
      </c>
      <c r="CU2641" s="16">
        <f>Таблица1[[#This Row],[Lкан_леб,мм]]</f>
        <v>57881.287785019631</v>
      </c>
      <c r="CV2641" s="14">
        <f>2534431-(Таблица1[[#This Row],[Т23]]+Таблица1[[#This Row],[угол обхв3]])</f>
        <v>2448936.9614551477</v>
      </c>
      <c r="CW2641" s="50">
        <f>SUM(X2641:AC2641,AD2641:AI2641)-Таблица1[[#This Row],[lподв_min, мм]]</f>
        <v>22141.693883284035</v>
      </c>
      <c r="CX2641" s="17">
        <f>CW3080-Таблица1[[#This Row],[Суммарная длина каната]]</f>
        <v>-2448936.9614551477</v>
      </c>
    </row>
    <row r="2642" spans="1:102" x14ac:dyDescent="0.25">
      <c r="A2642" s="21">
        <v>2641</v>
      </c>
      <c r="B2642" s="10">
        <v>66.864693877551005</v>
      </c>
      <c r="C2642" s="10">
        <v>125.77510204081636</v>
      </c>
      <c r="D2642" s="11">
        <v>12331.393671531807</v>
      </c>
      <c r="E2642" s="11">
        <v>22371.96608433258</v>
      </c>
      <c r="F2642" s="11">
        <v>12191.030893971525</v>
      </c>
      <c r="G2642" s="11">
        <v>22376.358199490835</v>
      </c>
      <c r="H2642" s="11">
        <v>12739.393181531806</v>
      </c>
      <c r="I2642" s="11">
        <v>17298.855168189988</v>
      </c>
      <c r="J2642" s="11">
        <v>5073.1109161425929</v>
      </c>
      <c r="K2642" s="11">
        <v>25983.321598694267</v>
      </c>
      <c r="L2642" s="11">
        <v>1180.7169461579485</v>
      </c>
      <c r="M2642" s="11">
        <v>57881.287785019631</v>
      </c>
      <c r="N2642" s="11">
        <v>3509.9999137044024</v>
      </c>
      <c r="O2642" s="11">
        <v>21344.715820473768</v>
      </c>
      <c r="P2642" s="43">
        <v>5422.1854542986193</v>
      </c>
      <c r="Q2642" s="11">
        <v>22631.372735977086</v>
      </c>
      <c r="R2642" s="11">
        <v>10884.285453622751</v>
      </c>
      <c r="S2642" s="11">
        <v>23080.479179243383</v>
      </c>
      <c r="T2642" s="11">
        <v>12263.374065173166</v>
      </c>
      <c r="U2642" s="11">
        <v>23273.941324098516</v>
      </c>
      <c r="V2642" s="11">
        <v>12331.393671531807</v>
      </c>
      <c r="W2642" s="11">
        <v>22371.96608433258</v>
      </c>
      <c r="X2642" s="12">
        <v>0</v>
      </c>
      <c r="Y2642" s="12">
        <v>203.67145455513344</v>
      </c>
      <c r="Z2642" s="12">
        <v>208.18152502035574</v>
      </c>
      <c r="AA2642" s="44">
        <v>232.04019061955887</v>
      </c>
      <c r="AB2642" s="45">
        <v>47.253829333786854</v>
      </c>
      <c r="AC2642" s="12">
        <v>489.56994662911353</v>
      </c>
      <c r="AD2642" s="12">
        <v>11606.143684234028</v>
      </c>
      <c r="AE2642" s="12">
        <v>2304.7645345826768</v>
      </c>
      <c r="AF2642" s="12">
        <v>5480.532182188148</v>
      </c>
      <c r="AG2642" s="44">
        <v>1128.4755203370614</v>
      </c>
      <c r="AH2642" s="45">
        <v>390.29476040551594</v>
      </c>
      <c r="AI2642" s="12">
        <v>5073.1109169468345</v>
      </c>
      <c r="AJ2642" s="12">
        <v>-62.537274233309638</v>
      </c>
      <c r="AK2642" s="12">
        <v>-33.935522386986861</v>
      </c>
      <c r="AL2642" s="12">
        <v>-4.700417592223296</v>
      </c>
      <c r="AM2642" s="44">
        <v>27.885179466384152</v>
      </c>
      <c r="AN2642" s="45">
        <v>21.249284891243285</v>
      </c>
      <c r="AO2642" s="12">
        <v>89.999999887059872</v>
      </c>
      <c r="AP2642" s="12">
        <v>-2204.4452587759329</v>
      </c>
      <c r="AQ2642" s="12">
        <v>3282.2299989697476</v>
      </c>
      <c r="AR2642" s="12">
        <v>5388.7515791271235</v>
      </c>
      <c r="AS2642" s="44">
        <v>11075.107542206308</v>
      </c>
      <c r="AT2642" s="45">
        <v>12115.504091581022</v>
      </c>
      <c r="AU2642" s="12">
        <v>12739.393671531805</v>
      </c>
      <c r="AV2642" s="12">
        <v>11234.614357590142</v>
      </c>
      <c r="AW2642" s="12">
        <v>21683.219684472053</v>
      </c>
      <c r="AX2642" s="12">
        <v>23038.000546131549</v>
      </c>
      <c r="AY2642" s="44">
        <v>23441.104927781405</v>
      </c>
      <c r="AZ2642" s="45">
        <v>22893.680267836033</v>
      </c>
      <c r="BA2642" s="12">
        <v>22371.966085136821</v>
      </c>
      <c r="BB2642" s="12">
        <v>3147.9770094850173</v>
      </c>
      <c r="BC2642" s="12">
        <v>5194.4155395639655</v>
      </c>
      <c r="BD2642" s="12">
        <v>10850.851578451255</v>
      </c>
      <c r="BE2642" s="44">
        <v>12072.551976589612</v>
      </c>
      <c r="BF2642" s="45">
        <v>12479.26364512395</v>
      </c>
      <c r="BG2642" s="12">
        <v>12739.393681531807</v>
      </c>
      <c r="BH2642" s="12">
        <v>21532.87377757514</v>
      </c>
      <c r="BI2642" s="12">
        <v>22969.876599975367</v>
      </c>
      <c r="BJ2642" s="12">
        <v>23487.106989397846</v>
      </c>
      <c r="BK2642" s="44">
        <v>22913.315575560493</v>
      </c>
      <c r="BL2642" s="45">
        <v>22752.227140595063</v>
      </c>
      <c r="BM2642" s="12">
        <v>17298.855168189988</v>
      </c>
      <c r="BN2642" s="12">
        <v>0</v>
      </c>
      <c r="BO2642" s="12">
        <v>28.601751846322774</v>
      </c>
      <c r="BP2642" s="12">
        <v>29.235104794763565</v>
      </c>
      <c r="BQ2642" s="48">
        <v>32.585597058607448</v>
      </c>
      <c r="BR2642" s="49">
        <v>6.635894575140866</v>
      </c>
      <c r="BS2642" s="13">
        <v>68.750714995816594</v>
      </c>
      <c r="BT2642" s="12">
        <v>448.71221498037113</v>
      </c>
      <c r="BV2642" s="14">
        <f>Таблица1[[#This Row],[Lкан_леб,мм]]</f>
        <v>57881.287785019631</v>
      </c>
      <c r="BW2642" s="50">
        <f>Таблица1[[#This Row],[угол обхв4]]+Таблица1[[#This Row],[Lдуг 3,мм]]</f>
        <v>11606.143684234028</v>
      </c>
      <c r="BX2642" s="54">
        <f>Таблица1[[#This Row],[угол обхв5]]+Таблица1[[#This Row],[Y5, мм]]</f>
        <v>58084.959239574768</v>
      </c>
      <c r="BY2642" s="14">
        <f>Таблица1[[#This Row],[угол обхв6]]+Таблица1[[#This Row],[Lдуг 4,мм]]</f>
        <v>13910.908218816705</v>
      </c>
      <c r="BZ2642" s="14">
        <f>Таблица1[[#This Row],[Т1]]+Таблица1[[#This Row],[X6, мм]]</f>
        <v>58293.140764595126</v>
      </c>
      <c r="CA2642" s="14">
        <f>Таблица1[[#This Row],[Т2]]+Таблица1[[#This Row],[Lдуг 5,мм]]</f>
        <v>19391.440401004853</v>
      </c>
      <c r="CB2642" s="14">
        <f>Таблица1[[#This Row],[Т3]]+Таблица1[[#This Row],[Y6, мм]]</f>
        <v>58525.180955214688</v>
      </c>
      <c r="CC2642" s="14">
        <f>Таблица1[[#This Row],[Т4]]+Таблица1[[#This Row],[Lдуг 6,мм]]</f>
        <v>20519.915921341915</v>
      </c>
      <c r="CD2642" s="14">
        <f>Таблица1[[#This Row],[Т5]]+Таблица1[[#This Row],[Lдуг 1,мм]]</f>
        <v>58572.434784548474</v>
      </c>
      <c r="CE2642" s="14">
        <f>Таблица1[[#This Row],[Т6]]+Таблица1[[#This Row],[Lпрям1, мм]]</f>
        <v>20910.21068174743</v>
      </c>
      <c r="CF2642" s="15">
        <f>Таблица1[[#This Row],[Т7]]+Таблица1[[#This Row],[Lдуг 2,мм]]</f>
        <v>59062.004731177585</v>
      </c>
      <c r="CG2642" s="14">
        <f>Таблица1[[#This Row],[Т8]]+Таблица1[[#This Row],[Lпрям2, мм]]</f>
        <v>25983.321598694267</v>
      </c>
      <c r="CH2642" s="14">
        <f>Таблица1[[#This Row],[Т9]]-Таблица1[[#This Row],[Т9]]</f>
        <v>0</v>
      </c>
      <c r="CI2642" s="50">
        <f>Таблица1[[#This Row],[Т9]]-Таблица1[[#This Row],[Т8]]</f>
        <v>38151.794049430158</v>
      </c>
      <c r="CJ2642" s="54">
        <f>Таблица1[[#This Row],[Т9]]-Таблица1[[#This Row],[Т7]]</f>
        <v>489.56994662911166</v>
      </c>
      <c r="CK2642" s="14">
        <f>Таблица1[[#This Row],[Т9]]-Таблица1[[#This Row],[Т6]]</f>
        <v>38542.088809835666</v>
      </c>
      <c r="CL2642" s="14">
        <f>Таблица1[[#This Row],[Т9]]-Таблица1[[#This Row],[Т5]]</f>
        <v>536.82377596289734</v>
      </c>
      <c r="CM2642" s="14">
        <f>Таблица1[[#This Row],[Т9]]-Таблица1[[#This Row],[Т4]]</f>
        <v>39670.564330172732</v>
      </c>
      <c r="CN2642" s="14">
        <f>Таблица1[[#This Row],[Т9]]-Таблица1[[#This Row],[Т3]]</f>
        <v>768.8639665824594</v>
      </c>
      <c r="CO2642" s="14">
        <f>Таблица1[[#This Row],[Т9]]-Таблица1[[#This Row],[Т2]]</f>
        <v>45151.096512360877</v>
      </c>
      <c r="CP2642" s="14">
        <f>Таблица1[[#This Row],[Т9]]-Таблица1[[#This Row],[Т1]]</f>
        <v>977.04549160281749</v>
      </c>
      <c r="CQ2642" s="14">
        <f>Таблица1[[#This Row],[Т9]]-Таблица1[[#This Row],[угол обхв6]]</f>
        <v>47455.861046943559</v>
      </c>
      <c r="CR2642" s="14">
        <f>Таблица1[[#This Row],[Т9]]-Таблица1[[#This Row],[угол обхв5]]</f>
        <v>1180.7169461579542</v>
      </c>
      <c r="CS2642" s="14">
        <f>Таблица1[[#This Row],[Т9]]-Таблица1[[#This Row],[угол обхв4]]</f>
        <v>59062.004731177585</v>
      </c>
      <c r="CT2642" s="14">
        <f>Таблица1[[#This Row],[Lкан_прям, мм]]+Таблица1[[#This Row],[Lкан_дуг, мм]]+Таблица1[[#This Row],[Lкан_леб,мм]]</f>
        <v>85045.326329871838</v>
      </c>
      <c r="CU2642" s="16">
        <f>Таблица1[[#This Row],[Lкан_леб,мм]]</f>
        <v>57881.287785019631</v>
      </c>
      <c r="CV2642" s="14">
        <f>2534431-(Таблица1[[#This Row],[Т23]]+Таблица1[[#This Row],[угол обхв3]])</f>
        <v>2448936.9614551477</v>
      </c>
      <c r="CW2642" s="50">
        <f>SUM(X2642:AC2642,AD2642:AI2642)-Таблица1[[#This Row],[lподв_min, мм]]</f>
        <v>22090.927628709622</v>
      </c>
      <c r="CX2642" s="17">
        <f>CW3081-Таблица1[[#This Row],[Суммарная длина каната]]</f>
        <v>-2448936.9614551477</v>
      </c>
    </row>
    <row r="2643" spans="1:102" x14ac:dyDescent="0.25">
      <c r="A2643" s="21">
        <v>2642</v>
      </c>
      <c r="B2643" s="10">
        <v>66.864693877551005</v>
      </c>
      <c r="C2643" s="10">
        <v>128.45918367346943</v>
      </c>
      <c r="D2643" s="11">
        <v>12241.085298520202</v>
      </c>
      <c r="E2643" s="11">
        <v>22741.448417753418</v>
      </c>
      <c r="F2643" s="11">
        <v>12100.670831558176</v>
      </c>
      <c r="G2643" s="11">
        <v>22739.262675826732</v>
      </c>
      <c r="H2643" s="11">
        <v>12649.084808520201</v>
      </c>
      <c r="I2643" s="11">
        <v>17616.936412770097</v>
      </c>
      <c r="J2643" s="11">
        <v>5124.5120049833195</v>
      </c>
      <c r="K2643" s="11">
        <v>25983.321598686198</v>
      </c>
      <c r="L2643" s="11">
        <v>1180.7169461660126</v>
      </c>
      <c r="M2643" s="11">
        <v>57881.287785019631</v>
      </c>
      <c r="N2643" s="11">
        <v>3509.9999137044024</v>
      </c>
      <c r="O2643" s="11">
        <v>21344.715820473768</v>
      </c>
      <c r="P2643" s="43">
        <v>5327.3092727324547</v>
      </c>
      <c r="Q2643" s="11">
        <v>22677.019656764525</v>
      </c>
      <c r="R2643" s="11">
        <v>10762.385758755812</v>
      </c>
      <c r="S2643" s="11">
        <v>23381.41769131316</v>
      </c>
      <c r="T2643" s="11">
        <v>12130.901780025195</v>
      </c>
      <c r="U2643" s="11">
        <v>23639.248836695213</v>
      </c>
      <c r="V2643" s="11">
        <v>12241.085298520202</v>
      </c>
      <c r="W2643" s="11">
        <v>22741.448417753418</v>
      </c>
      <c r="X2643" s="12">
        <v>0</v>
      </c>
      <c r="Y2643" s="12">
        <v>187.21976139136558</v>
      </c>
      <c r="Z2643" s="12">
        <v>205.52002493622649</v>
      </c>
      <c r="AA2643" s="44">
        <v>232.04019061955913</v>
      </c>
      <c r="AB2643" s="45">
        <v>47.253829333785362</v>
      </c>
      <c r="AC2643" s="12">
        <v>508.68313988507583</v>
      </c>
      <c r="AD2643" s="12">
        <v>11606.143684234028</v>
      </c>
      <c r="AE2643" s="12">
        <v>2253.3634457419457</v>
      </c>
      <c r="AF2643" s="12">
        <v>5480.5321821881471</v>
      </c>
      <c r="AG2643" s="44">
        <v>1128.4755203370632</v>
      </c>
      <c r="AH2643" s="45">
        <v>390.294760405521</v>
      </c>
      <c r="AI2643" s="12">
        <v>5124.5120057794938</v>
      </c>
      <c r="AJ2643" s="12">
        <v>-62.537274233309638</v>
      </c>
      <c r="AK2643" s="12">
        <v>-36.245847348085213</v>
      </c>
      <c r="AL2643" s="12">
        <v>-7.3844992248763583</v>
      </c>
      <c r="AM2643" s="44">
        <v>25.201097833731129</v>
      </c>
      <c r="AN2643" s="45">
        <v>18.565203258590472</v>
      </c>
      <c r="AO2643" s="12">
        <v>89.999999888192718</v>
      </c>
      <c r="AP2643" s="12">
        <v>-2204.4452587759329</v>
      </c>
      <c r="AQ2643" s="12">
        <v>3268.7694250170134</v>
      </c>
      <c r="AR2643" s="12">
        <v>5274.8701320537666</v>
      </c>
      <c r="AS2643" s="44">
        <v>10936.110783269118</v>
      </c>
      <c r="AT2643" s="45">
        <v>12001.00124920352</v>
      </c>
      <c r="AU2643" s="12">
        <v>12649.085298520202</v>
      </c>
      <c r="AV2643" s="12">
        <v>11234.614357590142</v>
      </c>
      <c r="AW2643" s="12">
        <v>21673.76270364947</v>
      </c>
      <c r="AX2643" s="12">
        <v>23081.635692686086</v>
      </c>
      <c r="AY2643" s="44">
        <v>23750.583800074313</v>
      </c>
      <c r="AZ2643" s="45">
        <v>23252.480363196861</v>
      </c>
      <c r="BA2643" s="12">
        <v>22741.448418549589</v>
      </c>
      <c r="BB2643" s="12">
        <v>3147.9770094850173</v>
      </c>
      <c r="BC2643" s="12">
        <v>5086.0787840450657</v>
      </c>
      <c r="BD2643" s="12">
        <v>10709.946618077123</v>
      </c>
      <c r="BE2643" s="44">
        <v>11957.176755511888</v>
      </c>
      <c r="BF2643" s="45">
        <v>12370.985829341877</v>
      </c>
      <c r="BG2643" s="12">
        <v>12649.085308520202</v>
      </c>
      <c r="BH2643" s="12">
        <v>21532.87377757514</v>
      </c>
      <c r="BI2643" s="12">
        <v>23006.066539940224</v>
      </c>
      <c r="BJ2643" s="12">
        <v>23786.033727234724</v>
      </c>
      <c r="BK2643" s="44">
        <v>23270.082727934059</v>
      </c>
      <c r="BL2643" s="45">
        <v>23128.21689125177</v>
      </c>
      <c r="BM2643" s="12">
        <v>17616.936412770097</v>
      </c>
      <c r="BN2643" s="12">
        <v>0</v>
      </c>
      <c r="BO2643" s="12">
        <v>26.291426885224421</v>
      </c>
      <c r="BP2643" s="12">
        <v>28.86134812320886</v>
      </c>
      <c r="BQ2643" s="48">
        <v>32.585597058607483</v>
      </c>
      <c r="BR2643" s="49">
        <v>6.6358945751406564</v>
      </c>
      <c r="BS2643" s="13">
        <v>71.434796629602246</v>
      </c>
      <c r="BT2643" s="12">
        <v>448.71221498037113</v>
      </c>
      <c r="BV2643" s="14">
        <f>Таблица1[[#This Row],[Lкан_леб,мм]]</f>
        <v>57881.287785019631</v>
      </c>
      <c r="BW2643" s="50">
        <f>Таблица1[[#This Row],[угол обхв4]]+Таблица1[[#This Row],[Lдуг 3,мм]]</f>
        <v>11606.143684234028</v>
      </c>
      <c r="BX2643" s="54">
        <f>Таблица1[[#This Row],[угол обхв5]]+Таблица1[[#This Row],[Y5, мм]]</f>
        <v>58068.507546410998</v>
      </c>
      <c r="BY2643" s="14">
        <f>Таблица1[[#This Row],[угол обхв6]]+Таблица1[[#This Row],[Lдуг 4,мм]]</f>
        <v>13859.507129975973</v>
      </c>
      <c r="BZ2643" s="14">
        <f>Таблица1[[#This Row],[Т1]]+Таблица1[[#This Row],[X6, мм]]</f>
        <v>58274.027571347222</v>
      </c>
      <c r="CA2643" s="14">
        <f>Таблица1[[#This Row],[Т2]]+Таблица1[[#This Row],[Lдуг 5,мм]]</f>
        <v>19340.039312164121</v>
      </c>
      <c r="CB2643" s="14">
        <f>Таблица1[[#This Row],[Т3]]+Таблица1[[#This Row],[Y6, мм]]</f>
        <v>58506.067761966784</v>
      </c>
      <c r="CC2643" s="14">
        <f>Таблица1[[#This Row],[Т4]]+Таблица1[[#This Row],[Lдуг 6,мм]]</f>
        <v>20468.514832501183</v>
      </c>
      <c r="CD2643" s="14">
        <f>Таблица1[[#This Row],[Т5]]+Таблица1[[#This Row],[Lдуг 1,мм]]</f>
        <v>58553.32159130057</v>
      </c>
      <c r="CE2643" s="14">
        <f>Таблица1[[#This Row],[Т6]]+Таблица1[[#This Row],[Lпрям1, мм]]</f>
        <v>20858.809592906706</v>
      </c>
      <c r="CF2643" s="15">
        <f>Таблица1[[#This Row],[Т7]]+Таблица1[[#This Row],[Lдуг 2,мм]]</f>
        <v>59062.004731185647</v>
      </c>
      <c r="CG2643" s="14">
        <f>Таблица1[[#This Row],[Т8]]+Таблица1[[#This Row],[Lпрям2, мм]]</f>
        <v>25983.321598686198</v>
      </c>
      <c r="CH2643" s="14">
        <f>Таблица1[[#This Row],[Т9]]-Таблица1[[#This Row],[Т9]]</f>
        <v>0</v>
      </c>
      <c r="CI2643" s="50">
        <f>Таблица1[[#This Row],[Т9]]-Таблица1[[#This Row],[Т8]]</f>
        <v>38203.195138278941</v>
      </c>
      <c r="CJ2643" s="54">
        <f>Таблица1[[#This Row],[Т9]]-Таблица1[[#This Row],[Т7]]</f>
        <v>508.68313988507725</v>
      </c>
      <c r="CK2643" s="14">
        <f>Таблица1[[#This Row],[Т9]]-Таблица1[[#This Row],[Т6]]</f>
        <v>38593.489898684464</v>
      </c>
      <c r="CL2643" s="14">
        <f>Таблица1[[#This Row],[Т9]]-Таблица1[[#This Row],[Т5]]</f>
        <v>555.93696921886294</v>
      </c>
      <c r="CM2643" s="14">
        <f>Таблица1[[#This Row],[Т9]]-Таблица1[[#This Row],[Т4]]</f>
        <v>39721.965419021522</v>
      </c>
      <c r="CN2643" s="14">
        <f>Таблица1[[#This Row],[Т9]]-Таблица1[[#This Row],[Т3]]</f>
        <v>787.977159838425</v>
      </c>
      <c r="CO2643" s="14">
        <f>Таблица1[[#This Row],[Т9]]-Таблица1[[#This Row],[Т2]]</f>
        <v>45202.497601209674</v>
      </c>
      <c r="CP2643" s="14">
        <f>Таблица1[[#This Row],[Т9]]-Таблица1[[#This Row],[Т1]]</f>
        <v>993.49718477464921</v>
      </c>
      <c r="CQ2643" s="14">
        <f>Таблица1[[#This Row],[Т9]]-Таблица1[[#This Row],[угол обхв6]]</f>
        <v>47455.861046951621</v>
      </c>
      <c r="CR2643" s="14">
        <f>Таблица1[[#This Row],[Т9]]-Таблица1[[#This Row],[угол обхв5]]</f>
        <v>1180.716946166016</v>
      </c>
      <c r="CS2643" s="14">
        <f>Таблица1[[#This Row],[Т9]]-Таблица1[[#This Row],[угол обхв4]]</f>
        <v>59062.004731185647</v>
      </c>
      <c r="CT2643" s="14">
        <f>Таблица1[[#This Row],[Lкан_прям, мм]]+Таблица1[[#This Row],[Lкан_дуг, мм]]+Таблица1[[#This Row],[Lкан_леб,мм]]</f>
        <v>85045.326329871838</v>
      </c>
      <c r="CU2643" s="16">
        <f>Таблица1[[#This Row],[Lкан_леб,мм]]</f>
        <v>57881.287785019631</v>
      </c>
      <c r="CV2643" s="14">
        <f>2534431-(Таблица1[[#This Row],[Т23]]+Таблица1[[#This Row],[угол обхв3]])</f>
        <v>2448936.9614551477</v>
      </c>
      <c r="CW2643" s="50">
        <f>SUM(X2643:AC2643,AD2643:AI2643)-Таблица1[[#This Row],[lподв_min, мм]]</f>
        <v>22039.526539868893</v>
      </c>
      <c r="CX2643" s="17">
        <f>CW3082-Таблица1[[#This Row],[Суммарная длина каната]]</f>
        <v>-2448936.9614551477</v>
      </c>
    </row>
    <row r="2644" spans="1:102" x14ac:dyDescent="0.25">
      <c r="A2644" s="21">
        <v>2643</v>
      </c>
      <c r="B2644" s="10">
        <v>66.864693877551005</v>
      </c>
      <c r="C2644" s="10">
        <v>131.14326530612249</v>
      </c>
      <c r="D2644" s="11">
        <v>12133.573538561199</v>
      </c>
      <c r="E2644" s="11">
        <v>23106.296356512335</v>
      </c>
      <c r="F2644" s="11">
        <v>11993.41547290965</v>
      </c>
      <c r="G2644" s="11">
        <v>23097.537553351176</v>
      </c>
      <c r="H2644" s="11">
        <v>12541.573048561198</v>
      </c>
      <c r="I2644" s="11">
        <v>17929.820721542827</v>
      </c>
      <c r="J2644" s="11">
        <v>5176.4756349695062</v>
      </c>
      <c r="K2644" s="11">
        <v>25983.321598678198</v>
      </c>
      <c r="L2644" s="11">
        <v>1180.7169461740077</v>
      </c>
      <c r="M2644" s="11">
        <v>57881.287785019631</v>
      </c>
      <c r="N2644" s="11">
        <v>3509.9999137044024</v>
      </c>
      <c r="O2644" s="11">
        <v>21344.715820473768</v>
      </c>
      <c r="P2644" s="43">
        <v>5230.3995811270033</v>
      </c>
      <c r="Q2644" s="11">
        <v>22718.173549397994</v>
      </c>
      <c r="R2644" s="11">
        <v>10626.52716879638</v>
      </c>
      <c r="S2644" s="11">
        <v>23676.317618728644</v>
      </c>
      <c r="T2644" s="11">
        <v>11981.467867339821</v>
      </c>
      <c r="U2644" s="11">
        <v>23997.952043861602</v>
      </c>
      <c r="V2644" s="11">
        <v>12133.573538561199</v>
      </c>
      <c r="W2644" s="11">
        <v>23106.296356512335</v>
      </c>
      <c r="X2644" s="12">
        <v>0</v>
      </c>
      <c r="Y2644" s="12">
        <v>170.44428223329578</v>
      </c>
      <c r="Z2644" s="12">
        <v>203.18231084639919</v>
      </c>
      <c r="AA2644" s="44">
        <v>232.0401906195591</v>
      </c>
      <c r="AB2644" s="45">
        <v>47.253829333786825</v>
      </c>
      <c r="AC2644" s="12">
        <v>527.79633314096668</v>
      </c>
      <c r="AD2644" s="12">
        <v>11606.143684234028</v>
      </c>
      <c r="AE2644" s="12">
        <v>2201.3998157557589</v>
      </c>
      <c r="AF2644" s="12">
        <v>5480.5321821881498</v>
      </c>
      <c r="AG2644" s="44">
        <v>1128.4755203370603</v>
      </c>
      <c r="AH2644" s="45">
        <v>390.294760405516</v>
      </c>
      <c r="AI2644" s="12">
        <v>5176.4756357576862</v>
      </c>
      <c r="AJ2644" s="12">
        <v>-62.537274233309638</v>
      </c>
      <c r="AK2644" s="12">
        <v>-38.601641845798639</v>
      </c>
      <c r="AL2644" s="12">
        <v>-10.068580857529414</v>
      </c>
      <c r="AM2644" s="44">
        <v>22.517016201078068</v>
      </c>
      <c r="AN2644" s="45">
        <v>15.881121625937203</v>
      </c>
      <c r="AO2644" s="12">
        <v>89.999999889315077</v>
      </c>
      <c r="AP2644" s="12">
        <v>-2204.4452587759329</v>
      </c>
      <c r="AQ2644" s="12">
        <v>3255.4479012119764</v>
      </c>
      <c r="AR2644" s="12">
        <v>5159.0702343972434</v>
      </c>
      <c r="AS2644" s="44">
        <v>10782.773950093931</v>
      </c>
      <c r="AT2644" s="45">
        <v>11869.821800824684</v>
      </c>
      <c r="AU2644" s="12">
        <v>12541.573538561199</v>
      </c>
      <c r="AV2644" s="12">
        <v>11234.614357590142</v>
      </c>
      <c r="AW2644" s="12">
        <v>21663.568879007093</v>
      </c>
      <c r="AX2644" s="12">
        <v>23119.89002191948</v>
      </c>
      <c r="AY2644" s="44">
        <v>24053.214081081576</v>
      </c>
      <c r="AZ2644" s="45">
        <v>23605.524782026114</v>
      </c>
      <c r="BA2644" s="12">
        <v>23106.296357300515</v>
      </c>
      <c r="BB2644" s="12">
        <v>3147.9770094850173</v>
      </c>
      <c r="BC2644" s="12">
        <v>4975.8475686345773</v>
      </c>
      <c r="BD2644" s="12">
        <v>10555.197822066619</v>
      </c>
      <c r="BE2644" s="44">
        <v>11825.221086042269</v>
      </c>
      <c r="BF2644" s="45">
        <v>12245.219605076336</v>
      </c>
      <c r="BG2644" s="12">
        <v>12541.573548561199</v>
      </c>
      <c r="BH2644" s="12">
        <v>21532.87377757514</v>
      </c>
      <c r="BI2644" s="12">
        <v>23037.026607931319</v>
      </c>
      <c r="BJ2644" s="12">
        <v>24078.034091250131</v>
      </c>
      <c r="BK2644" s="44">
        <v>23621.05558150867</v>
      </c>
      <c r="BL2644" s="45">
        <v>23498.72361834782</v>
      </c>
      <c r="BM2644" s="12">
        <v>17929.820721542827</v>
      </c>
      <c r="BN2644" s="12">
        <v>0</v>
      </c>
      <c r="BO2644" s="12">
        <v>23.935632387510999</v>
      </c>
      <c r="BP2644" s="12">
        <v>28.53306098826922</v>
      </c>
      <c r="BQ2644" s="48">
        <v>32.585597058607476</v>
      </c>
      <c r="BR2644" s="49">
        <v>6.6358945751408625</v>
      </c>
      <c r="BS2644" s="13">
        <v>74.11887826337788</v>
      </c>
      <c r="BT2644" s="12">
        <v>448.71221498037113</v>
      </c>
      <c r="BV2644" s="14">
        <f>Таблица1[[#This Row],[Lкан_леб,мм]]</f>
        <v>57881.287785019631</v>
      </c>
      <c r="BW2644" s="50">
        <f>Таблица1[[#This Row],[угол обхв4]]+Таблица1[[#This Row],[Lдуг 3,мм]]</f>
        <v>11606.143684234028</v>
      </c>
      <c r="BX2644" s="54">
        <f>Таблица1[[#This Row],[угол обхв5]]+Таблица1[[#This Row],[Y5, мм]]</f>
        <v>58051.732067252924</v>
      </c>
      <c r="BY2644" s="14">
        <f>Таблица1[[#This Row],[угол обхв6]]+Таблица1[[#This Row],[Lдуг 4,мм]]</f>
        <v>13807.543499989788</v>
      </c>
      <c r="BZ2644" s="14">
        <f>Таблица1[[#This Row],[Т1]]+Таблица1[[#This Row],[X6, мм]]</f>
        <v>58254.914378099325</v>
      </c>
      <c r="CA2644" s="14">
        <f>Таблица1[[#This Row],[Т2]]+Таблица1[[#This Row],[Lдуг 5,мм]]</f>
        <v>19288.075682177936</v>
      </c>
      <c r="CB2644" s="14">
        <f>Таблица1[[#This Row],[Т3]]+Таблица1[[#This Row],[Y6, мм]]</f>
        <v>58486.954568718887</v>
      </c>
      <c r="CC2644" s="14">
        <f>Таблица1[[#This Row],[Т4]]+Таблица1[[#This Row],[Lдуг 6,мм]]</f>
        <v>20416.551202514995</v>
      </c>
      <c r="CD2644" s="14">
        <f>Таблица1[[#This Row],[Т5]]+Таблица1[[#This Row],[Lдуг 1,мм]]</f>
        <v>58534.208398052673</v>
      </c>
      <c r="CE2644" s="14">
        <f>Таблица1[[#This Row],[Т6]]+Таблица1[[#This Row],[Lпрям1, мм]]</f>
        <v>20806.84596292051</v>
      </c>
      <c r="CF2644" s="15">
        <f>Таблица1[[#This Row],[Т7]]+Таблица1[[#This Row],[Lдуг 2,мм]]</f>
        <v>59062.004731193643</v>
      </c>
      <c r="CG2644" s="14">
        <f>Таблица1[[#This Row],[Т8]]+Таблица1[[#This Row],[Lпрям2, мм]]</f>
        <v>25983.321598678194</v>
      </c>
      <c r="CH2644" s="14">
        <f>Таблица1[[#This Row],[Т9]]-Таблица1[[#This Row],[Т9]]</f>
        <v>0</v>
      </c>
      <c r="CI2644" s="50">
        <f>Таблица1[[#This Row],[Т9]]-Таблица1[[#This Row],[Т8]]</f>
        <v>38255.158768273133</v>
      </c>
      <c r="CJ2644" s="54">
        <f>Таблица1[[#This Row],[Т9]]-Таблица1[[#This Row],[Т7]]</f>
        <v>527.79633314097009</v>
      </c>
      <c r="CK2644" s="14">
        <f>Таблица1[[#This Row],[Т9]]-Таблица1[[#This Row],[Т6]]</f>
        <v>38645.453528678649</v>
      </c>
      <c r="CL2644" s="14">
        <f>Таблица1[[#This Row],[Т9]]-Таблица1[[#This Row],[Т5]]</f>
        <v>575.05016247475578</v>
      </c>
      <c r="CM2644" s="14">
        <f>Таблица1[[#This Row],[Т9]]-Таблица1[[#This Row],[Т4]]</f>
        <v>39773.929049015707</v>
      </c>
      <c r="CN2644" s="14">
        <f>Таблица1[[#This Row],[Т9]]-Таблица1[[#This Row],[Т3]]</f>
        <v>807.09035309431783</v>
      </c>
      <c r="CO2644" s="14">
        <f>Таблица1[[#This Row],[Т9]]-Таблица1[[#This Row],[Т2]]</f>
        <v>45254.461231203852</v>
      </c>
      <c r="CP2644" s="14">
        <f>Таблица1[[#This Row],[Т9]]-Таблица1[[#This Row],[Т1]]</f>
        <v>1010.2726639407192</v>
      </c>
      <c r="CQ2644" s="14">
        <f>Таблица1[[#This Row],[Т9]]-Таблица1[[#This Row],[угол обхв6]]</f>
        <v>47455.861046959617</v>
      </c>
      <c r="CR2644" s="14">
        <f>Таблица1[[#This Row],[Т9]]-Таблица1[[#This Row],[угол обхв5]]</f>
        <v>1180.7169461740123</v>
      </c>
      <c r="CS2644" s="14">
        <f>Таблица1[[#This Row],[Т9]]-Таблица1[[#This Row],[угол обхв4]]</f>
        <v>59062.004731193643</v>
      </c>
      <c r="CT2644" s="14">
        <f>Таблица1[[#This Row],[Lкан_прям, мм]]+Таблица1[[#This Row],[Lкан_дуг, мм]]+Таблица1[[#This Row],[Lкан_леб,мм]]</f>
        <v>85045.326329871838</v>
      </c>
      <c r="CU2644" s="16">
        <f>Таблица1[[#This Row],[Lкан_леб,мм]]</f>
        <v>57881.287785019631</v>
      </c>
      <c r="CV2644" s="14">
        <f>2534431-(Таблица1[[#This Row],[Т23]]+Таблица1[[#This Row],[угол обхв3]])</f>
        <v>2448936.9614551477</v>
      </c>
      <c r="CW2644" s="50">
        <f>SUM(X2644:AC2644,AD2644:AI2644)-Таблица1[[#This Row],[lподв_min, мм]]</f>
        <v>21987.562909882694</v>
      </c>
      <c r="CX2644" s="17">
        <f>CW3083-Таблица1[[#This Row],[Суммарная длина каната]]</f>
        <v>-2448936.9614551477</v>
      </c>
    </row>
    <row r="2645" spans="1:102" x14ac:dyDescent="0.25">
      <c r="A2645" s="21">
        <v>2644</v>
      </c>
      <c r="B2645" s="10">
        <v>66.864693877551005</v>
      </c>
      <c r="C2645" s="10">
        <v>133.82734693877552</v>
      </c>
      <c r="D2645" s="11">
        <v>12009.094288819912</v>
      </c>
      <c r="E2645" s="11">
        <v>23465.709368700202</v>
      </c>
      <c r="F2645" s="11">
        <v>11869.500152607561</v>
      </c>
      <c r="G2645" s="11">
        <v>23450.396722451838</v>
      </c>
      <c r="H2645" s="11">
        <v>12417.093798819911</v>
      </c>
      <c r="I2645" s="11">
        <v>18236.784933068862</v>
      </c>
      <c r="J2645" s="11">
        <v>5228.924435631342</v>
      </c>
      <c r="K2645" s="11">
        <v>25983.321598670293</v>
      </c>
      <c r="L2645" s="11">
        <v>1180.7169461819153</v>
      </c>
      <c r="M2645" s="11">
        <v>57881.287785019631</v>
      </c>
      <c r="N2645" s="11">
        <v>3509.9999137044024</v>
      </c>
      <c r="O2645" s="11">
        <v>21344.715820473768</v>
      </c>
      <c r="P2645" s="43">
        <v>5131.6690140957362</v>
      </c>
      <c r="Q2645" s="11">
        <v>22754.744115973248</v>
      </c>
      <c r="R2645" s="11">
        <v>10477.007778169102</v>
      </c>
      <c r="S2645" s="11">
        <v>23964.531906164004</v>
      </c>
      <c r="T2645" s="11">
        <v>11815.400207865985</v>
      </c>
      <c r="U2645" s="11">
        <v>24349.263896164928</v>
      </c>
      <c r="V2645" s="11">
        <v>12009.094288819912</v>
      </c>
      <c r="W2645" s="11">
        <v>23465.709368700202</v>
      </c>
      <c r="X2645" s="12">
        <v>0</v>
      </c>
      <c r="Y2645" s="12">
        <v>153.3180153850337</v>
      </c>
      <c r="Z2645" s="12">
        <v>201.19538444676402</v>
      </c>
      <c r="AA2645" s="44">
        <v>232.04019061955952</v>
      </c>
      <c r="AB2645" s="45">
        <v>47.253829333787692</v>
      </c>
      <c r="AC2645" s="12">
        <v>546.90952639677039</v>
      </c>
      <c r="AD2645" s="12">
        <v>11606.143684234028</v>
      </c>
      <c r="AE2645" s="12">
        <v>2148.9510150939236</v>
      </c>
      <c r="AF2645" s="12">
        <v>5480.5321821881498</v>
      </c>
      <c r="AG2645" s="44">
        <v>1128.4755203370628</v>
      </c>
      <c r="AH2645" s="45">
        <v>390.29476040551378</v>
      </c>
      <c r="AI2645" s="12">
        <v>5228.9244364116175</v>
      </c>
      <c r="AJ2645" s="12">
        <v>-62.537274233309638</v>
      </c>
      <c r="AK2645" s="12">
        <v>-41.006697750750192</v>
      </c>
      <c r="AL2645" s="12">
        <v>-12.752662490182487</v>
      </c>
      <c r="AM2645" s="44">
        <v>19.832934568425046</v>
      </c>
      <c r="AN2645" s="45">
        <v>13.197039993284061</v>
      </c>
      <c r="AO2645" s="12">
        <v>89.999999890425315</v>
      </c>
      <c r="AP2645" s="12">
        <v>-2204.4452587759329</v>
      </c>
      <c r="AQ2645" s="12">
        <v>3242.2918363573517</v>
      </c>
      <c r="AR2645" s="12">
        <v>5041.6059687582747</v>
      </c>
      <c r="AS2645" s="44">
        <v>10615.433487031274</v>
      </c>
      <c r="AT2645" s="45">
        <v>11722.253574120348</v>
      </c>
      <c r="AU2645" s="12">
        <v>12417.09428881991</v>
      </c>
      <c r="AV2645" s="12">
        <v>11234.614357590142</v>
      </c>
      <c r="AW2645" s="12">
        <v>21652.606036822301</v>
      </c>
      <c r="AX2645" s="12">
        <v>23152.679598010905</v>
      </c>
      <c r="AY2645" s="44">
        <v>24348.331753904993</v>
      </c>
      <c r="AZ2645" s="45">
        <v>23952.038891133954</v>
      </c>
      <c r="BA2645" s="12">
        <v>23465.709369480479</v>
      </c>
      <c r="BB2645" s="12">
        <v>3147.9770094850173</v>
      </c>
      <c r="BC2645" s="12">
        <v>4863.9609367486855</v>
      </c>
      <c r="BD2645" s="12">
        <v>10386.94473283164</v>
      </c>
      <c r="BE2645" s="44">
        <v>11676.974499003813</v>
      </c>
      <c r="BF2645" s="45">
        <v>12102.240922565548</v>
      </c>
      <c r="BG2645" s="12">
        <v>12417.094298819911</v>
      </c>
      <c r="BH2645" s="12">
        <v>21532.87377757514</v>
      </c>
      <c r="BI2645" s="12">
        <v>23062.634332321781</v>
      </c>
      <c r="BJ2645" s="12">
        <v>24362.467388201661</v>
      </c>
      <c r="BK2645" s="44">
        <v>23965.464048423939</v>
      </c>
      <c r="BL2645" s="45">
        <v>23862.934373731176</v>
      </c>
      <c r="BM2645" s="12">
        <v>18236.784933068862</v>
      </c>
      <c r="BN2645" s="12">
        <v>0</v>
      </c>
      <c r="BO2645" s="12">
        <v>21.530576482559447</v>
      </c>
      <c r="BP2645" s="12">
        <v>28.254035260567704</v>
      </c>
      <c r="BQ2645" s="48">
        <v>32.585597058607533</v>
      </c>
      <c r="BR2645" s="49">
        <v>6.6358945751409832</v>
      </c>
      <c r="BS2645" s="13">
        <v>76.80295989714125</v>
      </c>
      <c r="BT2645" s="12">
        <v>448.71221498037113</v>
      </c>
      <c r="BV2645" s="14">
        <f>Таблица1[[#This Row],[Lкан_леб,мм]]</f>
        <v>57881.287785019631</v>
      </c>
      <c r="BW2645" s="50">
        <f>Таблица1[[#This Row],[угол обхв4]]+Таблица1[[#This Row],[Lдуг 3,мм]]</f>
        <v>11606.143684234028</v>
      </c>
      <c r="BX2645" s="54">
        <f>Таблица1[[#This Row],[угол обхв5]]+Таблица1[[#This Row],[Y5, мм]]</f>
        <v>58034.605800404664</v>
      </c>
      <c r="BY2645" s="14">
        <f>Таблица1[[#This Row],[угол обхв6]]+Таблица1[[#This Row],[Lдуг 4,мм]]</f>
        <v>13755.094699327952</v>
      </c>
      <c r="BZ2645" s="14">
        <f>Таблица1[[#This Row],[Т1]]+Таблица1[[#This Row],[X6, мм]]</f>
        <v>58235.801184851429</v>
      </c>
      <c r="CA2645" s="14">
        <f>Таблица1[[#This Row],[Т2]]+Таблица1[[#This Row],[Lдуг 5,мм]]</f>
        <v>19235.626881516102</v>
      </c>
      <c r="CB2645" s="14">
        <f>Таблица1[[#This Row],[Т3]]+Таблица1[[#This Row],[Y6, мм]]</f>
        <v>58467.841375470991</v>
      </c>
      <c r="CC2645" s="14">
        <f>Таблица1[[#This Row],[Т4]]+Таблица1[[#This Row],[Lдуг 6,мм]]</f>
        <v>20364.102401853164</v>
      </c>
      <c r="CD2645" s="14">
        <f>Таблица1[[#This Row],[Т5]]+Таблица1[[#This Row],[Lдуг 1,мм]]</f>
        <v>58515.095204804777</v>
      </c>
      <c r="CE2645" s="14">
        <f>Таблица1[[#This Row],[Т6]]+Таблица1[[#This Row],[Lпрям1, мм]]</f>
        <v>20754.39716225868</v>
      </c>
      <c r="CF2645" s="15">
        <f>Таблица1[[#This Row],[Т7]]+Таблица1[[#This Row],[Lдуг 2,мм]]</f>
        <v>59062.004731201545</v>
      </c>
      <c r="CG2645" s="14">
        <f>Таблица1[[#This Row],[Т8]]+Таблица1[[#This Row],[Lпрям2, мм]]</f>
        <v>25983.321598670296</v>
      </c>
      <c r="CH2645" s="14">
        <f>Таблица1[[#This Row],[Т9]]-Таблица1[[#This Row],[Т9]]</f>
        <v>0</v>
      </c>
      <c r="CI2645" s="50">
        <f>Таблица1[[#This Row],[Т9]]-Таблица1[[#This Row],[Т8]]</f>
        <v>38307.607568942869</v>
      </c>
      <c r="CJ2645" s="54">
        <f>Таблица1[[#This Row],[Т9]]-Таблица1[[#This Row],[Т7]]</f>
        <v>546.90952639676834</v>
      </c>
      <c r="CK2645" s="14">
        <f>Таблица1[[#This Row],[Т9]]-Таблица1[[#This Row],[Т6]]</f>
        <v>38697.902329348377</v>
      </c>
      <c r="CL2645" s="14">
        <f>Таблица1[[#This Row],[Т9]]-Таблица1[[#This Row],[Т5]]</f>
        <v>594.16335573055403</v>
      </c>
      <c r="CM2645" s="14">
        <f>Таблица1[[#This Row],[Т9]]-Таблица1[[#This Row],[Т4]]</f>
        <v>39826.377849685443</v>
      </c>
      <c r="CN2645" s="14">
        <f>Таблица1[[#This Row],[Т9]]-Таблица1[[#This Row],[Т3]]</f>
        <v>826.20354635011608</v>
      </c>
      <c r="CO2645" s="14">
        <f>Таблица1[[#This Row],[Т9]]-Таблица1[[#This Row],[Т2]]</f>
        <v>45306.910031873595</v>
      </c>
      <c r="CP2645" s="14">
        <f>Таблица1[[#This Row],[Т9]]-Таблица1[[#This Row],[Т1]]</f>
        <v>1027.3989307968804</v>
      </c>
      <c r="CQ2645" s="14">
        <f>Таблица1[[#This Row],[Т9]]-Таблица1[[#This Row],[угол обхв6]]</f>
        <v>47455.861046967519</v>
      </c>
      <c r="CR2645" s="14">
        <f>Таблица1[[#This Row],[Т9]]-Таблица1[[#This Row],[угол обхв5]]</f>
        <v>1180.716946181914</v>
      </c>
      <c r="CS2645" s="14">
        <f>Таблица1[[#This Row],[Т9]]-Таблица1[[#This Row],[угол обхв4]]</f>
        <v>59062.004731201545</v>
      </c>
      <c r="CT2645" s="14">
        <f>Таблица1[[#This Row],[Lкан_прям, мм]]+Таблица1[[#This Row],[Lкан_дуг, мм]]+Таблица1[[#This Row],[Lкан_леб,мм]]</f>
        <v>85045.326329871838</v>
      </c>
      <c r="CU2645" s="16">
        <f>Таблица1[[#This Row],[Lкан_леб,мм]]</f>
        <v>57881.287785019631</v>
      </c>
      <c r="CV2645" s="14">
        <f>2534431-(Таблица1[[#This Row],[Т23]]+Таблица1[[#This Row],[угол обхв3]])</f>
        <v>2448936.9614551477</v>
      </c>
      <c r="CW2645" s="50">
        <f>SUM(X2645:AC2645,AD2645:AI2645)-Таблица1[[#This Row],[lподв_min, мм]]</f>
        <v>21935.114109220867</v>
      </c>
      <c r="CX2645" s="17">
        <f>CW3084-Таблица1[[#This Row],[Суммарная длина каната]]</f>
        <v>-2448936.9614551477</v>
      </c>
    </row>
    <row r="2646" spans="1:102" x14ac:dyDescent="0.25">
      <c r="A2646" s="21">
        <v>2645</v>
      </c>
      <c r="B2646" s="10">
        <v>66.864693877551005</v>
      </c>
      <c r="C2646" s="10">
        <v>136.51142857142858</v>
      </c>
      <c r="D2646" s="11">
        <v>11867.92067571657</v>
      </c>
      <c r="E2646" s="11">
        <v>23818.898847464021</v>
      </c>
      <c r="F2646" s="11">
        <v>11729.196759725119</v>
      </c>
      <c r="G2646" s="11">
        <v>23797.065956404971</v>
      </c>
      <c r="H2646" s="11">
        <v>12275.92018571657</v>
      </c>
      <c r="I2646" s="11">
        <v>18537.123444256864</v>
      </c>
      <c r="J2646" s="11">
        <v>5281.7754032071562</v>
      </c>
      <c r="K2646" s="11">
        <v>25983.3215986625</v>
      </c>
      <c r="L2646" s="11">
        <v>1180.716946189712</v>
      </c>
      <c r="M2646" s="11">
        <v>57881.287785019631</v>
      </c>
      <c r="N2646" s="11">
        <v>3509.9999137044024</v>
      </c>
      <c r="O2646" s="11">
        <v>21344.715820473768</v>
      </c>
      <c r="P2646" s="43">
        <v>5031.3342015299513</v>
      </c>
      <c r="Q2646" s="11">
        <v>22786.651115101024</v>
      </c>
      <c r="R2646" s="11">
        <v>10314.155655174538</v>
      </c>
      <c r="S2646" s="11">
        <v>24245.4281676051</v>
      </c>
      <c r="T2646" s="11">
        <v>11633.063179324812</v>
      </c>
      <c r="U2646" s="11">
        <v>24692.41356193001</v>
      </c>
      <c r="V2646" s="11">
        <v>11867.92067571657</v>
      </c>
      <c r="W2646" s="11">
        <v>23818.898847464021</v>
      </c>
      <c r="X2646" s="12">
        <v>0</v>
      </c>
      <c r="Y2646" s="12">
        <v>135.81143128982663</v>
      </c>
      <c r="Z2646" s="12">
        <v>199.58877529407445</v>
      </c>
      <c r="AA2646" s="44">
        <v>232.04019061955759</v>
      </c>
      <c r="AB2646" s="45">
        <v>47.253829333782249</v>
      </c>
      <c r="AC2646" s="12">
        <v>566.02271965247098</v>
      </c>
      <c r="AD2646" s="12">
        <v>11606.143684234028</v>
      </c>
      <c r="AE2646" s="12">
        <v>2096.1000475181168</v>
      </c>
      <c r="AF2646" s="12">
        <v>5480.532182188148</v>
      </c>
      <c r="AG2646" s="44">
        <v>1128.4755203370598</v>
      </c>
      <c r="AH2646" s="45">
        <v>390.29476040552345</v>
      </c>
      <c r="AI2646" s="12">
        <v>5281.7754039796228</v>
      </c>
      <c r="AJ2646" s="12">
        <v>-62.537274233309638</v>
      </c>
      <c r="AK2646" s="12">
        <v>-43.465161923167386</v>
      </c>
      <c r="AL2646" s="12">
        <v>-15.436744122835471</v>
      </c>
      <c r="AM2646" s="44">
        <v>17.148852935771799</v>
      </c>
      <c r="AN2646" s="45">
        <v>10.512958360631581</v>
      </c>
      <c r="AO2646" s="12">
        <v>89.999999891521739</v>
      </c>
      <c r="AP2646" s="12">
        <v>-2204.4452587759329</v>
      </c>
      <c r="AQ2646" s="12">
        <v>3229.3312495800415</v>
      </c>
      <c r="AR2646" s="12">
        <v>4922.7350696142557</v>
      </c>
      <c r="AS2646" s="44">
        <v>10434.45656452708</v>
      </c>
      <c r="AT2646" s="45">
        <v>11558.620356240439</v>
      </c>
      <c r="AU2646" s="12">
        <v>12275.92067571657</v>
      </c>
      <c r="AV2646" s="12">
        <v>11234.614357590142</v>
      </c>
      <c r="AW2646" s="12">
        <v>21640.83927611119</v>
      </c>
      <c r="AX2646" s="12">
        <v>23179.932475639707</v>
      </c>
      <c r="AY2646" s="44">
        <v>24635.289285452152</v>
      </c>
      <c r="AZ2646" s="45">
        <v>24291.262385824008</v>
      </c>
      <c r="BA2646" s="12">
        <v>23818.898848236488</v>
      </c>
      <c r="BB2646" s="12">
        <v>3147.9770094850173</v>
      </c>
      <c r="BC2646" s="12">
        <v>4750.6655374055899</v>
      </c>
      <c r="BD2646" s="12">
        <v>10205.556523258841</v>
      </c>
      <c r="BE2646" s="44">
        <v>11512.762269972271</v>
      </c>
      <c r="BF2646" s="45">
        <v>11942.363498800943</v>
      </c>
      <c r="BG2646" s="12">
        <v>12275.92068571657</v>
      </c>
      <c r="BH2646" s="12">
        <v>21532.87377757514</v>
      </c>
      <c r="BI2646" s="12">
        <v>23082.774570738442</v>
      </c>
      <c r="BJ2646" s="12">
        <v>24638.709528143783</v>
      </c>
      <c r="BK2646" s="44">
        <v>24302.552444082958</v>
      </c>
      <c r="BL2646" s="45">
        <v>24220.05002357002</v>
      </c>
      <c r="BM2646" s="12">
        <v>18537.123444256864</v>
      </c>
      <c r="BN2646" s="12">
        <v>0</v>
      </c>
      <c r="BO2646" s="12">
        <v>19.072112310142249</v>
      </c>
      <c r="BP2646" s="12">
        <v>28.028417800331916</v>
      </c>
      <c r="BQ2646" s="48">
        <v>32.58559705860727</v>
      </c>
      <c r="BR2646" s="49">
        <v>6.6358945751402203</v>
      </c>
      <c r="BS2646" s="13">
        <v>79.487041530890153</v>
      </c>
      <c r="BT2646" s="12">
        <v>448.71221498037113</v>
      </c>
      <c r="BV2646" s="14">
        <f>Таблица1[[#This Row],[Lкан_леб,мм]]</f>
        <v>57881.287785019631</v>
      </c>
      <c r="BW2646" s="50">
        <f>Таблица1[[#This Row],[угол обхв4]]+Таблица1[[#This Row],[Lдуг 3,мм]]</f>
        <v>11606.143684234028</v>
      </c>
      <c r="BX2646" s="54">
        <f>Таблица1[[#This Row],[угол обхв5]]+Таблица1[[#This Row],[Y5, мм]]</f>
        <v>58017.099216309456</v>
      </c>
      <c r="BY2646" s="14">
        <f>Таблица1[[#This Row],[угол обхв6]]+Таблица1[[#This Row],[Lдуг 4,мм]]</f>
        <v>13702.243731752145</v>
      </c>
      <c r="BZ2646" s="14">
        <f>Таблица1[[#This Row],[Т1]]+Таблица1[[#This Row],[X6, мм]]</f>
        <v>58216.687991603532</v>
      </c>
      <c r="CA2646" s="14">
        <f>Таблица1[[#This Row],[Т2]]+Таблица1[[#This Row],[Lдуг 5,мм]]</f>
        <v>19182.775913940292</v>
      </c>
      <c r="CB2646" s="14">
        <f>Таблица1[[#This Row],[Т3]]+Таблица1[[#This Row],[Y6, мм]]</f>
        <v>58448.728182223087</v>
      </c>
      <c r="CC2646" s="14">
        <f>Таблица1[[#This Row],[Т4]]+Таблица1[[#This Row],[Lдуг 6,мм]]</f>
        <v>20311.25143427735</v>
      </c>
      <c r="CD2646" s="14">
        <f>Таблица1[[#This Row],[Т5]]+Таблица1[[#This Row],[Lдуг 1,мм]]</f>
        <v>58495.982011556873</v>
      </c>
      <c r="CE2646" s="14">
        <f>Таблица1[[#This Row],[Т6]]+Таблица1[[#This Row],[Lпрям1, мм]]</f>
        <v>20701.546194682873</v>
      </c>
      <c r="CF2646" s="15">
        <f>Таблица1[[#This Row],[Т7]]+Таблица1[[#This Row],[Lдуг 2,мм]]</f>
        <v>59062.004731209345</v>
      </c>
      <c r="CG2646" s="14">
        <f>Таблица1[[#This Row],[Т8]]+Таблица1[[#This Row],[Lпрям2, мм]]</f>
        <v>25983.321598662496</v>
      </c>
      <c r="CH2646" s="14">
        <f>Таблица1[[#This Row],[Т9]]-Таблица1[[#This Row],[Т9]]</f>
        <v>0</v>
      </c>
      <c r="CI2646" s="50">
        <f>Таблица1[[#This Row],[Т9]]-Таблица1[[#This Row],[Т8]]</f>
        <v>38360.458536526472</v>
      </c>
      <c r="CJ2646" s="54">
        <f>Таблица1[[#This Row],[Т9]]-Таблица1[[#This Row],[Т7]]</f>
        <v>566.02271965247201</v>
      </c>
      <c r="CK2646" s="14">
        <f>Таблица1[[#This Row],[Т9]]-Таблица1[[#This Row],[Т6]]</f>
        <v>38750.753296931995</v>
      </c>
      <c r="CL2646" s="14">
        <f>Таблица1[[#This Row],[Т9]]-Таблица1[[#This Row],[Т5]]</f>
        <v>613.27654898625769</v>
      </c>
      <c r="CM2646" s="14">
        <f>Таблица1[[#This Row],[Т9]]-Таблица1[[#This Row],[Т4]]</f>
        <v>39879.228817269053</v>
      </c>
      <c r="CN2646" s="14">
        <f>Таблица1[[#This Row],[Т9]]-Таблица1[[#This Row],[Т3]]</f>
        <v>845.31673960581247</v>
      </c>
      <c r="CO2646" s="14">
        <f>Таблица1[[#This Row],[Т9]]-Таблица1[[#This Row],[Т2]]</f>
        <v>45359.760999457198</v>
      </c>
      <c r="CP2646" s="14">
        <f>Таблица1[[#This Row],[Т9]]-Таблица1[[#This Row],[Т1]]</f>
        <v>1044.9055148998887</v>
      </c>
      <c r="CQ2646" s="14">
        <f>Таблица1[[#This Row],[Т9]]-Таблица1[[#This Row],[угол обхв6]]</f>
        <v>47455.861046975318</v>
      </c>
      <c r="CR2646" s="14">
        <f>Таблица1[[#This Row],[Т9]]-Таблица1[[#This Row],[угол обхв5]]</f>
        <v>1180.7169461897138</v>
      </c>
      <c r="CS2646" s="14">
        <f>Таблица1[[#This Row],[Т9]]-Таблица1[[#This Row],[угол обхв4]]</f>
        <v>59062.004731209345</v>
      </c>
      <c r="CT2646" s="14">
        <f>Таблица1[[#This Row],[Lкан_прям, мм]]+Таблица1[[#This Row],[Lкан_дуг, мм]]+Таблица1[[#This Row],[Lкан_леб,мм]]</f>
        <v>85045.326329871838</v>
      </c>
      <c r="CU2646" s="16">
        <f>Таблица1[[#This Row],[Lкан_леб,мм]]</f>
        <v>57881.287785019631</v>
      </c>
      <c r="CV2646" s="14">
        <f>2534431-(Таблица1[[#This Row],[Т23]]+Таблица1[[#This Row],[угол обхв3]])</f>
        <v>2448936.9614551477</v>
      </c>
      <c r="CW2646" s="50">
        <f>SUM(X2646:AC2646,AD2646:AI2646)-Таблица1[[#This Row],[lподв_min, мм]]</f>
        <v>21882.263141645053</v>
      </c>
      <c r="CX2646" s="17">
        <f>CW3085-Таблица1[[#This Row],[Суммарная длина каната]]</f>
        <v>-2448936.9614551477</v>
      </c>
    </row>
    <row r="2647" spans="1:102" x14ac:dyDescent="0.25">
      <c r="A2647" s="21">
        <v>2646</v>
      </c>
      <c r="B2647" s="10">
        <v>66.864693877551005</v>
      </c>
      <c r="C2647" s="10">
        <v>139.19551020408164</v>
      </c>
      <c r="D2647" s="11">
        <v>11710.36245564558</v>
      </c>
      <c r="E2647" s="11">
        <v>24165.089841330369</v>
      </c>
      <c r="F2647" s="11">
        <v>11572.813141261109</v>
      </c>
      <c r="G2647" s="11">
        <v>24136.784610146682</v>
      </c>
      <c r="H2647" s="11">
        <v>12118.361965645581</v>
      </c>
      <c r="I2647" s="11">
        <v>18830.150574079038</v>
      </c>
      <c r="J2647" s="11">
        <v>5334.9392672513322</v>
      </c>
      <c r="K2647" s="11">
        <v>25983.321598654798</v>
      </c>
      <c r="L2647" s="11">
        <v>1180.7169461974177</v>
      </c>
      <c r="M2647" s="11">
        <v>57881.287785019631</v>
      </c>
      <c r="N2647" s="11">
        <v>3509.9999137044024</v>
      </c>
      <c r="O2647" s="11">
        <v>21344.715820473768</v>
      </c>
      <c r="P2647" s="43">
        <v>4929.6152932798241</v>
      </c>
      <c r="Q2647" s="11">
        <v>22813.824537968834</v>
      </c>
      <c r="R2647" s="11">
        <v>10138.328122157356</v>
      </c>
      <c r="S2647" s="11">
        <v>24518.390073900679</v>
      </c>
      <c r="T2647" s="11">
        <v>11434.85685690943</v>
      </c>
      <c r="U2647" s="11">
        <v>25026.648118561247</v>
      </c>
      <c r="V2647" s="11">
        <v>11710.36245564558</v>
      </c>
      <c r="W2647" s="11">
        <v>24165.089841330369</v>
      </c>
      <c r="X2647" s="12">
        <v>0</v>
      </c>
      <c r="Y2647" s="12">
        <v>117.89223924258498</v>
      </c>
      <c r="Z2647" s="12">
        <v>198.39477409341885</v>
      </c>
      <c r="AA2647" s="44">
        <v>232.0401906195587</v>
      </c>
      <c r="AB2647" s="45">
        <v>47.253829333786179</v>
      </c>
      <c r="AC2647" s="12">
        <v>585.13591290806892</v>
      </c>
      <c r="AD2647" s="12">
        <v>11606.143684234028</v>
      </c>
      <c r="AE2647" s="12">
        <v>2042.9361834739384</v>
      </c>
      <c r="AF2647" s="12">
        <v>5480.5321821881489</v>
      </c>
      <c r="AG2647" s="44">
        <v>1128.4755203370619</v>
      </c>
      <c r="AH2647" s="45">
        <v>390.29476040551708</v>
      </c>
      <c r="AI2647" s="12">
        <v>5334.9392680161036</v>
      </c>
      <c r="AJ2647" s="12">
        <v>-62.537274233309638</v>
      </c>
      <c r="AK2647" s="12">
        <v>-45.981568973636357</v>
      </c>
      <c r="AL2647" s="12">
        <v>-18.120825755488553</v>
      </c>
      <c r="AM2647" s="44">
        <v>14.464771303118866</v>
      </c>
      <c r="AN2647" s="45">
        <v>7.8288767279780949</v>
      </c>
      <c r="AO2647" s="12">
        <v>89.999999892602744</v>
      </c>
      <c r="AP2647" s="12">
        <v>-2204.4452587759329</v>
      </c>
      <c r="AQ2647" s="12">
        <v>3216.6004616868977</v>
      </c>
      <c r="AR2647" s="12">
        <v>4802.7183578105896</v>
      </c>
      <c r="AS2647" s="44">
        <v>10240.24027349481</v>
      </c>
      <c r="AT2647" s="45">
        <v>11379.281183370706</v>
      </c>
      <c r="AU2647" s="12">
        <v>12118.36245564558</v>
      </c>
      <c r="AV2647" s="12">
        <v>11234.614357590142</v>
      </c>
      <c r="AW2647" s="12">
        <v>21628.230831638659</v>
      </c>
      <c r="AX2647" s="12">
        <v>23201.588857844345</v>
      </c>
      <c r="AY2647" s="44">
        <v>24913.457047222637</v>
      </c>
      <c r="AZ2647" s="45">
        <v>24622.450958117588</v>
      </c>
      <c r="BA2647" s="12">
        <v>24165.089842095142</v>
      </c>
      <c r="BB2647" s="12">
        <v>3147.9770094850173</v>
      </c>
      <c r="BC2647" s="12">
        <v>4636.2158412623194</v>
      </c>
      <c r="BD2647" s="12">
        <v>10011.43118668812</v>
      </c>
      <c r="BE2647" s="44">
        <v>11332.944705571976</v>
      </c>
      <c r="BF2647" s="45">
        <v>11765.938129184304</v>
      </c>
      <c r="BG2647" s="12">
        <v>12118.362465645581</v>
      </c>
      <c r="BH2647" s="12">
        <v>21532.87377757514</v>
      </c>
      <c r="BI2647" s="12">
        <v>23097.339549133725</v>
      </c>
      <c r="BJ2647" s="12">
        <v>24906.154393776189</v>
      </c>
      <c r="BK2647" s="44">
        <v>24631.581145239292</v>
      </c>
      <c r="BL2647" s="45">
        <v>24569.287001774028</v>
      </c>
      <c r="BM2647" s="12">
        <v>18830.150574079038</v>
      </c>
      <c r="BN2647" s="12">
        <v>0</v>
      </c>
      <c r="BO2647" s="12">
        <v>16.555705259673285</v>
      </c>
      <c r="BP2647" s="12">
        <v>27.8607432181478</v>
      </c>
      <c r="BQ2647" s="48">
        <v>32.585597058607419</v>
      </c>
      <c r="BR2647" s="49">
        <v>6.6358945751407701</v>
      </c>
      <c r="BS2647" s="13">
        <v>82.171123164624646</v>
      </c>
      <c r="BT2647" s="12">
        <v>448.71221498037113</v>
      </c>
      <c r="BV2647" s="14">
        <f>Таблица1[[#This Row],[Lкан_леб,мм]]</f>
        <v>57881.287785019631</v>
      </c>
      <c r="BW2647" s="50">
        <f>Таблица1[[#This Row],[угол обхв4]]+Таблица1[[#This Row],[Lдуг 3,мм]]</f>
        <v>11606.143684234028</v>
      </c>
      <c r="BX2647" s="54">
        <f>Таблица1[[#This Row],[угол обхв5]]+Таблица1[[#This Row],[Y5, мм]]</f>
        <v>57999.180024262219</v>
      </c>
      <c r="BY2647" s="14">
        <f>Таблица1[[#This Row],[угол обхв6]]+Таблица1[[#This Row],[Lдуг 4,мм]]</f>
        <v>13649.079867707966</v>
      </c>
      <c r="BZ2647" s="14">
        <f>Таблица1[[#This Row],[Т1]]+Таблица1[[#This Row],[X6, мм]]</f>
        <v>58197.574798355636</v>
      </c>
      <c r="CA2647" s="14">
        <f>Таблица1[[#This Row],[Т2]]+Таблица1[[#This Row],[Lдуг 5,мм]]</f>
        <v>19129.612049896114</v>
      </c>
      <c r="CB2647" s="14">
        <f>Таблица1[[#This Row],[Т3]]+Таблица1[[#This Row],[Y6, мм]]</f>
        <v>58429.614988975198</v>
      </c>
      <c r="CC2647" s="14">
        <f>Таблица1[[#This Row],[Т4]]+Таблица1[[#This Row],[Lдуг 6,мм]]</f>
        <v>20258.087570233176</v>
      </c>
      <c r="CD2647" s="14">
        <f>Таблица1[[#This Row],[Т5]]+Таблица1[[#This Row],[Lдуг 1,мм]]</f>
        <v>58476.868818308983</v>
      </c>
      <c r="CE2647" s="14">
        <f>Таблица1[[#This Row],[Т6]]+Таблица1[[#This Row],[Lпрям1, мм]]</f>
        <v>20648.382330638691</v>
      </c>
      <c r="CF2647" s="15">
        <f>Таблица1[[#This Row],[Т7]]+Таблица1[[#This Row],[Lдуг 2,мм]]</f>
        <v>59062.00473121705</v>
      </c>
      <c r="CG2647" s="14">
        <f>Таблица1[[#This Row],[Т8]]+Таблица1[[#This Row],[Lпрям2, мм]]</f>
        <v>25983.321598654795</v>
      </c>
      <c r="CH2647" s="14">
        <f>Таблица1[[#This Row],[Т9]]-Таблица1[[#This Row],[Т9]]</f>
        <v>0</v>
      </c>
      <c r="CI2647" s="50">
        <f>Таблица1[[#This Row],[Т9]]-Таблица1[[#This Row],[Т8]]</f>
        <v>38413.622400578359</v>
      </c>
      <c r="CJ2647" s="54">
        <f>Таблица1[[#This Row],[Т9]]-Таблица1[[#This Row],[Т7]]</f>
        <v>585.13591290806653</v>
      </c>
      <c r="CK2647" s="14">
        <f>Таблица1[[#This Row],[Т9]]-Таблица1[[#This Row],[Т6]]</f>
        <v>38803.917160983874</v>
      </c>
      <c r="CL2647" s="14">
        <f>Таблица1[[#This Row],[Т9]]-Таблица1[[#This Row],[Т5]]</f>
        <v>632.38974224185222</v>
      </c>
      <c r="CM2647" s="14">
        <f>Таблица1[[#This Row],[Т9]]-Таблица1[[#This Row],[Т4]]</f>
        <v>39932.39268132094</v>
      </c>
      <c r="CN2647" s="14">
        <f>Таблица1[[#This Row],[Т9]]-Таблица1[[#This Row],[Т3]]</f>
        <v>864.42993286141427</v>
      </c>
      <c r="CO2647" s="14">
        <f>Таблица1[[#This Row],[Т9]]-Таблица1[[#This Row],[Т2]]</f>
        <v>45412.924863509084</v>
      </c>
      <c r="CP2647" s="14">
        <f>Таблица1[[#This Row],[Т9]]-Таблица1[[#This Row],[Т1]]</f>
        <v>1062.8247069548306</v>
      </c>
      <c r="CQ2647" s="14">
        <f>Таблица1[[#This Row],[Т9]]-Таблица1[[#This Row],[угол обхв6]]</f>
        <v>47455.861046983024</v>
      </c>
      <c r="CR2647" s="14">
        <f>Таблица1[[#This Row],[Т9]]-Таблица1[[#This Row],[угол обхв5]]</f>
        <v>1180.716946197419</v>
      </c>
      <c r="CS2647" s="14">
        <f>Таблица1[[#This Row],[Т9]]-Таблица1[[#This Row],[угол обхв4]]</f>
        <v>59062.00473121705</v>
      </c>
      <c r="CT2647" s="14">
        <f>Таблица1[[#This Row],[Lкан_прям, мм]]+Таблица1[[#This Row],[Lкан_дуг, мм]]+Таблица1[[#This Row],[Lкан_леб,мм]]</f>
        <v>85045.326329871852</v>
      </c>
      <c r="CU2647" s="16">
        <f>Таблица1[[#This Row],[Lкан_леб,мм]]</f>
        <v>57881.287785019631</v>
      </c>
      <c r="CV2647" s="14">
        <f>2534431-(Таблица1[[#This Row],[Т23]]+Таблица1[[#This Row],[угол обхв3]])</f>
        <v>2448936.9614551477</v>
      </c>
      <c r="CW2647" s="50">
        <f>SUM(X2647:AC2647,AD2647:AI2647)-Таблица1[[#This Row],[lподв_min, мм]]</f>
        <v>21829.099277600882</v>
      </c>
      <c r="CX2647" s="17">
        <f>CW3086-Таблица1[[#This Row],[Суммарная длина каната]]</f>
        <v>-2448936.9614551477</v>
      </c>
    </row>
    <row r="2648" spans="1:102" x14ac:dyDescent="0.25">
      <c r="A2648" s="21">
        <v>2647</v>
      </c>
      <c r="B2648" s="10">
        <v>66.864693877551005</v>
      </c>
      <c r="C2648" s="10">
        <v>141.87959183673468</v>
      </c>
      <c r="D2648" s="11">
        <v>11536.765335322836</v>
      </c>
      <c r="E2648" s="11">
        <v>24503.522754566897</v>
      </c>
      <c r="F2648" s="11">
        <v>11400.692426676727</v>
      </c>
      <c r="G2648" s="11">
        <v>24468.80728924397</v>
      </c>
      <c r="H2648" s="11">
        <v>11944.764845322838</v>
      </c>
      <c r="I2648" s="11">
        <v>19115.202983851133</v>
      </c>
      <c r="J2648" s="11">
        <v>5388.3197707157642</v>
      </c>
      <c r="K2648" s="11">
        <v>25983.321598647213</v>
      </c>
      <c r="L2648" s="11">
        <v>1180.716946204994</v>
      </c>
      <c r="M2648" s="11">
        <v>57881.287785019631</v>
      </c>
      <c r="N2648" s="11">
        <v>3509.9999137044024</v>
      </c>
      <c r="O2648" s="11">
        <v>21344.715820473768</v>
      </c>
      <c r="P2648" s="43">
        <v>4826.7354761121269</v>
      </c>
      <c r="Q2648" s="11">
        <v>22836.204761951001</v>
      </c>
      <c r="R2648" s="11">
        <v>9949.91097148673</v>
      </c>
      <c r="S2648" s="11">
        <v>24782.818705082303</v>
      </c>
      <c r="T2648" s="11">
        <v>11221.216135459103</v>
      </c>
      <c r="U2648" s="11">
        <v>25351.234204569409</v>
      </c>
      <c r="V2648" s="11">
        <v>11536.765335322836</v>
      </c>
      <c r="W2648" s="11">
        <v>24503.522754566897</v>
      </c>
      <c r="X2648" s="12">
        <v>0</v>
      </c>
      <c r="Y2648" s="12">
        <v>99.525146969893029</v>
      </c>
      <c r="Z2648" s="12">
        <v>197.64867311821368</v>
      </c>
      <c r="AA2648" s="44">
        <v>232.04019061955839</v>
      </c>
      <c r="AB2648" s="45">
        <v>47.253829333786243</v>
      </c>
      <c r="AC2648" s="12">
        <v>604.24910616354259</v>
      </c>
      <c r="AD2648" s="12">
        <v>11606.143684234028</v>
      </c>
      <c r="AE2648" s="12">
        <v>1989.5556800094994</v>
      </c>
      <c r="AF2648" s="12">
        <v>5480.5321821881498</v>
      </c>
      <c r="AG2648" s="44">
        <v>1128.4755203370605</v>
      </c>
      <c r="AH2648" s="45">
        <v>390.2947604055172</v>
      </c>
      <c r="AI2648" s="12">
        <v>5388.3197714729577</v>
      </c>
      <c r="AJ2648" s="12">
        <v>-62.537274233309638</v>
      </c>
      <c r="AK2648" s="12">
        <v>-48.560875025480946</v>
      </c>
      <c r="AL2648" s="12">
        <v>-20.804907388141608</v>
      </c>
      <c r="AM2648" s="44">
        <v>11.780689670465771</v>
      </c>
      <c r="AN2648" s="45">
        <v>5.1447950953249908</v>
      </c>
      <c r="AO2648" s="12">
        <v>89.999999893666683</v>
      </c>
      <c r="AP2648" s="12">
        <v>-2204.4452587759329</v>
      </c>
      <c r="AQ2648" s="12">
        <v>3204.138914569256</v>
      </c>
      <c r="AR2648" s="12">
        <v>4681.8191682800516</v>
      </c>
      <c r="AS2648" s="44">
        <v>10033.210754037582</v>
      </c>
      <c r="AT2648" s="45">
        <v>11184.629552952634</v>
      </c>
      <c r="AU2648" s="12">
        <v>11944.765335322836</v>
      </c>
      <c r="AV2648" s="12">
        <v>11234.614357590142</v>
      </c>
      <c r="AW2648" s="12">
        <v>21614.739984592557</v>
      </c>
      <c r="AX2648" s="12">
        <v>23217.60122722607</v>
      </c>
      <c r="AY2648" s="44">
        <v>25182.224696808742</v>
      </c>
      <c r="AZ2648" s="45">
        <v>24944.877929878712</v>
      </c>
      <c r="BA2648" s="12">
        <v>24503.522755324091</v>
      </c>
      <c r="BB2648" s="12">
        <v>3147.9770094850173</v>
      </c>
      <c r="BC2648" s="12">
        <v>4520.874476976981</v>
      </c>
      <c r="BD2648" s="12">
        <v>9804.9946636546556</v>
      </c>
      <c r="BE2648" s="44">
        <v>11137.916352908253</v>
      </c>
      <c r="BF2648" s="45">
        <v>11573.351917829306</v>
      </c>
      <c r="BG2648" s="12">
        <v>11944.765345322839</v>
      </c>
      <c r="BH2648" s="12">
        <v>21532.87377757514</v>
      </c>
      <c r="BI2648" s="12">
        <v>23106.228926069791</v>
      </c>
      <c r="BJ2648" s="12">
        <v>25164.215170357373</v>
      </c>
      <c r="BK2648" s="44">
        <v>24951.828212842967</v>
      </c>
      <c r="BL2648" s="45">
        <v>24909.87902925759</v>
      </c>
      <c r="BM2648" s="12">
        <v>19115.202983851133</v>
      </c>
      <c r="BN2648" s="12">
        <v>0</v>
      </c>
      <c r="BO2648" s="12">
        <v>13.976399207828688</v>
      </c>
      <c r="BP2648" s="12">
        <v>27.755967637339342</v>
      </c>
      <c r="BQ2648" s="48">
        <v>32.585597058607377</v>
      </c>
      <c r="BR2648" s="49">
        <v>6.6358945751407798</v>
      </c>
      <c r="BS2648" s="13">
        <v>84.855204798341703</v>
      </c>
      <c r="BT2648" s="12">
        <v>448.71221498037113</v>
      </c>
      <c r="BV2648" s="14">
        <f>Таблица1[[#This Row],[Lкан_леб,мм]]</f>
        <v>57881.287785019631</v>
      </c>
      <c r="BW2648" s="50">
        <f>Таблица1[[#This Row],[угол обхв4]]+Таблица1[[#This Row],[Lдуг 3,мм]]</f>
        <v>11606.143684234028</v>
      </c>
      <c r="BX2648" s="54">
        <f>Таблица1[[#This Row],[угол обхв5]]+Таблица1[[#This Row],[Y5, мм]]</f>
        <v>57980.812931989523</v>
      </c>
      <c r="BY2648" s="14">
        <f>Таблица1[[#This Row],[угол обхв6]]+Таблица1[[#This Row],[Lдуг 4,мм]]</f>
        <v>13595.699364243528</v>
      </c>
      <c r="BZ2648" s="14">
        <f>Таблица1[[#This Row],[Т1]]+Таблица1[[#This Row],[X6, мм]]</f>
        <v>58178.461605107739</v>
      </c>
      <c r="CA2648" s="14">
        <f>Таблица1[[#This Row],[Т2]]+Таблица1[[#This Row],[Lдуг 5,мм]]</f>
        <v>19076.231546431678</v>
      </c>
      <c r="CB2648" s="14">
        <f>Таблица1[[#This Row],[Т3]]+Таблица1[[#This Row],[Y6, мм]]</f>
        <v>58410.501795727294</v>
      </c>
      <c r="CC2648" s="14">
        <f>Таблица1[[#This Row],[Т4]]+Таблица1[[#This Row],[Lдуг 6,мм]]</f>
        <v>20204.707066768737</v>
      </c>
      <c r="CD2648" s="14">
        <f>Таблица1[[#This Row],[Т5]]+Таблица1[[#This Row],[Lдуг 1,мм]]</f>
        <v>58457.75562506108</v>
      </c>
      <c r="CE2648" s="14">
        <f>Таблица1[[#This Row],[Т6]]+Таблица1[[#This Row],[Lпрям1, мм]]</f>
        <v>20595.001827174256</v>
      </c>
      <c r="CF2648" s="15">
        <f>Таблица1[[#This Row],[Т7]]+Таблица1[[#This Row],[Lдуг 2,мм]]</f>
        <v>59062.004731224624</v>
      </c>
      <c r="CG2648" s="14">
        <f>Таблица1[[#This Row],[Т8]]+Таблица1[[#This Row],[Lпрям2, мм]]</f>
        <v>25983.321598647213</v>
      </c>
      <c r="CH2648" s="14">
        <f>Таблица1[[#This Row],[Т9]]-Таблица1[[#This Row],[Т9]]</f>
        <v>0</v>
      </c>
      <c r="CI2648" s="50">
        <f>Таблица1[[#This Row],[Т9]]-Таблица1[[#This Row],[Т8]]</f>
        <v>38467.002904050372</v>
      </c>
      <c r="CJ2648" s="54">
        <f>Таблица1[[#This Row],[Т9]]-Таблица1[[#This Row],[Т7]]</f>
        <v>604.24910616354464</v>
      </c>
      <c r="CK2648" s="14">
        <f>Таблица1[[#This Row],[Т9]]-Таблица1[[#This Row],[Т6]]</f>
        <v>38857.297664455888</v>
      </c>
      <c r="CL2648" s="14">
        <f>Таблица1[[#This Row],[Т9]]-Таблица1[[#This Row],[Т5]]</f>
        <v>651.50293549733033</v>
      </c>
      <c r="CM2648" s="14">
        <f>Таблица1[[#This Row],[Т9]]-Таблица1[[#This Row],[Т4]]</f>
        <v>39985.773184792946</v>
      </c>
      <c r="CN2648" s="14">
        <f>Таблица1[[#This Row],[Т9]]-Таблица1[[#This Row],[Т3]]</f>
        <v>883.54312611688511</v>
      </c>
      <c r="CO2648" s="14">
        <f>Таблица1[[#This Row],[Т9]]-Таблица1[[#This Row],[Т2]]</f>
        <v>45466.305366981098</v>
      </c>
      <c r="CP2648" s="14">
        <f>Таблица1[[#This Row],[Т9]]-Таблица1[[#This Row],[Т1]]</f>
        <v>1081.1917992351009</v>
      </c>
      <c r="CQ2648" s="14">
        <f>Таблица1[[#This Row],[Т9]]-Таблица1[[#This Row],[угол обхв6]]</f>
        <v>47455.861046990598</v>
      </c>
      <c r="CR2648" s="14">
        <f>Таблица1[[#This Row],[Т9]]-Таблица1[[#This Row],[угол обхв5]]</f>
        <v>1180.7169462049933</v>
      </c>
      <c r="CS2648" s="14">
        <f>Таблица1[[#This Row],[Т9]]-Таблица1[[#This Row],[угол обхв4]]</f>
        <v>59062.004731224624</v>
      </c>
      <c r="CT2648" s="14">
        <f>Таблица1[[#This Row],[Lкан_прям, мм]]+Таблица1[[#This Row],[Lкан_дуг, мм]]+Таблица1[[#This Row],[Lкан_леб,мм]]</f>
        <v>85045.326329871838</v>
      </c>
      <c r="CU2648" s="16">
        <f>Таблица1[[#This Row],[Lкан_леб,мм]]</f>
        <v>57881.287785019631</v>
      </c>
      <c r="CV2648" s="14">
        <f>2534431-(Таблица1[[#This Row],[Т23]]+Таблица1[[#This Row],[угол обхв3]])</f>
        <v>2448936.9614551477</v>
      </c>
      <c r="CW2648" s="50">
        <f>SUM(X2648:AC2648,AD2648:AI2648)-Таблица1[[#This Row],[lподв_min, мм]]</f>
        <v>21775.718774136443</v>
      </c>
      <c r="CX2648" s="17">
        <f>CW3087-Таблица1[[#This Row],[Суммарная длина каната]]</f>
        <v>-2448936.9614551477</v>
      </c>
    </row>
    <row r="2649" spans="1:102" x14ac:dyDescent="0.25">
      <c r="A2649" s="21">
        <v>2648</v>
      </c>
      <c r="B2649" s="10">
        <v>66.864693877551005</v>
      </c>
      <c r="C2649" s="10">
        <v>144.56367346938774</v>
      </c>
      <c r="D2649" s="11">
        <v>11347.510213252584</v>
      </c>
      <c r="E2649" s="11">
        <v>24833.455013850958</v>
      </c>
      <c r="F2649" s="11">
        <v>11213.212275017309</v>
      </c>
      <c r="G2649" s="11">
        <v>24792.40548540356</v>
      </c>
      <c r="H2649" s="11">
        <v>11755.509723252584</v>
      </c>
      <c r="I2649" s="11">
        <v>19391.642159464904</v>
      </c>
      <c r="J2649" s="11">
        <v>5441.8128543860539</v>
      </c>
      <c r="K2649" s="11">
        <v>25983.32159863977</v>
      </c>
      <c r="L2649" s="11">
        <v>1180.7169462124382</v>
      </c>
      <c r="M2649" s="11">
        <v>57881.287785019631</v>
      </c>
      <c r="N2649" s="11">
        <v>3509.9999137044024</v>
      </c>
      <c r="O2649" s="11">
        <v>21344.715820473768</v>
      </c>
      <c r="P2649" s="43">
        <v>4722.9204840044922</v>
      </c>
      <c r="Q2649" s="11">
        <v>22853.742681429736</v>
      </c>
      <c r="R2649" s="11">
        <v>9749.3176190691611</v>
      </c>
      <c r="S2649" s="11">
        <v>25038.133864485942</v>
      </c>
      <c r="T2649" s="11">
        <v>10992.609775233765</v>
      </c>
      <c r="U2649" s="11">
        <v>25665.459628678334</v>
      </c>
      <c r="V2649" s="11">
        <v>11347.510213252584</v>
      </c>
      <c r="W2649" s="11">
        <v>24833.455013850958</v>
      </c>
      <c r="X2649" s="12">
        <v>0</v>
      </c>
      <c r="Y2649" s="12">
        <v>80.671620005350832</v>
      </c>
      <c r="Z2649" s="12">
        <v>197.38900683485861</v>
      </c>
      <c r="AA2649" s="44">
        <v>232.04019061955941</v>
      </c>
      <c r="AB2649" s="45">
        <v>47.253829333786712</v>
      </c>
      <c r="AC2649" s="12">
        <v>623.36229941888269</v>
      </c>
      <c r="AD2649" s="12">
        <v>11606.143684234028</v>
      </c>
      <c r="AE2649" s="12">
        <v>1936.0625963392079</v>
      </c>
      <c r="AF2649" s="12">
        <v>5480.5321821881507</v>
      </c>
      <c r="AG2649" s="44">
        <v>1128.4755203370592</v>
      </c>
      <c r="AH2649" s="45">
        <v>390.29476040551674</v>
      </c>
      <c r="AI2649" s="12">
        <v>5441.8128551358041</v>
      </c>
      <c r="AJ2649" s="12">
        <v>-62.537274233309638</v>
      </c>
      <c r="AK2649" s="12">
        <v>-51.208491505883799</v>
      </c>
      <c r="AL2649" s="12">
        <v>-23.488989020794687</v>
      </c>
      <c r="AM2649" s="44">
        <v>9.0966080378128353</v>
      </c>
      <c r="AN2649" s="45">
        <v>2.4607134626719889</v>
      </c>
      <c r="AO2649" s="12">
        <v>89.999999894711962</v>
      </c>
      <c r="AP2649" s="12">
        <v>-2204.4452587759329</v>
      </c>
      <c r="AQ2649" s="12">
        <v>3191.9921383183196</v>
      </c>
      <c r="AR2649" s="12">
        <v>4560.3027722458692</v>
      </c>
      <c r="AS2649" s="44">
        <v>9813.8222604318944</v>
      </c>
      <c r="AT2649" s="45">
        <v>10975.09256029021</v>
      </c>
      <c r="AU2649" s="12">
        <v>11755.510213252584</v>
      </c>
      <c r="AV2649" s="12">
        <v>11234.614357590142</v>
      </c>
      <c r="AW2649" s="12">
        <v>21600.323048059367</v>
      </c>
      <c r="AX2649" s="12">
        <v>23227.934450209315</v>
      </c>
      <c r="AY2649" s="44">
        <v>25441.002517079647</v>
      </c>
      <c r="AZ2649" s="45">
        <v>25257.835847256516</v>
      </c>
      <c r="BA2649" s="12">
        <v>24833.45501460071</v>
      </c>
      <c r="BB2649" s="12">
        <v>3147.9770094850173</v>
      </c>
      <c r="BC2649" s="12">
        <v>4404.9127086184108</v>
      </c>
      <c r="BD2649" s="12">
        <v>9586.699907310538</v>
      </c>
      <c r="BE2649" s="44">
        <v>10928.105133871031</v>
      </c>
      <c r="BF2649" s="45">
        <v>11365.027428196139</v>
      </c>
      <c r="BG2649" s="12">
        <v>11755.510223252586</v>
      </c>
      <c r="BH2649" s="12">
        <v>21532.87377757514</v>
      </c>
      <c r="BI2649" s="12">
        <v>23109.349909015331</v>
      </c>
      <c r="BJ2649" s="12">
        <v>25412.325633265522</v>
      </c>
      <c r="BK2649" s="44">
        <v>25262.59097608463</v>
      </c>
      <c r="BL2649" s="45">
        <v>25241.078795272777</v>
      </c>
      <c r="BM2649" s="12">
        <v>19391.642159464904</v>
      </c>
      <c r="BN2649" s="12">
        <v>0</v>
      </c>
      <c r="BO2649" s="12">
        <v>11.328782727425839</v>
      </c>
      <c r="BP2649" s="12">
        <v>27.719502485089112</v>
      </c>
      <c r="BQ2649" s="48">
        <v>32.585597058607526</v>
      </c>
      <c r="BR2649" s="49">
        <v>6.6358945751408465</v>
      </c>
      <c r="BS2649" s="13">
        <v>87.539286432039972</v>
      </c>
      <c r="BT2649" s="12">
        <v>448.71221498037113</v>
      </c>
      <c r="BV2649" s="14">
        <f>Таблица1[[#This Row],[Lкан_леб,мм]]</f>
        <v>57881.287785019631</v>
      </c>
      <c r="BW2649" s="50">
        <f>Таблица1[[#This Row],[угол обхв4]]+Таблица1[[#This Row],[Lдуг 3,мм]]</f>
        <v>11606.143684234028</v>
      </c>
      <c r="BX2649" s="54">
        <f>Таблица1[[#This Row],[угол обхв5]]+Таблица1[[#This Row],[Y5, мм]]</f>
        <v>57961.95940502498</v>
      </c>
      <c r="BY2649" s="14">
        <f>Таблица1[[#This Row],[угол обхв6]]+Таблица1[[#This Row],[Lдуг 4,мм]]</f>
        <v>13542.206280573237</v>
      </c>
      <c r="BZ2649" s="14">
        <f>Таблица1[[#This Row],[Т1]]+Таблица1[[#This Row],[X6, мм]]</f>
        <v>58159.348411859835</v>
      </c>
      <c r="CA2649" s="14">
        <f>Таблица1[[#This Row],[Т2]]+Таблица1[[#This Row],[Lдуг 5,мм]]</f>
        <v>19022.738462761386</v>
      </c>
      <c r="CB2649" s="14">
        <f>Таблица1[[#This Row],[Т3]]+Таблица1[[#This Row],[Y6, мм]]</f>
        <v>58391.388602479397</v>
      </c>
      <c r="CC2649" s="14">
        <f>Таблица1[[#This Row],[Т4]]+Таблица1[[#This Row],[Lдуг 6,мм]]</f>
        <v>20151.213983098445</v>
      </c>
      <c r="CD2649" s="14">
        <f>Таблица1[[#This Row],[Т5]]+Таблица1[[#This Row],[Lдуг 1,мм]]</f>
        <v>58438.642431813183</v>
      </c>
      <c r="CE2649" s="14">
        <f>Таблица1[[#This Row],[Т6]]+Таблица1[[#This Row],[Lпрям1, мм]]</f>
        <v>20541.50874350396</v>
      </c>
      <c r="CF2649" s="15">
        <f>Таблица1[[#This Row],[Т7]]+Таблица1[[#This Row],[Lдуг 2,мм]]</f>
        <v>59062.004731232068</v>
      </c>
      <c r="CG2649" s="14">
        <f>Таблица1[[#This Row],[Т8]]+Таблица1[[#This Row],[Lпрям2, мм]]</f>
        <v>25983.321598639763</v>
      </c>
      <c r="CH2649" s="14">
        <f>Таблица1[[#This Row],[Т9]]-Таблица1[[#This Row],[Т9]]</f>
        <v>0</v>
      </c>
      <c r="CI2649" s="50">
        <f>Таблица1[[#This Row],[Т9]]-Таблица1[[#This Row],[Т8]]</f>
        <v>38520.495987728107</v>
      </c>
      <c r="CJ2649" s="54">
        <f>Таблица1[[#This Row],[Т9]]-Таблица1[[#This Row],[Т7]]</f>
        <v>623.3622994188845</v>
      </c>
      <c r="CK2649" s="14">
        <f>Таблица1[[#This Row],[Т9]]-Таблица1[[#This Row],[Т6]]</f>
        <v>38910.790748133622</v>
      </c>
      <c r="CL2649" s="14">
        <f>Таблица1[[#This Row],[Т9]]-Таблица1[[#This Row],[Т5]]</f>
        <v>670.61612875267019</v>
      </c>
      <c r="CM2649" s="14">
        <f>Таблица1[[#This Row],[Т9]]-Таблица1[[#This Row],[Т4]]</f>
        <v>40039.266268470681</v>
      </c>
      <c r="CN2649" s="14">
        <f>Таблица1[[#This Row],[Т9]]-Таблица1[[#This Row],[Т3]]</f>
        <v>902.65631937223225</v>
      </c>
      <c r="CO2649" s="14">
        <f>Таблица1[[#This Row],[Т9]]-Таблица1[[#This Row],[Т2]]</f>
        <v>45519.798450658833</v>
      </c>
      <c r="CP2649" s="14">
        <f>Таблица1[[#This Row],[Т9]]-Таблица1[[#This Row],[Т1]]</f>
        <v>1100.0453262070878</v>
      </c>
      <c r="CQ2649" s="14">
        <f>Таблица1[[#This Row],[Т9]]-Таблица1[[#This Row],[угол обхв6]]</f>
        <v>47455.861046998041</v>
      </c>
      <c r="CR2649" s="14">
        <f>Таблица1[[#This Row],[Т9]]-Таблица1[[#This Row],[угол обхв5]]</f>
        <v>1180.7169462124366</v>
      </c>
      <c r="CS2649" s="14">
        <f>Таблица1[[#This Row],[Т9]]-Таблица1[[#This Row],[угол обхв4]]</f>
        <v>59062.004731232068</v>
      </c>
      <c r="CT2649" s="14">
        <f>Таблица1[[#This Row],[Lкан_прям, мм]]+Таблица1[[#This Row],[Lкан_дуг, мм]]+Таблица1[[#This Row],[Lкан_леб,мм]]</f>
        <v>85045.326329871838</v>
      </c>
      <c r="CU2649" s="16">
        <f>Таблица1[[#This Row],[Lкан_леб,мм]]</f>
        <v>57881.287785019631</v>
      </c>
      <c r="CV2649" s="14">
        <f>2534431-(Таблица1[[#This Row],[Т23]]+Таблица1[[#This Row],[угол обхв3]])</f>
        <v>2448936.9614551477</v>
      </c>
      <c r="CW2649" s="50">
        <f>SUM(X2649:AC2649,AD2649:AI2649)-Таблица1[[#This Row],[lподв_min, мм]]</f>
        <v>21722.225690466152</v>
      </c>
      <c r="CX2649" s="17">
        <f>CW3088-Таблица1[[#This Row],[Суммарная длина каната]]</f>
        <v>-2448936.9614551477</v>
      </c>
    </row>
    <row r="2650" spans="1:102" x14ac:dyDescent="0.25">
      <c r="A2650" s="21">
        <v>2649</v>
      </c>
      <c r="B2650" s="10">
        <v>66.864693877551005</v>
      </c>
      <c r="C2650" s="10">
        <v>147.2477551020408</v>
      </c>
      <c r="D2650" s="11">
        <v>11143.012343978124</v>
      </c>
      <c r="E2650" s="11">
        <v>25154.162697588519</v>
      </c>
      <c r="F2650" s="11">
        <v>11010.784046270914</v>
      </c>
      <c r="G2650" s="11">
        <v>25106.869174929987</v>
      </c>
      <c r="H2650" s="11">
        <v>11551.011853978123</v>
      </c>
      <c r="I2650" s="11">
        <v>19658.856960458106</v>
      </c>
      <c r="J2650" s="11">
        <v>5495.3057371304158</v>
      </c>
      <c r="K2650" s="11">
        <v>25983.321598632479</v>
      </c>
      <c r="L2650" s="11">
        <v>1180.7169462197369</v>
      </c>
      <c r="M2650" s="11">
        <v>57881.287785019631</v>
      </c>
      <c r="N2650" s="11">
        <v>3509.9999137044024</v>
      </c>
      <c r="O2650" s="11">
        <v>21344.715820473768</v>
      </c>
      <c r="P2650" s="43">
        <v>4618.3981028507105</v>
      </c>
      <c r="Q2650" s="11">
        <v>22866.39981554035</v>
      </c>
      <c r="R2650" s="11">
        <v>9536.9881972510593</v>
      </c>
      <c r="S2650" s="11">
        <v>25283.775351791755</v>
      </c>
      <c r="T2650" s="11">
        <v>10749.539373382659</v>
      </c>
      <c r="U2650" s="11">
        <v>25968.634932481018</v>
      </c>
      <c r="V2650" s="11">
        <v>11143.012343978124</v>
      </c>
      <c r="W2650" s="11">
        <v>25154.162697588519</v>
      </c>
      <c r="X2650" s="12">
        <v>0</v>
      </c>
      <c r="Y2650" s="12">
        <v>61.289651403026824</v>
      </c>
      <c r="Z2650" s="12">
        <v>197.65778218928557</v>
      </c>
      <c r="AA2650" s="44">
        <v>232.04019061955961</v>
      </c>
      <c r="AB2650" s="45">
        <v>47.253829333786896</v>
      </c>
      <c r="AC2650" s="12">
        <v>642.47549267407794</v>
      </c>
      <c r="AD2650" s="12">
        <v>11606.143684234028</v>
      </c>
      <c r="AE2650" s="12">
        <v>1882.5697135948526</v>
      </c>
      <c r="AF2650" s="12">
        <v>5480.5321821881489</v>
      </c>
      <c r="AG2650" s="44">
        <v>1128.4755203370605</v>
      </c>
      <c r="AH2650" s="45">
        <v>390.29476040551833</v>
      </c>
      <c r="AI2650" s="12">
        <v>5495.3057378728681</v>
      </c>
      <c r="AJ2650" s="12">
        <v>-62.537274233309638</v>
      </c>
      <c r="AK2650" s="12">
        <v>-53.930317485217721</v>
      </c>
      <c r="AL2650" s="12">
        <v>-26.173070653447731</v>
      </c>
      <c r="AM2650" s="44">
        <v>6.412526405159821</v>
      </c>
      <c r="AN2650" s="45">
        <v>-0.22336816998105147</v>
      </c>
      <c r="AO2650" s="12">
        <v>89.999999895736863</v>
      </c>
      <c r="AP2650" s="12">
        <v>-2204.4452587759329</v>
      </c>
      <c r="AQ2650" s="12">
        <v>3180.2128861623364</v>
      </c>
      <c r="AR2650" s="12">
        <v>4438.4357951762777</v>
      </c>
      <c r="AS2650" s="44">
        <v>9582.5561644246282</v>
      </c>
      <c r="AT2650" s="45">
        <v>10751.129961437802</v>
      </c>
      <c r="AU2650" s="12">
        <v>11551.012343978122</v>
      </c>
      <c r="AV2650" s="12">
        <v>11234.614357590142</v>
      </c>
      <c r="AW2650" s="12">
        <v>21584.933464423935</v>
      </c>
      <c r="AX2650" s="12">
        <v>23232.565854130076</v>
      </c>
      <c r="AY2650" s="44">
        <v>25689.222710110527</v>
      </c>
      <c r="AZ2650" s="45">
        <v>25560.638032946674</v>
      </c>
      <c r="BA2650" s="12">
        <v>25154.162698330972</v>
      </c>
      <c r="BB2650" s="12">
        <v>3147.9770094850173</v>
      </c>
      <c r="BC2650" s="12">
        <v>4288.6110753086441</v>
      </c>
      <c r="BD2650" s="12">
        <v>9357.0258895766256</v>
      </c>
      <c r="BE2650" s="44">
        <v>10703.971406209088</v>
      </c>
      <c r="BF2650" s="45">
        <v>11141.421755922978</v>
      </c>
      <c r="BG2650" s="12">
        <v>11551.012353978123</v>
      </c>
      <c r="BH2650" s="12">
        <v>21532.87377757514</v>
      </c>
      <c r="BI2650" s="12">
        <v>23106.617459490517</v>
      </c>
      <c r="BJ2650" s="12">
        <v>25649.941390381482</v>
      </c>
      <c r="BK2650" s="44">
        <v>25563.18757416225</v>
      </c>
      <c r="BL2650" s="45">
        <v>25562.159597122867</v>
      </c>
      <c r="BM2650" s="12">
        <v>19658.856960458106</v>
      </c>
      <c r="BN2650" s="12">
        <v>0</v>
      </c>
      <c r="BO2650" s="12">
        <v>8.6069567480919158</v>
      </c>
      <c r="BP2650" s="12">
        <v>27.75724683176999</v>
      </c>
      <c r="BQ2650" s="48">
        <v>32.585597058607547</v>
      </c>
      <c r="BR2650" s="49">
        <v>6.6358945751408722</v>
      </c>
      <c r="BS2650" s="13">
        <v>90.223368065717906</v>
      </c>
      <c r="BT2650" s="12">
        <v>448.71221498037113</v>
      </c>
      <c r="BV2650" s="14">
        <f>Таблица1[[#This Row],[Lкан_леб,мм]]</f>
        <v>57881.287785019631</v>
      </c>
      <c r="BW2650" s="50">
        <f>Таблица1[[#This Row],[угол обхв4]]+Таблица1[[#This Row],[Lдуг 3,мм]]</f>
        <v>11606.143684234028</v>
      </c>
      <c r="BX2650" s="54">
        <f>Таблица1[[#This Row],[угол обхв5]]+Таблица1[[#This Row],[Y5, мм]]</f>
        <v>57942.57743642266</v>
      </c>
      <c r="BY2650" s="14">
        <f>Таблица1[[#This Row],[угол обхв6]]+Таблица1[[#This Row],[Lдуг 4,мм]]</f>
        <v>13488.71339782888</v>
      </c>
      <c r="BZ2650" s="14">
        <f>Таблица1[[#This Row],[Т1]]+Таблица1[[#This Row],[X6, мм]]</f>
        <v>58140.235218611946</v>
      </c>
      <c r="CA2650" s="14">
        <f>Таблица1[[#This Row],[Т2]]+Таблица1[[#This Row],[Lдуг 5,мм]]</f>
        <v>18969.245580017028</v>
      </c>
      <c r="CB2650" s="14">
        <f>Таблица1[[#This Row],[Т3]]+Таблица1[[#This Row],[Y6, мм]]</f>
        <v>58372.275409231508</v>
      </c>
      <c r="CC2650" s="14">
        <f>Таблица1[[#This Row],[Т4]]+Таблица1[[#This Row],[Lдуг 6,мм]]</f>
        <v>20097.721100354087</v>
      </c>
      <c r="CD2650" s="14">
        <f>Таблица1[[#This Row],[Т5]]+Таблица1[[#This Row],[Lдуг 1,мм]]</f>
        <v>58419.529238565294</v>
      </c>
      <c r="CE2650" s="14">
        <f>Таблица1[[#This Row],[Т6]]+Таблица1[[#This Row],[Lпрям1, мм]]</f>
        <v>20488.015860759606</v>
      </c>
      <c r="CF2650" s="15">
        <f>Таблица1[[#This Row],[Т7]]+Таблица1[[#This Row],[Lдуг 2,мм]]</f>
        <v>59062.004731239373</v>
      </c>
      <c r="CG2650" s="14">
        <f>Таблица1[[#This Row],[Т8]]+Таблица1[[#This Row],[Lпрям2, мм]]</f>
        <v>25983.321598632472</v>
      </c>
      <c r="CH2650" s="14">
        <f>Таблица1[[#This Row],[Т9]]-Таблица1[[#This Row],[Т9]]</f>
        <v>0</v>
      </c>
      <c r="CI2650" s="50">
        <f>Таблица1[[#This Row],[Т9]]-Таблица1[[#This Row],[Т8]]</f>
        <v>38573.988870479763</v>
      </c>
      <c r="CJ2650" s="54">
        <f>Таблица1[[#This Row],[Т9]]-Таблица1[[#This Row],[Т7]]</f>
        <v>642.47549267407885</v>
      </c>
      <c r="CK2650" s="14">
        <f>Таблица1[[#This Row],[Т9]]-Таблица1[[#This Row],[Т6]]</f>
        <v>38964.283630885286</v>
      </c>
      <c r="CL2650" s="14">
        <f>Таблица1[[#This Row],[Т9]]-Таблица1[[#This Row],[Т5]]</f>
        <v>689.72932200786454</v>
      </c>
      <c r="CM2650" s="14">
        <f>Таблица1[[#This Row],[Т9]]-Таблица1[[#This Row],[Т4]]</f>
        <v>40092.759151222344</v>
      </c>
      <c r="CN2650" s="14">
        <f>Таблица1[[#This Row],[Т9]]-Таблица1[[#This Row],[Т3]]</f>
        <v>921.76951262742659</v>
      </c>
      <c r="CO2650" s="14">
        <f>Таблица1[[#This Row],[Т9]]-Таблица1[[#This Row],[Т2]]</f>
        <v>45573.291333410496</v>
      </c>
      <c r="CP2650" s="14">
        <f>Таблица1[[#This Row],[Т9]]-Таблица1[[#This Row],[Т1]]</f>
        <v>1119.4272948167127</v>
      </c>
      <c r="CQ2650" s="14">
        <f>Таблица1[[#This Row],[Т9]]-Таблица1[[#This Row],[угол обхв6]]</f>
        <v>47455.861047005346</v>
      </c>
      <c r="CR2650" s="14">
        <f>Таблица1[[#This Row],[Т9]]-Таблица1[[#This Row],[угол обхв5]]</f>
        <v>1180.7169462197417</v>
      </c>
      <c r="CS2650" s="14">
        <f>Таблица1[[#This Row],[Т9]]-Таблица1[[#This Row],[угол обхв4]]</f>
        <v>59062.004731239373</v>
      </c>
      <c r="CT2650" s="14">
        <f>Таблица1[[#This Row],[Lкан_прям, мм]]+Таблица1[[#This Row],[Lкан_дуг, мм]]+Таблица1[[#This Row],[Lкан_леб,мм]]</f>
        <v>85045.326329871852</v>
      </c>
      <c r="CU2650" s="16">
        <f>Таблица1[[#This Row],[Lкан_леб,мм]]</f>
        <v>57881.287785019631</v>
      </c>
      <c r="CV2650" s="14">
        <f>2534431-(Таблица1[[#This Row],[Т23]]+Таблица1[[#This Row],[угол обхв3]])</f>
        <v>2448936.9614551477</v>
      </c>
      <c r="CW2650" s="50">
        <f>SUM(X2650:AC2650,AD2650:AI2650)-Таблица1[[#This Row],[lподв_min, мм]]</f>
        <v>21668.732807721797</v>
      </c>
      <c r="CX2650" s="17">
        <f>CW3089-Таблица1[[#This Row],[Суммарная длина каната]]</f>
        <v>-2448936.9614551477</v>
      </c>
    </row>
    <row r="2651" spans="1:102" x14ac:dyDescent="0.25">
      <c r="A2651" s="21">
        <v>2650</v>
      </c>
      <c r="B2651" s="10">
        <v>66.864693877551005</v>
      </c>
      <c r="C2651" s="10">
        <v>149.93183673469386</v>
      </c>
      <c r="D2651" s="11">
        <v>10923.72042695012</v>
      </c>
      <c r="E2651" s="11">
        <v>25464.942124308338</v>
      </c>
      <c r="F2651" s="11">
        <v>10793.851898781884</v>
      </c>
      <c r="G2651" s="11">
        <v>25411.508376625661</v>
      </c>
      <c r="H2651" s="11">
        <v>11331.719936950121</v>
      </c>
      <c r="I2651" s="11">
        <v>19916.266239339762</v>
      </c>
      <c r="J2651" s="11">
        <v>5548.6758849685739</v>
      </c>
      <c r="K2651" s="11">
        <v>25983.321598625338</v>
      </c>
      <c r="L2651" s="11">
        <v>1180.716946226876</v>
      </c>
      <c r="M2651" s="11">
        <v>57881.287785019631</v>
      </c>
      <c r="N2651" s="11">
        <v>3509.9999137044024</v>
      </c>
      <c r="O2651" s="11">
        <v>21344.715820473768</v>
      </c>
      <c r="P2651" s="43">
        <v>4513.3976706638032</v>
      </c>
      <c r="Q2651" s="11">
        <v>22874.14839260414</v>
      </c>
      <c r="R2651" s="11">
        <v>9313.3885891013742</v>
      </c>
      <c r="S2651" s="11">
        <v>25519.204192188878</v>
      </c>
      <c r="T2651" s="11">
        <v>10492.538263363838</v>
      </c>
      <c r="U2651" s="11">
        <v>26260.094903216297</v>
      </c>
      <c r="V2651" s="11">
        <v>10923.72042695012</v>
      </c>
      <c r="W2651" s="11">
        <v>25464.942124308338</v>
      </c>
      <c r="X2651" s="12">
        <v>0</v>
      </c>
      <c r="Y2651" s="12">
        <v>41.333557261051936</v>
      </c>
      <c r="Z2651" s="12">
        <v>198.50068308336333</v>
      </c>
      <c r="AA2651" s="44">
        <v>232.04019061955938</v>
      </c>
      <c r="AB2651" s="45">
        <v>47.253829333785809</v>
      </c>
      <c r="AC2651" s="12">
        <v>661.58868592911551</v>
      </c>
      <c r="AD2651" s="12">
        <v>11606.143684234028</v>
      </c>
      <c r="AE2651" s="12">
        <v>1829.1995657566943</v>
      </c>
      <c r="AF2651" s="12">
        <v>5480.5321821881489</v>
      </c>
      <c r="AG2651" s="44">
        <v>1128.4755203370598</v>
      </c>
      <c r="AH2651" s="45">
        <v>390.29476040552061</v>
      </c>
      <c r="AI2651" s="12">
        <v>5548.6758857038867</v>
      </c>
      <c r="AJ2651" s="12">
        <v>-62.537274233309638</v>
      </c>
      <c r="AK2651" s="12">
        <v>-56.732768391837595</v>
      </c>
      <c r="AL2651" s="12">
        <v>-28.857152286100789</v>
      </c>
      <c r="AM2651" s="44">
        <v>3.7284447725067293</v>
      </c>
      <c r="AN2651" s="45">
        <v>-2.9074498026339901</v>
      </c>
      <c r="AO2651" s="12">
        <v>89.999999896739709</v>
      </c>
      <c r="AP2651" s="12">
        <v>-2204.4452587759329</v>
      </c>
      <c r="AQ2651" s="12">
        <v>3168.862456036652</v>
      </c>
      <c r="AR2651" s="12">
        <v>4316.485631767664</v>
      </c>
      <c r="AS2651" s="44">
        <v>9339.9198990301538</v>
      </c>
      <c r="AT2651" s="45">
        <v>10513.233164425394</v>
      </c>
      <c r="AU2651" s="12">
        <v>11331.72042695012</v>
      </c>
      <c r="AV2651" s="12">
        <v>11234.614357590142</v>
      </c>
      <c r="AW2651" s="12">
        <v>21568.522064747656</v>
      </c>
      <c r="AX2651" s="12">
        <v>23231.485276983247</v>
      </c>
      <c r="AY2651" s="44">
        <v>25926.340643017666</v>
      </c>
      <c r="AZ2651" s="45">
        <v>25852.620092865949</v>
      </c>
      <c r="BA2651" s="12">
        <v>25464.94212504365</v>
      </c>
      <c r="BB2651" s="12">
        <v>3147.9770094850173</v>
      </c>
      <c r="BC2651" s="12">
        <v>4172.2602129960524</v>
      </c>
      <c r="BD2651" s="12">
        <v>9116.4765502052342</v>
      </c>
      <c r="BE2651" s="44">
        <v>10466.006953435059</v>
      </c>
      <c r="BF2651" s="45">
        <v>10903.025525888566</v>
      </c>
      <c r="BG2651" s="12">
        <v>11331.720436950123</v>
      </c>
      <c r="BH2651" s="12">
        <v>21532.87377757514</v>
      </c>
      <c r="BI2651" s="12">
        <v>23097.954636878028</v>
      </c>
      <c r="BJ2651" s="12">
        <v>25876.541076567981</v>
      </c>
      <c r="BK2651" s="44">
        <v>25852.958452387509</v>
      </c>
      <c r="BL2651" s="45">
        <v>25872.416934658682</v>
      </c>
      <c r="BM2651" s="12">
        <v>19916.266239339762</v>
      </c>
      <c r="BN2651" s="12">
        <v>0</v>
      </c>
      <c r="BO2651" s="12">
        <v>5.8045058414720465</v>
      </c>
      <c r="BP2651" s="12">
        <v>27.875616105736803</v>
      </c>
      <c r="BQ2651" s="48">
        <v>32.585597058607519</v>
      </c>
      <c r="BR2651" s="49">
        <v>6.6358945751407195</v>
      </c>
      <c r="BS2651" s="13">
        <v>92.9074496993737</v>
      </c>
      <c r="BT2651" s="12">
        <v>448.71221498037113</v>
      </c>
      <c r="BV2651" s="14">
        <f>Таблица1[[#This Row],[Lкан_леб,мм]]</f>
        <v>57881.287785019631</v>
      </c>
      <c r="BW2651" s="50">
        <f>Таблица1[[#This Row],[угол обхв4]]+Таблица1[[#This Row],[Lдуг 3,мм]]</f>
        <v>11606.143684234028</v>
      </c>
      <c r="BX2651" s="54">
        <f>Таблица1[[#This Row],[угол обхв5]]+Таблица1[[#This Row],[Y5, мм]]</f>
        <v>57922.621342280683</v>
      </c>
      <c r="BY2651" s="14">
        <f>Таблица1[[#This Row],[угол обхв6]]+Таблица1[[#This Row],[Lдуг 4,мм]]</f>
        <v>13435.343249990723</v>
      </c>
      <c r="BZ2651" s="14">
        <f>Таблица1[[#This Row],[Т1]]+Таблица1[[#This Row],[X6, мм]]</f>
        <v>58121.122025364049</v>
      </c>
      <c r="CA2651" s="14">
        <f>Таблица1[[#This Row],[Т2]]+Таблица1[[#This Row],[Lдуг 5,мм]]</f>
        <v>18915.875432178873</v>
      </c>
      <c r="CB2651" s="14">
        <f>Таблица1[[#This Row],[Т3]]+Таблица1[[#This Row],[Y6, мм]]</f>
        <v>58353.162215983612</v>
      </c>
      <c r="CC2651" s="14">
        <f>Таблица1[[#This Row],[Т4]]+Таблица1[[#This Row],[Lдуг 6,мм]]</f>
        <v>20044.350952515932</v>
      </c>
      <c r="CD2651" s="14">
        <f>Таблица1[[#This Row],[Т5]]+Таблица1[[#This Row],[Lдуг 1,мм]]</f>
        <v>58400.416045317397</v>
      </c>
      <c r="CE2651" s="14">
        <f>Таблица1[[#This Row],[Т6]]+Таблица1[[#This Row],[Lпрям1, мм]]</f>
        <v>20434.64571292145</v>
      </c>
      <c r="CF2651" s="15">
        <f>Таблица1[[#This Row],[Т7]]+Таблица1[[#This Row],[Lдуг 2,мм]]</f>
        <v>59062.00473124651</v>
      </c>
      <c r="CG2651" s="14">
        <f>Таблица1[[#This Row],[Т8]]+Таблица1[[#This Row],[Lпрям2, мм]]</f>
        <v>25983.321598625338</v>
      </c>
      <c r="CH2651" s="14">
        <f>Таблица1[[#This Row],[Т9]]-Таблица1[[#This Row],[Т9]]</f>
        <v>0</v>
      </c>
      <c r="CI2651" s="50">
        <f>Таблица1[[#This Row],[Т9]]-Таблица1[[#This Row],[Т8]]</f>
        <v>38627.359018325064</v>
      </c>
      <c r="CJ2651" s="54">
        <f>Таблица1[[#This Row],[Т9]]-Таблица1[[#This Row],[Т7]]</f>
        <v>661.58868592911313</v>
      </c>
      <c r="CK2651" s="14">
        <f>Таблица1[[#This Row],[Т9]]-Таблица1[[#This Row],[Т6]]</f>
        <v>39017.653778730579</v>
      </c>
      <c r="CL2651" s="14">
        <f>Таблица1[[#This Row],[Т9]]-Таблица1[[#This Row],[Т5]]</f>
        <v>708.84251526289881</v>
      </c>
      <c r="CM2651" s="14">
        <f>Таблица1[[#This Row],[Т9]]-Таблица1[[#This Row],[Т4]]</f>
        <v>40146.129299067637</v>
      </c>
      <c r="CN2651" s="14">
        <f>Таблица1[[#This Row],[Т9]]-Таблица1[[#This Row],[Т3]]</f>
        <v>940.88270588246087</v>
      </c>
      <c r="CO2651" s="14">
        <f>Таблица1[[#This Row],[Т9]]-Таблица1[[#This Row],[Т2]]</f>
        <v>45626.661481255789</v>
      </c>
      <c r="CP2651" s="14">
        <f>Таблица1[[#This Row],[Т9]]-Таблица1[[#This Row],[Т1]]</f>
        <v>1139.3833889658272</v>
      </c>
      <c r="CQ2651" s="14">
        <f>Таблица1[[#This Row],[Т9]]-Таблица1[[#This Row],[угол обхв6]]</f>
        <v>47455.861047012484</v>
      </c>
      <c r="CR2651" s="14">
        <f>Таблица1[[#This Row],[Т9]]-Таблица1[[#This Row],[угол обхв5]]</f>
        <v>1180.7169462268794</v>
      </c>
      <c r="CS2651" s="14">
        <f>Таблица1[[#This Row],[Т9]]-Таблица1[[#This Row],[угол обхв4]]</f>
        <v>59062.00473124651</v>
      </c>
      <c r="CT2651" s="14">
        <f>Таблица1[[#This Row],[Lкан_прям, мм]]+Таблица1[[#This Row],[Lкан_дуг, мм]]+Таблица1[[#This Row],[Lкан_леб,мм]]</f>
        <v>85045.326329871838</v>
      </c>
      <c r="CU2651" s="16">
        <f>Таблица1[[#This Row],[Lкан_леб,мм]]</f>
        <v>57881.287785019631</v>
      </c>
      <c r="CV2651" s="14">
        <f>2534431-(Таблица1[[#This Row],[Т23]]+Таблица1[[#This Row],[угол обхв3]])</f>
        <v>2448936.9614551477</v>
      </c>
      <c r="CW2651" s="50">
        <f>SUM(X2651:AC2651,AD2651:AI2651)-Таблица1[[#This Row],[lподв_min, мм]]</f>
        <v>21615.362659883642</v>
      </c>
      <c r="CX2651" s="17">
        <f>CW3090-Таблица1[[#This Row],[Суммарная длина каната]]</f>
        <v>-2448936.9614551477</v>
      </c>
    </row>
    <row r="2652" spans="1:102" x14ac:dyDescent="0.25">
      <c r="A2652" s="21">
        <v>2651</v>
      </c>
      <c r="B2652" s="10">
        <v>66.864693877551005</v>
      </c>
      <c r="C2652" s="10">
        <v>152.61591836734689</v>
      </c>
      <c r="D2652" s="11">
        <v>10690.115622011754</v>
      </c>
      <c r="E2652" s="11">
        <v>25765.111396646156</v>
      </c>
      <c r="F2652" s="11">
        <v>10562.89181469986</v>
      </c>
      <c r="G2652" s="11">
        <v>25705.65466571461</v>
      </c>
      <c r="H2652" s="11">
        <v>11098.115132011755</v>
      </c>
      <c r="I2652" s="11">
        <v>20163.321531655427</v>
      </c>
      <c r="J2652" s="11">
        <v>5601.7898649907283</v>
      </c>
      <c r="K2652" s="11">
        <v>25983.321598618368</v>
      </c>
      <c r="L2652" s="11">
        <v>1180.7169462338427</v>
      </c>
      <c r="M2652" s="11">
        <v>57881.287785019631</v>
      </c>
      <c r="N2652" s="11">
        <v>3509.9999137044024</v>
      </c>
      <c r="O2652" s="11">
        <v>21344.715820473768</v>
      </c>
      <c r="P2652" s="43">
        <v>4408.1495743735231</v>
      </c>
      <c r="Q2652" s="11">
        <v>22876.971411063649</v>
      </c>
      <c r="R2652" s="11">
        <v>9079.0094061932468</v>
      </c>
      <c r="S2652" s="11">
        <v>25743.903818968138</v>
      </c>
      <c r="T2652" s="11">
        <v>10222.170344729409</v>
      </c>
      <c r="U2652" s="11">
        <v>26539.200033346857</v>
      </c>
      <c r="V2652" s="11">
        <v>10690.115622011754</v>
      </c>
      <c r="W2652" s="11">
        <v>25765.111396646156</v>
      </c>
      <c r="X2652" s="12">
        <v>0</v>
      </c>
      <c r="Y2652" s="12">
        <v>20.753820134086663</v>
      </c>
      <c r="Z2652" s="12">
        <v>199.96722696243171</v>
      </c>
      <c r="AA2652" s="44">
        <v>232.04019061955799</v>
      </c>
      <c r="AB2652" s="45">
        <v>47.253829333783273</v>
      </c>
      <c r="AC2652" s="12">
        <v>680.70187918398301</v>
      </c>
      <c r="AD2652" s="12">
        <v>11606.143684234028</v>
      </c>
      <c r="AE2652" s="12">
        <v>1776.0855857345382</v>
      </c>
      <c r="AF2652" s="12">
        <v>5480.5321821881507</v>
      </c>
      <c r="AG2652" s="44">
        <v>1128.4755203370632</v>
      </c>
      <c r="AH2652" s="45">
        <v>390.29476040552117</v>
      </c>
      <c r="AI2652" s="12">
        <v>5601.7898657190663</v>
      </c>
      <c r="AJ2652" s="12">
        <v>-62.537274233309638</v>
      </c>
      <c r="AK2652" s="12">
        <v>-59.622798001797882</v>
      </c>
      <c r="AL2652" s="12">
        <v>-31.541233918753814</v>
      </c>
      <c r="AM2652" s="44">
        <v>1.0443631398535109</v>
      </c>
      <c r="AN2652" s="45">
        <v>-5.5915314352868526</v>
      </c>
      <c r="AO2652" s="12">
        <v>89.99999989771878</v>
      </c>
      <c r="AP2652" s="12">
        <v>-2204.4452587759329</v>
      </c>
      <c r="AQ2652" s="12">
        <v>3158.0122133469772</v>
      </c>
      <c r="AR2652" s="12">
        <v>4194.7198592399063</v>
      </c>
      <c r="AS2652" s="44">
        <v>9086.4458451450682</v>
      </c>
      <c r="AT2652" s="45">
        <v>10261.924151034591</v>
      </c>
      <c r="AU2652" s="12">
        <v>11098.115622011754</v>
      </c>
      <c r="AV2652" s="12">
        <v>11234.614357590142</v>
      </c>
      <c r="AW2652" s="12">
        <v>21551.037556597454</v>
      </c>
      <c r="AX2652" s="12">
        <v>23224.695089719538</v>
      </c>
      <c r="AY2652" s="44">
        <v>26151.836042965846</v>
      </c>
      <c r="AZ2652" s="45">
        <v>26133.141373933897</v>
      </c>
      <c r="BA2652" s="12">
        <v>25765.111397374494</v>
      </c>
      <c r="BB2652" s="12">
        <v>3147.9770094850173</v>
      </c>
      <c r="BC2652" s="12">
        <v>4056.161874016097</v>
      </c>
      <c r="BD2652" s="12">
        <v>8865.5796910596309</v>
      </c>
      <c r="BE2652" s="44">
        <v>10214.733905777588</v>
      </c>
      <c r="BF2652" s="45">
        <v>10650.361815706572</v>
      </c>
      <c r="BG2652" s="12">
        <v>11098.115632011757</v>
      </c>
      <c r="BH2652" s="12">
        <v>21532.87377757514</v>
      </c>
      <c r="BI2652" s="12">
        <v>23083.293147187334</v>
      </c>
      <c r="BJ2652" s="12">
        <v>26091.627497624027</v>
      </c>
      <c r="BK2652" s="44">
        <v>26131.267809349149</v>
      </c>
      <c r="BL2652" s="45">
        <v>26171.170056059113</v>
      </c>
      <c r="BM2652" s="12">
        <v>20163.321531655427</v>
      </c>
      <c r="BN2652" s="12">
        <v>0</v>
      </c>
      <c r="BO2652" s="12">
        <v>2.9144762315117596</v>
      </c>
      <c r="BP2652" s="12">
        <v>28.081564083044064</v>
      </c>
      <c r="BQ2652" s="48">
        <v>32.585597058607327</v>
      </c>
      <c r="BR2652" s="49">
        <v>6.6358945751403633</v>
      </c>
      <c r="BS2652" s="13">
        <v>95.591531333005634</v>
      </c>
      <c r="BT2652" s="12">
        <v>448.71221498037113</v>
      </c>
      <c r="BV2652" s="14">
        <f>Таблица1[[#This Row],[Lкан_леб,мм]]</f>
        <v>57881.287785019631</v>
      </c>
      <c r="BW2652" s="50">
        <f>Таблица1[[#This Row],[угол обхв4]]+Таблица1[[#This Row],[Lдуг 3,мм]]</f>
        <v>11606.143684234028</v>
      </c>
      <c r="BX2652" s="54">
        <f>Таблица1[[#This Row],[угол обхв5]]+Таблица1[[#This Row],[Y5, мм]]</f>
        <v>57902.041605153718</v>
      </c>
      <c r="BY2652" s="14">
        <f>Таблица1[[#This Row],[угол обхв6]]+Таблица1[[#This Row],[Lдуг 4,мм]]</f>
        <v>13382.229269968566</v>
      </c>
      <c r="BZ2652" s="14">
        <f>Таблица1[[#This Row],[Т1]]+Таблица1[[#This Row],[X6, мм]]</f>
        <v>58102.008832116153</v>
      </c>
      <c r="CA2652" s="14">
        <f>Таблица1[[#This Row],[Т2]]+Таблица1[[#This Row],[Lдуг 5,мм]]</f>
        <v>18862.761452156716</v>
      </c>
      <c r="CB2652" s="14">
        <f>Таблица1[[#This Row],[Т3]]+Таблица1[[#This Row],[Y6, мм]]</f>
        <v>58334.049022735708</v>
      </c>
      <c r="CC2652" s="14">
        <f>Таблица1[[#This Row],[Т4]]+Таблица1[[#This Row],[Lдуг 6,мм]]</f>
        <v>19991.236972493778</v>
      </c>
      <c r="CD2652" s="14">
        <f>Таблица1[[#This Row],[Т5]]+Таблица1[[#This Row],[Lдуг 1,мм]]</f>
        <v>58381.302852069493</v>
      </c>
      <c r="CE2652" s="14">
        <f>Таблица1[[#This Row],[Т6]]+Таблица1[[#This Row],[Lпрям1, мм]]</f>
        <v>20381.531732899301</v>
      </c>
      <c r="CF2652" s="15">
        <f>Таблица1[[#This Row],[Т7]]+Таблица1[[#This Row],[Lдуг 2,мм]]</f>
        <v>59062.004731253473</v>
      </c>
      <c r="CG2652" s="14">
        <f>Таблица1[[#This Row],[Т8]]+Таблица1[[#This Row],[Lпрям2, мм]]</f>
        <v>25983.321598618368</v>
      </c>
      <c r="CH2652" s="14">
        <f>Таблица1[[#This Row],[Т9]]-Таблица1[[#This Row],[Т9]]</f>
        <v>0</v>
      </c>
      <c r="CI2652" s="50">
        <f>Таблица1[[#This Row],[Т9]]-Таблица1[[#This Row],[Т8]]</f>
        <v>38680.472998354177</v>
      </c>
      <c r="CJ2652" s="54">
        <f>Таблица1[[#This Row],[Т9]]-Таблица1[[#This Row],[Т7]]</f>
        <v>680.70187918398005</v>
      </c>
      <c r="CK2652" s="14">
        <f>Таблица1[[#This Row],[Т9]]-Таблица1[[#This Row],[Т6]]</f>
        <v>39070.767758759699</v>
      </c>
      <c r="CL2652" s="14">
        <f>Таблица1[[#This Row],[Т9]]-Таблица1[[#This Row],[Т5]]</f>
        <v>727.95570851776574</v>
      </c>
      <c r="CM2652" s="14">
        <f>Таблица1[[#This Row],[Т9]]-Таблица1[[#This Row],[Т4]]</f>
        <v>40199.243279096758</v>
      </c>
      <c r="CN2652" s="14">
        <f>Таблица1[[#This Row],[Т9]]-Таблица1[[#This Row],[Т3]]</f>
        <v>959.99589913732052</v>
      </c>
      <c r="CO2652" s="14">
        <f>Таблица1[[#This Row],[Т9]]-Таблица1[[#This Row],[Т2]]</f>
        <v>45679.775461284909</v>
      </c>
      <c r="CP2652" s="14">
        <f>Таблица1[[#This Row],[Т9]]-Таблица1[[#This Row],[Т1]]</f>
        <v>1159.9631260997558</v>
      </c>
      <c r="CQ2652" s="14">
        <f>Таблица1[[#This Row],[Т9]]-Таблица1[[#This Row],[угол обхв6]]</f>
        <v>47455.861047019447</v>
      </c>
      <c r="CR2652" s="14">
        <f>Таблица1[[#This Row],[Т9]]-Таблица1[[#This Row],[угол обхв5]]</f>
        <v>1180.7169462338425</v>
      </c>
      <c r="CS2652" s="14">
        <f>Таблица1[[#This Row],[Т9]]-Таблица1[[#This Row],[угол обхв4]]</f>
        <v>59062.004731253473</v>
      </c>
      <c r="CT2652" s="14">
        <f>Таблица1[[#This Row],[Lкан_прям, мм]]+Таблица1[[#This Row],[Lкан_дуг, мм]]+Таблица1[[#This Row],[Lкан_леб,мм]]</f>
        <v>85045.326329871838</v>
      </c>
      <c r="CU2652" s="16">
        <f>Таблица1[[#This Row],[Lкан_леб,мм]]</f>
        <v>57881.287785019631</v>
      </c>
      <c r="CV2652" s="14">
        <f>2534431-(Таблица1[[#This Row],[Т23]]+Таблица1[[#This Row],[угол обхв3]])</f>
        <v>2448936.9614551477</v>
      </c>
      <c r="CW2652" s="50">
        <f>SUM(X2652:AC2652,AD2652:AI2652)-Таблица1[[#This Row],[lподв_min, мм]]</f>
        <v>21562.248679861481</v>
      </c>
      <c r="CX2652" s="17">
        <f>CW3091-Таблица1[[#This Row],[Суммарная длина каната]]</f>
        <v>-2448936.9614551477</v>
      </c>
    </row>
    <row r="2653" spans="1:102" x14ac:dyDescent="0.25">
      <c r="A2653" s="21">
        <v>2652</v>
      </c>
      <c r="B2653" s="10">
        <v>66.864693877551005</v>
      </c>
      <c r="C2653" s="10">
        <v>155.29999999999623</v>
      </c>
      <c r="D2653" s="11">
        <v>10442.710493661092</v>
      </c>
      <c r="E2653" s="11">
        <v>26054.011897530982</v>
      </c>
      <c r="F2653" s="11">
        <v>10318.41055560281</v>
      </c>
      <c r="G2653" s="11">
        <v>25988.662640467821</v>
      </c>
      <c r="H2653" s="11">
        <v>10850.710003661094</v>
      </c>
      <c r="I2653" s="11">
        <v>20400.515789991729</v>
      </c>
      <c r="J2653" s="11">
        <v>5653.4961075392539</v>
      </c>
      <c r="K2653" s="11">
        <v>25982.315620807869</v>
      </c>
      <c r="L2653" s="11">
        <v>1181.7229240443417</v>
      </c>
      <c r="M2653" s="11">
        <v>57881.287785019631</v>
      </c>
      <c r="N2653" s="11">
        <v>3509.9999137044024</v>
      </c>
      <c r="O2653" s="11">
        <v>21344.715820473768</v>
      </c>
      <c r="P2653" s="43">
        <v>4302.8847443225068</v>
      </c>
      <c r="Q2653" s="11">
        <v>22874.862676786714</v>
      </c>
      <c r="R2653" s="11">
        <v>8834.364912127874</v>
      </c>
      <c r="S2653" s="11">
        <v>25957.381206947834</v>
      </c>
      <c r="T2653" s="11">
        <v>9939.0288458444484</v>
      </c>
      <c r="U2653" s="11">
        <v>26805.337923735795</v>
      </c>
      <c r="V2653" s="11">
        <v>10442.710493661092</v>
      </c>
      <c r="W2653" s="11">
        <v>26054.011897530982</v>
      </c>
      <c r="X2653" s="12">
        <v>0</v>
      </c>
      <c r="Y2653" s="12">
        <v>0.50298890191572088</v>
      </c>
      <c r="Z2653" s="12">
        <v>202.11084275056308</v>
      </c>
      <c r="AA2653" s="44">
        <v>232.04019061955955</v>
      </c>
      <c r="AB2653" s="45">
        <v>47.253829333786307</v>
      </c>
      <c r="AC2653" s="12">
        <v>699.81507243851695</v>
      </c>
      <c r="AD2653" s="12">
        <v>11606.143684234028</v>
      </c>
      <c r="AE2653" s="12">
        <v>1723.3733653821771</v>
      </c>
      <c r="AF2653" s="12">
        <v>5480.5321821881507</v>
      </c>
      <c r="AG2653" s="44">
        <v>1128.475520337061</v>
      </c>
      <c r="AH2653" s="45">
        <v>390.29476040551975</v>
      </c>
      <c r="AI2653" s="12">
        <v>5653.4961082609316</v>
      </c>
      <c r="AJ2653" s="12">
        <v>-62.537274233309638</v>
      </c>
      <c r="AK2653" s="12">
        <v>-62.607909383362802</v>
      </c>
      <c r="AL2653" s="12">
        <v>-34.225315551403206</v>
      </c>
      <c r="AM2653" s="44">
        <v>-1.6397184927956618</v>
      </c>
      <c r="AN2653" s="45">
        <v>-8.275613067936451</v>
      </c>
      <c r="AO2653" s="12">
        <v>89.999999898654238</v>
      </c>
      <c r="AP2653" s="12">
        <v>-2204.4452587759329</v>
      </c>
      <c r="AQ2653" s="12">
        <v>3147.7453205232919</v>
      </c>
      <c r="AR2653" s="12">
        <v>4073.4056502313915</v>
      </c>
      <c r="AS2653" s="44">
        <v>8822.6901634238457</v>
      </c>
      <c r="AT2653" s="45">
        <v>9997.7543314914928</v>
      </c>
      <c r="AU2653" s="12">
        <v>10850.710493661092</v>
      </c>
      <c r="AV2653" s="12">
        <v>11234.614357590142</v>
      </c>
      <c r="AW2653" s="12">
        <v>21532.427327098132</v>
      </c>
      <c r="AX2653" s="12">
        <v>23212.210191043338</v>
      </c>
      <c r="AY2653" s="44">
        <v>26365.214138725903</v>
      </c>
      <c r="AZ2653" s="45">
        <v>26401.58636976291</v>
      </c>
      <c r="BA2653" s="12">
        <v>26054.011898252662</v>
      </c>
      <c r="BB2653" s="12">
        <v>3147.9770094850173</v>
      </c>
      <c r="BC2653" s="12">
        <v>3940.6301511413958</v>
      </c>
      <c r="BD2653" s="12">
        <v>8604.8858180367588</v>
      </c>
      <c r="BE2653" s="44">
        <v>9950.7035945484768</v>
      </c>
      <c r="BF2653" s="45">
        <v>10383.98500801405</v>
      </c>
      <c r="BG2653" s="12">
        <v>10850.710503661094</v>
      </c>
      <c r="BH2653" s="12">
        <v>21532.87377757514</v>
      </c>
      <c r="BI2653" s="12">
        <v>23062.574183411078</v>
      </c>
      <c r="BJ2653" s="12">
        <v>26294.728721204454</v>
      </c>
      <c r="BK2653" s="44">
        <v>26397.504991957725</v>
      </c>
      <c r="BL2653" s="45">
        <v>26457.76345150387</v>
      </c>
      <c r="BM2653" s="12">
        <v>20400.515789991729</v>
      </c>
      <c r="BN2653" s="12">
        <v>0</v>
      </c>
      <c r="BO2653" s="12">
        <v>7.0635150053163093E-2</v>
      </c>
      <c r="BP2653" s="12">
        <v>28.382593831959596</v>
      </c>
      <c r="BQ2653" s="48">
        <v>32.58559705860754</v>
      </c>
      <c r="BR2653" s="49">
        <v>6.6358945751407896</v>
      </c>
      <c r="BS2653" s="13">
        <v>98.275612966590685</v>
      </c>
      <c r="BT2653" s="12">
        <v>448.71221498037113</v>
      </c>
      <c r="BV2653" s="14">
        <f>Таблица1[[#This Row],[Lкан_леб,мм]]</f>
        <v>57881.287785019631</v>
      </c>
      <c r="BW2653" s="50">
        <f>Таблица1[[#This Row],[угол обхв4]]+Таблица1[[#This Row],[Lдуг 3,мм]]</f>
        <v>11606.143684234028</v>
      </c>
      <c r="BX2653" s="54">
        <f>Таблица1[[#This Row],[угол обхв5]]+Таблица1[[#This Row],[Y5, мм]]</f>
        <v>57881.790773921544</v>
      </c>
      <c r="BY2653" s="14">
        <f>Таблица1[[#This Row],[угол обхв6]]+Таблица1[[#This Row],[Lдуг 4,мм]]</f>
        <v>13329.517049616205</v>
      </c>
      <c r="BZ2653" s="14">
        <f>Таблица1[[#This Row],[Т1]]+Таблица1[[#This Row],[X6, мм]]</f>
        <v>58083.901616672105</v>
      </c>
      <c r="CA2653" s="14">
        <f>Таблица1[[#This Row],[Т2]]+Таблица1[[#This Row],[Lдуг 5,мм]]</f>
        <v>18810.049231804354</v>
      </c>
      <c r="CB2653" s="14">
        <f>Таблица1[[#This Row],[Т3]]+Таблица1[[#This Row],[Y6, мм]]</f>
        <v>58315.941807291667</v>
      </c>
      <c r="CC2653" s="14">
        <f>Таблица1[[#This Row],[Т4]]+Таблица1[[#This Row],[Lдуг 6,мм]]</f>
        <v>19938.524752141417</v>
      </c>
      <c r="CD2653" s="14">
        <f>Таблица1[[#This Row],[Т5]]+Таблица1[[#This Row],[Lдуг 1,мм]]</f>
        <v>58363.195636625453</v>
      </c>
      <c r="CE2653" s="14">
        <f>Таблица1[[#This Row],[Т6]]+Таблица1[[#This Row],[Lпрям1, мм]]</f>
        <v>20328.819512546936</v>
      </c>
      <c r="CF2653" s="15">
        <f>Таблица1[[#This Row],[Т7]]+Таблица1[[#This Row],[Lдуг 2,мм]]</f>
        <v>59063.010709063972</v>
      </c>
      <c r="CG2653" s="14">
        <f>Таблица1[[#This Row],[Т8]]+Таблица1[[#This Row],[Lпрям2, мм]]</f>
        <v>25982.315620807865</v>
      </c>
      <c r="CH2653" s="14">
        <f>Таблица1[[#This Row],[Т9]]-Таблица1[[#This Row],[Т9]]</f>
        <v>0</v>
      </c>
      <c r="CI2653" s="50">
        <f>Таблица1[[#This Row],[Т9]]-Таблица1[[#This Row],[Т8]]</f>
        <v>38734.191196517037</v>
      </c>
      <c r="CJ2653" s="54">
        <f>Таблица1[[#This Row],[Т9]]-Таблица1[[#This Row],[Т7]]</f>
        <v>699.81507243851956</v>
      </c>
      <c r="CK2653" s="14">
        <f>Таблица1[[#This Row],[Т9]]-Таблица1[[#This Row],[Т6]]</f>
        <v>39124.485956922552</v>
      </c>
      <c r="CL2653" s="14">
        <f>Таблица1[[#This Row],[Т9]]-Таблица1[[#This Row],[Т5]]</f>
        <v>747.06890177230525</v>
      </c>
      <c r="CM2653" s="14">
        <f>Таблица1[[#This Row],[Т9]]-Таблица1[[#This Row],[Т4]]</f>
        <v>40252.961477259618</v>
      </c>
      <c r="CN2653" s="14">
        <f>Таблица1[[#This Row],[Т9]]-Таблица1[[#This Row],[Т3]]</f>
        <v>979.10909239186731</v>
      </c>
      <c r="CO2653" s="14">
        <f>Таблица1[[#This Row],[Т9]]-Таблица1[[#This Row],[Т2]]</f>
        <v>45733.493659447769</v>
      </c>
      <c r="CP2653" s="14">
        <f>Таблица1[[#This Row],[Т9]]-Таблица1[[#This Row],[Т1]]</f>
        <v>1181.2199351424279</v>
      </c>
      <c r="CQ2653" s="14">
        <f>Таблица1[[#This Row],[Т9]]-Таблица1[[#This Row],[угол обхв6]]</f>
        <v>47456.867024829946</v>
      </c>
      <c r="CR2653" s="14">
        <f>Таблица1[[#This Row],[Т9]]-Таблица1[[#This Row],[угол обхв5]]</f>
        <v>1181.7229240443412</v>
      </c>
      <c r="CS2653" s="14">
        <f>Таблица1[[#This Row],[Т9]]-Таблица1[[#This Row],[угол обхв4]]</f>
        <v>59063.010709063972</v>
      </c>
      <c r="CT2653" s="14">
        <f>Таблица1[[#This Row],[Lкан_прям, мм]]+Таблица1[[#This Row],[Lкан_дуг, мм]]+Таблица1[[#This Row],[Lкан_леб,мм]]</f>
        <v>85045.326329871838</v>
      </c>
      <c r="CU2653" s="16">
        <f>Таблица1[[#This Row],[Lкан_леб,мм]]</f>
        <v>57881.287785019631</v>
      </c>
      <c r="CV2653" s="14">
        <f>2534431-(Таблица1[[#This Row],[Т23]]+Таблица1[[#This Row],[угол обхв3]])</f>
        <v>2448936.9614551477</v>
      </c>
      <c r="CW2653" s="50">
        <f>SUM(X2653:AC2653,AD2653:AI2653)-Таблица1[[#This Row],[lподв_min, мм]]</f>
        <v>21510.542437312954</v>
      </c>
      <c r="CX2653" s="17">
        <f>CW3092-Таблица1[[#This Row],[Суммарная длина каната]]</f>
        <v>-2448936.9614551477</v>
      </c>
    </row>
    <row r="2654" spans="1:102" x14ac:dyDescent="0.25">
      <c r="A2654" s="21">
        <v>2653</v>
      </c>
      <c r="B2654" s="10">
        <v>68.287346938775499</v>
      </c>
      <c r="C2654" s="10">
        <v>23.78</v>
      </c>
      <c r="D2654" s="11">
        <v>5300.5499945670008</v>
      </c>
      <c r="E2654" s="11">
        <v>12520.764272720928</v>
      </c>
      <c r="F2654" s="11">
        <v>4431.477949158615</v>
      </c>
      <c r="G2654" s="11">
        <v>12756.566689777424</v>
      </c>
      <c r="H2654" s="11">
        <v>4892.5495045670004</v>
      </c>
      <c r="I2654" s="11">
        <v>8546.9317589412985</v>
      </c>
      <c r="J2654" s="11">
        <v>3973.8325137796301</v>
      </c>
      <c r="K2654" s="11">
        <v>25530.461982457226</v>
      </c>
      <c r="L2654" s="11">
        <v>1643.8828230722572</v>
      </c>
      <c r="M2654" s="11">
        <v>57870.981524342351</v>
      </c>
      <c r="N2654" s="11">
        <v>3235.4508909962938</v>
      </c>
      <c r="O2654" s="11">
        <v>21428.464827711592</v>
      </c>
      <c r="P2654" s="43">
        <v>5924.1020992523972</v>
      </c>
      <c r="Q2654" s="11">
        <v>19363.712378087679</v>
      </c>
      <c r="R2654" s="11">
        <v>5363.4054797809185</v>
      </c>
      <c r="S2654" s="11">
        <v>13911.937226734384</v>
      </c>
      <c r="T2654" s="11">
        <v>5300.5499945670008</v>
      </c>
      <c r="U2654" s="11">
        <v>12520.764272720928</v>
      </c>
      <c r="V2654" s="11">
        <v>4401.4068189049758</v>
      </c>
      <c r="W2654" s="11">
        <v>12619.392613781743</v>
      </c>
      <c r="X2654" s="12">
        <v>0</v>
      </c>
      <c r="Y2654" s="12">
        <v>722.48431302295251</v>
      </c>
      <c r="Z2654" s="12">
        <v>415.50372493553806</v>
      </c>
      <c r="AA2654" s="44">
        <v>232.0401906195585</v>
      </c>
      <c r="AB2654" s="45">
        <v>273.8545944942083</v>
      </c>
      <c r="AC2654" s="12">
        <v>0</v>
      </c>
      <c r="AD2654" s="12">
        <v>11557.629437116249</v>
      </c>
      <c r="AE2654" s="12">
        <v>3389.9923300628507</v>
      </c>
      <c r="AF2654" s="12">
        <v>5480.5321821881489</v>
      </c>
      <c r="AG2654" s="44">
        <v>1128.4755203370623</v>
      </c>
      <c r="AH2654" s="45">
        <v>3973.832512752912</v>
      </c>
      <c r="AI2654" s="12">
        <v>0</v>
      </c>
      <c r="AJ2654" s="12">
        <v>-63.936575748403079</v>
      </c>
      <c r="AK2654" s="12">
        <v>37.522497537439683</v>
      </c>
      <c r="AL2654" s="12">
        <v>95.872031387368594</v>
      </c>
      <c r="AM2654" s="44">
        <v>128.45762844597598</v>
      </c>
      <c r="AN2654" s="45">
        <v>89.999999855817336</v>
      </c>
      <c r="AO2654" s="12">
        <v>0</v>
      </c>
      <c r="AP2654" s="12">
        <v>-2209.0860753871566</v>
      </c>
      <c r="AQ2654" s="12">
        <v>3483.952633013786</v>
      </c>
      <c r="AR2654" s="12">
        <v>6329.9612727431113</v>
      </c>
      <c r="AS2654" s="44">
        <v>5682.8973489467762</v>
      </c>
      <c r="AT2654" s="45">
        <v>4892.5499945669999</v>
      </c>
      <c r="AU2654" s="12">
        <v>0</v>
      </c>
      <c r="AV2654" s="12">
        <v>11225.412371344424</v>
      </c>
      <c r="AW2654" s="12">
        <v>21752.055439772994</v>
      </c>
      <c r="AX2654" s="12">
        <v>19321.971135971111</v>
      </c>
      <c r="AY2654" s="44">
        <v>13658.187457203638</v>
      </c>
      <c r="AZ2654" s="45">
        <v>12520.764271694212</v>
      </c>
      <c r="BA2654" s="12">
        <v>0</v>
      </c>
      <c r="BB2654" s="12">
        <v>2868.9411309063412</v>
      </c>
      <c r="BC2654" s="12">
        <v>6172.6038412698899</v>
      </c>
      <c r="BD2654" s="12">
        <v>5769.2646532716326</v>
      </c>
      <c r="BE2654" s="44">
        <v>4981.0581254011431</v>
      </c>
      <c r="BF2654" s="45">
        <v>4892.5500045669996</v>
      </c>
      <c r="BG2654" s="12">
        <v>0</v>
      </c>
      <c r="BH2654" s="12">
        <v>21607.726077731797</v>
      </c>
      <c r="BI2654" s="12">
        <v>19687.302990149081</v>
      </c>
      <c r="BJ2654" s="12">
        <v>13870.195984617816</v>
      </c>
      <c r="BK2654" s="44">
        <v>12774.514042251674</v>
      </c>
      <c r="BL2654" s="45">
        <v>8546.9317589413004</v>
      </c>
      <c r="BM2654" s="12">
        <v>0</v>
      </c>
      <c r="BN2654" s="12">
        <v>0</v>
      </c>
      <c r="BO2654" s="12">
        <v>101.45907328584275</v>
      </c>
      <c r="BP2654" s="12">
        <v>58.34953384992891</v>
      </c>
      <c r="BQ2654" s="48">
        <v>32.585597058607398</v>
      </c>
      <c r="BR2654" s="49">
        <v>38.457628590158649</v>
      </c>
      <c r="BS2654" s="13">
        <v>0</v>
      </c>
      <c r="BT2654" s="12">
        <v>459.01847565764484</v>
      </c>
      <c r="BV2654" s="14">
        <f>Таблица1[[#This Row],[Lкан_леб,мм]]</f>
        <v>57870.981524342351</v>
      </c>
      <c r="BW2654" s="50">
        <f>Таблица1[[#This Row],[угол обхв4]]+Таблица1[[#This Row],[Lдуг 3,мм]]</f>
        <v>11557.629437116249</v>
      </c>
      <c r="BX2654" s="54">
        <f>Таблица1[[#This Row],[угол обхв5]]+Таблица1[[#This Row],[Y5, мм]]</f>
        <v>58593.4658373653</v>
      </c>
      <c r="BY2654" s="14">
        <f>Таблица1[[#This Row],[угол обхв6]]+Таблица1[[#This Row],[Lдуг 4,мм]]</f>
        <v>14947.6217671791</v>
      </c>
      <c r="BZ2654" s="14">
        <f>Таблица1[[#This Row],[Т1]]+Таблица1[[#This Row],[X6, мм]]</f>
        <v>59008.969562300837</v>
      </c>
      <c r="CA2654" s="14">
        <f>Таблица1[[#This Row],[Т2]]+Таблица1[[#This Row],[Lдуг 5,мм]]</f>
        <v>20428.15394936725</v>
      </c>
      <c r="CB2654" s="14">
        <f>Таблица1[[#This Row],[Т3]]+Таблица1[[#This Row],[Y6, мм]]</f>
        <v>59241.009752920399</v>
      </c>
      <c r="CC2654" s="14">
        <f>Таблица1[[#This Row],[Т4]]+Таблица1[[#This Row],[Lдуг 6,мм]]</f>
        <v>21556.629469704312</v>
      </c>
      <c r="CD2654" s="14">
        <f>Таблица1[[#This Row],[Т5]]+Таблица1[[#This Row],[Lдуг 1,мм]]</f>
        <v>59514.864347414608</v>
      </c>
      <c r="CE2654" s="14">
        <f>Таблица1[[#This Row],[Т6]]+Таблица1[[#This Row],[Lпрям1, мм]]</f>
        <v>25530.461982457226</v>
      </c>
      <c r="CF2654" s="15">
        <f>Таблица1[[#This Row],[Т7]]+Таблица1[[#This Row],[Lдуг 2,мм]]</f>
        <v>59514.864347414608</v>
      </c>
      <c r="CG2654" s="14">
        <f>Таблица1[[#This Row],[Т8]]+Таблица1[[#This Row],[Lпрям2, мм]]</f>
        <v>25530.461982457226</v>
      </c>
      <c r="CH2654" s="14">
        <f>Таблица1[[#This Row],[Т9]]-Таблица1[[#This Row],[Т9]]</f>
        <v>0</v>
      </c>
      <c r="CI2654" s="50">
        <f>Таблица1[[#This Row],[Т9]]-Таблица1[[#This Row],[Т8]]</f>
        <v>33984.402364957379</v>
      </c>
      <c r="CJ2654" s="54">
        <f>Таблица1[[#This Row],[Т9]]-Таблица1[[#This Row],[Т7]]</f>
        <v>0</v>
      </c>
      <c r="CK2654" s="14">
        <f>Таблица1[[#This Row],[Т9]]-Таблица1[[#This Row],[Т6]]</f>
        <v>37958.234877710296</v>
      </c>
      <c r="CL2654" s="14">
        <f>Таблица1[[#This Row],[Т9]]-Таблица1[[#This Row],[Т5]]</f>
        <v>273.85459449420887</v>
      </c>
      <c r="CM2654" s="14">
        <f>Таблица1[[#This Row],[Т9]]-Таблица1[[#This Row],[Т4]]</f>
        <v>39086.710398047362</v>
      </c>
      <c r="CN2654" s="14">
        <f>Таблица1[[#This Row],[Т9]]-Таблица1[[#This Row],[Т3]]</f>
        <v>505.89478511377092</v>
      </c>
      <c r="CO2654" s="14">
        <f>Таблица1[[#This Row],[Т9]]-Таблица1[[#This Row],[Т2]]</f>
        <v>44567.242580235506</v>
      </c>
      <c r="CP2654" s="14">
        <f>Таблица1[[#This Row],[Т9]]-Таблица1[[#This Row],[Т1]]</f>
        <v>921.39851004930824</v>
      </c>
      <c r="CQ2654" s="14">
        <f>Таблица1[[#This Row],[Т9]]-Таблица1[[#This Row],[угол обхв6]]</f>
        <v>47957.234910298357</v>
      </c>
      <c r="CR2654" s="14">
        <f>Таблица1[[#This Row],[Т9]]-Таблица1[[#This Row],[угол обхв5]]</f>
        <v>1643.8828230722575</v>
      </c>
      <c r="CS2654" s="14">
        <f>Таблица1[[#This Row],[Т9]]-Таблица1[[#This Row],[угол обхв4]]</f>
        <v>59514.864347414608</v>
      </c>
      <c r="CT2654" s="14">
        <f>Таблица1[[#This Row],[Lкан_прям, мм]]+Таблица1[[#This Row],[Lкан_дуг, мм]]+Таблица1[[#This Row],[Lкан_леб,мм]]</f>
        <v>85045.326329871838</v>
      </c>
      <c r="CU2654" s="16">
        <f>Таблица1[[#This Row],[Lкан_леб,мм]]</f>
        <v>57870.981524342351</v>
      </c>
      <c r="CV2654" s="14">
        <f>2534431-(Таблица1[[#This Row],[Т23]]+Таблица1[[#This Row],[угол обхв3]])</f>
        <v>2448926.6551944707</v>
      </c>
      <c r="CW2654" s="50">
        <f>SUM(X2654:AC2654,AD2654:AI2654)-Таблица1[[#This Row],[lподв_min, мм]]</f>
        <v>23200.512291749852</v>
      </c>
      <c r="CX2654" s="17">
        <f>CW3093-Таблица1[[#This Row],[Суммарная длина каната]]</f>
        <v>-2448926.6551944707</v>
      </c>
    </row>
    <row r="2655" spans="1:102" x14ac:dyDescent="0.25">
      <c r="A2655" s="21">
        <v>2654</v>
      </c>
      <c r="B2655" s="10">
        <v>68.287346938775499</v>
      </c>
      <c r="C2655" s="10">
        <v>26.464081632653066</v>
      </c>
      <c r="D2655" s="11">
        <v>5683.961773327539</v>
      </c>
      <c r="E2655" s="11">
        <v>12583.961527404908</v>
      </c>
      <c r="F2655" s="11">
        <v>4804.8007913512674</v>
      </c>
      <c r="G2655" s="11">
        <v>12778.807537809324</v>
      </c>
      <c r="H2655" s="11">
        <v>5275.9612833275396</v>
      </c>
      <c r="I2655" s="11">
        <v>8571.2281250997712</v>
      </c>
      <c r="J2655" s="11">
        <v>4012.7334023051376</v>
      </c>
      <c r="K2655" s="11">
        <v>25568.688368962976</v>
      </c>
      <c r="L2655" s="11">
        <v>1605.6564365665106</v>
      </c>
      <c r="M2655" s="11">
        <v>57870.981524342351</v>
      </c>
      <c r="N2655" s="11">
        <v>3235.4508909962938</v>
      </c>
      <c r="O2655" s="11">
        <v>21428.464827711592</v>
      </c>
      <c r="P2655" s="43">
        <v>5986.3818602057117</v>
      </c>
      <c r="Q2655" s="11">
        <v>19448.602675422233</v>
      </c>
      <c r="R2655" s="11">
        <v>5681.6011612479952</v>
      </c>
      <c r="S2655" s="11">
        <v>13976.551713895755</v>
      </c>
      <c r="T2655" s="11">
        <v>5683.961773327539</v>
      </c>
      <c r="U2655" s="11">
        <v>12583.961527404908</v>
      </c>
      <c r="V2655" s="11">
        <v>4781.1863665359188</v>
      </c>
      <c r="W2655" s="11">
        <v>12640.375753378723</v>
      </c>
      <c r="X2655" s="12">
        <v>0</v>
      </c>
      <c r="Y2655" s="12">
        <v>709.81119080722203</v>
      </c>
      <c r="Z2655" s="12">
        <v>409.06365390337129</v>
      </c>
      <c r="AA2655" s="44">
        <v>232.04019061955907</v>
      </c>
      <c r="AB2655" s="45">
        <v>254.74140123635834</v>
      </c>
      <c r="AC2655" s="12">
        <v>0</v>
      </c>
      <c r="AD2655" s="12">
        <v>11557.629437116249</v>
      </c>
      <c r="AE2655" s="12">
        <v>3389.3178280331463</v>
      </c>
      <c r="AF2655" s="12">
        <v>5480.5321821881498</v>
      </c>
      <c r="AG2655" s="44">
        <v>1128.4755203370601</v>
      </c>
      <c r="AH2655" s="45">
        <v>4012.7334012883721</v>
      </c>
      <c r="AI2655" s="12">
        <v>0</v>
      </c>
      <c r="AJ2655" s="12">
        <v>-63.936575748403079</v>
      </c>
      <c r="AK2655" s="12">
        <v>35.7428004388739</v>
      </c>
      <c r="AL2655" s="12">
        <v>93.187949754715504</v>
      </c>
      <c r="AM2655" s="44">
        <v>125.77354681332298</v>
      </c>
      <c r="AN2655" s="45">
        <v>89.999999857215073</v>
      </c>
      <c r="AO2655" s="12">
        <v>0</v>
      </c>
      <c r="AP2655" s="12">
        <v>-2209.0860753871566</v>
      </c>
      <c r="AQ2655" s="12">
        <v>3473.7831451900011</v>
      </c>
      <c r="AR2655" s="12">
        <v>6393.7504729763459</v>
      </c>
      <c r="AS2655" s="44">
        <v>6012.625353561235</v>
      </c>
      <c r="AT2655" s="45">
        <v>5275.9617733275381</v>
      </c>
      <c r="AU2655" s="12">
        <v>0</v>
      </c>
      <c r="AV2655" s="12">
        <v>11225.412371344424</v>
      </c>
      <c r="AW2655" s="12">
        <v>21759.616962856373</v>
      </c>
      <c r="AX2655" s="12">
        <v>19425.913177205453</v>
      </c>
      <c r="AY2655" s="44">
        <v>13738.041789357243</v>
      </c>
      <c r="AZ2655" s="45">
        <v>12583.961526388146</v>
      </c>
      <c r="BA2655" s="12">
        <v>0</v>
      </c>
      <c r="BB2655" s="12">
        <v>2868.9411309063412</v>
      </c>
      <c r="BC2655" s="12">
        <v>6224.7141143994186</v>
      </c>
      <c r="BD2655" s="12">
        <v>6088.9697740186293</v>
      </c>
      <c r="BE2655" s="44">
        <v>5352.9375810142983</v>
      </c>
      <c r="BF2655" s="45">
        <v>5275.9617833275397</v>
      </c>
      <c r="BG2655" s="12">
        <v>0</v>
      </c>
      <c r="BH2655" s="12">
        <v>21607.726077731797</v>
      </c>
      <c r="BI2655" s="12">
        <v>19779.754810567014</v>
      </c>
      <c r="BJ2655" s="12">
        <v>13953.862215678977</v>
      </c>
      <c r="BK2655" s="44">
        <v>12822.471451943422</v>
      </c>
      <c r="BL2655" s="45">
        <v>8571.228125099773</v>
      </c>
      <c r="BM2655" s="12">
        <v>0</v>
      </c>
      <c r="BN2655" s="12">
        <v>0</v>
      </c>
      <c r="BO2655" s="12">
        <v>99.679376187276972</v>
      </c>
      <c r="BP2655" s="12">
        <v>57.445149315841618</v>
      </c>
      <c r="BQ2655" s="48">
        <v>32.585597058607476</v>
      </c>
      <c r="BR2655" s="49">
        <v>35.773546956107907</v>
      </c>
      <c r="BS2655" s="13">
        <v>0</v>
      </c>
      <c r="BT2655" s="12">
        <v>459.01847565764484</v>
      </c>
      <c r="BV2655" s="14">
        <f>Таблица1[[#This Row],[Lкан_леб,мм]]</f>
        <v>57870.981524342351</v>
      </c>
      <c r="BW2655" s="50">
        <f>Таблица1[[#This Row],[угол обхв4]]+Таблица1[[#This Row],[Lдуг 3,мм]]</f>
        <v>11557.629437116249</v>
      </c>
      <c r="BX2655" s="54">
        <f>Таблица1[[#This Row],[угол обхв5]]+Таблица1[[#This Row],[Y5, мм]]</f>
        <v>58580.792715149575</v>
      </c>
      <c r="BY2655" s="14">
        <f>Таблица1[[#This Row],[угол обхв6]]+Таблица1[[#This Row],[Lдуг 4,мм]]</f>
        <v>14946.947265149396</v>
      </c>
      <c r="BZ2655" s="14">
        <f>Таблица1[[#This Row],[Т1]]+Таблица1[[#This Row],[X6, мм]]</f>
        <v>58989.856369052948</v>
      </c>
      <c r="CA2655" s="14">
        <f>Таблица1[[#This Row],[Т2]]+Таблица1[[#This Row],[Lдуг 5,мм]]</f>
        <v>20427.479447337544</v>
      </c>
      <c r="CB2655" s="14">
        <f>Таблица1[[#This Row],[Т3]]+Таблица1[[#This Row],[Y6, мм]]</f>
        <v>59221.89655967251</v>
      </c>
      <c r="CC2655" s="14">
        <f>Таблица1[[#This Row],[Т4]]+Таблица1[[#This Row],[Lдуг 6,мм]]</f>
        <v>21555.954967674603</v>
      </c>
      <c r="CD2655" s="14">
        <f>Таблица1[[#This Row],[Т5]]+Таблица1[[#This Row],[Lдуг 1,мм]]</f>
        <v>59476.637960908869</v>
      </c>
      <c r="CE2655" s="14">
        <f>Таблица1[[#This Row],[Т6]]+Таблица1[[#This Row],[Lпрям1, мм]]</f>
        <v>25568.688368962976</v>
      </c>
      <c r="CF2655" s="15">
        <f>Таблица1[[#This Row],[Т7]]+Таблица1[[#This Row],[Lдуг 2,мм]]</f>
        <v>59476.637960908869</v>
      </c>
      <c r="CG2655" s="14">
        <f>Таблица1[[#This Row],[Т8]]+Таблица1[[#This Row],[Lпрям2, мм]]</f>
        <v>25568.688368962976</v>
      </c>
      <c r="CH2655" s="14">
        <f>Таблица1[[#This Row],[Т9]]-Таблица1[[#This Row],[Т9]]</f>
        <v>0</v>
      </c>
      <c r="CI2655" s="50">
        <f>Таблица1[[#This Row],[Т9]]-Таблица1[[#This Row],[Т8]]</f>
        <v>33907.949591945893</v>
      </c>
      <c r="CJ2655" s="54">
        <f>Таблица1[[#This Row],[Т9]]-Таблица1[[#This Row],[Т7]]</f>
        <v>0</v>
      </c>
      <c r="CK2655" s="14">
        <f>Таблица1[[#This Row],[Т9]]-Таблица1[[#This Row],[Т6]]</f>
        <v>37920.682993234266</v>
      </c>
      <c r="CL2655" s="14">
        <f>Таблица1[[#This Row],[Т9]]-Таблица1[[#This Row],[Т5]]</f>
        <v>254.7414012363588</v>
      </c>
      <c r="CM2655" s="14">
        <f>Таблица1[[#This Row],[Т9]]-Таблица1[[#This Row],[Т4]]</f>
        <v>39049.158513571325</v>
      </c>
      <c r="CN2655" s="14">
        <f>Таблица1[[#This Row],[Т9]]-Таблица1[[#This Row],[Т3]]</f>
        <v>486.78159185592085</v>
      </c>
      <c r="CO2655" s="14">
        <f>Таблица1[[#This Row],[Т9]]-Таблица1[[#This Row],[Т2]]</f>
        <v>44529.690695759477</v>
      </c>
      <c r="CP2655" s="14">
        <f>Таблица1[[#This Row],[Т9]]-Таблица1[[#This Row],[Т1]]</f>
        <v>895.8452457592939</v>
      </c>
      <c r="CQ2655" s="14">
        <f>Таблица1[[#This Row],[Т9]]-Таблица1[[#This Row],[угол обхв6]]</f>
        <v>47919.008523792618</v>
      </c>
      <c r="CR2655" s="14">
        <f>Таблица1[[#This Row],[Т9]]-Таблица1[[#This Row],[угол обхв5]]</f>
        <v>1605.6564365665181</v>
      </c>
      <c r="CS2655" s="14">
        <f>Таблица1[[#This Row],[Т9]]-Таблица1[[#This Row],[угол обхв4]]</f>
        <v>59476.637960908869</v>
      </c>
      <c r="CT2655" s="14">
        <f>Таблица1[[#This Row],[Lкан_прям, мм]]+Таблица1[[#This Row],[Lкан_дуг, мм]]+Таблица1[[#This Row],[Lкан_леб,мм]]</f>
        <v>85045.326329871838</v>
      </c>
      <c r="CU2655" s="16">
        <f>Таблица1[[#This Row],[Lкан_леб,мм]]</f>
        <v>57870.981524342351</v>
      </c>
      <c r="CV2655" s="14">
        <f>2534431-(Таблица1[[#This Row],[Т23]]+Таблица1[[#This Row],[угол обхв3]])</f>
        <v>2448926.6551944707</v>
      </c>
      <c r="CW2655" s="50">
        <f>SUM(X2655:AC2655,AD2655:AI2655)-Таблица1[[#This Row],[lподв_min, мм]]</f>
        <v>23161.611403224349</v>
      </c>
      <c r="CX2655" s="17">
        <f>CW3094-Таблица1[[#This Row],[Суммарная длина каната]]</f>
        <v>-2448926.6551944707</v>
      </c>
    </row>
    <row r="2656" spans="1:102" x14ac:dyDescent="0.25">
      <c r="A2656" s="21">
        <v>2655</v>
      </c>
      <c r="B2656" s="10">
        <v>68.287346938775499</v>
      </c>
      <c r="C2656" s="10">
        <v>29.148163265306128</v>
      </c>
      <c r="D2656" s="11">
        <v>6063.9934604105965</v>
      </c>
      <c r="E2656" s="11">
        <v>12665.044213008669</v>
      </c>
      <c r="F2656" s="11">
        <v>5176.6725548731165</v>
      </c>
      <c r="G2656" s="11">
        <v>12818.506294957746</v>
      </c>
      <c r="H2656" s="11">
        <v>5655.9929704105962</v>
      </c>
      <c r="I2656" s="11">
        <v>8611.7483813411673</v>
      </c>
      <c r="J2656" s="11">
        <v>4053.2958316675013</v>
      </c>
      <c r="K2656" s="11">
        <v>25606.914755468933</v>
      </c>
      <c r="L2656" s="11">
        <v>1567.4300500605407</v>
      </c>
      <c r="M2656" s="11">
        <v>57870.981524342351</v>
      </c>
      <c r="N2656" s="11">
        <v>3235.4508909962938</v>
      </c>
      <c r="O2656" s="11">
        <v>21428.464827711592</v>
      </c>
      <c r="P2656" s="43">
        <v>6044.6179737812481</v>
      </c>
      <c r="Q2656" s="11">
        <v>19536.316336168824</v>
      </c>
      <c r="R2656" s="11">
        <v>5996.4219305797869</v>
      </c>
      <c r="S2656" s="11">
        <v>14055.99607714931</v>
      </c>
      <c r="T2656" s="11">
        <v>6063.9934604105965</v>
      </c>
      <c r="U2656" s="11">
        <v>12665.044213008669</v>
      </c>
      <c r="V2656" s="11">
        <v>5159.5666491383245</v>
      </c>
      <c r="W2656" s="11">
        <v>12679.120542497199</v>
      </c>
      <c r="X2656" s="12">
        <v>0</v>
      </c>
      <c r="Y2656" s="12">
        <v>697.13529838971988</v>
      </c>
      <c r="Z2656" s="12">
        <v>402.62635307297637</v>
      </c>
      <c r="AA2656" s="44">
        <v>232.0401906195587</v>
      </c>
      <c r="AB2656" s="45">
        <v>235.62820797828573</v>
      </c>
      <c r="AC2656" s="12">
        <v>0</v>
      </c>
      <c r="AD2656" s="12">
        <v>11557.629437116249</v>
      </c>
      <c r="AE2656" s="12">
        <v>3386.9817851665671</v>
      </c>
      <c r="AF2656" s="12">
        <v>5480.5321821881489</v>
      </c>
      <c r="AG2656" s="44">
        <v>1128.4755203370603</v>
      </c>
      <c r="AH2656" s="45">
        <v>4053.2958306609112</v>
      </c>
      <c r="AI2656" s="12">
        <v>0</v>
      </c>
      <c r="AJ2656" s="12">
        <v>-63.936575748403079</v>
      </c>
      <c r="AK2656" s="12">
        <v>33.962714318568125</v>
      </c>
      <c r="AL2656" s="12">
        <v>90.503868122062457</v>
      </c>
      <c r="AM2656" s="44">
        <v>123.08946518066988</v>
      </c>
      <c r="AN2656" s="45">
        <v>89.999999858643989</v>
      </c>
      <c r="AO2656" s="12">
        <v>0</v>
      </c>
      <c r="AP2656" s="12">
        <v>-2209.0860753871566</v>
      </c>
      <c r="AQ2656" s="12">
        <v>3463.3814301950702</v>
      </c>
      <c r="AR2656" s="12">
        <v>6452.6021970920638</v>
      </c>
      <c r="AS2656" s="44">
        <v>6338.2521285791181</v>
      </c>
      <c r="AT2656" s="45">
        <v>5655.9934604105965</v>
      </c>
      <c r="AU2656" s="12">
        <v>0</v>
      </c>
      <c r="AV2656" s="12">
        <v>11225.412371344424</v>
      </c>
      <c r="AW2656" s="12">
        <v>21766.860556556618</v>
      </c>
      <c r="AX2656" s="12">
        <v>19532.72836606437</v>
      </c>
      <c r="AY2656" s="44">
        <v>13833.249324679742</v>
      </c>
      <c r="AZ2656" s="45">
        <v>12665.04421200208</v>
      </c>
      <c r="BA2656" s="12">
        <v>0</v>
      </c>
      <c r="BB2656" s="12">
        <v>2868.9411309063412</v>
      </c>
      <c r="BC2656" s="12">
        <v>6272.5485129800245</v>
      </c>
      <c r="BD2656" s="12">
        <v>6404.4061538906035</v>
      </c>
      <c r="BE2656" s="44">
        <v>5722.1632624112654</v>
      </c>
      <c r="BF2656" s="45">
        <v>5655.9934704105963</v>
      </c>
      <c r="BG2656" s="12">
        <v>0</v>
      </c>
      <c r="BH2656" s="12">
        <v>21607.726077731797</v>
      </c>
      <c r="BI2656" s="12">
        <v>19874.712065013849</v>
      </c>
      <c r="BJ2656" s="12">
        <v>14052.408107044854</v>
      </c>
      <c r="BK2656" s="44">
        <v>12887.790965478234</v>
      </c>
      <c r="BL2656" s="45">
        <v>8611.7483813411691</v>
      </c>
      <c r="BM2656" s="12">
        <v>0</v>
      </c>
      <c r="BN2656" s="12">
        <v>0</v>
      </c>
      <c r="BO2656" s="12">
        <v>97.89929006697119</v>
      </c>
      <c r="BP2656" s="12">
        <v>56.541153803494332</v>
      </c>
      <c r="BQ2656" s="48">
        <v>32.585597058607419</v>
      </c>
      <c r="BR2656" s="49">
        <v>33.089465322025895</v>
      </c>
      <c r="BS2656" s="13">
        <v>0</v>
      </c>
      <c r="BT2656" s="12">
        <v>459.01847565764484</v>
      </c>
      <c r="BV2656" s="14">
        <f>Таблица1[[#This Row],[Lкан_леб,мм]]</f>
        <v>57870.981524342351</v>
      </c>
      <c r="BW2656" s="50">
        <f>Таблица1[[#This Row],[угол обхв4]]+Таблица1[[#This Row],[Lдуг 3,мм]]</f>
        <v>11557.629437116249</v>
      </c>
      <c r="BX2656" s="54">
        <f>Таблица1[[#This Row],[угол обхв5]]+Таблица1[[#This Row],[Y5, мм]]</f>
        <v>58568.116822732074</v>
      </c>
      <c r="BY2656" s="14">
        <f>Таблица1[[#This Row],[угол обхв6]]+Таблица1[[#This Row],[Lдуг 4,мм]]</f>
        <v>14944.611222282816</v>
      </c>
      <c r="BZ2656" s="14">
        <f>Таблица1[[#This Row],[Т1]]+Таблица1[[#This Row],[X6, мм]]</f>
        <v>58970.743175805052</v>
      </c>
      <c r="CA2656" s="14">
        <f>Таблица1[[#This Row],[Т2]]+Таблица1[[#This Row],[Lдуг 5,мм]]</f>
        <v>20425.143404470964</v>
      </c>
      <c r="CB2656" s="14">
        <f>Таблица1[[#This Row],[Т3]]+Таблица1[[#This Row],[Y6, мм]]</f>
        <v>59202.783366424614</v>
      </c>
      <c r="CC2656" s="14">
        <f>Таблица1[[#This Row],[Т4]]+Таблица1[[#This Row],[Lдуг 6,мм]]</f>
        <v>21553.618924808023</v>
      </c>
      <c r="CD2656" s="14">
        <f>Таблица1[[#This Row],[Т5]]+Таблица1[[#This Row],[Lдуг 1,мм]]</f>
        <v>59438.411574402897</v>
      </c>
      <c r="CE2656" s="14">
        <f>Таблица1[[#This Row],[Т6]]+Таблица1[[#This Row],[Lпрям1, мм]]</f>
        <v>25606.914755468933</v>
      </c>
      <c r="CF2656" s="15">
        <f>Таблица1[[#This Row],[Т7]]+Таблица1[[#This Row],[Lдуг 2,мм]]</f>
        <v>59438.411574402897</v>
      </c>
      <c r="CG2656" s="14">
        <f>Таблица1[[#This Row],[Т8]]+Таблица1[[#This Row],[Lпрям2, мм]]</f>
        <v>25606.914755468933</v>
      </c>
      <c r="CH2656" s="14">
        <f>Таблица1[[#This Row],[Т9]]-Таблица1[[#This Row],[Т9]]</f>
        <v>0</v>
      </c>
      <c r="CI2656" s="50">
        <f>Таблица1[[#This Row],[Т9]]-Таблица1[[#This Row],[Т8]]</f>
        <v>33831.496818933963</v>
      </c>
      <c r="CJ2656" s="54">
        <f>Таблица1[[#This Row],[Т9]]-Таблица1[[#This Row],[Т7]]</f>
        <v>0</v>
      </c>
      <c r="CK2656" s="14">
        <f>Таблица1[[#This Row],[Т9]]-Таблица1[[#This Row],[Т6]]</f>
        <v>37884.792649594878</v>
      </c>
      <c r="CL2656" s="14">
        <f>Таблица1[[#This Row],[Т9]]-Таблица1[[#This Row],[Т5]]</f>
        <v>235.62820797828317</v>
      </c>
      <c r="CM2656" s="14">
        <f>Таблица1[[#This Row],[Т9]]-Таблица1[[#This Row],[Т4]]</f>
        <v>39013.268169931936</v>
      </c>
      <c r="CN2656" s="14">
        <f>Таблица1[[#This Row],[Т9]]-Таблица1[[#This Row],[Т3]]</f>
        <v>467.66839859784523</v>
      </c>
      <c r="CO2656" s="14">
        <f>Таблица1[[#This Row],[Т9]]-Таблица1[[#This Row],[Т2]]</f>
        <v>44493.800352120081</v>
      </c>
      <c r="CP2656" s="14">
        <f>Таблица1[[#This Row],[Т9]]-Таблица1[[#This Row],[Т1]]</f>
        <v>870.29475167082273</v>
      </c>
      <c r="CQ2656" s="14">
        <f>Таблица1[[#This Row],[Т9]]-Таблица1[[#This Row],[угол обхв6]]</f>
        <v>47880.782137286646</v>
      </c>
      <c r="CR2656" s="14">
        <f>Таблица1[[#This Row],[Т9]]-Таблица1[[#This Row],[угол обхв5]]</f>
        <v>1567.4300500605459</v>
      </c>
      <c r="CS2656" s="14">
        <f>Таблица1[[#This Row],[Т9]]-Таблица1[[#This Row],[угол обхв4]]</f>
        <v>59438.411574402897</v>
      </c>
      <c r="CT2656" s="14">
        <f>Таблица1[[#This Row],[Lкан_прям, мм]]+Таблица1[[#This Row],[Lкан_дуг, мм]]+Таблица1[[#This Row],[Lкан_леб,мм]]</f>
        <v>85045.326329871823</v>
      </c>
      <c r="CU2656" s="16">
        <f>Таблица1[[#This Row],[Lкан_леб,мм]]</f>
        <v>57870.981524342351</v>
      </c>
      <c r="CV2656" s="14">
        <f>2534431-(Таблица1[[#This Row],[Т23]]+Таблица1[[#This Row],[угол обхв3]])</f>
        <v>2448926.6551944707</v>
      </c>
      <c r="CW2656" s="50">
        <f>SUM(X2656:AC2656,AD2656:AI2656)-Таблица1[[#This Row],[lподв_min, мм]]</f>
        <v>23121.048973861973</v>
      </c>
      <c r="CX2656" s="17">
        <f>CW3095-Таблица1[[#This Row],[Суммарная длина каната]]</f>
        <v>-2448926.6551944707</v>
      </c>
    </row>
    <row r="2657" spans="1:102" x14ac:dyDescent="0.25">
      <c r="A2657" s="21">
        <v>2656</v>
      </c>
      <c r="B2657" s="10">
        <v>68.287346938775499</v>
      </c>
      <c r="C2657" s="10">
        <v>31.832244897959189</v>
      </c>
      <c r="D2657" s="11">
        <v>6439.8112084521945</v>
      </c>
      <c r="E2657" s="11">
        <v>12763.834421778844</v>
      </c>
      <c r="F2657" s="11">
        <v>5546.2772964744527</v>
      </c>
      <c r="G2657" s="11">
        <v>12875.575856107174</v>
      </c>
      <c r="H2657" s="11">
        <v>6031.8107184521959</v>
      </c>
      <c r="I2657" s="11">
        <v>8668.3163113539886</v>
      </c>
      <c r="J2657" s="11">
        <v>4095.518110424855</v>
      </c>
      <c r="K2657" s="11">
        <v>25645.141141975113</v>
      </c>
      <c r="L2657" s="11">
        <v>1529.2036635543698</v>
      </c>
      <c r="M2657" s="11">
        <v>57870.981524342351</v>
      </c>
      <c r="N2657" s="11">
        <v>3235.4508909962938</v>
      </c>
      <c r="O2657" s="11">
        <v>21428.464827711592</v>
      </c>
      <c r="P2657" s="43">
        <v>6098.6826610820253</v>
      </c>
      <c r="Q2657" s="11">
        <v>19626.660903205364</v>
      </c>
      <c r="R2657" s="11">
        <v>6307.177023091258</v>
      </c>
      <c r="S2657" s="11">
        <v>14150.096003470278</v>
      </c>
      <c r="T2657" s="11">
        <v>6439.8112084521945</v>
      </c>
      <c r="U2657" s="11">
        <v>12763.834421778844</v>
      </c>
      <c r="V2657" s="11">
        <v>5535.717442780995</v>
      </c>
      <c r="W2657" s="11">
        <v>12735.541969172715</v>
      </c>
      <c r="X2657" s="12">
        <v>0</v>
      </c>
      <c r="Y2657" s="12">
        <v>684.45356747180642</v>
      </c>
      <c r="Z2657" s="12">
        <v>396.1948907429927</v>
      </c>
      <c r="AA2657" s="44">
        <v>232.04019061955896</v>
      </c>
      <c r="AB2657" s="45">
        <v>216.51501472001172</v>
      </c>
      <c r="AC2657" s="12">
        <v>0</v>
      </c>
      <c r="AD2657" s="12">
        <v>11557.629437116249</v>
      </c>
      <c r="AE2657" s="12">
        <v>3382.9858929050115</v>
      </c>
      <c r="AF2657" s="12">
        <v>5480.5321821881489</v>
      </c>
      <c r="AG2657" s="44">
        <v>1128.4755203370607</v>
      </c>
      <c r="AH2657" s="45">
        <v>4095.5181094286422</v>
      </c>
      <c r="AI2657" s="12">
        <v>0</v>
      </c>
      <c r="AJ2657" s="12">
        <v>-63.936575748403079</v>
      </c>
      <c r="AK2657" s="12">
        <v>32.181808292791132</v>
      </c>
      <c r="AL2657" s="12">
        <v>87.819786489409395</v>
      </c>
      <c r="AM2657" s="44">
        <v>120.40538354801686</v>
      </c>
      <c r="AN2657" s="45">
        <v>89.999999860101255</v>
      </c>
      <c r="AO2657" s="12">
        <v>0</v>
      </c>
      <c r="AP2657" s="12">
        <v>-2209.0860753871566</v>
      </c>
      <c r="AQ2657" s="12">
        <v>3452.7547830226567</v>
      </c>
      <c r="AR2657" s="12">
        <v>6506.3873154500607</v>
      </c>
      <c r="AS2657" s="44">
        <v>6659.063199294189</v>
      </c>
      <c r="AT2657" s="45">
        <v>6031.8112084521945</v>
      </c>
      <c r="AU2657" s="12">
        <v>0</v>
      </c>
      <c r="AV2657" s="12">
        <v>11225.412371344424</v>
      </c>
      <c r="AW2657" s="12">
        <v>21773.780652008994</v>
      </c>
      <c r="AX2657" s="12">
        <v>19642.182333765744</v>
      </c>
      <c r="AY2657" s="44">
        <v>13943.601163347626</v>
      </c>
      <c r="AZ2657" s="45">
        <v>12763.834420782632</v>
      </c>
      <c r="BA2657" s="12">
        <v>0</v>
      </c>
      <c r="BB2657" s="12">
        <v>2868.9411309063412</v>
      </c>
      <c r="BC2657" s="12">
        <v>6315.9865531083888</v>
      </c>
      <c r="BD2657" s="12">
        <v>6714.8816774592933</v>
      </c>
      <c r="BE2657" s="44">
        <v>6087.9250322492635</v>
      </c>
      <c r="BF2657" s="45">
        <v>6031.8112184521951</v>
      </c>
      <c r="BG2657" s="12">
        <v>0</v>
      </c>
      <c r="BH2657" s="12">
        <v>21607.726077731797</v>
      </c>
      <c r="BI2657" s="12">
        <v>19971.976727502766</v>
      </c>
      <c r="BJ2657" s="12">
        <v>14165.617434030661</v>
      </c>
      <c r="BK2657" s="44">
        <v>12970.329261901497</v>
      </c>
      <c r="BL2657" s="45">
        <v>8668.3163113539904</v>
      </c>
      <c r="BM2657" s="12">
        <v>0</v>
      </c>
      <c r="BN2657" s="12">
        <v>0</v>
      </c>
      <c r="BO2657" s="12">
        <v>96.118384041194204</v>
      </c>
      <c r="BP2657" s="12">
        <v>55.637978196618256</v>
      </c>
      <c r="BQ2657" s="48">
        <v>32.585597058607462</v>
      </c>
      <c r="BR2657" s="49">
        <v>30.405383687915599</v>
      </c>
      <c r="BS2657" s="13">
        <v>0</v>
      </c>
      <c r="BT2657" s="12">
        <v>459.01847565764484</v>
      </c>
      <c r="BV2657" s="14">
        <f>Таблица1[[#This Row],[Lкан_леб,мм]]</f>
        <v>57870.981524342351</v>
      </c>
      <c r="BW2657" s="50">
        <f>Таблица1[[#This Row],[угол обхв4]]+Таблица1[[#This Row],[Lдуг 3,мм]]</f>
        <v>11557.629437116249</v>
      </c>
      <c r="BX2657" s="54">
        <f>Таблица1[[#This Row],[угол обхв5]]+Таблица1[[#This Row],[Y5, мм]]</f>
        <v>58555.435091814157</v>
      </c>
      <c r="BY2657" s="14">
        <f>Таблица1[[#This Row],[угол обхв6]]+Таблица1[[#This Row],[Lдуг 4,мм]]</f>
        <v>14940.615330021261</v>
      </c>
      <c r="BZ2657" s="14">
        <f>Таблица1[[#This Row],[Т1]]+Таблица1[[#This Row],[X6, мм]]</f>
        <v>58951.629982557148</v>
      </c>
      <c r="CA2657" s="14">
        <f>Таблица1[[#This Row],[Т2]]+Таблица1[[#This Row],[Lдуг 5,мм]]</f>
        <v>20421.147512209409</v>
      </c>
      <c r="CB2657" s="14">
        <f>Таблица1[[#This Row],[Т3]]+Таблица1[[#This Row],[Y6, мм]]</f>
        <v>59183.67017317671</v>
      </c>
      <c r="CC2657" s="14">
        <f>Таблица1[[#This Row],[Т4]]+Таблица1[[#This Row],[Lдуг 6,мм]]</f>
        <v>21549.623032546471</v>
      </c>
      <c r="CD2657" s="14">
        <f>Таблица1[[#This Row],[Т5]]+Таблица1[[#This Row],[Lдуг 1,мм]]</f>
        <v>59400.185187896721</v>
      </c>
      <c r="CE2657" s="14">
        <f>Таблица1[[#This Row],[Т6]]+Таблица1[[#This Row],[Lпрям1, мм]]</f>
        <v>25645.141141975113</v>
      </c>
      <c r="CF2657" s="15">
        <f>Таблица1[[#This Row],[Т7]]+Таблица1[[#This Row],[Lдуг 2,мм]]</f>
        <v>59400.185187896721</v>
      </c>
      <c r="CG2657" s="14">
        <f>Таблица1[[#This Row],[Т8]]+Таблица1[[#This Row],[Lпрям2, мм]]</f>
        <v>25645.141141975113</v>
      </c>
      <c r="CH2657" s="14">
        <f>Таблица1[[#This Row],[Т9]]-Таблица1[[#This Row],[Т9]]</f>
        <v>0</v>
      </c>
      <c r="CI2657" s="50">
        <f>Таблица1[[#This Row],[Т9]]-Таблица1[[#This Row],[Т8]]</f>
        <v>33755.044045921604</v>
      </c>
      <c r="CJ2657" s="54">
        <f>Таблица1[[#This Row],[Т9]]-Таблица1[[#This Row],[Т7]]</f>
        <v>0</v>
      </c>
      <c r="CK2657" s="14">
        <f>Таблица1[[#This Row],[Т9]]-Таблица1[[#This Row],[Т6]]</f>
        <v>37850.56215535025</v>
      </c>
      <c r="CL2657" s="14">
        <f>Таблица1[[#This Row],[Т9]]-Таблица1[[#This Row],[Т5]]</f>
        <v>216.5150147200111</v>
      </c>
      <c r="CM2657" s="14">
        <f>Таблица1[[#This Row],[Т9]]-Таблица1[[#This Row],[Т4]]</f>
        <v>38979.037675687316</v>
      </c>
      <c r="CN2657" s="14">
        <f>Таблица1[[#This Row],[Т9]]-Таблица1[[#This Row],[Т3]]</f>
        <v>448.55520533957315</v>
      </c>
      <c r="CO2657" s="14">
        <f>Таблица1[[#This Row],[Т9]]-Таблица1[[#This Row],[Т2]]</f>
        <v>44459.56985787546</v>
      </c>
      <c r="CP2657" s="14">
        <f>Таблица1[[#This Row],[Т9]]-Таблица1[[#This Row],[Т1]]</f>
        <v>844.75009608256369</v>
      </c>
      <c r="CQ2657" s="14">
        <f>Таблица1[[#This Row],[Т9]]-Таблица1[[#This Row],[угол обхв6]]</f>
        <v>47842.55575078047</v>
      </c>
      <c r="CR2657" s="14">
        <f>Таблица1[[#This Row],[Т9]]-Таблица1[[#This Row],[угол обхв5]]</f>
        <v>1529.20366355437</v>
      </c>
      <c r="CS2657" s="14">
        <f>Таблица1[[#This Row],[Т9]]-Таблица1[[#This Row],[угол обхв4]]</f>
        <v>59400.185187896721</v>
      </c>
      <c r="CT2657" s="14">
        <f>Таблица1[[#This Row],[Lкан_прям, мм]]+Таблица1[[#This Row],[Lкан_дуг, мм]]+Таблица1[[#This Row],[Lкан_леб,мм]]</f>
        <v>85045.326329871838</v>
      </c>
      <c r="CU2657" s="16">
        <f>Таблица1[[#This Row],[Lкан_леб,мм]]</f>
        <v>57870.981524342351</v>
      </c>
      <c r="CV2657" s="14">
        <f>2534431-(Таблица1[[#This Row],[Т23]]+Таблица1[[#This Row],[угол обхв3]])</f>
        <v>2448926.6551944707</v>
      </c>
      <c r="CW2657" s="50">
        <f>SUM(X2657:AC2657,AD2657:AI2657)-Таблица1[[#This Row],[lподв_min, мм]]</f>
        <v>23078.826695104628</v>
      </c>
      <c r="CX2657" s="17">
        <f>CW3096-Таблица1[[#This Row],[Суммарная длина каната]]</f>
        <v>-2448926.6551944707</v>
      </c>
    </row>
    <row r="2658" spans="1:102" x14ac:dyDescent="0.25">
      <c r="A2658" s="21">
        <v>2657</v>
      </c>
      <c r="B2658" s="10">
        <v>68.287346938775499</v>
      </c>
      <c r="C2658" s="10">
        <v>34.516326530612247</v>
      </c>
      <c r="D2658" s="11">
        <v>6810.5904161119915</v>
      </c>
      <c r="E2658" s="11">
        <v>12880.115392961085</v>
      </c>
      <c r="F2658" s="11">
        <v>5912.8040470967126</v>
      </c>
      <c r="G2658" s="11">
        <v>12949.891001954207</v>
      </c>
      <c r="H2658" s="11">
        <v>6402.5899261119912</v>
      </c>
      <c r="I2658" s="11">
        <v>8740.7180502890824</v>
      </c>
      <c r="J2658" s="11">
        <v>4139.3973426720013</v>
      </c>
      <c r="K2658" s="11">
        <v>25683.367528481474</v>
      </c>
      <c r="L2658" s="11">
        <v>1490.9772770480154</v>
      </c>
      <c r="M2658" s="11">
        <v>57870.981524342351</v>
      </c>
      <c r="N2658" s="11">
        <v>3235.4508909962938</v>
      </c>
      <c r="O2658" s="11">
        <v>21428.464827711592</v>
      </c>
      <c r="P2658" s="43">
        <v>6148.4572959552188</v>
      </c>
      <c r="Q2658" s="11">
        <v>19719.438146800931</v>
      </c>
      <c r="R2658" s="11">
        <v>6613.1845948111231</v>
      </c>
      <c r="S2658" s="11">
        <v>14258.64502329789</v>
      </c>
      <c r="T2658" s="11">
        <v>6810.5904161119915</v>
      </c>
      <c r="U2658" s="11">
        <v>12880.115392961085</v>
      </c>
      <c r="V2658" s="11">
        <v>5908.8134153708497</v>
      </c>
      <c r="W2658" s="11">
        <v>12809.51623620755</v>
      </c>
      <c r="X2658" s="12">
        <v>0</v>
      </c>
      <c r="Y2658" s="12">
        <v>671.76290814976915</v>
      </c>
      <c r="Z2658" s="12">
        <v>389.77235681713302</v>
      </c>
      <c r="AA2658" s="44">
        <v>232.04019061955896</v>
      </c>
      <c r="AB2658" s="45">
        <v>197.40182146155433</v>
      </c>
      <c r="AC2658" s="12">
        <v>0</v>
      </c>
      <c r="AD2658" s="12">
        <v>11557.629437116249</v>
      </c>
      <c r="AE2658" s="12">
        <v>3377.3330471536606</v>
      </c>
      <c r="AF2658" s="12">
        <v>5480.5321821881516</v>
      </c>
      <c r="AG2658" s="44">
        <v>1128.4755203370612</v>
      </c>
      <c r="AH2658" s="45">
        <v>4139.3973416863491</v>
      </c>
      <c r="AI2658" s="12">
        <v>0</v>
      </c>
      <c r="AJ2658" s="12">
        <v>-63.936575748403079</v>
      </c>
      <c r="AK2658" s="12">
        <v>30.399648443793346</v>
      </c>
      <c r="AL2658" s="12">
        <v>85.135704856756334</v>
      </c>
      <c r="AM2658" s="44">
        <v>117.7213019153638</v>
      </c>
      <c r="AN2658" s="45">
        <v>89.999999861584243</v>
      </c>
      <c r="AO2658" s="12">
        <v>0</v>
      </c>
      <c r="AP2658" s="12">
        <v>-2209.0860753871566</v>
      </c>
      <c r="AQ2658" s="12">
        <v>3441.9105075269181</v>
      </c>
      <c r="AR2658" s="12">
        <v>6554.9878153143245</v>
      </c>
      <c r="AS2658" s="44">
        <v>6974.3546573884187</v>
      </c>
      <c r="AT2658" s="45">
        <v>6402.5904161119906</v>
      </c>
      <c r="AU2658" s="12">
        <v>0</v>
      </c>
      <c r="AV2658" s="12">
        <v>11225.412371344424</v>
      </c>
      <c r="AW2658" s="12">
        <v>21780.371671552439</v>
      </c>
      <c r="AX2658" s="12">
        <v>19754.034921645067</v>
      </c>
      <c r="AY2658" s="44">
        <v>14068.855176630814</v>
      </c>
      <c r="AZ2658" s="45">
        <v>12880.115391975432</v>
      </c>
      <c r="BA2658" s="12">
        <v>0</v>
      </c>
      <c r="BB2658" s="12">
        <v>2868.9411309063412</v>
      </c>
      <c r="BC2658" s="12">
        <v>6354.9169124858436</v>
      </c>
      <c r="BD2658" s="12">
        <v>7019.7151141702288</v>
      </c>
      <c r="BE2658" s="44">
        <v>6449.4203535346951</v>
      </c>
      <c r="BF2658" s="45">
        <v>6402.5904261119913</v>
      </c>
      <c r="BG2658" s="12">
        <v>0</v>
      </c>
      <c r="BH2658" s="12">
        <v>21607.726077731797</v>
      </c>
      <c r="BI2658" s="12">
        <v>20071.344990641781</v>
      </c>
      <c r="BJ2658" s="12">
        <v>14293.241798142026</v>
      </c>
      <c r="BK2658" s="44">
        <v>13069.905239628159</v>
      </c>
      <c r="BL2658" s="45">
        <v>8740.7180502890842</v>
      </c>
      <c r="BM2658" s="12">
        <v>0</v>
      </c>
      <c r="BN2658" s="12">
        <v>0</v>
      </c>
      <c r="BO2658" s="12">
        <v>94.336224192196426</v>
      </c>
      <c r="BP2658" s="12">
        <v>54.736056412962988</v>
      </c>
      <c r="BQ2658" s="48">
        <v>32.585597058607462</v>
      </c>
      <c r="BR2658" s="49">
        <v>27.721302053779556</v>
      </c>
      <c r="BS2658" s="13">
        <v>0</v>
      </c>
      <c r="BT2658" s="12">
        <v>459.01847565764484</v>
      </c>
      <c r="BV2658" s="14">
        <f>Таблица1[[#This Row],[Lкан_леб,мм]]</f>
        <v>57870.981524342351</v>
      </c>
      <c r="BW2658" s="50">
        <f>Таблица1[[#This Row],[угол обхв4]]+Таблица1[[#This Row],[Lдуг 3,мм]]</f>
        <v>11557.629437116249</v>
      </c>
      <c r="BX2658" s="54">
        <f>Таблица1[[#This Row],[угол обхв5]]+Таблица1[[#This Row],[Y5, мм]]</f>
        <v>58542.744432492123</v>
      </c>
      <c r="BY2658" s="14">
        <f>Таблица1[[#This Row],[угол обхв6]]+Таблица1[[#This Row],[Lдуг 4,мм]]</f>
        <v>14934.96248426991</v>
      </c>
      <c r="BZ2658" s="14">
        <f>Таблица1[[#This Row],[Т1]]+Таблица1[[#This Row],[X6, мм]]</f>
        <v>58932.516789309258</v>
      </c>
      <c r="CA2658" s="14">
        <f>Таблица1[[#This Row],[Т2]]+Таблица1[[#This Row],[Lдуг 5,мм]]</f>
        <v>20415.494666458064</v>
      </c>
      <c r="CB2658" s="14">
        <f>Таблица1[[#This Row],[Т3]]+Таблица1[[#This Row],[Y6, мм]]</f>
        <v>59164.556979928821</v>
      </c>
      <c r="CC2658" s="14">
        <f>Таблица1[[#This Row],[Т4]]+Таблица1[[#This Row],[Lдуг 6,мм]]</f>
        <v>21543.970186795126</v>
      </c>
      <c r="CD2658" s="14">
        <f>Таблица1[[#This Row],[Т5]]+Таблица1[[#This Row],[Lдуг 1,мм]]</f>
        <v>59361.958801390378</v>
      </c>
      <c r="CE2658" s="14">
        <f>Таблица1[[#This Row],[Т6]]+Таблица1[[#This Row],[Lпрям1, мм]]</f>
        <v>25683.367528481474</v>
      </c>
      <c r="CF2658" s="15">
        <f>Таблица1[[#This Row],[Т7]]+Таблица1[[#This Row],[Lдуг 2,мм]]</f>
        <v>59361.958801390378</v>
      </c>
      <c r="CG2658" s="14">
        <f>Таблица1[[#This Row],[Т8]]+Таблица1[[#This Row],[Lпрям2, мм]]</f>
        <v>25683.367528481474</v>
      </c>
      <c r="CH2658" s="14">
        <f>Таблица1[[#This Row],[Т9]]-Таблица1[[#This Row],[Т9]]</f>
        <v>0</v>
      </c>
      <c r="CI2658" s="50">
        <f>Таблица1[[#This Row],[Т9]]-Таблица1[[#This Row],[Т8]]</f>
        <v>33678.591272908903</v>
      </c>
      <c r="CJ2658" s="54">
        <f>Таблица1[[#This Row],[Т9]]-Таблица1[[#This Row],[Т7]]</f>
        <v>0</v>
      </c>
      <c r="CK2658" s="14">
        <f>Таблица1[[#This Row],[Т9]]-Таблица1[[#This Row],[Т6]]</f>
        <v>37817.988614595248</v>
      </c>
      <c r="CL2658" s="14">
        <f>Таблица1[[#This Row],[Т9]]-Таблица1[[#This Row],[Т5]]</f>
        <v>197.40182146155712</v>
      </c>
      <c r="CM2658" s="14">
        <f>Таблица1[[#This Row],[Т9]]-Таблица1[[#This Row],[Т4]]</f>
        <v>38946.464134932314</v>
      </c>
      <c r="CN2658" s="14">
        <f>Таблица1[[#This Row],[Т9]]-Таблица1[[#This Row],[Т3]]</f>
        <v>429.44201208111917</v>
      </c>
      <c r="CO2658" s="14">
        <f>Таблица1[[#This Row],[Т9]]-Таблица1[[#This Row],[Т2]]</f>
        <v>44426.996317120465</v>
      </c>
      <c r="CP2658" s="14">
        <f>Таблица1[[#This Row],[Т9]]-Таблица1[[#This Row],[Т1]]</f>
        <v>819.21436889825418</v>
      </c>
      <c r="CQ2658" s="14">
        <f>Таблица1[[#This Row],[Т9]]-Таблица1[[#This Row],[угол обхв6]]</f>
        <v>47804.329364274126</v>
      </c>
      <c r="CR2658" s="14">
        <f>Таблица1[[#This Row],[Т9]]-Таблица1[[#This Row],[угол обхв5]]</f>
        <v>1490.9772770480267</v>
      </c>
      <c r="CS2658" s="14">
        <f>Таблица1[[#This Row],[Т9]]-Таблица1[[#This Row],[угол обхв4]]</f>
        <v>59361.958801390378</v>
      </c>
      <c r="CT2658" s="14">
        <f>Таблица1[[#This Row],[Lкан_прям, мм]]+Таблица1[[#This Row],[Lкан_дуг, мм]]+Таблица1[[#This Row],[Lкан_леб,мм]]</f>
        <v>85045.326329871838</v>
      </c>
      <c r="CU2658" s="16">
        <f>Таблица1[[#This Row],[Lкан_леб,мм]]</f>
        <v>57870.981524342351</v>
      </c>
      <c r="CV2658" s="14">
        <f>2534431-(Таблица1[[#This Row],[Т23]]+Таблица1[[#This Row],[угол обхв3]])</f>
        <v>2448926.6551944707</v>
      </c>
      <c r="CW2658" s="50">
        <f>SUM(X2658:AC2658,AD2658:AI2658)-Таблица1[[#This Row],[lподв_min, мм]]</f>
        <v>23034.947462857486</v>
      </c>
      <c r="CX2658" s="17">
        <f>CW3097-Таблица1[[#This Row],[Суммарная длина каната]]</f>
        <v>-2448926.6551944707</v>
      </c>
    </row>
    <row r="2659" spans="1:102" x14ac:dyDescent="0.25">
      <c r="A2659" s="21">
        <v>2658</v>
      </c>
      <c r="B2659" s="10">
        <v>68.287346938775499</v>
      </c>
      <c r="C2659" s="10">
        <v>37.200408163265308</v>
      </c>
      <c r="D2659" s="11">
        <v>7175.5175373741349</v>
      </c>
      <c r="E2659" s="11">
        <v>13013.631988406134</v>
      </c>
      <c r="F2659" s="11">
        <v>6275.4485912620266</v>
      </c>
      <c r="G2659" s="11">
        <v>13041.288673757759</v>
      </c>
      <c r="H2659" s="11">
        <v>6767.5170473741346</v>
      </c>
      <c r="I2659" s="11">
        <v>8828.7025624292583</v>
      </c>
      <c r="J2659" s="11">
        <v>4184.9294259768758</v>
      </c>
      <c r="K2659" s="11">
        <v>25721.593914987992</v>
      </c>
      <c r="L2659" s="11">
        <v>1452.7508905414973</v>
      </c>
      <c r="M2659" s="11">
        <v>57870.981524342351</v>
      </c>
      <c r="N2659" s="11">
        <v>3235.4508909962938</v>
      </c>
      <c r="O2659" s="11">
        <v>21428.464827711592</v>
      </c>
      <c r="P2659" s="43">
        <v>6193.8326652759952</v>
      </c>
      <c r="Q2659" s="11">
        <v>19814.444499561963</v>
      </c>
      <c r="R2659" s="11">
        <v>6913.7732185513159</v>
      </c>
      <c r="S2659" s="11">
        <v>14381.404963560994</v>
      </c>
      <c r="T2659" s="11">
        <v>7175.5175373741349</v>
      </c>
      <c r="U2659" s="11">
        <v>13013.631988406134</v>
      </c>
      <c r="V2659" s="11">
        <v>6278.0359375571561</v>
      </c>
      <c r="W2659" s="11">
        <v>12900.881032800618</v>
      </c>
      <c r="X2659" s="12">
        <v>0</v>
      </c>
      <c r="Y2659" s="12">
        <v>659.06019738598673</v>
      </c>
      <c r="Z2659" s="12">
        <v>383.36187433301808</v>
      </c>
      <c r="AA2659" s="44">
        <v>232.04019061955896</v>
      </c>
      <c r="AB2659" s="45">
        <v>178.2886282029333</v>
      </c>
      <c r="AC2659" s="12">
        <v>0</v>
      </c>
      <c r="AD2659" s="12">
        <v>11557.629437116249</v>
      </c>
      <c r="AE2659" s="12">
        <v>3370.0273503445856</v>
      </c>
      <c r="AF2659" s="12">
        <v>5480.5321821881489</v>
      </c>
      <c r="AG2659" s="44">
        <v>1128.4755203370617</v>
      </c>
      <c r="AH2659" s="45">
        <v>4184.9294250019466</v>
      </c>
      <c r="AI2659" s="12">
        <v>0</v>
      </c>
      <c r="AJ2659" s="12">
        <v>-63.936575748403079</v>
      </c>
      <c r="AK2659" s="12">
        <v>28.615796200802844</v>
      </c>
      <c r="AL2659" s="12">
        <v>82.451623224103287</v>
      </c>
      <c r="AM2659" s="44">
        <v>115.03722028271075</v>
      </c>
      <c r="AN2659" s="45">
        <v>89.99999986309021</v>
      </c>
      <c r="AO2659" s="12">
        <v>0</v>
      </c>
      <c r="AP2659" s="12">
        <v>-2209.0860753871566</v>
      </c>
      <c r="AQ2659" s="12">
        <v>3430.8559205185957</v>
      </c>
      <c r="AR2659" s="12">
        <v>6598.2970597909398</v>
      </c>
      <c r="AS2659" s="44">
        <v>7283.434705413988</v>
      </c>
      <c r="AT2659" s="45">
        <v>6767.517537374134</v>
      </c>
      <c r="AU2659" s="12">
        <v>0</v>
      </c>
      <c r="AV2659" s="12">
        <v>11225.412371344424</v>
      </c>
      <c r="AW2659" s="12">
        <v>21786.628022969548</v>
      </c>
      <c r="AX2659" s="12">
        <v>19868.040708100063</v>
      </c>
      <c r="AY2659" s="44">
        <v>14208.736538159945</v>
      </c>
      <c r="AZ2659" s="45">
        <v>13013.631987431207</v>
      </c>
      <c r="BA2659" s="12">
        <v>0</v>
      </c>
      <c r="BB2659" s="12">
        <v>2868.9411309063412</v>
      </c>
      <c r="BC2659" s="12">
        <v>6389.2376947982975</v>
      </c>
      <c r="BD2659" s="12">
        <v>7318.2376130662597</v>
      </c>
      <c r="BE2659" s="44">
        <v>6805.8560505114619</v>
      </c>
      <c r="BF2659" s="45">
        <v>6767.5175473741338</v>
      </c>
      <c r="BG2659" s="12">
        <v>0</v>
      </c>
      <c r="BH2659" s="12">
        <v>21607.726077731797</v>
      </c>
      <c r="BI2659" s="12">
        <v>20172.607694819919</v>
      </c>
      <c r="BJ2659" s="12">
        <v>14435.001172099095</v>
      </c>
      <c r="BK2659" s="44">
        <v>13186.300413807183</v>
      </c>
      <c r="BL2659" s="45">
        <v>8828.7025624292601</v>
      </c>
      <c r="BM2659" s="12">
        <v>0</v>
      </c>
      <c r="BN2659" s="12">
        <v>0</v>
      </c>
      <c r="BO2659" s="12">
        <v>92.55237194920592</v>
      </c>
      <c r="BP2659" s="12">
        <v>53.835827023300439</v>
      </c>
      <c r="BQ2659" s="48">
        <v>32.585597058607462</v>
      </c>
      <c r="BR2659" s="49">
        <v>25.037220419620535</v>
      </c>
      <c r="BS2659" s="13">
        <v>0</v>
      </c>
      <c r="BT2659" s="12">
        <v>459.01847565764484</v>
      </c>
      <c r="BV2659" s="14">
        <f>Таблица1[[#This Row],[Lкан_леб,мм]]</f>
        <v>57870.981524342351</v>
      </c>
      <c r="BW2659" s="50">
        <f>Таблица1[[#This Row],[угол обхв4]]+Таблица1[[#This Row],[Lдуг 3,мм]]</f>
        <v>11557.629437116249</v>
      </c>
      <c r="BX2659" s="54">
        <f>Таблица1[[#This Row],[угол обхв5]]+Таблица1[[#This Row],[Y5, мм]]</f>
        <v>58530.041721728339</v>
      </c>
      <c r="BY2659" s="14">
        <f>Таблица1[[#This Row],[угол обхв6]]+Таблица1[[#This Row],[Lдуг 4,мм]]</f>
        <v>14927.656787460835</v>
      </c>
      <c r="BZ2659" s="14">
        <f>Таблица1[[#This Row],[Т1]]+Таблица1[[#This Row],[X6, мм]]</f>
        <v>58913.403596061355</v>
      </c>
      <c r="CA2659" s="14">
        <f>Таблица1[[#This Row],[Т2]]+Таблица1[[#This Row],[Lдуг 5,мм]]</f>
        <v>20408.188969648985</v>
      </c>
      <c r="CB2659" s="14">
        <f>Таблица1[[#This Row],[Т3]]+Таблица1[[#This Row],[Y6, мм]]</f>
        <v>59145.443786680917</v>
      </c>
      <c r="CC2659" s="14">
        <f>Таблица1[[#This Row],[Т4]]+Таблица1[[#This Row],[Lдуг 6,мм]]</f>
        <v>21536.664489986048</v>
      </c>
      <c r="CD2659" s="14">
        <f>Таблица1[[#This Row],[Т5]]+Таблица1[[#This Row],[Lдуг 1,мм]]</f>
        <v>59323.732414883852</v>
      </c>
      <c r="CE2659" s="14">
        <f>Таблица1[[#This Row],[Т6]]+Таблица1[[#This Row],[Lпрям1, мм]]</f>
        <v>25721.593914987992</v>
      </c>
      <c r="CF2659" s="15">
        <f>Таблица1[[#This Row],[Т7]]+Таблица1[[#This Row],[Lдуг 2,мм]]</f>
        <v>59323.732414883852</v>
      </c>
      <c r="CG2659" s="14">
        <f>Таблица1[[#This Row],[Т8]]+Таблица1[[#This Row],[Lпрям2, мм]]</f>
        <v>25721.593914987992</v>
      </c>
      <c r="CH2659" s="14">
        <f>Таблица1[[#This Row],[Т9]]-Таблица1[[#This Row],[Т9]]</f>
        <v>0</v>
      </c>
      <c r="CI2659" s="50">
        <f>Таблица1[[#This Row],[Т9]]-Таблица1[[#This Row],[Т8]]</f>
        <v>33602.13849989586</v>
      </c>
      <c r="CJ2659" s="54">
        <f>Таблица1[[#This Row],[Т9]]-Таблица1[[#This Row],[Т7]]</f>
        <v>0</v>
      </c>
      <c r="CK2659" s="14">
        <f>Таблица1[[#This Row],[Т9]]-Таблица1[[#This Row],[Т6]]</f>
        <v>37787.067924897805</v>
      </c>
      <c r="CL2659" s="14">
        <f>Таблица1[[#This Row],[Т9]]-Таблица1[[#This Row],[Т5]]</f>
        <v>178.2886282029358</v>
      </c>
      <c r="CM2659" s="14">
        <f>Таблица1[[#This Row],[Т9]]-Таблица1[[#This Row],[Т4]]</f>
        <v>38915.543445234871</v>
      </c>
      <c r="CN2659" s="14">
        <f>Таблица1[[#This Row],[Т9]]-Таблица1[[#This Row],[Т3]]</f>
        <v>410.32881882249785</v>
      </c>
      <c r="CO2659" s="14">
        <f>Таблица1[[#This Row],[Т9]]-Таблица1[[#This Row],[Т2]]</f>
        <v>44396.075627423015</v>
      </c>
      <c r="CP2659" s="14">
        <f>Таблица1[[#This Row],[Т9]]-Таблица1[[#This Row],[Т1]]</f>
        <v>793.69069315551315</v>
      </c>
      <c r="CQ2659" s="14">
        <f>Таблица1[[#This Row],[Т9]]-Таблица1[[#This Row],[угол обхв6]]</f>
        <v>47766.102977767601</v>
      </c>
      <c r="CR2659" s="14">
        <f>Таблица1[[#This Row],[Т9]]-Таблица1[[#This Row],[угол обхв5]]</f>
        <v>1452.7508905415016</v>
      </c>
      <c r="CS2659" s="14">
        <f>Таблица1[[#This Row],[Т9]]-Таблица1[[#This Row],[угол обхв4]]</f>
        <v>59323.732414883852</v>
      </c>
      <c r="CT2659" s="14">
        <f>Таблица1[[#This Row],[Lкан_прям, мм]]+Таблица1[[#This Row],[Lкан_дуг, мм]]+Таблица1[[#This Row],[Lкан_леб,мм]]</f>
        <v>85045.326329871838</v>
      </c>
      <c r="CU2659" s="16">
        <f>Таблица1[[#This Row],[Lкан_леб,мм]]</f>
        <v>57870.981524342351</v>
      </c>
      <c r="CV2659" s="14">
        <f>2534431-(Таблица1[[#This Row],[Т23]]+Таблица1[[#This Row],[угол обхв3]])</f>
        <v>2448926.6551944707</v>
      </c>
      <c r="CW2659" s="50">
        <f>SUM(X2659:AC2659,AD2659:AI2659)-Таблица1[[#This Row],[lподв_min, мм]]</f>
        <v>22989.415379552611</v>
      </c>
      <c r="CX2659" s="17">
        <f>CW3098-Таблица1[[#This Row],[Суммарная длина каната]]</f>
        <v>-2448926.6551944707</v>
      </c>
    </row>
    <row r="2660" spans="1:102" x14ac:dyDescent="0.25">
      <c r="A2660" s="21">
        <v>2659</v>
      </c>
      <c r="B2660" s="10">
        <v>68.287346938775499</v>
      </c>
      <c r="C2660" s="10">
        <v>39.884489795918363</v>
      </c>
      <c r="D2660" s="11">
        <v>7533.7918665910393</v>
      </c>
      <c r="E2660" s="11">
        <v>13164.091252381766</v>
      </c>
      <c r="F2660" s="11">
        <v>6633.4152316443797</v>
      </c>
      <c r="G2660" s="11">
        <v>13149.56833111476</v>
      </c>
      <c r="H2660" s="11">
        <v>7125.7913765910398</v>
      </c>
      <c r="I2660" s="11">
        <v>8931.9822039701321</v>
      </c>
      <c r="J2660" s="11">
        <v>4232.109048411633</v>
      </c>
      <c r="K2660" s="11">
        <v>25759.820301494656</v>
      </c>
      <c r="L2660" s="11">
        <v>1414.5245040348343</v>
      </c>
      <c r="M2660" s="11">
        <v>57870.981524342351</v>
      </c>
      <c r="N2660" s="11">
        <v>3235.4508909962938</v>
      </c>
      <c r="O2660" s="11">
        <v>21428.464827711592</v>
      </c>
      <c r="P2660" s="43">
        <v>6234.7092085777322</v>
      </c>
      <c r="Q2660" s="11">
        <v>19911.471503090117</v>
      </c>
      <c r="R2660" s="11">
        <v>7208.2833571204192</v>
      </c>
      <c r="S2660" s="11">
        <v>14518.106470266046</v>
      </c>
      <c r="T2660" s="11">
        <v>7533.7918665910393</v>
      </c>
      <c r="U2660" s="11">
        <v>13164.091252381766</v>
      </c>
      <c r="V2660" s="11">
        <v>6642.5748789289246</v>
      </c>
      <c r="W2660" s="11">
        <v>13009.435890682067</v>
      </c>
      <c r="X2660" s="12">
        <v>0</v>
      </c>
      <c r="Y2660" s="12">
        <v>646.34226723765073</v>
      </c>
      <c r="Z2660" s="12">
        <v>376.966611233457</v>
      </c>
      <c r="AA2660" s="44">
        <v>232.04019061955896</v>
      </c>
      <c r="AB2660" s="45">
        <v>159.1754349441677</v>
      </c>
      <c r="AC2660" s="12">
        <v>0</v>
      </c>
      <c r="AD2660" s="12">
        <v>11557.629437116249</v>
      </c>
      <c r="AE2660" s="12">
        <v>3361.074114405626</v>
      </c>
      <c r="AF2660" s="12">
        <v>5480.5321821881489</v>
      </c>
      <c r="AG2660" s="44">
        <v>1128.4755203370601</v>
      </c>
      <c r="AH2660" s="45">
        <v>4232.1090474475723</v>
      </c>
      <c r="AI2660" s="12">
        <v>0</v>
      </c>
      <c r="AJ2660" s="12">
        <v>-63.936575748403079</v>
      </c>
      <c r="AK2660" s="12">
        <v>26.829806686974806</v>
      </c>
      <c r="AL2660" s="12">
        <v>79.767541591450225</v>
      </c>
      <c r="AM2660" s="44">
        <v>112.35313865005769</v>
      </c>
      <c r="AN2660" s="45">
        <v>89.999999864616484</v>
      </c>
      <c r="AO2660" s="12">
        <v>0</v>
      </c>
      <c r="AP2660" s="12">
        <v>-2209.0860753871566</v>
      </c>
      <c r="AQ2660" s="12">
        <v>3419.5983555799526</v>
      </c>
      <c r="AR2660" s="12">
        <v>6636.2200218056651</v>
      </c>
      <c r="AS2660" s="44">
        <v>7585.6251747021661</v>
      </c>
      <c r="AT2660" s="45">
        <v>7125.7918665910393</v>
      </c>
      <c r="AU2660" s="12">
        <v>0</v>
      </c>
      <c r="AV2660" s="12">
        <v>11225.412371344424</v>
      </c>
      <c r="AW2660" s="12">
        <v>21792.544092827597</v>
      </c>
      <c r="AX2660" s="12">
        <v>19983.949547083066</v>
      </c>
      <c r="AY2660" s="44">
        <v>14362.938326937256</v>
      </c>
      <c r="AZ2660" s="45">
        <v>13164.091251417707</v>
      </c>
      <c r="BA2660" s="12">
        <v>0</v>
      </c>
      <c r="BB2660" s="12">
        <v>2868.9411309063412</v>
      </c>
      <c r="BC2660" s="12">
        <v>6418.856673161391</v>
      </c>
      <c r="BD2660" s="12">
        <v>7609.7941703483521</v>
      </c>
      <c r="BE2660" s="44">
        <v>7156.4500490092933</v>
      </c>
      <c r="BF2660" s="45">
        <v>7125.791876591039</v>
      </c>
      <c r="BG2660" s="12">
        <v>0</v>
      </c>
      <c r="BH2660" s="12">
        <v>21607.726077731797</v>
      </c>
      <c r="BI2660" s="12">
        <v>20275.550768206118</v>
      </c>
      <c r="BJ2660" s="12">
        <v>14590.584514258997</v>
      </c>
      <c r="BK2660" s="44">
        <v>13319.259395710556</v>
      </c>
      <c r="BL2660" s="45">
        <v>8931.9822039701339</v>
      </c>
      <c r="BM2660" s="12">
        <v>0</v>
      </c>
      <c r="BN2660" s="12">
        <v>0</v>
      </c>
      <c r="BO2660" s="12">
        <v>90.766382435377878</v>
      </c>
      <c r="BP2660" s="12">
        <v>52.937734904475427</v>
      </c>
      <c r="BQ2660" s="48">
        <v>32.585597058607462</v>
      </c>
      <c r="BR2660" s="49">
        <v>22.35313878544121</v>
      </c>
      <c r="BS2660" s="13">
        <v>0</v>
      </c>
      <c r="BT2660" s="12">
        <v>459.01847565764484</v>
      </c>
      <c r="BV2660" s="14">
        <f>Таблица1[[#This Row],[Lкан_леб,мм]]</f>
        <v>57870.981524342351</v>
      </c>
      <c r="BW2660" s="50">
        <f>Таблица1[[#This Row],[угол обхв4]]+Таблица1[[#This Row],[Lдуг 3,мм]]</f>
        <v>11557.629437116249</v>
      </c>
      <c r="BX2660" s="54">
        <f>Таблица1[[#This Row],[угол обхв5]]+Таблица1[[#This Row],[Y5, мм]]</f>
        <v>58517.323791579998</v>
      </c>
      <c r="BY2660" s="14">
        <f>Таблица1[[#This Row],[угол обхв6]]+Таблица1[[#This Row],[Lдуг 4,мм]]</f>
        <v>14918.703551521876</v>
      </c>
      <c r="BZ2660" s="14">
        <f>Таблица1[[#This Row],[Т1]]+Таблица1[[#This Row],[X6, мм]]</f>
        <v>58894.290402813458</v>
      </c>
      <c r="CA2660" s="14">
        <f>Таблица1[[#This Row],[Т2]]+Таблица1[[#This Row],[Lдуг 5,мм]]</f>
        <v>20399.235733710026</v>
      </c>
      <c r="CB2660" s="14">
        <f>Таблица1[[#This Row],[Т3]]+Таблица1[[#This Row],[Y6, мм]]</f>
        <v>59126.33059343302</v>
      </c>
      <c r="CC2660" s="14">
        <f>Таблица1[[#This Row],[Т4]]+Таблица1[[#This Row],[Lдуг 6,мм]]</f>
        <v>21527.711254047084</v>
      </c>
      <c r="CD2660" s="14">
        <f>Таблица1[[#This Row],[Т5]]+Таблица1[[#This Row],[Lдуг 1,мм]]</f>
        <v>59285.506028377189</v>
      </c>
      <c r="CE2660" s="14">
        <f>Таблица1[[#This Row],[Т6]]+Таблица1[[#This Row],[Lпрям1, мм]]</f>
        <v>25759.820301494656</v>
      </c>
      <c r="CF2660" s="15">
        <f>Таблица1[[#This Row],[Т7]]+Таблица1[[#This Row],[Lдуг 2,мм]]</f>
        <v>59285.506028377189</v>
      </c>
      <c r="CG2660" s="14">
        <f>Таблица1[[#This Row],[Т8]]+Таблица1[[#This Row],[Lпрям2, мм]]</f>
        <v>25759.820301494656</v>
      </c>
      <c r="CH2660" s="14">
        <f>Таблица1[[#This Row],[Т9]]-Таблица1[[#This Row],[Т9]]</f>
        <v>0</v>
      </c>
      <c r="CI2660" s="50">
        <f>Таблица1[[#This Row],[Т9]]-Таблица1[[#This Row],[Т8]]</f>
        <v>33525.685726882533</v>
      </c>
      <c r="CJ2660" s="54">
        <f>Таблица1[[#This Row],[Т9]]-Таблица1[[#This Row],[Т7]]</f>
        <v>0</v>
      </c>
      <c r="CK2660" s="14">
        <f>Таблица1[[#This Row],[Т9]]-Таблица1[[#This Row],[Т6]]</f>
        <v>37757.794774330105</v>
      </c>
      <c r="CL2660" s="14">
        <f>Таблица1[[#This Row],[Т9]]-Таблица1[[#This Row],[Т5]]</f>
        <v>159.17543494416896</v>
      </c>
      <c r="CM2660" s="14">
        <f>Таблица1[[#This Row],[Т9]]-Таблица1[[#This Row],[Т4]]</f>
        <v>38886.270294667163</v>
      </c>
      <c r="CN2660" s="14">
        <f>Таблица1[[#This Row],[Т9]]-Таблица1[[#This Row],[Т3]]</f>
        <v>391.21562556373101</v>
      </c>
      <c r="CO2660" s="14">
        <f>Таблица1[[#This Row],[Т9]]-Таблица1[[#This Row],[Т2]]</f>
        <v>44366.802476855315</v>
      </c>
      <c r="CP2660" s="14">
        <f>Таблица1[[#This Row],[Т9]]-Таблица1[[#This Row],[Т1]]</f>
        <v>768.18223679719085</v>
      </c>
      <c r="CQ2660" s="14">
        <f>Таблица1[[#This Row],[Т9]]-Таблица1[[#This Row],[угол обхв6]]</f>
        <v>47727.876591260938</v>
      </c>
      <c r="CR2660" s="14">
        <f>Таблица1[[#This Row],[Т9]]-Таблица1[[#This Row],[угол обхв5]]</f>
        <v>1414.5245040348382</v>
      </c>
      <c r="CS2660" s="14">
        <f>Таблица1[[#This Row],[Т9]]-Таблица1[[#This Row],[угол обхв4]]</f>
        <v>59285.506028377189</v>
      </c>
      <c r="CT2660" s="14">
        <f>Таблица1[[#This Row],[Lкан_прям, мм]]+Таблица1[[#This Row],[Lкан_дуг, мм]]+Таблица1[[#This Row],[Lкан_леб,мм]]</f>
        <v>85045.326329871838</v>
      </c>
      <c r="CU2660" s="16">
        <f>Таблица1[[#This Row],[Lкан_леб,мм]]</f>
        <v>57870.981524342351</v>
      </c>
      <c r="CV2660" s="14">
        <f>2534431-(Таблица1[[#This Row],[Т23]]+Таблица1[[#This Row],[угол обхв3]])</f>
        <v>2448926.6551944707</v>
      </c>
      <c r="CW2660" s="50">
        <f>SUM(X2660:AC2660,AD2660:AI2660)-Таблица1[[#This Row],[lподв_min, мм]]</f>
        <v>22942.235757117858</v>
      </c>
      <c r="CX2660" s="17">
        <f>CW3099-Таблица1[[#This Row],[Суммарная длина каната]]</f>
        <v>-2448926.6551944707</v>
      </c>
    </row>
    <row r="2661" spans="1:102" x14ac:dyDescent="0.25">
      <c r="A2661" s="21">
        <v>2660</v>
      </c>
      <c r="B2661" s="10">
        <v>68.287346938775499</v>
      </c>
      <c r="C2661" s="10">
        <v>42.568571428571424</v>
      </c>
      <c r="D2661" s="11">
        <v>7884.6272953534572</v>
      </c>
      <c r="E2661" s="11">
        <v>13331.163054362247</v>
      </c>
      <c r="F2661" s="11">
        <v>6985.9185349506552</v>
      </c>
      <c r="G2661" s="11">
        <v>13274.492391976324</v>
      </c>
      <c r="H2661" s="11">
        <v>7476.6268053534559</v>
      </c>
      <c r="I2661" s="11">
        <v>9050.2333697336671</v>
      </c>
      <c r="J2661" s="11">
        <v>4280.9296846285779</v>
      </c>
      <c r="K2661" s="11">
        <v>25798.046688001443</v>
      </c>
      <c r="L2661" s="11">
        <v>1376.2981175280449</v>
      </c>
      <c r="M2661" s="11">
        <v>57870.981524342351</v>
      </c>
      <c r="N2661" s="11">
        <v>3235.4508909962938</v>
      </c>
      <c r="O2661" s="11">
        <v>21428.464827711592</v>
      </c>
      <c r="P2661" s="43">
        <v>6270.9972365028325</v>
      </c>
      <c r="Q2661" s="11">
        <v>20010.306265371702</v>
      </c>
      <c r="R2661" s="11">
        <v>7496.068810448659</v>
      </c>
      <c r="S2661" s="11">
        <v>14668.449599500755</v>
      </c>
      <c r="T2661" s="11">
        <v>7884.6272953534572</v>
      </c>
      <c r="U2661" s="11">
        <v>13331.163054362247</v>
      </c>
      <c r="V2661" s="11">
        <v>7001.6303855643346</v>
      </c>
      <c r="W2661" s="11">
        <v>13134.942623971165</v>
      </c>
      <c r="X2661" s="12">
        <v>0</v>
      </c>
      <c r="Y2661" s="12">
        <v>633.60589275543032</v>
      </c>
      <c r="Z2661" s="12">
        <v>370.58979246778017</v>
      </c>
      <c r="AA2661" s="44">
        <v>232.0401906195587</v>
      </c>
      <c r="AB2661" s="45">
        <v>140.06224168527567</v>
      </c>
      <c r="AC2661" s="12">
        <v>0</v>
      </c>
      <c r="AD2661" s="12">
        <v>11557.629437116249</v>
      </c>
      <c r="AE2661" s="12">
        <v>3350.4798646844674</v>
      </c>
      <c r="AF2661" s="12">
        <v>5480.5321821881489</v>
      </c>
      <c r="AG2661" s="44">
        <v>1128.4755203370621</v>
      </c>
      <c r="AH2661" s="45">
        <v>4280.9296836755129</v>
      </c>
      <c r="AI2661" s="12">
        <v>0</v>
      </c>
      <c r="AJ2661" s="12">
        <v>-63.936575748403079</v>
      </c>
      <c r="AK2661" s="12">
        <v>25.041227019991101</v>
      </c>
      <c r="AL2661" s="12">
        <v>77.08345995879715</v>
      </c>
      <c r="AM2661" s="44">
        <v>109.66905701740457</v>
      </c>
      <c r="AN2661" s="45">
        <v>89.999999866160451</v>
      </c>
      <c r="AO2661" s="12">
        <v>0</v>
      </c>
      <c r="AP2661" s="12">
        <v>-2209.0860753871566</v>
      </c>
      <c r="AQ2661" s="12">
        <v>3408.1451666830294</v>
      </c>
      <c r="AR2661" s="12">
        <v>6668.6734926077961</v>
      </c>
      <c r="AS2661" s="44">
        <v>7880.263013368598</v>
      </c>
      <c r="AT2661" s="45">
        <v>7476.6272953534572</v>
      </c>
      <c r="AU2661" s="12">
        <v>0</v>
      </c>
      <c r="AV2661" s="12">
        <v>11225.412371344424</v>
      </c>
      <c r="AW2661" s="12">
        <v>21798.114238836559</v>
      </c>
      <c r="AX2661" s="12">
        <v>20101.507116959503</v>
      </c>
      <c r="AY2661" s="44">
        <v>14531.122200767972</v>
      </c>
      <c r="AZ2661" s="45">
        <v>13331.163053409182</v>
      </c>
      <c r="BA2661" s="12">
        <v>0</v>
      </c>
      <c r="BB2661" s="12">
        <v>2868.9411309063412</v>
      </c>
      <c r="BC2661" s="12">
        <v>6443.6915121895681</v>
      </c>
      <c r="BD2661" s="12">
        <v>7893.7450665536226</v>
      </c>
      <c r="BE2661" s="44">
        <v>7500.4330924335181</v>
      </c>
      <c r="BF2661" s="45">
        <v>7476.627305353456</v>
      </c>
      <c r="BG2661" s="12">
        <v>0</v>
      </c>
      <c r="BH2661" s="12">
        <v>21607.726077731797</v>
      </c>
      <c r="BI2661" s="12">
        <v>20379.955676496666</v>
      </c>
      <c r="BJ2661" s="12">
        <v>14759.650451088553</v>
      </c>
      <c r="BK2661" s="44">
        <v>13468.490453095028</v>
      </c>
      <c r="BL2661" s="45">
        <v>9050.233369733669</v>
      </c>
      <c r="BM2661" s="12">
        <v>0</v>
      </c>
      <c r="BN2661" s="12">
        <v>0</v>
      </c>
      <c r="BO2661" s="12">
        <v>88.97780276839417</v>
      </c>
      <c r="BP2661" s="12">
        <v>52.042232938806052</v>
      </c>
      <c r="BQ2661" s="48">
        <v>32.585597058607419</v>
      </c>
      <c r="BR2661" s="49">
        <v>19.669057151244125</v>
      </c>
      <c r="BS2661" s="13">
        <v>0</v>
      </c>
      <c r="BT2661" s="12">
        <v>459.01847565764484</v>
      </c>
      <c r="BV2661" s="14">
        <f>Таблица1[[#This Row],[Lкан_леб,мм]]</f>
        <v>57870.981524342351</v>
      </c>
      <c r="BW2661" s="50">
        <f>Таблица1[[#This Row],[угол обхв4]]+Таблица1[[#This Row],[Lдуг 3,мм]]</f>
        <v>11557.629437116249</v>
      </c>
      <c r="BX2661" s="54">
        <f>Таблица1[[#This Row],[угол обхв5]]+Таблица1[[#This Row],[Y5, мм]]</f>
        <v>58504.587417097784</v>
      </c>
      <c r="BY2661" s="14">
        <f>Таблица1[[#This Row],[угол обхв6]]+Таблица1[[#This Row],[Lдуг 4,мм]]</f>
        <v>14908.109301800716</v>
      </c>
      <c r="BZ2661" s="14">
        <f>Таблица1[[#This Row],[Т1]]+Таблица1[[#This Row],[X6, мм]]</f>
        <v>58875.177209565561</v>
      </c>
      <c r="CA2661" s="14">
        <f>Таблица1[[#This Row],[Т2]]+Таблица1[[#This Row],[Lдуг 5,мм]]</f>
        <v>20388.641483988864</v>
      </c>
      <c r="CB2661" s="14">
        <f>Таблица1[[#This Row],[Т3]]+Таблица1[[#This Row],[Y6, мм]]</f>
        <v>59107.217400185124</v>
      </c>
      <c r="CC2661" s="14">
        <f>Таблица1[[#This Row],[Т4]]+Таблица1[[#This Row],[Lдуг 6,мм]]</f>
        <v>21517.117004325926</v>
      </c>
      <c r="CD2661" s="14">
        <f>Таблица1[[#This Row],[Т5]]+Таблица1[[#This Row],[Lдуг 1,мм]]</f>
        <v>59247.279641870402</v>
      </c>
      <c r="CE2661" s="14">
        <f>Таблица1[[#This Row],[Т6]]+Таблица1[[#This Row],[Lпрям1, мм]]</f>
        <v>25798.046688001439</v>
      </c>
      <c r="CF2661" s="15">
        <f>Таблица1[[#This Row],[Т7]]+Таблица1[[#This Row],[Lдуг 2,мм]]</f>
        <v>59247.279641870402</v>
      </c>
      <c r="CG2661" s="14">
        <f>Таблица1[[#This Row],[Т8]]+Таблица1[[#This Row],[Lпрям2, мм]]</f>
        <v>25798.046688001439</v>
      </c>
      <c r="CH2661" s="14">
        <f>Таблица1[[#This Row],[Т9]]-Таблица1[[#This Row],[Т9]]</f>
        <v>0</v>
      </c>
      <c r="CI2661" s="50">
        <f>Таблица1[[#This Row],[Т9]]-Таблица1[[#This Row],[Т8]]</f>
        <v>33449.232953868966</v>
      </c>
      <c r="CJ2661" s="54">
        <f>Таблица1[[#This Row],[Т9]]-Таблица1[[#This Row],[Т7]]</f>
        <v>0</v>
      </c>
      <c r="CK2661" s="14">
        <f>Таблица1[[#This Row],[Т9]]-Таблица1[[#This Row],[Т6]]</f>
        <v>37730.162637544476</v>
      </c>
      <c r="CL2661" s="14">
        <f>Таблица1[[#This Row],[Т9]]-Таблица1[[#This Row],[Т5]]</f>
        <v>140.06224168527842</v>
      </c>
      <c r="CM2661" s="14">
        <f>Таблица1[[#This Row],[Т9]]-Таблица1[[#This Row],[Т4]]</f>
        <v>38858.638157881534</v>
      </c>
      <c r="CN2661" s="14">
        <f>Таблица1[[#This Row],[Т9]]-Таблица1[[#This Row],[Т3]]</f>
        <v>372.10243230484048</v>
      </c>
      <c r="CO2661" s="14">
        <f>Таблица1[[#This Row],[Т9]]-Таблица1[[#This Row],[Т2]]</f>
        <v>44339.170340069686</v>
      </c>
      <c r="CP2661" s="14">
        <f>Таблица1[[#This Row],[Т9]]-Таблица1[[#This Row],[Т1]]</f>
        <v>742.69222477261792</v>
      </c>
      <c r="CQ2661" s="14">
        <f>Таблица1[[#This Row],[Т9]]-Таблица1[[#This Row],[угол обхв6]]</f>
        <v>47689.650204754151</v>
      </c>
      <c r="CR2661" s="14">
        <f>Таблица1[[#This Row],[Т9]]-Таблица1[[#This Row],[угол обхв5]]</f>
        <v>1376.2981175280511</v>
      </c>
      <c r="CS2661" s="14">
        <f>Таблица1[[#This Row],[Т9]]-Таблица1[[#This Row],[угол обхв4]]</f>
        <v>59247.279641870402</v>
      </c>
      <c r="CT2661" s="14">
        <f>Таблица1[[#This Row],[Lкан_прям, мм]]+Таблица1[[#This Row],[Lкан_дуг, мм]]+Таблица1[[#This Row],[Lкан_леб,мм]]</f>
        <v>85045.326329871838</v>
      </c>
      <c r="CU2661" s="16">
        <f>Таблица1[[#This Row],[Lкан_леб,мм]]</f>
        <v>57870.981524342351</v>
      </c>
      <c r="CV2661" s="14">
        <f>2534431-(Таблица1[[#This Row],[Т23]]+Таблица1[[#This Row],[угол обхв3]])</f>
        <v>2448926.6551944707</v>
      </c>
      <c r="CW2661" s="50">
        <f>SUM(X2661:AC2661,AD2661:AI2661)-Таблица1[[#This Row],[lподв_min, мм]]</f>
        <v>22893.415120900907</v>
      </c>
      <c r="CX2661" s="17">
        <f>CW3100-Таблица1[[#This Row],[Суммарная длина каната]]</f>
        <v>-2448926.6551944707</v>
      </c>
    </row>
    <row r="2662" spans="1:102" x14ac:dyDescent="0.25">
      <c r="A2662" s="21">
        <v>2661</v>
      </c>
      <c r="B2662" s="10">
        <v>68.287346938775499</v>
      </c>
      <c r="C2662" s="10">
        <v>45.252653061224485</v>
      </c>
      <c r="D2662" s="11">
        <v>8227.2540373319607</v>
      </c>
      <c r="E2662" s="11">
        <v>13514.480813384956</v>
      </c>
      <c r="F2662" s="11">
        <v>7332.185055280821</v>
      </c>
      <c r="G2662" s="11">
        <v>13415.786753938919</v>
      </c>
      <c r="H2662" s="11">
        <v>7819.2535473319585</v>
      </c>
      <c r="I2662" s="11">
        <v>9183.0972224698635</v>
      </c>
      <c r="J2662" s="11">
        <v>4331.383590915093</v>
      </c>
      <c r="K2662" s="11">
        <v>25836.273074508328</v>
      </c>
      <c r="L2662" s="11">
        <v>1338.0717310211496</v>
      </c>
      <c r="M2662" s="11">
        <v>57870.981524342351</v>
      </c>
      <c r="N2662" s="11">
        <v>3235.4508909962938</v>
      </c>
      <c r="O2662" s="11">
        <v>21428.464827711592</v>
      </c>
      <c r="P2662" s="43">
        <v>6302.6171275948282</v>
      </c>
      <c r="Q2662" s="11">
        <v>20110.731927895191</v>
      </c>
      <c r="R2662" s="11">
        <v>7776.4981334492013</v>
      </c>
      <c r="S2662" s="11">
        <v>14832.104475556685</v>
      </c>
      <c r="T2662" s="11">
        <v>8227.2540373319607</v>
      </c>
      <c r="U2662" s="11">
        <v>13514.480813384956</v>
      </c>
      <c r="V2662" s="11">
        <v>7354.4146350319743</v>
      </c>
      <c r="W2662" s="11">
        <v>13277.125851792398</v>
      </c>
      <c r="X2662" s="12">
        <v>0</v>
      </c>
      <c r="Y2662" s="12">
        <v>620.84777946071779</v>
      </c>
      <c r="Z2662" s="12">
        <v>364.23471251459569</v>
      </c>
      <c r="AA2662" s="44">
        <v>232.04019061955896</v>
      </c>
      <c r="AB2662" s="45">
        <v>120.94904842627724</v>
      </c>
      <c r="AC2662" s="12">
        <v>0</v>
      </c>
      <c r="AD2662" s="12">
        <v>11557.629437116249</v>
      </c>
      <c r="AE2662" s="12">
        <v>3338.2523448937418</v>
      </c>
      <c r="AF2662" s="12">
        <v>5480.5321821881516</v>
      </c>
      <c r="AG2662" s="44">
        <v>1128.4755203370601</v>
      </c>
      <c r="AH2662" s="45">
        <v>4331.3835899731284</v>
      </c>
      <c r="AI2662" s="12">
        <v>0</v>
      </c>
      <c r="AJ2662" s="12">
        <v>-63.936575748403079</v>
      </c>
      <c r="AK2662" s="12">
        <v>23.249594553479394</v>
      </c>
      <c r="AL2662" s="12">
        <v>74.399378326144102</v>
      </c>
      <c r="AM2662" s="44">
        <v>106.98497538475156</v>
      </c>
      <c r="AN2662" s="45">
        <v>89.999999867719453</v>
      </c>
      <c r="AO2662" s="12">
        <v>0</v>
      </c>
      <c r="AP2662" s="12">
        <v>-2209.0860753871566</v>
      </c>
      <c r="AQ2662" s="12">
        <v>3396.5037316982466</v>
      </c>
      <c r="AR2662" s="12">
        <v>6695.5862643428291</v>
      </c>
      <c r="AS2662" s="44">
        <v>8166.7017411500547</v>
      </c>
      <c r="AT2662" s="45">
        <v>7819.2540373319598</v>
      </c>
      <c r="AU2662" s="12">
        <v>0</v>
      </c>
      <c r="AV2662" s="12">
        <v>11225.412371344424</v>
      </c>
      <c r="AW2662" s="12">
        <v>21803.332781132303</v>
      </c>
      <c r="AX2662" s="12">
        <v>20220.455478528278</v>
      </c>
      <c r="AY2662" s="44">
        <v>14712.91913863457</v>
      </c>
      <c r="AZ2662" s="45">
        <v>13514.480812442993</v>
      </c>
      <c r="BA2662" s="12">
        <v>0</v>
      </c>
      <c r="BB2662" s="12">
        <v>2868.9411309063412</v>
      </c>
      <c r="BC2662" s="12">
        <v>6463.6699682967819</v>
      </c>
      <c r="BD2662" s="12">
        <v>8169.4672701972004</v>
      </c>
      <c r="BE2662" s="44">
        <v>7837.0504296311065</v>
      </c>
      <c r="BF2662" s="45">
        <v>7819.2540473319586</v>
      </c>
      <c r="BG2662" s="12">
        <v>0</v>
      </c>
      <c r="BH2662" s="12">
        <v>21607.726077731797</v>
      </c>
      <c r="BI2662" s="12">
        <v>20485.599881315902</v>
      </c>
      <c r="BJ2662" s="12">
        <v>14941.828026189771</v>
      </c>
      <c r="BK2662" s="44">
        <v>13633.666150307072</v>
      </c>
      <c r="BL2662" s="45">
        <v>9183.0972224698653</v>
      </c>
      <c r="BM2662" s="12">
        <v>0</v>
      </c>
      <c r="BN2662" s="12">
        <v>0</v>
      </c>
      <c r="BO2662" s="12">
        <v>87.18617030188247</v>
      </c>
      <c r="BP2662" s="12">
        <v>51.149783772664705</v>
      </c>
      <c r="BQ2662" s="48">
        <v>32.585597058607462</v>
      </c>
      <c r="BR2662" s="49">
        <v>16.984975517032105</v>
      </c>
      <c r="BS2662" s="13">
        <v>0</v>
      </c>
      <c r="BT2662" s="12">
        <v>459.01847565764484</v>
      </c>
      <c r="BV2662" s="14">
        <f>Таблица1[[#This Row],[Lкан_леб,мм]]</f>
        <v>57870.981524342351</v>
      </c>
      <c r="BW2662" s="50">
        <f>Таблица1[[#This Row],[угол обхв4]]+Таблица1[[#This Row],[Lдуг 3,мм]]</f>
        <v>11557.629437116249</v>
      </c>
      <c r="BX2662" s="54">
        <f>Таблица1[[#This Row],[угол обхв5]]+Таблица1[[#This Row],[Y5, мм]]</f>
        <v>58491.829303803068</v>
      </c>
      <c r="BY2662" s="14">
        <f>Таблица1[[#This Row],[угол обхв6]]+Таблица1[[#This Row],[Lдуг 4,мм]]</f>
        <v>14895.88178200999</v>
      </c>
      <c r="BZ2662" s="14">
        <f>Таблица1[[#This Row],[Т1]]+Таблица1[[#This Row],[X6, мм]]</f>
        <v>58856.064016317665</v>
      </c>
      <c r="CA2662" s="14">
        <f>Таблица1[[#This Row],[Т2]]+Таблица1[[#This Row],[Lдуг 5,мм]]</f>
        <v>20376.413964198142</v>
      </c>
      <c r="CB2662" s="14">
        <f>Таблица1[[#This Row],[Т3]]+Таблица1[[#This Row],[Y6, мм]]</f>
        <v>59088.104206937227</v>
      </c>
      <c r="CC2662" s="14">
        <f>Таблица1[[#This Row],[Т4]]+Таблица1[[#This Row],[Lдуг 6,мм]]</f>
        <v>21504.889484535201</v>
      </c>
      <c r="CD2662" s="14">
        <f>Таблица1[[#This Row],[Т5]]+Таблица1[[#This Row],[Lдуг 1,мм]]</f>
        <v>59209.053255363506</v>
      </c>
      <c r="CE2662" s="14">
        <f>Таблица1[[#This Row],[Т6]]+Таблица1[[#This Row],[Lпрям1, мм]]</f>
        <v>25836.273074508328</v>
      </c>
      <c r="CF2662" s="15">
        <f>Таблица1[[#This Row],[Т7]]+Таблица1[[#This Row],[Lдуг 2,мм]]</f>
        <v>59209.053255363506</v>
      </c>
      <c r="CG2662" s="14">
        <f>Таблица1[[#This Row],[Т8]]+Таблица1[[#This Row],[Lпрям2, мм]]</f>
        <v>25836.273074508328</v>
      </c>
      <c r="CH2662" s="14">
        <f>Таблица1[[#This Row],[Т9]]-Таблица1[[#This Row],[Т9]]</f>
        <v>0</v>
      </c>
      <c r="CI2662" s="50">
        <f>Таблица1[[#This Row],[Т9]]-Таблица1[[#This Row],[Т8]]</f>
        <v>33372.780180855174</v>
      </c>
      <c r="CJ2662" s="54">
        <f>Таблица1[[#This Row],[Т9]]-Таблица1[[#This Row],[Т7]]</f>
        <v>0</v>
      </c>
      <c r="CK2662" s="14">
        <f>Таблица1[[#This Row],[Т9]]-Таблица1[[#This Row],[Т6]]</f>
        <v>37704.163770828309</v>
      </c>
      <c r="CL2662" s="14">
        <f>Таблица1[[#This Row],[Т9]]-Таблица1[[#This Row],[Т5]]</f>
        <v>120.94904842627875</v>
      </c>
      <c r="CM2662" s="14">
        <f>Таблица1[[#This Row],[Т9]]-Таблица1[[#This Row],[Т4]]</f>
        <v>38832.639291165367</v>
      </c>
      <c r="CN2662" s="14">
        <f>Таблица1[[#This Row],[Т9]]-Таблица1[[#This Row],[Т3]]</f>
        <v>352.9892390458408</v>
      </c>
      <c r="CO2662" s="14">
        <f>Таблица1[[#This Row],[Т9]]-Таблица1[[#This Row],[Т2]]</f>
        <v>44313.171473353519</v>
      </c>
      <c r="CP2662" s="14">
        <f>Таблица1[[#This Row],[Т9]]-Таблица1[[#This Row],[Т1]]</f>
        <v>717.22395156043785</v>
      </c>
      <c r="CQ2662" s="14">
        <f>Таблица1[[#This Row],[Т9]]-Таблица1[[#This Row],[угол обхв6]]</f>
        <v>47651.423818247255</v>
      </c>
      <c r="CR2662" s="14">
        <f>Таблица1[[#This Row],[Т9]]-Таблица1[[#This Row],[угол обхв5]]</f>
        <v>1338.0717310211548</v>
      </c>
      <c r="CS2662" s="14">
        <f>Таблица1[[#This Row],[Т9]]-Таблица1[[#This Row],[угол обхв4]]</f>
        <v>59209.053255363506</v>
      </c>
      <c r="CT2662" s="14">
        <f>Таблица1[[#This Row],[Lкан_прям, мм]]+Таблица1[[#This Row],[Lкан_дуг, мм]]+Таблица1[[#This Row],[Lкан_леб,мм]]</f>
        <v>85045.326329871838</v>
      </c>
      <c r="CU2662" s="16">
        <f>Таблица1[[#This Row],[Lкан_леб,мм]]</f>
        <v>57870.981524342351</v>
      </c>
      <c r="CV2662" s="14">
        <f>2534431-(Таблица1[[#This Row],[Т23]]+Таблица1[[#This Row],[угол обхв3]])</f>
        <v>2448926.6551944707</v>
      </c>
      <c r="CW2662" s="50">
        <f>SUM(X2662:AC2662,AD2662:AI2662)-Таблица1[[#This Row],[lподв_min, мм]]</f>
        <v>22842.961214614385</v>
      </c>
      <c r="CX2662" s="17">
        <f>CW3101-Таблица1[[#This Row],[Суммарная длина каната]]</f>
        <v>-2448926.6551944707</v>
      </c>
    </row>
    <row r="2663" spans="1:102" x14ac:dyDescent="0.25">
      <c r="A2663" s="21">
        <v>2662</v>
      </c>
      <c r="B2663" s="10">
        <v>68.287346938775499</v>
      </c>
      <c r="C2663" s="10">
        <v>47.936734693877547</v>
      </c>
      <c r="D2663" s="11">
        <v>8560.9203173053338</v>
      </c>
      <c r="E2663" s="11">
        <v>13713.642302384818</v>
      </c>
      <c r="F2663" s="11">
        <v>7671.4550311859675</v>
      </c>
      <c r="G2663" s="11">
        <v>13573.141395666767</v>
      </c>
      <c r="H2663" s="11">
        <v>8152.9198273053344</v>
      </c>
      <c r="I2663" s="11">
        <v>9330.1805032400825</v>
      </c>
      <c r="J2663" s="11">
        <v>4383.4617991447367</v>
      </c>
      <c r="K2663" s="11">
        <v>25874.499461015326</v>
      </c>
      <c r="L2663" s="11">
        <v>1299.8453445141636</v>
      </c>
      <c r="M2663" s="11">
        <v>57870.981524342351</v>
      </c>
      <c r="N2663" s="11">
        <v>3235.4508909962938</v>
      </c>
      <c r="O2663" s="11">
        <v>21428.464827711592</v>
      </c>
      <c r="P2663" s="43">
        <v>6329.4995029999782</v>
      </c>
      <c r="Q2663" s="11">
        <v>20212.528141471765</v>
      </c>
      <c r="R2663" s="11">
        <v>8048.9560215047895</v>
      </c>
      <c r="S2663" s="11">
        <v>15008.712014726767</v>
      </c>
      <c r="T2663" s="11">
        <v>8560.9203173053338</v>
      </c>
      <c r="U2663" s="11">
        <v>13713.642302384818</v>
      </c>
      <c r="V2663" s="11">
        <v>7700.1535649931802</v>
      </c>
      <c r="W2663" s="11">
        <v>13435.673602503002</v>
      </c>
      <c r="X2663" s="12">
        <v>0</v>
      </c>
      <c r="Y2663" s="12">
        <v>608.06455030527093</v>
      </c>
      <c r="Z2663" s="12">
        <v>357.90474842214553</v>
      </c>
      <c r="AA2663" s="44">
        <v>232.0401906195585</v>
      </c>
      <c r="AB2663" s="45">
        <v>101.83585516718878</v>
      </c>
      <c r="AC2663" s="12">
        <v>0</v>
      </c>
      <c r="AD2663" s="12">
        <v>11557.629437116249</v>
      </c>
      <c r="AE2663" s="12">
        <v>3324.4005231598999</v>
      </c>
      <c r="AF2663" s="12">
        <v>5480.5321821881498</v>
      </c>
      <c r="AG2663" s="44">
        <v>1128.475520337061</v>
      </c>
      <c r="AH2663" s="45">
        <v>4383.4617982139625</v>
      </c>
      <c r="AI2663" s="12">
        <v>0</v>
      </c>
      <c r="AJ2663" s="12">
        <v>-63.936575748403079</v>
      </c>
      <c r="AK2663" s="12">
        <v>21.454435045744862</v>
      </c>
      <c r="AL2663" s="12">
        <v>71.715296693491055</v>
      </c>
      <c r="AM2663" s="44">
        <v>104.30089375209846</v>
      </c>
      <c r="AN2663" s="45">
        <v>89.999999869291017</v>
      </c>
      <c r="AO2663" s="12">
        <v>0</v>
      </c>
      <c r="AP2663" s="12">
        <v>-2209.0860753871566</v>
      </c>
      <c r="AQ2663" s="12">
        <v>3384.6814558845149</v>
      </c>
      <c r="AR2663" s="12">
        <v>6716.8992862933355</v>
      </c>
      <c r="AS2663" s="44">
        <v>8444.3128678805333</v>
      </c>
      <c r="AT2663" s="45">
        <v>8152.9203173053338</v>
      </c>
      <c r="AU2663" s="12">
        <v>0</v>
      </c>
      <c r="AV2663" s="12">
        <v>11225.412371344424</v>
      </c>
      <c r="AW2663" s="12">
        <v>21808.193992384444</v>
      </c>
      <c r="AX2663" s="12">
        <v>20340.533640979636</v>
      </c>
      <c r="AY2663" s="44">
        <v>14907.930250385067</v>
      </c>
      <c r="AZ2663" s="45">
        <v>13713.642301454047</v>
      </c>
      <c r="BA2663" s="12">
        <v>0</v>
      </c>
      <c r="BB2663" s="12">
        <v>2868.9411309063412</v>
      </c>
      <c r="BC2663" s="12">
        <v>6478.7300678881984</v>
      </c>
      <c r="BD2663" s="12">
        <v>8436.355804798146</v>
      </c>
      <c r="BE2663" s="44">
        <v>8165.5634709295891</v>
      </c>
      <c r="BF2663" s="45">
        <v>8152.9203273053345</v>
      </c>
      <c r="BG2663" s="12">
        <v>0</v>
      </c>
      <c r="BH2663" s="12">
        <v>21607.726077731797</v>
      </c>
      <c r="BI2663" s="12">
        <v>20592.257306144616</v>
      </c>
      <c r="BJ2663" s="12">
        <v>15136.717514234637</v>
      </c>
      <c r="BK2663" s="44">
        <v>13814.424066726519</v>
      </c>
      <c r="BL2663" s="45">
        <v>9330.1805032400844</v>
      </c>
      <c r="BM2663" s="12">
        <v>0</v>
      </c>
      <c r="BN2663" s="12">
        <v>0</v>
      </c>
      <c r="BO2663" s="12">
        <v>85.391010794147945</v>
      </c>
      <c r="BP2663" s="12">
        <v>50.260861647746196</v>
      </c>
      <c r="BQ2663" s="48">
        <v>32.585597058607398</v>
      </c>
      <c r="BR2663" s="49">
        <v>14.300893882807436</v>
      </c>
      <c r="BS2663" s="13">
        <v>0</v>
      </c>
      <c r="BT2663" s="12">
        <v>459.01847565764484</v>
      </c>
      <c r="BV2663" s="14">
        <f>Таблица1[[#This Row],[Lкан_леб,мм]]</f>
        <v>57870.981524342351</v>
      </c>
      <c r="BW2663" s="50">
        <f>Таблица1[[#This Row],[угол обхв4]]+Таблица1[[#This Row],[Lдуг 3,мм]]</f>
        <v>11557.629437116249</v>
      </c>
      <c r="BX2663" s="54">
        <f>Таблица1[[#This Row],[угол обхв5]]+Таблица1[[#This Row],[Y5, мм]]</f>
        <v>58479.046074647624</v>
      </c>
      <c r="BY2663" s="14">
        <f>Таблица1[[#This Row],[угол обхв6]]+Таблица1[[#This Row],[Lдуг 4,мм]]</f>
        <v>14882.02996027615</v>
      </c>
      <c r="BZ2663" s="14">
        <f>Таблица1[[#This Row],[Т1]]+Таблица1[[#This Row],[X6, мм]]</f>
        <v>58836.950823069768</v>
      </c>
      <c r="CA2663" s="14">
        <f>Таблица1[[#This Row],[Т2]]+Таблица1[[#This Row],[Lдуг 5,мм]]</f>
        <v>20362.5621424643</v>
      </c>
      <c r="CB2663" s="14">
        <f>Таблица1[[#This Row],[Т3]]+Таблица1[[#This Row],[Y6, мм]]</f>
        <v>59068.99101368933</v>
      </c>
      <c r="CC2663" s="14">
        <f>Таблица1[[#This Row],[Т4]]+Таблица1[[#This Row],[Lдуг 6,мм]]</f>
        <v>21491.037662801362</v>
      </c>
      <c r="CD2663" s="14">
        <f>Таблица1[[#This Row],[Т5]]+Таблица1[[#This Row],[Lдуг 1,мм]]</f>
        <v>59170.826868856522</v>
      </c>
      <c r="CE2663" s="14">
        <f>Таблица1[[#This Row],[Т6]]+Таблица1[[#This Row],[Lпрям1, мм]]</f>
        <v>25874.499461015323</v>
      </c>
      <c r="CF2663" s="15">
        <f>Таблица1[[#This Row],[Т7]]+Таблица1[[#This Row],[Lдуг 2,мм]]</f>
        <v>59170.826868856522</v>
      </c>
      <c r="CG2663" s="14">
        <f>Таблица1[[#This Row],[Т8]]+Таблица1[[#This Row],[Lпрям2, мм]]</f>
        <v>25874.499461015323</v>
      </c>
      <c r="CH2663" s="14">
        <f>Таблица1[[#This Row],[Т9]]-Таблица1[[#This Row],[Т9]]</f>
        <v>0</v>
      </c>
      <c r="CI2663" s="50">
        <f>Таблица1[[#This Row],[Т9]]-Таблица1[[#This Row],[Т8]]</f>
        <v>33296.3274078412</v>
      </c>
      <c r="CJ2663" s="54">
        <f>Таблица1[[#This Row],[Т9]]-Таблица1[[#This Row],[Т7]]</f>
        <v>0</v>
      </c>
      <c r="CK2663" s="14">
        <f>Таблица1[[#This Row],[Т9]]-Таблица1[[#This Row],[Т6]]</f>
        <v>37679.78920605516</v>
      </c>
      <c r="CL2663" s="14">
        <f>Таблица1[[#This Row],[Т9]]-Таблица1[[#This Row],[Т5]]</f>
        <v>101.83585516719177</v>
      </c>
      <c r="CM2663" s="14">
        <f>Таблица1[[#This Row],[Т9]]-Таблица1[[#This Row],[Т4]]</f>
        <v>38808.264726392226</v>
      </c>
      <c r="CN2663" s="14">
        <f>Таблица1[[#This Row],[Т9]]-Таблица1[[#This Row],[Т3]]</f>
        <v>333.87604578675382</v>
      </c>
      <c r="CO2663" s="14">
        <f>Таблица1[[#This Row],[Т9]]-Таблица1[[#This Row],[Т2]]</f>
        <v>44288.796908580371</v>
      </c>
      <c r="CP2663" s="14">
        <f>Таблица1[[#This Row],[Т9]]-Таблица1[[#This Row],[Т1]]</f>
        <v>691.78079420889844</v>
      </c>
      <c r="CQ2663" s="14">
        <f>Таблица1[[#This Row],[Т9]]-Таблица1[[#This Row],[угол обхв6]]</f>
        <v>47613.197431740271</v>
      </c>
      <c r="CR2663" s="14">
        <f>Таблица1[[#This Row],[Т9]]-Таблица1[[#This Row],[угол обхв5]]</f>
        <v>1299.8453445141713</v>
      </c>
      <c r="CS2663" s="14">
        <f>Таблица1[[#This Row],[Т9]]-Таблица1[[#This Row],[угол обхв4]]</f>
        <v>59170.826868856522</v>
      </c>
      <c r="CT2663" s="14">
        <f>Таблица1[[#This Row],[Lкан_прям, мм]]+Таблица1[[#This Row],[Lкан_дуг, мм]]+Таблица1[[#This Row],[Lкан_леб,мм]]</f>
        <v>85045.326329871838</v>
      </c>
      <c r="CU2663" s="16">
        <f>Таблица1[[#This Row],[Lкан_леб,мм]]</f>
        <v>57870.981524342351</v>
      </c>
      <c r="CV2663" s="14">
        <f>2534431-(Таблица1[[#This Row],[Т23]]+Таблица1[[#This Row],[угол обхв3]])</f>
        <v>2448926.6551944707</v>
      </c>
      <c r="CW2663" s="50">
        <f>SUM(X2663:AC2663,AD2663:AI2663)-Таблица1[[#This Row],[lподв_min, мм]]</f>
        <v>22790.883006384749</v>
      </c>
      <c r="CX2663" s="17">
        <f>CW3102-Таблица1[[#This Row],[Суммарная длина каната]]</f>
        <v>-2448926.6551944707</v>
      </c>
    </row>
    <row r="2664" spans="1:102" x14ac:dyDescent="0.25">
      <c r="A2664" s="21">
        <v>2663</v>
      </c>
      <c r="B2664" s="10">
        <v>68.287346938775499</v>
      </c>
      <c r="C2664" s="10">
        <v>50.620816326530601</v>
      </c>
      <c r="D2664" s="11">
        <v>8884.8940206698226</v>
      </c>
      <c r="E2664" s="11">
        <v>13928.210530741706</v>
      </c>
      <c r="F2664" s="11">
        <v>8002.9840527005581</v>
      </c>
      <c r="G2664" s="11">
        <v>13746.211057125844</v>
      </c>
      <c r="H2664" s="11">
        <v>8476.8935306698222</v>
      </c>
      <c r="I2664" s="11">
        <v>9491.0564212180652</v>
      </c>
      <c r="J2664" s="11">
        <v>4437.1541095236416</v>
      </c>
      <c r="K2664" s="11">
        <v>25912.725847522375</v>
      </c>
      <c r="L2664" s="11">
        <v>1261.6189580071075</v>
      </c>
      <c r="M2664" s="11">
        <v>57870.981524342351</v>
      </c>
      <c r="N2664" s="11">
        <v>3235.4508909962938</v>
      </c>
      <c r="O2664" s="11">
        <v>21428.464827711592</v>
      </c>
      <c r="P2664" s="43">
        <v>6351.585378695022</v>
      </c>
      <c r="Q2664" s="11">
        <v>20315.471549715003</v>
      </c>
      <c r="R2664" s="11">
        <v>8312.8446605397294</v>
      </c>
      <c r="S2664" s="11">
        <v>15197.884713189609</v>
      </c>
      <c r="T2664" s="11">
        <v>8884.8940206698226</v>
      </c>
      <c r="U2664" s="11">
        <v>13928.210530741706</v>
      </c>
      <c r="V2664" s="11">
        <v>8038.0885716126113</v>
      </c>
      <c r="W2664" s="11">
        <v>13610.237998206243</v>
      </c>
      <c r="X2664" s="12">
        <v>0</v>
      </c>
      <c r="Y2664" s="12">
        <v>595.25273201111577</v>
      </c>
      <c r="Z2664" s="12">
        <v>351.60337346840333</v>
      </c>
      <c r="AA2664" s="44">
        <v>232.04019061955924</v>
      </c>
      <c r="AB2664" s="45">
        <v>82.72266190802921</v>
      </c>
      <c r="AC2664" s="12">
        <v>0</v>
      </c>
      <c r="AD2664" s="12">
        <v>11557.629437116249</v>
      </c>
      <c r="AE2664" s="12">
        <v>3308.934599276784</v>
      </c>
      <c r="AF2664" s="12">
        <v>5480.5321821881516</v>
      </c>
      <c r="AG2664" s="44">
        <v>1128.4755203370598</v>
      </c>
      <c r="AH2664" s="45">
        <v>4437.1541086041316</v>
      </c>
      <c r="AI2664" s="12">
        <v>0</v>
      </c>
      <c r="AJ2664" s="12">
        <v>-63.936575748403079</v>
      </c>
      <c r="AK2664" s="12">
        <v>19.655260741471345</v>
      </c>
      <c r="AL2664" s="12">
        <v>69.031215060837951</v>
      </c>
      <c r="AM2664" s="44">
        <v>101.61681211944546</v>
      </c>
      <c r="AN2664" s="45">
        <v>89.999999870872671</v>
      </c>
      <c r="AO2664" s="12">
        <v>0</v>
      </c>
      <c r="AP2664" s="12">
        <v>-2209.0860753871566</v>
      </c>
      <c r="AQ2664" s="12">
        <v>3372.6857754578541</v>
      </c>
      <c r="AR2664" s="12">
        <v>6732.5657944452159</v>
      </c>
      <c r="AS2664" s="44">
        <v>8712.4872724943416</v>
      </c>
      <c r="AT2664" s="45">
        <v>8476.8940206698226</v>
      </c>
      <c r="AU2664" s="12">
        <v>0</v>
      </c>
      <c r="AV2664" s="12">
        <v>11225.412371344424</v>
      </c>
      <c r="AW2664" s="12">
        <v>21812.692086618117</v>
      </c>
      <c r="AX2664" s="12">
        <v>20461.478134548735</v>
      </c>
      <c r="AY2664" s="44">
        <v>15115.727651958725</v>
      </c>
      <c r="AZ2664" s="45">
        <v>13928.210529822198</v>
      </c>
      <c r="BA2664" s="12">
        <v>0</v>
      </c>
      <c r="BB2664" s="12">
        <v>2868.9411309063412</v>
      </c>
      <c r="BC2664" s="12">
        <v>6488.8202631565819</v>
      </c>
      <c r="BD2664" s="12">
        <v>8693.8250762899243</v>
      </c>
      <c r="BE2664" s="44">
        <v>8485.2514087152103</v>
      </c>
      <c r="BF2664" s="45">
        <v>8476.8940306698241</v>
      </c>
      <c r="BG2664" s="12">
        <v>0</v>
      </c>
      <c r="BH2664" s="12">
        <v>21607.726077731797</v>
      </c>
      <c r="BI2664" s="12">
        <v>20699.698808621528</v>
      </c>
      <c r="BJ2664" s="12">
        <v>15343.891298023338</v>
      </c>
      <c r="BK2664" s="44">
        <v>14010.36759197259</v>
      </c>
      <c r="BL2664" s="45">
        <v>9491.056421218067</v>
      </c>
      <c r="BM2664" s="12">
        <v>0</v>
      </c>
      <c r="BN2664" s="12">
        <v>0</v>
      </c>
      <c r="BO2664" s="12">
        <v>83.591836489874424</v>
      </c>
      <c r="BP2664" s="12">
        <v>49.375954319366606</v>
      </c>
      <c r="BQ2664" s="48">
        <v>32.585597058607497</v>
      </c>
      <c r="BR2664" s="49">
        <v>11.616812248572783</v>
      </c>
      <c r="BS2664" s="13">
        <v>0</v>
      </c>
      <c r="BT2664" s="12">
        <v>459.01847565764484</v>
      </c>
      <c r="BV2664" s="14">
        <f>Таблица1[[#This Row],[Lкан_леб,мм]]</f>
        <v>57870.981524342351</v>
      </c>
      <c r="BW2664" s="50">
        <f>Таблица1[[#This Row],[угол обхв4]]+Таблица1[[#This Row],[Lдуг 3,мм]]</f>
        <v>11557.629437116249</v>
      </c>
      <c r="BX2664" s="54">
        <f>Таблица1[[#This Row],[угол обхв5]]+Таблица1[[#This Row],[Y5, мм]]</f>
        <v>58466.234256353469</v>
      </c>
      <c r="BY2664" s="14">
        <f>Таблица1[[#This Row],[угол обхв6]]+Таблица1[[#This Row],[Lдуг 4,мм]]</f>
        <v>14866.564036393032</v>
      </c>
      <c r="BZ2664" s="14">
        <f>Таблица1[[#This Row],[Т1]]+Таблица1[[#This Row],[X6, мм]]</f>
        <v>58817.837629821872</v>
      </c>
      <c r="CA2664" s="14">
        <f>Таблица1[[#This Row],[Т2]]+Таблица1[[#This Row],[Lдуг 5,мм]]</f>
        <v>20347.096218581184</v>
      </c>
      <c r="CB2664" s="14">
        <f>Таблица1[[#This Row],[Т3]]+Таблица1[[#This Row],[Y6, мм]]</f>
        <v>59049.877820441434</v>
      </c>
      <c r="CC2664" s="14">
        <f>Таблица1[[#This Row],[Т4]]+Таблица1[[#This Row],[Lдуг 6,мм]]</f>
        <v>21475.571738918243</v>
      </c>
      <c r="CD2664" s="14">
        <f>Таблица1[[#This Row],[Т5]]+Таблица1[[#This Row],[Lдуг 1,мм]]</f>
        <v>59132.600482349466</v>
      </c>
      <c r="CE2664" s="14">
        <f>Таблица1[[#This Row],[Т6]]+Таблица1[[#This Row],[Lпрям1, мм]]</f>
        <v>25912.725847522375</v>
      </c>
      <c r="CF2664" s="15">
        <f>Таблица1[[#This Row],[Т7]]+Таблица1[[#This Row],[Lдуг 2,мм]]</f>
        <v>59132.600482349466</v>
      </c>
      <c r="CG2664" s="14">
        <f>Таблица1[[#This Row],[Т8]]+Таблица1[[#This Row],[Lпрям2, мм]]</f>
        <v>25912.725847522375</v>
      </c>
      <c r="CH2664" s="14">
        <f>Таблица1[[#This Row],[Т9]]-Таблица1[[#This Row],[Т9]]</f>
        <v>0</v>
      </c>
      <c r="CI2664" s="50">
        <f>Таблица1[[#This Row],[Т9]]-Таблица1[[#This Row],[Т8]]</f>
        <v>33219.874634827094</v>
      </c>
      <c r="CJ2664" s="54">
        <f>Таблица1[[#This Row],[Т9]]-Таблица1[[#This Row],[Т7]]</f>
        <v>0</v>
      </c>
      <c r="CK2664" s="14">
        <f>Таблица1[[#This Row],[Т9]]-Таблица1[[#This Row],[Т6]]</f>
        <v>37657.028743431219</v>
      </c>
      <c r="CL2664" s="14">
        <f>Таблица1[[#This Row],[Т9]]-Таблица1[[#This Row],[Т5]]</f>
        <v>82.722661908032023</v>
      </c>
      <c r="CM2664" s="14">
        <f>Таблица1[[#This Row],[Т9]]-Таблица1[[#This Row],[Т4]]</f>
        <v>38785.504263768278</v>
      </c>
      <c r="CN2664" s="14">
        <f>Таблица1[[#This Row],[Т9]]-Таблица1[[#This Row],[Т3]]</f>
        <v>314.76285252759408</v>
      </c>
      <c r="CO2664" s="14">
        <f>Таблица1[[#This Row],[Т9]]-Таблица1[[#This Row],[Т2]]</f>
        <v>44266.03644595643</v>
      </c>
      <c r="CP2664" s="14">
        <f>Таблица1[[#This Row],[Т9]]-Таблица1[[#This Row],[Т1]]</f>
        <v>666.3662259959965</v>
      </c>
      <c r="CQ2664" s="14">
        <f>Таблица1[[#This Row],[Т9]]-Таблица1[[#This Row],[угол обхв6]]</f>
        <v>47574.971045233215</v>
      </c>
      <c r="CR2664" s="14">
        <f>Таблица1[[#This Row],[Т9]]-Таблица1[[#This Row],[угол обхв5]]</f>
        <v>1261.618958007115</v>
      </c>
      <c r="CS2664" s="14">
        <f>Таблица1[[#This Row],[Т9]]-Таблица1[[#This Row],[угол обхв4]]</f>
        <v>59132.600482349466</v>
      </c>
      <c r="CT2664" s="14">
        <f>Таблица1[[#This Row],[Lкан_прям, мм]]+Таблица1[[#This Row],[Lкан_дуг, мм]]+Таблица1[[#This Row],[Lкан_леб,мм]]</f>
        <v>85045.326329871838</v>
      </c>
      <c r="CU2664" s="16">
        <f>Таблица1[[#This Row],[Lкан_леб,мм]]</f>
        <v>57870.981524342351</v>
      </c>
      <c r="CV2664" s="14">
        <f>2534431-(Таблица1[[#This Row],[Т23]]+Таблица1[[#This Row],[угол обхв3]])</f>
        <v>2448926.6551944707</v>
      </c>
      <c r="CW2664" s="50">
        <f>SUM(X2664:AC2664,AD2664:AI2664)-Таблица1[[#This Row],[lподв_min, мм]]</f>
        <v>22737.19069600584</v>
      </c>
      <c r="CX2664" s="17">
        <f>CW3103-Таблица1[[#This Row],[Суммарная длина каната]]</f>
        <v>-2448926.6551944707</v>
      </c>
    </row>
    <row r="2665" spans="1:102" x14ac:dyDescent="0.25">
      <c r="A2665" s="21">
        <v>2664</v>
      </c>
      <c r="B2665" s="10">
        <v>68.287346938775499</v>
      </c>
      <c r="C2665" s="10">
        <v>53.304897959183663</v>
      </c>
      <c r="D2665" s="11">
        <v>9198.4642998099971</v>
      </c>
      <c r="E2665" s="11">
        <v>14157.714703104355</v>
      </c>
      <c r="F2665" s="11">
        <v>8326.044694691187</v>
      </c>
      <c r="G2665" s="11">
        <v>13934.615997136927</v>
      </c>
      <c r="H2665" s="11">
        <v>8790.4638098099967</v>
      </c>
      <c r="I2665" s="11">
        <v>9665.2656210927489</v>
      </c>
      <c r="J2665" s="11">
        <v>4492.4490820116071</v>
      </c>
      <c r="K2665" s="11">
        <v>25950.952234029493</v>
      </c>
      <c r="L2665" s="11">
        <v>1223.3925714999955</v>
      </c>
      <c r="M2665" s="11">
        <v>57870.981524342351</v>
      </c>
      <c r="N2665" s="11">
        <v>3235.4508909962938</v>
      </c>
      <c r="O2665" s="11">
        <v>21428.464827711592</v>
      </c>
      <c r="P2665" s="43">
        <v>6368.8262949071186</v>
      </c>
      <c r="Q2665" s="11">
        <v>20419.336279118772</v>
      </c>
      <c r="R2665" s="11">
        <v>8567.5850387149439</v>
      </c>
      <c r="S2665" s="11">
        <v>15399.207497251851</v>
      </c>
      <c r="T2665" s="11">
        <v>9198.4642998099971</v>
      </c>
      <c r="U2665" s="11">
        <v>14157.714703104355</v>
      </c>
      <c r="V2665" s="11">
        <v>8367.4781740505259</v>
      </c>
      <c r="W2665" s="11">
        <v>13800.436018048467</v>
      </c>
      <c r="X2665" s="12">
        <v>0</v>
      </c>
      <c r="Y2665" s="12">
        <v>582.40874068140965</v>
      </c>
      <c r="Z2665" s="12">
        <v>345.33417155021232</v>
      </c>
      <c r="AA2665" s="44">
        <v>232.04019061955913</v>
      </c>
      <c r="AB2665" s="45">
        <v>63.609468648814449</v>
      </c>
      <c r="AC2665" s="12">
        <v>0</v>
      </c>
      <c r="AD2665" s="12">
        <v>11557.629437116249</v>
      </c>
      <c r="AE2665" s="12">
        <v>3291.8660132846198</v>
      </c>
      <c r="AF2665" s="12">
        <v>5480.5321821881544</v>
      </c>
      <c r="AG2665" s="44">
        <v>1128.4755203370585</v>
      </c>
      <c r="AH2665" s="45">
        <v>4492.4490811034138</v>
      </c>
      <c r="AI2665" s="12">
        <v>0</v>
      </c>
      <c r="AJ2665" s="12">
        <v>-63.936575748403079</v>
      </c>
      <c r="AK2665" s="12">
        <v>17.851568351042971</v>
      </c>
      <c r="AL2665" s="12">
        <v>66.347133428184918</v>
      </c>
      <c r="AM2665" s="44">
        <v>98.932730486792394</v>
      </c>
      <c r="AN2665" s="45">
        <v>89.999999872462027</v>
      </c>
      <c r="AO2665" s="12">
        <v>0</v>
      </c>
      <c r="AP2665" s="12">
        <v>-2209.0860753871566</v>
      </c>
      <c r="AQ2665" s="12">
        <v>3360.5241613433609</v>
      </c>
      <c r="AR2665" s="12">
        <v>6742.5514140950763</v>
      </c>
      <c r="AS2665" s="44">
        <v>8970.6365395304074</v>
      </c>
      <c r="AT2665" s="45">
        <v>8790.4642998099971</v>
      </c>
      <c r="AU2665" s="12">
        <v>0</v>
      </c>
      <c r="AV2665" s="12">
        <v>11225.412371344424</v>
      </c>
      <c r="AW2665" s="12">
        <v>21816.821206627519</v>
      </c>
      <c r="AX2665" s="12">
        <v>20583.023588608383</v>
      </c>
      <c r="AY2665" s="44">
        <v>15335.855404228792</v>
      </c>
      <c r="AZ2665" s="45">
        <v>14157.714702196165</v>
      </c>
      <c r="BA2665" s="12">
        <v>0</v>
      </c>
      <c r="BB2665" s="12">
        <v>2868.9411309063412</v>
      </c>
      <c r="BC2665" s="12">
        <v>6493.8995652541862</v>
      </c>
      <c r="BD2665" s="12">
        <v>8941.3101579029008</v>
      </c>
      <c r="BE2665" s="44">
        <v>8795.4127989945337</v>
      </c>
      <c r="BF2665" s="45">
        <v>8790.4643098099987</v>
      </c>
      <c r="BG2665" s="12">
        <v>0</v>
      </c>
      <c r="BH2665" s="12">
        <v>21607.726077731797</v>
      </c>
      <c r="BI2665" s="12">
        <v>20807.692658034699</v>
      </c>
      <c r="BJ2665" s="12">
        <v>15562.894806741459</v>
      </c>
      <c r="BK2665" s="44">
        <v>14221.066796127414</v>
      </c>
      <c r="BL2665" s="45">
        <v>9665.2656210927507</v>
      </c>
      <c r="BM2665" s="12">
        <v>0</v>
      </c>
      <c r="BN2665" s="12">
        <v>0</v>
      </c>
      <c r="BO2665" s="12">
        <v>81.788144099446043</v>
      </c>
      <c r="BP2665" s="12">
        <v>48.49556507714194</v>
      </c>
      <c r="BQ2665" s="48">
        <v>32.585597058607483</v>
      </c>
      <c r="BR2665" s="49">
        <v>8.9327306143303815</v>
      </c>
      <c r="BS2665" s="13">
        <v>0</v>
      </c>
      <c r="BT2665" s="12">
        <v>459.01847565764484</v>
      </c>
      <c r="BV2665" s="14">
        <f>Таблица1[[#This Row],[Lкан_леб,мм]]</f>
        <v>57870.981524342351</v>
      </c>
      <c r="BW2665" s="50">
        <f>Таблица1[[#This Row],[угол обхв4]]+Таблица1[[#This Row],[Lдуг 3,мм]]</f>
        <v>11557.629437116249</v>
      </c>
      <c r="BX2665" s="54">
        <f>Таблица1[[#This Row],[угол обхв5]]+Таблица1[[#This Row],[Y5, мм]]</f>
        <v>58453.390265023758</v>
      </c>
      <c r="BY2665" s="14">
        <f>Таблица1[[#This Row],[угол обхв6]]+Таблица1[[#This Row],[Lдуг 4,мм]]</f>
        <v>14849.495450400869</v>
      </c>
      <c r="BZ2665" s="14">
        <f>Таблица1[[#This Row],[Т1]]+Таблица1[[#This Row],[X6, мм]]</f>
        <v>58798.724436573968</v>
      </c>
      <c r="CA2665" s="14">
        <f>Таблица1[[#This Row],[Т2]]+Таблица1[[#This Row],[Lдуг 5,мм]]</f>
        <v>20330.027632589023</v>
      </c>
      <c r="CB2665" s="14">
        <f>Таблица1[[#This Row],[Т3]]+Таблица1[[#This Row],[Y6, мм]]</f>
        <v>59030.76462719353</v>
      </c>
      <c r="CC2665" s="14">
        <f>Таблица1[[#This Row],[Т4]]+Таблица1[[#This Row],[Lдуг 6,мм]]</f>
        <v>21458.503152926081</v>
      </c>
      <c r="CD2665" s="14">
        <f>Таблица1[[#This Row],[Т5]]+Таблица1[[#This Row],[Lдуг 1,мм]]</f>
        <v>59094.374095842344</v>
      </c>
      <c r="CE2665" s="14">
        <f>Таблица1[[#This Row],[Т6]]+Таблица1[[#This Row],[Lпрям1, мм]]</f>
        <v>25950.952234029493</v>
      </c>
      <c r="CF2665" s="15">
        <f>Таблица1[[#This Row],[Т7]]+Таблица1[[#This Row],[Lдуг 2,мм]]</f>
        <v>59094.374095842344</v>
      </c>
      <c r="CG2665" s="14">
        <f>Таблица1[[#This Row],[Т8]]+Таблица1[[#This Row],[Lпрям2, мм]]</f>
        <v>25950.952234029493</v>
      </c>
      <c r="CH2665" s="14">
        <f>Таблица1[[#This Row],[Т9]]-Таблица1[[#This Row],[Т9]]</f>
        <v>0</v>
      </c>
      <c r="CI2665" s="50">
        <f>Таблица1[[#This Row],[Т9]]-Таблица1[[#This Row],[Т8]]</f>
        <v>33143.421861812851</v>
      </c>
      <c r="CJ2665" s="54">
        <f>Таблица1[[#This Row],[Т9]]-Таблица1[[#This Row],[Т7]]</f>
        <v>0</v>
      </c>
      <c r="CK2665" s="14">
        <f>Таблица1[[#This Row],[Т9]]-Таблица1[[#This Row],[Т6]]</f>
        <v>37635.870942916263</v>
      </c>
      <c r="CL2665" s="14">
        <f>Таблица1[[#This Row],[Т9]]-Таблица1[[#This Row],[Т5]]</f>
        <v>63.609468648814072</v>
      </c>
      <c r="CM2665" s="14">
        <f>Таблица1[[#This Row],[Т9]]-Таблица1[[#This Row],[Т4]]</f>
        <v>38764.346463253321</v>
      </c>
      <c r="CN2665" s="14">
        <f>Таблица1[[#This Row],[Т9]]-Таблица1[[#This Row],[Т3]]</f>
        <v>295.64965926837613</v>
      </c>
      <c r="CO2665" s="14">
        <f>Таблица1[[#This Row],[Т9]]-Таблица1[[#This Row],[Т2]]</f>
        <v>44244.878645441473</v>
      </c>
      <c r="CP2665" s="14">
        <f>Таблица1[[#This Row],[Т9]]-Таблица1[[#This Row],[Т1]]</f>
        <v>640.98383081858628</v>
      </c>
      <c r="CQ2665" s="14">
        <f>Таблица1[[#This Row],[Т9]]-Таблица1[[#This Row],[угол обхв6]]</f>
        <v>47536.744658726093</v>
      </c>
      <c r="CR2665" s="14">
        <f>Таблица1[[#This Row],[Т9]]-Таблица1[[#This Row],[угол обхв5]]</f>
        <v>1223.3925714999932</v>
      </c>
      <c r="CS2665" s="14">
        <f>Таблица1[[#This Row],[Т9]]-Таблица1[[#This Row],[угол обхв4]]</f>
        <v>59094.374095842344</v>
      </c>
      <c r="CT2665" s="14">
        <f>Таблица1[[#This Row],[Lкан_прям, мм]]+Таблица1[[#This Row],[Lкан_дуг, мм]]+Таблица1[[#This Row],[Lкан_леб,мм]]</f>
        <v>85045.326329871838</v>
      </c>
      <c r="CU2665" s="16">
        <f>Таблица1[[#This Row],[Lкан_леб,мм]]</f>
        <v>57870.981524342351</v>
      </c>
      <c r="CV2665" s="14">
        <f>2534431-(Таблица1[[#This Row],[Т23]]+Таблица1[[#This Row],[угол обхв3]])</f>
        <v>2448926.6551944707</v>
      </c>
      <c r="CW2665" s="50">
        <f>SUM(X2665:AC2665,AD2665:AI2665)-Таблица1[[#This Row],[lподв_min, мм]]</f>
        <v>22681.895723517886</v>
      </c>
      <c r="CX2665" s="17">
        <f>CW3104-Таблица1[[#This Row],[Суммарная длина каната]]</f>
        <v>-2448926.6551944707</v>
      </c>
    </row>
    <row r="2666" spans="1:102" x14ac:dyDescent="0.25">
      <c r="A2666" s="21">
        <v>2665</v>
      </c>
      <c r="B2666" s="10">
        <v>68.287346938775499</v>
      </c>
      <c r="C2666" s="10">
        <v>55.988979591836724</v>
      </c>
      <c r="D2666" s="11">
        <v>8687.5996413846078</v>
      </c>
      <c r="E2666" s="11">
        <v>14005.850338625158</v>
      </c>
      <c r="F2666" s="11">
        <v>8639.9281129380615</v>
      </c>
      <c r="G2666" s="11">
        <v>14137.942826585564</v>
      </c>
      <c r="H2666" s="11">
        <v>9095.5991513846075</v>
      </c>
      <c r="I2666" s="11">
        <v>9852.326182437544</v>
      </c>
      <c r="J2666" s="11">
        <v>4153.5241561876146</v>
      </c>
      <c r="K2666" s="11">
        <v>25983.663512733652</v>
      </c>
      <c r="L2666" s="11">
        <v>1190.6812927958331</v>
      </c>
      <c r="M2666" s="11">
        <v>57870.981524342351</v>
      </c>
      <c r="N2666" s="11">
        <v>3235.4508909962938</v>
      </c>
      <c r="O2666" s="11">
        <v>21428.464827711592</v>
      </c>
      <c r="P2666" s="43">
        <v>6381.1844224419538</v>
      </c>
      <c r="Q2666" s="11">
        <v>20523.894434658087</v>
      </c>
      <c r="R2666" s="11">
        <v>8812.6182168680953</v>
      </c>
      <c r="S2666" s="11">
        <v>15612.238634083042</v>
      </c>
      <c r="T2666" s="11">
        <v>9500.9431338066315</v>
      </c>
      <c r="U2666" s="11">
        <v>14401.65125238705</v>
      </c>
      <c r="V2666" s="11">
        <v>8687.5996413846078</v>
      </c>
      <c r="W2666" s="11">
        <v>14005.850338625158</v>
      </c>
      <c r="X2666" s="12">
        <v>0</v>
      </c>
      <c r="Y2666" s="12">
        <v>569.5288665644664</v>
      </c>
      <c r="Z2666" s="12">
        <v>339.10085241925844</v>
      </c>
      <c r="AA2666" s="44">
        <v>232.04019061955896</v>
      </c>
      <c r="AB2666" s="45">
        <v>47.253829333786939</v>
      </c>
      <c r="AC2666" s="12">
        <v>2.7575538587621717</v>
      </c>
      <c r="AD2666" s="12">
        <v>11557.629437116249</v>
      </c>
      <c r="AE2666" s="12">
        <v>3273.2074555167678</v>
      </c>
      <c r="AF2666" s="12">
        <v>5480.532182188148</v>
      </c>
      <c r="AG2666" s="44">
        <v>1128.4755203370594</v>
      </c>
      <c r="AH2666" s="45">
        <v>390.2947604055181</v>
      </c>
      <c r="AI2666" s="12">
        <v>4153.5241571699116</v>
      </c>
      <c r="AJ2666" s="12">
        <v>-63.936575748403079</v>
      </c>
      <c r="AK2666" s="12">
        <v>16.042836910943375</v>
      </c>
      <c r="AL2666" s="12">
        <v>63.663051795531864</v>
      </c>
      <c r="AM2666" s="44">
        <v>96.248648854139319</v>
      </c>
      <c r="AN2666" s="45">
        <v>89.612754278998437</v>
      </c>
      <c r="AO2666" s="12">
        <v>89.999999862055034</v>
      </c>
      <c r="AP2666" s="12">
        <v>-2209.0860753871566</v>
      </c>
      <c r="AQ2666" s="12">
        <v>3348.2041232253714</v>
      </c>
      <c r="AR2666" s="12">
        <v>6746.8342352735463</v>
      </c>
      <c r="AS2666" s="44">
        <v>9218.1942502053862</v>
      </c>
      <c r="AT2666" s="45">
        <v>9092.9524525318193</v>
      </c>
      <c r="AU2666" s="12">
        <v>9095.5996413846078</v>
      </c>
      <c r="AV2666" s="12">
        <v>11225.412371344424</v>
      </c>
      <c r="AW2666" s="12">
        <v>21820.575409846144</v>
      </c>
      <c r="AX2666" s="12">
        <v>20704.903313932613</v>
      </c>
      <c r="AY2666" s="44">
        <v>15567.830513402374</v>
      </c>
      <c r="AZ2666" s="45">
        <v>14398.893718540217</v>
      </c>
      <c r="BA2666" s="12">
        <v>14005.850339607457</v>
      </c>
      <c r="BB2666" s="12">
        <v>2868.9411309063412</v>
      </c>
      <c r="BC2666" s="12">
        <v>6493.9376546710309</v>
      </c>
      <c r="BD2666" s="12">
        <v>9178.2680296996896</v>
      </c>
      <c r="BE2666" s="44">
        <v>9095.3671004693406</v>
      </c>
      <c r="BF2666" s="45">
        <v>9095.5903226594182</v>
      </c>
      <c r="BG2666" s="12">
        <v>9095.5996513846076</v>
      </c>
      <c r="BH2666" s="12">
        <v>21607.726077731797</v>
      </c>
      <c r="BI2666" s="12">
        <v>20916.005016792635</v>
      </c>
      <c r="BJ2666" s="12">
        <v>15793.24751335757</v>
      </c>
      <c r="BK2666" s="44">
        <v>14446.059373067717</v>
      </c>
      <c r="BL2666" s="45">
        <v>14008.60787247199</v>
      </c>
      <c r="BM2666" s="12">
        <v>9852.3261824375459</v>
      </c>
      <c r="BN2666" s="12">
        <v>0</v>
      </c>
      <c r="BO2666" s="12">
        <v>79.979412659346451</v>
      </c>
      <c r="BP2666" s="12">
        <v>47.620214884588485</v>
      </c>
      <c r="BQ2666" s="48">
        <v>32.585597058607462</v>
      </c>
      <c r="BR2666" s="49">
        <v>6.6358945751408784</v>
      </c>
      <c r="BS2666" s="13">
        <v>0.38724558305658524</v>
      </c>
      <c r="BT2666" s="12">
        <v>459.01847565764484</v>
      </c>
      <c r="BV2666" s="14">
        <f>Таблица1[[#This Row],[Lкан_леб,мм]]</f>
        <v>57870.981524342351</v>
      </c>
      <c r="BW2666" s="50">
        <f>Таблица1[[#This Row],[угол обхв4]]+Таблица1[[#This Row],[Lдуг 3,мм]]</f>
        <v>11557.629437116249</v>
      </c>
      <c r="BX2666" s="54">
        <f>Таблица1[[#This Row],[угол обхв5]]+Таблица1[[#This Row],[Y5, мм]]</f>
        <v>58440.51039090682</v>
      </c>
      <c r="BY2666" s="14">
        <f>Таблица1[[#This Row],[угол обхв6]]+Таблица1[[#This Row],[Lдуг 4,мм]]</f>
        <v>14830.836892633017</v>
      </c>
      <c r="BZ2666" s="14">
        <f>Таблица1[[#This Row],[Т1]]+Таблица1[[#This Row],[X6, мм]]</f>
        <v>58779.611243326079</v>
      </c>
      <c r="CA2666" s="14">
        <f>Таблица1[[#This Row],[Т2]]+Таблица1[[#This Row],[Lдуг 5,мм]]</f>
        <v>20311.369074821167</v>
      </c>
      <c r="CB2666" s="14">
        <f>Таблица1[[#This Row],[Т3]]+Таблица1[[#This Row],[Y6, мм]]</f>
        <v>59011.651433945641</v>
      </c>
      <c r="CC2666" s="14">
        <f>Таблица1[[#This Row],[Т4]]+Таблица1[[#This Row],[Lдуг 6,мм]]</f>
        <v>21439.844595158225</v>
      </c>
      <c r="CD2666" s="14">
        <f>Таблица1[[#This Row],[Т5]]+Таблица1[[#This Row],[Lдуг 1,мм]]</f>
        <v>59058.905263279426</v>
      </c>
      <c r="CE2666" s="14">
        <f>Таблица1[[#This Row],[Т6]]+Таблица1[[#This Row],[Lпрям1, мм]]</f>
        <v>21830.139355563744</v>
      </c>
      <c r="CF2666" s="15">
        <f>Таблица1[[#This Row],[Т7]]+Таблица1[[#This Row],[Lдуг 2,мм]]</f>
        <v>59061.662817138189</v>
      </c>
      <c r="CG2666" s="14">
        <f>Таблица1[[#This Row],[Т8]]+Таблица1[[#This Row],[Lпрям2, мм]]</f>
        <v>25983.663512733656</v>
      </c>
      <c r="CH2666" s="14">
        <f>Таблица1[[#This Row],[Т9]]-Таблица1[[#This Row],[Т9]]</f>
        <v>0</v>
      </c>
      <c r="CI2666" s="50">
        <f>Таблица1[[#This Row],[Т9]]-Таблица1[[#This Row],[Т8]]</f>
        <v>37231.523461574441</v>
      </c>
      <c r="CJ2666" s="54">
        <f>Таблица1[[#This Row],[Т9]]-Таблица1[[#This Row],[Т7]]</f>
        <v>2.7575538587625488</v>
      </c>
      <c r="CK2666" s="14">
        <f>Таблица1[[#This Row],[Т9]]-Таблица1[[#This Row],[Т6]]</f>
        <v>37621.818221979964</v>
      </c>
      <c r="CL2666" s="14">
        <f>Таблица1[[#This Row],[Т9]]-Таблица1[[#This Row],[Т5]]</f>
        <v>50.011383192548237</v>
      </c>
      <c r="CM2666" s="14">
        <f>Таблица1[[#This Row],[Т9]]-Таблица1[[#This Row],[Т4]]</f>
        <v>38750.293742317022</v>
      </c>
      <c r="CN2666" s="14">
        <f>Таблица1[[#This Row],[Т9]]-Таблица1[[#This Row],[Т3]]</f>
        <v>282.05157381211029</v>
      </c>
      <c r="CO2666" s="14">
        <f>Таблица1[[#This Row],[Т9]]-Таблица1[[#This Row],[Т2]]</f>
        <v>44230.825924505174</v>
      </c>
      <c r="CP2666" s="14">
        <f>Таблица1[[#This Row],[Т9]]-Таблица1[[#This Row],[Т1]]</f>
        <v>621.15242623136874</v>
      </c>
      <c r="CQ2666" s="14">
        <f>Таблица1[[#This Row],[Т9]]-Таблица1[[#This Row],[угол обхв6]]</f>
        <v>47504.033380021938</v>
      </c>
      <c r="CR2666" s="14">
        <f>Таблица1[[#This Row],[Т9]]-Таблица1[[#This Row],[угол обхв5]]</f>
        <v>1190.6812927958381</v>
      </c>
      <c r="CS2666" s="14">
        <f>Таблица1[[#This Row],[Т9]]-Таблица1[[#This Row],[угол обхв4]]</f>
        <v>59061.662817138189</v>
      </c>
      <c r="CT2666" s="14">
        <f>Таблица1[[#This Row],[Lкан_прям, мм]]+Таблица1[[#This Row],[Lкан_дуг, мм]]+Таблица1[[#This Row],[Lкан_леб,мм]]</f>
        <v>85045.326329871838</v>
      </c>
      <c r="CU2666" s="16">
        <f>Таблица1[[#This Row],[Lкан_леб,мм]]</f>
        <v>57870.981524342351</v>
      </c>
      <c r="CV2666" s="14">
        <f>2534431-(Таблица1[[#This Row],[Т23]]+Таблица1[[#This Row],[угол обхв3]])</f>
        <v>2448926.6551944707</v>
      </c>
      <c r="CW2666" s="50">
        <f>SUM(X2666:AC2666,AD2666:AI2666)-Таблица1[[#This Row],[lподв_min, мм]]</f>
        <v>23020.820649341873</v>
      </c>
      <c r="CX2666" s="17">
        <f>CW3105-Таблица1[[#This Row],[Суммарная длина каната]]</f>
        <v>-2448926.6551944707</v>
      </c>
    </row>
    <row r="2667" spans="1:102" x14ac:dyDescent="0.25">
      <c r="A2667" s="21">
        <v>2666</v>
      </c>
      <c r="B2667" s="10">
        <v>68.287346938775499</v>
      </c>
      <c r="C2667" s="10">
        <v>58.673061224489786</v>
      </c>
      <c r="D2667" s="11">
        <v>8997.7505783916167</v>
      </c>
      <c r="E2667" s="11">
        <v>14226.030249651993</v>
      </c>
      <c r="F2667" s="11">
        <v>8943.9455994470918</v>
      </c>
      <c r="G2667" s="11">
        <v>14355.745415460695</v>
      </c>
      <c r="H2667" s="11">
        <v>9405.7500883916182</v>
      </c>
      <c r="I2667" s="11">
        <v>10052.271516228137</v>
      </c>
      <c r="J2667" s="11">
        <v>4173.758733423856</v>
      </c>
      <c r="K2667" s="11">
        <v>25983.663512728886</v>
      </c>
      <c r="L2667" s="11">
        <v>1190.6812928005938</v>
      </c>
      <c r="M2667" s="11">
        <v>57870.981524342351</v>
      </c>
      <c r="N2667" s="11">
        <v>3235.4508909962938</v>
      </c>
      <c r="O2667" s="11">
        <v>21428.464827711592</v>
      </c>
      <c r="P2667" s="43">
        <v>6388.6326456867528</v>
      </c>
      <c r="Q2667" s="11">
        <v>20628.916599825476</v>
      </c>
      <c r="R2667" s="11">
        <v>9047.4065549111783</v>
      </c>
      <c r="S2667" s="11">
        <v>15836.510700944677</v>
      </c>
      <c r="T2667" s="11">
        <v>9791.666838059311</v>
      </c>
      <c r="U2667" s="11">
        <v>14659.484944672427</v>
      </c>
      <c r="V2667" s="11">
        <v>8997.7505783916167</v>
      </c>
      <c r="W2667" s="11">
        <v>14226.030249651993</v>
      </c>
      <c r="X2667" s="12">
        <v>0</v>
      </c>
      <c r="Y2667" s="12">
        <v>556.60925784319943</v>
      </c>
      <c r="Z2667" s="12">
        <v>332.9072678926284</v>
      </c>
      <c r="AA2667" s="44">
        <v>232.04019061955876</v>
      </c>
      <c r="AB2667" s="45">
        <v>47.253829333786214</v>
      </c>
      <c r="AC2667" s="12">
        <v>21.870747111420805</v>
      </c>
      <c r="AD2667" s="12">
        <v>11557.629437116249</v>
      </c>
      <c r="AE2667" s="12">
        <v>3252.9728782805173</v>
      </c>
      <c r="AF2667" s="12">
        <v>5480.5321821881489</v>
      </c>
      <c r="AG2667" s="44">
        <v>1128.4755203370607</v>
      </c>
      <c r="AH2667" s="45">
        <v>390.29476040551913</v>
      </c>
      <c r="AI2667" s="12">
        <v>4173.7587344013909</v>
      </c>
      <c r="AJ2667" s="12">
        <v>-63.936575748403079</v>
      </c>
      <c r="AK2667" s="12">
        <v>14.228525507293835</v>
      </c>
      <c r="AL2667" s="12">
        <v>60.978970162878809</v>
      </c>
      <c r="AM2667" s="44">
        <v>93.564567221486243</v>
      </c>
      <c r="AN2667" s="45">
        <v>86.928672646345461</v>
      </c>
      <c r="AO2667" s="12">
        <v>89.999999862723769</v>
      </c>
      <c r="AP2667" s="12">
        <v>-2209.0860753871566</v>
      </c>
      <c r="AQ2667" s="12">
        <v>3335.7332140232138</v>
      </c>
      <c r="AR2667" s="12">
        <v>6745.4048608190969</v>
      </c>
      <c r="AS2667" s="44">
        <v>9454.6172252226752</v>
      </c>
      <c r="AT2667" s="45">
        <v>9384.2528859686845</v>
      </c>
      <c r="AU2667" s="12">
        <v>9405.7505783916167</v>
      </c>
      <c r="AV2667" s="12">
        <v>11225.412371344424</v>
      </c>
      <c r="AW2667" s="12">
        <v>21823.948652524094</v>
      </c>
      <c r="AX2667" s="12">
        <v>20826.849887853437</v>
      </c>
      <c r="AY2667" s="44">
        <v>15811.143990782288</v>
      </c>
      <c r="AZ2667" s="45">
        <v>14637.624669241961</v>
      </c>
      <c r="BA2667" s="12">
        <v>14226.030250629528</v>
      </c>
      <c r="BB2667" s="12">
        <v>2868.9411309063412</v>
      </c>
      <c r="BC2667" s="12">
        <v>6488.9149687136733</v>
      </c>
      <c r="BD2667" s="12">
        <v>9404.1787700435216</v>
      </c>
      <c r="BE2667" s="44">
        <v>9384.4561677478159</v>
      </c>
      <c r="BF2667" s="45">
        <v>9405.1645304822432</v>
      </c>
      <c r="BG2667" s="12">
        <v>9405.7505883916183</v>
      </c>
      <c r="BH2667" s="12">
        <v>21607.726077731797</v>
      </c>
      <c r="BI2667" s="12">
        <v>21024.400424637977</v>
      </c>
      <c r="BJ2667" s="12">
        <v>16034.44398897264</v>
      </c>
      <c r="BK2667" s="44">
        <v>14684.851654834818</v>
      </c>
      <c r="BL2667" s="45">
        <v>14247.890525082459</v>
      </c>
      <c r="BM2667" s="12">
        <v>10052.271516228138</v>
      </c>
      <c r="BN2667" s="12">
        <v>0</v>
      </c>
      <c r="BO2667" s="12">
        <v>78.165101255696911</v>
      </c>
      <c r="BP2667" s="12">
        <v>46.750444655584971</v>
      </c>
      <c r="BQ2667" s="48">
        <v>32.585597058607433</v>
      </c>
      <c r="BR2667" s="49">
        <v>6.6358945751407772</v>
      </c>
      <c r="BS2667" s="13">
        <v>3.0713272163783056</v>
      </c>
      <c r="BT2667" s="12">
        <v>459.01847565764484</v>
      </c>
      <c r="BV2667" s="14">
        <f>Таблица1[[#This Row],[Lкан_леб,мм]]</f>
        <v>57870.981524342351</v>
      </c>
      <c r="BW2667" s="50">
        <f>Таблица1[[#This Row],[угол обхв4]]+Таблица1[[#This Row],[Lдуг 3,мм]]</f>
        <v>11557.629437116249</v>
      </c>
      <c r="BX2667" s="54">
        <f>Таблица1[[#This Row],[угол обхв5]]+Таблица1[[#This Row],[Y5, мм]]</f>
        <v>58427.590782185551</v>
      </c>
      <c r="BY2667" s="14">
        <f>Таблица1[[#This Row],[угол обхв6]]+Таблица1[[#This Row],[Lдуг 4,мм]]</f>
        <v>14810.602315396767</v>
      </c>
      <c r="BZ2667" s="14">
        <f>Таблица1[[#This Row],[Т1]]+Таблица1[[#This Row],[X6, мм]]</f>
        <v>58760.498050078182</v>
      </c>
      <c r="CA2667" s="14">
        <f>Таблица1[[#This Row],[Т2]]+Таблица1[[#This Row],[Lдуг 5,мм]]</f>
        <v>20291.134497584917</v>
      </c>
      <c r="CB2667" s="14">
        <f>Таблица1[[#This Row],[Т3]]+Таблица1[[#This Row],[Y6, мм]]</f>
        <v>58992.538240697744</v>
      </c>
      <c r="CC2667" s="14">
        <f>Таблица1[[#This Row],[Т4]]+Таблица1[[#This Row],[Lдуг 6,мм]]</f>
        <v>21419.610017921979</v>
      </c>
      <c r="CD2667" s="14">
        <f>Таблица1[[#This Row],[Т5]]+Таблица1[[#This Row],[Lдуг 1,мм]]</f>
        <v>59039.79207003153</v>
      </c>
      <c r="CE2667" s="14">
        <f>Таблица1[[#This Row],[Т6]]+Таблица1[[#This Row],[Lпрям1, мм]]</f>
        <v>21809.904778327498</v>
      </c>
      <c r="CF2667" s="15">
        <f>Таблица1[[#This Row],[Т7]]+Таблица1[[#This Row],[Lдуг 2,мм]]</f>
        <v>59061.662817142947</v>
      </c>
      <c r="CG2667" s="14">
        <f>Таблица1[[#This Row],[Т8]]+Таблица1[[#This Row],[Lпрям2, мм]]</f>
        <v>25983.66351272889</v>
      </c>
      <c r="CH2667" s="14">
        <f>Таблица1[[#This Row],[Т9]]-Таблица1[[#This Row],[Т9]]</f>
        <v>0</v>
      </c>
      <c r="CI2667" s="50">
        <f>Таблица1[[#This Row],[Т9]]-Таблица1[[#This Row],[Т8]]</f>
        <v>37251.758038815446</v>
      </c>
      <c r="CJ2667" s="54">
        <f>Таблица1[[#This Row],[Т9]]-Таблица1[[#This Row],[Т7]]</f>
        <v>21.870747111417586</v>
      </c>
      <c r="CK2667" s="14">
        <f>Таблица1[[#This Row],[Т9]]-Таблица1[[#This Row],[Т6]]</f>
        <v>37642.052799220968</v>
      </c>
      <c r="CL2667" s="14">
        <f>Таблица1[[#This Row],[Т9]]-Таблица1[[#This Row],[Т5]]</f>
        <v>69.124576445203274</v>
      </c>
      <c r="CM2667" s="14">
        <f>Таблица1[[#This Row],[Т9]]-Таблица1[[#This Row],[Т4]]</f>
        <v>38770.528319558027</v>
      </c>
      <c r="CN2667" s="14">
        <f>Таблица1[[#This Row],[Т9]]-Таблица1[[#This Row],[Т3]]</f>
        <v>301.16476706476533</v>
      </c>
      <c r="CO2667" s="14">
        <f>Таблица1[[#This Row],[Т9]]-Таблица1[[#This Row],[Т2]]</f>
        <v>44251.060501746178</v>
      </c>
      <c r="CP2667" s="14">
        <f>Таблица1[[#This Row],[Т9]]-Таблица1[[#This Row],[Т1]]</f>
        <v>634.07203495739668</v>
      </c>
      <c r="CQ2667" s="14">
        <f>Таблица1[[#This Row],[Т9]]-Таблица1[[#This Row],[угол обхв6]]</f>
        <v>47504.033380026696</v>
      </c>
      <c r="CR2667" s="14">
        <f>Таблица1[[#This Row],[Т9]]-Таблица1[[#This Row],[угол обхв5]]</f>
        <v>1190.6812928005966</v>
      </c>
      <c r="CS2667" s="14">
        <f>Таблица1[[#This Row],[Т9]]-Таблица1[[#This Row],[угол обхв4]]</f>
        <v>59061.662817142947</v>
      </c>
      <c r="CT2667" s="14">
        <f>Таблица1[[#This Row],[Lкан_прям, мм]]+Таблица1[[#This Row],[Lкан_дуг, мм]]+Таблица1[[#This Row],[Lкан_леб,мм]]</f>
        <v>85045.326329871838</v>
      </c>
      <c r="CU2667" s="16">
        <f>Таблица1[[#This Row],[Lкан_леб,мм]]</f>
        <v>57870.981524342351</v>
      </c>
      <c r="CV2667" s="14">
        <f>2534431-(Таблица1[[#This Row],[Т23]]+Таблица1[[#This Row],[угол обхв3]])</f>
        <v>2448926.6551944707</v>
      </c>
      <c r="CW2667" s="50">
        <f>SUM(X2667:AC2667,AD2667:AI2667)-Таблица1[[#This Row],[lподв_min, мм]]</f>
        <v>23000.586072105627</v>
      </c>
      <c r="CX2667" s="17">
        <f>CW3106-Таблица1[[#This Row],[Суммарная длина каната]]</f>
        <v>-2448926.6551944707</v>
      </c>
    </row>
    <row r="2668" spans="1:102" x14ac:dyDescent="0.25">
      <c r="A2668" s="21">
        <v>2667</v>
      </c>
      <c r="B2668" s="10">
        <v>68.287346938775499</v>
      </c>
      <c r="C2668" s="10">
        <v>61.357142857142854</v>
      </c>
      <c r="D2668" s="11">
        <v>9297.2504667094036</v>
      </c>
      <c r="E2668" s="11">
        <v>14460.492642891817</v>
      </c>
      <c r="F2668" s="11">
        <v>9237.430093580062</v>
      </c>
      <c r="G2668" s="11">
        <v>14587.545871731805</v>
      </c>
      <c r="H2668" s="11">
        <v>9705.2499767094032</v>
      </c>
      <c r="I2668" s="11">
        <v>10264.938540552246</v>
      </c>
      <c r="J2668" s="11">
        <v>4195.554102339569</v>
      </c>
      <c r="K2668" s="11">
        <v>25983.663512723808</v>
      </c>
      <c r="L2668" s="11">
        <v>1190.6812928056725</v>
      </c>
      <c r="M2668" s="11">
        <v>57870.981524342351</v>
      </c>
      <c r="N2668" s="11">
        <v>3235.4508909962938</v>
      </c>
      <c r="O2668" s="11">
        <v>21428.464827711592</v>
      </c>
      <c r="P2668" s="43">
        <v>6391.1546221060662</v>
      </c>
      <c r="Q2668" s="11">
        <v>20734.17234000572</v>
      </c>
      <c r="R2668" s="11">
        <v>9271.4348914946931</v>
      </c>
      <c r="S2668" s="11">
        <v>16071.531610786862</v>
      </c>
      <c r="T2668" s="11">
        <v>10069.997520511464</v>
      </c>
      <c r="U2668" s="11">
        <v>14930.650053596184</v>
      </c>
      <c r="V2668" s="11">
        <v>9297.2504667094036</v>
      </c>
      <c r="W2668" s="11">
        <v>14460.492642891817</v>
      </c>
      <c r="X2668" s="12">
        <v>0</v>
      </c>
      <c r="Y2668" s="12">
        <v>543.64590331072486</v>
      </c>
      <c r="Z2668" s="12">
        <v>326.75742917720572</v>
      </c>
      <c r="AA2668" s="44">
        <v>232.04019061955896</v>
      </c>
      <c r="AB2668" s="45">
        <v>47.253829333786491</v>
      </c>
      <c r="AC2668" s="12">
        <v>40.983940364396425</v>
      </c>
      <c r="AD2668" s="12">
        <v>11557.629437116249</v>
      </c>
      <c r="AE2668" s="12">
        <v>3231.1775093648057</v>
      </c>
      <c r="AF2668" s="12">
        <v>5480.532182188148</v>
      </c>
      <c r="AG2668" s="44">
        <v>1128.4755203370612</v>
      </c>
      <c r="AH2668" s="45">
        <v>390.29476040551629</v>
      </c>
      <c r="AI2668" s="12">
        <v>4195.5541033120253</v>
      </c>
      <c r="AJ2668" s="12">
        <v>-63.936575748403079</v>
      </c>
      <c r="AK2668" s="12">
        <v>12.408070842973784</v>
      </c>
      <c r="AL2668" s="12">
        <v>58.294888530225734</v>
      </c>
      <c r="AM2668" s="44">
        <v>90.880485588833196</v>
      </c>
      <c r="AN2668" s="45">
        <v>84.244591013692371</v>
      </c>
      <c r="AO2668" s="12">
        <v>89.999999863436912</v>
      </c>
      <c r="AP2668" s="12">
        <v>-2209.0860753871566</v>
      </c>
      <c r="AQ2668" s="12">
        <v>3323.1190349354615</v>
      </c>
      <c r="AR2668" s="12">
        <v>6738.2664269968391</v>
      </c>
      <c r="AS2668" s="44">
        <v>9679.3867165904503</v>
      </c>
      <c r="AT2668" s="45">
        <v>9664.0542258261266</v>
      </c>
      <c r="AU2668" s="12">
        <v>9705.2504667094036</v>
      </c>
      <c r="AV2668" s="12">
        <v>11225.412371344424</v>
      </c>
      <c r="AW2668" s="12">
        <v>21826.934772046494</v>
      </c>
      <c r="AX2668" s="12">
        <v>20948.595741026853</v>
      </c>
      <c r="AY2668" s="44">
        <v>16065.261969565774</v>
      </c>
      <c r="AZ2668" s="45">
        <v>14889.735001353609</v>
      </c>
      <c r="BA2668" s="12">
        <v>14460.492643864274</v>
      </c>
      <c r="BB2668" s="12">
        <v>2868.9411309063412</v>
      </c>
      <c r="BC2668" s="12">
        <v>6478.8227660452339</v>
      </c>
      <c r="BD2668" s="12">
        <v>9618.5466963854669</v>
      </c>
      <c r="BE2668" s="44">
        <v>9662.0456954157071</v>
      </c>
      <c r="BF2668" s="45">
        <v>9703.1937613947412</v>
      </c>
      <c r="BG2668" s="12">
        <v>9705.2504767094033</v>
      </c>
      <c r="BH2668" s="12">
        <v>21607.726077731797</v>
      </c>
      <c r="BI2668" s="12">
        <v>21132.642284340622</v>
      </c>
      <c r="BJ2668" s="12">
        <v>16285.955011807995</v>
      </c>
      <c r="BK2668" s="44">
        <v>14936.919694817276</v>
      </c>
      <c r="BL2668" s="45">
        <v>14501.407695134392</v>
      </c>
      <c r="BM2668" s="12">
        <v>10264.938540552248</v>
      </c>
      <c r="BN2668" s="12">
        <v>0</v>
      </c>
      <c r="BO2668" s="12">
        <v>76.344646591376858</v>
      </c>
      <c r="BP2668" s="12">
        <v>45.886817687251941</v>
      </c>
      <c r="BQ2668" s="48">
        <v>32.585597058607462</v>
      </c>
      <c r="BR2668" s="49">
        <v>6.6358945751408154</v>
      </c>
      <c r="BS2668" s="13">
        <v>5.7554088497445406</v>
      </c>
      <c r="BT2668" s="12">
        <v>459.01847565764484</v>
      </c>
      <c r="BV2668" s="14">
        <f>Таблица1[[#This Row],[Lкан_леб,мм]]</f>
        <v>57870.981524342351</v>
      </c>
      <c r="BW2668" s="50">
        <f>Таблица1[[#This Row],[угол обхв4]]+Таблица1[[#This Row],[Lдуг 3,мм]]</f>
        <v>11557.629437116249</v>
      </c>
      <c r="BX2668" s="54">
        <f>Таблица1[[#This Row],[угол обхв5]]+Таблица1[[#This Row],[Y5, мм]]</f>
        <v>58414.627427653075</v>
      </c>
      <c r="BY2668" s="14">
        <f>Таблица1[[#This Row],[угол обхв6]]+Таблица1[[#This Row],[Lдуг 4,мм]]</f>
        <v>14788.806946481054</v>
      </c>
      <c r="BZ2668" s="14">
        <f>Таблица1[[#This Row],[Т1]]+Таблица1[[#This Row],[X6, мм]]</f>
        <v>58741.384856830278</v>
      </c>
      <c r="CA2668" s="14">
        <f>Таблица1[[#This Row],[Т2]]+Таблица1[[#This Row],[Lдуг 5,мм]]</f>
        <v>20269.339128669202</v>
      </c>
      <c r="CB2668" s="14">
        <f>Таблица1[[#This Row],[Т3]]+Таблица1[[#This Row],[Y6, мм]]</f>
        <v>58973.42504744984</v>
      </c>
      <c r="CC2668" s="14">
        <f>Таблица1[[#This Row],[Т4]]+Таблица1[[#This Row],[Lдуг 6,мм]]</f>
        <v>21397.814649006265</v>
      </c>
      <c r="CD2668" s="14">
        <f>Таблица1[[#This Row],[Т5]]+Таблица1[[#This Row],[Lдуг 1,мм]]</f>
        <v>59020.678876783626</v>
      </c>
      <c r="CE2668" s="14">
        <f>Таблица1[[#This Row],[Т6]]+Таблица1[[#This Row],[Lпрям1, мм]]</f>
        <v>21788.10940941178</v>
      </c>
      <c r="CF2668" s="15">
        <f>Таблица1[[#This Row],[Т7]]+Таблица1[[#This Row],[Lдуг 2,мм]]</f>
        <v>59061.662817148026</v>
      </c>
      <c r="CG2668" s="14">
        <f>Таблица1[[#This Row],[Т8]]+Таблица1[[#This Row],[Lпрям2, мм]]</f>
        <v>25983.663512723804</v>
      </c>
      <c r="CH2668" s="14">
        <f>Таблица1[[#This Row],[Т9]]-Таблица1[[#This Row],[Т9]]</f>
        <v>0</v>
      </c>
      <c r="CI2668" s="50">
        <f>Таблица1[[#This Row],[Т9]]-Таблица1[[#This Row],[Т8]]</f>
        <v>37273.553407736246</v>
      </c>
      <c r="CJ2668" s="54">
        <f>Таблица1[[#This Row],[Т9]]-Таблица1[[#This Row],[Т7]]</f>
        <v>40.983940364400041</v>
      </c>
      <c r="CK2668" s="14">
        <f>Таблица1[[#This Row],[Т9]]-Таблица1[[#This Row],[Т6]]</f>
        <v>37663.848168141762</v>
      </c>
      <c r="CL2668" s="14">
        <f>Таблица1[[#This Row],[Т9]]-Таблица1[[#This Row],[Т5]]</f>
        <v>88.23776969818573</v>
      </c>
      <c r="CM2668" s="14">
        <f>Таблица1[[#This Row],[Т9]]-Таблица1[[#This Row],[Т4]]</f>
        <v>38792.32368847882</v>
      </c>
      <c r="CN2668" s="14">
        <f>Таблица1[[#This Row],[Т9]]-Таблица1[[#This Row],[Т3]]</f>
        <v>320.27796031774778</v>
      </c>
      <c r="CO2668" s="14">
        <f>Таблица1[[#This Row],[Т9]]-Таблица1[[#This Row],[Т2]]</f>
        <v>44272.855870666972</v>
      </c>
      <c r="CP2668" s="14">
        <f>Таблица1[[#This Row],[Т9]]-Таблица1[[#This Row],[Т1]]</f>
        <v>647.03538949495123</v>
      </c>
      <c r="CQ2668" s="14">
        <f>Таблица1[[#This Row],[Т9]]-Таблица1[[#This Row],[угол обхв6]]</f>
        <v>47504.033380031775</v>
      </c>
      <c r="CR2668" s="14">
        <f>Таблица1[[#This Row],[Т9]]-Таблица1[[#This Row],[угол обхв5]]</f>
        <v>1190.6812928056752</v>
      </c>
      <c r="CS2668" s="14">
        <f>Таблица1[[#This Row],[Т9]]-Таблица1[[#This Row],[угол обхв4]]</f>
        <v>59061.662817148026</v>
      </c>
      <c r="CT2668" s="14">
        <f>Таблица1[[#This Row],[Lкан_прям, мм]]+Таблица1[[#This Row],[Lкан_дуг, мм]]+Таблица1[[#This Row],[Lкан_леб,мм]]</f>
        <v>85045.326329871838</v>
      </c>
      <c r="CU2668" s="16">
        <f>Таблица1[[#This Row],[Lкан_леб,мм]]</f>
        <v>57870.981524342351</v>
      </c>
      <c r="CV2668" s="14">
        <f>2534431-(Таблица1[[#This Row],[Т23]]+Таблица1[[#This Row],[угол обхв3]])</f>
        <v>2448926.6551944707</v>
      </c>
      <c r="CW2668" s="50">
        <f>SUM(X2668:AC2668,AD2668:AI2668)-Таблица1[[#This Row],[lподв_min, мм]]</f>
        <v>22978.790703189909</v>
      </c>
      <c r="CX2668" s="17">
        <f>CW3107-Таблица1[[#This Row],[Суммарная длина каната]]</f>
        <v>-2448926.6551944707</v>
      </c>
    </row>
    <row r="2669" spans="1:102" x14ac:dyDescent="0.25">
      <c r="A2669" s="21">
        <v>2668</v>
      </c>
      <c r="B2669" s="10">
        <v>68.287346938775499</v>
      </c>
      <c r="C2669" s="10">
        <v>64.041224489795923</v>
      </c>
      <c r="D2669" s="11">
        <v>9585.4421579977807</v>
      </c>
      <c r="E2669" s="11">
        <v>14708.723072167639</v>
      </c>
      <c r="F2669" s="11">
        <v>9519.7376456871971</v>
      </c>
      <c r="G2669" s="11">
        <v>14832.835589916771</v>
      </c>
      <c r="H2669" s="11">
        <v>9993.4416679977821</v>
      </c>
      <c r="I2669" s="11">
        <v>10489.82932806078</v>
      </c>
      <c r="J2669" s="11">
        <v>4218.893744106861</v>
      </c>
      <c r="K2669" s="11">
        <v>25983.663512718431</v>
      </c>
      <c r="L2669" s="11">
        <v>1190.6812928110498</v>
      </c>
      <c r="M2669" s="11">
        <v>57870.981524342351</v>
      </c>
      <c r="N2669" s="11">
        <v>3235.4508909962938</v>
      </c>
      <c r="O2669" s="11">
        <v>21428.464827711592</v>
      </c>
      <c r="P2669" s="43">
        <v>6388.7448180997717</v>
      </c>
      <c r="Q2669" s="11">
        <v>20839.430708084474</v>
      </c>
      <c r="R2669" s="11">
        <v>9484.2116743500665</v>
      </c>
      <c r="S2669" s="11">
        <v>16316.78569196217</v>
      </c>
      <c r="T2669" s="11">
        <v>10335.32448128262</v>
      </c>
      <c r="U2669" s="11">
        <v>15214.551601636802</v>
      </c>
      <c r="V2669" s="11">
        <v>9585.4421579977807</v>
      </c>
      <c r="W2669" s="11">
        <v>14708.723072167639</v>
      </c>
      <c r="X2669" s="12">
        <v>0</v>
      </c>
      <c r="Y2669" s="12">
        <v>530.63461377955662</v>
      </c>
      <c r="Z2669" s="12">
        <v>320.6555254604765</v>
      </c>
      <c r="AA2669" s="44">
        <v>232.0401906195591</v>
      </c>
      <c r="AB2669" s="45">
        <v>47.253829333785404</v>
      </c>
      <c r="AC2669" s="12">
        <v>60.097133617672277</v>
      </c>
      <c r="AD2669" s="12">
        <v>11557.629437116249</v>
      </c>
      <c r="AE2669" s="12">
        <v>3207.8378675975146</v>
      </c>
      <c r="AF2669" s="12">
        <v>5480.5321821881498</v>
      </c>
      <c r="AG2669" s="44">
        <v>1128.4755203370582</v>
      </c>
      <c r="AH2669" s="45">
        <v>390.29476040551992</v>
      </c>
      <c r="AI2669" s="12">
        <v>4218.8937450739377</v>
      </c>
      <c r="AJ2669" s="12">
        <v>-63.936575748403079</v>
      </c>
      <c r="AK2669" s="12">
        <v>10.580884626898571</v>
      </c>
      <c r="AL2669" s="12">
        <v>55.61080689757263</v>
      </c>
      <c r="AM2669" s="44">
        <v>88.196403956180106</v>
      </c>
      <c r="AN2669" s="45">
        <v>81.560509381039452</v>
      </c>
      <c r="AO2669" s="12">
        <v>89.99999986419239</v>
      </c>
      <c r="AP2669" s="12">
        <v>-2209.0860753871566</v>
      </c>
      <c r="AQ2669" s="12">
        <v>3310.3692412144906</v>
      </c>
      <c r="AR2669" s="12">
        <v>6725.4345966170786</v>
      </c>
      <c r="AS2669" s="44">
        <v>9892.0095458337382</v>
      </c>
      <c r="AT2669" s="45">
        <v>9931.7425453774886</v>
      </c>
      <c r="AU2669" s="12">
        <v>9993.4421579977807</v>
      </c>
      <c r="AV2669" s="12">
        <v>11225.412371344424</v>
      </c>
      <c r="AW2669" s="12">
        <v>21829.527467208947</v>
      </c>
      <c r="AX2669" s="12">
        <v>21069.873744520741</v>
      </c>
      <c r="AY2669" s="44">
        <v>16329.626876229486</v>
      </c>
      <c r="AZ2669" s="45">
        <v>15154.671546434192</v>
      </c>
      <c r="BA2669" s="12">
        <v>14708.723073134719</v>
      </c>
      <c r="BB2669" s="12">
        <v>2868.9411309063412</v>
      </c>
      <c r="BC2669" s="12">
        <v>6463.6631683179685</v>
      </c>
      <c r="BD2669" s="12">
        <v>9820.9014528673742</v>
      </c>
      <c r="BE2669" s="44">
        <v>9927.5266097989479</v>
      </c>
      <c r="BF2669" s="45">
        <v>9989.02409390291</v>
      </c>
      <c r="BG2669" s="12">
        <v>9993.4421679977822</v>
      </c>
      <c r="BH2669" s="12">
        <v>21607.726077731797</v>
      </c>
      <c r="BI2669" s="12">
        <v>21240.493347581829</v>
      </c>
      <c r="BJ2669" s="12">
        <v>16547.228728398437</v>
      </c>
      <c r="BK2669" s="44">
        <v>15201.710417369484</v>
      </c>
      <c r="BL2669" s="45">
        <v>14768.60312737025</v>
      </c>
      <c r="BM2669" s="12">
        <v>10489.82932806078</v>
      </c>
      <c r="BN2669" s="12">
        <v>0</v>
      </c>
      <c r="BO2669" s="12">
        <v>74.517460375301653</v>
      </c>
      <c r="BP2669" s="12">
        <v>45.029922270674064</v>
      </c>
      <c r="BQ2669" s="48">
        <v>32.585597058607476</v>
      </c>
      <c r="BR2669" s="49">
        <v>6.6358945751406626</v>
      </c>
      <c r="BS2669" s="13">
        <v>8.4394904831529374</v>
      </c>
      <c r="BT2669" s="12">
        <v>459.01847565764484</v>
      </c>
      <c r="BV2669" s="14">
        <f>Таблица1[[#This Row],[Lкан_леб,мм]]</f>
        <v>57870.981524342351</v>
      </c>
      <c r="BW2669" s="50">
        <f>Таблица1[[#This Row],[угол обхв4]]+Таблица1[[#This Row],[Lдуг 3,мм]]</f>
        <v>11557.629437116249</v>
      </c>
      <c r="BX2669" s="54">
        <f>Таблица1[[#This Row],[угол обхв5]]+Таблица1[[#This Row],[Y5, мм]]</f>
        <v>58401.616138121906</v>
      </c>
      <c r="BY2669" s="14">
        <f>Таблица1[[#This Row],[угол обхв6]]+Таблица1[[#This Row],[Lдуг 4,мм]]</f>
        <v>14765.467304713764</v>
      </c>
      <c r="BZ2669" s="14">
        <f>Таблица1[[#This Row],[Т1]]+Таблица1[[#This Row],[X6, мм]]</f>
        <v>58722.271663582382</v>
      </c>
      <c r="CA2669" s="14">
        <f>Таблица1[[#This Row],[Т2]]+Таблица1[[#This Row],[Lдуг 5,мм]]</f>
        <v>20245.999486901914</v>
      </c>
      <c r="CB2669" s="14">
        <f>Таблица1[[#This Row],[Т3]]+Таблица1[[#This Row],[Y6, мм]]</f>
        <v>58954.311854201944</v>
      </c>
      <c r="CC2669" s="14">
        <f>Таблица1[[#This Row],[Т4]]+Таблица1[[#This Row],[Lдуг 6,мм]]</f>
        <v>21374.475007238972</v>
      </c>
      <c r="CD2669" s="14">
        <f>Таблица1[[#This Row],[Т5]]+Таблица1[[#This Row],[Lдуг 1,мм]]</f>
        <v>59001.565683535729</v>
      </c>
      <c r="CE2669" s="14">
        <f>Таблица1[[#This Row],[Т6]]+Таблица1[[#This Row],[Lпрям1, мм]]</f>
        <v>21764.769767644491</v>
      </c>
      <c r="CF2669" s="15">
        <f>Таблица1[[#This Row],[Т7]]+Таблица1[[#This Row],[Lдуг 2,мм]]</f>
        <v>59061.662817153403</v>
      </c>
      <c r="CG2669" s="14">
        <f>Таблица1[[#This Row],[Т8]]+Таблица1[[#This Row],[Lпрям2, мм]]</f>
        <v>25983.663512718427</v>
      </c>
      <c r="CH2669" s="14">
        <f>Таблица1[[#This Row],[Т9]]-Таблица1[[#This Row],[Т9]]</f>
        <v>0</v>
      </c>
      <c r="CI2669" s="50">
        <f>Таблица1[[#This Row],[Т9]]-Таблица1[[#This Row],[Т8]]</f>
        <v>37296.893049508915</v>
      </c>
      <c r="CJ2669" s="54">
        <f>Таблица1[[#This Row],[Т9]]-Таблица1[[#This Row],[Т7]]</f>
        <v>60.097133617673535</v>
      </c>
      <c r="CK2669" s="14">
        <f>Таблица1[[#This Row],[Т9]]-Таблица1[[#This Row],[Т6]]</f>
        <v>37687.187809914431</v>
      </c>
      <c r="CL2669" s="14">
        <f>Таблица1[[#This Row],[Т9]]-Таблица1[[#This Row],[Т5]]</f>
        <v>107.35096295145922</v>
      </c>
      <c r="CM2669" s="14">
        <f>Таблица1[[#This Row],[Т9]]-Таблица1[[#This Row],[Т4]]</f>
        <v>38815.663330251489</v>
      </c>
      <c r="CN2669" s="14">
        <f>Таблица1[[#This Row],[Т9]]-Таблица1[[#This Row],[Т3]]</f>
        <v>339.39115357102128</v>
      </c>
      <c r="CO2669" s="14">
        <f>Таблица1[[#This Row],[Т9]]-Таблица1[[#This Row],[Т2]]</f>
        <v>44296.195512439641</v>
      </c>
      <c r="CP2669" s="14">
        <f>Таблица1[[#This Row],[Т9]]-Таблица1[[#This Row],[Т1]]</f>
        <v>660.04667903149675</v>
      </c>
      <c r="CQ2669" s="14">
        <f>Таблица1[[#This Row],[Т9]]-Таблица1[[#This Row],[угол обхв6]]</f>
        <v>47504.033380037152</v>
      </c>
      <c r="CR2669" s="14">
        <f>Таблица1[[#This Row],[Т9]]-Таблица1[[#This Row],[угол обхв5]]</f>
        <v>1190.6812928110521</v>
      </c>
      <c r="CS2669" s="14">
        <f>Таблица1[[#This Row],[Т9]]-Таблица1[[#This Row],[угол обхв4]]</f>
        <v>59061.662817153403</v>
      </c>
      <c r="CT2669" s="14">
        <f>Таблица1[[#This Row],[Lкан_прям, мм]]+Таблица1[[#This Row],[Lкан_дуг, мм]]+Таблица1[[#This Row],[Lкан_леб,мм]]</f>
        <v>85045.326329871838</v>
      </c>
      <c r="CU2669" s="16">
        <f>Таблица1[[#This Row],[Lкан_леб,мм]]</f>
        <v>57870.981524342351</v>
      </c>
      <c r="CV2669" s="14">
        <f>2534431-(Таблица1[[#This Row],[Т23]]+Таблица1[[#This Row],[угол обхв3]])</f>
        <v>2448926.6551944707</v>
      </c>
      <c r="CW2669" s="50">
        <f>SUM(X2669:AC2669,AD2669:AI2669)-Таблица1[[#This Row],[lподв_min, мм]]</f>
        <v>22955.451061422616</v>
      </c>
      <c r="CX2669" s="17">
        <f>CW3108-Таблица1[[#This Row],[Суммарная длина каната]]</f>
        <v>-2448926.6551944707</v>
      </c>
    </row>
    <row r="2670" spans="1:102" x14ac:dyDescent="0.25">
      <c r="A2670" s="21">
        <v>2669</v>
      </c>
      <c r="B2670" s="10">
        <v>68.287346938775499</v>
      </c>
      <c r="C2670" s="10">
        <v>66.725306122448984</v>
      </c>
      <c r="D2670" s="11">
        <v>9861.6933158219963</v>
      </c>
      <c r="E2670" s="11">
        <v>14970.176882135846</v>
      </c>
      <c r="F2670" s="11">
        <v>9790.2488300306977</v>
      </c>
      <c r="G2670" s="11">
        <v>15091.076367039699</v>
      </c>
      <c r="H2670" s="11">
        <v>10269.692825821996</v>
      </c>
      <c r="I2670" s="11">
        <v>10726.417051139937</v>
      </c>
      <c r="J2670" s="11">
        <v>4243.7598309959076</v>
      </c>
      <c r="K2670" s="11">
        <v>25983.663512712767</v>
      </c>
      <c r="L2670" s="11">
        <v>1190.6812928167221</v>
      </c>
      <c r="M2670" s="11">
        <v>57870.981524342351</v>
      </c>
      <c r="N2670" s="11">
        <v>3235.4508909962938</v>
      </c>
      <c r="O2670" s="11">
        <v>21428.464827711592</v>
      </c>
      <c r="P2670" s="43">
        <v>6381.4085211446445</v>
      </c>
      <c r="Q2670" s="11">
        <v>20944.460751181374</v>
      </c>
      <c r="R2670" s="11">
        <v>9685.2700388301309</v>
      </c>
      <c r="S2670" s="11">
        <v>16571.734819687732</v>
      </c>
      <c r="T2670" s="11">
        <v>10587.06555263689</v>
      </c>
      <c r="U2670" s="11">
        <v>15510.566665586788</v>
      </c>
      <c r="V2670" s="11">
        <v>9861.6933158219963</v>
      </c>
      <c r="W2670" s="11">
        <v>14970.176882135846</v>
      </c>
      <c r="X2670" s="12">
        <v>0</v>
      </c>
      <c r="Y2670" s="12">
        <v>517.57100205662459</v>
      </c>
      <c r="Z2670" s="12">
        <v>314.60594393551133</v>
      </c>
      <c r="AA2670" s="44">
        <v>232.04019061955913</v>
      </c>
      <c r="AB2670" s="45">
        <v>47.253829333788119</v>
      </c>
      <c r="AC2670" s="12">
        <v>79.210326871238848</v>
      </c>
      <c r="AD2670" s="12">
        <v>11557.629437116249</v>
      </c>
      <c r="AE2670" s="12">
        <v>3182.971780708478</v>
      </c>
      <c r="AF2670" s="12">
        <v>5480.5321821881471</v>
      </c>
      <c r="AG2670" s="44">
        <v>1128.475520337063</v>
      </c>
      <c r="AH2670" s="45">
        <v>390.29476040551407</v>
      </c>
      <c r="AI2670" s="12">
        <v>4243.7598319573181</v>
      </c>
      <c r="AJ2670" s="12">
        <v>-63.936575748403079</v>
      </c>
      <c r="AK2670" s="12">
        <v>8.7463507618945844</v>
      </c>
      <c r="AL2670" s="12">
        <v>52.926725264919575</v>
      </c>
      <c r="AM2670" s="44">
        <v>85.512322323527059</v>
      </c>
      <c r="AN2670" s="45">
        <v>78.876427748386021</v>
      </c>
      <c r="AO2670" s="12">
        <v>89.999999864988169</v>
      </c>
      <c r="AP2670" s="12">
        <v>-2209.0860753871566</v>
      </c>
      <c r="AQ2670" s="12">
        <v>3297.4915488560923</v>
      </c>
      <c r="AR2670" s="12">
        <v>6706.9375246687323</v>
      </c>
      <c r="AS2670" s="44">
        <v>10092.019186103027</v>
      </c>
      <c r="AT2670" s="45">
        <v>10186.730495706313</v>
      </c>
      <c r="AU2670" s="12">
        <v>10269.693315821996</v>
      </c>
      <c r="AV2670" s="12">
        <v>11225.412371344424</v>
      </c>
      <c r="AW2670" s="12">
        <v>21831.720276245553</v>
      </c>
      <c r="AX2670" s="12">
        <v>21190.417795936377</v>
      </c>
      <c r="AY2670" s="44">
        <v>16603.658653930688</v>
      </c>
      <c r="AZ2670" s="45">
        <v>15431.852993379265</v>
      </c>
      <c r="BA2670" s="12">
        <v>14970.176883097258</v>
      </c>
      <c r="BB2670" s="12">
        <v>2868.9411309063412</v>
      </c>
      <c r="BC2670" s="12">
        <v>6443.4491790044431</v>
      </c>
      <c r="BD2670" s="12">
        <v>10010.79904235422</v>
      </c>
      <c r="BE2670" s="44">
        <v>10180.316405363994</v>
      </c>
      <c r="BF2670" s="45">
        <v>10262.028372752573</v>
      </c>
      <c r="BG2670" s="12">
        <v>10269.693325821996</v>
      </c>
      <c r="BH2670" s="12">
        <v>21607.726077731797</v>
      </c>
      <c r="BI2670" s="12">
        <v>21347.716199715331</v>
      </c>
      <c r="BJ2670" s="12">
        <v>16817.691864442735</v>
      </c>
      <c r="BK2670" s="44">
        <v>15478.642831343832</v>
      </c>
      <c r="BL2670" s="45">
        <v>15048.890554343367</v>
      </c>
      <c r="BM2670" s="12">
        <v>10726.417051139939</v>
      </c>
      <c r="BN2670" s="12">
        <v>0</v>
      </c>
      <c r="BO2670" s="12">
        <v>72.682926510297662</v>
      </c>
      <c r="BP2670" s="12">
        <v>44.180374503024993</v>
      </c>
      <c r="BQ2670" s="48">
        <v>32.585597058607483</v>
      </c>
      <c r="BR2670" s="49">
        <v>6.6358945751410436</v>
      </c>
      <c r="BS2670" s="13">
        <v>11.12357211660216</v>
      </c>
      <c r="BT2670" s="12">
        <v>459.01847565764484</v>
      </c>
      <c r="BV2670" s="14">
        <f>Таблица1[[#This Row],[Lкан_леб,мм]]</f>
        <v>57870.981524342351</v>
      </c>
      <c r="BW2670" s="50">
        <f>Таблица1[[#This Row],[угол обхв4]]+Таблица1[[#This Row],[Lдуг 3,мм]]</f>
        <v>11557.629437116249</v>
      </c>
      <c r="BX2670" s="54">
        <f>Таблица1[[#This Row],[угол обхв5]]+Таблица1[[#This Row],[Y5, мм]]</f>
        <v>58388.552526398977</v>
      </c>
      <c r="BY2670" s="14">
        <f>Таблица1[[#This Row],[угол обхв6]]+Таблица1[[#This Row],[Lдуг 4,мм]]</f>
        <v>14740.601217824727</v>
      </c>
      <c r="BZ2670" s="14">
        <f>Таблица1[[#This Row],[Т1]]+Таблица1[[#This Row],[X6, мм]]</f>
        <v>58703.158470334485</v>
      </c>
      <c r="CA2670" s="14">
        <f>Таблица1[[#This Row],[Т2]]+Таблица1[[#This Row],[Lдуг 5,мм]]</f>
        <v>20221.133400012874</v>
      </c>
      <c r="CB2670" s="14">
        <f>Таблица1[[#This Row],[Т3]]+Таблица1[[#This Row],[Y6, мм]]</f>
        <v>58935.198660954047</v>
      </c>
      <c r="CC2670" s="14">
        <f>Таблица1[[#This Row],[Т4]]+Таблица1[[#This Row],[Lдуг 6,мм]]</f>
        <v>21349.608920349936</v>
      </c>
      <c r="CD2670" s="14">
        <f>Таблица1[[#This Row],[Т5]]+Таблица1[[#This Row],[Lдуг 1,мм]]</f>
        <v>58982.452490287833</v>
      </c>
      <c r="CE2670" s="14">
        <f>Таблица1[[#This Row],[Т6]]+Таблица1[[#This Row],[Lпрям1, мм]]</f>
        <v>21739.903680755451</v>
      </c>
      <c r="CF2670" s="15">
        <f>Таблица1[[#This Row],[Т7]]+Таблица1[[#This Row],[Lдуг 2,мм]]</f>
        <v>59061.662817159071</v>
      </c>
      <c r="CG2670" s="14">
        <f>Таблица1[[#This Row],[Т8]]+Таблица1[[#This Row],[Lпрям2, мм]]</f>
        <v>25983.66351271277</v>
      </c>
      <c r="CH2670" s="14">
        <f>Таблица1[[#This Row],[Т9]]-Таблица1[[#This Row],[Т9]]</f>
        <v>0</v>
      </c>
      <c r="CI2670" s="50">
        <f>Таблица1[[#This Row],[Т9]]-Таблица1[[#This Row],[Т8]]</f>
        <v>37321.75913640362</v>
      </c>
      <c r="CJ2670" s="54">
        <f>Таблица1[[#This Row],[Т9]]-Таблица1[[#This Row],[Т7]]</f>
        <v>79.210326871238067</v>
      </c>
      <c r="CK2670" s="14">
        <f>Таблица1[[#This Row],[Т9]]-Таблица1[[#This Row],[Т6]]</f>
        <v>37712.053896809135</v>
      </c>
      <c r="CL2670" s="14">
        <f>Таблица1[[#This Row],[Т9]]-Таблица1[[#This Row],[Т5]]</f>
        <v>126.46415620502376</v>
      </c>
      <c r="CM2670" s="14">
        <f>Таблица1[[#This Row],[Т9]]-Таблица1[[#This Row],[Т4]]</f>
        <v>38840.529417146201</v>
      </c>
      <c r="CN2670" s="14">
        <f>Таблица1[[#This Row],[Т9]]-Таблица1[[#This Row],[Т3]]</f>
        <v>358.50434682458581</v>
      </c>
      <c r="CO2670" s="14">
        <f>Таблица1[[#This Row],[Т9]]-Таблица1[[#This Row],[Т2]]</f>
        <v>44321.061599334345</v>
      </c>
      <c r="CP2670" s="14">
        <f>Таблица1[[#This Row],[Т9]]-Таблица1[[#This Row],[Т1]]</f>
        <v>673.11029076009436</v>
      </c>
      <c r="CQ2670" s="14">
        <f>Таблица1[[#This Row],[Т9]]-Таблица1[[#This Row],[угол обхв6]]</f>
        <v>47504.03338004282</v>
      </c>
      <c r="CR2670" s="14">
        <f>Таблица1[[#This Row],[Т9]]-Таблица1[[#This Row],[угол обхв5]]</f>
        <v>1190.6812928167201</v>
      </c>
      <c r="CS2670" s="14">
        <f>Таблица1[[#This Row],[Т9]]-Таблица1[[#This Row],[угол обхв4]]</f>
        <v>59061.662817159071</v>
      </c>
      <c r="CT2670" s="14">
        <f>Таблица1[[#This Row],[Lкан_прям, мм]]+Таблица1[[#This Row],[Lкан_дуг, мм]]+Таблица1[[#This Row],[Lкан_леб,мм]]</f>
        <v>85045.326329871838</v>
      </c>
      <c r="CU2670" s="16">
        <f>Таблица1[[#This Row],[Lкан_леб,мм]]</f>
        <v>57870.981524342351</v>
      </c>
      <c r="CV2670" s="14">
        <f>2534431-(Таблица1[[#This Row],[Т23]]+Таблица1[[#This Row],[угол обхв3]])</f>
        <v>2448926.6551944707</v>
      </c>
      <c r="CW2670" s="50">
        <f>SUM(X2670:AC2670,AD2670:AI2670)-Таблица1[[#This Row],[lподв_min, мм]]</f>
        <v>22930.584974533587</v>
      </c>
      <c r="CX2670" s="17">
        <f>CW3109-Таблица1[[#This Row],[Суммарная длина каната]]</f>
        <v>-2448926.6551944707</v>
      </c>
    </row>
    <row r="2671" spans="1:102" x14ac:dyDescent="0.25">
      <c r="A2671" s="21">
        <v>2670</v>
      </c>
      <c r="B2671" s="10">
        <v>68.287346938775499</v>
      </c>
      <c r="C2671" s="10">
        <v>69.409387755102046</v>
      </c>
      <c r="D2671" s="11">
        <v>10125.397803095126</v>
      </c>
      <c r="E2671" s="11">
        <v>15244.280403342935</v>
      </c>
      <c r="F2671" s="11">
        <v>10048.370103899109</v>
      </c>
      <c r="G2671" s="11">
        <v>15361.701583530192</v>
      </c>
      <c r="H2671" s="11">
        <v>10533.397313095125</v>
      </c>
      <c r="I2671" s="11">
        <v>10974.147197430648</v>
      </c>
      <c r="J2671" s="11">
        <v>4270.1332059122878</v>
      </c>
      <c r="K2671" s="11">
        <v>25983.663512706833</v>
      </c>
      <c r="L2671" s="11">
        <v>1190.6812928226568</v>
      </c>
      <c r="M2671" s="11">
        <v>57870.981524342351</v>
      </c>
      <c r="N2671" s="11">
        <v>3235.4508909962938</v>
      </c>
      <c r="O2671" s="11">
        <v>21428.464827711592</v>
      </c>
      <c r="P2671" s="43">
        <v>6369.1618281928186</v>
      </c>
      <c r="Q2671" s="11">
        <v>21049.032017395832</v>
      </c>
      <c r="R2671" s="11">
        <v>9874.1688322812406</v>
      </c>
      <c r="S2671" s="11">
        <v>16835.81959677293</v>
      </c>
      <c r="T2671" s="11">
        <v>10824.668376347618</v>
      </c>
      <c r="U2671" s="11">
        <v>15818.045743341032</v>
      </c>
      <c r="V2671" s="11">
        <v>10125.397803095126</v>
      </c>
      <c r="W2671" s="11">
        <v>15244.280403342935</v>
      </c>
      <c r="X2671" s="12">
        <v>0</v>
      </c>
      <c r="Y2671" s="12">
        <v>504.45046129894274</v>
      </c>
      <c r="Z2671" s="12">
        <v>308.61329144529645</v>
      </c>
      <c r="AA2671" s="44">
        <v>232.0401906195585</v>
      </c>
      <c r="AB2671" s="45">
        <v>47.253829333786491</v>
      </c>
      <c r="AC2671" s="12">
        <v>98.323520125072577</v>
      </c>
      <c r="AD2671" s="12">
        <v>11557.629437116249</v>
      </c>
      <c r="AE2671" s="12">
        <v>3156.5984057921019</v>
      </c>
      <c r="AF2671" s="12">
        <v>5480.532182188148</v>
      </c>
      <c r="AG2671" s="44">
        <v>1128.4755203370614</v>
      </c>
      <c r="AH2671" s="45">
        <v>390.29476040551469</v>
      </c>
      <c r="AI2671" s="12">
        <v>4270.1332068677593</v>
      </c>
      <c r="AJ2671" s="12">
        <v>-63.936575748403079</v>
      </c>
      <c r="AK2671" s="12">
        <v>6.9038223051677283</v>
      </c>
      <c r="AL2671" s="12">
        <v>50.242643632266557</v>
      </c>
      <c r="AM2671" s="44">
        <v>82.828240690873955</v>
      </c>
      <c r="AN2671" s="45">
        <v>76.192346115733145</v>
      </c>
      <c r="AO2671" s="12">
        <v>89.999999865822033</v>
      </c>
      <c r="AP2671" s="12">
        <v>-2209.0860753871566</v>
      </c>
      <c r="AQ2671" s="12">
        <v>3284.4937424165978</v>
      </c>
      <c r="AR2671" s="12">
        <v>6682.8157965429909</v>
      </c>
      <c r="AS2671" s="44">
        <v>10278.976785805211</v>
      </c>
      <c r="AT2671" s="45">
        <v>10428.458594439282</v>
      </c>
      <c r="AU2671" s="12">
        <v>10533.397803095126</v>
      </c>
      <c r="AV2671" s="12">
        <v>11225.412371344424</v>
      </c>
      <c r="AW2671" s="12">
        <v>21833.506552382725</v>
      </c>
      <c r="AX2671" s="12">
        <v>21309.963403277616</v>
      </c>
      <c r="AY2671" s="44">
        <v>16886.756035240247</v>
      </c>
      <c r="AZ2671" s="45">
        <v>15720.671163905998</v>
      </c>
      <c r="BA2671" s="12">
        <v>15244.28040429841</v>
      </c>
      <c r="BB2671" s="12">
        <v>2868.9411309063412</v>
      </c>
      <c r="BC2671" s="12">
        <v>6418.2046796131226</v>
      </c>
      <c r="BD2671" s="12">
        <v>10187.822800631413</v>
      </c>
      <c r="BE2671" s="44">
        <v>10419.860422823645</v>
      </c>
      <c r="BF2671" s="45">
        <v>10521.607585003459</v>
      </c>
      <c r="BG2671" s="12">
        <v>10533.397813095125</v>
      </c>
      <c r="BH2671" s="12">
        <v>21607.726077731797</v>
      </c>
      <c r="BI2671" s="12">
        <v>21454.073742066965</v>
      </c>
      <c r="BJ2671" s="12">
        <v>17096.750982654714</v>
      </c>
      <c r="BK2671" s="44">
        <v>15767.109304873717</v>
      </c>
      <c r="BL2671" s="45">
        <v>15341.654982777971</v>
      </c>
      <c r="BM2671" s="12">
        <v>10974.14719743065</v>
      </c>
      <c r="BN2671" s="12">
        <v>0</v>
      </c>
      <c r="BO2671" s="12">
        <v>70.840398053570809</v>
      </c>
      <c r="BP2671" s="12">
        <v>43.338821327098827</v>
      </c>
      <c r="BQ2671" s="48">
        <v>32.585597058607398</v>
      </c>
      <c r="BR2671" s="49">
        <v>6.6358945751408154</v>
      </c>
      <c r="BS2671" s="13">
        <v>13.8076537500889</v>
      </c>
      <c r="BT2671" s="12">
        <v>459.01847565764484</v>
      </c>
      <c r="BV2671" s="14">
        <f>Таблица1[[#This Row],[Lкан_леб,мм]]</f>
        <v>57870.981524342351</v>
      </c>
      <c r="BW2671" s="50">
        <f>Таблица1[[#This Row],[угол обхв4]]+Таблица1[[#This Row],[Lдуг 3,мм]]</f>
        <v>11557.629437116249</v>
      </c>
      <c r="BX2671" s="54">
        <f>Таблица1[[#This Row],[угол обхв5]]+Таблица1[[#This Row],[Y5, мм]]</f>
        <v>58375.431985641291</v>
      </c>
      <c r="BY2671" s="14">
        <f>Таблица1[[#This Row],[угол обхв6]]+Таблица1[[#This Row],[Lдуг 4,мм]]</f>
        <v>14714.227842908351</v>
      </c>
      <c r="BZ2671" s="14">
        <f>Таблица1[[#This Row],[Т1]]+Таблица1[[#This Row],[X6, мм]]</f>
        <v>58684.045277086589</v>
      </c>
      <c r="CA2671" s="14">
        <f>Таблица1[[#This Row],[Т2]]+Таблица1[[#This Row],[Lдуг 5,мм]]</f>
        <v>20194.760025096497</v>
      </c>
      <c r="CB2671" s="14">
        <f>Таблица1[[#This Row],[Т3]]+Таблица1[[#This Row],[Y6, мм]]</f>
        <v>58916.085467706151</v>
      </c>
      <c r="CC2671" s="14">
        <f>Таблица1[[#This Row],[Т4]]+Таблица1[[#This Row],[Lдуг 6,мм]]</f>
        <v>21323.235545433559</v>
      </c>
      <c r="CD2671" s="14">
        <f>Таблица1[[#This Row],[Т5]]+Таблица1[[#This Row],[Lдуг 1,мм]]</f>
        <v>58963.339297039936</v>
      </c>
      <c r="CE2671" s="14">
        <f>Таблица1[[#This Row],[Т6]]+Таблица1[[#This Row],[Lпрям1, мм]]</f>
        <v>21713.530305839075</v>
      </c>
      <c r="CF2671" s="15">
        <f>Таблица1[[#This Row],[Т7]]+Таблица1[[#This Row],[Lдуг 2,мм]]</f>
        <v>59061.662817165008</v>
      </c>
      <c r="CG2671" s="14">
        <f>Таблица1[[#This Row],[Т8]]+Таблица1[[#This Row],[Lпрям2, мм]]</f>
        <v>25983.663512706833</v>
      </c>
      <c r="CH2671" s="14">
        <f>Таблица1[[#This Row],[Т9]]-Таблица1[[#This Row],[Т9]]</f>
        <v>0</v>
      </c>
      <c r="CI2671" s="50">
        <f>Таблица1[[#This Row],[Т9]]-Таблица1[[#This Row],[Т8]]</f>
        <v>37348.132511325937</v>
      </c>
      <c r="CJ2671" s="54">
        <f>Таблица1[[#This Row],[Т9]]-Таблица1[[#This Row],[Т7]]</f>
        <v>98.323520125071809</v>
      </c>
      <c r="CK2671" s="14">
        <f>Таблица1[[#This Row],[Т9]]-Таблица1[[#This Row],[Т6]]</f>
        <v>37738.427271731445</v>
      </c>
      <c r="CL2671" s="14">
        <f>Таблица1[[#This Row],[Т9]]-Таблица1[[#This Row],[Т5]]</f>
        <v>145.5773494588575</v>
      </c>
      <c r="CM2671" s="14">
        <f>Таблица1[[#This Row],[Т9]]-Таблица1[[#This Row],[Т4]]</f>
        <v>38866.902792068511</v>
      </c>
      <c r="CN2671" s="14">
        <f>Таблица1[[#This Row],[Т9]]-Таблица1[[#This Row],[Т3]]</f>
        <v>377.61754007841955</v>
      </c>
      <c r="CO2671" s="14">
        <f>Таблица1[[#This Row],[Т9]]-Таблица1[[#This Row],[Т2]]</f>
        <v>44347.434974256656</v>
      </c>
      <c r="CP2671" s="14">
        <f>Таблица1[[#This Row],[Т9]]-Таблица1[[#This Row],[Т1]]</f>
        <v>686.23083152371692</v>
      </c>
      <c r="CQ2671" s="14">
        <f>Таблица1[[#This Row],[Т9]]-Таблица1[[#This Row],[угол обхв6]]</f>
        <v>47504.033380048757</v>
      </c>
      <c r="CR2671" s="14">
        <f>Таблица1[[#This Row],[Т9]]-Таблица1[[#This Row],[угол обхв5]]</f>
        <v>1190.6812928226573</v>
      </c>
      <c r="CS2671" s="14">
        <f>Таблица1[[#This Row],[Т9]]-Таблица1[[#This Row],[угол обхв4]]</f>
        <v>59061.662817165008</v>
      </c>
      <c r="CT2671" s="14">
        <f>Таблица1[[#This Row],[Lкан_прям, мм]]+Таблица1[[#This Row],[Lкан_дуг, мм]]+Таблица1[[#This Row],[Lкан_леб,мм]]</f>
        <v>85045.326329871838</v>
      </c>
      <c r="CU2671" s="16">
        <f>Таблица1[[#This Row],[Lкан_леб,мм]]</f>
        <v>57870.981524342351</v>
      </c>
      <c r="CV2671" s="14">
        <f>2534431-(Таблица1[[#This Row],[Т23]]+Таблица1[[#This Row],[угол обхв3]])</f>
        <v>2448926.6551944707</v>
      </c>
      <c r="CW2671" s="50">
        <f>SUM(X2671:AC2671,AD2671:AI2671)-Таблица1[[#This Row],[lподв_min, мм]]</f>
        <v>22904.211599617203</v>
      </c>
      <c r="CX2671" s="17">
        <f>CW3110-Таблица1[[#This Row],[Суммарная длина каната]]</f>
        <v>-2448926.6551944707</v>
      </c>
    </row>
    <row r="2672" spans="1:102" x14ac:dyDescent="0.25">
      <c r="A2672" s="21">
        <v>2671</v>
      </c>
      <c r="B2672" s="10">
        <v>68.287346938775499</v>
      </c>
      <c r="C2672" s="10">
        <v>72.093469387755121</v>
      </c>
      <c r="D2672" s="11">
        <v>10375.9770120351</v>
      </c>
      <c r="E2672" s="11">
        <v>15530.432210943603</v>
      </c>
      <c r="F2672" s="11">
        <v>10293.535109930363</v>
      </c>
      <c r="G2672" s="11">
        <v>15644.117446472905</v>
      </c>
      <c r="H2672" s="11">
        <v>10783.9765220351</v>
      </c>
      <c r="I2672" s="11">
        <v>11232.43885194567</v>
      </c>
      <c r="J2672" s="11">
        <v>4297.9933589979337</v>
      </c>
      <c r="K2672" s="11">
        <v>25983.66351270063</v>
      </c>
      <c r="L2672" s="11">
        <v>1190.6812928288496</v>
      </c>
      <c r="M2672" s="11">
        <v>57870.981524342351</v>
      </c>
      <c r="N2672" s="11">
        <v>3235.4508909962938</v>
      </c>
      <c r="O2672" s="11">
        <v>21428.464827711592</v>
      </c>
      <c r="P2672" s="43">
        <v>6352.031610352632</v>
      </c>
      <c r="Q2672" s="11">
        <v>21152.915061453554</v>
      </c>
      <c r="R2672" s="11">
        <v>10050.49358199933</v>
      </c>
      <c r="S2672" s="11">
        <v>17108.460581021958</v>
      </c>
      <c r="T2672" s="11">
        <v>11047.611615655373</v>
      </c>
      <c r="U2672" s="11">
        <v>16136.314179003257</v>
      </c>
      <c r="V2672" s="11">
        <v>10375.9770120351</v>
      </c>
      <c r="W2672" s="11">
        <v>15530.432210943603</v>
      </c>
      <c r="X2672" s="12">
        <v>0</v>
      </c>
      <c r="Y2672" s="12">
        <v>491.26814154501221</v>
      </c>
      <c r="Z2672" s="12">
        <v>302.68241795132968</v>
      </c>
      <c r="AA2672" s="44">
        <v>232.04019061955873</v>
      </c>
      <c r="AB2672" s="45">
        <v>47.253829333786044</v>
      </c>
      <c r="AC2672" s="12">
        <v>117.4367133791627</v>
      </c>
      <c r="AD2672" s="12">
        <v>11557.629437116249</v>
      </c>
      <c r="AE2672" s="12">
        <v>3128.7382527064369</v>
      </c>
      <c r="AF2672" s="12">
        <v>5480.5321821881498</v>
      </c>
      <c r="AG2672" s="44">
        <v>1128.4755203370592</v>
      </c>
      <c r="AH2672" s="45">
        <v>390.29476040551913</v>
      </c>
      <c r="AI2672" s="12">
        <v>4297.9933599472115</v>
      </c>
      <c r="AJ2672" s="12">
        <v>-63.936575748403079</v>
      </c>
      <c r="AK2672" s="12">
        <v>5.0526181725889261</v>
      </c>
      <c r="AL2672" s="12">
        <v>47.558561999613474</v>
      </c>
      <c r="AM2672" s="44">
        <v>80.144159058220907</v>
      </c>
      <c r="AN2672" s="45">
        <v>73.508264483080154</v>
      </c>
      <c r="AO2672" s="12">
        <v>89.999999866691795</v>
      </c>
      <c r="AP2672" s="12">
        <v>-2209.0860753871566</v>
      </c>
      <c r="AQ2672" s="12">
        <v>3271.3836842032774</v>
      </c>
      <c r="AR2672" s="12">
        <v>6653.1223389827956</v>
      </c>
      <c r="AS2672" s="44">
        <v>10452.472131510769</v>
      </c>
      <c r="AT2672" s="45">
        <v>10656.396453335681</v>
      </c>
      <c r="AU2672" s="12">
        <v>10783.9770120351</v>
      </c>
      <c r="AV2672" s="12">
        <v>11225.412371344424</v>
      </c>
      <c r="AW2672" s="12">
        <v>21834.879436666957</v>
      </c>
      <c r="AX2672" s="12">
        <v>21428.248265286576</v>
      </c>
      <c r="AY2672" s="44">
        <v>17178.297861414881</v>
      </c>
      <c r="AZ2672" s="45">
        <v>16020.492346988834</v>
      </c>
      <c r="BA2672" s="12">
        <v>15530.432211892883</v>
      </c>
      <c r="BB2672" s="12">
        <v>2868.9411309063412</v>
      </c>
      <c r="BC2672" s="12">
        <v>6387.9644035596148</v>
      </c>
      <c r="BD2672" s="12">
        <v>10351.584310629494</v>
      </c>
      <c r="BE2672" s="44">
        <v>10645.633066143935</v>
      </c>
      <c r="BF2672" s="45">
        <v>10767.192174354794</v>
      </c>
      <c r="BG2672" s="12">
        <v>10783.9770220351</v>
      </c>
      <c r="BH2672" s="12">
        <v>21607.726077731797</v>
      </c>
      <c r="BI2672" s="12">
        <v>21559.329670408923</v>
      </c>
      <c r="BJ2672" s="12">
        <v>17383.793784854981</v>
      </c>
      <c r="BK2672" s="44">
        <v>16066.476898610332</v>
      </c>
      <c r="BL2672" s="45">
        <v>15646.254042958026</v>
      </c>
      <c r="BM2672" s="12">
        <v>11232.438851945672</v>
      </c>
      <c r="BN2672" s="12">
        <v>0</v>
      </c>
      <c r="BO2672" s="12">
        <v>68.989193920992008</v>
      </c>
      <c r="BP2672" s="12">
        <v>42.505943827024545</v>
      </c>
      <c r="BQ2672" s="48">
        <v>32.585597058607426</v>
      </c>
      <c r="BR2672" s="49">
        <v>6.6358945751407514</v>
      </c>
      <c r="BS2672" s="13">
        <v>16.491735383611644</v>
      </c>
      <c r="BT2672" s="12">
        <v>459.01847565764484</v>
      </c>
      <c r="BV2672" s="14">
        <f>Таблица1[[#This Row],[Lкан_леб,мм]]</f>
        <v>57870.981524342351</v>
      </c>
      <c r="BW2672" s="50">
        <f>Таблица1[[#This Row],[угол обхв4]]+Таблица1[[#This Row],[Lдуг 3,мм]]</f>
        <v>11557.629437116249</v>
      </c>
      <c r="BX2672" s="54">
        <f>Таблица1[[#This Row],[угол обхв5]]+Таблица1[[#This Row],[Y5, мм]]</f>
        <v>58362.249665887364</v>
      </c>
      <c r="BY2672" s="14">
        <f>Таблица1[[#This Row],[угол обхв6]]+Таблица1[[#This Row],[Lдуг 4,мм]]</f>
        <v>14686.367689822686</v>
      </c>
      <c r="BZ2672" s="14">
        <f>Таблица1[[#This Row],[Т1]]+Таблица1[[#This Row],[X6, мм]]</f>
        <v>58664.932083838692</v>
      </c>
      <c r="CA2672" s="14">
        <f>Таблица1[[#This Row],[Т2]]+Таблица1[[#This Row],[Lдуг 5,мм]]</f>
        <v>20166.899872010836</v>
      </c>
      <c r="CB2672" s="14">
        <f>Таблица1[[#This Row],[Т3]]+Таблица1[[#This Row],[Y6, мм]]</f>
        <v>58896.972274458254</v>
      </c>
      <c r="CC2672" s="14">
        <f>Таблица1[[#This Row],[Т4]]+Таблица1[[#This Row],[Lдуг 6,мм]]</f>
        <v>21295.375392347894</v>
      </c>
      <c r="CD2672" s="14">
        <f>Таблица1[[#This Row],[Т5]]+Таблица1[[#This Row],[Lдуг 1,мм]]</f>
        <v>58944.22610379204</v>
      </c>
      <c r="CE2672" s="14">
        <f>Таблица1[[#This Row],[Т6]]+Таблица1[[#This Row],[Lпрям1, мм]]</f>
        <v>21685.670152753413</v>
      </c>
      <c r="CF2672" s="15">
        <f>Таблица1[[#This Row],[Т7]]+Таблица1[[#This Row],[Lдуг 2,мм]]</f>
        <v>59061.6628171712</v>
      </c>
      <c r="CG2672" s="14">
        <f>Таблица1[[#This Row],[Т8]]+Таблица1[[#This Row],[Lпрям2, мм]]</f>
        <v>25983.663512700623</v>
      </c>
      <c r="CH2672" s="14">
        <f>Таблица1[[#This Row],[Т9]]-Таблица1[[#This Row],[Т9]]</f>
        <v>0</v>
      </c>
      <c r="CI2672" s="50">
        <f>Таблица1[[#This Row],[Т9]]-Таблица1[[#This Row],[Т8]]</f>
        <v>37375.99266441779</v>
      </c>
      <c r="CJ2672" s="54">
        <f>Таблица1[[#This Row],[Т9]]-Таблица1[[#This Row],[Т7]]</f>
        <v>117.43671337916021</v>
      </c>
      <c r="CK2672" s="14">
        <f>Таблица1[[#This Row],[Т9]]-Таблица1[[#This Row],[Т6]]</f>
        <v>37766.287424823306</v>
      </c>
      <c r="CL2672" s="14">
        <f>Таблица1[[#This Row],[Т9]]-Таблица1[[#This Row],[Т5]]</f>
        <v>164.6905427129459</v>
      </c>
      <c r="CM2672" s="14">
        <f>Таблица1[[#This Row],[Т9]]-Таблица1[[#This Row],[Т4]]</f>
        <v>38894.762945160364</v>
      </c>
      <c r="CN2672" s="14">
        <f>Таблица1[[#This Row],[Т9]]-Таблица1[[#This Row],[Т3]]</f>
        <v>396.73073333250795</v>
      </c>
      <c r="CO2672" s="14">
        <f>Таблица1[[#This Row],[Т9]]-Таблица1[[#This Row],[Т2]]</f>
        <v>44375.295127348516</v>
      </c>
      <c r="CP2672" s="14">
        <f>Таблица1[[#This Row],[Т9]]-Таблица1[[#This Row],[Т1]]</f>
        <v>699.41315128383576</v>
      </c>
      <c r="CQ2672" s="14">
        <f>Таблица1[[#This Row],[Т9]]-Таблица1[[#This Row],[угол обхв6]]</f>
        <v>47504.033380054949</v>
      </c>
      <c r="CR2672" s="14">
        <f>Таблица1[[#This Row],[Т9]]-Таблица1[[#This Row],[угол обхв5]]</f>
        <v>1190.6812928288491</v>
      </c>
      <c r="CS2672" s="14">
        <f>Таблица1[[#This Row],[Т9]]-Таблица1[[#This Row],[угол обхв4]]</f>
        <v>59061.6628171712</v>
      </c>
      <c r="CT2672" s="14">
        <f>Таблица1[[#This Row],[Lкан_прям, мм]]+Таблица1[[#This Row],[Lкан_дуг, мм]]+Таблица1[[#This Row],[Lкан_леб,мм]]</f>
        <v>85045.326329871838</v>
      </c>
      <c r="CU2672" s="16">
        <f>Таблица1[[#This Row],[Lкан_леб,мм]]</f>
        <v>57870.981524342351</v>
      </c>
      <c r="CV2672" s="14">
        <f>2534431-(Таблица1[[#This Row],[Т23]]+Таблица1[[#This Row],[угол обхв3]])</f>
        <v>2448926.6551944707</v>
      </c>
      <c r="CW2672" s="50">
        <f>SUM(X2672:AC2672,AD2672:AI2672)-Таблица1[[#This Row],[lподв_min, мм]]</f>
        <v>22876.351446531538</v>
      </c>
      <c r="CX2672" s="17">
        <f>CW3111-Таблица1[[#This Row],[Суммарная длина каната]]</f>
        <v>-2448926.6551944707</v>
      </c>
    </row>
    <row r="2673" spans="1:102" x14ac:dyDescent="0.25">
      <c r="A2673" s="21">
        <v>2672</v>
      </c>
      <c r="B2673" s="10">
        <v>68.287346938775499</v>
      </c>
      <c r="C2673" s="10">
        <v>74.777551020408183</v>
      </c>
      <c r="D2673" s="11">
        <v>10612.881133718231</v>
      </c>
      <c r="E2673" s="11">
        <v>15828.004444318391</v>
      </c>
      <c r="F2673" s="11">
        <v>10525.20591878601</v>
      </c>
      <c r="G2673" s="11">
        <v>15937.704292479584</v>
      </c>
      <c r="H2673" s="11">
        <v>11020.88064371823</v>
      </c>
      <c r="I2673" s="11">
        <v>11500.686043408226</v>
      </c>
      <c r="J2673" s="11">
        <v>4327.3184009101633</v>
      </c>
      <c r="K2673" s="11">
        <v>25983.663512694191</v>
      </c>
      <c r="L2673" s="11">
        <v>1190.6812928352849</v>
      </c>
      <c r="M2673" s="11">
        <v>57870.981524342351</v>
      </c>
      <c r="N2673" s="11">
        <v>3235.4508909962938</v>
      </c>
      <c r="O2673" s="11">
        <v>21428.464827711592</v>
      </c>
      <c r="P2673" s="43">
        <v>6330.0554539293225</v>
      </c>
      <c r="Q2673" s="11">
        <v>21255.881948144415</v>
      </c>
      <c r="R2673" s="11">
        <v>10213.8574046461</v>
      </c>
      <c r="S2673" s="11">
        <v>17389.059556618198</v>
      </c>
      <c r="T2673" s="11">
        <v>11255.40609916016</v>
      </c>
      <c r="U2673" s="11">
        <v>16464.673643183742</v>
      </c>
      <c r="V2673" s="11">
        <v>10612.881133718231</v>
      </c>
      <c r="W2673" s="11">
        <v>15828.004444318391</v>
      </c>
      <c r="X2673" s="12">
        <v>0</v>
      </c>
      <c r="Y2673" s="12">
        <v>478.01892419461376</v>
      </c>
      <c r="Z2673" s="12">
        <v>296.81844205383067</v>
      </c>
      <c r="AA2673" s="44">
        <v>232.04019061955876</v>
      </c>
      <c r="AB2673" s="45">
        <v>47.253829333787309</v>
      </c>
      <c r="AC2673" s="12">
        <v>136.54990663349434</v>
      </c>
      <c r="AD2673" s="12">
        <v>11557.629437116249</v>
      </c>
      <c r="AE2673" s="12">
        <v>3099.4132107942009</v>
      </c>
      <c r="AF2673" s="12">
        <v>5480.5321821881471</v>
      </c>
      <c r="AG2673" s="44">
        <v>1128.4755203370644</v>
      </c>
      <c r="AH2673" s="45">
        <v>390.29476040551549</v>
      </c>
      <c r="AI2673" s="12">
        <v>4327.3184018530092</v>
      </c>
      <c r="AJ2673" s="12">
        <v>-63.936575748403079</v>
      </c>
      <c r="AK2673" s="12">
        <v>3.1920195548699701</v>
      </c>
      <c r="AL2673" s="12">
        <v>44.874480366960377</v>
      </c>
      <c r="AM2673" s="44">
        <v>77.460077425567803</v>
      </c>
      <c r="AN2673" s="45">
        <v>70.82418285042688</v>
      </c>
      <c r="AO2673" s="12">
        <v>89.999999867595193</v>
      </c>
      <c r="AP2673" s="12">
        <v>-2209.0860753871566</v>
      </c>
      <c r="AQ2673" s="12">
        <v>3258.1693251238185</v>
      </c>
      <c r="AR2673" s="12">
        <v>6617.9223039535109</v>
      </c>
      <c r="AS2673" s="44">
        <v>10612.124548024451</v>
      </c>
      <c r="AT2673" s="45">
        <v>10870.043942039933</v>
      </c>
      <c r="AU2673" s="12">
        <v>11020.881133718231</v>
      </c>
      <c r="AV2673" s="12">
        <v>11225.412371344424</v>
      </c>
      <c r="AW2673" s="12">
        <v>21835.831827787439</v>
      </c>
      <c r="AX2673" s="12">
        <v>21545.012846972524</v>
      </c>
      <c r="AY2673" s="44">
        <v>17477.64444531401</v>
      </c>
      <c r="AZ2673" s="45">
        <v>16330.658689317966</v>
      </c>
      <c r="BA2673" s="12">
        <v>15828.004445261236</v>
      </c>
      <c r="BB2673" s="12">
        <v>2868.9411309063412</v>
      </c>
      <c r="BC2673" s="12">
        <v>6352.7738880568468</v>
      </c>
      <c r="BD2673" s="12">
        <v>10501.724254670289</v>
      </c>
      <c r="BE2673" s="44">
        <v>10857.138955781809</v>
      </c>
      <c r="BF2673" s="45">
        <v>10998.243290838458</v>
      </c>
      <c r="BG2673" s="12">
        <v>11020.88114371823</v>
      </c>
      <c r="BH2673" s="12">
        <v>21607.726077731797</v>
      </c>
      <c r="BI2673" s="12">
        <v>21663.248948220262</v>
      </c>
      <c r="BJ2673" s="12">
        <v>17678.190455446307</v>
      </c>
      <c r="BK2673" s="44">
        <v>16376.088754487932</v>
      </c>
      <c r="BL2673" s="45">
        <v>15962.019398184164</v>
      </c>
      <c r="BM2673" s="12">
        <v>11500.686043408228</v>
      </c>
      <c r="BN2673" s="12">
        <v>0</v>
      </c>
      <c r="BO2673" s="12">
        <v>67.128595303273059</v>
      </c>
      <c r="BP2673" s="12">
        <v>41.682460812090405</v>
      </c>
      <c r="BQ2673" s="48">
        <v>32.585597058607433</v>
      </c>
      <c r="BR2673" s="49">
        <v>6.6358945751409291</v>
      </c>
      <c r="BS2673" s="13">
        <v>19.175817017168306</v>
      </c>
      <c r="BT2673" s="12">
        <v>459.01847565764484</v>
      </c>
      <c r="BV2673" s="14">
        <f>Таблица1[[#This Row],[Lкан_леб,мм]]</f>
        <v>57870.981524342351</v>
      </c>
      <c r="BW2673" s="50">
        <f>Таблица1[[#This Row],[угол обхв4]]+Таблица1[[#This Row],[Lдуг 3,мм]]</f>
        <v>11557.629437116249</v>
      </c>
      <c r="BX2673" s="54">
        <f>Таблица1[[#This Row],[угол обхв5]]+Таблица1[[#This Row],[Y5, мм]]</f>
        <v>58349.000448536965</v>
      </c>
      <c r="BY2673" s="14">
        <f>Таблица1[[#This Row],[угол обхв6]]+Таблица1[[#This Row],[Lдуг 4,мм]]</f>
        <v>14657.04264791045</v>
      </c>
      <c r="BZ2673" s="14">
        <f>Таблица1[[#This Row],[Т1]]+Таблица1[[#This Row],[X6, мм]]</f>
        <v>58645.818890590795</v>
      </c>
      <c r="CA2673" s="14">
        <f>Таблица1[[#This Row],[Т2]]+Таблица1[[#This Row],[Lдуг 5,мм]]</f>
        <v>20137.574830098598</v>
      </c>
      <c r="CB2673" s="14">
        <f>Таблица1[[#This Row],[Т3]]+Таблица1[[#This Row],[Y6, мм]]</f>
        <v>58877.859081210358</v>
      </c>
      <c r="CC2673" s="14">
        <f>Таблица1[[#This Row],[Т4]]+Таблица1[[#This Row],[Lдуг 6,мм]]</f>
        <v>21266.050350435664</v>
      </c>
      <c r="CD2673" s="14">
        <f>Таблица1[[#This Row],[Т5]]+Таблица1[[#This Row],[Lдуг 1,мм]]</f>
        <v>58925.112910544143</v>
      </c>
      <c r="CE2673" s="14">
        <f>Таблица1[[#This Row],[Т6]]+Таблица1[[#This Row],[Lпрям1, мм]]</f>
        <v>21656.345110841179</v>
      </c>
      <c r="CF2673" s="15">
        <f>Таблица1[[#This Row],[Т7]]+Таблица1[[#This Row],[Lдуг 2,мм]]</f>
        <v>59061.662817177639</v>
      </c>
      <c r="CG2673" s="14">
        <f>Таблица1[[#This Row],[Т8]]+Таблица1[[#This Row],[Lпрям2, мм]]</f>
        <v>25983.663512694187</v>
      </c>
      <c r="CH2673" s="14">
        <f>Таблица1[[#This Row],[Т9]]-Таблица1[[#This Row],[Т9]]</f>
        <v>0</v>
      </c>
      <c r="CI2673" s="50">
        <f>Таблица1[[#This Row],[Т9]]-Таблица1[[#This Row],[Т8]]</f>
        <v>37405.317706336456</v>
      </c>
      <c r="CJ2673" s="54">
        <f>Таблица1[[#This Row],[Т9]]-Таблица1[[#This Row],[Т7]]</f>
        <v>136.54990663349599</v>
      </c>
      <c r="CK2673" s="14">
        <f>Таблица1[[#This Row],[Т9]]-Таблица1[[#This Row],[Т6]]</f>
        <v>37795.612466741979</v>
      </c>
      <c r="CL2673" s="14">
        <f>Таблица1[[#This Row],[Т9]]-Таблица1[[#This Row],[Т5]]</f>
        <v>183.80373596728168</v>
      </c>
      <c r="CM2673" s="14">
        <f>Таблица1[[#This Row],[Т9]]-Таблица1[[#This Row],[Т4]]</f>
        <v>38924.087987079038</v>
      </c>
      <c r="CN2673" s="14">
        <f>Таблица1[[#This Row],[Т9]]-Таблица1[[#This Row],[Т3]]</f>
        <v>415.84392658684374</v>
      </c>
      <c r="CO2673" s="14">
        <f>Таблица1[[#This Row],[Т9]]-Таблица1[[#This Row],[Т2]]</f>
        <v>44404.620169267189</v>
      </c>
      <c r="CP2673" s="14">
        <f>Таблица1[[#This Row],[Т9]]-Таблица1[[#This Row],[Т1]]</f>
        <v>712.66236864067469</v>
      </c>
      <c r="CQ2673" s="14">
        <f>Таблица1[[#This Row],[Т9]]-Таблица1[[#This Row],[угол обхв6]]</f>
        <v>47504.033380061388</v>
      </c>
      <c r="CR2673" s="14">
        <f>Таблица1[[#This Row],[Т9]]-Таблица1[[#This Row],[угол обхв5]]</f>
        <v>1190.6812928352883</v>
      </c>
      <c r="CS2673" s="14">
        <f>Таблица1[[#This Row],[Т9]]-Таблица1[[#This Row],[угол обхв4]]</f>
        <v>59061.662817177639</v>
      </c>
      <c r="CT2673" s="14">
        <f>Таблица1[[#This Row],[Lкан_прям, мм]]+Таблица1[[#This Row],[Lкан_дуг, мм]]+Таблица1[[#This Row],[Lкан_леб,мм]]</f>
        <v>85045.326329871823</v>
      </c>
      <c r="CU2673" s="16">
        <f>Таблица1[[#This Row],[Lкан_леб,мм]]</f>
        <v>57870.981524342351</v>
      </c>
      <c r="CV2673" s="14">
        <f>2534431-(Таблица1[[#This Row],[Т23]]+Таблица1[[#This Row],[угол обхв3]])</f>
        <v>2448926.6551944707</v>
      </c>
      <c r="CW2673" s="50">
        <f>SUM(X2673:AC2673,AD2673:AI2673)-Таблица1[[#This Row],[lподв_min, мм]]</f>
        <v>22847.026404619308</v>
      </c>
      <c r="CX2673" s="17">
        <f>CW3112-Таблица1[[#This Row],[Суммарная длина каната]]</f>
        <v>-2448926.6551944707</v>
      </c>
    </row>
    <row r="2674" spans="1:102" x14ac:dyDescent="0.25">
      <c r="A2674" s="21">
        <v>2673</v>
      </c>
      <c r="B2674" s="10">
        <v>68.287346938775499</v>
      </c>
      <c r="C2674" s="10">
        <v>77.461632653061244</v>
      </c>
      <c r="D2674" s="11">
        <v>10835.590364443673</v>
      </c>
      <c r="E2674" s="11">
        <v>16136.344184695445</v>
      </c>
      <c r="F2674" s="11">
        <v>10742.874209450094</v>
      </c>
      <c r="G2674" s="11">
        <v>16241.817947324862</v>
      </c>
      <c r="H2674" s="11">
        <v>11243.589874443674</v>
      </c>
      <c r="I2674" s="11">
        <v>11778.259152358003</v>
      </c>
      <c r="J2674" s="11">
        <v>4358.0850323374416</v>
      </c>
      <c r="K2674" s="11">
        <v>25983.663512687541</v>
      </c>
      <c r="L2674" s="11">
        <v>1190.6812928419415</v>
      </c>
      <c r="M2674" s="11">
        <v>57870.981524342351</v>
      </c>
      <c r="N2674" s="11">
        <v>3235.4508909962938</v>
      </c>
      <c r="O2674" s="11">
        <v>21428.464827711592</v>
      </c>
      <c r="P2674" s="43">
        <v>6303.2815779549519</v>
      </c>
      <c r="Q2674" s="11">
        <v>21357.706752447004</v>
      </c>
      <c r="R2674" s="11">
        <v>10363.901855129961</v>
      </c>
      <c r="S2674" s="11">
        <v>17677.000846700776</v>
      </c>
      <c r="T2674" s="11">
        <v>11447.595894137916</v>
      </c>
      <c r="U2674" s="11">
        <v>16802.40366524029</v>
      </c>
      <c r="V2674" s="11">
        <v>10835.590364443673</v>
      </c>
      <c r="W2674" s="11">
        <v>16136.344184695445</v>
      </c>
      <c r="X2674" s="12">
        <v>0</v>
      </c>
      <c r="Y2674" s="12">
        <v>464.69739418430902</v>
      </c>
      <c r="Z2674" s="12">
        <v>291.02677881623862</v>
      </c>
      <c r="AA2674" s="44">
        <v>232.0401906195587</v>
      </c>
      <c r="AB2674" s="45">
        <v>47.253829333787486</v>
      </c>
      <c r="AC2674" s="12">
        <v>155.66309988804738</v>
      </c>
      <c r="AD2674" s="12">
        <v>11557.629437116249</v>
      </c>
      <c r="AE2674" s="12">
        <v>3068.6465793669336</v>
      </c>
      <c r="AF2674" s="12">
        <v>5480.5321821881507</v>
      </c>
      <c r="AG2674" s="44">
        <v>1128.475520337061</v>
      </c>
      <c r="AH2674" s="45">
        <v>390.29476040551759</v>
      </c>
      <c r="AI2674" s="12">
        <v>4358.08503327363</v>
      </c>
      <c r="AJ2674" s="12">
        <v>-63.936575748403079</v>
      </c>
      <c r="AK2674" s="12">
        <v>1.3212660101461373</v>
      </c>
      <c r="AL2674" s="12">
        <v>42.190398734307372</v>
      </c>
      <c r="AM2674" s="44">
        <v>74.775995792914799</v>
      </c>
      <c r="AN2674" s="45">
        <v>68.140101217773847</v>
      </c>
      <c r="AO2674" s="12">
        <v>89.999999868529898</v>
      </c>
      <c r="AP2674" s="12">
        <v>-2209.0860753871566</v>
      </c>
      <c r="AQ2674" s="12">
        <v>3244.8587175287021</v>
      </c>
      <c r="AR2674" s="12">
        <v>6577.2929256895959</v>
      </c>
      <c r="AS2674" s="44">
        <v>10757.583733644617</v>
      </c>
      <c r="AT2674" s="45">
        <v>11068.932285443712</v>
      </c>
      <c r="AU2674" s="12">
        <v>11243.590364443673</v>
      </c>
      <c r="AV2674" s="12">
        <v>11225.412371344424</v>
      </c>
      <c r="AW2674" s="12">
        <v>21836.356348584406</v>
      </c>
      <c r="AX2674" s="12">
        <v>21660.00094907116</v>
      </c>
      <c r="AY2674" s="44">
        <v>17784.13897497065</v>
      </c>
      <c r="AZ2674" s="45">
        <v>16650.489638729625</v>
      </c>
      <c r="BA2674" s="12">
        <v>16136.344185631635</v>
      </c>
      <c r="BB2674" s="12">
        <v>2868.9411309063412</v>
      </c>
      <c r="BC2674" s="12">
        <v>6312.6894044873607</v>
      </c>
      <c r="BD2674" s="12">
        <v>10637.913202864604</v>
      </c>
      <c r="BE2674" s="44">
        <v>11053.914015623259</v>
      </c>
      <c r="BF2674" s="45">
        <v>11214.253973137875</v>
      </c>
      <c r="BG2674" s="12">
        <v>11243.590374443675</v>
      </c>
      <c r="BH2674" s="12">
        <v>21607.726077731797</v>
      </c>
      <c r="BI2674" s="12">
        <v>21765.598273319818</v>
      </c>
      <c r="BJ2674" s="12">
        <v>17979.295043324932</v>
      </c>
      <c r="BK2674" s="44">
        <v>16695.265536970415</v>
      </c>
      <c r="BL2674" s="45">
        <v>16288.258211206112</v>
      </c>
      <c r="BM2674" s="12">
        <v>11778.259152358005</v>
      </c>
      <c r="BN2674" s="12">
        <v>0</v>
      </c>
      <c r="BO2674" s="12">
        <v>65.257841758549205</v>
      </c>
      <c r="BP2674" s="12">
        <v>40.86913272416124</v>
      </c>
      <c r="BQ2674" s="48">
        <v>32.585597058607419</v>
      </c>
      <c r="BR2674" s="49">
        <v>6.6358945751409548</v>
      </c>
      <c r="BS2674" s="13">
        <v>21.859898650756058</v>
      </c>
      <c r="BT2674" s="12">
        <v>459.01847565764484</v>
      </c>
      <c r="BV2674" s="14">
        <f>Таблица1[[#This Row],[Lкан_леб,мм]]</f>
        <v>57870.981524342351</v>
      </c>
      <c r="BW2674" s="50">
        <f>Таблица1[[#This Row],[угол обхв4]]+Таблица1[[#This Row],[Lдуг 3,мм]]</f>
        <v>11557.629437116249</v>
      </c>
      <c r="BX2674" s="54">
        <f>Таблица1[[#This Row],[угол обхв5]]+Таблица1[[#This Row],[Y5, мм]]</f>
        <v>58335.678918526661</v>
      </c>
      <c r="BY2674" s="14">
        <f>Таблица1[[#This Row],[угол обхв6]]+Таблица1[[#This Row],[Lдуг 4,мм]]</f>
        <v>14626.276016483183</v>
      </c>
      <c r="BZ2674" s="14">
        <f>Таблица1[[#This Row],[Т1]]+Таблица1[[#This Row],[X6, мм]]</f>
        <v>58626.705697342899</v>
      </c>
      <c r="CA2674" s="14">
        <f>Таблица1[[#This Row],[Т2]]+Таблица1[[#This Row],[Lдуг 5,мм]]</f>
        <v>20106.808198671333</v>
      </c>
      <c r="CB2674" s="14">
        <f>Таблица1[[#This Row],[Т3]]+Таблица1[[#This Row],[Y6, мм]]</f>
        <v>58858.745887962461</v>
      </c>
      <c r="CC2674" s="14">
        <f>Таблица1[[#This Row],[Т4]]+Таблица1[[#This Row],[Lдуг 6,мм]]</f>
        <v>21235.283719008396</v>
      </c>
      <c r="CD2674" s="14">
        <f>Таблица1[[#This Row],[Т5]]+Таблица1[[#This Row],[Lдуг 1,мм]]</f>
        <v>58905.999717296247</v>
      </c>
      <c r="CE2674" s="14">
        <f>Таблица1[[#This Row],[Т6]]+Таблица1[[#This Row],[Lпрям1, мм]]</f>
        <v>21625.578479413914</v>
      </c>
      <c r="CF2674" s="15">
        <f>Таблица1[[#This Row],[Т7]]+Таблица1[[#This Row],[Lдуг 2,мм]]</f>
        <v>59061.662817184297</v>
      </c>
      <c r="CG2674" s="14">
        <f>Таблица1[[#This Row],[Т8]]+Таблица1[[#This Row],[Lпрям2, мм]]</f>
        <v>25983.663512687544</v>
      </c>
      <c r="CH2674" s="14">
        <f>Таблица1[[#This Row],[Т9]]-Таблица1[[#This Row],[Т9]]</f>
        <v>0</v>
      </c>
      <c r="CI2674" s="50">
        <f>Таблица1[[#This Row],[Т9]]-Таблица1[[#This Row],[Т8]]</f>
        <v>37436.084337770386</v>
      </c>
      <c r="CJ2674" s="54">
        <f>Таблица1[[#This Row],[Т9]]-Таблица1[[#This Row],[Т7]]</f>
        <v>155.66309988805006</v>
      </c>
      <c r="CK2674" s="14">
        <f>Таблица1[[#This Row],[Т9]]-Таблица1[[#This Row],[Т6]]</f>
        <v>37826.379098175901</v>
      </c>
      <c r="CL2674" s="14">
        <f>Таблица1[[#This Row],[Т9]]-Таблица1[[#This Row],[Т5]]</f>
        <v>202.91692922183574</v>
      </c>
      <c r="CM2674" s="14">
        <f>Таблица1[[#This Row],[Т9]]-Таблица1[[#This Row],[Т4]]</f>
        <v>38954.854618512967</v>
      </c>
      <c r="CN2674" s="14">
        <f>Таблица1[[#This Row],[Т9]]-Таблица1[[#This Row],[Т3]]</f>
        <v>434.9571198413978</v>
      </c>
      <c r="CO2674" s="14">
        <f>Таблица1[[#This Row],[Т9]]-Таблица1[[#This Row],[Т2]]</f>
        <v>44435.386800701111</v>
      </c>
      <c r="CP2674" s="14">
        <f>Таблица1[[#This Row],[Т9]]-Таблица1[[#This Row],[Т1]]</f>
        <v>725.98389865763602</v>
      </c>
      <c r="CQ2674" s="14">
        <f>Таблица1[[#This Row],[Т9]]-Таблица1[[#This Row],[угол обхв6]]</f>
        <v>47504.033380068046</v>
      </c>
      <c r="CR2674" s="14">
        <f>Таблица1[[#This Row],[Т9]]-Таблица1[[#This Row],[угол обхв5]]</f>
        <v>1190.6812928419458</v>
      </c>
      <c r="CS2674" s="14">
        <f>Таблица1[[#This Row],[Т9]]-Таблица1[[#This Row],[угол обхв4]]</f>
        <v>59061.662817184297</v>
      </c>
      <c r="CT2674" s="14">
        <f>Таблица1[[#This Row],[Lкан_прям, мм]]+Таблица1[[#This Row],[Lкан_дуг, мм]]+Таблица1[[#This Row],[Lкан_леб,мм]]</f>
        <v>85045.326329871838</v>
      </c>
      <c r="CU2674" s="16">
        <f>Таблица1[[#This Row],[Lкан_леб,мм]]</f>
        <v>57870.981524342351</v>
      </c>
      <c r="CV2674" s="14">
        <f>2534431-(Таблица1[[#This Row],[Т23]]+Таблица1[[#This Row],[угол обхв3]])</f>
        <v>2448926.6551944707</v>
      </c>
      <c r="CW2674" s="50">
        <f>SUM(X2674:AC2674,AD2674:AI2674)-Таблица1[[#This Row],[lподв_min, мм]]</f>
        <v>22816.259773192047</v>
      </c>
      <c r="CX2674" s="17">
        <f>CW3113-Таблица1[[#This Row],[Суммарная длина каната]]</f>
        <v>-2448926.6551944707</v>
      </c>
    </row>
    <row r="2675" spans="1:102" x14ac:dyDescent="0.25">
      <c r="A2675" s="21">
        <v>2674</v>
      </c>
      <c r="B2675" s="10">
        <v>68.287346938775499</v>
      </c>
      <c r="C2675" s="10">
        <v>80.14571428571432</v>
      </c>
      <c r="D2675" s="11">
        <v>11043.616046261886</v>
      </c>
      <c r="E2675" s="11">
        <v>16454.774887753709</v>
      </c>
      <c r="F2675" s="11">
        <v>10946.062384562814</v>
      </c>
      <c r="G2675" s="11">
        <v>16555.791139362562</v>
      </c>
      <c r="H2675" s="11">
        <v>11451.615556261888</v>
      </c>
      <c r="I2675" s="11">
        <v>12064.506378506356</v>
      </c>
      <c r="J2675" s="11">
        <v>4390.2685092473503</v>
      </c>
      <c r="K2675" s="11">
        <v>25983.663512680687</v>
      </c>
      <c r="L2675" s="11">
        <v>1190.6812928487996</v>
      </c>
      <c r="M2675" s="11">
        <v>57870.981524342351</v>
      </c>
      <c r="N2675" s="11">
        <v>3235.4508909962938</v>
      </c>
      <c r="O2675" s="11">
        <v>21428.464827711592</v>
      </c>
      <c r="P2675" s="43">
        <v>6271.7687283885116</v>
      </c>
      <c r="Q2675" s="11">
        <v>21458.166055242484</v>
      </c>
      <c r="R2675" s="11">
        <v>10500.297713089121</v>
      </c>
      <c r="S2675" s="11">
        <v>17971.65266425331</v>
      </c>
      <c r="T2675" s="11">
        <v>11623.759306926324</v>
      </c>
      <c r="U2675" s="11">
        <v>17148.763214100512</v>
      </c>
      <c r="V2675" s="11">
        <v>11043.616046261886</v>
      </c>
      <c r="W2675" s="11">
        <v>16454.774887753709</v>
      </c>
      <c r="X2675" s="12">
        <v>0</v>
      </c>
      <c r="Y2675" s="12">
        <v>451.29780957741502</v>
      </c>
      <c r="Z2675" s="12">
        <v>285.3131701752352</v>
      </c>
      <c r="AA2675" s="44">
        <v>232.04019061955896</v>
      </c>
      <c r="AB2675" s="45">
        <v>47.253829333785127</v>
      </c>
      <c r="AC2675" s="12">
        <v>174.77629314280506</v>
      </c>
      <c r="AD2675" s="12">
        <v>11557.629437116249</v>
      </c>
      <c r="AE2675" s="12">
        <v>3036.4631024570349</v>
      </c>
      <c r="AF2675" s="12">
        <v>5480.5321821881489</v>
      </c>
      <c r="AG2675" s="44">
        <v>1128.4755203370603</v>
      </c>
      <c r="AH2675" s="45">
        <v>390.29476040552248</v>
      </c>
      <c r="AI2675" s="12">
        <v>4390.2685101766783</v>
      </c>
      <c r="AJ2675" s="12">
        <v>-63.936575748403079</v>
      </c>
      <c r="AK2675" s="12">
        <v>-0.56044880652909801</v>
      </c>
      <c r="AL2675" s="12">
        <v>39.506317101654268</v>
      </c>
      <c r="AM2675" s="44">
        <v>72.091914160261723</v>
      </c>
      <c r="AN2675" s="45">
        <v>65.456019585121112</v>
      </c>
      <c r="AO2675" s="12">
        <v>89.999999869493664</v>
      </c>
      <c r="AP2675" s="12">
        <v>-2209.0860753871566</v>
      </c>
      <c r="AQ2675" s="12">
        <v>3231.4600304379032</v>
      </c>
      <c r="AR2675" s="12">
        <v>6531.3233512309307</v>
      </c>
      <c r="AS2675" s="44">
        <v>10888.530528778483</v>
      </c>
      <c r="AT2675" s="45">
        <v>11252.625092249909</v>
      </c>
      <c r="AU2675" s="12">
        <v>11451.616046261886</v>
      </c>
      <c r="AV2675" s="12">
        <v>11225.412371344424</v>
      </c>
      <c r="AW2675" s="12">
        <v>21836.445308901566</v>
      </c>
      <c r="AX2675" s="12">
        <v>21772.960270184769</v>
      </c>
      <c r="AY2675" s="44">
        <v>18097.108954736927</v>
      </c>
      <c r="AZ2675" s="45">
        <v>16979.283437441107</v>
      </c>
      <c r="BA2675" s="12">
        <v>16454.774888683038</v>
      </c>
      <c r="BB2675" s="12">
        <v>2868.9411309063412</v>
      </c>
      <c r="BC2675" s="12">
        <v>6267.777867830122</v>
      </c>
      <c r="BD2675" s="12">
        <v>10759.85233593154</v>
      </c>
      <c r="BE2675" s="44">
        <v>11235.526491236962</v>
      </c>
      <c r="BF2675" s="45">
        <v>11414.750260938301</v>
      </c>
      <c r="BG2675" s="12">
        <v>11451.616056261888</v>
      </c>
      <c r="BH2675" s="12">
        <v>21607.726077731797</v>
      </c>
      <c r="BI2675" s="12">
        <v>21866.146536432458</v>
      </c>
      <c r="BJ2675" s="12">
        <v>18286.446879195595</v>
      </c>
      <c r="BK2675" s="44">
        <v>17023.306923616892</v>
      </c>
      <c r="BL2675" s="45">
        <v>16624.254664413111</v>
      </c>
      <c r="BM2675" s="12">
        <v>12064.506378506358</v>
      </c>
      <c r="BN2675" s="12">
        <v>0</v>
      </c>
      <c r="BO2675" s="12">
        <v>63.376126941873977</v>
      </c>
      <c r="BP2675" s="12">
        <v>40.066765908183363</v>
      </c>
      <c r="BQ2675" s="48">
        <v>32.585597058607462</v>
      </c>
      <c r="BR2675" s="49">
        <v>6.6358945751406244</v>
      </c>
      <c r="BS2675" s="13">
        <v>24.543980284372555</v>
      </c>
      <c r="BT2675" s="12">
        <v>459.01847565764484</v>
      </c>
      <c r="BV2675" s="14">
        <f>Таблица1[[#This Row],[Lкан_леб,мм]]</f>
        <v>57870.981524342351</v>
      </c>
      <c r="BW2675" s="50">
        <f>Таблица1[[#This Row],[угол обхв4]]+Таблица1[[#This Row],[Lдуг 3,мм]]</f>
        <v>11557.629437116249</v>
      </c>
      <c r="BX2675" s="54">
        <f>Таблица1[[#This Row],[угол обхв5]]+Таблица1[[#This Row],[Y5, мм]]</f>
        <v>58322.279333919767</v>
      </c>
      <c r="BY2675" s="14">
        <f>Таблица1[[#This Row],[угол обхв6]]+Таблица1[[#This Row],[Lдуг 4,мм]]</f>
        <v>14594.092539573285</v>
      </c>
      <c r="BZ2675" s="14">
        <f>Таблица1[[#This Row],[Т1]]+Таблица1[[#This Row],[X6, мм]]</f>
        <v>58607.592504095002</v>
      </c>
      <c r="CA2675" s="14">
        <f>Таблица1[[#This Row],[Т2]]+Таблица1[[#This Row],[Lдуг 5,мм]]</f>
        <v>20074.624721761433</v>
      </c>
      <c r="CB2675" s="14">
        <f>Таблица1[[#This Row],[Т3]]+Таблица1[[#This Row],[Y6, мм]]</f>
        <v>58839.632694714564</v>
      </c>
      <c r="CC2675" s="14">
        <f>Таблица1[[#This Row],[Т4]]+Таблица1[[#This Row],[Lдуг 6,мм]]</f>
        <v>21203.100242098491</v>
      </c>
      <c r="CD2675" s="14">
        <f>Таблица1[[#This Row],[Т5]]+Таблица1[[#This Row],[Lдуг 1,мм]]</f>
        <v>58886.88652404835</v>
      </c>
      <c r="CE2675" s="14">
        <f>Таблица1[[#This Row],[Т6]]+Таблица1[[#This Row],[Lпрям1, мм]]</f>
        <v>21593.395002504014</v>
      </c>
      <c r="CF2675" s="15">
        <f>Таблица1[[#This Row],[Т7]]+Таблица1[[#This Row],[Lдуг 2,мм]]</f>
        <v>59061.662817191158</v>
      </c>
      <c r="CG2675" s="14">
        <f>Таблица1[[#This Row],[Т8]]+Таблица1[[#This Row],[Lпрям2, мм]]</f>
        <v>25983.663512680694</v>
      </c>
      <c r="CH2675" s="14">
        <f>Таблица1[[#This Row],[Т9]]-Таблица1[[#This Row],[Т9]]</f>
        <v>0</v>
      </c>
      <c r="CI2675" s="50">
        <f>Таблица1[[#This Row],[Т9]]-Таблица1[[#This Row],[Т8]]</f>
        <v>37468.267814687148</v>
      </c>
      <c r="CJ2675" s="54">
        <f>Таблица1[[#This Row],[Т9]]-Таблица1[[#This Row],[Т7]]</f>
        <v>174.77629314280784</v>
      </c>
      <c r="CK2675" s="14">
        <f>Таблица1[[#This Row],[Т9]]-Таблица1[[#This Row],[Т6]]</f>
        <v>37858.56257509267</v>
      </c>
      <c r="CL2675" s="14">
        <f>Таблица1[[#This Row],[Т9]]-Таблица1[[#This Row],[Т5]]</f>
        <v>222.03012247659353</v>
      </c>
      <c r="CM2675" s="14">
        <f>Таблица1[[#This Row],[Т9]]-Таблица1[[#This Row],[Т4]]</f>
        <v>38987.038095429729</v>
      </c>
      <c r="CN2675" s="14">
        <f>Таблица1[[#This Row],[Т9]]-Таблица1[[#This Row],[Т3]]</f>
        <v>454.07031309615559</v>
      </c>
      <c r="CO2675" s="14">
        <f>Таблица1[[#This Row],[Т9]]-Таблица1[[#This Row],[Т2]]</f>
        <v>44467.570277617873</v>
      </c>
      <c r="CP2675" s="14">
        <f>Таблица1[[#This Row],[Т9]]-Таблица1[[#This Row],[Т1]]</f>
        <v>739.38348327139101</v>
      </c>
      <c r="CQ2675" s="14">
        <f>Таблица1[[#This Row],[Т9]]-Таблица1[[#This Row],[угол обхв6]]</f>
        <v>47504.033380074907</v>
      </c>
      <c r="CR2675" s="14">
        <f>Таблица1[[#This Row],[Т9]]-Таблица1[[#This Row],[угол обхв5]]</f>
        <v>1190.6812928488071</v>
      </c>
      <c r="CS2675" s="14">
        <f>Таблица1[[#This Row],[Т9]]-Таблица1[[#This Row],[угол обхв4]]</f>
        <v>59061.662817191158</v>
      </c>
      <c r="CT2675" s="14">
        <f>Таблица1[[#This Row],[Lкан_прям, мм]]+Таблица1[[#This Row],[Lкан_дуг, мм]]+Таблица1[[#This Row],[Lкан_леб,мм]]</f>
        <v>85045.326329871838</v>
      </c>
      <c r="CU2675" s="16">
        <f>Таблица1[[#This Row],[Lкан_леб,мм]]</f>
        <v>57870.981524342351</v>
      </c>
      <c r="CV2675" s="14">
        <f>2534431-(Таблица1[[#This Row],[Т23]]+Таблица1[[#This Row],[угол обхв3]])</f>
        <v>2448926.6551944707</v>
      </c>
      <c r="CW2675" s="50">
        <f>SUM(X2675:AC2675,AD2675:AI2675)-Таблица1[[#This Row],[lподв_min, мм]]</f>
        <v>22784.076296282143</v>
      </c>
      <c r="CX2675" s="17">
        <f>CW3114-Таблица1[[#This Row],[Суммарная длина каната]]</f>
        <v>-2448926.6551944707</v>
      </c>
    </row>
    <row r="2676" spans="1:102" x14ac:dyDescent="0.25">
      <c r="A2676" s="21">
        <v>2675</v>
      </c>
      <c r="B2676" s="10">
        <v>68.287346938775499</v>
      </c>
      <c r="C2676" s="10">
        <v>82.829795918367381</v>
      </c>
      <c r="D2676" s="11">
        <v>11236.501739164521</v>
      </c>
      <c r="E2676" s="11">
        <v>16782.597868064091</v>
      </c>
      <c r="F2676" s="11">
        <v>11134.324618341829</v>
      </c>
      <c r="G2676" s="11">
        <v>16878.934963621225</v>
      </c>
      <c r="H2676" s="11">
        <v>11644.501249164523</v>
      </c>
      <c r="I2676" s="11">
        <v>12358.755264775018</v>
      </c>
      <c r="J2676" s="11">
        <v>4423.842603289072</v>
      </c>
      <c r="K2676" s="11">
        <v>25983.663512673629</v>
      </c>
      <c r="L2676" s="11">
        <v>1190.6812928558543</v>
      </c>
      <c r="M2676" s="11">
        <v>57870.981524342351</v>
      </c>
      <c r="N2676" s="11">
        <v>3235.4508909962938</v>
      </c>
      <c r="O2676" s="11">
        <v>21428.464827711592</v>
      </c>
      <c r="P2676" s="43">
        <v>6235.5860492183456</v>
      </c>
      <c r="Q2676" s="11">
        <v>21557.039433530168</v>
      </c>
      <c r="R2676" s="11">
        <v>10622.745705251155</v>
      </c>
      <c r="S2676" s="11">
        <v>18272.368498340758</v>
      </c>
      <c r="T2676" s="11">
        <v>11783.509808184863</v>
      </c>
      <c r="U2676" s="11">
        <v>17502.99232419673</v>
      </c>
      <c r="V2676" s="11">
        <v>11236.501739164521</v>
      </c>
      <c r="W2676" s="11">
        <v>16782.597868064091</v>
      </c>
      <c r="X2676" s="12">
        <v>0</v>
      </c>
      <c r="Y2676" s="12">
        <v>437.81406825507713</v>
      </c>
      <c r="Z2676" s="12">
        <v>279.68371824967608</v>
      </c>
      <c r="AA2676" s="44">
        <v>232.04019061955862</v>
      </c>
      <c r="AB2676" s="45">
        <v>47.253829333786044</v>
      </c>
      <c r="AC2676" s="12">
        <v>193.88948639775637</v>
      </c>
      <c r="AD2676" s="12">
        <v>11557.629437116249</v>
      </c>
      <c r="AE2676" s="12">
        <v>3002.8890084153059</v>
      </c>
      <c r="AF2676" s="12">
        <v>5480.5321821881498</v>
      </c>
      <c r="AG2676" s="44">
        <v>1128.4755203370598</v>
      </c>
      <c r="AH2676" s="45">
        <v>390.29476040551964</v>
      </c>
      <c r="AI2676" s="12">
        <v>4423.8426042113442</v>
      </c>
      <c r="AJ2676" s="12">
        <v>-63.936575748403079</v>
      </c>
      <c r="AK2676" s="12">
        <v>-2.4539818207842687</v>
      </c>
      <c r="AL2676" s="12">
        <v>36.822235469001221</v>
      </c>
      <c r="AM2676" s="44">
        <v>69.407832527608633</v>
      </c>
      <c r="AN2676" s="45">
        <v>62.771937952467887</v>
      </c>
      <c r="AO2676" s="12">
        <v>89.999999870484118</v>
      </c>
      <c r="AP2676" s="12">
        <v>-2209.0860753871566</v>
      </c>
      <c r="AQ2676" s="12">
        <v>3217.9815676123894</v>
      </c>
      <c r="AR2676" s="12">
        <v>6480.1144448206524</v>
      </c>
      <c r="AS2676" s="44">
        <v>11004.677616226836</v>
      </c>
      <c r="AT2676" s="45">
        <v>11420.719312481522</v>
      </c>
      <c r="AU2676" s="12">
        <v>11644.501739164521</v>
      </c>
      <c r="AV2676" s="12">
        <v>11225.412371344424</v>
      </c>
      <c r="AW2676" s="12">
        <v>21836.090664405623</v>
      </c>
      <c r="AX2676" s="12">
        <v>21883.642960369914</v>
      </c>
      <c r="AY2676" s="44">
        <v>18415.867680841791</v>
      </c>
      <c r="AZ2676" s="45">
        <v>17316.318661814155</v>
      </c>
      <c r="BA2676" s="12">
        <v>16782.597868986366</v>
      </c>
      <c r="BB2676" s="12">
        <v>2868.9411309063412</v>
      </c>
      <c r="BC2676" s="12">
        <v>6218.1167258344412</v>
      </c>
      <c r="BD2676" s="12">
        <v>10867.274100853463</v>
      </c>
      <c r="BE2676" s="44">
        <v>11401.577897209183</v>
      </c>
      <c r="BF2676" s="45">
        <v>11599.292234867864</v>
      </c>
      <c r="BG2676" s="12">
        <v>11644.501749164523</v>
      </c>
      <c r="BH2676" s="12">
        <v>21607.726077731797</v>
      </c>
      <c r="BI2676" s="12">
        <v>21964.665270224199</v>
      </c>
      <c r="BJ2676" s="12">
        <v>18598.972025180505</v>
      </c>
      <c r="BK2676" s="44">
        <v>17359.493141695693</v>
      </c>
      <c r="BL2676" s="45">
        <v>16969.271530446666</v>
      </c>
      <c r="BM2676" s="12">
        <v>12358.75526477502</v>
      </c>
      <c r="BN2676" s="12">
        <v>0</v>
      </c>
      <c r="BO2676" s="12">
        <v>61.482593927618815</v>
      </c>
      <c r="BP2676" s="12">
        <v>39.276217289785492</v>
      </c>
      <c r="BQ2676" s="48">
        <v>32.585597058607412</v>
      </c>
      <c r="BR2676" s="49">
        <v>6.6358945751407514</v>
      </c>
      <c r="BS2676" s="13">
        <v>27.228061918016234</v>
      </c>
      <c r="BT2676" s="12">
        <v>459.01847565764484</v>
      </c>
      <c r="BV2676" s="14">
        <f>Таблица1[[#This Row],[Lкан_леб,мм]]</f>
        <v>57870.981524342351</v>
      </c>
      <c r="BW2676" s="50">
        <f>Таблица1[[#This Row],[угол обхв4]]+Таблица1[[#This Row],[Lдуг 3,мм]]</f>
        <v>11557.629437116249</v>
      </c>
      <c r="BX2676" s="54">
        <f>Таблица1[[#This Row],[угол обхв5]]+Таблица1[[#This Row],[Y5, мм]]</f>
        <v>58308.795592597431</v>
      </c>
      <c r="BY2676" s="14">
        <f>Таблица1[[#This Row],[угол обхв6]]+Таблица1[[#This Row],[Lдуг 4,мм]]</f>
        <v>14560.518445531556</v>
      </c>
      <c r="BZ2676" s="14">
        <f>Таблица1[[#This Row],[Т1]]+Таблица1[[#This Row],[X6, мм]]</f>
        <v>58588.479310847106</v>
      </c>
      <c r="CA2676" s="14">
        <f>Таблица1[[#This Row],[Т2]]+Таблица1[[#This Row],[Lдуг 5,мм]]</f>
        <v>20041.050627719706</v>
      </c>
      <c r="CB2676" s="14">
        <f>Таблица1[[#This Row],[Т3]]+Таблица1[[#This Row],[Y6, мм]]</f>
        <v>58820.519501466668</v>
      </c>
      <c r="CC2676" s="14">
        <f>Таблица1[[#This Row],[Т4]]+Таблица1[[#This Row],[Lдуг 6,мм]]</f>
        <v>21169.526148056764</v>
      </c>
      <c r="CD2676" s="14">
        <f>Таблица1[[#This Row],[Т5]]+Таблица1[[#This Row],[Lдуг 1,мм]]</f>
        <v>58867.773330800454</v>
      </c>
      <c r="CE2676" s="14">
        <f>Таблица1[[#This Row],[Т6]]+Таблица1[[#This Row],[Lпрям1, мм]]</f>
        <v>21559.820908462283</v>
      </c>
      <c r="CF2676" s="15">
        <f>Таблица1[[#This Row],[Т7]]+Таблица1[[#This Row],[Lдуг 2,мм]]</f>
        <v>59061.662817198208</v>
      </c>
      <c r="CG2676" s="14">
        <f>Таблица1[[#This Row],[Т8]]+Таблица1[[#This Row],[Lпрям2, мм]]</f>
        <v>25983.663512673629</v>
      </c>
      <c r="CH2676" s="14">
        <f>Таблица1[[#This Row],[Т9]]-Таблица1[[#This Row],[Т9]]</f>
        <v>0</v>
      </c>
      <c r="CI2676" s="50">
        <f>Таблица1[[#This Row],[Т9]]-Таблица1[[#This Row],[Т8]]</f>
        <v>37501.841908735922</v>
      </c>
      <c r="CJ2676" s="54">
        <f>Таблица1[[#This Row],[Т9]]-Таблица1[[#This Row],[Т7]]</f>
        <v>193.88948639775481</v>
      </c>
      <c r="CK2676" s="14">
        <f>Таблица1[[#This Row],[Т9]]-Таблица1[[#This Row],[Т6]]</f>
        <v>37892.136669141444</v>
      </c>
      <c r="CL2676" s="14">
        <f>Таблица1[[#This Row],[Т9]]-Таблица1[[#This Row],[Т5]]</f>
        <v>241.1433157315405</v>
      </c>
      <c r="CM2676" s="14">
        <f>Таблица1[[#This Row],[Т9]]-Таблица1[[#This Row],[Т4]]</f>
        <v>39020.612189478503</v>
      </c>
      <c r="CN2676" s="14">
        <f>Таблица1[[#This Row],[Т9]]-Таблица1[[#This Row],[Т3]]</f>
        <v>473.18350635110255</v>
      </c>
      <c r="CO2676" s="14">
        <f>Таблица1[[#This Row],[Т9]]-Таблица1[[#This Row],[Т2]]</f>
        <v>44501.144371666654</v>
      </c>
      <c r="CP2676" s="14">
        <f>Таблица1[[#This Row],[Т9]]-Таблица1[[#This Row],[Т1]]</f>
        <v>752.86722460077726</v>
      </c>
      <c r="CQ2676" s="14">
        <f>Таблица1[[#This Row],[Т9]]-Таблица1[[#This Row],[угол обхв6]]</f>
        <v>47504.033380081957</v>
      </c>
      <c r="CR2676" s="14">
        <f>Таблица1[[#This Row],[Т9]]-Таблица1[[#This Row],[угол обхв5]]</f>
        <v>1190.6812928558575</v>
      </c>
      <c r="CS2676" s="14">
        <f>Таблица1[[#This Row],[Т9]]-Таблица1[[#This Row],[угол обхв4]]</f>
        <v>59061.662817198208</v>
      </c>
      <c r="CT2676" s="14">
        <f>Таблица1[[#This Row],[Lкан_прям, мм]]+Таблица1[[#This Row],[Lкан_дуг, мм]]+Таблица1[[#This Row],[Lкан_леб,мм]]</f>
        <v>85045.326329871838</v>
      </c>
      <c r="CU2676" s="16">
        <f>Таблица1[[#This Row],[Lкан_леб,мм]]</f>
        <v>57870.981524342351</v>
      </c>
      <c r="CV2676" s="14">
        <f>2534431-(Таблица1[[#This Row],[Т23]]+Таблица1[[#This Row],[угол обхв3]])</f>
        <v>2448926.6551944707</v>
      </c>
      <c r="CW2676" s="50">
        <f>SUM(X2676:AC2676,AD2676:AI2676)-Таблица1[[#This Row],[lподв_min, мм]]</f>
        <v>22750.502202240408</v>
      </c>
      <c r="CX2676" s="17">
        <f>CW3115-Таблица1[[#This Row],[Суммарная длина каната]]</f>
        <v>-2448926.6551944707</v>
      </c>
    </row>
    <row r="2677" spans="1:102" x14ac:dyDescent="0.25">
      <c r="A2677" s="21">
        <v>2676</v>
      </c>
      <c r="B2677" s="10">
        <v>68.287346938775499</v>
      </c>
      <c r="C2677" s="10">
        <v>85.513877551020443</v>
      </c>
      <c r="D2677" s="11">
        <v>11413.824222583291</v>
      </c>
      <c r="E2677" s="11">
        <v>17119.093832111677</v>
      </c>
      <c r="F2677" s="11">
        <v>11307.247834791873</v>
      </c>
      <c r="G2677" s="11">
        <v>17210.540393366507</v>
      </c>
      <c r="H2677" s="11">
        <v>11821.823732583291</v>
      </c>
      <c r="I2677" s="11">
        <v>12660.314275422597</v>
      </c>
      <c r="J2677" s="11">
        <v>4458.7795566890782</v>
      </c>
      <c r="K2677" s="11">
        <v>25983.663512666404</v>
      </c>
      <c r="L2677" s="11">
        <v>1190.6812928630804</v>
      </c>
      <c r="M2677" s="11">
        <v>57870.981524342351</v>
      </c>
      <c r="N2677" s="11">
        <v>3235.4508909962938</v>
      </c>
      <c r="O2677" s="11">
        <v>21428.464827711592</v>
      </c>
      <c r="P2677" s="43">
        <v>6194.8129307497175</v>
      </c>
      <c r="Q2677" s="11">
        <v>21654.109944069125</v>
      </c>
      <c r="R2677" s="11">
        <v>10730.977162084133</v>
      </c>
      <c r="S2677" s="11">
        <v>18578.488532652853</v>
      </c>
      <c r="T2677" s="11">
        <v>11926.496880999039</v>
      </c>
      <c r="U2677" s="11">
        <v>17864.313762946145</v>
      </c>
      <c r="V2677" s="11">
        <v>11413.824222583291</v>
      </c>
      <c r="W2677" s="11">
        <v>17119.093832111677</v>
      </c>
      <c r="X2677" s="12">
        <v>0</v>
      </c>
      <c r="Y2677" s="12">
        <v>424.23967135912295</v>
      </c>
      <c r="Z2677" s="12">
        <v>274.14492189773284</v>
      </c>
      <c r="AA2677" s="44">
        <v>232.04019061955893</v>
      </c>
      <c r="AB2677" s="45">
        <v>47.253829333785859</v>
      </c>
      <c r="AC2677" s="12">
        <v>213.00267965288</v>
      </c>
      <c r="AD2677" s="12">
        <v>11557.629437116249</v>
      </c>
      <c r="AE2677" s="12">
        <v>2967.952055015302</v>
      </c>
      <c r="AF2677" s="12">
        <v>5480.532182188148</v>
      </c>
      <c r="AG2677" s="44">
        <v>1128.4755203370592</v>
      </c>
      <c r="AH2677" s="45">
        <v>390.29476040552174</v>
      </c>
      <c r="AI2677" s="12">
        <v>4458.7795576041244</v>
      </c>
      <c r="AJ2677" s="12">
        <v>-63.936575748403079</v>
      </c>
      <c r="AK2677" s="12">
        <v>-4.3602456726804979</v>
      </c>
      <c r="AL2677" s="12">
        <v>34.138153836348117</v>
      </c>
      <c r="AM2677" s="44">
        <v>66.723750894955572</v>
      </c>
      <c r="AN2677" s="45">
        <v>60.087856319814847</v>
      </c>
      <c r="AO2677" s="12">
        <v>89.999999871498957</v>
      </c>
      <c r="AP2677" s="12">
        <v>-2209.0860753871566</v>
      </c>
      <c r="AQ2677" s="12">
        <v>3204.4317890137322</v>
      </c>
      <c r="AR2677" s="12">
        <v>6423.7785665936499</v>
      </c>
      <c r="AS2677" s="44">
        <v>11105.770151601711</v>
      </c>
      <c r="AT2677" s="45">
        <v>11572.846121834673</v>
      </c>
      <c r="AU2677" s="12">
        <v>11821.824222583289</v>
      </c>
      <c r="AV2677" s="12">
        <v>11225.412371344424</v>
      </c>
      <c r="AW2677" s="12">
        <v>21835.283970958561</v>
      </c>
      <c r="AX2677" s="12">
        <v>21991.806164957936</v>
      </c>
      <c r="AY2677" s="44">
        <v>18739.715748123679</v>
      </c>
      <c r="AZ2677" s="45">
        <v>17660.855805268235</v>
      </c>
      <c r="BA2677" s="12">
        <v>17119.093833026724</v>
      </c>
      <c r="BB2677" s="12">
        <v>2868.9411309063412</v>
      </c>
      <c r="BC2677" s="12">
        <v>6163.7938287671559</v>
      </c>
      <c r="BD2677" s="12">
        <v>10959.942797928064</v>
      </c>
      <c r="BE2677" s="44">
        <v>11551.70389148146</v>
      </c>
      <c r="BF2677" s="45">
        <v>11767.474981747657</v>
      </c>
      <c r="BG2677" s="12">
        <v>11821.824232583291</v>
      </c>
      <c r="BH2677" s="12">
        <v>21607.726077731797</v>
      </c>
      <c r="BI2677" s="12">
        <v>22060.929087316094</v>
      </c>
      <c r="BJ2677" s="12">
        <v>18916.18475354166</v>
      </c>
      <c r="BK2677" s="44">
        <v>17703.086547475319</v>
      </c>
      <c r="BL2677" s="45">
        <v>17322.551789789588</v>
      </c>
      <c r="BM2677" s="12">
        <v>12660.314275422599</v>
      </c>
      <c r="BN2677" s="12">
        <v>0</v>
      </c>
      <c r="BO2677" s="12">
        <v>59.576330075722581</v>
      </c>
      <c r="BP2677" s="12">
        <v>38.498399509028616</v>
      </c>
      <c r="BQ2677" s="48">
        <v>32.585597058607455</v>
      </c>
      <c r="BR2677" s="49">
        <v>6.6358945751407257</v>
      </c>
      <c r="BS2677" s="13">
        <v>29.912143551684114</v>
      </c>
      <c r="BT2677" s="12">
        <v>459.01847565764484</v>
      </c>
      <c r="BV2677" s="14">
        <f>Таблица1[[#This Row],[Lкан_леб,мм]]</f>
        <v>57870.981524342351</v>
      </c>
      <c r="BW2677" s="50">
        <f>Таблица1[[#This Row],[угол обхв4]]+Таблица1[[#This Row],[Lдуг 3,мм]]</f>
        <v>11557.629437116249</v>
      </c>
      <c r="BX2677" s="54">
        <f>Таблица1[[#This Row],[угол обхв5]]+Таблица1[[#This Row],[Y5, мм]]</f>
        <v>58295.221195701473</v>
      </c>
      <c r="BY2677" s="14">
        <f>Таблица1[[#This Row],[угол обхв6]]+Таблица1[[#This Row],[Lдуг 4,мм]]</f>
        <v>14525.58149213155</v>
      </c>
      <c r="BZ2677" s="14">
        <f>Таблица1[[#This Row],[Т1]]+Таблица1[[#This Row],[X6, мм]]</f>
        <v>58569.366117599209</v>
      </c>
      <c r="CA2677" s="14">
        <f>Таблица1[[#This Row],[Т2]]+Таблица1[[#This Row],[Lдуг 5,мм]]</f>
        <v>20006.113674319698</v>
      </c>
      <c r="CB2677" s="14">
        <f>Таблица1[[#This Row],[Т3]]+Таблица1[[#This Row],[Y6, мм]]</f>
        <v>58801.406308218771</v>
      </c>
      <c r="CC2677" s="14">
        <f>Таблица1[[#This Row],[Т4]]+Таблица1[[#This Row],[Lдуг 6,мм]]</f>
        <v>21134.589194656757</v>
      </c>
      <c r="CD2677" s="14">
        <f>Таблица1[[#This Row],[Т5]]+Таблица1[[#This Row],[Lдуг 1,мм]]</f>
        <v>58848.660137552557</v>
      </c>
      <c r="CE2677" s="14">
        <f>Таблица1[[#This Row],[Т6]]+Таблица1[[#This Row],[Lпрям1, мм]]</f>
        <v>21524.88395506228</v>
      </c>
      <c r="CF2677" s="15">
        <f>Таблица1[[#This Row],[Т7]]+Таблица1[[#This Row],[Lдуг 2,мм]]</f>
        <v>59061.662817205433</v>
      </c>
      <c r="CG2677" s="14">
        <f>Таблица1[[#This Row],[Т8]]+Таблица1[[#This Row],[Lпрям2, мм]]</f>
        <v>25983.663512666404</v>
      </c>
      <c r="CH2677" s="14">
        <f>Таблица1[[#This Row],[Т9]]-Таблица1[[#This Row],[Т9]]</f>
        <v>0</v>
      </c>
      <c r="CI2677" s="50">
        <f>Таблица1[[#This Row],[Т9]]-Таблица1[[#This Row],[Т8]]</f>
        <v>37536.778862143154</v>
      </c>
      <c r="CJ2677" s="54">
        <f>Таблица1[[#This Row],[Т9]]-Таблица1[[#This Row],[Т7]]</f>
        <v>213.0026796528764</v>
      </c>
      <c r="CK2677" s="14">
        <f>Таблица1[[#This Row],[Т9]]-Таблица1[[#This Row],[Т6]]</f>
        <v>37927.073622548676</v>
      </c>
      <c r="CL2677" s="14">
        <f>Таблица1[[#This Row],[Т9]]-Таблица1[[#This Row],[Т5]]</f>
        <v>260.25650898666208</v>
      </c>
      <c r="CM2677" s="14">
        <f>Таблица1[[#This Row],[Т9]]-Таблица1[[#This Row],[Т4]]</f>
        <v>39055.549142885735</v>
      </c>
      <c r="CN2677" s="14">
        <f>Таблица1[[#This Row],[Т9]]-Таблица1[[#This Row],[Т3]]</f>
        <v>492.29669960622414</v>
      </c>
      <c r="CO2677" s="14">
        <f>Таблица1[[#This Row],[Т9]]-Таблица1[[#This Row],[Т2]]</f>
        <v>44536.081325073887</v>
      </c>
      <c r="CP2677" s="14">
        <f>Таблица1[[#This Row],[Т9]]-Таблица1[[#This Row],[Т1]]</f>
        <v>766.44162150396005</v>
      </c>
      <c r="CQ2677" s="14">
        <f>Таблица1[[#This Row],[Т9]]-Таблица1[[#This Row],[угол обхв6]]</f>
        <v>47504.033380089182</v>
      </c>
      <c r="CR2677" s="14">
        <f>Таблица1[[#This Row],[Т9]]-Таблица1[[#This Row],[угол обхв5]]</f>
        <v>1190.6812928630825</v>
      </c>
      <c r="CS2677" s="14">
        <f>Таблица1[[#This Row],[Т9]]-Таблица1[[#This Row],[угол обхв4]]</f>
        <v>59061.662817205433</v>
      </c>
      <c r="CT2677" s="14">
        <f>Таблица1[[#This Row],[Lкан_прям, мм]]+Таблица1[[#This Row],[Lкан_дуг, мм]]+Таблица1[[#This Row],[Lкан_леб,мм]]</f>
        <v>85045.326329871838</v>
      </c>
      <c r="CU2677" s="16">
        <f>Таблица1[[#This Row],[Lкан_леб,мм]]</f>
        <v>57870.981524342351</v>
      </c>
      <c r="CV2677" s="14">
        <f>2534431-(Таблица1[[#This Row],[Т23]]+Таблица1[[#This Row],[угол обхв3]])</f>
        <v>2448926.6551944707</v>
      </c>
      <c r="CW2677" s="50">
        <f>SUM(X2677:AC2677,AD2677:AI2677)-Таблица1[[#This Row],[lподв_min, мм]]</f>
        <v>22715.565248840408</v>
      </c>
      <c r="CX2677" s="17">
        <f>CW3116-Таблица1[[#This Row],[Суммарная длина каната]]</f>
        <v>-2448926.6551944707</v>
      </c>
    </row>
    <row r="2678" spans="1:102" x14ac:dyDescent="0.25">
      <c r="A2678" s="21">
        <v>2677</v>
      </c>
      <c r="B2678" s="10">
        <v>68.287346938775499</v>
      </c>
      <c r="C2678" s="10">
        <v>88.197959183673518</v>
      </c>
      <c r="D2678" s="11">
        <v>11575.194424000296</v>
      </c>
      <c r="E2678" s="11">
        <v>17463.524456535153</v>
      </c>
      <c r="F2678" s="11">
        <v>11464.45261405637</v>
      </c>
      <c r="G2678" s="11">
        <v>17549.87983581371</v>
      </c>
      <c r="H2678" s="11">
        <v>11983.193934000297</v>
      </c>
      <c r="I2678" s="11">
        <v>12968.474425652752</v>
      </c>
      <c r="J2678" s="11">
        <v>4495.0500308824012</v>
      </c>
      <c r="K2678" s="11">
        <v>25983.663512659015</v>
      </c>
      <c r="L2678" s="11">
        <v>1190.6812928704651</v>
      </c>
      <c r="M2678" s="11">
        <v>57870.981524342351</v>
      </c>
      <c r="N2678" s="11">
        <v>3235.4508909962938</v>
      </c>
      <c r="O2678" s="11">
        <v>21428.464827711592</v>
      </c>
      <c r="P2678" s="43">
        <v>6149.5388354103998</v>
      </c>
      <c r="Q2678" s="11">
        <v>21749.164599384672</v>
      </c>
      <c r="R2678" s="11">
        <v>10824.754607298451</v>
      </c>
      <c r="S2678" s="11">
        <v>18889.34109324147</v>
      </c>
      <c r="T2678" s="11">
        <v>12052.406789967823</v>
      </c>
      <c r="U2678" s="11">
        <v>18231.934736117404</v>
      </c>
      <c r="V2678" s="11">
        <v>11575.194424000296</v>
      </c>
      <c r="W2678" s="11">
        <v>17463.524456535153</v>
      </c>
      <c r="X2678" s="12">
        <v>0</v>
      </c>
      <c r="Y2678" s="12">
        <v>410.56768309720923</v>
      </c>
      <c r="Z2678" s="12">
        <v>268.70371691174944</v>
      </c>
      <c r="AA2678" s="44">
        <v>232.04019061955907</v>
      </c>
      <c r="AB2678" s="45">
        <v>47.253829333786406</v>
      </c>
      <c r="AC2678" s="12">
        <v>232.11587290816084</v>
      </c>
      <c r="AD2678" s="12">
        <v>11557.629437116249</v>
      </c>
      <c r="AE2678" s="12">
        <v>2931.681580821969</v>
      </c>
      <c r="AF2678" s="12">
        <v>5480.5321821881489</v>
      </c>
      <c r="AG2678" s="44">
        <v>1128.4755203370651</v>
      </c>
      <c r="AH2678" s="45">
        <v>390.2947604055156</v>
      </c>
      <c r="AI2678" s="12">
        <v>4495.0500317900651</v>
      </c>
      <c r="AJ2678" s="12">
        <v>-63.936575748403079</v>
      </c>
      <c r="AK2678" s="12">
        <v>-6.2802143613080883</v>
      </c>
      <c r="AL2678" s="12">
        <v>31.454072203695059</v>
      </c>
      <c r="AM2678" s="44">
        <v>64.039669262302539</v>
      </c>
      <c r="AN2678" s="45">
        <v>57.403774687161729</v>
      </c>
      <c r="AO2678" s="12">
        <v>89.99999987253581</v>
      </c>
      <c r="AP2678" s="12">
        <v>-2209.0860753871566</v>
      </c>
      <c r="AQ2678" s="12">
        <v>3190.8193362945271</v>
      </c>
      <c r="AR2678" s="12">
        <v>6362.4393260413244</v>
      </c>
      <c r="AS2678" s="44">
        <v>11191.586322493762</v>
      </c>
      <c r="AT2678" s="45">
        <v>11708.671730935263</v>
      </c>
      <c r="AU2678" s="12">
        <v>11983.194424000296</v>
      </c>
      <c r="AV2678" s="12">
        <v>11225.412371344424</v>
      </c>
      <c r="AW2678" s="12">
        <v>21834.016334088901</v>
      </c>
      <c r="AX2678" s="12">
        <v>22097.212557415045</v>
      </c>
      <c r="AY2678" s="44">
        <v>19067.942584631848</v>
      </c>
      <c r="AZ2678" s="45">
        <v>18012.138900870508</v>
      </c>
      <c r="BA2678" s="12">
        <v>17463.524457442818</v>
      </c>
      <c r="BB2678" s="12">
        <v>2868.9411309063412</v>
      </c>
      <c r="BC2678" s="12">
        <v>6104.9072807086341</v>
      </c>
      <c r="BD2678" s="12">
        <v>11037.655097929375</v>
      </c>
      <c r="BE2678" s="44">
        <v>11685.575074772514</v>
      </c>
      <c r="BF2678" s="45">
        <v>11918.929483032856</v>
      </c>
      <c r="BG2678" s="12">
        <v>11983.194434000297</v>
      </c>
      <c r="BH2678" s="12">
        <v>21607.726077731797</v>
      </c>
      <c r="BI2678" s="12">
        <v>22154.716105761981</v>
      </c>
      <c r="BJ2678" s="12">
        <v>19237.389051271839</v>
      </c>
      <c r="BK2678" s="44">
        <v>18053.33324472703</v>
      </c>
      <c r="BL2678" s="45">
        <v>17683.320291782053</v>
      </c>
      <c r="BM2678" s="12">
        <v>12968.474425652754</v>
      </c>
      <c r="BN2678" s="12">
        <v>0</v>
      </c>
      <c r="BO2678" s="12">
        <v>57.656361387094989</v>
      </c>
      <c r="BP2678" s="12">
        <v>37.734286565003146</v>
      </c>
      <c r="BQ2678" s="48">
        <v>32.585597058607476</v>
      </c>
      <c r="BR2678" s="49">
        <v>6.6358945751408021</v>
      </c>
      <c r="BS2678" s="13">
        <v>32.596225185374081</v>
      </c>
      <c r="BT2678" s="12">
        <v>459.01847565764484</v>
      </c>
      <c r="BV2678" s="14">
        <f>Таблица1[[#This Row],[Lкан_леб,мм]]</f>
        <v>57870.981524342351</v>
      </c>
      <c r="BW2678" s="50">
        <f>Таблица1[[#This Row],[угол обхв4]]+Таблица1[[#This Row],[Lдуг 3,мм]]</f>
        <v>11557.629437116249</v>
      </c>
      <c r="BX2678" s="54">
        <f>Таблица1[[#This Row],[угол обхв5]]+Таблица1[[#This Row],[Y5, мм]]</f>
        <v>58281.549207439559</v>
      </c>
      <c r="BY2678" s="14">
        <f>Таблица1[[#This Row],[угол обхв6]]+Таблица1[[#This Row],[Lдуг 4,мм]]</f>
        <v>14489.311017938218</v>
      </c>
      <c r="BZ2678" s="14">
        <f>Таблица1[[#This Row],[Т1]]+Таблица1[[#This Row],[X6, мм]]</f>
        <v>58550.252924351305</v>
      </c>
      <c r="CA2678" s="14">
        <f>Таблица1[[#This Row],[Т2]]+Таблица1[[#This Row],[Lдуг 5,мм]]</f>
        <v>19969.843200126368</v>
      </c>
      <c r="CB2678" s="14">
        <f>Таблица1[[#This Row],[Т3]]+Таблица1[[#This Row],[Y6, мм]]</f>
        <v>58782.293114970867</v>
      </c>
      <c r="CC2678" s="14">
        <f>Таблица1[[#This Row],[Т4]]+Таблица1[[#This Row],[Lдуг 6,мм]]</f>
        <v>21098.318720463434</v>
      </c>
      <c r="CD2678" s="14">
        <f>Таблица1[[#This Row],[Т5]]+Таблица1[[#This Row],[Lдуг 1,мм]]</f>
        <v>58829.546944304653</v>
      </c>
      <c r="CE2678" s="14">
        <f>Таблица1[[#This Row],[Т6]]+Таблица1[[#This Row],[Lпрям1, мм]]</f>
        <v>21488.613480868949</v>
      </c>
      <c r="CF2678" s="15">
        <f>Таблица1[[#This Row],[Т7]]+Таблица1[[#This Row],[Lдуг 2,мм]]</f>
        <v>59061.662817212811</v>
      </c>
      <c r="CG2678" s="14">
        <f>Таблица1[[#This Row],[Т8]]+Таблица1[[#This Row],[Lпрям2, мм]]</f>
        <v>25983.663512659015</v>
      </c>
      <c r="CH2678" s="14">
        <f>Таблица1[[#This Row],[Т9]]-Таблица1[[#This Row],[Т9]]</f>
        <v>0</v>
      </c>
      <c r="CI2678" s="50">
        <f>Таблица1[[#This Row],[Т9]]-Таблица1[[#This Row],[Т8]]</f>
        <v>37573.049336343858</v>
      </c>
      <c r="CJ2678" s="54">
        <f>Таблица1[[#This Row],[Т9]]-Таблица1[[#This Row],[Т7]]</f>
        <v>232.11587290815805</v>
      </c>
      <c r="CK2678" s="14">
        <f>Таблица1[[#This Row],[Т9]]-Таблица1[[#This Row],[Т6]]</f>
        <v>37963.344096749381</v>
      </c>
      <c r="CL2678" s="14">
        <f>Таблица1[[#This Row],[Т9]]-Таблица1[[#This Row],[Т5]]</f>
        <v>279.36970224194374</v>
      </c>
      <c r="CM2678" s="14">
        <f>Таблица1[[#This Row],[Т9]]-Таблица1[[#This Row],[Т4]]</f>
        <v>39091.819617086439</v>
      </c>
      <c r="CN2678" s="14">
        <f>Таблица1[[#This Row],[Т9]]-Таблица1[[#This Row],[Т3]]</f>
        <v>511.4098928615058</v>
      </c>
      <c r="CO2678" s="14">
        <f>Таблица1[[#This Row],[Т9]]-Таблица1[[#This Row],[Т2]]</f>
        <v>44572.351799274591</v>
      </c>
      <c r="CP2678" s="14">
        <f>Таблица1[[#This Row],[Т9]]-Таблица1[[#This Row],[Т1]]</f>
        <v>780.11360977325239</v>
      </c>
      <c r="CQ2678" s="14">
        <f>Таблица1[[#This Row],[Т9]]-Таблица1[[#This Row],[угол обхв6]]</f>
        <v>47504.03338009656</v>
      </c>
      <c r="CR2678" s="14">
        <f>Таблица1[[#This Row],[Т9]]-Таблица1[[#This Row],[угол обхв5]]</f>
        <v>1190.6812928704603</v>
      </c>
      <c r="CS2678" s="14">
        <f>Таблица1[[#This Row],[Т9]]-Таблица1[[#This Row],[угол обхв4]]</f>
        <v>59061.662817212811</v>
      </c>
      <c r="CT2678" s="14">
        <f>Таблица1[[#This Row],[Lкан_прям, мм]]+Таблица1[[#This Row],[Lкан_дуг, мм]]+Таблица1[[#This Row],[Lкан_леб,мм]]</f>
        <v>85045.326329871838</v>
      </c>
      <c r="CU2678" s="16">
        <f>Таблица1[[#This Row],[Lкан_леб,мм]]</f>
        <v>57870.981524342351</v>
      </c>
      <c r="CV2678" s="14">
        <f>2534431-(Таблица1[[#This Row],[Т23]]+Таблица1[[#This Row],[угол обхв3]])</f>
        <v>2448926.6551944707</v>
      </c>
      <c r="CW2678" s="50">
        <f>SUM(X2678:AC2678,AD2678:AI2678)-Таблица1[[#This Row],[lподв_min, мм]]</f>
        <v>22679.294774647078</v>
      </c>
      <c r="CX2678" s="17">
        <f>CW3117-Таблица1[[#This Row],[Суммарная длина каната]]</f>
        <v>-2448926.6551944707</v>
      </c>
    </row>
    <row r="2679" spans="1:102" x14ac:dyDescent="0.25">
      <c r="A2679" s="21">
        <v>2678</v>
      </c>
      <c r="B2679" s="10">
        <v>68.287346938775499</v>
      </c>
      <c r="C2679" s="10">
        <v>90.88204081632658</v>
      </c>
      <c r="D2679" s="11">
        <v>11720.258272632364</v>
      </c>
      <c r="E2679" s="11">
        <v>17815.134008120662</v>
      </c>
      <c r="F2679" s="11">
        <v>11605.594024922344</v>
      </c>
      <c r="G2679" s="11">
        <v>17896.208728577134</v>
      </c>
      <c r="H2679" s="11">
        <v>12128.257782632363</v>
      </c>
      <c r="I2679" s="11">
        <v>13282.510960109112</v>
      </c>
      <c r="J2679" s="11">
        <v>4532.6230480115491</v>
      </c>
      <c r="K2679" s="11">
        <v>25983.663512651507</v>
      </c>
      <c r="L2679" s="11">
        <v>1190.6812928779852</v>
      </c>
      <c r="M2679" s="11">
        <v>57870.981524342351</v>
      </c>
      <c r="N2679" s="11">
        <v>3235.4508909962938</v>
      </c>
      <c r="O2679" s="11">
        <v>21428.464827711592</v>
      </c>
      <c r="P2679" s="43">
        <v>6099.8631014564871</v>
      </c>
      <c r="Q2679" s="11">
        <v>21841.994835095298</v>
      </c>
      <c r="R2679" s="11">
        <v>10903.872278905965</v>
      </c>
      <c r="S2679" s="11">
        <v>19204.244122275533</v>
      </c>
      <c r="T2679" s="11">
        <v>12160.963269586888</v>
      </c>
      <c r="U2679" s="11">
        <v>18605.048627341825</v>
      </c>
      <c r="V2679" s="11">
        <v>11720.258272632364</v>
      </c>
      <c r="W2679" s="11">
        <v>17815.134008120662</v>
      </c>
      <c r="X2679" s="12">
        <v>0</v>
      </c>
      <c r="Y2679" s="12">
        <v>396.7906864762046</v>
      </c>
      <c r="Z2679" s="12">
        <v>263.36752028485694</v>
      </c>
      <c r="AA2679" s="44">
        <v>232.04019061955876</v>
      </c>
      <c r="AB2679" s="45">
        <v>47.253829333784317</v>
      </c>
      <c r="AC2679" s="12">
        <v>251.22906616358048</v>
      </c>
      <c r="AD2679" s="12">
        <v>11557.629437116249</v>
      </c>
      <c r="AE2679" s="12">
        <v>2894.1085636928369</v>
      </c>
      <c r="AF2679" s="12">
        <v>5480.532182188148</v>
      </c>
      <c r="AG2679" s="44">
        <v>1128.4755203370594</v>
      </c>
      <c r="AH2679" s="45">
        <v>390.2947604055247</v>
      </c>
      <c r="AI2679" s="12">
        <v>4532.6230489116879</v>
      </c>
      <c r="AJ2679" s="12">
        <v>-63.936575748403079</v>
      </c>
      <c r="AK2679" s="12">
        <v>-8.2149294611844557</v>
      </c>
      <c r="AL2679" s="12">
        <v>28.769990571042005</v>
      </c>
      <c r="AM2679" s="44">
        <v>61.355587629649442</v>
      </c>
      <c r="AN2679" s="45">
        <v>54.71969305450893</v>
      </c>
      <c r="AO2679" s="12">
        <v>89.999999873592458</v>
      </c>
      <c r="AP2679" s="12">
        <v>-2209.0860753871566</v>
      </c>
      <c r="AQ2679" s="12">
        <v>3177.1530630816187</v>
      </c>
      <c r="AR2679" s="12">
        <v>6296.2313107935561</v>
      </c>
      <c r="AS2679" s="44">
        <v>11261.937835162445</v>
      </c>
      <c r="AT2679" s="45">
        <v>11827.898117723656</v>
      </c>
      <c r="AU2679" s="12">
        <v>12128.258272632364</v>
      </c>
      <c r="AV2679" s="12">
        <v>11225.412371344424</v>
      </c>
      <c r="AW2679" s="12">
        <v>21832.278353067581</v>
      </c>
      <c r="AX2679" s="12">
        <v>22199.630860072866</v>
      </c>
      <c r="AY2679" s="44">
        <v>19399.828010729405</v>
      </c>
      <c r="AZ2679" s="45">
        <v>18369.397180042382</v>
      </c>
      <c r="BA2679" s="12">
        <v>17815.134009020803</v>
      </c>
      <c r="BB2679" s="12">
        <v>2868.9411309063412</v>
      </c>
      <c r="BC2679" s="12">
        <v>6041.5652735418116</v>
      </c>
      <c r="BD2679" s="12">
        <v>11100.240488243033</v>
      </c>
      <c r="BE2679" s="44">
        <v>11802.897713330407</v>
      </c>
      <c r="BF2679" s="45">
        <v>12053.323424495595</v>
      </c>
      <c r="BG2679" s="12">
        <v>12128.258282632363</v>
      </c>
      <c r="BH2679" s="12">
        <v>21607.726077731797</v>
      </c>
      <c r="BI2679" s="12">
        <v>22245.808360451287</v>
      </c>
      <c r="BJ2679" s="12">
        <v>19561.880147253098</v>
      </c>
      <c r="BK2679" s="44">
        <v>18409.464738887953</v>
      </c>
      <c r="BL2679" s="45">
        <v>18050.785455420104</v>
      </c>
      <c r="BM2679" s="12">
        <v>13282.510960109114</v>
      </c>
      <c r="BN2679" s="12">
        <v>0</v>
      </c>
      <c r="BO2679" s="12">
        <v>55.721646287218618</v>
      </c>
      <c r="BP2679" s="12">
        <v>36.984920032226462</v>
      </c>
      <c r="BQ2679" s="48">
        <v>32.585597058607433</v>
      </c>
      <c r="BR2679" s="49">
        <v>6.6358945751405098</v>
      </c>
      <c r="BS2679" s="13">
        <v>35.280306819083521</v>
      </c>
      <c r="BT2679" s="12">
        <v>459.01847565764484</v>
      </c>
      <c r="BV2679" s="14">
        <f>Таблица1[[#This Row],[Lкан_леб,мм]]</f>
        <v>57870.981524342351</v>
      </c>
      <c r="BW2679" s="50">
        <f>Таблица1[[#This Row],[угол обхв4]]+Таблица1[[#This Row],[Lдуг 3,мм]]</f>
        <v>11557.629437116249</v>
      </c>
      <c r="BX2679" s="54">
        <f>Таблица1[[#This Row],[угол обхв5]]+Таблица1[[#This Row],[Y5, мм]]</f>
        <v>58267.772210818555</v>
      </c>
      <c r="BY2679" s="14">
        <f>Таблица1[[#This Row],[угол обхв6]]+Таблица1[[#This Row],[Lдуг 4,мм]]</f>
        <v>14451.738000809086</v>
      </c>
      <c r="BZ2679" s="14">
        <f>Таблица1[[#This Row],[Т1]]+Таблица1[[#This Row],[X6, мм]]</f>
        <v>58531.139731103409</v>
      </c>
      <c r="CA2679" s="14">
        <f>Таблица1[[#This Row],[Т2]]+Таблица1[[#This Row],[Lдуг 5,мм]]</f>
        <v>19932.270182997236</v>
      </c>
      <c r="CB2679" s="14">
        <f>Таблица1[[#This Row],[Т3]]+Таблица1[[#This Row],[Y6, мм]]</f>
        <v>58763.179921722971</v>
      </c>
      <c r="CC2679" s="14">
        <f>Таблица1[[#This Row],[Т4]]+Таблица1[[#This Row],[Lдуг 6,мм]]</f>
        <v>21060.745703334294</v>
      </c>
      <c r="CD2679" s="14">
        <f>Таблица1[[#This Row],[Т5]]+Таблица1[[#This Row],[Lдуг 1,мм]]</f>
        <v>58810.433751056757</v>
      </c>
      <c r="CE2679" s="14">
        <f>Таблица1[[#This Row],[Т6]]+Таблица1[[#This Row],[Lпрям1, мм]]</f>
        <v>21451.040463739821</v>
      </c>
      <c r="CF2679" s="15">
        <f>Таблица1[[#This Row],[Т7]]+Таблица1[[#This Row],[Lдуг 2,мм]]</f>
        <v>59061.662817220335</v>
      </c>
      <c r="CG2679" s="14">
        <f>Таблица1[[#This Row],[Т8]]+Таблица1[[#This Row],[Lпрям2, мм]]</f>
        <v>25983.66351265151</v>
      </c>
      <c r="CH2679" s="14">
        <f>Таблица1[[#This Row],[Т9]]-Таблица1[[#This Row],[Т9]]</f>
        <v>0</v>
      </c>
      <c r="CI2679" s="50">
        <f>Таблица1[[#This Row],[Т9]]-Таблица1[[#This Row],[Т8]]</f>
        <v>37610.622353480518</v>
      </c>
      <c r="CJ2679" s="54">
        <f>Таблица1[[#This Row],[Т9]]-Таблица1[[#This Row],[Т7]]</f>
        <v>251.22906616357795</v>
      </c>
      <c r="CK2679" s="14">
        <f>Таблица1[[#This Row],[Т9]]-Таблица1[[#This Row],[Т6]]</f>
        <v>38000.91711388604</v>
      </c>
      <c r="CL2679" s="14">
        <f>Таблица1[[#This Row],[Т9]]-Таблица1[[#This Row],[Т5]]</f>
        <v>298.48289549736364</v>
      </c>
      <c r="CM2679" s="14">
        <f>Таблица1[[#This Row],[Т9]]-Таблица1[[#This Row],[Т4]]</f>
        <v>39129.392634223099</v>
      </c>
      <c r="CN2679" s="14">
        <f>Таблица1[[#This Row],[Т9]]-Таблица1[[#This Row],[Т3]]</f>
        <v>530.5230861169257</v>
      </c>
      <c r="CO2679" s="14">
        <f>Таблица1[[#This Row],[Т9]]-Таблица1[[#This Row],[Т2]]</f>
        <v>44609.924816411251</v>
      </c>
      <c r="CP2679" s="14">
        <f>Таблица1[[#This Row],[Т9]]-Таблица1[[#This Row],[Т1]]</f>
        <v>793.89060640177922</v>
      </c>
      <c r="CQ2679" s="14">
        <f>Таблица1[[#This Row],[Т9]]-Таблица1[[#This Row],[угол обхв6]]</f>
        <v>47504.033380104083</v>
      </c>
      <c r="CR2679" s="14">
        <f>Таблица1[[#This Row],[Т9]]-Таблица1[[#This Row],[угол обхв5]]</f>
        <v>1190.6812928779837</v>
      </c>
      <c r="CS2679" s="14">
        <f>Таблица1[[#This Row],[Т9]]-Таблица1[[#This Row],[угол обхв4]]</f>
        <v>59061.662817220335</v>
      </c>
      <c r="CT2679" s="14">
        <f>Таблица1[[#This Row],[Lкан_прям, мм]]+Таблица1[[#This Row],[Lкан_дуг, мм]]+Таблица1[[#This Row],[Lкан_леб,мм]]</f>
        <v>85045.326329871838</v>
      </c>
      <c r="CU2679" s="16">
        <f>Таблица1[[#This Row],[Lкан_леб,мм]]</f>
        <v>57870.981524342351</v>
      </c>
      <c r="CV2679" s="14">
        <f>2534431-(Таблица1[[#This Row],[Т23]]+Таблица1[[#This Row],[угол обхв3]])</f>
        <v>2448926.6551944707</v>
      </c>
      <c r="CW2679" s="50">
        <f>SUM(X2679:AC2679,AD2679:AI2679)-Таблица1[[#This Row],[lподв_min, мм]]</f>
        <v>22641.721757517946</v>
      </c>
      <c r="CX2679" s="17">
        <f>CW3118-Таблица1[[#This Row],[Суммарная длина каната]]</f>
        <v>-2448926.6551944707</v>
      </c>
    </row>
    <row r="2680" spans="1:102" x14ac:dyDescent="0.25">
      <c r="A2680" s="21">
        <v>2679</v>
      </c>
      <c r="B2680" s="10">
        <v>68.287346938775499</v>
      </c>
      <c r="C2680" s="10">
        <v>93.566122448979641</v>
      </c>
      <c r="D2680" s="11">
        <v>11848.69747631624</v>
      </c>
      <c r="E2680" s="11">
        <v>18173.151001995488</v>
      </c>
      <c r="F2680" s="11">
        <v>11730.36238165201</v>
      </c>
      <c r="G2680" s="11">
        <v>18248.767173353262</v>
      </c>
      <c r="H2680" s="11">
        <v>12256.696986316239</v>
      </c>
      <c r="I2680" s="11">
        <v>13601.685077698758</v>
      </c>
      <c r="J2680" s="11">
        <v>4571.4659242967318</v>
      </c>
      <c r="K2680" s="11">
        <v>25983.663512643849</v>
      </c>
      <c r="L2680" s="11">
        <v>1190.681292885637</v>
      </c>
      <c r="M2680" s="11">
        <v>57870.981524342351</v>
      </c>
      <c r="N2680" s="11">
        <v>3235.4508909962938</v>
      </c>
      <c r="O2680" s="11">
        <v>21428.464827711592</v>
      </c>
      <c r="P2680" s="43">
        <v>6045.8947250091387</v>
      </c>
      <c r="Q2680" s="11">
        <v>21932.396967534685</v>
      </c>
      <c r="R2680" s="11">
        <v>10968.156580693105</v>
      </c>
      <c r="S2680" s="11">
        <v>19522.506674579705</v>
      </c>
      <c r="T2680" s="11">
        <v>12251.928130417175</v>
      </c>
      <c r="U2680" s="11">
        <v>18982.836767952464</v>
      </c>
      <c r="V2680" s="11">
        <v>11848.69747631624</v>
      </c>
      <c r="W2680" s="11">
        <v>18173.151001995488</v>
      </c>
      <c r="X2680" s="12">
        <v>0</v>
      </c>
      <c r="Y2680" s="12">
        <v>382.90073448050845</v>
      </c>
      <c r="Z2680" s="12">
        <v>258.14427903265573</v>
      </c>
      <c r="AA2680" s="44">
        <v>232.0401906195587</v>
      </c>
      <c r="AB2680" s="45">
        <v>47.253829333786129</v>
      </c>
      <c r="AC2680" s="12">
        <v>270.34225941912803</v>
      </c>
      <c r="AD2680" s="12">
        <v>11557.629437116249</v>
      </c>
      <c r="AE2680" s="12">
        <v>2855.2656874076529</v>
      </c>
      <c r="AF2680" s="12">
        <v>5480.5321821881489</v>
      </c>
      <c r="AG2680" s="44">
        <v>1128.4755203370578</v>
      </c>
      <c r="AH2680" s="45">
        <v>390.29476040551685</v>
      </c>
      <c r="AI2680" s="12">
        <v>4571.4659251892208</v>
      </c>
      <c r="AJ2680" s="12">
        <v>-63.936575748403079</v>
      </c>
      <c r="AK2680" s="12">
        <v>-10.165506978323442</v>
      </c>
      <c r="AL2680" s="12">
        <v>26.085908938388915</v>
      </c>
      <c r="AM2680" s="44">
        <v>58.671505996996338</v>
      </c>
      <c r="AN2680" s="45">
        <v>52.03561142185557</v>
      </c>
      <c r="AO2680" s="12">
        <v>89.999999874666514</v>
      </c>
      <c r="AP2680" s="12">
        <v>-2209.0860753871566</v>
      </c>
      <c r="AQ2680" s="12">
        <v>3163.4420709573806</v>
      </c>
      <c r="AR2680" s="12">
        <v>6225.2997913129493</v>
      </c>
      <c r="AS2680" s="44">
        <v>11316.670327681157</v>
      </c>
      <c r="AT2680" s="45">
        <v>11930.263681360464</v>
      </c>
      <c r="AU2680" s="12">
        <v>12256.697476316238</v>
      </c>
      <c r="AV2680" s="12">
        <v>11225.412371344424</v>
      </c>
      <c r="AW2680" s="12">
        <v>21830.060059053554</v>
      </c>
      <c r="AX2680" s="12">
        <v>22298.836351586844</v>
      </c>
      <c r="AY2680" s="44">
        <v>19734.643819277062</v>
      </c>
      <c r="AZ2680" s="45">
        <v>18731.846763743048</v>
      </c>
      <c r="BA2680" s="12">
        <v>18173.151002887978</v>
      </c>
      <c r="BB2680" s="12">
        <v>2868.9411309063412</v>
      </c>
      <c r="BC2680" s="12">
        <v>5973.8859049702251</v>
      </c>
      <c r="BD2680" s="12">
        <v>11147.561646996914</v>
      </c>
      <c r="BE2680" s="44">
        <v>11903.414383429123</v>
      </c>
      <c r="BF2680" s="45">
        <v>12170.361925372948</v>
      </c>
      <c r="BG2680" s="12">
        <v>12256.69748631624</v>
      </c>
      <c r="BH2680" s="12">
        <v>21607.726077731797</v>
      </c>
      <c r="BI2680" s="12">
        <v>22333.992198876647</v>
      </c>
      <c r="BJ2680" s="12">
        <v>19888.946058631864</v>
      </c>
      <c r="BK2680" s="44">
        <v>18770.699623255103</v>
      </c>
      <c r="BL2680" s="45">
        <v>18424.141006204904</v>
      </c>
      <c r="BM2680" s="12">
        <v>13601.685077698759</v>
      </c>
      <c r="BN2680" s="12">
        <v>0</v>
      </c>
      <c r="BO2680" s="12">
        <v>53.77106877007963</v>
      </c>
      <c r="BP2680" s="12">
        <v>36.251415916712361</v>
      </c>
      <c r="BQ2680" s="48">
        <v>32.585597058607419</v>
      </c>
      <c r="BR2680" s="49">
        <v>6.6358945751407639</v>
      </c>
      <c r="BS2680" s="13">
        <v>37.964388452810944</v>
      </c>
      <c r="BT2680" s="12">
        <v>459.01847565764484</v>
      </c>
      <c r="BV2680" s="14">
        <f>Таблица1[[#This Row],[Lкан_леб,мм]]</f>
        <v>57870.981524342351</v>
      </c>
      <c r="BW2680" s="50">
        <f>Таблица1[[#This Row],[угол обхв4]]+Таблица1[[#This Row],[Lдуг 3,мм]]</f>
        <v>11557.629437116249</v>
      </c>
      <c r="BX2680" s="54">
        <f>Таблица1[[#This Row],[угол обхв5]]+Таблица1[[#This Row],[Y5, мм]]</f>
        <v>58253.882258822858</v>
      </c>
      <c r="BY2680" s="14">
        <f>Таблица1[[#This Row],[угол обхв6]]+Таблица1[[#This Row],[Lдуг 4,мм]]</f>
        <v>14412.895124523902</v>
      </c>
      <c r="BZ2680" s="14">
        <f>Таблица1[[#This Row],[Т1]]+Таблица1[[#This Row],[X6, мм]]</f>
        <v>58512.026537855512</v>
      </c>
      <c r="CA2680" s="14">
        <f>Таблица1[[#This Row],[Т2]]+Таблица1[[#This Row],[Lдуг 5,мм]]</f>
        <v>19893.427306712052</v>
      </c>
      <c r="CB2680" s="14">
        <f>Таблица1[[#This Row],[Т3]]+Таблица1[[#This Row],[Y6, мм]]</f>
        <v>58744.066728475074</v>
      </c>
      <c r="CC2680" s="14">
        <f>Таблица1[[#This Row],[Т4]]+Таблица1[[#This Row],[Lдуг 6,мм]]</f>
        <v>21021.902827049111</v>
      </c>
      <c r="CD2680" s="14">
        <f>Таблица1[[#This Row],[Т5]]+Таблица1[[#This Row],[Lдуг 1,мм]]</f>
        <v>58791.32055780886</v>
      </c>
      <c r="CE2680" s="14">
        <f>Таблица1[[#This Row],[Т6]]+Таблица1[[#This Row],[Lпрям1, мм]]</f>
        <v>21412.197587454626</v>
      </c>
      <c r="CF2680" s="15">
        <f>Таблица1[[#This Row],[Т7]]+Таблица1[[#This Row],[Lдуг 2,мм]]</f>
        <v>59061.662817227989</v>
      </c>
      <c r="CG2680" s="14">
        <f>Таблица1[[#This Row],[Т8]]+Таблица1[[#This Row],[Lпрям2, мм]]</f>
        <v>25983.663512643849</v>
      </c>
      <c r="CH2680" s="14">
        <f>Таблица1[[#This Row],[Т9]]-Таблица1[[#This Row],[Т9]]</f>
        <v>0</v>
      </c>
      <c r="CI2680" s="50">
        <f>Таблица1[[#This Row],[Т9]]-Таблица1[[#This Row],[Т8]]</f>
        <v>37649.465229773363</v>
      </c>
      <c r="CJ2680" s="54">
        <f>Таблица1[[#This Row],[Т9]]-Таблица1[[#This Row],[Т7]]</f>
        <v>270.34225941912882</v>
      </c>
      <c r="CK2680" s="14">
        <f>Таблица1[[#This Row],[Т9]]-Таблица1[[#This Row],[Т6]]</f>
        <v>38039.759990178878</v>
      </c>
      <c r="CL2680" s="14">
        <f>Таблица1[[#This Row],[Т9]]-Таблица1[[#This Row],[Т5]]</f>
        <v>317.59608875291451</v>
      </c>
      <c r="CM2680" s="14">
        <f>Таблица1[[#This Row],[Т9]]-Таблица1[[#This Row],[Т4]]</f>
        <v>39168.235510515937</v>
      </c>
      <c r="CN2680" s="14">
        <f>Таблица1[[#This Row],[Т9]]-Таблица1[[#This Row],[Т3]]</f>
        <v>549.63627937247657</v>
      </c>
      <c r="CO2680" s="14">
        <f>Таблица1[[#This Row],[Т9]]-Таблица1[[#This Row],[Т2]]</f>
        <v>44648.767692704088</v>
      </c>
      <c r="CP2680" s="14">
        <f>Таблица1[[#This Row],[Т9]]-Таблица1[[#This Row],[Т1]]</f>
        <v>807.78055840513116</v>
      </c>
      <c r="CQ2680" s="14">
        <f>Таблица1[[#This Row],[Т9]]-Таблица1[[#This Row],[угол обхв6]]</f>
        <v>47504.033380111738</v>
      </c>
      <c r="CR2680" s="14">
        <f>Таблица1[[#This Row],[Т9]]-Таблица1[[#This Row],[угол обхв5]]</f>
        <v>1190.681292885638</v>
      </c>
      <c r="CS2680" s="14">
        <f>Таблица1[[#This Row],[Т9]]-Таблица1[[#This Row],[угол обхв4]]</f>
        <v>59061.662817227989</v>
      </c>
      <c r="CT2680" s="14">
        <f>Таблица1[[#This Row],[Lкан_прям, мм]]+Таблица1[[#This Row],[Lкан_дуг, мм]]+Таблица1[[#This Row],[Lкан_леб,мм]]</f>
        <v>85045.326329871838</v>
      </c>
      <c r="CU2680" s="16">
        <f>Таблица1[[#This Row],[Lкан_леб,мм]]</f>
        <v>57870.981524342351</v>
      </c>
      <c r="CV2680" s="14">
        <f>2534431-(Таблица1[[#This Row],[Т23]]+Таблица1[[#This Row],[угол обхв3]])</f>
        <v>2448926.6551944707</v>
      </c>
      <c r="CW2680" s="50">
        <f>SUM(X2680:AC2680,AD2680:AI2680)-Таблица1[[#This Row],[lподв_min, мм]]</f>
        <v>22602.878881232748</v>
      </c>
      <c r="CX2680" s="17">
        <f>CW3119-Таблица1[[#This Row],[Суммарная длина каната]]</f>
        <v>-2448926.6551944707</v>
      </c>
    </row>
    <row r="2681" spans="1:102" x14ac:dyDescent="0.25">
      <c r="A2681" s="21">
        <v>2680</v>
      </c>
      <c r="B2681" s="10">
        <v>68.287346938775499</v>
      </c>
      <c r="C2681" s="10">
        <v>96.250204081632717</v>
      </c>
      <c r="D2681" s="11">
        <v>11960.230219890009</v>
      </c>
      <c r="E2681" s="11">
        <v>18536.789894383277</v>
      </c>
      <c r="F2681" s="11">
        <v>11838.483923480397</v>
      </c>
      <c r="G2681" s="11">
        <v>18606.781603253276</v>
      </c>
      <c r="H2681" s="11">
        <v>12368.229729890008</v>
      </c>
      <c r="I2681" s="11">
        <v>13925.245700248453</v>
      </c>
      <c r="J2681" s="11">
        <v>4611.5441941348254</v>
      </c>
      <c r="K2681" s="11">
        <v>25983.663512636092</v>
      </c>
      <c r="L2681" s="11">
        <v>1190.6812928933966</v>
      </c>
      <c r="M2681" s="11">
        <v>57870.981524342351</v>
      </c>
      <c r="N2681" s="11">
        <v>3235.4508909962938</v>
      </c>
      <c r="O2681" s="11">
        <v>21428.464827711592</v>
      </c>
      <c r="P2681" s="43">
        <v>5987.752120900509</v>
      </c>
      <c r="Q2681" s="11">
        <v>22020.172640664648</v>
      </c>
      <c r="R2681" s="11">
        <v>11017.466463117389</v>
      </c>
      <c r="S2681" s="11">
        <v>19843.430433673246</v>
      </c>
      <c r="T2681" s="11">
        <v>12325.101781708756</v>
      </c>
      <c r="U2681" s="11">
        <v>19364.47023326777</v>
      </c>
      <c r="V2681" s="11">
        <v>11960.230219890009</v>
      </c>
      <c r="W2681" s="11">
        <v>18536.789894383277</v>
      </c>
      <c r="X2681" s="12">
        <v>0</v>
      </c>
      <c r="Y2681" s="12">
        <v>368.88929615806319</v>
      </c>
      <c r="Z2681" s="12">
        <v>253.04252410720389</v>
      </c>
      <c r="AA2681" s="44">
        <v>232.04019061955887</v>
      </c>
      <c r="AB2681" s="45">
        <v>47.253829333787756</v>
      </c>
      <c r="AC2681" s="12">
        <v>289.45545267478298</v>
      </c>
      <c r="AD2681" s="12">
        <v>11557.629437116249</v>
      </c>
      <c r="AE2681" s="12">
        <v>2815.1874175695571</v>
      </c>
      <c r="AF2681" s="12">
        <v>5480.532182188148</v>
      </c>
      <c r="AG2681" s="44">
        <v>1128.4755203370614</v>
      </c>
      <c r="AH2681" s="45">
        <v>390.29476040551395</v>
      </c>
      <c r="AI2681" s="12">
        <v>4611.54419501956</v>
      </c>
      <c r="AJ2681" s="12">
        <v>-63.936575748403079</v>
      </c>
      <c r="AK2681" s="12">
        <v>-12.133144921421419</v>
      </c>
      <c r="AL2681" s="12">
        <v>23.401827305735871</v>
      </c>
      <c r="AM2681" s="44">
        <v>55.987424364343319</v>
      </c>
      <c r="AN2681" s="45">
        <v>49.351529789202331</v>
      </c>
      <c r="AO2681" s="12">
        <v>89.999999875755762</v>
      </c>
      <c r="AP2681" s="12">
        <v>-2209.0860753871566</v>
      </c>
      <c r="AQ2681" s="12">
        <v>3149.6957522164853</v>
      </c>
      <c r="AR2681" s="12">
        <v>6149.8004021493407</v>
      </c>
      <c r="AS2681" s="44">
        <v>11355.663708630773</v>
      </c>
      <c r="AT2681" s="45">
        <v>12015.54381621856</v>
      </c>
      <c r="AU2681" s="12">
        <v>12368.230219890009</v>
      </c>
      <c r="AV2681" s="12">
        <v>11225.412371344424</v>
      </c>
      <c r="AW2681" s="12">
        <v>21827.350846735644</v>
      </c>
      <c r="AX2681" s="12">
        <v>22394.611360009083</v>
      </c>
      <c r="AY2681" s="44">
        <v>20071.655373430407</v>
      </c>
      <c r="AZ2681" s="45">
        <v>19098.692382419416</v>
      </c>
      <c r="BA2681" s="12">
        <v>18536.789895268015</v>
      </c>
      <c r="BB2681" s="12">
        <v>2868.9411309063412</v>
      </c>
      <c r="BC2681" s="12">
        <v>5901.9969821207014</v>
      </c>
      <c r="BD2681" s="12">
        <v>11179.514744366219</v>
      </c>
      <c r="BE2681" s="44">
        <v>11986.904536195372</v>
      </c>
      <c r="BF2681" s="45">
        <v>12269.788185380205</v>
      </c>
      <c r="BG2681" s="12">
        <v>12368.23022989001</v>
      </c>
      <c r="BH2681" s="12">
        <v>21607.726077731797</v>
      </c>
      <c r="BI2681" s="12">
        <v>22419.058659688701</v>
      </c>
      <c r="BJ2681" s="12">
        <v>20217.869153017677</v>
      </c>
      <c r="BK2681" s="44">
        <v>19136.245293510608</v>
      </c>
      <c r="BL2681" s="45">
        <v>18802.567745231634</v>
      </c>
      <c r="BM2681" s="12">
        <v>13925.245700248455</v>
      </c>
      <c r="BN2681" s="12">
        <v>0</v>
      </c>
      <c r="BO2681" s="12">
        <v>51.803430826981653</v>
      </c>
      <c r="BP2681" s="12">
        <v>35.53497222715729</v>
      </c>
      <c r="BQ2681" s="48">
        <v>32.585597058607448</v>
      </c>
      <c r="BR2681" s="49">
        <v>6.635894575140993</v>
      </c>
      <c r="BS2681" s="13">
        <v>40.648470086553438</v>
      </c>
      <c r="BT2681" s="12">
        <v>459.01847565764484</v>
      </c>
      <c r="BV2681" s="14">
        <f>Таблица1[[#This Row],[Lкан_леб,мм]]</f>
        <v>57870.981524342351</v>
      </c>
      <c r="BW2681" s="50">
        <f>Таблица1[[#This Row],[угол обхв4]]+Таблица1[[#This Row],[Lдуг 3,мм]]</f>
        <v>11557.629437116249</v>
      </c>
      <c r="BX2681" s="54">
        <f>Таблица1[[#This Row],[угол обхв5]]+Таблица1[[#This Row],[Y5, мм]]</f>
        <v>58239.870820500415</v>
      </c>
      <c r="BY2681" s="14">
        <f>Таблица1[[#This Row],[угол обхв6]]+Таблица1[[#This Row],[Lдуг 4,мм]]</f>
        <v>14372.816854685807</v>
      </c>
      <c r="BZ2681" s="14">
        <f>Таблица1[[#This Row],[Т1]]+Таблица1[[#This Row],[X6, мм]]</f>
        <v>58492.913344607616</v>
      </c>
      <c r="CA2681" s="14">
        <f>Таблица1[[#This Row],[Т2]]+Таблица1[[#This Row],[Lдуг 5,мм]]</f>
        <v>19853.349036873955</v>
      </c>
      <c r="CB2681" s="14">
        <f>Таблица1[[#This Row],[Т3]]+Таблица1[[#This Row],[Y6, мм]]</f>
        <v>58724.953535227178</v>
      </c>
      <c r="CC2681" s="14">
        <f>Таблица1[[#This Row],[Т4]]+Таблица1[[#This Row],[Lдуг 6,мм]]</f>
        <v>20981.824557211017</v>
      </c>
      <c r="CD2681" s="14">
        <f>Таблица1[[#This Row],[Т5]]+Таблица1[[#This Row],[Lдуг 1,мм]]</f>
        <v>58772.207364560963</v>
      </c>
      <c r="CE2681" s="14">
        <f>Таблица1[[#This Row],[Т6]]+Таблица1[[#This Row],[Lпрям1, мм]]</f>
        <v>21372.119317616532</v>
      </c>
      <c r="CF2681" s="15">
        <f>Таблица1[[#This Row],[Т7]]+Таблица1[[#This Row],[Lдуг 2,мм]]</f>
        <v>59061.662817235745</v>
      </c>
      <c r="CG2681" s="14">
        <f>Таблица1[[#This Row],[Т8]]+Таблица1[[#This Row],[Lпрям2, мм]]</f>
        <v>25983.663512636092</v>
      </c>
      <c r="CH2681" s="14">
        <f>Таблица1[[#This Row],[Т9]]-Таблица1[[#This Row],[Т9]]</f>
        <v>0</v>
      </c>
      <c r="CI2681" s="50">
        <f>Таблица1[[#This Row],[Т9]]-Таблица1[[#This Row],[Т8]]</f>
        <v>37689.543499619213</v>
      </c>
      <c r="CJ2681" s="54">
        <f>Таблица1[[#This Row],[Т9]]-Таблица1[[#This Row],[Т7]]</f>
        <v>289.45545267478155</v>
      </c>
      <c r="CK2681" s="14">
        <f>Таблица1[[#This Row],[Т9]]-Таблица1[[#This Row],[Т6]]</f>
        <v>38079.838260024728</v>
      </c>
      <c r="CL2681" s="14">
        <f>Таблица1[[#This Row],[Т9]]-Таблица1[[#This Row],[Т5]]</f>
        <v>336.70928200856724</v>
      </c>
      <c r="CM2681" s="14">
        <f>Таблица1[[#This Row],[Т9]]-Таблица1[[#This Row],[Т4]]</f>
        <v>39208.313780361786</v>
      </c>
      <c r="CN2681" s="14">
        <f>Таблица1[[#This Row],[Т9]]-Таблица1[[#This Row],[Т3]]</f>
        <v>568.7494726281293</v>
      </c>
      <c r="CO2681" s="14">
        <f>Таблица1[[#This Row],[Т9]]-Таблица1[[#This Row],[Т2]]</f>
        <v>44688.845962549938</v>
      </c>
      <c r="CP2681" s="14">
        <f>Таблица1[[#This Row],[Т9]]-Таблица1[[#This Row],[Т1]]</f>
        <v>821.79199673533003</v>
      </c>
      <c r="CQ2681" s="14">
        <f>Таблица1[[#This Row],[Т9]]-Таблица1[[#This Row],[угол обхв6]]</f>
        <v>47504.033380119494</v>
      </c>
      <c r="CR2681" s="14">
        <f>Таблица1[[#This Row],[Т9]]-Таблица1[[#This Row],[угол обхв5]]</f>
        <v>1190.6812928933941</v>
      </c>
      <c r="CS2681" s="14">
        <f>Таблица1[[#This Row],[Т9]]-Таблица1[[#This Row],[угол обхв4]]</f>
        <v>59061.662817235745</v>
      </c>
      <c r="CT2681" s="14">
        <f>Таблица1[[#This Row],[Lкан_прям, мм]]+Таблица1[[#This Row],[Lкан_дуг, мм]]+Таблица1[[#This Row],[Lкан_леб,мм]]</f>
        <v>85045.326329871838</v>
      </c>
      <c r="CU2681" s="16">
        <f>Таблица1[[#This Row],[Lкан_леб,мм]]</f>
        <v>57870.981524342351</v>
      </c>
      <c r="CV2681" s="14">
        <f>2534431-(Таблица1[[#This Row],[Т23]]+Таблица1[[#This Row],[угол обхв3]])</f>
        <v>2448926.6551944707</v>
      </c>
      <c r="CW2681" s="50">
        <f>SUM(X2681:AC2681,AD2681:AI2681)-Таблица1[[#This Row],[lподв_min, мм]]</f>
        <v>22562.800611394665</v>
      </c>
      <c r="CX2681" s="17">
        <f>CW3120-Таблица1[[#This Row],[Суммарная длина каната]]</f>
        <v>-2448926.6551944707</v>
      </c>
    </row>
    <row r="2682" spans="1:102" x14ac:dyDescent="0.25">
      <c r="A2682" s="21">
        <v>2681</v>
      </c>
      <c r="B2682" s="10">
        <v>68.287346938775499</v>
      </c>
      <c r="C2682" s="10">
        <v>98.934285714285778</v>
      </c>
      <c r="D2682" s="11">
        <v>12054.611783538501</v>
      </c>
      <c r="E2682" s="11">
        <v>18905.252806206674</v>
      </c>
      <c r="F2682" s="11">
        <v>11929.721415288153</v>
      </c>
      <c r="G2682" s="11">
        <v>18969.466480126583</v>
      </c>
      <c r="H2682" s="11">
        <v>12462.611293538501</v>
      </c>
      <c r="I2682" s="11">
        <v>14252.431282592999</v>
      </c>
      <c r="J2682" s="11">
        <v>4652.8215236136766</v>
      </c>
      <c r="K2682" s="11">
        <v>25983.663512628234</v>
      </c>
      <c r="L2682" s="11">
        <v>1190.6812929012469</v>
      </c>
      <c r="M2682" s="11">
        <v>57870.981524342351</v>
      </c>
      <c r="N2682" s="11">
        <v>3235.4508909962938</v>
      </c>
      <c r="O2682" s="11">
        <v>21428.464827711592</v>
      </c>
      <c r="P2682" s="43">
        <v>5925.5628628535787</v>
      </c>
      <c r="Q2682" s="11">
        <v>22105.129261298494</v>
      </c>
      <c r="R2682" s="11">
        <v>11051.693732791602</v>
      </c>
      <c r="S2682" s="11">
        <v>20166.311243982673</v>
      </c>
      <c r="T2682" s="11">
        <v>12380.323669333349</v>
      </c>
      <c r="U2682" s="11">
        <v>19749.111661378534</v>
      </c>
      <c r="V2682" s="11">
        <v>12054.611783538501</v>
      </c>
      <c r="W2682" s="11">
        <v>18905.252806206674</v>
      </c>
      <c r="X2682" s="12">
        <v>0</v>
      </c>
      <c r="Y2682" s="12">
        <v>354.74719701822607</v>
      </c>
      <c r="Z2682" s="12">
        <v>248.0714299991437</v>
      </c>
      <c r="AA2682" s="44">
        <v>232.04019061955961</v>
      </c>
      <c r="AB2682" s="45">
        <v>47.253829333788389</v>
      </c>
      <c r="AC2682" s="12">
        <v>308.56864593052916</v>
      </c>
      <c r="AD2682" s="12">
        <v>11557.629437116249</v>
      </c>
      <c r="AE2682" s="12">
        <v>2773.9100880907031</v>
      </c>
      <c r="AF2682" s="12">
        <v>5480.5321821881498</v>
      </c>
      <c r="AG2682" s="44">
        <v>1128.4755203370582</v>
      </c>
      <c r="AH2682" s="45">
        <v>390.29476040551214</v>
      </c>
      <c r="AI2682" s="12">
        <v>4652.8215244905623</v>
      </c>
      <c r="AJ2682" s="12">
        <v>-63.936575748403079</v>
      </c>
      <c r="AK2682" s="12">
        <v>-14.119131671833811</v>
      </c>
      <c r="AL2682" s="12">
        <v>20.717745673082785</v>
      </c>
      <c r="AM2682" s="44">
        <v>53.303342731690336</v>
      </c>
      <c r="AN2682" s="45">
        <v>46.667448156549248</v>
      </c>
      <c r="AO2682" s="12">
        <v>89.999999876857999</v>
      </c>
      <c r="AP2682" s="12">
        <v>-2209.0860753871566</v>
      </c>
      <c r="AQ2682" s="12">
        <v>3135.9238406824597</v>
      </c>
      <c r="AR2682" s="12">
        <v>6069.8988004538987</v>
      </c>
      <c r="AS2682" s="44">
        <v>11378.832420598532</v>
      </c>
      <c r="AT2682" s="45">
        <v>12083.551404702057</v>
      </c>
      <c r="AU2682" s="12">
        <v>12462.611783538501</v>
      </c>
      <c r="AV2682" s="12">
        <v>11225.412371344424</v>
      </c>
      <c r="AW2682" s="12">
        <v>21824.139398862972</v>
      </c>
      <c r="AX2682" s="12">
        <v>22486.745740393719</v>
      </c>
      <c r="AY2682" s="44">
        <v>20410.123218544952</v>
      </c>
      <c r="AZ2682" s="45">
        <v>19469.129120948575</v>
      </c>
      <c r="BA2682" s="12">
        <v>18905.252807083561</v>
      </c>
      <c r="BB2682" s="12">
        <v>2868.9411309063412</v>
      </c>
      <c r="BC2682" s="12">
        <v>5826.0358125397452</v>
      </c>
      <c r="BD2682" s="12">
        <v>11196.029670391923</v>
      </c>
      <c r="BE2682" s="44">
        <v>12053.18498152642</v>
      </c>
      <c r="BF2682" s="45">
        <v>12351.384048169795</v>
      </c>
      <c r="BG2682" s="12">
        <v>12462.611793538501</v>
      </c>
      <c r="BH2682" s="12">
        <v>21607.726077731797</v>
      </c>
      <c r="BI2682" s="12">
        <v>22500.80383244987</v>
      </c>
      <c r="BJ2682" s="12">
        <v>20547.927723077897</v>
      </c>
      <c r="BK2682" s="44">
        <v>19505.299686816255</v>
      </c>
      <c r="BL2682" s="45">
        <v>19185.235346636633</v>
      </c>
      <c r="BM2682" s="12">
        <v>14252.431282593001</v>
      </c>
      <c r="BN2682" s="12">
        <v>0</v>
      </c>
      <c r="BO2682" s="12">
        <v>49.817444076569267</v>
      </c>
      <c r="BP2682" s="12">
        <v>34.836877344916601</v>
      </c>
      <c r="BQ2682" s="48">
        <v>32.585597058607547</v>
      </c>
      <c r="BR2682" s="49">
        <v>6.6358945751410818</v>
      </c>
      <c r="BS2682" s="13">
        <v>43.332551720308743</v>
      </c>
      <c r="BT2682" s="12">
        <v>459.01847565764484</v>
      </c>
      <c r="BV2682" s="14">
        <f>Таблица1[[#This Row],[Lкан_леб,мм]]</f>
        <v>57870.981524342351</v>
      </c>
      <c r="BW2682" s="50">
        <f>Таблица1[[#This Row],[угол обхв4]]+Таблица1[[#This Row],[Lдуг 3,мм]]</f>
        <v>11557.629437116249</v>
      </c>
      <c r="BX2682" s="54">
        <f>Таблица1[[#This Row],[угол обхв5]]+Таблица1[[#This Row],[Y5, мм]]</f>
        <v>58225.728721360574</v>
      </c>
      <c r="BY2682" s="14">
        <f>Таблица1[[#This Row],[угол обхв6]]+Таблица1[[#This Row],[Lдуг 4,мм]]</f>
        <v>14331.539525206952</v>
      </c>
      <c r="BZ2682" s="14">
        <f>Таблица1[[#This Row],[Т1]]+Таблица1[[#This Row],[X6, мм]]</f>
        <v>58473.800151359719</v>
      </c>
      <c r="CA2682" s="14">
        <f>Таблица1[[#This Row],[Т2]]+Таблица1[[#This Row],[Lдуг 5,мм]]</f>
        <v>19812.071707395102</v>
      </c>
      <c r="CB2682" s="14">
        <f>Таблица1[[#This Row],[Т3]]+Таблица1[[#This Row],[Y6, мм]]</f>
        <v>58705.840341979281</v>
      </c>
      <c r="CC2682" s="14">
        <f>Таблица1[[#This Row],[Т4]]+Таблица1[[#This Row],[Lдуг 6,мм]]</f>
        <v>20940.547227732161</v>
      </c>
      <c r="CD2682" s="14">
        <f>Таблица1[[#This Row],[Т5]]+Таблица1[[#This Row],[Lдуг 1,мм]]</f>
        <v>58753.094171313067</v>
      </c>
      <c r="CE2682" s="14">
        <f>Таблица1[[#This Row],[Т6]]+Таблица1[[#This Row],[Lпрям1, мм]]</f>
        <v>21330.841988137672</v>
      </c>
      <c r="CF2682" s="15">
        <f>Таблица1[[#This Row],[Т7]]+Таблица1[[#This Row],[Lдуг 2,мм]]</f>
        <v>59061.662817243596</v>
      </c>
      <c r="CG2682" s="14">
        <f>Таблица1[[#This Row],[Т8]]+Таблица1[[#This Row],[Lпрям2, мм]]</f>
        <v>25983.663512628234</v>
      </c>
      <c r="CH2682" s="14">
        <f>Таблица1[[#This Row],[Т9]]-Таблица1[[#This Row],[Т9]]</f>
        <v>0</v>
      </c>
      <c r="CI2682" s="50">
        <f>Таблица1[[#This Row],[Т9]]-Таблица1[[#This Row],[Т8]]</f>
        <v>37730.820829105927</v>
      </c>
      <c r="CJ2682" s="54">
        <f>Таблица1[[#This Row],[Т9]]-Таблица1[[#This Row],[Т7]]</f>
        <v>308.56864593052887</v>
      </c>
      <c r="CK2682" s="14">
        <f>Таблица1[[#This Row],[Т9]]-Таблица1[[#This Row],[Т6]]</f>
        <v>38121.115589511435</v>
      </c>
      <c r="CL2682" s="14">
        <f>Таблица1[[#This Row],[Т9]]-Таблица1[[#This Row],[Т5]]</f>
        <v>355.82247526431456</v>
      </c>
      <c r="CM2682" s="14">
        <f>Таблица1[[#This Row],[Т9]]-Таблица1[[#This Row],[Т4]]</f>
        <v>39249.591109848494</v>
      </c>
      <c r="CN2682" s="14">
        <f>Таблица1[[#This Row],[Т9]]-Таблица1[[#This Row],[Т3]]</f>
        <v>587.86266588387662</v>
      </c>
      <c r="CO2682" s="14">
        <f>Таблица1[[#This Row],[Т9]]-Таблица1[[#This Row],[Т2]]</f>
        <v>44730.123292036646</v>
      </c>
      <c r="CP2682" s="14">
        <f>Таблица1[[#This Row],[Т9]]-Таблица1[[#This Row],[Т1]]</f>
        <v>835.93409588302166</v>
      </c>
      <c r="CQ2682" s="14">
        <f>Таблица1[[#This Row],[Т9]]-Таблица1[[#This Row],[угол обхв6]]</f>
        <v>47504.033380127345</v>
      </c>
      <c r="CR2682" s="14">
        <f>Таблица1[[#This Row],[Т9]]-Таблица1[[#This Row],[угол обхв5]]</f>
        <v>1190.6812929012449</v>
      </c>
      <c r="CS2682" s="14">
        <f>Таблица1[[#This Row],[Т9]]-Таблица1[[#This Row],[угол обхв4]]</f>
        <v>59061.662817243596</v>
      </c>
      <c r="CT2682" s="14">
        <f>Таблица1[[#This Row],[Lкан_прям, мм]]+Таблица1[[#This Row],[Lкан_дуг, мм]]+Таблица1[[#This Row],[Lкан_леб,мм]]</f>
        <v>85045.326329871838</v>
      </c>
      <c r="CU2682" s="16">
        <f>Таблица1[[#This Row],[Lкан_леб,мм]]</f>
        <v>57870.981524342351</v>
      </c>
      <c r="CV2682" s="14">
        <f>2534431-(Таблица1[[#This Row],[Т23]]+Таблица1[[#This Row],[угол обхв3]])</f>
        <v>2448926.6551944707</v>
      </c>
      <c r="CW2682" s="50">
        <f>SUM(X2682:AC2682,AD2682:AI2682)-Таблица1[[#This Row],[lподв_min, мм]]</f>
        <v>22521.523281915805</v>
      </c>
      <c r="CX2682" s="17">
        <f>CW3121-Таблица1[[#This Row],[Суммарная длина каната]]</f>
        <v>-2448926.6551944707</v>
      </c>
    </row>
    <row r="2683" spans="1:102" x14ac:dyDescent="0.25">
      <c r="A2683" s="21">
        <v>2682</v>
      </c>
      <c r="B2683" s="10">
        <v>68.287346938775499</v>
      </c>
      <c r="C2683" s="10">
        <v>101.61836734693884</v>
      </c>
      <c r="D2683" s="11">
        <v>12131.635079745771</v>
      </c>
      <c r="E2683" s="11">
        <v>19277.731273755442</v>
      </c>
      <c r="F2683" s="11">
        <v>12003.874668131501</v>
      </c>
      <c r="G2683" s="11">
        <v>19336.026018151078</v>
      </c>
      <c r="H2683" s="11">
        <v>12539.634589745772</v>
      </c>
      <c r="I2683" s="11">
        <v>14582.471661822245</v>
      </c>
      <c r="J2683" s="11">
        <v>4695.2596119331974</v>
      </c>
      <c r="K2683" s="11">
        <v>25983.663512620318</v>
      </c>
      <c r="L2683" s="11">
        <v>1190.6812929091693</v>
      </c>
      <c r="M2683" s="11">
        <v>57870.981524342351</v>
      </c>
      <c r="N2683" s="11">
        <v>3235.4508909962938</v>
      </c>
      <c r="O2683" s="11">
        <v>21428.464827711592</v>
      </c>
      <c r="P2683" s="43">
        <v>5859.4634035659828</v>
      </c>
      <c r="Q2683" s="11">
        <v>22187.080421679773</v>
      </c>
      <c r="R2683" s="11">
        <v>11070.763289876528</v>
      </c>
      <c r="S2683" s="11">
        <v>20490.440655866274</v>
      </c>
      <c r="T2683" s="11">
        <v>12417.472628064488</v>
      </c>
      <c r="U2683" s="11">
        <v>20135.917090447343</v>
      </c>
      <c r="V2683" s="11">
        <v>12131.635079745771</v>
      </c>
      <c r="W2683" s="11">
        <v>19277.731273755442</v>
      </c>
      <c r="X2683" s="12">
        <v>0</v>
      </c>
      <c r="Y2683" s="12">
        <v>340.46455308289649</v>
      </c>
      <c r="Z2683" s="12">
        <v>243.24088068657628</v>
      </c>
      <c r="AA2683" s="44">
        <v>232.04019061955876</v>
      </c>
      <c r="AB2683" s="45">
        <v>47.253829333786712</v>
      </c>
      <c r="AC2683" s="12">
        <v>327.681839186351</v>
      </c>
      <c r="AD2683" s="12">
        <v>11557.629437116249</v>
      </c>
      <c r="AE2683" s="12">
        <v>2731.4719997711836</v>
      </c>
      <c r="AF2683" s="12">
        <v>5480.5321821881471</v>
      </c>
      <c r="AG2683" s="44">
        <v>1128.4755203370617</v>
      </c>
      <c r="AH2683" s="45">
        <v>390.29476040551691</v>
      </c>
      <c r="AI2683" s="12">
        <v>4695.2596128021578</v>
      </c>
      <c r="AJ2683" s="12">
        <v>-63.936575748403079</v>
      </c>
      <c r="AK2683" s="12">
        <v>-16.124855244830162</v>
      </c>
      <c r="AL2683" s="12">
        <v>18.033664040429738</v>
      </c>
      <c r="AM2683" s="44">
        <v>50.619261099037168</v>
      </c>
      <c r="AN2683" s="45">
        <v>43.983366523896322</v>
      </c>
      <c r="AO2683" s="12">
        <v>89.999999877970993</v>
      </c>
      <c r="AP2683" s="12">
        <v>-2209.0860753871566</v>
      </c>
      <c r="AQ2683" s="12">
        <v>3122.1364721170426</v>
      </c>
      <c r="AR2683" s="12">
        <v>5985.7703025021237</v>
      </c>
      <c r="AS2683" s="44">
        <v>11386.125627903992</v>
      </c>
      <c r="AT2683" s="45">
        <v>12134.137227810757</v>
      </c>
      <c r="AU2683" s="12">
        <v>12539.635079745769</v>
      </c>
      <c r="AV2683" s="12">
        <v>11225.412371344424</v>
      </c>
      <c r="AW2683" s="12">
        <v>21820.413603030582</v>
      </c>
      <c r="AX2683" s="12">
        <v>22575.037335886926</v>
      </c>
      <c r="AY2683" s="44">
        <v>20749.304704652219</v>
      </c>
      <c r="AZ2683" s="45">
        <v>19842.344184744077</v>
      </c>
      <c r="BA2683" s="12">
        <v>19277.731274624402</v>
      </c>
      <c r="BB2683" s="12">
        <v>2868.9411309063412</v>
      </c>
      <c r="BC2683" s="12">
        <v>5746.1489846867316</v>
      </c>
      <c r="BD2683" s="12">
        <v>11197.070188812668</v>
      </c>
      <c r="BE2683" s="44">
        <v>12102.110290037022</v>
      </c>
      <c r="BF2683" s="45">
        <v>12414.9704799995</v>
      </c>
      <c r="BG2683" s="12">
        <v>12539.635089745772</v>
      </c>
      <c r="BH2683" s="12">
        <v>21607.726077731797</v>
      </c>
      <c r="BI2683" s="12">
        <v>22579.029196998763</v>
      </c>
      <c r="BJ2683" s="12">
        <v>20878.397570073423</v>
      </c>
      <c r="BK2683" s="44">
        <v>19877.053041661398</v>
      </c>
      <c r="BL2683" s="45">
        <v>19571.304179458708</v>
      </c>
      <c r="BM2683" s="12">
        <v>14582.471661822246</v>
      </c>
      <c r="BN2683" s="12">
        <v>0</v>
      </c>
      <c r="BO2683" s="12">
        <v>47.811720503572914</v>
      </c>
      <c r="BP2683" s="12">
        <v>34.158519285259899</v>
      </c>
      <c r="BQ2683" s="48">
        <v>32.585597058607433</v>
      </c>
      <c r="BR2683" s="49">
        <v>6.6358945751408465</v>
      </c>
      <c r="BS2683" s="13">
        <v>46.016633354074671</v>
      </c>
      <c r="BT2683" s="12">
        <v>459.01847565764484</v>
      </c>
      <c r="BV2683" s="14">
        <f>Таблица1[[#This Row],[Lкан_леб,мм]]</f>
        <v>57870.981524342351</v>
      </c>
      <c r="BW2683" s="50">
        <f>Таблица1[[#This Row],[угол обхв4]]+Таблица1[[#This Row],[Lдуг 3,мм]]</f>
        <v>11557.629437116249</v>
      </c>
      <c r="BX2683" s="54">
        <f>Таблица1[[#This Row],[угол обхв5]]+Таблица1[[#This Row],[Y5, мм]]</f>
        <v>58211.446077425244</v>
      </c>
      <c r="BY2683" s="14">
        <f>Таблица1[[#This Row],[угол обхв6]]+Таблица1[[#This Row],[Lдуг 4,мм]]</f>
        <v>14289.101436887433</v>
      </c>
      <c r="BZ2683" s="14">
        <f>Таблица1[[#This Row],[Т1]]+Таблица1[[#This Row],[X6, мм]]</f>
        <v>58454.686958111823</v>
      </c>
      <c r="CA2683" s="14">
        <f>Таблица1[[#This Row],[Т2]]+Таблица1[[#This Row],[Lдуг 5,мм]]</f>
        <v>19769.633619075579</v>
      </c>
      <c r="CB2683" s="14">
        <f>Таблица1[[#This Row],[Т3]]+Таблица1[[#This Row],[Y6, мм]]</f>
        <v>58686.727148731385</v>
      </c>
      <c r="CC2683" s="14">
        <f>Таблица1[[#This Row],[Т4]]+Таблица1[[#This Row],[Lдуг 6,мм]]</f>
        <v>20898.109139412642</v>
      </c>
      <c r="CD2683" s="14">
        <f>Таблица1[[#This Row],[Т5]]+Таблица1[[#This Row],[Lдуг 1,мм]]</f>
        <v>58733.98097806517</v>
      </c>
      <c r="CE2683" s="14">
        <f>Таблица1[[#This Row],[Т6]]+Таблица1[[#This Row],[Lпрям1, мм]]</f>
        <v>21288.403899818157</v>
      </c>
      <c r="CF2683" s="15">
        <f>Таблица1[[#This Row],[Т7]]+Таблица1[[#This Row],[Lдуг 2,мм]]</f>
        <v>59061.662817251519</v>
      </c>
      <c r="CG2683" s="14">
        <f>Таблица1[[#This Row],[Т8]]+Таблица1[[#This Row],[Lпрям2, мм]]</f>
        <v>25983.663512620315</v>
      </c>
      <c r="CH2683" s="14">
        <f>Таблица1[[#This Row],[Т9]]-Таблица1[[#This Row],[Т9]]</f>
        <v>0</v>
      </c>
      <c r="CI2683" s="50">
        <f>Таблица1[[#This Row],[Т9]]-Таблица1[[#This Row],[Т8]]</f>
        <v>37773.258917433363</v>
      </c>
      <c r="CJ2683" s="54">
        <f>Таблица1[[#This Row],[Т9]]-Таблица1[[#This Row],[Т7]]</f>
        <v>327.68183918634895</v>
      </c>
      <c r="CK2683" s="14">
        <f>Таблица1[[#This Row],[Т9]]-Таблица1[[#This Row],[Т6]]</f>
        <v>38163.553677838878</v>
      </c>
      <c r="CL2683" s="14">
        <f>Таблица1[[#This Row],[Т9]]-Таблица1[[#This Row],[Т5]]</f>
        <v>374.93566852013464</v>
      </c>
      <c r="CM2683" s="14">
        <f>Таблица1[[#This Row],[Т9]]-Таблица1[[#This Row],[Т4]]</f>
        <v>39292.029198175936</v>
      </c>
      <c r="CN2683" s="14">
        <f>Таблица1[[#This Row],[Т9]]-Таблица1[[#This Row],[Т3]]</f>
        <v>606.97585913969669</v>
      </c>
      <c r="CO2683" s="14">
        <f>Таблица1[[#This Row],[Т9]]-Таблица1[[#This Row],[Т2]]</f>
        <v>44772.561380364088</v>
      </c>
      <c r="CP2683" s="14">
        <f>Таблица1[[#This Row],[Т9]]-Таблица1[[#This Row],[Т1]]</f>
        <v>850.21673982627544</v>
      </c>
      <c r="CQ2683" s="14">
        <f>Таблица1[[#This Row],[Т9]]-Таблица1[[#This Row],[угол обхв6]]</f>
        <v>47504.033380135268</v>
      </c>
      <c r="CR2683" s="14">
        <f>Таблица1[[#This Row],[Т9]]-Таблица1[[#This Row],[угол обхв5]]</f>
        <v>1190.6812929091684</v>
      </c>
      <c r="CS2683" s="14">
        <f>Таблица1[[#This Row],[Т9]]-Таблица1[[#This Row],[угол обхв4]]</f>
        <v>59061.662817251519</v>
      </c>
      <c r="CT2683" s="14">
        <f>Таблица1[[#This Row],[Lкан_прям, мм]]+Таблица1[[#This Row],[Lкан_дуг, мм]]+Таблица1[[#This Row],[Lкан_леб,мм]]</f>
        <v>85045.326329871838</v>
      </c>
      <c r="CU2683" s="16">
        <f>Таблица1[[#This Row],[Lкан_леб,мм]]</f>
        <v>57870.981524342351</v>
      </c>
      <c r="CV2683" s="14">
        <f>2534431-(Таблица1[[#This Row],[Т23]]+Таблица1[[#This Row],[угол обхв3]])</f>
        <v>2448926.6551944707</v>
      </c>
      <c r="CW2683" s="50">
        <f>SUM(X2683:AC2683,AD2683:AI2683)-Таблица1[[#This Row],[lподв_min, мм]]</f>
        <v>22479.085193596289</v>
      </c>
      <c r="CX2683" s="17">
        <f>CW3122-Таблица1[[#This Row],[Суммарная длина каната]]</f>
        <v>-2448926.6551944707</v>
      </c>
    </row>
    <row r="2684" spans="1:102" x14ac:dyDescent="0.25">
      <c r="A2684" s="21">
        <v>2683</v>
      </c>
      <c r="B2684" s="10">
        <v>68.287346938775499</v>
      </c>
      <c r="C2684" s="10">
        <v>104.3024489795919</v>
      </c>
      <c r="D2684" s="11">
        <v>12191.131107676651</v>
      </c>
      <c r="E2684" s="11">
        <v>19653.408022578897</v>
      </c>
      <c r="F2684" s="11">
        <v>12060.780978487244</v>
      </c>
      <c r="G2684" s="11">
        <v>19705.655929908331</v>
      </c>
      <c r="H2684" s="11">
        <v>12599.130617676652</v>
      </c>
      <c r="I2684" s="11">
        <v>14914.589943580506</v>
      </c>
      <c r="J2684" s="11">
        <v>4738.8180789983917</v>
      </c>
      <c r="K2684" s="11">
        <v>25983.663512612322</v>
      </c>
      <c r="L2684" s="11">
        <v>1190.681292917161</v>
      </c>
      <c r="M2684" s="11">
        <v>57870.981524342351</v>
      </c>
      <c r="N2684" s="11">
        <v>3235.4508909962938</v>
      </c>
      <c r="O2684" s="11">
        <v>21428.464827711592</v>
      </c>
      <c r="P2684" s="43">
        <v>5789.5987753120298</v>
      </c>
      <c r="Q2684" s="11">
        <v>22265.846308489279</v>
      </c>
      <c r="R2684" s="11">
        <v>11074.633292861456</v>
      </c>
      <c r="S2684" s="11">
        <v>20815.107480060433</v>
      </c>
      <c r="T2684" s="11">
        <v>12436.467147432473</v>
      </c>
      <c r="U2684" s="11">
        <v>20524.037810489306</v>
      </c>
      <c r="V2684" s="11">
        <v>12191.131107676651</v>
      </c>
      <c r="W2684" s="11">
        <v>19653.408022578897</v>
      </c>
      <c r="X2684" s="12">
        <v>0</v>
      </c>
      <c r="Y2684" s="12">
        <v>326.03069786615856</v>
      </c>
      <c r="Z2684" s="12">
        <v>238.56154265541693</v>
      </c>
      <c r="AA2684" s="44">
        <v>232.04019061955935</v>
      </c>
      <c r="AB2684" s="45">
        <v>47.253829333788936</v>
      </c>
      <c r="AC2684" s="12">
        <v>346.79503244223719</v>
      </c>
      <c r="AD2684" s="12">
        <v>11557.629437116249</v>
      </c>
      <c r="AE2684" s="12">
        <v>2687.9135327059876</v>
      </c>
      <c r="AF2684" s="12">
        <v>5480.5321821881489</v>
      </c>
      <c r="AG2684" s="44">
        <v>1128.4755203370621</v>
      </c>
      <c r="AH2684" s="45">
        <v>390.29476040551168</v>
      </c>
      <c r="AI2684" s="12">
        <v>4738.8180798593658</v>
      </c>
      <c r="AJ2684" s="12">
        <v>-63.936575748403079</v>
      </c>
      <c r="AK2684" s="12">
        <v>-18.151813543903607</v>
      </c>
      <c r="AL2684" s="12">
        <v>15.349582407776664</v>
      </c>
      <c r="AM2684" s="44">
        <v>47.935179466384177</v>
      </c>
      <c r="AN2684" s="45">
        <v>41.299284891243019</v>
      </c>
      <c r="AO2684" s="12">
        <v>89.999999879092655</v>
      </c>
      <c r="AP2684" s="12">
        <v>-2209.0860753871566</v>
      </c>
      <c r="AQ2684" s="12">
        <v>3108.3442560543031</v>
      </c>
      <c r="AR2684" s="12">
        <v>5897.599499023253</v>
      </c>
      <c r="AS2684" s="44">
        <v>11377.527328140266</v>
      </c>
      <c r="AT2684" s="45">
        <v>12167.190292549376</v>
      </c>
      <c r="AU2684" s="12">
        <v>12599.131107676649</v>
      </c>
      <c r="AV2684" s="12">
        <v>11225.412371344424</v>
      </c>
      <c r="AW2684" s="12">
        <v>21816.16046007508</v>
      </c>
      <c r="AX2684" s="12">
        <v>22659.292421289814</v>
      </c>
      <c r="AY2684" s="44">
        <v>21088.455615946743</v>
      </c>
      <c r="AZ2684" s="45">
        <v>20217.518683150949</v>
      </c>
      <c r="BA2684" s="12">
        <v>19653.408023439872</v>
      </c>
      <c r="BB2684" s="12">
        <v>2868.9411309063412</v>
      </c>
      <c r="BC2684" s="12">
        <v>5662.4921403700391</v>
      </c>
      <c r="BD2684" s="12">
        <v>11182.63401657268</v>
      </c>
      <c r="BE2684" s="44">
        <v>12133.573112153665</v>
      </c>
      <c r="BF2684" s="45">
        <v>12460.407962559748</v>
      </c>
      <c r="BG2684" s="12">
        <v>12599.131117676652</v>
      </c>
      <c r="BH2684" s="12">
        <v>21607.726077731797</v>
      </c>
      <c r="BI2684" s="12">
        <v>22653.541940852763</v>
      </c>
      <c r="BJ2684" s="12">
        <v>21208.553592860968</v>
      </c>
      <c r="BK2684" s="44">
        <v>20250.689674603</v>
      </c>
      <c r="BL2684" s="45">
        <v>19959.927149917254</v>
      </c>
      <c r="BM2684" s="12">
        <v>14914.589943580508</v>
      </c>
      <c r="BN2684" s="12">
        <v>0</v>
      </c>
      <c r="BO2684" s="12">
        <v>45.784762204499465</v>
      </c>
      <c r="BP2684" s="12">
        <v>33.501395951680273</v>
      </c>
      <c r="BQ2684" s="48">
        <v>32.585597058607512</v>
      </c>
      <c r="BR2684" s="49">
        <v>6.6358945751411582</v>
      </c>
      <c r="BS2684" s="13">
        <v>48.700714987849643</v>
      </c>
      <c r="BT2684" s="12">
        <v>459.01847565764484</v>
      </c>
      <c r="BV2684" s="14">
        <f>Таблица1[[#This Row],[Lкан_леб,мм]]</f>
        <v>57870.981524342351</v>
      </c>
      <c r="BW2684" s="50">
        <f>Таблица1[[#This Row],[угол обхв4]]+Таблица1[[#This Row],[Lдуг 3,мм]]</f>
        <v>11557.629437116249</v>
      </c>
      <c r="BX2684" s="54">
        <f>Таблица1[[#This Row],[угол обхв5]]+Таблица1[[#This Row],[Y5, мм]]</f>
        <v>58197.012222208512</v>
      </c>
      <c r="BY2684" s="14">
        <f>Таблица1[[#This Row],[угол обхв6]]+Таблица1[[#This Row],[Lдуг 4,мм]]</f>
        <v>14245.542969822236</v>
      </c>
      <c r="BZ2684" s="14">
        <f>Таблица1[[#This Row],[Т1]]+Таблица1[[#This Row],[X6, мм]]</f>
        <v>58435.573764863926</v>
      </c>
      <c r="CA2684" s="14">
        <f>Таблица1[[#This Row],[Т2]]+Таблица1[[#This Row],[Lдуг 5,мм]]</f>
        <v>19726.075152010384</v>
      </c>
      <c r="CB2684" s="14">
        <f>Таблица1[[#This Row],[Т3]]+Таблица1[[#This Row],[Y6, мм]]</f>
        <v>58667.613955483488</v>
      </c>
      <c r="CC2684" s="14">
        <f>Таблица1[[#This Row],[Т4]]+Таблица1[[#This Row],[Lдуг 6,мм]]</f>
        <v>20854.550672347446</v>
      </c>
      <c r="CD2684" s="14">
        <f>Таблица1[[#This Row],[Т5]]+Таблица1[[#This Row],[Lдуг 1,мм]]</f>
        <v>58714.867784817274</v>
      </c>
      <c r="CE2684" s="14">
        <f>Таблица1[[#This Row],[Т6]]+Таблица1[[#This Row],[Lпрям1, мм]]</f>
        <v>21244.845432752958</v>
      </c>
      <c r="CF2684" s="15">
        <f>Таблица1[[#This Row],[Т7]]+Таблица1[[#This Row],[Lдуг 2,мм]]</f>
        <v>59061.662817259508</v>
      </c>
      <c r="CG2684" s="14">
        <f>Таблица1[[#This Row],[Т8]]+Таблица1[[#This Row],[Lпрям2, мм]]</f>
        <v>25983.663512612322</v>
      </c>
      <c r="CH2684" s="14">
        <f>Таблица1[[#This Row],[Т9]]-Таблица1[[#This Row],[Т9]]</f>
        <v>0</v>
      </c>
      <c r="CI2684" s="50">
        <f>Таблица1[[#This Row],[Т9]]-Таблица1[[#This Row],[Т8]]</f>
        <v>37816.817384506547</v>
      </c>
      <c r="CJ2684" s="54">
        <f>Таблица1[[#This Row],[Т9]]-Таблица1[[#This Row],[Т7]]</f>
        <v>346.79503244223451</v>
      </c>
      <c r="CK2684" s="14">
        <f>Таблица1[[#This Row],[Т9]]-Таблица1[[#This Row],[Т6]]</f>
        <v>38207.112144912062</v>
      </c>
      <c r="CL2684" s="14">
        <f>Таблица1[[#This Row],[Т9]]-Таблица1[[#This Row],[Т5]]</f>
        <v>394.0488617760202</v>
      </c>
      <c r="CM2684" s="14">
        <f>Таблица1[[#This Row],[Т9]]-Таблица1[[#This Row],[Т4]]</f>
        <v>39335.587665249128</v>
      </c>
      <c r="CN2684" s="14">
        <f>Таблица1[[#This Row],[Т9]]-Таблица1[[#This Row],[Т3]]</f>
        <v>626.08905239558226</v>
      </c>
      <c r="CO2684" s="14">
        <f>Таблица1[[#This Row],[Т9]]-Таблица1[[#This Row],[Т2]]</f>
        <v>44816.119847437272</v>
      </c>
      <c r="CP2684" s="14">
        <f>Таблица1[[#This Row],[Т9]]-Таблица1[[#This Row],[Т1]]</f>
        <v>864.65059505099634</v>
      </c>
      <c r="CQ2684" s="14">
        <f>Таблица1[[#This Row],[Т9]]-Таблица1[[#This Row],[угол обхв6]]</f>
        <v>47504.033380143257</v>
      </c>
      <c r="CR2684" s="14">
        <f>Таблица1[[#This Row],[Т9]]-Таблица1[[#This Row],[угол обхв5]]</f>
        <v>1190.6812929171574</v>
      </c>
      <c r="CS2684" s="14">
        <f>Таблица1[[#This Row],[Т9]]-Таблица1[[#This Row],[угол обхв4]]</f>
        <v>59061.662817259508</v>
      </c>
      <c r="CT2684" s="14">
        <f>Таблица1[[#This Row],[Lкан_прям, мм]]+Таблица1[[#This Row],[Lкан_дуг, мм]]+Таблица1[[#This Row],[Lкан_леб,мм]]</f>
        <v>85045.326329871838</v>
      </c>
      <c r="CU2684" s="16">
        <f>Таблица1[[#This Row],[Lкан_леб,мм]]</f>
        <v>57870.981524342351</v>
      </c>
      <c r="CV2684" s="14">
        <f>2534431-(Таблица1[[#This Row],[Т23]]+Таблица1[[#This Row],[угол обхв3]])</f>
        <v>2448926.6551944707</v>
      </c>
      <c r="CW2684" s="50">
        <f>SUM(X2684:AC2684,AD2684:AI2684)-Таблица1[[#This Row],[lподв_min, мм]]</f>
        <v>22435.526726531094</v>
      </c>
      <c r="CX2684" s="17">
        <f>CW3123-Таблица1[[#This Row],[Суммарная длина каната]]</f>
        <v>-2448926.6551944707</v>
      </c>
    </row>
    <row r="2685" spans="1:102" x14ac:dyDescent="0.25">
      <c r="A2685" s="21">
        <v>2684</v>
      </c>
      <c r="B2685" s="10">
        <v>68.287346938775499</v>
      </c>
      <c r="C2685" s="10">
        <v>106.98653061224498</v>
      </c>
      <c r="D2685" s="11">
        <v>12232.969323990297</v>
      </c>
      <c r="E2685" s="11">
        <v>20031.45876071044</v>
      </c>
      <c r="F2685" s="11">
        <v>12100.31548524907</v>
      </c>
      <c r="G2685" s="11">
        <v>20077.545191112629</v>
      </c>
      <c r="H2685" s="11">
        <v>12640.968833990299</v>
      </c>
      <c r="I2685" s="11">
        <v>15248.004423521108</v>
      </c>
      <c r="J2685" s="11">
        <v>4783.4543371893315</v>
      </c>
      <c r="K2685" s="11">
        <v>25983.663512604297</v>
      </c>
      <c r="L2685" s="11">
        <v>1190.6812929251876</v>
      </c>
      <c r="M2685" s="11">
        <v>57870.981524342351</v>
      </c>
      <c r="N2685" s="11">
        <v>3235.4508909962938</v>
      </c>
      <c r="O2685" s="11">
        <v>21428.464827711592</v>
      </c>
      <c r="P2685" s="43">
        <v>5716.1222717198189</v>
      </c>
      <c r="Q2685" s="11">
        <v>22341.254097382833</v>
      </c>
      <c r="R2685" s="11">
        <v>11063.295250370804</v>
      </c>
      <c r="S2685" s="11">
        <v>21139.599348137133</v>
      </c>
      <c r="T2685" s="11">
        <v>12437.265550570766</v>
      </c>
      <c r="U2685" s="11">
        <v>20912.622225570951</v>
      </c>
      <c r="V2685" s="11">
        <v>12232.969323990297</v>
      </c>
      <c r="W2685" s="11">
        <v>20031.45876071044</v>
      </c>
      <c r="X2685" s="12">
        <v>0</v>
      </c>
      <c r="Y2685" s="12">
        <v>311.43410148968985</v>
      </c>
      <c r="Z2685" s="12">
        <v>234.04494578398842</v>
      </c>
      <c r="AA2685" s="44">
        <v>232.04019061955896</v>
      </c>
      <c r="AB2685" s="45">
        <v>47.253829333785085</v>
      </c>
      <c r="AC2685" s="12">
        <v>365.90822569816521</v>
      </c>
      <c r="AD2685" s="12">
        <v>11557.629437116249</v>
      </c>
      <c r="AE2685" s="12">
        <v>2643.2772745150519</v>
      </c>
      <c r="AF2685" s="12">
        <v>5480.5321821881489</v>
      </c>
      <c r="AG2685" s="44">
        <v>1128.4755203370601</v>
      </c>
      <c r="AH2685" s="45">
        <v>390.29476040552242</v>
      </c>
      <c r="AI2685" s="12">
        <v>4783.4543380422683</v>
      </c>
      <c r="AJ2685" s="12">
        <v>-63.936575748403079</v>
      </c>
      <c r="AK2685" s="12">
        <v>-20.201625719461479</v>
      </c>
      <c r="AL2685" s="12">
        <v>12.665500775123592</v>
      </c>
      <c r="AM2685" s="44">
        <v>45.251097833731052</v>
      </c>
      <c r="AN2685" s="45">
        <v>38.615203258590434</v>
      </c>
      <c r="AO2685" s="12">
        <v>89.999999880220926</v>
      </c>
      <c r="AP2685" s="12">
        <v>-2209.0860753871566</v>
      </c>
      <c r="AQ2685" s="12">
        <v>3094.5583612505479</v>
      </c>
      <c r="AR2685" s="12">
        <v>5805.5798501801091</v>
      </c>
      <c r="AS2685" s="44">
        <v>11353.056387285735</v>
      </c>
      <c r="AT2685" s="45">
        <v>12182.63807546305</v>
      </c>
      <c r="AU2685" s="12">
        <v>12640.969323990297</v>
      </c>
      <c r="AV2685" s="12">
        <v>11225.412371344424</v>
      </c>
      <c r="AW2685" s="12">
        <v>21811.365983444823</v>
      </c>
      <c r="AX2685" s="12">
        <v>22739.326128121018</v>
      </c>
      <c r="AY2685" s="44">
        <v>21426.831803708865</v>
      </c>
      <c r="AZ2685" s="45">
        <v>20593.829426216467</v>
      </c>
      <c r="BA2685" s="12">
        <v>20031.458761563379</v>
      </c>
      <c r="BB2685" s="12">
        <v>2868.9411309063412</v>
      </c>
      <c r="BC2685" s="12">
        <v>5575.2297419740726</v>
      </c>
      <c r="BD2685" s="12">
        <v>11152.752828831093</v>
      </c>
      <c r="BE2685" s="44">
        <v>12147.504413655834</v>
      </c>
      <c r="BF2685" s="45">
        <v>12487.596799098013</v>
      </c>
      <c r="BG2685" s="12">
        <v>12640.969333990299</v>
      </c>
      <c r="BH2685" s="12">
        <v>21607.726077731797</v>
      </c>
      <c r="BI2685" s="12">
        <v>22724.155253116067</v>
      </c>
      <c r="BJ2685" s="12">
        <v>21537.671378875315</v>
      </c>
      <c r="BK2685" s="44">
        <v>20625.389769999219</v>
      </c>
      <c r="BL2685" s="45">
        <v>20350.251560064924</v>
      </c>
      <c r="BM2685" s="12">
        <v>15248.00442352111</v>
      </c>
      <c r="BN2685" s="12">
        <v>0</v>
      </c>
      <c r="BO2685" s="12">
        <v>43.734950028941597</v>
      </c>
      <c r="BP2685" s="12">
        <v>32.867126494585072</v>
      </c>
      <c r="BQ2685" s="48">
        <v>32.585597058607462</v>
      </c>
      <c r="BR2685" s="49">
        <v>6.6358945751406182</v>
      </c>
      <c r="BS2685" s="13">
        <v>51.384796621630485</v>
      </c>
      <c r="BT2685" s="12">
        <v>459.01847565764484</v>
      </c>
      <c r="BV2685" s="14">
        <f>Таблица1[[#This Row],[Lкан_леб,мм]]</f>
        <v>57870.981524342351</v>
      </c>
      <c r="BW2685" s="50">
        <f>Таблица1[[#This Row],[угол обхв4]]+Таблица1[[#This Row],[Lдуг 3,мм]]</f>
        <v>11557.629437116249</v>
      </c>
      <c r="BX2685" s="54">
        <f>Таблица1[[#This Row],[угол обхв5]]+Таблица1[[#This Row],[Y5, мм]]</f>
        <v>58182.415625832044</v>
      </c>
      <c r="BY2685" s="14">
        <f>Таблица1[[#This Row],[угол обхв6]]+Таблица1[[#This Row],[Lдуг 4,мм]]</f>
        <v>14200.906711631302</v>
      </c>
      <c r="BZ2685" s="14">
        <f>Таблица1[[#This Row],[Т1]]+Таблица1[[#This Row],[X6, мм]]</f>
        <v>58416.460571616029</v>
      </c>
      <c r="CA2685" s="14">
        <f>Таблица1[[#This Row],[Т2]]+Таблица1[[#This Row],[Lдуг 5,мм]]</f>
        <v>19681.43889381945</v>
      </c>
      <c r="CB2685" s="14">
        <f>Таблица1[[#This Row],[Т3]]+Таблица1[[#This Row],[Y6, мм]]</f>
        <v>58648.500762235592</v>
      </c>
      <c r="CC2685" s="14">
        <f>Таблица1[[#This Row],[Т4]]+Таблица1[[#This Row],[Lдуг 6,мм]]</f>
        <v>20809.914414156508</v>
      </c>
      <c r="CD2685" s="14">
        <f>Таблица1[[#This Row],[Т5]]+Таблица1[[#This Row],[Lдуг 1,мм]]</f>
        <v>58695.754591569377</v>
      </c>
      <c r="CE2685" s="14">
        <f>Таблица1[[#This Row],[Т6]]+Таблица1[[#This Row],[Lпрям1, мм]]</f>
        <v>21200.209174562031</v>
      </c>
      <c r="CF2685" s="15">
        <f>Таблица1[[#This Row],[Т7]]+Таблица1[[#This Row],[Lдуг 2,мм]]</f>
        <v>59061.662817267541</v>
      </c>
      <c r="CG2685" s="14">
        <f>Таблица1[[#This Row],[Т8]]+Таблица1[[#This Row],[Lпрям2, мм]]</f>
        <v>25983.6635126043</v>
      </c>
      <c r="CH2685" s="14">
        <f>Таблица1[[#This Row],[Т9]]-Таблица1[[#This Row],[Т9]]</f>
        <v>0</v>
      </c>
      <c r="CI2685" s="50">
        <f>Таблица1[[#This Row],[Т9]]-Таблица1[[#This Row],[Т8]]</f>
        <v>37861.453642705514</v>
      </c>
      <c r="CJ2685" s="54">
        <f>Таблица1[[#This Row],[Т9]]-Таблица1[[#This Row],[Т7]]</f>
        <v>365.90822569816373</v>
      </c>
      <c r="CK2685" s="14">
        <f>Таблица1[[#This Row],[Т9]]-Таблица1[[#This Row],[Т6]]</f>
        <v>38251.748403111036</v>
      </c>
      <c r="CL2685" s="14">
        <f>Таблица1[[#This Row],[Т9]]-Таблица1[[#This Row],[Т5]]</f>
        <v>413.16205503194942</v>
      </c>
      <c r="CM2685" s="14">
        <f>Таблица1[[#This Row],[Т9]]-Таблица1[[#This Row],[Т4]]</f>
        <v>39380.223923448095</v>
      </c>
      <c r="CN2685" s="14">
        <f>Таблица1[[#This Row],[Т9]]-Таблица1[[#This Row],[Т3]]</f>
        <v>645.20224565151148</v>
      </c>
      <c r="CO2685" s="14">
        <f>Таблица1[[#This Row],[Т9]]-Таблица1[[#This Row],[Т2]]</f>
        <v>44860.756105636239</v>
      </c>
      <c r="CP2685" s="14">
        <f>Таблица1[[#This Row],[Т9]]-Таблица1[[#This Row],[Т1]]</f>
        <v>879.24719143549737</v>
      </c>
      <c r="CQ2685" s="14">
        <f>Таблица1[[#This Row],[Т9]]-Таблица1[[#This Row],[угол обхв6]]</f>
        <v>47504.03338015129</v>
      </c>
      <c r="CR2685" s="14">
        <f>Таблица1[[#This Row],[Т9]]-Таблица1[[#This Row],[угол обхв5]]</f>
        <v>1190.6812929251901</v>
      </c>
      <c r="CS2685" s="14">
        <f>Таблица1[[#This Row],[Т9]]-Таблица1[[#This Row],[угол обхв4]]</f>
        <v>59061.662817267541</v>
      </c>
      <c r="CT2685" s="14">
        <f>Таблица1[[#This Row],[Lкан_прям, мм]]+Таблица1[[#This Row],[Lкан_дуг, мм]]+Таблица1[[#This Row],[Lкан_леб,мм]]</f>
        <v>85045.326329871838</v>
      </c>
      <c r="CU2685" s="16">
        <f>Таблица1[[#This Row],[Lкан_леб,мм]]</f>
        <v>57870.981524342351</v>
      </c>
      <c r="CV2685" s="14">
        <f>2534431-(Таблица1[[#This Row],[Т23]]+Таблица1[[#This Row],[угол обхв3]])</f>
        <v>2448926.6551944707</v>
      </c>
      <c r="CW2685" s="50">
        <f>SUM(X2685:AC2685,AD2685:AI2685)-Таблица1[[#This Row],[lподв_min, мм]]</f>
        <v>22390.89046834016</v>
      </c>
      <c r="CX2685" s="17">
        <f>CW3124-Таблица1[[#This Row],[Суммарная длина каната]]</f>
        <v>-2448926.6551944707</v>
      </c>
    </row>
    <row r="2686" spans="1:102" x14ac:dyDescent="0.25">
      <c r="A2686" s="21">
        <v>2685</v>
      </c>
      <c r="B2686" s="10">
        <v>68.287346938775499</v>
      </c>
      <c r="C2686" s="10">
        <v>109.67061224489804</v>
      </c>
      <c r="D2686" s="11">
        <v>12257.057929272165</v>
      </c>
      <c r="E2686" s="11">
        <v>20411.053987289601</v>
      </c>
      <c r="F2686" s="11">
        <v>12122.391443691817</v>
      </c>
      <c r="G2686" s="11">
        <v>20450.877820121685</v>
      </c>
      <c r="H2686" s="11">
        <v>12665.057439272165</v>
      </c>
      <c r="I2686" s="11">
        <v>15581.930542275984</v>
      </c>
      <c r="J2686" s="11">
        <v>4829.123445013618</v>
      </c>
      <c r="K2686" s="11">
        <v>25983.663512596231</v>
      </c>
      <c r="L2686" s="11">
        <v>1190.6812929332532</v>
      </c>
      <c r="M2686" s="11">
        <v>57870.981524342351</v>
      </c>
      <c r="N2686" s="11">
        <v>3235.4508909962938</v>
      </c>
      <c r="O2686" s="11">
        <v>21428.464827711592</v>
      </c>
      <c r="P2686" s="43">
        <v>5639.1951114216818</v>
      </c>
      <c r="Q2686" s="11">
        <v>22413.138332194201</v>
      </c>
      <c r="R2686" s="11">
        <v>11036.774039795499</v>
      </c>
      <c r="S2686" s="11">
        <v>21463.204275548698</v>
      </c>
      <c r="T2686" s="11">
        <v>12419.866085661361</v>
      </c>
      <c r="U2686" s="11">
        <v>21300.817722341304</v>
      </c>
      <c r="V2686" s="11">
        <v>12257.057929272165</v>
      </c>
      <c r="W2686" s="11">
        <v>20411.053987289601</v>
      </c>
      <c r="X2686" s="12">
        <v>0</v>
      </c>
      <c r="Y2686" s="12">
        <v>296.6622810737714</v>
      </c>
      <c r="Z2686" s="12">
        <v>229.70357295200984</v>
      </c>
      <c r="AA2686" s="44">
        <v>232.04019061955887</v>
      </c>
      <c r="AB2686" s="45">
        <v>47.2538293337849</v>
      </c>
      <c r="AC2686" s="12">
        <v>385.02141895412842</v>
      </c>
      <c r="AD2686" s="12">
        <v>11557.629437116249</v>
      </c>
      <c r="AE2686" s="12">
        <v>2597.6081666907571</v>
      </c>
      <c r="AF2686" s="12">
        <v>5480.5321821881507</v>
      </c>
      <c r="AG2686" s="44">
        <v>1128.475520337058</v>
      </c>
      <c r="AH2686" s="45">
        <v>390.29476040551992</v>
      </c>
      <c r="AI2686" s="12">
        <v>4829.1234458584904</v>
      </c>
      <c r="AJ2686" s="12">
        <v>-63.936575748403079</v>
      </c>
      <c r="AK2686" s="12">
        <v>-22.276044752690183</v>
      </c>
      <c r="AL2686" s="12">
        <v>9.9814191424705427</v>
      </c>
      <c r="AM2686" s="44">
        <v>42.567016201077983</v>
      </c>
      <c r="AN2686" s="45">
        <v>35.931121625937394</v>
      </c>
      <c r="AO2686" s="12">
        <v>89.999999881353673</v>
      </c>
      <c r="AP2686" s="12">
        <v>-2209.0860753871566</v>
      </c>
      <c r="AQ2686" s="12">
        <v>3080.7906173720726</v>
      </c>
      <c r="AR2686" s="12">
        <v>5709.9132610880561</v>
      </c>
      <c r="AS2686" s="44">
        <v>11312.766498309222</v>
      </c>
      <c r="AT2686" s="45">
        <v>12180.446681764854</v>
      </c>
      <c r="AU2686" s="12">
        <v>12665.057929272163</v>
      </c>
      <c r="AV2686" s="12">
        <v>11225.412371344424</v>
      </c>
      <c r="AW2686" s="12">
        <v>21806.01508895171</v>
      </c>
      <c r="AX2686" s="12">
        <v>22814.962850246255</v>
      </c>
      <c r="AY2686" s="44">
        <v>21763.690819080268</v>
      </c>
      <c r="AZ2686" s="45">
        <v>20970.450730894154</v>
      </c>
      <c r="BA2686" s="12">
        <v>20411.053988134478</v>
      </c>
      <c r="BB2686" s="12">
        <v>2868.9411309063412</v>
      </c>
      <c r="BC2686" s="12">
        <v>5484.5348377974606</v>
      </c>
      <c r="BD2686" s="12">
        <v>11107.492189461873</v>
      </c>
      <c r="BE2686" s="44">
        <v>12143.873627147637</v>
      </c>
      <c r="BF2686" s="45">
        <v>12496.477333168672</v>
      </c>
      <c r="BG2686" s="12">
        <v>12665.057939272165</v>
      </c>
      <c r="BH2686" s="12">
        <v>21607.726077731797</v>
      </c>
      <c r="BI2686" s="12">
        <v>22790.688593434319</v>
      </c>
      <c r="BJ2686" s="12">
        <v>21865.028793600748</v>
      </c>
      <c r="BK2686" s="44">
        <v>21000.331178809734</v>
      </c>
      <c r="BL2686" s="45">
        <v>20741.420978736751</v>
      </c>
      <c r="BM2686" s="12">
        <v>15581.930542275986</v>
      </c>
      <c r="BN2686" s="12">
        <v>0</v>
      </c>
      <c r="BO2686" s="12">
        <v>41.660530995712897</v>
      </c>
      <c r="BP2686" s="12">
        <v>32.257463895160726</v>
      </c>
      <c r="BQ2686" s="48">
        <v>32.585597058607448</v>
      </c>
      <c r="BR2686" s="49">
        <v>6.6358945751405924</v>
      </c>
      <c r="BS2686" s="13">
        <v>54.068878255416273</v>
      </c>
      <c r="BT2686" s="12">
        <v>459.01847565764484</v>
      </c>
      <c r="BV2686" s="14">
        <f>Таблица1[[#This Row],[Lкан_леб,мм]]</f>
        <v>57870.981524342351</v>
      </c>
      <c r="BW2686" s="50">
        <f>Таблица1[[#This Row],[угол обхв4]]+Таблица1[[#This Row],[Lдуг 3,мм]]</f>
        <v>11557.629437116249</v>
      </c>
      <c r="BX2686" s="54">
        <f>Таблица1[[#This Row],[угол обхв5]]+Таблица1[[#This Row],[Y5, мм]]</f>
        <v>58167.643805416119</v>
      </c>
      <c r="BY2686" s="14">
        <f>Таблица1[[#This Row],[угол обхв6]]+Таблица1[[#This Row],[Lдуг 4,мм]]</f>
        <v>14155.237603807007</v>
      </c>
      <c r="BZ2686" s="14">
        <f>Таблица1[[#This Row],[Т1]]+Таблица1[[#This Row],[X6, мм]]</f>
        <v>58397.347378368126</v>
      </c>
      <c r="CA2686" s="14">
        <f>Таблица1[[#This Row],[Т2]]+Таблица1[[#This Row],[Lдуг 5,мм]]</f>
        <v>19635.769785995159</v>
      </c>
      <c r="CB2686" s="14">
        <f>Таблица1[[#This Row],[Т3]]+Таблица1[[#This Row],[Y6, мм]]</f>
        <v>58629.387568987688</v>
      </c>
      <c r="CC2686" s="14">
        <f>Таблица1[[#This Row],[Т4]]+Таблица1[[#This Row],[Lдуг 6,мм]]</f>
        <v>20764.245306332217</v>
      </c>
      <c r="CD2686" s="14">
        <f>Таблица1[[#This Row],[Т5]]+Таблица1[[#This Row],[Lдуг 1,мм]]</f>
        <v>58676.641398321473</v>
      </c>
      <c r="CE2686" s="14">
        <f>Таблица1[[#This Row],[Т6]]+Таблица1[[#This Row],[Lпрям1, мм]]</f>
        <v>21154.540066737736</v>
      </c>
      <c r="CF2686" s="15">
        <f>Таблица1[[#This Row],[Т7]]+Таблица1[[#This Row],[Lдуг 2,мм]]</f>
        <v>59061.662817275603</v>
      </c>
      <c r="CG2686" s="14">
        <f>Таблица1[[#This Row],[Т8]]+Таблица1[[#This Row],[Lпрям2, мм]]</f>
        <v>25983.663512596228</v>
      </c>
      <c r="CH2686" s="14">
        <f>Таблица1[[#This Row],[Т9]]-Таблица1[[#This Row],[Т9]]</f>
        <v>0</v>
      </c>
      <c r="CI2686" s="50">
        <f>Таблица1[[#This Row],[Т9]]-Таблица1[[#This Row],[Т8]]</f>
        <v>37907.122750537863</v>
      </c>
      <c r="CJ2686" s="54">
        <f>Таблица1[[#This Row],[Т9]]-Таблица1[[#This Row],[Т7]]</f>
        <v>385.02141895412933</v>
      </c>
      <c r="CK2686" s="14">
        <f>Таблица1[[#This Row],[Т9]]-Таблица1[[#This Row],[Т6]]</f>
        <v>38297.417510943385</v>
      </c>
      <c r="CL2686" s="14">
        <f>Таблица1[[#This Row],[Т9]]-Таблица1[[#This Row],[Т5]]</f>
        <v>432.27524828791502</v>
      </c>
      <c r="CM2686" s="14">
        <f>Таблица1[[#This Row],[Т9]]-Таблица1[[#This Row],[Т4]]</f>
        <v>39425.893031280444</v>
      </c>
      <c r="CN2686" s="14">
        <f>Таблица1[[#This Row],[Т9]]-Таблица1[[#This Row],[Т3]]</f>
        <v>664.31543890747707</v>
      </c>
      <c r="CO2686" s="14">
        <f>Таблица1[[#This Row],[Т9]]-Таблица1[[#This Row],[Т2]]</f>
        <v>44906.425213468596</v>
      </c>
      <c r="CP2686" s="14">
        <f>Таблица1[[#This Row],[Т9]]-Таблица1[[#This Row],[Т1]]</f>
        <v>894.01901185948373</v>
      </c>
      <c r="CQ2686" s="14">
        <f>Таблица1[[#This Row],[Т9]]-Таблица1[[#This Row],[угол обхв6]]</f>
        <v>47504.033380159352</v>
      </c>
      <c r="CR2686" s="14">
        <f>Таблица1[[#This Row],[Т9]]-Таблица1[[#This Row],[угол обхв5]]</f>
        <v>1190.6812929332518</v>
      </c>
      <c r="CS2686" s="14">
        <f>Таблица1[[#This Row],[Т9]]-Таблица1[[#This Row],[угол обхв4]]</f>
        <v>59061.662817275603</v>
      </c>
      <c r="CT2686" s="14">
        <f>Таблица1[[#This Row],[Lкан_прям, мм]]+Таблица1[[#This Row],[Lкан_дуг, мм]]+Таблица1[[#This Row],[Lкан_леб,мм]]</f>
        <v>85045.326329871838</v>
      </c>
      <c r="CU2686" s="16">
        <f>Таблица1[[#This Row],[Lкан_леб,мм]]</f>
        <v>57870.981524342351</v>
      </c>
      <c r="CV2686" s="14">
        <f>2534431-(Таблица1[[#This Row],[Т23]]+Таблица1[[#This Row],[угол обхв3]])</f>
        <v>2448926.6551944707</v>
      </c>
      <c r="CW2686" s="50">
        <f>SUM(X2686:AC2686,AD2686:AI2686)-Таблица1[[#This Row],[lподв_min, мм]]</f>
        <v>22345.221360515861</v>
      </c>
      <c r="CX2686" s="17">
        <f>CW3125-Таблица1[[#This Row],[Суммарная длина каната]]</f>
        <v>-2448926.6551944707</v>
      </c>
    </row>
    <row r="2687" spans="1:102" x14ac:dyDescent="0.25">
      <c r="A2687" s="21">
        <v>2686</v>
      </c>
      <c r="B2687" s="10">
        <v>68.287346938775499</v>
      </c>
      <c r="C2687" s="10">
        <v>110.29000000000343</v>
      </c>
      <c r="D2687" s="11">
        <v>12260.089744494622</v>
      </c>
      <c r="E2687" s="11">
        <v>20498.78209039626</v>
      </c>
      <c r="F2687" s="11">
        <v>12125.000626243511</v>
      </c>
      <c r="G2687" s="11">
        <v>20537.147832017359</v>
      </c>
      <c r="H2687" s="11">
        <v>12668.089254494622</v>
      </c>
      <c r="I2687" s="11">
        <v>15658.978173357162</v>
      </c>
      <c r="J2687" s="11">
        <v>4839.8039170390985</v>
      </c>
      <c r="K2687" s="11">
        <v>25983.663512594361</v>
      </c>
      <c r="L2687" s="11">
        <v>1190.6812929351186</v>
      </c>
      <c r="M2687" s="11">
        <v>57870.981524342351</v>
      </c>
      <c r="N2687" s="11">
        <v>3235.4508909962938</v>
      </c>
      <c r="O2687" s="11">
        <v>21428.464827711592</v>
      </c>
      <c r="P2687" s="43">
        <v>5620.9707948362811</v>
      </c>
      <c r="Q2687" s="11">
        <v>22429.209393427256</v>
      </c>
      <c r="R2687" s="11">
        <v>11028.503260521673</v>
      </c>
      <c r="S2687" s="11">
        <v>21537.67945418883</v>
      </c>
      <c r="T2687" s="11">
        <v>12413.26991269089</v>
      </c>
      <c r="U2687" s="11">
        <v>21390.25381517017</v>
      </c>
      <c r="V2687" s="11">
        <v>12260.089744494622</v>
      </c>
      <c r="W2687" s="11">
        <v>20498.78209039626</v>
      </c>
      <c r="X2687" s="12">
        <v>0</v>
      </c>
      <c r="Y2687" s="12">
        <v>293.22719622037681</v>
      </c>
      <c r="Z2687" s="12">
        <v>228.72803269076931</v>
      </c>
      <c r="AA2687" s="44">
        <v>232.04019061955862</v>
      </c>
      <c r="AB2687" s="45">
        <v>47.253829333785177</v>
      </c>
      <c r="AC2687" s="12">
        <v>389.43204407062859</v>
      </c>
      <c r="AD2687" s="12">
        <v>11557.629437116249</v>
      </c>
      <c r="AE2687" s="12">
        <v>2586.9276946652712</v>
      </c>
      <c r="AF2687" s="12">
        <v>5480.5321821881498</v>
      </c>
      <c r="AG2687" s="44">
        <v>1128.4755203370639</v>
      </c>
      <c r="AH2687" s="45">
        <v>390.29476040552186</v>
      </c>
      <c r="AI2687" s="12">
        <v>4839.8039178821064</v>
      </c>
      <c r="AJ2687" s="12">
        <v>-63.936575748403079</v>
      </c>
      <c r="AK2687" s="12">
        <v>-22.758436577123579</v>
      </c>
      <c r="AL2687" s="12">
        <v>9.3620313873651586</v>
      </c>
      <c r="AM2687" s="44">
        <v>41.947628445972569</v>
      </c>
      <c r="AN2687" s="45">
        <v>35.311733870831937</v>
      </c>
      <c r="AO2687" s="12">
        <v>89.999999881615508</v>
      </c>
      <c r="AP2687" s="12">
        <v>-2209.0860753871566</v>
      </c>
      <c r="AQ2687" s="12">
        <v>3077.617417855939</v>
      </c>
      <c r="AR2687" s="12">
        <v>5687.3410309953633</v>
      </c>
      <c r="AS2687" s="44">
        <v>11301.231289288589</v>
      </c>
      <c r="AT2687" s="45">
        <v>12177.435813507269</v>
      </c>
      <c r="AU2687" s="12">
        <v>12668.089744494622</v>
      </c>
      <c r="AV2687" s="12">
        <v>11225.412371344424</v>
      </c>
      <c r="AW2687" s="12">
        <v>21804.699587876643</v>
      </c>
      <c r="AX2687" s="12">
        <v>22831.774905800321</v>
      </c>
      <c r="AY2687" s="44">
        <v>21841.131958421225</v>
      </c>
      <c r="AZ2687" s="45">
        <v>21057.317969004198</v>
      </c>
      <c r="BA2687" s="12">
        <v>20498.782091239271</v>
      </c>
      <c r="BB2687" s="12">
        <v>2868.9411309063412</v>
      </c>
      <c r="BC2687" s="12">
        <v>5463.1373216959264</v>
      </c>
      <c r="BD2687" s="12">
        <v>11094.873496680755</v>
      </c>
      <c r="BE2687" s="44">
        <v>12140.541883923972</v>
      </c>
      <c r="BF2687" s="45">
        <v>12495.923843678243</v>
      </c>
      <c r="BG2687" s="12">
        <v>12668.089754494624</v>
      </c>
      <c r="BH2687" s="12">
        <v>21607.726077731797</v>
      </c>
      <c r="BI2687" s="12">
        <v>22805.444153592307</v>
      </c>
      <c r="BJ2687" s="12">
        <v>21940.244966561895</v>
      </c>
      <c r="BK2687" s="44">
        <v>21086.801310937772</v>
      </c>
      <c r="BL2687" s="45">
        <v>20831.717936562232</v>
      </c>
      <c r="BM2687" s="12">
        <v>15658.978173357164</v>
      </c>
      <c r="BN2687" s="12">
        <v>0</v>
      </c>
      <c r="BO2687" s="12">
        <v>41.178139171279497</v>
      </c>
      <c r="BP2687" s="12">
        <v>32.120467964488739</v>
      </c>
      <c r="BQ2687" s="48">
        <v>32.585597058607412</v>
      </c>
      <c r="BR2687" s="49">
        <v>6.6358945751406306</v>
      </c>
      <c r="BS2687" s="13">
        <v>54.688266010783565</v>
      </c>
      <c r="BT2687" s="12">
        <v>459.01847565764484</v>
      </c>
      <c r="BV2687" s="14">
        <f>Таблица1[[#This Row],[Lкан_леб,мм]]</f>
        <v>57870.981524342351</v>
      </c>
      <c r="BW2687" s="50">
        <f>Таблица1[[#This Row],[угол обхв4]]+Таблица1[[#This Row],[Lдуг 3,мм]]</f>
        <v>11557.629437116249</v>
      </c>
      <c r="BX2687" s="54">
        <f>Таблица1[[#This Row],[угол обхв5]]+Таблица1[[#This Row],[Y5, мм]]</f>
        <v>58164.208720562725</v>
      </c>
      <c r="BY2687" s="14">
        <f>Таблица1[[#This Row],[угол обхв6]]+Таблица1[[#This Row],[Lдуг 4,мм]]</f>
        <v>14144.557131781521</v>
      </c>
      <c r="BZ2687" s="14">
        <f>Таблица1[[#This Row],[Т1]]+Таблица1[[#This Row],[X6, мм]]</f>
        <v>58392.936753253496</v>
      </c>
      <c r="CA2687" s="14">
        <f>Таблица1[[#This Row],[Т2]]+Таблица1[[#This Row],[Lдуг 5,мм]]</f>
        <v>19625.089313969671</v>
      </c>
      <c r="CB2687" s="14">
        <f>Таблица1[[#This Row],[Т3]]+Таблица1[[#This Row],[Y6, мм]]</f>
        <v>58624.976943873058</v>
      </c>
      <c r="CC2687" s="14">
        <f>Таблица1[[#This Row],[Т4]]+Таблица1[[#This Row],[Lдуг 6,мм]]</f>
        <v>20753.564834306733</v>
      </c>
      <c r="CD2687" s="14">
        <f>Таблица1[[#This Row],[Т5]]+Таблица1[[#This Row],[Lдуг 1,мм]]</f>
        <v>58672.230773206844</v>
      </c>
      <c r="CE2687" s="14">
        <f>Таблица1[[#This Row],[Т6]]+Таблица1[[#This Row],[Lпрям1, мм]]</f>
        <v>21143.859594712256</v>
      </c>
      <c r="CF2687" s="15">
        <f>Таблица1[[#This Row],[Т7]]+Таблица1[[#This Row],[Lдуг 2,мм]]</f>
        <v>59061.662817277473</v>
      </c>
      <c r="CG2687" s="14">
        <f>Таблица1[[#This Row],[Т8]]+Таблица1[[#This Row],[Lпрям2, мм]]</f>
        <v>25983.663512594361</v>
      </c>
      <c r="CH2687" s="14">
        <f>Таблица1[[#This Row],[Т9]]-Таблица1[[#This Row],[Т9]]</f>
        <v>0</v>
      </c>
      <c r="CI2687" s="50">
        <f>Таблица1[[#This Row],[Т9]]-Таблица1[[#This Row],[Т8]]</f>
        <v>37917.803222565213</v>
      </c>
      <c r="CJ2687" s="54">
        <f>Таблица1[[#This Row],[Т9]]-Таблица1[[#This Row],[Т7]]</f>
        <v>389.43204407062876</v>
      </c>
      <c r="CK2687" s="14">
        <f>Таблица1[[#This Row],[Т9]]-Таблица1[[#This Row],[Т6]]</f>
        <v>38308.097982970736</v>
      </c>
      <c r="CL2687" s="14">
        <f>Таблица1[[#This Row],[Т9]]-Таблица1[[#This Row],[Т5]]</f>
        <v>436.68587340441445</v>
      </c>
      <c r="CM2687" s="14">
        <f>Таблица1[[#This Row],[Т9]]-Таблица1[[#This Row],[Т4]]</f>
        <v>39436.573503307802</v>
      </c>
      <c r="CN2687" s="14">
        <f>Таблица1[[#This Row],[Т9]]-Таблица1[[#This Row],[Т3]]</f>
        <v>668.72606402397651</v>
      </c>
      <c r="CO2687" s="14">
        <f>Таблица1[[#This Row],[Т9]]-Таблица1[[#This Row],[Т2]]</f>
        <v>44917.105685495953</v>
      </c>
      <c r="CP2687" s="14">
        <f>Таблица1[[#This Row],[Т9]]-Таблица1[[#This Row],[Т1]]</f>
        <v>897.45409671474772</v>
      </c>
      <c r="CQ2687" s="14">
        <f>Таблица1[[#This Row],[Т9]]-Таблица1[[#This Row],[угол обхв6]]</f>
        <v>47504.033380161221</v>
      </c>
      <c r="CR2687" s="14">
        <f>Таблица1[[#This Row],[Т9]]-Таблица1[[#This Row],[угол обхв5]]</f>
        <v>1190.6812929351217</v>
      </c>
      <c r="CS2687" s="14">
        <f>Таблица1[[#This Row],[Т9]]-Таблица1[[#This Row],[угол обхв4]]</f>
        <v>59061.662817277473</v>
      </c>
      <c r="CT2687" s="14">
        <f>Таблица1[[#This Row],[Lкан_прям, мм]]+Таблица1[[#This Row],[Lкан_дуг, мм]]+Таблица1[[#This Row],[Lкан_леб,мм]]</f>
        <v>85045.326329871838</v>
      </c>
      <c r="CU2687" s="16">
        <f>Таблица1[[#This Row],[Lкан_леб,мм]]</f>
        <v>57870.981524342351</v>
      </c>
      <c r="CV2687" s="14">
        <f>2534431-(Таблица1[[#This Row],[Т23]]+Таблица1[[#This Row],[угол обхв3]])</f>
        <v>2448926.6551944707</v>
      </c>
      <c r="CW2687" s="50">
        <f>SUM(X2687:AC2687,AD2687:AI2687)-Таблица1[[#This Row],[lподв_min, мм]]</f>
        <v>22334.540888490381</v>
      </c>
      <c r="CX2687" s="17">
        <f>CW3126-Таблица1[[#This Row],[Суммарная длина каната]]</f>
        <v>-2448926.6551944707</v>
      </c>
    </row>
    <row r="2688" spans="1:102" x14ac:dyDescent="0.25">
      <c r="A2688" s="21">
        <v>2687</v>
      </c>
      <c r="B2688" s="10">
        <v>68.287346938775499</v>
      </c>
      <c r="C2688" s="10">
        <v>112.3546938775511</v>
      </c>
      <c r="D2688" s="11">
        <v>12263.344069455861</v>
      </c>
      <c r="E2688" s="11">
        <v>20791.360812613184</v>
      </c>
      <c r="F2688" s="11">
        <v>12126.960415802596</v>
      </c>
      <c r="G2688" s="11">
        <v>20824.834668324562</v>
      </c>
      <c r="H2688" s="11">
        <v>12671.343579455861</v>
      </c>
      <c r="I2688" s="11">
        <v>15915.582872609588</v>
      </c>
      <c r="J2688" s="11">
        <v>4875.7779400035961</v>
      </c>
      <c r="K2688" s="11">
        <v>25983.66351258814</v>
      </c>
      <c r="L2688" s="11">
        <v>1190.6812929413413</v>
      </c>
      <c r="M2688" s="11">
        <v>57870.981524342351</v>
      </c>
      <c r="N2688" s="11">
        <v>3235.4508909962938</v>
      </c>
      <c r="O2688" s="11">
        <v>21428.464827711592</v>
      </c>
      <c r="P2688" s="43">
        <v>5558.9860843159704</v>
      </c>
      <c r="Q2688" s="11">
        <v>22481.3412879711</v>
      </c>
      <c r="R2688" s="11">
        <v>10995.127852708183</v>
      </c>
      <c r="S2688" s="11">
        <v>21785.212223830276</v>
      </c>
      <c r="T2688" s="11">
        <v>12384.306929778542</v>
      </c>
      <c r="U2688" s="11">
        <v>21687.772540795362</v>
      </c>
      <c r="V2688" s="11">
        <v>12263.344069455861</v>
      </c>
      <c r="W2688" s="11">
        <v>20791.360812613184</v>
      </c>
      <c r="X2688" s="12">
        <v>0</v>
      </c>
      <c r="Y2688" s="12">
        <v>281.70170148064682</v>
      </c>
      <c r="Z2688" s="12">
        <v>225.5509592972372</v>
      </c>
      <c r="AA2688" s="44">
        <v>232.04019061955935</v>
      </c>
      <c r="AB2688" s="45">
        <v>47.253829333786626</v>
      </c>
      <c r="AC2688" s="12">
        <v>404.13461221011119</v>
      </c>
      <c r="AD2688" s="12">
        <v>11557.629437116249</v>
      </c>
      <c r="AE2688" s="12">
        <v>2550.9536717007813</v>
      </c>
      <c r="AF2688" s="12">
        <v>5480.5321821881498</v>
      </c>
      <c r="AG2688" s="44">
        <v>1128.4755203370592</v>
      </c>
      <c r="AH2688" s="45">
        <v>390.29476040551708</v>
      </c>
      <c r="AI2688" s="12">
        <v>4875.7779408403831</v>
      </c>
      <c r="AJ2688" s="12">
        <v>-63.936575748403079</v>
      </c>
      <c r="AK2688" s="12">
        <v>-24.376971394247988</v>
      </c>
      <c r="AL2688" s="12">
        <v>7.2973375098174742</v>
      </c>
      <c r="AM2688" s="44">
        <v>39.882934568424986</v>
      </c>
      <c r="AN2688" s="45">
        <v>33.247039993284147</v>
      </c>
      <c r="AO2688" s="12">
        <v>89.99999988248895</v>
      </c>
      <c r="AP2688" s="12">
        <v>-2209.0860753871566</v>
      </c>
      <c r="AQ2688" s="12">
        <v>3067.053636059291</v>
      </c>
      <c r="AR2688" s="12">
        <v>5610.8096388044423</v>
      </c>
      <c r="AS2688" s="44">
        <v>11256.746063359438</v>
      </c>
      <c r="AT2688" s="45">
        <v>12160.620919706093</v>
      </c>
      <c r="AU2688" s="12">
        <v>12671.344069455861</v>
      </c>
      <c r="AV2688" s="12">
        <v>11225.412371344424</v>
      </c>
      <c r="AW2688" s="12">
        <v>21800.091474401092</v>
      </c>
      <c r="AX2688" s="12">
        <v>22886.036629184931</v>
      </c>
      <c r="AY2688" s="44">
        <v>22098.293542109786</v>
      </c>
      <c r="AZ2688" s="45">
        <v>21346.556232718111</v>
      </c>
      <c r="BA2688" s="12">
        <v>20791.360813449974</v>
      </c>
      <c r="BB2688" s="12">
        <v>2868.9411309063412</v>
      </c>
      <c r="BC2688" s="12">
        <v>5390.5888293789676</v>
      </c>
      <c r="BD2688" s="12">
        <v>11046.951407196657</v>
      </c>
      <c r="BE2688" s="44">
        <v>12122.688719127287</v>
      </c>
      <c r="BF2688" s="45">
        <v>12487.030079528311</v>
      </c>
      <c r="BG2688" s="12">
        <v>12671.344079455861</v>
      </c>
      <c r="BH2688" s="12">
        <v>21607.726077731797</v>
      </c>
      <c r="BI2688" s="12">
        <v>22852.967934660599</v>
      </c>
      <c r="BJ2688" s="12">
        <v>22189.907565044108</v>
      </c>
      <c r="BK2688" s="44">
        <v>21374.691222515852</v>
      </c>
      <c r="BL2688" s="45">
        <v>21132.577120690436</v>
      </c>
      <c r="BM2688" s="12">
        <v>15915.58287260959</v>
      </c>
      <c r="BN2688" s="12">
        <v>0</v>
      </c>
      <c r="BO2688" s="12">
        <v>39.559604354155084</v>
      </c>
      <c r="BP2688" s="12">
        <v>31.674308904065462</v>
      </c>
      <c r="BQ2688" s="48">
        <v>32.585597058607512</v>
      </c>
      <c r="BR2688" s="49">
        <v>6.635894575140834</v>
      </c>
      <c r="BS2688" s="13">
        <v>56.752959889204796</v>
      </c>
      <c r="BT2688" s="12">
        <v>459.01847565764484</v>
      </c>
      <c r="BV2688" s="14">
        <f>Таблица1[[#This Row],[Lкан_леб,мм]]</f>
        <v>57870.981524342351</v>
      </c>
      <c r="BW2688" s="50">
        <f>Таблица1[[#This Row],[угол обхв4]]+Таблица1[[#This Row],[Lдуг 3,мм]]</f>
        <v>11557.629437116249</v>
      </c>
      <c r="BX2688" s="54">
        <f>Таблица1[[#This Row],[угол обхв5]]+Таблица1[[#This Row],[Y5, мм]]</f>
        <v>58152.683225822999</v>
      </c>
      <c r="BY2688" s="14">
        <f>Таблица1[[#This Row],[угол обхв6]]+Таблица1[[#This Row],[Lдуг 4,мм]]</f>
        <v>14108.583108817031</v>
      </c>
      <c r="BZ2688" s="14">
        <f>Таблица1[[#This Row],[Т1]]+Таблица1[[#This Row],[X6, мм]]</f>
        <v>58378.234185120236</v>
      </c>
      <c r="CA2688" s="14">
        <f>Таблица1[[#This Row],[Т2]]+Таблица1[[#This Row],[Lдуг 5,мм]]</f>
        <v>19589.115291005182</v>
      </c>
      <c r="CB2688" s="14">
        <f>Таблица1[[#This Row],[Т3]]+Таблица1[[#This Row],[Y6, мм]]</f>
        <v>58610.274375739798</v>
      </c>
      <c r="CC2688" s="14">
        <f>Таблица1[[#This Row],[Т4]]+Таблица1[[#This Row],[Lдуг 6,мм]]</f>
        <v>20717.590811342241</v>
      </c>
      <c r="CD2688" s="14">
        <f>Таблица1[[#This Row],[Т5]]+Таблица1[[#This Row],[Lдуг 1,мм]]</f>
        <v>58657.528205073584</v>
      </c>
      <c r="CE2688" s="14">
        <f>Таблица1[[#This Row],[Т6]]+Таблица1[[#This Row],[Lпрям1, мм]]</f>
        <v>21107.885571747756</v>
      </c>
      <c r="CF2688" s="15">
        <f>Таблица1[[#This Row],[Т7]]+Таблица1[[#This Row],[Lдуг 2,мм]]</f>
        <v>59061.662817283694</v>
      </c>
      <c r="CG2688" s="14">
        <f>Таблица1[[#This Row],[Т8]]+Таблица1[[#This Row],[Lпрям2, мм]]</f>
        <v>25983.66351258814</v>
      </c>
      <c r="CH2688" s="14">
        <f>Таблица1[[#This Row],[Т9]]-Таблица1[[#This Row],[Т9]]</f>
        <v>0</v>
      </c>
      <c r="CI2688" s="50">
        <f>Таблица1[[#This Row],[Т9]]-Таблица1[[#This Row],[Т8]]</f>
        <v>37953.777245535937</v>
      </c>
      <c r="CJ2688" s="54">
        <f>Таблица1[[#This Row],[Т9]]-Таблица1[[#This Row],[Т7]]</f>
        <v>404.13461221010948</v>
      </c>
      <c r="CK2688" s="14">
        <f>Таблица1[[#This Row],[Т9]]-Таблица1[[#This Row],[Т6]]</f>
        <v>38344.072005941453</v>
      </c>
      <c r="CL2688" s="14">
        <f>Таблица1[[#This Row],[Т9]]-Таблица1[[#This Row],[Т5]]</f>
        <v>451.38844154389517</v>
      </c>
      <c r="CM2688" s="14">
        <f>Таблица1[[#This Row],[Т9]]-Таблица1[[#This Row],[Т4]]</f>
        <v>39472.547526278511</v>
      </c>
      <c r="CN2688" s="14">
        <f>Таблица1[[#This Row],[Т9]]-Таблица1[[#This Row],[Т3]]</f>
        <v>683.42863216345722</v>
      </c>
      <c r="CO2688" s="14">
        <f>Таблица1[[#This Row],[Т9]]-Таблица1[[#This Row],[Т2]]</f>
        <v>44953.079708466663</v>
      </c>
      <c r="CP2688" s="14">
        <f>Таблица1[[#This Row],[Т9]]-Таблица1[[#This Row],[Т1]]</f>
        <v>908.97959146069479</v>
      </c>
      <c r="CQ2688" s="14">
        <f>Таблица1[[#This Row],[Т9]]-Таблица1[[#This Row],[угол обхв6]]</f>
        <v>47504.033380167442</v>
      </c>
      <c r="CR2688" s="14">
        <f>Таблица1[[#This Row],[Т9]]-Таблица1[[#This Row],[угол обхв5]]</f>
        <v>1190.6812929413427</v>
      </c>
      <c r="CS2688" s="14">
        <f>Таблица1[[#This Row],[Т9]]-Таблица1[[#This Row],[угол обхв4]]</f>
        <v>59061.662817283694</v>
      </c>
      <c r="CT2688" s="14">
        <f>Таблица1[[#This Row],[Lкан_прям, мм]]+Таблица1[[#This Row],[Lкан_дуг, мм]]+Таблица1[[#This Row],[Lкан_леб,мм]]</f>
        <v>85045.326329871838</v>
      </c>
      <c r="CU2688" s="16">
        <f>Таблица1[[#This Row],[Lкан_леб,мм]]</f>
        <v>57870.981524342351</v>
      </c>
      <c r="CV2688" s="14">
        <f>2534431-(Таблица1[[#This Row],[Т23]]+Таблица1[[#This Row],[угол обхв3]])</f>
        <v>2448926.6551944707</v>
      </c>
      <c r="CW2688" s="50">
        <f>SUM(X2688:AC2688,AD2688:AI2688)-Таблица1[[#This Row],[lподв_min, мм]]</f>
        <v>22298.566865525885</v>
      </c>
      <c r="CX2688" s="17">
        <f>CW3127-Таблица1[[#This Row],[Суммарная длина каната]]</f>
        <v>-2448926.6551944707</v>
      </c>
    </row>
    <row r="2689" spans="1:102" x14ac:dyDescent="0.25">
      <c r="A2689" s="21">
        <v>2688</v>
      </c>
      <c r="B2689" s="10">
        <v>68.287346938775499</v>
      </c>
      <c r="C2689" s="10">
        <v>114.46082839365614</v>
      </c>
      <c r="D2689" s="11">
        <v>12255.801101326681</v>
      </c>
      <c r="E2689" s="11">
        <v>21089.734383853604</v>
      </c>
      <c r="F2689" s="11">
        <v>12118.279391879647</v>
      </c>
      <c r="G2689" s="11">
        <v>21118.173431495274</v>
      </c>
      <c r="H2689" s="11">
        <v>12663.80061132668</v>
      </c>
      <c r="I2689" s="11">
        <v>16176.690325408301</v>
      </c>
      <c r="J2689" s="11">
        <v>4913.0440584453008</v>
      </c>
      <c r="K2689" s="11">
        <v>25983.663512581799</v>
      </c>
      <c r="L2689" s="11">
        <v>1190.6812929476914</v>
      </c>
      <c r="M2689" s="11">
        <v>57870.981524342351</v>
      </c>
      <c r="N2689" s="11">
        <v>3235.4508909962938</v>
      </c>
      <c r="O2689" s="11">
        <v>21428.464827711592</v>
      </c>
      <c r="P2689" s="43">
        <v>5493.8641742940799</v>
      </c>
      <c r="Q2689" s="11">
        <v>22532.183341298165</v>
      </c>
      <c r="R2689" s="11">
        <v>10951.916870274777</v>
      </c>
      <c r="S2689" s="11">
        <v>22036.306574451966</v>
      </c>
      <c r="T2689" s="11">
        <v>12343.7384847992</v>
      </c>
      <c r="U2689" s="11">
        <v>21989.986024556358</v>
      </c>
      <c r="V2689" s="11">
        <v>12255.801101326681</v>
      </c>
      <c r="W2689" s="11">
        <v>21089.734383853604</v>
      </c>
      <c r="X2689" s="12">
        <v>0</v>
      </c>
      <c r="Y2689" s="12">
        <v>269.82081629630295</v>
      </c>
      <c r="Z2689" s="12">
        <v>222.43417990884154</v>
      </c>
      <c r="AA2689" s="44">
        <v>232.04019061955901</v>
      </c>
      <c r="AB2689" s="45">
        <v>47.253829333788218</v>
      </c>
      <c r="AC2689" s="12">
        <v>419.13227678919981</v>
      </c>
      <c r="AD2689" s="12">
        <v>11557.629437116249</v>
      </c>
      <c r="AE2689" s="12">
        <v>2513.687553259083</v>
      </c>
      <c r="AF2689" s="12">
        <v>5480.532182188148</v>
      </c>
      <c r="AG2689" s="44">
        <v>1128.4755203370628</v>
      </c>
      <c r="AH2689" s="45">
        <v>390.29476040551151</v>
      </c>
      <c r="AI2689" s="12">
        <v>4913.0440592757441</v>
      </c>
      <c r="AJ2689" s="12">
        <v>-63.936575748403079</v>
      </c>
      <c r="AK2689" s="12">
        <v>-26.045413987244096</v>
      </c>
      <c r="AL2689" s="12">
        <v>5.1912029937124515</v>
      </c>
      <c r="AM2689" s="44">
        <v>37.776800052319913</v>
      </c>
      <c r="AN2689" s="45">
        <v>31.140905477178862</v>
      </c>
      <c r="AO2689" s="12">
        <v>89.999999883380298</v>
      </c>
      <c r="AP2689" s="12">
        <v>-2209.0860753871566</v>
      </c>
      <c r="AQ2689" s="12">
        <v>3056.3048579264841</v>
      </c>
      <c r="AR2689" s="12">
        <v>5530.7798814093094</v>
      </c>
      <c r="AS2689" s="44">
        <v>11201.852389704518</v>
      </c>
      <c r="AT2689" s="45">
        <v>12132.743522092502</v>
      </c>
      <c r="AU2689" s="12">
        <v>12663.801101326679</v>
      </c>
      <c r="AV2689" s="12">
        <v>11225.412371344424</v>
      </c>
      <c r="AW2689" s="12">
        <v>21795.030918390137</v>
      </c>
      <c r="AX2689" s="12">
        <v>22938.509848639471</v>
      </c>
      <c r="AY2689" s="44">
        <v>22358.791048694351</v>
      </c>
      <c r="AZ2689" s="45">
        <v>21640.779601774073</v>
      </c>
      <c r="BA2689" s="12">
        <v>21089.734384684045</v>
      </c>
      <c r="BB2689" s="12">
        <v>2868.9411309063412</v>
      </c>
      <c r="BC2689" s="12">
        <v>5314.7181412242699</v>
      </c>
      <c r="BD2689" s="12">
        <v>10988.832577390007</v>
      </c>
      <c r="BE2689" s="44">
        <v>12093.802965369459</v>
      </c>
      <c r="BF2689" s="45">
        <v>12466.796064033379</v>
      </c>
      <c r="BG2689" s="12">
        <v>12663.80111132668</v>
      </c>
      <c r="BH2689" s="12">
        <v>21607.726077731797</v>
      </c>
      <c r="BI2689" s="12">
        <v>22898.749431976707</v>
      </c>
      <c r="BJ2689" s="12">
        <v>22442.633081793272</v>
      </c>
      <c r="BK2689" s="44">
        <v>21667.50155031398</v>
      </c>
      <c r="BL2689" s="45">
        <v>21438.940806635888</v>
      </c>
      <c r="BM2689" s="12">
        <v>16176.690325408301</v>
      </c>
      <c r="BN2689" s="12">
        <v>0</v>
      </c>
      <c r="BO2689" s="12">
        <v>37.891161761158976</v>
      </c>
      <c r="BP2689" s="12">
        <v>31.236616980956548</v>
      </c>
      <c r="BQ2689" s="48">
        <v>32.585597058607469</v>
      </c>
      <c r="BR2689" s="49">
        <v>6.635894575141057</v>
      </c>
      <c r="BS2689" s="13">
        <v>58.859094406201429</v>
      </c>
      <c r="BT2689" s="12">
        <v>459.01847565764484</v>
      </c>
      <c r="BV2689" s="14">
        <f>Таблица1[[#This Row],[Lкан_леб,мм]]</f>
        <v>57870.981524342351</v>
      </c>
      <c r="BW2689" s="50">
        <f>Таблица1[[#This Row],[угол обхв4]]+Таблица1[[#This Row],[Lдуг 3,мм]]</f>
        <v>11557.629437116249</v>
      </c>
      <c r="BX2689" s="54">
        <f>Таблица1[[#This Row],[угол обхв5]]+Таблица1[[#This Row],[Y5, мм]]</f>
        <v>58140.802340638656</v>
      </c>
      <c r="BY2689" s="14">
        <f>Таблица1[[#This Row],[угол обхв6]]+Таблица1[[#This Row],[Lдуг 4,мм]]</f>
        <v>14071.316990375333</v>
      </c>
      <c r="BZ2689" s="14">
        <f>Таблица1[[#This Row],[Т1]]+Таблица1[[#This Row],[X6, мм]]</f>
        <v>58363.2365205475</v>
      </c>
      <c r="CA2689" s="14">
        <f>Таблица1[[#This Row],[Т2]]+Таблица1[[#This Row],[Lдуг 5,мм]]</f>
        <v>19551.849172563481</v>
      </c>
      <c r="CB2689" s="14">
        <f>Таблица1[[#This Row],[Т3]]+Таблица1[[#This Row],[Y6, мм]]</f>
        <v>58595.276711167062</v>
      </c>
      <c r="CC2689" s="14">
        <f>Таблица1[[#This Row],[Т4]]+Таблица1[[#This Row],[Lдуг 6,мм]]</f>
        <v>20680.324692900544</v>
      </c>
      <c r="CD2689" s="14">
        <f>Таблица1[[#This Row],[Т5]]+Таблица1[[#This Row],[Lдуг 1,мм]]</f>
        <v>58642.530540500848</v>
      </c>
      <c r="CE2689" s="14">
        <f>Таблица1[[#This Row],[Т6]]+Таблица1[[#This Row],[Lпрям1, мм]]</f>
        <v>21070.619453306055</v>
      </c>
      <c r="CF2689" s="15">
        <f>Таблица1[[#This Row],[Т7]]+Таблица1[[#This Row],[Lдуг 2,мм]]</f>
        <v>59061.662817290045</v>
      </c>
      <c r="CG2689" s="14">
        <f>Таблица1[[#This Row],[Т8]]+Таблица1[[#This Row],[Lпрям2, мм]]</f>
        <v>25983.663512581799</v>
      </c>
      <c r="CH2689" s="14">
        <f>Таблица1[[#This Row],[Т9]]-Таблица1[[#This Row],[Т9]]</f>
        <v>0</v>
      </c>
      <c r="CI2689" s="50">
        <f>Таблица1[[#This Row],[Т9]]-Таблица1[[#This Row],[Т8]]</f>
        <v>37991.04336398399</v>
      </c>
      <c r="CJ2689" s="54">
        <f>Таблица1[[#This Row],[Т9]]-Таблица1[[#This Row],[Т7]]</f>
        <v>419.13227678919793</v>
      </c>
      <c r="CK2689" s="14">
        <f>Таблица1[[#This Row],[Т9]]-Таблица1[[#This Row],[Т6]]</f>
        <v>38381.338124389498</v>
      </c>
      <c r="CL2689" s="14">
        <f>Таблица1[[#This Row],[Т9]]-Таблица1[[#This Row],[Т5]]</f>
        <v>466.38610612298362</v>
      </c>
      <c r="CM2689" s="14">
        <f>Таблица1[[#This Row],[Т9]]-Таблица1[[#This Row],[Т4]]</f>
        <v>39509.813644726564</v>
      </c>
      <c r="CN2689" s="14">
        <f>Таблица1[[#This Row],[Т9]]-Таблица1[[#This Row],[Т3]]</f>
        <v>698.42629674254567</v>
      </c>
      <c r="CO2689" s="14">
        <f>Таблица1[[#This Row],[Т9]]-Таблица1[[#This Row],[Т2]]</f>
        <v>44990.345826914709</v>
      </c>
      <c r="CP2689" s="14">
        <f>Таблица1[[#This Row],[Т9]]-Таблица1[[#This Row],[Т1]]</f>
        <v>920.86047665138904</v>
      </c>
      <c r="CQ2689" s="14">
        <f>Таблица1[[#This Row],[Т9]]-Таблица1[[#This Row],[угол обхв6]]</f>
        <v>47504.033380173794</v>
      </c>
      <c r="CR2689" s="14">
        <f>Таблица1[[#This Row],[Т9]]-Таблица1[[#This Row],[угол обхв5]]</f>
        <v>1190.6812929476946</v>
      </c>
      <c r="CS2689" s="14">
        <f>Таблица1[[#This Row],[Т9]]-Таблица1[[#This Row],[угол обхв4]]</f>
        <v>59061.662817290045</v>
      </c>
      <c r="CT2689" s="14">
        <f>Таблица1[[#This Row],[Lкан_прям, мм]]+Таблица1[[#This Row],[Lкан_дуг, мм]]+Таблица1[[#This Row],[Lкан_леб,мм]]</f>
        <v>85045.326329871838</v>
      </c>
      <c r="CU2689" s="16">
        <f>Таблица1[[#This Row],[Lкан_леб,мм]]</f>
        <v>57870.981524342351</v>
      </c>
      <c r="CV2689" s="14">
        <f>2534431-(Таблица1[[#This Row],[Т23]]+Таблица1[[#This Row],[угол обхв3]])</f>
        <v>2448926.6551944707</v>
      </c>
      <c r="CW2689" s="50">
        <f>SUM(X2689:AC2689,AD2689:AI2689)-Таблица1[[#This Row],[lподв_min, мм]]</f>
        <v>22261.300747084191</v>
      </c>
      <c r="CX2689" s="17">
        <f>CW3128-Таблица1[[#This Row],[Суммарная длина каната]]</f>
        <v>-2448926.6551944707</v>
      </c>
    </row>
    <row r="2690" spans="1:102" x14ac:dyDescent="0.25">
      <c r="A2690" s="21">
        <v>2689</v>
      </c>
      <c r="B2690" s="10">
        <v>68.287346938775499</v>
      </c>
      <c r="C2690" s="10">
        <v>115.03877551020416</v>
      </c>
      <c r="D2690" s="11">
        <v>12251.81395179305</v>
      </c>
      <c r="E2690" s="11">
        <v>21171.544785622031</v>
      </c>
      <c r="F2690" s="11">
        <v>12114.012376561182</v>
      </c>
      <c r="G2690" s="11">
        <v>21198.595217478403</v>
      </c>
      <c r="H2690" s="11">
        <v>12659.81346179305</v>
      </c>
      <c r="I2690" s="11">
        <v>16248.17713779455</v>
      </c>
      <c r="J2690" s="11">
        <v>4923.3676478274829</v>
      </c>
      <c r="K2690" s="11">
        <v>25983.663512580064</v>
      </c>
      <c r="L2690" s="11">
        <v>1190.6812929494311</v>
      </c>
      <c r="M2690" s="11">
        <v>57870.981524342351</v>
      </c>
      <c r="N2690" s="11">
        <v>3235.4508909962938</v>
      </c>
      <c r="O2690" s="11">
        <v>21428.464827711592</v>
      </c>
      <c r="P2690" s="43">
        <v>5475.6711812163239</v>
      </c>
      <c r="Q2690" s="11">
        <v>22545.713317047768</v>
      </c>
      <c r="R2690" s="11">
        <v>10938.448067182067</v>
      </c>
      <c r="S2690" s="11">
        <v>22104.916658532293</v>
      </c>
      <c r="T2690" s="11">
        <v>12330.66610512258</v>
      </c>
      <c r="U2690" s="11">
        <v>22072.637643165192</v>
      </c>
      <c r="V2690" s="11">
        <v>12251.81395179305</v>
      </c>
      <c r="W2690" s="11">
        <v>21171.544785622031</v>
      </c>
      <c r="X2690" s="12">
        <v>0</v>
      </c>
      <c r="Y2690" s="12">
        <v>266.53766543384967</v>
      </c>
      <c r="Z2690" s="12">
        <v>221.60180209613759</v>
      </c>
      <c r="AA2690" s="44">
        <v>232.0401906195581</v>
      </c>
      <c r="AB2690" s="45">
        <v>47.253829333787309</v>
      </c>
      <c r="AC2690" s="12">
        <v>423.24780546609833</v>
      </c>
      <c r="AD2690" s="12">
        <v>11557.629437116249</v>
      </c>
      <c r="AE2690" s="12">
        <v>2503.3639638769037</v>
      </c>
      <c r="AF2690" s="12">
        <v>5480.5321821881498</v>
      </c>
      <c r="AG2690" s="44">
        <v>1128.4755203370603</v>
      </c>
      <c r="AH2690" s="45">
        <v>390.29476040551606</v>
      </c>
      <c r="AI2690" s="12">
        <v>4923.3676486561853</v>
      </c>
      <c r="AJ2690" s="12">
        <v>-63.936575748403079</v>
      </c>
      <c r="AK2690" s="12">
        <v>-26.506469594899265</v>
      </c>
      <c r="AL2690" s="12">
        <v>4.6132558771644687</v>
      </c>
      <c r="AM2690" s="44">
        <v>37.198852935771811</v>
      </c>
      <c r="AN2690" s="45">
        <v>30.56295836063088</v>
      </c>
      <c r="AO2690" s="12">
        <v>89.999999883624824</v>
      </c>
      <c r="AP2690" s="12">
        <v>-2209.0860753871566</v>
      </c>
      <c r="AQ2690" s="12">
        <v>3053.3609551232794</v>
      </c>
      <c r="AR2690" s="12">
        <v>5508.4864317605707</v>
      </c>
      <c r="AS2690" s="44">
        <v>11185.117999797227</v>
      </c>
      <c r="AT2690" s="45">
        <v>12123.204290026295</v>
      </c>
      <c r="AU2690" s="12">
        <v>12659.813951793049</v>
      </c>
      <c r="AV2690" s="12">
        <v>11225.412371344424</v>
      </c>
      <c r="AW2690" s="12">
        <v>21793.577488754399</v>
      </c>
      <c r="AX2690" s="12">
        <v>22952.391518248322</v>
      </c>
      <c r="AY2690" s="44">
        <v>22429.905803495065</v>
      </c>
      <c r="AZ2690" s="45">
        <v>21721.320698972409</v>
      </c>
      <c r="BA2690" s="12">
        <v>21171.544786450733</v>
      </c>
      <c r="BB2690" s="12">
        <v>2868.9411309063412</v>
      </c>
      <c r="BC2690" s="12">
        <v>5293.58124534331</v>
      </c>
      <c r="BD2690" s="12">
        <v>10971.263317726314</v>
      </c>
      <c r="BE2690" s="44">
        <v>12083.996172507421</v>
      </c>
      <c r="BF2690" s="45">
        <v>12459.275766889334</v>
      </c>
      <c r="BG2690" s="12">
        <v>12659.81396179305</v>
      </c>
      <c r="BH2690" s="12">
        <v>21607.726077731797</v>
      </c>
      <c r="BI2690" s="12">
        <v>22910.825978090579</v>
      </c>
      <c r="BJ2690" s="12">
        <v>22511.594859732846</v>
      </c>
      <c r="BK2690" s="44">
        <v>21747.648498202419</v>
      </c>
      <c r="BL2690" s="45">
        <v>21522.861729814813</v>
      </c>
      <c r="BM2690" s="12">
        <v>16248.17713779455</v>
      </c>
      <c r="BN2690" s="12">
        <v>0</v>
      </c>
      <c r="BO2690" s="12">
        <v>37.430106153503807</v>
      </c>
      <c r="BP2690" s="12">
        <v>31.119725472063731</v>
      </c>
      <c r="BQ2690" s="48">
        <v>32.585597058607341</v>
      </c>
      <c r="BR2690" s="49">
        <v>6.6358945751409291</v>
      </c>
      <c r="BS2690" s="13">
        <v>59.437041522993944</v>
      </c>
      <c r="BT2690" s="12">
        <v>459.01847565764484</v>
      </c>
      <c r="BV2690" s="14">
        <f>Таблица1[[#This Row],[Lкан_леб,мм]]</f>
        <v>57870.981524342351</v>
      </c>
      <c r="BW2690" s="50">
        <f>Таблица1[[#This Row],[угол обхв4]]+Таблица1[[#This Row],[Lдуг 3,мм]]</f>
        <v>11557.629437116249</v>
      </c>
      <c r="BX2690" s="54">
        <f>Таблица1[[#This Row],[угол обхв5]]+Таблица1[[#This Row],[Y5, мм]]</f>
        <v>58137.519189776198</v>
      </c>
      <c r="BY2690" s="14">
        <f>Таблица1[[#This Row],[угол обхв6]]+Таблица1[[#This Row],[Lдуг 4,мм]]</f>
        <v>14060.993400993153</v>
      </c>
      <c r="BZ2690" s="14">
        <f>Таблица1[[#This Row],[Т1]]+Таблица1[[#This Row],[X6, мм]]</f>
        <v>58359.120991872333</v>
      </c>
      <c r="CA2690" s="14">
        <f>Таблица1[[#This Row],[Т2]]+Таблица1[[#This Row],[Lдуг 5,мм]]</f>
        <v>19541.525583181305</v>
      </c>
      <c r="CB2690" s="14">
        <f>Таблица1[[#This Row],[Т3]]+Таблица1[[#This Row],[Y6, мм]]</f>
        <v>58591.161182491887</v>
      </c>
      <c r="CC2690" s="14">
        <f>Таблица1[[#This Row],[Т4]]+Таблица1[[#This Row],[Lдуг 6,мм]]</f>
        <v>20670.001103518363</v>
      </c>
      <c r="CD2690" s="14">
        <f>Таблица1[[#This Row],[Т5]]+Таблица1[[#This Row],[Lдуг 1,мм]]</f>
        <v>58638.415011825673</v>
      </c>
      <c r="CE2690" s="14">
        <f>Таблица1[[#This Row],[Т6]]+Таблица1[[#This Row],[Lпрям1, мм]]</f>
        <v>21060.295863923879</v>
      </c>
      <c r="CF2690" s="15">
        <f>Таблица1[[#This Row],[Т7]]+Таблица1[[#This Row],[Lдуг 2,мм]]</f>
        <v>59061.66281729177</v>
      </c>
      <c r="CG2690" s="14">
        <f>Таблица1[[#This Row],[Т8]]+Таблица1[[#This Row],[Lпрям2, мм]]</f>
        <v>25983.663512580064</v>
      </c>
      <c r="CH2690" s="14">
        <f>Таблица1[[#This Row],[Т9]]-Таблица1[[#This Row],[Т9]]</f>
        <v>0</v>
      </c>
      <c r="CI2690" s="50">
        <f>Таблица1[[#This Row],[Т9]]-Таблица1[[#This Row],[Т8]]</f>
        <v>38001.366953367891</v>
      </c>
      <c r="CJ2690" s="54">
        <f>Таблица1[[#This Row],[Т9]]-Таблица1[[#This Row],[Т7]]</f>
        <v>423.24780546609691</v>
      </c>
      <c r="CK2690" s="14">
        <f>Таблица1[[#This Row],[Т9]]-Таблица1[[#This Row],[Т6]]</f>
        <v>38391.661713773407</v>
      </c>
      <c r="CL2690" s="14">
        <f>Таблица1[[#This Row],[Т9]]-Таблица1[[#This Row],[Т5]]</f>
        <v>470.50163479988259</v>
      </c>
      <c r="CM2690" s="14">
        <f>Таблица1[[#This Row],[Т9]]-Таблица1[[#This Row],[Т4]]</f>
        <v>39520.137234110465</v>
      </c>
      <c r="CN2690" s="14">
        <f>Таблица1[[#This Row],[Т9]]-Таблица1[[#This Row],[Т3]]</f>
        <v>702.54182541943737</v>
      </c>
      <c r="CO2690" s="14">
        <f>Таблица1[[#This Row],[Т9]]-Таблица1[[#This Row],[Т2]]</f>
        <v>45000.669416298617</v>
      </c>
      <c r="CP2690" s="14">
        <f>Таблица1[[#This Row],[Т9]]-Таблица1[[#This Row],[Т1]]</f>
        <v>924.14362751557201</v>
      </c>
      <c r="CQ2690" s="14">
        <f>Таблица1[[#This Row],[Т9]]-Таблица1[[#This Row],[угол обхв6]]</f>
        <v>47504.033380175519</v>
      </c>
      <c r="CR2690" s="14">
        <f>Таблица1[[#This Row],[Т9]]-Таблица1[[#This Row],[угол обхв5]]</f>
        <v>1190.681292949419</v>
      </c>
      <c r="CS2690" s="14">
        <f>Таблица1[[#This Row],[Т9]]-Таблица1[[#This Row],[угол обхв4]]</f>
        <v>59061.66281729177</v>
      </c>
      <c r="CT2690" s="14">
        <f>Таблица1[[#This Row],[Lкан_прям, мм]]+Таблица1[[#This Row],[Lкан_дуг, мм]]+Таблица1[[#This Row],[Lкан_леб,мм]]</f>
        <v>85045.326329871838</v>
      </c>
      <c r="CU2690" s="16">
        <f>Таблица1[[#This Row],[Lкан_леб,мм]]</f>
        <v>57870.981524342351</v>
      </c>
      <c r="CV2690" s="14">
        <f>2534431-(Таблица1[[#This Row],[Т23]]+Таблица1[[#This Row],[угол обхв3]])</f>
        <v>2448926.6551944707</v>
      </c>
      <c r="CW2690" s="50">
        <f>SUM(X2690:AC2690,AD2690:AI2690)-Таблица1[[#This Row],[lподв_min, мм]]</f>
        <v>22250.977157702011</v>
      </c>
      <c r="CX2690" s="17">
        <f>CW3129-Таблица1[[#This Row],[Суммарная длина каната]]</f>
        <v>-2448926.6551944707</v>
      </c>
    </row>
    <row r="2691" spans="1:102" x14ac:dyDescent="0.25">
      <c r="A2691" s="21">
        <v>2690</v>
      </c>
      <c r="B2691" s="10">
        <v>68.287346938775499</v>
      </c>
      <c r="C2691" s="10">
        <v>117.72285714285721</v>
      </c>
      <c r="D2691" s="11">
        <v>12222.492875116817</v>
      </c>
      <c r="E2691" s="11">
        <v>21550.771724813669</v>
      </c>
      <c r="F2691" s="11">
        <v>12083.575735936422</v>
      </c>
      <c r="G2691" s="11">
        <v>21571.339380050344</v>
      </c>
      <c r="H2691" s="11">
        <v>12630.492385116817</v>
      </c>
      <c r="I2691" s="11">
        <v>16578.932260676691</v>
      </c>
      <c r="J2691" s="11">
        <v>4971.8394641369769</v>
      </c>
      <c r="K2691" s="11">
        <v>25983.663512571988</v>
      </c>
      <c r="L2691" s="11">
        <v>1190.6812929575062</v>
      </c>
      <c r="M2691" s="11">
        <v>57870.981524342351</v>
      </c>
      <c r="N2691" s="11">
        <v>3235.4508909962938</v>
      </c>
      <c r="O2691" s="11">
        <v>21428.464827711592</v>
      </c>
      <c r="P2691" s="43">
        <v>5389.433207701044</v>
      </c>
      <c r="Q2691" s="11">
        <v>22606.113177394698</v>
      </c>
      <c r="R2691" s="11">
        <v>10866.859047293512</v>
      </c>
      <c r="S2691" s="11">
        <v>22421.616099464576</v>
      </c>
      <c r="T2691" s="11">
        <v>12259.061307827144</v>
      </c>
      <c r="U2691" s="11">
        <v>22454.56857683801</v>
      </c>
      <c r="V2691" s="11">
        <v>12222.492875116817</v>
      </c>
      <c r="W2691" s="11">
        <v>21550.771724813669</v>
      </c>
      <c r="X2691" s="12">
        <v>0</v>
      </c>
      <c r="Y2691" s="12">
        <v>251.1541920022411</v>
      </c>
      <c r="Z2691" s="12">
        <v>217.87208227984891</v>
      </c>
      <c r="AA2691" s="44">
        <v>232.04019061955844</v>
      </c>
      <c r="AB2691" s="45">
        <v>47.253829333785362</v>
      </c>
      <c r="AC2691" s="12">
        <v>442.36099872207251</v>
      </c>
      <c r="AD2691" s="12">
        <v>11557.629437116249</v>
      </c>
      <c r="AE2691" s="12">
        <v>2454.8921475674065</v>
      </c>
      <c r="AF2691" s="12">
        <v>5480.5321821881507</v>
      </c>
      <c r="AG2691" s="44">
        <v>1128.4755203370626</v>
      </c>
      <c r="AH2691" s="45">
        <v>390.2947604055185</v>
      </c>
      <c r="AI2691" s="12">
        <v>4971.8394649576003</v>
      </c>
      <c r="AJ2691" s="12">
        <v>-63.936575748403079</v>
      </c>
      <c r="AK2691" s="12">
        <v>-28.666783570102218</v>
      </c>
      <c r="AL2691" s="12">
        <v>1.9291742445113909</v>
      </c>
      <c r="AM2691" s="44">
        <v>34.514771303118778</v>
      </c>
      <c r="AN2691" s="45">
        <v>27.87887672797812</v>
      </c>
      <c r="AO2691" s="12">
        <v>89.99999988475939</v>
      </c>
      <c r="AP2691" s="12">
        <v>-2209.0860753871566</v>
      </c>
      <c r="AQ2691" s="12">
        <v>3039.7272103666483</v>
      </c>
      <c r="AR2691" s="12">
        <v>5403.1681526467437</v>
      </c>
      <c r="AS2691" s="44">
        <v>11098.039470496155</v>
      </c>
      <c r="AT2691" s="45">
        <v>12068.278890505957</v>
      </c>
      <c r="AU2691" s="12">
        <v>12630.492875116817</v>
      </c>
      <c r="AV2691" s="12">
        <v>11225.412371344424</v>
      </c>
      <c r="AW2691" s="12">
        <v>21786.453990733022</v>
      </c>
      <c r="AX2691" s="12">
        <v>23013.881924710309</v>
      </c>
      <c r="AY2691" s="44">
        <v>22757.799995461763</v>
      </c>
      <c r="AZ2691" s="45">
        <v>22093.921839377257</v>
      </c>
      <c r="BA2691" s="12">
        <v>21550.771725634291</v>
      </c>
      <c r="BB2691" s="12">
        <v>2868.9411309063412</v>
      </c>
      <c r="BC2691" s="12">
        <v>5193.709527071399</v>
      </c>
      <c r="BD2691" s="12">
        <v>10880.593992239212</v>
      </c>
      <c r="BE2691" s="44">
        <v>12027.880884624503</v>
      </c>
      <c r="BF2691" s="45">
        <v>12413.275292438004</v>
      </c>
      <c r="BG2691" s="12">
        <v>12630.492885116817</v>
      </c>
      <c r="BH2691" s="12">
        <v>21607.726077731797</v>
      </c>
      <c r="BI2691" s="12">
        <v>22964.102340416128</v>
      </c>
      <c r="BJ2691" s="12">
        <v>22829.384846780184</v>
      </c>
      <c r="BK2691" s="44">
        <v>22118.384680840823</v>
      </c>
      <c r="BL2691" s="45">
        <v>21911.418462274418</v>
      </c>
      <c r="BM2691" s="12">
        <v>16578.932260676691</v>
      </c>
      <c r="BN2691" s="12">
        <v>0</v>
      </c>
      <c r="BO2691" s="12">
        <v>35.269792178300854</v>
      </c>
      <c r="BP2691" s="12">
        <v>30.595957814613612</v>
      </c>
      <c r="BQ2691" s="48">
        <v>32.585597058607384</v>
      </c>
      <c r="BR2691" s="49">
        <v>6.6358945751406564</v>
      </c>
      <c r="BS2691" s="13">
        <v>62.121123156781273</v>
      </c>
      <c r="BT2691" s="12">
        <v>459.01847565764484</v>
      </c>
      <c r="BV2691" s="14">
        <f>Таблица1[[#This Row],[Lкан_леб,мм]]</f>
        <v>57870.981524342351</v>
      </c>
      <c r="BW2691" s="50">
        <f>Таблица1[[#This Row],[угол обхв4]]+Таблица1[[#This Row],[Lдуг 3,мм]]</f>
        <v>11557.629437116249</v>
      </c>
      <c r="BX2691" s="54">
        <f>Таблица1[[#This Row],[угол обхв5]]+Таблица1[[#This Row],[Y5, мм]]</f>
        <v>58122.135716344594</v>
      </c>
      <c r="BY2691" s="14">
        <f>Таблица1[[#This Row],[угол обхв6]]+Таблица1[[#This Row],[Lдуг 4,мм]]</f>
        <v>14012.521584683656</v>
      </c>
      <c r="BZ2691" s="14">
        <f>Таблица1[[#This Row],[Т1]]+Таблица1[[#This Row],[X6, мм]]</f>
        <v>58340.007798624443</v>
      </c>
      <c r="CA2691" s="14">
        <f>Таблица1[[#This Row],[Т2]]+Таблица1[[#This Row],[Lдуг 5,мм]]</f>
        <v>19493.053766871806</v>
      </c>
      <c r="CB2691" s="14">
        <f>Таблица1[[#This Row],[Т3]]+Таблица1[[#This Row],[Y6, мм]]</f>
        <v>58572.047989244005</v>
      </c>
      <c r="CC2691" s="14">
        <f>Таблица1[[#This Row],[Т4]]+Таблица1[[#This Row],[Lдуг 6,мм]]</f>
        <v>20621.529287208868</v>
      </c>
      <c r="CD2691" s="14">
        <f>Таблица1[[#This Row],[Т5]]+Таблица1[[#This Row],[Lдуг 1,мм]]</f>
        <v>58619.301818577791</v>
      </c>
      <c r="CE2691" s="14">
        <f>Таблица1[[#This Row],[Т6]]+Таблица1[[#This Row],[Lпрям1, мм]]</f>
        <v>21011.824047614387</v>
      </c>
      <c r="CF2691" s="15">
        <f>Таблица1[[#This Row],[Т7]]+Таблица1[[#This Row],[Lдуг 2,мм]]</f>
        <v>59061.662817299861</v>
      </c>
      <c r="CG2691" s="14">
        <f>Таблица1[[#This Row],[Т8]]+Таблица1[[#This Row],[Lпрям2, мм]]</f>
        <v>25983.663512571988</v>
      </c>
      <c r="CH2691" s="14">
        <f>Таблица1[[#This Row],[Т9]]-Таблица1[[#This Row],[Т9]]</f>
        <v>0</v>
      </c>
      <c r="CI2691" s="50">
        <f>Таблица1[[#This Row],[Т9]]-Таблица1[[#This Row],[Т8]]</f>
        <v>38049.838769685477</v>
      </c>
      <c r="CJ2691" s="54">
        <f>Таблица1[[#This Row],[Т9]]-Таблица1[[#This Row],[Т7]]</f>
        <v>442.36099872206978</v>
      </c>
      <c r="CK2691" s="14">
        <f>Таблица1[[#This Row],[Т9]]-Таблица1[[#This Row],[Т6]]</f>
        <v>38440.133530090992</v>
      </c>
      <c r="CL2691" s="14">
        <f>Таблица1[[#This Row],[Т9]]-Таблица1[[#This Row],[Т5]]</f>
        <v>489.61482805585547</v>
      </c>
      <c r="CM2691" s="14">
        <f>Таблица1[[#This Row],[Т9]]-Таблица1[[#This Row],[Т4]]</f>
        <v>39568.609050428058</v>
      </c>
      <c r="CN2691" s="14">
        <f>Таблица1[[#This Row],[Т9]]-Таблица1[[#This Row],[Т3]]</f>
        <v>721.65501867541752</v>
      </c>
      <c r="CO2691" s="14">
        <f>Таблица1[[#This Row],[Т9]]-Таблица1[[#This Row],[Т2]]</f>
        <v>45049.141232616203</v>
      </c>
      <c r="CP2691" s="14">
        <f>Таблица1[[#This Row],[Т9]]-Таблица1[[#This Row],[Т1]]</f>
        <v>939.52710095526709</v>
      </c>
      <c r="CQ2691" s="14">
        <f>Таблица1[[#This Row],[Т9]]-Таблица1[[#This Row],[угол обхв6]]</f>
        <v>47504.03338018361</v>
      </c>
      <c r="CR2691" s="14">
        <f>Таблица1[[#This Row],[Т9]]-Таблица1[[#This Row],[угол обхв5]]</f>
        <v>1190.6812929575099</v>
      </c>
      <c r="CS2691" s="14">
        <f>Таблица1[[#This Row],[Т9]]-Таблица1[[#This Row],[угол обхв4]]</f>
        <v>59061.662817299861</v>
      </c>
      <c r="CT2691" s="14">
        <f>Таблица1[[#This Row],[Lкан_прям, мм]]+Таблица1[[#This Row],[Lкан_дуг, мм]]+Таблица1[[#This Row],[Lкан_леб,мм]]</f>
        <v>85045.326329871838</v>
      </c>
      <c r="CU2691" s="16">
        <f>Таблица1[[#This Row],[Lкан_леб,мм]]</f>
        <v>57870.981524342351</v>
      </c>
      <c r="CV2691" s="14">
        <f>2534431-(Таблица1[[#This Row],[Т23]]+Таблица1[[#This Row],[угол обхв3]])</f>
        <v>2448926.6551944707</v>
      </c>
      <c r="CW2691" s="50">
        <f>SUM(X2691:AC2691,AD2691:AI2691)-Таблица1[[#This Row],[lподв_min, мм]]</f>
        <v>22202.505341392516</v>
      </c>
      <c r="CX2691" s="17">
        <f>CW3130-Таблица1[[#This Row],[Суммарная длина каната]]</f>
        <v>-2448926.6551944707</v>
      </c>
    </row>
    <row r="2692" spans="1:102" x14ac:dyDescent="0.25">
      <c r="A2692" s="21">
        <v>2691</v>
      </c>
      <c r="B2692" s="10">
        <v>68.287346938775499</v>
      </c>
      <c r="C2692" s="10">
        <v>120.40693877551027</v>
      </c>
      <c r="D2692" s="11">
        <v>12175.445174332192</v>
      </c>
      <c r="E2692" s="11">
        <v>21928.209548563475</v>
      </c>
      <c r="F2692" s="11">
        <v>12035.717276550437</v>
      </c>
      <c r="G2692" s="11">
        <v>21942.249298614377</v>
      </c>
      <c r="H2692" s="11">
        <v>12583.444684332193</v>
      </c>
      <c r="I2692" s="11">
        <v>16907.072443395155</v>
      </c>
      <c r="J2692" s="11">
        <v>5021.1371051683218</v>
      </c>
      <c r="K2692" s="11">
        <v>25983.663512563926</v>
      </c>
      <c r="L2692" s="11">
        <v>1190.681292965565</v>
      </c>
      <c r="M2692" s="11">
        <v>57870.981524342351</v>
      </c>
      <c r="N2692" s="11">
        <v>3235.4508909962938</v>
      </c>
      <c r="O2692" s="11">
        <v>21428.464827711592</v>
      </c>
      <c r="P2692" s="43">
        <v>5300.4613830098288</v>
      </c>
      <c r="Q2692" s="11">
        <v>22662.408342525163</v>
      </c>
      <c r="R2692" s="11">
        <v>10780.517870248319</v>
      </c>
      <c r="S2692" s="11">
        <v>22734.61565985065</v>
      </c>
      <c r="T2692" s="11">
        <v>12169.649649716068</v>
      </c>
      <c r="U2692" s="11">
        <v>22832.72732721375</v>
      </c>
      <c r="V2692" s="11">
        <v>12175.445174332192</v>
      </c>
      <c r="W2692" s="11">
        <v>21928.209548563475</v>
      </c>
      <c r="X2692" s="12">
        <v>0</v>
      </c>
      <c r="Y2692" s="12">
        <v>235.53388243272067</v>
      </c>
      <c r="Z2692" s="12">
        <v>214.37919860147193</v>
      </c>
      <c r="AA2692" s="44">
        <v>232.04019061955924</v>
      </c>
      <c r="AB2692" s="45">
        <v>47.253829333786349</v>
      </c>
      <c r="AC2692" s="12">
        <v>461.47419197802691</v>
      </c>
      <c r="AD2692" s="12">
        <v>11557.629437116249</v>
      </c>
      <c r="AE2692" s="12">
        <v>2405.5945065360565</v>
      </c>
      <c r="AF2692" s="12">
        <v>5480.5321821881507</v>
      </c>
      <c r="AG2692" s="44">
        <v>1128.4755203370612</v>
      </c>
      <c r="AH2692" s="45">
        <v>390.29476040551634</v>
      </c>
      <c r="AI2692" s="12">
        <v>5021.1371059808871</v>
      </c>
      <c r="AJ2692" s="12">
        <v>-63.936575748403079</v>
      </c>
      <c r="AK2692" s="12">
        <v>-30.860356641232929</v>
      </c>
      <c r="AL2692" s="12">
        <v>-0.75490738814170055</v>
      </c>
      <c r="AM2692" s="44">
        <v>31.830689670465798</v>
      </c>
      <c r="AN2692" s="45">
        <v>25.194795095325002</v>
      </c>
      <c r="AO2692" s="12">
        <v>89.999999885890816</v>
      </c>
      <c r="AP2692" s="12">
        <v>-2209.0860753871566</v>
      </c>
      <c r="AQ2692" s="12">
        <v>3026.168340393499</v>
      </c>
      <c r="AR2692" s="12">
        <v>5295.0858857972498</v>
      </c>
      <c r="AS2692" s="44">
        <v>10995.701539003247</v>
      </c>
      <c r="AT2692" s="45">
        <v>11995.965235831516</v>
      </c>
      <c r="AU2692" s="12">
        <v>12583.44517433219</v>
      </c>
      <c r="AV2692" s="12">
        <v>11225.412371344424</v>
      </c>
      <c r="AW2692" s="12">
        <v>21778.700197160753</v>
      </c>
      <c r="AX2692" s="12">
        <v>23070.372929259993</v>
      </c>
      <c r="AY2692" s="44">
        <v>23081.256668245747</v>
      </c>
      <c r="AZ2692" s="45">
        <v>22463.542110319057</v>
      </c>
      <c r="BA2692" s="12">
        <v>21928.209549376043</v>
      </c>
      <c r="BB2692" s="12">
        <v>2868.9411309063412</v>
      </c>
      <c r="BC2692" s="12">
        <v>5091.178832407034</v>
      </c>
      <c r="BD2692" s="12">
        <v>10775.142373035742</v>
      </c>
      <c r="BE2692" s="44">
        <v>11954.46598096114</v>
      </c>
      <c r="BF2692" s="45">
        <v>12349.129588216741</v>
      </c>
      <c r="BG2692" s="12">
        <v>12583.445184332193</v>
      </c>
      <c r="BH2692" s="12">
        <v>21607.726077731797</v>
      </c>
      <c r="BI2692" s="12">
        <v>23012.643711974324</v>
      </c>
      <c r="BJ2692" s="12">
        <v>23142.580246585476</v>
      </c>
      <c r="BK2692" s="44">
        <v>22486.086318818652</v>
      </c>
      <c r="BL2692" s="45">
        <v>22297.394765458168</v>
      </c>
      <c r="BM2692" s="12">
        <v>16907.072443395155</v>
      </c>
      <c r="BN2692" s="12">
        <v>0</v>
      </c>
      <c r="BO2692" s="12">
        <v>33.076219107170147</v>
      </c>
      <c r="BP2692" s="12">
        <v>30.10544925309123</v>
      </c>
      <c r="BQ2692" s="48">
        <v>32.585597058607497</v>
      </c>
      <c r="BR2692" s="49">
        <v>6.6358945751407958</v>
      </c>
      <c r="BS2692" s="13">
        <v>64.80520479056581</v>
      </c>
      <c r="BT2692" s="12">
        <v>459.01847565764484</v>
      </c>
      <c r="BV2692" s="14">
        <f>Таблица1[[#This Row],[Lкан_леб,мм]]</f>
        <v>57870.981524342351</v>
      </c>
      <c r="BW2692" s="50">
        <f>Таблица1[[#This Row],[угол обхв4]]+Таблица1[[#This Row],[Lдуг 3,мм]]</f>
        <v>11557.629437116249</v>
      </c>
      <c r="BX2692" s="54">
        <f>Таблица1[[#This Row],[угол обхв5]]+Таблица1[[#This Row],[Y5, мм]]</f>
        <v>58106.51540677507</v>
      </c>
      <c r="BY2692" s="14">
        <f>Таблица1[[#This Row],[угол обхв6]]+Таблица1[[#This Row],[Lдуг 4,мм]]</f>
        <v>13963.223943652305</v>
      </c>
      <c r="BZ2692" s="14">
        <f>Таблица1[[#This Row],[Т1]]+Таблица1[[#This Row],[X6, мм]]</f>
        <v>58320.894605376539</v>
      </c>
      <c r="CA2692" s="14">
        <f>Таблица1[[#This Row],[Т2]]+Таблица1[[#This Row],[Lдуг 5,мм]]</f>
        <v>19443.756125840457</v>
      </c>
      <c r="CB2692" s="14">
        <f>Таблица1[[#This Row],[Т3]]+Таблица1[[#This Row],[Y6, мм]]</f>
        <v>58552.934795996101</v>
      </c>
      <c r="CC2692" s="14">
        <f>Таблица1[[#This Row],[Т4]]+Таблица1[[#This Row],[Lдуг 6,мм]]</f>
        <v>20572.231646177519</v>
      </c>
      <c r="CD2692" s="14">
        <f>Таблица1[[#This Row],[Т5]]+Таблица1[[#This Row],[Lдуг 1,мм]]</f>
        <v>58600.188625329887</v>
      </c>
      <c r="CE2692" s="14">
        <f>Таблица1[[#This Row],[Т6]]+Таблица1[[#This Row],[Lпрям1, мм]]</f>
        <v>20962.526406583034</v>
      </c>
      <c r="CF2692" s="15">
        <f>Таблица1[[#This Row],[Т7]]+Таблица1[[#This Row],[Lдуг 2,мм]]</f>
        <v>59061.662817307915</v>
      </c>
      <c r="CG2692" s="14">
        <f>Таблица1[[#This Row],[Т8]]+Таблица1[[#This Row],[Lпрям2, мм]]</f>
        <v>25983.663512563922</v>
      </c>
      <c r="CH2692" s="14">
        <f>Таблица1[[#This Row],[Т9]]-Таблица1[[#This Row],[Т9]]</f>
        <v>0</v>
      </c>
      <c r="CI2692" s="50">
        <f>Таблица1[[#This Row],[Т9]]-Таблица1[[#This Row],[Т8]]</f>
        <v>38099.136410724881</v>
      </c>
      <c r="CJ2692" s="54">
        <f>Таблица1[[#This Row],[Т9]]-Таблица1[[#This Row],[Т7]]</f>
        <v>461.4741919780281</v>
      </c>
      <c r="CK2692" s="14">
        <f>Таблица1[[#This Row],[Т9]]-Таблица1[[#This Row],[Т6]]</f>
        <v>38489.431171130396</v>
      </c>
      <c r="CL2692" s="14">
        <f>Таблица1[[#This Row],[Т9]]-Таблица1[[#This Row],[Т5]]</f>
        <v>508.72802131181379</v>
      </c>
      <c r="CM2692" s="14">
        <f>Таблица1[[#This Row],[Т9]]-Таблица1[[#This Row],[Т4]]</f>
        <v>39617.906691467462</v>
      </c>
      <c r="CN2692" s="14">
        <f>Таблица1[[#This Row],[Т9]]-Таблица1[[#This Row],[Т3]]</f>
        <v>740.76821193137584</v>
      </c>
      <c r="CO2692" s="14">
        <f>Таблица1[[#This Row],[Т9]]-Таблица1[[#This Row],[Т2]]</f>
        <v>45098.438873655614</v>
      </c>
      <c r="CP2692" s="14">
        <f>Таблица1[[#This Row],[Т9]]-Таблица1[[#This Row],[Т1]]</f>
        <v>955.14741053284524</v>
      </c>
      <c r="CQ2692" s="14">
        <f>Таблица1[[#This Row],[Т9]]-Таблица1[[#This Row],[угол обхв6]]</f>
        <v>47504.033380191664</v>
      </c>
      <c r="CR2692" s="14">
        <f>Таблица1[[#This Row],[Т9]]-Таблица1[[#This Row],[угол обхв5]]</f>
        <v>1190.6812929655644</v>
      </c>
      <c r="CS2692" s="14">
        <f>Таблица1[[#This Row],[Т9]]-Таблица1[[#This Row],[угол обхв4]]</f>
        <v>59061.662817307915</v>
      </c>
      <c r="CT2692" s="14">
        <f>Таблица1[[#This Row],[Lкан_прям, мм]]+Таблица1[[#This Row],[Lкан_дуг, мм]]+Таблица1[[#This Row],[Lкан_леб,мм]]</f>
        <v>85045.326329871838</v>
      </c>
      <c r="CU2692" s="16">
        <f>Таблица1[[#This Row],[Lкан_леб,мм]]</f>
        <v>57870.981524342351</v>
      </c>
      <c r="CV2692" s="14">
        <f>2534431-(Таблица1[[#This Row],[Т23]]+Таблица1[[#This Row],[угол обхв3]])</f>
        <v>2448926.6551944707</v>
      </c>
      <c r="CW2692" s="50">
        <f>SUM(X2692:AC2692,AD2692:AI2692)-Таблица1[[#This Row],[lподв_min, мм]]</f>
        <v>22153.207700361163</v>
      </c>
      <c r="CX2692" s="17">
        <f>CW3131-Таблица1[[#This Row],[Суммарная длина каната]]</f>
        <v>-2448926.6551944707</v>
      </c>
    </row>
    <row r="2693" spans="1:102" x14ac:dyDescent="0.25">
      <c r="A2693" s="21">
        <v>2692</v>
      </c>
      <c r="B2693" s="10">
        <v>68.287346938775499</v>
      </c>
      <c r="C2693" s="10">
        <v>123.09102040816332</v>
      </c>
      <c r="D2693" s="11">
        <v>12110.77407925556</v>
      </c>
      <c r="E2693" s="11">
        <v>22303.030100838427</v>
      </c>
      <c r="F2693" s="11">
        <v>11970.542007147391</v>
      </c>
      <c r="G2693" s="11">
        <v>22310.511140355029</v>
      </c>
      <c r="H2693" s="11">
        <v>12518.773589255561</v>
      </c>
      <c r="I2693" s="11">
        <v>17231.829278291134</v>
      </c>
      <c r="J2693" s="11">
        <v>5071.2008225472937</v>
      </c>
      <c r="K2693" s="11">
        <v>25983.663512555897</v>
      </c>
      <c r="L2693" s="11">
        <v>1190.6812929735911</v>
      </c>
      <c r="M2693" s="11">
        <v>57870.981524342351</v>
      </c>
      <c r="N2693" s="11">
        <v>3235.4508909962938</v>
      </c>
      <c r="O2693" s="11">
        <v>21428.464827711592</v>
      </c>
      <c r="P2693" s="43">
        <v>5208.9509248679569</v>
      </c>
      <c r="Q2693" s="11">
        <v>22714.475292278494</v>
      </c>
      <c r="R2693" s="11">
        <v>10679.613981730437</v>
      </c>
      <c r="S2693" s="11">
        <v>23043.22857101509</v>
      </c>
      <c r="T2693" s="11">
        <v>12062.627313576098</v>
      </c>
      <c r="U2693" s="11">
        <v>23206.284156436632</v>
      </c>
      <c r="V2693" s="11">
        <v>12110.77407925556</v>
      </c>
      <c r="W2693" s="11">
        <v>22303.030100838427</v>
      </c>
      <c r="X2693" s="12">
        <v>0</v>
      </c>
      <c r="Y2693" s="12">
        <v>219.65777235788292</v>
      </c>
      <c r="Z2693" s="12">
        <v>211.14211542841301</v>
      </c>
      <c r="AA2693" s="44">
        <v>232.0401906195585</v>
      </c>
      <c r="AB2693" s="45">
        <v>47.253829333788481</v>
      </c>
      <c r="AC2693" s="12">
        <v>480.58738523394811</v>
      </c>
      <c r="AD2693" s="12">
        <v>11557.629437116249</v>
      </c>
      <c r="AE2693" s="12">
        <v>2355.530789157091</v>
      </c>
      <c r="AF2693" s="12">
        <v>5480.5321821881498</v>
      </c>
      <c r="AG2693" s="44">
        <v>1128.4755203370596</v>
      </c>
      <c r="AH2693" s="45">
        <v>390.29476040550884</v>
      </c>
      <c r="AI2693" s="12">
        <v>5071.2008233518372</v>
      </c>
      <c r="AJ2693" s="12">
        <v>-63.936575748403079</v>
      </c>
      <c r="AK2693" s="12">
        <v>-33.089851990187171</v>
      </c>
      <c r="AL2693" s="12">
        <v>-3.4389890207946952</v>
      </c>
      <c r="AM2693" s="44">
        <v>29.146608037812701</v>
      </c>
      <c r="AN2693" s="45">
        <v>22.510713462671607</v>
      </c>
      <c r="AO2693" s="12">
        <v>89.99999988701731</v>
      </c>
      <c r="AP2693" s="12">
        <v>-2209.0860753871566</v>
      </c>
      <c r="AQ2693" s="12">
        <v>3012.7018308020724</v>
      </c>
      <c r="AR2693" s="12">
        <v>5184.4767801561602</v>
      </c>
      <c r="AS2693" s="44">
        <v>10878.328750316488</v>
      </c>
      <c r="AT2693" s="45">
        <v>11906.421993167791</v>
      </c>
      <c r="AU2693" s="12">
        <v>12518.77407925556</v>
      </c>
      <c r="AV2693" s="12">
        <v>11225.412371344424</v>
      </c>
      <c r="AW2693" s="12">
        <v>21770.293521917611</v>
      </c>
      <c r="AX2693" s="12">
        <v>23121.740582035214</v>
      </c>
      <c r="AY2693" s="44">
        <v>23399.566108675372</v>
      </c>
      <c r="AZ2693" s="45">
        <v>22829.370508665503</v>
      </c>
      <c r="BA2693" s="12">
        <v>22303.030101642969</v>
      </c>
      <c r="BB2693" s="12">
        <v>2868.9411309063412</v>
      </c>
      <c r="BC2693" s="12">
        <v>4986.2018646737351</v>
      </c>
      <c r="BD2693" s="12">
        <v>10655.139837018642</v>
      </c>
      <c r="BE2693" s="44">
        <v>11863.912544990048</v>
      </c>
      <c r="BF2693" s="45">
        <v>12266.979399663867</v>
      </c>
      <c r="BG2693" s="12">
        <v>12518.774089255561</v>
      </c>
      <c r="BH2693" s="12">
        <v>21607.726077731797</v>
      </c>
      <c r="BI2693" s="12">
        <v>23056.303986484512</v>
      </c>
      <c r="BJ2693" s="12">
        <v>23450.493860771814</v>
      </c>
      <c r="BK2693" s="44">
        <v>22849.94661877635</v>
      </c>
      <c r="BL2693" s="45">
        <v>22679.943748609556</v>
      </c>
      <c r="BM2693" s="12">
        <v>17231.829278291134</v>
      </c>
      <c r="BN2693" s="12">
        <v>0</v>
      </c>
      <c r="BO2693" s="12">
        <v>30.846723758215905</v>
      </c>
      <c r="BP2693" s="12">
        <v>29.650862969392474</v>
      </c>
      <c r="BQ2693" s="48">
        <v>32.585597058607398</v>
      </c>
      <c r="BR2693" s="49">
        <v>6.6358945751410952</v>
      </c>
      <c r="BS2693" s="13">
        <v>67.489286424345707</v>
      </c>
      <c r="BT2693" s="12">
        <v>459.01847565764484</v>
      </c>
      <c r="BV2693" s="14">
        <f>Таблица1[[#This Row],[Lкан_леб,мм]]</f>
        <v>57870.981524342351</v>
      </c>
      <c r="BW2693" s="50">
        <f>Таблица1[[#This Row],[угол обхв4]]+Таблица1[[#This Row],[Lдуг 3,мм]]</f>
        <v>11557.629437116249</v>
      </c>
      <c r="BX2693" s="54">
        <f>Таблица1[[#This Row],[угол обхв5]]+Таблица1[[#This Row],[Y5, мм]]</f>
        <v>58090.639296700232</v>
      </c>
      <c r="BY2693" s="14">
        <f>Таблица1[[#This Row],[угол обхв6]]+Таблица1[[#This Row],[Lдуг 4,мм]]</f>
        <v>13913.16022627334</v>
      </c>
      <c r="BZ2693" s="14">
        <f>Таблица1[[#This Row],[Т1]]+Таблица1[[#This Row],[X6, мм]]</f>
        <v>58301.781412128643</v>
      </c>
      <c r="CA2693" s="14">
        <f>Таблица1[[#This Row],[Т2]]+Таблица1[[#This Row],[Lдуг 5,мм]]</f>
        <v>19393.692408461488</v>
      </c>
      <c r="CB2693" s="14">
        <f>Таблица1[[#This Row],[Т3]]+Таблица1[[#This Row],[Y6, мм]]</f>
        <v>58533.821602748205</v>
      </c>
      <c r="CC2693" s="14">
        <f>Таблица1[[#This Row],[Т4]]+Таблица1[[#This Row],[Lдуг 6,мм]]</f>
        <v>20522.167928798546</v>
      </c>
      <c r="CD2693" s="14">
        <f>Таблица1[[#This Row],[Т5]]+Таблица1[[#This Row],[Lдуг 1,мм]]</f>
        <v>58581.075432081991</v>
      </c>
      <c r="CE2693" s="14">
        <f>Таблица1[[#This Row],[Т6]]+Таблица1[[#This Row],[Lпрям1, мм]]</f>
        <v>20912.462689204054</v>
      </c>
      <c r="CF2693" s="15">
        <f>Таблица1[[#This Row],[Т7]]+Таблица1[[#This Row],[Lдуг 2,мм]]</f>
        <v>59061.662817315941</v>
      </c>
      <c r="CG2693" s="14">
        <f>Таблица1[[#This Row],[Т8]]+Таблица1[[#This Row],[Lпрям2, мм]]</f>
        <v>25983.66351255589</v>
      </c>
      <c r="CH2693" s="14">
        <f>Таблица1[[#This Row],[Т9]]-Таблица1[[#This Row],[Т9]]</f>
        <v>0</v>
      </c>
      <c r="CI2693" s="50">
        <f>Таблица1[[#This Row],[Т9]]-Таблица1[[#This Row],[Т8]]</f>
        <v>38149.200128111886</v>
      </c>
      <c r="CJ2693" s="54">
        <f>Таблица1[[#This Row],[Т9]]-Таблица1[[#This Row],[Т7]]</f>
        <v>480.58738523395004</v>
      </c>
      <c r="CK2693" s="14">
        <f>Таблица1[[#This Row],[Т9]]-Таблица1[[#This Row],[Т6]]</f>
        <v>38539.494888517394</v>
      </c>
      <c r="CL2693" s="14">
        <f>Таблица1[[#This Row],[Т9]]-Таблица1[[#This Row],[Т5]]</f>
        <v>527.84121456773573</v>
      </c>
      <c r="CM2693" s="14">
        <f>Таблица1[[#This Row],[Т9]]-Таблица1[[#This Row],[Т4]]</f>
        <v>39667.970408854453</v>
      </c>
      <c r="CN2693" s="14">
        <f>Таблица1[[#This Row],[Т9]]-Таблица1[[#This Row],[Т3]]</f>
        <v>759.88140518729779</v>
      </c>
      <c r="CO2693" s="14">
        <f>Таблица1[[#This Row],[Т9]]-Таблица1[[#This Row],[Т2]]</f>
        <v>45148.502591042605</v>
      </c>
      <c r="CP2693" s="14">
        <f>Таблица1[[#This Row],[Т9]]-Таблица1[[#This Row],[Т1]]</f>
        <v>971.02352061570855</v>
      </c>
      <c r="CQ2693" s="14">
        <f>Таблица1[[#This Row],[Т9]]-Таблица1[[#This Row],[угол обхв6]]</f>
        <v>47504.033380199689</v>
      </c>
      <c r="CR2693" s="14">
        <f>Таблица1[[#This Row],[Т9]]-Таблица1[[#This Row],[угол обхв5]]</f>
        <v>1190.6812929735897</v>
      </c>
      <c r="CS2693" s="14">
        <f>Таблица1[[#This Row],[Т9]]-Таблица1[[#This Row],[угол обхв4]]</f>
        <v>59061.662817315941</v>
      </c>
      <c r="CT2693" s="14">
        <f>Таблица1[[#This Row],[Lкан_прям, мм]]+Таблица1[[#This Row],[Lкан_дуг, мм]]+Таблица1[[#This Row],[Lкан_леб,мм]]</f>
        <v>85045.326329871838</v>
      </c>
      <c r="CU2693" s="16">
        <f>Таблица1[[#This Row],[Lкан_леб,мм]]</f>
        <v>57870.981524342351</v>
      </c>
      <c r="CV2693" s="14">
        <f>2534431-(Таблица1[[#This Row],[Т23]]+Таблица1[[#This Row],[угол обхв3]])</f>
        <v>2448926.6551944707</v>
      </c>
      <c r="CW2693" s="50">
        <f>SUM(X2693:AC2693,AD2693:AI2693)-Таблица1[[#This Row],[lподв_min, мм]]</f>
        <v>22103.143982982194</v>
      </c>
      <c r="CX2693" s="17">
        <f>CW3132-Таблица1[[#This Row],[Суммарная длина каната]]</f>
        <v>-2448926.6551944707</v>
      </c>
    </row>
    <row r="2694" spans="1:102" x14ac:dyDescent="0.25">
      <c r="A2694" s="21">
        <v>2693</v>
      </c>
      <c r="B2694" s="10">
        <v>68.287346938775499</v>
      </c>
      <c r="C2694" s="10">
        <v>125.77510204081636</v>
      </c>
      <c r="D2694" s="11">
        <v>12028.621488112754</v>
      </c>
      <c r="E2694" s="11">
        <v>22674.41096829747</v>
      </c>
      <c r="F2694" s="11">
        <v>11888.19293218832</v>
      </c>
      <c r="G2694" s="11">
        <v>22675.316882740433</v>
      </c>
      <c r="H2694" s="11">
        <v>12436.620998112754</v>
      </c>
      <c r="I2694" s="11">
        <v>17552.443891175775</v>
      </c>
      <c r="J2694" s="11">
        <v>5121.9670771216952</v>
      </c>
      <c r="K2694" s="11">
        <v>25983.663512547922</v>
      </c>
      <c r="L2694" s="11">
        <v>1190.6812929815601</v>
      </c>
      <c r="M2694" s="11">
        <v>57870.981524342351</v>
      </c>
      <c r="N2694" s="11">
        <v>3235.4508909962938</v>
      </c>
      <c r="O2694" s="11">
        <v>21428.464827711592</v>
      </c>
      <c r="P2694" s="43">
        <v>5115.1026211488925</v>
      </c>
      <c r="Q2694" s="11">
        <v>22762.199783842101</v>
      </c>
      <c r="R2694" s="11">
        <v>10564.368780229297</v>
      </c>
      <c r="S2694" s="11">
        <v>23346.777689258561</v>
      </c>
      <c r="T2694" s="11">
        <v>11938.229122702009</v>
      </c>
      <c r="U2694" s="11">
        <v>23574.419423966337</v>
      </c>
      <c r="V2694" s="11">
        <v>12028.621488112754</v>
      </c>
      <c r="W2694" s="11">
        <v>22674.41096829747</v>
      </c>
      <c r="X2694" s="12">
        <v>0</v>
      </c>
      <c r="Y2694" s="12">
        <v>203.50516951804246</v>
      </c>
      <c r="Z2694" s="12">
        <v>208.18152502035608</v>
      </c>
      <c r="AA2694" s="44">
        <v>232.04019061955935</v>
      </c>
      <c r="AB2694" s="45">
        <v>47.253829333785724</v>
      </c>
      <c r="AC2694" s="12">
        <v>499.70057848981639</v>
      </c>
      <c r="AD2694" s="12">
        <v>11557.629437116249</v>
      </c>
      <c r="AE2694" s="12">
        <v>2304.7645345826782</v>
      </c>
      <c r="AF2694" s="12">
        <v>5480.5321821881507</v>
      </c>
      <c r="AG2694" s="44">
        <v>1128.4755203370592</v>
      </c>
      <c r="AH2694" s="45">
        <v>390.29476040552299</v>
      </c>
      <c r="AI2694" s="12">
        <v>5121.9670779182634</v>
      </c>
      <c r="AJ2694" s="12">
        <v>-63.936575748403079</v>
      </c>
      <c r="AK2694" s="12">
        <v>-35.358175448211405</v>
      </c>
      <c r="AL2694" s="12">
        <v>-6.1230706534477939</v>
      </c>
      <c r="AM2694" s="44">
        <v>26.462526405159718</v>
      </c>
      <c r="AN2694" s="45">
        <v>19.826631830019011</v>
      </c>
      <c r="AO2694" s="12">
        <v>89.999999888137168</v>
      </c>
      <c r="AP2694" s="12">
        <v>-2209.0860753871566</v>
      </c>
      <c r="AQ2694" s="12">
        <v>2999.3470053558549</v>
      </c>
      <c r="AR2694" s="12">
        <v>5071.5835289364477</v>
      </c>
      <c r="AS2694" s="44">
        <v>10746.17863819892</v>
      </c>
      <c r="AT2694" s="45">
        <v>11799.845634018058</v>
      </c>
      <c r="AU2694" s="12">
        <v>12436.621488112754</v>
      </c>
      <c r="AV2694" s="12">
        <v>11225.412371344424</v>
      </c>
      <c r="AW2694" s="12">
        <v>21761.20940720987</v>
      </c>
      <c r="AX2694" s="12">
        <v>23167.872174587403</v>
      </c>
      <c r="AY2694" s="44">
        <v>23712.029897390239</v>
      </c>
      <c r="AZ2694" s="45">
        <v>23190.604351229922</v>
      </c>
      <c r="BA2694" s="12">
        <v>22674.410969094039</v>
      </c>
      <c r="BB2694" s="12">
        <v>2868.9411309063412</v>
      </c>
      <c r="BC2694" s="12">
        <v>4878.9987355084531</v>
      </c>
      <c r="BD2694" s="12">
        <v>10520.849688016853</v>
      </c>
      <c r="BE2694" s="44">
        <v>11756.419264732385</v>
      </c>
      <c r="BF2694" s="45">
        <v>12167.004976796705</v>
      </c>
      <c r="BG2694" s="12">
        <v>12436.621498112754</v>
      </c>
      <c r="BH2694" s="12">
        <v>21607.726077731797</v>
      </c>
      <c r="BI2694" s="12">
        <v>23094.944363340383</v>
      </c>
      <c r="BJ2694" s="12">
        <v>23752.450080003862</v>
      </c>
      <c r="BK2694" s="44">
        <v>23209.167215834659</v>
      </c>
      <c r="BL2694" s="45">
        <v>23058.226041033886</v>
      </c>
      <c r="BM2694" s="12">
        <v>17552.443891175775</v>
      </c>
      <c r="BN2694" s="12">
        <v>0</v>
      </c>
      <c r="BO2694" s="12">
        <v>28.578400300191671</v>
      </c>
      <c r="BP2694" s="12">
        <v>29.235104794763611</v>
      </c>
      <c r="BQ2694" s="48">
        <v>32.585597058607512</v>
      </c>
      <c r="BR2694" s="49">
        <v>6.635894575140707</v>
      </c>
      <c r="BS2694" s="13">
        <v>70.173368058118157</v>
      </c>
      <c r="BT2694" s="12">
        <v>459.01847565764484</v>
      </c>
      <c r="BV2694" s="14">
        <f>Таблица1[[#This Row],[Lкан_леб,мм]]</f>
        <v>57870.981524342351</v>
      </c>
      <c r="BW2694" s="50">
        <f>Таблица1[[#This Row],[угол обхв4]]+Таблица1[[#This Row],[Lдуг 3,мм]]</f>
        <v>11557.629437116249</v>
      </c>
      <c r="BX2694" s="54">
        <f>Таблица1[[#This Row],[угол обхв5]]+Таблица1[[#This Row],[Y5, мм]]</f>
        <v>58074.486693860395</v>
      </c>
      <c r="BY2694" s="14">
        <f>Таблица1[[#This Row],[угол обхв6]]+Таблица1[[#This Row],[Lдуг 4,мм]]</f>
        <v>13862.393971698928</v>
      </c>
      <c r="BZ2694" s="14">
        <f>Таблица1[[#This Row],[Т1]]+Таблица1[[#This Row],[X6, мм]]</f>
        <v>58282.668218880754</v>
      </c>
      <c r="CA2694" s="14">
        <f>Таблица1[[#This Row],[Т2]]+Таблица1[[#This Row],[Lдуг 5,мм]]</f>
        <v>19342.926153887078</v>
      </c>
      <c r="CB2694" s="14">
        <f>Таблица1[[#This Row],[Т3]]+Таблица1[[#This Row],[Y6, мм]]</f>
        <v>58514.708409500316</v>
      </c>
      <c r="CC2694" s="14">
        <f>Таблица1[[#This Row],[Т4]]+Таблица1[[#This Row],[Lдуг 6,мм]]</f>
        <v>20471.401674224137</v>
      </c>
      <c r="CD2694" s="14">
        <f>Таблица1[[#This Row],[Т5]]+Таблица1[[#This Row],[Lдуг 1,мм]]</f>
        <v>58561.962238834101</v>
      </c>
      <c r="CE2694" s="14">
        <f>Таблица1[[#This Row],[Т6]]+Таблица1[[#This Row],[Lпрям1, мм]]</f>
        <v>20861.696434629659</v>
      </c>
      <c r="CF2694" s="15">
        <f>Таблица1[[#This Row],[Т7]]+Таблица1[[#This Row],[Lдуг 2,мм]]</f>
        <v>59061.662817323915</v>
      </c>
      <c r="CG2694" s="14">
        <f>Таблица1[[#This Row],[Т8]]+Таблица1[[#This Row],[Lпрям2, мм]]</f>
        <v>25983.663512547922</v>
      </c>
      <c r="CH2694" s="14">
        <f>Таблица1[[#This Row],[Т9]]-Таблица1[[#This Row],[Т9]]</f>
        <v>0</v>
      </c>
      <c r="CI2694" s="50">
        <f>Таблица1[[#This Row],[Т9]]-Таблица1[[#This Row],[Т8]]</f>
        <v>38199.966382694256</v>
      </c>
      <c r="CJ2694" s="54">
        <f>Таблица1[[#This Row],[Т9]]-Таблица1[[#This Row],[Т7]]</f>
        <v>499.70057848981378</v>
      </c>
      <c r="CK2694" s="14">
        <f>Таблица1[[#This Row],[Т9]]-Таблица1[[#This Row],[Т6]]</f>
        <v>38590.261143099779</v>
      </c>
      <c r="CL2694" s="14">
        <f>Таблица1[[#This Row],[Т9]]-Таблица1[[#This Row],[Т5]]</f>
        <v>546.95440782359947</v>
      </c>
      <c r="CM2694" s="14">
        <f>Таблица1[[#This Row],[Т9]]-Таблица1[[#This Row],[Т4]]</f>
        <v>39718.736663436837</v>
      </c>
      <c r="CN2694" s="14">
        <f>Таблица1[[#This Row],[Т9]]-Таблица1[[#This Row],[Т3]]</f>
        <v>778.99459844316152</v>
      </c>
      <c r="CO2694" s="14">
        <f>Таблица1[[#This Row],[Т9]]-Таблица1[[#This Row],[Т2]]</f>
        <v>45199.268845624989</v>
      </c>
      <c r="CP2694" s="14">
        <f>Таблица1[[#This Row],[Т9]]-Таблица1[[#This Row],[Т1]]</f>
        <v>987.17612346351962</v>
      </c>
      <c r="CQ2694" s="14">
        <f>Таблица1[[#This Row],[Т9]]-Таблица1[[#This Row],[угол обхв6]]</f>
        <v>47504.033380207664</v>
      </c>
      <c r="CR2694" s="14">
        <f>Таблица1[[#This Row],[Т9]]-Таблица1[[#This Row],[угол обхв5]]</f>
        <v>1190.6812929815642</v>
      </c>
      <c r="CS2694" s="14">
        <f>Таблица1[[#This Row],[Т9]]-Таблица1[[#This Row],[угол обхв4]]</f>
        <v>59061.662817323915</v>
      </c>
      <c r="CT2694" s="14">
        <f>Таблица1[[#This Row],[Lкан_прям, мм]]+Таблица1[[#This Row],[Lкан_дуг, мм]]+Таблица1[[#This Row],[Lкан_леб,мм]]</f>
        <v>85045.326329871838</v>
      </c>
      <c r="CU2694" s="16">
        <f>Таблица1[[#This Row],[Lкан_леб,мм]]</f>
        <v>57870.981524342351</v>
      </c>
      <c r="CV2694" s="14">
        <f>2534431-(Таблица1[[#This Row],[Т23]]+Таблица1[[#This Row],[угол обхв3]])</f>
        <v>2448926.6551944707</v>
      </c>
      <c r="CW2694" s="50">
        <f>SUM(X2694:AC2694,AD2694:AI2694)-Таблица1[[#This Row],[lподв_min, мм]]</f>
        <v>22052.377728407788</v>
      </c>
      <c r="CX2694" s="17">
        <f>CW3133-Таблица1[[#This Row],[Суммарная длина каната]]</f>
        <v>-2448926.6551944707</v>
      </c>
    </row>
    <row r="2695" spans="1:102" x14ac:dyDescent="0.25">
      <c r="A2695" s="21">
        <v>2694</v>
      </c>
      <c r="B2695" s="10">
        <v>68.287346938775499</v>
      </c>
      <c r="C2695" s="10">
        <v>128.45918367346943</v>
      </c>
      <c r="D2695" s="11">
        <v>11929.167656192731</v>
      </c>
      <c r="E2695" s="11">
        <v>23041.537284791582</v>
      </c>
      <c r="F2695" s="11">
        <v>11788.850738077581</v>
      </c>
      <c r="G2695" s="11">
        <v>23035.866086446724</v>
      </c>
      <c r="H2695" s="11">
        <v>12337.16716619273</v>
      </c>
      <c r="I2695" s="11">
        <v>17868.169118829155</v>
      </c>
      <c r="J2695" s="11">
        <v>5173.3681659624299</v>
      </c>
      <c r="K2695" s="11">
        <v>25983.663512540003</v>
      </c>
      <c r="L2695" s="11">
        <v>1190.6812929894804</v>
      </c>
      <c r="M2695" s="11">
        <v>57870.981524342351</v>
      </c>
      <c r="N2695" s="11">
        <v>3235.4508909962938</v>
      </c>
      <c r="O2695" s="11">
        <v>21428.464827711592</v>
      </c>
      <c r="P2695" s="43">
        <v>5019.1223893151264</v>
      </c>
      <c r="Q2695" s="11">
        <v>22805.477102417623</v>
      </c>
      <c r="R2695" s="11">
        <v>10435.035131257826</v>
      </c>
      <c r="S2695" s="11">
        <v>23644.59698161409</v>
      </c>
      <c r="T2695" s="11">
        <v>11796.728025658533</v>
      </c>
      <c r="U2695" s="11">
        <v>23936.325384994063</v>
      </c>
      <c r="V2695" s="11">
        <v>11929.167656192731</v>
      </c>
      <c r="W2695" s="11">
        <v>23041.537284791582</v>
      </c>
      <c r="X2695" s="12">
        <v>0</v>
      </c>
      <c r="Y2695" s="12">
        <v>187.05347635427486</v>
      </c>
      <c r="Z2695" s="12">
        <v>205.52002493622669</v>
      </c>
      <c r="AA2695" s="44">
        <v>232.04019061955913</v>
      </c>
      <c r="AB2695" s="45">
        <v>47.253829333788779</v>
      </c>
      <c r="AC2695" s="12">
        <v>518.81377174563113</v>
      </c>
      <c r="AD2695" s="12">
        <v>11557.629437116249</v>
      </c>
      <c r="AE2695" s="12">
        <v>2253.3634457419475</v>
      </c>
      <c r="AF2695" s="12">
        <v>5480.5321821881489</v>
      </c>
      <c r="AG2695" s="44">
        <v>1128.4755203370623</v>
      </c>
      <c r="AH2695" s="45">
        <v>390.29476040551162</v>
      </c>
      <c r="AI2695" s="12">
        <v>5173.3681667510818</v>
      </c>
      <c r="AJ2695" s="12">
        <v>-63.936575748403079</v>
      </c>
      <c r="AK2695" s="12">
        <v>-37.668500409309715</v>
      </c>
      <c r="AL2695" s="12">
        <v>-8.807152286100834</v>
      </c>
      <c r="AM2695" s="44">
        <v>23.778444772506649</v>
      </c>
      <c r="AN2695" s="45">
        <v>17.142550197365512</v>
      </c>
      <c r="AO2695" s="12">
        <v>89.999999889248599</v>
      </c>
      <c r="AP2695" s="12">
        <v>-2209.0860753871566</v>
      </c>
      <c r="AQ2695" s="12">
        <v>2986.1253731169204</v>
      </c>
      <c r="AR2695" s="12">
        <v>4956.6538371141487</v>
      </c>
      <c r="AS2695" s="44">
        <v>10599.541160110364</v>
      </c>
      <c r="AT2695" s="45">
        <v>11676.470003135706</v>
      </c>
      <c r="AU2695" s="12">
        <v>12337.167656192729</v>
      </c>
      <c r="AV2695" s="12">
        <v>11225.412371344424</v>
      </c>
      <c r="AW2695" s="12">
        <v>21751.421150043549</v>
      </c>
      <c r="AX2695" s="12">
        <v>23208.66648718105</v>
      </c>
      <c r="AY2695" s="44">
        <v>24017.962441279506</v>
      </c>
      <c r="AZ2695" s="45">
        <v>23546.451035980306</v>
      </c>
      <c r="BA2695" s="12">
        <v>23041.537285580238</v>
      </c>
      <c r="BB2695" s="12">
        <v>2868.9411309063412</v>
      </c>
      <c r="BC2695" s="12">
        <v>4769.796871435753</v>
      </c>
      <c r="BD2695" s="12">
        <v>10372.566579056849</v>
      </c>
      <c r="BE2695" s="44">
        <v>11632.221996805994</v>
      </c>
      <c r="BF2695" s="45">
        <v>12049.425678715555</v>
      </c>
      <c r="BG2695" s="12">
        <v>12337.16766619273</v>
      </c>
      <c r="BH2695" s="12">
        <v>21607.726077731797</v>
      </c>
      <c r="BI2695" s="12">
        <v>23128.433424749575</v>
      </c>
      <c r="BJ2695" s="12">
        <v>24047.786366377517</v>
      </c>
      <c r="BK2695" s="44">
        <v>23562.959925328643</v>
      </c>
      <c r="BL2695" s="45">
        <v>23431.411633805339</v>
      </c>
      <c r="BM2695" s="12">
        <v>17868.169118829155</v>
      </c>
      <c r="BN2695" s="12">
        <v>0</v>
      </c>
      <c r="BO2695" s="12">
        <v>26.268075339093357</v>
      </c>
      <c r="BP2695" s="12">
        <v>28.861348123208884</v>
      </c>
      <c r="BQ2695" s="48">
        <v>32.585597058607483</v>
      </c>
      <c r="BR2695" s="49">
        <v>6.635894575141136</v>
      </c>
      <c r="BS2695" s="13">
        <v>72.85744969188309</v>
      </c>
      <c r="BT2695" s="12">
        <v>459.01847565764484</v>
      </c>
      <c r="BV2695" s="14">
        <f>Таблица1[[#This Row],[Lкан_леб,мм]]</f>
        <v>57870.981524342351</v>
      </c>
      <c r="BW2695" s="50">
        <f>Таблица1[[#This Row],[угол обхв4]]+Таблица1[[#This Row],[Lдуг 3,мм]]</f>
        <v>11557.629437116249</v>
      </c>
      <c r="BX2695" s="54">
        <f>Таблица1[[#This Row],[угол обхв5]]+Таблица1[[#This Row],[Y5, мм]]</f>
        <v>58058.035000696626</v>
      </c>
      <c r="BY2695" s="14">
        <f>Таблица1[[#This Row],[угол обхв6]]+Таблица1[[#This Row],[Lдуг 4,мм]]</f>
        <v>13810.992882858198</v>
      </c>
      <c r="BZ2695" s="14">
        <f>Таблица1[[#This Row],[Т1]]+Таблица1[[#This Row],[X6, мм]]</f>
        <v>58263.55502563285</v>
      </c>
      <c r="CA2695" s="14">
        <f>Таблица1[[#This Row],[Т2]]+Таблица1[[#This Row],[Lдуг 5,мм]]</f>
        <v>19291.525065046346</v>
      </c>
      <c r="CB2695" s="14">
        <f>Таблица1[[#This Row],[Т3]]+Таблица1[[#This Row],[Y6, мм]]</f>
        <v>58495.595216252412</v>
      </c>
      <c r="CC2695" s="14">
        <f>Таблица1[[#This Row],[Т4]]+Таблица1[[#This Row],[Lдуг 6,мм]]</f>
        <v>20420.000585383408</v>
      </c>
      <c r="CD2695" s="14">
        <f>Таблица1[[#This Row],[Т5]]+Таблица1[[#This Row],[Lдуг 1,мм]]</f>
        <v>58542.849045586197</v>
      </c>
      <c r="CE2695" s="14">
        <f>Таблица1[[#This Row],[Т6]]+Таблица1[[#This Row],[Lпрям1, мм]]</f>
        <v>20810.29534578892</v>
      </c>
      <c r="CF2695" s="15">
        <f>Таблица1[[#This Row],[Т7]]+Таблица1[[#This Row],[Lдуг 2,мм]]</f>
        <v>59061.662817331831</v>
      </c>
      <c r="CG2695" s="14">
        <f>Таблица1[[#This Row],[Т8]]+Таблица1[[#This Row],[Lпрям2, мм]]</f>
        <v>25983.663512540003</v>
      </c>
      <c r="CH2695" s="14">
        <f>Таблица1[[#This Row],[Т9]]-Таблица1[[#This Row],[Т9]]</f>
        <v>0</v>
      </c>
      <c r="CI2695" s="50">
        <f>Таблица1[[#This Row],[Т9]]-Таблица1[[#This Row],[Т8]]</f>
        <v>38251.367471542908</v>
      </c>
      <c r="CJ2695" s="54">
        <f>Таблица1[[#This Row],[Т9]]-Таблица1[[#This Row],[Т7]]</f>
        <v>518.81377174563386</v>
      </c>
      <c r="CK2695" s="14">
        <f>Таблица1[[#This Row],[Т9]]-Таблица1[[#This Row],[Т6]]</f>
        <v>38641.662231948423</v>
      </c>
      <c r="CL2695" s="14">
        <f>Таблица1[[#This Row],[Т9]]-Таблица1[[#This Row],[Т5]]</f>
        <v>566.06760107941955</v>
      </c>
      <c r="CM2695" s="14">
        <f>Таблица1[[#This Row],[Т9]]-Таблица1[[#This Row],[Т4]]</f>
        <v>39770.137752285489</v>
      </c>
      <c r="CN2695" s="14">
        <f>Таблица1[[#This Row],[Т9]]-Таблица1[[#This Row],[Т3]]</f>
        <v>798.1077916989816</v>
      </c>
      <c r="CO2695" s="14">
        <f>Таблица1[[#This Row],[Т9]]-Таблица1[[#This Row],[Т2]]</f>
        <v>45250.669934473633</v>
      </c>
      <c r="CP2695" s="14">
        <f>Таблица1[[#This Row],[Т9]]-Таблица1[[#This Row],[Т1]]</f>
        <v>1003.6278166352058</v>
      </c>
      <c r="CQ2695" s="14">
        <f>Таблица1[[#This Row],[Т9]]-Таблица1[[#This Row],[угол обхв6]]</f>
        <v>47504.03338021558</v>
      </c>
      <c r="CR2695" s="14">
        <f>Таблица1[[#This Row],[Т9]]-Таблица1[[#This Row],[угол обхв5]]</f>
        <v>1190.6812929894804</v>
      </c>
      <c r="CS2695" s="14">
        <f>Таблица1[[#This Row],[Т9]]-Таблица1[[#This Row],[угол обхв4]]</f>
        <v>59061.662817331831</v>
      </c>
      <c r="CT2695" s="14">
        <f>Таблица1[[#This Row],[Lкан_прям, мм]]+Таблица1[[#This Row],[Lкан_дуг, мм]]+Таблица1[[#This Row],[Lкан_леб,мм]]</f>
        <v>85045.326329871838</v>
      </c>
      <c r="CU2695" s="16">
        <f>Таблица1[[#This Row],[Lкан_леб,мм]]</f>
        <v>57870.981524342351</v>
      </c>
      <c r="CV2695" s="14">
        <f>2534431-(Таблица1[[#This Row],[Т23]]+Таблица1[[#This Row],[угол обхв3]])</f>
        <v>2448926.6551944707</v>
      </c>
      <c r="CW2695" s="50">
        <f>SUM(X2695:AC2695,AD2695:AI2695)-Таблица1[[#This Row],[lподв_min, мм]]</f>
        <v>22000.976639567052</v>
      </c>
      <c r="CX2695" s="17">
        <f>CW3134-Таблица1[[#This Row],[Суммарная длина каната]]</f>
        <v>-2448926.6551944707</v>
      </c>
    </row>
    <row r="2696" spans="1:102" x14ac:dyDescent="0.25">
      <c r="A2696" s="21">
        <v>2695</v>
      </c>
      <c r="B2696" s="10">
        <v>68.287346938775499</v>
      </c>
      <c r="C2696" s="10">
        <v>131.14326530612249</v>
      </c>
      <c r="D2696" s="11">
        <v>11812.630800340035</v>
      </c>
      <c r="E2696" s="11">
        <v>23403.60351930411</v>
      </c>
      <c r="F2696" s="11">
        <v>11672.733396709378</v>
      </c>
      <c r="G2696" s="11">
        <v>23391.367651643784</v>
      </c>
      <c r="H2696" s="11">
        <v>12220.630310340035</v>
      </c>
      <c r="I2696" s="11">
        <v>18178.271723355498</v>
      </c>
      <c r="J2696" s="11">
        <v>5225.3317959486121</v>
      </c>
      <c r="K2696" s="11">
        <v>25983.663512532155</v>
      </c>
      <c r="L2696" s="11">
        <v>1190.6812929973246</v>
      </c>
      <c r="M2696" s="11">
        <v>57870.981524342351</v>
      </c>
      <c r="N2696" s="11">
        <v>3235.4508909962938</v>
      </c>
      <c r="O2696" s="11">
        <v>21428.464827711592</v>
      </c>
      <c r="P2696" s="43">
        <v>4921.2208246039181</v>
      </c>
      <c r="Q2696" s="11">
        <v>22844.212290981097</v>
      </c>
      <c r="R2696" s="11">
        <v>10291.896812527026</v>
      </c>
      <c r="S2696" s="11">
        <v>23936.032987224829</v>
      </c>
      <c r="T2696" s="11">
        <v>11638.43449738968</v>
      </c>
      <c r="U2696" s="11">
        <v>24291.207962757624</v>
      </c>
      <c r="V2696" s="11">
        <v>11812.630800340035</v>
      </c>
      <c r="W2696" s="11">
        <v>23403.60351930411</v>
      </c>
      <c r="X2696" s="12">
        <v>0</v>
      </c>
      <c r="Y2696" s="12">
        <v>170.27799719620532</v>
      </c>
      <c r="Z2696" s="12">
        <v>203.18231084639902</v>
      </c>
      <c r="AA2696" s="44">
        <v>232.04019061955964</v>
      </c>
      <c r="AB2696" s="45">
        <v>47.253829333789547</v>
      </c>
      <c r="AC2696" s="12">
        <v>537.9269650013714</v>
      </c>
      <c r="AD2696" s="12">
        <v>11557.629437116249</v>
      </c>
      <c r="AE2696" s="12">
        <v>2201.3998157557594</v>
      </c>
      <c r="AF2696" s="12">
        <v>5480.5321821881489</v>
      </c>
      <c r="AG2696" s="44">
        <v>1128.4755203370612</v>
      </c>
      <c r="AH2696" s="45">
        <v>390.29476040551265</v>
      </c>
      <c r="AI2696" s="12">
        <v>5225.3317967294242</v>
      </c>
      <c r="AJ2696" s="12">
        <v>-63.936575748403079</v>
      </c>
      <c r="AK2696" s="12">
        <v>-40.024294907023098</v>
      </c>
      <c r="AL2696" s="12">
        <v>-11.491233918753903</v>
      </c>
      <c r="AM2696" s="44">
        <v>21.094363139853652</v>
      </c>
      <c r="AN2696" s="45">
        <v>14.458468564712408</v>
      </c>
      <c r="AO2696" s="12">
        <v>89.999999890349969</v>
      </c>
      <c r="AP2696" s="12">
        <v>-2209.0860753871566</v>
      </c>
      <c r="AQ2696" s="12">
        <v>2973.061042101147</v>
      </c>
      <c r="AR2696" s="12">
        <v>4839.9398779259282</v>
      </c>
      <c r="AS2696" s="44">
        <v>10438.738060996626</v>
      </c>
      <c r="AT2696" s="45">
        <v>11536.565805433196</v>
      </c>
      <c r="AU2696" s="12">
        <v>12220.630800340035</v>
      </c>
      <c r="AV2696" s="12">
        <v>11225.412371344424</v>
      </c>
      <c r="AW2696" s="12">
        <v>21740.899728445784</v>
      </c>
      <c r="AX2696" s="12">
        <v>23244.034010885269</v>
      </c>
      <c r="AY2696" s="44">
        <v>24316.692477777593</v>
      </c>
      <c r="AZ2696" s="45">
        <v>23896.129781128879</v>
      </c>
      <c r="BA2696" s="12">
        <v>23403.603520084922</v>
      </c>
      <c r="BB2696" s="12">
        <v>2868.9411309063412</v>
      </c>
      <c r="BC2696" s="12">
        <v>4658.8309757087718</v>
      </c>
      <c r="BD2696" s="12">
        <v>10210.615865849035</v>
      </c>
      <c r="BE2696" s="44">
        <v>11491.593248920082</v>
      </c>
      <c r="BF2696" s="45">
        <v>11914.499492296522</v>
      </c>
      <c r="BG2696" s="12">
        <v>12220.630810340037</v>
      </c>
      <c r="BH2696" s="12">
        <v>21607.726077731797</v>
      </c>
      <c r="BI2696" s="12">
        <v>23156.647191715285</v>
      </c>
      <c r="BJ2696" s="12">
        <v>24335.854707129001</v>
      </c>
      <c r="BK2696" s="44">
        <v>23910.54847220486</v>
      </c>
      <c r="BL2696" s="45">
        <v>23798.681700932852</v>
      </c>
      <c r="BM2696" s="12">
        <v>18178.271723355498</v>
      </c>
      <c r="BN2696" s="12">
        <v>0</v>
      </c>
      <c r="BO2696" s="12">
        <v>23.912280841379975</v>
      </c>
      <c r="BP2696" s="12">
        <v>28.533060988269199</v>
      </c>
      <c r="BQ2696" s="48">
        <v>32.585597058607554</v>
      </c>
      <c r="BR2696" s="49">
        <v>6.6358945751412444</v>
      </c>
      <c r="BS2696" s="13">
        <v>75.541531325637564</v>
      </c>
      <c r="BT2696" s="12">
        <v>459.01847565764484</v>
      </c>
      <c r="BV2696" s="14">
        <f>Таблица1[[#This Row],[Lкан_леб,мм]]</f>
        <v>57870.981524342351</v>
      </c>
      <c r="BW2696" s="50">
        <f>Таблица1[[#This Row],[угол обхв4]]+Таблица1[[#This Row],[Lдуг 3,мм]]</f>
        <v>11557.629437116249</v>
      </c>
      <c r="BX2696" s="54">
        <f>Таблица1[[#This Row],[угол обхв5]]+Таблица1[[#This Row],[Y5, мм]]</f>
        <v>58041.259521538559</v>
      </c>
      <c r="BY2696" s="14">
        <f>Таблица1[[#This Row],[угол обхв6]]+Таблица1[[#This Row],[Lдуг 4,мм]]</f>
        <v>13759.029252872009</v>
      </c>
      <c r="BZ2696" s="14">
        <f>Таблица1[[#This Row],[Т1]]+Таблица1[[#This Row],[X6, мм]]</f>
        <v>58244.44183238496</v>
      </c>
      <c r="CA2696" s="14">
        <f>Таблица1[[#This Row],[Т2]]+Таблица1[[#This Row],[Lдуг 5,мм]]</f>
        <v>19239.561435060157</v>
      </c>
      <c r="CB2696" s="14">
        <f>Таблица1[[#This Row],[Т3]]+Таблица1[[#This Row],[Y6, мм]]</f>
        <v>58476.482023004522</v>
      </c>
      <c r="CC2696" s="14">
        <f>Таблица1[[#This Row],[Т4]]+Таблица1[[#This Row],[Lдуг 6,мм]]</f>
        <v>20368.03695539722</v>
      </c>
      <c r="CD2696" s="14">
        <f>Таблица1[[#This Row],[Т5]]+Таблица1[[#This Row],[Lдуг 1,мм]]</f>
        <v>58523.735852338315</v>
      </c>
      <c r="CE2696" s="14">
        <f>Таблица1[[#This Row],[Т6]]+Таблица1[[#This Row],[Lпрям1, мм]]</f>
        <v>20758.331715802731</v>
      </c>
      <c r="CF2696" s="15">
        <f>Таблица1[[#This Row],[Т7]]+Таблица1[[#This Row],[Lдуг 2,мм]]</f>
        <v>59061.662817339689</v>
      </c>
      <c r="CG2696" s="14">
        <f>Таблица1[[#This Row],[Т8]]+Таблица1[[#This Row],[Lпрям2, мм]]</f>
        <v>25983.663512532155</v>
      </c>
      <c r="CH2696" s="14">
        <f>Таблица1[[#This Row],[Т9]]-Таблица1[[#This Row],[Т9]]</f>
        <v>0</v>
      </c>
      <c r="CI2696" s="50">
        <f>Таблица1[[#This Row],[Т9]]-Таблица1[[#This Row],[Т8]]</f>
        <v>38303.331101536955</v>
      </c>
      <c r="CJ2696" s="54">
        <f>Таблица1[[#This Row],[Т9]]-Таблица1[[#This Row],[Т7]]</f>
        <v>537.9269650013739</v>
      </c>
      <c r="CK2696" s="14">
        <f>Таблица1[[#This Row],[Т9]]-Таблица1[[#This Row],[Т6]]</f>
        <v>38693.62586194247</v>
      </c>
      <c r="CL2696" s="14">
        <f>Таблица1[[#This Row],[Т9]]-Таблица1[[#This Row],[Т5]]</f>
        <v>585.18079433516687</v>
      </c>
      <c r="CM2696" s="14">
        <f>Таблица1[[#This Row],[Т9]]-Таблица1[[#This Row],[Т4]]</f>
        <v>39822.101382279536</v>
      </c>
      <c r="CN2696" s="14">
        <f>Таблица1[[#This Row],[Т9]]-Таблица1[[#This Row],[Т3]]</f>
        <v>817.22098495472892</v>
      </c>
      <c r="CO2696" s="14">
        <f>Таблица1[[#This Row],[Т9]]-Таблица1[[#This Row],[Т2]]</f>
        <v>45302.63356446768</v>
      </c>
      <c r="CP2696" s="14">
        <f>Таблица1[[#This Row],[Т9]]-Таблица1[[#This Row],[Т1]]</f>
        <v>1020.4032958011303</v>
      </c>
      <c r="CQ2696" s="14">
        <f>Таблица1[[#This Row],[Т9]]-Таблица1[[#This Row],[угол обхв6]]</f>
        <v>47504.033380223438</v>
      </c>
      <c r="CR2696" s="14">
        <f>Таблица1[[#This Row],[Т9]]-Таблица1[[#This Row],[угол обхв5]]</f>
        <v>1190.6812929973385</v>
      </c>
      <c r="CS2696" s="14">
        <f>Таблица1[[#This Row],[Т9]]-Таблица1[[#This Row],[угол обхв4]]</f>
        <v>59061.662817339689</v>
      </c>
      <c r="CT2696" s="14">
        <f>Таблица1[[#This Row],[Lкан_прям, мм]]+Таблица1[[#This Row],[Lкан_дуг, мм]]+Таблица1[[#This Row],[Lкан_леб,мм]]</f>
        <v>85045.326329871838</v>
      </c>
      <c r="CU2696" s="16">
        <f>Таблица1[[#This Row],[Lкан_леб,мм]]</f>
        <v>57870.981524342351</v>
      </c>
      <c r="CV2696" s="14">
        <f>2534431-(Таблица1[[#This Row],[Т23]]+Таблица1[[#This Row],[угол обхв3]])</f>
        <v>2448926.6551944707</v>
      </c>
      <c r="CW2696" s="50">
        <f>SUM(X2696:AC2696,AD2696:AI2696)-Таблица1[[#This Row],[lподв_min, мм]]</f>
        <v>21949.013009580871</v>
      </c>
      <c r="CX2696" s="17">
        <f>CW3135-Таблица1[[#This Row],[Суммарная длина каната]]</f>
        <v>-2448926.6551944707</v>
      </c>
    </row>
    <row r="2697" spans="1:102" x14ac:dyDescent="0.25">
      <c r="A2697" s="21">
        <v>2696</v>
      </c>
      <c r="B2697" s="10">
        <v>68.287346938775499</v>
      </c>
      <c r="C2697" s="10">
        <v>133.82734693877552</v>
      </c>
      <c r="D2697" s="11">
        <v>11679.266620153841</v>
      </c>
      <c r="E2697" s="11">
        <v>23759.815243408433</v>
      </c>
      <c r="F2697" s="11">
        <v>11540.09568720425</v>
      </c>
      <c r="G2697" s="11">
        <v>23741.04155378864</v>
      </c>
      <c r="H2697" s="11">
        <v>12087.266130153843</v>
      </c>
      <c r="I2697" s="11">
        <v>18482.034646797973</v>
      </c>
      <c r="J2697" s="11">
        <v>5277.7805966104588</v>
      </c>
      <c r="K2697" s="11">
        <v>25983.663512524414</v>
      </c>
      <c r="L2697" s="11">
        <v>1190.6812930050762</v>
      </c>
      <c r="M2697" s="11">
        <v>57870.981524342351</v>
      </c>
      <c r="N2697" s="11">
        <v>3235.4508909962938</v>
      </c>
      <c r="O2697" s="11">
        <v>21428.464827711592</v>
      </c>
      <c r="P2697" s="43">
        <v>4821.6127379493009</v>
      </c>
      <c r="Q2697" s="11">
        <v>22878.320358633155</v>
      </c>
      <c r="R2697" s="11">
        <v>10135.267891294481</v>
      </c>
      <c r="S2697" s="11">
        <v>24220.446251136611</v>
      </c>
      <c r="T2697" s="11">
        <v>11463.695857989456</v>
      </c>
      <c r="U2697" s="11">
        <v>24638.288490866697</v>
      </c>
      <c r="V2697" s="11">
        <v>11679.266620153841</v>
      </c>
      <c r="W2697" s="11">
        <v>23759.815243408433</v>
      </c>
      <c r="X2697" s="12">
        <v>0</v>
      </c>
      <c r="Y2697" s="12">
        <v>153.15173034794256</v>
      </c>
      <c r="Z2697" s="12">
        <v>201.19538444676496</v>
      </c>
      <c r="AA2697" s="44">
        <v>232.04019061955819</v>
      </c>
      <c r="AB2697" s="45">
        <v>47.253829333785568</v>
      </c>
      <c r="AC2697" s="12">
        <v>557.04015825702504</v>
      </c>
      <c r="AD2697" s="12">
        <v>11557.629437116249</v>
      </c>
      <c r="AE2697" s="12">
        <v>2148.9510150939263</v>
      </c>
      <c r="AF2697" s="12">
        <v>5480.532182188148</v>
      </c>
      <c r="AG2697" s="44">
        <v>1128.4755203370605</v>
      </c>
      <c r="AH2697" s="45">
        <v>390.29476040551839</v>
      </c>
      <c r="AI2697" s="12">
        <v>5277.7805973835111</v>
      </c>
      <c r="AJ2697" s="12">
        <v>-63.936575748403079</v>
      </c>
      <c r="AK2697" s="12">
        <v>-42.42935081197475</v>
      </c>
      <c r="AL2697" s="12">
        <v>-14.175315551406918</v>
      </c>
      <c r="AM2697" s="44">
        <v>18.410281507200434</v>
      </c>
      <c r="AN2697" s="45">
        <v>11.77438693205975</v>
      </c>
      <c r="AO2697" s="12">
        <v>89.999999891439629</v>
      </c>
      <c r="AP2697" s="12">
        <v>-2209.0860753871566</v>
      </c>
      <c r="AQ2697" s="12">
        <v>2960.1812117615896</v>
      </c>
      <c r="AR2697" s="12">
        <v>4721.6977395626327</v>
      </c>
      <c r="AS2697" s="44">
        <v>10264.122167332105</v>
      </c>
      <c r="AT2697" s="45">
        <v>11380.440012014333</v>
      </c>
      <c r="AU2697" s="12">
        <v>12087.266620153841</v>
      </c>
      <c r="AV2697" s="12">
        <v>11225.412371344424</v>
      </c>
      <c r="AW2697" s="12">
        <v>21729.613634274101</v>
      </c>
      <c r="AX2697" s="12">
        <v>23273.897143969945</v>
      </c>
      <c r="AY2697" s="44">
        <v>24607.564547716374</v>
      </c>
      <c r="AZ2697" s="45">
        <v>24238.873338286117</v>
      </c>
      <c r="BA2697" s="12">
        <v>23759.815244181485</v>
      </c>
      <c r="BB2697" s="12">
        <v>2868.9411309063412</v>
      </c>
      <c r="BC2697" s="12">
        <v>4546.3430587145967</v>
      </c>
      <c r="BD2697" s="12">
        <v>10035.352892907813</v>
      </c>
      <c r="BE2697" s="44">
        <v>11334.84158195183</v>
      </c>
      <c r="BF2697" s="45">
        <v>11762.522466128965</v>
      </c>
      <c r="BG2697" s="12">
        <v>12087.266630153843</v>
      </c>
      <c r="BH2697" s="12">
        <v>21607.726077731797</v>
      </c>
      <c r="BI2697" s="12">
        <v>23179.469165195664</v>
      </c>
      <c r="BJ2697" s="12">
        <v>24616.023036473405</v>
      </c>
      <c r="BK2697" s="44">
        <v>24251.170194286929</v>
      </c>
      <c r="BL2697" s="45">
        <v>24159.230395989009</v>
      </c>
      <c r="BM2697" s="12">
        <v>18482.034646797973</v>
      </c>
      <c r="BN2697" s="12">
        <v>0</v>
      </c>
      <c r="BO2697" s="12">
        <v>21.507224936428326</v>
      </c>
      <c r="BP2697" s="12">
        <v>28.254035260567836</v>
      </c>
      <c r="BQ2697" s="48">
        <v>32.585597058607355</v>
      </c>
      <c r="BR2697" s="49">
        <v>6.6358945751406848</v>
      </c>
      <c r="BS2697" s="13">
        <v>78.225612959379873</v>
      </c>
      <c r="BT2697" s="12">
        <v>459.01847565764484</v>
      </c>
      <c r="BV2697" s="14">
        <f>Таблица1[[#This Row],[Lкан_леб,мм]]</f>
        <v>57870.981524342351</v>
      </c>
      <c r="BW2697" s="50">
        <f>Таблица1[[#This Row],[угол обхв4]]+Таблица1[[#This Row],[Lдуг 3,мм]]</f>
        <v>11557.629437116249</v>
      </c>
      <c r="BX2697" s="54">
        <f>Таблица1[[#This Row],[угол обхв5]]+Таблица1[[#This Row],[Y5, мм]]</f>
        <v>58024.133254690292</v>
      </c>
      <c r="BY2697" s="14">
        <f>Таблица1[[#This Row],[угол обхв6]]+Таблица1[[#This Row],[Lдуг 4,мм]]</f>
        <v>13706.580452210175</v>
      </c>
      <c r="BZ2697" s="14">
        <f>Таблица1[[#This Row],[Т1]]+Таблица1[[#This Row],[X6, мм]]</f>
        <v>58225.328639137057</v>
      </c>
      <c r="CA2697" s="14">
        <f>Таблица1[[#This Row],[Т2]]+Таблица1[[#This Row],[Lдуг 5,мм]]</f>
        <v>19187.112634398323</v>
      </c>
      <c r="CB2697" s="14">
        <f>Таблица1[[#This Row],[Т3]]+Таблица1[[#This Row],[Y6, мм]]</f>
        <v>58457.368829756611</v>
      </c>
      <c r="CC2697" s="14">
        <f>Таблица1[[#This Row],[Т4]]+Таблица1[[#This Row],[Lдуг 6,мм]]</f>
        <v>20315.588154735386</v>
      </c>
      <c r="CD2697" s="14">
        <f>Таблица1[[#This Row],[Т5]]+Таблица1[[#This Row],[Lдуг 1,мм]]</f>
        <v>58504.622659090397</v>
      </c>
      <c r="CE2697" s="14">
        <f>Таблица1[[#This Row],[Т6]]+Таблица1[[#This Row],[Lпрям1, мм]]</f>
        <v>20705.882915140905</v>
      </c>
      <c r="CF2697" s="15">
        <f>Таблица1[[#This Row],[Т7]]+Таблица1[[#This Row],[Lдуг 2,мм]]</f>
        <v>59061.662817347424</v>
      </c>
      <c r="CG2697" s="14">
        <f>Таблица1[[#This Row],[Т8]]+Таблица1[[#This Row],[Lпрям2, мм]]</f>
        <v>25983.663512524414</v>
      </c>
      <c r="CH2697" s="14">
        <f>Таблица1[[#This Row],[Т9]]-Таблица1[[#This Row],[Т9]]</f>
        <v>0</v>
      </c>
      <c r="CI2697" s="50">
        <f>Таблица1[[#This Row],[Т9]]-Таблица1[[#This Row],[Т8]]</f>
        <v>38355.779902206516</v>
      </c>
      <c r="CJ2697" s="54">
        <f>Таблица1[[#This Row],[Т9]]-Таблица1[[#This Row],[Т7]]</f>
        <v>557.04015825702663</v>
      </c>
      <c r="CK2697" s="14">
        <f>Таблица1[[#This Row],[Т9]]-Таблица1[[#This Row],[Т6]]</f>
        <v>38746.074662612038</v>
      </c>
      <c r="CL2697" s="14">
        <f>Таблица1[[#This Row],[Т9]]-Таблица1[[#This Row],[Т5]]</f>
        <v>604.29398759081232</v>
      </c>
      <c r="CM2697" s="14">
        <f>Таблица1[[#This Row],[Т9]]-Таблица1[[#This Row],[Т4]]</f>
        <v>39874.550182949097</v>
      </c>
      <c r="CN2697" s="14">
        <f>Таблица1[[#This Row],[Т9]]-Таблица1[[#This Row],[Т3]]</f>
        <v>836.3341782103671</v>
      </c>
      <c r="CO2697" s="14">
        <f>Таблица1[[#This Row],[Т9]]-Таблица1[[#This Row],[Т2]]</f>
        <v>45355.082365137248</v>
      </c>
      <c r="CP2697" s="14">
        <f>Таблица1[[#This Row],[Т9]]-Таблица1[[#This Row],[Т1]]</f>
        <v>1037.5295626571315</v>
      </c>
      <c r="CQ2697" s="14">
        <f>Таблица1[[#This Row],[Т9]]-Таблица1[[#This Row],[угол обхв6]]</f>
        <v>47504.033380231172</v>
      </c>
      <c r="CR2697" s="14">
        <f>Таблица1[[#This Row],[Т9]]-Таблица1[[#This Row],[угол обхв5]]</f>
        <v>1190.6812930050728</v>
      </c>
      <c r="CS2697" s="14">
        <f>Таблица1[[#This Row],[Т9]]-Таблица1[[#This Row],[угол обхв4]]</f>
        <v>59061.662817347424</v>
      </c>
      <c r="CT2697" s="14">
        <f>Таблица1[[#This Row],[Lкан_прям, мм]]+Таблица1[[#This Row],[Lкан_дуг, мм]]+Таблица1[[#This Row],[Lкан_леб,мм]]</f>
        <v>85045.326329871838</v>
      </c>
      <c r="CU2697" s="16">
        <f>Таблица1[[#This Row],[Lкан_леб,мм]]</f>
        <v>57870.981524342351</v>
      </c>
      <c r="CV2697" s="14">
        <f>2534431-(Таблица1[[#This Row],[Т23]]+Таблица1[[#This Row],[угол обхв3]])</f>
        <v>2448926.6551944707</v>
      </c>
      <c r="CW2697" s="50">
        <f>SUM(X2697:AC2697,AD2697:AI2697)-Таблица1[[#This Row],[lподв_min, мм]]</f>
        <v>21896.56420891903</v>
      </c>
      <c r="CX2697" s="17">
        <f>CW3136-Таблица1[[#This Row],[Суммарная длина каната]]</f>
        <v>-2448926.6551944707</v>
      </c>
    </row>
    <row r="2698" spans="1:102" x14ac:dyDescent="0.25">
      <c r="A2698" s="21">
        <v>2697</v>
      </c>
      <c r="B2698" s="10">
        <v>68.287346938775499</v>
      </c>
      <c r="C2698" s="10">
        <v>136.51142857142858</v>
      </c>
      <c r="D2698" s="11">
        <v>11529.367736944103</v>
      </c>
      <c r="E2698" s="11">
        <v>24109.390874364854</v>
      </c>
      <c r="F2698" s="11">
        <v>11391.228636884904</v>
      </c>
      <c r="G2698" s="11">
        <v>24084.120555118061</v>
      </c>
      <c r="H2698" s="11">
        <v>11937.367246944103</v>
      </c>
      <c r="I2698" s="11">
        <v>18778.759310178593</v>
      </c>
      <c r="J2698" s="11">
        <v>5330.631564186262</v>
      </c>
      <c r="K2698" s="11">
        <v>25983.663512516741</v>
      </c>
      <c r="L2698" s="11">
        <v>1190.6812930127417</v>
      </c>
      <c r="M2698" s="11">
        <v>57870.981524342351</v>
      </c>
      <c r="N2698" s="11">
        <v>3235.4508909962938</v>
      </c>
      <c r="O2698" s="11">
        <v>21428.464827711592</v>
      </c>
      <c r="P2698" s="43">
        <v>4720.5166846541897</v>
      </c>
      <c r="Q2698" s="11">
        <v>22907.726467081957</v>
      </c>
      <c r="R2698" s="11">
        <v>9965.4920352529971</v>
      </c>
      <c r="S2698" s="11">
        <v>24497.212727359441</v>
      </c>
      <c r="T2698" s="11">
        <v>11272.895510628705</v>
      </c>
      <c r="U2698" s="11">
        <v>24976.805421815396</v>
      </c>
      <c r="V2698" s="11">
        <v>11529.367736944103</v>
      </c>
      <c r="W2698" s="11">
        <v>24109.390874364854</v>
      </c>
      <c r="X2698" s="12">
        <v>0</v>
      </c>
      <c r="Y2698" s="12">
        <v>135.64514625273614</v>
      </c>
      <c r="Z2698" s="12">
        <v>199.58877529407445</v>
      </c>
      <c r="AA2698" s="44">
        <v>232.04019061955808</v>
      </c>
      <c r="AB2698" s="45">
        <v>47.253829333785966</v>
      </c>
      <c r="AC2698" s="12">
        <v>576.15335151258716</v>
      </c>
      <c r="AD2698" s="12">
        <v>11557.629437116249</v>
      </c>
      <c r="AE2698" s="12">
        <v>2096.1000475181177</v>
      </c>
      <c r="AF2698" s="12">
        <v>5480.532182188148</v>
      </c>
      <c r="AG2698" s="44">
        <v>1128.4755203370612</v>
      </c>
      <c r="AH2698" s="45">
        <v>390.2947604055185</v>
      </c>
      <c r="AI2698" s="12">
        <v>5330.6315649516482</v>
      </c>
      <c r="AJ2698" s="12">
        <v>-63.936575748403079</v>
      </c>
      <c r="AK2698" s="12">
        <v>-44.887814984391866</v>
      </c>
      <c r="AL2698" s="12">
        <v>-16.859397184059947</v>
      </c>
      <c r="AM2698" s="44">
        <v>15.726199874547389</v>
      </c>
      <c r="AN2698" s="45">
        <v>9.090305299406646</v>
      </c>
      <c r="AO2698" s="12">
        <v>89.999999892515973</v>
      </c>
      <c r="AP2698" s="12">
        <v>-2209.0860753871566</v>
      </c>
      <c r="AQ2698" s="12">
        <v>2947.5167584735036</v>
      </c>
      <c r="AR2698" s="12">
        <v>4602.1868632728128</v>
      </c>
      <c r="AS2698" s="44">
        <v>10076.076612964827</v>
      </c>
      <c r="AT2698" s="45">
        <v>11208.435186632925</v>
      </c>
      <c r="AU2698" s="12">
        <v>11937.367736944101</v>
      </c>
      <c r="AV2698" s="12">
        <v>11225.412371344424</v>
      </c>
      <c r="AW2698" s="12">
        <v>21717.528722600506</v>
      </c>
      <c r="AX2698" s="12">
        <v>23298.190362175796</v>
      </c>
      <c r="AY2698" s="44">
        <v>24889.940433502386</v>
      </c>
      <c r="AZ2698" s="45">
        <v>24573.92967592051</v>
      </c>
      <c r="BA2698" s="12">
        <v>24109.390875130241</v>
      </c>
      <c r="BB2698" s="12">
        <v>2868.9411309063412</v>
      </c>
      <c r="BC2698" s="12">
        <v>4432.5825521314</v>
      </c>
      <c r="BD2698" s="12">
        <v>9847.1622138716193</v>
      </c>
      <c r="BE2698" s="44">
        <v>11162.310932916876</v>
      </c>
      <c r="BF2698" s="45">
        <v>11593.828060939883</v>
      </c>
      <c r="BG2698" s="12">
        <v>11937.367746944103</v>
      </c>
      <c r="BH2698" s="12">
        <v>21607.726077731797</v>
      </c>
      <c r="BI2698" s="12">
        <v>23196.79036197087</v>
      </c>
      <c r="BJ2698" s="12">
        <v>24887.67662245328</v>
      </c>
      <c r="BK2698" s="44">
        <v>24584.077715672454</v>
      </c>
      <c r="BL2698" s="45">
        <v>24512.266620259739</v>
      </c>
      <c r="BM2698" s="12">
        <v>18778.759310178593</v>
      </c>
      <c r="BN2698" s="12">
        <v>0</v>
      </c>
      <c r="BO2698" s="12">
        <v>19.04876076401121</v>
      </c>
      <c r="BP2698" s="12">
        <v>28.028417800331916</v>
      </c>
      <c r="BQ2698" s="48">
        <v>32.585597058607334</v>
      </c>
      <c r="BR2698" s="49">
        <v>6.6358945751407417</v>
      </c>
      <c r="BS2698" s="13">
        <v>80.909694593109336</v>
      </c>
      <c r="BT2698" s="12">
        <v>459.01847565764484</v>
      </c>
      <c r="BV2698" s="14">
        <f>Таблица1[[#This Row],[Lкан_леб,мм]]</f>
        <v>57870.981524342351</v>
      </c>
      <c r="BW2698" s="50">
        <f>Таблица1[[#This Row],[угол обхв4]]+Таблица1[[#This Row],[Lдуг 3,мм]]</f>
        <v>11557.629437116249</v>
      </c>
      <c r="BX2698" s="54">
        <f>Таблица1[[#This Row],[угол обхв5]]+Таблица1[[#This Row],[Y5, мм]]</f>
        <v>58006.626670595084</v>
      </c>
      <c r="BY2698" s="14">
        <f>Таблица1[[#This Row],[угол обхв6]]+Таблица1[[#This Row],[Lдуг 4,мм]]</f>
        <v>13653.729484634367</v>
      </c>
      <c r="BZ2698" s="14">
        <f>Таблица1[[#This Row],[Т1]]+Таблица1[[#This Row],[X6, мм]]</f>
        <v>58206.21544588916</v>
      </c>
      <c r="CA2698" s="14">
        <f>Таблица1[[#This Row],[Т2]]+Таблица1[[#This Row],[Lдуг 5,мм]]</f>
        <v>19134.261666822516</v>
      </c>
      <c r="CB2698" s="14">
        <f>Таблица1[[#This Row],[Т3]]+Таблица1[[#This Row],[Y6, мм]]</f>
        <v>58438.255636508715</v>
      </c>
      <c r="CC2698" s="14">
        <f>Таблица1[[#This Row],[Т4]]+Таблица1[[#This Row],[Lдуг 6,мм]]</f>
        <v>20262.737187159579</v>
      </c>
      <c r="CD2698" s="14">
        <f>Таблица1[[#This Row],[Т5]]+Таблица1[[#This Row],[Lдуг 1,мм]]</f>
        <v>58485.509465842501</v>
      </c>
      <c r="CE2698" s="14">
        <f>Таблица1[[#This Row],[Т6]]+Таблица1[[#This Row],[Lпрям1, мм]]</f>
        <v>20653.031947565098</v>
      </c>
      <c r="CF2698" s="15">
        <f>Таблица1[[#This Row],[Т7]]+Таблица1[[#This Row],[Lдуг 2,мм]]</f>
        <v>59061.662817355085</v>
      </c>
      <c r="CG2698" s="14">
        <f>Таблица1[[#This Row],[Т8]]+Таблица1[[#This Row],[Lпрям2, мм]]</f>
        <v>25983.663512516745</v>
      </c>
      <c r="CH2698" s="14">
        <f>Таблица1[[#This Row],[Т9]]-Таблица1[[#This Row],[Т9]]</f>
        <v>0</v>
      </c>
      <c r="CI2698" s="50">
        <f>Таблица1[[#This Row],[Т9]]-Таблица1[[#This Row],[Т8]]</f>
        <v>38408.630869789988</v>
      </c>
      <c r="CJ2698" s="54">
        <f>Таблица1[[#This Row],[Т9]]-Таблица1[[#This Row],[Т7]]</f>
        <v>576.15335151258478</v>
      </c>
      <c r="CK2698" s="14">
        <f>Таблица1[[#This Row],[Т9]]-Таблица1[[#This Row],[Т6]]</f>
        <v>38798.925630195503</v>
      </c>
      <c r="CL2698" s="14">
        <f>Таблица1[[#This Row],[Т9]]-Таблица1[[#This Row],[Т5]]</f>
        <v>623.40718084637047</v>
      </c>
      <c r="CM2698" s="14">
        <f>Таблица1[[#This Row],[Т9]]-Таблица1[[#This Row],[Т4]]</f>
        <v>39927.401150532569</v>
      </c>
      <c r="CN2698" s="14">
        <f>Таблица1[[#This Row],[Т9]]-Таблица1[[#This Row],[Т3]]</f>
        <v>855.44737146592524</v>
      </c>
      <c r="CO2698" s="14">
        <f>Таблица1[[#This Row],[Т9]]-Таблица1[[#This Row],[Т2]]</f>
        <v>45407.933332720721</v>
      </c>
      <c r="CP2698" s="14">
        <f>Таблица1[[#This Row],[Т9]]-Таблица1[[#This Row],[Т1]]</f>
        <v>1055.0361467600014</v>
      </c>
      <c r="CQ2698" s="14">
        <f>Таблица1[[#This Row],[Т9]]-Таблица1[[#This Row],[угол обхв6]]</f>
        <v>47504.033380238834</v>
      </c>
      <c r="CR2698" s="14">
        <f>Таблица1[[#This Row],[Т9]]-Таблица1[[#This Row],[угол обхв5]]</f>
        <v>1190.6812930127344</v>
      </c>
      <c r="CS2698" s="14">
        <f>Таблица1[[#This Row],[Т9]]-Таблица1[[#This Row],[угол обхв4]]</f>
        <v>59061.662817355085</v>
      </c>
      <c r="CT2698" s="14">
        <f>Таблица1[[#This Row],[Lкан_прям, мм]]+Таблица1[[#This Row],[Lкан_дуг, мм]]+Таблица1[[#This Row],[Lкан_леб,мм]]</f>
        <v>85045.326329871838</v>
      </c>
      <c r="CU2698" s="16">
        <f>Таблица1[[#This Row],[Lкан_леб,мм]]</f>
        <v>57870.981524342351</v>
      </c>
      <c r="CV2698" s="14">
        <f>2534431-(Таблица1[[#This Row],[Т23]]+Таблица1[[#This Row],[угол обхв3]])</f>
        <v>2448926.6551944707</v>
      </c>
      <c r="CW2698" s="50">
        <f>SUM(X2698:AC2698,AD2698:AI2698)-Таблица1[[#This Row],[lподв_min, мм]]</f>
        <v>21843.713241343226</v>
      </c>
      <c r="CX2698" s="17">
        <f>CW3137-Таблица1[[#This Row],[Суммарная длина каната]]</f>
        <v>-2448926.6551944707</v>
      </c>
    </row>
    <row r="2699" spans="1:102" x14ac:dyDescent="0.25">
      <c r="A2699" s="21">
        <v>2698</v>
      </c>
      <c r="B2699" s="10">
        <v>68.287346938775499</v>
      </c>
      <c r="C2699" s="10">
        <v>139.19551020408164</v>
      </c>
      <c r="D2699" s="11">
        <v>11363.263051675853</v>
      </c>
      <c r="E2699" s="11">
        <v>24451.563390032094</v>
      </c>
      <c r="F2699" s="11">
        <v>11226.458882717965</v>
      </c>
      <c r="G2699" s="11">
        <v>24419.851888084984</v>
      </c>
      <c r="H2699" s="11">
        <v>11771.262561675854</v>
      </c>
      <c r="I2699" s="11">
        <v>19067.767961801652</v>
      </c>
      <c r="J2699" s="11">
        <v>5383.7954282304427</v>
      </c>
      <c r="K2699" s="11">
        <v>25983.663512509193</v>
      </c>
      <c r="L2699" s="11">
        <v>1190.6812930202941</v>
      </c>
      <c r="M2699" s="11">
        <v>57870.981524342351</v>
      </c>
      <c r="N2699" s="11">
        <v>3235.4508909962938</v>
      </c>
      <c r="O2699" s="11">
        <v>21428.464827711592</v>
      </c>
      <c r="P2699" s="43">
        <v>4618.1544848467847</v>
      </c>
      <c r="Q2699" s="11">
        <v>22932.366094849833</v>
      </c>
      <c r="R2699" s="11">
        <v>9782.9417584713701</v>
      </c>
      <c r="S2699" s="11">
        <v>24765.725148119407</v>
      </c>
      <c r="T2699" s="11">
        <v>11066.452100310198</v>
      </c>
      <c r="U2699" s="11">
        <v>25306.015997933446</v>
      </c>
      <c r="V2699" s="11">
        <v>11363.263051675853</v>
      </c>
      <c r="W2699" s="11">
        <v>24451.563390032094</v>
      </c>
      <c r="X2699" s="12">
        <v>0</v>
      </c>
      <c r="Y2699" s="12">
        <v>117.7259542054943</v>
      </c>
      <c r="Z2699" s="12">
        <v>198.39477409341887</v>
      </c>
      <c r="AA2699" s="44">
        <v>232.04019061955785</v>
      </c>
      <c r="AB2699" s="45">
        <v>47.253829333783209</v>
      </c>
      <c r="AC2699" s="12">
        <v>595.26654476803981</v>
      </c>
      <c r="AD2699" s="12">
        <v>11557.629437116249</v>
      </c>
      <c r="AE2699" s="12">
        <v>2042.9361834739395</v>
      </c>
      <c r="AF2699" s="12">
        <v>5480.5321821881498</v>
      </c>
      <c r="AG2699" s="44">
        <v>1128.4755203370612</v>
      </c>
      <c r="AH2699" s="45">
        <v>390.29476040552146</v>
      </c>
      <c r="AI2699" s="12">
        <v>5383.7954289882719</v>
      </c>
      <c r="AJ2699" s="12">
        <v>-63.936575748403079</v>
      </c>
      <c r="AK2699" s="12">
        <v>-47.404222034860851</v>
      </c>
      <c r="AL2699" s="12">
        <v>-19.543478816713041</v>
      </c>
      <c r="AM2699" s="44">
        <v>13.042118241894265</v>
      </c>
      <c r="AN2699" s="45">
        <v>6.4062236667539114</v>
      </c>
      <c r="AO2699" s="12">
        <v>89.999999893577339</v>
      </c>
      <c r="AP2699" s="12">
        <v>-2209.0860753871566</v>
      </c>
      <c r="AQ2699" s="12">
        <v>2935.1029300780965</v>
      </c>
      <c r="AR2699" s="12">
        <v>4481.6694741091342</v>
      </c>
      <c r="AS2699" s="44">
        <v>9875.0139984624384</v>
      </c>
      <c r="AT2699" s="45">
        <v>11020.928734055757</v>
      </c>
      <c r="AU2699" s="12">
        <v>11771.263051675853</v>
      </c>
      <c r="AV2699" s="12">
        <v>11225.412371344424</v>
      </c>
      <c r="AW2699" s="12">
        <v>21704.608091928341</v>
      </c>
      <c r="AX2699" s="12">
        <v>23316.860362484531</v>
      </c>
      <c r="AY2699" s="44">
        <v>25163.200559463337</v>
      </c>
      <c r="AZ2699" s="45">
        <v>24900.563629430235</v>
      </c>
      <c r="BA2699" s="12">
        <v>24451.563390789925</v>
      </c>
      <c r="BB2699" s="12">
        <v>2868.9411309063412</v>
      </c>
      <c r="BC2699" s="12">
        <v>4317.8065239285879</v>
      </c>
      <c r="BD2699" s="12">
        <v>9646.4567477337205</v>
      </c>
      <c r="BE2699" s="44">
        <v>10974.37986031913</v>
      </c>
      <c r="BF2699" s="45">
        <v>11408.786417930296</v>
      </c>
      <c r="BG2699" s="12">
        <v>11771.263061675854</v>
      </c>
      <c r="BH2699" s="12">
        <v>21607.726077731797</v>
      </c>
      <c r="BI2699" s="12">
        <v>23208.509359066582</v>
      </c>
      <c r="BJ2699" s="12">
        <v>25150.219415754109</v>
      </c>
      <c r="BK2699" s="44">
        <v>24908.540586589515</v>
      </c>
      <c r="BL2699" s="45">
        <v>24857.015758535308</v>
      </c>
      <c r="BM2699" s="12">
        <v>19067.767961801652</v>
      </c>
      <c r="BN2699" s="12">
        <v>0</v>
      </c>
      <c r="BO2699" s="12">
        <v>16.532353713542225</v>
      </c>
      <c r="BP2699" s="12">
        <v>27.860743218147807</v>
      </c>
      <c r="BQ2699" s="48">
        <v>32.585597058607306</v>
      </c>
      <c r="BR2699" s="49">
        <v>6.6358945751403535</v>
      </c>
      <c r="BS2699" s="13">
        <v>83.593776226823437</v>
      </c>
      <c r="BT2699" s="12">
        <v>459.01847565764484</v>
      </c>
      <c r="BV2699" s="14">
        <f>Таблица1[[#This Row],[Lкан_леб,мм]]</f>
        <v>57870.981524342351</v>
      </c>
      <c r="BW2699" s="50">
        <f>Таблица1[[#This Row],[угол обхв4]]+Таблица1[[#This Row],[Lдуг 3,мм]]</f>
        <v>11557.629437116249</v>
      </c>
      <c r="BX2699" s="54">
        <f>Таблица1[[#This Row],[угол обхв5]]+Таблица1[[#This Row],[Y5, мм]]</f>
        <v>57988.707478547847</v>
      </c>
      <c r="BY2699" s="14">
        <f>Таблица1[[#This Row],[угол обхв6]]+Таблица1[[#This Row],[Lдуг 4,мм]]</f>
        <v>13600.565620590189</v>
      </c>
      <c r="BZ2699" s="14">
        <f>Таблица1[[#This Row],[Т1]]+Таблица1[[#This Row],[X6, мм]]</f>
        <v>58187.102252641263</v>
      </c>
      <c r="CA2699" s="14">
        <f>Таблица1[[#This Row],[Т2]]+Таблица1[[#This Row],[Lдуг 5,мм]]</f>
        <v>19081.097802778339</v>
      </c>
      <c r="CB2699" s="14">
        <f>Таблица1[[#This Row],[Т3]]+Таблица1[[#This Row],[Y6, мм]]</f>
        <v>58419.142443260818</v>
      </c>
      <c r="CC2699" s="14">
        <f>Таблица1[[#This Row],[Т4]]+Таблица1[[#This Row],[Lдуг 6,мм]]</f>
        <v>20209.573323115401</v>
      </c>
      <c r="CD2699" s="14">
        <f>Таблица1[[#This Row],[Т5]]+Таблица1[[#This Row],[Lдуг 1,мм]]</f>
        <v>58466.396272594604</v>
      </c>
      <c r="CE2699" s="14">
        <f>Таблица1[[#This Row],[Т6]]+Таблица1[[#This Row],[Lпрям1, мм]]</f>
        <v>20599.868083520923</v>
      </c>
      <c r="CF2699" s="15">
        <f>Таблица1[[#This Row],[Т7]]+Таблица1[[#This Row],[Lдуг 2,мм]]</f>
        <v>59061.662817362645</v>
      </c>
      <c r="CG2699" s="14">
        <f>Таблица1[[#This Row],[Т8]]+Таблица1[[#This Row],[Lпрям2, мм]]</f>
        <v>25983.663512509196</v>
      </c>
      <c r="CH2699" s="14">
        <f>Таблица1[[#This Row],[Т9]]-Таблица1[[#This Row],[Т9]]</f>
        <v>0</v>
      </c>
      <c r="CI2699" s="50">
        <f>Таблица1[[#This Row],[Т9]]-Таблица1[[#This Row],[Т8]]</f>
        <v>38461.794733841722</v>
      </c>
      <c r="CJ2699" s="54">
        <f>Таблица1[[#This Row],[Т9]]-Таблица1[[#This Row],[Т7]]</f>
        <v>595.26654476804106</v>
      </c>
      <c r="CK2699" s="14">
        <f>Таблица1[[#This Row],[Т9]]-Таблица1[[#This Row],[Т6]]</f>
        <v>38852.089494247244</v>
      </c>
      <c r="CL2699" s="14">
        <f>Таблица1[[#This Row],[Т9]]-Таблица1[[#This Row],[Т5]]</f>
        <v>642.52037410182675</v>
      </c>
      <c r="CM2699" s="14">
        <f>Таблица1[[#This Row],[Т9]]-Таблица1[[#This Row],[Т4]]</f>
        <v>39980.56501458431</v>
      </c>
      <c r="CN2699" s="14">
        <f>Таблица1[[#This Row],[Т9]]-Таблица1[[#This Row],[Т3]]</f>
        <v>874.56056472138152</v>
      </c>
      <c r="CO2699" s="14">
        <f>Таблица1[[#This Row],[Т9]]-Таблица1[[#This Row],[Т2]]</f>
        <v>45461.097196772454</v>
      </c>
      <c r="CP2699" s="14">
        <f>Таблица1[[#This Row],[Т9]]-Таблица1[[#This Row],[Т1]]</f>
        <v>1072.9553388147979</v>
      </c>
      <c r="CQ2699" s="14">
        <f>Таблица1[[#This Row],[Т9]]-Таблица1[[#This Row],[угол обхв6]]</f>
        <v>47504.033380246394</v>
      </c>
      <c r="CR2699" s="14">
        <f>Таблица1[[#This Row],[Т9]]-Таблица1[[#This Row],[угол обхв5]]</f>
        <v>1190.6812930202941</v>
      </c>
      <c r="CS2699" s="14">
        <f>Таблица1[[#This Row],[Т9]]-Таблица1[[#This Row],[угол обхв4]]</f>
        <v>59061.662817362645</v>
      </c>
      <c r="CT2699" s="14">
        <f>Таблица1[[#This Row],[Lкан_прям, мм]]+Таблица1[[#This Row],[Lкан_дуг, мм]]+Таблица1[[#This Row],[Lкан_леб,мм]]</f>
        <v>85045.326329871838</v>
      </c>
      <c r="CU2699" s="16">
        <f>Таблица1[[#This Row],[Lкан_леб,мм]]</f>
        <v>57870.981524342351</v>
      </c>
      <c r="CV2699" s="14">
        <f>2534431-(Таблица1[[#This Row],[Т23]]+Таблица1[[#This Row],[угол обхв3]])</f>
        <v>2448926.6551944707</v>
      </c>
      <c r="CW2699" s="50">
        <f>SUM(X2699:AC2699,AD2699:AI2699)-Таблица1[[#This Row],[lподв_min, мм]]</f>
        <v>21790.549377299049</v>
      </c>
      <c r="CX2699" s="17">
        <f>CW3138-Таблица1[[#This Row],[Суммарная длина каната]]</f>
        <v>-2448926.6551944707</v>
      </c>
    </row>
    <row r="2700" spans="1:102" x14ac:dyDescent="0.25">
      <c r="A2700" s="21">
        <v>2699</v>
      </c>
      <c r="B2700" s="10">
        <v>68.287346938775499</v>
      </c>
      <c r="C2700" s="10">
        <v>141.87959183673468</v>
      </c>
      <c r="D2700" s="11">
        <v>11181.31702331045</v>
      </c>
      <c r="E2700" s="11">
        <v>24785.582011830589</v>
      </c>
      <c r="F2700" s="11">
        <v>11046.147954622771</v>
      </c>
      <c r="G2700" s="11">
        <v>24747.498907045061</v>
      </c>
      <c r="H2700" s="11">
        <v>11589.31653331045</v>
      </c>
      <c r="I2700" s="11">
        <v>19348.406080135708</v>
      </c>
      <c r="J2700" s="11">
        <v>5437.175931694881</v>
      </c>
      <c r="K2700" s="11">
        <v>25983.663512501746</v>
      </c>
      <c r="L2700" s="11">
        <v>1190.6812930277461</v>
      </c>
      <c r="M2700" s="11">
        <v>57870.981524342351</v>
      </c>
      <c r="N2700" s="11">
        <v>3235.4508909962938</v>
      </c>
      <c r="O2700" s="11">
        <v>21428.464827711592</v>
      </c>
      <c r="P2700" s="43">
        <v>4514.7507367734452</v>
      </c>
      <c r="Q2700" s="11">
        <v>22952.185178843196</v>
      </c>
      <c r="R2700" s="11">
        <v>9588.0176040418264</v>
      </c>
      <c r="S2700" s="11">
        <v>25025.394356296561</v>
      </c>
      <c r="T2700" s="11">
        <v>10844.818595297784</v>
      </c>
      <c r="U2700" s="11">
        <v>25625.197881109514</v>
      </c>
      <c r="V2700" s="11">
        <v>11181.31702331045</v>
      </c>
      <c r="W2700" s="11">
        <v>24785.582011830589</v>
      </c>
      <c r="X2700" s="12">
        <v>0</v>
      </c>
      <c r="Y2700" s="12">
        <v>99.358861932802625</v>
      </c>
      <c r="Z2700" s="12">
        <v>197.64867311821354</v>
      </c>
      <c r="AA2700" s="44">
        <v>232.04019061955896</v>
      </c>
      <c r="AB2700" s="45">
        <v>47.253829333789156</v>
      </c>
      <c r="AC2700" s="12">
        <v>614.37973802338195</v>
      </c>
      <c r="AD2700" s="12">
        <v>11557.629437116249</v>
      </c>
      <c r="AE2700" s="12">
        <v>1989.5556800095001</v>
      </c>
      <c r="AF2700" s="12">
        <v>5480.5321821881489</v>
      </c>
      <c r="AG2700" s="44">
        <v>1128.4755203370612</v>
      </c>
      <c r="AH2700" s="45">
        <v>390.29476040551191</v>
      </c>
      <c r="AI2700" s="12">
        <v>5437.1759324452714</v>
      </c>
      <c r="AJ2700" s="12">
        <v>-63.936575748403079</v>
      </c>
      <c r="AK2700" s="12">
        <v>-49.983528086705405</v>
      </c>
      <c r="AL2700" s="12">
        <v>-22.227560449366084</v>
      </c>
      <c r="AM2700" s="44">
        <v>10.358036609241374</v>
      </c>
      <c r="AN2700" s="45">
        <v>3.7221420341001838</v>
      </c>
      <c r="AO2700" s="12">
        <v>89.999999894622178</v>
      </c>
      <c r="AP2700" s="12">
        <v>-2209.0860753871566</v>
      </c>
      <c r="AQ2700" s="12">
        <v>2922.9801672522235</v>
      </c>
      <c r="AR2700" s="12">
        <v>4360.4100055667077</v>
      </c>
      <c r="AS2700" s="44">
        <v>9661.3754858037901</v>
      </c>
      <c r="AT2700" s="45">
        <v>10818.332071979106</v>
      </c>
      <c r="AU2700" s="12">
        <v>11589.31702331045</v>
      </c>
      <c r="AV2700" s="12">
        <v>11225.412371344424</v>
      </c>
      <c r="AW2700" s="12">
        <v>21690.812015237698</v>
      </c>
      <c r="AX2700" s="12">
        <v>23329.866180073826</v>
      </c>
      <c r="AY2700" s="44">
        <v>25426.745351291465</v>
      </c>
      <c r="AZ2700" s="45">
        <v>25218.058514206128</v>
      </c>
      <c r="BA2700" s="12">
        <v>24785.582012580981</v>
      </c>
      <c r="BB2700" s="12">
        <v>2868.9411309063412</v>
      </c>
      <c r="BC2700" s="12">
        <v>4202.2800130293745</v>
      </c>
      <c r="BD2700" s="12">
        <v>9433.6768728350889</v>
      </c>
      <c r="BE2700" s="44">
        <v>10771.460713535822</v>
      </c>
      <c r="BF2700" s="45">
        <v>11207.803546629128</v>
      </c>
      <c r="BG2700" s="12">
        <v>11589.31703331045</v>
      </c>
      <c r="BH2700" s="12">
        <v>21607.726077731797</v>
      </c>
      <c r="BI2700" s="12">
        <v>23214.532366369302</v>
      </c>
      <c r="BJ2700" s="12">
        <v>25403.075357527188</v>
      </c>
      <c r="BK2700" s="44">
        <v>25223.84688611461</v>
      </c>
      <c r="BL2700" s="45">
        <v>25192.721378733979</v>
      </c>
      <c r="BM2700" s="12">
        <v>19348.406080135708</v>
      </c>
      <c r="BN2700" s="12">
        <v>0</v>
      </c>
      <c r="BO2700" s="12">
        <v>13.953047661697669</v>
      </c>
      <c r="BP2700" s="12">
        <v>27.755967637339324</v>
      </c>
      <c r="BQ2700" s="48">
        <v>32.585597058607462</v>
      </c>
      <c r="BR2700" s="49">
        <v>6.6358945751411902</v>
      </c>
      <c r="BS2700" s="13">
        <v>86.277857860521991</v>
      </c>
      <c r="BT2700" s="12">
        <v>459.01847565764484</v>
      </c>
      <c r="BV2700" s="14">
        <f>Таблица1[[#This Row],[Lкан_леб,мм]]</f>
        <v>57870.981524342351</v>
      </c>
      <c r="BW2700" s="50">
        <f>Таблица1[[#This Row],[угол обхв4]]+Таблица1[[#This Row],[Lдуг 3,мм]]</f>
        <v>11557.629437116249</v>
      </c>
      <c r="BX2700" s="54">
        <f>Таблица1[[#This Row],[угол обхв5]]+Таблица1[[#This Row],[Y5, мм]]</f>
        <v>57970.340386275151</v>
      </c>
      <c r="BY2700" s="14">
        <f>Таблица1[[#This Row],[угол обхв6]]+Таблица1[[#This Row],[Lдуг 4,мм]]</f>
        <v>13547.185117125749</v>
      </c>
      <c r="BZ2700" s="14">
        <f>Таблица1[[#This Row],[Т1]]+Таблица1[[#This Row],[X6, мм]]</f>
        <v>58167.989059393367</v>
      </c>
      <c r="CA2700" s="14">
        <f>Таблица1[[#This Row],[Т2]]+Таблица1[[#This Row],[Lдуг 5,мм]]</f>
        <v>19027.717299313899</v>
      </c>
      <c r="CB2700" s="14">
        <f>Таблица1[[#This Row],[Т3]]+Таблица1[[#This Row],[Y6, мм]]</f>
        <v>58400.029250012929</v>
      </c>
      <c r="CC2700" s="14">
        <f>Таблица1[[#This Row],[Т4]]+Таблица1[[#This Row],[Lдуг 6,мм]]</f>
        <v>20156.192819650962</v>
      </c>
      <c r="CD2700" s="14">
        <f>Таблица1[[#This Row],[Т5]]+Таблица1[[#This Row],[Lдуг 1,мм]]</f>
        <v>58447.283079346715</v>
      </c>
      <c r="CE2700" s="14">
        <f>Таблица1[[#This Row],[Т6]]+Таблица1[[#This Row],[Lпрям1, мм]]</f>
        <v>20546.487580056473</v>
      </c>
      <c r="CF2700" s="15">
        <f>Таблица1[[#This Row],[Т7]]+Таблица1[[#This Row],[Lдуг 2,мм]]</f>
        <v>59061.662817370096</v>
      </c>
      <c r="CG2700" s="14">
        <f>Таблица1[[#This Row],[Т8]]+Таблица1[[#This Row],[Lпрям2, мм]]</f>
        <v>25983.663512501746</v>
      </c>
      <c r="CH2700" s="14">
        <f>Таблица1[[#This Row],[Т9]]-Таблица1[[#This Row],[Т9]]</f>
        <v>0</v>
      </c>
      <c r="CI2700" s="50">
        <f>Таблица1[[#This Row],[Т9]]-Таблица1[[#This Row],[Т8]]</f>
        <v>38515.175237313626</v>
      </c>
      <c r="CJ2700" s="54">
        <f>Таблица1[[#This Row],[Т9]]-Таблица1[[#This Row],[Т7]]</f>
        <v>614.37973802338092</v>
      </c>
      <c r="CK2700" s="14">
        <f>Таблица1[[#This Row],[Т9]]-Таблица1[[#This Row],[Т6]]</f>
        <v>38905.469997719134</v>
      </c>
      <c r="CL2700" s="14">
        <f>Таблица1[[#This Row],[Т9]]-Таблица1[[#This Row],[Т5]]</f>
        <v>661.63356735716661</v>
      </c>
      <c r="CM2700" s="14">
        <f>Таблица1[[#This Row],[Т9]]-Таблица1[[#This Row],[Т4]]</f>
        <v>40033.945518056193</v>
      </c>
      <c r="CN2700" s="14">
        <f>Таблица1[[#This Row],[Т9]]-Таблица1[[#This Row],[Т3]]</f>
        <v>893.67375797672867</v>
      </c>
      <c r="CO2700" s="14">
        <f>Таблица1[[#This Row],[Т9]]-Таблица1[[#This Row],[Т2]]</f>
        <v>45514.477700244344</v>
      </c>
      <c r="CP2700" s="14">
        <f>Таблица1[[#This Row],[Т9]]-Таблица1[[#This Row],[Т1]]</f>
        <v>1091.3224310949445</v>
      </c>
      <c r="CQ2700" s="14">
        <f>Таблица1[[#This Row],[Т9]]-Таблица1[[#This Row],[угол обхв6]]</f>
        <v>47504.033380253844</v>
      </c>
      <c r="CR2700" s="14">
        <f>Таблица1[[#This Row],[Т9]]-Таблица1[[#This Row],[угол обхв5]]</f>
        <v>1190.6812930277447</v>
      </c>
      <c r="CS2700" s="14">
        <f>Таблица1[[#This Row],[Т9]]-Таблица1[[#This Row],[угол обхв4]]</f>
        <v>59061.662817370096</v>
      </c>
      <c r="CT2700" s="14">
        <f>Таблица1[[#This Row],[Lкан_прям, мм]]+Таблица1[[#This Row],[Lкан_дуг, мм]]+Таблица1[[#This Row],[Lкан_леб,мм]]</f>
        <v>85045.326329871838</v>
      </c>
      <c r="CU2700" s="16">
        <f>Таблица1[[#This Row],[Lкан_леб,мм]]</f>
        <v>57870.981524342351</v>
      </c>
      <c r="CV2700" s="14">
        <f>2534431-(Таблица1[[#This Row],[Т23]]+Таблица1[[#This Row],[угол обхв3]])</f>
        <v>2448926.6551944707</v>
      </c>
      <c r="CW2700" s="50">
        <f>SUM(X2700:AC2700,AD2700:AI2700)-Таблица1[[#This Row],[lподв_min, мм]]</f>
        <v>21737.168873834609</v>
      </c>
      <c r="CX2700" s="17">
        <f>CW3139-Таблица1[[#This Row],[Суммарная длина каната]]</f>
        <v>-2448926.6551944707</v>
      </c>
    </row>
    <row r="2701" spans="1:102" x14ac:dyDescent="0.25">
      <c r="A2701" s="21">
        <v>2700</v>
      </c>
      <c r="B2701" s="10">
        <v>68.287346938775499</v>
      </c>
      <c r="C2701" s="10">
        <v>144.56367346938774</v>
      </c>
      <c r="D2701" s="11">
        <v>10983.928869127123</v>
      </c>
      <c r="E2701" s="11">
        <v>25110.713852064993</v>
      </c>
      <c r="F2701" s="11">
        <v>10850.691482219687</v>
      </c>
      <c r="G2701" s="11">
        <v>25066.342704569368</v>
      </c>
      <c r="H2701" s="11">
        <v>11391.928379127123</v>
      </c>
      <c r="I2701" s="11">
        <v>19620.044836699824</v>
      </c>
      <c r="J2701" s="11">
        <v>5490.6690153651671</v>
      </c>
      <c r="K2701" s="11">
        <v>25983.663512494426</v>
      </c>
      <c r="L2701" s="11">
        <v>1190.6812930350577</v>
      </c>
      <c r="M2701" s="11">
        <v>57870.981524342351</v>
      </c>
      <c r="N2701" s="11">
        <v>3235.4508909962938</v>
      </c>
      <c r="O2701" s="11">
        <v>21428.464827711592</v>
      </c>
      <c r="P2701" s="43">
        <v>4410.5323239959553</v>
      </c>
      <c r="Q2701" s="11">
        <v>22967.140232975216</v>
      </c>
      <c r="R2701" s="11">
        <v>9381.1472652275097</v>
      </c>
      <c r="S2701" s="11">
        <v>25275.650598125358</v>
      </c>
      <c r="T2701" s="11">
        <v>10608.481293235065</v>
      </c>
      <c r="U2701" s="11">
        <v>25933.650737711014</v>
      </c>
      <c r="V2701" s="11">
        <v>10983.928869127123</v>
      </c>
      <c r="W2701" s="11">
        <v>25110.713852064993</v>
      </c>
      <c r="X2701" s="12">
        <v>0</v>
      </c>
      <c r="Y2701" s="12">
        <v>80.505334968260073</v>
      </c>
      <c r="Z2701" s="12">
        <v>197.38900683485903</v>
      </c>
      <c r="AA2701" s="44">
        <v>232.04019061955941</v>
      </c>
      <c r="AB2701" s="45">
        <v>47.253829333789568</v>
      </c>
      <c r="AC2701" s="12">
        <v>633.49293127858959</v>
      </c>
      <c r="AD2701" s="12">
        <v>11557.629437116249</v>
      </c>
      <c r="AE2701" s="12">
        <v>1936.062596339209</v>
      </c>
      <c r="AF2701" s="12">
        <v>5480.5321821881507</v>
      </c>
      <c r="AG2701" s="44">
        <v>1128.4755203370592</v>
      </c>
      <c r="AH2701" s="45">
        <v>390.29476040551418</v>
      </c>
      <c r="AI2701" s="12">
        <v>5490.6690161082461</v>
      </c>
      <c r="AJ2701" s="12">
        <v>-63.936575748403079</v>
      </c>
      <c r="AK2701" s="12">
        <v>-52.631144567108308</v>
      </c>
      <c r="AL2701" s="12">
        <v>-24.911642082019132</v>
      </c>
      <c r="AM2701" s="44">
        <v>7.6739549765883908</v>
      </c>
      <c r="AN2701" s="45">
        <v>1.0380604014471435</v>
      </c>
      <c r="AO2701" s="12">
        <v>89.999999895648827</v>
      </c>
      <c r="AP2701" s="12">
        <v>-2209.0860753871566</v>
      </c>
      <c r="AQ2701" s="12">
        <v>2911.1950706862522</v>
      </c>
      <c r="AR2701" s="12">
        <v>4238.6745193757461</v>
      </c>
      <c r="AS2701" s="44">
        <v>9435.629830402384</v>
      </c>
      <c r="AT2701" s="45">
        <v>10601.089728315676</v>
      </c>
      <c r="AU2701" s="12">
        <v>11391.928869127121</v>
      </c>
      <c r="AV2701" s="12">
        <v>11225.412371344424</v>
      </c>
      <c r="AW2701" s="12">
        <v>21676.09794947656</v>
      </c>
      <c r="AX2701" s="12">
        <v>23337.179278200339</v>
      </c>
      <c r="AY2701" s="44">
        <v>25679.996551600801</v>
      </c>
      <c r="AZ2701" s="45">
        <v>25525.717698146869</v>
      </c>
      <c r="BA2701" s="12">
        <v>25110.713852808072</v>
      </c>
      <c r="BB2701" s="12">
        <v>2868.9411309063412</v>
      </c>
      <c r="BC2701" s="12">
        <v>4086.2765036859141</v>
      </c>
      <c r="BD2701" s="12">
        <v>9209.2894606073023</v>
      </c>
      <c r="BE2701" s="44">
        <v>10553.998728060191</v>
      </c>
      <c r="BF2701" s="45">
        <v>10991.320434046513</v>
      </c>
      <c r="BG2701" s="12">
        <v>11391.928879127123</v>
      </c>
      <c r="BH2701" s="12">
        <v>21607.726077731797</v>
      </c>
      <c r="BI2701" s="12">
        <v>23214.773354740184</v>
      </c>
      <c r="BJ2701" s="12">
        <v>25645.689643350481</v>
      </c>
      <c r="BK2701" s="44">
        <v>25529.304784235574</v>
      </c>
      <c r="BL2701" s="45">
        <v>25518.646891629138</v>
      </c>
      <c r="BM2701" s="12">
        <v>19620.044836699824</v>
      </c>
      <c r="BN2701" s="12">
        <v>0</v>
      </c>
      <c r="BO2701" s="12">
        <v>11.305431181294768</v>
      </c>
      <c r="BP2701" s="12">
        <v>27.719502485089176</v>
      </c>
      <c r="BQ2701" s="48">
        <v>32.585597058607526</v>
      </c>
      <c r="BR2701" s="49">
        <v>6.6358945751412479</v>
      </c>
      <c r="BS2701" s="13">
        <v>88.961939494201687</v>
      </c>
      <c r="BT2701" s="12">
        <v>459.01847565764484</v>
      </c>
      <c r="BV2701" s="14">
        <f>Таблица1[[#This Row],[Lкан_леб,мм]]</f>
        <v>57870.981524342351</v>
      </c>
      <c r="BW2701" s="50">
        <f>Таблица1[[#This Row],[угол обхв4]]+Таблица1[[#This Row],[Lдуг 3,мм]]</f>
        <v>11557.629437116249</v>
      </c>
      <c r="BX2701" s="54">
        <f>Таблица1[[#This Row],[угол обхв5]]+Таблица1[[#This Row],[Y5, мм]]</f>
        <v>57951.486859310608</v>
      </c>
      <c r="BY2701" s="14">
        <f>Таблица1[[#This Row],[угол обхв6]]+Таблица1[[#This Row],[Lдуг 4,мм]]</f>
        <v>13493.692033455458</v>
      </c>
      <c r="BZ2701" s="14">
        <f>Таблица1[[#This Row],[Т1]]+Таблица1[[#This Row],[X6, мм]]</f>
        <v>58148.875866145463</v>
      </c>
      <c r="CA2701" s="14">
        <f>Таблица1[[#This Row],[Т2]]+Таблица1[[#This Row],[Lдуг 5,мм]]</f>
        <v>18974.224215643608</v>
      </c>
      <c r="CB2701" s="14">
        <f>Таблица1[[#This Row],[Т3]]+Таблица1[[#This Row],[Y6, мм]]</f>
        <v>58380.916056765025</v>
      </c>
      <c r="CC2701" s="14">
        <f>Таблица1[[#This Row],[Т4]]+Таблица1[[#This Row],[Lдуг 6,мм]]</f>
        <v>20102.699735980666</v>
      </c>
      <c r="CD2701" s="14">
        <f>Таблица1[[#This Row],[Т5]]+Таблица1[[#This Row],[Lдуг 1,мм]]</f>
        <v>58428.169886098818</v>
      </c>
      <c r="CE2701" s="14">
        <f>Таблица1[[#This Row],[Т6]]+Таблица1[[#This Row],[Lпрям1, мм]]</f>
        <v>20492.994496386182</v>
      </c>
      <c r="CF2701" s="15">
        <f>Таблица1[[#This Row],[Т7]]+Таблица1[[#This Row],[Lдуг 2,мм]]</f>
        <v>59061.662817377408</v>
      </c>
      <c r="CG2701" s="14">
        <f>Таблица1[[#This Row],[Т8]]+Таблица1[[#This Row],[Lпрям2, мм]]</f>
        <v>25983.66351249443</v>
      </c>
      <c r="CH2701" s="14">
        <f>Таблица1[[#This Row],[Т9]]-Таблица1[[#This Row],[Т9]]</f>
        <v>0</v>
      </c>
      <c r="CI2701" s="50">
        <f>Таблица1[[#This Row],[Т9]]-Таблица1[[#This Row],[Т8]]</f>
        <v>38568.66832099123</v>
      </c>
      <c r="CJ2701" s="54">
        <f>Таблица1[[#This Row],[Т9]]-Таблица1[[#This Row],[Т7]]</f>
        <v>633.49293127858982</v>
      </c>
      <c r="CK2701" s="14">
        <f>Таблица1[[#This Row],[Т9]]-Таблица1[[#This Row],[Т6]]</f>
        <v>38958.963081396738</v>
      </c>
      <c r="CL2701" s="14">
        <f>Таблица1[[#This Row],[Т9]]-Таблица1[[#This Row],[Т5]]</f>
        <v>680.74676061238279</v>
      </c>
      <c r="CM2701" s="14">
        <f>Таблица1[[#This Row],[Т9]]-Таблица1[[#This Row],[Т4]]</f>
        <v>40087.438601733797</v>
      </c>
      <c r="CN2701" s="14">
        <f>Таблица1[[#This Row],[Т9]]-Таблица1[[#This Row],[Т3]]</f>
        <v>912.78695123194484</v>
      </c>
      <c r="CO2701" s="14">
        <f>Таблица1[[#This Row],[Т9]]-Таблица1[[#This Row],[Т2]]</f>
        <v>45567.970783921948</v>
      </c>
      <c r="CP2701" s="14">
        <f>Таблица1[[#This Row],[Т9]]-Таблица1[[#This Row],[Т1]]</f>
        <v>1110.1759580668004</v>
      </c>
      <c r="CQ2701" s="14">
        <f>Таблица1[[#This Row],[Т9]]-Таблица1[[#This Row],[угол обхв6]]</f>
        <v>47504.033380261157</v>
      </c>
      <c r="CR2701" s="14">
        <f>Таблица1[[#This Row],[Т9]]-Таблица1[[#This Row],[угол обхв5]]</f>
        <v>1190.681293035057</v>
      </c>
      <c r="CS2701" s="14">
        <f>Таблица1[[#This Row],[Т9]]-Таблица1[[#This Row],[угол обхв4]]</f>
        <v>59061.662817377408</v>
      </c>
      <c r="CT2701" s="14">
        <f>Таблица1[[#This Row],[Lкан_прям, мм]]+Таблица1[[#This Row],[Lкан_дуг, мм]]+Таблица1[[#This Row],[Lкан_леб,мм]]</f>
        <v>85045.326329871838</v>
      </c>
      <c r="CU2701" s="16">
        <f>Таблица1[[#This Row],[Lкан_леб,мм]]</f>
        <v>57870.981524342351</v>
      </c>
      <c r="CV2701" s="14">
        <f>2534431-(Таблица1[[#This Row],[Т23]]+Таблица1[[#This Row],[угол обхв3]])</f>
        <v>2448926.6551944707</v>
      </c>
      <c r="CW2701" s="50">
        <f>SUM(X2701:AC2701,AD2701:AI2701)-Таблица1[[#This Row],[lподв_min, мм]]</f>
        <v>21683.675790164321</v>
      </c>
      <c r="CX2701" s="17">
        <f>CW3140-Таблица1[[#This Row],[Суммарная длина каната]]</f>
        <v>-2448926.6551944707</v>
      </c>
    </row>
    <row r="2702" spans="1:102" x14ac:dyDescent="0.25">
      <c r="A2702" s="21">
        <v>2701</v>
      </c>
      <c r="B2702" s="10">
        <v>68.287346938775499</v>
      </c>
      <c r="C2702" s="10">
        <v>147.2477551020408</v>
      </c>
      <c r="D2702" s="11">
        <v>10771.531688779505</v>
      </c>
      <c r="E2702" s="11">
        <v>25426.24552199131</v>
      </c>
      <c r="F2702" s="11">
        <v>10640.518326758514</v>
      </c>
      <c r="G2702" s="11">
        <v>25375.683688836685</v>
      </c>
      <c r="H2702" s="11">
        <v>11179.531198779507</v>
      </c>
      <c r="I2702" s="11">
        <v>19882.083623881794</v>
      </c>
      <c r="J2702" s="11">
        <v>5544.161898109518</v>
      </c>
      <c r="K2702" s="11">
        <v>25983.663512487259</v>
      </c>
      <c r="L2702" s="11">
        <v>1190.6812930422234</v>
      </c>
      <c r="M2702" s="11">
        <v>57870.981524342351</v>
      </c>
      <c r="N2702" s="11">
        <v>3235.4508909962938</v>
      </c>
      <c r="O2702" s="11">
        <v>21428.464827711592</v>
      </c>
      <c r="P2702" s="43">
        <v>4305.727917574457</v>
      </c>
      <c r="Q2702" s="11">
        <v>22977.198443580899</v>
      </c>
      <c r="R2702" s="11">
        <v>9162.7846470383647</v>
      </c>
      <c r="S2702" s="11">
        <v>25515.944773321109</v>
      </c>
      <c r="T2702" s="11">
        <v>10357.958754134361</v>
      </c>
      <c r="U2702" s="11">
        <v>26230.697775222667</v>
      </c>
      <c r="V2702" s="11">
        <v>10771.531688779505</v>
      </c>
      <c r="W2702" s="11">
        <v>25426.24552199131</v>
      </c>
      <c r="X2702" s="12">
        <v>0</v>
      </c>
      <c r="Y2702" s="12">
        <v>61.123366365936022</v>
      </c>
      <c r="Z2702" s="12">
        <v>197.65778218928585</v>
      </c>
      <c r="AA2702" s="44">
        <v>232.04019061955961</v>
      </c>
      <c r="AB2702" s="45">
        <v>47.253829333787706</v>
      </c>
      <c r="AC2702" s="12">
        <v>652.60612453365434</v>
      </c>
      <c r="AD2702" s="12">
        <v>11557.629437116249</v>
      </c>
      <c r="AE2702" s="12">
        <v>1882.569713594854</v>
      </c>
      <c r="AF2702" s="12">
        <v>5480.5321821881498</v>
      </c>
      <c r="AG2702" s="44">
        <v>1128.4755203370598</v>
      </c>
      <c r="AH2702" s="45">
        <v>390.29476040551549</v>
      </c>
      <c r="AI2702" s="12">
        <v>5544.1618988454275</v>
      </c>
      <c r="AJ2702" s="12">
        <v>-63.936575748403079</v>
      </c>
      <c r="AK2702" s="12">
        <v>-55.352970546442236</v>
      </c>
      <c r="AL2702" s="12">
        <v>-27.595723714672204</v>
      </c>
      <c r="AM2702" s="44">
        <v>4.9898733439353444</v>
      </c>
      <c r="AN2702" s="45">
        <v>-1.6460212312056426</v>
      </c>
      <c r="AO2702" s="12">
        <v>89.999999896655638</v>
      </c>
      <c r="AP2702" s="12">
        <v>-2209.0860753871566</v>
      </c>
      <c r="AQ2702" s="12">
        <v>2899.8015332532191</v>
      </c>
      <c r="AR2702" s="12">
        <v>4116.7301217216373</v>
      </c>
      <c r="AS2702" s="44">
        <v>9198.2723525856672</v>
      </c>
      <c r="AT2702" s="45">
        <v>10369.67836583272</v>
      </c>
      <c r="AU2702" s="12">
        <v>11179.531688779505</v>
      </c>
      <c r="AV2702" s="12">
        <v>11225.412371344424</v>
      </c>
      <c r="AW2702" s="12">
        <v>21660.420661108088</v>
      </c>
      <c r="AX2702" s="12">
        <v>23338.783610813705</v>
      </c>
      <c r="AY2702" s="44">
        <v>25922.398488711911</v>
      </c>
      <c r="AZ2702" s="45">
        <v>25822.866130175793</v>
      </c>
      <c r="BA2702" s="12">
        <v>25426.245522727222</v>
      </c>
      <c r="BB2702" s="12">
        <v>2868.9411309063412</v>
      </c>
      <c r="BC2702" s="12">
        <v>3970.0785598313823</v>
      </c>
      <c r="BD2702" s="12">
        <v>8973.7868511855431</v>
      </c>
      <c r="BE2702" s="44">
        <v>10322.471048587058</v>
      </c>
      <c r="BF2702" s="45">
        <v>10759.812077081146</v>
      </c>
      <c r="BG2702" s="12">
        <v>11179.531698779509</v>
      </c>
      <c r="BH2702" s="12">
        <v>21607.726077731797</v>
      </c>
      <c r="BI2702" s="12">
        <v>23209.154276977395</v>
      </c>
      <c r="BJ2702" s="12">
        <v>25877.529940553915</v>
      </c>
      <c r="BK2702" s="44">
        <v>25824.244059831861</v>
      </c>
      <c r="BL2702" s="45">
        <v>25834.077167038184</v>
      </c>
      <c r="BM2702" s="12">
        <v>19882.083623881794</v>
      </c>
      <c r="BN2702" s="12">
        <v>0</v>
      </c>
      <c r="BO2702" s="12">
        <v>8.5836052019608395</v>
      </c>
      <c r="BP2702" s="12">
        <v>27.757246831770033</v>
      </c>
      <c r="BQ2702" s="48">
        <v>32.585597058607547</v>
      </c>
      <c r="BR2702" s="49">
        <v>6.6358945751409868</v>
      </c>
      <c r="BS2702" s="13">
        <v>91.646021127861275</v>
      </c>
      <c r="BT2702" s="12">
        <v>459.01847565764484</v>
      </c>
      <c r="BV2702" s="14">
        <f>Таблица1[[#This Row],[Lкан_леб,мм]]</f>
        <v>57870.981524342351</v>
      </c>
      <c r="BW2702" s="50">
        <f>Таблица1[[#This Row],[угол обхв4]]+Таблица1[[#This Row],[Lдуг 3,мм]]</f>
        <v>11557.629437116249</v>
      </c>
      <c r="BX2702" s="54">
        <f>Таблица1[[#This Row],[угол обхв5]]+Таблица1[[#This Row],[Y5, мм]]</f>
        <v>57932.104890708288</v>
      </c>
      <c r="BY2702" s="14">
        <f>Таблица1[[#This Row],[угол обхв6]]+Таблица1[[#This Row],[Lдуг 4,мм]]</f>
        <v>13440.199150711103</v>
      </c>
      <c r="BZ2702" s="14">
        <f>Таблица1[[#This Row],[Т1]]+Таблица1[[#This Row],[X6, мм]]</f>
        <v>58129.762672897574</v>
      </c>
      <c r="CA2702" s="14">
        <f>Таблица1[[#This Row],[Т2]]+Таблица1[[#This Row],[Lдуг 5,мм]]</f>
        <v>18920.731332899253</v>
      </c>
      <c r="CB2702" s="14">
        <f>Таблица1[[#This Row],[Т3]]+Таблица1[[#This Row],[Y6, мм]]</f>
        <v>58361.802863517136</v>
      </c>
      <c r="CC2702" s="14">
        <f>Таблица1[[#This Row],[Т4]]+Таблица1[[#This Row],[Lдуг 6,мм]]</f>
        <v>20049.206853236312</v>
      </c>
      <c r="CD2702" s="14">
        <f>Таблица1[[#This Row],[Т5]]+Таблица1[[#This Row],[Lдуг 1,мм]]</f>
        <v>58409.056692850922</v>
      </c>
      <c r="CE2702" s="14">
        <f>Таблица1[[#This Row],[Т6]]+Таблица1[[#This Row],[Lпрям1, мм]]</f>
        <v>20439.501613641827</v>
      </c>
      <c r="CF2702" s="15">
        <f>Таблица1[[#This Row],[Т7]]+Таблица1[[#This Row],[Lдуг 2,мм]]</f>
        <v>59061.662817384575</v>
      </c>
      <c r="CG2702" s="14">
        <f>Таблица1[[#This Row],[Т8]]+Таблица1[[#This Row],[Lпрям2, мм]]</f>
        <v>25983.663512487256</v>
      </c>
      <c r="CH2702" s="14">
        <f>Таблица1[[#This Row],[Т9]]-Таблица1[[#This Row],[Т9]]</f>
        <v>0</v>
      </c>
      <c r="CI2702" s="50">
        <f>Таблица1[[#This Row],[Т9]]-Таблица1[[#This Row],[Т8]]</f>
        <v>38622.161203742748</v>
      </c>
      <c r="CJ2702" s="54">
        <f>Таблица1[[#This Row],[Т9]]-Таблица1[[#This Row],[Т7]]</f>
        <v>652.6061245336532</v>
      </c>
      <c r="CK2702" s="14">
        <f>Таблица1[[#This Row],[Т9]]-Таблица1[[#This Row],[Т6]]</f>
        <v>39012.455964148263</v>
      </c>
      <c r="CL2702" s="14">
        <f>Таблица1[[#This Row],[Т9]]-Таблица1[[#This Row],[Т5]]</f>
        <v>699.85995386743889</v>
      </c>
      <c r="CM2702" s="14">
        <f>Таблица1[[#This Row],[Т9]]-Таблица1[[#This Row],[Т4]]</f>
        <v>40140.931484485322</v>
      </c>
      <c r="CN2702" s="14">
        <f>Таблица1[[#This Row],[Т9]]-Таблица1[[#This Row],[Т3]]</f>
        <v>931.90014448700094</v>
      </c>
      <c r="CO2702" s="14">
        <f>Таблица1[[#This Row],[Т9]]-Таблица1[[#This Row],[Т2]]</f>
        <v>45621.463666673473</v>
      </c>
      <c r="CP2702" s="14">
        <f>Таблица1[[#This Row],[Т9]]-Таблица1[[#This Row],[Т1]]</f>
        <v>1129.557926676287</v>
      </c>
      <c r="CQ2702" s="14">
        <f>Таблица1[[#This Row],[Т9]]-Таблица1[[#This Row],[угол обхв6]]</f>
        <v>47504.033380268324</v>
      </c>
      <c r="CR2702" s="14">
        <f>Таблица1[[#This Row],[Т9]]-Таблица1[[#This Row],[угол обхв5]]</f>
        <v>1190.6812930422238</v>
      </c>
      <c r="CS2702" s="14">
        <f>Таблица1[[#This Row],[Т9]]-Таблица1[[#This Row],[угол обхв4]]</f>
        <v>59061.662817384575</v>
      </c>
      <c r="CT2702" s="14">
        <f>Таблица1[[#This Row],[Lкан_прям, мм]]+Таблица1[[#This Row],[Lкан_дуг, мм]]+Таблица1[[#This Row],[Lкан_леб,мм]]</f>
        <v>85045.326329871838</v>
      </c>
      <c r="CU2702" s="16">
        <f>Таблица1[[#This Row],[Lкан_леб,мм]]</f>
        <v>57870.981524342351</v>
      </c>
      <c r="CV2702" s="14">
        <f>2534431-(Таблица1[[#This Row],[Т23]]+Таблица1[[#This Row],[угол обхв3]])</f>
        <v>2448926.6551944707</v>
      </c>
      <c r="CW2702" s="50">
        <f>SUM(X2702:AC2702,AD2702:AI2702)-Таблица1[[#This Row],[lподв_min, мм]]</f>
        <v>21630.182907419963</v>
      </c>
      <c r="CX2702" s="17">
        <f>CW3141-Таблица1[[#This Row],[Суммарная длина каната]]</f>
        <v>-2448926.6551944707</v>
      </c>
    </row>
    <row r="2703" spans="1:102" x14ac:dyDescent="0.25">
      <c r="A2703" s="21">
        <v>2702</v>
      </c>
      <c r="B2703" s="10">
        <v>68.287346938775499</v>
      </c>
      <c r="C2703" s="10">
        <v>149.93183673469386</v>
      </c>
      <c r="D2703" s="11">
        <v>10544.59151400908</v>
      </c>
      <c r="E2703" s="11">
        <v>25731.484697100404</v>
      </c>
      <c r="F2703" s="11">
        <v>10416.089640131624</v>
      </c>
      <c r="G2703" s="11">
        <v>25674.84311864445</v>
      </c>
      <c r="H2703" s="11">
        <v>10952.591024009082</v>
      </c>
      <c r="I2703" s="11">
        <v>20133.952651152726</v>
      </c>
      <c r="J2703" s="11">
        <v>5597.5320459476807</v>
      </c>
      <c r="K2703" s="11">
        <v>25983.663512480249</v>
      </c>
      <c r="L2703" s="11">
        <v>1190.6812930492351</v>
      </c>
      <c r="M2703" s="11">
        <v>57870.981524342351</v>
      </c>
      <c r="N2703" s="11">
        <v>3235.4508909962938</v>
      </c>
      <c r="O2703" s="11">
        <v>21428.464827711592</v>
      </c>
      <c r="P2703" s="43">
        <v>4200.567474328338</v>
      </c>
      <c r="Q2703" s="11">
        <v>22982.337741415271</v>
      </c>
      <c r="R2703" s="11">
        <v>8933.4088702944646</v>
      </c>
      <c r="S2703" s="11">
        <v>25745.749639889589</v>
      </c>
      <c r="T2703" s="11">
        <v>10093.800662577101</v>
      </c>
      <c r="U2703" s="11">
        <v>26515.68722723228</v>
      </c>
      <c r="V2703" s="11">
        <v>10544.59151400908</v>
      </c>
      <c r="W2703" s="11">
        <v>25731.484697100404</v>
      </c>
      <c r="X2703" s="12">
        <v>0</v>
      </c>
      <c r="Y2703" s="12">
        <v>41.167272223961497</v>
      </c>
      <c r="Z2703" s="12">
        <v>198.50068308336327</v>
      </c>
      <c r="AA2703" s="44">
        <v>232.04019061955896</v>
      </c>
      <c r="AB2703" s="45">
        <v>47.253829333785312</v>
      </c>
      <c r="AC2703" s="12">
        <v>671.71931778856617</v>
      </c>
      <c r="AD2703" s="12">
        <v>11557.629437116249</v>
      </c>
      <c r="AE2703" s="12">
        <v>1829.1995657566938</v>
      </c>
      <c r="AF2703" s="12">
        <v>5480.5321821881507</v>
      </c>
      <c r="AG2703" s="44">
        <v>1128.4755203370621</v>
      </c>
      <c r="AH2703" s="45">
        <v>390.29476040551964</v>
      </c>
      <c r="AI2703" s="12">
        <v>5597.5320466765725</v>
      </c>
      <c r="AJ2703" s="12">
        <v>-63.936575748403079</v>
      </c>
      <c r="AK2703" s="12">
        <v>-58.155421453062054</v>
      </c>
      <c r="AL2703" s="12">
        <v>-30.279805347325265</v>
      </c>
      <c r="AM2703" s="44">
        <v>2.3057917112821955</v>
      </c>
      <c r="AN2703" s="45">
        <v>-4.3301028638584542</v>
      </c>
      <c r="AO2703" s="12">
        <v>89.99999989764099</v>
      </c>
      <c r="AP2703" s="12">
        <v>-2209.0860753871566</v>
      </c>
      <c r="AQ2703" s="12">
        <v>2888.862054731816</v>
      </c>
      <c r="AR2703" s="12">
        <v>3994.844377173315</v>
      </c>
      <c r="AS2703" s="44">
        <v>8949.8238507868355</v>
      </c>
      <c r="AT2703" s="45">
        <v>10124.605736281368</v>
      </c>
      <c r="AU2703" s="12">
        <v>10952.59151400908</v>
      </c>
      <c r="AV2703" s="12">
        <v>11225.412371344424</v>
      </c>
      <c r="AW2703" s="12">
        <v>21643.732518220026</v>
      </c>
      <c r="AX2703" s="12">
        <v>23334.675657763972</v>
      </c>
      <c r="AY2703" s="44">
        <v>26153.419295880114</v>
      </c>
      <c r="AZ2703" s="45">
        <v>26108.851821405704</v>
      </c>
      <c r="BA2703" s="12">
        <v>25731.484697829299</v>
      </c>
      <c r="BB2703" s="12">
        <v>2868.9411309063412</v>
      </c>
      <c r="BC2703" s="12">
        <v>3853.9786380638602</v>
      </c>
      <c r="BD2703" s="12">
        <v>8727.6857731394412</v>
      </c>
      <c r="BE2703" s="44">
        <v>10077.38568208473</v>
      </c>
      <c r="BF2703" s="45">
        <v>10513.786440304813</v>
      </c>
      <c r="BG2703" s="12">
        <v>10952.591524009084</v>
      </c>
      <c r="BH2703" s="12">
        <v>21607.726077731797</v>
      </c>
      <c r="BI2703" s="12">
        <v>23197.605431923705</v>
      </c>
      <c r="BJ2703" s="12">
        <v>26098.08755623829</v>
      </c>
      <c r="BK2703" s="44">
        <v>26108.017571241751</v>
      </c>
      <c r="BL2703" s="45">
        <v>26138.320102926984</v>
      </c>
      <c r="BM2703" s="12">
        <v>20133.952651152726</v>
      </c>
      <c r="BN2703" s="12">
        <v>0</v>
      </c>
      <c r="BO2703" s="12">
        <v>5.78115429534102</v>
      </c>
      <c r="BP2703" s="12">
        <v>27.875616105736793</v>
      </c>
      <c r="BQ2703" s="48">
        <v>32.585597058607462</v>
      </c>
      <c r="BR2703" s="49">
        <v>6.6358945751406493</v>
      </c>
      <c r="BS2703" s="13">
        <v>94.330102761499433</v>
      </c>
      <c r="BT2703" s="12">
        <v>459.01847565764484</v>
      </c>
      <c r="BV2703" s="14">
        <f>Таблица1[[#This Row],[Lкан_леб,мм]]</f>
        <v>57870.981524342351</v>
      </c>
      <c r="BW2703" s="50">
        <f>Таблица1[[#This Row],[угол обхв4]]+Таблица1[[#This Row],[Lдуг 3,мм]]</f>
        <v>11557.629437116249</v>
      </c>
      <c r="BX2703" s="54">
        <f>Таблица1[[#This Row],[угол обхв5]]+Таблица1[[#This Row],[Y5, мм]]</f>
        <v>57912.148796566311</v>
      </c>
      <c r="BY2703" s="14">
        <f>Таблица1[[#This Row],[угол обхв6]]+Таблица1[[#This Row],[Lдуг 4,мм]]</f>
        <v>13386.829002872943</v>
      </c>
      <c r="BZ2703" s="14">
        <f>Таблица1[[#This Row],[Т1]]+Таблица1[[#This Row],[X6, мм]]</f>
        <v>58110.649479649677</v>
      </c>
      <c r="CA2703" s="14">
        <f>Таблица1[[#This Row],[Т2]]+Таблица1[[#This Row],[Lдуг 5,мм]]</f>
        <v>18867.361185061094</v>
      </c>
      <c r="CB2703" s="14">
        <f>Таблица1[[#This Row],[Т3]]+Таблица1[[#This Row],[Y6, мм]]</f>
        <v>58342.689670269239</v>
      </c>
      <c r="CC2703" s="14">
        <f>Таблица1[[#This Row],[Т4]]+Таблица1[[#This Row],[Lдуг 6,мм]]</f>
        <v>19995.836705398156</v>
      </c>
      <c r="CD2703" s="14">
        <f>Таблица1[[#This Row],[Т5]]+Таблица1[[#This Row],[Lдуг 1,мм]]</f>
        <v>58389.943499603025</v>
      </c>
      <c r="CE2703" s="14">
        <f>Таблица1[[#This Row],[Т6]]+Таблица1[[#This Row],[Lпрям1, мм]]</f>
        <v>20386.131465803675</v>
      </c>
      <c r="CF2703" s="15">
        <f>Таблица1[[#This Row],[Т7]]+Таблица1[[#This Row],[Lдуг 2,мм]]</f>
        <v>59061.662817391589</v>
      </c>
      <c r="CG2703" s="14">
        <f>Таблица1[[#This Row],[Т8]]+Таблица1[[#This Row],[Lпрям2, мм]]</f>
        <v>25983.663512480249</v>
      </c>
      <c r="CH2703" s="14">
        <f>Таблица1[[#This Row],[Т9]]-Таблица1[[#This Row],[Т9]]</f>
        <v>0</v>
      </c>
      <c r="CI2703" s="50">
        <f>Таблица1[[#This Row],[Т9]]-Таблица1[[#This Row],[Т8]]</f>
        <v>38675.53135158791</v>
      </c>
      <c r="CJ2703" s="54">
        <f>Таблица1[[#This Row],[Т9]]-Таблица1[[#This Row],[Т7]]</f>
        <v>671.71931778856379</v>
      </c>
      <c r="CK2703" s="14">
        <f>Таблица1[[#This Row],[Т9]]-Таблица1[[#This Row],[Т6]]</f>
        <v>39065.826111993432</v>
      </c>
      <c r="CL2703" s="14">
        <f>Таблица1[[#This Row],[Т9]]-Таблица1[[#This Row],[Т5]]</f>
        <v>718.97314712234947</v>
      </c>
      <c r="CM2703" s="14">
        <f>Таблица1[[#This Row],[Т9]]-Таблица1[[#This Row],[Т4]]</f>
        <v>40194.301632330491</v>
      </c>
      <c r="CN2703" s="14">
        <f>Таблица1[[#This Row],[Т9]]-Таблица1[[#This Row],[Т3]]</f>
        <v>951.01333774191153</v>
      </c>
      <c r="CO2703" s="14">
        <f>Таблица1[[#This Row],[Т9]]-Таблица1[[#This Row],[Т2]]</f>
        <v>45674.833814518643</v>
      </c>
      <c r="CP2703" s="14">
        <f>Таблица1[[#This Row],[Т9]]-Таблица1[[#This Row],[Т1]]</f>
        <v>1149.5140208252778</v>
      </c>
      <c r="CQ2703" s="14">
        <f>Таблица1[[#This Row],[Т9]]-Таблица1[[#This Row],[угол обхв6]]</f>
        <v>47504.033380275338</v>
      </c>
      <c r="CR2703" s="14">
        <f>Таблица1[[#This Row],[Т9]]-Таблица1[[#This Row],[угол обхв5]]</f>
        <v>1190.6812930492379</v>
      </c>
      <c r="CS2703" s="14">
        <f>Таблица1[[#This Row],[Т9]]-Таблица1[[#This Row],[угол обхв4]]</f>
        <v>59061.662817391589</v>
      </c>
      <c r="CT2703" s="14">
        <f>Таблица1[[#This Row],[Lкан_прям, мм]]+Таблица1[[#This Row],[Lкан_дуг, мм]]+Таблица1[[#This Row],[Lкан_леб,мм]]</f>
        <v>85045.326329871838</v>
      </c>
      <c r="CU2703" s="16">
        <f>Таблица1[[#This Row],[Lкан_леб,мм]]</f>
        <v>57870.981524342351</v>
      </c>
      <c r="CV2703" s="14">
        <f>2534431-(Таблица1[[#This Row],[Т23]]+Таблица1[[#This Row],[угол обхв3]])</f>
        <v>2448926.6551944707</v>
      </c>
      <c r="CW2703" s="50">
        <f>SUM(X2703:AC2703,AD2703:AI2703)-Таблица1[[#This Row],[lподв_min, мм]]</f>
        <v>21576.8127595818</v>
      </c>
      <c r="CX2703" s="17">
        <f>CW3142-Таблица1[[#This Row],[Суммарная длина каната]]</f>
        <v>-2448926.6551944707</v>
      </c>
    </row>
    <row r="2704" spans="1:102" x14ac:dyDescent="0.25">
      <c r="A2704" s="21">
        <v>2703</v>
      </c>
      <c r="B2704" s="10">
        <v>68.287346938775499</v>
      </c>
      <c r="C2704" s="10">
        <v>152.61591836734689</v>
      </c>
      <c r="D2704" s="11">
        <v>10303.606286100599</v>
      </c>
      <c r="E2704" s="11">
        <v>26025.761636183317</v>
      </c>
      <c r="F2704" s="11">
        <v>10177.897853036522</v>
      </c>
      <c r="G2704" s="11">
        <v>25963.164592670266</v>
      </c>
      <c r="H2704" s="11">
        <v>10711.605796100601</v>
      </c>
      <c r="I2704" s="11">
        <v>20375.115610213485</v>
      </c>
      <c r="J2704" s="11">
        <v>5650.6460259698342</v>
      </c>
      <c r="K2704" s="11">
        <v>25983.663512473395</v>
      </c>
      <c r="L2704" s="11">
        <v>1190.6812930560877</v>
      </c>
      <c r="M2704" s="11">
        <v>57870.981524342351</v>
      </c>
      <c r="N2704" s="11">
        <v>3235.4508909962938</v>
      </c>
      <c r="O2704" s="11">
        <v>21428.464827711592</v>
      </c>
      <c r="P2704" s="43">
        <v>4095.2817322759661</v>
      </c>
      <c r="Q2704" s="11">
        <v>22982.546850076658</v>
      </c>
      <c r="R2704" s="11">
        <v>8693.5232203619998</v>
      </c>
      <c r="S2704" s="11">
        <v>25964.560970976214</v>
      </c>
      <c r="T2704" s="11">
        <v>9816.5866216222075</v>
      </c>
      <c r="U2704" s="11">
        <v>26787.993783505481</v>
      </c>
      <c r="V2704" s="11">
        <v>10303.606286100599</v>
      </c>
      <c r="W2704" s="11">
        <v>26025.761636183317</v>
      </c>
      <c r="X2704" s="12">
        <v>0</v>
      </c>
      <c r="Y2704" s="12">
        <v>20.587535096995946</v>
      </c>
      <c r="Z2704" s="12">
        <v>199.96722696243185</v>
      </c>
      <c r="AA2704" s="44">
        <v>232.04019061955785</v>
      </c>
      <c r="AB2704" s="45">
        <v>47.253829333785809</v>
      </c>
      <c r="AC2704" s="12">
        <v>690.83251104331623</v>
      </c>
      <c r="AD2704" s="12">
        <v>11557.629437116249</v>
      </c>
      <c r="AE2704" s="12">
        <v>1776.0855857345391</v>
      </c>
      <c r="AF2704" s="12">
        <v>5480.5321821881507</v>
      </c>
      <c r="AG2704" s="44">
        <v>1128.4755203370614</v>
      </c>
      <c r="AH2704" s="45">
        <v>390.29476040551725</v>
      </c>
      <c r="AI2704" s="12">
        <v>5650.6460266918775</v>
      </c>
      <c r="AJ2704" s="12">
        <v>-63.936575748403079</v>
      </c>
      <c r="AK2704" s="12">
        <v>-61.045451063022384</v>
      </c>
      <c r="AL2704" s="12">
        <v>-32.963886979978298</v>
      </c>
      <c r="AM2704" s="44">
        <v>-0.37828992137099104</v>
      </c>
      <c r="AN2704" s="45">
        <v>-7.0141844965117102</v>
      </c>
      <c r="AO2704" s="12">
        <v>89.999999898603122</v>
      </c>
      <c r="AP2704" s="12">
        <v>-2209.0860753871566</v>
      </c>
      <c r="AQ2704" s="12">
        <v>2878.4492519887258</v>
      </c>
      <c r="AR2704" s="12">
        <v>3873.2847216058713</v>
      </c>
      <c r="AS2704" s="44">
        <v>8690.8294588338067</v>
      </c>
      <c r="AT2704" s="45">
        <v>9866.4095663120061</v>
      </c>
      <c r="AU2704" s="12">
        <v>10711.606286100599</v>
      </c>
      <c r="AV2704" s="12">
        <v>11225.412371344424</v>
      </c>
      <c r="AW2704" s="12">
        <v>21625.984016009617</v>
      </c>
      <c r="AX2704" s="12">
        <v>23324.864432525388</v>
      </c>
      <c r="AY2704" s="44">
        <v>26372.552078292083</v>
      </c>
      <c r="AZ2704" s="45">
        <v>26383.047275701749</v>
      </c>
      <c r="BA2704" s="12">
        <v>26025.761636905361</v>
      </c>
      <c r="BB2704" s="12">
        <v>2868.9411309063412</v>
      </c>
      <c r="BC2704" s="12">
        <v>3738.2800932683976</v>
      </c>
      <c r="BD2704" s="12">
        <v>8471.526209691905</v>
      </c>
      <c r="BE2704" s="44">
        <v>9819.2803831503988</v>
      </c>
      <c r="BF2704" s="45">
        <v>10253.783341410801</v>
      </c>
      <c r="BG2704" s="12">
        <v>10711.606296100601</v>
      </c>
      <c r="BH2704" s="12">
        <v>21607.726077731797</v>
      </c>
      <c r="BI2704" s="12">
        <v>23180.066038374684</v>
      </c>
      <c r="BJ2704" s="12">
        <v>26306.878553424944</v>
      </c>
      <c r="BK2704" s="44">
        <v>26380.002676189612</v>
      </c>
      <c r="BL2704" s="45">
        <v>26430.708143987049</v>
      </c>
      <c r="BM2704" s="12">
        <v>20375.115610213485</v>
      </c>
      <c r="BN2704" s="12">
        <v>0</v>
      </c>
      <c r="BO2704" s="12">
        <v>2.8911246853806953</v>
      </c>
      <c r="BP2704" s="12">
        <v>28.081564083044082</v>
      </c>
      <c r="BQ2704" s="48">
        <v>32.585597058607306</v>
      </c>
      <c r="BR2704" s="49">
        <v>6.6358945751407195</v>
      </c>
      <c r="BS2704" s="13">
        <v>97.014184395114839</v>
      </c>
      <c r="BT2704" s="12">
        <v>459.01847565764484</v>
      </c>
      <c r="BV2704" s="14">
        <f>Таблица1[[#This Row],[Lкан_леб,мм]]</f>
        <v>57870.981524342351</v>
      </c>
      <c r="BW2704" s="50">
        <f>Таблица1[[#This Row],[угол обхв4]]+Таблица1[[#This Row],[Lдуг 3,мм]]</f>
        <v>11557.629437116249</v>
      </c>
      <c r="BX2704" s="54">
        <f>Таблица1[[#This Row],[угол обхв5]]+Таблица1[[#This Row],[Y5, мм]]</f>
        <v>57891.569059439345</v>
      </c>
      <c r="BY2704" s="14">
        <f>Таблица1[[#This Row],[угол обхв6]]+Таблица1[[#This Row],[Lдуг 4,мм]]</f>
        <v>13333.715022850789</v>
      </c>
      <c r="BZ2704" s="14">
        <f>Таблица1[[#This Row],[Т1]]+Таблица1[[#This Row],[X6, мм]]</f>
        <v>58091.536286401781</v>
      </c>
      <c r="CA2704" s="14">
        <f>Таблица1[[#This Row],[Т2]]+Таблица1[[#This Row],[Lдуг 5,мм]]</f>
        <v>18814.247205038941</v>
      </c>
      <c r="CB2704" s="14">
        <f>Таблица1[[#This Row],[Т3]]+Таблица1[[#This Row],[Y6, мм]]</f>
        <v>58323.576477021335</v>
      </c>
      <c r="CC2704" s="14">
        <f>Таблица1[[#This Row],[Т4]]+Таблица1[[#This Row],[Lдуг 6,мм]]</f>
        <v>19942.722725376003</v>
      </c>
      <c r="CD2704" s="14">
        <f>Таблица1[[#This Row],[Т5]]+Таблица1[[#This Row],[Lдуг 1,мм]]</f>
        <v>58370.830306355121</v>
      </c>
      <c r="CE2704" s="14">
        <f>Таблица1[[#This Row],[Т6]]+Таблица1[[#This Row],[Lпрям1, мм]]</f>
        <v>20333.017485781522</v>
      </c>
      <c r="CF2704" s="15">
        <f>Таблица1[[#This Row],[Т7]]+Таблица1[[#This Row],[Lдуг 2,мм]]</f>
        <v>59061.662817398435</v>
      </c>
      <c r="CG2704" s="14">
        <f>Таблица1[[#This Row],[Т8]]+Таблица1[[#This Row],[Lпрям2, мм]]</f>
        <v>25983.663512473398</v>
      </c>
      <c r="CH2704" s="14">
        <f>Таблица1[[#This Row],[Т9]]-Таблица1[[#This Row],[Т9]]</f>
        <v>0</v>
      </c>
      <c r="CI2704" s="50">
        <f>Таблица1[[#This Row],[Т9]]-Таблица1[[#This Row],[Т8]]</f>
        <v>38728.645331616914</v>
      </c>
      <c r="CJ2704" s="54">
        <f>Таблица1[[#This Row],[Т9]]-Таблица1[[#This Row],[Т7]]</f>
        <v>690.8325110433143</v>
      </c>
      <c r="CK2704" s="14">
        <f>Таблица1[[#This Row],[Т9]]-Таблица1[[#This Row],[Т6]]</f>
        <v>39118.940092022429</v>
      </c>
      <c r="CL2704" s="14">
        <f>Таблица1[[#This Row],[Т9]]-Таблица1[[#This Row],[Т5]]</f>
        <v>738.08634037709999</v>
      </c>
      <c r="CM2704" s="14">
        <f>Таблица1[[#This Row],[Т9]]-Таблица1[[#This Row],[Т4]]</f>
        <v>40247.415612359495</v>
      </c>
      <c r="CN2704" s="14">
        <f>Таблица1[[#This Row],[Т9]]-Таблица1[[#This Row],[Т3]]</f>
        <v>970.12653099665476</v>
      </c>
      <c r="CO2704" s="14">
        <f>Таблица1[[#This Row],[Т9]]-Таблица1[[#This Row],[Т2]]</f>
        <v>45727.947794547646</v>
      </c>
      <c r="CP2704" s="14">
        <f>Таблица1[[#This Row],[Т9]]-Таблица1[[#This Row],[Т1]]</f>
        <v>1170.09375795909</v>
      </c>
      <c r="CQ2704" s="14">
        <f>Таблица1[[#This Row],[Т9]]-Таблица1[[#This Row],[угол обхв6]]</f>
        <v>47504.033380282184</v>
      </c>
      <c r="CR2704" s="14">
        <f>Таблица1[[#This Row],[Т9]]-Таблица1[[#This Row],[угол обхв5]]</f>
        <v>1190.6812930560845</v>
      </c>
      <c r="CS2704" s="14">
        <f>Таблица1[[#This Row],[Т9]]-Таблица1[[#This Row],[угол обхв4]]</f>
        <v>59061.662817398435</v>
      </c>
      <c r="CT2704" s="14">
        <f>Таблица1[[#This Row],[Lкан_прям, мм]]+Таблица1[[#This Row],[Lкан_дуг, мм]]+Таблица1[[#This Row],[Lкан_леб,мм]]</f>
        <v>85045.326329871838</v>
      </c>
      <c r="CU2704" s="16">
        <f>Таблица1[[#This Row],[Lкан_леб,мм]]</f>
        <v>57870.981524342351</v>
      </c>
      <c r="CV2704" s="14">
        <f>2534431-(Таблица1[[#This Row],[Т23]]+Таблица1[[#This Row],[угол обхв3]])</f>
        <v>2448926.6551944707</v>
      </c>
      <c r="CW2704" s="50">
        <f>SUM(X2704:AC2704,AD2704:AI2704)-Таблица1[[#This Row],[lподв_min, мм]]</f>
        <v>21523.698779559651</v>
      </c>
      <c r="CX2704" s="17">
        <f>CW3143-Таблица1[[#This Row],[Суммарная длина каната]]</f>
        <v>-2448926.6551944707</v>
      </c>
    </row>
    <row r="2705" spans="1:102" x14ac:dyDescent="0.25">
      <c r="A2705" s="21">
        <v>2704</v>
      </c>
      <c r="B2705" s="10">
        <v>68.287346938775499</v>
      </c>
      <c r="C2705" s="10">
        <v>155.29999999999623</v>
      </c>
      <c r="D2705" s="11">
        <v>10049.104763323478</v>
      </c>
      <c r="E2705" s="11">
        <v>26308.430650845057</v>
      </c>
      <c r="F2705" s="11">
        <v>9926.4655945083032</v>
      </c>
      <c r="G2705" s="11">
        <v>26240.015489715937</v>
      </c>
      <c r="H2705" s="11">
        <v>10457.104273323479</v>
      </c>
      <c r="I2705" s="11">
        <v>20606.410952400867</v>
      </c>
      <c r="J2705" s="11">
        <v>5702.0196984441891</v>
      </c>
      <c r="K2705" s="11">
        <v>25982.324964588868</v>
      </c>
      <c r="L2705" s="11">
        <v>1192.0198409406146</v>
      </c>
      <c r="M2705" s="11">
        <v>57870.981524342351</v>
      </c>
      <c r="N2705" s="11">
        <v>3235.4508909962938</v>
      </c>
      <c r="O2705" s="11">
        <v>21428.464827711592</v>
      </c>
      <c r="P2705" s="43">
        <v>3990.1017043605102</v>
      </c>
      <c r="Q2705" s="11">
        <v>22977.825310748845</v>
      </c>
      <c r="R2705" s="11">
        <v>8443.6540428689386</v>
      </c>
      <c r="S2705" s="11">
        <v>26171.898661216255</v>
      </c>
      <c r="T2705" s="11">
        <v>9526.9248810691515</v>
      </c>
      <c r="U2705" s="11">
        <v>27047.019962011185</v>
      </c>
      <c r="V2705" s="11">
        <v>10049.104763323478</v>
      </c>
      <c r="W2705" s="11">
        <v>26308.430650845057</v>
      </c>
      <c r="X2705" s="12">
        <v>0</v>
      </c>
      <c r="Y2705" s="12">
        <v>0.66927393900661691</v>
      </c>
      <c r="Z2705" s="12">
        <v>202.11084275056359</v>
      </c>
      <c r="AA2705" s="44">
        <v>232.04019061955972</v>
      </c>
      <c r="AB2705" s="45">
        <v>47.25382933378998</v>
      </c>
      <c r="AC2705" s="12">
        <v>709.94570429769476</v>
      </c>
      <c r="AD2705" s="12">
        <v>11557.629437116249</v>
      </c>
      <c r="AE2705" s="12">
        <v>1723.3733653821791</v>
      </c>
      <c r="AF2705" s="12">
        <v>5480.5321821881507</v>
      </c>
      <c r="AG2705" s="44">
        <v>1128.4755203370587</v>
      </c>
      <c r="AH2705" s="45">
        <v>390.29476040550981</v>
      </c>
      <c r="AI2705" s="12">
        <v>5702.019699159724</v>
      </c>
      <c r="AJ2705" s="12">
        <v>-63.936575748403079</v>
      </c>
      <c r="AK2705" s="12">
        <v>-64.030562444587332</v>
      </c>
      <c r="AL2705" s="12">
        <v>-35.647968612627665</v>
      </c>
      <c r="AM2705" s="44">
        <v>-3.0623715540201002</v>
      </c>
      <c r="AN2705" s="45">
        <v>-9.6982661291614054</v>
      </c>
      <c r="AO2705" s="12">
        <v>89.999999899516681</v>
      </c>
      <c r="AP2705" s="12">
        <v>-2209.0860753871566</v>
      </c>
      <c r="AQ2705" s="12">
        <v>2868.6475680616759</v>
      </c>
      <c r="AR2705" s="12">
        <v>3752.3178754057103</v>
      </c>
      <c r="AS2705" s="44">
        <v>8421.8574498430062</v>
      </c>
      <c r="AT2705" s="45">
        <v>9595.656377620533</v>
      </c>
      <c r="AU2705" s="12">
        <v>10457.104763323476</v>
      </c>
      <c r="AV2705" s="12">
        <v>11225.412371344424</v>
      </c>
      <c r="AW2705" s="12">
        <v>21607.12462252879</v>
      </c>
      <c r="AX2705" s="12">
        <v>23309.371462419458</v>
      </c>
      <c r="AY2705" s="44">
        <v>26579.316025269953</v>
      </c>
      <c r="AZ2705" s="45">
        <v>26644.850866503079</v>
      </c>
      <c r="BA2705" s="12">
        <v>26308.430651560589</v>
      </c>
      <c r="BB2705" s="12">
        <v>2868.9411309063412</v>
      </c>
      <c r="BC2705" s="12">
        <v>3623.2983814258928</v>
      </c>
      <c r="BD2705" s="12">
        <v>8205.8702139141387</v>
      </c>
      <c r="BE2705" s="44">
        <v>9548.721474095084</v>
      </c>
      <c r="BF2705" s="45">
        <v>9980.3732667720942</v>
      </c>
      <c r="BG2705" s="12">
        <v>10457.104773323479</v>
      </c>
      <c r="BH2705" s="12">
        <v>21607.726077731797</v>
      </c>
      <c r="BI2705" s="12">
        <v>23156.48510556604</v>
      </c>
      <c r="BJ2705" s="12">
        <v>26503.444812886872</v>
      </c>
      <c r="BK2705" s="44">
        <v>26639.602597957488</v>
      </c>
      <c r="BL2705" s="45">
        <v>26710.59974635316</v>
      </c>
      <c r="BM2705" s="12">
        <v>20606.410952400867</v>
      </c>
      <c r="BN2705" s="12">
        <v>0</v>
      </c>
      <c r="BO2705" s="12">
        <v>9.398669618425301E-2</v>
      </c>
      <c r="BP2705" s="12">
        <v>28.382593831959667</v>
      </c>
      <c r="BQ2705" s="48">
        <v>32.585597058607561</v>
      </c>
      <c r="BR2705" s="49">
        <v>6.6358945751413048</v>
      </c>
      <c r="BS2705" s="13">
        <v>99.698266028678091</v>
      </c>
      <c r="BT2705" s="12">
        <v>459.01847565764484</v>
      </c>
      <c r="BV2705" s="14">
        <f>Таблица1[[#This Row],[Lкан_леб,мм]]</f>
        <v>57870.981524342351</v>
      </c>
      <c r="BW2705" s="50">
        <f>Таблица1[[#This Row],[угол обхв4]]+Таблица1[[#This Row],[Lдуг 3,мм]]</f>
        <v>11557.629437116249</v>
      </c>
      <c r="BX2705" s="54">
        <f>Таблица1[[#This Row],[угол обхв5]]+Таблица1[[#This Row],[Y5, мм]]</f>
        <v>57871.650798281356</v>
      </c>
      <c r="BY2705" s="14">
        <f>Таблица1[[#This Row],[угол обхв6]]+Таблица1[[#This Row],[Lдуг 4,мм]]</f>
        <v>13281.002802498428</v>
      </c>
      <c r="BZ2705" s="14">
        <f>Таблица1[[#This Row],[Т1]]+Таблица1[[#This Row],[X6, мм]]</f>
        <v>58073.761641031917</v>
      </c>
      <c r="CA2705" s="14">
        <f>Таблица1[[#This Row],[Т2]]+Таблица1[[#This Row],[Lдуг 5,мм]]</f>
        <v>18761.534984686579</v>
      </c>
      <c r="CB2705" s="14">
        <f>Таблица1[[#This Row],[Т3]]+Таблица1[[#This Row],[Y6, мм]]</f>
        <v>58305.801831651479</v>
      </c>
      <c r="CC2705" s="14">
        <f>Таблица1[[#This Row],[Т4]]+Таблица1[[#This Row],[Lдуг 6,мм]]</f>
        <v>19890.010505023638</v>
      </c>
      <c r="CD2705" s="14">
        <f>Таблица1[[#This Row],[Т5]]+Таблица1[[#This Row],[Lдуг 1,мм]]</f>
        <v>58353.055660985272</v>
      </c>
      <c r="CE2705" s="14">
        <f>Таблица1[[#This Row],[Т6]]+Таблица1[[#This Row],[Lпрям1, мм]]</f>
        <v>20280.305265429146</v>
      </c>
      <c r="CF2705" s="15">
        <f>Таблица1[[#This Row],[Т7]]+Таблица1[[#This Row],[Lдуг 2,мм]]</f>
        <v>59063.001365282966</v>
      </c>
      <c r="CG2705" s="14">
        <f>Таблица1[[#This Row],[Т8]]+Таблица1[[#This Row],[Lпрям2, мм]]</f>
        <v>25982.324964588872</v>
      </c>
      <c r="CH2705" s="14">
        <f>Таблица1[[#This Row],[Т9]]-Таблица1[[#This Row],[Т9]]</f>
        <v>0</v>
      </c>
      <c r="CI2705" s="50">
        <f>Таблица1[[#This Row],[Т9]]-Таблица1[[#This Row],[Т8]]</f>
        <v>38782.69609985382</v>
      </c>
      <c r="CJ2705" s="54">
        <f>Таблица1[[#This Row],[Т9]]-Таблица1[[#This Row],[Т7]]</f>
        <v>709.94570429769374</v>
      </c>
      <c r="CK2705" s="14">
        <f>Таблица1[[#This Row],[Т9]]-Таблица1[[#This Row],[Т6]]</f>
        <v>39172.990860259328</v>
      </c>
      <c r="CL2705" s="14">
        <f>Таблица1[[#This Row],[Т9]]-Таблица1[[#This Row],[Т5]]</f>
        <v>757.1995336314867</v>
      </c>
      <c r="CM2705" s="14">
        <f>Таблица1[[#This Row],[Т9]]-Таблица1[[#This Row],[Т4]]</f>
        <v>40301.466380596386</v>
      </c>
      <c r="CN2705" s="14">
        <f>Таблица1[[#This Row],[Т9]]-Таблица1[[#This Row],[Т3]]</f>
        <v>989.23972425104876</v>
      </c>
      <c r="CO2705" s="14">
        <f>Таблица1[[#This Row],[Т9]]-Таблица1[[#This Row],[Т2]]</f>
        <v>45781.998562784538</v>
      </c>
      <c r="CP2705" s="14">
        <f>Таблица1[[#This Row],[Т9]]-Таблица1[[#This Row],[Т1]]</f>
        <v>1191.3505670016093</v>
      </c>
      <c r="CQ2705" s="14">
        <f>Таблица1[[#This Row],[Т9]]-Таблица1[[#This Row],[угол обхв6]]</f>
        <v>47505.371928166714</v>
      </c>
      <c r="CR2705" s="14">
        <f>Таблица1[[#This Row],[Т9]]-Таблица1[[#This Row],[угол обхв5]]</f>
        <v>1192.0198409406148</v>
      </c>
      <c r="CS2705" s="14">
        <f>Таблица1[[#This Row],[Т9]]-Таблица1[[#This Row],[угол обхв4]]</f>
        <v>59063.001365282966</v>
      </c>
      <c r="CT2705" s="14">
        <f>Таблица1[[#This Row],[Lкан_прям, мм]]+Таблица1[[#This Row],[Lкан_дуг, мм]]+Таблица1[[#This Row],[Lкан_леб,мм]]</f>
        <v>85045.326329871838</v>
      </c>
      <c r="CU2705" s="16">
        <f>Таблица1[[#This Row],[Lкан_леб,мм]]</f>
        <v>57870.981524342351</v>
      </c>
      <c r="CV2705" s="14">
        <f>2534431-(Таблица1[[#This Row],[Т23]]+Таблица1[[#This Row],[угол обхв3]])</f>
        <v>2448926.6551944707</v>
      </c>
      <c r="CW2705" s="50">
        <f>SUM(X2705:AC2705,AD2705:AI2705)-Таблица1[[#This Row],[lподв_min, мм]]</f>
        <v>21472.325107085297</v>
      </c>
      <c r="CX2705" s="17">
        <f>CW3144-Таблица1[[#This Row],[Суммарная длина каната]]</f>
        <v>-2448926.6551944707</v>
      </c>
    </row>
    <row r="2706" spans="1:102" x14ac:dyDescent="0.25">
      <c r="A2706" s="21">
        <v>2705</v>
      </c>
      <c r="B2706" s="10">
        <v>69.709999999996569</v>
      </c>
      <c r="C2706" s="10">
        <v>23.78</v>
      </c>
      <c r="D2706" s="11">
        <v>5244.5250662020389</v>
      </c>
      <c r="E2706" s="11">
        <v>12651.688000897875</v>
      </c>
      <c r="F2706" s="11">
        <v>4369.8665429147641</v>
      </c>
      <c r="G2706" s="11">
        <v>12865.840908048171</v>
      </c>
      <c r="H2706" s="11">
        <v>4836.5245762020386</v>
      </c>
      <c r="I2706" s="11">
        <v>8608.6370793154892</v>
      </c>
      <c r="J2706" s="11">
        <v>4043.0509215823863</v>
      </c>
      <c r="K2706" s="11">
        <v>25551.066578642924</v>
      </c>
      <c r="L2706" s="11">
        <v>1633.6272482443046</v>
      </c>
      <c r="M2706" s="11">
        <v>57860.632502984605</v>
      </c>
      <c r="N2706" s="11">
        <v>2958.9072250009363</v>
      </c>
      <c r="O2706" s="11">
        <v>21505.371673185513</v>
      </c>
      <c r="P2706" s="43">
        <v>5697.9921558418391</v>
      </c>
      <c r="Q2706" s="11">
        <v>19508.007975827113</v>
      </c>
      <c r="R2706" s="11">
        <v>5272.8219289855779</v>
      </c>
      <c r="S2706" s="11">
        <v>14043.992668546667</v>
      </c>
      <c r="T2706" s="11">
        <v>5244.5250662020389</v>
      </c>
      <c r="U2706" s="11">
        <v>12651.688000897875</v>
      </c>
      <c r="V2706" s="11">
        <v>4343.2103616236654</v>
      </c>
      <c r="W2706" s="11">
        <v>12727.962526860341</v>
      </c>
      <c r="X2706" s="12">
        <v>0</v>
      </c>
      <c r="Y2706" s="12">
        <v>722.35937006558572</v>
      </c>
      <c r="Z2706" s="12">
        <v>415.50372493553834</v>
      </c>
      <c r="AA2706" s="44">
        <v>232.04019061955862</v>
      </c>
      <c r="AB2706" s="45">
        <v>263.7239626236219</v>
      </c>
      <c r="AC2706" s="12">
        <v>0</v>
      </c>
      <c r="AD2706" s="12">
        <v>11509.015625481616</v>
      </c>
      <c r="AE2706" s="12">
        <v>3389.9923300628484</v>
      </c>
      <c r="AF2706" s="12">
        <v>5480.5321821881507</v>
      </c>
      <c r="AG2706" s="44">
        <v>1128.4755203370635</v>
      </c>
      <c r="AH2706" s="45">
        <v>4043.0509205732451</v>
      </c>
      <c r="AI2706" s="12">
        <v>0</v>
      </c>
      <c r="AJ2706" s="12">
        <v>-65.34168296615114</v>
      </c>
      <c r="AK2706" s="12">
        <v>36.099844476218564</v>
      </c>
      <c r="AL2706" s="12">
        <v>94.44937832614751</v>
      </c>
      <c r="AM2706" s="44">
        <v>127.03497538475492</v>
      </c>
      <c r="AN2706" s="45">
        <v>89.99999985828579</v>
      </c>
      <c r="AO2706" s="12">
        <v>0</v>
      </c>
      <c r="AP2706" s="12">
        <v>-2213.5186376106008</v>
      </c>
      <c r="AQ2706" s="12">
        <v>3199.2984439707798</v>
      </c>
      <c r="AR2706" s="12">
        <v>6104.7625517197712</v>
      </c>
      <c r="AS2706" s="44">
        <v>5598.5152696988198</v>
      </c>
      <c r="AT2706" s="45">
        <v>4836.525066202038</v>
      </c>
      <c r="AU2706" s="12">
        <v>0</v>
      </c>
      <c r="AV2706" s="12">
        <v>11216.060940033014</v>
      </c>
      <c r="AW2706" s="12">
        <v>21835.032198335542</v>
      </c>
      <c r="AX2706" s="12">
        <v>19476.356040067818</v>
      </c>
      <c r="AY2706" s="44">
        <v>13798.253278511109</v>
      </c>
      <c r="AZ2706" s="45">
        <v>12651.687999888736</v>
      </c>
      <c r="BA2706" s="12">
        <v>0</v>
      </c>
      <c r="BB2706" s="12">
        <v>2588.1119545148576</v>
      </c>
      <c r="BC2706" s="12">
        <v>5938.3833748116831</v>
      </c>
      <c r="BD2706" s="12">
        <v>5679.5923248635099</v>
      </c>
      <c r="BE2706" s="44">
        <v>4918.831725488797</v>
      </c>
      <c r="BF2706" s="45">
        <v>4836.5250762020387</v>
      </c>
      <c r="BG2706" s="12">
        <v>0</v>
      </c>
      <c r="BH2706" s="12">
        <v>21675.591728952033</v>
      </c>
      <c r="BI2706" s="12">
        <v>19837.668500977143</v>
      </c>
      <c r="BJ2706" s="12">
        <v>14012.340732787376</v>
      </c>
      <c r="BK2706" s="44">
        <v>12897.427390933433</v>
      </c>
      <c r="BL2706" s="45">
        <v>8608.6370793154911</v>
      </c>
      <c r="BM2706" s="12">
        <v>0</v>
      </c>
      <c r="BN2706" s="12">
        <v>0</v>
      </c>
      <c r="BO2706" s="12">
        <v>101.4415274423697</v>
      </c>
      <c r="BP2706" s="12">
        <v>58.349533849928946</v>
      </c>
      <c r="BQ2706" s="48">
        <v>32.585597058607412</v>
      </c>
      <c r="BR2706" s="49">
        <v>37.034975526469125</v>
      </c>
      <c r="BS2706" s="13">
        <v>0</v>
      </c>
      <c r="BT2706" s="12">
        <v>469.36749701539247</v>
      </c>
      <c r="BV2706" s="14">
        <f>Таблица1[[#This Row],[Lкан_леб,мм]]</f>
        <v>57860.632502984605</v>
      </c>
      <c r="BW2706" s="50">
        <f>Таблица1[[#This Row],[угол обхв4]]+Таблица1[[#This Row],[Lдуг 3,мм]]</f>
        <v>11509.015625481616</v>
      </c>
      <c r="BX2706" s="54">
        <f>Таблица1[[#This Row],[угол обхв5]]+Таблица1[[#This Row],[Y5, мм]]</f>
        <v>58582.991873050189</v>
      </c>
      <c r="BY2706" s="14">
        <f>Таблица1[[#This Row],[угол обхв6]]+Таблица1[[#This Row],[Lдуг 4,мм]]</f>
        <v>14899.007955544464</v>
      </c>
      <c r="BZ2706" s="14">
        <f>Таблица1[[#This Row],[Т1]]+Таблица1[[#This Row],[X6, мм]]</f>
        <v>58998.495597985726</v>
      </c>
      <c r="CA2706" s="14">
        <f>Таблица1[[#This Row],[Т2]]+Таблица1[[#This Row],[Lдуг 5,мм]]</f>
        <v>20379.540137732616</v>
      </c>
      <c r="CB2706" s="14">
        <f>Таблица1[[#This Row],[Т3]]+Таблица1[[#This Row],[Y6, мм]]</f>
        <v>59230.535788605288</v>
      </c>
      <c r="CC2706" s="14">
        <f>Таблица1[[#This Row],[Т4]]+Таблица1[[#This Row],[Lдуг 6,мм]]</f>
        <v>21508.015658069678</v>
      </c>
      <c r="CD2706" s="14">
        <f>Таблица1[[#This Row],[Т5]]+Таблица1[[#This Row],[Lдуг 1,мм]]</f>
        <v>59494.259751228907</v>
      </c>
      <c r="CE2706" s="14">
        <f>Таблица1[[#This Row],[Т6]]+Таблица1[[#This Row],[Lпрям1, мм]]</f>
        <v>25551.066578642924</v>
      </c>
      <c r="CF2706" s="15">
        <f>Таблица1[[#This Row],[Т7]]+Таблица1[[#This Row],[Lдуг 2,мм]]</f>
        <v>59494.259751228907</v>
      </c>
      <c r="CG2706" s="14">
        <f>Таблица1[[#This Row],[Т8]]+Таблица1[[#This Row],[Lпрям2, мм]]</f>
        <v>25551.066578642924</v>
      </c>
      <c r="CH2706" s="14">
        <f>Таблица1[[#This Row],[Т9]]-Таблица1[[#This Row],[Т9]]</f>
        <v>0</v>
      </c>
      <c r="CI2706" s="50">
        <f>Таблица1[[#This Row],[Т9]]-Таблица1[[#This Row],[Т8]]</f>
        <v>33943.193172585983</v>
      </c>
      <c r="CJ2706" s="54">
        <f>Таблица1[[#This Row],[Т9]]-Таблица1[[#This Row],[Т7]]</f>
        <v>0</v>
      </c>
      <c r="CK2706" s="14">
        <f>Таблица1[[#This Row],[Т9]]-Таблица1[[#This Row],[Т6]]</f>
        <v>37986.244093159228</v>
      </c>
      <c r="CL2706" s="14">
        <f>Таблица1[[#This Row],[Т9]]-Таблица1[[#This Row],[Т5]]</f>
        <v>263.72396262361872</v>
      </c>
      <c r="CM2706" s="14">
        <f>Таблица1[[#This Row],[Т9]]-Таблица1[[#This Row],[Т4]]</f>
        <v>39114.719613496287</v>
      </c>
      <c r="CN2706" s="14">
        <f>Таблица1[[#This Row],[Т9]]-Таблица1[[#This Row],[Т3]]</f>
        <v>495.76415324318077</v>
      </c>
      <c r="CO2706" s="14">
        <f>Таблица1[[#This Row],[Т9]]-Таблица1[[#This Row],[Т2]]</f>
        <v>44595.251795684439</v>
      </c>
      <c r="CP2706" s="14">
        <f>Таблица1[[#This Row],[Т9]]-Таблица1[[#This Row],[Т1]]</f>
        <v>911.26787817871809</v>
      </c>
      <c r="CQ2706" s="14">
        <f>Таблица1[[#This Row],[Т9]]-Таблица1[[#This Row],[угол обхв6]]</f>
        <v>47985.244125747289</v>
      </c>
      <c r="CR2706" s="14">
        <f>Таблица1[[#This Row],[Т9]]-Таблица1[[#This Row],[угол обхв5]]</f>
        <v>1633.6272482443019</v>
      </c>
      <c r="CS2706" s="14">
        <f>Таблица1[[#This Row],[Т9]]-Таблица1[[#This Row],[угол обхв4]]</f>
        <v>59494.259751228907</v>
      </c>
      <c r="CT2706" s="14">
        <f>Таблица1[[#This Row],[Lкан_прям, мм]]+Таблица1[[#This Row],[Lкан_дуг, мм]]+Таблица1[[#This Row],[Lкан_леб,мм]]</f>
        <v>85045.326329871838</v>
      </c>
      <c r="CU2706" s="16">
        <f>Таблица1[[#This Row],[Lкан_леб,мм]]</f>
        <v>57860.632502984605</v>
      </c>
      <c r="CV2706" s="14">
        <f>2534431-(Таблица1[[#This Row],[Т23]]+Таблица1[[#This Row],[угол обхв3]])</f>
        <v>2448916.3061731127</v>
      </c>
      <c r="CW2706" s="50">
        <f>SUM(X2706:AC2706,AD2706:AI2706)-Таблица1[[#This Row],[lподв_min, мм]]</f>
        <v>23141.642905304838</v>
      </c>
      <c r="CX2706" s="17">
        <f>CW3145-Таблица1[[#This Row],[Суммарная длина каната]]</f>
        <v>-2448916.3061731127</v>
      </c>
    </row>
    <row r="2707" spans="1:102" x14ac:dyDescent="0.25">
      <c r="A2707" s="21">
        <v>2706</v>
      </c>
      <c r="B2707" s="10">
        <v>69.709999999996569</v>
      </c>
      <c r="C2707" s="10">
        <v>26.464081632653066</v>
      </c>
      <c r="D2707" s="11">
        <v>5626.2496336682134</v>
      </c>
      <c r="E2707" s="11">
        <v>12724.384903752631</v>
      </c>
      <c r="F2707" s="11">
        <v>4742.5221259753089</v>
      </c>
      <c r="G2707" s="11">
        <v>12897.343546632619</v>
      </c>
      <c r="H2707" s="11">
        <v>5218.2491436682139</v>
      </c>
      <c r="I2707" s="11">
        <v>8642.4330936447332</v>
      </c>
      <c r="J2707" s="11">
        <v>4081.951810107897</v>
      </c>
      <c r="K2707" s="11">
        <v>25589.292965148339</v>
      </c>
      <c r="L2707" s="11">
        <v>1595.400861738894</v>
      </c>
      <c r="M2707" s="11">
        <v>57860.632502984605</v>
      </c>
      <c r="N2707" s="11">
        <v>2958.9072250009363</v>
      </c>
      <c r="O2707" s="11">
        <v>21505.371673185513</v>
      </c>
      <c r="P2707" s="43">
        <v>5758.1451113704952</v>
      </c>
      <c r="Q2707" s="11">
        <v>19594.418352212808</v>
      </c>
      <c r="R2707" s="11">
        <v>5589.3153156591561</v>
      </c>
      <c r="S2707" s="11">
        <v>14116.487219012972</v>
      </c>
      <c r="T2707" s="11">
        <v>5626.2496336682134</v>
      </c>
      <c r="U2707" s="11">
        <v>12724.384903752631</v>
      </c>
      <c r="V2707" s="11">
        <v>4722.3518855217226</v>
      </c>
      <c r="W2707" s="11">
        <v>12758.368148090127</v>
      </c>
      <c r="X2707" s="12">
        <v>0</v>
      </c>
      <c r="Y2707" s="12">
        <v>709.6862478498557</v>
      </c>
      <c r="Z2707" s="12">
        <v>409.06365390337146</v>
      </c>
      <c r="AA2707" s="44">
        <v>232.04019061955887</v>
      </c>
      <c r="AB2707" s="45">
        <v>244.61076936610823</v>
      </c>
      <c r="AC2707" s="12">
        <v>0</v>
      </c>
      <c r="AD2707" s="12">
        <v>11509.015625481616</v>
      </c>
      <c r="AE2707" s="12">
        <v>3389.3178280331472</v>
      </c>
      <c r="AF2707" s="12">
        <v>5480.5321821881453</v>
      </c>
      <c r="AG2707" s="44">
        <v>1128.4755203370594</v>
      </c>
      <c r="AH2707" s="45">
        <v>4081.9518091083733</v>
      </c>
      <c r="AI2707" s="12">
        <v>0</v>
      </c>
      <c r="AJ2707" s="12">
        <v>-65.34168296615114</v>
      </c>
      <c r="AK2707" s="12">
        <v>34.32014737765283</v>
      </c>
      <c r="AL2707" s="12">
        <v>91.765296693494463</v>
      </c>
      <c r="AM2707" s="44">
        <v>124.35089375210191</v>
      </c>
      <c r="AN2707" s="45">
        <v>89.999999859636304</v>
      </c>
      <c r="AO2707" s="12">
        <v>0</v>
      </c>
      <c r="AP2707" s="12">
        <v>-2213.5186376106008</v>
      </c>
      <c r="AQ2707" s="12">
        <v>3188.9443576971385</v>
      </c>
      <c r="AR2707" s="12">
        <v>6165.9514754329712</v>
      </c>
      <c r="AS2707" s="44">
        <v>5926.1590585377244</v>
      </c>
      <c r="AT2707" s="45">
        <v>5218.2496336682134</v>
      </c>
      <c r="AU2707" s="12">
        <v>0</v>
      </c>
      <c r="AV2707" s="12">
        <v>11216.060940033014</v>
      </c>
      <c r="AW2707" s="12">
        <v>21842.338908359663</v>
      </c>
      <c r="AX2707" s="12">
        <v>19581.849763185252</v>
      </c>
      <c r="AY2707" s="44">
        <v>13886.269294246984</v>
      </c>
      <c r="AZ2707" s="45">
        <v>12724.384902753109</v>
      </c>
      <c r="BA2707" s="12">
        <v>0</v>
      </c>
      <c r="BB2707" s="12">
        <v>2588.1119545148576</v>
      </c>
      <c r="BC2707" s="12">
        <v>5988.1822440666974</v>
      </c>
      <c r="BD2707" s="12">
        <v>5997.1216797216321</v>
      </c>
      <c r="BE2707" s="44">
        <v>5289.405890789646</v>
      </c>
      <c r="BF2707" s="45">
        <v>5218.249643668214</v>
      </c>
      <c r="BG2707" s="12">
        <v>0</v>
      </c>
      <c r="BH2707" s="12">
        <v>21675.591728952033</v>
      </c>
      <c r="BI2707" s="12">
        <v>19931.385587386958</v>
      </c>
      <c r="BJ2707" s="12">
        <v>14103.918629985415</v>
      </c>
      <c r="BK2707" s="44">
        <v>12954.602828518618</v>
      </c>
      <c r="BL2707" s="45">
        <v>8642.433093644735</v>
      </c>
      <c r="BM2707" s="12">
        <v>0</v>
      </c>
      <c r="BN2707" s="12">
        <v>0</v>
      </c>
      <c r="BO2707" s="12">
        <v>99.66183034380397</v>
      </c>
      <c r="BP2707" s="12">
        <v>57.44514931584164</v>
      </c>
      <c r="BQ2707" s="48">
        <v>32.585597058607448</v>
      </c>
      <c r="BR2707" s="49">
        <v>34.350893892465606</v>
      </c>
      <c r="BS2707" s="13">
        <v>0</v>
      </c>
      <c r="BT2707" s="12">
        <v>469.36749701539247</v>
      </c>
      <c r="BV2707" s="14">
        <f>Таблица1[[#This Row],[Lкан_леб,мм]]</f>
        <v>57860.632502984605</v>
      </c>
      <c r="BW2707" s="50">
        <f>Таблица1[[#This Row],[угол обхв4]]+Таблица1[[#This Row],[Lдуг 3,мм]]</f>
        <v>11509.015625481616</v>
      </c>
      <c r="BX2707" s="54">
        <f>Таблица1[[#This Row],[угол обхв5]]+Таблица1[[#This Row],[Y5, мм]]</f>
        <v>58570.318750834464</v>
      </c>
      <c r="BY2707" s="14">
        <f>Таблица1[[#This Row],[угол обхв6]]+Таблица1[[#This Row],[Lдуг 4,мм]]</f>
        <v>14898.333453514762</v>
      </c>
      <c r="BZ2707" s="14">
        <f>Таблица1[[#This Row],[Т1]]+Таблица1[[#This Row],[X6, мм]]</f>
        <v>58979.382404737837</v>
      </c>
      <c r="CA2707" s="14">
        <f>Таблица1[[#This Row],[Т2]]+Таблица1[[#This Row],[Lдуг 5,мм]]</f>
        <v>20378.865635702907</v>
      </c>
      <c r="CB2707" s="14">
        <f>Таблица1[[#This Row],[Т3]]+Таблица1[[#This Row],[Y6, мм]]</f>
        <v>59211.422595357399</v>
      </c>
      <c r="CC2707" s="14">
        <f>Таблица1[[#This Row],[Т4]]+Таблица1[[#This Row],[Lдуг 6,мм]]</f>
        <v>21507.341156039965</v>
      </c>
      <c r="CD2707" s="14">
        <f>Таблица1[[#This Row],[Т5]]+Таблица1[[#This Row],[Lдуг 1,мм]]</f>
        <v>59456.033364723509</v>
      </c>
      <c r="CE2707" s="14">
        <f>Таблица1[[#This Row],[Т6]]+Таблица1[[#This Row],[Lпрям1, мм]]</f>
        <v>25589.292965148339</v>
      </c>
      <c r="CF2707" s="15">
        <f>Таблица1[[#This Row],[Т7]]+Таблица1[[#This Row],[Lдуг 2,мм]]</f>
        <v>59456.033364723509</v>
      </c>
      <c r="CG2707" s="14">
        <f>Таблица1[[#This Row],[Т8]]+Таблица1[[#This Row],[Lпрям2, мм]]</f>
        <v>25589.292965148339</v>
      </c>
      <c r="CH2707" s="14">
        <f>Таблица1[[#This Row],[Т9]]-Таблица1[[#This Row],[Т9]]</f>
        <v>0</v>
      </c>
      <c r="CI2707" s="50">
        <f>Таблица1[[#This Row],[Т9]]-Таблица1[[#This Row],[Т8]]</f>
        <v>33866.740399575167</v>
      </c>
      <c r="CJ2707" s="54">
        <f>Таблица1[[#This Row],[Т9]]-Таблица1[[#This Row],[Т7]]</f>
        <v>0</v>
      </c>
      <c r="CK2707" s="14">
        <f>Таблица1[[#This Row],[Т9]]-Таблица1[[#This Row],[Т6]]</f>
        <v>37948.69220868354</v>
      </c>
      <c r="CL2707" s="14">
        <f>Таблица1[[#This Row],[Т9]]-Таблица1[[#This Row],[Т5]]</f>
        <v>244.61076936611062</v>
      </c>
      <c r="CM2707" s="14">
        <f>Таблица1[[#This Row],[Т9]]-Таблица1[[#This Row],[Т4]]</f>
        <v>39077.167729020599</v>
      </c>
      <c r="CN2707" s="14">
        <f>Таблица1[[#This Row],[Т9]]-Таблица1[[#This Row],[Т3]]</f>
        <v>476.65095998567267</v>
      </c>
      <c r="CO2707" s="14">
        <f>Таблица1[[#This Row],[Т9]]-Таблица1[[#This Row],[Т2]]</f>
        <v>44557.699911208751</v>
      </c>
      <c r="CP2707" s="14">
        <f>Таблица1[[#This Row],[Т9]]-Таблица1[[#This Row],[Т1]]</f>
        <v>885.71461388904572</v>
      </c>
      <c r="CQ2707" s="14">
        <f>Таблица1[[#This Row],[Т9]]-Таблица1[[#This Row],[угол обхв6]]</f>
        <v>47947.017739241892</v>
      </c>
      <c r="CR2707" s="14">
        <f>Таблица1[[#This Row],[Т9]]-Таблица1[[#This Row],[угол обхв5]]</f>
        <v>1595.4008617389045</v>
      </c>
      <c r="CS2707" s="14">
        <f>Таблица1[[#This Row],[Т9]]-Таблица1[[#This Row],[угол обхв4]]</f>
        <v>59456.033364723509</v>
      </c>
      <c r="CT2707" s="14">
        <f>Таблица1[[#This Row],[Lкан_прям, мм]]+Таблица1[[#This Row],[Lкан_дуг, мм]]+Таблица1[[#This Row],[Lкан_леб,мм]]</f>
        <v>85045.326329871838</v>
      </c>
      <c r="CU2707" s="16">
        <f>Таблица1[[#This Row],[Lкан_леб,мм]]</f>
        <v>57860.632502984605</v>
      </c>
      <c r="CV2707" s="14">
        <f>2534431-(Таблица1[[#This Row],[Т23]]+Таблица1[[#This Row],[угол обхв3]])</f>
        <v>2448916.3061731127</v>
      </c>
      <c r="CW2707" s="50">
        <f>SUM(X2707:AC2707,AD2707:AI2707)-Таблица1[[#This Row],[lподв_min, мм]]</f>
        <v>23102.742016779339</v>
      </c>
      <c r="CX2707" s="17">
        <f>CW3146-Таблица1[[#This Row],[Суммарная длина каната]]</f>
        <v>-2448916.3061731127</v>
      </c>
    </row>
    <row r="2708" spans="1:102" x14ac:dyDescent="0.25">
      <c r="A2708" s="21">
        <v>2707</v>
      </c>
      <c r="B2708" s="10">
        <v>69.709999999996569</v>
      </c>
      <c r="C2708" s="10">
        <v>29.148163265306128</v>
      </c>
      <c r="D2708" s="11">
        <v>6004.1511021026126</v>
      </c>
      <c r="E2708" s="11">
        <v>12814.87780539159</v>
      </c>
      <c r="F2708" s="11">
        <v>5113.2936426632241</v>
      </c>
      <c r="G2708" s="11">
        <v>12946.26268641372</v>
      </c>
      <c r="H2708" s="11">
        <v>5596.1506121026123</v>
      </c>
      <c r="I2708" s="11">
        <v>8692.3635659213342</v>
      </c>
      <c r="J2708" s="11">
        <v>4122.5142394702561</v>
      </c>
      <c r="K2708" s="11">
        <v>25627.519351653966</v>
      </c>
      <c r="L2708" s="11">
        <v>1557.174475233264</v>
      </c>
      <c r="M2708" s="11">
        <v>57860.632502984605</v>
      </c>
      <c r="N2708" s="11">
        <v>2958.9072250009363</v>
      </c>
      <c r="O2708" s="11">
        <v>21505.371673185513</v>
      </c>
      <c r="P2708" s="43">
        <v>5814.1855691142146</v>
      </c>
      <c r="Q2708" s="11">
        <v>19683.550828347077</v>
      </c>
      <c r="R2708" s="11">
        <v>5902.0666428162394</v>
      </c>
      <c r="S2708" s="11">
        <v>14203.723283899626</v>
      </c>
      <c r="T2708" s="11">
        <v>6004.1511021026126</v>
      </c>
      <c r="U2708" s="11">
        <v>12814.87780539159</v>
      </c>
      <c r="V2708" s="11">
        <v>5099.6535996247048</v>
      </c>
      <c r="W2708" s="11">
        <v>12806.495203693641</v>
      </c>
      <c r="X2708" s="12">
        <v>0</v>
      </c>
      <c r="Y2708" s="12">
        <v>697.01035543235309</v>
      </c>
      <c r="Z2708" s="12">
        <v>402.62635307297671</v>
      </c>
      <c r="AA2708" s="44">
        <v>232.0401906195585</v>
      </c>
      <c r="AB2708" s="45">
        <v>225.49757610837594</v>
      </c>
      <c r="AC2708" s="12">
        <v>0</v>
      </c>
      <c r="AD2708" s="12">
        <v>11509.015625481616</v>
      </c>
      <c r="AE2708" s="12">
        <v>3386.9817851665662</v>
      </c>
      <c r="AF2708" s="12">
        <v>5480.5321821881489</v>
      </c>
      <c r="AG2708" s="44">
        <v>1128.4755203370612</v>
      </c>
      <c r="AH2708" s="45">
        <v>4122.5142384805677</v>
      </c>
      <c r="AI2708" s="12">
        <v>0</v>
      </c>
      <c r="AJ2708" s="12">
        <v>-65.34168296615114</v>
      </c>
      <c r="AK2708" s="12">
        <v>32.540061257347006</v>
      </c>
      <c r="AL2708" s="12">
        <v>89.081215060841387</v>
      </c>
      <c r="AM2708" s="44">
        <v>121.66681211944879</v>
      </c>
      <c r="AN2708" s="45">
        <v>89.999999861017386</v>
      </c>
      <c r="AO2708" s="12">
        <v>0</v>
      </c>
      <c r="AP2708" s="12">
        <v>-2213.5186376106008</v>
      </c>
      <c r="AQ2708" s="12">
        <v>3178.3660092050354</v>
      </c>
      <c r="AR2708" s="12">
        <v>6222.133112128533</v>
      </c>
      <c r="AS2708" s="44">
        <v>6249.3217014191378</v>
      </c>
      <c r="AT2708" s="45">
        <v>5596.1511021026126</v>
      </c>
      <c r="AU2708" s="12">
        <v>0</v>
      </c>
      <c r="AV2708" s="12">
        <v>11216.060940033014</v>
      </c>
      <c r="AW2708" s="12">
        <v>21849.322021398242</v>
      </c>
      <c r="AX2708" s="12">
        <v>19690.093163448575</v>
      </c>
      <c r="AY2708" s="44">
        <v>13989.53195757034</v>
      </c>
      <c r="AZ2708" s="45">
        <v>12814.877804401904</v>
      </c>
      <c r="BA2708" s="12">
        <v>0</v>
      </c>
      <c r="BB2708" s="12">
        <v>2588.1119545148576</v>
      </c>
      <c r="BC2708" s="12">
        <v>6033.6443533183128</v>
      </c>
      <c r="BD2708" s="12">
        <v>6310.0141858305587</v>
      </c>
      <c r="BE2708" s="44">
        <v>5656.8960434997143</v>
      </c>
      <c r="BF2708" s="45">
        <v>5596.1511121026124</v>
      </c>
      <c r="BG2708" s="12">
        <v>0</v>
      </c>
      <c r="BH2708" s="12">
        <v>21675.591728952033</v>
      </c>
      <c r="BI2708" s="12">
        <v>20027.501176559806</v>
      </c>
      <c r="BJ2708" s="12">
        <v>14210.265619001126</v>
      </c>
      <c r="BK2708" s="44">
        <v>13029.069131720875</v>
      </c>
      <c r="BL2708" s="45">
        <v>8692.363565921336</v>
      </c>
      <c r="BM2708" s="12">
        <v>0</v>
      </c>
      <c r="BN2708" s="12">
        <v>0</v>
      </c>
      <c r="BO2708" s="12">
        <v>97.88174422349816</v>
      </c>
      <c r="BP2708" s="12">
        <v>56.541153803494389</v>
      </c>
      <c r="BQ2708" s="48">
        <v>32.585597058607398</v>
      </c>
      <c r="BR2708" s="49">
        <v>31.666812258431396</v>
      </c>
      <c r="BS2708" s="13">
        <v>0</v>
      </c>
      <c r="BT2708" s="12">
        <v>469.36749701539247</v>
      </c>
      <c r="BV2708" s="14">
        <f>Таблица1[[#This Row],[Lкан_леб,мм]]</f>
        <v>57860.632502984605</v>
      </c>
      <c r="BW2708" s="50">
        <f>Таблица1[[#This Row],[угол обхв4]]+Таблица1[[#This Row],[Lдуг 3,мм]]</f>
        <v>11509.015625481616</v>
      </c>
      <c r="BX2708" s="54">
        <f>Таблица1[[#This Row],[угол обхв5]]+Таблица1[[#This Row],[Y5, мм]]</f>
        <v>58557.642858416955</v>
      </c>
      <c r="BY2708" s="14">
        <f>Таблица1[[#This Row],[угол обхв6]]+Таблица1[[#This Row],[Lдуг 4,мм]]</f>
        <v>14895.997410648182</v>
      </c>
      <c r="BZ2708" s="14">
        <f>Таблица1[[#This Row],[Т1]]+Таблица1[[#This Row],[X6, мм]]</f>
        <v>58960.269211489933</v>
      </c>
      <c r="CA2708" s="14">
        <f>Таблица1[[#This Row],[Т2]]+Таблица1[[#This Row],[Lдуг 5,мм]]</f>
        <v>20376.52959283633</v>
      </c>
      <c r="CB2708" s="14">
        <f>Таблица1[[#This Row],[Т3]]+Таблица1[[#This Row],[Y6, мм]]</f>
        <v>59192.309402109495</v>
      </c>
      <c r="CC2708" s="14">
        <f>Таблица1[[#This Row],[Т4]]+Таблица1[[#This Row],[Lдуг 6,мм]]</f>
        <v>21505.005113173393</v>
      </c>
      <c r="CD2708" s="14">
        <f>Таблица1[[#This Row],[Т5]]+Таблица1[[#This Row],[Lдуг 1,мм]]</f>
        <v>59417.806978217872</v>
      </c>
      <c r="CE2708" s="14">
        <f>Таблица1[[#This Row],[Т6]]+Таблица1[[#This Row],[Lпрям1, мм]]</f>
        <v>25627.519351653958</v>
      </c>
      <c r="CF2708" s="15">
        <f>Таблица1[[#This Row],[Т7]]+Таблица1[[#This Row],[Lдуг 2,мм]]</f>
        <v>59417.806978217872</v>
      </c>
      <c r="CG2708" s="14">
        <f>Таблица1[[#This Row],[Т8]]+Таблица1[[#This Row],[Lпрям2, мм]]</f>
        <v>25627.519351653958</v>
      </c>
      <c r="CH2708" s="14">
        <f>Таблица1[[#This Row],[Т9]]-Таблица1[[#This Row],[Т9]]</f>
        <v>0</v>
      </c>
      <c r="CI2708" s="50">
        <f>Таблица1[[#This Row],[Т9]]-Таблица1[[#This Row],[Т8]]</f>
        <v>33790.287626563913</v>
      </c>
      <c r="CJ2708" s="54">
        <f>Таблица1[[#This Row],[Т9]]-Таблица1[[#This Row],[Т7]]</f>
        <v>0</v>
      </c>
      <c r="CK2708" s="14">
        <f>Таблица1[[#This Row],[Т9]]-Таблица1[[#This Row],[Т6]]</f>
        <v>37912.801865044479</v>
      </c>
      <c r="CL2708" s="14">
        <f>Таблица1[[#This Row],[Т9]]-Таблица1[[#This Row],[Т5]]</f>
        <v>225.49757610837696</v>
      </c>
      <c r="CM2708" s="14">
        <f>Таблица1[[#This Row],[Т9]]-Таблица1[[#This Row],[Т4]]</f>
        <v>39041.277385381545</v>
      </c>
      <c r="CN2708" s="14">
        <f>Таблица1[[#This Row],[Т9]]-Таблица1[[#This Row],[Т3]]</f>
        <v>457.53776672793902</v>
      </c>
      <c r="CO2708" s="14">
        <f>Таблица1[[#This Row],[Т9]]-Таблица1[[#This Row],[Т2]]</f>
        <v>44521.80956756969</v>
      </c>
      <c r="CP2708" s="14">
        <f>Таблица1[[#This Row],[Т9]]-Таблица1[[#This Row],[Т1]]</f>
        <v>860.16411980091652</v>
      </c>
      <c r="CQ2708" s="14">
        <f>Таблица1[[#This Row],[Т9]]-Таблица1[[#This Row],[угол обхв6]]</f>
        <v>47908.791352736254</v>
      </c>
      <c r="CR2708" s="14">
        <f>Таблица1[[#This Row],[Т9]]-Таблица1[[#This Row],[угол обхв5]]</f>
        <v>1557.174475233267</v>
      </c>
      <c r="CS2708" s="14">
        <f>Таблица1[[#This Row],[Т9]]-Таблица1[[#This Row],[угол обхв4]]</f>
        <v>59417.806978217872</v>
      </c>
      <c r="CT2708" s="14">
        <f>Таблица1[[#This Row],[Lкан_прям, мм]]+Таблица1[[#This Row],[Lкан_дуг, мм]]+Таблица1[[#This Row],[Lкан_леб,мм]]</f>
        <v>85045.326329871838</v>
      </c>
      <c r="CU2708" s="16">
        <f>Таблица1[[#This Row],[Lкан_леб,мм]]</f>
        <v>57860.632502984605</v>
      </c>
      <c r="CV2708" s="14">
        <f>2534431-(Таблица1[[#This Row],[Т23]]+Таблица1[[#This Row],[угол обхв3]])</f>
        <v>2448916.3061731127</v>
      </c>
      <c r="CW2708" s="50">
        <f>SUM(X2708:AC2708,AD2708:AI2708)-Таблица1[[#This Row],[lподв_min, мм]]</f>
        <v>23062.179587416969</v>
      </c>
      <c r="CX2708" s="17">
        <f>CW3147-Таблица1[[#This Row],[Суммарная длина каната]]</f>
        <v>-2448916.3061731127</v>
      </c>
    </row>
    <row r="2709" spans="1:102" x14ac:dyDescent="0.25">
      <c r="A2709" s="21">
        <v>2708</v>
      </c>
      <c r="B2709" s="10">
        <v>69.709999999996569</v>
      </c>
      <c r="C2709" s="10">
        <v>31.832244897959189</v>
      </c>
      <c r="D2709" s="11">
        <v>6377.4002981651984</v>
      </c>
      <c r="E2709" s="11">
        <v>12922.968150615143</v>
      </c>
      <c r="F2709" s="11">
        <v>5481.3675638378145</v>
      </c>
      <c r="G2709" s="11">
        <v>13012.490991353083</v>
      </c>
      <c r="H2709" s="11">
        <v>5969.3998081651989</v>
      </c>
      <c r="I2709" s="11">
        <v>8758.2316323875311</v>
      </c>
      <c r="J2709" s="11">
        <v>4164.7365182276117</v>
      </c>
      <c r="K2709" s="11">
        <v>25665.745738159796</v>
      </c>
      <c r="L2709" s="11">
        <v>1518.9480887274374</v>
      </c>
      <c r="M2709" s="11">
        <v>57860.632502984605</v>
      </c>
      <c r="N2709" s="11">
        <v>2958.9072250009363</v>
      </c>
      <c r="O2709" s="11">
        <v>21505.371673185513</v>
      </c>
      <c r="P2709" s="43">
        <v>5865.9905677790985</v>
      </c>
      <c r="Q2709" s="11">
        <v>19775.209834010908</v>
      </c>
      <c r="R2709" s="11">
        <v>6210.3896864428943</v>
      </c>
      <c r="S2709" s="11">
        <v>14305.509454002546</v>
      </c>
      <c r="T2709" s="11">
        <v>6377.4002981651984</v>
      </c>
      <c r="U2709" s="11">
        <v>12922.968150615143</v>
      </c>
      <c r="V2709" s="11">
        <v>5474.2876465448635</v>
      </c>
      <c r="W2709" s="11">
        <v>12872.238095585741</v>
      </c>
      <c r="X2709" s="12">
        <v>0</v>
      </c>
      <c r="Y2709" s="12">
        <v>684.32862451443964</v>
      </c>
      <c r="Z2709" s="12">
        <v>396.19489074299287</v>
      </c>
      <c r="AA2709" s="44">
        <v>232.04019061955907</v>
      </c>
      <c r="AB2709" s="45">
        <v>206.38438285044575</v>
      </c>
      <c r="AC2709" s="12">
        <v>0</v>
      </c>
      <c r="AD2709" s="12">
        <v>11509.015625481616</v>
      </c>
      <c r="AE2709" s="12">
        <v>3382.9858929050097</v>
      </c>
      <c r="AF2709" s="12">
        <v>5480.5321821881507</v>
      </c>
      <c r="AG2709" s="44">
        <v>1128.4755203370617</v>
      </c>
      <c r="AH2709" s="45">
        <v>4164.7365172479558</v>
      </c>
      <c r="AI2709" s="12">
        <v>0</v>
      </c>
      <c r="AJ2709" s="12">
        <v>-65.34168296615114</v>
      </c>
      <c r="AK2709" s="12">
        <v>30.759155231570027</v>
      </c>
      <c r="AL2709" s="12">
        <v>86.397133428188312</v>
      </c>
      <c r="AM2709" s="44">
        <v>118.98273048679579</v>
      </c>
      <c r="AN2709" s="45">
        <v>89.999999862426407</v>
      </c>
      <c r="AO2709" s="12">
        <v>0</v>
      </c>
      <c r="AP2709" s="12">
        <v>-2213.5186376106008</v>
      </c>
      <c r="AQ2709" s="12">
        <v>3167.5708295000582</v>
      </c>
      <c r="AR2709" s="12">
        <v>6273.1841907444523</v>
      </c>
      <c r="AS2709" s="44">
        <v>6567.2941303177804</v>
      </c>
      <c r="AT2709" s="45">
        <v>5969.4002981651984</v>
      </c>
      <c r="AU2709" s="12">
        <v>0</v>
      </c>
      <c r="AV2709" s="12">
        <v>11216.060940033014</v>
      </c>
      <c r="AW2709" s="12">
        <v>21855.976151419083</v>
      </c>
      <c r="AX2709" s="12">
        <v>19800.848738362478</v>
      </c>
      <c r="AY2709" s="44">
        <v>14107.814694480807</v>
      </c>
      <c r="AZ2709" s="45">
        <v>12922.968149635488</v>
      </c>
      <c r="BA2709" s="12">
        <v>0</v>
      </c>
      <c r="BB2709" s="12">
        <v>2588.1119545148576</v>
      </c>
      <c r="BC2709" s="12">
        <v>6074.6541722782194</v>
      </c>
      <c r="BD2709" s="12">
        <v>6617.5833094082491</v>
      </c>
      <c r="BE2709" s="44">
        <v>6020.4958542903132</v>
      </c>
      <c r="BF2709" s="45">
        <v>5969.4003081651981</v>
      </c>
      <c r="BG2709" s="12">
        <v>0</v>
      </c>
      <c r="BH2709" s="12">
        <v>21675.591728952033</v>
      </c>
      <c r="BI2709" s="12">
        <v>20125.814312244478</v>
      </c>
      <c r="BJ2709" s="12">
        <v>14331.148358354116</v>
      </c>
      <c r="BK2709" s="44">
        <v>13120.662910136882</v>
      </c>
      <c r="BL2709" s="45">
        <v>8758.231632387533</v>
      </c>
      <c r="BM2709" s="12">
        <v>0</v>
      </c>
      <c r="BN2709" s="12">
        <v>0</v>
      </c>
      <c r="BO2709" s="12">
        <v>96.100838197721174</v>
      </c>
      <c r="BP2709" s="12">
        <v>55.637978196618285</v>
      </c>
      <c r="BQ2709" s="48">
        <v>32.585597058607476</v>
      </c>
      <c r="BR2709" s="49">
        <v>28.982730624369381</v>
      </c>
      <c r="BS2709" s="13">
        <v>0</v>
      </c>
      <c r="BT2709" s="12">
        <v>469.36749701539247</v>
      </c>
      <c r="BV2709" s="14">
        <f>Таблица1[[#This Row],[Lкан_леб,мм]]</f>
        <v>57860.632502984605</v>
      </c>
      <c r="BW2709" s="50">
        <f>Таблица1[[#This Row],[угол обхв4]]+Таблица1[[#This Row],[Lдуг 3,мм]]</f>
        <v>11509.015625481616</v>
      </c>
      <c r="BX2709" s="54">
        <f>Таблица1[[#This Row],[угол обхв5]]+Таблица1[[#This Row],[Y5, мм]]</f>
        <v>58544.961127499046</v>
      </c>
      <c r="BY2709" s="14">
        <f>Таблица1[[#This Row],[угол обхв6]]+Таблица1[[#This Row],[Lдуг 4,мм]]</f>
        <v>14892.001518386625</v>
      </c>
      <c r="BZ2709" s="14">
        <f>Таблица1[[#This Row],[Т1]]+Таблица1[[#This Row],[X6, мм]]</f>
        <v>58941.156018242036</v>
      </c>
      <c r="CA2709" s="14">
        <f>Таблица1[[#This Row],[Т2]]+Таблица1[[#This Row],[Lдуг 5,мм]]</f>
        <v>20372.533700574775</v>
      </c>
      <c r="CB2709" s="14">
        <f>Таблица1[[#This Row],[Т3]]+Таблица1[[#This Row],[Y6, мм]]</f>
        <v>59173.196208861598</v>
      </c>
      <c r="CC2709" s="14">
        <f>Таблица1[[#This Row],[Т4]]+Таблица1[[#This Row],[Lдуг 6,мм]]</f>
        <v>21501.009220911837</v>
      </c>
      <c r="CD2709" s="14">
        <f>Таблица1[[#This Row],[Т5]]+Таблица1[[#This Row],[Lдуг 1,мм]]</f>
        <v>59379.580591712045</v>
      </c>
      <c r="CE2709" s="14">
        <f>Таблица1[[#This Row],[Т6]]+Таблица1[[#This Row],[Lпрям1, мм]]</f>
        <v>25665.745738159792</v>
      </c>
      <c r="CF2709" s="15">
        <f>Таблица1[[#This Row],[Т7]]+Таблица1[[#This Row],[Lдуг 2,мм]]</f>
        <v>59379.580591712045</v>
      </c>
      <c r="CG2709" s="14">
        <f>Таблица1[[#This Row],[Т8]]+Таблица1[[#This Row],[Lпрям2, мм]]</f>
        <v>25665.745738159792</v>
      </c>
      <c r="CH2709" s="14">
        <f>Таблица1[[#This Row],[Т9]]-Таблица1[[#This Row],[Т9]]</f>
        <v>0</v>
      </c>
      <c r="CI2709" s="50">
        <f>Таблица1[[#This Row],[Т9]]-Таблица1[[#This Row],[Т8]]</f>
        <v>33713.834853552253</v>
      </c>
      <c r="CJ2709" s="54">
        <f>Таблица1[[#This Row],[Т9]]-Таблица1[[#This Row],[Т7]]</f>
        <v>0</v>
      </c>
      <c r="CK2709" s="14">
        <f>Таблица1[[#This Row],[Т9]]-Таблица1[[#This Row],[Т6]]</f>
        <v>37878.571370800208</v>
      </c>
      <c r="CL2709" s="14">
        <f>Таблица1[[#This Row],[Т9]]-Таблица1[[#This Row],[Т5]]</f>
        <v>206.38438285044685</v>
      </c>
      <c r="CM2709" s="14">
        <f>Таблица1[[#This Row],[Т9]]-Таблица1[[#This Row],[Т4]]</f>
        <v>39007.046891137274</v>
      </c>
      <c r="CN2709" s="14">
        <f>Таблица1[[#This Row],[Т9]]-Таблица1[[#This Row],[Т3]]</f>
        <v>438.42457347000891</v>
      </c>
      <c r="CO2709" s="14">
        <f>Таблица1[[#This Row],[Т9]]-Таблица1[[#This Row],[Т2]]</f>
        <v>44487.579073325418</v>
      </c>
      <c r="CP2709" s="14">
        <f>Таблица1[[#This Row],[Т9]]-Таблица1[[#This Row],[Т1]]</f>
        <v>834.61946421299945</v>
      </c>
      <c r="CQ2709" s="14">
        <f>Таблица1[[#This Row],[Т9]]-Таблица1[[#This Row],[угол обхв6]]</f>
        <v>47870.564966230428</v>
      </c>
      <c r="CR2709" s="14">
        <f>Таблица1[[#This Row],[Т9]]-Таблица1[[#This Row],[угол обхв5]]</f>
        <v>1518.9480887274403</v>
      </c>
      <c r="CS2709" s="14">
        <f>Таблица1[[#This Row],[Т9]]-Таблица1[[#This Row],[угол обхв4]]</f>
        <v>59379.580591712045</v>
      </c>
      <c r="CT2709" s="14">
        <f>Таблица1[[#This Row],[Lкан_прям, мм]]+Таблица1[[#This Row],[Lкан_дуг, мм]]+Таблица1[[#This Row],[Lкан_леб,мм]]</f>
        <v>85045.326329871838</v>
      </c>
      <c r="CU2709" s="16">
        <f>Таблица1[[#This Row],[Lкан_леб,мм]]</f>
        <v>57860.632502984605</v>
      </c>
      <c r="CV2709" s="14">
        <f>2534431-(Таблица1[[#This Row],[Т23]]+Таблица1[[#This Row],[угол обхв3]])</f>
        <v>2448916.3061731127</v>
      </c>
      <c r="CW2709" s="50">
        <f>SUM(X2709:AC2709,AD2709:AI2709)-Таблица1[[#This Row],[lподв_min, мм]]</f>
        <v>23019.957308659617</v>
      </c>
      <c r="CX2709" s="17">
        <f>CW3148-Таблица1[[#This Row],[Суммарная длина каната]]</f>
        <v>-2448916.3061731127</v>
      </c>
    </row>
    <row r="2710" spans="1:102" x14ac:dyDescent="0.25">
      <c r="A2710" s="21">
        <v>2709</v>
      </c>
      <c r="B2710" s="10">
        <v>69.709999999996569</v>
      </c>
      <c r="C2710" s="10">
        <v>34.516326530612247</v>
      </c>
      <c r="D2710" s="11">
        <v>6745.1782563096167</v>
      </c>
      <c r="E2710" s="11">
        <v>13048.418772754028</v>
      </c>
      <c r="F2710" s="11">
        <v>5845.9362792935281</v>
      </c>
      <c r="G2710" s="11">
        <v>13095.883146469427</v>
      </c>
      <c r="H2710" s="11">
        <v>6337.1777663096173</v>
      </c>
      <c r="I2710" s="11">
        <v>8839.8030222792731</v>
      </c>
      <c r="J2710" s="11">
        <v>4208.6157504747562</v>
      </c>
      <c r="K2710" s="11">
        <v>25703.972124665801</v>
      </c>
      <c r="L2710" s="11">
        <v>1480.721702221429</v>
      </c>
      <c r="M2710" s="11">
        <v>57860.632502984605</v>
      </c>
      <c r="N2710" s="11">
        <v>2958.9072250009363</v>
      </c>
      <c r="O2710" s="11">
        <v>21505.371673185513</v>
      </c>
      <c r="P2710" s="43">
        <v>5913.4464393131266</v>
      </c>
      <c r="Q2710" s="11">
        <v>19869.194255394967</v>
      </c>
      <c r="R2710" s="11">
        <v>6513.6079388532598</v>
      </c>
      <c r="S2710" s="11">
        <v>14421.622394972221</v>
      </c>
      <c r="T2710" s="11">
        <v>6745.1782563096167</v>
      </c>
      <c r="U2710" s="11">
        <v>13048.418772754028</v>
      </c>
      <c r="V2710" s="11">
        <v>5845.4320221622811</v>
      </c>
      <c r="W2710" s="11">
        <v>12955.452573855251</v>
      </c>
      <c r="X2710" s="12">
        <v>0</v>
      </c>
      <c r="Y2710" s="12">
        <v>671.63796519240259</v>
      </c>
      <c r="Z2710" s="12">
        <v>389.77235681713296</v>
      </c>
      <c r="AA2710" s="44">
        <v>232.04019061955896</v>
      </c>
      <c r="AB2710" s="45">
        <v>187.27118959233468</v>
      </c>
      <c r="AC2710" s="12">
        <v>0</v>
      </c>
      <c r="AD2710" s="12">
        <v>11509.015625481616</v>
      </c>
      <c r="AE2710" s="12">
        <v>3377.3330471536628</v>
      </c>
      <c r="AF2710" s="12">
        <v>5480.5321821881498</v>
      </c>
      <c r="AG2710" s="44">
        <v>1128.4755203370601</v>
      </c>
      <c r="AH2710" s="45">
        <v>4208.6157495053149</v>
      </c>
      <c r="AI2710" s="12">
        <v>0</v>
      </c>
      <c r="AJ2710" s="12">
        <v>-65.34168296615114</v>
      </c>
      <c r="AK2710" s="12">
        <v>28.976995382572287</v>
      </c>
      <c r="AL2710" s="12">
        <v>83.713051795535264</v>
      </c>
      <c r="AM2710" s="44">
        <v>116.29864885414273</v>
      </c>
      <c r="AN2710" s="45">
        <v>89.999999863860751</v>
      </c>
      <c r="AO2710" s="12">
        <v>0</v>
      </c>
      <c r="AP2710" s="12">
        <v>-2213.5186376106008</v>
      </c>
      <c r="AQ2710" s="12">
        <v>3156.5662586639469</v>
      </c>
      <c r="AR2710" s="12">
        <v>6318.992697444045</v>
      </c>
      <c r="AS2710" s="44">
        <v>6879.3786653278239</v>
      </c>
      <c r="AT2710" s="45">
        <v>6337.1782563096167</v>
      </c>
      <c r="AU2710" s="12">
        <v>0</v>
      </c>
      <c r="AV2710" s="12">
        <v>11216.060940033014</v>
      </c>
      <c r="AW2710" s="12">
        <v>21862.295903816339</v>
      </c>
      <c r="AX2710" s="12">
        <v>19913.873473338106</v>
      </c>
      <c r="AY2710" s="44">
        <v>14240.857974650438</v>
      </c>
      <c r="AZ2710" s="45">
        <v>13048.418771784589</v>
      </c>
      <c r="BA2710" s="12">
        <v>0</v>
      </c>
      <c r="BB2710" s="12">
        <v>2588.1119545148576</v>
      </c>
      <c r="BC2710" s="12">
        <v>6111.1054729761372</v>
      </c>
      <c r="BD2710" s="12">
        <v>6919.1541969841792</v>
      </c>
      <c r="BE2710" s="44">
        <v>6379.4075298350535</v>
      </c>
      <c r="BF2710" s="45">
        <v>6337.1782663096164</v>
      </c>
      <c r="BG2710" s="12">
        <v>0</v>
      </c>
      <c r="BH2710" s="12">
        <v>21675.591728952033</v>
      </c>
      <c r="BI2710" s="12">
        <v>20226.118486025789</v>
      </c>
      <c r="BJ2710" s="12">
        <v>14466.30161291536</v>
      </c>
      <c r="BK2710" s="44">
        <v>13229.183193075813</v>
      </c>
      <c r="BL2710" s="45">
        <v>8839.803022279275</v>
      </c>
      <c r="BM2710" s="12">
        <v>0</v>
      </c>
      <c r="BN2710" s="12">
        <v>0</v>
      </c>
      <c r="BO2710" s="12">
        <v>94.318678348723424</v>
      </c>
      <c r="BP2710" s="12">
        <v>54.736056412962988</v>
      </c>
      <c r="BQ2710" s="48">
        <v>32.585597058607462</v>
      </c>
      <c r="BR2710" s="49">
        <v>26.298648990281976</v>
      </c>
      <c r="BS2710" s="13">
        <v>0</v>
      </c>
      <c r="BT2710" s="12">
        <v>469.36749701539247</v>
      </c>
      <c r="BV2710" s="14">
        <f>Таблица1[[#This Row],[Lкан_леб,мм]]</f>
        <v>57860.632502984605</v>
      </c>
      <c r="BW2710" s="50">
        <f>Таблица1[[#This Row],[угол обхв4]]+Таблица1[[#This Row],[Lдуг 3,мм]]</f>
        <v>11509.015625481616</v>
      </c>
      <c r="BX2710" s="54">
        <f>Таблица1[[#This Row],[угол обхв5]]+Таблица1[[#This Row],[Y5, мм]]</f>
        <v>58532.270468177005</v>
      </c>
      <c r="BY2710" s="14">
        <f>Таблица1[[#This Row],[угол обхв6]]+Таблица1[[#This Row],[Lдуг 4,мм]]</f>
        <v>14886.348672635278</v>
      </c>
      <c r="BZ2710" s="14">
        <f>Таблица1[[#This Row],[Т1]]+Таблица1[[#This Row],[X6, мм]]</f>
        <v>58922.04282499414</v>
      </c>
      <c r="CA2710" s="14">
        <f>Таблица1[[#This Row],[Т2]]+Таблица1[[#This Row],[Lдуг 5,мм]]</f>
        <v>20366.88085482343</v>
      </c>
      <c r="CB2710" s="14">
        <f>Таблица1[[#This Row],[Т3]]+Таблица1[[#This Row],[Y6, мм]]</f>
        <v>59154.083015613702</v>
      </c>
      <c r="CC2710" s="14">
        <f>Таблица1[[#This Row],[Т4]]+Таблица1[[#This Row],[Lдуг 6,мм]]</f>
        <v>21495.356375160489</v>
      </c>
      <c r="CD2710" s="14">
        <f>Таблица1[[#This Row],[Т5]]+Таблица1[[#This Row],[Lдуг 1,мм]]</f>
        <v>59341.354205206037</v>
      </c>
      <c r="CE2710" s="14">
        <f>Таблица1[[#This Row],[Т6]]+Таблица1[[#This Row],[Lпрям1, мм]]</f>
        <v>25703.972124665805</v>
      </c>
      <c r="CF2710" s="15">
        <f>Таблица1[[#This Row],[Т7]]+Таблица1[[#This Row],[Lдуг 2,мм]]</f>
        <v>59341.354205206037</v>
      </c>
      <c r="CG2710" s="14">
        <f>Таблица1[[#This Row],[Т8]]+Таблица1[[#This Row],[Lпрям2, мм]]</f>
        <v>25703.972124665805</v>
      </c>
      <c r="CH2710" s="14">
        <f>Таблица1[[#This Row],[Т9]]-Таблица1[[#This Row],[Т9]]</f>
        <v>0</v>
      </c>
      <c r="CI2710" s="50">
        <f>Таблица1[[#This Row],[Т9]]-Таблица1[[#This Row],[Т8]]</f>
        <v>33637.382080540236</v>
      </c>
      <c r="CJ2710" s="54">
        <f>Таблица1[[#This Row],[Т9]]-Таблица1[[#This Row],[Т7]]</f>
        <v>0</v>
      </c>
      <c r="CK2710" s="14">
        <f>Таблица1[[#This Row],[Т9]]-Таблица1[[#This Row],[Т6]]</f>
        <v>37845.997830045548</v>
      </c>
      <c r="CL2710" s="14">
        <f>Таблица1[[#This Row],[Т9]]-Таблица1[[#This Row],[Т5]]</f>
        <v>187.27118959233485</v>
      </c>
      <c r="CM2710" s="14">
        <f>Таблица1[[#This Row],[Т9]]-Таблица1[[#This Row],[Т4]]</f>
        <v>38974.473350382606</v>
      </c>
      <c r="CN2710" s="14">
        <f>Таблица1[[#This Row],[Т9]]-Таблица1[[#This Row],[Т3]]</f>
        <v>419.3113802118969</v>
      </c>
      <c r="CO2710" s="14">
        <f>Таблица1[[#This Row],[Т9]]-Таблица1[[#This Row],[Т2]]</f>
        <v>44455.005532570758</v>
      </c>
      <c r="CP2710" s="14">
        <f>Таблица1[[#This Row],[Т9]]-Таблица1[[#This Row],[Т1]]</f>
        <v>809.08373702903191</v>
      </c>
      <c r="CQ2710" s="14">
        <f>Таблица1[[#This Row],[Т9]]-Таблица1[[#This Row],[угол обхв6]]</f>
        <v>47832.338579724419</v>
      </c>
      <c r="CR2710" s="14">
        <f>Таблица1[[#This Row],[Т9]]-Таблица1[[#This Row],[угол обхв5]]</f>
        <v>1480.7217022214318</v>
      </c>
      <c r="CS2710" s="14">
        <f>Таблица1[[#This Row],[Т9]]-Таблица1[[#This Row],[угол обхв4]]</f>
        <v>59341.354205206037</v>
      </c>
      <c r="CT2710" s="14">
        <f>Таблица1[[#This Row],[Lкан_прям, мм]]+Таблица1[[#This Row],[Lкан_дуг, мм]]+Таблица1[[#This Row],[Lкан_леб,мм]]</f>
        <v>85045.326329871838</v>
      </c>
      <c r="CU2710" s="16">
        <f>Таблица1[[#This Row],[Lкан_леб,мм]]</f>
        <v>57860.632502984605</v>
      </c>
      <c r="CV2710" s="14">
        <f>2534431-(Таблица1[[#This Row],[Т23]]+Таблица1[[#This Row],[угол обхв3]])</f>
        <v>2448916.3061731127</v>
      </c>
      <c r="CW2710" s="50">
        <f>SUM(X2710:AC2710,AD2710:AI2710)-Таблица1[[#This Row],[lподв_min, мм]]</f>
        <v>22976.078076412476</v>
      </c>
      <c r="CX2710" s="17">
        <f>CW3149-Таблица1[[#This Row],[Суммарная длина каната]]</f>
        <v>-2448916.3061731127</v>
      </c>
    </row>
    <row r="2711" spans="1:102" x14ac:dyDescent="0.25">
      <c r="A2711" s="21">
        <v>2710</v>
      </c>
      <c r="B2711" s="10">
        <v>69.709999999996569</v>
      </c>
      <c r="C2711" s="10">
        <v>37.200408163265308</v>
      </c>
      <c r="D2711" s="11">
        <v>7106.6780157182575</v>
      </c>
      <c r="E2711" s="11">
        <v>13190.954414049138</v>
      </c>
      <c r="F2711" s="11">
        <v>6206.1998697796744</v>
      </c>
      <c r="G2711" s="11">
        <v>13196.256176681771</v>
      </c>
      <c r="H2711" s="11">
        <v>6698.6775257182571</v>
      </c>
      <c r="I2711" s="11">
        <v>8936.8065802695237</v>
      </c>
      <c r="J2711" s="11">
        <v>4254.1478337796134</v>
      </c>
      <c r="K2711" s="11">
        <v>25742.198511171962</v>
      </c>
      <c r="L2711" s="11">
        <v>1442.4953157152593</v>
      </c>
      <c r="M2711" s="11">
        <v>57860.632502984605</v>
      </c>
      <c r="N2711" s="11">
        <v>2958.9072250009363</v>
      </c>
      <c r="O2711" s="11">
        <v>21505.371673185513</v>
      </c>
      <c r="P2711" s="43">
        <v>5956.4490583111556</v>
      </c>
      <c r="Q2711" s="11">
        <v>19965.29787637389</v>
      </c>
      <c r="R2711" s="11">
        <v>6811.0560930503816</v>
      </c>
      <c r="S2711" s="11">
        <v>14551.807337343256</v>
      </c>
      <c r="T2711" s="11">
        <v>7106.6780157182575</v>
      </c>
      <c r="U2711" s="11">
        <v>13190.954414049138</v>
      </c>
      <c r="V2711" s="11">
        <v>6212.272379227029</v>
      </c>
      <c r="W2711" s="11">
        <v>13055.956053271235</v>
      </c>
      <c r="X2711" s="12">
        <v>0</v>
      </c>
      <c r="Y2711" s="12">
        <v>658.93525442862028</v>
      </c>
      <c r="Z2711" s="12">
        <v>383.36187433301819</v>
      </c>
      <c r="AA2711" s="44">
        <v>232.04019061955896</v>
      </c>
      <c r="AB2711" s="45">
        <v>168.15799633406175</v>
      </c>
      <c r="AC2711" s="12">
        <v>0</v>
      </c>
      <c r="AD2711" s="12">
        <v>11509.015625481616</v>
      </c>
      <c r="AE2711" s="12">
        <v>3370.0273503445869</v>
      </c>
      <c r="AF2711" s="12">
        <v>5480.532182188148</v>
      </c>
      <c r="AG2711" s="44">
        <v>1128.4755203370612</v>
      </c>
      <c r="AH2711" s="45">
        <v>4254.1478328205485</v>
      </c>
      <c r="AI2711" s="12">
        <v>0</v>
      </c>
      <c r="AJ2711" s="12">
        <v>-65.34168296615114</v>
      </c>
      <c r="AK2711" s="12">
        <v>27.193143139581771</v>
      </c>
      <c r="AL2711" s="12">
        <v>81.028970162882217</v>
      </c>
      <c r="AM2711" s="44">
        <v>113.61456722148968</v>
      </c>
      <c r="AN2711" s="45">
        <v>89.999999865317847</v>
      </c>
      <c r="AO2711" s="12">
        <v>0</v>
      </c>
      <c r="AP2711" s="12">
        <v>-2213.5186376106008</v>
      </c>
      <c r="AQ2711" s="12">
        <v>3145.3597500924293</v>
      </c>
      <c r="AR2711" s="12">
        <v>6359.4581213913498</v>
      </c>
      <c r="AS2711" s="44">
        <v>7184.8905454788028</v>
      </c>
      <c r="AT2711" s="45">
        <v>6698.6780157182566</v>
      </c>
      <c r="AU2711" s="12">
        <v>0</v>
      </c>
      <c r="AV2711" s="12">
        <v>11216.060940033014</v>
      </c>
      <c r="AW2711" s="12">
        <v>21868.275869753983</v>
      </c>
      <c r="AX2711" s="12">
        <v>20028.919374904057</v>
      </c>
      <c r="AY2711" s="44">
        <v>14388.369880872769</v>
      </c>
      <c r="AZ2711" s="45">
        <v>13190.954413090074</v>
      </c>
      <c r="BA2711" s="12">
        <v>0</v>
      </c>
      <c r="BB2711" s="12">
        <v>2588.1119545148576</v>
      </c>
      <c r="BC2711" s="12">
        <v>6142.9015834026486</v>
      </c>
      <c r="BD2711" s="12">
        <v>7214.0651561305758</v>
      </c>
      <c r="BE2711" s="44">
        <v>6732.8435632898363</v>
      </c>
      <c r="BF2711" s="45">
        <v>6698.6780257182572</v>
      </c>
      <c r="BG2711" s="12">
        <v>0</v>
      </c>
      <c r="BH2711" s="12">
        <v>21675.591728952033</v>
      </c>
      <c r="BI2711" s="12">
        <v>20328.20207294236</v>
      </c>
      <c r="BJ2711" s="12">
        <v>14615.428835873419</v>
      </c>
      <c r="BK2711" s="44">
        <v>13354.391870519623</v>
      </c>
      <c r="BL2711" s="45">
        <v>8936.8065802695255</v>
      </c>
      <c r="BM2711" s="12">
        <v>0</v>
      </c>
      <c r="BN2711" s="12">
        <v>0</v>
      </c>
      <c r="BO2711" s="12">
        <v>92.534826105732918</v>
      </c>
      <c r="BP2711" s="12">
        <v>53.835827023300446</v>
      </c>
      <c r="BQ2711" s="48">
        <v>32.585597058607462</v>
      </c>
      <c r="BR2711" s="49">
        <v>23.614567356171833</v>
      </c>
      <c r="BS2711" s="13">
        <v>0</v>
      </c>
      <c r="BT2711" s="12">
        <v>469.36749701539247</v>
      </c>
      <c r="BV2711" s="14">
        <f>Таблица1[[#This Row],[Lкан_леб,мм]]</f>
        <v>57860.632502984605</v>
      </c>
      <c r="BW2711" s="50">
        <f>Таблица1[[#This Row],[угол обхв4]]+Таблица1[[#This Row],[Lдуг 3,мм]]</f>
        <v>11509.015625481616</v>
      </c>
      <c r="BX2711" s="54">
        <f>Таблица1[[#This Row],[угол обхв5]]+Таблица1[[#This Row],[Y5, мм]]</f>
        <v>58519.567757413228</v>
      </c>
      <c r="BY2711" s="14">
        <f>Таблица1[[#This Row],[угол обхв6]]+Таблица1[[#This Row],[Lдуг 4,мм]]</f>
        <v>14879.042975826203</v>
      </c>
      <c r="BZ2711" s="14">
        <f>Таблица1[[#This Row],[Т1]]+Таблица1[[#This Row],[X6, мм]]</f>
        <v>58902.929631746243</v>
      </c>
      <c r="CA2711" s="14">
        <f>Таблица1[[#This Row],[Т2]]+Таблица1[[#This Row],[Lдуг 5,мм]]</f>
        <v>20359.575158014351</v>
      </c>
      <c r="CB2711" s="14">
        <f>Таблица1[[#This Row],[Т3]]+Таблица1[[#This Row],[Y6, мм]]</f>
        <v>59134.969822365805</v>
      </c>
      <c r="CC2711" s="14">
        <f>Таблица1[[#This Row],[Т4]]+Таблица1[[#This Row],[Lдуг 6,мм]]</f>
        <v>21488.050678351414</v>
      </c>
      <c r="CD2711" s="14">
        <f>Таблица1[[#This Row],[Т5]]+Таблица1[[#This Row],[Lдуг 1,мм]]</f>
        <v>59303.127818699868</v>
      </c>
      <c r="CE2711" s="14">
        <f>Таблица1[[#This Row],[Т6]]+Таблица1[[#This Row],[Lпрям1, мм]]</f>
        <v>25742.198511171962</v>
      </c>
      <c r="CF2711" s="15">
        <f>Таблица1[[#This Row],[Т7]]+Таблица1[[#This Row],[Lдуг 2,мм]]</f>
        <v>59303.127818699868</v>
      </c>
      <c r="CG2711" s="14">
        <f>Таблица1[[#This Row],[Т8]]+Таблица1[[#This Row],[Lпрям2, мм]]</f>
        <v>25742.198511171962</v>
      </c>
      <c r="CH2711" s="14">
        <f>Таблица1[[#This Row],[Т9]]-Таблица1[[#This Row],[Т9]]</f>
        <v>0</v>
      </c>
      <c r="CI2711" s="50">
        <f>Таблица1[[#This Row],[Т9]]-Таблица1[[#This Row],[Т8]]</f>
        <v>33560.929307527906</v>
      </c>
      <c r="CJ2711" s="54">
        <f>Таблица1[[#This Row],[Т9]]-Таблица1[[#This Row],[Т7]]</f>
        <v>0</v>
      </c>
      <c r="CK2711" s="14">
        <f>Таблица1[[#This Row],[Т9]]-Таблица1[[#This Row],[Т6]]</f>
        <v>37815.077140348454</v>
      </c>
      <c r="CL2711" s="14">
        <f>Таблица1[[#This Row],[Т9]]-Таблица1[[#This Row],[Т5]]</f>
        <v>168.15799633406277</v>
      </c>
      <c r="CM2711" s="14">
        <f>Таблица1[[#This Row],[Т9]]-Таблица1[[#This Row],[Т4]]</f>
        <v>38943.552660685513</v>
      </c>
      <c r="CN2711" s="14">
        <f>Таблица1[[#This Row],[Т9]]-Таблица1[[#This Row],[Т3]]</f>
        <v>400.19818695362483</v>
      </c>
      <c r="CO2711" s="14">
        <f>Таблица1[[#This Row],[Т9]]-Таблица1[[#This Row],[Т2]]</f>
        <v>44424.084842873664</v>
      </c>
      <c r="CP2711" s="14">
        <f>Таблица1[[#This Row],[Т9]]-Таблица1[[#This Row],[Т1]]</f>
        <v>783.56006128664012</v>
      </c>
      <c r="CQ2711" s="14">
        <f>Таблица1[[#This Row],[Т9]]-Таблица1[[#This Row],[угол обхв6]]</f>
        <v>47794.11219321825</v>
      </c>
      <c r="CR2711" s="14">
        <f>Таблица1[[#This Row],[Т9]]-Таблица1[[#This Row],[угол обхв5]]</f>
        <v>1442.4953157152631</v>
      </c>
      <c r="CS2711" s="14">
        <f>Таблица1[[#This Row],[Т9]]-Таблица1[[#This Row],[угол обхв4]]</f>
        <v>59303.127818699868</v>
      </c>
      <c r="CT2711" s="14">
        <f>Таблица1[[#This Row],[Lкан_прям, мм]]+Таблица1[[#This Row],[Lкан_дуг, мм]]+Таблица1[[#This Row],[Lкан_леб,мм]]</f>
        <v>85045.326329871823</v>
      </c>
      <c r="CU2711" s="16">
        <f>Таблица1[[#This Row],[Lкан_леб,мм]]</f>
        <v>57860.632502984605</v>
      </c>
      <c r="CV2711" s="14">
        <f>2534431-(Таблица1[[#This Row],[Т23]]+Таблица1[[#This Row],[угол обхв3]])</f>
        <v>2448916.3061731127</v>
      </c>
      <c r="CW2711" s="50">
        <f>SUM(X2711:AC2711,AD2711:AI2711)-Таблица1[[#This Row],[lподв_min, мм]]</f>
        <v>22930.545993107608</v>
      </c>
      <c r="CX2711" s="17">
        <f>CW3150-Таблица1[[#This Row],[Суммарная длина каната]]</f>
        <v>-2448916.3061731127</v>
      </c>
    </row>
    <row r="2712" spans="1:102" x14ac:dyDescent="0.25">
      <c r="A2712" s="21">
        <v>2711</v>
      </c>
      <c r="B2712" s="10">
        <v>69.709999999996569</v>
      </c>
      <c r="C2712" s="10">
        <v>39.884489795918363</v>
      </c>
      <c r="D2712" s="11">
        <v>7461.1063908971</v>
      </c>
      <c r="E2712" s="11">
        <v>13350.262329608902</v>
      </c>
      <c r="F2712" s="11">
        <v>6561.3678621450026</v>
      </c>
      <c r="G2712" s="11">
        <v>13313.389848284605</v>
      </c>
      <c r="H2712" s="11">
        <v>7053.1059008971006</v>
      </c>
      <c r="I2712" s="11">
        <v>9048.9348733945171</v>
      </c>
      <c r="J2712" s="11">
        <v>4301.3274562143861</v>
      </c>
      <c r="K2712" s="11">
        <v>25780.424897678287</v>
      </c>
      <c r="L2712" s="11">
        <v>1404.2689292089451</v>
      </c>
      <c r="M2712" s="11">
        <v>57860.632502984605</v>
      </c>
      <c r="N2712" s="11">
        <v>2958.9072250009363</v>
      </c>
      <c r="O2712" s="11">
        <v>21505.371673185513</v>
      </c>
      <c r="P2712" s="43">
        <v>5994.9040704819154</v>
      </c>
      <c r="Q2712" s="11">
        <v>20063.309830975857</v>
      </c>
      <c r="R2712" s="11">
        <v>7102.0815025110142</v>
      </c>
      <c r="S2712" s="11">
        <v>14695.778635537357</v>
      </c>
      <c r="T2712" s="11">
        <v>7461.1063908971</v>
      </c>
      <c r="U2712" s="11">
        <v>13350.262329608902</v>
      </c>
      <c r="V2712" s="11">
        <v>6574.0038141609675</v>
      </c>
      <c r="W2712" s="11">
        <v>13173.528013902776</v>
      </c>
      <c r="X2712" s="12">
        <v>0</v>
      </c>
      <c r="Y2712" s="12">
        <v>646.21732428028395</v>
      </c>
      <c r="Z2712" s="12">
        <v>376.96661123345706</v>
      </c>
      <c r="AA2712" s="44">
        <v>232.04019061955907</v>
      </c>
      <c r="AB2712" s="45">
        <v>149.04480307564504</v>
      </c>
      <c r="AC2712" s="12">
        <v>0</v>
      </c>
      <c r="AD2712" s="12">
        <v>11509.015625481616</v>
      </c>
      <c r="AE2712" s="12">
        <v>3361.074114405626</v>
      </c>
      <c r="AF2712" s="12">
        <v>5480.532182188148</v>
      </c>
      <c r="AG2712" s="44">
        <v>1128.4755203370596</v>
      </c>
      <c r="AH2712" s="45">
        <v>4301.3274552658395</v>
      </c>
      <c r="AI2712" s="12">
        <v>0</v>
      </c>
      <c r="AJ2712" s="12">
        <v>-65.34168296615114</v>
      </c>
      <c r="AK2712" s="12">
        <v>25.407153625753708</v>
      </c>
      <c r="AL2712" s="12">
        <v>78.344888530229156</v>
      </c>
      <c r="AM2712" s="44">
        <v>110.93048558883662</v>
      </c>
      <c r="AN2712" s="45">
        <v>89.999999866795122</v>
      </c>
      <c r="AO2712" s="12">
        <v>0</v>
      </c>
      <c r="AP2712" s="12">
        <v>-2213.5186376106008</v>
      </c>
      <c r="AQ2712" s="12">
        <v>3133.9587744743067</v>
      </c>
      <c r="AR2712" s="12">
        <v>6394.4916752872123</v>
      </c>
      <c r="AS2712" s="44">
        <v>7483.1594312053949</v>
      </c>
      <c r="AT2712" s="45">
        <v>7053.1063908971</v>
      </c>
      <c r="AU2712" s="12">
        <v>0</v>
      </c>
      <c r="AV2712" s="12">
        <v>11216.060940033014</v>
      </c>
      <c r="AW2712" s="12">
        <v>21873.910619603626</v>
      </c>
      <c r="AX2712" s="12">
        <v>20145.734014841797</v>
      </c>
      <c r="AY2712" s="44">
        <v>14550.026749573572</v>
      </c>
      <c r="AZ2712" s="45">
        <v>13350.262328660358</v>
      </c>
      <c r="BA2712" s="12">
        <v>0</v>
      </c>
      <c r="BB2712" s="12">
        <v>2588.1119545148576</v>
      </c>
      <c r="BC2712" s="12">
        <v>6169.9556199552853</v>
      </c>
      <c r="BD2712" s="12">
        <v>7501.6691073163111</v>
      </c>
      <c r="BE2712" s="44">
        <v>7080.0284622027202</v>
      </c>
      <c r="BF2712" s="45">
        <v>7053.1064008970998</v>
      </c>
      <c r="BG2712" s="12">
        <v>0</v>
      </c>
      <c r="BH2712" s="12">
        <v>21675.591728952033</v>
      </c>
      <c r="BI2712" s="12">
        <v>20431.848777393971</v>
      </c>
      <c r="BJ2712" s="12">
        <v>14778.202819403297</v>
      </c>
      <c r="BK2712" s="44">
        <v>13496.014215572688</v>
      </c>
      <c r="BL2712" s="45">
        <v>9048.9348733945189</v>
      </c>
      <c r="BM2712" s="12">
        <v>0</v>
      </c>
      <c r="BN2712" s="12">
        <v>0</v>
      </c>
      <c r="BO2712" s="12">
        <v>90.748836591904848</v>
      </c>
      <c r="BP2712" s="12">
        <v>52.937734904475448</v>
      </c>
      <c r="BQ2712" s="48">
        <v>32.585597058607476</v>
      </c>
      <c r="BR2712" s="49">
        <v>20.930485722041499</v>
      </c>
      <c r="BS2712" s="13">
        <v>0</v>
      </c>
      <c r="BT2712" s="12">
        <v>469.36749701539247</v>
      </c>
      <c r="BV2712" s="14">
        <f>Таблица1[[#This Row],[Lкан_леб,мм]]</f>
        <v>57860.632502984605</v>
      </c>
      <c r="BW2712" s="50">
        <f>Таблица1[[#This Row],[угол обхв4]]+Таблица1[[#This Row],[Lдуг 3,мм]]</f>
        <v>11509.015625481616</v>
      </c>
      <c r="BX2712" s="54">
        <f>Таблица1[[#This Row],[угол обхв5]]+Таблица1[[#This Row],[Y5, мм]]</f>
        <v>58506.849827264887</v>
      </c>
      <c r="BY2712" s="14">
        <f>Таблица1[[#This Row],[угол обхв6]]+Таблица1[[#This Row],[Lдуг 4,мм]]</f>
        <v>14870.089739887242</v>
      </c>
      <c r="BZ2712" s="14">
        <f>Таблица1[[#This Row],[Т1]]+Таблица1[[#This Row],[X6, мм]]</f>
        <v>58883.816438498347</v>
      </c>
      <c r="CA2712" s="14">
        <f>Таблица1[[#This Row],[Т2]]+Таблица1[[#This Row],[Lдуг 5,мм]]</f>
        <v>20350.621922075392</v>
      </c>
      <c r="CB2712" s="14">
        <f>Таблица1[[#This Row],[Т3]]+Таблица1[[#This Row],[Y6, мм]]</f>
        <v>59115.856629117909</v>
      </c>
      <c r="CC2712" s="14">
        <f>Таблица1[[#This Row],[Т4]]+Таблица1[[#This Row],[Lдуг 6,мм]]</f>
        <v>21479.097442412451</v>
      </c>
      <c r="CD2712" s="14">
        <f>Таблица1[[#This Row],[Т5]]+Таблица1[[#This Row],[Lдуг 1,мм]]</f>
        <v>59264.901432193554</v>
      </c>
      <c r="CE2712" s="14">
        <f>Таблица1[[#This Row],[Т6]]+Таблица1[[#This Row],[Lпрям1, мм]]</f>
        <v>25780.424897678291</v>
      </c>
      <c r="CF2712" s="15">
        <f>Таблица1[[#This Row],[Т7]]+Таблица1[[#This Row],[Lдуг 2,мм]]</f>
        <v>59264.901432193554</v>
      </c>
      <c r="CG2712" s="14">
        <f>Таблица1[[#This Row],[Т8]]+Таблица1[[#This Row],[Lпрям2, мм]]</f>
        <v>25780.424897678291</v>
      </c>
      <c r="CH2712" s="14">
        <f>Таблица1[[#This Row],[Т9]]-Таблица1[[#This Row],[Т9]]</f>
        <v>0</v>
      </c>
      <c r="CI2712" s="50">
        <f>Таблица1[[#This Row],[Т9]]-Таблица1[[#This Row],[Т8]]</f>
        <v>33484.476534515263</v>
      </c>
      <c r="CJ2712" s="54">
        <f>Таблица1[[#This Row],[Т9]]-Таблица1[[#This Row],[Т7]]</f>
        <v>0</v>
      </c>
      <c r="CK2712" s="14">
        <f>Таблица1[[#This Row],[Т9]]-Таблица1[[#This Row],[Т6]]</f>
        <v>37785.803989781103</v>
      </c>
      <c r="CL2712" s="14">
        <f>Таблица1[[#This Row],[Т9]]-Таблица1[[#This Row],[Т5]]</f>
        <v>149.04480307564518</v>
      </c>
      <c r="CM2712" s="14">
        <f>Таблица1[[#This Row],[Т9]]-Таблица1[[#This Row],[Т4]]</f>
        <v>38914.279510118162</v>
      </c>
      <c r="CN2712" s="14">
        <f>Таблица1[[#This Row],[Т9]]-Таблица1[[#This Row],[Т3]]</f>
        <v>381.08499369520723</v>
      </c>
      <c r="CO2712" s="14">
        <f>Таблица1[[#This Row],[Т9]]-Таблица1[[#This Row],[Т2]]</f>
        <v>44394.811692306313</v>
      </c>
      <c r="CP2712" s="14">
        <f>Таблица1[[#This Row],[Т9]]-Таблица1[[#This Row],[Т1]]</f>
        <v>758.05160492866708</v>
      </c>
      <c r="CQ2712" s="14">
        <f>Таблица1[[#This Row],[Т9]]-Таблица1[[#This Row],[угол обхв6]]</f>
        <v>47755.885806711936</v>
      </c>
      <c r="CR2712" s="14">
        <f>Таблица1[[#This Row],[Т9]]-Таблица1[[#This Row],[угол обхв5]]</f>
        <v>1404.268929208949</v>
      </c>
      <c r="CS2712" s="14">
        <f>Таблица1[[#This Row],[Т9]]-Таблица1[[#This Row],[угол обхв4]]</f>
        <v>59264.901432193554</v>
      </c>
      <c r="CT2712" s="14">
        <f>Таблица1[[#This Row],[Lкан_прям, мм]]+Таблица1[[#This Row],[Lкан_дуг, мм]]+Таблица1[[#This Row],[Lкан_леб,мм]]</f>
        <v>85045.326329871838</v>
      </c>
      <c r="CU2712" s="16">
        <f>Таблица1[[#This Row],[Lкан_леб,мм]]</f>
        <v>57860.632502984605</v>
      </c>
      <c r="CV2712" s="14">
        <f>2534431-(Таблица1[[#This Row],[Т23]]+Таблица1[[#This Row],[угол обхв3]])</f>
        <v>2448916.3061731127</v>
      </c>
      <c r="CW2712" s="50">
        <f>SUM(X2712:AC2712,AD2712:AI2712)-Таблица1[[#This Row],[lподв_min, мм]]</f>
        <v>22883.366370672848</v>
      </c>
      <c r="CX2712" s="17">
        <f>CW3151-Таблица1[[#This Row],[Суммарная длина каната]]</f>
        <v>-2448916.3061731127</v>
      </c>
    </row>
    <row r="2713" spans="1:102" x14ac:dyDescent="0.25">
      <c r="A2713" s="21">
        <v>2712</v>
      </c>
      <c r="B2713" s="10">
        <v>69.709999999996569</v>
      </c>
      <c r="C2713" s="10">
        <v>42.568571428571424</v>
      </c>
      <c r="D2713" s="11">
        <v>7807.685712045427</v>
      </c>
      <c r="E2713" s="11">
        <v>13525.992973619215</v>
      </c>
      <c r="F2713" s="11">
        <v>6910.6609637561123</v>
      </c>
      <c r="G2713" s="11">
        <v>13447.027152174169</v>
      </c>
      <c r="H2713" s="11">
        <v>7399.6852220454275</v>
      </c>
      <c r="I2713" s="11">
        <v>9175.8448811878825</v>
      </c>
      <c r="J2713" s="11">
        <v>4350.1480924313328</v>
      </c>
      <c r="K2713" s="11">
        <v>25818.651284184725</v>
      </c>
      <c r="L2713" s="11">
        <v>1366.0425427025052</v>
      </c>
      <c r="M2713" s="11">
        <v>57860.632502984605</v>
      </c>
      <c r="N2713" s="11">
        <v>2958.9072250009363</v>
      </c>
      <c r="O2713" s="11">
        <v>21505.371673185513</v>
      </c>
      <c r="P2713" s="43">
        <v>6028.727099675677</v>
      </c>
      <c r="Q2713" s="11">
        <v>20163.01506605461</v>
      </c>
      <c r="R2713" s="11">
        <v>7386.045613191437</v>
      </c>
      <c r="S2713" s="11">
        <v>14853.220394613219</v>
      </c>
      <c r="T2713" s="11">
        <v>7807.685712045427</v>
      </c>
      <c r="U2713" s="11">
        <v>13525.992973619215</v>
      </c>
      <c r="V2713" s="11">
        <v>6929.8326331387161</v>
      </c>
      <c r="W2713" s="11">
        <v>13307.910484973276</v>
      </c>
      <c r="X2713" s="12">
        <v>0</v>
      </c>
      <c r="Y2713" s="12">
        <v>633.48094979806331</v>
      </c>
      <c r="Z2713" s="12">
        <v>370.58979246778063</v>
      </c>
      <c r="AA2713" s="44">
        <v>232.04019061955896</v>
      </c>
      <c r="AB2713" s="45">
        <v>129.9316098171025</v>
      </c>
      <c r="AC2713" s="12">
        <v>0</v>
      </c>
      <c r="AD2713" s="12">
        <v>11509.015625481616</v>
      </c>
      <c r="AE2713" s="12">
        <v>3350.4798646844656</v>
      </c>
      <c r="AF2713" s="12">
        <v>5480.5321821881462</v>
      </c>
      <c r="AG2713" s="44">
        <v>1128.4755203370607</v>
      </c>
      <c r="AH2713" s="45">
        <v>4350.1480914934318</v>
      </c>
      <c r="AI2713" s="12">
        <v>0</v>
      </c>
      <c r="AJ2713" s="12">
        <v>-65.34168296615114</v>
      </c>
      <c r="AK2713" s="12">
        <v>23.618573958769971</v>
      </c>
      <c r="AL2713" s="12">
        <v>75.66080689757608</v>
      </c>
      <c r="AM2713" s="44">
        <v>108.24640395618354</v>
      </c>
      <c r="AN2713" s="45">
        <v>89.999999868290047</v>
      </c>
      <c r="AO2713" s="12">
        <v>0</v>
      </c>
      <c r="AP2713" s="12">
        <v>-2213.5186376106008</v>
      </c>
      <c r="AQ2713" s="12">
        <v>3122.3708235983236</v>
      </c>
      <c r="AR2713" s="12">
        <v>6424.0164901821181</v>
      </c>
      <c r="AS2713" s="44">
        <v>7773.5308751744615</v>
      </c>
      <c r="AT2713" s="45">
        <v>7399.685712045427</v>
      </c>
      <c r="AU2713" s="12">
        <v>0</v>
      </c>
      <c r="AV2713" s="12">
        <v>11216.060940033014</v>
      </c>
      <c r="AW2713" s="12">
        <v>21879.194695394675</v>
      </c>
      <c r="AX2713" s="12">
        <v>20264.061084051591</v>
      </c>
      <c r="AY2713" s="44">
        <v>14725.473880978027</v>
      </c>
      <c r="AZ2713" s="45">
        <v>13525.992972681317</v>
      </c>
      <c r="BA2713" s="12">
        <v>0</v>
      </c>
      <c r="BB2713" s="12">
        <v>2588.1119545148576</v>
      </c>
      <c r="BC2713" s="12">
        <v>6192.1906982730643</v>
      </c>
      <c r="BD2713" s="12">
        <v>7781.3350036978782</v>
      </c>
      <c r="BE2713" s="44">
        <v>7420.2004500624025</v>
      </c>
      <c r="BF2713" s="45">
        <v>7399.6857220454267</v>
      </c>
      <c r="BG2713" s="12">
        <v>0</v>
      </c>
      <c r="BH2713" s="12">
        <v>21675.591728952033</v>
      </c>
      <c r="BI2713" s="12">
        <v>20536.838088263772</v>
      </c>
      <c r="BJ2713" s="12">
        <v>14954.266412610204</v>
      </c>
      <c r="BK2713" s="44">
        <v>13653.739487254408</v>
      </c>
      <c r="BL2713" s="45">
        <v>9175.8448811878843</v>
      </c>
      <c r="BM2713" s="12">
        <v>0</v>
      </c>
      <c r="BN2713" s="12">
        <v>0</v>
      </c>
      <c r="BO2713" s="12">
        <v>88.960256924921111</v>
      </c>
      <c r="BP2713" s="12">
        <v>52.042232938806116</v>
      </c>
      <c r="BQ2713" s="48">
        <v>32.585597058607462</v>
      </c>
      <c r="BR2713" s="49">
        <v>18.246404087893499</v>
      </c>
      <c r="BS2713" s="13">
        <v>0</v>
      </c>
      <c r="BT2713" s="12">
        <v>469.36749701539247</v>
      </c>
      <c r="BV2713" s="14">
        <f>Таблица1[[#This Row],[Lкан_леб,мм]]</f>
        <v>57860.632502984605</v>
      </c>
      <c r="BW2713" s="50">
        <f>Таблица1[[#This Row],[угол обхв4]]+Таблица1[[#This Row],[Lдуг 3,мм]]</f>
        <v>11509.015625481616</v>
      </c>
      <c r="BX2713" s="54">
        <f>Таблица1[[#This Row],[угол обхв5]]+Таблица1[[#This Row],[Y5, мм]]</f>
        <v>58494.113452782665</v>
      </c>
      <c r="BY2713" s="14">
        <f>Таблица1[[#This Row],[угол обхв6]]+Таблица1[[#This Row],[Lдуг 4,мм]]</f>
        <v>14859.495490166082</v>
      </c>
      <c r="BZ2713" s="14">
        <f>Таблица1[[#This Row],[Т1]]+Таблица1[[#This Row],[X6, мм]]</f>
        <v>58864.703245250443</v>
      </c>
      <c r="CA2713" s="14">
        <f>Таблица1[[#This Row],[Т2]]+Таблица1[[#This Row],[Lдуг 5,мм]]</f>
        <v>20340.027672354227</v>
      </c>
      <c r="CB2713" s="14">
        <f>Таблица1[[#This Row],[Т3]]+Таблица1[[#This Row],[Y6, мм]]</f>
        <v>59096.743435870005</v>
      </c>
      <c r="CC2713" s="14">
        <f>Таблица1[[#This Row],[Т4]]+Таблица1[[#This Row],[Lдуг 6,мм]]</f>
        <v>21468.503192691289</v>
      </c>
      <c r="CD2713" s="14">
        <f>Таблица1[[#This Row],[Т5]]+Таблица1[[#This Row],[Lдуг 1,мм]]</f>
        <v>59226.675045687109</v>
      </c>
      <c r="CE2713" s="14">
        <f>Таблица1[[#This Row],[Т6]]+Таблица1[[#This Row],[Lпрям1, мм]]</f>
        <v>25818.651284184722</v>
      </c>
      <c r="CF2713" s="15">
        <f>Таблица1[[#This Row],[Т7]]+Таблица1[[#This Row],[Lдуг 2,мм]]</f>
        <v>59226.675045687109</v>
      </c>
      <c r="CG2713" s="14">
        <f>Таблица1[[#This Row],[Т8]]+Таблица1[[#This Row],[Lпрям2, мм]]</f>
        <v>25818.651284184722</v>
      </c>
      <c r="CH2713" s="14">
        <f>Таблица1[[#This Row],[Т9]]-Таблица1[[#This Row],[Т9]]</f>
        <v>0</v>
      </c>
      <c r="CI2713" s="50">
        <f>Таблица1[[#This Row],[Т9]]-Таблица1[[#This Row],[Т8]]</f>
        <v>33408.023761502387</v>
      </c>
      <c r="CJ2713" s="54">
        <f>Таблица1[[#This Row],[Т9]]-Таблица1[[#This Row],[Т7]]</f>
        <v>0</v>
      </c>
      <c r="CK2713" s="14">
        <f>Таблица1[[#This Row],[Т9]]-Таблица1[[#This Row],[Т6]]</f>
        <v>37758.171852995816</v>
      </c>
      <c r="CL2713" s="14">
        <f>Таблица1[[#This Row],[Т9]]-Таблица1[[#This Row],[Т5]]</f>
        <v>129.93160981710389</v>
      </c>
      <c r="CM2713" s="14">
        <f>Таблица1[[#This Row],[Т9]]-Таблица1[[#This Row],[Т4]]</f>
        <v>38886.647373332882</v>
      </c>
      <c r="CN2713" s="14">
        <f>Таблица1[[#This Row],[Т9]]-Таблица1[[#This Row],[Т3]]</f>
        <v>361.97180043666594</v>
      </c>
      <c r="CO2713" s="14">
        <f>Таблица1[[#This Row],[Т9]]-Таблица1[[#This Row],[Т2]]</f>
        <v>44367.179555521026</v>
      </c>
      <c r="CP2713" s="14">
        <f>Таблица1[[#This Row],[Т9]]-Таблица1[[#This Row],[Т1]]</f>
        <v>732.56159290444339</v>
      </c>
      <c r="CQ2713" s="14">
        <f>Таблица1[[#This Row],[Т9]]-Таблица1[[#This Row],[угол обхв6]]</f>
        <v>47717.659420205491</v>
      </c>
      <c r="CR2713" s="14">
        <f>Таблица1[[#This Row],[Т9]]-Таблица1[[#This Row],[угол обхв5]]</f>
        <v>1366.0425427025039</v>
      </c>
      <c r="CS2713" s="14">
        <f>Таблица1[[#This Row],[Т9]]-Таблица1[[#This Row],[угол обхв4]]</f>
        <v>59226.675045687109</v>
      </c>
      <c r="CT2713" s="14">
        <f>Таблица1[[#This Row],[Lкан_прям, мм]]+Таблица1[[#This Row],[Lкан_дуг, мм]]+Таблица1[[#This Row],[Lкан_леб,мм]]</f>
        <v>85045.326329871838</v>
      </c>
      <c r="CU2713" s="16">
        <f>Таблица1[[#This Row],[Lкан_леб,мм]]</f>
        <v>57860.632502984605</v>
      </c>
      <c r="CV2713" s="14">
        <f>2534431-(Таблица1[[#This Row],[Т23]]+Таблица1[[#This Row],[угол обхв3]])</f>
        <v>2448916.3061731127</v>
      </c>
      <c r="CW2713" s="50">
        <f>SUM(X2713:AC2713,AD2713:AI2713)-Таблица1[[#This Row],[lподв_min, мм]]</f>
        <v>22834.545734455893</v>
      </c>
      <c r="CX2713" s="17">
        <f>CW3152-Таблица1[[#This Row],[Суммарная длина каната]]</f>
        <v>-2448916.3061731127</v>
      </c>
    </row>
    <row r="2714" spans="1:102" x14ac:dyDescent="0.25">
      <c r="A2714" s="21">
        <v>2713</v>
      </c>
      <c r="B2714" s="10">
        <v>69.709999999996569</v>
      </c>
      <c r="C2714" s="10">
        <v>45.252653061224485</v>
      </c>
      <c r="D2714" s="11">
        <v>8145.6555313817153</v>
      </c>
      <c r="E2714" s="11">
        <v>13717.760766300124</v>
      </c>
      <c r="F2714" s="11">
        <v>7253.3127723840962</v>
      </c>
      <c r="G2714" s="11">
        <v>13596.874867765528</v>
      </c>
      <c r="H2714" s="11">
        <v>7737.655041381714</v>
      </c>
      <c r="I2714" s="11">
        <v>9317.1587675822684</v>
      </c>
      <c r="J2714" s="11">
        <v>4400.6019987178552</v>
      </c>
      <c r="K2714" s="11">
        <v>25856.877670691276</v>
      </c>
      <c r="L2714" s="11">
        <v>1327.8161561959585</v>
      </c>
      <c r="M2714" s="11">
        <v>57860.632502984605</v>
      </c>
      <c r="N2714" s="11">
        <v>2958.9072250009363</v>
      </c>
      <c r="O2714" s="11">
        <v>21505.371673185513</v>
      </c>
      <c r="P2714" s="43">
        <v>6057.8439330183755</v>
      </c>
      <c r="Q2714" s="11">
        <v>20264.194813148799</v>
      </c>
      <c r="R2714" s="11">
        <v>7662.3253646122112</v>
      </c>
      <c r="S2714" s="11">
        <v>15023.787163388086</v>
      </c>
      <c r="T2714" s="11">
        <v>8145.6555313817153</v>
      </c>
      <c r="U2714" s="11">
        <v>13717.760766300124</v>
      </c>
      <c r="V2714" s="11">
        <v>7278.9780935726994</v>
      </c>
      <c r="W2714" s="11">
        <v>13458.808610887587</v>
      </c>
      <c r="X2714" s="12">
        <v>0</v>
      </c>
      <c r="Y2714" s="12">
        <v>620.72283650335112</v>
      </c>
      <c r="Z2714" s="12">
        <v>364.2347125145958</v>
      </c>
      <c r="AA2714" s="44">
        <v>232.04019061955924</v>
      </c>
      <c r="AB2714" s="45">
        <v>110.81841655845231</v>
      </c>
      <c r="AC2714" s="12">
        <v>0</v>
      </c>
      <c r="AD2714" s="12">
        <v>11509.015625481616</v>
      </c>
      <c r="AE2714" s="12">
        <v>3338.2523448937418</v>
      </c>
      <c r="AF2714" s="12">
        <v>5480.5321821881489</v>
      </c>
      <c r="AG2714" s="44">
        <v>1128.4755203370607</v>
      </c>
      <c r="AH2714" s="45">
        <v>4400.6019977907072</v>
      </c>
      <c r="AI2714" s="12">
        <v>0</v>
      </c>
      <c r="AJ2714" s="12">
        <v>-65.34168296615114</v>
      </c>
      <c r="AK2714" s="12">
        <v>21.826941492258314</v>
      </c>
      <c r="AL2714" s="12">
        <v>72.976725264923033</v>
      </c>
      <c r="AM2714" s="44">
        <v>105.56232232353054</v>
      </c>
      <c r="AN2714" s="45">
        <v>89.999999869800149</v>
      </c>
      <c r="AO2714" s="12">
        <v>0</v>
      </c>
      <c r="AP2714" s="12">
        <v>-2213.5186376106008</v>
      </c>
      <c r="AQ2714" s="12">
        <v>3110.6034140771103</v>
      </c>
      <c r="AR2714" s="12">
        <v>6447.9677841383809</v>
      </c>
      <c r="AS2714" s="44">
        <v>8055.3677582421042</v>
      </c>
      <c r="AT2714" s="45">
        <v>7737.6555313817144</v>
      </c>
      <c r="AU2714" s="12">
        <v>0</v>
      </c>
      <c r="AV2714" s="12">
        <v>11216.060940033014</v>
      </c>
      <c r="AW2714" s="12">
        <v>21884.122602187366</v>
      </c>
      <c r="AX2714" s="12">
        <v>20383.640954933686</v>
      </c>
      <c r="AY2714" s="44">
        <v>14914.32631737599</v>
      </c>
      <c r="AZ2714" s="45">
        <v>13717.760765372977</v>
      </c>
      <c r="BA2714" s="12">
        <v>0</v>
      </c>
      <c r="BB2714" s="12">
        <v>2588.1119545148576</v>
      </c>
      <c r="BC2714" s="12">
        <v>6209.5401220945487</v>
      </c>
      <c r="BD2714" s="12">
        <v>8052.4492157322175</v>
      </c>
      <c r="BE2714" s="44">
        <v>7752.6131377518213</v>
      </c>
      <c r="BF2714" s="45">
        <v>7737.6555413817141</v>
      </c>
      <c r="BG2714" s="12">
        <v>0</v>
      </c>
      <c r="BH2714" s="12">
        <v>21675.591728952033</v>
      </c>
      <c r="BI2714" s="12">
        <v>20642.945742150652</v>
      </c>
      <c r="BJ2714" s="12">
        <v>15143.233305172973</v>
      </c>
      <c r="BK2714" s="44">
        <v>13827.22161231222</v>
      </c>
      <c r="BL2714" s="45">
        <v>9317.1587675822702</v>
      </c>
      <c r="BM2714" s="12">
        <v>0</v>
      </c>
      <c r="BN2714" s="12">
        <v>0</v>
      </c>
      <c r="BO2714" s="12">
        <v>87.168624458409454</v>
      </c>
      <c r="BP2714" s="12">
        <v>51.149783772664726</v>
      </c>
      <c r="BQ2714" s="48">
        <v>32.585597058607497</v>
      </c>
      <c r="BR2714" s="49">
        <v>15.562322453730381</v>
      </c>
      <c r="BS2714" s="13">
        <v>0</v>
      </c>
      <c r="BT2714" s="12">
        <v>469.36749701539247</v>
      </c>
      <c r="BV2714" s="14">
        <f>Таблица1[[#This Row],[Lкан_леб,мм]]</f>
        <v>57860.632502984605</v>
      </c>
      <c r="BW2714" s="50">
        <f>Таблица1[[#This Row],[угол обхв4]]+Таблица1[[#This Row],[Lдуг 3,мм]]</f>
        <v>11509.015625481616</v>
      </c>
      <c r="BX2714" s="54">
        <f>Таблица1[[#This Row],[угол обхв5]]+Таблица1[[#This Row],[Y5, мм]]</f>
        <v>58481.355339487956</v>
      </c>
      <c r="BY2714" s="14">
        <f>Таблица1[[#This Row],[угол обхв6]]+Таблица1[[#This Row],[Lдуг 4,мм]]</f>
        <v>14847.267970375357</v>
      </c>
      <c r="BZ2714" s="14">
        <f>Таблица1[[#This Row],[Т1]]+Таблица1[[#This Row],[X6, мм]]</f>
        <v>58845.590052002553</v>
      </c>
      <c r="CA2714" s="14">
        <f>Таблица1[[#This Row],[Т2]]+Таблица1[[#This Row],[Lдуг 5,мм]]</f>
        <v>20327.800152563505</v>
      </c>
      <c r="CB2714" s="14">
        <f>Таблица1[[#This Row],[Т3]]+Таблица1[[#This Row],[Y6, мм]]</f>
        <v>59077.630242622115</v>
      </c>
      <c r="CC2714" s="14">
        <f>Таблица1[[#This Row],[Т4]]+Таблица1[[#This Row],[Lдуг 6,мм]]</f>
        <v>21456.275672900567</v>
      </c>
      <c r="CD2714" s="14">
        <f>Таблица1[[#This Row],[Т5]]+Таблица1[[#This Row],[Lдуг 1,мм]]</f>
        <v>59188.448659180569</v>
      </c>
      <c r="CE2714" s="14">
        <f>Таблица1[[#This Row],[Т6]]+Таблица1[[#This Row],[Lпрям1, мм]]</f>
        <v>25856.877670691276</v>
      </c>
      <c r="CF2714" s="15">
        <f>Таблица1[[#This Row],[Т7]]+Таблица1[[#This Row],[Lдуг 2,мм]]</f>
        <v>59188.448659180569</v>
      </c>
      <c r="CG2714" s="14">
        <f>Таблица1[[#This Row],[Т8]]+Таблица1[[#This Row],[Lпрям2, мм]]</f>
        <v>25856.877670691276</v>
      </c>
      <c r="CH2714" s="14">
        <f>Таблица1[[#This Row],[Т9]]-Таблица1[[#This Row],[Т9]]</f>
        <v>0</v>
      </c>
      <c r="CI2714" s="50">
        <f>Таблица1[[#This Row],[Т9]]-Таблица1[[#This Row],[Т8]]</f>
        <v>33331.570988489293</v>
      </c>
      <c r="CJ2714" s="54">
        <f>Таблица1[[#This Row],[Т9]]-Таблица1[[#This Row],[Т7]]</f>
        <v>0</v>
      </c>
      <c r="CK2714" s="14">
        <f>Таблица1[[#This Row],[Т9]]-Таблица1[[#This Row],[Т6]]</f>
        <v>37732.172986279998</v>
      </c>
      <c r="CL2714" s="14">
        <f>Таблица1[[#This Row],[Т9]]-Таблица1[[#This Row],[Т5]]</f>
        <v>110.81841655845346</v>
      </c>
      <c r="CM2714" s="14">
        <f>Таблица1[[#This Row],[Т9]]-Таблица1[[#This Row],[Т4]]</f>
        <v>38860.648506617064</v>
      </c>
      <c r="CN2714" s="14">
        <f>Таблица1[[#This Row],[Т9]]-Таблица1[[#This Row],[Т3]]</f>
        <v>342.85860717801552</v>
      </c>
      <c r="CO2714" s="14">
        <f>Таблица1[[#This Row],[Т9]]-Таблица1[[#This Row],[Т2]]</f>
        <v>44341.180688805209</v>
      </c>
      <c r="CP2714" s="14">
        <f>Таблица1[[#This Row],[Т9]]-Таблица1[[#This Row],[Т1]]</f>
        <v>707.09331969261257</v>
      </c>
      <c r="CQ2714" s="14">
        <f>Таблица1[[#This Row],[Т9]]-Таблица1[[#This Row],[угол обхв6]]</f>
        <v>47679.433033698951</v>
      </c>
      <c r="CR2714" s="14">
        <f>Таблица1[[#This Row],[Т9]]-Таблица1[[#This Row],[угол обхв5]]</f>
        <v>1327.8161561959641</v>
      </c>
      <c r="CS2714" s="14">
        <f>Таблица1[[#This Row],[Т9]]-Таблица1[[#This Row],[угол обхв4]]</f>
        <v>59188.448659180569</v>
      </c>
      <c r="CT2714" s="14">
        <f>Таблица1[[#This Row],[Lкан_прям, мм]]+Таблица1[[#This Row],[Lкан_дуг, мм]]+Таблица1[[#This Row],[Lкан_леб,мм]]</f>
        <v>85045.326329871838</v>
      </c>
      <c r="CU2714" s="16">
        <f>Таблица1[[#This Row],[Lкан_леб,мм]]</f>
        <v>57860.632502984605</v>
      </c>
      <c r="CV2714" s="14">
        <f>2534431-(Таблица1[[#This Row],[Т23]]+Таблица1[[#This Row],[угол обхв3]])</f>
        <v>2448916.3061731127</v>
      </c>
      <c r="CW2714" s="50">
        <f>SUM(X2714:AC2714,AD2714:AI2714)-Таблица1[[#This Row],[lподв_min, мм]]</f>
        <v>22784.091828169378</v>
      </c>
      <c r="CX2714" s="17">
        <f>CW3153-Таблица1[[#This Row],[Суммарная длина каната]]</f>
        <v>-2448916.3061731127</v>
      </c>
    </row>
    <row r="2715" spans="1:102" x14ac:dyDescent="0.25">
      <c r="A2715" s="21">
        <v>2714</v>
      </c>
      <c r="B2715" s="10">
        <v>69.709999999996569</v>
      </c>
      <c r="C2715" s="10">
        <v>47.936734693877547</v>
      </c>
      <c r="D2715" s="11">
        <v>8474.2742916818315</v>
      </c>
      <c r="E2715" s="11">
        <v>13925.144939926577</v>
      </c>
      <c r="F2715" s="11">
        <v>7588.571457807695</v>
      </c>
      <c r="G2715" s="11">
        <v>13762.604206363188</v>
      </c>
      <c r="H2715" s="11">
        <v>8066.273801681833</v>
      </c>
      <c r="I2715" s="11">
        <v>9472.4647329790841</v>
      </c>
      <c r="J2715" s="11">
        <v>4452.6802069474925</v>
      </c>
      <c r="K2715" s="11">
        <v>25895.104057197914</v>
      </c>
      <c r="L2715" s="11">
        <v>1289.5897696893194</v>
      </c>
      <c r="M2715" s="11">
        <v>57860.632502984605</v>
      </c>
      <c r="N2715" s="11">
        <v>2958.9072250009363</v>
      </c>
      <c r="O2715" s="11">
        <v>21505.371673185513</v>
      </c>
      <c r="P2715" s="43">
        <v>6082.1906837459437</v>
      </c>
      <c r="Q2715" s="11">
        <v>20366.627068493297</v>
      </c>
      <c r="R2715" s="11">
        <v>7930.314556947711</v>
      </c>
      <c r="S2715" s="11">
        <v>15207.104692410243</v>
      </c>
      <c r="T2715" s="11">
        <v>8474.2742916818315</v>
      </c>
      <c r="U2715" s="11">
        <v>13925.144939926577</v>
      </c>
      <c r="V2715" s="11">
        <v>7620.6741171812337</v>
      </c>
      <c r="W2715" s="11">
        <v>13625.891298190088</v>
      </c>
      <c r="X2715" s="12">
        <v>0</v>
      </c>
      <c r="Y2715" s="12">
        <v>607.93960734790414</v>
      </c>
      <c r="Z2715" s="12">
        <v>357.90474842214581</v>
      </c>
      <c r="AA2715" s="44">
        <v>232.04019061955862</v>
      </c>
      <c r="AB2715" s="45">
        <v>91.705223299710923</v>
      </c>
      <c r="AC2715" s="12">
        <v>0</v>
      </c>
      <c r="AD2715" s="12">
        <v>11509.015625481616</v>
      </c>
      <c r="AE2715" s="12">
        <v>3324.400523159899</v>
      </c>
      <c r="AF2715" s="12">
        <v>5480.5321821881498</v>
      </c>
      <c r="AG2715" s="44">
        <v>1128.4755203370619</v>
      </c>
      <c r="AH2715" s="45">
        <v>4452.6802060311893</v>
      </c>
      <c r="AI2715" s="12">
        <v>0</v>
      </c>
      <c r="AJ2715" s="12">
        <v>-65.34168296615114</v>
      </c>
      <c r="AK2715" s="12">
        <v>20.03178198452375</v>
      </c>
      <c r="AL2715" s="12">
        <v>70.292643632269986</v>
      </c>
      <c r="AM2715" s="44">
        <v>102.87824069087739</v>
      </c>
      <c r="AN2715" s="45">
        <v>89.999999871322942</v>
      </c>
      <c r="AO2715" s="12">
        <v>0</v>
      </c>
      <c r="AP2715" s="12">
        <v>-2213.5186376106008</v>
      </c>
      <c r="AQ2715" s="12">
        <v>3098.6640910818041</v>
      </c>
      <c r="AR2715" s="12">
        <v>6466.2930043715678</v>
      </c>
      <c r="AS2715" s="44">
        <v>8328.0516873900433</v>
      </c>
      <c r="AT2715" s="45">
        <v>8066.2742916818324</v>
      </c>
      <c r="AU2715" s="12">
        <v>0</v>
      </c>
      <c r="AV2715" s="12">
        <v>11216.060940033014</v>
      </c>
      <c r="AW2715" s="12">
        <v>21888.688798270286</v>
      </c>
      <c r="AX2715" s="12">
        <v>20504.211251050776</v>
      </c>
      <c r="AY2715" s="44">
        <v>15116.169687777825</v>
      </c>
      <c r="AZ2715" s="45">
        <v>13925.144939010275</v>
      </c>
      <c r="BA2715" s="12">
        <v>0</v>
      </c>
      <c r="BB2715" s="12">
        <v>2588.1119545148576</v>
      </c>
      <c r="BC2715" s="12">
        <v>6221.9475498268121</v>
      </c>
      <c r="BD2715" s="12">
        <v>8314.416877573336</v>
      </c>
      <c r="BE2715" s="44">
        <v>8076.5371612394983</v>
      </c>
      <c r="BF2715" s="45">
        <v>8066.2743016818331</v>
      </c>
      <c r="BG2715" s="12">
        <v>0</v>
      </c>
      <c r="BH2715" s="12">
        <v>21675.591728952033</v>
      </c>
      <c r="BI2715" s="12">
        <v>20749.944193578071</v>
      </c>
      <c r="BJ2715" s="12">
        <v>15344.688874967724</v>
      </c>
      <c r="BK2715" s="44">
        <v>14016.079944558996</v>
      </c>
      <c r="BL2715" s="45">
        <v>9472.464732979086</v>
      </c>
      <c r="BM2715" s="12">
        <v>0</v>
      </c>
      <c r="BN2715" s="12">
        <v>0</v>
      </c>
      <c r="BO2715" s="12">
        <v>85.373464950674901</v>
      </c>
      <c r="BP2715" s="12">
        <v>50.260861647746232</v>
      </c>
      <c r="BQ2715" s="48">
        <v>32.585597058607412</v>
      </c>
      <c r="BR2715" s="49">
        <v>12.878240819554453</v>
      </c>
      <c r="BS2715" s="13">
        <v>0</v>
      </c>
      <c r="BT2715" s="12">
        <v>469.36749701539247</v>
      </c>
      <c r="BV2715" s="14">
        <f>Таблица1[[#This Row],[Lкан_леб,мм]]</f>
        <v>57860.632502984605</v>
      </c>
      <c r="BW2715" s="50">
        <f>Таблица1[[#This Row],[угол обхв4]]+Таблица1[[#This Row],[Lдуг 3,мм]]</f>
        <v>11509.015625481616</v>
      </c>
      <c r="BX2715" s="54">
        <f>Таблица1[[#This Row],[угол обхв5]]+Таблица1[[#This Row],[Y5, мм]]</f>
        <v>58468.572110332512</v>
      </c>
      <c r="BY2715" s="14">
        <f>Таблица1[[#This Row],[угол обхв6]]+Таблица1[[#This Row],[Lдуг 4,мм]]</f>
        <v>14833.416148641514</v>
      </c>
      <c r="BZ2715" s="14">
        <f>Таблица1[[#This Row],[Т1]]+Таблица1[[#This Row],[X6, мм]]</f>
        <v>58826.476858754657</v>
      </c>
      <c r="CA2715" s="14">
        <f>Таблица1[[#This Row],[Т2]]+Таблица1[[#This Row],[Lдуг 5,мм]]</f>
        <v>20313.948330829662</v>
      </c>
      <c r="CB2715" s="14">
        <f>Таблица1[[#This Row],[Т3]]+Таблица1[[#This Row],[Y6, мм]]</f>
        <v>59058.517049374219</v>
      </c>
      <c r="CC2715" s="14">
        <f>Таблица1[[#This Row],[Т4]]+Таблица1[[#This Row],[Lдуг 6,мм]]</f>
        <v>21442.423851166724</v>
      </c>
      <c r="CD2715" s="14">
        <f>Таблица1[[#This Row],[Т5]]+Таблица1[[#This Row],[Lдуг 1,мм]]</f>
        <v>59150.222272673927</v>
      </c>
      <c r="CE2715" s="14">
        <f>Таблица1[[#This Row],[Т6]]+Таблица1[[#This Row],[Lпрям1, мм]]</f>
        <v>25895.104057197914</v>
      </c>
      <c r="CF2715" s="15">
        <f>Таблица1[[#This Row],[Т7]]+Таблица1[[#This Row],[Lдуг 2,мм]]</f>
        <v>59150.222272673927</v>
      </c>
      <c r="CG2715" s="14">
        <f>Таблица1[[#This Row],[Т8]]+Таблица1[[#This Row],[Lпрям2, мм]]</f>
        <v>25895.104057197914</v>
      </c>
      <c r="CH2715" s="14">
        <f>Таблица1[[#This Row],[Т9]]-Таблица1[[#This Row],[Т9]]</f>
        <v>0</v>
      </c>
      <c r="CI2715" s="50">
        <f>Таблица1[[#This Row],[Т9]]-Таблица1[[#This Row],[Т8]]</f>
        <v>33255.118215476017</v>
      </c>
      <c r="CJ2715" s="54">
        <f>Таблица1[[#This Row],[Т9]]-Таблица1[[#This Row],[Т7]]</f>
        <v>0</v>
      </c>
      <c r="CK2715" s="14">
        <f>Таблица1[[#This Row],[Т9]]-Таблица1[[#This Row],[Т6]]</f>
        <v>37707.798421507207</v>
      </c>
      <c r="CL2715" s="14">
        <f>Таблица1[[#This Row],[Т9]]-Таблица1[[#This Row],[Т5]]</f>
        <v>91.70522329970845</v>
      </c>
      <c r="CM2715" s="14">
        <f>Таблица1[[#This Row],[Т9]]-Таблица1[[#This Row],[Т4]]</f>
        <v>38836.273941844265</v>
      </c>
      <c r="CN2715" s="14">
        <f>Таблица1[[#This Row],[Т9]]-Таблица1[[#This Row],[Т3]]</f>
        <v>323.7454139192705</v>
      </c>
      <c r="CO2715" s="14">
        <f>Таблица1[[#This Row],[Т9]]-Таблица1[[#This Row],[Т2]]</f>
        <v>44316.806124032417</v>
      </c>
      <c r="CP2715" s="14">
        <f>Таблица1[[#This Row],[Т9]]-Таблица1[[#This Row],[Т1]]</f>
        <v>681.65016234141513</v>
      </c>
      <c r="CQ2715" s="14">
        <f>Таблица1[[#This Row],[Т9]]-Таблица1[[#This Row],[угол обхв6]]</f>
        <v>47641.20664719231</v>
      </c>
      <c r="CR2715" s="14">
        <f>Таблица1[[#This Row],[Т9]]-Таблица1[[#This Row],[угол обхв5]]</f>
        <v>1289.5897696893226</v>
      </c>
      <c r="CS2715" s="14">
        <f>Таблица1[[#This Row],[Т9]]-Таблица1[[#This Row],[угол обхв4]]</f>
        <v>59150.222272673927</v>
      </c>
      <c r="CT2715" s="14">
        <f>Таблица1[[#This Row],[Lкан_прям, мм]]+Таблица1[[#This Row],[Lкан_дуг, мм]]+Таблица1[[#This Row],[Lкан_леб,мм]]</f>
        <v>85045.326329871838</v>
      </c>
      <c r="CU2715" s="16">
        <f>Таблица1[[#This Row],[Lкан_леб,мм]]</f>
        <v>57860.632502984605</v>
      </c>
      <c r="CV2715" s="14">
        <f>2534431-(Таблица1[[#This Row],[Т23]]+Таблица1[[#This Row],[угол обхв3]])</f>
        <v>2448916.3061731127</v>
      </c>
      <c r="CW2715" s="50">
        <f>SUM(X2715:AC2715,AD2715:AI2715)-Таблица1[[#This Row],[lподв_min, мм]]</f>
        <v>22732.013619939746</v>
      </c>
      <c r="CX2715" s="17">
        <f>CW3154-Таблица1[[#This Row],[Суммарная длина каната]]</f>
        <v>-2448916.3061731127</v>
      </c>
    </row>
    <row r="2716" spans="1:102" x14ac:dyDescent="0.25">
      <c r="A2716" s="21">
        <v>2715</v>
      </c>
      <c r="B2716" s="10">
        <v>69.709999999996569</v>
      </c>
      <c r="C2716" s="10">
        <v>50.620816326530601</v>
      </c>
      <c r="D2716" s="11">
        <v>8792.820953368433</v>
      </c>
      <c r="E2716" s="11">
        <v>14147.690462056842</v>
      </c>
      <c r="F2716" s="11">
        <v>7915.7014114432213</v>
      </c>
      <c r="G2716" s="11">
        <v>13943.851532573524</v>
      </c>
      <c r="H2716" s="11">
        <v>8384.8204633684345</v>
      </c>
      <c r="I2716" s="11">
        <v>9641.3179447304465</v>
      </c>
      <c r="J2716" s="11">
        <v>4506.3725173263956</v>
      </c>
      <c r="K2716" s="11">
        <v>25933.330443704617</v>
      </c>
      <c r="L2716" s="11">
        <v>1251.3633831826085</v>
      </c>
      <c r="M2716" s="11">
        <v>57860.632502984605</v>
      </c>
      <c r="N2716" s="11">
        <v>2958.9072250009363</v>
      </c>
      <c r="O2716" s="11">
        <v>21505.371673185513</v>
      </c>
      <c r="P2716" s="43">
        <v>6101.7139313816033</v>
      </c>
      <c r="Q2716" s="11">
        <v>20470.087080129229</v>
      </c>
      <c r="R2716" s="11">
        <v>8189.4251811208014</v>
      </c>
      <c r="S2716" s="11">
        <v>15402.770755119274</v>
      </c>
      <c r="T2716" s="11">
        <v>8792.820953368433</v>
      </c>
      <c r="U2716" s="11">
        <v>14147.690462056842</v>
      </c>
      <c r="V2716" s="11">
        <v>7954.1709708808621</v>
      </c>
      <c r="W2716" s="11">
        <v>13808.791942034111</v>
      </c>
      <c r="X2716" s="12">
        <v>0</v>
      </c>
      <c r="Y2716" s="12">
        <v>595.12778905374921</v>
      </c>
      <c r="Z2716" s="12">
        <v>351.60337346840362</v>
      </c>
      <c r="AA2716" s="44">
        <v>232.04019061955887</v>
      </c>
      <c r="AB2716" s="45">
        <v>72.592030040896773</v>
      </c>
      <c r="AC2716" s="12">
        <v>0</v>
      </c>
      <c r="AD2716" s="12">
        <v>11509.015625481616</v>
      </c>
      <c r="AE2716" s="12">
        <v>3308.9345992767844</v>
      </c>
      <c r="AF2716" s="12">
        <v>5480.5321821881471</v>
      </c>
      <c r="AG2716" s="44">
        <v>1128.475520337061</v>
      </c>
      <c r="AH2716" s="45">
        <v>4506.37251642101</v>
      </c>
      <c r="AI2716" s="12">
        <v>0</v>
      </c>
      <c r="AJ2716" s="12">
        <v>-65.34168296615114</v>
      </c>
      <c r="AK2716" s="12">
        <v>18.232607680250279</v>
      </c>
      <c r="AL2716" s="12">
        <v>67.608561999616938</v>
      </c>
      <c r="AM2716" s="44">
        <v>100.19415905822439</v>
      </c>
      <c r="AN2716" s="45">
        <v>89.99999987285608</v>
      </c>
      <c r="AO2716" s="12">
        <v>0</v>
      </c>
      <c r="AP2716" s="12">
        <v>-2213.5186376106008</v>
      </c>
      <c r="AQ2716" s="12">
        <v>3086.560432187106</v>
      </c>
      <c r="AR2716" s="12">
        <v>6478.9519425593071</v>
      </c>
      <c r="AS2716" s="44">
        <v>8590.9843525740198</v>
      </c>
      <c r="AT2716" s="45">
        <v>8384.8209533684349</v>
      </c>
      <c r="AU2716" s="12">
        <v>0</v>
      </c>
      <c r="AV2716" s="12">
        <v>11216.060940033014</v>
      </c>
      <c r="AW2716" s="12">
        <v>21892.887684074205</v>
      </c>
      <c r="AX2716" s="12">
        <v>20625.507422821844</v>
      </c>
      <c r="AY2716" s="44">
        <v>15330.561117107407</v>
      </c>
      <c r="AZ2716" s="45">
        <v>14147.690461151456</v>
      </c>
      <c r="BA2716" s="12">
        <v>0</v>
      </c>
      <c r="BB2716" s="12">
        <v>2588.1119545148576</v>
      </c>
      <c r="BC2716" s="12">
        <v>6229.3671385677726</v>
      </c>
      <c r="BD2716" s="12">
        <v>8566.6631922985052</v>
      </c>
      <c r="BE2716" s="44">
        <v>8391.2617819152147</v>
      </c>
      <c r="BF2716" s="45">
        <v>8384.8209633684346</v>
      </c>
      <c r="BG2716" s="12">
        <v>0</v>
      </c>
      <c r="BH2716" s="12">
        <v>21675.591728952033</v>
      </c>
      <c r="BI2716" s="12">
        <v>20857.603091017922</v>
      </c>
      <c r="BJ2716" s="12">
        <v>15558.19109781189</v>
      </c>
      <c r="BK2716" s="44">
        <v>14219.900100068708</v>
      </c>
      <c r="BL2716" s="45">
        <v>9641.3179447304465</v>
      </c>
      <c r="BM2716" s="12">
        <v>0</v>
      </c>
      <c r="BN2716" s="12">
        <v>0</v>
      </c>
      <c r="BO2716" s="12">
        <v>83.574290646401423</v>
      </c>
      <c r="BP2716" s="12">
        <v>49.375954319366656</v>
      </c>
      <c r="BQ2716" s="48">
        <v>32.585597058607448</v>
      </c>
      <c r="BR2716" s="49">
        <v>10.194159185368308</v>
      </c>
      <c r="BS2716" s="13">
        <v>0</v>
      </c>
      <c r="BT2716" s="12">
        <v>469.36749701539247</v>
      </c>
      <c r="BV2716" s="14">
        <f>Таблица1[[#This Row],[Lкан_леб,мм]]</f>
        <v>57860.632502984605</v>
      </c>
      <c r="BW2716" s="50">
        <f>Таблица1[[#This Row],[угол обхв4]]+Таблица1[[#This Row],[Lдуг 3,мм]]</f>
        <v>11509.015625481616</v>
      </c>
      <c r="BX2716" s="54">
        <f>Таблица1[[#This Row],[угол обхв5]]+Таблица1[[#This Row],[Y5, мм]]</f>
        <v>58455.760292038351</v>
      </c>
      <c r="BY2716" s="14">
        <f>Таблица1[[#This Row],[угол обхв6]]+Таблица1[[#This Row],[Lдуг 4,мм]]</f>
        <v>14817.950224758401</v>
      </c>
      <c r="BZ2716" s="14">
        <f>Таблица1[[#This Row],[Т1]]+Таблица1[[#This Row],[X6, мм]]</f>
        <v>58807.363665506753</v>
      </c>
      <c r="CA2716" s="14">
        <f>Таблица1[[#This Row],[Т2]]+Таблица1[[#This Row],[Lдуг 5,мм]]</f>
        <v>20298.482406946547</v>
      </c>
      <c r="CB2716" s="14">
        <f>Таблица1[[#This Row],[Т3]]+Таблица1[[#This Row],[Y6, мм]]</f>
        <v>59039.403856126315</v>
      </c>
      <c r="CC2716" s="14">
        <f>Таблица1[[#This Row],[Т4]]+Таблица1[[#This Row],[Lдуг 6,мм]]</f>
        <v>21426.957927283609</v>
      </c>
      <c r="CD2716" s="14">
        <f>Таблица1[[#This Row],[Т5]]+Таблица1[[#This Row],[Lдуг 1,мм]]</f>
        <v>59111.995886167213</v>
      </c>
      <c r="CE2716" s="14">
        <f>Таблица1[[#This Row],[Т6]]+Таблица1[[#This Row],[Lпрям1, мм]]</f>
        <v>25933.330443704617</v>
      </c>
      <c r="CF2716" s="15">
        <f>Таблица1[[#This Row],[Т7]]+Таблица1[[#This Row],[Lдуг 2,мм]]</f>
        <v>59111.995886167213</v>
      </c>
      <c r="CG2716" s="14">
        <f>Таблица1[[#This Row],[Т8]]+Таблица1[[#This Row],[Lпрям2, мм]]</f>
        <v>25933.330443704617</v>
      </c>
      <c r="CH2716" s="14">
        <f>Таблица1[[#This Row],[Т9]]-Таблица1[[#This Row],[Т9]]</f>
        <v>0</v>
      </c>
      <c r="CI2716" s="50">
        <f>Таблица1[[#This Row],[Т9]]-Таблица1[[#This Row],[Т8]]</f>
        <v>33178.665442462596</v>
      </c>
      <c r="CJ2716" s="54">
        <f>Таблица1[[#This Row],[Т9]]-Таблица1[[#This Row],[Т7]]</f>
        <v>0</v>
      </c>
      <c r="CK2716" s="14">
        <f>Таблица1[[#This Row],[Т9]]-Таблица1[[#This Row],[Т6]]</f>
        <v>37685.037958883608</v>
      </c>
      <c r="CL2716" s="14">
        <f>Таблица1[[#This Row],[Т9]]-Таблица1[[#This Row],[Т5]]</f>
        <v>72.592030040897953</v>
      </c>
      <c r="CM2716" s="14">
        <f>Таблица1[[#This Row],[Т9]]-Таблица1[[#This Row],[Т4]]</f>
        <v>38813.513479220666</v>
      </c>
      <c r="CN2716" s="14">
        <f>Таблица1[[#This Row],[Т9]]-Таблица1[[#This Row],[Т3]]</f>
        <v>304.63222066046001</v>
      </c>
      <c r="CO2716" s="14">
        <f>Таблица1[[#This Row],[Т9]]-Таблица1[[#This Row],[Т2]]</f>
        <v>44294.045661408811</v>
      </c>
      <c r="CP2716" s="14">
        <f>Таблица1[[#This Row],[Т9]]-Таблица1[[#This Row],[Т1]]</f>
        <v>656.23559412886243</v>
      </c>
      <c r="CQ2716" s="14">
        <f>Таблица1[[#This Row],[Т9]]-Таблица1[[#This Row],[угол обхв6]]</f>
        <v>47602.980260685596</v>
      </c>
      <c r="CR2716" s="14">
        <f>Таблица1[[#This Row],[Т9]]-Таблица1[[#This Row],[угол обхв5]]</f>
        <v>1251.3633831826082</v>
      </c>
      <c r="CS2716" s="14">
        <f>Таблица1[[#This Row],[Т9]]-Таблица1[[#This Row],[угол обхв4]]</f>
        <v>59111.995886167213</v>
      </c>
      <c r="CT2716" s="14">
        <f>Таблица1[[#This Row],[Lкан_прям, мм]]+Таблица1[[#This Row],[Lкан_дуг, мм]]+Таблица1[[#This Row],[Lкан_леб,мм]]</f>
        <v>85045.326329871838</v>
      </c>
      <c r="CU2716" s="16">
        <f>Таблица1[[#This Row],[Lкан_леб,мм]]</f>
        <v>57860.632502984605</v>
      </c>
      <c r="CV2716" s="14">
        <f>2534431-(Таблица1[[#This Row],[Т23]]+Таблица1[[#This Row],[угол обхв3]])</f>
        <v>2448916.3061731127</v>
      </c>
      <c r="CW2716" s="50">
        <f>SUM(X2716:AC2716,AD2716:AI2716)-Таблица1[[#This Row],[lподв_min, мм]]</f>
        <v>22678.32130956083</v>
      </c>
      <c r="CX2716" s="17">
        <f>CW3155-Таблица1[[#This Row],[Суммарная длина каната]]</f>
        <v>-2448916.3061731127</v>
      </c>
    </row>
    <row r="2717" spans="1:102" x14ac:dyDescent="0.25">
      <c r="A2717" s="21">
        <v>2716</v>
      </c>
      <c r="B2717" s="10">
        <v>69.709999999996569</v>
      </c>
      <c r="C2717" s="10">
        <v>53.304897959183663</v>
      </c>
      <c r="D2717" s="11">
        <v>9100.5965765815672</v>
      </c>
      <c r="E2717" s="11">
        <v>14384.909033942946</v>
      </c>
      <c r="F2717" s="11">
        <v>8233.9848603817663</v>
      </c>
      <c r="G2717" s="11">
        <v>14140.219162176181</v>
      </c>
      <c r="H2717" s="11">
        <v>8692.5960865815687</v>
      </c>
      <c r="I2717" s="11">
        <v>9823.2415441285884</v>
      </c>
      <c r="J2717" s="11">
        <v>4561.6674898143574</v>
      </c>
      <c r="K2717" s="11">
        <v>25971.55683021139</v>
      </c>
      <c r="L2717" s="11">
        <v>1213.1369966758389</v>
      </c>
      <c r="M2717" s="11">
        <v>57860.632502984605</v>
      </c>
      <c r="N2717" s="11">
        <v>2958.9072250009363</v>
      </c>
      <c r="O2717" s="11">
        <v>21505.371673185513</v>
      </c>
      <c r="P2717" s="43">
        <v>6116.3708389485137</v>
      </c>
      <c r="Q2717" s="11">
        <v>20574.347841043993</v>
      </c>
      <c r="R2717" s="11">
        <v>8439.0887089842618</v>
      </c>
      <c r="S2717" s="11">
        <v>15610.356030392351</v>
      </c>
      <c r="T2717" s="11">
        <v>9100.5965765815672</v>
      </c>
      <c r="U2717" s="11">
        <v>14384.909033942946</v>
      </c>
      <c r="V2717" s="11">
        <v>8278.7369118148654</v>
      </c>
      <c r="W2717" s="11">
        <v>14007.109230568773</v>
      </c>
      <c r="X2717" s="12">
        <v>0</v>
      </c>
      <c r="Y2717" s="12">
        <v>582.28379772404321</v>
      </c>
      <c r="Z2717" s="12">
        <v>345.33417155021215</v>
      </c>
      <c r="AA2717" s="44">
        <v>232.04019061955896</v>
      </c>
      <c r="AB2717" s="45">
        <v>53.478836782024558</v>
      </c>
      <c r="AC2717" s="12">
        <v>0</v>
      </c>
      <c r="AD2717" s="12">
        <v>11509.015625481616</v>
      </c>
      <c r="AE2717" s="12">
        <v>3291.8660132846203</v>
      </c>
      <c r="AF2717" s="12">
        <v>5480.532182188148</v>
      </c>
      <c r="AG2717" s="44">
        <v>1128.4755203370623</v>
      </c>
      <c r="AH2717" s="45">
        <v>4561.6674889199458</v>
      </c>
      <c r="AI2717" s="12">
        <v>0</v>
      </c>
      <c r="AJ2717" s="12">
        <v>-65.34168296615114</v>
      </c>
      <c r="AK2717" s="12">
        <v>16.428915289821916</v>
      </c>
      <c r="AL2717" s="12">
        <v>64.924480366963834</v>
      </c>
      <c r="AM2717" s="44">
        <v>97.510077425571296</v>
      </c>
      <c r="AN2717" s="45">
        <v>89.99999987439729</v>
      </c>
      <c r="AO2717" s="12">
        <v>0</v>
      </c>
      <c r="AP2717" s="12">
        <v>-2213.5186376106008</v>
      </c>
      <c r="AQ2717" s="12">
        <v>3074.3000514345736</v>
      </c>
      <c r="AR2717" s="12">
        <v>6485.9168230644664</v>
      </c>
      <c r="AS2717" s="44">
        <v>8843.5888395070997</v>
      </c>
      <c r="AT2717" s="45">
        <v>8692.5965765815672</v>
      </c>
      <c r="AU2717" s="12">
        <v>0</v>
      </c>
      <c r="AV2717" s="12">
        <v>11216.060940033014</v>
      </c>
      <c r="AW2717" s="12">
        <v>21896.713589682658</v>
      </c>
      <c r="AX2717" s="12">
        <v>20747.263327984208</v>
      </c>
      <c r="AY2717" s="44">
        <v>15557.030197937465</v>
      </c>
      <c r="AZ2717" s="45">
        <v>14384.909033048536</v>
      </c>
      <c r="BA2717" s="12">
        <v>0</v>
      </c>
      <c r="BB2717" s="12">
        <v>2588.1119545148576</v>
      </c>
      <c r="BC2717" s="12">
        <v>6231.763665382151</v>
      </c>
      <c r="BD2717" s="12">
        <v>8808.6346931002154</v>
      </c>
      <c r="BE2717" s="44">
        <v>8696.0964460587275</v>
      </c>
      <c r="BF2717" s="45">
        <v>8692.5965865815688</v>
      </c>
      <c r="BG2717" s="12">
        <v>0</v>
      </c>
      <c r="BH2717" s="12">
        <v>21675.591728952033</v>
      </c>
      <c r="BI2717" s="12">
        <v>20965.689757541139</v>
      </c>
      <c r="BJ2717" s="12">
        <v>15783.271517332567</v>
      </c>
      <c r="BK2717" s="44">
        <v>14438.234866397832</v>
      </c>
      <c r="BL2717" s="45">
        <v>9823.2415441285902</v>
      </c>
      <c r="BM2717" s="12">
        <v>0</v>
      </c>
      <c r="BN2717" s="12">
        <v>0</v>
      </c>
      <c r="BO2717" s="12">
        <v>81.77059825597307</v>
      </c>
      <c r="BP2717" s="12">
        <v>48.495565077141919</v>
      </c>
      <c r="BQ2717" s="48">
        <v>32.585597058607462</v>
      </c>
      <c r="BR2717" s="49">
        <v>7.5100775511740094</v>
      </c>
      <c r="BS2717" s="13">
        <v>0</v>
      </c>
      <c r="BT2717" s="12">
        <v>469.36749701539247</v>
      </c>
      <c r="BV2717" s="14">
        <f>Таблица1[[#This Row],[Lкан_леб,мм]]</f>
        <v>57860.632502984605</v>
      </c>
      <c r="BW2717" s="50">
        <f>Таблица1[[#This Row],[угол обхв4]]+Таблица1[[#This Row],[Lдуг 3,мм]]</f>
        <v>11509.015625481616</v>
      </c>
      <c r="BX2717" s="54">
        <f>Таблица1[[#This Row],[угол обхв5]]+Таблица1[[#This Row],[Y5, мм]]</f>
        <v>58442.916300708646</v>
      </c>
      <c r="BY2717" s="14">
        <f>Таблица1[[#This Row],[угол обхв6]]+Таблица1[[#This Row],[Lдуг 4,мм]]</f>
        <v>14800.881638766235</v>
      </c>
      <c r="BZ2717" s="14">
        <f>Таблица1[[#This Row],[Т1]]+Таблица1[[#This Row],[X6, мм]]</f>
        <v>58788.250472258856</v>
      </c>
      <c r="CA2717" s="14">
        <f>Таблица1[[#This Row],[Т2]]+Таблица1[[#This Row],[Lдуг 5,мм]]</f>
        <v>20281.413820954382</v>
      </c>
      <c r="CB2717" s="14">
        <f>Таблица1[[#This Row],[Т3]]+Таблица1[[#This Row],[Y6, мм]]</f>
        <v>59020.290662878419</v>
      </c>
      <c r="CC2717" s="14">
        <f>Таблица1[[#This Row],[Т4]]+Таблица1[[#This Row],[Lдуг 6,мм]]</f>
        <v>21409.889341291444</v>
      </c>
      <c r="CD2717" s="14">
        <f>Таблица1[[#This Row],[Т5]]+Таблица1[[#This Row],[Lдуг 1,мм]]</f>
        <v>59073.76949966044</v>
      </c>
      <c r="CE2717" s="14">
        <f>Таблица1[[#This Row],[Т6]]+Таблица1[[#This Row],[Lпрям1, мм]]</f>
        <v>25971.55683021139</v>
      </c>
      <c r="CF2717" s="15">
        <f>Таблица1[[#This Row],[Т7]]+Таблица1[[#This Row],[Lдуг 2,мм]]</f>
        <v>59073.76949966044</v>
      </c>
      <c r="CG2717" s="14">
        <f>Таблица1[[#This Row],[Т8]]+Таблица1[[#This Row],[Lпрям2, мм]]</f>
        <v>25971.55683021139</v>
      </c>
      <c r="CH2717" s="14">
        <f>Таблица1[[#This Row],[Т9]]-Таблица1[[#This Row],[Т9]]</f>
        <v>0</v>
      </c>
      <c r="CI2717" s="50">
        <f>Таблица1[[#This Row],[Т9]]-Таблица1[[#This Row],[Т8]]</f>
        <v>33102.212669449051</v>
      </c>
      <c r="CJ2717" s="54">
        <f>Таблица1[[#This Row],[Т9]]-Таблица1[[#This Row],[Т7]]</f>
        <v>0</v>
      </c>
      <c r="CK2717" s="14">
        <f>Таблица1[[#This Row],[Т9]]-Таблица1[[#This Row],[Т6]]</f>
        <v>37663.880158368993</v>
      </c>
      <c r="CL2717" s="14">
        <f>Таблица1[[#This Row],[Т9]]-Таблица1[[#This Row],[Т5]]</f>
        <v>53.478836782021972</v>
      </c>
      <c r="CM2717" s="14">
        <f>Таблица1[[#This Row],[Т9]]-Таблица1[[#This Row],[Т4]]</f>
        <v>38792.355678706059</v>
      </c>
      <c r="CN2717" s="14">
        <f>Таблица1[[#This Row],[Т9]]-Таблица1[[#This Row],[Т3]]</f>
        <v>285.51902740158403</v>
      </c>
      <c r="CO2717" s="14">
        <f>Таблица1[[#This Row],[Т9]]-Таблица1[[#This Row],[Т2]]</f>
        <v>44272.887860894203</v>
      </c>
      <c r="CP2717" s="14">
        <f>Таблица1[[#This Row],[Т9]]-Таблица1[[#This Row],[Т1]]</f>
        <v>630.85319895179418</v>
      </c>
      <c r="CQ2717" s="14">
        <f>Таблица1[[#This Row],[Т9]]-Таблица1[[#This Row],[угол обхв6]]</f>
        <v>47564.753874178823</v>
      </c>
      <c r="CR2717" s="14">
        <f>Таблица1[[#This Row],[Т9]]-Таблица1[[#This Row],[угол обхв5]]</f>
        <v>1213.1369966758357</v>
      </c>
      <c r="CS2717" s="14">
        <f>Таблица1[[#This Row],[Т9]]-Таблица1[[#This Row],[угол обхв4]]</f>
        <v>59073.76949966044</v>
      </c>
      <c r="CT2717" s="14">
        <f>Таблица1[[#This Row],[Lкан_прям, мм]]+Таблица1[[#This Row],[Lкан_дуг, мм]]+Таблица1[[#This Row],[Lкан_леб,мм]]</f>
        <v>85045.326329871838</v>
      </c>
      <c r="CU2717" s="16">
        <f>Таблица1[[#This Row],[Lкан_леб,мм]]</f>
        <v>57860.632502984605</v>
      </c>
      <c r="CV2717" s="14">
        <f>2534431-(Таблица1[[#This Row],[Т23]]+Таблица1[[#This Row],[угол обхв3]])</f>
        <v>2448916.3061731127</v>
      </c>
      <c r="CW2717" s="50">
        <f>SUM(X2717:AC2717,AD2717:AI2717)-Таблица1[[#This Row],[lподв_min, мм]]</f>
        <v>22623.026337072875</v>
      </c>
      <c r="CX2717" s="17">
        <f>CW3156-Таблица1[[#This Row],[Суммарная длина каната]]</f>
        <v>-2448916.3061731127</v>
      </c>
    </row>
    <row r="2718" spans="1:102" x14ac:dyDescent="0.25">
      <c r="A2718" s="21">
        <v>2717</v>
      </c>
      <c r="B2718" s="10">
        <v>69.709999999996569</v>
      </c>
      <c r="C2718" s="10">
        <v>55.988979591836724</v>
      </c>
      <c r="D2718" s="11">
        <v>8593.6597929084419</v>
      </c>
      <c r="E2718" s="11">
        <v>14220.40802547824</v>
      </c>
      <c r="F2718" s="11">
        <v>8542.7234422921902</v>
      </c>
      <c r="G2718" s="11">
        <v>14351.276234703775</v>
      </c>
      <c r="H2718" s="11">
        <v>9001.6593029084415</v>
      </c>
      <c r="I2718" s="11">
        <v>10017.926725193887</v>
      </c>
      <c r="J2718" s="11">
        <v>4202.481300284353</v>
      </c>
      <c r="K2718" s="11">
        <v>25984.006845184318</v>
      </c>
      <c r="L2718" s="11">
        <v>1200.6869817029174</v>
      </c>
      <c r="M2718" s="11">
        <v>57860.632502984605</v>
      </c>
      <c r="N2718" s="11">
        <v>2958.9072250009363</v>
      </c>
      <c r="O2718" s="11">
        <v>21505.371673185513</v>
      </c>
      <c r="P2718" s="43">
        <v>6126.1292469606287</v>
      </c>
      <c r="Q2718" s="11">
        <v>20679.180587259194</v>
      </c>
      <c r="R2718" s="11">
        <v>8678.7573407580439</v>
      </c>
      <c r="S2718" s="11">
        <v>15829.40504454011</v>
      </c>
      <c r="T2718" s="11">
        <v>9396.9258547590707</v>
      </c>
      <c r="U2718" s="11">
        <v>14636.280161932444</v>
      </c>
      <c r="V2718" s="11">
        <v>8593.6597929084419</v>
      </c>
      <c r="W2718" s="11">
        <v>14220.40802547824</v>
      </c>
      <c r="X2718" s="12">
        <v>0</v>
      </c>
      <c r="Y2718" s="12">
        <v>569.4039236070995</v>
      </c>
      <c r="Z2718" s="12">
        <v>339.10085241925896</v>
      </c>
      <c r="AA2718" s="44">
        <v>232.0401906195587</v>
      </c>
      <c r="AB2718" s="45">
        <v>47.253829333786214</v>
      </c>
      <c r="AC2718" s="12">
        <v>12.888185723213738</v>
      </c>
      <c r="AD2718" s="12">
        <v>11509.015625481616</v>
      </c>
      <c r="AE2718" s="12">
        <v>3273.2074555167683</v>
      </c>
      <c r="AF2718" s="12">
        <v>5480.5321821881498</v>
      </c>
      <c r="AG2718" s="44">
        <v>1128.4755203370607</v>
      </c>
      <c r="AH2718" s="45">
        <v>390.29476040551759</v>
      </c>
      <c r="AI2718" s="12">
        <v>4202.4813012552058</v>
      </c>
      <c r="AJ2718" s="12">
        <v>-65.34168296615114</v>
      </c>
      <c r="AK2718" s="12">
        <v>14.620183849722251</v>
      </c>
      <c r="AL2718" s="12">
        <v>62.240398734310808</v>
      </c>
      <c r="AM2718" s="44">
        <v>94.825995792918235</v>
      </c>
      <c r="AN2718" s="45">
        <v>88.190101217777453</v>
      </c>
      <c r="AO2718" s="12">
        <v>89.99999986366204</v>
      </c>
      <c r="AP2718" s="12">
        <v>-2213.5186376106008</v>
      </c>
      <c r="AQ2718" s="12">
        <v>3061.8906037323404</v>
      </c>
      <c r="AR2718" s="12">
        <v>6487.1723638791336</v>
      </c>
      <c r="AS2718" s="44">
        <v>9085.3108954974123</v>
      </c>
      <c r="AT2718" s="45">
        <v>8989.1293983184205</v>
      </c>
      <c r="AU2718" s="12">
        <v>9001.6597929084419</v>
      </c>
      <c r="AV2718" s="12">
        <v>11216.060940033014</v>
      </c>
      <c r="AW2718" s="12">
        <v>21900.160760807074</v>
      </c>
      <c r="AX2718" s="12">
        <v>20869.211815550152</v>
      </c>
      <c r="AY2718" s="44">
        <v>15795.080022635038</v>
      </c>
      <c r="AZ2718" s="45">
        <v>14623.394118534659</v>
      </c>
      <c r="BA2718" s="12">
        <v>14220.408026449097</v>
      </c>
      <c r="BB2718" s="12">
        <v>2588.1119545148576</v>
      </c>
      <c r="BC2718" s="12">
        <v>6229.1126256920334</v>
      </c>
      <c r="BD2718" s="12">
        <v>9039.8004576765506</v>
      </c>
      <c r="BE2718" s="44">
        <v>8990.3723000197024</v>
      </c>
      <c r="BF2718" s="45">
        <v>9001.4562493490921</v>
      </c>
      <c r="BG2718" s="12">
        <v>9001.6598029084416</v>
      </c>
      <c r="BH2718" s="12">
        <v>21675.591728952033</v>
      </c>
      <c r="BI2718" s="12">
        <v>21073.969674880755</v>
      </c>
      <c r="BJ2718" s="12">
        <v>16019.436272831068</v>
      </c>
      <c r="BK2718" s="44">
        <v>14670.605183837513</v>
      </c>
      <c r="BL2718" s="45">
        <v>14233.294068876025</v>
      </c>
      <c r="BM2718" s="12">
        <v>10017.926725193889</v>
      </c>
      <c r="BN2718" s="12">
        <v>0</v>
      </c>
      <c r="BO2718" s="12">
        <v>79.961866815873393</v>
      </c>
      <c r="BP2718" s="12">
        <v>47.620214884588563</v>
      </c>
      <c r="BQ2718" s="48">
        <v>32.585597058607419</v>
      </c>
      <c r="BR2718" s="49">
        <v>6.6358945751407772</v>
      </c>
      <c r="BS2718" s="13">
        <v>1.8098986458845829</v>
      </c>
      <c r="BT2718" s="12">
        <v>469.36749701539247</v>
      </c>
      <c r="BV2718" s="14">
        <f>Таблица1[[#This Row],[Lкан_леб,мм]]</f>
        <v>57860.632502984605</v>
      </c>
      <c r="BW2718" s="50">
        <f>Таблица1[[#This Row],[угол обхв4]]+Таблица1[[#This Row],[Lдуг 3,мм]]</f>
        <v>11509.015625481616</v>
      </c>
      <c r="BX2718" s="54">
        <f>Таблица1[[#This Row],[угол обхв5]]+Таблица1[[#This Row],[Y5, мм]]</f>
        <v>58430.036426591701</v>
      </c>
      <c r="BY2718" s="14">
        <f>Таблица1[[#This Row],[угол обхв6]]+Таблица1[[#This Row],[Lдуг 4,мм]]</f>
        <v>14782.223080998385</v>
      </c>
      <c r="BZ2718" s="14">
        <f>Таблица1[[#This Row],[Т1]]+Таблица1[[#This Row],[X6, мм]]</f>
        <v>58769.13727901096</v>
      </c>
      <c r="CA2718" s="14">
        <f>Таблица1[[#This Row],[Т2]]+Таблица1[[#This Row],[Lдуг 5,мм]]</f>
        <v>20262.755263186533</v>
      </c>
      <c r="CB2718" s="14">
        <f>Таблица1[[#This Row],[Т3]]+Таблица1[[#This Row],[Y6, мм]]</f>
        <v>59001.177469630522</v>
      </c>
      <c r="CC2718" s="14">
        <f>Таблица1[[#This Row],[Т4]]+Таблица1[[#This Row],[Lдуг 6,мм]]</f>
        <v>21391.230783523595</v>
      </c>
      <c r="CD2718" s="14">
        <f>Таблица1[[#This Row],[Т5]]+Таблица1[[#This Row],[Lдуг 1,мм]]</f>
        <v>59048.431298964308</v>
      </c>
      <c r="CE2718" s="14">
        <f>Таблица1[[#This Row],[Т6]]+Таблица1[[#This Row],[Lпрям1, мм]]</f>
        <v>21781.525543929114</v>
      </c>
      <c r="CF2718" s="15">
        <f>Таблица1[[#This Row],[Т7]]+Таблица1[[#This Row],[Lдуг 2,мм]]</f>
        <v>59061.319484687519</v>
      </c>
      <c r="CG2718" s="14">
        <f>Таблица1[[#This Row],[Т8]]+Таблица1[[#This Row],[Lпрям2, мм]]</f>
        <v>25984.006845184318</v>
      </c>
      <c r="CH2718" s="14">
        <f>Таблица1[[#This Row],[Т9]]-Таблица1[[#This Row],[Т9]]</f>
        <v>0</v>
      </c>
      <c r="CI2718" s="50">
        <f>Таблица1[[#This Row],[Т9]]-Таблица1[[#This Row],[Т8]]</f>
        <v>37279.793940758405</v>
      </c>
      <c r="CJ2718" s="54">
        <f>Таблица1[[#This Row],[Т9]]-Таблица1[[#This Row],[Т7]]</f>
        <v>12.888185723211791</v>
      </c>
      <c r="CK2718" s="14">
        <f>Таблица1[[#This Row],[Т9]]-Таблица1[[#This Row],[Т6]]</f>
        <v>37670.088701163928</v>
      </c>
      <c r="CL2718" s="14">
        <f>Таблица1[[#This Row],[Т9]]-Таблица1[[#This Row],[Т5]]</f>
        <v>60.142015056997479</v>
      </c>
      <c r="CM2718" s="14">
        <f>Таблица1[[#This Row],[Т9]]-Таблица1[[#This Row],[Т4]]</f>
        <v>38798.564221500987</v>
      </c>
      <c r="CN2718" s="14">
        <f>Таблица1[[#This Row],[Т9]]-Таблица1[[#This Row],[Т3]]</f>
        <v>292.18220567655953</v>
      </c>
      <c r="CO2718" s="14">
        <f>Таблица1[[#This Row],[Т9]]-Таблица1[[#This Row],[Т2]]</f>
        <v>44279.096403689138</v>
      </c>
      <c r="CP2718" s="14">
        <f>Таблица1[[#This Row],[Т9]]-Таблица1[[#This Row],[Т1]]</f>
        <v>631.28305809581798</v>
      </c>
      <c r="CQ2718" s="14">
        <f>Таблица1[[#This Row],[Т9]]-Таблица1[[#This Row],[угол обхв6]]</f>
        <v>47552.303859205902</v>
      </c>
      <c r="CR2718" s="14">
        <f>Таблица1[[#This Row],[Т9]]-Таблица1[[#This Row],[угол обхв5]]</f>
        <v>1200.6869817029146</v>
      </c>
      <c r="CS2718" s="14">
        <f>Таблица1[[#This Row],[Т9]]-Таблица1[[#This Row],[угол обхв4]]</f>
        <v>59061.319484687519</v>
      </c>
      <c r="CT2718" s="14">
        <f>Таблица1[[#This Row],[Lкан_прям, мм]]+Таблица1[[#This Row],[Lкан_дуг, мм]]+Таблица1[[#This Row],[Lкан_леб,мм]]</f>
        <v>85045.326329871838</v>
      </c>
      <c r="CU2718" s="16">
        <f>Таблица1[[#This Row],[Lкан_леб,мм]]</f>
        <v>57860.632502984605</v>
      </c>
      <c r="CV2718" s="14">
        <f>2534431-(Таблица1[[#This Row],[Т23]]+Таблица1[[#This Row],[угол обхв3]])</f>
        <v>2448916.3061731127</v>
      </c>
      <c r="CW2718" s="50">
        <f>SUM(X2718:AC2718,AD2718:AI2718)-Таблица1[[#This Row],[lподв_min, мм]]</f>
        <v>22982.212526602882</v>
      </c>
      <c r="CX2718" s="17">
        <f>CW3157-Таблица1[[#This Row],[Суммарная длина каната]]</f>
        <v>-2448916.3061731127</v>
      </c>
    </row>
    <row r="2719" spans="1:102" x14ac:dyDescent="0.25">
      <c r="A2719" s="21">
        <v>2718</v>
      </c>
      <c r="B2719" s="10">
        <v>69.709999999996569</v>
      </c>
      <c r="C2719" s="10">
        <v>58.673061224489786</v>
      </c>
      <c r="D2719" s="11">
        <v>8898.2486254278137</v>
      </c>
      <c r="E2719" s="11">
        <v>14448.220316741465</v>
      </c>
      <c r="F2719" s="11">
        <v>8841.2397377344005</v>
      </c>
      <c r="G2719" s="11">
        <v>14576.559658815358</v>
      </c>
      <c r="H2719" s="11">
        <v>9306.2481354278134</v>
      </c>
      <c r="I2719" s="11">
        <v>10225.504439220867</v>
      </c>
      <c r="J2719" s="11">
        <v>4222.7158775205953</v>
      </c>
      <c r="K2719" s="11">
        <v>25984.006845179665</v>
      </c>
      <c r="L2719" s="11">
        <v>1200.6869817075703</v>
      </c>
      <c r="M2719" s="11">
        <v>57860.632502984605</v>
      </c>
      <c r="N2719" s="11">
        <v>2958.9072250009363</v>
      </c>
      <c r="O2719" s="11">
        <v>21505.371673185513</v>
      </c>
      <c r="P2719" s="43">
        <v>6130.967743985495</v>
      </c>
      <c r="Q2719" s="11">
        <v>20784.355299773615</v>
      </c>
      <c r="R2719" s="11">
        <v>8907.9052069854151</v>
      </c>
      <c r="S2719" s="11">
        <v>16059.437170685285</v>
      </c>
      <c r="T2719" s="11">
        <v>9681.1585963619909</v>
      </c>
      <c r="U2719" s="11">
        <v>14901.252299510723</v>
      </c>
      <c r="V2719" s="11">
        <v>8898.2486254278137</v>
      </c>
      <c r="W2719" s="11">
        <v>14448.220316741465</v>
      </c>
      <c r="X2719" s="12">
        <v>0</v>
      </c>
      <c r="Y2719" s="12">
        <v>556.48431488583253</v>
      </c>
      <c r="Z2719" s="12">
        <v>332.90726789262862</v>
      </c>
      <c r="AA2719" s="44">
        <v>232.0401906195587</v>
      </c>
      <c r="AB2719" s="45">
        <v>47.253829333786669</v>
      </c>
      <c r="AC2719" s="12">
        <v>32.00137897576375</v>
      </c>
      <c r="AD2719" s="12">
        <v>11509.015625481616</v>
      </c>
      <c r="AE2719" s="12">
        <v>3252.9728782805173</v>
      </c>
      <c r="AF2719" s="12">
        <v>5480.5321821881489</v>
      </c>
      <c r="AG2719" s="44">
        <v>1128.4755203370612</v>
      </c>
      <c r="AH2719" s="45">
        <v>390.29476040552009</v>
      </c>
      <c r="AI2719" s="12">
        <v>4222.715878486797</v>
      </c>
      <c r="AJ2719" s="12">
        <v>-65.34168296615114</v>
      </c>
      <c r="AK2719" s="12">
        <v>12.805872446072712</v>
      </c>
      <c r="AL2719" s="12">
        <v>59.556317101657719</v>
      </c>
      <c r="AM2719" s="44">
        <v>92.141914160265145</v>
      </c>
      <c r="AN2719" s="45">
        <v>85.506019585124292</v>
      </c>
      <c r="AO2719" s="12">
        <v>89.999999864315342</v>
      </c>
      <c r="AP2719" s="12">
        <v>-2213.5186376106008</v>
      </c>
      <c r="AQ2719" s="12">
        <v>3049.3397897223344</v>
      </c>
      <c r="AR2719" s="12">
        <v>6482.7158101556606</v>
      </c>
      <c r="AS2719" s="44">
        <v>9315.6201455629507</v>
      </c>
      <c r="AT2719" s="45">
        <v>9274.4129632847598</v>
      </c>
      <c r="AU2719" s="12">
        <v>9306.2486254278119</v>
      </c>
      <c r="AV2719" s="12">
        <v>11216.060940033014</v>
      </c>
      <c r="AW2719" s="12">
        <v>21903.223343080099</v>
      </c>
      <c r="AX2719" s="12">
        <v>20991.085311976851</v>
      </c>
      <c r="AY2719" s="44">
        <v>16044.188273652511</v>
      </c>
      <c r="AZ2719" s="45">
        <v>14869.28372161613</v>
      </c>
      <c r="BA2719" s="12">
        <v>14448.220317707666</v>
      </c>
      <c r="BB2719" s="12">
        <v>2588.1119545148576</v>
      </c>
      <c r="BC2719" s="12">
        <v>6221.4003087068932</v>
      </c>
      <c r="BD2719" s="12">
        <v>9259.6532731555799</v>
      </c>
      <c r="BE2719" s="44">
        <v>9273.4436577844554</v>
      </c>
      <c r="BF2719" s="45">
        <v>9304.994258505043</v>
      </c>
      <c r="BG2719" s="12">
        <v>9306.2486354278135</v>
      </c>
      <c r="BH2719" s="12">
        <v>21675.591728952033</v>
      </c>
      <c r="BI2719" s="12">
        <v>21182.206969668201</v>
      </c>
      <c r="BJ2719" s="12">
        <v>16266.167182888519</v>
      </c>
      <c r="BK2719" s="44">
        <v>14916.501196543499</v>
      </c>
      <c r="BL2719" s="45">
        <v>14480.188894636058</v>
      </c>
      <c r="BM2719" s="12">
        <v>10225.504439220869</v>
      </c>
      <c r="BN2719" s="12">
        <v>0</v>
      </c>
      <c r="BO2719" s="12">
        <v>78.147555412223852</v>
      </c>
      <c r="BP2719" s="12">
        <v>46.750444655585007</v>
      </c>
      <c r="BQ2719" s="48">
        <v>32.585597058607419</v>
      </c>
      <c r="BR2719" s="49">
        <v>6.6358945751408402</v>
      </c>
      <c r="BS2719" s="13">
        <v>4.4939802791910495</v>
      </c>
      <c r="BT2719" s="12">
        <v>469.36749701539247</v>
      </c>
      <c r="BV2719" s="14">
        <f>Таблица1[[#This Row],[Lкан_леб,мм]]</f>
        <v>57860.632502984605</v>
      </c>
      <c r="BW2719" s="50">
        <f>Таблица1[[#This Row],[угол обхв4]]+Таблица1[[#This Row],[Lдуг 3,мм]]</f>
        <v>11509.015625481616</v>
      </c>
      <c r="BX2719" s="54">
        <f>Таблица1[[#This Row],[угол обхв5]]+Таблица1[[#This Row],[Y5, мм]]</f>
        <v>58417.116817870439</v>
      </c>
      <c r="BY2719" s="14">
        <f>Таблица1[[#This Row],[угол обхв6]]+Таблица1[[#This Row],[Lдуг 4,мм]]</f>
        <v>14761.988503762133</v>
      </c>
      <c r="BZ2719" s="14">
        <f>Таблица1[[#This Row],[Т1]]+Таблица1[[#This Row],[X6, мм]]</f>
        <v>58750.024085763071</v>
      </c>
      <c r="CA2719" s="14">
        <f>Таблица1[[#This Row],[Т2]]+Таблица1[[#This Row],[Lдуг 5,мм]]</f>
        <v>20242.520685950283</v>
      </c>
      <c r="CB2719" s="14">
        <f>Таблица1[[#This Row],[Т3]]+Таблица1[[#This Row],[Y6, мм]]</f>
        <v>58982.064276382633</v>
      </c>
      <c r="CC2719" s="14">
        <f>Таблица1[[#This Row],[Т4]]+Таблица1[[#This Row],[Lдуг 6,мм]]</f>
        <v>21370.996206287346</v>
      </c>
      <c r="CD2719" s="14">
        <f>Таблица1[[#This Row],[Т5]]+Таблица1[[#This Row],[Lдуг 1,мм]]</f>
        <v>59029.318105716418</v>
      </c>
      <c r="CE2719" s="14">
        <f>Таблица1[[#This Row],[Т6]]+Таблица1[[#This Row],[Lпрям1, мм]]</f>
        <v>21761.290966692864</v>
      </c>
      <c r="CF2719" s="15">
        <f>Таблица1[[#This Row],[Т7]]+Таблица1[[#This Row],[Lдуг 2,мм]]</f>
        <v>59061.319484692183</v>
      </c>
      <c r="CG2719" s="14">
        <f>Таблица1[[#This Row],[Т8]]+Таблица1[[#This Row],[Lпрям2, мм]]</f>
        <v>25984.006845179661</v>
      </c>
      <c r="CH2719" s="14">
        <f>Таблица1[[#This Row],[Т9]]-Таблица1[[#This Row],[Т9]]</f>
        <v>0</v>
      </c>
      <c r="CI2719" s="50">
        <f>Таблица1[[#This Row],[Т9]]-Таблица1[[#This Row],[Т8]]</f>
        <v>37300.028517999323</v>
      </c>
      <c r="CJ2719" s="54">
        <f>Таблица1[[#This Row],[Т9]]-Таблица1[[#This Row],[Т7]]</f>
        <v>32.001378975764965</v>
      </c>
      <c r="CK2719" s="14">
        <f>Таблица1[[#This Row],[Т9]]-Таблица1[[#This Row],[Т6]]</f>
        <v>37690.323278404838</v>
      </c>
      <c r="CL2719" s="14">
        <f>Таблица1[[#This Row],[Т9]]-Таблица1[[#This Row],[Т5]]</f>
        <v>79.255208309550653</v>
      </c>
      <c r="CM2719" s="14">
        <f>Таблица1[[#This Row],[Т9]]-Таблица1[[#This Row],[Т4]]</f>
        <v>38818.798798741904</v>
      </c>
      <c r="CN2719" s="14">
        <f>Таблица1[[#This Row],[Т9]]-Таблица1[[#This Row],[Т3]]</f>
        <v>311.29539892911271</v>
      </c>
      <c r="CO2719" s="14">
        <f>Таблица1[[#This Row],[Т9]]-Таблица1[[#This Row],[Т2]]</f>
        <v>44299.330980930048</v>
      </c>
      <c r="CP2719" s="14">
        <f>Таблица1[[#This Row],[Т9]]-Таблица1[[#This Row],[Т1]]</f>
        <v>644.20266682174406</v>
      </c>
      <c r="CQ2719" s="14">
        <f>Таблица1[[#This Row],[Т9]]-Таблица1[[#This Row],[угол обхв6]]</f>
        <v>47552.303859210566</v>
      </c>
      <c r="CR2719" s="14">
        <f>Таблица1[[#This Row],[Т9]]-Таблица1[[#This Row],[угол обхв5]]</f>
        <v>1200.6869817075785</v>
      </c>
      <c r="CS2719" s="14">
        <f>Таблица1[[#This Row],[Т9]]-Таблица1[[#This Row],[угол обхв4]]</f>
        <v>59061.319484692183</v>
      </c>
      <c r="CT2719" s="14">
        <f>Таблица1[[#This Row],[Lкан_прям, мм]]+Таблица1[[#This Row],[Lкан_дуг, мм]]+Таблица1[[#This Row],[Lкан_леб,мм]]</f>
        <v>85045.326329871838</v>
      </c>
      <c r="CU2719" s="16">
        <f>Таблица1[[#This Row],[Lкан_леб,мм]]</f>
        <v>57860.632502984605</v>
      </c>
      <c r="CV2719" s="14">
        <f>2534431-(Таблица1[[#This Row],[Т23]]+Таблица1[[#This Row],[угол обхв3]])</f>
        <v>2448916.3061731127</v>
      </c>
      <c r="CW2719" s="50">
        <f>SUM(X2719:AC2719,AD2719:AI2719)-Таблица1[[#This Row],[lподв_min, мм]]</f>
        <v>22961.977949366636</v>
      </c>
      <c r="CX2719" s="17">
        <f>CW3158-Таблица1[[#This Row],[Суммарная длина каната]]</f>
        <v>-2448916.3061731127</v>
      </c>
    </row>
    <row r="2720" spans="1:102" x14ac:dyDescent="0.25">
      <c r="A2720" s="21">
        <v>2719</v>
      </c>
      <c r="B2720" s="10">
        <v>69.709999999996569</v>
      </c>
      <c r="C2720" s="10">
        <v>61.357142857142854</v>
      </c>
      <c r="D2720" s="11">
        <v>9191.8350951146458</v>
      </c>
      <c r="E2720" s="11">
        <v>14690.04624951736</v>
      </c>
      <c r="F2720" s="11">
        <v>9128.8787565206803</v>
      </c>
      <c r="G2720" s="11">
        <v>14815.575128389284</v>
      </c>
      <c r="H2720" s="11">
        <v>9599.8346051146455</v>
      </c>
      <c r="I2720" s="11">
        <v>10445.535003081042</v>
      </c>
      <c r="J2720" s="11">
        <v>4244.5112464363174</v>
      </c>
      <c r="K2720" s="11">
        <v>25984.006845174707</v>
      </c>
      <c r="L2720" s="11">
        <v>1200.686981712531</v>
      </c>
      <c r="M2720" s="11">
        <v>57860.632502984605</v>
      </c>
      <c r="N2720" s="11">
        <v>2958.9072250009363</v>
      </c>
      <c r="O2720" s="11">
        <v>21505.371673185513</v>
      </c>
      <c r="P2720" s="43">
        <v>6130.8757136241993</v>
      </c>
      <c r="Q2720" s="11">
        <v>20889.641209259942</v>
      </c>
      <c r="R2720" s="11">
        <v>9126.0295223705361</v>
      </c>
      <c r="S2720" s="11">
        <v>16299.947683331189</v>
      </c>
      <c r="T2720" s="11">
        <v>9952.671151493756</v>
      </c>
      <c r="U2720" s="11">
        <v>15179.244057477988</v>
      </c>
      <c r="V2720" s="11">
        <v>9191.8350951146458</v>
      </c>
      <c r="W2720" s="11">
        <v>14690.04624951736</v>
      </c>
      <c r="X2720" s="12">
        <v>0</v>
      </c>
      <c r="Y2720" s="12">
        <v>543.52096035335808</v>
      </c>
      <c r="Z2720" s="12">
        <v>326.75742917720584</v>
      </c>
      <c r="AA2720" s="44">
        <v>232.04019061955913</v>
      </c>
      <c r="AB2720" s="45">
        <v>47.253829333786307</v>
      </c>
      <c r="AC2720" s="12">
        <v>51.114572228621604</v>
      </c>
      <c r="AD2720" s="12">
        <v>11509.015625481616</v>
      </c>
      <c r="AE2720" s="12">
        <v>3231.1775093648062</v>
      </c>
      <c r="AF2720" s="12">
        <v>5480.5321821881471</v>
      </c>
      <c r="AG2720" s="44">
        <v>1128.4755203370612</v>
      </c>
      <c r="AH2720" s="45">
        <v>390.29476040551782</v>
      </c>
      <c r="AI2720" s="12">
        <v>4244.5112473975578</v>
      </c>
      <c r="AJ2720" s="12">
        <v>-65.34168296615114</v>
      </c>
      <c r="AK2720" s="12">
        <v>10.985417781752684</v>
      </c>
      <c r="AL2720" s="12">
        <v>56.872235469004636</v>
      </c>
      <c r="AM2720" s="44">
        <v>89.457832527612126</v>
      </c>
      <c r="AN2720" s="45">
        <v>82.82193795247133</v>
      </c>
      <c r="AO2720" s="12">
        <v>89.999999865012086</v>
      </c>
      <c r="AP2720" s="12">
        <v>-2213.5186376106008</v>
      </c>
      <c r="AQ2720" s="12">
        <v>3036.655361261955</v>
      </c>
      <c r="AR2720" s="12">
        <v>6472.5569402512247</v>
      </c>
      <c r="AS2720" s="44">
        <v>9534.0112561549704</v>
      </c>
      <c r="AT2720" s="45">
        <v>9547.8688036074145</v>
      </c>
      <c r="AU2720" s="12">
        <v>9599.8350951146458</v>
      </c>
      <c r="AV2720" s="12">
        <v>11216.060940033014</v>
      </c>
      <c r="AW2720" s="12">
        <v>21905.895364504689</v>
      </c>
      <c r="AX2720" s="12">
        <v>21112.616408263446</v>
      </c>
      <c r="AY2720" s="44">
        <v>16303.808369571751</v>
      </c>
      <c r="AZ2720" s="45">
        <v>15128.263089012247</v>
      </c>
      <c r="BA2720" s="12">
        <v>14690.046250478601</v>
      </c>
      <c r="BB2720" s="12">
        <v>2588.1119545148576</v>
      </c>
      <c r="BC2720" s="12">
        <v>6208.6238498852181</v>
      </c>
      <c r="BD2720" s="12">
        <v>9467.7107489975606</v>
      </c>
      <c r="BE2720" s="44">
        <v>9544.6894177093236</v>
      </c>
      <c r="BF2720" s="45">
        <v>9596.6374430009873</v>
      </c>
      <c r="BG2720" s="12">
        <v>9599.8351051146456</v>
      </c>
      <c r="BH2720" s="12">
        <v>21675.591728952033</v>
      </c>
      <c r="BI2720" s="12">
        <v>21290.164900579119</v>
      </c>
      <c r="BJ2720" s="12">
        <v>16522.922882334693</v>
      </c>
      <c r="BK2720" s="44">
        <v>15175.383371237427</v>
      </c>
      <c r="BL2720" s="45">
        <v>14741.027217983103</v>
      </c>
      <c r="BM2720" s="12">
        <v>10445.535003081044</v>
      </c>
      <c r="BN2720" s="12">
        <v>0</v>
      </c>
      <c r="BO2720" s="12">
        <v>76.327100747903827</v>
      </c>
      <c r="BP2720" s="12">
        <v>45.886817687251956</v>
      </c>
      <c r="BQ2720" s="48">
        <v>32.585597058607483</v>
      </c>
      <c r="BR2720" s="49">
        <v>6.6358945751407896</v>
      </c>
      <c r="BS2720" s="13">
        <v>7.1780619125407457</v>
      </c>
      <c r="BT2720" s="12">
        <v>469.36749701539247</v>
      </c>
      <c r="BV2720" s="14">
        <f>Таблица1[[#This Row],[Lкан_леб,мм]]</f>
        <v>57860.632502984605</v>
      </c>
      <c r="BW2720" s="50">
        <f>Таблица1[[#This Row],[угол обхв4]]+Таблица1[[#This Row],[Lдуг 3,мм]]</f>
        <v>11509.015625481616</v>
      </c>
      <c r="BX2720" s="54">
        <f>Таблица1[[#This Row],[угол обхв5]]+Таблица1[[#This Row],[Y5, мм]]</f>
        <v>58404.153463337963</v>
      </c>
      <c r="BY2720" s="14">
        <f>Таблица1[[#This Row],[угол обхв6]]+Таблица1[[#This Row],[Lдуг 4,мм]]</f>
        <v>14740.193134846422</v>
      </c>
      <c r="BZ2720" s="14">
        <f>Таблица1[[#This Row],[Т1]]+Таблица1[[#This Row],[X6, мм]]</f>
        <v>58730.910892515167</v>
      </c>
      <c r="CA2720" s="14">
        <f>Таблица1[[#This Row],[Т2]]+Таблица1[[#This Row],[Lдуг 5,мм]]</f>
        <v>20220.725317034568</v>
      </c>
      <c r="CB2720" s="14">
        <f>Таблица1[[#This Row],[Т3]]+Таблица1[[#This Row],[Y6, мм]]</f>
        <v>58962.951083134729</v>
      </c>
      <c r="CC2720" s="14">
        <f>Таблица1[[#This Row],[Т4]]+Таблица1[[#This Row],[Lдуг 6,мм]]</f>
        <v>21349.200837371631</v>
      </c>
      <c r="CD2720" s="14">
        <f>Таблица1[[#This Row],[Т5]]+Таблица1[[#This Row],[Lдуг 1,мм]]</f>
        <v>59010.204912468515</v>
      </c>
      <c r="CE2720" s="14">
        <f>Таблица1[[#This Row],[Т6]]+Таблица1[[#This Row],[Lпрям1, мм]]</f>
        <v>21739.49559777715</v>
      </c>
      <c r="CF2720" s="15">
        <f>Таблица1[[#This Row],[Т7]]+Таблица1[[#This Row],[Lдуг 2,мм]]</f>
        <v>59061.319484697138</v>
      </c>
      <c r="CG2720" s="14">
        <f>Таблица1[[#This Row],[Т8]]+Таблица1[[#This Row],[Lпрям2, мм]]</f>
        <v>25984.006845174707</v>
      </c>
      <c r="CH2720" s="14">
        <f>Таблица1[[#This Row],[Т9]]-Таблица1[[#This Row],[Т9]]</f>
        <v>0</v>
      </c>
      <c r="CI2720" s="50">
        <f>Таблица1[[#This Row],[Т9]]-Таблица1[[#This Row],[Т8]]</f>
        <v>37321.823886919985</v>
      </c>
      <c r="CJ2720" s="54">
        <f>Таблица1[[#This Row],[Т9]]-Таблица1[[#This Row],[Т7]]</f>
        <v>51.114572228623729</v>
      </c>
      <c r="CK2720" s="14">
        <f>Таблица1[[#This Row],[Т9]]-Таблица1[[#This Row],[Т6]]</f>
        <v>37712.118647325507</v>
      </c>
      <c r="CL2720" s="14">
        <f>Таблица1[[#This Row],[Т9]]-Таблица1[[#This Row],[Т5]]</f>
        <v>98.368401562409417</v>
      </c>
      <c r="CM2720" s="14">
        <f>Таблица1[[#This Row],[Т9]]-Таблица1[[#This Row],[Т4]]</f>
        <v>38840.594167662566</v>
      </c>
      <c r="CN2720" s="14">
        <f>Таблица1[[#This Row],[Т9]]-Таблица1[[#This Row],[Т3]]</f>
        <v>330.40859218197147</v>
      </c>
      <c r="CO2720" s="14">
        <f>Таблица1[[#This Row],[Т9]]-Таблица1[[#This Row],[Т2]]</f>
        <v>44321.126349850718</v>
      </c>
      <c r="CP2720" s="14">
        <f>Таблица1[[#This Row],[Т9]]-Таблица1[[#This Row],[Т1]]</f>
        <v>657.16602135917492</v>
      </c>
      <c r="CQ2720" s="14">
        <f>Таблица1[[#This Row],[Т9]]-Таблица1[[#This Row],[угол обхв6]]</f>
        <v>47552.303859215521</v>
      </c>
      <c r="CR2720" s="14">
        <f>Таблица1[[#This Row],[Т9]]-Таблица1[[#This Row],[угол обхв5]]</f>
        <v>1200.6869817125335</v>
      </c>
      <c r="CS2720" s="14">
        <f>Таблица1[[#This Row],[Т9]]-Таблица1[[#This Row],[угол обхв4]]</f>
        <v>59061.319484697138</v>
      </c>
      <c r="CT2720" s="14">
        <f>Таблица1[[#This Row],[Lкан_прям, мм]]+Таблица1[[#This Row],[Lкан_дуг, мм]]+Таблица1[[#This Row],[Lкан_леб,мм]]</f>
        <v>85045.326329871838</v>
      </c>
      <c r="CU2720" s="16">
        <f>Таблица1[[#This Row],[Lкан_леб,мм]]</f>
        <v>57860.632502984605</v>
      </c>
      <c r="CV2720" s="14">
        <f>2534431-(Таблица1[[#This Row],[Т23]]+Таблица1[[#This Row],[угол обхв3]])</f>
        <v>2448916.3061731127</v>
      </c>
      <c r="CW2720" s="50">
        <f>SUM(X2720:AC2720,AD2720:AI2720)-Таблица1[[#This Row],[lподв_min, мм]]</f>
        <v>22940.182580450921</v>
      </c>
      <c r="CX2720" s="17">
        <f>CW3159-Таблица1[[#This Row],[Суммарная длина каната]]</f>
        <v>-2448916.3061731127</v>
      </c>
    </row>
    <row r="2721" spans="1:102" x14ac:dyDescent="0.25">
      <c r="A2721" s="21">
        <v>2720</v>
      </c>
      <c r="B2721" s="10">
        <v>69.709999999996569</v>
      </c>
      <c r="C2721" s="10">
        <v>64.041224489795923</v>
      </c>
      <c r="D2721" s="11">
        <v>9473.7750285692819</v>
      </c>
      <c r="E2721" s="11">
        <v>14945.355220902436</v>
      </c>
      <c r="F2721" s="11">
        <v>9405.0093748638719</v>
      </c>
      <c r="G2721" s="11">
        <v>15067.798207106091</v>
      </c>
      <c r="H2721" s="11">
        <v>9881.7745385692815</v>
      </c>
      <c r="I2721" s="11">
        <v>10677.504332698838</v>
      </c>
      <c r="J2721" s="11">
        <v>4267.8508882035985</v>
      </c>
      <c r="K2721" s="11">
        <v>25984.006845169439</v>
      </c>
      <c r="L2721" s="11">
        <v>1200.6869817177922</v>
      </c>
      <c r="M2721" s="11">
        <v>57860.632502984605</v>
      </c>
      <c r="N2721" s="11">
        <v>2958.9072250009363</v>
      </c>
      <c r="O2721" s="11">
        <v>21505.371673185513</v>
      </c>
      <c r="P2721" s="43">
        <v>6125.853357805363</v>
      </c>
      <c r="Q2721" s="11">
        <v>20994.807302407782</v>
      </c>
      <c r="R2721" s="11">
        <v>9332.6516889659615</v>
      </c>
      <c r="S2721" s="11">
        <v>16550.408865806312</v>
      </c>
      <c r="T2721" s="11">
        <v>10210.867780282986</v>
      </c>
      <c r="U2721" s="11">
        <v>15469.645479605682</v>
      </c>
      <c r="V2721" s="11">
        <v>9473.7750285692819</v>
      </c>
      <c r="W2721" s="11">
        <v>14945.355220902436</v>
      </c>
      <c r="X2721" s="12">
        <v>0</v>
      </c>
      <c r="Y2721" s="12">
        <v>530.50967082218995</v>
      </c>
      <c r="Z2721" s="12">
        <v>320.65552546047701</v>
      </c>
      <c r="AA2721" s="44">
        <v>232.04019061955935</v>
      </c>
      <c r="AB2721" s="45">
        <v>47.253829333788481</v>
      </c>
      <c r="AC2721" s="12">
        <v>70.227765481777226</v>
      </c>
      <c r="AD2721" s="12">
        <v>11509.015625481616</v>
      </c>
      <c r="AE2721" s="12">
        <v>3207.8378675975155</v>
      </c>
      <c r="AF2721" s="12">
        <v>5480.5321821881489</v>
      </c>
      <c r="AG2721" s="44">
        <v>1128.4755203370621</v>
      </c>
      <c r="AH2721" s="45">
        <v>390.29476040551418</v>
      </c>
      <c r="AI2721" s="12">
        <v>4267.8508891595811</v>
      </c>
      <c r="AJ2721" s="12">
        <v>-65.34168296615114</v>
      </c>
      <c r="AK2721" s="12">
        <v>9.15823156567747</v>
      </c>
      <c r="AL2721" s="12">
        <v>54.18815383635161</v>
      </c>
      <c r="AM2721" s="44">
        <v>86.773750894959122</v>
      </c>
      <c r="AN2721" s="45">
        <v>80.137856319818027</v>
      </c>
      <c r="AO2721" s="12">
        <v>89.999999865750283</v>
      </c>
      <c r="AP2721" s="12">
        <v>-2213.5186376106008</v>
      </c>
      <c r="AQ2721" s="12">
        <v>3023.8451276865626</v>
      </c>
      <c r="AR2721" s="12">
        <v>6456.7180442726212</v>
      </c>
      <c r="AS2721" s="44">
        <v>9740.0050439367296</v>
      </c>
      <c r="AT2721" s="45">
        <v>9808.8969155515188</v>
      </c>
      <c r="AU2721" s="12">
        <v>9881.7750285692819</v>
      </c>
      <c r="AV2721" s="12">
        <v>11216.060940033014</v>
      </c>
      <c r="AW2721" s="12">
        <v>21908.170715879005</v>
      </c>
      <c r="AX2721" s="12">
        <v>21233.538446687118</v>
      </c>
      <c r="AY2721" s="44">
        <v>16573.370664386985</v>
      </c>
      <c r="AZ2721" s="45">
        <v>15399.763980573136</v>
      </c>
      <c r="BA2721" s="12">
        <v>14945.355221858421</v>
      </c>
      <c r="BB2721" s="12">
        <v>2588.1119545148576</v>
      </c>
      <c r="BC2721" s="12">
        <v>6190.7912604909898</v>
      </c>
      <c r="BD2721" s="12">
        <v>9663.5163754332207</v>
      </c>
      <c r="BE2721" s="44">
        <v>9803.514425312218</v>
      </c>
      <c r="BF2721" s="45">
        <v>9875.7458933007492</v>
      </c>
      <c r="BG2721" s="12">
        <v>9881.7750385692816</v>
      </c>
      <c r="BH2721" s="12">
        <v>21675.591728952033</v>
      </c>
      <c r="BI2721" s="12">
        <v>21397.606345101274</v>
      </c>
      <c r="BJ2721" s="12">
        <v>16789.140010085648</v>
      </c>
      <c r="BK2721" s="44">
        <v>15446.68368102501</v>
      </c>
      <c r="BL2721" s="45">
        <v>15015.236719934985</v>
      </c>
      <c r="BM2721" s="12">
        <v>10677.50433269884</v>
      </c>
      <c r="BN2721" s="12">
        <v>0</v>
      </c>
      <c r="BO2721" s="12">
        <v>74.499914531828608</v>
      </c>
      <c r="BP2721" s="12">
        <v>45.029922270674142</v>
      </c>
      <c r="BQ2721" s="48">
        <v>32.585597058607512</v>
      </c>
      <c r="BR2721" s="49">
        <v>6.6358945751410952</v>
      </c>
      <c r="BS2721" s="13">
        <v>9.8621435459322591</v>
      </c>
      <c r="BT2721" s="12">
        <v>469.36749701539247</v>
      </c>
      <c r="BV2721" s="14">
        <f>Таблица1[[#This Row],[Lкан_леб,мм]]</f>
        <v>57860.632502984605</v>
      </c>
      <c r="BW2721" s="50">
        <f>Таблица1[[#This Row],[угол обхв4]]+Таблица1[[#This Row],[Lдуг 3,мм]]</f>
        <v>11509.015625481616</v>
      </c>
      <c r="BX2721" s="54">
        <f>Таблица1[[#This Row],[угол обхв5]]+Таблица1[[#This Row],[Y5, мм]]</f>
        <v>58391.142173806795</v>
      </c>
      <c r="BY2721" s="14">
        <f>Таблица1[[#This Row],[угол обхв6]]+Таблица1[[#This Row],[Lдуг 4,мм]]</f>
        <v>14716.853493079132</v>
      </c>
      <c r="BZ2721" s="14">
        <f>Таблица1[[#This Row],[Т1]]+Таблица1[[#This Row],[X6, мм]]</f>
        <v>58711.79769926727</v>
      </c>
      <c r="CA2721" s="14">
        <f>Таблица1[[#This Row],[Т2]]+Таблица1[[#This Row],[Lдуг 5,мм]]</f>
        <v>20197.38567526728</v>
      </c>
      <c r="CB2721" s="14">
        <f>Таблица1[[#This Row],[Т3]]+Таблица1[[#This Row],[Y6, мм]]</f>
        <v>58943.837889886832</v>
      </c>
      <c r="CC2721" s="14">
        <f>Таблица1[[#This Row],[Т4]]+Таблица1[[#This Row],[Lдуг 6,мм]]</f>
        <v>21325.861195604342</v>
      </c>
      <c r="CD2721" s="14">
        <f>Таблица1[[#This Row],[Т5]]+Таблица1[[#This Row],[Lдуг 1,мм]]</f>
        <v>58991.091719220618</v>
      </c>
      <c r="CE2721" s="14">
        <f>Таблица1[[#This Row],[Т6]]+Таблица1[[#This Row],[Lпрям1, мм]]</f>
        <v>21716.155956009858</v>
      </c>
      <c r="CF2721" s="15">
        <f>Таблица1[[#This Row],[Т7]]+Таблица1[[#This Row],[Lдуг 2,мм]]</f>
        <v>59061.319484702399</v>
      </c>
      <c r="CG2721" s="14">
        <f>Таблица1[[#This Row],[Т8]]+Таблица1[[#This Row],[Lпрям2, мм]]</f>
        <v>25984.006845169439</v>
      </c>
      <c r="CH2721" s="14">
        <f>Таблица1[[#This Row],[Т9]]-Таблица1[[#This Row],[Т9]]</f>
        <v>0</v>
      </c>
      <c r="CI2721" s="50">
        <f>Таблица1[[#This Row],[Т9]]-Таблица1[[#This Row],[Т8]]</f>
        <v>37345.163528692545</v>
      </c>
      <c r="CJ2721" s="54">
        <f>Таблица1[[#This Row],[Т9]]-Таблица1[[#This Row],[Т7]]</f>
        <v>70.227765481780807</v>
      </c>
      <c r="CK2721" s="14">
        <f>Таблица1[[#This Row],[Т9]]-Таблица1[[#This Row],[Т6]]</f>
        <v>37735.458289098053</v>
      </c>
      <c r="CL2721" s="14">
        <f>Таблица1[[#This Row],[Т9]]-Таблица1[[#This Row],[Т5]]</f>
        <v>117.4815948155665</v>
      </c>
      <c r="CM2721" s="14">
        <f>Таблица1[[#This Row],[Т9]]-Таблица1[[#This Row],[Т4]]</f>
        <v>38863.933809435119</v>
      </c>
      <c r="CN2721" s="14">
        <f>Таблица1[[#This Row],[Т9]]-Таблица1[[#This Row],[Т3]]</f>
        <v>349.52178543512855</v>
      </c>
      <c r="CO2721" s="14">
        <f>Таблица1[[#This Row],[Т9]]-Таблица1[[#This Row],[Т2]]</f>
        <v>44344.465991623263</v>
      </c>
      <c r="CP2721" s="14">
        <f>Таблица1[[#This Row],[Т9]]-Таблица1[[#This Row],[Т1]]</f>
        <v>670.17731089560402</v>
      </c>
      <c r="CQ2721" s="14">
        <f>Таблица1[[#This Row],[Т9]]-Таблица1[[#This Row],[угол обхв6]]</f>
        <v>47552.303859220781</v>
      </c>
      <c r="CR2721" s="14">
        <f>Таблица1[[#This Row],[Т9]]-Таблица1[[#This Row],[угол обхв5]]</f>
        <v>1200.686981717794</v>
      </c>
      <c r="CS2721" s="14">
        <f>Таблица1[[#This Row],[Т9]]-Таблица1[[#This Row],[угол обхв4]]</f>
        <v>59061.319484702399</v>
      </c>
      <c r="CT2721" s="14">
        <f>Таблица1[[#This Row],[Lкан_прям, мм]]+Таблица1[[#This Row],[Lкан_дуг, мм]]+Таблица1[[#This Row],[Lкан_леб,мм]]</f>
        <v>85045.326329871838</v>
      </c>
      <c r="CU2721" s="16">
        <f>Таблица1[[#This Row],[Lкан_леб,мм]]</f>
        <v>57860.632502984605</v>
      </c>
      <c r="CV2721" s="14">
        <f>2534431-(Таблица1[[#This Row],[Т23]]+Таблица1[[#This Row],[угол обхв3]])</f>
        <v>2448916.3061731127</v>
      </c>
      <c r="CW2721" s="50">
        <f>SUM(X2721:AC2721,AD2721:AI2721)-Таблица1[[#This Row],[lподв_min, мм]]</f>
        <v>22916.842938683629</v>
      </c>
      <c r="CX2721" s="17">
        <f>CW3160-Таблица1[[#This Row],[Суммарная длина каната]]</f>
        <v>-2448916.3061731127</v>
      </c>
    </row>
    <row r="2722" spans="1:102" x14ac:dyDescent="0.25">
      <c r="A2722" s="21">
        <v>2721</v>
      </c>
      <c r="B2722" s="10">
        <v>69.709999999996569</v>
      </c>
      <c r="C2722" s="10">
        <v>66.725306122448984</v>
      </c>
      <c r="D2722" s="11">
        <v>9743.4498066652068</v>
      </c>
      <c r="E2722" s="11">
        <v>15213.587044154312</v>
      </c>
      <c r="F2722" s="11">
        <v>9669.0257201590248</v>
      </c>
      <c r="G2722" s="11">
        <v>15332.675479141595</v>
      </c>
      <c r="H2722" s="11">
        <v>10151.449316665206</v>
      </c>
      <c r="I2722" s="11">
        <v>10920.870069061673</v>
      </c>
      <c r="J2722" s="11">
        <v>4292.7169750926396</v>
      </c>
      <c r="K2722" s="11">
        <v>25984.006845163905</v>
      </c>
      <c r="L2722" s="11">
        <v>1200.6869817233253</v>
      </c>
      <c r="M2722" s="11">
        <v>57860.632502984605</v>
      </c>
      <c r="N2722" s="11">
        <v>2958.9072250009363</v>
      </c>
      <c r="O2722" s="11">
        <v>21505.371673185513</v>
      </c>
      <c r="P2722" s="43">
        <v>6115.9116963420756</v>
      </c>
      <c r="Q2722" s="11">
        <v>21099.622828802014</v>
      </c>
      <c r="R2722" s="11">
        <v>9527.3183462893685</v>
      </c>
      <c r="S2722" s="11">
        <v>16810.271168154992</v>
      </c>
      <c r="T2722" s="11">
        <v>10455.181960027447</v>
      </c>
      <c r="U2722" s="11">
        <v>15771.819380973266</v>
      </c>
      <c r="V2722" s="11">
        <v>9743.4498066652068</v>
      </c>
      <c r="W2722" s="11">
        <v>15213.587044154312</v>
      </c>
      <c r="X2722" s="12">
        <v>0</v>
      </c>
      <c r="Y2722" s="12">
        <v>517.4460590992577</v>
      </c>
      <c r="Z2722" s="12">
        <v>314.60594393551202</v>
      </c>
      <c r="AA2722" s="44">
        <v>232.04019061955876</v>
      </c>
      <c r="AB2722" s="45">
        <v>47.253829333786214</v>
      </c>
      <c r="AC2722" s="12">
        <v>89.34095873521045</v>
      </c>
      <c r="AD2722" s="12">
        <v>11509.015625481616</v>
      </c>
      <c r="AE2722" s="12">
        <v>3182.9717807084771</v>
      </c>
      <c r="AF2722" s="12">
        <v>5480.532182188148</v>
      </c>
      <c r="AG2722" s="44">
        <v>1128.4755203370621</v>
      </c>
      <c r="AH2722" s="45">
        <v>390.29476040551799</v>
      </c>
      <c r="AI2722" s="12">
        <v>4292.7169760430852</v>
      </c>
      <c r="AJ2722" s="12">
        <v>-65.34168296615114</v>
      </c>
      <c r="AK2722" s="12">
        <v>7.3236977006734509</v>
      </c>
      <c r="AL2722" s="12">
        <v>51.504072203698534</v>
      </c>
      <c r="AM2722" s="44">
        <v>84.089669262305961</v>
      </c>
      <c r="AN2722" s="45">
        <v>77.453774687165193</v>
      </c>
      <c r="AO2722" s="12">
        <v>89.999999866527943</v>
      </c>
      <c r="AP2722" s="12">
        <v>-2213.5186376106008</v>
      </c>
      <c r="AQ2722" s="12">
        <v>3010.9169630425413</v>
      </c>
      <c r="AR2722" s="12">
        <v>6435.2338751683783</v>
      </c>
      <c r="AS2722" s="44">
        <v>9933.149527184667</v>
      </c>
      <c r="AT2722" s="45">
        <v>10056.92456370983</v>
      </c>
      <c r="AU2722" s="12">
        <v>10151.449806665207</v>
      </c>
      <c r="AV2722" s="12">
        <v>11216.060940033014</v>
      </c>
      <c r="AW2722" s="12">
        <v>21910.043128997317</v>
      </c>
      <c r="AX2722" s="12">
        <v>21353.586105890699</v>
      </c>
      <c r="AY2722" s="44">
        <v>16852.2836973948</v>
      </c>
      <c r="AZ2722" s="45">
        <v>15683.190682019071</v>
      </c>
      <c r="BA2722" s="12">
        <v>15213.587045104759</v>
      </c>
      <c r="BB2722" s="12">
        <v>2588.1119545148576</v>
      </c>
      <c r="BC2722" s="12">
        <v>6167.9214343836802</v>
      </c>
      <c r="BD2722" s="12">
        <v>9846.6405251156684</v>
      </c>
      <c r="BE2722" s="44">
        <v>10049.350779132148</v>
      </c>
      <c r="BF2722" s="45">
        <v>10141.707202982823</v>
      </c>
      <c r="BG2722" s="12">
        <v>10151.449816665208</v>
      </c>
      <c r="BH2722" s="12">
        <v>21675.591728952033</v>
      </c>
      <c r="BI2722" s="12">
        <v>21504.294284613818</v>
      </c>
      <c r="BJ2722" s="12">
        <v>17064.234445243674</v>
      </c>
      <c r="BK2722" s="44">
        <v>15729.806851733454</v>
      </c>
      <c r="BL2722" s="45">
        <v>15302.215743108509</v>
      </c>
      <c r="BM2722" s="12">
        <v>10920.870069061673</v>
      </c>
      <c r="BN2722" s="12">
        <v>0</v>
      </c>
      <c r="BO2722" s="12">
        <v>72.665380666824589</v>
      </c>
      <c r="BP2722" s="12">
        <v>44.180374503025078</v>
      </c>
      <c r="BQ2722" s="48">
        <v>32.585597058607433</v>
      </c>
      <c r="BR2722" s="49">
        <v>6.6358945751407772</v>
      </c>
      <c r="BS2722" s="13">
        <v>12.546225179362755</v>
      </c>
      <c r="BT2722" s="12">
        <v>469.36749701539247</v>
      </c>
      <c r="BV2722" s="14">
        <f>Таблица1[[#This Row],[Lкан_леб,мм]]</f>
        <v>57860.632502984605</v>
      </c>
      <c r="BW2722" s="50">
        <f>Таблица1[[#This Row],[угол обхв4]]+Таблица1[[#This Row],[Lдуг 3,мм]]</f>
        <v>11509.015625481616</v>
      </c>
      <c r="BX2722" s="54">
        <f>Таблица1[[#This Row],[угол обхв5]]+Таблица1[[#This Row],[Y5, мм]]</f>
        <v>58378.078562083865</v>
      </c>
      <c r="BY2722" s="14">
        <f>Таблица1[[#This Row],[угол обхв6]]+Таблица1[[#This Row],[Lдуг 4,мм]]</f>
        <v>14691.987406190092</v>
      </c>
      <c r="BZ2722" s="14">
        <f>Таблица1[[#This Row],[Т1]]+Таблица1[[#This Row],[X6, мм]]</f>
        <v>58692.684506019374</v>
      </c>
      <c r="CA2722" s="14">
        <f>Таблица1[[#This Row],[Т2]]+Таблица1[[#This Row],[Lдуг 5,мм]]</f>
        <v>20172.51958837824</v>
      </c>
      <c r="CB2722" s="14">
        <f>Таблица1[[#This Row],[Т3]]+Таблица1[[#This Row],[Y6, мм]]</f>
        <v>58924.724696638936</v>
      </c>
      <c r="CC2722" s="14">
        <f>Таблица1[[#This Row],[Т4]]+Таблица1[[#This Row],[Lдуг 6,мм]]</f>
        <v>21300.995108715302</v>
      </c>
      <c r="CD2722" s="14">
        <f>Таблица1[[#This Row],[Т5]]+Таблица1[[#This Row],[Lдуг 1,мм]]</f>
        <v>58971.978525972721</v>
      </c>
      <c r="CE2722" s="14">
        <f>Таблица1[[#This Row],[Т6]]+Таблица1[[#This Row],[Lпрям1, мм]]</f>
        <v>21691.289869120821</v>
      </c>
      <c r="CF2722" s="15">
        <f>Таблица1[[#This Row],[Т7]]+Таблица1[[#This Row],[Lдуг 2,мм]]</f>
        <v>59061.319484707928</v>
      </c>
      <c r="CG2722" s="14">
        <f>Таблица1[[#This Row],[Т8]]+Таблица1[[#This Row],[Lпрям2, мм]]</f>
        <v>25984.006845163905</v>
      </c>
      <c r="CH2722" s="14">
        <f>Таблица1[[#This Row],[Т9]]-Таблица1[[#This Row],[Т9]]</f>
        <v>0</v>
      </c>
      <c r="CI2722" s="50">
        <f>Таблица1[[#This Row],[Т9]]-Таблица1[[#This Row],[Т8]]</f>
        <v>37370.029615587104</v>
      </c>
      <c r="CJ2722" s="54">
        <f>Таблица1[[#This Row],[Т9]]-Таблица1[[#This Row],[Т7]]</f>
        <v>89.340958735207096</v>
      </c>
      <c r="CK2722" s="14">
        <f>Таблица1[[#This Row],[Т9]]-Таблица1[[#This Row],[Т6]]</f>
        <v>37760.324375992626</v>
      </c>
      <c r="CL2722" s="14">
        <f>Таблица1[[#This Row],[Т9]]-Таблица1[[#This Row],[Т5]]</f>
        <v>136.59478806899278</v>
      </c>
      <c r="CM2722" s="14">
        <f>Таблица1[[#This Row],[Т9]]-Таблица1[[#This Row],[Т4]]</f>
        <v>38888.799896329685</v>
      </c>
      <c r="CN2722" s="14">
        <f>Таблица1[[#This Row],[Т9]]-Таблица1[[#This Row],[Т3]]</f>
        <v>368.63497868855484</v>
      </c>
      <c r="CO2722" s="14">
        <f>Таблица1[[#This Row],[Т9]]-Таблица1[[#This Row],[Т2]]</f>
        <v>44369.332078517837</v>
      </c>
      <c r="CP2722" s="14">
        <f>Таблица1[[#This Row],[Т9]]-Таблица1[[#This Row],[Т1]]</f>
        <v>683.24092262406339</v>
      </c>
      <c r="CQ2722" s="14">
        <f>Таблица1[[#This Row],[Т9]]-Таблица1[[#This Row],[угол обхв6]]</f>
        <v>47552.303859226311</v>
      </c>
      <c r="CR2722" s="14">
        <f>Таблица1[[#This Row],[Т9]]-Таблица1[[#This Row],[угол обхв5]]</f>
        <v>1200.6869817233237</v>
      </c>
      <c r="CS2722" s="14">
        <f>Таблица1[[#This Row],[Т9]]-Таблица1[[#This Row],[угол обхв4]]</f>
        <v>59061.319484707928</v>
      </c>
      <c r="CT2722" s="14">
        <f>Таблица1[[#This Row],[Lкан_прям, мм]]+Таблица1[[#This Row],[Lкан_дуг, мм]]+Таблица1[[#This Row],[Lкан_леб,мм]]</f>
        <v>85045.326329871838</v>
      </c>
      <c r="CU2722" s="16">
        <f>Таблица1[[#This Row],[Lкан_леб,мм]]</f>
        <v>57860.632502984605</v>
      </c>
      <c r="CV2722" s="14">
        <f>2534431-(Таблица1[[#This Row],[Т23]]+Таблица1[[#This Row],[угол обхв3]])</f>
        <v>2448916.3061731127</v>
      </c>
      <c r="CW2722" s="50">
        <f>SUM(X2722:AC2722,AD2722:AI2722)-Таблица1[[#This Row],[lподв_min, мм]]</f>
        <v>22891.976851794592</v>
      </c>
      <c r="CX2722" s="17">
        <f>CW3161-Таблица1[[#This Row],[Суммарная длина каната]]</f>
        <v>-2448916.3061731127</v>
      </c>
    </row>
    <row r="2723" spans="1:102" x14ac:dyDescent="0.25">
      <c r="A2723" s="21">
        <v>2722</v>
      </c>
      <c r="B2723" s="10">
        <v>69.709999999996569</v>
      </c>
      <c r="C2723" s="10">
        <v>69.409387755102046</v>
      </c>
      <c r="D2723" s="11">
        <v>10000.267721893577</v>
      </c>
      <c r="E2723" s="11">
        <v>15494.153177826694</v>
      </c>
      <c r="F2723" s="11">
        <v>9920.3485003600908</v>
      </c>
      <c r="G2723" s="11">
        <v>15609.625763445454</v>
      </c>
      <c r="H2723" s="11">
        <v>10408.267231893577</v>
      </c>
      <c r="I2723" s="11">
        <v>11175.062827817675</v>
      </c>
      <c r="J2723" s="11">
        <v>4319.090350009018</v>
      </c>
      <c r="K2723" s="11">
        <v>25984.006845158106</v>
      </c>
      <c r="L2723" s="11">
        <v>1200.6869817291297</v>
      </c>
      <c r="M2723" s="11">
        <v>57860.632502984605</v>
      </c>
      <c r="N2723" s="11">
        <v>2958.9072250009363</v>
      </c>
      <c r="O2723" s="11">
        <v>21505.371673185513</v>
      </c>
      <c r="P2723" s="43">
        <v>6101.072542752755</v>
      </c>
      <c r="Q2723" s="11">
        <v>21203.857807224344</v>
      </c>
      <c r="R2723" s="11">
        <v>9709.6023660654537</v>
      </c>
      <c r="S2723" s="11">
        <v>17078.96441293367</v>
      </c>
      <c r="T2723" s="11">
        <v>10685.077628231065</v>
      </c>
      <c r="U2723" s="11">
        <v>16085.102746048924</v>
      </c>
      <c r="V2723" s="11">
        <v>10000.267721893577</v>
      </c>
      <c r="W2723" s="11">
        <v>15494.153177826694</v>
      </c>
      <c r="X2723" s="12">
        <v>0</v>
      </c>
      <c r="Y2723" s="12">
        <v>504.32551834157579</v>
      </c>
      <c r="Z2723" s="12">
        <v>308.61329144529674</v>
      </c>
      <c r="AA2723" s="44">
        <v>232.0401906195585</v>
      </c>
      <c r="AB2723" s="45">
        <v>47.253829333786669</v>
      </c>
      <c r="AC2723" s="12">
        <v>108.45415198891192</v>
      </c>
      <c r="AD2723" s="12">
        <v>11509.015625481616</v>
      </c>
      <c r="AE2723" s="12">
        <v>3156.5984057921009</v>
      </c>
      <c r="AF2723" s="12">
        <v>5480.5321821881498</v>
      </c>
      <c r="AG2723" s="44">
        <v>1128.4755203370621</v>
      </c>
      <c r="AH2723" s="45">
        <v>390.29476040551748</v>
      </c>
      <c r="AI2723" s="12">
        <v>4319.0903509536602</v>
      </c>
      <c r="AJ2723" s="12">
        <v>-65.34168296615114</v>
      </c>
      <c r="AK2723" s="12">
        <v>5.4811692439465975</v>
      </c>
      <c r="AL2723" s="12">
        <v>48.819990571045466</v>
      </c>
      <c r="AM2723" s="44">
        <v>81.405587629652857</v>
      </c>
      <c r="AN2723" s="45">
        <v>74.769693054512018</v>
      </c>
      <c r="AO2723" s="12">
        <v>89.999999867342936</v>
      </c>
      <c r="AP2723" s="12">
        <v>-2213.5186376106008</v>
      </c>
      <c r="AQ2723" s="12">
        <v>2997.8788145089429</v>
      </c>
      <c r="AR2723" s="12">
        <v>6408.1515724754963</v>
      </c>
      <c r="AS2723" s="44">
        <v>10113.020917505088</v>
      </c>
      <c r="AT2723" s="45">
        <v>10291.407537671374</v>
      </c>
      <c r="AU2723" s="12">
        <v>10408.267721893577</v>
      </c>
      <c r="AV2723" s="12">
        <v>11216.060940033014</v>
      </c>
      <c r="AW2723" s="12">
        <v>21911.506152405414</v>
      </c>
      <c r="AX2723" s="12">
        <v>21472.495983038098</v>
      </c>
      <c r="AY2723" s="44">
        <v>17139.935490948974</v>
      </c>
      <c r="AZ2723" s="45">
        <v>15977.921312028266</v>
      </c>
      <c r="BA2723" s="12">
        <v>15494.153178771337</v>
      </c>
      <c r="BB2723" s="12">
        <v>2588.1119545148576</v>
      </c>
      <c r="BC2723" s="12">
        <v>6140.0441322607612</v>
      </c>
      <c r="BD2723" s="12">
        <v>10016.681395788195</v>
      </c>
      <c r="BE2723" s="44">
        <v>10281.659076791431</v>
      </c>
      <c r="BF2723" s="45">
        <v>10393.937812453269</v>
      </c>
      <c r="BG2723" s="12">
        <v>10408.267731893577</v>
      </c>
      <c r="BH2723" s="12">
        <v>21675.591728952033</v>
      </c>
      <c r="BI2723" s="12">
        <v>21609.992286444245</v>
      </c>
      <c r="BJ2723" s="12">
        <v>17347.602588747424</v>
      </c>
      <c r="BK2723" s="44">
        <v>16024.131668033622</v>
      </c>
      <c r="BL2723" s="45">
        <v>15601.334611847353</v>
      </c>
      <c r="BM2723" s="12">
        <v>11175.062827817677</v>
      </c>
      <c r="BN2723" s="12">
        <v>0</v>
      </c>
      <c r="BO2723" s="12">
        <v>70.82285221009775</v>
      </c>
      <c r="BP2723" s="12">
        <v>43.33882132709887</v>
      </c>
      <c r="BQ2723" s="48">
        <v>32.585597058607398</v>
      </c>
      <c r="BR2723" s="49">
        <v>6.6358945751408402</v>
      </c>
      <c r="BS2723" s="13">
        <v>15.230306812830921</v>
      </c>
      <c r="BT2723" s="12">
        <v>469.36749701539247</v>
      </c>
      <c r="BV2723" s="14">
        <f>Таблица1[[#This Row],[Lкан_леб,мм]]</f>
        <v>57860.632502984605</v>
      </c>
      <c r="BW2723" s="50">
        <f>Таблица1[[#This Row],[угол обхв4]]+Таблица1[[#This Row],[Lдуг 3,мм]]</f>
        <v>11509.015625481616</v>
      </c>
      <c r="BX2723" s="54">
        <f>Таблица1[[#This Row],[угол обхв5]]+Таблица1[[#This Row],[Y5, мм]]</f>
        <v>58364.95802132618</v>
      </c>
      <c r="BY2723" s="14">
        <f>Таблица1[[#This Row],[угол обхв6]]+Таблица1[[#This Row],[Lдуг 4,мм]]</f>
        <v>14665.614031273717</v>
      </c>
      <c r="BZ2723" s="14">
        <f>Таблица1[[#This Row],[Т1]]+Таблица1[[#This Row],[X6, мм]]</f>
        <v>58673.571312771477</v>
      </c>
      <c r="CA2723" s="14">
        <f>Таблица1[[#This Row],[Т2]]+Таблица1[[#This Row],[Lдуг 5,мм]]</f>
        <v>20146.146213461867</v>
      </c>
      <c r="CB2723" s="14">
        <f>Таблица1[[#This Row],[Т3]]+Таблица1[[#This Row],[Y6, мм]]</f>
        <v>58905.611503391039</v>
      </c>
      <c r="CC2723" s="14">
        <f>Таблица1[[#This Row],[Т4]]+Таблица1[[#This Row],[Lдуг 6,мм]]</f>
        <v>21274.621733798929</v>
      </c>
      <c r="CD2723" s="14">
        <f>Таблица1[[#This Row],[Т5]]+Таблица1[[#This Row],[Lдуг 1,мм]]</f>
        <v>58952.865332724825</v>
      </c>
      <c r="CE2723" s="14">
        <f>Таблица1[[#This Row],[Т6]]+Таблица1[[#This Row],[Lпрям1, мм]]</f>
        <v>21664.916494204448</v>
      </c>
      <c r="CF2723" s="15">
        <f>Таблица1[[#This Row],[Т7]]+Таблица1[[#This Row],[Lдуг 2,мм]]</f>
        <v>59061.319484713735</v>
      </c>
      <c r="CG2723" s="14">
        <f>Таблица1[[#This Row],[Т8]]+Таблица1[[#This Row],[Lпрям2, мм]]</f>
        <v>25984.00684515811</v>
      </c>
      <c r="CH2723" s="14">
        <f>Таблица1[[#This Row],[Т9]]-Таблица1[[#This Row],[Т9]]</f>
        <v>0</v>
      </c>
      <c r="CI2723" s="50">
        <f>Таблица1[[#This Row],[Т9]]-Таблица1[[#This Row],[Т8]]</f>
        <v>37396.40299050929</v>
      </c>
      <c r="CJ2723" s="54">
        <f>Таблица1[[#This Row],[Т9]]-Таблица1[[#This Row],[Т7]]</f>
        <v>108.45415198890987</v>
      </c>
      <c r="CK2723" s="14">
        <f>Таблица1[[#This Row],[Т9]]-Таблица1[[#This Row],[Т6]]</f>
        <v>37786.697750914806</v>
      </c>
      <c r="CL2723" s="14">
        <f>Таблица1[[#This Row],[Т9]]-Таблица1[[#This Row],[Т5]]</f>
        <v>155.70798132269556</v>
      </c>
      <c r="CM2723" s="14">
        <f>Таблица1[[#This Row],[Т9]]-Таблица1[[#This Row],[Т4]]</f>
        <v>38915.173271251871</v>
      </c>
      <c r="CN2723" s="14">
        <f>Таблица1[[#This Row],[Т9]]-Таблица1[[#This Row],[Т3]]</f>
        <v>387.74817194225761</v>
      </c>
      <c r="CO2723" s="14">
        <f>Таблица1[[#This Row],[Т9]]-Таблица1[[#This Row],[Т2]]</f>
        <v>44395.705453440016</v>
      </c>
      <c r="CP2723" s="14">
        <f>Таблица1[[#This Row],[Т9]]-Таблица1[[#This Row],[Т1]]</f>
        <v>696.36146338755498</v>
      </c>
      <c r="CQ2723" s="14">
        <f>Таблица1[[#This Row],[Т9]]-Таблица1[[#This Row],[угол обхв6]]</f>
        <v>47552.303859232117</v>
      </c>
      <c r="CR2723" s="14">
        <f>Таблица1[[#This Row],[Т9]]-Таблица1[[#This Row],[угол обхв5]]</f>
        <v>1200.6869817291299</v>
      </c>
      <c r="CS2723" s="14">
        <f>Таблица1[[#This Row],[Т9]]-Таблица1[[#This Row],[угол обхв4]]</f>
        <v>59061.319484713735</v>
      </c>
      <c r="CT2723" s="14">
        <f>Таблица1[[#This Row],[Lкан_прям, мм]]+Таблица1[[#This Row],[Lкан_дуг, мм]]+Таблица1[[#This Row],[Lкан_леб,мм]]</f>
        <v>85045.326329871838</v>
      </c>
      <c r="CU2723" s="16">
        <f>Таблица1[[#This Row],[Lкан_леб,мм]]</f>
        <v>57860.632502984605</v>
      </c>
      <c r="CV2723" s="14">
        <f>2534431-(Таблица1[[#This Row],[Т23]]+Таблица1[[#This Row],[угол обхв3]])</f>
        <v>2448916.3061731127</v>
      </c>
      <c r="CW2723" s="50">
        <f>SUM(X2723:AC2723,AD2723:AI2723)-Таблица1[[#This Row],[lподв_min, мм]]</f>
        <v>22865.603476878223</v>
      </c>
      <c r="CX2723" s="17">
        <f>CW3162-Таблица1[[#This Row],[Суммарная длина каната]]</f>
        <v>-2448916.3061731127</v>
      </c>
    </row>
    <row r="2724" spans="1:102" x14ac:dyDescent="0.25">
      <c r="A2724" s="21">
        <v>2723</v>
      </c>
      <c r="B2724" s="10">
        <v>69.709999999996569</v>
      </c>
      <c r="C2724" s="10">
        <v>72.093469387755121</v>
      </c>
      <c r="D2724" s="11">
        <v>10243.665276659542</v>
      </c>
      <c r="E2724" s="11">
        <v>15786.438017118879</v>
      </c>
      <c r="F2724" s="11">
        <v>10158.426275034861</v>
      </c>
      <c r="G2724" s="11">
        <v>15898.041388940825</v>
      </c>
      <c r="H2724" s="11">
        <v>10651.664786659543</v>
      </c>
      <c r="I2724" s="11">
        <v>11439.487514024207</v>
      </c>
      <c r="J2724" s="11">
        <v>4346.9505030946711</v>
      </c>
      <c r="K2724" s="11">
        <v>25984.006845152042</v>
      </c>
      <c r="L2724" s="11">
        <v>1200.686981735184</v>
      </c>
      <c r="M2724" s="11">
        <v>57860.632502984605</v>
      </c>
      <c r="N2724" s="11">
        <v>2958.9072250009363</v>
      </c>
      <c r="O2724" s="11">
        <v>21505.371673185513</v>
      </c>
      <c r="P2724" s="43">
        <v>6081.3684563989591</v>
      </c>
      <c r="Q2724" s="11">
        <v>21307.283530267083</v>
      </c>
      <c r="R2724" s="11">
        <v>9879.1037894103865</v>
      </c>
      <c r="S2724" s="11">
        <v>17355.899046267001</v>
      </c>
      <c r="T2724" s="11">
        <v>10900.050358806653</v>
      </c>
      <c r="U2724" s="11">
        <v>16408.808183446545</v>
      </c>
      <c r="V2724" s="11">
        <v>10243.665276659542</v>
      </c>
      <c r="W2724" s="11">
        <v>15786.438017118879</v>
      </c>
      <c r="X2724" s="12">
        <v>0</v>
      </c>
      <c r="Y2724" s="12">
        <v>491.14319858764566</v>
      </c>
      <c r="Z2724" s="12">
        <v>302.68241795132968</v>
      </c>
      <c r="AA2724" s="44">
        <v>232.04019061955876</v>
      </c>
      <c r="AB2724" s="45">
        <v>47.253829333786669</v>
      </c>
      <c r="AC2724" s="12">
        <v>127.56734524286314</v>
      </c>
      <c r="AD2724" s="12">
        <v>11509.015625481616</v>
      </c>
      <c r="AE2724" s="12">
        <v>3128.7382527064365</v>
      </c>
      <c r="AF2724" s="12">
        <v>5480.5321821881489</v>
      </c>
      <c r="AG2724" s="44">
        <v>1128.4755203370621</v>
      </c>
      <c r="AH2724" s="45">
        <v>390.29476040551566</v>
      </c>
      <c r="AI2724" s="12">
        <v>4346.9505040332588</v>
      </c>
      <c r="AJ2724" s="12">
        <v>-65.34168296615114</v>
      </c>
      <c r="AK2724" s="12">
        <v>3.6299651113678544</v>
      </c>
      <c r="AL2724" s="12">
        <v>46.135908938392397</v>
      </c>
      <c r="AM2724" s="44">
        <v>78.721505996999838</v>
      </c>
      <c r="AN2724" s="45">
        <v>72.085611421858999</v>
      </c>
      <c r="AO2724" s="12">
        <v>89.999999868193157</v>
      </c>
      <c r="AP2724" s="12">
        <v>-2213.5186376106008</v>
      </c>
      <c r="AQ2724" s="12">
        <v>2984.738712259677</v>
      </c>
      <c r="AR2724" s="12">
        <v>6375.5305588881301</v>
      </c>
      <c r="AS2724" s="44">
        <v>10279.224549690392</v>
      </c>
      <c r="AT2724" s="45">
        <v>10511.831346101919</v>
      </c>
      <c r="AU2724" s="12">
        <v>10651.665276659542</v>
      </c>
      <c r="AV2724" s="12">
        <v>11216.060940033014</v>
      </c>
      <c r="AW2724" s="12">
        <v>21912.553124464917</v>
      </c>
      <c r="AX2724" s="12">
        <v>21590.007171760237</v>
      </c>
      <c r="AY2724" s="44">
        <v>17435.694893232558</v>
      </c>
      <c r="AZ2724" s="45">
        <v>16283.309186739159</v>
      </c>
      <c r="BA2724" s="12">
        <v>15786.438018057468</v>
      </c>
      <c r="BB2724" s="12">
        <v>2588.1119545148576</v>
      </c>
      <c r="BC2724" s="12">
        <v>6107.1999436576989</v>
      </c>
      <c r="BD2724" s="12">
        <v>10173.265891899557</v>
      </c>
      <c r="BE2724" s="44">
        <v>10499.929598526649</v>
      </c>
      <c r="BF2724" s="45">
        <v>10631.884289364276</v>
      </c>
      <c r="BG2724" s="12">
        <v>10651.665286659543</v>
      </c>
      <c r="BH2724" s="12">
        <v>21675.591728952033</v>
      </c>
      <c r="BI2724" s="12">
        <v>21714.464981546484</v>
      </c>
      <c r="BJ2724" s="12">
        <v>17638.622687760158</v>
      </c>
      <c r="BK2724" s="44">
        <v>16329.01233648099</v>
      </c>
      <c r="BL2724" s="45">
        <v>15911.937013826266</v>
      </c>
      <c r="BM2724" s="12">
        <v>11439.487514024209</v>
      </c>
      <c r="BN2724" s="12">
        <v>0</v>
      </c>
      <c r="BO2724" s="12">
        <v>68.971648077518992</v>
      </c>
      <c r="BP2724" s="12">
        <v>42.505943827024545</v>
      </c>
      <c r="BQ2724" s="48">
        <v>32.585597058607433</v>
      </c>
      <c r="BR2724" s="49">
        <v>6.6358945751408402</v>
      </c>
      <c r="BS2724" s="13">
        <v>17.914388446334161</v>
      </c>
      <c r="BT2724" s="12">
        <v>469.36749701539247</v>
      </c>
      <c r="BV2724" s="14">
        <f>Таблица1[[#This Row],[Lкан_леб,мм]]</f>
        <v>57860.632502984605</v>
      </c>
      <c r="BW2724" s="50">
        <f>Таблица1[[#This Row],[угол обхв4]]+Таблица1[[#This Row],[Lдуг 3,мм]]</f>
        <v>11509.015625481616</v>
      </c>
      <c r="BX2724" s="54">
        <f>Таблица1[[#This Row],[угол обхв5]]+Таблица1[[#This Row],[Y5, мм]]</f>
        <v>58351.775701572253</v>
      </c>
      <c r="BY2724" s="14">
        <f>Таблица1[[#This Row],[угол обхв6]]+Таблица1[[#This Row],[Lдуг 4,мм]]</f>
        <v>14637.753878188052</v>
      </c>
      <c r="BZ2724" s="14">
        <f>Таблица1[[#This Row],[Т1]]+Таблица1[[#This Row],[X6, мм]]</f>
        <v>58654.458119523581</v>
      </c>
      <c r="CA2724" s="14">
        <f>Таблица1[[#This Row],[Т2]]+Таблица1[[#This Row],[Lдуг 5,мм]]</f>
        <v>20118.286060376202</v>
      </c>
      <c r="CB2724" s="14">
        <f>Таблица1[[#This Row],[Т3]]+Таблица1[[#This Row],[Y6, мм]]</f>
        <v>58886.498310143143</v>
      </c>
      <c r="CC2724" s="14">
        <f>Таблица1[[#This Row],[Т4]]+Таблица1[[#This Row],[Lдуг 6,мм]]</f>
        <v>21246.761580713264</v>
      </c>
      <c r="CD2724" s="14">
        <f>Таблица1[[#This Row],[Т5]]+Таблица1[[#This Row],[Lдуг 1,мм]]</f>
        <v>58933.752139476928</v>
      </c>
      <c r="CE2724" s="14">
        <f>Таблица1[[#This Row],[Т6]]+Таблица1[[#This Row],[Lпрям1, мм]]</f>
        <v>21637.05634111878</v>
      </c>
      <c r="CF2724" s="15">
        <f>Таблица1[[#This Row],[Т7]]+Таблица1[[#This Row],[Lдуг 2,мм]]</f>
        <v>59061.319484719788</v>
      </c>
      <c r="CG2724" s="14">
        <f>Таблица1[[#This Row],[Т8]]+Таблица1[[#This Row],[Lпрям2, мм]]</f>
        <v>25984.006845152038</v>
      </c>
      <c r="CH2724" s="14">
        <f>Таблица1[[#This Row],[Т9]]-Таблица1[[#This Row],[Т9]]</f>
        <v>0</v>
      </c>
      <c r="CI2724" s="50">
        <f>Таблица1[[#This Row],[Т9]]-Таблица1[[#This Row],[Т8]]</f>
        <v>37424.263143601012</v>
      </c>
      <c r="CJ2724" s="54">
        <f>Таблица1[[#This Row],[Т9]]-Таблица1[[#This Row],[Т7]]</f>
        <v>127.56734524286003</v>
      </c>
      <c r="CK2724" s="14">
        <f>Таблица1[[#This Row],[Т9]]-Таблица1[[#This Row],[Т6]]</f>
        <v>37814.55790400652</v>
      </c>
      <c r="CL2724" s="14">
        <f>Таблица1[[#This Row],[Т9]]-Таблица1[[#This Row],[Т5]]</f>
        <v>174.82117457664572</v>
      </c>
      <c r="CM2724" s="14">
        <f>Таблица1[[#This Row],[Т9]]-Таблица1[[#This Row],[Т4]]</f>
        <v>38943.033424343586</v>
      </c>
      <c r="CN2724" s="14">
        <f>Таблица1[[#This Row],[Т9]]-Таблица1[[#This Row],[Т3]]</f>
        <v>406.86136519620777</v>
      </c>
      <c r="CO2724" s="14">
        <f>Таблица1[[#This Row],[Т9]]-Таблица1[[#This Row],[Т2]]</f>
        <v>44423.565606531738</v>
      </c>
      <c r="CP2724" s="14">
        <f>Таблица1[[#This Row],[Т9]]-Таблица1[[#This Row],[Т1]]</f>
        <v>709.54378314753558</v>
      </c>
      <c r="CQ2724" s="14">
        <f>Таблица1[[#This Row],[Т9]]-Таблица1[[#This Row],[угол обхв6]]</f>
        <v>47552.303859238171</v>
      </c>
      <c r="CR2724" s="14">
        <f>Таблица1[[#This Row],[Т9]]-Таблица1[[#This Row],[угол обхв5]]</f>
        <v>1200.6869817351835</v>
      </c>
      <c r="CS2724" s="14">
        <f>Таблица1[[#This Row],[Т9]]-Таблица1[[#This Row],[угол обхв4]]</f>
        <v>59061.319484719788</v>
      </c>
      <c r="CT2724" s="14">
        <f>Таблица1[[#This Row],[Lкан_прям, мм]]+Таблица1[[#This Row],[Lкан_дуг, мм]]+Таблица1[[#This Row],[Lкан_леб,мм]]</f>
        <v>85045.326329871838</v>
      </c>
      <c r="CU2724" s="16">
        <f>Таблица1[[#This Row],[Lкан_леб,мм]]</f>
        <v>57860.632502984605</v>
      </c>
      <c r="CV2724" s="14">
        <f>2534431-(Таблица1[[#This Row],[Т23]]+Таблица1[[#This Row],[угол обхв3]])</f>
        <v>2448916.3061731127</v>
      </c>
      <c r="CW2724" s="50">
        <f>SUM(X2724:AC2724,AD2724:AI2724)-Таблица1[[#This Row],[lподв_min, мм]]</f>
        <v>22837.743323792551</v>
      </c>
      <c r="CX2724" s="17">
        <f>CW3163-Таблица1[[#This Row],[Суммарная длина каната]]</f>
        <v>-2448916.3061731127</v>
      </c>
    </row>
    <row r="2725" spans="1:102" x14ac:dyDescent="0.25">
      <c r="A2725" s="21">
        <v>2724</v>
      </c>
      <c r="B2725" s="10">
        <v>69.709999999996569</v>
      </c>
      <c r="C2725" s="10">
        <v>74.777551020408183</v>
      </c>
      <c r="D2725" s="11">
        <v>10473.108419681757</v>
      </c>
      <c r="E2725" s="11">
        <v>16089.800244606411</v>
      </c>
      <c r="F2725" s="11">
        <v>10382.736665309203</v>
      </c>
      <c r="G2725" s="11">
        <v>16197.289527847239</v>
      </c>
      <c r="H2725" s="11">
        <v>10881.107929681759</v>
      </c>
      <c r="I2725" s="11">
        <v>11713.524699599497</v>
      </c>
      <c r="J2725" s="11">
        <v>4376.2755450069153</v>
      </c>
      <c r="K2725" s="11">
        <v>25984.006845145756</v>
      </c>
      <c r="L2725" s="11">
        <v>1200.6869817414713</v>
      </c>
      <c r="M2725" s="11">
        <v>57860.632502984605</v>
      </c>
      <c r="N2725" s="11">
        <v>2958.9072250009363</v>
      </c>
      <c r="O2725" s="11">
        <v>21505.371673185513</v>
      </c>
      <c r="P2725" s="43">
        <v>6056.8426710452004</v>
      </c>
      <c r="Q2725" s="11">
        <v>21409.673066152016</v>
      </c>
      <c r="R2725" s="11">
        <v>10035.450704402478</v>
      </c>
      <c r="S2725" s="11">
        <v>17640.467431418761</v>
      </c>
      <c r="T2725" s="11">
        <v>11099.628468863526</v>
      </c>
      <c r="U2725" s="11">
        <v>16742.225434167081</v>
      </c>
      <c r="V2725" s="11">
        <v>10473.108419681757</v>
      </c>
      <c r="W2725" s="11">
        <v>16089.800244606411</v>
      </c>
      <c r="X2725" s="12">
        <v>0</v>
      </c>
      <c r="Y2725" s="12">
        <v>477.89398123724686</v>
      </c>
      <c r="Z2725" s="12">
        <v>296.8184420538314</v>
      </c>
      <c r="AA2725" s="44">
        <v>232.04019061955881</v>
      </c>
      <c r="AB2725" s="45">
        <v>47.253829333785674</v>
      </c>
      <c r="AC2725" s="12">
        <v>146.68053849704856</v>
      </c>
      <c r="AD2725" s="12">
        <v>11509.015625481616</v>
      </c>
      <c r="AE2725" s="12">
        <v>3099.4132107942023</v>
      </c>
      <c r="AF2725" s="12">
        <v>5480.5321821881471</v>
      </c>
      <c r="AG2725" s="44">
        <v>1128.4755203370592</v>
      </c>
      <c r="AH2725" s="45">
        <v>390.2947604055193</v>
      </c>
      <c r="AI2725" s="12">
        <v>4376.2755459392138</v>
      </c>
      <c r="AJ2725" s="12">
        <v>-65.34168296615114</v>
      </c>
      <c r="AK2725" s="12">
        <v>1.7693664936488411</v>
      </c>
      <c r="AL2725" s="12">
        <v>43.451827305739343</v>
      </c>
      <c r="AM2725" s="44">
        <v>76.037424364346776</v>
      </c>
      <c r="AN2725" s="45">
        <v>69.40152978920608</v>
      </c>
      <c r="AO2725" s="12">
        <v>89.999999869076376</v>
      </c>
      <c r="AP2725" s="12">
        <v>-2213.5186376106008</v>
      </c>
      <c r="AQ2725" s="12">
        <v>2971.5047810588658</v>
      </c>
      <c r="AR2725" s="12">
        <v>6337.442409875157</v>
      </c>
      <c r="AS2725" s="44">
        <v>10431.395747674638</v>
      </c>
      <c r="AT2725" s="45">
        <v>10717.712345616286</v>
      </c>
      <c r="AU2725" s="12">
        <v>10881.108419681757</v>
      </c>
      <c r="AV2725" s="12">
        <v>11216.060940033014</v>
      </c>
      <c r="AW2725" s="12">
        <v>21913.17714345457</v>
      </c>
      <c r="AX2725" s="12">
        <v>21705.861834623342</v>
      </c>
      <c r="AY2725" s="44">
        <v>17738.912963101047</v>
      </c>
      <c r="AZ2725" s="45">
        <v>16598.68423867325</v>
      </c>
      <c r="BA2725" s="12">
        <v>16089.80024553871</v>
      </c>
      <c r="BB2725" s="12">
        <v>2588.1119545148576</v>
      </c>
      <c r="BC2725" s="12">
        <v>6069.4402271031304</v>
      </c>
      <c r="BD2725" s="12">
        <v>10316.050443232434</v>
      </c>
      <c r="BE2725" s="44">
        <v>10703.683425591367</v>
      </c>
      <c r="BF2725" s="45">
        <v>10855.024542928997</v>
      </c>
      <c r="BG2725" s="12">
        <v>10881.108429681759</v>
      </c>
      <c r="BH2725" s="12">
        <v>21675.591728952033</v>
      </c>
      <c r="BI2725" s="12">
        <v>21817.478536421073</v>
      </c>
      <c r="BJ2725" s="12">
        <v>17936.656199890087</v>
      </c>
      <c r="BK2725" s="44">
        <v>16643.779902484799</v>
      </c>
      <c r="BL2725" s="45">
        <v>16233.341440100243</v>
      </c>
      <c r="BM2725" s="12">
        <v>11713.524699599498</v>
      </c>
      <c r="BN2725" s="12">
        <v>0</v>
      </c>
      <c r="BO2725" s="12">
        <v>67.111049459799986</v>
      </c>
      <c r="BP2725" s="12">
        <v>41.682460812090504</v>
      </c>
      <c r="BQ2725" s="48">
        <v>32.585597058607441</v>
      </c>
      <c r="BR2725" s="49">
        <v>6.6358945751407008</v>
      </c>
      <c r="BS2725" s="13">
        <v>20.598470079870289</v>
      </c>
      <c r="BT2725" s="12">
        <v>469.36749701539247</v>
      </c>
      <c r="BV2725" s="14">
        <f>Таблица1[[#This Row],[Lкан_леб,мм]]</f>
        <v>57860.632502984605</v>
      </c>
      <c r="BW2725" s="50">
        <f>Таблица1[[#This Row],[угол обхв4]]+Таблица1[[#This Row],[Lдуг 3,мм]]</f>
        <v>11509.015625481616</v>
      </c>
      <c r="BX2725" s="54">
        <f>Таблица1[[#This Row],[угол обхв5]]+Таблица1[[#This Row],[Y5, мм]]</f>
        <v>58338.526484221853</v>
      </c>
      <c r="BY2725" s="14">
        <f>Таблица1[[#This Row],[угол обхв6]]+Таблица1[[#This Row],[Lдуг 4,мм]]</f>
        <v>14608.428836275818</v>
      </c>
      <c r="BZ2725" s="14">
        <f>Таблица1[[#This Row],[Т1]]+Таблица1[[#This Row],[X6, мм]]</f>
        <v>58635.344926275684</v>
      </c>
      <c r="CA2725" s="14">
        <f>Таблица1[[#This Row],[Т2]]+Таблица1[[#This Row],[Lдуг 5,мм]]</f>
        <v>20088.961018463964</v>
      </c>
      <c r="CB2725" s="14">
        <f>Таблица1[[#This Row],[Т3]]+Таблица1[[#This Row],[Y6, мм]]</f>
        <v>58867.385116895246</v>
      </c>
      <c r="CC2725" s="14">
        <f>Таблица1[[#This Row],[Т4]]+Таблица1[[#This Row],[Lдуг 6,мм]]</f>
        <v>21217.436538801023</v>
      </c>
      <c r="CD2725" s="14">
        <f>Таблица1[[#This Row],[Т5]]+Таблица1[[#This Row],[Lдуг 1,мм]]</f>
        <v>58914.638946229032</v>
      </c>
      <c r="CE2725" s="14">
        <f>Таблица1[[#This Row],[Т6]]+Таблица1[[#This Row],[Lпрям1, мм]]</f>
        <v>21607.731299206542</v>
      </c>
      <c r="CF2725" s="15">
        <f>Таблица1[[#This Row],[Т7]]+Таблица1[[#This Row],[Lдуг 2,мм]]</f>
        <v>59061.319484726082</v>
      </c>
      <c r="CG2725" s="14">
        <f>Таблица1[[#This Row],[Т8]]+Таблица1[[#This Row],[Lпрям2, мм]]</f>
        <v>25984.006845145756</v>
      </c>
      <c r="CH2725" s="14">
        <f>Таблица1[[#This Row],[Т9]]-Таблица1[[#This Row],[Т9]]</f>
        <v>0</v>
      </c>
      <c r="CI2725" s="50">
        <f>Таблица1[[#This Row],[Т9]]-Таблица1[[#This Row],[Т8]]</f>
        <v>37453.58818551954</v>
      </c>
      <c r="CJ2725" s="54">
        <f>Таблица1[[#This Row],[Т9]]-Таблица1[[#This Row],[Т7]]</f>
        <v>146.68053849705029</v>
      </c>
      <c r="CK2725" s="14">
        <f>Таблица1[[#This Row],[Т9]]-Таблица1[[#This Row],[Т6]]</f>
        <v>37843.882945925056</v>
      </c>
      <c r="CL2725" s="14">
        <f>Таблица1[[#This Row],[Т9]]-Таблица1[[#This Row],[Т5]]</f>
        <v>193.93436783083598</v>
      </c>
      <c r="CM2725" s="14">
        <f>Таблица1[[#This Row],[Т9]]-Таблица1[[#This Row],[Т4]]</f>
        <v>38972.358466262114</v>
      </c>
      <c r="CN2725" s="14">
        <f>Таблица1[[#This Row],[Т9]]-Таблица1[[#This Row],[Т3]]</f>
        <v>425.97455845039804</v>
      </c>
      <c r="CO2725" s="14">
        <f>Таблица1[[#This Row],[Т9]]-Таблица1[[#This Row],[Т2]]</f>
        <v>44452.890648450266</v>
      </c>
      <c r="CP2725" s="14">
        <f>Таблица1[[#This Row],[Т9]]-Таблица1[[#This Row],[Т1]]</f>
        <v>722.79300050422898</v>
      </c>
      <c r="CQ2725" s="14">
        <f>Таблица1[[#This Row],[Т9]]-Таблица1[[#This Row],[угол обхв6]]</f>
        <v>47552.303859244465</v>
      </c>
      <c r="CR2725" s="14">
        <f>Таблица1[[#This Row],[Т9]]-Таблица1[[#This Row],[угол обхв5]]</f>
        <v>1200.6869817414772</v>
      </c>
      <c r="CS2725" s="14">
        <f>Таблица1[[#This Row],[Т9]]-Таблица1[[#This Row],[угол обхв4]]</f>
        <v>59061.319484726082</v>
      </c>
      <c r="CT2725" s="14">
        <f>Таблица1[[#This Row],[Lкан_прям, мм]]+Таблица1[[#This Row],[Lкан_дуг, мм]]+Таблица1[[#This Row],[Lкан_леб,мм]]</f>
        <v>85045.326329871838</v>
      </c>
      <c r="CU2725" s="16">
        <f>Таблица1[[#This Row],[Lкан_леб,мм]]</f>
        <v>57860.632502984605</v>
      </c>
      <c r="CV2725" s="14">
        <f>2534431-(Таблица1[[#This Row],[Т23]]+Таблица1[[#This Row],[угол обхв3]])</f>
        <v>2448916.3061731127</v>
      </c>
      <c r="CW2725" s="50">
        <f>SUM(X2725:AC2725,AD2725:AI2725)-Таблица1[[#This Row],[lподв_min, мм]]</f>
        <v>22808.418281880313</v>
      </c>
      <c r="CX2725" s="17">
        <f>CW3164-Таблица1[[#This Row],[Суммарная длина каната]]</f>
        <v>-2448916.3061731127</v>
      </c>
    </row>
    <row r="2726" spans="1:102" x14ac:dyDescent="0.25">
      <c r="A2726" s="21">
        <v>2725</v>
      </c>
      <c r="B2726" s="10">
        <v>69.709999999996569</v>
      </c>
      <c r="C2726" s="10">
        <v>77.461632653061244</v>
      </c>
      <c r="D2726" s="11">
        <v>10688.093717782167</v>
      </c>
      <c r="E2726" s="11">
        <v>16403.574237389104</v>
      </c>
      <c r="F2726" s="11">
        <v>10592.787500045812</v>
      </c>
      <c r="G2726" s="11">
        <v>16506.713584201028</v>
      </c>
      <c r="H2726" s="11">
        <v>11096.093227782167</v>
      </c>
      <c r="I2726" s="11">
        <v>11996.532060954927</v>
      </c>
      <c r="J2726" s="11">
        <v>4407.0421764341781</v>
      </c>
      <c r="K2726" s="11">
        <v>25984.00684513924</v>
      </c>
      <c r="L2726" s="11">
        <v>1200.6869817479851</v>
      </c>
      <c r="M2726" s="11">
        <v>57860.632502984605</v>
      </c>
      <c r="N2726" s="11">
        <v>2958.9072250009363</v>
      </c>
      <c r="O2726" s="11">
        <v>21505.371673185513</v>
      </c>
      <c r="P2726" s="43">
        <v>6027.548999997477</v>
      </c>
      <c r="Q2726" s="11">
        <v>21510.801756653273</v>
      </c>
      <c r="R2726" s="11">
        <v>10178.300062113542</v>
      </c>
      <c r="S2726" s="11">
        <v>17932.045182039354</v>
      </c>
      <c r="T2726" s="11">
        <v>11283.374053651542</v>
      </c>
      <c r="U2726" s="11">
        <v>17084.622930014852</v>
      </c>
      <c r="V2726" s="11">
        <v>10688.093717782167</v>
      </c>
      <c r="W2726" s="11">
        <v>16403.574237389104</v>
      </c>
      <c r="X2726" s="12">
        <v>0</v>
      </c>
      <c r="Y2726" s="12">
        <v>464.57245122694246</v>
      </c>
      <c r="Z2726" s="12">
        <v>291.02677881623839</v>
      </c>
      <c r="AA2726" s="44">
        <v>232.04019061955927</v>
      </c>
      <c r="AB2726" s="45">
        <v>47.253829333788119</v>
      </c>
      <c r="AC2726" s="12">
        <v>165.79373175145679</v>
      </c>
      <c r="AD2726" s="12">
        <v>11509.015625481616</v>
      </c>
      <c r="AE2726" s="12">
        <v>3068.646579366934</v>
      </c>
      <c r="AF2726" s="12">
        <v>5480.532182188148</v>
      </c>
      <c r="AG2726" s="44">
        <v>1128.4755203370635</v>
      </c>
      <c r="AH2726" s="45">
        <v>390.29476040551054</v>
      </c>
      <c r="AI2726" s="12">
        <v>4407.0421773599674</v>
      </c>
      <c r="AJ2726" s="12">
        <v>-65.34168296615114</v>
      </c>
      <c r="AK2726" s="12">
        <v>-0.10138705107495924</v>
      </c>
      <c r="AL2726" s="12">
        <v>40.767745673086246</v>
      </c>
      <c r="AM2726" s="44">
        <v>73.353342731693758</v>
      </c>
      <c r="AN2726" s="45">
        <v>66.717448156552706</v>
      </c>
      <c r="AO2726" s="12">
        <v>89.999999869990404</v>
      </c>
      <c r="AP2726" s="12">
        <v>-2213.5186376106008</v>
      </c>
      <c r="AQ2726" s="12">
        <v>2958.1852539307774</v>
      </c>
      <c r="AR2726" s="12">
        <v>6293.9706966326949</v>
      </c>
      <c r="AS2726" s="44">
        <v>10569.200624688314</v>
      </c>
      <c r="AT2726" s="45">
        <v>10908.598801965536</v>
      </c>
      <c r="AU2726" s="12">
        <v>11096.093717782165</v>
      </c>
      <c r="AV2726" s="12">
        <v>11216.060940033014</v>
      </c>
      <c r="AW2726" s="12">
        <v>21913.371034407777</v>
      </c>
      <c r="AX2726" s="12">
        <v>21819.805768863487</v>
      </c>
      <c r="AY2726" s="44">
        <v>18048.924393958008</v>
      </c>
      <c r="AZ2726" s="45">
        <v>16923.354486965094</v>
      </c>
      <c r="BA2726" s="12">
        <v>16403.574238314894</v>
      </c>
      <c r="BB2726" s="12">
        <v>2588.1119545148576</v>
      </c>
      <c r="BC2726" s="12">
        <v>6026.8270289273178</v>
      </c>
      <c r="BD2726" s="12">
        <v>10444.721758748759</v>
      </c>
      <c r="BE2726" s="44">
        <v>10892.473491076769</v>
      </c>
      <c r="BF2726" s="45">
        <v>11062.868969468171</v>
      </c>
      <c r="BG2726" s="12">
        <v>11096.093727782167</v>
      </c>
      <c r="BH2726" s="12">
        <v>21675.591728952033</v>
      </c>
      <c r="BI2726" s="12">
        <v>21918.801117875533</v>
      </c>
      <c r="BJ2726" s="12">
        <v>18241.049194249568</v>
      </c>
      <c r="BK2726" s="44">
        <v>16967.743718096197</v>
      </c>
      <c r="BL2726" s="45">
        <v>16564.842680438862</v>
      </c>
      <c r="BM2726" s="12">
        <v>11996.532060954929</v>
      </c>
      <c r="BN2726" s="12">
        <v>0</v>
      </c>
      <c r="BO2726" s="12">
        <v>65.240295915076189</v>
      </c>
      <c r="BP2726" s="12">
        <v>40.869132724161204</v>
      </c>
      <c r="BQ2726" s="48">
        <v>32.585597058607505</v>
      </c>
      <c r="BR2726" s="49">
        <v>6.6358945751410436</v>
      </c>
      <c r="BS2726" s="13">
        <v>23.282551713437702</v>
      </c>
      <c r="BT2726" s="12">
        <v>469.36749701539247</v>
      </c>
      <c r="BV2726" s="14">
        <f>Таблица1[[#This Row],[Lкан_леб,мм]]</f>
        <v>57860.632502984605</v>
      </c>
      <c r="BW2726" s="50">
        <f>Таблица1[[#This Row],[угол обхв4]]+Таблица1[[#This Row],[Lдуг 3,мм]]</f>
        <v>11509.015625481616</v>
      </c>
      <c r="BX2726" s="54">
        <f>Таблица1[[#This Row],[угол обхв5]]+Таблица1[[#This Row],[Y5, мм]]</f>
        <v>58325.204954211549</v>
      </c>
      <c r="BY2726" s="14">
        <f>Таблица1[[#This Row],[угол обхв6]]+Таблица1[[#This Row],[Lдуг 4,мм]]</f>
        <v>14577.66220484855</v>
      </c>
      <c r="BZ2726" s="14">
        <f>Таблица1[[#This Row],[Т1]]+Таблица1[[#This Row],[X6, мм]]</f>
        <v>58616.231733027787</v>
      </c>
      <c r="CA2726" s="14">
        <f>Таблица1[[#This Row],[Т2]]+Таблица1[[#This Row],[Lдуг 5,мм]]</f>
        <v>20058.194387036696</v>
      </c>
      <c r="CB2726" s="14">
        <f>Таблица1[[#This Row],[Т3]]+Таблица1[[#This Row],[Y6, мм]]</f>
        <v>58848.271923647349</v>
      </c>
      <c r="CC2726" s="14">
        <f>Таблица1[[#This Row],[Т4]]+Таблица1[[#This Row],[Lдуг 6,мм]]</f>
        <v>21186.669907373758</v>
      </c>
      <c r="CD2726" s="14">
        <f>Таблица1[[#This Row],[Т5]]+Таблица1[[#This Row],[Lдуг 1,мм]]</f>
        <v>58895.525752981135</v>
      </c>
      <c r="CE2726" s="14">
        <f>Таблица1[[#This Row],[Т6]]+Таблица1[[#This Row],[Lпрям1, мм]]</f>
        <v>21576.96466777927</v>
      </c>
      <c r="CF2726" s="15">
        <f>Таблица1[[#This Row],[Т7]]+Таблица1[[#This Row],[Lдуг 2,мм]]</f>
        <v>59061.319484732594</v>
      </c>
      <c r="CG2726" s="14">
        <f>Таблица1[[#This Row],[Т8]]+Таблица1[[#This Row],[Lпрям2, мм]]</f>
        <v>25984.006845139236</v>
      </c>
      <c r="CH2726" s="14">
        <f>Таблица1[[#This Row],[Т9]]-Таблица1[[#This Row],[Т9]]</f>
        <v>0</v>
      </c>
      <c r="CI2726" s="50">
        <f>Таблица1[[#This Row],[Т9]]-Таблица1[[#This Row],[Т8]]</f>
        <v>37484.354816953324</v>
      </c>
      <c r="CJ2726" s="54">
        <f>Таблица1[[#This Row],[Т9]]-Таблица1[[#This Row],[Т7]]</f>
        <v>165.79373175145884</v>
      </c>
      <c r="CK2726" s="14">
        <f>Таблица1[[#This Row],[Т9]]-Таблица1[[#This Row],[Т6]]</f>
        <v>37874.649577358839</v>
      </c>
      <c r="CL2726" s="14">
        <f>Таблица1[[#This Row],[Т9]]-Таблица1[[#This Row],[Т5]]</f>
        <v>213.04756108524452</v>
      </c>
      <c r="CM2726" s="14">
        <f>Таблица1[[#This Row],[Т9]]-Таблица1[[#This Row],[Т4]]</f>
        <v>39003.125097695898</v>
      </c>
      <c r="CN2726" s="14">
        <f>Таблица1[[#This Row],[Т9]]-Таблица1[[#This Row],[Т3]]</f>
        <v>445.08775170480658</v>
      </c>
      <c r="CO2726" s="14">
        <f>Таблица1[[#This Row],[Т9]]-Таблица1[[#This Row],[Т2]]</f>
        <v>44483.657279884043</v>
      </c>
      <c r="CP2726" s="14">
        <f>Таблица1[[#This Row],[Т9]]-Таблица1[[#This Row],[Т1]]</f>
        <v>736.1145305210448</v>
      </c>
      <c r="CQ2726" s="14">
        <f>Таблица1[[#This Row],[Т9]]-Таблица1[[#This Row],[угол обхв6]]</f>
        <v>47552.303859250977</v>
      </c>
      <c r="CR2726" s="14">
        <f>Таблица1[[#This Row],[Т9]]-Таблица1[[#This Row],[угол обхв5]]</f>
        <v>1200.6869817479892</v>
      </c>
      <c r="CS2726" s="14">
        <f>Таблица1[[#This Row],[Т9]]-Таблица1[[#This Row],[угол обхв4]]</f>
        <v>59061.319484732594</v>
      </c>
      <c r="CT2726" s="14">
        <f>Таблица1[[#This Row],[Lкан_прям, мм]]+Таблица1[[#This Row],[Lкан_дуг, мм]]+Таблица1[[#This Row],[Lкан_леб,мм]]</f>
        <v>85045.326329871838</v>
      </c>
      <c r="CU2726" s="16">
        <f>Таблица1[[#This Row],[Lкан_леб,мм]]</f>
        <v>57860.632502984605</v>
      </c>
      <c r="CV2726" s="14">
        <f>2534431-(Таблица1[[#This Row],[Т23]]+Таблица1[[#This Row],[угол обхв3]])</f>
        <v>2448916.3061731127</v>
      </c>
      <c r="CW2726" s="50">
        <f>SUM(X2726:AC2726,AD2726:AI2726)-Таблица1[[#This Row],[lподв_min, мм]]</f>
        <v>22777.651650453048</v>
      </c>
      <c r="CX2726" s="17">
        <f>CW3165-Таблица1[[#This Row],[Суммарная длина каната]]</f>
        <v>-2448916.3061731127</v>
      </c>
    </row>
    <row r="2727" spans="1:102" x14ac:dyDescent="0.25">
      <c r="A2727" s="21">
        <v>2726</v>
      </c>
      <c r="B2727" s="10">
        <v>69.709999999996569</v>
      </c>
      <c r="C2727" s="10">
        <v>80.14571428571432</v>
      </c>
      <c r="D2727" s="11">
        <v>10888.149460495009</v>
      </c>
      <c r="E2727" s="11">
        <v>16727.07152756898</v>
      </c>
      <c r="F2727" s="11">
        <v>10788.117895742604</v>
      </c>
      <c r="G2727" s="11">
        <v>16825.634634526836</v>
      </c>
      <c r="H2727" s="11">
        <v>11296.148970495011</v>
      </c>
      <c r="I2727" s="11">
        <v>12287.8458742249</v>
      </c>
      <c r="J2727" s="11">
        <v>4439.2256533440795</v>
      </c>
      <c r="K2727" s="11">
        <v>25984.006845132535</v>
      </c>
      <c r="L2727" s="11">
        <v>1200.6869817546926</v>
      </c>
      <c r="M2727" s="11">
        <v>57860.632502984605</v>
      </c>
      <c r="N2727" s="11">
        <v>2958.9072250009363</v>
      </c>
      <c r="O2727" s="11">
        <v>21505.371673185513</v>
      </c>
      <c r="P2727" s="43">
        <v>5993.5517180286961</v>
      </c>
      <c r="Q2727" s="11">
        <v>21610.447710031651</v>
      </c>
      <c r="R2727" s="11">
        <v>10307.338429310443</v>
      </c>
      <c r="S2727" s="11">
        <v>18229.992532164473</v>
      </c>
      <c r="T2727" s="11">
        <v>11450.883947390774</v>
      </c>
      <c r="U2727" s="11">
        <v>17435.249398769545</v>
      </c>
      <c r="V2727" s="11">
        <v>10888.149460495009</v>
      </c>
      <c r="W2727" s="11">
        <v>16727.07152756898</v>
      </c>
      <c r="X2727" s="12">
        <v>0</v>
      </c>
      <c r="Y2727" s="12">
        <v>451.17286662004835</v>
      </c>
      <c r="Z2727" s="12">
        <v>285.31317017523531</v>
      </c>
      <c r="AA2727" s="44">
        <v>232.04019061955896</v>
      </c>
      <c r="AB2727" s="45">
        <v>47.253829333786129</v>
      </c>
      <c r="AC2727" s="12">
        <v>184.90692500606377</v>
      </c>
      <c r="AD2727" s="12">
        <v>11509.015625481616</v>
      </c>
      <c r="AE2727" s="12">
        <v>3036.4631024570344</v>
      </c>
      <c r="AF2727" s="12">
        <v>5480.532182188148</v>
      </c>
      <c r="AG2727" s="44">
        <v>1128.4755203370607</v>
      </c>
      <c r="AH2727" s="45">
        <v>390.29476040551816</v>
      </c>
      <c r="AI2727" s="12">
        <v>4439.2256542631576</v>
      </c>
      <c r="AJ2727" s="12">
        <v>-65.34168296615114</v>
      </c>
      <c r="AK2727" s="12">
        <v>-1.983101867750187</v>
      </c>
      <c r="AL2727" s="12">
        <v>38.083664040433192</v>
      </c>
      <c r="AM2727" s="44">
        <v>70.669261099040654</v>
      </c>
      <c r="AN2727" s="45">
        <v>64.033366523899886</v>
      </c>
      <c r="AO2727" s="12">
        <v>89.999999870932925</v>
      </c>
      <c r="AP2727" s="12">
        <v>-2213.5186376106008</v>
      </c>
      <c r="AQ2727" s="12">
        <v>2944.7884883041088</v>
      </c>
      <c r="AR2727" s="12">
        <v>6245.2108027161867</v>
      </c>
      <c r="AS2727" s="44">
        <v>10692.336815856732</v>
      </c>
      <c r="AT2727" s="45">
        <v>11084.071881210666</v>
      </c>
      <c r="AU2727" s="12">
        <v>11296.149460495009</v>
      </c>
      <c r="AV2727" s="12">
        <v>11216.060940033014</v>
      </c>
      <c r="AW2727" s="12">
        <v>21913.127312354471</v>
      </c>
      <c r="AX2727" s="12">
        <v>21931.588964146184</v>
      </c>
      <c r="AY2727" s="44">
        <v>18365.048973539011</v>
      </c>
      <c r="AZ2727" s="45">
        <v>17256.607555673694</v>
      </c>
      <c r="BA2727" s="12">
        <v>16727.071528488061</v>
      </c>
      <c r="BB2727" s="12">
        <v>2588.1119545148576</v>
      </c>
      <c r="BC2727" s="12">
        <v>5979.4329813318682</v>
      </c>
      <c r="BD2727" s="12">
        <v>10558.997513997934</v>
      </c>
      <c r="BE2727" s="44">
        <v>11065.885560844483</v>
      </c>
      <c r="BF2727" s="45">
        <v>11254.961526675115</v>
      </c>
      <c r="BG2727" s="12">
        <v>11296.149470495011</v>
      </c>
      <c r="BH2727" s="12">
        <v>21675.591728952033</v>
      </c>
      <c r="BI2727" s="12">
        <v>22018.203349200608</v>
      </c>
      <c r="BJ2727" s="12">
        <v>18551.133786279006</v>
      </c>
      <c r="BK2727" s="44">
        <v>17300.192957395007</v>
      </c>
      <c r="BL2727" s="45">
        <v>16905.713370664831</v>
      </c>
      <c r="BM2727" s="12">
        <v>12287.845874224902</v>
      </c>
      <c r="BN2727" s="12">
        <v>0</v>
      </c>
      <c r="BO2727" s="12">
        <v>63.358581098400954</v>
      </c>
      <c r="BP2727" s="12">
        <v>40.066765908183378</v>
      </c>
      <c r="BQ2727" s="48">
        <v>32.585597058607462</v>
      </c>
      <c r="BR2727" s="49">
        <v>6.6358945751407639</v>
      </c>
      <c r="BS2727" s="13">
        <v>25.966633347033039</v>
      </c>
      <c r="BT2727" s="12">
        <v>469.36749701539247</v>
      </c>
      <c r="BV2727" s="14">
        <f>Таблица1[[#This Row],[Lкан_леб,мм]]</f>
        <v>57860.632502984605</v>
      </c>
      <c r="BW2727" s="50">
        <f>Таблица1[[#This Row],[угол обхв4]]+Таблица1[[#This Row],[Lдуг 3,мм]]</f>
        <v>11509.015625481616</v>
      </c>
      <c r="BX2727" s="54">
        <f>Таблица1[[#This Row],[угол обхв5]]+Таблица1[[#This Row],[Y5, мм]]</f>
        <v>58311.805369604655</v>
      </c>
      <c r="BY2727" s="14">
        <f>Таблица1[[#This Row],[угол обхв6]]+Таблица1[[#This Row],[Lдуг 4,мм]]</f>
        <v>14545.478727938651</v>
      </c>
      <c r="BZ2727" s="14">
        <f>Таблица1[[#This Row],[Т1]]+Таблица1[[#This Row],[X6, мм]]</f>
        <v>58597.118539779891</v>
      </c>
      <c r="CA2727" s="14">
        <f>Таблица1[[#This Row],[Т2]]+Таблица1[[#This Row],[Lдуг 5,мм]]</f>
        <v>20026.010910126799</v>
      </c>
      <c r="CB2727" s="14">
        <f>Таблица1[[#This Row],[Т3]]+Таблица1[[#This Row],[Y6, мм]]</f>
        <v>58829.158730399453</v>
      </c>
      <c r="CC2727" s="14">
        <f>Таблица1[[#This Row],[Т4]]+Таблица1[[#This Row],[Lдуг 6,мм]]</f>
        <v>21154.486430463861</v>
      </c>
      <c r="CD2727" s="14">
        <f>Таблица1[[#This Row],[Т5]]+Таблица1[[#This Row],[Lдуг 1,мм]]</f>
        <v>58876.412559733239</v>
      </c>
      <c r="CE2727" s="14">
        <f>Таблица1[[#This Row],[Т6]]+Таблица1[[#This Row],[Lпрям1, мм]]</f>
        <v>21544.78119086938</v>
      </c>
      <c r="CF2727" s="15">
        <f>Таблица1[[#This Row],[Т7]]+Таблица1[[#This Row],[Lдуг 2,мм]]</f>
        <v>59061.319484739302</v>
      </c>
      <c r="CG2727" s="14">
        <f>Таблица1[[#This Row],[Т8]]+Таблица1[[#This Row],[Lпрям2, мм]]</f>
        <v>25984.006845132539</v>
      </c>
      <c r="CH2727" s="14">
        <f>Таблица1[[#This Row],[Т9]]-Таблица1[[#This Row],[Т9]]</f>
        <v>0</v>
      </c>
      <c r="CI2727" s="50">
        <f>Таблица1[[#This Row],[Т9]]-Таблица1[[#This Row],[Т8]]</f>
        <v>37516.538293869919</v>
      </c>
      <c r="CJ2727" s="54">
        <f>Таблица1[[#This Row],[Т9]]-Таблица1[[#This Row],[Т7]]</f>
        <v>184.90692500606383</v>
      </c>
      <c r="CK2727" s="14">
        <f>Таблица1[[#This Row],[Т9]]-Таблица1[[#This Row],[Т6]]</f>
        <v>37906.833054275441</v>
      </c>
      <c r="CL2727" s="14">
        <f>Таблица1[[#This Row],[Т9]]-Таблица1[[#This Row],[Т5]]</f>
        <v>232.16075433984952</v>
      </c>
      <c r="CM2727" s="14">
        <f>Таблица1[[#This Row],[Т9]]-Таблица1[[#This Row],[Т4]]</f>
        <v>39035.3085746125</v>
      </c>
      <c r="CN2727" s="14">
        <f>Таблица1[[#This Row],[Т9]]-Таблица1[[#This Row],[Т3]]</f>
        <v>464.20094495941157</v>
      </c>
      <c r="CO2727" s="14">
        <f>Таблица1[[#This Row],[Т9]]-Таблица1[[#This Row],[Т2]]</f>
        <v>44515.840756800651</v>
      </c>
      <c r="CP2727" s="14">
        <f>Таблица1[[#This Row],[Т9]]-Таблица1[[#This Row],[Т1]]</f>
        <v>749.514115134647</v>
      </c>
      <c r="CQ2727" s="14">
        <f>Таблица1[[#This Row],[Т9]]-Таблица1[[#This Row],[угол обхв6]]</f>
        <v>47552.303859257685</v>
      </c>
      <c r="CR2727" s="14">
        <f>Таблица1[[#This Row],[Т9]]-Таблица1[[#This Row],[угол обхв5]]</f>
        <v>1200.6869817546976</v>
      </c>
      <c r="CS2727" s="14">
        <f>Таблица1[[#This Row],[Т9]]-Таблица1[[#This Row],[угол обхв4]]</f>
        <v>59061.319484739302</v>
      </c>
      <c r="CT2727" s="14">
        <f>Таблица1[[#This Row],[Lкан_прям, мм]]+Таблица1[[#This Row],[Lкан_дуг, мм]]+Таблица1[[#This Row],[Lкан_леб,мм]]</f>
        <v>85045.326329871838</v>
      </c>
      <c r="CU2727" s="16">
        <f>Таблица1[[#This Row],[Lкан_леб,мм]]</f>
        <v>57860.632502984605</v>
      </c>
      <c r="CV2727" s="14">
        <f>2534431-(Таблица1[[#This Row],[Т23]]+Таблица1[[#This Row],[угол обхв3]])</f>
        <v>2448916.3061731127</v>
      </c>
      <c r="CW2727" s="50">
        <f>SUM(X2727:AC2727,AD2727:AI2727)-Таблица1[[#This Row],[lподв_min, мм]]</f>
        <v>22745.468173543151</v>
      </c>
      <c r="CX2727" s="17">
        <f>CW3166-Таблица1[[#This Row],[Суммарная длина каната]]</f>
        <v>-2448916.3061731127</v>
      </c>
    </row>
    <row r="2728" spans="1:102" x14ac:dyDescent="0.25">
      <c r="A2728" s="21">
        <v>2727</v>
      </c>
      <c r="B2728" s="10">
        <v>69.709999999996569</v>
      </c>
      <c r="C2728" s="10">
        <v>82.829795918367381</v>
      </c>
      <c r="D2728" s="11">
        <v>11072.836695071401</v>
      </c>
      <c r="E2728" s="11">
        <v>17059.582312853665</v>
      </c>
      <c r="F2728" s="11">
        <v>10968.299267781258</v>
      </c>
      <c r="G2728" s="11">
        <v>17153.352917499036</v>
      </c>
      <c r="H2728" s="11">
        <v>11480.836205071402</v>
      </c>
      <c r="I2728" s="11">
        <v>12586.782565467864</v>
      </c>
      <c r="J2728" s="11">
        <v>4472.7997473857995</v>
      </c>
      <c r="K2728" s="11">
        <v>25984.006845125634</v>
      </c>
      <c r="L2728" s="11">
        <v>1200.6869817615893</v>
      </c>
      <c r="M2728" s="11">
        <v>57860.632502984605</v>
      </c>
      <c r="N2728" s="11">
        <v>2958.9072250009363</v>
      </c>
      <c r="O2728" s="11">
        <v>21505.371673185513</v>
      </c>
      <c r="P2728" s="43">
        <v>5954.9254203500341</v>
      </c>
      <c r="Q2728" s="11">
        <v>21708.392287898881</v>
      </c>
      <c r="R2728" s="11">
        <v>10422.28267617534</v>
      </c>
      <c r="S2728" s="11">
        <v>18533.655739959042</v>
      </c>
      <c r="T2728" s="11">
        <v>11601.790607878605</v>
      </c>
      <c r="U2728" s="11">
        <v>17793.335512591799</v>
      </c>
      <c r="V2728" s="11">
        <v>11072.836695071401</v>
      </c>
      <c r="W2728" s="11">
        <v>17059.582312853665</v>
      </c>
      <c r="X2728" s="12">
        <v>0</v>
      </c>
      <c r="Y2728" s="12">
        <v>437.68912529771046</v>
      </c>
      <c r="Z2728" s="12">
        <v>279.68371824967579</v>
      </c>
      <c r="AA2728" s="44">
        <v>232.04019061955927</v>
      </c>
      <c r="AB2728" s="45">
        <v>47.253829333785127</v>
      </c>
      <c r="AC2728" s="12">
        <v>204.02011826085871</v>
      </c>
      <c r="AD2728" s="12">
        <v>11509.015625481616</v>
      </c>
      <c r="AE2728" s="12">
        <v>3002.8890084153059</v>
      </c>
      <c r="AF2728" s="12">
        <v>5480.5321821881489</v>
      </c>
      <c r="AG2728" s="44">
        <v>1128.4755203370612</v>
      </c>
      <c r="AH2728" s="45">
        <v>390.29476040552328</v>
      </c>
      <c r="AI2728" s="12">
        <v>4472.7997482979781</v>
      </c>
      <c r="AJ2728" s="12">
        <v>-65.34168296615114</v>
      </c>
      <c r="AK2728" s="12">
        <v>-3.8766348820053502</v>
      </c>
      <c r="AL2728" s="12">
        <v>35.399582407780102</v>
      </c>
      <c r="AM2728" s="44">
        <v>67.985179466387606</v>
      </c>
      <c r="AN2728" s="45">
        <v>61.349284891246988</v>
      </c>
      <c r="AO2728" s="12">
        <v>89.99999987190175</v>
      </c>
      <c r="AP2728" s="12">
        <v>-2213.5186376106008</v>
      </c>
      <c r="AQ2728" s="12">
        <v>2931.3229851003193</v>
      </c>
      <c r="AR2728" s="12">
        <v>6191.2697147543586</v>
      </c>
      <c r="AS2728" s="44">
        <v>10800.534141634593</v>
      </c>
      <c r="AT2728" s="45">
        <v>11243.746568708029</v>
      </c>
      <c r="AU2728" s="12">
        <v>11480.836695071399</v>
      </c>
      <c r="AV2728" s="12">
        <v>11216.060940033014</v>
      </c>
      <c r="AW2728" s="12">
        <v>21912.438141602044</v>
      </c>
      <c r="AX2728" s="12">
        <v>22040.966151127068</v>
      </c>
      <c r="AY2728" s="44">
        <v>18686.593076400892</v>
      </c>
      <c r="AZ2728" s="45">
        <v>17597.712236843694</v>
      </c>
      <c r="BA2728" s="12">
        <v>17059.582313765844</v>
      </c>
      <c r="BB2728" s="12">
        <v>2588.1119545148576</v>
      </c>
      <c r="BC2728" s="12">
        <v>5927.3411804494172</v>
      </c>
      <c r="BD2728" s="12">
        <v>10658.626970579666</v>
      </c>
      <c r="BE2728" s="44">
        <v>11223.539142419353</v>
      </c>
      <c r="BF2728" s="45">
        <v>11430.880734241975</v>
      </c>
      <c r="BG2728" s="12">
        <v>11480.836705071402</v>
      </c>
      <c r="BH2728" s="12">
        <v>21675.591728952033</v>
      </c>
      <c r="BI2728" s="12">
        <v>22115.458756315413</v>
      </c>
      <c r="BJ2728" s="12">
        <v>18866.229603187228</v>
      </c>
      <c r="BK2728" s="44">
        <v>17640.398176149945</v>
      </c>
      <c r="BL2728" s="45">
        <v>17255.20558860177</v>
      </c>
      <c r="BM2728" s="12">
        <v>12586.782565467865</v>
      </c>
      <c r="BN2728" s="12">
        <v>0</v>
      </c>
      <c r="BO2728" s="12">
        <v>61.465048084145792</v>
      </c>
      <c r="BP2728" s="12">
        <v>39.276217289785457</v>
      </c>
      <c r="BQ2728" s="48">
        <v>32.585597058607505</v>
      </c>
      <c r="BR2728" s="49">
        <v>6.6358945751406244</v>
      </c>
      <c r="BS2728" s="13">
        <v>28.650714980654762</v>
      </c>
      <c r="BT2728" s="12">
        <v>469.36749701539247</v>
      </c>
      <c r="BV2728" s="14">
        <f>Таблица1[[#This Row],[Lкан_леб,мм]]</f>
        <v>57860.632502984605</v>
      </c>
      <c r="BW2728" s="50">
        <f>Таблица1[[#This Row],[угол обхв4]]+Таблица1[[#This Row],[Lдуг 3,мм]]</f>
        <v>11509.015625481616</v>
      </c>
      <c r="BX2728" s="54">
        <f>Таблица1[[#This Row],[угол обхв5]]+Таблица1[[#This Row],[Y5, мм]]</f>
        <v>58298.321628282312</v>
      </c>
      <c r="BY2728" s="14">
        <f>Таблица1[[#This Row],[угол обхв6]]+Таблица1[[#This Row],[Lдуг 4,мм]]</f>
        <v>14511.904633896922</v>
      </c>
      <c r="BZ2728" s="14">
        <f>Таблица1[[#This Row],[Т1]]+Таблица1[[#This Row],[X6, мм]]</f>
        <v>58578.005346531987</v>
      </c>
      <c r="CA2728" s="14">
        <f>Таблица1[[#This Row],[Т2]]+Таблица1[[#This Row],[Lдуг 5,мм]]</f>
        <v>19992.436816085072</v>
      </c>
      <c r="CB2728" s="14">
        <f>Таблица1[[#This Row],[Т3]]+Таблица1[[#This Row],[Y6, мм]]</f>
        <v>58810.045537151549</v>
      </c>
      <c r="CC2728" s="14">
        <f>Таблица1[[#This Row],[Т4]]+Таблица1[[#This Row],[Lдуг 6,мм]]</f>
        <v>21120.912336422134</v>
      </c>
      <c r="CD2728" s="14">
        <f>Таблица1[[#This Row],[Т5]]+Таблица1[[#This Row],[Lдуг 1,мм]]</f>
        <v>58857.299366485335</v>
      </c>
      <c r="CE2728" s="14">
        <f>Таблица1[[#This Row],[Т6]]+Таблица1[[#This Row],[Lпрям1, мм]]</f>
        <v>21511.207096827657</v>
      </c>
      <c r="CF2728" s="15">
        <f>Таблица1[[#This Row],[Т7]]+Таблица1[[#This Row],[Lдуг 2,мм]]</f>
        <v>59061.319484746193</v>
      </c>
      <c r="CG2728" s="14">
        <f>Таблица1[[#This Row],[Т8]]+Таблица1[[#This Row],[Lпрям2, мм]]</f>
        <v>25984.006845125634</v>
      </c>
      <c r="CH2728" s="14">
        <f>Таблица1[[#This Row],[Т9]]-Таблица1[[#This Row],[Т9]]</f>
        <v>0</v>
      </c>
      <c r="CI2728" s="50">
        <f>Таблица1[[#This Row],[Т9]]-Таблица1[[#This Row],[Т8]]</f>
        <v>37550.112387918532</v>
      </c>
      <c r="CJ2728" s="54">
        <f>Таблица1[[#This Row],[Т9]]-Таблица1[[#This Row],[Т7]]</f>
        <v>204.020118260858</v>
      </c>
      <c r="CK2728" s="14">
        <f>Таблица1[[#This Row],[Т9]]-Таблица1[[#This Row],[Т6]]</f>
        <v>37940.407148324055</v>
      </c>
      <c r="CL2728" s="14">
        <f>Таблица1[[#This Row],[Т9]]-Таблица1[[#This Row],[Т5]]</f>
        <v>251.27394759464369</v>
      </c>
      <c r="CM2728" s="14">
        <f>Таблица1[[#This Row],[Т9]]-Таблица1[[#This Row],[Т4]]</f>
        <v>39068.882668661121</v>
      </c>
      <c r="CN2728" s="14">
        <f>Таблица1[[#This Row],[Т9]]-Таблица1[[#This Row],[Т3]]</f>
        <v>483.31413821420574</v>
      </c>
      <c r="CO2728" s="14">
        <f>Таблица1[[#This Row],[Т9]]-Таблица1[[#This Row],[Т2]]</f>
        <v>44549.414850849273</v>
      </c>
      <c r="CP2728" s="14">
        <f>Таблица1[[#This Row],[Т9]]-Таблица1[[#This Row],[Т1]]</f>
        <v>762.99785646388045</v>
      </c>
      <c r="CQ2728" s="14">
        <f>Таблица1[[#This Row],[Т9]]-Таблица1[[#This Row],[угол обхв6]]</f>
        <v>47552.303859264575</v>
      </c>
      <c r="CR2728" s="14">
        <f>Таблица1[[#This Row],[Т9]]-Таблица1[[#This Row],[угол обхв5]]</f>
        <v>1200.686981761588</v>
      </c>
      <c r="CS2728" s="14">
        <f>Таблица1[[#This Row],[Т9]]-Таблица1[[#This Row],[угол обхв4]]</f>
        <v>59061.319484746193</v>
      </c>
      <c r="CT2728" s="14">
        <f>Таблица1[[#This Row],[Lкан_прям, мм]]+Таблица1[[#This Row],[Lкан_дуг, мм]]+Таблица1[[#This Row],[Lкан_леб,мм]]</f>
        <v>85045.326329871823</v>
      </c>
      <c r="CU2728" s="16">
        <f>Таблица1[[#This Row],[Lкан_леб,мм]]</f>
        <v>57860.632502984605</v>
      </c>
      <c r="CV2728" s="14">
        <f>2534431-(Таблица1[[#This Row],[Т23]]+Таблица1[[#This Row],[угол обхв3]])</f>
        <v>2448916.3061731127</v>
      </c>
      <c r="CW2728" s="50">
        <f>SUM(X2728:AC2728,AD2728:AI2728)-Таблица1[[#This Row],[lподв_min, мм]]</f>
        <v>22711.89407950142</v>
      </c>
      <c r="CX2728" s="17">
        <f>CW3167-Таблица1[[#This Row],[Суммарная длина каната]]</f>
        <v>-2448916.3061731127</v>
      </c>
    </row>
    <row r="2729" spans="1:102" x14ac:dyDescent="0.25">
      <c r="A2729" s="21">
        <v>2728</v>
      </c>
      <c r="B2729" s="10">
        <v>69.709999999996569</v>
      </c>
      <c r="C2729" s="10">
        <v>85.513877551020443</v>
      </c>
      <c r="D2729" s="11">
        <v>11241.750189608456</v>
      </c>
      <c r="E2729" s="11">
        <v>17400.37701397061</v>
      </c>
      <c r="F2729" s="11">
        <v>11132.936270807117</v>
      </c>
      <c r="G2729" s="11">
        <v>17489.149369324605</v>
      </c>
      <c r="H2729" s="11">
        <v>11649.749699608457</v>
      </c>
      <c r="I2729" s="11">
        <v>12892.640313184806</v>
      </c>
      <c r="J2729" s="11">
        <v>4507.7367007858056</v>
      </c>
      <c r="K2729" s="11">
        <v>25984.006845118565</v>
      </c>
      <c r="L2729" s="11">
        <v>1200.6869817686602</v>
      </c>
      <c r="M2729" s="11">
        <v>57860.632502984605</v>
      </c>
      <c r="N2729" s="11">
        <v>2958.9072250009363</v>
      </c>
      <c r="O2729" s="11">
        <v>21505.371673185513</v>
      </c>
      <c r="P2729" s="43">
        <v>5911.7548589376938</v>
      </c>
      <c r="Q2729" s="11">
        <v>21804.420584943524</v>
      </c>
      <c r="R2729" s="11">
        <v>10522.880597535584</v>
      </c>
      <c r="S2729" s="11">
        <v>18842.368522126253</v>
      </c>
      <c r="T2729" s="11">
        <v>11735.76292293326</v>
      </c>
      <c r="U2729" s="11">
        <v>18158.095576045584</v>
      </c>
      <c r="V2729" s="11">
        <v>11241.750189608456</v>
      </c>
      <c r="W2729" s="11">
        <v>17400.37701397061</v>
      </c>
      <c r="X2729" s="12">
        <v>0</v>
      </c>
      <c r="Y2729" s="12">
        <v>424.11472840175622</v>
      </c>
      <c r="Z2729" s="12">
        <v>274.14492189773318</v>
      </c>
      <c r="AA2729" s="44">
        <v>232.0401906195591</v>
      </c>
      <c r="AB2729" s="45">
        <v>47.253829333785674</v>
      </c>
      <c r="AC2729" s="12">
        <v>223.13331151582616</v>
      </c>
      <c r="AD2729" s="12">
        <v>11509.015625481616</v>
      </c>
      <c r="AE2729" s="12">
        <v>2967.952055015302</v>
      </c>
      <c r="AF2729" s="12">
        <v>5480.5321821881489</v>
      </c>
      <c r="AG2729" s="44">
        <v>1128.475520337061</v>
      </c>
      <c r="AH2729" s="45">
        <v>390.29476040551896</v>
      </c>
      <c r="AI2729" s="12">
        <v>4507.7367016909147</v>
      </c>
      <c r="AJ2729" s="12">
        <v>-65.34168296615114</v>
      </c>
      <c r="AK2729" s="12">
        <v>-5.7828987339015878</v>
      </c>
      <c r="AL2729" s="12">
        <v>32.715500775127076</v>
      </c>
      <c r="AM2729" s="44">
        <v>65.301097833734559</v>
      </c>
      <c r="AN2729" s="45">
        <v>58.665203258593856</v>
      </c>
      <c r="AO2729" s="12">
        <v>89.999999872894563</v>
      </c>
      <c r="AP2729" s="12">
        <v>-2213.5186376106008</v>
      </c>
      <c r="AQ2729" s="12">
        <v>2917.7974113194482</v>
      </c>
      <c r="AR2729" s="12">
        <v>6132.2657877042748</v>
      </c>
      <c r="AS2729" s="44">
        <v>10893.555200621024</v>
      </c>
      <c r="AT2729" s="45">
        <v>11387.272513890053</v>
      </c>
      <c r="AU2729" s="12">
        <v>11649.750189608456</v>
      </c>
      <c r="AV2729" s="12">
        <v>11216.060940033014</v>
      </c>
      <c r="AW2729" s="12">
        <v>21911.295290654456</v>
      </c>
      <c r="AX2729" s="12">
        <v>22147.697339610222</v>
      </c>
      <c r="AY2729" s="44">
        <v>19012.851185841522</v>
      </c>
      <c r="AZ2729" s="45">
        <v>17945.920094886944</v>
      </c>
      <c r="BA2729" s="12">
        <v>17400.377014875721</v>
      </c>
      <c r="BB2729" s="12">
        <v>2588.1119545148576</v>
      </c>
      <c r="BC2729" s="12">
        <v>5870.6450452562058</v>
      </c>
      <c r="BD2729" s="12">
        <v>10743.391526302164</v>
      </c>
      <c r="BE2729" s="44">
        <v>11365.08831984782</v>
      </c>
      <c r="BF2729" s="45">
        <v>11590.240598651662</v>
      </c>
      <c r="BG2729" s="12">
        <v>11649.750199608459</v>
      </c>
      <c r="BH2729" s="12">
        <v>21675.591728952033</v>
      </c>
      <c r="BI2729" s="12">
        <v>22210.344202412467</v>
      </c>
      <c r="BJ2729" s="12">
        <v>19185.645276792951</v>
      </c>
      <c r="BK2729" s="44">
        <v>17987.612912330314</v>
      </c>
      <c r="BL2729" s="45">
        <v>17612.55249512925</v>
      </c>
      <c r="BM2729" s="12">
        <v>12892.640313184807</v>
      </c>
      <c r="BN2729" s="12">
        <v>0</v>
      </c>
      <c r="BO2729" s="12">
        <v>59.558784232249558</v>
      </c>
      <c r="BP2729" s="12">
        <v>38.498399509028665</v>
      </c>
      <c r="BQ2729" s="48">
        <v>32.585597058607476</v>
      </c>
      <c r="BR2729" s="49">
        <v>6.6358945751407008</v>
      </c>
      <c r="BS2729" s="13">
        <v>31.334796614300707</v>
      </c>
      <c r="BT2729" s="12">
        <v>469.36749701539247</v>
      </c>
      <c r="BV2729" s="14">
        <f>Таблица1[[#This Row],[Lкан_леб,мм]]</f>
        <v>57860.632502984605</v>
      </c>
      <c r="BW2729" s="50">
        <f>Таблица1[[#This Row],[угол обхв4]]+Таблица1[[#This Row],[Lдуг 3,мм]]</f>
        <v>11509.015625481616</v>
      </c>
      <c r="BX2729" s="54">
        <f>Таблица1[[#This Row],[угол обхв5]]+Таблица1[[#This Row],[Y5, мм]]</f>
        <v>58284.747231386362</v>
      </c>
      <c r="BY2729" s="14">
        <f>Таблица1[[#This Row],[угол обхв6]]+Таблица1[[#This Row],[Lдуг 4,мм]]</f>
        <v>14476.967680496917</v>
      </c>
      <c r="BZ2729" s="14">
        <f>Таблица1[[#This Row],[Т1]]+Таблица1[[#This Row],[X6, мм]]</f>
        <v>58558.892153284098</v>
      </c>
      <c r="CA2729" s="14">
        <f>Таблица1[[#This Row],[Т2]]+Таблица1[[#This Row],[Lдуг 5,мм]]</f>
        <v>19957.499862685065</v>
      </c>
      <c r="CB2729" s="14">
        <f>Таблица1[[#This Row],[Т3]]+Таблица1[[#This Row],[Y6, мм]]</f>
        <v>58790.93234390366</v>
      </c>
      <c r="CC2729" s="14">
        <f>Таблица1[[#This Row],[Т4]]+Таблица1[[#This Row],[Lдуг 6,мм]]</f>
        <v>21085.975383022127</v>
      </c>
      <c r="CD2729" s="14">
        <f>Таблица1[[#This Row],[Т5]]+Таблица1[[#This Row],[Lдуг 1,мм]]</f>
        <v>58838.186173237445</v>
      </c>
      <c r="CE2729" s="14">
        <f>Таблица1[[#This Row],[Т6]]+Таблица1[[#This Row],[Lпрям1, мм]]</f>
        <v>21476.270143427646</v>
      </c>
      <c r="CF2729" s="15">
        <f>Таблица1[[#This Row],[Т7]]+Таблица1[[#This Row],[Lдуг 2,мм]]</f>
        <v>59061.319484753272</v>
      </c>
      <c r="CG2729" s="14">
        <f>Таблица1[[#This Row],[Т8]]+Таблица1[[#This Row],[Lпрям2, мм]]</f>
        <v>25984.006845118562</v>
      </c>
      <c r="CH2729" s="14">
        <f>Таблица1[[#This Row],[Т9]]-Таблица1[[#This Row],[Т9]]</f>
        <v>0</v>
      </c>
      <c r="CI2729" s="50">
        <f>Таблица1[[#This Row],[Т9]]-Таблица1[[#This Row],[Т8]]</f>
        <v>37585.049341325626</v>
      </c>
      <c r="CJ2729" s="54">
        <f>Таблица1[[#This Row],[Т9]]-Таблица1[[#This Row],[Т7]]</f>
        <v>223.13331151582679</v>
      </c>
      <c r="CK2729" s="14">
        <f>Таблица1[[#This Row],[Т9]]-Таблица1[[#This Row],[Т6]]</f>
        <v>37975.344101731142</v>
      </c>
      <c r="CL2729" s="14">
        <f>Таблица1[[#This Row],[Т9]]-Таблица1[[#This Row],[Т5]]</f>
        <v>270.38714084961248</v>
      </c>
      <c r="CM2729" s="14">
        <f>Таблица1[[#This Row],[Т9]]-Таблица1[[#This Row],[Т4]]</f>
        <v>39103.819622068208</v>
      </c>
      <c r="CN2729" s="14">
        <f>Таблица1[[#This Row],[Т9]]-Таблица1[[#This Row],[Т3]]</f>
        <v>502.42733146917453</v>
      </c>
      <c r="CO2729" s="14">
        <f>Таблица1[[#This Row],[Т9]]-Таблица1[[#This Row],[Т2]]</f>
        <v>44584.351804256352</v>
      </c>
      <c r="CP2729" s="14">
        <f>Таблица1[[#This Row],[Т9]]-Таблица1[[#This Row],[Т1]]</f>
        <v>776.57225336691045</v>
      </c>
      <c r="CQ2729" s="14">
        <f>Таблица1[[#This Row],[Т9]]-Таблица1[[#This Row],[угол обхв6]]</f>
        <v>47552.303859271655</v>
      </c>
      <c r="CR2729" s="14">
        <f>Таблица1[[#This Row],[Т9]]-Таблица1[[#This Row],[угол обхв5]]</f>
        <v>1200.6869817686675</v>
      </c>
      <c r="CS2729" s="14">
        <f>Таблица1[[#This Row],[Т9]]-Таблица1[[#This Row],[угол обхв4]]</f>
        <v>59061.319484753272</v>
      </c>
      <c r="CT2729" s="14">
        <f>Таблица1[[#This Row],[Lкан_прям, мм]]+Таблица1[[#This Row],[Lкан_дуг, мм]]+Таблица1[[#This Row],[Lкан_леб,мм]]</f>
        <v>85045.326329871838</v>
      </c>
      <c r="CU2729" s="16">
        <f>Таблица1[[#This Row],[Lкан_леб,мм]]</f>
        <v>57860.632502984605</v>
      </c>
      <c r="CV2729" s="14">
        <f>2534431-(Таблица1[[#This Row],[Т23]]+Таблица1[[#This Row],[угол обхв3]])</f>
        <v>2448916.3061731127</v>
      </c>
      <c r="CW2729" s="50">
        <f>SUM(X2729:AC2729,AD2729:AI2729)-Таблица1[[#This Row],[lподв_min, мм]]</f>
        <v>22676.957126101417</v>
      </c>
      <c r="CX2729" s="17">
        <f>CW3168-Таблица1[[#This Row],[Суммарная длина каната]]</f>
        <v>-2448916.3061731127</v>
      </c>
    </row>
    <row r="2730" spans="1:102" x14ac:dyDescent="0.25">
      <c r="A2730" s="21">
        <v>2729</v>
      </c>
      <c r="B2730" s="10">
        <v>69.709999999996569</v>
      </c>
      <c r="C2730" s="10">
        <v>88.197959183673518</v>
      </c>
      <c r="D2730" s="11">
        <v>11394.519322189783</v>
      </c>
      <c r="E2730" s="11">
        <v>17748.707875475106</v>
      </c>
      <c r="F2730" s="11">
        <v>11281.667666177056</v>
      </c>
      <c r="G2730" s="11">
        <v>17832.287201478521</v>
      </c>
      <c r="H2730" s="11">
        <v>11802.518832189784</v>
      </c>
      <c r="I2730" s="11">
        <v>13204.700700495965</v>
      </c>
      <c r="J2730" s="11">
        <v>4544.0071749791396</v>
      </c>
      <c r="K2730" s="11">
        <v>25984.006845111344</v>
      </c>
      <c r="L2730" s="11">
        <v>1200.6869817758825</v>
      </c>
      <c r="M2730" s="11">
        <v>57860.632502984605</v>
      </c>
      <c r="N2730" s="11">
        <v>2958.9072250009363</v>
      </c>
      <c r="O2730" s="11">
        <v>21505.371673185513</v>
      </c>
      <c r="P2730" s="43">
        <v>5864.1347565741653</v>
      </c>
      <c r="Q2730" s="11">
        <v>21898.32190046593</v>
      </c>
      <c r="R2730" s="11">
        <v>10608.911466240261</v>
      </c>
      <c r="S2730" s="11">
        <v>19155.453515834583</v>
      </c>
      <c r="T2730" s="11">
        <v>11852.50693690433</v>
      </c>
      <c r="U2730" s="11">
        <v>18528.729250033575</v>
      </c>
      <c r="V2730" s="11">
        <v>11394.519322189783</v>
      </c>
      <c r="W2730" s="11">
        <v>17748.707875475106</v>
      </c>
      <c r="X2730" s="12">
        <v>0</v>
      </c>
      <c r="Y2730" s="12">
        <v>410.44274013984244</v>
      </c>
      <c r="Z2730" s="12">
        <v>268.70371691174984</v>
      </c>
      <c r="AA2730" s="44">
        <v>232.04019061955876</v>
      </c>
      <c r="AB2730" s="45">
        <v>47.25382933378441</v>
      </c>
      <c r="AC2730" s="12">
        <v>242.24650477094704</v>
      </c>
      <c r="AD2730" s="12">
        <v>11509.015625481616</v>
      </c>
      <c r="AE2730" s="12">
        <v>2931.6815808219699</v>
      </c>
      <c r="AF2730" s="12">
        <v>5480.5321821881498</v>
      </c>
      <c r="AG2730" s="44">
        <v>1128.4755203370639</v>
      </c>
      <c r="AH2730" s="45">
        <v>390.29476040552265</v>
      </c>
      <c r="AI2730" s="12">
        <v>4544.0071758770218</v>
      </c>
      <c r="AJ2730" s="12">
        <v>-65.34168296615114</v>
      </c>
      <c r="AK2730" s="12">
        <v>-7.7028674225292013</v>
      </c>
      <c r="AL2730" s="12">
        <v>30.031419142474004</v>
      </c>
      <c r="AM2730" s="44">
        <v>62.617016201081441</v>
      </c>
      <c r="AN2730" s="45">
        <v>55.981121625940915</v>
      </c>
      <c r="AO2730" s="12">
        <v>89.999999873909118</v>
      </c>
      <c r="AP2730" s="12">
        <v>-2213.5186376106008</v>
      </c>
      <c r="AQ2730" s="12">
        <v>2904.2206267771758</v>
      </c>
      <c r="AR2730" s="12">
        <v>6068.3284851625413</v>
      </c>
      <c r="AS2730" s="44">
        <v>10971.195890454386</v>
      </c>
      <c r="AT2730" s="45">
        <v>11514.334798987729</v>
      </c>
      <c r="AU2730" s="12">
        <v>11802.519322189783</v>
      </c>
      <c r="AV2730" s="12">
        <v>11216.060940033014</v>
      </c>
      <c r="AW2730" s="12">
        <v>21909.690082331959</v>
      </c>
      <c r="AX2730" s="12">
        <v>22251.548345123145</v>
      </c>
      <c r="AY2730" s="44">
        <v>19343.107441910855</v>
      </c>
      <c r="AZ2730" s="45">
        <v>18300.467108764125</v>
      </c>
      <c r="BA2730" s="12">
        <v>17748.707876372988</v>
      </c>
      <c r="BB2730" s="12">
        <v>2588.1119545148576</v>
      </c>
      <c r="BC2730" s="12">
        <v>5809.4481583504048</v>
      </c>
      <c r="BD2730" s="12">
        <v>10813.105194828639</v>
      </c>
      <c r="BE2730" s="44">
        <v>11490.222512690205</v>
      </c>
      <c r="BF2730" s="45">
        <v>11732.691460106384</v>
      </c>
      <c r="BG2730" s="12">
        <v>11802.519332189784</v>
      </c>
      <c r="BH2730" s="12">
        <v>21675.591728952033</v>
      </c>
      <c r="BI2730" s="12">
        <v>22302.640309612376</v>
      </c>
      <c r="BJ2730" s="12">
        <v>19508.679960491798</v>
      </c>
      <c r="BK2730" s="44">
        <v>18341.075323957302</v>
      </c>
      <c r="BL2730" s="45">
        <v>17976.970016744555</v>
      </c>
      <c r="BM2730" s="12">
        <v>13204.700700495967</v>
      </c>
      <c r="BN2730" s="12">
        <v>0</v>
      </c>
      <c r="BO2730" s="12">
        <v>57.638815543621945</v>
      </c>
      <c r="BP2730" s="12">
        <v>37.734286565003202</v>
      </c>
      <c r="BQ2730" s="48">
        <v>32.585597058607433</v>
      </c>
      <c r="BR2730" s="49">
        <v>6.6358945751405223</v>
      </c>
      <c r="BS2730" s="13">
        <v>34.018878247968203</v>
      </c>
      <c r="BT2730" s="12">
        <v>469.36749701539247</v>
      </c>
      <c r="BV2730" s="14">
        <f>Таблица1[[#This Row],[Lкан_леб,мм]]</f>
        <v>57860.632502984605</v>
      </c>
      <c r="BW2730" s="50">
        <f>Таблица1[[#This Row],[угол обхв4]]+Таблица1[[#This Row],[Lдуг 3,мм]]</f>
        <v>11509.015625481616</v>
      </c>
      <c r="BX2730" s="54">
        <f>Таблица1[[#This Row],[угол обхв5]]+Таблица1[[#This Row],[Y5, мм]]</f>
        <v>58271.075243124447</v>
      </c>
      <c r="BY2730" s="14">
        <f>Таблица1[[#This Row],[угол обхв6]]+Таблица1[[#This Row],[Lдуг 4,мм]]</f>
        <v>14440.697206303586</v>
      </c>
      <c r="BZ2730" s="14">
        <f>Таблица1[[#This Row],[Т1]]+Таблица1[[#This Row],[X6, мм]]</f>
        <v>58539.778960036194</v>
      </c>
      <c r="CA2730" s="14">
        <f>Таблица1[[#This Row],[Т2]]+Таблица1[[#This Row],[Lдуг 5,мм]]</f>
        <v>19921.229388491738</v>
      </c>
      <c r="CB2730" s="14">
        <f>Таблица1[[#This Row],[Т3]]+Таблица1[[#This Row],[Y6, мм]]</f>
        <v>58771.819150655756</v>
      </c>
      <c r="CC2730" s="14">
        <f>Таблица1[[#This Row],[Т4]]+Таблица1[[#This Row],[Lдуг 6,мм]]</f>
        <v>21049.7049088288</v>
      </c>
      <c r="CD2730" s="14">
        <f>Таблица1[[#This Row],[Т5]]+Таблица1[[#This Row],[Lдуг 1,мм]]</f>
        <v>58819.072979989542</v>
      </c>
      <c r="CE2730" s="14">
        <f>Таблица1[[#This Row],[Т6]]+Таблица1[[#This Row],[Lпрям1, мм]]</f>
        <v>21439.999669234323</v>
      </c>
      <c r="CF2730" s="15">
        <f>Таблица1[[#This Row],[Т7]]+Таблица1[[#This Row],[Lдуг 2,мм]]</f>
        <v>59061.31948476049</v>
      </c>
      <c r="CG2730" s="14">
        <f>Таблица1[[#This Row],[Т8]]+Таблица1[[#This Row],[Lпрям2, мм]]</f>
        <v>25984.006845111344</v>
      </c>
      <c r="CH2730" s="14">
        <f>Таблица1[[#This Row],[Т9]]-Таблица1[[#This Row],[Т9]]</f>
        <v>0</v>
      </c>
      <c r="CI2730" s="50">
        <f>Таблица1[[#This Row],[Т9]]-Таблица1[[#This Row],[Т8]]</f>
        <v>37621.319815526163</v>
      </c>
      <c r="CJ2730" s="54">
        <f>Таблица1[[#This Row],[Т9]]-Таблица1[[#This Row],[Т7]]</f>
        <v>242.24650477094838</v>
      </c>
      <c r="CK2730" s="14">
        <f>Таблица1[[#This Row],[Т9]]-Таблица1[[#This Row],[Т6]]</f>
        <v>38011.614575931686</v>
      </c>
      <c r="CL2730" s="14">
        <f>Таблица1[[#This Row],[Т9]]-Таблица1[[#This Row],[Т5]]</f>
        <v>289.50033410473407</v>
      </c>
      <c r="CM2730" s="14">
        <f>Таблица1[[#This Row],[Т9]]-Таблица1[[#This Row],[Т4]]</f>
        <v>39140.090096268752</v>
      </c>
      <c r="CN2730" s="14">
        <f>Таблица1[[#This Row],[Т9]]-Таблица1[[#This Row],[Т3]]</f>
        <v>521.54052472429612</v>
      </c>
      <c r="CO2730" s="14">
        <f>Таблица1[[#This Row],[Т9]]-Таблица1[[#This Row],[Т2]]</f>
        <v>44620.622278456904</v>
      </c>
      <c r="CP2730" s="14">
        <f>Таблица1[[#This Row],[Т9]]-Таблица1[[#This Row],[Т1]]</f>
        <v>790.24424163604272</v>
      </c>
      <c r="CQ2730" s="14">
        <f>Таблица1[[#This Row],[Т9]]-Таблица1[[#This Row],[угол обхв6]]</f>
        <v>47552.303859278873</v>
      </c>
      <c r="CR2730" s="14">
        <f>Таблица1[[#This Row],[Т9]]-Таблица1[[#This Row],[угол обхв5]]</f>
        <v>1200.6869817758852</v>
      </c>
      <c r="CS2730" s="14">
        <f>Таблица1[[#This Row],[Т9]]-Таблица1[[#This Row],[угол обхв4]]</f>
        <v>59061.31948476049</v>
      </c>
      <c r="CT2730" s="14">
        <f>Таблица1[[#This Row],[Lкан_прям, мм]]+Таблица1[[#This Row],[Lкан_дуг, мм]]+Таблица1[[#This Row],[Lкан_леб,мм]]</f>
        <v>85045.326329871838</v>
      </c>
      <c r="CU2730" s="16">
        <f>Таблица1[[#This Row],[Lкан_леб,мм]]</f>
        <v>57860.632502984605</v>
      </c>
      <c r="CV2730" s="14">
        <f>2534431-(Таблица1[[#This Row],[Т23]]+Таблица1[[#This Row],[угол обхв3]])</f>
        <v>2448916.3061731127</v>
      </c>
      <c r="CW2730" s="50">
        <f>SUM(X2730:AC2730,AD2730:AI2730)-Таблица1[[#This Row],[lподв_min, мм]]</f>
        <v>22640.686651908083</v>
      </c>
      <c r="CX2730" s="17">
        <f>CW3169-Таблица1[[#This Row],[Суммарная длина каната]]</f>
        <v>-2448916.3061731127</v>
      </c>
    </row>
    <row r="2731" spans="1:102" x14ac:dyDescent="0.25">
      <c r="A2731" s="21">
        <v>2730</v>
      </c>
      <c r="B2731" s="10">
        <v>69.709999999996569</v>
      </c>
      <c r="C2731" s="10">
        <v>90.88204081632658</v>
      </c>
      <c r="D2731" s="11">
        <v>11530.808894086349</v>
      </c>
      <c r="E2731" s="11">
        <v>18103.810606439492</v>
      </c>
      <c r="F2731" s="11">
        <v>11414.167114572054</v>
      </c>
      <c r="G2731" s="11">
        <v>18182.013517329935</v>
      </c>
      <c r="H2731" s="11">
        <v>11938.80840408635</v>
      </c>
      <c r="I2731" s="11">
        <v>13522.230414331212</v>
      </c>
      <c r="J2731" s="11">
        <v>4581.5801921082802</v>
      </c>
      <c r="K2731" s="11">
        <v>25984.006845103984</v>
      </c>
      <c r="L2731" s="11">
        <v>1200.686981783251</v>
      </c>
      <c r="M2731" s="11">
        <v>57860.632502984605</v>
      </c>
      <c r="N2731" s="11">
        <v>2958.9072250009363</v>
      </c>
      <c r="O2731" s="11">
        <v>21505.371673185513</v>
      </c>
      <c r="P2731" s="43">
        <v>5812.1695990120243</v>
      </c>
      <c r="Q2731" s="11">
        <v>21989.890200687634</v>
      </c>
      <c r="R2731" s="11">
        <v>10680.186517469147</v>
      </c>
      <c r="S2731" s="11">
        <v>19472.223764954895</v>
      </c>
      <c r="T2731" s="11">
        <v>11951.766495656197</v>
      </c>
      <c r="U2731" s="11">
        <v>18904.423307862944</v>
      </c>
      <c r="V2731" s="11">
        <v>11530.808894086349</v>
      </c>
      <c r="W2731" s="11">
        <v>18103.810606439492</v>
      </c>
      <c r="X2731" s="12">
        <v>0</v>
      </c>
      <c r="Y2731" s="12">
        <v>396.66574351883776</v>
      </c>
      <c r="Z2731" s="12">
        <v>263.36752028485699</v>
      </c>
      <c r="AA2731" s="44">
        <v>232.04019061955896</v>
      </c>
      <c r="AB2731" s="45">
        <v>47.253829333787031</v>
      </c>
      <c r="AC2731" s="12">
        <v>261.35969802621031</v>
      </c>
      <c r="AD2731" s="12">
        <v>11509.015625481616</v>
      </c>
      <c r="AE2731" s="12">
        <v>2894.1085636928369</v>
      </c>
      <c r="AF2731" s="12">
        <v>5480.5321821881471</v>
      </c>
      <c r="AG2731" s="44">
        <v>1128.4755203370619</v>
      </c>
      <c r="AH2731" s="45">
        <v>390.29476040551725</v>
      </c>
      <c r="AI2731" s="12">
        <v>4581.5801929988011</v>
      </c>
      <c r="AJ2731" s="12">
        <v>-65.34168296615114</v>
      </c>
      <c r="AK2731" s="12">
        <v>-9.6375825224055838</v>
      </c>
      <c r="AL2731" s="12">
        <v>27.347337509820896</v>
      </c>
      <c r="AM2731" s="44">
        <v>59.932934568428358</v>
      </c>
      <c r="AN2731" s="45">
        <v>53.29703999328747</v>
      </c>
      <c r="AO2731" s="12">
        <v>89.999999874943171</v>
      </c>
      <c r="AP2731" s="12">
        <v>-2213.5186376106008</v>
      </c>
      <c r="AQ2731" s="12">
        <v>2890.6017157671627</v>
      </c>
      <c r="AR2731" s="12">
        <v>5999.5980953024773</v>
      </c>
      <c r="AS2731" s="44">
        <v>11033.285855643931</v>
      </c>
      <c r="AT2731" s="45">
        <v>11624.654630008097</v>
      </c>
      <c r="AU2731" s="12">
        <v>11938.808894086347</v>
      </c>
      <c r="AV2731" s="12">
        <v>11216.060940033014</v>
      </c>
      <c r="AW2731" s="12">
        <v>21907.613338616029</v>
      </c>
      <c r="AX2731" s="12">
        <v>22352.29130275315</v>
      </c>
      <c r="AY2731" s="44">
        <v>19676.637212116595</v>
      </c>
      <c r="AZ2731" s="45">
        <v>18660.575348363138</v>
      </c>
      <c r="BA2731" s="12">
        <v>18103.810607330015</v>
      </c>
      <c r="BB2731" s="12">
        <v>2588.1119545148576</v>
      </c>
      <c r="BC2731" s="12">
        <v>5743.8640897782507</v>
      </c>
      <c r="BD2731" s="12">
        <v>10867.6150137596</v>
      </c>
      <c r="BE2731" s="44">
        <v>11598.667157481412</v>
      </c>
      <c r="BF2731" s="45">
        <v>11857.920759734448</v>
      </c>
      <c r="BG2731" s="12">
        <v>11938.808904086351</v>
      </c>
      <c r="BH2731" s="12">
        <v>21675.591728952033</v>
      </c>
      <c r="BI2731" s="12">
        <v>22392.13186611815</v>
      </c>
      <c r="BJ2731" s="12">
        <v>19834.624867020411</v>
      </c>
      <c r="BK2731" s="44">
        <v>18700.009860701248</v>
      </c>
      <c r="BL2731" s="45">
        <v>18347.658565939299</v>
      </c>
      <c r="BM2731" s="12">
        <v>13522.230414331212</v>
      </c>
      <c r="BN2731" s="12">
        <v>0</v>
      </c>
      <c r="BO2731" s="12">
        <v>55.70410044374556</v>
      </c>
      <c r="BP2731" s="12">
        <v>36.984920032226476</v>
      </c>
      <c r="BQ2731" s="48">
        <v>32.585597058607462</v>
      </c>
      <c r="BR2731" s="49">
        <v>6.6358945751408918</v>
      </c>
      <c r="BS2731" s="13">
        <v>36.702959881655701</v>
      </c>
      <c r="BT2731" s="12">
        <v>469.36749701539247</v>
      </c>
      <c r="BV2731" s="14">
        <f>Таблица1[[#This Row],[Lкан_леб,мм]]</f>
        <v>57860.632502984605</v>
      </c>
      <c r="BW2731" s="50">
        <f>Таблица1[[#This Row],[угол обхв4]]+Таблица1[[#This Row],[Lдуг 3,мм]]</f>
        <v>11509.015625481616</v>
      </c>
      <c r="BX2731" s="54">
        <f>Таблица1[[#This Row],[угол обхв5]]+Таблица1[[#This Row],[Y5, мм]]</f>
        <v>58257.298246503444</v>
      </c>
      <c r="BY2731" s="14">
        <f>Таблица1[[#This Row],[угол обхв6]]+Таблица1[[#This Row],[Lдуг 4,мм]]</f>
        <v>14403.124189174452</v>
      </c>
      <c r="BZ2731" s="14">
        <f>Таблица1[[#This Row],[Т1]]+Таблица1[[#This Row],[X6, мм]]</f>
        <v>58520.665766788297</v>
      </c>
      <c r="CA2731" s="14">
        <f>Таблица1[[#This Row],[Т2]]+Таблица1[[#This Row],[Lдуг 5,мм]]</f>
        <v>19883.656371362598</v>
      </c>
      <c r="CB2731" s="14">
        <f>Таблица1[[#This Row],[Т3]]+Таблица1[[#This Row],[Y6, мм]]</f>
        <v>58752.705957407859</v>
      </c>
      <c r="CC2731" s="14">
        <f>Таблица1[[#This Row],[Т4]]+Таблица1[[#This Row],[Lдуг 6,мм]]</f>
        <v>21012.131891699661</v>
      </c>
      <c r="CD2731" s="14">
        <f>Таблица1[[#This Row],[Т5]]+Таблица1[[#This Row],[Lдуг 1,мм]]</f>
        <v>58799.959786741645</v>
      </c>
      <c r="CE2731" s="14">
        <f>Таблица1[[#This Row],[Т6]]+Таблица1[[#This Row],[Lпрям1, мм]]</f>
        <v>21402.42665210518</v>
      </c>
      <c r="CF2731" s="15">
        <f>Таблица1[[#This Row],[Т7]]+Таблица1[[#This Row],[Lдуг 2,мм]]</f>
        <v>59061.319484767853</v>
      </c>
      <c r="CG2731" s="14">
        <f>Таблица1[[#This Row],[Т8]]+Таблица1[[#This Row],[Lпрям2, мм]]</f>
        <v>25984.006845103981</v>
      </c>
      <c r="CH2731" s="14">
        <f>Таблица1[[#This Row],[Т9]]-Таблица1[[#This Row],[Т9]]</f>
        <v>0</v>
      </c>
      <c r="CI2731" s="50">
        <f>Таблица1[[#This Row],[Т9]]-Таблица1[[#This Row],[Т8]]</f>
        <v>37658.892832662677</v>
      </c>
      <c r="CJ2731" s="54">
        <f>Таблица1[[#This Row],[Т9]]-Таблица1[[#This Row],[Т7]]</f>
        <v>261.35969802620821</v>
      </c>
      <c r="CK2731" s="14">
        <f>Таблица1[[#This Row],[Т9]]-Таблица1[[#This Row],[Т6]]</f>
        <v>38049.187593068193</v>
      </c>
      <c r="CL2731" s="14">
        <f>Таблица1[[#This Row],[Т9]]-Таблица1[[#This Row],[Т5]]</f>
        <v>308.6135273599939</v>
      </c>
      <c r="CM2731" s="14">
        <f>Таблица1[[#This Row],[Т9]]-Таблица1[[#This Row],[Т4]]</f>
        <v>39177.663113405259</v>
      </c>
      <c r="CN2731" s="14">
        <f>Таблица1[[#This Row],[Т9]]-Таблица1[[#This Row],[Т3]]</f>
        <v>540.65371797955595</v>
      </c>
      <c r="CO2731" s="14">
        <f>Таблица1[[#This Row],[Т9]]-Таблица1[[#This Row],[Т2]]</f>
        <v>44658.195295593403</v>
      </c>
      <c r="CP2731" s="14">
        <f>Таблица1[[#This Row],[Т9]]-Таблица1[[#This Row],[Т1]]</f>
        <v>804.02123826440948</v>
      </c>
      <c r="CQ2731" s="14">
        <f>Таблица1[[#This Row],[Т9]]-Таблица1[[#This Row],[угол обхв6]]</f>
        <v>47552.303859286236</v>
      </c>
      <c r="CR2731" s="14">
        <f>Таблица1[[#This Row],[Т9]]-Таблица1[[#This Row],[угол обхв5]]</f>
        <v>1200.6869817832485</v>
      </c>
      <c r="CS2731" s="14">
        <f>Таблица1[[#This Row],[Т9]]-Таблица1[[#This Row],[угол обхв4]]</f>
        <v>59061.319484767853</v>
      </c>
      <c r="CT2731" s="14">
        <f>Таблица1[[#This Row],[Lкан_прям, мм]]+Таблица1[[#This Row],[Lкан_дуг, мм]]+Таблица1[[#This Row],[Lкан_леб,мм]]</f>
        <v>85045.326329871838</v>
      </c>
      <c r="CU2731" s="16">
        <f>Таблица1[[#This Row],[Lкан_леб,мм]]</f>
        <v>57860.632502984605</v>
      </c>
      <c r="CV2731" s="14">
        <f>2534431-(Таблица1[[#This Row],[Т23]]+Таблица1[[#This Row],[угол обхв3]])</f>
        <v>2448916.3061731127</v>
      </c>
      <c r="CW2731" s="50">
        <f>SUM(X2731:AC2731,AD2731:AI2731)-Таблица1[[#This Row],[lподв_min, мм]]</f>
        <v>22603.113634778951</v>
      </c>
      <c r="CX2731" s="17">
        <f>CW3170-Таблица1[[#This Row],[Суммарная длина каната]]</f>
        <v>-2448916.3061731127</v>
      </c>
    </row>
    <row r="2732" spans="1:102" x14ac:dyDescent="0.25">
      <c r="A2732" s="21">
        <v>2731</v>
      </c>
      <c r="B2732" s="10">
        <v>69.709999999996569</v>
      </c>
      <c r="C2732" s="10">
        <v>93.566122448979641</v>
      </c>
      <c r="D2732" s="11">
        <v>11650.31986523353</v>
      </c>
      <c r="E2732" s="11">
        <v>18464.906057423806</v>
      </c>
      <c r="F2732" s="11">
        <v>11530.143892035321</v>
      </c>
      <c r="G2732" s="11">
        <v>18537.560964111952</v>
      </c>
      <c r="H2732" s="11">
        <v>12058.319375233532</v>
      </c>
      <c r="I2732" s="11">
        <v>13844.482989030352</v>
      </c>
      <c r="J2732" s="11">
        <v>4620.4230683934547</v>
      </c>
      <c r="K2732" s="11">
        <v>25984.006845096486</v>
      </c>
      <c r="L2732" s="11">
        <v>1200.6869817907407</v>
      </c>
      <c r="M2732" s="11">
        <v>57860.632502984605</v>
      </c>
      <c r="N2732" s="11">
        <v>2958.9072250009363</v>
      </c>
      <c r="O2732" s="11">
        <v>21505.371673185513</v>
      </c>
      <c r="P2732" s="43">
        <v>5755.973405716295</v>
      </c>
      <c r="Q2732" s="11">
        <v>22078.924570820858</v>
      </c>
      <c r="R2732" s="11">
        <v>10736.54936291147</v>
      </c>
      <c r="S2732" s="11">
        <v>19791.984227346773</v>
      </c>
      <c r="T2732" s="11">
        <v>12033.323808609211</v>
      </c>
      <c r="U2732" s="11">
        <v>19284.3534195885</v>
      </c>
      <c r="V2732" s="11">
        <v>11650.31986523353</v>
      </c>
      <c r="W2732" s="11">
        <v>18464.906057423806</v>
      </c>
      <c r="X2732" s="12">
        <v>0</v>
      </c>
      <c r="Y2732" s="12">
        <v>382.77579152314166</v>
      </c>
      <c r="Z2732" s="12">
        <v>258.14427903265619</v>
      </c>
      <c r="AA2732" s="44">
        <v>232.04019061955913</v>
      </c>
      <c r="AB2732" s="45">
        <v>47.253829333788481</v>
      </c>
      <c r="AC2732" s="12">
        <v>280.47289128159508</v>
      </c>
      <c r="AD2732" s="12">
        <v>11509.015625481616</v>
      </c>
      <c r="AE2732" s="12">
        <v>2855.2656874076542</v>
      </c>
      <c r="AF2732" s="12">
        <v>5480.532182188148</v>
      </c>
      <c r="AG2732" s="44">
        <v>1128.4755203370592</v>
      </c>
      <c r="AH2732" s="45">
        <v>390.2947604055172</v>
      </c>
      <c r="AI2732" s="12">
        <v>4620.4230692764904</v>
      </c>
      <c r="AJ2732" s="12">
        <v>-65.34168296615114</v>
      </c>
      <c r="AK2732" s="12">
        <v>-11.588160039544553</v>
      </c>
      <c r="AL2732" s="12">
        <v>24.663255877167877</v>
      </c>
      <c r="AM2732" s="44">
        <v>57.248852935775361</v>
      </c>
      <c r="AN2732" s="45">
        <v>50.612958360634266</v>
      </c>
      <c r="AO2732" s="12">
        <v>89.999999875994504</v>
      </c>
      <c r="AP2732" s="12">
        <v>-2213.5186376106008</v>
      </c>
      <c r="AQ2732" s="12">
        <v>2876.950024566926</v>
      </c>
      <c r="AR2732" s="12">
        <v>5926.2254230605104</v>
      </c>
      <c r="AS2732" s="44">
        <v>11079.688861355664</v>
      </c>
      <c r="AT2732" s="45">
        <v>11717.989948450728</v>
      </c>
      <c r="AU2732" s="12">
        <v>12058.31986523353</v>
      </c>
      <c r="AV2732" s="12">
        <v>11216.060940033014</v>
      </c>
      <c r="AW2732" s="12">
        <v>21905.055319707386</v>
      </c>
      <c r="AX2732" s="12">
        <v>22449.705167117678</v>
      </c>
      <c r="AY2732" s="44">
        <v>20012.70868137819</v>
      </c>
      <c r="AZ2732" s="45">
        <v>19025.45468139623</v>
      </c>
      <c r="BA2732" s="12">
        <v>18464.906058306846</v>
      </c>
      <c r="BB2732" s="12">
        <v>2588.1119545148576</v>
      </c>
      <c r="BC2732" s="12">
        <v>5674.0162052822852</v>
      </c>
      <c r="BD2732" s="12">
        <v>10906.801380255683</v>
      </c>
      <c r="BE2732" s="44">
        <v>11690.184310165016</v>
      </c>
      <c r="BF2732" s="45">
        <v>11965.653725392012</v>
      </c>
      <c r="BG2732" s="12">
        <v>12058.319875233532</v>
      </c>
      <c r="BH2732" s="12">
        <v>21675.591728952033</v>
      </c>
      <c r="BI2732" s="12">
        <v>22478.608217342731</v>
      </c>
      <c r="BJ2732" s="12">
        <v>20162.764823643593</v>
      </c>
      <c r="BK2732" s="44">
        <v>19063.628965557087</v>
      </c>
      <c r="BL2732" s="45">
        <v>18723.804795616077</v>
      </c>
      <c r="BM2732" s="12">
        <v>13844.482989030354</v>
      </c>
      <c r="BN2732" s="12">
        <v>0</v>
      </c>
      <c r="BO2732" s="12">
        <v>53.753522926606593</v>
      </c>
      <c r="BP2732" s="12">
        <v>36.251415916712425</v>
      </c>
      <c r="BQ2732" s="48">
        <v>32.585597058607483</v>
      </c>
      <c r="BR2732" s="49">
        <v>6.6358945751410952</v>
      </c>
      <c r="BS2732" s="13">
        <v>39.387041515360245</v>
      </c>
      <c r="BT2732" s="12">
        <v>469.36749701539247</v>
      </c>
      <c r="BV2732" s="14">
        <f>Таблица1[[#This Row],[Lкан_леб,мм]]</f>
        <v>57860.632502984605</v>
      </c>
      <c r="BW2732" s="50">
        <f>Таблица1[[#This Row],[угол обхв4]]+Таблица1[[#This Row],[Lдуг 3,мм]]</f>
        <v>11509.015625481616</v>
      </c>
      <c r="BX2732" s="54">
        <f>Таблица1[[#This Row],[угол обхв5]]+Таблица1[[#This Row],[Y5, мм]]</f>
        <v>58243.408294507746</v>
      </c>
      <c r="BY2732" s="14">
        <f>Таблица1[[#This Row],[угол обхв6]]+Таблица1[[#This Row],[Lдуг 4,мм]]</f>
        <v>14364.28131288927</v>
      </c>
      <c r="BZ2732" s="14">
        <f>Таблица1[[#This Row],[Т1]]+Таблица1[[#This Row],[X6, мм]]</f>
        <v>58501.552573540401</v>
      </c>
      <c r="CA2732" s="14">
        <f>Таблица1[[#This Row],[Т2]]+Таблица1[[#This Row],[Lдуг 5,мм]]</f>
        <v>19844.813495077418</v>
      </c>
      <c r="CB2732" s="14">
        <f>Таблица1[[#This Row],[Т3]]+Таблица1[[#This Row],[Y6, мм]]</f>
        <v>58733.592764159963</v>
      </c>
      <c r="CC2732" s="14">
        <f>Таблица1[[#This Row],[Т4]]+Таблица1[[#This Row],[Lдуг 6,мм]]</f>
        <v>20973.289015414477</v>
      </c>
      <c r="CD2732" s="14">
        <f>Таблица1[[#This Row],[Т5]]+Таблица1[[#This Row],[Lдуг 1,мм]]</f>
        <v>58780.846593493749</v>
      </c>
      <c r="CE2732" s="14">
        <f>Таблица1[[#This Row],[Т6]]+Таблица1[[#This Row],[Lпрям1, мм]]</f>
        <v>21363.583775819996</v>
      </c>
      <c r="CF2732" s="15">
        <f>Таблица1[[#This Row],[Т7]]+Таблица1[[#This Row],[Lдуг 2,мм]]</f>
        <v>59061.31948477534</v>
      </c>
      <c r="CG2732" s="14">
        <f>Таблица1[[#This Row],[Т8]]+Таблица1[[#This Row],[Lпрям2, мм]]</f>
        <v>25984.006845096486</v>
      </c>
      <c r="CH2732" s="14">
        <f>Таблица1[[#This Row],[Т9]]-Таблица1[[#This Row],[Т9]]</f>
        <v>0</v>
      </c>
      <c r="CI2732" s="50">
        <f>Таблица1[[#This Row],[Т9]]-Таблица1[[#This Row],[Т8]]</f>
        <v>37697.735708955341</v>
      </c>
      <c r="CJ2732" s="54">
        <f>Таблица1[[#This Row],[Т9]]-Таблица1[[#This Row],[Т7]]</f>
        <v>280.47289128159173</v>
      </c>
      <c r="CK2732" s="14">
        <f>Таблица1[[#This Row],[Т9]]-Таблица1[[#This Row],[Т6]]</f>
        <v>38088.030469360863</v>
      </c>
      <c r="CL2732" s="14">
        <f>Таблица1[[#This Row],[Т9]]-Таблица1[[#This Row],[Т5]]</f>
        <v>327.72672061537742</v>
      </c>
      <c r="CM2732" s="14">
        <f>Таблица1[[#This Row],[Т9]]-Таблица1[[#This Row],[Т4]]</f>
        <v>39216.505989697922</v>
      </c>
      <c r="CN2732" s="14">
        <f>Таблица1[[#This Row],[Т9]]-Таблица1[[#This Row],[Т3]]</f>
        <v>559.76691123493947</v>
      </c>
      <c r="CO2732" s="14">
        <f>Таблица1[[#This Row],[Т9]]-Таблица1[[#This Row],[Т2]]</f>
        <v>44697.038171886074</v>
      </c>
      <c r="CP2732" s="14">
        <f>Таблица1[[#This Row],[Т9]]-Таблица1[[#This Row],[Т1]]</f>
        <v>817.91119026759407</v>
      </c>
      <c r="CQ2732" s="14">
        <f>Таблица1[[#This Row],[Т9]]-Таблица1[[#This Row],[угол обхв6]]</f>
        <v>47552.303859293723</v>
      </c>
      <c r="CR2732" s="14">
        <f>Таблица1[[#This Row],[Т9]]-Таблица1[[#This Row],[угол обхв5]]</f>
        <v>1200.6869817907354</v>
      </c>
      <c r="CS2732" s="14">
        <f>Таблица1[[#This Row],[Т9]]-Таблица1[[#This Row],[угол обхв4]]</f>
        <v>59061.31948477534</v>
      </c>
      <c r="CT2732" s="14">
        <f>Таблица1[[#This Row],[Lкан_прям, мм]]+Таблица1[[#This Row],[Lкан_дуг, мм]]+Таблица1[[#This Row],[Lкан_леб,мм]]</f>
        <v>85045.326329871838</v>
      </c>
      <c r="CU2732" s="16">
        <f>Таблица1[[#This Row],[Lкан_леб,мм]]</f>
        <v>57860.632502984605</v>
      </c>
      <c r="CV2732" s="14">
        <f>2534431-(Таблица1[[#This Row],[Т23]]+Таблица1[[#This Row],[угол обхв3]])</f>
        <v>2448916.3061731127</v>
      </c>
      <c r="CW2732" s="50">
        <f>SUM(X2732:AC2732,AD2732:AI2732)-Таблица1[[#This Row],[lподв_min, мм]]</f>
        <v>22564.270758493774</v>
      </c>
      <c r="CX2732" s="17">
        <f>CW3171-Таблица1[[#This Row],[Суммарная длина каната]]</f>
        <v>-2448916.3061731127</v>
      </c>
    </row>
    <row r="2733" spans="1:102" x14ac:dyDescent="0.25">
      <c r="A2733" s="21">
        <v>2732</v>
      </c>
      <c r="B2733" s="10">
        <v>69.709999999996569</v>
      </c>
      <c r="C2733" s="10">
        <v>96.250204081632717</v>
      </c>
      <c r="D2733" s="11">
        <v>11752.790010370531</v>
      </c>
      <c r="E2733" s="11">
        <v>18831.201930048264</v>
      </c>
      <c r="F2733" s="11">
        <v>11629.343527864921</v>
      </c>
      <c r="G2733" s="11">
        <v>18898.149416610438</v>
      </c>
      <c r="H2733" s="11">
        <v>12160.789520370532</v>
      </c>
      <c r="I2733" s="11">
        <v>14170.700591816709</v>
      </c>
      <c r="J2733" s="11">
        <v>4660.5013382315565</v>
      </c>
      <c r="K2733" s="11">
        <v>25984.006845088901</v>
      </c>
      <c r="L2733" s="11">
        <v>1200.686981798329</v>
      </c>
      <c r="M2733" s="11">
        <v>57860.632502984605</v>
      </c>
      <c r="N2733" s="11">
        <v>2958.9072250009363</v>
      </c>
      <c r="O2733" s="11">
        <v>21505.371673185513</v>
      </c>
      <c r="P2733" s="43">
        <v>5695.6694796883767</v>
      </c>
      <c r="Q2733" s="11">
        <v>22165.2296559061</v>
      </c>
      <c r="R2733" s="11">
        <v>10777.87633390565</v>
      </c>
      <c r="S2733" s="11">
        <v>20114.033299886767</v>
      </c>
      <c r="T2733" s="11">
        <v>12096.999926605373</v>
      </c>
      <c r="U2733" s="11">
        <v>19667.68596071807</v>
      </c>
      <c r="V2733" s="11">
        <v>11752.790010370531</v>
      </c>
      <c r="W2733" s="11">
        <v>18831.201930048264</v>
      </c>
      <c r="X2733" s="12">
        <v>0</v>
      </c>
      <c r="Y2733" s="12">
        <v>368.76435320069646</v>
      </c>
      <c r="Z2733" s="12">
        <v>253.04252410720451</v>
      </c>
      <c r="AA2733" s="44">
        <v>232.04019061955808</v>
      </c>
      <c r="AB2733" s="45">
        <v>47.253829333785944</v>
      </c>
      <c r="AC2733" s="12">
        <v>299.5860845370841</v>
      </c>
      <c r="AD2733" s="12">
        <v>11509.015625481616</v>
      </c>
      <c r="AE2733" s="12">
        <v>2815.1874175695589</v>
      </c>
      <c r="AF2733" s="12">
        <v>5480.5321821881489</v>
      </c>
      <c r="AG2733" s="44">
        <v>1128.4755203370617</v>
      </c>
      <c r="AH2733" s="45">
        <v>390.29476040551646</v>
      </c>
      <c r="AI2733" s="12">
        <v>4660.501339106997</v>
      </c>
      <c r="AJ2733" s="12">
        <v>-65.34168296615114</v>
      </c>
      <c r="AK2733" s="12">
        <v>-13.555797982642527</v>
      </c>
      <c r="AL2733" s="12">
        <v>21.979174244514841</v>
      </c>
      <c r="AM2733" s="44">
        <v>54.564771303122178</v>
      </c>
      <c r="AN2733" s="45">
        <v>47.928876727981439</v>
      </c>
      <c r="AO2733" s="12">
        <v>89.999999877060887</v>
      </c>
      <c r="AP2733" s="12">
        <v>-2213.5186376106008</v>
      </c>
      <c r="AQ2733" s="12">
        <v>2863.2752058785909</v>
      </c>
      <c r="AR2733" s="12">
        <v>5848.3714592471852</v>
      </c>
      <c r="AS2733" s="44">
        <v>11110.303092332304</v>
      </c>
      <c r="AT2733" s="45">
        <v>11794.135962420913</v>
      </c>
      <c r="AU2733" s="12">
        <v>12160.790010370529</v>
      </c>
      <c r="AV2733" s="12">
        <v>11216.060940033014</v>
      </c>
      <c r="AW2733" s="12">
        <v>21902.005656750443</v>
      </c>
      <c r="AX2733" s="12">
        <v>22543.576197371491</v>
      </c>
      <c r="AY2733" s="44">
        <v>20350.584457740508</v>
      </c>
      <c r="AZ2733" s="45">
        <v>19394.304507070468</v>
      </c>
      <c r="BA2733" s="12">
        <v>18831.201930923708</v>
      </c>
      <c r="BB2733" s="12">
        <v>2588.1119545148576</v>
      </c>
      <c r="BC2733" s="12">
        <v>5600.0374605660309</v>
      </c>
      <c r="BD2733" s="12">
        <v>10930.578313464457</v>
      </c>
      <c r="BE2733" s="44">
        <v>11764.573168178717</v>
      </c>
      <c r="BF2733" s="45">
        <v>12055.653974554989</v>
      </c>
      <c r="BG2733" s="12">
        <v>12160.790020370532</v>
      </c>
      <c r="BH2733" s="12">
        <v>21675.591728952033</v>
      </c>
      <c r="BI2733" s="12">
        <v>22561.863639471027</v>
      </c>
      <c r="BJ2733" s="12">
        <v>20492.379841352158</v>
      </c>
      <c r="BK2733" s="44">
        <v>19431.134802864326</v>
      </c>
      <c r="BL2733" s="45">
        <v>19104.583383695866</v>
      </c>
      <c r="BM2733" s="12">
        <v>14170.700591816711</v>
      </c>
      <c r="BN2733" s="12">
        <v>0</v>
      </c>
      <c r="BO2733" s="12">
        <v>51.785884983508616</v>
      </c>
      <c r="BP2733" s="12">
        <v>35.534972227157375</v>
      </c>
      <c r="BQ2733" s="48">
        <v>32.585597058607334</v>
      </c>
      <c r="BR2733" s="49">
        <v>6.635894575140739</v>
      </c>
      <c r="BS2733" s="13">
        <v>42.071123149079448</v>
      </c>
      <c r="BT2733" s="12">
        <v>469.36749701539247</v>
      </c>
      <c r="BV2733" s="14">
        <f>Таблица1[[#This Row],[Lкан_леб,мм]]</f>
        <v>57860.632502984605</v>
      </c>
      <c r="BW2733" s="50">
        <f>Таблица1[[#This Row],[угол обхв4]]+Таблица1[[#This Row],[Lдуг 3,мм]]</f>
        <v>11509.015625481616</v>
      </c>
      <c r="BX2733" s="54">
        <f>Таблица1[[#This Row],[угол обхв5]]+Таблица1[[#This Row],[Y5, мм]]</f>
        <v>58229.396856185303</v>
      </c>
      <c r="BY2733" s="14">
        <f>Таблица1[[#This Row],[угол обхв6]]+Таблица1[[#This Row],[Lдуг 4,мм]]</f>
        <v>14324.203043051175</v>
      </c>
      <c r="BZ2733" s="14">
        <f>Таблица1[[#This Row],[Т1]]+Таблица1[[#This Row],[X6, мм]]</f>
        <v>58482.439380292511</v>
      </c>
      <c r="CA2733" s="14">
        <f>Таблица1[[#This Row],[Т2]]+Таблица1[[#This Row],[Lдуг 5,мм]]</f>
        <v>19804.735225239325</v>
      </c>
      <c r="CB2733" s="14">
        <f>Таблица1[[#This Row],[Т3]]+Таблица1[[#This Row],[Y6, мм]]</f>
        <v>58714.479570912066</v>
      </c>
      <c r="CC2733" s="14">
        <f>Таблица1[[#This Row],[Т4]]+Таблица1[[#This Row],[Lдуг 6,мм]]</f>
        <v>20933.210745576387</v>
      </c>
      <c r="CD2733" s="14">
        <f>Таблица1[[#This Row],[Т5]]+Таблица1[[#This Row],[Lдуг 1,мм]]</f>
        <v>58761.733400245852</v>
      </c>
      <c r="CE2733" s="14">
        <f>Таблица1[[#This Row],[Т6]]+Таблица1[[#This Row],[Lпрям1, мм]]</f>
        <v>21323.505505981902</v>
      </c>
      <c r="CF2733" s="15">
        <f>Таблица1[[#This Row],[Т7]]+Таблица1[[#This Row],[Lдуг 2,мм]]</f>
        <v>59061.319484782936</v>
      </c>
      <c r="CG2733" s="14">
        <f>Таблица1[[#This Row],[Т8]]+Таблица1[[#This Row],[Lпрям2, мм]]</f>
        <v>25984.006845088901</v>
      </c>
      <c r="CH2733" s="14">
        <f>Таблица1[[#This Row],[Т9]]-Таблица1[[#This Row],[Т9]]</f>
        <v>0</v>
      </c>
      <c r="CI2733" s="50">
        <f>Таблица1[[#This Row],[Т9]]-Таблица1[[#This Row],[Т8]]</f>
        <v>37737.81397880103</v>
      </c>
      <c r="CJ2733" s="54">
        <f>Таблица1[[#This Row],[Т9]]-Таблица1[[#This Row],[Т7]]</f>
        <v>299.58608453708439</v>
      </c>
      <c r="CK2733" s="14">
        <f>Таблица1[[#This Row],[Т9]]-Таблица1[[#This Row],[Т6]]</f>
        <v>38128.108739206553</v>
      </c>
      <c r="CL2733" s="14">
        <f>Таблица1[[#This Row],[Т9]]-Таблица1[[#This Row],[Т5]]</f>
        <v>346.83991387087008</v>
      </c>
      <c r="CM2733" s="14">
        <f>Таблица1[[#This Row],[Т9]]-Таблица1[[#This Row],[Т4]]</f>
        <v>39256.584259543612</v>
      </c>
      <c r="CN2733" s="14">
        <f>Таблица1[[#This Row],[Т9]]-Таблица1[[#This Row],[Т3]]</f>
        <v>578.88010449042486</v>
      </c>
      <c r="CO2733" s="14">
        <f>Таблица1[[#This Row],[Т9]]-Таблица1[[#This Row],[Т2]]</f>
        <v>44737.116441731763</v>
      </c>
      <c r="CP2733" s="14">
        <f>Таблица1[[#This Row],[Т9]]-Таблица1[[#This Row],[Т1]]</f>
        <v>831.92262859763287</v>
      </c>
      <c r="CQ2733" s="14">
        <f>Таблица1[[#This Row],[Т9]]-Таблица1[[#This Row],[угол обхв6]]</f>
        <v>47552.303859301319</v>
      </c>
      <c r="CR2733" s="14">
        <f>Таблица1[[#This Row],[Т9]]-Таблица1[[#This Row],[угол обхв5]]</f>
        <v>1200.6869817983315</v>
      </c>
      <c r="CS2733" s="14">
        <f>Таблица1[[#This Row],[Т9]]-Таблица1[[#This Row],[угол обхв4]]</f>
        <v>59061.319484782936</v>
      </c>
      <c r="CT2733" s="14">
        <f>Таблица1[[#This Row],[Lкан_прям, мм]]+Таблица1[[#This Row],[Lкан_дуг, мм]]+Таблица1[[#This Row],[Lкан_леб,мм]]</f>
        <v>85045.326329871838</v>
      </c>
      <c r="CU2733" s="16">
        <f>Таблица1[[#This Row],[Lкан_леб,мм]]</f>
        <v>57860.632502984605</v>
      </c>
      <c r="CV2733" s="14">
        <f>2534431-(Таблица1[[#This Row],[Т23]]+Таблица1[[#This Row],[угол обхв3]])</f>
        <v>2448916.3061731127</v>
      </c>
      <c r="CW2733" s="50">
        <f>SUM(X2733:AC2733,AD2733:AI2733)-Таблица1[[#This Row],[lподв_min, мм]]</f>
        <v>22524.19248865567</v>
      </c>
      <c r="CX2733" s="17">
        <f>CW3172-Таблица1[[#This Row],[Суммарная длина каната]]</f>
        <v>-2448916.3061731127</v>
      </c>
    </row>
    <row r="2734" spans="1:102" x14ac:dyDescent="0.25">
      <c r="A2734" s="21">
        <v>2733</v>
      </c>
      <c r="B2734" s="10">
        <v>69.709999999996569</v>
      </c>
      <c r="C2734" s="10">
        <v>98.934285714285778</v>
      </c>
      <c r="D2734" s="11">
        <v>11837.994494402505</v>
      </c>
      <c r="E2734" s="11">
        <v>19201.894515416458</v>
      </c>
      <c r="F2734" s="11">
        <v>11711.548362961221</v>
      </c>
      <c r="G2734" s="11">
        <v>19262.987688877442</v>
      </c>
      <c r="H2734" s="11">
        <v>12245.994004402504</v>
      </c>
      <c r="I2734" s="11">
        <v>14500.115847706047</v>
      </c>
      <c r="J2734" s="11">
        <v>4701.7786677104123</v>
      </c>
      <c r="K2734" s="11">
        <v>25984.006845081221</v>
      </c>
      <c r="L2734" s="11">
        <v>1200.686981806017</v>
      </c>
      <c r="M2734" s="11">
        <v>57860.632502984605</v>
      </c>
      <c r="N2734" s="11">
        <v>2958.9072250009363</v>
      </c>
      <c r="O2734" s="11">
        <v>21505.371673185513</v>
      </c>
      <c r="P2734" s="43">
        <v>5631.3901369205005</v>
      </c>
      <c r="Q2734" s="11">
        <v>22248.616089450657</v>
      </c>
      <c r="R2734" s="11">
        <v>10804.076752787174</v>
      </c>
      <c r="S2734" s="11">
        <v>20437.66435789242</v>
      </c>
      <c r="T2734" s="11">
        <v>12142.655134550003</v>
      </c>
      <c r="U2734" s="11">
        <v>20053.579841311486</v>
      </c>
      <c r="V2734" s="11">
        <v>11837.994494402505</v>
      </c>
      <c r="W2734" s="11">
        <v>19201.894515416458</v>
      </c>
      <c r="X2734" s="12">
        <v>0</v>
      </c>
      <c r="Y2734" s="12">
        <v>354.62225406085884</v>
      </c>
      <c r="Z2734" s="12">
        <v>248.07142999914481</v>
      </c>
      <c r="AA2734" s="44">
        <v>232.0401906195591</v>
      </c>
      <c r="AB2734" s="45">
        <v>47.253829333787124</v>
      </c>
      <c r="AC2734" s="12">
        <v>318.6992777926672</v>
      </c>
      <c r="AD2734" s="12">
        <v>11509.015625481616</v>
      </c>
      <c r="AE2734" s="12">
        <v>2773.9100880907054</v>
      </c>
      <c r="AF2734" s="12">
        <v>5480.5321821881498</v>
      </c>
      <c r="AG2734" s="44">
        <v>1128.4755203370623</v>
      </c>
      <c r="AH2734" s="45">
        <v>390.29476040551913</v>
      </c>
      <c r="AI2734" s="12">
        <v>4701.7786685781675</v>
      </c>
      <c r="AJ2734" s="12">
        <v>-65.34168296615114</v>
      </c>
      <c r="AK2734" s="12">
        <v>-15.541784733054987</v>
      </c>
      <c r="AL2734" s="12">
        <v>19.295092611861772</v>
      </c>
      <c r="AM2734" s="44">
        <v>51.880689670469252</v>
      </c>
      <c r="AN2734" s="45">
        <v>45.24479509532835</v>
      </c>
      <c r="AO2734" s="12">
        <v>89.999999878140201</v>
      </c>
      <c r="AP2734" s="12">
        <v>-2213.5186376106008</v>
      </c>
      <c r="AQ2734" s="12">
        <v>2849.587271503488</v>
      </c>
      <c r="AR2734" s="12">
        <v>5766.2070273088275</v>
      </c>
      <c r="AS2734" s="44">
        <v>11125.061376291469</v>
      </c>
      <c r="AT2734" s="45">
        <v>11852.925595974235</v>
      </c>
      <c r="AU2734" s="12">
        <v>12245.994494402505</v>
      </c>
      <c r="AV2734" s="12">
        <v>11216.060940033014</v>
      </c>
      <c r="AW2734" s="12">
        <v>21898.453277648652</v>
      </c>
      <c r="AX2734" s="12">
        <v>22633.698426186609</v>
      </c>
      <c r="AY2734" s="44">
        <v>20689.523190324016</v>
      </c>
      <c r="AZ2734" s="45">
        <v>19766.315512727735</v>
      </c>
      <c r="BA2734" s="12">
        <v>19201.894516284217</v>
      </c>
      <c r="BB2734" s="12">
        <v>2588.1119545148576</v>
      </c>
      <c r="BC2734" s="12">
        <v>5522.0701834230522</v>
      </c>
      <c r="BD2734" s="12">
        <v>10938.893643175503</v>
      </c>
      <c r="BE2734" s="44">
        <v>11821.670511045708</v>
      </c>
      <c r="BF2734" s="45">
        <v>12127.724032978271</v>
      </c>
      <c r="BG2734" s="12">
        <v>12245.994504402504</v>
      </c>
      <c r="BH2734" s="12">
        <v>21675.591728952033</v>
      </c>
      <c r="BI2734" s="12">
        <v>22641.697693913793</v>
      </c>
      <c r="BJ2734" s="12">
        <v>20822.746694628371</v>
      </c>
      <c r="BK2734" s="44">
        <v>19801.721008879886</v>
      </c>
      <c r="BL2734" s="45">
        <v>19489.158844000209</v>
      </c>
      <c r="BM2734" s="12">
        <v>14500.115847706049</v>
      </c>
      <c r="BN2734" s="12">
        <v>0</v>
      </c>
      <c r="BO2734" s="12">
        <v>49.799898233096158</v>
      </c>
      <c r="BP2734" s="12">
        <v>34.836877344916758</v>
      </c>
      <c r="BQ2734" s="48">
        <v>32.585597058607476</v>
      </c>
      <c r="BR2734" s="49">
        <v>6.6358945751409042</v>
      </c>
      <c r="BS2734" s="13">
        <v>44.755204782811852</v>
      </c>
      <c r="BT2734" s="12">
        <v>469.36749701539247</v>
      </c>
      <c r="BV2734" s="14">
        <f>Таблица1[[#This Row],[Lкан_леб,мм]]</f>
        <v>57860.632502984605</v>
      </c>
      <c r="BW2734" s="50">
        <f>Таблица1[[#This Row],[угол обхв4]]+Таблица1[[#This Row],[Lдуг 3,мм]]</f>
        <v>11509.015625481616</v>
      </c>
      <c r="BX2734" s="54">
        <f>Таблица1[[#This Row],[угол обхв5]]+Таблица1[[#This Row],[Y5, мм]]</f>
        <v>58215.254757045463</v>
      </c>
      <c r="BY2734" s="14">
        <f>Таблица1[[#This Row],[угол обхв6]]+Таблица1[[#This Row],[Lдуг 4,мм]]</f>
        <v>14282.92571357232</v>
      </c>
      <c r="BZ2734" s="14">
        <f>Таблица1[[#This Row],[Т1]]+Таблица1[[#This Row],[X6, мм]]</f>
        <v>58463.326187044608</v>
      </c>
      <c r="CA2734" s="14">
        <f>Таблица1[[#This Row],[Т2]]+Таблица1[[#This Row],[Lдуг 5,мм]]</f>
        <v>19763.457895760468</v>
      </c>
      <c r="CB2734" s="14">
        <f>Таблица1[[#This Row],[Т3]]+Таблица1[[#This Row],[Y6, мм]]</f>
        <v>58695.36637766417</v>
      </c>
      <c r="CC2734" s="14">
        <f>Таблица1[[#This Row],[Т4]]+Таблица1[[#This Row],[Lдуг 6,мм]]</f>
        <v>20891.93341609753</v>
      </c>
      <c r="CD2734" s="14">
        <f>Таблица1[[#This Row],[Т5]]+Таблица1[[#This Row],[Lдуг 1,мм]]</f>
        <v>58742.620206997955</v>
      </c>
      <c r="CE2734" s="14">
        <f>Таблица1[[#This Row],[Т6]]+Таблица1[[#This Row],[Lпрям1, мм]]</f>
        <v>21282.228176503049</v>
      </c>
      <c r="CF2734" s="15">
        <f>Таблица1[[#This Row],[Т7]]+Таблица1[[#This Row],[Lдуг 2,мм]]</f>
        <v>59061.31948479062</v>
      </c>
      <c r="CG2734" s="14">
        <f>Таблица1[[#This Row],[Т8]]+Таблица1[[#This Row],[Lпрям2, мм]]</f>
        <v>25984.006845081218</v>
      </c>
      <c r="CH2734" s="14">
        <f>Таблица1[[#This Row],[Т9]]-Таблица1[[#This Row],[Т9]]</f>
        <v>0</v>
      </c>
      <c r="CI2734" s="50">
        <f>Таблица1[[#This Row],[Т9]]-Таблица1[[#This Row],[Т8]]</f>
        <v>37779.09130828757</v>
      </c>
      <c r="CJ2734" s="54">
        <f>Таблица1[[#This Row],[Т9]]-Таблица1[[#This Row],[Т7]]</f>
        <v>318.69927779266436</v>
      </c>
      <c r="CK2734" s="14">
        <f>Таблица1[[#This Row],[Т9]]-Таблица1[[#This Row],[Т6]]</f>
        <v>38169.386068693086</v>
      </c>
      <c r="CL2734" s="14">
        <f>Таблица1[[#This Row],[Т9]]-Таблица1[[#This Row],[Т5]]</f>
        <v>365.95310712645005</v>
      </c>
      <c r="CM2734" s="14">
        <f>Таблица1[[#This Row],[Т9]]-Таблица1[[#This Row],[Т4]]</f>
        <v>39297.861589030152</v>
      </c>
      <c r="CN2734" s="14">
        <f>Таблица1[[#This Row],[Т9]]-Таблица1[[#This Row],[Т3]]</f>
        <v>597.9932977460121</v>
      </c>
      <c r="CO2734" s="14">
        <f>Таблица1[[#This Row],[Т9]]-Таблица1[[#This Row],[Т2]]</f>
        <v>44778.393771218296</v>
      </c>
      <c r="CP2734" s="14">
        <f>Таблица1[[#This Row],[Т9]]-Таблица1[[#This Row],[Т1]]</f>
        <v>846.06472774515714</v>
      </c>
      <c r="CQ2734" s="14">
        <f>Таблица1[[#This Row],[Т9]]-Таблица1[[#This Row],[угол обхв6]]</f>
        <v>47552.303859309002</v>
      </c>
      <c r="CR2734" s="14">
        <f>Таблица1[[#This Row],[Т9]]-Таблица1[[#This Row],[угол обхв5]]</f>
        <v>1200.686981806015</v>
      </c>
      <c r="CS2734" s="14">
        <f>Таблица1[[#This Row],[Т9]]-Таблица1[[#This Row],[угол обхв4]]</f>
        <v>59061.31948479062</v>
      </c>
      <c r="CT2734" s="14">
        <f>Таблица1[[#This Row],[Lкан_прям, мм]]+Таблица1[[#This Row],[Lкан_дуг, мм]]+Таблица1[[#This Row],[Lкан_леб,мм]]</f>
        <v>85045.326329871838</v>
      </c>
      <c r="CU2734" s="16">
        <f>Таблица1[[#This Row],[Lкан_леб,мм]]</f>
        <v>57860.632502984605</v>
      </c>
      <c r="CV2734" s="14">
        <f>2534431-(Таблица1[[#This Row],[Т23]]+Таблица1[[#This Row],[угол обхв3]])</f>
        <v>2448916.3061731127</v>
      </c>
      <c r="CW2734" s="50">
        <f>SUM(X2734:AC2734,AD2734:AI2734)-Таблица1[[#This Row],[lподв_min, мм]]</f>
        <v>22482.915159176828</v>
      </c>
      <c r="CX2734" s="17">
        <f>CW3173-Таблица1[[#This Row],[Суммарная длина каната]]</f>
        <v>-2448916.3061731127</v>
      </c>
    </row>
    <row r="2735" spans="1:102" x14ac:dyDescent="0.25">
      <c r="A2735" s="21">
        <v>2734</v>
      </c>
      <c r="B2735" s="10">
        <v>69.709999999996569</v>
      </c>
      <c r="C2735" s="10">
        <v>101.61836734693884</v>
      </c>
      <c r="D2735" s="11">
        <v>11905.746365722987</v>
      </c>
      <c r="E2735" s="11">
        <v>19576.170457575034</v>
      </c>
      <c r="F2735" s="11">
        <v>11776.578027404072</v>
      </c>
      <c r="G2735" s="11">
        <v>19631.275270213591</v>
      </c>
      <c r="H2735" s="11">
        <v>12313.745875722989</v>
      </c>
      <c r="I2735" s="11">
        <v>14831.953701545104</v>
      </c>
      <c r="J2735" s="11">
        <v>4744.2167560299295</v>
      </c>
      <c r="K2735" s="11">
        <v>25984.006845073451</v>
      </c>
      <c r="L2735" s="11">
        <v>1200.6869818137786</v>
      </c>
      <c r="M2735" s="11">
        <v>57860.632502984605</v>
      </c>
      <c r="N2735" s="11">
        <v>2958.9072250009363</v>
      </c>
      <c r="O2735" s="11">
        <v>21505.371673185513</v>
      </c>
      <c r="P2735" s="43">
        <v>5563.2764160743018</v>
      </c>
      <c r="Q2735" s="11">
        <v>22328.900908927546</v>
      </c>
      <c r="R2735" s="11">
        <v>10815.0931318492</v>
      </c>
      <c r="S2735" s="11">
        <v>20762.167305564373</v>
      </c>
      <c r="T2735" s="11">
        <v>12170.18925796795</v>
      </c>
      <c r="U2735" s="11">
        <v>20441.188351459965</v>
      </c>
      <c r="V2735" s="11">
        <v>11905.746365722987</v>
      </c>
      <c r="W2735" s="11">
        <v>19576.170457575034</v>
      </c>
      <c r="X2735" s="12">
        <v>0</v>
      </c>
      <c r="Y2735" s="12">
        <v>340.33961012552936</v>
      </c>
      <c r="Z2735" s="12">
        <v>243.24088068657687</v>
      </c>
      <c r="AA2735" s="44">
        <v>232.04019061955825</v>
      </c>
      <c r="AB2735" s="45">
        <v>47.253829333786669</v>
      </c>
      <c r="AC2735" s="12">
        <v>337.81247104832738</v>
      </c>
      <c r="AD2735" s="12">
        <v>11509.015625481616</v>
      </c>
      <c r="AE2735" s="12">
        <v>2731.4719997711841</v>
      </c>
      <c r="AF2735" s="12">
        <v>5480.5321821881489</v>
      </c>
      <c r="AG2735" s="44">
        <v>1128.4755203370642</v>
      </c>
      <c r="AH2735" s="45">
        <v>390.29476040551282</v>
      </c>
      <c r="AI2735" s="12">
        <v>4744.2167568899231</v>
      </c>
      <c r="AJ2735" s="12">
        <v>-65.34168296615114</v>
      </c>
      <c r="AK2735" s="12">
        <v>-17.547508306051316</v>
      </c>
      <c r="AL2735" s="12">
        <v>16.611010979208665</v>
      </c>
      <c r="AM2735" s="44">
        <v>49.19660803781602</v>
      </c>
      <c r="AN2735" s="45">
        <v>42.560713462675182</v>
      </c>
      <c r="AO2735" s="12">
        <v>89.999999879230259</v>
      </c>
      <c r="AP2735" s="12">
        <v>-2213.5186376106008</v>
      </c>
      <c r="AQ2735" s="12">
        <v>2835.8966547989003</v>
      </c>
      <c r="AR2735" s="12">
        <v>5679.9124085149042</v>
      </c>
      <c r="AS2735" s="44">
        <v>11123.931331311873</v>
      </c>
      <c r="AT2735" s="45">
        <v>11894.229855706637</v>
      </c>
      <c r="AU2735" s="12">
        <v>12313.746365722986</v>
      </c>
      <c r="AV2735" s="12">
        <v>11216.060940033014</v>
      </c>
      <c r="AW2735" s="12">
        <v>21894.386325375595</v>
      </c>
      <c r="AX2735" s="12">
        <v>22719.874111676017</v>
      </c>
      <c r="AY2735" s="44">
        <v>21028.781195961434</v>
      </c>
      <c r="AZ2735" s="45">
        <v>20140.671449599886</v>
      </c>
      <c r="BA2735" s="12">
        <v>19576.17045843503</v>
      </c>
      <c r="BB2735" s="12">
        <v>2588.1119545148576</v>
      </c>
      <c r="BC2735" s="12">
        <v>5440.2658458722653</v>
      </c>
      <c r="BD2735" s="12">
        <v>10931.729124289805</v>
      </c>
      <c r="BE2735" s="44">
        <v>11861.351058505277</v>
      </c>
      <c r="BF2735" s="45">
        <v>12181.705767984298</v>
      </c>
      <c r="BG2735" s="12">
        <v>12313.746375722989</v>
      </c>
      <c r="BH2735" s="12">
        <v>21675.591728952033</v>
      </c>
      <c r="BI2735" s="12">
        <v>22717.915561117628</v>
      </c>
      <c r="BJ2735" s="12">
        <v>21153.140508312845</v>
      </c>
      <c r="BK2735" s="44">
        <v>20174.574461062904</v>
      </c>
      <c r="BL2735" s="45">
        <v>19876.687359435113</v>
      </c>
      <c r="BM2735" s="12">
        <v>14831.953701545106</v>
      </c>
      <c r="BN2735" s="12">
        <v>0</v>
      </c>
      <c r="BO2735" s="12">
        <v>47.794174660099834</v>
      </c>
      <c r="BP2735" s="12">
        <v>34.158519285259985</v>
      </c>
      <c r="BQ2735" s="48">
        <v>32.585597058607355</v>
      </c>
      <c r="BR2735" s="49">
        <v>6.6358945751408402</v>
      </c>
      <c r="BS2735" s="13">
        <v>47.439286416555071</v>
      </c>
      <c r="BT2735" s="12">
        <v>469.36749701539247</v>
      </c>
      <c r="BV2735" s="14">
        <f>Таблица1[[#This Row],[Lкан_леб,мм]]</f>
        <v>57860.632502984605</v>
      </c>
      <c r="BW2735" s="50">
        <f>Таблица1[[#This Row],[угол обхв4]]+Таблица1[[#This Row],[Lдуг 3,мм]]</f>
        <v>11509.015625481616</v>
      </c>
      <c r="BX2735" s="54">
        <f>Таблица1[[#This Row],[угол обхв5]]+Таблица1[[#This Row],[Y5, мм]]</f>
        <v>58200.972113110132</v>
      </c>
      <c r="BY2735" s="14">
        <f>Таблица1[[#This Row],[угол обхв6]]+Таблица1[[#This Row],[Lдуг 4,мм]]</f>
        <v>14240.487625252799</v>
      </c>
      <c r="BZ2735" s="14">
        <f>Таблица1[[#This Row],[Т1]]+Таблица1[[#This Row],[X6, мм]]</f>
        <v>58444.212993796711</v>
      </c>
      <c r="CA2735" s="14">
        <f>Таблица1[[#This Row],[Т2]]+Таблица1[[#This Row],[Lдуг 5,мм]]</f>
        <v>19721.019807440949</v>
      </c>
      <c r="CB2735" s="14">
        <f>Таблица1[[#This Row],[Т3]]+Таблица1[[#This Row],[Y6, мм]]</f>
        <v>58676.253184416266</v>
      </c>
      <c r="CC2735" s="14">
        <f>Таблица1[[#This Row],[Т4]]+Таблица1[[#This Row],[Lдуг 6,мм]]</f>
        <v>20849.495327778015</v>
      </c>
      <c r="CD2735" s="14">
        <f>Таблица1[[#This Row],[Т5]]+Таблица1[[#This Row],[Lдуг 1,мм]]</f>
        <v>58723.507013750052</v>
      </c>
      <c r="CE2735" s="14">
        <f>Таблица1[[#This Row],[Т6]]+Таблица1[[#This Row],[Lпрям1, мм]]</f>
        <v>21239.790088183527</v>
      </c>
      <c r="CF2735" s="15">
        <f>Таблица1[[#This Row],[Т7]]+Таблица1[[#This Row],[Lдуг 2,мм]]</f>
        <v>59061.319484798376</v>
      </c>
      <c r="CG2735" s="14">
        <f>Таблица1[[#This Row],[Т8]]+Таблица1[[#This Row],[Lпрям2, мм]]</f>
        <v>25984.006845073451</v>
      </c>
      <c r="CH2735" s="14">
        <f>Таблица1[[#This Row],[Т9]]-Таблица1[[#This Row],[Т9]]</f>
        <v>0</v>
      </c>
      <c r="CI2735" s="50">
        <f>Таблица1[[#This Row],[Т9]]-Таблица1[[#This Row],[Т8]]</f>
        <v>37821.529396614846</v>
      </c>
      <c r="CJ2735" s="54">
        <f>Таблица1[[#This Row],[Т9]]-Таблица1[[#This Row],[Т7]]</f>
        <v>337.81247104832437</v>
      </c>
      <c r="CK2735" s="14">
        <f>Таблица1[[#This Row],[Т9]]-Таблица1[[#This Row],[Т6]]</f>
        <v>38211.824157020361</v>
      </c>
      <c r="CL2735" s="14">
        <f>Таблица1[[#This Row],[Т9]]-Таблица1[[#This Row],[Т5]]</f>
        <v>385.06630038211006</v>
      </c>
      <c r="CM2735" s="14">
        <f>Таблица1[[#This Row],[Т9]]-Таблица1[[#This Row],[Т4]]</f>
        <v>39340.299677357427</v>
      </c>
      <c r="CN2735" s="14">
        <f>Таблица1[[#This Row],[Т9]]-Таблица1[[#This Row],[Т3]]</f>
        <v>617.10649100166484</v>
      </c>
      <c r="CO2735" s="14">
        <f>Таблица1[[#This Row],[Т9]]-Таблица1[[#This Row],[Т2]]</f>
        <v>44820.831859545578</v>
      </c>
      <c r="CP2735" s="14">
        <f>Таблица1[[#This Row],[Т9]]-Таблица1[[#This Row],[Т1]]</f>
        <v>860.34737168824358</v>
      </c>
      <c r="CQ2735" s="14">
        <f>Таблица1[[#This Row],[Т9]]-Таблица1[[#This Row],[угол обхв6]]</f>
        <v>47552.303859316758</v>
      </c>
      <c r="CR2735" s="14">
        <f>Таблица1[[#This Row],[Т9]]-Таблица1[[#This Row],[угол обхв5]]</f>
        <v>1200.6869818137711</v>
      </c>
      <c r="CS2735" s="14">
        <f>Таблица1[[#This Row],[Т9]]-Таблица1[[#This Row],[угол обхв4]]</f>
        <v>59061.319484798376</v>
      </c>
      <c r="CT2735" s="14">
        <f>Таблица1[[#This Row],[Lкан_прям, мм]]+Таблица1[[#This Row],[Lкан_дуг, мм]]+Таблица1[[#This Row],[Lкан_леб,мм]]</f>
        <v>85045.326329871838</v>
      </c>
      <c r="CU2735" s="16">
        <f>Таблица1[[#This Row],[Lкан_леб,мм]]</f>
        <v>57860.632502984605</v>
      </c>
      <c r="CV2735" s="14">
        <f>2534431-(Таблица1[[#This Row],[Т23]]+Таблица1[[#This Row],[угол обхв3]])</f>
        <v>2448916.3061731127</v>
      </c>
      <c r="CW2735" s="50">
        <f>SUM(X2735:AC2735,AD2735:AI2735)-Таблица1[[#This Row],[lподв_min, мм]]</f>
        <v>22440.477070857298</v>
      </c>
      <c r="CX2735" s="17">
        <f>CW3174-Таблица1[[#This Row],[Суммарная длина каната]]</f>
        <v>-2448916.3061731127</v>
      </c>
    </row>
    <row r="2736" spans="1:102" x14ac:dyDescent="0.25">
      <c r="A2736" s="21">
        <v>2735</v>
      </c>
      <c r="B2736" s="10">
        <v>69.709999999996569</v>
      </c>
      <c r="C2736" s="10">
        <v>104.3024489795919</v>
      </c>
      <c r="D2736" s="11">
        <v>11955.896966414159</v>
      </c>
      <c r="E2736" s="11">
        <v>19953.20853814041</v>
      </c>
      <c r="F2736" s="11">
        <v>11824.289836211883</v>
      </c>
      <c r="G2736" s="11">
        <v>20002.204081610424</v>
      </c>
      <c r="H2736" s="11">
        <v>12363.89647641416</v>
      </c>
      <c r="I2736" s="11">
        <v>15165.433315045286</v>
      </c>
      <c r="J2736" s="11">
        <v>4787.7752230951264</v>
      </c>
      <c r="K2736" s="11">
        <v>25984.006845065625</v>
      </c>
      <c r="L2736" s="11">
        <v>1200.6869818216055</v>
      </c>
      <c r="M2736" s="11">
        <v>57860.632502984605</v>
      </c>
      <c r="N2736" s="11">
        <v>2958.9072250009363</v>
      </c>
      <c r="O2736" s="11">
        <v>21505.371673185513</v>
      </c>
      <c r="P2736" s="43">
        <v>5491.477769020531</v>
      </c>
      <c r="Q2736" s="11">
        <v>22405.907957223135</v>
      </c>
      <c r="R2736" s="11">
        <v>10810.901299479325</v>
      </c>
      <c r="S2736" s="11">
        <v>21086.830134044641</v>
      </c>
      <c r="T2736" s="11">
        <v>12179.541882801614</v>
      </c>
      <c r="U2736" s="11">
        <v>20829.661019096478</v>
      </c>
      <c r="V2736" s="11">
        <v>11955.896966414159</v>
      </c>
      <c r="W2736" s="11">
        <v>19953.20853814041</v>
      </c>
      <c r="X2736" s="12">
        <v>0</v>
      </c>
      <c r="Y2736" s="12">
        <v>325.90575490879144</v>
      </c>
      <c r="Z2736" s="12">
        <v>238.56154265541758</v>
      </c>
      <c r="AA2736" s="44">
        <v>232.04019061955961</v>
      </c>
      <c r="AB2736" s="45">
        <v>47.253829333788168</v>
      </c>
      <c r="AC2736" s="12">
        <v>356.92566430404872</v>
      </c>
      <c r="AD2736" s="12">
        <v>11509.015625481616</v>
      </c>
      <c r="AE2736" s="12">
        <v>2687.9135327059894</v>
      </c>
      <c r="AF2736" s="12">
        <v>5480.532182188148</v>
      </c>
      <c r="AG2736" s="44">
        <v>1128.4755203370576</v>
      </c>
      <c r="AH2736" s="45">
        <v>390.29476040551776</v>
      </c>
      <c r="AI2736" s="12">
        <v>4787.7752239472957</v>
      </c>
      <c r="AJ2736" s="12">
        <v>-65.34168296615114</v>
      </c>
      <c r="AK2736" s="12">
        <v>-19.574466605124766</v>
      </c>
      <c r="AL2736" s="12">
        <v>13.926929346555607</v>
      </c>
      <c r="AM2736" s="44">
        <v>46.51252640516315</v>
      </c>
      <c r="AN2736" s="45">
        <v>39.876631830022099</v>
      </c>
      <c r="AO2736" s="12">
        <v>89.999999880329</v>
      </c>
      <c r="AP2736" s="12">
        <v>-2213.5186376106008</v>
      </c>
      <c r="AQ2736" s="12">
        <v>2822.2142847643286</v>
      </c>
      <c r="AR2736" s="12">
        <v>5589.6769463934761</v>
      </c>
      <c r="AS2736" s="44">
        <v>11106.915436884205</v>
      </c>
      <c r="AT2736" s="45">
        <v>11917.958113785566</v>
      </c>
      <c r="AU2736" s="12">
        <v>12363.896966414159</v>
      </c>
      <c r="AV2736" s="12">
        <v>11216.060940033014</v>
      </c>
      <c r="AW2736" s="12">
        <v>21889.79206818228</v>
      </c>
      <c r="AX2736" s="12">
        <v>22801.914171269425</v>
      </c>
      <c r="AY2736" s="44">
        <v>21367.614090951807</v>
      </c>
      <c r="AZ2736" s="45">
        <v>20516.550923782772</v>
      </c>
      <c r="BA2736" s="12">
        <v>19953.208538992585</v>
      </c>
      <c r="BB2736" s="12">
        <v>2588.1119545148576</v>
      </c>
      <c r="BC2736" s="12">
        <v>5354.7848287839233</v>
      </c>
      <c r="BD2736" s="12">
        <v>10909.100476852269</v>
      </c>
      <c r="BE2736" s="44">
        <v>11883.527745396734</v>
      </c>
      <c r="BF2736" s="45">
        <v>12217.480735430203</v>
      </c>
      <c r="BG2736" s="12">
        <v>12363.89697641416</v>
      </c>
      <c r="BH2736" s="12">
        <v>21675.591728952033</v>
      </c>
      <c r="BI2736" s="12">
        <v>22790.328352219902</v>
      </c>
      <c r="BJ2736" s="12">
        <v>21482.836348090936</v>
      </c>
      <c r="BK2736" s="44">
        <v>20548.877062189316</v>
      </c>
      <c r="BL2736" s="45">
        <v>20266.318633454121</v>
      </c>
      <c r="BM2736" s="12">
        <v>15165.433315045288</v>
      </c>
      <c r="BN2736" s="12">
        <v>0</v>
      </c>
      <c r="BO2736" s="12">
        <v>45.767216361026378</v>
      </c>
      <c r="BP2736" s="12">
        <v>33.501395951680372</v>
      </c>
      <c r="BQ2736" s="48">
        <v>32.585597058607547</v>
      </c>
      <c r="BR2736" s="49">
        <v>6.6358945751410507</v>
      </c>
      <c r="BS2736" s="13">
        <v>50.123368050306894</v>
      </c>
      <c r="BT2736" s="12">
        <v>469.36749701539247</v>
      </c>
      <c r="BV2736" s="14">
        <f>Таблица1[[#This Row],[Lкан_леб,мм]]</f>
        <v>57860.632502984605</v>
      </c>
      <c r="BW2736" s="50">
        <f>Таблица1[[#This Row],[угол обхв4]]+Таблица1[[#This Row],[Lдуг 3,мм]]</f>
        <v>11509.015625481616</v>
      </c>
      <c r="BX2736" s="54">
        <f>Таблица1[[#This Row],[угол обхв5]]+Таблица1[[#This Row],[Y5, мм]]</f>
        <v>58186.538257893393</v>
      </c>
      <c r="BY2736" s="14">
        <f>Таблица1[[#This Row],[угол обхв6]]+Таблица1[[#This Row],[Lдуг 4,мм]]</f>
        <v>14196.929158187606</v>
      </c>
      <c r="BZ2736" s="14">
        <f>Таблица1[[#This Row],[Т1]]+Таблица1[[#This Row],[X6, мм]]</f>
        <v>58425.099800548807</v>
      </c>
      <c r="CA2736" s="14">
        <f>Таблица1[[#This Row],[Т2]]+Таблица1[[#This Row],[Lдуг 5,мм]]</f>
        <v>19677.461340375754</v>
      </c>
      <c r="CB2736" s="14">
        <f>Таблица1[[#This Row],[Т3]]+Таблица1[[#This Row],[Y6, мм]]</f>
        <v>58657.139991168369</v>
      </c>
      <c r="CC2736" s="14">
        <f>Таблица1[[#This Row],[Т4]]+Таблица1[[#This Row],[Lдуг 6,мм]]</f>
        <v>20805.936860712813</v>
      </c>
      <c r="CD2736" s="14">
        <f>Таблица1[[#This Row],[Т5]]+Таблица1[[#This Row],[Lдуг 1,мм]]</f>
        <v>58704.393820502155</v>
      </c>
      <c r="CE2736" s="14">
        <f>Таблица1[[#This Row],[Т6]]+Таблица1[[#This Row],[Lпрям1, мм]]</f>
        <v>21196.231621118332</v>
      </c>
      <c r="CF2736" s="15">
        <f>Таблица1[[#This Row],[Т7]]+Таблица1[[#This Row],[Lдуг 2,мм]]</f>
        <v>59061.319484806205</v>
      </c>
      <c r="CG2736" s="14">
        <f>Таблица1[[#This Row],[Т8]]+Таблица1[[#This Row],[Lпрям2, мм]]</f>
        <v>25984.006845065625</v>
      </c>
      <c r="CH2736" s="14">
        <f>Таблица1[[#This Row],[Т9]]-Таблица1[[#This Row],[Т9]]</f>
        <v>0</v>
      </c>
      <c r="CI2736" s="50">
        <f>Таблица1[[#This Row],[Т9]]-Таблица1[[#This Row],[Т8]]</f>
        <v>37865.087863687877</v>
      </c>
      <c r="CJ2736" s="54">
        <f>Таблица1[[#This Row],[Т9]]-Таблица1[[#This Row],[Т7]]</f>
        <v>356.92566430404986</v>
      </c>
      <c r="CK2736" s="14">
        <f>Таблица1[[#This Row],[Т9]]-Таблица1[[#This Row],[Т6]]</f>
        <v>38255.382624093392</v>
      </c>
      <c r="CL2736" s="14">
        <f>Таблица1[[#This Row],[Т9]]-Таблица1[[#This Row],[Т5]]</f>
        <v>404.17949363783555</v>
      </c>
      <c r="CM2736" s="14">
        <f>Таблица1[[#This Row],[Т9]]-Таблица1[[#This Row],[Т4]]</f>
        <v>39383.858144430451</v>
      </c>
      <c r="CN2736" s="14">
        <f>Таблица1[[#This Row],[Т9]]-Таблица1[[#This Row],[Т3]]</f>
        <v>636.2196842573976</v>
      </c>
      <c r="CO2736" s="14">
        <f>Таблица1[[#This Row],[Т9]]-Таблица1[[#This Row],[Т2]]</f>
        <v>44864.390326618595</v>
      </c>
      <c r="CP2736" s="14">
        <f>Таблица1[[#This Row],[Т9]]-Таблица1[[#This Row],[Т1]]</f>
        <v>874.78122691281169</v>
      </c>
      <c r="CQ2736" s="14">
        <f>Таблица1[[#This Row],[Т9]]-Таблица1[[#This Row],[угол обхв6]]</f>
        <v>47552.303859324587</v>
      </c>
      <c r="CR2736" s="14">
        <f>Таблица1[[#This Row],[Т9]]-Таблица1[[#This Row],[угол обхв5]]</f>
        <v>1200.6869818216001</v>
      </c>
      <c r="CS2736" s="14">
        <f>Таблица1[[#This Row],[Т9]]-Таблица1[[#This Row],[угол обхв4]]</f>
        <v>59061.319484806205</v>
      </c>
      <c r="CT2736" s="14">
        <f>Таблица1[[#This Row],[Lкан_прям, мм]]+Таблица1[[#This Row],[Lкан_дуг, мм]]+Таблица1[[#This Row],[Lкан_леб,мм]]</f>
        <v>85045.326329871838</v>
      </c>
      <c r="CU2736" s="16">
        <f>Таблица1[[#This Row],[Lкан_леб,мм]]</f>
        <v>57860.632502984605</v>
      </c>
      <c r="CV2736" s="14">
        <f>2534431-(Таблица1[[#This Row],[Т23]]+Таблица1[[#This Row],[угол обхв3]])</f>
        <v>2448916.3061731127</v>
      </c>
      <c r="CW2736" s="50">
        <f>SUM(X2736:AC2736,AD2736:AI2736)-Таблица1[[#This Row],[lподв_min, мм]]</f>
        <v>22396.918603792106</v>
      </c>
      <c r="CX2736" s="17">
        <f>CW3175-Таблица1[[#This Row],[Суммарная длина каната]]</f>
        <v>-2448916.3061731127</v>
      </c>
    </row>
    <row r="2737" spans="1:102" x14ac:dyDescent="0.25">
      <c r="A2737" s="21">
        <v>2736</v>
      </c>
      <c r="B2737" s="10">
        <v>69.709999999996569</v>
      </c>
      <c r="C2737" s="10">
        <v>106.98653061224498</v>
      </c>
      <c r="D2737" s="11">
        <v>11988.336258424961</v>
      </c>
      <c r="E2737" s="11">
        <v>20332.181478176964</v>
      </c>
      <c r="F2737" s="11">
        <v>11854.579102414184</v>
      </c>
      <c r="G2737" s="11">
        <v>20374.96024879871</v>
      </c>
      <c r="H2737" s="11">
        <v>12396.335768424962</v>
      </c>
      <c r="I2737" s="11">
        <v>15499.769996890891</v>
      </c>
      <c r="J2737" s="11">
        <v>4832.4114812860726</v>
      </c>
      <c r="K2737" s="11">
        <v>25984.006845057764</v>
      </c>
      <c r="L2737" s="11">
        <v>1200.6869818294717</v>
      </c>
      <c r="M2737" s="11">
        <v>57860.632502984605</v>
      </c>
      <c r="N2737" s="11">
        <v>2958.9072250009363</v>
      </c>
      <c r="O2737" s="11">
        <v>21505.371673185513</v>
      </c>
      <c r="P2737" s="43">
        <v>5416.1517329188982</v>
      </c>
      <c r="Q2737" s="11">
        <v>22479.46826915264</v>
      </c>
      <c r="R2737" s="11">
        <v>10791.510453195779</v>
      </c>
      <c r="S2737" s="11">
        <v>21410.940483672406</v>
      </c>
      <c r="T2737" s="11">
        <v>12170.692487968603</v>
      </c>
      <c r="U2737" s="11">
        <v>21218.145476060978</v>
      </c>
      <c r="V2737" s="11">
        <v>11988.336258424961</v>
      </c>
      <c r="W2737" s="11">
        <v>20332.181478176964</v>
      </c>
      <c r="X2737" s="12">
        <v>0</v>
      </c>
      <c r="Y2737" s="12">
        <v>311.30915853232301</v>
      </c>
      <c r="Z2737" s="12">
        <v>234.04494578398908</v>
      </c>
      <c r="AA2737" s="44">
        <v>232.04019061955876</v>
      </c>
      <c r="AB2737" s="45">
        <v>47.253829333785724</v>
      </c>
      <c r="AC2737" s="12">
        <v>376.03885755981543</v>
      </c>
      <c r="AD2737" s="12">
        <v>11509.015625481616</v>
      </c>
      <c r="AE2737" s="12">
        <v>2643.2772745150533</v>
      </c>
      <c r="AF2737" s="12">
        <v>5480.5321821881489</v>
      </c>
      <c r="AG2737" s="44">
        <v>1128.4755203370589</v>
      </c>
      <c r="AH2737" s="45">
        <v>390.29476040551754</v>
      </c>
      <c r="AI2737" s="12">
        <v>4832.4114821303701</v>
      </c>
      <c r="AJ2737" s="12">
        <v>-65.34168296615114</v>
      </c>
      <c r="AK2737" s="12">
        <v>-21.624278780682591</v>
      </c>
      <c r="AL2737" s="12">
        <v>11.242847713902567</v>
      </c>
      <c r="AM2737" s="44">
        <v>43.828444772509997</v>
      </c>
      <c r="AN2737" s="45">
        <v>37.192550197369293</v>
      </c>
      <c r="AO2737" s="12">
        <v>89.999999881434377</v>
      </c>
      <c r="AP2737" s="12">
        <v>-2213.5186376106008</v>
      </c>
      <c r="AQ2737" s="12">
        <v>2808.5516739634459</v>
      </c>
      <c r="AR2737" s="12">
        <v>5495.6986312826766</v>
      </c>
      <c r="AS2737" s="44">
        <v>11074.051028470727</v>
      </c>
      <c r="AT2737" s="45">
        <v>11924.058306801258</v>
      </c>
      <c r="AU2737" s="12">
        <v>12396.336258424961</v>
      </c>
      <c r="AV2737" s="12">
        <v>11216.060940033014</v>
      </c>
      <c r="AW2737" s="12">
        <v>21884.656801119912</v>
      </c>
      <c r="AX2737" s="12">
        <v>22879.638596589222</v>
      </c>
      <c r="AY2737" s="44">
        <v>21705.278424351654</v>
      </c>
      <c r="AZ2737" s="45">
        <v>20893.129198499508</v>
      </c>
      <c r="BA2737" s="12">
        <v>20332.181479021263</v>
      </c>
      <c r="BB2737" s="12">
        <v>2588.1119545148576</v>
      </c>
      <c r="BC2737" s="12">
        <v>5265.7961818814074</v>
      </c>
      <c r="BD2737" s="12">
        <v>10871.057351559557</v>
      </c>
      <c r="BE2737" s="44">
        <v>11888.151912693655</v>
      </c>
      <c r="BF2737" s="45">
        <v>12234.970439592305</v>
      </c>
      <c r="BG2737" s="12">
        <v>12396.336268424964</v>
      </c>
      <c r="BH2737" s="12">
        <v>21675.591728952033</v>
      </c>
      <c r="BI2737" s="12">
        <v>22858.753397087039</v>
      </c>
      <c r="BJ2737" s="12">
        <v>21811.110811108989</v>
      </c>
      <c r="BK2737" s="44">
        <v>20923.807535381729</v>
      </c>
      <c r="BL2737" s="45">
        <v>20657.197755738434</v>
      </c>
      <c r="BM2737" s="12">
        <v>15499.769996890891</v>
      </c>
      <c r="BN2737" s="12">
        <v>0</v>
      </c>
      <c r="BO2737" s="12">
        <v>43.717404185468553</v>
      </c>
      <c r="BP2737" s="12">
        <v>32.867126494585158</v>
      </c>
      <c r="BQ2737" s="48">
        <v>32.585597058607433</v>
      </c>
      <c r="BR2737" s="49">
        <v>6.635894575140707</v>
      </c>
      <c r="BS2737" s="13">
        <v>52.807449684065084</v>
      </c>
      <c r="BT2737" s="12">
        <v>469.36749701539247</v>
      </c>
      <c r="BV2737" s="14">
        <f>Таблица1[[#This Row],[Lкан_леб,мм]]</f>
        <v>57860.632502984605</v>
      </c>
      <c r="BW2737" s="50">
        <f>Таблица1[[#This Row],[угол обхв4]]+Таблица1[[#This Row],[Lдуг 3,мм]]</f>
        <v>11509.015625481616</v>
      </c>
      <c r="BX2737" s="54">
        <f>Таблица1[[#This Row],[угол обхв5]]+Таблица1[[#This Row],[Y5, мм]]</f>
        <v>58171.941661516925</v>
      </c>
      <c r="BY2737" s="14">
        <f>Таблица1[[#This Row],[угол обхв6]]+Таблица1[[#This Row],[Lдуг 4,мм]]</f>
        <v>14152.292899996668</v>
      </c>
      <c r="BZ2737" s="14">
        <f>Таблица1[[#This Row],[Т1]]+Таблица1[[#This Row],[X6, мм]]</f>
        <v>58405.986607300911</v>
      </c>
      <c r="CA2737" s="14">
        <f>Таблица1[[#This Row],[Т2]]+Таблица1[[#This Row],[Lдуг 5,мм]]</f>
        <v>19632.825082184816</v>
      </c>
      <c r="CB2737" s="14">
        <f>Таблица1[[#This Row],[Т3]]+Таблица1[[#This Row],[Y6, мм]]</f>
        <v>58638.026797920473</v>
      </c>
      <c r="CC2737" s="14">
        <f>Таблица1[[#This Row],[Т4]]+Таблица1[[#This Row],[Lдуг 6,мм]]</f>
        <v>20761.300602521875</v>
      </c>
      <c r="CD2737" s="14">
        <f>Таблица1[[#This Row],[Т5]]+Таблица1[[#This Row],[Lдуг 1,мм]]</f>
        <v>58685.280627254258</v>
      </c>
      <c r="CE2737" s="14">
        <f>Таблица1[[#This Row],[Т6]]+Таблица1[[#This Row],[Lпрям1, мм]]</f>
        <v>21151.595362927394</v>
      </c>
      <c r="CF2737" s="15">
        <f>Таблица1[[#This Row],[Т7]]+Таблица1[[#This Row],[Lдуг 2,мм]]</f>
        <v>59061.319484814077</v>
      </c>
      <c r="CG2737" s="14">
        <f>Таблица1[[#This Row],[Т8]]+Таблица1[[#This Row],[Lпрям2, мм]]</f>
        <v>25984.006845057764</v>
      </c>
      <c r="CH2737" s="14">
        <f>Таблица1[[#This Row],[Т9]]-Таблица1[[#This Row],[Т9]]</f>
        <v>0</v>
      </c>
      <c r="CI2737" s="50">
        <f>Таблица1[[#This Row],[Т9]]-Таблица1[[#This Row],[Т8]]</f>
        <v>37909.724121886684</v>
      </c>
      <c r="CJ2737" s="54">
        <f>Таблица1[[#This Row],[Т9]]-Таблица1[[#This Row],[Т7]]</f>
        <v>376.03885755981901</v>
      </c>
      <c r="CK2737" s="14">
        <f>Таблица1[[#This Row],[Т9]]-Таблица1[[#This Row],[Т6]]</f>
        <v>38300.018882292206</v>
      </c>
      <c r="CL2737" s="14">
        <f>Таблица1[[#This Row],[Т9]]-Таблица1[[#This Row],[Т5]]</f>
        <v>423.2926868936047</v>
      </c>
      <c r="CM2737" s="14">
        <f>Таблица1[[#This Row],[Т9]]-Таблица1[[#This Row],[Т4]]</f>
        <v>39428.494402629265</v>
      </c>
      <c r="CN2737" s="14">
        <f>Таблица1[[#This Row],[Т9]]-Таблица1[[#This Row],[Т3]]</f>
        <v>655.33287751316675</v>
      </c>
      <c r="CO2737" s="14">
        <f>Таблица1[[#This Row],[Т9]]-Таблица1[[#This Row],[Т2]]</f>
        <v>44909.026584817409</v>
      </c>
      <c r="CP2737" s="14">
        <f>Таблица1[[#This Row],[Т9]]-Таблица1[[#This Row],[Т1]]</f>
        <v>889.37782329715264</v>
      </c>
      <c r="CQ2737" s="14">
        <f>Таблица1[[#This Row],[Т9]]-Таблица1[[#This Row],[угол обхв6]]</f>
        <v>47552.30385933246</v>
      </c>
      <c r="CR2737" s="14">
        <f>Таблица1[[#This Row],[Т9]]-Таблица1[[#This Row],[угол обхв5]]</f>
        <v>1200.6869818294726</v>
      </c>
      <c r="CS2737" s="14">
        <f>Таблица1[[#This Row],[Т9]]-Таблица1[[#This Row],[угол обхв4]]</f>
        <v>59061.319484814077</v>
      </c>
      <c r="CT2737" s="14">
        <f>Таблица1[[#This Row],[Lкан_прям, мм]]+Таблица1[[#This Row],[Lкан_дуг, мм]]+Таблица1[[#This Row],[Lкан_леб,мм]]</f>
        <v>85045.326329871838</v>
      </c>
      <c r="CU2737" s="16">
        <f>Таблица1[[#This Row],[Lкан_леб,мм]]</f>
        <v>57860.632502984605</v>
      </c>
      <c r="CV2737" s="14">
        <f>2534431-(Таблица1[[#This Row],[Т23]]+Таблица1[[#This Row],[угол обхв3]])</f>
        <v>2448916.3061731127</v>
      </c>
      <c r="CW2737" s="50">
        <f>SUM(X2737:AC2737,AD2737:AI2737)-Таблица1[[#This Row],[lподв_min, мм]]</f>
        <v>22352.282345601165</v>
      </c>
      <c r="CX2737" s="17">
        <f>CW3176-Таблица1[[#This Row],[Суммарная длина каната]]</f>
        <v>-2448916.3061731127</v>
      </c>
    </row>
    <row r="2738" spans="1:102" x14ac:dyDescent="0.25">
      <c r="A2738" s="21">
        <v>2737</v>
      </c>
      <c r="B2738" s="10">
        <v>69.709999999996569</v>
      </c>
      <c r="C2738" s="10">
        <v>109.67061224489804</v>
      </c>
      <c r="D2738" s="11">
        <v>12002.99306501132</v>
      </c>
      <c r="E2738" s="11">
        <v>20712.25775337288</v>
      </c>
      <c r="F2738" s="11">
        <v>11867.37936675076</v>
      </c>
      <c r="G2738" s="11">
        <v>20748.725888012501</v>
      </c>
      <c r="H2738" s="11">
        <v>12410.99257501132</v>
      </c>
      <c r="I2738" s="11">
        <v>15834.177164262519</v>
      </c>
      <c r="J2738" s="11">
        <v>4878.0805891103628</v>
      </c>
      <c r="K2738" s="11">
        <v>25984.006845049847</v>
      </c>
      <c r="L2738" s="11">
        <v>1200.6869818373843</v>
      </c>
      <c r="M2738" s="11">
        <v>57860.632502984605</v>
      </c>
      <c r="N2738" s="11">
        <v>2958.9072250009363</v>
      </c>
      <c r="O2738" s="11">
        <v>21505.371673185513</v>
      </c>
      <c r="P2738" s="43">
        <v>5337.4635845575667</v>
      </c>
      <c r="Q2738" s="11">
        <v>22549.420442195482</v>
      </c>
      <c r="R2738" s="11">
        <v>10756.963139466683</v>
      </c>
      <c r="S2738" s="11">
        <v>21733.787207009544</v>
      </c>
      <c r="T2738" s="11">
        <v>12143.660490388094</v>
      </c>
      <c r="U2738" s="11">
        <v>21605.789328325813</v>
      </c>
      <c r="V2738" s="11">
        <v>12002.99306501132</v>
      </c>
      <c r="W2738" s="11">
        <v>20712.25775337288</v>
      </c>
      <c r="X2738" s="12">
        <v>0</v>
      </c>
      <c r="Y2738" s="12">
        <v>296.5373381164049</v>
      </c>
      <c r="Z2738" s="12">
        <v>229.70357295201003</v>
      </c>
      <c r="AA2738" s="44">
        <v>232.04019061955876</v>
      </c>
      <c r="AB2738" s="45">
        <v>47.253829333789518</v>
      </c>
      <c r="AC2738" s="12">
        <v>395.15205081562107</v>
      </c>
      <c r="AD2738" s="12">
        <v>11509.015625481616</v>
      </c>
      <c r="AE2738" s="12">
        <v>2597.6081666907576</v>
      </c>
      <c r="AF2738" s="12">
        <v>5480.532182188148</v>
      </c>
      <c r="AG2738" s="44">
        <v>1128.4755203370589</v>
      </c>
      <c r="AH2738" s="45">
        <v>390.29476040551117</v>
      </c>
      <c r="AI2738" s="12">
        <v>4878.080589946755</v>
      </c>
      <c r="AJ2738" s="12">
        <v>-65.34168296615114</v>
      </c>
      <c r="AK2738" s="12">
        <v>-23.698697813911249</v>
      </c>
      <c r="AL2738" s="12">
        <v>8.5587660812494981</v>
      </c>
      <c r="AM2738" s="44">
        <v>41.144363139856935</v>
      </c>
      <c r="AN2738" s="45">
        <v>34.508468564715692</v>
      </c>
      <c r="AO2738" s="12">
        <v>89.999999882544429</v>
      </c>
      <c r="AP2738" s="12">
        <v>-2213.5186376106008</v>
      </c>
      <c r="AQ2738" s="12">
        <v>2794.9210229176801</v>
      </c>
      <c r="AR2738" s="12">
        <v>5398.1836659097744</v>
      </c>
      <c r="AS2738" s="44">
        <v>11025.410215585611</v>
      </c>
      <c r="AT2738" s="45">
        <v>11912.517050001759</v>
      </c>
      <c r="AU2738" s="12">
        <v>12410.99306501132</v>
      </c>
      <c r="AV2738" s="12">
        <v>11216.060940033014</v>
      </c>
      <c r="AW2738" s="12">
        <v>21878.965738350245</v>
      </c>
      <c r="AX2738" s="12">
        <v>22952.876848416257</v>
      </c>
      <c r="AY2738" s="44">
        <v>22041.033309219478</v>
      </c>
      <c r="AZ2738" s="45">
        <v>21269.580003698477</v>
      </c>
      <c r="BA2738" s="12">
        <v>20712.257754209277</v>
      </c>
      <c r="BB2738" s="12">
        <v>2588.1119545148576</v>
      </c>
      <c r="BC2738" s="12">
        <v>5173.4773824743097</v>
      </c>
      <c r="BD2738" s="12">
        <v>10817.68322081889</v>
      </c>
      <c r="BE2738" s="44">
        <v>11875.213414269167</v>
      </c>
      <c r="BF2738" s="45">
        <v>12234.136505397655</v>
      </c>
      <c r="BG2738" s="12">
        <v>12410.993075011322</v>
      </c>
      <c r="BH2738" s="12">
        <v>21675.591728952033</v>
      </c>
      <c r="BI2738" s="12">
        <v>22923.014507360214</v>
      </c>
      <c r="BJ2738" s="12">
        <v>22137.243613230319</v>
      </c>
      <c r="BK2738" s="44">
        <v>21298.543226115878</v>
      </c>
      <c r="BL2738" s="45">
        <v>21048.467078000216</v>
      </c>
      <c r="BM2738" s="12">
        <v>15834.177164262521</v>
      </c>
      <c r="BN2738" s="12">
        <v>0</v>
      </c>
      <c r="BO2738" s="12">
        <v>41.642985152239895</v>
      </c>
      <c r="BP2738" s="12">
        <v>32.257463895160754</v>
      </c>
      <c r="BQ2738" s="48">
        <v>32.585597058607433</v>
      </c>
      <c r="BR2738" s="49">
        <v>6.6358945751412408</v>
      </c>
      <c r="BS2738" s="13">
        <v>55.491531317828738</v>
      </c>
      <c r="BT2738" s="12">
        <v>469.36749701539247</v>
      </c>
      <c r="BV2738" s="14">
        <f>Таблица1[[#This Row],[Lкан_леб,мм]]</f>
        <v>57860.632502984605</v>
      </c>
      <c r="BW2738" s="50">
        <f>Таблица1[[#This Row],[угол обхв4]]+Таблица1[[#This Row],[Lдуг 3,мм]]</f>
        <v>11509.015625481616</v>
      </c>
      <c r="BX2738" s="54">
        <f>Таблица1[[#This Row],[угол обхв5]]+Таблица1[[#This Row],[Y5, мм]]</f>
        <v>58157.169841101007</v>
      </c>
      <c r="BY2738" s="14">
        <f>Таблица1[[#This Row],[угол обхв6]]+Таблица1[[#This Row],[Lдуг 4,мм]]</f>
        <v>14106.623792172373</v>
      </c>
      <c r="BZ2738" s="14">
        <f>Таблица1[[#This Row],[Т1]]+Таблица1[[#This Row],[X6, мм]]</f>
        <v>58386.873414053014</v>
      </c>
      <c r="CA2738" s="14">
        <f>Таблица1[[#This Row],[Т2]]+Таблица1[[#This Row],[Lдуг 5,мм]]</f>
        <v>19587.155974360521</v>
      </c>
      <c r="CB2738" s="14">
        <f>Таблица1[[#This Row],[Т3]]+Таблица1[[#This Row],[Y6, мм]]</f>
        <v>58618.913604672576</v>
      </c>
      <c r="CC2738" s="14">
        <f>Таблица1[[#This Row],[Т4]]+Таблица1[[#This Row],[Lдуг 6,мм]]</f>
        <v>20715.63149469758</v>
      </c>
      <c r="CD2738" s="14">
        <f>Таблица1[[#This Row],[Т5]]+Таблица1[[#This Row],[Lдуг 1,мм]]</f>
        <v>58666.167434006369</v>
      </c>
      <c r="CE2738" s="14">
        <f>Таблица1[[#This Row],[Т6]]+Таблица1[[#This Row],[Lпрям1, мм]]</f>
        <v>21105.926255103092</v>
      </c>
      <c r="CF2738" s="15">
        <f>Таблица1[[#This Row],[Т7]]+Таблица1[[#This Row],[Lдуг 2,мм]]</f>
        <v>59061.319484821994</v>
      </c>
      <c r="CG2738" s="14">
        <f>Таблица1[[#This Row],[Т8]]+Таблица1[[#This Row],[Lпрям2, мм]]</f>
        <v>25984.006845049847</v>
      </c>
      <c r="CH2738" s="14">
        <f>Таблица1[[#This Row],[Т9]]-Таблица1[[#This Row],[Т9]]</f>
        <v>0</v>
      </c>
      <c r="CI2738" s="50">
        <f>Таблица1[[#This Row],[Т9]]-Таблица1[[#This Row],[Т8]]</f>
        <v>37955.393229718902</v>
      </c>
      <c r="CJ2738" s="54">
        <f>Таблица1[[#This Row],[Т9]]-Таблица1[[#This Row],[Т7]]</f>
        <v>395.15205081562453</v>
      </c>
      <c r="CK2738" s="14">
        <f>Таблица1[[#This Row],[Т9]]-Таблица1[[#This Row],[Т6]]</f>
        <v>38345.68799012441</v>
      </c>
      <c r="CL2738" s="14">
        <f>Таблица1[[#This Row],[Т9]]-Таблица1[[#This Row],[Т5]]</f>
        <v>442.4058801494175</v>
      </c>
      <c r="CM2738" s="14">
        <f>Таблица1[[#This Row],[Т9]]-Таблица1[[#This Row],[Т4]]</f>
        <v>39474.163510461469</v>
      </c>
      <c r="CN2738" s="14">
        <f>Таблица1[[#This Row],[Т9]]-Таблица1[[#This Row],[Т3]]</f>
        <v>674.44607076897955</v>
      </c>
      <c r="CO2738" s="14">
        <f>Таблица1[[#This Row],[Т9]]-Таблица1[[#This Row],[Т2]]</f>
        <v>44954.69569264962</v>
      </c>
      <c r="CP2738" s="14">
        <f>Таблица1[[#This Row],[Т9]]-Таблица1[[#This Row],[Т1]]</f>
        <v>904.14964372098621</v>
      </c>
      <c r="CQ2738" s="14">
        <f>Таблица1[[#This Row],[Т9]]-Таблица1[[#This Row],[угол обхв6]]</f>
        <v>47552.303859340376</v>
      </c>
      <c r="CR2738" s="14">
        <f>Таблица1[[#This Row],[Т9]]-Таблица1[[#This Row],[угол обхв5]]</f>
        <v>1200.6869818373889</v>
      </c>
      <c r="CS2738" s="14">
        <f>Таблица1[[#This Row],[Т9]]-Таблица1[[#This Row],[угол обхв4]]</f>
        <v>59061.319484821994</v>
      </c>
      <c r="CT2738" s="14">
        <f>Таблица1[[#This Row],[Lкан_прям, мм]]+Таблица1[[#This Row],[Lкан_дуг, мм]]+Таблица1[[#This Row],[Lкан_леб,мм]]</f>
        <v>85045.326329871838</v>
      </c>
      <c r="CU2738" s="16">
        <f>Таблица1[[#This Row],[Lкан_леб,мм]]</f>
        <v>57860.632502984605</v>
      </c>
      <c r="CV2738" s="14">
        <f>2534431-(Таблица1[[#This Row],[Т23]]+Таблица1[[#This Row],[угол обхв3]])</f>
        <v>2448916.3061731127</v>
      </c>
      <c r="CW2738" s="50">
        <f>SUM(X2738:AC2738,AD2738:AI2738)-Таблица1[[#This Row],[lподв_min, мм]]</f>
        <v>22306.61323777687</v>
      </c>
      <c r="CX2738" s="17">
        <f>CW3177-Таблица1[[#This Row],[Суммарная длина каната]]</f>
        <v>-2448916.3061731127</v>
      </c>
    </row>
    <row r="2739" spans="1:102" x14ac:dyDescent="0.25">
      <c r="A2739" s="21">
        <v>2738</v>
      </c>
      <c r="B2739" s="10">
        <v>69.709999999996569</v>
      </c>
      <c r="C2739" s="10">
        <v>110.29000000000343</v>
      </c>
      <c r="D2739" s="11">
        <v>12003.8458824563</v>
      </c>
      <c r="E2739" s="11">
        <v>20800.034086633284</v>
      </c>
      <c r="F2739" s="11">
        <v>11867.8458824563</v>
      </c>
      <c r="G2739" s="11">
        <v>20835.034086633284</v>
      </c>
      <c r="H2739" s="11">
        <v>12411.8453924563</v>
      </c>
      <c r="I2739" s="11">
        <v>15911.273025497449</v>
      </c>
      <c r="J2739" s="11">
        <v>4888.7610611358368</v>
      </c>
      <c r="K2739" s="11">
        <v>25984.006845048021</v>
      </c>
      <c r="L2739" s="11">
        <v>1200.6869818392061</v>
      </c>
      <c r="M2739" s="11">
        <v>57860.632502984605</v>
      </c>
      <c r="N2739" s="11">
        <v>2958.9072250009363</v>
      </c>
      <c r="O2739" s="11">
        <v>21505.371673185513</v>
      </c>
      <c r="P2739" s="43">
        <v>5318.8458824563004</v>
      </c>
      <c r="Q2739" s="11">
        <v>22565.034086633284</v>
      </c>
      <c r="R2739" s="11">
        <v>10746.8458824563</v>
      </c>
      <c r="S2739" s="11">
        <v>21808.034086633284</v>
      </c>
      <c r="T2739" s="11">
        <v>12134.8458824563</v>
      </c>
      <c r="U2739" s="11">
        <v>21695.034086633284</v>
      </c>
      <c r="V2739" s="11">
        <v>12003.8458824563</v>
      </c>
      <c r="W2739" s="11">
        <v>20800.034086633284</v>
      </c>
      <c r="X2739" s="12">
        <v>0</v>
      </c>
      <c r="Y2739" s="12">
        <v>293.10225326301003</v>
      </c>
      <c r="Z2739" s="12">
        <v>228.72803269076965</v>
      </c>
      <c r="AA2739" s="44">
        <v>232.04019061955862</v>
      </c>
      <c r="AB2739" s="45">
        <v>47.253829333786896</v>
      </c>
      <c r="AC2739" s="12">
        <v>399.56267593208094</v>
      </c>
      <c r="AD2739" s="12">
        <v>11509.015625481616</v>
      </c>
      <c r="AE2739" s="12">
        <v>2586.9276946652731</v>
      </c>
      <c r="AF2739" s="12">
        <v>5480.5321821881489</v>
      </c>
      <c r="AG2739" s="44">
        <v>1128.4755203370623</v>
      </c>
      <c r="AH2739" s="45">
        <v>390.29476040551793</v>
      </c>
      <c r="AI2739" s="12">
        <v>4888.7610619704028</v>
      </c>
      <c r="AJ2739" s="12">
        <v>-65.34168296615114</v>
      </c>
      <c r="AK2739" s="12">
        <v>-24.181089638344684</v>
      </c>
      <c r="AL2739" s="12">
        <v>7.9393783261441015</v>
      </c>
      <c r="AM2739" s="44">
        <v>40.524975384751514</v>
      </c>
      <c r="AN2739" s="45">
        <v>33.889080809610647</v>
      </c>
      <c r="AO2739" s="12">
        <v>89.999999882801021</v>
      </c>
      <c r="AP2739" s="12">
        <v>-2213.5186376106008</v>
      </c>
      <c r="AQ2739" s="12">
        <v>2791.7814620434865</v>
      </c>
      <c r="AR2739" s="12">
        <v>5375.2009935536844</v>
      </c>
      <c r="AS2739" s="44">
        <v>11011.955897904874</v>
      </c>
      <c r="AT2739" s="45">
        <v>11907.350419676835</v>
      </c>
      <c r="AU2739" s="12">
        <v>12411.845882456299</v>
      </c>
      <c r="AV2739" s="12">
        <v>11216.060940033014</v>
      </c>
      <c r="AW2739" s="12">
        <v>21877.571860391126</v>
      </c>
      <c r="AX2739" s="12">
        <v>22969.123311252308</v>
      </c>
      <c r="AY2739" s="44">
        <v>22118.164187895414</v>
      </c>
      <c r="AZ2739" s="45">
        <v>21356.345713028939</v>
      </c>
      <c r="BA2739" s="12">
        <v>20800.034087467851</v>
      </c>
      <c r="BB2739" s="12">
        <v>2588.1119545148576</v>
      </c>
      <c r="BC2739" s="12">
        <v>5151.7201194988511</v>
      </c>
      <c r="BD2739" s="12">
        <v>10803.200993553684</v>
      </c>
      <c r="BE2739" s="44">
        <v>11869.735867007726</v>
      </c>
      <c r="BF2739" s="45">
        <v>12231.341345235764</v>
      </c>
      <c r="BG2739" s="12">
        <v>12411.8458924563</v>
      </c>
      <c r="BH2739" s="12">
        <v>21675.591728952033</v>
      </c>
      <c r="BI2739" s="12">
        <v>22937.234273838894</v>
      </c>
      <c r="BJ2739" s="12">
        <v>22212.123311252304</v>
      </c>
      <c r="BK2739" s="44">
        <v>21384.903985371155</v>
      </c>
      <c r="BL2739" s="45">
        <v>21138.72246023763</v>
      </c>
      <c r="BM2739" s="12">
        <v>15911.27302549745</v>
      </c>
      <c r="BN2739" s="12">
        <v>0</v>
      </c>
      <c r="BO2739" s="12">
        <v>41.160593327806467</v>
      </c>
      <c r="BP2739" s="12">
        <v>32.120467964488789</v>
      </c>
      <c r="BQ2739" s="48">
        <v>32.585597058607412</v>
      </c>
      <c r="BR2739" s="49">
        <v>6.6358945751408722</v>
      </c>
      <c r="BS2739" s="13">
        <v>56.110919073190381</v>
      </c>
      <c r="BT2739" s="12">
        <v>469.36749701539247</v>
      </c>
      <c r="BV2739" s="14">
        <f>Таблица1[[#This Row],[Lкан_леб,мм]]</f>
        <v>57860.632502984605</v>
      </c>
      <c r="BW2739" s="50">
        <f>Таблица1[[#This Row],[угол обхв4]]+Таблица1[[#This Row],[Lдуг 3,мм]]</f>
        <v>11509.015625481616</v>
      </c>
      <c r="BX2739" s="54">
        <f>Таблица1[[#This Row],[угол обхв5]]+Таблица1[[#This Row],[Y5, мм]]</f>
        <v>58153.734756247613</v>
      </c>
      <c r="BY2739" s="14">
        <f>Таблица1[[#This Row],[угол обхв6]]+Таблица1[[#This Row],[Lдуг 4,мм]]</f>
        <v>14095.943320146889</v>
      </c>
      <c r="BZ2739" s="14">
        <f>Таблица1[[#This Row],[Т1]]+Таблица1[[#This Row],[X6, мм]]</f>
        <v>58382.462788938385</v>
      </c>
      <c r="CA2739" s="14">
        <f>Таблица1[[#This Row],[Т2]]+Таблица1[[#This Row],[Lдуг 5,мм]]</f>
        <v>19576.475502335037</v>
      </c>
      <c r="CB2739" s="14">
        <f>Таблица1[[#This Row],[Т3]]+Таблица1[[#This Row],[Y6, мм]]</f>
        <v>58614.502979557947</v>
      </c>
      <c r="CC2739" s="14">
        <f>Таблица1[[#This Row],[Т4]]+Таблица1[[#This Row],[Lдуг 6,мм]]</f>
        <v>20704.951022672099</v>
      </c>
      <c r="CD2739" s="14">
        <f>Таблица1[[#This Row],[Т5]]+Таблица1[[#This Row],[Lдуг 1,мм]]</f>
        <v>58661.756808891732</v>
      </c>
      <c r="CE2739" s="14">
        <f>Таблица1[[#This Row],[Т6]]+Таблица1[[#This Row],[Lпрям1, мм]]</f>
        <v>21095.245783077618</v>
      </c>
      <c r="CF2739" s="15">
        <f>Таблица1[[#This Row],[Т7]]+Таблица1[[#This Row],[Lдуг 2,мм]]</f>
        <v>59061.319484823813</v>
      </c>
      <c r="CG2739" s="14">
        <f>Таблица1[[#This Row],[Т8]]+Таблица1[[#This Row],[Lпрям2, мм]]</f>
        <v>25984.006845048021</v>
      </c>
      <c r="CH2739" s="14">
        <f>Таблица1[[#This Row],[Т9]]-Таблица1[[#This Row],[Т9]]</f>
        <v>0</v>
      </c>
      <c r="CI2739" s="50">
        <f>Таблица1[[#This Row],[Т9]]-Таблица1[[#This Row],[Т8]]</f>
        <v>37966.073701746194</v>
      </c>
      <c r="CJ2739" s="54">
        <f>Таблица1[[#This Row],[Т9]]-Таблица1[[#This Row],[Т7]]</f>
        <v>399.56267593208031</v>
      </c>
      <c r="CK2739" s="14">
        <f>Таблица1[[#This Row],[Т9]]-Таблица1[[#This Row],[Т6]]</f>
        <v>38356.368462151717</v>
      </c>
      <c r="CL2739" s="14">
        <f>Таблица1[[#This Row],[Т9]]-Таблица1[[#This Row],[Т5]]</f>
        <v>446.816505265866</v>
      </c>
      <c r="CM2739" s="14">
        <f>Таблица1[[#This Row],[Т9]]-Таблица1[[#This Row],[Т4]]</f>
        <v>39484.843982488776</v>
      </c>
      <c r="CN2739" s="14">
        <f>Таблица1[[#This Row],[Т9]]-Таблица1[[#This Row],[Т3]]</f>
        <v>678.85669588542805</v>
      </c>
      <c r="CO2739" s="14">
        <f>Таблица1[[#This Row],[Т9]]-Таблица1[[#This Row],[Т2]]</f>
        <v>44965.376164676927</v>
      </c>
      <c r="CP2739" s="14">
        <f>Таблица1[[#This Row],[Т9]]-Таблица1[[#This Row],[Т1]]</f>
        <v>907.58472857619927</v>
      </c>
      <c r="CQ2739" s="14">
        <f>Таблица1[[#This Row],[Т9]]-Таблица1[[#This Row],[угол обхв6]]</f>
        <v>47552.303859342195</v>
      </c>
      <c r="CR2739" s="14">
        <f>Таблица1[[#This Row],[Т9]]-Таблица1[[#This Row],[угол обхв5]]</f>
        <v>1200.6869818392079</v>
      </c>
      <c r="CS2739" s="14">
        <f>Таблица1[[#This Row],[Т9]]-Таблица1[[#This Row],[угол обхв4]]</f>
        <v>59061.319484823813</v>
      </c>
      <c r="CT2739" s="14">
        <f>Таблица1[[#This Row],[Lкан_прям, мм]]+Таблица1[[#This Row],[Lкан_дуг, мм]]+Таблица1[[#This Row],[Lкан_леб,мм]]</f>
        <v>85045.326329871838</v>
      </c>
      <c r="CU2739" s="16">
        <f>Таблица1[[#This Row],[Lкан_леб,мм]]</f>
        <v>57860.632502984605</v>
      </c>
      <c r="CV2739" s="14">
        <f>2534431-(Таблица1[[#This Row],[Т23]]+Таблица1[[#This Row],[угол обхв3]])</f>
        <v>2448916.3061731127</v>
      </c>
      <c r="CW2739" s="50">
        <f>SUM(X2739:AC2739,AD2739:AI2739)-Таблица1[[#This Row],[lподв_min, мм]]</f>
        <v>22295.932765751393</v>
      </c>
      <c r="CX2739" s="17">
        <f>CW3178-Таблица1[[#This Row],[Суммарная длина каната]]</f>
        <v>-2448916.3061731127</v>
      </c>
    </row>
    <row r="2740" spans="1:102" x14ac:dyDescent="0.25">
      <c r="A2740" s="21">
        <v>2739</v>
      </c>
      <c r="B2740" s="10">
        <v>69.709999999996569</v>
      </c>
      <c r="C2740" s="10">
        <v>112.3546938775511</v>
      </c>
      <c r="D2740" s="11">
        <v>11999.83522690875</v>
      </c>
      <c r="E2740" s="11">
        <v>21092.603418531078</v>
      </c>
      <c r="F2740" s="11">
        <v>11862.662543493401</v>
      </c>
      <c r="G2740" s="11">
        <v>21122.68090055056</v>
      </c>
      <c r="H2740" s="11">
        <v>12407.83473690875</v>
      </c>
      <c r="I2740" s="11">
        <v>16167.868334430736</v>
      </c>
      <c r="J2740" s="11">
        <v>4924.7350841003408</v>
      </c>
      <c r="K2740" s="11">
        <v>25984.006845041928</v>
      </c>
      <c r="L2740" s="11">
        <v>1200.6869818453051</v>
      </c>
      <c r="M2740" s="11">
        <v>57860.632502984605</v>
      </c>
      <c r="N2740" s="11">
        <v>2958.9072250009363</v>
      </c>
      <c r="O2740" s="11">
        <v>21505.371673185513</v>
      </c>
      <c r="P2740" s="43">
        <v>5255.585977710728</v>
      </c>
      <c r="Q2740" s="11">
        <v>22615.610990636978</v>
      </c>
      <c r="R2740" s="11">
        <v>10707.335160356615</v>
      </c>
      <c r="S2740" s="11">
        <v>22054.661929206351</v>
      </c>
      <c r="T2740" s="11">
        <v>12098.505202377175</v>
      </c>
      <c r="U2740" s="11">
        <v>21991.742026277989</v>
      </c>
      <c r="V2740" s="11">
        <v>11999.83522690875</v>
      </c>
      <c r="W2740" s="11">
        <v>21092.603418531078</v>
      </c>
      <c r="X2740" s="12">
        <v>0</v>
      </c>
      <c r="Y2740" s="12">
        <v>281.57675852328003</v>
      </c>
      <c r="Z2740" s="12">
        <v>225.55095929723754</v>
      </c>
      <c r="AA2740" s="44">
        <v>232.04019061955921</v>
      </c>
      <c r="AB2740" s="45">
        <v>47.253829333788261</v>
      </c>
      <c r="AC2740" s="12">
        <v>414.26524407144018</v>
      </c>
      <c r="AD2740" s="12">
        <v>11509.015625481616</v>
      </c>
      <c r="AE2740" s="12">
        <v>2550.9536717007804</v>
      </c>
      <c r="AF2740" s="12">
        <v>5480.5321821881498</v>
      </c>
      <c r="AG2740" s="44">
        <v>1128.4755203370603</v>
      </c>
      <c r="AH2740" s="45">
        <v>390.29476040551026</v>
      </c>
      <c r="AI2740" s="12">
        <v>4924.7350849288123</v>
      </c>
      <c r="AJ2740" s="12">
        <v>-65.34168296615114</v>
      </c>
      <c r="AK2740" s="12">
        <v>-25.799624455469097</v>
      </c>
      <c r="AL2740" s="12">
        <v>5.87468444859641</v>
      </c>
      <c r="AM2740" s="44">
        <v>38.460281507203902</v>
      </c>
      <c r="AN2740" s="45">
        <v>31.82438693206284</v>
      </c>
      <c r="AO2740" s="12">
        <v>89.999999883657125</v>
      </c>
      <c r="AP2740" s="12">
        <v>-2213.5186376106008</v>
      </c>
      <c r="AQ2740" s="12">
        <v>2781.3353441215063</v>
      </c>
      <c r="AR2740" s="12">
        <v>5297.346012951014</v>
      </c>
      <c r="AS2740" s="44">
        <v>10961.099723575679</v>
      </c>
      <c r="AT2740" s="45">
        <v>11883.359666661117</v>
      </c>
      <c r="AU2740" s="12">
        <v>12407.83522690875</v>
      </c>
      <c r="AV2740" s="12">
        <v>11216.060940033014</v>
      </c>
      <c r="AW2740" s="12">
        <v>21872.702895818358</v>
      </c>
      <c r="AX2740" s="12">
        <v>23021.468230878829</v>
      </c>
      <c r="AY2740" s="44">
        <v>22374.142048234495</v>
      </c>
      <c r="AZ2740" s="45">
        <v>21645.077349015581</v>
      </c>
      <c r="BA2740" s="12">
        <v>21092.603419359548</v>
      </c>
      <c r="BB2740" s="12">
        <v>2588.1119545148576</v>
      </c>
      <c r="BC2740" s="12">
        <v>5078.014096831298</v>
      </c>
      <c r="BD2740" s="12">
        <v>10749.095195596901</v>
      </c>
      <c r="BE2740" s="44">
        <v>11844.740639158113</v>
      </c>
      <c r="BF2740" s="45">
        <v>12214.980762624808</v>
      </c>
      <c r="BG2740" s="12">
        <v>12407.83523690875</v>
      </c>
      <c r="BH2740" s="12">
        <v>21675.591728952033</v>
      </c>
      <c r="BI2740" s="12">
        <v>22982.942213269824</v>
      </c>
      <c r="BJ2740" s="12">
        <v>22460.519169448202</v>
      </c>
      <c r="BK2740" s="44">
        <v>21672.261907249842</v>
      </c>
      <c r="BL2740" s="45">
        <v>21439.268095793486</v>
      </c>
      <c r="BM2740" s="12">
        <v>16167.868334430736</v>
      </c>
      <c r="BN2740" s="12">
        <v>0</v>
      </c>
      <c r="BO2740" s="12">
        <v>39.542058510682054</v>
      </c>
      <c r="BP2740" s="12">
        <v>31.674308904065505</v>
      </c>
      <c r="BQ2740" s="48">
        <v>32.58559705860749</v>
      </c>
      <c r="BR2740" s="49">
        <v>6.6358945751410632</v>
      </c>
      <c r="BS2740" s="13">
        <v>58.175612951594289</v>
      </c>
      <c r="BT2740" s="12">
        <v>469.36749701539247</v>
      </c>
      <c r="BV2740" s="14">
        <f>Таблица1[[#This Row],[Lкан_леб,мм]]</f>
        <v>57860.632502984605</v>
      </c>
      <c r="BW2740" s="50">
        <f>Таблица1[[#This Row],[угол обхв4]]+Таблица1[[#This Row],[Lдуг 3,мм]]</f>
        <v>11509.015625481616</v>
      </c>
      <c r="BX2740" s="54">
        <f>Таблица1[[#This Row],[угол обхв5]]+Таблица1[[#This Row],[Y5, мм]]</f>
        <v>58142.209261507887</v>
      </c>
      <c r="BY2740" s="14">
        <f>Таблица1[[#This Row],[угол обхв6]]+Таблица1[[#This Row],[Lдуг 4,мм]]</f>
        <v>14059.969297182397</v>
      </c>
      <c r="BZ2740" s="14">
        <f>Таблица1[[#This Row],[Т1]]+Таблица1[[#This Row],[X6, мм]]</f>
        <v>58367.760220805125</v>
      </c>
      <c r="CA2740" s="14">
        <f>Таблица1[[#This Row],[Т2]]+Таблица1[[#This Row],[Lдуг 5,мм]]</f>
        <v>19540.501479370549</v>
      </c>
      <c r="CB2740" s="14">
        <f>Таблица1[[#This Row],[Т3]]+Таблица1[[#This Row],[Y6, мм]]</f>
        <v>58599.800411424687</v>
      </c>
      <c r="CC2740" s="14">
        <f>Таблица1[[#This Row],[Т4]]+Таблица1[[#This Row],[Lдуг 6,мм]]</f>
        <v>20668.976999707607</v>
      </c>
      <c r="CD2740" s="14">
        <f>Таблица1[[#This Row],[Т5]]+Таблица1[[#This Row],[Lдуг 1,мм]]</f>
        <v>58647.054240758473</v>
      </c>
      <c r="CE2740" s="14">
        <f>Таблица1[[#This Row],[Т6]]+Таблица1[[#This Row],[Lпрям1, мм]]</f>
        <v>21059.271760113119</v>
      </c>
      <c r="CF2740" s="15">
        <f>Таблица1[[#This Row],[Т7]]+Таблица1[[#This Row],[Lдуг 2,мм]]</f>
        <v>59061.31948482991</v>
      </c>
      <c r="CG2740" s="14">
        <f>Таблица1[[#This Row],[Т8]]+Таблица1[[#This Row],[Lпрям2, мм]]</f>
        <v>25984.006845041931</v>
      </c>
      <c r="CH2740" s="14">
        <f>Таблица1[[#This Row],[Т9]]-Таблица1[[#This Row],[Т9]]</f>
        <v>0</v>
      </c>
      <c r="CI2740" s="50">
        <f>Таблица1[[#This Row],[Т9]]-Таблица1[[#This Row],[Т8]]</f>
        <v>38002.047724716787</v>
      </c>
      <c r="CJ2740" s="54">
        <f>Таблица1[[#This Row],[Т9]]-Таблица1[[#This Row],[Т7]]</f>
        <v>414.26524407143734</v>
      </c>
      <c r="CK2740" s="14">
        <f>Таблица1[[#This Row],[Т9]]-Таблица1[[#This Row],[Т6]]</f>
        <v>38392.342485122303</v>
      </c>
      <c r="CL2740" s="14">
        <f>Таблица1[[#This Row],[Т9]]-Таблица1[[#This Row],[Т5]]</f>
        <v>461.51907340522303</v>
      </c>
      <c r="CM2740" s="14">
        <f>Таблица1[[#This Row],[Т9]]-Таблица1[[#This Row],[Т4]]</f>
        <v>39520.818005459361</v>
      </c>
      <c r="CN2740" s="14">
        <f>Таблица1[[#This Row],[Т9]]-Таблица1[[#This Row],[Т3]]</f>
        <v>693.55926402478508</v>
      </c>
      <c r="CO2740" s="14">
        <f>Таблица1[[#This Row],[Т9]]-Таблица1[[#This Row],[Т2]]</f>
        <v>45001.350187647513</v>
      </c>
      <c r="CP2740" s="14">
        <f>Таблица1[[#This Row],[Т9]]-Таблица1[[#This Row],[Т1]]</f>
        <v>919.11022332202265</v>
      </c>
      <c r="CQ2740" s="14">
        <f>Таблица1[[#This Row],[Т9]]-Таблица1[[#This Row],[угол обхв6]]</f>
        <v>47552.303859348292</v>
      </c>
      <c r="CR2740" s="14">
        <f>Таблица1[[#This Row],[Т9]]-Таблица1[[#This Row],[угол обхв5]]</f>
        <v>1200.6869818453051</v>
      </c>
      <c r="CS2740" s="14">
        <f>Таблица1[[#This Row],[Т9]]-Таблица1[[#This Row],[угол обхв4]]</f>
        <v>59061.31948482991</v>
      </c>
      <c r="CT2740" s="14">
        <f>Таблица1[[#This Row],[Lкан_прям, мм]]+Таблица1[[#This Row],[Lкан_дуг, мм]]+Таблица1[[#This Row],[Lкан_леб,мм]]</f>
        <v>85045.326329871838</v>
      </c>
      <c r="CU2740" s="16">
        <f>Таблица1[[#This Row],[Lкан_леб,мм]]</f>
        <v>57860.632502984605</v>
      </c>
      <c r="CV2740" s="14">
        <f>2534431-(Таблица1[[#This Row],[Т23]]+Таблица1[[#This Row],[угол обхв3]])</f>
        <v>2448916.3061731127</v>
      </c>
      <c r="CW2740" s="50">
        <f>SUM(X2740:AC2740,AD2740:AI2740)-Таблица1[[#This Row],[lподв_min, мм]]</f>
        <v>22259.958742786897</v>
      </c>
      <c r="CX2740" s="17">
        <f>CW3179-Таблица1[[#This Row],[Суммарная длина каната]]</f>
        <v>-2448916.3061731127</v>
      </c>
    </row>
    <row r="2741" spans="1:102" x14ac:dyDescent="0.25">
      <c r="A2741" s="21">
        <v>2740</v>
      </c>
      <c r="B2741" s="10">
        <v>69.709999999996569</v>
      </c>
      <c r="C2741" s="10">
        <v>114.46082839365614</v>
      </c>
      <c r="D2741" s="11">
        <v>11984.886735315004</v>
      </c>
      <c r="E2741" s="11">
        <v>21390.697744176548</v>
      </c>
      <c r="F2741" s="11">
        <v>11846.701348247881</v>
      </c>
      <c r="G2741" s="11">
        <v>21415.713715097339</v>
      </c>
      <c r="H2741" s="11">
        <v>12392.886245315003</v>
      </c>
      <c r="I2741" s="11">
        <v>16428.696541634508</v>
      </c>
      <c r="J2741" s="11">
        <v>4962.001202542041</v>
      </c>
      <c r="K2741" s="11">
        <v>25984.00684503571</v>
      </c>
      <c r="L2741" s="11">
        <v>1200.6869818515243</v>
      </c>
      <c r="M2741" s="11">
        <v>57860.632502984605</v>
      </c>
      <c r="N2741" s="11">
        <v>2958.9072250009363</v>
      </c>
      <c r="O2741" s="11">
        <v>21505.371673185513</v>
      </c>
      <c r="P2741" s="43">
        <v>5189.2218639402818</v>
      </c>
      <c r="Q2741" s="11">
        <v>22664.820562418026</v>
      </c>
      <c r="R2741" s="11">
        <v>10657.903470536472</v>
      </c>
      <c r="S2741" s="11">
        <v>22304.606062881285</v>
      </c>
      <c r="T2741" s="11">
        <v>12050.446078819934</v>
      </c>
      <c r="U2741" s="11">
        <v>22292.85514312598</v>
      </c>
      <c r="V2741" s="11">
        <v>11984.886735315004</v>
      </c>
      <c r="W2741" s="11">
        <v>21390.697744176548</v>
      </c>
      <c r="X2741" s="12">
        <v>0</v>
      </c>
      <c r="Y2741" s="12">
        <v>269.69587333893611</v>
      </c>
      <c r="Z2741" s="12">
        <v>222.43417990884191</v>
      </c>
      <c r="AA2741" s="44">
        <v>232.04019061955887</v>
      </c>
      <c r="AB2741" s="45">
        <v>47.253829333786669</v>
      </c>
      <c r="AC2741" s="12">
        <v>429.2629086504005</v>
      </c>
      <c r="AD2741" s="12">
        <v>11509.015625481616</v>
      </c>
      <c r="AE2741" s="12">
        <v>2513.6875532590852</v>
      </c>
      <c r="AF2741" s="12">
        <v>5480.5321821881489</v>
      </c>
      <c r="AG2741" s="44">
        <v>1128.4755203370603</v>
      </c>
      <c r="AH2741" s="45">
        <v>390.29476040551458</v>
      </c>
      <c r="AI2741" s="12">
        <v>4962.0012033642879</v>
      </c>
      <c r="AJ2741" s="12">
        <v>-65.34168296615114</v>
      </c>
      <c r="AK2741" s="12">
        <v>-27.468067048465212</v>
      </c>
      <c r="AL2741" s="12">
        <v>3.7685499324913883</v>
      </c>
      <c r="AM2741" s="44">
        <v>36.354146991098837</v>
      </c>
      <c r="AN2741" s="45">
        <v>29.718252415957998</v>
      </c>
      <c r="AO2741" s="12">
        <v>89.999999884530908</v>
      </c>
      <c r="AP2741" s="12">
        <v>-2213.5186376106008</v>
      </c>
      <c r="AQ2741" s="12">
        <v>2770.7155198729338</v>
      </c>
      <c r="AR2741" s="12">
        <v>5216.0381494624507</v>
      </c>
      <c r="AS2741" s="44">
        <v>10899.755487517228</v>
      </c>
      <c r="AT2741" s="45">
        <v>11848.186052481436</v>
      </c>
      <c r="AU2741" s="12">
        <v>12392.886735315002</v>
      </c>
      <c r="AV2741" s="12">
        <v>11216.060940033014</v>
      </c>
      <c r="AW2741" s="12">
        <v>21867.377035191403</v>
      </c>
      <c r="AX2741" s="12">
        <v>23071.93834246551</v>
      </c>
      <c r="AY2741" s="44">
        <v>22633.196388183685</v>
      </c>
      <c r="AZ2741" s="45">
        <v>21938.517900170133</v>
      </c>
      <c r="BA2741" s="12">
        <v>21390.697744998797</v>
      </c>
      <c r="BB2741" s="12">
        <v>2588.1119545148576</v>
      </c>
      <c r="BC2741" s="12">
        <v>5001.0301588122793</v>
      </c>
      <c r="BD2741" s="12">
        <v>10684.719756058641</v>
      </c>
      <c r="BE2741" s="44">
        <v>11808.594061839178</v>
      </c>
      <c r="BF2741" s="45">
        <v>12187.146761653501</v>
      </c>
      <c r="BG2741" s="12">
        <v>12392.886745315003</v>
      </c>
      <c r="BH2741" s="12">
        <v>21675.591728952033</v>
      </c>
      <c r="BI2741" s="12">
        <v>23026.825924423913</v>
      </c>
      <c r="BJ2741" s="12">
        <v>22711.723842928768</v>
      </c>
      <c r="BK2741" s="44">
        <v>21964.264817823576</v>
      </c>
      <c r="BL2741" s="45">
        <v>21745.034987132396</v>
      </c>
      <c r="BM2741" s="12">
        <v>16428.696541634508</v>
      </c>
      <c r="BN2741" s="12">
        <v>0</v>
      </c>
      <c r="BO2741" s="12">
        <v>37.873615917685932</v>
      </c>
      <c r="BP2741" s="12">
        <v>31.236616980956597</v>
      </c>
      <c r="BQ2741" s="48">
        <v>32.585597058607448</v>
      </c>
      <c r="BR2741" s="49">
        <v>6.6358945751408402</v>
      </c>
      <c r="BS2741" s="13">
        <v>60.281747468572902</v>
      </c>
      <c r="BT2741" s="12">
        <v>469.36749701539247</v>
      </c>
      <c r="BV2741" s="14">
        <f>Таблица1[[#This Row],[Lкан_леб,мм]]</f>
        <v>57860.632502984605</v>
      </c>
      <c r="BW2741" s="50">
        <f>Таблица1[[#This Row],[угол обхв4]]+Таблица1[[#This Row],[Lдуг 3,мм]]</f>
        <v>11509.015625481616</v>
      </c>
      <c r="BX2741" s="54">
        <f>Таблица1[[#This Row],[угол обхв5]]+Таблица1[[#This Row],[Y5, мм]]</f>
        <v>58130.328376323538</v>
      </c>
      <c r="BY2741" s="14">
        <f>Таблица1[[#This Row],[угол обхв6]]+Таблица1[[#This Row],[Lдуг 4,мм]]</f>
        <v>14022.703178740701</v>
      </c>
      <c r="BZ2741" s="14">
        <f>Таблица1[[#This Row],[Т1]]+Таблица1[[#This Row],[X6, мм]]</f>
        <v>58352.762556232381</v>
      </c>
      <c r="CA2741" s="14">
        <f>Таблица1[[#This Row],[Т2]]+Таблица1[[#This Row],[Lдуг 5,мм]]</f>
        <v>19503.235360928851</v>
      </c>
      <c r="CB2741" s="14">
        <f>Таблица1[[#This Row],[Т3]]+Таблица1[[#This Row],[Y6, мм]]</f>
        <v>58584.802746851943</v>
      </c>
      <c r="CC2741" s="14">
        <f>Таблица1[[#This Row],[Т4]]+Таблица1[[#This Row],[Lдуг 6,мм]]</f>
        <v>20631.71088126591</v>
      </c>
      <c r="CD2741" s="14">
        <f>Таблица1[[#This Row],[Т5]]+Таблица1[[#This Row],[Lдуг 1,мм]]</f>
        <v>58632.056576185729</v>
      </c>
      <c r="CE2741" s="14">
        <f>Таблица1[[#This Row],[Т6]]+Таблица1[[#This Row],[Lпрям1, мм]]</f>
        <v>21022.005641671425</v>
      </c>
      <c r="CF2741" s="15">
        <f>Таблица1[[#This Row],[Т7]]+Таблица1[[#This Row],[Lдуг 2,мм]]</f>
        <v>59061.319484836131</v>
      </c>
      <c r="CG2741" s="14">
        <f>Таблица1[[#This Row],[Т8]]+Таблица1[[#This Row],[Lпрям2, мм]]</f>
        <v>25984.006845035714</v>
      </c>
      <c r="CH2741" s="14">
        <f>Таблица1[[#This Row],[Т9]]-Таблица1[[#This Row],[Т9]]</f>
        <v>0</v>
      </c>
      <c r="CI2741" s="50">
        <f>Таблица1[[#This Row],[Т9]]-Таблица1[[#This Row],[Т8]]</f>
        <v>38039.313843164709</v>
      </c>
      <c r="CJ2741" s="54">
        <f>Таблица1[[#This Row],[Т9]]-Таблица1[[#This Row],[Т7]]</f>
        <v>429.2629086504021</v>
      </c>
      <c r="CK2741" s="14">
        <f>Таблица1[[#This Row],[Т9]]-Таблица1[[#This Row],[Т6]]</f>
        <v>38429.608603570217</v>
      </c>
      <c r="CL2741" s="14">
        <f>Таблица1[[#This Row],[Т9]]-Таблица1[[#This Row],[Т5]]</f>
        <v>476.51673798418778</v>
      </c>
      <c r="CM2741" s="14">
        <f>Таблица1[[#This Row],[Т9]]-Таблица1[[#This Row],[Т4]]</f>
        <v>39558.084123907276</v>
      </c>
      <c r="CN2741" s="14">
        <f>Таблица1[[#This Row],[Т9]]-Таблица1[[#This Row],[Т3]]</f>
        <v>708.55692860374984</v>
      </c>
      <c r="CO2741" s="14">
        <f>Таблица1[[#This Row],[Т9]]-Таблица1[[#This Row],[Т2]]</f>
        <v>45038.616306095428</v>
      </c>
      <c r="CP2741" s="14">
        <f>Таблица1[[#This Row],[Т9]]-Таблица1[[#This Row],[Т1]]</f>
        <v>930.9911085125932</v>
      </c>
      <c r="CQ2741" s="14">
        <f>Таблица1[[#This Row],[Т9]]-Таблица1[[#This Row],[угол обхв6]]</f>
        <v>47552.303859354513</v>
      </c>
      <c r="CR2741" s="14">
        <f>Таблица1[[#This Row],[Т9]]-Таблица1[[#This Row],[угол обхв5]]</f>
        <v>1200.6869818515261</v>
      </c>
      <c r="CS2741" s="14">
        <f>Таблица1[[#This Row],[Т9]]-Таблица1[[#This Row],[угол обхв4]]</f>
        <v>59061.319484836131</v>
      </c>
      <c r="CT2741" s="14">
        <f>Таблица1[[#This Row],[Lкан_прям, мм]]+Таблица1[[#This Row],[Lкан_дуг, мм]]+Таблица1[[#This Row],[Lкан_леб,мм]]</f>
        <v>85045.326329871838</v>
      </c>
      <c r="CU2741" s="16">
        <f>Таблица1[[#This Row],[Lкан_леб,мм]]</f>
        <v>57860.632502984605</v>
      </c>
      <c r="CV2741" s="14">
        <f>2534431-(Таблица1[[#This Row],[Т23]]+Таблица1[[#This Row],[угол обхв3]])</f>
        <v>2448916.3061731127</v>
      </c>
      <c r="CW2741" s="50">
        <f>SUM(X2741:AC2741,AD2741:AI2741)-Таблица1[[#This Row],[lподв_min, мм]]</f>
        <v>22222.692624345196</v>
      </c>
      <c r="CX2741" s="17">
        <f>CW3180-Таблица1[[#This Row],[Суммарная длина каната]]</f>
        <v>-2448916.3061731127</v>
      </c>
    </row>
    <row r="2742" spans="1:102" x14ac:dyDescent="0.25">
      <c r="A2742" s="21">
        <v>2741</v>
      </c>
      <c r="B2742" s="10">
        <v>69.709999999996569</v>
      </c>
      <c r="C2742" s="10">
        <v>115.03877551020416</v>
      </c>
      <c r="D2742" s="11">
        <v>11978.869672894687</v>
      </c>
      <c r="E2742" s="11">
        <v>21472.383937371887</v>
      </c>
      <c r="F2742" s="11">
        <v>11840.438982070256</v>
      </c>
      <c r="G2742" s="11">
        <v>21496.004772197753</v>
      </c>
      <c r="H2742" s="11">
        <v>12386.869182894688</v>
      </c>
      <c r="I2742" s="11">
        <v>16500.059145447663</v>
      </c>
      <c r="J2742" s="11">
        <v>4972.3247919242222</v>
      </c>
      <c r="K2742" s="11">
        <v>25984.006845034011</v>
      </c>
      <c r="L2742" s="11">
        <v>1200.6869818532286</v>
      </c>
      <c r="M2742" s="11">
        <v>57860.632502984605</v>
      </c>
      <c r="N2742" s="11">
        <v>2958.9072250009363</v>
      </c>
      <c r="O2742" s="11">
        <v>21505.371673185513</v>
      </c>
      <c r="P2742" s="43">
        <v>5170.6985643099451</v>
      </c>
      <c r="Q2742" s="11">
        <v>22677.894682339342</v>
      </c>
      <c r="R2742" s="11">
        <v>10642.735407205342</v>
      </c>
      <c r="S2742" s="11">
        <v>22372.860602283752</v>
      </c>
      <c r="T2742" s="11">
        <v>12035.325701510572</v>
      </c>
      <c r="U2742" s="11">
        <v>22375.156730954484</v>
      </c>
      <c r="V2742" s="11">
        <v>11978.869672894687</v>
      </c>
      <c r="W2742" s="11">
        <v>21472.383937371887</v>
      </c>
      <c r="X2742" s="12">
        <v>0</v>
      </c>
      <c r="Y2742" s="12">
        <v>266.412722476483</v>
      </c>
      <c r="Z2742" s="12">
        <v>221.60180209613753</v>
      </c>
      <c r="AA2742" s="44">
        <v>232.04019061955819</v>
      </c>
      <c r="AB2742" s="45">
        <v>47.253829333785362</v>
      </c>
      <c r="AC2742" s="12">
        <v>433.37843732726452</v>
      </c>
      <c r="AD2742" s="12">
        <v>11509.015625481616</v>
      </c>
      <c r="AE2742" s="12">
        <v>2503.3639638769041</v>
      </c>
      <c r="AF2742" s="12">
        <v>5480.5321821881489</v>
      </c>
      <c r="AG2742" s="44">
        <v>1128.4755203370607</v>
      </c>
      <c r="AH2742" s="45">
        <v>390.29476040551748</v>
      </c>
      <c r="AI2742" s="12">
        <v>4972.3247927447646</v>
      </c>
      <c r="AJ2742" s="12">
        <v>-65.34168296615114</v>
      </c>
      <c r="AK2742" s="12">
        <v>-27.929122656120363</v>
      </c>
      <c r="AL2742" s="12">
        <v>3.1906028159433597</v>
      </c>
      <c r="AM2742" s="44">
        <v>35.776199874550713</v>
      </c>
      <c r="AN2742" s="45">
        <v>29.140305299410056</v>
      </c>
      <c r="AO2742" s="12">
        <v>89.999999884770631</v>
      </c>
      <c r="AP2742" s="12">
        <v>-2213.5186376106008</v>
      </c>
      <c r="AQ2742" s="12">
        <v>2767.8086094428973</v>
      </c>
      <c r="AR2742" s="12">
        <v>5193.4069255649265</v>
      </c>
      <c r="AS2742" s="44">
        <v>10881.260659448739</v>
      </c>
      <c r="AT2742" s="45">
        <v>11836.650132516259</v>
      </c>
      <c r="AU2742" s="12">
        <v>12386.869672894687</v>
      </c>
      <c r="AV2742" s="12">
        <v>11216.060940033014</v>
      </c>
      <c r="AW2742" s="12">
        <v>21865.850964035624</v>
      </c>
      <c r="AX2742" s="12">
        <v>23085.262244043897</v>
      </c>
      <c r="AY2742" s="44">
        <v>22703.873750122664</v>
      </c>
      <c r="AZ2742" s="45">
        <v>22018.797336122821</v>
      </c>
      <c r="BA2742" s="12">
        <v>21472.38393819243</v>
      </c>
      <c r="BB2742" s="12">
        <v>2588.1119545148576</v>
      </c>
      <c r="BC2742" s="12">
        <v>4979.5999487519057</v>
      </c>
      <c r="BD2742" s="12">
        <v>10665.443768460324</v>
      </c>
      <c r="BE2742" s="44">
        <v>11796.800449267177</v>
      </c>
      <c r="BF2742" s="45">
        <v>12177.545241889</v>
      </c>
      <c r="BG2742" s="12">
        <v>12386.869682894689</v>
      </c>
      <c r="BH2742" s="12">
        <v>21675.591728952033</v>
      </c>
      <c r="BI2742" s="12">
        <v>23038.373973189453</v>
      </c>
      <c r="BJ2742" s="12">
        <v>22780.228163988304</v>
      </c>
      <c r="BK2742" s="44">
        <v>22044.143583115569</v>
      </c>
      <c r="BL2742" s="45">
        <v>21828.743332203547</v>
      </c>
      <c r="BM2742" s="12">
        <v>16500.059145447663</v>
      </c>
      <c r="BN2742" s="12">
        <v>0</v>
      </c>
      <c r="BO2742" s="12">
        <v>37.412560310030784</v>
      </c>
      <c r="BP2742" s="12">
        <v>31.119725472063724</v>
      </c>
      <c r="BQ2742" s="48">
        <v>32.585597058607355</v>
      </c>
      <c r="BR2742" s="49">
        <v>6.6358945751406564</v>
      </c>
      <c r="BS2742" s="13">
        <v>60.859694585360572</v>
      </c>
      <c r="BT2742" s="12">
        <v>469.36749701539247</v>
      </c>
      <c r="BV2742" s="14">
        <f>Таблица1[[#This Row],[Lкан_леб,мм]]</f>
        <v>57860.632502984605</v>
      </c>
      <c r="BW2742" s="50">
        <f>Таблица1[[#This Row],[угол обхв4]]+Таблица1[[#This Row],[Lдуг 3,мм]]</f>
        <v>11509.015625481616</v>
      </c>
      <c r="BX2742" s="54">
        <f>Таблица1[[#This Row],[угол обхв5]]+Таблица1[[#This Row],[Y5, мм]]</f>
        <v>58127.045225461086</v>
      </c>
      <c r="BY2742" s="14">
        <f>Таблица1[[#This Row],[угол обхв6]]+Таблица1[[#This Row],[Lдуг 4,мм]]</f>
        <v>14012.379589358519</v>
      </c>
      <c r="BZ2742" s="14">
        <f>Таблица1[[#This Row],[Т1]]+Таблица1[[#This Row],[X6, мм]]</f>
        <v>58348.647027557221</v>
      </c>
      <c r="CA2742" s="14">
        <f>Таблица1[[#This Row],[Т2]]+Таблица1[[#This Row],[Lдуг 5,мм]]</f>
        <v>19492.911771546667</v>
      </c>
      <c r="CB2742" s="14">
        <f>Таблица1[[#This Row],[Т3]]+Таблица1[[#This Row],[Y6, мм]]</f>
        <v>58580.687218176776</v>
      </c>
      <c r="CC2742" s="14">
        <f>Таблица1[[#This Row],[Т4]]+Таблица1[[#This Row],[Lдуг 6,мм]]</f>
        <v>20621.38729188373</v>
      </c>
      <c r="CD2742" s="14">
        <f>Таблица1[[#This Row],[Т5]]+Таблица1[[#This Row],[Lдуг 1,мм]]</f>
        <v>58627.941047510561</v>
      </c>
      <c r="CE2742" s="14">
        <f>Таблица1[[#This Row],[Т6]]+Таблица1[[#This Row],[Lпрям1, мм]]</f>
        <v>21011.682052289249</v>
      </c>
      <c r="CF2742" s="15">
        <f>Таблица1[[#This Row],[Т7]]+Таблица1[[#This Row],[Lдуг 2,мм]]</f>
        <v>59061.319484837826</v>
      </c>
      <c r="CG2742" s="14">
        <f>Таблица1[[#This Row],[Т8]]+Таблица1[[#This Row],[Lпрям2, мм]]</f>
        <v>25984.006845034011</v>
      </c>
      <c r="CH2742" s="14">
        <f>Таблица1[[#This Row],[Т9]]-Таблица1[[#This Row],[Т9]]</f>
        <v>0</v>
      </c>
      <c r="CI2742" s="50">
        <f>Таблица1[[#This Row],[Т9]]-Таблица1[[#This Row],[Т8]]</f>
        <v>38049.637432548581</v>
      </c>
      <c r="CJ2742" s="54">
        <f>Таблица1[[#This Row],[Т9]]-Таблица1[[#This Row],[Т7]]</f>
        <v>433.37843732726469</v>
      </c>
      <c r="CK2742" s="14">
        <f>Таблица1[[#This Row],[Т9]]-Таблица1[[#This Row],[Т6]]</f>
        <v>38439.932192954097</v>
      </c>
      <c r="CL2742" s="14">
        <f>Таблица1[[#This Row],[Т9]]-Таблица1[[#This Row],[Т5]]</f>
        <v>480.63226666105038</v>
      </c>
      <c r="CM2742" s="14">
        <f>Таблица1[[#This Row],[Т9]]-Таблица1[[#This Row],[Т4]]</f>
        <v>39568.407713291163</v>
      </c>
      <c r="CN2742" s="14">
        <f>Таблица1[[#This Row],[Т9]]-Таблица1[[#This Row],[Т3]]</f>
        <v>712.67245728060516</v>
      </c>
      <c r="CO2742" s="14">
        <f>Таблица1[[#This Row],[Т9]]-Таблица1[[#This Row],[Т2]]</f>
        <v>45048.939895479307</v>
      </c>
      <c r="CP2742" s="14">
        <f>Таблица1[[#This Row],[Т9]]-Таблица1[[#This Row],[Т1]]</f>
        <v>934.27425937673979</v>
      </c>
      <c r="CQ2742" s="14">
        <f>Таблица1[[#This Row],[Т9]]-Таблица1[[#This Row],[угол обхв6]]</f>
        <v>47552.303859356209</v>
      </c>
      <c r="CR2742" s="14">
        <f>Таблица1[[#This Row],[Т9]]-Таблица1[[#This Row],[угол обхв5]]</f>
        <v>1200.6869818532214</v>
      </c>
      <c r="CS2742" s="14">
        <f>Таблица1[[#This Row],[Т9]]-Таблица1[[#This Row],[угол обхв4]]</f>
        <v>59061.319484837826</v>
      </c>
      <c r="CT2742" s="14">
        <f>Таблица1[[#This Row],[Lкан_прям, мм]]+Таблица1[[#This Row],[Lкан_дуг, мм]]+Таблица1[[#This Row],[Lкан_леб,мм]]</f>
        <v>85045.326329871838</v>
      </c>
      <c r="CU2742" s="16">
        <f>Таблица1[[#This Row],[Lкан_леб,мм]]</f>
        <v>57860.632502984605</v>
      </c>
      <c r="CV2742" s="14">
        <f>2534431-(Таблица1[[#This Row],[Т23]]+Таблица1[[#This Row],[угол обхв3]])</f>
        <v>2448916.3061731127</v>
      </c>
      <c r="CW2742" s="50">
        <f>SUM(X2742:AC2742,AD2742:AI2742)-Таблица1[[#This Row],[lподв_min, мм]]</f>
        <v>22212.36903496302</v>
      </c>
      <c r="CX2742" s="17">
        <f>CW3181-Таблица1[[#This Row],[Суммарная длина каната]]</f>
        <v>-2448916.3061731127</v>
      </c>
    </row>
    <row r="2743" spans="1:102" x14ac:dyDescent="0.25">
      <c r="A2743" s="21">
        <v>2742</v>
      </c>
      <c r="B2743" s="10">
        <v>69.709999999996569</v>
      </c>
      <c r="C2743" s="10">
        <v>117.72285714285721</v>
      </c>
      <c r="D2743" s="11">
        <v>11940.142404585689</v>
      </c>
      <c r="E2743" s="11">
        <v>21850.766013632685</v>
      </c>
      <c r="F2743" s="11">
        <v>11800.757444357614</v>
      </c>
      <c r="G2743" s="11">
        <v>21867.878373558131</v>
      </c>
      <c r="H2743" s="11">
        <v>12348.141914585691</v>
      </c>
      <c r="I2743" s="11">
        <v>16829.969405398977</v>
      </c>
      <c r="J2743" s="11">
        <v>5020.7966082337098</v>
      </c>
      <c r="K2743" s="11">
        <v>25984.00684502607</v>
      </c>
      <c r="L2743" s="11">
        <v>1200.6869818611594</v>
      </c>
      <c r="M2743" s="11">
        <v>57860.632502984605</v>
      </c>
      <c r="N2743" s="11">
        <v>2958.9072250009363</v>
      </c>
      <c r="O2743" s="11">
        <v>21505.371673185513</v>
      </c>
      <c r="P2743" s="43">
        <v>5082.9876002604587</v>
      </c>
      <c r="Q2743" s="11">
        <v>22736.134857403129</v>
      </c>
      <c r="R2743" s="11">
        <v>10563.30562170365</v>
      </c>
      <c r="S2743" s="11">
        <v>22687.685049921762</v>
      </c>
      <c r="T2743" s="11">
        <v>11954.260613229393</v>
      </c>
      <c r="U2743" s="11">
        <v>22755.192172135794</v>
      </c>
      <c r="V2743" s="11">
        <v>11940.142404585689</v>
      </c>
      <c r="W2743" s="11">
        <v>21850.766013632685</v>
      </c>
      <c r="X2743" s="12">
        <v>0</v>
      </c>
      <c r="Y2743" s="12">
        <v>251.02924904487418</v>
      </c>
      <c r="Z2743" s="12">
        <v>217.87208227984939</v>
      </c>
      <c r="AA2743" s="44">
        <v>232.04019061955876</v>
      </c>
      <c r="AB2743" s="45">
        <v>47.25382933378998</v>
      </c>
      <c r="AC2743" s="12">
        <v>452.4916305830871</v>
      </c>
      <c r="AD2743" s="12">
        <v>11509.015625481616</v>
      </c>
      <c r="AE2743" s="12">
        <v>2454.8921475674078</v>
      </c>
      <c r="AF2743" s="12">
        <v>5480.5321821881489</v>
      </c>
      <c r="AG2743" s="44">
        <v>1128.4755203370607</v>
      </c>
      <c r="AH2743" s="45">
        <v>390.29476040550759</v>
      </c>
      <c r="AI2743" s="12">
        <v>5020.7966090463287</v>
      </c>
      <c r="AJ2743" s="12">
        <v>-65.34168296615114</v>
      </c>
      <c r="AK2743" s="12">
        <v>-30.089436631323348</v>
      </c>
      <c r="AL2743" s="12">
        <v>0.50652118329032203</v>
      </c>
      <c r="AM2743" s="44">
        <v>33.092118241897758</v>
      </c>
      <c r="AN2743" s="45">
        <v>26.456223666756454</v>
      </c>
      <c r="AO2743" s="12">
        <v>89.999999885883071</v>
      </c>
      <c r="AP2743" s="12">
        <v>-2213.5186376106008</v>
      </c>
      <c r="AQ2743" s="12">
        <v>2754.3559254017355</v>
      </c>
      <c r="AR2743" s="12">
        <v>5086.5944619292295</v>
      </c>
      <c r="AS2743" s="44">
        <v>10786.06820226335</v>
      </c>
      <c r="AT2743" s="45">
        <v>11772.490935394513</v>
      </c>
      <c r="AU2743" s="12">
        <v>12348.142404585689</v>
      </c>
      <c r="AV2743" s="12">
        <v>11216.060940033014</v>
      </c>
      <c r="AW2743" s="12">
        <v>21858.39117099304</v>
      </c>
      <c r="AX2743" s="12">
        <v>23144.118914136845</v>
      </c>
      <c r="AY2743" s="44">
        <v>23029.5049333434</v>
      </c>
      <c r="AZ2743" s="45">
        <v>22389.919966486628</v>
      </c>
      <c r="BA2743" s="12">
        <v>21850.766014445304</v>
      </c>
      <c r="BB2743" s="12">
        <v>2588.1119545148576</v>
      </c>
      <c r="BC2743" s="12">
        <v>4878.4363006612584</v>
      </c>
      <c r="BD2743" s="12">
        <v>10566.912483372422</v>
      </c>
      <c r="BE2743" s="44">
        <v>11731.498032669695</v>
      </c>
      <c r="BF2743" s="45">
        <v>12121.912082420569</v>
      </c>
      <c r="BG2743" s="12">
        <v>12348.142414585691</v>
      </c>
      <c r="BH2743" s="12">
        <v>21675.591728952033</v>
      </c>
      <c r="BI2743" s="12">
        <v>23089.154355210656</v>
      </c>
      <c r="BJ2743" s="12">
        <v>23095.669106655478</v>
      </c>
      <c r="BK2743" s="44">
        <v>22413.372288714152</v>
      </c>
      <c r="BL2743" s="45">
        <v>22216.038219281847</v>
      </c>
      <c r="BM2743" s="12">
        <v>16829.969405398977</v>
      </c>
      <c r="BN2743" s="12">
        <v>0</v>
      </c>
      <c r="BO2743" s="12">
        <v>35.252246334827795</v>
      </c>
      <c r="BP2743" s="12">
        <v>30.595957814613676</v>
      </c>
      <c r="BQ2743" s="48">
        <v>32.585597058607433</v>
      </c>
      <c r="BR2743" s="49">
        <v>6.6358945751413048</v>
      </c>
      <c r="BS2743" s="13">
        <v>63.543776219126613</v>
      </c>
      <c r="BT2743" s="12">
        <v>469.36749701539247</v>
      </c>
      <c r="BV2743" s="14">
        <f>Таблица1[[#This Row],[Lкан_леб,мм]]</f>
        <v>57860.632502984605</v>
      </c>
      <c r="BW2743" s="50">
        <f>Таблица1[[#This Row],[угол обхв4]]+Таблица1[[#This Row],[Lдуг 3,мм]]</f>
        <v>11509.015625481616</v>
      </c>
      <c r="BX2743" s="54">
        <f>Таблица1[[#This Row],[угол обхв5]]+Таблица1[[#This Row],[Y5, мм]]</f>
        <v>58111.661752029482</v>
      </c>
      <c r="BY2743" s="14">
        <f>Таблица1[[#This Row],[угол обхв6]]+Таблица1[[#This Row],[Lдуг 4,мм]]</f>
        <v>13963.907773049024</v>
      </c>
      <c r="BZ2743" s="14">
        <f>Таблица1[[#This Row],[Т1]]+Таблица1[[#This Row],[X6, мм]]</f>
        <v>58329.533834309332</v>
      </c>
      <c r="CA2743" s="14">
        <f>Таблица1[[#This Row],[Т2]]+Таблица1[[#This Row],[Lдуг 5,мм]]</f>
        <v>19444.439955237172</v>
      </c>
      <c r="CB2743" s="14">
        <f>Таблица1[[#This Row],[Т3]]+Таблица1[[#This Row],[Y6, мм]]</f>
        <v>58561.574024928894</v>
      </c>
      <c r="CC2743" s="14">
        <f>Таблица1[[#This Row],[Т4]]+Таблица1[[#This Row],[Lдуг 6,мм]]</f>
        <v>20572.915475574235</v>
      </c>
      <c r="CD2743" s="14">
        <f>Таблица1[[#This Row],[Т5]]+Таблица1[[#This Row],[Lдуг 1,мм]]</f>
        <v>58608.827854262687</v>
      </c>
      <c r="CE2743" s="14">
        <f>Таблица1[[#This Row],[Т6]]+Таблица1[[#This Row],[Lпрям1, мм]]</f>
        <v>20963.210235979743</v>
      </c>
      <c r="CF2743" s="15">
        <f>Таблица1[[#This Row],[Т7]]+Таблица1[[#This Row],[Lдуг 2,мм]]</f>
        <v>59061.319484845772</v>
      </c>
      <c r="CG2743" s="14">
        <f>Таблица1[[#This Row],[Т8]]+Таблица1[[#This Row],[Lпрям2, мм]]</f>
        <v>25984.006845026073</v>
      </c>
      <c r="CH2743" s="14">
        <f>Таблица1[[#This Row],[Т9]]-Таблица1[[#This Row],[Т9]]</f>
        <v>0</v>
      </c>
      <c r="CI2743" s="50">
        <f>Таблица1[[#This Row],[Т9]]-Таблица1[[#This Row],[Т8]]</f>
        <v>38098.109248866029</v>
      </c>
      <c r="CJ2743" s="54">
        <f>Таблица1[[#This Row],[Т9]]-Таблица1[[#This Row],[Т7]]</f>
        <v>452.49163058308477</v>
      </c>
      <c r="CK2743" s="14">
        <f>Таблица1[[#This Row],[Т9]]-Таблица1[[#This Row],[Т6]]</f>
        <v>38488.404009271537</v>
      </c>
      <c r="CL2743" s="14">
        <f>Таблица1[[#This Row],[Т9]]-Таблица1[[#This Row],[Т5]]</f>
        <v>499.74545991687773</v>
      </c>
      <c r="CM2743" s="14">
        <f>Таблица1[[#This Row],[Т9]]-Таблица1[[#This Row],[Т4]]</f>
        <v>39616.879529608603</v>
      </c>
      <c r="CN2743" s="14">
        <f>Таблица1[[#This Row],[Т9]]-Таблица1[[#This Row],[Т3]]</f>
        <v>731.78565053643979</v>
      </c>
      <c r="CO2743" s="14">
        <f>Таблица1[[#This Row],[Т9]]-Таблица1[[#This Row],[Т2]]</f>
        <v>45097.411711796747</v>
      </c>
      <c r="CP2743" s="14">
        <f>Таблица1[[#This Row],[Т9]]-Таблица1[[#This Row],[Т1]]</f>
        <v>949.65773281628935</v>
      </c>
      <c r="CQ2743" s="14">
        <f>Таблица1[[#This Row],[Т9]]-Таблица1[[#This Row],[угол обхв6]]</f>
        <v>47552.303859364154</v>
      </c>
      <c r="CR2743" s="14">
        <f>Таблица1[[#This Row],[Т9]]-Таблица1[[#This Row],[угол обхв5]]</f>
        <v>1200.6869818611667</v>
      </c>
      <c r="CS2743" s="14">
        <f>Таблица1[[#This Row],[Т9]]-Таблица1[[#This Row],[угол обхв4]]</f>
        <v>59061.319484845772</v>
      </c>
      <c r="CT2743" s="14">
        <f>Таблица1[[#This Row],[Lкан_прям, мм]]+Таблица1[[#This Row],[Lкан_дуг, мм]]+Таблица1[[#This Row],[Lкан_леб,мм]]</f>
        <v>85045.326329871838</v>
      </c>
      <c r="CU2743" s="16">
        <f>Таблица1[[#This Row],[Lкан_леб,мм]]</f>
        <v>57860.632502984605</v>
      </c>
      <c r="CV2743" s="14">
        <f>2534431-(Таблица1[[#This Row],[Т23]]+Таблица1[[#This Row],[угол обхв3]])</f>
        <v>2448916.3061731127</v>
      </c>
      <c r="CW2743" s="50">
        <f>SUM(X2743:AC2743,AD2743:AI2743)-Таблица1[[#This Row],[lподв_min, мм]]</f>
        <v>22163.897218653525</v>
      </c>
      <c r="CX2743" s="17">
        <f>CW3182-Таблица1[[#This Row],[Суммарная длина каната]]</f>
        <v>-2448916.3061731127</v>
      </c>
    </row>
    <row r="2744" spans="1:102" x14ac:dyDescent="0.25">
      <c r="A2744" s="21">
        <v>2743</v>
      </c>
      <c r="B2744" s="10">
        <v>69.709999999996569</v>
      </c>
      <c r="C2744" s="10">
        <v>120.40693877551027</v>
      </c>
      <c r="D2744" s="11">
        <v>11883.738395502887</v>
      </c>
      <c r="E2744" s="11">
        <v>22226.91941944672</v>
      </c>
      <c r="F2744" s="11">
        <v>11743.704997688921</v>
      </c>
      <c r="G2744" s="11">
        <v>22237.485757349492</v>
      </c>
      <c r="H2744" s="11">
        <v>12291.737905502889</v>
      </c>
      <c r="I2744" s="11">
        <v>17156.825170181655</v>
      </c>
      <c r="J2744" s="11">
        <v>5070.0942492650647</v>
      </c>
      <c r="K2744" s="11">
        <v>25984.006845018183</v>
      </c>
      <c r="L2744" s="11">
        <v>1200.6869818690527</v>
      </c>
      <c r="M2744" s="11">
        <v>57860.632502984605</v>
      </c>
      <c r="N2744" s="11">
        <v>2958.9072250009363</v>
      </c>
      <c r="O2744" s="11">
        <v>21505.371673185513</v>
      </c>
      <c r="P2744" s="43">
        <v>4992.6455367673943</v>
      </c>
      <c r="Q2744" s="11">
        <v>22790.203728019831</v>
      </c>
      <c r="R2744" s="11">
        <v>10469.220084890494</v>
      </c>
      <c r="S2744" s="11">
        <v>22998.444499364581</v>
      </c>
      <c r="T2744" s="11">
        <v>11855.48780667579</v>
      </c>
      <c r="U2744" s="11">
        <v>23131.014494220894</v>
      </c>
      <c r="V2744" s="11">
        <v>11883.738395502887</v>
      </c>
      <c r="W2744" s="11">
        <v>22226.91941944672</v>
      </c>
      <c r="X2744" s="12">
        <v>0</v>
      </c>
      <c r="Y2744" s="12">
        <v>235.40893947535378</v>
      </c>
      <c r="Z2744" s="12">
        <v>214.37919860147252</v>
      </c>
      <c r="AA2744" s="44">
        <v>232.04019061955847</v>
      </c>
      <c r="AB2744" s="45">
        <v>47.253829333785987</v>
      </c>
      <c r="AC2744" s="12">
        <v>471.60482383888194</v>
      </c>
      <c r="AD2744" s="12">
        <v>11509.015625481616</v>
      </c>
      <c r="AE2744" s="12">
        <v>2405.5945065360575</v>
      </c>
      <c r="AF2744" s="12">
        <v>5480.5321821881471</v>
      </c>
      <c r="AG2744" s="44">
        <v>1128.4755203370594</v>
      </c>
      <c r="AH2744" s="45">
        <v>390.29476040551936</v>
      </c>
      <c r="AI2744" s="12">
        <v>5070.0942500697829</v>
      </c>
      <c r="AJ2744" s="12">
        <v>-65.34168296615114</v>
      </c>
      <c r="AK2744" s="12">
        <v>-32.283009702454059</v>
      </c>
      <c r="AL2744" s="12">
        <v>-2.1775604493627463</v>
      </c>
      <c r="AM2744" s="44">
        <v>30.408036609244643</v>
      </c>
      <c r="AN2744" s="45">
        <v>23.772142034103897</v>
      </c>
      <c r="AO2744" s="12">
        <v>89.999999886992654</v>
      </c>
      <c r="AP2744" s="12">
        <v>-2213.5186376106008</v>
      </c>
      <c r="AQ2744" s="12">
        <v>2740.9937416819039</v>
      </c>
      <c r="AR2744" s="12">
        <v>4977.1429848464722</v>
      </c>
      <c r="AS2744" s="44">
        <v>10675.731218759292</v>
      </c>
      <c r="AT2744" s="45">
        <v>11691.022850339659</v>
      </c>
      <c r="AU2744" s="12">
        <v>12291.738395502885</v>
      </c>
      <c r="AV2744" s="12">
        <v>11216.060940033014</v>
      </c>
      <c r="AW2744" s="12">
        <v>21850.303135635324</v>
      </c>
      <c r="AX2744" s="12">
        <v>23197.909100665249</v>
      </c>
      <c r="AY2744" s="44">
        <v>23350.321113518214</v>
      </c>
      <c r="AZ2744" s="45">
        <v>22757.630940569488</v>
      </c>
      <c r="BA2744" s="12">
        <v>22226.919420251437</v>
      </c>
      <c r="BB2744" s="12">
        <v>2588.1119545148576</v>
      </c>
      <c r="BC2744" s="12">
        <v>4774.7320534483615</v>
      </c>
      <c r="BD2744" s="12">
        <v>10453.717532969571</v>
      </c>
      <c r="BE2744" s="44">
        <v>11648.976672806994</v>
      </c>
      <c r="BF2744" s="45">
        <v>12048.203351839018</v>
      </c>
      <c r="BG2744" s="12">
        <v>12291.738405502889</v>
      </c>
      <c r="BH2744" s="12">
        <v>21675.591728952033</v>
      </c>
      <c r="BI2744" s="12">
        <v>23135.135190469642</v>
      </c>
      <c r="BJ2744" s="12">
        <v>23406.149872009999</v>
      </c>
      <c r="BK2744" s="44">
        <v>22779.137880067265</v>
      </c>
      <c r="BL2744" s="45">
        <v>22600.302973098129</v>
      </c>
      <c r="BM2744" s="12">
        <v>17156.825170181655</v>
      </c>
      <c r="BN2744" s="12">
        <v>0</v>
      </c>
      <c r="BO2744" s="12">
        <v>33.058673263697081</v>
      </c>
      <c r="BP2744" s="12">
        <v>30.105449253091312</v>
      </c>
      <c r="BQ2744" s="48">
        <v>32.585597058607391</v>
      </c>
      <c r="BR2744" s="49">
        <v>6.6358945751407452</v>
      </c>
      <c r="BS2744" s="13">
        <v>66.227857852888746</v>
      </c>
      <c r="BT2744" s="12">
        <v>469.36749701539247</v>
      </c>
      <c r="BV2744" s="14">
        <f>Таблица1[[#This Row],[Lкан_леб,мм]]</f>
        <v>57860.632502984605</v>
      </c>
      <c r="BW2744" s="50">
        <f>Таблица1[[#This Row],[угол обхв4]]+Таблица1[[#This Row],[Lдуг 3,мм]]</f>
        <v>11509.015625481616</v>
      </c>
      <c r="BX2744" s="54">
        <f>Таблица1[[#This Row],[угол обхв5]]+Таблица1[[#This Row],[Y5, мм]]</f>
        <v>58096.041442459958</v>
      </c>
      <c r="BY2744" s="14">
        <f>Таблица1[[#This Row],[угол обхв6]]+Таблица1[[#This Row],[Lдуг 4,мм]]</f>
        <v>13914.610132017673</v>
      </c>
      <c r="BZ2744" s="14">
        <f>Таблица1[[#This Row],[Т1]]+Таблица1[[#This Row],[X6, мм]]</f>
        <v>58310.420641061428</v>
      </c>
      <c r="CA2744" s="14">
        <f>Таблица1[[#This Row],[Т2]]+Таблица1[[#This Row],[Lдуг 5,мм]]</f>
        <v>19395.142314205819</v>
      </c>
      <c r="CB2744" s="14">
        <f>Таблица1[[#This Row],[Т3]]+Таблица1[[#This Row],[Y6, мм]]</f>
        <v>58542.46083168099</v>
      </c>
      <c r="CC2744" s="14">
        <f>Таблица1[[#This Row],[Т4]]+Таблица1[[#This Row],[Lдуг 6,мм]]</f>
        <v>20523.617834542878</v>
      </c>
      <c r="CD2744" s="14">
        <f>Таблица1[[#This Row],[Т5]]+Таблица1[[#This Row],[Lдуг 1,мм]]</f>
        <v>58589.714661014776</v>
      </c>
      <c r="CE2744" s="14">
        <f>Таблица1[[#This Row],[Т6]]+Таблица1[[#This Row],[Lпрям1, мм]]</f>
        <v>20913.912594948397</v>
      </c>
      <c r="CF2744" s="15">
        <f>Таблица1[[#This Row],[Т7]]+Таблица1[[#This Row],[Lдуг 2,мм]]</f>
        <v>59061.319484853659</v>
      </c>
      <c r="CG2744" s="14">
        <f>Таблица1[[#This Row],[Т8]]+Таблица1[[#This Row],[Lпрям2, мм]]</f>
        <v>25984.006845018179</v>
      </c>
      <c r="CH2744" s="14">
        <f>Таблица1[[#This Row],[Т9]]-Таблица1[[#This Row],[Т9]]</f>
        <v>0</v>
      </c>
      <c r="CI2744" s="50">
        <f>Таблица1[[#This Row],[Т9]]-Таблица1[[#This Row],[Т8]]</f>
        <v>38147.406889905265</v>
      </c>
      <c r="CJ2744" s="54">
        <f>Таблица1[[#This Row],[Т9]]-Таблица1[[#This Row],[Т7]]</f>
        <v>471.60482383888302</v>
      </c>
      <c r="CK2744" s="14">
        <f>Таблица1[[#This Row],[Т9]]-Таблица1[[#This Row],[Т6]]</f>
        <v>38537.701650310781</v>
      </c>
      <c r="CL2744" s="14">
        <f>Таблица1[[#This Row],[Т9]]-Таблица1[[#This Row],[Т5]]</f>
        <v>518.85865317266871</v>
      </c>
      <c r="CM2744" s="14">
        <f>Таблица1[[#This Row],[Т9]]-Таблица1[[#This Row],[Т4]]</f>
        <v>39666.177170647839</v>
      </c>
      <c r="CN2744" s="14">
        <f>Таблица1[[#This Row],[Т9]]-Таблица1[[#This Row],[Т3]]</f>
        <v>750.89884379223076</v>
      </c>
      <c r="CO2744" s="14">
        <f>Таблица1[[#This Row],[Т9]]-Таблица1[[#This Row],[Т2]]</f>
        <v>45146.709352835984</v>
      </c>
      <c r="CP2744" s="14">
        <f>Таблица1[[#This Row],[Т9]]-Таблица1[[#This Row],[Т1]]</f>
        <v>965.27804239370016</v>
      </c>
      <c r="CQ2744" s="14">
        <f>Таблица1[[#This Row],[Т9]]-Таблица1[[#This Row],[угол обхв6]]</f>
        <v>47552.303859372041</v>
      </c>
      <c r="CR2744" s="14">
        <f>Таблица1[[#This Row],[Т9]]-Таблица1[[#This Row],[угол обхв5]]</f>
        <v>1200.6869818690539</v>
      </c>
      <c r="CS2744" s="14">
        <f>Таблица1[[#This Row],[Т9]]-Таблица1[[#This Row],[угол обхв4]]</f>
        <v>59061.319484853659</v>
      </c>
      <c r="CT2744" s="14">
        <f>Таблица1[[#This Row],[Lкан_прям, мм]]+Таблица1[[#This Row],[Lкан_дуг, мм]]+Таблица1[[#This Row],[Lкан_леб,мм]]</f>
        <v>85045.326329871838</v>
      </c>
      <c r="CU2744" s="16">
        <f>Таблица1[[#This Row],[Lкан_леб,мм]]</f>
        <v>57860.632502984605</v>
      </c>
      <c r="CV2744" s="14">
        <f>2534431-(Таблица1[[#This Row],[Т23]]+Таблица1[[#This Row],[угол обхв3]])</f>
        <v>2448916.3061731127</v>
      </c>
      <c r="CW2744" s="50">
        <f>SUM(X2744:AC2744,AD2744:AI2744)-Таблица1[[#This Row],[lподв_min, мм]]</f>
        <v>22114.599577622168</v>
      </c>
      <c r="CX2744" s="17">
        <f>CW3183-Таблица1[[#This Row],[Суммарная длина каната]]</f>
        <v>-2448916.3061731127</v>
      </c>
    </row>
    <row r="2745" spans="1:102" x14ac:dyDescent="0.25">
      <c r="A2745" s="21">
        <v>2744</v>
      </c>
      <c r="B2745" s="10">
        <v>69.709999999996569</v>
      </c>
      <c r="C2745" s="10">
        <v>123.09102040816332</v>
      </c>
      <c r="D2745" s="11">
        <v>11809.781404627151</v>
      </c>
      <c r="E2745" s="11">
        <v>22600.018816989406</v>
      </c>
      <c r="F2745" s="11">
        <v>11669.406823815805</v>
      </c>
      <c r="G2745" s="11">
        <v>22604.015948715904</v>
      </c>
      <c r="H2745" s="11">
        <v>12217.780914627152</v>
      </c>
      <c r="I2745" s="11">
        <v>17479.860850345383</v>
      </c>
      <c r="J2745" s="11">
        <v>5120.1579666440257</v>
      </c>
      <c r="K2745" s="11">
        <v>25984.006845010317</v>
      </c>
      <c r="L2745" s="11">
        <v>1200.6869818769203</v>
      </c>
      <c r="M2745" s="11">
        <v>57860.632502984605</v>
      </c>
      <c r="N2745" s="11">
        <v>2958.9072250009363</v>
      </c>
      <c r="O2745" s="11">
        <v>21505.371673185513</v>
      </c>
      <c r="P2745" s="43">
        <v>4899.8705980685199</v>
      </c>
      <c r="Q2745" s="11">
        <v>22839.9826588578</v>
      </c>
      <c r="R2745" s="11">
        <v>10360.685234753882</v>
      </c>
      <c r="S2745" s="11">
        <v>23304.457097081158</v>
      </c>
      <c r="T2745" s="11">
        <v>11739.224004421007</v>
      </c>
      <c r="U2745" s="11">
        <v>23501.799085833292</v>
      </c>
      <c r="V2745" s="11">
        <v>11809.781404627151</v>
      </c>
      <c r="W2745" s="11">
        <v>22600.018816989406</v>
      </c>
      <c r="X2745" s="12">
        <v>0</v>
      </c>
      <c r="Y2745" s="12">
        <v>219.53282940051579</v>
      </c>
      <c r="Z2745" s="12">
        <v>211.14211542841338</v>
      </c>
      <c r="AA2745" s="44">
        <v>232.0401906195587</v>
      </c>
      <c r="AB2745" s="45">
        <v>47.253829333785582</v>
      </c>
      <c r="AC2745" s="12">
        <v>490.71801709464683</v>
      </c>
      <c r="AD2745" s="12">
        <v>11509.015625481616</v>
      </c>
      <c r="AE2745" s="12">
        <v>2355.5307891570933</v>
      </c>
      <c r="AF2745" s="12">
        <v>5480.5321821881489</v>
      </c>
      <c r="AG2745" s="44">
        <v>1128.4755203370612</v>
      </c>
      <c r="AH2745" s="45">
        <v>390.29476040552044</v>
      </c>
      <c r="AI2745" s="12">
        <v>5120.1579674408749</v>
      </c>
      <c r="AJ2745" s="12">
        <v>-65.34168296615114</v>
      </c>
      <c r="AK2745" s="12">
        <v>-34.512505051408326</v>
      </c>
      <c r="AL2745" s="12">
        <v>-4.8616420820157993</v>
      </c>
      <c r="AM2745" s="44">
        <v>27.723954976591621</v>
      </c>
      <c r="AN2745" s="45">
        <v>21.088060401450935</v>
      </c>
      <c r="AO2745" s="12">
        <v>89.999999888097619</v>
      </c>
      <c r="AP2745" s="12">
        <v>-2213.5186376106008</v>
      </c>
      <c r="AQ2745" s="12">
        <v>2727.7400992470234</v>
      </c>
      <c r="AR2745" s="12">
        <v>4865.2926475163767</v>
      </c>
      <c r="AS2745" s="44">
        <v>10550.491805072154</v>
      </c>
      <c r="AT2745" s="45">
        <v>11592.424630730131</v>
      </c>
      <c r="AU2745" s="12">
        <v>12217.781404627151</v>
      </c>
      <c r="AV2745" s="12">
        <v>11216.060940033014</v>
      </c>
      <c r="AW2745" s="12">
        <v>21841.56471292708</v>
      </c>
      <c r="AX2745" s="12">
        <v>23246.514779772755</v>
      </c>
      <c r="AY2745" s="44">
        <v>23665.61837111814</v>
      </c>
      <c r="AZ2745" s="45">
        <v>23121.123444526991</v>
      </c>
      <c r="BA2745" s="12">
        <v>22600.018817786255</v>
      </c>
      <c r="BB2745" s="12">
        <v>2588.1119545148576</v>
      </c>
      <c r="BC2745" s="12">
        <v>4668.7034723146071</v>
      </c>
      <c r="BD2745" s="12">
        <v>10326.10728420174</v>
      </c>
      <c r="BE2745" s="44">
        <v>11549.417434102736</v>
      </c>
      <c r="BF2745" s="45">
        <v>11956.580778318028</v>
      </c>
      <c r="BG2745" s="12">
        <v>12217.781414627152</v>
      </c>
      <c r="BH2745" s="12">
        <v>21675.591728952033</v>
      </c>
      <c r="BI2745" s="12">
        <v>23176.175698599363</v>
      </c>
      <c r="BJ2745" s="12">
        <v>23710.989217996113</v>
      </c>
      <c r="BK2745" s="44">
        <v>23140.637811796314</v>
      </c>
      <c r="BL2745" s="45">
        <v>22980.694458295711</v>
      </c>
      <c r="BM2745" s="12">
        <v>17479.860850345383</v>
      </c>
      <c r="BN2745" s="12">
        <v>0</v>
      </c>
      <c r="BO2745" s="12">
        <v>30.829177914742818</v>
      </c>
      <c r="BP2745" s="12">
        <v>29.650862969392527</v>
      </c>
      <c r="BQ2745" s="48">
        <v>32.585597058607419</v>
      </c>
      <c r="BR2745" s="49">
        <v>6.6358945751406875</v>
      </c>
      <c r="BS2745" s="13">
        <v>68.911939486646673</v>
      </c>
      <c r="BT2745" s="12">
        <v>469.36749701539247</v>
      </c>
      <c r="BV2745" s="14">
        <f>Таблица1[[#This Row],[Lкан_леб,мм]]</f>
        <v>57860.632502984605</v>
      </c>
      <c r="BW2745" s="50">
        <f>Таблица1[[#This Row],[угол обхв4]]+Таблица1[[#This Row],[Lдуг 3,мм]]</f>
        <v>11509.015625481616</v>
      </c>
      <c r="BX2745" s="54">
        <f>Таблица1[[#This Row],[угол обхв5]]+Таблица1[[#This Row],[Y5, мм]]</f>
        <v>58080.165332385121</v>
      </c>
      <c r="BY2745" s="14">
        <f>Таблица1[[#This Row],[угол обхв6]]+Таблица1[[#This Row],[Lдуг 4,мм]]</f>
        <v>13864.546414638709</v>
      </c>
      <c r="BZ2745" s="14">
        <f>Таблица1[[#This Row],[Т1]]+Таблица1[[#This Row],[X6, мм]]</f>
        <v>58291.307447813531</v>
      </c>
      <c r="CA2745" s="14">
        <f>Таблица1[[#This Row],[Т2]]+Таблица1[[#This Row],[Lдуг 5,мм]]</f>
        <v>19345.078596826857</v>
      </c>
      <c r="CB2745" s="14">
        <f>Таблица1[[#This Row],[Т3]]+Таблица1[[#This Row],[Y6, мм]]</f>
        <v>58523.347638433093</v>
      </c>
      <c r="CC2745" s="14">
        <f>Таблица1[[#This Row],[Т4]]+Таблица1[[#This Row],[Lдуг 6,мм]]</f>
        <v>20473.55411716392</v>
      </c>
      <c r="CD2745" s="14">
        <f>Таблица1[[#This Row],[Т5]]+Таблица1[[#This Row],[Lдуг 1,мм]]</f>
        <v>58570.601467766879</v>
      </c>
      <c r="CE2745" s="14">
        <f>Таблица1[[#This Row],[Т6]]+Таблица1[[#This Row],[Lпрям1, мм]]</f>
        <v>20863.848877569439</v>
      </c>
      <c r="CF2745" s="15">
        <f>Таблица1[[#This Row],[Т7]]+Таблица1[[#This Row],[Lдуг 2,мм]]</f>
        <v>59061.319484861524</v>
      </c>
      <c r="CG2745" s="14">
        <f>Таблица1[[#This Row],[Т8]]+Таблица1[[#This Row],[Lпрям2, мм]]</f>
        <v>25984.006845010314</v>
      </c>
      <c r="CH2745" s="14">
        <f>Таблица1[[#This Row],[Т9]]-Таблица1[[#This Row],[Т9]]</f>
        <v>0</v>
      </c>
      <c r="CI2745" s="50">
        <f>Таблица1[[#This Row],[Т9]]-Таблица1[[#This Row],[Т8]]</f>
        <v>38197.470607292082</v>
      </c>
      <c r="CJ2745" s="54">
        <f>Таблица1[[#This Row],[Т9]]-Таблица1[[#This Row],[Т7]]</f>
        <v>490.71801709464489</v>
      </c>
      <c r="CK2745" s="14">
        <f>Таблица1[[#This Row],[Т9]]-Таблица1[[#This Row],[Т6]]</f>
        <v>38587.765367697604</v>
      </c>
      <c r="CL2745" s="14">
        <f>Таблица1[[#This Row],[Т9]]-Таблица1[[#This Row],[Т5]]</f>
        <v>537.97184642843058</v>
      </c>
      <c r="CM2745" s="14">
        <f>Таблица1[[#This Row],[Т9]]-Таблица1[[#This Row],[Т4]]</f>
        <v>39716.240888034663</v>
      </c>
      <c r="CN2745" s="14">
        <f>Таблица1[[#This Row],[Т9]]-Таблица1[[#This Row],[Т3]]</f>
        <v>770.01203704799264</v>
      </c>
      <c r="CO2745" s="14">
        <f>Таблица1[[#This Row],[Т9]]-Таблица1[[#This Row],[Т2]]</f>
        <v>45196.773070222815</v>
      </c>
      <c r="CP2745" s="14">
        <f>Таблица1[[#This Row],[Т9]]-Таблица1[[#This Row],[Т1]]</f>
        <v>981.1541524764034</v>
      </c>
      <c r="CQ2745" s="14">
        <f>Таблица1[[#This Row],[Т9]]-Таблица1[[#This Row],[угол обхв6]]</f>
        <v>47552.303859379906</v>
      </c>
      <c r="CR2745" s="14">
        <f>Таблица1[[#This Row],[Т9]]-Таблица1[[#This Row],[угол обхв5]]</f>
        <v>1200.6869818769192</v>
      </c>
      <c r="CS2745" s="14">
        <f>Таблица1[[#This Row],[Т9]]-Таблица1[[#This Row],[угол обхв4]]</f>
        <v>59061.319484861524</v>
      </c>
      <c r="CT2745" s="14">
        <f>Таблица1[[#This Row],[Lкан_прям, мм]]+Таблица1[[#This Row],[Lкан_дуг, мм]]+Таблица1[[#This Row],[Lкан_леб,мм]]</f>
        <v>85045.326329871838</v>
      </c>
      <c r="CU2745" s="16">
        <f>Таблица1[[#This Row],[Lкан_леб,мм]]</f>
        <v>57860.632502984605</v>
      </c>
      <c r="CV2745" s="14">
        <f>2534431-(Таблица1[[#This Row],[Т23]]+Таблица1[[#This Row],[угол обхв3]])</f>
        <v>2448916.3061731127</v>
      </c>
      <c r="CW2745" s="50">
        <f>SUM(X2745:AC2745,AD2745:AI2745)-Таблица1[[#This Row],[lподв_min, мм]]</f>
        <v>22064.53586024321</v>
      </c>
      <c r="CX2745" s="17">
        <f>CW3184-Таблица1[[#This Row],[Суммарная длина каната]]</f>
        <v>-2448916.3061731127</v>
      </c>
    </row>
    <row r="2746" spans="1:102" x14ac:dyDescent="0.25">
      <c r="A2746" s="21">
        <v>2745</v>
      </c>
      <c r="B2746" s="10">
        <v>69.709999999996569</v>
      </c>
      <c r="C2746" s="10">
        <v>125.77510204081636</v>
      </c>
      <c r="D2746" s="11">
        <v>11718.433704853047</v>
      </c>
      <c r="E2746" s="11">
        <v>22969.245569395149</v>
      </c>
      <c r="F2746" s="11">
        <v>11578.025944240258</v>
      </c>
      <c r="G2746" s="11">
        <v>22966.66472462998</v>
      </c>
      <c r="H2746" s="11">
        <v>12126.43321485305</v>
      </c>
      <c r="I2746" s="11">
        <v>17798.321348176705</v>
      </c>
      <c r="J2746" s="11">
        <v>5170.9242212184417</v>
      </c>
      <c r="K2746" s="11">
        <v>25984.006845002492</v>
      </c>
      <c r="L2746" s="11">
        <v>1200.6869818847451</v>
      </c>
      <c r="M2746" s="11">
        <v>57860.632502984605</v>
      </c>
      <c r="N2746" s="11">
        <v>2958.9072250009363</v>
      </c>
      <c r="O2746" s="11">
        <v>21505.371673185513</v>
      </c>
      <c r="P2746" s="43">
        <v>4804.8663465001</v>
      </c>
      <c r="Q2746" s="11">
        <v>22885.362427366188</v>
      </c>
      <c r="R2746" s="11">
        <v>10237.939213274503</v>
      </c>
      <c r="S2746" s="11">
        <v>23605.051404855618</v>
      </c>
      <c r="T2746" s="11">
        <v>11605.724306943059</v>
      </c>
      <c r="U2746" s="11">
        <v>23866.732389143923</v>
      </c>
      <c r="V2746" s="11">
        <v>11718.433704853047</v>
      </c>
      <c r="W2746" s="11">
        <v>22969.245569395149</v>
      </c>
      <c r="X2746" s="12">
        <v>0</v>
      </c>
      <c r="Y2746" s="12">
        <v>203.38022656067571</v>
      </c>
      <c r="Z2746" s="12">
        <v>208.18152502035622</v>
      </c>
      <c r="AA2746" s="44">
        <v>232.04019061955907</v>
      </c>
      <c r="AB2746" s="45">
        <v>47.25382933378642</v>
      </c>
      <c r="AC2746" s="12">
        <v>509.83121035036783</v>
      </c>
      <c r="AD2746" s="12">
        <v>11509.015625481616</v>
      </c>
      <c r="AE2746" s="12">
        <v>2304.7645345826791</v>
      </c>
      <c r="AF2746" s="12">
        <v>5480.5321821881507</v>
      </c>
      <c r="AG2746" s="44">
        <v>1128.4755203370596</v>
      </c>
      <c r="AH2746" s="45">
        <v>390.29476040551941</v>
      </c>
      <c r="AI2746" s="12">
        <v>5170.9242220074675</v>
      </c>
      <c r="AJ2746" s="12">
        <v>-65.34168296615114</v>
      </c>
      <c r="AK2746" s="12">
        <v>-36.780828509432503</v>
      </c>
      <c r="AL2746" s="12">
        <v>-7.5457237146688723</v>
      </c>
      <c r="AM2746" s="44">
        <v>25.039873343938599</v>
      </c>
      <c r="AN2746" s="45">
        <v>18.403978768797792</v>
      </c>
      <c r="AO2746" s="12">
        <v>89.999999889196246</v>
      </c>
      <c r="AP2746" s="12">
        <v>-2213.5186376106008</v>
      </c>
      <c r="AQ2746" s="12">
        <v>2714.6149256109406</v>
      </c>
      <c r="AR2746" s="12">
        <v>4751.2888666031658</v>
      </c>
      <c r="AS2746" s="44">
        <v>10410.624755537565</v>
      </c>
      <c r="AT2746" s="45">
        <v>11476.912616066835</v>
      </c>
      <c r="AU2746" s="12">
        <v>12126.433704853047</v>
      </c>
      <c r="AV2746" s="12">
        <v>11216.060940033014</v>
      </c>
      <c r="AW2746" s="12">
        <v>21832.15183240383</v>
      </c>
      <c r="AX2746" s="12">
        <v>23289.829303201397</v>
      </c>
      <c r="AY2746" s="44">
        <v>23974.704895970353</v>
      </c>
      <c r="AZ2746" s="45">
        <v>23479.599920480279</v>
      </c>
      <c r="BA2746" s="12">
        <v>22969.245570184175</v>
      </c>
      <c r="BB2746" s="12">
        <v>2588.1119545148576</v>
      </c>
      <c r="BC2746" s="12">
        <v>4560.5740471101053</v>
      </c>
      <c r="BD2746" s="12">
        <v>10184.361733377569</v>
      </c>
      <c r="BE2746" s="44">
        <v>11433.038764679997</v>
      </c>
      <c r="BF2746" s="45">
        <v>11847.245395729273</v>
      </c>
      <c r="BG2746" s="12">
        <v>12126.43371485305</v>
      </c>
      <c r="BH2746" s="12">
        <v>21675.591728952033</v>
      </c>
      <c r="BI2746" s="12">
        <v>23212.142586584505</v>
      </c>
      <c r="BJ2746" s="12">
        <v>24009.518280690827</v>
      </c>
      <c r="BK2746" s="44">
        <v>23497.078898029187</v>
      </c>
      <c r="BL2746" s="45">
        <v>23356.378038058792</v>
      </c>
      <c r="BM2746" s="12">
        <v>17798.321348176705</v>
      </c>
      <c r="BN2746" s="12">
        <v>0</v>
      </c>
      <c r="BO2746" s="12">
        <v>28.560854456718641</v>
      </c>
      <c r="BP2746" s="12">
        <v>29.235104794763629</v>
      </c>
      <c r="BQ2746" s="48">
        <v>32.585597058607476</v>
      </c>
      <c r="BR2746" s="49">
        <v>6.6358945751408056</v>
      </c>
      <c r="BS2746" s="13">
        <v>71.596021120398447</v>
      </c>
      <c r="BT2746" s="12">
        <v>469.36749701539247</v>
      </c>
      <c r="BV2746" s="14">
        <f>Таблица1[[#This Row],[Lкан_леб,мм]]</f>
        <v>57860.632502984605</v>
      </c>
      <c r="BW2746" s="50">
        <f>Таблица1[[#This Row],[угол обхв4]]+Таблица1[[#This Row],[Lдуг 3,мм]]</f>
        <v>11509.015625481616</v>
      </c>
      <c r="BX2746" s="54">
        <f>Таблица1[[#This Row],[угол обхв5]]+Таблица1[[#This Row],[Y5, мм]]</f>
        <v>58064.012729545284</v>
      </c>
      <c r="BY2746" s="14">
        <f>Таблица1[[#This Row],[угол обхв6]]+Таблица1[[#This Row],[Lдуг 4,мм]]</f>
        <v>13813.780160064294</v>
      </c>
      <c r="BZ2746" s="14">
        <f>Таблица1[[#This Row],[Т1]]+Таблица1[[#This Row],[X6, мм]]</f>
        <v>58272.194254565642</v>
      </c>
      <c r="CA2746" s="14">
        <f>Таблица1[[#This Row],[Т2]]+Таблица1[[#This Row],[Lдуг 5,мм]]</f>
        <v>19294.312342252444</v>
      </c>
      <c r="CB2746" s="14">
        <f>Таблица1[[#This Row],[Т3]]+Таблица1[[#This Row],[Y6, мм]]</f>
        <v>58504.234445185204</v>
      </c>
      <c r="CC2746" s="14">
        <f>Таблица1[[#This Row],[Т4]]+Таблица1[[#This Row],[Lдуг 6,мм]]</f>
        <v>20422.787862589503</v>
      </c>
      <c r="CD2746" s="14">
        <f>Таблица1[[#This Row],[Т5]]+Таблица1[[#This Row],[Lдуг 1,мм]]</f>
        <v>58551.48827451899</v>
      </c>
      <c r="CE2746" s="14">
        <f>Таблица1[[#This Row],[Т6]]+Таблица1[[#This Row],[Lпрям1, мм]]</f>
        <v>20813.082622995022</v>
      </c>
      <c r="CF2746" s="15">
        <f>Таблица1[[#This Row],[Т7]]+Таблица1[[#This Row],[Lдуг 2,мм]]</f>
        <v>59061.31948486936</v>
      </c>
      <c r="CG2746" s="14">
        <f>Таблица1[[#This Row],[Т8]]+Таблица1[[#This Row],[Lпрям2, мм]]</f>
        <v>25984.006845002488</v>
      </c>
      <c r="CH2746" s="14">
        <f>Таблица1[[#This Row],[Т9]]-Таблица1[[#This Row],[Т9]]</f>
        <v>0</v>
      </c>
      <c r="CI2746" s="50">
        <f>Таблица1[[#This Row],[Т9]]-Таблица1[[#This Row],[Т8]]</f>
        <v>38248.236861874335</v>
      </c>
      <c r="CJ2746" s="54">
        <f>Таблица1[[#This Row],[Т9]]-Таблица1[[#This Row],[Т7]]</f>
        <v>509.83121035037038</v>
      </c>
      <c r="CK2746" s="14">
        <f>Таблица1[[#This Row],[Т9]]-Таблица1[[#This Row],[Т6]]</f>
        <v>38638.531622279857</v>
      </c>
      <c r="CL2746" s="14">
        <f>Таблица1[[#This Row],[Т9]]-Таблица1[[#This Row],[Т5]]</f>
        <v>557.08503968415607</v>
      </c>
      <c r="CM2746" s="14">
        <f>Таблица1[[#This Row],[Т9]]-Таблица1[[#This Row],[Т4]]</f>
        <v>39767.007142616916</v>
      </c>
      <c r="CN2746" s="14">
        <f>Таблица1[[#This Row],[Т9]]-Таблица1[[#This Row],[Т3]]</f>
        <v>789.12523030371813</v>
      </c>
      <c r="CO2746" s="14">
        <f>Таблица1[[#This Row],[Т9]]-Таблица1[[#This Row],[Т2]]</f>
        <v>45247.539324805068</v>
      </c>
      <c r="CP2746" s="14">
        <f>Таблица1[[#This Row],[Т9]]-Таблица1[[#This Row],[Т1]]</f>
        <v>997.30675532407622</v>
      </c>
      <c r="CQ2746" s="14">
        <f>Таблица1[[#This Row],[Т9]]-Таблица1[[#This Row],[угол обхв6]]</f>
        <v>47552.303859387743</v>
      </c>
      <c r="CR2746" s="14">
        <f>Таблица1[[#This Row],[Т9]]-Таблица1[[#This Row],[угол обхв5]]</f>
        <v>1200.6869818847554</v>
      </c>
      <c r="CS2746" s="14">
        <f>Таблица1[[#This Row],[Т9]]-Таблица1[[#This Row],[угол обхв4]]</f>
        <v>59061.31948486936</v>
      </c>
      <c r="CT2746" s="14">
        <f>Таблица1[[#This Row],[Lкан_прям, мм]]+Таблица1[[#This Row],[Lкан_дуг, мм]]+Таблица1[[#This Row],[Lкан_леб,мм]]</f>
        <v>85045.326329871838</v>
      </c>
      <c r="CU2746" s="16">
        <f>Таблица1[[#This Row],[Lкан_леб,мм]]</f>
        <v>57860.632502984605</v>
      </c>
      <c r="CV2746" s="14">
        <f>2534431-(Таблица1[[#This Row],[Т23]]+Таблица1[[#This Row],[угол обхв3]])</f>
        <v>2448916.3061731127</v>
      </c>
      <c r="CW2746" s="50">
        <f>SUM(X2746:AC2746,AD2746:AI2746)-Таблица1[[#This Row],[lподв_min, мм]]</f>
        <v>22013.769605668793</v>
      </c>
      <c r="CX2746" s="17">
        <f>CW3185-Таблица1[[#This Row],[Суммарная длина каната]]</f>
        <v>-2448916.3061731127</v>
      </c>
    </row>
    <row r="2747" spans="1:102" x14ac:dyDescent="0.25">
      <c r="A2747" s="21">
        <v>2746</v>
      </c>
      <c r="B2747" s="10">
        <v>69.709999999996569</v>
      </c>
      <c r="C2747" s="10">
        <v>128.45918367346943</v>
      </c>
      <c r="D2747" s="11">
        <v>11609.895726937408</v>
      </c>
      <c r="E2747" s="11">
        <v>23333.78953697121</v>
      </c>
      <c r="F2747" s="11">
        <v>11469.762862520647</v>
      </c>
      <c r="G2747" s="11">
        <v>23324.636378480605</v>
      </c>
      <c r="H2747" s="11">
        <v>12017.895236937407</v>
      </c>
      <c r="I2747" s="11">
        <v>18111.464226912041</v>
      </c>
      <c r="J2747" s="11">
        <v>5222.3253100591692</v>
      </c>
      <c r="K2747" s="11">
        <v>25984.006844994718</v>
      </c>
      <c r="L2747" s="11">
        <v>1200.6869818925122</v>
      </c>
      <c r="M2747" s="11">
        <v>57860.632502984605</v>
      </c>
      <c r="N2747" s="11">
        <v>2958.9072250009363</v>
      </c>
      <c r="O2747" s="11">
        <v>21505.371673185513</v>
      </c>
      <c r="P2747" s="43">
        <v>4707.8412358501482</v>
      </c>
      <c r="Q2747" s="11">
        <v>22926.243463425897</v>
      </c>
      <c r="R2747" s="11">
        <v>10101.251343905971</v>
      </c>
      <c r="S2747" s="11">
        <v>23899.567873024913</v>
      </c>
      <c r="T2747" s="11">
        <v>11455.281632897462</v>
      </c>
      <c r="U2747" s="11">
        <v>24225.013684940848</v>
      </c>
      <c r="V2747" s="11">
        <v>11609.895726937408</v>
      </c>
      <c r="W2747" s="11">
        <v>23333.78953697121</v>
      </c>
      <c r="X2747" s="12">
        <v>0</v>
      </c>
      <c r="Y2747" s="12">
        <v>186.92853339690805</v>
      </c>
      <c r="Z2747" s="12">
        <v>205.52002493622675</v>
      </c>
      <c r="AA2747" s="44">
        <v>232.04019061955862</v>
      </c>
      <c r="AB2747" s="45">
        <v>47.253829333786939</v>
      </c>
      <c r="AC2747" s="12">
        <v>528.94440360603198</v>
      </c>
      <c r="AD2747" s="12">
        <v>11509.015625481616</v>
      </c>
      <c r="AE2747" s="12">
        <v>2253.3634457419475</v>
      </c>
      <c r="AF2747" s="12">
        <v>5480.5321821881498</v>
      </c>
      <c r="AG2747" s="44">
        <v>1128.4755203370592</v>
      </c>
      <c r="AH2747" s="45">
        <v>390.29476040551623</v>
      </c>
      <c r="AI2747" s="12">
        <v>5222.3253108404288</v>
      </c>
      <c r="AJ2747" s="12">
        <v>-65.34168296615114</v>
      </c>
      <c r="AK2747" s="12">
        <v>-39.091153470530827</v>
      </c>
      <c r="AL2747" s="12">
        <v>-10.229805347321935</v>
      </c>
      <c r="AM2747" s="44">
        <v>22.355791711285477</v>
      </c>
      <c r="AN2747" s="45">
        <v>15.719897136144599</v>
      </c>
      <c r="AO2747" s="12">
        <v>89.999999890286858</v>
      </c>
      <c r="AP2747" s="12">
        <v>-2213.5186376106008</v>
      </c>
      <c r="AQ2747" s="12">
        <v>2701.6403861722815</v>
      </c>
      <c r="AR2747" s="12">
        <v>4635.3817837540482</v>
      </c>
      <c r="AS2747" s="44">
        <v>10256.436959750588</v>
      </c>
      <c r="AT2747" s="45">
        <v>11344.740257291385</v>
      </c>
      <c r="AU2747" s="12">
        <v>12017.895726937408</v>
      </c>
      <c r="AV2747" s="12">
        <v>11216.060940033014</v>
      </c>
      <c r="AW2747" s="12">
        <v>21822.038333317443</v>
      </c>
      <c r="AX2747" s="12">
        <v>23327.757632294113</v>
      </c>
      <c r="AY2747" s="44">
        <v>24276.90250519499</v>
      </c>
      <c r="AZ2747" s="45">
        <v>23832.273816479395</v>
      </c>
      <c r="BA2747" s="12">
        <v>23333.789537752469</v>
      </c>
      <c r="BB2747" s="12">
        <v>2588.1119545148576</v>
      </c>
      <c r="BC2747" s="12">
        <v>4450.5743970214935</v>
      </c>
      <c r="BD2747" s="12">
        <v>10028.791891809871</v>
      </c>
      <c r="BE2747" s="44">
        <v>11300.096017052843</v>
      </c>
      <c r="BF2747" s="45">
        <v>11720.437102543483</v>
      </c>
      <c r="BG2747" s="12">
        <v>12017.895736937407</v>
      </c>
      <c r="BH2747" s="12">
        <v>21675.591728952033</v>
      </c>
      <c r="BI2747" s="12">
        <v>23242.910123557827</v>
      </c>
      <c r="BJ2747" s="12">
        <v>24301.082041893129</v>
      </c>
      <c r="BK2747" s="44">
        <v>23847.679052770771</v>
      </c>
      <c r="BL2747" s="45">
        <v>23726.529405432659</v>
      </c>
      <c r="BM2747" s="12">
        <v>18111.464226912041</v>
      </c>
      <c r="BN2747" s="12">
        <v>0</v>
      </c>
      <c r="BO2747" s="12">
        <v>26.250529495620317</v>
      </c>
      <c r="BP2747" s="12">
        <v>28.861348123208899</v>
      </c>
      <c r="BQ2747" s="48">
        <v>32.585597058607412</v>
      </c>
      <c r="BR2747" s="49">
        <v>6.6358945751408784</v>
      </c>
      <c r="BS2747" s="13">
        <v>74.280102754142249</v>
      </c>
      <c r="BT2747" s="12">
        <v>469.36749701539247</v>
      </c>
      <c r="BV2747" s="14">
        <f>Таблица1[[#This Row],[Lкан_леб,мм]]</f>
        <v>57860.632502984605</v>
      </c>
      <c r="BW2747" s="50">
        <f>Таблица1[[#This Row],[угол обхв4]]+Таблица1[[#This Row],[Lдуг 3,мм]]</f>
        <v>11509.015625481616</v>
      </c>
      <c r="BX2747" s="54">
        <f>Таблица1[[#This Row],[угол обхв5]]+Таблица1[[#This Row],[Y5, мм]]</f>
        <v>58047.561036381514</v>
      </c>
      <c r="BY2747" s="14">
        <f>Таблица1[[#This Row],[угол обхв6]]+Таблица1[[#This Row],[Lдуг 4,мм]]</f>
        <v>13762.379071223564</v>
      </c>
      <c r="BZ2747" s="14">
        <f>Таблица1[[#This Row],[Т1]]+Таблица1[[#This Row],[X6, мм]]</f>
        <v>58253.081061317738</v>
      </c>
      <c r="CA2747" s="14">
        <f>Таблица1[[#This Row],[Т2]]+Таблица1[[#This Row],[Lдуг 5,мм]]</f>
        <v>19242.911253411716</v>
      </c>
      <c r="CB2747" s="14">
        <f>Таблица1[[#This Row],[Т3]]+Таблица1[[#This Row],[Y6, мм]]</f>
        <v>58485.1212519373</v>
      </c>
      <c r="CC2747" s="14">
        <f>Таблица1[[#This Row],[Т4]]+Таблица1[[#This Row],[Lдуг 6,мм]]</f>
        <v>20371.386773748774</v>
      </c>
      <c r="CD2747" s="14">
        <f>Таблица1[[#This Row],[Т5]]+Таблица1[[#This Row],[Lдуг 1,мм]]</f>
        <v>58532.375081271086</v>
      </c>
      <c r="CE2747" s="14">
        <f>Таблица1[[#This Row],[Т6]]+Таблица1[[#This Row],[Lпрям1, мм]]</f>
        <v>20761.68153415429</v>
      </c>
      <c r="CF2747" s="15">
        <f>Таблица1[[#This Row],[Т7]]+Таблица1[[#This Row],[Lдуг 2,мм]]</f>
        <v>59061.319484877116</v>
      </c>
      <c r="CG2747" s="14">
        <f>Таблица1[[#This Row],[Т8]]+Таблица1[[#This Row],[Lпрям2, мм]]</f>
        <v>25984.006844994718</v>
      </c>
      <c r="CH2747" s="14">
        <f>Таблица1[[#This Row],[Т9]]-Таблица1[[#This Row],[Т9]]</f>
        <v>0</v>
      </c>
      <c r="CI2747" s="50">
        <f>Таблица1[[#This Row],[Т9]]-Таблица1[[#This Row],[Т8]]</f>
        <v>38299.637950722827</v>
      </c>
      <c r="CJ2747" s="54">
        <f>Таблица1[[#This Row],[Т9]]-Таблица1[[#This Row],[Т7]]</f>
        <v>528.94440360603039</v>
      </c>
      <c r="CK2747" s="14">
        <f>Таблица1[[#This Row],[Т9]]-Таблица1[[#This Row],[Т6]]</f>
        <v>38689.932711128342</v>
      </c>
      <c r="CL2747" s="14">
        <f>Таблица1[[#This Row],[Т9]]-Таблица1[[#This Row],[Т5]]</f>
        <v>576.19823293981608</v>
      </c>
      <c r="CM2747" s="14">
        <f>Таблица1[[#This Row],[Т9]]-Таблица1[[#This Row],[Т4]]</f>
        <v>39818.408231465401</v>
      </c>
      <c r="CN2747" s="14">
        <f>Таблица1[[#This Row],[Т9]]-Таблица1[[#This Row],[Т3]]</f>
        <v>808.23842355937813</v>
      </c>
      <c r="CO2747" s="14">
        <f>Таблица1[[#This Row],[Т9]]-Таблица1[[#This Row],[Т2]]</f>
        <v>45298.940413653552</v>
      </c>
      <c r="CP2747" s="14">
        <f>Таблица1[[#This Row],[Т9]]-Таблица1[[#This Row],[Т1]]</f>
        <v>1013.7584484956024</v>
      </c>
      <c r="CQ2747" s="14">
        <f>Таблица1[[#This Row],[Т9]]-Таблица1[[#This Row],[угол обхв6]]</f>
        <v>47552.303859395499</v>
      </c>
      <c r="CR2747" s="14">
        <f>Таблица1[[#This Row],[Т9]]-Таблица1[[#This Row],[угол обхв5]]</f>
        <v>1200.6869818925115</v>
      </c>
      <c r="CS2747" s="14">
        <f>Таблица1[[#This Row],[Т9]]-Таблица1[[#This Row],[угол обхв4]]</f>
        <v>59061.319484877116</v>
      </c>
      <c r="CT2747" s="14">
        <f>Таблица1[[#This Row],[Lкан_прям, мм]]+Таблица1[[#This Row],[Lкан_дуг, мм]]+Таблица1[[#This Row],[Lкан_леб,мм]]</f>
        <v>85045.326329871838</v>
      </c>
      <c r="CU2747" s="16">
        <f>Таблица1[[#This Row],[Lкан_леб,мм]]</f>
        <v>57860.632502984605</v>
      </c>
      <c r="CV2747" s="14">
        <f>2534431-(Таблица1[[#This Row],[Т23]]+Таблица1[[#This Row],[угол обхв3]])</f>
        <v>2448916.3061731127</v>
      </c>
      <c r="CW2747" s="50">
        <f>SUM(X2747:AC2747,AD2747:AI2747)-Таблица1[[#This Row],[lподв_min, мм]]</f>
        <v>21962.368516828061</v>
      </c>
      <c r="CX2747" s="17">
        <f>CW3186-Таблица1[[#This Row],[Суммарная длина каната]]</f>
        <v>-2448916.3061731127</v>
      </c>
    </row>
    <row r="2748" spans="1:102" x14ac:dyDescent="0.25">
      <c r="A2748" s="21">
        <v>2747</v>
      </c>
      <c r="B2748" s="10">
        <v>69.709999999996569</v>
      </c>
      <c r="C2748" s="10">
        <v>131.14326530612249</v>
      </c>
      <c r="D2748" s="11">
        <v>11484.405619723741</v>
      </c>
      <c r="E2748" s="11">
        <v>23692.850854767501</v>
      </c>
      <c r="F2748" s="11">
        <v>11344.855124336387</v>
      </c>
      <c r="G2748" s="11">
        <v>23677.145465974343</v>
      </c>
      <c r="H2748" s="11">
        <v>11892.40512972374</v>
      </c>
      <c r="I2748" s="11">
        <v>18418.561914722155</v>
      </c>
      <c r="J2748" s="11">
        <v>5274.2889400453487</v>
      </c>
      <c r="K2748" s="11">
        <v>25984.00684498702</v>
      </c>
      <c r="L2748" s="11">
        <v>1200.6869819002088</v>
      </c>
      <c r="M2748" s="11">
        <v>57860.632502984605</v>
      </c>
      <c r="N2748" s="11">
        <v>2958.9072250009363</v>
      </c>
      <c r="O2748" s="11">
        <v>21505.371673185513</v>
      </c>
      <c r="P2748" s="43">
        <v>4609.0081539790826</v>
      </c>
      <c r="Q2748" s="11">
        <v>22962.536067821529</v>
      </c>
      <c r="R2748" s="11">
        <v>9950.9215406381882</v>
      </c>
      <c r="S2748" s="11">
        <v>24187.360287631156</v>
      </c>
      <c r="T2748" s="11">
        <v>11288.226076409117</v>
      </c>
      <c r="U2748" s="11">
        <v>24575.856849529071</v>
      </c>
      <c r="V2748" s="11">
        <v>11484.405619723741</v>
      </c>
      <c r="W2748" s="11">
        <v>23692.850854767501</v>
      </c>
      <c r="X2748" s="12">
        <v>0</v>
      </c>
      <c r="Y2748" s="12">
        <v>170.15305423883865</v>
      </c>
      <c r="Z2748" s="12">
        <v>203.18231084639905</v>
      </c>
      <c r="AA2748" s="44">
        <v>232.0401906195591</v>
      </c>
      <c r="AB2748" s="45">
        <v>47.253829333786577</v>
      </c>
      <c r="AC2748" s="12">
        <v>548.05759686162548</v>
      </c>
      <c r="AD2748" s="12">
        <v>11509.015625481616</v>
      </c>
      <c r="AE2748" s="12">
        <v>2201.3998157557594</v>
      </c>
      <c r="AF2748" s="12">
        <v>5480.5321821881498</v>
      </c>
      <c r="AG2748" s="44">
        <v>1128.4755203370612</v>
      </c>
      <c r="AH2748" s="45">
        <v>390.29476040551992</v>
      </c>
      <c r="AI2748" s="12">
        <v>5274.288940818913</v>
      </c>
      <c r="AJ2748" s="12">
        <v>-65.34168296615114</v>
      </c>
      <c r="AK2748" s="12">
        <v>-41.446947968244196</v>
      </c>
      <c r="AL2748" s="12">
        <v>-12.91388697997499</v>
      </c>
      <c r="AM2748" s="44">
        <v>19.671710078632486</v>
      </c>
      <c r="AN2748" s="45">
        <v>13.03581550349166</v>
      </c>
      <c r="AO2748" s="12">
        <v>89.999999891367764</v>
      </c>
      <c r="AP2748" s="12">
        <v>-2213.5186376106008</v>
      </c>
      <c r="AQ2748" s="12">
        <v>2688.841302056635</v>
      </c>
      <c r="AR2748" s="12">
        <v>4517.825716750368</v>
      </c>
      <c r="AS2748" s="44">
        <v>10088.266729203255</v>
      </c>
      <c r="AT2748" s="45">
        <v>11196.197560676157</v>
      </c>
      <c r="AU2748" s="12">
        <v>11892.405619723741</v>
      </c>
      <c r="AV2748" s="12">
        <v>11216.060940033014</v>
      </c>
      <c r="AW2748" s="12">
        <v>21811.195801181071</v>
      </c>
      <c r="AX2748" s="12">
        <v>23360.216546524007</v>
      </c>
      <c r="AY2748" s="44">
        <v>24571.54813124158</v>
      </c>
      <c r="AZ2748" s="45">
        <v>24178.37131231798</v>
      </c>
      <c r="BA2748" s="12">
        <v>23692.850855541066</v>
      </c>
      <c r="BB2748" s="12">
        <v>2588.1119545148576</v>
      </c>
      <c r="BC2748" s="12">
        <v>4338.9422310347809</v>
      </c>
      <c r="BD2748" s="12">
        <v>9859.7391034094726</v>
      </c>
      <c r="BE2748" s="44">
        <v>11150.880887844049</v>
      </c>
      <c r="BF2748" s="45">
        <v>11576.4341354567</v>
      </c>
      <c r="BG2748" s="12">
        <v>11892.405629723742</v>
      </c>
      <c r="BH2748" s="12">
        <v>21675.591728952033</v>
      </c>
      <c r="BI2748" s="12">
        <v>23268.360195817088</v>
      </c>
      <c r="BJ2748" s="12">
        <v>24585.040766333634</v>
      </c>
      <c r="BK2748" s="44">
        <v>24191.669005918648</v>
      </c>
      <c r="BL2748" s="45">
        <v>24090.336391978592</v>
      </c>
      <c r="BM2748" s="12">
        <v>18418.561914722155</v>
      </c>
      <c r="BN2748" s="12">
        <v>0</v>
      </c>
      <c r="BO2748" s="12">
        <v>23.894734997906951</v>
      </c>
      <c r="BP2748" s="12">
        <v>28.533060988269202</v>
      </c>
      <c r="BQ2748" s="48">
        <v>32.585597058607476</v>
      </c>
      <c r="BR2748" s="49">
        <v>6.6358945751408278</v>
      </c>
      <c r="BS2748" s="13">
        <v>76.964184387876116</v>
      </c>
      <c r="BT2748" s="12">
        <v>469.36749701539247</v>
      </c>
      <c r="BV2748" s="14">
        <f>Таблица1[[#This Row],[Lкан_леб,мм]]</f>
        <v>57860.632502984605</v>
      </c>
      <c r="BW2748" s="50">
        <f>Таблица1[[#This Row],[угол обхв4]]+Таблица1[[#This Row],[Lдуг 3,мм]]</f>
        <v>11509.015625481616</v>
      </c>
      <c r="BX2748" s="54">
        <f>Таблица1[[#This Row],[угол обхв5]]+Таблица1[[#This Row],[Y5, мм]]</f>
        <v>58030.78555722344</v>
      </c>
      <c r="BY2748" s="14">
        <f>Таблица1[[#This Row],[угол обхв6]]+Таблица1[[#This Row],[Lдуг 4,мм]]</f>
        <v>13710.415441237375</v>
      </c>
      <c r="BZ2748" s="14">
        <f>Таблица1[[#This Row],[Т1]]+Таблица1[[#This Row],[X6, мм]]</f>
        <v>58233.967868069842</v>
      </c>
      <c r="CA2748" s="14">
        <f>Таблица1[[#This Row],[Т2]]+Таблица1[[#This Row],[Lдуг 5,мм]]</f>
        <v>19190.947623425527</v>
      </c>
      <c r="CB2748" s="14">
        <f>Таблица1[[#This Row],[Т3]]+Таблица1[[#This Row],[Y6, мм]]</f>
        <v>58466.008058689404</v>
      </c>
      <c r="CC2748" s="14">
        <f>Таблица1[[#This Row],[Т4]]+Таблица1[[#This Row],[Lдуг 6,мм]]</f>
        <v>20319.423143762589</v>
      </c>
      <c r="CD2748" s="14">
        <f>Таблица1[[#This Row],[Т5]]+Таблица1[[#This Row],[Lдуг 1,мм]]</f>
        <v>58513.261888023189</v>
      </c>
      <c r="CE2748" s="14">
        <f>Таблица1[[#This Row],[Т6]]+Таблица1[[#This Row],[Lпрям1, мм]]</f>
        <v>20709.717904168108</v>
      </c>
      <c r="CF2748" s="15">
        <f>Таблица1[[#This Row],[Т7]]+Таблица1[[#This Row],[Lдуг 2,мм]]</f>
        <v>59061.319484884814</v>
      </c>
      <c r="CG2748" s="14">
        <f>Таблица1[[#This Row],[Т8]]+Таблица1[[#This Row],[Lпрям2, мм]]</f>
        <v>25984.006844987023</v>
      </c>
      <c r="CH2748" s="14">
        <f>Таблица1[[#This Row],[Т9]]-Таблица1[[#This Row],[Т9]]</f>
        <v>0</v>
      </c>
      <c r="CI2748" s="50">
        <f>Таблица1[[#This Row],[Т9]]-Таблица1[[#This Row],[Т8]]</f>
        <v>38351.601580716706</v>
      </c>
      <c r="CJ2748" s="54">
        <f>Таблица1[[#This Row],[Т9]]-Таблица1[[#This Row],[Т7]]</f>
        <v>548.05759686162492</v>
      </c>
      <c r="CK2748" s="14">
        <f>Таблица1[[#This Row],[Т9]]-Таблица1[[#This Row],[Т6]]</f>
        <v>38741.896341122221</v>
      </c>
      <c r="CL2748" s="14">
        <f>Таблица1[[#This Row],[Т9]]-Таблица1[[#This Row],[Т5]]</f>
        <v>595.3114261954106</v>
      </c>
      <c r="CM2748" s="14">
        <f>Таблица1[[#This Row],[Т9]]-Таблица1[[#This Row],[Т4]]</f>
        <v>39870.371861459287</v>
      </c>
      <c r="CN2748" s="14">
        <f>Таблица1[[#This Row],[Т9]]-Таблица1[[#This Row],[Т3]]</f>
        <v>827.35161681497266</v>
      </c>
      <c r="CO2748" s="14">
        <f>Таблица1[[#This Row],[Т9]]-Таблица1[[#This Row],[Т2]]</f>
        <v>45350.904043647439</v>
      </c>
      <c r="CP2748" s="14">
        <f>Таблица1[[#This Row],[Т9]]-Таблица1[[#This Row],[Т1]]</f>
        <v>1030.533927661374</v>
      </c>
      <c r="CQ2748" s="14">
        <f>Таблица1[[#This Row],[Т9]]-Таблица1[[#This Row],[угол обхв6]]</f>
        <v>47552.303859403197</v>
      </c>
      <c r="CR2748" s="14">
        <f>Таблица1[[#This Row],[Т9]]-Таблица1[[#This Row],[угол обхв5]]</f>
        <v>1200.6869819002095</v>
      </c>
      <c r="CS2748" s="14">
        <f>Таблица1[[#This Row],[Т9]]-Таблица1[[#This Row],[угол обхв4]]</f>
        <v>59061.319484884814</v>
      </c>
      <c r="CT2748" s="14">
        <f>Таблица1[[#This Row],[Lкан_прям, мм]]+Таблица1[[#This Row],[Lкан_дуг, мм]]+Таблица1[[#This Row],[Lкан_леб,мм]]</f>
        <v>85045.326329871838</v>
      </c>
      <c r="CU2748" s="16">
        <f>Таблица1[[#This Row],[Lкан_леб,мм]]</f>
        <v>57860.632502984605</v>
      </c>
      <c r="CV2748" s="14">
        <f>2534431-(Таблица1[[#This Row],[Т23]]+Таблица1[[#This Row],[угол обхв3]])</f>
        <v>2448916.3061731127</v>
      </c>
      <c r="CW2748" s="50">
        <f>SUM(X2748:AC2748,AD2748:AI2748)-Таблица1[[#This Row],[lподв_min, мм]]</f>
        <v>21910.404886841883</v>
      </c>
      <c r="CX2748" s="17">
        <f>CW3187-Таблица1[[#This Row],[Суммарная длина каната]]</f>
        <v>-2448916.3061731127</v>
      </c>
    </row>
    <row r="2749" spans="1:102" x14ac:dyDescent="0.25">
      <c r="A2749" s="21">
        <v>2748</v>
      </c>
      <c r="B2749" s="10">
        <v>69.709999999996569</v>
      </c>
      <c r="C2749" s="10">
        <v>133.82734693877552</v>
      </c>
      <c r="D2749" s="11">
        <v>11342.238727607428</v>
      </c>
      <c r="E2749" s="11">
        <v>24045.641687602059</v>
      </c>
      <c r="F2749" s="11">
        <v>11203.576796276568</v>
      </c>
      <c r="G2749" s="11">
        <v>24023.418528519785</v>
      </c>
      <c r="H2749" s="11">
        <v>11750.238237607429</v>
      </c>
      <c r="I2749" s="11">
        <v>18718.903946894865</v>
      </c>
      <c r="J2749" s="11">
        <v>5326.7377407071945</v>
      </c>
      <c r="K2749" s="11">
        <v>25984.006844979409</v>
      </c>
      <c r="L2749" s="11">
        <v>1200.6869819078318</v>
      </c>
      <c r="M2749" s="11">
        <v>57860.632502984605</v>
      </c>
      <c r="N2749" s="11">
        <v>2958.9072250009363</v>
      </c>
      <c r="O2749" s="11">
        <v>21505.371673185513</v>
      </c>
      <c r="P2749" s="43">
        <v>4508.583955711365</v>
      </c>
      <c r="Q2749" s="11">
        <v>22994.160609055154</v>
      </c>
      <c r="R2749" s="11">
        <v>9787.279649940383</v>
      </c>
      <c r="S2749" s="11">
        <v>24467.79718831342</v>
      </c>
      <c r="T2749" s="11">
        <v>11104.924182795559</v>
      </c>
      <c r="U2749" s="11">
        <v>24918.492079605599</v>
      </c>
      <c r="V2749" s="11">
        <v>11342.238727607428</v>
      </c>
      <c r="W2749" s="11">
        <v>24045.641687602059</v>
      </c>
      <c r="X2749" s="12">
        <v>0</v>
      </c>
      <c r="Y2749" s="12">
        <v>153.02678739057598</v>
      </c>
      <c r="Z2749" s="12">
        <v>201.19538444676471</v>
      </c>
      <c r="AA2749" s="44">
        <v>232.04019061955921</v>
      </c>
      <c r="AB2749" s="45">
        <v>47.253829333789774</v>
      </c>
      <c r="AC2749" s="12">
        <v>567.17079011714225</v>
      </c>
      <c r="AD2749" s="12">
        <v>11509.015625481616</v>
      </c>
      <c r="AE2749" s="12">
        <v>2148.9510150939259</v>
      </c>
      <c r="AF2749" s="12">
        <v>5480.5321821881489</v>
      </c>
      <c r="AG2749" s="44">
        <v>1128.4755203370603</v>
      </c>
      <c r="AH2749" s="45">
        <v>390.2947604055131</v>
      </c>
      <c r="AI2749" s="12">
        <v>5326.7377414731418</v>
      </c>
      <c r="AJ2749" s="12">
        <v>-65.34168296615114</v>
      </c>
      <c r="AK2749" s="12">
        <v>-43.852003873195834</v>
      </c>
      <c r="AL2749" s="12">
        <v>-15.597968612628028</v>
      </c>
      <c r="AM2749" s="44">
        <v>16.987628445979464</v>
      </c>
      <c r="AN2749" s="45">
        <v>10.351733870838187</v>
      </c>
      <c r="AO2749" s="12">
        <v>89.999999892437373</v>
      </c>
      <c r="AP2749" s="12">
        <v>-2213.5186376106008</v>
      </c>
      <c r="AQ2749" s="12">
        <v>2676.2456465990372</v>
      </c>
      <c r="AR2749" s="12">
        <v>4398.8786014956868</v>
      </c>
      <c r="AS2749" s="44">
        <v>9906.4830549776398</v>
      </c>
      <c r="AT2749" s="45">
        <v>11031.610451506389</v>
      </c>
      <c r="AU2749" s="12">
        <v>11750.238727607428</v>
      </c>
      <c r="AV2749" s="12">
        <v>11216.060940033014</v>
      </c>
      <c r="AW2749" s="12">
        <v>21799.593412857052</v>
      </c>
      <c r="AX2749" s="12">
        <v>23387.134826092879</v>
      </c>
      <c r="AY2749" s="44">
        <v>24857.995276760201</v>
      </c>
      <c r="AZ2749" s="45">
        <v>24517.13301741258</v>
      </c>
      <c r="BA2749" s="12">
        <v>24045.641688368007</v>
      </c>
      <c r="BB2749" s="12">
        <v>2588.1119545148576</v>
      </c>
      <c r="BC2749" s="12">
        <v>4225.9223773094664</v>
      </c>
      <c r="BD2749" s="12">
        <v>9677.5742957247057</v>
      </c>
      <c r="BE2749" s="44">
        <v>10985.720777758303</v>
      </c>
      <c r="BF2749" s="45">
        <v>11415.552458896598</v>
      </c>
      <c r="BG2749" s="12">
        <v>11750.238737607431</v>
      </c>
      <c r="BH2749" s="12">
        <v>21675.591728952033</v>
      </c>
      <c r="BI2749" s="12">
        <v>23288.382348726693</v>
      </c>
      <c r="BJ2749" s="12">
        <v>24860.771405351144</v>
      </c>
      <c r="BK2749" s="44">
        <v>24528.293991158815</v>
      </c>
      <c r="BL2749" s="45">
        <v>24447.000749795079</v>
      </c>
      <c r="BM2749" s="12">
        <v>18718.903946894865</v>
      </c>
      <c r="BN2749" s="12">
        <v>0</v>
      </c>
      <c r="BO2749" s="12">
        <v>21.489679092955313</v>
      </c>
      <c r="BP2749" s="12">
        <v>28.254035260567804</v>
      </c>
      <c r="BQ2749" s="48">
        <v>32.58559705860749</v>
      </c>
      <c r="BR2749" s="49">
        <v>6.6358945751412763</v>
      </c>
      <c r="BS2749" s="13">
        <v>79.648266021599198</v>
      </c>
      <c r="BT2749" s="12">
        <v>469.36749701539247</v>
      </c>
      <c r="BV2749" s="14">
        <f>Таблица1[[#This Row],[Lкан_леб,мм]]</f>
        <v>57860.632502984605</v>
      </c>
      <c r="BW2749" s="50">
        <f>Таблица1[[#This Row],[угол обхв4]]+Таблица1[[#This Row],[Lдуг 3,мм]]</f>
        <v>11509.015625481616</v>
      </c>
      <c r="BX2749" s="54">
        <f>Таблица1[[#This Row],[угол обхв5]]+Таблица1[[#This Row],[Y5, мм]]</f>
        <v>58013.659290375181</v>
      </c>
      <c r="BY2749" s="14">
        <f>Таблица1[[#This Row],[угол обхв6]]+Таблица1[[#This Row],[Lдуг 4,мм]]</f>
        <v>13657.966640575542</v>
      </c>
      <c r="BZ2749" s="14">
        <f>Таблица1[[#This Row],[Т1]]+Таблица1[[#This Row],[X6, мм]]</f>
        <v>58214.854674821945</v>
      </c>
      <c r="CA2749" s="14">
        <f>Таблица1[[#This Row],[Т2]]+Таблица1[[#This Row],[Lдуг 5,мм]]</f>
        <v>19138.49882276369</v>
      </c>
      <c r="CB2749" s="14">
        <f>Таблица1[[#This Row],[Т3]]+Таблица1[[#This Row],[Y6, мм]]</f>
        <v>58446.894865441507</v>
      </c>
      <c r="CC2749" s="14">
        <f>Таблица1[[#This Row],[Т4]]+Таблица1[[#This Row],[Lдуг 6,мм]]</f>
        <v>20266.974343100748</v>
      </c>
      <c r="CD2749" s="14">
        <f>Таблица1[[#This Row],[Т5]]+Таблица1[[#This Row],[Lдуг 1,мм]]</f>
        <v>58494.1486947753</v>
      </c>
      <c r="CE2749" s="14">
        <f>Таблица1[[#This Row],[Т6]]+Таблица1[[#This Row],[Lпрям1, мм]]</f>
        <v>20657.26910350626</v>
      </c>
      <c r="CF2749" s="15">
        <f>Таблица1[[#This Row],[Т7]]+Таблица1[[#This Row],[Lдуг 2,мм]]</f>
        <v>59061.31948489244</v>
      </c>
      <c r="CG2749" s="14">
        <f>Таблица1[[#This Row],[Т8]]+Таблица1[[#This Row],[Lпрям2, мм]]</f>
        <v>25984.006844979402</v>
      </c>
      <c r="CH2749" s="14">
        <f>Таблица1[[#This Row],[Т9]]-Таблица1[[#This Row],[Т9]]</f>
        <v>0</v>
      </c>
      <c r="CI2749" s="50">
        <f>Таблица1[[#This Row],[Т9]]-Таблица1[[#This Row],[Т8]]</f>
        <v>38404.05038138618</v>
      </c>
      <c r="CJ2749" s="54">
        <f>Таблица1[[#This Row],[Т9]]-Таблица1[[#This Row],[Т7]]</f>
        <v>567.1707901171394</v>
      </c>
      <c r="CK2749" s="14">
        <f>Таблица1[[#This Row],[Т9]]-Таблица1[[#This Row],[Т6]]</f>
        <v>38794.345141791695</v>
      </c>
      <c r="CL2749" s="14">
        <f>Таблица1[[#This Row],[Т9]]-Таблица1[[#This Row],[Т5]]</f>
        <v>614.42461945093237</v>
      </c>
      <c r="CM2749" s="14">
        <f>Таблица1[[#This Row],[Т9]]-Таблица1[[#This Row],[Т4]]</f>
        <v>39922.820662128754</v>
      </c>
      <c r="CN2749" s="14">
        <f>Таблица1[[#This Row],[Т9]]-Таблица1[[#This Row],[Т3]]</f>
        <v>846.46481007049442</v>
      </c>
      <c r="CO2749" s="14">
        <f>Таблица1[[#This Row],[Т9]]-Таблица1[[#This Row],[Т2]]</f>
        <v>45403.352844316898</v>
      </c>
      <c r="CP2749" s="14">
        <f>Таблица1[[#This Row],[Т9]]-Таблица1[[#This Row],[Т1]]</f>
        <v>1047.6601945172588</v>
      </c>
      <c r="CQ2749" s="14">
        <f>Таблица1[[#This Row],[Т9]]-Таблица1[[#This Row],[угол обхв6]]</f>
        <v>47552.303859410822</v>
      </c>
      <c r="CR2749" s="14">
        <f>Таблица1[[#This Row],[Т9]]-Таблица1[[#This Row],[угол обхв5]]</f>
        <v>1200.6869819078347</v>
      </c>
      <c r="CS2749" s="14">
        <f>Таблица1[[#This Row],[Т9]]-Таблица1[[#This Row],[угол обхв4]]</f>
        <v>59061.31948489244</v>
      </c>
      <c r="CT2749" s="14">
        <f>Таблица1[[#This Row],[Lкан_прям, мм]]+Таблица1[[#This Row],[Lкан_дуг, мм]]+Таблица1[[#This Row],[Lкан_леб,мм]]</f>
        <v>85045.326329871838</v>
      </c>
      <c r="CU2749" s="16">
        <f>Таблица1[[#This Row],[Lкан_леб,мм]]</f>
        <v>57860.632502984605</v>
      </c>
      <c r="CV2749" s="14">
        <f>2534431-(Таблица1[[#This Row],[Т23]]+Таблица1[[#This Row],[угол обхв3]])</f>
        <v>2448916.3061731127</v>
      </c>
      <c r="CW2749" s="50">
        <f>SUM(X2749:AC2749,AD2749:AI2749)-Таблица1[[#This Row],[lподв_min, мм]]</f>
        <v>21857.956086180042</v>
      </c>
      <c r="CX2749" s="17">
        <f>CW3188-Таблица1[[#This Row],[Суммарная длина каната]]</f>
        <v>-2448916.3061731127</v>
      </c>
    </row>
    <row r="2750" spans="1:102" x14ac:dyDescent="0.25">
      <c r="A2750" s="21">
        <v>2749</v>
      </c>
      <c r="B2750" s="10">
        <v>69.709999999996569</v>
      </c>
      <c r="C2750" s="10">
        <v>136.51142857142858</v>
      </c>
      <c r="D2750" s="11">
        <v>11183.70698638821</v>
      </c>
      <c r="E2750" s="11">
        <v>24391.387958691295</v>
      </c>
      <c r="F2750" s="11">
        <v>11046.237864496146</v>
      </c>
      <c r="G2750" s="11">
        <v>24362.695790313403</v>
      </c>
      <c r="H2750" s="11">
        <v>11591.706496388209</v>
      </c>
      <c r="I2750" s="11">
        <v>19011.79925040829</v>
      </c>
      <c r="J2750" s="11">
        <v>5379.5887082830059</v>
      </c>
      <c r="K2750" s="11">
        <v>25984.006844971878</v>
      </c>
      <c r="L2750" s="11">
        <v>1200.6869819153549</v>
      </c>
      <c r="M2750" s="11">
        <v>57860.632502984605</v>
      </c>
      <c r="N2750" s="11">
        <v>2958.9072250009363</v>
      </c>
      <c r="O2750" s="11">
        <v>21505.371673185513</v>
      </c>
      <c r="P2750" s="43">
        <v>4406.7889870230065</v>
      </c>
      <c r="Q2750" s="11">
        <v>23021.047698069895</v>
      </c>
      <c r="R2750" s="11">
        <v>9610.6847270277831</v>
      </c>
      <c r="S2750" s="11">
        <v>24740.263253827852</v>
      </c>
      <c r="T2750" s="11">
        <v>10905.778144310745</v>
      </c>
      <c r="U2750" s="11">
        <v>25252.167581325033</v>
      </c>
      <c r="V2750" s="11">
        <v>11183.70698638821</v>
      </c>
      <c r="W2750" s="11">
        <v>24391.387958691295</v>
      </c>
      <c r="X2750" s="12">
        <v>0</v>
      </c>
      <c r="Y2750" s="12">
        <v>135.52020329536953</v>
      </c>
      <c r="Z2750" s="12">
        <v>199.58877529407408</v>
      </c>
      <c r="AA2750" s="44">
        <v>232.04019061955924</v>
      </c>
      <c r="AB2750" s="45">
        <v>47.253829333788694</v>
      </c>
      <c r="AC2750" s="12">
        <v>586.28398337256328</v>
      </c>
      <c r="AD2750" s="12">
        <v>11509.015625481616</v>
      </c>
      <c r="AE2750" s="12">
        <v>2096.1000475181172</v>
      </c>
      <c r="AF2750" s="12">
        <v>5480.5321821881489</v>
      </c>
      <c r="AG2750" s="44">
        <v>1128.4755203370596</v>
      </c>
      <c r="AH2750" s="45">
        <v>390.29476040551162</v>
      </c>
      <c r="AI2750" s="12">
        <v>5379.588709041428</v>
      </c>
      <c r="AJ2750" s="12">
        <v>-65.34168296615114</v>
      </c>
      <c r="AK2750" s="12">
        <v>-46.310468045612943</v>
      </c>
      <c r="AL2750" s="12">
        <v>-18.282050245281074</v>
      </c>
      <c r="AM2750" s="44">
        <v>14.303546813326422</v>
      </c>
      <c r="AN2750" s="45">
        <v>7.6676522381852994</v>
      </c>
      <c r="AO2750" s="12">
        <v>89.999999893494135</v>
      </c>
      <c r="AP2750" s="12">
        <v>-2213.5186376106008</v>
      </c>
      <c r="AQ2750" s="12">
        <v>2663.8851343879246</v>
      </c>
      <c r="AR2750" s="12">
        <v>4278.8014260651598</v>
      </c>
      <c r="AS2750" s="44">
        <v>9711.4847981232851</v>
      </c>
      <c r="AT2750" s="45">
        <v>10851.340058950485</v>
      </c>
      <c r="AU2750" s="12">
        <v>11591.706986388208</v>
      </c>
      <c r="AV2750" s="12">
        <v>11216.060940033014</v>
      </c>
      <c r="AW2750" s="12">
        <v>21787.197800523503</v>
      </c>
      <c r="AX2750" s="12">
        <v>23408.45340819826</v>
      </c>
      <c r="AY2750" s="44">
        <v>25135.615433115057</v>
      </c>
      <c r="AZ2750" s="45">
        <v>24847.815637021173</v>
      </c>
      <c r="BA2750" s="12">
        <v>24391.387959449719</v>
      </c>
      <c r="BB2750" s="12">
        <v>2588.1119545148576</v>
      </c>
      <c r="BC2750" s="12">
        <v>4111.7668964099948</v>
      </c>
      <c r="BD2750" s="12">
        <v>9482.6971660699364</v>
      </c>
      <c r="BE2750" s="44">
        <v>10804.978073215241</v>
      </c>
      <c r="BF2750" s="45">
        <v>11238.145071748468</v>
      </c>
      <c r="BG2750" s="12">
        <v>11591.70699638821</v>
      </c>
      <c r="BH2750" s="12">
        <v>21675.591728952033</v>
      </c>
      <c r="BI2750" s="12">
        <v>23302.873825407885</v>
      </c>
      <c r="BJ2750" s="12">
        <v>25127.668963956214</v>
      </c>
      <c r="BK2750" s="44">
        <v>24856.815402037828</v>
      </c>
      <c r="BL2750" s="45">
        <v>24795.739902995156</v>
      </c>
      <c r="BM2750" s="12">
        <v>19011.79925040829</v>
      </c>
      <c r="BN2750" s="12">
        <v>0</v>
      </c>
      <c r="BO2750" s="12">
        <v>19.031214920538201</v>
      </c>
      <c r="BP2750" s="12">
        <v>28.028417800331869</v>
      </c>
      <c r="BQ2750" s="48">
        <v>32.585597058607497</v>
      </c>
      <c r="BR2750" s="49">
        <v>6.6358945751411236</v>
      </c>
      <c r="BS2750" s="13">
        <v>82.332347655308837</v>
      </c>
      <c r="BT2750" s="12">
        <v>469.36749701539247</v>
      </c>
      <c r="BV2750" s="14">
        <f>Таблица1[[#This Row],[Lкан_леб,мм]]</f>
        <v>57860.632502984605</v>
      </c>
      <c r="BW2750" s="50">
        <f>Таблица1[[#This Row],[угол обхв4]]+Таблица1[[#This Row],[Lдуг 3,мм]]</f>
        <v>11509.015625481616</v>
      </c>
      <c r="BX2750" s="54">
        <f>Таблица1[[#This Row],[угол обхв5]]+Таблица1[[#This Row],[Y5, мм]]</f>
        <v>57996.152706279972</v>
      </c>
      <c r="BY2750" s="14">
        <f>Таблица1[[#This Row],[угол обхв6]]+Таблица1[[#This Row],[Lдуг 4,мм]]</f>
        <v>13605.115672999733</v>
      </c>
      <c r="BZ2750" s="14">
        <f>Таблица1[[#This Row],[Т1]]+Таблица1[[#This Row],[X6, мм]]</f>
        <v>58195.741481574049</v>
      </c>
      <c r="CA2750" s="14">
        <f>Таблица1[[#This Row],[Т2]]+Таблица1[[#This Row],[Lдуг 5,мм]]</f>
        <v>19085.647855187883</v>
      </c>
      <c r="CB2750" s="14">
        <f>Таблица1[[#This Row],[Т3]]+Таблица1[[#This Row],[Y6, мм]]</f>
        <v>58427.781672193611</v>
      </c>
      <c r="CC2750" s="14">
        <f>Таблица1[[#This Row],[Т4]]+Таблица1[[#This Row],[Lдуг 6,мм]]</f>
        <v>20214.123375524941</v>
      </c>
      <c r="CD2750" s="14">
        <f>Таблица1[[#This Row],[Т5]]+Таблица1[[#This Row],[Lдуг 1,мм]]</f>
        <v>58475.035501527396</v>
      </c>
      <c r="CE2750" s="14">
        <f>Таблица1[[#This Row],[Т6]]+Таблица1[[#This Row],[Lпрям1, мм]]</f>
        <v>20604.418135930453</v>
      </c>
      <c r="CF2750" s="15">
        <f>Таблица1[[#This Row],[Т7]]+Таблица1[[#This Row],[Lдуг 2,мм]]</f>
        <v>59061.319484899963</v>
      </c>
      <c r="CG2750" s="14">
        <f>Таблица1[[#This Row],[Т8]]+Таблица1[[#This Row],[Lпрям2, мм]]</f>
        <v>25984.006844971882</v>
      </c>
      <c r="CH2750" s="14">
        <f>Таблица1[[#This Row],[Т9]]-Таблица1[[#This Row],[Т9]]</f>
        <v>0</v>
      </c>
      <c r="CI2750" s="50">
        <f>Таблица1[[#This Row],[Т9]]-Таблица1[[#This Row],[Т8]]</f>
        <v>38456.901348969506</v>
      </c>
      <c r="CJ2750" s="54">
        <f>Таблица1[[#This Row],[Т9]]-Таблица1[[#This Row],[Т7]]</f>
        <v>586.28398337256658</v>
      </c>
      <c r="CK2750" s="14">
        <f>Таблица1[[#This Row],[Т9]]-Таблица1[[#This Row],[Т6]]</f>
        <v>38847.196109375021</v>
      </c>
      <c r="CL2750" s="14">
        <f>Таблица1[[#This Row],[Т9]]-Таблица1[[#This Row],[Т5]]</f>
        <v>633.53781270635227</v>
      </c>
      <c r="CM2750" s="14">
        <f>Таблица1[[#This Row],[Т9]]-Таблица1[[#This Row],[Т4]]</f>
        <v>39975.67162971208</v>
      </c>
      <c r="CN2750" s="14">
        <f>Таблица1[[#This Row],[Т9]]-Таблица1[[#This Row],[Т3]]</f>
        <v>865.57800332591432</v>
      </c>
      <c r="CO2750" s="14">
        <f>Таблица1[[#This Row],[Т9]]-Таблица1[[#This Row],[Т2]]</f>
        <v>45456.203811900232</v>
      </c>
      <c r="CP2750" s="14">
        <f>Таблица1[[#This Row],[Т9]]-Таблица1[[#This Row],[Т1]]</f>
        <v>1065.1667786199905</v>
      </c>
      <c r="CQ2750" s="14">
        <f>Таблица1[[#This Row],[Т9]]-Таблица1[[#This Row],[угол обхв6]]</f>
        <v>47552.303859418345</v>
      </c>
      <c r="CR2750" s="14">
        <f>Таблица1[[#This Row],[Т9]]-Таблица1[[#This Row],[угол обхв5]]</f>
        <v>1200.686981915358</v>
      </c>
      <c r="CS2750" s="14">
        <f>Таблица1[[#This Row],[Т9]]-Таблица1[[#This Row],[угол обхв4]]</f>
        <v>59061.319484899963</v>
      </c>
      <c r="CT2750" s="14">
        <f>Таблица1[[#This Row],[Lкан_прям, мм]]+Таблица1[[#This Row],[Lкан_дуг, мм]]+Таблица1[[#This Row],[Lкан_леб,мм]]</f>
        <v>85045.326329871838</v>
      </c>
      <c r="CU2750" s="16">
        <f>Таблица1[[#This Row],[Lкан_леб,мм]]</f>
        <v>57860.632502984605</v>
      </c>
      <c r="CV2750" s="14">
        <f>2534431-(Таблица1[[#This Row],[Т23]]+Таблица1[[#This Row],[угол обхв3]])</f>
        <v>2448916.3061731127</v>
      </c>
      <c r="CW2750" s="50">
        <f>SUM(X2750:AC2750,AD2750:AI2750)-Таблица1[[#This Row],[lподв_min, мм]]</f>
        <v>21805.105118604231</v>
      </c>
      <c r="CX2750" s="17">
        <f>CW3189-Таблица1[[#This Row],[Суммарная длина каната]]</f>
        <v>-2448916.3061731127</v>
      </c>
    </row>
    <row r="2751" spans="1:102" x14ac:dyDescent="0.25">
      <c r="A2751" s="21">
        <v>2750</v>
      </c>
      <c r="B2751" s="10">
        <v>69.709999999996569</v>
      </c>
      <c r="C2751" s="10">
        <v>139.19551020408164</v>
      </c>
      <c r="D2751" s="11">
        <v>11009.158238835555</v>
      </c>
      <c r="E2751" s="11">
        <v>24729.331048092321</v>
      </c>
      <c r="F2751" s="11">
        <v>10873.183554559135</v>
      </c>
      <c r="G2751" s="11">
        <v>24694.232825403305</v>
      </c>
      <c r="H2751" s="11">
        <v>11417.157748835556</v>
      </c>
      <c r="I2751" s="11">
        <v>19296.578475765153</v>
      </c>
      <c r="J2751" s="11">
        <v>5432.752572327171</v>
      </c>
      <c r="K2751" s="11">
        <v>25984.006844964457</v>
      </c>
      <c r="L2751" s="11">
        <v>1200.6869819227716</v>
      </c>
      <c r="M2751" s="11">
        <v>57860.632502984605</v>
      </c>
      <c r="N2751" s="11">
        <v>2958.9072250009363</v>
      </c>
      <c r="O2751" s="11">
        <v>21505.371673185513</v>
      </c>
      <c r="P2751" s="43">
        <v>4303.8466015689546</v>
      </c>
      <c r="Q2751" s="11">
        <v>23043.138340500129</v>
      </c>
      <c r="R2751" s="11">
        <v>9421.5242480397847</v>
      </c>
      <c r="S2751" s="11">
        <v>25004.16065215617</v>
      </c>
      <c r="T2751" s="11">
        <v>10691.224917674021</v>
      </c>
      <c r="U2751" s="11">
        <v>25576.1512198497</v>
      </c>
      <c r="V2751" s="11">
        <v>11009.158238835555</v>
      </c>
      <c r="W2751" s="11">
        <v>24729.331048092321</v>
      </c>
      <c r="X2751" s="12">
        <v>0</v>
      </c>
      <c r="Y2751" s="12">
        <v>117.60101124812753</v>
      </c>
      <c r="Z2751" s="12">
        <v>198.3947740934189</v>
      </c>
      <c r="AA2751" s="44">
        <v>232.04019061955913</v>
      </c>
      <c r="AB2751" s="45">
        <v>47.253829333786406</v>
      </c>
      <c r="AC2751" s="12">
        <v>605.39717662787984</v>
      </c>
      <c r="AD2751" s="12">
        <v>11509.015625481616</v>
      </c>
      <c r="AE2751" s="12">
        <v>2042.9361834739393</v>
      </c>
      <c r="AF2751" s="12">
        <v>5480.5321821881498</v>
      </c>
      <c r="AG2751" s="44">
        <v>1128.4755203370585</v>
      </c>
      <c r="AH2751" s="45">
        <v>390.29476040551936</v>
      </c>
      <c r="AI2751" s="12">
        <v>5432.7525730781717</v>
      </c>
      <c r="AJ2751" s="12">
        <v>-65.34168296615114</v>
      </c>
      <c r="AK2751" s="12">
        <v>-48.826875096081956</v>
      </c>
      <c r="AL2751" s="12">
        <v>-20.966131877934146</v>
      </c>
      <c r="AM2751" s="44">
        <v>11.619465180673341</v>
      </c>
      <c r="AN2751" s="45">
        <v>4.9835706055325391</v>
      </c>
      <c r="AO2751" s="12">
        <v>89.999999894536373</v>
      </c>
      <c r="AP2751" s="12">
        <v>-2213.5186376106008</v>
      </c>
      <c r="AQ2751" s="12">
        <v>2651.7959185687027</v>
      </c>
      <c r="AR2751" s="12">
        <v>4157.8576580579584</v>
      </c>
      <c r="AS2751" s="44">
        <v>9503.6998144953286</v>
      </c>
      <c r="AT2751" s="45">
        <v>10655.781923687669</v>
      </c>
      <c r="AU2751" s="12">
        <v>11417.158238835555</v>
      </c>
      <c r="AV2751" s="12">
        <v>11216.060940033014</v>
      </c>
      <c r="AW2751" s="12">
        <v>21773.97294917185</v>
      </c>
      <c r="AX2751" s="12">
        <v>23424.125516626234</v>
      </c>
      <c r="AY2751" s="44">
        <v>25403.799459428075</v>
      </c>
      <c r="AZ2751" s="45">
        <v>25169.693603144977</v>
      </c>
      <c r="BA2751" s="12">
        <v>24729.331048843324</v>
      </c>
      <c r="BB2751" s="12">
        <v>2588.1119545148576</v>
      </c>
      <c r="BC2751" s="12">
        <v>3996.7352951367216</v>
      </c>
      <c r="BD2751" s="12">
        <v>9275.5353045287866</v>
      </c>
      <c r="BE2751" s="44">
        <v>10609.049351218475</v>
      </c>
      <c r="BF2751" s="45">
        <v>11044.601232821906</v>
      </c>
      <c r="BG2751" s="12">
        <v>11417.158248835556</v>
      </c>
      <c r="BH2751" s="12">
        <v>21675.591728952033</v>
      </c>
      <c r="BI2751" s="12">
        <v>23311.739616486462</v>
      </c>
      <c r="BJ2751" s="12">
        <v>25385.147828282275</v>
      </c>
      <c r="BK2751" s="44">
        <v>25176.512412577795</v>
      </c>
      <c r="BL2751" s="45">
        <v>25135.788664797048</v>
      </c>
      <c r="BM2751" s="12">
        <v>19296.578475765153</v>
      </c>
      <c r="BN2751" s="12">
        <v>0</v>
      </c>
      <c r="BO2751" s="12">
        <v>16.514807870069191</v>
      </c>
      <c r="BP2751" s="12">
        <v>27.86074321814781</v>
      </c>
      <c r="BQ2751" s="48">
        <v>32.585597058607483</v>
      </c>
      <c r="BR2751" s="49">
        <v>6.6358945751408021</v>
      </c>
      <c r="BS2751" s="13">
        <v>85.016429289003824</v>
      </c>
      <c r="BT2751" s="12">
        <v>469.36749701539247</v>
      </c>
      <c r="BV2751" s="14">
        <f>Таблица1[[#This Row],[Lкан_леб,мм]]</f>
        <v>57860.632502984605</v>
      </c>
      <c r="BW2751" s="50">
        <f>Таблица1[[#This Row],[угол обхв4]]+Таблица1[[#This Row],[Lдуг 3,мм]]</f>
        <v>11509.015625481616</v>
      </c>
      <c r="BX2751" s="54">
        <f>Таблица1[[#This Row],[угол обхв5]]+Таблица1[[#This Row],[Y5, мм]]</f>
        <v>57978.233514232736</v>
      </c>
      <c r="BY2751" s="14">
        <f>Таблица1[[#This Row],[угол обхв6]]+Таблица1[[#This Row],[Lдуг 4,мм]]</f>
        <v>13551.951808955555</v>
      </c>
      <c r="BZ2751" s="14">
        <f>Таблица1[[#This Row],[Т1]]+Таблица1[[#This Row],[X6, мм]]</f>
        <v>58176.628288326152</v>
      </c>
      <c r="CA2751" s="14">
        <f>Таблица1[[#This Row],[Т2]]+Таблица1[[#This Row],[Lдуг 5,мм]]</f>
        <v>19032.483991143705</v>
      </c>
      <c r="CB2751" s="14">
        <f>Таблица1[[#This Row],[Т3]]+Таблица1[[#This Row],[Y6, мм]]</f>
        <v>58408.668478945714</v>
      </c>
      <c r="CC2751" s="14">
        <f>Таблица1[[#This Row],[Т4]]+Таблица1[[#This Row],[Lдуг 6,мм]]</f>
        <v>20160.959511480763</v>
      </c>
      <c r="CD2751" s="14">
        <f>Таблица1[[#This Row],[Т5]]+Таблица1[[#This Row],[Lдуг 1,мм]]</f>
        <v>58455.9223082795</v>
      </c>
      <c r="CE2751" s="14">
        <f>Таблица1[[#This Row],[Т6]]+Таблица1[[#This Row],[Lпрям1, мм]]</f>
        <v>20551.254271886282</v>
      </c>
      <c r="CF2751" s="15">
        <f>Таблица1[[#This Row],[Т7]]+Таблица1[[#This Row],[Lдуг 2,мм]]</f>
        <v>59061.319484907377</v>
      </c>
      <c r="CG2751" s="14">
        <f>Таблица1[[#This Row],[Т8]]+Таблица1[[#This Row],[Lпрям2, мм]]</f>
        <v>25984.006844964453</v>
      </c>
      <c r="CH2751" s="14">
        <f>Таблица1[[#This Row],[Т9]]-Таблица1[[#This Row],[Т9]]</f>
        <v>0</v>
      </c>
      <c r="CI2751" s="50">
        <f>Таблица1[[#This Row],[Т9]]-Таблица1[[#This Row],[Т8]]</f>
        <v>38510.065213021095</v>
      </c>
      <c r="CJ2751" s="54">
        <f>Таблица1[[#This Row],[Т9]]-Таблица1[[#This Row],[Т7]]</f>
        <v>605.39717662787734</v>
      </c>
      <c r="CK2751" s="14">
        <f>Таблица1[[#This Row],[Т9]]-Таблица1[[#This Row],[Т6]]</f>
        <v>38900.359973426617</v>
      </c>
      <c r="CL2751" s="14">
        <f>Таблица1[[#This Row],[Т9]]-Таблица1[[#This Row],[Т5]]</f>
        <v>652.65100596166303</v>
      </c>
      <c r="CM2751" s="14">
        <f>Таблица1[[#This Row],[Т9]]-Таблица1[[#This Row],[Т4]]</f>
        <v>40028.835493763676</v>
      </c>
      <c r="CN2751" s="14">
        <f>Таблица1[[#This Row],[Т9]]-Таблица1[[#This Row],[Т3]]</f>
        <v>884.69119658122509</v>
      </c>
      <c r="CO2751" s="14">
        <f>Таблица1[[#This Row],[Т9]]-Таблица1[[#This Row],[Т2]]</f>
        <v>45509.36767595182</v>
      </c>
      <c r="CP2751" s="14">
        <f>Таблица1[[#This Row],[Т9]]-Таблица1[[#This Row],[Т1]]</f>
        <v>1083.0859706746414</v>
      </c>
      <c r="CQ2751" s="14">
        <f>Таблица1[[#This Row],[Т9]]-Таблица1[[#This Row],[угол обхв6]]</f>
        <v>47552.30385942576</v>
      </c>
      <c r="CR2751" s="14">
        <f>Таблица1[[#This Row],[Т9]]-Таблица1[[#This Row],[угол обхв5]]</f>
        <v>1200.6869819227722</v>
      </c>
      <c r="CS2751" s="14">
        <f>Таблица1[[#This Row],[Т9]]-Таблица1[[#This Row],[угол обхв4]]</f>
        <v>59061.319484907377</v>
      </c>
      <c r="CT2751" s="14">
        <f>Таблица1[[#This Row],[Lкан_прям, мм]]+Таблица1[[#This Row],[Lкан_дуг, мм]]+Таблица1[[#This Row],[Lкан_леб,мм]]</f>
        <v>85045.326329871838</v>
      </c>
      <c r="CU2751" s="16">
        <f>Таблица1[[#This Row],[Lкан_леб,мм]]</f>
        <v>57860.632502984605</v>
      </c>
      <c r="CV2751" s="14">
        <f>2534431-(Таблица1[[#This Row],[Т23]]+Таблица1[[#This Row],[угол обхв3]])</f>
        <v>2448916.3061731127</v>
      </c>
      <c r="CW2751" s="50">
        <f>SUM(X2751:AC2751,AD2751:AI2751)-Таблица1[[#This Row],[lподв_min, мм]]</f>
        <v>21751.941254560053</v>
      </c>
      <c r="CX2751" s="17">
        <f>CW3190-Таблица1[[#This Row],[Суммарная длина каната]]</f>
        <v>-2448916.3061731127</v>
      </c>
    </row>
    <row r="2752" spans="1:102" x14ac:dyDescent="0.25">
      <c r="A2752" s="21">
        <v>2751</v>
      </c>
      <c r="B2752" s="10">
        <v>69.709999999996569</v>
      </c>
      <c r="C2752" s="10">
        <v>141.87959183673468</v>
      </c>
      <c r="D2752" s="11">
        <v>10818.975471468697</v>
      </c>
      <c r="E2752" s="11">
        <v>25058.729457230551</v>
      </c>
      <c r="F2752" s="11">
        <v>10684.793573961175</v>
      </c>
      <c r="G2752" s="11">
        <v>25017.302191073093</v>
      </c>
      <c r="H2752" s="11">
        <v>11226.974981468697</v>
      </c>
      <c r="I2752" s="11">
        <v>19572.596381438936</v>
      </c>
      <c r="J2752" s="11">
        <v>5486.133075791613</v>
      </c>
      <c r="K2752" s="11">
        <v>25984.006844957148</v>
      </c>
      <c r="L2752" s="11">
        <v>1200.6869819300807</v>
      </c>
      <c r="M2752" s="11">
        <v>57860.632502984605</v>
      </c>
      <c r="N2752" s="11">
        <v>2958.9072250009363</v>
      </c>
      <c r="O2752" s="11">
        <v>21505.371673185513</v>
      </c>
      <c r="P2752" s="43">
        <v>4199.982670611189</v>
      </c>
      <c r="Q2752" s="11">
        <v>23060.384066114068</v>
      </c>
      <c r="R2752" s="11">
        <v>9220.2132598583576</v>
      </c>
      <c r="S2752" s="11">
        <v>25258.91035224008</v>
      </c>
      <c r="T2752" s="11">
        <v>10461.735265320589</v>
      </c>
      <c r="U2752" s="11">
        <v>25889.732125764927</v>
      </c>
      <c r="V2752" s="11">
        <v>10818.975471468697</v>
      </c>
      <c r="W2752" s="11">
        <v>25058.729457230551</v>
      </c>
      <c r="X2752" s="12">
        <v>0</v>
      </c>
      <c r="Y2752" s="12">
        <v>99.233918975435472</v>
      </c>
      <c r="Z2752" s="12">
        <v>197.64867311821402</v>
      </c>
      <c r="AA2752" s="44">
        <v>232.04019061955862</v>
      </c>
      <c r="AB2752" s="45">
        <v>47.253829333787081</v>
      </c>
      <c r="AC2752" s="12">
        <v>624.51036988308545</v>
      </c>
      <c r="AD2752" s="12">
        <v>11509.015625481616</v>
      </c>
      <c r="AE2752" s="12">
        <v>1989.5556800095021</v>
      </c>
      <c r="AF2752" s="12">
        <v>5480.5321821881498</v>
      </c>
      <c r="AG2752" s="44">
        <v>1128.4755203370596</v>
      </c>
      <c r="AH2752" s="45">
        <v>390.29476040551566</v>
      </c>
      <c r="AI2752" s="12">
        <v>5486.1330765353068</v>
      </c>
      <c r="AJ2752" s="12">
        <v>-65.34168296615114</v>
      </c>
      <c r="AK2752" s="12">
        <v>-51.406181147926567</v>
      </c>
      <c r="AL2752" s="12">
        <v>-23.650213510587179</v>
      </c>
      <c r="AM2752" s="44">
        <v>8.9353835480202299</v>
      </c>
      <c r="AN2752" s="45">
        <v>2.2994889728793333</v>
      </c>
      <c r="AO2752" s="12">
        <v>89.999999895562539</v>
      </c>
      <c r="AP2752" s="12">
        <v>-2213.5186376106008</v>
      </c>
      <c r="AQ2752" s="12">
        <v>2640.0194136722184</v>
      </c>
      <c r="AR2752" s="12">
        <v>4036.3126665092741</v>
      </c>
      <c r="AS2752" s="44">
        <v>9283.5840159736545</v>
      </c>
      <c r="AT2752" s="45">
        <v>10445.36513003154</v>
      </c>
      <c r="AU2752" s="12">
        <v>11226.975471468697</v>
      </c>
      <c r="AV2752" s="12">
        <v>11216.060940033014</v>
      </c>
      <c r="AW2752" s="12">
        <v>21759.880148065979</v>
      </c>
      <c r="AX2752" s="12">
        <v>23434.116764385544</v>
      </c>
      <c r="AY2752" s="44">
        <v>25661.958919126722</v>
      </c>
      <c r="AZ2752" s="45">
        <v>25482.06066653505</v>
      </c>
      <c r="BA2752" s="12">
        <v>25058.729457974245</v>
      </c>
      <c r="BB2752" s="12">
        <v>2588.1119545148576</v>
      </c>
      <c r="BC2752" s="12">
        <v>3881.0948592824711</v>
      </c>
      <c r="BD2752" s="12">
        <v>9056.5432557564436</v>
      </c>
      <c r="BE2752" s="44">
        <v>10398.364509205294</v>
      </c>
      <c r="BF2752" s="45">
        <v>10835.345606757746</v>
      </c>
      <c r="BG2752" s="12">
        <v>11226.975481468697</v>
      </c>
      <c r="BH2752" s="12">
        <v>21675.591728952033</v>
      </c>
      <c r="BI2752" s="12">
        <v>23314.89254099453</v>
      </c>
      <c r="BJ2752" s="12">
        <v>25632.643050511557</v>
      </c>
      <c r="BK2752" s="44">
        <v>25486.683558878285</v>
      </c>
      <c r="BL2752" s="45">
        <v>25466.400916460429</v>
      </c>
      <c r="BM2752" s="12">
        <v>19572.596381438936</v>
      </c>
      <c r="BN2752" s="12">
        <v>0</v>
      </c>
      <c r="BO2752" s="12">
        <v>13.935501818224575</v>
      </c>
      <c r="BP2752" s="12">
        <v>27.755967637339392</v>
      </c>
      <c r="BQ2752" s="48">
        <v>32.585597058607412</v>
      </c>
      <c r="BR2752" s="49">
        <v>6.635894575140898</v>
      </c>
      <c r="BS2752" s="13">
        <v>87.700510922683208</v>
      </c>
      <c r="BT2752" s="12">
        <v>469.36749701539247</v>
      </c>
      <c r="BV2752" s="14">
        <f>Таблица1[[#This Row],[Lкан_леб,мм]]</f>
        <v>57860.632502984605</v>
      </c>
      <c r="BW2752" s="50">
        <f>Таблица1[[#This Row],[угол обхв4]]+Таблица1[[#This Row],[Lдуг 3,мм]]</f>
        <v>11509.015625481616</v>
      </c>
      <c r="BX2752" s="54">
        <f>Таблица1[[#This Row],[угол обхв5]]+Таблица1[[#This Row],[Y5, мм]]</f>
        <v>57959.86642196004</v>
      </c>
      <c r="BY2752" s="14">
        <f>Таблица1[[#This Row],[угол обхв6]]+Таблица1[[#This Row],[Lдуг 4,мм]]</f>
        <v>13498.571305491118</v>
      </c>
      <c r="BZ2752" s="14">
        <f>Таблица1[[#This Row],[Т1]]+Таблица1[[#This Row],[X6, мм]]</f>
        <v>58157.515095078255</v>
      </c>
      <c r="CA2752" s="14">
        <f>Таблица1[[#This Row],[Т2]]+Таблица1[[#This Row],[Lдуг 5,мм]]</f>
        <v>18979.103487679269</v>
      </c>
      <c r="CB2752" s="14">
        <f>Таблица1[[#This Row],[Т3]]+Таблица1[[#This Row],[Y6, мм]]</f>
        <v>58389.555285697817</v>
      </c>
      <c r="CC2752" s="14">
        <f>Таблица1[[#This Row],[Т4]]+Таблица1[[#This Row],[Lдуг 6,мм]]</f>
        <v>20107.579008016328</v>
      </c>
      <c r="CD2752" s="14">
        <f>Таблица1[[#This Row],[Т5]]+Таблица1[[#This Row],[Lдуг 1,мм]]</f>
        <v>58436.809115031603</v>
      </c>
      <c r="CE2752" s="14">
        <f>Таблица1[[#This Row],[Т6]]+Таблица1[[#This Row],[Lпрям1, мм]]</f>
        <v>20497.873768421843</v>
      </c>
      <c r="CF2752" s="15">
        <f>Таблица1[[#This Row],[Т7]]+Таблица1[[#This Row],[Lдуг 2,мм]]</f>
        <v>59061.319484914689</v>
      </c>
      <c r="CG2752" s="14">
        <f>Таблица1[[#This Row],[Т8]]+Таблица1[[#This Row],[Lпрям2, мм]]</f>
        <v>25984.006844957148</v>
      </c>
      <c r="CH2752" s="14">
        <f>Таблица1[[#This Row],[Т9]]-Таблица1[[#This Row],[Т9]]</f>
        <v>0</v>
      </c>
      <c r="CI2752" s="50">
        <f>Таблица1[[#This Row],[Т9]]-Таблица1[[#This Row],[Т8]]</f>
        <v>38563.445716492846</v>
      </c>
      <c r="CJ2752" s="54">
        <f>Таблица1[[#This Row],[Т9]]-Таблица1[[#This Row],[Т7]]</f>
        <v>624.51036988308624</v>
      </c>
      <c r="CK2752" s="14">
        <f>Таблица1[[#This Row],[Т9]]-Таблица1[[#This Row],[Т6]]</f>
        <v>38953.740476898362</v>
      </c>
      <c r="CL2752" s="14">
        <f>Таблица1[[#This Row],[Т9]]-Таблица1[[#This Row],[Т5]]</f>
        <v>671.76419921687193</v>
      </c>
      <c r="CM2752" s="14">
        <f>Таблица1[[#This Row],[Т9]]-Таблица1[[#This Row],[Т4]]</f>
        <v>40082.21599723542</v>
      </c>
      <c r="CN2752" s="14">
        <f>Таблица1[[#This Row],[Т9]]-Таблица1[[#This Row],[Т3]]</f>
        <v>903.80438983643398</v>
      </c>
      <c r="CO2752" s="14">
        <f>Таблица1[[#This Row],[Т9]]-Таблица1[[#This Row],[Т2]]</f>
        <v>45562.748179423572</v>
      </c>
      <c r="CP2752" s="14">
        <f>Таблица1[[#This Row],[Т9]]-Таблица1[[#This Row],[Т1]]</f>
        <v>1101.4530629546498</v>
      </c>
      <c r="CQ2752" s="14">
        <f>Таблица1[[#This Row],[Т9]]-Таблица1[[#This Row],[угол обхв6]]</f>
        <v>47552.303859433072</v>
      </c>
      <c r="CR2752" s="14">
        <f>Таблица1[[#This Row],[Т9]]-Таблица1[[#This Row],[угол обхв5]]</f>
        <v>1200.6869819300846</v>
      </c>
      <c r="CS2752" s="14">
        <f>Таблица1[[#This Row],[Т9]]-Таблица1[[#This Row],[угол обхв4]]</f>
        <v>59061.319484914689</v>
      </c>
      <c r="CT2752" s="14">
        <f>Таблица1[[#This Row],[Lкан_прям, мм]]+Таблица1[[#This Row],[Lкан_дуг, мм]]+Таблица1[[#This Row],[Lкан_леб,мм]]</f>
        <v>85045.326329871838</v>
      </c>
      <c r="CU2752" s="16">
        <f>Таблица1[[#This Row],[Lкан_леб,мм]]</f>
        <v>57860.632502984605</v>
      </c>
      <c r="CV2752" s="14">
        <f>2534431-(Таблица1[[#This Row],[Т23]]+Таблица1[[#This Row],[угол обхв3]])</f>
        <v>2448916.3061731127</v>
      </c>
      <c r="CW2752" s="50">
        <f>SUM(X2752:AC2752,AD2752:AI2752)-Таблица1[[#This Row],[lподв_min, мм]]</f>
        <v>21698.560751095611</v>
      </c>
      <c r="CX2752" s="17">
        <f>CW3191-Таблица1[[#This Row],[Суммарная длина каната]]</f>
        <v>-2448916.3061731127</v>
      </c>
    </row>
    <row r="2753" spans="1:102" x14ac:dyDescent="0.25">
      <c r="A2753" s="21">
        <v>2752</v>
      </c>
      <c r="B2753" s="10">
        <v>69.709999999996569</v>
      </c>
      <c r="C2753" s="10">
        <v>144.56367346938774</v>
      </c>
      <c r="D2753" s="11">
        <v>10613.5759742259</v>
      </c>
      <c r="E2753" s="11">
        <v>25378.860435860413</v>
      </c>
      <c r="F2753" s="11">
        <v>10481.481278993489</v>
      </c>
      <c r="G2753" s="11">
        <v>25331.195023961882</v>
      </c>
      <c r="H2753" s="11">
        <v>11021.575484225901</v>
      </c>
      <c r="I2753" s="11">
        <v>19839.234276398518</v>
      </c>
      <c r="J2753" s="11">
        <v>5539.6261594618963</v>
      </c>
      <c r="K2753" s="11">
        <v>25984.00684494997</v>
      </c>
      <c r="L2753" s="11">
        <v>1200.6869819372573</v>
      </c>
      <c r="M2753" s="11">
        <v>57860.632502984605</v>
      </c>
      <c r="N2753" s="11">
        <v>2958.9072250009363</v>
      </c>
      <c r="O2753" s="11">
        <v>21505.371673185513</v>
      </c>
      <c r="P2753" s="43">
        <v>4095.4250874227823</v>
      </c>
      <c r="Q2753" s="11">
        <v>23072.747035164834</v>
      </c>
      <c r="R2753" s="11">
        <v>9007.1934694320025</v>
      </c>
      <c r="S2753" s="11">
        <v>25503.953394463551</v>
      </c>
      <c r="T2753" s="11">
        <v>10217.812722477061</v>
      </c>
      <c r="U2753" s="11">
        <v>26192.222254834716</v>
      </c>
      <c r="V2753" s="11">
        <v>10613.5759742259</v>
      </c>
      <c r="W2753" s="11">
        <v>25378.860435860413</v>
      </c>
      <c r="X2753" s="12">
        <v>0</v>
      </c>
      <c r="Y2753" s="12">
        <v>80.380392010893161</v>
      </c>
      <c r="Z2753" s="12">
        <v>197.3890068348594</v>
      </c>
      <c r="AA2753" s="44">
        <v>232.0401906195583</v>
      </c>
      <c r="AB2753" s="45">
        <v>47.253829333784765</v>
      </c>
      <c r="AC2753" s="12">
        <v>643.62356313816167</v>
      </c>
      <c r="AD2753" s="12">
        <v>11509.015625481616</v>
      </c>
      <c r="AE2753" s="12">
        <v>1936.0625963392106</v>
      </c>
      <c r="AF2753" s="12">
        <v>5480.5321821881498</v>
      </c>
      <c r="AG2753" s="44">
        <v>1128.4755203370612</v>
      </c>
      <c r="AH2753" s="45">
        <v>390.29476040551953</v>
      </c>
      <c r="AI2753" s="12">
        <v>5539.6261601984088</v>
      </c>
      <c r="AJ2753" s="12">
        <v>-65.34168296615114</v>
      </c>
      <c r="AK2753" s="12">
        <v>-54.053797628329434</v>
      </c>
      <c r="AL2753" s="12">
        <v>-26.334295143240205</v>
      </c>
      <c r="AM2753" s="44">
        <v>6.2513019153671587</v>
      </c>
      <c r="AN2753" s="45">
        <v>-0.38459265977341472</v>
      </c>
      <c r="AO2753" s="12">
        <v>89.999999896571026</v>
      </c>
      <c r="AP2753" s="12">
        <v>-2213.5186376106008</v>
      </c>
      <c r="AQ2753" s="12">
        <v>2628.6032622588559</v>
      </c>
      <c r="AR2753" s="12">
        <v>3914.4331396302528</v>
      </c>
      <c r="AS2753" s="44">
        <v>9051.6203701228205</v>
      </c>
      <c r="AT2753" s="45">
        <v>10220.55136445374</v>
      </c>
      <c r="AU2753" s="12">
        <v>11021.575974225898</v>
      </c>
      <c r="AV2753" s="12">
        <v>11216.060940033014</v>
      </c>
      <c r="AW2753" s="12">
        <v>21744.878024243015</v>
      </c>
      <c r="AX2753" s="12">
        <v>23438.405229157892</v>
      </c>
      <c r="AY2753" s="44">
        <v>25909.527371063388</v>
      </c>
      <c r="AZ2753" s="45">
        <v>25784.231446310649</v>
      </c>
      <c r="BA2753" s="12">
        <v>25378.860436596926</v>
      </c>
      <c r="BB2753" s="12">
        <v>2588.1119545148576</v>
      </c>
      <c r="BC2753" s="12">
        <v>3765.121124680702</v>
      </c>
      <c r="BD2753" s="12">
        <v>8826.2015216394739</v>
      </c>
      <c r="BE2753" s="44">
        <v>10173.385821786243</v>
      </c>
      <c r="BF2753" s="45">
        <v>10610.837332249221</v>
      </c>
      <c r="BG2753" s="12">
        <v>11021.575984225901</v>
      </c>
      <c r="BH2753" s="12">
        <v>21675.591728952033</v>
      </c>
      <c r="BI2753" s="12">
        <v>23312.253386222335</v>
      </c>
      <c r="BJ2753" s="12">
        <v>25869.61158845661</v>
      </c>
      <c r="BK2753" s="44">
        <v>25786.648278234879</v>
      </c>
      <c r="BL2753" s="45">
        <v>25786.851244384481</v>
      </c>
      <c r="BM2753" s="12">
        <v>19839.234276398518</v>
      </c>
      <c r="BN2753" s="12">
        <v>0</v>
      </c>
      <c r="BO2753" s="12">
        <v>11.287885337821711</v>
      </c>
      <c r="BP2753" s="12">
        <v>27.719502485089226</v>
      </c>
      <c r="BQ2753" s="48">
        <v>32.585597058607362</v>
      </c>
      <c r="BR2753" s="49">
        <v>6.6358945751405729</v>
      </c>
      <c r="BS2753" s="13">
        <v>90.384592556344444</v>
      </c>
      <c r="BT2753" s="12">
        <v>469.36749701539247</v>
      </c>
      <c r="BV2753" s="14">
        <f>Таблица1[[#This Row],[Lкан_леб,мм]]</f>
        <v>57860.632502984605</v>
      </c>
      <c r="BW2753" s="50">
        <f>Таблица1[[#This Row],[угол обхв4]]+Таблица1[[#This Row],[Lдуг 3,мм]]</f>
        <v>11509.015625481616</v>
      </c>
      <c r="BX2753" s="54">
        <f>Таблица1[[#This Row],[угол обхв5]]+Таблица1[[#This Row],[Y5, мм]]</f>
        <v>57941.012894995496</v>
      </c>
      <c r="BY2753" s="14">
        <f>Таблица1[[#This Row],[угол обхв6]]+Таблица1[[#This Row],[Lдуг 4,мм]]</f>
        <v>13445.078221820826</v>
      </c>
      <c r="BZ2753" s="14">
        <f>Таблица1[[#This Row],[Т1]]+Таблица1[[#This Row],[X6, мм]]</f>
        <v>58138.401901830359</v>
      </c>
      <c r="CA2753" s="14">
        <f>Таблица1[[#This Row],[Т2]]+Таблица1[[#This Row],[Lдуг 5,мм]]</f>
        <v>18925.610404008978</v>
      </c>
      <c r="CB2753" s="14">
        <f>Таблица1[[#This Row],[Т3]]+Таблица1[[#This Row],[Y6, мм]]</f>
        <v>58370.442092449914</v>
      </c>
      <c r="CC2753" s="14">
        <f>Таблица1[[#This Row],[Т4]]+Таблица1[[#This Row],[Lдуг 6,мм]]</f>
        <v>20054.08592434604</v>
      </c>
      <c r="CD2753" s="14">
        <f>Таблица1[[#This Row],[Т5]]+Таблица1[[#This Row],[Lдуг 1,мм]]</f>
        <v>58417.695921783699</v>
      </c>
      <c r="CE2753" s="14">
        <f>Таблица1[[#This Row],[Т6]]+Таблица1[[#This Row],[Lпрям1, мм]]</f>
        <v>20444.380684751559</v>
      </c>
      <c r="CF2753" s="15">
        <f>Таблица1[[#This Row],[Т7]]+Таблица1[[#This Row],[Lдуг 2,мм]]</f>
        <v>59061.319484921863</v>
      </c>
      <c r="CG2753" s="14">
        <f>Таблица1[[#This Row],[Т8]]+Таблица1[[#This Row],[Lпрям2, мм]]</f>
        <v>25984.006844949967</v>
      </c>
      <c r="CH2753" s="14">
        <f>Таблица1[[#This Row],[Т9]]-Таблица1[[#This Row],[Т9]]</f>
        <v>0</v>
      </c>
      <c r="CI2753" s="50">
        <f>Таблица1[[#This Row],[Т9]]-Таблица1[[#This Row],[Т8]]</f>
        <v>38616.938800170305</v>
      </c>
      <c r="CJ2753" s="54">
        <f>Таблица1[[#This Row],[Т9]]-Таблица1[[#This Row],[Т7]]</f>
        <v>643.62356313816417</v>
      </c>
      <c r="CK2753" s="14">
        <f>Таблица1[[#This Row],[Т9]]-Таблица1[[#This Row],[Т6]]</f>
        <v>39007.233560575827</v>
      </c>
      <c r="CL2753" s="14">
        <f>Таблица1[[#This Row],[Т9]]-Таблица1[[#This Row],[Т5]]</f>
        <v>690.87739247194986</v>
      </c>
      <c r="CM2753" s="14">
        <f>Таблица1[[#This Row],[Т9]]-Таблица1[[#This Row],[Т4]]</f>
        <v>40135.709080912886</v>
      </c>
      <c r="CN2753" s="14">
        <f>Таблица1[[#This Row],[Т9]]-Таблица1[[#This Row],[Т3]]</f>
        <v>922.91758309150464</v>
      </c>
      <c r="CO2753" s="14">
        <f>Таблица1[[#This Row],[Т9]]-Таблица1[[#This Row],[Т2]]</f>
        <v>45616.241263101037</v>
      </c>
      <c r="CP2753" s="14">
        <f>Таблица1[[#This Row],[Т9]]-Таблица1[[#This Row],[Т1]]</f>
        <v>1120.3065899263675</v>
      </c>
      <c r="CQ2753" s="14">
        <f>Таблица1[[#This Row],[Т9]]-Таблица1[[#This Row],[угол обхв6]]</f>
        <v>47552.303859440246</v>
      </c>
      <c r="CR2753" s="14">
        <f>Таблица1[[#This Row],[Т9]]-Таблица1[[#This Row],[угол обхв5]]</f>
        <v>1200.6869819372587</v>
      </c>
      <c r="CS2753" s="14">
        <f>Таблица1[[#This Row],[Т9]]-Таблица1[[#This Row],[угол обхв4]]</f>
        <v>59061.319484921863</v>
      </c>
      <c r="CT2753" s="14">
        <f>Таблица1[[#This Row],[Lкан_прям, мм]]+Таблица1[[#This Row],[Lкан_дуг, мм]]+Таблица1[[#This Row],[Lкан_леб,мм]]</f>
        <v>85045.326329871838</v>
      </c>
      <c r="CU2753" s="16">
        <f>Таблица1[[#This Row],[Lкан_леб,мм]]</f>
        <v>57860.632502984605</v>
      </c>
      <c r="CV2753" s="14">
        <f>2534431-(Таблица1[[#This Row],[Т23]]+Таблица1[[#This Row],[угол обхв3]])</f>
        <v>2448916.3061731127</v>
      </c>
      <c r="CW2753" s="50">
        <f>SUM(X2753:AC2753,AD2753:AI2753)-Таблица1[[#This Row],[lподв_min, мм]]</f>
        <v>21645.067667425326</v>
      </c>
      <c r="CX2753" s="17">
        <f>CW3192-Таблица1[[#This Row],[Суммарная длина каната]]</f>
        <v>-2448916.3061731127</v>
      </c>
    </row>
    <row r="2754" spans="1:102" x14ac:dyDescent="0.25">
      <c r="A2754" s="21">
        <v>2753</v>
      </c>
      <c r="B2754" s="10">
        <v>69.709999999996569</v>
      </c>
      <c r="C2754" s="10">
        <v>147.2477551020408</v>
      </c>
      <c r="D2754" s="11">
        <v>10393.410424866832</v>
      </c>
      <c r="E2754" s="11">
        <v>25689.021567889446</v>
      </c>
      <c r="F2754" s="11">
        <v>10263.692767776276</v>
      </c>
      <c r="G2754" s="11">
        <v>25635.222595418432</v>
      </c>
      <c r="H2754" s="11">
        <v>10801.409934866831</v>
      </c>
      <c r="I2754" s="11">
        <v>20095.902525683181</v>
      </c>
      <c r="J2754" s="11">
        <v>5593.1190422062646</v>
      </c>
      <c r="K2754" s="11">
        <v>25984.006844942931</v>
      </c>
      <c r="L2754" s="11">
        <v>1200.6869819443011</v>
      </c>
      <c r="M2754" s="11">
        <v>57860.632502984605</v>
      </c>
      <c r="N2754" s="11">
        <v>2958.9072250009363</v>
      </c>
      <c r="O2754" s="11">
        <v>21505.371673185513</v>
      </c>
      <c r="P2754" s="43">
        <v>3990.4032672553808</v>
      </c>
      <c r="Q2754" s="11">
        <v>23080.200121416634</v>
      </c>
      <c r="R2754" s="11">
        <v>8782.9322746034759</v>
      </c>
      <c r="S2754" s="11">
        <v>25738.752117095308</v>
      </c>
      <c r="T2754" s="11">
        <v>9959.9924923285307</v>
      </c>
      <c r="U2754" s="11">
        <v>26482.957897675551</v>
      </c>
      <c r="V2754" s="11">
        <v>10393.410424866832</v>
      </c>
      <c r="W2754" s="11">
        <v>25689.021567889446</v>
      </c>
      <c r="X2754" s="12">
        <v>0</v>
      </c>
      <c r="Y2754" s="12">
        <v>60.998423408568982</v>
      </c>
      <c r="Z2754" s="12">
        <v>197.65778218928651</v>
      </c>
      <c r="AA2754" s="44">
        <v>232.04019061955782</v>
      </c>
      <c r="AB2754" s="45">
        <v>47.253829333784594</v>
      </c>
      <c r="AC2754" s="12">
        <v>662.73675639310329</v>
      </c>
      <c r="AD2754" s="12">
        <v>11509.015625481616</v>
      </c>
      <c r="AE2754" s="12">
        <v>1882.5697135948565</v>
      </c>
      <c r="AF2754" s="12">
        <v>5480.532182188148</v>
      </c>
      <c r="AG2754" s="44">
        <v>1128.4755203370594</v>
      </c>
      <c r="AH2754" s="45">
        <v>390.29476040552134</v>
      </c>
      <c r="AI2754" s="12">
        <v>5593.119042935733</v>
      </c>
      <c r="AJ2754" s="12">
        <v>-65.34168296615114</v>
      </c>
      <c r="AK2754" s="12">
        <v>-56.775623607663377</v>
      </c>
      <c r="AL2754" s="12">
        <v>-29.018376775893259</v>
      </c>
      <c r="AM2754" s="44">
        <v>3.5672202827140418</v>
      </c>
      <c r="AN2754" s="45">
        <v>-3.0686742924265058</v>
      </c>
      <c r="AO2754" s="12">
        <v>89.999999897560244</v>
      </c>
      <c r="AP2754" s="12">
        <v>-2213.5186376106008</v>
      </c>
      <c r="AQ2754" s="12">
        <v>2617.6024636216857</v>
      </c>
      <c r="AR2754" s="12">
        <v>3792.4864996534748</v>
      </c>
      <c r="AS2754" s="44">
        <v>8808.317840487729</v>
      </c>
      <c r="AT2754" s="45">
        <v>9981.8339025736095</v>
      </c>
      <c r="AU2754" s="12">
        <v>10801.410424866832</v>
      </c>
      <c r="AV2754" s="12">
        <v>11216.060940033014</v>
      </c>
      <c r="AW2754" s="12">
        <v>21728.922696130729</v>
      </c>
      <c r="AX2754" s="12">
        <v>23436.981501398848</v>
      </c>
      <c r="AY2754" s="44">
        <v>26145.961612373521</v>
      </c>
      <c r="AZ2754" s="45">
        <v>26075.542933789213</v>
      </c>
      <c r="BA2754" s="12">
        <v>25689.021568618915</v>
      </c>
      <c r="BB2754" s="12">
        <v>2588.1119545148576</v>
      </c>
      <c r="BC2754" s="12">
        <v>3649.0985058761303</v>
      </c>
      <c r="BD2754" s="12">
        <v>8585.0155070015699</v>
      </c>
      <c r="BE2754" s="44">
        <v>9934.6069264442776</v>
      </c>
      <c r="BF2754" s="45">
        <v>10371.569014621753</v>
      </c>
      <c r="BG2754" s="12">
        <v>10801.410434866833</v>
      </c>
      <c r="BH2754" s="12">
        <v>21675.591728952033</v>
      </c>
      <c r="BI2754" s="12">
        <v>23303.75114436185</v>
      </c>
      <c r="BJ2754" s="12">
        <v>26095.533497077522</v>
      </c>
      <c r="BK2754" s="44">
        <v>26075.748402397337</v>
      </c>
      <c r="BL2754" s="45">
        <v>26096.436531775787</v>
      </c>
      <c r="BM2754" s="12">
        <v>20095.902525683181</v>
      </c>
      <c r="BN2754" s="12">
        <v>0</v>
      </c>
      <c r="BO2754" s="12">
        <v>8.5660593584877631</v>
      </c>
      <c r="BP2754" s="12">
        <v>27.757246831770122</v>
      </c>
      <c r="BQ2754" s="48">
        <v>32.585597058607298</v>
      </c>
      <c r="BR2754" s="49">
        <v>6.635894575140548</v>
      </c>
      <c r="BS2754" s="13">
        <v>93.068674189986751</v>
      </c>
      <c r="BT2754" s="12">
        <v>469.36749701539247</v>
      </c>
      <c r="BV2754" s="14">
        <f>Таблица1[[#This Row],[Lкан_леб,мм]]</f>
        <v>57860.632502984605</v>
      </c>
      <c r="BW2754" s="50">
        <f>Таблица1[[#This Row],[угол обхв4]]+Таблица1[[#This Row],[Lдуг 3,мм]]</f>
        <v>11509.015625481616</v>
      </c>
      <c r="BX2754" s="54">
        <f>Таблица1[[#This Row],[угол обхв5]]+Таблица1[[#This Row],[Y5, мм]]</f>
        <v>57921.630926393176</v>
      </c>
      <c r="BY2754" s="14">
        <f>Таблица1[[#This Row],[угол обхв6]]+Таблица1[[#This Row],[Lдуг 4,мм]]</f>
        <v>13391.585339076471</v>
      </c>
      <c r="BZ2754" s="14">
        <f>Таблица1[[#This Row],[Т1]]+Таблица1[[#This Row],[X6, мм]]</f>
        <v>58119.288708582462</v>
      </c>
      <c r="CA2754" s="14">
        <f>Таблица1[[#This Row],[Т2]]+Таблица1[[#This Row],[Lдуг 5,мм]]</f>
        <v>18872.117521264619</v>
      </c>
      <c r="CB2754" s="14">
        <f>Таблица1[[#This Row],[Т3]]+Таблица1[[#This Row],[Y6, мм]]</f>
        <v>58351.328899202017</v>
      </c>
      <c r="CC2754" s="14">
        <f>Таблица1[[#This Row],[Т4]]+Таблица1[[#This Row],[Lдуг 6,мм]]</f>
        <v>20000.593041601678</v>
      </c>
      <c r="CD2754" s="14">
        <f>Таблица1[[#This Row],[Т5]]+Таблица1[[#This Row],[Lдуг 1,мм]]</f>
        <v>58398.582728535803</v>
      </c>
      <c r="CE2754" s="14">
        <f>Таблица1[[#This Row],[Т6]]+Таблица1[[#This Row],[Lпрям1, мм]]</f>
        <v>20390.887802007201</v>
      </c>
      <c r="CF2754" s="15">
        <f>Таблица1[[#This Row],[Т7]]+Таблица1[[#This Row],[Lдуг 2,мм]]</f>
        <v>59061.319484928907</v>
      </c>
      <c r="CG2754" s="14">
        <f>Таблица1[[#This Row],[Т8]]+Таблица1[[#This Row],[Lпрям2, мм]]</f>
        <v>25984.006844942935</v>
      </c>
      <c r="CH2754" s="14">
        <f>Таблица1[[#This Row],[Т9]]-Таблица1[[#This Row],[Т9]]</f>
        <v>0</v>
      </c>
      <c r="CI2754" s="50">
        <f>Таблица1[[#This Row],[Т9]]-Таблица1[[#This Row],[Т8]]</f>
        <v>38670.431682921706</v>
      </c>
      <c r="CJ2754" s="54">
        <f>Таблица1[[#This Row],[Т9]]-Таблица1[[#This Row],[Т7]]</f>
        <v>662.73675639310386</v>
      </c>
      <c r="CK2754" s="14">
        <f>Таблица1[[#This Row],[Т9]]-Таблица1[[#This Row],[Т6]]</f>
        <v>39060.726443327228</v>
      </c>
      <c r="CL2754" s="14">
        <f>Таблица1[[#This Row],[Т9]]-Таблица1[[#This Row],[Т5]]</f>
        <v>709.99058572688955</v>
      </c>
      <c r="CM2754" s="14">
        <f>Таблица1[[#This Row],[Т9]]-Таблица1[[#This Row],[Т4]]</f>
        <v>40189.201963664287</v>
      </c>
      <c r="CN2754" s="14">
        <f>Таблица1[[#This Row],[Т9]]-Таблица1[[#This Row],[Т3]]</f>
        <v>942.03077634644433</v>
      </c>
      <c r="CO2754" s="14">
        <f>Таблица1[[#This Row],[Т9]]-Таблица1[[#This Row],[Т2]]</f>
        <v>45669.734145852432</v>
      </c>
      <c r="CP2754" s="14">
        <f>Таблица1[[#This Row],[Т9]]-Таблица1[[#This Row],[Т1]]</f>
        <v>1139.6885585357304</v>
      </c>
      <c r="CQ2754" s="14">
        <f>Таблица1[[#This Row],[Т9]]-Таблица1[[#This Row],[угол обхв6]]</f>
        <v>47552.303859447289</v>
      </c>
      <c r="CR2754" s="14">
        <f>Таблица1[[#This Row],[Т9]]-Таблица1[[#This Row],[угол обхв5]]</f>
        <v>1200.6869819443018</v>
      </c>
      <c r="CS2754" s="14">
        <f>Таблица1[[#This Row],[Т9]]-Таблица1[[#This Row],[угол обхв4]]</f>
        <v>59061.319484928907</v>
      </c>
      <c r="CT2754" s="14">
        <f>Таблица1[[#This Row],[Lкан_прям, мм]]+Таблица1[[#This Row],[Lкан_дуг, мм]]+Таблица1[[#This Row],[Lкан_леб,мм]]</f>
        <v>85045.326329871838</v>
      </c>
      <c r="CU2754" s="16">
        <f>Таблица1[[#This Row],[Lкан_леб,мм]]</f>
        <v>57860.632502984605</v>
      </c>
      <c r="CV2754" s="14">
        <f>2534431-(Таблица1[[#This Row],[Т23]]+Таблица1[[#This Row],[угол обхв3]])</f>
        <v>2448916.3061731127</v>
      </c>
      <c r="CW2754" s="50">
        <f>SUM(X2754:AC2754,AD2754:AI2754)-Таблица1[[#This Row],[lподв_min, мм]]</f>
        <v>21591.574784680972</v>
      </c>
      <c r="CX2754" s="17">
        <f>CW3193-Таблица1[[#This Row],[Суммарная длина каната]]</f>
        <v>-2448916.3061731127</v>
      </c>
    </row>
    <row r="2755" spans="1:102" x14ac:dyDescent="0.25">
      <c r="A2755" s="21">
        <v>2754</v>
      </c>
      <c r="B2755" s="10">
        <v>69.709999999996569</v>
      </c>
      <c r="C2755" s="10">
        <v>149.93183673469386</v>
      </c>
      <c r="D2755" s="11">
        <v>10158.96190011697</v>
      </c>
      <c r="E2755" s="11">
        <v>25988.53231258607</v>
      </c>
      <c r="F2755" s="11">
        <v>10031.905901451531</v>
      </c>
      <c r="G2755" s="11">
        <v>25928.717822676615</v>
      </c>
      <c r="H2755" s="11">
        <v>10566.961410116972</v>
      </c>
      <c r="I2755" s="11">
        <v>20342.043122541654</v>
      </c>
      <c r="J2755" s="11">
        <v>5646.4891900444163</v>
      </c>
      <c r="K2755" s="11">
        <v>25984.006844936026</v>
      </c>
      <c r="L2755" s="11">
        <v>1200.6869819512044</v>
      </c>
      <c r="M2755" s="11">
        <v>57860.632502984605</v>
      </c>
      <c r="N2755" s="11">
        <v>2958.9072250009363</v>
      </c>
      <c r="O2755" s="11">
        <v>21505.371673185513</v>
      </c>
      <c r="P2755" s="43">
        <v>3885.1476439672215</v>
      </c>
      <c r="Q2755" s="11">
        <v>23082.726971663837</v>
      </c>
      <c r="R2755" s="11">
        <v>8547.9217385677875</v>
      </c>
      <c r="S2755" s="11">
        <v>25962.79133600049</v>
      </c>
      <c r="T2755" s="11">
        <v>9688.8402717013396</v>
      </c>
      <c r="U2755" s="11">
        <v>26761.301136035767</v>
      </c>
      <c r="V2755" s="11">
        <v>10158.96190011697</v>
      </c>
      <c r="W2755" s="11">
        <v>25988.53231258607</v>
      </c>
      <c r="X2755" s="12">
        <v>0</v>
      </c>
      <c r="Y2755" s="12">
        <v>41.042329266594635</v>
      </c>
      <c r="Z2755" s="12">
        <v>198.50068308336347</v>
      </c>
      <c r="AA2755" s="44">
        <v>232.04019061955927</v>
      </c>
      <c r="AB2755" s="45">
        <v>47.253829333788936</v>
      </c>
      <c r="AC2755" s="12">
        <v>681.84994964789814</v>
      </c>
      <c r="AD2755" s="12">
        <v>11509.015625481616</v>
      </c>
      <c r="AE2755" s="12">
        <v>1829.1995657566947</v>
      </c>
      <c r="AF2755" s="12">
        <v>5480.5321821881489</v>
      </c>
      <c r="AG2755" s="44">
        <v>1128.475520337061</v>
      </c>
      <c r="AH2755" s="45">
        <v>390.29476040551191</v>
      </c>
      <c r="AI2755" s="12">
        <v>5646.4891907669889</v>
      </c>
      <c r="AJ2755" s="12">
        <v>-65.34168296615114</v>
      </c>
      <c r="AK2755" s="12">
        <v>-59.578074514283173</v>
      </c>
      <c r="AL2755" s="12">
        <v>-31.702458408546349</v>
      </c>
      <c r="AM2755" s="44">
        <v>0.88313865006115411</v>
      </c>
      <c r="AN2755" s="45">
        <v>-5.7527559250800042</v>
      </c>
      <c r="AO2755" s="12">
        <v>89.999999898528472</v>
      </c>
      <c r="AP2755" s="12">
        <v>-2213.5186376106008</v>
      </c>
      <c r="AQ2755" s="12">
        <v>2607.0806808518673</v>
      </c>
      <c r="AR2755" s="12">
        <v>3670.7403160678718</v>
      </c>
      <c r="AS2755" s="44">
        <v>8554.2102698501294</v>
      </c>
      <c r="AT2755" s="45">
        <v>9729.7365268363847</v>
      </c>
      <c r="AU2755" s="12">
        <v>10566.96190011697</v>
      </c>
      <c r="AV2755" s="12">
        <v>11216.060940033014</v>
      </c>
      <c r="AW2755" s="12">
        <v>21711.968098208123</v>
      </c>
      <c r="AX2755" s="12">
        <v>23429.848704983808</v>
      </c>
      <c r="AY2755" s="44">
        <v>26370.74287034533</v>
      </c>
      <c r="AZ2755" s="45">
        <v>26355.355947228305</v>
      </c>
      <c r="BA2755" s="12">
        <v>25988.532313308642</v>
      </c>
      <c r="BB2755" s="12">
        <v>2588.1119545148576</v>
      </c>
      <c r="BC2755" s="12">
        <v>3533.3210998181521</v>
      </c>
      <c r="BD2755" s="12">
        <v>8333.5144106684365</v>
      </c>
      <c r="BE2755" s="44">
        <v>9682.5517404189977</v>
      </c>
      <c r="BF2755" s="45">
        <v>10118.065644981925</v>
      </c>
      <c r="BG2755" s="12">
        <v>10566.961910116972</v>
      </c>
      <c r="BH2755" s="12">
        <v>21675.591728952033</v>
      </c>
      <c r="BI2755" s="12">
        <v>23289.323396686446</v>
      </c>
      <c r="BJ2755" s="12">
        <v>26309.913069320457</v>
      </c>
      <c r="BK2755" s="44">
        <v>26353.349601690927</v>
      </c>
      <c r="BL2755" s="45">
        <v>26394.477501393536</v>
      </c>
      <c r="BM2755" s="12">
        <v>20342.043122541654</v>
      </c>
      <c r="BN2755" s="12">
        <v>0</v>
      </c>
      <c r="BO2755" s="12">
        <v>5.7636084518679702</v>
      </c>
      <c r="BP2755" s="12">
        <v>27.875616105736825</v>
      </c>
      <c r="BQ2755" s="48">
        <v>32.585597058607505</v>
      </c>
      <c r="BR2755" s="49">
        <v>6.6358945751411582</v>
      </c>
      <c r="BS2755" s="13">
        <v>95.752755823608481</v>
      </c>
      <c r="BT2755" s="12">
        <v>469.36749701539247</v>
      </c>
      <c r="BV2755" s="14">
        <f>Таблица1[[#This Row],[Lкан_леб,мм]]</f>
        <v>57860.632502984605</v>
      </c>
      <c r="BW2755" s="50">
        <f>Таблица1[[#This Row],[угол обхв4]]+Таблица1[[#This Row],[Lдуг 3,мм]]</f>
        <v>11509.015625481616</v>
      </c>
      <c r="BX2755" s="54">
        <f>Таблица1[[#This Row],[угол обхв5]]+Таблица1[[#This Row],[Y5, мм]]</f>
        <v>57901.674832251199</v>
      </c>
      <c r="BY2755" s="14">
        <f>Таблица1[[#This Row],[угол обхв6]]+Таблица1[[#This Row],[Lдуг 4,мм]]</f>
        <v>13338.215191238311</v>
      </c>
      <c r="BZ2755" s="14">
        <f>Таблица1[[#This Row],[Т1]]+Таблица1[[#This Row],[X6, мм]]</f>
        <v>58100.175515334566</v>
      </c>
      <c r="CA2755" s="14">
        <f>Таблица1[[#This Row],[Т2]]+Таблица1[[#This Row],[Lдуг 5,мм]]</f>
        <v>18818.74737342646</v>
      </c>
      <c r="CB2755" s="14">
        <f>Таблица1[[#This Row],[Т3]]+Таблица1[[#This Row],[Y6, мм]]</f>
        <v>58332.215705954128</v>
      </c>
      <c r="CC2755" s="14">
        <f>Таблица1[[#This Row],[Т4]]+Таблица1[[#This Row],[Lдуг 6,мм]]</f>
        <v>19947.222893763523</v>
      </c>
      <c r="CD2755" s="14">
        <f>Таблица1[[#This Row],[Т5]]+Таблица1[[#This Row],[Lдуг 1,мм]]</f>
        <v>58379.469535287913</v>
      </c>
      <c r="CE2755" s="14">
        <f>Таблица1[[#This Row],[Т6]]+Таблица1[[#This Row],[Lпрям1, мм]]</f>
        <v>20337.517654169034</v>
      </c>
      <c r="CF2755" s="15">
        <f>Таблица1[[#This Row],[Т7]]+Таблица1[[#This Row],[Lдуг 2,мм]]</f>
        <v>59061.319484935811</v>
      </c>
      <c r="CG2755" s="14">
        <f>Таблица1[[#This Row],[Т8]]+Таблица1[[#This Row],[Lпрям2, мм]]</f>
        <v>25984.006844936022</v>
      </c>
      <c r="CH2755" s="14">
        <f>Таблица1[[#This Row],[Т9]]-Таблица1[[#This Row],[Т9]]</f>
        <v>0</v>
      </c>
      <c r="CI2755" s="50">
        <f>Таблица1[[#This Row],[Т9]]-Таблица1[[#This Row],[Т8]]</f>
        <v>38723.801830766781</v>
      </c>
      <c r="CJ2755" s="54">
        <f>Таблица1[[#This Row],[Т9]]-Таблица1[[#This Row],[Т7]]</f>
        <v>681.84994964789803</v>
      </c>
      <c r="CK2755" s="14">
        <f>Таблица1[[#This Row],[Т9]]-Таблица1[[#This Row],[Т6]]</f>
        <v>39114.096591172289</v>
      </c>
      <c r="CL2755" s="14">
        <f>Таблица1[[#This Row],[Т9]]-Таблица1[[#This Row],[Т5]]</f>
        <v>729.10377898168372</v>
      </c>
      <c r="CM2755" s="14">
        <f>Таблица1[[#This Row],[Т9]]-Таблица1[[#This Row],[Т4]]</f>
        <v>40242.572111509347</v>
      </c>
      <c r="CN2755" s="14">
        <f>Таблица1[[#This Row],[Т9]]-Таблица1[[#This Row],[Т3]]</f>
        <v>961.14396960124577</v>
      </c>
      <c r="CO2755" s="14">
        <f>Таблица1[[#This Row],[Т9]]-Таблица1[[#This Row],[Т2]]</f>
        <v>45723.104293697499</v>
      </c>
      <c r="CP2755" s="14">
        <f>Таблица1[[#This Row],[Т9]]-Таблица1[[#This Row],[Т1]]</f>
        <v>1159.6446526846121</v>
      </c>
      <c r="CQ2755" s="14">
        <f>Таблица1[[#This Row],[Т9]]-Таблица1[[#This Row],[угол обхв6]]</f>
        <v>47552.303859454194</v>
      </c>
      <c r="CR2755" s="14">
        <f>Таблица1[[#This Row],[Т9]]-Таблица1[[#This Row],[угол обхв5]]</f>
        <v>1200.6869819512067</v>
      </c>
      <c r="CS2755" s="14">
        <f>Таблица1[[#This Row],[Т9]]-Таблица1[[#This Row],[угол обхв4]]</f>
        <v>59061.319484935811</v>
      </c>
      <c r="CT2755" s="14">
        <f>Таблица1[[#This Row],[Lкан_прям, мм]]+Таблица1[[#This Row],[Lкан_дуг, мм]]+Таблица1[[#This Row],[Lкан_леб,мм]]</f>
        <v>85045.326329871838</v>
      </c>
      <c r="CU2755" s="16">
        <f>Таблица1[[#This Row],[Lкан_леб,мм]]</f>
        <v>57860.632502984605</v>
      </c>
      <c r="CV2755" s="14">
        <f>2534431-(Таблица1[[#This Row],[Т23]]+Таблица1[[#This Row],[угол обхв3]])</f>
        <v>2448916.3061731127</v>
      </c>
      <c r="CW2755" s="50">
        <f>SUM(X2755:AC2755,AD2755:AI2755)-Таблица1[[#This Row],[lподв_min, мм]]</f>
        <v>21538.204636842809</v>
      </c>
      <c r="CX2755" s="17">
        <f>CW3194-Таблица1[[#This Row],[Суммарная длина каната]]</f>
        <v>-2448916.3061731127</v>
      </c>
    </row>
    <row r="2756" spans="1:102" x14ac:dyDescent="0.25">
      <c r="A2756" s="21">
        <v>2755</v>
      </c>
      <c r="B2756" s="10">
        <v>69.709999999996569</v>
      </c>
      <c r="C2756" s="10">
        <v>152.61591836734689</v>
      </c>
      <c r="D2756" s="11">
        <v>9910.7448157237268</v>
      </c>
      <c r="E2756" s="11">
        <v>26276.735497789541</v>
      </c>
      <c r="F2756" s="11">
        <v>9786.629255682963</v>
      </c>
      <c r="G2756" s="11">
        <v>26211.036732536544</v>
      </c>
      <c r="H2756" s="11">
        <v>10318.744325723726</v>
      </c>
      <c r="I2756" s="11">
        <v>20577.132327722975</v>
      </c>
      <c r="J2756" s="11">
        <v>5699.6031700665662</v>
      </c>
      <c r="K2756" s="11">
        <v>25984.006844929288</v>
      </c>
      <c r="L2756" s="11">
        <v>1200.6869819579397</v>
      </c>
      <c r="M2756" s="11">
        <v>57860.632502984605</v>
      </c>
      <c r="N2756" s="11">
        <v>2958.9072250009363</v>
      </c>
      <c r="O2756" s="11">
        <v>21505.371673185513</v>
      </c>
      <c r="P2756" s="43">
        <v>3779.8891644161727</v>
      </c>
      <c r="Q2756" s="11">
        <v>23080.32204161241</v>
      </c>
      <c r="R2756" s="11">
        <v>8302.6775102106494</v>
      </c>
      <c r="S2756" s="11">
        <v>26175.579475033035</v>
      </c>
      <c r="T2756" s="11">
        <v>9404.9510098381143</v>
      </c>
      <c r="U2756" s="11">
        <v>27026.64124248533</v>
      </c>
      <c r="V2756" s="11">
        <v>9910.7448157237268</v>
      </c>
      <c r="W2756" s="11">
        <v>26276.735497789541</v>
      </c>
      <c r="X2756" s="12">
        <v>0</v>
      </c>
      <c r="Y2756" s="12">
        <v>20.462592139628899</v>
      </c>
      <c r="Z2756" s="12">
        <v>199.96722696243236</v>
      </c>
      <c r="AA2756" s="44">
        <v>232.04019061955876</v>
      </c>
      <c r="AB2756" s="45">
        <v>47.253829333789746</v>
      </c>
      <c r="AC2756" s="12">
        <v>700.96314290252997</v>
      </c>
      <c r="AD2756" s="12">
        <v>11509.015625481616</v>
      </c>
      <c r="AE2756" s="12">
        <v>1776.0855857345421</v>
      </c>
      <c r="AF2756" s="12">
        <v>5480.5321821881471</v>
      </c>
      <c r="AG2756" s="44">
        <v>1128.4755203370617</v>
      </c>
      <c r="AH2756" s="45">
        <v>390.2947604055127</v>
      </c>
      <c r="AI2756" s="12">
        <v>5699.6031707824068</v>
      </c>
      <c r="AJ2756" s="12">
        <v>-65.34168296615114</v>
      </c>
      <c r="AK2756" s="12">
        <v>-62.468104124243524</v>
      </c>
      <c r="AL2756" s="12">
        <v>-34.386540041199375</v>
      </c>
      <c r="AM2756" s="44">
        <v>-1.8009429825919372</v>
      </c>
      <c r="AN2756" s="45">
        <v>-8.4368375577332095</v>
      </c>
      <c r="AO2756" s="12">
        <v>89.999999899474091</v>
      </c>
      <c r="AP2756" s="12">
        <v>-2213.5186376106008</v>
      </c>
      <c r="AQ2756" s="12">
        <v>2597.1117375090325</v>
      </c>
      <c r="AR2756" s="12">
        <v>3549.4617185305424</v>
      </c>
      <c r="AS2756" s="44">
        <v>8289.8552088963042</v>
      </c>
      <c r="AT2756" s="45">
        <v>9464.8123772547642</v>
      </c>
      <c r="AU2756" s="12">
        <v>10318.744815723725</v>
      </c>
      <c r="AV2756" s="12">
        <v>11216.060940033014</v>
      </c>
      <c r="AW2756" s="12">
        <v>21693.966543822273</v>
      </c>
      <c r="AX2756" s="12">
        <v>23417.022490353756</v>
      </c>
      <c r="AY2756" s="44">
        <v>26583.37794068611</v>
      </c>
      <c r="AZ2756" s="45">
        <v>26623.056534287643</v>
      </c>
      <c r="BA2756" s="12">
        <v>26276.735498505383</v>
      </c>
      <c r="BB2756" s="12">
        <v>2588.1119545148576</v>
      </c>
      <c r="BC2756" s="12">
        <v>3418.0936769242689</v>
      </c>
      <c r="BD2756" s="12">
        <v>8072.2500643250187</v>
      </c>
      <c r="BE2756" s="44">
        <v>9417.7733111524612</v>
      </c>
      <c r="BF2756" s="45">
        <v>9850.8834483070768</v>
      </c>
      <c r="BG2756" s="12">
        <v>10318.744825723727</v>
      </c>
      <c r="BH2756" s="12">
        <v>21675.591728952033</v>
      </c>
      <c r="BI2756" s="12">
        <v>23268.916912249166</v>
      </c>
      <c r="BJ2756" s="12">
        <v>26512.279923774382</v>
      </c>
      <c r="BK2756" s="44">
        <v>26618.842776832251</v>
      </c>
      <c r="BL2756" s="45">
        <v>26680.320205987224</v>
      </c>
      <c r="BM2756" s="12">
        <v>20577.132327722975</v>
      </c>
      <c r="BN2756" s="12">
        <v>0</v>
      </c>
      <c r="BO2756" s="12">
        <v>2.8735788419076198</v>
      </c>
      <c r="BP2756" s="12">
        <v>28.081564083044153</v>
      </c>
      <c r="BQ2756" s="48">
        <v>32.585597058607433</v>
      </c>
      <c r="BR2756" s="49">
        <v>6.6358945751412728</v>
      </c>
      <c r="BS2756" s="13">
        <v>98.436837457207304</v>
      </c>
      <c r="BT2756" s="12">
        <v>469.36749701539247</v>
      </c>
      <c r="BV2756" s="14">
        <f>Таблица1[[#This Row],[Lкан_леб,мм]]</f>
        <v>57860.632502984605</v>
      </c>
      <c r="BW2756" s="50">
        <f>Таблица1[[#This Row],[угол обхв4]]+Таблица1[[#This Row],[Lдуг 3,мм]]</f>
        <v>11509.015625481616</v>
      </c>
      <c r="BX2756" s="54">
        <f>Таблица1[[#This Row],[угол обхв5]]+Таблица1[[#This Row],[Y5, мм]]</f>
        <v>57881.095095124234</v>
      </c>
      <c r="BY2756" s="14">
        <f>Таблица1[[#This Row],[угол обхв6]]+Таблица1[[#This Row],[Lдуг 4,мм]]</f>
        <v>13285.101211216157</v>
      </c>
      <c r="BZ2756" s="14">
        <f>Таблица1[[#This Row],[Т1]]+Таблица1[[#This Row],[X6, мм]]</f>
        <v>58081.062322086669</v>
      </c>
      <c r="CA2756" s="14">
        <f>Таблица1[[#This Row],[Т2]]+Таблица1[[#This Row],[Lдуг 5,мм]]</f>
        <v>18765.633393404303</v>
      </c>
      <c r="CB2756" s="14">
        <f>Таблица1[[#This Row],[Т3]]+Таблица1[[#This Row],[Y6, мм]]</f>
        <v>58313.102512706231</v>
      </c>
      <c r="CC2756" s="14">
        <f>Таблица1[[#This Row],[Т4]]+Таблица1[[#This Row],[Lдуг 6,мм]]</f>
        <v>19894.108913741366</v>
      </c>
      <c r="CD2756" s="14">
        <f>Таблица1[[#This Row],[Т5]]+Таблица1[[#This Row],[Lдуг 1,мм]]</f>
        <v>58360.356342040024</v>
      </c>
      <c r="CE2756" s="14">
        <f>Таблица1[[#This Row],[Т6]]+Таблица1[[#This Row],[Lпрям1, мм]]</f>
        <v>20284.403674146877</v>
      </c>
      <c r="CF2756" s="15">
        <f>Таблица1[[#This Row],[Т7]]+Таблица1[[#This Row],[Lдуг 2,мм]]</f>
        <v>59061.319484942556</v>
      </c>
      <c r="CG2756" s="14">
        <f>Таблица1[[#This Row],[Т8]]+Таблица1[[#This Row],[Lпрям2, мм]]</f>
        <v>25984.006844929285</v>
      </c>
      <c r="CH2756" s="14">
        <f>Таблица1[[#This Row],[Т9]]-Таблица1[[#This Row],[Т9]]</f>
        <v>0</v>
      </c>
      <c r="CI2756" s="50">
        <f>Таблица1[[#This Row],[Т9]]-Таблица1[[#This Row],[Т8]]</f>
        <v>38776.915810795675</v>
      </c>
      <c r="CJ2756" s="54">
        <f>Таблица1[[#This Row],[Т9]]-Таблица1[[#This Row],[Т7]]</f>
        <v>700.96314290253213</v>
      </c>
      <c r="CK2756" s="14">
        <f>Таблица1[[#This Row],[Т9]]-Таблица1[[#This Row],[Т6]]</f>
        <v>39167.210571201191</v>
      </c>
      <c r="CL2756" s="14">
        <f>Таблица1[[#This Row],[Т9]]-Таблица1[[#This Row],[Т5]]</f>
        <v>748.21697223632509</v>
      </c>
      <c r="CM2756" s="14">
        <f>Таблица1[[#This Row],[Т9]]-Таблица1[[#This Row],[Т4]]</f>
        <v>40295.686091538257</v>
      </c>
      <c r="CN2756" s="14">
        <f>Таблица1[[#This Row],[Т9]]-Таблица1[[#This Row],[Т3]]</f>
        <v>980.25716285588715</v>
      </c>
      <c r="CO2756" s="14">
        <f>Таблица1[[#This Row],[Т9]]-Таблица1[[#This Row],[Т2]]</f>
        <v>45776.218273726401</v>
      </c>
      <c r="CP2756" s="14">
        <f>Таблица1[[#This Row],[Т9]]-Таблица1[[#This Row],[Т1]]</f>
        <v>1180.2243898183224</v>
      </c>
      <c r="CQ2756" s="14">
        <f>Таблица1[[#This Row],[Т9]]-Таблица1[[#This Row],[угол обхв6]]</f>
        <v>47552.303859460939</v>
      </c>
      <c r="CR2756" s="14">
        <f>Таблица1[[#This Row],[Т9]]-Таблица1[[#This Row],[угол обхв5]]</f>
        <v>1200.6869819579515</v>
      </c>
      <c r="CS2756" s="14">
        <f>Таблица1[[#This Row],[Т9]]-Таблица1[[#This Row],[угол обхв4]]</f>
        <v>59061.319484942556</v>
      </c>
      <c r="CT2756" s="14">
        <f>Таблица1[[#This Row],[Lкан_прям, мм]]+Таблица1[[#This Row],[Lкан_дуг, мм]]+Таблица1[[#This Row],[Lкан_леб,мм]]</f>
        <v>85045.326329871838</v>
      </c>
      <c r="CU2756" s="16">
        <f>Таблица1[[#This Row],[Lкан_леб,мм]]</f>
        <v>57860.632502984605</v>
      </c>
      <c r="CV2756" s="14">
        <f>2534431-(Таблица1[[#This Row],[Т23]]+Таблица1[[#This Row],[угол обхв3]])</f>
        <v>2448916.3061731127</v>
      </c>
      <c r="CW2756" s="50">
        <f>SUM(X2756:AC2756,AD2756:AI2756)-Таблица1[[#This Row],[lподв_min, мм]]</f>
        <v>21485.090656820659</v>
      </c>
      <c r="CX2756" s="17">
        <f>CW3195-Таблица1[[#This Row],[Суммарная длина каната]]</f>
        <v>-2448916.3061731127</v>
      </c>
    </row>
    <row r="2757" spans="1:102" x14ac:dyDescent="0.25">
      <c r="A2757" s="21">
        <v>2756</v>
      </c>
      <c r="B2757" s="10">
        <v>69.709999999996569</v>
      </c>
      <c r="C2757" s="10">
        <v>155.29999999999623</v>
      </c>
      <c r="D2757" s="11">
        <v>9649.3037977503718</v>
      </c>
      <c r="E2757" s="11">
        <v>26552.998761845345</v>
      </c>
      <c r="F2757" s="11">
        <v>9528.4010047639549</v>
      </c>
      <c r="G2757" s="11">
        <v>26481.559874339426</v>
      </c>
      <c r="H2757" s="11">
        <v>10057.303307750373</v>
      </c>
      <c r="I2757" s="11">
        <v>20802.271805219156</v>
      </c>
      <c r="J2757" s="11">
        <v>5750.7269566261884</v>
      </c>
      <c r="K2757" s="11">
        <v>25982.418411130191</v>
      </c>
      <c r="L2757" s="11">
        <v>1202.2754157570412</v>
      </c>
      <c r="M2757" s="11">
        <v>57860.632502984605</v>
      </c>
      <c r="N2757" s="11">
        <v>2958.9072250009363</v>
      </c>
      <c r="O2757" s="11">
        <v>21505.371673185513</v>
      </c>
      <c r="P2757" s="43">
        <v>3674.858781727326</v>
      </c>
      <c r="Q2757" s="11">
        <v>23072.990608044929</v>
      </c>
      <c r="R2757" s="11">
        <v>8047.7376926967017</v>
      </c>
      <c r="S2757" s="11">
        <v>26376.649644628345</v>
      </c>
      <c r="T2757" s="11">
        <v>9108.9476029890138</v>
      </c>
      <c r="U2757" s="11">
        <v>27278.396020444401</v>
      </c>
      <c r="V2757" s="11">
        <v>9649.3037977503718</v>
      </c>
      <c r="W2757" s="11">
        <v>26552.998761845345</v>
      </c>
      <c r="X2757" s="12">
        <v>0</v>
      </c>
      <c r="Y2757" s="12">
        <v>0.79421689637329962</v>
      </c>
      <c r="Z2757" s="12">
        <v>202.11084275056376</v>
      </c>
      <c r="AA2757" s="44">
        <v>232.04019061955825</v>
      </c>
      <c r="AB2757" s="45">
        <v>47.253829333785269</v>
      </c>
      <c r="AC2757" s="12">
        <v>720.07633615676059</v>
      </c>
      <c r="AD2757" s="12">
        <v>11509.015625481616</v>
      </c>
      <c r="AE2757" s="12">
        <v>1723.3733653821812</v>
      </c>
      <c r="AF2757" s="12">
        <v>5480.5321821881489</v>
      </c>
      <c r="AG2757" s="44">
        <v>1128.4755203370623</v>
      </c>
      <c r="AH2757" s="45">
        <v>390.29476040551663</v>
      </c>
      <c r="AI2757" s="12">
        <v>5750.7269573356652</v>
      </c>
      <c r="AJ2757" s="12">
        <v>-65.34168296615114</v>
      </c>
      <c r="AK2757" s="12">
        <v>-65.453215505808416</v>
      </c>
      <c r="AL2757" s="12">
        <v>-37.070621673848727</v>
      </c>
      <c r="AM2757" s="44">
        <v>-4.4850246152413709</v>
      </c>
      <c r="AN2757" s="45">
        <v>-11.120919190382015</v>
      </c>
      <c r="AO2757" s="12">
        <v>89.999999900367754</v>
      </c>
      <c r="AP2757" s="12">
        <v>-2213.5186376106008</v>
      </c>
      <c r="AQ2757" s="12">
        <v>2587.7813051798398</v>
      </c>
      <c r="AR2757" s="12">
        <v>3428.9168107437931</v>
      </c>
      <c r="AS2757" s="44">
        <v>8015.8326928663892</v>
      </c>
      <c r="AT2757" s="45">
        <v>9187.6427377359596</v>
      </c>
      <c r="AU2757" s="12">
        <v>10057.303797750372</v>
      </c>
      <c r="AV2757" s="12">
        <v>11216.060940033014</v>
      </c>
      <c r="AW2757" s="12">
        <v>21674.869613104987</v>
      </c>
      <c r="AX2757" s="12">
        <v>23398.531000175823</v>
      </c>
      <c r="AY2757" s="44">
        <v>26783.400269687274</v>
      </c>
      <c r="AZ2757" s="45">
        <v>26878.057319133673</v>
      </c>
      <c r="BA2757" s="12">
        <v>26552.99876255482</v>
      </c>
      <c r="BB2757" s="12">
        <v>2588.1119545148576</v>
      </c>
      <c r="BC2757" s="12">
        <v>3303.7328619062291</v>
      </c>
      <c r="BD2757" s="12">
        <v>7801.7957217131689</v>
      </c>
      <c r="BE2757" s="44">
        <v>9140.8526028193264</v>
      </c>
      <c r="BF2757" s="45">
        <v>9570.608663003426</v>
      </c>
      <c r="BG2757" s="12">
        <v>10057.303807750373</v>
      </c>
      <c r="BH2757" s="12">
        <v>21675.591728952033</v>
      </c>
      <c r="BI2757" s="12">
        <v>23242.488547964404</v>
      </c>
      <c r="BJ2757" s="12">
        <v>26702.190036759239</v>
      </c>
      <c r="BK2757" s="44">
        <v>26871.645395385473</v>
      </c>
      <c r="BL2757" s="45">
        <v>26953.337463156069</v>
      </c>
      <c r="BM2757" s="12">
        <v>20802.271805219156</v>
      </c>
      <c r="BN2757" s="12">
        <v>0</v>
      </c>
      <c r="BO2757" s="12">
        <v>0.11153253965727727</v>
      </c>
      <c r="BP2757" s="12">
        <v>28.382593831959692</v>
      </c>
      <c r="BQ2757" s="48">
        <v>32.585597058607355</v>
      </c>
      <c r="BR2757" s="49">
        <v>6.6358945751406431</v>
      </c>
      <c r="BS2757" s="13">
        <v>101.12091909074977</v>
      </c>
      <c r="BT2757" s="12">
        <v>469.36749701539247</v>
      </c>
      <c r="BV2757" s="14">
        <f>Таблица1[[#This Row],[Lкан_леб,мм]]</f>
        <v>57860.632502984605</v>
      </c>
      <c r="BW2757" s="50">
        <f>Таблица1[[#This Row],[угол обхв4]]+Таблица1[[#This Row],[Lдуг 3,мм]]</f>
        <v>11509.015625481616</v>
      </c>
      <c r="BX2757" s="54">
        <f>Таблица1[[#This Row],[угол обхв5]]+Таблица1[[#This Row],[Y5, мм]]</f>
        <v>57861.426719880976</v>
      </c>
      <c r="BY2757" s="14">
        <f>Таблица1[[#This Row],[угол обхв6]]+Таблица1[[#This Row],[Lдуг 4,мм]]</f>
        <v>13232.388990863798</v>
      </c>
      <c r="BZ2757" s="14">
        <f>Таблица1[[#This Row],[Т1]]+Таблица1[[#This Row],[X6, мм]]</f>
        <v>58063.537562631536</v>
      </c>
      <c r="CA2757" s="14">
        <f>Таблица1[[#This Row],[Т2]]+Таблица1[[#This Row],[Lдуг 5,мм]]</f>
        <v>18712.921173051946</v>
      </c>
      <c r="CB2757" s="14">
        <f>Таблица1[[#This Row],[Т3]]+Таблица1[[#This Row],[Y6, мм]]</f>
        <v>58295.577753251091</v>
      </c>
      <c r="CC2757" s="14">
        <f>Таблица1[[#This Row],[Т4]]+Таблица1[[#This Row],[Lдуг 6,мм]]</f>
        <v>19841.396693389008</v>
      </c>
      <c r="CD2757" s="14">
        <f>Таблица1[[#This Row],[Т5]]+Таблица1[[#This Row],[Lдуг 1,мм]]</f>
        <v>58342.831582584877</v>
      </c>
      <c r="CE2757" s="14">
        <f>Таблица1[[#This Row],[Т6]]+Таблица1[[#This Row],[Lпрям1, мм]]</f>
        <v>20231.691453794523</v>
      </c>
      <c r="CF2757" s="15">
        <f>Таблица1[[#This Row],[Т7]]+Таблица1[[#This Row],[Lдуг 2,мм]]</f>
        <v>59062.907918741636</v>
      </c>
      <c r="CG2757" s="14">
        <f>Таблица1[[#This Row],[Т8]]+Таблица1[[#This Row],[Lпрям2, мм]]</f>
        <v>25982.418411130187</v>
      </c>
      <c r="CH2757" s="14">
        <f>Таблица1[[#This Row],[Т9]]-Таблица1[[#This Row],[Т9]]</f>
        <v>0</v>
      </c>
      <c r="CI2757" s="50">
        <f>Таблица1[[#This Row],[Т9]]-Таблица1[[#This Row],[Т8]]</f>
        <v>38831.216464947109</v>
      </c>
      <c r="CJ2757" s="54">
        <f>Таблица1[[#This Row],[Т9]]-Таблица1[[#This Row],[Т7]]</f>
        <v>720.07633615675877</v>
      </c>
      <c r="CK2757" s="14">
        <f>Таблица1[[#This Row],[Т9]]-Таблица1[[#This Row],[Т6]]</f>
        <v>39221.511225352631</v>
      </c>
      <c r="CL2757" s="14">
        <f>Таблица1[[#This Row],[Т9]]-Таблица1[[#This Row],[Т5]]</f>
        <v>767.33016549054446</v>
      </c>
      <c r="CM2757" s="14">
        <f>Таблица1[[#This Row],[Т9]]-Таблица1[[#This Row],[Т4]]</f>
        <v>40349.98674568969</v>
      </c>
      <c r="CN2757" s="14">
        <f>Таблица1[[#This Row],[Т9]]-Таблица1[[#This Row],[Т3]]</f>
        <v>999.37035611009924</v>
      </c>
      <c r="CO2757" s="14">
        <f>Таблица1[[#This Row],[Т9]]-Таблица1[[#This Row],[Т2]]</f>
        <v>45830.518927877842</v>
      </c>
      <c r="CP2757" s="14">
        <f>Таблица1[[#This Row],[Т9]]-Таблица1[[#This Row],[Т1]]</f>
        <v>1201.4811988606598</v>
      </c>
      <c r="CQ2757" s="14">
        <f>Таблица1[[#This Row],[Т9]]-Таблица1[[#This Row],[угол обхв6]]</f>
        <v>47553.892293260018</v>
      </c>
      <c r="CR2757" s="14">
        <f>Таблица1[[#This Row],[Т9]]-Таблица1[[#This Row],[угол обхв5]]</f>
        <v>1202.2754157570307</v>
      </c>
      <c r="CS2757" s="14">
        <f>Таблица1[[#This Row],[Т9]]-Таблица1[[#This Row],[угол обхв4]]</f>
        <v>59062.907918741636</v>
      </c>
      <c r="CT2757" s="14">
        <f>Таблица1[[#This Row],[Lкан_прям, мм]]+Таблица1[[#This Row],[Lкан_дуг, мм]]+Таблица1[[#This Row],[Lкан_леб,мм]]</f>
        <v>85045.326329871838</v>
      </c>
      <c r="CU2757" s="16">
        <f>Таблица1[[#This Row],[Lкан_леб,мм]]</f>
        <v>57860.632502984605</v>
      </c>
      <c r="CV2757" s="14">
        <f>2534431-(Таблица1[[#This Row],[Т23]]+Таблица1[[#This Row],[угол обхв3]])</f>
        <v>2448916.3061731127</v>
      </c>
      <c r="CW2757" s="50">
        <f>SUM(X2757:AC2757,AD2757:AI2757)-Таблица1[[#This Row],[lподв_min, мм]]</f>
        <v>21433.96687026104</v>
      </c>
      <c r="CX2757" s="17">
        <f>CW3196-Таблица1[[#This Row],[Суммарная длина каната]]</f>
        <v>-2448916.3061731127</v>
      </c>
    </row>
    <row r="2758" spans="1:102" x14ac:dyDescent="0.25">
      <c r="BV2758" s="14">
        <f>Таблица1[[#This Row],[Lкан_леб,мм]]</f>
        <v>0</v>
      </c>
      <c r="BW2758" s="50">
        <f>Таблица1[[#This Row],[угол обхв4]]+Таблица1[[#This Row],[Lдуг 3,мм]]</f>
        <v>0</v>
      </c>
      <c r="BX2758" s="54">
        <f>Таблица1[[#This Row],[угол обхв5]]+Таблица1[[#This Row],[Y5, мм]]</f>
        <v>0</v>
      </c>
      <c r="BY2758" s="14">
        <f>Таблица1[[#This Row],[угол обхв6]]+Таблица1[[#This Row],[Lдуг 4,мм]]</f>
        <v>0</v>
      </c>
      <c r="BZ2758" s="14">
        <f>Таблица1[[#This Row],[Т1]]+Таблица1[[#This Row],[X6, мм]]</f>
        <v>0</v>
      </c>
      <c r="CA2758" s="14">
        <f>Таблица1[[#This Row],[Т2]]+Таблица1[[#This Row],[Lдуг 5,мм]]</f>
        <v>0</v>
      </c>
      <c r="CB2758" s="14">
        <f>Таблица1[[#This Row],[Т3]]+Таблица1[[#This Row],[Y6, мм]]</f>
        <v>0</v>
      </c>
      <c r="CC2758" s="14">
        <f>Таблица1[[#This Row],[Т4]]+Таблица1[[#This Row],[Lдуг 6,мм]]</f>
        <v>0</v>
      </c>
      <c r="CD2758" s="14">
        <f>Таблица1[[#This Row],[Т5]]+Таблица1[[#This Row],[Lдуг 1,мм]]</f>
        <v>0</v>
      </c>
      <c r="CE2758" s="14">
        <f>Таблица1[[#This Row],[Т6]]+Таблица1[[#This Row],[Lпрям1, мм]]</f>
        <v>0</v>
      </c>
      <c r="CF2758" s="15">
        <f>Таблица1[[#This Row],[Т7]]+Таблица1[[#This Row],[Lдуг 2,мм]]</f>
        <v>0</v>
      </c>
      <c r="CG2758" s="14">
        <f>Таблица1[[#This Row],[Т8]]+Таблица1[[#This Row],[Lпрям2, мм]]</f>
        <v>0</v>
      </c>
      <c r="CH2758" s="14">
        <f>Таблица1[[#This Row],[Т9]]-Таблица1[[#This Row],[Т9]]</f>
        <v>0</v>
      </c>
      <c r="CI2758" s="50">
        <f>Таблица1[[#This Row],[Т9]]-Таблица1[[#This Row],[Т8]]</f>
        <v>0</v>
      </c>
      <c r="CJ2758" s="54">
        <f>Таблица1[[#This Row],[Т9]]-Таблица1[[#This Row],[Т7]]</f>
        <v>0</v>
      </c>
      <c r="CK2758" s="14">
        <f>Таблица1[[#This Row],[Т9]]-Таблица1[[#This Row],[Т6]]</f>
        <v>0</v>
      </c>
      <c r="CL2758" s="14">
        <f>Таблица1[[#This Row],[Т9]]-Таблица1[[#This Row],[Т5]]</f>
        <v>0</v>
      </c>
      <c r="CM2758" s="14">
        <f>Таблица1[[#This Row],[Т9]]-Таблица1[[#This Row],[Т4]]</f>
        <v>0</v>
      </c>
      <c r="CN2758" s="14">
        <f>Таблица1[[#This Row],[Т9]]-Таблица1[[#This Row],[Т3]]</f>
        <v>0</v>
      </c>
      <c r="CO2758" s="14">
        <f>Таблица1[[#This Row],[Т9]]-Таблица1[[#This Row],[Т2]]</f>
        <v>0</v>
      </c>
      <c r="CP2758" s="14">
        <f>Таблица1[[#This Row],[Т9]]-Таблица1[[#This Row],[Т1]]</f>
        <v>0</v>
      </c>
      <c r="CQ2758" s="14">
        <f>Таблица1[[#This Row],[Т9]]-Таблица1[[#This Row],[угол обхв6]]</f>
        <v>0</v>
      </c>
      <c r="CR2758" s="14">
        <f>Таблица1[[#This Row],[Т9]]-Таблица1[[#This Row],[угол обхв5]]</f>
        <v>0</v>
      </c>
      <c r="CS2758" s="14">
        <f>Таблица1[[#This Row],[Т9]]-Таблица1[[#This Row],[угол обхв4]]</f>
        <v>0</v>
      </c>
      <c r="CT2758" s="14">
        <f>Таблица1[[#This Row],[Lкан_прям, мм]]+Таблица1[[#This Row],[Lкан_дуг, мм]]+Таблица1[[#This Row],[Lкан_леб,мм]]</f>
        <v>0</v>
      </c>
      <c r="CU2758" s="16">
        <f>Таблица1[[#This Row],[Lкан_леб,мм]]</f>
        <v>0</v>
      </c>
      <c r="CV2758" s="14">
        <f>2534431-(Таблица1[[#This Row],[Т23]]+Таблица1[[#This Row],[угол обхв3]])</f>
        <v>2534431</v>
      </c>
      <c r="CW2758" s="50">
        <f>SUM(X2758:AC2758,AD2758:AI2758)-Таблица1[[#This Row],[lподв_min, мм]]</f>
        <v>0</v>
      </c>
      <c r="CX2758" s="17">
        <f>CW3197-Таблица1[[#This Row],[Суммарная длина каната]]</f>
        <v>-2534431</v>
      </c>
    </row>
    <row r="2759" spans="1:102" x14ac:dyDescent="0.25">
      <c r="BV2759" s="14">
        <f>Таблица1[[#This Row],[Lкан_леб,мм]]</f>
        <v>0</v>
      </c>
      <c r="BW2759" s="50">
        <f>Таблица1[[#This Row],[угол обхв4]]+Таблица1[[#This Row],[Lдуг 3,мм]]</f>
        <v>0</v>
      </c>
      <c r="BX2759" s="54">
        <f>Таблица1[[#This Row],[угол обхв5]]+Таблица1[[#This Row],[Y5, мм]]</f>
        <v>0</v>
      </c>
      <c r="BY2759" s="14">
        <f>Таблица1[[#This Row],[угол обхв6]]+Таблица1[[#This Row],[Lдуг 4,мм]]</f>
        <v>0</v>
      </c>
      <c r="BZ2759" s="14">
        <f>Таблица1[[#This Row],[Т1]]+Таблица1[[#This Row],[X6, мм]]</f>
        <v>0</v>
      </c>
      <c r="CA2759" s="14">
        <f>Таблица1[[#This Row],[Т2]]+Таблица1[[#This Row],[Lдуг 5,мм]]</f>
        <v>0</v>
      </c>
      <c r="CB2759" s="14">
        <f>Таблица1[[#This Row],[Т3]]+Таблица1[[#This Row],[Y6, мм]]</f>
        <v>0</v>
      </c>
      <c r="CC2759" s="14">
        <f>Таблица1[[#This Row],[Т4]]+Таблица1[[#This Row],[Lдуг 6,мм]]</f>
        <v>0</v>
      </c>
      <c r="CD2759" s="14">
        <f>Таблица1[[#This Row],[Т5]]+Таблица1[[#This Row],[Lдуг 1,мм]]</f>
        <v>0</v>
      </c>
      <c r="CE2759" s="14">
        <f>Таблица1[[#This Row],[Т6]]+Таблица1[[#This Row],[Lпрям1, мм]]</f>
        <v>0</v>
      </c>
      <c r="CF2759" s="15">
        <f>Таблица1[[#This Row],[Т7]]+Таблица1[[#This Row],[Lдуг 2,мм]]</f>
        <v>0</v>
      </c>
      <c r="CG2759" s="14">
        <f>Таблица1[[#This Row],[Т8]]+Таблица1[[#This Row],[Lпрям2, мм]]</f>
        <v>0</v>
      </c>
      <c r="CH2759" s="14">
        <f>Таблица1[[#This Row],[Т9]]-Таблица1[[#This Row],[Т9]]</f>
        <v>0</v>
      </c>
      <c r="CI2759" s="50">
        <f>Таблица1[[#This Row],[Т9]]-Таблица1[[#This Row],[Т8]]</f>
        <v>0</v>
      </c>
      <c r="CJ2759" s="54">
        <f>Таблица1[[#This Row],[Т9]]-Таблица1[[#This Row],[Т7]]</f>
        <v>0</v>
      </c>
      <c r="CK2759" s="14">
        <f>Таблица1[[#This Row],[Т9]]-Таблица1[[#This Row],[Т6]]</f>
        <v>0</v>
      </c>
      <c r="CL2759" s="14">
        <f>Таблица1[[#This Row],[Т9]]-Таблица1[[#This Row],[Т5]]</f>
        <v>0</v>
      </c>
      <c r="CM2759" s="14">
        <f>Таблица1[[#This Row],[Т9]]-Таблица1[[#This Row],[Т4]]</f>
        <v>0</v>
      </c>
      <c r="CN2759" s="14">
        <f>Таблица1[[#This Row],[Т9]]-Таблица1[[#This Row],[Т3]]</f>
        <v>0</v>
      </c>
      <c r="CO2759" s="14">
        <f>Таблица1[[#This Row],[Т9]]-Таблица1[[#This Row],[Т2]]</f>
        <v>0</v>
      </c>
      <c r="CP2759" s="14">
        <f>Таблица1[[#This Row],[Т9]]-Таблица1[[#This Row],[Т1]]</f>
        <v>0</v>
      </c>
      <c r="CQ2759" s="14">
        <f>Таблица1[[#This Row],[Т9]]-Таблица1[[#This Row],[угол обхв6]]</f>
        <v>0</v>
      </c>
      <c r="CR2759" s="14">
        <f>Таблица1[[#This Row],[Т9]]-Таблица1[[#This Row],[угол обхв5]]</f>
        <v>0</v>
      </c>
      <c r="CS2759" s="14">
        <f>Таблица1[[#This Row],[Т9]]-Таблица1[[#This Row],[угол обхв4]]</f>
        <v>0</v>
      </c>
      <c r="CT2759" s="14">
        <f>Таблица1[[#This Row],[Lкан_прям, мм]]+Таблица1[[#This Row],[Lкан_дуг, мм]]+Таблица1[[#This Row],[Lкан_леб,мм]]</f>
        <v>0</v>
      </c>
      <c r="CU2759" s="16">
        <f>Таблица1[[#This Row],[Lкан_леб,мм]]</f>
        <v>0</v>
      </c>
      <c r="CV2759" s="14">
        <f>2534431-(Таблица1[[#This Row],[Т23]]+Таблица1[[#This Row],[угол обхв3]])</f>
        <v>2534431</v>
      </c>
      <c r="CW2759" s="50">
        <f>SUM(X2759:AC2759,AD2759:AI2759)-Таблица1[[#This Row],[lподв_min, мм]]</f>
        <v>0</v>
      </c>
      <c r="CX2759" s="17">
        <f>CW3198-Таблица1[[#This Row],[Суммарная длина каната]]</f>
        <v>-2534431</v>
      </c>
    </row>
    <row r="2760" spans="1:102" x14ac:dyDescent="0.25">
      <c r="BV2760" s="14">
        <f>Таблица1[[#This Row],[Lкан_леб,мм]]</f>
        <v>0</v>
      </c>
      <c r="BW2760" s="50">
        <f>Таблица1[[#This Row],[угол обхв4]]+Таблица1[[#This Row],[Lдуг 3,мм]]</f>
        <v>0</v>
      </c>
      <c r="BX2760" s="54">
        <f>Таблица1[[#This Row],[угол обхв5]]+Таблица1[[#This Row],[Y5, мм]]</f>
        <v>0</v>
      </c>
      <c r="BY2760" s="14">
        <f>Таблица1[[#This Row],[угол обхв6]]+Таблица1[[#This Row],[Lдуг 4,мм]]</f>
        <v>0</v>
      </c>
      <c r="BZ2760" s="14">
        <f>Таблица1[[#This Row],[Т1]]+Таблица1[[#This Row],[X6, мм]]</f>
        <v>0</v>
      </c>
      <c r="CA2760" s="14">
        <f>Таблица1[[#This Row],[Т2]]+Таблица1[[#This Row],[Lдуг 5,мм]]</f>
        <v>0</v>
      </c>
      <c r="CB2760" s="14">
        <f>Таблица1[[#This Row],[Т3]]+Таблица1[[#This Row],[Y6, мм]]</f>
        <v>0</v>
      </c>
      <c r="CC2760" s="14">
        <f>Таблица1[[#This Row],[Т4]]+Таблица1[[#This Row],[Lдуг 6,мм]]</f>
        <v>0</v>
      </c>
      <c r="CD2760" s="14">
        <f>Таблица1[[#This Row],[Т5]]+Таблица1[[#This Row],[Lдуг 1,мм]]</f>
        <v>0</v>
      </c>
      <c r="CE2760" s="14">
        <f>Таблица1[[#This Row],[Т6]]+Таблица1[[#This Row],[Lпрям1, мм]]</f>
        <v>0</v>
      </c>
      <c r="CF2760" s="15">
        <f>Таблица1[[#This Row],[Т7]]+Таблица1[[#This Row],[Lдуг 2,мм]]</f>
        <v>0</v>
      </c>
      <c r="CG2760" s="14">
        <f>Таблица1[[#This Row],[Т8]]+Таблица1[[#This Row],[Lпрям2, мм]]</f>
        <v>0</v>
      </c>
      <c r="CH2760" s="14">
        <f>Таблица1[[#This Row],[Т9]]-Таблица1[[#This Row],[Т9]]</f>
        <v>0</v>
      </c>
      <c r="CI2760" s="50">
        <f>Таблица1[[#This Row],[Т9]]-Таблица1[[#This Row],[Т8]]</f>
        <v>0</v>
      </c>
      <c r="CJ2760" s="54">
        <f>Таблица1[[#This Row],[Т9]]-Таблица1[[#This Row],[Т7]]</f>
        <v>0</v>
      </c>
      <c r="CK2760" s="14">
        <f>Таблица1[[#This Row],[Т9]]-Таблица1[[#This Row],[Т6]]</f>
        <v>0</v>
      </c>
      <c r="CL2760" s="14">
        <f>Таблица1[[#This Row],[Т9]]-Таблица1[[#This Row],[Т5]]</f>
        <v>0</v>
      </c>
      <c r="CM2760" s="14">
        <f>Таблица1[[#This Row],[Т9]]-Таблица1[[#This Row],[Т4]]</f>
        <v>0</v>
      </c>
      <c r="CN2760" s="14">
        <f>Таблица1[[#This Row],[Т9]]-Таблица1[[#This Row],[Т3]]</f>
        <v>0</v>
      </c>
      <c r="CO2760" s="14">
        <f>Таблица1[[#This Row],[Т9]]-Таблица1[[#This Row],[Т2]]</f>
        <v>0</v>
      </c>
      <c r="CP2760" s="14">
        <f>Таблица1[[#This Row],[Т9]]-Таблица1[[#This Row],[Т1]]</f>
        <v>0</v>
      </c>
      <c r="CQ2760" s="14">
        <f>Таблица1[[#This Row],[Т9]]-Таблица1[[#This Row],[угол обхв6]]</f>
        <v>0</v>
      </c>
      <c r="CR2760" s="14">
        <f>Таблица1[[#This Row],[Т9]]-Таблица1[[#This Row],[угол обхв5]]</f>
        <v>0</v>
      </c>
      <c r="CS2760" s="14">
        <f>Таблица1[[#This Row],[Т9]]-Таблица1[[#This Row],[угол обхв4]]</f>
        <v>0</v>
      </c>
      <c r="CT2760" s="14">
        <f>Таблица1[[#This Row],[Lкан_прям, мм]]+Таблица1[[#This Row],[Lкан_дуг, мм]]+Таблица1[[#This Row],[Lкан_леб,мм]]</f>
        <v>0</v>
      </c>
      <c r="CU2760" s="16">
        <f>Таблица1[[#This Row],[Lкан_леб,мм]]</f>
        <v>0</v>
      </c>
      <c r="CV2760" s="14">
        <f>2534431-(Таблица1[[#This Row],[Т23]]+Таблица1[[#This Row],[угол обхв3]])</f>
        <v>2534431</v>
      </c>
      <c r="CW2760" s="50">
        <f>SUM(X2760:AC2760,AD2760:AI2760)-Таблица1[[#This Row],[lподв_min, мм]]</f>
        <v>0</v>
      </c>
      <c r="CX2760" s="17">
        <f>CW3199-Таблица1[[#This Row],[Суммарная длина каната]]</f>
        <v>-2534431</v>
      </c>
    </row>
    <row r="2761" spans="1:102" x14ac:dyDescent="0.25">
      <c r="BV2761" s="14">
        <f>Таблица1[[#This Row],[Lкан_леб,мм]]</f>
        <v>0</v>
      </c>
      <c r="BW2761" s="50">
        <f>Таблица1[[#This Row],[угол обхв4]]+Таблица1[[#This Row],[Lдуг 3,мм]]</f>
        <v>0</v>
      </c>
      <c r="BX2761" s="54">
        <f>Таблица1[[#This Row],[угол обхв5]]+Таблица1[[#This Row],[Y5, мм]]</f>
        <v>0</v>
      </c>
      <c r="BY2761" s="14">
        <f>Таблица1[[#This Row],[угол обхв6]]+Таблица1[[#This Row],[Lдуг 4,мм]]</f>
        <v>0</v>
      </c>
      <c r="BZ2761" s="14">
        <f>Таблица1[[#This Row],[Т1]]+Таблица1[[#This Row],[X6, мм]]</f>
        <v>0</v>
      </c>
      <c r="CA2761" s="14">
        <f>Таблица1[[#This Row],[Т2]]+Таблица1[[#This Row],[Lдуг 5,мм]]</f>
        <v>0</v>
      </c>
      <c r="CB2761" s="14">
        <f>Таблица1[[#This Row],[Т3]]+Таблица1[[#This Row],[Y6, мм]]</f>
        <v>0</v>
      </c>
      <c r="CC2761" s="14">
        <f>Таблица1[[#This Row],[Т4]]+Таблица1[[#This Row],[Lдуг 6,мм]]</f>
        <v>0</v>
      </c>
      <c r="CD2761" s="14">
        <f>Таблица1[[#This Row],[Т5]]+Таблица1[[#This Row],[Lдуг 1,мм]]</f>
        <v>0</v>
      </c>
      <c r="CE2761" s="14">
        <f>Таблица1[[#This Row],[Т6]]+Таблица1[[#This Row],[Lпрям1, мм]]</f>
        <v>0</v>
      </c>
      <c r="CF2761" s="15">
        <f>Таблица1[[#This Row],[Т7]]+Таблица1[[#This Row],[Lдуг 2,мм]]</f>
        <v>0</v>
      </c>
      <c r="CG2761" s="14">
        <f>Таблица1[[#This Row],[Т8]]+Таблица1[[#This Row],[Lпрям2, мм]]</f>
        <v>0</v>
      </c>
      <c r="CH2761" s="14">
        <f>Таблица1[[#This Row],[Т9]]-Таблица1[[#This Row],[Т9]]</f>
        <v>0</v>
      </c>
      <c r="CI2761" s="50">
        <f>Таблица1[[#This Row],[Т9]]-Таблица1[[#This Row],[Т8]]</f>
        <v>0</v>
      </c>
      <c r="CJ2761" s="54">
        <f>Таблица1[[#This Row],[Т9]]-Таблица1[[#This Row],[Т7]]</f>
        <v>0</v>
      </c>
      <c r="CK2761" s="14">
        <f>Таблица1[[#This Row],[Т9]]-Таблица1[[#This Row],[Т6]]</f>
        <v>0</v>
      </c>
      <c r="CL2761" s="14">
        <f>Таблица1[[#This Row],[Т9]]-Таблица1[[#This Row],[Т5]]</f>
        <v>0</v>
      </c>
      <c r="CM2761" s="14">
        <f>Таблица1[[#This Row],[Т9]]-Таблица1[[#This Row],[Т4]]</f>
        <v>0</v>
      </c>
      <c r="CN2761" s="14">
        <f>Таблица1[[#This Row],[Т9]]-Таблица1[[#This Row],[Т3]]</f>
        <v>0</v>
      </c>
      <c r="CO2761" s="14">
        <f>Таблица1[[#This Row],[Т9]]-Таблица1[[#This Row],[Т2]]</f>
        <v>0</v>
      </c>
      <c r="CP2761" s="14">
        <f>Таблица1[[#This Row],[Т9]]-Таблица1[[#This Row],[Т1]]</f>
        <v>0</v>
      </c>
      <c r="CQ2761" s="14">
        <f>Таблица1[[#This Row],[Т9]]-Таблица1[[#This Row],[угол обхв6]]</f>
        <v>0</v>
      </c>
      <c r="CR2761" s="14">
        <f>Таблица1[[#This Row],[Т9]]-Таблица1[[#This Row],[угол обхв5]]</f>
        <v>0</v>
      </c>
      <c r="CS2761" s="14">
        <f>Таблица1[[#This Row],[Т9]]-Таблица1[[#This Row],[угол обхв4]]</f>
        <v>0</v>
      </c>
      <c r="CT2761" s="14">
        <f>Таблица1[[#This Row],[Lкан_прям, мм]]+Таблица1[[#This Row],[Lкан_дуг, мм]]+Таблица1[[#This Row],[Lкан_леб,мм]]</f>
        <v>0</v>
      </c>
      <c r="CU2761" s="16">
        <f>Таблица1[[#This Row],[Lкан_леб,мм]]</f>
        <v>0</v>
      </c>
      <c r="CV2761" s="14">
        <f>2534431-(Таблица1[[#This Row],[Т23]]+Таблица1[[#This Row],[угол обхв3]])</f>
        <v>2534431</v>
      </c>
      <c r="CW2761" s="50">
        <f>SUM(X2761:AC2761,AD2761:AI2761)-Таблица1[[#This Row],[lподв_min, мм]]</f>
        <v>0</v>
      </c>
      <c r="CX2761" s="17">
        <f>CW3200-Таблица1[[#This Row],[Суммарная длина каната]]</f>
        <v>-2534431</v>
      </c>
    </row>
    <row r="2762" spans="1:102" x14ac:dyDescent="0.25">
      <c r="BV2762" s="14">
        <f>Таблица1[[#This Row],[Lкан_леб,мм]]</f>
        <v>0</v>
      </c>
      <c r="BW2762" s="50">
        <f>Таблица1[[#This Row],[угол обхв4]]+Таблица1[[#This Row],[Lдуг 3,мм]]</f>
        <v>0</v>
      </c>
      <c r="BX2762" s="54">
        <f>Таблица1[[#This Row],[угол обхв5]]+Таблица1[[#This Row],[Y5, мм]]</f>
        <v>0</v>
      </c>
      <c r="BY2762" s="14">
        <f>Таблица1[[#This Row],[угол обхв6]]+Таблица1[[#This Row],[Lдуг 4,мм]]</f>
        <v>0</v>
      </c>
      <c r="BZ2762" s="14">
        <f>Таблица1[[#This Row],[Т1]]+Таблица1[[#This Row],[X6, мм]]</f>
        <v>0</v>
      </c>
      <c r="CA2762" s="14">
        <f>Таблица1[[#This Row],[Т2]]+Таблица1[[#This Row],[Lдуг 5,мм]]</f>
        <v>0</v>
      </c>
      <c r="CB2762" s="14">
        <f>Таблица1[[#This Row],[Т3]]+Таблица1[[#This Row],[Y6, мм]]</f>
        <v>0</v>
      </c>
      <c r="CC2762" s="14">
        <f>Таблица1[[#This Row],[Т4]]+Таблица1[[#This Row],[Lдуг 6,мм]]</f>
        <v>0</v>
      </c>
      <c r="CD2762" s="14">
        <f>Таблица1[[#This Row],[Т5]]+Таблица1[[#This Row],[Lдуг 1,мм]]</f>
        <v>0</v>
      </c>
      <c r="CE2762" s="14">
        <f>Таблица1[[#This Row],[Т6]]+Таблица1[[#This Row],[Lпрям1, мм]]</f>
        <v>0</v>
      </c>
      <c r="CF2762" s="15">
        <f>Таблица1[[#This Row],[Т7]]+Таблица1[[#This Row],[Lдуг 2,мм]]</f>
        <v>0</v>
      </c>
      <c r="CG2762" s="14">
        <f>Таблица1[[#This Row],[Т8]]+Таблица1[[#This Row],[Lпрям2, мм]]</f>
        <v>0</v>
      </c>
      <c r="CH2762" s="14">
        <f>Таблица1[[#This Row],[Т9]]-Таблица1[[#This Row],[Т9]]</f>
        <v>0</v>
      </c>
      <c r="CI2762" s="50">
        <f>Таблица1[[#This Row],[Т9]]-Таблица1[[#This Row],[Т8]]</f>
        <v>0</v>
      </c>
      <c r="CJ2762" s="54">
        <f>Таблица1[[#This Row],[Т9]]-Таблица1[[#This Row],[Т7]]</f>
        <v>0</v>
      </c>
      <c r="CK2762" s="14">
        <f>Таблица1[[#This Row],[Т9]]-Таблица1[[#This Row],[Т6]]</f>
        <v>0</v>
      </c>
      <c r="CL2762" s="14">
        <f>Таблица1[[#This Row],[Т9]]-Таблица1[[#This Row],[Т5]]</f>
        <v>0</v>
      </c>
      <c r="CM2762" s="14">
        <f>Таблица1[[#This Row],[Т9]]-Таблица1[[#This Row],[Т4]]</f>
        <v>0</v>
      </c>
      <c r="CN2762" s="14">
        <f>Таблица1[[#This Row],[Т9]]-Таблица1[[#This Row],[Т3]]</f>
        <v>0</v>
      </c>
      <c r="CO2762" s="14">
        <f>Таблица1[[#This Row],[Т9]]-Таблица1[[#This Row],[Т2]]</f>
        <v>0</v>
      </c>
      <c r="CP2762" s="14">
        <f>Таблица1[[#This Row],[Т9]]-Таблица1[[#This Row],[Т1]]</f>
        <v>0</v>
      </c>
      <c r="CQ2762" s="14">
        <f>Таблица1[[#This Row],[Т9]]-Таблица1[[#This Row],[угол обхв6]]</f>
        <v>0</v>
      </c>
      <c r="CR2762" s="14">
        <f>Таблица1[[#This Row],[Т9]]-Таблица1[[#This Row],[угол обхв5]]</f>
        <v>0</v>
      </c>
      <c r="CS2762" s="14">
        <f>Таблица1[[#This Row],[Т9]]-Таблица1[[#This Row],[угол обхв4]]</f>
        <v>0</v>
      </c>
      <c r="CT2762" s="14">
        <f>Таблица1[[#This Row],[Lкан_прям, мм]]+Таблица1[[#This Row],[Lкан_дуг, мм]]+Таблица1[[#This Row],[Lкан_леб,мм]]</f>
        <v>0</v>
      </c>
      <c r="CU2762" s="16">
        <f>Таблица1[[#This Row],[Lкан_леб,мм]]</f>
        <v>0</v>
      </c>
      <c r="CV2762" s="14">
        <f>2534431-(Таблица1[[#This Row],[Т23]]+Таблица1[[#This Row],[угол обхв3]])</f>
        <v>2534431</v>
      </c>
      <c r="CW2762" s="50">
        <f>SUM(X2762:AC2762,AD2762:AI2762)-Таблица1[[#This Row],[lподв_min, мм]]</f>
        <v>0</v>
      </c>
      <c r="CX2762" s="17">
        <f>CW3201-Таблица1[[#This Row],[Суммарная длина каната]]</f>
        <v>-2534431</v>
      </c>
    </row>
    <row r="2763" spans="1:102" x14ac:dyDescent="0.25">
      <c r="BV2763" s="14">
        <f>Таблица1[[#This Row],[Lкан_леб,мм]]</f>
        <v>0</v>
      </c>
      <c r="BW2763" s="50">
        <f>Таблица1[[#This Row],[угол обхв4]]+Таблица1[[#This Row],[Lдуг 3,мм]]</f>
        <v>0</v>
      </c>
      <c r="BX2763" s="54">
        <f>Таблица1[[#This Row],[угол обхв5]]+Таблица1[[#This Row],[Y5, мм]]</f>
        <v>0</v>
      </c>
      <c r="BY2763" s="14">
        <f>Таблица1[[#This Row],[угол обхв6]]+Таблица1[[#This Row],[Lдуг 4,мм]]</f>
        <v>0</v>
      </c>
      <c r="BZ2763" s="14">
        <f>Таблица1[[#This Row],[Т1]]+Таблица1[[#This Row],[X6, мм]]</f>
        <v>0</v>
      </c>
      <c r="CA2763" s="14">
        <f>Таблица1[[#This Row],[Т2]]+Таблица1[[#This Row],[Lдуг 5,мм]]</f>
        <v>0</v>
      </c>
      <c r="CB2763" s="14">
        <f>Таблица1[[#This Row],[Т3]]+Таблица1[[#This Row],[Y6, мм]]</f>
        <v>0</v>
      </c>
      <c r="CC2763" s="14">
        <f>Таблица1[[#This Row],[Т4]]+Таблица1[[#This Row],[Lдуг 6,мм]]</f>
        <v>0</v>
      </c>
      <c r="CD2763" s="14">
        <f>Таблица1[[#This Row],[Т5]]+Таблица1[[#This Row],[Lдуг 1,мм]]</f>
        <v>0</v>
      </c>
      <c r="CE2763" s="14">
        <f>Таблица1[[#This Row],[Т6]]+Таблица1[[#This Row],[Lпрям1, мм]]</f>
        <v>0</v>
      </c>
      <c r="CF2763" s="15">
        <f>Таблица1[[#This Row],[Т7]]+Таблица1[[#This Row],[Lдуг 2,мм]]</f>
        <v>0</v>
      </c>
      <c r="CG2763" s="14">
        <f>Таблица1[[#This Row],[Т8]]+Таблица1[[#This Row],[Lпрям2, мм]]</f>
        <v>0</v>
      </c>
      <c r="CH2763" s="14">
        <f>Таблица1[[#This Row],[Т9]]-Таблица1[[#This Row],[Т9]]</f>
        <v>0</v>
      </c>
      <c r="CI2763" s="50">
        <f>Таблица1[[#This Row],[Т9]]-Таблица1[[#This Row],[Т8]]</f>
        <v>0</v>
      </c>
      <c r="CJ2763" s="54">
        <f>Таблица1[[#This Row],[Т9]]-Таблица1[[#This Row],[Т7]]</f>
        <v>0</v>
      </c>
      <c r="CK2763" s="14">
        <f>Таблица1[[#This Row],[Т9]]-Таблица1[[#This Row],[Т6]]</f>
        <v>0</v>
      </c>
      <c r="CL2763" s="14">
        <f>Таблица1[[#This Row],[Т9]]-Таблица1[[#This Row],[Т5]]</f>
        <v>0</v>
      </c>
      <c r="CM2763" s="14">
        <f>Таблица1[[#This Row],[Т9]]-Таблица1[[#This Row],[Т4]]</f>
        <v>0</v>
      </c>
      <c r="CN2763" s="14">
        <f>Таблица1[[#This Row],[Т9]]-Таблица1[[#This Row],[Т3]]</f>
        <v>0</v>
      </c>
      <c r="CO2763" s="14">
        <f>Таблица1[[#This Row],[Т9]]-Таблица1[[#This Row],[Т2]]</f>
        <v>0</v>
      </c>
      <c r="CP2763" s="14">
        <f>Таблица1[[#This Row],[Т9]]-Таблица1[[#This Row],[Т1]]</f>
        <v>0</v>
      </c>
      <c r="CQ2763" s="14">
        <f>Таблица1[[#This Row],[Т9]]-Таблица1[[#This Row],[угол обхв6]]</f>
        <v>0</v>
      </c>
      <c r="CR2763" s="14">
        <f>Таблица1[[#This Row],[Т9]]-Таблица1[[#This Row],[угол обхв5]]</f>
        <v>0</v>
      </c>
      <c r="CS2763" s="14">
        <f>Таблица1[[#This Row],[Т9]]-Таблица1[[#This Row],[угол обхв4]]</f>
        <v>0</v>
      </c>
      <c r="CT2763" s="14">
        <f>Таблица1[[#This Row],[Lкан_прям, мм]]+Таблица1[[#This Row],[Lкан_дуг, мм]]+Таблица1[[#This Row],[Lкан_леб,мм]]</f>
        <v>0</v>
      </c>
      <c r="CU2763" s="16">
        <f>Таблица1[[#This Row],[Lкан_леб,мм]]</f>
        <v>0</v>
      </c>
      <c r="CV2763" s="14">
        <f>2534431-(Таблица1[[#This Row],[Т23]]+Таблица1[[#This Row],[угол обхв3]])</f>
        <v>2534431</v>
      </c>
      <c r="CW2763" s="50">
        <f>SUM(X2763:AC2763,AD2763:AI2763)-Таблица1[[#This Row],[lподв_min, мм]]</f>
        <v>0</v>
      </c>
      <c r="CX2763" s="17">
        <f>CW3202-Таблица1[[#This Row],[Суммарная длина каната]]</f>
        <v>-2534431</v>
      </c>
    </row>
    <row r="2764" spans="1:102" x14ac:dyDescent="0.25">
      <c r="BV2764" s="14">
        <f>Таблица1[[#This Row],[Lкан_леб,мм]]</f>
        <v>0</v>
      </c>
      <c r="BW2764" s="50">
        <f>Таблица1[[#This Row],[угол обхв4]]+Таблица1[[#This Row],[Lдуг 3,мм]]</f>
        <v>0</v>
      </c>
      <c r="BX2764" s="54">
        <f>Таблица1[[#This Row],[угол обхв5]]+Таблица1[[#This Row],[Y5, мм]]</f>
        <v>0</v>
      </c>
      <c r="BY2764" s="14">
        <f>Таблица1[[#This Row],[угол обхв6]]+Таблица1[[#This Row],[Lдуг 4,мм]]</f>
        <v>0</v>
      </c>
      <c r="BZ2764" s="14">
        <f>Таблица1[[#This Row],[Т1]]+Таблица1[[#This Row],[X6, мм]]</f>
        <v>0</v>
      </c>
      <c r="CA2764" s="14">
        <f>Таблица1[[#This Row],[Т2]]+Таблица1[[#This Row],[Lдуг 5,мм]]</f>
        <v>0</v>
      </c>
      <c r="CB2764" s="14">
        <f>Таблица1[[#This Row],[Т3]]+Таблица1[[#This Row],[Y6, мм]]</f>
        <v>0</v>
      </c>
      <c r="CC2764" s="14">
        <f>Таблица1[[#This Row],[Т4]]+Таблица1[[#This Row],[Lдуг 6,мм]]</f>
        <v>0</v>
      </c>
      <c r="CD2764" s="14">
        <f>Таблица1[[#This Row],[Т5]]+Таблица1[[#This Row],[Lдуг 1,мм]]</f>
        <v>0</v>
      </c>
      <c r="CE2764" s="14">
        <f>Таблица1[[#This Row],[Т6]]+Таблица1[[#This Row],[Lпрям1, мм]]</f>
        <v>0</v>
      </c>
      <c r="CF2764" s="15">
        <f>Таблица1[[#This Row],[Т7]]+Таблица1[[#This Row],[Lдуг 2,мм]]</f>
        <v>0</v>
      </c>
      <c r="CG2764" s="14">
        <f>Таблица1[[#This Row],[Т8]]+Таблица1[[#This Row],[Lпрям2, мм]]</f>
        <v>0</v>
      </c>
      <c r="CH2764" s="14">
        <f>Таблица1[[#This Row],[Т9]]-Таблица1[[#This Row],[Т9]]</f>
        <v>0</v>
      </c>
      <c r="CI2764" s="50">
        <f>Таблица1[[#This Row],[Т9]]-Таблица1[[#This Row],[Т8]]</f>
        <v>0</v>
      </c>
      <c r="CJ2764" s="54">
        <f>Таблица1[[#This Row],[Т9]]-Таблица1[[#This Row],[Т7]]</f>
        <v>0</v>
      </c>
      <c r="CK2764" s="14">
        <f>Таблица1[[#This Row],[Т9]]-Таблица1[[#This Row],[Т6]]</f>
        <v>0</v>
      </c>
      <c r="CL2764" s="14">
        <f>Таблица1[[#This Row],[Т9]]-Таблица1[[#This Row],[Т5]]</f>
        <v>0</v>
      </c>
      <c r="CM2764" s="14">
        <f>Таблица1[[#This Row],[Т9]]-Таблица1[[#This Row],[Т4]]</f>
        <v>0</v>
      </c>
      <c r="CN2764" s="14">
        <f>Таблица1[[#This Row],[Т9]]-Таблица1[[#This Row],[Т3]]</f>
        <v>0</v>
      </c>
      <c r="CO2764" s="14">
        <f>Таблица1[[#This Row],[Т9]]-Таблица1[[#This Row],[Т2]]</f>
        <v>0</v>
      </c>
      <c r="CP2764" s="14">
        <f>Таблица1[[#This Row],[Т9]]-Таблица1[[#This Row],[Т1]]</f>
        <v>0</v>
      </c>
      <c r="CQ2764" s="14">
        <f>Таблица1[[#This Row],[Т9]]-Таблица1[[#This Row],[угол обхв6]]</f>
        <v>0</v>
      </c>
      <c r="CR2764" s="14">
        <f>Таблица1[[#This Row],[Т9]]-Таблица1[[#This Row],[угол обхв5]]</f>
        <v>0</v>
      </c>
      <c r="CS2764" s="14">
        <f>Таблица1[[#This Row],[Т9]]-Таблица1[[#This Row],[угол обхв4]]</f>
        <v>0</v>
      </c>
      <c r="CT2764" s="14">
        <f>Таблица1[[#This Row],[Lкан_прям, мм]]+Таблица1[[#This Row],[Lкан_дуг, мм]]+Таблица1[[#This Row],[Lкан_леб,мм]]</f>
        <v>0</v>
      </c>
      <c r="CU2764" s="16">
        <f>Таблица1[[#This Row],[Lкан_леб,мм]]</f>
        <v>0</v>
      </c>
      <c r="CV2764" s="14">
        <f>2534431-(Таблица1[[#This Row],[Т23]]+Таблица1[[#This Row],[угол обхв3]])</f>
        <v>2534431</v>
      </c>
      <c r="CW2764" s="50">
        <f>SUM(X2764:AC2764,AD2764:AI2764)-Таблица1[[#This Row],[lподв_min, мм]]</f>
        <v>0</v>
      </c>
      <c r="CX2764" s="17">
        <f>CW3203-Таблица1[[#This Row],[Суммарная длина каната]]</f>
        <v>-2534431</v>
      </c>
    </row>
    <row r="2765" spans="1:102" x14ac:dyDescent="0.25">
      <c r="BV2765" s="14">
        <f>Таблица1[[#This Row],[Lкан_леб,мм]]</f>
        <v>0</v>
      </c>
      <c r="BW2765" s="50">
        <f>Таблица1[[#This Row],[угол обхв4]]+Таблица1[[#This Row],[Lдуг 3,мм]]</f>
        <v>0</v>
      </c>
      <c r="BX2765" s="54">
        <f>Таблица1[[#This Row],[угол обхв5]]+Таблица1[[#This Row],[Y5, мм]]</f>
        <v>0</v>
      </c>
      <c r="BY2765" s="14">
        <f>Таблица1[[#This Row],[угол обхв6]]+Таблица1[[#This Row],[Lдуг 4,мм]]</f>
        <v>0</v>
      </c>
      <c r="BZ2765" s="14">
        <f>Таблица1[[#This Row],[Т1]]+Таблица1[[#This Row],[X6, мм]]</f>
        <v>0</v>
      </c>
      <c r="CA2765" s="14">
        <f>Таблица1[[#This Row],[Т2]]+Таблица1[[#This Row],[Lдуг 5,мм]]</f>
        <v>0</v>
      </c>
      <c r="CB2765" s="14">
        <f>Таблица1[[#This Row],[Т3]]+Таблица1[[#This Row],[Y6, мм]]</f>
        <v>0</v>
      </c>
      <c r="CC2765" s="14">
        <f>Таблица1[[#This Row],[Т4]]+Таблица1[[#This Row],[Lдуг 6,мм]]</f>
        <v>0</v>
      </c>
      <c r="CD2765" s="14">
        <f>Таблица1[[#This Row],[Т5]]+Таблица1[[#This Row],[Lдуг 1,мм]]</f>
        <v>0</v>
      </c>
      <c r="CE2765" s="14">
        <f>Таблица1[[#This Row],[Т6]]+Таблица1[[#This Row],[Lпрям1, мм]]</f>
        <v>0</v>
      </c>
      <c r="CF2765" s="15">
        <f>Таблица1[[#This Row],[Т7]]+Таблица1[[#This Row],[Lдуг 2,мм]]</f>
        <v>0</v>
      </c>
      <c r="CG2765" s="14">
        <f>Таблица1[[#This Row],[Т8]]+Таблица1[[#This Row],[Lпрям2, мм]]</f>
        <v>0</v>
      </c>
      <c r="CH2765" s="14">
        <f>Таблица1[[#This Row],[Т9]]-Таблица1[[#This Row],[Т9]]</f>
        <v>0</v>
      </c>
      <c r="CI2765" s="50">
        <f>Таблица1[[#This Row],[Т9]]-Таблица1[[#This Row],[Т8]]</f>
        <v>0</v>
      </c>
      <c r="CJ2765" s="54">
        <f>Таблица1[[#This Row],[Т9]]-Таблица1[[#This Row],[Т7]]</f>
        <v>0</v>
      </c>
      <c r="CK2765" s="14">
        <f>Таблица1[[#This Row],[Т9]]-Таблица1[[#This Row],[Т6]]</f>
        <v>0</v>
      </c>
      <c r="CL2765" s="14">
        <f>Таблица1[[#This Row],[Т9]]-Таблица1[[#This Row],[Т5]]</f>
        <v>0</v>
      </c>
      <c r="CM2765" s="14">
        <f>Таблица1[[#This Row],[Т9]]-Таблица1[[#This Row],[Т4]]</f>
        <v>0</v>
      </c>
      <c r="CN2765" s="14">
        <f>Таблица1[[#This Row],[Т9]]-Таблица1[[#This Row],[Т3]]</f>
        <v>0</v>
      </c>
      <c r="CO2765" s="14">
        <f>Таблица1[[#This Row],[Т9]]-Таблица1[[#This Row],[Т2]]</f>
        <v>0</v>
      </c>
      <c r="CP2765" s="14">
        <f>Таблица1[[#This Row],[Т9]]-Таблица1[[#This Row],[Т1]]</f>
        <v>0</v>
      </c>
      <c r="CQ2765" s="14">
        <f>Таблица1[[#This Row],[Т9]]-Таблица1[[#This Row],[угол обхв6]]</f>
        <v>0</v>
      </c>
      <c r="CR2765" s="14">
        <f>Таблица1[[#This Row],[Т9]]-Таблица1[[#This Row],[угол обхв5]]</f>
        <v>0</v>
      </c>
      <c r="CS2765" s="14">
        <f>Таблица1[[#This Row],[Т9]]-Таблица1[[#This Row],[угол обхв4]]</f>
        <v>0</v>
      </c>
      <c r="CT2765" s="14">
        <f>Таблица1[[#This Row],[Lкан_прям, мм]]+Таблица1[[#This Row],[Lкан_дуг, мм]]+Таблица1[[#This Row],[Lкан_леб,мм]]</f>
        <v>0</v>
      </c>
      <c r="CU2765" s="16">
        <f>Таблица1[[#This Row],[Lкан_леб,мм]]</f>
        <v>0</v>
      </c>
      <c r="CV2765" s="14">
        <f>2534431-(Таблица1[[#This Row],[Т23]]+Таблица1[[#This Row],[угол обхв3]])</f>
        <v>2534431</v>
      </c>
      <c r="CW2765" s="50">
        <f>SUM(X2765:AC2765,AD2765:AI2765)-Таблица1[[#This Row],[lподв_min, мм]]</f>
        <v>0</v>
      </c>
      <c r="CX2765" s="17">
        <f>CW3204-Таблица1[[#This Row],[Суммарная длина каната]]</f>
        <v>-2534431</v>
      </c>
    </row>
    <row r="2766" spans="1:102" x14ac:dyDescent="0.25">
      <c r="BV2766" s="14">
        <f>Таблица1[[#This Row],[Lкан_леб,мм]]</f>
        <v>0</v>
      </c>
      <c r="BW2766" s="50">
        <f>Таблица1[[#This Row],[угол обхв4]]+Таблица1[[#This Row],[Lдуг 3,мм]]</f>
        <v>0</v>
      </c>
      <c r="BX2766" s="54">
        <f>Таблица1[[#This Row],[угол обхв5]]+Таблица1[[#This Row],[Y5, мм]]</f>
        <v>0</v>
      </c>
      <c r="BY2766" s="14">
        <f>Таблица1[[#This Row],[угол обхв6]]+Таблица1[[#This Row],[Lдуг 4,мм]]</f>
        <v>0</v>
      </c>
      <c r="BZ2766" s="14">
        <f>Таблица1[[#This Row],[Т1]]+Таблица1[[#This Row],[X6, мм]]</f>
        <v>0</v>
      </c>
      <c r="CA2766" s="14">
        <f>Таблица1[[#This Row],[Т2]]+Таблица1[[#This Row],[Lдуг 5,мм]]</f>
        <v>0</v>
      </c>
      <c r="CB2766" s="14">
        <f>Таблица1[[#This Row],[Т3]]+Таблица1[[#This Row],[Y6, мм]]</f>
        <v>0</v>
      </c>
      <c r="CC2766" s="14">
        <f>Таблица1[[#This Row],[Т4]]+Таблица1[[#This Row],[Lдуг 6,мм]]</f>
        <v>0</v>
      </c>
      <c r="CD2766" s="14">
        <f>Таблица1[[#This Row],[Т5]]+Таблица1[[#This Row],[Lдуг 1,мм]]</f>
        <v>0</v>
      </c>
      <c r="CE2766" s="14">
        <f>Таблица1[[#This Row],[Т6]]+Таблица1[[#This Row],[Lпрям1, мм]]</f>
        <v>0</v>
      </c>
      <c r="CF2766" s="15">
        <f>Таблица1[[#This Row],[Т7]]+Таблица1[[#This Row],[Lдуг 2,мм]]</f>
        <v>0</v>
      </c>
      <c r="CG2766" s="14">
        <f>Таблица1[[#This Row],[Т8]]+Таблица1[[#This Row],[Lпрям2, мм]]</f>
        <v>0</v>
      </c>
      <c r="CH2766" s="14">
        <f>Таблица1[[#This Row],[Т9]]-Таблица1[[#This Row],[Т9]]</f>
        <v>0</v>
      </c>
      <c r="CI2766" s="50">
        <f>Таблица1[[#This Row],[Т9]]-Таблица1[[#This Row],[Т8]]</f>
        <v>0</v>
      </c>
      <c r="CJ2766" s="54">
        <f>Таблица1[[#This Row],[Т9]]-Таблица1[[#This Row],[Т7]]</f>
        <v>0</v>
      </c>
      <c r="CK2766" s="14">
        <f>Таблица1[[#This Row],[Т9]]-Таблица1[[#This Row],[Т6]]</f>
        <v>0</v>
      </c>
      <c r="CL2766" s="14">
        <f>Таблица1[[#This Row],[Т9]]-Таблица1[[#This Row],[Т5]]</f>
        <v>0</v>
      </c>
      <c r="CM2766" s="14">
        <f>Таблица1[[#This Row],[Т9]]-Таблица1[[#This Row],[Т4]]</f>
        <v>0</v>
      </c>
      <c r="CN2766" s="14">
        <f>Таблица1[[#This Row],[Т9]]-Таблица1[[#This Row],[Т3]]</f>
        <v>0</v>
      </c>
      <c r="CO2766" s="14">
        <f>Таблица1[[#This Row],[Т9]]-Таблица1[[#This Row],[Т2]]</f>
        <v>0</v>
      </c>
      <c r="CP2766" s="14">
        <f>Таблица1[[#This Row],[Т9]]-Таблица1[[#This Row],[Т1]]</f>
        <v>0</v>
      </c>
      <c r="CQ2766" s="14">
        <f>Таблица1[[#This Row],[Т9]]-Таблица1[[#This Row],[угол обхв6]]</f>
        <v>0</v>
      </c>
      <c r="CR2766" s="14">
        <f>Таблица1[[#This Row],[Т9]]-Таблица1[[#This Row],[угол обхв5]]</f>
        <v>0</v>
      </c>
      <c r="CS2766" s="14">
        <f>Таблица1[[#This Row],[Т9]]-Таблица1[[#This Row],[угол обхв4]]</f>
        <v>0</v>
      </c>
      <c r="CT2766" s="14">
        <f>Таблица1[[#This Row],[Lкан_прям, мм]]+Таблица1[[#This Row],[Lкан_дуг, мм]]+Таблица1[[#This Row],[Lкан_леб,мм]]</f>
        <v>0</v>
      </c>
      <c r="CU2766" s="16">
        <f>Таблица1[[#This Row],[Lкан_леб,мм]]</f>
        <v>0</v>
      </c>
      <c r="CV2766" s="14">
        <f>2534431-(Таблица1[[#This Row],[Т23]]+Таблица1[[#This Row],[угол обхв3]])</f>
        <v>2534431</v>
      </c>
      <c r="CW2766" s="50">
        <f>SUM(X2766:AC2766,AD2766:AI2766)-Таблица1[[#This Row],[lподв_min, мм]]</f>
        <v>0</v>
      </c>
      <c r="CX2766" s="17">
        <f>CW3205-Таблица1[[#This Row],[Суммарная длина каната]]</f>
        <v>-2534431</v>
      </c>
    </row>
    <row r="2767" spans="1:102" x14ac:dyDescent="0.25">
      <c r="BV2767" s="14">
        <f>Таблица1[[#This Row],[Lкан_леб,мм]]</f>
        <v>0</v>
      </c>
      <c r="BW2767" s="50">
        <f>Таблица1[[#This Row],[угол обхв4]]+Таблица1[[#This Row],[Lдуг 3,мм]]</f>
        <v>0</v>
      </c>
      <c r="BX2767" s="54">
        <f>Таблица1[[#This Row],[угол обхв5]]+Таблица1[[#This Row],[Y5, мм]]</f>
        <v>0</v>
      </c>
      <c r="BY2767" s="14">
        <f>Таблица1[[#This Row],[угол обхв6]]+Таблица1[[#This Row],[Lдуг 4,мм]]</f>
        <v>0</v>
      </c>
      <c r="BZ2767" s="14">
        <f>Таблица1[[#This Row],[Т1]]+Таблица1[[#This Row],[X6, мм]]</f>
        <v>0</v>
      </c>
      <c r="CA2767" s="14">
        <f>Таблица1[[#This Row],[Т2]]+Таблица1[[#This Row],[Lдуг 5,мм]]</f>
        <v>0</v>
      </c>
      <c r="CB2767" s="14">
        <f>Таблица1[[#This Row],[Т3]]+Таблица1[[#This Row],[Y6, мм]]</f>
        <v>0</v>
      </c>
      <c r="CC2767" s="14">
        <f>Таблица1[[#This Row],[Т4]]+Таблица1[[#This Row],[Lдуг 6,мм]]</f>
        <v>0</v>
      </c>
      <c r="CD2767" s="14">
        <f>Таблица1[[#This Row],[Т5]]+Таблица1[[#This Row],[Lдуг 1,мм]]</f>
        <v>0</v>
      </c>
      <c r="CE2767" s="14">
        <f>Таблица1[[#This Row],[Т6]]+Таблица1[[#This Row],[Lпрям1, мм]]</f>
        <v>0</v>
      </c>
      <c r="CF2767" s="15">
        <f>Таблица1[[#This Row],[Т7]]+Таблица1[[#This Row],[Lдуг 2,мм]]</f>
        <v>0</v>
      </c>
      <c r="CG2767" s="14">
        <f>Таблица1[[#This Row],[Т8]]+Таблица1[[#This Row],[Lпрям2, мм]]</f>
        <v>0</v>
      </c>
      <c r="CH2767" s="14">
        <f>Таблица1[[#This Row],[Т9]]-Таблица1[[#This Row],[Т9]]</f>
        <v>0</v>
      </c>
      <c r="CI2767" s="50">
        <f>Таблица1[[#This Row],[Т9]]-Таблица1[[#This Row],[Т8]]</f>
        <v>0</v>
      </c>
      <c r="CJ2767" s="54">
        <f>Таблица1[[#This Row],[Т9]]-Таблица1[[#This Row],[Т7]]</f>
        <v>0</v>
      </c>
      <c r="CK2767" s="14">
        <f>Таблица1[[#This Row],[Т9]]-Таблица1[[#This Row],[Т6]]</f>
        <v>0</v>
      </c>
      <c r="CL2767" s="14">
        <f>Таблица1[[#This Row],[Т9]]-Таблица1[[#This Row],[Т5]]</f>
        <v>0</v>
      </c>
      <c r="CM2767" s="14">
        <f>Таблица1[[#This Row],[Т9]]-Таблица1[[#This Row],[Т4]]</f>
        <v>0</v>
      </c>
      <c r="CN2767" s="14">
        <f>Таблица1[[#This Row],[Т9]]-Таблица1[[#This Row],[Т3]]</f>
        <v>0</v>
      </c>
      <c r="CO2767" s="14">
        <f>Таблица1[[#This Row],[Т9]]-Таблица1[[#This Row],[Т2]]</f>
        <v>0</v>
      </c>
      <c r="CP2767" s="14">
        <f>Таблица1[[#This Row],[Т9]]-Таблица1[[#This Row],[Т1]]</f>
        <v>0</v>
      </c>
      <c r="CQ2767" s="14">
        <f>Таблица1[[#This Row],[Т9]]-Таблица1[[#This Row],[угол обхв6]]</f>
        <v>0</v>
      </c>
      <c r="CR2767" s="14">
        <f>Таблица1[[#This Row],[Т9]]-Таблица1[[#This Row],[угол обхв5]]</f>
        <v>0</v>
      </c>
      <c r="CS2767" s="14">
        <f>Таблица1[[#This Row],[Т9]]-Таблица1[[#This Row],[угол обхв4]]</f>
        <v>0</v>
      </c>
      <c r="CT2767" s="14">
        <f>Таблица1[[#This Row],[Lкан_прям, мм]]+Таблица1[[#This Row],[Lкан_дуг, мм]]+Таблица1[[#This Row],[Lкан_леб,мм]]</f>
        <v>0</v>
      </c>
      <c r="CU2767" s="16">
        <f>Таблица1[[#This Row],[Lкан_леб,мм]]</f>
        <v>0</v>
      </c>
      <c r="CV2767" s="14">
        <f>2534431-(Таблица1[[#This Row],[Т23]]+Таблица1[[#This Row],[угол обхв3]])</f>
        <v>2534431</v>
      </c>
      <c r="CW2767" s="50">
        <f>SUM(X2767:AC2767,AD2767:AI2767)-Таблица1[[#This Row],[lподв_min, мм]]</f>
        <v>0</v>
      </c>
      <c r="CX2767" s="17">
        <f>CW3206-Таблица1[[#This Row],[Суммарная длина каната]]</f>
        <v>-2534431</v>
      </c>
    </row>
    <row r="2768" spans="1:102" x14ac:dyDescent="0.25">
      <c r="BV2768" s="14">
        <f>Таблица1[[#This Row],[Lкан_леб,мм]]</f>
        <v>0</v>
      </c>
      <c r="BW2768" s="50">
        <f>Таблица1[[#This Row],[угол обхв4]]+Таблица1[[#This Row],[Lдуг 3,мм]]</f>
        <v>0</v>
      </c>
      <c r="BX2768" s="54">
        <f>Таблица1[[#This Row],[угол обхв5]]+Таблица1[[#This Row],[Y5, мм]]</f>
        <v>0</v>
      </c>
      <c r="BY2768" s="14">
        <f>Таблица1[[#This Row],[угол обхв6]]+Таблица1[[#This Row],[Lдуг 4,мм]]</f>
        <v>0</v>
      </c>
      <c r="BZ2768" s="14">
        <f>Таблица1[[#This Row],[Т1]]+Таблица1[[#This Row],[X6, мм]]</f>
        <v>0</v>
      </c>
      <c r="CA2768" s="14">
        <f>Таблица1[[#This Row],[Т2]]+Таблица1[[#This Row],[Lдуг 5,мм]]</f>
        <v>0</v>
      </c>
      <c r="CB2768" s="14">
        <f>Таблица1[[#This Row],[Т3]]+Таблица1[[#This Row],[Y6, мм]]</f>
        <v>0</v>
      </c>
      <c r="CC2768" s="14">
        <f>Таблица1[[#This Row],[Т4]]+Таблица1[[#This Row],[Lдуг 6,мм]]</f>
        <v>0</v>
      </c>
      <c r="CD2768" s="14">
        <f>Таблица1[[#This Row],[Т5]]+Таблица1[[#This Row],[Lдуг 1,мм]]</f>
        <v>0</v>
      </c>
      <c r="CE2768" s="14">
        <f>Таблица1[[#This Row],[Т6]]+Таблица1[[#This Row],[Lпрям1, мм]]</f>
        <v>0</v>
      </c>
      <c r="CF2768" s="15">
        <f>Таблица1[[#This Row],[Т7]]+Таблица1[[#This Row],[Lдуг 2,мм]]</f>
        <v>0</v>
      </c>
      <c r="CG2768" s="14">
        <f>Таблица1[[#This Row],[Т8]]+Таблица1[[#This Row],[Lпрям2, мм]]</f>
        <v>0</v>
      </c>
      <c r="CH2768" s="14">
        <f>Таблица1[[#This Row],[Т9]]-Таблица1[[#This Row],[Т9]]</f>
        <v>0</v>
      </c>
      <c r="CI2768" s="50">
        <f>Таблица1[[#This Row],[Т9]]-Таблица1[[#This Row],[Т8]]</f>
        <v>0</v>
      </c>
      <c r="CJ2768" s="54">
        <f>Таблица1[[#This Row],[Т9]]-Таблица1[[#This Row],[Т7]]</f>
        <v>0</v>
      </c>
      <c r="CK2768" s="14">
        <f>Таблица1[[#This Row],[Т9]]-Таблица1[[#This Row],[Т6]]</f>
        <v>0</v>
      </c>
      <c r="CL2768" s="14">
        <f>Таблица1[[#This Row],[Т9]]-Таблица1[[#This Row],[Т5]]</f>
        <v>0</v>
      </c>
      <c r="CM2768" s="14">
        <f>Таблица1[[#This Row],[Т9]]-Таблица1[[#This Row],[Т4]]</f>
        <v>0</v>
      </c>
      <c r="CN2768" s="14">
        <f>Таблица1[[#This Row],[Т9]]-Таблица1[[#This Row],[Т3]]</f>
        <v>0</v>
      </c>
      <c r="CO2768" s="14">
        <f>Таблица1[[#This Row],[Т9]]-Таблица1[[#This Row],[Т2]]</f>
        <v>0</v>
      </c>
      <c r="CP2768" s="14">
        <f>Таблица1[[#This Row],[Т9]]-Таблица1[[#This Row],[Т1]]</f>
        <v>0</v>
      </c>
      <c r="CQ2768" s="14">
        <f>Таблица1[[#This Row],[Т9]]-Таблица1[[#This Row],[угол обхв6]]</f>
        <v>0</v>
      </c>
      <c r="CR2768" s="14">
        <f>Таблица1[[#This Row],[Т9]]-Таблица1[[#This Row],[угол обхв5]]</f>
        <v>0</v>
      </c>
      <c r="CS2768" s="14">
        <f>Таблица1[[#This Row],[Т9]]-Таблица1[[#This Row],[угол обхв4]]</f>
        <v>0</v>
      </c>
      <c r="CT2768" s="14">
        <f>Таблица1[[#This Row],[Lкан_прям, мм]]+Таблица1[[#This Row],[Lкан_дуг, мм]]+Таблица1[[#This Row],[Lкан_леб,мм]]</f>
        <v>0</v>
      </c>
      <c r="CU2768" s="16">
        <f>Таблица1[[#This Row],[Lкан_леб,мм]]</f>
        <v>0</v>
      </c>
      <c r="CV2768" s="14">
        <f>2534431-(Таблица1[[#This Row],[Т23]]+Таблица1[[#This Row],[угол обхв3]])</f>
        <v>2534431</v>
      </c>
      <c r="CW2768" s="50">
        <f>SUM(X2768:AC2768,AD2768:AI2768)-Таблица1[[#This Row],[lподв_min, мм]]</f>
        <v>0</v>
      </c>
      <c r="CX2768" s="17">
        <f>CW3207-Таблица1[[#This Row],[Суммарная длина каната]]</f>
        <v>-2534431</v>
      </c>
    </row>
    <row r="2769" spans="74:102" x14ac:dyDescent="0.25">
      <c r="BV2769" s="14">
        <f>Таблица1[[#This Row],[Lкан_леб,мм]]</f>
        <v>0</v>
      </c>
      <c r="BW2769" s="50">
        <f>Таблица1[[#This Row],[угол обхв4]]+Таблица1[[#This Row],[Lдуг 3,мм]]</f>
        <v>0</v>
      </c>
      <c r="BX2769" s="54">
        <f>Таблица1[[#This Row],[угол обхв5]]+Таблица1[[#This Row],[Y5, мм]]</f>
        <v>0</v>
      </c>
      <c r="BY2769" s="14">
        <f>Таблица1[[#This Row],[угол обхв6]]+Таблица1[[#This Row],[Lдуг 4,мм]]</f>
        <v>0</v>
      </c>
      <c r="BZ2769" s="14">
        <f>Таблица1[[#This Row],[Т1]]+Таблица1[[#This Row],[X6, мм]]</f>
        <v>0</v>
      </c>
      <c r="CA2769" s="14">
        <f>Таблица1[[#This Row],[Т2]]+Таблица1[[#This Row],[Lдуг 5,мм]]</f>
        <v>0</v>
      </c>
      <c r="CB2769" s="14">
        <f>Таблица1[[#This Row],[Т3]]+Таблица1[[#This Row],[Y6, мм]]</f>
        <v>0</v>
      </c>
      <c r="CC2769" s="14">
        <f>Таблица1[[#This Row],[Т4]]+Таблица1[[#This Row],[Lдуг 6,мм]]</f>
        <v>0</v>
      </c>
      <c r="CD2769" s="14">
        <f>Таблица1[[#This Row],[Т5]]+Таблица1[[#This Row],[Lдуг 1,мм]]</f>
        <v>0</v>
      </c>
      <c r="CE2769" s="14">
        <f>Таблица1[[#This Row],[Т6]]+Таблица1[[#This Row],[Lпрям1, мм]]</f>
        <v>0</v>
      </c>
      <c r="CF2769" s="15">
        <f>Таблица1[[#This Row],[Т7]]+Таблица1[[#This Row],[Lдуг 2,мм]]</f>
        <v>0</v>
      </c>
      <c r="CG2769" s="14">
        <f>Таблица1[[#This Row],[Т8]]+Таблица1[[#This Row],[Lпрям2, мм]]</f>
        <v>0</v>
      </c>
      <c r="CH2769" s="14">
        <f>Таблица1[[#This Row],[Т9]]-Таблица1[[#This Row],[Т9]]</f>
        <v>0</v>
      </c>
      <c r="CI2769" s="50">
        <f>Таблица1[[#This Row],[Т9]]-Таблица1[[#This Row],[Т8]]</f>
        <v>0</v>
      </c>
      <c r="CJ2769" s="54">
        <f>Таблица1[[#This Row],[Т9]]-Таблица1[[#This Row],[Т7]]</f>
        <v>0</v>
      </c>
      <c r="CK2769" s="14">
        <f>Таблица1[[#This Row],[Т9]]-Таблица1[[#This Row],[Т6]]</f>
        <v>0</v>
      </c>
      <c r="CL2769" s="14">
        <f>Таблица1[[#This Row],[Т9]]-Таблица1[[#This Row],[Т5]]</f>
        <v>0</v>
      </c>
      <c r="CM2769" s="14">
        <f>Таблица1[[#This Row],[Т9]]-Таблица1[[#This Row],[Т4]]</f>
        <v>0</v>
      </c>
      <c r="CN2769" s="14">
        <f>Таблица1[[#This Row],[Т9]]-Таблица1[[#This Row],[Т3]]</f>
        <v>0</v>
      </c>
      <c r="CO2769" s="14">
        <f>Таблица1[[#This Row],[Т9]]-Таблица1[[#This Row],[Т2]]</f>
        <v>0</v>
      </c>
      <c r="CP2769" s="14">
        <f>Таблица1[[#This Row],[Т9]]-Таблица1[[#This Row],[Т1]]</f>
        <v>0</v>
      </c>
      <c r="CQ2769" s="14">
        <f>Таблица1[[#This Row],[Т9]]-Таблица1[[#This Row],[угол обхв6]]</f>
        <v>0</v>
      </c>
      <c r="CR2769" s="14">
        <f>Таблица1[[#This Row],[Т9]]-Таблица1[[#This Row],[угол обхв5]]</f>
        <v>0</v>
      </c>
      <c r="CS2769" s="14">
        <f>Таблица1[[#This Row],[Т9]]-Таблица1[[#This Row],[угол обхв4]]</f>
        <v>0</v>
      </c>
      <c r="CT2769" s="14">
        <f>Таблица1[[#This Row],[Lкан_прям, мм]]+Таблица1[[#This Row],[Lкан_дуг, мм]]+Таблица1[[#This Row],[Lкан_леб,мм]]</f>
        <v>0</v>
      </c>
      <c r="CU2769" s="16">
        <f>Таблица1[[#This Row],[Lкан_леб,мм]]</f>
        <v>0</v>
      </c>
      <c r="CV2769" s="14">
        <f>2534431-(Таблица1[[#This Row],[Т23]]+Таблица1[[#This Row],[угол обхв3]])</f>
        <v>2534431</v>
      </c>
      <c r="CW2769" s="50">
        <f>SUM(X2769:AC2769,AD2769:AI2769)-Таблица1[[#This Row],[lподв_min, мм]]</f>
        <v>0</v>
      </c>
      <c r="CX2769" s="17">
        <f>CW3208-Таблица1[[#This Row],[Суммарная длина каната]]</f>
        <v>-2534431</v>
      </c>
    </row>
    <row r="2770" spans="74:102" x14ac:dyDescent="0.25">
      <c r="BV2770" s="14">
        <f>Таблица1[[#This Row],[Lкан_леб,мм]]</f>
        <v>0</v>
      </c>
      <c r="BW2770" s="50">
        <f>Таблица1[[#This Row],[угол обхв4]]+Таблица1[[#This Row],[Lдуг 3,мм]]</f>
        <v>0</v>
      </c>
      <c r="BX2770" s="54">
        <f>Таблица1[[#This Row],[угол обхв5]]+Таблица1[[#This Row],[Y5, мм]]</f>
        <v>0</v>
      </c>
      <c r="BY2770" s="14">
        <f>Таблица1[[#This Row],[угол обхв6]]+Таблица1[[#This Row],[Lдуг 4,мм]]</f>
        <v>0</v>
      </c>
      <c r="BZ2770" s="14">
        <f>Таблица1[[#This Row],[Т1]]+Таблица1[[#This Row],[X6, мм]]</f>
        <v>0</v>
      </c>
      <c r="CA2770" s="14">
        <f>Таблица1[[#This Row],[Т2]]+Таблица1[[#This Row],[Lдуг 5,мм]]</f>
        <v>0</v>
      </c>
      <c r="CB2770" s="14">
        <f>Таблица1[[#This Row],[Т3]]+Таблица1[[#This Row],[Y6, мм]]</f>
        <v>0</v>
      </c>
      <c r="CC2770" s="14">
        <f>Таблица1[[#This Row],[Т4]]+Таблица1[[#This Row],[Lдуг 6,мм]]</f>
        <v>0</v>
      </c>
      <c r="CD2770" s="14">
        <f>Таблица1[[#This Row],[Т5]]+Таблица1[[#This Row],[Lдуг 1,мм]]</f>
        <v>0</v>
      </c>
      <c r="CE2770" s="14">
        <f>Таблица1[[#This Row],[Т6]]+Таблица1[[#This Row],[Lпрям1, мм]]</f>
        <v>0</v>
      </c>
      <c r="CF2770" s="15">
        <f>Таблица1[[#This Row],[Т7]]+Таблица1[[#This Row],[Lдуг 2,мм]]</f>
        <v>0</v>
      </c>
      <c r="CG2770" s="14">
        <f>Таблица1[[#This Row],[Т8]]+Таблица1[[#This Row],[Lпрям2, мм]]</f>
        <v>0</v>
      </c>
      <c r="CH2770" s="14">
        <f>Таблица1[[#This Row],[Т9]]-Таблица1[[#This Row],[Т9]]</f>
        <v>0</v>
      </c>
      <c r="CI2770" s="50">
        <f>Таблица1[[#This Row],[Т9]]-Таблица1[[#This Row],[Т8]]</f>
        <v>0</v>
      </c>
      <c r="CJ2770" s="54">
        <f>Таблица1[[#This Row],[Т9]]-Таблица1[[#This Row],[Т7]]</f>
        <v>0</v>
      </c>
      <c r="CK2770" s="14">
        <f>Таблица1[[#This Row],[Т9]]-Таблица1[[#This Row],[Т6]]</f>
        <v>0</v>
      </c>
      <c r="CL2770" s="14">
        <f>Таблица1[[#This Row],[Т9]]-Таблица1[[#This Row],[Т5]]</f>
        <v>0</v>
      </c>
      <c r="CM2770" s="14">
        <f>Таблица1[[#This Row],[Т9]]-Таблица1[[#This Row],[Т4]]</f>
        <v>0</v>
      </c>
      <c r="CN2770" s="14">
        <f>Таблица1[[#This Row],[Т9]]-Таблица1[[#This Row],[Т3]]</f>
        <v>0</v>
      </c>
      <c r="CO2770" s="14">
        <f>Таблица1[[#This Row],[Т9]]-Таблица1[[#This Row],[Т2]]</f>
        <v>0</v>
      </c>
      <c r="CP2770" s="14">
        <f>Таблица1[[#This Row],[Т9]]-Таблица1[[#This Row],[Т1]]</f>
        <v>0</v>
      </c>
      <c r="CQ2770" s="14">
        <f>Таблица1[[#This Row],[Т9]]-Таблица1[[#This Row],[угол обхв6]]</f>
        <v>0</v>
      </c>
      <c r="CR2770" s="14">
        <f>Таблица1[[#This Row],[Т9]]-Таблица1[[#This Row],[угол обхв5]]</f>
        <v>0</v>
      </c>
      <c r="CS2770" s="14">
        <f>Таблица1[[#This Row],[Т9]]-Таблица1[[#This Row],[угол обхв4]]</f>
        <v>0</v>
      </c>
      <c r="CT2770" s="14">
        <f>Таблица1[[#This Row],[Lкан_прям, мм]]+Таблица1[[#This Row],[Lкан_дуг, мм]]+Таблица1[[#This Row],[Lкан_леб,мм]]</f>
        <v>0</v>
      </c>
      <c r="CU2770" s="16">
        <f>Таблица1[[#This Row],[Lкан_леб,мм]]</f>
        <v>0</v>
      </c>
      <c r="CV2770" s="14">
        <f>2534431-(Таблица1[[#This Row],[Т23]]+Таблица1[[#This Row],[угол обхв3]])</f>
        <v>2534431</v>
      </c>
      <c r="CW2770" s="50">
        <f>SUM(X2770:AC2770,AD2770:AI2770)-Таблица1[[#This Row],[lподв_min, мм]]</f>
        <v>0</v>
      </c>
      <c r="CX2770" s="17">
        <f>CW3209-Таблица1[[#This Row],[Суммарная длина каната]]</f>
        <v>-2534431</v>
      </c>
    </row>
    <row r="2771" spans="74:102" x14ac:dyDescent="0.25">
      <c r="BV2771" s="14">
        <f>Таблица1[[#This Row],[Lкан_леб,мм]]</f>
        <v>0</v>
      </c>
      <c r="BW2771" s="50">
        <f>Таблица1[[#This Row],[угол обхв4]]+Таблица1[[#This Row],[Lдуг 3,мм]]</f>
        <v>0</v>
      </c>
      <c r="BX2771" s="54">
        <f>Таблица1[[#This Row],[угол обхв5]]+Таблица1[[#This Row],[Y5, мм]]</f>
        <v>0</v>
      </c>
      <c r="BY2771" s="14">
        <f>Таблица1[[#This Row],[угол обхв6]]+Таблица1[[#This Row],[Lдуг 4,мм]]</f>
        <v>0</v>
      </c>
      <c r="BZ2771" s="14">
        <f>Таблица1[[#This Row],[Т1]]+Таблица1[[#This Row],[X6, мм]]</f>
        <v>0</v>
      </c>
      <c r="CA2771" s="14">
        <f>Таблица1[[#This Row],[Т2]]+Таблица1[[#This Row],[Lдуг 5,мм]]</f>
        <v>0</v>
      </c>
      <c r="CB2771" s="14">
        <f>Таблица1[[#This Row],[Т3]]+Таблица1[[#This Row],[Y6, мм]]</f>
        <v>0</v>
      </c>
      <c r="CC2771" s="14">
        <f>Таблица1[[#This Row],[Т4]]+Таблица1[[#This Row],[Lдуг 6,мм]]</f>
        <v>0</v>
      </c>
      <c r="CD2771" s="14">
        <f>Таблица1[[#This Row],[Т5]]+Таблица1[[#This Row],[Lдуг 1,мм]]</f>
        <v>0</v>
      </c>
      <c r="CE2771" s="14">
        <f>Таблица1[[#This Row],[Т6]]+Таблица1[[#This Row],[Lпрям1, мм]]</f>
        <v>0</v>
      </c>
      <c r="CF2771" s="15">
        <f>Таблица1[[#This Row],[Т7]]+Таблица1[[#This Row],[Lдуг 2,мм]]</f>
        <v>0</v>
      </c>
      <c r="CG2771" s="14">
        <f>Таблица1[[#This Row],[Т8]]+Таблица1[[#This Row],[Lпрям2, мм]]</f>
        <v>0</v>
      </c>
      <c r="CH2771" s="14">
        <f>Таблица1[[#This Row],[Т9]]-Таблица1[[#This Row],[Т9]]</f>
        <v>0</v>
      </c>
      <c r="CI2771" s="50">
        <f>Таблица1[[#This Row],[Т9]]-Таблица1[[#This Row],[Т8]]</f>
        <v>0</v>
      </c>
      <c r="CJ2771" s="54">
        <f>Таблица1[[#This Row],[Т9]]-Таблица1[[#This Row],[Т7]]</f>
        <v>0</v>
      </c>
      <c r="CK2771" s="14">
        <f>Таблица1[[#This Row],[Т9]]-Таблица1[[#This Row],[Т6]]</f>
        <v>0</v>
      </c>
      <c r="CL2771" s="14">
        <f>Таблица1[[#This Row],[Т9]]-Таблица1[[#This Row],[Т5]]</f>
        <v>0</v>
      </c>
      <c r="CM2771" s="14">
        <f>Таблица1[[#This Row],[Т9]]-Таблица1[[#This Row],[Т4]]</f>
        <v>0</v>
      </c>
      <c r="CN2771" s="14">
        <f>Таблица1[[#This Row],[Т9]]-Таблица1[[#This Row],[Т3]]</f>
        <v>0</v>
      </c>
      <c r="CO2771" s="14">
        <f>Таблица1[[#This Row],[Т9]]-Таблица1[[#This Row],[Т2]]</f>
        <v>0</v>
      </c>
      <c r="CP2771" s="14">
        <f>Таблица1[[#This Row],[Т9]]-Таблица1[[#This Row],[Т1]]</f>
        <v>0</v>
      </c>
      <c r="CQ2771" s="14">
        <f>Таблица1[[#This Row],[Т9]]-Таблица1[[#This Row],[угол обхв6]]</f>
        <v>0</v>
      </c>
      <c r="CR2771" s="14">
        <f>Таблица1[[#This Row],[Т9]]-Таблица1[[#This Row],[угол обхв5]]</f>
        <v>0</v>
      </c>
      <c r="CS2771" s="14">
        <f>Таблица1[[#This Row],[Т9]]-Таблица1[[#This Row],[угол обхв4]]</f>
        <v>0</v>
      </c>
      <c r="CT2771" s="14">
        <f>Таблица1[[#This Row],[Lкан_прям, мм]]+Таблица1[[#This Row],[Lкан_дуг, мм]]+Таблица1[[#This Row],[Lкан_леб,мм]]</f>
        <v>0</v>
      </c>
      <c r="CU2771" s="16">
        <f>Таблица1[[#This Row],[Lкан_леб,мм]]</f>
        <v>0</v>
      </c>
      <c r="CV2771" s="14">
        <f>2534431-(Таблица1[[#This Row],[Т23]]+Таблица1[[#This Row],[угол обхв3]])</f>
        <v>2534431</v>
      </c>
      <c r="CW2771" s="50">
        <f>SUM(X2771:AC2771,AD2771:AI2771)-Таблица1[[#This Row],[lподв_min, мм]]</f>
        <v>0</v>
      </c>
      <c r="CX2771" s="17">
        <f>CW3210-Таблица1[[#This Row],[Суммарная длина каната]]</f>
        <v>-2534431</v>
      </c>
    </row>
    <row r="2772" spans="74:102" x14ac:dyDescent="0.25">
      <c r="BV2772" s="14">
        <f>Таблица1[[#This Row],[Lкан_леб,мм]]</f>
        <v>0</v>
      </c>
      <c r="BW2772" s="50">
        <f>Таблица1[[#This Row],[угол обхв4]]+Таблица1[[#This Row],[Lдуг 3,мм]]</f>
        <v>0</v>
      </c>
      <c r="BX2772" s="54">
        <f>Таблица1[[#This Row],[угол обхв5]]+Таблица1[[#This Row],[Y5, мм]]</f>
        <v>0</v>
      </c>
      <c r="BY2772" s="14">
        <f>Таблица1[[#This Row],[угол обхв6]]+Таблица1[[#This Row],[Lдуг 4,мм]]</f>
        <v>0</v>
      </c>
      <c r="BZ2772" s="14">
        <f>Таблица1[[#This Row],[Т1]]+Таблица1[[#This Row],[X6, мм]]</f>
        <v>0</v>
      </c>
      <c r="CA2772" s="14">
        <f>Таблица1[[#This Row],[Т2]]+Таблица1[[#This Row],[Lдуг 5,мм]]</f>
        <v>0</v>
      </c>
      <c r="CB2772" s="14">
        <f>Таблица1[[#This Row],[Т3]]+Таблица1[[#This Row],[Y6, мм]]</f>
        <v>0</v>
      </c>
      <c r="CC2772" s="14">
        <f>Таблица1[[#This Row],[Т4]]+Таблица1[[#This Row],[Lдуг 6,мм]]</f>
        <v>0</v>
      </c>
      <c r="CD2772" s="14">
        <f>Таблица1[[#This Row],[Т5]]+Таблица1[[#This Row],[Lдуг 1,мм]]</f>
        <v>0</v>
      </c>
      <c r="CE2772" s="14">
        <f>Таблица1[[#This Row],[Т6]]+Таблица1[[#This Row],[Lпрям1, мм]]</f>
        <v>0</v>
      </c>
      <c r="CF2772" s="15">
        <f>Таблица1[[#This Row],[Т7]]+Таблица1[[#This Row],[Lдуг 2,мм]]</f>
        <v>0</v>
      </c>
      <c r="CG2772" s="14">
        <f>Таблица1[[#This Row],[Т8]]+Таблица1[[#This Row],[Lпрям2, мм]]</f>
        <v>0</v>
      </c>
      <c r="CH2772" s="14">
        <f>Таблица1[[#This Row],[Т9]]-Таблица1[[#This Row],[Т9]]</f>
        <v>0</v>
      </c>
      <c r="CI2772" s="50">
        <f>Таблица1[[#This Row],[Т9]]-Таблица1[[#This Row],[Т8]]</f>
        <v>0</v>
      </c>
      <c r="CJ2772" s="54">
        <f>Таблица1[[#This Row],[Т9]]-Таблица1[[#This Row],[Т7]]</f>
        <v>0</v>
      </c>
      <c r="CK2772" s="14">
        <f>Таблица1[[#This Row],[Т9]]-Таблица1[[#This Row],[Т6]]</f>
        <v>0</v>
      </c>
      <c r="CL2772" s="14">
        <f>Таблица1[[#This Row],[Т9]]-Таблица1[[#This Row],[Т5]]</f>
        <v>0</v>
      </c>
      <c r="CM2772" s="14">
        <f>Таблица1[[#This Row],[Т9]]-Таблица1[[#This Row],[Т4]]</f>
        <v>0</v>
      </c>
      <c r="CN2772" s="14">
        <f>Таблица1[[#This Row],[Т9]]-Таблица1[[#This Row],[Т3]]</f>
        <v>0</v>
      </c>
      <c r="CO2772" s="14">
        <f>Таблица1[[#This Row],[Т9]]-Таблица1[[#This Row],[Т2]]</f>
        <v>0</v>
      </c>
      <c r="CP2772" s="14">
        <f>Таблица1[[#This Row],[Т9]]-Таблица1[[#This Row],[Т1]]</f>
        <v>0</v>
      </c>
      <c r="CQ2772" s="14">
        <f>Таблица1[[#This Row],[Т9]]-Таблица1[[#This Row],[угол обхв6]]</f>
        <v>0</v>
      </c>
      <c r="CR2772" s="14">
        <f>Таблица1[[#This Row],[Т9]]-Таблица1[[#This Row],[угол обхв5]]</f>
        <v>0</v>
      </c>
      <c r="CS2772" s="14">
        <f>Таблица1[[#This Row],[Т9]]-Таблица1[[#This Row],[угол обхв4]]</f>
        <v>0</v>
      </c>
      <c r="CT2772" s="14">
        <f>Таблица1[[#This Row],[Lкан_прям, мм]]+Таблица1[[#This Row],[Lкан_дуг, мм]]+Таблица1[[#This Row],[Lкан_леб,мм]]</f>
        <v>0</v>
      </c>
      <c r="CU2772" s="16">
        <f>Таблица1[[#This Row],[Lкан_леб,мм]]</f>
        <v>0</v>
      </c>
      <c r="CV2772" s="14">
        <f>2534431-(Таблица1[[#This Row],[Т23]]+Таблица1[[#This Row],[угол обхв3]])</f>
        <v>2534431</v>
      </c>
      <c r="CW2772" s="50">
        <f>SUM(X2772:AC2772,AD2772:AI2772)-Таблица1[[#This Row],[lподв_min, мм]]</f>
        <v>0</v>
      </c>
      <c r="CX2772" s="17">
        <f>CW3211-Таблица1[[#This Row],[Суммарная длина каната]]</f>
        <v>-2534431</v>
      </c>
    </row>
    <row r="2773" spans="74:102" x14ac:dyDescent="0.25">
      <c r="BV2773" s="14">
        <f>Таблица1[[#This Row],[Lкан_леб,мм]]</f>
        <v>0</v>
      </c>
      <c r="BW2773" s="50">
        <f>Таблица1[[#This Row],[угол обхв4]]+Таблица1[[#This Row],[Lдуг 3,мм]]</f>
        <v>0</v>
      </c>
      <c r="BX2773" s="54">
        <f>Таблица1[[#This Row],[угол обхв5]]+Таблица1[[#This Row],[Y5, мм]]</f>
        <v>0</v>
      </c>
      <c r="BY2773" s="14">
        <f>Таблица1[[#This Row],[угол обхв6]]+Таблица1[[#This Row],[Lдуг 4,мм]]</f>
        <v>0</v>
      </c>
      <c r="BZ2773" s="14">
        <f>Таблица1[[#This Row],[Т1]]+Таблица1[[#This Row],[X6, мм]]</f>
        <v>0</v>
      </c>
      <c r="CA2773" s="14">
        <f>Таблица1[[#This Row],[Т2]]+Таблица1[[#This Row],[Lдуг 5,мм]]</f>
        <v>0</v>
      </c>
      <c r="CB2773" s="14">
        <f>Таблица1[[#This Row],[Т3]]+Таблица1[[#This Row],[Y6, мм]]</f>
        <v>0</v>
      </c>
      <c r="CC2773" s="14">
        <f>Таблица1[[#This Row],[Т4]]+Таблица1[[#This Row],[Lдуг 6,мм]]</f>
        <v>0</v>
      </c>
      <c r="CD2773" s="14">
        <f>Таблица1[[#This Row],[Т5]]+Таблица1[[#This Row],[Lдуг 1,мм]]</f>
        <v>0</v>
      </c>
      <c r="CE2773" s="14">
        <f>Таблица1[[#This Row],[Т6]]+Таблица1[[#This Row],[Lпрям1, мм]]</f>
        <v>0</v>
      </c>
      <c r="CF2773" s="15">
        <f>Таблица1[[#This Row],[Т7]]+Таблица1[[#This Row],[Lдуг 2,мм]]</f>
        <v>0</v>
      </c>
      <c r="CG2773" s="14">
        <f>Таблица1[[#This Row],[Т8]]+Таблица1[[#This Row],[Lпрям2, мм]]</f>
        <v>0</v>
      </c>
      <c r="CH2773" s="14">
        <f>Таблица1[[#This Row],[Т9]]-Таблица1[[#This Row],[Т9]]</f>
        <v>0</v>
      </c>
      <c r="CI2773" s="50">
        <f>Таблица1[[#This Row],[Т9]]-Таблица1[[#This Row],[Т8]]</f>
        <v>0</v>
      </c>
      <c r="CJ2773" s="54">
        <f>Таблица1[[#This Row],[Т9]]-Таблица1[[#This Row],[Т7]]</f>
        <v>0</v>
      </c>
      <c r="CK2773" s="14">
        <f>Таблица1[[#This Row],[Т9]]-Таблица1[[#This Row],[Т6]]</f>
        <v>0</v>
      </c>
      <c r="CL2773" s="14">
        <f>Таблица1[[#This Row],[Т9]]-Таблица1[[#This Row],[Т5]]</f>
        <v>0</v>
      </c>
      <c r="CM2773" s="14">
        <f>Таблица1[[#This Row],[Т9]]-Таблица1[[#This Row],[Т4]]</f>
        <v>0</v>
      </c>
      <c r="CN2773" s="14">
        <f>Таблица1[[#This Row],[Т9]]-Таблица1[[#This Row],[Т3]]</f>
        <v>0</v>
      </c>
      <c r="CO2773" s="14">
        <f>Таблица1[[#This Row],[Т9]]-Таблица1[[#This Row],[Т2]]</f>
        <v>0</v>
      </c>
      <c r="CP2773" s="14">
        <f>Таблица1[[#This Row],[Т9]]-Таблица1[[#This Row],[Т1]]</f>
        <v>0</v>
      </c>
      <c r="CQ2773" s="14">
        <f>Таблица1[[#This Row],[Т9]]-Таблица1[[#This Row],[угол обхв6]]</f>
        <v>0</v>
      </c>
      <c r="CR2773" s="14">
        <f>Таблица1[[#This Row],[Т9]]-Таблица1[[#This Row],[угол обхв5]]</f>
        <v>0</v>
      </c>
      <c r="CS2773" s="14">
        <f>Таблица1[[#This Row],[Т9]]-Таблица1[[#This Row],[угол обхв4]]</f>
        <v>0</v>
      </c>
      <c r="CT2773" s="14">
        <f>Таблица1[[#This Row],[Lкан_прям, мм]]+Таблица1[[#This Row],[Lкан_дуг, мм]]+Таблица1[[#This Row],[Lкан_леб,мм]]</f>
        <v>0</v>
      </c>
      <c r="CU2773" s="16">
        <f>Таблица1[[#This Row],[Lкан_леб,мм]]</f>
        <v>0</v>
      </c>
      <c r="CV2773" s="14">
        <f>2534431-(Таблица1[[#This Row],[Т23]]+Таблица1[[#This Row],[угол обхв3]])</f>
        <v>2534431</v>
      </c>
      <c r="CW2773" s="50">
        <f>SUM(X2773:AC2773,AD2773:AI2773)-Таблица1[[#This Row],[lподв_min, мм]]</f>
        <v>0</v>
      </c>
      <c r="CX2773" s="17">
        <f>CW3212-Таблица1[[#This Row],[Суммарная длина каната]]</f>
        <v>-2534431</v>
      </c>
    </row>
    <row r="2774" spans="74:102" x14ac:dyDescent="0.25">
      <c r="BV2774" s="14">
        <f>Таблица1[[#This Row],[Lкан_леб,мм]]</f>
        <v>0</v>
      </c>
      <c r="BW2774" s="50">
        <f>Таблица1[[#This Row],[угол обхв4]]+Таблица1[[#This Row],[Lдуг 3,мм]]</f>
        <v>0</v>
      </c>
      <c r="BX2774" s="54">
        <f>Таблица1[[#This Row],[угол обхв5]]+Таблица1[[#This Row],[Y5, мм]]</f>
        <v>0</v>
      </c>
      <c r="BY2774" s="14">
        <f>Таблица1[[#This Row],[угол обхв6]]+Таблица1[[#This Row],[Lдуг 4,мм]]</f>
        <v>0</v>
      </c>
      <c r="BZ2774" s="14">
        <f>Таблица1[[#This Row],[Т1]]+Таблица1[[#This Row],[X6, мм]]</f>
        <v>0</v>
      </c>
      <c r="CA2774" s="14">
        <f>Таблица1[[#This Row],[Т2]]+Таблица1[[#This Row],[Lдуг 5,мм]]</f>
        <v>0</v>
      </c>
      <c r="CB2774" s="14">
        <f>Таблица1[[#This Row],[Т3]]+Таблица1[[#This Row],[Y6, мм]]</f>
        <v>0</v>
      </c>
      <c r="CC2774" s="14">
        <f>Таблица1[[#This Row],[Т4]]+Таблица1[[#This Row],[Lдуг 6,мм]]</f>
        <v>0</v>
      </c>
      <c r="CD2774" s="14">
        <f>Таблица1[[#This Row],[Т5]]+Таблица1[[#This Row],[Lдуг 1,мм]]</f>
        <v>0</v>
      </c>
      <c r="CE2774" s="14">
        <f>Таблица1[[#This Row],[Т6]]+Таблица1[[#This Row],[Lпрям1, мм]]</f>
        <v>0</v>
      </c>
      <c r="CF2774" s="15">
        <f>Таблица1[[#This Row],[Т7]]+Таблица1[[#This Row],[Lдуг 2,мм]]</f>
        <v>0</v>
      </c>
      <c r="CG2774" s="14">
        <f>Таблица1[[#This Row],[Т8]]+Таблица1[[#This Row],[Lпрям2, мм]]</f>
        <v>0</v>
      </c>
      <c r="CH2774" s="14">
        <f>Таблица1[[#This Row],[Т9]]-Таблица1[[#This Row],[Т9]]</f>
        <v>0</v>
      </c>
      <c r="CI2774" s="50">
        <f>Таблица1[[#This Row],[Т9]]-Таблица1[[#This Row],[Т8]]</f>
        <v>0</v>
      </c>
      <c r="CJ2774" s="54">
        <f>Таблица1[[#This Row],[Т9]]-Таблица1[[#This Row],[Т7]]</f>
        <v>0</v>
      </c>
      <c r="CK2774" s="14">
        <f>Таблица1[[#This Row],[Т9]]-Таблица1[[#This Row],[Т6]]</f>
        <v>0</v>
      </c>
      <c r="CL2774" s="14">
        <f>Таблица1[[#This Row],[Т9]]-Таблица1[[#This Row],[Т5]]</f>
        <v>0</v>
      </c>
      <c r="CM2774" s="14">
        <f>Таблица1[[#This Row],[Т9]]-Таблица1[[#This Row],[Т4]]</f>
        <v>0</v>
      </c>
      <c r="CN2774" s="14">
        <f>Таблица1[[#This Row],[Т9]]-Таблица1[[#This Row],[Т3]]</f>
        <v>0</v>
      </c>
      <c r="CO2774" s="14">
        <f>Таблица1[[#This Row],[Т9]]-Таблица1[[#This Row],[Т2]]</f>
        <v>0</v>
      </c>
      <c r="CP2774" s="14">
        <f>Таблица1[[#This Row],[Т9]]-Таблица1[[#This Row],[Т1]]</f>
        <v>0</v>
      </c>
      <c r="CQ2774" s="14">
        <f>Таблица1[[#This Row],[Т9]]-Таблица1[[#This Row],[угол обхв6]]</f>
        <v>0</v>
      </c>
      <c r="CR2774" s="14">
        <f>Таблица1[[#This Row],[Т9]]-Таблица1[[#This Row],[угол обхв5]]</f>
        <v>0</v>
      </c>
      <c r="CS2774" s="14">
        <f>Таблица1[[#This Row],[Т9]]-Таблица1[[#This Row],[угол обхв4]]</f>
        <v>0</v>
      </c>
      <c r="CT2774" s="14">
        <f>Таблица1[[#This Row],[Lкан_прям, мм]]+Таблица1[[#This Row],[Lкан_дуг, мм]]+Таблица1[[#This Row],[Lкан_леб,мм]]</f>
        <v>0</v>
      </c>
      <c r="CU2774" s="16">
        <f>Таблица1[[#This Row],[Lкан_леб,мм]]</f>
        <v>0</v>
      </c>
      <c r="CV2774" s="14">
        <f>2534431-(Таблица1[[#This Row],[Т23]]+Таблица1[[#This Row],[угол обхв3]])</f>
        <v>2534431</v>
      </c>
      <c r="CW2774" s="50">
        <f>SUM(X2774:AC2774,AD2774:AI2774)-Таблица1[[#This Row],[lподв_min, мм]]</f>
        <v>0</v>
      </c>
      <c r="CX2774" s="17">
        <f>CW3213-Таблица1[[#This Row],[Суммарная длина каната]]</f>
        <v>-2534431</v>
      </c>
    </row>
    <row r="2775" spans="74:102" x14ac:dyDescent="0.25">
      <c r="BV2775" s="14">
        <f>Таблица1[[#This Row],[Lкан_леб,мм]]</f>
        <v>0</v>
      </c>
      <c r="BW2775" s="50">
        <f>Таблица1[[#This Row],[угол обхв4]]+Таблица1[[#This Row],[Lдуг 3,мм]]</f>
        <v>0</v>
      </c>
      <c r="BX2775" s="54">
        <f>Таблица1[[#This Row],[угол обхв5]]+Таблица1[[#This Row],[Y5, мм]]</f>
        <v>0</v>
      </c>
      <c r="BY2775" s="14">
        <f>Таблица1[[#This Row],[угол обхв6]]+Таблица1[[#This Row],[Lдуг 4,мм]]</f>
        <v>0</v>
      </c>
      <c r="BZ2775" s="14">
        <f>Таблица1[[#This Row],[Т1]]+Таблица1[[#This Row],[X6, мм]]</f>
        <v>0</v>
      </c>
      <c r="CA2775" s="14">
        <f>Таблица1[[#This Row],[Т2]]+Таблица1[[#This Row],[Lдуг 5,мм]]</f>
        <v>0</v>
      </c>
      <c r="CB2775" s="14">
        <f>Таблица1[[#This Row],[Т3]]+Таблица1[[#This Row],[Y6, мм]]</f>
        <v>0</v>
      </c>
      <c r="CC2775" s="14">
        <f>Таблица1[[#This Row],[Т4]]+Таблица1[[#This Row],[Lдуг 6,мм]]</f>
        <v>0</v>
      </c>
      <c r="CD2775" s="14">
        <f>Таблица1[[#This Row],[Т5]]+Таблица1[[#This Row],[Lдуг 1,мм]]</f>
        <v>0</v>
      </c>
      <c r="CE2775" s="14">
        <f>Таблица1[[#This Row],[Т6]]+Таблица1[[#This Row],[Lпрям1, мм]]</f>
        <v>0</v>
      </c>
      <c r="CF2775" s="15">
        <f>Таблица1[[#This Row],[Т7]]+Таблица1[[#This Row],[Lдуг 2,мм]]</f>
        <v>0</v>
      </c>
      <c r="CG2775" s="14">
        <f>Таблица1[[#This Row],[Т8]]+Таблица1[[#This Row],[Lпрям2, мм]]</f>
        <v>0</v>
      </c>
      <c r="CH2775" s="14">
        <f>Таблица1[[#This Row],[Т9]]-Таблица1[[#This Row],[Т9]]</f>
        <v>0</v>
      </c>
      <c r="CI2775" s="50">
        <f>Таблица1[[#This Row],[Т9]]-Таблица1[[#This Row],[Т8]]</f>
        <v>0</v>
      </c>
      <c r="CJ2775" s="54">
        <f>Таблица1[[#This Row],[Т9]]-Таблица1[[#This Row],[Т7]]</f>
        <v>0</v>
      </c>
      <c r="CK2775" s="14">
        <f>Таблица1[[#This Row],[Т9]]-Таблица1[[#This Row],[Т6]]</f>
        <v>0</v>
      </c>
      <c r="CL2775" s="14">
        <f>Таблица1[[#This Row],[Т9]]-Таблица1[[#This Row],[Т5]]</f>
        <v>0</v>
      </c>
      <c r="CM2775" s="14">
        <f>Таблица1[[#This Row],[Т9]]-Таблица1[[#This Row],[Т4]]</f>
        <v>0</v>
      </c>
      <c r="CN2775" s="14">
        <f>Таблица1[[#This Row],[Т9]]-Таблица1[[#This Row],[Т3]]</f>
        <v>0</v>
      </c>
      <c r="CO2775" s="14">
        <f>Таблица1[[#This Row],[Т9]]-Таблица1[[#This Row],[Т2]]</f>
        <v>0</v>
      </c>
      <c r="CP2775" s="14">
        <f>Таблица1[[#This Row],[Т9]]-Таблица1[[#This Row],[Т1]]</f>
        <v>0</v>
      </c>
      <c r="CQ2775" s="14">
        <f>Таблица1[[#This Row],[Т9]]-Таблица1[[#This Row],[угол обхв6]]</f>
        <v>0</v>
      </c>
      <c r="CR2775" s="14">
        <f>Таблица1[[#This Row],[Т9]]-Таблица1[[#This Row],[угол обхв5]]</f>
        <v>0</v>
      </c>
      <c r="CS2775" s="14">
        <f>Таблица1[[#This Row],[Т9]]-Таблица1[[#This Row],[угол обхв4]]</f>
        <v>0</v>
      </c>
      <c r="CT2775" s="14">
        <f>Таблица1[[#This Row],[Lкан_прям, мм]]+Таблица1[[#This Row],[Lкан_дуг, мм]]+Таблица1[[#This Row],[Lкан_леб,мм]]</f>
        <v>0</v>
      </c>
      <c r="CU2775" s="16">
        <f>Таблица1[[#This Row],[Lкан_леб,мм]]</f>
        <v>0</v>
      </c>
      <c r="CV2775" s="14">
        <f>2534431-(Таблица1[[#This Row],[Т23]]+Таблица1[[#This Row],[угол обхв3]])</f>
        <v>2534431</v>
      </c>
      <c r="CW2775" s="50">
        <f>SUM(X2775:AC2775,AD2775:AI2775)-Таблица1[[#This Row],[lподв_min, мм]]</f>
        <v>0</v>
      </c>
      <c r="CX2775" s="17">
        <f>CW3214-Таблица1[[#This Row],[Суммарная длина каната]]</f>
        <v>-2534431</v>
      </c>
    </row>
    <row r="2776" spans="74:102" x14ac:dyDescent="0.25">
      <c r="BV2776" s="14">
        <f>Таблица1[[#This Row],[Lкан_леб,мм]]</f>
        <v>0</v>
      </c>
      <c r="BW2776" s="50">
        <f>Таблица1[[#This Row],[угол обхв4]]+Таблица1[[#This Row],[Lдуг 3,мм]]</f>
        <v>0</v>
      </c>
      <c r="BX2776" s="54">
        <f>Таблица1[[#This Row],[угол обхв5]]+Таблица1[[#This Row],[Y5, мм]]</f>
        <v>0</v>
      </c>
      <c r="BY2776" s="14">
        <f>Таблица1[[#This Row],[угол обхв6]]+Таблица1[[#This Row],[Lдуг 4,мм]]</f>
        <v>0</v>
      </c>
      <c r="BZ2776" s="14">
        <f>Таблица1[[#This Row],[Т1]]+Таблица1[[#This Row],[X6, мм]]</f>
        <v>0</v>
      </c>
      <c r="CA2776" s="14">
        <f>Таблица1[[#This Row],[Т2]]+Таблица1[[#This Row],[Lдуг 5,мм]]</f>
        <v>0</v>
      </c>
      <c r="CB2776" s="14">
        <f>Таблица1[[#This Row],[Т3]]+Таблица1[[#This Row],[Y6, мм]]</f>
        <v>0</v>
      </c>
      <c r="CC2776" s="14">
        <f>Таблица1[[#This Row],[Т4]]+Таблица1[[#This Row],[Lдуг 6,мм]]</f>
        <v>0</v>
      </c>
      <c r="CD2776" s="14">
        <f>Таблица1[[#This Row],[Т5]]+Таблица1[[#This Row],[Lдуг 1,мм]]</f>
        <v>0</v>
      </c>
      <c r="CE2776" s="14">
        <f>Таблица1[[#This Row],[Т6]]+Таблица1[[#This Row],[Lпрям1, мм]]</f>
        <v>0</v>
      </c>
      <c r="CF2776" s="15">
        <f>Таблица1[[#This Row],[Т7]]+Таблица1[[#This Row],[Lдуг 2,мм]]</f>
        <v>0</v>
      </c>
      <c r="CG2776" s="14">
        <f>Таблица1[[#This Row],[Т8]]+Таблица1[[#This Row],[Lпрям2, мм]]</f>
        <v>0</v>
      </c>
      <c r="CH2776" s="14">
        <f>Таблица1[[#This Row],[Т9]]-Таблица1[[#This Row],[Т9]]</f>
        <v>0</v>
      </c>
      <c r="CI2776" s="50">
        <f>Таблица1[[#This Row],[Т9]]-Таблица1[[#This Row],[Т8]]</f>
        <v>0</v>
      </c>
      <c r="CJ2776" s="54">
        <f>Таблица1[[#This Row],[Т9]]-Таблица1[[#This Row],[Т7]]</f>
        <v>0</v>
      </c>
      <c r="CK2776" s="14">
        <f>Таблица1[[#This Row],[Т9]]-Таблица1[[#This Row],[Т6]]</f>
        <v>0</v>
      </c>
      <c r="CL2776" s="14">
        <f>Таблица1[[#This Row],[Т9]]-Таблица1[[#This Row],[Т5]]</f>
        <v>0</v>
      </c>
      <c r="CM2776" s="14">
        <f>Таблица1[[#This Row],[Т9]]-Таблица1[[#This Row],[Т4]]</f>
        <v>0</v>
      </c>
      <c r="CN2776" s="14">
        <f>Таблица1[[#This Row],[Т9]]-Таблица1[[#This Row],[Т3]]</f>
        <v>0</v>
      </c>
      <c r="CO2776" s="14">
        <f>Таблица1[[#This Row],[Т9]]-Таблица1[[#This Row],[Т2]]</f>
        <v>0</v>
      </c>
      <c r="CP2776" s="14">
        <f>Таблица1[[#This Row],[Т9]]-Таблица1[[#This Row],[Т1]]</f>
        <v>0</v>
      </c>
      <c r="CQ2776" s="14">
        <f>Таблица1[[#This Row],[Т9]]-Таблица1[[#This Row],[угол обхв6]]</f>
        <v>0</v>
      </c>
      <c r="CR2776" s="14">
        <f>Таблица1[[#This Row],[Т9]]-Таблица1[[#This Row],[угол обхв5]]</f>
        <v>0</v>
      </c>
      <c r="CS2776" s="14">
        <f>Таблица1[[#This Row],[Т9]]-Таблица1[[#This Row],[угол обхв4]]</f>
        <v>0</v>
      </c>
      <c r="CT2776" s="14">
        <f>Таблица1[[#This Row],[Lкан_прям, мм]]+Таблица1[[#This Row],[Lкан_дуг, мм]]+Таблица1[[#This Row],[Lкан_леб,мм]]</f>
        <v>0</v>
      </c>
      <c r="CU2776" s="16">
        <f>Таблица1[[#This Row],[Lкан_леб,мм]]</f>
        <v>0</v>
      </c>
      <c r="CV2776" s="14">
        <f>2534431-(Таблица1[[#This Row],[Т23]]+Таблица1[[#This Row],[угол обхв3]])</f>
        <v>2534431</v>
      </c>
      <c r="CW2776" s="50">
        <f>SUM(X2776:AC2776,AD2776:AI2776)-Таблица1[[#This Row],[lподв_min, мм]]</f>
        <v>0</v>
      </c>
      <c r="CX2776" s="17">
        <f>CW3215-Таблица1[[#This Row],[Суммарная длина каната]]</f>
        <v>-2534431</v>
      </c>
    </row>
    <row r="2777" spans="74:102" x14ac:dyDescent="0.25">
      <c r="BV2777" s="14">
        <f>Таблица1[[#This Row],[Lкан_леб,мм]]</f>
        <v>0</v>
      </c>
      <c r="BW2777" s="50">
        <f>Таблица1[[#This Row],[угол обхв4]]+Таблица1[[#This Row],[Lдуг 3,мм]]</f>
        <v>0</v>
      </c>
      <c r="BX2777" s="54">
        <f>Таблица1[[#This Row],[угол обхв5]]+Таблица1[[#This Row],[Y5, мм]]</f>
        <v>0</v>
      </c>
      <c r="BY2777" s="14">
        <f>Таблица1[[#This Row],[угол обхв6]]+Таблица1[[#This Row],[Lдуг 4,мм]]</f>
        <v>0</v>
      </c>
      <c r="BZ2777" s="14">
        <f>Таблица1[[#This Row],[Т1]]+Таблица1[[#This Row],[X6, мм]]</f>
        <v>0</v>
      </c>
      <c r="CA2777" s="14">
        <f>Таблица1[[#This Row],[Т2]]+Таблица1[[#This Row],[Lдуг 5,мм]]</f>
        <v>0</v>
      </c>
      <c r="CB2777" s="14">
        <f>Таблица1[[#This Row],[Т3]]+Таблица1[[#This Row],[Y6, мм]]</f>
        <v>0</v>
      </c>
      <c r="CC2777" s="14">
        <f>Таблица1[[#This Row],[Т4]]+Таблица1[[#This Row],[Lдуг 6,мм]]</f>
        <v>0</v>
      </c>
      <c r="CD2777" s="14">
        <f>Таблица1[[#This Row],[Т5]]+Таблица1[[#This Row],[Lдуг 1,мм]]</f>
        <v>0</v>
      </c>
      <c r="CE2777" s="14">
        <f>Таблица1[[#This Row],[Т6]]+Таблица1[[#This Row],[Lпрям1, мм]]</f>
        <v>0</v>
      </c>
      <c r="CF2777" s="15">
        <f>Таблица1[[#This Row],[Т7]]+Таблица1[[#This Row],[Lдуг 2,мм]]</f>
        <v>0</v>
      </c>
      <c r="CG2777" s="14">
        <f>Таблица1[[#This Row],[Т8]]+Таблица1[[#This Row],[Lпрям2, мм]]</f>
        <v>0</v>
      </c>
      <c r="CH2777" s="14">
        <f>Таблица1[[#This Row],[Т9]]-Таблица1[[#This Row],[Т9]]</f>
        <v>0</v>
      </c>
      <c r="CI2777" s="50">
        <f>Таблица1[[#This Row],[Т9]]-Таблица1[[#This Row],[Т8]]</f>
        <v>0</v>
      </c>
      <c r="CJ2777" s="54">
        <f>Таблица1[[#This Row],[Т9]]-Таблица1[[#This Row],[Т7]]</f>
        <v>0</v>
      </c>
      <c r="CK2777" s="14">
        <f>Таблица1[[#This Row],[Т9]]-Таблица1[[#This Row],[Т6]]</f>
        <v>0</v>
      </c>
      <c r="CL2777" s="14">
        <f>Таблица1[[#This Row],[Т9]]-Таблица1[[#This Row],[Т5]]</f>
        <v>0</v>
      </c>
      <c r="CM2777" s="14">
        <f>Таблица1[[#This Row],[Т9]]-Таблица1[[#This Row],[Т4]]</f>
        <v>0</v>
      </c>
      <c r="CN2777" s="14">
        <f>Таблица1[[#This Row],[Т9]]-Таблица1[[#This Row],[Т3]]</f>
        <v>0</v>
      </c>
      <c r="CO2777" s="14">
        <f>Таблица1[[#This Row],[Т9]]-Таблица1[[#This Row],[Т2]]</f>
        <v>0</v>
      </c>
      <c r="CP2777" s="14">
        <f>Таблица1[[#This Row],[Т9]]-Таблица1[[#This Row],[Т1]]</f>
        <v>0</v>
      </c>
      <c r="CQ2777" s="14">
        <f>Таблица1[[#This Row],[Т9]]-Таблица1[[#This Row],[угол обхв6]]</f>
        <v>0</v>
      </c>
      <c r="CR2777" s="14">
        <f>Таблица1[[#This Row],[Т9]]-Таблица1[[#This Row],[угол обхв5]]</f>
        <v>0</v>
      </c>
      <c r="CS2777" s="14">
        <f>Таблица1[[#This Row],[Т9]]-Таблица1[[#This Row],[угол обхв4]]</f>
        <v>0</v>
      </c>
      <c r="CT2777" s="14">
        <f>Таблица1[[#This Row],[Lкан_прям, мм]]+Таблица1[[#This Row],[Lкан_дуг, мм]]+Таблица1[[#This Row],[Lкан_леб,мм]]</f>
        <v>0</v>
      </c>
      <c r="CU2777" s="16">
        <f>Таблица1[[#This Row],[Lкан_леб,мм]]</f>
        <v>0</v>
      </c>
      <c r="CV2777" s="14">
        <f>2534431-(Таблица1[[#This Row],[Т23]]+Таблица1[[#This Row],[угол обхв3]])</f>
        <v>2534431</v>
      </c>
      <c r="CW2777" s="50">
        <f>SUM(X2777:AC2777,AD2777:AI2777)-Таблица1[[#This Row],[lподв_min, мм]]</f>
        <v>0</v>
      </c>
      <c r="CX2777" s="17">
        <f>CW3216-Таблица1[[#This Row],[Суммарная длина каната]]</f>
        <v>-2534431</v>
      </c>
    </row>
    <row r="2778" spans="74:102" x14ac:dyDescent="0.25">
      <c r="BV2778" s="14">
        <f>Таблица1[[#This Row],[Lкан_леб,мм]]</f>
        <v>0</v>
      </c>
      <c r="BW2778" s="50">
        <f>Таблица1[[#This Row],[угол обхв4]]+Таблица1[[#This Row],[Lдуг 3,мм]]</f>
        <v>0</v>
      </c>
      <c r="BX2778" s="54">
        <f>Таблица1[[#This Row],[угол обхв5]]+Таблица1[[#This Row],[Y5, мм]]</f>
        <v>0</v>
      </c>
      <c r="BY2778" s="14">
        <f>Таблица1[[#This Row],[угол обхв6]]+Таблица1[[#This Row],[Lдуг 4,мм]]</f>
        <v>0</v>
      </c>
      <c r="BZ2778" s="14">
        <f>Таблица1[[#This Row],[Т1]]+Таблица1[[#This Row],[X6, мм]]</f>
        <v>0</v>
      </c>
      <c r="CA2778" s="14">
        <f>Таблица1[[#This Row],[Т2]]+Таблица1[[#This Row],[Lдуг 5,мм]]</f>
        <v>0</v>
      </c>
      <c r="CB2778" s="14">
        <f>Таблица1[[#This Row],[Т3]]+Таблица1[[#This Row],[Y6, мм]]</f>
        <v>0</v>
      </c>
      <c r="CC2778" s="14">
        <f>Таблица1[[#This Row],[Т4]]+Таблица1[[#This Row],[Lдуг 6,мм]]</f>
        <v>0</v>
      </c>
      <c r="CD2778" s="14">
        <f>Таблица1[[#This Row],[Т5]]+Таблица1[[#This Row],[Lдуг 1,мм]]</f>
        <v>0</v>
      </c>
      <c r="CE2778" s="14">
        <f>Таблица1[[#This Row],[Т6]]+Таблица1[[#This Row],[Lпрям1, мм]]</f>
        <v>0</v>
      </c>
      <c r="CF2778" s="15">
        <f>Таблица1[[#This Row],[Т7]]+Таблица1[[#This Row],[Lдуг 2,мм]]</f>
        <v>0</v>
      </c>
      <c r="CG2778" s="14">
        <f>Таблица1[[#This Row],[Т8]]+Таблица1[[#This Row],[Lпрям2, мм]]</f>
        <v>0</v>
      </c>
      <c r="CH2778" s="14">
        <f>Таблица1[[#This Row],[Т9]]-Таблица1[[#This Row],[Т9]]</f>
        <v>0</v>
      </c>
      <c r="CI2778" s="50">
        <f>Таблица1[[#This Row],[Т9]]-Таблица1[[#This Row],[Т8]]</f>
        <v>0</v>
      </c>
      <c r="CJ2778" s="54">
        <f>Таблица1[[#This Row],[Т9]]-Таблица1[[#This Row],[Т7]]</f>
        <v>0</v>
      </c>
      <c r="CK2778" s="14">
        <f>Таблица1[[#This Row],[Т9]]-Таблица1[[#This Row],[Т6]]</f>
        <v>0</v>
      </c>
      <c r="CL2778" s="14">
        <f>Таблица1[[#This Row],[Т9]]-Таблица1[[#This Row],[Т5]]</f>
        <v>0</v>
      </c>
      <c r="CM2778" s="14">
        <f>Таблица1[[#This Row],[Т9]]-Таблица1[[#This Row],[Т4]]</f>
        <v>0</v>
      </c>
      <c r="CN2778" s="14">
        <f>Таблица1[[#This Row],[Т9]]-Таблица1[[#This Row],[Т3]]</f>
        <v>0</v>
      </c>
      <c r="CO2778" s="14">
        <f>Таблица1[[#This Row],[Т9]]-Таблица1[[#This Row],[Т2]]</f>
        <v>0</v>
      </c>
      <c r="CP2778" s="14">
        <f>Таблица1[[#This Row],[Т9]]-Таблица1[[#This Row],[Т1]]</f>
        <v>0</v>
      </c>
      <c r="CQ2778" s="14">
        <f>Таблица1[[#This Row],[Т9]]-Таблица1[[#This Row],[угол обхв6]]</f>
        <v>0</v>
      </c>
      <c r="CR2778" s="14">
        <f>Таблица1[[#This Row],[Т9]]-Таблица1[[#This Row],[угол обхв5]]</f>
        <v>0</v>
      </c>
      <c r="CS2778" s="14">
        <f>Таблица1[[#This Row],[Т9]]-Таблица1[[#This Row],[угол обхв4]]</f>
        <v>0</v>
      </c>
      <c r="CT2778" s="14">
        <f>Таблица1[[#This Row],[Lкан_прям, мм]]+Таблица1[[#This Row],[Lкан_дуг, мм]]+Таблица1[[#This Row],[Lкан_леб,мм]]</f>
        <v>0</v>
      </c>
      <c r="CU2778" s="16">
        <f>Таблица1[[#This Row],[Lкан_леб,мм]]</f>
        <v>0</v>
      </c>
      <c r="CV2778" s="14">
        <f>2534431-(Таблица1[[#This Row],[Т23]]+Таблица1[[#This Row],[угол обхв3]])</f>
        <v>2534431</v>
      </c>
      <c r="CW2778" s="50">
        <f>SUM(X2778:AC2778,AD2778:AI2778)-Таблица1[[#This Row],[lподв_min, мм]]</f>
        <v>0</v>
      </c>
      <c r="CX2778" s="17">
        <f>CW3217-Таблица1[[#This Row],[Суммарная длина каната]]</f>
        <v>-2534431</v>
      </c>
    </row>
    <row r="2779" spans="74:102" x14ac:dyDescent="0.25">
      <c r="BV2779" s="14">
        <f>Таблица1[[#This Row],[Lкан_леб,мм]]</f>
        <v>0</v>
      </c>
      <c r="BW2779" s="50">
        <f>Таблица1[[#This Row],[угол обхв4]]+Таблица1[[#This Row],[Lдуг 3,мм]]</f>
        <v>0</v>
      </c>
      <c r="BX2779" s="54">
        <f>Таблица1[[#This Row],[угол обхв5]]+Таблица1[[#This Row],[Y5, мм]]</f>
        <v>0</v>
      </c>
      <c r="BY2779" s="14">
        <f>Таблица1[[#This Row],[угол обхв6]]+Таблица1[[#This Row],[Lдуг 4,мм]]</f>
        <v>0</v>
      </c>
      <c r="BZ2779" s="14">
        <f>Таблица1[[#This Row],[Т1]]+Таблица1[[#This Row],[X6, мм]]</f>
        <v>0</v>
      </c>
      <c r="CA2779" s="14">
        <f>Таблица1[[#This Row],[Т2]]+Таблица1[[#This Row],[Lдуг 5,мм]]</f>
        <v>0</v>
      </c>
      <c r="CB2779" s="14">
        <f>Таблица1[[#This Row],[Т3]]+Таблица1[[#This Row],[Y6, мм]]</f>
        <v>0</v>
      </c>
      <c r="CC2779" s="14">
        <f>Таблица1[[#This Row],[Т4]]+Таблица1[[#This Row],[Lдуг 6,мм]]</f>
        <v>0</v>
      </c>
      <c r="CD2779" s="14">
        <f>Таблица1[[#This Row],[Т5]]+Таблица1[[#This Row],[Lдуг 1,мм]]</f>
        <v>0</v>
      </c>
      <c r="CE2779" s="14">
        <f>Таблица1[[#This Row],[Т6]]+Таблица1[[#This Row],[Lпрям1, мм]]</f>
        <v>0</v>
      </c>
      <c r="CF2779" s="15">
        <f>Таблица1[[#This Row],[Т7]]+Таблица1[[#This Row],[Lдуг 2,мм]]</f>
        <v>0</v>
      </c>
      <c r="CG2779" s="14">
        <f>Таблица1[[#This Row],[Т8]]+Таблица1[[#This Row],[Lпрям2, мм]]</f>
        <v>0</v>
      </c>
      <c r="CH2779" s="14">
        <f>Таблица1[[#This Row],[Т9]]-Таблица1[[#This Row],[Т9]]</f>
        <v>0</v>
      </c>
      <c r="CI2779" s="50">
        <f>Таблица1[[#This Row],[Т9]]-Таблица1[[#This Row],[Т8]]</f>
        <v>0</v>
      </c>
      <c r="CJ2779" s="54">
        <f>Таблица1[[#This Row],[Т9]]-Таблица1[[#This Row],[Т7]]</f>
        <v>0</v>
      </c>
      <c r="CK2779" s="14">
        <f>Таблица1[[#This Row],[Т9]]-Таблица1[[#This Row],[Т6]]</f>
        <v>0</v>
      </c>
      <c r="CL2779" s="14">
        <f>Таблица1[[#This Row],[Т9]]-Таблица1[[#This Row],[Т5]]</f>
        <v>0</v>
      </c>
      <c r="CM2779" s="14">
        <f>Таблица1[[#This Row],[Т9]]-Таблица1[[#This Row],[Т4]]</f>
        <v>0</v>
      </c>
      <c r="CN2779" s="14">
        <f>Таблица1[[#This Row],[Т9]]-Таблица1[[#This Row],[Т3]]</f>
        <v>0</v>
      </c>
      <c r="CO2779" s="14">
        <f>Таблица1[[#This Row],[Т9]]-Таблица1[[#This Row],[Т2]]</f>
        <v>0</v>
      </c>
      <c r="CP2779" s="14">
        <f>Таблица1[[#This Row],[Т9]]-Таблица1[[#This Row],[Т1]]</f>
        <v>0</v>
      </c>
      <c r="CQ2779" s="14">
        <f>Таблица1[[#This Row],[Т9]]-Таблица1[[#This Row],[угол обхв6]]</f>
        <v>0</v>
      </c>
      <c r="CR2779" s="14">
        <f>Таблица1[[#This Row],[Т9]]-Таблица1[[#This Row],[угол обхв5]]</f>
        <v>0</v>
      </c>
      <c r="CS2779" s="14">
        <f>Таблица1[[#This Row],[Т9]]-Таблица1[[#This Row],[угол обхв4]]</f>
        <v>0</v>
      </c>
      <c r="CT2779" s="14">
        <f>Таблица1[[#This Row],[Lкан_прям, мм]]+Таблица1[[#This Row],[Lкан_дуг, мм]]+Таблица1[[#This Row],[Lкан_леб,мм]]</f>
        <v>0</v>
      </c>
      <c r="CU2779" s="16">
        <f>Таблица1[[#This Row],[Lкан_леб,мм]]</f>
        <v>0</v>
      </c>
      <c r="CV2779" s="14">
        <f>2534431-(Таблица1[[#This Row],[Т23]]+Таблица1[[#This Row],[угол обхв3]])</f>
        <v>2534431</v>
      </c>
      <c r="CW2779" s="50">
        <f>SUM(X2779:AC2779,AD2779:AI2779)-Таблица1[[#This Row],[lподв_min, мм]]</f>
        <v>0</v>
      </c>
      <c r="CX2779" s="17">
        <f>CW3218-Таблица1[[#This Row],[Суммарная длина каната]]</f>
        <v>-2534431</v>
      </c>
    </row>
    <row r="2780" spans="74:102" x14ac:dyDescent="0.25">
      <c r="BV2780" s="14">
        <f>Таблица1[[#This Row],[Lкан_леб,мм]]</f>
        <v>0</v>
      </c>
      <c r="BW2780" s="50">
        <f>Таблица1[[#This Row],[угол обхв4]]+Таблица1[[#This Row],[Lдуг 3,мм]]</f>
        <v>0</v>
      </c>
      <c r="BX2780" s="54">
        <f>Таблица1[[#This Row],[угол обхв5]]+Таблица1[[#This Row],[Y5, мм]]</f>
        <v>0</v>
      </c>
      <c r="BY2780" s="14">
        <f>Таблица1[[#This Row],[угол обхв6]]+Таблица1[[#This Row],[Lдуг 4,мм]]</f>
        <v>0</v>
      </c>
      <c r="BZ2780" s="14">
        <f>Таблица1[[#This Row],[Т1]]+Таблица1[[#This Row],[X6, мм]]</f>
        <v>0</v>
      </c>
      <c r="CA2780" s="14">
        <f>Таблица1[[#This Row],[Т2]]+Таблица1[[#This Row],[Lдуг 5,мм]]</f>
        <v>0</v>
      </c>
      <c r="CB2780" s="14">
        <f>Таблица1[[#This Row],[Т3]]+Таблица1[[#This Row],[Y6, мм]]</f>
        <v>0</v>
      </c>
      <c r="CC2780" s="14">
        <f>Таблица1[[#This Row],[Т4]]+Таблица1[[#This Row],[Lдуг 6,мм]]</f>
        <v>0</v>
      </c>
      <c r="CD2780" s="14">
        <f>Таблица1[[#This Row],[Т5]]+Таблица1[[#This Row],[Lдуг 1,мм]]</f>
        <v>0</v>
      </c>
      <c r="CE2780" s="14">
        <f>Таблица1[[#This Row],[Т6]]+Таблица1[[#This Row],[Lпрям1, мм]]</f>
        <v>0</v>
      </c>
      <c r="CF2780" s="15">
        <f>Таблица1[[#This Row],[Т7]]+Таблица1[[#This Row],[Lдуг 2,мм]]</f>
        <v>0</v>
      </c>
      <c r="CG2780" s="14">
        <f>Таблица1[[#This Row],[Т8]]+Таблица1[[#This Row],[Lпрям2, мм]]</f>
        <v>0</v>
      </c>
      <c r="CH2780" s="14">
        <f>Таблица1[[#This Row],[Т9]]-Таблица1[[#This Row],[Т9]]</f>
        <v>0</v>
      </c>
      <c r="CI2780" s="50">
        <f>Таблица1[[#This Row],[Т9]]-Таблица1[[#This Row],[Т8]]</f>
        <v>0</v>
      </c>
      <c r="CJ2780" s="54">
        <f>Таблица1[[#This Row],[Т9]]-Таблица1[[#This Row],[Т7]]</f>
        <v>0</v>
      </c>
      <c r="CK2780" s="14">
        <f>Таблица1[[#This Row],[Т9]]-Таблица1[[#This Row],[Т6]]</f>
        <v>0</v>
      </c>
      <c r="CL2780" s="14">
        <f>Таблица1[[#This Row],[Т9]]-Таблица1[[#This Row],[Т5]]</f>
        <v>0</v>
      </c>
      <c r="CM2780" s="14">
        <f>Таблица1[[#This Row],[Т9]]-Таблица1[[#This Row],[Т4]]</f>
        <v>0</v>
      </c>
      <c r="CN2780" s="14">
        <f>Таблица1[[#This Row],[Т9]]-Таблица1[[#This Row],[Т3]]</f>
        <v>0</v>
      </c>
      <c r="CO2780" s="14">
        <f>Таблица1[[#This Row],[Т9]]-Таблица1[[#This Row],[Т2]]</f>
        <v>0</v>
      </c>
      <c r="CP2780" s="14">
        <f>Таблица1[[#This Row],[Т9]]-Таблица1[[#This Row],[Т1]]</f>
        <v>0</v>
      </c>
      <c r="CQ2780" s="14">
        <f>Таблица1[[#This Row],[Т9]]-Таблица1[[#This Row],[угол обхв6]]</f>
        <v>0</v>
      </c>
      <c r="CR2780" s="14">
        <f>Таблица1[[#This Row],[Т9]]-Таблица1[[#This Row],[угол обхв5]]</f>
        <v>0</v>
      </c>
      <c r="CS2780" s="14">
        <f>Таблица1[[#This Row],[Т9]]-Таблица1[[#This Row],[угол обхв4]]</f>
        <v>0</v>
      </c>
      <c r="CT2780" s="14">
        <f>Таблица1[[#This Row],[Lкан_прям, мм]]+Таблица1[[#This Row],[Lкан_дуг, мм]]+Таблица1[[#This Row],[Lкан_леб,мм]]</f>
        <v>0</v>
      </c>
      <c r="CU2780" s="16">
        <f>Таблица1[[#This Row],[Lкан_леб,мм]]</f>
        <v>0</v>
      </c>
      <c r="CV2780" s="14">
        <f>2534431-(Таблица1[[#This Row],[Т23]]+Таблица1[[#This Row],[угол обхв3]])</f>
        <v>2534431</v>
      </c>
      <c r="CW2780" s="50">
        <f>SUM(X2780:AC2780,AD2780:AI2780)-Таблица1[[#This Row],[lподв_min, мм]]</f>
        <v>0</v>
      </c>
      <c r="CX2780" s="17">
        <f>CW3219-Таблица1[[#This Row],[Суммарная длина каната]]</f>
        <v>-2534431</v>
      </c>
    </row>
    <row r="2781" spans="74:102" x14ac:dyDescent="0.25">
      <c r="BV2781" s="14">
        <f>Таблица1[[#This Row],[Lкан_леб,мм]]</f>
        <v>0</v>
      </c>
      <c r="BW2781" s="50">
        <f>Таблица1[[#This Row],[угол обхв4]]+Таблица1[[#This Row],[Lдуг 3,мм]]</f>
        <v>0</v>
      </c>
      <c r="BX2781" s="54">
        <f>Таблица1[[#This Row],[угол обхв5]]+Таблица1[[#This Row],[Y5, мм]]</f>
        <v>0</v>
      </c>
      <c r="BY2781" s="14">
        <f>Таблица1[[#This Row],[угол обхв6]]+Таблица1[[#This Row],[Lдуг 4,мм]]</f>
        <v>0</v>
      </c>
      <c r="BZ2781" s="14">
        <f>Таблица1[[#This Row],[Т1]]+Таблица1[[#This Row],[X6, мм]]</f>
        <v>0</v>
      </c>
      <c r="CA2781" s="14">
        <f>Таблица1[[#This Row],[Т2]]+Таблица1[[#This Row],[Lдуг 5,мм]]</f>
        <v>0</v>
      </c>
      <c r="CB2781" s="14">
        <f>Таблица1[[#This Row],[Т3]]+Таблица1[[#This Row],[Y6, мм]]</f>
        <v>0</v>
      </c>
      <c r="CC2781" s="14">
        <f>Таблица1[[#This Row],[Т4]]+Таблица1[[#This Row],[Lдуг 6,мм]]</f>
        <v>0</v>
      </c>
      <c r="CD2781" s="14">
        <f>Таблица1[[#This Row],[Т5]]+Таблица1[[#This Row],[Lдуг 1,мм]]</f>
        <v>0</v>
      </c>
      <c r="CE2781" s="14">
        <f>Таблица1[[#This Row],[Т6]]+Таблица1[[#This Row],[Lпрям1, мм]]</f>
        <v>0</v>
      </c>
      <c r="CF2781" s="15">
        <f>Таблица1[[#This Row],[Т7]]+Таблица1[[#This Row],[Lдуг 2,мм]]</f>
        <v>0</v>
      </c>
      <c r="CG2781" s="14">
        <f>Таблица1[[#This Row],[Т8]]+Таблица1[[#This Row],[Lпрям2, мм]]</f>
        <v>0</v>
      </c>
      <c r="CH2781" s="14">
        <f>Таблица1[[#This Row],[Т9]]-Таблица1[[#This Row],[Т9]]</f>
        <v>0</v>
      </c>
      <c r="CI2781" s="50">
        <f>Таблица1[[#This Row],[Т9]]-Таблица1[[#This Row],[Т8]]</f>
        <v>0</v>
      </c>
      <c r="CJ2781" s="54">
        <f>Таблица1[[#This Row],[Т9]]-Таблица1[[#This Row],[Т7]]</f>
        <v>0</v>
      </c>
      <c r="CK2781" s="14">
        <f>Таблица1[[#This Row],[Т9]]-Таблица1[[#This Row],[Т6]]</f>
        <v>0</v>
      </c>
      <c r="CL2781" s="14">
        <f>Таблица1[[#This Row],[Т9]]-Таблица1[[#This Row],[Т5]]</f>
        <v>0</v>
      </c>
      <c r="CM2781" s="14">
        <f>Таблица1[[#This Row],[Т9]]-Таблица1[[#This Row],[Т4]]</f>
        <v>0</v>
      </c>
      <c r="CN2781" s="14">
        <f>Таблица1[[#This Row],[Т9]]-Таблица1[[#This Row],[Т3]]</f>
        <v>0</v>
      </c>
      <c r="CO2781" s="14">
        <f>Таблица1[[#This Row],[Т9]]-Таблица1[[#This Row],[Т2]]</f>
        <v>0</v>
      </c>
      <c r="CP2781" s="14">
        <f>Таблица1[[#This Row],[Т9]]-Таблица1[[#This Row],[Т1]]</f>
        <v>0</v>
      </c>
      <c r="CQ2781" s="14">
        <f>Таблица1[[#This Row],[Т9]]-Таблица1[[#This Row],[угол обхв6]]</f>
        <v>0</v>
      </c>
      <c r="CR2781" s="14">
        <f>Таблица1[[#This Row],[Т9]]-Таблица1[[#This Row],[угол обхв5]]</f>
        <v>0</v>
      </c>
      <c r="CS2781" s="14">
        <f>Таблица1[[#This Row],[Т9]]-Таблица1[[#This Row],[угол обхв4]]</f>
        <v>0</v>
      </c>
      <c r="CT2781" s="14">
        <f>Таблица1[[#This Row],[Lкан_прям, мм]]+Таблица1[[#This Row],[Lкан_дуг, мм]]+Таблица1[[#This Row],[Lкан_леб,мм]]</f>
        <v>0</v>
      </c>
      <c r="CU2781" s="16">
        <f>Таблица1[[#This Row],[Lкан_леб,мм]]</f>
        <v>0</v>
      </c>
      <c r="CV2781" s="14">
        <f>2534431-(Таблица1[[#This Row],[Т23]]+Таблица1[[#This Row],[угол обхв3]])</f>
        <v>2534431</v>
      </c>
      <c r="CW2781" s="50">
        <f>SUM(X2781:AC2781,AD2781:AI2781)-Таблица1[[#This Row],[lподв_min, мм]]</f>
        <v>0</v>
      </c>
      <c r="CX2781" s="17">
        <f>CW3220-Таблица1[[#This Row],[Суммарная длина каната]]</f>
        <v>-2534431</v>
      </c>
    </row>
    <row r="2782" spans="74:102" x14ac:dyDescent="0.25">
      <c r="BV2782" s="14">
        <f>Таблица1[[#This Row],[Lкан_леб,мм]]</f>
        <v>0</v>
      </c>
      <c r="BW2782" s="50">
        <f>Таблица1[[#This Row],[угол обхв4]]+Таблица1[[#This Row],[Lдуг 3,мм]]</f>
        <v>0</v>
      </c>
      <c r="BX2782" s="54">
        <f>Таблица1[[#This Row],[угол обхв5]]+Таблица1[[#This Row],[Y5, мм]]</f>
        <v>0</v>
      </c>
      <c r="BY2782" s="14">
        <f>Таблица1[[#This Row],[угол обхв6]]+Таблица1[[#This Row],[Lдуг 4,мм]]</f>
        <v>0</v>
      </c>
      <c r="BZ2782" s="14">
        <f>Таблица1[[#This Row],[Т1]]+Таблица1[[#This Row],[X6, мм]]</f>
        <v>0</v>
      </c>
      <c r="CA2782" s="14">
        <f>Таблица1[[#This Row],[Т2]]+Таблица1[[#This Row],[Lдуг 5,мм]]</f>
        <v>0</v>
      </c>
      <c r="CB2782" s="14">
        <f>Таблица1[[#This Row],[Т3]]+Таблица1[[#This Row],[Y6, мм]]</f>
        <v>0</v>
      </c>
      <c r="CC2782" s="14">
        <f>Таблица1[[#This Row],[Т4]]+Таблица1[[#This Row],[Lдуг 6,мм]]</f>
        <v>0</v>
      </c>
      <c r="CD2782" s="14">
        <f>Таблица1[[#This Row],[Т5]]+Таблица1[[#This Row],[Lдуг 1,мм]]</f>
        <v>0</v>
      </c>
      <c r="CE2782" s="14">
        <f>Таблица1[[#This Row],[Т6]]+Таблица1[[#This Row],[Lпрям1, мм]]</f>
        <v>0</v>
      </c>
      <c r="CF2782" s="15">
        <f>Таблица1[[#This Row],[Т7]]+Таблица1[[#This Row],[Lдуг 2,мм]]</f>
        <v>0</v>
      </c>
      <c r="CG2782" s="14">
        <f>Таблица1[[#This Row],[Т8]]+Таблица1[[#This Row],[Lпрям2, мм]]</f>
        <v>0</v>
      </c>
      <c r="CH2782" s="14">
        <f>Таблица1[[#This Row],[Т9]]-Таблица1[[#This Row],[Т9]]</f>
        <v>0</v>
      </c>
      <c r="CI2782" s="50">
        <f>Таблица1[[#This Row],[Т9]]-Таблица1[[#This Row],[Т8]]</f>
        <v>0</v>
      </c>
      <c r="CJ2782" s="54">
        <f>Таблица1[[#This Row],[Т9]]-Таблица1[[#This Row],[Т7]]</f>
        <v>0</v>
      </c>
      <c r="CK2782" s="14">
        <f>Таблица1[[#This Row],[Т9]]-Таблица1[[#This Row],[Т6]]</f>
        <v>0</v>
      </c>
      <c r="CL2782" s="14">
        <f>Таблица1[[#This Row],[Т9]]-Таблица1[[#This Row],[Т5]]</f>
        <v>0</v>
      </c>
      <c r="CM2782" s="14">
        <f>Таблица1[[#This Row],[Т9]]-Таблица1[[#This Row],[Т4]]</f>
        <v>0</v>
      </c>
      <c r="CN2782" s="14">
        <f>Таблица1[[#This Row],[Т9]]-Таблица1[[#This Row],[Т3]]</f>
        <v>0</v>
      </c>
      <c r="CO2782" s="14">
        <f>Таблица1[[#This Row],[Т9]]-Таблица1[[#This Row],[Т2]]</f>
        <v>0</v>
      </c>
      <c r="CP2782" s="14">
        <f>Таблица1[[#This Row],[Т9]]-Таблица1[[#This Row],[Т1]]</f>
        <v>0</v>
      </c>
      <c r="CQ2782" s="14">
        <f>Таблица1[[#This Row],[Т9]]-Таблица1[[#This Row],[угол обхв6]]</f>
        <v>0</v>
      </c>
      <c r="CR2782" s="14">
        <f>Таблица1[[#This Row],[Т9]]-Таблица1[[#This Row],[угол обхв5]]</f>
        <v>0</v>
      </c>
      <c r="CS2782" s="14">
        <f>Таблица1[[#This Row],[Т9]]-Таблица1[[#This Row],[угол обхв4]]</f>
        <v>0</v>
      </c>
      <c r="CT2782" s="14">
        <f>Таблица1[[#This Row],[Lкан_прям, мм]]+Таблица1[[#This Row],[Lкан_дуг, мм]]+Таблица1[[#This Row],[Lкан_леб,мм]]</f>
        <v>0</v>
      </c>
      <c r="CU2782" s="16">
        <f>Таблица1[[#This Row],[Lкан_леб,мм]]</f>
        <v>0</v>
      </c>
      <c r="CV2782" s="14">
        <f>2534431-(Таблица1[[#This Row],[Т23]]+Таблица1[[#This Row],[угол обхв3]])</f>
        <v>2534431</v>
      </c>
      <c r="CW2782" s="50">
        <f>SUM(X2782:AC2782,AD2782:AI2782)-Таблица1[[#This Row],[lподв_min, мм]]</f>
        <v>0</v>
      </c>
      <c r="CX2782" s="17">
        <f>CW3221-Таблица1[[#This Row],[Суммарная длина каната]]</f>
        <v>-2534431</v>
      </c>
    </row>
    <row r="2783" spans="74:102" x14ac:dyDescent="0.25">
      <c r="BV2783" s="14">
        <f>Таблица1[[#This Row],[Lкан_леб,мм]]</f>
        <v>0</v>
      </c>
      <c r="BW2783" s="50">
        <f>Таблица1[[#This Row],[угол обхв4]]+Таблица1[[#This Row],[Lдуг 3,мм]]</f>
        <v>0</v>
      </c>
      <c r="BX2783" s="54">
        <f>Таблица1[[#This Row],[угол обхв5]]+Таблица1[[#This Row],[Y5, мм]]</f>
        <v>0</v>
      </c>
      <c r="BY2783" s="14">
        <f>Таблица1[[#This Row],[угол обхв6]]+Таблица1[[#This Row],[Lдуг 4,мм]]</f>
        <v>0</v>
      </c>
      <c r="BZ2783" s="14">
        <f>Таблица1[[#This Row],[Т1]]+Таблица1[[#This Row],[X6, мм]]</f>
        <v>0</v>
      </c>
      <c r="CA2783" s="14">
        <f>Таблица1[[#This Row],[Т2]]+Таблица1[[#This Row],[Lдуг 5,мм]]</f>
        <v>0</v>
      </c>
      <c r="CB2783" s="14">
        <f>Таблица1[[#This Row],[Т3]]+Таблица1[[#This Row],[Y6, мм]]</f>
        <v>0</v>
      </c>
      <c r="CC2783" s="14">
        <f>Таблица1[[#This Row],[Т4]]+Таблица1[[#This Row],[Lдуг 6,мм]]</f>
        <v>0</v>
      </c>
      <c r="CD2783" s="14">
        <f>Таблица1[[#This Row],[Т5]]+Таблица1[[#This Row],[Lдуг 1,мм]]</f>
        <v>0</v>
      </c>
      <c r="CE2783" s="14">
        <f>Таблица1[[#This Row],[Т6]]+Таблица1[[#This Row],[Lпрям1, мм]]</f>
        <v>0</v>
      </c>
      <c r="CF2783" s="15">
        <f>Таблица1[[#This Row],[Т7]]+Таблица1[[#This Row],[Lдуг 2,мм]]</f>
        <v>0</v>
      </c>
      <c r="CG2783" s="14">
        <f>Таблица1[[#This Row],[Т8]]+Таблица1[[#This Row],[Lпрям2, мм]]</f>
        <v>0</v>
      </c>
      <c r="CH2783" s="14">
        <f>Таблица1[[#This Row],[Т9]]-Таблица1[[#This Row],[Т9]]</f>
        <v>0</v>
      </c>
      <c r="CI2783" s="50">
        <f>Таблица1[[#This Row],[Т9]]-Таблица1[[#This Row],[Т8]]</f>
        <v>0</v>
      </c>
      <c r="CJ2783" s="54">
        <f>Таблица1[[#This Row],[Т9]]-Таблица1[[#This Row],[Т7]]</f>
        <v>0</v>
      </c>
      <c r="CK2783" s="14">
        <f>Таблица1[[#This Row],[Т9]]-Таблица1[[#This Row],[Т6]]</f>
        <v>0</v>
      </c>
      <c r="CL2783" s="14">
        <f>Таблица1[[#This Row],[Т9]]-Таблица1[[#This Row],[Т5]]</f>
        <v>0</v>
      </c>
      <c r="CM2783" s="14">
        <f>Таблица1[[#This Row],[Т9]]-Таблица1[[#This Row],[Т4]]</f>
        <v>0</v>
      </c>
      <c r="CN2783" s="14">
        <f>Таблица1[[#This Row],[Т9]]-Таблица1[[#This Row],[Т3]]</f>
        <v>0</v>
      </c>
      <c r="CO2783" s="14">
        <f>Таблица1[[#This Row],[Т9]]-Таблица1[[#This Row],[Т2]]</f>
        <v>0</v>
      </c>
      <c r="CP2783" s="14">
        <f>Таблица1[[#This Row],[Т9]]-Таблица1[[#This Row],[Т1]]</f>
        <v>0</v>
      </c>
      <c r="CQ2783" s="14">
        <f>Таблица1[[#This Row],[Т9]]-Таблица1[[#This Row],[угол обхв6]]</f>
        <v>0</v>
      </c>
      <c r="CR2783" s="14">
        <f>Таблица1[[#This Row],[Т9]]-Таблица1[[#This Row],[угол обхв5]]</f>
        <v>0</v>
      </c>
      <c r="CS2783" s="14">
        <f>Таблица1[[#This Row],[Т9]]-Таблица1[[#This Row],[угол обхв4]]</f>
        <v>0</v>
      </c>
      <c r="CT2783" s="14">
        <f>Таблица1[[#This Row],[Lкан_прям, мм]]+Таблица1[[#This Row],[Lкан_дуг, мм]]+Таблица1[[#This Row],[Lкан_леб,мм]]</f>
        <v>0</v>
      </c>
      <c r="CU2783" s="16">
        <f>Таблица1[[#This Row],[Lкан_леб,мм]]</f>
        <v>0</v>
      </c>
      <c r="CV2783" s="14">
        <f>2534431-(Таблица1[[#This Row],[Т23]]+Таблица1[[#This Row],[угол обхв3]])</f>
        <v>2534431</v>
      </c>
      <c r="CW2783" s="50">
        <f>SUM(X2783:AC2783,AD2783:AI2783)-Таблица1[[#This Row],[lподв_min, мм]]</f>
        <v>0</v>
      </c>
      <c r="CX2783" s="17">
        <f>CW3222-Таблица1[[#This Row],[Суммарная длина каната]]</f>
        <v>-2534431</v>
      </c>
    </row>
    <row r="2784" spans="74:102" x14ac:dyDescent="0.25">
      <c r="BV2784" s="14">
        <f>Таблица1[[#This Row],[Lкан_леб,мм]]</f>
        <v>0</v>
      </c>
      <c r="BW2784" s="50">
        <f>Таблица1[[#This Row],[угол обхв4]]+Таблица1[[#This Row],[Lдуг 3,мм]]</f>
        <v>0</v>
      </c>
      <c r="BX2784" s="54">
        <f>Таблица1[[#This Row],[угол обхв5]]+Таблица1[[#This Row],[Y5, мм]]</f>
        <v>0</v>
      </c>
      <c r="BY2784" s="14">
        <f>Таблица1[[#This Row],[угол обхв6]]+Таблица1[[#This Row],[Lдуг 4,мм]]</f>
        <v>0</v>
      </c>
      <c r="BZ2784" s="14">
        <f>Таблица1[[#This Row],[Т1]]+Таблица1[[#This Row],[X6, мм]]</f>
        <v>0</v>
      </c>
      <c r="CA2784" s="14">
        <f>Таблица1[[#This Row],[Т2]]+Таблица1[[#This Row],[Lдуг 5,мм]]</f>
        <v>0</v>
      </c>
      <c r="CB2784" s="14">
        <f>Таблица1[[#This Row],[Т3]]+Таблица1[[#This Row],[Y6, мм]]</f>
        <v>0</v>
      </c>
      <c r="CC2784" s="14">
        <f>Таблица1[[#This Row],[Т4]]+Таблица1[[#This Row],[Lдуг 6,мм]]</f>
        <v>0</v>
      </c>
      <c r="CD2784" s="14">
        <f>Таблица1[[#This Row],[Т5]]+Таблица1[[#This Row],[Lдуг 1,мм]]</f>
        <v>0</v>
      </c>
      <c r="CE2784" s="14">
        <f>Таблица1[[#This Row],[Т6]]+Таблица1[[#This Row],[Lпрям1, мм]]</f>
        <v>0</v>
      </c>
      <c r="CF2784" s="15">
        <f>Таблица1[[#This Row],[Т7]]+Таблица1[[#This Row],[Lдуг 2,мм]]</f>
        <v>0</v>
      </c>
      <c r="CG2784" s="14">
        <f>Таблица1[[#This Row],[Т8]]+Таблица1[[#This Row],[Lпрям2, мм]]</f>
        <v>0</v>
      </c>
      <c r="CH2784" s="14">
        <f>Таблица1[[#This Row],[Т9]]-Таблица1[[#This Row],[Т9]]</f>
        <v>0</v>
      </c>
      <c r="CI2784" s="50">
        <f>Таблица1[[#This Row],[Т9]]-Таблица1[[#This Row],[Т8]]</f>
        <v>0</v>
      </c>
      <c r="CJ2784" s="54">
        <f>Таблица1[[#This Row],[Т9]]-Таблица1[[#This Row],[Т7]]</f>
        <v>0</v>
      </c>
      <c r="CK2784" s="14">
        <f>Таблица1[[#This Row],[Т9]]-Таблица1[[#This Row],[Т6]]</f>
        <v>0</v>
      </c>
      <c r="CL2784" s="14">
        <f>Таблица1[[#This Row],[Т9]]-Таблица1[[#This Row],[Т5]]</f>
        <v>0</v>
      </c>
      <c r="CM2784" s="14">
        <f>Таблица1[[#This Row],[Т9]]-Таблица1[[#This Row],[Т4]]</f>
        <v>0</v>
      </c>
      <c r="CN2784" s="14">
        <f>Таблица1[[#This Row],[Т9]]-Таблица1[[#This Row],[Т3]]</f>
        <v>0</v>
      </c>
      <c r="CO2784" s="14">
        <f>Таблица1[[#This Row],[Т9]]-Таблица1[[#This Row],[Т2]]</f>
        <v>0</v>
      </c>
      <c r="CP2784" s="14">
        <f>Таблица1[[#This Row],[Т9]]-Таблица1[[#This Row],[Т1]]</f>
        <v>0</v>
      </c>
      <c r="CQ2784" s="14">
        <f>Таблица1[[#This Row],[Т9]]-Таблица1[[#This Row],[угол обхв6]]</f>
        <v>0</v>
      </c>
      <c r="CR2784" s="14">
        <f>Таблица1[[#This Row],[Т9]]-Таблица1[[#This Row],[угол обхв5]]</f>
        <v>0</v>
      </c>
      <c r="CS2784" s="14">
        <f>Таблица1[[#This Row],[Т9]]-Таблица1[[#This Row],[угол обхв4]]</f>
        <v>0</v>
      </c>
      <c r="CT2784" s="14">
        <f>Таблица1[[#This Row],[Lкан_прям, мм]]+Таблица1[[#This Row],[Lкан_дуг, мм]]+Таблица1[[#This Row],[Lкан_леб,мм]]</f>
        <v>0</v>
      </c>
      <c r="CU2784" s="16">
        <f>Таблица1[[#This Row],[Lкан_леб,мм]]</f>
        <v>0</v>
      </c>
      <c r="CV2784" s="14">
        <f>2534431-(Таблица1[[#This Row],[Т23]]+Таблица1[[#This Row],[угол обхв3]])</f>
        <v>2534431</v>
      </c>
      <c r="CW2784" s="50">
        <f>SUM(X2784:AC2784,AD2784:AI2784)-Таблица1[[#This Row],[lподв_min, мм]]</f>
        <v>0</v>
      </c>
      <c r="CX2784" s="17">
        <f>CW3223-Таблица1[[#This Row],[Суммарная длина каната]]</f>
        <v>-2534431</v>
      </c>
    </row>
    <row r="2785" spans="74:102" x14ac:dyDescent="0.25">
      <c r="BV2785" s="14">
        <f>Таблица1[[#This Row],[Lкан_леб,мм]]</f>
        <v>0</v>
      </c>
      <c r="BW2785" s="50">
        <f>Таблица1[[#This Row],[угол обхв4]]+Таблица1[[#This Row],[Lдуг 3,мм]]</f>
        <v>0</v>
      </c>
      <c r="BX2785" s="54">
        <f>Таблица1[[#This Row],[угол обхв5]]+Таблица1[[#This Row],[Y5, мм]]</f>
        <v>0</v>
      </c>
      <c r="BY2785" s="14">
        <f>Таблица1[[#This Row],[угол обхв6]]+Таблица1[[#This Row],[Lдуг 4,мм]]</f>
        <v>0</v>
      </c>
      <c r="BZ2785" s="14">
        <f>Таблица1[[#This Row],[Т1]]+Таблица1[[#This Row],[X6, мм]]</f>
        <v>0</v>
      </c>
      <c r="CA2785" s="14">
        <f>Таблица1[[#This Row],[Т2]]+Таблица1[[#This Row],[Lдуг 5,мм]]</f>
        <v>0</v>
      </c>
      <c r="CB2785" s="14">
        <f>Таблица1[[#This Row],[Т3]]+Таблица1[[#This Row],[Y6, мм]]</f>
        <v>0</v>
      </c>
      <c r="CC2785" s="14">
        <f>Таблица1[[#This Row],[Т4]]+Таблица1[[#This Row],[Lдуг 6,мм]]</f>
        <v>0</v>
      </c>
      <c r="CD2785" s="14">
        <f>Таблица1[[#This Row],[Т5]]+Таблица1[[#This Row],[Lдуг 1,мм]]</f>
        <v>0</v>
      </c>
      <c r="CE2785" s="14">
        <f>Таблица1[[#This Row],[Т6]]+Таблица1[[#This Row],[Lпрям1, мм]]</f>
        <v>0</v>
      </c>
      <c r="CF2785" s="15">
        <f>Таблица1[[#This Row],[Т7]]+Таблица1[[#This Row],[Lдуг 2,мм]]</f>
        <v>0</v>
      </c>
      <c r="CG2785" s="14">
        <f>Таблица1[[#This Row],[Т8]]+Таблица1[[#This Row],[Lпрям2, мм]]</f>
        <v>0</v>
      </c>
      <c r="CH2785" s="14">
        <f>Таблица1[[#This Row],[Т9]]-Таблица1[[#This Row],[Т9]]</f>
        <v>0</v>
      </c>
      <c r="CI2785" s="50">
        <f>Таблица1[[#This Row],[Т9]]-Таблица1[[#This Row],[Т8]]</f>
        <v>0</v>
      </c>
      <c r="CJ2785" s="54">
        <f>Таблица1[[#This Row],[Т9]]-Таблица1[[#This Row],[Т7]]</f>
        <v>0</v>
      </c>
      <c r="CK2785" s="14">
        <f>Таблица1[[#This Row],[Т9]]-Таблица1[[#This Row],[Т6]]</f>
        <v>0</v>
      </c>
      <c r="CL2785" s="14">
        <f>Таблица1[[#This Row],[Т9]]-Таблица1[[#This Row],[Т5]]</f>
        <v>0</v>
      </c>
      <c r="CM2785" s="14">
        <f>Таблица1[[#This Row],[Т9]]-Таблица1[[#This Row],[Т4]]</f>
        <v>0</v>
      </c>
      <c r="CN2785" s="14">
        <f>Таблица1[[#This Row],[Т9]]-Таблица1[[#This Row],[Т3]]</f>
        <v>0</v>
      </c>
      <c r="CO2785" s="14">
        <f>Таблица1[[#This Row],[Т9]]-Таблица1[[#This Row],[Т2]]</f>
        <v>0</v>
      </c>
      <c r="CP2785" s="14">
        <f>Таблица1[[#This Row],[Т9]]-Таблица1[[#This Row],[Т1]]</f>
        <v>0</v>
      </c>
      <c r="CQ2785" s="14">
        <f>Таблица1[[#This Row],[Т9]]-Таблица1[[#This Row],[угол обхв6]]</f>
        <v>0</v>
      </c>
      <c r="CR2785" s="14">
        <f>Таблица1[[#This Row],[Т9]]-Таблица1[[#This Row],[угол обхв5]]</f>
        <v>0</v>
      </c>
      <c r="CS2785" s="14">
        <f>Таблица1[[#This Row],[Т9]]-Таблица1[[#This Row],[угол обхв4]]</f>
        <v>0</v>
      </c>
      <c r="CT2785" s="14">
        <f>Таблица1[[#This Row],[Lкан_прям, мм]]+Таблица1[[#This Row],[Lкан_дуг, мм]]+Таблица1[[#This Row],[Lкан_леб,мм]]</f>
        <v>0</v>
      </c>
      <c r="CU2785" s="16">
        <f>Таблица1[[#This Row],[Lкан_леб,мм]]</f>
        <v>0</v>
      </c>
      <c r="CV2785" s="14">
        <f>2534431-(Таблица1[[#This Row],[Т23]]+Таблица1[[#This Row],[угол обхв3]])</f>
        <v>2534431</v>
      </c>
      <c r="CW2785" s="50">
        <f>SUM(X2785:AC2785,AD2785:AI2785)-Таблица1[[#This Row],[lподв_min, мм]]</f>
        <v>0</v>
      </c>
      <c r="CX2785" s="17">
        <f>CW3224-Таблица1[[#This Row],[Суммарная длина каната]]</f>
        <v>-2534431</v>
      </c>
    </row>
    <row r="2786" spans="74:102" x14ac:dyDescent="0.25">
      <c r="BV2786" s="14">
        <f>Таблица1[[#This Row],[Lкан_леб,мм]]</f>
        <v>0</v>
      </c>
      <c r="BW2786" s="50">
        <f>Таблица1[[#This Row],[угол обхв4]]+Таблица1[[#This Row],[Lдуг 3,мм]]</f>
        <v>0</v>
      </c>
      <c r="BX2786" s="54">
        <f>Таблица1[[#This Row],[угол обхв5]]+Таблица1[[#This Row],[Y5, мм]]</f>
        <v>0</v>
      </c>
      <c r="BY2786" s="14">
        <f>Таблица1[[#This Row],[угол обхв6]]+Таблица1[[#This Row],[Lдуг 4,мм]]</f>
        <v>0</v>
      </c>
      <c r="BZ2786" s="14">
        <f>Таблица1[[#This Row],[Т1]]+Таблица1[[#This Row],[X6, мм]]</f>
        <v>0</v>
      </c>
      <c r="CA2786" s="14">
        <f>Таблица1[[#This Row],[Т2]]+Таблица1[[#This Row],[Lдуг 5,мм]]</f>
        <v>0</v>
      </c>
      <c r="CB2786" s="14">
        <f>Таблица1[[#This Row],[Т3]]+Таблица1[[#This Row],[Y6, мм]]</f>
        <v>0</v>
      </c>
      <c r="CC2786" s="14">
        <f>Таблица1[[#This Row],[Т4]]+Таблица1[[#This Row],[Lдуг 6,мм]]</f>
        <v>0</v>
      </c>
      <c r="CD2786" s="14">
        <f>Таблица1[[#This Row],[Т5]]+Таблица1[[#This Row],[Lдуг 1,мм]]</f>
        <v>0</v>
      </c>
      <c r="CE2786" s="14">
        <f>Таблица1[[#This Row],[Т6]]+Таблица1[[#This Row],[Lпрям1, мм]]</f>
        <v>0</v>
      </c>
      <c r="CF2786" s="15">
        <f>Таблица1[[#This Row],[Т7]]+Таблица1[[#This Row],[Lдуг 2,мм]]</f>
        <v>0</v>
      </c>
      <c r="CG2786" s="14">
        <f>Таблица1[[#This Row],[Т8]]+Таблица1[[#This Row],[Lпрям2, мм]]</f>
        <v>0</v>
      </c>
      <c r="CH2786" s="14">
        <f>Таблица1[[#This Row],[Т9]]-Таблица1[[#This Row],[Т9]]</f>
        <v>0</v>
      </c>
      <c r="CI2786" s="50">
        <f>Таблица1[[#This Row],[Т9]]-Таблица1[[#This Row],[Т8]]</f>
        <v>0</v>
      </c>
      <c r="CJ2786" s="54">
        <f>Таблица1[[#This Row],[Т9]]-Таблица1[[#This Row],[Т7]]</f>
        <v>0</v>
      </c>
      <c r="CK2786" s="14">
        <f>Таблица1[[#This Row],[Т9]]-Таблица1[[#This Row],[Т6]]</f>
        <v>0</v>
      </c>
      <c r="CL2786" s="14">
        <f>Таблица1[[#This Row],[Т9]]-Таблица1[[#This Row],[Т5]]</f>
        <v>0</v>
      </c>
      <c r="CM2786" s="14">
        <f>Таблица1[[#This Row],[Т9]]-Таблица1[[#This Row],[Т4]]</f>
        <v>0</v>
      </c>
      <c r="CN2786" s="14">
        <f>Таблица1[[#This Row],[Т9]]-Таблица1[[#This Row],[Т3]]</f>
        <v>0</v>
      </c>
      <c r="CO2786" s="14">
        <f>Таблица1[[#This Row],[Т9]]-Таблица1[[#This Row],[Т2]]</f>
        <v>0</v>
      </c>
      <c r="CP2786" s="14">
        <f>Таблица1[[#This Row],[Т9]]-Таблица1[[#This Row],[Т1]]</f>
        <v>0</v>
      </c>
      <c r="CQ2786" s="14">
        <f>Таблица1[[#This Row],[Т9]]-Таблица1[[#This Row],[угол обхв6]]</f>
        <v>0</v>
      </c>
      <c r="CR2786" s="14">
        <f>Таблица1[[#This Row],[Т9]]-Таблица1[[#This Row],[угол обхв5]]</f>
        <v>0</v>
      </c>
      <c r="CS2786" s="14">
        <f>Таблица1[[#This Row],[Т9]]-Таблица1[[#This Row],[угол обхв4]]</f>
        <v>0</v>
      </c>
      <c r="CT2786" s="14">
        <f>Таблица1[[#This Row],[Lкан_прям, мм]]+Таблица1[[#This Row],[Lкан_дуг, мм]]+Таблица1[[#This Row],[Lкан_леб,мм]]</f>
        <v>0</v>
      </c>
      <c r="CU2786" s="16">
        <f>Таблица1[[#This Row],[Lкан_леб,мм]]</f>
        <v>0</v>
      </c>
      <c r="CV2786" s="14">
        <f>2534431-(Таблица1[[#This Row],[Т23]]+Таблица1[[#This Row],[угол обхв3]])</f>
        <v>2534431</v>
      </c>
      <c r="CW2786" s="50">
        <f>SUM(X2786:AC2786,AD2786:AI2786)-Таблица1[[#This Row],[lподв_min, мм]]</f>
        <v>0</v>
      </c>
      <c r="CX2786" s="17">
        <f>CW3225-Таблица1[[#This Row],[Суммарная длина каната]]</f>
        <v>-2534431</v>
      </c>
    </row>
    <row r="2787" spans="74:102" x14ac:dyDescent="0.25">
      <c r="BV2787" s="14">
        <f>Таблица1[[#This Row],[Lкан_леб,мм]]</f>
        <v>0</v>
      </c>
      <c r="BW2787" s="50">
        <f>Таблица1[[#This Row],[угол обхв4]]+Таблица1[[#This Row],[Lдуг 3,мм]]</f>
        <v>0</v>
      </c>
      <c r="BX2787" s="54">
        <f>Таблица1[[#This Row],[угол обхв5]]+Таблица1[[#This Row],[Y5, мм]]</f>
        <v>0</v>
      </c>
      <c r="BY2787" s="14">
        <f>Таблица1[[#This Row],[угол обхв6]]+Таблица1[[#This Row],[Lдуг 4,мм]]</f>
        <v>0</v>
      </c>
      <c r="BZ2787" s="14">
        <f>Таблица1[[#This Row],[Т1]]+Таблица1[[#This Row],[X6, мм]]</f>
        <v>0</v>
      </c>
      <c r="CA2787" s="14">
        <f>Таблица1[[#This Row],[Т2]]+Таблица1[[#This Row],[Lдуг 5,мм]]</f>
        <v>0</v>
      </c>
      <c r="CB2787" s="14">
        <f>Таблица1[[#This Row],[Т3]]+Таблица1[[#This Row],[Y6, мм]]</f>
        <v>0</v>
      </c>
      <c r="CC2787" s="14">
        <f>Таблица1[[#This Row],[Т4]]+Таблица1[[#This Row],[Lдуг 6,мм]]</f>
        <v>0</v>
      </c>
      <c r="CD2787" s="14">
        <f>Таблица1[[#This Row],[Т5]]+Таблица1[[#This Row],[Lдуг 1,мм]]</f>
        <v>0</v>
      </c>
      <c r="CE2787" s="14">
        <f>Таблица1[[#This Row],[Т6]]+Таблица1[[#This Row],[Lпрям1, мм]]</f>
        <v>0</v>
      </c>
      <c r="CF2787" s="15">
        <f>Таблица1[[#This Row],[Т7]]+Таблица1[[#This Row],[Lдуг 2,мм]]</f>
        <v>0</v>
      </c>
      <c r="CG2787" s="14">
        <f>Таблица1[[#This Row],[Т8]]+Таблица1[[#This Row],[Lпрям2, мм]]</f>
        <v>0</v>
      </c>
      <c r="CH2787" s="14">
        <f>Таблица1[[#This Row],[Т9]]-Таблица1[[#This Row],[Т9]]</f>
        <v>0</v>
      </c>
      <c r="CI2787" s="50">
        <f>Таблица1[[#This Row],[Т9]]-Таблица1[[#This Row],[Т8]]</f>
        <v>0</v>
      </c>
      <c r="CJ2787" s="54">
        <f>Таблица1[[#This Row],[Т9]]-Таблица1[[#This Row],[Т7]]</f>
        <v>0</v>
      </c>
      <c r="CK2787" s="14">
        <f>Таблица1[[#This Row],[Т9]]-Таблица1[[#This Row],[Т6]]</f>
        <v>0</v>
      </c>
      <c r="CL2787" s="14">
        <f>Таблица1[[#This Row],[Т9]]-Таблица1[[#This Row],[Т5]]</f>
        <v>0</v>
      </c>
      <c r="CM2787" s="14">
        <f>Таблица1[[#This Row],[Т9]]-Таблица1[[#This Row],[Т4]]</f>
        <v>0</v>
      </c>
      <c r="CN2787" s="14">
        <f>Таблица1[[#This Row],[Т9]]-Таблица1[[#This Row],[Т3]]</f>
        <v>0</v>
      </c>
      <c r="CO2787" s="14">
        <f>Таблица1[[#This Row],[Т9]]-Таблица1[[#This Row],[Т2]]</f>
        <v>0</v>
      </c>
      <c r="CP2787" s="14">
        <f>Таблица1[[#This Row],[Т9]]-Таблица1[[#This Row],[Т1]]</f>
        <v>0</v>
      </c>
      <c r="CQ2787" s="14">
        <f>Таблица1[[#This Row],[Т9]]-Таблица1[[#This Row],[угол обхв6]]</f>
        <v>0</v>
      </c>
      <c r="CR2787" s="14">
        <f>Таблица1[[#This Row],[Т9]]-Таблица1[[#This Row],[угол обхв5]]</f>
        <v>0</v>
      </c>
      <c r="CS2787" s="14">
        <f>Таблица1[[#This Row],[Т9]]-Таблица1[[#This Row],[угол обхв4]]</f>
        <v>0</v>
      </c>
      <c r="CT2787" s="14">
        <f>Таблица1[[#This Row],[Lкан_прям, мм]]+Таблица1[[#This Row],[Lкан_дуг, мм]]+Таблица1[[#This Row],[Lкан_леб,мм]]</f>
        <v>0</v>
      </c>
      <c r="CU2787" s="16">
        <f>Таблица1[[#This Row],[Lкан_леб,мм]]</f>
        <v>0</v>
      </c>
      <c r="CV2787" s="14">
        <f>2534431-(Таблица1[[#This Row],[Т23]]+Таблица1[[#This Row],[угол обхв3]])</f>
        <v>2534431</v>
      </c>
      <c r="CW2787" s="50">
        <f>SUM(X2787:AC2787,AD2787:AI2787)-Таблица1[[#This Row],[lподв_min, мм]]</f>
        <v>0</v>
      </c>
      <c r="CX2787" s="17">
        <f>CW3226-Таблица1[[#This Row],[Суммарная длина каната]]</f>
        <v>-2534431</v>
      </c>
    </row>
    <row r="2788" spans="74:102" x14ac:dyDescent="0.25">
      <c r="BV2788" s="14">
        <f>Таблица1[[#This Row],[Lкан_леб,мм]]</f>
        <v>0</v>
      </c>
      <c r="BW2788" s="50">
        <f>Таблица1[[#This Row],[угол обхв4]]+Таблица1[[#This Row],[Lдуг 3,мм]]</f>
        <v>0</v>
      </c>
      <c r="BX2788" s="54">
        <f>Таблица1[[#This Row],[угол обхв5]]+Таблица1[[#This Row],[Y5, мм]]</f>
        <v>0</v>
      </c>
      <c r="BY2788" s="14">
        <f>Таблица1[[#This Row],[угол обхв6]]+Таблица1[[#This Row],[Lдуг 4,мм]]</f>
        <v>0</v>
      </c>
      <c r="BZ2788" s="14">
        <f>Таблица1[[#This Row],[Т1]]+Таблица1[[#This Row],[X6, мм]]</f>
        <v>0</v>
      </c>
      <c r="CA2788" s="14">
        <f>Таблица1[[#This Row],[Т2]]+Таблица1[[#This Row],[Lдуг 5,мм]]</f>
        <v>0</v>
      </c>
      <c r="CB2788" s="14">
        <f>Таблица1[[#This Row],[Т3]]+Таблица1[[#This Row],[Y6, мм]]</f>
        <v>0</v>
      </c>
      <c r="CC2788" s="14">
        <f>Таблица1[[#This Row],[Т4]]+Таблица1[[#This Row],[Lдуг 6,мм]]</f>
        <v>0</v>
      </c>
      <c r="CD2788" s="14">
        <f>Таблица1[[#This Row],[Т5]]+Таблица1[[#This Row],[Lдуг 1,мм]]</f>
        <v>0</v>
      </c>
      <c r="CE2788" s="14">
        <f>Таблица1[[#This Row],[Т6]]+Таблица1[[#This Row],[Lпрям1, мм]]</f>
        <v>0</v>
      </c>
      <c r="CF2788" s="15">
        <f>Таблица1[[#This Row],[Т7]]+Таблица1[[#This Row],[Lдуг 2,мм]]</f>
        <v>0</v>
      </c>
      <c r="CG2788" s="14">
        <f>Таблица1[[#This Row],[Т8]]+Таблица1[[#This Row],[Lпрям2, мм]]</f>
        <v>0</v>
      </c>
      <c r="CH2788" s="14">
        <f>Таблица1[[#This Row],[Т9]]-Таблица1[[#This Row],[Т9]]</f>
        <v>0</v>
      </c>
      <c r="CI2788" s="50">
        <f>Таблица1[[#This Row],[Т9]]-Таблица1[[#This Row],[Т8]]</f>
        <v>0</v>
      </c>
      <c r="CJ2788" s="54">
        <f>Таблица1[[#This Row],[Т9]]-Таблица1[[#This Row],[Т7]]</f>
        <v>0</v>
      </c>
      <c r="CK2788" s="14">
        <f>Таблица1[[#This Row],[Т9]]-Таблица1[[#This Row],[Т6]]</f>
        <v>0</v>
      </c>
      <c r="CL2788" s="14">
        <f>Таблица1[[#This Row],[Т9]]-Таблица1[[#This Row],[Т5]]</f>
        <v>0</v>
      </c>
      <c r="CM2788" s="14">
        <f>Таблица1[[#This Row],[Т9]]-Таблица1[[#This Row],[Т4]]</f>
        <v>0</v>
      </c>
      <c r="CN2788" s="14">
        <f>Таблица1[[#This Row],[Т9]]-Таблица1[[#This Row],[Т3]]</f>
        <v>0</v>
      </c>
      <c r="CO2788" s="14">
        <f>Таблица1[[#This Row],[Т9]]-Таблица1[[#This Row],[Т2]]</f>
        <v>0</v>
      </c>
      <c r="CP2788" s="14">
        <f>Таблица1[[#This Row],[Т9]]-Таблица1[[#This Row],[Т1]]</f>
        <v>0</v>
      </c>
      <c r="CQ2788" s="14">
        <f>Таблица1[[#This Row],[Т9]]-Таблица1[[#This Row],[угол обхв6]]</f>
        <v>0</v>
      </c>
      <c r="CR2788" s="14">
        <f>Таблица1[[#This Row],[Т9]]-Таблица1[[#This Row],[угол обхв5]]</f>
        <v>0</v>
      </c>
      <c r="CS2788" s="14">
        <f>Таблица1[[#This Row],[Т9]]-Таблица1[[#This Row],[угол обхв4]]</f>
        <v>0</v>
      </c>
      <c r="CT2788" s="14">
        <f>Таблица1[[#This Row],[Lкан_прям, мм]]+Таблица1[[#This Row],[Lкан_дуг, мм]]+Таблица1[[#This Row],[Lкан_леб,мм]]</f>
        <v>0</v>
      </c>
      <c r="CU2788" s="16">
        <f>Таблица1[[#This Row],[Lкан_леб,мм]]</f>
        <v>0</v>
      </c>
      <c r="CV2788" s="14">
        <f>2534431-(Таблица1[[#This Row],[Т23]]+Таблица1[[#This Row],[угол обхв3]])</f>
        <v>2534431</v>
      </c>
      <c r="CW2788" s="50">
        <f>SUM(X2788:AC2788,AD2788:AI2788)-Таблица1[[#This Row],[lподв_min, мм]]</f>
        <v>0</v>
      </c>
      <c r="CX2788" s="17">
        <f>CW3227-Таблица1[[#This Row],[Суммарная длина каната]]</f>
        <v>-2534431</v>
      </c>
    </row>
    <row r="2789" spans="74:102" x14ac:dyDescent="0.25">
      <c r="BV2789" s="14">
        <f>Таблица1[[#This Row],[Lкан_леб,мм]]</f>
        <v>0</v>
      </c>
      <c r="BW2789" s="50">
        <f>Таблица1[[#This Row],[угол обхв4]]+Таблица1[[#This Row],[Lдуг 3,мм]]</f>
        <v>0</v>
      </c>
      <c r="BX2789" s="54">
        <f>Таблица1[[#This Row],[угол обхв5]]+Таблица1[[#This Row],[Y5, мм]]</f>
        <v>0</v>
      </c>
      <c r="BY2789" s="14">
        <f>Таблица1[[#This Row],[угол обхв6]]+Таблица1[[#This Row],[Lдуг 4,мм]]</f>
        <v>0</v>
      </c>
      <c r="BZ2789" s="14">
        <f>Таблица1[[#This Row],[Т1]]+Таблица1[[#This Row],[X6, мм]]</f>
        <v>0</v>
      </c>
      <c r="CA2789" s="14">
        <f>Таблица1[[#This Row],[Т2]]+Таблица1[[#This Row],[Lдуг 5,мм]]</f>
        <v>0</v>
      </c>
      <c r="CB2789" s="14">
        <f>Таблица1[[#This Row],[Т3]]+Таблица1[[#This Row],[Y6, мм]]</f>
        <v>0</v>
      </c>
      <c r="CC2789" s="14">
        <f>Таблица1[[#This Row],[Т4]]+Таблица1[[#This Row],[Lдуг 6,мм]]</f>
        <v>0</v>
      </c>
      <c r="CD2789" s="14">
        <f>Таблица1[[#This Row],[Т5]]+Таблица1[[#This Row],[Lдуг 1,мм]]</f>
        <v>0</v>
      </c>
      <c r="CE2789" s="14">
        <f>Таблица1[[#This Row],[Т6]]+Таблица1[[#This Row],[Lпрям1, мм]]</f>
        <v>0</v>
      </c>
      <c r="CF2789" s="15">
        <f>Таблица1[[#This Row],[Т7]]+Таблица1[[#This Row],[Lдуг 2,мм]]</f>
        <v>0</v>
      </c>
      <c r="CG2789" s="14">
        <f>Таблица1[[#This Row],[Т8]]+Таблица1[[#This Row],[Lпрям2, мм]]</f>
        <v>0</v>
      </c>
      <c r="CH2789" s="14">
        <f>Таблица1[[#This Row],[Т9]]-Таблица1[[#This Row],[Т9]]</f>
        <v>0</v>
      </c>
      <c r="CI2789" s="50">
        <f>Таблица1[[#This Row],[Т9]]-Таблица1[[#This Row],[Т8]]</f>
        <v>0</v>
      </c>
      <c r="CJ2789" s="54">
        <f>Таблица1[[#This Row],[Т9]]-Таблица1[[#This Row],[Т7]]</f>
        <v>0</v>
      </c>
      <c r="CK2789" s="14">
        <f>Таблица1[[#This Row],[Т9]]-Таблица1[[#This Row],[Т6]]</f>
        <v>0</v>
      </c>
      <c r="CL2789" s="14">
        <f>Таблица1[[#This Row],[Т9]]-Таблица1[[#This Row],[Т5]]</f>
        <v>0</v>
      </c>
      <c r="CM2789" s="14">
        <f>Таблица1[[#This Row],[Т9]]-Таблица1[[#This Row],[Т4]]</f>
        <v>0</v>
      </c>
      <c r="CN2789" s="14">
        <f>Таблица1[[#This Row],[Т9]]-Таблица1[[#This Row],[Т3]]</f>
        <v>0</v>
      </c>
      <c r="CO2789" s="14">
        <f>Таблица1[[#This Row],[Т9]]-Таблица1[[#This Row],[Т2]]</f>
        <v>0</v>
      </c>
      <c r="CP2789" s="14">
        <f>Таблица1[[#This Row],[Т9]]-Таблица1[[#This Row],[Т1]]</f>
        <v>0</v>
      </c>
      <c r="CQ2789" s="14">
        <f>Таблица1[[#This Row],[Т9]]-Таблица1[[#This Row],[угол обхв6]]</f>
        <v>0</v>
      </c>
      <c r="CR2789" s="14">
        <f>Таблица1[[#This Row],[Т9]]-Таблица1[[#This Row],[угол обхв5]]</f>
        <v>0</v>
      </c>
      <c r="CS2789" s="14">
        <f>Таблица1[[#This Row],[Т9]]-Таблица1[[#This Row],[угол обхв4]]</f>
        <v>0</v>
      </c>
      <c r="CT2789" s="14">
        <f>Таблица1[[#This Row],[Lкан_прям, мм]]+Таблица1[[#This Row],[Lкан_дуг, мм]]+Таблица1[[#This Row],[Lкан_леб,мм]]</f>
        <v>0</v>
      </c>
      <c r="CU2789" s="16">
        <f>Таблица1[[#This Row],[Lкан_леб,мм]]</f>
        <v>0</v>
      </c>
      <c r="CV2789" s="14">
        <f>2534431-(Таблица1[[#This Row],[Т23]]+Таблица1[[#This Row],[угол обхв3]])</f>
        <v>2534431</v>
      </c>
      <c r="CW2789" s="50">
        <f>SUM(X2789:AC2789,AD2789:AI2789)-Таблица1[[#This Row],[lподв_min, мм]]</f>
        <v>0</v>
      </c>
      <c r="CX2789" s="17">
        <f>CW3228-Таблица1[[#This Row],[Суммарная длина каната]]</f>
        <v>-2534431</v>
      </c>
    </row>
    <row r="2790" spans="74:102" x14ac:dyDescent="0.25">
      <c r="BV2790" s="14">
        <f>Таблица1[[#This Row],[Lкан_леб,мм]]</f>
        <v>0</v>
      </c>
      <c r="BW2790" s="50">
        <f>Таблица1[[#This Row],[угол обхв4]]+Таблица1[[#This Row],[Lдуг 3,мм]]</f>
        <v>0</v>
      </c>
      <c r="BX2790" s="54">
        <f>Таблица1[[#This Row],[угол обхв5]]+Таблица1[[#This Row],[Y5, мм]]</f>
        <v>0</v>
      </c>
      <c r="BY2790" s="14">
        <f>Таблица1[[#This Row],[угол обхв6]]+Таблица1[[#This Row],[Lдуг 4,мм]]</f>
        <v>0</v>
      </c>
      <c r="BZ2790" s="14">
        <f>Таблица1[[#This Row],[Т1]]+Таблица1[[#This Row],[X6, мм]]</f>
        <v>0</v>
      </c>
      <c r="CA2790" s="14">
        <f>Таблица1[[#This Row],[Т2]]+Таблица1[[#This Row],[Lдуг 5,мм]]</f>
        <v>0</v>
      </c>
      <c r="CB2790" s="14">
        <f>Таблица1[[#This Row],[Т3]]+Таблица1[[#This Row],[Y6, мм]]</f>
        <v>0</v>
      </c>
      <c r="CC2790" s="14">
        <f>Таблица1[[#This Row],[Т4]]+Таблица1[[#This Row],[Lдуг 6,мм]]</f>
        <v>0</v>
      </c>
      <c r="CD2790" s="14">
        <f>Таблица1[[#This Row],[Т5]]+Таблица1[[#This Row],[Lдуг 1,мм]]</f>
        <v>0</v>
      </c>
      <c r="CE2790" s="14">
        <f>Таблица1[[#This Row],[Т6]]+Таблица1[[#This Row],[Lпрям1, мм]]</f>
        <v>0</v>
      </c>
      <c r="CF2790" s="15">
        <f>Таблица1[[#This Row],[Т7]]+Таблица1[[#This Row],[Lдуг 2,мм]]</f>
        <v>0</v>
      </c>
      <c r="CG2790" s="14">
        <f>Таблица1[[#This Row],[Т8]]+Таблица1[[#This Row],[Lпрям2, мм]]</f>
        <v>0</v>
      </c>
      <c r="CH2790" s="14">
        <f>Таблица1[[#This Row],[Т9]]-Таблица1[[#This Row],[Т9]]</f>
        <v>0</v>
      </c>
      <c r="CI2790" s="50">
        <f>Таблица1[[#This Row],[Т9]]-Таблица1[[#This Row],[Т8]]</f>
        <v>0</v>
      </c>
      <c r="CJ2790" s="54">
        <f>Таблица1[[#This Row],[Т9]]-Таблица1[[#This Row],[Т7]]</f>
        <v>0</v>
      </c>
      <c r="CK2790" s="14">
        <f>Таблица1[[#This Row],[Т9]]-Таблица1[[#This Row],[Т6]]</f>
        <v>0</v>
      </c>
      <c r="CL2790" s="14">
        <f>Таблица1[[#This Row],[Т9]]-Таблица1[[#This Row],[Т5]]</f>
        <v>0</v>
      </c>
      <c r="CM2790" s="14">
        <f>Таблица1[[#This Row],[Т9]]-Таблица1[[#This Row],[Т4]]</f>
        <v>0</v>
      </c>
      <c r="CN2790" s="14">
        <f>Таблица1[[#This Row],[Т9]]-Таблица1[[#This Row],[Т3]]</f>
        <v>0</v>
      </c>
      <c r="CO2790" s="14">
        <f>Таблица1[[#This Row],[Т9]]-Таблица1[[#This Row],[Т2]]</f>
        <v>0</v>
      </c>
      <c r="CP2790" s="14">
        <f>Таблица1[[#This Row],[Т9]]-Таблица1[[#This Row],[Т1]]</f>
        <v>0</v>
      </c>
      <c r="CQ2790" s="14">
        <f>Таблица1[[#This Row],[Т9]]-Таблица1[[#This Row],[угол обхв6]]</f>
        <v>0</v>
      </c>
      <c r="CR2790" s="14">
        <f>Таблица1[[#This Row],[Т9]]-Таблица1[[#This Row],[угол обхв5]]</f>
        <v>0</v>
      </c>
      <c r="CS2790" s="14">
        <f>Таблица1[[#This Row],[Т9]]-Таблица1[[#This Row],[угол обхв4]]</f>
        <v>0</v>
      </c>
      <c r="CT2790" s="14">
        <f>Таблица1[[#This Row],[Lкан_прям, мм]]+Таблица1[[#This Row],[Lкан_дуг, мм]]+Таблица1[[#This Row],[Lкан_леб,мм]]</f>
        <v>0</v>
      </c>
      <c r="CU2790" s="16">
        <f>Таблица1[[#This Row],[Lкан_леб,мм]]</f>
        <v>0</v>
      </c>
      <c r="CV2790" s="14">
        <f>2534431-(Таблица1[[#This Row],[Т23]]+Таблица1[[#This Row],[угол обхв3]])</f>
        <v>2534431</v>
      </c>
      <c r="CW2790" s="50">
        <f>SUM(X2790:AC2790,AD2790:AI2790)-Таблица1[[#This Row],[lподв_min, мм]]</f>
        <v>0</v>
      </c>
      <c r="CX2790" s="17">
        <f>CW3229-Таблица1[[#This Row],[Суммарная длина каната]]</f>
        <v>-2534431</v>
      </c>
    </row>
    <row r="2791" spans="74:102" x14ac:dyDescent="0.25">
      <c r="BV2791" s="14">
        <f>Таблица1[[#This Row],[Lкан_леб,мм]]</f>
        <v>0</v>
      </c>
      <c r="BW2791" s="50">
        <f>Таблица1[[#This Row],[угол обхв4]]+Таблица1[[#This Row],[Lдуг 3,мм]]</f>
        <v>0</v>
      </c>
      <c r="BX2791" s="54">
        <f>Таблица1[[#This Row],[угол обхв5]]+Таблица1[[#This Row],[Y5, мм]]</f>
        <v>0</v>
      </c>
      <c r="BY2791" s="14">
        <f>Таблица1[[#This Row],[угол обхв6]]+Таблица1[[#This Row],[Lдуг 4,мм]]</f>
        <v>0</v>
      </c>
      <c r="BZ2791" s="14">
        <f>Таблица1[[#This Row],[Т1]]+Таблица1[[#This Row],[X6, мм]]</f>
        <v>0</v>
      </c>
      <c r="CA2791" s="14">
        <f>Таблица1[[#This Row],[Т2]]+Таблица1[[#This Row],[Lдуг 5,мм]]</f>
        <v>0</v>
      </c>
      <c r="CB2791" s="14">
        <f>Таблица1[[#This Row],[Т3]]+Таблица1[[#This Row],[Y6, мм]]</f>
        <v>0</v>
      </c>
      <c r="CC2791" s="14">
        <f>Таблица1[[#This Row],[Т4]]+Таблица1[[#This Row],[Lдуг 6,мм]]</f>
        <v>0</v>
      </c>
      <c r="CD2791" s="14">
        <f>Таблица1[[#This Row],[Т5]]+Таблица1[[#This Row],[Lдуг 1,мм]]</f>
        <v>0</v>
      </c>
      <c r="CE2791" s="14">
        <f>Таблица1[[#This Row],[Т6]]+Таблица1[[#This Row],[Lпрям1, мм]]</f>
        <v>0</v>
      </c>
      <c r="CF2791" s="15">
        <f>Таблица1[[#This Row],[Т7]]+Таблица1[[#This Row],[Lдуг 2,мм]]</f>
        <v>0</v>
      </c>
      <c r="CG2791" s="14">
        <f>Таблица1[[#This Row],[Т8]]+Таблица1[[#This Row],[Lпрям2, мм]]</f>
        <v>0</v>
      </c>
      <c r="CH2791" s="14">
        <f>Таблица1[[#This Row],[Т9]]-Таблица1[[#This Row],[Т9]]</f>
        <v>0</v>
      </c>
      <c r="CI2791" s="50">
        <f>Таблица1[[#This Row],[Т9]]-Таблица1[[#This Row],[Т8]]</f>
        <v>0</v>
      </c>
      <c r="CJ2791" s="54">
        <f>Таблица1[[#This Row],[Т9]]-Таблица1[[#This Row],[Т7]]</f>
        <v>0</v>
      </c>
      <c r="CK2791" s="14">
        <f>Таблица1[[#This Row],[Т9]]-Таблица1[[#This Row],[Т6]]</f>
        <v>0</v>
      </c>
      <c r="CL2791" s="14">
        <f>Таблица1[[#This Row],[Т9]]-Таблица1[[#This Row],[Т5]]</f>
        <v>0</v>
      </c>
      <c r="CM2791" s="14">
        <f>Таблица1[[#This Row],[Т9]]-Таблица1[[#This Row],[Т4]]</f>
        <v>0</v>
      </c>
      <c r="CN2791" s="14">
        <f>Таблица1[[#This Row],[Т9]]-Таблица1[[#This Row],[Т3]]</f>
        <v>0</v>
      </c>
      <c r="CO2791" s="14">
        <f>Таблица1[[#This Row],[Т9]]-Таблица1[[#This Row],[Т2]]</f>
        <v>0</v>
      </c>
      <c r="CP2791" s="14">
        <f>Таблица1[[#This Row],[Т9]]-Таблица1[[#This Row],[Т1]]</f>
        <v>0</v>
      </c>
      <c r="CQ2791" s="14">
        <f>Таблица1[[#This Row],[Т9]]-Таблица1[[#This Row],[угол обхв6]]</f>
        <v>0</v>
      </c>
      <c r="CR2791" s="14">
        <f>Таблица1[[#This Row],[Т9]]-Таблица1[[#This Row],[угол обхв5]]</f>
        <v>0</v>
      </c>
      <c r="CS2791" s="14">
        <f>Таблица1[[#This Row],[Т9]]-Таблица1[[#This Row],[угол обхв4]]</f>
        <v>0</v>
      </c>
      <c r="CT2791" s="14">
        <f>Таблица1[[#This Row],[Lкан_прям, мм]]+Таблица1[[#This Row],[Lкан_дуг, мм]]+Таблица1[[#This Row],[Lкан_леб,мм]]</f>
        <v>0</v>
      </c>
      <c r="CU2791" s="16">
        <f>Таблица1[[#This Row],[Lкан_леб,мм]]</f>
        <v>0</v>
      </c>
      <c r="CV2791" s="14">
        <f>2534431-(Таблица1[[#This Row],[Т23]]+Таблица1[[#This Row],[угол обхв3]])</f>
        <v>2534431</v>
      </c>
      <c r="CW2791" s="50">
        <f>SUM(X2791:AC2791,AD2791:AI2791)-Таблица1[[#This Row],[lподв_min, мм]]</f>
        <v>0</v>
      </c>
      <c r="CX2791" s="17">
        <f>CW3230-Таблица1[[#This Row],[Суммарная длина каната]]</f>
        <v>-2534431</v>
      </c>
    </row>
    <row r="2792" spans="74:102" x14ac:dyDescent="0.25">
      <c r="BV2792" s="14">
        <f>Таблица1[[#This Row],[Lкан_леб,мм]]</f>
        <v>0</v>
      </c>
      <c r="BW2792" s="50">
        <f>Таблица1[[#This Row],[угол обхв4]]+Таблица1[[#This Row],[Lдуг 3,мм]]</f>
        <v>0</v>
      </c>
      <c r="BX2792" s="54">
        <f>Таблица1[[#This Row],[угол обхв5]]+Таблица1[[#This Row],[Y5, мм]]</f>
        <v>0</v>
      </c>
      <c r="BY2792" s="14">
        <f>Таблица1[[#This Row],[угол обхв6]]+Таблица1[[#This Row],[Lдуг 4,мм]]</f>
        <v>0</v>
      </c>
      <c r="BZ2792" s="14">
        <f>Таблица1[[#This Row],[Т1]]+Таблица1[[#This Row],[X6, мм]]</f>
        <v>0</v>
      </c>
      <c r="CA2792" s="14">
        <f>Таблица1[[#This Row],[Т2]]+Таблица1[[#This Row],[Lдуг 5,мм]]</f>
        <v>0</v>
      </c>
      <c r="CB2792" s="14">
        <f>Таблица1[[#This Row],[Т3]]+Таблица1[[#This Row],[Y6, мм]]</f>
        <v>0</v>
      </c>
      <c r="CC2792" s="14">
        <f>Таблица1[[#This Row],[Т4]]+Таблица1[[#This Row],[Lдуг 6,мм]]</f>
        <v>0</v>
      </c>
      <c r="CD2792" s="14">
        <f>Таблица1[[#This Row],[Т5]]+Таблица1[[#This Row],[Lдуг 1,мм]]</f>
        <v>0</v>
      </c>
      <c r="CE2792" s="14">
        <f>Таблица1[[#This Row],[Т6]]+Таблица1[[#This Row],[Lпрям1, мм]]</f>
        <v>0</v>
      </c>
      <c r="CF2792" s="15">
        <f>Таблица1[[#This Row],[Т7]]+Таблица1[[#This Row],[Lдуг 2,мм]]</f>
        <v>0</v>
      </c>
      <c r="CG2792" s="14">
        <f>Таблица1[[#This Row],[Т8]]+Таблица1[[#This Row],[Lпрям2, мм]]</f>
        <v>0</v>
      </c>
      <c r="CH2792" s="14">
        <f>Таблица1[[#This Row],[Т9]]-Таблица1[[#This Row],[Т9]]</f>
        <v>0</v>
      </c>
      <c r="CI2792" s="50">
        <f>Таблица1[[#This Row],[Т9]]-Таблица1[[#This Row],[Т8]]</f>
        <v>0</v>
      </c>
      <c r="CJ2792" s="54">
        <f>Таблица1[[#This Row],[Т9]]-Таблица1[[#This Row],[Т7]]</f>
        <v>0</v>
      </c>
      <c r="CK2792" s="14">
        <f>Таблица1[[#This Row],[Т9]]-Таблица1[[#This Row],[Т6]]</f>
        <v>0</v>
      </c>
      <c r="CL2792" s="14">
        <f>Таблица1[[#This Row],[Т9]]-Таблица1[[#This Row],[Т5]]</f>
        <v>0</v>
      </c>
      <c r="CM2792" s="14">
        <f>Таблица1[[#This Row],[Т9]]-Таблица1[[#This Row],[Т4]]</f>
        <v>0</v>
      </c>
      <c r="CN2792" s="14">
        <f>Таблица1[[#This Row],[Т9]]-Таблица1[[#This Row],[Т3]]</f>
        <v>0</v>
      </c>
      <c r="CO2792" s="14">
        <f>Таблица1[[#This Row],[Т9]]-Таблица1[[#This Row],[Т2]]</f>
        <v>0</v>
      </c>
      <c r="CP2792" s="14">
        <f>Таблица1[[#This Row],[Т9]]-Таблица1[[#This Row],[Т1]]</f>
        <v>0</v>
      </c>
      <c r="CQ2792" s="14">
        <f>Таблица1[[#This Row],[Т9]]-Таблица1[[#This Row],[угол обхв6]]</f>
        <v>0</v>
      </c>
      <c r="CR2792" s="14">
        <f>Таблица1[[#This Row],[Т9]]-Таблица1[[#This Row],[угол обхв5]]</f>
        <v>0</v>
      </c>
      <c r="CS2792" s="14">
        <f>Таблица1[[#This Row],[Т9]]-Таблица1[[#This Row],[угол обхв4]]</f>
        <v>0</v>
      </c>
      <c r="CT2792" s="14">
        <f>Таблица1[[#This Row],[Lкан_прям, мм]]+Таблица1[[#This Row],[Lкан_дуг, мм]]+Таблица1[[#This Row],[Lкан_леб,мм]]</f>
        <v>0</v>
      </c>
      <c r="CU2792" s="16">
        <f>Таблица1[[#This Row],[Lкан_леб,мм]]</f>
        <v>0</v>
      </c>
      <c r="CV2792" s="14">
        <f>2534431-(Таблица1[[#This Row],[Т23]]+Таблица1[[#This Row],[угол обхв3]])</f>
        <v>2534431</v>
      </c>
      <c r="CW2792" s="50">
        <f>SUM(X2792:AC2792,AD2792:AI2792)-Таблица1[[#This Row],[lподв_min, мм]]</f>
        <v>0</v>
      </c>
      <c r="CX2792" s="17">
        <f>CW3231-Таблица1[[#This Row],[Суммарная длина каната]]</f>
        <v>-2534431</v>
      </c>
    </row>
    <row r="2793" spans="74:102" x14ac:dyDescent="0.25">
      <c r="BV2793" s="14">
        <f>Таблица1[[#This Row],[Lкан_леб,мм]]</f>
        <v>0</v>
      </c>
      <c r="BW2793" s="50">
        <f>Таблица1[[#This Row],[угол обхв4]]+Таблица1[[#This Row],[Lдуг 3,мм]]</f>
        <v>0</v>
      </c>
      <c r="BX2793" s="54">
        <f>Таблица1[[#This Row],[угол обхв5]]+Таблица1[[#This Row],[Y5, мм]]</f>
        <v>0</v>
      </c>
      <c r="BY2793" s="14">
        <f>Таблица1[[#This Row],[угол обхв6]]+Таблица1[[#This Row],[Lдуг 4,мм]]</f>
        <v>0</v>
      </c>
      <c r="BZ2793" s="14">
        <f>Таблица1[[#This Row],[Т1]]+Таблица1[[#This Row],[X6, мм]]</f>
        <v>0</v>
      </c>
      <c r="CA2793" s="14">
        <f>Таблица1[[#This Row],[Т2]]+Таблица1[[#This Row],[Lдуг 5,мм]]</f>
        <v>0</v>
      </c>
      <c r="CB2793" s="14">
        <f>Таблица1[[#This Row],[Т3]]+Таблица1[[#This Row],[Y6, мм]]</f>
        <v>0</v>
      </c>
      <c r="CC2793" s="14">
        <f>Таблица1[[#This Row],[Т4]]+Таблица1[[#This Row],[Lдуг 6,мм]]</f>
        <v>0</v>
      </c>
      <c r="CD2793" s="14">
        <f>Таблица1[[#This Row],[Т5]]+Таблица1[[#This Row],[Lдуг 1,мм]]</f>
        <v>0</v>
      </c>
      <c r="CE2793" s="14">
        <f>Таблица1[[#This Row],[Т6]]+Таблица1[[#This Row],[Lпрям1, мм]]</f>
        <v>0</v>
      </c>
      <c r="CF2793" s="15">
        <f>Таблица1[[#This Row],[Т7]]+Таблица1[[#This Row],[Lдуг 2,мм]]</f>
        <v>0</v>
      </c>
      <c r="CG2793" s="14">
        <f>Таблица1[[#This Row],[Т8]]+Таблица1[[#This Row],[Lпрям2, мм]]</f>
        <v>0</v>
      </c>
      <c r="CH2793" s="14">
        <f>Таблица1[[#This Row],[Т9]]-Таблица1[[#This Row],[Т9]]</f>
        <v>0</v>
      </c>
      <c r="CI2793" s="50">
        <f>Таблица1[[#This Row],[Т9]]-Таблица1[[#This Row],[Т8]]</f>
        <v>0</v>
      </c>
      <c r="CJ2793" s="54">
        <f>Таблица1[[#This Row],[Т9]]-Таблица1[[#This Row],[Т7]]</f>
        <v>0</v>
      </c>
      <c r="CK2793" s="14">
        <f>Таблица1[[#This Row],[Т9]]-Таблица1[[#This Row],[Т6]]</f>
        <v>0</v>
      </c>
      <c r="CL2793" s="14">
        <f>Таблица1[[#This Row],[Т9]]-Таблица1[[#This Row],[Т5]]</f>
        <v>0</v>
      </c>
      <c r="CM2793" s="14">
        <f>Таблица1[[#This Row],[Т9]]-Таблица1[[#This Row],[Т4]]</f>
        <v>0</v>
      </c>
      <c r="CN2793" s="14">
        <f>Таблица1[[#This Row],[Т9]]-Таблица1[[#This Row],[Т3]]</f>
        <v>0</v>
      </c>
      <c r="CO2793" s="14">
        <f>Таблица1[[#This Row],[Т9]]-Таблица1[[#This Row],[Т2]]</f>
        <v>0</v>
      </c>
      <c r="CP2793" s="14">
        <f>Таблица1[[#This Row],[Т9]]-Таблица1[[#This Row],[Т1]]</f>
        <v>0</v>
      </c>
      <c r="CQ2793" s="14">
        <f>Таблица1[[#This Row],[Т9]]-Таблица1[[#This Row],[угол обхв6]]</f>
        <v>0</v>
      </c>
      <c r="CR2793" s="14">
        <f>Таблица1[[#This Row],[Т9]]-Таблица1[[#This Row],[угол обхв5]]</f>
        <v>0</v>
      </c>
      <c r="CS2793" s="14">
        <f>Таблица1[[#This Row],[Т9]]-Таблица1[[#This Row],[угол обхв4]]</f>
        <v>0</v>
      </c>
      <c r="CT2793" s="14">
        <f>Таблица1[[#This Row],[Lкан_прям, мм]]+Таблица1[[#This Row],[Lкан_дуг, мм]]+Таблица1[[#This Row],[Lкан_леб,мм]]</f>
        <v>0</v>
      </c>
      <c r="CU2793" s="16">
        <f>Таблица1[[#This Row],[Lкан_леб,мм]]</f>
        <v>0</v>
      </c>
      <c r="CV2793" s="14">
        <f>2534431-(Таблица1[[#This Row],[Т23]]+Таблица1[[#This Row],[угол обхв3]])</f>
        <v>2534431</v>
      </c>
      <c r="CW2793" s="50">
        <f>SUM(X2793:AC2793,AD2793:AI2793)-Таблица1[[#This Row],[lподв_min, мм]]</f>
        <v>0</v>
      </c>
      <c r="CX2793" s="17">
        <f>CW3232-Таблица1[[#This Row],[Суммарная длина каната]]</f>
        <v>-2534431</v>
      </c>
    </row>
    <row r="2794" spans="74:102" x14ac:dyDescent="0.25">
      <c r="BV2794" s="14">
        <f>Таблица1[[#This Row],[Lкан_леб,мм]]</f>
        <v>0</v>
      </c>
      <c r="BW2794" s="50">
        <f>Таблица1[[#This Row],[угол обхв4]]+Таблица1[[#This Row],[Lдуг 3,мм]]</f>
        <v>0</v>
      </c>
      <c r="BX2794" s="54">
        <f>Таблица1[[#This Row],[угол обхв5]]+Таблица1[[#This Row],[Y5, мм]]</f>
        <v>0</v>
      </c>
      <c r="BY2794" s="14">
        <f>Таблица1[[#This Row],[угол обхв6]]+Таблица1[[#This Row],[Lдуг 4,мм]]</f>
        <v>0</v>
      </c>
      <c r="BZ2794" s="14">
        <f>Таблица1[[#This Row],[Т1]]+Таблица1[[#This Row],[X6, мм]]</f>
        <v>0</v>
      </c>
      <c r="CA2794" s="14">
        <f>Таблица1[[#This Row],[Т2]]+Таблица1[[#This Row],[Lдуг 5,мм]]</f>
        <v>0</v>
      </c>
      <c r="CB2794" s="14">
        <f>Таблица1[[#This Row],[Т3]]+Таблица1[[#This Row],[Y6, мм]]</f>
        <v>0</v>
      </c>
      <c r="CC2794" s="14">
        <f>Таблица1[[#This Row],[Т4]]+Таблица1[[#This Row],[Lдуг 6,мм]]</f>
        <v>0</v>
      </c>
      <c r="CD2794" s="14">
        <f>Таблица1[[#This Row],[Т5]]+Таблица1[[#This Row],[Lдуг 1,мм]]</f>
        <v>0</v>
      </c>
      <c r="CE2794" s="14">
        <f>Таблица1[[#This Row],[Т6]]+Таблица1[[#This Row],[Lпрям1, мм]]</f>
        <v>0</v>
      </c>
      <c r="CF2794" s="15">
        <f>Таблица1[[#This Row],[Т7]]+Таблица1[[#This Row],[Lдуг 2,мм]]</f>
        <v>0</v>
      </c>
      <c r="CG2794" s="14">
        <f>Таблица1[[#This Row],[Т8]]+Таблица1[[#This Row],[Lпрям2, мм]]</f>
        <v>0</v>
      </c>
      <c r="CH2794" s="14">
        <f>Таблица1[[#This Row],[Т9]]-Таблица1[[#This Row],[Т9]]</f>
        <v>0</v>
      </c>
      <c r="CI2794" s="50">
        <f>Таблица1[[#This Row],[Т9]]-Таблица1[[#This Row],[Т8]]</f>
        <v>0</v>
      </c>
      <c r="CJ2794" s="54">
        <f>Таблица1[[#This Row],[Т9]]-Таблица1[[#This Row],[Т7]]</f>
        <v>0</v>
      </c>
      <c r="CK2794" s="14">
        <f>Таблица1[[#This Row],[Т9]]-Таблица1[[#This Row],[Т6]]</f>
        <v>0</v>
      </c>
      <c r="CL2794" s="14">
        <f>Таблица1[[#This Row],[Т9]]-Таблица1[[#This Row],[Т5]]</f>
        <v>0</v>
      </c>
      <c r="CM2794" s="14">
        <f>Таблица1[[#This Row],[Т9]]-Таблица1[[#This Row],[Т4]]</f>
        <v>0</v>
      </c>
      <c r="CN2794" s="14">
        <f>Таблица1[[#This Row],[Т9]]-Таблица1[[#This Row],[Т3]]</f>
        <v>0</v>
      </c>
      <c r="CO2794" s="14">
        <f>Таблица1[[#This Row],[Т9]]-Таблица1[[#This Row],[Т2]]</f>
        <v>0</v>
      </c>
      <c r="CP2794" s="14">
        <f>Таблица1[[#This Row],[Т9]]-Таблица1[[#This Row],[Т1]]</f>
        <v>0</v>
      </c>
      <c r="CQ2794" s="14">
        <f>Таблица1[[#This Row],[Т9]]-Таблица1[[#This Row],[угол обхв6]]</f>
        <v>0</v>
      </c>
      <c r="CR2794" s="14">
        <f>Таблица1[[#This Row],[Т9]]-Таблица1[[#This Row],[угол обхв5]]</f>
        <v>0</v>
      </c>
      <c r="CS2794" s="14">
        <f>Таблица1[[#This Row],[Т9]]-Таблица1[[#This Row],[угол обхв4]]</f>
        <v>0</v>
      </c>
      <c r="CT2794" s="14">
        <f>Таблица1[[#This Row],[Lкан_прям, мм]]+Таблица1[[#This Row],[Lкан_дуг, мм]]+Таблица1[[#This Row],[Lкан_леб,мм]]</f>
        <v>0</v>
      </c>
      <c r="CU2794" s="16">
        <f>Таблица1[[#This Row],[Lкан_леб,мм]]</f>
        <v>0</v>
      </c>
      <c r="CV2794" s="14">
        <f>2534431-(Таблица1[[#This Row],[Т23]]+Таблица1[[#This Row],[угол обхв3]])</f>
        <v>2534431</v>
      </c>
      <c r="CW2794" s="50">
        <f>SUM(X2794:AC2794,AD2794:AI2794)-Таблица1[[#This Row],[lподв_min, мм]]</f>
        <v>0</v>
      </c>
      <c r="CX2794" s="17">
        <f>CW3233-Таблица1[[#This Row],[Суммарная длина каната]]</f>
        <v>-2534431</v>
      </c>
    </row>
    <row r="2795" spans="74:102" x14ac:dyDescent="0.25">
      <c r="BV2795" s="14">
        <f>Таблица1[[#This Row],[Lкан_леб,мм]]</f>
        <v>0</v>
      </c>
      <c r="BW2795" s="50">
        <f>Таблица1[[#This Row],[угол обхв4]]+Таблица1[[#This Row],[Lдуг 3,мм]]</f>
        <v>0</v>
      </c>
      <c r="BX2795" s="54">
        <f>Таблица1[[#This Row],[угол обхв5]]+Таблица1[[#This Row],[Y5, мм]]</f>
        <v>0</v>
      </c>
      <c r="BY2795" s="14">
        <f>Таблица1[[#This Row],[угол обхв6]]+Таблица1[[#This Row],[Lдуг 4,мм]]</f>
        <v>0</v>
      </c>
      <c r="BZ2795" s="14">
        <f>Таблица1[[#This Row],[Т1]]+Таблица1[[#This Row],[X6, мм]]</f>
        <v>0</v>
      </c>
      <c r="CA2795" s="14">
        <f>Таблица1[[#This Row],[Т2]]+Таблица1[[#This Row],[Lдуг 5,мм]]</f>
        <v>0</v>
      </c>
      <c r="CB2795" s="14">
        <f>Таблица1[[#This Row],[Т3]]+Таблица1[[#This Row],[Y6, мм]]</f>
        <v>0</v>
      </c>
      <c r="CC2795" s="14">
        <f>Таблица1[[#This Row],[Т4]]+Таблица1[[#This Row],[Lдуг 6,мм]]</f>
        <v>0</v>
      </c>
      <c r="CD2795" s="14">
        <f>Таблица1[[#This Row],[Т5]]+Таблица1[[#This Row],[Lдуг 1,мм]]</f>
        <v>0</v>
      </c>
      <c r="CE2795" s="14">
        <f>Таблица1[[#This Row],[Т6]]+Таблица1[[#This Row],[Lпрям1, мм]]</f>
        <v>0</v>
      </c>
      <c r="CF2795" s="15">
        <f>Таблица1[[#This Row],[Т7]]+Таблица1[[#This Row],[Lдуг 2,мм]]</f>
        <v>0</v>
      </c>
      <c r="CG2795" s="14">
        <f>Таблица1[[#This Row],[Т8]]+Таблица1[[#This Row],[Lпрям2, мм]]</f>
        <v>0</v>
      </c>
      <c r="CH2795" s="14">
        <f>Таблица1[[#This Row],[Т9]]-Таблица1[[#This Row],[Т9]]</f>
        <v>0</v>
      </c>
      <c r="CI2795" s="50">
        <f>Таблица1[[#This Row],[Т9]]-Таблица1[[#This Row],[Т8]]</f>
        <v>0</v>
      </c>
      <c r="CJ2795" s="54">
        <f>Таблица1[[#This Row],[Т9]]-Таблица1[[#This Row],[Т7]]</f>
        <v>0</v>
      </c>
      <c r="CK2795" s="14">
        <f>Таблица1[[#This Row],[Т9]]-Таблица1[[#This Row],[Т6]]</f>
        <v>0</v>
      </c>
      <c r="CL2795" s="14">
        <f>Таблица1[[#This Row],[Т9]]-Таблица1[[#This Row],[Т5]]</f>
        <v>0</v>
      </c>
      <c r="CM2795" s="14">
        <f>Таблица1[[#This Row],[Т9]]-Таблица1[[#This Row],[Т4]]</f>
        <v>0</v>
      </c>
      <c r="CN2795" s="14">
        <f>Таблица1[[#This Row],[Т9]]-Таблица1[[#This Row],[Т3]]</f>
        <v>0</v>
      </c>
      <c r="CO2795" s="14">
        <f>Таблица1[[#This Row],[Т9]]-Таблица1[[#This Row],[Т2]]</f>
        <v>0</v>
      </c>
      <c r="CP2795" s="14">
        <f>Таблица1[[#This Row],[Т9]]-Таблица1[[#This Row],[Т1]]</f>
        <v>0</v>
      </c>
      <c r="CQ2795" s="14">
        <f>Таблица1[[#This Row],[Т9]]-Таблица1[[#This Row],[угол обхв6]]</f>
        <v>0</v>
      </c>
      <c r="CR2795" s="14">
        <f>Таблица1[[#This Row],[Т9]]-Таблица1[[#This Row],[угол обхв5]]</f>
        <v>0</v>
      </c>
      <c r="CS2795" s="14">
        <f>Таблица1[[#This Row],[Т9]]-Таблица1[[#This Row],[угол обхв4]]</f>
        <v>0</v>
      </c>
      <c r="CT2795" s="14">
        <f>Таблица1[[#This Row],[Lкан_прям, мм]]+Таблица1[[#This Row],[Lкан_дуг, мм]]+Таблица1[[#This Row],[Lкан_леб,мм]]</f>
        <v>0</v>
      </c>
      <c r="CU2795" s="16">
        <f>Таблица1[[#This Row],[Lкан_леб,мм]]</f>
        <v>0</v>
      </c>
      <c r="CV2795" s="14">
        <f>2534431-(Таблица1[[#This Row],[Т23]]+Таблица1[[#This Row],[угол обхв3]])</f>
        <v>2534431</v>
      </c>
      <c r="CW2795" s="50">
        <f>SUM(X2795:AC2795,AD2795:AI2795)-Таблица1[[#This Row],[lподв_min, мм]]</f>
        <v>0</v>
      </c>
      <c r="CX2795" s="17">
        <f>CW3234-Таблица1[[#This Row],[Суммарная длина каната]]</f>
        <v>-2534431</v>
      </c>
    </row>
    <row r="2796" spans="74:102" x14ac:dyDescent="0.25">
      <c r="BV2796" s="14">
        <f>Таблица1[[#This Row],[Lкан_леб,мм]]</f>
        <v>0</v>
      </c>
      <c r="BW2796" s="50">
        <f>Таблица1[[#This Row],[угол обхв4]]+Таблица1[[#This Row],[Lдуг 3,мм]]</f>
        <v>0</v>
      </c>
      <c r="BX2796" s="54">
        <f>Таблица1[[#This Row],[угол обхв5]]+Таблица1[[#This Row],[Y5, мм]]</f>
        <v>0</v>
      </c>
      <c r="BY2796" s="14">
        <f>Таблица1[[#This Row],[угол обхв6]]+Таблица1[[#This Row],[Lдуг 4,мм]]</f>
        <v>0</v>
      </c>
      <c r="BZ2796" s="14">
        <f>Таблица1[[#This Row],[Т1]]+Таблица1[[#This Row],[X6, мм]]</f>
        <v>0</v>
      </c>
      <c r="CA2796" s="14">
        <f>Таблица1[[#This Row],[Т2]]+Таблица1[[#This Row],[Lдуг 5,мм]]</f>
        <v>0</v>
      </c>
      <c r="CB2796" s="14">
        <f>Таблица1[[#This Row],[Т3]]+Таблица1[[#This Row],[Y6, мм]]</f>
        <v>0</v>
      </c>
      <c r="CC2796" s="14">
        <f>Таблица1[[#This Row],[Т4]]+Таблица1[[#This Row],[Lдуг 6,мм]]</f>
        <v>0</v>
      </c>
      <c r="CD2796" s="14">
        <f>Таблица1[[#This Row],[Т5]]+Таблица1[[#This Row],[Lдуг 1,мм]]</f>
        <v>0</v>
      </c>
      <c r="CE2796" s="14">
        <f>Таблица1[[#This Row],[Т6]]+Таблица1[[#This Row],[Lпрям1, мм]]</f>
        <v>0</v>
      </c>
      <c r="CF2796" s="15">
        <f>Таблица1[[#This Row],[Т7]]+Таблица1[[#This Row],[Lдуг 2,мм]]</f>
        <v>0</v>
      </c>
      <c r="CG2796" s="14">
        <f>Таблица1[[#This Row],[Т8]]+Таблица1[[#This Row],[Lпрям2, мм]]</f>
        <v>0</v>
      </c>
      <c r="CH2796" s="14">
        <f>Таблица1[[#This Row],[Т9]]-Таблица1[[#This Row],[Т9]]</f>
        <v>0</v>
      </c>
      <c r="CI2796" s="50">
        <f>Таблица1[[#This Row],[Т9]]-Таблица1[[#This Row],[Т8]]</f>
        <v>0</v>
      </c>
      <c r="CJ2796" s="54">
        <f>Таблица1[[#This Row],[Т9]]-Таблица1[[#This Row],[Т7]]</f>
        <v>0</v>
      </c>
      <c r="CK2796" s="14">
        <f>Таблица1[[#This Row],[Т9]]-Таблица1[[#This Row],[Т6]]</f>
        <v>0</v>
      </c>
      <c r="CL2796" s="14">
        <f>Таблица1[[#This Row],[Т9]]-Таблица1[[#This Row],[Т5]]</f>
        <v>0</v>
      </c>
      <c r="CM2796" s="14">
        <f>Таблица1[[#This Row],[Т9]]-Таблица1[[#This Row],[Т4]]</f>
        <v>0</v>
      </c>
      <c r="CN2796" s="14">
        <f>Таблица1[[#This Row],[Т9]]-Таблица1[[#This Row],[Т3]]</f>
        <v>0</v>
      </c>
      <c r="CO2796" s="14">
        <f>Таблица1[[#This Row],[Т9]]-Таблица1[[#This Row],[Т2]]</f>
        <v>0</v>
      </c>
      <c r="CP2796" s="14">
        <f>Таблица1[[#This Row],[Т9]]-Таблица1[[#This Row],[Т1]]</f>
        <v>0</v>
      </c>
      <c r="CQ2796" s="14">
        <f>Таблица1[[#This Row],[Т9]]-Таблица1[[#This Row],[угол обхв6]]</f>
        <v>0</v>
      </c>
      <c r="CR2796" s="14">
        <f>Таблица1[[#This Row],[Т9]]-Таблица1[[#This Row],[угол обхв5]]</f>
        <v>0</v>
      </c>
      <c r="CS2796" s="14">
        <f>Таблица1[[#This Row],[Т9]]-Таблица1[[#This Row],[угол обхв4]]</f>
        <v>0</v>
      </c>
      <c r="CT2796" s="14">
        <f>Таблица1[[#This Row],[Lкан_прям, мм]]+Таблица1[[#This Row],[Lкан_дуг, мм]]+Таблица1[[#This Row],[Lкан_леб,мм]]</f>
        <v>0</v>
      </c>
      <c r="CU2796" s="16">
        <f>Таблица1[[#This Row],[Lкан_леб,мм]]</f>
        <v>0</v>
      </c>
      <c r="CV2796" s="14">
        <f>2534431-(Таблица1[[#This Row],[Т23]]+Таблица1[[#This Row],[угол обхв3]])</f>
        <v>2534431</v>
      </c>
      <c r="CW2796" s="50">
        <f>SUM(X2796:AC2796,AD2796:AI2796)-Таблица1[[#This Row],[lподв_min, мм]]</f>
        <v>0</v>
      </c>
      <c r="CX2796" s="17">
        <f>CW3235-Таблица1[[#This Row],[Суммарная длина каната]]</f>
        <v>-2534431</v>
      </c>
    </row>
    <row r="2797" spans="74:102" x14ac:dyDescent="0.25">
      <c r="BV2797" s="14">
        <f>Таблица1[[#This Row],[Lкан_леб,мм]]</f>
        <v>0</v>
      </c>
      <c r="BW2797" s="50">
        <f>Таблица1[[#This Row],[угол обхв4]]+Таблица1[[#This Row],[Lдуг 3,мм]]</f>
        <v>0</v>
      </c>
      <c r="BX2797" s="54">
        <f>Таблица1[[#This Row],[угол обхв5]]+Таблица1[[#This Row],[Y5, мм]]</f>
        <v>0</v>
      </c>
      <c r="BY2797" s="14">
        <f>Таблица1[[#This Row],[угол обхв6]]+Таблица1[[#This Row],[Lдуг 4,мм]]</f>
        <v>0</v>
      </c>
      <c r="BZ2797" s="14">
        <f>Таблица1[[#This Row],[Т1]]+Таблица1[[#This Row],[X6, мм]]</f>
        <v>0</v>
      </c>
      <c r="CA2797" s="14">
        <f>Таблица1[[#This Row],[Т2]]+Таблица1[[#This Row],[Lдуг 5,мм]]</f>
        <v>0</v>
      </c>
      <c r="CB2797" s="14">
        <f>Таблица1[[#This Row],[Т3]]+Таблица1[[#This Row],[Y6, мм]]</f>
        <v>0</v>
      </c>
      <c r="CC2797" s="14">
        <f>Таблица1[[#This Row],[Т4]]+Таблица1[[#This Row],[Lдуг 6,мм]]</f>
        <v>0</v>
      </c>
      <c r="CD2797" s="14">
        <f>Таблица1[[#This Row],[Т5]]+Таблица1[[#This Row],[Lдуг 1,мм]]</f>
        <v>0</v>
      </c>
      <c r="CE2797" s="14">
        <f>Таблица1[[#This Row],[Т6]]+Таблица1[[#This Row],[Lпрям1, мм]]</f>
        <v>0</v>
      </c>
      <c r="CF2797" s="15">
        <f>Таблица1[[#This Row],[Т7]]+Таблица1[[#This Row],[Lдуг 2,мм]]</f>
        <v>0</v>
      </c>
      <c r="CG2797" s="14">
        <f>Таблица1[[#This Row],[Т8]]+Таблица1[[#This Row],[Lпрям2, мм]]</f>
        <v>0</v>
      </c>
      <c r="CH2797" s="14">
        <f>Таблица1[[#This Row],[Т9]]-Таблица1[[#This Row],[Т9]]</f>
        <v>0</v>
      </c>
      <c r="CI2797" s="50">
        <f>Таблица1[[#This Row],[Т9]]-Таблица1[[#This Row],[Т8]]</f>
        <v>0</v>
      </c>
      <c r="CJ2797" s="54">
        <f>Таблица1[[#This Row],[Т9]]-Таблица1[[#This Row],[Т7]]</f>
        <v>0</v>
      </c>
      <c r="CK2797" s="14">
        <f>Таблица1[[#This Row],[Т9]]-Таблица1[[#This Row],[Т6]]</f>
        <v>0</v>
      </c>
      <c r="CL2797" s="14">
        <f>Таблица1[[#This Row],[Т9]]-Таблица1[[#This Row],[Т5]]</f>
        <v>0</v>
      </c>
      <c r="CM2797" s="14">
        <f>Таблица1[[#This Row],[Т9]]-Таблица1[[#This Row],[Т4]]</f>
        <v>0</v>
      </c>
      <c r="CN2797" s="14">
        <f>Таблица1[[#This Row],[Т9]]-Таблица1[[#This Row],[Т3]]</f>
        <v>0</v>
      </c>
      <c r="CO2797" s="14">
        <f>Таблица1[[#This Row],[Т9]]-Таблица1[[#This Row],[Т2]]</f>
        <v>0</v>
      </c>
      <c r="CP2797" s="14">
        <f>Таблица1[[#This Row],[Т9]]-Таблица1[[#This Row],[Т1]]</f>
        <v>0</v>
      </c>
      <c r="CQ2797" s="14">
        <f>Таблица1[[#This Row],[Т9]]-Таблица1[[#This Row],[угол обхв6]]</f>
        <v>0</v>
      </c>
      <c r="CR2797" s="14">
        <f>Таблица1[[#This Row],[Т9]]-Таблица1[[#This Row],[угол обхв5]]</f>
        <v>0</v>
      </c>
      <c r="CS2797" s="14">
        <f>Таблица1[[#This Row],[Т9]]-Таблица1[[#This Row],[угол обхв4]]</f>
        <v>0</v>
      </c>
      <c r="CT2797" s="14">
        <f>Таблица1[[#This Row],[Lкан_прям, мм]]+Таблица1[[#This Row],[Lкан_дуг, мм]]+Таблица1[[#This Row],[Lкан_леб,мм]]</f>
        <v>0</v>
      </c>
      <c r="CU2797" s="16">
        <f>Таблица1[[#This Row],[Lкан_леб,мм]]</f>
        <v>0</v>
      </c>
      <c r="CV2797" s="14">
        <f>2534431-(Таблица1[[#This Row],[Т23]]+Таблица1[[#This Row],[угол обхв3]])</f>
        <v>2534431</v>
      </c>
      <c r="CW2797" s="50">
        <f>SUM(X2797:AC2797,AD2797:AI2797)-Таблица1[[#This Row],[lподв_min, мм]]</f>
        <v>0</v>
      </c>
      <c r="CX2797" s="17">
        <f>CW3236-Таблица1[[#This Row],[Суммарная длина каната]]</f>
        <v>-2534431</v>
      </c>
    </row>
    <row r="2798" spans="74:102" x14ac:dyDescent="0.25">
      <c r="BV2798" s="14">
        <f>Таблица1[[#This Row],[Lкан_леб,мм]]</f>
        <v>0</v>
      </c>
      <c r="BW2798" s="50">
        <f>Таблица1[[#This Row],[угол обхв4]]+Таблица1[[#This Row],[Lдуг 3,мм]]</f>
        <v>0</v>
      </c>
      <c r="BX2798" s="54">
        <f>Таблица1[[#This Row],[угол обхв5]]+Таблица1[[#This Row],[Y5, мм]]</f>
        <v>0</v>
      </c>
      <c r="BY2798" s="14">
        <f>Таблица1[[#This Row],[угол обхв6]]+Таблица1[[#This Row],[Lдуг 4,мм]]</f>
        <v>0</v>
      </c>
      <c r="BZ2798" s="14">
        <f>Таблица1[[#This Row],[Т1]]+Таблица1[[#This Row],[X6, мм]]</f>
        <v>0</v>
      </c>
      <c r="CA2798" s="14">
        <f>Таблица1[[#This Row],[Т2]]+Таблица1[[#This Row],[Lдуг 5,мм]]</f>
        <v>0</v>
      </c>
      <c r="CB2798" s="14">
        <f>Таблица1[[#This Row],[Т3]]+Таблица1[[#This Row],[Y6, мм]]</f>
        <v>0</v>
      </c>
      <c r="CC2798" s="14">
        <f>Таблица1[[#This Row],[Т4]]+Таблица1[[#This Row],[Lдуг 6,мм]]</f>
        <v>0</v>
      </c>
      <c r="CD2798" s="14">
        <f>Таблица1[[#This Row],[Т5]]+Таблица1[[#This Row],[Lдуг 1,мм]]</f>
        <v>0</v>
      </c>
      <c r="CE2798" s="14">
        <f>Таблица1[[#This Row],[Т6]]+Таблица1[[#This Row],[Lпрям1, мм]]</f>
        <v>0</v>
      </c>
      <c r="CF2798" s="15">
        <f>Таблица1[[#This Row],[Т7]]+Таблица1[[#This Row],[Lдуг 2,мм]]</f>
        <v>0</v>
      </c>
      <c r="CG2798" s="14">
        <f>Таблица1[[#This Row],[Т8]]+Таблица1[[#This Row],[Lпрям2, мм]]</f>
        <v>0</v>
      </c>
      <c r="CH2798" s="14">
        <f>Таблица1[[#This Row],[Т9]]-Таблица1[[#This Row],[Т9]]</f>
        <v>0</v>
      </c>
      <c r="CI2798" s="50">
        <f>Таблица1[[#This Row],[Т9]]-Таблица1[[#This Row],[Т8]]</f>
        <v>0</v>
      </c>
      <c r="CJ2798" s="54">
        <f>Таблица1[[#This Row],[Т9]]-Таблица1[[#This Row],[Т7]]</f>
        <v>0</v>
      </c>
      <c r="CK2798" s="14">
        <f>Таблица1[[#This Row],[Т9]]-Таблица1[[#This Row],[Т6]]</f>
        <v>0</v>
      </c>
      <c r="CL2798" s="14">
        <f>Таблица1[[#This Row],[Т9]]-Таблица1[[#This Row],[Т5]]</f>
        <v>0</v>
      </c>
      <c r="CM2798" s="14">
        <f>Таблица1[[#This Row],[Т9]]-Таблица1[[#This Row],[Т4]]</f>
        <v>0</v>
      </c>
      <c r="CN2798" s="14">
        <f>Таблица1[[#This Row],[Т9]]-Таблица1[[#This Row],[Т3]]</f>
        <v>0</v>
      </c>
      <c r="CO2798" s="14">
        <f>Таблица1[[#This Row],[Т9]]-Таблица1[[#This Row],[Т2]]</f>
        <v>0</v>
      </c>
      <c r="CP2798" s="14">
        <f>Таблица1[[#This Row],[Т9]]-Таблица1[[#This Row],[Т1]]</f>
        <v>0</v>
      </c>
      <c r="CQ2798" s="14">
        <f>Таблица1[[#This Row],[Т9]]-Таблица1[[#This Row],[угол обхв6]]</f>
        <v>0</v>
      </c>
      <c r="CR2798" s="14">
        <f>Таблица1[[#This Row],[Т9]]-Таблица1[[#This Row],[угол обхв5]]</f>
        <v>0</v>
      </c>
      <c r="CS2798" s="14">
        <f>Таблица1[[#This Row],[Т9]]-Таблица1[[#This Row],[угол обхв4]]</f>
        <v>0</v>
      </c>
      <c r="CT2798" s="14">
        <f>Таблица1[[#This Row],[Lкан_прям, мм]]+Таблица1[[#This Row],[Lкан_дуг, мм]]+Таблица1[[#This Row],[Lкан_леб,мм]]</f>
        <v>0</v>
      </c>
      <c r="CU2798" s="16">
        <f>Таблица1[[#This Row],[Lкан_леб,мм]]</f>
        <v>0</v>
      </c>
      <c r="CV2798" s="14">
        <f>2534431-(Таблица1[[#This Row],[Т23]]+Таблица1[[#This Row],[угол обхв3]])</f>
        <v>2534431</v>
      </c>
      <c r="CW2798" s="50">
        <f>SUM(X2798:AC2798,AD2798:AI2798)-Таблица1[[#This Row],[lподв_min, мм]]</f>
        <v>0</v>
      </c>
      <c r="CX2798" s="17">
        <f>CW3237-Таблица1[[#This Row],[Суммарная длина каната]]</f>
        <v>-2534431</v>
      </c>
    </row>
    <row r="2799" spans="74:102" x14ac:dyDescent="0.25">
      <c r="BV2799" s="14">
        <f>Таблица1[[#This Row],[Lкан_леб,мм]]</f>
        <v>0</v>
      </c>
      <c r="BW2799" s="50">
        <f>Таблица1[[#This Row],[угол обхв4]]+Таблица1[[#This Row],[Lдуг 3,мм]]</f>
        <v>0</v>
      </c>
      <c r="BX2799" s="54">
        <f>Таблица1[[#This Row],[угол обхв5]]+Таблица1[[#This Row],[Y5, мм]]</f>
        <v>0</v>
      </c>
      <c r="BY2799" s="14">
        <f>Таблица1[[#This Row],[угол обхв6]]+Таблица1[[#This Row],[Lдуг 4,мм]]</f>
        <v>0</v>
      </c>
      <c r="BZ2799" s="14">
        <f>Таблица1[[#This Row],[Т1]]+Таблица1[[#This Row],[X6, мм]]</f>
        <v>0</v>
      </c>
      <c r="CA2799" s="14">
        <f>Таблица1[[#This Row],[Т2]]+Таблица1[[#This Row],[Lдуг 5,мм]]</f>
        <v>0</v>
      </c>
      <c r="CB2799" s="14">
        <f>Таблица1[[#This Row],[Т3]]+Таблица1[[#This Row],[Y6, мм]]</f>
        <v>0</v>
      </c>
      <c r="CC2799" s="14">
        <f>Таблица1[[#This Row],[Т4]]+Таблица1[[#This Row],[Lдуг 6,мм]]</f>
        <v>0</v>
      </c>
      <c r="CD2799" s="14">
        <f>Таблица1[[#This Row],[Т5]]+Таблица1[[#This Row],[Lдуг 1,мм]]</f>
        <v>0</v>
      </c>
      <c r="CE2799" s="14">
        <f>Таблица1[[#This Row],[Т6]]+Таблица1[[#This Row],[Lпрям1, мм]]</f>
        <v>0</v>
      </c>
      <c r="CF2799" s="15">
        <f>Таблица1[[#This Row],[Т7]]+Таблица1[[#This Row],[Lдуг 2,мм]]</f>
        <v>0</v>
      </c>
      <c r="CG2799" s="14">
        <f>Таблица1[[#This Row],[Т8]]+Таблица1[[#This Row],[Lпрям2, мм]]</f>
        <v>0</v>
      </c>
      <c r="CH2799" s="14">
        <f>Таблица1[[#This Row],[Т9]]-Таблица1[[#This Row],[Т9]]</f>
        <v>0</v>
      </c>
      <c r="CI2799" s="50">
        <f>Таблица1[[#This Row],[Т9]]-Таблица1[[#This Row],[Т8]]</f>
        <v>0</v>
      </c>
      <c r="CJ2799" s="54">
        <f>Таблица1[[#This Row],[Т9]]-Таблица1[[#This Row],[Т7]]</f>
        <v>0</v>
      </c>
      <c r="CK2799" s="14">
        <f>Таблица1[[#This Row],[Т9]]-Таблица1[[#This Row],[Т6]]</f>
        <v>0</v>
      </c>
      <c r="CL2799" s="14">
        <f>Таблица1[[#This Row],[Т9]]-Таблица1[[#This Row],[Т5]]</f>
        <v>0</v>
      </c>
      <c r="CM2799" s="14">
        <f>Таблица1[[#This Row],[Т9]]-Таблица1[[#This Row],[Т4]]</f>
        <v>0</v>
      </c>
      <c r="CN2799" s="14">
        <f>Таблица1[[#This Row],[Т9]]-Таблица1[[#This Row],[Т3]]</f>
        <v>0</v>
      </c>
      <c r="CO2799" s="14">
        <f>Таблица1[[#This Row],[Т9]]-Таблица1[[#This Row],[Т2]]</f>
        <v>0</v>
      </c>
      <c r="CP2799" s="14">
        <f>Таблица1[[#This Row],[Т9]]-Таблица1[[#This Row],[Т1]]</f>
        <v>0</v>
      </c>
      <c r="CQ2799" s="14">
        <f>Таблица1[[#This Row],[Т9]]-Таблица1[[#This Row],[угол обхв6]]</f>
        <v>0</v>
      </c>
      <c r="CR2799" s="14">
        <f>Таблица1[[#This Row],[Т9]]-Таблица1[[#This Row],[угол обхв5]]</f>
        <v>0</v>
      </c>
      <c r="CS2799" s="14">
        <f>Таблица1[[#This Row],[Т9]]-Таблица1[[#This Row],[угол обхв4]]</f>
        <v>0</v>
      </c>
      <c r="CT2799" s="14">
        <f>Таблица1[[#This Row],[Lкан_прям, мм]]+Таблица1[[#This Row],[Lкан_дуг, мм]]+Таблица1[[#This Row],[Lкан_леб,мм]]</f>
        <v>0</v>
      </c>
      <c r="CU2799" s="16">
        <f>Таблица1[[#This Row],[Lкан_леб,мм]]</f>
        <v>0</v>
      </c>
      <c r="CV2799" s="14">
        <f>2534431-(Таблица1[[#This Row],[Т23]]+Таблица1[[#This Row],[угол обхв3]])</f>
        <v>2534431</v>
      </c>
      <c r="CW2799" s="50">
        <f>SUM(X2799:AC2799,AD2799:AI2799)-Таблица1[[#This Row],[lподв_min, мм]]</f>
        <v>0</v>
      </c>
      <c r="CX2799" s="17">
        <f>CW3238-Таблица1[[#This Row],[Суммарная длина каната]]</f>
        <v>-2534431</v>
      </c>
    </row>
    <row r="2800" spans="74:102" x14ac:dyDescent="0.25">
      <c r="BV2800" s="14">
        <f>Таблица1[[#This Row],[Lкан_леб,мм]]</f>
        <v>0</v>
      </c>
      <c r="BW2800" s="50">
        <f>Таблица1[[#This Row],[угол обхв4]]+Таблица1[[#This Row],[Lдуг 3,мм]]</f>
        <v>0</v>
      </c>
      <c r="BX2800" s="54">
        <f>Таблица1[[#This Row],[угол обхв5]]+Таблица1[[#This Row],[Y5, мм]]</f>
        <v>0</v>
      </c>
      <c r="BY2800" s="14">
        <f>Таблица1[[#This Row],[угол обхв6]]+Таблица1[[#This Row],[Lдуг 4,мм]]</f>
        <v>0</v>
      </c>
      <c r="BZ2800" s="14">
        <f>Таблица1[[#This Row],[Т1]]+Таблица1[[#This Row],[X6, мм]]</f>
        <v>0</v>
      </c>
      <c r="CA2800" s="14">
        <f>Таблица1[[#This Row],[Т2]]+Таблица1[[#This Row],[Lдуг 5,мм]]</f>
        <v>0</v>
      </c>
      <c r="CB2800" s="14">
        <f>Таблица1[[#This Row],[Т3]]+Таблица1[[#This Row],[Y6, мм]]</f>
        <v>0</v>
      </c>
      <c r="CC2800" s="14">
        <f>Таблица1[[#This Row],[Т4]]+Таблица1[[#This Row],[Lдуг 6,мм]]</f>
        <v>0</v>
      </c>
      <c r="CD2800" s="14">
        <f>Таблица1[[#This Row],[Т5]]+Таблица1[[#This Row],[Lдуг 1,мм]]</f>
        <v>0</v>
      </c>
      <c r="CE2800" s="14">
        <f>Таблица1[[#This Row],[Т6]]+Таблица1[[#This Row],[Lпрям1, мм]]</f>
        <v>0</v>
      </c>
      <c r="CF2800" s="15">
        <f>Таблица1[[#This Row],[Т7]]+Таблица1[[#This Row],[Lдуг 2,мм]]</f>
        <v>0</v>
      </c>
      <c r="CG2800" s="14">
        <f>Таблица1[[#This Row],[Т8]]+Таблица1[[#This Row],[Lпрям2, мм]]</f>
        <v>0</v>
      </c>
      <c r="CH2800" s="14">
        <f>Таблица1[[#This Row],[Т9]]-Таблица1[[#This Row],[Т9]]</f>
        <v>0</v>
      </c>
      <c r="CI2800" s="50">
        <f>Таблица1[[#This Row],[Т9]]-Таблица1[[#This Row],[Т8]]</f>
        <v>0</v>
      </c>
      <c r="CJ2800" s="54">
        <f>Таблица1[[#This Row],[Т9]]-Таблица1[[#This Row],[Т7]]</f>
        <v>0</v>
      </c>
      <c r="CK2800" s="14">
        <f>Таблица1[[#This Row],[Т9]]-Таблица1[[#This Row],[Т6]]</f>
        <v>0</v>
      </c>
      <c r="CL2800" s="14">
        <f>Таблица1[[#This Row],[Т9]]-Таблица1[[#This Row],[Т5]]</f>
        <v>0</v>
      </c>
      <c r="CM2800" s="14">
        <f>Таблица1[[#This Row],[Т9]]-Таблица1[[#This Row],[Т4]]</f>
        <v>0</v>
      </c>
      <c r="CN2800" s="14">
        <f>Таблица1[[#This Row],[Т9]]-Таблица1[[#This Row],[Т3]]</f>
        <v>0</v>
      </c>
      <c r="CO2800" s="14">
        <f>Таблица1[[#This Row],[Т9]]-Таблица1[[#This Row],[Т2]]</f>
        <v>0</v>
      </c>
      <c r="CP2800" s="14">
        <f>Таблица1[[#This Row],[Т9]]-Таблица1[[#This Row],[Т1]]</f>
        <v>0</v>
      </c>
      <c r="CQ2800" s="14">
        <f>Таблица1[[#This Row],[Т9]]-Таблица1[[#This Row],[угол обхв6]]</f>
        <v>0</v>
      </c>
      <c r="CR2800" s="14">
        <f>Таблица1[[#This Row],[Т9]]-Таблица1[[#This Row],[угол обхв5]]</f>
        <v>0</v>
      </c>
      <c r="CS2800" s="14">
        <f>Таблица1[[#This Row],[Т9]]-Таблица1[[#This Row],[угол обхв4]]</f>
        <v>0</v>
      </c>
      <c r="CT2800" s="14">
        <f>Таблица1[[#This Row],[Lкан_прям, мм]]+Таблица1[[#This Row],[Lкан_дуг, мм]]+Таблица1[[#This Row],[Lкан_леб,мм]]</f>
        <v>0</v>
      </c>
      <c r="CU2800" s="16">
        <f>Таблица1[[#This Row],[Lкан_леб,мм]]</f>
        <v>0</v>
      </c>
      <c r="CV2800" s="14">
        <f>2534431-(Таблица1[[#This Row],[Т23]]+Таблица1[[#This Row],[угол обхв3]])</f>
        <v>2534431</v>
      </c>
      <c r="CW2800" s="50">
        <f>SUM(X2800:AC2800,AD2800:AI2800)-Таблица1[[#This Row],[lподв_min, мм]]</f>
        <v>0</v>
      </c>
      <c r="CX2800" s="17">
        <f>CW3239-Таблица1[[#This Row],[Суммарная длина каната]]</f>
        <v>-2534431</v>
      </c>
    </row>
    <row r="2801" spans="74:102" x14ac:dyDescent="0.25">
      <c r="BV2801" s="14">
        <f>Таблица1[[#This Row],[Lкан_леб,мм]]</f>
        <v>0</v>
      </c>
      <c r="BW2801" s="50">
        <f>Таблица1[[#This Row],[угол обхв4]]+Таблица1[[#This Row],[Lдуг 3,мм]]</f>
        <v>0</v>
      </c>
      <c r="BX2801" s="54">
        <f>Таблица1[[#This Row],[угол обхв5]]+Таблица1[[#This Row],[Y5, мм]]</f>
        <v>0</v>
      </c>
      <c r="BY2801" s="14">
        <f>Таблица1[[#This Row],[угол обхв6]]+Таблица1[[#This Row],[Lдуг 4,мм]]</f>
        <v>0</v>
      </c>
      <c r="BZ2801" s="14">
        <f>Таблица1[[#This Row],[Т1]]+Таблица1[[#This Row],[X6, мм]]</f>
        <v>0</v>
      </c>
      <c r="CA2801" s="14">
        <f>Таблица1[[#This Row],[Т2]]+Таблица1[[#This Row],[Lдуг 5,мм]]</f>
        <v>0</v>
      </c>
      <c r="CB2801" s="14">
        <f>Таблица1[[#This Row],[Т3]]+Таблица1[[#This Row],[Y6, мм]]</f>
        <v>0</v>
      </c>
      <c r="CC2801" s="14">
        <f>Таблица1[[#This Row],[Т4]]+Таблица1[[#This Row],[Lдуг 6,мм]]</f>
        <v>0</v>
      </c>
      <c r="CD2801" s="14">
        <f>Таблица1[[#This Row],[Т5]]+Таблица1[[#This Row],[Lдуг 1,мм]]</f>
        <v>0</v>
      </c>
      <c r="CE2801" s="14">
        <f>Таблица1[[#This Row],[Т6]]+Таблица1[[#This Row],[Lпрям1, мм]]</f>
        <v>0</v>
      </c>
      <c r="CF2801" s="15">
        <f>Таблица1[[#This Row],[Т7]]+Таблица1[[#This Row],[Lдуг 2,мм]]</f>
        <v>0</v>
      </c>
      <c r="CG2801" s="14">
        <f>Таблица1[[#This Row],[Т8]]+Таблица1[[#This Row],[Lпрям2, мм]]</f>
        <v>0</v>
      </c>
      <c r="CH2801" s="14">
        <f>Таблица1[[#This Row],[Т9]]-Таблица1[[#This Row],[Т9]]</f>
        <v>0</v>
      </c>
      <c r="CI2801" s="50">
        <f>Таблица1[[#This Row],[Т9]]-Таблица1[[#This Row],[Т8]]</f>
        <v>0</v>
      </c>
      <c r="CJ2801" s="54">
        <f>Таблица1[[#This Row],[Т9]]-Таблица1[[#This Row],[Т7]]</f>
        <v>0</v>
      </c>
      <c r="CK2801" s="14">
        <f>Таблица1[[#This Row],[Т9]]-Таблица1[[#This Row],[Т6]]</f>
        <v>0</v>
      </c>
      <c r="CL2801" s="14">
        <f>Таблица1[[#This Row],[Т9]]-Таблица1[[#This Row],[Т5]]</f>
        <v>0</v>
      </c>
      <c r="CM2801" s="14">
        <f>Таблица1[[#This Row],[Т9]]-Таблица1[[#This Row],[Т4]]</f>
        <v>0</v>
      </c>
      <c r="CN2801" s="14">
        <f>Таблица1[[#This Row],[Т9]]-Таблица1[[#This Row],[Т3]]</f>
        <v>0</v>
      </c>
      <c r="CO2801" s="14">
        <f>Таблица1[[#This Row],[Т9]]-Таблица1[[#This Row],[Т2]]</f>
        <v>0</v>
      </c>
      <c r="CP2801" s="14">
        <f>Таблица1[[#This Row],[Т9]]-Таблица1[[#This Row],[Т1]]</f>
        <v>0</v>
      </c>
      <c r="CQ2801" s="14">
        <f>Таблица1[[#This Row],[Т9]]-Таблица1[[#This Row],[угол обхв6]]</f>
        <v>0</v>
      </c>
      <c r="CR2801" s="14">
        <f>Таблица1[[#This Row],[Т9]]-Таблица1[[#This Row],[угол обхв5]]</f>
        <v>0</v>
      </c>
      <c r="CS2801" s="14">
        <f>Таблица1[[#This Row],[Т9]]-Таблица1[[#This Row],[угол обхв4]]</f>
        <v>0</v>
      </c>
      <c r="CT2801" s="14">
        <f>Таблица1[[#This Row],[Lкан_прям, мм]]+Таблица1[[#This Row],[Lкан_дуг, мм]]+Таблица1[[#This Row],[Lкан_леб,мм]]</f>
        <v>0</v>
      </c>
      <c r="CU2801" s="16">
        <f>Таблица1[[#This Row],[Lкан_леб,мм]]</f>
        <v>0</v>
      </c>
      <c r="CV2801" s="14">
        <f>2534431-(Таблица1[[#This Row],[Т23]]+Таблица1[[#This Row],[угол обхв3]])</f>
        <v>2534431</v>
      </c>
      <c r="CW2801" s="50">
        <f>SUM(X2801:AC2801,AD2801:AI2801)-Таблица1[[#This Row],[lподв_min, мм]]</f>
        <v>0</v>
      </c>
      <c r="CX2801" s="17">
        <f>CW3240-Таблица1[[#This Row],[Суммарная длина каната]]</f>
        <v>-2534431</v>
      </c>
    </row>
    <row r="2802" spans="74:102" x14ac:dyDescent="0.25">
      <c r="BV2802" s="14">
        <f>Таблица1[[#This Row],[Lкан_леб,мм]]</f>
        <v>0</v>
      </c>
      <c r="BW2802" s="50">
        <f>Таблица1[[#This Row],[угол обхв4]]+Таблица1[[#This Row],[Lдуг 3,мм]]</f>
        <v>0</v>
      </c>
      <c r="BX2802" s="54">
        <f>Таблица1[[#This Row],[угол обхв5]]+Таблица1[[#This Row],[Y5, мм]]</f>
        <v>0</v>
      </c>
      <c r="BY2802" s="14">
        <f>Таблица1[[#This Row],[угол обхв6]]+Таблица1[[#This Row],[Lдуг 4,мм]]</f>
        <v>0</v>
      </c>
      <c r="BZ2802" s="14">
        <f>Таблица1[[#This Row],[Т1]]+Таблица1[[#This Row],[X6, мм]]</f>
        <v>0</v>
      </c>
      <c r="CA2802" s="14">
        <f>Таблица1[[#This Row],[Т2]]+Таблица1[[#This Row],[Lдуг 5,мм]]</f>
        <v>0</v>
      </c>
      <c r="CB2802" s="14">
        <f>Таблица1[[#This Row],[Т3]]+Таблица1[[#This Row],[Y6, мм]]</f>
        <v>0</v>
      </c>
      <c r="CC2802" s="14">
        <f>Таблица1[[#This Row],[Т4]]+Таблица1[[#This Row],[Lдуг 6,мм]]</f>
        <v>0</v>
      </c>
      <c r="CD2802" s="14">
        <f>Таблица1[[#This Row],[Т5]]+Таблица1[[#This Row],[Lдуг 1,мм]]</f>
        <v>0</v>
      </c>
      <c r="CE2802" s="14">
        <f>Таблица1[[#This Row],[Т6]]+Таблица1[[#This Row],[Lпрям1, мм]]</f>
        <v>0</v>
      </c>
      <c r="CF2802" s="15">
        <f>Таблица1[[#This Row],[Т7]]+Таблица1[[#This Row],[Lдуг 2,мм]]</f>
        <v>0</v>
      </c>
      <c r="CG2802" s="14">
        <f>Таблица1[[#This Row],[Т8]]+Таблица1[[#This Row],[Lпрям2, мм]]</f>
        <v>0</v>
      </c>
      <c r="CH2802" s="14">
        <f>Таблица1[[#This Row],[Т9]]-Таблица1[[#This Row],[Т9]]</f>
        <v>0</v>
      </c>
      <c r="CI2802" s="50">
        <f>Таблица1[[#This Row],[Т9]]-Таблица1[[#This Row],[Т8]]</f>
        <v>0</v>
      </c>
      <c r="CJ2802" s="54">
        <f>Таблица1[[#This Row],[Т9]]-Таблица1[[#This Row],[Т7]]</f>
        <v>0</v>
      </c>
      <c r="CK2802" s="14">
        <f>Таблица1[[#This Row],[Т9]]-Таблица1[[#This Row],[Т6]]</f>
        <v>0</v>
      </c>
      <c r="CL2802" s="14">
        <f>Таблица1[[#This Row],[Т9]]-Таблица1[[#This Row],[Т5]]</f>
        <v>0</v>
      </c>
      <c r="CM2802" s="14">
        <f>Таблица1[[#This Row],[Т9]]-Таблица1[[#This Row],[Т4]]</f>
        <v>0</v>
      </c>
      <c r="CN2802" s="14">
        <f>Таблица1[[#This Row],[Т9]]-Таблица1[[#This Row],[Т3]]</f>
        <v>0</v>
      </c>
      <c r="CO2802" s="14">
        <f>Таблица1[[#This Row],[Т9]]-Таблица1[[#This Row],[Т2]]</f>
        <v>0</v>
      </c>
      <c r="CP2802" s="14">
        <f>Таблица1[[#This Row],[Т9]]-Таблица1[[#This Row],[Т1]]</f>
        <v>0</v>
      </c>
      <c r="CQ2802" s="14">
        <f>Таблица1[[#This Row],[Т9]]-Таблица1[[#This Row],[угол обхв6]]</f>
        <v>0</v>
      </c>
      <c r="CR2802" s="14">
        <f>Таблица1[[#This Row],[Т9]]-Таблица1[[#This Row],[угол обхв5]]</f>
        <v>0</v>
      </c>
      <c r="CS2802" s="14">
        <f>Таблица1[[#This Row],[Т9]]-Таблица1[[#This Row],[угол обхв4]]</f>
        <v>0</v>
      </c>
      <c r="CT2802" s="14">
        <f>Таблица1[[#This Row],[Lкан_прям, мм]]+Таблица1[[#This Row],[Lкан_дуг, мм]]+Таблица1[[#This Row],[Lкан_леб,мм]]</f>
        <v>0</v>
      </c>
      <c r="CU2802" s="16">
        <f>Таблица1[[#This Row],[Lкан_леб,мм]]</f>
        <v>0</v>
      </c>
      <c r="CV2802" s="14">
        <f>2534431-(Таблица1[[#This Row],[Т23]]+Таблица1[[#This Row],[угол обхв3]])</f>
        <v>2534431</v>
      </c>
      <c r="CW2802" s="50">
        <f>SUM(X2802:AC2802,AD2802:AI2802)-Таблица1[[#This Row],[lподв_min, мм]]</f>
        <v>0</v>
      </c>
      <c r="CX2802" s="17">
        <f>CW3241-Таблица1[[#This Row],[Суммарная длина каната]]</f>
        <v>-2534431</v>
      </c>
    </row>
    <row r="2803" spans="74:102" x14ac:dyDescent="0.25">
      <c r="BV2803" s="14">
        <f>Таблица1[[#This Row],[Lкан_леб,мм]]</f>
        <v>0</v>
      </c>
      <c r="BW2803" s="50">
        <f>Таблица1[[#This Row],[угол обхв4]]+Таблица1[[#This Row],[Lдуг 3,мм]]</f>
        <v>0</v>
      </c>
      <c r="BX2803" s="54">
        <f>Таблица1[[#This Row],[угол обхв5]]+Таблица1[[#This Row],[Y5, мм]]</f>
        <v>0</v>
      </c>
      <c r="BY2803" s="14">
        <f>Таблица1[[#This Row],[угол обхв6]]+Таблица1[[#This Row],[Lдуг 4,мм]]</f>
        <v>0</v>
      </c>
      <c r="BZ2803" s="14">
        <f>Таблица1[[#This Row],[Т1]]+Таблица1[[#This Row],[X6, мм]]</f>
        <v>0</v>
      </c>
      <c r="CA2803" s="14">
        <f>Таблица1[[#This Row],[Т2]]+Таблица1[[#This Row],[Lдуг 5,мм]]</f>
        <v>0</v>
      </c>
      <c r="CB2803" s="14">
        <f>Таблица1[[#This Row],[Т3]]+Таблица1[[#This Row],[Y6, мм]]</f>
        <v>0</v>
      </c>
      <c r="CC2803" s="14">
        <f>Таблица1[[#This Row],[Т4]]+Таблица1[[#This Row],[Lдуг 6,мм]]</f>
        <v>0</v>
      </c>
      <c r="CD2803" s="14">
        <f>Таблица1[[#This Row],[Т5]]+Таблица1[[#This Row],[Lдуг 1,мм]]</f>
        <v>0</v>
      </c>
      <c r="CE2803" s="14">
        <f>Таблица1[[#This Row],[Т6]]+Таблица1[[#This Row],[Lпрям1, мм]]</f>
        <v>0</v>
      </c>
      <c r="CF2803" s="15">
        <f>Таблица1[[#This Row],[Т7]]+Таблица1[[#This Row],[Lдуг 2,мм]]</f>
        <v>0</v>
      </c>
      <c r="CG2803" s="14">
        <f>Таблица1[[#This Row],[Т8]]+Таблица1[[#This Row],[Lпрям2, мм]]</f>
        <v>0</v>
      </c>
      <c r="CH2803" s="14">
        <f>Таблица1[[#This Row],[Т9]]-Таблица1[[#This Row],[Т9]]</f>
        <v>0</v>
      </c>
      <c r="CI2803" s="50">
        <f>Таблица1[[#This Row],[Т9]]-Таблица1[[#This Row],[Т8]]</f>
        <v>0</v>
      </c>
      <c r="CJ2803" s="54">
        <f>Таблица1[[#This Row],[Т9]]-Таблица1[[#This Row],[Т7]]</f>
        <v>0</v>
      </c>
      <c r="CK2803" s="14">
        <f>Таблица1[[#This Row],[Т9]]-Таблица1[[#This Row],[Т6]]</f>
        <v>0</v>
      </c>
      <c r="CL2803" s="14">
        <f>Таблица1[[#This Row],[Т9]]-Таблица1[[#This Row],[Т5]]</f>
        <v>0</v>
      </c>
      <c r="CM2803" s="14">
        <f>Таблица1[[#This Row],[Т9]]-Таблица1[[#This Row],[Т4]]</f>
        <v>0</v>
      </c>
      <c r="CN2803" s="14">
        <f>Таблица1[[#This Row],[Т9]]-Таблица1[[#This Row],[Т3]]</f>
        <v>0</v>
      </c>
      <c r="CO2803" s="14">
        <f>Таблица1[[#This Row],[Т9]]-Таблица1[[#This Row],[Т2]]</f>
        <v>0</v>
      </c>
      <c r="CP2803" s="14">
        <f>Таблица1[[#This Row],[Т9]]-Таблица1[[#This Row],[Т1]]</f>
        <v>0</v>
      </c>
      <c r="CQ2803" s="14">
        <f>Таблица1[[#This Row],[Т9]]-Таблица1[[#This Row],[угол обхв6]]</f>
        <v>0</v>
      </c>
      <c r="CR2803" s="14">
        <f>Таблица1[[#This Row],[Т9]]-Таблица1[[#This Row],[угол обхв5]]</f>
        <v>0</v>
      </c>
      <c r="CS2803" s="14">
        <f>Таблица1[[#This Row],[Т9]]-Таблица1[[#This Row],[угол обхв4]]</f>
        <v>0</v>
      </c>
      <c r="CT2803" s="14">
        <f>Таблица1[[#This Row],[Lкан_прям, мм]]+Таблица1[[#This Row],[Lкан_дуг, мм]]+Таблица1[[#This Row],[Lкан_леб,мм]]</f>
        <v>0</v>
      </c>
      <c r="CU2803" s="16">
        <f>Таблица1[[#This Row],[Lкан_леб,мм]]</f>
        <v>0</v>
      </c>
      <c r="CV2803" s="14">
        <f>2534431-(Таблица1[[#This Row],[Т23]]+Таблица1[[#This Row],[угол обхв3]])</f>
        <v>2534431</v>
      </c>
      <c r="CW2803" s="50">
        <f>SUM(X2803:AC2803,AD2803:AI2803)-Таблица1[[#This Row],[lподв_min, мм]]</f>
        <v>0</v>
      </c>
      <c r="CX2803" s="17">
        <f>CW3242-Таблица1[[#This Row],[Суммарная длина каната]]</f>
        <v>-2534431</v>
      </c>
    </row>
    <row r="2804" spans="74:102" x14ac:dyDescent="0.25">
      <c r="BV2804" s="14">
        <f>Таблица1[[#This Row],[Lкан_леб,мм]]</f>
        <v>0</v>
      </c>
      <c r="BW2804" s="50">
        <f>Таблица1[[#This Row],[угол обхв4]]+Таблица1[[#This Row],[Lдуг 3,мм]]</f>
        <v>0</v>
      </c>
      <c r="BX2804" s="54">
        <f>Таблица1[[#This Row],[угол обхв5]]+Таблица1[[#This Row],[Y5, мм]]</f>
        <v>0</v>
      </c>
      <c r="BY2804" s="14">
        <f>Таблица1[[#This Row],[угол обхв6]]+Таблица1[[#This Row],[Lдуг 4,мм]]</f>
        <v>0</v>
      </c>
      <c r="BZ2804" s="14">
        <f>Таблица1[[#This Row],[Т1]]+Таблица1[[#This Row],[X6, мм]]</f>
        <v>0</v>
      </c>
      <c r="CA2804" s="14">
        <f>Таблица1[[#This Row],[Т2]]+Таблица1[[#This Row],[Lдуг 5,мм]]</f>
        <v>0</v>
      </c>
      <c r="CB2804" s="14">
        <f>Таблица1[[#This Row],[Т3]]+Таблица1[[#This Row],[Y6, мм]]</f>
        <v>0</v>
      </c>
      <c r="CC2804" s="14">
        <f>Таблица1[[#This Row],[Т4]]+Таблица1[[#This Row],[Lдуг 6,мм]]</f>
        <v>0</v>
      </c>
      <c r="CD2804" s="14">
        <f>Таблица1[[#This Row],[Т5]]+Таблица1[[#This Row],[Lдуг 1,мм]]</f>
        <v>0</v>
      </c>
      <c r="CE2804" s="14">
        <f>Таблица1[[#This Row],[Т6]]+Таблица1[[#This Row],[Lпрям1, мм]]</f>
        <v>0</v>
      </c>
      <c r="CF2804" s="15">
        <f>Таблица1[[#This Row],[Т7]]+Таблица1[[#This Row],[Lдуг 2,мм]]</f>
        <v>0</v>
      </c>
      <c r="CG2804" s="14">
        <f>Таблица1[[#This Row],[Т8]]+Таблица1[[#This Row],[Lпрям2, мм]]</f>
        <v>0</v>
      </c>
      <c r="CH2804" s="14">
        <f>Таблица1[[#This Row],[Т9]]-Таблица1[[#This Row],[Т9]]</f>
        <v>0</v>
      </c>
      <c r="CI2804" s="50">
        <f>Таблица1[[#This Row],[Т9]]-Таблица1[[#This Row],[Т8]]</f>
        <v>0</v>
      </c>
      <c r="CJ2804" s="54">
        <f>Таблица1[[#This Row],[Т9]]-Таблица1[[#This Row],[Т7]]</f>
        <v>0</v>
      </c>
      <c r="CK2804" s="14">
        <f>Таблица1[[#This Row],[Т9]]-Таблица1[[#This Row],[Т6]]</f>
        <v>0</v>
      </c>
      <c r="CL2804" s="14">
        <f>Таблица1[[#This Row],[Т9]]-Таблица1[[#This Row],[Т5]]</f>
        <v>0</v>
      </c>
      <c r="CM2804" s="14">
        <f>Таблица1[[#This Row],[Т9]]-Таблица1[[#This Row],[Т4]]</f>
        <v>0</v>
      </c>
      <c r="CN2804" s="14">
        <f>Таблица1[[#This Row],[Т9]]-Таблица1[[#This Row],[Т3]]</f>
        <v>0</v>
      </c>
      <c r="CO2804" s="14">
        <f>Таблица1[[#This Row],[Т9]]-Таблица1[[#This Row],[Т2]]</f>
        <v>0</v>
      </c>
      <c r="CP2804" s="14">
        <f>Таблица1[[#This Row],[Т9]]-Таблица1[[#This Row],[Т1]]</f>
        <v>0</v>
      </c>
      <c r="CQ2804" s="14">
        <f>Таблица1[[#This Row],[Т9]]-Таблица1[[#This Row],[угол обхв6]]</f>
        <v>0</v>
      </c>
      <c r="CR2804" s="14">
        <f>Таблица1[[#This Row],[Т9]]-Таблица1[[#This Row],[угол обхв5]]</f>
        <v>0</v>
      </c>
      <c r="CS2804" s="14">
        <f>Таблица1[[#This Row],[Т9]]-Таблица1[[#This Row],[угол обхв4]]</f>
        <v>0</v>
      </c>
      <c r="CT2804" s="14">
        <f>Таблица1[[#This Row],[Lкан_прям, мм]]+Таблица1[[#This Row],[Lкан_дуг, мм]]+Таблица1[[#This Row],[Lкан_леб,мм]]</f>
        <v>0</v>
      </c>
      <c r="CU2804" s="16">
        <f>Таблица1[[#This Row],[Lкан_леб,мм]]</f>
        <v>0</v>
      </c>
      <c r="CV2804" s="14">
        <f>2534431-(Таблица1[[#This Row],[Т23]]+Таблица1[[#This Row],[угол обхв3]])</f>
        <v>2534431</v>
      </c>
      <c r="CW2804" s="50">
        <f>SUM(X2804:AC2804,AD2804:AI2804)-Таблица1[[#This Row],[lподв_min, мм]]</f>
        <v>0</v>
      </c>
      <c r="CX2804" s="17">
        <f>CW3243-Таблица1[[#This Row],[Суммарная длина каната]]</f>
        <v>-2534431</v>
      </c>
    </row>
    <row r="2805" spans="74:102" x14ac:dyDescent="0.25">
      <c r="BV2805" s="14">
        <f>Таблица1[[#This Row],[Lкан_леб,мм]]</f>
        <v>0</v>
      </c>
      <c r="BW2805" s="50">
        <f>Таблица1[[#This Row],[угол обхв4]]+Таблица1[[#This Row],[Lдуг 3,мм]]</f>
        <v>0</v>
      </c>
      <c r="BX2805" s="54">
        <f>Таблица1[[#This Row],[угол обхв5]]+Таблица1[[#This Row],[Y5, мм]]</f>
        <v>0</v>
      </c>
      <c r="BY2805" s="14">
        <f>Таблица1[[#This Row],[угол обхв6]]+Таблица1[[#This Row],[Lдуг 4,мм]]</f>
        <v>0</v>
      </c>
      <c r="BZ2805" s="14">
        <f>Таблица1[[#This Row],[Т1]]+Таблица1[[#This Row],[X6, мм]]</f>
        <v>0</v>
      </c>
      <c r="CA2805" s="14">
        <f>Таблица1[[#This Row],[Т2]]+Таблица1[[#This Row],[Lдуг 5,мм]]</f>
        <v>0</v>
      </c>
      <c r="CB2805" s="14">
        <f>Таблица1[[#This Row],[Т3]]+Таблица1[[#This Row],[Y6, мм]]</f>
        <v>0</v>
      </c>
      <c r="CC2805" s="14">
        <f>Таблица1[[#This Row],[Т4]]+Таблица1[[#This Row],[Lдуг 6,мм]]</f>
        <v>0</v>
      </c>
      <c r="CD2805" s="14">
        <f>Таблица1[[#This Row],[Т5]]+Таблица1[[#This Row],[Lдуг 1,мм]]</f>
        <v>0</v>
      </c>
      <c r="CE2805" s="14">
        <f>Таблица1[[#This Row],[Т6]]+Таблица1[[#This Row],[Lпрям1, мм]]</f>
        <v>0</v>
      </c>
      <c r="CF2805" s="15">
        <f>Таблица1[[#This Row],[Т7]]+Таблица1[[#This Row],[Lдуг 2,мм]]</f>
        <v>0</v>
      </c>
      <c r="CG2805" s="14">
        <f>Таблица1[[#This Row],[Т8]]+Таблица1[[#This Row],[Lпрям2, мм]]</f>
        <v>0</v>
      </c>
      <c r="CH2805" s="14">
        <f>Таблица1[[#This Row],[Т9]]-Таблица1[[#This Row],[Т9]]</f>
        <v>0</v>
      </c>
      <c r="CI2805" s="50">
        <f>Таблица1[[#This Row],[Т9]]-Таблица1[[#This Row],[Т8]]</f>
        <v>0</v>
      </c>
      <c r="CJ2805" s="54">
        <f>Таблица1[[#This Row],[Т9]]-Таблица1[[#This Row],[Т7]]</f>
        <v>0</v>
      </c>
      <c r="CK2805" s="14">
        <f>Таблица1[[#This Row],[Т9]]-Таблица1[[#This Row],[Т6]]</f>
        <v>0</v>
      </c>
      <c r="CL2805" s="14">
        <f>Таблица1[[#This Row],[Т9]]-Таблица1[[#This Row],[Т5]]</f>
        <v>0</v>
      </c>
      <c r="CM2805" s="14">
        <f>Таблица1[[#This Row],[Т9]]-Таблица1[[#This Row],[Т4]]</f>
        <v>0</v>
      </c>
      <c r="CN2805" s="14">
        <f>Таблица1[[#This Row],[Т9]]-Таблица1[[#This Row],[Т3]]</f>
        <v>0</v>
      </c>
      <c r="CO2805" s="14">
        <f>Таблица1[[#This Row],[Т9]]-Таблица1[[#This Row],[Т2]]</f>
        <v>0</v>
      </c>
      <c r="CP2805" s="14">
        <f>Таблица1[[#This Row],[Т9]]-Таблица1[[#This Row],[Т1]]</f>
        <v>0</v>
      </c>
      <c r="CQ2805" s="14">
        <f>Таблица1[[#This Row],[Т9]]-Таблица1[[#This Row],[угол обхв6]]</f>
        <v>0</v>
      </c>
      <c r="CR2805" s="14">
        <f>Таблица1[[#This Row],[Т9]]-Таблица1[[#This Row],[угол обхв5]]</f>
        <v>0</v>
      </c>
      <c r="CS2805" s="14">
        <f>Таблица1[[#This Row],[Т9]]-Таблица1[[#This Row],[угол обхв4]]</f>
        <v>0</v>
      </c>
      <c r="CT2805" s="14">
        <f>Таблица1[[#This Row],[Lкан_прям, мм]]+Таблица1[[#This Row],[Lкан_дуг, мм]]+Таблица1[[#This Row],[Lкан_леб,мм]]</f>
        <v>0</v>
      </c>
      <c r="CU2805" s="16">
        <f>Таблица1[[#This Row],[Lкан_леб,мм]]</f>
        <v>0</v>
      </c>
      <c r="CV2805" s="14">
        <f>2534431-(Таблица1[[#This Row],[Т23]]+Таблица1[[#This Row],[угол обхв3]])</f>
        <v>2534431</v>
      </c>
      <c r="CW2805" s="50">
        <f>SUM(X2805:AC2805,AD2805:AI2805)-Таблица1[[#This Row],[lподв_min, мм]]</f>
        <v>0</v>
      </c>
      <c r="CX2805" s="17">
        <f>CW3244-Таблица1[[#This Row],[Суммарная длина каната]]</f>
        <v>-2534431</v>
      </c>
    </row>
    <row r="2806" spans="74:102" x14ac:dyDescent="0.25">
      <c r="BV2806" s="14">
        <f>Таблица1[[#This Row],[Lкан_леб,мм]]</f>
        <v>0</v>
      </c>
      <c r="BW2806" s="50">
        <f>Таблица1[[#This Row],[угол обхв4]]+Таблица1[[#This Row],[Lдуг 3,мм]]</f>
        <v>0</v>
      </c>
      <c r="BX2806" s="54">
        <f>Таблица1[[#This Row],[угол обхв5]]+Таблица1[[#This Row],[Y5, мм]]</f>
        <v>0</v>
      </c>
      <c r="BY2806" s="14">
        <f>Таблица1[[#This Row],[угол обхв6]]+Таблица1[[#This Row],[Lдуг 4,мм]]</f>
        <v>0</v>
      </c>
      <c r="BZ2806" s="14">
        <f>Таблица1[[#This Row],[Т1]]+Таблица1[[#This Row],[X6, мм]]</f>
        <v>0</v>
      </c>
      <c r="CA2806" s="14">
        <f>Таблица1[[#This Row],[Т2]]+Таблица1[[#This Row],[Lдуг 5,мм]]</f>
        <v>0</v>
      </c>
      <c r="CB2806" s="14">
        <f>Таблица1[[#This Row],[Т3]]+Таблица1[[#This Row],[Y6, мм]]</f>
        <v>0</v>
      </c>
      <c r="CC2806" s="14">
        <f>Таблица1[[#This Row],[Т4]]+Таблица1[[#This Row],[Lдуг 6,мм]]</f>
        <v>0</v>
      </c>
      <c r="CD2806" s="14">
        <f>Таблица1[[#This Row],[Т5]]+Таблица1[[#This Row],[Lдуг 1,мм]]</f>
        <v>0</v>
      </c>
      <c r="CE2806" s="14">
        <f>Таблица1[[#This Row],[Т6]]+Таблица1[[#This Row],[Lпрям1, мм]]</f>
        <v>0</v>
      </c>
      <c r="CF2806" s="15">
        <f>Таблица1[[#This Row],[Т7]]+Таблица1[[#This Row],[Lдуг 2,мм]]</f>
        <v>0</v>
      </c>
      <c r="CG2806" s="14">
        <f>Таблица1[[#This Row],[Т8]]+Таблица1[[#This Row],[Lпрям2, мм]]</f>
        <v>0</v>
      </c>
      <c r="CH2806" s="14">
        <f>Таблица1[[#This Row],[Т9]]-Таблица1[[#This Row],[Т9]]</f>
        <v>0</v>
      </c>
      <c r="CI2806" s="50">
        <f>Таблица1[[#This Row],[Т9]]-Таблица1[[#This Row],[Т8]]</f>
        <v>0</v>
      </c>
      <c r="CJ2806" s="54">
        <f>Таблица1[[#This Row],[Т9]]-Таблица1[[#This Row],[Т7]]</f>
        <v>0</v>
      </c>
      <c r="CK2806" s="14">
        <f>Таблица1[[#This Row],[Т9]]-Таблица1[[#This Row],[Т6]]</f>
        <v>0</v>
      </c>
      <c r="CL2806" s="14">
        <f>Таблица1[[#This Row],[Т9]]-Таблица1[[#This Row],[Т5]]</f>
        <v>0</v>
      </c>
      <c r="CM2806" s="14">
        <f>Таблица1[[#This Row],[Т9]]-Таблица1[[#This Row],[Т4]]</f>
        <v>0</v>
      </c>
      <c r="CN2806" s="14">
        <f>Таблица1[[#This Row],[Т9]]-Таблица1[[#This Row],[Т3]]</f>
        <v>0</v>
      </c>
      <c r="CO2806" s="14">
        <f>Таблица1[[#This Row],[Т9]]-Таблица1[[#This Row],[Т2]]</f>
        <v>0</v>
      </c>
      <c r="CP2806" s="14">
        <f>Таблица1[[#This Row],[Т9]]-Таблица1[[#This Row],[Т1]]</f>
        <v>0</v>
      </c>
      <c r="CQ2806" s="14">
        <f>Таблица1[[#This Row],[Т9]]-Таблица1[[#This Row],[угол обхв6]]</f>
        <v>0</v>
      </c>
      <c r="CR2806" s="14">
        <f>Таблица1[[#This Row],[Т9]]-Таблица1[[#This Row],[угол обхв5]]</f>
        <v>0</v>
      </c>
      <c r="CS2806" s="14">
        <f>Таблица1[[#This Row],[Т9]]-Таблица1[[#This Row],[угол обхв4]]</f>
        <v>0</v>
      </c>
      <c r="CT2806" s="14">
        <f>Таблица1[[#This Row],[Lкан_прям, мм]]+Таблица1[[#This Row],[Lкан_дуг, мм]]+Таблица1[[#This Row],[Lкан_леб,мм]]</f>
        <v>0</v>
      </c>
      <c r="CU2806" s="16">
        <f>Таблица1[[#This Row],[Lкан_леб,мм]]</f>
        <v>0</v>
      </c>
      <c r="CV2806" s="14">
        <f>2534431-(Таблица1[[#This Row],[Т23]]+Таблица1[[#This Row],[угол обхв3]])</f>
        <v>2534431</v>
      </c>
      <c r="CW2806" s="50">
        <f>SUM(X2806:AC2806,AD2806:AI2806)-Таблица1[[#This Row],[lподв_min, мм]]</f>
        <v>0</v>
      </c>
      <c r="CX2806" s="17">
        <f>CW3245-Таблица1[[#This Row],[Суммарная длина каната]]</f>
        <v>-2534431</v>
      </c>
    </row>
    <row r="2807" spans="74:102" x14ac:dyDescent="0.25">
      <c r="BV2807" s="14">
        <f>Таблица1[[#This Row],[Lкан_леб,мм]]</f>
        <v>0</v>
      </c>
      <c r="BW2807" s="50">
        <f>Таблица1[[#This Row],[угол обхв4]]+Таблица1[[#This Row],[Lдуг 3,мм]]</f>
        <v>0</v>
      </c>
      <c r="BX2807" s="54">
        <f>Таблица1[[#This Row],[угол обхв5]]+Таблица1[[#This Row],[Y5, мм]]</f>
        <v>0</v>
      </c>
      <c r="BY2807" s="14">
        <f>Таблица1[[#This Row],[угол обхв6]]+Таблица1[[#This Row],[Lдуг 4,мм]]</f>
        <v>0</v>
      </c>
      <c r="BZ2807" s="14">
        <f>Таблица1[[#This Row],[Т1]]+Таблица1[[#This Row],[X6, мм]]</f>
        <v>0</v>
      </c>
      <c r="CA2807" s="14">
        <f>Таблица1[[#This Row],[Т2]]+Таблица1[[#This Row],[Lдуг 5,мм]]</f>
        <v>0</v>
      </c>
      <c r="CB2807" s="14">
        <f>Таблица1[[#This Row],[Т3]]+Таблица1[[#This Row],[Y6, мм]]</f>
        <v>0</v>
      </c>
      <c r="CC2807" s="14">
        <f>Таблица1[[#This Row],[Т4]]+Таблица1[[#This Row],[Lдуг 6,мм]]</f>
        <v>0</v>
      </c>
      <c r="CD2807" s="14">
        <f>Таблица1[[#This Row],[Т5]]+Таблица1[[#This Row],[Lдуг 1,мм]]</f>
        <v>0</v>
      </c>
      <c r="CE2807" s="14">
        <f>Таблица1[[#This Row],[Т6]]+Таблица1[[#This Row],[Lпрям1, мм]]</f>
        <v>0</v>
      </c>
      <c r="CF2807" s="15">
        <f>Таблица1[[#This Row],[Т7]]+Таблица1[[#This Row],[Lдуг 2,мм]]</f>
        <v>0</v>
      </c>
      <c r="CG2807" s="14">
        <f>Таблица1[[#This Row],[Т8]]+Таблица1[[#This Row],[Lпрям2, мм]]</f>
        <v>0</v>
      </c>
      <c r="CH2807" s="14">
        <f>Таблица1[[#This Row],[Т9]]-Таблица1[[#This Row],[Т9]]</f>
        <v>0</v>
      </c>
      <c r="CI2807" s="50">
        <f>Таблица1[[#This Row],[Т9]]-Таблица1[[#This Row],[Т8]]</f>
        <v>0</v>
      </c>
      <c r="CJ2807" s="54">
        <f>Таблица1[[#This Row],[Т9]]-Таблица1[[#This Row],[Т7]]</f>
        <v>0</v>
      </c>
      <c r="CK2807" s="14">
        <f>Таблица1[[#This Row],[Т9]]-Таблица1[[#This Row],[Т6]]</f>
        <v>0</v>
      </c>
      <c r="CL2807" s="14">
        <f>Таблица1[[#This Row],[Т9]]-Таблица1[[#This Row],[Т5]]</f>
        <v>0</v>
      </c>
      <c r="CM2807" s="14">
        <f>Таблица1[[#This Row],[Т9]]-Таблица1[[#This Row],[Т4]]</f>
        <v>0</v>
      </c>
      <c r="CN2807" s="14">
        <f>Таблица1[[#This Row],[Т9]]-Таблица1[[#This Row],[Т3]]</f>
        <v>0</v>
      </c>
      <c r="CO2807" s="14">
        <f>Таблица1[[#This Row],[Т9]]-Таблица1[[#This Row],[Т2]]</f>
        <v>0</v>
      </c>
      <c r="CP2807" s="14">
        <f>Таблица1[[#This Row],[Т9]]-Таблица1[[#This Row],[Т1]]</f>
        <v>0</v>
      </c>
      <c r="CQ2807" s="14">
        <f>Таблица1[[#This Row],[Т9]]-Таблица1[[#This Row],[угол обхв6]]</f>
        <v>0</v>
      </c>
      <c r="CR2807" s="14">
        <f>Таблица1[[#This Row],[Т9]]-Таблица1[[#This Row],[угол обхв5]]</f>
        <v>0</v>
      </c>
      <c r="CS2807" s="14">
        <f>Таблица1[[#This Row],[Т9]]-Таблица1[[#This Row],[угол обхв4]]</f>
        <v>0</v>
      </c>
      <c r="CT2807" s="14">
        <f>Таблица1[[#This Row],[Lкан_прям, мм]]+Таблица1[[#This Row],[Lкан_дуг, мм]]+Таблица1[[#This Row],[Lкан_леб,мм]]</f>
        <v>0</v>
      </c>
      <c r="CU2807" s="16">
        <f>Таблица1[[#This Row],[Lкан_леб,мм]]</f>
        <v>0</v>
      </c>
      <c r="CV2807" s="14">
        <f>2534431-(Таблица1[[#This Row],[Т23]]+Таблица1[[#This Row],[угол обхв3]])</f>
        <v>2534431</v>
      </c>
      <c r="CW2807" s="50">
        <f>SUM(X2807:AC2807,AD2807:AI2807)-Таблица1[[#This Row],[lподв_min, мм]]</f>
        <v>0</v>
      </c>
      <c r="CX2807" s="17">
        <f>CW3246-Таблица1[[#This Row],[Суммарная длина каната]]</f>
        <v>-2534431</v>
      </c>
    </row>
    <row r="2808" spans="74:102" x14ac:dyDescent="0.25">
      <c r="BV2808" s="14">
        <f>Таблица1[[#This Row],[Lкан_леб,мм]]</f>
        <v>0</v>
      </c>
      <c r="BW2808" s="50">
        <f>Таблица1[[#This Row],[угол обхв4]]+Таблица1[[#This Row],[Lдуг 3,мм]]</f>
        <v>0</v>
      </c>
      <c r="BX2808" s="54">
        <f>Таблица1[[#This Row],[угол обхв5]]+Таблица1[[#This Row],[Y5, мм]]</f>
        <v>0</v>
      </c>
      <c r="BY2808" s="14">
        <f>Таблица1[[#This Row],[угол обхв6]]+Таблица1[[#This Row],[Lдуг 4,мм]]</f>
        <v>0</v>
      </c>
      <c r="BZ2808" s="14">
        <f>Таблица1[[#This Row],[Т1]]+Таблица1[[#This Row],[X6, мм]]</f>
        <v>0</v>
      </c>
      <c r="CA2808" s="14">
        <f>Таблица1[[#This Row],[Т2]]+Таблица1[[#This Row],[Lдуг 5,мм]]</f>
        <v>0</v>
      </c>
      <c r="CB2808" s="14">
        <f>Таблица1[[#This Row],[Т3]]+Таблица1[[#This Row],[Y6, мм]]</f>
        <v>0</v>
      </c>
      <c r="CC2808" s="14">
        <f>Таблица1[[#This Row],[Т4]]+Таблица1[[#This Row],[Lдуг 6,мм]]</f>
        <v>0</v>
      </c>
      <c r="CD2808" s="14">
        <f>Таблица1[[#This Row],[Т5]]+Таблица1[[#This Row],[Lдуг 1,мм]]</f>
        <v>0</v>
      </c>
      <c r="CE2808" s="14">
        <f>Таблица1[[#This Row],[Т6]]+Таблица1[[#This Row],[Lпрям1, мм]]</f>
        <v>0</v>
      </c>
      <c r="CF2808" s="15">
        <f>Таблица1[[#This Row],[Т7]]+Таблица1[[#This Row],[Lдуг 2,мм]]</f>
        <v>0</v>
      </c>
      <c r="CG2808" s="14">
        <f>Таблица1[[#This Row],[Т8]]+Таблица1[[#This Row],[Lпрям2, мм]]</f>
        <v>0</v>
      </c>
      <c r="CH2808" s="14">
        <f>Таблица1[[#This Row],[Т9]]-Таблица1[[#This Row],[Т9]]</f>
        <v>0</v>
      </c>
      <c r="CI2808" s="50">
        <f>Таблица1[[#This Row],[Т9]]-Таблица1[[#This Row],[Т8]]</f>
        <v>0</v>
      </c>
      <c r="CJ2808" s="54">
        <f>Таблица1[[#This Row],[Т9]]-Таблица1[[#This Row],[Т7]]</f>
        <v>0</v>
      </c>
      <c r="CK2808" s="14">
        <f>Таблица1[[#This Row],[Т9]]-Таблица1[[#This Row],[Т6]]</f>
        <v>0</v>
      </c>
      <c r="CL2808" s="14">
        <f>Таблица1[[#This Row],[Т9]]-Таблица1[[#This Row],[Т5]]</f>
        <v>0</v>
      </c>
      <c r="CM2808" s="14">
        <f>Таблица1[[#This Row],[Т9]]-Таблица1[[#This Row],[Т4]]</f>
        <v>0</v>
      </c>
      <c r="CN2808" s="14">
        <f>Таблица1[[#This Row],[Т9]]-Таблица1[[#This Row],[Т3]]</f>
        <v>0</v>
      </c>
      <c r="CO2808" s="14">
        <f>Таблица1[[#This Row],[Т9]]-Таблица1[[#This Row],[Т2]]</f>
        <v>0</v>
      </c>
      <c r="CP2808" s="14">
        <f>Таблица1[[#This Row],[Т9]]-Таблица1[[#This Row],[Т1]]</f>
        <v>0</v>
      </c>
      <c r="CQ2808" s="14">
        <f>Таблица1[[#This Row],[Т9]]-Таблица1[[#This Row],[угол обхв6]]</f>
        <v>0</v>
      </c>
      <c r="CR2808" s="14">
        <f>Таблица1[[#This Row],[Т9]]-Таблица1[[#This Row],[угол обхв5]]</f>
        <v>0</v>
      </c>
      <c r="CS2808" s="14">
        <f>Таблица1[[#This Row],[Т9]]-Таблица1[[#This Row],[угол обхв4]]</f>
        <v>0</v>
      </c>
      <c r="CT2808" s="14">
        <f>Таблица1[[#This Row],[Lкан_прям, мм]]+Таблица1[[#This Row],[Lкан_дуг, мм]]+Таблица1[[#This Row],[Lкан_леб,мм]]</f>
        <v>0</v>
      </c>
      <c r="CU2808" s="16">
        <f>Таблица1[[#This Row],[Lкан_леб,мм]]</f>
        <v>0</v>
      </c>
      <c r="CV2808" s="14">
        <f>2534431-(Таблица1[[#This Row],[Т23]]+Таблица1[[#This Row],[угол обхв3]])</f>
        <v>2534431</v>
      </c>
      <c r="CW2808" s="50">
        <f>SUM(X2808:AC2808,AD2808:AI2808)-Таблица1[[#This Row],[lподв_min, мм]]</f>
        <v>0</v>
      </c>
      <c r="CX2808" s="17">
        <f>CW3247-Таблица1[[#This Row],[Суммарная длина каната]]</f>
        <v>-2534431</v>
      </c>
    </row>
    <row r="2809" spans="74:102" x14ac:dyDescent="0.25">
      <c r="BV2809" s="14">
        <f>Таблица1[[#This Row],[Lкан_леб,мм]]</f>
        <v>0</v>
      </c>
      <c r="BW2809" s="50">
        <f>Таблица1[[#This Row],[угол обхв4]]+Таблица1[[#This Row],[Lдуг 3,мм]]</f>
        <v>0</v>
      </c>
      <c r="BX2809" s="54">
        <f>Таблица1[[#This Row],[угол обхв5]]+Таблица1[[#This Row],[Y5, мм]]</f>
        <v>0</v>
      </c>
      <c r="BY2809" s="14">
        <f>Таблица1[[#This Row],[угол обхв6]]+Таблица1[[#This Row],[Lдуг 4,мм]]</f>
        <v>0</v>
      </c>
      <c r="BZ2809" s="14">
        <f>Таблица1[[#This Row],[Т1]]+Таблица1[[#This Row],[X6, мм]]</f>
        <v>0</v>
      </c>
      <c r="CA2809" s="14">
        <f>Таблица1[[#This Row],[Т2]]+Таблица1[[#This Row],[Lдуг 5,мм]]</f>
        <v>0</v>
      </c>
      <c r="CB2809" s="14">
        <f>Таблица1[[#This Row],[Т3]]+Таблица1[[#This Row],[Y6, мм]]</f>
        <v>0</v>
      </c>
      <c r="CC2809" s="14">
        <f>Таблица1[[#This Row],[Т4]]+Таблица1[[#This Row],[Lдуг 6,мм]]</f>
        <v>0</v>
      </c>
      <c r="CD2809" s="14">
        <f>Таблица1[[#This Row],[Т5]]+Таблица1[[#This Row],[Lдуг 1,мм]]</f>
        <v>0</v>
      </c>
      <c r="CE2809" s="14">
        <f>Таблица1[[#This Row],[Т6]]+Таблица1[[#This Row],[Lпрям1, мм]]</f>
        <v>0</v>
      </c>
      <c r="CF2809" s="15">
        <f>Таблица1[[#This Row],[Т7]]+Таблица1[[#This Row],[Lдуг 2,мм]]</f>
        <v>0</v>
      </c>
      <c r="CG2809" s="14">
        <f>Таблица1[[#This Row],[Т8]]+Таблица1[[#This Row],[Lпрям2, мм]]</f>
        <v>0</v>
      </c>
      <c r="CH2809" s="14">
        <f>Таблица1[[#This Row],[Т9]]-Таблица1[[#This Row],[Т9]]</f>
        <v>0</v>
      </c>
      <c r="CI2809" s="50">
        <f>Таблица1[[#This Row],[Т9]]-Таблица1[[#This Row],[Т8]]</f>
        <v>0</v>
      </c>
      <c r="CJ2809" s="54">
        <f>Таблица1[[#This Row],[Т9]]-Таблица1[[#This Row],[Т7]]</f>
        <v>0</v>
      </c>
      <c r="CK2809" s="14">
        <f>Таблица1[[#This Row],[Т9]]-Таблица1[[#This Row],[Т6]]</f>
        <v>0</v>
      </c>
      <c r="CL2809" s="14">
        <f>Таблица1[[#This Row],[Т9]]-Таблица1[[#This Row],[Т5]]</f>
        <v>0</v>
      </c>
      <c r="CM2809" s="14">
        <f>Таблица1[[#This Row],[Т9]]-Таблица1[[#This Row],[Т4]]</f>
        <v>0</v>
      </c>
      <c r="CN2809" s="14">
        <f>Таблица1[[#This Row],[Т9]]-Таблица1[[#This Row],[Т3]]</f>
        <v>0</v>
      </c>
      <c r="CO2809" s="14">
        <f>Таблица1[[#This Row],[Т9]]-Таблица1[[#This Row],[Т2]]</f>
        <v>0</v>
      </c>
      <c r="CP2809" s="14">
        <f>Таблица1[[#This Row],[Т9]]-Таблица1[[#This Row],[Т1]]</f>
        <v>0</v>
      </c>
      <c r="CQ2809" s="14">
        <f>Таблица1[[#This Row],[Т9]]-Таблица1[[#This Row],[угол обхв6]]</f>
        <v>0</v>
      </c>
      <c r="CR2809" s="14">
        <f>Таблица1[[#This Row],[Т9]]-Таблица1[[#This Row],[угол обхв5]]</f>
        <v>0</v>
      </c>
      <c r="CS2809" s="14">
        <f>Таблица1[[#This Row],[Т9]]-Таблица1[[#This Row],[угол обхв4]]</f>
        <v>0</v>
      </c>
      <c r="CT2809" s="14">
        <f>Таблица1[[#This Row],[Lкан_прям, мм]]+Таблица1[[#This Row],[Lкан_дуг, мм]]+Таблица1[[#This Row],[Lкан_леб,мм]]</f>
        <v>0</v>
      </c>
      <c r="CU2809" s="16">
        <f>Таблица1[[#This Row],[Lкан_леб,мм]]</f>
        <v>0</v>
      </c>
      <c r="CV2809" s="14">
        <f>2534431-(Таблица1[[#This Row],[Т23]]+Таблица1[[#This Row],[угол обхв3]])</f>
        <v>2534431</v>
      </c>
      <c r="CW2809" s="50">
        <f>SUM(X2809:AC2809,AD2809:AI2809)-Таблица1[[#This Row],[lподв_min, мм]]</f>
        <v>0</v>
      </c>
      <c r="CX2809" s="17">
        <f>CW3248-Таблица1[[#This Row],[Суммарная длина каната]]</f>
        <v>-2534431</v>
      </c>
    </row>
    <row r="2810" spans="74:102" x14ac:dyDescent="0.25">
      <c r="BV2810" s="14">
        <f>Таблица1[[#This Row],[Lкан_леб,мм]]</f>
        <v>0</v>
      </c>
      <c r="BW2810" s="50">
        <f>Таблица1[[#This Row],[угол обхв4]]+Таблица1[[#This Row],[Lдуг 3,мм]]</f>
        <v>0</v>
      </c>
      <c r="BX2810" s="54">
        <f>Таблица1[[#This Row],[угол обхв5]]+Таблица1[[#This Row],[Y5, мм]]</f>
        <v>0</v>
      </c>
      <c r="BY2810" s="14">
        <f>Таблица1[[#This Row],[угол обхв6]]+Таблица1[[#This Row],[Lдуг 4,мм]]</f>
        <v>0</v>
      </c>
      <c r="BZ2810" s="14">
        <f>Таблица1[[#This Row],[Т1]]+Таблица1[[#This Row],[X6, мм]]</f>
        <v>0</v>
      </c>
      <c r="CA2810" s="14">
        <f>Таблица1[[#This Row],[Т2]]+Таблица1[[#This Row],[Lдуг 5,мм]]</f>
        <v>0</v>
      </c>
      <c r="CB2810" s="14">
        <f>Таблица1[[#This Row],[Т3]]+Таблица1[[#This Row],[Y6, мм]]</f>
        <v>0</v>
      </c>
      <c r="CC2810" s="14">
        <f>Таблица1[[#This Row],[Т4]]+Таблица1[[#This Row],[Lдуг 6,мм]]</f>
        <v>0</v>
      </c>
      <c r="CD2810" s="14">
        <f>Таблица1[[#This Row],[Т5]]+Таблица1[[#This Row],[Lдуг 1,мм]]</f>
        <v>0</v>
      </c>
      <c r="CE2810" s="14">
        <f>Таблица1[[#This Row],[Т6]]+Таблица1[[#This Row],[Lпрям1, мм]]</f>
        <v>0</v>
      </c>
      <c r="CF2810" s="15">
        <f>Таблица1[[#This Row],[Т7]]+Таблица1[[#This Row],[Lдуг 2,мм]]</f>
        <v>0</v>
      </c>
      <c r="CG2810" s="14">
        <f>Таблица1[[#This Row],[Т8]]+Таблица1[[#This Row],[Lпрям2, мм]]</f>
        <v>0</v>
      </c>
      <c r="CH2810" s="14">
        <f>Таблица1[[#This Row],[Т9]]-Таблица1[[#This Row],[Т9]]</f>
        <v>0</v>
      </c>
      <c r="CI2810" s="50">
        <f>Таблица1[[#This Row],[Т9]]-Таблица1[[#This Row],[Т8]]</f>
        <v>0</v>
      </c>
      <c r="CJ2810" s="54">
        <f>Таблица1[[#This Row],[Т9]]-Таблица1[[#This Row],[Т7]]</f>
        <v>0</v>
      </c>
      <c r="CK2810" s="14">
        <f>Таблица1[[#This Row],[Т9]]-Таблица1[[#This Row],[Т6]]</f>
        <v>0</v>
      </c>
      <c r="CL2810" s="14">
        <f>Таблица1[[#This Row],[Т9]]-Таблица1[[#This Row],[Т5]]</f>
        <v>0</v>
      </c>
      <c r="CM2810" s="14">
        <f>Таблица1[[#This Row],[Т9]]-Таблица1[[#This Row],[Т4]]</f>
        <v>0</v>
      </c>
      <c r="CN2810" s="14">
        <f>Таблица1[[#This Row],[Т9]]-Таблица1[[#This Row],[Т3]]</f>
        <v>0</v>
      </c>
      <c r="CO2810" s="14">
        <f>Таблица1[[#This Row],[Т9]]-Таблица1[[#This Row],[Т2]]</f>
        <v>0</v>
      </c>
      <c r="CP2810" s="14">
        <f>Таблица1[[#This Row],[Т9]]-Таблица1[[#This Row],[Т1]]</f>
        <v>0</v>
      </c>
      <c r="CQ2810" s="14">
        <f>Таблица1[[#This Row],[Т9]]-Таблица1[[#This Row],[угол обхв6]]</f>
        <v>0</v>
      </c>
      <c r="CR2810" s="14">
        <f>Таблица1[[#This Row],[Т9]]-Таблица1[[#This Row],[угол обхв5]]</f>
        <v>0</v>
      </c>
      <c r="CS2810" s="14">
        <f>Таблица1[[#This Row],[Т9]]-Таблица1[[#This Row],[угол обхв4]]</f>
        <v>0</v>
      </c>
      <c r="CT2810" s="14">
        <f>Таблица1[[#This Row],[Lкан_прям, мм]]+Таблица1[[#This Row],[Lкан_дуг, мм]]+Таблица1[[#This Row],[Lкан_леб,мм]]</f>
        <v>0</v>
      </c>
      <c r="CU2810" s="16">
        <f>Таблица1[[#This Row],[Lкан_леб,мм]]</f>
        <v>0</v>
      </c>
      <c r="CV2810" s="14">
        <f>2534431-(Таблица1[[#This Row],[Т23]]+Таблица1[[#This Row],[угол обхв3]])</f>
        <v>2534431</v>
      </c>
      <c r="CW2810" s="50">
        <f>SUM(X2810:AC2810,AD2810:AI2810)-Таблица1[[#This Row],[lподв_min, мм]]</f>
        <v>0</v>
      </c>
      <c r="CX2810" s="17">
        <f>CW3249-Таблица1[[#This Row],[Суммарная длина каната]]</f>
        <v>-2534431</v>
      </c>
    </row>
    <row r="2811" spans="74:102" x14ac:dyDescent="0.25">
      <c r="BV2811" s="14">
        <f>Таблица1[[#This Row],[Lкан_леб,мм]]</f>
        <v>0</v>
      </c>
      <c r="BW2811" s="50">
        <f>Таблица1[[#This Row],[угол обхв4]]+Таблица1[[#This Row],[Lдуг 3,мм]]</f>
        <v>0</v>
      </c>
      <c r="BX2811" s="54">
        <f>Таблица1[[#This Row],[угол обхв5]]+Таблица1[[#This Row],[Y5, мм]]</f>
        <v>0</v>
      </c>
      <c r="BY2811" s="14">
        <f>Таблица1[[#This Row],[угол обхв6]]+Таблица1[[#This Row],[Lдуг 4,мм]]</f>
        <v>0</v>
      </c>
      <c r="BZ2811" s="14">
        <f>Таблица1[[#This Row],[Т1]]+Таблица1[[#This Row],[X6, мм]]</f>
        <v>0</v>
      </c>
      <c r="CA2811" s="14">
        <f>Таблица1[[#This Row],[Т2]]+Таблица1[[#This Row],[Lдуг 5,мм]]</f>
        <v>0</v>
      </c>
      <c r="CB2811" s="14">
        <f>Таблица1[[#This Row],[Т3]]+Таблица1[[#This Row],[Y6, мм]]</f>
        <v>0</v>
      </c>
      <c r="CC2811" s="14">
        <f>Таблица1[[#This Row],[Т4]]+Таблица1[[#This Row],[Lдуг 6,мм]]</f>
        <v>0</v>
      </c>
      <c r="CD2811" s="14">
        <f>Таблица1[[#This Row],[Т5]]+Таблица1[[#This Row],[Lдуг 1,мм]]</f>
        <v>0</v>
      </c>
      <c r="CE2811" s="14">
        <f>Таблица1[[#This Row],[Т6]]+Таблица1[[#This Row],[Lпрям1, мм]]</f>
        <v>0</v>
      </c>
      <c r="CF2811" s="15">
        <f>Таблица1[[#This Row],[Т7]]+Таблица1[[#This Row],[Lдуг 2,мм]]</f>
        <v>0</v>
      </c>
      <c r="CG2811" s="14">
        <f>Таблица1[[#This Row],[Т8]]+Таблица1[[#This Row],[Lпрям2, мм]]</f>
        <v>0</v>
      </c>
      <c r="CH2811" s="14">
        <f>Таблица1[[#This Row],[Т9]]-Таблица1[[#This Row],[Т9]]</f>
        <v>0</v>
      </c>
      <c r="CI2811" s="50">
        <f>Таблица1[[#This Row],[Т9]]-Таблица1[[#This Row],[Т8]]</f>
        <v>0</v>
      </c>
      <c r="CJ2811" s="54">
        <f>Таблица1[[#This Row],[Т9]]-Таблица1[[#This Row],[Т7]]</f>
        <v>0</v>
      </c>
      <c r="CK2811" s="14">
        <f>Таблица1[[#This Row],[Т9]]-Таблица1[[#This Row],[Т6]]</f>
        <v>0</v>
      </c>
      <c r="CL2811" s="14">
        <f>Таблица1[[#This Row],[Т9]]-Таблица1[[#This Row],[Т5]]</f>
        <v>0</v>
      </c>
      <c r="CM2811" s="14">
        <f>Таблица1[[#This Row],[Т9]]-Таблица1[[#This Row],[Т4]]</f>
        <v>0</v>
      </c>
      <c r="CN2811" s="14">
        <f>Таблица1[[#This Row],[Т9]]-Таблица1[[#This Row],[Т3]]</f>
        <v>0</v>
      </c>
      <c r="CO2811" s="14">
        <f>Таблица1[[#This Row],[Т9]]-Таблица1[[#This Row],[Т2]]</f>
        <v>0</v>
      </c>
      <c r="CP2811" s="14">
        <f>Таблица1[[#This Row],[Т9]]-Таблица1[[#This Row],[Т1]]</f>
        <v>0</v>
      </c>
      <c r="CQ2811" s="14">
        <f>Таблица1[[#This Row],[Т9]]-Таблица1[[#This Row],[угол обхв6]]</f>
        <v>0</v>
      </c>
      <c r="CR2811" s="14">
        <f>Таблица1[[#This Row],[Т9]]-Таблица1[[#This Row],[угол обхв5]]</f>
        <v>0</v>
      </c>
      <c r="CS2811" s="14">
        <f>Таблица1[[#This Row],[Т9]]-Таблица1[[#This Row],[угол обхв4]]</f>
        <v>0</v>
      </c>
      <c r="CT2811" s="14">
        <f>Таблица1[[#This Row],[Lкан_прям, мм]]+Таблица1[[#This Row],[Lкан_дуг, мм]]+Таблица1[[#This Row],[Lкан_леб,мм]]</f>
        <v>0</v>
      </c>
      <c r="CU2811" s="16">
        <f>Таблица1[[#This Row],[Lкан_леб,мм]]</f>
        <v>0</v>
      </c>
      <c r="CV2811" s="14">
        <f>2534431-(Таблица1[[#This Row],[Т23]]+Таблица1[[#This Row],[угол обхв3]])</f>
        <v>2534431</v>
      </c>
      <c r="CW2811" s="50">
        <f>SUM(X2811:AC2811,AD2811:AI2811)-Таблица1[[#This Row],[lподв_min, мм]]</f>
        <v>0</v>
      </c>
      <c r="CX2811" s="17">
        <f>CW3250-Таблица1[[#This Row],[Суммарная длина каната]]</f>
        <v>-2534431</v>
      </c>
    </row>
    <row r="2812" spans="74:102" x14ac:dyDescent="0.25">
      <c r="BV2812" s="14">
        <f>Таблица1[[#This Row],[Lкан_леб,мм]]</f>
        <v>0</v>
      </c>
      <c r="BW2812" s="50">
        <f>Таблица1[[#This Row],[угол обхв4]]+Таблица1[[#This Row],[Lдуг 3,мм]]</f>
        <v>0</v>
      </c>
      <c r="BX2812" s="54">
        <f>Таблица1[[#This Row],[угол обхв5]]+Таблица1[[#This Row],[Y5, мм]]</f>
        <v>0</v>
      </c>
      <c r="BY2812" s="14">
        <f>Таблица1[[#This Row],[угол обхв6]]+Таблица1[[#This Row],[Lдуг 4,мм]]</f>
        <v>0</v>
      </c>
      <c r="BZ2812" s="14">
        <f>Таблица1[[#This Row],[Т1]]+Таблица1[[#This Row],[X6, мм]]</f>
        <v>0</v>
      </c>
      <c r="CA2812" s="14">
        <f>Таблица1[[#This Row],[Т2]]+Таблица1[[#This Row],[Lдуг 5,мм]]</f>
        <v>0</v>
      </c>
      <c r="CB2812" s="14">
        <f>Таблица1[[#This Row],[Т3]]+Таблица1[[#This Row],[Y6, мм]]</f>
        <v>0</v>
      </c>
      <c r="CC2812" s="14">
        <f>Таблица1[[#This Row],[Т4]]+Таблица1[[#This Row],[Lдуг 6,мм]]</f>
        <v>0</v>
      </c>
      <c r="CD2812" s="14">
        <f>Таблица1[[#This Row],[Т5]]+Таблица1[[#This Row],[Lдуг 1,мм]]</f>
        <v>0</v>
      </c>
      <c r="CE2812" s="14">
        <f>Таблица1[[#This Row],[Т6]]+Таблица1[[#This Row],[Lпрям1, мм]]</f>
        <v>0</v>
      </c>
      <c r="CF2812" s="15">
        <f>Таблица1[[#This Row],[Т7]]+Таблица1[[#This Row],[Lдуг 2,мм]]</f>
        <v>0</v>
      </c>
      <c r="CG2812" s="14">
        <f>Таблица1[[#This Row],[Т8]]+Таблица1[[#This Row],[Lпрям2, мм]]</f>
        <v>0</v>
      </c>
      <c r="CH2812" s="14">
        <f>Таблица1[[#This Row],[Т9]]-Таблица1[[#This Row],[Т9]]</f>
        <v>0</v>
      </c>
      <c r="CI2812" s="50">
        <f>Таблица1[[#This Row],[Т9]]-Таблица1[[#This Row],[Т8]]</f>
        <v>0</v>
      </c>
      <c r="CJ2812" s="54">
        <f>Таблица1[[#This Row],[Т9]]-Таблица1[[#This Row],[Т7]]</f>
        <v>0</v>
      </c>
      <c r="CK2812" s="14">
        <f>Таблица1[[#This Row],[Т9]]-Таблица1[[#This Row],[Т6]]</f>
        <v>0</v>
      </c>
      <c r="CL2812" s="14">
        <f>Таблица1[[#This Row],[Т9]]-Таблица1[[#This Row],[Т5]]</f>
        <v>0</v>
      </c>
      <c r="CM2812" s="14">
        <f>Таблица1[[#This Row],[Т9]]-Таблица1[[#This Row],[Т4]]</f>
        <v>0</v>
      </c>
      <c r="CN2812" s="14">
        <f>Таблица1[[#This Row],[Т9]]-Таблица1[[#This Row],[Т3]]</f>
        <v>0</v>
      </c>
      <c r="CO2812" s="14">
        <f>Таблица1[[#This Row],[Т9]]-Таблица1[[#This Row],[Т2]]</f>
        <v>0</v>
      </c>
      <c r="CP2812" s="14">
        <f>Таблица1[[#This Row],[Т9]]-Таблица1[[#This Row],[Т1]]</f>
        <v>0</v>
      </c>
      <c r="CQ2812" s="14">
        <f>Таблица1[[#This Row],[Т9]]-Таблица1[[#This Row],[угол обхв6]]</f>
        <v>0</v>
      </c>
      <c r="CR2812" s="14">
        <f>Таблица1[[#This Row],[Т9]]-Таблица1[[#This Row],[угол обхв5]]</f>
        <v>0</v>
      </c>
      <c r="CS2812" s="14">
        <f>Таблица1[[#This Row],[Т9]]-Таблица1[[#This Row],[угол обхв4]]</f>
        <v>0</v>
      </c>
      <c r="CT2812" s="14">
        <f>Таблица1[[#This Row],[Lкан_прям, мм]]+Таблица1[[#This Row],[Lкан_дуг, мм]]+Таблица1[[#This Row],[Lкан_леб,мм]]</f>
        <v>0</v>
      </c>
      <c r="CU2812" s="16">
        <f>Таблица1[[#This Row],[Lкан_леб,мм]]</f>
        <v>0</v>
      </c>
      <c r="CV2812" s="14">
        <f>2534431-(Таблица1[[#This Row],[Т23]]+Таблица1[[#This Row],[угол обхв3]])</f>
        <v>2534431</v>
      </c>
      <c r="CW2812" s="50">
        <f>SUM(X2812:AC2812,AD2812:AI2812)-Таблица1[[#This Row],[lподв_min, мм]]</f>
        <v>0</v>
      </c>
      <c r="CX2812" s="17">
        <f>CW3251-Таблица1[[#This Row],[Суммарная длина каната]]</f>
        <v>-2534431</v>
      </c>
    </row>
    <row r="2813" spans="74:102" x14ac:dyDescent="0.25">
      <c r="BV2813" s="14">
        <f>Таблица1[[#This Row],[Lкан_леб,мм]]</f>
        <v>0</v>
      </c>
      <c r="BW2813" s="50">
        <f>Таблица1[[#This Row],[угол обхв4]]+Таблица1[[#This Row],[Lдуг 3,мм]]</f>
        <v>0</v>
      </c>
      <c r="BX2813" s="54">
        <f>Таблица1[[#This Row],[угол обхв5]]+Таблица1[[#This Row],[Y5, мм]]</f>
        <v>0</v>
      </c>
      <c r="BY2813" s="14">
        <f>Таблица1[[#This Row],[угол обхв6]]+Таблица1[[#This Row],[Lдуг 4,мм]]</f>
        <v>0</v>
      </c>
      <c r="BZ2813" s="14">
        <f>Таблица1[[#This Row],[Т1]]+Таблица1[[#This Row],[X6, мм]]</f>
        <v>0</v>
      </c>
      <c r="CA2813" s="14">
        <f>Таблица1[[#This Row],[Т2]]+Таблица1[[#This Row],[Lдуг 5,мм]]</f>
        <v>0</v>
      </c>
      <c r="CB2813" s="14">
        <f>Таблица1[[#This Row],[Т3]]+Таблица1[[#This Row],[Y6, мм]]</f>
        <v>0</v>
      </c>
      <c r="CC2813" s="14">
        <f>Таблица1[[#This Row],[Т4]]+Таблица1[[#This Row],[Lдуг 6,мм]]</f>
        <v>0</v>
      </c>
      <c r="CD2813" s="14">
        <f>Таблица1[[#This Row],[Т5]]+Таблица1[[#This Row],[Lдуг 1,мм]]</f>
        <v>0</v>
      </c>
      <c r="CE2813" s="14">
        <f>Таблица1[[#This Row],[Т6]]+Таблица1[[#This Row],[Lпрям1, мм]]</f>
        <v>0</v>
      </c>
      <c r="CF2813" s="15">
        <f>Таблица1[[#This Row],[Т7]]+Таблица1[[#This Row],[Lдуг 2,мм]]</f>
        <v>0</v>
      </c>
      <c r="CG2813" s="14">
        <f>Таблица1[[#This Row],[Т8]]+Таблица1[[#This Row],[Lпрям2, мм]]</f>
        <v>0</v>
      </c>
      <c r="CH2813" s="14">
        <f>Таблица1[[#This Row],[Т9]]-Таблица1[[#This Row],[Т9]]</f>
        <v>0</v>
      </c>
      <c r="CI2813" s="50">
        <f>Таблица1[[#This Row],[Т9]]-Таблица1[[#This Row],[Т8]]</f>
        <v>0</v>
      </c>
      <c r="CJ2813" s="54">
        <f>Таблица1[[#This Row],[Т9]]-Таблица1[[#This Row],[Т7]]</f>
        <v>0</v>
      </c>
      <c r="CK2813" s="14">
        <f>Таблица1[[#This Row],[Т9]]-Таблица1[[#This Row],[Т6]]</f>
        <v>0</v>
      </c>
      <c r="CL2813" s="14">
        <f>Таблица1[[#This Row],[Т9]]-Таблица1[[#This Row],[Т5]]</f>
        <v>0</v>
      </c>
      <c r="CM2813" s="14">
        <f>Таблица1[[#This Row],[Т9]]-Таблица1[[#This Row],[Т4]]</f>
        <v>0</v>
      </c>
      <c r="CN2813" s="14">
        <f>Таблица1[[#This Row],[Т9]]-Таблица1[[#This Row],[Т3]]</f>
        <v>0</v>
      </c>
      <c r="CO2813" s="14">
        <f>Таблица1[[#This Row],[Т9]]-Таблица1[[#This Row],[Т2]]</f>
        <v>0</v>
      </c>
      <c r="CP2813" s="14">
        <f>Таблица1[[#This Row],[Т9]]-Таблица1[[#This Row],[Т1]]</f>
        <v>0</v>
      </c>
      <c r="CQ2813" s="14">
        <f>Таблица1[[#This Row],[Т9]]-Таблица1[[#This Row],[угол обхв6]]</f>
        <v>0</v>
      </c>
      <c r="CR2813" s="14">
        <f>Таблица1[[#This Row],[Т9]]-Таблица1[[#This Row],[угол обхв5]]</f>
        <v>0</v>
      </c>
      <c r="CS2813" s="14">
        <f>Таблица1[[#This Row],[Т9]]-Таблица1[[#This Row],[угол обхв4]]</f>
        <v>0</v>
      </c>
      <c r="CT2813" s="14">
        <f>Таблица1[[#This Row],[Lкан_прям, мм]]+Таблица1[[#This Row],[Lкан_дуг, мм]]+Таблица1[[#This Row],[Lкан_леб,мм]]</f>
        <v>0</v>
      </c>
      <c r="CU2813" s="16">
        <f>Таблица1[[#This Row],[Lкан_леб,мм]]</f>
        <v>0</v>
      </c>
      <c r="CV2813" s="14">
        <f>2534431-(Таблица1[[#This Row],[Т23]]+Таблица1[[#This Row],[угол обхв3]])</f>
        <v>2534431</v>
      </c>
      <c r="CW2813" s="50">
        <f>SUM(X2813:AC2813,AD2813:AI2813)-Таблица1[[#This Row],[lподв_min, мм]]</f>
        <v>0</v>
      </c>
      <c r="CX2813" s="17">
        <f>CW3252-Таблица1[[#This Row],[Суммарная длина каната]]</f>
        <v>-2534431</v>
      </c>
    </row>
    <row r="2814" spans="74:102" x14ac:dyDescent="0.25">
      <c r="BV2814" s="14">
        <f>Таблица1[[#This Row],[Lкан_леб,мм]]</f>
        <v>0</v>
      </c>
      <c r="BW2814" s="50">
        <f>Таблица1[[#This Row],[угол обхв4]]+Таблица1[[#This Row],[Lдуг 3,мм]]</f>
        <v>0</v>
      </c>
      <c r="BX2814" s="54">
        <f>Таблица1[[#This Row],[угол обхв5]]+Таблица1[[#This Row],[Y5, мм]]</f>
        <v>0</v>
      </c>
      <c r="BY2814" s="14">
        <f>Таблица1[[#This Row],[угол обхв6]]+Таблица1[[#This Row],[Lдуг 4,мм]]</f>
        <v>0</v>
      </c>
      <c r="BZ2814" s="14">
        <f>Таблица1[[#This Row],[Т1]]+Таблица1[[#This Row],[X6, мм]]</f>
        <v>0</v>
      </c>
      <c r="CA2814" s="14">
        <f>Таблица1[[#This Row],[Т2]]+Таблица1[[#This Row],[Lдуг 5,мм]]</f>
        <v>0</v>
      </c>
      <c r="CB2814" s="14">
        <f>Таблица1[[#This Row],[Т3]]+Таблица1[[#This Row],[Y6, мм]]</f>
        <v>0</v>
      </c>
      <c r="CC2814" s="14">
        <f>Таблица1[[#This Row],[Т4]]+Таблица1[[#This Row],[Lдуг 6,мм]]</f>
        <v>0</v>
      </c>
      <c r="CD2814" s="14">
        <f>Таблица1[[#This Row],[Т5]]+Таблица1[[#This Row],[Lдуг 1,мм]]</f>
        <v>0</v>
      </c>
      <c r="CE2814" s="14">
        <f>Таблица1[[#This Row],[Т6]]+Таблица1[[#This Row],[Lпрям1, мм]]</f>
        <v>0</v>
      </c>
      <c r="CF2814" s="15">
        <f>Таблица1[[#This Row],[Т7]]+Таблица1[[#This Row],[Lдуг 2,мм]]</f>
        <v>0</v>
      </c>
      <c r="CG2814" s="14">
        <f>Таблица1[[#This Row],[Т8]]+Таблица1[[#This Row],[Lпрям2, мм]]</f>
        <v>0</v>
      </c>
      <c r="CH2814" s="14">
        <f>Таблица1[[#This Row],[Т9]]-Таблица1[[#This Row],[Т9]]</f>
        <v>0</v>
      </c>
      <c r="CI2814" s="50">
        <f>Таблица1[[#This Row],[Т9]]-Таблица1[[#This Row],[Т8]]</f>
        <v>0</v>
      </c>
      <c r="CJ2814" s="54">
        <f>Таблица1[[#This Row],[Т9]]-Таблица1[[#This Row],[Т7]]</f>
        <v>0</v>
      </c>
      <c r="CK2814" s="14">
        <f>Таблица1[[#This Row],[Т9]]-Таблица1[[#This Row],[Т6]]</f>
        <v>0</v>
      </c>
      <c r="CL2814" s="14">
        <f>Таблица1[[#This Row],[Т9]]-Таблица1[[#This Row],[Т5]]</f>
        <v>0</v>
      </c>
      <c r="CM2814" s="14">
        <f>Таблица1[[#This Row],[Т9]]-Таблица1[[#This Row],[Т4]]</f>
        <v>0</v>
      </c>
      <c r="CN2814" s="14">
        <f>Таблица1[[#This Row],[Т9]]-Таблица1[[#This Row],[Т3]]</f>
        <v>0</v>
      </c>
      <c r="CO2814" s="14">
        <f>Таблица1[[#This Row],[Т9]]-Таблица1[[#This Row],[Т2]]</f>
        <v>0</v>
      </c>
      <c r="CP2814" s="14">
        <f>Таблица1[[#This Row],[Т9]]-Таблица1[[#This Row],[Т1]]</f>
        <v>0</v>
      </c>
      <c r="CQ2814" s="14">
        <f>Таблица1[[#This Row],[Т9]]-Таблица1[[#This Row],[угол обхв6]]</f>
        <v>0</v>
      </c>
      <c r="CR2814" s="14">
        <f>Таблица1[[#This Row],[Т9]]-Таблица1[[#This Row],[угол обхв5]]</f>
        <v>0</v>
      </c>
      <c r="CS2814" s="14">
        <f>Таблица1[[#This Row],[Т9]]-Таблица1[[#This Row],[угол обхв4]]</f>
        <v>0</v>
      </c>
      <c r="CT2814" s="14">
        <f>Таблица1[[#This Row],[Lкан_прям, мм]]+Таблица1[[#This Row],[Lкан_дуг, мм]]+Таблица1[[#This Row],[Lкан_леб,мм]]</f>
        <v>0</v>
      </c>
      <c r="CU2814" s="16">
        <f>Таблица1[[#This Row],[Lкан_леб,мм]]</f>
        <v>0</v>
      </c>
      <c r="CV2814" s="14">
        <f>2534431-(Таблица1[[#This Row],[Т23]]+Таблица1[[#This Row],[угол обхв3]])</f>
        <v>2534431</v>
      </c>
      <c r="CW2814" s="50">
        <f>SUM(X2814:AC2814,AD2814:AI2814)-Таблица1[[#This Row],[lподв_min, мм]]</f>
        <v>0</v>
      </c>
      <c r="CX2814" s="17">
        <f>CW3253-Таблица1[[#This Row],[Суммарная длина каната]]</f>
        <v>-2534431</v>
      </c>
    </row>
    <row r="2815" spans="74:102" x14ac:dyDescent="0.25">
      <c r="BV2815" s="14">
        <f>Таблица1[[#This Row],[Lкан_леб,мм]]</f>
        <v>0</v>
      </c>
      <c r="BW2815" s="50">
        <f>Таблица1[[#This Row],[угол обхв4]]+Таблица1[[#This Row],[Lдуг 3,мм]]</f>
        <v>0</v>
      </c>
      <c r="BX2815" s="54">
        <f>Таблица1[[#This Row],[угол обхв5]]+Таблица1[[#This Row],[Y5, мм]]</f>
        <v>0</v>
      </c>
      <c r="BY2815" s="14">
        <f>Таблица1[[#This Row],[угол обхв6]]+Таблица1[[#This Row],[Lдуг 4,мм]]</f>
        <v>0</v>
      </c>
      <c r="BZ2815" s="14">
        <f>Таблица1[[#This Row],[Т1]]+Таблица1[[#This Row],[X6, мм]]</f>
        <v>0</v>
      </c>
      <c r="CA2815" s="14">
        <f>Таблица1[[#This Row],[Т2]]+Таблица1[[#This Row],[Lдуг 5,мм]]</f>
        <v>0</v>
      </c>
      <c r="CB2815" s="14">
        <f>Таблица1[[#This Row],[Т3]]+Таблица1[[#This Row],[Y6, мм]]</f>
        <v>0</v>
      </c>
      <c r="CC2815" s="14">
        <f>Таблица1[[#This Row],[Т4]]+Таблица1[[#This Row],[Lдуг 6,мм]]</f>
        <v>0</v>
      </c>
      <c r="CD2815" s="14">
        <f>Таблица1[[#This Row],[Т5]]+Таблица1[[#This Row],[Lдуг 1,мм]]</f>
        <v>0</v>
      </c>
      <c r="CE2815" s="14">
        <f>Таблица1[[#This Row],[Т6]]+Таблица1[[#This Row],[Lпрям1, мм]]</f>
        <v>0</v>
      </c>
      <c r="CF2815" s="15">
        <f>Таблица1[[#This Row],[Т7]]+Таблица1[[#This Row],[Lдуг 2,мм]]</f>
        <v>0</v>
      </c>
      <c r="CG2815" s="14">
        <f>Таблица1[[#This Row],[Т8]]+Таблица1[[#This Row],[Lпрям2, мм]]</f>
        <v>0</v>
      </c>
      <c r="CH2815" s="14">
        <f>Таблица1[[#This Row],[Т9]]-Таблица1[[#This Row],[Т9]]</f>
        <v>0</v>
      </c>
      <c r="CI2815" s="50">
        <f>Таблица1[[#This Row],[Т9]]-Таблица1[[#This Row],[Т8]]</f>
        <v>0</v>
      </c>
      <c r="CJ2815" s="54">
        <f>Таблица1[[#This Row],[Т9]]-Таблица1[[#This Row],[Т7]]</f>
        <v>0</v>
      </c>
      <c r="CK2815" s="14">
        <f>Таблица1[[#This Row],[Т9]]-Таблица1[[#This Row],[Т6]]</f>
        <v>0</v>
      </c>
      <c r="CL2815" s="14">
        <f>Таблица1[[#This Row],[Т9]]-Таблица1[[#This Row],[Т5]]</f>
        <v>0</v>
      </c>
      <c r="CM2815" s="14">
        <f>Таблица1[[#This Row],[Т9]]-Таблица1[[#This Row],[Т4]]</f>
        <v>0</v>
      </c>
      <c r="CN2815" s="14">
        <f>Таблица1[[#This Row],[Т9]]-Таблица1[[#This Row],[Т3]]</f>
        <v>0</v>
      </c>
      <c r="CO2815" s="14">
        <f>Таблица1[[#This Row],[Т9]]-Таблица1[[#This Row],[Т2]]</f>
        <v>0</v>
      </c>
      <c r="CP2815" s="14">
        <f>Таблица1[[#This Row],[Т9]]-Таблица1[[#This Row],[Т1]]</f>
        <v>0</v>
      </c>
      <c r="CQ2815" s="14">
        <f>Таблица1[[#This Row],[Т9]]-Таблица1[[#This Row],[угол обхв6]]</f>
        <v>0</v>
      </c>
      <c r="CR2815" s="14">
        <f>Таблица1[[#This Row],[Т9]]-Таблица1[[#This Row],[угол обхв5]]</f>
        <v>0</v>
      </c>
      <c r="CS2815" s="14">
        <f>Таблица1[[#This Row],[Т9]]-Таблица1[[#This Row],[угол обхв4]]</f>
        <v>0</v>
      </c>
      <c r="CT2815" s="14">
        <f>Таблица1[[#This Row],[Lкан_прям, мм]]+Таблица1[[#This Row],[Lкан_дуг, мм]]+Таблица1[[#This Row],[Lкан_леб,мм]]</f>
        <v>0</v>
      </c>
      <c r="CU2815" s="16">
        <f>Таблица1[[#This Row],[Lкан_леб,мм]]</f>
        <v>0</v>
      </c>
      <c r="CV2815" s="14">
        <f>2534431-(Таблица1[[#This Row],[Т23]]+Таблица1[[#This Row],[угол обхв3]])</f>
        <v>2534431</v>
      </c>
      <c r="CW2815" s="50">
        <f>SUM(X2815:AC2815,AD2815:AI2815)-Таблица1[[#This Row],[lподв_min, мм]]</f>
        <v>0</v>
      </c>
      <c r="CX2815" s="17">
        <f>CW3254-Таблица1[[#This Row],[Суммарная длина каната]]</f>
        <v>-2534431</v>
      </c>
    </row>
    <row r="2816" spans="74:102" x14ac:dyDescent="0.25">
      <c r="BV2816" s="14">
        <f>Таблица1[[#This Row],[Lкан_леб,мм]]</f>
        <v>0</v>
      </c>
      <c r="BW2816" s="50">
        <f>Таблица1[[#This Row],[угол обхв4]]+Таблица1[[#This Row],[Lдуг 3,мм]]</f>
        <v>0</v>
      </c>
      <c r="BX2816" s="54">
        <f>Таблица1[[#This Row],[угол обхв5]]+Таблица1[[#This Row],[Y5, мм]]</f>
        <v>0</v>
      </c>
      <c r="BY2816" s="14">
        <f>Таблица1[[#This Row],[угол обхв6]]+Таблица1[[#This Row],[Lдуг 4,мм]]</f>
        <v>0</v>
      </c>
      <c r="BZ2816" s="14">
        <f>Таблица1[[#This Row],[Т1]]+Таблица1[[#This Row],[X6, мм]]</f>
        <v>0</v>
      </c>
      <c r="CA2816" s="14">
        <f>Таблица1[[#This Row],[Т2]]+Таблица1[[#This Row],[Lдуг 5,мм]]</f>
        <v>0</v>
      </c>
      <c r="CB2816" s="14">
        <f>Таблица1[[#This Row],[Т3]]+Таблица1[[#This Row],[Y6, мм]]</f>
        <v>0</v>
      </c>
      <c r="CC2816" s="14">
        <f>Таблица1[[#This Row],[Т4]]+Таблица1[[#This Row],[Lдуг 6,мм]]</f>
        <v>0</v>
      </c>
      <c r="CD2816" s="14">
        <f>Таблица1[[#This Row],[Т5]]+Таблица1[[#This Row],[Lдуг 1,мм]]</f>
        <v>0</v>
      </c>
      <c r="CE2816" s="14">
        <f>Таблица1[[#This Row],[Т6]]+Таблица1[[#This Row],[Lпрям1, мм]]</f>
        <v>0</v>
      </c>
      <c r="CF2816" s="15">
        <f>Таблица1[[#This Row],[Т7]]+Таблица1[[#This Row],[Lдуг 2,мм]]</f>
        <v>0</v>
      </c>
      <c r="CG2816" s="14">
        <f>Таблица1[[#This Row],[Т8]]+Таблица1[[#This Row],[Lпрям2, мм]]</f>
        <v>0</v>
      </c>
      <c r="CH2816" s="14">
        <f>Таблица1[[#This Row],[Т9]]-Таблица1[[#This Row],[Т9]]</f>
        <v>0</v>
      </c>
      <c r="CI2816" s="50">
        <f>Таблица1[[#This Row],[Т9]]-Таблица1[[#This Row],[Т8]]</f>
        <v>0</v>
      </c>
      <c r="CJ2816" s="54">
        <f>Таблица1[[#This Row],[Т9]]-Таблица1[[#This Row],[Т7]]</f>
        <v>0</v>
      </c>
      <c r="CK2816" s="14">
        <f>Таблица1[[#This Row],[Т9]]-Таблица1[[#This Row],[Т6]]</f>
        <v>0</v>
      </c>
      <c r="CL2816" s="14">
        <f>Таблица1[[#This Row],[Т9]]-Таблица1[[#This Row],[Т5]]</f>
        <v>0</v>
      </c>
      <c r="CM2816" s="14">
        <f>Таблица1[[#This Row],[Т9]]-Таблица1[[#This Row],[Т4]]</f>
        <v>0</v>
      </c>
      <c r="CN2816" s="14">
        <f>Таблица1[[#This Row],[Т9]]-Таблица1[[#This Row],[Т3]]</f>
        <v>0</v>
      </c>
      <c r="CO2816" s="14">
        <f>Таблица1[[#This Row],[Т9]]-Таблица1[[#This Row],[Т2]]</f>
        <v>0</v>
      </c>
      <c r="CP2816" s="14">
        <f>Таблица1[[#This Row],[Т9]]-Таблица1[[#This Row],[Т1]]</f>
        <v>0</v>
      </c>
      <c r="CQ2816" s="14">
        <f>Таблица1[[#This Row],[Т9]]-Таблица1[[#This Row],[угол обхв6]]</f>
        <v>0</v>
      </c>
      <c r="CR2816" s="14">
        <f>Таблица1[[#This Row],[Т9]]-Таблица1[[#This Row],[угол обхв5]]</f>
        <v>0</v>
      </c>
      <c r="CS2816" s="14">
        <f>Таблица1[[#This Row],[Т9]]-Таблица1[[#This Row],[угол обхв4]]</f>
        <v>0</v>
      </c>
      <c r="CT2816" s="14">
        <f>Таблица1[[#This Row],[Lкан_прям, мм]]+Таблица1[[#This Row],[Lкан_дуг, мм]]+Таблица1[[#This Row],[Lкан_леб,мм]]</f>
        <v>0</v>
      </c>
      <c r="CU2816" s="16">
        <f>Таблица1[[#This Row],[Lкан_леб,мм]]</f>
        <v>0</v>
      </c>
      <c r="CV2816" s="14">
        <f>2534431-(Таблица1[[#This Row],[Т23]]+Таблица1[[#This Row],[угол обхв3]])</f>
        <v>2534431</v>
      </c>
      <c r="CW2816" s="50">
        <f>SUM(X2816:AC2816,AD2816:AI2816)-Таблица1[[#This Row],[lподв_min, мм]]</f>
        <v>0</v>
      </c>
      <c r="CX2816" s="17">
        <f>CW3255-Таблица1[[#This Row],[Суммарная длина каната]]</f>
        <v>-2534431</v>
      </c>
    </row>
    <row r="2817" spans="74:102" x14ac:dyDescent="0.25">
      <c r="BV2817" s="14">
        <f>Таблица1[[#This Row],[Lкан_леб,мм]]</f>
        <v>0</v>
      </c>
      <c r="BW2817" s="50">
        <f>Таблица1[[#This Row],[угол обхв4]]+Таблица1[[#This Row],[Lдуг 3,мм]]</f>
        <v>0</v>
      </c>
      <c r="BX2817" s="54">
        <f>Таблица1[[#This Row],[угол обхв5]]+Таблица1[[#This Row],[Y5, мм]]</f>
        <v>0</v>
      </c>
      <c r="BY2817" s="14">
        <f>Таблица1[[#This Row],[угол обхв6]]+Таблица1[[#This Row],[Lдуг 4,мм]]</f>
        <v>0</v>
      </c>
      <c r="BZ2817" s="14">
        <f>Таблица1[[#This Row],[Т1]]+Таблица1[[#This Row],[X6, мм]]</f>
        <v>0</v>
      </c>
      <c r="CA2817" s="14">
        <f>Таблица1[[#This Row],[Т2]]+Таблица1[[#This Row],[Lдуг 5,мм]]</f>
        <v>0</v>
      </c>
      <c r="CB2817" s="14">
        <f>Таблица1[[#This Row],[Т3]]+Таблица1[[#This Row],[Y6, мм]]</f>
        <v>0</v>
      </c>
      <c r="CC2817" s="14">
        <f>Таблица1[[#This Row],[Т4]]+Таблица1[[#This Row],[Lдуг 6,мм]]</f>
        <v>0</v>
      </c>
      <c r="CD2817" s="14">
        <f>Таблица1[[#This Row],[Т5]]+Таблица1[[#This Row],[Lдуг 1,мм]]</f>
        <v>0</v>
      </c>
      <c r="CE2817" s="14">
        <f>Таблица1[[#This Row],[Т6]]+Таблица1[[#This Row],[Lпрям1, мм]]</f>
        <v>0</v>
      </c>
      <c r="CF2817" s="15">
        <f>Таблица1[[#This Row],[Т7]]+Таблица1[[#This Row],[Lдуг 2,мм]]</f>
        <v>0</v>
      </c>
      <c r="CG2817" s="14">
        <f>Таблица1[[#This Row],[Т8]]+Таблица1[[#This Row],[Lпрям2, мм]]</f>
        <v>0</v>
      </c>
      <c r="CH2817" s="14">
        <f>Таблица1[[#This Row],[Т9]]-Таблица1[[#This Row],[Т9]]</f>
        <v>0</v>
      </c>
      <c r="CI2817" s="50">
        <f>Таблица1[[#This Row],[Т9]]-Таблица1[[#This Row],[Т8]]</f>
        <v>0</v>
      </c>
      <c r="CJ2817" s="54">
        <f>Таблица1[[#This Row],[Т9]]-Таблица1[[#This Row],[Т7]]</f>
        <v>0</v>
      </c>
      <c r="CK2817" s="14">
        <f>Таблица1[[#This Row],[Т9]]-Таблица1[[#This Row],[Т6]]</f>
        <v>0</v>
      </c>
      <c r="CL2817" s="14">
        <f>Таблица1[[#This Row],[Т9]]-Таблица1[[#This Row],[Т5]]</f>
        <v>0</v>
      </c>
      <c r="CM2817" s="14">
        <f>Таблица1[[#This Row],[Т9]]-Таблица1[[#This Row],[Т4]]</f>
        <v>0</v>
      </c>
      <c r="CN2817" s="14">
        <f>Таблица1[[#This Row],[Т9]]-Таблица1[[#This Row],[Т3]]</f>
        <v>0</v>
      </c>
      <c r="CO2817" s="14">
        <f>Таблица1[[#This Row],[Т9]]-Таблица1[[#This Row],[Т2]]</f>
        <v>0</v>
      </c>
      <c r="CP2817" s="14">
        <f>Таблица1[[#This Row],[Т9]]-Таблица1[[#This Row],[Т1]]</f>
        <v>0</v>
      </c>
      <c r="CQ2817" s="14">
        <f>Таблица1[[#This Row],[Т9]]-Таблица1[[#This Row],[угол обхв6]]</f>
        <v>0</v>
      </c>
      <c r="CR2817" s="14">
        <f>Таблица1[[#This Row],[Т9]]-Таблица1[[#This Row],[угол обхв5]]</f>
        <v>0</v>
      </c>
      <c r="CS2817" s="14">
        <f>Таблица1[[#This Row],[Т9]]-Таблица1[[#This Row],[угол обхв4]]</f>
        <v>0</v>
      </c>
      <c r="CT2817" s="14">
        <f>Таблица1[[#This Row],[Lкан_прям, мм]]+Таблица1[[#This Row],[Lкан_дуг, мм]]+Таблица1[[#This Row],[Lкан_леб,мм]]</f>
        <v>0</v>
      </c>
      <c r="CU2817" s="16">
        <f>Таблица1[[#This Row],[Lкан_леб,мм]]</f>
        <v>0</v>
      </c>
      <c r="CV2817" s="14">
        <f>2534431-(Таблица1[[#This Row],[Т23]]+Таблица1[[#This Row],[угол обхв3]])</f>
        <v>2534431</v>
      </c>
      <c r="CW2817" s="50">
        <f>SUM(X2817:AC2817,AD2817:AI2817)-Таблица1[[#This Row],[lподв_min, мм]]</f>
        <v>0</v>
      </c>
      <c r="CX2817" s="17">
        <f>CW3256-Таблица1[[#This Row],[Суммарная длина каната]]</f>
        <v>-2534431</v>
      </c>
    </row>
    <row r="2818" spans="74:102" x14ac:dyDescent="0.25">
      <c r="BV2818" s="14">
        <f>Таблица1[[#This Row],[Lкан_леб,мм]]</f>
        <v>0</v>
      </c>
      <c r="BW2818" s="50">
        <f>Таблица1[[#This Row],[угол обхв4]]+Таблица1[[#This Row],[Lдуг 3,мм]]</f>
        <v>0</v>
      </c>
      <c r="BX2818" s="54">
        <f>Таблица1[[#This Row],[угол обхв5]]+Таблица1[[#This Row],[Y5, мм]]</f>
        <v>0</v>
      </c>
      <c r="BY2818" s="14">
        <f>Таблица1[[#This Row],[угол обхв6]]+Таблица1[[#This Row],[Lдуг 4,мм]]</f>
        <v>0</v>
      </c>
      <c r="BZ2818" s="14">
        <f>Таблица1[[#This Row],[Т1]]+Таблица1[[#This Row],[X6, мм]]</f>
        <v>0</v>
      </c>
      <c r="CA2818" s="14">
        <f>Таблица1[[#This Row],[Т2]]+Таблица1[[#This Row],[Lдуг 5,мм]]</f>
        <v>0</v>
      </c>
      <c r="CB2818" s="14">
        <f>Таблица1[[#This Row],[Т3]]+Таблица1[[#This Row],[Y6, мм]]</f>
        <v>0</v>
      </c>
      <c r="CC2818" s="14">
        <f>Таблица1[[#This Row],[Т4]]+Таблица1[[#This Row],[Lдуг 6,мм]]</f>
        <v>0</v>
      </c>
      <c r="CD2818" s="14">
        <f>Таблица1[[#This Row],[Т5]]+Таблица1[[#This Row],[Lдуг 1,мм]]</f>
        <v>0</v>
      </c>
      <c r="CE2818" s="14">
        <f>Таблица1[[#This Row],[Т6]]+Таблица1[[#This Row],[Lпрям1, мм]]</f>
        <v>0</v>
      </c>
      <c r="CF2818" s="15">
        <f>Таблица1[[#This Row],[Т7]]+Таблица1[[#This Row],[Lдуг 2,мм]]</f>
        <v>0</v>
      </c>
      <c r="CG2818" s="14">
        <f>Таблица1[[#This Row],[Т8]]+Таблица1[[#This Row],[Lпрям2, мм]]</f>
        <v>0</v>
      </c>
      <c r="CH2818" s="14">
        <f>Таблица1[[#This Row],[Т9]]-Таблица1[[#This Row],[Т9]]</f>
        <v>0</v>
      </c>
      <c r="CI2818" s="50">
        <f>Таблица1[[#This Row],[Т9]]-Таблица1[[#This Row],[Т8]]</f>
        <v>0</v>
      </c>
      <c r="CJ2818" s="54">
        <f>Таблица1[[#This Row],[Т9]]-Таблица1[[#This Row],[Т7]]</f>
        <v>0</v>
      </c>
      <c r="CK2818" s="14">
        <f>Таблица1[[#This Row],[Т9]]-Таблица1[[#This Row],[Т6]]</f>
        <v>0</v>
      </c>
      <c r="CL2818" s="14">
        <f>Таблица1[[#This Row],[Т9]]-Таблица1[[#This Row],[Т5]]</f>
        <v>0</v>
      </c>
      <c r="CM2818" s="14">
        <f>Таблица1[[#This Row],[Т9]]-Таблица1[[#This Row],[Т4]]</f>
        <v>0</v>
      </c>
      <c r="CN2818" s="14">
        <f>Таблица1[[#This Row],[Т9]]-Таблица1[[#This Row],[Т3]]</f>
        <v>0</v>
      </c>
      <c r="CO2818" s="14">
        <f>Таблица1[[#This Row],[Т9]]-Таблица1[[#This Row],[Т2]]</f>
        <v>0</v>
      </c>
      <c r="CP2818" s="14">
        <f>Таблица1[[#This Row],[Т9]]-Таблица1[[#This Row],[Т1]]</f>
        <v>0</v>
      </c>
      <c r="CQ2818" s="14">
        <f>Таблица1[[#This Row],[Т9]]-Таблица1[[#This Row],[угол обхв6]]</f>
        <v>0</v>
      </c>
      <c r="CR2818" s="14">
        <f>Таблица1[[#This Row],[Т9]]-Таблица1[[#This Row],[угол обхв5]]</f>
        <v>0</v>
      </c>
      <c r="CS2818" s="14">
        <f>Таблица1[[#This Row],[Т9]]-Таблица1[[#This Row],[угол обхв4]]</f>
        <v>0</v>
      </c>
      <c r="CT2818" s="14">
        <f>Таблица1[[#This Row],[Lкан_прям, мм]]+Таблица1[[#This Row],[Lкан_дуг, мм]]+Таблица1[[#This Row],[Lкан_леб,мм]]</f>
        <v>0</v>
      </c>
      <c r="CU2818" s="16">
        <f>Таблица1[[#This Row],[Lкан_леб,мм]]</f>
        <v>0</v>
      </c>
      <c r="CV2818" s="14">
        <f>2534431-(Таблица1[[#This Row],[Т23]]+Таблица1[[#This Row],[угол обхв3]])</f>
        <v>2534431</v>
      </c>
      <c r="CW2818" s="50">
        <f>SUM(X2818:AC2818,AD2818:AI2818)-Таблица1[[#This Row],[lподв_min, мм]]</f>
        <v>0</v>
      </c>
      <c r="CX2818" s="17">
        <f>CW3257-Таблица1[[#This Row],[Суммарная длина каната]]</f>
        <v>-2534431</v>
      </c>
    </row>
    <row r="2819" spans="74:102" x14ac:dyDescent="0.25">
      <c r="BV2819" s="14">
        <f>Таблица1[[#This Row],[Lкан_леб,мм]]</f>
        <v>0</v>
      </c>
      <c r="BW2819" s="50">
        <f>Таблица1[[#This Row],[угол обхв4]]+Таблица1[[#This Row],[Lдуг 3,мм]]</f>
        <v>0</v>
      </c>
      <c r="BX2819" s="54">
        <f>Таблица1[[#This Row],[угол обхв5]]+Таблица1[[#This Row],[Y5, мм]]</f>
        <v>0</v>
      </c>
      <c r="BY2819" s="14">
        <f>Таблица1[[#This Row],[угол обхв6]]+Таблица1[[#This Row],[Lдуг 4,мм]]</f>
        <v>0</v>
      </c>
      <c r="BZ2819" s="14">
        <f>Таблица1[[#This Row],[Т1]]+Таблица1[[#This Row],[X6, мм]]</f>
        <v>0</v>
      </c>
      <c r="CA2819" s="14">
        <f>Таблица1[[#This Row],[Т2]]+Таблица1[[#This Row],[Lдуг 5,мм]]</f>
        <v>0</v>
      </c>
      <c r="CB2819" s="14">
        <f>Таблица1[[#This Row],[Т3]]+Таблица1[[#This Row],[Y6, мм]]</f>
        <v>0</v>
      </c>
      <c r="CC2819" s="14">
        <f>Таблица1[[#This Row],[Т4]]+Таблица1[[#This Row],[Lдуг 6,мм]]</f>
        <v>0</v>
      </c>
      <c r="CD2819" s="14">
        <f>Таблица1[[#This Row],[Т5]]+Таблица1[[#This Row],[Lдуг 1,мм]]</f>
        <v>0</v>
      </c>
      <c r="CE2819" s="14">
        <f>Таблица1[[#This Row],[Т6]]+Таблица1[[#This Row],[Lпрям1, мм]]</f>
        <v>0</v>
      </c>
      <c r="CF2819" s="15">
        <f>Таблица1[[#This Row],[Т7]]+Таблица1[[#This Row],[Lдуг 2,мм]]</f>
        <v>0</v>
      </c>
      <c r="CG2819" s="14">
        <f>Таблица1[[#This Row],[Т8]]+Таблица1[[#This Row],[Lпрям2, мм]]</f>
        <v>0</v>
      </c>
      <c r="CH2819" s="14">
        <f>Таблица1[[#This Row],[Т9]]-Таблица1[[#This Row],[Т9]]</f>
        <v>0</v>
      </c>
      <c r="CI2819" s="50">
        <f>Таблица1[[#This Row],[Т9]]-Таблица1[[#This Row],[Т8]]</f>
        <v>0</v>
      </c>
      <c r="CJ2819" s="54">
        <f>Таблица1[[#This Row],[Т9]]-Таблица1[[#This Row],[Т7]]</f>
        <v>0</v>
      </c>
      <c r="CK2819" s="14">
        <f>Таблица1[[#This Row],[Т9]]-Таблица1[[#This Row],[Т6]]</f>
        <v>0</v>
      </c>
      <c r="CL2819" s="14">
        <f>Таблица1[[#This Row],[Т9]]-Таблица1[[#This Row],[Т5]]</f>
        <v>0</v>
      </c>
      <c r="CM2819" s="14">
        <f>Таблица1[[#This Row],[Т9]]-Таблица1[[#This Row],[Т4]]</f>
        <v>0</v>
      </c>
      <c r="CN2819" s="14">
        <f>Таблица1[[#This Row],[Т9]]-Таблица1[[#This Row],[Т3]]</f>
        <v>0</v>
      </c>
      <c r="CO2819" s="14">
        <f>Таблица1[[#This Row],[Т9]]-Таблица1[[#This Row],[Т2]]</f>
        <v>0</v>
      </c>
      <c r="CP2819" s="14">
        <f>Таблица1[[#This Row],[Т9]]-Таблица1[[#This Row],[Т1]]</f>
        <v>0</v>
      </c>
      <c r="CQ2819" s="14">
        <f>Таблица1[[#This Row],[Т9]]-Таблица1[[#This Row],[угол обхв6]]</f>
        <v>0</v>
      </c>
      <c r="CR2819" s="14">
        <f>Таблица1[[#This Row],[Т9]]-Таблица1[[#This Row],[угол обхв5]]</f>
        <v>0</v>
      </c>
      <c r="CS2819" s="14">
        <f>Таблица1[[#This Row],[Т9]]-Таблица1[[#This Row],[угол обхв4]]</f>
        <v>0</v>
      </c>
      <c r="CT2819" s="14">
        <f>Таблица1[[#This Row],[Lкан_прям, мм]]+Таблица1[[#This Row],[Lкан_дуг, мм]]+Таблица1[[#This Row],[Lкан_леб,мм]]</f>
        <v>0</v>
      </c>
      <c r="CU2819" s="16">
        <f>Таблица1[[#This Row],[Lкан_леб,мм]]</f>
        <v>0</v>
      </c>
      <c r="CV2819" s="14">
        <f>2534431-(Таблица1[[#This Row],[Т23]]+Таблица1[[#This Row],[угол обхв3]])</f>
        <v>2534431</v>
      </c>
      <c r="CW2819" s="50">
        <f>SUM(X2819:AC2819,AD2819:AI2819)-Таблица1[[#This Row],[lподв_min, мм]]</f>
        <v>0</v>
      </c>
      <c r="CX2819" s="17">
        <f>CW3258-Таблица1[[#This Row],[Суммарная длина каната]]</f>
        <v>-2534431</v>
      </c>
    </row>
    <row r="2820" spans="74:102" x14ac:dyDescent="0.25">
      <c r="BV2820" s="14">
        <f>Таблица1[[#This Row],[Lкан_леб,мм]]</f>
        <v>0</v>
      </c>
      <c r="BW2820" s="50">
        <f>Таблица1[[#This Row],[угол обхв4]]+Таблица1[[#This Row],[Lдуг 3,мм]]</f>
        <v>0</v>
      </c>
      <c r="BX2820" s="54">
        <f>Таблица1[[#This Row],[угол обхв5]]+Таблица1[[#This Row],[Y5, мм]]</f>
        <v>0</v>
      </c>
      <c r="BY2820" s="14">
        <f>Таблица1[[#This Row],[угол обхв6]]+Таблица1[[#This Row],[Lдуг 4,мм]]</f>
        <v>0</v>
      </c>
      <c r="BZ2820" s="14">
        <f>Таблица1[[#This Row],[Т1]]+Таблица1[[#This Row],[X6, мм]]</f>
        <v>0</v>
      </c>
      <c r="CA2820" s="14">
        <f>Таблица1[[#This Row],[Т2]]+Таблица1[[#This Row],[Lдуг 5,мм]]</f>
        <v>0</v>
      </c>
      <c r="CB2820" s="14">
        <f>Таблица1[[#This Row],[Т3]]+Таблица1[[#This Row],[Y6, мм]]</f>
        <v>0</v>
      </c>
      <c r="CC2820" s="14">
        <f>Таблица1[[#This Row],[Т4]]+Таблица1[[#This Row],[Lдуг 6,мм]]</f>
        <v>0</v>
      </c>
      <c r="CD2820" s="14">
        <f>Таблица1[[#This Row],[Т5]]+Таблица1[[#This Row],[Lдуг 1,мм]]</f>
        <v>0</v>
      </c>
      <c r="CE2820" s="14">
        <f>Таблица1[[#This Row],[Т6]]+Таблица1[[#This Row],[Lпрям1, мм]]</f>
        <v>0</v>
      </c>
      <c r="CF2820" s="15">
        <f>Таблица1[[#This Row],[Т7]]+Таблица1[[#This Row],[Lдуг 2,мм]]</f>
        <v>0</v>
      </c>
      <c r="CG2820" s="14">
        <f>Таблица1[[#This Row],[Т8]]+Таблица1[[#This Row],[Lпрям2, мм]]</f>
        <v>0</v>
      </c>
      <c r="CH2820" s="14">
        <f>Таблица1[[#This Row],[Т9]]-Таблица1[[#This Row],[Т9]]</f>
        <v>0</v>
      </c>
      <c r="CI2820" s="50">
        <f>Таблица1[[#This Row],[Т9]]-Таблица1[[#This Row],[Т8]]</f>
        <v>0</v>
      </c>
      <c r="CJ2820" s="54">
        <f>Таблица1[[#This Row],[Т9]]-Таблица1[[#This Row],[Т7]]</f>
        <v>0</v>
      </c>
      <c r="CK2820" s="14">
        <f>Таблица1[[#This Row],[Т9]]-Таблица1[[#This Row],[Т6]]</f>
        <v>0</v>
      </c>
      <c r="CL2820" s="14">
        <f>Таблица1[[#This Row],[Т9]]-Таблица1[[#This Row],[Т5]]</f>
        <v>0</v>
      </c>
      <c r="CM2820" s="14">
        <f>Таблица1[[#This Row],[Т9]]-Таблица1[[#This Row],[Т4]]</f>
        <v>0</v>
      </c>
      <c r="CN2820" s="14">
        <f>Таблица1[[#This Row],[Т9]]-Таблица1[[#This Row],[Т3]]</f>
        <v>0</v>
      </c>
      <c r="CO2820" s="14">
        <f>Таблица1[[#This Row],[Т9]]-Таблица1[[#This Row],[Т2]]</f>
        <v>0</v>
      </c>
      <c r="CP2820" s="14">
        <f>Таблица1[[#This Row],[Т9]]-Таблица1[[#This Row],[Т1]]</f>
        <v>0</v>
      </c>
      <c r="CQ2820" s="14">
        <f>Таблица1[[#This Row],[Т9]]-Таблица1[[#This Row],[угол обхв6]]</f>
        <v>0</v>
      </c>
      <c r="CR2820" s="14">
        <f>Таблица1[[#This Row],[Т9]]-Таблица1[[#This Row],[угол обхв5]]</f>
        <v>0</v>
      </c>
      <c r="CS2820" s="14">
        <f>Таблица1[[#This Row],[Т9]]-Таблица1[[#This Row],[угол обхв4]]</f>
        <v>0</v>
      </c>
      <c r="CT2820" s="14">
        <f>Таблица1[[#This Row],[Lкан_прям, мм]]+Таблица1[[#This Row],[Lкан_дуг, мм]]+Таблица1[[#This Row],[Lкан_леб,мм]]</f>
        <v>0</v>
      </c>
      <c r="CU2820" s="16">
        <f>Таблица1[[#This Row],[Lкан_леб,мм]]</f>
        <v>0</v>
      </c>
      <c r="CV2820" s="14">
        <f>2534431-(Таблица1[[#This Row],[Т23]]+Таблица1[[#This Row],[угол обхв3]])</f>
        <v>2534431</v>
      </c>
      <c r="CW2820" s="50">
        <f>SUM(X2820:AC2820,AD2820:AI2820)-Таблица1[[#This Row],[lподв_min, мм]]</f>
        <v>0</v>
      </c>
      <c r="CX2820" s="17">
        <f>CW3259-Таблица1[[#This Row],[Суммарная длина каната]]</f>
        <v>-2534431</v>
      </c>
    </row>
    <row r="2821" spans="74:102" x14ac:dyDescent="0.25">
      <c r="BV2821" s="14">
        <f>Таблица1[[#This Row],[Lкан_леб,мм]]</f>
        <v>0</v>
      </c>
      <c r="BW2821" s="50">
        <f>Таблица1[[#This Row],[угол обхв4]]+Таблица1[[#This Row],[Lдуг 3,мм]]</f>
        <v>0</v>
      </c>
      <c r="BX2821" s="54">
        <f>Таблица1[[#This Row],[угол обхв5]]+Таблица1[[#This Row],[Y5, мм]]</f>
        <v>0</v>
      </c>
      <c r="BY2821" s="14">
        <f>Таблица1[[#This Row],[угол обхв6]]+Таблица1[[#This Row],[Lдуг 4,мм]]</f>
        <v>0</v>
      </c>
      <c r="BZ2821" s="14">
        <f>Таблица1[[#This Row],[Т1]]+Таблица1[[#This Row],[X6, мм]]</f>
        <v>0</v>
      </c>
      <c r="CA2821" s="14">
        <f>Таблица1[[#This Row],[Т2]]+Таблица1[[#This Row],[Lдуг 5,мм]]</f>
        <v>0</v>
      </c>
      <c r="CB2821" s="14">
        <f>Таблица1[[#This Row],[Т3]]+Таблица1[[#This Row],[Y6, мм]]</f>
        <v>0</v>
      </c>
      <c r="CC2821" s="14">
        <f>Таблица1[[#This Row],[Т4]]+Таблица1[[#This Row],[Lдуг 6,мм]]</f>
        <v>0</v>
      </c>
      <c r="CD2821" s="14">
        <f>Таблица1[[#This Row],[Т5]]+Таблица1[[#This Row],[Lдуг 1,мм]]</f>
        <v>0</v>
      </c>
      <c r="CE2821" s="14">
        <f>Таблица1[[#This Row],[Т6]]+Таблица1[[#This Row],[Lпрям1, мм]]</f>
        <v>0</v>
      </c>
      <c r="CF2821" s="15">
        <f>Таблица1[[#This Row],[Т7]]+Таблица1[[#This Row],[Lдуг 2,мм]]</f>
        <v>0</v>
      </c>
      <c r="CG2821" s="14">
        <f>Таблица1[[#This Row],[Т8]]+Таблица1[[#This Row],[Lпрям2, мм]]</f>
        <v>0</v>
      </c>
      <c r="CH2821" s="14">
        <f>Таблица1[[#This Row],[Т9]]-Таблица1[[#This Row],[Т9]]</f>
        <v>0</v>
      </c>
      <c r="CI2821" s="50">
        <f>Таблица1[[#This Row],[Т9]]-Таблица1[[#This Row],[Т8]]</f>
        <v>0</v>
      </c>
      <c r="CJ2821" s="54">
        <f>Таблица1[[#This Row],[Т9]]-Таблица1[[#This Row],[Т7]]</f>
        <v>0</v>
      </c>
      <c r="CK2821" s="14">
        <f>Таблица1[[#This Row],[Т9]]-Таблица1[[#This Row],[Т6]]</f>
        <v>0</v>
      </c>
      <c r="CL2821" s="14">
        <f>Таблица1[[#This Row],[Т9]]-Таблица1[[#This Row],[Т5]]</f>
        <v>0</v>
      </c>
      <c r="CM2821" s="14">
        <f>Таблица1[[#This Row],[Т9]]-Таблица1[[#This Row],[Т4]]</f>
        <v>0</v>
      </c>
      <c r="CN2821" s="14">
        <f>Таблица1[[#This Row],[Т9]]-Таблица1[[#This Row],[Т3]]</f>
        <v>0</v>
      </c>
      <c r="CO2821" s="14">
        <f>Таблица1[[#This Row],[Т9]]-Таблица1[[#This Row],[Т2]]</f>
        <v>0</v>
      </c>
      <c r="CP2821" s="14">
        <f>Таблица1[[#This Row],[Т9]]-Таблица1[[#This Row],[Т1]]</f>
        <v>0</v>
      </c>
      <c r="CQ2821" s="14">
        <f>Таблица1[[#This Row],[Т9]]-Таблица1[[#This Row],[угол обхв6]]</f>
        <v>0</v>
      </c>
      <c r="CR2821" s="14">
        <f>Таблица1[[#This Row],[Т9]]-Таблица1[[#This Row],[угол обхв5]]</f>
        <v>0</v>
      </c>
      <c r="CS2821" s="14">
        <f>Таблица1[[#This Row],[Т9]]-Таблица1[[#This Row],[угол обхв4]]</f>
        <v>0</v>
      </c>
      <c r="CT2821" s="14">
        <f>Таблица1[[#This Row],[Lкан_прям, мм]]+Таблица1[[#This Row],[Lкан_дуг, мм]]+Таблица1[[#This Row],[Lкан_леб,мм]]</f>
        <v>0</v>
      </c>
      <c r="CU2821" s="16">
        <f>Таблица1[[#This Row],[Lкан_леб,мм]]</f>
        <v>0</v>
      </c>
      <c r="CV2821" s="14">
        <f>2534431-(Таблица1[[#This Row],[Т23]]+Таблица1[[#This Row],[угол обхв3]])</f>
        <v>2534431</v>
      </c>
      <c r="CW2821" s="50">
        <f>SUM(X2821:AC2821,AD2821:AI2821)-Таблица1[[#This Row],[lподв_min, мм]]</f>
        <v>0</v>
      </c>
      <c r="CX2821" s="17">
        <f>CW3260-Таблица1[[#This Row],[Суммарная длина каната]]</f>
        <v>-2534431</v>
      </c>
    </row>
    <row r="2822" spans="74:102" x14ac:dyDescent="0.25">
      <c r="BV2822" s="14">
        <f>Таблица1[[#This Row],[Lкан_леб,мм]]</f>
        <v>0</v>
      </c>
      <c r="BW2822" s="50">
        <f>Таблица1[[#This Row],[угол обхв4]]+Таблица1[[#This Row],[Lдуг 3,мм]]</f>
        <v>0</v>
      </c>
      <c r="BX2822" s="54">
        <f>Таблица1[[#This Row],[угол обхв5]]+Таблица1[[#This Row],[Y5, мм]]</f>
        <v>0</v>
      </c>
      <c r="BY2822" s="14">
        <f>Таблица1[[#This Row],[угол обхв6]]+Таблица1[[#This Row],[Lдуг 4,мм]]</f>
        <v>0</v>
      </c>
      <c r="BZ2822" s="14">
        <f>Таблица1[[#This Row],[Т1]]+Таблица1[[#This Row],[X6, мм]]</f>
        <v>0</v>
      </c>
      <c r="CA2822" s="14">
        <f>Таблица1[[#This Row],[Т2]]+Таблица1[[#This Row],[Lдуг 5,мм]]</f>
        <v>0</v>
      </c>
      <c r="CB2822" s="14">
        <f>Таблица1[[#This Row],[Т3]]+Таблица1[[#This Row],[Y6, мм]]</f>
        <v>0</v>
      </c>
      <c r="CC2822" s="14">
        <f>Таблица1[[#This Row],[Т4]]+Таблица1[[#This Row],[Lдуг 6,мм]]</f>
        <v>0</v>
      </c>
      <c r="CD2822" s="14">
        <f>Таблица1[[#This Row],[Т5]]+Таблица1[[#This Row],[Lдуг 1,мм]]</f>
        <v>0</v>
      </c>
      <c r="CE2822" s="14">
        <f>Таблица1[[#This Row],[Т6]]+Таблица1[[#This Row],[Lпрям1, мм]]</f>
        <v>0</v>
      </c>
      <c r="CF2822" s="15">
        <f>Таблица1[[#This Row],[Т7]]+Таблица1[[#This Row],[Lдуг 2,мм]]</f>
        <v>0</v>
      </c>
      <c r="CG2822" s="14">
        <f>Таблица1[[#This Row],[Т8]]+Таблица1[[#This Row],[Lпрям2, мм]]</f>
        <v>0</v>
      </c>
      <c r="CH2822" s="14">
        <f>Таблица1[[#This Row],[Т9]]-Таблица1[[#This Row],[Т9]]</f>
        <v>0</v>
      </c>
      <c r="CI2822" s="50">
        <f>Таблица1[[#This Row],[Т9]]-Таблица1[[#This Row],[Т8]]</f>
        <v>0</v>
      </c>
      <c r="CJ2822" s="54">
        <f>Таблица1[[#This Row],[Т9]]-Таблица1[[#This Row],[Т7]]</f>
        <v>0</v>
      </c>
      <c r="CK2822" s="14">
        <f>Таблица1[[#This Row],[Т9]]-Таблица1[[#This Row],[Т6]]</f>
        <v>0</v>
      </c>
      <c r="CL2822" s="14">
        <f>Таблица1[[#This Row],[Т9]]-Таблица1[[#This Row],[Т5]]</f>
        <v>0</v>
      </c>
      <c r="CM2822" s="14">
        <f>Таблица1[[#This Row],[Т9]]-Таблица1[[#This Row],[Т4]]</f>
        <v>0</v>
      </c>
      <c r="CN2822" s="14">
        <f>Таблица1[[#This Row],[Т9]]-Таблица1[[#This Row],[Т3]]</f>
        <v>0</v>
      </c>
      <c r="CO2822" s="14">
        <f>Таблица1[[#This Row],[Т9]]-Таблица1[[#This Row],[Т2]]</f>
        <v>0</v>
      </c>
      <c r="CP2822" s="14">
        <f>Таблица1[[#This Row],[Т9]]-Таблица1[[#This Row],[Т1]]</f>
        <v>0</v>
      </c>
      <c r="CQ2822" s="14">
        <f>Таблица1[[#This Row],[Т9]]-Таблица1[[#This Row],[угол обхв6]]</f>
        <v>0</v>
      </c>
      <c r="CR2822" s="14">
        <f>Таблица1[[#This Row],[Т9]]-Таблица1[[#This Row],[угол обхв5]]</f>
        <v>0</v>
      </c>
      <c r="CS2822" s="14">
        <f>Таблица1[[#This Row],[Т9]]-Таблица1[[#This Row],[угол обхв4]]</f>
        <v>0</v>
      </c>
      <c r="CT2822" s="14">
        <f>Таблица1[[#This Row],[Lкан_прям, мм]]+Таблица1[[#This Row],[Lкан_дуг, мм]]+Таблица1[[#This Row],[Lкан_леб,мм]]</f>
        <v>0</v>
      </c>
      <c r="CU2822" s="16">
        <f>Таблица1[[#This Row],[Lкан_леб,мм]]</f>
        <v>0</v>
      </c>
      <c r="CV2822" s="14">
        <f>2534431-(Таблица1[[#This Row],[Т23]]+Таблица1[[#This Row],[угол обхв3]])</f>
        <v>2534431</v>
      </c>
      <c r="CW2822" s="50">
        <f>SUM(X2822:AC2822,AD2822:AI2822)-Таблица1[[#This Row],[lподв_min, мм]]</f>
        <v>0</v>
      </c>
      <c r="CX2822" s="17">
        <f>CW3261-Таблица1[[#This Row],[Суммарная длина каната]]</f>
        <v>-2534431</v>
      </c>
    </row>
    <row r="2823" spans="74:102" x14ac:dyDescent="0.25">
      <c r="BV2823" s="14">
        <f>Таблица1[[#This Row],[Lкан_леб,мм]]</f>
        <v>0</v>
      </c>
      <c r="BW2823" s="50">
        <f>Таблица1[[#This Row],[угол обхв4]]+Таблица1[[#This Row],[Lдуг 3,мм]]</f>
        <v>0</v>
      </c>
      <c r="BX2823" s="54">
        <f>Таблица1[[#This Row],[угол обхв5]]+Таблица1[[#This Row],[Y5, мм]]</f>
        <v>0</v>
      </c>
      <c r="BY2823" s="14">
        <f>Таблица1[[#This Row],[угол обхв6]]+Таблица1[[#This Row],[Lдуг 4,мм]]</f>
        <v>0</v>
      </c>
      <c r="BZ2823" s="14">
        <f>Таблица1[[#This Row],[Т1]]+Таблица1[[#This Row],[X6, мм]]</f>
        <v>0</v>
      </c>
      <c r="CA2823" s="14">
        <f>Таблица1[[#This Row],[Т2]]+Таблица1[[#This Row],[Lдуг 5,мм]]</f>
        <v>0</v>
      </c>
      <c r="CB2823" s="14">
        <f>Таблица1[[#This Row],[Т3]]+Таблица1[[#This Row],[Y6, мм]]</f>
        <v>0</v>
      </c>
      <c r="CC2823" s="14">
        <f>Таблица1[[#This Row],[Т4]]+Таблица1[[#This Row],[Lдуг 6,мм]]</f>
        <v>0</v>
      </c>
      <c r="CD2823" s="14">
        <f>Таблица1[[#This Row],[Т5]]+Таблица1[[#This Row],[Lдуг 1,мм]]</f>
        <v>0</v>
      </c>
      <c r="CE2823" s="14">
        <f>Таблица1[[#This Row],[Т6]]+Таблица1[[#This Row],[Lпрям1, мм]]</f>
        <v>0</v>
      </c>
      <c r="CF2823" s="15">
        <f>Таблица1[[#This Row],[Т7]]+Таблица1[[#This Row],[Lдуг 2,мм]]</f>
        <v>0</v>
      </c>
      <c r="CG2823" s="14">
        <f>Таблица1[[#This Row],[Т8]]+Таблица1[[#This Row],[Lпрям2, мм]]</f>
        <v>0</v>
      </c>
      <c r="CH2823" s="14">
        <f>Таблица1[[#This Row],[Т9]]-Таблица1[[#This Row],[Т9]]</f>
        <v>0</v>
      </c>
      <c r="CI2823" s="50">
        <f>Таблица1[[#This Row],[Т9]]-Таблица1[[#This Row],[Т8]]</f>
        <v>0</v>
      </c>
      <c r="CJ2823" s="54">
        <f>Таблица1[[#This Row],[Т9]]-Таблица1[[#This Row],[Т7]]</f>
        <v>0</v>
      </c>
      <c r="CK2823" s="14">
        <f>Таблица1[[#This Row],[Т9]]-Таблица1[[#This Row],[Т6]]</f>
        <v>0</v>
      </c>
      <c r="CL2823" s="14">
        <f>Таблица1[[#This Row],[Т9]]-Таблица1[[#This Row],[Т5]]</f>
        <v>0</v>
      </c>
      <c r="CM2823" s="14">
        <f>Таблица1[[#This Row],[Т9]]-Таблица1[[#This Row],[Т4]]</f>
        <v>0</v>
      </c>
      <c r="CN2823" s="14">
        <f>Таблица1[[#This Row],[Т9]]-Таблица1[[#This Row],[Т3]]</f>
        <v>0</v>
      </c>
      <c r="CO2823" s="14">
        <f>Таблица1[[#This Row],[Т9]]-Таблица1[[#This Row],[Т2]]</f>
        <v>0</v>
      </c>
      <c r="CP2823" s="14">
        <f>Таблица1[[#This Row],[Т9]]-Таблица1[[#This Row],[Т1]]</f>
        <v>0</v>
      </c>
      <c r="CQ2823" s="14">
        <f>Таблица1[[#This Row],[Т9]]-Таблица1[[#This Row],[угол обхв6]]</f>
        <v>0</v>
      </c>
      <c r="CR2823" s="14">
        <f>Таблица1[[#This Row],[Т9]]-Таблица1[[#This Row],[угол обхв5]]</f>
        <v>0</v>
      </c>
      <c r="CS2823" s="14">
        <f>Таблица1[[#This Row],[Т9]]-Таблица1[[#This Row],[угол обхв4]]</f>
        <v>0</v>
      </c>
      <c r="CT2823" s="14">
        <f>Таблица1[[#This Row],[Lкан_прям, мм]]+Таблица1[[#This Row],[Lкан_дуг, мм]]+Таблица1[[#This Row],[Lкан_леб,мм]]</f>
        <v>0</v>
      </c>
      <c r="CU2823" s="16">
        <f>Таблица1[[#This Row],[Lкан_леб,мм]]</f>
        <v>0</v>
      </c>
      <c r="CV2823" s="14">
        <f>2534431-(Таблица1[[#This Row],[Т23]]+Таблица1[[#This Row],[угол обхв3]])</f>
        <v>2534431</v>
      </c>
      <c r="CW2823" s="50">
        <f>SUM(X2823:AC2823,AD2823:AI2823)-Таблица1[[#This Row],[lподв_min, мм]]</f>
        <v>0</v>
      </c>
      <c r="CX2823" s="17">
        <f>CW3262-Таблица1[[#This Row],[Суммарная длина каната]]</f>
        <v>-2534431</v>
      </c>
    </row>
    <row r="2824" spans="74:102" x14ac:dyDescent="0.25">
      <c r="BV2824" s="14">
        <f>Таблица1[[#This Row],[Lкан_леб,мм]]</f>
        <v>0</v>
      </c>
      <c r="BW2824" s="50">
        <f>Таблица1[[#This Row],[угол обхв4]]+Таблица1[[#This Row],[Lдуг 3,мм]]</f>
        <v>0</v>
      </c>
      <c r="BX2824" s="54">
        <f>Таблица1[[#This Row],[угол обхв5]]+Таблица1[[#This Row],[Y5, мм]]</f>
        <v>0</v>
      </c>
      <c r="BY2824" s="14">
        <f>Таблица1[[#This Row],[угол обхв6]]+Таблица1[[#This Row],[Lдуг 4,мм]]</f>
        <v>0</v>
      </c>
      <c r="BZ2824" s="14">
        <f>Таблица1[[#This Row],[Т1]]+Таблица1[[#This Row],[X6, мм]]</f>
        <v>0</v>
      </c>
      <c r="CA2824" s="14">
        <f>Таблица1[[#This Row],[Т2]]+Таблица1[[#This Row],[Lдуг 5,мм]]</f>
        <v>0</v>
      </c>
      <c r="CB2824" s="14">
        <f>Таблица1[[#This Row],[Т3]]+Таблица1[[#This Row],[Y6, мм]]</f>
        <v>0</v>
      </c>
      <c r="CC2824" s="14">
        <f>Таблица1[[#This Row],[Т4]]+Таблица1[[#This Row],[Lдуг 6,мм]]</f>
        <v>0</v>
      </c>
      <c r="CD2824" s="14">
        <f>Таблица1[[#This Row],[Т5]]+Таблица1[[#This Row],[Lдуг 1,мм]]</f>
        <v>0</v>
      </c>
      <c r="CE2824" s="14">
        <f>Таблица1[[#This Row],[Т6]]+Таблица1[[#This Row],[Lпрям1, мм]]</f>
        <v>0</v>
      </c>
      <c r="CF2824" s="15">
        <f>Таблица1[[#This Row],[Т7]]+Таблица1[[#This Row],[Lдуг 2,мм]]</f>
        <v>0</v>
      </c>
      <c r="CG2824" s="14">
        <f>Таблица1[[#This Row],[Т8]]+Таблица1[[#This Row],[Lпрям2, мм]]</f>
        <v>0</v>
      </c>
      <c r="CH2824" s="14">
        <f>Таблица1[[#This Row],[Т9]]-Таблица1[[#This Row],[Т9]]</f>
        <v>0</v>
      </c>
      <c r="CI2824" s="50">
        <f>Таблица1[[#This Row],[Т9]]-Таблица1[[#This Row],[Т8]]</f>
        <v>0</v>
      </c>
      <c r="CJ2824" s="54">
        <f>Таблица1[[#This Row],[Т9]]-Таблица1[[#This Row],[Т7]]</f>
        <v>0</v>
      </c>
      <c r="CK2824" s="14">
        <f>Таблица1[[#This Row],[Т9]]-Таблица1[[#This Row],[Т6]]</f>
        <v>0</v>
      </c>
      <c r="CL2824" s="14">
        <f>Таблица1[[#This Row],[Т9]]-Таблица1[[#This Row],[Т5]]</f>
        <v>0</v>
      </c>
      <c r="CM2824" s="14">
        <f>Таблица1[[#This Row],[Т9]]-Таблица1[[#This Row],[Т4]]</f>
        <v>0</v>
      </c>
      <c r="CN2824" s="14">
        <f>Таблица1[[#This Row],[Т9]]-Таблица1[[#This Row],[Т3]]</f>
        <v>0</v>
      </c>
      <c r="CO2824" s="14">
        <f>Таблица1[[#This Row],[Т9]]-Таблица1[[#This Row],[Т2]]</f>
        <v>0</v>
      </c>
      <c r="CP2824" s="14">
        <f>Таблица1[[#This Row],[Т9]]-Таблица1[[#This Row],[Т1]]</f>
        <v>0</v>
      </c>
      <c r="CQ2824" s="14">
        <f>Таблица1[[#This Row],[Т9]]-Таблица1[[#This Row],[угол обхв6]]</f>
        <v>0</v>
      </c>
      <c r="CR2824" s="14">
        <f>Таблица1[[#This Row],[Т9]]-Таблица1[[#This Row],[угол обхв5]]</f>
        <v>0</v>
      </c>
      <c r="CS2824" s="14">
        <f>Таблица1[[#This Row],[Т9]]-Таблица1[[#This Row],[угол обхв4]]</f>
        <v>0</v>
      </c>
      <c r="CT2824" s="14">
        <f>Таблица1[[#This Row],[Lкан_прям, мм]]+Таблица1[[#This Row],[Lкан_дуг, мм]]+Таблица1[[#This Row],[Lкан_леб,мм]]</f>
        <v>0</v>
      </c>
      <c r="CU2824" s="16">
        <f>Таблица1[[#This Row],[Lкан_леб,мм]]</f>
        <v>0</v>
      </c>
      <c r="CV2824" s="14">
        <f>2534431-(Таблица1[[#This Row],[Т23]]+Таблица1[[#This Row],[угол обхв3]])</f>
        <v>2534431</v>
      </c>
      <c r="CW2824" s="50">
        <f>SUM(X2824:AC2824,AD2824:AI2824)-Таблица1[[#This Row],[lподв_min, мм]]</f>
        <v>0</v>
      </c>
      <c r="CX2824" s="17">
        <f>CW3263-Таблица1[[#This Row],[Суммарная длина каната]]</f>
        <v>-2534431</v>
      </c>
    </row>
    <row r="2825" spans="74:102" x14ac:dyDescent="0.25">
      <c r="BV2825" s="14">
        <f>Таблица1[[#This Row],[Lкан_леб,мм]]</f>
        <v>0</v>
      </c>
      <c r="BW2825" s="50">
        <f>Таблица1[[#This Row],[угол обхв4]]+Таблица1[[#This Row],[Lдуг 3,мм]]</f>
        <v>0</v>
      </c>
      <c r="BX2825" s="54">
        <f>Таблица1[[#This Row],[угол обхв5]]+Таблица1[[#This Row],[Y5, мм]]</f>
        <v>0</v>
      </c>
      <c r="BY2825" s="14">
        <f>Таблица1[[#This Row],[угол обхв6]]+Таблица1[[#This Row],[Lдуг 4,мм]]</f>
        <v>0</v>
      </c>
      <c r="BZ2825" s="14">
        <f>Таблица1[[#This Row],[Т1]]+Таблица1[[#This Row],[X6, мм]]</f>
        <v>0</v>
      </c>
      <c r="CA2825" s="14">
        <f>Таблица1[[#This Row],[Т2]]+Таблица1[[#This Row],[Lдуг 5,мм]]</f>
        <v>0</v>
      </c>
      <c r="CB2825" s="14">
        <f>Таблица1[[#This Row],[Т3]]+Таблица1[[#This Row],[Y6, мм]]</f>
        <v>0</v>
      </c>
      <c r="CC2825" s="14">
        <f>Таблица1[[#This Row],[Т4]]+Таблица1[[#This Row],[Lдуг 6,мм]]</f>
        <v>0</v>
      </c>
      <c r="CD2825" s="14">
        <f>Таблица1[[#This Row],[Т5]]+Таблица1[[#This Row],[Lдуг 1,мм]]</f>
        <v>0</v>
      </c>
      <c r="CE2825" s="14">
        <f>Таблица1[[#This Row],[Т6]]+Таблица1[[#This Row],[Lпрям1, мм]]</f>
        <v>0</v>
      </c>
      <c r="CF2825" s="15">
        <f>Таблица1[[#This Row],[Т7]]+Таблица1[[#This Row],[Lдуг 2,мм]]</f>
        <v>0</v>
      </c>
      <c r="CG2825" s="14">
        <f>Таблица1[[#This Row],[Т8]]+Таблица1[[#This Row],[Lпрям2, мм]]</f>
        <v>0</v>
      </c>
      <c r="CH2825" s="14">
        <f>Таблица1[[#This Row],[Т9]]-Таблица1[[#This Row],[Т9]]</f>
        <v>0</v>
      </c>
      <c r="CI2825" s="50">
        <f>Таблица1[[#This Row],[Т9]]-Таблица1[[#This Row],[Т8]]</f>
        <v>0</v>
      </c>
      <c r="CJ2825" s="54">
        <f>Таблица1[[#This Row],[Т9]]-Таблица1[[#This Row],[Т7]]</f>
        <v>0</v>
      </c>
      <c r="CK2825" s="14">
        <f>Таблица1[[#This Row],[Т9]]-Таблица1[[#This Row],[Т6]]</f>
        <v>0</v>
      </c>
      <c r="CL2825" s="14">
        <f>Таблица1[[#This Row],[Т9]]-Таблица1[[#This Row],[Т5]]</f>
        <v>0</v>
      </c>
      <c r="CM2825" s="14">
        <f>Таблица1[[#This Row],[Т9]]-Таблица1[[#This Row],[Т4]]</f>
        <v>0</v>
      </c>
      <c r="CN2825" s="14">
        <f>Таблица1[[#This Row],[Т9]]-Таблица1[[#This Row],[Т3]]</f>
        <v>0</v>
      </c>
      <c r="CO2825" s="14">
        <f>Таблица1[[#This Row],[Т9]]-Таблица1[[#This Row],[Т2]]</f>
        <v>0</v>
      </c>
      <c r="CP2825" s="14">
        <f>Таблица1[[#This Row],[Т9]]-Таблица1[[#This Row],[Т1]]</f>
        <v>0</v>
      </c>
      <c r="CQ2825" s="14">
        <f>Таблица1[[#This Row],[Т9]]-Таблица1[[#This Row],[угол обхв6]]</f>
        <v>0</v>
      </c>
      <c r="CR2825" s="14">
        <f>Таблица1[[#This Row],[Т9]]-Таблица1[[#This Row],[угол обхв5]]</f>
        <v>0</v>
      </c>
      <c r="CS2825" s="14">
        <f>Таблица1[[#This Row],[Т9]]-Таблица1[[#This Row],[угол обхв4]]</f>
        <v>0</v>
      </c>
      <c r="CT2825" s="14">
        <f>Таблица1[[#This Row],[Lкан_прям, мм]]+Таблица1[[#This Row],[Lкан_дуг, мм]]+Таблица1[[#This Row],[Lкан_леб,мм]]</f>
        <v>0</v>
      </c>
      <c r="CU2825" s="16">
        <f>Таблица1[[#This Row],[Lкан_леб,мм]]</f>
        <v>0</v>
      </c>
      <c r="CV2825" s="14">
        <f>2534431-(Таблица1[[#This Row],[Т23]]+Таблица1[[#This Row],[угол обхв3]])</f>
        <v>2534431</v>
      </c>
      <c r="CW2825" s="50">
        <f>SUM(X2825:AC2825,AD2825:AI2825)-Таблица1[[#This Row],[lподв_min, мм]]</f>
        <v>0</v>
      </c>
      <c r="CX2825" s="17">
        <f>CW3264-Таблица1[[#This Row],[Суммарная длина каната]]</f>
        <v>-2534431</v>
      </c>
    </row>
    <row r="2826" spans="74:102" x14ac:dyDescent="0.25">
      <c r="BV2826" s="14">
        <f>Таблица1[[#This Row],[Lкан_леб,мм]]</f>
        <v>0</v>
      </c>
      <c r="BW2826" s="50">
        <f>Таблица1[[#This Row],[угол обхв4]]+Таблица1[[#This Row],[Lдуг 3,мм]]</f>
        <v>0</v>
      </c>
      <c r="BX2826" s="54">
        <f>Таблица1[[#This Row],[угол обхв5]]+Таблица1[[#This Row],[Y5, мм]]</f>
        <v>0</v>
      </c>
      <c r="BY2826" s="14">
        <f>Таблица1[[#This Row],[угол обхв6]]+Таблица1[[#This Row],[Lдуг 4,мм]]</f>
        <v>0</v>
      </c>
      <c r="BZ2826" s="14">
        <f>Таблица1[[#This Row],[Т1]]+Таблица1[[#This Row],[X6, мм]]</f>
        <v>0</v>
      </c>
      <c r="CA2826" s="14">
        <f>Таблица1[[#This Row],[Т2]]+Таблица1[[#This Row],[Lдуг 5,мм]]</f>
        <v>0</v>
      </c>
      <c r="CB2826" s="14">
        <f>Таблица1[[#This Row],[Т3]]+Таблица1[[#This Row],[Y6, мм]]</f>
        <v>0</v>
      </c>
      <c r="CC2826" s="14">
        <f>Таблица1[[#This Row],[Т4]]+Таблица1[[#This Row],[Lдуг 6,мм]]</f>
        <v>0</v>
      </c>
      <c r="CD2826" s="14">
        <f>Таблица1[[#This Row],[Т5]]+Таблица1[[#This Row],[Lдуг 1,мм]]</f>
        <v>0</v>
      </c>
      <c r="CE2826" s="14">
        <f>Таблица1[[#This Row],[Т6]]+Таблица1[[#This Row],[Lпрям1, мм]]</f>
        <v>0</v>
      </c>
      <c r="CF2826" s="15">
        <f>Таблица1[[#This Row],[Т7]]+Таблица1[[#This Row],[Lдуг 2,мм]]</f>
        <v>0</v>
      </c>
      <c r="CG2826" s="14">
        <f>Таблица1[[#This Row],[Т8]]+Таблица1[[#This Row],[Lпрям2, мм]]</f>
        <v>0</v>
      </c>
      <c r="CH2826" s="14">
        <f>Таблица1[[#This Row],[Т9]]-Таблица1[[#This Row],[Т9]]</f>
        <v>0</v>
      </c>
      <c r="CI2826" s="50">
        <f>Таблица1[[#This Row],[Т9]]-Таблица1[[#This Row],[Т8]]</f>
        <v>0</v>
      </c>
      <c r="CJ2826" s="54">
        <f>Таблица1[[#This Row],[Т9]]-Таблица1[[#This Row],[Т7]]</f>
        <v>0</v>
      </c>
      <c r="CK2826" s="14">
        <f>Таблица1[[#This Row],[Т9]]-Таблица1[[#This Row],[Т6]]</f>
        <v>0</v>
      </c>
      <c r="CL2826" s="14">
        <f>Таблица1[[#This Row],[Т9]]-Таблица1[[#This Row],[Т5]]</f>
        <v>0</v>
      </c>
      <c r="CM2826" s="14">
        <f>Таблица1[[#This Row],[Т9]]-Таблица1[[#This Row],[Т4]]</f>
        <v>0</v>
      </c>
      <c r="CN2826" s="14">
        <f>Таблица1[[#This Row],[Т9]]-Таблица1[[#This Row],[Т3]]</f>
        <v>0</v>
      </c>
      <c r="CO2826" s="14">
        <f>Таблица1[[#This Row],[Т9]]-Таблица1[[#This Row],[Т2]]</f>
        <v>0</v>
      </c>
      <c r="CP2826" s="14">
        <f>Таблица1[[#This Row],[Т9]]-Таблица1[[#This Row],[Т1]]</f>
        <v>0</v>
      </c>
      <c r="CQ2826" s="14">
        <f>Таблица1[[#This Row],[Т9]]-Таблица1[[#This Row],[угол обхв6]]</f>
        <v>0</v>
      </c>
      <c r="CR2826" s="14">
        <f>Таблица1[[#This Row],[Т9]]-Таблица1[[#This Row],[угол обхв5]]</f>
        <v>0</v>
      </c>
      <c r="CS2826" s="14">
        <f>Таблица1[[#This Row],[Т9]]-Таблица1[[#This Row],[угол обхв4]]</f>
        <v>0</v>
      </c>
      <c r="CT2826" s="14">
        <f>Таблица1[[#This Row],[Lкан_прям, мм]]+Таблица1[[#This Row],[Lкан_дуг, мм]]+Таблица1[[#This Row],[Lкан_леб,мм]]</f>
        <v>0</v>
      </c>
      <c r="CU2826" s="16">
        <f>Таблица1[[#This Row],[Lкан_леб,мм]]</f>
        <v>0</v>
      </c>
      <c r="CV2826" s="14">
        <f>2534431-(Таблица1[[#This Row],[Т23]]+Таблица1[[#This Row],[угол обхв3]])</f>
        <v>2534431</v>
      </c>
      <c r="CW2826" s="50">
        <f>SUM(X2826:AC2826,AD2826:AI2826)-Таблица1[[#This Row],[lподв_min, мм]]</f>
        <v>0</v>
      </c>
      <c r="CX2826" s="17">
        <f>CW3265-Таблица1[[#This Row],[Суммарная длина каната]]</f>
        <v>-2534431</v>
      </c>
    </row>
    <row r="2827" spans="74:102" x14ac:dyDescent="0.25">
      <c r="BV2827" s="14">
        <f>Таблица1[[#This Row],[Lкан_леб,мм]]</f>
        <v>0</v>
      </c>
      <c r="BW2827" s="50">
        <f>Таблица1[[#This Row],[угол обхв4]]+Таблица1[[#This Row],[Lдуг 3,мм]]</f>
        <v>0</v>
      </c>
      <c r="BX2827" s="54">
        <f>Таблица1[[#This Row],[угол обхв5]]+Таблица1[[#This Row],[Y5, мм]]</f>
        <v>0</v>
      </c>
      <c r="BY2827" s="14">
        <f>Таблица1[[#This Row],[угол обхв6]]+Таблица1[[#This Row],[Lдуг 4,мм]]</f>
        <v>0</v>
      </c>
      <c r="BZ2827" s="14">
        <f>Таблица1[[#This Row],[Т1]]+Таблица1[[#This Row],[X6, мм]]</f>
        <v>0</v>
      </c>
      <c r="CA2827" s="14">
        <f>Таблица1[[#This Row],[Т2]]+Таблица1[[#This Row],[Lдуг 5,мм]]</f>
        <v>0</v>
      </c>
      <c r="CB2827" s="14">
        <f>Таблица1[[#This Row],[Т3]]+Таблица1[[#This Row],[Y6, мм]]</f>
        <v>0</v>
      </c>
      <c r="CC2827" s="14">
        <f>Таблица1[[#This Row],[Т4]]+Таблица1[[#This Row],[Lдуг 6,мм]]</f>
        <v>0</v>
      </c>
      <c r="CD2827" s="14">
        <f>Таблица1[[#This Row],[Т5]]+Таблица1[[#This Row],[Lдуг 1,мм]]</f>
        <v>0</v>
      </c>
      <c r="CE2827" s="14">
        <f>Таблица1[[#This Row],[Т6]]+Таблица1[[#This Row],[Lпрям1, мм]]</f>
        <v>0</v>
      </c>
      <c r="CF2827" s="15">
        <f>Таблица1[[#This Row],[Т7]]+Таблица1[[#This Row],[Lдуг 2,мм]]</f>
        <v>0</v>
      </c>
      <c r="CG2827" s="14">
        <f>Таблица1[[#This Row],[Т8]]+Таблица1[[#This Row],[Lпрям2, мм]]</f>
        <v>0</v>
      </c>
      <c r="CH2827" s="14">
        <f>Таблица1[[#This Row],[Т9]]-Таблица1[[#This Row],[Т9]]</f>
        <v>0</v>
      </c>
      <c r="CI2827" s="50">
        <f>Таблица1[[#This Row],[Т9]]-Таблица1[[#This Row],[Т8]]</f>
        <v>0</v>
      </c>
      <c r="CJ2827" s="54">
        <f>Таблица1[[#This Row],[Т9]]-Таблица1[[#This Row],[Т7]]</f>
        <v>0</v>
      </c>
      <c r="CK2827" s="14">
        <f>Таблица1[[#This Row],[Т9]]-Таблица1[[#This Row],[Т6]]</f>
        <v>0</v>
      </c>
      <c r="CL2827" s="14">
        <f>Таблица1[[#This Row],[Т9]]-Таблица1[[#This Row],[Т5]]</f>
        <v>0</v>
      </c>
      <c r="CM2827" s="14">
        <f>Таблица1[[#This Row],[Т9]]-Таблица1[[#This Row],[Т4]]</f>
        <v>0</v>
      </c>
      <c r="CN2827" s="14">
        <f>Таблица1[[#This Row],[Т9]]-Таблица1[[#This Row],[Т3]]</f>
        <v>0</v>
      </c>
      <c r="CO2827" s="14">
        <f>Таблица1[[#This Row],[Т9]]-Таблица1[[#This Row],[Т2]]</f>
        <v>0</v>
      </c>
      <c r="CP2827" s="14">
        <f>Таблица1[[#This Row],[Т9]]-Таблица1[[#This Row],[Т1]]</f>
        <v>0</v>
      </c>
      <c r="CQ2827" s="14">
        <f>Таблица1[[#This Row],[Т9]]-Таблица1[[#This Row],[угол обхв6]]</f>
        <v>0</v>
      </c>
      <c r="CR2827" s="14">
        <f>Таблица1[[#This Row],[Т9]]-Таблица1[[#This Row],[угол обхв5]]</f>
        <v>0</v>
      </c>
      <c r="CS2827" s="14">
        <f>Таблица1[[#This Row],[Т9]]-Таблица1[[#This Row],[угол обхв4]]</f>
        <v>0</v>
      </c>
      <c r="CT2827" s="14">
        <f>Таблица1[[#This Row],[Lкан_прям, мм]]+Таблица1[[#This Row],[Lкан_дуг, мм]]+Таблица1[[#This Row],[Lкан_леб,мм]]</f>
        <v>0</v>
      </c>
      <c r="CU2827" s="16">
        <f>Таблица1[[#This Row],[Lкан_леб,мм]]</f>
        <v>0</v>
      </c>
      <c r="CV2827" s="14">
        <f>2534431-(Таблица1[[#This Row],[Т23]]+Таблица1[[#This Row],[угол обхв3]])</f>
        <v>2534431</v>
      </c>
      <c r="CW2827" s="50">
        <f>SUM(X2827:AC2827,AD2827:AI2827)-Таблица1[[#This Row],[lподв_min, мм]]</f>
        <v>0</v>
      </c>
      <c r="CX2827" s="17">
        <f>CW3266-Таблица1[[#This Row],[Суммарная длина каната]]</f>
        <v>-2534431</v>
      </c>
    </row>
    <row r="2828" spans="74:102" x14ac:dyDescent="0.25">
      <c r="BV2828" s="14">
        <f>Таблица1[[#This Row],[Lкан_леб,мм]]</f>
        <v>0</v>
      </c>
      <c r="BW2828" s="50">
        <f>Таблица1[[#This Row],[угол обхв4]]+Таблица1[[#This Row],[Lдуг 3,мм]]</f>
        <v>0</v>
      </c>
      <c r="BX2828" s="54">
        <f>Таблица1[[#This Row],[угол обхв5]]+Таблица1[[#This Row],[Y5, мм]]</f>
        <v>0</v>
      </c>
      <c r="BY2828" s="14">
        <f>Таблица1[[#This Row],[угол обхв6]]+Таблица1[[#This Row],[Lдуг 4,мм]]</f>
        <v>0</v>
      </c>
      <c r="BZ2828" s="14">
        <f>Таблица1[[#This Row],[Т1]]+Таблица1[[#This Row],[X6, мм]]</f>
        <v>0</v>
      </c>
      <c r="CA2828" s="14">
        <f>Таблица1[[#This Row],[Т2]]+Таблица1[[#This Row],[Lдуг 5,мм]]</f>
        <v>0</v>
      </c>
      <c r="CB2828" s="14">
        <f>Таблица1[[#This Row],[Т3]]+Таблица1[[#This Row],[Y6, мм]]</f>
        <v>0</v>
      </c>
      <c r="CC2828" s="14">
        <f>Таблица1[[#This Row],[Т4]]+Таблица1[[#This Row],[Lдуг 6,мм]]</f>
        <v>0</v>
      </c>
      <c r="CD2828" s="14">
        <f>Таблица1[[#This Row],[Т5]]+Таблица1[[#This Row],[Lдуг 1,мм]]</f>
        <v>0</v>
      </c>
      <c r="CE2828" s="14">
        <f>Таблица1[[#This Row],[Т6]]+Таблица1[[#This Row],[Lпрям1, мм]]</f>
        <v>0</v>
      </c>
      <c r="CF2828" s="15">
        <f>Таблица1[[#This Row],[Т7]]+Таблица1[[#This Row],[Lдуг 2,мм]]</f>
        <v>0</v>
      </c>
      <c r="CG2828" s="14">
        <f>Таблица1[[#This Row],[Т8]]+Таблица1[[#This Row],[Lпрям2, мм]]</f>
        <v>0</v>
      </c>
      <c r="CH2828" s="14">
        <f>Таблица1[[#This Row],[Т9]]-Таблица1[[#This Row],[Т9]]</f>
        <v>0</v>
      </c>
      <c r="CI2828" s="50">
        <f>Таблица1[[#This Row],[Т9]]-Таблица1[[#This Row],[Т8]]</f>
        <v>0</v>
      </c>
      <c r="CJ2828" s="54">
        <f>Таблица1[[#This Row],[Т9]]-Таблица1[[#This Row],[Т7]]</f>
        <v>0</v>
      </c>
      <c r="CK2828" s="14">
        <f>Таблица1[[#This Row],[Т9]]-Таблица1[[#This Row],[Т6]]</f>
        <v>0</v>
      </c>
      <c r="CL2828" s="14">
        <f>Таблица1[[#This Row],[Т9]]-Таблица1[[#This Row],[Т5]]</f>
        <v>0</v>
      </c>
      <c r="CM2828" s="14">
        <f>Таблица1[[#This Row],[Т9]]-Таблица1[[#This Row],[Т4]]</f>
        <v>0</v>
      </c>
      <c r="CN2828" s="14">
        <f>Таблица1[[#This Row],[Т9]]-Таблица1[[#This Row],[Т3]]</f>
        <v>0</v>
      </c>
      <c r="CO2828" s="14">
        <f>Таблица1[[#This Row],[Т9]]-Таблица1[[#This Row],[Т2]]</f>
        <v>0</v>
      </c>
      <c r="CP2828" s="14">
        <f>Таблица1[[#This Row],[Т9]]-Таблица1[[#This Row],[Т1]]</f>
        <v>0</v>
      </c>
      <c r="CQ2828" s="14">
        <f>Таблица1[[#This Row],[Т9]]-Таблица1[[#This Row],[угол обхв6]]</f>
        <v>0</v>
      </c>
      <c r="CR2828" s="14">
        <f>Таблица1[[#This Row],[Т9]]-Таблица1[[#This Row],[угол обхв5]]</f>
        <v>0</v>
      </c>
      <c r="CS2828" s="14">
        <f>Таблица1[[#This Row],[Т9]]-Таблица1[[#This Row],[угол обхв4]]</f>
        <v>0</v>
      </c>
      <c r="CT2828" s="14">
        <f>Таблица1[[#This Row],[Lкан_прям, мм]]+Таблица1[[#This Row],[Lкан_дуг, мм]]+Таблица1[[#This Row],[Lкан_леб,мм]]</f>
        <v>0</v>
      </c>
      <c r="CU2828" s="16">
        <f>Таблица1[[#This Row],[Lкан_леб,мм]]</f>
        <v>0</v>
      </c>
      <c r="CV2828" s="14">
        <f>2534431-(Таблица1[[#This Row],[Т23]]+Таблица1[[#This Row],[угол обхв3]])</f>
        <v>2534431</v>
      </c>
      <c r="CW2828" s="50">
        <f>SUM(X2828:AC2828,AD2828:AI2828)-Таблица1[[#This Row],[lподв_min, мм]]</f>
        <v>0</v>
      </c>
      <c r="CX2828" s="17">
        <f>CW3267-Таблица1[[#This Row],[Суммарная длина каната]]</f>
        <v>-2534431</v>
      </c>
    </row>
    <row r="2829" spans="74:102" x14ac:dyDescent="0.25">
      <c r="BV2829" s="14">
        <f>Таблица1[[#This Row],[Lкан_леб,мм]]</f>
        <v>0</v>
      </c>
      <c r="BW2829" s="50">
        <f>Таблица1[[#This Row],[угол обхв4]]+Таблица1[[#This Row],[Lдуг 3,мм]]</f>
        <v>0</v>
      </c>
      <c r="BX2829" s="54">
        <f>Таблица1[[#This Row],[угол обхв5]]+Таблица1[[#This Row],[Y5, мм]]</f>
        <v>0</v>
      </c>
      <c r="BY2829" s="14">
        <f>Таблица1[[#This Row],[угол обхв6]]+Таблица1[[#This Row],[Lдуг 4,мм]]</f>
        <v>0</v>
      </c>
      <c r="BZ2829" s="14">
        <f>Таблица1[[#This Row],[Т1]]+Таблица1[[#This Row],[X6, мм]]</f>
        <v>0</v>
      </c>
      <c r="CA2829" s="14">
        <f>Таблица1[[#This Row],[Т2]]+Таблица1[[#This Row],[Lдуг 5,мм]]</f>
        <v>0</v>
      </c>
      <c r="CB2829" s="14">
        <f>Таблица1[[#This Row],[Т3]]+Таблица1[[#This Row],[Y6, мм]]</f>
        <v>0</v>
      </c>
      <c r="CC2829" s="14">
        <f>Таблица1[[#This Row],[Т4]]+Таблица1[[#This Row],[Lдуг 6,мм]]</f>
        <v>0</v>
      </c>
      <c r="CD2829" s="14">
        <f>Таблица1[[#This Row],[Т5]]+Таблица1[[#This Row],[Lдуг 1,мм]]</f>
        <v>0</v>
      </c>
      <c r="CE2829" s="14">
        <f>Таблица1[[#This Row],[Т6]]+Таблица1[[#This Row],[Lпрям1, мм]]</f>
        <v>0</v>
      </c>
      <c r="CF2829" s="15">
        <f>Таблица1[[#This Row],[Т7]]+Таблица1[[#This Row],[Lдуг 2,мм]]</f>
        <v>0</v>
      </c>
      <c r="CG2829" s="14">
        <f>Таблица1[[#This Row],[Т8]]+Таблица1[[#This Row],[Lпрям2, мм]]</f>
        <v>0</v>
      </c>
      <c r="CH2829" s="14">
        <f>Таблица1[[#This Row],[Т9]]-Таблица1[[#This Row],[Т9]]</f>
        <v>0</v>
      </c>
      <c r="CI2829" s="50">
        <f>Таблица1[[#This Row],[Т9]]-Таблица1[[#This Row],[Т8]]</f>
        <v>0</v>
      </c>
      <c r="CJ2829" s="54">
        <f>Таблица1[[#This Row],[Т9]]-Таблица1[[#This Row],[Т7]]</f>
        <v>0</v>
      </c>
      <c r="CK2829" s="14">
        <f>Таблица1[[#This Row],[Т9]]-Таблица1[[#This Row],[Т6]]</f>
        <v>0</v>
      </c>
      <c r="CL2829" s="14">
        <f>Таблица1[[#This Row],[Т9]]-Таблица1[[#This Row],[Т5]]</f>
        <v>0</v>
      </c>
      <c r="CM2829" s="14">
        <f>Таблица1[[#This Row],[Т9]]-Таблица1[[#This Row],[Т4]]</f>
        <v>0</v>
      </c>
      <c r="CN2829" s="14">
        <f>Таблица1[[#This Row],[Т9]]-Таблица1[[#This Row],[Т3]]</f>
        <v>0</v>
      </c>
      <c r="CO2829" s="14">
        <f>Таблица1[[#This Row],[Т9]]-Таблица1[[#This Row],[Т2]]</f>
        <v>0</v>
      </c>
      <c r="CP2829" s="14">
        <f>Таблица1[[#This Row],[Т9]]-Таблица1[[#This Row],[Т1]]</f>
        <v>0</v>
      </c>
      <c r="CQ2829" s="14">
        <f>Таблица1[[#This Row],[Т9]]-Таблица1[[#This Row],[угол обхв6]]</f>
        <v>0</v>
      </c>
      <c r="CR2829" s="14">
        <f>Таблица1[[#This Row],[Т9]]-Таблица1[[#This Row],[угол обхв5]]</f>
        <v>0</v>
      </c>
      <c r="CS2829" s="14">
        <f>Таблица1[[#This Row],[Т9]]-Таблица1[[#This Row],[угол обхв4]]</f>
        <v>0</v>
      </c>
      <c r="CT2829" s="14">
        <f>Таблица1[[#This Row],[Lкан_прям, мм]]+Таблица1[[#This Row],[Lкан_дуг, мм]]+Таблица1[[#This Row],[Lкан_леб,мм]]</f>
        <v>0</v>
      </c>
      <c r="CU2829" s="16">
        <f>Таблица1[[#This Row],[Lкан_леб,мм]]</f>
        <v>0</v>
      </c>
      <c r="CV2829" s="14">
        <f>2534431-(Таблица1[[#This Row],[Т23]]+Таблица1[[#This Row],[угол обхв3]])</f>
        <v>2534431</v>
      </c>
      <c r="CW2829" s="50">
        <f>SUM(X2829:AC2829,AD2829:AI2829)-Таблица1[[#This Row],[lподв_min, мм]]</f>
        <v>0</v>
      </c>
      <c r="CX2829" s="17">
        <f>CW3268-Таблица1[[#This Row],[Суммарная длина каната]]</f>
        <v>-2534431</v>
      </c>
    </row>
    <row r="2830" spans="74:102" x14ac:dyDescent="0.25">
      <c r="BV2830" s="14">
        <f>Таблица1[[#This Row],[Lкан_леб,мм]]</f>
        <v>0</v>
      </c>
      <c r="BW2830" s="50">
        <f>Таблица1[[#This Row],[угол обхв4]]+Таблица1[[#This Row],[Lдуг 3,мм]]</f>
        <v>0</v>
      </c>
      <c r="BX2830" s="54">
        <f>Таблица1[[#This Row],[угол обхв5]]+Таблица1[[#This Row],[Y5, мм]]</f>
        <v>0</v>
      </c>
      <c r="BY2830" s="14">
        <f>Таблица1[[#This Row],[угол обхв6]]+Таблица1[[#This Row],[Lдуг 4,мм]]</f>
        <v>0</v>
      </c>
      <c r="BZ2830" s="14">
        <f>Таблица1[[#This Row],[Т1]]+Таблица1[[#This Row],[X6, мм]]</f>
        <v>0</v>
      </c>
      <c r="CA2830" s="14">
        <f>Таблица1[[#This Row],[Т2]]+Таблица1[[#This Row],[Lдуг 5,мм]]</f>
        <v>0</v>
      </c>
      <c r="CB2830" s="14">
        <f>Таблица1[[#This Row],[Т3]]+Таблица1[[#This Row],[Y6, мм]]</f>
        <v>0</v>
      </c>
      <c r="CC2830" s="14">
        <f>Таблица1[[#This Row],[Т4]]+Таблица1[[#This Row],[Lдуг 6,мм]]</f>
        <v>0</v>
      </c>
      <c r="CD2830" s="14">
        <f>Таблица1[[#This Row],[Т5]]+Таблица1[[#This Row],[Lдуг 1,мм]]</f>
        <v>0</v>
      </c>
      <c r="CE2830" s="14">
        <f>Таблица1[[#This Row],[Т6]]+Таблица1[[#This Row],[Lпрям1, мм]]</f>
        <v>0</v>
      </c>
      <c r="CF2830" s="15">
        <f>Таблица1[[#This Row],[Т7]]+Таблица1[[#This Row],[Lдуг 2,мм]]</f>
        <v>0</v>
      </c>
      <c r="CG2830" s="14">
        <f>Таблица1[[#This Row],[Т8]]+Таблица1[[#This Row],[Lпрям2, мм]]</f>
        <v>0</v>
      </c>
      <c r="CH2830" s="14">
        <f>Таблица1[[#This Row],[Т9]]-Таблица1[[#This Row],[Т9]]</f>
        <v>0</v>
      </c>
      <c r="CI2830" s="50">
        <f>Таблица1[[#This Row],[Т9]]-Таблица1[[#This Row],[Т8]]</f>
        <v>0</v>
      </c>
      <c r="CJ2830" s="54">
        <f>Таблица1[[#This Row],[Т9]]-Таблица1[[#This Row],[Т7]]</f>
        <v>0</v>
      </c>
      <c r="CK2830" s="14">
        <f>Таблица1[[#This Row],[Т9]]-Таблица1[[#This Row],[Т6]]</f>
        <v>0</v>
      </c>
      <c r="CL2830" s="14">
        <f>Таблица1[[#This Row],[Т9]]-Таблица1[[#This Row],[Т5]]</f>
        <v>0</v>
      </c>
      <c r="CM2830" s="14">
        <f>Таблица1[[#This Row],[Т9]]-Таблица1[[#This Row],[Т4]]</f>
        <v>0</v>
      </c>
      <c r="CN2830" s="14">
        <f>Таблица1[[#This Row],[Т9]]-Таблица1[[#This Row],[Т3]]</f>
        <v>0</v>
      </c>
      <c r="CO2830" s="14">
        <f>Таблица1[[#This Row],[Т9]]-Таблица1[[#This Row],[Т2]]</f>
        <v>0</v>
      </c>
      <c r="CP2830" s="14">
        <f>Таблица1[[#This Row],[Т9]]-Таблица1[[#This Row],[Т1]]</f>
        <v>0</v>
      </c>
      <c r="CQ2830" s="14">
        <f>Таблица1[[#This Row],[Т9]]-Таблица1[[#This Row],[угол обхв6]]</f>
        <v>0</v>
      </c>
      <c r="CR2830" s="14">
        <f>Таблица1[[#This Row],[Т9]]-Таблица1[[#This Row],[угол обхв5]]</f>
        <v>0</v>
      </c>
      <c r="CS2830" s="14">
        <f>Таблица1[[#This Row],[Т9]]-Таблица1[[#This Row],[угол обхв4]]</f>
        <v>0</v>
      </c>
      <c r="CT2830" s="14">
        <f>Таблица1[[#This Row],[Lкан_прям, мм]]+Таблица1[[#This Row],[Lкан_дуг, мм]]+Таблица1[[#This Row],[Lкан_леб,мм]]</f>
        <v>0</v>
      </c>
      <c r="CU2830" s="16">
        <f>Таблица1[[#This Row],[Lкан_леб,мм]]</f>
        <v>0</v>
      </c>
      <c r="CV2830" s="14">
        <f>2534431-(Таблица1[[#This Row],[Т23]]+Таблица1[[#This Row],[угол обхв3]])</f>
        <v>2534431</v>
      </c>
      <c r="CW2830" s="50">
        <f>SUM(X2830:AC2830,AD2830:AI2830)-Таблица1[[#This Row],[lподв_min, мм]]</f>
        <v>0</v>
      </c>
      <c r="CX2830" s="17">
        <f>CW3269-Таблица1[[#This Row],[Суммарная длина каната]]</f>
        <v>-2534431</v>
      </c>
    </row>
    <row r="2831" spans="74:102" x14ac:dyDescent="0.25">
      <c r="BV2831" s="14">
        <f>Таблица1[[#This Row],[Lкан_леб,мм]]</f>
        <v>0</v>
      </c>
      <c r="BW2831" s="50">
        <f>Таблица1[[#This Row],[угол обхв4]]+Таблица1[[#This Row],[Lдуг 3,мм]]</f>
        <v>0</v>
      </c>
      <c r="BX2831" s="54">
        <f>Таблица1[[#This Row],[угол обхв5]]+Таблица1[[#This Row],[Y5, мм]]</f>
        <v>0</v>
      </c>
      <c r="BY2831" s="14">
        <f>Таблица1[[#This Row],[угол обхв6]]+Таблица1[[#This Row],[Lдуг 4,мм]]</f>
        <v>0</v>
      </c>
      <c r="BZ2831" s="14">
        <f>Таблица1[[#This Row],[Т1]]+Таблица1[[#This Row],[X6, мм]]</f>
        <v>0</v>
      </c>
      <c r="CA2831" s="14">
        <f>Таблица1[[#This Row],[Т2]]+Таблица1[[#This Row],[Lдуг 5,мм]]</f>
        <v>0</v>
      </c>
      <c r="CB2831" s="14">
        <f>Таблица1[[#This Row],[Т3]]+Таблица1[[#This Row],[Y6, мм]]</f>
        <v>0</v>
      </c>
      <c r="CC2831" s="14">
        <f>Таблица1[[#This Row],[Т4]]+Таблица1[[#This Row],[Lдуг 6,мм]]</f>
        <v>0</v>
      </c>
      <c r="CD2831" s="14">
        <f>Таблица1[[#This Row],[Т5]]+Таблица1[[#This Row],[Lдуг 1,мм]]</f>
        <v>0</v>
      </c>
      <c r="CE2831" s="14">
        <f>Таблица1[[#This Row],[Т6]]+Таблица1[[#This Row],[Lпрям1, мм]]</f>
        <v>0</v>
      </c>
      <c r="CF2831" s="15">
        <f>Таблица1[[#This Row],[Т7]]+Таблица1[[#This Row],[Lдуг 2,мм]]</f>
        <v>0</v>
      </c>
      <c r="CG2831" s="14">
        <f>Таблица1[[#This Row],[Т8]]+Таблица1[[#This Row],[Lпрям2, мм]]</f>
        <v>0</v>
      </c>
      <c r="CH2831" s="14">
        <f>Таблица1[[#This Row],[Т9]]-Таблица1[[#This Row],[Т9]]</f>
        <v>0</v>
      </c>
      <c r="CI2831" s="50">
        <f>Таблица1[[#This Row],[Т9]]-Таблица1[[#This Row],[Т8]]</f>
        <v>0</v>
      </c>
      <c r="CJ2831" s="54">
        <f>Таблица1[[#This Row],[Т9]]-Таблица1[[#This Row],[Т7]]</f>
        <v>0</v>
      </c>
      <c r="CK2831" s="14">
        <f>Таблица1[[#This Row],[Т9]]-Таблица1[[#This Row],[Т6]]</f>
        <v>0</v>
      </c>
      <c r="CL2831" s="14">
        <f>Таблица1[[#This Row],[Т9]]-Таблица1[[#This Row],[Т5]]</f>
        <v>0</v>
      </c>
      <c r="CM2831" s="14">
        <f>Таблица1[[#This Row],[Т9]]-Таблица1[[#This Row],[Т4]]</f>
        <v>0</v>
      </c>
      <c r="CN2831" s="14">
        <f>Таблица1[[#This Row],[Т9]]-Таблица1[[#This Row],[Т3]]</f>
        <v>0</v>
      </c>
      <c r="CO2831" s="14">
        <f>Таблица1[[#This Row],[Т9]]-Таблица1[[#This Row],[Т2]]</f>
        <v>0</v>
      </c>
      <c r="CP2831" s="14">
        <f>Таблица1[[#This Row],[Т9]]-Таблица1[[#This Row],[Т1]]</f>
        <v>0</v>
      </c>
      <c r="CQ2831" s="14">
        <f>Таблица1[[#This Row],[Т9]]-Таблица1[[#This Row],[угол обхв6]]</f>
        <v>0</v>
      </c>
      <c r="CR2831" s="14">
        <f>Таблица1[[#This Row],[Т9]]-Таблица1[[#This Row],[угол обхв5]]</f>
        <v>0</v>
      </c>
      <c r="CS2831" s="14">
        <f>Таблица1[[#This Row],[Т9]]-Таблица1[[#This Row],[угол обхв4]]</f>
        <v>0</v>
      </c>
      <c r="CT2831" s="14">
        <f>Таблица1[[#This Row],[Lкан_прям, мм]]+Таблица1[[#This Row],[Lкан_дуг, мм]]+Таблица1[[#This Row],[Lкан_леб,мм]]</f>
        <v>0</v>
      </c>
      <c r="CU2831" s="16">
        <f>Таблица1[[#This Row],[Lкан_леб,мм]]</f>
        <v>0</v>
      </c>
      <c r="CV2831" s="14">
        <f>2534431-(Таблица1[[#This Row],[Т23]]+Таблица1[[#This Row],[угол обхв3]])</f>
        <v>2534431</v>
      </c>
      <c r="CW2831" s="50">
        <f>SUM(X2831:AC2831,AD2831:AI2831)-Таблица1[[#This Row],[lподв_min, мм]]</f>
        <v>0</v>
      </c>
      <c r="CX2831" s="17">
        <f>CW3270-Таблица1[[#This Row],[Суммарная длина каната]]</f>
        <v>-2534431</v>
      </c>
    </row>
    <row r="2832" spans="74:102" x14ac:dyDescent="0.25">
      <c r="BV2832" s="14">
        <f>Таблица1[[#This Row],[Lкан_леб,мм]]</f>
        <v>0</v>
      </c>
      <c r="BW2832" s="50">
        <f>Таблица1[[#This Row],[угол обхв4]]+Таблица1[[#This Row],[Lдуг 3,мм]]</f>
        <v>0</v>
      </c>
      <c r="BX2832" s="54">
        <f>Таблица1[[#This Row],[угол обхв5]]+Таблица1[[#This Row],[Y5, мм]]</f>
        <v>0</v>
      </c>
      <c r="BY2832" s="14">
        <f>Таблица1[[#This Row],[угол обхв6]]+Таблица1[[#This Row],[Lдуг 4,мм]]</f>
        <v>0</v>
      </c>
      <c r="BZ2832" s="14">
        <f>Таблица1[[#This Row],[Т1]]+Таблица1[[#This Row],[X6, мм]]</f>
        <v>0</v>
      </c>
      <c r="CA2832" s="14">
        <f>Таблица1[[#This Row],[Т2]]+Таблица1[[#This Row],[Lдуг 5,мм]]</f>
        <v>0</v>
      </c>
      <c r="CB2832" s="14">
        <f>Таблица1[[#This Row],[Т3]]+Таблица1[[#This Row],[Y6, мм]]</f>
        <v>0</v>
      </c>
      <c r="CC2832" s="14">
        <f>Таблица1[[#This Row],[Т4]]+Таблица1[[#This Row],[Lдуг 6,мм]]</f>
        <v>0</v>
      </c>
      <c r="CD2832" s="14">
        <f>Таблица1[[#This Row],[Т5]]+Таблица1[[#This Row],[Lдуг 1,мм]]</f>
        <v>0</v>
      </c>
      <c r="CE2832" s="14">
        <f>Таблица1[[#This Row],[Т6]]+Таблица1[[#This Row],[Lпрям1, мм]]</f>
        <v>0</v>
      </c>
      <c r="CF2832" s="15">
        <f>Таблица1[[#This Row],[Т7]]+Таблица1[[#This Row],[Lдуг 2,мм]]</f>
        <v>0</v>
      </c>
      <c r="CG2832" s="14">
        <f>Таблица1[[#This Row],[Т8]]+Таблица1[[#This Row],[Lпрям2, мм]]</f>
        <v>0</v>
      </c>
      <c r="CH2832" s="14">
        <f>Таблица1[[#This Row],[Т9]]-Таблица1[[#This Row],[Т9]]</f>
        <v>0</v>
      </c>
      <c r="CI2832" s="50">
        <f>Таблица1[[#This Row],[Т9]]-Таблица1[[#This Row],[Т8]]</f>
        <v>0</v>
      </c>
      <c r="CJ2832" s="54">
        <f>Таблица1[[#This Row],[Т9]]-Таблица1[[#This Row],[Т7]]</f>
        <v>0</v>
      </c>
      <c r="CK2832" s="14">
        <f>Таблица1[[#This Row],[Т9]]-Таблица1[[#This Row],[Т6]]</f>
        <v>0</v>
      </c>
      <c r="CL2832" s="14">
        <f>Таблица1[[#This Row],[Т9]]-Таблица1[[#This Row],[Т5]]</f>
        <v>0</v>
      </c>
      <c r="CM2832" s="14">
        <f>Таблица1[[#This Row],[Т9]]-Таблица1[[#This Row],[Т4]]</f>
        <v>0</v>
      </c>
      <c r="CN2832" s="14">
        <f>Таблица1[[#This Row],[Т9]]-Таблица1[[#This Row],[Т3]]</f>
        <v>0</v>
      </c>
      <c r="CO2832" s="14">
        <f>Таблица1[[#This Row],[Т9]]-Таблица1[[#This Row],[Т2]]</f>
        <v>0</v>
      </c>
      <c r="CP2832" s="14">
        <f>Таблица1[[#This Row],[Т9]]-Таблица1[[#This Row],[Т1]]</f>
        <v>0</v>
      </c>
      <c r="CQ2832" s="14">
        <f>Таблица1[[#This Row],[Т9]]-Таблица1[[#This Row],[угол обхв6]]</f>
        <v>0</v>
      </c>
      <c r="CR2832" s="14">
        <f>Таблица1[[#This Row],[Т9]]-Таблица1[[#This Row],[угол обхв5]]</f>
        <v>0</v>
      </c>
      <c r="CS2832" s="14">
        <f>Таблица1[[#This Row],[Т9]]-Таблица1[[#This Row],[угол обхв4]]</f>
        <v>0</v>
      </c>
      <c r="CT2832" s="14">
        <f>Таблица1[[#This Row],[Lкан_прям, мм]]+Таблица1[[#This Row],[Lкан_дуг, мм]]+Таблица1[[#This Row],[Lкан_леб,мм]]</f>
        <v>0</v>
      </c>
      <c r="CU2832" s="16">
        <f>Таблица1[[#This Row],[Lкан_леб,мм]]</f>
        <v>0</v>
      </c>
      <c r="CV2832" s="14">
        <f>2534431-(Таблица1[[#This Row],[Т23]]+Таблица1[[#This Row],[угол обхв3]])</f>
        <v>2534431</v>
      </c>
      <c r="CW2832" s="50">
        <f>SUM(X2832:AC2832,AD2832:AI2832)-Таблица1[[#This Row],[lподв_min, мм]]</f>
        <v>0</v>
      </c>
      <c r="CX2832" s="17">
        <f>CW3271-Таблица1[[#This Row],[Суммарная длина каната]]</f>
        <v>-2534431</v>
      </c>
    </row>
    <row r="2833" spans="74:102" x14ac:dyDescent="0.25">
      <c r="BV2833" s="14">
        <f>Таблица1[[#This Row],[Lкан_леб,мм]]</f>
        <v>0</v>
      </c>
      <c r="BW2833" s="50">
        <f>Таблица1[[#This Row],[угол обхв4]]+Таблица1[[#This Row],[Lдуг 3,мм]]</f>
        <v>0</v>
      </c>
      <c r="BX2833" s="54">
        <f>Таблица1[[#This Row],[угол обхв5]]+Таблица1[[#This Row],[Y5, мм]]</f>
        <v>0</v>
      </c>
      <c r="BY2833" s="14">
        <f>Таблица1[[#This Row],[угол обхв6]]+Таблица1[[#This Row],[Lдуг 4,мм]]</f>
        <v>0</v>
      </c>
      <c r="BZ2833" s="14">
        <f>Таблица1[[#This Row],[Т1]]+Таблица1[[#This Row],[X6, мм]]</f>
        <v>0</v>
      </c>
      <c r="CA2833" s="14">
        <f>Таблица1[[#This Row],[Т2]]+Таблица1[[#This Row],[Lдуг 5,мм]]</f>
        <v>0</v>
      </c>
      <c r="CB2833" s="14">
        <f>Таблица1[[#This Row],[Т3]]+Таблица1[[#This Row],[Y6, мм]]</f>
        <v>0</v>
      </c>
      <c r="CC2833" s="14">
        <f>Таблица1[[#This Row],[Т4]]+Таблица1[[#This Row],[Lдуг 6,мм]]</f>
        <v>0</v>
      </c>
      <c r="CD2833" s="14">
        <f>Таблица1[[#This Row],[Т5]]+Таблица1[[#This Row],[Lдуг 1,мм]]</f>
        <v>0</v>
      </c>
      <c r="CE2833" s="14">
        <f>Таблица1[[#This Row],[Т6]]+Таблица1[[#This Row],[Lпрям1, мм]]</f>
        <v>0</v>
      </c>
      <c r="CF2833" s="15">
        <f>Таблица1[[#This Row],[Т7]]+Таблица1[[#This Row],[Lдуг 2,мм]]</f>
        <v>0</v>
      </c>
      <c r="CG2833" s="14">
        <f>Таблица1[[#This Row],[Т8]]+Таблица1[[#This Row],[Lпрям2, мм]]</f>
        <v>0</v>
      </c>
      <c r="CH2833" s="14">
        <f>Таблица1[[#This Row],[Т9]]-Таблица1[[#This Row],[Т9]]</f>
        <v>0</v>
      </c>
      <c r="CI2833" s="50">
        <f>Таблица1[[#This Row],[Т9]]-Таблица1[[#This Row],[Т8]]</f>
        <v>0</v>
      </c>
      <c r="CJ2833" s="54">
        <f>Таблица1[[#This Row],[Т9]]-Таблица1[[#This Row],[Т7]]</f>
        <v>0</v>
      </c>
      <c r="CK2833" s="14">
        <f>Таблица1[[#This Row],[Т9]]-Таблица1[[#This Row],[Т6]]</f>
        <v>0</v>
      </c>
      <c r="CL2833" s="14">
        <f>Таблица1[[#This Row],[Т9]]-Таблица1[[#This Row],[Т5]]</f>
        <v>0</v>
      </c>
      <c r="CM2833" s="14">
        <f>Таблица1[[#This Row],[Т9]]-Таблица1[[#This Row],[Т4]]</f>
        <v>0</v>
      </c>
      <c r="CN2833" s="14">
        <f>Таблица1[[#This Row],[Т9]]-Таблица1[[#This Row],[Т3]]</f>
        <v>0</v>
      </c>
      <c r="CO2833" s="14">
        <f>Таблица1[[#This Row],[Т9]]-Таблица1[[#This Row],[Т2]]</f>
        <v>0</v>
      </c>
      <c r="CP2833" s="14">
        <f>Таблица1[[#This Row],[Т9]]-Таблица1[[#This Row],[Т1]]</f>
        <v>0</v>
      </c>
      <c r="CQ2833" s="14">
        <f>Таблица1[[#This Row],[Т9]]-Таблица1[[#This Row],[угол обхв6]]</f>
        <v>0</v>
      </c>
      <c r="CR2833" s="14">
        <f>Таблица1[[#This Row],[Т9]]-Таблица1[[#This Row],[угол обхв5]]</f>
        <v>0</v>
      </c>
      <c r="CS2833" s="14">
        <f>Таблица1[[#This Row],[Т9]]-Таблица1[[#This Row],[угол обхв4]]</f>
        <v>0</v>
      </c>
      <c r="CT2833" s="14">
        <f>Таблица1[[#This Row],[Lкан_прям, мм]]+Таблица1[[#This Row],[Lкан_дуг, мм]]+Таблица1[[#This Row],[Lкан_леб,мм]]</f>
        <v>0</v>
      </c>
      <c r="CU2833" s="16">
        <f>Таблица1[[#This Row],[Lкан_леб,мм]]</f>
        <v>0</v>
      </c>
      <c r="CV2833" s="14">
        <f>2534431-(Таблица1[[#This Row],[Т23]]+Таблица1[[#This Row],[угол обхв3]])</f>
        <v>2534431</v>
      </c>
      <c r="CW2833" s="50">
        <f>SUM(X2833:AC2833,AD2833:AI2833)-Таблица1[[#This Row],[lподв_min, мм]]</f>
        <v>0</v>
      </c>
      <c r="CX2833" s="17">
        <f>CW3272-Таблица1[[#This Row],[Суммарная длина каната]]</f>
        <v>-2534431</v>
      </c>
    </row>
    <row r="2834" spans="74:102" x14ac:dyDescent="0.25">
      <c r="BV2834" s="14">
        <f>Таблица1[[#This Row],[Lкан_леб,мм]]</f>
        <v>0</v>
      </c>
      <c r="BW2834" s="50">
        <f>Таблица1[[#This Row],[угол обхв4]]+Таблица1[[#This Row],[Lдуг 3,мм]]</f>
        <v>0</v>
      </c>
      <c r="BX2834" s="54">
        <f>Таблица1[[#This Row],[угол обхв5]]+Таблица1[[#This Row],[Y5, мм]]</f>
        <v>0</v>
      </c>
      <c r="BY2834" s="14">
        <f>Таблица1[[#This Row],[угол обхв6]]+Таблица1[[#This Row],[Lдуг 4,мм]]</f>
        <v>0</v>
      </c>
      <c r="BZ2834" s="14">
        <f>Таблица1[[#This Row],[Т1]]+Таблица1[[#This Row],[X6, мм]]</f>
        <v>0</v>
      </c>
      <c r="CA2834" s="14">
        <f>Таблица1[[#This Row],[Т2]]+Таблица1[[#This Row],[Lдуг 5,мм]]</f>
        <v>0</v>
      </c>
      <c r="CB2834" s="14">
        <f>Таблица1[[#This Row],[Т3]]+Таблица1[[#This Row],[Y6, мм]]</f>
        <v>0</v>
      </c>
      <c r="CC2834" s="14">
        <f>Таблица1[[#This Row],[Т4]]+Таблица1[[#This Row],[Lдуг 6,мм]]</f>
        <v>0</v>
      </c>
      <c r="CD2834" s="14">
        <f>Таблица1[[#This Row],[Т5]]+Таблица1[[#This Row],[Lдуг 1,мм]]</f>
        <v>0</v>
      </c>
      <c r="CE2834" s="14">
        <f>Таблица1[[#This Row],[Т6]]+Таблица1[[#This Row],[Lпрям1, мм]]</f>
        <v>0</v>
      </c>
      <c r="CF2834" s="15">
        <f>Таблица1[[#This Row],[Т7]]+Таблица1[[#This Row],[Lдуг 2,мм]]</f>
        <v>0</v>
      </c>
      <c r="CG2834" s="14">
        <f>Таблица1[[#This Row],[Т8]]+Таблица1[[#This Row],[Lпрям2, мм]]</f>
        <v>0</v>
      </c>
      <c r="CH2834" s="14">
        <f>Таблица1[[#This Row],[Т9]]-Таблица1[[#This Row],[Т9]]</f>
        <v>0</v>
      </c>
      <c r="CI2834" s="50">
        <f>Таблица1[[#This Row],[Т9]]-Таблица1[[#This Row],[Т8]]</f>
        <v>0</v>
      </c>
      <c r="CJ2834" s="54">
        <f>Таблица1[[#This Row],[Т9]]-Таблица1[[#This Row],[Т7]]</f>
        <v>0</v>
      </c>
      <c r="CK2834" s="14">
        <f>Таблица1[[#This Row],[Т9]]-Таблица1[[#This Row],[Т6]]</f>
        <v>0</v>
      </c>
      <c r="CL2834" s="14">
        <f>Таблица1[[#This Row],[Т9]]-Таблица1[[#This Row],[Т5]]</f>
        <v>0</v>
      </c>
      <c r="CM2834" s="14">
        <f>Таблица1[[#This Row],[Т9]]-Таблица1[[#This Row],[Т4]]</f>
        <v>0</v>
      </c>
      <c r="CN2834" s="14">
        <f>Таблица1[[#This Row],[Т9]]-Таблица1[[#This Row],[Т3]]</f>
        <v>0</v>
      </c>
      <c r="CO2834" s="14">
        <f>Таблица1[[#This Row],[Т9]]-Таблица1[[#This Row],[Т2]]</f>
        <v>0</v>
      </c>
      <c r="CP2834" s="14">
        <f>Таблица1[[#This Row],[Т9]]-Таблица1[[#This Row],[Т1]]</f>
        <v>0</v>
      </c>
      <c r="CQ2834" s="14">
        <f>Таблица1[[#This Row],[Т9]]-Таблица1[[#This Row],[угол обхв6]]</f>
        <v>0</v>
      </c>
      <c r="CR2834" s="14">
        <f>Таблица1[[#This Row],[Т9]]-Таблица1[[#This Row],[угол обхв5]]</f>
        <v>0</v>
      </c>
      <c r="CS2834" s="14">
        <f>Таблица1[[#This Row],[Т9]]-Таблица1[[#This Row],[угол обхв4]]</f>
        <v>0</v>
      </c>
      <c r="CT2834" s="14">
        <f>Таблица1[[#This Row],[Lкан_прям, мм]]+Таблица1[[#This Row],[Lкан_дуг, мм]]+Таблица1[[#This Row],[Lкан_леб,мм]]</f>
        <v>0</v>
      </c>
      <c r="CU2834" s="16">
        <f>Таблица1[[#This Row],[Lкан_леб,мм]]</f>
        <v>0</v>
      </c>
      <c r="CV2834" s="14">
        <f>2534431-(Таблица1[[#This Row],[Т23]]+Таблица1[[#This Row],[угол обхв3]])</f>
        <v>2534431</v>
      </c>
      <c r="CW2834" s="50">
        <f>SUM(X2834:AC2834,AD2834:AI2834)-Таблица1[[#This Row],[lподв_min, мм]]</f>
        <v>0</v>
      </c>
      <c r="CX2834" s="17">
        <f>CW3273-Таблица1[[#This Row],[Суммарная длина каната]]</f>
        <v>-2534431</v>
      </c>
    </row>
    <row r="2835" spans="74:102" x14ac:dyDescent="0.25">
      <c r="BV2835" s="14">
        <f>Таблица1[[#This Row],[Lкан_леб,мм]]</f>
        <v>0</v>
      </c>
      <c r="BW2835" s="50">
        <f>Таблица1[[#This Row],[угол обхв4]]+Таблица1[[#This Row],[Lдуг 3,мм]]</f>
        <v>0</v>
      </c>
      <c r="BX2835" s="54">
        <f>Таблица1[[#This Row],[угол обхв5]]+Таблица1[[#This Row],[Y5, мм]]</f>
        <v>0</v>
      </c>
      <c r="BY2835" s="14">
        <f>Таблица1[[#This Row],[угол обхв6]]+Таблица1[[#This Row],[Lдуг 4,мм]]</f>
        <v>0</v>
      </c>
      <c r="BZ2835" s="14">
        <f>Таблица1[[#This Row],[Т1]]+Таблица1[[#This Row],[X6, мм]]</f>
        <v>0</v>
      </c>
      <c r="CA2835" s="14">
        <f>Таблица1[[#This Row],[Т2]]+Таблица1[[#This Row],[Lдуг 5,мм]]</f>
        <v>0</v>
      </c>
      <c r="CB2835" s="14">
        <f>Таблица1[[#This Row],[Т3]]+Таблица1[[#This Row],[Y6, мм]]</f>
        <v>0</v>
      </c>
      <c r="CC2835" s="14">
        <f>Таблица1[[#This Row],[Т4]]+Таблица1[[#This Row],[Lдуг 6,мм]]</f>
        <v>0</v>
      </c>
      <c r="CD2835" s="14">
        <f>Таблица1[[#This Row],[Т5]]+Таблица1[[#This Row],[Lдуг 1,мм]]</f>
        <v>0</v>
      </c>
      <c r="CE2835" s="14">
        <f>Таблица1[[#This Row],[Т6]]+Таблица1[[#This Row],[Lпрям1, мм]]</f>
        <v>0</v>
      </c>
      <c r="CF2835" s="15">
        <f>Таблица1[[#This Row],[Т7]]+Таблица1[[#This Row],[Lдуг 2,мм]]</f>
        <v>0</v>
      </c>
      <c r="CG2835" s="14">
        <f>Таблица1[[#This Row],[Т8]]+Таблица1[[#This Row],[Lпрям2, мм]]</f>
        <v>0</v>
      </c>
      <c r="CH2835" s="14">
        <f>Таблица1[[#This Row],[Т9]]-Таблица1[[#This Row],[Т9]]</f>
        <v>0</v>
      </c>
      <c r="CI2835" s="50">
        <f>Таблица1[[#This Row],[Т9]]-Таблица1[[#This Row],[Т8]]</f>
        <v>0</v>
      </c>
      <c r="CJ2835" s="54">
        <f>Таблица1[[#This Row],[Т9]]-Таблица1[[#This Row],[Т7]]</f>
        <v>0</v>
      </c>
      <c r="CK2835" s="14">
        <f>Таблица1[[#This Row],[Т9]]-Таблица1[[#This Row],[Т6]]</f>
        <v>0</v>
      </c>
      <c r="CL2835" s="14">
        <f>Таблица1[[#This Row],[Т9]]-Таблица1[[#This Row],[Т5]]</f>
        <v>0</v>
      </c>
      <c r="CM2835" s="14">
        <f>Таблица1[[#This Row],[Т9]]-Таблица1[[#This Row],[Т4]]</f>
        <v>0</v>
      </c>
      <c r="CN2835" s="14">
        <f>Таблица1[[#This Row],[Т9]]-Таблица1[[#This Row],[Т3]]</f>
        <v>0</v>
      </c>
      <c r="CO2835" s="14">
        <f>Таблица1[[#This Row],[Т9]]-Таблица1[[#This Row],[Т2]]</f>
        <v>0</v>
      </c>
      <c r="CP2835" s="14">
        <f>Таблица1[[#This Row],[Т9]]-Таблица1[[#This Row],[Т1]]</f>
        <v>0</v>
      </c>
      <c r="CQ2835" s="14">
        <f>Таблица1[[#This Row],[Т9]]-Таблица1[[#This Row],[угол обхв6]]</f>
        <v>0</v>
      </c>
      <c r="CR2835" s="14">
        <f>Таблица1[[#This Row],[Т9]]-Таблица1[[#This Row],[угол обхв5]]</f>
        <v>0</v>
      </c>
      <c r="CS2835" s="14">
        <f>Таблица1[[#This Row],[Т9]]-Таблица1[[#This Row],[угол обхв4]]</f>
        <v>0</v>
      </c>
      <c r="CT2835" s="14">
        <f>Таблица1[[#This Row],[Lкан_прям, мм]]+Таблица1[[#This Row],[Lкан_дуг, мм]]+Таблица1[[#This Row],[Lкан_леб,мм]]</f>
        <v>0</v>
      </c>
      <c r="CU2835" s="16">
        <f>Таблица1[[#This Row],[Lкан_леб,мм]]</f>
        <v>0</v>
      </c>
      <c r="CV2835" s="14">
        <f>2534431-(Таблица1[[#This Row],[Т23]]+Таблица1[[#This Row],[угол обхв3]])</f>
        <v>2534431</v>
      </c>
      <c r="CW2835" s="50">
        <f>SUM(X2835:AC2835,AD2835:AI2835)-Таблица1[[#This Row],[lподв_min, мм]]</f>
        <v>0</v>
      </c>
      <c r="CX2835" s="17">
        <f>CW3274-Таблица1[[#This Row],[Суммарная длина каната]]</f>
        <v>-2534431</v>
      </c>
    </row>
    <row r="2836" spans="74:102" x14ac:dyDescent="0.25">
      <c r="BV2836" s="14">
        <f>Таблица1[[#This Row],[Lкан_леб,мм]]</f>
        <v>0</v>
      </c>
      <c r="BW2836" s="50">
        <f>Таблица1[[#This Row],[угол обхв4]]+Таблица1[[#This Row],[Lдуг 3,мм]]</f>
        <v>0</v>
      </c>
      <c r="BX2836" s="54">
        <f>Таблица1[[#This Row],[угол обхв5]]+Таблица1[[#This Row],[Y5, мм]]</f>
        <v>0</v>
      </c>
      <c r="BY2836" s="14">
        <f>Таблица1[[#This Row],[угол обхв6]]+Таблица1[[#This Row],[Lдуг 4,мм]]</f>
        <v>0</v>
      </c>
      <c r="BZ2836" s="14">
        <f>Таблица1[[#This Row],[Т1]]+Таблица1[[#This Row],[X6, мм]]</f>
        <v>0</v>
      </c>
      <c r="CA2836" s="14">
        <f>Таблица1[[#This Row],[Т2]]+Таблица1[[#This Row],[Lдуг 5,мм]]</f>
        <v>0</v>
      </c>
      <c r="CB2836" s="14">
        <f>Таблица1[[#This Row],[Т3]]+Таблица1[[#This Row],[Y6, мм]]</f>
        <v>0</v>
      </c>
      <c r="CC2836" s="14">
        <f>Таблица1[[#This Row],[Т4]]+Таблица1[[#This Row],[Lдуг 6,мм]]</f>
        <v>0</v>
      </c>
      <c r="CD2836" s="14">
        <f>Таблица1[[#This Row],[Т5]]+Таблица1[[#This Row],[Lдуг 1,мм]]</f>
        <v>0</v>
      </c>
      <c r="CE2836" s="14">
        <f>Таблица1[[#This Row],[Т6]]+Таблица1[[#This Row],[Lпрям1, мм]]</f>
        <v>0</v>
      </c>
      <c r="CF2836" s="15">
        <f>Таблица1[[#This Row],[Т7]]+Таблица1[[#This Row],[Lдуг 2,мм]]</f>
        <v>0</v>
      </c>
      <c r="CG2836" s="14">
        <f>Таблица1[[#This Row],[Т8]]+Таблица1[[#This Row],[Lпрям2, мм]]</f>
        <v>0</v>
      </c>
      <c r="CH2836" s="14">
        <f>Таблица1[[#This Row],[Т9]]-Таблица1[[#This Row],[Т9]]</f>
        <v>0</v>
      </c>
      <c r="CI2836" s="50">
        <f>Таблица1[[#This Row],[Т9]]-Таблица1[[#This Row],[Т8]]</f>
        <v>0</v>
      </c>
      <c r="CJ2836" s="54">
        <f>Таблица1[[#This Row],[Т9]]-Таблица1[[#This Row],[Т7]]</f>
        <v>0</v>
      </c>
      <c r="CK2836" s="14">
        <f>Таблица1[[#This Row],[Т9]]-Таблица1[[#This Row],[Т6]]</f>
        <v>0</v>
      </c>
      <c r="CL2836" s="14">
        <f>Таблица1[[#This Row],[Т9]]-Таблица1[[#This Row],[Т5]]</f>
        <v>0</v>
      </c>
      <c r="CM2836" s="14">
        <f>Таблица1[[#This Row],[Т9]]-Таблица1[[#This Row],[Т4]]</f>
        <v>0</v>
      </c>
      <c r="CN2836" s="14">
        <f>Таблица1[[#This Row],[Т9]]-Таблица1[[#This Row],[Т3]]</f>
        <v>0</v>
      </c>
      <c r="CO2836" s="14">
        <f>Таблица1[[#This Row],[Т9]]-Таблица1[[#This Row],[Т2]]</f>
        <v>0</v>
      </c>
      <c r="CP2836" s="14">
        <f>Таблица1[[#This Row],[Т9]]-Таблица1[[#This Row],[Т1]]</f>
        <v>0</v>
      </c>
      <c r="CQ2836" s="14">
        <f>Таблица1[[#This Row],[Т9]]-Таблица1[[#This Row],[угол обхв6]]</f>
        <v>0</v>
      </c>
      <c r="CR2836" s="14">
        <f>Таблица1[[#This Row],[Т9]]-Таблица1[[#This Row],[угол обхв5]]</f>
        <v>0</v>
      </c>
      <c r="CS2836" s="14">
        <f>Таблица1[[#This Row],[Т9]]-Таблица1[[#This Row],[угол обхв4]]</f>
        <v>0</v>
      </c>
      <c r="CT2836" s="14">
        <f>Таблица1[[#This Row],[Lкан_прям, мм]]+Таблица1[[#This Row],[Lкан_дуг, мм]]+Таблица1[[#This Row],[Lкан_леб,мм]]</f>
        <v>0</v>
      </c>
      <c r="CU2836" s="16">
        <f>Таблица1[[#This Row],[Lкан_леб,мм]]</f>
        <v>0</v>
      </c>
      <c r="CV2836" s="14">
        <f>2534431-(Таблица1[[#This Row],[Т23]]+Таблица1[[#This Row],[угол обхв3]])</f>
        <v>2534431</v>
      </c>
      <c r="CW2836" s="50">
        <f>SUM(X2836:AC2836,AD2836:AI2836)-Таблица1[[#This Row],[lподв_min, мм]]</f>
        <v>0</v>
      </c>
      <c r="CX2836" s="17">
        <f>CW3275-Таблица1[[#This Row],[Суммарная длина каната]]</f>
        <v>-2534431</v>
      </c>
    </row>
    <row r="2837" spans="74:102" x14ac:dyDescent="0.25">
      <c r="BV2837" s="14">
        <f>Таблица1[[#This Row],[Lкан_леб,мм]]</f>
        <v>0</v>
      </c>
      <c r="BW2837" s="50">
        <f>Таблица1[[#This Row],[угол обхв4]]+Таблица1[[#This Row],[Lдуг 3,мм]]</f>
        <v>0</v>
      </c>
      <c r="BX2837" s="54">
        <f>Таблица1[[#This Row],[угол обхв5]]+Таблица1[[#This Row],[Y5, мм]]</f>
        <v>0</v>
      </c>
      <c r="BY2837" s="14">
        <f>Таблица1[[#This Row],[угол обхв6]]+Таблица1[[#This Row],[Lдуг 4,мм]]</f>
        <v>0</v>
      </c>
      <c r="BZ2837" s="14">
        <f>Таблица1[[#This Row],[Т1]]+Таблица1[[#This Row],[X6, мм]]</f>
        <v>0</v>
      </c>
      <c r="CA2837" s="14">
        <f>Таблица1[[#This Row],[Т2]]+Таблица1[[#This Row],[Lдуг 5,мм]]</f>
        <v>0</v>
      </c>
      <c r="CB2837" s="14">
        <f>Таблица1[[#This Row],[Т3]]+Таблица1[[#This Row],[Y6, мм]]</f>
        <v>0</v>
      </c>
      <c r="CC2837" s="14">
        <f>Таблица1[[#This Row],[Т4]]+Таблица1[[#This Row],[Lдуг 6,мм]]</f>
        <v>0</v>
      </c>
      <c r="CD2837" s="14">
        <f>Таблица1[[#This Row],[Т5]]+Таблица1[[#This Row],[Lдуг 1,мм]]</f>
        <v>0</v>
      </c>
      <c r="CE2837" s="14">
        <f>Таблица1[[#This Row],[Т6]]+Таблица1[[#This Row],[Lпрям1, мм]]</f>
        <v>0</v>
      </c>
      <c r="CF2837" s="15">
        <f>Таблица1[[#This Row],[Т7]]+Таблица1[[#This Row],[Lдуг 2,мм]]</f>
        <v>0</v>
      </c>
      <c r="CG2837" s="14">
        <f>Таблица1[[#This Row],[Т8]]+Таблица1[[#This Row],[Lпрям2, мм]]</f>
        <v>0</v>
      </c>
      <c r="CH2837" s="14">
        <f>Таблица1[[#This Row],[Т9]]-Таблица1[[#This Row],[Т9]]</f>
        <v>0</v>
      </c>
      <c r="CI2837" s="50">
        <f>Таблица1[[#This Row],[Т9]]-Таблица1[[#This Row],[Т8]]</f>
        <v>0</v>
      </c>
      <c r="CJ2837" s="54">
        <f>Таблица1[[#This Row],[Т9]]-Таблица1[[#This Row],[Т7]]</f>
        <v>0</v>
      </c>
      <c r="CK2837" s="14">
        <f>Таблица1[[#This Row],[Т9]]-Таблица1[[#This Row],[Т6]]</f>
        <v>0</v>
      </c>
      <c r="CL2837" s="14">
        <f>Таблица1[[#This Row],[Т9]]-Таблица1[[#This Row],[Т5]]</f>
        <v>0</v>
      </c>
      <c r="CM2837" s="14">
        <f>Таблица1[[#This Row],[Т9]]-Таблица1[[#This Row],[Т4]]</f>
        <v>0</v>
      </c>
      <c r="CN2837" s="14">
        <f>Таблица1[[#This Row],[Т9]]-Таблица1[[#This Row],[Т3]]</f>
        <v>0</v>
      </c>
      <c r="CO2837" s="14">
        <f>Таблица1[[#This Row],[Т9]]-Таблица1[[#This Row],[Т2]]</f>
        <v>0</v>
      </c>
      <c r="CP2837" s="14">
        <f>Таблица1[[#This Row],[Т9]]-Таблица1[[#This Row],[Т1]]</f>
        <v>0</v>
      </c>
      <c r="CQ2837" s="14">
        <f>Таблица1[[#This Row],[Т9]]-Таблица1[[#This Row],[угол обхв6]]</f>
        <v>0</v>
      </c>
      <c r="CR2837" s="14">
        <f>Таблица1[[#This Row],[Т9]]-Таблица1[[#This Row],[угол обхв5]]</f>
        <v>0</v>
      </c>
      <c r="CS2837" s="14">
        <f>Таблица1[[#This Row],[Т9]]-Таблица1[[#This Row],[угол обхв4]]</f>
        <v>0</v>
      </c>
      <c r="CT2837" s="14">
        <f>Таблица1[[#This Row],[Lкан_прям, мм]]+Таблица1[[#This Row],[Lкан_дуг, мм]]+Таблица1[[#This Row],[Lкан_леб,мм]]</f>
        <v>0</v>
      </c>
      <c r="CU2837" s="16">
        <f>Таблица1[[#This Row],[Lкан_леб,мм]]</f>
        <v>0</v>
      </c>
      <c r="CV2837" s="14">
        <f>2534431-(Таблица1[[#This Row],[Т23]]+Таблица1[[#This Row],[угол обхв3]])</f>
        <v>2534431</v>
      </c>
      <c r="CW2837" s="50">
        <f>SUM(X2837:AC2837,AD2837:AI2837)-Таблица1[[#This Row],[lподв_min, мм]]</f>
        <v>0</v>
      </c>
      <c r="CX2837" s="17">
        <f>CW3276-Таблица1[[#This Row],[Суммарная длина каната]]</f>
        <v>-2534431</v>
      </c>
    </row>
    <row r="2838" spans="74:102" x14ac:dyDescent="0.25">
      <c r="BV2838" s="14">
        <f>Таблица1[[#This Row],[Lкан_леб,мм]]</f>
        <v>0</v>
      </c>
      <c r="BW2838" s="50">
        <f>Таблица1[[#This Row],[угол обхв4]]+Таблица1[[#This Row],[Lдуг 3,мм]]</f>
        <v>0</v>
      </c>
      <c r="BX2838" s="54">
        <f>Таблица1[[#This Row],[угол обхв5]]+Таблица1[[#This Row],[Y5, мм]]</f>
        <v>0</v>
      </c>
      <c r="BY2838" s="14">
        <f>Таблица1[[#This Row],[угол обхв6]]+Таблица1[[#This Row],[Lдуг 4,мм]]</f>
        <v>0</v>
      </c>
      <c r="BZ2838" s="14">
        <f>Таблица1[[#This Row],[Т1]]+Таблица1[[#This Row],[X6, мм]]</f>
        <v>0</v>
      </c>
      <c r="CA2838" s="14">
        <f>Таблица1[[#This Row],[Т2]]+Таблица1[[#This Row],[Lдуг 5,мм]]</f>
        <v>0</v>
      </c>
      <c r="CB2838" s="14">
        <f>Таблица1[[#This Row],[Т3]]+Таблица1[[#This Row],[Y6, мм]]</f>
        <v>0</v>
      </c>
      <c r="CC2838" s="14">
        <f>Таблица1[[#This Row],[Т4]]+Таблица1[[#This Row],[Lдуг 6,мм]]</f>
        <v>0</v>
      </c>
      <c r="CD2838" s="14">
        <f>Таблица1[[#This Row],[Т5]]+Таблица1[[#This Row],[Lдуг 1,мм]]</f>
        <v>0</v>
      </c>
      <c r="CE2838" s="14">
        <f>Таблица1[[#This Row],[Т6]]+Таблица1[[#This Row],[Lпрям1, мм]]</f>
        <v>0</v>
      </c>
      <c r="CF2838" s="15">
        <f>Таблица1[[#This Row],[Т7]]+Таблица1[[#This Row],[Lдуг 2,мм]]</f>
        <v>0</v>
      </c>
      <c r="CG2838" s="14">
        <f>Таблица1[[#This Row],[Т8]]+Таблица1[[#This Row],[Lпрям2, мм]]</f>
        <v>0</v>
      </c>
      <c r="CH2838" s="14">
        <f>Таблица1[[#This Row],[Т9]]-Таблица1[[#This Row],[Т9]]</f>
        <v>0</v>
      </c>
      <c r="CI2838" s="50">
        <f>Таблица1[[#This Row],[Т9]]-Таблица1[[#This Row],[Т8]]</f>
        <v>0</v>
      </c>
      <c r="CJ2838" s="54">
        <f>Таблица1[[#This Row],[Т9]]-Таблица1[[#This Row],[Т7]]</f>
        <v>0</v>
      </c>
      <c r="CK2838" s="14">
        <f>Таблица1[[#This Row],[Т9]]-Таблица1[[#This Row],[Т6]]</f>
        <v>0</v>
      </c>
      <c r="CL2838" s="14">
        <f>Таблица1[[#This Row],[Т9]]-Таблица1[[#This Row],[Т5]]</f>
        <v>0</v>
      </c>
      <c r="CM2838" s="14">
        <f>Таблица1[[#This Row],[Т9]]-Таблица1[[#This Row],[Т4]]</f>
        <v>0</v>
      </c>
      <c r="CN2838" s="14">
        <f>Таблица1[[#This Row],[Т9]]-Таблица1[[#This Row],[Т3]]</f>
        <v>0</v>
      </c>
      <c r="CO2838" s="14">
        <f>Таблица1[[#This Row],[Т9]]-Таблица1[[#This Row],[Т2]]</f>
        <v>0</v>
      </c>
      <c r="CP2838" s="14">
        <f>Таблица1[[#This Row],[Т9]]-Таблица1[[#This Row],[Т1]]</f>
        <v>0</v>
      </c>
      <c r="CQ2838" s="14">
        <f>Таблица1[[#This Row],[Т9]]-Таблица1[[#This Row],[угол обхв6]]</f>
        <v>0</v>
      </c>
      <c r="CR2838" s="14">
        <f>Таблица1[[#This Row],[Т9]]-Таблица1[[#This Row],[угол обхв5]]</f>
        <v>0</v>
      </c>
      <c r="CS2838" s="14">
        <f>Таблица1[[#This Row],[Т9]]-Таблица1[[#This Row],[угол обхв4]]</f>
        <v>0</v>
      </c>
      <c r="CT2838" s="14">
        <f>Таблица1[[#This Row],[Lкан_прям, мм]]+Таблица1[[#This Row],[Lкан_дуг, мм]]+Таблица1[[#This Row],[Lкан_леб,мм]]</f>
        <v>0</v>
      </c>
      <c r="CU2838" s="16">
        <f>Таблица1[[#This Row],[Lкан_леб,мм]]</f>
        <v>0</v>
      </c>
      <c r="CV2838" s="14">
        <f>2534431-(Таблица1[[#This Row],[Т23]]+Таблица1[[#This Row],[угол обхв3]])</f>
        <v>2534431</v>
      </c>
      <c r="CW2838" s="50">
        <f>SUM(X2838:AC2838,AD2838:AI2838)-Таблица1[[#This Row],[lподв_min, мм]]</f>
        <v>0</v>
      </c>
      <c r="CX2838" s="17">
        <f>CW3277-Таблица1[[#This Row],[Суммарная длина каната]]</f>
        <v>-2534431</v>
      </c>
    </row>
    <row r="2839" spans="74:102" x14ac:dyDescent="0.25">
      <c r="BV2839" s="14">
        <f>Таблица1[[#This Row],[Lкан_леб,мм]]</f>
        <v>0</v>
      </c>
      <c r="BW2839" s="50">
        <f>Таблица1[[#This Row],[угол обхв4]]+Таблица1[[#This Row],[Lдуг 3,мм]]</f>
        <v>0</v>
      </c>
      <c r="BX2839" s="54">
        <f>Таблица1[[#This Row],[угол обхв5]]+Таблица1[[#This Row],[Y5, мм]]</f>
        <v>0</v>
      </c>
      <c r="BY2839" s="14">
        <f>Таблица1[[#This Row],[угол обхв6]]+Таблица1[[#This Row],[Lдуг 4,мм]]</f>
        <v>0</v>
      </c>
      <c r="BZ2839" s="14">
        <f>Таблица1[[#This Row],[Т1]]+Таблица1[[#This Row],[X6, мм]]</f>
        <v>0</v>
      </c>
      <c r="CA2839" s="14">
        <f>Таблица1[[#This Row],[Т2]]+Таблица1[[#This Row],[Lдуг 5,мм]]</f>
        <v>0</v>
      </c>
      <c r="CB2839" s="14">
        <f>Таблица1[[#This Row],[Т3]]+Таблица1[[#This Row],[Y6, мм]]</f>
        <v>0</v>
      </c>
      <c r="CC2839" s="14">
        <f>Таблица1[[#This Row],[Т4]]+Таблица1[[#This Row],[Lдуг 6,мм]]</f>
        <v>0</v>
      </c>
      <c r="CD2839" s="14">
        <f>Таблица1[[#This Row],[Т5]]+Таблица1[[#This Row],[Lдуг 1,мм]]</f>
        <v>0</v>
      </c>
      <c r="CE2839" s="14">
        <f>Таблица1[[#This Row],[Т6]]+Таблица1[[#This Row],[Lпрям1, мм]]</f>
        <v>0</v>
      </c>
      <c r="CF2839" s="15">
        <f>Таблица1[[#This Row],[Т7]]+Таблица1[[#This Row],[Lдуг 2,мм]]</f>
        <v>0</v>
      </c>
      <c r="CG2839" s="14">
        <f>Таблица1[[#This Row],[Т8]]+Таблица1[[#This Row],[Lпрям2, мм]]</f>
        <v>0</v>
      </c>
      <c r="CH2839" s="14">
        <f>Таблица1[[#This Row],[Т9]]-Таблица1[[#This Row],[Т9]]</f>
        <v>0</v>
      </c>
      <c r="CI2839" s="50">
        <f>Таблица1[[#This Row],[Т9]]-Таблица1[[#This Row],[Т8]]</f>
        <v>0</v>
      </c>
      <c r="CJ2839" s="54">
        <f>Таблица1[[#This Row],[Т9]]-Таблица1[[#This Row],[Т7]]</f>
        <v>0</v>
      </c>
      <c r="CK2839" s="14">
        <f>Таблица1[[#This Row],[Т9]]-Таблица1[[#This Row],[Т6]]</f>
        <v>0</v>
      </c>
      <c r="CL2839" s="14">
        <f>Таблица1[[#This Row],[Т9]]-Таблица1[[#This Row],[Т5]]</f>
        <v>0</v>
      </c>
      <c r="CM2839" s="14">
        <f>Таблица1[[#This Row],[Т9]]-Таблица1[[#This Row],[Т4]]</f>
        <v>0</v>
      </c>
      <c r="CN2839" s="14">
        <f>Таблица1[[#This Row],[Т9]]-Таблица1[[#This Row],[Т3]]</f>
        <v>0</v>
      </c>
      <c r="CO2839" s="14">
        <f>Таблица1[[#This Row],[Т9]]-Таблица1[[#This Row],[Т2]]</f>
        <v>0</v>
      </c>
      <c r="CP2839" s="14">
        <f>Таблица1[[#This Row],[Т9]]-Таблица1[[#This Row],[Т1]]</f>
        <v>0</v>
      </c>
      <c r="CQ2839" s="14">
        <f>Таблица1[[#This Row],[Т9]]-Таблица1[[#This Row],[угол обхв6]]</f>
        <v>0</v>
      </c>
      <c r="CR2839" s="14">
        <f>Таблица1[[#This Row],[Т9]]-Таблица1[[#This Row],[угол обхв5]]</f>
        <v>0</v>
      </c>
      <c r="CS2839" s="14">
        <f>Таблица1[[#This Row],[Т9]]-Таблица1[[#This Row],[угол обхв4]]</f>
        <v>0</v>
      </c>
      <c r="CT2839" s="14">
        <f>Таблица1[[#This Row],[Lкан_прям, мм]]+Таблица1[[#This Row],[Lкан_дуг, мм]]+Таблица1[[#This Row],[Lкан_леб,мм]]</f>
        <v>0</v>
      </c>
      <c r="CU2839" s="16">
        <f>Таблица1[[#This Row],[Lкан_леб,мм]]</f>
        <v>0</v>
      </c>
      <c r="CV2839" s="14">
        <f>2534431-(Таблица1[[#This Row],[Т23]]+Таблица1[[#This Row],[угол обхв3]])</f>
        <v>2534431</v>
      </c>
      <c r="CW2839" s="50">
        <f>SUM(X2839:AC2839,AD2839:AI2839)-Таблица1[[#This Row],[lподв_min, мм]]</f>
        <v>0</v>
      </c>
      <c r="CX2839" s="17">
        <f>CW3278-Таблица1[[#This Row],[Суммарная длина каната]]</f>
        <v>-2534431</v>
      </c>
    </row>
    <row r="2840" spans="74:102" x14ac:dyDescent="0.25">
      <c r="BV2840" s="14">
        <f>Таблица1[[#This Row],[Lкан_леб,мм]]</f>
        <v>0</v>
      </c>
      <c r="BW2840" s="50">
        <f>Таблица1[[#This Row],[угол обхв4]]+Таблица1[[#This Row],[Lдуг 3,мм]]</f>
        <v>0</v>
      </c>
      <c r="BX2840" s="54">
        <f>Таблица1[[#This Row],[угол обхв5]]+Таблица1[[#This Row],[Y5, мм]]</f>
        <v>0</v>
      </c>
      <c r="BY2840" s="14">
        <f>Таблица1[[#This Row],[угол обхв6]]+Таблица1[[#This Row],[Lдуг 4,мм]]</f>
        <v>0</v>
      </c>
      <c r="BZ2840" s="14">
        <f>Таблица1[[#This Row],[Т1]]+Таблица1[[#This Row],[X6, мм]]</f>
        <v>0</v>
      </c>
      <c r="CA2840" s="14">
        <f>Таблица1[[#This Row],[Т2]]+Таблица1[[#This Row],[Lдуг 5,мм]]</f>
        <v>0</v>
      </c>
      <c r="CB2840" s="14">
        <f>Таблица1[[#This Row],[Т3]]+Таблица1[[#This Row],[Y6, мм]]</f>
        <v>0</v>
      </c>
      <c r="CC2840" s="14">
        <f>Таблица1[[#This Row],[Т4]]+Таблица1[[#This Row],[Lдуг 6,мм]]</f>
        <v>0</v>
      </c>
      <c r="CD2840" s="14">
        <f>Таблица1[[#This Row],[Т5]]+Таблица1[[#This Row],[Lдуг 1,мм]]</f>
        <v>0</v>
      </c>
      <c r="CE2840" s="14">
        <f>Таблица1[[#This Row],[Т6]]+Таблица1[[#This Row],[Lпрям1, мм]]</f>
        <v>0</v>
      </c>
      <c r="CF2840" s="15">
        <f>Таблица1[[#This Row],[Т7]]+Таблица1[[#This Row],[Lдуг 2,мм]]</f>
        <v>0</v>
      </c>
      <c r="CG2840" s="14">
        <f>Таблица1[[#This Row],[Т8]]+Таблица1[[#This Row],[Lпрям2, мм]]</f>
        <v>0</v>
      </c>
      <c r="CH2840" s="14">
        <f>Таблица1[[#This Row],[Т9]]-Таблица1[[#This Row],[Т9]]</f>
        <v>0</v>
      </c>
      <c r="CI2840" s="50">
        <f>Таблица1[[#This Row],[Т9]]-Таблица1[[#This Row],[Т8]]</f>
        <v>0</v>
      </c>
      <c r="CJ2840" s="54">
        <f>Таблица1[[#This Row],[Т9]]-Таблица1[[#This Row],[Т7]]</f>
        <v>0</v>
      </c>
      <c r="CK2840" s="14">
        <f>Таблица1[[#This Row],[Т9]]-Таблица1[[#This Row],[Т6]]</f>
        <v>0</v>
      </c>
      <c r="CL2840" s="14">
        <f>Таблица1[[#This Row],[Т9]]-Таблица1[[#This Row],[Т5]]</f>
        <v>0</v>
      </c>
      <c r="CM2840" s="14">
        <f>Таблица1[[#This Row],[Т9]]-Таблица1[[#This Row],[Т4]]</f>
        <v>0</v>
      </c>
      <c r="CN2840" s="14">
        <f>Таблица1[[#This Row],[Т9]]-Таблица1[[#This Row],[Т3]]</f>
        <v>0</v>
      </c>
      <c r="CO2840" s="14">
        <f>Таблица1[[#This Row],[Т9]]-Таблица1[[#This Row],[Т2]]</f>
        <v>0</v>
      </c>
      <c r="CP2840" s="14">
        <f>Таблица1[[#This Row],[Т9]]-Таблица1[[#This Row],[Т1]]</f>
        <v>0</v>
      </c>
      <c r="CQ2840" s="14">
        <f>Таблица1[[#This Row],[Т9]]-Таблица1[[#This Row],[угол обхв6]]</f>
        <v>0</v>
      </c>
      <c r="CR2840" s="14">
        <f>Таблица1[[#This Row],[Т9]]-Таблица1[[#This Row],[угол обхв5]]</f>
        <v>0</v>
      </c>
      <c r="CS2840" s="14">
        <f>Таблица1[[#This Row],[Т9]]-Таблица1[[#This Row],[угол обхв4]]</f>
        <v>0</v>
      </c>
      <c r="CT2840" s="14">
        <f>Таблица1[[#This Row],[Lкан_прям, мм]]+Таблица1[[#This Row],[Lкан_дуг, мм]]+Таблица1[[#This Row],[Lкан_леб,мм]]</f>
        <v>0</v>
      </c>
      <c r="CU2840" s="16">
        <f>Таблица1[[#This Row],[Lкан_леб,мм]]</f>
        <v>0</v>
      </c>
      <c r="CV2840" s="14">
        <f>2534431-(Таблица1[[#This Row],[Т23]]+Таблица1[[#This Row],[угол обхв3]])</f>
        <v>2534431</v>
      </c>
      <c r="CW2840" s="50">
        <f>SUM(X2840:AC2840,AD2840:AI2840)-Таблица1[[#This Row],[lподв_min, мм]]</f>
        <v>0</v>
      </c>
      <c r="CX2840" s="17">
        <f>CW3279-Таблица1[[#This Row],[Суммарная длина каната]]</f>
        <v>-2534431</v>
      </c>
    </row>
    <row r="2841" spans="74:102" x14ac:dyDescent="0.25">
      <c r="BV2841" s="14">
        <f>Таблица1[[#This Row],[Lкан_леб,мм]]</f>
        <v>0</v>
      </c>
      <c r="BW2841" s="50">
        <f>Таблица1[[#This Row],[угол обхв4]]+Таблица1[[#This Row],[Lдуг 3,мм]]</f>
        <v>0</v>
      </c>
      <c r="BX2841" s="54">
        <f>Таблица1[[#This Row],[угол обхв5]]+Таблица1[[#This Row],[Y5, мм]]</f>
        <v>0</v>
      </c>
      <c r="BY2841" s="14">
        <f>Таблица1[[#This Row],[угол обхв6]]+Таблица1[[#This Row],[Lдуг 4,мм]]</f>
        <v>0</v>
      </c>
      <c r="BZ2841" s="14">
        <f>Таблица1[[#This Row],[Т1]]+Таблица1[[#This Row],[X6, мм]]</f>
        <v>0</v>
      </c>
      <c r="CA2841" s="14">
        <f>Таблица1[[#This Row],[Т2]]+Таблица1[[#This Row],[Lдуг 5,мм]]</f>
        <v>0</v>
      </c>
      <c r="CB2841" s="14">
        <f>Таблица1[[#This Row],[Т3]]+Таблица1[[#This Row],[Y6, мм]]</f>
        <v>0</v>
      </c>
      <c r="CC2841" s="14">
        <f>Таблица1[[#This Row],[Т4]]+Таблица1[[#This Row],[Lдуг 6,мм]]</f>
        <v>0</v>
      </c>
      <c r="CD2841" s="14">
        <f>Таблица1[[#This Row],[Т5]]+Таблица1[[#This Row],[Lдуг 1,мм]]</f>
        <v>0</v>
      </c>
      <c r="CE2841" s="14">
        <f>Таблица1[[#This Row],[Т6]]+Таблица1[[#This Row],[Lпрям1, мм]]</f>
        <v>0</v>
      </c>
      <c r="CF2841" s="15">
        <f>Таблица1[[#This Row],[Т7]]+Таблица1[[#This Row],[Lдуг 2,мм]]</f>
        <v>0</v>
      </c>
      <c r="CG2841" s="14">
        <f>Таблица1[[#This Row],[Т8]]+Таблица1[[#This Row],[Lпрям2, мм]]</f>
        <v>0</v>
      </c>
      <c r="CH2841" s="14">
        <f>Таблица1[[#This Row],[Т9]]-Таблица1[[#This Row],[Т9]]</f>
        <v>0</v>
      </c>
      <c r="CI2841" s="50">
        <f>Таблица1[[#This Row],[Т9]]-Таблица1[[#This Row],[Т8]]</f>
        <v>0</v>
      </c>
      <c r="CJ2841" s="54">
        <f>Таблица1[[#This Row],[Т9]]-Таблица1[[#This Row],[Т7]]</f>
        <v>0</v>
      </c>
      <c r="CK2841" s="14">
        <f>Таблица1[[#This Row],[Т9]]-Таблица1[[#This Row],[Т6]]</f>
        <v>0</v>
      </c>
      <c r="CL2841" s="14">
        <f>Таблица1[[#This Row],[Т9]]-Таблица1[[#This Row],[Т5]]</f>
        <v>0</v>
      </c>
      <c r="CM2841" s="14">
        <f>Таблица1[[#This Row],[Т9]]-Таблица1[[#This Row],[Т4]]</f>
        <v>0</v>
      </c>
      <c r="CN2841" s="14">
        <f>Таблица1[[#This Row],[Т9]]-Таблица1[[#This Row],[Т3]]</f>
        <v>0</v>
      </c>
      <c r="CO2841" s="14">
        <f>Таблица1[[#This Row],[Т9]]-Таблица1[[#This Row],[Т2]]</f>
        <v>0</v>
      </c>
      <c r="CP2841" s="14">
        <f>Таблица1[[#This Row],[Т9]]-Таблица1[[#This Row],[Т1]]</f>
        <v>0</v>
      </c>
      <c r="CQ2841" s="14">
        <f>Таблица1[[#This Row],[Т9]]-Таблица1[[#This Row],[угол обхв6]]</f>
        <v>0</v>
      </c>
      <c r="CR2841" s="14">
        <f>Таблица1[[#This Row],[Т9]]-Таблица1[[#This Row],[угол обхв5]]</f>
        <v>0</v>
      </c>
      <c r="CS2841" s="14">
        <f>Таблица1[[#This Row],[Т9]]-Таблица1[[#This Row],[угол обхв4]]</f>
        <v>0</v>
      </c>
      <c r="CT2841" s="14">
        <f>Таблица1[[#This Row],[Lкан_прям, мм]]+Таблица1[[#This Row],[Lкан_дуг, мм]]+Таблица1[[#This Row],[Lкан_леб,мм]]</f>
        <v>0</v>
      </c>
      <c r="CU2841" s="16">
        <f>Таблица1[[#This Row],[Lкан_леб,мм]]</f>
        <v>0</v>
      </c>
      <c r="CV2841" s="14">
        <f>2534431-(Таблица1[[#This Row],[Т23]]+Таблица1[[#This Row],[угол обхв3]])</f>
        <v>2534431</v>
      </c>
      <c r="CW2841" s="50">
        <f>SUM(X2841:AC2841,AD2841:AI2841)-Таблица1[[#This Row],[lподв_min, мм]]</f>
        <v>0</v>
      </c>
      <c r="CX2841" s="17">
        <f>CW3280-Таблица1[[#This Row],[Суммарная длина каната]]</f>
        <v>-2534431</v>
      </c>
    </row>
    <row r="2842" spans="74:102" x14ac:dyDescent="0.25">
      <c r="BV2842" s="14">
        <f>Таблица1[[#This Row],[Lкан_леб,мм]]</f>
        <v>0</v>
      </c>
      <c r="BW2842" s="50">
        <f>Таблица1[[#This Row],[угол обхв4]]+Таблица1[[#This Row],[Lдуг 3,мм]]</f>
        <v>0</v>
      </c>
      <c r="BX2842" s="54">
        <f>Таблица1[[#This Row],[угол обхв5]]+Таблица1[[#This Row],[Y5, мм]]</f>
        <v>0</v>
      </c>
      <c r="BY2842" s="14">
        <f>Таблица1[[#This Row],[угол обхв6]]+Таблица1[[#This Row],[Lдуг 4,мм]]</f>
        <v>0</v>
      </c>
      <c r="BZ2842" s="14">
        <f>Таблица1[[#This Row],[Т1]]+Таблица1[[#This Row],[X6, мм]]</f>
        <v>0</v>
      </c>
      <c r="CA2842" s="14">
        <f>Таблица1[[#This Row],[Т2]]+Таблица1[[#This Row],[Lдуг 5,мм]]</f>
        <v>0</v>
      </c>
      <c r="CB2842" s="14">
        <f>Таблица1[[#This Row],[Т3]]+Таблица1[[#This Row],[Y6, мм]]</f>
        <v>0</v>
      </c>
      <c r="CC2842" s="14">
        <f>Таблица1[[#This Row],[Т4]]+Таблица1[[#This Row],[Lдуг 6,мм]]</f>
        <v>0</v>
      </c>
      <c r="CD2842" s="14">
        <f>Таблица1[[#This Row],[Т5]]+Таблица1[[#This Row],[Lдуг 1,мм]]</f>
        <v>0</v>
      </c>
      <c r="CE2842" s="14">
        <f>Таблица1[[#This Row],[Т6]]+Таблица1[[#This Row],[Lпрям1, мм]]</f>
        <v>0</v>
      </c>
      <c r="CF2842" s="15">
        <f>Таблица1[[#This Row],[Т7]]+Таблица1[[#This Row],[Lдуг 2,мм]]</f>
        <v>0</v>
      </c>
      <c r="CG2842" s="14">
        <f>Таблица1[[#This Row],[Т8]]+Таблица1[[#This Row],[Lпрям2, мм]]</f>
        <v>0</v>
      </c>
      <c r="CH2842" s="14">
        <f>Таблица1[[#This Row],[Т9]]-Таблица1[[#This Row],[Т9]]</f>
        <v>0</v>
      </c>
      <c r="CI2842" s="50">
        <f>Таблица1[[#This Row],[Т9]]-Таблица1[[#This Row],[Т8]]</f>
        <v>0</v>
      </c>
      <c r="CJ2842" s="54">
        <f>Таблица1[[#This Row],[Т9]]-Таблица1[[#This Row],[Т7]]</f>
        <v>0</v>
      </c>
      <c r="CK2842" s="14">
        <f>Таблица1[[#This Row],[Т9]]-Таблица1[[#This Row],[Т6]]</f>
        <v>0</v>
      </c>
      <c r="CL2842" s="14">
        <f>Таблица1[[#This Row],[Т9]]-Таблица1[[#This Row],[Т5]]</f>
        <v>0</v>
      </c>
      <c r="CM2842" s="14">
        <f>Таблица1[[#This Row],[Т9]]-Таблица1[[#This Row],[Т4]]</f>
        <v>0</v>
      </c>
      <c r="CN2842" s="14">
        <f>Таблица1[[#This Row],[Т9]]-Таблица1[[#This Row],[Т3]]</f>
        <v>0</v>
      </c>
      <c r="CO2842" s="14">
        <f>Таблица1[[#This Row],[Т9]]-Таблица1[[#This Row],[Т2]]</f>
        <v>0</v>
      </c>
      <c r="CP2842" s="14">
        <f>Таблица1[[#This Row],[Т9]]-Таблица1[[#This Row],[Т1]]</f>
        <v>0</v>
      </c>
      <c r="CQ2842" s="14">
        <f>Таблица1[[#This Row],[Т9]]-Таблица1[[#This Row],[угол обхв6]]</f>
        <v>0</v>
      </c>
      <c r="CR2842" s="14">
        <f>Таблица1[[#This Row],[Т9]]-Таблица1[[#This Row],[угол обхв5]]</f>
        <v>0</v>
      </c>
      <c r="CS2842" s="14">
        <f>Таблица1[[#This Row],[Т9]]-Таблица1[[#This Row],[угол обхв4]]</f>
        <v>0</v>
      </c>
      <c r="CT2842" s="14">
        <f>Таблица1[[#This Row],[Lкан_прям, мм]]+Таблица1[[#This Row],[Lкан_дуг, мм]]+Таблица1[[#This Row],[Lкан_леб,мм]]</f>
        <v>0</v>
      </c>
      <c r="CU2842" s="16">
        <f>Таблица1[[#This Row],[Lкан_леб,мм]]</f>
        <v>0</v>
      </c>
      <c r="CV2842" s="14">
        <f>2534431-(Таблица1[[#This Row],[Т23]]+Таблица1[[#This Row],[угол обхв3]])</f>
        <v>2534431</v>
      </c>
      <c r="CW2842" s="50">
        <f>SUM(X2842:AC2842,AD2842:AI2842)-Таблица1[[#This Row],[lподв_min, мм]]</f>
        <v>0</v>
      </c>
      <c r="CX2842" s="17">
        <f>CW3281-Таблица1[[#This Row],[Суммарная длина каната]]</f>
        <v>-2534431</v>
      </c>
    </row>
    <row r="2843" spans="74:102" x14ac:dyDescent="0.25">
      <c r="BV2843" s="14">
        <f>Таблица1[[#This Row],[Lкан_леб,мм]]</f>
        <v>0</v>
      </c>
      <c r="BW2843" s="50">
        <f>Таблица1[[#This Row],[угол обхв4]]+Таблица1[[#This Row],[Lдуг 3,мм]]</f>
        <v>0</v>
      </c>
      <c r="BX2843" s="54">
        <f>Таблица1[[#This Row],[угол обхв5]]+Таблица1[[#This Row],[Y5, мм]]</f>
        <v>0</v>
      </c>
      <c r="BY2843" s="14">
        <f>Таблица1[[#This Row],[угол обхв6]]+Таблица1[[#This Row],[Lдуг 4,мм]]</f>
        <v>0</v>
      </c>
      <c r="BZ2843" s="14">
        <f>Таблица1[[#This Row],[Т1]]+Таблица1[[#This Row],[X6, мм]]</f>
        <v>0</v>
      </c>
      <c r="CA2843" s="14">
        <f>Таблица1[[#This Row],[Т2]]+Таблица1[[#This Row],[Lдуг 5,мм]]</f>
        <v>0</v>
      </c>
      <c r="CB2843" s="14">
        <f>Таблица1[[#This Row],[Т3]]+Таблица1[[#This Row],[Y6, мм]]</f>
        <v>0</v>
      </c>
      <c r="CC2843" s="14">
        <f>Таблица1[[#This Row],[Т4]]+Таблица1[[#This Row],[Lдуг 6,мм]]</f>
        <v>0</v>
      </c>
      <c r="CD2843" s="14">
        <f>Таблица1[[#This Row],[Т5]]+Таблица1[[#This Row],[Lдуг 1,мм]]</f>
        <v>0</v>
      </c>
      <c r="CE2843" s="14">
        <f>Таблица1[[#This Row],[Т6]]+Таблица1[[#This Row],[Lпрям1, мм]]</f>
        <v>0</v>
      </c>
      <c r="CF2843" s="15">
        <f>Таблица1[[#This Row],[Т7]]+Таблица1[[#This Row],[Lдуг 2,мм]]</f>
        <v>0</v>
      </c>
      <c r="CG2843" s="14">
        <f>Таблица1[[#This Row],[Т8]]+Таблица1[[#This Row],[Lпрям2, мм]]</f>
        <v>0</v>
      </c>
      <c r="CH2843" s="14">
        <f>Таблица1[[#This Row],[Т9]]-Таблица1[[#This Row],[Т9]]</f>
        <v>0</v>
      </c>
      <c r="CI2843" s="50">
        <f>Таблица1[[#This Row],[Т9]]-Таблица1[[#This Row],[Т8]]</f>
        <v>0</v>
      </c>
      <c r="CJ2843" s="54">
        <f>Таблица1[[#This Row],[Т9]]-Таблица1[[#This Row],[Т7]]</f>
        <v>0</v>
      </c>
      <c r="CK2843" s="14">
        <f>Таблица1[[#This Row],[Т9]]-Таблица1[[#This Row],[Т6]]</f>
        <v>0</v>
      </c>
      <c r="CL2843" s="14">
        <f>Таблица1[[#This Row],[Т9]]-Таблица1[[#This Row],[Т5]]</f>
        <v>0</v>
      </c>
      <c r="CM2843" s="14">
        <f>Таблица1[[#This Row],[Т9]]-Таблица1[[#This Row],[Т4]]</f>
        <v>0</v>
      </c>
      <c r="CN2843" s="14">
        <f>Таблица1[[#This Row],[Т9]]-Таблица1[[#This Row],[Т3]]</f>
        <v>0</v>
      </c>
      <c r="CO2843" s="14">
        <f>Таблица1[[#This Row],[Т9]]-Таблица1[[#This Row],[Т2]]</f>
        <v>0</v>
      </c>
      <c r="CP2843" s="14">
        <f>Таблица1[[#This Row],[Т9]]-Таблица1[[#This Row],[Т1]]</f>
        <v>0</v>
      </c>
      <c r="CQ2843" s="14">
        <f>Таблица1[[#This Row],[Т9]]-Таблица1[[#This Row],[угол обхв6]]</f>
        <v>0</v>
      </c>
      <c r="CR2843" s="14">
        <f>Таблица1[[#This Row],[Т9]]-Таблица1[[#This Row],[угол обхв5]]</f>
        <v>0</v>
      </c>
      <c r="CS2843" s="14">
        <f>Таблица1[[#This Row],[Т9]]-Таблица1[[#This Row],[угол обхв4]]</f>
        <v>0</v>
      </c>
      <c r="CT2843" s="14">
        <f>Таблица1[[#This Row],[Lкан_прям, мм]]+Таблица1[[#This Row],[Lкан_дуг, мм]]+Таблица1[[#This Row],[Lкан_леб,мм]]</f>
        <v>0</v>
      </c>
      <c r="CU2843" s="16">
        <f>Таблица1[[#This Row],[Lкан_леб,мм]]</f>
        <v>0</v>
      </c>
      <c r="CV2843" s="14">
        <f>2534431-(Таблица1[[#This Row],[Т23]]+Таблица1[[#This Row],[угол обхв3]])</f>
        <v>2534431</v>
      </c>
      <c r="CW2843" s="50">
        <f>SUM(X2843:AC2843,AD2843:AI2843)-Таблица1[[#This Row],[lподв_min, мм]]</f>
        <v>0</v>
      </c>
      <c r="CX2843" s="17">
        <f>CW3282-Таблица1[[#This Row],[Суммарная длина каната]]</f>
        <v>-2534431</v>
      </c>
    </row>
    <row r="2844" spans="74:102" x14ac:dyDescent="0.25">
      <c r="BV2844" s="14">
        <f>Таблица1[[#This Row],[Lкан_леб,мм]]</f>
        <v>0</v>
      </c>
      <c r="BW2844" s="50">
        <f>Таблица1[[#This Row],[угол обхв4]]+Таблица1[[#This Row],[Lдуг 3,мм]]</f>
        <v>0</v>
      </c>
      <c r="BX2844" s="54">
        <f>Таблица1[[#This Row],[угол обхв5]]+Таблица1[[#This Row],[Y5, мм]]</f>
        <v>0</v>
      </c>
      <c r="BY2844" s="14">
        <f>Таблица1[[#This Row],[угол обхв6]]+Таблица1[[#This Row],[Lдуг 4,мм]]</f>
        <v>0</v>
      </c>
      <c r="BZ2844" s="14">
        <f>Таблица1[[#This Row],[Т1]]+Таблица1[[#This Row],[X6, мм]]</f>
        <v>0</v>
      </c>
      <c r="CA2844" s="14">
        <f>Таблица1[[#This Row],[Т2]]+Таблица1[[#This Row],[Lдуг 5,мм]]</f>
        <v>0</v>
      </c>
      <c r="CB2844" s="14">
        <f>Таблица1[[#This Row],[Т3]]+Таблица1[[#This Row],[Y6, мм]]</f>
        <v>0</v>
      </c>
      <c r="CC2844" s="14">
        <f>Таблица1[[#This Row],[Т4]]+Таблица1[[#This Row],[Lдуг 6,мм]]</f>
        <v>0</v>
      </c>
      <c r="CD2844" s="14">
        <f>Таблица1[[#This Row],[Т5]]+Таблица1[[#This Row],[Lдуг 1,мм]]</f>
        <v>0</v>
      </c>
      <c r="CE2844" s="14">
        <f>Таблица1[[#This Row],[Т6]]+Таблица1[[#This Row],[Lпрям1, мм]]</f>
        <v>0</v>
      </c>
      <c r="CF2844" s="15">
        <f>Таблица1[[#This Row],[Т7]]+Таблица1[[#This Row],[Lдуг 2,мм]]</f>
        <v>0</v>
      </c>
      <c r="CG2844" s="14">
        <f>Таблица1[[#This Row],[Т8]]+Таблица1[[#This Row],[Lпрям2, мм]]</f>
        <v>0</v>
      </c>
      <c r="CH2844" s="14">
        <f>Таблица1[[#This Row],[Т9]]-Таблица1[[#This Row],[Т9]]</f>
        <v>0</v>
      </c>
      <c r="CI2844" s="50">
        <f>Таблица1[[#This Row],[Т9]]-Таблица1[[#This Row],[Т8]]</f>
        <v>0</v>
      </c>
      <c r="CJ2844" s="54">
        <f>Таблица1[[#This Row],[Т9]]-Таблица1[[#This Row],[Т7]]</f>
        <v>0</v>
      </c>
      <c r="CK2844" s="14">
        <f>Таблица1[[#This Row],[Т9]]-Таблица1[[#This Row],[Т6]]</f>
        <v>0</v>
      </c>
      <c r="CL2844" s="14">
        <f>Таблица1[[#This Row],[Т9]]-Таблица1[[#This Row],[Т5]]</f>
        <v>0</v>
      </c>
      <c r="CM2844" s="14">
        <f>Таблица1[[#This Row],[Т9]]-Таблица1[[#This Row],[Т4]]</f>
        <v>0</v>
      </c>
      <c r="CN2844" s="14">
        <f>Таблица1[[#This Row],[Т9]]-Таблица1[[#This Row],[Т3]]</f>
        <v>0</v>
      </c>
      <c r="CO2844" s="14">
        <f>Таблица1[[#This Row],[Т9]]-Таблица1[[#This Row],[Т2]]</f>
        <v>0</v>
      </c>
      <c r="CP2844" s="14">
        <f>Таблица1[[#This Row],[Т9]]-Таблица1[[#This Row],[Т1]]</f>
        <v>0</v>
      </c>
      <c r="CQ2844" s="14">
        <f>Таблица1[[#This Row],[Т9]]-Таблица1[[#This Row],[угол обхв6]]</f>
        <v>0</v>
      </c>
      <c r="CR2844" s="14">
        <f>Таблица1[[#This Row],[Т9]]-Таблица1[[#This Row],[угол обхв5]]</f>
        <v>0</v>
      </c>
      <c r="CS2844" s="14">
        <f>Таблица1[[#This Row],[Т9]]-Таблица1[[#This Row],[угол обхв4]]</f>
        <v>0</v>
      </c>
      <c r="CT2844" s="14">
        <f>Таблица1[[#This Row],[Lкан_прям, мм]]+Таблица1[[#This Row],[Lкан_дуг, мм]]+Таблица1[[#This Row],[Lкан_леб,мм]]</f>
        <v>0</v>
      </c>
      <c r="CU2844" s="16">
        <f>Таблица1[[#This Row],[Lкан_леб,мм]]</f>
        <v>0</v>
      </c>
      <c r="CV2844" s="14">
        <f>2534431-(Таблица1[[#This Row],[Т23]]+Таблица1[[#This Row],[угол обхв3]])</f>
        <v>2534431</v>
      </c>
      <c r="CW2844" s="50">
        <f>SUM(X2844:AC2844,AD2844:AI2844)-Таблица1[[#This Row],[lподв_min, мм]]</f>
        <v>0</v>
      </c>
      <c r="CX2844" s="17">
        <f>CW3283-Таблица1[[#This Row],[Суммарная длина каната]]</f>
        <v>-2534431</v>
      </c>
    </row>
    <row r="2845" spans="74:102" x14ac:dyDescent="0.25">
      <c r="BV2845" s="14">
        <f>Таблица1[[#This Row],[Lкан_леб,мм]]</f>
        <v>0</v>
      </c>
      <c r="BW2845" s="50">
        <f>Таблица1[[#This Row],[угол обхв4]]+Таблица1[[#This Row],[Lдуг 3,мм]]</f>
        <v>0</v>
      </c>
      <c r="BX2845" s="54">
        <f>Таблица1[[#This Row],[угол обхв5]]+Таблица1[[#This Row],[Y5, мм]]</f>
        <v>0</v>
      </c>
      <c r="BY2845" s="14">
        <f>Таблица1[[#This Row],[угол обхв6]]+Таблица1[[#This Row],[Lдуг 4,мм]]</f>
        <v>0</v>
      </c>
      <c r="BZ2845" s="14">
        <f>Таблица1[[#This Row],[Т1]]+Таблица1[[#This Row],[X6, мм]]</f>
        <v>0</v>
      </c>
      <c r="CA2845" s="14">
        <f>Таблица1[[#This Row],[Т2]]+Таблица1[[#This Row],[Lдуг 5,мм]]</f>
        <v>0</v>
      </c>
      <c r="CB2845" s="14">
        <f>Таблица1[[#This Row],[Т3]]+Таблица1[[#This Row],[Y6, мм]]</f>
        <v>0</v>
      </c>
      <c r="CC2845" s="14">
        <f>Таблица1[[#This Row],[Т4]]+Таблица1[[#This Row],[Lдуг 6,мм]]</f>
        <v>0</v>
      </c>
      <c r="CD2845" s="14">
        <f>Таблица1[[#This Row],[Т5]]+Таблица1[[#This Row],[Lдуг 1,мм]]</f>
        <v>0</v>
      </c>
      <c r="CE2845" s="14">
        <f>Таблица1[[#This Row],[Т6]]+Таблица1[[#This Row],[Lпрям1, мм]]</f>
        <v>0</v>
      </c>
      <c r="CF2845" s="15">
        <f>Таблица1[[#This Row],[Т7]]+Таблица1[[#This Row],[Lдуг 2,мм]]</f>
        <v>0</v>
      </c>
      <c r="CG2845" s="14">
        <f>Таблица1[[#This Row],[Т8]]+Таблица1[[#This Row],[Lпрям2, мм]]</f>
        <v>0</v>
      </c>
      <c r="CH2845" s="14">
        <f>Таблица1[[#This Row],[Т9]]-Таблица1[[#This Row],[Т9]]</f>
        <v>0</v>
      </c>
      <c r="CI2845" s="50">
        <f>Таблица1[[#This Row],[Т9]]-Таблица1[[#This Row],[Т8]]</f>
        <v>0</v>
      </c>
      <c r="CJ2845" s="54">
        <f>Таблица1[[#This Row],[Т9]]-Таблица1[[#This Row],[Т7]]</f>
        <v>0</v>
      </c>
      <c r="CK2845" s="14">
        <f>Таблица1[[#This Row],[Т9]]-Таблица1[[#This Row],[Т6]]</f>
        <v>0</v>
      </c>
      <c r="CL2845" s="14">
        <f>Таблица1[[#This Row],[Т9]]-Таблица1[[#This Row],[Т5]]</f>
        <v>0</v>
      </c>
      <c r="CM2845" s="14">
        <f>Таблица1[[#This Row],[Т9]]-Таблица1[[#This Row],[Т4]]</f>
        <v>0</v>
      </c>
      <c r="CN2845" s="14">
        <f>Таблица1[[#This Row],[Т9]]-Таблица1[[#This Row],[Т3]]</f>
        <v>0</v>
      </c>
      <c r="CO2845" s="14">
        <f>Таблица1[[#This Row],[Т9]]-Таблица1[[#This Row],[Т2]]</f>
        <v>0</v>
      </c>
      <c r="CP2845" s="14">
        <f>Таблица1[[#This Row],[Т9]]-Таблица1[[#This Row],[Т1]]</f>
        <v>0</v>
      </c>
      <c r="CQ2845" s="14">
        <f>Таблица1[[#This Row],[Т9]]-Таблица1[[#This Row],[угол обхв6]]</f>
        <v>0</v>
      </c>
      <c r="CR2845" s="14">
        <f>Таблица1[[#This Row],[Т9]]-Таблица1[[#This Row],[угол обхв5]]</f>
        <v>0</v>
      </c>
      <c r="CS2845" s="14">
        <f>Таблица1[[#This Row],[Т9]]-Таблица1[[#This Row],[угол обхв4]]</f>
        <v>0</v>
      </c>
      <c r="CT2845" s="14">
        <f>Таблица1[[#This Row],[Lкан_прям, мм]]+Таблица1[[#This Row],[Lкан_дуг, мм]]+Таблица1[[#This Row],[Lкан_леб,мм]]</f>
        <v>0</v>
      </c>
      <c r="CU2845" s="16">
        <f>Таблица1[[#This Row],[Lкан_леб,мм]]</f>
        <v>0</v>
      </c>
      <c r="CV2845" s="14">
        <f>2534431-(Таблица1[[#This Row],[Т23]]+Таблица1[[#This Row],[угол обхв3]])</f>
        <v>2534431</v>
      </c>
      <c r="CW2845" s="50">
        <f>SUM(X2845:AC2845,AD2845:AI2845)-Таблица1[[#This Row],[lподв_min, мм]]</f>
        <v>0</v>
      </c>
      <c r="CX2845" s="17">
        <f>CW3284-Таблица1[[#This Row],[Суммарная длина каната]]</f>
        <v>-2534431</v>
      </c>
    </row>
    <row r="2846" spans="74:102" x14ac:dyDescent="0.25">
      <c r="BV2846" s="14">
        <f>Таблица1[[#This Row],[Lкан_леб,мм]]</f>
        <v>0</v>
      </c>
      <c r="BW2846" s="50">
        <f>Таблица1[[#This Row],[угол обхв4]]+Таблица1[[#This Row],[Lдуг 3,мм]]</f>
        <v>0</v>
      </c>
      <c r="BX2846" s="54">
        <f>Таблица1[[#This Row],[угол обхв5]]+Таблица1[[#This Row],[Y5, мм]]</f>
        <v>0</v>
      </c>
      <c r="BY2846" s="14">
        <f>Таблица1[[#This Row],[угол обхв6]]+Таблица1[[#This Row],[Lдуг 4,мм]]</f>
        <v>0</v>
      </c>
      <c r="BZ2846" s="14">
        <f>Таблица1[[#This Row],[Т1]]+Таблица1[[#This Row],[X6, мм]]</f>
        <v>0</v>
      </c>
      <c r="CA2846" s="14">
        <f>Таблица1[[#This Row],[Т2]]+Таблица1[[#This Row],[Lдуг 5,мм]]</f>
        <v>0</v>
      </c>
      <c r="CB2846" s="14">
        <f>Таблица1[[#This Row],[Т3]]+Таблица1[[#This Row],[Y6, мм]]</f>
        <v>0</v>
      </c>
      <c r="CC2846" s="14">
        <f>Таблица1[[#This Row],[Т4]]+Таблица1[[#This Row],[Lдуг 6,мм]]</f>
        <v>0</v>
      </c>
      <c r="CD2846" s="14">
        <f>Таблица1[[#This Row],[Т5]]+Таблица1[[#This Row],[Lдуг 1,мм]]</f>
        <v>0</v>
      </c>
      <c r="CE2846" s="14">
        <f>Таблица1[[#This Row],[Т6]]+Таблица1[[#This Row],[Lпрям1, мм]]</f>
        <v>0</v>
      </c>
      <c r="CF2846" s="15">
        <f>Таблица1[[#This Row],[Т7]]+Таблица1[[#This Row],[Lдуг 2,мм]]</f>
        <v>0</v>
      </c>
      <c r="CG2846" s="14">
        <f>Таблица1[[#This Row],[Т8]]+Таблица1[[#This Row],[Lпрям2, мм]]</f>
        <v>0</v>
      </c>
      <c r="CH2846" s="14">
        <f>Таблица1[[#This Row],[Т9]]-Таблица1[[#This Row],[Т9]]</f>
        <v>0</v>
      </c>
      <c r="CI2846" s="50">
        <f>Таблица1[[#This Row],[Т9]]-Таблица1[[#This Row],[Т8]]</f>
        <v>0</v>
      </c>
      <c r="CJ2846" s="54">
        <f>Таблица1[[#This Row],[Т9]]-Таблица1[[#This Row],[Т7]]</f>
        <v>0</v>
      </c>
      <c r="CK2846" s="14">
        <f>Таблица1[[#This Row],[Т9]]-Таблица1[[#This Row],[Т6]]</f>
        <v>0</v>
      </c>
      <c r="CL2846" s="14">
        <f>Таблица1[[#This Row],[Т9]]-Таблица1[[#This Row],[Т5]]</f>
        <v>0</v>
      </c>
      <c r="CM2846" s="14">
        <f>Таблица1[[#This Row],[Т9]]-Таблица1[[#This Row],[Т4]]</f>
        <v>0</v>
      </c>
      <c r="CN2846" s="14">
        <f>Таблица1[[#This Row],[Т9]]-Таблица1[[#This Row],[Т3]]</f>
        <v>0</v>
      </c>
      <c r="CO2846" s="14">
        <f>Таблица1[[#This Row],[Т9]]-Таблица1[[#This Row],[Т2]]</f>
        <v>0</v>
      </c>
      <c r="CP2846" s="14">
        <f>Таблица1[[#This Row],[Т9]]-Таблица1[[#This Row],[Т1]]</f>
        <v>0</v>
      </c>
      <c r="CQ2846" s="14">
        <f>Таблица1[[#This Row],[Т9]]-Таблица1[[#This Row],[угол обхв6]]</f>
        <v>0</v>
      </c>
      <c r="CR2846" s="14">
        <f>Таблица1[[#This Row],[Т9]]-Таблица1[[#This Row],[угол обхв5]]</f>
        <v>0</v>
      </c>
      <c r="CS2846" s="14">
        <f>Таблица1[[#This Row],[Т9]]-Таблица1[[#This Row],[угол обхв4]]</f>
        <v>0</v>
      </c>
      <c r="CT2846" s="14">
        <f>Таблица1[[#This Row],[Lкан_прям, мм]]+Таблица1[[#This Row],[Lкан_дуг, мм]]+Таблица1[[#This Row],[Lкан_леб,мм]]</f>
        <v>0</v>
      </c>
      <c r="CU2846" s="16">
        <f>Таблица1[[#This Row],[Lкан_леб,мм]]</f>
        <v>0</v>
      </c>
      <c r="CV2846" s="14">
        <f>2534431-(Таблица1[[#This Row],[Т23]]+Таблица1[[#This Row],[угол обхв3]])</f>
        <v>2534431</v>
      </c>
      <c r="CW2846" s="50">
        <f>SUM(X2846:AC2846,AD2846:AI2846)-Таблица1[[#This Row],[lподв_min, мм]]</f>
        <v>0</v>
      </c>
      <c r="CX2846" s="17">
        <f>CW3285-Таблица1[[#This Row],[Суммарная длина каната]]</f>
        <v>-2534431</v>
      </c>
    </row>
    <row r="2847" spans="74:102" x14ac:dyDescent="0.25">
      <c r="BV2847" s="14">
        <f>Таблица1[[#This Row],[Lкан_леб,мм]]</f>
        <v>0</v>
      </c>
      <c r="BW2847" s="50">
        <f>Таблица1[[#This Row],[угол обхв4]]+Таблица1[[#This Row],[Lдуг 3,мм]]</f>
        <v>0</v>
      </c>
      <c r="BX2847" s="54">
        <f>Таблица1[[#This Row],[угол обхв5]]+Таблица1[[#This Row],[Y5, мм]]</f>
        <v>0</v>
      </c>
      <c r="BY2847" s="14">
        <f>Таблица1[[#This Row],[угол обхв6]]+Таблица1[[#This Row],[Lдуг 4,мм]]</f>
        <v>0</v>
      </c>
      <c r="BZ2847" s="14">
        <f>Таблица1[[#This Row],[Т1]]+Таблица1[[#This Row],[X6, мм]]</f>
        <v>0</v>
      </c>
      <c r="CA2847" s="14">
        <f>Таблица1[[#This Row],[Т2]]+Таблица1[[#This Row],[Lдуг 5,мм]]</f>
        <v>0</v>
      </c>
      <c r="CB2847" s="14">
        <f>Таблица1[[#This Row],[Т3]]+Таблица1[[#This Row],[Y6, мм]]</f>
        <v>0</v>
      </c>
      <c r="CC2847" s="14">
        <f>Таблица1[[#This Row],[Т4]]+Таблица1[[#This Row],[Lдуг 6,мм]]</f>
        <v>0</v>
      </c>
      <c r="CD2847" s="14">
        <f>Таблица1[[#This Row],[Т5]]+Таблица1[[#This Row],[Lдуг 1,мм]]</f>
        <v>0</v>
      </c>
      <c r="CE2847" s="14">
        <f>Таблица1[[#This Row],[Т6]]+Таблица1[[#This Row],[Lпрям1, мм]]</f>
        <v>0</v>
      </c>
      <c r="CF2847" s="15">
        <f>Таблица1[[#This Row],[Т7]]+Таблица1[[#This Row],[Lдуг 2,мм]]</f>
        <v>0</v>
      </c>
      <c r="CG2847" s="14">
        <f>Таблица1[[#This Row],[Т8]]+Таблица1[[#This Row],[Lпрям2, мм]]</f>
        <v>0</v>
      </c>
      <c r="CH2847" s="14">
        <f>Таблица1[[#This Row],[Т9]]-Таблица1[[#This Row],[Т9]]</f>
        <v>0</v>
      </c>
      <c r="CI2847" s="50">
        <f>Таблица1[[#This Row],[Т9]]-Таблица1[[#This Row],[Т8]]</f>
        <v>0</v>
      </c>
      <c r="CJ2847" s="54">
        <f>Таблица1[[#This Row],[Т9]]-Таблица1[[#This Row],[Т7]]</f>
        <v>0</v>
      </c>
      <c r="CK2847" s="14">
        <f>Таблица1[[#This Row],[Т9]]-Таблица1[[#This Row],[Т6]]</f>
        <v>0</v>
      </c>
      <c r="CL2847" s="14">
        <f>Таблица1[[#This Row],[Т9]]-Таблица1[[#This Row],[Т5]]</f>
        <v>0</v>
      </c>
      <c r="CM2847" s="14">
        <f>Таблица1[[#This Row],[Т9]]-Таблица1[[#This Row],[Т4]]</f>
        <v>0</v>
      </c>
      <c r="CN2847" s="14">
        <f>Таблица1[[#This Row],[Т9]]-Таблица1[[#This Row],[Т3]]</f>
        <v>0</v>
      </c>
      <c r="CO2847" s="14">
        <f>Таблица1[[#This Row],[Т9]]-Таблица1[[#This Row],[Т2]]</f>
        <v>0</v>
      </c>
      <c r="CP2847" s="14">
        <f>Таблица1[[#This Row],[Т9]]-Таблица1[[#This Row],[Т1]]</f>
        <v>0</v>
      </c>
      <c r="CQ2847" s="14">
        <f>Таблица1[[#This Row],[Т9]]-Таблица1[[#This Row],[угол обхв6]]</f>
        <v>0</v>
      </c>
      <c r="CR2847" s="14">
        <f>Таблица1[[#This Row],[Т9]]-Таблица1[[#This Row],[угол обхв5]]</f>
        <v>0</v>
      </c>
      <c r="CS2847" s="14">
        <f>Таблица1[[#This Row],[Т9]]-Таблица1[[#This Row],[угол обхв4]]</f>
        <v>0</v>
      </c>
      <c r="CT2847" s="14">
        <f>Таблица1[[#This Row],[Lкан_прям, мм]]+Таблица1[[#This Row],[Lкан_дуг, мм]]+Таблица1[[#This Row],[Lкан_леб,мм]]</f>
        <v>0</v>
      </c>
      <c r="CU2847" s="16">
        <f>Таблица1[[#This Row],[Lкан_леб,мм]]</f>
        <v>0</v>
      </c>
      <c r="CV2847" s="14">
        <f>2534431-(Таблица1[[#This Row],[Т23]]+Таблица1[[#This Row],[угол обхв3]])</f>
        <v>2534431</v>
      </c>
      <c r="CW2847" s="50">
        <f>SUM(X2847:AC2847,AD2847:AI2847)-Таблица1[[#This Row],[lподв_min, мм]]</f>
        <v>0</v>
      </c>
      <c r="CX2847" s="17">
        <f>CW3286-Таблица1[[#This Row],[Суммарная длина каната]]</f>
        <v>-2534431</v>
      </c>
    </row>
    <row r="2848" spans="74:102" x14ac:dyDescent="0.25">
      <c r="BV2848" s="14">
        <f>Таблица1[[#This Row],[Lкан_леб,мм]]</f>
        <v>0</v>
      </c>
      <c r="BW2848" s="50">
        <f>Таблица1[[#This Row],[угол обхв4]]+Таблица1[[#This Row],[Lдуг 3,мм]]</f>
        <v>0</v>
      </c>
      <c r="BX2848" s="54">
        <f>Таблица1[[#This Row],[угол обхв5]]+Таблица1[[#This Row],[Y5, мм]]</f>
        <v>0</v>
      </c>
      <c r="BY2848" s="14">
        <f>Таблица1[[#This Row],[угол обхв6]]+Таблица1[[#This Row],[Lдуг 4,мм]]</f>
        <v>0</v>
      </c>
      <c r="BZ2848" s="14">
        <f>Таблица1[[#This Row],[Т1]]+Таблица1[[#This Row],[X6, мм]]</f>
        <v>0</v>
      </c>
      <c r="CA2848" s="14">
        <f>Таблица1[[#This Row],[Т2]]+Таблица1[[#This Row],[Lдуг 5,мм]]</f>
        <v>0</v>
      </c>
      <c r="CB2848" s="14">
        <f>Таблица1[[#This Row],[Т3]]+Таблица1[[#This Row],[Y6, мм]]</f>
        <v>0</v>
      </c>
      <c r="CC2848" s="14">
        <f>Таблица1[[#This Row],[Т4]]+Таблица1[[#This Row],[Lдуг 6,мм]]</f>
        <v>0</v>
      </c>
      <c r="CD2848" s="14">
        <f>Таблица1[[#This Row],[Т5]]+Таблица1[[#This Row],[Lдуг 1,мм]]</f>
        <v>0</v>
      </c>
      <c r="CE2848" s="14">
        <f>Таблица1[[#This Row],[Т6]]+Таблица1[[#This Row],[Lпрям1, мм]]</f>
        <v>0</v>
      </c>
      <c r="CF2848" s="15">
        <f>Таблица1[[#This Row],[Т7]]+Таблица1[[#This Row],[Lдуг 2,мм]]</f>
        <v>0</v>
      </c>
      <c r="CG2848" s="14">
        <f>Таблица1[[#This Row],[Т8]]+Таблица1[[#This Row],[Lпрям2, мм]]</f>
        <v>0</v>
      </c>
      <c r="CH2848" s="14">
        <f>Таблица1[[#This Row],[Т9]]-Таблица1[[#This Row],[Т9]]</f>
        <v>0</v>
      </c>
      <c r="CI2848" s="50">
        <f>Таблица1[[#This Row],[Т9]]-Таблица1[[#This Row],[Т8]]</f>
        <v>0</v>
      </c>
      <c r="CJ2848" s="54">
        <f>Таблица1[[#This Row],[Т9]]-Таблица1[[#This Row],[Т7]]</f>
        <v>0</v>
      </c>
      <c r="CK2848" s="14">
        <f>Таблица1[[#This Row],[Т9]]-Таблица1[[#This Row],[Т6]]</f>
        <v>0</v>
      </c>
      <c r="CL2848" s="14">
        <f>Таблица1[[#This Row],[Т9]]-Таблица1[[#This Row],[Т5]]</f>
        <v>0</v>
      </c>
      <c r="CM2848" s="14">
        <f>Таблица1[[#This Row],[Т9]]-Таблица1[[#This Row],[Т4]]</f>
        <v>0</v>
      </c>
      <c r="CN2848" s="14">
        <f>Таблица1[[#This Row],[Т9]]-Таблица1[[#This Row],[Т3]]</f>
        <v>0</v>
      </c>
      <c r="CO2848" s="14">
        <f>Таблица1[[#This Row],[Т9]]-Таблица1[[#This Row],[Т2]]</f>
        <v>0</v>
      </c>
      <c r="CP2848" s="14">
        <f>Таблица1[[#This Row],[Т9]]-Таблица1[[#This Row],[Т1]]</f>
        <v>0</v>
      </c>
      <c r="CQ2848" s="14">
        <f>Таблица1[[#This Row],[Т9]]-Таблица1[[#This Row],[угол обхв6]]</f>
        <v>0</v>
      </c>
      <c r="CR2848" s="14">
        <f>Таблица1[[#This Row],[Т9]]-Таблица1[[#This Row],[угол обхв5]]</f>
        <v>0</v>
      </c>
      <c r="CS2848" s="14">
        <f>Таблица1[[#This Row],[Т9]]-Таблица1[[#This Row],[угол обхв4]]</f>
        <v>0</v>
      </c>
      <c r="CT2848" s="14">
        <f>Таблица1[[#This Row],[Lкан_прям, мм]]+Таблица1[[#This Row],[Lкан_дуг, мм]]+Таблица1[[#This Row],[Lкан_леб,мм]]</f>
        <v>0</v>
      </c>
      <c r="CU2848" s="16">
        <f>Таблица1[[#This Row],[Lкан_леб,мм]]</f>
        <v>0</v>
      </c>
      <c r="CV2848" s="14">
        <f>2534431-(Таблица1[[#This Row],[Т23]]+Таблица1[[#This Row],[угол обхв3]])</f>
        <v>2534431</v>
      </c>
      <c r="CW2848" s="50">
        <f>SUM(X2848:AC2848,AD2848:AI2848)-Таблица1[[#This Row],[lподв_min, мм]]</f>
        <v>0</v>
      </c>
      <c r="CX2848" s="17">
        <f>CW3287-Таблица1[[#This Row],[Суммарная длина каната]]</f>
        <v>-2534431</v>
      </c>
    </row>
    <row r="2849" spans="74:102" x14ac:dyDescent="0.25">
      <c r="BV2849" s="14">
        <f>Таблица1[[#This Row],[Lкан_леб,мм]]</f>
        <v>0</v>
      </c>
      <c r="BW2849" s="50">
        <f>Таблица1[[#This Row],[угол обхв4]]+Таблица1[[#This Row],[Lдуг 3,мм]]</f>
        <v>0</v>
      </c>
      <c r="BX2849" s="54">
        <f>Таблица1[[#This Row],[угол обхв5]]+Таблица1[[#This Row],[Y5, мм]]</f>
        <v>0</v>
      </c>
      <c r="BY2849" s="14">
        <f>Таблица1[[#This Row],[угол обхв6]]+Таблица1[[#This Row],[Lдуг 4,мм]]</f>
        <v>0</v>
      </c>
      <c r="BZ2849" s="14">
        <f>Таблица1[[#This Row],[Т1]]+Таблица1[[#This Row],[X6, мм]]</f>
        <v>0</v>
      </c>
      <c r="CA2849" s="14">
        <f>Таблица1[[#This Row],[Т2]]+Таблица1[[#This Row],[Lдуг 5,мм]]</f>
        <v>0</v>
      </c>
      <c r="CB2849" s="14">
        <f>Таблица1[[#This Row],[Т3]]+Таблица1[[#This Row],[Y6, мм]]</f>
        <v>0</v>
      </c>
      <c r="CC2849" s="14">
        <f>Таблица1[[#This Row],[Т4]]+Таблица1[[#This Row],[Lдуг 6,мм]]</f>
        <v>0</v>
      </c>
      <c r="CD2849" s="14">
        <f>Таблица1[[#This Row],[Т5]]+Таблица1[[#This Row],[Lдуг 1,мм]]</f>
        <v>0</v>
      </c>
      <c r="CE2849" s="14">
        <f>Таблица1[[#This Row],[Т6]]+Таблица1[[#This Row],[Lпрям1, мм]]</f>
        <v>0</v>
      </c>
      <c r="CF2849" s="15">
        <f>Таблица1[[#This Row],[Т7]]+Таблица1[[#This Row],[Lдуг 2,мм]]</f>
        <v>0</v>
      </c>
      <c r="CG2849" s="14">
        <f>Таблица1[[#This Row],[Т8]]+Таблица1[[#This Row],[Lпрям2, мм]]</f>
        <v>0</v>
      </c>
      <c r="CH2849" s="14">
        <f>Таблица1[[#This Row],[Т9]]-Таблица1[[#This Row],[Т9]]</f>
        <v>0</v>
      </c>
      <c r="CI2849" s="50">
        <f>Таблица1[[#This Row],[Т9]]-Таблица1[[#This Row],[Т8]]</f>
        <v>0</v>
      </c>
      <c r="CJ2849" s="54">
        <f>Таблица1[[#This Row],[Т9]]-Таблица1[[#This Row],[Т7]]</f>
        <v>0</v>
      </c>
      <c r="CK2849" s="14">
        <f>Таблица1[[#This Row],[Т9]]-Таблица1[[#This Row],[Т6]]</f>
        <v>0</v>
      </c>
      <c r="CL2849" s="14">
        <f>Таблица1[[#This Row],[Т9]]-Таблица1[[#This Row],[Т5]]</f>
        <v>0</v>
      </c>
      <c r="CM2849" s="14">
        <f>Таблица1[[#This Row],[Т9]]-Таблица1[[#This Row],[Т4]]</f>
        <v>0</v>
      </c>
      <c r="CN2849" s="14">
        <f>Таблица1[[#This Row],[Т9]]-Таблица1[[#This Row],[Т3]]</f>
        <v>0</v>
      </c>
      <c r="CO2849" s="14">
        <f>Таблица1[[#This Row],[Т9]]-Таблица1[[#This Row],[Т2]]</f>
        <v>0</v>
      </c>
      <c r="CP2849" s="14">
        <f>Таблица1[[#This Row],[Т9]]-Таблица1[[#This Row],[Т1]]</f>
        <v>0</v>
      </c>
      <c r="CQ2849" s="14">
        <f>Таблица1[[#This Row],[Т9]]-Таблица1[[#This Row],[угол обхв6]]</f>
        <v>0</v>
      </c>
      <c r="CR2849" s="14">
        <f>Таблица1[[#This Row],[Т9]]-Таблица1[[#This Row],[угол обхв5]]</f>
        <v>0</v>
      </c>
      <c r="CS2849" s="14">
        <f>Таблица1[[#This Row],[Т9]]-Таблица1[[#This Row],[угол обхв4]]</f>
        <v>0</v>
      </c>
      <c r="CT2849" s="14">
        <f>Таблица1[[#This Row],[Lкан_прям, мм]]+Таблица1[[#This Row],[Lкан_дуг, мм]]+Таблица1[[#This Row],[Lкан_леб,мм]]</f>
        <v>0</v>
      </c>
      <c r="CU2849" s="16">
        <f>Таблица1[[#This Row],[Lкан_леб,мм]]</f>
        <v>0</v>
      </c>
      <c r="CV2849" s="14">
        <f>2534431-(Таблица1[[#This Row],[Т23]]+Таблица1[[#This Row],[угол обхв3]])</f>
        <v>2534431</v>
      </c>
      <c r="CW2849" s="50">
        <f>SUM(X2849:AC2849,AD2849:AI2849)-Таблица1[[#This Row],[lподв_min, мм]]</f>
        <v>0</v>
      </c>
      <c r="CX2849" s="17">
        <f>CW3288-Таблица1[[#This Row],[Суммарная длина каната]]</f>
        <v>-2534431</v>
      </c>
    </row>
    <row r="2850" spans="74:102" x14ac:dyDescent="0.25">
      <c r="BV2850" s="14">
        <f>Таблица1[[#This Row],[Lкан_леб,мм]]</f>
        <v>0</v>
      </c>
      <c r="BW2850" s="50">
        <f>Таблица1[[#This Row],[угол обхв4]]+Таблица1[[#This Row],[Lдуг 3,мм]]</f>
        <v>0</v>
      </c>
      <c r="BX2850" s="54">
        <f>Таблица1[[#This Row],[угол обхв5]]+Таблица1[[#This Row],[Y5, мм]]</f>
        <v>0</v>
      </c>
      <c r="BY2850" s="14">
        <f>Таблица1[[#This Row],[угол обхв6]]+Таблица1[[#This Row],[Lдуг 4,мм]]</f>
        <v>0</v>
      </c>
      <c r="BZ2850" s="14">
        <f>Таблица1[[#This Row],[Т1]]+Таблица1[[#This Row],[X6, мм]]</f>
        <v>0</v>
      </c>
      <c r="CA2850" s="14">
        <f>Таблица1[[#This Row],[Т2]]+Таблица1[[#This Row],[Lдуг 5,мм]]</f>
        <v>0</v>
      </c>
      <c r="CB2850" s="14">
        <f>Таблица1[[#This Row],[Т3]]+Таблица1[[#This Row],[Y6, мм]]</f>
        <v>0</v>
      </c>
      <c r="CC2850" s="14">
        <f>Таблица1[[#This Row],[Т4]]+Таблица1[[#This Row],[Lдуг 6,мм]]</f>
        <v>0</v>
      </c>
      <c r="CD2850" s="14">
        <f>Таблица1[[#This Row],[Т5]]+Таблица1[[#This Row],[Lдуг 1,мм]]</f>
        <v>0</v>
      </c>
      <c r="CE2850" s="14">
        <f>Таблица1[[#This Row],[Т6]]+Таблица1[[#This Row],[Lпрям1, мм]]</f>
        <v>0</v>
      </c>
      <c r="CF2850" s="15">
        <f>Таблица1[[#This Row],[Т7]]+Таблица1[[#This Row],[Lдуг 2,мм]]</f>
        <v>0</v>
      </c>
      <c r="CG2850" s="14">
        <f>Таблица1[[#This Row],[Т8]]+Таблица1[[#This Row],[Lпрям2, мм]]</f>
        <v>0</v>
      </c>
      <c r="CH2850" s="14">
        <f>Таблица1[[#This Row],[Т9]]-Таблица1[[#This Row],[Т9]]</f>
        <v>0</v>
      </c>
      <c r="CI2850" s="50">
        <f>Таблица1[[#This Row],[Т9]]-Таблица1[[#This Row],[Т8]]</f>
        <v>0</v>
      </c>
      <c r="CJ2850" s="54">
        <f>Таблица1[[#This Row],[Т9]]-Таблица1[[#This Row],[Т7]]</f>
        <v>0</v>
      </c>
      <c r="CK2850" s="14">
        <f>Таблица1[[#This Row],[Т9]]-Таблица1[[#This Row],[Т6]]</f>
        <v>0</v>
      </c>
      <c r="CL2850" s="14">
        <f>Таблица1[[#This Row],[Т9]]-Таблица1[[#This Row],[Т5]]</f>
        <v>0</v>
      </c>
      <c r="CM2850" s="14">
        <f>Таблица1[[#This Row],[Т9]]-Таблица1[[#This Row],[Т4]]</f>
        <v>0</v>
      </c>
      <c r="CN2850" s="14">
        <f>Таблица1[[#This Row],[Т9]]-Таблица1[[#This Row],[Т3]]</f>
        <v>0</v>
      </c>
      <c r="CO2850" s="14">
        <f>Таблица1[[#This Row],[Т9]]-Таблица1[[#This Row],[Т2]]</f>
        <v>0</v>
      </c>
      <c r="CP2850" s="14">
        <f>Таблица1[[#This Row],[Т9]]-Таблица1[[#This Row],[Т1]]</f>
        <v>0</v>
      </c>
      <c r="CQ2850" s="14">
        <f>Таблица1[[#This Row],[Т9]]-Таблица1[[#This Row],[угол обхв6]]</f>
        <v>0</v>
      </c>
      <c r="CR2850" s="14">
        <f>Таблица1[[#This Row],[Т9]]-Таблица1[[#This Row],[угол обхв5]]</f>
        <v>0</v>
      </c>
      <c r="CS2850" s="14">
        <f>Таблица1[[#This Row],[Т9]]-Таблица1[[#This Row],[угол обхв4]]</f>
        <v>0</v>
      </c>
      <c r="CT2850" s="14">
        <f>Таблица1[[#This Row],[Lкан_прям, мм]]+Таблица1[[#This Row],[Lкан_дуг, мм]]+Таблица1[[#This Row],[Lкан_леб,мм]]</f>
        <v>0</v>
      </c>
      <c r="CU2850" s="16">
        <f>Таблица1[[#This Row],[Lкан_леб,мм]]</f>
        <v>0</v>
      </c>
      <c r="CV2850" s="14">
        <f>2534431-(Таблица1[[#This Row],[Т23]]+Таблица1[[#This Row],[угол обхв3]])</f>
        <v>2534431</v>
      </c>
      <c r="CW2850" s="50">
        <f>SUM(X2850:AC2850,AD2850:AI2850)-Таблица1[[#This Row],[lподв_min, мм]]</f>
        <v>0</v>
      </c>
      <c r="CX2850" s="17">
        <f>CW3289-Таблица1[[#This Row],[Суммарная длина каната]]</f>
        <v>-2534431</v>
      </c>
    </row>
    <row r="2851" spans="74:102" x14ac:dyDescent="0.25">
      <c r="BV2851" s="14">
        <f>Таблица1[[#This Row],[Lкан_леб,мм]]</f>
        <v>0</v>
      </c>
      <c r="BW2851" s="50">
        <f>Таблица1[[#This Row],[угол обхв4]]+Таблица1[[#This Row],[Lдуг 3,мм]]</f>
        <v>0</v>
      </c>
      <c r="BX2851" s="54">
        <f>Таблица1[[#This Row],[угол обхв5]]+Таблица1[[#This Row],[Y5, мм]]</f>
        <v>0</v>
      </c>
      <c r="BY2851" s="14">
        <f>Таблица1[[#This Row],[угол обхв6]]+Таблица1[[#This Row],[Lдуг 4,мм]]</f>
        <v>0</v>
      </c>
      <c r="BZ2851" s="14">
        <f>Таблица1[[#This Row],[Т1]]+Таблица1[[#This Row],[X6, мм]]</f>
        <v>0</v>
      </c>
      <c r="CA2851" s="14">
        <f>Таблица1[[#This Row],[Т2]]+Таблица1[[#This Row],[Lдуг 5,мм]]</f>
        <v>0</v>
      </c>
      <c r="CB2851" s="14">
        <f>Таблица1[[#This Row],[Т3]]+Таблица1[[#This Row],[Y6, мм]]</f>
        <v>0</v>
      </c>
      <c r="CC2851" s="14">
        <f>Таблица1[[#This Row],[Т4]]+Таблица1[[#This Row],[Lдуг 6,мм]]</f>
        <v>0</v>
      </c>
      <c r="CD2851" s="14">
        <f>Таблица1[[#This Row],[Т5]]+Таблица1[[#This Row],[Lдуг 1,мм]]</f>
        <v>0</v>
      </c>
      <c r="CE2851" s="14">
        <f>Таблица1[[#This Row],[Т6]]+Таблица1[[#This Row],[Lпрям1, мм]]</f>
        <v>0</v>
      </c>
      <c r="CF2851" s="15">
        <f>Таблица1[[#This Row],[Т7]]+Таблица1[[#This Row],[Lдуг 2,мм]]</f>
        <v>0</v>
      </c>
      <c r="CG2851" s="14">
        <f>Таблица1[[#This Row],[Т8]]+Таблица1[[#This Row],[Lпрям2, мм]]</f>
        <v>0</v>
      </c>
      <c r="CH2851" s="14">
        <f>Таблица1[[#This Row],[Т9]]-Таблица1[[#This Row],[Т9]]</f>
        <v>0</v>
      </c>
      <c r="CI2851" s="50">
        <f>Таблица1[[#This Row],[Т9]]-Таблица1[[#This Row],[Т8]]</f>
        <v>0</v>
      </c>
      <c r="CJ2851" s="54">
        <f>Таблица1[[#This Row],[Т9]]-Таблица1[[#This Row],[Т7]]</f>
        <v>0</v>
      </c>
      <c r="CK2851" s="14">
        <f>Таблица1[[#This Row],[Т9]]-Таблица1[[#This Row],[Т6]]</f>
        <v>0</v>
      </c>
      <c r="CL2851" s="14">
        <f>Таблица1[[#This Row],[Т9]]-Таблица1[[#This Row],[Т5]]</f>
        <v>0</v>
      </c>
      <c r="CM2851" s="14">
        <f>Таблица1[[#This Row],[Т9]]-Таблица1[[#This Row],[Т4]]</f>
        <v>0</v>
      </c>
      <c r="CN2851" s="14">
        <f>Таблица1[[#This Row],[Т9]]-Таблица1[[#This Row],[Т3]]</f>
        <v>0</v>
      </c>
      <c r="CO2851" s="14">
        <f>Таблица1[[#This Row],[Т9]]-Таблица1[[#This Row],[Т2]]</f>
        <v>0</v>
      </c>
      <c r="CP2851" s="14">
        <f>Таблица1[[#This Row],[Т9]]-Таблица1[[#This Row],[Т1]]</f>
        <v>0</v>
      </c>
      <c r="CQ2851" s="14">
        <f>Таблица1[[#This Row],[Т9]]-Таблица1[[#This Row],[угол обхв6]]</f>
        <v>0</v>
      </c>
      <c r="CR2851" s="14">
        <f>Таблица1[[#This Row],[Т9]]-Таблица1[[#This Row],[угол обхв5]]</f>
        <v>0</v>
      </c>
      <c r="CS2851" s="14">
        <f>Таблица1[[#This Row],[Т9]]-Таблица1[[#This Row],[угол обхв4]]</f>
        <v>0</v>
      </c>
      <c r="CT2851" s="14">
        <f>Таблица1[[#This Row],[Lкан_прям, мм]]+Таблица1[[#This Row],[Lкан_дуг, мм]]+Таблица1[[#This Row],[Lкан_леб,мм]]</f>
        <v>0</v>
      </c>
      <c r="CU2851" s="16">
        <f>Таблица1[[#This Row],[Lкан_леб,мм]]</f>
        <v>0</v>
      </c>
      <c r="CV2851" s="14">
        <f>2534431-(Таблица1[[#This Row],[Т23]]+Таблица1[[#This Row],[угол обхв3]])</f>
        <v>2534431</v>
      </c>
      <c r="CW2851" s="50">
        <f>SUM(X2851:AC2851,AD2851:AI2851)-Таблица1[[#This Row],[lподв_min, мм]]</f>
        <v>0</v>
      </c>
      <c r="CX2851" s="17">
        <f>CW3290-Таблица1[[#This Row],[Суммарная длина каната]]</f>
        <v>-2534431</v>
      </c>
    </row>
    <row r="2852" spans="74:102" x14ac:dyDescent="0.25">
      <c r="BV2852" s="14">
        <f>Таблица1[[#This Row],[Lкан_леб,мм]]</f>
        <v>0</v>
      </c>
      <c r="BW2852" s="50">
        <f>Таблица1[[#This Row],[угол обхв4]]+Таблица1[[#This Row],[Lдуг 3,мм]]</f>
        <v>0</v>
      </c>
      <c r="BX2852" s="54">
        <f>Таблица1[[#This Row],[угол обхв5]]+Таблица1[[#This Row],[Y5, мм]]</f>
        <v>0</v>
      </c>
      <c r="BY2852" s="14">
        <f>Таблица1[[#This Row],[угол обхв6]]+Таблица1[[#This Row],[Lдуг 4,мм]]</f>
        <v>0</v>
      </c>
      <c r="BZ2852" s="14">
        <f>Таблица1[[#This Row],[Т1]]+Таблица1[[#This Row],[X6, мм]]</f>
        <v>0</v>
      </c>
      <c r="CA2852" s="14">
        <f>Таблица1[[#This Row],[Т2]]+Таблица1[[#This Row],[Lдуг 5,мм]]</f>
        <v>0</v>
      </c>
      <c r="CB2852" s="14">
        <f>Таблица1[[#This Row],[Т3]]+Таблица1[[#This Row],[Y6, мм]]</f>
        <v>0</v>
      </c>
      <c r="CC2852" s="14">
        <f>Таблица1[[#This Row],[Т4]]+Таблица1[[#This Row],[Lдуг 6,мм]]</f>
        <v>0</v>
      </c>
      <c r="CD2852" s="14">
        <f>Таблица1[[#This Row],[Т5]]+Таблица1[[#This Row],[Lдуг 1,мм]]</f>
        <v>0</v>
      </c>
      <c r="CE2852" s="14">
        <f>Таблица1[[#This Row],[Т6]]+Таблица1[[#This Row],[Lпрям1, мм]]</f>
        <v>0</v>
      </c>
      <c r="CF2852" s="15">
        <f>Таблица1[[#This Row],[Т7]]+Таблица1[[#This Row],[Lдуг 2,мм]]</f>
        <v>0</v>
      </c>
      <c r="CG2852" s="14">
        <f>Таблица1[[#This Row],[Т8]]+Таблица1[[#This Row],[Lпрям2, мм]]</f>
        <v>0</v>
      </c>
      <c r="CH2852" s="14">
        <f>Таблица1[[#This Row],[Т9]]-Таблица1[[#This Row],[Т9]]</f>
        <v>0</v>
      </c>
      <c r="CI2852" s="50">
        <f>Таблица1[[#This Row],[Т9]]-Таблица1[[#This Row],[Т8]]</f>
        <v>0</v>
      </c>
      <c r="CJ2852" s="54">
        <f>Таблица1[[#This Row],[Т9]]-Таблица1[[#This Row],[Т7]]</f>
        <v>0</v>
      </c>
      <c r="CK2852" s="14">
        <f>Таблица1[[#This Row],[Т9]]-Таблица1[[#This Row],[Т6]]</f>
        <v>0</v>
      </c>
      <c r="CL2852" s="14">
        <f>Таблица1[[#This Row],[Т9]]-Таблица1[[#This Row],[Т5]]</f>
        <v>0</v>
      </c>
      <c r="CM2852" s="14">
        <f>Таблица1[[#This Row],[Т9]]-Таблица1[[#This Row],[Т4]]</f>
        <v>0</v>
      </c>
      <c r="CN2852" s="14">
        <f>Таблица1[[#This Row],[Т9]]-Таблица1[[#This Row],[Т3]]</f>
        <v>0</v>
      </c>
      <c r="CO2852" s="14">
        <f>Таблица1[[#This Row],[Т9]]-Таблица1[[#This Row],[Т2]]</f>
        <v>0</v>
      </c>
      <c r="CP2852" s="14">
        <f>Таблица1[[#This Row],[Т9]]-Таблица1[[#This Row],[Т1]]</f>
        <v>0</v>
      </c>
      <c r="CQ2852" s="14">
        <f>Таблица1[[#This Row],[Т9]]-Таблица1[[#This Row],[угол обхв6]]</f>
        <v>0</v>
      </c>
      <c r="CR2852" s="14">
        <f>Таблица1[[#This Row],[Т9]]-Таблица1[[#This Row],[угол обхв5]]</f>
        <v>0</v>
      </c>
      <c r="CS2852" s="14">
        <f>Таблица1[[#This Row],[Т9]]-Таблица1[[#This Row],[угол обхв4]]</f>
        <v>0</v>
      </c>
      <c r="CT2852" s="14">
        <f>Таблица1[[#This Row],[Lкан_прям, мм]]+Таблица1[[#This Row],[Lкан_дуг, мм]]+Таблица1[[#This Row],[Lкан_леб,мм]]</f>
        <v>0</v>
      </c>
      <c r="CU2852" s="16">
        <f>Таблица1[[#This Row],[Lкан_леб,мм]]</f>
        <v>0</v>
      </c>
      <c r="CV2852" s="14">
        <f>2534431-(Таблица1[[#This Row],[Т23]]+Таблица1[[#This Row],[угол обхв3]])</f>
        <v>2534431</v>
      </c>
      <c r="CW2852" s="50">
        <f>SUM(X2852:AC2852,AD2852:AI2852)-Таблица1[[#This Row],[lподв_min, мм]]</f>
        <v>0</v>
      </c>
      <c r="CX2852" s="17">
        <f>CW3291-Таблица1[[#This Row],[Суммарная длина каната]]</f>
        <v>-2534431</v>
      </c>
    </row>
    <row r="2853" spans="74:102" x14ac:dyDescent="0.25">
      <c r="BV2853" s="14">
        <f>Таблица1[[#This Row],[Lкан_леб,мм]]</f>
        <v>0</v>
      </c>
      <c r="BW2853" s="50">
        <f>Таблица1[[#This Row],[угол обхв4]]+Таблица1[[#This Row],[Lдуг 3,мм]]</f>
        <v>0</v>
      </c>
      <c r="BX2853" s="54">
        <f>Таблица1[[#This Row],[угол обхв5]]+Таблица1[[#This Row],[Y5, мм]]</f>
        <v>0</v>
      </c>
      <c r="BY2853" s="14">
        <f>Таблица1[[#This Row],[угол обхв6]]+Таблица1[[#This Row],[Lдуг 4,мм]]</f>
        <v>0</v>
      </c>
      <c r="BZ2853" s="14">
        <f>Таблица1[[#This Row],[Т1]]+Таблица1[[#This Row],[X6, мм]]</f>
        <v>0</v>
      </c>
      <c r="CA2853" s="14">
        <f>Таблица1[[#This Row],[Т2]]+Таблица1[[#This Row],[Lдуг 5,мм]]</f>
        <v>0</v>
      </c>
      <c r="CB2853" s="14">
        <f>Таблица1[[#This Row],[Т3]]+Таблица1[[#This Row],[Y6, мм]]</f>
        <v>0</v>
      </c>
      <c r="CC2853" s="14">
        <f>Таблица1[[#This Row],[Т4]]+Таблица1[[#This Row],[Lдуг 6,мм]]</f>
        <v>0</v>
      </c>
      <c r="CD2853" s="14">
        <f>Таблица1[[#This Row],[Т5]]+Таблица1[[#This Row],[Lдуг 1,мм]]</f>
        <v>0</v>
      </c>
      <c r="CE2853" s="14">
        <f>Таблица1[[#This Row],[Т6]]+Таблица1[[#This Row],[Lпрям1, мм]]</f>
        <v>0</v>
      </c>
      <c r="CF2853" s="15">
        <f>Таблица1[[#This Row],[Т7]]+Таблица1[[#This Row],[Lдуг 2,мм]]</f>
        <v>0</v>
      </c>
      <c r="CG2853" s="14">
        <f>Таблица1[[#This Row],[Т8]]+Таблица1[[#This Row],[Lпрям2, мм]]</f>
        <v>0</v>
      </c>
      <c r="CH2853" s="14">
        <f>Таблица1[[#This Row],[Т9]]-Таблица1[[#This Row],[Т9]]</f>
        <v>0</v>
      </c>
      <c r="CI2853" s="50">
        <f>Таблица1[[#This Row],[Т9]]-Таблица1[[#This Row],[Т8]]</f>
        <v>0</v>
      </c>
      <c r="CJ2853" s="54">
        <f>Таблица1[[#This Row],[Т9]]-Таблица1[[#This Row],[Т7]]</f>
        <v>0</v>
      </c>
      <c r="CK2853" s="14">
        <f>Таблица1[[#This Row],[Т9]]-Таблица1[[#This Row],[Т6]]</f>
        <v>0</v>
      </c>
      <c r="CL2853" s="14">
        <f>Таблица1[[#This Row],[Т9]]-Таблица1[[#This Row],[Т5]]</f>
        <v>0</v>
      </c>
      <c r="CM2853" s="14">
        <f>Таблица1[[#This Row],[Т9]]-Таблица1[[#This Row],[Т4]]</f>
        <v>0</v>
      </c>
      <c r="CN2853" s="14">
        <f>Таблица1[[#This Row],[Т9]]-Таблица1[[#This Row],[Т3]]</f>
        <v>0</v>
      </c>
      <c r="CO2853" s="14">
        <f>Таблица1[[#This Row],[Т9]]-Таблица1[[#This Row],[Т2]]</f>
        <v>0</v>
      </c>
      <c r="CP2853" s="14">
        <f>Таблица1[[#This Row],[Т9]]-Таблица1[[#This Row],[Т1]]</f>
        <v>0</v>
      </c>
      <c r="CQ2853" s="14">
        <f>Таблица1[[#This Row],[Т9]]-Таблица1[[#This Row],[угол обхв6]]</f>
        <v>0</v>
      </c>
      <c r="CR2853" s="14">
        <f>Таблица1[[#This Row],[Т9]]-Таблица1[[#This Row],[угол обхв5]]</f>
        <v>0</v>
      </c>
      <c r="CS2853" s="14">
        <f>Таблица1[[#This Row],[Т9]]-Таблица1[[#This Row],[угол обхв4]]</f>
        <v>0</v>
      </c>
      <c r="CT2853" s="14">
        <f>Таблица1[[#This Row],[Lкан_прям, мм]]+Таблица1[[#This Row],[Lкан_дуг, мм]]+Таблица1[[#This Row],[Lкан_леб,мм]]</f>
        <v>0</v>
      </c>
      <c r="CU2853" s="16">
        <f>Таблица1[[#This Row],[Lкан_леб,мм]]</f>
        <v>0</v>
      </c>
      <c r="CV2853" s="14">
        <f>2534431-(Таблица1[[#This Row],[Т23]]+Таблица1[[#This Row],[угол обхв3]])</f>
        <v>2534431</v>
      </c>
      <c r="CW2853" s="50">
        <f>SUM(X2853:AC2853,AD2853:AI2853)-Таблица1[[#This Row],[lподв_min, мм]]</f>
        <v>0</v>
      </c>
      <c r="CX2853" s="17">
        <f>CW3292-Таблица1[[#This Row],[Суммарная длина каната]]</f>
        <v>-2534431</v>
      </c>
    </row>
    <row r="2854" spans="74:102" x14ac:dyDescent="0.25">
      <c r="BV2854" s="14">
        <f>Таблица1[[#This Row],[Lкан_леб,мм]]</f>
        <v>0</v>
      </c>
      <c r="BW2854" s="50">
        <f>Таблица1[[#This Row],[угол обхв4]]+Таблица1[[#This Row],[Lдуг 3,мм]]</f>
        <v>0</v>
      </c>
      <c r="BX2854" s="54">
        <f>Таблица1[[#This Row],[угол обхв5]]+Таблица1[[#This Row],[Y5, мм]]</f>
        <v>0</v>
      </c>
      <c r="BY2854" s="14">
        <f>Таблица1[[#This Row],[угол обхв6]]+Таблица1[[#This Row],[Lдуг 4,мм]]</f>
        <v>0</v>
      </c>
      <c r="BZ2854" s="14">
        <f>Таблица1[[#This Row],[Т1]]+Таблица1[[#This Row],[X6, мм]]</f>
        <v>0</v>
      </c>
      <c r="CA2854" s="14">
        <f>Таблица1[[#This Row],[Т2]]+Таблица1[[#This Row],[Lдуг 5,мм]]</f>
        <v>0</v>
      </c>
      <c r="CB2854" s="14">
        <f>Таблица1[[#This Row],[Т3]]+Таблица1[[#This Row],[Y6, мм]]</f>
        <v>0</v>
      </c>
      <c r="CC2854" s="14">
        <f>Таблица1[[#This Row],[Т4]]+Таблица1[[#This Row],[Lдуг 6,мм]]</f>
        <v>0</v>
      </c>
      <c r="CD2854" s="14">
        <f>Таблица1[[#This Row],[Т5]]+Таблица1[[#This Row],[Lдуг 1,мм]]</f>
        <v>0</v>
      </c>
      <c r="CE2854" s="14">
        <f>Таблица1[[#This Row],[Т6]]+Таблица1[[#This Row],[Lпрям1, мм]]</f>
        <v>0</v>
      </c>
      <c r="CF2854" s="15">
        <f>Таблица1[[#This Row],[Т7]]+Таблица1[[#This Row],[Lдуг 2,мм]]</f>
        <v>0</v>
      </c>
      <c r="CG2854" s="14">
        <f>Таблица1[[#This Row],[Т8]]+Таблица1[[#This Row],[Lпрям2, мм]]</f>
        <v>0</v>
      </c>
      <c r="CH2854" s="14">
        <f>Таблица1[[#This Row],[Т9]]-Таблица1[[#This Row],[Т9]]</f>
        <v>0</v>
      </c>
      <c r="CI2854" s="50">
        <f>Таблица1[[#This Row],[Т9]]-Таблица1[[#This Row],[Т8]]</f>
        <v>0</v>
      </c>
      <c r="CJ2854" s="54">
        <f>Таблица1[[#This Row],[Т9]]-Таблица1[[#This Row],[Т7]]</f>
        <v>0</v>
      </c>
      <c r="CK2854" s="14">
        <f>Таблица1[[#This Row],[Т9]]-Таблица1[[#This Row],[Т6]]</f>
        <v>0</v>
      </c>
      <c r="CL2854" s="14">
        <f>Таблица1[[#This Row],[Т9]]-Таблица1[[#This Row],[Т5]]</f>
        <v>0</v>
      </c>
      <c r="CM2854" s="14">
        <f>Таблица1[[#This Row],[Т9]]-Таблица1[[#This Row],[Т4]]</f>
        <v>0</v>
      </c>
      <c r="CN2854" s="14">
        <f>Таблица1[[#This Row],[Т9]]-Таблица1[[#This Row],[Т3]]</f>
        <v>0</v>
      </c>
      <c r="CO2854" s="14">
        <f>Таблица1[[#This Row],[Т9]]-Таблица1[[#This Row],[Т2]]</f>
        <v>0</v>
      </c>
      <c r="CP2854" s="14">
        <f>Таблица1[[#This Row],[Т9]]-Таблица1[[#This Row],[Т1]]</f>
        <v>0</v>
      </c>
      <c r="CQ2854" s="14">
        <f>Таблица1[[#This Row],[Т9]]-Таблица1[[#This Row],[угол обхв6]]</f>
        <v>0</v>
      </c>
      <c r="CR2854" s="14">
        <f>Таблица1[[#This Row],[Т9]]-Таблица1[[#This Row],[угол обхв5]]</f>
        <v>0</v>
      </c>
      <c r="CS2854" s="14">
        <f>Таблица1[[#This Row],[Т9]]-Таблица1[[#This Row],[угол обхв4]]</f>
        <v>0</v>
      </c>
      <c r="CT2854" s="14">
        <f>Таблица1[[#This Row],[Lкан_прям, мм]]+Таблица1[[#This Row],[Lкан_дуг, мм]]+Таблица1[[#This Row],[Lкан_леб,мм]]</f>
        <v>0</v>
      </c>
      <c r="CU2854" s="16">
        <f>Таблица1[[#This Row],[Lкан_леб,мм]]</f>
        <v>0</v>
      </c>
      <c r="CV2854" s="14">
        <f>2534431-(Таблица1[[#This Row],[Т23]]+Таблица1[[#This Row],[угол обхв3]])</f>
        <v>2534431</v>
      </c>
      <c r="CW2854" s="50">
        <f>SUM(X2854:AC2854,AD2854:AI2854)-Таблица1[[#This Row],[lподв_min, мм]]</f>
        <v>0</v>
      </c>
      <c r="CX2854" s="17">
        <f>CW3293-Таблица1[[#This Row],[Суммарная длина каната]]</f>
        <v>-2534431</v>
      </c>
    </row>
    <row r="2855" spans="74:102" x14ac:dyDescent="0.25">
      <c r="BV2855" s="14">
        <f>Таблица1[[#This Row],[Lкан_леб,мм]]</f>
        <v>0</v>
      </c>
      <c r="BW2855" s="50">
        <f>Таблица1[[#This Row],[угол обхв4]]+Таблица1[[#This Row],[Lдуг 3,мм]]</f>
        <v>0</v>
      </c>
      <c r="BX2855" s="54">
        <f>Таблица1[[#This Row],[угол обхв5]]+Таблица1[[#This Row],[Y5, мм]]</f>
        <v>0</v>
      </c>
      <c r="BY2855" s="14">
        <f>Таблица1[[#This Row],[угол обхв6]]+Таблица1[[#This Row],[Lдуг 4,мм]]</f>
        <v>0</v>
      </c>
      <c r="BZ2855" s="14">
        <f>Таблица1[[#This Row],[Т1]]+Таблица1[[#This Row],[X6, мм]]</f>
        <v>0</v>
      </c>
      <c r="CA2855" s="14">
        <f>Таблица1[[#This Row],[Т2]]+Таблица1[[#This Row],[Lдуг 5,мм]]</f>
        <v>0</v>
      </c>
      <c r="CB2855" s="14">
        <f>Таблица1[[#This Row],[Т3]]+Таблица1[[#This Row],[Y6, мм]]</f>
        <v>0</v>
      </c>
      <c r="CC2855" s="14">
        <f>Таблица1[[#This Row],[Т4]]+Таблица1[[#This Row],[Lдуг 6,мм]]</f>
        <v>0</v>
      </c>
      <c r="CD2855" s="14">
        <f>Таблица1[[#This Row],[Т5]]+Таблица1[[#This Row],[Lдуг 1,мм]]</f>
        <v>0</v>
      </c>
      <c r="CE2855" s="14">
        <f>Таблица1[[#This Row],[Т6]]+Таблица1[[#This Row],[Lпрям1, мм]]</f>
        <v>0</v>
      </c>
      <c r="CF2855" s="15">
        <f>Таблица1[[#This Row],[Т7]]+Таблица1[[#This Row],[Lдуг 2,мм]]</f>
        <v>0</v>
      </c>
      <c r="CG2855" s="14">
        <f>Таблица1[[#This Row],[Т8]]+Таблица1[[#This Row],[Lпрям2, мм]]</f>
        <v>0</v>
      </c>
      <c r="CH2855" s="14">
        <f>Таблица1[[#This Row],[Т9]]-Таблица1[[#This Row],[Т9]]</f>
        <v>0</v>
      </c>
      <c r="CI2855" s="50">
        <f>Таблица1[[#This Row],[Т9]]-Таблица1[[#This Row],[Т8]]</f>
        <v>0</v>
      </c>
      <c r="CJ2855" s="54">
        <f>Таблица1[[#This Row],[Т9]]-Таблица1[[#This Row],[Т7]]</f>
        <v>0</v>
      </c>
      <c r="CK2855" s="14">
        <f>Таблица1[[#This Row],[Т9]]-Таблица1[[#This Row],[Т6]]</f>
        <v>0</v>
      </c>
      <c r="CL2855" s="14">
        <f>Таблица1[[#This Row],[Т9]]-Таблица1[[#This Row],[Т5]]</f>
        <v>0</v>
      </c>
      <c r="CM2855" s="14">
        <f>Таблица1[[#This Row],[Т9]]-Таблица1[[#This Row],[Т4]]</f>
        <v>0</v>
      </c>
      <c r="CN2855" s="14">
        <f>Таблица1[[#This Row],[Т9]]-Таблица1[[#This Row],[Т3]]</f>
        <v>0</v>
      </c>
      <c r="CO2855" s="14">
        <f>Таблица1[[#This Row],[Т9]]-Таблица1[[#This Row],[Т2]]</f>
        <v>0</v>
      </c>
      <c r="CP2855" s="14">
        <f>Таблица1[[#This Row],[Т9]]-Таблица1[[#This Row],[Т1]]</f>
        <v>0</v>
      </c>
      <c r="CQ2855" s="14">
        <f>Таблица1[[#This Row],[Т9]]-Таблица1[[#This Row],[угол обхв6]]</f>
        <v>0</v>
      </c>
      <c r="CR2855" s="14">
        <f>Таблица1[[#This Row],[Т9]]-Таблица1[[#This Row],[угол обхв5]]</f>
        <v>0</v>
      </c>
      <c r="CS2855" s="14">
        <f>Таблица1[[#This Row],[Т9]]-Таблица1[[#This Row],[угол обхв4]]</f>
        <v>0</v>
      </c>
      <c r="CT2855" s="14">
        <f>Таблица1[[#This Row],[Lкан_прям, мм]]+Таблица1[[#This Row],[Lкан_дуг, мм]]+Таблица1[[#This Row],[Lкан_леб,мм]]</f>
        <v>0</v>
      </c>
      <c r="CU2855" s="16">
        <f>Таблица1[[#This Row],[Lкан_леб,мм]]</f>
        <v>0</v>
      </c>
      <c r="CV2855" s="14">
        <f>2534431-(Таблица1[[#This Row],[Т23]]+Таблица1[[#This Row],[угол обхв3]])</f>
        <v>2534431</v>
      </c>
      <c r="CW2855" s="50">
        <f>SUM(X2855:AC2855,AD2855:AI2855)-Таблица1[[#This Row],[lподв_min, мм]]</f>
        <v>0</v>
      </c>
      <c r="CX2855" s="17">
        <f>CW3294-Таблица1[[#This Row],[Суммарная длина каната]]</f>
        <v>-2534431</v>
      </c>
    </row>
    <row r="2856" spans="74:102" x14ac:dyDescent="0.25">
      <c r="BV2856" s="14">
        <f>Таблица1[[#This Row],[Lкан_леб,мм]]</f>
        <v>0</v>
      </c>
      <c r="BW2856" s="50">
        <f>Таблица1[[#This Row],[угол обхв4]]+Таблица1[[#This Row],[Lдуг 3,мм]]</f>
        <v>0</v>
      </c>
      <c r="BX2856" s="54">
        <f>Таблица1[[#This Row],[угол обхв5]]+Таблица1[[#This Row],[Y5, мм]]</f>
        <v>0</v>
      </c>
      <c r="BY2856" s="14">
        <f>Таблица1[[#This Row],[угол обхв6]]+Таблица1[[#This Row],[Lдуг 4,мм]]</f>
        <v>0</v>
      </c>
      <c r="BZ2856" s="14">
        <f>Таблица1[[#This Row],[Т1]]+Таблица1[[#This Row],[X6, мм]]</f>
        <v>0</v>
      </c>
      <c r="CA2856" s="14">
        <f>Таблица1[[#This Row],[Т2]]+Таблица1[[#This Row],[Lдуг 5,мм]]</f>
        <v>0</v>
      </c>
      <c r="CB2856" s="14">
        <f>Таблица1[[#This Row],[Т3]]+Таблица1[[#This Row],[Y6, мм]]</f>
        <v>0</v>
      </c>
      <c r="CC2856" s="14">
        <f>Таблица1[[#This Row],[Т4]]+Таблица1[[#This Row],[Lдуг 6,мм]]</f>
        <v>0</v>
      </c>
      <c r="CD2856" s="14">
        <f>Таблица1[[#This Row],[Т5]]+Таблица1[[#This Row],[Lдуг 1,мм]]</f>
        <v>0</v>
      </c>
      <c r="CE2856" s="14">
        <f>Таблица1[[#This Row],[Т6]]+Таблица1[[#This Row],[Lпрям1, мм]]</f>
        <v>0</v>
      </c>
      <c r="CF2856" s="15">
        <f>Таблица1[[#This Row],[Т7]]+Таблица1[[#This Row],[Lдуг 2,мм]]</f>
        <v>0</v>
      </c>
      <c r="CG2856" s="14">
        <f>Таблица1[[#This Row],[Т8]]+Таблица1[[#This Row],[Lпрям2, мм]]</f>
        <v>0</v>
      </c>
      <c r="CH2856" s="14">
        <f>Таблица1[[#This Row],[Т9]]-Таблица1[[#This Row],[Т9]]</f>
        <v>0</v>
      </c>
      <c r="CI2856" s="50">
        <f>Таблица1[[#This Row],[Т9]]-Таблица1[[#This Row],[Т8]]</f>
        <v>0</v>
      </c>
      <c r="CJ2856" s="54">
        <f>Таблица1[[#This Row],[Т9]]-Таблица1[[#This Row],[Т7]]</f>
        <v>0</v>
      </c>
      <c r="CK2856" s="14">
        <f>Таблица1[[#This Row],[Т9]]-Таблица1[[#This Row],[Т6]]</f>
        <v>0</v>
      </c>
      <c r="CL2856" s="14">
        <f>Таблица1[[#This Row],[Т9]]-Таблица1[[#This Row],[Т5]]</f>
        <v>0</v>
      </c>
      <c r="CM2856" s="14">
        <f>Таблица1[[#This Row],[Т9]]-Таблица1[[#This Row],[Т4]]</f>
        <v>0</v>
      </c>
      <c r="CN2856" s="14">
        <f>Таблица1[[#This Row],[Т9]]-Таблица1[[#This Row],[Т3]]</f>
        <v>0</v>
      </c>
      <c r="CO2856" s="14">
        <f>Таблица1[[#This Row],[Т9]]-Таблица1[[#This Row],[Т2]]</f>
        <v>0</v>
      </c>
      <c r="CP2856" s="14">
        <f>Таблица1[[#This Row],[Т9]]-Таблица1[[#This Row],[Т1]]</f>
        <v>0</v>
      </c>
      <c r="CQ2856" s="14">
        <f>Таблица1[[#This Row],[Т9]]-Таблица1[[#This Row],[угол обхв6]]</f>
        <v>0</v>
      </c>
      <c r="CR2856" s="14">
        <f>Таблица1[[#This Row],[Т9]]-Таблица1[[#This Row],[угол обхв5]]</f>
        <v>0</v>
      </c>
      <c r="CS2856" s="14">
        <f>Таблица1[[#This Row],[Т9]]-Таблица1[[#This Row],[угол обхв4]]</f>
        <v>0</v>
      </c>
      <c r="CT2856" s="14">
        <f>Таблица1[[#This Row],[Lкан_прям, мм]]+Таблица1[[#This Row],[Lкан_дуг, мм]]+Таблица1[[#This Row],[Lкан_леб,мм]]</f>
        <v>0</v>
      </c>
      <c r="CU2856" s="16">
        <f>Таблица1[[#This Row],[Lкан_леб,мм]]</f>
        <v>0</v>
      </c>
      <c r="CV2856" s="14">
        <f>2534431-(Таблица1[[#This Row],[Т23]]+Таблица1[[#This Row],[угол обхв3]])</f>
        <v>2534431</v>
      </c>
      <c r="CW2856" s="50">
        <f>SUM(X2856:AC2856,AD2856:AI2856)-Таблица1[[#This Row],[lподв_min, мм]]</f>
        <v>0</v>
      </c>
      <c r="CX2856" s="17">
        <f>CW3295-Таблица1[[#This Row],[Суммарная длина каната]]</f>
        <v>-2534431</v>
      </c>
    </row>
    <row r="2857" spans="74:102" x14ac:dyDescent="0.25">
      <c r="BV2857" s="14">
        <f>Таблица1[[#This Row],[Lкан_леб,мм]]</f>
        <v>0</v>
      </c>
      <c r="BW2857" s="50">
        <f>Таблица1[[#This Row],[угол обхв4]]+Таблица1[[#This Row],[Lдуг 3,мм]]</f>
        <v>0</v>
      </c>
      <c r="BX2857" s="54">
        <f>Таблица1[[#This Row],[угол обхв5]]+Таблица1[[#This Row],[Y5, мм]]</f>
        <v>0</v>
      </c>
      <c r="BY2857" s="14">
        <f>Таблица1[[#This Row],[угол обхв6]]+Таблица1[[#This Row],[Lдуг 4,мм]]</f>
        <v>0</v>
      </c>
      <c r="BZ2857" s="14">
        <f>Таблица1[[#This Row],[Т1]]+Таблица1[[#This Row],[X6, мм]]</f>
        <v>0</v>
      </c>
      <c r="CA2857" s="14">
        <f>Таблица1[[#This Row],[Т2]]+Таблица1[[#This Row],[Lдуг 5,мм]]</f>
        <v>0</v>
      </c>
      <c r="CB2857" s="14">
        <f>Таблица1[[#This Row],[Т3]]+Таблица1[[#This Row],[Y6, мм]]</f>
        <v>0</v>
      </c>
      <c r="CC2857" s="14">
        <f>Таблица1[[#This Row],[Т4]]+Таблица1[[#This Row],[Lдуг 6,мм]]</f>
        <v>0</v>
      </c>
      <c r="CD2857" s="14">
        <f>Таблица1[[#This Row],[Т5]]+Таблица1[[#This Row],[Lдуг 1,мм]]</f>
        <v>0</v>
      </c>
      <c r="CE2857" s="14">
        <f>Таблица1[[#This Row],[Т6]]+Таблица1[[#This Row],[Lпрям1, мм]]</f>
        <v>0</v>
      </c>
      <c r="CF2857" s="15">
        <f>Таблица1[[#This Row],[Т7]]+Таблица1[[#This Row],[Lдуг 2,мм]]</f>
        <v>0</v>
      </c>
      <c r="CG2857" s="14">
        <f>Таблица1[[#This Row],[Т8]]+Таблица1[[#This Row],[Lпрям2, мм]]</f>
        <v>0</v>
      </c>
      <c r="CH2857" s="14">
        <f>Таблица1[[#This Row],[Т9]]-Таблица1[[#This Row],[Т9]]</f>
        <v>0</v>
      </c>
      <c r="CI2857" s="50">
        <f>Таблица1[[#This Row],[Т9]]-Таблица1[[#This Row],[Т8]]</f>
        <v>0</v>
      </c>
      <c r="CJ2857" s="54">
        <f>Таблица1[[#This Row],[Т9]]-Таблица1[[#This Row],[Т7]]</f>
        <v>0</v>
      </c>
      <c r="CK2857" s="14">
        <f>Таблица1[[#This Row],[Т9]]-Таблица1[[#This Row],[Т6]]</f>
        <v>0</v>
      </c>
      <c r="CL2857" s="14">
        <f>Таблица1[[#This Row],[Т9]]-Таблица1[[#This Row],[Т5]]</f>
        <v>0</v>
      </c>
      <c r="CM2857" s="14">
        <f>Таблица1[[#This Row],[Т9]]-Таблица1[[#This Row],[Т4]]</f>
        <v>0</v>
      </c>
      <c r="CN2857" s="14">
        <f>Таблица1[[#This Row],[Т9]]-Таблица1[[#This Row],[Т3]]</f>
        <v>0</v>
      </c>
      <c r="CO2857" s="14">
        <f>Таблица1[[#This Row],[Т9]]-Таблица1[[#This Row],[Т2]]</f>
        <v>0</v>
      </c>
      <c r="CP2857" s="14">
        <f>Таблица1[[#This Row],[Т9]]-Таблица1[[#This Row],[Т1]]</f>
        <v>0</v>
      </c>
      <c r="CQ2857" s="14">
        <f>Таблица1[[#This Row],[Т9]]-Таблица1[[#This Row],[угол обхв6]]</f>
        <v>0</v>
      </c>
      <c r="CR2857" s="14">
        <f>Таблица1[[#This Row],[Т9]]-Таблица1[[#This Row],[угол обхв5]]</f>
        <v>0</v>
      </c>
      <c r="CS2857" s="14">
        <f>Таблица1[[#This Row],[Т9]]-Таблица1[[#This Row],[угол обхв4]]</f>
        <v>0</v>
      </c>
      <c r="CT2857" s="14">
        <f>Таблица1[[#This Row],[Lкан_прям, мм]]+Таблица1[[#This Row],[Lкан_дуг, мм]]+Таблица1[[#This Row],[Lкан_леб,мм]]</f>
        <v>0</v>
      </c>
      <c r="CU2857" s="16">
        <f>Таблица1[[#This Row],[Lкан_леб,мм]]</f>
        <v>0</v>
      </c>
      <c r="CV2857" s="14">
        <f>2534431-(Таблица1[[#This Row],[Т23]]+Таблица1[[#This Row],[угол обхв3]])</f>
        <v>2534431</v>
      </c>
      <c r="CW2857" s="50">
        <f>SUM(X2857:AC2857,AD2857:AI2857)-Таблица1[[#This Row],[lподв_min, мм]]</f>
        <v>0</v>
      </c>
      <c r="CX2857" s="17">
        <f>CW3296-Таблица1[[#This Row],[Суммарная длина каната]]</f>
        <v>-2534431</v>
      </c>
    </row>
    <row r="2858" spans="74:102" x14ac:dyDescent="0.25">
      <c r="BV2858" s="14">
        <f>Таблица1[[#This Row],[Lкан_леб,мм]]</f>
        <v>0</v>
      </c>
      <c r="BW2858" s="50">
        <f>Таблица1[[#This Row],[угол обхв4]]+Таблица1[[#This Row],[Lдуг 3,мм]]</f>
        <v>0</v>
      </c>
      <c r="BX2858" s="54">
        <f>Таблица1[[#This Row],[угол обхв5]]+Таблица1[[#This Row],[Y5, мм]]</f>
        <v>0</v>
      </c>
      <c r="BY2858" s="14">
        <f>Таблица1[[#This Row],[угол обхв6]]+Таблица1[[#This Row],[Lдуг 4,мм]]</f>
        <v>0</v>
      </c>
      <c r="BZ2858" s="14">
        <f>Таблица1[[#This Row],[Т1]]+Таблица1[[#This Row],[X6, мм]]</f>
        <v>0</v>
      </c>
      <c r="CA2858" s="14">
        <f>Таблица1[[#This Row],[Т2]]+Таблица1[[#This Row],[Lдуг 5,мм]]</f>
        <v>0</v>
      </c>
      <c r="CB2858" s="14">
        <f>Таблица1[[#This Row],[Т3]]+Таблица1[[#This Row],[Y6, мм]]</f>
        <v>0</v>
      </c>
      <c r="CC2858" s="14">
        <f>Таблица1[[#This Row],[Т4]]+Таблица1[[#This Row],[Lдуг 6,мм]]</f>
        <v>0</v>
      </c>
      <c r="CD2858" s="14">
        <f>Таблица1[[#This Row],[Т5]]+Таблица1[[#This Row],[Lдуг 1,мм]]</f>
        <v>0</v>
      </c>
      <c r="CE2858" s="14">
        <f>Таблица1[[#This Row],[Т6]]+Таблица1[[#This Row],[Lпрям1, мм]]</f>
        <v>0</v>
      </c>
      <c r="CF2858" s="15">
        <f>Таблица1[[#This Row],[Т7]]+Таблица1[[#This Row],[Lдуг 2,мм]]</f>
        <v>0</v>
      </c>
      <c r="CG2858" s="14">
        <f>Таблица1[[#This Row],[Т8]]+Таблица1[[#This Row],[Lпрям2, мм]]</f>
        <v>0</v>
      </c>
      <c r="CH2858" s="14">
        <f>Таблица1[[#This Row],[Т9]]-Таблица1[[#This Row],[Т9]]</f>
        <v>0</v>
      </c>
      <c r="CI2858" s="50">
        <f>Таблица1[[#This Row],[Т9]]-Таблица1[[#This Row],[Т8]]</f>
        <v>0</v>
      </c>
      <c r="CJ2858" s="54">
        <f>Таблица1[[#This Row],[Т9]]-Таблица1[[#This Row],[Т7]]</f>
        <v>0</v>
      </c>
      <c r="CK2858" s="14">
        <f>Таблица1[[#This Row],[Т9]]-Таблица1[[#This Row],[Т6]]</f>
        <v>0</v>
      </c>
      <c r="CL2858" s="14">
        <f>Таблица1[[#This Row],[Т9]]-Таблица1[[#This Row],[Т5]]</f>
        <v>0</v>
      </c>
      <c r="CM2858" s="14">
        <f>Таблица1[[#This Row],[Т9]]-Таблица1[[#This Row],[Т4]]</f>
        <v>0</v>
      </c>
      <c r="CN2858" s="14">
        <f>Таблица1[[#This Row],[Т9]]-Таблица1[[#This Row],[Т3]]</f>
        <v>0</v>
      </c>
      <c r="CO2858" s="14">
        <f>Таблица1[[#This Row],[Т9]]-Таблица1[[#This Row],[Т2]]</f>
        <v>0</v>
      </c>
      <c r="CP2858" s="14">
        <f>Таблица1[[#This Row],[Т9]]-Таблица1[[#This Row],[Т1]]</f>
        <v>0</v>
      </c>
      <c r="CQ2858" s="14">
        <f>Таблица1[[#This Row],[Т9]]-Таблица1[[#This Row],[угол обхв6]]</f>
        <v>0</v>
      </c>
      <c r="CR2858" s="14">
        <f>Таблица1[[#This Row],[Т9]]-Таблица1[[#This Row],[угол обхв5]]</f>
        <v>0</v>
      </c>
      <c r="CS2858" s="14">
        <f>Таблица1[[#This Row],[Т9]]-Таблица1[[#This Row],[угол обхв4]]</f>
        <v>0</v>
      </c>
      <c r="CT2858" s="14">
        <f>Таблица1[[#This Row],[Lкан_прям, мм]]+Таблица1[[#This Row],[Lкан_дуг, мм]]+Таблица1[[#This Row],[Lкан_леб,мм]]</f>
        <v>0</v>
      </c>
      <c r="CU2858" s="16">
        <f>Таблица1[[#This Row],[Lкан_леб,мм]]</f>
        <v>0</v>
      </c>
      <c r="CV2858" s="14">
        <f>2534431-(Таблица1[[#This Row],[Т23]]+Таблица1[[#This Row],[угол обхв3]])</f>
        <v>2534431</v>
      </c>
      <c r="CW2858" s="50">
        <f>SUM(X2858:AC2858,AD2858:AI2858)-Таблица1[[#This Row],[lподв_min, мм]]</f>
        <v>0</v>
      </c>
      <c r="CX2858" s="17">
        <f>CW3297-Таблица1[[#This Row],[Суммарная длина каната]]</f>
        <v>-2534431</v>
      </c>
    </row>
    <row r="2859" spans="74:102" x14ac:dyDescent="0.25">
      <c r="BV2859" s="14">
        <f>Таблица1[[#This Row],[Lкан_леб,мм]]</f>
        <v>0</v>
      </c>
      <c r="BW2859" s="50">
        <f>Таблица1[[#This Row],[угол обхв4]]+Таблица1[[#This Row],[Lдуг 3,мм]]</f>
        <v>0</v>
      </c>
      <c r="BX2859" s="54">
        <f>Таблица1[[#This Row],[угол обхв5]]+Таблица1[[#This Row],[Y5, мм]]</f>
        <v>0</v>
      </c>
      <c r="BY2859" s="14">
        <f>Таблица1[[#This Row],[угол обхв6]]+Таблица1[[#This Row],[Lдуг 4,мм]]</f>
        <v>0</v>
      </c>
      <c r="BZ2859" s="14">
        <f>Таблица1[[#This Row],[Т1]]+Таблица1[[#This Row],[X6, мм]]</f>
        <v>0</v>
      </c>
      <c r="CA2859" s="14">
        <f>Таблица1[[#This Row],[Т2]]+Таблица1[[#This Row],[Lдуг 5,мм]]</f>
        <v>0</v>
      </c>
      <c r="CB2859" s="14">
        <f>Таблица1[[#This Row],[Т3]]+Таблица1[[#This Row],[Y6, мм]]</f>
        <v>0</v>
      </c>
      <c r="CC2859" s="14">
        <f>Таблица1[[#This Row],[Т4]]+Таблица1[[#This Row],[Lдуг 6,мм]]</f>
        <v>0</v>
      </c>
      <c r="CD2859" s="14">
        <f>Таблица1[[#This Row],[Т5]]+Таблица1[[#This Row],[Lдуг 1,мм]]</f>
        <v>0</v>
      </c>
      <c r="CE2859" s="14">
        <f>Таблица1[[#This Row],[Т6]]+Таблица1[[#This Row],[Lпрям1, мм]]</f>
        <v>0</v>
      </c>
      <c r="CF2859" s="15">
        <f>Таблица1[[#This Row],[Т7]]+Таблица1[[#This Row],[Lдуг 2,мм]]</f>
        <v>0</v>
      </c>
      <c r="CG2859" s="14">
        <f>Таблица1[[#This Row],[Т8]]+Таблица1[[#This Row],[Lпрям2, мм]]</f>
        <v>0</v>
      </c>
      <c r="CH2859" s="14">
        <f>Таблица1[[#This Row],[Т9]]-Таблица1[[#This Row],[Т9]]</f>
        <v>0</v>
      </c>
      <c r="CI2859" s="50">
        <f>Таблица1[[#This Row],[Т9]]-Таблица1[[#This Row],[Т8]]</f>
        <v>0</v>
      </c>
      <c r="CJ2859" s="54">
        <f>Таблица1[[#This Row],[Т9]]-Таблица1[[#This Row],[Т7]]</f>
        <v>0</v>
      </c>
      <c r="CK2859" s="14">
        <f>Таблица1[[#This Row],[Т9]]-Таблица1[[#This Row],[Т6]]</f>
        <v>0</v>
      </c>
      <c r="CL2859" s="14">
        <f>Таблица1[[#This Row],[Т9]]-Таблица1[[#This Row],[Т5]]</f>
        <v>0</v>
      </c>
      <c r="CM2859" s="14">
        <f>Таблица1[[#This Row],[Т9]]-Таблица1[[#This Row],[Т4]]</f>
        <v>0</v>
      </c>
      <c r="CN2859" s="14">
        <f>Таблица1[[#This Row],[Т9]]-Таблица1[[#This Row],[Т3]]</f>
        <v>0</v>
      </c>
      <c r="CO2859" s="14">
        <f>Таблица1[[#This Row],[Т9]]-Таблица1[[#This Row],[Т2]]</f>
        <v>0</v>
      </c>
      <c r="CP2859" s="14">
        <f>Таблица1[[#This Row],[Т9]]-Таблица1[[#This Row],[Т1]]</f>
        <v>0</v>
      </c>
      <c r="CQ2859" s="14">
        <f>Таблица1[[#This Row],[Т9]]-Таблица1[[#This Row],[угол обхв6]]</f>
        <v>0</v>
      </c>
      <c r="CR2859" s="14">
        <f>Таблица1[[#This Row],[Т9]]-Таблица1[[#This Row],[угол обхв5]]</f>
        <v>0</v>
      </c>
      <c r="CS2859" s="14">
        <f>Таблица1[[#This Row],[Т9]]-Таблица1[[#This Row],[угол обхв4]]</f>
        <v>0</v>
      </c>
      <c r="CT2859" s="14">
        <f>Таблица1[[#This Row],[Lкан_прям, мм]]+Таблица1[[#This Row],[Lкан_дуг, мм]]+Таблица1[[#This Row],[Lкан_леб,мм]]</f>
        <v>0</v>
      </c>
      <c r="CU2859" s="16">
        <f>Таблица1[[#This Row],[Lкан_леб,мм]]</f>
        <v>0</v>
      </c>
      <c r="CV2859" s="14">
        <f>2534431-(Таблица1[[#This Row],[Т23]]+Таблица1[[#This Row],[угол обхв3]])</f>
        <v>2534431</v>
      </c>
      <c r="CW2859" s="50">
        <f>SUM(X2859:AC2859,AD2859:AI2859)-Таблица1[[#This Row],[lподв_min, мм]]</f>
        <v>0</v>
      </c>
      <c r="CX2859" s="17">
        <f>CW3298-Таблица1[[#This Row],[Суммарная длина каната]]</f>
        <v>-2534431</v>
      </c>
    </row>
    <row r="2860" spans="74:102" x14ac:dyDescent="0.25">
      <c r="BV2860" s="14">
        <f>Таблица1[[#This Row],[Lкан_леб,мм]]</f>
        <v>0</v>
      </c>
      <c r="BW2860" s="50">
        <f>Таблица1[[#This Row],[угол обхв4]]+Таблица1[[#This Row],[Lдуг 3,мм]]</f>
        <v>0</v>
      </c>
      <c r="BX2860" s="54">
        <f>Таблица1[[#This Row],[угол обхв5]]+Таблица1[[#This Row],[Y5, мм]]</f>
        <v>0</v>
      </c>
      <c r="BY2860" s="14">
        <f>Таблица1[[#This Row],[угол обхв6]]+Таблица1[[#This Row],[Lдуг 4,мм]]</f>
        <v>0</v>
      </c>
      <c r="BZ2860" s="14">
        <f>Таблица1[[#This Row],[Т1]]+Таблица1[[#This Row],[X6, мм]]</f>
        <v>0</v>
      </c>
      <c r="CA2860" s="14">
        <f>Таблица1[[#This Row],[Т2]]+Таблица1[[#This Row],[Lдуг 5,мм]]</f>
        <v>0</v>
      </c>
      <c r="CB2860" s="14">
        <f>Таблица1[[#This Row],[Т3]]+Таблица1[[#This Row],[Y6, мм]]</f>
        <v>0</v>
      </c>
      <c r="CC2860" s="14">
        <f>Таблица1[[#This Row],[Т4]]+Таблица1[[#This Row],[Lдуг 6,мм]]</f>
        <v>0</v>
      </c>
      <c r="CD2860" s="14">
        <f>Таблица1[[#This Row],[Т5]]+Таблица1[[#This Row],[Lдуг 1,мм]]</f>
        <v>0</v>
      </c>
      <c r="CE2860" s="14">
        <f>Таблица1[[#This Row],[Т6]]+Таблица1[[#This Row],[Lпрям1, мм]]</f>
        <v>0</v>
      </c>
      <c r="CF2860" s="15">
        <f>Таблица1[[#This Row],[Т7]]+Таблица1[[#This Row],[Lдуг 2,мм]]</f>
        <v>0</v>
      </c>
      <c r="CG2860" s="14">
        <f>Таблица1[[#This Row],[Т8]]+Таблица1[[#This Row],[Lпрям2, мм]]</f>
        <v>0</v>
      </c>
      <c r="CH2860" s="14">
        <f>Таблица1[[#This Row],[Т9]]-Таблица1[[#This Row],[Т9]]</f>
        <v>0</v>
      </c>
      <c r="CI2860" s="50">
        <f>Таблица1[[#This Row],[Т9]]-Таблица1[[#This Row],[Т8]]</f>
        <v>0</v>
      </c>
      <c r="CJ2860" s="54">
        <f>Таблица1[[#This Row],[Т9]]-Таблица1[[#This Row],[Т7]]</f>
        <v>0</v>
      </c>
      <c r="CK2860" s="14">
        <f>Таблица1[[#This Row],[Т9]]-Таблица1[[#This Row],[Т6]]</f>
        <v>0</v>
      </c>
      <c r="CL2860" s="14">
        <f>Таблица1[[#This Row],[Т9]]-Таблица1[[#This Row],[Т5]]</f>
        <v>0</v>
      </c>
      <c r="CM2860" s="14">
        <f>Таблица1[[#This Row],[Т9]]-Таблица1[[#This Row],[Т4]]</f>
        <v>0</v>
      </c>
      <c r="CN2860" s="14">
        <f>Таблица1[[#This Row],[Т9]]-Таблица1[[#This Row],[Т3]]</f>
        <v>0</v>
      </c>
      <c r="CO2860" s="14">
        <f>Таблица1[[#This Row],[Т9]]-Таблица1[[#This Row],[Т2]]</f>
        <v>0</v>
      </c>
      <c r="CP2860" s="14">
        <f>Таблица1[[#This Row],[Т9]]-Таблица1[[#This Row],[Т1]]</f>
        <v>0</v>
      </c>
      <c r="CQ2860" s="14">
        <f>Таблица1[[#This Row],[Т9]]-Таблица1[[#This Row],[угол обхв6]]</f>
        <v>0</v>
      </c>
      <c r="CR2860" s="14">
        <f>Таблица1[[#This Row],[Т9]]-Таблица1[[#This Row],[угол обхв5]]</f>
        <v>0</v>
      </c>
      <c r="CS2860" s="14">
        <f>Таблица1[[#This Row],[Т9]]-Таблица1[[#This Row],[угол обхв4]]</f>
        <v>0</v>
      </c>
      <c r="CT2860" s="14">
        <f>Таблица1[[#This Row],[Lкан_прям, мм]]+Таблица1[[#This Row],[Lкан_дуг, мм]]+Таблица1[[#This Row],[Lкан_леб,мм]]</f>
        <v>0</v>
      </c>
      <c r="CU2860" s="16">
        <f>Таблица1[[#This Row],[Lкан_леб,мм]]</f>
        <v>0</v>
      </c>
      <c r="CV2860" s="14">
        <f>2534431-(Таблица1[[#This Row],[Т23]]+Таблица1[[#This Row],[угол обхв3]])</f>
        <v>2534431</v>
      </c>
      <c r="CW2860" s="50">
        <f>SUM(X2860:AC2860,AD2860:AI2860)-Таблица1[[#This Row],[lподв_min, мм]]</f>
        <v>0</v>
      </c>
      <c r="CX2860" s="17">
        <f>CW3299-Таблица1[[#This Row],[Суммарная длина каната]]</f>
        <v>-2534431</v>
      </c>
    </row>
    <row r="2861" spans="74:102" x14ac:dyDescent="0.25">
      <c r="BV2861" s="14">
        <f>Таблица1[[#This Row],[Lкан_леб,мм]]</f>
        <v>0</v>
      </c>
      <c r="BW2861" s="50">
        <f>Таблица1[[#This Row],[угол обхв4]]+Таблица1[[#This Row],[Lдуг 3,мм]]</f>
        <v>0</v>
      </c>
      <c r="BX2861" s="54">
        <f>Таблица1[[#This Row],[угол обхв5]]+Таблица1[[#This Row],[Y5, мм]]</f>
        <v>0</v>
      </c>
      <c r="BY2861" s="14">
        <f>Таблица1[[#This Row],[угол обхв6]]+Таблица1[[#This Row],[Lдуг 4,мм]]</f>
        <v>0</v>
      </c>
      <c r="BZ2861" s="14">
        <f>Таблица1[[#This Row],[Т1]]+Таблица1[[#This Row],[X6, мм]]</f>
        <v>0</v>
      </c>
      <c r="CA2861" s="14">
        <f>Таблица1[[#This Row],[Т2]]+Таблица1[[#This Row],[Lдуг 5,мм]]</f>
        <v>0</v>
      </c>
      <c r="CB2861" s="14">
        <f>Таблица1[[#This Row],[Т3]]+Таблица1[[#This Row],[Y6, мм]]</f>
        <v>0</v>
      </c>
      <c r="CC2861" s="14">
        <f>Таблица1[[#This Row],[Т4]]+Таблица1[[#This Row],[Lдуг 6,мм]]</f>
        <v>0</v>
      </c>
      <c r="CD2861" s="14">
        <f>Таблица1[[#This Row],[Т5]]+Таблица1[[#This Row],[Lдуг 1,мм]]</f>
        <v>0</v>
      </c>
      <c r="CE2861" s="14">
        <f>Таблица1[[#This Row],[Т6]]+Таблица1[[#This Row],[Lпрям1, мм]]</f>
        <v>0</v>
      </c>
      <c r="CF2861" s="15">
        <f>Таблица1[[#This Row],[Т7]]+Таблица1[[#This Row],[Lдуг 2,мм]]</f>
        <v>0</v>
      </c>
      <c r="CG2861" s="14">
        <f>Таблица1[[#This Row],[Т8]]+Таблица1[[#This Row],[Lпрям2, мм]]</f>
        <v>0</v>
      </c>
      <c r="CH2861" s="14">
        <f>Таблица1[[#This Row],[Т9]]-Таблица1[[#This Row],[Т9]]</f>
        <v>0</v>
      </c>
      <c r="CI2861" s="50">
        <f>Таблица1[[#This Row],[Т9]]-Таблица1[[#This Row],[Т8]]</f>
        <v>0</v>
      </c>
      <c r="CJ2861" s="54">
        <f>Таблица1[[#This Row],[Т9]]-Таблица1[[#This Row],[Т7]]</f>
        <v>0</v>
      </c>
      <c r="CK2861" s="14">
        <f>Таблица1[[#This Row],[Т9]]-Таблица1[[#This Row],[Т6]]</f>
        <v>0</v>
      </c>
      <c r="CL2861" s="14">
        <f>Таблица1[[#This Row],[Т9]]-Таблица1[[#This Row],[Т5]]</f>
        <v>0</v>
      </c>
      <c r="CM2861" s="14">
        <f>Таблица1[[#This Row],[Т9]]-Таблица1[[#This Row],[Т4]]</f>
        <v>0</v>
      </c>
      <c r="CN2861" s="14">
        <f>Таблица1[[#This Row],[Т9]]-Таблица1[[#This Row],[Т3]]</f>
        <v>0</v>
      </c>
      <c r="CO2861" s="14">
        <f>Таблица1[[#This Row],[Т9]]-Таблица1[[#This Row],[Т2]]</f>
        <v>0</v>
      </c>
      <c r="CP2861" s="14">
        <f>Таблица1[[#This Row],[Т9]]-Таблица1[[#This Row],[Т1]]</f>
        <v>0</v>
      </c>
      <c r="CQ2861" s="14">
        <f>Таблица1[[#This Row],[Т9]]-Таблица1[[#This Row],[угол обхв6]]</f>
        <v>0</v>
      </c>
      <c r="CR2861" s="14">
        <f>Таблица1[[#This Row],[Т9]]-Таблица1[[#This Row],[угол обхв5]]</f>
        <v>0</v>
      </c>
      <c r="CS2861" s="14">
        <f>Таблица1[[#This Row],[Т9]]-Таблица1[[#This Row],[угол обхв4]]</f>
        <v>0</v>
      </c>
      <c r="CT2861" s="14">
        <f>Таблица1[[#This Row],[Lкан_прям, мм]]+Таблица1[[#This Row],[Lкан_дуг, мм]]+Таблица1[[#This Row],[Lкан_леб,мм]]</f>
        <v>0</v>
      </c>
      <c r="CU2861" s="16">
        <f>Таблица1[[#This Row],[Lкан_леб,мм]]</f>
        <v>0</v>
      </c>
      <c r="CV2861" s="14">
        <f>2534431-(Таблица1[[#This Row],[Т23]]+Таблица1[[#This Row],[угол обхв3]])</f>
        <v>2534431</v>
      </c>
      <c r="CW2861" s="50">
        <f>SUM(X2861:AC2861,AD2861:AI2861)-Таблица1[[#This Row],[lподв_min, мм]]</f>
        <v>0</v>
      </c>
      <c r="CX2861" s="17">
        <f>CW3300-Таблица1[[#This Row],[Суммарная длина каната]]</f>
        <v>-2534431</v>
      </c>
    </row>
    <row r="2862" spans="74:102" x14ac:dyDescent="0.25">
      <c r="BV2862" s="14">
        <f>Таблица1[[#This Row],[Lкан_леб,мм]]</f>
        <v>0</v>
      </c>
      <c r="BW2862" s="50">
        <f>Таблица1[[#This Row],[угол обхв4]]+Таблица1[[#This Row],[Lдуг 3,мм]]</f>
        <v>0</v>
      </c>
      <c r="BX2862" s="54">
        <f>Таблица1[[#This Row],[угол обхв5]]+Таблица1[[#This Row],[Y5, мм]]</f>
        <v>0</v>
      </c>
      <c r="BY2862" s="14">
        <f>Таблица1[[#This Row],[угол обхв6]]+Таблица1[[#This Row],[Lдуг 4,мм]]</f>
        <v>0</v>
      </c>
      <c r="BZ2862" s="14">
        <f>Таблица1[[#This Row],[Т1]]+Таблица1[[#This Row],[X6, мм]]</f>
        <v>0</v>
      </c>
      <c r="CA2862" s="14">
        <f>Таблица1[[#This Row],[Т2]]+Таблица1[[#This Row],[Lдуг 5,мм]]</f>
        <v>0</v>
      </c>
      <c r="CB2862" s="14">
        <f>Таблица1[[#This Row],[Т3]]+Таблица1[[#This Row],[Y6, мм]]</f>
        <v>0</v>
      </c>
      <c r="CC2862" s="14">
        <f>Таблица1[[#This Row],[Т4]]+Таблица1[[#This Row],[Lдуг 6,мм]]</f>
        <v>0</v>
      </c>
      <c r="CD2862" s="14">
        <f>Таблица1[[#This Row],[Т5]]+Таблица1[[#This Row],[Lдуг 1,мм]]</f>
        <v>0</v>
      </c>
      <c r="CE2862" s="14">
        <f>Таблица1[[#This Row],[Т6]]+Таблица1[[#This Row],[Lпрям1, мм]]</f>
        <v>0</v>
      </c>
      <c r="CF2862" s="15">
        <f>Таблица1[[#This Row],[Т7]]+Таблица1[[#This Row],[Lдуг 2,мм]]</f>
        <v>0</v>
      </c>
      <c r="CG2862" s="14">
        <f>Таблица1[[#This Row],[Т8]]+Таблица1[[#This Row],[Lпрям2, мм]]</f>
        <v>0</v>
      </c>
      <c r="CH2862" s="14">
        <f>Таблица1[[#This Row],[Т9]]-Таблица1[[#This Row],[Т9]]</f>
        <v>0</v>
      </c>
      <c r="CI2862" s="50">
        <f>Таблица1[[#This Row],[Т9]]-Таблица1[[#This Row],[Т8]]</f>
        <v>0</v>
      </c>
      <c r="CJ2862" s="54">
        <f>Таблица1[[#This Row],[Т9]]-Таблица1[[#This Row],[Т7]]</f>
        <v>0</v>
      </c>
      <c r="CK2862" s="14">
        <f>Таблица1[[#This Row],[Т9]]-Таблица1[[#This Row],[Т6]]</f>
        <v>0</v>
      </c>
      <c r="CL2862" s="14">
        <f>Таблица1[[#This Row],[Т9]]-Таблица1[[#This Row],[Т5]]</f>
        <v>0</v>
      </c>
      <c r="CM2862" s="14">
        <f>Таблица1[[#This Row],[Т9]]-Таблица1[[#This Row],[Т4]]</f>
        <v>0</v>
      </c>
      <c r="CN2862" s="14">
        <f>Таблица1[[#This Row],[Т9]]-Таблица1[[#This Row],[Т3]]</f>
        <v>0</v>
      </c>
      <c r="CO2862" s="14">
        <f>Таблица1[[#This Row],[Т9]]-Таблица1[[#This Row],[Т2]]</f>
        <v>0</v>
      </c>
      <c r="CP2862" s="14">
        <f>Таблица1[[#This Row],[Т9]]-Таблица1[[#This Row],[Т1]]</f>
        <v>0</v>
      </c>
      <c r="CQ2862" s="14">
        <f>Таблица1[[#This Row],[Т9]]-Таблица1[[#This Row],[угол обхв6]]</f>
        <v>0</v>
      </c>
      <c r="CR2862" s="14">
        <f>Таблица1[[#This Row],[Т9]]-Таблица1[[#This Row],[угол обхв5]]</f>
        <v>0</v>
      </c>
      <c r="CS2862" s="14">
        <f>Таблица1[[#This Row],[Т9]]-Таблица1[[#This Row],[угол обхв4]]</f>
        <v>0</v>
      </c>
      <c r="CT2862" s="14">
        <f>Таблица1[[#This Row],[Lкан_прям, мм]]+Таблица1[[#This Row],[Lкан_дуг, мм]]+Таблица1[[#This Row],[Lкан_леб,мм]]</f>
        <v>0</v>
      </c>
      <c r="CU2862" s="16">
        <f>Таблица1[[#This Row],[Lкан_леб,мм]]</f>
        <v>0</v>
      </c>
      <c r="CV2862" s="14">
        <f>2534431-(Таблица1[[#This Row],[Т23]]+Таблица1[[#This Row],[угол обхв3]])</f>
        <v>2534431</v>
      </c>
      <c r="CW2862" s="50">
        <f>SUM(X2862:AC2862,AD2862:AI2862)-Таблица1[[#This Row],[lподв_min, мм]]</f>
        <v>0</v>
      </c>
      <c r="CX2862" s="17">
        <f>CW3301-Таблица1[[#This Row],[Суммарная длина каната]]</f>
        <v>-2534431</v>
      </c>
    </row>
    <row r="2863" spans="74:102" x14ac:dyDescent="0.25">
      <c r="BV2863" s="14">
        <f>Таблица1[[#This Row],[Lкан_леб,мм]]</f>
        <v>0</v>
      </c>
      <c r="BW2863" s="50">
        <f>Таблица1[[#This Row],[угол обхв4]]+Таблица1[[#This Row],[Lдуг 3,мм]]</f>
        <v>0</v>
      </c>
      <c r="BX2863" s="54">
        <f>Таблица1[[#This Row],[угол обхв5]]+Таблица1[[#This Row],[Y5, мм]]</f>
        <v>0</v>
      </c>
      <c r="BY2863" s="14">
        <f>Таблица1[[#This Row],[угол обхв6]]+Таблица1[[#This Row],[Lдуг 4,мм]]</f>
        <v>0</v>
      </c>
      <c r="BZ2863" s="14">
        <f>Таблица1[[#This Row],[Т1]]+Таблица1[[#This Row],[X6, мм]]</f>
        <v>0</v>
      </c>
      <c r="CA2863" s="14">
        <f>Таблица1[[#This Row],[Т2]]+Таблица1[[#This Row],[Lдуг 5,мм]]</f>
        <v>0</v>
      </c>
      <c r="CB2863" s="14">
        <f>Таблица1[[#This Row],[Т3]]+Таблица1[[#This Row],[Y6, мм]]</f>
        <v>0</v>
      </c>
      <c r="CC2863" s="14">
        <f>Таблица1[[#This Row],[Т4]]+Таблица1[[#This Row],[Lдуг 6,мм]]</f>
        <v>0</v>
      </c>
      <c r="CD2863" s="14">
        <f>Таблица1[[#This Row],[Т5]]+Таблица1[[#This Row],[Lдуг 1,мм]]</f>
        <v>0</v>
      </c>
      <c r="CE2863" s="14">
        <f>Таблица1[[#This Row],[Т6]]+Таблица1[[#This Row],[Lпрям1, мм]]</f>
        <v>0</v>
      </c>
      <c r="CF2863" s="15">
        <f>Таблица1[[#This Row],[Т7]]+Таблица1[[#This Row],[Lдуг 2,мм]]</f>
        <v>0</v>
      </c>
      <c r="CG2863" s="14">
        <f>Таблица1[[#This Row],[Т8]]+Таблица1[[#This Row],[Lпрям2, мм]]</f>
        <v>0</v>
      </c>
      <c r="CH2863" s="14">
        <f>Таблица1[[#This Row],[Т9]]-Таблица1[[#This Row],[Т9]]</f>
        <v>0</v>
      </c>
      <c r="CI2863" s="50">
        <f>Таблица1[[#This Row],[Т9]]-Таблица1[[#This Row],[Т8]]</f>
        <v>0</v>
      </c>
      <c r="CJ2863" s="54">
        <f>Таблица1[[#This Row],[Т9]]-Таблица1[[#This Row],[Т7]]</f>
        <v>0</v>
      </c>
      <c r="CK2863" s="14">
        <f>Таблица1[[#This Row],[Т9]]-Таблица1[[#This Row],[Т6]]</f>
        <v>0</v>
      </c>
      <c r="CL2863" s="14">
        <f>Таблица1[[#This Row],[Т9]]-Таблица1[[#This Row],[Т5]]</f>
        <v>0</v>
      </c>
      <c r="CM2863" s="14">
        <f>Таблица1[[#This Row],[Т9]]-Таблица1[[#This Row],[Т4]]</f>
        <v>0</v>
      </c>
      <c r="CN2863" s="14">
        <f>Таблица1[[#This Row],[Т9]]-Таблица1[[#This Row],[Т3]]</f>
        <v>0</v>
      </c>
      <c r="CO2863" s="14">
        <f>Таблица1[[#This Row],[Т9]]-Таблица1[[#This Row],[Т2]]</f>
        <v>0</v>
      </c>
      <c r="CP2863" s="14">
        <f>Таблица1[[#This Row],[Т9]]-Таблица1[[#This Row],[Т1]]</f>
        <v>0</v>
      </c>
      <c r="CQ2863" s="14">
        <f>Таблица1[[#This Row],[Т9]]-Таблица1[[#This Row],[угол обхв6]]</f>
        <v>0</v>
      </c>
      <c r="CR2863" s="14">
        <f>Таблица1[[#This Row],[Т9]]-Таблица1[[#This Row],[угол обхв5]]</f>
        <v>0</v>
      </c>
      <c r="CS2863" s="14">
        <f>Таблица1[[#This Row],[Т9]]-Таблица1[[#This Row],[угол обхв4]]</f>
        <v>0</v>
      </c>
      <c r="CT2863" s="14">
        <f>Таблица1[[#This Row],[Lкан_прям, мм]]+Таблица1[[#This Row],[Lкан_дуг, мм]]+Таблица1[[#This Row],[Lкан_леб,мм]]</f>
        <v>0</v>
      </c>
      <c r="CU2863" s="16">
        <f>Таблица1[[#This Row],[Lкан_леб,мм]]</f>
        <v>0</v>
      </c>
      <c r="CV2863" s="14">
        <f>2534431-(Таблица1[[#This Row],[Т23]]+Таблица1[[#This Row],[угол обхв3]])</f>
        <v>2534431</v>
      </c>
      <c r="CW2863" s="50">
        <f>SUM(X2863:AC2863,AD2863:AI2863)-Таблица1[[#This Row],[lподв_min, мм]]</f>
        <v>0</v>
      </c>
      <c r="CX2863" s="17">
        <f>CW3302-Таблица1[[#This Row],[Суммарная длина каната]]</f>
        <v>-2534431</v>
      </c>
    </row>
    <row r="2864" spans="74:102" x14ac:dyDescent="0.25">
      <c r="BV2864" s="14">
        <f>Таблица1[[#This Row],[Lкан_леб,мм]]</f>
        <v>0</v>
      </c>
      <c r="BW2864" s="50">
        <f>Таблица1[[#This Row],[угол обхв4]]+Таблица1[[#This Row],[Lдуг 3,мм]]</f>
        <v>0</v>
      </c>
      <c r="BX2864" s="54">
        <f>Таблица1[[#This Row],[угол обхв5]]+Таблица1[[#This Row],[Y5, мм]]</f>
        <v>0</v>
      </c>
      <c r="BY2864" s="14">
        <f>Таблица1[[#This Row],[угол обхв6]]+Таблица1[[#This Row],[Lдуг 4,мм]]</f>
        <v>0</v>
      </c>
      <c r="BZ2864" s="14">
        <f>Таблица1[[#This Row],[Т1]]+Таблица1[[#This Row],[X6, мм]]</f>
        <v>0</v>
      </c>
      <c r="CA2864" s="14">
        <f>Таблица1[[#This Row],[Т2]]+Таблица1[[#This Row],[Lдуг 5,мм]]</f>
        <v>0</v>
      </c>
      <c r="CB2864" s="14">
        <f>Таблица1[[#This Row],[Т3]]+Таблица1[[#This Row],[Y6, мм]]</f>
        <v>0</v>
      </c>
      <c r="CC2864" s="14">
        <f>Таблица1[[#This Row],[Т4]]+Таблица1[[#This Row],[Lдуг 6,мм]]</f>
        <v>0</v>
      </c>
      <c r="CD2864" s="14">
        <f>Таблица1[[#This Row],[Т5]]+Таблица1[[#This Row],[Lдуг 1,мм]]</f>
        <v>0</v>
      </c>
      <c r="CE2864" s="14">
        <f>Таблица1[[#This Row],[Т6]]+Таблица1[[#This Row],[Lпрям1, мм]]</f>
        <v>0</v>
      </c>
      <c r="CF2864" s="15">
        <f>Таблица1[[#This Row],[Т7]]+Таблица1[[#This Row],[Lдуг 2,мм]]</f>
        <v>0</v>
      </c>
      <c r="CG2864" s="14">
        <f>Таблица1[[#This Row],[Т8]]+Таблица1[[#This Row],[Lпрям2, мм]]</f>
        <v>0</v>
      </c>
      <c r="CH2864" s="14">
        <f>Таблица1[[#This Row],[Т9]]-Таблица1[[#This Row],[Т9]]</f>
        <v>0</v>
      </c>
      <c r="CI2864" s="50">
        <f>Таблица1[[#This Row],[Т9]]-Таблица1[[#This Row],[Т8]]</f>
        <v>0</v>
      </c>
      <c r="CJ2864" s="54">
        <f>Таблица1[[#This Row],[Т9]]-Таблица1[[#This Row],[Т7]]</f>
        <v>0</v>
      </c>
      <c r="CK2864" s="14">
        <f>Таблица1[[#This Row],[Т9]]-Таблица1[[#This Row],[Т6]]</f>
        <v>0</v>
      </c>
      <c r="CL2864" s="14">
        <f>Таблица1[[#This Row],[Т9]]-Таблица1[[#This Row],[Т5]]</f>
        <v>0</v>
      </c>
      <c r="CM2864" s="14">
        <f>Таблица1[[#This Row],[Т9]]-Таблица1[[#This Row],[Т4]]</f>
        <v>0</v>
      </c>
      <c r="CN2864" s="14">
        <f>Таблица1[[#This Row],[Т9]]-Таблица1[[#This Row],[Т3]]</f>
        <v>0</v>
      </c>
      <c r="CO2864" s="14">
        <f>Таблица1[[#This Row],[Т9]]-Таблица1[[#This Row],[Т2]]</f>
        <v>0</v>
      </c>
      <c r="CP2864" s="14">
        <f>Таблица1[[#This Row],[Т9]]-Таблица1[[#This Row],[Т1]]</f>
        <v>0</v>
      </c>
      <c r="CQ2864" s="14">
        <f>Таблица1[[#This Row],[Т9]]-Таблица1[[#This Row],[угол обхв6]]</f>
        <v>0</v>
      </c>
      <c r="CR2864" s="14">
        <f>Таблица1[[#This Row],[Т9]]-Таблица1[[#This Row],[угол обхв5]]</f>
        <v>0</v>
      </c>
      <c r="CS2864" s="14">
        <f>Таблица1[[#This Row],[Т9]]-Таблица1[[#This Row],[угол обхв4]]</f>
        <v>0</v>
      </c>
      <c r="CT2864" s="14">
        <f>Таблица1[[#This Row],[Lкан_прям, мм]]+Таблица1[[#This Row],[Lкан_дуг, мм]]+Таблица1[[#This Row],[Lкан_леб,мм]]</f>
        <v>0</v>
      </c>
      <c r="CU2864" s="16">
        <f>Таблица1[[#This Row],[Lкан_леб,мм]]</f>
        <v>0</v>
      </c>
      <c r="CV2864" s="14">
        <f>2534431-(Таблица1[[#This Row],[Т23]]+Таблица1[[#This Row],[угол обхв3]])</f>
        <v>2534431</v>
      </c>
      <c r="CW2864" s="50">
        <f>SUM(X2864:AC2864,AD2864:AI2864)-Таблица1[[#This Row],[lподв_min, мм]]</f>
        <v>0</v>
      </c>
      <c r="CX2864" s="17">
        <f>CW3303-Таблица1[[#This Row],[Суммарная длина каната]]</f>
        <v>-2534431</v>
      </c>
    </row>
    <row r="2865" spans="74:102" x14ac:dyDescent="0.25">
      <c r="BV2865" s="14">
        <f>Таблица1[[#This Row],[Lкан_леб,мм]]</f>
        <v>0</v>
      </c>
      <c r="BW2865" s="50">
        <f>Таблица1[[#This Row],[угол обхв4]]+Таблица1[[#This Row],[Lдуг 3,мм]]</f>
        <v>0</v>
      </c>
      <c r="BX2865" s="54">
        <f>Таблица1[[#This Row],[угол обхв5]]+Таблица1[[#This Row],[Y5, мм]]</f>
        <v>0</v>
      </c>
      <c r="BY2865" s="14">
        <f>Таблица1[[#This Row],[угол обхв6]]+Таблица1[[#This Row],[Lдуг 4,мм]]</f>
        <v>0</v>
      </c>
      <c r="BZ2865" s="14">
        <f>Таблица1[[#This Row],[Т1]]+Таблица1[[#This Row],[X6, мм]]</f>
        <v>0</v>
      </c>
      <c r="CA2865" s="14">
        <f>Таблица1[[#This Row],[Т2]]+Таблица1[[#This Row],[Lдуг 5,мм]]</f>
        <v>0</v>
      </c>
      <c r="CB2865" s="14">
        <f>Таблица1[[#This Row],[Т3]]+Таблица1[[#This Row],[Y6, мм]]</f>
        <v>0</v>
      </c>
      <c r="CC2865" s="14">
        <f>Таблица1[[#This Row],[Т4]]+Таблица1[[#This Row],[Lдуг 6,мм]]</f>
        <v>0</v>
      </c>
      <c r="CD2865" s="14">
        <f>Таблица1[[#This Row],[Т5]]+Таблица1[[#This Row],[Lдуг 1,мм]]</f>
        <v>0</v>
      </c>
      <c r="CE2865" s="14">
        <f>Таблица1[[#This Row],[Т6]]+Таблица1[[#This Row],[Lпрям1, мм]]</f>
        <v>0</v>
      </c>
      <c r="CF2865" s="15">
        <f>Таблица1[[#This Row],[Т7]]+Таблица1[[#This Row],[Lдуг 2,мм]]</f>
        <v>0</v>
      </c>
      <c r="CG2865" s="14">
        <f>Таблица1[[#This Row],[Т8]]+Таблица1[[#This Row],[Lпрям2, мм]]</f>
        <v>0</v>
      </c>
      <c r="CH2865" s="14">
        <f>Таблица1[[#This Row],[Т9]]-Таблица1[[#This Row],[Т9]]</f>
        <v>0</v>
      </c>
      <c r="CI2865" s="50">
        <f>Таблица1[[#This Row],[Т9]]-Таблица1[[#This Row],[Т8]]</f>
        <v>0</v>
      </c>
      <c r="CJ2865" s="54">
        <f>Таблица1[[#This Row],[Т9]]-Таблица1[[#This Row],[Т7]]</f>
        <v>0</v>
      </c>
      <c r="CK2865" s="14">
        <f>Таблица1[[#This Row],[Т9]]-Таблица1[[#This Row],[Т6]]</f>
        <v>0</v>
      </c>
      <c r="CL2865" s="14">
        <f>Таблица1[[#This Row],[Т9]]-Таблица1[[#This Row],[Т5]]</f>
        <v>0</v>
      </c>
      <c r="CM2865" s="14">
        <f>Таблица1[[#This Row],[Т9]]-Таблица1[[#This Row],[Т4]]</f>
        <v>0</v>
      </c>
      <c r="CN2865" s="14">
        <f>Таблица1[[#This Row],[Т9]]-Таблица1[[#This Row],[Т3]]</f>
        <v>0</v>
      </c>
      <c r="CO2865" s="14">
        <f>Таблица1[[#This Row],[Т9]]-Таблица1[[#This Row],[Т2]]</f>
        <v>0</v>
      </c>
      <c r="CP2865" s="14">
        <f>Таблица1[[#This Row],[Т9]]-Таблица1[[#This Row],[Т1]]</f>
        <v>0</v>
      </c>
      <c r="CQ2865" s="14">
        <f>Таблица1[[#This Row],[Т9]]-Таблица1[[#This Row],[угол обхв6]]</f>
        <v>0</v>
      </c>
      <c r="CR2865" s="14">
        <f>Таблица1[[#This Row],[Т9]]-Таблица1[[#This Row],[угол обхв5]]</f>
        <v>0</v>
      </c>
      <c r="CS2865" s="14">
        <f>Таблица1[[#This Row],[Т9]]-Таблица1[[#This Row],[угол обхв4]]</f>
        <v>0</v>
      </c>
      <c r="CT2865" s="14">
        <f>Таблица1[[#This Row],[Lкан_прям, мм]]+Таблица1[[#This Row],[Lкан_дуг, мм]]+Таблица1[[#This Row],[Lкан_леб,мм]]</f>
        <v>0</v>
      </c>
      <c r="CU2865" s="16">
        <f>Таблица1[[#This Row],[Lкан_леб,мм]]</f>
        <v>0</v>
      </c>
      <c r="CV2865" s="14">
        <f>2534431-(Таблица1[[#This Row],[Т23]]+Таблица1[[#This Row],[угол обхв3]])</f>
        <v>2534431</v>
      </c>
      <c r="CW2865" s="50">
        <f>SUM(X2865:AC2865,AD2865:AI2865)-Таблица1[[#This Row],[lподв_min, мм]]</f>
        <v>0</v>
      </c>
      <c r="CX2865" s="17">
        <f>CW3304-Таблица1[[#This Row],[Суммарная длина каната]]</f>
        <v>-2534431</v>
      </c>
    </row>
    <row r="2866" spans="74:102" x14ac:dyDescent="0.25">
      <c r="BV2866" s="14">
        <f>Таблица1[[#This Row],[Lкан_леб,мм]]</f>
        <v>0</v>
      </c>
      <c r="BW2866" s="50">
        <f>Таблица1[[#This Row],[угол обхв4]]+Таблица1[[#This Row],[Lдуг 3,мм]]</f>
        <v>0</v>
      </c>
      <c r="BX2866" s="54">
        <f>Таблица1[[#This Row],[угол обхв5]]+Таблица1[[#This Row],[Y5, мм]]</f>
        <v>0</v>
      </c>
      <c r="BY2866" s="14">
        <f>Таблица1[[#This Row],[угол обхв6]]+Таблица1[[#This Row],[Lдуг 4,мм]]</f>
        <v>0</v>
      </c>
      <c r="BZ2866" s="14">
        <f>Таблица1[[#This Row],[Т1]]+Таблица1[[#This Row],[X6, мм]]</f>
        <v>0</v>
      </c>
      <c r="CA2866" s="14">
        <f>Таблица1[[#This Row],[Т2]]+Таблица1[[#This Row],[Lдуг 5,мм]]</f>
        <v>0</v>
      </c>
      <c r="CB2866" s="14">
        <f>Таблица1[[#This Row],[Т3]]+Таблица1[[#This Row],[Y6, мм]]</f>
        <v>0</v>
      </c>
      <c r="CC2866" s="14">
        <f>Таблица1[[#This Row],[Т4]]+Таблица1[[#This Row],[Lдуг 6,мм]]</f>
        <v>0</v>
      </c>
      <c r="CD2866" s="14">
        <f>Таблица1[[#This Row],[Т5]]+Таблица1[[#This Row],[Lдуг 1,мм]]</f>
        <v>0</v>
      </c>
      <c r="CE2866" s="14">
        <f>Таблица1[[#This Row],[Т6]]+Таблица1[[#This Row],[Lпрям1, мм]]</f>
        <v>0</v>
      </c>
      <c r="CF2866" s="15">
        <f>Таблица1[[#This Row],[Т7]]+Таблица1[[#This Row],[Lдуг 2,мм]]</f>
        <v>0</v>
      </c>
      <c r="CG2866" s="14">
        <f>Таблица1[[#This Row],[Т8]]+Таблица1[[#This Row],[Lпрям2, мм]]</f>
        <v>0</v>
      </c>
      <c r="CH2866" s="14">
        <f>Таблица1[[#This Row],[Т9]]-Таблица1[[#This Row],[Т9]]</f>
        <v>0</v>
      </c>
      <c r="CI2866" s="50">
        <f>Таблица1[[#This Row],[Т9]]-Таблица1[[#This Row],[Т8]]</f>
        <v>0</v>
      </c>
      <c r="CJ2866" s="54">
        <f>Таблица1[[#This Row],[Т9]]-Таблица1[[#This Row],[Т7]]</f>
        <v>0</v>
      </c>
      <c r="CK2866" s="14">
        <f>Таблица1[[#This Row],[Т9]]-Таблица1[[#This Row],[Т6]]</f>
        <v>0</v>
      </c>
      <c r="CL2866" s="14">
        <f>Таблица1[[#This Row],[Т9]]-Таблица1[[#This Row],[Т5]]</f>
        <v>0</v>
      </c>
      <c r="CM2866" s="14">
        <f>Таблица1[[#This Row],[Т9]]-Таблица1[[#This Row],[Т4]]</f>
        <v>0</v>
      </c>
      <c r="CN2866" s="14">
        <f>Таблица1[[#This Row],[Т9]]-Таблица1[[#This Row],[Т3]]</f>
        <v>0</v>
      </c>
      <c r="CO2866" s="14">
        <f>Таблица1[[#This Row],[Т9]]-Таблица1[[#This Row],[Т2]]</f>
        <v>0</v>
      </c>
      <c r="CP2866" s="14">
        <f>Таблица1[[#This Row],[Т9]]-Таблица1[[#This Row],[Т1]]</f>
        <v>0</v>
      </c>
      <c r="CQ2866" s="14">
        <f>Таблица1[[#This Row],[Т9]]-Таблица1[[#This Row],[угол обхв6]]</f>
        <v>0</v>
      </c>
      <c r="CR2866" s="14">
        <f>Таблица1[[#This Row],[Т9]]-Таблица1[[#This Row],[угол обхв5]]</f>
        <v>0</v>
      </c>
      <c r="CS2866" s="14">
        <f>Таблица1[[#This Row],[Т9]]-Таблица1[[#This Row],[угол обхв4]]</f>
        <v>0</v>
      </c>
      <c r="CT2866" s="14">
        <f>Таблица1[[#This Row],[Lкан_прям, мм]]+Таблица1[[#This Row],[Lкан_дуг, мм]]+Таблица1[[#This Row],[Lкан_леб,мм]]</f>
        <v>0</v>
      </c>
      <c r="CU2866" s="16">
        <f>Таблица1[[#This Row],[Lкан_леб,мм]]</f>
        <v>0</v>
      </c>
      <c r="CV2866" s="14">
        <f>2534431-(Таблица1[[#This Row],[Т23]]+Таблица1[[#This Row],[угол обхв3]])</f>
        <v>2534431</v>
      </c>
      <c r="CW2866" s="50">
        <f>SUM(X2866:AC2866,AD2866:AI2866)-Таблица1[[#This Row],[lподв_min, мм]]</f>
        <v>0</v>
      </c>
      <c r="CX2866" s="17">
        <f>CW3305-Таблица1[[#This Row],[Суммарная длина каната]]</f>
        <v>-2534431</v>
      </c>
    </row>
    <row r="2867" spans="74:102" x14ac:dyDescent="0.25">
      <c r="BV2867" s="14">
        <f>Таблица1[[#This Row],[Lкан_леб,мм]]</f>
        <v>0</v>
      </c>
      <c r="BW2867" s="50">
        <f>Таблица1[[#This Row],[угол обхв4]]+Таблица1[[#This Row],[Lдуг 3,мм]]</f>
        <v>0</v>
      </c>
      <c r="BX2867" s="54">
        <f>Таблица1[[#This Row],[угол обхв5]]+Таблица1[[#This Row],[Y5, мм]]</f>
        <v>0</v>
      </c>
      <c r="BY2867" s="14">
        <f>Таблица1[[#This Row],[угол обхв6]]+Таблица1[[#This Row],[Lдуг 4,мм]]</f>
        <v>0</v>
      </c>
      <c r="BZ2867" s="14">
        <f>Таблица1[[#This Row],[Т1]]+Таблица1[[#This Row],[X6, мм]]</f>
        <v>0</v>
      </c>
      <c r="CA2867" s="14">
        <f>Таблица1[[#This Row],[Т2]]+Таблица1[[#This Row],[Lдуг 5,мм]]</f>
        <v>0</v>
      </c>
      <c r="CB2867" s="14">
        <f>Таблица1[[#This Row],[Т3]]+Таблица1[[#This Row],[Y6, мм]]</f>
        <v>0</v>
      </c>
      <c r="CC2867" s="14">
        <f>Таблица1[[#This Row],[Т4]]+Таблица1[[#This Row],[Lдуг 6,мм]]</f>
        <v>0</v>
      </c>
      <c r="CD2867" s="14">
        <f>Таблица1[[#This Row],[Т5]]+Таблица1[[#This Row],[Lдуг 1,мм]]</f>
        <v>0</v>
      </c>
      <c r="CE2867" s="14">
        <f>Таблица1[[#This Row],[Т6]]+Таблица1[[#This Row],[Lпрям1, мм]]</f>
        <v>0</v>
      </c>
      <c r="CF2867" s="15">
        <f>Таблица1[[#This Row],[Т7]]+Таблица1[[#This Row],[Lдуг 2,мм]]</f>
        <v>0</v>
      </c>
      <c r="CG2867" s="14">
        <f>Таблица1[[#This Row],[Т8]]+Таблица1[[#This Row],[Lпрям2, мм]]</f>
        <v>0</v>
      </c>
      <c r="CH2867" s="14">
        <f>Таблица1[[#This Row],[Т9]]-Таблица1[[#This Row],[Т9]]</f>
        <v>0</v>
      </c>
      <c r="CI2867" s="50">
        <f>Таблица1[[#This Row],[Т9]]-Таблица1[[#This Row],[Т8]]</f>
        <v>0</v>
      </c>
      <c r="CJ2867" s="54">
        <f>Таблица1[[#This Row],[Т9]]-Таблица1[[#This Row],[Т7]]</f>
        <v>0</v>
      </c>
      <c r="CK2867" s="14">
        <f>Таблица1[[#This Row],[Т9]]-Таблица1[[#This Row],[Т6]]</f>
        <v>0</v>
      </c>
      <c r="CL2867" s="14">
        <f>Таблица1[[#This Row],[Т9]]-Таблица1[[#This Row],[Т5]]</f>
        <v>0</v>
      </c>
      <c r="CM2867" s="14">
        <f>Таблица1[[#This Row],[Т9]]-Таблица1[[#This Row],[Т4]]</f>
        <v>0</v>
      </c>
      <c r="CN2867" s="14">
        <f>Таблица1[[#This Row],[Т9]]-Таблица1[[#This Row],[Т3]]</f>
        <v>0</v>
      </c>
      <c r="CO2867" s="14">
        <f>Таблица1[[#This Row],[Т9]]-Таблица1[[#This Row],[Т2]]</f>
        <v>0</v>
      </c>
      <c r="CP2867" s="14">
        <f>Таблица1[[#This Row],[Т9]]-Таблица1[[#This Row],[Т1]]</f>
        <v>0</v>
      </c>
      <c r="CQ2867" s="14">
        <f>Таблица1[[#This Row],[Т9]]-Таблица1[[#This Row],[угол обхв6]]</f>
        <v>0</v>
      </c>
      <c r="CR2867" s="14">
        <f>Таблица1[[#This Row],[Т9]]-Таблица1[[#This Row],[угол обхв5]]</f>
        <v>0</v>
      </c>
      <c r="CS2867" s="14">
        <f>Таблица1[[#This Row],[Т9]]-Таблица1[[#This Row],[угол обхв4]]</f>
        <v>0</v>
      </c>
      <c r="CT2867" s="14">
        <f>Таблица1[[#This Row],[Lкан_прям, мм]]+Таблица1[[#This Row],[Lкан_дуг, мм]]+Таблица1[[#This Row],[Lкан_леб,мм]]</f>
        <v>0</v>
      </c>
      <c r="CU2867" s="16">
        <f>Таблица1[[#This Row],[Lкан_леб,мм]]</f>
        <v>0</v>
      </c>
      <c r="CV2867" s="14">
        <f>2534431-(Таблица1[[#This Row],[Т23]]+Таблица1[[#This Row],[угол обхв3]])</f>
        <v>2534431</v>
      </c>
      <c r="CW2867" s="50">
        <f>SUM(X2867:AC2867,AD2867:AI2867)-Таблица1[[#This Row],[lподв_min, мм]]</f>
        <v>0</v>
      </c>
      <c r="CX2867" s="17">
        <f>CW3306-Таблица1[[#This Row],[Суммарная длина каната]]</f>
        <v>-2534431</v>
      </c>
    </row>
    <row r="2868" spans="74:102" x14ac:dyDescent="0.25">
      <c r="BV2868" s="14">
        <f>Таблица1[[#This Row],[Lкан_леб,мм]]</f>
        <v>0</v>
      </c>
      <c r="BW2868" s="50">
        <f>Таблица1[[#This Row],[угол обхв4]]+Таблица1[[#This Row],[Lдуг 3,мм]]</f>
        <v>0</v>
      </c>
      <c r="BX2868" s="54">
        <f>Таблица1[[#This Row],[угол обхв5]]+Таблица1[[#This Row],[Y5, мм]]</f>
        <v>0</v>
      </c>
      <c r="BY2868" s="14">
        <f>Таблица1[[#This Row],[угол обхв6]]+Таблица1[[#This Row],[Lдуг 4,мм]]</f>
        <v>0</v>
      </c>
      <c r="BZ2868" s="14">
        <f>Таблица1[[#This Row],[Т1]]+Таблица1[[#This Row],[X6, мм]]</f>
        <v>0</v>
      </c>
      <c r="CA2868" s="14">
        <f>Таблица1[[#This Row],[Т2]]+Таблица1[[#This Row],[Lдуг 5,мм]]</f>
        <v>0</v>
      </c>
      <c r="CB2868" s="14">
        <f>Таблица1[[#This Row],[Т3]]+Таблица1[[#This Row],[Y6, мм]]</f>
        <v>0</v>
      </c>
      <c r="CC2868" s="14">
        <f>Таблица1[[#This Row],[Т4]]+Таблица1[[#This Row],[Lдуг 6,мм]]</f>
        <v>0</v>
      </c>
      <c r="CD2868" s="14">
        <f>Таблица1[[#This Row],[Т5]]+Таблица1[[#This Row],[Lдуг 1,мм]]</f>
        <v>0</v>
      </c>
      <c r="CE2868" s="14">
        <f>Таблица1[[#This Row],[Т6]]+Таблица1[[#This Row],[Lпрям1, мм]]</f>
        <v>0</v>
      </c>
      <c r="CF2868" s="15">
        <f>Таблица1[[#This Row],[Т7]]+Таблица1[[#This Row],[Lдуг 2,мм]]</f>
        <v>0</v>
      </c>
      <c r="CG2868" s="14">
        <f>Таблица1[[#This Row],[Т8]]+Таблица1[[#This Row],[Lпрям2, мм]]</f>
        <v>0</v>
      </c>
      <c r="CH2868" s="14">
        <f>Таблица1[[#This Row],[Т9]]-Таблица1[[#This Row],[Т9]]</f>
        <v>0</v>
      </c>
      <c r="CI2868" s="50">
        <f>Таблица1[[#This Row],[Т9]]-Таблица1[[#This Row],[Т8]]</f>
        <v>0</v>
      </c>
      <c r="CJ2868" s="54">
        <f>Таблица1[[#This Row],[Т9]]-Таблица1[[#This Row],[Т7]]</f>
        <v>0</v>
      </c>
      <c r="CK2868" s="14">
        <f>Таблица1[[#This Row],[Т9]]-Таблица1[[#This Row],[Т6]]</f>
        <v>0</v>
      </c>
      <c r="CL2868" s="14">
        <f>Таблица1[[#This Row],[Т9]]-Таблица1[[#This Row],[Т5]]</f>
        <v>0</v>
      </c>
      <c r="CM2868" s="14">
        <f>Таблица1[[#This Row],[Т9]]-Таблица1[[#This Row],[Т4]]</f>
        <v>0</v>
      </c>
      <c r="CN2868" s="14">
        <f>Таблица1[[#This Row],[Т9]]-Таблица1[[#This Row],[Т3]]</f>
        <v>0</v>
      </c>
      <c r="CO2868" s="14">
        <f>Таблица1[[#This Row],[Т9]]-Таблица1[[#This Row],[Т2]]</f>
        <v>0</v>
      </c>
      <c r="CP2868" s="14">
        <f>Таблица1[[#This Row],[Т9]]-Таблица1[[#This Row],[Т1]]</f>
        <v>0</v>
      </c>
      <c r="CQ2868" s="14">
        <f>Таблица1[[#This Row],[Т9]]-Таблица1[[#This Row],[угол обхв6]]</f>
        <v>0</v>
      </c>
      <c r="CR2868" s="14">
        <f>Таблица1[[#This Row],[Т9]]-Таблица1[[#This Row],[угол обхв5]]</f>
        <v>0</v>
      </c>
      <c r="CS2868" s="14">
        <f>Таблица1[[#This Row],[Т9]]-Таблица1[[#This Row],[угол обхв4]]</f>
        <v>0</v>
      </c>
      <c r="CT2868" s="14">
        <f>Таблица1[[#This Row],[Lкан_прям, мм]]+Таблица1[[#This Row],[Lкан_дуг, мм]]+Таблица1[[#This Row],[Lкан_леб,мм]]</f>
        <v>0</v>
      </c>
      <c r="CU2868" s="16">
        <f>Таблица1[[#This Row],[Lкан_леб,мм]]</f>
        <v>0</v>
      </c>
      <c r="CV2868" s="14">
        <f>2534431-(Таблица1[[#This Row],[Т23]]+Таблица1[[#This Row],[угол обхв3]])</f>
        <v>2534431</v>
      </c>
      <c r="CW2868" s="50">
        <f>SUM(X2868:AC2868,AD2868:AI2868)-Таблица1[[#This Row],[lподв_min, мм]]</f>
        <v>0</v>
      </c>
      <c r="CX2868" s="17">
        <f>CW3307-Таблица1[[#This Row],[Суммарная длина каната]]</f>
        <v>-2534431</v>
      </c>
    </row>
    <row r="2869" spans="74:102" x14ac:dyDescent="0.25">
      <c r="BV2869" s="14">
        <f>Таблица1[[#This Row],[Lкан_леб,мм]]</f>
        <v>0</v>
      </c>
      <c r="BW2869" s="50">
        <f>Таблица1[[#This Row],[угол обхв4]]+Таблица1[[#This Row],[Lдуг 3,мм]]</f>
        <v>0</v>
      </c>
      <c r="BX2869" s="54">
        <f>Таблица1[[#This Row],[угол обхв5]]+Таблица1[[#This Row],[Y5, мм]]</f>
        <v>0</v>
      </c>
      <c r="BY2869" s="14">
        <f>Таблица1[[#This Row],[угол обхв6]]+Таблица1[[#This Row],[Lдуг 4,мм]]</f>
        <v>0</v>
      </c>
      <c r="BZ2869" s="14">
        <f>Таблица1[[#This Row],[Т1]]+Таблица1[[#This Row],[X6, мм]]</f>
        <v>0</v>
      </c>
      <c r="CA2869" s="14">
        <f>Таблица1[[#This Row],[Т2]]+Таблица1[[#This Row],[Lдуг 5,мм]]</f>
        <v>0</v>
      </c>
      <c r="CB2869" s="14">
        <f>Таблица1[[#This Row],[Т3]]+Таблица1[[#This Row],[Y6, мм]]</f>
        <v>0</v>
      </c>
      <c r="CC2869" s="14">
        <f>Таблица1[[#This Row],[Т4]]+Таблица1[[#This Row],[Lдуг 6,мм]]</f>
        <v>0</v>
      </c>
      <c r="CD2869" s="14">
        <f>Таблица1[[#This Row],[Т5]]+Таблица1[[#This Row],[Lдуг 1,мм]]</f>
        <v>0</v>
      </c>
      <c r="CE2869" s="14">
        <f>Таблица1[[#This Row],[Т6]]+Таблица1[[#This Row],[Lпрям1, мм]]</f>
        <v>0</v>
      </c>
      <c r="CF2869" s="15">
        <f>Таблица1[[#This Row],[Т7]]+Таблица1[[#This Row],[Lдуг 2,мм]]</f>
        <v>0</v>
      </c>
      <c r="CG2869" s="14">
        <f>Таблица1[[#This Row],[Т8]]+Таблица1[[#This Row],[Lпрям2, мм]]</f>
        <v>0</v>
      </c>
      <c r="CH2869" s="14">
        <f>Таблица1[[#This Row],[Т9]]-Таблица1[[#This Row],[Т9]]</f>
        <v>0</v>
      </c>
      <c r="CI2869" s="50">
        <f>Таблица1[[#This Row],[Т9]]-Таблица1[[#This Row],[Т8]]</f>
        <v>0</v>
      </c>
      <c r="CJ2869" s="54">
        <f>Таблица1[[#This Row],[Т9]]-Таблица1[[#This Row],[Т7]]</f>
        <v>0</v>
      </c>
      <c r="CK2869" s="14">
        <f>Таблица1[[#This Row],[Т9]]-Таблица1[[#This Row],[Т6]]</f>
        <v>0</v>
      </c>
      <c r="CL2869" s="14">
        <f>Таблица1[[#This Row],[Т9]]-Таблица1[[#This Row],[Т5]]</f>
        <v>0</v>
      </c>
      <c r="CM2869" s="14">
        <f>Таблица1[[#This Row],[Т9]]-Таблица1[[#This Row],[Т4]]</f>
        <v>0</v>
      </c>
      <c r="CN2869" s="14">
        <f>Таблица1[[#This Row],[Т9]]-Таблица1[[#This Row],[Т3]]</f>
        <v>0</v>
      </c>
      <c r="CO2869" s="14">
        <f>Таблица1[[#This Row],[Т9]]-Таблица1[[#This Row],[Т2]]</f>
        <v>0</v>
      </c>
      <c r="CP2869" s="14">
        <f>Таблица1[[#This Row],[Т9]]-Таблица1[[#This Row],[Т1]]</f>
        <v>0</v>
      </c>
      <c r="CQ2869" s="14">
        <f>Таблица1[[#This Row],[Т9]]-Таблица1[[#This Row],[угол обхв6]]</f>
        <v>0</v>
      </c>
      <c r="CR2869" s="14">
        <f>Таблица1[[#This Row],[Т9]]-Таблица1[[#This Row],[угол обхв5]]</f>
        <v>0</v>
      </c>
      <c r="CS2869" s="14">
        <f>Таблица1[[#This Row],[Т9]]-Таблица1[[#This Row],[угол обхв4]]</f>
        <v>0</v>
      </c>
      <c r="CT2869" s="14">
        <f>Таблица1[[#This Row],[Lкан_прям, мм]]+Таблица1[[#This Row],[Lкан_дуг, мм]]+Таблица1[[#This Row],[Lкан_леб,мм]]</f>
        <v>0</v>
      </c>
      <c r="CU2869" s="16">
        <f>Таблица1[[#This Row],[Lкан_леб,мм]]</f>
        <v>0</v>
      </c>
      <c r="CV2869" s="14">
        <f>2534431-(Таблица1[[#This Row],[Т23]]+Таблица1[[#This Row],[угол обхв3]])</f>
        <v>2534431</v>
      </c>
      <c r="CW2869" s="50">
        <f>SUM(X2869:AC2869,AD2869:AI2869)-Таблица1[[#This Row],[lподв_min, мм]]</f>
        <v>0</v>
      </c>
      <c r="CX2869" s="17">
        <f>CW3308-Таблица1[[#This Row],[Суммарная длина каната]]</f>
        <v>-2534431</v>
      </c>
    </row>
    <row r="2870" spans="74:102" x14ac:dyDescent="0.25">
      <c r="BV2870" s="14">
        <f>Таблица1[[#This Row],[Lкан_леб,мм]]</f>
        <v>0</v>
      </c>
      <c r="BW2870" s="50">
        <f>Таблица1[[#This Row],[угол обхв4]]+Таблица1[[#This Row],[Lдуг 3,мм]]</f>
        <v>0</v>
      </c>
      <c r="BX2870" s="54">
        <f>Таблица1[[#This Row],[угол обхв5]]+Таблица1[[#This Row],[Y5, мм]]</f>
        <v>0</v>
      </c>
      <c r="BY2870" s="14">
        <f>Таблица1[[#This Row],[угол обхв6]]+Таблица1[[#This Row],[Lдуг 4,мм]]</f>
        <v>0</v>
      </c>
      <c r="BZ2870" s="14">
        <f>Таблица1[[#This Row],[Т1]]+Таблица1[[#This Row],[X6, мм]]</f>
        <v>0</v>
      </c>
      <c r="CA2870" s="14">
        <f>Таблица1[[#This Row],[Т2]]+Таблица1[[#This Row],[Lдуг 5,мм]]</f>
        <v>0</v>
      </c>
      <c r="CB2870" s="14">
        <f>Таблица1[[#This Row],[Т3]]+Таблица1[[#This Row],[Y6, мм]]</f>
        <v>0</v>
      </c>
      <c r="CC2870" s="14">
        <f>Таблица1[[#This Row],[Т4]]+Таблица1[[#This Row],[Lдуг 6,мм]]</f>
        <v>0</v>
      </c>
      <c r="CD2870" s="14">
        <f>Таблица1[[#This Row],[Т5]]+Таблица1[[#This Row],[Lдуг 1,мм]]</f>
        <v>0</v>
      </c>
      <c r="CE2870" s="14">
        <f>Таблица1[[#This Row],[Т6]]+Таблица1[[#This Row],[Lпрям1, мм]]</f>
        <v>0</v>
      </c>
      <c r="CF2870" s="15">
        <f>Таблица1[[#This Row],[Т7]]+Таблица1[[#This Row],[Lдуг 2,мм]]</f>
        <v>0</v>
      </c>
      <c r="CG2870" s="14">
        <f>Таблица1[[#This Row],[Т8]]+Таблица1[[#This Row],[Lпрям2, мм]]</f>
        <v>0</v>
      </c>
      <c r="CH2870" s="14">
        <f>Таблица1[[#This Row],[Т9]]-Таблица1[[#This Row],[Т9]]</f>
        <v>0</v>
      </c>
      <c r="CI2870" s="50">
        <f>Таблица1[[#This Row],[Т9]]-Таблица1[[#This Row],[Т8]]</f>
        <v>0</v>
      </c>
      <c r="CJ2870" s="54">
        <f>Таблица1[[#This Row],[Т9]]-Таблица1[[#This Row],[Т7]]</f>
        <v>0</v>
      </c>
      <c r="CK2870" s="14">
        <f>Таблица1[[#This Row],[Т9]]-Таблица1[[#This Row],[Т6]]</f>
        <v>0</v>
      </c>
      <c r="CL2870" s="14">
        <f>Таблица1[[#This Row],[Т9]]-Таблица1[[#This Row],[Т5]]</f>
        <v>0</v>
      </c>
      <c r="CM2870" s="14">
        <f>Таблица1[[#This Row],[Т9]]-Таблица1[[#This Row],[Т4]]</f>
        <v>0</v>
      </c>
      <c r="CN2870" s="14">
        <f>Таблица1[[#This Row],[Т9]]-Таблица1[[#This Row],[Т3]]</f>
        <v>0</v>
      </c>
      <c r="CO2870" s="14">
        <f>Таблица1[[#This Row],[Т9]]-Таблица1[[#This Row],[Т2]]</f>
        <v>0</v>
      </c>
      <c r="CP2870" s="14">
        <f>Таблица1[[#This Row],[Т9]]-Таблица1[[#This Row],[Т1]]</f>
        <v>0</v>
      </c>
      <c r="CQ2870" s="14">
        <f>Таблица1[[#This Row],[Т9]]-Таблица1[[#This Row],[угол обхв6]]</f>
        <v>0</v>
      </c>
      <c r="CR2870" s="14">
        <f>Таблица1[[#This Row],[Т9]]-Таблица1[[#This Row],[угол обхв5]]</f>
        <v>0</v>
      </c>
      <c r="CS2870" s="14">
        <f>Таблица1[[#This Row],[Т9]]-Таблица1[[#This Row],[угол обхв4]]</f>
        <v>0</v>
      </c>
      <c r="CT2870" s="14">
        <f>Таблица1[[#This Row],[Lкан_прям, мм]]+Таблица1[[#This Row],[Lкан_дуг, мм]]+Таблица1[[#This Row],[Lкан_леб,мм]]</f>
        <v>0</v>
      </c>
      <c r="CU2870" s="16">
        <f>Таблица1[[#This Row],[Lкан_леб,мм]]</f>
        <v>0</v>
      </c>
      <c r="CV2870" s="14">
        <f>2534431-(Таблица1[[#This Row],[Т23]]+Таблица1[[#This Row],[угол обхв3]])</f>
        <v>2534431</v>
      </c>
      <c r="CW2870" s="50">
        <f>SUM(X2870:AC2870,AD2870:AI2870)-Таблица1[[#This Row],[lподв_min, мм]]</f>
        <v>0</v>
      </c>
      <c r="CX2870" s="17">
        <f>CW3309-Таблица1[[#This Row],[Суммарная длина каната]]</f>
        <v>-2534431</v>
      </c>
    </row>
    <row r="2871" spans="74:102" x14ac:dyDescent="0.25">
      <c r="BV2871" s="14">
        <f>Таблица1[[#This Row],[Lкан_леб,мм]]</f>
        <v>0</v>
      </c>
      <c r="BW2871" s="50">
        <f>Таблица1[[#This Row],[угол обхв4]]+Таблица1[[#This Row],[Lдуг 3,мм]]</f>
        <v>0</v>
      </c>
      <c r="BX2871" s="54">
        <f>Таблица1[[#This Row],[угол обхв5]]+Таблица1[[#This Row],[Y5, мм]]</f>
        <v>0</v>
      </c>
      <c r="BY2871" s="14">
        <f>Таблица1[[#This Row],[угол обхв6]]+Таблица1[[#This Row],[Lдуг 4,мм]]</f>
        <v>0</v>
      </c>
      <c r="BZ2871" s="14">
        <f>Таблица1[[#This Row],[Т1]]+Таблица1[[#This Row],[X6, мм]]</f>
        <v>0</v>
      </c>
      <c r="CA2871" s="14">
        <f>Таблица1[[#This Row],[Т2]]+Таблица1[[#This Row],[Lдуг 5,мм]]</f>
        <v>0</v>
      </c>
      <c r="CB2871" s="14">
        <f>Таблица1[[#This Row],[Т3]]+Таблица1[[#This Row],[Y6, мм]]</f>
        <v>0</v>
      </c>
      <c r="CC2871" s="14">
        <f>Таблица1[[#This Row],[Т4]]+Таблица1[[#This Row],[Lдуг 6,мм]]</f>
        <v>0</v>
      </c>
      <c r="CD2871" s="14">
        <f>Таблица1[[#This Row],[Т5]]+Таблица1[[#This Row],[Lдуг 1,мм]]</f>
        <v>0</v>
      </c>
      <c r="CE2871" s="14">
        <f>Таблица1[[#This Row],[Т6]]+Таблица1[[#This Row],[Lпрям1, мм]]</f>
        <v>0</v>
      </c>
      <c r="CF2871" s="15">
        <f>Таблица1[[#This Row],[Т7]]+Таблица1[[#This Row],[Lдуг 2,мм]]</f>
        <v>0</v>
      </c>
      <c r="CG2871" s="14">
        <f>Таблица1[[#This Row],[Т8]]+Таблица1[[#This Row],[Lпрям2, мм]]</f>
        <v>0</v>
      </c>
      <c r="CH2871" s="14">
        <f>Таблица1[[#This Row],[Т9]]-Таблица1[[#This Row],[Т9]]</f>
        <v>0</v>
      </c>
      <c r="CI2871" s="50">
        <f>Таблица1[[#This Row],[Т9]]-Таблица1[[#This Row],[Т8]]</f>
        <v>0</v>
      </c>
      <c r="CJ2871" s="54">
        <f>Таблица1[[#This Row],[Т9]]-Таблица1[[#This Row],[Т7]]</f>
        <v>0</v>
      </c>
      <c r="CK2871" s="14">
        <f>Таблица1[[#This Row],[Т9]]-Таблица1[[#This Row],[Т6]]</f>
        <v>0</v>
      </c>
      <c r="CL2871" s="14">
        <f>Таблица1[[#This Row],[Т9]]-Таблица1[[#This Row],[Т5]]</f>
        <v>0</v>
      </c>
      <c r="CM2871" s="14">
        <f>Таблица1[[#This Row],[Т9]]-Таблица1[[#This Row],[Т4]]</f>
        <v>0</v>
      </c>
      <c r="CN2871" s="14">
        <f>Таблица1[[#This Row],[Т9]]-Таблица1[[#This Row],[Т3]]</f>
        <v>0</v>
      </c>
      <c r="CO2871" s="14">
        <f>Таблица1[[#This Row],[Т9]]-Таблица1[[#This Row],[Т2]]</f>
        <v>0</v>
      </c>
      <c r="CP2871" s="14">
        <f>Таблица1[[#This Row],[Т9]]-Таблица1[[#This Row],[Т1]]</f>
        <v>0</v>
      </c>
      <c r="CQ2871" s="14">
        <f>Таблица1[[#This Row],[Т9]]-Таблица1[[#This Row],[угол обхв6]]</f>
        <v>0</v>
      </c>
      <c r="CR2871" s="14">
        <f>Таблица1[[#This Row],[Т9]]-Таблица1[[#This Row],[угол обхв5]]</f>
        <v>0</v>
      </c>
      <c r="CS2871" s="14">
        <f>Таблица1[[#This Row],[Т9]]-Таблица1[[#This Row],[угол обхв4]]</f>
        <v>0</v>
      </c>
      <c r="CT2871" s="14">
        <f>Таблица1[[#This Row],[Lкан_прям, мм]]+Таблица1[[#This Row],[Lкан_дуг, мм]]+Таблица1[[#This Row],[Lкан_леб,мм]]</f>
        <v>0</v>
      </c>
      <c r="CU2871" s="16">
        <f>Таблица1[[#This Row],[Lкан_леб,мм]]</f>
        <v>0</v>
      </c>
      <c r="CV2871" s="14">
        <f>2534431-(Таблица1[[#This Row],[Т23]]+Таблица1[[#This Row],[угол обхв3]])</f>
        <v>2534431</v>
      </c>
      <c r="CW2871" s="50">
        <f>SUM(X2871:AC2871,AD2871:AI2871)-Таблица1[[#This Row],[lподв_min, мм]]</f>
        <v>0</v>
      </c>
      <c r="CX2871" s="17">
        <f>CW3310-Таблица1[[#This Row],[Суммарная длина каната]]</f>
        <v>-2534431</v>
      </c>
    </row>
    <row r="2872" spans="74:102" x14ac:dyDescent="0.25">
      <c r="BV2872" s="14">
        <f>Таблица1[[#This Row],[Lкан_леб,мм]]</f>
        <v>0</v>
      </c>
      <c r="BW2872" s="50">
        <f>Таблица1[[#This Row],[угол обхв4]]+Таблица1[[#This Row],[Lдуг 3,мм]]</f>
        <v>0</v>
      </c>
      <c r="BX2872" s="54">
        <f>Таблица1[[#This Row],[угол обхв5]]+Таблица1[[#This Row],[Y5, мм]]</f>
        <v>0</v>
      </c>
      <c r="BY2872" s="14">
        <f>Таблица1[[#This Row],[угол обхв6]]+Таблица1[[#This Row],[Lдуг 4,мм]]</f>
        <v>0</v>
      </c>
      <c r="BZ2872" s="14">
        <f>Таблица1[[#This Row],[Т1]]+Таблица1[[#This Row],[X6, мм]]</f>
        <v>0</v>
      </c>
      <c r="CA2872" s="14">
        <f>Таблица1[[#This Row],[Т2]]+Таблица1[[#This Row],[Lдуг 5,мм]]</f>
        <v>0</v>
      </c>
      <c r="CB2872" s="14">
        <f>Таблица1[[#This Row],[Т3]]+Таблица1[[#This Row],[Y6, мм]]</f>
        <v>0</v>
      </c>
      <c r="CC2872" s="14">
        <f>Таблица1[[#This Row],[Т4]]+Таблица1[[#This Row],[Lдуг 6,мм]]</f>
        <v>0</v>
      </c>
      <c r="CD2872" s="14">
        <f>Таблица1[[#This Row],[Т5]]+Таблица1[[#This Row],[Lдуг 1,мм]]</f>
        <v>0</v>
      </c>
      <c r="CE2872" s="14">
        <f>Таблица1[[#This Row],[Т6]]+Таблица1[[#This Row],[Lпрям1, мм]]</f>
        <v>0</v>
      </c>
      <c r="CF2872" s="15">
        <f>Таблица1[[#This Row],[Т7]]+Таблица1[[#This Row],[Lдуг 2,мм]]</f>
        <v>0</v>
      </c>
      <c r="CG2872" s="14">
        <f>Таблица1[[#This Row],[Т8]]+Таблица1[[#This Row],[Lпрям2, мм]]</f>
        <v>0</v>
      </c>
      <c r="CH2872" s="14">
        <f>Таблица1[[#This Row],[Т9]]-Таблица1[[#This Row],[Т9]]</f>
        <v>0</v>
      </c>
      <c r="CI2872" s="50">
        <f>Таблица1[[#This Row],[Т9]]-Таблица1[[#This Row],[Т8]]</f>
        <v>0</v>
      </c>
      <c r="CJ2872" s="54">
        <f>Таблица1[[#This Row],[Т9]]-Таблица1[[#This Row],[Т7]]</f>
        <v>0</v>
      </c>
      <c r="CK2872" s="14">
        <f>Таблица1[[#This Row],[Т9]]-Таблица1[[#This Row],[Т6]]</f>
        <v>0</v>
      </c>
      <c r="CL2872" s="14">
        <f>Таблица1[[#This Row],[Т9]]-Таблица1[[#This Row],[Т5]]</f>
        <v>0</v>
      </c>
      <c r="CM2872" s="14">
        <f>Таблица1[[#This Row],[Т9]]-Таблица1[[#This Row],[Т4]]</f>
        <v>0</v>
      </c>
      <c r="CN2872" s="14">
        <f>Таблица1[[#This Row],[Т9]]-Таблица1[[#This Row],[Т3]]</f>
        <v>0</v>
      </c>
      <c r="CO2872" s="14">
        <f>Таблица1[[#This Row],[Т9]]-Таблица1[[#This Row],[Т2]]</f>
        <v>0</v>
      </c>
      <c r="CP2872" s="14">
        <f>Таблица1[[#This Row],[Т9]]-Таблица1[[#This Row],[Т1]]</f>
        <v>0</v>
      </c>
      <c r="CQ2872" s="14">
        <f>Таблица1[[#This Row],[Т9]]-Таблица1[[#This Row],[угол обхв6]]</f>
        <v>0</v>
      </c>
      <c r="CR2872" s="14">
        <f>Таблица1[[#This Row],[Т9]]-Таблица1[[#This Row],[угол обхв5]]</f>
        <v>0</v>
      </c>
      <c r="CS2872" s="14">
        <f>Таблица1[[#This Row],[Т9]]-Таблица1[[#This Row],[угол обхв4]]</f>
        <v>0</v>
      </c>
      <c r="CT2872" s="14">
        <f>Таблица1[[#This Row],[Lкан_прям, мм]]+Таблица1[[#This Row],[Lкан_дуг, мм]]+Таблица1[[#This Row],[Lкан_леб,мм]]</f>
        <v>0</v>
      </c>
      <c r="CU2872" s="16">
        <f>Таблица1[[#This Row],[Lкан_леб,мм]]</f>
        <v>0</v>
      </c>
      <c r="CV2872" s="14">
        <f>2534431-(Таблица1[[#This Row],[Т23]]+Таблица1[[#This Row],[угол обхв3]])</f>
        <v>2534431</v>
      </c>
      <c r="CW2872" s="50">
        <f>SUM(X2872:AC2872,AD2872:AI2872)-Таблица1[[#This Row],[lподв_min, мм]]</f>
        <v>0</v>
      </c>
      <c r="CX2872" s="17">
        <f>CW3311-Таблица1[[#This Row],[Суммарная длина каната]]</f>
        <v>-2534431</v>
      </c>
    </row>
    <row r="2873" spans="74:102" x14ac:dyDescent="0.25">
      <c r="BV2873" s="14">
        <f>Таблица1[[#This Row],[Lкан_леб,мм]]</f>
        <v>0</v>
      </c>
      <c r="BW2873" s="50">
        <f>Таблица1[[#This Row],[угол обхв4]]+Таблица1[[#This Row],[Lдуг 3,мм]]</f>
        <v>0</v>
      </c>
      <c r="BX2873" s="54">
        <f>Таблица1[[#This Row],[угол обхв5]]+Таблица1[[#This Row],[Y5, мм]]</f>
        <v>0</v>
      </c>
      <c r="BY2873" s="14">
        <f>Таблица1[[#This Row],[угол обхв6]]+Таблица1[[#This Row],[Lдуг 4,мм]]</f>
        <v>0</v>
      </c>
      <c r="BZ2873" s="14">
        <f>Таблица1[[#This Row],[Т1]]+Таблица1[[#This Row],[X6, мм]]</f>
        <v>0</v>
      </c>
      <c r="CA2873" s="14">
        <f>Таблица1[[#This Row],[Т2]]+Таблица1[[#This Row],[Lдуг 5,мм]]</f>
        <v>0</v>
      </c>
      <c r="CB2873" s="14">
        <f>Таблица1[[#This Row],[Т3]]+Таблица1[[#This Row],[Y6, мм]]</f>
        <v>0</v>
      </c>
      <c r="CC2873" s="14">
        <f>Таблица1[[#This Row],[Т4]]+Таблица1[[#This Row],[Lдуг 6,мм]]</f>
        <v>0</v>
      </c>
      <c r="CD2873" s="14">
        <f>Таблица1[[#This Row],[Т5]]+Таблица1[[#This Row],[Lдуг 1,мм]]</f>
        <v>0</v>
      </c>
      <c r="CE2873" s="14">
        <f>Таблица1[[#This Row],[Т6]]+Таблица1[[#This Row],[Lпрям1, мм]]</f>
        <v>0</v>
      </c>
      <c r="CF2873" s="15">
        <f>Таблица1[[#This Row],[Т7]]+Таблица1[[#This Row],[Lдуг 2,мм]]</f>
        <v>0</v>
      </c>
      <c r="CG2873" s="14">
        <f>Таблица1[[#This Row],[Т8]]+Таблица1[[#This Row],[Lпрям2, мм]]</f>
        <v>0</v>
      </c>
      <c r="CH2873" s="14">
        <f>Таблица1[[#This Row],[Т9]]-Таблица1[[#This Row],[Т9]]</f>
        <v>0</v>
      </c>
      <c r="CI2873" s="50">
        <f>Таблица1[[#This Row],[Т9]]-Таблица1[[#This Row],[Т8]]</f>
        <v>0</v>
      </c>
      <c r="CJ2873" s="54">
        <f>Таблица1[[#This Row],[Т9]]-Таблица1[[#This Row],[Т7]]</f>
        <v>0</v>
      </c>
      <c r="CK2873" s="14">
        <f>Таблица1[[#This Row],[Т9]]-Таблица1[[#This Row],[Т6]]</f>
        <v>0</v>
      </c>
      <c r="CL2873" s="14">
        <f>Таблица1[[#This Row],[Т9]]-Таблица1[[#This Row],[Т5]]</f>
        <v>0</v>
      </c>
      <c r="CM2873" s="14">
        <f>Таблица1[[#This Row],[Т9]]-Таблица1[[#This Row],[Т4]]</f>
        <v>0</v>
      </c>
      <c r="CN2873" s="14">
        <f>Таблица1[[#This Row],[Т9]]-Таблица1[[#This Row],[Т3]]</f>
        <v>0</v>
      </c>
      <c r="CO2873" s="14">
        <f>Таблица1[[#This Row],[Т9]]-Таблица1[[#This Row],[Т2]]</f>
        <v>0</v>
      </c>
      <c r="CP2873" s="14">
        <f>Таблица1[[#This Row],[Т9]]-Таблица1[[#This Row],[Т1]]</f>
        <v>0</v>
      </c>
      <c r="CQ2873" s="14">
        <f>Таблица1[[#This Row],[Т9]]-Таблица1[[#This Row],[угол обхв6]]</f>
        <v>0</v>
      </c>
      <c r="CR2873" s="14">
        <f>Таблица1[[#This Row],[Т9]]-Таблица1[[#This Row],[угол обхв5]]</f>
        <v>0</v>
      </c>
      <c r="CS2873" s="14">
        <f>Таблица1[[#This Row],[Т9]]-Таблица1[[#This Row],[угол обхв4]]</f>
        <v>0</v>
      </c>
      <c r="CT2873" s="14">
        <f>Таблица1[[#This Row],[Lкан_прям, мм]]+Таблица1[[#This Row],[Lкан_дуг, мм]]+Таблица1[[#This Row],[Lкан_леб,мм]]</f>
        <v>0</v>
      </c>
      <c r="CU2873" s="16">
        <f>Таблица1[[#This Row],[Lкан_леб,мм]]</f>
        <v>0</v>
      </c>
      <c r="CV2873" s="14">
        <f>2534431-(Таблица1[[#This Row],[Т23]]+Таблица1[[#This Row],[угол обхв3]])</f>
        <v>2534431</v>
      </c>
      <c r="CW2873" s="50">
        <f>SUM(X2873:AC2873,AD2873:AI2873)-Таблица1[[#This Row],[lподв_min, мм]]</f>
        <v>0</v>
      </c>
      <c r="CX2873" s="17">
        <f>CW3312-Таблица1[[#This Row],[Суммарная длина каната]]</f>
        <v>-2534431</v>
      </c>
    </row>
    <row r="2874" spans="74:102" x14ac:dyDescent="0.25">
      <c r="BV2874" s="14">
        <f>Таблица1[[#This Row],[Lкан_леб,мм]]</f>
        <v>0</v>
      </c>
      <c r="BW2874" s="50">
        <f>Таблица1[[#This Row],[угол обхв4]]+Таблица1[[#This Row],[Lдуг 3,мм]]</f>
        <v>0</v>
      </c>
      <c r="BX2874" s="54">
        <f>Таблица1[[#This Row],[угол обхв5]]+Таблица1[[#This Row],[Y5, мм]]</f>
        <v>0</v>
      </c>
      <c r="BY2874" s="14">
        <f>Таблица1[[#This Row],[угол обхв6]]+Таблица1[[#This Row],[Lдуг 4,мм]]</f>
        <v>0</v>
      </c>
      <c r="BZ2874" s="14">
        <f>Таблица1[[#This Row],[Т1]]+Таблица1[[#This Row],[X6, мм]]</f>
        <v>0</v>
      </c>
      <c r="CA2874" s="14">
        <f>Таблица1[[#This Row],[Т2]]+Таблица1[[#This Row],[Lдуг 5,мм]]</f>
        <v>0</v>
      </c>
      <c r="CB2874" s="14">
        <f>Таблица1[[#This Row],[Т3]]+Таблица1[[#This Row],[Y6, мм]]</f>
        <v>0</v>
      </c>
      <c r="CC2874" s="14">
        <f>Таблица1[[#This Row],[Т4]]+Таблица1[[#This Row],[Lдуг 6,мм]]</f>
        <v>0</v>
      </c>
      <c r="CD2874" s="14">
        <f>Таблица1[[#This Row],[Т5]]+Таблица1[[#This Row],[Lдуг 1,мм]]</f>
        <v>0</v>
      </c>
      <c r="CE2874" s="14">
        <f>Таблица1[[#This Row],[Т6]]+Таблица1[[#This Row],[Lпрям1, мм]]</f>
        <v>0</v>
      </c>
      <c r="CF2874" s="15">
        <f>Таблица1[[#This Row],[Т7]]+Таблица1[[#This Row],[Lдуг 2,мм]]</f>
        <v>0</v>
      </c>
      <c r="CG2874" s="14">
        <f>Таблица1[[#This Row],[Т8]]+Таблица1[[#This Row],[Lпрям2, мм]]</f>
        <v>0</v>
      </c>
      <c r="CH2874" s="14">
        <f>Таблица1[[#This Row],[Т9]]-Таблица1[[#This Row],[Т9]]</f>
        <v>0</v>
      </c>
      <c r="CI2874" s="50">
        <f>Таблица1[[#This Row],[Т9]]-Таблица1[[#This Row],[Т8]]</f>
        <v>0</v>
      </c>
      <c r="CJ2874" s="54">
        <f>Таблица1[[#This Row],[Т9]]-Таблица1[[#This Row],[Т7]]</f>
        <v>0</v>
      </c>
      <c r="CK2874" s="14">
        <f>Таблица1[[#This Row],[Т9]]-Таблица1[[#This Row],[Т6]]</f>
        <v>0</v>
      </c>
      <c r="CL2874" s="14">
        <f>Таблица1[[#This Row],[Т9]]-Таблица1[[#This Row],[Т5]]</f>
        <v>0</v>
      </c>
      <c r="CM2874" s="14">
        <f>Таблица1[[#This Row],[Т9]]-Таблица1[[#This Row],[Т4]]</f>
        <v>0</v>
      </c>
      <c r="CN2874" s="14">
        <f>Таблица1[[#This Row],[Т9]]-Таблица1[[#This Row],[Т3]]</f>
        <v>0</v>
      </c>
      <c r="CO2874" s="14">
        <f>Таблица1[[#This Row],[Т9]]-Таблица1[[#This Row],[Т2]]</f>
        <v>0</v>
      </c>
      <c r="CP2874" s="14">
        <f>Таблица1[[#This Row],[Т9]]-Таблица1[[#This Row],[Т1]]</f>
        <v>0</v>
      </c>
      <c r="CQ2874" s="14">
        <f>Таблица1[[#This Row],[Т9]]-Таблица1[[#This Row],[угол обхв6]]</f>
        <v>0</v>
      </c>
      <c r="CR2874" s="14">
        <f>Таблица1[[#This Row],[Т9]]-Таблица1[[#This Row],[угол обхв5]]</f>
        <v>0</v>
      </c>
      <c r="CS2874" s="14">
        <f>Таблица1[[#This Row],[Т9]]-Таблица1[[#This Row],[угол обхв4]]</f>
        <v>0</v>
      </c>
      <c r="CT2874" s="14">
        <f>Таблица1[[#This Row],[Lкан_прям, мм]]+Таблица1[[#This Row],[Lкан_дуг, мм]]+Таблица1[[#This Row],[Lкан_леб,мм]]</f>
        <v>0</v>
      </c>
      <c r="CU2874" s="16">
        <f>Таблица1[[#This Row],[Lкан_леб,мм]]</f>
        <v>0</v>
      </c>
      <c r="CV2874" s="14">
        <f>2534431-(Таблица1[[#This Row],[Т23]]+Таблица1[[#This Row],[угол обхв3]])</f>
        <v>2534431</v>
      </c>
      <c r="CW2874" s="50">
        <f>SUM(X2874:AC2874,AD2874:AI2874)-Таблица1[[#This Row],[lподв_min, мм]]</f>
        <v>0</v>
      </c>
      <c r="CX2874" s="17">
        <f>CW3313-Таблица1[[#This Row],[Суммарная длина каната]]</f>
        <v>-2534431</v>
      </c>
    </row>
    <row r="2875" spans="74:102" x14ac:dyDescent="0.25">
      <c r="BV2875" s="14">
        <f>Таблица1[[#This Row],[Lкан_леб,мм]]</f>
        <v>0</v>
      </c>
      <c r="BW2875" s="50">
        <f>Таблица1[[#This Row],[угол обхв4]]+Таблица1[[#This Row],[Lдуг 3,мм]]</f>
        <v>0</v>
      </c>
      <c r="BX2875" s="54">
        <f>Таблица1[[#This Row],[угол обхв5]]+Таблица1[[#This Row],[Y5, мм]]</f>
        <v>0</v>
      </c>
      <c r="BY2875" s="14">
        <f>Таблица1[[#This Row],[угол обхв6]]+Таблица1[[#This Row],[Lдуг 4,мм]]</f>
        <v>0</v>
      </c>
      <c r="BZ2875" s="14">
        <f>Таблица1[[#This Row],[Т1]]+Таблица1[[#This Row],[X6, мм]]</f>
        <v>0</v>
      </c>
      <c r="CA2875" s="14">
        <f>Таблица1[[#This Row],[Т2]]+Таблица1[[#This Row],[Lдуг 5,мм]]</f>
        <v>0</v>
      </c>
      <c r="CB2875" s="14">
        <f>Таблица1[[#This Row],[Т3]]+Таблица1[[#This Row],[Y6, мм]]</f>
        <v>0</v>
      </c>
      <c r="CC2875" s="14">
        <f>Таблица1[[#This Row],[Т4]]+Таблица1[[#This Row],[Lдуг 6,мм]]</f>
        <v>0</v>
      </c>
      <c r="CD2875" s="14">
        <f>Таблица1[[#This Row],[Т5]]+Таблица1[[#This Row],[Lдуг 1,мм]]</f>
        <v>0</v>
      </c>
      <c r="CE2875" s="14">
        <f>Таблица1[[#This Row],[Т6]]+Таблица1[[#This Row],[Lпрям1, мм]]</f>
        <v>0</v>
      </c>
      <c r="CF2875" s="15">
        <f>Таблица1[[#This Row],[Т7]]+Таблица1[[#This Row],[Lдуг 2,мм]]</f>
        <v>0</v>
      </c>
      <c r="CG2875" s="14">
        <f>Таблица1[[#This Row],[Т8]]+Таблица1[[#This Row],[Lпрям2, мм]]</f>
        <v>0</v>
      </c>
      <c r="CH2875" s="14">
        <f>Таблица1[[#This Row],[Т9]]-Таблица1[[#This Row],[Т9]]</f>
        <v>0</v>
      </c>
      <c r="CI2875" s="50">
        <f>Таблица1[[#This Row],[Т9]]-Таблица1[[#This Row],[Т8]]</f>
        <v>0</v>
      </c>
      <c r="CJ2875" s="54">
        <f>Таблица1[[#This Row],[Т9]]-Таблица1[[#This Row],[Т7]]</f>
        <v>0</v>
      </c>
      <c r="CK2875" s="14">
        <f>Таблица1[[#This Row],[Т9]]-Таблица1[[#This Row],[Т6]]</f>
        <v>0</v>
      </c>
      <c r="CL2875" s="14">
        <f>Таблица1[[#This Row],[Т9]]-Таблица1[[#This Row],[Т5]]</f>
        <v>0</v>
      </c>
      <c r="CM2875" s="14">
        <f>Таблица1[[#This Row],[Т9]]-Таблица1[[#This Row],[Т4]]</f>
        <v>0</v>
      </c>
      <c r="CN2875" s="14">
        <f>Таблица1[[#This Row],[Т9]]-Таблица1[[#This Row],[Т3]]</f>
        <v>0</v>
      </c>
      <c r="CO2875" s="14">
        <f>Таблица1[[#This Row],[Т9]]-Таблица1[[#This Row],[Т2]]</f>
        <v>0</v>
      </c>
      <c r="CP2875" s="14">
        <f>Таблица1[[#This Row],[Т9]]-Таблица1[[#This Row],[Т1]]</f>
        <v>0</v>
      </c>
      <c r="CQ2875" s="14">
        <f>Таблица1[[#This Row],[Т9]]-Таблица1[[#This Row],[угол обхв6]]</f>
        <v>0</v>
      </c>
      <c r="CR2875" s="14">
        <f>Таблица1[[#This Row],[Т9]]-Таблица1[[#This Row],[угол обхв5]]</f>
        <v>0</v>
      </c>
      <c r="CS2875" s="14">
        <f>Таблица1[[#This Row],[Т9]]-Таблица1[[#This Row],[угол обхв4]]</f>
        <v>0</v>
      </c>
      <c r="CT2875" s="14">
        <f>Таблица1[[#This Row],[Lкан_прям, мм]]+Таблица1[[#This Row],[Lкан_дуг, мм]]+Таблица1[[#This Row],[Lкан_леб,мм]]</f>
        <v>0</v>
      </c>
      <c r="CU2875" s="16">
        <f>Таблица1[[#This Row],[Lкан_леб,мм]]</f>
        <v>0</v>
      </c>
      <c r="CV2875" s="14">
        <f>2534431-(Таблица1[[#This Row],[Т23]]+Таблица1[[#This Row],[угол обхв3]])</f>
        <v>2534431</v>
      </c>
      <c r="CW2875" s="50">
        <f>SUM(X2875:AC2875,AD2875:AI2875)-Таблица1[[#This Row],[lподв_min, мм]]</f>
        <v>0</v>
      </c>
      <c r="CX2875" s="17">
        <f>CW3314-Таблица1[[#This Row],[Суммарная длина каната]]</f>
        <v>-2534431</v>
      </c>
    </row>
    <row r="2876" spans="74:102" x14ac:dyDescent="0.25">
      <c r="BV2876" s="14">
        <f>Таблица1[[#This Row],[Lкан_леб,мм]]</f>
        <v>0</v>
      </c>
      <c r="BW2876" s="50">
        <f>Таблица1[[#This Row],[угол обхв4]]+Таблица1[[#This Row],[Lдуг 3,мм]]</f>
        <v>0</v>
      </c>
      <c r="BX2876" s="54">
        <f>Таблица1[[#This Row],[угол обхв5]]+Таблица1[[#This Row],[Y5, мм]]</f>
        <v>0</v>
      </c>
      <c r="BY2876" s="14">
        <f>Таблица1[[#This Row],[угол обхв6]]+Таблица1[[#This Row],[Lдуг 4,мм]]</f>
        <v>0</v>
      </c>
      <c r="BZ2876" s="14">
        <f>Таблица1[[#This Row],[Т1]]+Таблица1[[#This Row],[X6, мм]]</f>
        <v>0</v>
      </c>
      <c r="CA2876" s="14">
        <f>Таблица1[[#This Row],[Т2]]+Таблица1[[#This Row],[Lдуг 5,мм]]</f>
        <v>0</v>
      </c>
      <c r="CB2876" s="14">
        <f>Таблица1[[#This Row],[Т3]]+Таблица1[[#This Row],[Y6, мм]]</f>
        <v>0</v>
      </c>
      <c r="CC2876" s="14">
        <f>Таблица1[[#This Row],[Т4]]+Таблица1[[#This Row],[Lдуг 6,мм]]</f>
        <v>0</v>
      </c>
      <c r="CD2876" s="14">
        <f>Таблица1[[#This Row],[Т5]]+Таблица1[[#This Row],[Lдуг 1,мм]]</f>
        <v>0</v>
      </c>
      <c r="CE2876" s="14">
        <f>Таблица1[[#This Row],[Т6]]+Таблица1[[#This Row],[Lпрям1, мм]]</f>
        <v>0</v>
      </c>
      <c r="CF2876" s="15">
        <f>Таблица1[[#This Row],[Т7]]+Таблица1[[#This Row],[Lдуг 2,мм]]</f>
        <v>0</v>
      </c>
      <c r="CG2876" s="14">
        <f>Таблица1[[#This Row],[Т8]]+Таблица1[[#This Row],[Lпрям2, мм]]</f>
        <v>0</v>
      </c>
      <c r="CH2876" s="14">
        <f>Таблица1[[#This Row],[Т9]]-Таблица1[[#This Row],[Т9]]</f>
        <v>0</v>
      </c>
      <c r="CI2876" s="50">
        <f>Таблица1[[#This Row],[Т9]]-Таблица1[[#This Row],[Т8]]</f>
        <v>0</v>
      </c>
      <c r="CJ2876" s="54">
        <f>Таблица1[[#This Row],[Т9]]-Таблица1[[#This Row],[Т7]]</f>
        <v>0</v>
      </c>
      <c r="CK2876" s="14">
        <f>Таблица1[[#This Row],[Т9]]-Таблица1[[#This Row],[Т6]]</f>
        <v>0</v>
      </c>
      <c r="CL2876" s="14">
        <f>Таблица1[[#This Row],[Т9]]-Таблица1[[#This Row],[Т5]]</f>
        <v>0</v>
      </c>
      <c r="CM2876" s="14">
        <f>Таблица1[[#This Row],[Т9]]-Таблица1[[#This Row],[Т4]]</f>
        <v>0</v>
      </c>
      <c r="CN2876" s="14">
        <f>Таблица1[[#This Row],[Т9]]-Таблица1[[#This Row],[Т3]]</f>
        <v>0</v>
      </c>
      <c r="CO2876" s="14">
        <f>Таблица1[[#This Row],[Т9]]-Таблица1[[#This Row],[Т2]]</f>
        <v>0</v>
      </c>
      <c r="CP2876" s="14">
        <f>Таблица1[[#This Row],[Т9]]-Таблица1[[#This Row],[Т1]]</f>
        <v>0</v>
      </c>
      <c r="CQ2876" s="14">
        <f>Таблица1[[#This Row],[Т9]]-Таблица1[[#This Row],[угол обхв6]]</f>
        <v>0</v>
      </c>
      <c r="CR2876" s="14">
        <f>Таблица1[[#This Row],[Т9]]-Таблица1[[#This Row],[угол обхв5]]</f>
        <v>0</v>
      </c>
      <c r="CS2876" s="14">
        <f>Таблица1[[#This Row],[Т9]]-Таблица1[[#This Row],[угол обхв4]]</f>
        <v>0</v>
      </c>
      <c r="CT2876" s="14">
        <f>Таблица1[[#This Row],[Lкан_прям, мм]]+Таблица1[[#This Row],[Lкан_дуг, мм]]+Таблица1[[#This Row],[Lкан_леб,мм]]</f>
        <v>0</v>
      </c>
      <c r="CU2876" s="16">
        <f>Таблица1[[#This Row],[Lкан_леб,мм]]</f>
        <v>0</v>
      </c>
      <c r="CV2876" s="14">
        <f>2534431-(Таблица1[[#This Row],[Т23]]+Таблица1[[#This Row],[угол обхв3]])</f>
        <v>2534431</v>
      </c>
      <c r="CW2876" s="50">
        <f>SUM(X2876:AC2876,AD2876:AI2876)-Таблица1[[#This Row],[lподв_min, мм]]</f>
        <v>0</v>
      </c>
      <c r="CX2876" s="17">
        <f>CW3315-Таблица1[[#This Row],[Суммарная длина каната]]</f>
        <v>-2534431</v>
      </c>
    </row>
    <row r="2877" spans="74:102" x14ac:dyDescent="0.25">
      <c r="BV2877" s="14">
        <f>Таблица1[[#This Row],[Lкан_леб,мм]]</f>
        <v>0</v>
      </c>
      <c r="BW2877" s="50">
        <f>Таблица1[[#This Row],[угол обхв4]]+Таблица1[[#This Row],[Lдуг 3,мм]]</f>
        <v>0</v>
      </c>
      <c r="BX2877" s="54">
        <f>Таблица1[[#This Row],[угол обхв5]]+Таблица1[[#This Row],[Y5, мм]]</f>
        <v>0</v>
      </c>
      <c r="BY2877" s="14">
        <f>Таблица1[[#This Row],[угол обхв6]]+Таблица1[[#This Row],[Lдуг 4,мм]]</f>
        <v>0</v>
      </c>
      <c r="BZ2877" s="14">
        <f>Таблица1[[#This Row],[Т1]]+Таблица1[[#This Row],[X6, мм]]</f>
        <v>0</v>
      </c>
      <c r="CA2877" s="14">
        <f>Таблица1[[#This Row],[Т2]]+Таблица1[[#This Row],[Lдуг 5,мм]]</f>
        <v>0</v>
      </c>
      <c r="CB2877" s="14">
        <f>Таблица1[[#This Row],[Т3]]+Таблица1[[#This Row],[Y6, мм]]</f>
        <v>0</v>
      </c>
      <c r="CC2877" s="14">
        <f>Таблица1[[#This Row],[Т4]]+Таблица1[[#This Row],[Lдуг 6,мм]]</f>
        <v>0</v>
      </c>
      <c r="CD2877" s="14">
        <f>Таблица1[[#This Row],[Т5]]+Таблица1[[#This Row],[Lдуг 1,мм]]</f>
        <v>0</v>
      </c>
      <c r="CE2877" s="14">
        <f>Таблица1[[#This Row],[Т6]]+Таблица1[[#This Row],[Lпрям1, мм]]</f>
        <v>0</v>
      </c>
      <c r="CF2877" s="15">
        <f>Таблица1[[#This Row],[Т7]]+Таблица1[[#This Row],[Lдуг 2,мм]]</f>
        <v>0</v>
      </c>
      <c r="CG2877" s="14">
        <f>Таблица1[[#This Row],[Т8]]+Таблица1[[#This Row],[Lпрям2, мм]]</f>
        <v>0</v>
      </c>
      <c r="CH2877" s="14">
        <f>Таблица1[[#This Row],[Т9]]-Таблица1[[#This Row],[Т9]]</f>
        <v>0</v>
      </c>
      <c r="CI2877" s="50">
        <f>Таблица1[[#This Row],[Т9]]-Таблица1[[#This Row],[Т8]]</f>
        <v>0</v>
      </c>
      <c r="CJ2877" s="54">
        <f>Таблица1[[#This Row],[Т9]]-Таблица1[[#This Row],[Т7]]</f>
        <v>0</v>
      </c>
      <c r="CK2877" s="14">
        <f>Таблица1[[#This Row],[Т9]]-Таблица1[[#This Row],[Т6]]</f>
        <v>0</v>
      </c>
      <c r="CL2877" s="14">
        <f>Таблица1[[#This Row],[Т9]]-Таблица1[[#This Row],[Т5]]</f>
        <v>0</v>
      </c>
      <c r="CM2877" s="14">
        <f>Таблица1[[#This Row],[Т9]]-Таблица1[[#This Row],[Т4]]</f>
        <v>0</v>
      </c>
      <c r="CN2877" s="14">
        <f>Таблица1[[#This Row],[Т9]]-Таблица1[[#This Row],[Т3]]</f>
        <v>0</v>
      </c>
      <c r="CO2877" s="14">
        <f>Таблица1[[#This Row],[Т9]]-Таблица1[[#This Row],[Т2]]</f>
        <v>0</v>
      </c>
      <c r="CP2877" s="14">
        <f>Таблица1[[#This Row],[Т9]]-Таблица1[[#This Row],[Т1]]</f>
        <v>0</v>
      </c>
      <c r="CQ2877" s="14">
        <f>Таблица1[[#This Row],[Т9]]-Таблица1[[#This Row],[угол обхв6]]</f>
        <v>0</v>
      </c>
      <c r="CR2877" s="14">
        <f>Таблица1[[#This Row],[Т9]]-Таблица1[[#This Row],[угол обхв5]]</f>
        <v>0</v>
      </c>
      <c r="CS2877" s="14">
        <f>Таблица1[[#This Row],[Т9]]-Таблица1[[#This Row],[угол обхв4]]</f>
        <v>0</v>
      </c>
      <c r="CT2877" s="14">
        <f>Таблица1[[#This Row],[Lкан_прям, мм]]+Таблица1[[#This Row],[Lкан_дуг, мм]]+Таблица1[[#This Row],[Lкан_леб,мм]]</f>
        <v>0</v>
      </c>
      <c r="CU2877" s="16">
        <f>Таблица1[[#This Row],[Lкан_леб,мм]]</f>
        <v>0</v>
      </c>
      <c r="CV2877" s="14">
        <f>2534431-(Таблица1[[#This Row],[Т23]]+Таблица1[[#This Row],[угол обхв3]])</f>
        <v>2534431</v>
      </c>
      <c r="CW2877" s="50">
        <f>SUM(X2877:AC2877,AD2877:AI2877)-Таблица1[[#This Row],[lподв_min, мм]]</f>
        <v>0</v>
      </c>
      <c r="CX2877" s="17">
        <f>CW3316-Таблица1[[#This Row],[Суммарная длина каната]]</f>
        <v>-2534431</v>
      </c>
    </row>
    <row r="2878" spans="74:102" x14ac:dyDescent="0.25">
      <c r="BV2878" s="14">
        <f>Таблица1[[#This Row],[Lкан_леб,мм]]</f>
        <v>0</v>
      </c>
      <c r="BW2878" s="50">
        <f>Таблица1[[#This Row],[угол обхв4]]+Таблица1[[#This Row],[Lдуг 3,мм]]</f>
        <v>0</v>
      </c>
      <c r="BX2878" s="54">
        <f>Таблица1[[#This Row],[угол обхв5]]+Таблица1[[#This Row],[Y5, мм]]</f>
        <v>0</v>
      </c>
      <c r="BY2878" s="14">
        <f>Таблица1[[#This Row],[угол обхв6]]+Таблица1[[#This Row],[Lдуг 4,мм]]</f>
        <v>0</v>
      </c>
      <c r="BZ2878" s="14">
        <f>Таблица1[[#This Row],[Т1]]+Таблица1[[#This Row],[X6, мм]]</f>
        <v>0</v>
      </c>
      <c r="CA2878" s="14">
        <f>Таблица1[[#This Row],[Т2]]+Таблица1[[#This Row],[Lдуг 5,мм]]</f>
        <v>0</v>
      </c>
      <c r="CB2878" s="14">
        <f>Таблица1[[#This Row],[Т3]]+Таблица1[[#This Row],[Y6, мм]]</f>
        <v>0</v>
      </c>
      <c r="CC2878" s="14">
        <f>Таблица1[[#This Row],[Т4]]+Таблица1[[#This Row],[Lдуг 6,мм]]</f>
        <v>0</v>
      </c>
      <c r="CD2878" s="14">
        <f>Таблица1[[#This Row],[Т5]]+Таблица1[[#This Row],[Lдуг 1,мм]]</f>
        <v>0</v>
      </c>
      <c r="CE2878" s="14">
        <f>Таблица1[[#This Row],[Т6]]+Таблица1[[#This Row],[Lпрям1, мм]]</f>
        <v>0</v>
      </c>
      <c r="CF2878" s="15">
        <f>Таблица1[[#This Row],[Т7]]+Таблица1[[#This Row],[Lдуг 2,мм]]</f>
        <v>0</v>
      </c>
      <c r="CG2878" s="14">
        <f>Таблица1[[#This Row],[Т8]]+Таблица1[[#This Row],[Lпрям2, мм]]</f>
        <v>0</v>
      </c>
      <c r="CH2878" s="14">
        <f>Таблица1[[#This Row],[Т9]]-Таблица1[[#This Row],[Т9]]</f>
        <v>0</v>
      </c>
      <c r="CI2878" s="50">
        <f>Таблица1[[#This Row],[Т9]]-Таблица1[[#This Row],[Т8]]</f>
        <v>0</v>
      </c>
      <c r="CJ2878" s="54">
        <f>Таблица1[[#This Row],[Т9]]-Таблица1[[#This Row],[Т7]]</f>
        <v>0</v>
      </c>
      <c r="CK2878" s="14">
        <f>Таблица1[[#This Row],[Т9]]-Таблица1[[#This Row],[Т6]]</f>
        <v>0</v>
      </c>
      <c r="CL2878" s="14">
        <f>Таблица1[[#This Row],[Т9]]-Таблица1[[#This Row],[Т5]]</f>
        <v>0</v>
      </c>
      <c r="CM2878" s="14">
        <f>Таблица1[[#This Row],[Т9]]-Таблица1[[#This Row],[Т4]]</f>
        <v>0</v>
      </c>
      <c r="CN2878" s="14">
        <f>Таблица1[[#This Row],[Т9]]-Таблица1[[#This Row],[Т3]]</f>
        <v>0</v>
      </c>
      <c r="CO2878" s="14">
        <f>Таблица1[[#This Row],[Т9]]-Таблица1[[#This Row],[Т2]]</f>
        <v>0</v>
      </c>
      <c r="CP2878" s="14">
        <f>Таблица1[[#This Row],[Т9]]-Таблица1[[#This Row],[Т1]]</f>
        <v>0</v>
      </c>
      <c r="CQ2878" s="14">
        <f>Таблица1[[#This Row],[Т9]]-Таблица1[[#This Row],[угол обхв6]]</f>
        <v>0</v>
      </c>
      <c r="CR2878" s="14">
        <f>Таблица1[[#This Row],[Т9]]-Таблица1[[#This Row],[угол обхв5]]</f>
        <v>0</v>
      </c>
      <c r="CS2878" s="14">
        <f>Таблица1[[#This Row],[Т9]]-Таблица1[[#This Row],[угол обхв4]]</f>
        <v>0</v>
      </c>
      <c r="CT2878" s="14">
        <f>Таблица1[[#This Row],[Lкан_прям, мм]]+Таблица1[[#This Row],[Lкан_дуг, мм]]+Таблица1[[#This Row],[Lкан_леб,мм]]</f>
        <v>0</v>
      </c>
      <c r="CU2878" s="16">
        <f>Таблица1[[#This Row],[Lкан_леб,мм]]</f>
        <v>0</v>
      </c>
      <c r="CV2878" s="14">
        <f>2534431-(Таблица1[[#This Row],[Т23]]+Таблица1[[#This Row],[угол обхв3]])</f>
        <v>2534431</v>
      </c>
      <c r="CW2878" s="50">
        <f>SUM(X2878:AC2878,AD2878:AI2878)-Таблица1[[#This Row],[lподв_min, мм]]</f>
        <v>0</v>
      </c>
      <c r="CX2878" s="17">
        <f>CW3317-Таблица1[[#This Row],[Суммарная длина каната]]</f>
        <v>-2534431</v>
      </c>
    </row>
    <row r="2879" spans="74:102" x14ac:dyDescent="0.25">
      <c r="BV2879" s="14">
        <f>Таблица1[[#This Row],[Lкан_леб,мм]]</f>
        <v>0</v>
      </c>
      <c r="BW2879" s="50">
        <f>Таблица1[[#This Row],[угол обхв4]]+Таблица1[[#This Row],[Lдуг 3,мм]]</f>
        <v>0</v>
      </c>
      <c r="BX2879" s="54">
        <f>Таблица1[[#This Row],[угол обхв5]]+Таблица1[[#This Row],[Y5, мм]]</f>
        <v>0</v>
      </c>
      <c r="BY2879" s="14">
        <f>Таблица1[[#This Row],[угол обхв6]]+Таблица1[[#This Row],[Lдуг 4,мм]]</f>
        <v>0</v>
      </c>
      <c r="BZ2879" s="14">
        <f>Таблица1[[#This Row],[Т1]]+Таблица1[[#This Row],[X6, мм]]</f>
        <v>0</v>
      </c>
      <c r="CA2879" s="14">
        <f>Таблица1[[#This Row],[Т2]]+Таблица1[[#This Row],[Lдуг 5,мм]]</f>
        <v>0</v>
      </c>
      <c r="CB2879" s="14">
        <f>Таблица1[[#This Row],[Т3]]+Таблица1[[#This Row],[Y6, мм]]</f>
        <v>0</v>
      </c>
      <c r="CC2879" s="14">
        <f>Таблица1[[#This Row],[Т4]]+Таблица1[[#This Row],[Lдуг 6,мм]]</f>
        <v>0</v>
      </c>
      <c r="CD2879" s="14">
        <f>Таблица1[[#This Row],[Т5]]+Таблица1[[#This Row],[Lдуг 1,мм]]</f>
        <v>0</v>
      </c>
      <c r="CE2879" s="14">
        <f>Таблица1[[#This Row],[Т6]]+Таблица1[[#This Row],[Lпрям1, мм]]</f>
        <v>0</v>
      </c>
      <c r="CF2879" s="15">
        <f>Таблица1[[#This Row],[Т7]]+Таблица1[[#This Row],[Lдуг 2,мм]]</f>
        <v>0</v>
      </c>
      <c r="CG2879" s="14">
        <f>Таблица1[[#This Row],[Т8]]+Таблица1[[#This Row],[Lпрям2, мм]]</f>
        <v>0</v>
      </c>
      <c r="CH2879" s="14">
        <f>Таблица1[[#This Row],[Т9]]-Таблица1[[#This Row],[Т9]]</f>
        <v>0</v>
      </c>
      <c r="CI2879" s="50">
        <f>Таблица1[[#This Row],[Т9]]-Таблица1[[#This Row],[Т8]]</f>
        <v>0</v>
      </c>
      <c r="CJ2879" s="54">
        <f>Таблица1[[#This Row],[Т9]]-Таблица1[[#This Row],[Т7]]</f>
        <v>0</v>
      </c>
      <c r="CK2879" s="14">
        <f>Таблица1[[#This Row],[Т9]]-Таблица1[[#This Row],[Т6]]</f>
        <v>0</v>
      </c>
      <c r="CL2879" s="14">
        <f>Таблица1[[#This Row],[Т9]]-Таблица1[[#This Row],[Т5]]</f>
        <v>0</v>
      </c>
      <c r="CM2879" s="14">
        <f>Таблица1[[#This Row],[Т9]]-Таблица1[[#This Row],[Т4]]</f>
        <v>0</v>
      </c>
      <c r="CN2879" s="14">
        <f>Таблица1[[#This Row],[Т9]]-Таблица1[[#This Row],[Т3]]</f>
        <v>0</v>
      </c>
      <c r="CO2879" s="14">
        <f>Таблица1[[#This Row],[Т9]]-Таблица1[[#This Row],[Т2]]</f>
        <v>0</v>
      </c>
      <c r="CP2879" s="14">
        <f>Таблица1[[#This Row],[Т9]]-Таблица1[[#This Row],[Т1]]</f>
        <v>0</v>
      </c>
      <c r="CQ2879" s="14">
        <f>Таблица1[[#This Row],[Т9]]-Таблица1[[#This Row],[угол обхв6]]</f>
        <v>0</v>
      </c>
      <c r="CR2879" s="14">
        <f>Таблица1[[#This Row],[Т9]]-Таблица1[[#This Row],[угол обхв5]]</f>
        <v>0</v>
      </c>
      <c r="CS2879" s="14">
        <f>Таблица1[[#This Row],[Т9]]-Таблица1[[#This Row],[угол обхв4]]</f>
        <v>0</v>
      </c>
      <c r="CT2879" s="14">
        <f>Таблица1[[#This Row],[Lкан_прям, мм]]+Таблица1[[#This Row],[Lкан_дуг, мм]]+Таблица1[[#This Row],[Lкан_леб,мм]]</f>
        <v>0</v>
      </c>
      <c r="CU2879" s="16">
        <f>Таблица1[[#This Row],[Lкан_леб,мм]]</f>
        <v>0</v>
      </c>
      <c r="CV2879" s="14">
        <f>2534431-(Таблица1[[#This Row],[Т23]]+Таблица1[[#This Row],[угол обхв3]])</f>
        <v>2534431</v>
      </c>
      <c r="CW2879" s="50">
        <f>SUM(X2879:AC2879,AD2879:AI2879)-Таблица1[[#This Row],[lподв_min, мм]]</f>
        <v>0</v>
      </c>
      <c r="CX2879" s="17">
        <f>CW3318-Таблица1[[#This Row],[Суммарная длина каната]]</f>
        <v>-2534431</v>
      </c>
    </row>
    <row r="2880" spans="74:102" x14ac:dyDescent="0.25">
      <c r="BV2880" s="14">
        <f>Таблица1[[#This Row],[Lкан_леб,мм]]</f>
        <v>0</v>
      </c>
      <c r="BW2880" s="50">
        <f>Таблица1[[#This Row],[угол обхв4]]+Таблица1[[#This Row],[Lдуг 3,мм]]</f>
        <v>0</v>
      </c>
      <c r="BX2880" s="54">
        <f>Таблица1[[#This Row],[угол обхв5]]+Таблица1[[#This Row],[Y5, мм]]</f>
        <v>0</v>
      </c>
      <c r="BY2880" s="14">
        <f>Таблица1[[#This Row],[угол обхв6]]+Таблица1[[#This Row],[Lдуг 4,мм]]</f>
        <v>0</v>
      </c>
      <c r="BZ2880" s="14">
        <f>Таблица1[[#This Row],[Т1]]+Таблица1[[#This Row],[X6, мм]]</f>
        <v>0</v>
      </c>
      <c r="CA2880" s="14">
        <f>Таблица1[[#This Row],[Т2]]+Таблица1[[#This Row],[Lдуг 5,мм]]</f>
        <v>0</v>
      </c>
      <c r="CB2880" s="14">
        <f>Таблица1[[#This Row],[Т3]]+Таблица1[[#This Row],[Y6, мм]]</f>
        <v>0</v>
      </c>
      <c r="CC2880" s="14">
        <f>Таблица1[[#This Row],[Т4]]+Таблица1[[#This Row],[Lдуг 6,мм]]</f>
        <v>0</v>
      </c>
      <c r="CD2880" s="14">
        <f>Таблица1[[#This Row],[Т5]]+Таблица1[[#This Row],[Lдуг 1,мм]]</f>
        <v>0</v>
      </c>
      <c r="CE2880" s="14">
        <f>Таблица1[[#This Row],[Т6]]+Таблица1[[#This Row],[Lпрям1, мм]]</f>
        <v>0</v>
      </c>
      <c r="CF2880" s="15">
        <f>Таблица1[[#This Row],[Т7]]+Таблица1[[#This Row],[Lдуг 2,мм]]</f>
        <v>0</v>
      </c>
      <c r="CG2880" s="14">
        <f>Таблица1[[#This Row],[Т8]]+Таблица1[[#This Row],[Lпрям2, мм]]</f>
        <v>0</v>
      </c>
      <c r="CH2880" s="14">
        <f>Таблица1[[#This Row],[Т9]]-Таблица1[[#This Row],[Т9]]</f>
        <v>0</v>
      </c>
      <c r="CI2880" s="50">
        <f>Таблица1[[#This Row],[Т9]]-Таблица1[[#This Row],[Т8]]</f>
        <v>0</v>
      </c>
      <c r="CJ2880" s="54">
        <f>Таблица1[[#This Row],[Т9]]-Таблица1[[#This Row],[Т7]]</f>
        <v>0</v>
      </c>
      <c r="CK2880" s="14">
        <f>Таблица1[[#This Row],[Т9]]-Таблица1[[#This Row],[Т6]]</f>
        <v>0</v>
      </c>
      <c r="CL2880" s="14">
        <f>Таблица1[[#This Row],[Т9]]-Таблица1[[#This Row],[Т5]]</f>
        <v>0</v>
      </c>
      <c r="CM2880" s="14">
        <f>Таблица1[[#This Row],[Т9]]-Таблица1[[#This Row],[Т4]]</f>
        <v>0</v>
      </c>
      <c r="CN2880" s="14">
        <f>Таблица1[[#This Row],[Т9]]-Таблица1[[#This Row],[Т3]]</f>
        <v>0</v>
      </c>
      <c r="CO2880" s="14">
        <f>Таблица1[[#This Row],[Т9]]-Таблица1[[#This Row],[Т2]]</f>
        <v>0</v>
      </c>
      <c r="CP2880" s="14">
        <f>Таблица1[[#This Row],[Т9]]-Таблица1[[#This Row],[Т1]]</f>
        <v>0</v>
      </c>
      <c r="CQ2880" s="14">
        <f>Таблица1[[#This Row],[Т9]]-Таблица1[[#This Row],[угол обхв6]]</f>
        <v>0</v>
      </c>
      <c r="CR2880" s="14">
        <f>Таблица1[[#This Row],[Т9]]-Таблица1[[#This Row],[угол обхв5]]</f>
        <v>0</v>
      </c>
      <c r="CS2880" s="14">
        <f>Таблица1[[#This Row],[Т9]]-Таблица1[[#This Row],[угол обхв4]]</f>
        <v>0</v>
      </c>
      <c r="CT2880" s="14">
        <f>Таблица1[[#This Row],[Lкан_прям, мм]]+Таблица1[[#This Row],[Lкан_дуг, мм]]+Таблица1[[#This Row],[Lкан_леб,мм]]</f>
        <v>0</v>
      </c>
      <c r="CU2880" s="16">
        <f>Таблица1[[#This Row],[Lкан_леб,мм]]</f>
        <v>0</v>
      </c>
      <c r="CV2880" s="14">
        <f>2534431-(Таблица1[[#This Row],[Т23]]+Таблица1[[#This Row],[угол обхв3]])</f>
        <v>2534431</v>
      </c>
      <c r="CW2880" s="50">
        <f>SUM(X2880:AC2880,AD2880:AI2880)-Таблица1[[#This Row],[lподв_min, мм]]</f>
        <v>0</v>
      </c>
      <c r="CX2880" s="17">
        <f>CW3319-Таблица1[[#This Row],[Суммарная длина каната]]</f>
        <v>-2534431</v>
      </c>
    </row>
    <row r="2881" spans="74:102" x14ac:dyDescent="0.25">
      <c r="BV2881" s="14">
        <f>Таблица1[[#This Row],[Lкан_леб,мм]]</f>
        <v>0</v>
      </c>
      <c r="BW2881" s="50">
        <f>Таблица1[[#This Row],[угол обхв4]]+Таблица1[[#This Row],[Lдуг 3,мм]]</f>
        <v>0</v>
      </c>
      <c r="BX2881" s="54">
        <f>Таблица1[[#This Row],[угол обхв5]]+Таблица1[[#This Row],[Y5, мм]]</f>
        <v>0</v>
      </c>
      <c r="BY2881" s="14">
        <f>Таблица1[[#This Row],[угол обхв6]]+Таблица1[[#This Row],[Lдуг 4,мм]]</f>
        <v>0</v>
      </c>
      <c r="BZ2881" s="14">
        <f>Таблица1[[#This Row],[Т1]]+Таблица1[[#This Row],[X6, мм]]</f>
        <v>0</v>
      </c>
      <c r="CA2881" s="14">
        <f>Таблица1[[#This Row],[Т2]]+Таблица1[[#This Row],[Lдуг 5,мм]]</f>
        <v>0</v>
      </c>
      <c r="CB2881" s="14">
        <f>Таблица1[[#This Row],[Т3]]+Таблица1[[#This Row],[Y6, мм]]</f>
        <v>0</v>
      </c>
      <c r="CC2881" s="14">
        <f>Таблица1[[#This Row],[Т4]]+Таблица1[[#This Row],[Lдуг 6,мм]]</f>
        <v>0</v>
      </c>
      <c r="CD2881" s="14">
        <f>Таблица1[[#This Row],[Т5]]+Таблица1[[#This Row],[Lдуг 1,мм]]</f>
        <v>0</v>
      </c>
      <c r="CE2881" s="14">
        <f>Таблица1[[#This Row],[Т6]]+Таблица1[[#This Row],[Lпрям1, мм]]</f>
        <v>0</v>
      </c>
      <c r="CF2881" s="15">
        <f>Таблица1[[#This Row],[Т7]]+Таблица1[[#This Row],[Lдуг 2,мм]]</f>
        <v>0</v>
      </c>
      <c r="CG2881" s="14">
        <f>Таблица1[[#This Row],[Т8]]+Таблица1[[#This Row],[Lпрям2, мм]]</f>
        <v>0</v>
      </c>
      <c r="CH2881" s="14">
        <f>Таблица1[[#This Row],[Т9]]-Таблица1[[#This Row],[Т9]]</f>
        <v>0</v>
      </c>
      <c r="CI2881" s="50">
        <f>Таблица1[[#This Row],[Т9]]-Таблица1[[#This Row],[Т8]]</f>
        <v>0</v>
      </c>
      <c r="CJ2881" s="54">
        <f>Таблица1[[#This Row],[Т9]]-Таблица1[[#This Row],[Т7]]</f>
        <v>0</v>
      </c>
      <c r="CK2881" s="14">
        <f>Таблица1[[#This Row],[Т9]]-Таблица1[[#This Row],[Т6]]</f>
        <v>0</v>
      </c>
      <c r="CL2881" s="14">
        <f>Таблица1[[#This Row],[Т9]]-Таблица1[[#This Row],[Т5]]</f>
        <v>0</v>
      </c>
      <c r="CM2881" s="14">
        <f>Таблица1[[#This Row],[Т9]]-Таблица1[[#This Row],[Т4]]</f>
        <v>0</v>
      </c>
      <c r="CN2881" s="14">
        <f>Таблица1[[#This Row],[Т9]]-Таблица1[[#This Row],[Т3]]</f>
        <v>0</v>
      </c>
      <c r="CO2881" s="14">
        <f>Таблица1[[#This Row],[Т9]]-Таблица1[[#This Row],[Т2]]</f>
        <v>0</v>
      </c>
      <c r="CP2881" s="14">
        <f>Таблица1[[#This Row],[Т9]]-Таблица1[[#This Row],[Т1]]</f>
        <v>0</v>
      </c>
      <c r="CQ2881" s="14">
        <f>Таблица1[[#This Row],[Т9]]-Таблица1[[#This Row],[угол обхв6]]</f>
        <v>0</v>
      </c>
      <c r="CR2881" s="14">
        <f>Таблица1[[#This Row],[Т9]]-Таблица1[[#This Row],[угол обхв5]]</f>
        <v>0</v>
      </c>
      <c r="CS2881" s="14">
        <f>Таблица1[[#This Row],[Т9]]-Таблица1[[#This Row],[угол обхв4]]</f>
        <v>0</v>
      </c>
      <c r="CT2881" s="14">
        <f>Таблица1[[#This Row],[Lкан_прям, мм]]+Таблица1[[#This Row],[Lкан_дуг, мм]]+Таблица1[[#This Row],[Lкан_леб,мм]]</f>
        <v>0</v>
      </c>
      <c r="CU2881" s="16">
        <f>Таблица1[[#This Row],[Lкан_леб,мм]]</f>
        <v>0</v>
      </c>
      <c r="CV2881" s="14">
        <f>2534431-(Таблица1[[#This Row],[Т23]]+Таблица1[[#This Row],[угол обхв3]])</f>
        <v>2534431</v>
      </c>
      <c r="CW2881" s="50">
        <f>SUM(X2881:AC2881,AD2881:AI2881)-Таблица1[[#This Row],[lподв_min, мм]]</f>
        <v>0</v>
      </c>
      <c r="CX2881" s="17">
        <f>CW3320-Таблица1[[#This Row],[Суммарная длина каната]]</f>
        <v>-2534431</v>
      </c>
    </row>
    <row r="2882" spans="74:102" x14ac:dyDescent="0.25">
      <c r="BV2882" s="14">
        <f>Таблица1[[#This Row],[Lкан_леб,мм]]</f>
        <v>0</v>
      </c>
      <c r="BW2882" s="50">
        <f>Таблица1[[#This Row],[угол обхв4]]+Таблица1[[#This Row],[Lдуг 3,мм]]</f>
        <v>0</v>
      </c>
      <c r="BX2882" s="54">
        <f>Таблица1[[#This Row],[угол обхв5]]+Таблица1[[#This Row],[Y5, мм]]</f>
        <v>0</v>
      </c>
      <c r="BY2882" s="14">
        <f>Таблица1[[#This Row],[угол обхв6]]+Таблица1[[#This Row],[Lдуг 4,мм]]</f>
        <v>0</v>
      </c>
      <c r="BZ2882" s="14">
        <f>Таблица1[[#This Row],[Т1]]+Таблица1[[#This Row],[X6, мм]]</f>
        <v>0</v>
      </c>
      <c r="CA2882" s="14">
        <f>Таблица1[[#This Row],[Т2]]+Таблица1[[#This Row],[Lдуг 5,мм]]</f>
        <v>0</v>
      </c>
      <c r="CB2882" s="14">
        <f>Таблица1[[#This Row],[Т3]]+Таблица1[[#This Row],[Y6, мм]]</f>
        <v>0</v>
      </c>
      <c r="CC2882" s="14">
        <f>Таблица1[[#This Row],[Т4]]+Таблица1[[#This Row],[Lдуг 6,мм]]</f>
        <v>0</v>
      </c>
      <c r="CD2882" s="14">
        <f>Таблица1[[#This Row],[Т5]]+Таблица1[[#This Row],[Lдуг 1,мм]]</f>
        <v>0</v>
      </c>
      <c r="CE2882" s="14">
        <f>Таблица1[[#This Row],[Т6]]+Таблица1[[#This Row],[Lпрям1, мм]]</f>
        <v>0</v>
      </c>
      <c r="CF2882" s="15">
        <f>Таблица1[[#This Row],[Т7]]+Таблица1[[#This Row],[Lдуг 2,мм]]</f>
        <v>0</v>
      </c>
      <c r="CG2882" s="14">
        <f>Таблица1[[#This Row],[Т8]]+Таблица1[[#This Row],[Lпрям2, мм]]</f>
        <v>0</v>
      </c>
      <c r="CH2882" s="14">
        <f>Таблица1[[#This Row],[Т9]]-Таблица1[[#This Row],[Т9]]</f>
        <v>0</v>
      </c>
      <c r="CI2882" s="50">
        <f>Таблица1[[#This Row],[Т9]]-Таблица1[[#This Row],[Т8]]</f>
        <v>0</v>
      </c>
      <c r="CJ2882" s="54">
        <f>Таблица1[[#This Row],[Т9]]-Таблица1[[#This Row],[Т7]]</f>
        <v>0</v>
      </c>
      <c r="CK2882" s="14">
        <f>Таблица1[[#This Row],[Т9]]-Таблица1[[#This Row],[Т6]]</f>
        <v>0</v>
      </c>
      <c r="CL2882" s="14">
        <f>Таблица1[[#This Row],[Т9]]-Таблица1[[#This Row],[Т5]]</f>
        <v>0</v>
      </c>
      <c r="CM2882" s="14">
        <f>Таблица1[[#This Row],[Т9]]-Таблица1[[#This Row],[Т4]]</f>
        <v>0</v>
      </c>
      <c r="CN2882" s="14">
        <f>Таблица1[[#This Row],[Т9]]-Таблица1[[#This Row],[Т3]]</f>
        <v>0</v>
      </c>
      <c r="CO2882" s="14">
        <f>Таблица1[[#This Row],[Т9]]-Таблица1[[#This Row],[Т2]]</f>
        <v>0</v>
      </c>
      <c r="CP2882" s="14">
        <f>Таблица1[[#This Row],[Т9]]-Таблица1[[#This Row],[Т1]]</f>
        <v>0</v>
      </c>
      <c r="CQ2882" s="14">
        <f>Таблица1[[#This Row],[Т9]]-Таблица1[[#This Row],[угол обхв6]]</f>
        <v>0</v>
      </c>
      <c r="CR2882" s="14">
        <f>Таблица1[[#This Row],[Т9]]-Таблица1[[#This Row],[угол обхв5]]</f>
        <v>0</v>
      </c>
      <c r="CS2882" s="14">
        <f>Таблица1[[#This Row],[Т9]]-Таблица1[[#This Row],[угол обхв4]]</f>
        <v>0</v>
      </c>
      <c r="CT2882" s="14">
        <f>Таблица1[[#This Row],[Lкан_прям, мм]]+Таблица1[[#This Row],[Lкан_дуг, мм]]+Таблица1[[#This Row],[Lкан_леб,мм]]</f>
        <v>0</v>
      </c>
      <c r="CU2882" s="16">
        <f>Таблица1[[#This Row],[Lкан_леб,мм]]</f>
        <v>0</v>
      </c>
      <c r="CV2882" s="14">
        <f>2534431-(Таблица1[[#This Row],[Т23]]+Таблица1[[#This Row],[угол обхв3]])</f>
        <v>2534431</v>
      </c>
      <c r="CW2882" s="50">
        <f>SUM(X2882:AC2882,AD2882:AI2882)-Таблица1[[#This Row],[lподв_min, мм]]</f>
        <v>0</v>
      </c>
      <c r="CX2882" s="17">
        <f>CW3321-Таблица1[[#This Row],[Суммарная длина каната]]</f>
        <v>-2534431</v>
      </c>
    </row>
    <row r="2883" spans="74:102" x14ac:dyDescent="0.25">
      <c r="BV2883" s="14">
        <f>Таблица1[[#This Row],[Lкан_леб,мм]]</f>
        <v>0</v>
      </c>
      <c r="BW2883" s="50">
        <f>Таблица1[[#This Row],[угол обхв4]]+Таблица1[[#This Row],[Lдуг 3,мм]]</f>
        <v>0</v>
      </c>
      <c r="BX2883" s="54">
        <f>Таблица1[[#This Row],[угол обхв5]]+Таблица1[[#This Row],[Y5, мм]]</f>
        <v>0</v>
      </c>
      <c r="BY2883" s="14">
        <f>Таблица1[[#This Row],[угол обхв6]]+Таблица1[[#This Row],[Lдуг 4,мм]]</f>
        <v>0</v>
      </c>
      <c r="BZ2883" s="14">
        <f>Таблица1[[#This Row],[Т1]]+Таблица1[[#This Row],[X6, мм]]</f>
        <v>0</v>
      </c>
      <c r="CA2883" s="14">
        <f>Таблица1[[#This Row],[Т2]]+Таблица1[[#This Row],[Lдуг 5,мм]]</f>
        <v>0</v>
      </c>
      <c r="CB2883" s="14">
        <f>Таблица1[[#This Row],[Т3]]+Таблица1[[#This Row],[Y6, мм]]</f>
        <v>0</v>
      </c>
      <c r="CC2883" s="14">
        <f>Таблица1[[#This Row],[Т4]]+Таблица1[[#This Row],[Lдуг 6,мм]]</f>
        <v>0</v>
      </c>
      <c r="CD2883" s="14">
        <f>Таблица1[[#This Row],[Т5]]+Таблица1[[#This Row],[Lдуг 1,мм]]</f>
        <v>0</v>
      </c>
      <c r="CE2883" s="14">
        <f>Таблица1[[#This Row],[Т6]]+Таблица1[[#This Row],[Lпрям1, мм]]</f>
        <v>0</v>
      </c>
      <c r="CF2883" s="15">
        <f>Таблица1[[#This Row],[Т7]]+Таблица1[[#This Row],[Lдуг 2,мм]]</f>
        <v>0</v>
      </c>
      <c r="CG2883" s="14">
        <f>Таблица1[[#This Row],[Т8]]+Таблица1[[#This Row],[Lпрям2, мм]]</f>
        <v>0</v>
      </c>
      <c r="CH2883" s="14">
        <f>Таблица1[[#This Row],[Т9]]-Таблица1[[#This Row],[Т9]]</f>
        <v>0</v>
      </c>
      <c r="CI2883" s="50">
        <f>Таблица1[[#This Row],[Т9]]-Таблица1[[#This Row],[Т8]]</f>
        <v>0</v>
      </c>
      <c r="CJ2883" s="54">
        <f>Таблица1[[#This Row],[Т9]]-Таблица1[[#This Row],[Т7]]</f>
        <v>0</v>
      </c>
      <c r="CK2883" s="14">
        <f>Таблица1[[#This Row],[Т9]]-Таблица1[[#This Row],[Т6]]</f>
        <v>0</v>
      </c>
      <c r="CL2883" s="14">
        <f>Таблица1[[#This Row],[Т9]]-Таблица1[[#This Row],[Т5]]</f>
        <v>0</v>
      </c>
      <c r="CM2883" s="14">
        <f>Таблица1[[#This Row],[Т9]]-Таблица1[[#This Row],[Т4]]</f>
        <v>0</v>
      </c>
      <c r="CN2883" s="14">
        <f>Таблица1[[#This Row],[Т9]]-Таблица1[[#This Row],[Т3]]</f>
        <v>0</v>
      </c>
      <c r="CO2883" s="14">
        <f>Таблица1[[#This Row],[Т9]]-Таблица1[[#This Row],[Т2]]</f>
        <v>0</v>
      </c>
      <c r="CP2883" s="14">
        <f>Таблица1[[#This Row],[Т9]]-Таблица1[[#This Row],[Т1]]</f>
        <v>0</v>
      </c>
      <c r="CQ2883" s="14">
        <f>Таблица1[[#This Row],[Т9]]-Таблица1[[#This Row],[угол обхв6]]</f>
        <v>0</v>
      </c>
      <c r="CR2883" s="14">
        <f>Таблица1[[#This Row],[Т9]]-Таблица1[[#This Row],[угол обхв5]]</f>
        <v>0</v>
      </c>
      <c r="CS2883" s="14">
        <f>Таблица1[[#This Row],[Т9]]-Таблица1[[#This Row],[угол обхв4]]</f>
        <v>0</v>
      </c>
      <c r="CT2883" s="14">
        <f>Таблица1[[#This Row],[Lкан_прям, мм]]+Таблица1[[#This Row],[Lкан_дуг, мм]]+Таблица1[[#This Row],[Lкан_леб,мм]]</f>
        <v>0</v>
      </c>
      <c r="CU2883" s="16">
        <f>Таблица1[[#This Row],[Lкан_леб,мм]]</f>
        <v>0</v>
      </c>
      <c r="CV2883" s="14">
        <f>2534431-(Таблица1[[#This Row],[Т23]]+Таблица1[[#This Row],[угол обхв3]])</f>
        <v>2534431</v>
      </c>
      <c r="CW2883" s="50">
        <f>SUM(X2883:AC2883,AD2883:AI2883)-Таблица1[[#This Row],[lподв_min, мм]]</f>
        <v>0</v>
      </c>
      <c r="CX2883" s="17">
        <f>CW3322-Таблица1[[#This Row],[Суммарная длина каната]]</f>
        <v>-2534431</v>
      </c>
    </row>
    <row r="2884" spans="74:102" x14ac:dyDescent="0.25">
      <c r="BV2884" s="14">
        <f>Таблица1[[#This Row],[Lкан_леб,мм]]</f>
        <v>0</v>
      </c>
      <c r="BW2884" s="50">
        <f>Таблица1[[#This Row],[угол обхв4]]+Таблица1[[#This Row],[Lдуг 3,мм]]</f>
        <v>0</v>
      </c>
      <c r="BX2884" s="54">
        <f>Таблица1[[#This Row],[угол обхв5]]+Таблица1[[#This Row],[Y5, мм]]</f>
        <v>0</v>
      </c>
      <c r="BY2884" s="14">
        <f>Таблица1[[#This Row],[угол обхв6]]+Таблица1[[#This Row],[Lдуг 4,мм]]</f>
        <v>0</v>
      </c>
      <c r="BZ2884" s="14">
        <f>Таблица1[[#This Row],[Т1]]+Таблица1[[#This Row],[X6, мм]]</f>
        <v>0</v>
      </c>
      <c r="CA2884" s="14">
        <f>Таблица1[[#This Row],[Т2]]+Таблица1[[#This Row],[Lдуг 5,мм]]</f>
        <v>0</v>
      </c>
      <c r="CB2884" s="14">
        <f>Таблица1[[#This Row],[Т3]]+Таблица1[[#This Row],[Y6, мм]]</f>
        <v>0</v>
      </c>
      <c r="CC2884" s="14">
        <f>Таблица1[[#This Row],[Т4]]+Таблица1[[#This Row],[Lдуг 6,мм]]</f>
        <v>0</v>
      </c>
      <c r="CD2884" s="14">
        <f>Таблица1[[#This Row],[Т5]]+Таблица1[[#This Row],[Lдуг 1,мм]]</f>
        <v>0</v>
      </c>
      <c r="CE2884" s="14">
        <f>Таблица1[[#This Row],[Т6]]+Таблица1[[#This Row],[Lпрям1, мм]]</f>
        <v>0</v>
      </c>
      <c r="CF2884" s="15">
        <f>Таблица1[[#This Row],[Т7]]+Таблица1[[#This Row],[Lдуг 2,мм]]</f>
        <v>0</v>
      </c>
      <c r="CG2884" s="14">
        <f>Таблица1[[#This Row],[Т8]]+Таблица1[[#This Row],[Lпрям2, мм]]</f>
        <v>0</v>
      </c>
      <c r="CH2884" s="14">
        <f>Таблица1[[#This Row],[Т9]]-Таблица1[[#This Row],[Т9]]</f>
        <v>0</v>
      </c>
      <c r="CI2884" s="50">
        <f>Таблица1[[#This Row],[Т9]]-Таблица1[[#This Row],[Т8]]</f>
        <v>0</v>
      </c>
      <c r="CJ2884" s="54">
        <f>Таблица1[[#This Row],[Т9]]-Таблица1[[#This Row],[Т7]]</f>
        <v>0</v>
      </c>
      <c r="CK2884" s="14">
        <f>Таблица1[[#This Row],[Т9]]-Таблица1[[#This Row],[Т6]]</f>
        <v>0</v>
      </c>
      <c r="CL2884" s="14">
        <f>Таблица1[[#This Row],[Т9]]-Таблица1[[#This Row],[Т5]]</f>
        <v>0</v>
      </c>
      <c r="CM2884" s="14">
        <f>Таблица1[[#This Row],[Т9]]-Таблица1[[#This Row],[Т4]]</f>
        <v>0</v>
      </c>
      <c r="CN2884" s="14">
        <f>Таблица1[[#This Row],[Т9]]-Таблица1[[#This Row],[Т3]]</f>
        <v>0</v>
      </c>
      <c r="CO2884" s="14">
        <f>Таблица1[[#This Row],[Т9]]-Таблица1[[#This Row],[Т2]]</f>
        <v>0</v>
      </c>
      <c r="CP2884" s="14">
        <f>Таблица1[[#This Row],[Т9]]-Таблица1[[#This Row],[Т1]]</f>
        <v>0</v>
      </c>
      <c r="CQ2884" s="14">
        <f>Таблица1[[#This Row],[Т9]]-Таблица1[[#This Row],[угол обхв6]]</f>
        <v>0</v>
      </c>
      <c r="CR2884" s="14">
        <f>Таблица1[[#This Row],[Т9]]-Таблица1[[#This Row],[угол обхв5]]</f>
        <v>0</v>
      </c>
      <c r="CS2884" s="14">
        <f>Таблица1[[#This Row],[Т9]]-Таблица1[[#This Row],[угол обхв4]]</f>
        <v>0</v>
      </c>
      <c r="CT2884" s="14">
        <f>Таблица1[[#This Row],[Lкан_прям, мм]]+Таблица1[[#This Row],[Lкан_дуг, мм]]+Таблица1[[#This Row],[Lкан_леб,мм]]</f>
        <v>0</v>
      </c>
      <c r="CU2884" s="16">
        <f>Таблица1[[#This Row],[Lкан_леб,мм]]</f>
        <v>0</v>
      </c>
      <c r="CV2884" s="14">
        <f>2534431-(Таблица1[[#This Row],[Т23]]+Таблица1[[#This Row],[угол обхв3]])</f>
        <v>2534431</v>
      </c>
      <c r="CW2884" s="50">
        <f>SUM(X2884:AC2884,AD2884:AI2884)-Таблица1[[#This Row],[lподв_min, мм]]</f>
        <v>0</v>
      </c>
      <c r="CX2884" s="17">
        <f>CW3323-Таблица1[[#This Row],[Суммарная длина каната]]</f>
        <v>-2534431</v>
      </c>
    </row>
    <row r="2885" spans="74:102" x14ac:dyDescent="0.25">
      <c r="BV2885" s="14">
        <f>Таблица1[[#This Row],[Lкан_леб,мм]]</f>
        <v>0</v>
      </c>
      <c r="BW2885" s="50">
        <f>Таблица1[[#This Row],[угол обхв4]]+Таблица1[[#This Row],[Lдуг 3,мм]]</f>
        <v>0</v>
      </c>
      <c r="BX2885" s="54">
        <f>Таблица1[[#This Row],[угол обхв5]]+Таблица1[[#This Row],[Y5, мм]]</f>
        <v>0</v>
      </c>
      <c r="BY2885" s="14">
        <f>Таблица1[[#This Row],[угол обхв6]]+Таблица1[[#This Row],[Lдуг 4,мм]]</f>
        <v>0</v>
      </c>
      <c r="BZ2885" s="14">
        <f>Таблица1[[#This Row],[Т1]]+Таблица1[[#This Row],[X6, мм]]</f>
        <v>0</v>
      </c>
      <c r="CA2885" s="14">
        <f>Таблица1[[#This Row],[Т2]]+Таблица1[[#This Row],[Lдуг 5,мм]]</f>
        <v>0</v>
      </c>
      <c r="CB2885" s="14">
        <f>Таблица1[[#This Row],[Т3]]+Таблица1[[#This Row],[Y6, мм]]</f>
        <v>0</v>
      </c>
      <c r="CC2885" s="14">
        <f>Таблица1[[#This Row],[Т4]]+Таблица1[[#This Row],[Lдуг 6,мм]]</f>
        <v>0</v>
      </c>
      <c r="CD2885" s="14">
        <f>Таблица1[[#This Row],[Т5]]+Таблица1[[#This Row],[Lдуг 1,мм]]</f>
        <v>0</v>
      </c>
      <c r="CE2885" s="14">
        <f>Таблица1[[#This Row],[Т6]]+Таблица1[[#This Row],[Lпрям1, мм]]</f>
        <v>0</v>
      </c>
      <c r="CF2885" s="15">
        <f>Таблица1[[#This Row],[Т7]]+Таблица1[[#This Row],[Lдуг 2,мм]]</f>
        <v>0</v>
      </c>
      <c r="CG2885" s="14">
        <f>Таблица1[[#This Row],[Т8]]+Таблица1[[#This Row],[Lпрям2, мм]]</f>
        <v>0</v>
      </c>
      <c r="CH2885" s="14">
        <f>Таблица1[[#This Row],[Т9]]-Таблица1[[#This Row],[Т9]]</f>
        <v>0</v>
      </c>
      <c r="CI2885" s="50">
        <f>Таблица1[[#This Row],[Т9]]-Таблица1[[#This Row],[Т8]]</f>
        <v>0</v>
      </c>
      <c r="CJ2885" s="54">
        <f>Таблица1[[#This Row],[Т9]]-Таблица1[[#This Row],[Т7]]</f>
        <v>0</v>
      </c>
      <c r="CK2885" s="14">
        <f>Таблица1[[#This Row],[Т9]]-Таблица1[[#This Row],[Т6]]</f>
        <v>0</v>
      </c>
      <c r="CL2885" s="14">
        <f>Таблица1[[#This Row],[Т9]]-Таблица1[[#This Row],[Т5]]</f>
        <v>0</v>
      </c>
      <c r="CM2885" s="14">
        <f>Таблица1[[#This Row],[Т9]]-Таблица1[[#This Row],[Т4]]</f>
        <v>0</v>
      </c>
      <c r="CN2885" s="14">
        <f>Таблица1[[#This Row],[Т9]]-Таблица1[[#This Row],[Т3]]</f>
        <v>0</v>
      </c>
      <c r="CO2885" s="14">
        <f>Таблица1[[#This Row],[Т9]]-Таблица1[[#This Row],[Т2]]</f>
        <v>0</v>
      </c>
      <c r="CP2885" s="14">
        <f>Таблица1[[#This Row],[Т9]]-Таблица1[[#This Row],[Т1]]</f>
        <v>0</v>
      </c>
      <c r="CQ2885" s="14">
        <f>Таблица1[[#This Row],[Т9]]-Таблица1[[#This Row],[угол обхв6]]</f>
        <v>0</v>
      </c>
      <c r="CR2885" s="14">
        <f>Таблица1[[#This Row],[Т9]]-Таблица1[[#This Row],[угол обхв5]]</f>
        <v>0</v>
      </c>
      <c r="CS2885" s="14">
        <f>Таблица1[[#This Row],[Т9]]-Таблица1[[#This Row],[угол обхв4]]</f>
        <v>0</v>
      </c>
      <c r="CT2885" s="14">
        <f>Таблица1[[#This Row],[Lкан_прям, мм]]+Таблица1[[#This Row],[Lкан_дуг, мм]]+Таблица1[[#This Row],[Lкан_леб,мм]]</f>
        <v>0</v>
      </c>
      <c r="CU2885" s="16">
        <f>Таблица1[[#This Row],[Lкан_леб,мм]]</f>
        <v>0</v>
      </c>
      <c r="CV2885" s="14">
        <f>2534431-(Таблица1[[#This Row],[Т23]]+Таблица1[[#This Row],[угол обхв3]])</f>
        <v>2534431</v>
      </c>
      <c r="CW2885" s="50">
        <f>SUM(X2885:AC2885,AD2885:AI2885)-Таблица1[[#This Row],[lподв_min, мм]]</f>
        <v>0</v>
      </c>
      <c r="CX2885" s="17">
        <f>CW3324-Таблица1[[#This Row],[Суммарная длина каната]]</f>
        <v>-2534431</v>
      </c>
    </row>
    <row r="2886" spans="74:102" x14ac:dyDescent="0.25">
      <c r="BV2886" s="14">
        <f>Таблица1[[#This Row],[Lкан_леб,мм]]</f>
        <v>0</v>
      </c>
      <c r="BW2886" s="50">
        <f>Таблица1[[#This Row],[угол обхв4]]+Таблица1[[#This Row],[Lдуг 3,мм]]</f>
        <v>0</v>
      </c>
      <c r="BX2886" s="54">
        <f>Таблица1[[#This Row],[угол обхв5]]+Таблица1[[#This Row],[Y5, мм]]</f>
        <v>0</v>
      </c>
      <c r="BY2886" s="14">
        <f>Таблица1[[#This Row],[угол обхв6]]+Таблица1[[#This Row],[Lдуг 4,мм]]</f>
        <v>0</v>
      </c>
      <c r="BZ2886" s="14">
        <f>Таблица1[[#This Row],[Т1]]+Таблица1[[#This Row],[X6, мм]]</f>
        <v>0</v>
      </c>
      <c r="CA2886" s="14">
        <f>Таблица1[[#This Row],[Т2]]+Таблица1[[#This Row],[Lдуг 5,мм]]</f>
        <v>0</v>
      </c>
      <c r="CB2886" s="14">
        <f>Таблица1[[#This Row],[Т3]]+Таблица1[[#This Row],[Y6, мм]]</f>
        <v>0</v>
      </c>
      <c r="CC2886" s="14">
        <f>Таблица1[[#This Row],[Т4]]+Таблица1[[#This Row],[Lдуг 6,мм]]</f>
        <v>0</v>
      </c>
      <c r="CD2886" s="14">
        <f>Таблица1[[#This Row],[Т5]]+Таблица1[[#This Row],[Lдуг 1,мм]]</f>
        <v>0</v>
      </c>
      <c r="CE2886" s="14">
        <f>Таблица1[[#This Row],[Т6]]+Таблица1[[#This Row],[Lпрям1, мм]]</f>
        <v>0</v>
      </c>
      <c r="CF2886" s="15">
        <f>Таблица1[[#This Row],[Т7]]+Таблица1[[#This Row],[Lдуг 2,мм]]</f>
        <v>0</v>
      </c>
      <c r="CG2886" s="14">
        <f>Таблица1[[#This Row],[Т8]]+Таблица1[[#This Row],[Lпрям2, мм]]</f>
        <v>0</v>
      </c>
      <c r="CH2886" s="14">
        <f>Таблица1[[#This Row],[Т9]]-Таблица1[[#This Row],[Т9]]</f>
        <v>0</v>
      </c>
      <c r="CI2886" s="50">
        <f>Таблица1[[#This Row],[Т9]]-Таблица1[[#This Row],[Т8]]</f>
        <v>0</v>
      </c>
      <c r="CJ2886" s="54">
        <f>Таблица1[[#This Row],[Т9]]-Таблица1[[#This Row],[Т7]]</f>
        <v>0</v>
      </c>
      <c r="CK2886" s="14">
        <f>Таблица1[[#This Row],[Т9]]-Таблица1[[#This Row],[Т6]]</f>
        <v>0</v>
      </c>
      <c r="CL2886" s="14">
        <f>Таблица1[[#This Row],[Т9]]-Таблица1[[#This Row],[Т5]]</f>
        <v>0</v>
      </c>
      <c r="CM2886" s="14">
        <f>Таблица1[[#This Row],[Т9]]-Таблица1[[#This Row],[Т4]]</f>
        <v>0</v>
      </c>
      <c r="CN2886" s="14">
        <f>Таблица1[[#This Row],[Т9]]-Таблица1[[#This Row],[Т3]]</f>
        <v>0</v>
      </c>
      <c r="CO2886" s="14">
        <f>Таблица1[[#This Row],[Т9]]-Таблица1[[#This Row],[Т2]]</f>
        <v>0</v>
      </c>
      <c r="CP2886" s="14">
        <f>Таблица1[[#This Row],[Т9]]-Таблица1[[#This Row],[Т1]]</f>
        <v>0</v>
      </c>
      <c r="CQ2886" s="14">
        <f>Таблица1[[#This Row],[Т9]]-Таблица1[[#This Row],[угол обхв6]]</f>
        <v>0</v>
      </c>
      <c r="CR2886" s="14">
        <f>Таблица1[[#This Row],[Т9]]-Таблица1[[#This Row],[угол обхв5]]</f>
        <v>0</v>
      </c>
      <c r="CS2886" s="14">
        <f>Таблица1[[#This Row],[Т9]]-Таблица1[[#This Row],[угол обхв4]]</f>
        <v>0</v>
      </c>
      <c r="CT2886" s="14">
        <f>Таблица1[[#This Row],[Lкан_прям, мм]]+Таблица1[[#This Row],[Lкан_дуг, мм]]+Таблица1[[#This Row],[Lкан_леб,мм]]</f>
        <v>0</v>
      </c>
      <c r="CU2886" s="16">
        <f>Таблица1[[#This Row],[Lкан_леб,мм]]</f>
        <v>0</v>
      </c>
      <c r="CV2886" s="14">
        <f>2534431-(Таблица1[[#This Row],[Т23]]+Таблица1[[#This Row],[угол обхв3]])</f>
        <v>2534431</v>
      </c>
      <c r="CW2886" s="50">
        <f>SUM(X2886:AC2886,AD2886:AI2886)-Таблица1[[#This Row],[lподв_min, мм]]</f>
        <v>0</v>
      </c>
      <c r="CX2886" s="17">
        <f>CW3325-Таблица1[[#This Row],[Суммарная длина каната]]</f>
        <v>-2534431</v>
      </c>
    </row>
    <row r="2887" spans="74:102" x14ac:dyDescent="0.25">
      <c r="BV2887" s="14">
        <f>Таблица1[[#This Row],[Lкан_леб,мм]]</f>
        <v>0</v>
      </c>
      <c r="BW2887" s="50">
        <f>Таблица1[[#This Row],[угол обхв4]]+Таблица1[[#This Row],[Lдуг 3,мм]]</f>
        <v>0</v>
      </c>
      <c r="BX2887" s="54">
        <f>Таблица1[[#This Row],[угол обхв5]]+Таблица1[[#This Row],[Y5, мм]]</f>
        <v>0</v>
      </c>
      <c r="BY2887" s="14">
        <f>Таблица1[[#This Row],[угол обхв6]]+Таблица1[[#This Row],[Lдуг 4,мм]]</f>
        <v>0</v>
      </c>
      <c r="BZ2887" s="14">
        <f>Таблица1[[#This Row],[Т1]]+Таблица1[[#This Row],[X6, мм]]</f>
        <v>0</v>
      </c>
      <c r="CA2887" s="14">
        <f>Таблица1[[#This Row],[Т2]]+Таблица1[[#This Row],[Lдуг 5,мм]]</f>
        <v>0</v>
      </c>
      <c r="CB2887" s="14">
        <f>Таблица1[[#This Row],[Т3]]+Таблица1[[#This Row],[Y6, мм]]</f>
        <v>0</v>
      </c>
      <c r="CC2887" s="14">
        <f>Таблица1[[#This Row],[Т4]]+Таблица1[[#This Row],[Lдуг 6,мм]]</f>
        <v>0</v>
      </c>
      <c r="CD2887" s="14">
        <f>Таблица1[[#This Row],[Т5]]+Таблица1[[#This Row],[Lдуг 1,мм]]</f>
        <v>0</v>
      </c>
      <c r="CE2887" s="14">
        <f>Таблица1[[#This Row],[Т6]]+Таблица1[[#This Row],[Lпрям1, мм]]</f>
        <v>0</v>
      </c>
      <c r="CF2887" s="15">
        <f>Таблица1[[#This Row],[Т7]]+Таблица1[[#This Row],[Lдуг 2,мм]]</f>
        <v>0</v>
      </c>
      <c r="CG2887" s="14">
        <f>Таблица1[[#This Row],[Т8]]+Таблица1[[#This Row],[Lпрям2, мм]]</f>
        <v>0</v>
      </c>
      <c r="CH2887" s="14">
        <f>Таблица1[[#This Row],[Т9]]-Таблица1[[#This Row],[Т9]]</f>
        <v>0</v>
      </c>
      <c r="CI2887" s="50">
        <f>Таблица1[[#This Row],[Т9]]-Таблица1[[#This Row],[Т8]]</f>
        <v>0</v>
      </c>
      <c r="CJ2887" s="54">
        <f>Таблица1[[#This Row],[Т9]]-Таблица1[[#This Row],[Т7]]</f>
        <v>0</v>
      </c>
      <c r="CK2887" s="14">
        <f>Таблица1[[#This Row],[Т9]]-Таблица1[[#This Row],[Т6]]</f>
        <v>0</v>
      </c>
      <c r="CL2887" s="14">
        <f>Таблица1[[#This Row],[Т9]]-Таблица1[[#This Row],[Т5]]</f>
        <v>0</v>
      </c>
      <c r="CM2887" s="14">
        <f>Таблица1[[#This Row],[Т9]]-Таблица1[[#This Row],[Т4]]</f>
        <v>0</v>
      </c>
      <c r="CN2887" s="14">
        <f>Таблица1[[#This Row],[Т9]]-Таблица1[[#This Row],[Т3]]</f>
        <v>0</v>
      </c>
      <c r="CO2887" s="14">
        <f>Таблица1[[#This Row],[Т9]]-Таблица1[[#This Row],[Т2]]</f>
        <v>0</v>
      </c>
      <c r="CP2887" s="14">
        <f>Таблица1[[#This Row],[Т9]]-Таблица1[[#This Row],[Т1]]</f>
        <v>0</v>
      </c>
      <c r="CQ2887" s="14">
        <f>Таблица1[[#This Row],[Т9]]-Таблица1[[#This Row],[угол обхв6]]</f>
        <v>0</v>
      </c>
      <c r="CR2887" s="14">
        <f>Таблица1[[#This Row],[Т9]]-Таблица1[[#This Row],[угол обхв5]]</f>
        <v>0</v>
      </c>
      <c r="CS2887" s="14">
        <f>Таблица1[[#This Row],[Т9]]-Таблица1[[#This Row],[угол обхв4]]</f>
        <v>0</v>
      </c>
      <c r="CT2887" s="14">
        <f>Таблица1[[#This Row],[Lкан_прям, мм]]+Таблица1[[#This Row],[Lкан_дуг, мм]]+Таблица1[[#This Row],[Lкан_леб,мм]]</f>
        <v>0</v>
      </c>
      <c r="CU2887" s="16">
        <f>Таблица1[[#This Row],[Lкан_леб,мм]]</f>
        <v>0</v>
      </c>
      <c r="CV2887" s="14">
        <f>2534431-(Таблица1[[#This Row],[Т23]]+Таблица1[[#This Row],[угол обхв3]])</f>
        <v>2534431</v>
      </c>
      <c r="CW2887" s="50">
        <f>SUM(X2887:AC2887,AD2887:AI2887)-Таблица1[[#This Row],[lподв_min, мм]]</f>
        <v>0</v>
      </c>
      <c r="CX2887" s="17">
        <f>CW3326-Таблица1[[#This Row],[Суммарная длина каната]]</f>
        <v>-2534431</v>
      </c>
    </row>
    <row r="2888" spans="74:102" x14ac:dyDescent="0.25">
      <c r="BV2888" s="14">
        <f>Таблица1[[#This Row],[Lкан_леб,мм]]</f>
        <v>0</v>
      </c>
      <c r="BW2888" s="50">
        <f>Таблица1[[#This Row],[угол обхв4]]+Таблица1[[#This Row],[Lдуг 3,мм]]</f>
        <v>0</v>
      </c>
      <c r="BX2888" s="54">
        <f>Таблица1[[#This Row],[угол обхв5]]+Таблица1[[#This Row],[Y5, мм]]</f>
        <v>0</v>
      </c>
      <c r="BY2888" s="14">
        <f>Таблица1[[#This Row],[угол обхв6]]+Таблица1[[#This Row],[Lдуг 4,мм]]</f>
        <v>0</v>
      </c>
      <c r="BZ2888" s="14">
        <f>Таблица1[[#This Row],[Т1]]+Таблица1[[#This Row],[X6, мм]]</f>
        <v>0</v>
      </c>
      <c r="CA2888" s="14">
        <f>Таблица1[[#This Row],[Т2]]+Таблица1[[#This Row],[Lдуг 5,мм]]</f>
        <v>0</v>
      </c>
      <c r="CB2888" s="14">
        <f>Таблица1[[#This Row],[Т3]]+Таблица1[[#This Row],[Y6, мм]]</f>
        <v>0</v>
      </c>
      <c r="CC2888" s="14">
        <f>Таблица1[[#This Row],[Т4]]+Таблица1[[#This Row],[Lдуг 6,мм]]</f>
        <v>0</v>
      </c>
      <c r="CD2888" s="14">
        <f>Таблица1[[#This Row],[Т5]]+Таблица1[[#This Row],[Lдуг 1,мм]]</f>
        <v>0</v>
      </c>
      <c r="CE2888" s="14">
        <f>Таблица1[[#This Row],[Т6]]+Таблица1[[#This Row],[Lпрям1, мм]]</f>
        <v>0</v>
      </c>
      <c r="CF2888" s="15">
        <f>Таблица1[[#This Row],[Т7]]+Таблица1[[#This Row],[Lдуг 2,мм]]</f>
        <v>0</v>
      </c>
      <c r="CG2888" s="14">
        <f>Таблица1[[#This Row],[Т8]]+Таблица1[[#This Row],[Lпрям2, мм]]</f>
        <v>0</v>
      </c>
      <c r="CH2888" s="14">
        <f>Таблица1[[#This Row],[Т9]]-Таблица1[[#This Row],[Т9]]</f>
        <v>0</v>
      </c>
      <c r="CI2888" s="50">
        <f>Таблица1[[#This Row],[Т9]]-Таблица1[[#This Row],[Т8]]</f>
        <v>0</v>
      </c>
      <c r="CJ2888" s="54">
        <f>Таблица1[[#This Row],[Т9]]-Таблица1[[#This Row],[Т7]]</f>
        <v>0</v>
      </c>
      <c r="CK2888" s="14">
        <f>Таблица1[[#This Row],[Т9]]-Таблица1[[#This Row],[Т6]]</f>
        <v>0</v>
      </c>
      <c r="CL2888" s="14">
        <f>Таблица1[[#This Row],[Т9]]-Таблица1[[#This Row],[Т5]]</f>
        <v>0</v>
      </c>
      <c r="CM2888" s="14">
        <f>Таблица1[[#This Row],[Т9]]-Таблица1[[#This Row],[Т4]]</f>
        <v>0</v>
      </c>
      <c r="CN2888" s="14">
        <f>Таблица1[[#This Row],[Т9]]-Таблица1[[#This Row],[Т3]]</f>
        <v>0</v>
      </c>
      <c r="CO2888" s="14">
        <f>Таблица1[[#This Row],[Т9]]-Таблица1[[#This Row],[Т2]]</f>
        <v>0</v>
      </c>
      <c r="CP2888" s="14">
        <f>Таблица1[[#This Row],[Т9]]-Таблица1[[#This Row],[Т1]]</f>
        <v>0</v>
      </c>
      <c r="CQ2888" s="14">
        <f>Таблица1[[#This Row],[Т9]]-Таблица1[[#This Row],[угол обхв6]]</f>
        <v>0</v>
      </c>
      <c r="CR2888" s="14">
        <f>Таблица1[[#This Row],[Т9]]-Таблица1[[#This Row],[угол обхв5]]</f>
        <v>0</v>
      </c>
      <c r="CS2888" s="14">
        <f>Таблица1[[#This Row],[Т9]]-Таблица1[[#This Row],[угол обхв4]]</f>
        <v>0</v>
      </c>
      <c r="CT2888" s="14">
        <f>Таблица1[[#This Row],[Lкан_прям, мм]]+Таблица1[[#This Row],[Lкан_дуг, мм]]+Таблица1[[#This Row],[Lкан_леб,мм]]</f>
        <v>0</v>
      </c>
      <c r="CU2888" s="16">
        <f>Таблица1[[#This Row],[Lкан_леб,мм]]</f>
        <v>0</v>
      </c>
      <c r="CV2888" s="14">
        <f>2534431-(Таблица1[[#This Row],[Т23]]+Таблица1[[#This Row],[угол обхв3]])</f>
        <v>2534431</v>
      </c>
      <c r="CW2888" s="50">
        <f>SUM(X2888:AC2888,AD2888:AI2888)-Таблица1[[#This Row],[lподв_min, мм]]</f>
        <v>0</v>
      </c>
      <c r="CX2888" s="17">
        <f>CW3327-Таблица1[[#This Row],[Суммарная длина каната]]</f>
        <v>-2534431</v>
      </c>
    </row>
    <row r="2889" spans="74:102" x14ac:dyDescent="0.25">
      <c r="BV2889" s="14">
        <f>Таблица1[[#This Row],[Lкан_леб,мм]]</f>
        <v>0</v>
      </c>
      <c r="BW2889" s="50">
        <f>Таблица1[[#This Row],[угол обхв4]]+Таблица1[[#This Row],[Lдуг 3,мм]]</f>
        <v>0</v>
      </c>
      <c r="BX2889" s="54">
        <f>Таблица1[[#This Row],[угол обхв5]]+Таблица1[[#This Row],[Y5, мм]]</f>
        <v>0</v>
      </c>
      <c r="BY2889" s="14">
        <f>Таблица1[[#This Row],[угол обхв6]]+Таблица1[[#This Row],[Lдуг 4,мм]]</f>
        <v>0</v>
      </c>
      <c r="BZ2889" s="14">
        <f>Таблица1[[#This Row],[Т1]]+Таблица1[[#This Row],[X6, мм]]</f>
        <v>0</v>
      </c>
      <c r="CA2889" s="14">
        <f>Таблица1[[#This Row],[Т2]]+Таблица1[[#This Row],[Lдуг 5,мм]]</f>
        <v>0</v>
      </c>
      <c r="CB2889" s="14">
        <f>Таблица1[[#This Row],[Т3]]+Таблица1[[#This Row],[Y6, мм]]</f>
        <v>0</v>
      </c>
      <c r="CC2889" s="14">
        <f>Таблица1[[#This Row],[Т4]]+Таблица1[[#This Row],[Lдуг 6,мм]]</f>
        <v>0</v>
      </c>
      <c r="CD2889" s="14">
        <f>Таблица1[[#This Row],[Т5]]+Таблица1[[#This Row],[Lдуг 1,мм]]</f>
        <v>0</v>
      </c>
      <c r="CE2889" s="14">
        <f>Таблица1[[#This Row],[Т6]]+Таблица1[[#This Row],[Lпрям1, мм]]</f>
        <v>0</v>
      </c>
      <c r="CF2889" s="15">
        <f>Таблица1[[#This Row],[Т7]]+Таблица1[[#This Row],[Lдуг 2,мм]]</f>
        <v>0</v>
      </c>
      <c r="CG2889" s="14">
        <f>Таблица1[[#This Row],[Т8]]+Таблица1[[#This Row],[Lпрям2, мм]]</f>
        <v>0</v>
      </c>
      <c r="CH2889" s="14">
        <f>Таблица1[[#This Row],[Т9]]-Таблица1[[#This Row],[Т9]]</f>
        <v>0</v>
      </c>
      <c r="CI2889" s="50">
        <f>Таблица1[[#This Row],[Т9]]-Таблица1[[#This Row],[Т8]]</f>
        <v>0</v>
      </c>
      <c r="CJ2889" s="54">
        <f>Таблица1[[#This Row],[Т9]]-Таблица1[[#This Row],[Т7]]</f>
        <v>0</v>
      </c>
      <c r="CK2889" s="14">
        <f>Таблица1[[#This Row],[Т9]]-Таблица1[[#This Row],[Т6]]</f>
        <v>0</v>
      </c>
      <c r="CL2889" s="14">
        <f>Таблица1[[#This Row],[Т9]]-Таблица1[[#This Row],[Т5]]</f>
        <v>0</v>
      </c>
      <c r="CM2889" s="14">
        <f>Таблица1[[#This Row],[Т9]]-Таблица1[[#This Row],[Т4]]</f>
        <v>0</v>
      </c>
      <c r="CN2889" s="14">
        <f>Таблица1[[#This Row],[Т9]]-Таблица1[[#This Row],[Т3]]</f>
        <v>0</v>
      </c>
      <c r="CO2889" s="14">
        <f>Таблица1[[#This Row],[Т9]]-Таблица1[[#This Row],[Т2]]</f>
        <v>0</v>
      </c>
      <c r="CP2889" s="14">
        <f>Таблица1[[#This Row],[Т9]]-Таблица1[[#This Row],[Т1]]</f>
        <v>0</v>
      </c>
      <c r="CQ2889" s="14">
        <f>Таблица1[[#This Row],[Т9]]-Таблица1[[#This Row],[угол обхв6]]</f>
        <v>0</v>
      </c>
      <c r="CR2889" s="14">
        <f>Таблица1[[#This Row],[Т9]]-Таблица1[[#This Row],[угол обхв5]]</f>
        <v>0</v>
      </c>
      <c r="CS2889" s="14">
        <f>Таблица1[[#This Row],[Т9]]-Таблица1[[#This Row],[угол обхв4]]</f>
        <v>0</v>
      </c>
      <c r="CT2889" s="14">
        <f>Таблица1[[#This Row],[Lкан_прям, мм]]+Таблица1[[#This Row],[Lкан_дуг, мм]]+Таблица1[[#This Row],[Lкан_леб,мм]]</f>
        <v>0</v>
      </c>
      <c r="CU2889" s="16">
        <f>Таблица1[[#This Row],[Lкан_леб,мм]]</f>
        <v>0</v>
      </c>
      <c r="CV2889" s="14">
        <f>2534431-(Таблица1[[#This Row],[Т23]]+Таблица1[[#This Row],[угол обхв3]])</f>
        <v>2534431</v>
      </c>
      <c r="CW2889" s="50">
        <f>SUM(X2889:AC2889,AD2889:AI2889)-Таблица1[[#This Row],[lподв_min, мм]]</f>
        <v>0</v>
      </c>
      <c r="CX2889" s="17">
        <f>CW3328-Таблица1[[#This Row],[Суммарная длина каната]]</f>
        <v>-2534431</v>
      </c>
    </row>
    <row r="2890" spans="74:102" x14ac:dyDescent="0.25">
      <c r="BV2890" s="14">
        <f>Таблица1[[#This Row],[Lкан_леб,мм]]</f>
        <v>0</v>
      </c>
      <c r="BW2890" s="50">
        <f>Таблица1[[#This Row],[угол обхв4]]+Таблица1[[#This Row],[Lдуг 3,мм]]</f>
        <v>0</v>
      </c>
      <c r="BX2890" s="54">
        <f>Таблица1[[#This Row],[угол обхв5]]+Таблица1[[#This Row],[Y5, мм]]</f>
        <v>0</v>
      </c>
      <c r="BY2890" s="14">
        <f>Таблица1[[#This Row],[угол обхв6]]+Таблица1[[#This Row],[Lдуг 4,мм]]</f>
        <v>0</v>
      </c>
      <c r="BZ2890" s="14">
        <f>Таблица1[[#This Row],[Т1]]+Таблица1[[#This Row],[X6, мм]]</f>
        <v>0</v>
      </c>
      <c r="CA2890" s="14">
        <f>Таблица1[[#This Row],[Т2]]+Таблица1[[#This Row],[Lдуг 5,мм]]</f>
        <v>0</v>
      </c>
      <c r="CB2890" s="14">
        <f>Таблица1[[#This Row],[Т3]]+Таблица1[[#This Row],[Y6, мм]]</f>
        <v>0</v>
      </c>
      <c r="CC2890" s="14">
        <f>Таблица1[[#This Row],[Т4]]+Таблица1[[#This Row],[Lдуг 6,мм]]</f>
        <v>0</v>
      </c>
      <c r="CD2890" s="14">
        <f>Таблица1[[#This Row],[Т5]]+Таблица1[[#This Row],[Lдуг 1,мм]]</f>
        <v>0</v>
      </c>
      <c r="CE2890" s="14">
        <f>Таблица1[[#This Row],[Т6]]+Таблица1[[#This Row],[Lпрям1, мм]]</f>
        <v>0</v>
      </c>
      <c r="CF2890" s="15">
        <f>Таблица1[[#This Row],[Т7]]+Таблица1[[#This Row],[Lдуг 2,мм]]</f>
        <v>0</v>
      </c>
      <c r="CG2890" s="14">
        <f>Таблица1[[#This Row],[Т8]]+Таблица1[[#This Row],[Lпрям2, мм]]</f>
        <v>0</v>
      </c>
      <c r="CH2890" s="14">
        <f>Таблица1[[#This Row],[Т9]]-Таблица1[[#This Row],[Т9]]</f>
        <v>0</v>
      </c>
      <c r="CI2890" s="50">
        <f>Таблица1[[#This Row],[Т9]]-Таблица1[[#This Row],[Т8]]</f>
        <v>0</v>
      </c>
      <c r="CJ2890" s="54">
        <f>Таблица1[[#This Row],[Т9]]-Таблица1[[#This Row],[Т7]]</f>
        <v>0</v>
      </c>
      <c r="CK2890" s="14">
        <f>Таблица1[[#This Row],[Т9]]-Таблица1[[#This Row],[Т6]]</f>
        <v>0</v>
      </c>
      <c r="CL2890" s="14">
        <f>Таблица1[[#This Row],[Т9]]-Таблица1[[#This Row],[Т5]]</f>
        <v>0</v>
      </c>
      <c r="CM2890" s="14">
        <f>Таблица1[[#This Row],[Т9]]-Таблица1[[#This Row],[Т4]]</f>
        <v>0</v>
      </c>
      <c r="CN2890" s="14">
        <f>Таблица1[[#This Row],[Т9]]-Таблица1[[#This Row],[Т3]]</f>
        <v>0</v>
      </c>
      <c r="CO2890" s="14">
        <f>Таблица1[[#This Row],[Т9]]-Таблица1[[#This Row],[Т2]]</f>
        <v>0</v>
      </c>
      <c r="CP2890" s="14">
        <f>Таблица1[[#This Row],[Т9]]-Таблица1[[#This Row],[Т1]]</f>
        <v>0</v>
      </c>
      <c r="CQ2890" s="14">
        <f>Таблица1[[#This Row],[Т9]]-Таблица1[[#This Row],[угол обхв6]]</f>
        <v>0</v>
      </c>
      <c r="CR2890" s="14">
        <f>Таблица1[[#This Row],[Т9]]-Таблица1[[#This Row],[угол обхв5]]</f>
        <v>0</v>
      </c>
      <c r="CS2890" s="14">
        <f>Таблица1[[#This Row],[Т9]]-Таблица1[[#This Row],[угол обхв4]]</f>
        <v>0</v>
      </c>
      <c r="CT2890" s="14">
        <f>Таблица1[[#This Row],[Lкан_прям, мм]]+Таблица1[[#This Row],[Lкан_дуг, мм]]+Таблица1[[#This Row],[Lкан_леб,мм]]</f>
        <v>0</v>
      </c>
      <c r="CU2890" s="16">
        <f>Таблица1[[#This Row],[Lкан_леб,мм]]</f>
        <v>0</v>
      </c>
      <c r="CV2890" s="14">
        <f>2534431-(Таблица1[[#This Row],[Т23]]+Таблица1[[#This Row],[угол обхв3]])</f>
        <v>2534431</v>
      </c>
      <c r="CW2890" s="50">
        <f>SUM(X2890:AC2890,AD2890:AI2890)-Таблица1[[#This Row],[lподв_min, мм]]</f>
        <v>0</v>
      </c>
      <c r="CX2890" s="17">
        <f>CW3329-Таблица1[[#This Row],[Суммарная длина каната]]</f>
        <v>-2534431</v>
      </c>
    </row>
    <row r="2891" spans="74:102" x14ac:dyDescent="0.25">
      <c r="BV2891" s="14">
        <f>Таблица1[[#This Row],[Lкан_леб,мм]]</f>
        <v>0</v>
      </c>
      <c r="BW2891" s="50">
        <f>Таблица1[[#This Row],[угол обхв4]]+Таблица1[[#This Row],[Lдуг 3,мм]]</f>
        <v>0</v>
      </c>
      <c r="BX2891" s="54">
        <f>Таблица1[[#This Row],[угол обхв5]]+Таблица1[[#This Row],[Y5, мм]]</f>
        <v>0</v>
      </c>
      <c r="BY2891" s="14">
        <f>Таблица1[[#This Row],[угол обхв6]]+Таблица1[[#This Row],[Lдуг 4,мм]]</f>
        <v>0</v>
      </c>
      <c r="BZ2891" s="14">
        <f>Таблица1[[#This Row],[Т1]]+Таблица1[[#This Row],[X6, мм]]</f>
        <v>0</v>
      </c>
      <c r="CA2891" s="14">
        <f>Таблица1[[#This Row],[Т2]]+Таблица1[[#This Row],[Lдуг 5,мм]]</f>
        <v>0</v>
      </c>
      <c r="CB2891" s="14">
        <f>Таблица1[[#This Row],[Т3]]+Таблица1[[#This Row],[Y6, мм]]</f>
        <v>0</v>
      </c>
      <c r="CC2891" s="14">
        <f>Таблица1[[#This Row],[Т4]]+Таблица1[[#This Row],[Lдуг 6,мм]]</f>
        <v>0</v>
      </c>
      <c r="CD2891" s="14">
        <f>Таблица1[[#This Row],[Т5]]+Таблица1[[#This Row],[Lдуг 1,мм]]</f>
        <v>0</v>
      </c>
      <c r="CE2891" s="14">
        <f>Таблица1[[#This Row],[Т6]]+Таблица1[[#This Row],[Lпрям1, мм]]</f>
        <v>0</v>
      </c>
      <c r="CF2891" s="15">
        <f>Таблица1[[#This Row],[Т7]]+Таблица1[[#This Row],[Lдуг 2,мм]]</f>
        <v>0</v>
      </c>
      <c r="CG2891" s="14">
        <f>Таблица1[[#This Row],[Т8]]+Таблица1[[#This Row],[Lпрям2, мм]]</f>
        <v>0</v>
      </c>
      <c r="CH2891" s="14">
        <f>Таблица1[[#This Row],[Т9]]-Таблица1[[#This Row],[Т9]]</f>
        <v>0</v>
      </c>
      <c r="CI2891" s="50">
        <f>Таблица1[[#This Row],[Т9]]-Таблица1[[#This Row],[Т8]]</f>
        <v>0</v>
      </c>
      <c r="CJ2891" s="54">
        <f>Таблица1[[#This Row],[Т9]]-Таблица1[[#This Row],[Т7]]</f>
        <v>0</v>
      </c>
      <c r="CK2891" s="14">
        <f>Таблица1[[#This Row],[Т9]]-Таблица1[[#This Row],[Т6]]</f>
        <v>0</v>
      </c>
      <c r="CL2891" s="14">
        <f>Таблица1[[#This Row],[Т9]]-Таблица1[[#This Row],[Т5]]</f>
        <v>0</v>
      </c>
      <c r="CM2891" s="14">
        <f>Таблица1[[#This Row],[Т9]]-Таблица1[[#This Row],[Т4]]</f>
        <v>0</v>
      </c>
      <c r="CN2891" s="14">
        <f>Таблица1[[#This Row],[Т9]]-Таблица1[[#This Row],[Т3]]</f>
        <v>0</v>
      </c>
      <c r="CO2891" s="14">
        <f>Таблица1[[#This Row],[Т9]]-Таблица1[[#This Row],[Т2]]</f>
        <v>0</v>
      </c>
      <c r="CP2891" s="14">
        <f>Таблица1[[#This Row],[Т9]]-Таблица1[[#This Row],[Т1]]</f>
        <v>0</v>
      </c>
      <c r="CQ2891" s="14">
        <f>Таблица1[[#This Row],[Т9]]-Таблица1[[#This Row],[угол обхв6]]</f>
        <v>0</v>
      </c>
      <c r="CR2891" s="14">
        <f>Таблица1[[#This Row],[Т9]]-Таблица1[[#This Row],[угол обхв5]]</f>
        <v>0</v>
      </c>
      <c r="CS2891" s="14">
        <f>Таблица1[[#This Row],[Т9]]-Таблица1[[#This Row],[угол обхв4]]</f>
        <v>0</v>
      </c>
      <c r="CT2891" s="14">
        <f>Таблица1[[#This Row],[Lкан_прям, мм]]+Таблица1[[#This Row],[Lкан_дуг, мм]]+Таблица1[[#This Row],[Lкан_леб,мм]]</f>
        <v>0</v>
      </c>
      <c r="CU2891" s="16">
        <f>Таблица1[[#This Row],[Lкан_леб,мм]]</f>
        <v>0</v>
      </c>
      <c r="CV2891" s="14">
        <f>2534431-(Таблица1[[#This Row],[Т23]]+Таблица1[[#This Row],[угол обхв3]])</f>
        <v>2534431</v>
      </c>
      <c r="CW2891" s="50">
        <f>SUM(X2891:AC2891,AD2891:AI2891)-Таблица1[[#This Row],[lподв_min, мм]]</f>
        <v>0</v>
      </c>
      <c r="CX2891" s="17">
        <f>CW3330-Таблица1[[#This Row],[Суммарная длина каната]]</f>
        <v>-2534431</v>
      </c>
    </row>
    <row r="2892" spans="74:102" x14ac:dyDescent="0.25">
      <c r="BV2892" s="14">
        <f>Таблица1[[#This Row],[Lкан_леб,мм]]</f>
        <v>0</v>
      </c>
      <c r="BW2892" s="50">
        <f>Таблица1[[#This Row],[угол обхв4]]+Таблица1[[#This Row],[Lдуг 3,мм]]</f>
        <v>0</v>
      </c>
      <c r="BX2892" s="54">
        <f>Таблица1[[#This Row],[угол обхв5]]+Таблица1[[#This Row],[Y5, мм]]</f>
        <v>0</v>
      </c>
      <c r="BY2892" s="14">
        <f>Таблица1[[#This Row],[угол обхв6]]+Таблица1[[#This Row],[Lдуг 4,мм]]</f>
        <v>0</v>
      </c>
      <c r="BZ2892" s="14">
        <f>Таблица1[[#This Row],[Т1]]+Таблица1[[#This Row],[X6, мм]]</f>
        <v>0</v>
      </c>
      <c r="CA2892" s="14">
        <f>Таблица1[[#This Row],[Т2]]+Таблица1[[#This Row],[Lдуг 5,мм]]</f>
        <v>0</v>
      </c>
      <c r="CB2892" s="14">
        <f>Таблица1[[#This Row],[Т3]]+Таблица1[[#This Row],[Y6, мм]]</f>
        <v>0</v>
      </c>
      <c r="CC2892" s="14">
        <f>Таблица1[[#This Row],[Т4]]+Таблица1[[#This Row],[Lдуг 6,мм]]</f>
        <v>0</v>
      </c>
      <c r="CD2892" s="14">
        <f>Таблица1[[#This Row],[Т5]]+Таблица1[[#This Row],[Lдуг 1,мм]]</f>
        <v>0</v>
      </c>
      <c r="CE2892" s="14">
        <f>Таблица1[[#This Row],[Т6]]+Таблица1[[#This Row],[Lпрям1, мм]]</f>
        <v>0</v>
      </c>
      <c r="CF2892" s="15">
        <f>Таблица1[[#This Row],[Т7]]+Таблица1[[#This Row],[Lдуг 2,мм]]</f>
        <v>0</v>
      </c>
      <c r="CG2892" s="14">
        <f>Таблица1[[#This Row],[Т8]]+Таблица1[[#This Row],[Lпрям2, мм]]</f>
        <v>0</v>
      </c>
      <c r="CH2892" s="14">
        <f>Таблица1[[#This Row],[Т9]]-Таблица1[[#This Row],[Т9]]</f>
        <v>0</v>
      </c>
      <c r="CI2892" s="50">
        <f>Таблица1[[#This Row],[Т9]]-Таблица1[[#This Row],[Т8]]</f>
        <v>0</v>
      </c>
      <c r="CJ2892" s="54">
        <f>Таблица1[[#This Row],[Т9]]-Таблица1[[#This Row],[Т7]]</f>
        <v>0</v>
      </c>
      <c r="CK2892" s="14">
        <f>Таблица1[[#This Row],[Т9]]-Таблица1[[#This Row],[Т6]]</f>
        <v>0</v>
      </c>
      <c r="CL2892" s="14">
        <f>Таблица1[[#This Row],[Т9]]-Таблица1[[#This Row],[Т5]]</f>
        <v>0</v>
      </c>
      <c r="CM2892" s="14">
        <f>Таблица1[[#This Row],[Т9]]-Таблица1[[#This Row],[Т4]]</f>
        <v>0</v>
      </c>
      <c r="CN2892" s="14">
        <f>Таблица1[[#This Row],[Т9]]-Таблица1[[#This Row],[Т3]]</f>
        <v>0</v>
      </c>
      <c r="CO2892" s="14">
        <f>Таблица1[[#This Row],[Т9]]-Таблица1[[#This Row],[Т2]]</f>
        <v>0</v>
      </c>
      <c r="CP2892" s="14">
        <f>Таблица1[[#This Row],[Т9]]-Таблица1[[#This Row],[Т1]]</f>
        <v>0</v>
      </c>
      <c r="CQ2892" s="14">
        <f>Таблица1[[#This Row],[Т9]]-Таблица1[[#This Row],[угол обхв6]]</f>
        <v>0</v>
      </c>
      <c r="CR2892" s="14">
        <f>Таблица1[[#This Row],[Т9]]-Таблица1[[#This Row],[угол обхв5]]</f>
        <v>0</v>
      </c>
      <c r="CS2892" s="14">
        <f>Таблица1[[#This Row],[Т9]]-Таблица1[[#This Row],[угол обхв4]]</f>
        <v>0</v>
      </c>
      <c r="CT2892" s="14">
        <f>Таблица1[[#This Row],[Lкан_прям, мм]]+Таблица1[[#This Row],[Lкан_дуг, мм]]+Таблица1[[#This Row],[Lкан_леб,мм]]</f>
        <v>0</v>
      </c>
      <c r="CU2892" s="16">
        <f>Таблица1[[#This Row],[Lкан_леб,мм]]</f>
        <v>0</v>
      </c>
      <c r="CV2892" s="14">
        <f>2534431-(Таблица1[[#This Row],[Т23]]+Таблица1[[#This Row],[угол обхв3]])</f>
        <v>2534431</v>
      </c>
      <c r="CW2892" s="50">
        <f>SUM(X2892:AC2892,AD2892:AI2892)-Таблица1[[#This Row],[lподв_min, мм]]</f>
        <v>0</v>
      </c>
      <c r="CX2892" s="17">
        <f>CW3331-Таблица1[[#This Row],[Суммарная длина каната]]</f>
        <v>-2534431</v>
      </c>
    </row>
    <row r="2893" spans="74:102" x14ac:dyDescent="0.25">
      <c r="BV2893" s="14">
        <f>Таблица1[[#This Row],[Lкан_леб,мм]]</f>
        <v>0</v>
      </c>
      <c r="BW2893" s="50">
        <f>Таблица1[[#This Row],[угол обхв4]]+Таблица1[[#This Row],[Lдуг 3,мм]]</f>
        <v>0</v>
      </c>
      <c r="BX2893" s="54">
        <f>Таблица1[[#This Row],[угол обхв5]]+Таблица1[[#This Row],[Y5, мм]]</f>
        <v>0</v>
      </c>
      <c r="BY2893" s="14">
        <f>Таблица1[[#This Row],[угол обхв6]]+Таблица1[[#This Row],[Lдуг 4,мм]]</f>
        <v>0</v>
      </c>
      <c r="BZ2893" s="14">
        <f>Таблица1[[#This Row],[Т1]]+Таблица1[[#This Row],[X6, мм]]</f>
        <v>0</v>
      </c>
      <c r="CA2893" s="14">
        <f>Таблица1[[#This Row],[Т2]]+Таблица1[[#This Row],[Lдуг 5,мм]]</f>
        <v>0</v>
      </c>
      <c r="CB2893" s="14">
        <f>Таблица1[[#This Row],[Т3]]+Таблица1[[#This Row],[Y6, мм]]</f>
        <v>0</v>
      </c>
      <c r="CC2893" s="14">
        <f>Таблица1[[#This Row],[Т4]]+Таблица1[[#This Row],[Lдуг 6,мм]]</f>
        <v>0</v>
      </c>
      <c r="CD2893" s="14">
        <f>Таблица1[[#This Row],[Т5]]+Таблица1[[#This Row],[Lдуг 1,мм]]</f>
        <v>0</v>
      </c>
      <c r="CE2893" s="14">
        <f>Таблица1[[#This Row],[Т6]]+Таблица1[[#This Row],[Lпрям1, мм]]</f>
        <v>0</v>
      </c>
      <c r="CF2893" s="15">
        <f>Таблица1[[#This Row],[Т7]]+Таблица1[[#This Row],[Lдуг 2,мм]]</f>
        <v>0</v>
      </c>
      <c r="CG2893" s="14">
        <f>Таблица1[[#This Row],[Т8]]+Таблица1[[#This Row],[Lпрям2, мм]]</f>
        <v>0</v>
      </c>
      <c r="CH2893" s="14">
        <f>Таблица1[[#This Row],[Т9]]-Таблица1[[#This Row],[Т9]]</f>
        <v>0</v>
      </c>
      <c r="CI2893" s="50">
        <f>Таблица1[[#This Row],[Т9]]-Таблица1[[#This Row],[Т8]]</f>
        <v>0</v>
      </c>
      <c r="CJ2893" s="54">
        <f>Таблица1[[#This Row],[Т9]]-Таблица1[[#This Row],[Т7]]</f>
        <v>0</v>
      </c>
      <c r="CK2893" s="14">
        <f>Таблица1[[#This Row],[Т9]]-Таблица1[[#This Row],[Т6]]</f>
        <v>0</v>
      </c>
      <c r="CL2893" s="14">
        <f>Таблица1[[#This Row],[Т9]]-Таблица1[[#This Row],[Т5]]</f>
        <v>0</v>
      </c>
      <c r="CM2893" s="14">
        <f>Таблица1[[#This Row],[Т9]]-Таблица1[[#This Row],[Т4]]</f>
        <v>0</v>
      </c>
      <c r="CN2893" s="14">
        <f>Таблица1[[#This Row],[Т9]]-Таблица1[[#This Row],[Т3]]</f>
        <v>0</v>
      </c>
      <c r="CO2893" s="14">
        <f>Таблица1[[#This Row],[Т9]]-Таблица1[[#This Row],[Т2]]</f>
        <v>0</v>
      </c>
      <c r="CP2893" s="14">
        <f>Таблица1[[#This Row],[Т9]]-Таблица1[[#This Row],[Т1]]</f>
        <v>0</v>
      </c>
      <c r="CQ2893" s="14">
        <f>Таблица1[[#This Row],[Т9]]-Таблица1[[#This Row],[угол обхв6]]</f>
        <v>0</v>
      </c>
      <c r="CR2893" s="14">
        <f>Таблица1[[#This Row],[Т9]]-Таблица1[[#This Row],[угол обхв5]]</f>
        <v>0</v>
      </c>
      <c r="CS2893" s="14">
        <f>Таблица1[[#This Row],[Т9]]-Таблица1[[#This Row],[угол обхв4]]</f>
        <v>0</v>
      </c>
      <c r="CT2893" s="14">
        <f>Таблица1[[#This Row],[Lкан_прям, мм]]+Таблица1[[#This Row],[Lкан_дуг, мм]]+Таблица1[[#This Row],[Lкан_леб,мм]]</f>
        <v>0</v>
      </c>
      <c r="CU2893" s="16">
        <f>Таблица1[[#This Row],[Lкан_леб,мм]]</f>
        <v>0</v>
      </c>
      <c r="CV2893" s="14">
        <f>2534431-(Таблица1[[#This Row],[Т23]]+Таблица1[[#This Row],[угол обхв3]])</f>
        <v>2534431</v>
      </c>
      <c r="CW2893" s="50">
        <f>SUM(X2893:AC2893,AD2893:AI2893)-Таблица1[[#This Row],[lподв_min, мм]]</f>
        <v>0</v>
      </c>
      <c r="CX2893" s="17">
        <f>CW3332-Таблица1[[#This Row],[Суммарная длина каната]]</f>
        <v>-2534431</v>
      </c>
    </row>
    <row r="2894" spans="74:102" x14ac:dyDescent="0.25">
      <c r="BV2894" s="14">
        <f>Таблица1[[#This Row],[Lкан_леб,мм]]</f>
        <v>0</v>
      </c>
      <c r="BW2894" s="50">
        <f>Таблица1[[#This Row],[угол обхв4]]+Таблица1[[#This Row],[Lдуг 3,мм]]</f>
        <v>0</v>
      </c>
      <c r="BX2894" s="54">
        <f>Таблица1[[#This Row],[угол обхв5]]+Таблица1[[#This Row],[Y5, мм]]</f>
        <v>0</v>
      </c>
      <c r="BY2894" s="14">
        <f>Таблица1[[#This Row],[угол обхв6]]+Таблица1[[#This Row],[Lдуг 4,мм]]</f>
        <v>0</v>
      </c>
      <c r="BZ2894" s="14">
        <f>Таблица1[[#This Row],[Т1]]+Таблица1[[#This Row],[X6, мм]]</f>
        <v>0</v>
      </c>
      <c r="CA2894" s="14">
        <f>Таблица1[[#This Row],[Т2]]+Таблица1[[#This Row],[Lдуг 5,мм]]</f>
        <v>0</v>
      </c>
      <c r="CB2894" s="14">
        <f>Таблица1[[#This Row],[Т3]]+Таблица1[[#This Row],[Y6, мм]]</f>
        <v>0</v>
      </c>
      <c r="CC2894" s="14">
        <f>Таблица1[[#This Row],[Т4]]+Таблица1[[#This Row],[Lдуг 6,мм]]</f>
        <v>0</v>
      </c>
      <c r="CD2894" s="14">
        <f>Таблица1[[#This Row],[Т5]]+Таблица1[[#This Row],[Lдуг 1,мм]]</f>
        <v>0</v>
      </c>
      <c r="CE2894" s="14">
        <f>Таблица1[[#This Row],[Т6]]+Таблица1[[#This Row],[Lпрям1, мм]]</f>
        <v>0</v>
      </c>
      <c r="CF2894" s="15">
        <f>Таблица1[[#This Row],[Т7]]+Таблица1[[#This Row],[Lдуг 2,мм]]</f>
        <v>0</v>
      </c>
      <c r="CG2894" s="14">
        <f>Таблица1[[#This Row],[Т8]]+Таблица1[[#This Row],[Lпрям2, мм]]</f>
        <v>0</v>
      </c>
      <c r="CH2894" s="14">
        <f>Таблица1[[#This Row],[Т9]]-Таблица1[[#This Row],[Т9]]</f>
        <v>0</v>
      </c>
      <c r="CI2894" s="50">
        <f>Таблица1[[#This Row],[Т9]]-Таблица1[[#This Row],[Т8]]</f>
        <v>0</v>
      </c>
      <c r="CJ2894" s="54">
        <f>Таблица1[[#This Row],[Т9]]-Таблица1[[#This Row],[Т7]]</f>
        <v>0</v>
      </c>
      <c r="CK2894" s="14">
        <f>Таблица1[[#This Row],[Т9]]-Таблица1[[#This Row],[Т6]]</f>
        <v>0</v>
      </c>
      <c r="CL2894" s="14">
        <f>Таблица1[[#This Row],[Т9]]-Таблица1[[#This Row],[Т5]]</f>
        <v>0</v>
      </c>
      <c r="CM2894" s="14">
        <f>Таблица1[[#This Row],[Т9]]-Таблица1[[#This Row],[Т4]]</f>
        <v>0</v>
      </c>
      <c r="CN2894" s="14">
        <f>Таблица1[[#This Row],[Т9]]-Таблица1[[#This Row],[Т3]]</f>
        <v>0</v>
      </c>
      <c r="CO2894" s="14">
        <f>Таблица1[[#This Row],[Т9]]-Таблица1[[#This Row],[Т2]]</f>
        <v>0</v>
      </c>
      <c r="CP2894" s="14">
        <f>Таблица1[[#This Row],[Т9]]-Таблица1[[#This Row],[Т1]]</f>
        <v>0</v>
      </c>
      <c r="CQ2894" s="14">
        <f>Таблица1[[#This Row],[Т9]]-Таблица1[[#This Row],[угол обхв6]]</f>
        <v>0</v>
      </c>
      <c r="CR2894" s="14">
        <f>Таблица1[[#This Row],[Т9]]-Таблица1[[#This Row],[угол обхв5]]</f>
        <v>0</v>
      </c>
      <c r="CS2894" s="14">
        <f>Таблица1[[#This Row],[Т9]]-Таблица1[[#This Row],[угол обхв4]]</f>
        <v>0</v>
      </c>
      <c r="CT2894" s="14">
        <f>Таблица1[[#This Row],[Lкан_прям, мм]]+Таблица1[[#This Row],[Lкан_дуг, мм]]+Таблица1[[#This Row],[Lкан_леб,мм]]</f>
        <v>0</v>
      </c>
      <c r="CU2894" s="16">
        <f>Таблица1[[#This Row],[Lкан_леб,мм]]</f>
        <v>0</v>
      </c>
      <c r="CV2894" s="14">
        <f>2534431-(Таблица1[[#This Row],[Т23]]+Таблица1[[#This Row],[угол обхв3]])</f>
        <v>2534431</v>
      </c>
      <c r="CW2894" s="50">
        <f>SUM(X2894:AC2894,AD2894:AI2894)-Таблица1[[#This Row],[lподв_min, мм]]</f>
        <v>0</v>
      </c>
      <c r="CX2894" s="17">
        <f>CW3333-Таблица1[[#This Row],[Суммарная длина каната]]</f>
        <v>-2534431</v>
      </c>
    </row>
    <row r="2895" spans="74:102" x14ac:dyDescent="0.25">
      <c r="BV2895" s="14">
        <f>Таблица1[[#This Row],[Lкан_леб,мм]]</f>
        <v>0</v>
      </c>
      <c r="BW2895" s="50">
        <f>Таблица1[[#This Row],[угол обхв4]]+Таблица1[[#This Row],[Lдуг 3,мм]]</f>
        <v>0</v>
      </c>
      <c r="BX2895" s="54">
        <f>Таблица1[[#This Row],[угол обхв5]]+Таблица1[[#This Row],[Y5, мм]]</f>
        <v>0</v>
      </c>
      <c r="BY2895" s="14">
        <f>Таблица1[[#This Row],[угол обхв6]]+Таблица1[[#This Row],[Lдуг 4,мм]]</f>
        <v>0</v>
      </c>
      <c r="BZ2895" s="14">
        <f>Таблица1[[#This Row],[Т1]]+Таблица1[[#This Row],[X6, мм]]</f>
        <v>0</v>
      </c>
      <c r="CA2895" s="14">
        <f>Таблица1[[#This Row],[Т2]]+Таблица1[[#This Row],[Lдуг 5,мм]]</f>
        <v>0</v>
      </c>
      <c r="CB2895" s="14">
        <f>Таблица1[[#This Row],[Т3]]+Таблица1[[#This Row],[Y6, мм]]</f>
        <v>0</v>
      </c>
      <c r="CC2895" s="14">
        <f>Таблица1[[#This Row],[Т4]]+Таблица1[[#This Row],[Lдуг 6,мм]]</f>
        <v>0</v>
      </c>
      <c r="CD2895" s="14">
        <f>Таблица1[[#This Row],[Т5]]+Таблица1[[#This Row],[Lдуг 1,мм]]</f>
        <v>0</v>
      </c>
      <c r="CE2895" s="14">
        <f>Таблица1[[#This Row],[Т6]]+Таблица1[[#This Row],[Lпрям1, мм]]</f>
        <v>0</v>
      </c>
      <c r="CF2895" s="15">
        <f>Таблица1[[#This Row],[Т7]]+Таблица1[[#This Row],[Lдуг 2,мм]]</f>
        <v>0</v>
      </c>
      <c r="CG2895" s="14">
        <f>Таблица1[[#This Row],[Т8]]+Таблица1[[#This Row],[Lпрям2, мм]]</f>
        <v>0</v>
      </c>
      <c r="CH2895" s="14">
        <f>Таблица1[[#This Row],[Т9]]-Таблица1[[#This Row],[Т9]]</f>
        <v>0</v>
      </c>
      <c r="CI2895" s="50">
        <f>Таблица1[[#This Row],[Т9]]-Таблица1[[#This Row],[Т8]]</f>
        <v>0</v>
      </c>
      <c r="CJ2895" s="54">
        <f>Таблица1[[#This Row],[Т9]]-Таблица1[[#This Row],[Т7]]</f>
        <v>0</v>
      </c>
      <c r="CK2895" s="14">
        <f>Таблица1[[#This Row],[Т9]]-Таблица1[[#This Row],[Т6]]</f>
        <v>0</v>
      </c>
      <c r="CL2895" s="14">
        <f>Таблица1[[#This Row],[Т9]]-Таблица1[[#This Row],[Т5]]</f>
        <v>0</v>
      </c>
      <c r="CM2895" s="14">
        <f>Таблица1[[#This Row],[Т9]]-Таблица1[[#This Row],[Т4]]</f>
        <v>0</v>
      </c>
      <c r="CN2895" s="14">
        <f>Таблица1[[#This Row],[Т9]]-Таблица1[[#This Row],[Т3]]</f>
        <v>0</v>
      </c>
      <c r="CO2895" s="14">
        <f>Таблица1[[#This Row],[Т9]]-Таблица1[[#This Row],[Т2]]</f>
        <v>0</v>
      </c>
      <c r="CP2895" s="14">
        <f>Таблица1[[#This Row],[Т9]]-Таблица1[[#This Row],[Т1]]</f>
        <v>0</v>
      </c>
      <c r="CQ2895" s="14">
        <f>Таблица1[[#This Row],[Т9]]-Таблица1[[#This Row],[угол обхв6]]</f>
        <v>0</v>
      </c>
      <c r="CR2895" s="14">
        <f>Таблица1[[#This Row],[Т9]]-Таблица1[[#This Row],[угол обхв5]]</f>
        <v>0</v>
      </c>
      <c r="CS2895" s="14">
        <f>Таблица1[[#This Row],[Т9]]-Таблица1[[#This Row],[угол обхв4]]</f>
        <v>0</v>
      </c>
      <c r="CT2895" s="14">
        <f>Таблица1[[#This Row],[Lкан_прям, мм]]+Таблица1[[#This Row],[Lкан_дуг, мм]]+Таблица1[[#This Row],[Lкан_леб,мм]]</f>
        <v>0</v>
      </c>
      <c r="CU2895" s="16">
        <f>Таблица1[[#This Row],[Lкан_леб,мм]]</f>
        <v>0</v>
      </c>
      <c r="CV2895" s="14">
        <f>2534431-(Таблица1[[#This Row],[Т23]]+Таблица1[[#This Row],[угол обхв3]])</f>
        <v>2534431</v>
      </c>
      <c r="CW2895" s="50">
        <f>SUM(X2895:AC2895,AD2895:AI2895)-Таблица1[[#This Row],[lподв_min, мм]]</f>
        <v>0</v>
      </c>
      <c r="CX2895" s="17">
        <f>CW3334-Таблица1[[#This Row],[Суммарная длина каната]]</f>
        <v>-2534431</v>
      </c>
    </row>
    <row r="2896" spans="74:102" x14ac:dyDescent="0.25">
      <c r="BV2896" s="14">
        <f>Таблица1[[#This Row],[Lкан_леб,мм]]</f>
        <v>0</v>
      </c>
      <c r="BW2896" s="50">
        <f>Таблица1[[#This Row],[угол обхв4]]+Таблица1[[#This Row],[Lдуг 3,мм]]</f>
        <v>0</v>
      </c>
      <c r="BX2896" s="54">
        <f>Таблица1[[#This Row],[угол обхв5]]+Таблица1[[#This Row],[Y5, мм]]</f>
        <v>0</v>
      </c>
      <c r="BY2896" s="14">
        <f>Таблица1[[#This Row],[угол обхв6]]+Таблица1[[#This Row],[Lдуг 4,мм]]</f>
        <v>0</v>
      </c>
      <c r="BZ2896" s="14">
        <f>Таблица1[[#This Row],[Т1]]+Таблица1[[#This Row],[X6, мм]]</f>
        <v>0</v>
      </c>
      <c r="CA2896" s="14">
        <f>Таблица1[[#This Row],[Т2]]+Таблица1[[#This Row],[Lдуг 5,мм]]</f>
        <v>0</v>
      </c>
      <c r="CB2896" s="14">
        <f>Таблица1[[#This Row],[Т3]]+Таблица1[[#This Row],[Y6, мм]]</f>
        <v>0</v>
      </c>
      <c r="CC2896" s="14">
        <f>Таблица1[[#This Row],[Т4]]+Таблица1[[#This Row],[Lдуг 6,мм]]</f>
        <v>0</v>
      </c>
      <c r="CD2896" s="14">
        <f>Таблица1[[#This Row],[Т5]]+Таблица1[[#This Row],[Lдуг 1,мм]]</f>
        <v>0</v>
      </c>
      <c r="CE2896" s="14">
        <f>Таблица1[[#This Row],[Т6]]+Таблица1[[#This Row],[Lпрям1, мм]]</f>
        <v>0</v>
      </c>
      <c r="CF2896" s="15">
        <f>Таблица1[[#This Row],[Т7]]+Таблица1[[#This Row],[Lдуг 2,мм]]</f>
        <v>0</v>
      </c>
      <c r="CG2896" s="14">
        <f>Таблица1[[#This Row],[Т8]]+Таблица1[[#This Row],[Lпрям2, мм]]</f>
        <v>0</v>
      </c>
      <c r="CH2896" s="14">
        <f>Таблица1[[#This Row],[Т9]]-Таблица1[[#This Row],[Т9]]</f>
        <v>0</v>
      </c>
      <c r="CI2896" s="50">
        <f>Таблица1[[#This Row],[Т9]]-Таблица1[[#This Row],[Т8]]</f>
        <v>0</v>
      </c>
      <c r="CJ2896" s="54">
        <f>Таблица1[[#This Row],[Т9]]-Таблица1[[#This Row],[Т7]]</f>
        <v>0</v>
      </c>
      <c r="CK2896" s="14">
        <f>Таблица1[[#This Row],[Т9]]-Таблица1[[#This Row],[Т6]]</f>
        <v>0</v>
      </c>
      <c r="CL2896" s="14">
        <f>Таблица1[[#This Row],[Т9]]-Таблица1[[#This Row],[Т5]]</f>
        <v>0</v>
      </c>
      <c r="CM2896" s="14">
        <f>Таблица1[[#This Row],[Т9]]-Таблица1[[#This Row],[Т4]]</f>
        <v>0</v>
      </c>
      <c r="CN2896" s="14">
        <f>Таблица1[[#This Row],[Т9]]-Таблица1[[#This Row],[Т3]]</f>
        <v>0</v>
      </c>
      <c r="CO2896" s="14">
        <f>Таблица1[[#This Row],[Т9]]-Таблица1[[#This Row],[Т2]]</f>
        <v>0</v>
      </c>
      <c r="CP2896" s="14">
        <f>Таблица1[[#This Row],[Т9]]-Таблица1[[#This Row],[Т1]]</f>
        <v>0</v>
      </c>
      <c r="CQ2896" s="14">
        <f>Таблица1[[#This Row],[Т9]]-Таблица1[[#This Row],[угол обхв6]]</f>
        <v>0</v>
      </c>
      <c r="CR2896" s="14">
        <f>Таблица1[[#This Row],[Т9]]-Таблица1[[#This Row],[угол обхв5]]</f>
        <v>0</v>
      </c>
      <c r="CS2896" s="14">
        <f>Таблица1[[#This Row],[Т9]]-Таблица1[[#This Row],[угол обхв4]]</f>
        <v>0</v>
      </c>
      <c r="CT2896" s="14">
        <f>Таблица1[[#This Row],[Lкан_прям, мм]]+Таблица1[[#This Row],[Lкан_дуг, мм]]+Таблица1[[#This Row],[Lкан_леб,мм]]</f>
        <v>0</v>
      </c>
      <c r="CU2896" s="16">
        <f>Таблица1[[#This Row],[Lкан_леб,мм]]</f>
        <v>0</v>
      </c>
      <c r="CV2896" s="14">
        <f>2534431-(Таблица1[[#This Row],[Т23]]+Таблица1[[#This Row],[угол обхв3]])</f>
        <v>2534431</v>
      </c>
      <c r="CW2896" s="50">
        <f>SUM(X2896:AC2896,AD2896:AI2896)-Таблица1[[#This Row],[lподв_min, мм]]</f>
        <v>0</v>
      </c>
      <c r="CX2896" s="17">
        <f>CW3335-Таблица1[[#This Row],[Суммарная длина каната]]</f>
        <v>-2534431</v>
      </c>
    </row>
    <row r="2897" spans="74:102" x14ac:dyDescent="0.25">
      <c r="BV2897" s="14">
        <f>Таблица1[[#This Row],[Lкан_леб,мм]]</f>
        <v>0</v>
      </c>
      <c r="BW2897" s="50">
        <f>Таблица1[[#This Row],[угол обхв4]]+Таблица1[[#This Row],[Lдуг 3,мм]]</f>
        <v>0</v>
      </c>
      <c r="BX2897" s="54">
        <f>Таблица1[[#This Row],[угол обхв5]]+Таблица1[[#This Row],[Y5, мм]]</f>
        <v>0</v>
      </c>
      <c r="BY2897" s="14">
        <f>Таблица1[[#This Row],[угол обхв6]]+Таблица1[[#This Row],[Lдуг 4,мм]]</f>
        <v>0</v>
      </c>
      <c r="BZ2897" s="14">
        <f>Таблица1[[#This Row],[Т1]]+Таблица1[[#This Row],[X6, мм]]</f>
        <v>0</v>
      </c>
      <c r="CA2897" s="14">
        <f>Таблица1[[#This Row],[Т2]]+Таблица1[[#This Row],[Lдуг 5,мм]]</f>
        <v>0</v>
      </c>
      <c r="CB2897" s="14">
        <f>Таблица1[[#This Row],[Т3]]+Таблица1[[#This Row],[Y6, мм]]</f>
        <v>0</v>
      </c>
      <c r="CC2897" s="14">
        <f>Таблица1[[#This Row],[Т4]]+Таблица1[[#This Row],[Lдуг 6,мм]]</f>
        <v>0</v>
      </c>
      <c r="CD2897" s="14">
        <f>Таблица1[[#This Row],[Т5]]+Таблица1[[#This Row],[Lдуг 1,мм]]</f>
        <v>0</v>
      </c>
      <c r="CE2897" s="14">
        <f>Таблица1[[#This Row],[Т6]]+Таблица1[[#This Row],[Lпрям1, мм]]</f>
        <v>0</v>
      </c>
      <c r="CF2897" s="15">
        <f>Таблица1[[#This Row],[Т7]]+Таблица1[[#This Row],[Lдуг 2,мм]]</f>
        <v>0</v>
      </c>
      <c r="CG2897" s="14">
        <f>Таблица1[[#This Row],[Т8]]+Таблица1[[#This Row],[Lпрям2, мм]]</f>
        <v>0</v>
      </c>
      <c r="CH2897" s="14">
        <f>Таблица1[[#This Row],[Т9]]-Таблица1[[#This Row],[Т9]]</f>
        <v>0</v>
      </c>
      <c r="CI2897" s="50">
        <f>Таблица1[[#This Row],[Т9]]-Таблица1[[#This Row],[Т8]]</f>
        <v>0</v>
      </c>
      <c r="CJ2897" s="54">
        <f>Таблица1[[#This Row],[Т9]]-Таблица1[[#This Row],[Т7]]</f>
        <v>0</v>
      </c>
      <c r="CK2897" s="14">
        <f>Таблица1[[#This Row],[Т9]]-Таблица1[[#This Row],[Т6]]</f>
        <v>0</v>
      </c>
      <c r="CL2897" s="14">
        <f>Таблица1[[#This Row],[Т9]]-Таблица1[[#This Row],[Т5]]</f>
        <v>0</v>
      </c>
      <c r="CM2897" s="14">
        <f>Таблица1[[#This Row],[Т9]]-Таблица1[[#This Row],[Т4]]</f>
        <v>0</v>
      </c>
      <c r="CN2897" s="14">
        <f>Таблица1[[#This Row],[Т9]]-Таблица1[[#This Row],[Т3]]</f>
        <v>0</v>
      </c>
      <c r="CO2897" s="14">
        <f>Таблица1[[#This Row],[Т9]]-Таблица1[[#This Row],[Т2]]</f>
        <v>0</v>
      </c>
      <c r="CP2897" s="14">
        <f>Таблица1[[#This Row],[Т9]]-Таблица1[[#This Row],[Т1]]</f>
        <v>0</v>
      </c>
      <c r="CQ2897" s="14">
        <f>Таблица1[[#This Row],[Т9]]-Таблица1[[#This Row],[угол обхв6]]</f>
        <v>0</v>
      </c>
      <c r="CR2897" s="14">
        <f>Таблица1[[#This Row],[Т9]]-Таблица1[[#This Row],[угол обхв5]]</f>
        <v>0</v>
      </c>
      <c r="CS2897" s="14">
        <f>Таблица1[[#This Row],[Т9]]-Таблица1[[#This Row],[угол обхв4]]</f>
        <v>0</v>
      </c>
      <c r="CT2897" s="14">
        <f>Таблица1[[#This Row],[Lкан_прям, мм]]+Таблица1[[#This Row],[Lкан_дуг, мм]]+Таблица1[[#This Row],[Lкан_леб,мм]]</f>
        <v>0</v>
      </c>
      <c r="CU2897" s="16">
        <f>Таблица1[[#This Row],[Lкан_леб,мм]]</f>
        <v>0</v>
      </c>
      <c r="CV2897" s="14">
        <f>2534431-(Таблица1[[#This Row],[Т23]]+Таблица1[[#This Row],[угол обхв3]])</f>
        <v>2534431</v>
      </c>
      <c r="CW2897" s="50">
        <f>SUM(X2897:AC2897,AD2897:AI2897)-Таблица1[[#This Row],[lподв_min, мм]]</f>
        <v>0</v>
      </c>
      <c r="CX2897" s="17">
        <f>CW3336-Таблица1[[#This Row],[Суммарная длина каната]]</f>
        <v>-2534431</v>
      </c>
    </row>
    <row r="2898" spans="74:102" x14ac:dyDescent="0.25">
      <c r="BV2898" s="14">
        <f>Таблица1[[#This Row],[Lкан_леб,мм]]</f>
        <v>0</v>
      </c>
      <c r="BW2898" s="50">
        <f>Таблица1[[#This Row],[угол обхв4]]+Таблица1[[#This Row],[Lдуг 3,мм]]</f>
        <v>0</v>
      </c>
      <c r="BX2898" s="54">
        <f>Таблица1[[#This Row],[угол обхв5]]+Таблица1[[#This Row],[Y5, мм]]</f>
        <v>0</v>
      </c>
      <c r="BY2898" s="14">
        <f>Таблица1[[#This Row],[угол обхв6]]+Таблица1[[#This Row],[Lдуг 4,мм]]</f>
        <v>0</v>
      </c>
      <c r="BZ2898" s="14">
        <f>Таблица1[[#This Row],[Т1]]+Таблица1[[#This Row],[X6, мм]]</f>
        <v>0</v>
      </c>
      <c r="CA2898" s="14">
        <f>Таблица1[[#This Row],[Т2]]+Таблица1[[#This Row],[Lдуг 5,мм]]</f>
        <v>0</v>
      </c>
      <c r="CB2898" s="14">
        <f>Таблица1[[#This Row],[Т3]]+Таблица1[[#This Row],[Y6, мм]]</f>
        <v>0</v>
      </c>
      <c r="CC2898" s="14">
        <f>Таблица1[[#This Row],[Т4]]+Таблица1[[#This Row],[Lдуг 6,мм]]</f>
        <v>0</v>
      </c>
      <c r="CD2898" s="14">
        <f>Таблица1[[#This Row],[Т5]]+Таблица1[[#This Row],[Lдуг 1,мм]]</f>
        <v>0</v>
      </c>
      <c r="CE2898" s="14">
        <f>Таблица1[[#This Row],[Т6]]+Таблица1[[#This Row],[Lпрям1, мм]]</f>
        <v>0</v>
      </c>
      <c r="CF2898" s="15">
        <f>Таблица1[[#This Row],[Т7]]+Таблица1[[#This Row],[Lдуг 2,мм]]</f>
        <v>0</v>
      </c>
      <c r="CG2898" s="14">
        <f>Таблица1[[#This Row],[Т8]]+Таблица1[[#This Row],[Lпрям2, мм]]</f>
        <v>0</v>
      </c>
      <c r="CH2898" s="14">
        <f>Таблица1[[#This Row],[Т9]]-Таблица1[[#This Row],[Т9]]</f>
        <v>0</v>
      </c>
      <c r="CI2898" s="50">
        <f>Таблица1[[#This Row],[Т9]]-Таблица1[[#This Row],[Т8]]</f>
        <v>0</v>
      </c>
      <c r="CJ2898" s="54">
        <f>Таблица1[[#This Row],[Т9]]-Таблица1[[#This Row],[Т7]]</f>
        <v>0</v>
      </c>
      <c r="CK2898" s="14">
        <f>Таблица1[[#This Row],[Т9]]-Таблица1[[#This Row],[Т6]]</f>
        <v>0</v>
      </c>
      <c r="CL2898" s="14">
        <f>Таблица1[[#This Row],[Т9]]-Таблица1[[#This Row],[Т5]]</f>
        <v>0</v>
      </c>
      <c r="CM2898" s="14">
        <f>Таблица1[[#This Row],[Т9]]-Таблица1[[#This Row],[Т4]]</f>
        <v>0</v>
      </c>
      <c r="CN2898" s="14">
        <f>Таблица1[[#This Row],[Т9]]-Таблица1[[#This Row],[Т3]]</f>
        <v>0</v>
      </c>
      <c r="CO2898" s="14">
        <f>Таблица1[[#This Row],[Т9]]-Таблица1[[#This Row],[Т2]]</f>
        <v>0</v>
      </c>
      <c r="CP2898" s="14">
        <f>Таблица1[[#This Row],[Т9]]-Таблица1[[#This Row],[Т1]]</f>
        <v>0</v>
      </c>
      <c r="CQ2898" s="14">
        <f>Таблица1[[#This Row],[Т9]]-Таблица1[[#This Row],[угол обхв6]]</f>
        <v>0</v>
      </c>
      <c r="CR2898" s="14">
        <f>Таблица1[[#This Row],[Т9]]-Таблица1[[#This Row],[угол обхв5]]</f>
        <v>0</v>
      </c>
      <c r="CS2898" s="14">
        <f>Таблица1[[#This Row],[Т9]]-Таблица1[[#This Row],[угол обхв4]]</f>
        <v>0</v>
      </c>
      <c r="CT2898" s="14">
        <f>Таблица1[[#This Row],[Lкан_прям, мм]]+Таблица1[[#This Row],[Lкан_дуг, мм]]+Таблица1[[#This Row],[Lкан_леб,мм]]</f>
        <v>0</v>
      </c>
      <c r="CU2898" s="16">
        <f>Таблица1[[#This Row],[Lкан_леб,мм]]</f>
        <v>0</v>
      </c>
      <c r="CV2898" s="14">
        <f>2534431-(Таблица1[[#This Row],[Т23]]+Таблица1[[#This Row],[угол обхв3]])</f>
        <v>2534431</v>
      </c>
      <c r="CW2898" s="50">
        <f>SUM(X2898:AC2898,AD2898:AI2898)-Таблица1[[#This Row],[lподв_min, мм]]</f>
        <v>0</v>
      </c>
      <c r="CX2898" s="17">
        <f>CW3337-Таблица1[[#This Row],[Суммарная длина каната]]</f>
        <v>-2534431</v>
      </c>
    </row>
    <row r="2899" spans="74:102" x14ac:dyDescent="0.25">
      <c r="BV2899" s="14">
        <f>Таблица1[[#This Row],[Lкан_леб,мм]]</f>
        <v>0</v>
      </c>
      <c r="BW2899" s="50">
        <f>Таблица1[[#This Row],[угол обхв4]]+Таблица1[[#This Row],[Lдуг 3,мм]]</f>
        <v>0</v>
      </c>
      <c r="BX2899" s="54">
        <f>Таблица1[[#This Row],[угол обхв5]]+Таблица1[[#This Row],[Y5, мм]]</f>
        <v>0</v>
      </c>
      <c r="BY2899" s="14">
        <f>Таблица1[[#This Row],[угол обхв6]]+Таблица1[[#This Row],[Lдуг 4,мм]]</f>
        <v>0</v>
      </c>
      <c r="BZ2899" s="14">
        <f>Таблица1[[#This Row],[Т1]]+Таблица1[[#This Row],[X6, мм]]</f>
        <v>0</v>
      </c>
      <c r="CA2899" s="14">
        <f>Таблица1[[#This Row],[Т2]]+Таблица1[[#This Row],[Lдуг 5,мм]]</f>
        <v>0</v>
      </c>
      <c r="CB2899" s="14">
        <f>Таблица1[[#This Row],[Т3]]+Таблица1[[#This Row],[Y6, мм]]</f>
        <v>0</v>
      </c>
      <c r="CC2899" s="14">
        <f>Таблица1[[#This Row],[Т4]]+Таблица1[[#This Row],[Lдуг 6,мм]]</f>
        <v>0</v>
      </c>
      <c r="CD2899" s="14">
        <f>Таблица1[[#This Row],[Т5]]+Таблица1[[#This Row],[Lдуг 1,мм]]</f>
        <v>0</v>
      </c>
      <c r="CE2899" s="14">
        <f>Таблица1[[#This Row],[Т6]]+Таблица1[[#This Row],[Lпрям1, мм]]</f>
        <v>0</v>
      </c>
      <c r="CF2899" s="15">
        <f>Таблица1[[#This Row],[Т7]]+Таблица1[[#This Row],[Lдуг 2,мм]]</f>
        <v>0</v>
      </c>
      <c r="CG2899" s="14">
        <f>Таблица1[[#This Row],[Т8]]+Таблица1[[#This Row],[Lпрям2, мм]]</f>
        <v>0</v>
      </c>
      <c r="CH2899" s="14">
        <f>Таблица1[[#This Row],[Т9]]-Таблица1[[#This Row],[Т9]]</f>
        <v>0</v>
      </c>
      <c r="CI2899" s="50">
        <f>Таблица1[[#This Row],[Т9]]-Таблица1[[#This Row],[Т8]]</f>
        <v>0</v>
      </c>
      <c r="CJ2899" s="54">
        <f>Таблица1[[#This Row],[Т9]]-Таблица1[[#This Row],[Т7]]</f>
        <v>0</v>
      </c>
      <c r="CK2899" s="14">
        <f>Таблица1[[#This Row],[Т9]]-Таблица1[[#This Row],[Т6]]</f>
        <v>0</v>
      </c>
      <c r="CL2899" s="14">
        <f>Таблица1[[#This Row],[Т9]]-Таблица1[[#This Row],[Т5]]</f>
        <v>0</v>
      </c>
      <c r="CM2899" s="14">
        <f>Таблица1[[#This Row],[Т9]]-Таблица1[[#This Row],[Т4]]</f>
        <v>0</v>
      </c>
      <c r="CN2899" s="14">
        <f>Таблица1[[#This Row],[Т9]]-Таблица1[[#This Row],[Т3]]</f>
        <v>0</v>
      </c>
      <c r="CO2899" s="14">
        <f>Таблица1[[#This Row],[Т9]]-Таблица1[[#This Row],[Т2]]</f>
        <v>0</v>
      </c>
      <c r="CP2899" s="14">
        <f>Таблица1[[#This Row],[Т9]]-Таблица1[[#This Row],[Т1]]</f>
        <v>0</v>
      </c>
      <c r="CQ2899" s="14">
        <f>Таблица1[[#This Row],[Т9]]-Таблица1[[#This Row],[угол обхв6]]</f>
        <v>0</v>
      </c>
      <c r="CR2899" s="14">
        <f>Таблица1[[#This Row],[Т9]]-Таблица1[[#This Row],[угол обхв5]]</f>
        <v>0</v>
      </c>
      <c r="CS2899" s="14">
        <f>Таблица1[[#This Row],[Т9]]-Таблица1[[#This Row],[угол обхв4]]</f>
        <v>0</v>
      </c>
      <c r="CT2899" s="14">
        <f>Таблица1[[#This Row],[Lкан_прям, мм]]+Таблица1[[#This Row],[Lкан_дуг, мм]]+Таблица1[[#This Row],[Lкан_леб,мм]]</f>
        <v>0</v>
      </c>
      <c r="CU2899" s="16">
        <f>Таблица1[[#This Row],[Lкан_леб,мм]]</f>
        <v>0</v>
      </c>
      <c r="CV2899" s="14">
        <f>2534431-(Таблица1[[#This Row],[Т23]]+Таблица1[[#This Row],[угол обхв3]])</f>
        <v>2534431</v>
      </c>
      <c r="CW2899" s="50">
        <f>SUM(X2899:AC2899,AD2899:AI2899)-Таблица1[[#This Row],[lподв_min, мм]]</f>
        <v>0</v>
      </c>
      <c r="CX2899" s="17">
        <f>CW3338-Таблица1[[#This Row],[Суммарная длина каната]]</f>
        <v>-2534431</v>
      </c>
    </row>
    <row r="2900" spans="74:102" x14ac:dyDescent="0.25">
      <c r="BV2900" s="14">
        <f>Таблица1[[#This Row],[Lкан_леб,мм]]</f>
        <v>0</v>
      </c>
      <c r="BW2900" s="50">
        <f>Таблица1[[#This Row],[угол обхв4]]+Таблица1[[#This Row],[Lдуг 3,мм]]</f>
        <v>0</v>
      </c>
      <c r="BX2900" s="54">
        <f>Таблица1[[#This Row],[угол обхв5]]+Таблица1[[#This Row],[Y5, мм]]</f>
        <v>0</v>
      </c>
      <c r="BY2900" s="14">
        <f>Таблица1[[#This Row],[угол обхв6]]+Таблица1[[#This Row],[Lдуг 4,мм]]</f>
        <v>0</v>
      </c>
      <c r="BZ2900" s="14">
        <f>Таблица1[[#This Row],[Т1]]+Таблица1[[#This Row],[X6, мм]]</f>
        <v>0</v>
      </c>
      <c r="CA2900" s="14">
        <f>Таблица1[[#This Row],[Т2]]+Таблица1[[#This Row],[Lдуг 5,мм]]</f>
        <v>0</v>
      </c>
      <c r="CB2900" s="14">
        <f>Таблица1[[#This Row],[Т3]]+Таблица1[[#This Row],[Y6, мм]]</f>
        <v>0</v>
      </c>
      <c r="CC2900" s="14">
        <f>Таблица1[[#This Row],[Т4]]+Таблица1[[#This Row],[Lдуг 6,мм]]</f>
        <v>0</v>
      </c>
      <c r="CD2900" s="14">
        <f>Таблица1[[#This Row],[Т5]]+Таблица1[[#This Row],[Lдуг 1,мм]]</f>
        <v>0</v>
      </c>
      <c r="CE2900" s="14">
        <f>Таблица1[[#This Row],[Т6]]+Таблица1[[#This Row],[Lпрям1, мм]]</f>
        <v>0</v>
      </c>
      <c r="CF2900" s="15">
        <f>Таблица1[[#This Row],[Т7]]+Таблица1[[#This Row],[Lдуг 2,мм]]</f>
        <v>0</v>
      </c>
      <c r="CG2900" s="14">
        <f>Таблица1[[#This Row],[Т8]]+Таблица1[[#This Row],[Lпрям2, мм]]</f>
        <v>0</v>
      </c>
      <c r="CH2900" s="14">
        <f>Таблица1[[#This Row],[Т9]]-Таблица1[[#This Row],[Т9]]</f>
        <v>0</v>
      </c>
      <c r="CI2900" s="50">
        <f>Таблица1[[#This Row],[Т9]]-Таблица1[[#This Row],[Т8]]</f>
        <v>0</v>
      </c>
      <c r="CJ2900" s="54">
        <f>Таблица1[[#This Row],[Т9]]-Таблица1[[#This Row],[Т7]]</f>
        <v>0</v>
      </c>
      <c r="CK2900" s="14">
        <f>Таблица1[[#This Row],[Т9]]-Таблица1[[#This Row],[Т6]]</f>
        <v>0</v>
      </c>
      <c r="CL2900" s="14">
        <f>Таблица1[[#This Row],[Т9]]-Таблица1[[#This Row],[Т5]]</f>
        <v>0</v>
      </c>
      <c r="CM2900" s="14">
        <f>Таблица1[[#This Row],[Т9]]-Таблица1[[#This Row],[Т4]]</f>
        <v>0</v>
      </c>
      <c r="CN2900" s="14">
        <f>Таблица1[[#This Row],[Т9]]-Таблица1[[#This Row],[Т3]]</f>
        <v>0</v>
      </c>
      <c r="CO2900" s="14">
        <f>Таблица1[[#This Row],[Т9]]-Таблица1[[#This Row],[Т2]]</f>
        <v>0</v>
      </c>
      <c r="CP2900" s="14">
        <f>Таблица1[[#This Row],[Т9]]-Таблица1[[#This Row],[Т1]]</f>
        <v>0</v>
      </c>
      <c r="CQ2900" s="14">
        <f>Таблица1[[#This Row],[Т9]]-Таблица1[[#This Row],[угол обхв6]]</f>
        <v>0</v>
      </c>
      <c r="CR2900" s="14">
        <f>Таблица1[[#This Row],[Т9]]-Таблица1[[#This Row],[угол обхв5]]</f>
        <v>0</v>
      </c>
      <c r="CS2900" s="14">
        <f>Таблица1[[#This Row],[Т9]]-Таблица1[[#This Row],[угол обхв4]]</f>
        <v>0</v>
      </c>
      <c r="CT2900" s="14">
        <f>Таблица1[[#This Row],[Lкан_прям, мм]]+Таблица1[[#This Row],[Lкан_дуг, мм]]+Таблица1[[#This Row],[Lкан_леб,мм]]</f>
        <v>0</v>
      </c>
      <c r="CU2900" s="16">
        <f>Таблица1[[#This Row],[Lкан_леб,мм]]</f>
        <v>0</v>
      </c>
      <c r="CV2900" s="14">
        <f>2534431-(Таблица1[[#This Row],[Т23]]+Таблица1[[#This Row],[угол обхв3]])</f>
        <v>2534431</v>
      </c>
      <c r="CW2900" s="50">
        <f>SUM(X2900:AC2900,AD2900:AI2900)-Таблица1[[#This Row],[lподв_min, мм]]</f>
        <v>0</v>
      </c>
      <c r="CX2900" s="17">
        <f>CW3339-Таблица1[[#This Row],[Суммарная длина каната]]</f>
        <v>-2534431</v>
      </c>
    </row>
    <row r="2901" spans="74:102" x14ac:dyDescent="0.25">
      <c r="BV2901" s="14">
        <f>Таблица1[[#This Row],[Lкан_леб,мм]]</f>
        <v>0</v>
      </c>
      <c r="BW2901" s="50">
        <f>Таблица1[[#This Row],[угол обхв4]]+Таблица1[[#This Row],[Lдуг 3,мм]]</f>
        <v>0</v>
      </c>
      <c r="BX2901" s="54">
        <f>Таблица1[[#This Row],[угол обхв5]]+Таблица1[[#This Row],[Y5, мм]]</f>
        <v>0</v>
      </c>
      <c r="BY2901" s="14">
        <f>Таблица1[[#This Row],[угол обхв6]]+Таблица1[[#This Row],[Lдуг 4,мм]]</f>
        <v>0</v>
      </c>
      <c r="BZ2901" s="14">
        <f>Таблица1[[#This Row],[Т1]]+Таблица1[[#This Row],[X6, мм]]</f>
        <v>0</v>
      </c>
      <c r="CA2901" s="14">
        <f>Таблица1[[#This Row],[Т2]]+Таблица1[[#This Row],[Lдуг 5,мм]]</f>
        <v>0</v>
      </c>
      <c r="CB2901" s="14">
        <f>Таблица1[[#This Row],[Т3]]+Таблица1[[#This Row],[Y6, мм]]</f>
        <v>0</v>
      </c>
      <c r="CC2901" s="14">
        <f>Таблица1[[#This Row],[Т4]]+Таблица1[[#This Row],[Lдуг 6,мм]]</f>
        <v>0</v>
      </c>
      <c r="CD2901" s="14">
        <f>Таблица1[[#This Row],[Т5]]+Таблица1[[#This Row],[Lдуг 1,мм]]</f>
        <v>0</v>
      </c>
      <c r="CE2901" s="14">
        <f>Таблица1[[#This Row],[Т6]]+Таблица1[[#This Row],[Lпрям1, мм]]</f>
        <v>0</v>
      </c>
      <c r="CF2901" s="15">
        <f>Таблица1[[#This Row],[Т7]]+Таблица1[[#This Row],[Lдуг 2,мм]]</f>
        <v>0</v>
      </c>
      <c r="CG2901" s="14">
        <f>Таблица1[[#This Row],[Т8]]+Таблица1[[#This Row],[Lпрям2, мм]]</f>
        <v>0</v>
      </c>
      <c r="CH2901" s="14">
        <f>Таблица1[[#This Row],[Т9]]-Таблица1[[#This Row],[Т9]]</f>
        <v>0</v>
      </c>
      <c r="CI2901" s="50">
        <f>Таблица1[[#This Row],[Т9]]-Таблица1[[#This Row],[Т8]]</f>
        <v>0</v>
      </c>
      <c r="CJ2901" s="54">
        <f>Таблица1[[#This Row],[Т9]]-Таблица1[[#This Row],[Т7]]</f>
        <v>0</v>
      </c>
      <c r="CK2901" s="14">
        <f>Таблица1[[#This Row],[Т9]]-Таблица1[[#This Row],[Т6]]</f>
        <v>0</v>
      </c>
      <c r="CL2901" s="14">
        <f>Таблица1[[#This Row],[Т9]]-Таблица1[[#This Row],[Т5]]</f>
        <v>0</v>
      </c>
      <c r="CM2901" s="14">
        <f>Таблица1[[#This Row],[Т9]]-Таблица1[[#This Row],[Т4]]</f>
        <v>0</v>
      </c>
      <c r="CN2901" s="14">
        <f>Таблица1[[#This Row],[Т9]]-Таблица1[[#This Row],[Т3]]</f>
        <v>0</v>
      </c>
      <c r="CO2901" s="14">
        <f>Таблица1[[#This Row],[Т9]]-Таблица1[[#This Row],[Т2]]</f>
        <v>0</v>
      </c>
      <c r="CP2901" s="14">
        <f>Таблица1[[#This Row],[Т9]]-Таблица1[[#This Row],[Т1]]</f>
        <v>0</v>
      </c>
      <c r="CQ2901" s="14">
        <f>Таблица1[[#This Row],[Т9]]-Таблица1[[#This Row],[угол обхв6]]</f>
        <v>0</v>
      </c>
      <c r="CR2901" s="14">
        <f>Таблица1[[#This Row],[Т9]]-Таблица1[[#This Row],[угол обхв5]]</f>
        <v>0</v>
      </c>
      <c r="CS2901" s="14">
        <f>Таблица1[[#This Row],[Т9]]-Таблица1[[#This Row],[угол обхв4]]</f>
        <v>0</v>
      </c>
      <c r="CT2901" s="14">
        <f>Таблица1[[#This Row],[Lкан_прям, мм]]+Таблица1[[#This Row],[Lкан_дуг, мм]]+Таблица1[[#This Row],[Lкан_леб,мм]]</f>
        <v>0</v>
      </c>
      <c r="CU2901" s="16">
        <f>Таблица1[[#This Row],[Lкан_леб,мм]]</f>
        <v>0</v>
      </c>
      <c r="CV2901" s="14">
        <f>2534431-(Таблица1[[#This Row],[Т23]]+Таблица1[[#This Row],[угол обхв3]])</f>
        <v>2534431</v>
      </c>
      <c r="CW2901" s="50">
        <f>SUM(X2901:AC2901,AD2901:AI2901)-Таблица1[[#This Row],[lподв_min, мм]]</f>
        <v>0</v>
      </c>
      <c r="CX2901" s="17">
        <f>CW3340-Таблица1[[#This Row],[Суммарная длина каната]]</f>
        <v>-2534431</v>
      </c>
    </row>
    <row r="2902" spans="74:102" x14ac:dyDescent="0.25">
      <c r="BV2902" s="14">
        <f>Таблица1[[#This Row],[Lкан_леб,мм]]</f>
        <v>0</v>
      </c>
      <c r="BW2902" s="50">
        <f>Таблица1[[#This Row],[угол обхв4]]+Таблица1[[#This Row],[Lдуг 3,мм]]</f>
        <v>0</v>
      </c>
      <c r="BX2902" s="54">
        <f>Таблица1[[#This Row],[угол обхв5]]+Таблица1[[#This Row],[Y5, мм]]</f>
        <v>0</v>
      </c>
      <c r="BY2902" s="14">
        <f>Таблица1[[#This Row],[угол обхв6]]+Таблица1[[#This Row],[Lдуг 4,мм]]</f>
        <v>0</v>
      </c>
      <c r="BZ2902" s="14">
        <f>Таблица1[[#This Row],[Т1]]+Таблица1[[#This Row],[X6, мм]]</f>
        <v>0</v>
      </c>
      <c r="CA2902" s="14">
        <f>Таблица1[[#This Row],[Т2]]+Таблица1[[#This Row],[Lдуг 5,мм]]</f>
        <v>0</v>
      </c>
      <c r="CB2902" s="14">
        <f>Таблица1[[#This Row],[Т3]]+Таблица1[[#This Row],[Y6, мм]]</f>
        <v>0</v>
      </c>
      <c r="CC2902" s="14">
        <f>Таблица1[[#This Row],[Т4]]+Таблица1[[#This Row],[Lдуг 6,мм]]</f>
        <v>0</v>
      </c>
      <c r="CD2902" s="14">
        <f>Таблица1[[#This Row],[Т5]]+Таблица1[[#This Row],[Lдуг 1,мм]]</f>
        <v>0</v>
      </c>
      <c r="CE2902" s="14">
        <f>Таблица1[[#This Row],[Т6]]+Таблица1[[#This Row],[Lпрям1, мм]]</f>
        <v>0</v>
      </c>
      <c r="CF2902" s="15">
        <f>Таблица1[[#This Row],[Т7]]+Таблица1[[#This Row],[Lдуг 2,мм]]</f>
        <v>0</v>
      </c>
      <c r="CG2902" s="14">
        <f>Таблица1[[#This Row],[Т8]]+Таблица1[[#This Row],[Lпрям2, мм]]</f>
        <v>0</v>
      </c>
      <c r="CH2902" s="14">
        <f>Таблица1[[#This Row],[Т9]]-Таблица1[[#This Row],[Т9]]</f>
        <v>0</v>
      </c>
      <c r="CI2902" s="50">
        <f>Таблица1[[#This Row],[Т9]]-Таблица1[[#This Row],[Т8]]</f>
        <v>0</v>
      </c>
      <c r="CJ2902" s="54">
        <f>Таблица1[[#This Row],[Т9]]-Таблица1[[#This Row],[Т7]]</f>
        <v>0</v>
      </c>
      <c r="CK2902" s="14">
        <f>Таблица1[[#This Row],[Т9]]-Таблица1[[#This Row],[Т6]]</f>
        <v>0</v>
      </c>
      <c r="CL2902" s="14">
        <f>Таблица1[[#This Row],[Т9]]-Таблица1[[#This Row],[Т5]]</f>
        <v>0</v>
      </c>
      <c r="CM2902" s="14">
        <f>Таблица1[[#This Row],[Т9]]-Таблица1[[#This Row],[Т4]]</f>
        <v>0</v>
      </c>
      <c r="CN2902" s="14">
        <f>Таблица1[[#This Row],[Т9]]-Таблица1[[#This Row],[Т3]]</f>
        <v>0</v>
      </c>
      <c r="CO2902" s="14">
        <f>Таблица1[[#This Row],[Т9]]-Таблица1[[#This Row],[Т2]]</f>
        <v>0</v>
      </c>
      <c r="CP2902" s="14">
        <f>Таблица1[[#This Row],[Т9]]-Таблица1[[#This Row],[Т1]]</f>
        <v>0</v>
      </c>
      <c r="CQ2902" s="14">
        <f>Таблица1[[#This Row],[Т9]]-Таблица1[[#This Row],[угол обхв6]]</f>
        <v>0</v>
      </c>
      <c r="CR2902" s="14">
        <f>Таблица1[[#This Row],[Т9]]-Таблица1[[#This Row],[угол обхв5]]</f>
        <v>0</v>
      </c>
      <c r="CS2902" s="14">
        <f>Таблица1[[#This Row],[Т9]]-Таблица1[[#This Row],[угол обхв4]]</f>
        <v>0</v>
      </c>
      <c r="CT2902" s="14">
        <f>Таблица1[[#This Row],[Lкан_прям, мм]]+Таблица1[[#This Row],[Lкан_дуг, мм]]+Таблица1[[#This Row],[Lкан_леб,мм]]</f>
        <v>0</v>
      </c>
      <c r="CU2902" s="16">
        <f>Таблица1[[#This Row],[Lкан_леб,мм]]</f>
        <v>0</v>
      </c>
      <c r="CV2902" s="14">
        <f>2534431-(Таблица1[[#This Row],[Т23]]+Таблица1[[#This Row],[угол обхв3]])</f>
        <v>2534431</v>
      </c>
      <c r="CW2902" s="50">
        <f>SUM(X2902:AC2902,AD2902:AI2902)-Таблица1[[#This Row],[lподв_min, мм]]</f>
        <v>0</v>
      </c>
      <c r="CX2902" s="17">
        <f>CW3341-Таблица1[[#This Row],[Суммарная длина каната]]</f>
        <v>-2534431</v>
      </c>
    </row>
    <row r="2903" spans="74:102" x14ac:dyDescent="0.25">
      <c r="BV2903" s="14">
        <f>Таблица1[[#This Row],[Lкан_леб,мм]]</f>
        <v>0</v>
      </c>
      <c r="BW2903" s="50">
        <f>Таблица1[[#This Row],[угол обхв4]]+Таблица1[[#This Row],[Lдуг 3,мм]]</f>
        <v>0</v>
      </c>
      <c r="BX2903" s="54">
        <f>Таблица1[[#This Row],[угол обхв5]]+Таблица1[[#This Row],[Y5, мм]]</f>
        <v>0</v>
      </c>
      <c r="BY2903" s="14">
        <f>Таблица1[[#This Row],[угол обхв6]]+Таблица1[[#This Row],[Lдуг 4,мм]]</f>
        <v>0</v>
      </c>
      <c r="BZ2903" s="14">
        <f>Таблица1[[#This Row],[Т1]]+Таблица1[[#This Row],[X6, мм]]</f>
        <v>0</v>
      </c>
      <c r="CA2903" s="14">
        <f>Таблица1[[#This Row],[Т2]]+Таблица1[[#This Row],[Lдуг 5,мм]]</f>
        <v>0</v>
      </c>
      <c r="CB2903" s="14">
        <f>Таблица1[[#This Row],[Т3]]+Таблица1[[#This Row],[Y6, мм]]</f>
        <v>0</v>
      </c>
      <c r="CC2903" s="14">
        <f>Таблица1[[#This Row],[Т4]]+Таблица1[[#This Row],[Lдуг 6,мм]]</f>
        <v>0</v>
      </c>
      <c r="CD2903" s="14">
        <f>Таблица1[[#This Row],[Т5]]+Таблица1[[#This Row],[Lдуг 1,мм]]</f>
        <v>0</v>
      </c>
      <c r="CE2903" s="14">
        <f>Таблица1[[#This Row],[Т6]]+Таблица1[[#This Row],[Lпрям1, мм]]</f>
        <v>0</v>
      </c>
      <c r="CF2903" s="15">
        <f>Таблица1[[#This Row],[Т7]]+Таблица1[[#This Row],[Lдуг 2,мм]]</f>
        <v>0</v>
      </c>
      <c r="CG2903" s="14">
        <f>Таблица1[[#This Row],[Т8]]+Таблица1[[#This Row],[Lпрям2, мм]]</f>
        <v>0</v>
      </c>
      <c r="CH2903" s="14">
        <f>Таблица1[[#This Row],[Т9]]-Таблица1[[#This Row],[Т9]]</f>
        <v>0</v>
      </c>
      <c r="CI2903" s="50">
        <f>Таблица1[[#This Row],[Т9]]-Таблица1[[#This Row],[Т8]]</f>
        <v>0</v>
      </c>
      <c r="CJ2903" s="54">
        <f>Таблица1[[#This Row],[Т9]]-Таблица1[[#This Row],[Т7]]</f>
        <v>0</v>
      </c>
      <c r="CK2903" s="14">
        <f>Таблица1[[#This Row],[Т9]]-Таблица1[[#This Row],[Т6]]</f>
        <v>0</v>
      </c>
      <c r="CL2903" s="14">
        <f>Таблица1[[#This Row],[Т9]]-Таблица1[[#This Row],[Т5]]</f>
        <v>0</v>
      </c>
      <c r="CM2903" s="14">
        <f>Таблица1[[#This Row],[Т9]]-Таблица1[[#This Row],[Т4]]</f>
        <v>0</v>
      </c>
      <c r="CN2903" s="14">
        <f>Таблица1[[#This Row],[Т9]]-Таблица1[[#This Row],[Т3]]</f>
        <v>0</v>
      </c>
      <c r="CO2903" s="14">
        <f>Таблица1[[#This Row],[Т9]]-Таблица1[[#This Row],[Т2]]</f>
        <v>0</v>
      </c>
      <c r="CP2903" s="14">
        <f>Таблица1[[#This Row],[Т9]]-Таблица1[[#This Row],[Т1]]</f>
        <v>0</v>
      </c>
      <c r="CQ2903" s="14">
        <f>Таблица1[[#This Row],[Т9]]-Таблица1[[#This Row],[угол обхв6]]</f>
        <v>0</v>
      </c>
      <c r="CR2903" s="14">
        <f>Таблица1[[#This Row],[Т9]]-Таблица1[[#This Row],[угол обхв5]]</f>
        <v>0</v>
      </c>
      <c r="CS2903" s="14">
        <f>Таблица1[[#This Row],[Т9]]-Таблица1[[#This Row],[угол обхв4]]</f>
        <v>0</v>
      </c>
      <c r="CT2903" s="14">
        <f>Таблица1[[#This Row],[Lкан_прям, мм]]+Таблица1[[#This Row],[Lкан_дуг, мм]]+Таблица1[[#This Row],[Lкан_леб,мм]]</f>
        <v>0</v>
      </c>
      <c r="CU2903" s="16">
        <f>Таблица1[[#This Row],[Lкан_леб,мм]]</f>
        <v>0</v>
      </c>
      <c r="CV2903" s="14">
        <f>2534431-(Таблица1[[#This Row],[Т23]]+Таблица1[[#This Row],[угол обхв3]])</f>
        <v>2534431</v>
      </c>
      <c r="CW2903" s="50">
        <f>SUM(X2903:AC2903,AD2903:AI2903)-Таблица1[[#This Row],[lподв_min, мм]]</f>
        <v>0</v>
      </c>
      <c r="CX2903" s="17">
        <f>CW3342-Таблица1[[#This Row],[Суммарная длина каната]]</f>
        <v>-2534431</v>
      </c>
    </row>
    <row r="2904" spans="74:102" x14ac:dyDescent="0.25">
      <c r="BV2904" s="14">
        <f>Таблица1[[#This Row],[Lкан_леб,мм]]</f>
        <v>0</v>
      </c>
      <c r="BW2904" s="50">
        <f>Таблица1[[#This Row],[угол обхв4]]+Таблица1[[#This Row],[Lдуг 3,мм]]</f>
        <v>0</v>
      </c>
      <c r="BX2904" s="54">
        <f>Таблица1[[#This Row],[угол обхв5]]+Таблица1[[#This Row],[Y5, мм]]</f>
        <v>0</v>
      </c>
      <c r="BY2904" s="14">
        <f>Таблица1[[#This Row],[угол обхв6]]+Таблица1[[#This Row],[Lдуг 4,мм]]</f>
        <v>0</v>
      </c>
      <c r="BZ2904" s="14">
        <f>Таблица1[[#This Row],[Т1]]+Таблица1[[#This Row],[X6, мм]]</f>
        <v>0</v>
      </c>
      <c r="CA2904" s="14">
        <f>Таблица1[[#This Row],[Т2]]+Таблица1[[#This Row],[Lдуг 5,мм]]</f>
        <v>0</v>
      </c>
      <c r="CB2904" s="14">
        <f>Таблица1[[#This Row],[Т3]]+Таблица1[[#This Row],[Y6, мм]]</f>
        <v>0</v>
      </c>
      <c r="CC2904" s="14">
        <f>Таблица1[[#This Row],[Т4]]+Таблица1[[#This Row],[Lдуг 6,мм]]</f>
        <v>0</v>
      </c>
      <c r="CD2904" s="14">
        <f>Таблица1[[#This Row],[Т5]]+Таблица1[[#This Row],[Lдуг 1,мм]]</f>
        <v>0</v>
      </c>
      <c r="CE2904" s="14">
        <f>Таблица1[[#This Row],[Т6]]+Таблица1[[#This Row],[Lпрям1, мм]]</f>
        <v>0</v>
      </c>
      <c r="CF2904" s="15">
        <f>Таблица1[[#This Row],[Т7]]+Таблица1[[#This Row],[Lдуг 2,мм]]</f>
        <v>0</v>
      </c>
      <c r="CG2904" s="14">
        <f>Таблица1[[#This Row],[Т8]]+Таблица1[[#This Row],[Lпрям2, мм]]</f>
        <v>0</v>
      </c>
      <c r="CH2904" s="14">
        <f>Таблица1[[#This Row],[Т9]]-Таблица1[[#This Row],[Т9]]</f>
        <v>0</v>
      </c>
      <c r="CI2904" s="50">
        <f>Таблица1[[#This Row],[Т9]]-Таблица1[[#This Row],[Т8]]</f>
        <v>0</v>
      </c>
      <c r="CJ2904" s="54">
        <f>Таблица1[[#This Row],[Т9]]-Таблица1[[#This Row],[Т7]]</f>
        <v>0</v>
      </c>
      <c r="CK2904" s="14">
        <f>Таблица1[[#This Row],[Т9]]-Таблица1[[#This Row],[Т6]]</f>
        <v>0</v>
      </c>
      <c r="CL2904" s="14">
        <f>Таблица1[[#This Row],[Т9]]-Таблица1[[#This Row],[Т5]]</f>
        <v>0</v>
      </c>
      <c r="CM2904" s="14">
        <f>Таблица1[[#This Row],[Т9]]-Таблица1[[#This Row],[Т4]]</f>
        <v>0</v>
      </c>
      <c r="CN2904" s="14">
        <f>Таблица1[[#This Row],[Т9]]-Таблица1[[#This Row],[Т3]]</f>
        <v>0</v>
      </c>
      <c r="CO2904" s="14">
        <f>Таблица1[[#This Row],[Т9]]-Таблица1[[#This Row],[Т2]]</f>
        <v>0</v>
      </c>
      <c r="CP2904" s="14">
        <f>Таблица1[[#This Row],[Т9]]-Таблица1[[#This Row],[Т1]]</f>
        <v>0</v>
      </c>
      <c r="CQ2904" s="14">
        <f>Таблица1[[#This Row],[Т9]]-Таблица1[[#This Row],[угол обхв6]]</f>
        <v>0</v>
      </c>
      <c r="CR2904" s="14">
        <f>Таблица1[[#This Row],[Т9]]-Таблица1[[#This Row],[угол обхв5]]</f>
        <v>0</v>
      </c>
      <c r="CS2904" s="14">
        <f>Таблица1[[#This Row],[Т9]]-Таблица1[[#This Row],[угол обхв4]]</f>
        <v>0</v>
      </c>
      <c r="CT2904" s="14">
        <f>Таблица1[[#This Row],[Lкан_прям, мм]]+Таблица1[[#This Row],[Lкан_дуг, мм]]+Таблица1[[#This Row],[Lкан_леб,мм]]</f>
        <v>0</v>
      </c>
      <c r="CU2904" s="16">
        <f>Таблица1[[#This Row],[Lкан_леб,мм]]</f>
        <v>0</v>
      </c>
      <c r="CV2904" s="14">
        <f>2534431-(Таблица1[[#This Row],[Т23]]+Таблица1[[#This Row],[угол обхв3]])</f>
        <v>2534431</v>
      </c>
      <c r="CW2904" s="50">
        <f>SUM(X2904:AC2904,AD2904:AI2904)-Таблица1[[#This Row],[lподв_min, мм]]</f>
        <v>0</v>
      </c>
      <c r="CX2904" s="17">
        <f>CW3343-Таблица1[[#This Row],[Суммарная длина каната]]</f>
        <v>-2534431</v>
      </c>
    </row>
    <row r="2905" spans="74:102" x14ac:dyDescent="0.25">
      <c r="BV2905" s="14">
        <f>Таблица1[[#This Row],[Lкан_леб,мм]]</f>
        <v>0</v>
      </c>
      <c r="BW2905" s="50">
        <f>Таблица1[[#This Row],[угол обхв4]]+Таблица1[[#This Row],[Lдуг 3,мм]]</f>
        <v>0</v>
      </c>
      <c r="BX2905" s="54">
        <f>Таблица1[[#This Row],[угол обхв5]]+Таблица1[[#This Row],[Y5, мм]]</f>
        <v>0</v>
      </c>
      <c r="BY2905" s="14">
        <f>Таблица1[[#This Row],[угол обхв6]]+Таблица1[[#This Row],[Lдуг 4,мм]]</f>
        <v>0</v>
      </c>
      <c r="BZ2905" s="14">
        <f>Таблица1[[#This Row],[Т1]]+Таблица1[[#This Row],[X6, мм]]</f>
        <v>0</v>
      </c>
      <c r="CA2905" s="14">
        <f>Таблица1[[#This Row],[Т2]]+Таблица1[[#This Row],[Lдуг 5,мм]]</f>
        <v>0</v>
      </c>
      <c r="CB2905" s="14">
        <f>Таблица1[[#This Row],[Т3]]+Таблица1[[#This Row],[Y6, мм]]</f>
        <v>0</v>
      </c>
      <c r="CC2905" s="14">
        <f>Таблица1[[#This Row],[Т4]]+Таблица1[[#This Row],[Lдуг 6,мм]]</f>
        <v>0</v>
      </c>
      <c r="CD2905" s="14">
        <f>Таблица1[[#This Row],[Т5]]+Таблица1[[#This Row],[Lдуг 1,мм]]</f>
        <v>0</v>
      </c>
      <c r="CE2905" s="14">
        <f>Таблица1[[#This Row],[Т6]]+Таблица1[[#This Row],[Lпрям1, мм]]</f>
        <v>0</v>
      </c>
      <c r="CF2905" s="15">
        <f>Таблица1[[#This Row],[Т7]]+Таблица1[[#This Row],[Lдуг 2,мм]]</f>
        <v>0</v>
      </c>
      <c r="CG2905" s="14">
        <f>Таблица1[[#This Row],[Т8]]+Таблица1[[#This Row],[Lпрям2, мм]]</f>
        <v>0</v>
      </c>
      <c r="CH2905" s="14">
        <f>Таблица1[[#This Row],[Т9]]-Таблица1[[#This Row],[Т9]]</f>
        <v>0</v>
      </c>
      <c r="CI2905" s="50">
        <f>Таблица1[[#This Row],[Т9]]-Таблица1[[#This Row],[Т8]]</f>
        <v>0</v>
      </c>
      <c r="CJ2905" s="54">
        <f>Таблица1[[#This Row],[Т9]]-Таблица1[[#This Row],[Т7]]</f>
        <v>0</v>
      </c>
      <c r="CK2905" s="14">
        <f>Таблица1[[#This Row],[Т9]]-Таблица1[[#This Row],[Т6]]</f>
        <v>0</v>
      </c>
      <c r="CL2905" s="14">
        <f>Таблица1[[#This Row],[Т9]]-Таблица1[[#This Row],[Т5]]</f>
        <v>0</v>
      </c>
      <c r="CM2905" s="14">
        <f>Таблица1[[#This Row],[Т9]]-Таблица1[[#This Row],[Т4]]</f>
        <v>0</v>
      </c>
      <c r="CN2905" s="14">
        <f>Таблица1[[#This Row],[Т9]]-Таблица1[[#This Row],[Т3]]</f>
        <v>0</v>
      </c>
      <c r="CO2905" s="14">
        <f>Таблица1[[#This Row],[Т9]]-Таблица1[[#This Row],[Т2]]</f>
        <v>0</v>
      </c>
      <c r="CP2905" s="14">
        <f>Таблица1[[#This Row],[Т9]]-Таблица1[[#This Row],[Т1]]</f>
        <v>0</v>
      </c>
      <c r="CQ2905" s="14">
        <f>Таблица1[[#This Row],[Т9]]-Таблица1[[#This Row],[угол обхв6]]</f>
        <v>0</v>
      </c>
      <c r="CR2905" s="14">
        <f>Таблица1[[#This Row],[Т9]]-Таблица1[[#This Row],[угол обхв5]]</f>
        <v>0</v>
      </c>
      <c r="CS2905" s="14">
        <f>Таблица1[[#This Row],[Т9]]-Таблица1[[#This Row],[угол обхв4]]</f>
        <v>0</v>
      </c>
      <c r="CT2905" s="14">
        <f>Таблица1[[#This Row],[Lкан_прям, мм]]+Таблица1[[#This Row],[Lкан_дуг, мм]]+Таблица1[[#This Row],[Lкан_леб,мм]]</f>
        <v>0</v>
      </c>
      <c r="CU2905" s="16">
        <f>Таблица1[[#This Row],[Lкан_леб,мм]]</f>
        <v>0</v>
      </c>
      <c r="CV2905" s="14">
        <f>2534431-(Таблица1[[#This Row],[Т23]]+Таблица1[[#This Row],[угол обхв3]])</f>
        <v>2534431</v>
      </c>
      <c r="CW2905" s="50">
        <f>SUM(X2905:AC2905,AD2905:AI2905)-Таблица1[[#This Row],[lподв_min, мм]]</f>
        <v>0</v>
      </c>
      <c r="CX2905" s="17">
        <f>CW3344-Таблица1[[#This Row],[Суммарная длина каната]]</f>
        <v>-2534431</v>
      </c>
    </row>
    <row r="2906" spans="74:102" x14ac:dyDescent="0.25">
      <c r="BV2906" s="14">
        <f>Таблица1[[#This Row],[Lкан_леб,мм]]</f>
        <v>0</v>
      </c>
      <c r="BW2906" s="50">
        <f>Таблица1[[#This Row],[угол обхв4]]+Таблица1[[#This Row],[Lдуг 3,мм]]</f>
        <v>0</v>
      </c>
      <c r="BX2906" s="54">
        <f>Таблица1[[#This Row],[угол обхв5]]+Таблица1[[#This Row],[Y5, мм]]</f>
        <v>0</v>
      </c>
      <c r="BY2906" s="14">
        <f>Таблица1[[#This Row],[угол обхв6]]+Таблица1[[#This Row],[Lдуг 4,мм]]</f>
        <v>0</v>
      </c>
      <c r="BZ2906" s="14">
        <f>Таблица1[[#This Row],[Т1]]+Таблица1[[#This Row],[X6, мм]]</f>
        <v>0</v>
      </c>
      <c r="CA2906" s="14">
        <f>Таблица1[[#This Row],[Т2]]+Таблица1[[#This Row],[Lдуг 5,мм]]</f>
        <v>0</v>
      </c>
      <c r="CB2906" s="14">
        <f>Таблица1[[#This Row],[Т3]]+Таблица1[[#This Row],[Y6, мм]]</f>
        <v>0</v>
      </c>
      <c r="CC2906" s="14">
        <f>Таблица1[[#This Row],[Т4]]+Таблица1[[#This Row],[Lдуг 6,мм]]</f>
        <v>0</v>
      </c>
      <c r="CD2906" s="14">
        <f>Таблица1[[#This Row],[Т5]]+Таблица1[[#This Row],[Lдуг 1,мм]]</f>
        <v>0</v>
      </c>
      <c r="CE2906" s="14">
        <f>Таблица1[[#This Row],[Т6]]+Таблица1[[#This Row],[Lпрям1, мм]]</f>
        <v>0</v>
      </c>
      <c r="CF2906" s="15">
        <f>Таблица1[[#This Row],[Т7]]+Таблица1[[#This Row],[Lдуг 2,мм]]</f>
        <v>0</v>
      </c>
      <c r="CG2906" s="14">
        <f>Таблица1[[#This Row],[Т8]]+Таблица1[[#This Row],[Lпрям2, мм]]</f>
        <v>0</v>
      </c>
      <c r="CH2906" s="14">
        <f>Таблица1[[#This Row],[Т9]]-Таблица1[[#This Row],[Т9]]</f>
        <v>0</v>
      </c>
      <c r="CI2906" s="50">
        <f>Таблица1[[#This Row],[Т9]]-Таблица1[[#This Row],[Т8]]</f>
        <v>0</v>
      </c>
      <c r="CJ2906" s="54">
        <f>Таблица1[[#This Row],[Т9]]-Таблица1[[#This Row],[Т7]]</f>
        <v>0</v>
      </c>
      <c r="CK2906" s="14">
        <f>Таблица1[[#This Row],[Т9]]-Таблица1[[#This Row],[Т6]]</f>
        <v>0</v>
      </c>
      <c r="CL2906" s="14">
        <f>Таблица1[[#This Row],[Т9]]-Таблица1[[#This Row],[Т5]]</f>
        <v>0</v>
      </c>
      <c r="CM2906" s="14">
        <f>Таблица1[[#This Row],[Т9]]-Таблица1[[#This Row],[Т4]]</f>
        <v>0</v>
      </c>
      <c r="CN2906" s="14">
        <f>Таблица1[[#This Row],[Т9]]-Таблица1[[#This Row],[Т3]]</f>
        <v>0</v>
      </c>
      <c r="CO2906" s="14">
        <f>Таблица1[[#This Row],[Т9]]-Таблица1[[#This Row],[Т2]]</f>
        <v>0</v>
      </c>
      <c r="CP2906" s="14">
        <f>Таблица1[[#This Row],[Т9]]-Таблица1[[#This Row],[Т1]]</f>
        <v>0</v>
      </c>
      <c r="CQ2906" s="14">
        <f>Таблица1[[#This Row],[Т9]]-Таблица1[[#This Row],[угол обхв6]]</f>
        <v>0</v>
      </c>
      <c r="CR2906" s="14">
        <f>Таблица1[[#This Row],[Т9]]-Таблица1[[#This Row],[угол обхв5]]</f>
        <v>0</v>
      </c>
      <c r="CS2906" s="14">
        <f>Таблица1[[#This Row],[Т9]]-Таблица1[[#This Row],[угол обхв4]]</f>
        <v>0</v>
      </c>
      <c r="CT2906" s="14">
        <f>Таблица1[[#This Row],[Lкан_прям, мм]]+Таблица1[[#This Row],[Lкан_дуг, мм]]+Таблица1[[#This Row],[Lкан_леб,мм]]</f>
        <v>0</v>
      </c>
      <c r="CU2906" s="16">
        <f>Таблица1[[#This Row],[Lкан_леб,мм]]</f>
        <v>0</v>
      </c>
      <c r="CV2906" s="14">
        <f>2534431-(Таблица1[[#This Row],[Т23]]+Таблица1[[#This Row],[угол обхв3]])</f>
        <v>2534431</v>
      </c>
      <c r="CW2906" s="50">
        <f>SUM(X2906:AC2906,AD2906:AI2906)-Таблица1[[#This Row],[lподв_min, мм]]</f>
        <v>0</v>
      </c>
      <c r="CX2906" s="17">
        <f>CW3345-Таблица1[[#This Row],[Суммарная длина каната]]</f>
        <v>-2534431</v>
      </c>
    </row>
    <row r="2907" spans="74:102" x14ac:dyDescent="0.25">
      <c r="BV2907" s="14">
        <f>Таблица1[[#This Row],[Lкан_леб,мм]]</f>
        <v>0</v>
      </c>
      <c r="BW2907" s="50">
        <f>Таблица1[[#This Row],[угол обхв4]]+Таблица1[[#This Row],[Lдуг 3,мм]]</f>
        <v>0</v>
      </c>
      <c r="BX2907" s="54">
        <f>Таблица1[[#This Row],[угол обхв5]]+Таблица1[[#This Row],[Y5, мм]]</f>
        <v>0</v>
      </c>
      <c r="BY2907" s="14">
        <f>Таблица1[[#This Row],[угол обхв6]]+Таблица1[[#This Row],[Lдуг 4,мм]]</f>
        <v>0</v>
      </c>
      <c r="BZ2907" s="14">
        <f>Таблица1[[#This Row],[Т1]]+Таблица1[[#This Row],[X6, мм]]</f>
        <v>0</v>
      </c>
      <c r="CA2907" s="14">
        <f>Таблица1[[#This Row],[Т2]]+Таблица1[[#This Row],[Lдуг 5,мм]]</f>
        <v>0</v>
      </c>
      <c r="CB2907" s="14">
        <f>Таблица1[[#This Row],[Т3]]+Таблица1[[#This Row],[Y6, мм]]</f>
        <v>0</v>
      </c>
      <c r="CC2907" s="14">
        <f>Таблица1[[#This Row],[Т4]]+Таблица1[[#This Row],[Lдуг 6,мм]]</f>
        <v>0</v>
      </c>
      <c r="CD2907" s="14">
        <f>Таблица1[[#This Row],[Т5]]+Таблица1[[#This Row],[Lдуг 1,мм]]</f>
        <v>0</v>
      </c>
      <c r="CE2907" s="14">
        <f>Таблица1[[#This Row],[Т6]]+Таблица1[[#This Row],[Lпрям1, мм]]</f>
        <v>0</v>
      </c>
      <c r="CF2907" s="15">
        <f>Таблица1[[#This Row],[Т7]]+Таблица1[[#This Row],[Lдуг 2,мм]]</f>
        <v>0</v>
      </c>
      <c r="CG2907" s="14">
        <f>Таблица1[[#This Row],[Т8]]+Таблица1[[#This Row],[Lпрям2, мм]]</f>
        <v>0</v>
      </c>
      <c r="CH2907" s="14">
        <f>Таблица1[[#This Row],[Т9]]-Таблица1[[#This Row],[Т9]]</f>
        <v>0</v>
      </c>
      <c r="CI2907" s="50">
        <f>Таблица1[[#This Row],[Т9]]-Таблица1[[#This Row],[Т8]]</f>
        <v>0</v>
      </c>
      <c r="CJ2907" s="54">
        <f>Таблица1[[#This Row],[Т9]]-Таблица1[[#This Row],[Т7]]</f>
        <v>0</v>
      </c>
      <c r="CK2907" s="14">
        <f>Таблица1[[#This Row],[Т9]]-Таблица1[[#This Row],[Т6]]</f>
        <v>0</v>
      </c>
      <c r="CL2907" s="14">
        <f>Таблица1[[#This Row],[Т9]]-Таблица1[[#This Row],[Т5]]</f>
        <v>0</v>
      </c>
      <c r="CM2907" s="14">
        <f>Таблица1[[#This Row],[Т9]]-Таблица1[[#This Row],[Т4]]</f>
        <v>0</v>
      </c>
      <c r="CN2907" s="14">
        <f>Таблица1[[#This Row],[Т9]]-Таблица1[[#This Row],[Т3]]</f>
        <v>0</v>
      </c>
      <c r="CO2907" s="14">
        <f>Таблица1[[#This Row],[Т9]]-Таблица1[[#This Row],[Т2]]</f>
        <v>0</v>
      </c>
      <c r="CP2907" s="14">
        <f>Таблица1[[#This Row],[Т9]]-Таблица1[[#This Row],[Т1]]</f>
        <v>0</v>
      </c>
      <c r="CQ2907" s="14">
        <f>Таблица1[[#This Row],[Т9]]-Таблица1[[#This Row],[угол обхв6]]</f>
        <v>0</v>
      </c>
      <c r="CR2907" s="14">
        <f>Таблица1[[#This Row],[Т9]]-Таблица1[[#This Row],[угол обхв5]]</f>
        <v>0</v>
      </c>
      <c r="CS2907" s="14">
        <f>Таблица1[[#This Row],[Т9]]-Таблица1[[#This Row],[угол обхв4]]</f>
        <v>0</v>
      </c>
      <c r="CT2907" s="14">
        <f>Таблица1[[#This Row],[Lкан_прям, мм]]+Таблица1[[#This Row],[Lкан_дуг, мм]]+Таблица1[[#This Row],[Lкан_леб,мм]]</f>
        <v>0</v>
      </c>
      <c r="CU2907" s="16">
        <f>Таблица1[[#This Row],[Lкан_леб,мм]]</f>
        <v>0</v>
      </c>
      <c r="CV2907" s="14">
        <f>2534431-(Таблица1[[#This Row],[Т23]]+Таблица1[[#This Row],[угол обхв3]])</f>
        <v>2534431</v>
      </c>
      <c r="CW2907" s="50">
        <f>SUM(X2907:AC2907,AD2907:AI2907)-Таблица1[[#This Row],[lподв_min, мм]]</f>
        <v>0</v>
      </c>
      <c r="CX2907" s="17">
        <f>CW3346-Таблица1[[#This Row],[Суммарная длина каната]]</f>
        <v>-2534431</v>
      </c>
    </row>
    <row r="2908" spans="74:102" x14ac:dyDescent="0.25">
      <c r="BV2908" s="14">
        <f>Таблица1[[#This Row],[Lкан_леб,мм]]</f>
        <v>0</v>
      </c>
      <c r="BW2908" s="50">
        <f>Таблица1[[#This Row],[угол обхв4]]+Таблица1[[#This Row],[Lдуг 3,мм]]</f>
        <v>0</v>
      </c>
      <c r="BX2908" s="54">
        <f>Таблица1[[#This Row],[угол обхв5]]+Таблица1[[#This Row],[Y5, мм]]</f>
        <v>0</v>
      </c>
      <c r="BY2908" s="14">
        <f>Таблица1[[#This Row],[угол обхв6]]+Таблица1[[#This Row],[Lдуг 4,мм]]</f>
        <v>0</v>
      </c>
      <c r="BZ2908" s="14">
        <f>Таблица1[[#This Row],[Т1]]+Таблица1[[#This Row],[X6, мм]]</f>
        <v>0</v>
      </c>
      <c r="CA2908" s="14">
        <f>Таблица1[[#This Row],[Т2]]+Таблица1[[#This Row],[Lдуг 5,мм]]</f>
        <v>0</v>
      </c>
      <c r="CB2908" s="14">
        <f>Таблица1[[#This Row],[Т3]]+Таблица1[[#This Row],[Y6, мм]]</f>
        <v>0</v>
      </c>
      <c r="CC2908" s="14">
        <f>Таблица1[[#This Row],[Т4]]+Таблица1[[#This Row],[Lдуг 6,мм]]</f>
        <v>0</v>
      </c>
      <c r="CD2908" s="14">
        <f>Таблица1[[#This Row],[Т5]]+Таблица1[[#This Row],[Lдуг 1,мм]]</f>
        <v>0</v>
      </c>
      <c r="CE2908" s="14">
        <f>Таблица1[[#This Row],[Т6]]+Таблица1[[#This Row],[Lпрям1, мм]]</f>
        <v>0</v>
      </c>
      <c r="CF2908" s="15">
        <f>Таблица1[[#This Row],[Т7]]+Таблица1[[#This Row],[Lдуг 2,мм]]</f>
        <v>0</v>
      </c>
      <c r="CG2908" s="14">
        <f>Таблица1[[#This Row],[Т8]]+Таблица1[[#This Row],[Lпрям2, мм]]</f>
        <v>0</v>
      </c>
      <c r="CH2908" s="14">
        <f>Таблица1[[#This Row],[Т9]]-Таблица1[[#This Row],[Т9]]</f>
        <v>0</v>
      </c>
      <c r="CI2908" s="50">
        <f>Таблица1[[#This Row],[Т9]]-Таблица1[[#This Row],[Т8]]</f>
        <v>0</v>
      </c>
      <c r="CJ2908" s="54">
        <f>Таблица1[[#This Row],[Т9]]-Таблица1[[#This Row],[Т7]]</f>
        <v>0</v>
      </c>
      <c r="CK2908" s="14">
        <f>Таблица1[[#This Row],[Т9]]-Таблица1[[#This Row],[Т6]]</f>
        <v>0</v>
      </c>
      <c r="CL2908" s="14">
        <f>Таблица1[[#This Row],[Т9]]-Таблица1[[#This Row],[Т5]]</f>
        <v>0</v>
      </c>
      <c r="CM2908" s="14">
        <f>Таблица1[[#This Row],[Т9]]-Таблица1[[#This Row],[Т4]]</f>
        <v>0</v>
      </c>
      <c r="CN2908" s="14">
        <f>Таблица1[[#This Row],[Т9]]-Таблица1[[#This Row],[Т3]]</f>
        <v>0</v>
      </c>
      <c r="CO2908" s="14">
        <f>Таблица1[[#This Row],[Т9]]-Таблица1[[#This Row],[Т2]]</f>
        <v>0</v>
      </c>
      <c r="CP2908" s="14">
        <f>Таблица1[[#This Row],[Т9]]-Таблица1[[#This Row],[Т1]]</f>
        <v>0</v>
      </c>
      <c r="CQ2908" s="14">
        <f>Таблица1[[#This Row],[Т9]]-Таблица1[[#This Row],[угол обхв6]]</f>
        <v>0</v>
      </c>
      <c r="CR2908" s="14">
        <f>Таблица1[[#This Row],[Т9]]-Таблица1[[#This Row],[угол обхв5]]</f>
        <v>0</v>
      </c>
      <c r="CS2908" s="14">
        <f>Таблица1[[#This Row],[Т9]]-Таблица1[[#This Row],[угол обхв4]]</f>
        <v>0</v>
      </c>
      <c r="CT2908" s="14">
        <f>Таблица1[[#This Row],[Lкан_прям, мм]]+Таблица1[[#This Row],[Lкан_дуг, мм]]+Таблица1[[#This Row],[Lкан_леб,мм]]</f>
        <v>0</v>
      </c>
      <c r="CU2908" s="16">
        <f>Таблица1[[#This Row],[Lкан_леб,мм]]</f>
        <v>0</v>
      </c>
      <c r="CV2908" s="14">
        <f>2534431-(Таблица1[[#This Row],[Т23]]+Таблица1[[#This Row],[угол обхв3]])</f>
        <v>2534431</v>
      </c>
      <c r="CW2908" s="50">
        <f>SUM(X2908:AC2908,AD2908:AI2908)-Таблица1[[#This Row],[lподв_min, мм]]</f>
        <v>0</v>
      </c>
      <c r="CX2908" s="17">
        <f>CW3347-Таблица1[[#This Row],[Суммарная длина каната]]</f>
        <v>-2534431</v>
      </c>
    </row>
    <row r="2909" spans="74:102" x14ac:dyDescent="0.25">
      <c r="BV2909" s="14">
        <f>Таблица1[[#This Row],[Lкан_леб,мм]]</f>
        <v>0</v>
      </c>
      <c r="BW2909" s="50">
        <f>Таблица1[[#This Row],[угол обхв4]]+Таблица1[[#This Row],[Lдуг 3,мм]]</f>
        <v>0</v>
      </c>
      <c r="BX2909" s="54">
        <f>Таблица1[[#This Row],[угол обхв5]]+Таблица1[[#This Row],[Y5, мм]]</f>
        <v>0</v>
      </c>
      <c r="BY2909" s="14">
        <f>Таблица1[[#This Row],[угол обхв6]]+Таблица1[[#This Row],[Lдуг 4,мм]]</f>
        <v>0</v>
      </c>
      <c r="BZ2909" s="14">
        <f>Таблица1[[#This Row],[Т1]]+Таблица1[[#This Row],[X6, мм]]</f>
        <v>0</v>
      </c>
      <c r="CA2909" s="14">
        <f>Таблица1[[#This Row],[Т2]]+Таблица1[[#This Row],[Lдуг 5,мм]]</f>
        <v>0</v>
      </c>
      <c r="CB2909" s="14">
        <f>Таблица1[[#This Row],[Т3]]+Таблица1[[#This Row],[Y6, мм]]</f>
        <v>0</v>
      </c>
      <c r="CC2909" s="14">
        <f>Таблица1[[#This Row],[Т4]]+Таблица1[[#This Row],[Lдуг 6,мм]]</f>
        <v>0</v>
      </c>
      <c r="CD2909" s="14">
        <f>Таблица1[[#This Row],[Т5]]+Таблица1[[#This Row],[Lдуг 1,мм]]</f>
        <v>0</v>
      </c>
      <c r="CE2909" s="14">
        <f>Таблица1[[#This Row],[Т6]]+Таблица1[[#This Row],[Lпрям1, мм]]</f>
        <v>0</v>
      </c>
      <c r="CF2909" s="15">
        <f>Таблица1[[#This Row],[Т7]]+Таблица1[[#This Row],[Lдуг 2,мм]]</f>
        <v>0</v>
      </c>
      <c r="CG2909" s="14">
        <f>Таблица1[[#This Row],[Т8]]+Таблица1[[#This Row],[Lпрям2, мм]]</f>
        <v>0</v>
      </c>
      <c r="CH2909" s="14">
        <f>Таблица1[[#This Row],[Т9]]-Таблица1[[#This Row],[Т9]]</f>
        <v>0</v>
      </c>
      <c r="CI2909" s="50">
        <f>Таблица1[[#This Row],[Т9]]-Таблица1[[#This Row],[Т8]]</f>
        <v>0</v>
      </c>
      <c r="CJ2909" s="54">
        <f>Таблица1[[#This Row],[Т9]]-Таблица1[[#This Row],[Т7]]</f>
        <v>0</v>
      </c>
      <c r="CK2909" s="14">
        <f>Таблица1[[#This Row],[Т9]]-Таблица1[[#This Row],[Т6]]</f>
        <v>0</v>
      </c>
      <c r="CL2909" s="14">
        <f>Таблица1[[#This Row],[Т9]]-Таблица1[[#This Row],[Т5]]</f>
        <v>0</v>
      </c>
      <c r="CM2909" s="14">
        <f>Таблица1[[#This Row],[Т9]]-Таблица1[[#This Row],[Т4]]</f>
        <v>0</v>
      </c>
      <c r="CN2909" s="14">
        <f>Таблица1[[#This Row],[Т9]]-Таблица1[[#This Row],[Т3]]</f>
        <v>0</v>
      </c>
      <c r="CO2909" s="14">
        <f>Таблица1[[#This Row],[Т9]]-Таблица1[[#This Row],[Т2]]</f>
        <v>0</v>
      </c>
      <c r="CP2909" s="14">
        <f>Таблица1[[#This Row],[Т9]]-Таблица1[[#This Row],[Т1]]</f>
        <v>0</v>
      </c>
      <c r="CQ2909" s="14">
        <f>Таблица1[[#This Row],[Т9]]-Таблица1[[#This Row],[угол обхв6]]</f>
        <v>0</v>
      </c>
      <c r="CR2909" s="14">
        <f>Таблица1[[#This Row],[Т9]]-Таблица1[[#This Row],[угол обхв5]]</f>
        <v>0</v>
      </c>
      <c r="CS2909" s="14">
        <f>Таблица1[[#This Row],[Т9]]-Таблица1[[#This Row],[угол обхв4]]</f>
        <v>0</v>
      </c>
      <c r="CT2909" s="14">
        <f>Таблица1[[#This Row],[Lкан_прям, мм]]+Таблица1[[#This Row],[Lкан_дуг, мм]]+Таблица1[[#This Row],[Lкан_леб,мм]]</f>
        <v>0</v>
      </c>
      <c r="CU2909" s="16">
        <f>Таблица1[[#This Row],[Lкан_леб,мм]]</f>
        <v>0</v>
      </c>
      <c r="CV2909" s="14">
        <f>2534431-(Таблица1[[#This Row],[Т23]]+Таблица1[[#This Row],[угол обхв3]])</f>
        <v>2534431</v>
      </c>
      <c r="CW2909" s="50">
        <f>SUM(X2909:AC2909,AD2909:AI2909)-Таблица1[[#This Row],[lподв_min, мм]]</f>
        <v>0</v>
      </c>
      <c r="CX2909" s="17">
        <f>CW3348-Таблица1[[#This Row],[Суммарная длина каната]]</f>
        <v>-2534431</v>
      </c>
    </row>
    <row r="2910" spans="74:102" x14ac:dyDescent="0.25">
      <c r="BV2910" s="14">
        <f>Таблица1[[#This Row],[Lкан_леб,мм]]</f>
        <v>0</v>
      </c>
      <c r="BW2910" s="50">
        <f>Таблица1[[#This Row],[угол обхв4]]+Таблица1[[#This Row],[Lдуг 3,мм]]</f>
        <v>0</v>
      </c>
      <c r="BX2910" s="54">
        <f>Таблица1[[#This Row],[угол обхв5]]+Таблица1[[#This Row],[Y5, мм]]</f>
        <v>0</v>
      </c>
      <c r="BY2910" s="14">
        <f>Таблица1[[#This Row],[угол обхв6]]+Таблица1[[#This Row],[Lдуг 4,мм]]</f>
        <v>0</v>
      </c>
      <c r="BZ2910" s="14">
        <f>Таблица1[[#This Row],[Т1]]+Таблица1[[#This Row],[X6, мм]]</f>
        <v>0</v>
      </c>
      <c r="CA2910" s="14">
        <f>Таблица1[[#This Row],[Т2]]+Таблица1[[#This Row],[Lдуг 5,мм]]</f>
        <v>0</v>
      </c>
      <c r="CB2910" s="14">
        <f>Таблица1[[#This Row],[Т3]]+Таблица1[[#This Row],[Y6, мм]]</f>
        <v>0</v>
      </c>
      <c r="CC2910" s="14">
        <f>Таблица1[[#This Row],[Т4]]+Таблица1[[#This Row],[Lдуг 6,мм]]</f>
        <v>0</v>
      </c>
      <c r="CD2910" s="14">
        <f>Таблица1[[#This Row],[Т5]]+Таблица1[[#This Row],[Lдуг 1,мм]]</f>
        <v>0</v>
      </c>
      <c r="CE2910" s="14">
        <f>Таблица1[[#This Row],[Т6]]+Таблица1[[#This Row],[Lпрям1, мм]]</f>
        <v>0</v>
      </c>
      <c r="CF2910" s="15">
        <f>Таблица1[[#This Row],[Т7]]+Таблица1[[#This Row],[Lдуг 2,мм]]</f>
        <v>0</v>
      </c>
      <c r="CG2910" s="14">
        <f>Таблица1[[#This Row],[Т8]]+Таблица1[[#This Row],[Lпрям2, мм]]</f>
        <v>0</v>
      </c>
      <c r="CH2910" s="14">
        <f>Таблица1[[#This Row],[Т9]]-Таблица1[[#This Row],[Т9]]</f>
        <v>0</v>
      </c>
      <c r="CI2910" s="50">
        <f>Таблица1[[#This Row],[Т9]]-Таблица1[[#This Row],[Т8]]</f>
        <v>0</v>
      </c>
      <c r="CJ2910" s="54">
        <f>Таблица1[[#This Row],[Т9]]-Таблица1[[#This Row],[Т7]]</f>
        <v>0</v>
      </c>
      <c r="CK2910" s="14">
        <f>Таблица1[[#This Row],[Т9]]-Таблица1[[#This Row],[Т6]]</f>
        <v>0</v>
      </c>
      <c r="CL2910" s="14">
        <f>Таблица1[[#This Row],[Т9]]-Таблица1[[#This Row],[Т5]]</f>
        <v>0</v>
      </c>
      <c r="CM2910" s="14">
        <f>Таблица1[[#This Row],[Т9]]-Таблица1[[#This Row],[Т4]]</f>
        <v>0</v>
      </c>
      <c r="CN2910" s="14">
        <f>Таблица1[[#This Row],[Т9]]-Таблица1[[#This Row],[Т3]]</f>
        <v>0</v>
      </c>
      <c r="CO2910" s="14">
        <f>Таблица1[[#This Row],[Т9]]-Таблица1[[#This Row],[Т2]]</f>
        <v>0</v>
      </c>
      <c r="CP2910" s="14">
        <f>Таблица1[[#This Row],[Т9]]-Таблица1[[#This Row],[Т1]]</f>
        <v>0</v>
      </c>
      <c r="CQ2910" s="14">
        <f>Таблица1[[#This Row],[Т9]]-Таблица1[[#This Row],[угол обхв6]]</f>
        <v>0</v>
      </c>
      <c r="CR2910" s="14">
        <f>Таблица1[[#This Row],[Т9]]-Таблица1[[#This Row],[угол обхв5]]</f>
        <v>0</v>
      </c>
      <c r="CS2910" s="14">
        <f>Таблица1[[#This Row],[Т9]]-Таблица1[[#This Row],[угол обхв4]]</f>
        <v>0</v>
      </c>
      <c r="CT2910" s="14">
        <f>Таблица1[[#This Row],[Lкан_прям, мм]]+Таблица1[[#This Row],[Lкан_дуг, мм]]+Таблица1[[#This Row],[Lкан_леб,мм]]</f>
        <v>0</v>
      </c>
      <c r="CU2910" s="16">
        <f>Таблица1[[#This Row],[Lкан_леб,мм]]</f>
        <v>0</v>
      </c>
      <c r="CV2910" s="14">
        <f>2534431-(Таблица1[[#This Row],[Т23]]+Таблица1[[#This Row],[угол обхв3]])</f>
        <v>2534431</v>
      </c>
      <c r="CW2910" s="50">
        <f>SUM(X2910:AC2910,AD2910:AI2910)-Таблица1[[#This Row],[lподв_min, мм]]</f>
        <v>0</v>
      </c>
      <c r="CX2910" s="17">
        <f>CW3349-Таблица1[[#This Row],[Суммарная длина каната]]</f>
        <v>-2534431</v>
      </c>
    </row>
    <row r="2911" spans="74:102" x14ac:dyDescent="0.25">
      <c r="BV2911" s="14">
        <f>Таблица1[[#This Row],[Lкан_леб,мм]]</f>
        <v>0</v>
      </c>
      <c r="BW2911" s="50">
        <f>Таблица1[[#This Row],[угол обхв4]]+Таблица1[[#This Row],[Lдуг 3,мм]]</f>
        <v>0</v>
      </c>
      <c r="BX2911" s="54">
        <f>Таблица1[[#This Row],[угол обхв5]]+Таблица1[[#This Row],[Y5, мм]]</f>
        <v>0</v>
      </c>
      <c r="BY2911" s="14">
        <f>Таблица1[[#This Row],[угол обхв6]]+Таблица1[[#This Row],[Lдуг 4,мм]]</f>
        <v>0</v>
      </c>
      <c r="BZ2911" s="14">
        <f>Таблица1[[#This Row],[Т1]]+Таблица1[[#This Row],[X6, мм]]</f>
        <v>0</v>
      </c>
      <c r="CA2911" s="14">
        <f>Таблица1[[#This Row],[Т2]]+Таблица1[[#This Row],[Lдуг 5,мм]]</f>
        <v>0</v>
      </c>
      <c r="CB2911" s="14">
        <f>Таблица1[[#This Row],[Т3]]+Таблица1[[#This Row],[Y6, мм]]</f>
        <v>0</v>
      </c>
      <c r="CC2911" s="14">
        <f>Таблица1[[#This Row],[Т4]]+Таблица1[[#This Row],[Lдуг 6,мм]]</f>
        <v>0</v>
      </c>
      <c r="CD2911" s="14">
        <f>Таблица1[[#This Row],[Т5]]+Таблица1[[#This Row],[Lдуг 1,мм]]</f>
        <v>0</v>
      </c>
      <c r="CE2911" s="14">
        <f>Таблица1[[#This Row],[Т6]]+Таблица1[[#This Row],[Lпрям1, мм]]</f>
        <v>0</v>
      </c>
      <c r="CF2911" s="15">
        <f>Таблица1[[#This Row],[Т7]]+Таблица1[[#This Row],[Lдуг 2,мм]]</f>
        <v>0</v>
      </c>
      <c r="CG2911" s="14">
        <f>Таблица1[[#This Row],[Т8]]+Таблица1[[#This Row],[Lпрям2, мм]]</f>
        <v>0</v>
      </c>
      <c r="CH2911" s="14">
        <f>Таблица1[[#This Row],[Т9]]-Таблица1[[#This Row],[Т9]]</f>
        <v>0</v>
      </c>
      <c r="CI2911" s="50">
        <f>Таблица1[[#This Row],[Т9]]-Таблица1[[#This Row],[Т8]]</f>
        <v>0</v>
      </c>
      <c r="CJ2911" s="54">
        <f>Таблица1[[#This Row],[Т9]]-Таблица1[[#This Row],[Т7]]</f>
        <v>0</v>
      </c>
      <c r="CK2911" s="14">
        <f>Таблица1[[#This Row],[Т9]]-Таблица1[[#This Row],[Т6]]</f>
        <v>0</v>
      </c>
      <c r="CL2911" s="14">
        <f>Таблица1[[#This Row],[Т9]]-Таблица1[[#This Row],[Т5]]</f>
        <v>0</v>
      </c>
      <c r="CM2911" s="14">
        <f>Таблица1[[#This Row],[Т9]]-Таблица1[[#This Row],[Т4]]</f>
        <v>0</v>
      </c>
      <c r="CN2911" s="14">
        <f>Таблица1[[#This Row],[Т9]]-Таблица1[[#This Row],[Т3]]</f>
        <v>0</v>
      </c>
      <c r="CO2911" s="14">
        <f>Таблица1[[#This Row],[Т9]]-Таблица1[[#This Row],[Т2]]</f>
        <v>0</v>
      </c>
      <c r="CP2911" s="14">
        <f>Таблица1[[#This Row],[Т9]]-Таблица1[[#This Row],[Т1]]</f>
        <v>0</v>
      </c>
      <c r="CQ2911" s="14">
        <f>Таблица1[[#This Row],[Т9]]-Таблица1[[#This Row],[угол обхв6]]</f>
        <v>0</v>
      </c>
      <c r="CR2911" s="14">
        <f>Таблица1[[#This Row],[Т9]]-Таблица1[[#This Row],[угол обхв5]]</f>
        <v>0</v>
      </c>
      <c r="CS2911" s="14">
        <f>Таблица1[[#This Row],[Т9]]-Таблица1[[#This Row],[угол обхв4]]</f>
        <v>0</v>
      </c>
      <c r="CT2911" s="14">
        <f>Таблица1[[#This Row],[Lкан_прям, мм]]+Таблица1[[#This Row],[Lкан_дуг, мм]]+Таблица1[[#This Row],[Lкан_леб,мм]]</f>
        <v>0</v>
      </c>
      <c r="CU2911" s="16">
        <f>Таблица1[[#This Row],[Lкан_леб,мм]]</f>
        <v>0</v>
      </c>
      <c r="CV2911" s="14">
        <f>2534431-(Таблица1[[#This Row],[Т23]]+Таблица1[[#This Row],[угол обхв3]])</f>
        <v>2534431</v>
      </c>
      <c r="CW2911" s="50">
        <f>SUM(X2911:AC2911,AD2911:AI2911)-Таблица1[[#This Row],[lподв_min, мм]]</f>
        <v>0</v>
      </c>
      <c r="CX2911" s="17">
        <f>CW3350-Таблица1[[#This Row],[Суммарная длина каната]]</f>
        <v>-2534431</v>
      </c>
    </row>
    <row r="2912" spans="74:102" x14ac:dyDescent="0.25">
      <c r="BV2912" s="14">
        <f>Таблица1[[#This Row],[Lкан_леб,мм]]</f>
        <v>0</v>
      </c>
      <c r="BW2912" s="50">
        <f>Таблица1[[#This Row],[угол обхв4]]+Таблица1[[#This Row],[Lдуг 3,мм]]</f>
        <v>0</v>
      </c>
      <c r="BX2912" s="54">
        <f>Таблица1[[#This Row],[угол обхв5]]+Таблица1[[#This Row],[Y5, мм]]</f>
        <v>0</v>
      </c>
      <c r="BY2912" s="14">
        <f>Таблица1[[#This Row],[угол обхв6]]+Таблица1[[#This Row],[Lдуг 4,мм]]</f>
        <v>0</v>
      </c>
      <c r="BZ2912" s="14">
        <f>Таблица1[[#This Row],[Т1]]+Таблица1[[#This Row],[X6, мм]]</f>
        <v>0</v>
      </c>
      <c r="CA2912" s="14">
        <f>Таблица1[[#This Row],[Т2]]+Таблица1[[#This Row],[Lдуг 5,мм]]</f>
        <v>0</v>
      </c>
      <c r="CB2912" s="14">
        <f>Таблица1[[#This Row],[Т3]]+Таблица1[[#This Row],[Y6, мм]]</f>
        <v>0</v>
      </c>
      <c r="CC2912" s="14">
        <f>Таблица1[[#This Row],[Т4]]+Таблица1[[#This Row],[Lдуг 6,мм]]</f>
        <v>0</v>
      </c>
      <c r="CD2912" s="14">
        <f>Таблица1[[#This Row],[Т5]]+Таблица1[[#This Row],[Lдуг 1,мм]]</f>
        <v>0</v>
      </c>
      <c r="CE2912" s="14">
        <f>Таблица1[[#This Row],[Т6]]+Таблица1[[#This Row],[Lпрям1, мм]]</f>
        <v>0</v>
      </c>
      <c r="CF2912" s="15">
        <f>Таблица1[[#This Row],[Т7]]+Таблица1[[#This Row],[Lдуг 2,мм]]</f>
        <v>0</v>
      </c>
      <c r="CG2912" s="14">
        <f>Таблица1[[#This Row],[Т8]]+Таблица1[[#This Row],[Lпрям2, мм]]</f>
        <v>0</v>
      </c>
      <c r="CH2912" s="14">
        <f>Таблица1[[#This Row],[Т9]]-Таблица1[[#This Row],[Т9]]</f>
        <v>0</v>
      </c>
      <c r="CI2912" s="50">
        <f>Таблица1[[#This Row],[Т9]]-Таблица1[[#This Row],[Т8]]</f>
        <v>0</v>
      </c>
      <c r="CJ2912" s="54">
        <f>Таблица1[[#This Row],[Т9]]-Таблица1[[#This Row],[Т7]]</f>
        <v>0</v>
      </c>
      <c r="CK2912" s="14">
        <f>Таблица1[[#This Row],[Т9]]-Таблица1[[#This Row],[Т6]]</f>
        <v>0</v>
      </c>
      <c r="CL2912" s="14">
        <f>Таблица1[[#This Row],[Т9]]-Таблица1[[#This Row],[Т5]]</f>
        <v>0</v>
      </c>
      <c r="CM2912" s="14">
        <f>Таблица1[[#This Row],[Т9]]-Таблица1[[#This Row],[Т4]]</f>
        <v>0</v>
      </c>
      <c r="CN2912" s="14">
        <f>Таблица1[[#This Row],[Т9]]-Таблица1[[#This Row],[Т3]]</f>
        <v>0</v>
      </c>
      <c r="CO2912" s="14">
        <f>Таблица1[[#This Row],[Т9]]-Таблица1[[#This Row],[Т2]]</f>
        <v>0</v>
      </c>
      <c r="CP2912" s="14">
        <f>Таблица1[[#This Row],[Т9]]-Таблица1[[#This Row],[Т1]]</f>
        <v>0</v>
      </c>
      <c r="CQ2912" s="14">
        <f>Таблица1[[#This Row],[Т9]]-Таблица1[[#This Row],[угол обхв6]]</f>
        <v>0</v>
      </c>
      <c r="CR2912" s="14">
        <f>Таблица1[[#This Row],[Т9]]-Таблица1[[#This Row],[угол обхв5]]</f>
        <v>0</v>
      </c>
      <c r="CS2912" s="14">
        <f>Таблица1[[#This Row],[Т9]]-Таблица1[[#This Row],[угол обхв4]]</f>
        <v>0</v>
      </c>
      <c r="CT2912" s="14">
        <f>Таблица1[[#This Row],[Lкан_прям, мм]]+Таблица1[[#This Row],[Lкан_дуг, мм]]+Таблица1[[#This Row],[Lкан_леб,мм]]</f>
        <v>0</v>
      </c>
      <c r="CU2912" s="16">
        <f>Таблица1[[#This Row],[Lкан_леб,мм]]</f>
        <v>0</v>
      </c>
      <c r="CV2912" s="14">
        <f>2534431-(Таблица1[[#This Row],[Т23]]+Таблица1[[#This Row],[угол обхв3]])</f>
        <v>2534431</v>
      </c>
      <c r="CW2912" s="50">
        <f>SUM(X2912:AC2912,AD2912:AI2912)-Таблица1[[#This Row],[lподв_min, мм]]</f>
        <v>0</v>
      </c>
      <c r="CX2912" s="17">
        <f>CW3351-Таблица1[[#This Row],[Суммарная длина каната]]</f>
        <v>-2534431</v>
      </c>
    </row>
    <row r="2913" spans="74:102" x14ac:dyDescent="0.25">
      <c r="BV2913" s="14">
        <f>Таблица1[[#This Row],[Lкан_леб,мм]]</f>
        <v>0</v>
      </c>
      <c r="BW2913" s="50">
        <f>Таблица1[[#This Row],[угол обхв4]]+Таблица1[[#This Row],[Lдуг 3,мм]]</f>
        <v>0</v>
      </c>
      <c r="BX2913" s="54">
        <f>Таблица1[[#This Row],[угол обхв5]]+Таблица1[[#This Row],[Y5, мм]]</f>
        <v>0</v>
      </c>
      <c r="BY2913" s="14">
        <f>Таблица1[[#This Row],[угол обхв6]]+Таблица1[[#This Row],[Lдуг 4,мм]]</f>
        <v>0</v>
      </c>
      <c r="BZ2913" s="14">
        <f>Таблица1[[#This Row],[Т1]]+Таблица1[[#This Row],[X6, мм]]</f>
        <v>0</v>
      </c>
      <c r="CA2913" s="14">
        <f>Таблица1[[#This Row],[Т2]]+Таблица1[[#This Row],[Lдуг 5,мм]]</f>
        <v>0</v>
      </c>
      <c r="CB2913" s="14">
        <f>Таблица1[[#This Row],[Т3]]+Таблица1[[#This Row],[Y6, мм]]</f>
        <v>0</v>
      </c>
      <c r="CC2913" s="14">
        <f>Таблица1[[#This Row],[Т4]]+Таблица1[[#This Row],[Lдуг 6,мм]]</f>
        <v>0</v>
      </c>
      <c r="CD2913" s="14">
        <f>Таблица1[[#This Row],[Т5]]+Таблица1[[#This Row],[Lдуг 1,мм]]</f>
        <v>0</v>
      </c>
      <c r="CE2913" s="14">
        <f>Таблица1[[#This Row],[Т6]]+Таблица1[[#This Row],[Lпрям1, мм]]</f>
        <v>0</v>
      </c>
      <c r="CF2913" s="15">
        <f>Таблица1[[#This Row],[Т7]]+Таблица1[[#This Row],[Lдуг 2,мм]]</f>
        <v>0</v>
      </c>
      <c r="CG2913" s="14">
        <f>Таблица1[[#This Row],[Т8]]+Таблица1[[#This Row],[Lпрям2, мм]]</f>
        <v>0</v>
      </c>
      <c r="CH2913" s="14">
        <f>Таблица1[[#This Row],[Т9]]-Таблица1[[#This Row],[Т9]]</f>
        <v>0</v>
      </c>
      <c r="CI2913" s="50">
        <f>Таблица1[[#This Row],[Т9]]-Таблица1[[#This Row],[Т8]]</f>
        <v>0</v>
      </c>
      <c r="CJ2913" s="54">
        <f>Таблица1[[#This Row],[Т9]]-Таблица1[[#This Row],[Т7]]</f>
        <v>0</v>
      </c>
      <c r="CK2913" s="14">
        <f>Таблица1[[#This Row],[Т9]]-Таблица1[[#This Row],[Т6]]</f>
        <v>0</v>
      </c>
      <c r="CL2913" s="14">
        <f>Таблица1[[#This Row],[Т9]]-Таблица1[[#This Row],[Т5]]</f>
        <v>0</v>
      </c>
      <c r="CM2913" s="14">
        <f>Таблица1[[#This Row],[Т9]]-Таблица1[[#This Row],[Т4]]</f>
        <v>0</v>
      </c>
      <c r="CN2913" s="14">
        <f>Таблица1[[#This Row],[Т9]]-Таблица1[[#This Row],[Т3]]</f>
        <v>0</v>
      </c>
      <c r="CO2913" s="14">
        <f>Таблица1[[#This Row],[Т9]]-Таблица1[[#This Row],[Т2]]</f>
        <v>0</v>
      </c>
      <c r="CP2913" s="14">
        <f>Таблица1[[#This Row],[Т9]]-Таблица1[[#This Row],[Т1]]</f>
        <v>0</v>
      </c>
      <c r="CQ2913" s="14">
        <f>Таблица1[[#This Row],[Т9]]-Таблица1[[#This Row],[угол обхв6]]</f>
        <v>0</v>
      </c>
      <c r="CR2913" s="14">
        <f>Таблица1[[#This Row],[Т9]]-Таблица1[[#This Row],[угол обхв5]]</f>
        <v>0</v>
      </c>
      <c r="CS2913" s="14">
        <f>Таблица1[[#This Row],[Т9]]-Таблица1[[#This Row],[угол обхв4]]</f>
        <v>0</v>
      </c>
      <c r="CT2913" s="14">
        <f>Таблица1[[#This Row],[Lкан_прям, мм]]+Таблица1[[#This Row],[Lкан_дуг, мм]]+Таблица1[[#This Row],[Lкан_леб,мм]]</f>
        <v>0</v>
      </c>
      <c r="CU2913" s="16">
        <f>Таблица1[[#This Row],[Lкан_леб,мм]]</f>
        <v>0</v>
      </c>
      <c r="CV2913" s="14">
        <f>2534431-(Таблица1[[#This Row],[Т23]]+Таблица1[[#This Row],[угол обхв3]])</f>
        <v>2534431</v>
      </c>
      <c r="CW2913" s="50">
        <f>SUM(X2913:AC2913,AD2913:AI2913)-Таблица1[[#This Row],[lподв_min, мм]]</f>
        <v>0</v>
      </c>
      <c r="CX2913" s="17">
        <f>CW3352-Таблица1[[#This Row],[Суммарная длина каната]]</f>
        <v>-2534431</v>
      </c>
    </row>
    <row r="2914" spans="74:102" x14ac:dyDescent="0.25">
      <c r="BV2914" s="14">
        <f>Таблица1[[#This Row],[Lкан_леб,мм]]</f>
        <v>0</v>
      </c>
      <c r="BW2914" s="50">
        <f>Таблица1[[#This Row],[угол обхв4]]+Таблица1[[#This Row],[Lдуг 3,мм]]</f>
        <v>0</v>
      </c>
      <c r="BX2914" s="54">
        <f>Таблица1[[#This Row],[угол обхв5]]+Таблица1[[#This Row],[Y5, мм]]</f>
        <v>0</v>
      </c>
      <c r="BY2914" s="14">
        <f>Таблица1[[#This Row],[угол обхв6]]+Таблица1[[#This Row],[Lдуг 4,мм]]</f>
        <v>0</v>
      </c>
      <c r="BZ2914" s="14">
        <f>Таблица1[[#This Row],[Т1]]+Таблица1[[#This Row],[X6, мм]]</f>
        <v>0</v>
      </c>
      <c r="CA2914" s="14">
        <f>Таблица1[[#This Row],[Т2]]+Таблица1[[#This Row],[Lдуг 5,мм]]</f>
        <v>0</v>
      </c>
      <c r="CB2914" s="14">
        <f>Таблица1[[#This Row],[Т3]]+Таблица1[[#This Row],[Y6, мм]]</f>
        <v>0</v>
      </c>
      <c r="CC2914" s="14">
        <f>Таблица1[[#This Row],[Т4]]+Таблица1[[#This Row],[Lдуг 6,мм]]</f>
        <v>0</v>
      </c>
      <c r="CD2914" s="14">
        <f>Таблица1[[#This Row],[Т5]]+Таблица1[[#This Row],[Lдуг 1,мм]]</f>
        <v>0</v>
      </c>
      <c r="CE2914" s="14">
        <f>Таблица1[[#This Row],[Т6]]+Таблица1[[#This Row],[Lпрям1, мм]]</f>
        <v>0</v>
      </c>
      <c r="CF2914" s="15">
        <f>Таблица1[[#This Row],[Т7]]+Таблица1[[#This Row],[Lдуг 2,мм]]</f>
        <v>0</v>
      </c>
      <c r="CG2914" s="14">
        <f>Таблица1[[#This Row],[Т8]]+Таблица1[[#This Row],[Lпрям2, мм]]</f>
        <v>0</v>
      </c>
      <c r="CH2914" s="14">
        <f>Таблица1[[#This Row],[Т9]]-Таблица1[[#This Row],[Т9]]</f>
        <v>0</v>
      </c>
      <c r="CI2914" s="50">
        <f>Таблица1[[#This Row],[Т9]]-Таблица1[[#This Row],[Т8]]</f>
        <v>0</v>
      </c>
      <c r="CJ2914" s="54">
        <f>Таблица1[[#This Row],[Т9]]-Таблица1[[#This Row],[Т7]]</f>
        <v>0</v>
      </c>
      <c r="CK2914" s="14">
        <f>Таблица1[[#This Row],[Т9]]-Таблица1[[#This Row],[Т6]]</f>
        <v>0</v>
      </c>
      <c r="CL2914" s="14">
        <f>Таблица1[[#This Row],[Т9]]-Таблица1[[#This Row],[Т5]]</f>
        <v>0</v>
      </c>
      <c r="CM2914" s="14">
        <f>Таблица1[[#This Row],[Т9]]-Таблица1[[#This Row],[Т4]]</f>
        <v>0</v>
      </c>
      <c r="CN2914" s="14">
        <f>Таблица1[[#This Row],[Т9]]-Таблица1[[#This Row],[Т3]]</f>
        <v>0</v>
      </c>
      <c r="CO2914" s="14">
        <f>Таблица1[[#This Row],[Т9]]-Таблица1[[#This Row],[Т2]]</f>
        <v>0</v>
      </c>
      <c r="CP2914" s="14">
        <f>Таблица1[[#This Row],[Т9]]-Таблица1[[#This Row],[Т1]]</f>
        <v>0</v>
      </c>
      <c r="CQ2914" s="14">
        <f>Таблица1[[#This Row],[Т9]]-Таблица1[[#This Row],[угол обхв6]]</f>
        <v>0</v>
      </c>
      <c r="CR2914" s="14">
        <f>Таблица1[[#This Row],[Т9]]-Таблица1[[#This Row],[угол обхв5]]</f>
        <v>0</v>
      </c>
      <c r="CS2914" s="14">
        <f>Таблица1[[#This Row],[Т9]]-Таблица1[[#This Row],[угол обхв4]]</f>
        <v>0</v>
      </c>
      <c r="CT2914" s="14">
        <f>Таблица1[[#This Row],[Lкан_прям, мм]]+Таблица1[[#This Row],[Lкан_дуг, мм]]+Таблица1[[#This Row],[Lкан_леб,мм]]</f>
        <v>0</v>
      </c>
      <c r="CU2914" s="16">
        <f>Таблица1[[#This Row],[Lкан_леб,мм]]</f>
        <v>0</v>
      </c>
      <c r="CV2914" s="14">
        <f>2534431-(Таблица1[[#This Row],[Т23]]+Таблица1[[#This Row],[угол обхв3]])</f>
        <v>2534431</v>
      </c>
      <c r="CW2914" s="50">
        <f>SUM(X2914:AC2914,AD2914:AI2914)-Таблица1[[#This Row],[lподв_min, мм]]</f>
        <v>0</v>
      </c>
      <c r="CX2914" s="17">
        <f>CW3353-Таблица1[[#This Row],[Суммарная длина каната]]</f>
        <v>-2534431</v>
      </c>
    </row>
    <row r="2915" spans="74:102" x14ac:dyDescent="0.25">
      <c r="BV2915" s="14">
        <f>Таблица1[[#This Row],[Lкан_леб,мм]]</f>
        <v>0</v>
      </c>
      <c r="BW2915" s="50">
        <f>Таблица1[[#This Row],[угол обхв4]]+Таблица1[[#This Row],[Lдуг 3,мм]]</f>
        <v>0</v>
      </c>
      <c r="BX2915" s="54">
        <f>Таблица1[[#This Row],[угол обхв5]]+Таблица1[[#This Row],[Y5, мм]]</f>
        <v>0</v>
      </c>
      <c r="BY2915" s="14">
        <f>Таблица1[[#This Row],[угол обхв6]]+Таблица1[[#This Row],[Lдуг 4,мм]]</f>
        <v>0</v>
      </c>
      <c r="BZ2915" s="14">
        <f>Таблица1[[#This Row],[Т1]]+Таблица1[[#This Row],[X6, мм]]</f>
        <v>0</v>
      </c>
      <c r="CA2915" s="14">
        <f>Таблица1[[#This Row],[Т2]]+Таблица1[[#This Row],[Lдуг 5,мм]]</f>
        <v>0</v>
      </c>
      <c r="CB2915" s="14">
        <f>Таблица1[[#This Row],[Т3]]+Таблица1[[#This Row],[Y6, мм]]</f>
        <v>0</v>
      </c>
      <c r="CC2915" s="14">
        <f>Таблица1[[#This Row],[Т4]]+Таблица1[[#This Row],[Lдуг 6,мм]]</f>
        <v>0</v>
      </c>
      <c r="CD2915" s="14">
        <f>Таблица1[[#This Row],[Т5]]+Таблица1[[#This Row],[Lдуг 1,мм]]</f>
        <v>0</v>
      </c>
      <c r="CE2915" s="14">
        <f>Таблица1[[#This Row],[Т6]]+Таблица1[[#This Row],[Lпрям1, мм]]</f>
        <v>0</v>
      </c>
      <c r="CF2915" s="15">
        <f>Таблица1[[#This Row],[Т7]]+Таблица1[[#This Row],[Lдуг 2,мм]]</f>
        <v>0</v>
      </c>
      <c r="CG2915" s="14">
        <f>Таблица1[[#This Row],[Т8]]+Таблица1[[#This Row],[Lпрям2, мм]]</f>
        <v>0</v>
      </c>
      <c r="CH2915" s="14">
        <f>Таблица1[[#This Row],[Т9]]-Таблица1[[#This Row],[Т9]]</f>
        <v>0</v>
      </c>
      <c r="CI2915" s="50">
        <f>Таблица1[[#This Row],[Т9]]-Таблица1[[#This Row],[Т8]]</f>
        <v>0</v>
      </c>
      <c r="CJ2915" s="54">
        <f>Таблица1[[#This Row],[Т9]]-Таблица1[[#This Row],[Т7]]</f>
        <v>0</v>
      </c>
      <c r="CK2915" s="14">
        <f>Таблица1[[#This Row],[Т9]]-Таблица1[[#This Row],[Т6]]</f>
        <v>0</v>
      </c>
      <c r="CL2915" s="14">
        <f>Таблица1[[#This Row],[Т9]]-Таблица1[[#This Row],[Т5]]</f>
        <v>0</v>
      </c>
      <c r="CM2915" s="14">
        <f>Таблица1[[#This Row],[Т9]]-Таблица1[[#This Row],[Т4]]</f>
        <v>0</v>
      </c>
      <c r="CN2915" s="14">
        <f>Таблица1[[#This Row],[Т9]]-Таблица1[[#This Row],[Т3]]</f>
        <v>0</v>
      </c>
      <c r="CO2915" s="14">
        <f>Таблица1[[#This Row],[Т9]]-Таблица1[[#This Row],[Т2]]</f>
        <v>0</v>
      </c>
      <c r="CP2915" s="14">
        <f>Таблица1[[#This Row],[Т9]]-Таблица1[[#This Row],[Т1]]</f>
        <v>0</v>
      </c>
      <c r="CQ2915" s="14">
        <f>Таблица1[[#This Row],[Т9]]-Таблица1[[#This Row],[угол обхв6]]</f>
        <v>0</v>
      </c>
      <c r="CR2915" s="14">
        <f>Таблица1[[#This Row],[Т9]]-Таблица1[[#This Row],[угол обхв5]]</f>
        <v>0</v>
      </c>
      <c r="CS2915" s="14">
        <f>Таблица1[[#This Row],[Т9]]-Таблица1[[#This Row],[угол обхв4]]</f>
        <v>0</v>
      </c>
      <c r="CT2915" s="14">
        <f>Таблица1[[#This Row],[Lкан_прям, мм]]+Таблица1[[#This Row],[Lкан_дуг, мм]]+Таблица1[[#This Row],[Lкан_леб,мм]]</f>
        <v>0</v>
      </c>
      <c r="CU2915" s="16">
        <f>Таблица1[[#This Row],[Lкан_леб,мм]]</f>
        <v>0</v>
      </c>
      <c r="CV2915" s="14">
        <f>2534431-(Таблица1[[#This Row],[Т23]]+Таблица1[[#This Row],[угол обхв3]])</f>
        <v>2534431</v>
      </c>
      <c r="CW2915" s="50">
        <f>SUM(X2915:AC2915,AD2915:AI2915)-Таблица1[[#This Row],[lподв_min, мм]]</f>
        <v>0</v>
      </c>
      <c r="CX2915" s="17">
        <f>CW3354-Таблица1[[#This Row],[Суммарная длина каната]]</f>
        <v>-2534431</v>
      </c>
    </row>
    <row r="2916" spans="74:102" x14ac:dyDescent="0.25">
      <c r="BV2916" s="14">
        <f>Таблица1[[#This Row],[Lкан_леб,мм]]</f>
        <v>0</v>
      </c>
      <c r="BW2916" s="50">
        <f>Таблица1[[#This Row],[угол обхв4]]+Таблица1[[#This Row],[Lдуг 3,мм]]</f>
        <v>0</v>
      </c>
      <c r="BX2916" s="54">
        <f>Таблица1[[#This Row],[угол обхв5]]+Таблица1[[#This Row],[Y5, мм]]</f>
        <v>0</v>
      </c>
      <c r="BY2916" s="14">
        <f>Таблица1[[#This Row],[угол обхв6]]+Таблица1[[#This Row],[Lдуг 4,мм]]</f>
        <v>0</v>
      </c>
      <c r="BZ2916" s="14">
        <f>Таблица1[[#This Row],[Т1]]+Таблица1[[#This Row],[X6, мм]]</f>
        <v>0</v>
      </c>
      <c r="CA2916" s="14">
        <f>Таблица1[[#This Row],[Т2]]+Таблица1[[#This Row],[Lдуг 5,мм]]</f>
        <v>0</v>
      </c>
      <c r="CB2916" s="14">
        <f>Таблица1[[#This Row],[Т3]]+Таблица1[[#This Row],[Y6, мм]]</f>
        <v>0</v>
      </c>
      <c r="CC2916" s="14">
        <f>Таблица1[[#This Row],[Т4]]+Таблица1[[#This Row],[Lдуг 6,мм]]</f>
        <v>0</v>
      </c>
      <c r="CD2916" s="14">
        <f>Таблица1[[#This Row],[Т5]]+Таблица1[[#This Row],[Lдуг 1,мм]]</f>
        <v>0</v>
      </c>
      <c r="CE2916" s="14">
        <f>Таблица1[[#This Row],[Т6]]+Таблица1[[#This Row],[Lпрям1, мм]]</f>
        <v>0</v>
      </c>
      <c r="CF2916" s="15">
        <f>Таблица1[[#This Row],[Т7]]+Таблица1[[#This Row],[Lдуг 2,мм]]</f>
        <v>0</v>
      </c>
      <c r="CG2916" s="14">
        <f>Таблица1[[#This Row],[Т8]]+Таблица1[[#This Row],[Lпрям2, мм]]</f>
        <v>0</v>
      </c>
      <c r="CH2916" s="14">
        <f>Таблица1[[#This Row],[Т9]]-Таблица1[[#This Row],[Т9]]</f>
        <v>0</v>
      </c>
      <c r="CI2916" s="50">
        <f>Таблица1[[#This Row],[Т9]]-Таблица1[[#This Row],[Т8]]</f>
        <v>0</v>
      </c>
      <c r="CJ2916" s="54">
        <f>Таблица1[[#This Row],[Т9]]-Таблица1[[#This Row],[Т7]]</f>
        <v>0</v>
      </c>
      <c r="CK2916" s="14">
        <f>Таблица1[[#This Row],[Т9]]-Таблица1[[#This Row],[Т6]]</f>
        <v>0</v>
      </c>
      <c r="CL2916" s="14">
        <f>Таблица1[[#This Row],[Т9]]-Таблица1[[#This Row],[Т5]]</f>
        <v>0</v>
      </c>
      <c r="CM2916" s="14">
        <f>Таблица1[[#This Row],[Т9]]-Таблица1[[#This Row],[Т4]]</f>
        <v>0</v>
      </c>
      <c r="CN2916" s="14">
        <f>Таблица1[[#This Row],[Т9]]-Таблица1[[#This Row],[Т3]]</f>
        <v>0</v>
      </c>
      <c r="CO2916" s="14">
        <f>Таблица1[[#This Row],[Т9]]-Таблица1[[#This Row],[Т2]]</f>
        <v>0</v>
      </c>
      <c r="CP2916" s="14">
        <f>Таблица1[[#This Row],[Т9]]-Таблица1[[#This Row],[Т1]]</f>
        <v>0</v>
      </c>
      <c r="CQ2916" s="14">
        <f>Таблица1[[#This Row],[Т9]]-Таблица1[[#This Row],[угол обхв6]]</f>
        <v>0</v>
      </c>
      <c r="CR2916" s="14">
        <f>Таблица1[[#This Row],[Т9]]-Таблица1[[#This Row],[угол обхв5]]</f>
        <v>0</v>
      </c>
      <c r="CS2916" s="14">
        <f>Таблица1[[#This Row],[Т9]]-Таблица1[[#This Row],[угол обхв4]]</f>
        <v>0</v>
      </c>
      <c r="CT2916" s="14">
        <f>Таблица1[[#This Row],[Lкан_прям, мм]]+Таблица1[[#This Row],[Lкан_дуг, мм]]+Таблица1[[#This Row],[Lкан_леб,мм]]</f>
        <v>0</v>
      </c>
      <c r="CU2916" s="16">
        <f>Таблица1[[#This Row],[Lкан_леб,мм]]</f>
        <v>0</v>
      </c>
      <c r="CV2916" s="14">
        <f>2534431-(Таблица1[[#This Row],[Т23]]+Таблица1[[#This Row],[угол обхв3]])</f>
        <v>2534431</v>
      </c>
      <c r="CW2916" s="50">
        <f>SUM(X2916:AC2916,AD2916:AI2916)-Таблица1[[#This Row],[lподв_min, мм]]</f>
        <v>0</v>
      </c>
      <c r="CX2916" s="17">
        <f>CW3355-Таблица1[[#This Row],[Суммарная длина каната]]</f>
        <v>-2534431</v>
      </c>
    </row>
    <row r="2917" spans="74:102" x14ac:dyDescent="0.25">
      <c r="BV2917" s="14">
        <f>Таблица1[[#This Row],[Lкан_леб,мм]]</f>
        <v>0</v>
      </c>
      <c r="BW2917" s="50">
        <f>Таблица1[[#This Row],[угол обхв4]]+Таблица1[[#This Row],[Lдуг 3,мм]]</f>
        <v>0</v>
      </c>
      <c r="BX2917" s="54">
        <f>Таблица1[[#This Row],[угол обхв5]]+Таблица1[[#This Row],[Y5, мм]]</f>
        <v>0</v>
      </c>
      <c r="BY2917" s="14">
        <f>Таблица1[[#This Row],[угол обхв6]]+Таблица1[[#This Row],[Lдуг 4,мм]]</f>
        <v>0</v>
      </c>
      <c r="BZ2917" s="14">
        <f>Таблица1[[#This Row],[Т1]]+Таблица1[[#This Row],[X6, мм]]</f>
        <v>0</v>
      </c>
      <c r="CA2917" s="14">
        <f>Таблица1[[#This Row],[Т2]]+Таблица1[[#This Row],[Lдуг 5,мм]]</f>
        <v>0</v>
      </c>
      <c r="CB2917" s="14">
        <f>Таблица1[[#This Row],[Т3]]+Таблица1[[#This Row],[Y6, мм]]</f>
        <v>0</v>
      </c>
      <c r="CC2917" s="14">
        <f>Таблица1[[#This Row],[Т4]]+Таблица1[[#This Row],[Lдуг 6,мм]]</f>
        <v>0</v>
      </c>
      <c r="CD2917" s="14">
        <f>Таблица1[[#This Row],[Т5]]+Таблица1[[#This Row],[Lдуг 1,мм]]</f>
        <v>0</v>
      </c>
      <c r="CE2917" s="14">
        <f>Таблица1[[#This Row],[Т6]]+Таблица1[[#This Row],[Lпрям1, мм]]</f>
        <v>0</v>
      </c>
      <c r="CF2917" s="15">
        <f>Таблица1[[#This Row],[Т7]]+Таблица1[[#This Row],[Lдуг 2,мм]]</f>
        <v>0</v>
      </c>
      <c r="CG2917" s="14">
        <f>Таблица1[[#This Row],[Т8]]+Таблица1[[#This Row],[Lпрям2, мм]]</f>
        <v>0</v>
      </c>
      <c r="CH2917" s="14">
        <f>Таблица1[[#This Row],[Т9]]-Таблица1[[#This Row],[Т9]]</f>
        <v>0</v>
      </c>
      <c r="CI2917" s="50">
        <f>Таблица1[[#This Row],[Т9]]-Таблица1[[#This Row],[Т8]]</f>
        <v>0</v>
      </c>
      <c r="CJ2917" s="54">
        <f>Таблица1[[#This Row],[Т9]]-Таблица1[[#This Row],[Т7]]</f>
        <v>0</v>
      </c>
      <c r="CK2917" s="14">
        <f>Таблица1[[#This Row],[Т9]]-Таблица1[[#This Row],[Т6]]</f>
        <v>0</v>
      </c>
      <c r="CL2917" s="14">
        <f>Таблица1[[#This Row],[Т9]]-Таблица1[[#This Row],[Т5]]</f>
        <v>0</v>
      </c>
      <c r="CM2917" s="14">
        <f>Таблица1[[#This Row],[Т9]]-Таблица1[[#This Row],[Т4]]</f>
        <v>0</v>
      </c>
      <c r="CN2917" s="14">
        <f>Таблица1[[#This Row],[Т9]]-Таблица1[[#This Row],[Т3]]</f>
        <v>0</v>
      </c>
      <c r="CO2917" s="14">
        <f>Таблица1[[#This Row],[Т9]]-Таблица1[[#This Row],[Т2]]</f>
        <v>0</v>
      </c>
      <c r="CP2917" s="14">
        <f>Таблица1[[#This Row],[Т9]]-Таблица1[[#This Row],[Т1]]</f>
        <v>0</v>
      </c>
      <c r="CQ2917" s="14">
        <f>Таблица1[[#This Row],[Т9]]-Таблица1[[#This Row],[угол обхв6]]</f>
        <v>0</v>
      </c>
      <c r="CR2917" s="14">
        <f>Таблица1[[#This Row],[Т9]]-Таблица1[[#This Row],[угол обхв5]]</f>
        <v>0</v>
      </c>
      <c r="CS2917" s="14">
        <f>Таблица1[[#This Row],[Т9]]-Таблица1[[#This Row],[угол обхв4]]</f>
        <v>0</v>
      </c>
      <c r="CT2917" s="14">
        <f>Таблица1[[#This Row],[Lкан_прям, мм]]+Таблица1[[#This Row],[Lкан_дуг, мм]]+Таблица1[[#This Row],[Lкан_леб,мм]]</f>
        <v>0</v>
      </c>
      <c r="CU2917" s="16">
        <f>Таблица1[[#This Row],[Lкан_леб,мм]]</f>
        <v>0</v>
      </c>
      <c r="CV2917" s="14">
        <f>2534431-(Таблица1[[#This Row],[Т23]]+Таблица1[[#This Row],[угол обхв3]])</f>
        <v>2534431</v>
      </c>
      <c r="CW2917" s="50">
        <f>SUM(X2917:AC2917,AD2917:AI2917)-Таблица1[[#This Row],[lподв_min, мм]]</f>
        <v>0</v>
      </c>
      <c r="CX2917" s="17">
        <f>CW3356-Таблица1[[#This Row],[Суммарная длина каната]]</f>
        <v>-2534431</v>
      </c>
    </row>
    <row r="2918" spans="74:102" x14ac:dyDescent="0.25">
      <c r="BV2918" s="14">
        <f>Таблица1[[#This Row],[Lкан_леб,мм]]</f>
        <v>0</v>
      </c>
      <c r="BW2918" s="50">
        <f>Таблица1[[#This Row],[угол обхв4]]+Таблица1[[#This Row],[Lдуг 3,мм]]</f>
        <v>0</v>
      </c>
      <c r="BX2918" s="54">
        <f>Таблица1[[#This Row],[угол обхв5]]+Таблица1[[#This Row],[Y5, мм]]</f>
        <v>0</v>
      </c>
      <c r="BY2918" s="14">
        <f>Таблица1[[#This Row],[угол обхв6]]+Таблица1[[#This Row],[Lдуг 4,мм]]</f>
        <v>0</v>
      </c>
      <c r="BZ2918" s="14">
        <f>Таблица1[[#This Row],[Т1]]+Таблица1[[#This Row],[X6, мм]]</f>
        <v>0</v>
      </c>
      <c r="CA2918" s="14">
        <f>Таблица1[[#This Row],[Т2]]+Таблица1[[#This Row],[Lдуг 5,мм]]</f>
        <v>0</v>
      </c>
      <c r="CB2918" s="14">
        <f>Таблица1[[#This Row],[Т3]]+Таблица1[[#This Row],[Y6, мм]]</f>
        <v>0</v>
      </c>
      <c r="CC2918" s="14">
        <f>Таблица1[[#This Row],[Т4]]+Таблица1[[#This Row],[Lдуг 6,мм]]</f>
        <v>0</v>
      </c>
      <c r="CD2918" s="14">
        <f>Таблица1[[#This Row],[Т5]]+Таблица1[[#This Row],[Lдуг 1,мм]]</f>
        <v>0</v>
      </c>
      <c r="CE2918" s="14">
        <f>Таблица1[[#This Row],[Т6]]+Таблица1[[#This Row],[Lпрям1, мм]]</f>
        <v>0</v>
      </c>
      <c r="CF2918" s="15">
        <f>Таблица1[[#This Row],[Т7]]+Таблица1[[#This Row],[Lдуг 2,мм]]</f>
        <v>0</v>
      </c>
      <c r="CG2918" s="14">
        <f>Таблица1[[#This Row],[Т8]]+Таблица1[[#This Row],[Lпрям2, мм]]</f>
        <v>0</v>
      </c>
      <c r="CH2918" s="14">
        <f>Таблица1[[#This Row],[Т9]]-Таблица1[[#This Row],[Т9]]</f>
        <v>0</v>
      </c>
      <c r="CI2918" s="50">
        <f>Таблица1[[#This Row],[Т9]]-Таблица1[[#This Row],[Т8]]</f>
        <v>0</v>
      </c>
      <c r="CJ2918" s="54">
        <f>Таблица1[[#This Row],[Т9]]-Таблица1[[#This Row],[Т7]]</f>
        <v>0</v>
      </c>
      <c r="CK2918" s="14">
        <f>Таблица1[[#This Row],[Т9]]-Таблица1[[#This Row],[Т6]]</f>
        <v>0</v>
      </c>
      <c r="CL2918" s="14">
        <f>Таблица1[[#This Row],[Т9]]-Таблица1[[#This Row],[Т5]]</f>
        <v>0</v>
      </c>
      <c r="CM2918" s="14">
        <f>Таблица1[[#This Row],[Т9]]-Таблица1[[#This Row],[Т4]]</f>
        <v>0</v>
      </c>
      <c r="CN2918" s="14">
        <f>Таблица1[[#This Row],[Т9]]-Таблица1[[#This Row],[Т3]]</f>
        <v>0</v>
      </c>
      <c r="CO2918" s="14">
        <f>Таблица1[[#This Row],[Т9]]-Таблица1[[#This Row],[Т2]]</f>
        <v>0</v>
      </c>
      <c r="CP2918" s="14">
        <f>Таблица1[[#This Row],[Т9]]-Таблица1[[#This Row],[Т1]]</f>
        <v>0</v>
      </c>
      <c r="CQ2918" s="14">
        <f>Таблица1[[#This Row],[Т9]]-Таблица1[[#This Row],[угол обхв6]]</f>
        <v>0</v>
      </c>
      <c r="CR2918" s="14">
        <f>Таблица1[[#This Row],[Т9]]-Таблица1[[#This Row],[угол обхв5]]</f>
        <v>0</v>
      </c>
      <c r="CS2918" s="14">
        <f>Таблица1[[#This Row],[Т9]]-Таблица1[[#This Row],[угол обхв4]]</f>
        <v>0</v>
      </c>
      <c r="CT2918" s="14">
        <f>Таблица1[[#This Row],[Lкан_прям, мм]]+Таблица1[[#This Row],[Lкан_дуг, мм]]+Таблица1[[#This Row],[Lкан_леб,мм]]</f>
        <v>0</v>
      </c>
      <c r="CU2918" s="16">
        <f>Таблица1[[#This Row],[Lкан_леб,мм]]</f>
        <v>0</v>
      </c>
      <c r="CV2918" s="14">
        <f>2534431-(Таблица1[[#This Row],[Т23]]+Таблица1[[#This Row],[угол обхв3]])</f>
        <v>2534431</v>
      </c>
      <c r="CW2918" s="50">
        <f>SUM(X2918:AC2918,AD2918:AI2918)-Таблица1[[#This Row],[lподв_min, мм]]</f>
        <v>0</v>
      </c>
      <c r="CX2918" s="17">
        <f>CW3357-Таблица1[[#This Row],[Суммарная длина каната]]</f>
        <v>-2534431</v>
      </c>
    </row>
    <row r="2919" spans="74:102" x14ac:dyDescent="0.25">
      <c r="BV2919" s="14">
        <f>Таблица1[[#This Row],[Lкан_леб,мм]]</f>
        <v>0</v>
      </c>
      <c r="BW2919" s="50">
        <f>Таблица1[[#This Row],[угол обхв4]]+Таблица1[[#This Row],[Lдуг 3,мм]]</f>
        <v>0</v>
      </c>
      <c r="BX2919" s="54">
        <f>Таблица1[[#This Row],[угол обхв5]]+Таблица1[[#This Row],[Y5, мм]]</f>
        <v>0</v>
      </c>
      <c r="BY2919" s="14">
        <f>Таблица1[[#This Row],[угол обхв6]]+Таблица1[[#This Row],[Lдуг 4,мм]]</f>
        <v>0</v>
      </c>
      <c r="BZ2919" s="14">
        <f>Таблица1[[#This Row],[Т1]]+Таблица1[[#This Row],[X6, мм]]</f>
        <v>0</v>
      </c>
      <c r="CA2919" s="14">
        <f>Таблица1[[#This Row],[Т2]]+Таблица1[[#This Row],[Lдуг 5,мм]]</f>
        <v>0</v>
      </c>
      <c r="CB2919" s="14">
        <f>Таблица1[[#This Row],[Т3]]+Таблица1[[#This Row],[Y6, мм]]</f>
        <v>0</v>
      </c>
      <c r="CC2919" s="14">
        <f>Таблица1[[#This Row],[Т4]]+Таблица1[[#This Row],[Lдуг 6,мм]]</f>
        <v>0</v>
      </c>
      <c r="CD2919" s="14">
        <f>Таблица1[[#This Row],[Т5]]+Таблица1[[#This Row],[Lдуг 1,мм]]</f>
        <v>0</v>
      </c>
      <c r="CE2919" s="14">
        <f>Таблица1[[#This Row],[Т6]]+Таблица1[[#This Row],[Lпрям1, мм]]</f>
        <v>0</v>
      </c>
      <c r="CF2919" s="15">
        <f>Таблица1[[#This Row],[Т7]]+Таблица1[[#This Row],[Lдуг 2,мм]]</f>
        <v>0</v>
      </c>
      <c r="CG2919" s="14">
        <f>Таблица1[[#This Row],[Т8]]+Таблица1[[#This Row],[Lпрям2, мм]]</f>
        <v>0</v>
      </c>
      <c r="CH2919" s="14">
        <f>Таблица1[[#This Row],[Т9]]-Таблица1[[#This Row],[Т9]]</f>
        <v>0</v>
      </c>
      <c r="CI2919" s="50">
        <f>Таблица1[[#This Row],[Т9]]-Таблица1[[#This Row],[Т8]]</f>
        <v>0</v>
      </c>
      <c r="CJ2919" s="54">
        <f>Таблица1[[#This Row],[Т9]]-Таблица1[[#This Row],[Т7]]</f>
        <v>0</v>
      </c>
      <c r="CK2919" s="14">
        <f>Таблица1[[#This Row],[Т9]]-Таблица1[[#This Row],[Т6]]</f>
        <v>0</v>
      </c>
      <c r="CL2919" s="14">
        <f>Таблица1[[#This Row],[Т9]]-Таблица1[[#This Row],[Т5]]</f>
        <v>0</v>
      </c>
      <c r="CM2919" s="14">
        <f>Таблица1[[#This Row],[Т9]]-Таблица1[[#This Row],[Т4]]</f>
        <v>0</v>
      </c>
      <c r="CN2919" s="14">
        <f>Таблица1[[#This Row],[Т9]]-Таблица1[[#This Row],[Т3]]</f>
        <v>0</v>
      </c>
      <c r="CO2919" s="14">
        <f>Таблица1[[#This Row],[Т9]]-Таблица1[[#This Row],[Т2]]</f>
        <v>0</v>
      </c>
      <c r="CP2919" s="14">
        <f>Таблица1[[#This Row],[Т9]]-Таблица1[[#This Row],[Т1]]</f>
        <v>0</v>
      </c>
      <c r="CQ2919" s="14">
        <f>Таблица1[[#This Row],[Т9]]-Таблица1[[#This Row],[угол обхв6]]</f>
        <v>0</v>
      </c>
      <c r="CR2919" s="14">
        <f>Таблица1[[#This Row],[Т9]]-Таблица1[[#This Row],[угол обхв5]]</f>
        <v>0</v>
      </c>
      <c r="CS2919" s="14">
        <f>Таблица1[[#This Row],[Т9]]-Таблица1[[#This Row],[угол обхв4]]</f>
        <v>0</v>
      </c>
      <c r="CT2919" s="14">
        <f>Таблица1[[#This Row],[Lкан_прям, мм]]+Таблица1[[#This Row],[Lкан_дуг, мм]]+Таблица1[[#This Row],[Lкан_леб,мм]]</f>
        <v>0</v>
      </c>
      <c r="CU2919" s="16">
        <f>Таблица1[[#This Row],[Lкан_леб,мм]]</f>
        <v>0</v>
      </c>
      <c r="CV2919" s="14">
        <f>2534431-(Таблица1[[#This Row],[Т23]]+Таблица1[[#This Row],[угол обхв3]])</f>
        <v>2534431</v>
      </c>
      <c r="CW2919" s="50">
        <f>SUM(X2919:AC2919,AD2919:AI2919)-Таблица1[[#This Row],[lподв_min, мм]]</f>
        <v>0</v>
      </c>
      <c r="CX2919" s="17">
        <f>CW3358-Таблица1[[#This Row],[Суммарная длина каната]]</f>
        <v>-2534431</v>
      </c>
    </row>
    <row r="2920" spans="74:102" x14ac:dyDescent="0.25">
      <c r="BV2920" s="14">
        <f>Таблица1[[#This Row],[Lкан_леб,мм]]</f>
        <v>0</v>
      </c>
      <c r="BW2920" s="50">
        <f>Таблица1[[#This Row],[угол обхв4]]+Таблица1[[#This Row],[Lдуг 3,мм]]</f>
        <v>0</v>
      </c>
      <c r="BX2920" s="54">
        <f>Таблица1[[#This Row],[угол обхв5]]+Таблица1[[#This Row],[Y5, мм]]</f>
        <v>0</v>
      </c>
      <c r="BY2920" s="14">
        <f>Таблица1[[#This Row],[угол обхв6]]+Таблица1[[#This Row],[Lдуг 4,мм]]</f>
        <v>0</v>
      </c>
      <c r="BZ2920" s="14">
        <f>Таблица1[[#This Row],[Т1]]+Таблица1[[#This Row],[X6, мм]]</f>
        <v>0</v>
      </c>
      <c r="CA2920" s="14">
        <f>Таблица1[[#This Row],[Т2]]+Таблица1[[#This Row],[Lдуг 5,мм]]</f>
        <v>0</v>
      </c>
      <c r="CB2920" s="14">
        <f>Таблица1[[#This Row],[Т3]]+Таблица1[[#This Row],[Y6, мм]]</f>
        <v>0</v>
      </c>
      <c r="CC2920" s="14">
        <f>Таблица1[[#This Row],[Т4]]+Таблица1[[#This Row],[Lдуг 6,мм]]</f>
        <v>0</v>
      </c>
      <c r="CD2920" s="14">
        <f>Таблица1[[#This Row],[Т5]]+Таблица1[[#This Row],[Lдуг 1,мм]]</f>
        <v>0</v>
      </c>
      <c r="CE2920" s="14">
        <f>Таблица1[[#This Row],[Т6]]+Таблица1[[#This Row],[Lпрям1, мм]]</f>
        <v>0</v>
      </c>
      <c r="CF2920" s="15">
        <f>Таблица1[[#This Row],[Т7]]+Таблица1[[#This Row],[Lдуг 2,мм]]</f>
        <v>0</v>
      </c>
      <c r="CG2920" s="14">
        <f>Таблица1[[#This Row],[Т8]]+Таблица1[[#This Row],[Lпрям2, мм]]</f>
        <v>0</v>
      </c>
      <c r="CH2920" s="14">
        <f>Таблица1[[#This Row],[Т9]]-Таблица1[[#This Row],[Т9]]</f>
        <v>0</v>
      </c>
      <c r="CI2920" s="50">
        <f>Таблица1[[#This Row],[Т9]]-Таблица1[[#This Row],[Т8]]</f>
        <v>0</v>
      </c>
      <c r="CJ2920" s="54">
        <f>Таблица1[[#This Row],[Т9]]-Таблица1[[#This Row],[Т7]]</f>
        <v>0</v>
      </c>
      <c r="CK2920" s="14">
        <f>Таблица1[[#This Row],[Т9]]-Таблица1[[#This Row],[Т6]]</f>
        <v>0</v>
      </c>
      <c r="CL2920" s="14">
        <f>Таблица1[[#This Row],[Т9]]-Таблица1[[#This Row],[Т5]]</f>
        <v>0</v>
      </c>
      <c r="CM2920" s="14">
        <f>Таблица1[[#This Row],[Т9]]-Таблица1[[#This Row],[Т4]]</f>
        <v>0</v>
      </c>
      <c r="CN2920" s="14">
        <f>Таблица1[[#This Row],[Т9]]-Таблица1[[#This Row],[Т3]]</f>
        <v>0</v>
      </c>
      <c r="CO2920" s="14">
        <f>Таблица1[[#This Row],[Т9]]-Таблица1[[#This Row],[Т2]]</f>
        <v>0</v>
      </c>
      <c r="CP2920" s="14">
        <f>Таблица1[[#This Row],[Т9]]-Таблица1[[#This Row],[Т1]]</f>
        <v>0</v>
      </c>
      <c r="CQ2920" s="14">
        <f>Таблица1[[#This Row],[Т9]]-Таблица1[[#This Row],[угол обхв6]]</f>
        <v>0</v>
      </c>
      <c r="CR2920" s="14">
        <f>Таблица1[[#This Row],[Т9]]-Таблица1[[#This Row],[угол обхв5]]</f>
        <v>0</v>
      </c>
      <c r="CS2920" s="14">
        <f>Таблица1[[#This Row],[Т9]]-Таблица1[[#This Row],[угол обхв4]]</f>
        <v>0</v>
      </c>
      <c r="CT2920" s="14">
        <f>Таблица1[[#This Row],[Lкан_прям, мм]]+Таблица1[[#This Row],[Lкан_дуг, мм]]+Таблица1[[#This Row],[Lкан_леб,мм]]</f>
        <v>0</v>
      </c>
      <c r="CU2920" s="16">
        <f>Таблица1[[#This Row],[Lкан_леб,мм]]</f>
        <v>0</v>
      </c>
      <c r="CV2920" s="14">
        <f>2534431-(Таблица1[[#This Row],[Т23]]+Таблица1[[#This Row],[угол обхв3]])</f>
        <v>2534431</v>
      </c>
      <c r="CW2920" s="50">
        <f>SUM(X2920:AC2920,AD2920:AI2920)-Таблица1[[#This Row],[lподв_min, мм]]</f>
        <v>0</v>
      </c>
      <c r="CX2920" s="17">
        <f>CW3359-Таблица1[[#This Row],[Суммарная длина каната]]</f>
        <v>-2534431</v>
      </c>
    </row>
    <row r="2921" spans="74:102" x14ac:dyDescent="0.25">
      <c r="BV2921" s="14">
        <f>Таблица1[[#This Row],[Lкан_леб,мм]]</f>
        <v>0</v>
      </c>
      <c r="BW2921" s="50">
        <f>Таблица1[[#This Row],[угол обхв4]]+Таблица1[[#This Row],[Lдуг 3,мм]]</f>
        <v>0</v>
      </c>
      <c r="BX2921" s="54">
        <f>Таблица1[[#This Row],[угол обхв5]]+Таблица1[[#This Row],[Y5, мм]]</f>
        <v>0</v>
      </c>
      <c r="BY2921" s="14">
        <f>Таблица1[[#This Row],[угол обхв6]]+Таблица1[[#This Row],[Lдуг 4,мм]]</f>
        <v>0</v>
      </c>
      <c r="BZ2921" s="14">
        <f>Таблица1[[#This Row],[Т1]]+Таблица1[[#This Row],[X6, мм]]</f>
        <v>0</v>
      </c>
      <c r="CA2921" s="14">
        <f>Таблица1[[#This Row],[Т2]]+Таблица1[[#This Row],[Lдуг 5,мм]]</f>
        <v>0</v>
      </c>
      <c r="CB2921" s="14">
        <f>Таблица1[[#This Row],[Т3]]+Таблица1[[#This Row],[Y6, мм]]</f>
        <v>0</v>
      </c>
      <c r="CC2921" s="14">
        <f>Таблица1[[#This Row],[Т4]]+Таблица1[[#This Row],[Lдуг 6,мм]]</f>
        <v>0</v>
      </c>
      <c r="CD2921" s="14">
        <f>Таблица1[[#This Row],[Т5]]+Таблица1[[#This Row],[Lдуг 1,мм]]</f>
        <v>0</v>
      </c>
      <c r="CE2921" s="14">
        <f>Таблица1[[#This Row],[Т6]]+Таблица1[[#This Row],[Lпрям1, мм]]</f>
        <v>0</v>
      </c>
      <c r="CF2921" s="15">
        <f>Таблица1[[#This Row],[Т7]]+Таблица1[[#This Row],[Lдуг 2,мм]]</f>
        <v>0</v>
      </c>
      <c r="CG2921" s="14">
        <f>Таблица1[[#This Row],[Т8]]+Таблица1[[#This Row],[Lпрям2, мм]]</f>
        <v>0</v>
      </c>
      <c r="CH2921" s="14">
        <f>Таблица1[[#This Row],[Т9]]-Таблица1[[#This Row],[Т9]]</f>
        <v>0</v>
      </c>
      <c r="CI2921" s="50">
        <f>Таблица1[[#This Row],[Т9]]-Таблица1[[#This Row],[Т8]]</f>
        <v>0</v>
      </c>
      <c r="CJ2921" s="54">
        <f>Таблица1[[#This Row],[Т9]]-Таблица1[[#This Row],[Т7]]</f>
        <v>0</v>
      </c>
      <c r="CK2921" s="14">
        <f>Таблица1[[#This Row],[Т9]]-Таблица1[[#This Row],[Т6]]</f>
        <v>0</v>
      </c>
      <c r="CL2921" s="14">
        <f>Таблица1[[#This Row],[Т9]]-Таблица1[[#This Row],[Т5]]</f>
        <v>0</v>
      </c>
      <c r="CM2921" s="14">
        <f>Таблица1[[#This Row],[Т9]]-Таблица1[[#This Row],[Т4]]</f>
        <v>0</v>
      </c>
      <c r="CN2921" s="14">
        <f>Таблица1[[#This Row],[Т9]]-Таблица1[[#This Row],[Т3]]</f>
        <v>0</v>
      </c>
      <c r="CO2921" s="14">
        <f>Таблица1[[#This Row],[Т9]]-Таблица1[[#This Row],[Т2]]</f>
        <v>0</v>
      </c>
      <c r="CP2921" s="14">
        <f>Таблица1[[#This Row],[Т9]]-Таблица1[[#This Row],[Т1]]</f>
        <v>0</v>
      </c>
      <c r="CQ2921" s="14">
        <f>Таблица1[[#This Row],[Т9]]-Таблица1[[#This Row],[угол обхв6]]</f>
        <v>0</v>
      </c>
      <c r="CR2921" s="14">
        <f>Таблица1[[#This Row],[Т9]]-Таблица1[[#This Row],[угол обхв5]]</f>
        <v>0</v>
      </c>
      <c r="CS2921" s="14">
        <f>Таблица1[[#This Row],[Т9]]-Таблица1[[#This Row],[угол обхв4]]</f>
        <v>0</v>
      </c>
      <c r="CT2921" s="14">
        <f>Таблица1[[#This Row],[Lкан_прям, мм]]+Таблица1[[#This Row],[Lкан_дуг, мм]]+Таблица1[[#This Row],[Lкан_леб,мм]]</f>
        <v>0</v>
      </c>
      <c r="CU2921" s="16">
        <f>Таблица1[[#This Row],[Lкан_леб,мм]]</f>
        <v>0</v>
      </c>
      <c r="CV2921" s="14">
        <f>2534431-(Таблица1[[#This Row],[Т23]]+Таблица1[[#This Row],[угол обхв3]])</f>
        <v>2534431</v>
      </c>
      <c r="CW2921" s="50">
        <f>SUM(X2921:AC2921,AD2921:AI2921)-Таблица1[[#This Row],[lподв_min, мм]]</f>
        <v>0</v>
      </c>
      <c r="CX2921" s="17">
        <f>CW3360-Таблица1[[#This Row],[Суммарная длина каната]]</f>
        <v>-2534431</v>
      </c>
    </row>
    <row r="2922" spans="74:102" x14ac:dyDescent="0.25">
      <c r="BV2922" s="14">
        <f>Таблица1[[#This Row],[Lкан_леб,мм]]</f>
        <v>0</v>
      </c>
      <c r="BW2922" s="50">
        <f>Таблица1[[#This Row],[угол обхв4]]+Таблица1[[#This Row],[Lдуг 3,мм]]</f>
        <v>0</v>
      </c>
      <c r="BX2922" s="54">
        <f>Таблица1[[#This Row],[угол обхв5]]+Таблица1[[#This Row],[Y5, мм]]</f>
        <v>0</v>
      </c>
      <c r="BY2922" s="14">
        <f>Таблица1[[#This Row],[угол обхв6]]+Таблица1[[#This Row],[Lдуг 4,мм]]</f>
        <v>0</v>
      </c>
      <c r="BZ2922" s="14">
        <f>Таблица1[[#This Row],[Т1]]+Таблица1[[#This Row],[X6, мм]]</f>
        <v>0</v>
      </c>
      <c r="CA2922" s="14">
        <f>Таблица1[[#This Row],[Т2]]+Таблица1[[#This Row],[Lдуг 5,мм]]</f>
        <v>0</v>
      </c>
      <c r="CB2922" s="14">
        <f>Таблица1[[#This Row],[Т3]]+Таблица1[[#This Row],[Y6, мм]]</f>
        <v>0</v>
      </c>
      <c r="CC2922" s="14">
        <f>Таблица1[[#This Row],[Т4]]+Таблица1[[#This Row],[Lдуг 6,мм]]</f>
        <v>0</v>
      </c>
      <c r="CD2922" s="14">
        <f>Таблица1[[#This Row],[Т5]]+Таблица1[[#This Row],[Lдуг 1,мм]]</f>
        <v>0</v>
      </c>
      <c r="CE2922" s="14">
        <f>Таблица1[[#This Row],[Т6]]+Таблица1[[#This Row],[Lпрям1, мм]]</f>
        <v>0</v>
      </c>
      <c r="CF2922" s="15">
        <f>Таблица1[[#This Row],[Т7]]+Таблица1[[#This Row],[Lдуг 2,мм]]</f>
        <v>0</v>
      </c>
      <c r="CG2922" s="14">
        <f>Таблица1[[#This Row],[Т8]]+Таблица1[[#This Row],[Lпрям2, мм]]</f>
        <v>0</v>
      </c>
      <c r="CH2922" s="14">
        <f>Таблица1[[#This Row],[Т9]]-Таблица1[[#This Row],[Т9]]</f>
        <v>0</v>
      </c>
      <c r="CI2922" s="50">
        <f>Таблица1[[#This Row],[Т9]]-Таблица1[[#This Row],[Т8]]</f>
        <v>0</v>
      </c>
      <c r="CJ2922" s="54">
        <f>Таблица1[[#This Row],[Т9]]-Таблица1[[#This Row],[Т7]]</f>
        <v>0</v>
      </c>
      <c r="CK2922" s="14">
        <f>Таблица1[[#This Row],[Т9]]-Таблица1[[#This Row],[Т6]]</f>
        <v>0</v>
      </c>
      <c r="CL2922" s="14">
        <f>Таблица1[[#This Row],[Т9]]-Таблица1[[#This Row],[Т5]]</f>
        <v>0</v>
      </c>
      <c r="CM2922" s="14">
        <f>Таблица1[[#This Row],[Т9]]-Таблица1[[#This Row],[Т4]]</f>
        <v>0</v>
      </c>
      <c r="CN2922" s="14">
        <f>Таблица1[[#This Row],[Т9]]-Таблица1[[#This Row],[Т3]]</f>
        <v>0</v>
      </c>
      <c r="CO2922" s="14">
        <f>Таблица1[[#This Row],[Т9]]-Таблица1[[#This Row],[Т2]]</f>
        <v>0</v>
      </c>
      <c r="CP2922" s="14">
        <f>Таблица1[[#This Row],[Т9]]-Таблица1[[#This Row],[Т1]]</f>
        <v>0</v>
      </c>
      <c r="CQ2922" s="14">
        <f>Таблица1[[#This Row],[Т9]]-Таблица1[[#This Row],[угол обхв6]]</f>
        <v>0</v>
      </c>
      <c r="CR2922" s="14">
        <f>Таблица1[[#This Row],[Т9]]-Таблица1[[#This Row],[угол обхв5]]</f>
        <v>0</v>
      </c>
      <c r="CS2922" s="14">
        <f>Таблица1[[#This Row],[Т9]]-Таблица1[[#This Row],[угол обхв4]]</f>
        <v>0</v>
      </c>
      <c r="CT2922" s="14">
        <f>Таблица1[[#This Row],[Lкан_прям, мм]]+Таблица1[[#This Row],[Lкан_дуг, мм]]+Таблица1[[#This Row],[Lкан_леб,мм]]</f>
        <v>0</v>
      </c>
      <c r="CU2922" s="16">
        <f>Таблица1[[#This Row],[Lкан_леб,мм]]</f>
        <v>0</v>
      </c>
      <c r="CV2922" s="14">
        <f>2534431-(Таблица1[[#This Row],[Т23]]+Таблица1[[#This Row],[угол обхв3]])</f>
        <v>2534431</v>
      </c>
      <c r="CW2922" s="50">
        <f>SUM(X2922:AC2922,AD2922:AI2922)-Таблица1[[#This Row],[lподв_min, мм]]</f>
        <v>0</v>
      </c>
      <c r="CX2922" s="17">
        <f>CW3361-Таблица1[[#This Row],[Суммарная длина каната]]</f>
        <v>-2534431</v>
      </c>
    </row>
    <row r="2923" spans="74:102" x14ac:dyDescent="0.25">
      <c r="BV2923" s="14">
        <f>Таблица1[[#This Row],[Lкан_леб,мм]]</f>
        <v>0</v>
      </c>
      <c r="BW2923" s="50">
        <f>Таблица1[[#This Row],[угол обхв4]]+Таблица1[[#This Row],[Lдуг 3,мм]]</f>
        <v>0</v>
      </c>
      <c r="BX2923" s="54">
        <f>Таблица1[[#This Row],[угол обхв5]]+Таблица1[[#This Row],[Y5, мм]]</f>
        <v>0</v>
      </c>
      <c r="BY2923" s="14">
        <f>Таблица1[[#This Row],[угол обхв6]]+Таблица1[[#This Row],[Lдуг 4,мм]]</f>
        <v>0</v>
      </c>
      <c r="BZ2923" s="14">
        <f>Таблица1[[#This Row],[Т1]]+Таблица1[[#This Row],[X6, мм]]</f>
        <v>0</v>
      </c>
      <c r="CA2923" s="14">
        <f>Таблица1[[#This Row],[Т2]]+Таблица1[[#This Row],[Lдуг 5,мм]]</f>
        <v>0</v>
      </c>
      <c r="CB2923" s="14">
        <f>Таблица1[[#This Row],[Т3]]+Таблица1[[#This Row],[Y6, мм]]</f>
        <v>0</v>
      </c>
      <c r="CC2923" s="14">
        <f>Таблица1[[#This Row],[Т4]]+Таблица1[[#This Row],[Lдуг 6,мм]]</f>
        <v>0</v>
      </c>
      <c r="CD2923" s="14">
        <f>Таблица1[[#This Row],[Т5]]+Таблица1[[#This Row],[Lдуг 1,мм]]</f>
        <v>0</v>
      </c>
      <c r="CE2923" s="14">
        <f>Таблица1[[#This Row],[Т6]]+Таблица1[[#This Row],[Lпрям1, мм]]</f>
        <v>0</v>
      </c>
      <c r="CF2923" s="15">
        <f>Таблица1[[#This Row],[Т7]]+Таблица1[[#This Row],[Lдуг 2,мм]]</f>
        <v>0</v>
      </c>
      <c r="CG2923" s="14">
        <f>Таблица1[[#This Row],[Т8]]+Таблица1[[#This Row],[Lпрям2, мм]]</f>
        <v>0</v>
      </c>
      <c r="CH2923" s="14">
        <f>Таблица1[[#This Row],[Т9]]-Таблица1[[#This Row],[Т9]]</f>
        <v>0</v>
      </c>
      <c r="CI2923" s="50">
        <f>Таблица1[[#This Row],[Т9]]-Таблица1[[#This Row],[Т8]]</f>
        <v>0</v>
      </c>
      <c r="CJ2923" s="54">
        <f>Таблица1[[#This Row],[Т9]]-Таблица1[[#This Row],[Т7]]</f>
        <v>0</v>
      </c>
      <c r="CK2923" s="14">
        <f>Таблица1[[#This Row],[Т9]]-Таблица1[[#This Row],[Т6]]</f>
        <v>0</v>
      </c>
      <c r="CL2923" s="14">
        <f>Таблица1[[#This Row],[Т9]]-Таблица1[[#This Row],[Т5]]</f>
        <v>0</v>
      </c>
      <c r="CM2923" s="14">
        <f>Таблица1[[#This Row],[Т9]]-Таблица1[[#This Row],[Т4]]</f>
        <v>0</v>
      </c>
      <c r="CN2923" s="14">
        <f>Таблица1[[#This Row],[Т9]]-Таблица1[[#This Row],[Т3]]</f>
        <v>0</v>
      </c>
      <c r="CO2923" s="14">
        <f>Таблица1[[#This Row],[Т9]]-Таблица1[[#This Row],[Т2]]</f>
        <v>0</v>
      </c>
      <c r="CP2923" s="14">
        <f>Таблица1[[#This Row],[Т9]]-Таблица1[[#This Row],[Т1]]</f>
        <v>0</v>
      </c>
      <c r="CQ2923" s="14">
        <f>Таблица1[[#This Row],[Т9]]-Таблица1[[#This Row],[угол обхв6]]</f>
        <v>0</v>
      </c>
      <c r="CR2923" s="14">
        <f>Таблица1[[#This Row],[Т9]]-Таблица1[[#This Row],[угол обхв5]]</f>
        <v>0</v>
      </c>
      <c r="CS2923" s="14">
        <f>Таблица1[[#This Row],[Т9]]-Таблица1[[#This Row],[угол обхв4]]</f>
        <v>0</v>
      </c>
      <c r="CT2923" s="14">
        <f>Таблица1[[#This Row],[Lкан_прям, мм]]+Таблица1[[#This Row],[Lкан_дуг, мм]]+Таблица1[[#This Row],[Lкан_леб,мм]]</f>
        <v>0</v>
      </c>
      <c r="CU2923" s="16">
        <f>Таблица1[[#This Row],[Lкан_леб,мм]]</f>
        <v>0</v>
      </c>
      <c r="CV2923" s="14">
        <f>2534431-(Таблица1[[#This Row],[Т23]]+Таблица1[[#This Row],[угол обхв3]])</f>
        <v>2534431</v>
      </c>
      <c r="CW2923" s="50">
        <f>SUM(X2923:AC2923,AD2923:AI2923)-Таблица1[[#This Row],[lподв_min, мм]]</f>
        <v>0</v>
      </c>
      <c r="CX2923" s="17">
        <f>CW3362-Таблица1[[#This Row],[Суммарная длина каната]]</f>
        <v>-2534431</v>
      </c>
    </row>
    <row r="2924" spans="74:102" x14ac:dyDescent="0.25">
      <c r="BV2924" s="14">
        <f>Таблица1[[#This Row],[Lкан_леб,мм]]</f>
        <v>0</v>
      </c>
      <c r="BW2924" s="50">
        <f>Таблица1[[#This Row],[угол обхв4]]+Таблица1[[#This Row],[Lдуг 3,мм]]</f>
        <v>0</v>
      </c>
      <c r="BX2924" s="54">
        <f>Таблица1[[#This Row],[угол обхв5]]+Таблица1[[#This Row],[Y5, мм]]</f>
        <v>0</v>
      </c>
      <c r="BY2924" s="14">
        <f>Таблица1[[#This Row],[угол обхв6]]+Таблица1[[#This Row],[Lдуг 4,мм]]</f>
        <v>0</v>
      </c>
      <c r="BZ2924" s="14">
        <f>Таблица1[[#This Row],[Т1]]+Таблица1[[#This Row],[X6, мм]]</f>
        <v>0</v>
      </c>
      <c r="CA2924" s="14">
        <f>Таблица1[[#This Row],[Т2]]+Таблица1[[#This Row],[Lдуг 5,мм]]</f>
        <v>0</v>
      </c>
      <c r="CB2924" s="14">
        <f>Таблица1[[#This Row],[Т3]]+Таблица1[[#This Row],[Y6, мм]]</f>
        <v>0</v>
      </c>
      <c r="CC2924" s="14">
        <f>Таблица1[[#This Row],[Т4]]+Таблица1[[#This Row],[Lдуг 6,мм]]</f>
        <v>0</v>
      </c>
      <c r="CD2924" s="14">
        <f>Таблица1[[#This Row],[Т5]]+Таблица1[[#This Row],[Lдуг 1,мм]]</f>
        <v>0</v>
      </c>
      <c r="CE2924" s="14">
        <f>Таблица1[[#This Row],[Т6]]+Таблица1[[#This Row],[Lпрям1, мм]]</f>
        <v>0</v>
      </c>
      <c r="CF2924" s="15">
        <f>Таблица1[[#This Row],[Т7]]+Таблица1[[#This Row],[Lдуг 2,мм]]</f>
        <v>0</v>
      </c>
      <c r="CG2924" s="14">
        <f>Таблица1[[#This Row],[Т8]]+Таблица1[[#This Row],[Lпрям2, мм]]</f>
        <v>0</v>
      </c>
      <c r="CH2924" s="14">
        <f>Таблица1[[#This Row],[Т9]]-Таблица1[[#This Row],[Т9]]</f>
        <v>0</v>
      </c>
      <c r="CI2924" s="50">
        <f>Таблица1[[#This Row],[Т9]]-Таблица1[[#This Row],[Т8]]</f>
        <v>0</v>
      </c>
      <c r="CJ2924" s="54">
        <f>Таблица1[[#This Row],[Т9]]-Таблица1[[#This Row],[Т7]]</f>
        <v>0</v>
      </c>
      <c r="CK2924" s="14">
        <f>Таблица1[[#This Row],[Т9]]-Таблица1[[#This Row],[Т6]]</f>
        <v>0</v>
      </c>
      <c r="CL2924" s="14">
        <f>Таблица1[[#This Row],[Т9]]-Таблица1[[#This Row],[Т5]]</f>
        <v>0</v>
      </c>
      <c r="CM2924" s="14">
        <f>Таблица1[[#This Row],[Т9]]-Таблица1[[#This Row],[Т4]]</f>
        <v>0</v>
      </c>
      <c r="CN2924" s="14">
        <f>Таблица1[[#This Row],[Т9]]-Таблица1[[#This Row],[Т3]]</f>
        <v>0</v>
      </c>
      <c r="CO2924" s="14">
        <f>Таблица1[[#This Row],[Т9]]-Таблица1[[#This Row],[Т2]]</f>
        <v>0</v>
      </c>
      <c r="CP2924" s="14">
        <f>Таблица1[[#This Row],[Т9]]-Таблица1[[#This Row],[Т1]]</f>
        <v>0</v>
      </c>
      <c r="CQ2924" s="14">
        <f>Таблица1[[#This Row],[Т9]]-Таблица1[[#This Row],[угол обхв6]]</f>
        <v>0</v>
      </c>
      <c r="CR2924" s="14">
        <f>Таблица1[[#This Row],[Т9]]-Таблица1[[#This Row],[угол обхв5]]</f>
        <v>0</v>
      </c>
      <c r="CS2924" s="14">
        <f>Таблица1[[#This Row],[Т9]]-Таблица1[[#This Row],[угол обхв4]]</f>
        <v>0</v>
      </c>
      <c r="CT2924" s="14">
        <f>Таблица1[[#This Row],[Lкан_прям, мм]]+Таблица1[[#This Row],[Lкан_дуг, мм]]+Таблица1[[#This Row],[Lкан_леб,мм]]</f>
        <v>0</v>
      </c>
      <c r="CU2924" s="16">
        <f>Таблица1[[#This Row],[Lкан_леб,мм]]</f>
        <v>0</v>
      </c>
      <c r="CV2924" s="14">
        <f>2534431-(Таблица1[[#This Row],[Т23]]+Таблица1[[#This Row],[угол обхв3]])</f>
        <v>2534431</v>
      </c>
      <c r="CW2924" s="50">
        <f>SUM(X2924:AC2924,AD2924:AI2924)-Таблица1[[#This Row],[lподв_min, мм]]</f>
        <v>0</v>
      </c>
      <c r="CX2924" s="17">
        <f>CW3363-Таблица1[[#This Row],[Суммарная длина каната]]</f>
        <v>-2534431</v>
      </c>
    </row>
    <row r="2925" spans="74:102" x14ac:dyDescent="0.25">
      <c r="BV2925" s="14">
        <f>Таблица1[[#This Row],[Lкан_леб,мм]]</f>
        <v>0</v>
      </c>
      <c r="BW2925" s="50">
        <f>Таблица1[[#This Row],[угол обхв4]]+Таблица1[[#This Row],[Lдуг 3,мм]]</f>
        <v>0</v>
      </c>
      <c r="BX2925" s="54">
        <f>Таблица1[[#This Row],[угол обхв5]]+Таблица1[[#This Row],[Y5, мм]]</f>
        <v>0</v>
      </c>
      <c r="BY2925" s="14">
        <f>Таблица1[[#This Row],[угол обхв6]]+Таблица1[[#This Row],[Lдуг 4,мм]]</f>
        <v>0</v>
      </c>
      <c r="BZ2925" s="14">
        <f>Таблица1[[#This Row],[Т1]]+Таблица1[[#This Row],[X6, мм]]</f>
        <v>0</v>
      </c>
      <c r="CA2925" s="14">
        <f>Таблица1[[#This Row],[Т2]]+Таблица1[[#This Row],[Lдуг 5,мм]]</f>
        <v>0</v>
      </c>
      <c r="CB2925" s="14">
        <f>Таблица1[[#This Row],[Т3]]+Таблица1[[#This Row],[Y6, мм]]</f>
        <v>0</v>
      </c>
      <c r="CC2925" s="14">
        <f>Таблица1[[#This Row],[Т4]]+Таблица1[[#This Row],[Lдуг 6,мм]]</f>
        <v>0</v>
      </c>
      <c r="CD2925" s="14">
        <f>Таблица1[[#This Row],[Т5]]+Таблица1[[#This Row],[Lдуг 1,мм]]</f>
        <v>0</v>
      </c>
      <c r="CE2925" s="14">
        <f>Таблица1[[#This Row],[Т6]]+Таблица1[[#This Row],[Lпрям1, мм]]</f>
        <v>0</v>
      </c>
      <c r="CF2925" s="15">
        <f>Таблица1[[#This Row],[Т7]]+Таблица1[[#This Row],[Lдуг 2,мм]]</f>
        <v>0</v>
      </c>
      <c r="CG2925" s="14">
        <f>Таблица1[[#This Row],[Т8]]+Таблица1[[#This Row],[Lпрям2, мм]]</f>
        <v>0</v>
      </c>
      <c r="CH2925" s="14">
        <f>Таблица1[[#This Row],[Т9]]-Таблица1[[#This Row],[Т9]]</f>
        <v>0</v>
      </c>
      <c r="CI2925" s="50">
        <f>Таблица1[[#This Row],[Т9]]-Таблица1[[#This Row],[Т8]]</f>
        <v>0</v>
      </c>
      <c r="CJ2925" s="54">
        <f>Таблица1[[#This Row],[Т9]]-Таблица1[[#This Row],[Т7]]</f>
        <v>0</v>
      </c>
      <c r="CK2925" s="14">
        <f>Таблица1[[#This Row],[Т9]]-Таблица1[[#This Row],[Т6]]</f>
        <v>0</v>
      </c>
      <c r="CL2925" s="14">
        <f>Таблица1[[#This Row],[Т9]]-Таблица1[[#This Row],[Т5]]</f>
        <v>0</v>
      </c>
      <c r="CM2925" s="14">
        <f>Таблица1[[#This Row],[Т9]]-Таблица1[[#This Row],[Т4]]</f>
        <v>0</v>
      </c>
      <c r="CN2925" s="14">
        <f>Таблица1[[#This Row],[Т9]]-Таблица1[[#This Row],[Т3]]</f>
        <v>0</v>
      </c>
      <c r="CO2925" s="14">
        <f>Таблица1[[#This Row],[Т9]]-Таблица1[[#This Row],[Т2]]</f>
        <v>0</v>
      </c>
      <c r="CP2925" s="14">
        <f>Таблица1[[#This Row],[Т9]]-Таблица1[[#This Row],[Т1]]</f>
        <v>0</v>
      </c>
      <c r="CQ2925" s="14">
        <f>Таблица1[[#This Row],[Т9]]-Таблица1[[#This Row],[угол обхв6]]</f>
        <v>0</v>
      </c>
      <c r="CR2925" s="14">
        <f>Таблица1[[#This Row],[Т9]]-Таблица1[[#This Row],[угол обхв5]]</f>
        <v>0</v>
      </c>
      <c r="CS2925" s="14">
        <f>Таблица1[[#This Row],[Т9]]-Таблица1[[#This Row],[угол обхв4]]</f>
        <v>0</v>
      </c>
      <c r="CT2925" s="14">
        <f>Таблица1[[#This Row],[Lкан_прям, мм]]+Таблица1[[#This Row],[Lкан_дуг, мм]]+Таблица1[[#This Row],[Lкан_леб,мм]]</f>
        <v>0</v>
      </c>
      <c r="CU2925" s="16">
        <f>Таблица1[[#This Row],[Lкан_леб,мм]]</f>
        <v>0</v>
      </c>
      <c r="CV2925" s="14">
        <f>2534431-(Таблица1[[#This Row],[Т23]]+Таблица1[[#This Row],[угол обхв3]])</f>
        <v>2534431</v>
      </c>
      <c r="CW2925" s="50">
        <f>SUM(X2925:AC2925,AD2925:AI2925)-Таблица1[[#This Row],[lподв_min, мм]]</f>
        <v>0</v>
      </c>
      <c r="CX2925" s="17">
        <f>CW3364-Таблица1[[#This Row],[Суммарная длина каната]]</f>
        <v>-2534431</v>
      </c>
    </row>
    <row r="2926" spans="74:102" x14ac:dyDescent="0.25">
      <c r="BV2926" s="14">
        <f>Таблица1[[#This Row],[Lкан_леб,мм]]</f>
        <v>0</v>
      </c>
      <c r="BW2926" s="50">
        <f>Таблица1[[#This Row],[угол обхв4]]+Таблица1[[#This Row],[Lдуг 3,мм]]</f>
        <v>0</v>
      </c>
      <c r="BX2926" s="54">
        <f>Таблица1[[#This Row],[угол обхв5]]+Таблица1[[#This Row],[Y5, мм]]</f>
        <v>0</v>
      </c>
      <c r="BY2926" s="14">
        <f>Таблица1[[#This Row],[угол обхв6]]+Таблица1[[#This Row],[Lдуг 4,мм]]</f>
        <v>0</v>
      </c>
      <c r="BZ2926" s="14">
        <f>Таблица1[[#This Row],[Т1]]+Таблица1[[#This Row],[X6, мм]]</f>
        <v>0</v>
      </c>
      <c r="CA2926" s="14">
        <f>Таблица1[[#This Row],[Т2]]+Таблица1[[#This Row],[Lдуг 5,мм]]</f>
        <v>0</v>
      </c>
      <c r="CB2926" s="14">
        <f>Таблица1[[#This Row],[Т3]]+Таблица1[[#This Row],[Y6, мм]]</f>
        <v>0</v>
      </c>
      <c r="CC2926" s="14">
        <f>Таблица1[[#This Row],[Т4]]+Таблица1[[#This Row],[Lдуг 6,мм]]</f>
        <v>0</v>
      </c>
      <c r="CD2926" s="14">
        <f>Таблица1[[#This Row],[Т5]]+Таблица1[[#This Row],[Lдуг 1,мм]]</f>
        <v>0</v>
      </c>
      <c r="CE2926" s="14">
        <f>Таблица1[[#This Row],[Т6]]+Таблица1[[#This Row],[Lпрям1, мм]]</f>
        <v>0</v>
      </c>
      <c r="CF2926" s="15">
        <f>Таблица1[[#This Row],[Т7]]+Таблица1[[#This Row],[Lдуг 2,мм]]</f>
        <v>0</v>
      </c>
      <c r="CG2926" s="14">
        <f>Таблица1[[#This Row],[Т8]]+Таблица1[[#This Row],[Lпрям2, мм]]</f>
        <v>0</v>
      </c>
      <c r="CH2926" s="14">
        <f>Таблица1[[#This Row],[Т9]]-Таблица1[[#This Row],[Т9]]</f>
        <v>0</v>
      </c>
      <c r="CI2926" s="50">
        <f>Таблица1[[#This Row],[Т9]]-Таблица1[[#This Row],[Т8]]</f>
        <v>0</v>
      </c>
      <c r="CJ2926" s="54">
        <f>Таблица1[[#This Row],[Т9]]-Таблица1[[#This Row],[Т7]]</f>
        <v>0</v>
      </c>
      <c r="CK2926" s="14">
        <f>Таблица1[[#This Row],[Т9]]-Таблица1[[#This Row],[Т6]]</f>
        <v>0</v>
      </c>
      <c r="CL2926" s="14">
        <f>Таблица1[[#This Row],[Т9]]-Таблица1[[#This Row],[Т5]]</f>
        <v>0</v>
      </c>
      <c r="CM2926" s="14">
        <f>Таблица1[[#This Row],[Т9]]-Таблица1[[#This Row],[Т4]]</f>
        <v>0</v>
      </c>
      <c r="CN2926" s="14">
        <f>Таблица1[[#This Row],[Т9]]-Таблица1[[#This Row],[Т3]]</f>
        <v>0</v>
      </c>
      <c r="CO2926" s="14">
        <f>Таблица1[[#This Row],[Т9]]-Таблица1[[#This Row],[Т2]]</f>
        <v>0</v>
      </c>
      <c r="CP2926" s="14">
        <f>Таблица1[[#This Row],[Т9]]-Таблица1[[#This Row],[Т1]]</f>
        <v>0</v>
      </c>
      <c r="CQ2926" s="14">
        <f>Таблица1[[#This Row],[Т9]]-Таблица1[[#This Row],[угол обхв6]]</f>
        <v>0</v>
      </c>
      <c r="CR2926" s="14">
        <f>Таблица1[[#This Row],[Т9]]-Таблица1[[#This Row],[угол обхв5]]</f>
        <v>0</v>
      </c>
      <c r="CS2926" s="14">
        <f>Таблица1[[#This Row],[Т9]]-Таблица1[[#This Row],[угол обхв4]]</f>
        <v>0</v>
      </c>
      <c r="CT2926" s="14">
        <f>Таблица1[[#This Row],[Lкан_прям, мм]]+Таблица1[[#This Row],[Lкан_дуг, мм]]+Таблица1[[#This Row],[Lкан_леб,мм]]</f>
        <v>0</v>
      </c>
      <c r="CU2926" s="16">
        <f>Таблица1[[#This Row],[Lкан_леб,мм]]</f>
        <v>0</v>
      </c>
      <c r="CV2926" s="14">
        <f>2534431-(Таблица1[[#This Row],[Т23]]+Таблица1[[#This Row],[угол обхв3]])</f>
        <v>2534431</v>
      </c>
      <c r="CW2926" s="50">
        <f>SUM(X2926:AC2926,AD2926:AI2926)-Таблица1[[#This Row],[lподв_min, мм]]</f>
        <v>0</v>
      </c>
      <c r="CX2926" s="17">
        <f>CW3365-Таблица1[[#This Row],[Суммарная длина каната]]</f>
        <v>-2534431</v>
      </c>
    </row>
    <row r="2927" spans="74:102" x14ac:dyDescent="0.25">
      <c r="BV2927" s="14">
        <f>Таблица1[[#This Row],[Lкан_леб,мм]]</f>
        <v>0</v>
      </c>
      <c r="BW2927" s="50">
        <f>Таблица1[[#This Row],[угол обхв4]]+Таблица1[[#This Row],[Lдуг 3,мм]]</f>
        <v>0</v>
      </c>
      <c r="BX2927" s="54">
        <f>Таблица1[[#This Row],[угол обхв5]]+Таблица1[[#This Row],[Y5, мм]]</f>
        <v>0</v>
      </c>
      <c r="BY2927" s="14">
        <f>Таблица1[[#This Row],[угол обхв6]]+Таблица1[[#This Row],[Lдуг 4,мм]]</f>
        <v>0</v>
      </c>
      <c r="BZ2927" s="14">
        <f>Таблица1[[#This Row],[Т1]]+Таблица1[[#This Row],[X6, мм]]</f>
        <v>0</v>
      </c>
      <c r="CA2927" s="14">
        <f>Таблица1[[#This Row],[Т2]]+Таблица1[[#This Row],[Lдуг 5,мм]]</f>
        <v>0</v>
      </c>
      <c r="CB2927" s="14">
        <f>Таблица1[[#This Row],[Т3]]+Таблица1[[#This Row],[Y6, мм]]</f>
        <v>0</v>
      </c>
      <c r="CC2927" s="14">
        <f>Таблица1[[#This Row],[Т4]]+Таблица1[[#This Row],[Lдуг 6,мм]]</f>
        <v>0</v>
      </c>
      <c r="CD2927" s="14">
        <f>Таблица1[[#This Row],[Т5]]+Таблица1[[#This Row],[Lдуг 1,мм]]</f>
        <v>0</v>
      </c>
      <c r="CE2927" s="14">
        <f>Таблица1[[#This Row],[Т6]]+Таблица1[[#This Row],[Lпрям1, мм]]</f>
        <v>0</v>
      </c>
      <c r="CF2927" s="15">
        <f>Таблица1[[#This Row],[Т7]]+Таблица1[[#This Row],[Lдуг 2,мм]]</f>
        <v>0</v>
      </c>
      <c r="CG2927" s="14">
        <f>Таблица1[[#This Row],[Т8]]+Таблица1[[#This Row],[Lпрям2, мм]]</f>
        <v>0</v>
      </c>
      <c r="CH2927" s="14">
        <f>Таблица1[[#This Row],[Т9]]-Таблица1[[#This Row],[Т9]]</f>
        <v>0</v>
      </c>
      <c r="CI2927" s="50">
        <f>Таблица1[[#This Row],[Т9]]-Таблица1[[#This Row],[Т8]]</f>
        <v>0</v>
      </c>
      <c r="CJ2927" s="54">
        <f>Таблица1[[#This Row],[Т9]]-Таблица1[[#This Row],[Т7]]</f>
        <v>0</v>
      </c>
      <c r="CK2927" s="14">
        <f>Таблица1[[#This Row],[Т9]]-Таблица1[[#This Row],[Т6]]</f>
        <v>0</v>
      </c>
      <c r="CL2927" s="14">
        <f>Таблица1[[#This Row],[Т9]]-Таблица1[[#This Row],[Т5]]</f>
        <v>0</v>
      </c>
      <c r="CM2927" s="14">
        <f>Таблица1[[#This Row],[Т9]]-Таблица1[[#This Row],[Т4]]</f>
        <v>0</v>
      </c>
      <c r="CN2927" s="14">
        <f>Таблица1[[#This Row],[Т9]]-Таблица1[[#This Row],[Т3]]</f>
        <v>0</v>
      </c>
      <c r="CO2927" s="14">
        <f>Таблица1[[#This Row],[Т9]]-Таблица1[[#This Row],[Т2]]</f>
        <v>0</v>
      </c>
      <c r="CP2927" s="14">
        <f>Таблица1[[#This Row],[Т9]]-Таблица1[[#This Row],[Т1]]</f>
        <v>0</v>
      </c>
      <c r="CQ2927" s="14">
        <f>Таблица1[[#This Row],[Т9]]-Таблица1[[#This Row],[угол обхв6]]</f>
        <v>0</v>
      </c>
      <c r="CR2927" s="14">
        <f>Таблица1[[#This Row],[Т9]]-Таблица1[[#This Row],[угол обхв5]]</f>
        <v>0</v>
      </c>
      <c r="CS2927" s="14">
        <f>Таблица1[[#This Row],[Т9]]-Таблица1[[#This Row],[угол обхв4]]</f>
        <v>0</v>
      </c>
      <c r="CT2927" s="14">
        <f>Таблица1[[#This Row],[Lкан_прям, мм]]+Таблица1[[#This Row],[Lкан_дуг, мм]]+Таблица1[[#This Row],[Lкан_леб,мм]]</f>
        <v>0</v>
      </c>
      <c r="CU2927" s="16">
        <f>Таблица1[[#This Row],[Lкан_леб,мм]]</f>
        <v>0</v>
      </c>
      <c r="CV2927" s="14">
        <f>2534431-(Таблица1[[#This Row],[Т23]]+Таблица1[[#This Row],[угол обхв3]])</f>
        <v>2534431</v>
      </c>
      <c r="CW2927" s="50">
        <f>SUM(X2927:AC2927,AD2927:AI2927)-Таблица1[[#This Row],[lподв_min, мм]]</f>
        <v>0</v>
      </c>
      <c r="CX2927" s="17">
        <f>CW3366-Таблица1[[#This Row],[Суммарная длина каната]]</f>
        <v>-2534431</v>
      </c>
    </row>
    <row r="2928" spans="74:102" x14ac:dyDescent="0.25">
      <c r="BV2928" s="14">
        <f>Таблица1[[#This Row],[Lкан_леб,мм]]</f>
        <v>0</v>
      </c>
      <c r="BW2928" s="50">
        <f>Таблица1[[#This Row],[угол обхв4]]+Таблица1[[#This Row],[Lдуг 3,мм]]</f>
        <v>0</v>
      </c>
      <c r="BX2928" s="54">
        <f>Таблица1[[#This Row],[угол обхв5]]+Таблица1[[#This Row],[Y5, мм]]</f>
        <v>0</v>
      </c>
      <c r="BY2928" s="14">
        <f>Таблица1[[#This Row],[угол обхв6]]+Таблица1[[#This Row],[Lдуг 4,мм]]</f>
        <v>0</v>
      </c>
      <c r="BZ2928" s="14">
        <f>Таблица1[[#This Row],[Т1]]+Таблица1[[#This Row],[X6, мм]]</f>
        <v>0</v>
      </c>
      <c r="CA2928" s="14">
        <f>Таблица1[[#This Row],[Т2]]+Таблица1[[#This Row],[Lдуг 5,мм]]</f>
        <v>0</v>
      </c>
      <c r="CB2928" s="14">
        <f>Таблица1[[#This Row],[Т3]]+Таблица1[[#This Row],[Y6, мм]]</f>
        <v>0</v>
      </c>
      <c r="CC2928" s="14">
        <f>Таблица1[[#This Row],[Т4]]+Таблица1[[#This Row],[Lдуг 6,мм]]</f>
        <v>0</v>
      </c>
      <c r="CD2928" s="14">
        <f>Таблица1[[#This Row],[Т5]]+Таблица1[[#This Row],[Lдуг 1,мм]]</f>
        <v>0</v>
      </c>
      <c r="CE2928" s="14">
        <f>Таблица1[[#This Row],[Т6]]+Таблица1[[#This Row],[Lпрям1, мм]]</f>
        <v>0</v>
      </c>
      <c r="CF2928" s="15">
        <f>Таблица1[[#This Row],[Т7]]+Таблица1[[#This Row],[Lдуг 2,мм]]</f>
        <v>0</v>
      </c>
      <c r="CG2928" s="14">
        <f>Таблица1[[#This Row],[Т8]]+Таблица1[[#This Row],[Lпрям2, мм]]</f>
        <v>0</v>
      </c>
      <c r="CH2928" s="14">
        <f>Таблица1[[#This Row],[Т9]]-Таблица1[[#This Row],[Т9]]</f>
        <v>0</v>
      </c>
      <c r="CI2928" s="50">
        <f>Таблица1[[#This Row],[Т9]]-Таблица1[[#This Row],[Т8]]</f>
        <v>0</v>
      </c>
      <c r="CJ2928" s="54">
        <f>Таблица1[[#This Row],[Т9]]-Таблица1[[#This Row],[Т7]]</f>
        <v>0</v>
      </c>
      <c r="CK2928" s="14">
        <f>Таблица1[[#This Row],[Т9]]-Таблица1[[#This Row],[Т6]]</f>
        <v>0</v>
      </c>
      <c r="CL2928" s="14">
        <f>Таблица1[[#This Row],[Т9]]-Таблица1[[#This Row],[Т5]]</f>
        <v>0</v>
      </c>
      <c r="CM2928" s="14">
        <f>Таблица1[[#This Row],[Т9]]-Таблица1[[#This Row],[Т4]]</f>
        <v>0</v>
      </c>
      <c r="CN2928" s="14">
        <f>Таблица1[[#This Row],[Т9]]-Таблица1[[#This Row],[Т3]]</f>
        <v>0</v>
      </c>
      <c r="CO2928" s="14">
        <f>Таблица1[[#This Row],[Т9]]-Таблица1[[#This Row],[Т2]]</f>
        <v>0</v>
      </c>
      <c r="CP2928" s="14">
        <f>Таблица1[[#This Row],[Т9]]-Таблица1[[#This Row],[Т1]]</f>
        <v>0</v>
      </c>
      <c r="CQ2928" s="14">
        <f>Таблица1[[#This Row],[Т9]]-Таблица1[[#This Row],[угол обхв6]]</f>
        <v>0</v>
      </c>
      <c r="CR2928" s="14">
        <f>Таблица1[[#This Row],[Т9]]-Таблица1[[#This Row],[угол обхв5]]</f>
        <v>0</v>
      </c>
      <c r="CS2928" s="14">
        <f>Таблица1[[#This Row],[Т9]]-Таблица1[[#This Row],[угол обхв4]]</f>
        <v>0</v>
      </c>
      <c r="CT2928" s="14">
        <f>Таблица1[[#This Row],[Lкан_прям, мм]]+Таблица1[[#This Row],[Lкан_дуг, мм]]+Таблица1[[#This Row],[Lкан_леб,мм]]</f>
        <v>0</v>
      </c>
      <c r="CU2928" s="16">
        <f>Таблица1[[#This Row],[Lкан_леб,мм]]</f>
        <v>0</v>
      </c>
      <c r="CV2928" s="14">
        <f>2534431-(Таблица1[[#This Row],[Т23]]+Таблица1[[#This Row],[угол обхв3]])</f>
        <v>2534431</v>
      </c>
      <c r="CW2928" s="50">
        <f>SUM(X2928:AC2928,AD2928:AI2928)-Таблица1[[#This Row],[lподв_min, мм]]</f>
        <v>0</v>
      </c>
      <c r="CX2928" s="17">
        <f>CW3367-Таблица1[[#This Row],[Суммарная длина каната]]</f>
        <v>-2534431</v>
      </c>
    </row>
    <row r="2929" spans="74:102" x14ac:dyDescent="0.25">
      <c r="BV2929" s="14">
        <f>Таблица1[[#This Row],[Lкан_леб,мм]]</f>
        <v>0</v>
      </c>
      <c r="BW2929" s="50">
        <f>Таблица1[[#This Row],[угол обхв4]]+Таблица1[[#This Row],[Lдуг 3,мм]]</f>
        <v>0</v>
      </c>
      <c r="BX2929" s="54">
        <f>Таблица1[[#This Row],[угол обхв5]]+Таблица1[[#This Row],[Y5, мм]]</f>
        <v>0</v>
      </c>
      <c r="BY2929" s="14">
        <f>Таблица1[[#This Row],[угол обхв6]]+Таблица1[[#This Row],[Lдуг 4,мм]]</f>
        <v>0</v>
      </c>
      <c r="BZ2929" s="14">
        <f>Таблица1[[#This Row],[Т1]]+Таблица1[[#This Row],[X6, мм]]</f>
        <v>0</v>
      </c>
      <c r="CA2929" s="14">
        <f>Таблица1[[#This Row],[Т2]]+Таблица1[[#This Row],[Lдуг 5,мм]]</f>
        <v>0</v>
      </c>
      <c r="CB2929" s="14">
        <f>Таблица1[[#This Row],[Т3]]+Таблица1[[#This Row],[Y6, мм]]</f>
        <v>0</v>
      </c>
      <c r="CC2929" s="14">
        <f>Таблица1[[#This Row],[Т4]]+Таблица1[[#This Row],[Lдуг 6,мм]]</f>
        <v>0</v>
      </c>
      <c r="CD2929" s="14">
        <f>Таблица1[[#This Row],[Т5]]+Таблица1[[#This Row],[Lдуг 1,мм]]</f>
        <v>0</v>
      </c>
      <c r="CE2929" s="14">
        <f>Таблица1[[#This Row],[Т6]]+Таблица1[[#This Row],[Lпрям1, мм]]</f>
        <v>0</v>
      </c>
      <c r="CF2929" s="15">
        <f>Таблица1[[#This Row],[Т7]]+Таблица1[[#This Row],[Lдуг 2,мм]]</f>
        <v>0</v>
      </c>
      <c r="CG2929" s="14">
        <f>Таблица1[[#This Row],[Т8]]+Таблица1[[#This Row],[Lпрям2, мм]]</f>
        <v>0</v>
      </c>
      <c r="CH2929" s="14">
        <f>Таблица1[[#This Row],[Т9]]-Таблица1[[#This Row],[Т9]]</f>
        <v>0</v>
      </c>
      <c r="CI2929" s="50">
        <f>Таблица1[[#This Row],[Т9]]-Таблица1[[#This Row],[Т8]]</f>
        <v>0</v>
      </c>
      <c r="CJ2929" s="54">
        <f>Таблица1[[#This Row],[Т9]]-Таблица1[[#This Row],[Т7]]</f>
        <v>0</v>
      </c>
      <c r="CK2929" s="14">
        <f>Таблица1[[#This Row],[Т9]]-Таблица1[[#This Row],[Т6]]</f>
        <v>0</v>
      </c>
      <c r="CL2929" s="14">
        <f>Таблица1[[#This Row],[Т9]]-Таблица1[[#This Row],[Т5]]</f>
        <v>0</v>
      </c>
      <c r="CM2929" s="14">
        <f>Таблица1[[#This Row],[Т9]]-Таблица1[[#This Row],[Т4]]</f>
        <v>0</v>
      </c>
      <c r="CN2929" s="14">
        <f>Таблица1[[#This Row],[Т9]]-Таблица1[[#This Row],[Т3]]</f>
        <v>0</v>
      </c>
      <c r="CO2929" s="14">
        <f>Таблица1[[#This Row],[Т9]]-Таблица1[[#This Row],[Т2]]</f>
        <v>0</v>
      </c>
      <c r="CP2929" s="14">
        <f>Таблица1[[#This Row],[Т9]]-Таблица1[[#This Row],[Т1]]</f>
        <v>0</v>
      </c>
      <c r="CQ2929" s="14">
        <f>Таблица1[[#This Row],[Т9]]-Таблица1[[#This Row],[угол обхв6]]</f>
        <v>0</v>
      </c>
      <c r="CR2929" s="14">
        <f>Таблица1[[#This Row],[Т9]]-Таблица1[[#This Row],[угол обхв5]]</f>
        <v>0</v>
      </c>
      <c r="CS2929" s="14">
        <f>Таблица1[[#This Row],[Т9]]-Таблица1[[#This Row],[угол обхв4]]</f>
        <v>0</v>
      </c>
      <c r="CT2929" s="14">
        <f>Таблица1[[#This Row],[Lкан_прям, мм]]+Таблица1[[#This Row],[Lкан_дуг, мм]]+Таблица1[[#This Row],[Lкан_леб,мм]]</f>
        <v>0</v>
      </c>
      <c r="CU2929" s="16">
        <f>Таблица1[[#This Row],[Lкан_леб,мм]]</f>
        <v>0</v>
      </c>
      <c r="CV2929" s="14">
        <f>2534431-(Таблица1[[#This Row],[Т23]]+Таблица1[[#This Row],[угол обхв3]])</f>
        <v>2534431</v>
      </c>
      <c r="CW2929" s="50">
        <f>SUM(X2929:AC2929,AD2929:AI2929)-Таблица1[[#This Row],[lподв_min, мм]]</f>
        <v>0</v>
      </c>
      <c r="CX2929" s="17">
        <f>CW3368-Таблица1[[#This Row],[Суммарная длина каната]]</f>
        <v>-2534431</v>
      </c>
    </row>
    <row r="2930" spans="74:102" x14ac:dyDescent="0.25">
      <c r="BV2930" s="14">
        <f>Таблица1[[#This Row],[Lкан_леб,мм]]</f>
        <v>0</v>
      </c>
      <c r="BW2930" s="50">
        <f>Таблица1[[#This Row],[угол обхв4]]+Таблица1[[#This Row],[Lдуг 3,мм]]</f>
        <v>0</v>
      </c>
      <c r="BX2930" s="54">
        <f>Таблица1[[#This Row],[угол обхв5]]+Таблица1[[#This Row],[Y5, мм]]</f>
        <v>0</v>
      </c>
      <c r="BY2930" s="14">
        <f>Таблица1[[#This Row],[угол обхв6]]+Таблица1[[#This Row],[Lдуг 4,мм]]</f>
        <v>0</v>
      </c>
      <c r="BZ2930" s="14">
        <f>Таблица1[[#This Row],[Т1]]+Таблица1[[#This Row],[X6, мм]]</f>
        <v>0</v>
      </c>
      <c r="CA2930" s="14">
        <f>Таблица1[[#This Row],[Т2]]+Таблица1[[#This Row],[Lдуг 5,мм]]</f>
        <v>0</v>
      </c>
      <c r="CB2930" s="14">
        <f>Таблица1[[#This Row],[Т3]]+Таблица1[[#This Row],[Y6, мм]]</f>
        <v>0</v>
      </c>
      <c r="CC2930" s="14">
        <f>Таблица1[[#This Row],[Т4]]+Таблица1[[#This Row],[Lдуг 6,мм]]</f>
        <v>0</v>
      </c>
      <c r="CD2930" s="14">
        <f>Таблица1[[#This Row],[Т5]]+Таблица1[[#This Row],[Lдуг 1,мм]]</f>
        <v>0</v>
      </c>
      <c r="CE2930" s="14">
        <f>Таблица1[[#This Row],[Т6]]+Таблица1[[#This Row],[Lпрям1, мм]]</f>
        <v>0</v>
      </c>
      <c r="CF2930" s="15">
        <f>Таблица1[[#This Row],[Т7]]+Таблица1[[#This Row],[Lдуг 2,мм]]</f>
        <v>0</v>
      </c>
      <c r="CG2930" s="14">
        <f>Таблица1[[#This Row],[Т8]]+Таблица1[[#This Row],[Lпрям2, мм]]</f>
        <v>0</v>
      </c>
      <c r="CH2930" s="14">
        <f>Таблица1[[#This Row],[Т9]]-Таблица1[[#This Row],[Т9]]</f>
        <v>0</v>
      </c>
      <c r="CI2930" s="50">
        <f>Таблица1[[#This Row],[Т9]]-Таблица1[[#This Row],[Т8]]</f>
        <v>0</v>
      </c>
      <c r="CJ2930" s="54">
        <f>Таблица1[[#This Row],[Т9]]-Таблица1[[#This Row],[Т7]]</f>
        <v>0</v>
      </c>
      <c r="CK2930" s="14">
        <f>Таблица1[[#This Row],[Т9]]-Таблица1[[#This Row],[Т6]]</f>
        <v>0</v>
      </c>
      <c r="CL2930" s="14">
        <f>Таблица1[[#This Row],[Т9]]-Таблица1[[#This Row],[Т5]]</f>
        <v>0</v>
      </c>
      <c r="CM2930" s="14">
        <f>Таблица1[[#This Row],[Т9]]-Таблица1[[#This Row],[Т4]]</f>
        <v>0</v>
      </c>
      <c r="CN2930" s="14">
        <f>Таблица1[[#This Row],[Т9]]-Таблица1[[#This Row],[Т3]]</f>
        <v>0</v>
      </c>
      <c r="CO2930" s="14">
        <f>Таблица1[[#This Row],[Т9]]-Таблица1[[#This Row],[Т2]]</f>
        <v>0</v>
      </c>
      <c r="CP2930" s="14">
        <f>Таблица1[[#This Row],[Т9]]-Таблица1[[#This Row],[Т1]]</f>
        <v>0</v>
      </c>
      <c r="CQ2930" s="14">
        <f>Таблица1[[#This Row],[Т9]]-Таблица1[[#This Row],[угол обхв6]]</f>
        <v>0</v>
      </c>
      <c r="CR2930" s="14">
        <f>Таблица1[[#This Row],[Т9]]-Таблица1[[#This Row],[угол обхв5]]</f>
        <v>0</v>
      </c>
      <c r="CS2930" s="14">
        <f>Таблица1[[#This Row],[Т9]]-Таблица1[[#This Row],[угол обхв4]]</f>
        <v>0</v>
      </c>
      <c r="CT2930" s="14">
        <f>Таблица1[[#This Row],[Lкан_прям, мм]]+Таблица1[[#This Row],[Lкан_дуг, мм]]+Таблица1[[#This Row],[Lкан_леб,мм]]</f>
        <v>0</v>
      </c>
      <c r="CU2930" s="16">
        <f>Таблица1[[#This Row],[Lкан_леб,мм]]</f>
        <v>0</v>
      </c>
      <c r="CV2930" s="14">
        <f>2534431-(Таблица1[[#This Row],[Т23]]+Таблица1[[#This Row],[угол обхв3]])</f>
        <v>2534431</v>
      </c>
      <c r="CW2930" s="50">
        <f>SUM(X2930:AC2930,AD2930:AI2930)-Таблица1[[#This Row],[lподв_min, мм]]</f>
        <v>0</v>
      </c>
      <c r="CX2930" s="17">
        <f>CW3369-Таблица1[[#This Row],[Суммарная длина каната]]</f>
        <v>-2534431</v>
      </c>
    </row>
    <row r="2931" spans="74:102" x14ac:dyDescent="0.25">
      <c r="BV2931" s="14">
        <f>Таблица1[[#This Row],[Lкан_леб,мм]]</f>
        <v>0</v>
      </c>
      <c r="BW2931" s="50">
        <f>Таблица1[[#This Row],[угол обхв4]]+Таблица1[[#This Row],[Lдуг 3,мм]]</f>
        <v>0</v>
      </c>
      <c r="BX2931" s="54">
        <f>Таблица1[[#This Row],[угол обхв5]]+Таблица1[[#This Row],[Y5, мм]]</f>
        <v>0</v>
      </c>
      <c r="BY2931" s="14">
        <f>Таблица1[[#This Row],[угол обхв6]]+Таблица1[[#This Row],[Lдуг 4,мм]]</f>
        <v>0</v>
      </c>
      <c r="BZ2931" s="14">
        <f>Таблица1[[#This Row],[Т1]]+Таблица1[[#This Row],[X6, мм]]</f>
        <v>0</v>
      </c>
      <c r="CA2931" s="14">
        <f>Таблица1[[#This Row],[Т2]]+Таблица1[[#This Row],[Lдуг 5,мм]]</f>
        <v>0</v>
      </c>
      <c r="CB2931" s="14">
        <f>Таблица1[[#This Row],[Т3]]+Таблица1[[#This Row],[Y6, мм]]</f>
        <v>0</v>
      </c>
      <c r="CC2931" s="14">
        <f>Таблица1[[#This Row],[Т4]]+Таблица1[[#This Row],[Lдуг 6,мм]]</f>
        <v>0</v>
      </c>
      <c r="CD2931" s="14">
        <f>Таблица1[[#This Row],[Т5]]+Таблица1[[#This Row],[Lдуг 1,мм]]</f>
        <v>0</v>
      </c>
      <c r="CE2931" s="14">
        <f>Таблица1[[#This Row],[Т6]]+Таблица1[[#This Row],[Lпрям1, мм]]</f>
        <v>0</v>
      </c>
      <c r="CF2931" s="15">
        <f>Таблица1[[#This Row],[Т7]]+Таблица1[[#This Row],[Lдуг 2,мм]]</f>
        <v>0</v>
      </c>
      <c r="CG2931" s="14">
        <f>Таблица1[[#This Row],[Т8]]+Таблица1[[#This Row],[Lпрям2, мм]]</f>
        <v>0</v>
      </c>
      <c r="CH2931" s="14">
        <f>Таблица1[[#This Row],[Т9]]-Таблица1[[#This Row],[Т9]]</f>
        <v>0</v>
      </c>
      <c r="CI2931" s="50">
        <f>Таблица1[[#This Row],[Т9]]-Таблица1[[#This Row],[Т8]]</f>
        <v>0</v>
      </c>
      <c r="CJ2931" s="54">
        <f>Таблица1[[#This Row],[Т9]]-Таблица1[[#This Row],[Т7]]</f>
        <v>0</v>
      </c>
      <c r="CK2931" s="14">
        <f>Таблица1[[#This Row],[Т9]]-Таблица1[[#This Row],[Т6]]</f>
        <v>0</v>
      </c>
      <c r="CL2931" s="14">
        <f>Таблица1[[#This Row],[Т9]]-Таблица1[[#This Row],[Т5]]</f>
        <v>0</v>
      </c>
      <c r="CM2931" s="14">
        <f>Таблица1[[#This Row],[Т9]]-Таблица1[[#This Row],[Т4]]</f>
        <v>0</v>
      </c>
      <c r="CN2931" s="14">
        <f>Таблица1[[#This Row],[Т9]]-Таблица1[[#This Row],[Т3]]</f>
        <v>0</v>
      </c>
      <c r="CO2931" s="14">
        <f>Таблица1[[#This Row],[Т9]]-Таблица1[[#This Row],[Т2]]</f>
        <v>0</v>
      </c>
      <c r="CP2931" s="14">
        <f>Таблица1[[#This Row],[Т9]]-Таблица1[[#This Row],[Т1]]</f>
        <v>0</v>
      </c>
      <c r="CQ2931" s="14">
        <f>Таблица1[[#This Row],[Т9]]-Таблица1[[#This Row],[угол обхв6]]</f>
        <v>0</v>
      </c>
      <c r="CR2931" s="14">
        <f>Таблица1[[#This Row],[Т9]]-Таблица1[[#This Row],[угол обхв5]]</f>
        <v>0</v>
      </c>
      <c r="CS2931" s="14">
        <f>Таблица1[[#This Row],[Т9]]-Таблица1[[#This Row],[угол обхв4]]</f>
        <v>0</v>
      </c>
      <c r="CT2931" s="14">
        <f>Таблица1[[#This Row],[Lкан_прям, мм]]+Таблица1[[#This Row],[Lкан_дуг, мм]]+Таблица1[[#This Row],[Lкан_леб,мм]]</f>
        <v>0</v>
      </c>
      <c r="CU2931" s="16">
        <f>Таблица1[[#This Row],[Lкан_леб,мм]]</f>
        <v>0</v>
      </c>
      <c r="CV2931" s="14">
        <f>2534431-(Таблица1[[#This Row],[Т23]]+Таблица1[[#This Row],[угол обхв3]])</f>
        <v>2534431</v>
      </c>
      <c r="CW2931" s="50">
        <f>SUM(X2931:AC2931,AD2931:AI2931)-Таблица1[[#This Row],[lподв_min, мм]]</f>
        <v>0</v>
      </c>
      <c r="CX2931" s="17">
        <f>CW3370-Таблица1[[#This Row],[Суммарная длина каната]]</f>
        <v>-2534431</v>
      </c>
    </row>
    <row r="2932" spans="74:102" x14ac:dyDescent="0.25">
      <c r="BV2932" s="14">
        <f>Таблица1[[#This Row],[Lкан_леб,мм]]</f>
        <v>0</v>
      </c>
      <c r="BW2932" s="50">
        <f>Таблица1[[#This Row],[угол обхв4]]+Таблица1[[#This Row],[Lдуг 3,мм]]</f>
        <v>0</v>
      </c>
      <c r="BX2932" s="54">
        <f>Таблица1[[#This Row],[угол обхв5]]+Таблица1[[#This Row],[Y5, мм]]</f>
        <v>0</v>
      </c>
      <c r="BY2932" s="14">
        <f>Таблица1[[#This Row],[угол обхв6]]+Таблица1[[#This Row],[Lдуг 4,мм]]</f>
        <v>0</v>
      </c>
      <c r="BZ2932" s="14">
        <f>Таблица1[[#This Row],[Т1]]+Таблица1[[#This Row],[X6, мм]]</f>
        <v>0</v>
      </c>
      <c r="CA2932" s="14">
        <f>Таблица1[[#This Row],[Т2]]+Таблица1[[#This Row],[Lдуг 5,мм]]</f>
        <v>0</v>
      </c>
      <c r="CB2932" s="14">
        <f>Таблица1[[#This Row],[Т3]]+Таблица1[[#This Row],[Y6, мм]]</f>
        <v>0</v>
      </c>
      <c r="CC2932" s="14">
        <f>Таблица1[[#This Row],[Т4]]+Таблица1[[#This Row],[Lдуг 6,мм]]</f>
        <v>0</v>
      </c>
      <c r="CD2932" s="14">
        <f>Таблица1[[#This Row],[Т5]]+Таблица1[[#This Row],[Lдуг 1,мм]]</f>
        <v>0</v>
      </c>
      <c r="CE2932" s="14">
        <f>Таблица1[[#This Row],[Т6]]+Таблица1[[#This Row],[Lпрям1, мм]]</f>
        <v>0</v>
      </c>
      <c r="CF2932" s="15">
        <f>Таблица1[[#This Row],[Т7]]+Таблица1[[#This Row],[Lдуг 2,мм]]</f>
        <v>0</v>
      </c>
      <c r="CG2932" s="14">
        <f>Таблица1[[#This Row],[Т8]]+Таблица1[[#This Row],[Lпрям2, мм]]</f>
        <v>0</v>
      </c>
      <c r="CH2932" s="14">
        <f>Таблица1[[#This Row],[Т9]]-Таблица1[[#This Row],[Т9]]</f>
        <v>0</v>
      </c>
      <c r="CI2932" s="50">
        <f>Таблица1[[#This Row],[Т9]]-Таблица1[[#This Row],[Т8]]</f>
        <v>0</v>
      </c>
      <c r="CJ2932" s="54">
        <f>Таблица1[[#This Row],[Т9]]-Таблица1[[#This Row],[Т7]]</f>
        <v>0</v>
      </c>
      <c r="CK2932" s="14">
        <f>Таблица1[[#This Row],[Т9]]-Таблица1[[#This Row],[Т6]]</f>
        <v>0</v>
      </c>
      <c r="CL2932" s="14">
        <f>Таблица1[[#This Row],[Т9]]-Таблица1[[#This Row],[Т5]]</f>
        <v>0</v>
      </c>
      <c r="CM2932" s="14">
        <f>Таблица1[[#This Row],[Т9]]-Таблица1[[#This Row],[Т4]]</f>
        <v>0</v>
      </c>
      <c r="CN2932" s="14">
        <f>Таблица1[[#This Row],[Т9]]-Таблица1[[#This Row],[Т3]]</f>
        <v>0</v>
      </c>
      <c r="CO2932" s="14">
        <f>Таблица1[[#This Row],[Т9]]-Таблица1[[#This Row],[Т2]]</f>
        <v>0</v>
      </c>
      <c r="CP2932" s="14">
        <f>Таблица1[[#This Row],[Т9]]-Таблица1[[#This Row],[Т1]]</f>
        <v>0</v>
      </c>
      <c r="CQ2932" s="14">
        <f>Таблица1[[#This Row],[Т9]]-Таблица1[[#This Row],[угол обхв6]]</f>
        <v>0</v>
      </c>
      <c r="CR2932" s="14">
        <f>Таблица1[[#This Row],[Т9]]-Таблица1[[#This Row],[угол обхв5]]</f>
        <v>0</v>
      </c>
      <c r="CS2932" s="14">
        <f>Таблица1[[#This Row],[Т9]]-Таблица1[[#This Row],[угол обхв4]]</f>
        <v>0</v>
      </c>
      <c r="CT2932" s="14">
        <f>Таблица1[[#This Row],[Lкан_прям, мм]]+Таблица1[[#This Row],[Lкан_дуг, мм]]+Таблица1[[#This Row],[Lкан_леб,мм]]</f>
        <v>0</v>
      </c>
      <c r="CU2932" s="16">
        <f>Таблица1[[#This Row],[Lкан_леб,мм]]</f>
        <v>0</v>
      </c>
      <c r="CV2932" s="14">
        <f>2534431-(Таблица1[[#This Row],[Т23]]+Таблица1[[#This Row],[угол обхв3]])</f>
        <v>2534431</v>
      </c>
      <c r="CW2932" s="50">
        <f>SUM(X2932:AC2932,AD2932:AI2932)-Таблица1[[#This Row],[lподв_min, мм]]</f>
        <v>0</v>
      </c>
      <c r="CX2932" s="17">
        <f>CW3371-Таблица1[[#This Row],[Суммарная длина каната]]</f>
        <v>-2534431</v>
      </c>
    </row>
    <row r="2933" spans="74:102" x14ac:dyDescent="0.25">
      <c r="BV2933" s="14">
        <f>Таблица1[[#This Row],[Lкан_леб,мм]]</f>
        <v>0</v>
      </c>
      <c r="BW2933" s="50">
        <f>Таблица1[[#This Row],[угол обхв4]]+Таблица1[[#This Row],[Lдуг 3,мм]]</f>
        <v>0</v>
      </c>
      <c r="BX2933" s="54">
        <f>Таблица1[[#This Row],[угол обхв5]]+Таблица1[[#This Row],[Y5, мм]]</f>
        <v>0</v>
      </c>
      <c r="BY2933" s="14">
        <f>Таблица1[[#This Row],[угол обхв6]]+Таблица1[[#This Row],[Lдуг 4,мм]]</f>
        <v>0</v>
      </c>
      <c r="BZ2933" s="14">
        <f>Таблица1[[#This Row],[Т1]]+Таблица1[[#This Row],[X6, мм]]</f>
        <v>0</v>
      </c>
      <c r="CA2933" s="14">
        <f>Таблица1[[#This Row],[Т2]]+Таблица1[[#This Row],[Lдуг 5,мм]]</f>
        <v>0</v>
      </c>
      <c r="CB2933" s="14">
        <f>Таблица1[[#This Row],[Т3]]+Таблица1[[#This Row],[Y6, мм]]</f>
        <v>0</v>
      </c>
      <c r="CC2933" s="14">
        <f>Таблица1[[#This Row],[Т4]]+Таблица1[[#This Row],[Lдуг 6,мм]]</f>
        <v>0</v>
      </c>
      <c r="CD2933" s="14">
        <f>Таблица1[[#This Row],[Т5]]+Таблица1[[#This Row],[Lдуг 1,мм]]</f>
        <v>0</v>
      </c>
      <c r="CE2933" s="14">
        <f>Таблица1[[#This Row],[Т6]]+Таблица1[[#This Row],[Lпрям1, мм]]</f>
        <v>0</v>
      </c>
      <c r="CF2933" s="15">
        <f>Таблица1[[#This Row],[Т7]]+Таблица1[[#This Row],[Lдуг 2,мм]]</f>
        <v>0</v>
      </c>
      <c r="CG2933" s="14">
        <f>Таблица1[[#This Row],[Т8]]+Таблица1[[#This Row],[Lпрям2, мм]]</f>
        <v>0</v>
      </c>
      <c r="CH2933" s="14">
        <f>Таблица1[[#This Row],[Т9]]-Таблица1[[#This Row],[Т9]]</f>
        <v>0</v>
      </c>
      <c r="CI2933" s="50">
        <f>Таблица1[[#This Row],[Т9]]-Таблица1[[#This Row],[Т8]]</f>
        <v>0</v>
      </c>
      <c r="CJ2933" s="54">
        <f>Таблица1[[#This Row],[Т9]]-Таблица1[[#This Row],[Т7]]</f>
        <v>0</v>
      </c>
      <c r="CK2933" s="14">
        <f>Таблица1[[#This Row],[Т9]]-Таблица1[[#This Row],[Т6]]</f>
        <v>0</v>
      </c>
      <c r="CL2933" s="14">
        <f>Таблица1[[#This Row],[Т9]]-Таблица1[[#This Row],[Т5]]</f>
        <v>0</v>
      </c>
      <c r="CM2933" s="14">
        <f>Таблица1[[#This Row],[Т9]]-Таблица1[[#This Row],[Т4]]</f>
        <v>0</v>
      </c>
      <c r="CN2933" s="14">
        <f>Таблица1[[#This Row],[Т9]]-Таблица1[[#This Row],[Т3]]</f>
        <v>0</v>
      </c>
      <c r="CO2933" s="14">
        <f>Таблица1[[#This Row],[Т9]]-Таблица1[[#This Row],[Т2]]</f>
        <v>0</v>
      </c>
      <c r="CP2933" s="14">
        <f>Таблица1[[#This Row],[Т9]]-Таблица1[[#This Row],[Т1]]</f>
        <v>0</v>
      </c>
      <c r="CQ2933" s="14">
        <f>Таблица1[[#This Row],[Т9]]-Таблица1[[#This Row],[угол обхв6]]</f>
        <v>0</v>
      </c>
      <c r="CR2933" s="14">
        <f>Таблица1[[#This Row],[Т9]]-Таблица1[[#This Row],[угол обхв5]]</f>
        <v>0</v>
      </c>
      <c r="CS2933" s="14">
        <f>Таблица1[[#This Row],[Т9]]-Таблица1[[#This Row],[угол обхв4]]</f>
        <v>0</v>
      </c>
      <c r="CT2933" s="14">
        <f>Таблица1[[#This Row],[Lкан_прям, мм]]+Таблица1[[#This Row],[Lкан_дуг, мм]]+Таблица1[[#This Row],[Lкан_леб,мм]]</f>
        <v>0</v>
      </c>
      <c r="CU2933" s="16">
        <f>Таблица1[[#This Row],[Lкан_леб,мм]]</f>
        <v>0</v>
      </c>
      <c r="CV2933" s="14">
        <f>2534431-(Таблица1[[#This Row],[Т23]]+Таблица1[[#This Row],[угол обхв3]])</f>
        <v>2534431</v>
      </c>
      <c r="CW2933" s="50">
        <f>SUM(X2933:AC2933,AD2933:AI2933)-Таблица1[[#This Row],[lподв_min, мм]]</f>
        <v>0</v>
      </c>
      <c r="CX2933" s="17">
        <f>CW3372-Таблица1[[#This Row],[Суммарная длина каната]]</f>
        <v>-2534431</v>
      </c>
    </row>
    <row r="2934" spans="74:102" x14ac:dyDescent="0.25">
      <c r="BV2934" s="14">
        <f>Таблица1[[#This Row],[Lкан_леб,мм]]</f>
        <v>0</v>
      </c>
      <c r="BW2934" s="50">
        <f>Таблица1[[#This Row],[угол обхв4]]+Таблица1[[#This Row],[Lдуг 3,мм]]</f>
        <v>0</v>
      </c>
      <c r="BX2934" s="54">
        <f>Таблица1[[#This Row],[угол обхв5]]+Таблица1[[#This Row],[Y5, мм]]</f>
        <v>0</v>
      </c>
      <c r="BY2934" s="14">
        <f>Таблица1[[#This Row],[угол обхв6]]+Таблица1[[#This Row],[Lдуг 4,мм]]</f>
        <v>0</v>
      </c>
      <c r="BZ2934" s="14">
        <f>Таблица1[[#This Row],[Т1]]+Таблица1[[#This Row],[X6, мм]]</f>
        <v>0</v>
      </c>
      <c r="CA2934" s="14">
        <f>Таблица1[[#This Row],[Т2]]+Таблица1[[#This Row],[Lдуг 5,мм]]</f>
        <v>0</v>
      </c>
      <c r="CB2934" s="14">
        <f>Таблица1[[#This Row],[Т3]]+Таблица1[[#This Row],[Y6, мм]]</f>
        <v>0</v>
      </c>
      <c r="CC2934" s="14">
        <f>Таблица1[[#This Row],[Т4]]+Таблица1[[#This Row],[Lдуг 6,мм]]</f>
        <v>0</v>
      </c>
      <c r="CD2934" s="14">
        <f>Таблица1[[#This Row],[Т5]]+Таблица1[[#This Row],[Lдуг 1,мм]]</f>
        <v>0</v>
      </c>
      <c r="CE2934" s="14">
        <f>Таблица1[[#This Row],[Т6]]+Таблица1[[#This Row],[Lпрям1, мм]]</f>
        <v>0</v>
      </c>
      <c r="CF2934" s="15">
        <f>Таблица1[[#This Row],[Т7]]+Таблица1[[#This Row],[Lдуг 2,мм]]</f>
        <v>0</v>
      </c>
      <c r="CG2934" s="14">
        <f>Таблица1[[#This Row],[Т8]]+Таблица1[[#This Row],[Lпрям2, мм]]</f>
        <v>0</v>
      </c>
      <c r="CH2934" s="14">
        <f>Таблица1[[#This Row],[Т9]]-Таблица1[[#This Row],[Т9]]</f>
        <v>0</v>
      </c>
      <c r="CI2934" s="50">
        <f>Таблица1[[#This Row],[Т9]]-Таблица1[[#This Row],[Т8]]</f>
        <v>0</v>
      </c>
      <c r="CJ2934" s="54">
        <f>Таблица1[[#This Row],[Т9]]-Таблица1[[#This Row],[Т7]]</f>
        <v>0</v>
      </c>
      <c r="CK2934" s="14">
        <f>Таблица1[[#This Row],[Т9]]-Таблица1[[#This Row],[Т6]]</f>
        <v>0</v>
      </c>
      <c r="CL2934" s="14">
        <f>Таблица1[[#This Row],[Т9]]-Таблица1[[#This Row],[Т5]]</f>
        <v>0</v>
      </c>
      <c r="CM2934" s="14">
        <f>Таблица1[[#This Row],[Т9]]-Таблица1[[#This Row],[Т4]]</f>
        <v>0</v>
      </c>
      <c r="CN2934" s="14">
        <f>Таблица1[[#This Row],[Т9]]-Таблица1[[#This Row],[Т3]]</f>
        <v>0</v>
      </c>
      <c r="CO2934" s="14">
        <f>Таблица1[[#This Row],[Т9]]-Таблица1[[#This Row],[Т2]]</f>
        <v>0</v>
      </c>
      <c r="CP2934" s="14">
        <f>Таблица1[[#This Row],[Т9]]-Таблица1[[#This Row],[Т1]]</f>
        <v>0</v>
      </c>
      <c r="CQ2934" s="14">
        <f>Таблица1[[#This Row],[Т9]]-Таблица1[[#This Row],[угол обхв6]]</f>
        <v>0</v>
      </c>
      <c r="CR2934" s="14">
        <f>Таблица1[[#This Row],[Т9]]-Таблица1[[#This Row],[угол обхв5]]</f>
        <v>0</v>
      </c>
      <c r="CS2934" s="14">
        <f>Таблица1[[#This Row],[Т9]]-Таблица1[[#This Row],[угол обхв4]]</f>
        <v>0</v>
      </c>
      <c r="CT2934" s="14">
        <f>Таблица1[[#This Row],[Lкан_прям, мм]]+Таблица1[[#This Row],[Lкан_дуг, мм]]+Таблица1[[#This Row],[Lкан_леб,мм]]</f>
        <v>0</v>
      </c>
      <c r="CU2934" s="16">
        <f>Таблица1[[#This Row],[Lкан_леб,мм]]</f>
        <v>0</v>
      </c>
      <c r="CV2934" s="14">
        <f>2534431-(Таблица1[[#This Row],[Т23]]+Таблица1[[#This Row],[угол обхв3]])</f>
        <v>2534431</v>
      </c>
      <c r="CW2934" s="50">
        <f>SUM(X2934:AC2934,AD2934:AI2934)-Таблица1[[#This Row],[lподв_min, мм]]</f>
        <v>0</v>
      </c>
      <c r="CX2934" s="17">
        <f>CW3373-Таблица1[[#This Row],[Суммарная длина каната]]</f>
        <v>-2534431</v>
      </c>
    </row>
    <row r="2935" spans="74:102" x14ac:dyDescent="0.25">
      <c r="BV2935" s="14">
        <f>Таблица1[[#This Row],[Lкан_леб,мм]]</f>
        <v>0</v>
      </c>
      <c r="BW2935" s="50">
        <f>Таблица1[[#This Row],[угол обхв4]]+Таблица1[[#This Row],[Lдуг 3,мм]]</f>
        <v>0</v>
      </c>
      <c r="BX2935" s="54">
        <f>Таблица1[[#This Row],[угол обхв5]]+Таблица1[[#This Row],[Y5, мм]]</f>
        <v>0</v>
      </c>
      <c r="BY2935" s="14">
        <f>Таблица1[[#This Row],[угол обхв6]]+Таблица1[[#This Row],[Lдуг 4,мм]]</f>
        <v>0</v>
      </c>
      <c r="BZ2935" s="14">
        <f>Таблица1[[#This Row],[Т1]]+Таблица1[[#This Row],[X6, мм]]</f>
        <v>0</v>
      </c>
      <c r="CA2935" s="14">
        <f>Таблица1[[#This Row],[Т2]]+Таблица1[[#This Row],[Lдуг 5,мм]]</f>
        <v>0</v>
      </c>
      <c r="CB2935" s="14">
        <f>Таблица1[[#This Row],[Т3]]+Таблица1[[#This Row],[Y6, мм]]</f>
        <v>0</v>
      </c>
      <c r="CC2935" s="14">
        <f>Таблица1[[#This Row],[Т4]]+Таблица1[[#This Row],[Lдуг 6,мм]]</f>
        <v>0</v>
      </c>
      <c r="CD2935" s="14">
        <f>Таблица1[[#This Row],[Т5]]+Таблица1[[#This Row],[Lдуг 1,мм]]</f>
        <v>0</v>
      </c>
      <c r="CE2935" s="14">
        <f>Таблица1[[#This Row],[Т6]]+Таблица1[[#This Row],[Lпрям1, мм]]</f>
        <v>0</v>
      </c>
      <c r="CF2935" s="15">
        <f>Таблица1[[#This Row],[Т7]]+Таблица1[[#This Row],[Lдуг 2,мм]]</f>
        <v>0</v>
      </c>
      <c r="CG2935" s="14">
        <f>Таблица1[[#This Row],[Т8]]+Таблица1[[#This Row],[Lпрям2, мм]]</f>
        <v>0</v>
      </c>
      <c r="CH2935" s="14">
        <f>Таблица1[[#This Row],[Т9]]-Таблица1[[#This Row],[Т9]]</f>
        <v>0</v>
      </c>
      <c r="CI2935" s="50">
        <f>Таблица1[[#This Row],[Т9]]-Таблица1[[#This Row],[Т8]]</f>
        <v>0</v>
      </c>
      <c r="CJ2935" s="54">
        <f>Таблица1[[#This Row],[Т9]]-Таблица1[[#This Row],[Т7]]</f>
        <v>0</v>
      </c>
      <c r="CK2935" s="14">
        <f>Таблица1[[#This Row],[Т9]]-Таблица1[[#This Row],[Т6]]</f>
        <v>0</v>
      </c>
      <c r="CL2935" s="14">
        <f>Таблица1[[#This Row],[Т9]]-Таблица1[[#This Row],[Т5]]</f>
        <v>0</v>
      </c>
      <c r="CM2935" s="14">
        <f>Таблица1[[#This Row],[Т9]]-Таблица1[[#This Row],[Т4]]</f>
        <v>0</v>
      </c>
      <c r="CN2935" s="14">
        <f>Таблица1[[#This Row],[Т9]]-Таблица1[[#This Row],[Т3]]</f>
        <v>0</v>
      </c>
      <c r="CO2935" s="14">
        <f>Таблица1[[#This Row],[Т9]]-Таблица1[[#This Row],[Т2]]</f>
        <v>0</v>
      </c>
      <c r="CP2935" s="14">
        <f>Таблица1[[#This Row],[Т9]]-Таблица1[[#This Row],[Т1]]</f>
        <v>0</v>
      </c>
      <c r="CQ2935" s="14">
        <f>Таблица1[[#This Row],[Т9]]-Таблица1[[#This Row],[угол обхв6]]</f>
        <v>0</v>
      </c>
      <c r="CR2935" s="14">
        <f>Таблица1[[#This Row],[Т9]]-Таблица1[[#This Row],[угол обхв5]]</f>
        <v>0</v>
      </c>
      <c r="CS2935" s="14">
        <f>Таблица1[[#This Row],[Т9]]-Таблица1[[#This Row],[угол обхв4]]</f>
        <v>0</v>
      </c>
      <c r="CT2935" s="14">
        <f>Таблица1[[#This Row],[Lкан_прям, мм]]+Таблица1[[#This Row],[Lкан_дуг, мм]]+Таблица1[[#This Row],[Lкан_леб,мм]]</f>
        <v>0</v>
      </c>
      <c r="CU2935" s="16">
        <f>Таблица1[[#This Row],[Lкан_леб,мм]]</f>
        <v>0</v>
      </c>
      <c r="CV2935" s="14">
        <f>2534431-(Таблица1[[#This Row],[Т23]]+Таблица1[[#This Row],[угол обхв3]])</f>
        <v>2534431</v>
      </c>
      <c r="CW2935" s="50">
        <f>SUM(X2935:AC2935,AD2935:AI2935)-Таблица1[[#This Row],[lподв_min, мм]]</f>
        <v>0</v>
      </c>
      <c r="CX2935" s="17">
        <f>CW3374-Таблица1[[#This Row],[Суммарная длина каната]]</f>
        <v>-2534431</v>
      </c>
    </row>
    <row r="2936" spans="74:102" x14ac:dyDescent="0.25">
      <c r="BV2936" s="14">
        <f>Таблица1[[#This Row],[Lкан_леб,мм]]</f>
        <v>0</v>
      </c>
      <c r="BW2936" s="50">
        <f>Таблица1[[#This Row],[угол обхв4]]+Таблица1[[#This Row],[Lдуг 3,мм]]</f>
        <v>0</v>
      </c>
      <c r="BX2936" s="54">
        <f>Таблица1[[#This Row],[угол обхв5]]+Таблица1[[#This Row],[Y5, мм]]</f>
        <v>0</v>
      </c>
      <c r="BY2936" s="14">
        <f>Таблица1[[#This Row],[угол обхв6]]+Таблица1[[#This Row],[Lдуг 4,мм]]</f>
        <v>0</v>
      </c>
      <c r="BZ2936" s="14">
        <f>Таблица1[[#This Row],[Т1]]+Таблица1[[#This Row],[X6, мм]]</f>
        <v>0</v>
      </c>
      <c r="CA2936" s="14">
        <f>Таблица1[[#This Row],[Т2]]+Таблица1[[#This Row],[Lдуг 5,мм]]</f>
        <v>0</v>
      </c>
      <c r="CB2936" s="14">
        <f>Таблица1[[#This Row],[Т3]]+Таблица1[[#This Row],[Y6, мм]]</f>
        <v>0</v>
      </c>
      <c r="CC2936" s="14">
        <f>Таблица1[[#This Row],[Т4]]+Таблица1[[#This Row],[Lдуг 6,мм]]</f>
        <v>0</v>
      </c>
      <c r="CD2936" s="14">
        <f>Таблица1[[#This Row],[Т5]]+Таблица1[[#This Row],[Lдуг 1,мм]]</f>
        <v>0</v>
      </c>
      <c r="CE2936" s="14">
        <f>Таблица1[[#This Row],[Т6]]+Таблица1[[#This Row],[Lпрям1, мм]]</f>
        <v>0</v>
      </c>
      <c r="CF2936" s="15">
        <f>Таблица1[[#This Row],[Т7]]+Таблица1[[#This Row],[Lдуг 2,мм]]</f>
        <v>0</v>
      </c>
      <c r="CG2936" s="14">
        <f>Таблица1[[#This Row],[Т8]]+Таблица1[[#This Row],[Lпрям2, мм]]</f>
        <v>0</v>
      </c>
      <c r="CH2936" s="14">
        <f>Таблица1[[#This Row],[Т9]]-Таблица1[[#This Row],[Т9]]</f>
        <v>0</v>
      </c>
      <c r="CI2936" s="50">
        <f>Таблица1[[#This Row],[Т9]]-Таблица1[[#This Row],[Т8]]</f>
        <v>0</v>
      </c>
      <c r="CJ2936" s="54">
        <f>Таблица1[[#This Row],[Т9]]-Таблица1[[#This Row],[Т7]]</f>
        <v>0</v>
      </c>
      <c r="CK2936" s="14">
        <f>Таблица1[[#This Row],[Т9]]-Таблица1[[#This Row],[Т6]]</f>
        <v>0</v>
      </c>
      <c r="CL2936" s="14">
        <f>Таблица1[[#This Row],[Т9]]-Таблица1[[#This Row],[Т5]]</f>
        <v>0</v>
      </c>
      <c r="CM2936" s="14">
        <f>Таблица1[[#This Row],[Т9]]-Таблица1[[#This Row],[Т4]]</f>
        <v>0</v>
      </c>
      <c r="CN2936" s="14">
        <f>Таблица1[[#This Row],[Т9]]-Таблица1[[#This Row],[Т3]]</f>
        <v>0</v>
      </c>
      <c r="CO2936" s="14">
        <f>Таблица1[[#This Row],[Т9]]-Таблица1[[#This Row],[Т2]]</f>
        <v>0</v>
      </c>
      <c r="CP2936" s="14">
        <f>Таблица1[[#This Row],[Т9]]-Таблица1[[#This Row],[Т1]]</f>
        <v>0</v>
      </c>
      <c r="CQ2936" s="14">
        <f>Таблица1[[#This Row],[Т9]]-Таблица1[[#This Row],[угол обхв6]]</f>
        <v>0</v>
      </c>
      <c r="CR2936" s="14">
        <f>Таблица1[[#This Row],[Т9]]-Таблица1[[#This Row],[угол обхв5]]</f>
        <v>0</v>
      </c>
      <c r="CS2936" s="14">
        <f>Таблица1[[#This Row],[Т9]]-Таблица1[[#This Row],[угол обхв4]]</f>
        <v>0</v>
      </c>
      <c r="CT2936" s="14">
        <f>Таблица1[[#This Row],[Lкан_прям, мм]]+Таблица1[[#This Row],[Lкан_дуг, мм]]+Таблица1[[#This Row],[Lкан_леб,мм]]</f>
        <v>0</v>
      </c>
      <c r="CU2936" s="16">
        <f>Таблица1[[#This Row],[Lкан_леб,мм]]</f>
        <v>0</v>
      </c>
      <c r="CV2936" s="14">
        <f>2534431-(Таблица1[[#This Row],[Т23]]+Таблица1[[#This Row],[угол обхв3]])</f>
        <v>2534431</v>
      </c>
      <c r="CW2936" s="50">
        <f>SUM(X2936:AC2936,AD2936:AI2936)-Таблица1[[#This Row],[lподв_min, мм]]</f>
        <v>0</v>
      </c>
      <c r="CX2936" s="17">
        <f>CW3375-Таблица1[[#This Row],[Суммарная длина каната]]</f>
        <v>-2534431</v>
      </c>
    </row>
    <row r="2937" spans="74:102" x14ac:dyDescent="0.25">
      <c r="BV2937" s="14">
        <f>Таблица1[[#This Row],[Lкан_леб,мм]]</f>
        <v>0</v>
      </c>
      <c r="BW2937" s="50">
        <f>Таблица1[[#This Row],[угол обхв4]]+Таблица1[[#This Row],[Lдуг 3,мм]]</f>
        <v>0</v>
      </c>
      <c r="BX2937" s="54">
        <f>Таблица1[[#This Row],[угол обхв5]]+Таблица1[[#This Row],[Y5, мм]]</f>
        <v>0</v>
      </c>
      <c r="BY2937" s="14">
        <f>Таблица1[[#This Row],[угол обхв6]]+Таблица1[[#This Row],[Lдуг 4,мм]]</f>
        <v>0</v>
      </c>
      <c r="BZ2937" s="14">
        <f>Таблица1[[#This Row],[Т1]]+Таблица1[[#This Row],[X6, мм]]</f>
        <v>0</v>
      </c>
      <c r="CA2937" s="14">
        <f>Таблица1[[#This Row],[Т2]]+Таблица1[[#This Row],[Lдуг 5,мм]]</f>
        <v>0</v>
      </c>
      <c r="CB2937" s="14">
        <f>Таблица1[[#This Row],[Т3]]+Таблица1[[#This Row],[Y6, мм]]</f>
        <v>0</v>
      </c>
      <c r="CC2937" s="14">
        <f>Таблица1[[#This Row],[Т4]]+Таблица1[[#This Row],[Lдуг 6,мм]]</f>
        <v>0</v>
      </c>
      <c r="CD2937" s="14">
        <f>Таблица1[[#This Row],[Т5]]+Таблица1[[#This Row],[Lдуг 1,мм]]</f>
        <v>0</v>
      </c>
      <c r="CE2937" s="14">
        <f>Таблица1[[#This Row],[Т6]]+Таблица1[[#This Row],[Lпрям1, мм]]</f>
        <v>0</v>
      </c>
      <c r="CF2937" s="15">
        <f>Таблица1[[#This Row],[Т7]]+Таблица1[[#This Row],[Lдуг 2,мм]]</f>
        <v>0</v>
      </c>
      <c r="CG2937" s="14">
        <f>Таблица1[[#This Row],[Т8]]+Таблица1[[#This Row],[Lпрям2, мм]]</f>
        <v>0</v>
      </c>
      <c r="CH2937" s="14">
        <f>Таблица1[[#This Row],[Т9]]-Таблица1[[#This Row],[Т9]]</f>
        <v>0</v>
      </c>
      <c r="CI2937" s="50">
        <f>Таблица1[[#This Row],[Т9]]-Таблица1[[#This Row],[Т8]]</f>
        <v>0</v>
      </c>
      <c r="CJ2937" s="54">
        <f>Таблица1[[#This Row],[Т9]]-Таблица1[[#This Row],[Т7]]</f>
        <v>0</v>
      </c>
      <c r="CK2937" s="14">
        <f>Таблица1[[#This Row],[Т9]]-Таблица1[[#This Row],[Т6]]</f>
        <v>0</v>
      </c>
      <c r="CL2937" s="14">
        <f>Таблица1[[#This Row],[Т9]]-Таблица1[[#This Row],[Т5]]</f>
        <v>0</v>
      </c>
      <c r="CM2937" s="14">
        <f>Таблица1[[#This Row],[Т9]]-Таблица1[[#This Row],[Т4]]</f>
        <v>0</v>
      </c>
      <c r="CN2937" s="14">
        <f>Таблица1[[#This Row],[Т9]]-Таблица1[[#This Row],[Т3]]</f>
        <v>0</v>
      </c>
      <c r="CO2937" s="14">
        <f>Таблица1[[#This Row],[Т9]]-Таблица1[[#This Row],[Т2]]</f>
        <v>0</v>
      </c>
      <c r="CP2937" s="14">
        <f>Таблица1[[#This Row],[Т9]]-Таблица1[[#This Row],[Т1]]</f>
        <v>0</v>
      </c>
      <c r="CQ2937" s="14">
        <f>Таблица1[[#This Row],[Т9]]-Таблица1[[#This Row],[угол обхв6]]</f>
        <v>0</v>
      </c>
      <c r="CR2937" s="14">
        <f>Таблица1[[#This Row],[Т9]]-Таблица1[[#This Row],[угол обхв5]]</f>
        <v>0</v>
      </c>
      <c r="CS2937" s="14">
        <f>Таблица1[[#This Row],[Т9]]-Таблица1[[#This Row],[угол обхв4]]</f>
        <v>0</v>
      </c>
      <c r="CT2937" s="14">
        <f>Таблица1[[#This Row],[Lкан_прям, мм]]+Таблица1[[#This Row],[Lкан_дуг, мм]]+Таблица1[[#This Row],[Lкан_леб,мм]]</f>
        <v>0</v>
      </c>
      <c r="CU2937" s="16">
        <f>Таблица1[[#This Row],[Lкан_леб,мм]]</f>
        <v>0</v>
      </c>
      <c r="CV2937" s="14">
        <f>2534431-(Таблица1[[#This Row],[Т23]]+Таблица1[[#This Row],[угол обхв3]])</f>
        <v>2534431</v>
      </c>
      <c r="CW2937" s="50">
        <f>SUM(X2937:AC2937,AD2937:AI2937)-Таблица1[[#This Row],[lподв_min, мм]]</f>
        <v>0</v>
      </c>
      <c r="CX2937" s="17">
        <f>CW3376-Таблица1[[#This Row],[Суммарная длина каната]]</f>
        <v>-2534431</v>
      </c>
    </row>
    <row r="2938" spans="74:102" x14ac:dyDescent="0.25">
      <c r="BV2938" s="14">
        <f>Таблица1[[#This Row],[Lкан_леб,мм]]</f>
        <v>0</v>
      </c>
      <c r="BW2938" s="50">
        <f>Таблица1[[#This Row],[угол обхв4]]+Таблица1[[#This Row],[Lдуг 3,мм]]</f>
        <v>0</v>
      </c>
      <c r="BX2938" s="54">
        <f>Таблица1[[#This Row],[угол обхв5]]+Таблица1[[#This Row],[Y5, мм]]</f>
        <v>0</v>
      </c>
      <c r="BY2938" s="14">
        <f>Таблица1[[#This Row],[угол обхв6]]+Таблица1[[#This Row],[Lдуг 4,мм]]</f>
        <v>0</v>
      </c>
      <c r="BZ2938" s="14">
        <f>Таблица1[[#This Row],[Т1]]+Таблица1[[#This Row],[X6, мм]]</f>
        <v>0</v>
      </c>
      <c r="CA2938" s="14">
        <f>Таблица1[[#This Row],[Т2]]+Таблица1[[#This Row],[Lдуг 5,мм]]</f>
        <v>0</v>
      </c>
      <c r="CB2938" s="14">
        <f>Таблица1[[#This Row],[Т3]]+Таблица1[[#This Row],[Y6, мм]]</f>
        <v>0</v>
      </c>
      <c r="CC2938" s="14">
        <f>Таблица1[[#This Row],[Т4]]+Таблица1[[#This Row],[Lдуг 6,мм]]</f>
        <v>0</v>
      </c>
      <c r="CD2938" s="14">
        <f>Таблица1[[#This Row],[Т5]]+Таблица1[[#This Row],[Lдуг 1,мм]]</f>
        <v>0</v>
      </c>
      <c r="CE2938" s="14">
        <f>Таблица1[[#This Row],[Т6]]+Таблица1[[#This Row],[Lпрям1, мм]]</f>
        <v>0</v>
      </c>
      <c r="CF2938" s="15">
        <f>Таблица1[[#This Row],[Т7]]+Таблица1[[#This Row],[Lдуг 2,мм]]</f>
        <v>0</v>
      </c>
      <c r="CG2938" s="14">
        <f>Таблица1[[#This Row],[Т8]]+Таблица1[[#This Row],[Lпрям2, мм]]</f>
        <v>0</v>
      </c>
      <c r="CH2938" s="14">
        <f>Таблица1[[#This Row],[Т9]]-Таблица1[[#This Row],[Т9]]</f>
        <v>0</v>
      </c>
      <c r="CI2938" s="50">
        <f>Таблица1[[#This Row],[Т9]]-Таблица1[[#This Row],[Т8]]</f>
        <v>0</v>
      </c>
      <c r="CJ2938" s="54">
        <f>Таблица1[[#This Row],[Т9]]-Таблица1[[#This Row],[Т7]]</f>
        <v>0</v>
      </c>
      <c r="CK2938" s="14">
        <f>Таблица1[[#This Row],[Т9]]-Таблица1[[#This Row],[Т6]]</f>
        <v>0</v>
      </c>
      <c r="CL2938" s="14">
        <f>Таблица1[[#This Row],[Т9]]-Таблица1[[#This Row],[Т5]]</f>
        <v>0</v>
      </c>
      <c r="CM2938" s="14">
        <f>Таблица1[[#This Row],[Т9]]-Таблица1[[#This Row],[Т4]]</f>
        <v>0</v>
      </c>
      <c r="CN2938" s="14">
        <f>Таблица1[[#This Row],[Т9]]-Таблица1[[#This Row],[Т3]]</f>
        <v>0</v>
      </c>
      <c r="CO2938" s="14">
        <f>Таблица1[[#This Row],[Т9]]-Таблица1[[#This Row],[Т2]]</f>
        <v>0</v>
      </c>
      <c r="CP2938" s="14">
        <f>Таблица1[[#This Row],[Т9]]-Таблица1[[#This Row],[Т1]]</f>
        <v>0</v>
      </c>
      <c r="CQ2938" s="14">
        <f>Таблица1[[#This Row],[Т9]]-Таблица1[[#This Row],[угол обхв6]]</f>
        <v>0</v>
      </c>
      <c r="CR2938" s="14">
        <f>Таблица1[[#This Row],[Т9]]-Таблица1[[#This Row],[угол обхв5]]</f>
        <v>0</v>
      </c>
      <c r="CS2938" s="14">
        <f>Таблица1[[#This Row],[Т9]]-Таблица1[[#This Row],[угол обхв4]]</f>
        <v>0</v>
      </c>
      <c r="CT2938" s="14">
        <f>Таблица1[[#This Row],[Lкан_прям, мм]]+Таблица1[[#This Row],[Lкан_дуг, мм]]+Таблица1[[#This Row],[Lкан_леб,мм]]</f>
        <v>0</v>
      </c>
      <c r="CU2938" s="16">
        <f>Таблица1[[#This Row],[Lкан_леб,мм]]</f>
        <v>0</v>
      </c>
      <c r="CV2938" s="14">
        <f>2534431-(Таблица1[[#This Row],[Т23]]+Таблица1[[#This Row],[угол обхв3]])</f>
        <v>2534431</v>
      </c>
      <c r="CW2938" s="50">
        <f>SUM(X2938:AC2938,AD2938:AI2938)-Таблица1[[#This Row],[lподв_min, мм]]</f>
        <v>0</v>
      </c>
      <c r="CX2938" s="17">
        <f>CW3377-Таблица1[[#This Row],[Суммарная длина каната]]</f>
        <v>-2534431</v>
      </c>
    </row>
    <row r="2939" spans="74:102" x14ac:dyDescent="0.25">
      <c r="BV2939" s="14">
        <f>Таблица1[[#This Row],[Lкан_леб,мм]]</f>
        <v>0</v>
      </c>
      <c r="BW2939" s="50">
        <f>Таблица1[[#This Row],[угол обхв4]]+Таблица1[[#This Row],[Lдуг 3,мм]]</f>
        <v>0</v>
      </c>
      <c r="BX2939" s="54">
        <f>Таблица1[[#This Row],[угол обхв5]]+Таблица1[[#This Row],[Y5, мм]]</f>
        <v>0</v>
      </c>
      <c r="BY2939" s="14">
        <f>Таблица1[[#This Row],[угол обхв6]]+Таблица1[[#This Row],[Lдуг 4,мм]]</f>
        <v>0</v>
      </c>
      <c r="BZ2939" s="14">
        <f>Таблица1[[#This Row],[Т1]]+Таблица1[[#This Row],[X6, мм]]</f>
        <v>0</v>
      </c>
      <c r="CA2939" s="14">
        <f>Таблица1[[#This Row],[Т2]]+Таблица1[[#This Row],[Lдуг 5,мм]]</f>
        <v>0</v>
      </c>
      <c r="CB2939" s="14">
        <f>Таблица1[[#This Row],[Т3]]+Таблица1[[#This Row],[Y6, мм]]</f>
        <v>0</v>
      </c>
      <c r="CC2939" s="14">
        <f>Таблица1[[#This Row],[Т4]]+Таблица1[[#This Row],[Lдуг 6,мм]]</f>
        <v>0</v>
      </c>
      <c r="CD2939" s="14">
        <f>Таблица1[[#This Row],[Т5]]+Таблица1[[#This Row],[Lдуг 1,мм]]</f>
        <v>0</v>
      </c>
      <c r="CE2939" s="14">
        <f>Таблица1[[#This Row],[Т6]]+Таблица1[[#This Row],[Lпрям1, мм]]</f>
        <v>0</v>
      </c>
      <c r="CF2939" s="15">
        <f>Таблица1[[#This Row],[Т7]]+Таблица1[[#This Row],[Lдуг 2,мм]]</f>
        <v>0</v>
      </c>
      <c r="CG2939" s="14">
        <f>Таблица1[[#This Row],[Т8]]+Таблица1[[#This Row],[Lпрям2, мм]]</f>
        <v>0</v>
      </c>
      <c r="CH2939" s="14">
        <f>Таблица1[[#This Row],[Т9]]-Таблица1[[#This Row],[Т9]]</f>
        <v>0</v>
      </c>
      <c r="CI2939" s="50">
        <f>Таблица1[[#This Row],[Т9]]-Таблица1[[#This Row],[Т8]]</f>
        <v>0</v>
      </c>
      <c r="CJ2939" s="54">
        <f>Таблица1[[#This Row],[Т9]]-Таблица1[[#This Row],[Т7]]</f>
        <v>0</v>
      </c>
      <c r="CK2939" s="14">
        <f>Таблица1[[#This Row],[Т9]]-Таблица1[[#This Row],[Т6]]</f>
        <v>0</v>
      </c>
      <c r="CL2939" s="14">
        <f>Таблица1[[#This Row],[Т9]]-Таблица1[[#This Row],[Т5]]</f>
        <v>0</v>
      </c>
      <c r="CM2939" s="14">
        <f>Таблица1[[#This Row],[Т9]]-Таблица1[[#This Row],[Т4]]</f>
        <v>0</v>
      </c>
      <c r="CN2939" s="14">
        <f>Таблица1[[#This Row],[Т9]]-Таблица1[[#This Row],[Т3]]</f>
        <v>0</v>
      </c>
      <c r="CO2939" s="14">
        <f>Таблица1[[#This Row],[Т9]]-Таблица1[[#This Row],[Т2]]</f>
        <v>0</v>
      </c>
      <c r="CP2939" s="14">
        <f>Таблица1[[#This Row],[Т9]]-Таблица1[[#This Row],[Т1]]</f>
        <v>0</v>
      </c>
      <c r="CQ2939" s="14">
        <f>Таблица1[[#This Row],[Т9]]-Таблица1[[#This Row],[угол обхв6]]</f>
        <v>0</v>
      </c>
      <c r="CR2939" s="14">
        <f>Таблица1[[#This Row],[Т9]]-Таблица1[[#This Row],[угол обхв5]]</f>
        <v>0</v>
      </c>
      <c r="CS2939" s="14">
        <f>Таблица1[[#This Row],[Т9]]-Таблица1[[#This Row],[угол обхв4]]</f>
        <v>0</v>
      </c>
      <c r="CT2939" s="14">
        <f>Таблица1[[#This Row],[Lкан_прям, мм]]+Таблица1[[#This Row],[Lкан_дуг, мм]]+Таблица1[[#This Row],[Lкан_леб,мм]]</f>
        <v>0</v>
      </c>
      <c r="CU2939" s="16">
        <f>Таблица1[[#This Row],[Lкан_леб,мм]]</f>
        <v>0</v>
      </c>
      <c r="CV2939" s="14">
        <f>2534431-(Таблица1[[#This Row],[Т23]]+Таблица1[[#This Row],[угол обхв3]])</f>
        <v>2534431</v>
      </c>
      <c r="CW2939" s="50">
        <f>SUM(X2939:AC2939,AD2939:AI2939)-Таблица1[[#This Row],[lподв_min, мм]]</f>
        <v>0</v>
      </c>
      <c r="CX2939" s="17">
        <f>CW3378-Таблица1[[#This Row],[Суммарная длина каната]]</f>
        <v>-2534431</v>
      </c>
    </row>
    <row r="2940" spans="74:102" x14ac:dyDescent="0.25">
      <c r="BV2940" s="14">
        <f>Таблица1[[#This Row],[Lкан_леб,мм]]</f>
        <v>0</v>
      </c>
      <c r="BW2940" s="50">
        <f>Таблица1[[#This Row],[угол обхв4]]+Таблица1[[#This Row],[Lдуг 3,мм]]</f>
        <v>0</v>
      </c>
      <c r="BX2940" s="54">
        <f>Таблица1[[#This Row],[угол обхв5]]+Таблица1[[#This Row],[Y5, мм]]</f>
        <v>0</v>
      </c>
      <c r="BY2940" s="14">
        <f>Таблица1[[#This Row],[угол обхв6]]+Таблица1[[#This Row],[Lдуг 4,мм]]</f>
        <v>0</v>
      </c>
      <c r="BZ2940" s="14">
        <f>Таблица1[[#This Row],[Т1]]+Таблица1[[#This Row],[X6, мм]]</f>
        <v>0</v>
      </c>
      <c r="CA2940" s="14">
        <f>Таблица1[[#This Row],[Т2]]+Таблица1[[#This Row],[Lдуг 5,мм]]</f>
        <v>0</v>
      </c>
      <c r="CB2940" s="14">
        <f>Таблица1[[#This Row],[Т3]]+Таблица1[[#This Row],[Y6, мм]]</f>
        <v>0</v>
      </c>
      <c r="CC2940" s="14">
        <f>Таблица1[[#This Row],[Т4]]+Таблица1[[#This Row],[Lдуг 6,мм]]</f>
        <v>0</v>
      </c>
      <c r="CD2940" s="14">
        <f>Таблица1[[#This Row],[Т5]]+Таблица1[[#This Row],[Lдуг 1,мм]]</f>
        <v>0</v>
      </c>
      <c r="CE2940" s="14">
        <f>Таблица1[[#This Row],[Т6]]+Таблица1[[#This Row],[Lпрям1, мм]]</f>
        <v>0</v>
      </c>
      <c r="CF2940" s="15">
        <f>Таблица1[[#This Row],[Т7]]+Таблица1[[#This Row],[Lдуг 2,мм]]</f>
        <v>0</v>
      </c>
      <c r="CG2940" s="14">
        <f>Таблица1[[#This Row],[Т8]]+Таблица1[[#This Row],[Lпрям2, мм]]</f>
        <v>0</v>
      </c>
      <c r="CH2940" s="14">
        <f>Таблица1[[#This Row],[Т9]]-Таблица1[[#This Row],[Т9]]</f>
        <v>0</v>
      </c>
      <c r="CI2940" s="50">
        <f>Таблица1[[#This Row],[Т9]]-Таблица1[[#This Row],[Т8]]</f>
        <v>0</v>
      </c>
      <c r="CJ2940" s="54">
        <f>Таблица1[[#This Row],[Т9]]-Таблица1[[#This Row],[Т7]]</f>
        <v>0</v>
      </c>
      <c r="CK2940" s="14">
        <f>Таблица1[[#This Row],[Т9]]-Таблица1[[#This Row],[Т6]]</f>
        <v>0</v>
      </c>
      <c r="CL2940" s="14">
        <f>Таблица1[[#This Row],[Т9]]-Таблица1[[#This Row],[Т5]]</f>
        <v>0</v>
      </c>
      <c r="CM2940" s="14">
        <f>Таблица1[[#This Row],[Т9]]-Таблица1[[#This Row],[Т4]]</f>
        <v>0</v>
      </c>
      <c r="CN2940" s="14">
        <f>Таблица1[[#This Row],[Т9]]-Таблица1[[#This Row],[Т3]]</f>
        <v>0</v>
      </c>
      <c r="CO2940" s="14">
        <f>Таблица1[[#This Row],[Т9]]-Таблица1[[#This Row],[Т2]]</f>
        <v>0</v>
      </c>
      <c r="CP2940" s="14">
        <f>Таблица1[[#This Row],[Т9]]-Таблица1[[#This Row],[Т1]]</f>
        <v>0</v>
      </c>
      <c r="CQ2940" s="14">
        <f>Таблица1[[#This Row],[Т9]]-Таблица1[[#This Row],[угол обхв6]]</f>
        <v>0</v>
      </c>
      <c r="CR2940" s="14">
        <f>Таблица1[[#This Row],[Т9]]-Таблица1[[#This Row],[угол обхв5]]</f>
        <v>0</v>
      </c>
      <c r="CS2940" s="14">
        <f>Таблица1[[#This Row],[Т9]]-Таблица1[[#This Row],[угол обхв4]]</f>
        <v>0</v>
      </c>
      <c r="CT2940" s="14">
        <f>Таблица1[[#This Row],[Lкан_прям, мм]]+Таблица1[[#This Row],[Lкан_дуг, мм]]+Таблица1[[#This Row],[Lкан_леб,мм]]</f>
        <v>0</v>
      </c>
      <c r="CU2940" s="16">
        <f>Таблица1[[#This Row],[Lкан_леб,мм]]</f>
        <v>0</v>
      </c>
      <c r="CV2940" s="14">
        <f>2534431-(Таблица1[[#This Row],[Т23]]+Таблица1[[#This Row],[угол обхв3]])</f>
        <v>2534431</v>
      </c>
      <c r="CW2940" s="50">
        <f>SUM(X2940:AC2940,AD2940:AI2940)-Таблица1[[#This Row],[lподв_min, мм]]</f>
        <v>0</v>
      </c>
      <c r="CX2940" s="17">
        <f>CW3379-Таблица1[[#This Row],[Суммарная длина каната]]</f>
        <v>-2534431</v>
      </c>
    </row>
    <row r="2941" spans="74:102" x14ac:dyDescent="0.25">
      <c r="BV2941" s="14">
        <f>Таблица1[[#This Row],[Lкан_леб,мм]]</f>
        <v>0</v>
      </c>
      <c r="BW2941" s="50">
        <f>Таблица1[[#This Row],[угол обхв4]]+Таблица1[[#This Row],[Lдуг 3,мм]]</f>
        <v>0</v>
      </c>
      <c r="BX2941" s="54">
        <f>Таблица1[[#This Row],[угол обхв5]]+Таблица1[[#This Row],[Y5, мм]]</f>
        <v>0</v>
      </c>
      <c r="BY2941" s="14">
        <f>Таблица1[[#This Row],[угол обхв6]]+Таблица1[[#This Row],[Lдуг 4,мм]]</f>
        <v>0</v>
      </c>
      <c r="BZ2941" s="14">
        <f>Таблица1[[#This Row],[Т1]]+Таблица1[[#This Row],[X6, мм]]</f>
        <v>0</v>
      </c>
      <c r="CA2941" s="14">
        <f>Таблица1[[#This Row],[Т2]]+Таблица1[[#This Row],[Lдуг 5,мм]]</f>
        <v>0</v>
      </c>
      <c r="CB2941" s="14">
        <f>Таблица1[[#This Row],[Т3]]+Таблица1[[#This Row],[Y6, мм]]</f>
        <v>0</v>
      </c>
      <c r="CC2941" s="14">
        <f>Таблица1[[#This Row],[Т4]]+Таблица1[[#This Row],[Lдуг 6,мм]]</f>
        <v>0</v>
      </c>
      <c r="CD2941" s="14">
        <f>Таблица1[[#This Row],[Т5]]+Таблица1[[#This Row],[Lдуг 1,мм]]</f>
        <v>0</v>
      </c>
      <c r="CE2941" s="14">
        <f>Таблица1[[#This Row],[Т6]]+Таблица1[[#This Row],[Lпрям1, мм]]</f>
        <v>0</v>
      </c>
      <c r="CF2941" s="15">
        <f>Таблица1[[#This Row],[Т7]]+Таблица1[[#This Row],[Lдуг 2,мм]]</f>
        <v>0</v>
      </c>
      <c r="CG2941" s="14">
        <f>Таблица1[[#This Row],[Т8]]+Таблица1[[#This Row],[Lпрям2, мм]]</f>
        <v>0</v>
      </c>
      <c r="CH2941" s="14">
        <f>Таблица1[[#This Row],[Т9]]-Таблица1[[#This Row],[Т9]]</f>
        <v>0</v>
      </c>
      <c r="CI2941" s="50">
        <f>Таблица1[[#This Row],[Т9]]-Таблица1[[#This Row],[Т8]]</f>
        <v>0</v>
      </c>
      <c r="CJ2941" s="54">
        <f>Таблица1[[#This Row],[Т9]]-Таблица1[[#This Row],[Т7]]</f>
        <v>0</v>
      </c>
      <c r="CK2941" s="14">
        <f>Таблица1[[#This Row],[Т9]]-Таблица1[[#This Row],[Т6]]</f>
        <v>0</v>
      </c>
      <c r="CL2941" s="14">
        <f>Таблица1[[#This Row],[Т9]]-Таблица1[[#This Row],[Т5]]</f>
        <v>0</v>
      </c>
      <c r="CM2941" s="14">
        <f>Таблица1[[#This Row],[Т9]]-Таблица1[[#This Row],[Т4]]</f>
        <v>0</v>
      </c>
      <c r="CN2941" s="14">
        <f>Таблица1[[#This Row],[Т9]]-Таблица1[[#This Row],[Т3]]</f>
        <v>0</v>
      </c>
      <c r="CO2941" s="14">
        <f>Таблица1[[#This Row],[Т9]]-Таблица1[[#This Row],[Т2]]</f>
        <v>0</v>
      </c>
      <c r="CP2941" s="14">
        <f>Таблица1[[#This Row],[Т9]]-Таблица1[[#This Row],[Т1]]</f>
        <v>0</v>
      </c>
      <c r="CQ2941" s="14">
        <f>Таблица1[[#This Row],[Т9]]-Таблица1[[#This Row],[угол обхв6]]</f>
        <v>0</v>
      </c>
      <c r="CR2941" s="14">
        <f>Таблица1[[#This Row],[Т9]]-Таблица1[[#This Row],[угол обхв5]]</f>
        <v>0</v>
      </c>
      <c r="CS2941" s="14">
        <f>Таблица1[[#This Row],[Т9]]-Таблица1[[#This Row],[угол обхв4]]</f>
        <v>0</v>
      </c>
      <c r="CT2941" s="14">
        <f>Таблица1[[#This Row],[Lкан_прям, мм]]+Таблица1[[#This Row],[Lкан_дуг, мм]]+Таблица1[[#This Row],[Lкан_леб,мм]]</f>
        <v>0</v>
      </c>
      <c r="CU2941" s="16">
        <f>Таблица1[[#This Row],[Lкан_леб,мм]]</f>
        <v>0</v>
      </c>
      <c r="CV2941" s="14">
        <f>2534431-(Таблица1[[#This Row],[Т23]]+Таблица1[[#This Row],[угол обхв3]])</f>
        <v>2534431</v>
      </c>
      <c r="CW2941" s="50">
        <f>SUM(X2941:AC2941,AD2941:AI2941)-Таблица1[[#This Row],[lподв_min, мм]]</f>
        <v>0</v>
      </c>
      <c r="CX2941" s="17">
        <f>CW3380-Таблица1[[#This Row],[Суммарная длина каната]]</f>
        <v>-2534431</v>
      </c>
    </row>
    <row r="2942" spans="74:102" x14ac:dyDescent="0.25">
      <c r="BV2942" s="14">
        <f>Таблица1[[#This Row],[Lкан_леб,мм]]</f>
        <v>0</v>
      </c>
      <c r="BW2942" s="50">
        <f>Таблица1[[#This Row],[угол обхв4]]+Таблица1[[#This Row],[Lдуг 3,мм]]</f>
        <v>0</v>
      </c>
      <c r="BX2942" s="54">
        <f>Таблица1[[#This Row],[угол обхв5]]+Таблица1[[#This Row],[Y5, мм]]</f>
        <v>0</v>
      </c>
      <c r="BY2942" s="14">
        <f>Таблица1[[#This Row],[угол обхв6]]+Таблица1[[#This Row],[Lдуг 4,мм]]</f>
        <v>0</v>
      </c>
      <c r="BZ2942" s="14">
        <f>Таблица1[[#This Row],[Т1]]+Таблица1[[#This Row],[X6, мм]]</f>
        <v>0</v>
      </c>
      <c r="CA2942" s="14">
        <f>Таблица1[[#This Row],[Т2]]+Таблица1[[#This Row],[Lдуг 5,мм]]</f>
        <v>0</v>
      </c>
      <c r="CB2942" s="14">
        <f>Таблица1[[#This Row],[Т3]]+Таблица1[[#This Row],[Y6, мм]]</f>
        <v>0</v>
      </c>
      <c r="CC2942" s="14">
        <f>Таблица1[[#This Row],[Т4]]+Таблица1[[#This Row],[Lдуг 6,мм]]</f>
        <v>0</v>
      </c>
      <c r="CD2942" s="14">
        <f>Таблица1[[#This Row],[Т5]]+Таблица1[[#This Row],[Lдуг 1,мм]]</f>
        <v>0</v>
      </c>
      <c r="CE2942" s="14">
        <f>Таблица1[[#This Row],[Т6]]+Таблица1[[#This Row],[Lпрям1, мм]]</f>
        <v>0</v>
      </c>
      <c r="CF2942" s="15">
        <f>Таблица1[[#This Row],[Т7]]+Таблица1[[#This Row],[Lдуг 2,мм]]</f>
        <v>0</v>
      </c>
      <c r="CG2942" s="14">
        <f>Таблица1[[#This Row],[Т8]]+Таблица1[[#This Row],[Lпрям2, мм]]</f>
        <v>0</v>
      </c>
      <c r="CH2942" s="14">
        <f>Таблица1[[#This Row],[Т9]]-Таблица1[[#This Row],[Т9]]</f>
        <v>0</v>
      </c>
      <c r="CI2942" s="50">
        <f>Таблица1[[#This Row],[Т9]]-Таблица1[[#This Row],[Т8]]</f>
        <v>0</v>
      </c>
      <c r="CJ2942" s="54">
        <f>Таблица1[[#This Row],[Т9]]-Таблица1[[#This Row],[Т7]]</f>
        <v>0</v>
      </c>
      <c r="CK2942" s="14">
        <f>Таблица1[[#This Row],[Т9]]-Таблица1[[#This Row],[Т6]]</f>
        <v>0</v>
      </c>
      <c r="CL2942" s="14">
        <f>Таблица1[[#This Row],[Т9]]-Таблица1[[#This Row],[Т5]]</f>
        <v>0</v>
      </c>
      <c r="CM2942" s="14">
        <f>Таблица1[[#This Row],[Т9]]-Таблица1[[#This Row],[Т4]]</f>
        <v>0</v>
      </c>
      <c r="CN2942" s="14">
        <f>Таблица1[[#This Row],[Т9]]-Таблица1[[#This Row],[Т3]]</f>
        <v>0</v>
      </c>
      <c r="CO2942" s="14">
        <f>Таблица1[[#This Row],[Т9]]-Таблица1[[#This Row],[Т2]]</f>
        <v>0</v>
      </c>
      <c r="CP2942" s="14">
        <f>Таблица1[[#This Row],[Т9]]-Таблица1[[#This Row],[Т1]]</f>
        <v>0</v>
      </c>
      <c r="CQ2942" s="14">
        <f>Таблица1[[#This Row],[Т9]]-Таблица1[[#This Row],[угол обхв6]]</f>
        <v>0</v>
      </c>
      <c r="CR2942" s="14">
        <f>Таблица1[[#This Row],[Т9]]-Таблица1[[#This Row],[угол обхв5]]</f>
        <v>0</v>
      </c>
      <c r="CS2942" s="14">
        <f>Таблица1[[#This Row],[Т9]]-Таблица1[[#This Row],[угол обхв4]]</f>
        <v>0</v>
      </c>
      <c r="CT2942" s="14">
        <f>Таблица1[[#This Row],[Lкан_прям, мм]]+Таблица1[[#This Row],[Lкан_дуг, мм]]+Таблица1[[#This Row],[Lкан_леб,мм]]</f>
        <v>0</v>
      </c>
      <c r="CU2942" s="16">
        <f>Таблица1[[#This Row],[Lкан_леб,мм]]</f>
        <v>0</v>
      </c>
      <c r="CV2942" s="14">
        <f>2534431-(Таблица1[[#This Row],[Т23]]+Таблица1[[#This Row],[угол обхв3]])</f>
        <v>2534431</v>
      </c>
      <c r="CW2942" s="50">
        <f>SUM(X2942:AC2942,AD2942:AI2942)-Таблица1[[#This Row],[lподв_min, мм]]</f>
        <v>0</v>
      </c>
      <c r="CX2942" s="17">
        <f>CW3381-Таблица1[[#This Row],[Суммарная длина каната]]</f>
        <v>-2534431</v>
      </c>
    </row>
    <row r="2943" spans="74:102" x14ac:dyDescent="0.25">
      <c r="BV2943" s="14">
        <f>Таблица1[[#This Row],[Lкан_леб,мм]]</f>
        <v>0</v>
      </c>
      <c r="BW2943" s="50">
        <f>Таблица1[[#This Row],[угол обхв4]]+Таблица1[[#This Row],[Lдуг 3,мм]]</f>
        <v>0</v>
      </c>
      <c r="BX2943" s="54">
        <f>Таблица1[[#This Row],[угол обхв5]]+Таблица1[[#This Row],[Y5, мм]]</f>
        <v>0</v>
      </c>
      <c r="BY2943" s="14">
        <f>Таблица1[[#This Row],[угол обхв6]]+Таблица1[[#This Row],[Lдуг 4,мм]]</f>
        <v>0</v>
      </c>
      <c r="BZ2943" s="14">
        <f>Таблица1[[#This Row],[Т1]]+Таблица1[[#This Row],[X6, мм]]</f>
        <v>0</v>
      </c>
      <c r="CA2943" s="14">
        <f>Таблица1[[#This Row],[Т2]]+Таблица1[[#This Row],[Lдуг 5,мм]]</f>
        <v>0</v>
      </c>
      <c r="CB2943" s="14">
        <f>Таблица1[[#This Row],[Т3]]+Таблица1[[#This Row],[Y6, мм]]</f>
        <v>0</v>
      </c>
      <c r="CC2943" s="14">
        <f>Таблица1[[#This Row],[Т4]]+Таблица1[[#This Row],[Lдуг 6,мм]]</f>
        <v>0</v>
      </c>
      <c r="CD2943" s="14">
        <f>Таблица1[[#This Row],[Т5]]+Таблица1[[#This Row],[Lдуг 1,мм]]</f>
        <v>0</v>
      </c>
      <c r="CE2943" s="14">
        <f>Таблица1[[#This Row],[Т6]]+Таблица1[[#This Row],[Lпрям1, мм]]</f>
        <v>0</v>
      </c>
      <c r="CF2943" s="15">
        <f>Таблица1[[#This Row],[Т7]]+Таблица1[[#This Row],[Lдуг 2,мм]]</f>
        <v>0</v>
      </c>
      <c r="CG2943" s="14">
        <f>Таблица1[[#This Row],[Т8]]+Таблица1[[#This Row],[Lпрям2, мм]]</f>
        <v>0</v>
      </c>
      <c r="CH2943" s="14">
        <f>Таблица1[[#This Row],[Т9]]-Таблица1[[#This Row],[Т9]]</f>
        <v>0</v>
      </c>
      <c r="CI2943" s="50">
        <f>Таблица1[[#This Row],[Т9]]-Таблица1[[#This Row],[Т8]]</f>
        <v>0</v>
      </c>
      <c r="CJ2943" s="54">
        <f>Таблица1[[#This Row],[Т9]]-Таблица1[[#This Row],[Т7]]</f>
        <v>0</v>
      </c>
      <c r="CK2943" s="14">
        <f>Таблица1[[#This Row],[Т9]]-Таблица1[[#This Row],[Т6]]</f>
        <v>0</v>
      </c>
      <c r="CL2943" s="14">
        <f>Таблица1[[#This Row],[Т9]]-Таблица1[[#This Row],[Т5]]</f>
        <v>0</v>
      </c>
      <c r="CM2943" s="14">
        <f>Таблица1[[#This Row],[Т9]]-Таблица1[[#This Row],[Т4]]</f>
        <v>0</v>
      </c>
      <c r="CN2943" s="14">
        <f>Таблица1[[#This Row],[Т9]]-Таблица1[[#This Row],[Т3]]</f>
        <v>0</v>
      </c>
      <c r="CO2943" s="14">
        <f>Таблица1[[#This Row],[Т9]]-Таблица1[[#This Row],[Т2]]</f>
        <v>0</v>
      </c>
      <c r="CP2943" s="14">
        <f>Таблица1[[#This Row],[Т9]]-Таблица1[[#This Row],[Т1]]</f>
        <v>0</v>
      </c>
      <c r="CQ2943" s="14">
        <f>Таблица1[[#This Row],[Т9]]-Таблица1[[#This Row],[угол обхв6]]</f>
        <v>0</v>
      </c>
      <c r="CR2943" s="14">
        <f>Таблица1[[#This Row],[Т9]]-Таблица1[[#This Row],[угол обхв5]]</f>
        <v>0</v>
      </c>
      <c r="CS2943" s="14">
        <f>Таблица1[[#This Row],[Т9]]-Таблица1[[#This Row],[угол обхв4]]</f>
        <v>0</v>
      </c>
      <c r="CT2943" s="14">
        <f>Таблица1[[#This Row],[Lкан_прям, мм]]+Таблица1[[#This Row],[Lкан_дуг, мм]]+Таблица1[[#This Row],[Lкан_леб,мм]]</f>
        <v>0</v>
      </c>
      <c r="CU2943" s="16">
        <f>Таблица1[[#This Row],[Lкан_леб,мм]]</f>
        <v>0</v>
      </c>
      <c r="CV2943" s="14">
        <f>2534431-(Таблица1[[#This Row],[Т23]]+Таблица1[[#This Row],[угол обхв3]])</f>
        <v>2534431</v>
      </c>
      <c r="CW2943" s="50">
        <f>SUM(X2943:AC2943,AD2943:AI2943)-Таблица1[[#This Row],[lподв_min, мм]]</f>
        <v>0</v>
      </c>
      <c r="CX2943" s="17">
        <f>CW3382-Таблица1[[#This Row],[Суммарная длина каната]]</f>
        <v>-2534431</v>
      </c>
    </row>
    <row r="2944" spans="74:102" x14ac:dyDescent="0.25">
      <c r="BV2944" s="14">
        <f>Таблица1[[#This Row],[Lкан_леб,мм]]</f>
        <v>0</v>
      </c>
      <c r="BW2944" s="50">
        <f>Таблица1[[#This Row],[угол обхв4]]+Таблица1[[#This Row],[Lдуг 3,мм]]</f>
        <v>0</v>
      </c>
      <c r="BX2944" s="54">
        <f>Таблица1[[#This Row],[угол обхв5]]+Таблица1[[#This Row],[Y5, мм]]</f>
        <v>0</v>
      </c>
      <c r="BY2944" s="14">
        <f>Таблица1[[#This Row],[угол обхв6]]+Таблица1[[#This Row],[Lдуг 4,мм]]</f>
        <v>0</v>
      </c>
      <c r="BZ2944" s="14">
        <f>Таблица1[[#This Row],[Т1]]+Таблица1[[#This Row],[X6, мм]]</f>
        <v>0</v>
      </c>
      <c r="CA2944" s="14">
        <f>Таблица1[[#This Row],[Т2]]+Таблица1[[#This Row],[Lдуг 5,мм]]</f>
        <v>0</v>
      </c>
      <c r="CB2944" s="14">
        <f>Таблица1[[#This Row],[Т3]]+Таблица1[[#This Row],[Y6, мм]]</f>
        <v>0</v>
      </c>
      <c r="CC2944" s="14">
        <f>Таблица1[[#This Row],[Т4]]+Таблица1[[#This Row],[Lдуг 6,мм]]</f>
        <v>0</v>
      </c>
      <c r="CD2944" s="14">
        <f>Таблица1[[#This Row],[Т5]]+Таблица1[[#This Row],[Lдуг 1,мм]]</f>
        <v>0</v>
      </c>
      <c r="CE2944" s="14">
        <f>Таблица1[[#This Row],[Т6]]+Таблица1[[#This Row],[Lпрям1, мм]]</f>
        <v>0</v>
      </c>
      <c r="CF2944" s="15">
        <f>Таблица1[[#This Row],[Т7]]+Таблица1[[#This Row],[Lдуг 2,мм]]</f>
        <v>0</v>
      </c>
      <c r="CG2944" s="14">
        <f>Таблица1[[#This Row],[Т8]]+Таблица1[[#This Row],[Lпрям2, мм]]</f>
        <v>0</v>
      </c>
      <c r="CH2944" s="14">
        <f>Таблица1[[#This Row],[Т9]]-Таблица1[[#This Row],[Т9]]</f>
        <v>0</v>
      </c>
      <c r="CI2944" s="50">
        <f>Таблица1[[#This Row],[Т9]]-Таблица1[[#This Row],[Т8]]</f>
        <v>0</v>
      </c>
      <c r="CJ2944" s="54">
        <f>Таблица1[[#This Row],[Т9]]-Таблица1[[#This Row],[Т7]]</f>
        <v>0</v>
      </c>
      <c r="CK2944" s="14">
        <f>Таблица1[[#This Row],[Т9]]-Таблица1[[#This Row],[Т6]]</f>
        <v>0</v>
      </c>
      <c r="CL2944" s="14">
        <f>Таблица1[[#This Row],[Т9]]-Таблица1[[#This Row],[Т5]]</f>
        <v>0</v>
      </c>
      <c r="CM2944" s="14">
        <f>Таблица1[[#This Row],[Т9]]-Таблица1[[#This Row],[Т4]]</f>
        <v>0</v>
      </c>
      <c r="CN2944" s="14">
        <f>Таблица1[[#This Row],[Т9]]-Таблица1[[#This Row],[Т3]]</f>
        <v>0</v>
      </c>
      <c r="CO2944" s="14">
        <f>Таблица1[[#This Row],[Т9]]-Таблица1[[#This Row],[Т2]]</f>
        <v>0</v>
      </c>
      <c r="CP2944" s="14">
        <f>Таблица1[[#This Row],[Т9]]-Таблица1[[#This Row],[Т1]]</f>
        <v>0</v>
      </c>
      <c r="CQ2944" s="14">
        <f>Таблица1[[#This Row],[Т9]]-Таблица1[[#This Row],[угол обхв6]]</f>
        <v>0</v>
      </c>
      <c r="CR2944" s="14">
        <f>Таблица1[[#This Row],[Т9]]-Таблица1[[#This Row],[угол обхв5]]</f>
        <v>0</v>
      </c>
      <c r="CS2944" s="14">
        <f>Таблица1[[#This Row],[Т9]]-Таблица1[[#This Row],[угол обхв4]]</f>
        <v>0</v>
      </c>
      <c r="CT2944" s="14">
        <f>Таблица1[[#This Row],[Lкан_прям, мм]]+Таблица1[[#This Row],[Lкан_дуг, мм]]+Таблица1[[#This Row],[Lкан_леб,мм]]</f>
        <v>0</v>
      </c>
      <c r="CU2944" s="16">
        <f>Таблица1[[#This Row],[Lкан_леб,мм]]</f>
        <v>0</v>
      </c>
      <c r="CV2944" s="14">
        <f>2534431-(Таблица1[[#This Row],[Т23]]+Таблица1[[#This Row],[угол обхв3]])</f>
        <v>2534431</v>
      </c>
      <c r="CW2944" s="50">
        <f>SUM(X2944:AC2944,AD2944:AI2944)-Таблица1[[#This Row],[lподв_min, мм]]</f>
        <v>0</v>
      </c>
      <c r="CX2944" s="17">
        <f>CW3383-Таблица1[[#This Row],[Суммарная длина каната]]</f>
        <v>-2534431</v>
      </c>
    </row>
    <row r="2945" spans="74:102" x14ac:dyDescent="0.25">
      <c r="BV2945" s="14">
        <f>Таблица1[[#This Row],[Lкан_леб,мм]]</f>
        <v>0</v>
      </c>
      <c r="BW2945" s="50">
        <f>Таблица1[[#This Row],[угол обхв4]]+Таблица1[[#This Row],[Lдуг 3,мм]]</f>
        <v>0</v>
      </c>
      <c r="BX2945" s="54">
        <f>Таблица1[[#This Row],[угол обхв5]]+Таблица1[[#This Row],[Y5, мм]]</f>
        <v>0</v>
      </c>
      <c r="BY2945" s="14">
        <f>Таблица1[[#This Row],[угол обхв6]]+Таблица1[[#This Row],[Lдуг 4,мм]]</f>
        <v>0</v>
      </c>
      <c r="BZ2945" s="14">
        <f>Таблица1[[#This Row],[Т1]]+Таблица1[[#This Row],[X6, мм]]</f>
        <v>0</v>
      </c>
      <c r="CA2945" s="14">
        <f>Таблица1[[#This Row],[Т2]]+Таблица1[[#This Row],[Lдуг 5,мм]]</f>
        <v>0</v>
      </c>
      <c r="CB2945" s="14">
        <f>Таблица1[[#This Row],[Т3]]+Таблица1[[#This Row],[Y6, мм]]</f>
        <v>0</v>
      </c>
      <c r="CC2945" s="14">
        <f>Таблица1[[#This Row],[Т4]]+Таблица1[[#This Row],[Lдуг 6,мм]]</f>
        <v>0</v>
      </c>
      <c r="CD2945" s="14">
        <f>Таблица1[[#This Row],[Т5]]+Таблица1[[#This Row],[Lдуг 1,мм]]</f>
        <v>0</v>
      </c>
      <c r="CE2945" s="14">
        <f>Таблица1[[#This Row],[Т6]]+Таблица1[[#This Row],[Lпрям1, мм]]</f>
        <v>0</v>
      </c>
      <c r="CF2945" s="15">
        <f>Таблица1[[#This Row],[Т7]]+Таблица1[[#This Row],[Lдуг 2,мм]]</f>
        <v>0</v>
      </c>
      <c r="CG2945" s="14">
        <f>Таблица1[[#This Row],[Т8]]+Таблица1[[#This Row],[Lпрям2, мм]]</f>
        <v>0</v>
      </c>
      <c r="CH2945" s="14">
        <f>Таблица1[[#This Row],[Т9]]-Таблица1[[#This Row],[Т9]]</f>
        <v>0</v>
      </c>
      <c r="CI2945" s="50">
        <f>Таблица1[[#This Row],[Т9]]-Таблица1[[#This Row],[Т8]]</f>
        <v>0</v>
      </c>
      <c r="CJ2945" s="54">
        <f>Таблица1[[#This Row],[Т9]]-Таблица1[[#This Row],[Т7]]</f>
        <v>0</v>
      </c>
      <c r="CK2945" s="14">
        <f>Таблица1[[#This Row],[Т9]]-Таблица1[[#This Row],[Т6]]</f>
        <v>0</v>
      </c>
      <c r="CL2945" s="14">
        <f>Таблица1[[#This Row],[Т9]]-Таблица1[[#This Row],[Т5]]</f>
        <v>0</v>
      </c>
      <c r="CM2945" s="14">
        <f>Таблица1[[#This Row],[Т9]]-Таблица1[[#This Row],[Т4]]</f>
        <v>0</v>
      </c>
      <c r="CN2945" s="14">
        <f>Таблица1[[#This Row],[Т9]]-Таблица1[[#This Row],[Т3]]</f>
        <v>0</v>
      </c>
      <c r="CO2945" s="14">
        <f>Таблица1[[#This Row],[Т9]]-Таблица1[[#This Row],[Т2]]</f>
        <v>0</v>
      </c>
      <c r="CP2945" s="14">
        <f>Таблица1[[#This Row],[Т9]]-Таблица1[[#This Row],[Т1]]</f>
        <v>0</v>
      </c>
      <c r="CQ2945" s="14">
        <f>Таблица1[[#This Row],[Т9]]-Таблица1[[#This Row],[угол обхв6]]</f>
        <v>0</v>
      </c>
      <c r="CR2945" s="14">
        <f>Таблица1[[#This Row],[Т9]]-Таблица1[[#This Row],[угол обхв5]]</f>
        <v>0</v>
      </c>
      <c r="CS2945" s="14">
        <f>Таблица1[[#This Row],[Т9]]-Таблица1[[#This Row],[угол обхв4]]</f>
        <v>0</v>
      </c>
      <c r="CT2945" s="14">
        <f>Таблица1[[#This Row],[Lкан_прям, мм]]+Таблица1[[#This Row],[Lкан_дуг, мм]]+Таблица1[[#This Row],[Lкан_леб,мм]]</f>
        <v>0</v>
      </c>
      <c r="CU2945" s="16">
        <f>Таблица1[[#This Row],[Lкан_леб,мм]]</f>
        <v>0</v>
      </c>
      <c r="CV2945" s="14">
        <f>2534431-(Таблица1[[#This Row],[Т23]]+Таблица1[[#This Row],[угол обхв3]])</f>
        <v>2534431</v>
      </c>
      <c r="CW2945" s="50">
        <f>SUM(X2945:AC2945,AD2945:AI2945)-Таблица1[[#This Row],[lподв_min, мм]]</f>
        <v>0</v>
      </c>
      <c r="CX2945" s="17">
        <f>CW3384-Таблица1[[#This Row],[Суммарная длина каната]]</f>
        <v>-2534431</v>
      </c>
    </row>
    <row r="2946" spans="74:102" x14ac:dyDescent="0.25">
      <c r="BV2946" s="14">
        <f>Таблица1[[#This Row],[Lкан_леб,мм]]</f>
        <v>0</v>
      </c>
      <c r="BW2946" s="50">
        <f>Таблица1[[#This Row],[угол обхв4]]+Таблица1[[#This Row],[Lдуг 3,мм]]</f>
        <v>0</v>
      </c>
      <c r="BX2946" s="54">
        <f>Таблица1[[#This Row],[угол обхв5]]+Таблица1[[#This Row],[Y5, мм]]</f>
        <v>0</v>
      </c>
      <c r="BY2946" s="14">
        <f>Таблица1[[#This Row],[угол обхв6]]+Таблица1[[#This Row],[Lдуг 4,мм]]</f>
        <v>0</v>
      </c>
      <c r="BZ2946" s="14">
        <f>Таблица1[[#This Row],[Т1]]+Таблица1[[#This Row],[X6, мм]]</f>
        <v>0</v>
      </c>
      <c r="CA2946" s="14">
        <f>Таблица1[[#This Row],[Т2]]+Таблица1[[#This Row],[Lдуг 5,мм]]</f>
        <v>0</v>
      </c>
      <c r="CB2946" s="14">
        <f>Таблица1[[#This Row],[Т3]]+Таблица1[[#This Row],[Y6, мм]]</f>
        <v>0</v>
      </c>
      <c r="CC2946" s="14">
        <f>Таблица1[[#This Row],[Т4]]+Таблица1[[#This Row],[Lдуг 6,мм]]</f>
        <v>0</v>
      </c>
      <c r="CD2946" s="14">
        <f>Таблица1[[#This Row],[Т5]]+Таблица1[[#This Row],[Lдуг 1,мм]]</f>
        <v>0</v>
      </c>
      <c r="CE2946" s="14">
        <f>Таблица1[[#This Row],[Т6]]+Таблица1[[#This Row],[Lпрям1, мм]]</f>
        <v>0</v>
      </c>
      <c r="CF2946" s="15">
        <f>Таблица1[[#This Row],[Т7]]+Таблица1[[#This Row],[Lдуг 2,мм]]</f>
        <v>0</v>
      </c>
      <c r="CG2946" s="14">
        <f>Таблица1[[#This Row],[Т8]]+Таблица1[[#This Row],[Lпрям2, мм]]</f>
        <v>0</v>
      </c>
      <c r="CH2946" s="14">
        <f>Таблица1[[#This Row],[Т9]]-Таблица1[[#This Row],[Т9]]</f>
        <v>0</v>
      </c>
      <c r="CI2946" s="50">
        <f>Таблица1[[#This Row],[Т9]]-Таблица1[[#This Row],[Т8]]</f>
        <v>0</v>
      </c>
      <c r="CJ2946" s="54">
        <f>Таблица1[[#This Row],[Т9]]-Таблица1[[#This Row],[Т7]]</f>
        <v>0</v>
      </c>
      <c r="CK2946" s="14">
        <f>Таблица1[[#This Row],[Т9]]-Таблица1[[#This Row],[Т6]]</f>
        <v>0</v>
      </c>
      <c r="CL2946" s="14">
        <f>Таблица1[[#This Row],[Т9]]-Таблица1[[#This Row],[Т5]]</f>
        <v>0</v>
      </c>
      <c r="CM2946" s="14">
        <f>Таблица1[[#This Row],[Т9]]-Таблица1[[#This Row],[Т4]]</f>
        <v>0</v>
      </c>
      <c r="CN2946" s="14">
        <f>Таблица1[[#This Row],[Т9]]-Таблица1[[#This Row],[Т3]]</f>
        <v>0</v>
      </c>
      <c r="CO2946" s="14">
        <f>Таблица1[[#This Row],[Т9]]-Таблица1[[#This Row],[Т2]]</f>
        <v>0</v>
      </c>
      <c r="CP2946" s="14">
        <f>Таблица1[[#This Row],[Т9]]-Таблица1[[#This Row],[Т1]]</f>
        <v>0</v>
      </c>
      <c r="CQ2946" s="14">
        <f>Таблица1[[#This Row],[Т9]]-Таблица1[[#This Row],[угол обхв6]]</f>
        <v>0</v>
      </c>
      <c r="CR2946" s="14">
        <f>Таблица1[[#This Row],[Т9]]-Таблица1[[#This Row],[угол обхв5]]</f>
        <v>0</v>
      </c>
      <c r="CS2946" s="14">
        <f>Таблица1[[#This Row],[Т9]]-Таблица1[[#This Row],[угол обхв4]]</f>
        <v>0</v>
      </c>
      <c r="CT2946" s="14">
        <f>Таблица1[[#This Row],[Lкан_прям, мм]]+Таблица1[[#This Row],[Lкан_дуг, мм]]+Таблица1[[#This Row],[Lкан_леб,мм]]</f>
        <v>0</v>
      </c>
      <c r="CU2946" s="16">
        <f>Таблица1[[#This Row],[Lкан_леб,мм]]</f>
        <v>0</v>
      </c>
      <c r="CV2946" s="14">
        <f>2534431-(Таблица1[[#This Row],[Т23]]+Таблица1[[#This Row],[угол обхв3]])</f>
        <v>2534431</v>
      </c>
      <c r="CW2946" s="50">
        <f>SUM(X2946:AC2946,AD2946:AI2946)-Таблица1[[#This Row],[lподв_min, мм]]</f>
        <v>0</v>
      </c>
      <c r="CX2946" s="17">
        <f>CW3385-Таблица1[[#This Row],[Суммарная длина каната]]</f>
        <v>-2534431</v>
      </c>
    </row>
    <row r="2947" spans="74:102" x14ac:dyDescent="0.25">
      <c r="BV2947" s="14">
        <f>Таблица1[[#This Row],[Lкан_леб,мм]]</f>
        <v>0</v>
      </c>
      <c r="BW2947" s="50">
        <f>Таблица1[[#This Row],[угол обхв4]]+Таблица1[[#This Row],[Lдуг 3,мм]]</f>
        <v>0</v>
      </c>
      <c r="BX2947" s="54">
        <f>Таблица1[[#This Row],[угол обхв5]]+Таблица1[[#This Row],[Y5, мм]]</f>
        <v>0</v>
      </c>
      <c r="BY2947" s="14">
        <f>Таблица1[[#This Row],[угол обхв6]]+Таблица1[[#This Row],[Lдуг 4,мм]]</f>
        <v>0</v>
      </c>
      <c r="BZ2947" s="14">
        <f>Таблица1[[#This Row],[Т1]]+Таблица1[[#This Row],[X6, мм]]</f>
        <v>0</v>
      </c>
      <c r="CA2947" s="14">
        <f>Таблица1[[#This Row],[Т2]]+Таблица1[[#This Row],[Lдуг 5,мм]]</f>
        <v>0</v>
      </c>
      <c r="CB2947" s="14">
        <f>Таблица1[[#This Row],[Т3]]+Таблица1[[#This Row],[Y6, мм]]</f>
        <v>0</v>
      </c>
      <c r="CC2947" s="14">
        <f>Таблица1[[#This Row],[Т4]]+Таблица1[[#This Row],[Lдуг 6,мм]]</f>
        <v>0</v>
      </c>
      <c r="CD2947" s="14">
        <f>Таблица1[[#This Row],[Т5]]+Таблица1[[#This Row],[Lдуг 1,мм]]</f>
        <v>0</v>
      </c>
      <c r="CE2947" s="14">
        <f>Таблица1[[#This Row],[Т6]]+Таблица1[[#This Row],[Lпрям1, мм]]</f>
        <v>0</v>
      </c>
      <c r="CF2947" s="15">
        <f>Таблица1[[#This Row],[Т7]]+Таблица1[[#This Row],[Lдуг 2,мм]]</f>
        <v>0</v>
      </c>
      <c r="CG2947" s="14">
        <f>Таблица1[[#This Row],[Т8]]+Таблица1[[#This Row],[Lпрям2, мм]]</f>
        <v>0</v>
      </c>
      <c r="CH2947" s="14">
        <f>Таблица1[[#This Row],[Т9]]-Таблица1[[#This Row],[Т9]]</f>
        <v>0</v>
      </c>
      <c r="CI2947" s="50">
        <f>Таблица1[[#This Row],[Т9]]-Таблица1[[#This Row],[Т8]]</f>
        <v>0</v>
      </c>
      <c r="CJ2947" s="54">
        <f>Таблица1[[#This Row],[Т9]]-Таблица1[[#This Row],[Т7]]</f>
        <v>0</v>
      </c>
      <c r="CK2947" s="14">
        <f>Таблица1[[#This Row],[Т9]]-Таблица1[[#This Row],[Т6]]</f>
        <v>0</v>
      </c>
      <c r="CL2947" s="14">
        <f>Таблица1[[#This Row],[Т9]]-Таблица1[[#This Row],[Т5]]</f>
        <v>0</v>
      </c>
      <c r="CM2947" s="14">
        <f>Таблица1[[#This Row],[Т9]]-Таблица1[[#This Row],[Т4]]</f>
        <v>0</v>
      </c>
      <c r="CN2947" s="14">
        <f>Таблица1[[#This Row],[Т9]]-Таблица1[[#This Row],[Т3]]</f>
        <v>0</v>
      </c>
      <c r="CO2947" s="14">
        <f>Таблица1[[#This Row],[Т9]]-Таблица1[[#This Row],[Т2]]</f>
        <v>0</v>
      </c>
      <c r="CP2947" s="14">
        <f>Таблица1[[#This Row],[Т9]]-Таблица1[[#This Row],[Т1]]</f>
        <v>0</v>
      </c>
      <c r="CQ2947" s="14">
        <f>Таблица1[[#This Row],[Т9]]-Таблица1[[#This Row],[угол обхв6]]</f>
        <v>0</v>
      </c>
      <c r="CR2947" s="14">
        <f>Таблица1[[#This Row],[Т9]]-Таблица1[[#This Row],[угол обхв5]]</f>
        <v>0</v>
      </c>
      <c r="CS2947" s="14">
        <f>Таблица1[[#This Row],[Т9]]-Таблица1[[#This Row],[угол обхв4]]</f>
        <v>0</v>
      </c>
      <c r="CT2947" s="14">
        <f>Таблица1[[#This Row],[Lкан_прям, мм]]+Таблица1[[#This Row],[Lкан_дуг, мм]]+Таблица1[[#This Row],[Lкан_леб,мм]]</f>
        <v>0</v>
      </c>
      <c r="CU2947" s="16">
        <f>Таблица1[[#This Row],[Lкан_леб,мм]]</f>
        <v>0</v>
      </c>
      <c r="CV2947" s="14">
        <f>2534431-(Таблица1[[#This Row],[Т23]]+Таблица1[[#This Row],[угол обхв3]])</f>
        <v>2534431</v>
      </c>
      <c r="CW2947" s="50">
        <f>SUM(X2947:AC2947,AD2947:AI2947)-Таблица1[[#This Row],[lподв_min, мм]]</f>
        <v>0</v>
      </c>
      <c r="CX2947" s="17">
        <f>CW3386-Таблица1[[#This Row],[Суммарная длина каната]]</f>
        <v>-2534431</v>
      </c>
    </row>
    <row r="2948" spans="74:102" x14ac:dyDescent="0.25">
      <c r="BV2948" s="14">
        <f>Таблица1[[#This Row],[Lкан_леб,мм]]</f>
        <v>0</v>
      </c>
      <c r="BW2948" s="50">
        <f>Таблица1[[#This Row],[угол обхв4]]+Таблица1[[#This Row],[Lдуг 3,мм]]</f>
        <v>0</v>
      </c>
      <c r="BX2948" s="54">
        <f>Таблица1[[#This Row],[угол обхв5]]+Таблица1[[#This Row],[Y5, мм]]</f>
        <v>0</v>
      </c>
      <c r="BY2948" s="14">
        <f>Таблица1[[#This Row],[угол обхв6]]+Таблица1[[#This Row],[Lдуг 4,мм]]</f>
        <v>0</v>
      </c>
      <c r="BZ2948" s="14">
        <f>Таблица1[[#This Row],[Т1]]+Таблица1[[#This Row],[X6, мм]]</f>
        <v>0</v>
      </c>
      <c r="CA2948" s="14">
        <f>Таблица1[[#This Row],[Т2]]+Таблица1[[#This Row],[Lдуг 5,мм]]</f>
        <v>0</v>
      </c>
      <c r="CB2948" s="14">
        <f>Таблица1[[#This Row],[Т3]]+Таблица1[[#This Row],[Y6, мм]]</f>
        <v>0</v>
      </c>
      <c r="CC2948" s="14">
        <f>Таблица1[[#This Row],[Т4]]+Таблица1[[#This Row],[Lдуг 6,мм]]</f>
        <v>0</v>
      </c>
      <c r="CD2948" s="14">
        <f>Таблица1[[#This Row],[Т5]]+Таблица1[[#This Row],[Lдуг 1,мм]]</f>
        <v>0</v>
      </c>
      <c r="CE2948" s="14">
        <f>Таблица1[[#This Row],[Т6]]+Таблица1[[#This Row],[Lпрям1, мм]]</f>
        <v>0</v>
      </c>
      <c r="CF2948" s="15">
        <f>Таблица1[[#This Row],[Т7]]+Таблица1[[#This Row],[Lдуг 2,мм]]</f>
        <v>0</v>
      </c>
      <c r="CG2948" s="14">
        <f>Таблица1[[#This Row],[Т8]]+Таблица1[[#This Row],[Lпрям2, мм]]</f>
        <v>0</v>
      </c>
      <c r="CH2948" s="14">
        <f>Таблица1[[#This Row],[Т9]]-Таблица1[[#This Row],[Т9]]</f>
        <v>0</v>
      </c>
      <c r="CI2948" s="50">
        <f>Таблица1[[#This Row],[Т9]]-Таблица1[[#This Row],[Т8]]</f>
        <v>0</v>
      </c>
      <c r="CJ2948" s="54">
        <f>Таблица1[[#This Row],[Т9]]-Таблица1[[#This Row],[Т7]]</f>
        <v>0</v>
      </c>
      <c r="CK2948" s="14">
        <f>Таблица1[[#This Row],[Т9]]-Таблица1[[#This Row],[Т6]]</f>
        <v>0</v>
      </c>
      <c r="CL2948" s="14">
        <f>Таблица1[[#This Row],[Т9]]-Таблица1[[#This Row],[Т5]]</f>
        <v>0</v>
      </c>
      <c r="CM2948" s="14">
        <f>Таблица1[[#This Row],[Т9]]-Таблица1[[#This Row],[Т4]]</f>
        <v>0</v>
      </c>
      <c r="CN2948" s="14">
        <f>Таблица1[[#This Row],[Т9]]-Таблица1[[#This Row],[Т3]]</f>
        <v>0</v>
      </c>
      <c r="CO2948" s="14">
        <f>Таблица1[[#This Row],[Т9]]-Таблица1[[#This Row],[Т2]]</f>
        <v>0</v>
      </c>
      <c r="CP2948" s="14">
        <f>Таблица1[[#This Row],[Т9]]-Таблица1[[#This Row],[Т1]]</f>
        <v>0</v>
      </c>
      <c r="CQ2948" s="14">
        <f>Таблица1[[#This Row],[Т9]]-Таблица1[[#This Row],[угол обхв6]]</f>
        <v>0</v>
      </c>
      <c r="CR2948" s="14">
        <f>Таблица1[[#This Row],[Т9]]-Таблица1[[#This Row],[угол обхв5]]</f>
        <v>0</v>
      </c>
      <c r="CS2948" s="14">
        <f>Таблица1[[#This Row],[Т9]]-Таблица1[[#This Row],[угол обхв4]]</f>
        <v>0</v>
      </c>
      <c r="CT2948" s="14">
        <f>Таблица1[[#This Row],[Lкан_прям, мм]]+Таблица1[[#This Row],[Lкан_дуг, мм]]+Таблица1[[#This Row],[Lкан_леб,мм]]</f>
        <v>0</v>
      </c>
      <c r="CU2948" s="16">
        <f>Таблица1[[#This Row],[Lкан_леб,мм]]</f>
        <v>0</v>
      </c>
      <c r="CV2948" s="14">
        <f>2534431-(Таблица1[[#This Row],[Т23]]+Таблица1[[#This Row],[угол обхв3]])</f>
        <v>2534431</v>
      </c>
      <c r="CW2948" s="50">
        <f>SUM(X2948:AC2948,AD2948:AI2948)-Таблица1[[#This Row],[lподв_min, мм]]</f>
        <v>0</v>
      </c>
      <c r="CX2948" s="17">
        <f>CW3387-Таблица1[[#This Row],[Суммарная длина каната]]</f>
        <v>-2534431</v>
      </c>
    </row>
    <row r="2949" spans="74:102" x14ac:dyDescent="0.25">
      <c r="BV2949" s="14">
        <f>Таблица1[[#This Row],[Lкан_леб,мм]]</f>
        <v>0</v>
      </c>
      <c r="BW2949" s="50">
        <f>Таблица1[[#This Row],[угол обхв4]]+Таблица1[[#This Row],[Lдуг 3,мм]]</f>
        <v>0</v>
      </c>
      <c r="BX2949" s="54">
        <f>Таблица1[[#This Row],[угол обхв5]]+Таблица1[[#This Row],[Y5, мм]]</f>
        <v>0</v>
      </c>
      <c r="BY2949" s="14">
        <f>Таблица1[[#This Row],[угол обхв6]]+Таблица1[[#This Row],[Lдуг 4,мм]]</f>
        <v>0</v>
      </c>
      <c r="BZ2949" s="14">
        <f>Таблица1[[#This Row],[Т1]]+Таблица1[[#This Row],[X6, мм]]</f>
        <v>0</v>
      </c>
      <c r="CA2949" s="14">
        <f>Таблица1[[#This Row],[Т2]]+Таблица1[[#This Row],[Lдуг 5,мм]]</f>
        <v>0</v>
      </c>
      <c r="CB2949" s="14">
        <f>Таблица1[[#This Row],[Т3]]+Таблица1[[#This Row],[Y6, мм]]</f>
        <v>0</v>
      </c>
      <c r="CC2949" s="14">
        <f>Таблица1[[#This Row],[Т4]]+Таблица1[[#This Row],[Lдуг 6,мм]]</f>
        <v>0</v>
      </c>
      <c r="CD2949" s="14">
        <f>Таблица1[[#This Row],[Т5]]+Таблица1[[#This Row],[Lдуг 1,мм]]</f>
        <v>0</v>
      </c>
      <c r="CE2949" s="14">
        <f>Таблица1[[#This Row],[Т6]]+Таблица1[[#This Row],[Lпрям1, мм]]</f>
        <v>0</v>
      </c>
      <c r="CF2949" s="15">
        <f>Таблица1[[#This Row],[Т7]]+Таблица1[[#This Row],[Lдуг 2,мм]]</f>
        <v>0</v>
      </c>
      <c r="CG2949" s="14">
        <f>Таблица1[[#This Row],[Т8]]+Таблица1[[#This Row],[Lпрям2, мм]]</f>
        <v>0</v>
      </c>
      <c r="CH2949" s="14">
        <f>Таблица1[[#This Row],[Т9]]-Таблица1[[#This Row],[Т9]]</f>
        <v>0</v>
      </c>
      <c r="CI2949" s="50">
        <f>Таблица1[[#This Row],[Т9]]-Таблица1[[#This Row],[Т8]]</f>
        <v>0</v>
      </c>
      <c r="CJ2949" s="54">
        <f>Таблица1[[#This Row],[Т9]]-Таблица1[[#This Row],[Т7]]</f>
        <v>0</v>
      </c>
      <c r="CK2949" s="14">
        <f>Таблица1[[#This Row],[Т9]]-Таблица1[[#This Row],[Т6]]</f>
        <v>0</v>
      </c>
      <c r="CL2949" s="14">
        <f>Таблица1[[#This Row],[Т9]]-Таблица1[[#This Row],[Т5]]</f>
        <v>0</v>
      </c>
      <c r="CM2949" s="14">
        <f>Таблица1[[#This Row],[Т9]]-Таблица1[[#This Row],[Т4]]</f>
        <v>0</v>
      </c>
      <c r="CN2949" s="14">
        <f>Таблица1[[#This Row],[Т9]]-Таблица1[[#This Row],[Т3]]</f>
        <v>0</v>
      </c>
      <c r="CO2949" s="14">
        <f>Таблица1[[#This Row],[Т9]]-Таблица1[[#This Row],[Т2]]</f>
        <v>0</v>
      </c>
      <c r="CP2949" s="14">
        <f>Таблица1[[#This Row],[Т9]]-Таблица1[[#This Row],[Т1]]</f>
        <v>0</v>
      </c>
      <c r="CQ2949" s="14">
        <f>Таблица1[[#This Row],[Т9]]-Таблица1[[#This Row],[угол обхв6]]</f>
        <v>0</v>
      </c>
      <c r="CR2949" s="14">
        <f>Таблица1[[#This Row],[Т9]]-Таблица1[[#This Row],[угол обхв5]]</f>
        <v>0</v>
      </c>
      <c r="CS2949" s="14">
        <f>Таблица1[[#This Row],[Т9]]-Таблица1[[#This Row],[угол обхв4]]</f>
        <v>0</v>
      </c>
      <c r="CT2949" s="14">
        <f>Таблица1[[#This Row],[Lкан_прям, мм]]+Таблица1[[#This Row],[Lкан_дуг, мм]]+Таблица1[[#This Row],[Lкан_леб,мм]]</f>
        <v>0</v>
      </c>
      <c r="CU2949" s="16">
        <f>Таблица1[[#This Row],[Lкан_леб,мм]]</f>
        <v>0</v>
      </c>
      <c r="CV2949" s="14">
        <f>2534431-(Таблица1[[#This Row],[Т23]]+Таблица1[[#This Row],[угол обхв3]])</f>
        <v>2534431</v>
      </c>
      <c r="CW2949" s="50">
        <f>SUM(X2949:AC2949,AD2949:AI2949)-Таблица1[[#This Row],[lподв_min, мм]]</f>
        <v>0</v>
      </c>
      <c r="CX2949" s="17">
        <f>CW3388-Таблица1[[#This Row],[Суммарная длина каната]]</f>
        <v>-2534431</v>
      </c>
    </row>
    <row r="2950" spans="74:102" x14ac:dyDescent="0.25">
      <c r="BV2950" s="14">
        <f>Таблица1[[#This Row],[Lкан_леб,мм]]</f>
        <v>0</v>
      </c>
      <c r="BW2950" s="50">
        <f>Таблица1[[#This Row],[угол обхв4]]+Таблица1[[#This Row],[Lдуг 3,мм]]</f>
        <v>0</v>
      </c>
      <c r="BX2950" s="54">
        <f>Таблица1[[#This Row],[угол обхв5]]+Таблица1[[#This Row],[Y5, мм]]</f>
        <v>0</v>
      </c>
      <c r="BY2950" s="14">
        <f>Таблица1[[#This Row],[угол обхв6]]+Таблица1[[#This Row],[Lдуг 4,мм]]</f>
        <v>0</v>
      </c>
      <c r="BZ2950" s="14">
        <f>Таблица1[[#This Row],[Т1]]+Таблица1[[#This Row],[X6, мм]]</f>
        <v>0</v>
      </c>
      <c r="CA2950" s="14">
        <f>Таблица1[[#This Row],[Т2]]+Таблица1[[#This Row],[Lдуг 5,мм]]</f>
        <v>0</v>
      </c>
      <c r="CB2950" s="14">
        <f>Таблица1[[#This Row],[Т3]]+Таблица1[[#This Row],[Y6, мм]]</f>
        <v>0</v>
      </c>
      <c r="CC2950" s="14">
        <f>Таблица1[[#This Row],[Т4]]+Таблица1[[#This Row],[Lдуг 6,мм]]</f>
        <v>0</v>
      </c>
      <c r="CD2950" s="14">
        <f>Таблица1[[#This Row],[Т5]]+Таблица1[[#This Row],[Lдуг 1,мм]]</f>
        <v>0</v>
      </c>
      <c r="CE2950" s="14">
        <f>Таблица1[[#This Row],[Т6]]+Таблица1[[#This Row],[Lпрям1, мм]]</f>
        <v>0</v>
      </c>
      <c r="CF2950" s="15">
        <f>Таблица1[[#This Row],[Т7]]+Таблица1[[#This Row],[Lдуг 2,мм]]</f>
        <v>0</v>
      </c>
      <c r="CG2950" s="14">
        <f>Таблица1[[#This Row],[Т8]]+Таблица1[[#This Row],[Lпрям2, мм]]</f>
        <v>0</v>
      </c>
      <c r="CH2950" s="14">
        <f>Таблица1[[#This Row],[Т9]]-Таблица1[[#This Row],[Т9]]</f>
        <v>0</v>
      </c>
      <c r="CI2950" s="50">
        <f>Таблица1[[#This Row],[Т9]]-Таблица1[[#This Row],[Т8]]</f>
        <v>0</v>
      </c>
      <c r="CJ2950" s="54">
        <f>Таблица1[[#This Row],[Т9]]-Таблица1[[#This Row],[Т7]]</f>
        <v>0</v>
      </c>
      <c r="CK2950" s="14">
        <f>Таблица1[[#This Row],[Т9]]-Таблица1[[#This Row],[Т6]]</f>
        <v>0</v>
      </c>
      <c r="CL2950" s="14">
        <f>Таблица1[[#This Row],[Т9]]-Таблица1[[#This Row],[Т5]]</f>
        <v>0</v>
      </c>
      <c r="CM2950" s="14">
        <f>Таблица1[[#This Row],[Т9]]-Таблица1[[#This Row],[Т4]]</f>
        <v>0</v>
      </c>
      <c r="CN2950" s="14">
        <f>Таблица1[[#This Row],[Т9]]-Таблица1[[#This Row],[Т3]]</f>
        <v>0</v>
      </c>
      <c r="CO2950" s="14">
        <f>Таблица1[[#This Row],[Т9]]-Таблица1[[#This Row],[Т2]]</f>
        <v>0</v>
      </c>
      <c r="CP2950" s="14">
        <f>Таблица1[[#This Row],[Т9]]-Таблица1[[#This Row],[Т1]]</f>
        <v>0</v>
      </c>
      <c r="CQ2950" s="14">
        <f>Таблица1[[#This Row],[Т9]]-Таблица1[[#This Row],[угол обхв6]]</f>
        <v>0</v>
      </c>
      <c r="CR2950" s="14">
        <f>Таблица1[[#This Row],[Т9]]-Таблица1[[#This Row],[угол обхв5]]</f>
        <v>0</v>
      </c>
      <c r="CS2950" s="14">
        <f>Таблица1[[#This Row],[Т9]]-Таблица1[[#This Row],[угол обхв4]]</f>
        <v>0</v>
      </c>
      <c r="CT2950" s="14">
        <f>Таблица1[[#This Row],[Lкан_прям, мм]]+Таблица1[[#This Row],[Lкан_дуг, мм]]+Таблица1[[#This Row],[Lкан_леб,мм]]</f>
        <v>0</v>
      </c>
      <c r="CU2950" s="16">
        <f>Таблица1[[#This Row],[Lкан_леб,мм]]</f>
        <v>0</v>
      </c>
      <c r="CV2950" s="14">
        <f>2534431-(Таблица1[[#This Row],[Т23]]+Таблица1[[#This Row],[угол обхв3]])</f>
        <v>2534431</v>
      </c>
      <c r="CW2950" s="50">
        <f>SUM(X2950:AC2950,AD2950:AI2950)-Таблица1[[#This Row],[lподв_min, мм]]</f>
        <v>0</v>
      </c>
      <c r="CX2950" s="17">
        <f>CW3389-Таблица1[[#This Row],[Суммарная длина каната]]</f>
        <v>-2534431</v>
      </c>
    </row>
    <row r="2951" spans="74:102" x14ac:dyDescent="0.25">
      <c r="BV2951" s="14">
        <f>Таблица1[[#This Row],[Lкан_леб,мм]]</f>
        <v>0</v>
      </c>
      <c r="BW2951" s="50">
        <f>Таблица1[[#This Row],[угол обхв4]]+Таблица1[[#This Row],[Lдуг 3,мм]]</f>
        <v>0</v>
      </c>
      <c r="BX2951" s="54">
        <f>Таблица1[[#This Row],[угол обхв5]]+Таблица1[[#This Row],[Y5, мм]]</f>
        <v>0</v>
      </c>
      <c r="BY2951" s="14">
        <f>Таблица1[[#This Row],[угол обхв6]]+Таблица1[[#This Row],[Lдуг 4,мм]]</f>
        <v>0</v>
      </c>
      <c r="BZ2951" s="14">
        <f>Таблица1[[#This Row],[Т1]]+Таблица1[[#This Row],[X6, мм]]</f>
        <v>0</v>
      </c>
      <c r="CA2951" s="14">
        <f>Таблица1[[#This Row],[Т2]]+Таблица1[[#This Row],[Lдуг 5,мм]]</f>
        <v>0</v>
      </c>
      <c r="CB2951" s="14">
        <f>Таблица1[[#This Row],[Т3]]+Таблица1[[#This Row],[Y6, мм]]</f>
        <v>0</v>
      </c>
      <c r="CC2951" s="14">
        <f>Таблица1[[#This Row],[Т4]]+Таблица1[[#This Row],[Lдуг 6,мм]]</f>
        <v>0</v>
      </c>
      <c r="CD2951" s="14">
        <f>Таблица1[[#This Row],[Т5]]+Таблица1[[#This Row],[Lдуг 1,мм]]</f>
        <v>0</v>
      </c>
      <c r="CE2951" s="14">
        <f>Таблица1[[#This Row],[Т6]]+Таблица1[[#This Row],[Lпрям1, мм]]</f>
        <v>0</v>
      </c>
      <c r="CF2951" s="15">
        <f>Таблица1[[#This Row],[Т7]]+Таблица1[[#This Row],[Lдуг 2,мм]]</f>
        <v>0</v>
      </c>
      <c r="CG2951" s="14">
        <f>Таблица1[[#This Row],[Т8]]+Таблица1[[#This Row],[Lпрям2, мм]]</f>
        <v>0</v>
      </c>
      <c r="CH2951" s="14">
        <f>Таблица1[[#This Row],[Т9]]-Таблица1[[#This Row],[Т9]]</f>
        <v>0</v>
      </c>
      <c r="CI2951" s="50">
        <f>Таблица1[[#This Row],[Т9]]-Таблица1[[#This Row],[Т8]]</f>
        <v>0</v>
      </c>
      <c r="CJ2951" s="54">
        <f>Таблица1[[#This Row],[Т9]]-Таблица1[[#This Row],[Т7]]</f>
        <v>0</v>
      </c>
      <c r="CK2951" s="14">
        <f>Таблица1[[#This Row],[Т9]]-Таблица1[[#This Row],[Т6]]</f>
        <v>0</v>
      </c>
      <c r="CL2951" s="14">
        <f>Таблица1[[#This Row],[Т9]]-Таблица1[[#This Row],[Т5]]</f>
        <v>0</v>
      </c>
      <c r="CM2951" s="14">
        <f>Таблица1[[#This Row],[Т9]]-Таблица1[[#This Row],[Т4]]</f>
        <v>0</v>
      </c>
      <c r="CN2951" s="14">
        <f>Таблица1[[#This Row],[Т9]]-Таблица1[[#This Row],[Т3]]</f>
        <v>0</v>
      </c>
      <c r="CO2951" s="14">
        <f>Таблица1[[#This Row],[Т9]]-Таблица1[[#This Row],[Т2]]</f>
        <v>0</v>
      </c>
      <c r="CP2951" s="14">
        <f>Таблица1[[#This Row],[Т9]]-Таблица1[[#This Row],[Т1]]</f>
        <v>0</v>
      </c>
      <c r="CQ2951" s="14">
        <f>Таблица1[[#This Row],[Т9]]-Таблица1[[#This Row],[угол обхв6]]</f>
        <v>0</v>
      </c>
      <c r="CR2951" s="14">
        <f>Таблица1[[#This Row],[Т9]]-Таблица1[[#This Row],[угол обхв5]]</f>
        <v>0</v>
      </c>
      <c r="CS2951" s="14">
        <f>Таблица1[[#This Row],[Т9]]-Таблица1[[#This Row],[угол обхв4]]</f>
        <v>0</v>
      </c>
      <c r="CT2951" s="14">
        <f>Таблица1[[#This Row],[Lкан_прям, мм]]+Таблица1[[#This Row],[Lкан_дуг, мм]]+Таблица1[[#This Row],[Lкан_леб,мм]]</f>
        <v>0</v>
      </c>
      <c r="CU2951" s="16">
        <f>Таблица1[[#This Row],[Lкан_леб,мм]]</f>
        <v>0</v>
      </c>
      <c r="CV2951" s="14">
        <f>2534431-(Таблица1[[#This Row],[Т23]]+Таблица1[[#This Row],[угол обхв3]])</f>
        <v>2534431</v>
      </c>
      <c r="CW2951" s="50">
        <f>SUM(X2951:AC2951,AD2951:AI2951)-Таблица1[[#This Row],[lподв_min, мм]]</f>
        <v>0</v>
      </c>
      <c r="CX2951" s="17">
        <f>CW3390-Таблица1[[#This Row],[Суммарная длина каната]]</f>
        <v>-2534431</v>
      </c>
    </row>
    <row r="2952" spans="74:102" x14ac:dyDescent="0.25">
      <c r="BV2952" s="14">
        <f>Таблица1[[#This Row],[Lкан_леб,мм]]</f>
        <v>0</v>
      </c>
      <c r="BW2952" s="50">
        <f>Таблица1[[#This Row],[угол обхв4]]+Таблица1[[#This Row],[Lдуг 3,мм]]</f>
        <v>0</v>
      </c>
      <c r="BX2952" s="54">
        <f>Таблица1[[#This Row],[угол обхв5]]+Таблица1[[#This Row],[Y5, мм]]</f>
        <v>0</v>
      </c>
      <c r="BY2952" s="14">
        <f>Таблица1[[#This Row],[угол обхв6]]+Таблица1[[#This Row],[Lдуг 4,мм]]</f>
        <v>0</v>
      </c>
      <c r="BZ2952" s="14">
        <f>Таблица1[[#This Row],[Т1]]+Таблица1[[#This Row],[X6, мм]]</f>
        <v>0</v>
      </c>
      <c r="CA2952" s="14">
        <f>Таблица1[[#This Row],[Т2]]+Таблица1[[#This Row],[Lдуг 5,мм]]</f>
        <v>0</v>
      </c>
      <c r="CB2952" s="14">
        <f>Таблица1[[#This Row],[Т3]]+Таблица1[[#This Row],[Y6, мм]]</f>
        <v>0</v>
      </c>
      <c r="CC2952" s="14">
        <f>Таблица1[[#This Row],[Т4]]+Таблица1[[#This Row],[Lдуг 6,мм]]</f>
        <v>0</v>
      </c>
      <c r="CD2952" s="14">
        <f>Таблица1[[#This Row],[Т5]]+Таблица1[[#This Row],[Lдуг 1,мм]]</f>
        <v>0</v>
      </c>
      <c r="CE2952" s="14">
        <f>Таблица1[[#This Row],[Т6]]+Таблица1[[#This Row],[Lпрям1, мм]]</f>
        <v>0</v>
      </c>
      <c r="CF2952" s="15">
        <f>Таблица1[[#This Row],[Т7]]+Таблица1[[#This Row],[Lдуг 2,мм]]</f>
        <v>0</v>
      </c>
      <c r="CG2952" s="14">
        <f>Таблица1[[#This Row],[Т8]]+Таблица1[[#This Row],[Lпрям2, мм]]</f>
        <v>0</v>
      </c>
      <c r="CH2952" s="14">
        <f>Таблица1[[#This Row],[Т9]]-Таблица1[[#This Row],[Т9]]</f>
        <v>0</v>
      </c>
      <c r="CI2952" s="50">
        <f>Таблица1[[#This Row],[Т9]]-Таблица1[[#This Row],[Т8]]</f>
        <v>0</v>
      </c>
      <c r="CJ2952" s="54">
        <f>Таблица1[[#This Row],[Т9]]-Таблица1[[#This Row],[Т7]]</f>
        <v>0</v>
      </c>
      <c r="CK2952" s="14">
        <f>Таблица1[[#This Row],[Т9]]-Таблица1[[#This Row],[Т6]]</f>
        <v>0</v>
      </c>
      <c r="CL2952" s="14">
        <f>Таблица1[[#This Row],[Т9]]-Таблица1[[#This Row],[Т5]]</f>
        <v>0</v>
      </c>
      <c r="CM2952" s="14">
        <f>Таблица1[[#This Row],[Т9]]-Таблица1[[#This Row],[Т4]]</f>
        <v>0</v>
      </c>
      <c r="CN2952" s="14">
        <f>Таблица1[[#This Row],[Т9]]-Таблица1[[#This Row],[Т3]]</f>
        <v>0</v>
      </c>
      <c r="CO2952" s="14">
        <f>Таблица1[[#This Row],[Т9]]-Таблица1[[#This Row],[Т2]]</f>
        <v>0</v>
      </c>
      <c r="CP2952" s="14">
        <f>Таблица1[[#This Row],[Т9]]-Таблица1[[#This Row],[Т1]]</f>
        <v>0</v>
      </c>
      <c r="CQ2952" s="14">
        <f>Таблица1[[#This Row],[Т9]]-Таблица1[[#This Row],[угол обхв6]]</f>
        <v>0</v>
      </c>
      <c r="CR2952" s="14">
        <f>Таблица1[[#This Row],[Т9]]-Таблица1[[#This Row],[угол обхв5]]</f>
        <v>0</v>
      </c>
      <c r="CS2952" s="14">
        <f>Таблица1[[#This Row],[Т9]]-Таблица1[[#This Row],[угол обхв4]]</f>
        <v>0</v>
      </c>
      <c r="CT2952" s="14">
        <f>Таблица1[[#This Row],[Lкан_прям, мм]]+Таблица1[[#This Row],[Lкан_дуг, мм]]+Таблица1[[#This Row],[Lкан_леб,мм]]</f>
        <v>0</v>
      </c>
      <c r="CU2952" s="16">
        <f>Таблица1[[#This Row],[Lкан_леб,мм]]</f>
        <v>0</v>
      </c>
      <c r="CV2952" s="14">
        <f>2534431-(Таблица1[[#This Row],[Т23]]+Таблица1[[#This Row],[угол обхв3]])</f>
        <v>2534431</v>
      </c>
      <c r="CW2952" s="50">
        <f>SUM(X2952:AC2952,AD2952:AI2952)-Таблица1[[#This Row],[lподв_min, мм]]</f>
        <v>0</v>
      </c>
      <c r="CX2952" s="17">
        <f>CW3391-Таблица1[[#This Row],[Суммарная длина каната]]</f>
        <v>-2534431</v>
      </c>
    </row>
    <row r="2953" spans="74:102" x14ac:dyDescent="0.25">
      <c r="BV2953" s="14">
        <f>Таблица1[[#This Row],[Lкан_леб,мм]]</f>
        <v>0</v>
      </c>
      <c r="BW2953" s="50">
        <f>Таблица1[[#This Row],[угол обхв4]]+Таблица1[[#This Row],[Lдуг 3,мм]]</f>
        <v>0</v>
      </c>
      <c r="BX2953" s="54">
        <f>Таблица1[[#This Row],[угол обхв5]]+Таблица1[[#This Row],[Y5, мм]]</f>
        <v>0</v>
      </c>
      <c r="BY2953" s="14">
        <f>Таблица1[[#This Row],[угол обхв6]]+Таблица1[[#This Row],[Lдуг 4,мм]]</f>
        <v>0</v>
      </c>
      <c r="BZ2953" s="14">
        <f>Таблица1[[#This Row],[Т1]]+Таблица1[[#This Row],[X6, мм]]</f>
        <v>0</v>
      </c>
      <c r="CA2953" s="14">
        <f>Таблица1[[#This Row],[Т2]]+Таблица1[[#This Row],[Lдуг 5,мм]]</f>
        <v>0</v>
      </c>
      <c r="CB2953" s="14">
        <f>Таблица1[[#This Row],[Т3]]+Таблица1[[#This Row],[Y6, мм]]</f>
        <v>0</v>
      </c>
      <c r="CC2953" s="14">
        <f>Таблица1[[#This Row],[Т4]]+Таблица1[[#This Row],[Lдуг 6,мм]]</f>
        <v>0</v>
      </c>
      <c r="CD2953" s="14">
        <f>Таблица1[[#This Row],[Т5]]+Таблица1[[#This Row],[Lдуг 1,мм]]</f>
        <v>0</v>
      </c>
      <c r="CE2953" s="14">
        <f>Таблица1[[#This Row],[Т6]]+Таблица1[[#This Row],[Lпрям1, мм]]</f>
        <v>0</v>
      </c>
      <c r="CF2953" s="15">
        <f>Таблица1[[#This Row],[Т7]]+Таблица1[[#This Row],[Lдуг 2,мм]]</f>
        <v>0</v>
      </c>
      <c r="CG2953" s="14">
        <f>Таблица1[[#This Row],[Т8]]+Таблица1[[#This Row],[Lпрям2, мм]]</f>
        <v>0</v>
      </c>
      <c r="CH2953" s="14">
        <f>Таблица1[[#This Row],[Т9]]-Таблица1[[#This Row],[Т9]]</f>
        <v>0</v>
      </c>
      <c r="CI2953" s="50">
        <f>Таблица1[[#This Row],[Т9]]-Таблица1[[#This Row],[Т8]]</f>
        <v>0</v>
      </c>
      <c r="CJ2953" s="54">
        <f>Таблица1[[#This Row],[Т9]]-Таблица1[[#This Row],[Т7]]</f>
        <v>0</v>
      </c>
      <c r="CK2953" s="14">
        <f>Таблица1[[#This Row],[Т9]]-Таблица1[[#This Row],[Т6]]</f>
        <v>0</v>
      </c>
      <c r="CL2953" s="14">
        <f>Таблица1[[#This Row],[Т9]]-Таблица1[[#This Row],[Т5]]</f>
        <v>0</v>
      </c>
      <c r="CM2953" s="14">
        <f>Таблица1[[#This Row],[Т9]]-Таблица1[[#This Row],[Т4]]</f>
        <v>0</v>
      </c>
      <c r="CN2953" s="14">
        <f>Таблица1[[#This Row],[Т9]]-Таблица1[[#This Row],[Т3]]</f>
        <v>0</v>
      </c>
      <c r="CO2953" s="14">
        <f>Таблица1[[#This Row],[Т9]]-Таблица1[[#This Row],[Т2]]</f>
        <v>0</v>
      </c>
      <c r="CP2953" s="14">
        <f>Таблица1[[#This Row],[Т9]]-Таблица1[[#This Row],[Т1]]</f>
        <v>0</v>
      </c>
      <c r="CQ2953" s="14">
        <f>Таблица1[[#This Row],[Т9]]-Таблица1[[#This Row],[угол обхв6]]</f>
        <v>0</v>
      </c>
      <c r="CR2953" s="14">
        <f>Таблица1[[#This Row],[Т9]]-Таблица1[[#This Row],[угол обхв5]]</f>
        <v>0</v>
      </c>
      <c r="CS2953" s="14">
        <f>Таблица1[[#This Row],[Т9]]-Таблица1[[#This Row],[угол обхв4]]</f>
        <v>0</v>
      </c>
      <c r="CT2953" s="14">
        <f>Таблица1[[#This Row],[Lкан_прям, мм]]+Таблица1[[#This Row],[Lкан_дуг, мм]]+Таблица1[[#This Row],[Lкан_леб,мм]]</f>
        <v>0</v>
      </c>
      <c r="CU2953" s="16">
        <f>Таблица1[[#This Row],[Lкан_леб,мм]]</f>
        <v>0</v>
      </c>
      <c r="CV2953" s="14">
        <f>2534431-(Таблица1[[#This Row],[Т23]]+Таблица1[[#This Row],[угол обхв3]])</f>
        <v>2534431</v>
      </c>
      <c r="CW2953" s="50">
        <f>SUM(X2953:AC2953,AD2953:AI2953)-Таблица1[[#This Row],[lподв_min, мм]]</f>
        <v>0</v>
      </c>
      <c r="CX2953" s="17">
        <f>CW3392-Таблица1[[#This Row],[Суммарная длина каната]]</f>
        <v>-2534431</v>
      </c>
    </row>
    <row r="2954" spans="74:102" x14ac:dyDescent="0.25">
      <c r="BV2954" s="14">
        <f>Таблица1[[#This Row],[Lкан_леб,мм]]</f>
        <v>0</v>
      </c>
      <c r="BW2954" s="50">
        <f>Таблица1[[#This Row],[угол обхв4]]+Таблица1[[#This Row],[Lдуг 3,мм]]</f>
        <v>0</v>
      </c>
      <c r="BX2954" s="54">
        <f>Таблица1[[#This Row],[угол обхв5]]+Таблица1[[#This Row],[Y5, мм]]</f>
        <v>0</v>
      </c>
      <c r="BY2954" s="14">
        <f>Таблица1[[#This Row],[угол обхв6]]+Таблица1[[#This Row],[Lдуг 4,мм]]</f>
        <v>0</v>
      </c>
      <c r="BZ2954" s="14">
        <f>Таблица1[[#This Row],[Т1]]+Таблица1[[#This Row],[X6, мм]]</f>
        <v>0</v>
      </c>
      <c r="CA2954" s="14">
        <f>Таблица1[[#This Row],[Т2]]+Таблица1[[#This Row],[Lдуг 5,мм]]</f>
        <v>0</v>
      </c>
      <c r="CB2954" s="14">
        <f>Таблица1[[#This Row],[Т3]]+Таблица1[[#This Row],[Y6, мм]]</f>
        <v>0</v>
      </c>
      <c r="CC2954" s="14">
        <f>Таблица1[[#This Row],[Т4]]+Таблица1[[#This Row],[Lдуг 6,мм]]</f>
        <v>0</v>
      </c>
      <c r="CD2954" s="14">
        <f>Таблица1[[#This Row],[Т5]]+Таблица1[[#This Row],[Lдуг 1,мм]]</f>
        <v>0</v>
      </c>
      <c r="CE2954" s="14">
        <f>Таблица1[[#This Row],[Т6]]+Таблица1[[#This Row],[Lпрям1, мм]]</f>
        <v>0</v>
      </c>
      <c r="CF2954" s="15">
        <f>Таблица1[[#This Row],[Т7]]+Таблица1[[#This Row],[Lдуг 2,мм]]</f>
        <v>0</v>
      </c>
      <c r="CG2954" s="14">
        <f>Таблица1[[#This Row],[Т8]]+Таблица1[[#This Row],[Lпрям2, мм]]</f>
        <v>0</v>
      </c>
      <c r="CH2954" s="14">
        <f>Таблица1[[#This Row],[Т9]]-Таблица1[[#This Row],[Т9]]</f>
        <v>0</v>
      </c>
      <c r="CI2954" s="50">
        <f>Таблица1[[#This Row],[Т9]]-Таблица1[[#This Row],[Т8]]</f>
        <v>0</v>
      </c>
      <c r="CJ2954" s="54">
        <f>Таблица1[[#This Row],[Т9]]-Таблица1[[#This Row],[Т7]]</f>
        <v>0</v>
      </c>
      <c r="CK2954" s="14">
        <f>Таблица1[[#This Row],[Т9]]-Таблица1[[#This Row],[Т6]]</f>
        <v>0</v>
      </c>
      <c r="CL2954" s="14">
        <f>Таблица1[[#This Row],[Т9]]-Таблица1[[#This Row],[Т5]]</f>
        <v>0</v>
      </c>
      <c r="CM2954" s="14">
        <f>Таблица1[[#This Row],[Т9]]-Таблица1[[#This Row],[Т4]]</f>
        <v>0</v>
      </c>
      <c r="CN2954" s="14">
        <f>Таблица1[[#This Row],[Т9]]-Таблица1[[#This Row],[Т3]]</f>
        <v>0</v>
      </c>
      <c r="CO2954" s="14">
        <f>Таблица1[[#This Row],[Т9]]-Таблица1[[#This Row],[Т2]]</f>
        <v>0</v>
      </c>
      <c r="CP2954" s="14">
        <f>Таблица1[[#This Row],[Т9]]-Таблица1[[#This Row],[Т1]]</f>
        <v>0</v>
      </c>
      <c r="CQ2954" s="14">
        <f>Таблица1[[#This Row],[Т9]]-Таблица1[[#This Row],[угол обхв6]]</f>
        <v>0</v>
      </c>
      <c r="CR2954" s="14">
        <f>Таблица1[[#This Row],[Т9]]-Таблица1[[#This Row],[угол обхв5]]</f>
        <v>0</v>
      </c>
      <c r="CS2954" s="14">
        <f>Таблица1[[#This Row],[Т9]]-Таблица1[[#This Row],[угол обхв4]]</f>
        <v>0</v>
      </c>
      <c r="CT2954" s="14">
        <f>Таблица1[[#This Row],[Lкан_прям, мм]]+Таблица1[[#This Row],[Lкан_дуг, мм]]+Таблица1[[#This Row],[Lкан_леб,мм]]</f>
        <v>0</v>
      </c>
      <c r="CU2954" s="16">
        <f>Таблица1[[#This Row],[Lкан_леб,мм]]</f>
        <v>0</v>
      </c>
      <c r="CV2954" s="14">
        <f>2534431-(Таблица1[[#This Row],[Т23]]+Таблица1[[#This Row],[угол обхв3]])</f>
        <v>2534431</v>
      </c>
      <c r="CW2954" s="50">
        <f>SUM(X2954:AC2954,AD2954:AI2954)-Таблица1[[#This Row],[lподв_min, мм]]</f>
        <v>0</v>
      </c>
      <c r="CX2954" s="17">
        <f>CW3393-Таблица1[[#This Row],[Суммарная длина каната]]</f>
        <v>-2534431</v>
      </c>
    </row>
    <row r="2955" spans="74:102" x14ac:dyDescent="0.25">
      <c r="BV2955" s="14">
        <f>Таблица1[[#This Row],[Lкан_леб,мм]]</f>
        <v>0</v>
      </c>
      <c r="BW2955" s="50">
        <f>Таблица1[[#This Row],[угол обхв4]]+Таблица1[[#This Row],[Lдуг 3,мм]]</f>
        <v>0</v>
      </c>
      <c r="BX2955" s="54">
        <f>Таблица1[[#This Row],[угол обхв5]]+Таблица1[[#This Row],[Y5, мм]]</f>
        <v>0</v>
      </c>
      <c r="BY2955" s="14">
        <f>Таблица1[[#This Row],[угол обхв6]]+Таблица1[[#This Row],[Lдуг 4,мм]]</f>
        <v>0</v>
      </c>
      <c r="BZ2955" s="14">
        <f>Таблица1[[#This Row],[Т1]]+Таблица1[[#This Row],[X6, мм]]</f>
        <v>0</v>
      </c>
      <c r="CA2955" s="14">
        <f>Таблица1[[#This Row],[Т2]]+Таблица1[[#This Row],[Lдуг 5,мм]]</f>
        <v>0</v>
      </c>
      <c r="CB2955" s="14">
        <f>Таблица1[[#This Row],[Т3]]+Таблица1[[#This Row],[Y6, мм]]</f>
        <v>0</v>
      </c>
      <c r="CC2955" s="14">
        <f>Таблица1[[#This Row],[Т4]]+Таблица1[[#This Row],[Lдуг 6,мм]]</f>
        <v>0</v>
      </c>
      <c r="CD2955" s="14">
        <f>Таблица1[[#This Row],[Т5]]+Таблица1[[#This Row],[Lдуг 1,мм]]</f>
        <v>0</v>
      </c>
      <c r="CE2955" s="14">
        <f>Таблица1[[#This Row],[Т6]]+Таблица1[[#This Row],[Lпрям1, мм]]</f>
        <v>0</v>
      </c>
      <c r="CF2955" s="15">
        <f>Таблица1[[#This Row],[Т7]]+Таблица1[[#This Row],[Lдуг 2,мм]]</f>
        <v>0</v>
      </c>
      <c r="CG2955" s="14">
        <f>Таблица1[[#This Row],[Т8]]+Таблица1[[#This Row],[Lпрям2, мм]]</f>
        <v>0</v>
      </c>
      <c r="CH2955" s="14">
        <f>Таблица1[[#This Row],[Т9]]-Таблица1[[#This Row],[Т9]]</f>
        <v>0</v>
      </c>
      <c r="CI2955" s="50">
        <f>Таблица1[[#This Row],[Т9]]-Таблица1[[#This Row],[Т8]]</f>
        <v>0</v>
      </c>
      <c r="CJ2955" s="54">
        <f>Таблица1[[#This Row],[Т9]]-Таблица1[[#This Row],[Т7]]</f>
        <v>0</v>
      </c>
      <c r="CK2955" s="14">
        <f>Таблица1[[#This Row],[Т9]]-Таблица1[[#This Row],[Т6]]</f>
        <v>0</v>
      </c>
      <c r="CL2955" s="14">
        <f>Таблица1[[#This Row],[Т9]]-Таблица1[[#This Row],[Т5]]</f>
        <v>0</v>
      </c>
      <c r="CM2955" s="14">
        <f>Таблица1[[#This Row],[Т9]]-Таблица1[[#This Row],[Т4]]</f>
        <v>0</v>
      </c>
      <c r="CN2955" s="14">
        <f>Таблица1[[#This Row],[Т9]]-Таблица1[[#This Row],[Т3]]</f>
        <v>0</v>
      </c>
      <c r="CO2955" s="14">
        <f>Таблица1[[#This Row],[Т9]]-Таблица1[[#This Row],[Т2]]</f>
        <v>0</v>
      </c>
      <c r="CP2955" s="14">
        <f>Таблица1[[#This Row],[Т9]]-Таблица1[[#This Row],[Т1]]</f>
        <v>0</v>
      </c>
      <c r="CQ2955" s="14">
        <f>Таблица1[[#This Row],[Т9]]-Таблица1[[#This Row],[угол обхв6]]</f>
        <v>0</v>
      </c>
      <c r="CR2955" s="14">
        <f>Таблица1[[#This Row],[Т9]]-Таблица1[[#This Row],[угол обхв5]]</f>
        <v>0</v>
      </c>
      <c r="CS2955" s="14">
        <f>Таблица1[[#This Row],[Т9]]-Таблица1[[#This Row],[угол обхв4]]</f>
        <v>0</v>
      </c>
      <c r="CT2955" s="14">
        <f>Таблица1[[#This Row],[Lкан_прям, мм]]+Таблица1[[#This Row],[Lкан_дуг, мм]]+Таблица1[[#This Row],[Lкан_леб,мм]]</f>
        <v>0</v>
      </c>
      <c r="CU2955" s="16">
        <f>Таблица1[[#This Row],[Lкан_леб,мм]]</f>
        <v>0</v>
      </c>
      <c r="CV2955" s="14">
        <f>2534431-(Таблица1[[#This Row],[Т23]]+Таблица1[[#This Row],[угол обхв3]])</f>
        <v>2534431</v>
      </c>
      <c r="CW2955" s="50">
        <f>SUM(X2955:AC2955,AD2955:AI2955)-Таблица1[[#This Row],[lподв_min, мм]]</f>
        <v>0</v>
      </c>
      <c r="CX2955" s="17">
        <f>CW3394-Таблица1[[#This Row],[Суммарная длина каната]]</f>
        <v>-2534431</v>
      </c>
    </row>
    <row r="2956" spans="74:102" x14ac:dyDescent="0.25">
      <c r="BV2956" s="14">
        <f>Таблица1[[#This Row],[Lкан_леб,мм]]</f>
        <v>0</v>
      </c>
      <c r="BW2956" s="50">
        <f>Таблица1[[#This Row],[угол обхв4]]+Таблица1[[#This Row],[Lдуг 3,мм]]</f>
        <v>0</v>
      </c>
      <c r="BX2956" s="54">
        <f>Таблица1[[#This Row],[угол обхв5]]+Таблица1[[#This Row],[Y5, мм]]</f>
        <v>0</v>
      </c>
      <c r="BY2956" s="14">
        <f>Таблица1[[#This Row],[угол обхв6]]+Таблица1[[#This Row],[Lдуг 4,мм]]</f>
        <v>0</v>
      </c>
      <c r="BZ2956" s="14">
        <f>Таблица1[[#This Row],[Т1]]+Таблица1[[#This Row],[X6, мм]]</f>
        <v>0</v>
      </c>
      <c r="CA2956" s="14">
        <f>Таблица1[[#This Row],[Т2]]+Таблица1[[#This Row],[Lдуг 5,мм]]</f>
        <v>0</v>
      </c>
      <c r="CB2956" s="14">
        <f>Таблица1[[#This Row],[Т3]]+Таблица1[[#This Row],[Y6, мм]]</f>
        <v>0</v>
      </c>
      <c r="CC2956" s="14">
        <f>Таблица1[[#This Row],[Т4]]+Таблица1[[#This Row],[Lдуг 6,мм]]</f>
        <v>0</v>
      </c>
      <c r="CD2956" s="14">
        <f>Таблица1[[#This Row],[Т5]]+Таблица1[[#This Row],[Lдуг 1,мм]]</f>
        <v>0</v>
      </c>
      <c r="CE2956" s="14">
        <f>Таблица1[[#This Row],[Т6]]+Таблица1[[#This Row],[Lпрям1, мм]]</f>
        <v>0</v>
      </c>
      <c r="CF2956" s="15">
        <f>Таблица1[[#This Row],[Т7]]+Таблица1[[#This Row],[Lдуг 2,мм]]</f>
        <v>0</v>
      </c>
      <c r="CG2956" s="14">
        <f>Таблица1[[#This Row],[Т8]]+Таблица1[[#This Row],[Lпрям2, мм]]</f>
        <v>0</v>
      </c>
      <c r="CH2956" s="14">
        <f>Таблица1[[#This Row],[Т9]]-Таблица1[[#This Row],[Т9]]</f>
        <v>0</v>
      </c>
      <c r="CI2956" s="50">
        <f>Таблица1[[#This Row],[Т9]]-Таблица1[[#This Row],[Т8]]</f>
        <v>0</v>
      </c>
      <c r="CJ2956" s="54">
        <f>Таблица1[[#This Row],[Т9]]-Таблица1[[#This Row],[Т7]]</f>
        <v>0</v>
      </c>
      <c r="CK2956" s="14">
        <f>Таблица1[[#This Row],[Т9]]-Таблица1[[#This Row],[Т6]]</f>
        <v>0</v>
      </c>
      <c r="CL2956" s="14">
        <f>Таблица1[[#This Row],[Т9]]-Таблица1[[#This Row],[Т5]]</f>
        <v>0</v>
      </c>
      <c r="CM2956" s="14">
        <f>Таблица1[[#This Row],[Т9]]-Таблица1[[#This Row],[Т4]]</f>
        <v>0</v>
      </c>
      <c r="CN2956" s="14">
        <f>Таблица1[[#This Row],[Т9]]-Таблица1[[#This Row],[Т3]]</f>
        <v>0</v>
      </c>
      <c r="CO2956" s="14">
        <f>Таблица1[[#This Row],[Т9]]-Таблица1[[#This Row],[Т2]]</f>
        <v>0</v>
      </c>
      <c r="CP2956" s="14">
        <f>Таблица1[[#This Row],[Т9]]-Таблица1[[#This Row],[Т1]]</f>
        <v>0</v>
      </c>
      <c r="CQ2956" s="14">
        <f>Таблица1[[#This Row],[Т9]]-Таблица1[[#This Row],[угол обхв6]]</f>
        <v>0</v>
      </c>
      <c r="CR2956" s="14">
        <f>Таблица1[[#This Row],[Т9]]-Таблица1[[#This Row],[угол обхв5]]</f>
        <v>0</v>
      </c>
      <c r="CS2956" s="14">
        <f>Таблица1[[#This Row],[Т9]]-Таблица1[[#This Row],[угол обхв4]]</f>
        <v>0</v>
      </c>
      <c r="CT2956" s="14">
        <f>Таблица1[[#This Row],[Lкан_прям, мм]]+Таблица1[[#This Row],[Lкан_дуг, мм]]+Таблица1[[#This Row],[Lкан_леб,мм]]</f>
        <v>0</v>
      </c>
      <c r="CU2956" s="16">
        <f>Таблица1[[#This Row],[Lкан_леб,мм]]</f>
        <v>0</v>
      </c>
      <c r="CV2956" s="14">
        <f>2534431-(Таблица1[[#This Row],[Т23]]+Таблица1[[#This Row],[угол обхв3]])</f>
        <v>2534431</v>
      </c>
      <c r="CW2956" s="50">
        <f>SUM(X2956:AC2956,AD2956:AI2956)-Таблица1[[#This Row],[lподв_min, мм]]</f>
        <v>0</v>
      </c>
      <c r="CX2956" s="17">
        <f>CW3395-Таблица1[[#This Row],[Суммарная длина каната]]</f>
        <v>-2534431</v>
      </c>
    </row>
    <row r="2957" spans="74:102" x14ac:dyDescent="0.25">
      <c r="BV2957" s="14">
        <f>Таблица1[[#This Row],[Lкан_леб,мм]]</f>
        <v>0</v>
      </c>
      <c r="BW2957" s="50">
        <f>Таблица1[[#This Row],[угол обхв4]]+Таблица1[[#This Row],[Lдуг 3,мм]]</f>
        <v>0</v>
      </c>
      <c r="BX2957" s="54">
        <f>Таблица1[[#This Row],[угол обхв5]]+Таблица1[[#This Row],[Y5, мм]]</f>
        <v>0</v>
      </c>
      <c r="BY2957" s="14">
        <f>Таблица1[[#This Row],[угол обхв6]]+Таблица1[[#This Row],[Lдуг 4,мм]]</f>
        <v>0</v>
      </c>
      <c r="BZ2957" s="14">
        <f>Таблица1[[#This Row],[Т1]]+Таблица1[[#This Row],[X6, мм]]</f>
        <v>0</v>
      </c>
      <c r="CA2957" s="14">
        <f>Таблица1[[#This Row],[Т2]]+Таблица1[[#This Row],[Lдуг 5,мм]]</f>
        <v>0</v>
      </c>
      <c r="CB2957" s="14">
        <f>Таблица1[[#This Row],[Т3]]+Таблица1[[#This Row],[Y6, мм]]</f>
        <v>0</v>
      </c>
      <c r="CC2957" s="14">
        <f>Таблица1[[#This Row],[Т4]]+Таблица1[[#This Row],[Lдуг 6,мм]]</f>
        <v>0</v>
      </c>
      <c r="CD2957" s="14">
        <f>Таблица1[[#This Row],[Т5]]+Таблица1[[#This Row],[Lдуг 1,мм]]</f>
        <v>0</v>
      </c>
      <c r="CE2957" s="14">
        <f>Таблица1[[#This Row],[Т6]]+Таблица1[[#This Row],[Lпрям1, мм]]</f>
        <v>0</v>
      </c>
      <c r="CF2957" s="15">
        <f>Таблица1[[#This Row],[Т7]]+Таблица1[[#This Row],[Lдуг 2,мм]]</f>
        <v>0</v>
      </c>
      <c r="CG2957" s="14">
        <f>Таблица1[[#This Row],[Т8]]+Таблица1[[#This Row],[Lпрям2, мм]]</f>
        <v>0</v>
      </c>
      <c r="CH2957" s="14">
        <f>Таблица1[[#This Row],[Т9]]-Таблица1[[#This Row],[Т9]]</f>
        <v>0</v>
      </c>
      <c r="CI2957" s="50">
        <f>Таблица1[[#This Row],[Т9]]-Таблица1[[#This Row],[Т8]]</f>
        <v>0</v>
      </c>
      <c r="CJ2957" s="54">
        <f>Таблица1[[#This Row],[Т9]]-Таблица1[[#This Row],[Т7]]</f>
        <v>0</v>
      </c>
      <c r="CK2957" s="14">
        <f>Таблица1[[#This Row],[Т9]]-Таблица1[[#This Row],[Т6]]</f>
        <v>0</v>
      </c>
      <c r="CL2957" s="14">
        <f>Таблица1[[#This Row],[Т9]]-Таблица1[[#This Row],[Т5]]</f>
        <v>0</v>
      </c>
      <c r="CM2957" s="14">
        <f>Таблица1[[#This Row],[Т9]]-Таблица1[[#This Row],[Т4]]</f>
        <v>0</v>
      </c>
      <c r="CN2957" s="14">
        <f>Таблица1[[#This Row],[Т9]]-Таблица1[[#This Row],[Т3]]</f>
        <v>0</v>
      </c>
      <c r="CO2957" s="14">
        <f>Таблица1[[#This Row],[Т9]]-Таблица1[[#This Row],[Т2]]</f>
        <v>0</v>
      </c>
      <c r="CP2957" s="14">
        <f>Таблица1[[#This Row],[Т9]]-Таблица1[[#This Row],[Т1]]</f>
        <v>0</v>
      </c>
      <c r="CQ2957" s="14">
        <f>Таблица1[[#This Row],[Т9]]-Таблица1[[#This Row],[угол обхв6]]</f>
        <v>0</v>
      </c>
      <c r="CR2957" s="14">
        <f>Таблица1[[#This Row],[Т9]]-Таблица1[[#This Row],[угол обхв5]]</f>
        <v>0</v>
      </c>
      <c r="CS2957" s="14">
        <f>Таблица1[[#This Row],[Т9]]-Таблица1[[#This Row],[угол обхв4]]</f>
        <v>0</v>
      </c>
      <c r="CT2957" s="14">
        <f>Таблица1[[#This Row],[Lкан_прям, мм]]+Таблица1[[#This Row],[Lкан_дуг, мм]]+Таблица1[[#This Row],[Lкан_леб,мм]]</f>
        <v>0</v>
      </c>
      <c r="CU2957" s="16">
        <f>Таблица1[[#This Row],[Lкан_леб,мм]]</f>
        <v>0</v>
      </c>
      <c r="CV2957" s="14">
        <f>2534431-(Таблица1[[#This Row],[Т23]]+Таблица1[[#This Row],[угол обхв3]])</f>
        <v>2534431</v>
      </c>
      <c r="CW2957" s="50">
        <f>SUM(X2957:AC2957,AD2957:AI2957)-Таблица1[[#This Row],[lподв_min, мм]]</f>
        <v>0</v>
      </c>
      <c r="CX2957" s="17">
        <f>CW3396-Таблица1[[#This Row],[Суммарная длина каната]]</f>
        <v>-2534431</v>
      </c>
    </row>
    <row r="2958" spans="74:102" x14ac:dyDescent="0.25">
      <c r="BV2958" s="14">
        <f>Таблица1[[#This Row],[Lкан_леб,мм]]</f>
        <v>0</v>
      </c>
      <c r="BW2958" s="50">
        <f>Таблица1[[#This Row],[угол обхв4]]+Таблица1[[#This Row],[Lдуг 3,мм]]</f>
        <v>0</v>
      </c>
      <c r="BX2958" s="54">
        <f>Таблица1[[#This Row],[угол обхв5]]+Таблица1[[#This Row],[Y5, мм]]</f>
        <v>0</v>
      </c>
      <c r="BY2958" s="14">
        <f>Таблица1[[#This Row],[угол обхв6]]+Таблица1[[#This Row],[Lдуг 4,мм]]</f>
        <v>0</v>
      </c>
      <c r="BZ2958" s="14">
        <f>Таблица1[[#This Row],[Т1]]+Таблица1[[#This Row],[X6, мм]]</f>
        <v>0</v>
      </c>
      <c r="CA2958" s="14">
        <f>Таблица1[[#This Row],[Т2]]+Таблица1[[#This Row],[Lдуг 5,мм]]</f>
        <v>0</v>
      </c>
      <c r="CB2958" s="14">
        <f>Таблица1[[#This Row],[Т3]]+Таблица1[[#This Row],[Y6, мм]]</f>
        <v>0</v>
      </c>
      <c r="CC2958" s="14">
        <f>Таблица1[[#This Row],[Т4]]+Таблица1[[#This Row],[Lдуг 6,мм]]</f>
        <v>0</v>
      </c>
      <c r="CD2958" s="14">
        <f>Таблица1[[#This Row],[Т5]]+Таблица1[[#This Row],[Lдуг 1,мм]]</f>
        <v>0</v>
      </c>
      <c r="CE2958" s="14">
        <f>Таблица1[[#This Row],[Т6]]+Таблица1[[#This Row],[Lпрям1, мм]]</f>
        <v>0</v>
      </c>
      <c r="CF2958" s="15">
        <f>Таблица1[[#This Row],[Т7]]+Таблица1[[#This Row],[Lдуг 2,мм]]</f>
        <v>0</v>
      </c>
      <c r="CG2958" s="14">
        <f>Таблица1[[#This Row],[Т8]]+Таблица1[[#This Row],[Lпрям2, мм]]</f>
        <v>0</v>
      </c>
      <c r="CH2958" s="14">
        <f>Таблица1[[#This Row],[Т9]]-Таблица1[[#This Row],[Т9]]</f>
        <v>0</v>
      </c>
      <c r="CI2958" s="50">
        <f>Таблица1[[#This Row],[Т9]]-Таблица1[[#This Row],[Т8]]</f>
        <v>0</v>
      </c>
      <c r="CJ2958" s="54">
        <f>Таблица1[[#This Row],[Т9]]-Таблица1[[#This Row],[Т7]]</f>
        <v>0</v>
      </c>
      <c r="CK2958" s="14">
        <f>Таблица1[[#This Row],[Т9]]-Таблица1[[#This Row],[Т6]]</f>
        <v>0</v>
      </c>
      <c r="CL2958" s="14">
        <f>Таблица1[[#This Row],[Т9]]-Таблица1[[#This Row],[Т5]]</f>
        <v>0</v>
      </c>
      <c r="CM2958" s="14">
        <f>Таблица1[[#This Row],[Т9]]-Таблица1[[#This Row],[Т4]]</f>
        <v>0</v>
      </c>
      <c r="CN2958" s="14">
        <f>Таблица1[[#This Row],[Т9]]-Таблица1[[#This Row],[Т3]]</f>
        <v>0</v>
      </c>
      <c r="CO2958" s="14">
        <f>Таблица1[[#This Row],[Т9]]-Таблица1[[#This Row],[Т2]]</f>
        <v>0</v>
      </c>
      <c r="CP2958" s="14">
        <f>Таблица1[[#This Row],[Т9]]-Таблица1[[#This Row],[Т1]]</f>
        <v>0</v>
      </c>
      <c r="CQ2958" s="14">
        <f>Таблица1[[#This Row],[Т9]]-Таблица1[[#This Row],[угол обхв6]]</f>
        <v>0</v>
      </c>
      <c r="CR2958" s="14">
        <f>Таблица1[[#This Row],[Т9]]-Таблица1[[#This Row],[угол обхв5]]</f>
        <v>0</v>
      </c>
      <c r="CS2958" s="14">
        <f>Таблица1[[#This Row],[Т9]]-Таблица1[[#This Row],[угол обхв4]]</f>
        <v>0</v>
      </c>
      <c r="CT2958" s="14">
        <f>Таблица1[[#This Row],[Lкан_прям, мм]]+Таблица1[[#This Row],[Lкан_дуг, мм]]+Таблица1[[#This Row],[Lкан_леб,мм]]</f>
        <v>0</v>
      </c>
      <c r="CU2958" s="16">
        <f>Таблица1[[#This Row],[Lкан_леб,мм]]</f>
        <v>0</v>
      </c>
      <c r="CV2958" s="14">
        <f>2534431-(Таблица1[[#This Row],[Т23]]+Таблица1[[#This Row],[угол обхв3]])</f>
        <v>2534431</v>
      </c>
      <c r="CW2958" s="50">
        <f>SUM(X2958:AC2958,AD2958:AI2958)-Таблица1[[#This Row],[lподв_min, мм]]</f>
        <v>0</v>
      </c>
      <c r="CX2958" s="17">
        <f>CW3397-Таблица1[[#This Row],[Суммарная длина каната]]</f>
        <v>-2534431</v>
      </c>
    </row>
    <row r="2959" spans="74:102" x14ac:dyDescent="0.25">
      <c r="BV2959" s="14">
        <f>Таблица1[[#This Row],[Lкан_леб,мм]]</f>
        <v>0</v>
      </c>
      <c r="BW2959" s="50">
        <f>Таблица1[[#This Row],[угол обхв4]]+Таблица1[[#This Row],[Lдуг 3,мм]]</f>
        <v>0</v>
      </c>
      <c r="BX2959" s="54">
        <f>Таблица1[[#This Row],[угол обхв5]]+Таблица1[[#This Row],[Y5, мм]]</f>
        <v>0</v>
      </c>
      <c r="BY2959" s="14">
        <f>Таблица1[[#This Row],[угол обхв6]]+Таблица1[[#This Row],[Lдуг 4,мм]]</f>
        <v>0</v>
      </c>
      <c r="BZ2959" s="14">
        <f>Таблица1[[#This Row],[Т1]]+Таблица1[[#This Row],[X6, мм]]</f>
        <v>0</v>
      </c>
      <c r="CA2959" s="14">
        <f>Таблица1[[#This Row],[Т2]]+Таблица1[[#This Row],[Lдуг 5,мм]]</f>
        <v>0</v>
      </c>
      <c r="CB2959" s="14">
        <f>Таблица1[[#This Row],[Т3]]+Таблица1[[#This Row],[Y6, мм]]</f>
        <v>0</v>
      </c>
      <c r="CC2959" s="14">
        <f>Таблица1[[#This Row],[Т4]]+Таблица1[[#This Row],[Lдуг 6,мм]]</f>
        <v>0</v>
      </c>
      <c r="CD2959" s="14">
        <f>Таблица1[[#This Row],[Т5]]+Таблица1[[#This Row],[Lдуг 1,мм]]</f>
        <v>0</v>
      </c>
      <c r="CE2959" s="14">
        <f>Таблица1[[#This Row],[Т6]]+Таблица1[[#This Row],[Lпрям1, мм]]</f>
        <v>0</v>
      </c>
      <c r="CF2959" s="15">
        <f>Таблица1[[#This Row],[Т7]]+Таблица1[[#This Row],[Lдуг 2,мм]]</f>
        <v>0</v>
      </c>
      <c r="CG2959" s="14">
        <f>Таблица1[[#This Row],[Т8]]+Таблица1[[#This Row],[Lпрям2, мм]]</f>
        <v>0</v>
      </c>
      <c r="CH2959" s="14">
        <f>Таблица1[[#This Row],[Т9]]-Таблица1[[#This Row],[Т9]]</f>
        <v>0</v>
      </c>
      <c r="CI2959" s="50">
        <f>Таблица1[[#This Row],[Т9]]-Таблица1[[#This Row],[Т8]]</f>
        <v>0</v>
      </c>
      <c r="CJ2959" s="54">
        <f>Таблица1[[#This Row],[Т9]]-Таблица1[[#This Row],[Т7]]</f>
        <v>0</v>
      </c>
      <c r="CK2959" s="14">
        <f>Таблица1[[#This Row],[Т9]]-Таблица1[[#This Row],[Т6]]</f>
        <v>0</v>
      </c>
      <c r="CL2959" s="14">
        <f>Таблица1[[#This Row],[Т9]]-Таблица1[[#This Row],[Т5]]</f>
        <v>0</v>
      </c>
      <c r="CM2959" s="14">
        <f>Таблица1[[#This Row],[Т9]]-Таблица1[[#This Row],[Т4]]</f>
        <v>0</v>
      </c>
      <c r="CN2959" s="14">
        <f>Таблица1[[#This Row],[Т9]]-Таблица1[[#This Row],[Т3]]</f>
        <v>0</v>
      </c>
      <c r="CO2959" s="14">
        <f>Таблица1[[#This Row],[Т9]]-Таблица1[[#This Row],[Т2]]</f>
        <v>0</v>
      </c>
      <c r="CP2959" s="14">
        <f>Таблица1[[#This Row],[Т9]]-Таблица1[[#This Row],[Т1]]</f>
        <v>0</v>
      </c>
      <c r="CQ2959" s="14">
        <f>Таблица1[[#This Row],[Т9]]-Таблица1[[#This Row],[угол обхв6]]</f>
        <v>0</v>
      </c>
      <c r="CR2959" s="14">
        <f>Таблица1[[#This Row],[Т9]]-Таблица1[[#This Row],[угол обхв5]]</f>
        <v>0</v>
      </c>
      <c r="CS2959" s="14">
        <f>Таблица1[[#This Row],[Т9]]-Таблица1[[#This Row],[угол обхв4]]</f>
        <v>0</v>
      </c>
      <c r="CT2959" s="14">
        <f>Таблица1[[#This Row],[Lкан_прям, мм]]+Таблица1[[#This Row],[Lкан_дуг, мм]]+Таблица1[[#This Row],[Lкан_леб,мм]]</f>
        <v>0</v>
      </c>
      <c r="CU2959" s="16">
        <f>Таблица1[[#This Row],[Lкан_леб,мм]]</f>
        <v>0</v>
      </c>
      <c r="CV2959" s="14">
        <f>2534431-(Таблица1[[#This Row],[Т23]]+Таблица1[[#This Row],[угол обхв3]])</f>
        <v>2534431</v>
      </c>
      <c r="CW2959" s="50">
        <f>SUM(X2959:AC2959,AD2959:AI2959)-Таблица1[[#This Row],[lподв_min, мм]]</f>
        <v>0</v>
      </c>
      <c r="CX2959" s="17">
        <f>CW3398-Таблица1[[#This Row],[Суммарная длина каната]]</f>
        <v>-2534431</v>
      </c>
    </row>
    <row r="2960" spans="74:102" x14ac:dyDescent="0.25">
      <c r="BV2960" s="14">
        <f>Таблица1[[#This Row],[Lкан_леб,мм]]</f>
        <v>0</v>
      </c>
      <c r="BW2960" s="50">
        <f>Таблица1[[#This Row],[угол обхв4]]+Таблица1[[#This Row],[Lдуг 3,мм]]</f>
        <v>0</v>
      </c>
      <c r="BX2960" s="54">
        <f>Таблица1[[#This Row],[угол обхв5]]+Таблица1[[#This Row],[Y5, мм]]</f>
        <v>0</v>
      </c>
      <c r="BY2960" s="14">
        <f>Таблица1[[#This Row],[угол обхв6]]+Таблица1[[#This Row],[Lдуг 4,мм]]</f>
        <v>0</v>
      </c>
      <c r="BZ2960" s="14">
        <f>Таблица1[[#This Row],[Т1]]+Таблица1[[#This Row],[X6, мм]]</f>
        <v>0</v>
      </c>
      <c r="CA2960" s="14">
        <f>Таблица1[[#This Row],[Т2]]+Таблица1[[#This Row],[Lдуг 5,мм]]</f>
        <v>0</v>
      </c>
      <c r="CB2960" s="14">
        <f>Таблица1[[#This Row],[Т3]]+Таблица1[[#This Row],[Y6, мм]]</f>
        <v>0</v>
      </c>
      <c r="CC2960" s="14">
        <f>Таблица1[[#This Row],[Т4]]+Таблица1[[#This Row],[Lдуг 6,мм]]</f>
        <v>0</v>
      </c>
      <c r="CD2960" s="14">
        <f>Таблица1[[#This Row],[Т5]]+Таблица1[[#This Row],[Lдуг 1,мм]]</f>
        <v>0</v>
      </c>
      <c r="CE2960" s="14">
        <f>Таблица1[[#This Row],[Т6]]+Таблица1[[#This Row],[Lпрям1, мм]]</f>
        <v>0</v>
      </c>
      <c r="CF2960" s="15">
        <f>Таблица1[[#This Row],[Т7]]+Таблица1[[#This Row],[Lдуг 2,мм]]</f>
        <v>0</v>
      </c>
      <c r="CG2960" s="14">
        <f>Таблица1[[#This Row],[Т8]]+Таблица1[[#This Row],[Lпрям2, мм]]</f>
        <v>0</v>
      </c>
      <c r="CH2960" s="14">
        <f>Таблица1[[#This Row],[Т9]]-Таблица1[[#This Row],[Т9]]</f>
        <v>0</v>
      </c>
      <c r="CI2960" s="50">
        <f>Таблица1[[#This Row],[Т9]]-Таблица1[[#This Row],[Т8]]</f>
        <v>0</v>
      </c>
      <c r="CJ2960" s="54">
        <f>Таблица1[[#This Row],[Т9]]-Таблица1[[#This Row],[Т7]]</f>
        <v>0</v>
      </c>
      <c r="CK2960" s="14">
        <f>Таблица1[[#This Row],[Т9]]-Таблица1[[#This Row],[Т6]]</f>
        <v>0</v>
      </c>
      <c r="CL2960" s="14">
        <f>Таблица1[[#This Row],[Т9]]-Таблица1[[#This Row],[Т5]]</f>
        <v>0</v>
      </c>
      <c r="CM2960" s="14">
        <f>Таблица1[[#This Row],[Т9]]-Таблица1[[#This Row],[Т4]]</f>
        <v>0</v>
      </c>
      <c r="CN2960" s="14">
        <f>Таблица1[[#This Row],[Т9]]-Таблица1[[#This Row],[Т3]]</f>
        <v>0</v>
      </c>
      <c r="CO2960" s="14">
        <f>Таблица1[[#This Row],[Т9]]-Таблица1[[#This Row],[Т2]]</f>
        <v>0</v>
      </c>
      <c r="CP2960" s="14">
        <f>Таблица1[[#This Row],[Т9]]-Таблица1[[#This Row],[Т1]]</f>
        <v>0</v>
      </c>
      <c r="CQ2960" s="14">
        <f>Таблица1[[#This Row],[Т9]]-Таблица1[[#This Row],[угол обхв6]]</f>
        <v>0</v>
      </c>
      <c r="CR2960" s="14">
        <f>Таблица1[[#This Row],[Т9]]-Таблица1[[#This Row],[угол обхв5]]</f>
        <v>0</v>
      </c>
      <c r="CS2960" s="14">
        <f>Таблица1[[#This Row],[Т9]]-Таблица1[[#This Row],[угол обхв4]]</f>
        <v>0</v>
      </c>
      <c r="CT2960" s="14">
        <f>Таблица1[[#This Row],[Lкан_прям, мм]]+Таблица1[[#This Row],[Lкан_дуг, мм]]+Таблица1[[#This Row],[Lкан_леб,мм]]</f>
        <v>0</v>
      </c>
      <c r="CU2960" s="16">
        <f>Таблица1[[#This Row],[Lкан_леб,мм]]</f>
        <v>0</v>
      </c>
      <c r="CV2960" s="14">
        <f>2534431-(Таблица1[[#This Row],[Т23]]+Таблица1[[#This Row],[угол обхв3]])</f>
        <v>2534431</v>
      </c>
      <c r="CW2960" s="50">
        <f>SUM(X2960:AC2960,AD2960:AI2960)-Таблица1[[#This Row],[lподв_min, мм]]</f>
        <v>0</v>
      </c>
      <c r="CX2960" s="17">
        <f>CW3399-Таблица1[[#This Row],[Суммарная длина каната]]</f>
        <v>-2534431</v>
      </c>
    </row>
    <row r="2961" spans="74:102" x14ac:dyDescent="0.25">
      <c r="BV2961" s="14">
        <f>Таблица1[[#This Row],[Lкан_леб,мм]]</f>
        <v>0</v>
      </c>
      <c r="BW2961" s="50">
        <f>Таблица1[[#This Row],[угол обхв4]]+Таблица1[[#This Row],[Lдуг 3,мм]]</f>
        <v>0</v>
      </c>
      <c r="BX2961" s="54">
        <f>Таблица1[[#This Row],[угол обхв5]]+Таблица1[[#This Row],[Y5, мм]]</f>
        <v>0</v>
      </c>
      <c r="BY2961" s="14">
        <f>Таблица1[[#This Row],[угол обхв6]]+Таблица1[[#This Row],[Lдуг 4,мм]]</f>
        <v>0</v>
      </c>
      <c r="BZ2961" s="14">
        <f>Таблица1[[#This Row],[Т1]]+Таблица1[[#This Row],[X6, мм]]</f>
        <v>0</v>
      </c>
      <c r="CA2961" s="14">
        <f>Таблица1[[#This Row],[Т2]]+Таблица1[[#This Row],[Lдуг 5,мм]]</f>
        <v>0</v>
      </c>
      <c r="CB2961" s="14">
        <f>Таблица1[[#This Row],[Т3]]+Таблица1[[#This Row],[Y6, мм]]</f>
        <v>0</v>
      </c>
      <c r="CC2961" s="14">
        <f>Таблица1[[#This Row],[Т4]]+Таблица1[[#This Row],[Lдуг 6,мм]]</f>
        <v>0</v>
      </c>
      <c r="CD2961" s="14">
        <f>Таблица1[[#This Row],[Т5]]+Таблица1[[#This Row],[Lдуг 1,мм]]</f>
        <v>0</v>
      </c>
      <c r="CE2961" s="14">
        <f>Таблица1[[#This Row],[Т6]]+Таблица1[[#This Row],[Lпрям1, мм]]</f>
        <v>0</v>
      </c>
      <c r="CF2961" s="15">
        <f>Таблица1[[#This Row],[Т7]]+Таблица1[[#This Row],[Lдуг 2,мм]]</f>
        <v>0</v>
      </c>
      <c r="CG2961" s="14">
        <f>Таблица1[[#This Row],[Т8]]+Таблица1[[#This Row],[Lпрям2, мм]]</f>
        <v>0</v>
      </c>
      <c r="CH2961" s="14">
        <f>Таблица1[[#This Row],[Т9]]-Таблица1[[#This Row],[Т9]]</f>
        <v>0</v>
      </c>
      <c r="CI2961" s="50">
        <f>Таблица1[[#This Row],[Т9]]-Таблица1[[#This Row],[Т8]]</f>
        <v>0</v>
      </c>
      <c r="CJ2961" s="54">
        <f>Таблица1[[#This Row],[Т9]]-Таблица1[[#This Row],[Т7]]</f>
        <v>0</v>
      </c>
      <c r="CK2961" s="14">
        <f>Таблица1[[#This Row],[Т9]]-Таблица1[[#This Row],[Т6]]</f>
        <v>0</v>
      </c>
      <c r="CL2961" s="14">
        <f>Таблица1[[#This Row],[Т9]]-Таблица1[[#This Row],[Т5]]</f>
        <v>0</v>
      </c>
      <c r="CM2961" s="14">
        <f>Таблица1[[#This Row],[Т9]]-Таблица1[[#This Row],[Т4]]</f>
        <v>0</v>
      </c>
      <c r="CN2961" s="14">
        <f>Таблица1[[#This Row],[Т9]]-Таблица1[[#This Row],[Т3]]</f>
        <v>0</v>
      </c>
      <c r="CO2961" s="14">
        <f>Таблица1[[#This Row],[Т9]]-Таблица1[[#This Row],[Т2]]</f>
        <v>0</v>
      </c>
      <c r="CP2961" s="14">
        <f>Таблица1[[#This Row],[Т9]]-Таблица1[[#This Row],[Т1]]</f>
        <v>0</v>
      </c>
      <c r="CQ2961" s="14">
        <f>Таблица1[[#This Row],[Т9]]-Таблица1[[#This Row],[угол обхв6]]</f>
        <v>0</v>
      </c>
      <c r="CR2961" s="14">
        <f>Таблица1[[#This Row],[Т9]]-Таблица1[[#This Row],[угол обхв5]]</f>
        <v>0</v>
      </c>
      <c r="CS2961" s="14">
        <f>Таблица1[[#This Row],[Т9]]-Таблица1[[#This Row],[угол обхв4]]</f>
        <v>0</v>
      </c>
      <c r="CT2961" s="14">
        <f>Таблица1[[#This Row],[Lкан_прям, мм]]+Таблица1[[#This Row],[Lкан_дуг, мм]]+Таблица1[[#This Row],[Lкан_леб,мм]]</f>
        <v>0</v>
      </c>
      <c r="CU2961" s="16">
        <f>Таблица1[[#This Row],[Lкан_леб,мм]]</f>
        <v>0</v>
      </c>
      <c r="CV2961" s="14">
        <f>2534431-(Таблица1[[#This Row],[Т23]]+Таблица1[[#This Row],[угол обхв3]])</f>
        <v>2534431</v>
      </c>
      <c r="CW2961" s="50">
        <f>SUM(X2961:AC2961,AD2961:AI2961)-Таблица1[[#This Row],[lподв_min, мм]]</f>
        <v>0</v>
      </c>
      <c r="CX2961" s="17">
        <f>CW3400-Таблица1[[#This Row],[Суммарная длина каната]]</f>
        <v>-2534431</v>
      </c>
    </row>
    <row r="2962" spans="74:102" x14ac:dyDescent="0.25">
      <c r="BV2962" s="14">
        <f>Таблица1[[#This Row],[Lкан_леб,мм]]</f>
        <v>0</v>
      </c>
      <c r="BW2962" s="50">
        <f>Таблица1[[#This Row],[угол обхв4]]+Таблица1[[#This Row],[Lдуг 3,мм]]</f>
        <v>0</v>
      </c>
      <c r="BX2962" s="54">
        <f>Таблица1[[#This Row],[угол обхв5]]+Таблица1[[#This Row],[Y5, мм]]</f>
        <v>0</v>
      </c>
      <c r="BY2962" s="14">
        <f>Таблица1[[#This Row],[угол обхв6]]+Таблица1[[#This Row],[Lдуг 4,мм]]</f>
        <v>0</v>
      </c>
      <c r="BZ2962" s="14">
        <f>Таблица1[[#This Row],[Т1]]+Таблица1[[#This Row],[X6, мм]]</f>
        <v>0</v>
      </c>
      <c r="CA2962" s="14">
        <f>Таблица1[[#This Row],[Т2]]+Таблица1[[#This Row],[Lдуг 5,мм]]</f>
        <v>0</v>
      </c>
      <c r="CB2962" s="14">
        <f>Таблица1[[#This Row],[Т3]]+Таблица1[[#This Row],[Y6, мм]]</f>
        <v>0</v>
      </c>
      <c r="CC2962" s="14">
        <f>Таблица1[[#This Row],[Т4]]+Таблица1[[#This Row],[Lдуг 6,мм]]</f>
        <v>0</v>
      </c>
      <c r="CD2962" s="14">
        <f>Таблица1[[#This Row],[Т5]]+Таблица1[[#This Row],[Lдуг 1,мм]]</f>
        <v>0</v>
      </c>
      <c r="CE2962" s="14">
        <f>Таблица1[[#This Row],[Т6]]+Таблица1[[#This Row],[Lпрям1, мм]]</f>
        <v>0</v>
      </c>
      <c r="CF2962" s="15">
        <f>Таблица1[[#This Row],[Т7]]+Таблица1[[#This Row],[Lдуг 2,мм]]</f>
        <v>0</v>
      </c>
      <c r="CG2962" s="14">
        <f>Таблица1[[#This Row],[Т8]]+Таблица1[[#This Row],[Lпрям2, мм]]</f>
        <v>0</v>
      </c>
      <c r="CH2962" s="14">
        <f>Таблица1[[#This Row],[Т9]]-Таблица1[[#This Row],[Т9]]</f>
        <v>0</v>
      </c>
      <c r="CI2962" s="50">
        <f>Таблица1[[#This Row],[Т9]]-Таблица1[[#This Row],[Т8]]</f>
        <v>0</v>
      </c>
      <c r="CJ2962" s="54">
        <f>Таблица1[[#This Row],[Т9]]-Таблица1[[#This Row],[Т7]]</f>
        <v>0</v>
      </c>
      <c r="CK2962" s="14">
        <f>Таблица1[[#This Row],[Т9]]-Таблица1[[#This Row],[Т6]]</f>
        <v>0</v>
      </c>
      <c r="CL2962" s="14">
        <f>Таблица1[[#This Row],[Т9]]-Таблица1[[#This Row],[Т5]]</f>
        <v>0</v>
      </c>
      <c r="CM2962" s="14">
        <f>Таблица1[[#This Row],[Т9]]-Таблица1[[#This Row],[Т4]]</f>
        <v>0</v>
      </c>
      <c r="CN2962" s="14">
        <f>Таблица1[[#This Row],[Т9]]-Таблица1[[#This Row],[Т3]]</f>
        <v>0</v>
      </c>
      <c r="CO2962" s="14">
        <f>Таблица1[[#This Row],[Т9]]-Таблица1[[#This Row],[Т2]]</f>
        <v>0</v>
      </c>
      <c r="CP2962" s="14">
        <f>Таблица1[[#This Row],[Т9]]-Таблица1[[#This Row],[Т1]]</f>
        <v>0</v>
      </c>
      <c r="CQ2962" s="14">
        <f>Таблица1[[#This Row],[Т9]]-Таблица1[[#This Row],[угол обхв6]]</f>
        <v>0</v>
      </c>
      <c r="CR2962" s="14">
        <f>Таблица1[[#This Row],[Т9]]-Таблица1[[#This Row],[угол обхв5]]</f>
        <v>0</v>
      </c>
      <c r="CS2962" s="14">
        <f>Таблица1[[#This Row],[Т9]]-Таблица1[[#This Row],[угол обхв4]]</f>
        <v>0</v>
      </c>
      <c r="CT2962" s="14">
        <f>Таблица1[[#This Row],[Lкан_прям, мм]]+Таблица1[[#This Row],[Lкан_дуг, мм]]+Таблица1[[#This Row],[Lкан_леб,мм]]</f>
        <v>0</v>
      </c>
      <c r="CU2962" s="16">
        <f>Таблица1[[#This Row],[Lкан_леб,мм]]</f>
        <v>0</v>
      </c>
      <c r="CV2962" s="14">
        <f>2534431-(Таблица1[[#This Row],[Т23]]+Таблица1[[#This Row],[угол обхв3]])</f>
        <v>2534431</v>
      </c>
      <c r="CW2962" s="50">
        <f>SUM(X2962:AC2962,AD2962:AI2962)-Таблица1[[#This Row],[lподв_min, мм]]</f>
        <v>0</v>
      </c>
      <c r="CX2962" s="17">
        <f>CW3401-Таблица1[[#This Row],[Суммарная длина каната]]</f>
        <v>-2534431</v>
      </c>
    </row>
    <row r="2963" spans="74:102" x14ac:dyDescent="0.25">
      <c r="BV2963" s="14">
        <f>Таблица1[[#This Row],[Lкан_леб,мм]]</f>
        <v>0</v>
      </c>
      <c r="BW2963" s="50">
        <f>Таблица1[[#This Row],[угол обхв4]]+Таблица1[[#This Row],[Lдуг 3,мм]]</f>
        <v>0</v>
      </c>
      <c r="BX2963" s="54">
        <f>Таблица1[[#This Row],[угол обхв5]]+Таблица1[[#This Row],[Y5, мм]]</f>
        <v>0</v>
      </c>
      <c r="BY2963" s="14">
        <f>Таблица1[[#This Row],[угол обхв6]]+Таблица1[[#This Row],[Lдуг 4,мм]]</f>
        <v>0</v>
      </c>
      <c r="BZ2963" s="14">
        <f>Таблица1[[#This Row],[Т1]]+Таблица1[[#This Row],[X6, мм]]</f>
        <v>0</v>
      </c>
      <c r="CA2963" s="14">
        <f>Таблица1[[#This Row],[Т2]]+Таблица1[[#This Row],[Lдуг 5,мм]]</f>
        <v>0</v>
      </c>
      <c r="CB2963" s="14">
        <f>Таблица1[[#This Row],[Т3]]+Таблица1[[#This Row],[Y6, мм]]</f>
        <v>0</v>
      </c>
      <c r="CC2963" s="14">
        <f>Таблица1[[#This Row],[Т4]]+Таблица1[[#This Row],[Lдуг 6,мм]]</f>
        <v>0</v>
      </c>
      <c r="CD2963" s="14">
        <f>Таблица1[[#This Row],[Т5]]+Таблица1[[#This Row],[Lдуг 1,мм]]</f>
        <v>0</v>
      </c>
      <c r="CE2963" s="14">
        <f>Таблица1[[#This Row],[Т6]]+Таблица1[[#This Row],[Lпрям1, мм]]</f>
        <v>0</v>
      </c>
      <c r="CF2963" s="15">
        <f>Таблица1[[#This Row],[Т7]]+Таблица1[[#This Row],[Lдуг 2,мм]]</f>
        <v>0</v>
      </c>
      <c r="CG2963" s="14">
        <f>Таблица1[[#This Row],[Т8]]+Таблица1[[#This Row],[Lпрям2, мм]]</f>
        <v>0</v>
      </c>
      <c r="CH2963" s="14">
        <f>Таблица1[[#This Row],[Т9]]-Таблица1[[#This Row],[Т9]]</f>
        <v>0</v>
      </c>
      <c r="CI2963" s="50">
        <f>Таблица1[[#This Row],[Т9]]-Таблица1[[#This Row],[Т8]]</f>
        <v>0</v>
      </c>
      <c r="CJ2963" s="54">
        <f>Таблица1[[#This Row],[Т9]]-Таблица1[[#This Row],[Т7]]</f>
        <v>0</v>
      </c>
      <c r="CK2963" s="14">
        <f>Таблица1[[#This Row],[Т9]]-Таблица1[[#This Row],[Т6]]</f>
        <v>0</v>
      </c>
      <c r="CL2963" s="14">
        <f>Таблица1[[#This Row],[Т9]]-Таблица1[[#This Row],[Т5]]</f>
        <v>0</v>
      </c>
      <c r="CM2963" s="14">
        <f>Таблица1[[#This Row],[Т9]]-Таблица1[[#This Row],[Т4]]</f>
        <v>0</v>
      </c>
      <c r="CN2963" s="14">
        <f>Таблица1[[#This Row],[Т9]]-Таблица1[[#This Row],[Т3]]</f>
        <v>0</v>
      </c>
      <c r="CO2963" s="14">
        <f>Таблица1[[#This Row],[Т9]]-Таблица1[[#This Row],[Т2]]</f>
        <v>0</v>
      </c>
      <c r="CP2963" s="14">
        <f>Таблица1[[#This Row],[Т9]]-Таблица1[[#This Row],[Т1]]</f>
        <v>0</v>
      </c>
      <c r="CQ2963" s="14">
        <f>Таблица1[[#This Row],[Т9]]-Таблица1[[#This Row],[угол обхв6]]</f>
        <v>0</v>
      </c>
      <c r="CR2963" s="14">
        <f>Таблица1[[#This Row],[Т9]]-Таблица1[[#This Row],[угол обхв5]]</f>
        <v>0</v>
      </c>
      <c r="CS2963" s="14">
        <f>Таблица1[[#This Row],[Т9]]-Таблица1[[#This Row],[угол обхв4]]</f>
        <v>0</v>
      </c>
      <c r="CT2963" s="14">
        <f>Таблица1[[#This Row],[Lкан_прям, мм]]+Таблица1[[#This Row],[Lкан_дуг, мм]]+Таблица1[[#This Row],[Lкан_леб,мм]]</f>
        <v>0</v>
      </c>
      <c r="CU2963" s="16">
        <f>Таблица1[[#This Row],[Lкан_леб,мм]]</f>
        <v>0</v>
      </c>
      <c r="CV2963" s="14">
        <f>2534431-(Таблица1[[#This Row],[Т23]]+Таблица1[[#This Row],[угол обхв3]])</f>
        <v>2534431</v>
      </c>
      <c r="CW2963" s="50">
        <f>SUM(X2963:AC2963,AD2963:AI2963)-Таблица1[[#This Row],[lподв_min, мм]]</f>
        <v>0</v>
      </c>
      <c r="CX2963" s="17">
        <f>CW3402-Таблица1[[#This Row],[Суммарная длина каната]]</f>
        <v>-2534431</v>
      </c>
    </row>
    <row r="2964" spans="74:102" x14ac:dyDescent="0.25">
      <c r="BV2964" s="14">
        <f>Таблица1[[#This Row],[Lкан_леб,мм]]</f>
        <v>0</v>
      </c>
      <c r="BW2964" s="50">
        <f>Таблица1[[#This Row],[угол обхв4]]+Таблица1[[#This Row],[Lдуг 3,мм]]</f>
        <v>0</v>
      </c>
      <c r="BX2964" s="54">
        <f>Таблица1[[#This Row],[угол обхв5]]+Таблица1[[#This Row],[Y5, мм]]</f>
        <v>0</v>
      </c>
      <c r="BY2964" s="14">
        <f>Таблица1[[#This Row],[угол обхв6]]+Таблица1[[#This Row],[Lдуг 4,мм]]</f>
        <v>0</v>
      </c>
      <c r="BZ2964" s="14">
        <f>Таблица1[[#This Row],[Т1]]+Таблица1[[#This Row],[X6, мм]]</f>
        <v>0</v>
      </c>
      <c r="CA2964" s="14">
        <f>Таблица1[[#This Row],[Т2]]+Таблица1[[#This Row],[Lдуг 5,мм]]</f>
        <v>0</v>
      </c>
      <c r="CB2964" s="14">
        <f>Таблица1[[#This Row],[Т3]]+Таблица1[[#This Row],[Y6, мм]]</f>
        <v>0</v>
      </c>
      <c r="CC2964" s="14">
        <f>Таблица1[[#This Row],[Т4]]+Таблица1[[#This Row],[Lдуг 6,мм]]</f>
        <v>0</v>
      </c>
      <c r="CD2964" s="14">
        <f>Таблица1[[#This Row],[Т5]]+Таблица1[[#This Row],[Lдуг 1,мм]]</f>
        <v>0</v>
      </c>
      <c r="CE2964" s="14">
        <f>Таблица1[[#This Row],[Т6]]+Таблица1[[#This Row],[Lпрям1, мм]]</f>
        <v>0</v>
      </c>
      <c r="CF2964" s="15">
        <f>Таблица1[[#This Row],[Т7]]+Таблица1[[#This Row],[Lдуг 2,мм]]</f>
        <v>0</v>
      </c>
      <c r="CG2964" s="14">
        <f>Таблица1[[#This Row],[Т8]]+Таблица1[[#This Row],[Lпрям2, мм]]</f>
        <v>0</v>
      </c>
      <c r="CH2964" s="14">
        <f>Таблица1[[#This Row],[Т9]]-Таблица1[[#This Row],[Т9]]</f>
        <v>0</v>
      </c>
      <c r="CI2964" s="50">
        <f>Таблица1[[#This Row],[Т9]]-Таблица1[[#This Row],[Т8]]</f>
        <v>0</v>
      </c>
      <c r="CJ2964" s="54">
        <f>Таблица1[[#This Row],[Т9]]-Таблица1[[#This Row],[Т7]]</f>
        <v>0</v>
      </c>
      <c r="CK2964" s="14">
        <f>Таблица1[[#This Row],[Т9]]-Таблица1[[#This Row],[Т6]]</f>
        <v>0</v>
      </c>
      <c r="CL2964" s="14">
        <f>Таблица1[[#This Row],[Т9]]-Таблица1[[#This Row],[Т5]]</f>
        <v>0</v>
      </c>
      <c r="CM2964" s="14">
        <f>Таблица1[[#This Row],[Т9]]-Таблица1[[#This Row],[Т4]]</f>
        <v>0</v>
      </c>
      <c r="CN2964" s="14">
        <f>Таблица1[[#This Row],[Т9]]-Таблица1[[#This Row],[Т3]]</f>
        <v>0</v>
      </c>
      <c r="CO2964" s="14">
        <f>Таблица1[[#This Row],[Т9]]-Таблица1[[#This Row],[Т2]]</f>
        <v>0</v>
      </c>
      <c r="CP2964" s="14">
        <f>Таблица1[[#This Row],[Т9]]-Таблица1[[#This Row],[Т1]]</f>
        <v>0</v>
      </c>
      <c r="CQ2964" s="14">
        <f>Таблица1[[#This Row],[Т9]]-Таблица1[[#This Row],[угол обхв6]]</f>
        <v>0</v>
      </c>
      <c r="CR2964" s="14">
        <f>Таблица1[[#This Row],[Т9]]-Таблица1[[#This Row],[угол обхв5]]</f>
        <v>0</v>
      </c>
      <c r="CS2964" s="14">
        <f>Таблица1[[#This Row],[Т9]]-Таблица1[[#This Row],[угол обхв4]]</f>
        <v>0</v>
      </c>
      <c r="CT2964" s="14">
        <f>Таблица1[[#This Row],[Lкан_прям, мм]]+Таблица1[[#This Row],[Lкан_дуг, мм]]+Таблица1[[#This Row],[Lкан_леб,мм]]</f>
        <v>0</v>
      </c>
      <c r="CU2964" s="16">
        <f>Таблица1[[#This Row],[Lкан_леб,мм]]</f>
        <v>0</v>
      </c>
      <c r="CV2964" s="14">
        <f>2534431-(Таблица1[[#This Row],[Т23]]+Таблица1[[#This Row],[угол обхв3]])</f>
        <v>2534431</v>
      </c>
      <c r="CW2964" s="50">
        <f>SUM(X2964:AC2964,AD2964:AI2964)-Таблица1[[#This Row],[lподв_min, мм]]</f>
        <v>0</v>
      </c>
      <c r="CX2964" s="17">
        <f>CW3403-Таблица1[[#This Row],[Суммарная длина каната]]</f>
        <v>-2534431</v>
      </c>
    </row>
    <row r="2965" spans="74:102" x14ac:dyDescent="0.25">
      <c r="BV2965" s="14">
        <f>Таблица1[[#This Row],[Lкан_леб,мм]]</f>
        <v>0</v>
      </c>
      <c r="BW2965" s="50">
        <f>Таблица1[[#This Row],[угол обхв4]]+Таблица1[[#This Row],[Lдуг 3,мм]]</f>
        <v>0</v>
      </c>
      <c r="BX2965" s="54">
        <f>Таблица1[[#This Row],[угол обхв5]]+Таблица1[[#This Row],[Y5, мм]]</f>
        <v>0</v>
      </c>
      <c r="BY2965" s="14">
        <f>Таблица1[[#This Row],[угол обхв6]]+Таблица1[[#This Row],[Lдуг 4,мм]]</f>
        <v>0</v>
      </c>
      <c r="BZ2965" s="14">
        <f>Таблица1[[#This Row],[Т1]]+Таблица1[[#This Row],[X6, мм]]</f>
        <v>0</v>
      </c>
      <c r="CA2965" s="14">
        <f>Таблица1[[#This Row],[Т2]]+Таблица1[[#This Row],[Lдуг 5,мм]]</f>
        <v>0</v>
      </c>
      <c r="CB2965" s="14">
        <f>Таблица1[[#This Row],[Т3]]+Таблица1[[#This Row],[Y6, мм]]</f>
        <v>0</v>
      </c>
      <c r="CC2965" s="14">
        <f>Таблица1[[#This Row],[Т4]]+Таблица1[[#This Row],[Lдуг 6,мм]]</f>
        <v>0</v>
      </c>
      <c r="CD2965" s="14">
        <f>Таблица1[[#This Row],[Т5]]+Таблица1[[#This Row],[Lдуг 1,мм]]</f>
        <v>0</v>
      </c>
      <c r="CE2965" s="14">
        <f>Таблица1[[#This Row],[Т6]]+Таблица1[[#This Row],[Lпрям1, мм]]</f>
        <v>0</v>
      </c>
      <c r="CF2965" s="15">
        <f>Таблица1[[#This Row],[Т7]]+Таблица1[[#This Row],[Lдуг 2,мм]]</f>
        <v>0</v>
      </c>
      <c r="CG2965" s="14">
        <f>Таблица1[[#This Row],[Т8]]+Таблица1[[#This Row],[Lпрям2, мм]]</f>
        <v>0</v>
      </c>
      <c r="CH2965" s="14">
        <f>Таблица1[[#This Row],[Т9]]-Таблица1[[#This Row],[Т9]]</f>
        <v>0</v>
      </c>
      <c r="CI2965" s="50">
        <f>Таблица1[[#This Row],[Т9]]-Таблица1[[#This Row],[Т8]]</f>
        <v>0</v>
      </c>
      <c r="CJ2965" s="54">
        <f>Таблица1[[#This Row],[Т9]]-Таблица1[[#This Row],[Т7]]</f>
        <v>0</v>
      </c>
      <c r="CK2965" s="14">
        <f>Таблица1[[#This Row],[Т9]]-Таблица1[[#This Row],[Т6]]</f>
        <v>0</v>
      </c>
      <c r="CL2965" s="14">
        <f>Таблица1[[#This Row],[Т9]]-Таблица1[[#This Row],[Т5]]</f>
        <v>0</v>
      </c>
      <c r="CM2965" s="14">
        <f>Таблица1[[#This Row],[Т9]]-Таблица1[[#This Row],[Т4]]</f>
        <v>0</v>
      </c>
      <c r="CN2965" s="14">
        <f>Таблица1[[#This Row],[Т9]]-Таблица1[[#This Row],[Т3]]</f>
        <v>0</v>
      </c>
      <c r="CO2965" s="14">
        <f>Таблица1[[#This Row],[Т9]]-Таблица1[[#This Row],[Т2]]</f>
        <v>0</v>
      </c>
      <c r="CP2965" s="14">
        <f>Таблица1[[#This Row],[Т9]]-Таблица1[[#This Row],[Т1]]</f>
        <v>0</v>
      </c>
      <c r="CQ2965" s="14">
        <f>Таблица1[[#This Row],[Т9]]-Таблица1[[#This Row],[угол обхв6]]</f>
        <v>0</v>
      </c>
      <c r="CR2965" s="14">
        <f>Таблица1[[#This Row],[Т9]]-Таблица1[[#This Row],[угол обхв5]]</f>
        <v>0</v>
      </c>
      <c r="CS2965" s="14">
        <f>Таблица1[[#This Row],[Т9]]-Таблица1[[#This Row],[угол обхв4]]</f>
        <v>0</v>
      </c>
      <c r="CT2965" s="14">
        <f>Таблица1[[#This Row],[Lкан_прям, мм]]+Таблица1[[#This Row],[Lкан_дуг, мм]]+Таблица1[[#This Row],[Lкан_леб,мм]]</f>
        <v>0</v>
      </c>
      <c r="CU2965" s="16">
        <f>Таблица1[[#This Row],[Lкан_леб,мм]]</f>
        <v>0</v>
      </c>
      <c r="CV2965" s="14">
        <f>2534431-(Таблица1[[#This Row],[Т23]]+Таблица1[[#This Row],[угол обхв3]])</f>
        <v>2534431</v>
      </c>
      <c r="CW2965" s="50">
        <f>SUM(X2965:AC2965,AD2965:AI2965)-Таблица1[[#This Row],[lподв_min, мм]]</f>
        <v>0</v>
      </c>
      <c r="CX2965" s="17">
        <f>CW3404-Таблица1[[#This Row],[Суммарная длина каната]]</f>
        <v>-2534431</v>
      </c>
    </row>
    <row r="2966" spans="74:102" x14ac:dyDescent="0.25">
      <c r="BV2966" s="14">
        <f>Таблица1[[#This Row],[Lкан_леб,мм]]</f>
        <v>0</v>
      </c>
      <c r="BW2966" s="50">
        <f>Таблица1[[#This Row],[угол обхв4]]+Таблица1[[#This Row],[Lдуг 3,мм]]</f>
        <v>0</v>
      </c>
      <c r="BX2966" s="54">
        <f>Таблица1[[#This Row],[угол обхв5]]+Таблица1[[#This Row],[Y5, мм]]</f>
        <v>0</v>
      </c>
      <c r="BY2966" s="14">
        <f>Таблица1[[#This Row],[угол обхв6]]+Таблица1[[#This Row],[Lдуг 4,мм]]</f>
        <v>0</v>
      </c>
      <c r="BZ2966" s="14">
        <f>Таблица1[[#This Row],[Т1]]+Таблица1[[#This Row],[X6, мм]]</f>
        <v>0</v>
      </c>
      <c r="CA2966" s="14">
        <f>Таблица1[[#This Row],[Т2]]+Таблица1[[#This Row],[Lдуг 5,мм]]</f>
        <v>0</v>
      </c>
      <c r="CB2966" s="14">
        <f>Таблица1[[#This Row],[Т3]]+Таблица1[[#This Row],[Y6, мм]]</f>
        <v>0</v>
      </c>
      <c r="CC2966" s="14">
        <f>Таблица1[[#This Row],[Т4]]+Таблица1[[#This Row],[Lдуг 6,мм]]</f>
        <v>0</v>
      </c>
      <c r="CD2966" s="14">
        <f>Таблица1[[#This Row],[Т5]]+Таблица1[[#This Row],[Lдуг 1,мм]]</f>
        <v>0</v>
      </c>
      <c r="CE2966" s="14">
        <f>Таблица1[[#This Row],[Т6]]+Таблица1[[#This Row],[Lпрям1, мм]]</f>
        <v>0</v>
      </c>
      <c r="CF2966" s="15">
        <f>Таблица1[[#This Row],[Т7]]+Таблица1[[#This Row],[Lдуг 2,мм]]</f>
        <v>0</v>
      </c>
      <c r="CG2966" s="14">
        <f>Таблица1[[#This Row],[Т8]]+Таблица1[[#This Row],[Lпрям2, мм]]</f>
        <v>0</v>
      </c>
      <c r="CH2966" s="14">
        <f>Таблица1[[#This Row],[Т9]]-Таблица1[[#This Row],[Т9]]</f>
        <v>0</v>
      </c>
      <c r="CI2966" s="50">
        <f>Таблица1[[#This Row],[Т9]]-Таблица1[[#This Row],[Т8]]</f>
        <v>0</v>
      </c>
      <c r="CJ2966" s="54">
        <f>Таблица1[[#This Row],[Т9]]-Таблица1[[#This Row],[Т7]]</f>
        <v>0</v>
      </c>
      <c r="CK2966" s="14">
        <f>Таблица1[[#This Row],[Т9]]-Таблица1[[#This Row],[Т6]]</f>
        <v>0</v>
      </c>
      <c r="CL2966" s="14">
        <f>Таблица1[[#This Row],[Т9]]-Таблица1[[#This Row],[Т5]]</f>
        <v>0</v>
      </c>
      <c r="CM2966" s="14">
        <f>Таблица1[[#This Row],[Т9]]-Таблица1[[#This Row],[Т4]]</f>
        <v>0</v>
      </c>
      <c r="CN2966" s="14">
        <f>Таблица1[[#This Row],[Т9]]-Таблица1[[#This Row],[Т3]]</f>
        <v>0</v>
      </c>
      <c r="CO2966" s="14">
        <f>Таблица1[[#This Row],[Т9]]-Таблица1[[#This Row],[Т2]]</f>
        <v>0</v>
      </c>
      <c r="CP2966" s="14">
        <f>Таблица1[[#This Row],[Т9]]-Таблица1[[#This Row],[Т1]]</f>
        <v>0</v>
      </c>
      <c r="CQ2966" s="14">
        <f>Таблица1[[#This Row],[Т9]]-Таблица1[[#This Row],[угол обхв6]]</f>
        <v>0</v>
      </c>
      <c r="CR2966" s="14">
        <f>Таблица1[[#This Row],[Т9]]-Таблица1[[#This Row],[угол обхв5]]</f>
        <v>0</v>
      </c>
      <c r="CS2966" s="14">
        <f>Таблица1[[#This Row],[Т9]]-Таблица1[[#This Row],[угол обхв4]]</f>
        <v>0</v>
      </c>
      <c r="CT2966" s="14">
        <f>Таблица1[[#This Row],[Lкан_прям, мм]]+Таблица1[[#This Row],[Lкан_дуг, мм]]+Таблица1[[#This Row],[Lкан_леб,мм]]</f>
        <v>0</v>
      </c>
      <c r="CU2966" s="16">
        <f>Таблица1[[#This Row],[Lкан_леб,мм]]</f>
        <v>0</v>
      </c>
      <c r="CV2966" s="14">
        <f>2534431-(Таблица1[[#This Row],[Т23]]+Таблица1[[#This Row],[угол обхв3]])</f>
        <v>2534431</v>
      </c>
      <c r="CW2966" s="50">
        <f>SUM(X2966:AC2966,AD2966:AI2966)-Таблица1[[#This Row],[lподв_min, мм]]</f>
        <v>0</v>
      </c>
      <c r="CX2966" s="17">
        <f>CW3405-Таблица1[[#This Row],[Суммарная длина каната]]</f>
        <v>-2534431</v>
      </c>
    </row>
    <row r="2967" spans="74:102" x14ac:dyDescent="0.25">
      <c r="BV2967" s="14">
        <f>Таблица1[[#This Row],[Lкан_леб,мм]]</f>
        <v>0</v>
      </c>
      <c r="BW2967" s="50">
        <f>Таблица1[[#This Row],[угол обхв4]]+Таблица1[[#This Row],[Lдуг 3,мм]]</f>
        <v>0</v>
      </c>
      <c r="BX2967" s="54">
        <f>Таблица1[[#This Row],[угол обхв5]]+Таблица1[[#This Row],[Y5, мм]]</f>
        <v>0</v>
      </c>
      <c r="BY2967" s="14">
        <f>Таблица1[[#This Row],[угол обхв6]]+Таблица1[[#This Row],[Lдуг 4,мм]]</f>
        <v>0</v>
      </c>
      <c r="BZ2967" s="14">
        <f>Таблица1[[#This Row],[Т1]]+Таблица1[[#This Row],[X6, мм]]</f>
        <v>0</v>
      </c>
      <c r="CA2967" s="14">
        <f>Таблица1[[#This Row],[Т2]]+Таблица1[[#This Row],[Lдуг 5,мм]]</f>
        <v>0</v>
      </c>
      <c r="CB2967" s="14">
        <f>Таблица1[[#This Row],[Т3]]+Таблица1[[#This Row],[Y6, мм]]</f>
        <v>0</v>
      </c>
      <c r="CC2967" s="14">
        <f>Таблица1[[#This Row],[Т4]]+Таблица1[[#This Row],[Lдуг 6,мм]]</f>
        <v>0</v>
      </c>
      <c r="CD2967" s="14">
        <f>Таблица1[[#This Row],[Т5]]+Таблица1[[#This Row],[Lдуг 1,мм]]</f>
        <v>0</v>
      </c>
      <c r="CE2967" s="14">
        <f>Таблица1[[#This Row],[Т6]]+Таблица1[[#This Row],[Lпрям1, мм]]</f>
        <v>0</v>
      </c>
      <c r="CF2967" s="15">
        <f>Таблица1[[#This Row],[Т7]]+Таблица1[[#This Row],[Lдуг 2,мм]]</f>
        <v>0</v>
      </c>
      <c r="CG2967" s="14">
        <f>Таблица1[[#This Row],[Т8]]+Таблица1[[#This Row],[Lпрям2, мм]]</f>
        <v>0</v>
      </c>
      <c r="CH2967" s="14">
        <f>Таблица1[[#This Row],[Т9]]-Таблица1[[#This Row],[Т9]]</f>
        <v>0</v>
      </c>
      <c r="CI2967" s="50">
        <f>Таблица1[[#This Row],[Т9]]-Таблица1[[#This Row],[Т8]]</f>
        <v>0</v>
      </c>
      <c r="CJ2967" s="54">
        <f>Таблица1[[#This Row],[Т9]]-Таблица1[[#This Row],[Т7]]</f>
        <v>0</v>
      </c>
      <c r="CK2967" s="14">
        <f>Таблица1[[#This Row],[Т9]]-Таблица1[[#This Row],[Т6]]</f>
        <v>0</v>
      </c>
      <c r="CL2967" s="14">
        <f>Таблица1[[#This Row],[Т9]]-Таблица1[[#This Row],[Т5]]</f>
        <v>0</v>
      </c>
      <c r="CM2967" s="14">
        <f>Таблица1[[#This Row],[Т9]]-Таблица1[[#This Row],[Т4]]</f>
        <v>0</v>
      </c>
      <c r="CN2967" s="14">
        <f>Таблица1[[#This Row],[Т9]]-Таблица1[[#This Row],[Т3]]</f>
        <v>0</v>
      </c>
      <c r="CO2967" s="14">
        <f>Таблица1[[#This Row],[Т9]]-Таблица1[[#This Row],[Т2]]</f>
        <v>0</v>
      </c>
      <c r="CP2967" s="14">
        <f>Таблица1[[#This Row],[Т9]]-Таблица1[[#This Row],[Т1]]</f>
        <v>0</v>
      </c>
      <c r="CQ2967" s="14">
        <f>Таблица1[[#This Row],[Т9]]-Таблица1[[#This Row],[угол обхв6]]</f>
        <v>0</v>
      </c>
      <c r="CR2967" s="14">
        <f>Таблица1[[#This Row],[Т9]]-Таблица1[[#This Row],[угол обхв5]]</f>
        <v>0</v>
      </c>
      <c r="CS2967" s="14">
        <f>Таблица1[[#This Row],[Т9]]-Таблица1[[#This Row],[угол обхв4]]</f>
        <v>0</v>
      </c>
      <c r="CT2967" s="14">
        <f>Таблица1[[#This Row],[Lкан_прям, мм]]+Таблица1[[#This Row],[Lкан_дуг, мм]]+Таблица1[[#This Row],[Lкан_леб,мм]]</f>
        <v>0</v>
      </c>
      <c r="CU2967" s="16">
        <f>Таблица1[[#This Row],[Lкан_леб,мм]]</f>
        <v>0</v>
      </c>
      <c r="CV2967" s="14">
        <f>2534431-(Таблица1[[#This Row],[Т23]]+Таблица1[[#This Row],[угол обхв3]])</f>
        <v>2534431</v>
      </c>
      <c r="CW2967" s="50">
        <f>SUM(X2967:AC2967,AD2967:AI2967)-Таблица1[[#This Row],[lподв_min, мм]]</f>
        <v>0</v>
      </c>
      <c r="CX2967" s="17">
        <f>CW3406-Таблица1[[#This Row],[Суммарная длина каната]]</f>
        <v>-2534431</v>
      </c>
    </row>
    <row r="2968" spans="74:102" x14ac:dyDescent="0.25">
      <c r="BV2968" s="14">
        <f>Таблица1[[#This Row],[Lкан_леб,мм]]</f>
        <v>0</v>
      </c>
      <c r="BW2968" s="50">
        <f>Таблица1[[#This Row],[угол обхв4]]+Таблица1[[#This Row],[Lдуг 3,мм]]</f>
        <v>0</v>
      </c>
      <c r="BX2968" s="54">
        <f>Таблица1[[#This Row],[угол обхв5]]+Таблица1[[#This Row],[Y5, мм]]</f>
        <v>0</v>
      </c>
      <c r="BY2968" s="14">
        <f>Таблица1[[#This Row],[угол обхв6]]+Таблица1[[#This Row],[Lдуг 4,мм]]</f>
        <v>0</v>
      </c>
      <c r="BZ2968" s="14">
        <f>Таблица1[[#This Row],[Т1]]+Таблица1[[#This Row],[X6, мм]]</f>
        <v>0</v>
      </c>
      <c r="CA2968" s="14">
        <f>Таблица1[[#This Row],[Т2]]+Таблица1[[#This Row],[Lдуг 5,мм]]</f>
        <v>0</v>
      </c>
      <c r="CB2968" s="14">
        <f>Таблица1[[#This Row],[Т3]]+Таблица1[[#This Row],[Y6, мм]]</f>
        <v>0</v>
      </c>
      <c r="CC2968" s="14">
        <f>Таблица1[[#This Row],[Т4]]+Таблица1[[#This Row],[Lдуг 6,мм]]</f>
        <v>0</v>
      </c>
      <c r="CD2968" s="14">
        <f>Таблица1[[#This Row],[Т5]]+Таблица1[[#This Row],[Lдуг 1,мм]]</f>
        <v>0</v>
      </c>
      <c r="CE2968" s="14">
        <f>Таблица1[[#This Row],[Т6]]+Таблица1[[#This Row],[Lпрям1, мм]]</f>
        <v>0</v>
      </c>
      <c r="CF2968" s="15">
        <f>Таблица1[[#This Row],[Т7]]+Таблица1[[#This Row],[Lдуг 2,мм]]</f>
        <v>0</v>
      </c>
      <c r="CG2968" s="14">
        <f>Таблица1[[#This Row],[Т8]]+Таблица1[[#This Row],[Lпрям2, мм]]</f>
        <v>0</v>
      </c>
      <c r="CH2968" s="14">
        <f>Таблица1[[#This Row],[Т9]]-Таблица1[[#This Row],[Т9]]</f>
        <v>0</v>
      </c>
      <c r="CI2968" s="50">
        <f>Таблица1[[#This Row],[Т9]]-Таблица1[[#This Row],[Т8]]</f>
        <v>0</v>
      </c>
      <c r="CJ2968" s="54">
        <f>Таблица1[[#This Row],[Т9]]-Таблица1[[#This Row],[Т7]]</f>
        <v>0</v>
      </c>
      <c r="CK2968" s="14">
        <f>Таблица1[[#This Row],[Т9]]-Таблица1[[#This Row],[Т6]]</f>
        <v>0</v>
      </c>
      <c r="CL2968" s="14">
        <f>Таблица1[[#This Row],[Т9]]-Таблица1[[#This Row],[Т5]]</f>
        <v>0</v>
      </c>
      <c r="CM2968" s="14">
        <f>Таблица1[[#This Row],[Т9]]-Таблица1[[#This Row],[Т4]]</f>
        <v>0</v>
      </c>
      <c r="CN2968" s="14">
        <f>Таблица1[[#This Row],[Т9]]-Таблица1[[#This Row],[Т3]]</f>
        <v>0</v>
      </c>
      <c r="CO2968" s="14">
        <f>Таблица1[[#This Row],[Т9]]-Таблица1[[#This Row],[Т2]]</f>
        <v>0</v>
      </c>
      <c r="CP2968" s="14">
        <f>Таблица1[[#This Row],[Т9]]-Таблица1[[#This Row],[Т1]]</f>
        <v>0</v>
      </c>
      <c r="CQ2968" s="14">
        <f>Таблица1[[#This Row],[Т9]]-Таблица1[[#This Row],[угол обхв6]]</f>
        <v>0</v>
      </c>
      <c r="CR2968" s="14">
        <f>Таблица1[[#This Row],[Т9]]-Таблица1[[#This Row],[угол обхв5]]</f>
        <v>0</v>
      </c>
      <c r="CS2968" s="14">
        <f>Таблица1[[#This Row],[Т9]]-Таблица1[[#This Row],[угол обхв4]]</f>
        <v>0</v>
      </c>
      <c r="CT2968" s="14">
        <f>Таблица1[[#This Row],[Lкан_прям, мм]]+Таблица1[[#This Row],[Lкан_дуг, мм]]+Таблица1[[#This Row],[Lкан_леб,мм]]</f>
        <v>0</v>
      </c>
      <c r="CU2968" s="16">
        <f>Таблица1[[#This Row],[Lкан_леб,мм]]</f>
        <v>0</v>
      </c>
      <c r="CV2968" s="14">
        <f>2534431-(Таблица1[[#This Row],[Т23]]+Таблица1[[#This Row],[угол обхв3]])</f>
        <v>2534431</v>
      </c>
      <c r="CW2968" s="50">
        <f>SUM(X2968:AC2968,AD2968:AI2968)-Таблица1[[#This Row],[lподв_min, мм]]</f>
        <v>0</v>
      </c>
      <c r="CX2968" s="17">
        <f>CW3407-Таблица1[[#This Row],[Суммарная длина каната]]</f>
        <v>-2534431</v>
      </c>
    </row>
    <row r="2969" spans="74:102" x14ac:dyDescent="0.25">
      <c r="BV2969" s="14">
        <f>Таблица1[[#This Row],[Lкан_леб,мм]]</f>
        <v>0</v>
      </c>
      <c r="BW2969" s="50">
        <f>Таблица1[[#This Row],[угол обхв4]]+Таблица1[[#This Row],[Lдуг 3,мм]]</f>
        <v>0</v>
      </c>
      <c r="BX2969" s="54">
        <f>Таблица1[[#This Row],[угол обхв5]]+Таблица1[[#This Row],[Y5, мм]]</f>
        <v>0</v>
      </c>
      <c r="BY2969" s="14">
        <f>Таблица1[[#This Row],[угол обхв6]]+Таблица1[[#This Row],[Lдуг 4,мм]]</f>
        <v>0</v>
      </c>
      <c r="BZ2969" s="14">
        <f>Таблица1[[#This Row],[Т1]]+Таблица1[[#This Row],[X6, мм]]</f>
        <v>0</v>
      </c>
      <c r="CA2969" s="14">
        <f>Таблица1[[#This Row],[Т2]]+Таблица1[[#This Row],[Lдуг 5,мм]]</f>
        <v>0</v>
      </c>
      <c r="CB2969" s="14">
        <f>Таблица1[[#This Row],[Т3]]+Таблица1[[#This Row],[Y6, мм]]</f>
        <v>0</v>
      </c>
      <c r="CC2969" s="14">
        <f>Таблица1[[#This Row],[Т4]]+Таблица1[[#This Row],[Lдуг 6,мм]]</f>
        <v>0</v>
      </c>
      <c r="CD2969" s="14">
        <f>Таблица1[[#This Row],[Т5]]+Таблица1[[#This Row],[Lдуг 1,мм]]</f>
        <v>0</v>
      </c>
      <c r="CE2969" s="14">
        <f>Таблица1[[#This Row],[Т6]]+Таблица1[[#This Row],[Lпрям1, мм]]</f>
        <v>0</v>
      </c>
      <c r="CF2969" s="15">
        <f>Таблица1[[#This Row],[Т7]]+Таблица1[[#This Row],[Lдуг 2,мм]]</f>
        <v>0</v>
      </c>
      <c r="CG2969" s="14">
        <f>Таблица1[[#This Row],[Т8]]+Таблица1[[#This Row],[Lпрям2, мм]]</f>
        <v>0</v>
      </c>
      <c r="CH2969" s="14">
        <f>Таблица1[[#This Row],[Т9]]-Таблица1[[#This Row],[Т9]]</f>
        <v>0</v>
      </c>
      <c r="CI2969" s="50">
        <f>Таблица1[[#This Row],[Т9]]-Таблица1[[#This Row],[Т8]]</f>
        <v>0</v>
      </c>
      <c r="CJ2969" s="54">
        <f>Таблица1[[#This Row],[Т9]]-Таблица1[[#This Row],[Т7]]</f>
        <v>0</v>
      </c>
      <c r="CK2969" s="14">
        <f>Таблица1[[#This Row],[Т9]]-Таблица1[[#This Row],[Т6]]</f>
        <v>0</v>
      </c>
      <c r="CL2969" s="14">
        <f>Таблица1[[#This Row],[Т9]]-Таблица1[[#This Row],[Т5]]</f>
        <v>0</v>
      </c>
      <c r="CM2969" s="14">
        <f>Таблица1[[#This Row],[Т9]]-Таблица1[[#This Row],[Т4]]</f>
        <v>0</v>
      </c>
      <c r="CN2969" s="14">
        <f>Таблица1[[#This Row],[Т9]]-Таблица1[[#This Row],[Т3]]</f>
        <v>0</v>
      </c>
      <c r="CO2969" s="14">
        <f>Таблица1[[#This Row],[Т9]]-Таблица1[[#This Row],[Т2]]</f>
        <v>0</v>
      </c>
      <c r="CP2969" s="14">
        <f>Таблица1[[#This Row],[Т9]]-Таблица1[[#This Row],[Т1]]</f>
        <v>0</v>
      </c>
      <c r="CQ2969" s="14">
        <f>Таблица1[[#This Row],[Т9]]-Таблица1[[#This Row],[угол обхв6]]</f>
        <v>0</v>
      </c>
      <c r="CR2969" s="14">
        <f>Таблица1[[#This Row],[Т9]]-Таблица1[[#This Row],[угол обхв5]]</f>
        <v>0</v>
      </c>
      <c r="CS2969" s="14">
        <f>Таблица1[[#This Row],[Т9]]-Таблица1[[#This Row],[угол обхв4]]</f>
        <v>0</v>
      </c>
      <c r="CT2969" s="14">
        <f>Таблица1[[#This Row],[Lкан_прям, мм]]+Таблица1[[#This Row],[Lкан_дуг, мм]]+Таблица1[[#This Row],[Lкан_леб,мм]]</f>
        <v>0</v>
      </c>
      <c r="CU2969" s="16">
        <f>Таблица1[[#This Row],[Lкан_леб,мм]]</f>
        <v>0</v>
      </c>
      <c r="CV2969" s="14">
        <f>2534431-(Таблица1[[#This Row],[Т23]]+Таблица1[[#This Row],[угол обхв3]])</f>
        <v>2534431</v>
      </c>
      <c r="CW2969" s="50">
        <f>SUM(X2969:AC2969,AD2969:AI2969)-Таблица1[[#This Row],[lподв_min, мм]]</f>
        <v>0</v>
      </c>
      <c r="CX2969" s="17">
        <f>CW3408-Таблица1[[#This Row],[Суммарная длина каната]]</f>
        <v>-2534431</v>
      </c>
    </row>
    <row r="2970" spans="74:102" x14ac:dyDescent="0.25">
      <c r="BV2970" s="14">
        <f>Таблица1[[#This Row],[Lкан_леб,мм]]</f>
        <v>0</v>
      </c>
      <c r="BW2970" s="50">
        <f>Таблица1[[#This Row],[угол обхв4]]+Таблица1[[#This Row],[Lдуг 3,мм]]</f>
        <v>0</v>
      </c>
      <c r="BX2970" s="54">
        <f>Таблица1[[#This Row],[угол обхв5]]+Таблица1[[#This Row],[Y5, мм]]</f>
        <v>0</v>
      </c>
      <c r="BY2970" s="14">
        <f>Таблица1[[#This Row],[угол обхв6]]+Таблица1[[#This Row],[Lдуг 4,мм]]</f>
        <v>0</v>
      </c>
      <c r="BZ2970" s="14">
        <f>Таблица1[[#This Row],[Т1]]+Таблица1[[#This Row],[X6, мм]]</f>
        <v>0</v>
      </c>
      <c r="CA2970" s="14">
        <f>Таблица1[[#This Row],[Т2]]+Таблица1[[#This Row],[Lдуг 5,мм]]</f>
        <v>0</v>
      </c>
      <c r="CB2970" s="14">
        <f>Таблица1[[#This Row],[Т3]]+Таблица1[[#This Row],[Y6, мм]]</f>
        <v>0</v>
      </c>
      <c r="CC2970" s="14">
        <f>Таблица1[[#This Row],[Т4]]+Таблица1[[#This Row],[Lдуг 6,мм]]</f>
        <v>0</v>
      </c>
      <c r="CD2970" s="14">
        <f>Таблица1[[#This Row],[Т5]]+Таблица1[[#This Row],[Lдуг 1,мм]]</f>
        <v>0</v>
      </c>
      <c r="CE2970" s="14">
        <f>Таблица1[[#This Row],[Т6]]+Таблица1[[#This Row],[Lпрям1, мм]]</f>
        <v>0</v>
      </c>
      <c r="CF2970" s="15">
        <f>Таблица1[[#This Row],[Т7]]+Таблица1[[#This Row],[Lдуг 2,мм]]</f>
        <v>0</v>
      </c>
      <c r="CG2970" s="14">
        <f>Таблица1[[#This Row],[Т8]]+Таблица1[[#This Row],[Lпрям2, мм]]</f>
        <v>0</v>
      </c>
      <c r="CH2970" s="14">
        <f>Таблица1[[#This Row],[Т9]]-Таблица1[[#This Row],[Т9]]</f>
        <v>0</v>
      </c>
      <c r="CI2970" s="50">
        <f>Таблица1[[#This Row],[Т9]]-Таблица1[[#This Row],[Т8]]</f>
        <v>0</v>
      </c>
      <c r="CJ2970" s="54">
        <f>Таблица1[[#This Row],[Т9]]-Таблица1[[#This Row],[Т7]]</f>
        <v>0</v>
      </c>
      <c r="CK2970" s="14">
        <f>Таблица1[[#This Row],[Т9]]-Таблица1[[#This Row],[Т6]]</f>
        <v>0</v>
      </c>
      <c r="CL2970" s="14">
        <f>Таблица1[[#This Row],[Т9]]-Таблица1[[#This Row],[Т5]]</f>
        <v>0</v>
      </c>
      <c r="CM2970" s="14">
        <f>Таблица1[[#This Row],[Т9]]-Таблица1[[#This Row],[Т4]]</f>
        <v>0</v>
      </c>
      <c r="CN2970" s="14">
        <f>Таблица1[[#This Row],[Т9]]-Таблица1[[#This Row],[Т3]]</f>
        <v>0</v>
      </c>
      <c r="CO2970" s="14">
        <f>Таблица1[[#This Row],[Т9]]-Таблица1[[#This Row],[Т2]]</f>
        <v>0</v>
      </c>
      <c r="CP2970" s="14">
        <f>Таблица1[[#This Row],[Т9]]-Таблица1[[#This Row],[Т1]]</f>
        <v>0</v>
      </c>
      <c r="CQ2970" s="14">
        <f>Таблица1[[#This Row],[Т9]]-Таблица1[[#This Row],[угол обхв6]]</f>
        <v>0</v>
      </c>
      <c r="CR2970" s="14">
        <f>Таблица1[[#This Row],[Т9]]-Таблица1[[#This Row],[угол обхв5]]</f>
        <v>0</v>
      </c>
      <c r="CS2970" s="14">
        <f>Таблица1[[#This Row],[Т9]]-Таблица1[[#This Row],[угол обхв4]]</f>
        <v>0</v>
      </c>
      <c r="CT2970" s="14">
        <f>Таблица1[[#This Row],[Lкан_прям, мм]]+Таблица1[[#This Row],[Lкан_дуг, мм]]+Таблица1[[#This Row],[Lкан_леб,мм]]</f>
        <v>0</v>
      </c>
      <c r="CU2970" s="16">
        <f>Таблица1[[#This Row],[Lкан_леб,мм]]</f>
        <v>0</v>
      </c>
      <c r="CV2970" s="14">
        <f>2534431-(Таблица1[[#This Row],[Т23]]+Таблица1[[#This Row],[угол обхв3]])</f>
        <v>2534431</v>
      </c>
      <c r="CW2970" s="50">
        <f>SUM(X2970:AC2970,AD2970:AI2970)-Таблица1[[#This Row],[lподв_min, мм]]</f>
        <v>0</v>
      </c>
      <c r="CX2970" s="17">
        <f>CW3409-Таблица1[[#This Row],[Суммарная длина каната]]</f>
        <v>-2534431</v>
      </c>
    </row>
    <row r="2971" spans="74:102" x14ac:dyDescent="0.25">
      <c r="BV2971" s="14">
        <f>Таблица1[[#This Row],[Lкан_леб,мм]]</f>
        <v>0</v>
      </c>
      <c r="BW2971" s="50">
        <f>Таблица1[[#This Row],[угол обхв4]]+Таблица1[[#This Row],[Lдуг 3,мм]]</f>
        <v>0</v>
      </c>
      <c r="BX2971" s="54">
        <f>Таблица1[[#This Row],[угол обхв5]]+Таблица1[[#This Row],[Y5, мм]]</f>
        <v>0</v>
      </c>
      <c r="BY2971" s="14">
        <f>Таблица1[[#This Row],[угол обхв6]]+Таблица1[[#This Row],[Lдуг 4,мм]]</f>
        <v>0</v>
      </c>
      <c r="BZ2971" s="14">
        <f>Таблица1[[#This Row],[Т1]]+Таблица1[[#This Row],[X6, мм]]</f>
        <v>0</v>
      </c>
      <c r="CA2971" s="14">
        <f>Таблица1[[#This Row],[Т2]]+Таблица1[[#This Row],[Lдуг 5,мм]]</f>
        <v>0</v>
      </c>
      <c r="CB2971" s="14">
        <f>Таблица1[[#This Row],[Т3]]+Таблица1[[#This Row],[Y6, мм]]</f>
        <v>0</v>
      </c>
      <c r="CC2971" s="14">
        <f>Таблица1[[#This Row],[Т4]]+Таблица1[[#This Row],[Lдуг 6,мм]]</f>
        <v>0</v>
      </c>
      <c r="CD2971" s="14">
        <f>Таблица1[[#This Row],[Т5]]+Таблица1[[#This Row],[Lдуг 1,мм]]</f>
        <v>0</v>
      </c>
      <c r="CE2971" s="14">
        <f>Таблица1[[#This Row],[Т6]]+Таблица1[[#This Row],[Lпрям1, мм]]</f>
        <v>0</v>
      </c>
      <c r="CF2971" s="15">
        <f>Таблица1[[#This Row],[Т7]]+Таблица1[[#This Row],[Lдуг 2,мм]]</f>
        <v>0</v>
      </c>
      <c r="CG2971" s="14">
        <f>Таблица1[[#This Row],[Т8]]+Таблица1[[#This Row],[Lпрям2, мм]]</f>
        <v>0</v>
      </c>
      <c r="CH2971" s="14">
        <f>Таблица1[[#This Row],[Т9]]-Таблица1[[#This Row],[Т9]]</f>
        <v>0</v>
      </c>
      <c r="CI2971" s="50">
        <f>Таблица1[[#This Row],[Т9]]-Таблица1[[#This Row],[Т8]]</f>
        <v>0</v>
      </c>
      <c r="CJ2971" s="54">
        <f>Таблица1[[#This Row],[Т9]]-Таблица1[[#This Row],[Т7]]</f>
        <v>0</v>
      </c>
      <c r="CK2971" s="14">
        <f>Таблица1[[#This Row],[Т9]]-Таблица1[[#This Row],[Т6]]</f>
        <v>0</v>
      </c>
      <c r="CL2971" s="14">
        <f>Таблица1[[#This Row],[Т9]]-Таблица1[[#This Row],[Т5]]</f>
        <v>0</v>
      </c>
      <c r="CM2971" s="14">
        <f>Таблица1[[#This Row],[Т9]]-Таблица1[[#This Row],[Т4]]</f>
        <v>0</v>
      </c>
      <c r="CN2971" s="14">
        <f>Таблица1[[#This Row],[Т9]]-Таблица1[[#This Row],[Т3]]</f>
        <v>0</v>
      </c>
      <c r="CO2971" s="14">
        <f>Таблица1[[#This Row],[Т9]]-Таблица1[[#This Row],[Т2]]</f>
        <v>0</v>
      </c>
      <c r="CP2971" s="14">
        <f>Таблица1[[#This Row],[Т9]]-Таблица1[[#This Row],[Т1]]</f>
        <v>0</v>
      </c>
      <c r="CQ2971" s="14">
        <f>Таблица1[[#This Row],[Т9]]-Таблица1[[#This Row],[угол обхв6]]</f>
        <v>0</v>
      </c>
      <c r="CR2971" s="14">
        <f>Таблица1[[#This Row],[Т9]]-Таблица1[[#This Row],[угол обхв5]]</f>
        <v>0</v>
      </c>
      <c r="CS2971" s="14">
        <f>Таблица1[[#This Row],[Т9]]-Таблица1[[#This Row],[угол обхв4]]</f>
        <v>0</v>
      </c>
      <c r="CT2971" s="14">
        <f>Таблица1[[#This Row],[Lкан_прям, мм]]+Таблица1[[#This Row],[Lкан_дуг, мм]]+Таблица1[[#This Row],[Lкан_леб,мм]]</f>
        <v>0</v>
      </c>
      <c r="CU2971" s="16">
        <f>Таблица1[[#This Row],[Lкан_леб,мм]]</f>
        <v>0</v>
      </c>
      <c r="CV2971" s="14">
        <f>2534431-(Таблица1[[#This Row],[Т23]]+Таблица1[[#This Row],[угол обхв3]])</f>
        <v>2534431</v>
      </c>
      <c r="CW2971" s="50">
        <f>SUM(X2971:AC2971,AD2971:AI2971)-Таблица1[[#This Row],[lподв_min, мм]]</f>
        <v>0</v>
      </c>
      <c r="CX2971" s="17">
        <f>CW3410-Таблица1[[#This Row],[Суммарная длина каната]]</f>
        <v>-2534431</v>
      </c>
    </row>
    <row r="2972" spans="74:102" x14ac:dyDescent="0.25">
      <c r="BV2972" s="14">
        <f>Таблица1[[#This Row],[Lкан_леб,мм]]</f>
        <v>0</v>
      </c>
      <c r="BW2972" s="50">
        <f>Таблица1[[#This Row],[угол обхв4]]+Таблица1[[#This Row],[Lдуг 3,мм]]</f>
        <v>0</v>
      </c>
      <c r="BX2972" s="54">
        <f>Таблица1[[#This Row],[угол обхв5]]+Таблица1[[#This Row],[Y5, мм]]</f>
        <v>0</v>
      </c>
      <c r="BY2972" s="14">
        <f>Таблица1[[#This Row],[угол обхв6]]+Таблица1[[#This Row],[Lдуг 4,мм]]</f>
        <v>0</v>
      </c>
      <c r="BZ2972" s="14">
        <f>Таблица1[[#This Row],[Т1]]+Таблица1[[#This Row],[X6, мм]]</f>
        <v>0</v>
      </c>
      <c r="CA2972" s="14">
        <f>Таблица1[[#This Row],[Т2]]+Таблица1[[#This Row],[Lдуг 5,мм]]</f>
        <v>0</v>
      </c>
      <c r="CB2972" s="14">
        <f>Таблица1[[#This Row],[Т3]]+Таблица1[[#This Row],[Y6, мм]]</f>
        <v>0</v>
      </c>
      <c r="CC2972" s="14">
        <f>Таблица1[[#This Row],[Т4]]+Таблица1[[#This Row],[Lдуг 6,мм]]</f>
        <v>0</v>
      </c>
      <c r="CD2972" s="14">
        <f>Таблица1[[#This Row],[Т5]]+Таблица1[[#This Row],[Lдуг 1,мм]]</f>
        <v>0</v>
      </c>
      <c r="CE2972" s="14">
        <f>Таблица1[[#This Row],[Т6]]+Таблица1[[#This Row],[Lпрям1, мм]]</f>
        <v>0</v>
      </c>
      <c r="CF2972" s="15">
        <f>Таблица1[[#This Row],[Т7]]+Таблица1[[#This Row],[Lдуг 2,мм]]</f>
        <v>0</v>
      </c>
      <c r="CG2972" s="14">
        <f>Таблица1[[#This Row],[Т8]]+Таблица1[[#This Row],[Lпрям2, мм]]</f>
        <v>0</v>
      </c>
      <c r="CH2972" s="14">
        <f>Таблица1[[#This Row],[Т9]]-Таблица1[[#This Row],[Т9]]</f>
        <v>0</v>
      </c>
      <c r="CI2972" s="50">
        <f>Таблица1[[#This Row],[Т9]]-Таблица1[[#This Row],[Т8]]</f>
        <v>0</v>
      </c>
      <c r="CJ2972" s="54">
        <f>Таблица1[[#This Row],[Т9]]-Таблица1[[#This Row],[Т7]]</f>
        <v>0</v>
      </c>
      <c r="CK2972" s="14">
        <f>Таблица1[[#This Row],[Т9]]-Таблица1[[#This Row],[Т6]]</f>
        <v>0</v>
      </c>
      <c r="CL2972" s="14">
        <f>Таблица1[[#This Row],[Т9]]-Таблица1[[#This Row],[Т5]]</f>
        <v>0</v>
      </c>
      <c r="CM2972" s="14">
        <f>Таблица1[[#This Row],[Т9]]-Таблица1[[#This Row],[Т4]]</f>
        <v>0</v>
      </c>
      <c r="CN2972" s="14">
        <f>Таблица1[[#This Row],[Т9]]-Таблица1[[#This Row],[Т3]]</f>
        <v>0</v>
      </c>
      <c r="CO2972" s="14">
        <f>Таблица1[[#This Row],[Т9]]-Таблица1[[#This Row],[Т2]]</f>
        <v>0</v>
      </c>
      <c r="CP2972" s="14">
        <f>Таблица1[[#This Row],[Т9]]-Таблица1[[#This Row],[Т1]]</f>
        <v>0</v>
      </c>
      <c r="CQ2972" s="14">
        <f>Таблица1[[#This Row],[Т9]]-Таблица1[[#This Row],[угол обхв6]]</f>
        <v>0</v>
      </c>
      <c r="CR2972" s="14">
        <f>Таблица1[[#This Row],[Т9]]-Таблица1[[#This Row],[угол обхв5]]</f>
        <v>0</v>
      </c>
      <c r="CS2972" s="14">
        <f>Таблица1[[#This Row],[Т9]]-Таблица1[[#This Row],[угол обхв4]]</f>
        <v>0</v>
      </c>
      <c r="CT2972" s="14">
        <f>Таблица1[[#This Row],[Lкан_прям, мм]]+Таблица1[[#This Row],[Lкан_дуг, мм]]+Таблица1[[#This Row],[Lкан_леб,мм]]</f>
        <v>0</v>
      </c>
      <c r="CU2972" s="16">
        <f>Таблица1[[#This Row],[Lкан_леб,мм]]</f>
        <v>0</v>
      </c>
      <c r="CV2972" s="14">
        <f>2534431-(Таблица1[[#This Row],[Т23]]+Таблица1[[#This Row],[угол обхв3]])</f>
        <v>2534431</v>
      </c>
      <c r="CW2972" s="50">
        <f>SUM(X2972:AC2972,AD2972:AI2972)-Таблица1[[#This Row],[lподв_min, мм]]</f>
        <v>0</v>
      </c>
      <c r="CX2972" s="17">
        <f>CW3411-Таблица1[[#This Row],[Суммарная длина каната]]</f>
        <v>-2534431</v>
      </c>
    </row>
    <row r="2973" spans="74:102" x14ac:dyDescent="0.25">
      <c r="BV2973" s="14">
        <f>Таблица1[[#This Row],[Lкан_леб,мм]]</f>
        <v>0</v>
      </c>
      <c r="BW2973" s="50">
        <f>Таблица1[[#This Row],[угол обхв4]]+Таблица1[[#This Row],[Lдуг 3,мм]]</f>
        <v>0</v>
      </c>
      <c r="BX2973" s="54">
        <f>Таблица1[[#This Row],[угол обхв5]]+Таблица1[[#This Row],[Y5, мм]]</f>
        <v>0</v>
      </c>
      <c r="BY2973" s="14">
        <f>Таблица1[[#This Row],[угол обхв6]]+Таблица1[[#This Row],[Lдуг 4,мм]]</f>
        <v>0</v>
      </c>
      <c r="BZ2973" s="14">
        <f>Таблица1[[#This Row],[Т1]]+Таблица1[[#This Row],[X6, мм]]</f>
        <v>0</v>
      </c>
      <c r="CA2973" s="14">
        <f>Таблица1[[#This Row],[Т2]]+Таблица1[[#This Row],[Lдуг 5,мм]]</f>
        <v>0</v>
      </c>
      <c r="CB2973" s="14">
        <f>Таблица1[[#This Row],[Т3]]+Таблица1[[#This Row],[Y6, мм]]</f>
        <v>0</v>
      </c>
      <c r="CC2973" s="14">
        <f>Таблица1[[#This Row],[Т4]]+Таблица1[[#This Row],[Lдуг 6,мм]]</f>
        <v>0</v>
      </c>
      <c r="CD2973" s="14">
        <f>Таблица1[[#This Row],[Т5]]+Таблица1[[#This Row],[Lдуг 1,мм]]</f>
        <v>0</v>
      </c>
      <c r="CE2973" s="14">
        <f>Таблица1[[#This Row],[Т6]]+Таблица1[[#This Row],[Lпрям1, мм]]</f>
        <v>0</v>
      </c>
      <c r="CF2973" s="15">
        <f>Таблица1[[#This Row],[Т7]]+Таблица1[[#This Row],[Lдуг 2,мм]]</f>
        <v>0</v>
      </c>
      <c r="CG2973" s="14">
        <f>Таблица1[[#This Row],[Т8]]+Таблица1[[#This Row],[Lпрям2, мм]]</f>
        <v>0</v>
      </c>
      <c r="CH2973" s="14">
        <f>Таблица1[[#This Row],[Т9]]-Таблица1[[#This Row],[Т9]]</f>
        <v>0</v>
      </c>
      <c r="CI2973" s="50">
        <f>Таблица1[[#This Row],[Т9]]-Таблица1[[#This Row],[Т8]]</f>
        <v>0</v>
      </c>
      <c r="CJ2973" s="54">
        <f>Таблица1[[#This Row],[Т9]]-Таблица1[[#This Row],[Т7]]</f>
        <v>0</v>
      </c>
      <c r="CK2973" s="14">
        <f>Таблица1[[#This Row],[Т9]]-Таблица1[[#This Row],[Т6]]</f>
        <v>0</v>
      </c>
      <c r="CL2973" s="14">
        <f>Таблица1[[#This Row],[Т9]]-Таблица1[[#This Row],[Т5]]</f>
        <v>0</v>
      </c>
      <c r="CM2973" s="14">
        <f>Таблица1[[#This Row],[Т9]]-Таблица1[[#This Row],[Т4]]</f>
        <v>0</v>
      </c>
      <c r="CN2973" s="14">
        <f>Таблица1[[#This Row],[Т9]]-Таблица1[[#This Row],[Т3]]</f>
        <v>0</v>
      </c>
      <c r="CO2973" s="14">
        <f>Таблица1[[#This Row],[Т9]]-Таблица1[[#This Row],[Т2]]</f>
        <v>0</v>
      </c>
      <c r="CP2973" s="14">
        <f>Таблица1[[#This Row],[Т9]]-Таблица1[[#This Row],[Т1]]</f>
        <v>0</v>
      </c>
      <c r="CQ2973" s="14">
        <f>Таблица1[[#This Row],[Т9]]-Таблица1[[#This Row],[угол обхв6]]</f>
        <v>0</v>
      </c>
      <c r="CR2973" s="14">
        <f>Таблица1[[#This Row],[Т9]]-Таблица1[[#This Row],[угол обхв5]]</f>
        <v>0</v>
      </c>
      <c r="CS2973" s="14">
        <f>Таблица1[[#This Row],[Т9]]-Таблица1[[#This Row],[угол обхв4]]</f>
        <v>0</v>
      </c>
      <c r="CT2973" s="14">
        <f>Таблица1[[#This Row],[Lкан_прям, мм]]+Таблица1[[#This Row],[Lкан_дуг, мм]]+Таблица1[[#This Row],[Lкан_леб,мм]]</f>
        <v>0</v>
      </c>
      <c r="CU2973" s="16">
        <f>Таблица1[[#This Row],[Lкан_леб,мм]]</f>
        <v>0</v>
      </c>
      <c r="CV2973" s="14">
        <f>2534431-(Таблица1[[#This Row],[Т23]]+Таблица1[[#This Row],[угол обхв3]])</f>
        <v>2534431</v>
      </c>
      <c r="CW2973" s="50">
        <f>SUM(X2973:AC2973,AD2973:AI2973)-Таблица1[[#This Row],[lподв_min, мм]]</f>
        <v>0</v>
      </c>
      <c r="CX2973" s="17">
        <f>CW3412-Таблица1[[#This Row],[Суммарная длина каната]]</f>
        <v>-2534431</v>
      </c>
    </row>
    <row r="2974" spans="74:102" x14ac:dyDescent="0.25">
      <c r="BV2974" s="14">
        <f>Таблица1[[#This Row],[Lкан_леб,мм]]</f>
        <v>0</v>
      </c>
      <c r="BW2974" s="50">
        <f>Таблица1[[#This Row],[угол обхв4]]+Таблица1[[#This Row],[Lдуг 3,мм]]</f>
        <v>0</v>
      </c>
      <c r="BX2974" s="54">
        <f>Таблица1[[#This Row],[угол обхв5]]+Таблица1[[#This Row],[Y5, мм]]</f>
        <v>0</v>
      </c>
      <c r="BY2974" s="14">
        <f>Таблица1[[#This Row],[угол обхв6]]+Таблица1[[#This Row],[Lдуг 4,мм]]</f>
        <v>0</v>
      </c>
      <c r="BZ2974" s="14">
        <f>Таблица1[[#This Row],[Т1]]+Таблица1[[#This Row],[X6, мм]]</f>
        <v>0</v>
      </c>
      <c r="CA2974" s="14">
        <f>Таблица1[[#This Row],[Т2]]+Таблица1[[#This Row],[Lдуг 5,мм]]</f>
        <v>0</v>
      </c>
      <c r="CB2974" s="14">
        <f>Таблица1[[#This Row],[Т3]]+Таблица1[[#This Row],[Y6, мм]]</f>
        <v>0</v>
      </c>
      <c r="CC2974" s="14">
        <f>Таблица1[[#This Row],[Т4]]+Таблица1[[#This Row],[Lдуг 6,мм]]</f>
        <v>0</v>
      </c>
      <c r="CD2974" s="14">
        <f>Таблица1[[#This Row],[Т5]]+Таблица1[[#This Row],[Lдуг 1,мм]]</f>
        <v>0</v>
      </c>
      <c r="CE2974" s="14">
        <f>Таблица1[[#This Row],[Т6]]+Таблица1[[#This Row],[Lпрям1, мм]]</f>
        <v>0</v>
      </c>
      <c r="CF2974" s="15">
        <f>Таблица1[[#This Row],[Т7]]+Таблица1[[#This Row],[Lдуг 2,мм]]</f>
        <v>0</v>
      </c>
      <c r="CG2974" s="14">
        <f>Таблица1[[#This Row],[Т8]]+Таблица1[[#This Row],[Lпрям2, мм]]</f>
        <v>0</v>
      </c>
      <c r="CH2974" s="14">
        <f>Таблица1[[#This Row],[Т9]]-Таблица1[[#This Row],[Т9]]</f>
        <v>0</v>
      </c>
      <c r="CI2974" s="50">
        <f>Таблица1[[#This Row],[Т9]]-Таблица1[[#This Row],[Т8]]</f>
        <v>0</v>
      </c>
      <c r="CJ2974" s="54">
        <f>Таблица1[[#This Row],[Т9]]-Таблица1[[#This Row],[Т7]]</f>
        <v>0</v>
      </c>
      <c r="CK2974" s="14">
        <f>Таблица1[[#This Row],[Т9]]-Таблица1[[#This Row],[Т6]]</f>
        <v>0</v>
      </c>
      <c r="CL2974" s="14">
        <f>Таблица1[[#This Row],[Т9]]-Таблица1[[#This Row],[Т5]]</f>
        <v>0</v>
      </c>
      <c r="CM2974" s="14">
        <f>Таблица1[[#This Row],[Т9]]-Таблица1[[#This Row],[Т4]]</f>
        <v>0</v>
      </c>
      <c r="CN2974" s="14">
        <f>Таблица1[[#This Row],[Т9]]-Таблица1[[#This Row],[Т3]]</f>
        <v>0</v>
      </c>
      <c r="CO2974" s="14">
        <f>Таблица1[[#This Row],[Т9]]-Таблица1[[#This Row],[Т2]]</f>
        <v>0</v>
      </c>
      <c r="CP2974" s="14">
        <f>Таблица1[[#This Row],[Т9]]-Таблица1[[#This Row],[Т1]]</f>
        <v>0</v>
      </c>
      <c r="CQ2974" s="14">
        <f>Таблица1[[#This Row],[Т9]]-Таблица1[[#This Row],[угол обхв6]]</f>
        <v>0</v>
      </c>
      <c r="CR2974" s="14">
        <f>Таблица1[[#This Row],[Т9]]-Таблица1[[#This Row],[угол обхв5]]</f>
        <v>0</v>
      </c>
      <c r="CS2974" s="14">
        <f>Таблица1[[#This Row],[Т9]]-Таблица1[[#This Row],[угол обхв4]]</f>
        <v>0</v>
      </c>
      <c r="CT2974" s="14">
        <f>Таблица1[[#This Row],[Lкан_прям, мм]]+Таблица1[[#This Row],[Lкан_дуг, мм]]+Таблица1[[#This Row],[Lкан_леб,мм]]</f>
        <v>0</v>
      </c>
      <c r="CU2974" s="16">
        <f>Таблица1[[#This Row],[Lкан_леб,мм]]</f>
        <v>0</v>
      </c>
      <c r="CV2974" s="14">
        <f>2534431-(Таблица1[[#This Row],[Т23]]+Таблица1[[#This Row],[угол обхв3]])</f>
        <v>2534431</v>
      </c>
      <c r="CW2974" s="50">
        <f>SUM(X2974:AC2974,AD2974:AI2974)-Таблица1[[#This Row],[lподв_min, мм]]</f>
        <v>0</v>
      </c>
      <c r="CX2974" s="17">
        <f>CW3413-Таблица1[[#This Row],[Суммарная длина каната]]</f>
        <v>-2534431</v>
      </c>
    </row>
    <row r="2975" spans="74:102" x14ac:dyDescent="0.25">
      <c r="BV2975" s="14">
        <f>Таблица1[[#This Row],[Lкан_леб,мм]]</f>
        <v>0</v>
      </c>
      <c r="BW2975" s="50">
        <f>Таблица1[[#This Row],[угол обхв4]]+Таблица1[[#This Row],[Lдуг 3,мм]]</f>
        <v>0</v>
      </c>
      <c r="BX2975" s="54">
        <f>Таблица1[[#This Row],[угол обхв5]]+Таблица1[[#This Row],[Y5, мм]]</f>
        <v>0</v>
      </c>
      <c r="BY2975" s="14">
        <f>Таблица1[[#This Row],[угол обхв6]]+Таблица1[[#This Row],[Lдуг 4,мм]]</f>
        <v>0</v>
      </c>
      <c r="BZ2975" s="14">
        <f>Таблица1[[#This Row],[Т1]]+Таблица1[[#This Row],[X6, мм]]</f>
        <v>0</v>
      </c>
      <c r="CA2975" s="14">
        <f>Таблица1[[#This Row],[Т2]]+Таблица1[[#This Row],[Lдуг 5,мм]]</f>
        <v>0</v>
      </c>
      <c r="CB2975" s="14">
        <f>Таблица1[[#This Row],[Т3]]+Таблица1[[#This Row],[Y6, мм]]</f>
        <v>0</v>
      </c>
      <c r="CC2975" s="14">
        <f>Таблица1[[#This Row],[Т4]]+Таблица1[[#This Row],[Lдуг 6,мм]]</f>
        <v>0</v>
      </c>
      <c r="CD2975" s="14">
        <f>Таблица1[[#This Row],[Т5]]+Таблица1[[#This Row],[Lдуг 1,мм]]</f>
        <v>0</v>
      </c>
      <c r="CE2975" s="14">
        <f>Таблица1[[#This Row],[Т6]]+Таблица1[[#This Row],[Lпрям1, мм]]</f>
        <v>0</v>
      </c>
      <c r="CF2975" s="15">
        <f>Таблица1[[#This Row],[Т7]]+Таблица1[[#This Row],[Lдуг 2,мм]]</f>
        <v>0</v>
      </c>
      <c r="CG2975" s="14">
        <f>Таблица1[[#This Row],[Т8]]+Таблица1[[#This Row],[Lпрям2, мм]]</f>
        <v>0</v>
      </c>
      <c r="CH2975" s="14">
        <f>Таблица1[[#This Row],[Т9]]-Таблица1[[#This Row],[Т9]]</f>
        <v>0</v>
      </c>
      <c r="CI2975" s="50">
        <f>Таблица1[[#This Row],[Т9]]-Таблица1[[#This Row],[Т8]]</f>
        <v>0</v>
      </c>
      <c r="CJ2975" s="54">
        <f>Таблица1[[#This Row],[Т9]]-Таблица1[[#This Row],[Т7]]</f>
        <v>0</v>
      </c>
      <c r="CK2975" s="14">
        <f>Таблица1[[#This Row],[Т9]]-Таблица1[[#This Row],[Т6]]</f>
        <v>0</v>
      </c>
      <c r="CL2975" s="14">
        <f>Таблица1[[#This Row],[Т9]]-Таблица1[[#This Row],[Т5]]</f>
        <v>0</v>
      </c>
      <c r="CM2975" s="14">
        <f>Таблица1[[#This Row],[Т9]]-Таблица1[[#This Row],[Т4]]</f>
        <v>0</v>
      </c>
      <c r="CN2975" s="14">
        <f>Таблица1[[#This Row],[Т9]]-Таблица1[[#This Row],[Т3]]</f>
        <v>0</v>
      </c>
      <c r="CO2975" s="14">
        <f>Таблица1[[#This Row],[Т9]]-Таблица1[[#This Row],[Т2]]</f>
        <v>0</v>
      </c>
      <c r="CP2975" s="14">
        <f>Таблица1[[#This Row],[Т9]]-Таблица1[[#This Row],[Т1]]</f>
        <v>0</v>
      </c>
      <c r="CQ2975" s="14">
        <f>Таблица1[[#This Row],[Т9]]-Таблица1[[#This Row],[угол обхв6]]</f>
        <v>0</v>
      </c>
      <c r="CR2975" s="14">
        <f>Таблица1[[#This Row],[Т9]]-Таблица1[[#This Row],[угол обхв5]]</f>
        <v>0</v>
      </c>
      <c r="CS2975" s="14">
        <f>Таблица1[[#This Row],[Т9]]-Таблица1[[#This Row],[угол обхв4]]</f>
        <v>0</v>
      </c>
      <c r="CT2975" s="14">
        <f>Таблица1[[#This Row],[Lкан_прям, мм]]+Таблица1[[#This Row],[Lкан_дуг, мм]]+Таблица1[[#This Row],[Lкан_леб,мм]]</f>
        <v>0</v>
      </c>
      <c r="CU2975" s="16">
        <f>Таблица1[[#This Row],[Lкан_леб,мм]]</f>
        <v>0</v>
      </c>
      <c r="CV2975" s="14">
        <f>2534431-(Таблица1[[#This Row],[Т23]]+Таблица1[[#This Row],[угол обхв3]])</f>
        <v>2534431</v>
      </c>
      <c r="CW2975" s="50">
        <f>SUM(X2975:AC2975,AD2975:AI2975)-Таблица1[[#This Row],[lподв_min, мм]]</f>
        <v>0</v>
      </c>
      <c r="CX2975" s="17">
        <f>CW3414-Таблица1[[#This Row],[Суммарная длина каната]]</f>
        <v>-2534431</v>
      </c>
    </row>
    <row r="2976" spans="74:102" x14ac:dyDescent="0.25">
      <c r="BV2976" s="14">
        <f>Таблица1[[#This Row],[Lкан_леб,мм]]</f>
        <v>0</v>
      </c>
      <c r="BW2976" s="50">
        <f>Таблица1[[#This Row],[угол обхв4]]+Таблица1[[#This Row],[Lдуг 3,мм]]</f>
        <v>0</v>
      </c>
      <c r="BX2976" s="54">
        <f>Таблица1[[#This Row],[угол обхв5]]+Таблица1[[#This Row],[Y5, мм]]</f>
        <v>0</v>
      </c>
      <c r="BY2976" s="14">
        <f>Таблица1[[#This Row],[угол обхв6]]+Таблица1[[#This Row],[Lдуг 4,мм]]</f>
        <v>0</v>
      </c>
      <c r="BZ2976" s="14">
        <f>Таблица1[[#This Row],[Т1]]+Таблица1[[#This Row],[X6, мм]]</f>
        <v>0</v>
      </c>
      <c r="CA2976" s="14">
        <f>Таблица1[[#This Row],[Т2]]+Таблица1[[#This Row],[Lдуг 5,мм]]</f>
        <v>0</v>
      </c>
      <c r="CB2976" s="14">
        <f>Таблица1[[#This Row],[Т3]]+Таблица1[[#This Row],[Y6, мм]]</f>
        <v>0</v>
      </c>
      <c r="CC2976" s="14">
        <f>Таблица1[[#This Row],[Т4]]+Таблица1[[#This Row],[Lдуг 6,мм]]</f>
        <v>0</v>
      </c>
      <c r="CD2976" s="14">
        <f>Таблица1[[#This Row],[Т5]]+Таблица1[[#This Row],[Lдуг 1,мм]]</f>
        <v>0</v>
      </c>
      <c r="CE2976" s="14">
        <f>Таблица1[[#This Row],[Т6]]+Таблица1[[#This Row],[Lпрям1, мм]]</f>
        <v>0</v>
      </c>
      <c r="CF2976" s="15">
        <f>Таблица1[[#This Row],[Т7]]+Таблица1[[#This Row],[Lдуг 2,мм]]</f>
        <v>0</v>
      </c>
      <c r="CG2976" s="14">
        <f>Таблица1[[#This Row],[Т8]]+Таблица1[[#This Row],[Lпрям2, мм]]</f>
        <v>0</v>
      </c>
      <c r="CH2976" s="14">
        <f>Таблица1[[#This Row],[Т9]]-Таблица1[[#This Row],[Т9]]</f>
        <v>0</v>
      </c>
      <c r="CI2976" s="50">
        <f>Таблица1[[#This Row],[Т9]]-Таблица1[[#This Row],[Т8]]</f>
        <v>0</v>
      </c>
      <c r="CJ2976" s="54">
        <f>Таблица1[[#This Row],[Т9]]-Таблица1[[#This Row],[Т7]]</f>
        <v>0</v>
      </c>
      <c r="CK2976" s="14">
        <f>Таблица1[[#This Row],[Т9]]-Таблица1[[#This Row],[Т6]]</f>
        <v>0</v>
      </c>
      <c r="CL2976" s="14">
        <f>Таблица1[[#This Row],[Т9]]-Таблица1[[#This Row],[Т5]]</f>
        <v>0</v>
      </c>
      <c r="CM2976" s="14">
        <f>Таблица1[[#This Row],[Т9]]-Таблица1[[#This Row],[Т4]]</f>
        <v>0</v>
      </c>
      <c r="CN2976" s="14">
        <f>Таблица1[[#This Row],[Т9]]-Таблица1[[#This Row],[Т3]]</f>
        <v>0</v>
      </c>
      <c r="CO2976" s="14">
        <f>Таблица1[[#This Row],[Т9]]-Таблица1[[#This Row],[Т2]]</f>
        <v>0</v>
      </c>
      <c r="CP2976" s="14">
        <f>Таблица1[[#This Row],[Т9]]-Таблица1[[#This Row],[Т1]]</f>
        <v>0</v>
      </c>
      <c r="CQ2976" s="14">
        <f>Таблица1[[#This Row],[Т9]]-Таблица1[[#This Row],[угол обхв6]]</f>
        <v>0</v>
      </c>
      <c r="CR2976" s="14">
        <f>Таблица1[[#This Row],[Т9]]-Таблица1[[#This Row],[угол обхв5]]</f>
        <v>0</v>
      </c>
      <c r="CS2976" s="14">
        <f>Таблица1[[#This Row],[Т9]]-Таблица1[[#This Row],[угол обхв4]]</f>
        <v>0</v>
      </c>
      <c r="CT2976" s="14">
        <f>Таблица1[[#This Row],[Lкан_прям, мм]]+Таблица1[[#This Row],[Lкан_дуг, мм]]+Таблица1[[#This Row],[Lкан_леб,мм]]</f>
        <v>0</v>
      </c>
      <c r="CU2976" s="16">
        <f>Таблица1[[#This Row],[Lкан_леб,мм]]</f>
        <v>0</v>
      </c>
      <c r="CV2976" s="14">
        <f>2534431-(Таблица1[[#This Row],[Т23]]+Таблица1[[#This Row],[угол обхв3]])</f>
        <v>2534431</v>
      </c>
      <c r="CW2976" s="50">
        <f>SUM(X2976:AC2976,AD2976:AI2976)-Таблица1[[#This Row],[lподв_min, мм]]</f>
        <v>0</v>
      </c>
      <c r="CX2976" s="17">
        <f>CW3415-Таблица1[[#This Row],[Суммарная длина каната]]</f>
        <v>-2534431</v>
      </c>
    </row>
    <row r="2977" spans="74:102" x14ac:dyDescent="0.25">
      <c r="BV2977" s="14">
        <f>Таблица1[[#This Row],[Lкан_леб,мм]]</f>
        <v>0</v>
      </c>
      <c r="BW2977" s="50">
        <f>Таблица1[[#This Row],[угол обхв4]]+Таблица1[[#This Row],[Lдуг 3,мм]]</f>
        <v>0</v>
      </c>
      <c r="BX2977" s="54">
        <f>Таблица1[[#This Row],[угол обхв5]]+Таблица1[[#This Row],[Y5, мм]]</f>
        <v>0</v>
      </c>
      <c r="BY2977" s="14">
        <f>Таблица1[[#This Row],[угол обхв6]]+Таблица1[[#This Row],[Lдуг 4,мм]]</f>
        <v>0</v>
      </c>
      <c r="BZ2977" s="14">
        <f>Таблица1[[#This Row],[Т1]]+Таблица1[[#This Row],[X6, мм]]</f>
        <v>0</v>
      </c>
      <c r="CA2977" s="14">
        <f>Таблица1[[#This Row],[Т2]]+Таблица1[[#This Row],[Lдуг 5,мм]]</f>
        <v>0</v>
      </c>
      <c r="CB2977" s="14">
        <f>Таблица1[[#This Row],[Т3]]+Таблица1[[#This Row],[Y6, мм]]</f>
        <v>0</v>
      </c>
      <c r="CC2977" s="14">
        <f>Таблица1[[#This Row],[Т4]]+Таблица1[[#This Row],[Lдуг 6,мм]]</f>
        <v>0</v>
      </c>
      <c r="CD2977" s="14">
        <f>Таблица1[[#This Row],[Т5]]+Таблица1[[#This Row],[Lдуг 1,мм]]</f>
        <v>0</v>
      </c>
      <c r="CE2977" s="14">
        <f>Таблица1[[#This Row],[Т6]]+Таблица1[[#This Row],[Lпрям1, мм]]</f>
        <v>0</v>
      </c>
      <c r="CF2977" s="15">
        <f>Таблица1[[#This Row],[Т7]]+Таблица1[[#This Row],[Lдуг 2,мм]]</f>
        <v>0</v>
      </c>
      <c r="CG2977" s="14">
        <f>Таблица1[[#This Row],[Т8]]+Таблица1[[#This Row],[Lпрям2, мм]]</f>
        <v>0</v>
      </c>
      <c r="CH2977" s="14">
        <f>Таблица1[[#This Row],[Т9]]-Таблица1[[#This Row],[Т9]]</f>
        <v>0</v>
      </c>
      <c r="CI2977" s="50">
        <f>Таблица1[[#This Row],[Т9]]-Таблица1[[#This Row],[Т8]]</f>
        <v>0</v>
      </c>
      <c r="CJ2977" s="54">
        <f>Таблица1[[#This Row],[Т9]]-Таблица1[[#This Row],[Т7]]</f>
        <v>0</v>
      </c>
      <c r="CK2977" s="14">
        <f>Таблица1[[#This Row],[Т9]]-Таблица1[[#This Row],[Т6]]</f>
        <v>0</v>
      </c>
      <c r="CL2977" s="14">
        <f>Таблица1[[#This Row],[Т9]]-Таблица1[[#This Row],[Т5]]</f>
        <v>0</v>
      </c>
      <c r="CM2977" s="14">
        <f>Таблица1[[#This Row],[Т9]]-Таблица1[[#This Row],[Т4]]</f>
        <v>0</v>
      </c>
      <c r="CN2977" s="14">
        <f>Таблица1[[#This Row],[Т9]]-Таблица1[[#This Row],[Т3]]</f>
        <v>0</v>
      </c>
      <c r="CO2977" s="14">
        <f>Таблица1[[#This Row],[Т9]]-Таблица1[[#This Row],[Т2]]</f>
        <v>0</v>
      </c>
      <c r="CP2977" s="14">
        <f>Таблица1[[#This Row],[Т9]]-Таблица1[[#This Row],[Т1]]</f>
        <v>0</v>
      </c>
      <c r="CQ2977" s="14">
        <f>Таблица1[[#This Row],[Т9]]-Таблица1[[#This Row],[угол обхв6]]</f>
        <v>0</v>
      </c>
      <c r="CR2977" s="14">
        <f>Таблица1[[#This Row],[Т9]]-Таблица1[[#This Row],[угол обхв5]]</f>
        <v>0</v>
      </c>
      <c r="CS2977" s="14">
        <f>Таблица1[[#This Row],[Т9]]-Таблица1[[#This Row],[угол обхв4]]</f>
        <v>0</v>
      </c>
      <c r="CT2977" s="14">
        <f>Таблица1[[#This Row],[Lкан_прям, мм]]+Таблица1[[#This Row],[Lкан_дуг, мм]]+Таблица1[[#This Row],[Lкан_леб,мм]]</f>
        <v>0</v>
      </c>
      <c r="CU2977" s="16">
        <f>Таблица1[[#This Row],[Lкан_леб,мм]]</f>
        <v>0</v>
      </c>
      <c r="CV2977" s="14">
        <f>2534431-(Таблица1[[#This Row],[Т23]]+Таблица1[[#This Row],[угол обхв3]])</f>
        <v>2534431</v>
      </c>
      <c r="CW2977" s="50">
        <f>SUM(X2977:AC2977,AD2977:AI2977)-Таблица1[[#This Row],[lподв_min, мм]]</f>
        <v>0</v>
      </c>
      <c r="CX2977" s="17">
        <f>CW3416-Таблица1[[#This Row],[Суммарная длина каната]]</f>
        <v>-2534431</v>
      </c>
    </row>
    <row r="2978" spans="74:102" x14ac:dyDescent="0.25">
      <c r="BV2978" s="14">
        <f>Таблица1[[#This Row],[Lкан_леб,мм]]</f>
        <v>0</v>
      </c>
      <c r="BW2978" s="50">
        <f>Таблица1[[#This Row],[угол обхв4]]+Таблица1[[#This Row],[Lдуг 3,мм]]</f>
        <v>0</v>
      </c>
      <c r="BX2978" s="54">
        <f>Таблица1[[#This Row],[угол обхв5]]+Таблица1[[#This Row],[Y5, мм]]</f>
        <v>0</v>
      </c>
      <c r="BY2978" s="14">
        <f>Таблица1[[#This Row],[угол обхв6]]+Таблица1[[#This Row],[Lдуг 4,мм]]</f>
        <v>0</v>
      </c>
      <c r="BZ2978" s="14">
        <f>Таблица1[[#This Row],[Т1]]+Таблица1[[#This Row],[X6, мм]]</f>
        <v>0</v>
      </c>
      <c r="CA2978" s="14">
        <f>Таблица1[[#This Row],[Т2]]+Таблица1[[#This Row],[Lдуг 5,мм]]</f>
        <v>0</v>
      </c>
      <c r="CB2978" s="14">
        <f>Таблица1[[#This Row],[Т3]]+Таблица1[[#This Row],[Y6, мм]]</f>
        <v>0</v>
      </c>
      <c r="CC2978" s="14">
        <f>Таблица1[[#This Row],[Т4]]+Таблица1[[#This Row],[Lдуг 6,мм]]</f>
        <v>0</v>
      </c>
      <c r="CD2978" s="14">
        <f>Таблица1[[#This Row],[Т5]]+Таблица1[[#This Row],[Lдуг 1,мм]]</f>
        <v>0</v>
      </c>
      <c r="CE2978" s="14">
        <f>Таблица1[[#This Row],[Т6]]+Таблица1[[#This Row],[Lпрям1, мм]]</f>
        <v>0</v>
      </c>
      <c r="CF2978" s="15">
        <f>Таблица1[[#This Row],[Т7]]+Таблица1[[#This Row],[Lдуг 2,мм]]</f>
        <v>0</v>
      </c>
      <c r="CG2978" s="14">
        <f>Таблица1[[#This Row],[Т8]]+Таблица1[[#This Row],[Lпрям2, мм]]</f>
        <v>0</v>
      </c>
      <c r="CH2978" s="14">
        <f>Таблица1[[#This Row],[Т9]]-Таблица1[[#This Row],[Т9]]</f>
        <v>0</v>
      </c>
      <c r="CI2978" s="50">
        <f>Таблица1[[#This Row],[Т9]]-Таблица1[[#This Row],[Т8]]</f>
        <v>0</v>
      </c>
      <c r="CJ2978" s="54">
        <f>Таблица1[[#This Row],[Т9]]-Таблица1[[#This Row],[Т7]]</f>
        <v>0</v>
      </c>
      <c r="CK2978" s="14">
        <f>Таблица1[[#This Row],[Т9]]-Таблица1[[#This Row],[Т6]]</f>
        <v>0</v>
      </c>
      <c r="CL2978" s="14">
        <f>Таблица1[[#This Row],[Т9]]-Таблица1[[#This Row],[Т5]]</f>
        <v>0</v>
      </c>
      <c r="CM2978" s="14">
        <f>Таблица1[[#This Row],[Т9]]-Таблица1[[#This Row],[Т4]]</f>
        <v>0</v>
      </c>
      <c r="CN2978" s="14">
        <f>Таблица1[[#This Row],[Т9]]-Таблица1[[#This Row],[Т3]]</f>
        <v>0</v>
      </c>
      <c r="CO2978" s="14">
        <f>Таблица1[[#This Row],[Т9]]-Таблица1[[#This Row],[Т2]]</f>
        <v>0</v>
      </c>
      <c r="CP2978" s="14">
        <f>Таблица1[[#This Row],[Т9]]-Таблица1[[#This Row],[Т1]]</f>
        <v>0</v>
      </c>
      <c r="CQ2978" s="14">
        <f>Таблица1[[#This Row],[Т9]]-Таблица1[[#This Row],[угол обхв6]]</f>
        <v>0</v>
      </c>
      <c r="CR2978" s="14">
        <f>Таблица1[[#This Row],[Т9]]-Таблица1[[#This Row],[угол обхв5]]</f>
        <v>0</v>
      </c>
      <c r="CS2978" s="14">
        <f>Таблица1[[#This Row],[Т9]]-Таблица1[[#This Row],[угол обхв4]]</f>
        <v>0</v>
      </c>
      <c r="CT2978" s="14">
        <f>Таблица1[[#This Row],[Lкан_прям, мм]]+Таблица1[[#This Row],[Lкан_дуг, мм]]+Таблица1[[#This Row],[Lкан_леб,мм]]</f>
        <v>0</v>
      </c>
      <c r="CU2978" s="16">
        <f>Таблица1[[#This Row],[Lкан_леб,мм]]</f>
        <v>0</v>
      </c>
      <c r="CV2978" s="14">
        <f>2534431-(Таблица1[[#This Row],[Т23]]+Таблица1[[#This Row],[угол обхв3]])</f>
        <v>2534431</v>
      </c>
      <c r="CW2978" s="50">
        <f>SUM(X2978:AC2978,AD2978:AI2978)-Таблица1[[#This Row],[lподв_min, мм]]</f>
        <v>0</v>
      </c>
      <c r="CX2978" s="17">
        <f>CW3417-Таблица1[[#This Row],[Суммарная длина каната]]</f>
        <v>-2534431</v>
      </c>
    </row>
    <row r="2979" spans="74:102" x14ac:dyDescent="0.25">
      <c r="BV2979" s="14">
        <f>Таблица1[[#This Row],[Lкан_леб,мм]]</f>
        <v>0</v>
      </c>
      <c r="BW2979" s="50">
        <f>Таблица1[[#This Row],[угол обхв4]]+Таблица1[[#This Row],[Lдуг 3,мм]]</f>
        <v>0</v>
      </c>
      <c r="BX2979" s="54">
        <f>Таблица1[[#This Row],[угол обхв5]]+Таблица1[[#This Row],[Y5, мм]]</f>
        <v>0</v>
      </c>
      <c r="BY2979" s="14">
        <f>Таблица1[[#This Row],[угол обхв6]]+Таблица1[[#This Row],[Lдуг 4,мм]]</f>
        <v>0</v>
      </c>
      <c r="BZ2979" s="14">
        <f>Таблица1[[#This Row],[Т1]]+Таблица1[[#This Row],[X6, мм]]</f>
        <v>0</v>
      </c>
      <c r="CA2979" s="14">
        <f>Таблица1[[#This Row],[Т2]]+Таблица1[[#This Row],[Lдуг 5,мм]]</f>
        <v>0</v>
      </c>
      <c r="CB2979" s="14">
        <f>Таблица1[[#This Row],[Т3]]+Таблица1[[#This Row],[Y6, мм]]</f>
        <v>0</v>
      </c>
      <c r="CC2979" s="14">
        <f>Таблица1[[#This Row],[Т4]]+Таблица1[[#This Row],[Lдуг 6,мм]]</f>
        <v>0</v>
      </c>
      <c r="CD2979" s="14">
        <f>Таблица1[[#This Row],[Т5]]+Таблица1[[#This Row],[Lдуг 1,мм]]</f>
        <v>0</v>
      </c>
      <c r="CE2979" s="14">
        <f>Таблица1[[#This Row],[Т6]]+Таблица1[[#This Row],[Lпрям1, мм]]</f>
        <v>0</v>
      </c>
      <c r="CF2979" s="15">
        <f>Таблица1[[#This Row],[Т7]]+Таблица1[[#This Row],[Lдуг 2,мм]]</f>
        <v>0</v>
      </c>
      <c r="CG2979" s="14">
        <f>Таблица1[[#This Row],[Т8]]+Таблица1[[#This Row],[Lпрям2, мм]]</f>
        <v>0</v>
      </c>
      <c r="CH2979" s="14">
        <f>Таблица1[[#This Row],[Т9]]-Таблица1[[#This Row],[Т9]]</f>
        <v>0</v>
      </c>
      <c r="CI2979" s="50">
        <f>Таблица1[[#This Row],[Т9]]-Таблица1[[#This Row],[Т8]]</f>
        <v>0</v>
      </c>
      <c r="CJ2979" s="54">
        <f>Таблица1[[#This Row],[Т9]]-Таблица1[[#This Row],[Т7]]</f>
        <v>0</v>
      </c>
      <c r="CK2979" s="14">
        <f>Таблица1[[#This Row],[Т9]]-Таблица1[[#This Row],[Т6]]</f>
        <v>0</v>
      </c>
      <c r="CL2979" s="14">
        <f>Таблица1[[#This Row],[Т9]]-Таблица1[[#This Row],[Т5]]</f>
        <v>0</v>
      </c>
      <c r="CM2979" s="14">
        <f>Таблица1[[#This Row],[Т9]]-Таблица1[[#This Row],[Т4]]</f>
        <v>0</v>
      </c>
      <c r="CN2979" s="14">
        <f>Таблица1[[#This Row],[Т9]]-Таблица1[[#This Row],[Т3]]</f>
        <v>0</v>
      </c>
      <c r="CO2979" s="14">
        <f>Таблица1[[#This Row],[Т9]]-Таблица1[[#This Row],[Т2]]</f>
        <v>0</v>
      </c>
      <c r="CP2979" s="14">
        <f>Таблица1[[#This Row],[Т9]]-Таблица1[[#This Row],[Т1]]</f>
        <v>0</v>
      </c>
      <c r="CQ2979" s="14">
        <f>Таблица1[[#This Row],[Т9]]-Таблица1[[#This Row],[угол обхв6]]</f>
        <v>0</v>
      </c>
      <c r="CR2979" s="14">
        <f>Таблица1[[#This Row],[Т9]]-Таблица1[[#This Row],[угол обхв5]]</f>
        <v>0</v>
      </c>
      <c r="CS2979" s="14">
        <f>Таблица1[[#This Row],[Т9]]-Таблица1[[#This Row],[угол обхв4]]</f>
        <v>0</v>
      </c>
      <c r="CT2979" s="14">
        <f>Таблица1[[#This Row],[Lкан_прям, мм]]+Таблица1[[#This Row],[Lкан_дуг, мм]]+Таблица1[[#This Row],[Lкан_леб,мм]]</f>
        <v>0</v>
      </c>
      <c r="CU2979" s="16">
        <f>Таблица1[[#This Row],[Lкан_леб,мм]]</f>
        <v>0</v>
      </c>
      <c r="CV2979" s="14">
        <f>2534431-(Таблица1[[#This Row],[Т23]]+Таблица1[[#This Row],[угол обхв3]])</f>
        <v>2534431</v>
      </c>
      <c r="CW2979" s="50">
        <f>SUM(X2979:AC2979,AD2979:AI2979)-Таблица1[[#This Row],[lподв_min, мм]]</f>
        <v>0</v>
      </c>
      <c r="CX2979" s="17">
        <f>CW3418-Таблица1[[#This Row],[Суммарная длина каната]]</f>
        <v>-2534431</v>
      </c>
    </row>
    <row r="2980" spans="74:102" x14ac:dyDescent="0.25">
      <c r="BV2980" s="14">
        <f>Таблица1[[#This Row],[Lкан_леб,мм]]</f>
        <v>0</v>
      </c>
      <c r="BW2980" s="50">
        <f>Таблица1[[#This Row],[угол обхв4]]+Таблица1[[#This Row],[Lдуг 3,мм]]</f>
        <v>0</v>
      </c>
      <c r="BX2980" s="54">
        <f>Таблица1[[#This Row],[угол обхв5]]+Таблица1[[#This Row],[Y5, мм]]</f>
        <v>0</v>
      </c>
      <c r="BY2980" s="14">
        <f>Таблица1[[#This Row],[угол обхв6]]+Таблица1[[#This Row],[Lдуг 4,мм]]</f>
        <v>0</v>
      </c>
      <c r="BZ2980" s="14">
        <f>Таблица1[[#This Row],[Т1]]+Таблица1[[#This Row],[X6, мм]]</f>
        <v>0</v>
      </c>
      <c r="CA2980" s="14">
        <f>Таблица1[[#This Row],[Т2]]+Таблица1[[#This Row],[Lдуг 5,мм]]</f>
        <v>0</v>
      </c>
      <c r="CB2980" s="14">
        <f>Таблица1[[#This Row],[Т3]]+Таблица1[[#This Row],[Y6, мм]]</f>
        <v>0</v>
      </c>
      <c r="CC2980" s="14">
        <f>Таблица1[[#This Row],[Т4]]+Таблица1[[#This Row],[Lдуг 6,мм]]</f>
        <v>0</v>
      </c>
      <c r="CD2980" s="14">
        <f>Таблица1[[#This Row],[Т5]]+Таблица1[[#This Row],[Lдуг 1,мм]]</f>
        <v>0</v>
      </c>
      <c r="CE2980" s="14">
        <f>Таблица1[[#This Row],[Т6]]+Таблица1[[#This Row],[Lпрям1, мм]]</f>
        <v>0</v>
      </c>
      <c r="CF2980" s="15">
        <f>Таблица1[[#This Row],[Т7]]+Таблица1[[#This Row],[Lдуг 2,мм]]</f>
        <v>0</v>
      </c>
      <c r="CG2980" s="14">
        <f>Таблица1[[#This Row],[Т8]]+Таблица1[[#This Row],[Lпрям2, мм]]</f>
        <v>0</v>
      </c>
      <c r="CH2980" s="14">
        <f>Таблица1[[#This Row],[Т9]]-Таблица1[[#This Row],[Т9]]</f>
        <v>0</v>
      </c>
      <c r="CI2980" s="50">
        <f>Таблица1[[#This Row],[Т9]]-Таблица1[[#This Row],[Т8]]</f>
        <v>0</v>
      </c>
      <c r="CJ2980" s="54">
        <f>Таблица1[[#This Row],[Т9]]-Таблица1[[#This Row],[Т7]]</f>
        <v>0</v>
      </c>
      <c r="CK2980" s="14">
        <f>Таблица1[[#This Row],[Т9]]-Таблица1[[#This Row],[Т6]]</f>
        <v>0</v>
      </c>
      <c r="CL2980" s="14">
        <f>Таблица1[[#This Row],[Т9]]-Таблица1[[#This Row],[Т5]]</f>
        <v>0</v>
      </c>
      <c r="CM2980" s="14">
        <f>Таблица1[[#This Row],[Т9]]-Таблица1[[#This Row],[Т4]]</f>
        <v>0</v>
      </c>
      <c r="CN2980" s="14">
        <f>Таблица1[[#This Row],[Т9]]-Таблица1[[#This Row],[Т3]]</f>
        <v>0</v>
      </c>
      <c r="CO2980" s="14">
        <f>Таблица1[[#This Row],[Т9]]-Таблица1[[#This Row],[Т2]]</f>
        <v>0</v>
      </c>
      <c r="CP2980" s="14">
        <f>Таблица1[[#This Row],[Т9]]-Таблица1[[#This Row],[Т1]]</f>
        <v>0</v>
      </c>
      <c r="CQ2980" s="14">
        <f>Таблица1[[#This Row],[Т9]]-Таблица1[[#This Row],[угол обхв6]]</f>
        <v>0</v>
      </c>
      <c r="CR2980" s="14">
        <f>Таблица1[[#This Row],[Т9]]-Таблица1[[#This Row],[угол обхв5]]</f>
        <v>0</v>
      </c>
      <c r="CS2980" s="14">
        <f>Таблица1[[#This Row],[Т9]]-Таблица1[[#This Row],[угол обхв4]]</f>
        <v>0</v>
      </c>
      <c r="CT2980" s="14">
        <f>Таблица1[[#This Row],[Lкан_прям, мм]]+Таблица1[[#This Row],[Lкан_дуг, мм]]+Таблица1[[#This Row],[Lкан_леб,мм]]</f>
        <v>0</v>
      </c>
      <c r="CU2980" s="16">
        <f>Таблица1[[#This Row],[Lкан_леб,мм]]</f>
        <v>0</v>
      </c>
      <c r="CV2980" s="14">
        <f>2534431-(Таблица1[[#This Row],[Т23]]+Таблица1[[#This Row],[угол обхв3]])</f>
        <v>2534431</v>
      </c>
      <c r="CW2980" s="50">
        <f>SUM(X2980:AC2980,AD2980:AI2980)-Таблица1[[#This Row],[lподв_min, мм]]</f>
        <v>0</v>
      </c>
      <c r="CX2980" s="17">
        <f>CW3419-Таблица1[[#This Row],[Суммарная длина каната]]</f>
        <v>-2534431</v>
      </c>
    </row>
    <row r="2981" spans="74:102" x14ac:dyDescent="0.25">
      <c r="BV2981" s="14">
        <f>Таблица1[[#This Row],[Lкан_леб,мм]]</f>
        <v>0</v>
      </c>
      <c r="BW2981" s="50">
        <f>Таблица1[[#This Row],[угол обхв4]]+Таблица1[[#This Row],[Lдуг 3,мм]]</f>
        <v>0</v>
      </c>
      <c r="BX2981" s="54">
        <f>Таблица1[[#This Row],[угол обхв5]]+Таблица1[[#This Row],[Y5, мм]]</f>
        <v>0</v>
      </c>
      <c r="BY2981" s="14">
        <f>Таблица1[[#This Row],[угол обхв6]]+Таблица1[[#This Row],[Lдуг 4,мм]]</f>
        <v>0</v>
      </c>
      <c r="BZ2981" s="14">
        <f>Таблица1[[#This Row],[Т1]]+Таблица1[[#This Row],[X6, мм]]</f>
        <v>0</v>
      </c>
      <c r="CA2981" s="14">
        <f>Таблица1[[#This Row],[Т2]]+Таблица1[[#This Row],[Lдуг 5,мм]]</f>
        <v>0</v>
      </c>
      <c r="CB2981" s="14">
        <f>Таблица1[[#This Row],[Т3]]+Таблица1[[#This Row],[Y6, мм]]</f>
        <v>0</v>
      </c>
      <c r="CC2981" s="14">
        <f>Таблица1[[#This Row],[Т4]]+Таблица1[[#This Row],[Lдуг 6,мм]]</f>
        <v>0</v>
      </c>
      <c r="CD2981" s="14">
        <f>Таблица1[[#This Row],[Т5]]+Таблица1[[#This Row],[Lдуг 1,мм]]</f>
        <v>0</v>
      </c>
      <c r="CE2981" s="14">
        <f>Таблица1[[#This Row],[Т6]]+Таблица1[[#This Row],[Lпрям1, мм]]</f>
        <v>0</v>
      </c>
      <c r="CF2981" s="15">
        <f>Таблица1[[#This Row],[Т7]]+Таблица1[[#This Row],[Lдуг 2,мм]]</f>
        <v>0</v>
      </c>
      <c r="CG2981" s="14">
        <f>Таблица1[[#This Row],[Т8]]+Таблица1[[#This Row],[Lпрям2, мм]]</f>
        <v>0</v>
      </c>
      <c r="CH2981" s="14">
        <f>Таблица1[[#This Row],[Т9]]-Таблица1[[#This Row],[Т9]]</f>
        <v>0</v>
      </c>
      <c r="CI2981" s="50">
        <f>Таблица1[[#This Row],[Т9]]-Таблица1[[#This Row],[Т8]]</f>
        <v>0</v>
      </c>
      <c r="CJ2981" s="54">
        <f>Таблица1[[#This Row],[Т9]]-Таблица1[[#This Row],[Т7]]</f>
        <v>0</v>
      </c>
      <c r="CK2981" s="14">
        <f>Таблица1[[#This Row],[Т9]]-Таблица1[[#This Row],[Т6]]</f>
        <v>0</v>
      </c>
      <c r="CL2981" s="14">
        <f>Таблица1[[#This Row],[Т9]]-Таблица1[[#This Row],[Т5]]</f>
        <v>0</v>
      </c>
      <c r="CM2981" s="14">
        <f>Таблица1[[#This Row],[Т9]]-Таблица1[[#This Row],[Т4]]</f>
        <v>0</v>
      </c>
      <c r="CN2981" s="14">
        <f>Таблица1[[#This Row],[Т9]]-Таблица1[[#This Row],[Т3]]</f>
        <v>0</v>
      </c>
      <c r="CO2981" s="14">
        <f>Таблица1[[#This Row],[Т9]]-Таблица1[[#This Row],[Т2]]</f>
        <v>0</v>
      </c>
      <c r="CP2981" s="14">
        <f>Таблица1[[#This Row],[Т9]]-Таблица1[[#This Row],[Т1]]</f>
        <v>0</v>
      </c>
      <c r="CQ2981" s="14">
        <f>Таблица1[[#This Row],[Т9]]-Таблица1[[#This Row],[угол обхв6]]</f>
        <v>0</v>
      </c>
      <c r="CR2981" s="14">
        <f>Таблица1[[#This Row],[Т9]]-Таблица1[[#This Row],[угол обхв5]]</f>
        <v>0</v>
      </c>
      <c r="CS2981" s="14">
        <f>Таблица1[[#This Row],[Т9]]-Таблица1[[#This Row],[угол обхв4]]</f>
        <v>0</v>
      </c>
      <c r="CT2981" s="14">
        <f>Таблица1[[#This Row],[Lкан_прям, мм]]+Таблица1[[#This Row],[Lкан_дуг, мм]]+Таблица1[[#This Row],[Lкан_леб,мм]]</f>
        <v>0</v>
      </c>
      <c r="CU2981" s="16">
        <f>Таблица1[[#This Row],[Lкан_леб,мм]]</f>
        <v>0</v>
      </c>
      <c r="CV2981" s="14">
        <f>2534431-(Таблица1[[#This Row],[Т23]]+Таблица1[[#This Row],[угол обхв3]])</f>
        <v>2534431</v>
      </c>
      <c r="CW2981" s="50">
        <f>SUM(X2981:AC2981,AD2981:AI2981)-Таблица1[[#This Row],[lподв_min, мм]]</f>
        <v>0</v>
      </c>
      <c r="CX2981" s="17">
        <f>CW3420-Таблица1[[#This Row],[Суммарная длина каната]]</f>
        <v>-2534431</v>
      </c>
    </row>
    <row r="2982" spans="74:102" x14ac:dyDescent="0.25">
      <c r="BV2982" s="14">
        <f>Таблица1[[#This Row],[Lкан_леб,мм]]</f>
        <v>0</v>
      </c>
      <c r="BW2982" s="50">
        <f>Таблица1[[#This Row],[угол обхв4]]+Таблица1[[#This Row],[Lдуг 3,мм]]</f>
        <v>0</v>
      </c>
      <c r="BX2982" s="54">
        <f>Таблица1[[#This Row],[угол обхв5]]+Таблица1[[#This Row],[Y5, мм]]</f>
        <v>0</v>
      </c>
      <c r="BY2982" s="14">
        <f>Таблица1[[#This Row],[угол обхв6]]+Таблица1[[#This Row],[Lдуг 4,мм]]</f>
        <v>0</v>
      </c>
      <c r="BZ2982" s="14">
        <f>Таблица1[[#This Row],[Т1]]+Таблица1[[#This Row],[X6, мм]]</f>
        <v>0</v>
      </c>
      <c r="CA2982" s="14">
        <f>Таблица1[[#This Row],[Т2]]+Таблица1[[#This Row],[Lдуг 5,мм]]</f>
        <v>0</v>
      </c>
      <c r="CB2982" s="14">
        <f>Таблица1[[#This Row],[Т3]]+Таблица1[[#This Row],[Y6, мм]]</f>
        <v>0</v>
      </c>
      <c r="CC2982" s="14">
        <f>Таблица1[[#This Row],[Т4]]+Таблица1[[#This Row],[Lдуг 6,мм]]</f>
        <v>0</v>
      </c>
      <c r="CD2982" s="14">
        <f>Таблица1[[#This Row],[Т5]]+Таблица1[[#This Row],[Lдуг 1,мм]]</f>
        <v>0</v>
      </c>
      <c r="CE2982" s="14">
        <f>Таблица1[[#This Row],[Т6]]+Таблица1[[#This Row],[Lпрям1, мм]]</f>
        <v>0</v>
      </c>
      <c r="CF2982" s="15">
        <f>Таблица1[[#This Row],[Т7]]+Таблица1[[#This Row],[Lдуг 2,мм]]</f>
        <v>0</v>
      </c>
      <c r="CG2982" s="14">
        <f>Таблица1[[#This Row],[Т8]]+Таблица1[[#This Row],[Lпрям2, мм]]</f>
        <v>0</v>
      </c>
      <c r="CH2982" s="14">
        <f>Таблица1[[#This Row],[Т9]]-Таблица1[[#This Row],[Т9]]</f>
        <v>0</v>
      </c>
      <c r="CI2982" s="50">
        <f>Таблица1[[#This Row],[Т9]]-Таблица1[[#This Row],[Т8]]</f>
        <v>0</v>
      </c>
      <c r="CJ2982" s="54">
        <f>Таблица1[[#This Row],[Т9]]-Таблица1[[#This Row],[Т7]]</f>
        <v>0</v>
      </c>
      <c r="CK2982" s="14">
        <f>Таблица1[[#This Row],[Т9]]-Таблица1[[#This Row],[Т6]]</f>
        <v>0</v>
      </c>
      <c r="CL2982" s="14">
        <f>Таблица1[[#This Row],[Т9]]-Таблица1[[#This Row],[Т5]]</f>
        <v>0</v>
      </c>
      <c r="CM2982" s="14">
        <f>Таблица1[[#This Row],[Т9]]-Таблица1[[#This Row],[Т4]]</f>
        <v>0</v>
      </c>
      <c r="CN2982" s="14">
        <f>Таблица1[[#This Row],[Т9]]-Таблица1[[#This Row],[Т3]]</f>
        <v>0</v>
      </c>
      <c r="CO2982" s="14">
        <f>Таблица1[[#This Row],[Т9]]-Таблица1[[#This Row],[Т2]]</f>
        <v>0</v>
      </c>
      <c r="CP2982" s="14">
        <f>Таблица1[[#This Row],[Т9]]-Таблица1[[#This Row],[Т1]]</f>
        <v>0</v>
      </c>
      <c r="CQ2982" s="14">
        <f>Таблица1[[#This Row],[Т9]]-Таблица1[[#This Row],[угол обхв6]]</f>
        <v>0</v>
      </c>
      <c r="CR2982" s="14">
        <f>Таблица1[[#This Row],[Т9]]-Таблица1[[#This Row],[угол обхв5]]</f>
        <v>0</v>
      </c>
      <c r="CS2982" s="14">
        <f>Таблица1[[#This Row],[Т9]]-Таблица1[[#This Row],[угол обхв4]]</f>
        <v>0</v>
      </c>
      <c r="CT2982" s="14">
        <f>Таблица1[[#This Row],[Lкан_прям, мм]]+Таблица1[[#This Row],[Lкан_дуг, мм]]+Таблица1[[#This Row],[Lкан_леб,мм]]</f>
        <v>0</v>
      </c>
      <c r="CU2982" s="16">
        <f>Таблица1[[#This Row],[Lкан_леб,мм]]</f>
        <v>0</v>
      </c>
      <c r="CV2982" s="14">
        <f>2534431-(Таблица1[[#This Row],[Т23]]+Таблица1[[#This Row],[угол обхв3]])</f>
        <v>2534431</v>
      </c>
      <c r="CW2982" s="50">
        <f>SUM(X2982:AC2982,AD2982:AI2982)-Таблица1[[#This Row],[lподв_min, мм]]</f>
        <v>0</v>
      </c>
      <c r="CX2982" s="17">
        <f>CW3421-Таблица1[[#This Row],[Суммарная длина каната]]</f>
        <v>-2534431</v>
      </c>
    </row>
    <row r="2983" spans="74:102" x14ac:dyDescent="0.25">
      <c r="BV2983" s="14">
        <f>Таблица1[[#This Row],[Lкан_леб,мм]]</f>
        <v>0</v>
      </c>
      <c r="BW2983" s="50">
        <f>Таблица1[[#This Row],[угол обхв4]]+Таблица1[[#This Row],[Lдуг 3,мм]]</f>
        <v>0</v>
      </c>
      <c r="BX2983" s="54">
        <f>Таблица1[[#This Row],[угол обхв5]]+Таблица1[[#This Row],[Y5, мм]]</f>
        <v>0</v>
      </c>
      <c r="BY2983" s="14">
        <f>Таблица1[[#This Row],[угол обхв6]]+Таблица1[[#This Row],[Lдуг 4,мм]]</f>
        <v>0</v>
      </c>
      <c r="BZ2983" s="14">
        <f>Таблица1[[#This Row],[Т1]]+Таблица1[[#This Row],[X6, мм]]</f>
        <v>0</v>
      </c>
      <c r="CA2983" s="14">
        <f>Таблица1[[#This Row],[Т2]]+Таблица1[[#This Row],[Lдуг 5,мм]]</f>
        <v>0</v>
      </c>
      <c r="CB2983" s="14">
        <f>Таблица1[[#This Row],[Т3]]+Таблица1[[#This Row],[Y6, мм]]</f>
        <v>0</v>
      </c>
      <c r="CC2983" s="14">
        <f>Таблица1[[#This Row],[Т4]]+Таблица1[[#This Row],[Lдуг 6,мм]]</f>
        <v>0</v>
      </c>
      <c r="CD2983" s="14">
        <f>Таблица1[[#This Row],[Т5]]+Таблица1[[#This Row],[Lдуг 1,мм]]</f>
        <v>0</v>
      </c>
      <c r="CE2983" s="14">
        <f>Таблица1[[#This Row],[Т6]]+Таблица1[[#This Row],[Lпрям1, мм]]</f>
        <v>0</v>
      </c>
      <c r="CF2983" s="15">
        <f>Таблица1[[#This Row],[Т7]]+Таблица1[[#This Row],[Lдуг 2,мм]]</f>
        <v>0</v>
      </c>
      <c r="CG2983" s="14">
        <f>Таблица1[[#This Row],[Т8]]+Таблица1[[#This Row],[Lпрям2, мм]]</f>
        <v>0</v>
      </c>
      <c r="CH2983" s="14">
        <f>Таблица1[[#This Row],[Т9]]-Таблица1[[#This Row],[Т9]]</f>
        <v>0</v>
      </c>
      <c r="CI2983" s="50">
        <f>Таблица1[[#This Row],[Т9]]-Таблица1[[#This Row],[Т8]]</f>
        <v>0</v>
      </c>
      <c r="CJ2983" s="54">
        <f>Таблица1[[#This Row],[Т9]]-Таблица1[[#This Row],[Т7]]</f>
        <v>0</v>
      </c>
      <c r="CK2983" s="14">
        <f>Таблица1[[#This Row],[Т9]]-Таблица1[[#This Row],[Т6]]</f>
        <v>0</v>
      </c>
      <c r="CL2983" s="14">
        <f>Таблица1[[#This Row],[Т9]]-Таблица1[[#This Row],[Т5]]</f>
        <v>0</v>
      </c>
      <c r="CM2983" s="14">
        <f>Таблица1[[#This Row],[Т9]]-Таблица1[[#This Row],[Т4]]</f>
        <v>0</v>
      </c>
      <c r="CN2983" s="14">
        <f>Таблица1[[#This Row],[Т9]]-Таблица1[[#This Row],[Т3]]</f>
        <v>0</v>
      </c>
      <c r="CO2983" s="14">
        <f>Таблица1[[#This Row],[Т9]]-Таблица1[[#This Row],[Т2]]</f>
        <v>0</v>
      </c>
      <c r="CP2983" s="14">
        <f>Таблица1[[#This Row],[Т9]]-Таблица1[[#This Row],[Т1]]</f>
        <v>0</v>
      </c>
      <c r="CQ2983" s="14">
        <f>Таблица1[[#This Row],[Т9]]-Таблица1[[#This Row],[угол обхв6]]</f>
        <v>0</v>
      </c>
      <c r="CR2983" s="14">
        <f>Таблица1[[#This Row],[Т9]]-Таблица1[[#This Row],[угол обхв5]]</f>
        <v>0</v>
      </c>
      <c r="CS2983" s="14">
        <f>Таблица1[[#This Row],[Т9]]-Таблица1[[#This Row],[угол обхв4]]</f>
        <v>0</v>
      </c>
      <c r="CT2983" s="14">
        <f>Таблица1[[#This Row],[Lкан_прям, мм]]+Таблица1[[#This Row],[Lкан_дуг, мм]]+Таблица1[[#This Row],[Lкан_леб,мм]]</f>
        <v>0</v>
      </c>
      <c r="CU2983" s="16">
        <f>Таблица1[[#This Row],[Lкан_леб,мм]]</f>
        <v>0</v>
      </c>
      <c r="CV2983" s="14">
        <f>2534431-(Таблица1[[#This Row],[Т23]]+Таблица1[[#This Row],[угол обхв3]])</f>
        <v>2534431</v>
      </c>
      <c r="CW2983" s="50">
        <f>SUM(X2983:AC2983,AD2983:AI2983)-Таблица1[[#This Row],[lподв_min, мм]]</f>
        <v>0</v>
      </c>
      <c r="CX2983" s="17">
        <f>CW3422-Таблица1[[#This Row],[Суммарная длина каната]]</f>
        <v>-2534431</v>
      </c>
    </row>
    <row r="2984" spans="74:102" x14ac:dyDescent="0.25">
      <c r="BV2984" s="14">
        <f>Таблица1[[#This Row],[Lкан_леб,мм]]</f>
        <v>0</v>
      </c>
      <c r="BW2984" s="50">
        <f>Таблица1[[#This Row],[угол обхв4]]+Таблица1[[#This Row],[Lдуг 3,мм]]</f>
        <v>0</v>
      </c>
      <c r="BX2984" s="54">
        <f>Таблица1[[#This Row],[угол обхв5]]+Таблица1[[#This Row],[Y5, мм]]</f>
        <v>0</v>
      </c>
      <c r="BY2984" s="14">
        <f>Таблица1[[#This Row],[угол обхв6]]+Таблица1[[#This Row],[Lдуг 4,мм]]</f>
        <v>0</v>
      </c>
      <c r="BZ2984" s="14">
        <f>Таблица1[[#This Row],[Т1]]+Таблица1[[#This Row],[X6, мм]]</f>
        <v>0</v>
      </c>
      <c r="CA2984" s="14">
        <f>Таблица1[[#This Row],[Т2]]+Таблица1[[#This Row],[Lдуг 5,мм]]</f>
        <v>0</v>
      </c>
      <c r="CB2984" s="14">
        <f>Таблица1[[#This Row],[Т3]]+Таблица1[[#This Row],[Y6, мм]]</f>
        <v>0</v>
      </c>
      <c r="CC2984" s="14">
        <f>Таблица1[[#This Row],[Т4]]+Таблица1[[#This Row],[Lдуг 6,мм]]</f>
        <v>0</v>
      </c>
      <c r="CD2984" s="14">
        <f>Таблица1[[#This Row],[Т5]]+Таблица1[[#This Row],[Lдуг 1,мм]]</f>
        <v>0</v>
      </c>
      <c r="CE2984" s="14">
        <f>Таблица1[[#This Row],[Т6]]+Таблица1[[#This Row],[Lпрям1, мм]]</f>
        <v>0</v>
      </c>
      <c r="CF2984" s="15">
        <f>Таблица1[[#This Row],[Т7]]+Таблица1[[#This Row],[Lдуг 2,мм]]</f>
        <v>0</v>
      </c>
      <c r="CG2984" s="14">
        <f>Таблица1[[#This Row],[Т8]]+Таблица1[[#This Row],[Lпрям2, мм]]</f>
        <v>0</v>
      </c>
      <c r="CH2984" s="14">
        <f>Таблица1[[#This Row],[Т9]]-Таблица1[[#This Row],[Т9]]</f>
        <v>0</v>
      </c>
      <c r="CI2984" s="50">
        <f>Таблица1[[#This Row],[Т9]]-Таблица1[[#This Row],[Т8]]</f>
        <v>0</v>
      </c>
      <c r="CJ2984" s="54">
        <f>Таблица1[[#This Row],[Т9]]-Таблица1[[#This Row],[Т7]]</f>
        <v>0</v>
      </c>
      <c r="CK2984" s="14">
        <f>Таблица1[[#This Row],[Т9]]-Таблица1[[#This Row],[Т6]]</f>
        <v>0</v>
      </c>
      <c r="CL2984" s="14">
        <f>Таблица1[[#This Row],[Т9]]-Таблица1[[#This Row],[Т5]]</f>
        <v>0</v>
      </c>
      <c r="CM2984" s="14">
        <f>Таблица1[[#This Row],[Т9]]-Таблица1[[#This Row],[Т4]]</f>
        <v>0</v>
      </c>
      <c r="CN2984" s="14">
        <f>Таблица1[[#This Row],[Т9]]-Таблица1[[#This Row],[Т3]]</f>
        <v>0</v>
      </c>
      <c r="CO2984" s="14">
        <f>Таблица1[[#This Row],[Т9]]-Таблица1[[#This Row],[Т2]]</f>
        <v>0</v>
      </c>
      <c r="CP2984" s="14">
        <f>Таблица1[[#This Row],[Т9]]-Таблица1[[#This Row],[Т1]]</f>
        <v>0</v>
      </c>
      <c r="CQ2984" s="14">
        <f>Таблица1[[#This Row],[Т9]]-Таблица1[[#This Row],[угол обхв6]]</f>
        <v>0</v>
      </c>
      <c r="CR2984" s="14">
        <f>Таблица1[[#This Row],[Т9]]-Таблица1[[#This Row],[угол обхв5]]</f>
        <v>0</v>
      </c>
      <c r="CS2984" s="14">
        <f>Таблица1[[#This Row],[Т9]]-Таблица1[[#This Row],[угол обхв4]]</f>
        <v>0</v>
      </c>
      <c r="CT2984" s="14">
        <f>Таблица1[[#This Row],[Lкан_прям, мм]]+Таблица1[[#This Row],[Lкан_дуг, мм]]+Таблица1[[#This Row],[Lкан_леб,мм]]</f>
        <v>0</v>
      </c>
      <c r="CU2984" s="16">
        <f>Таблица1[[#This Row],[Lкан_леб,мм]]</f>
        <v>0</v>
      </c>
      <c r="CV2984" s="14">
        <f>2534431-(Таблица1[[#This Row],[Т23]]+Таблица1[[#This Row],[угол обхв3]])</f>
        <v>2534431</v>
      </c>
      <c r="CW2984" s="50">
        <f>SUM(X2984:AC2984,AD2984:AI2984)-Таблица1[[#This Row],[lподв_min, мм]]</f>
        <v>0</v>
      </c>
      <c r="CX2984" s="17">
        <f>CW3423-Таблица1[[#This Row],[Суммарная длина каната]]</f>
        <v>-2534431</v>
      </c>
    </row>
    <row r="2985" spans="74:102" x14ac:dyDescent="0.25">
      <c r="BV2985" s="14">
        <f>Таблица1[[#This Row],[Lкан_леб,мм]]</f>
        <v>0</v>
      </c>
      <c r="BW2985" s="50">
        <f>Таблица1[[#This Row],[угол обхв4]]+Таблица1[[#This Row],[Lдуг 3,мм]]</f>
        <v>0</v>
      </c>
      <c r="BX2985" s="54">
        <f>Таблица1[[#This Row],[угол обхв5]]+Таблица1[[#This Row],[Y5, мм]]</f>
        <v>0</v>
      </c>
      <c r="BY2985" s="14">
        <f>Таблица1[[#This Row],[угол обхв6]]+Таблица1[[#This Row],[Lдуг 4,мм]]</f>
        <v>0</v>
      </c>
      <c r="BZ2985" s="14">
        <f>Таблица1[[#This Row],[Т1]]+Таблица1[[#This Row],[X6, мм]]</f>
        <v>0</v>
      </c>
      <c r="CA2985" s="14">
        <f>Таблица1[[#This Row],[Т2]]+Таблица1[[#This Row],[Lдуг 5,мм]]</f>
        <v>0</v>
      </c>
      <c r="CB2985" s="14">
        <f>Таблица1[[#This Row],[Т3]]+Таблица1[[#This Row],[Y6, мм]]</f>
        <v>0</v>
      </c>
      <c r="CC2985" s="14">
        <f>Таблица1[[#This Row],[Т4]]+Таблица1[[#This Row],[Lдуг 6,мм]]</f>
        <v>0</v>
      </c>
      <c r="CD2985" s="14">
        <f>Таблица1[[#This Row],[Т5]]+Таблица1[[#This Row],[Lдуг 1,мм]]</f>
        <v>0</v>
      </c>
      <c r="CE2985" s="14">
        <f>Таблица1[[#This Row],[Т6]]+Таблица1[[#This Row],[Lпрям1, мм]]</f>
        <v>0</v>
      </c>
      <c r="CF2985" s="15">
        <f>Таблица1[[#This Row],[Т7]]+Таблица1[[#This Row],[Lдуг 2,мм]]</f>
        <v>0</v>
      </c>
      <c r="CG2985" s="14">
        <f>Таблица1[[#This Row],[Т8]]+Таблица1[[#This Row],[Lпрям2, мм]]</f>
        <v>0</v>
      </c>
      <c r="CH2985" s="14">
        <f>Таблица1[[#This Row],[Т9]]-Таблица1[[#This Row],[Т9]]</f>
        <v>0</v>
      </c>
      <c r="CI2985" s="50">
        <f>Таблица1[[#This Row],[Т9]]-Таблица1[[#This Row],[Т8]]</f>
        <v>0</v>
      </c>
      <c r="CJ2985" s="54">
        <f>Таблица1[[#This Row],[Т9]]-Таблица1[[#This Row],[Т7]]</f>
        <v>0</v>
      </c>
      <c r="CK2985" s="14">
        <f>Таблица1[[#This Row],[Т9]]-Таблица1[[#This Row],[Т6]]</f>
        <v>0</v>
      </c>
      <c r="CL2985" s="14">
        <f>Таблица1[[#This Row],[Т9]]-Таблица1[[#This Row],[Т5]]</f>
        <v>0</v>
      </c>
      <c r="CM2985" s="14">
        <f>Таблица1[[#This Row],[Т9]]-Таблица1[[#This Row],[Т4]]</f>
        <v>0</v>
      </c>
      <c r="CN2985" s="14">
        <f>Таблица1[[#This Row],[Т9]]-Таблица1[[#This Row],[Т3]]</f>
        <v>0</v>
      </c>
      <c r="CO2985" s="14">
        <f>Таблица1[[#This Row],[Т9]]-Таблица1[[#This Row],[Т2]]</f>
        <v>0</v>
      </c>
      <c r="CP2985" s="14">
        <f>Таблица1[[#This Row],[Т9]]-Таблица1[[#This Row],[Т1]]</f>
        <v>0</v>
      </c>
      <c r="CQ2985" s="14">
        <f>Таблица1[[#This Row],[Т9]]-Таблица1[[#This Row],[угол обхв6]]</f>
        <v>0</v>
      </c>
      <c r="CR2985" s="14">
        <f>Таблица1[[#This Row],[Т9]]-Таблица1[[#This Row],[угол обхв5]]</f>
        <v>0</v>
      </c>
      <c r="CS2985" s="14">
        <f>Таблица1[[#This Row],[Т9]]-Таблица1[[#This Row],[угол обхв4]]</f>
        <v>0</v>
      </c>
      <c r="CT2985" s="14">
        <f>Таблица1[[#This Row],[Lкан_прям, мм]]+Таблица1[[#This Row],[Lкан_дуг, мм]]+Таблица1[[#This Row],[Lкан_леб,мм]]</f>
        <v>0</v>
      </c>
      <c r="CU2985" s="16">
        <f>Таблица1[[#This Row],[Lкан_леб,мм]]</f>
        <v>0</v>
      </c>
      <c r="CV2985" s="14">
        <f>2534431-(Таблица1[[#This Row],[Т23]]+Таблица1[[#This Row],[угол обхв3]])</f>
        <v>2534431</v>
      </c>
      <c r="CW2985" s="50">
        <f>SUM(X2985:AC2985,AD2985:AI2985)-Таблица1[[#This Row],[lподв_min, мм]]</f>
        <v>0</v>
      </c>
      <c r="CX2985" s="17">
        <f>CW3424-Таблица1[[#This Row],[Суммарная длина каната]]</f>
        <v>-2534431</v>
      </c>
    </row>
    <row r="2986" spans="74:102" x14ac:dyDescent="0.25">
      <c r="BV2986" s="14">
        <f>Таблица1[[#This Row],[Lкан_леб,мм]]</f>
        <v>0</v>
      </c>
      <c r="BW2986" s="50">
        <f>Таблица1[[#This Row],[угол обхв4]]+Таблица1[[#This Row],[Lдуг 3,мм]]</f>
        <v>0</v>
      </c>
      <c r="BX2986" s="54">
        <f>Таблица1[[#This Row],[угол обхв5]]+Таблица1[[#This Row],[Y5, мм]]</f>
        <v>0</v>
      </c>
      <c r="BY2986" s="14">
        <f>Таблица1[[#This Row],[угол обхв6]]+Таблица1[[#This Row],[Lдуг 4,мм]]</f>
        <v>0</v>
      </c>
      <c r="BZ2986" s="14">
        <f>Таблица1[[#This Row],[Т1]]+Таблица1[[#This Row],[X6, мм]]</f>
        <v>0</v>
      </c>
      <c r="CA2986" s="14">
        <f>Таблица1[[#This Row],[Т2]]+Таблица1[[#This Row],[Lдуг 5,мм]]</f>
        <v>0</v>
      </c>
      <c r="CB2986" s="14">
        <f>Таблица1[[#This Row],[Т3]]+Таблица1[[#This Row],[Y6, мм]]</f>
        <v>0</v>
      </c>
      <c r="CC2986" s="14">
        <f>Таблица1[[#This Row],[Т4]]+Таблица1[[#This Row],[Lдуг 6,мм]]</f>
        <v>0</v>
      </c>
      <c r="CD2986" s="14">
        <f>Таблица1[[#This Row],[Т5]]+Таблица1[[#This Row],[Lдуг 1,мм]]</f>
        <v>0</v>
      </c>
      <c r="CE2986" s="14">
        <f>Таблица1[[#This Row],[Т6]]+Таблица1[[#This Row],[Lпрям1, мм]]</f>
        <v>0</v>
      </c>
      <c r="CF2986" s="15">
        <f>Таблица1[[#This Row],[Т7]]+Таблица1[[#This Row],[Lдуг 2,мм]]</f>
        <v>0</v>
      </c>
      <c r="CG2986" s="14">
        <f>Таблица1[[#This Row],[Т8]]+Таблица1[[#This Row],[Lпрям2, мм]]</f>
        <v>0</v>
      </c>
      <c r="CH2986" s="14">
        <f>Таблица1[[#This Row],[Т9]]-Таблица1[[#This Row],[Т9]]</f>
        <v>0</v>
      </c>
      <c r="CI2986" s="50">
        <f>Таблица1[[#This Row],[Т9]]-Таблица1[[#This Row],[Т8]]</f>
        <v>0</v>
      </c>
      <c r="CJ2986" s="54">
        <f>Таблица1[[#This Row],[Т9]]-Таблица1[[#This Row],[Т7]]</f>
        <v>0</v>
      </c>
      <c r="CK2986" s="14">
        <f>Таблица1[[#This Row],[Т9]]-Таблица1[[#This Row],[Т6]]</f>
        <v>0</v>
      </c>
      <c r="CL2986" s="14">
        <f>Таблица1[[#This Row],[Т9]]-Таблица1[[#This Row],[Т5]]</f>
        <v>0</v>
      </c>
      <c r="CM2986" s="14">
        <f>Таблица1[[#This Row],[Т9]]-Таблица1[[#This Row],[Т4]]</f>
        <v>0</v>
      </c>
      <c r="CN2986" s="14">
        <f>Таблица1[[#This Row],[Т9]]-Таблица1[[#This Row],[Т3]]</f>
        <v>0</v>
      </c>
      <c r="CO2986" s="14">
        <f>Таблица1[[#This Row],[Т9]]-Таблица1[[#This Row],[Т2]]</f>
        <v>0</v>
      </c>
      <c r="CP2986" s="14">
        <f>Таблица1[[#This Row],[Т9]]-Таблица1[[#This Row],[Т1]]</f>
        <v>0</v>
      </c>
      <c r="CQ2986" s="14">
        <f>Таблица1[[#This Row],[Т9]]-Таблица1[[#This Row],[угол обхв6]]</f>
        <v>0</v>
      </c>
      <c r="CR2986" s="14">
        <f>Таблица1[[#This Row],[Т9]]-Таблица1[[#This Row],[угол обхв5]]</f>
        <v>0</v>
      </c>
      <c r="CS2986" s="14">
        <f>Таблица1[[#This Row],[Т9]]-Таблица1[[#This Row],[угол обхв4]]</f>
        <v>0</v>
      </c>
      <c r="CT2986" s="14">
        <f>Таблица1[[#This Row],[Lкан_прям, мм]]+Таблица1[[#This Row],[Lкан_дуг, мм]]+Таблица1[[#This Row],[Lкан_леб,мм]]</f>
        <v>0</v>
      </c>
      <c r="CU2986" s="16">
        <f>Таблица1[[#This Row],[Lкан_леб,мм]]</f>
        <v>0</v>
      </c>
      <c r="CV2986" s="14">
        <f>2534431-(Таблица1[[#This Row],[Т23]]+Таблица1[[#This Row],[угол обхв3]])</f>
        <v>2534431</v>
      </c>
      <c r="CW2986" s="50">
        <f>SUM(X2986:AC2986,AD2986:AI2986)-Таблица1[[#This Row],[lподв_min, мм]]</f>
        <v>0</v>
      </c>
      <c r="CX2986" s="17">
        <f>CW3425-Таблица1[[#This Row],[Суммарная длина каната]]</f>
        <v>-2534431</v>
      </c>
    </row>
    <row r="2987" spans="74:102" x14ac:dyDescent="0.25">
      <c r="BV2987" s="14">
        <f>Таблица1[[#This Row],[Lкан_леб,мм]]</f>
        <v>0</v>
      </c>
      <c r="BW2987" s="50">
        <f>Таблица1[[#This Row],[угол обхв4]]+Таблица1[[#This Row],[Lдуг 3,мм]]</f>
        <v>0</v>
      </c>
      <c r="BX2987" s="54">
        <f>Таблица1[[#This Row],[угол обхв5]]+Таблица1[[#This Row],[Y5, мм]]</f>
        <v>0</v>
      </c>
      <c r="BY2987" s="14">
        <f>Таблица1[[#This Row],[угол обхв6]]+Таблица1[[#This Row],[Lдуг 4,мм]]</f>
        <v>0</v>
      </c>
      <c r="BZ2987" s="14">
        <f>Таблица1[[#This Row],[Т1]]+Таблица1[[#This Row],[X6, мм]]</f>
        <v>0</v>
      </c>
      <c r="CA2987" s="14">
        <f>Таблица1[[#This Row],[Т2]]+Таблица1[[#This Row],[Lдуг 5,мм]]</f>
        <v>0</v>
      </c>
      <c r="CB2987" s="14">
        <f>Таблица1[[#This Row],[Т3]]+Таблица1[[#This Row],[Y6, мм]]</f>
        <v>0</v>
      </c>
      <c r="CC2987" s="14">
        <f>Таблица1[[#This Row],[Т4]]+Таблица1[[#This Row],[Lдуг 6,мм]]</f>
        <v>0</v>
      </c>
      <c r="CD2987" s="14">
        <f>Таблица1[[#This Row],[Т5]]+Таблица1[[#This Row],[Lдуг 1,мм]]</f>
        <v>0</v>
      </c>
      <c r="CE2987" s="14">
        <f>Таблица1[[#This Row],[Т6]]+Таблица1[[#This Row],[Lпрям1, мм]]</f>
        <v>0</v>
      </c>
      <c r="CF2987" s="15">
        <f>Таблица1[[#This Row],[Т7]]+Таблица1[[#This Row],[Lдуг 2,мм]]</f>
        <v>0</v>
      </c>
      <c r="CG2987" s="14">
        <f>Таблица1[[#This Row],[Т8]]+Таблица1[[#This Row],[Lпрям2, мм]]</f>
        <v>0</v>
      </c>
      <c r="CH2987" s="14">
        <f>Таблица1[[#This Row],[Т9]]-Таблица1[[#This Row],[Т9]]</f>
        <v>0</v>
      </c>
      <c r="CI2987" s="50">
        <f>Таблица1[[#This Row],[Т9]]-Таблица1[[#This Row],[Т8]]</f>
        <v>0</v>
      </c>
      <c r="CJ2987" s="54">
        <f>Таблица1[[#This Row],[Т9]]-Таблица1[[#This Row],[Т7]]</f>
        <v>0</v>
      </c>
      <c r="CK2987" s="14">
        <f>Таблица1[[#This Row],[Т9]]-Таблица1[[#This Row],[Т6]]</f>
        <v>0</v>
      </c>
      <c r="CL2987" s="14">
        <f>Таблица1[[#This Row],[Т9]]-Таблица1[[#This Row],[Т5]]</f>
        <v>0</v>
      </c>
      <c r="CM2987" s="14">
        <f>Таблица1[[#This Row],[Т9]]-Таблица1[[#This Row],[Т4]]</f>
        <v>0</v>
      </c>
      <c r="CN2987" s="14">
        <f>Таблица1[[#This Row],[Т9]]-Таблица1[[#This Row],[Т3]]</f>
        <v>0</v>
      </c>
      <c r="CO2987" s="14">
        <f>Таблица1[[#This Row],[Т9]]-Таблица1[[#This Row],[Т2]]</f>
        <v>0</v>
      </c>
      <c r="CP2987" s="14">
        <f>Таблица1[[#This Row],[Т9]]-Таблица1[[#This Row],[Т1]]</f>
        <v>0</v>
      </c>
      <c r="CQ2987" s="14">
        <f>Таблица1[[#This Row],[Т9]]-Таблица1[[#This Row],[угол обхв6]]</f>
        <v>0</v>
      </c>
      <c r="CR2987" s="14">
        <f>Таблица1[[#This Row],[Т9]]-Таблица1[[#This Row],[угол обхв5]]</f>
        <v>0</v>
      </c>
      <c r="CS2987" s="14">
        <f>Таблица1[[#This Row],[Т9]]-Таблица1[[#This Row],[угол обхв4]]</f>
        <v>0</v>
      </c>
      <c r="CT2987" s="14">
        <f>Таблица1[[#This Row],[Lкан_прям, мм]]+Таблица1[[#This Row],[Lкан_дуг, мм]]+Таблица1[[#This Row],[Lкан_леб,мм]]</f>
        <v>0</v>
      </c>
      <c r="CU2987" s="16">
        <f>Таблица1[[#This Row],[Lкан_леб,мм]]</f>
        <v>0</v>
      </c>
      <c r="CV2987" s="14">
        <f>2534431-(Таблица1[[#This Row],[Т23]]+Таблица1[[#This Row],[угол обхв3]])</f>
        <v>2534431</v>
      </c>
      <c r="CW2987" s="50">
        <f>SUM(X2987:AC2987,AD2987:AI2987)-Таблица1[[#This Row],[lподв_min, мм]]</f>
        <v>0</v>
      </c>
      <c r="CX2987" s="17">
        <f>CW3426-Таблица1[[#This Row],[Суммарная длина каната]]</f>
        <v>-2534431</v>
      </c>
    </row>
    <row r="2988" spans="74:102" x14ac:dyDescent="0.25">
      <c r="BV2988" s="14">
        <f>Таблица1[[#This Row],[Lкан_леб,мм]]</f>
        <v>0</v>
      </c>
      <c r="BW2988" s="50">
        <f>Таблица1[[#This Row],[угол обхв4]]+Таблица1[[#This Row],[Lдуг 3,мм]]</f>
        <v>0</v>
      </c>
      <c r="BX2988" s="54">
        <f>Таблица1[[#This Row],[угол обхв5]]+Таблица1[[#This Row],[Y5, мм]]</f>
        <v>0</v>
      </c>
      <c r="BY2988" s="14">
        <f>Таблица1[[#This Row],[угол обхв6]]+Таблица1[[#This Row],[Lдуг 4,мм]]</f>
        <v>0</v>
      </c>
      <c r="BZ2988" s="14">
        <f>Таблица1[[#This Row],[Т1]]+Таблица1[[#This Row],[X6, мм]]</f>
        <v>0</v>
      </c>
      <c r="CA2988" s="14">
        <f>Таблица1[[#This Row],[Т2]]+Таблица1[[#This Row],[Lдуг 5,мм]]</f>
        <v>0</v>
      </c>
      <c r="CB2988" s="14">
        <f>Таблица1[[#This Row],[Т3]]+Таблица1[[#This Row],[Y6, мм]]</f>
        <v>0</v>
      </c>
      <c r="CC2988" s="14">
        <f>Таблица1[[#This Row],[Т4]]+Таблица1[[#This Row],[Lдуг 6,мм]]</f>
        <v>0</v>
      </c>
      <c r="CD2988" s="14">
        <f>Таблица1[[#This Row],[Т5]]+Таблица1[[#This Row],[Lдуг 1,мм]]</f>
        <v>0</v>
      </c>
      <c r="CE2988" s="14">
        <f>Таблица1[[#This Row],[Т6]]+Таблица1[[#This Row],[Lпрям1, мм]]</f>
        <v>0</v>
      </c>
      <c r="CF2988" s="15">
        <f>Таблица1[[#This Row],[Т7]]+Таблица1[[#This Row],[Lдуг 2,мм]]</f>
        <v>0</v>
      </c>
      <c r="CG2988" s="14">
        <f>Таблица1[[#This Row],[Т8]]+Таблица1[[#This Row],[Lпрям2, мм]]</f>
        <v>0</v>
      </c>
      <c r="CH2988" s="14">
        <f>Таблица1[[#This Row],[Т9]]-Таблица1[[#This Row],[Т9]]</f>
        <v>0</v>
      </c>
      <c r="CI2988" s="50">
        <f>Таблица1[[#This Row],[Т9]]-Таблица1[[#This Row],[Т8]]</f>
        <v>0</v>
      </c>
      <c r="CJ2988" s="54">
        <f>Таблица1[[#This Row],[Т9]]-Таблица1[[#This Row],[Т7]]</f>
        <v>0</v>
      </c>
      <c r="CK2988" s="14">
        <f>Таблица1[[#This Row],[Т9]]-Таблица1[[#This Row],[Т6]]</f>
        <v>0</v>
      </c>
      <c r="CL2988" s="14">
        <f>Таблица1[[#This Row],[Т9]]-Таблица1[[#This Row],[Т5]]</f>
        <v>0</v>
      </c>
      <c r="CM2988" s="14">
        <f>Таблица1[[#This Row],[Т9]]-Таблица1[[#This Row],[Т4]]</f>
        <v>0</v>
      </c>
      <c r="CN2988" s="14">
        <f>Таблица1[[#This Row],[Т9]]-Таблица1[[#This Row],[Т3]]</f>
        <v>0</v>
      </c>
      <c r="CO2988" s="14">
        <f>Таблица1[[#This Row],[Т9]]-Таблица1[[#This Row],[Т2]]</f>
        <v>0</v>
      </c>
      <c r="CP2988" s="14">
        <f>Таблица1[[#This Row],[Т9]]-Таблица1[[#This Row],[Т1]]</f>
        <v>0</v>
      </c>
      <c r="CQ2988" s="14">
        <f>Таблица1[[#This Row],[Т9]]-Таблица1[[#This Row],[угол обхв6]]</f>
        <v>0</v>
      </c>
      <c r="CR2988" s="14">
        <f>Таблица1[[#This Row],[Т9]]-Таблица1[[#This Row],[угол обхв5]]</f>
        <v>0</v>
      </c>
      <c r="CS2988" s="14">
        <f>Таблица1[[#This Row],[Т9]]-Таблица1[[#This Row],[угол обхв4]]</f>
        <v>0</v>
      </c>
      <c r="CT2988" s="14">
        <f>Таблица1[[#This Row],[Lкан_прям, мм]]+Таблица1[[#This Row],[Lкан_дуг, мм]]+Таблица1[[#This Row],[Lкан_леб,мм]]</f>
        <v>0</v>
      </c>
      <c r="CU2988" s="16">
        <f>Таблица1[[#This Row],[Lкан_леб,мм]]</f>
        <v>0</v>
      </c>
      <c r="CV2988" s="14">
        <f>2534431-(Таблица1[[#This Row],[Т23]]+Таблица1[[#This Row],[угол обхв3]])</f>
        <v>2534431</v>
      </c>
      <c r="CW2988" s="50">
        <f>SUM(X2988:AC2988,AD2988:AI2988)-Таблица1[[#This Row],[lподв_min, мм]]</f>
        <v>0</v>
      </c>
      <c r="CX2988" s="17">
        <f>CW3427-Таблица1[[#This Row],[Суммарная длина каната]]</f>
        <v>-2534431</v>
      </c>
    </row>
    <row r="2989" spans="74:102" x14ac:dyDescent="0.25">
      <c r="BV2989" s="14">
        <f>Таблица1[[#This Row],[Lкан_леб,мм]]</f>
        <v>0</v>
      </c>
      <c r="BW2989" s="50">
        <f>Таблица1[[#This Row],[угол обхв4]]+Таблица1[[#This Row],[Lдуг 3,мм]]</f>
        <v>0</v>
      </c>
      <c r="BX2989" s="54">
        <f>Таблица1[[#This Row],[угол обхв5]]+Таблица1[[#This Row],[Y5, мм]]</f>
        <v>0</v>
      </c>
      <c r="BY2989" s="14">
        <f>Таблица1[[#This Row],[угол обхв6]]+Таблица1[[#This Row],[Lдуг 4,мм]]</f>
        <v>0</v>
      </c>
      <c r="BZ2989" s="14">
        <f>Таблица1[[#This Row],[Т1]]+Таблица1[[#This Row],[X6, мм]]</f>
        <v>0</v>
      </c>
      <c r="CA2989" s="14">
        <f>Таблица1[[#This Row],[Т2]]+Таблица1[[#This Row],[Lдуг 5,мм]]</f>
        <v>0</v>
      </c>
      <c r="CB2989" s="14">
        <f>Таблица1[[#This Row],[Т3]]+Таблица1[[#This Row],[Y6, мм]]</f>
        <v>0</v>
      </c>
      <c r="CC2989" s="14">
        <f>Таблица1[[#This Row],[Т4]]+Таблица1[[#This Row],[Lдуг 6,мм]]</f>
        <v>0</v>
      </c>
      <c r="CD2989" s="14">
        <f>Таблица1[[#This Row],[Т5]]+Таблица1[[#This Row],[Lдуг 1,мм]]</f>
        <v>0</v>
      </c>
      <c r="CE2989" s="14">
        <f>Таблица1[[#This Row],[Т6]]+Таблица1[[#This Row],[Lпрям1, мм]]</f>
        <v>0</v>
      </c>
      <c r="CF2989" s="15">
        <f>Таблица1[[#This Row],[Т7]]+Таблица1[[#This Row],[Lдуг 2,мм]]</f>
        <v>0</v>
      </c>
      <c r="CG2989" s="14">
        <f>Таблица1[[#This Row],[Т8]]+Таблица1[[#This Row],[Lпрям2, мм]]</f>
        <v>0</v>
      </c>
      <c r="CH2989" s="14">
        <f>Таблица1[[#This Row],[Т9]]-Таблица1[[#This Row],[Т9]]</f>
        <v>0</v>
      </c>
      <c r="CI2989" s="50">
        <f>Таблица1[[#This Row],[Т9]]-Таблица1[[#This Row],[Т8]]</f>
        <v>0</v>
      </c>
      <c r="CJ2989" s="54">
        <f>Таблица1[[#This Row],[Т9]]-Таблица1[[#This Row],[Т7]]</f>
        <v>0</v>
      </c>
      <c r="CK2989" s="14">
        <f>Таблица1[[#This Row],[Т9]]-Таблица1[[#This Row],[Т6]]</f>
        <v>0</v>
      </c>
      <c r="CL2989" s="14">
        <f>Таблица1[[#This Row],[Т9]]-Таблица1[[#This Row],[Т5]]</f>
        <v>0</v>
      </c>
      <c r="CM2989" s="14">
        <f>Таблица1[[#This Row],[Т9]]-Таблица1[[#This Row],[Т4]]</f>
        <v>0</v>
      </c>
      <c r="CN2989" s="14">
        <f>Таблица1[[#This Row],[Т9]]-Таблица1[[#This Row],[Т3]]</f>
        <v>0</v>
      </c>
      <c r="CO2989" s="14">
        <f>Таблица1[[#This Row],[Т9]]-Таблица1[[#This Row],[Т2]]</f>
        <v>0</v>
      </c>
      <c r="CP2989" s="14">
        <f>Таблица1[[#This Row],[Т9]]-Таблица1[[#This Row],[Т1]]</f>
        <v>0</v>
      </c>
      <c r="CQ2989" s="14">
        <f>Таблица1[[#This Row],[Т9]]-Таблица1[[#This Row],[угол обхв6]]</f>
        <v>0</v>
      </c>
      <c r="CR2989" s="14">
        <f>Таблица1[[#This Row],[Т9]]-Таблица1[[#This Row],[угол обхв5]]</f>
        <v>0</v>
      </c>
      <c r="CS2989" s="14">
        <f>Таблица1[[#This Row],[Т9]]-Таблица1[[#This Row],[угол обхв4]]</f>
        <v>0</v>
      </c>
      <c r="CT2989" s="14">
        <f>Таблица1[[#This Row],[Lкан_прям, мм]]+Таблица1[[#This Row],[Lкан_дуг, мм]]+Таблица1[[#This Row],[Lкан_леб,мм]]</f>
        <v>0</v>
      </c>
      <c r="CU2989" s="16">
        <f>Таблица1[[#This Row],[Lкан_леб,мм]]</f>
        <v>0</v>
      </c>
      <c r="CV2989" s="14">
        <f>2534431-(Таблица1[[#This Row],[Т23]]+Таблица1[[#This Row],[угол обхв3]])</f>
        <v>2534431</v>
      </c>
      <c r="CW2989" s="50">
        <f>SUM(X2989:AC2989,AD2989:AI2989)-Таблица1[[#This Row],[lподв_min, мм]]</f>
        <v>0</v>
      </c>
      <c r="CX2989" s="17">
        <f>CW3428-Таблица1[[#This Row],[Суммарная длина каната]]</f>
        <v>-2534431</v>
      </c>
    </row>
    <row r="2990" spans="74:102" x14ac:dyDescent="0.25">
      <c r="BV2990" s="14">
        <f>Таблица1[[#This Row],[Lкан_леб,мм]]</f>
        <v>0</v>
      </c>
      <c r="BW2990" s="50">
        <f>Таблица1[[#This Row],[угол обхв4]]+Таблица1[[#This Row],[Lдуг 3,мм]]</f>
        <v>0</v>
      </c>
      <c r="BX2990" s="54">
        <f>Таблица1[[#This Row],[угол обхв5]]+Таблица1[[#This Row],[Y5, мм]]</f>
        <v>0</v>
      </c>
      <c r="BY2990" s="14">
        <f>Таблица1[[#This Row],[угол обхв6]]+Таблица1[[#This Row],[Lдуг 4,мм]]</f>
        <v>0</v>
      </c>
      <c r="BZ2990" s="14">
        <f>Таблица1[[#This Row],[Т1]]+Таблица1[[#This Row],[X6, мм]]</f>
        <v>0</v>
      </c>
      <c r="CA2990" s="14">
        <f>Таблица1[[#This Row],[Т2]]+Таблица1[[#This Row],[Lдуг 5,мм]]</f>
        <v>0</v>
      </c>
      <c r="CB2990" s="14">
        <f>Таблица1[[#This Row],[Т3]]+Таблица1[[#This Row],[Y6, мм]]</f>
        <v>0</v>
      </c>
      <c r="CC2990" s="14">
        <f>Таблица1[[#This Row],[Т4]]+Таблица1[[#This Row],[Lдуг 6,мм]]</f>
        <v>0</v>
      </c>
      <c r="CD2990" s="14">
        <f>Таблица1[[#This Row],[Т5]]+Таблица1[[#This Row],[Lдуг 1,мм]]</f>
        <v>0</v>
      </c>
      <c r="CE2990" s="14">
        <f>Таблица1[[#This Row],[Т6]]+Таблица1[[#This Row],[Lпрям1, мм]]</f>
        <v>0</v>
      </c>
      <c r="CF2990" s="15">
        <f>Таблица1[[#This Row],[Т7]]+Таблица1[[#This Row],[Lдуг 2,мм]]</f>
        <v>0</v>
      </c>
      <c r="CG2990" s="14">
        <f>Таблица1[[#This Row],[Т8]]+Таблица1[[#This Row],[Lпрям2, мм]]</f>
        <v>0</v>
      </c>
      <c r="CH2990" s="14">
        <f>Таблица1[[#This Row],[Т9]]-Таблица1[[#This Row],[Т9]]</f>
        <v>0</v>
      </c>
      <c r="CI2990" s="50">
        <f>Таблица1[[#This Row],[Т9]]-Таблица1[[#This Row],[Т8]]</f>
        <v>0</v>
      </c>
      <c r="CJ2990" s="54">
        <f>Таблица1[[#This Row],[Т9]]-Таблица1[[#This Row],[Т7]]</f>
        <v>0</v>
      </c>
      <c r="CK2990" s="14">
        <f>Таблица1[[#This Row],[Т9]]-Таблица1[[#This Row],[Т6]]</f>
        <v>0</v>
      </c>
      <c r="CL2990" s="14">
        <f>Таблица1[[#This Row],[Т9]]-Таблица1[[#This Row],[Т5]]</f>
        <v>0</v>
      </c>
      <c r="CM2990" s="14">
        <f>Таблица1[[#This Row],[Т9]]-Таблица1[[#This Row],[Т4]]</f>
        <v>0</v>
      </c>
      <c r="CN2990" s="14">
        <f>Таблица1[[#This Row],[Т9]]-Таблица1[[#This Row],[Т3]]</f>
        <v>0</v>
      </c>
      <c r="CO2990" s="14">
        <f>Таблица1[[#This Row],[Т9]]-Таблица1[[#This Row],[Т2]]</f>
        <v>0</v>
      </c>
      <c r="CP2990" s="14">
        <f>Таблица1[[#This Row],[Т9]]-Таблица1[[#This Row],[Т1]]</f>
        <v>0</v>
      </c>
      <c r="CQ2990" s="14">
        <f>Таблица1[[#This Row],[Т9]]-Таблица1[[#This Row],[угол обхв6]]</f>
        <v>0</v>
      </c>
      <c r="CR2990" s="14">
        <f>Таблица1[[#This Row],[Т9]]-Таблица1[[#This Row],[угол обхв5]]</f>
        <v>0</v>
      </c>
      <c r="CS2990" s="14">
        <f>Таблица1[[#This Row],[Т9]]-Таблица1[[#This Row],[угол обхв4]]</f>
        <v>0</v>
      </c>
      <c r="CT2990" s="14">
        <f>Таблица1[[#This Row],[Lкан_прям, мм]]+Таблица1[[#This Row],[Lкан_дуг, мм]]+Таблица1[[#This Row],[Lкан_леб,мм]]</f>
        <v>0</v>
      </c>
      <c r="CU2990" s="16">
        <f>Таблица1[[#This Row],[Lкан_леб,мм]]</f>
        <v>0</v>
      </c>
      <c r="CV2990" s="14">
        <f>2534431-(Таблица1[[#This Row],[Т23]]+Таблица1[[#This Row],[угол обхв3]])</f>
        <v>2534431</v>
      </c>
      <c r="CW2990" s="50">
        <f>SUM(X2990:AC2990,AD2990:AI2990)-Таблица1[[#This Row],[lподв_min, мм]]</f>
        <v>0</v>
      </c>
      <c r="CX2990" s="17">
        <f>CW3429-Таблица1[[#This Row],[Суммарная длина каната]]</f>
        <v>-2534431</v>
      </c>
    </row>
    <row r="2991" spans="74:102" x14ac:dyDescent="0.25">
      <c r="BV2991" s="14">
        <f>Таблица1[[#This Row],[Lкан_леб,мм]]</f>
        <v>0</v>
      </c>
      <c r="BW2991" s="50">
        <f>Таблица1[[#This Row],[угол обхв4]]+Таблица1[[#This Row],[Lдуг 3,мм]]</f>
        <v>0</v>
      </c>
      <c r="BX2991" s="54">
        <f>Таблица1[[#This Row],[угол обхв5]]+Таблица1[[#This Row],[Y5, мм]]</f>
        <v>0</v>
      </c>
      <c r="BY2991" s="14">
        <f>Таблица1[[#This Row],[угол обхв6]]+Таблица1[[#This Row],[Lдуг 4,мм]]</f>
        <v>0</v>
      </c>
      <c r="BZ2991" s="14">
        <f>Таблица1[[#This Row],[Т1]]+Таблица1[[#This Row],[X6, мм]]</f>
        <v>0</v>
      </c>
      <c r="CA2991" s="14">
        <f>Таблица1[[#This Row],[Т2]]+Таблица1[[#This Row],[Lдуг 5,мм]]</f>
        <v>0</v>
      </c>
      <c r="CB2991" s="14">
        <f>Таблица1[[#This Row],[Т3]]+Таблица1[[#This Row],[Y6, мм]]</f>
        <v>0</v>
      </c>
      <c r="CC2991" s="14">
        <f>Таблица1[[#This Row],[Т4]]+Таблица1[[#This Row],[Lдуг 6,мм]]</f>
        <v>0</v>
      </c>
      <c r="CD2991" s="14">
        <f>Таблица1[[#This Row],[Т5]]+Таблица1[[#This Row],[Lдуг 1,мм]]</f>
        <v>0</v>
      </c>
      <c r="CE2991" s="14">
        <f>Таблица1[[#This Row],[Т6]]+Таблица1[[#This Row],[Lпрям1, мм]]</f>
        <v>0</v>
      </c>
      <c r="CF2991" s="15">
        <f>Таблица1[[#This Row],[Т7]]+Таблица1[[#This Row],[Lдуг 2,мм]]</f>
        <v>0</v>
      </c>
      <c r="CG2991" s="14">
        <f>Таблица1[[#This Row],[Т8]]+Таблица1[[#This Row],[Lпрям2, мм]]</f>
        <v>0</v>
      </c>
      <c r="CH2991" s="14">
        <f>Таблица1[[#This Row],[Т9]]-Таблица1[[#This Row],[Т9]]</f>
        <v>0</v>
      </c>
      <c r="CI2991" s="50">
        <f>Таблица1[[#This Row],[Т9]]-Таблица1[[#This Row],[Т8]]</f>
        <v>0</v>
      </c>
      <c r="CJ2991" s="54">
        <f>Таблица1[[#This Row],[Т9]]-Таблица1[[#This Row],[Т7]]</f>
        <v>0</v>
      </c>
      <c r="CK2991" s="14">
        <f>Таблица1[[#This Row],[Т9]]-Таблица1[[#This Row],[Т6]]</f>
        <v>0</v>
      </c>
      <c r="CL2991" s="14">
        <f>Таблица1[[#This Row],[Т9]]-Таблица1[[#This Row],[Т5]]</f>
        <v>0</v>
      </c>
      <c r="CM2991" s="14">
        <f>Таблица1[[#This Row],[Т9]]-Таблица1[[#This Row],[Т4]]</f>
        <v>0</v>
      </c>
      <c r="CN2991" s="14">
        <f>Таблица1[[#This Row],[Т9]]-Таблица1[[#This Row],[Т3]]</f>
        <v>0</v>
      </c>
      <c r="CO2991" s="14">
        <f>Таблица1[[#This Row],[Т9]]-Таблица1[[#This Row],[Т2]]</f>
        <v>0</v>
      </c>
      <c r="CP2991" s="14">
        <f>Таблица1[[#This Row],[Т9]]-Таблица1[[#This Row],[Т1]]</f>
        <v>0</v>
      </c>
      <c r="CQ2991" s="14">
        <f>Таблица1[[#This Row],[Т9]]-Таблица1[[#This Row],[угол обхв6]]</f>
        <v>0</v>
      </c>
      <c r="CR2991" s="14">
        <f>Таблица1[[#This Row],[Т9]]-Таблица1[[#This Row],[угол обхв5]]</f>
        <v>0</v>
      </c>
      <c r="CS2991" s="14">
        <f>Таблица1[[#This Row],[Т9]]-Таблица1[[#This Row],[угол обхв4]]</f>
        <v>0</v>
      </c>
      <c r="CT2991" s="14">
        <f>Таблица1[[#This Row],[Lкан_прям, мм]]+Таблица1[[#This Row],[Lкан_дуг, мм]]+Таблица1[[#This Row],[Lкан_леб,мм]]</f>
        <v>0</v>
      </c>
      <c r="CU2991" s="16">
        <f>Таблица1[[#This Row],[Lкан_леб,мм]]</f>
        <v>0</v>
      </c>
      <c r="CV2991" s="14">
        <f>2534431-(Таблица1[[#This Row],[Т23]]+Таблица1[[#This Row],[угол обхв3]])</f>
        <v>2534431</v>
      </c>
      <c r="CW2991" s="50">
        <f>SUM(X2991:AC2991,AD2991:AI2991)-Таблица1[[#This Row],[lподв_min, мм]]</f>
        <v>0</v>
      </c>
      <c r="CX2991" s="17">
        <f>CW3430-Таблица1[[#This Row],[Суммарная длина каната]]</f>
        <v>-2534431</v>
      </c>
    </row>
    <row r="2992" spans="74:102" x14ac:dyDescent="0.25">
      <c r="BV2992" s="14">
        <f>Таблица1[[#This Row],[Lкан_леб,мм]]</f>
        <v>0</v>
      </c>
      <c r="BW2992" s="50">
        <f>Таблица1[[#This Row],[угол обхв4]]+Таблица1[[#This Row],[Lдуг 3,мм]]</f>
        <v>0</v>
      </c>
      <c r="BX2992" s="54">
        <f>Таблица1[[#This Row],[угол обхв5]]+Таблица1[[#This Row],[Y5, мм]]</f>
        <v>0</v>
      </c>
      <c r="BY2992" s="14">
        <f>Таблица1[[#This Row],[угол обхв6]]+Таблица1[[#This Row],[Lдуг 4,мм]]</f>
        <v>0</v>
      </c>
      <c r="BZ2992" s="14">
        <f>Таблица1[[#This Row],[Т1]]+Таблица1[[#This Row],[X6, мм]]</f>
        <v>0</v>
      </c>
      <c r="CA2992" s="14">
        <f>Таблица1[[#This Row],[Т2]]+Таблица1[[#This Row],[Lдуг 5,мм]]</f>
        <v>0</v>
      </c>
      <c r="CB2992" s="14">
        <f>Таблица1[[#This Row],[Т3]]+Таблица1[[#This Row],[Y6, мм]]</f>
        <v>0</v>
      </c>
      <c r="CC2992" s="14">
        <f>Таблица1[[#This Row],[Т4]]+Таблица1[[#This Row],[Lдуг 6,мм]]</f>
        <v>0</v>
      </c>
      <c r="CD2992" s="14">
        <f>Таблица1[[#This Row],[Т5]]+Таблица1[[#This Row],[Lдуг 1,мм]]</f>
        <v>0</v>
      </c>
      <c r="CE2992" s="14">
        <f>Таблица1[[#This Row],[Т6]]+Таблица1[[#This Row],[Lпрям1, мм]]</f>
        <v>0</v>
      </c>
      <c r="CF2992" s="15">
        <f>Таблица1[[#This Row],[Т7]]+Таблица1[[#This Row],[Lдуг 2,мм]]</f>
        <v>0</v>
      </c>
      <c r="CG2992" s="14">
        <f>Таблица1[[#This Row],[Т8]]+Таблица1[[#This Row],[Lпрям2, мм]]</f>
        <v>0</v>
      </c>
      <c r="CH2992" s="14">
        <f>Таблица1[[#This Row],[Т9]]-Таблица1[[#This Row],[Т9]]</f>
        <v>0</v>
      </c>
      <c r="CI2992" s="50">
        <f>Таблица1[[#This Row],[Т9]]-Таблица1[[#This Row],[Т8]]</f>
        <v>0</v>
      </c>
      <c r="CJ2992" s="54">
        <f>Таблица1[[#This Row],[Т9]]-Таблица1[[#This Row],[Т7]]</f>
        <v>0</v>
      </c>
      <c r="CK2992" s="14">
        <f>Таблица1[[#This Row],[Т9]]-Таблица1[[#This Row],[Т6]]</f>
        <v>0</v>
      </c>
      <c r="CL2992" s="14">
        <f>Таблица1[[#This Row],[Т9]]-Таблица1[[#This Row],[Т5]]</f>
        <v>0</v>
      </c>
      <c r="CM2992" s="14">
        <f>Таблица1[[#This Row],[Т9]]-Таблица1[[#This Row],[Т4]]</f>
        <v>0</v>
      </c>
      <c r="CN2992" s="14">
        <f>Таблица1[[#This Row],[Т9]]-Таблица1[[#This Row],[Т3]]</f>
        <v>0</v>
      </c>
      <c r="CO2992" s="14">
        <f>Таблица1[[#This Row],[Т9]]-Таблица1[[#This Row],[Т2]]</f>
        <v>0</v>
      </c>
      <c r="CP2992" s="14">
        <f>Таблица1[[#This Row],[Т9]]-Таблица1[[#This Row],[Т1]]</f>
        <v>0</v>
      </c>
      <c r="CQ2992" s="14">
        <f>Таблица1[[#This Row],[Т9]]-Таблица1[[#This Row],[угол обхв6]]</f>
        <v>0</v>
      </c>
      <c r="CR2992" s="14">
        <f>Таблица1[[#This Row],[Т9]]-Таблица1[[#This Row],[угол обхв5]]</f>
        <v>0</v>
      </c>
      <c r="CS2992" s="14">
        <f>Таблица1[[#This Row],[Т9]]-Таблица1[[#This Row],[угол обхв4]]</f>
        <v>0</v>
      </c>
      <c r="CT2992" s="14">
        <f>Таблица1[[#This Row],[Lкан_прям, мм]]+Таблица1[[#This Row],[Lкан_дуг, мм]]+Таблица1[[#This Row],[Lкан_леб,мм]]</f>
        <v>0</v>
      </c>
      <c r="CU2992" s="16">
        <f>Таблица1[[#This Row],[Lкан_леб,мм]]</f>
        <v>0</v>
      </c>
      <c r="CV2992" s="14">
        <f>2534431-(Таблица1[[#This Row],[Т23]]+Таблица1[[#This Row],[угол обхв3]])</f>
        <v>2534431</v>
      </c>
      <c r="CW2992" s="50">
        <f>SUM(X2992:AC2992,AD2992:AI2992)-Таблица1[[#This Row],[lподв_min, мм]]</f>
        <v>0</v>
      </c>
      <c r="CX2992" s="17">
        <f>CW3431-Таблица1[[#This Row],[Суммарная длина каната]]</f>
        <v>-2534431</v>
      </c>
    </row>
    <row r="2993" spans="74:102" x14ac:dyDescent="0.25">
      <c r="BV2993" s="14">
        <f>Таблица1[[#This Row],[Lкан_леб,мм]]</f>
        <v>0</v>
      </c>
      <c r="BW2993" s="50">
        <f>Таблица1[[#This Row],[угол обхв4]]+Таблица1[[#This Row],[Lдуг 3,мм]]</f>
        <v>0</v>
      </c>
      <c r="BX2993" s="54">
        <f>Таблица1[[#This Row],[угол обхв5]]+Таблица1[[#This Row],[Y5, мм]]</f>
        <v>0</v>
      </c>
      <c r="BY2993" s="14">
        <f>Таблица1[[#This Row],[угол обхв6]]+Таблица1[[#This Row],[Lдуг 4,мм]]</f>
        <v>0</v>
      </c>
      <c r="BZ2993" s="14">
        <f>Таблица1[[#This Row],[Т1]]+Таблица1[[#This Row],[X6, мм]]</f>
        <v>0</v>
      </c>
      <c r="CA2993" s="14">
        <f>Таблица1[[#This Row],[Т2]]+Таблица1[[#This Row],[Lдуг 5,мм]]</f>
        <v>0</v>
      </c>
      <c r="CB2993" s="14">
        <f>Таблица1[[#This Row],[Т3]]+Таблица1[[#This Row],[Y6, мм]]</f>
        <v>0</v>
      </c>
      <c r="CC2993" s="14">
        <f>Таблица1[[#This Row],[Т4]]+Таблица1[[#This Row],[Lдуг 6,мм]]</f>
        <v>0</v>
      </c>
      <c r="CD2993" s="14">
        <f>Таблица1[[#This Row],[Т5]]+Таблица1[[#This Row],[Lдуг 1,мм]]</f>
        <v>0</v>
      </c>
      <c r="CE2993" s="14">
        <f>Таблица1[[#This Row],[Т6]]+Таблица1[[#This Row],[Lпрям1, мм]]</f>
        <v>0</v>
      </c>
      <c r="CF2993" s="15">
        <f>Таблица1[[#This Row],[Т7]]+Таблица1[[#This Row],[Lдуг 2,мм]]</f>
        <v>0</v>
      </c>
      <c r="CG2993" s="14">
        <f>Таблица1[[#This Row],[Т8]]+Таблица1[[#This Row],[Lпрям2, мм]]</f>
        <v>0</v>
      </c>
      <c r="CH2993" s="14">
        <f>Таблица1[[#This Row],[Т9]]-Таблица1[[#This Row],[Т9]]</f>
        <v>0</v>
      </c>
      <c r="CI2993" s="50">
        <f>Таблица1[[#This Row],[Т9]]-Таблица1[[#This Row],[Т8]]</f>
        <v>0</v>
      </c>
      <c r="CJ2993" s="54">
        <f>Таблица1[[#This Row],[Т9]]-Таблица1[[#This Row],[Т7]]</f>
        <v>0</v>
      </c>
      <c r="CK2993" s="14">
        <f>Таблица1[[#This Row],[Т9]]-Таблица1[[#This Row],[Т6]]</f>
        <v>0</v>
      </c>
      <c r="CL2993" s="14">
        <f>Таблица1[[#This Row],[Т9]]-Таблица1[[#This Row],[Т5]]</f>
        <v>0</v>
      </c>
      <c r="CM2993" s="14">
        <f>Таблица1[[#This Row],[Т9]]-Таблица1[[#This Row],[Т4]]</f>
        <v>0</v>
      </c>
      <c r="CN2993" s="14">
        <f>Таблица1[[#This Row],[Т9]]-Таблица1[[#This Row],[Т3]]</f>
        <v>0</v>
      </c>
      <c r="CO2993" s="14">
        <f>Таблица1[[#This Row],[Т9]]-Таблица1[[#This Row],[Т2]]</f>
        <v>0</v>
      </c>
      <c r="CP2993" s="14">
        <f>Таблица1[[#This Row],[Т9]]-Таблица1[[#This Row],[Т1]]</f>
        <v>0</v>
      </c>
      <c r="CQ2993" s="14">
        <f>Таблица1[[#This Row],[Т9]]-Таблица1[[#This Row],[угол обхв6]]</f>
        <v>0</v>
      </c>
      <c r="CR2993" s="14">
        <f>Таблица1[[#This Row],[Т9]]-Таблица1[[#This Row],[угол обхв5]]</f>
        <v>0</v>
      </c>
      <c r="CS2993" s="14">
        <f>Таблица1[[#This Row],[Т9]]-Таблица1[[#This Row],[угол обхв4]]</f>
        <v>0</v>
      </c>
      <c r="CT2993" s="14">
        <f>Таблица1[[#This Row],[Lкан_прям, мм]]+Таблица1[[#This Row],[Lкан_дуг, мм]]+Таблица1[[#This Row],[Lкан_леб,мм]]</f>
        <v>0</v>
      </c>
      <c r="CU2993" s="16">
        <f>Таблица1[[#This Row],[Lкан_леб,мм]]</f>
        <v>0</v>
      </c>
      <c r="CV2993" s="14">
        <f>2534431-(Таблица1[[#This Row],[Т23]]+Таблица1[[#This Row],[угол обхв3]])</f>
        <v>2534431</v>
      </c>
      <c r="CW2993" s="50">
        <f>SUM(X2993:AC2993,AD2993:AI2993)-Таблица1[[#This Row],[lподв_min, мм]]</f>
        <v>0</v>
      </c>
      <c r="CX2993" s="17">
        <f>CW3432-Таблица1[[#This Row],[Суммарная длина каната]]</f>
        <v>-2534431</v>
      </c>
    </row>
    <row r="2994" spans="74:102" x14ac:dyDescent="0.25">
      <c r="BV2994" s="14">
        <f>Таблица1[[#This Row],[Lкан_леб,мм]]</f>
        <v>0</v>
      </c>
      <c r="BW2994" s="50">
        <f>Таблица1[[#This Row],[угол обхв4]]+Таблица1[[#This Row],[Lдуг 3,мм]]</f>
        <v>0</v>
      </c>
      <c r="BX2994" s="54">
        <f>Таблица1[[#This Row],[угол обхв5]]+Таблица1[[#This Row],[Y5, мм]]</f>
        <v>0</v>
      </c>
      <c r="BY2994" s="14">
        <f>Таблица1[[#This Row],[угол обхв6]]+Таблица1[[#This Row],[Lдуг 4,мм]]</f>
        <v>0</v>
      </c>
      <c r="BZ2994" s="14">
        <f>Таблица1[[#This Row],[Т1]]+Таблица1[[#This Row],[X6, мм]]</f>
        <v>0</v>
      </c>
      <c r="CA2994" s="14">
        <f>Таблица1[[#This Row],[Т2]]+Таблица1[[#This Row],[Lдуг 5,мм]]</f>
        <v>0</v>
      </c>
      <c r="CB2994" s="14">
        <f>Таблица1[[#This Row],[Т3]]+Таблица1[[#This Row],[Y6, мм]]</f>
        <v>0</v>
      </c>
      <c r="CC2994" s="14">
        <f>Таблица1[[#This Row],[Т4]]+Таблица1[[#This Row],[Lдуг 6,мм]]</f>
        <v>0</v>
      </c>
      <c r="CD2994" s="14">
        <f>Таблица1[[#This Row],[Т5]]+Таблица1[[#This Row],[Lдуг 1,мм]]</f>
        <v>0</v>
      </c>
      <c r="CE2994" s="14">
        <f>Таблица1[[#This Row],[Т6]]+Таблица1[[#This Row],[Lпрям1, мм]]</f>
        <v>0</v>
      </c>
      <c r="CF2994" s="15">
        <f>Таблица1[[#This Row],[Т7]]+Таблица1[[#This Row],[Lдуг 2,мм]]</f>
        <v>0</v>
      </c>
      <c r="CG2994" s="14">
        <f>Таблица1[[#This Row],[Т8]]+Таблица1[[#This Row],[Lпрям2, мм]]</f>
        <v>0</v>
      </c>
      <c r="CH2994" s="14">
        <f>Таблица1[[#This Row],[Т9]]-Таблица1[[#This Row],[Т9]]</f>
        <v>0</v>
      </c>
      <c r="CI2994" s="50">
        <f>Таблица1[[#This Row],[Т9]]-Таблица1[[#This Row],[Т8]]</f>
        <v>0</v>
      </c>
      <c r="CJ2994" s="54">
        <f>Таблица1[[#This Row],[Т9]]-Таблица1[[#This Row],[Т7]]</f>
        <v>0</v>
      </c>
      <c r="CK2994" s="14">
        <f>Таблица1[[#This Row],[Т9]]-Таблица1[[#This Row],[Т6]]</f>
        <v>0</v>
      </c>
      <c r="CL2994" s="14">
        <f>Таблица1[[#This Row],[Т9]]-Таблица1[[#This Row],[Т5]]</f>
        <v>0</v>
      </c>
      <c r="CM2994" s="14">
        <f>Таблица1[[#This Row],[Т9]]-Таблица1[[#This Row],[Т4]]</f>
        <v>0</v>
      </c>
      <c r="CN2994" s="14">
        <f>Таблица1[[#This Row],[Т9]]-Таблица1[[#This Row],[Т3]]</f>
        <v>0</v>
      </c>
      <c r="CO2994" s="14">
        <f>Таблица1[[#This Row],[Т9]]-Таблица1[[#This Row],[Т2]]</f>
        <v>0</v>
      </c>
      <c r="CP2994" s="14">
        <f>Таблица1[[#This Row],[Т9]]-Таблица1[[#This Row],[Т1]]</f>
        <v>0</v>
      </c>
      <c r="CQ2994" s="14">
        <f>Таблица1[[#This Row],[Т9]]-Таблица1[[#This Row],[угол обхв6]]</f>
        <v>0</v>
      </c>
      <c r="CR2994" s="14">
        <f>Таблица1[[#This Row],[Т9]]-Таблица1[[#This Row],[угол обхв5]]</f>
        <v>0</v>
      </c>
      <c r="CS2994" s="14">
        <f>Таблица1[[#This Row],[Т9]]-Таблица1[[#This Row],[угол обхв4]]</f>
        <v>0</v>
      </c>
      <c r="CT2994" s="14">
        <f>Таблица1[[#This Row],[Lкан_прям, мм]]+Таблица1[[#This Row],[Lкан_дуг, мм]]+Таблица1[[#This Row],[Lкан_леб,мм]]</f>
        <v>0</v>
      </c>
      <c r="CU2994" s="16">
        <f>Таблица1[[#This Row],[Lкан_леб,мм]]</f>
        <v>0</v>
      </c>
      <c r="CV2994" s="14">
        <f>2534431-(Таблица1[[#This Row],[Т23]]+Таблица1[[#This Row],[угол обхв3]])</f>
        <v>2534431</v>
      </c>
      <c r="CW2994" s="50">
        <f>SUM(X2994:AC2994,AD2994:AI2994)-Таблица1[[#This Row],[lподв_min, мм]]</f>
        <v>0</v>
      </c>
      <c r="CX2994" s="17">
        <f>CW3433-Таблица1[[#This Row],[Суммарная длина каната]]</f>
        <v>-2534431</v>
      </c>
    </row>
    <row r="2995" spans="74:102" x14ac:dyDescent="0.25">
      <c r="BV2995" s="14">
        <f>Таблица1[[#This Row],[Lкан_леб,мм]]</f>
        <v>0</v>
      </c>
      <c r="BW2995" s="50">
        <f>Таблица1[[#This Row],[угол обхв4]]+Таблица1[[#This Row],[Lдуг 3,мм]]</f>
        <v>0</v>
      </c>
      <c r="BX2995" s="54">
        <f>Таблица1[[#This Row],[угол обхв5]]+Таблица1[[#This Row],[Y5, мм]]</f>
        <v>0</v>
      </c>
      <c r="BY2995" s="14">
        <f>Таблица1[[#This Row],[угол обхв6]]+Таблица1[[#This Row],[Lдуг 4,мм]]</f>
        <v>0</v>
      </c>
      <c r="BZ2995" s="14">
        <f>Таблица1[[#This Row],[Т1]]+Таблица1[[#This Row],[X6, мм]]</f>
        <v>0</v>
      </c>
      <c r="CA2995" s="14">
        <f>Таблица1[[#This Row],[Т2]]+Таблица1[[#This Row],[Lдуг 5,мм]]</f>
        <v>0</v>
      </c>
      <c r="CB2995" s="14">
        <f>Таблица1[[#This Row],[Т3]]+Таблица1[[#This Row],[Y6, мм]]</f>
        <v>0</v>
      </c>
      <c r="CC2995" s="14">
        <f>Таблица1[[#This Row],[Т4]]+Таблица1[[#This Row],[Lдуг 6,мм]]</f>
        <v>0</v>
      </c>
      <c r="CD2995" s="14">
        <f>Таблица1[[#This Row],[Т5]]+Таблица1[[#This Row],[Lдуг 1,мм]]</f>
        <v>0</v>
      </c>
      <c r="CE2995" s="14">
        <f>Таблица1[[#This Row],[Т6]]+Таблица1[[#This Row],[Lпрям1, мм]]</f>
        <v>0</v>
      </c>
      <c r="CF2995" s="15">
        <f>Таблица1[[#This Row],[Т7]]+Таблица1[[#This Row],[Lдуг 2,мм]]</f>
        <v>0</v>
      </c>
      <c r="CG2995" s="14">
        <f>Таблица1[[#This Row],[Т8]]+Таблица1[[#This Row],[Lпрям2, мм]]</f>
        <v>0</v>
      </c>
      <c r="CH2995" s="14">
        <f>Таблица1[[#This Row],[Т9]]-Таблица1[[#This Row],[Т9]]</f>
        <v>0</v>
      </c>
      <c r="CI2995" s="50">
        <f>Таблица1[[#This Row],[Т9]]-Таблица1[[#This Row],[Т8]]</f>
        <v>0</v>
      </c>
      <c r="CJ2995" s="54">
        <f>Таблица1[[#This Row],[Т9]]-Таблица1[[#This Row],[Т7]]</f>
        <v>0</v>
      </c>
      <c r="CK2995" s="14">
        <f>Таблица1[[#This Row],[Т9]]-Таблица1[[#This Row],[Т6]]</f>
        <v>0</v>
      </c>
      <c r="CL2995" s="14">
        <f>Таблица1[[#This Row],[Т9]]-Таблица1[[#This Row],[Т5]]</f>
        <v>0</v>
      </c>
      <c r="CM2995" s="14">
        <f>Таблица1[[#This Row],[Т9]]-Таблица1[[#This Row],[Т4]]</f>
        <v>0</v>
      </c>
      <c r="CN2995" s="14">
        <f>Таблица1[[#This Row],[Т9]]-Таблица1[[#This Row],[Т3]]</f>
        <v>0</v>
      </c>
      <c r="CO2995" s="14">
        <f>Таблица1[[#This Row],[Т9]]-Таблица1[[#This Row],[Т2]]</f>
        <v>0</v>
      </c>
      <c r="CP2995" s="14">
        <f>Таблица1[[#This Row],[Т9]]-Таблица1[[#This Row],[Т1]]</f>
        <v>0</v>
      </c>
      <c r="CQ2995" s="14">
        <f>Таблица1[[#This Row],[Т9]]-Таблица1[[#This Row],[угол обхв6]]</f>
        <v>0</v>
      </c>
      <c r="CR2995" s="14">
        <f>Таблица1[[#This Row],[Т9]]-Таблица1[[#This Row],[угол обхв5]]</f>
        <v>0</v>
      </c>
      <c r="CS2995" s="14">
        <f>Таблица1[[#This Row],[Т9]]-Таблица1[[#This Row],[угол обхв4]]</f>
        <v>0</v>
      </c>
      <c r="CT2995" s="14">
        <f>Таблица1[[#This Row],[Lкан_прям, мм]]+Таблица1[[#This Row],[Lкан_дуг, мм]]+Таблица1[[#This Row],[Lкан_леб,мм]]</f>
        <v>0</v>
      </c>
      <c r="CU2995" s="16">
        <f>Таблица1[[#This Row],[Lкан_леб,мм]]</f>
        <v>0</v>
      </c>
      <c r="CV2995" s="14">
        <f>2534431-(Таблица1[[#This Row],[Т23]]+Таблица1[[#This Row],[угол обхв3]])</f>
        <v>2534431</v>
      </c>
      <c r="CW2995" s="50">
        <f>SUM(X2995:AC2995,AD2995:AI2995)-Таблица1[[#This Row],[lподв_min, мм]]</f>
        <v>0</v>
      </c>
      <c r="CX2995" s="17">
        <f>CW3434-Таблица1[[#This Row],[Суммарная длина каната]]</f>
        <v>-2534431</v>
      </c>
    </row>
    <row r="2996" spans="74:102" x14ac:dyDescent="0.25">
      <c r="BV2996" s="14">
        <f>Таблица1[[#This Row],[Lкан_леб,мм]]</f>
        <v>0</v>
      </c>
      <c r="BW2996" s="50">
        <f>Таблица1[[#This Row],[угол обхв4]]+Таблица1[[#This Row],[Lдуг 3,мм]]</f>
        <v>0</v>
      </c>
      <c r="BX2996" s="54">
        <f>Таблица1[[#This Row],[угол обхв5]]+Таблица1[[#This Row],[Y5, мм]]</f>
        <v>0</v>
      </c>
      <c r="BY2996" s="14">
        <f>Таблица1[[#This Row],[угол обхв6]]+Таблица1[[#This Row],[Lдуг 4,мм]]</f>
        <v>0</v>
      </c>
      <c r="BZ2996" s="14">
        <f>Таблица1[[#This Row],[Т1]]+Таблица1[[#This Row],[X6, мм]]</f>
        <v>0</v>
      </c>
      <c r="CA2996" s="14">
        <f>Таблица1[[#This Row],[Т2]]+Таблица1[[#This Row],[Lдуг 5,мм]]</f>
        <v>0</v>
      </c>
      <c r="CB2996" s="14">
        <f>Таблица1[[#This Row],[Т3]]+Таблица1[[#This Row],[Y6, мм]]</f>
        <v>0</v>
      </c>
      <c r="CC2996" s="14">
        <f>Таблица1[[#This Row],[Т4]]+Таблица1[[#This Row],[Lдуг 6,мм]]</f>
        <v>0</v>
      </c>
      <c r="CD2996" s="14">
        <f>Таблица1[[#This Row],[Т5]]+Таблица1[[#This Row],[Lдуг 1,мм]]</f>
        <v>0</v>
      </c>
      <c r="CE2996" s="14">
        <f>Таблица1[[#This Row],[Т6]]+Таблица1[[#This Row],[Lпрям1, мм]]</f>
        <v>0</v>
      </c>
      <c r="CF2996" s="15">
        <f>Таблица1[[#This Row],[Т7]]+Таблица1[[#This Row],[Lдуг 2,мм]]</f>
        <v>0</v>
      </c>
      <c r="CG2996" s="14">
        <f>Таблица1[[#This Row],[Т8]]+Таблица1[[#This Row],[Lпрям2, мм]]</f>
        <v>0</v>
      </c>
      <c r="CH2996" s="14">
        <f>Таблица1[[#This Row],[Т9]]-Таблица1[[#This Row],[Т9]]</f>
        <v>0</v>
      </c>
      <c r="CI2996" s="50">
        <f>Таблица1[[#This Row],[Т9]]-Таблица1[[#This Row],[Т8]]</f>
        <v>0</v>
      </c>
      <c r="CJ2996" s="54">
        <f>Таблица1[[#This Row],[Т9]]-Таблица1[[#This Row],[Т7]]</f>
        <v>0</v>
      </c>
      <c r="CK2996" s="14">
        <f>Таблица1[[#This Row],[Т9]]-Таблица1[[#This Row],[Т6]]</f>
        <v>0</v>
      </c>
      <c r="CL2996" s="14">
        <f>Таблица1[[#This Row],[Т9]]-Таблица1[[#This Row],[Т5]]</f>
        <v>0</v>
      </c>
      <c r="CM2996" s="14">
        <f>Таблица1[[#This Row],[Т9]]-Таблица1[[#This Row],[Т4]]</f>
        <v>0</v>
      </c>
      <c r="CN2996" s="14">
        <f>Таблица1[[#This Row],[Т9]]-Таблица1[[#This Row],[Т3]]</f>
        <v>0</v>
      </c>
      <c r="CO2996" s="14">
        <f>Таблица1[[#This Row],[Т9]]-Таблица1[[#This Row],[Т2]]</f>
        <v>0</v>
      </c>
      <c r="CP2996" s="14">
        <f>Таблица1[[#This Row],[Т9]]-Таблица1[[#This Row],[Т1]]</f>
        <v>0</v>
      </c>
      <c r="CQ2996" s="14">
        <f>Таблица1[[#This Row],[Т9]]-Таблица1[[#This Row],[угол обхв6]]</f>
        <v>0</v>
      </c>
      <c r="CR2996" s="14">
        <f>Таблица1[[#This Row],[Т9]]-Таблица1[[#This Row],[угол обхв5]]</f>
        <v>0</v>
      </c>
      <c r="CS2996" s="14">
        <f>Таблица1[[#This Row],[Т9]]-Таблица1[[#This Row],[угол обхв4]]</f>
        <v>0</v>
      </c>
      <c r="CT2996" s="14">
        <f>Таблица1[[#This Row],[Lкан_прям, мм]]+Таблица1[[#This Row],[Lкан_дуг, мм]]+Таблица1[[#This Row],[Lкан_леб,мм]]</f>
        <v>0</v>
      </c>
      <c r="CU2996" s="16">
        <f>Таблица1[[#This Row],[Lкан_леб,мм]]</f>
        <v>0</v>
      </c>
      <c r="CV2996" s="14">
        <f>2534431-(Таблица1[[#This Row],[Т23]]+Таблица1[[#This Row],[угол обхв3]])</f>
        <v>2534431</v>
      </c>
      <c r="CW2996" s="50">
        <f>SUM(X2996:AC2996,AD2996:AI2996)-Таблица1[[#This Row],[lподв_min, мм]]</f>
        <v>0</v>
      </c>
      <c r="CX2996" s="17">
        <f>CW3435-Таблица1[[#This Row],[Суммарная длина каната]]</f>
        <v>-2534431</v>
      </c>
    </row>
    <row r="2997" spans="74:102" x14ac:dyDescent="0.25">
      <c r="BV2997" s="14">
        <f>Таблица1[[#This Row],[Lкан_леб,мм]]</f>
        <v>0</v>
      </c>
      <c r="BW2997" s="50">
        <f>Таблица1[[#This Row],[угол обхв4]]+Таблица1[[#This Row],[Lдуг 3,мм]]</f>
        <v>0</v>
      </c>
      <c r="BX2997" s="54">
        <f>Таблица1[[#This Row],[угол обхв5]]+Таблица1[[#This Row],[Y5, мм]]</f>
        <v>0</v>
      </c>
      <c r="BY2997" s="14">
        <f>Таблица1[[#This Row],[угол обхв6]]+Таблица1[[#This Row],[Lдуг 4,мм]]</f>
        <v>0</v>
      </c>
      <c r="BZ2997" s="14">
        <f>Таблица1[[#This Row],[Т1]]+Таблица1[[#This Row],[X6, мм]]</f>
        <v>0</v>
      </c>
      <c r="CA2997" s="14">
        <f>Таблица1[[#This Row],[Т2]]+Таблица1[[#This Row],[Lдуг 5,мм]]</f>
        <v>0</v>
      </c>
      <c r="CB2997" s="14">
        <f>Таблица1[[#This Row],[Т3]]+Таблица1[[#This Row],[Y6, мм]]</f>
        <v>0</v>
      </c>
      <c r="CC2997" s="14">
        <f>Таблица1[[#This Row],[Т4]]+Таблица1[[#This Row],[Lдуг 6,мм]]</f>
        <v>0</v>
      </c>
      <c r="CD2997" s="14">
        <f>Таблица1[[#This Row],[Т5]]+Таблица1[[#This Row],[Lдуг 1,мм]]</f>
        <v>0</v>
      </c>
      <c r="CE2997" s="14">
        <f>Таблица1[[#This Row],[Т6]]+Таблица1[[#This Row],[Lпрям1, мм]]</f>
        <v>0</v>
      </c>
      <c r="CF2997" s="15">
        <f>Таблица1[[#This Row],[Т7]]+Таблица1[[#This Row],[Lдуг 2,мм]]</f>
        <v>0</v>
      </c>
      <c r="CG2997" s="14">
        <f>Таблица1[[#This Row],[Т8]]+Таблица1[[#This Row],[Lпрям2, мм]]</f>
        <v>0</v>
      </c>
      <c r="CH2997" s="14">
        <f>Таблица1[[#This Row],[Т9]]-Таблица1[[#This Row],[Т9]]</f>
        <v>0</v>
      </c>
      <c r="CI2997" s="50">
        <f>Таблица1[[#This Row],[Т9]]-Таблица1[[#This Row],[Т8]]</f>
        <v>0</v>
      </c>
      <c r="CJ2997" s="54">
        <f>Таблица1[[#This Row],[Т9]]-Таблица1[[#This Row],[Т7]]</f>
        <v>0</v>
      </c>
      <c r="CK2997" s="14">
        <f>Таблица1[[#This Row],[Т9]]-Таблица1[[#This Row],[Т6]]</f>
        <v>0</v>
      </c>
      <c r="CL2997" s="14">
        <f>Таблица1[[#This Row],[Т9]]-Таблица1[[#This Row],[Т5]]</f>
        <v>0</v>
      </c>
      <c r="CM2997" s="14">
        <f>Таблица1[[#This Row],[Т9]]-Таблица1[[#This Row],[Т4]]</f>
        <v>0</v>
      </c>
      <c r="CN2997" s="14">
        <f>Таблица1[[#This Row],[Т9]]-Таблица1[[#This Row],[Т3]]</f>
        <v>0</v>
      </c>
      <c r="CO2997" s="14">
        <f>Таблица1[[#This Row],[Т9]]-Таблица1[[#This Row],[Т2]]</f>
        <v>0</v>
      </c>
      <c r="CP2997" s="14">
        <f>Таблица1[[#This Row],[Т9]]-Таблица1[[#This Row],[Т1]]</f>
        <v>0</v>
      </c>
      <c r="CQ2997" s="14">
        <f>Таблица1[[#This Row],[Т9]]-Таблица1[[#This Row],[угол обхв6]]</f>
        <v>0</v>
      </c>
      <c r="CR2997" s="14">
        <f>Таблица1[[#This Row],[Т9]]-Таблица1[[#This Row],[угол обхв5]]</f>
        <v>0</v>
      </c>
      <c r="CS2997" s="14">
        <f>Таблица1[[#This Row],[Т9]]-Таблица1[[#This Row],[угол обхв4]]</f>
        <v>0</v>
      </c>
      <c r="CT2997" s="14">
        <f>Таблица1[[#This Row],[Lкан_прям, мм]]+Таблица1[[#This Row],[Lкан_дуг, мм]]+Таблица1[[#This Row],[Lкан_леб,мм]]</f>
        <v>0</v>
      </c>
      <c r="CU2997" s="16">
        <f>Таблица1[[#This Row],[Lкан_леб,мм]]</f>
        <v>0</v>
      </c>
      <c r="CV2997" s="14">
        <f>2534431-(Таблица1[[#This Row],[Т23]]+Таблица1[[#This Row],[угол обхв3]])</f>
        <v>2534431</v>
      </c>
      <c r="CW2997" s="50">
        <f>SUM(X2997:AC2997,AD2997:AI2997)-Таблица1[[#This Row],[lподв_min, мм]]</f>
        <v>0</v>
      </c>
      <c r="CX2997" s="17">
        <f>CW3436-Таблица1[[#This Row],[Суммарная длина каната]]</f>
        <v>-2534431</v>
      </c>
    </row>
    <row r="2998" spans="74:102" x14ac:dyDescent="0.25">
      <c r="BV2998" s="14">
        <f>Таблица1[[#This Row],[Lкан_леб,мм]]</f>
        <v>0</v>
      </c>
      <c r="BW2998" s="50">
        <f>Таблица1[[#This Row],[угол обхв4]]+Таблица1[[#This Row],[Lдуг 3,мм]]</f>
        <v>0</v>
      </c>
      <c r="BX2998" s="54">
        <f>Таблица1[[#This Row],[угол обхв5]]+Таблица1[[#This Row],[Y5, мм]]</f>
        <v>0</v>
      </c>
      <c r="BY2998" s="14">
        <f>Таблица1[[#This Row],[угол обхв6]]+Таблица1[[#This Row],[Lдуг 4,мм]]</f>
        <v>0</v>
      </c>
      <c r="BZ2998" s="14">
        <f>Таблица1[[#This Row],[Т1]]+Таблица1[[#This Row],[X6, мм]]</f>
        <v>0</v>
      </c>
      <c r="CA2998" s="14">
        <f>Таблица1[[#This Row],[Т2]]+Таблица1[[#This Row],[Lдуг 5,мм]]</f>
        <v>0</v>
      </c>
      <c r="CB2998" s="14">
        <f>Таблица1[[#This Row],[Т3]]+Таблица1[[#This Row],[Y6, мм]]</f>
        <v>0</v>
      </c>
      <c r="CC2998" s="14">
        <f>Таблица1[[#This Row],[Т4]]+Таблица1[[#This Row],[Lдуг 6,мм]]</f>
        <v>0</v>
      </c>
      <c r="CD2998" s="14">
        <f>Таблица1[[#This Row],[Т5]]+Таблица1[[#This Row],[Lдуг 1,мм]]</f>
        <v>0</v>
      </c>
      <c r="CE2998" s="14">
        <f>Таблица1[[#This Row],[Т6]]+Таблица1[[#This Row],[Lпрям1, мм]]</f>
        <v>0</v>
      </c>
      <c r="CF2998" s="15">
        <f>Таблица1[[#This Row],[Т7]]+Таблица1[[#This Row],[Lдуг 2,мм]]</f>
        <v>0</v>
      </c>
      <c r="CG2998" s="14">
        <f>Таблица1[[#This Row],[Т8]]+Таблица1[[#This Row],[Lпрям2, мм]]</f>
        <v>0</v>
      </c>
      <c r="CH2998" s="14">
        <f>Таблица1[[#This Row],[Т9]]-Таблица1[[#This Row],[Т9]]</f>
        <v>0</v>
      </c>
      <c r="CI2998" s="50">
        <f>Таблица1[[#This Row],[Т9]]-Таблица1[[#This Row],[Т8]]</f>
        <v>0</v>
      </c>
      <c r="CJ2998" s="54">
        <f>Таблица1[[#This Row],[Т9]]-Таблица1[[#This Row],[Т7]]</f>
        <v>0</v>
      </c>
      <c r="CK2998" s="14">
        <f>Таблица1[[#This Row],[Т9]]-Таблица1[[#This Row],[Т6]]</f>
        <v>0</v>
      </c>
      <c r="CL2998" s="14">
        <f>Таблица1[[#This Row],[Т9]]-Таблица1[[#This Row],[Т5]]</f>
        <v>0</v>
      </c>
      <c r="CM2998" s="14">
        <f>Таблица1[[#This Row],[Т9]]-Таблица1[[#This Row],[Т4]]</f>
        <v>0</v>
      </c>
      <c r="CN2998" s="14">
        <f>Таблица1[[#This Row],[Т9]]-Таблица1[[#This Row],[Т3]]</f>
        <v>0</v>
      </c>
      <c r="CO2998" s="14">
        <f>Таблица1[[#This Row],[Т9]]-Таблица1[[#This Row],[Т2]]</f>
        <v>0</v>
      </c>
      <c r="CP2998" s="14">
        <f>Таблица1[[#This Row],[Т9]]-Таблица1[[#This Row],[Т1]]</f>
        <v>0</v>
      </c>
      <c r="CQ2998" s="14">
        <f>Таблица1[[#This Row],[Т9]]-Таблица1[[#This Row],[угол обхв6]]</f>
        <v>0</v>
      </c>
      <c r="CR2998" s="14">
        <f>Таблица1[[#This Row],[Т9]]-Таблица1[[#This Row],[угол обхв5]]</f>
        <v>0</v>
      </c>
      <c r="CS2998" s="14">
        <f>Таблица1[[#This Row],[Т9]]-Таблица1[[#This Row],[угол обхв4]]</f>
        <v>0</v>
      </c>
      <c r="CT2998" s="14">
        <f>Таблица1[[#This Row],[Lкан_прям, мм]]+Таблица1[[#This Row],[Lкан_дуг, мм]]+Таблица1[[#This Row],[Lкан_леб,мм]]</f>
        <v>0</v>
      </c>
      <c r="CU2998" s="16">
        <f>Таблица1[[#This Row],[Lкан_леб,мм]]</f>
        <v>0</v>
      </c>
      <c r="CV2998" s="14">
        <f>2534431-(Таблица1[[#This Row],[Т23]]+Таблица1[[#This Row],[угол обхв3]])</f>
        <v>2534431</v>
      </c>
      <c r="CW2998" s="50">
        <f>SUM(X2998:AC2998,AD2998:AI2998)-Таблица1[[#This Row],[lподв_min, мм]]</f>
        <v>0</v>
      </c>
      <c r="CX2998" s="17">
        <f>CW3437-Таблица1[[#This Row],[Суммарная длина каната]]</f>
        <v>-2534431</v>
      </c>
    </row>
    <row r="2999" spans="74:102" x14ac:dyDescent="0.25">
      <c r="BV2999" s="14">
        <f>Таблица1[[#This Row],[Lкан_леб,мм]]</f>
        <v>0</v>
      </c>
      <c r="BW2999" s="50">
        <f>Таблица1[[#This Row],[угол обхв4]]+Таблица1[[#This Row],[Lдуг 3,мм]]</f>
        <v>0</v>
      </c>
      <c r="BX2999" s="54">
        <f>Таблица1[[#This Row],[угол обхв5]]+Таблица1[[#This Row],[Y5, мм]]</f>
        <v>0</v>
      </c>
      <c r="BY2999" s="14">
        <f>Таблица1[[#This Row],[угол обхв6]]+Таблица1[[#This Row],[Lдуг 4,мм]]</f>
        <v>0</v>
      </c>
      <c r="BZ2999" s="14">
        <f>Таблица1[[#This Row],[Т1]]+Таблица1[[#This Row],[X6, мм]]</f>
        <v>0</v>
      </c>
      <c r="CA2999" s="14">
        <f>Таблица1[[#This Row],[Т2]]+Таблица1[[#This Row],[Lдуг 5,мм]]</f>
        <v>0</v>
      </c>
      <c r="CB2999" s="14">
        <f>Таблица1[[#This Row],[Т3]]+Таблица1[[#This Row],[Y6, мм]]</f>
        <v>0</v>
      </c>
      <c r="CC2999" s="14">
        <f>Таблица1[[#This Row],[Т4]]+Таблица1[[#This Row],[Lдуг 6,мм]]</f>
        <v>0</v>
      </c>
      <c r="CD2999" s="14">
        <f>Таблица1[[#This Row],[Т5]]+Таблица1[[#This Row],[Lдуг 1,мм]]</f>
        <v>0</v>
      </c>
      <c r="CE2999" s="14">
        <f>Таблица1[[#This Row],[Т6]]+Таблица1[[#This Row],[Lпрям1, мм]]</f>
        <v>0</v>
      </c>
      <c r="CF2999" s="15">
        <f>Таблица1[[#This Row],[Т7]]+Таблица1[[#This Row],[Lдуг 2,мм]]</f>
        <v>0</v>
      </c>
      <c r="CG2999" s="14">
        <f>Таблица1[[#This Row],[Т8]]+Таблица1[[#This Row],[Lпрям2, мм]]</f>
        <v>0</v>
      </c>
      <c r="CH2999" s="14">
        <f>Таблица1[[#This Row],[Т9]]-Таблица1[[#This Row],[Т9]]</f>
        <v>0</v>
      </c>
      <c r="CI2999" s="50">
        <f>Таблица1[[#This Row],[Т9]]-Таблица1[[#This Row],[Т8]]</f>
        <v>0</v>
      </c>
      <c r="CJ2999" s="54">
        <f>Таблица1[[#This Row],[Т9]]-Таблица1[[#This Row],[Т7]]</f>
        <v>0</v>
      </c>
      <c r="CK2999" s="14">
        <f>Таблица1[[#This Row],[Т9]]-Таблица1[[#This Row],[Т6]]</f>
        <v>0</v>
      </c>
      <c r="CL2999" s="14">
        <f>Таблица1[[#This Row],[Т9]]-Таблица1[[#This Row],[Т5]]</f>
        <v>0</v>
      </c>
      <c r="CM2999" s="14">
        <f>Таблица1[[#This Row],[Т9]]-Таблица1[[#This Row],[Т4]]</f>
        <v>0</v>
      </c>
      <c r="CN2999" s="14">
        <f>Таблица1[[#This Row],[Т9]]-Таблица1[[#This Row],[Т3]]</f>
        <v>0</v>
      </c>
      <c r="CO2999" s="14">
        <f>Таблица1[[#This Row],[Т9]]-Таблица1[[#This Row],[Т2]]</f>
        <v>0</v>
      </c>
      <c r="CP2999" s="14">
        <f>Таблица1[[#This Row],[Т9]]-Таблица1[[#This Row],[Т1]]</f>
        <v>0</v>
      </c>
      <c r="CQ2999" s="14">
        <f>Таблица1[[#This Row],[Т9]]-Таблица1[[#This Row],[угол обхв6]]</f>
        <v>0</v>
      </c>
      <c r="CR2999" s="14">
        <f>Таблица1[[#This Row],[Т9]]-Таблица1[[#This Row],[угол обхв5]]</f>
        <v>0</v>
      </c>
      <c r="CS2999" s="14">
        <f>Таблица1[[#This Row],[Т9]]-Таблица1[[#This Row],[угол обхв4]]</f>
        <v>0</v>
      </c>
      <c r="CT2999" s="14">
        <f>Таблица1[[#This Row],[Lкан_прям, мм]]+Таблица1[[#This Row],[Lкан_дуг, мм]]+Таблица1[[#This Row],[Lкан_леб,мм]]</f>
        <v>0</v>
      </c>
      <c r="CU2999" s="16">
        <f>Таблица1[[#This Row],[Lкан_леб,мм]]</f>
        <v>0</v>
      </c>
      <c r="CV2999" s="14">
        <f>2534431-(Таблица1[[#This Row],[Т23]]+Таблица1[[#This Row],[угол обхв3]])</f>
        <v>2534431</v>
      </c>
      <c r="CW2999" s="50">
        <f>SUM(X2999:AC2999,AD2999:AI2999)-Таблица1[[#This Row],[lподв_min, мм]]</f>
        <v>0</v>
      </c>
      <c r="CX2999" s="17">
        <f>CW3438-Таблица1[[#This Row],[Суммарная длина каната]]</f>
        <v>-2534431</v>
      </c>
    </row>
    <row r="3000" spans="74:102" x14ac:dyDescent="0.25">
      <c r="BV3000" s="14">
        <f>Таблица1[[#This Row],[Lкан_леб,мм]]</f>
        <v>0</v>
      </c>
      <c r="BW3000" s="50">
        <f>Таблица1[[#This Row],[угол обхв4]]+Таблица1[[#This Row],[Lдуг 3,мм]]</f>
        <v>0</v>
      </c>
      <c r="BX3000" s="54">
        <f>Таблица1[[#This Row],[угол обхв5]]+Таблица1[[#This Row],[Y5, мм]]</f>
        <v>0</v>
      </c>
      <c r="BY3000" s="14">
        <f>Таблица1[[#This Row],[угол обхв6]]+Таблица1[[#This Row],[Lдуг 4,мм]]</f>
        <v>0</v>
      </c>
      <c r="BZ3000" s="14">
        <f>Таблица1[[#This Row],[Т1]]+Таблица1[[#This Row],[X6, мм]]</f>
        <v>0</v>
      </c>
      <c r="CA3000" s="14">
        <f>Таблица1[[#This Row],[Т2]]+Таблица1[[#This Row],[Lдуг 5,мм]]</f>
        <v>0</v>
      </c>
      <c r="CB3000" s="14">
        <f>Таблица1[[#This Row],[Т3]]+Таблица1[[#This Row],[Y6, мм]]</f>
        <v>0</v>
      </c>
      <c r="CC3000" s="14">
        <f>Таблица1[[#This Row],[Т4]]+Таблица1[[#This Row],[Lдуг 6,мм]]</f>
        <v>0</v>
      </c>
      <c r="CD3000" s="14">
        <f>Таблица1[[#This Row],[Т5]]+Таблица1[[#This Row],[Lдуг 1,мм]]</f>
        <v>0</v>
      </c>
      <c r="CE3000" s="14">
        <f>Таблица1[[#This Row],[Т6]]+Таблица1[[#This Row],[Lпрям1, мм]]</f>
        <v>0</v>
      </c>
      <c r="CF3000" s="15">
        <f>Таблица1[[#This Row],[Т7]]+Таблица1[[#This Row],[Lдуг 2,мм]]</f>
        <v>0</v>
      </c>
      <c r="CG3000" s="14">
        <f>Таблица1[[#This Row],[Т8]]+Таблица1[[#This Row],[Lпрям2, мм]]</f>
        <v>0</v>
      </c>
      <c r="CH3000" s="14">
        <f>Таблица1[[#This Row],[Т9]]-Таблица1[[#This Row],[Т9]]</f>
        <v>0</v>
      </c>
      <c r="CI3000" s="50">
        <f>Таблица1[[#This Row],[Т9]]-Таблица1[[#This Row],[Т8]]</f>
        <v>0</v>
      </c>
      <c r="CJ3000" s="54">
        <f>Таблица1[[#This Row],[Т9]]-Таблица1[[#This Row],[Т7]]</f>
        <v>0</v>
      </c>
      <c r="CK3000" s="14">
        <f>Таблица1[[#This Row],[Т9]]-Таблица1[[#This Row],[Т6]]</f>
        <v>0</v>
      </c>
      <c r="CL3000" s="14">
        <f>Таблица1[[#This Row],[Т9]]-Таблица1[[#This Row],[Т5]]</f>
        <v>0</v>
      </c>
      <c r="CM3000" s="14">
        <f>Таблица1[[#This Row],[Т9]]-Таблица1[[#This Row],[Т4]]</f>
        <v>0</v>
      </c>
      <c r="CN3000" s="14">
        <f>Таблица1[[#This Row],[Т9]]-Таблица1[[#This Row],[Т3]]</f>
        <v>0</v>
      </c>
      <c r="CO3000" s="14">
        <f>Таблица1[[#This Row],[Т9]]-Таблица1[[#This Row],[Т2]]</f>
        <v>0</v>
      </c>
      <c r="CP3000" s="14">
        <f>Таблица1[[#This Row],[Т9]]-Таблица1[[#This Row],[Т1]]</f>
        <v>0</v>
      </c>
      <c r="CQ3000" s="14">
        <f>Таблица1[[#This Row],[Т9]]-Таблица1[[#This Row],[угол обхв6]]</f>
        <v>0</v>
      </c>
      <c r="CR3000" s="14">
        <f>Таблица1[[#This Row],[Т9]]-Таблица1[[#This Row],[угол обхв5]]</f>
        <v>0</v>
      </c>
      <c r="CS3000" s="14">
        <f>Таблица1[[#This Row],[Т9]]-Таблица1[[#This Row],[угол обхв4]]</f>
        <v>0</v>
      </c>
      <c r="CT3000" s="14">
        <f>Таблица1[[#This Row],[Lкан_прям, мм]]+Таблица1[[#This Row],[Lкан_дуг, мм]]+Таблица1[[#This Row],[Lкан_леб,мм]]</f>
        <v>0</v>
      </c>
      <c r="CU3000" s="16">
        <f>Таблица1[[#This Row],[Lкан_леб,мм]]</f>
        <v>0</v>
      </c>
      <c r="CV3000" s="14">
        <f>2534431-(Таблица1[[#This Row],[Т23]]+Таблица1[[#This Row],[угол обхв3]])</f>
        <v>2534431</v>
      </c>
      <c r="CW3000" s="50">
        <f>SUM(X3000:AC3000,AD3000:AI3000)-Таблица1[[#This Row],[lподв_min, мм]]</f>
        <v>0</v>
      </c>
      <c r="CX3000" s="17">
        <f>CW3439-Таблица1[[#This Row],[Суммарная длина каната]]</f>
        <v>-2534431</v>
      </c>
    </row>
    <row r="3001" spans="74:102" x14ac:dyDescent="0.25">
      <c r="BV3001" s="14">
        <f>Таблица1[[#This Row],[Lкан_леб,мм]]</f>
        <v>0</v>
      </c>
      <c r="BW3001" s="50">
        <f>Таблица1[[#This Row],[угол обхв4]]+Таблица1[[#This Row],[Lдуг 3,мм]]</f>
        <v>0</v>
      </c>
      <c r="BX3001" s="54">
        <f>Таблица1[[#This Row],[угол обхв5]]+Таблица1[[#This Row],[Y5, мм]]</f>
        <v>0</v>
      </c>
      <c r="BY3001" s="14">
        <f>Таблица1[[#This Row],[угол обхв6]]+Таблица1[[#This Row],[Lдуг 4,мм]]</f>
        <v>0</v>
      </c>
      <c r="BZ3001" s="14">
        <f>Таблица1[[#This Row],[Т1]]+Таблица1[[#This Row],[X6, мм]]</f>
        <v>0</v>
      </c>
      <c r="CA3001" s="14">
        <f>Таблица1[[#This Row],[Т2]]+Таблица1[[#This Row],[Lдуг 5,мм]]</f>
        <v>0</v>
      </c>
      <c r="CB3001" s="14">
        <f>Таблица1[[#This Row],[Т3]]+Таблица1[[#This Row],[Y6, мм]]</f>
        <v>0</v>
      </c>
      <c r="CC3001" s="14">
        <f>Таблица1[[#This Row],[Т4]]+Таблица1[[#This Row],[Lдуг 6,мм]]</f>
        <v>0</v>
      </c>
      <c r="CD3001" s="14">
        <f>Таблица1[[#This Row],[Т5]]+Таблица1[[#This Row],[Lдуг 1,мм]]</f>
        <v>0</v>
      </c>
      <c r="CE3001" s="14">
        <f>Таблица1[[#This Row],[Т6]]+Таблица1[[#This Row],[Lпрям1, мм]]</f>
        <v>0</v>
      </c>
      <c r="CF3001" s="15">
        <f>Таблица1[[#This Row],[Т7]]+Таблица1[[#This Row],[Lдуг 2,мм]]</f>
        <v>0</v>
      </c>
      <c r="CG3001" s="14">
        <f>Таблица1[[#This Row],[Т8]]+Таблица1[[#This Row],[Lпрям2, мм]]</f>
        <v>0</v>
      </c>
      <c r="CH3001" s="14">
        <f>Таблица1[[#This Row],[Т9]]-Таблица1[[#This Row],[Т9]]</f>
        <v>0</v>
      </c>
      <c r="CI3001" s="50">
        <f>Таблица1[[#This Row],[Т9]]-Таблица1[[#This Row],[Т8]]</f>
        <v>0</v>
      </c>
      <c r="CJ3001" s="54">
        <f>Таблица1[[#This Row],[Т9]]-Таблица1[[#This Row],[Т7]]</f>
        <v>0</v>
      </c>
      <c r="CK3001" s="14">
        <f>Таблица1[[#This Row],[Т9]]-Таблица1[[#This Row],[Т6]]</f>
        <v>0</v>
      </c>
      <c r="CL3001" s="14">
        <f>Таблица1[[#This Row],[Т9]]-Таблица1[[#This Row],[Т5]]</f>
        <v>0</v>
      </c>
      <c r="CM3001" s="14">
        <f>Таблица1[[#This Row],[Т9]]-Таблица1[[#This Row],[Т4]]</f>
        <v>0</v>
      </c>
      <c r="CN3001" s="14">
        <f>Таблица1[[#This Row],[Т9]]-Таблица1[[#This Row],[Т3]]</f>
        <v>0</v>
      </c>
      <c r="CO3001" s="14">
        <f>Таблица1[[#This Row],[Т9]]-Таблица1[[#This Row],[Т2]]</f>
        <v>0</v>
      </c>
      <c r="CP3001" s="14">
        <f>Таблица1[[#This Row],[Т9]]-Таблица1[[#This Row],[Т1]]</f>
        <v>0</v>
      </c>
      <c r="CQ3001" s="14">
        <f>Таблица1[[#This Row],[Т9]]-Таблица1[[#This Row],[угол обхв6]]</f>
        <v>0</v>
      </c>
      <c r="CR3001" s="14">
        <f>Таблица1[[#This Row],[Т9]]-Таблица1[[#This Row],[угол обхв5]]</f>
        <v>0</v>
      </c>
      <c r="CS3001" s="14">
        <f>Таблица1[[#This Row],[Т9]]-Таблица1[[#This Row],[угол обхв4]]</f>
        <v>0</v>
      </c>
      <c r="CT3001" s="14">
        <f>Таблица1[[#This Row],[Lкан_прям, мм]]+Таблица1[[#This Row],[Lкан_дуг, мм]]+Таблица1[[#This Row],[Lкан_леб,мм]]</f>
        <v>0</v>
      </c>
      <c r="CU3001" s="16">
        <f>Таблица1[[#This Row],[Lкан_леб,мм]]</f>
        <v>0</v>
      </c>
      <c r="CV3001" s="14">
        <f>2534431-(Таблица1[[#This Row],[Т23]]+Таблица1[[#This Row],[угол обхв3]])</f>
        <v>2534431</v>
      </c>
      <c r="CW3001" s="50">
        <f>SUM(X3001:AC3001,AD3001:AI3001)-Таблица1[[#This Row],[lподв_min, мм]]</f>
        <v>0</v>
      </c>
      <c r="CX3001" s="17">
        <f>CW3440-Таблица1[[#This Row],[Суммарная длина каната]]</f>
        <v>-2534431</v>
      </c>
    </row>
    <row r="3002" spans="74:102" x14ac:dyDescent="0.25">
      <c r="BV3002" s="14">
        <f>Таблица1[[#This Row],[Lкан_леб,мм]]</f>
        <v>0</v>
      </c>
      <c r="BW3002" s="50">
        <f>Таблица1[[#This Row],[угол обхв4]]+Таблица1[[#This Row],[Lдуг 3,мм]]</f>
        <v>0</v>
      </c>
      <c r="BX3002" s="54">
        <f>Таблица1[[#This Row],[угол обхв5]]+Таблица1[[#This Row],[Y5, мм]]</f>
        <v>0</v>
      </c>
      <c r="BY3002" s="14">
        <f>Таблица1[[#This Row],[угол обхв6]]+Таблица1[[#This Row],[Lдуг 4,мм]]</f>
        <v>0</v>
      </c>
      <c r="BZ3002" s="14">
        <f>Таблица1[[#This Row],[Т1]]+Таблица1[[#This Row],[X6, мм]]</f>
        <v>0</v>
      </c>
      <c r="CA3002" s="14">
        <f>Таблица1[[#This Row],[Т2]]+Таблица1[[#This Row],[Lдуг 5,мм]]</f>
        <v>0</v>
      </c>
      <c r="CB3002" s="14">
        <f>Таблица1[[#This Row],[Т3]]+Таблица1[[#This Row],[Y6, мм]]</f>
        <v>0</v>
      </c>
      <c r="CC3002" s="14">
        <f>Таблица1[[#This Row],[Т4]]+Таблица1[[#This Row],[Lдуг 6,мм]]</f>
        <v>0</v>
      </c>
      <c r="CD3002" s="14">
        <f>Таблица1[[#This Row],[Т5]]+Таблица1[[#This Row],[Lдуг 1,мм]]</f>
        <v>0</v>
      </c>
      <c r="CE3002" s="14">
        <f>Таблица1[[#This Row],[Т6]]+Таблица1[[#This Row],[Lпрям1, мм]]</f>
        <v>0</v>
      </c>
      <c r="CF3002" s="15">
        <f>Таблица1[[#This Row],[Т7]]+Таблица1[[#This Row],[Lдуг 2,мм]]</f>
        <v>0</v>
      </c>
      <c r="CG3002" s="14">
        <f>Таблица1[[#This Row],[Т8]]+Таблица1[[#This Row],[Lпрям2, мм]]</f>
        <v>0</v>
      </c>
      <c r="CH3002" s="14">
        <f>Таблица1[[#This Row],[Т9]]-Таблица1[[#This Row],[Т9]]</f>
        <v>0</v>
      </c>
      <c r="CI3002" s="50">
        <f>Таблица1[[#This Row],[Т9]]-Таблица1[[#This Row],[Т8]]</f>
        <v>0</v>
      </c>
      <c r="CJ3002" s="54">
        <f>Таблица1[[#This Row],[Т9]]-Таблица1[[#This Row],[Т7]]</f>
        <v>0</v>
      </c>
      <c r="CK3002" s="14">
        <f>Таблица1[[#This Row],[Т9]]-Таблица1[[#This Row],[Т6]]</f>
        <v>0</v>
      </c>
      <c r="CL3002" s="14">
        <f>Таблица1[[#This Row],[Т9]]-Таблица1[[#This Row],[Т5]]</f>
        <v>0</v>
      </c>
      <c r="CM3002" s="14">
        <f>Таблица1[[#This Row],[Т9]]-Таблица1[[#This Row],[Т4]]</f>
        <v>0</v>
      </c>
      <c r="CN3002" s="14">
        <f>Таблица1[[#This Row],[Т9]]-Таблица1[[#This Row],[Т3]]</f>
        <v>0</v>
      </c>
      <c r="CO3002" s="14">
        <f>Таблица1[[#This Row],[Т9]]-Таблица1[[#This Row],[Т2]]</f>
        <v>0</v>
      </c>
      <c r="CP3002" s="14">
        <f>Таблица1[[#This Row],[Т9]]-Таблица1[[#This Row],[Т1]]</f>
        <v>0</v>
      </c>
      <c r="CQ3002" s="14">
        <f>Таблица1[[#This Row],[Т9]]-Таблица1[[#This Row],[угол обхв6]]</f>
        <v>0</v>
      </c>
      <c r="CR3002" s="14">
        <f>Таблица1[[#This Row],[Т9]]-Таблица1[[#This Row],[угол обхв5]]</f>
        <v>0</v>
      </c>
      <c r="CS3002" s="14">
        <f>Таблица1[[#This Row],[Т9]]-Таблица1[[#This Row],[угол обхв4]]</f>
        <v>0</v>
      </c>
      <c r="CT3002" s="14">
        <f>Таблица1[[#This Row],[Lкан_прям, мм]]+Таблица1[[#This Row],[Lкан_дуг, мм]]+Таблица1[[#This Row],[Lкан_леб,мм]]</f>
        <v>0</v>
      </c>
      <c r="CU3002" s="16">
        <f>Таблица1[[#This Row],[Lкан_леб,мм]]</f>
        <v>0</v>
      </c>
      <c r="CV3002" s="14">
        <f>2534431-(Таблица1[[#This Row],[Т23]]+Таблица1[[#This Row],[угол обхв3]])</f>
        <v>2534431</v>
      </c>
      <c r="CW3002" s="50">
        <f>SUM(X3002:AC3002,AD3002:AI3002)-Таблица1[[#This Row],[lподв_min, мм]]</f>
        <v>0</v>
      </c>
      <c r="CX3002" s="17">
        <f>CW3441-Таблица1[[#This Row],[Суммарная длина каната]]</f>
        <v>-2534431</v>
      </c>
    </row>
    <row r="3003" spans="74:102" x14ac:dyDescent="0.25">
      <c r="BV3003" s="14">
        <f>Таблица1[[#This Row],[Lкан_леб,мм]]</f>
        <v>0</v>
      </c>
      <c r="BW3003" s="50">
        <f>Таблица1[[#This Row],[угол обхв4]]+Таблица1[[#This Row],[Lдуг 3,мм]]</f>
        <v>0</v>
      </c>
      <c r="BX3003" s="54">
        <f>Таблица1[[#This Row],[угол обхв5]]+Таблица1[[#This Row],[Y5, мм]]</f>
        <v>0</v>
      </c>
      <c r="BY3003" s="14">
        <f>Таблица1[[#This Row],[угол обхв6]]+Таблица1[[#This Row],[Lдуг 4,мм]]</f>
        <v>0</v>
      </c>
      <c r="BZ3003" s="14">
        <f>Таблица1[[#This Row],[Т1]]+Таблица1[[#This Row],[X6, мм]]</f>
        <v>0</v>
      </c>
      <c r="CA3003" s="14">
        <f>Таблица1[[#This Row],[Т2]]+Таблица1[[#This Row],[Lдуг 5,мм]]</f>
        <v>0</v>
      </c>
      <c r="CB3003" s="14">
        <f>Таблица1[[#This Row],[Т3]]+Таблица1[[#This Row],[Y6, мм]]</f>
        <v>0</v>
      </c>
      <c r="CC3003" s="14">
        <f>Таблица1[[#This Row],[Т4]]+Таблица1[[#This Row],[Lдуг 6,мм]]</f>
        <v>0</v>
      </c>
      <c r="CD3003" s="14">
        <f>Таблица1[[#This Row],[Т5]]+Таблица1[[#This Row],[Lдуг 1,мм]]</f>
        <v>0</v>
      </c>
      <c r="CE3003" s="14">
        <f>Таблица1[[#This Row],[Т6]]+Таблица1[[#This Row],[Lпрям1, мм]]</f>
        <v>0</v>
      </c>
      <c r="CF3003" s="15">
        <f>Таблица1[[#This Row],[Т7]]+Таблица1[[#This Row],[Lдуг 2,мм]]</f>
        <v>0</v>
      </c>
      <c r="CG3003" s="14">
        <f>Таблица1[[#This Row],[Т8]]+Таблица1[[#This Row],[Lпрям2, мм]]</f>
        <v>0</v>
      </c>
      <c r="CH3003" s="14">
        <f>Таблица1[[#This Row],[Т9]]-Таблица1[[#This Row],[Т9]]</f>
        <v>0</v>
      </c>
      <c r="CI3003" s="50">
        <f>Таблица1[[#This Row],[Т9]]-Таблица1[[#This Row],[Т8]]</f>
        <v>0</v>
      </c>
      <c r="CJ3003" s="54">
        <f>Таблица1[[#This Row],[Т9]]-Таблица1[[#This Row],[Т7]]</f>
        <v>0</v>
      </c>
      <c r="CK3003" s="14">
        <f>Таблица1[[#This Row],[Т9]]-Таблица1[[#This Row],[Т6]]</f>
        <v>0</v>
      </c>
      <c r="CL3003" s="14">
        <f>Таблица1[[#This Row],[Т9]]-Таблица1[[#This Row],[Т5]]</f>
        <v>0</v>
      </c>
      <c r="CM3003" s="14">
        <f>Таблица1[[#This Row],[Т9]]-Таблица1[[#This Row],[Т4]]</f>
        <v>0</v>
      </c>
      <c r="CN3003" s="14">
        <f>Таблица1[[#This Row],[Т9]]-Таблица1[[#This Row],[Т3]]</f>
        <v>0</v>
      </c>
      <c r="CO3003" s="14">
        <f>Таблица1[[#This Row],[Т9]]-Таблица1[[#This Row],[Т2]]</f>
        <v>0</v>
      </c>
      <c r="CP3003" s="14">
        <f>Таблица1[[#This Row],[Т9]]-Таблица1[[#This Row],[Т1]]</f>
        <v>0</v>
      </c>
      <c r="CQ3003" s="14">
        <f>Таблица1[[#This Row],[Т9]]-Таблица1[[#This Row],[угол обхв6]]</f>
        <v>0</v>
      </c>
      <c r="CR3003" s="14">
        <f>Таблица1[[#This Row],[Т9]]-Таблица1[[#This Row],[угол обхв5]]</f>
        <v>0</v>
      </c>
      <c r="CS3003" s="14">
        <f>Таблица1[[#This Row],[Т9]]-Таблица1[[#This Row],[угол обхв4]]</f>
        <v>0</v>
      </c>
      <c r="CT3003" s="14">
        <f>Таблица1[[#This Row],[Lкан_прям, мм]]+Таблица1[[#This Row],[Lкан_дуг, мм]]+Таблица1[[#This Row],[Lкан_леб,мм]]</f>
        <v>0</v>
      </c>
      <c r="CU3003" s="16">
        <f>Таблица1[[#This Row],[Lкан_леб,мм]]</f>
        <v>0</v>
      </c>
      <c r="CV3003" s="14">
        <f>2534431-(Таблица1[[#This Row],[Т23]]+Таблица1[[#This Row],[угол обхв3]])</f>
        <v>2534431</v>
      </c>
      <c r="CW3003" s="50">
        <f>SUM(X3003:AC3003,AD3003:AI3003)-Таблица1[[#This Row],[lподв_min, мм]]</f>
        <v>0</v>
      </c>
      <c r="CX3003" s="17">
        <f>CW3442-Таблица1[[#This Row],[Суммарная длина каната]]</f>
        <v>-2534431</v>
      </c>
    </row>
    <row r="3004" spans="74:102" x14ac:dyDescent="0.25">
      <c r="BV3004" s="14">
        <f>Таблица1[[#This Row],[Lкан_леб,мм]]</f>
        <v>0</v>
      </c>
      <c r="BW3004" s="50">
        <f>Таблица1[[#This Row],[угол обхв4]]+Таблица1[[#This Row],[Lдуг 3,мм]]</f>
        <v>0</v>
      </c>
      <c r="BX3004" s="54">
        <f>Таблица1[[#This Row],[угол обхв5]]+Таблица1[[#This Row],[Y5, мм]]</f>
        <v>0</v>
      </c>
      <c r="BY3004" s="14">
        <f>Таблица1[[#This Row],[угол обхв6]]+Таблица1[[#This Row],[Lдуг 4,мм]]</f>
        <v>0</v>
      </c>
      <c r="BZ3004" s="14">
        <f>Таблица1[[#This Row],[Т1]]+Таблица1[[#This Row],[X6, мм]]</f>
        <v>0</v>
      </c>
      <c r="CA3004" s="14">
        <f>Таблица1[[#This Row],[Т2]]+Таблица1[[#This Row],[Lдуг 5,мм]]</f>
        <v>0</v>
      </c>
      <c r="CB3004" s="14">
        <f>Таблица1[[#This Row],[Т3]]+Таблица1[[#This Row],[Y6, мм]]</f>
        <v>0</v>
      </c>
      <c r="CC3004" s="14">
        <f>Таблица1[[#This Row],[Т4]]+Таблица1[[#This Row],[Lдуг 6,мм]]</f>
        <v>0</v>
      </c>
      <c r="CD3004" s="14">
        <f>Таблица1[[#This Row],[Т5]]+Таблица1[[#This Row],[Lдуг 1,мм]]</f>
        <v>0</v>
      </c>
      <c r="CE3004" s="14">
        <f>Таблица1[[#This Row],[Т6]]+Таблица1[[#This Row],[Lпрям1, мм]]</f>
        <v>0</v>
      </c>
      <c r="CF3004" s="15">
        <f>Таблица1[[#This Row],[Т7]]+Таблица1[[#This Row],[Lдуг 2,мм]]</f>
        <v>0</v>
      </c>
      <c r="CG3004" s="14">
        <f>Таблица1[[#This Row],[Т8]]+Таблица1[[#This Row],[Lпрям2, мм]]</f>
        <v>0</v>
      </c>
      <c r="CH3004" s="14">
        <f>Таблица1[[#This Row],[Т9]]-Таблица1[[#This Row],[Т9]]</f>
        <v>0</v>
      </c>
      <c r="CI3004" s="50">
        <f>Таблица1[[#This Row],[Т9]]-Таблица1[[#This Row],[Т8]]</f>
        <v>0</v>
      </c>
      <c r="CJ3004" s="54">
        <f>Таблица1[[#This Row],[Т9]]-Таблица1[[#This Row],[Т7]]</f>
        <v>0</v>
      </c>
      <c r="CK3004" s="14">
        <f>Таблица1[[#This Row],[Т9]]-Таблица1[[#This Row],[Т6]]</f>
        <v>0</v>
      </c>
      <c r="CL3004" s="14">
        <f>Таблица1[[#This Row],[Т9]]-Таблица1[[#This Row],[Т5]]</f>
        <v>0</v>
      </c>
      <c r="CM3004" s="14">
        <f>Таблица1[[#This Row],[Т9]]-Таблица1[[#This Row],[Т4]]</f>
        <v>0</v>
      </c>
      <c r="CN3004" s="14">
        <f>Таблица1[[#This Row],[Т9]]-Таблица1[[#This Row],[Т3]]</f>
        <v>0</v>
      </c>
      <c r="CO3004" s="14">
        <f>Таблица1[[#This Row],[Т9]]-Таблица1[[#This Row],[Т2]]</f>
        <v>0</v>
      </c>
      <c r="CP3004" s="14">
        <f>Таблица1[[#This Row],[Т9]]-Таблица1[[#This Row],[Т1]]</f>
        <v>0</v>
      </c>
      <c r="CQ3004" s="14">
        <f>Таблица1[[#This Row],[Т9]]-Таблица1[[#This Row],[угол обхв6]]</f>
        <v>0</v>
      </c>
      <c r="CR3004" s="14">
        <f>Таблица1[[#This Row],[Т9]]-Таблица1[[#This Row],[угол обхв5]]</f>
        <v>0</v>
      </c>
      <c r="CS3004" s="14">
        <f>Таблица1[[#This Row],[Т9]]-Таблица1[[#This Row],[угол обхв4]]</f>
        <v>0</v>
      </c>
      <c r="CT3004" s="14">
        <f>Таблица1[[#This Row],[Lкан_прям, мм]]+Таблица1[[#This Row],[Lкан_дуг, мм]]+Таблица1[[#This Row],[Lкан_леб,мм]]</f>
        <v>0</v>
      </c>
      <c r="CU3004" s="16">
        <f>Таблица1[[#This Row],[Lкан_леб,мм]]</f>
        <v>0</v>
      </c>
      <c r="CV3004" s="14">
        <f>2534431-(Таблица1[[#This Row],[Т23]]+Таблица1[[#This Row],[угол обхв3]])</f>
        <v>2534431</v>
      </c>
      <c r="CW3004" s="50">
        <f>SUM(X3004:AC3004,AD3004:AI3004)-Таблица1[[#This Row],[lподв_min, мм]]</f>
        <v>0</v>
      </c>
      <c r="CX3004" s="17">
        <f>CW3443-Таблица1[[#This Row],[Суммарная длина каната]]</f>
        <v>-2534431</v>
      </c>
    </row>
    <row r="3005" spans="74:102" x14ac:dyDescent="0.25">
      <c r="BV3005" s="14">
        <f>Таблица1[[#This Row],[Lкан_леб,мм]]</f>
        <v>0</v>
      </c>
      <c r="BW3005" s="50">
        <f>Таблица1[[#This Row],[угол обхв4]]+Таблица1[[#This Row],[Lдуг 3,мм]]</f>
        <v>0</v>
      </c>
      <c r="BX3005" s="54">
        <f>Таблица1[[#This Row],[угол обхв5]]+Таблица1[[#This Row],[Y5, мм]]</f>
        <v>0</v>
      </c>
      <c r="BY3005" s="14">
        <f>Таблица1[[#This Row],[угол обхв6]]+Таблица1[[#This Row],[Lдуг 4,мм]]</f>
        <v>0</v>
      </c>
      <c r="BZ3005" s="14">
        <f>Таблица1[[#This Row],[Т1]]+Таблица1[[#This Row],[X6, мм]]</f>
        <v>0</v>
      </c>
      <c r="CA3005" s="14">
        <f>Таблица1[[#This Row],[Т2]]+Таблица1[[#This Row],[Lдуг 5,мм]]</f>
        <v>0</v>
      </c>
      <c r="CB3005" s="14">
        <f>Таблица1[[#This Row],[Т3]]+Таблица1[[#This Row],[Y6, мм]]</f>
        <v>0</v>
      </c>
      <c r="CC3005" s="14">
        <f>Таблица1[[#This Row],[Т4]]+Таблица1[[#This Row],[Lдуг 6,мм]]</f>
        <v>0</v>
      </c>
      <c r="CD3005" s="14">
        <f>Таблица1[[#This Row],[Т5]]+Таблица1[[#This Row],[Lдуг 1,мм]]</f>
        <v>0</v>
      </c>
      <c r="CE3005" s="14">
        <f>Таблица1[[#This Row],[Т6]]+Таблица1[[#This Row],[Lпрям1, мм]]</f>
        <v>0</v>
      </c>
      <c r="CF3005" s="15">
        <f>Таблица1[[#This Row],[Т7]]+Таблица1[[#This Row],[Lдуг 2,мм]]</f>
        <v>0</v>
      </c>
      <c r="CG3005" s="14">
        <f>Таблица1[[#This Row],[Т8]]+Таблица1[[#This Row],[Lпрям2, мм]]</f>
        <v>0</v>
      </c>
      <c r="CH3005" s="14">
        <f>Таблица1[[#This Row],[Т9]]-Таблица1[[#This Row],[Т9]]</f>
        <v>0</v>
      </c>
      <c r="CI3005" s="50">
        <f>Таблица1[[#This Row],[Т9]]-Таблица1[[#This Row],[Т8]]</f>
        <v>0</v>
      </c>
      <c r="CJ3005" s="54">
        <f>Таблица1[[#This Row],[Т9]]-Таблица1[[#This Row],[Т7]]</f>
        <v>0</v>
      </c>
      <c r="CK3005" s="14">
        <f>Таблица1[[#This Row],[Т9]]-Таблица1[[#This Row],[Т6]]</f>
        <v>0</v>
      </c>
      <c r="CL3005" s="14">
        <f>Таблица1[[#This Row],[Т9]]-Таблица1[[#This Row],[Т5]]</f>
        <v>0</v>
      </c>
      <c r="CM3005" s="14">
        <f>Таблица1[[#This Row],[Т9]]-Таблица1[[#This Row],[Т4]]</f>
        <v>0</v>
      </c>
      <c r="CN3005" s="14">
        <f>Таблица1[[#This Row],[Т9]]-Таблица1[[#This Row],[Т3]]</f>
        <v>0</v>
      </c>
      <c r="CO3005" s="14">
        <f>Таблица1[[#This Row],[Т9]]-Таблица1[[#This Row],[Т2]]</f>
        <v>0</v>
      </c>
      <c r="CP3005" s="14">
        <f>Таблица1[[#This Row],[Т9]]-Таблица1[[#This Row],[Т1]]</f>
        <v>0</v>
      </c>
      <c r="CQ3005" s="14">
        <f>Таблица1[[#This Row],[Т9]]-Таблица1[[#This Row],[угол обхв6]]</f>
        <v>0</v>
      </c>
      <c r="CR3005" s="14">
        <f>Таблица1[[#This Row],[Т9]]-Таблица1[[#This Row],[угол обхв5]]</f>
        <v>0</v>
      </c>
      <c r="CS3005" s="14">
        <f>Таблица1[[#This Row],[Т9]]-Таблица1[[#This Row],[угол обхв4]]</f>
        <v>0</v>
      </c>
      <c r="CT3005" s="14">
        <f>Таблица1[[#This Row],[Lкан_прям, мм]]+Таблица1[[#This Row],[Lкан_дуг, мм]]+Таблица1[[#This Row],[Lкан_леб,мм]]</f>
        <v>0</v>
      </c>
      <c r="CU3005" s="16">
        <f>Таблица1[[#This Row],[Lкан_леб,мм]]</f>
        <v>0</v>
      </c>
      <c r="CV3005" s="14">
        <f>2534431-(Таблица1[[#This Row],[Т23]]+Таблица1[[#This Row],[угол обхв3]])</f>
        <v>2534431</v>
      </c>
      <c r="CW3005" s="50">
        <f>SUM(X3005:AC3005,AD3005:AI3005)-Таблица1[[#This Row],[lподв_min, мм]]</f>
        <v>0</v>
      </c>
      <c r="CX3005" s="17">
        <f>CW3444-Таблица1[[#This Row],[Суммарная длина каната]]</f>
        <v>-2534431</v>
      </c>
    </row>
    <row r="3006" spans="74:102" x14ac:dyDescent="0.25">
      <c r="BV3006" s="14">
        <f>Таблица1[[#This Row],[Lкан_леб,мм]]</f>
        <v>0</v>
      </c>
      <c r="BW3006" s="50">
        <f>Таблица1[[#This Row],[угол обхв4]]+Таблица1[[#This Row],[Lдуг 3,мм]]</f>
        <v>0</v>
      </c>
      <c r="BX3006" s="54">
        <f>Таблица1[[#This Row],[угол обхв5]]+Таблица1[[#This Row],[Y5, мм]]</f>
        <v>0</v>
      </c>
      <c r="BY3006" s="14">
        <f>Таблица1[[#This Row],[угол обхв6]]+Таблица1[[#This Row],[Lдуг 4,мм]]</f>
        <v>0</v>
      </c>
      <c r="BZ3006" s="14">
        <f>Таблица1[[#This Row],[Т1]]+Таблица1[[#This Row],[X6, мм]]</f>
        <v>0</v>
      </c>
      <c r="CA3006" s="14">
        <f>Таблица1[[#This Row],[Т2]]+Таблица1[[#This Row],[Lдуг 5,мм]]</f>
        <v>0</v>
      </c>
      <c r="CB3006" s="14">
        <f>Таблица1[[#This Row],[Т3]]+Таблица1[[#This Row],[Y6, мм]]</f>
        <v>0</v>
      </c>
      <c r="CC3006" s="14">
        <f>Таблица1[[#This Row],[Т4]]+Таблица1[[#This Row],[Lдуг 6,мм]]</f>
        <v>0</v>
      </c>
      <c r="CD3006" s="14">
        <f>Таблица1[[#This Row],[Т5]]+Таблица1[[#This Row],[Lдуг 1,мм]]</f>
        <v>0</v>
      </c>
      <c r="CE3006" s="14">
        <f>Таблица1[[#This Row],[Т6]]+Таблица1[[#This Row],[Lпрям1, мм]]</f>
        <v>0</v>
      </c>
      <c r="CF3006" s="15">
        <f>Таблица1[[#This Row],[Т7]]+Таблица1[[#This Row],[Lдуг 2,мм]]</f>
        <v>0</v>
      </c>
      <c r="CG3006" s="14">
        <f>Таблица1[[#This Row],[Т8]]+Таблица1[[#This Row],[Lпрям2, мм]]</f>
        <v>0</v>
      </c>
      <c r="CH3006" s="14">
        <f>Таблица1[[#This Row],[Т9]]-Таблица1[[#This Row],[Т9]]</f>
        <v>0</v>
      </c>
      <c r="CI3006" s="50">
        <f>Таблица1[[#This Row],[Т9]]-Таблица1[[#This Row],[Т8]]</f>
        <v>0</v>
      </c>
      <c r="CJ3006" s="54">
        <f>Таблица1[[#This Row],[Т9]]-Таблица1[[#This Row],[Т7]]</f>
        <v>0</v>
      </c>
      <c r="CK3006" s="14">
        <f>Таблица1[[#This Row],[Т9]]-Таблица1[[#This Row],[Т6]]</f>
        <v>0</v>
      </c>
      <c r="CL3006" s="14">
        <f>Таблица1[[#This Row],[Т9]]-Таблица1[[#This Row],[Т5]]</f>
        <v>0</v>
      </c>
      <c r="CM3006" s="14">
        <f>Таблица1[[#This Row],[Т9]]-Таблица1[[#This Row],[Т4]]</f>
        <v>0</v>
      </c>
      <c r="CN3006" s="14">
        <f>Таблица1[[#This Row],[Т9]]-Таблица1[[#This Row],[Т3]]</f>
        <v>0</v>
      </c>
      <c r="CO3006" s="14">
        <f>Таблица1[[#This Row],[Т9]]-Таблица1[[#This Row],[Т2]]</f>
        <v>0</v>
      </c>
      <c r="CP3006" s="14">
        <f>Таблица1[[#This Row],[Т9]]-Таблица1[[#This Row],[Т1]]</f>
        <v>0</v>
      </c>
      <c r="CQ3006" s="14">
        <f>Таблица1[[#This Row],[Т9]]-Таблица1[[#This Row],[угол обхв6]]</f>
        <v>0</v>
      </c>
      <c r="CR3006" s="14">
        <f>Таблица1[[#This Row],[Т9]]-Таблица1[[#This Row],[угол обхв5]]</f>
        <v>0</v>
      </c>
      <c r="CS3006" s="14">
        <f>Таблица1[[#This Row],[Т9]]-Таблица1[[#This Row],[угол обхв4]]</f>
        <v>0</v>
      </c>
      <c r="CT3006" s="14">
        <f>Таблица1[[#This Row],[Lкан_прям, мм]]+Таблица1[[#This Row],[Lкан_дуг, мм]]+Таблица1[[#This Row],[Lкан_леб,мм]]</f>
        <v>0</v>
      </c>
      <c r="CU3006" s="16">
        <f>Таблица1[[#This Row],[Lкан_леб,мм]]</f>
        <v>0</v>
      </c>
      <c r="CV3006" s="14">
        <f>2534431-(Таблица1[[#This Row],[Т23]]+Таблица1[[#This Row],[угол обхв3]])</f>
        <v>2534431</v>
      </c>
      <c r="CW3006" s="50">
        <f>SUM(X3006:AC3006,AD3006:AI3006)-Таблица1[[#This Row],[lподв_min, мм]]</f>
        <v>0</v>
      </c>
      <c r="CX3006" s="17">
        <f>CW3445-Таблица1[[#This Row],[Суммарная длина каната]]</f>
        <v>-2534431</v>
      </c>
    </row>
    <row r="3007" spans="74:102" x14ac:dyDescent="0.25">
      <c r="BV3007" s="14">
        <f>Таблица1[[#This Row],[Lкан_леб,мм]]</f>
        <v>0</v>
      </c>
      <c r="BW3007" s="50">
        <f>Таблица1[[#This Row],[угол обхв4]]+Таблица1[[#This Row],[Lдуг 3,мм]]</f>
        <v>0</v>
      </c>
      <c r="BX3007" s="54">
        <f>Таблица1[[#This Row],[угол обхв5]]+Таблица1[[#This Row],[Y5, мм]]</f>
        <v>0</v>
      </c>
      <c r="BY3007" s="14">
        <f>Таблица1[[#This Row],[угол обхв6]]+Таблица1[[#This Row],[Lдуг 4,мм]]</f>
        <v>0</v>
      </c>
      <c r="BZ3007" s="14">
        <f>Таблица1[[#This Row],[Т1]]+Таблица1[[#This Row],[X6, мм]]</f>
        <v>0</v>
      </c>
      <c r="CA3007" s="14">
        <f>Таблица1[[#This Row],[Т2]]+Таблица1[[#This Row],[Lдуг 5,мм]]</f>
        <v>0</v>
      </c>
      <c r="CB3007" s="14">
        <f>Таблица1[[#This Row],[Т3]]+Таблица1[[#This Row],[Y6, мм]]</f>
        <v>0</v>
      </c>
      <c r="CC3007" s="14">
        <f>Таблица1[[#This Row],[Т4]]+Таблица1[[#This Row],[Lдуг 6,мм]]</f>
        <v>0</v>
      </c>
      <c r="CD3007" s="14">
        <f>Таблица1[[#This Row],[Т5]]+Таблица1[[#This Row],[Lдуг 1,мм]]</f>
        <v>0</v>
      </c>
      <c r="CE3007" s="14">
        <f>Таблица1[[#This Row],[Т6]]+Таблица1[[#This Row],[Lпрям1, мм]]</f>
        <v>0</v>
      </c>
      <c r="CF3007" s="15">
        <f>Таблица1[[#This Row],[Т7]]+Таблица1[[#This Row],[Lдуг 2,мм]]</f>
        <v>0</v>
      </c>
      <c r="CG3007" s="14">
        <f>Таблица1[[#This Row],[Т8]]+Таблица1[[#This Row],[Lпрям2, мм]]</f>
        <v>0</v>
      </c>
      <c r="CH3007" s="14">
        <f>Таблица1[[#This Row],[Т9]]-Таблица1[[#This Row],[Т9]]</f>
        <v>0</v>
      </c>
      <c r="CI3007" s="50">
        <f>Таблица1[[#This Row],[Т9]]-Таблица1[[#This Row],[Т8]]</f>
        <v>0</v>
      </c>
      <c r="CJ3007" s="54">
        <f>Таблица1[[#This Row],[Т9]]-Таблица1[[#This Row],[Т7]]</f>
        <v>0</v>
      </c>
      <c r="CK3007" s="14">
        <f>Таблица1[[#This Row],[Т9]]-Таблица1[[#This Row],[Т6]]</f>
        <v>0</v>
      </c>
      <c r="CL3007" s="14">
        <f>Таблица1[[#This Row],[Т9]]-Таблица1[[#This Row],[Т5]]</f>
        <v>0</v>
      </c>
      <c r="CM3007" s="14">
        <f>Таблица1[[#This Row],[Т9]]-Таблица1[[#This Row],[Т4]]</f>
        <v>0</v>
      </c>
      <c r="CN3007" s="14">
        <f>Таблица1[[#This Row],[Т9]]-Таблица1[[#This Row],[Т3]]</f>
        <v>0</v>
      </c>
      <c r="CO3007" s="14">
        <f>Таблица1[[#This Row],[Т9]]-Таблица1[[#This Row],[Т2]]</f>
        <v>0</v>
      </c>
      <c r="CP3007" s="14">
        <f>Таблица1[[#This Row],[Т9]]-Таблица1[[#This Row],[Т1]]</f>
        <v>0</v>
      </c>
      <c r="CQ3007" s="14">
        <f>Таблица1[[#This Row],[Т9]]-Таблица1[[#This Row],[угол обхв6]]</f>
        <v>0</v>
      </c>
      <c r="CR3007" s="14">
        <f>Таблица1[[#This Row],[Т9]]-Таблица1[[#This Row],[угол обхв5]]</f>
        <v>0</v>
      </c>
      <c r="CS3007" s="14">
        <f>Таблица1[[#This Row],[Т9]]-Таблица1[[#This Row],[угол обхв4]]</f>
        <v>0</v>
      </c>
      <c r="CT3007" s="14">
        <f>Таблица1[[#This Row],[Lкан_прям, мм]]+Таблица1[[#This Row],[Lкан_дуг, мм]]+Таблица1[[#This Row],[Lкан_леб,мм]]</f>
        <v>0</v>
      </c>
      <c r="CU3007" s="16">
        <f>Таблица1[[#This Row],[Lкан_леб,мм]]</f>
        <v>0</v>
      </c>
      <c r="CV3007" s="14">
        <f>2534431-(Таблица1[[#This Row],[Т23]]+Таблица1[[#This Row],[угол обхв3]])</f>
        <v>2534431</v>
      </c>
      <c r="CW3007" s="50">
        <f>SUM(X3007:AC3007,AD3007:AI3007)-Таблица1[[#This Row],[lподв_min, мм]]</f>
        <v>0</v>
      </c>
      <c r="CX3007" s="17">
        <f>CW3446-Таблица1[[#This Row],[Суммарная длина каната]]</f>
        <v>-2534431</v>
      </c>
    </row>
    <row r="3008" spans="74:102" x14ac:dyDescent="0.25">
      <c r="BV3008" s="14">
        <f>Таблица1[[#This Row],[Lкан_леб,мм]]</f>
        <v>0</v>
      </c>
      <c r="BW3008" s="50">
        <f>Таблица1[[#This Row],[угол обхв4]]+Таблица1[[#This Row],[Lдуг 3,мм]]</f>
        <v>0</v>
      </c>
      <c r="BX3008" s="54">
        <f>Таблица1[[#This Row],[угол обхв5]]+Таблица1[[#This Row],[Y5, мм]]</f>
        <v>0</v>
      </c>
      <c r="BY3008" s="14">
        <f>Таблица1[[#This Row],[угол обхв6]]+Таблица1[[#This Row],[Lдуг 4,мм]]</f>
        <v>0</v>
      </c>
      <c r="BZ3008" s="14">
        <f>Таблица1[[#This Row],[Т1]]+Таблица1[[#This Row],[X6, мм]]</f>
        <v>0</v>
      </c>
      <c r="CA3008" s="14">
        <f>Таблица1[[#This Row],[Т2]]+Таблица1[[#This Row],[Lдуг 5,мм]]</f>
        <v>0</v>
      </c>
      <c r="CB3008" s="14">
        <f>Таблица1[[#This Row],[Т3]]+Таблица1[[#This Row],[Y6, мм]]</f>
        <v>0</v>
      </c>
      <c r="CC3008" s="14">
        <f>Таблица1[[#This Row],[Т4]]+Таблица1[[#This Row],[Lдуг 6,мм]]</f>
        <v>0</v>
      </c>
      <c r="CD3008" s="14">
        <f>Таблица1[[#This Row],[Т5]]+Таблица1[[#This Row],[Lдуг 1,мм]]</f>
        <v>0</v>
      </c>
      <c r="CE3008" s="14">
        <f>Таблица1[[#This Row],[Т6]]+Таблица1[[#This Row],[Lпрям1, мм]]</f>
        <v>0</v>
      </c>
      <c r="CF3008" s="15">
        <f>Таблица1[[#This Row],[Т7]]+Таблица1[[#This Row],[Lдуг 2,мм]]</f>
        <v>0</v>
      </c>
      <c r="CG3008" s="14">
        <f>Таблица1[[#This Row],[Т8]]+Таблица1[[#This Row],[Lпрям2, мм]]</f>
        <v>0</v>
      </c>
      <c r="CH3008" s="14">
        <f>Таблица1[[#This Row],[Т9]]-Таблица1[[#This Row],[Т9]]</f>
        <v>0</v>
      </c>
      <c r="CI3008" s="50">
        <f>Таблица1[[#This Row],[Т9]]-Таблица1[[#This Row],[Т8]]</f>
        <v>0</v>
      </c>
      <c r="CJ3008" s="54">
        <f>Таблица1[[#This Row],[Т9]]-Таблица1[[#This Row],[Т7]]</f>
        <v>0</v>
      </c>
      <c r="CK3008" s="14">
        <f>Таблица1[[#This Row],[Т9]]-Таблица1[[#This Row],[Т6]]</f>
        <v>0</v>
      </c>
      <c r="CL3008" s="14">
        <f>Таблица1[[#This Row],[Т9]]-Таблица1[[#This Row],[Т5]]</f>
        <v>0</v>
      </c>
      <c r="CM3008" s="14">
        <f>Таблица1[[#This Row],[Т9]]-Таблица1[[#This Row],[Т4]]</f>
        <v>0</v>
      </c>
      <c r="CN3008" s="14">
        <f>Таблица1[[#This Row],[Т9]]-Таблица1[[#This Row],[Т3]]</f>
        <v>0</v>
      </c>
      <c r="CO3008" s="14">
        <f>Таблица1[[#This Row],[Т9]]-Таблица1[[#This Row],[Т2]]</f>
        <v>0</v>
      </c>
      <c r="CP3008" s="14">
        <f>Таблица1[[#This Row],[Т9]]-Таблица1[[#This Row],[Т1]]</f>
        <v>0</v>
      </c>
      <c r="CQ3008" s="14">
        <f>Таблица1[[#This Row],[Т9]]-Таблица1[[#This Row],[угол обхв6]]</f>
        <v>0</v>
      </c>
      <c r="CR3008" s="14">
        <f>Таблица1[[#This Row],[Т9]]-Таблица1[[#This Row],[угол обхв5]]</f>
        <v>0</v>
      </c>
      <c r="CS3008" s="14">
        <f>Таблица1[[#This Row],[Т9]]-Таблица1[[#This Row],[угол обхв4]]</f>
        <v>0</v>
      </c>
      <c r="CT3008" s="14">
        <f>Таблица1[[#This Row],[Lкан_прям, мм]]+Таблица1[[#This Row],[Lкан_дуг, мм]]+Таблица1[[#This Row],[Lкан_леб,мм]]</f>
        <v>0</v>
      </c>
      <c r="CU3008" s="16">
        <f>Таблица1[[#This Row],[Lкан_леб,мм]]</f>
        <v>0</v>
      </c>
      <c r="CV3008" s="14">
        <f>2534431-(Таблица1[[#This Row],[Т23]]+Таблица1[[#This Row],[угол обхв3]])</f>
        <v>2534431</v>
      </c>
      <c r="CW3008" s="50">
        <f>SUM(X3008:AC3008,AD3008:AI3008)-Таблица1[[#This Row],[lподв_min, мм]]</f>
        <v>0</v>
      </c>
      <c r="CX3008" s="17">
        <f>CW3447-Таблица1[[#This Row],[Суммарная длина каната]]</f>
        <v>-2534431</v>
      </c>
    </row>
    <row r="3009" spans="74:102" x14ac:dyDescent="0.25">
      <c r="BV3009" s="14">
        <f>Таблица1[[#This Row],[Lкан_леб,мм]]</f>
        <v>0</v>
      </c>
      <c r="BW3009" s="50">
        <f>Таблица1[[#This Row],[угол обхв4]]+Таблица1[[#This Row],[Lдуг 3,мм]]</f>
        <v>0</v>
      </c>
      <c r="BX3009" s="54">
        <f>Таблица1[[#This Row],[угол обхв5]]+Таблица1[[#This Row],[Y5, мм]]</f>
        <v>0</v>
      </c>
      <c r="BY3009" s="14">
        <f>Таблица1[[#This Row],[угол обхв6]]+Таблица1[[#This Row],[Lдуг 4,мм]]</f>
        <v>0</v>
      </c>
      <c r="BZ3009" s="14">
        <f>Таблица1[[#This Row],[Т1]]+Таблица1[[#This Row],[X6, мм]]</f>
        <v>0</v>
      </c>
      <c r="CA3009" s="14">
        <f>Таблица1[[#This Row],[Т2]]+Таблица1[[#This Row],[Lдуг 5,мм]]</f>
        <v>0</v>
      </c>
      <c r="CB3009" s="14">
        <f>Таблица1[[#This Row],[Т3]]+Таблица1[[#This Row],[Y6, мм]]</f>
        <v>0</v>
      </c>
      <c r="CC3009" s="14">
        <f>Таблица1[[#This Row],[Т4]]+Таблица1[[#This Row],[Lдуг 6,мм]]</f>
        <v>0</v>
      </c>
      <c r="CD3009" s="14">
        <f>Таблица1[[#This Row],[Т5]]+Таблица1[[#This Row],[Lдуг 1,мм]]</f>
        <v>0</v>
      </c>
      <c r="CE3009" s="14">
        <f>Таблица1[[#This Row],[Т6]]+Таблица1[[#This Row],[Lпрям1, мм]]</f>
        <v>0</v>
      </c>
      <c r="CF3009" s="15">
        <f>Таблица1[[#This Row],[Т7]]+Таблица1[[#This Row],[Lдуг 2,мм]]</f>
        <v>0</v>
      </c>
      <c r="CG3009" s="14">
        <f>Таблица1[[#This Row],[Т8]]+Таблица1[[#This Row],[Lпрям2, мм]]</f>
        <v>0</v>
      </c>
      <c r="CH3009" s="14">
        <f>Таблица1[[#This Row],[Т9]]-Таблица1[[#This Row],[Т9]]</f>
        <v>0</v>
      </c>
      <c r="CI3009" s="50">
        <f>Таблица1[[#This Row],[Т9]]-Таблица1[[#This Row],[Т8]]</f>
        <v>0</v>
      </c>
      <c r="CJ3009" s="54">
        <f>Таблица1[[#This Row],[Т9]]-Таблица1[[#This Row],[Т7]]</f>
        <v>0</v>
      </c>
      <c r="CK3009" s="14">
        <f>Таблица1[[#This Row],[Т9]]-Таблица1[[#This Row],[Т6]]</f>
        <v>0</v>
      </c>
      <c r="CL3009" s="14">
        <f>Таблица1[[#This Row],[Т9]]-Таблица1[[#This Row],[Т5]]</f>
        <v>0</v>
      </c>
      <c r="CM3009" s="14">
        <f>Таблица1[[#This Row],[Т9]]-Таблица1[[#This Row],[Т4]]</f>
        <v>0</v>
      </c>
      <c r="CN3009" s="14">
        <f>Таблица1[[#This Row],[Т9]]-Таблица1[[#This Row],[Т3]]</f>
        <v>0</v>
      </c>
      <c r="CO3009" s="14">
        <f>Таблица1[[#This Row],[Т9]]-Таблица1[[#This Row],[Т2]]</f>
        <v>0</v>
      </c>
      <c r="CP3009" s="14">
        <f>Таблица1[[#This Row],[Т9]]-Таблица1[[#This Row],[Т1]]</f>
        <v>0</v>
      </c>
      <c r="CQ3009" s="14">
        <f>Таблица1[[#This Row],[Т9]]-Таблица1[[#This Row],[угол обхв6]]</f>
        <v>0</v>
      </c>
      <c r="CR3009" s="14">
        <f>Таблица1[[#This Row],[Т9]]-Таблица1[[#This Row],[угол обхв5]]</f>
        <v>0</v>
      </c>
      <c r="CS3009" s="14">
        <f>Таблица1[[#This Row],[Т9]]-Таблица1[[#This Row],[угол обхв4]]</f>
        <v>0</v>
      </c>
      <c r="CT3009" s="14">
        <f>Таблица1[[#This Row],[Lкан_прям, мм]]+Таблица1[[#This Row],[Lкан_дуг, мм]]+Таблица1[[#This Row],[Lкан_леб,мм]]</f>
        <v>0</v>
      </c>
      <c r="CU3009" s="16">
        <f>Таблица1[[#This Row],[Lкан_леб,мм]]</f>
        <v>0</v>
      </c>
      <c r="CV3009" s="14">
        <f>2534431-(Таблица1[[#This Row],[Т23]]+Таблица1[[#This Row],[угол обхв3]])</f>
        <v>2534431</v>
      </c>
      <c r="CW3009" s="50">
        <f>SUM(X3009:AC3009,AD3009:AI3009)-Таблица1[[#This Row],[lподв_min, мм]]</f>
        <v>0</v>
      </c>
      <c r="CX3009" s="17">
        <f>CW3448-Таблица1[[#This Row],[Суммарная длина каната]]</f>
        <v>-2534431</v>
      </c>
    </row>
    <row r="3010" spans="74:102" x14ac:dyDescent="0.25">
      <c r="BV3010" s="14">
        <f>Таблица1[[#This Row],[Lкан_леб,мм]]</f>
        <v>0</v>
      </c>
      <c r="BW3010" s="50">
        <f>Таблица1[[#This Row],[угол обхв4]]+Таблица1[[#This Row],[Lдуг 3,мм]]</f>
        <v>0</v>
      </c>
      <c r="BX3010" s="54">
        <f>Таблица1[[#This Row],[угол обхв5]]+Таблица1[[#This Row],[Y5, мм]]</f>
        <v>0</v>
      </c>
      <c r="BY3010" s="14">
        <f>Таблица1[[#This Row],[угол обхв6]]+Таблица1[[#This Row],[Lдуг 4,мм]]</f>
        <v>0</v>
      </c>
      <c r="BZ3010" s="14">
        <f>Таблица1[[#This Row],[Т1]]+Таблица1[[#This Row],[X6, мм]]</f>
        <v>0</v>
      </c>
      <c r="CA3010" s="14">
        <f>Таблица1[[#This Row],[Т2]]+Таблица1[[#This Row],[Lдуг 5,мм]]</f>
        <v>0</v>
      </c>
      <c r="CB3010" s="14">
        <f>Таблица1[[#This Row],[Т3]]+Таблица1[[#This Row],[Y6, мм]]</f>
        <v>0</v>
      </c>
      <c r="CC3010" s="14">
        <f>Таблица1[[#This Row],[Т4]]+Таблица1[[#This Row],[Lдуг 6,мм]]</f>
        <v>0</v>
      </c>
      <c r="CD3010" s="14">
        <f>Таблица1[[#This Row],[Т5]]+Таблица1[[#This Row],[Lдуг 1,мм]]</f>
        <v>0</v>
      </c>
      <c r="CE3010" s="14">
        <f>Таблица1[[#This Row],[Т6]]+Таблица1[[#This Row],[Lпрям1, мм]]</f>
        <v>0</v>
      </c>
      <c r="CF3010" s="15">
        <f>Таблица1[[#This Row],[Т7]]+Таблица1[[#This Row],[Lдуг 2,мм]]</f>
        <v>0</v>
      </c>
      <c r="CG3010" s="14">
        <f>Таблица1[[#This Row],[Т8]]+Таблица1[[#This Row],[Lпрям2, мм]]</f>
        <v>0</v>
      </c>
      <c r="CH3010" s="14">
        <f>Таблица1[[#This Row],[Т9]]-Таблица1[[#This Row],[Т9]]</f>
        <v>0</v>
      </c>
      <c r="CI3010" s="50">
        <f>Таблица1[[#This Row],[Т9]]-Таблица1[[#This Row],[Т8]]</f>
        <v>0</v>
      </c>
      <c r="CJ3010" s="54">
        <f>Таблица1[[#This Row],[Т9]]-Таблица1[[#This Row],[Т7]]</f>
        <v>0</v>
      </c>
      <c r="CK3010" s="14">
        <f>Таблица1[[#This Row],[Т9]]-Таблица1[[#This Row],[Т6]]</f>
        <v>0</v>
      </c>
      <c r="CL3010" s="14">
        <f>Таблица1[[#This Row],[Т9]]-Таблица1[[#This Row],[Т5]]</f>
        <v>0</v>
      </c>
      <c r="CM3010" s="14">
        <f>Таблица1[[#This Row],[Т9]]-Таблица1[[#This Row],[Т4]]</f>
        <v>0</v>
      </c>
      <c r="CN3010" s="14">
        <f>Таблица1[[#This Row],[Т9]]-Таблица1[[#This Row],[Т3]]</f>
        <v>0</v>
      </c>
      <c r="CO3010" s="14">
        <f>Таблица1[[#This Row],[Т9]]-Таблица1[[#This Row],[Т2]]</f>
        <v>0</v>
      </c>
      <c r="CP3010" s="14">
        <f>Таблица1[[#This Row],[Т9]]-Таблица1[[#This Row],[Т1]]</f>
        <v>0</v>
      </c>
      <c r="CQ3010" s="14">
        <f>Таблица1[[#This Row],[Т9]]-Таблица1[[#This Row],[угол обхв6]]</f>
        <v>0</v>
      </c>
      <c r="CR3010" s="14">
        <f>Таблица1[[#This Row],[Т9]]-Таблица1[[#This Row],[угол обхв5]]</f>
        <v>0</v>
      </c>
      <c r="CS3010" s="14">
        <f>Таблица1[[#This Row],[Т9]]-Таблица1[[#This Row],[угол обхв4]]</f>
        <v>0</v>
      </c>
      <c r="CT3010" s="14">
        <f>Таблица1[[#This Row],[Lкан_прям, мм]]+Таблица1[[#This Row],[Lкан_дуг, мм]]+Таблица1[[#This Row],[Lкан_леб,мм]]</f>
        <v>0</v>
      </c>
      <c r="CU3010" s="16">
        <f>Таблица1[[#This Row],[Lкан_леб,мм]]</f>
        <v>0</v>
      </c>
      <c r="CV3010" s="14">
        <f>2534431-(Таблица1[[#This Row],[Т23]]+Таблица1[[#This Row],[угол обхв3]])</f>
        <v>2534431</v>
      </c>
      <c r="CW3010" s="50">
        <f>SUM(X3010:AC3010,AD3010:AI3010)-Таблица1[[#This Row],[lподв_min, мм]]</f>
        <v>0</v>
      </c>
      <c r="CX3010" s="17">
        <f>CW3449-Таблица1[[#This Row],[Суммарная длина каната]]</f>
        <v>-2534431</v>
      </c>
    </row>
    <row r="3011" spans="74:102" x14ac:dyDescent="0.25">
      <c r="BV3011" s="14">
        <f>Таблица1[[#This Row],[Lкан_леб,мм]]</f>
        <v>0</v>
      </c>
      <c r="BW3011" s="50">
        <f>Таблица1[[#This Row],[угол обхв4]]+Таблица1[[#This Row],[Lдуг 3,мм]]</f>
        <v>0</v>
      </c>
      <c r="BX3011" s="54">
        <f>Таблица1[[#This Row],[угол обхв5]]+Таблица1[[#This Row],[Y5, мм]]</f>
        <v>0</v>
      </c>
      <c r="BY3011" s="14">
        <f>Таблица1[[#This Row],[угол обхв6]]+Таблица1[[#This Row],[Lдуг 4,мм]]</f>
        <v>0</v>
      </c>
      <c r="BZ3011" s="14">
        <f>Таблица1[[#This Row],[Т1]]+Таблица1[[#This Row],[X6, мм]]</f>
        <v>0</v>
      </c>
      <c r="CA3011" s="14">
        <f>Таблица1[[#This Row],[Т2]]+Таблица1[[#This Row],[Lдуг 5,мм]]</f>
        <v>0</v>
      </c>
      <c r="CB3011" s="14">
        <f>Таблица1[[#This Row],[Т3]]+Таблица1[[#This Row],[Y6, мм]]</f>
        <v>0</v>
      </c>
      <c r="CC3011" s="14">
        <f>Таблица1[[#This Row],[Т4]]+Таблица1[[#This Row],[Lдуг 6,мм]]</f>
        <v>0</v>
      </c>
      <c r="CD3011" s="14">
        <f>Таблица1[[#This Row],[Т5]]+Таблица1[[#This Row],[Lдуг 1,мм]]</f>
        <v>0</v>
      </c>
      <c r="CE3011" s="14">
        <f>Таблица1[[#This Row],[Т6]]+Таблица1[[#This Row],[Lпрям1, мм]]</f>
        <v>0</v>
      </c>
      <c r="CF3011" s="15">
        <f>Таблица1[[#This Row],[Т7]]+Таблица1[[#This Row],[Lдуг 2,мм]]</f>
        <v>0</v>
      </c>
      <c r="CG3011" s="14">
        <f>Таблица1[[#This Row],[Т8]]+Таблица1[[#This Row],[Lпрям2, мм]]</f>
        <v>0</v>
      </c>
      <c r="CH3011" s="14">
        <f>Таблица1[[#This Row],[Т9]]-Таблица1[[#This Row],[Т9]]</f>
        <v>0</v>
      </c>
      <c r="CI3011" s="50">
        <f>Таблица1[[#This Row],[Т9]]-Таблица1[[#This Row],[Т8]]</f>
        <v>0</v>
      </c>
      <c r="CJ3011" s="54">
        <f>Таблица1[[#This Row],[Т9]]-Таблица1[[#This Row],[Т7]]</f>
        <v>0</v>
      </c>
      <c r="CK3011" s="14">
        <f>Таблица1[[#This Row],[Т9]]-Таблица1[[#This Row],[Т6]]</f>
        <v>0</v>
      </c>
      <c r="CL3011" s="14">
        <f>Таблица1[[#This Row],[Т9]]-Таблица1[[#This Row],[Т5]]</f>
        <v>0</v>
      </c>
      <c r="CM3011" s="14">
        <f>Таблица1[[#This Row],[Т9]]-Таблица1[[#This Row],[Т4]]</f>
        <v>0</v>
      </c>
      <c r="CN3011" s="14">
        <f>Таблица1[[#This Row],[Т9]]-Таблица1[[#This Row],[Т3]]</f>
        <v>0</v>
      </c>
      <c r="CO3011" s="14">
        <f>Таблица1[[#This Row],[Т9]]-Таблица1[[#This Row],[Т2]]</f>
        <v>0</v>
      </c>
      <c r="CP3011" s="14">
        <f>Таблица1[[#This Row],[Т9]]-Таблица1[[#This Row],[Т1]]</f>
        <v>0</v>
      </c>
      <c r="CQ3011" s="14">
        <f>Таблица1[[#This Row],[Т9]]-Таблица1[[#This Row],[угол обхв6]]</f>
        <v>0</v>
      </c>
      <c r="CR3011" s="14">
        <f>Таблица1[[#This Row],[Т9]]-Таблица1[[#This Row],[угол обхв5]]</f>
        <v>0</v>
      </c>
      <c r="CS3011" s="14">
        <f>Таблица1[[#This Row],[Т9]]-Таблица1[[#This Row],[угол обхв4]]</f>
        <v>0</v>
      </c>
      <c r="CT3011" s="14">
        <f>Таблица1[[#This Row],[Lкан_прям, мм]]+Таблица1[[#This Row],[Lкан_дуг, мм]]+Таблица1[[#This Row],[Lкан_леб,мм]]</f>
        <v>0</v>
      </c>
      <c r="CU3011" s="16">
        <f>Таблица1[[#This Row],[Lкан_леб,мм]]</f>
        <v>0</v>
      </c>
      <c r="CV3011" s="14">
        <f>2534431-(Таблица1[[#This Row],[Т23]]+Таблица1[[#This Row],[угол обхв3]])</f>
        <v>2534431</v>
      </c>
      <c r="CW3011" s="50">
        <f>SUM(X3011:AC3011,AD3011:AI3011)-Таблица1[[#This Row],[lподв_min, мм]]</f>
        <v>0</v>
      </c>
      <c r="CX3011" s="17">
        <f>CW3450-Таблица1[[#This Row],[Суммарная длина каната]]</f>
        <v>-2534431</v>
      </c>
    </row>
    <row r="3012" spans="74:102" x14ac:dyDescent="0.25">
      <c r="BV3012" s="14">
        <f>Таблица1[[#This Row],[Lкан_леб,мм]]</f>
        <v>0</v>
      </c>
      <c r="BW3012" s="50">
        <f>Таблица1[[#This Row],[угол обхв4]]+Таблица1[[#This Row],[Lдуг 3,мм]]</f>
        <v>0</v>
      </c>
      <c r="BX3012" s="54">
        <f>Таблица1[[#This Row],[угол обхв5]]+Таблица1[[#This Row],[Y5, мм]]</f>
        <v>0</v>
      </c>
      <c r="BY3012" s="14">
        <f>Таблица1[[#This Row],[угол обхв6]]+Таблица1[[#This Row],[Lдуг 4,мм]]</f>
        <v>0</v>
      </c>
      <c r="BZ3012" s="14">
        <f>Таблица1[[#This Row],[Т1]]+Таблица1[[#This Row],[X6, мм]]</f>
        <v>0</v>
      </c>
      <c r="CA3012" s="14">
        <f>Таблица1[[#This Row],[Т2]]+Таблица1[[#This Row],[Lдуг 5,мм]]</f>
        <v>0</v>
      </c>
      <c r="CB3012" s="14">
        <f>Таблица1[[#This Row],[Т3]]+Таблица1[[#This Row],[Y6, мм]]</f>
        <v>0</v>
      </c>
      <c r="CC3012" s="14">
        <f>Таблица1[[#This Row],[Т4]]+Таблица1[[#This Row],[Lдуг 6,мм]]</f>
        <v>0</v>
      </c>
      <c r="CD3012" s="14">
        <f>Таблица1[[#This Row],[Т5]]+Таблица1[[#This Row],[Lдуг 1,мм]]</f>
        <v>0</v>
      </c>
      <c r="CE3012" s="14">
        <f>Таблица1[[#This Row],[Т6]]+Таблица1[[#This Row],[Lпрям1, мм]]</f>
        <v>0</v>
      </c>
      <c r="CF3012" s="15">
        <f>Таблица1[[#This Row],[Т7]]+Таблица1[[#This Row],[Lдуг 2,мм]]</f>
        <v>0</v>
      </c>
      <c r="CG3012" s="14">
        <f>Таблица1[[#This Row],[Т8]]+Таблица1[[#This Row],[Lпрям2, мм]]</f>
        <v>0</v>
      </c>
      <c r="CH3012" s="14">
        <f>Таблица1[[#This Row],[Т9]]-Таблица1[[#This Row],[Т9]]</f>
        <v>0</v>
      </c>
      <c r="CI3012" s="50">
        <f>Таблица1[[#This Row],[Т9]]-Таблица1[[#This Row],[Т8]]</f>
        <v>0</v>
      </c>
      <c r="CJ3012" s="54">
        <f>Таблица1[[#This Row],[Т9]]-Таблица1[[#This Row],[Т7]]</f>
        <v>0</v>
      </c>
      <c r="CK3012" s="14">
        <f>Таблица1[[#This Row],[Т9]]-Таблица1[[#This Row],[Т6]]</f>
        <v>0</v>
      </c>
      <c r="CL3012" s="14">
        <f>Таблица1[[#This Row],[Т9]]-Таблица1[[#This Row],[Т5]]</f>
        <v>0</v>
      </c>
      <c r="CM3012" s="14">
        <f>Таблица1[[#This Row],[Т9]]-Таблица1[[#This Row],[Т4]]</f>
        <v>0</v>
      </c>
      <c r="CN3012" s="14">
        <f>Таблица1[[#This Row],[Т9]]-Таблица1[[#This Row],[Т3]]</f>
        <v>0</v>
      </c>
      <c r="CO3012" s="14">
        <f>Таблица1[[#This Row],[Т9]]-Таблица1[[#This Row],[Т2]]</f>
        <v>0</v>
      </c>
      <c r="CP3012" s="14">
        <f>Таблица1[[#This Row],[Т9]]-Таблица1[[#This Row],[Т1]]</f>
        <v>0</v>
      </c>
      <c r="CQ3012" s="14">
        <f>Таблица1[[#This Row],[Т9]]-Таблица1[[#This Row],[угол обхв6]]</f>
        <v>0</v>
      </c>
      <c r="CR3012" s="14">
        <f>Таблица1[[#This Row],[Т9]]-Таблица1[[#This Row],[угол обхв5]]</f>
        <v>0</v>
      </c>
      <c r="CS3012" s="14">
        <f>Таблица1[[#This Row],[Т9]]-Таблица1[[#This Row],[угол обхв4]]</f>
        <v>0</v>
      </c>
      <c r="CT3012" s="14">
        <f>Таблица1[[#This Row],[Lкан_прям, мм]]+Таблица1[[#This Row],[Lкан_дуг, мм]]+Таблица1[[#This Row],[Lкан_леб,мм]]</f>
        <v>0</v>
      </c>
      <c r="CU3012" s="16">
        <f>Таблица1[[#This Row],[Lкан_леб,мм]]</f>
        <v>0</v>
      </c>
      <c r="CV3012" s="14">
        <f>2534431-(Таблица1[[#This Row],[Т23]]+Таблица1[[#This Row],[угол обхв3]])</f>
        <v>2534431</v>
      </c>
      <c r="CW3012" s="50">
        <f>SUM(X3012:AC3012,AD3012:AI3012)-Таблица1[[#This Row],[lподв_min, мм]]</f>
        <v>0</v>
      </c>
      <c r="CX3012" s="17">
        <f>CW3451-Таблица1[[#This Row],[Суммарная длина каната]]</f>
        <v>-2534431</v>
      </c>
    </row>
    <row r="3013" spans="74:102" x14ac:dyDescent="0.25">
      <c r="BV3013" s="14">
        <f>Таблица1[[#This Row],[Lкан_леб,мм]]</f>
        <v>0</v>
      </c>
      <c r="BW3013" s="50">
        <f>Таблица1[[#This Row],[угол обхв4]]+Таблица1[[#This Row],[Lдуг 3,мм]]</f>
        <v>0</v>
      </c>
      <c r="BX3013" s="54">
        <f>Таблица1[[#This Row],[угол обхв5]]+Таблица1[[#This Row],[Y5, мм]]</f>
        <v>0</v>
      </c>
      <c r="BY3013" s="14">
        <f>Таблица1[[#This Row],[угол обхв6]]+Таблица1[[#This Row],[Lдуг 4,мм]]</f>
        <v>0</v>
      </c>
      <c r="BZ3013" s="14">
        <f>Таблица1[[#This Row],[Т1]]+Таблица1[[#This Row],[X6, мм]]</f>
        <v>0</v>
      </c>
      <c r="CA3013" s="14">
        <f>Таблица1[[#This Row],[Т2]]+Таблица1[[#This Row],[Lдуг 5,мм]]</f>
        <v>0</v>
      </c>
      <c r="CB3013" s="14">
        <f>Таблица1[[#This Row],[Т3]]+Таблица1[[#This Row],[Y6, мм]]</f>
        <v>0</v>
      </c>
      <c r="CC3013" s="14">
        <f>Таблица1[[#This Row],[Т4]]+Таблица1[[#This Row],[Lдуг 6,мм]]</f>
        <v>0</v>
      </c>
      <c r="CD3013" s="14">
        <f>Таблица1[[#This Row],[Т5]]+Таблица1[[#This Row],[Lдуг 1,мм]]</f>
        <v>0</v>
      </c>
      <c r="CE3013" s="14">
        <f>Таблица1[[#This Row],[Т6]]+Таблица1[[#This Row],[Lпрям1, мм]]</f>
        <v>0</v>
      </c>
      <c r="CF3013" s="15">
        <f>Таблица1[[#This Row],[Т7]]+Таблица1[[#This Row],[Lдуг 2,мм]]</f>
        <v>0</v>
      </c>
      <c r="CG3013" s="14">
        <f>Таблица1[[#This Row],[Т8]]+Таблица1[[#This Row],[Lпрям2, мм]]</f>
        <v>0</v>
      </c>
      <c r="CH3013" s="14">
        <f>Таблица1[[#This Row],[Т9]]-Таблица1[[#This Row],[Т9]]</f>
        <v>0</v>
      </c>
      <c r="CI3013" s="50">
        <f>Таблица1[[#This Row],[Т9]]-Таблица1[[#This Row],[Т8]]</f>
        <v>0</v>
      </c>
      <c r="CJ3013" s="54">
        <f>Таблица1[[#This Row],[Т9]]-Таблица1[[#This Row],[Т7]]</f>
        <v>0</v>
      </c>
      <c r="CK3013" s="14">
        <f>Таблица1[[#This Row],[Т9]]-Таблица1[[#This Row],[Т6]]</f>
        <v>0</v>
      </c>
      <c r="CL3013" s="14">
        <f>Таблица1[[#This Row],[Т9]]-Таблица1[[#This Row],[Т5]]</f>
        <v>0</v>
      </c>
      <c r="CM3013" s="14">
        <f>Таблица1[[#This Row],[Т9]]-Таблица1[[#This Row],[Т4]]</f>
        <v>0</v>
      </c>
      <c r="CN3013" s="14">
        <f>Таблица1[[#This Row],[Т9]]-Таблица1[[#This Row],[Т3]]</f>
        <v>0</v>
      </c>
      <c r="CO3013" s="14">
        <f>Таблица1[[#This Row],[Т9]]-Таблица1[[#This Row],[Т2]]</f>
        <v>0</v>
      </c>
      <c r="CP3013" s="14">
        <f>Таблица1[[#This Row],[Т9]]-Таблица1[[#This Row],[Т1]]</f>
        <v>0</v>
      </c>
      <c r="CQ3013" s="14">
        <f>Таблица1[[#This Row],[Т9]]-Таблица1[[#This Row],[угол обхв6]]</f>
        <v>0</v>
      </c>
      <c r="CR3013" s="14">
        <f>Таблица1[[#This Row],[Т9]]-Таблица1[[#This Row],[угол обхв5]]</f>
        <v>0</v>
      </c>
      <c r="CS3013" s="14">
        <f>Таблица1[[#This Row],[Т9]]-Таблица1[[#This Row],[угол обхв4]]</f>
        <v>0</v>
      </c>
      <c r="CT3013" s="14">
        <f>Таблица1[[#This Row],[Lкан_прям, мм]]+Таблица1[[#This Row],[Lкан_дуг, мм]]+Таблица1[[#This Row],[Lкан_леб,мм]]</f>
        <v>0</v>
      </c>
      <c r="CU3013" s="16">
        <f>Таблица1[[#This Row],[Lкан_леб,мм]]</f>
        <v>0</v>
      </c>
      <c r="CV3013" s="14">
        <f>2534431-(Таблица1[[#This Row],[Т23]]+Таблица1[[#This Row],[угол обхв3]])</f>
        <v>2534431</v>
      </c>
      <c r="CW3013" s="50">
        <f>SUM(X3013:AC3013,AD3013:AI3013)-Таблица1[[#This Row],[lподв_min, мм]]</f>
        <v>0</v>
      </c>
      <c r="CX3013" s="17">
        <f>CW3452-Таблица1[[#This Row],[Суммарная длина каната]]</f>
        <v>-2534431</v>
      </c>
    </row>
    <row r="3014" spans="74:102" x14ac:dyDescent="0.25">
      <c r="BV3014" s="14">
        <f>Таблица1[[#This Row],[Lкан_леб,мм]]</f>
        <v>0</v>
      </c>
      <c r="BW3014" s="50">
        <f>Таблица1[[#This Row],[угол обхв4]]+Таблица1[[#This Row],[Lдуг 3,мм]]</f>
        <v>0</v>
      </c>
      <c r="BX3014" s="54">
        <f>Таблица1[[#This Row],[угол обхв5]]+Таблица1[[#This Row],[Y5, мм]]</f>
        <v>0</v>
      </c>
      <c r="BY3014" s="14">
        <f>Таблица1[[#This Row],[угол обхв6]]+Таблица1[[#This Row],[Lдуг 4,мм]]</f>
        <v>0</v>
      </c>
      <c r="BZ3014" s="14">
        <f>Таблица1[[#This Row],[Т1]]+Таблица1[[#This Row],[X6, мм]]</f>
        <v>0</v>
      </c>
      <c r="CA3014" s="14">
        <f>Таблица1[[#This Row],[Т2]]+Таблица1[[#This Row],[Lдуг 5,мм]]</f>
        <v>0</v>
      </c>
      <c r="CB3014" s="14">
        <f>Таблица1[[#This Row],[Т3]]+Таблица1[[#This Row],[Y6, мм]]</f>
        <v>0</v>
      </c>
      <c r="CC3014" s="14">
        <f>Таблица1[[#This Row],[Т4]]+Таблица1[[#This Row],[Lдуг 6,мм]]</f>
        <v>0</v>
      </c>
      <c r="CD3014" s="14">
        <f>Таблица1[[#This Row],[Т5]]+Таблица1[[#This Row],[Lдуг 1,мм]]</f>
        <v>0</v>
      </c>
      <c r="CE3014" s="14">
        <f>Таблица1[[#This Row],[Т6]]+Таблица1[[#This Row],[Lпрям1, мм]]</f>
        <v>0</v>
      </c>
      <c r="CF3014" s="15">
        <f>Таблица1[[#This Row],[Т7]]+Таблица1[[#This Row],[Lдуг 2,мм]]</f>
        <v>0</v>
      </c>
      <c r="CG3014" s="14">
        <f>Таблица1[[#This Row],[Т8]]+Таблица1[[#This Row],[Lпрям2, мм]]</f>
        <v>0</v>
      </c>
      <c r="CH3014" s="14">
        <f>Таблица1[[#This Row],[Т9]]-Таблица1[[#This Row],[Т9]]</f>
        <v>0</v>
      </c>
      <c r="CI3014" s="50">
        <f>Таблица1[[#This Row],[Т9]]-Таблица1[[#This Row],[Т8]]</f>
        <v>0</v>
      </c>
      <c r="CJ3014" s="54">
        <f>Таблица1[[#This Row],[Т9]]-Таблица1[[#This Row],[Т7]]</f>
        <v>0</v>
      </c>
      <c r="CK3014" s="14">
        <f>Таблица1[[#This Row],[Т9]]-Таблица1[[#This Row],[Т6]]</f>
        <v>0</v>
      </c>
      <c r="CL3014" s="14">
        <f>Таблица1[[#This Row],[Т9]]-Таблица1[[#This Row],[Т5]]</f>
        <v>0</v>
      </c>
      <c r="CM3014" s="14">
        <f>Таблица1[[#This Row],[Т9]]-Таблица1[[#This Row],[Т4]]</f>
        <v>0</v>
      </c>
      <c r="CN3014" s="14">
        <f>Таблица1[[#This Row],[Т9]]-Таблица1[[#This Row],[Т3]]</f>
        <v>0</v>
      </c>
      <c r="CO3014" s="14">
        <f>Таблица1[[#This Row],[Т9]]-Таблица1[[#This Row],[Т2]]</f>
        <v>0</v>
      </c>
      <c r="CP3014" s="14">
        <f>Таблица1[[#This Row],[Т9]]-Таблица1[[#This Row],[Т1]]</f>
        <v>0</v>
      </c>
      <c r="CQ3014" s="14">
        <f>Таблица1[[#This Row],[Т9]]-Таблица1[[#This Row],[угол обхв6]]</f>
        <v>0</v>
      </c>
      <c r="CR3014" s="14">
        <f>Таблица1[[#This Row],[Т9]]-Таблица1[[#This Row],[угол обхв5]]</f>
        <v>0</v>
      </c>
      <c r="CS3014" s="14">
        <f>Таблица1[[#This Row],[Т9]]-Таблица1[[#This Row],[угол обхв4]]</f>
        <v>0</v>
      </c>
      <c r="CT3014" s="14">
        <f>Таблица1[[#This Row],[Lкан_прям, мм]]+Таблица1[[#This Row],[Lкан_дуг, мм]]+Таблица1[[#This Row],[Lкан_леб,мм]]</f>
        <v>0</v>
      </c>
      <c r="CU3014" s="16">
        <f>Таблица1[[#This Row],[Lкан_леб,мм]]</f>
        <v>0</v>
      </c>
      <c r="CV3014" s="14">
        <f>2534431-(Таблица1[[#This Row],[Т23]]+Таблица1[[#This Row],[угол обхв3]])</f>
        <v>2534431</v>
      </c>
      <c r="CW3014" s="50">
        <f>SUM(X3014:AC3014,AD3014:AI3014)-Таблица1[[#This Row],[lподв_min, мм]]</f>
        <v>0</v>
      </c>
      <c r="CX3014" s="17">
        <f>CW3453-Таблица1[[#This Row],[Суммарная длина каната]]</f>
        <v>-2534431</v>
      </c>
    </row>
    <row r="3015" spans="74:102" x14ac:dyDescent="0.25">
      <c r="BV3015" s="14">
        <f>Таблица1[[#This Row],[Lкан_леб,мм]]</f>
        <v>0</v>
      </c>
      <c r="BW3015" s="50">
        <f>Таблица1[[#This Row],[угол обхв4]]+Таблица1[[#This Row],[Lдуг 3,мм]]</f>
        <v>0</v>
      </c>
      <c r="BX3015" s="54">
        <f>Таблица1[[#This Row],[угол обхв5]]+Таблица1[[#This Row],[Y5, мм]]</f>
        <v>0</v>
      </c>
      <c r="BY3015" s="14">
        <f>Таблица1[[#This Row],[угол обхв6]]+Таблица1[[#This Row],[Lдуг 4,мм]]</f>
        <v>0</v>
      </c>
      <c r="BZ3015" s="14">
        <f>Таблица1[[#This Row],[Т1]]+Таблица1[[#This Row],[X6, мм]]</f>
        <v>0</v>
      </c>
      <c r="CA3015" s="14">
        <f>Таблица1[[#This Row],[Т2]]+Таблица1[[#This Row],[Lдуг 5,мм]]</f>
        <v>0</v>
      </c>
      <c r="CB3015" s="14">
        <f>Таблица1[[#This Row],[Т3]]+Таблица1[[#This Row],[Y6, мм]]</f>
        <v>0</v>
      </c>
      <c r="CC3015" s="14">
        <f>Таблица1[[#This Row],[Т4]]+Таблица1[[#This Row],[Lдуг 6,мм]]</f>
        <v>0</v>
      </c>
      <c r="CD3015" s="14">
        <f>Таблица1[[#This Row],[Т5]]+Таблица1[[#This Row],[Lдуг 1,мм]]</f>
        <v>0</v>
      </c>
      <c r="CE3015" s="14">
        <f>Таблица1[[#This Row],[Т6]]+Таблица1[[#This Row],[Lпрям1, мм]]</f>
        <v>0</v>
      </c>
      <c r="CF3015" s="15">
        <f>Таблица1[[#This Row],[Т7]]+Таблица1[[#This Row],[Lдуг 2,мм]]</f>
        <v>0</v>
      </c>
      <c r="CG3015" s="14">
        <f>Таблица1[[#This Row],[Т8]]+Таблица1[[#This Row],[Lпрям2, мм]]</f>
        <v>0</v>
      </c>
      <c r="CH3015" s="14">
        <f>Таблица1[[#This Row],[Т9]]-Таблица1[[#This Row],[Т9]]</f>
        <v>0</v>
      </c>
      <c r="CI3015" s="50">
        <f>Таблица1[[#This Row],[Т9]]-Таблица1[[#This Row],[Т8]]</f>
        <v>0</v>
      </c>
      <c r="CJ3015" s="54">
        <f>Таблица1[[#This Row],[Т9]]-Таблица1[[#This Row],[Т7]]</f>
        <v>0</v>
      </c>
      <c r="CK3015" s="14">
        <f>Таблица1[[#This Row],[Т9]]-Таблица1[[#This Row],[Т6]]</f>
        <v>0</v>
      </c>
      <c r="CL3015" s="14">
        <f>Таблица1[[#This Row],[Т9]]-Таблица1[[#This Row],[Т5]]</f>
        <v>0</v>
      </c>
      <c r="CM3015" s="14">
        <f>Таблица1[[#This Row],[Т9]]-Таблица1[[#This Row],[Т4]]</f>
        <v>0</v>
      </c>
      <c r="CN3015" s="14">
        <f>Таблица1[[#This Row],[Т9]]-Таблица1[[#This Row],[Т3]]</f>
        <v>0</v>
      </c>
      <c r="CO3015" s="14">
        <f>Таблица1[[#This Row],[Т9]]-Таблица1[[#This Row],[Т2]]</f>
        <v>0</v>
      </c>
      <c r="CP3015" s="14">
        <f>Таблица1[[#This Row],[Т9]]-Таблица1[[#This Row],[Т1]]</f>
        <v>0</v>
      </c>
      <c r="CQ3015" s="14">
        <f>Таблица1[[#This Row],[Т9]]-Таблица1[[#This Row],[угол обхв6]]</f>
        <v>0</v>
      </c>
      <c r="CR3015" s="14">
        <f>Таблица1[[#This Row],[Т9]]-Таблица1[[#This Row],[угол обхв5]]</f>
        <v>0</v>
      </c>
      <c r="CS3015" s="14">
        <f>Таблица1[[#This Row],[Т9]]-Таблица1[[#This Row],[угол обхв4]]</f>
        <v>0</v>
      </c>
      <c r="CT3015" s="14">
        <f>Таблица1[[#This Row],[Lкан_прям, мм]]+Таблица1[[#This Row],[Lкан_дуг, мм]]+Таблица1[[#This Row],[Lкан_леб,мм]]</f>
        <v>0</v>
      </c>
      <c r="CU3015" s="16">
        <f>Таблица1[[#This Row],[Lкан_леб,мм]]</f>
        <v>0</v>
      </c>
      <c r="CV3015" s="14">
        <f>2534431-(Таблица1[[#This Row],[Т23]]+Таблица1[[#This Row],[угол обхв3]])</f>
        <v>2534431</v>
      </c>
      <c r="CW3015" s="50">
        <f>SUM(X3015:AC3015,AD3015:AI3015)-Таблица1[[#This Row],[lподв_min, мм]]</f>
        <v>0</v>
      </c>
      <c r="CX3015" s="17">
        <f>CW3454-Таблица1[[#This Row],[Суммарная длина каната]]</f>
        <v>-2534431</v>
      </c>
    </row>
    <row r="3016" spans="74:102" x14ac:dyDescent="0.25">
      <c r="BV3016" s="14">
        <f>Таблица1[[#This Row],[Lкан_леб,мм]]</f>
        <v>0</v>
      </c>
      <c r="BW3016" s="50">
        <f>Таблица1[[#This Row],[угол обхв4]]+Таблица1[[#This Row],[Lдуг 3,мм]]</f>
        <v>0</v>
      </c>
      <c r="BX3016" s="54">
        <f>Таблица1[[#This Row],[угол обхв5]]+Таблица1[[#This Row],[Y5, мм]]</f>
        <v>0</v>
      </c>
      <c r="BY3016" s="14">
        <f>Таблица1[[#This Row],[угол обхв6]]+Таблица1[[#This Row],[Lдуг 4,мм]]</f>
        <v>0</v>
      </c>
      <c r="BZ3016" s="14">
        <f>Таблица1[[#This Row],[Т1]]+Таблица1[[#This Row],[X6, мм]]</f>
        <v>0</v>
      </c>
      <c r="CA3016" s="14">
        <f>Таблица1[[#This Row],[Т2]]+Таблица1[[#This Row],[Lдуг 5,мм]]</f>
        <v>0</v>
      </c>
      <c r="CB3016" s="14">
        <f>Таблица1[[#This Row],[Т3]]+Таблица1[[#This Row],[Y6, мм]]</f>
        <v>0</v>
      </c>
      <c r="CC3016" s="14">
        <f>Таблица1[[#This Row],[Т4]]+Таблица1[[#This Row],[Lдуг 6,мм]]</f>
        <v>0</v>
      </c>
      <c r="CD3016" s="14">
        <f>Таблица1[[#This Row],[Т5]]+Таблица1[[#This Row],[Lдуг 1,мм]]</f>
        <v>0</v>
      </c>
      <c r="CE3016" s="14">
        <f>Таблица1[[#This Row],[Т6]]+Таблица1[[#This Row],[Lпрям1, мм]]</f>
        <v>0</v>
      </c>
      <c r="CF3016" s="15">
        <f>Таблица1[[#This Row],[Т7]]+Таблица1[[#This Row],[Lдуг 2,мм]]</f>
        <v>0</v>
      </c>
      <c r="CG3016" s="14">
        <f>Таблица1[[#This Row],[Т8]]+Таблица1[[#This Row],[Lпрям2, мм]]</f>
        <v>0</v>
      </c>
      <c r="CH3016" s="14">
        <f>Таблица1[[#This Row],[Т9]]-Таблица1[[#This Row],[Т9]]</f>
        <v>0</v>
      </c>
      <c r="CI3016" s="50">
        <f>Таблица1[[#This Row],[Т9]]-Таблица1[[#This Row],[Т8]]</f>
        <v>0</v>
      </c>
      <c r="CJ3016" s="54">
        <f>Таблица1[[#This Row],[Т9]]-Таблица1[[#This Row],[Т7]]</f>
        <v>0</v>
      </c>
      <c r="CK3016" s="14">
        <f>Таблица1[[#This Row],[Т9]]-Таблица1[[#This Row],[Т6]]</f>
        <v>0</v>
      </c>
      <c r="CL3016" s="14">
        <f>Таблица1[[#This Row],[Т9]]-Таблица1[[#This Row],[Т5]]</f>
        <v>0</v>
      </c>
      <c r="CM3016" s="14">
        <f>Таблица1[[#This Row],[Т9]]-Таблица1[[#This Row],[Т4]]</f>
        <v>0</v>
      </c>
      <c r="CN3016" s="14">
        <f>Таблица1[[#This Row],[Т9]]-Таблица1[[#This Row],[Т3]]</f>
        <v>0</v>
      </c>
      <c r="CO3016" s="14">
        <f>Таблица1[[#This Row],[Т9]]-Таблица1[[#This Row],[Т2]]</f>
        <v>0</v>
      </c>
      <c r="CP3016" s="14">
        <f>Таблица1[[#This Row],[Т9]]-Таблица1[[#This Row],[Т1]]</f>
        <v>0</v>
      </c>
      <c r="CQ3016" s="14">
        <f>Таблица1[[#This Row],[Т9]]-Таблица1[[#This Row],[угол обхв6]]</f>
        <v>0</v>
      </c>
      <c r="CR3016" s="14">
        <f>Таблица1[[#This Row],[Т9]]-Таблица1[[#This Row],[угол обхв5]]</f>
        <v>0</v>
      </c>
      <c r="CS3016" s="14">
        <f>Таблица1[[#This Row],[Т9]]-Таблица1[[#This Row],[угол обхв4]]</f>
        <v>0</v>
      </c>
      <c r="CT3016" s="14">
        <f>Таблица1[[#This Row],[Lкан_прям, мм]]+Таблица1[[#This Row],[Lкан_дуг, мм]]+Таблица1[[#This Row],[Lкан_леб,мм]]</f>
        <v>0</v>
      </c>
      <c r="CU3016" s="16">
        <f>Таблица1[[#This Row],[Lкан_леб,мм]]</f>
        <v>0</v>
      </c>
      <c r="CV3016" s="14">
        <f>2534431-(Таблица1[[#This Row],[Т23]]+Таблица1[[#This Row],[угол обхв3]])</f>
        <v>2534431</v>
      </c>
      <c r="CW3016" s="50">
        <f>SUM(X3016:AC3016,AD3016:AI3016)-Таблица1[[#This Row],[lподв_min, мм]]</f>
        <v>0</v>
      </c>
      <c r="CX3016" s="17">
        <f>CW3455-Таблица1[[#This Row],[Суммарная длина каната]]</f>
        <v>-2534431</v>
      </c>
    </row>
    <row r="3017" spans="74:102" x14ac:dyDescent="0.25">
      <c r="BV3017" s="14">
        <f>Таблица1[[#This Row],[Lкан_леб,мм]]</f>
        <v>0</v>
      </c>
      <c r="BW3017" s="50">
        <f>Таблица1[[#This Row],[угол обхв4]]+Таблица1[[#This Row],[Lдуг 3,мм]]</f>
        <v>0</v>
      </c>
      <c r="BX3017" s="54">
        <f>Таблица1[[#This Row],[угол обхв5]]+Таблица1[[#This Row],[Y5, мм]]</f>
        <v>0</v>
      </c>
      <c r="BY3017" s="14">
        <f>Таблица1[[#This Row],[угол обхв6]]+Таблица1[[#This Row],[Lдуг 4,мм]]</f>
        <v>0</v>
      </c>
      <c r="BZ3017" s="14">
        <f>Таблица1[[#This Row],[Т1]]+Таблица1[[#This Row],[X6, мм]]</f>
        <v>0</v>
      </c>
      <c r="CA3017" s="14">
        <f>Таблица1[[#This Row],[Т2]]+Таблица1[[#This Row],[Lдуг 5,мм]]</f>
        <v>0</v>
      </c>
      <c r="CB3017" s="14">
        <f>Таблица1[[#This Row],[Т3]]+Таблица1[[#This Row],[Y6, мм]]</f>
        <v>0</v>
      </c>
      <c r="CC3017" s="14">
        <f>Таблица1[[#This Row],[Т4]]+Таблица1[[#This Row],[Lдуг 6,мм]]</f>
        <v>0</v>
      </c>
      <c r="CD3017" s="14">
        <f>Таблица1[[#This Row],[Т5]]+Таблица1[[#This Row],[Lдуг 1,мм]]</f>
        <v>0</v>
      </c>
      <c r="CE3017" s="14">
        <f>Таблица1[[#This Row],[Т6]]+Таблица1[[#This Row],[Lпрям1, мм]]</f>
        <v>0</v>
      </c>
      <c r="CF3017" s="15">
        <f>Таблица1[[#This Row],[Т7]]+Таблица1[[#This Row],[Lдуг 2,мм]]</f>
        <v>0</v>
      </c>
      <c r="CG3017" s="14">
        <f>Таблица1[[#This Row],[Т8]]+Таблица1[[#This Row],[Lпрям2, мм]]</f>
        <v>0</v>
      </c>
      <c r="CH3017" s="14">
        <f>Таблица1[[#This Row],[Т9]]-Таблица1[[#This Row],[Т9]]</f>
        <v>0</v>
      </c>
      <c r="CI3017" s="50">
        <f>Таблица1[[#This Row],[Т9]]-Таблица1[[#This Row],[Т8]]</f>
        <v>0</v>
      </c>
      <c r="CJ3017" s="54">
        <f>Таблица1[[#This Row],[Т9]]-Таблица1[[#This Row],[Т7]]</f>
        <v>0</v>
      </c>
      <c r="CK3017" s="14">
        <f>Таблица1[[#This Row],[Т9]]-Таблица1[[#This Row],[Т6]]</f>
        <v>0</v>
      </c>
      <c r="CL3017" s="14">
        <f>Таблица1[[#This Row],[Т9]]-Таблица1[[#This Row],[Т5]]</f>
        <v>0</v>
      </c>
      <c r="CM3017" s="14">
        <f>Таблица1[[#This Row],[Т9]]-Таблица1[[#This Row],[Т4]]</f>
        <v>0</v>
      </c>
      <c r="CN3017" s="14">
        <f>Таблица1[[#This Row],[Т9]]-Таблица1[[#This Row],[Т3]]</f>
        <v>0</v>
      </c>
      <c r="CO3017" s="14">
        <f>Таблица1[[#This Row],[Т9]]-Таблица1[[#This Row],[Т2]]</f>
        <v>0</v>
      </c>
      <c r="CP3017" s="14">
        <f>Таблица1[[#This Row],[Т9]]-Таблица1[[#This Row],[Т1]]</f>
        <v>0</v>
      </c>
      <c r="CQ3017" s="14">
        <f>Таблица1[[#This Row],[Т9]]-Таблица1[[#This Row],[угол обхв6]]</f>
        <v>0</v>
      </c>
      <c r="CR3017" s="14">
        <f>Таблица1[[#This Row],[Т9]]-Таблица1[[#This Row],[угол обхв5]]</f>
        <v>0</v>
      </c>
      <c r="CS3017" s="14">
        <f>Таблица1[[#This Row],[Т9]]-Таблица1[[#This Row],[угол обхв4]]</f>
        <v>0</v>
      </c>
      <c r="CT3017" s="14">
        <f>Таблица1[[#This Row],[Lкан_прям, мм]]+Таблица1[[#This Row],[Lкан_дуг, мм]]+Таблица1[[#This Row],[Lкан_леб,мм]]</f>
        <v>0</v>
      </c>
      <c r="CU3017" s="16">
        <f>Таблица1[[#This Row],[Lкан_леб,мм]]</f>
        <v>0</v>
      </c>
      <c r="CV3017" s="14">
        <f>2534431-(Таблица1[[#This Row],[Т23]]+Таблица1[[#This Row],[угол обхв3]])</f>
        <v>2534431</v>
      </c>
      <c r="CW3017" s="50">
        <f>SUM(X3017:AC3017,AD3017:AI3017)-Таблица1[[#This Row],[lподв_min, мм]]</f>
        <v>0</v>
      </c>
      <c r="CX3017" s="17">
        <f>CW3456-Таблица1[[#This Row],[Суммарная длина каната]]</f>
        <v>-2534431</v>
      </c>
    </row>
    <row r="3018" spans="74:102" x14ac:dyDescent="0.25">
      <c r="BV3018" s="14">
        <f>Таблица1[[#This Row],[Lкан_леб,мм]]</f>
        <v>0</v>
      </c>
      <c r="BW3018" s="50">
        <f>Таблица1[[#This Row],[угол обхв4]]+Таблица1[[#This Row],[Lдуг 3,мм]]</f>
        <v>0</v>
      </c>
      <c r="BX3018" s="54">
        <f>Таблица1[[#This Row],[угол обхв5]]+Таблица1[[#This Row],[Y5, мм]]</f>
        <v>0</v>
      </c>
      <c r="BY3018" s="14">
        <f>Таблица1[[#This Row],[угол обхв6]]+Таблица1[[#This Row],[Lдуг 4,мм]]</f>
        <v>0</v>
      </c>
      <c r="BZ3018" s="14">
        <f>Таблица1[[#This Row],[Т1]]+Таблица1[[#This Row],[X6, мм]]</f>
        <v>0</v>
      </c>
      <c r="CA3018" s="14">
        <f>Таблица1[[#This Row],[Т2]]+Таблица1[[#This Row],[Lдуг 5,мм]]</f>
        <v>0</v>
      </c>
      <c r="CB3018" s="14">
        <f>Таблица1[[#This Row],[Т3]]+Таблица1[[#This Row],[Y6, мм]]</f>
        <v>0</v>
      </c>
      <c r="CC3018" s="14">
        <f>Таблица1[[#This Row],[Т4]]+Таблица1[[#This Row],[Lдуг 6,мм]]</f>
        <v>0</v>
      </c>
      <c r="CD3018" s="14">
        <f>Таблица1[[#This Row],[Т5]]+Таблица1[[#This Row],[Lдуг 1,мм]]</f>
        <v>0</v>
      </c>
      <c r="CE3018" s="14">
        <f>Таблица1[[#This Row],[Т6]]+Таблица1[[#This Row],[Lпрям1, мм]]</f>
        <v>0</v>
      </c>
      <c r="CF3018" s="15">
        <f>Таблица1[[#This Row],[Т7]]+Таблица1[[#This Row],[Lдуг 2,мм]]</f>
        <v>0</v>
      </c>
      <c r="CG3018" s="14">
        <f>Таблица1[[#This Row],[Т8]]+Таблица1[[#This Row],[Lпрям2, мм]]</f>
        <v>0</v>
      </c>
      <c r="CH3018" s="14">
        <f>Таблица1[[#This Row],[Т9]]-Таблица1[[#This Row],[Т9]]</f>
        <v>0</v>
      </c>
      <c r="CI3018" s="50">
        <f>Таблица1[[#This Row],[Т9]]-Таблица1[[#This Row],[Т8]]</f>
        <v>0</v>
      </c>
      <c r="CJ3018" s="54">
        <f>Таблица1[[#This Row],[Т9]]-Таблица1[[#This Row],[Т7]]</f>
        <v>0</v>
      </c>
      <c r="CK3018" s="14">
        <f>Таблица1[[#This Row],[Т9]]-Таблица1[[#This Row],[Т6]]</f>
        <v>0</v>
      </c>
      <c r="CL3018" s="14">
        <f>Таблица1[[#This Row],[Т9]]-Таблица1[[#This Row],[Т5]]</f>
        <v>0</v>
      </c>
      <c r="CM3018" s="14">
        <f>Таблица1[[#This Row],[Т9]]-Таблица1[[#This Row],[Т4]]</f>
        <v>0</v>
      </c>
      <c r="CN3018" s="14">
        <f>Таблица1[[#This Row],[Т9]]-Таблица1[[#This Row],[Т3]]</f>
        <v>0</v>
      </c>
      <c r="CO3018" s="14">
        <f>Таблица1[[#This Row],[Т9]]-Таблица1[[#This Row],[Т2]]</f>
        <v>0</v>
      </c>
      <c r="CP3018" s="14">
        <f>Таблица1[[#This Row],[Т9]]-Таблица1[[#This Row],[Т1]]</f>
        <v>0</v>
      </c>
      <c r="CQ3018" s="14">
        <f>Таблица1[[#This Row],[Т9]]-Таблица1[[#This Row],[угол обхв6]]</f>
        <v>0</v>
      </c>
      <c r="CR3018" s="14">
        <f>Таблица1[[#This Row],[Т9]]-Таблица1[[#This Row],[угол обхв5]]</f>
        <v>0</v>
      </c>
      <c r="CS3018" s="14">
        <f>Таблица1[[#This Row],[Т9]]-Таблица1[[#This Row],[угол обхв4]]</f>
        <v>0</v>
      </c>
      <c r="CT3018" s="14">
        <f>Таблица1[[#This Row],[Lкан_прям, мм]]+Таблица1[[#This Row],[Lкан_дуг, мм]]+Таблица1[[#This Row],[Lкан_леб,мм]]</f>
        <v>0</v>
      </c>
      <c r="CU3018" s="16">
        <f>Таблица1[[#This Row],[Lкан_леб,мм]]</f>
        <v>0</v>
      </c>
      <c r="CV3018" s="14">
        <f>2534431-(Таблица1[[#This Row],[Т23]]+Таблица1[[#This Row],[угол обхв3]])</f>
        <v>2534431</v>
      </c>
      <c r="CW3018" s="50">
        <f>SUM(X3018:AC3018,AD3018:AI3018)-Таблица1[[#This Row],[lподв_min, мм]]</f>
        <v>0</v>
      </c>
      <c r="CX3018" s="17">
        <f>CW3457-Таблица1[[#This Row],[Суммарная длина каната]]</f>
        <v>-2534431</v>
      </c>
    </row>
    <row r="3019" spans="74:102" x14ac:dyDescent="0.25">
      <c r="BV3019" s="14">
        <f>Таблица1[[#This Row],[Lкан_леб,мм]]</f>
        <v>0</v>
      </c>
      <c r="BW3019" s="50">
        <f>Таблица1[[#This Row],[угол обхв4]]+Таблица1[[#This Row],[Lдуг 3,мм]]</f>
        <v>0</v>
      </c>
      <c r="BX3019" s="54">
        <f>Таблица1[[#This Row],[угол обхв5]]+Таблица1[[#This Row],[Y5, мм]]</f>
        <v>0</v>
      </c>
      <c r="BY3019" s="14">
        <f>Таблица1[[#This Row],[угол обхв6]]+Таблица1[[#This Row],[Lдуг 4,мм]]</f>
        <v>0</v>
      </c>
      <c r="BZ3019" s="14">
        <f>Таблица1[[#This Row],[Т1]]+Таблица1[[#This Row],[X6, мм]]</f>
        <v>0</v>
      </c>
      <c r="CA3019" s="14">
        <f>Таблица1[[#This Row],[Т2]]+Таблица1[[#This Row],[Lдуг 5,мм]]</f>
        <v>0</v>
      </c>
      <c r="CB3019" s="14">
        <f>Таблица1[[#This Row],[Т3]]+Таблица1[[#This Row],[Y6, мм]]</f>
        <v>0</v>
      </c>
      <c r="CC3019" s="14">
        <f>Таблица1[[#This Row],[Т4]]+Таблица1[[#This Row],[Lдуг 6,мм]]</f>
        <v>0</v>
      </c>
      <c r="CD3019" s="14">
        <f>Таблица1[[#This Row],[Т5]]+Таблица1[[#This Row],[Lдуг 1,мм]]</f>
        <v>0</v>
      </c>
      <c r="CE3019" s="14">
        <f>Таблица1[[#This Row],[Т6]]+Таблица1[[#This Row],[Lпрям1, мм]]</f>
        <v>0</v>
      </c>
      <c r="CF3019" s="15">
        <f>Таблица1[[#This Row],[Т7]]+Таблица1[[#This Row],[Lдуг 2,мм]]</f>
        <v>0</v>
      </c>
      <c r="CG3019" s="14">
        <f>Таблица1[[#This Row],[Т8]]+Таблица1[[#This Row],[Lпрям2, мм]]</f>
        <v>0</v>
      </c>
      <c r="CH3019" s="14">
        <f>Таблица1[[#This Row],[Т9]]-Таблица1[[#This Row],[Т9]]</f>
        <v>0</v>
      </c>
      <c r="CI3019" s="50">
        <f>Таблица1[[#This Row],[Т9]]-Таблица1[[#This Row],[Т8]]</f>
        <v>0</v>
      </c>
      <c r="CJ3019" s="54">
        <f>Таблица1[[#This Row],[Т9]]-Таблица1[[#This Row],[Т7]]</f>
        <v>0</v>
      </c>
      <c r="CK3019" s="14">
        <f>Таблица1[[#This Row],[Т9]]-Таблица1[[#This Row],[Т6]]</f>
        <v>0</v>
      </c>
      <c r="CL3019" s="14">
        <f>Таблица1[[#This Row],[Т9]]-Таблица1[[#This Row],[Т5]]</f>
        <v>0</v>
      </c>
      <c r="CM3019" s="14">
        <f>Таблица1[[#This Row],[Т9]]-Таблица1[[#This Row],[Т4]]</f>
        <v>0</v>
      </c>
      <c r="CN3019" s="14">
        <f>Таблица1[[#This Row],[Т9]]-Таблица1[[#This Row],[Т3]]</f>
        <v>0</v>
      </c>
      <c r="CO3019" s="14">
        <f>Таблица1[[#This Row],[Т9]]-Таблица1[[#This Row],[Т2]]</f>
        <v>0</v>
      </c>
      <c r="CP3019" s="14">
        <f>Таблица1[[#This Row],[Т9]]-Таблица1[[#This Row],[Т1]]</f>
        <v>0</v>
      </c>
      <c r="CQ3019" s="14">
        <f>Таблица1[[#This Row],[Т9]]-Таблица1[[#This Row],[угол обхв6]]</f>
        <v>0</v>
      </c>
      <c r="CR3019" s="14">
        <f>Таблица1[[#This Row],[Т9]]-Таблица1[[#This Row],[угол обхв5]]</f>
        <v>0</v>
      </c>
      <c r="CS3019" s="14">
        <f>Таблица1[[#This Row],[Т9]]-Таблица1[[#This Row],[угол обхв4]]</f>
        <v>0</v>
      </c>
      <c r="CT3019" s="14">
        <f>Таблица1[[#This Row],[Lкан_прям, мм]]+Таблица1[[#This Row],[Lкан_дуг, мм]]+Таблица1[[#This Row],[Lкан_леб,мм]]</f>
        <v>0</v>
      </c>
      <c r="CU3019" s="16">
        <f>Таблица1[[#This Row],[Lкан_леб,мм]]</f>
        <v>0</v>
      </c>
      <c r="CV3019" s="14">
        <f>2534431-(Таблица1[[#This Row],[Т23]]+Таблица1[[#This Row],[угол обхв3]])</f>
        <v>2534431</v>
      </c>
      <c r="CW3019" s="50">
        <f>SUM(X3019:AC3019,AD3019:AI3019)-Таблица1[[#This Row],[lподв_min, мм]]</f>
        <v>0</v>
      </c>
      <c r="CX3019" s="17">
        <f>CW3458-Таблица1[[#This Row],[Суммарная длина каната]]</f>
        <v>-2534431</v>
      </c>
    </row>
    <row r="3020" spans="74:102" x14ac:dyDescent="0.25">
      <c r="BV3020" s="14">
        <f>Таблица1[[#This Row],[Lкан_леб,мм]]</f>
        <v>0</v>
      </c>
      <c r="BW3020" s="50">
        <f>Таблица1[[#This Row],[угол обхв4]]+Таблица1[[#This Row],[Lдуг 3,мм]]</f>
        <v>0</v>
      </c>
      <c r="BX3020" s="54">
        <f>Таблица1[[#This Row],[угол обхв5]]+Таблица1[[#This Row],[Y5, мм]]</f>
        <v>0</v>
      </c>
      <c r="BY3020" s="14">
        <f>Таблица1[[#This Row],[угол обхв6]]+Таблица1[[#This Row],[Lдуг 4,мм]]</f>
        <v>0</v>
      </c>
      <c r="BZ3020" s="14">
        <f>Таблица1[[#This Row],[Т1]]+Таблица1[[#This Row],[X6, мм]]</f>
        <v>0</v>
      </c>
      <c r="CA3020" s="14">
        <f>Таблица1[[#This Row],[Т2]]+Таблица1[[#This Row],[Lдуг 5,мм]]</f>
        <v>0</v>
      </c>
      <c r="CB3020" s="14">
        <f>Таблица1[[#This Row],[Т3]]+Таблица1[[#This Row],[Y6, мм]]</f>
        <v>0</v>
      </c>
      <c r="CC3020" s="14">
        <f>Таблица1[[#This Row],[Т4]]+Таблица1[[#This Row],[Lдуг 6,мм]]</f>
        <v>0</v>
      </c>
      <c r="CD3020" s="14">
        <f>Таблица1[[#This Row],[Т5]]+Таблица1[[#This Row],[Lдуг 1,мм]]</f>
        <v>0</v>
      </c>
      <c r="CE3020" s="14">
        <f>Таблица1[[#This Row],[Т6]]+Таблица1[[#This Row],[Lпрям1, мм]]</f>
        <v>0</v>
      </c>
      <c r="CF3020" s="15">
        <f>Таблица1[[#This Row],[Т7]]+Таблица1[[#This Row],[Lдуг 2,мм]]</f>
        <v>0</v>
      </c>
      <c r="CG3020" s="14">
        <f>Таблица1[[#This Row],[Т8]]+Таблица1[[#This Row],[Lпрям2, мм]]</f>
        <v>0</v>
      </c>
      <c r="CH3020" s="14">
        <f>Таблица1[[#This Row],[Т9]]-Таблица1[[#This Row],[Т9]]</f>
        <v>0</v>
      </c>
      <c r="CI3020" s="50">
        <f>Таблица1[[#This Row],[Т9]]-Таблица1[[#This Row],[Т8]]</f>
        <v>0</v>
      </c>
      <c r="CJ3020" s="54">
        <f>Таблица1[[#This Row],[Т9]]-Таблица1[[#This Row],[Т7]]</f>
        <v>0</v>
      </c>
      <c r="CK3020" s="14">
        <f>Таблица1[[#This Row],[Т9]]-Таблица1[[#This Row],[Т6]]</f>
        <v>0</v>
      </c>
      <c r="CL3020" s="14">
        <f>Таблица1[[#This Row],[Т9]]-Таблица1[[#This Row],[Т5]]</f>
        <v>0</v>
      </c>
      <c r="CM3020" s="14">
        <f>Таблица1[[#This Row],[Т9]]-Таблица1[[#This Row],[Т4]]</f>
        <v>0</v>
      </c>
      <c r="CN3020" s="14">
        <f>Таблица1[[#This Row],[Т9]]-Таблица1[[#This Row],[Т3]]</f>
        <v>0</v>
      </c>
      <c r="CO3020" s="14">
        <f>Таблица1[[#This Row],[Т9]]-Таблица1[[#This Row],[Т2]]</f>
        <v>0</v>
      </c>
      <c r="CP3020" s="14">
        <f>Таблица1[[#This Row],[Т9]]-Таблица1[[#This Row],[Т1]]</f>
        <v>0</v>
      </c>
      <c r="CQ3020" s="14">
        <f>Таблица1[[#This Row],[Т9]]-Таблица1[[#This Row],[угол обхв6]]</f>
        <v>0</v>
      </c>
      <c r="CR3020" s="14">
        <f>Таблица1[[#This Row],[Т9]]-Таблица1[[#This Row],[угол обхв5]]</f>
        <v>0</v>
      </c>
      <c r="CS3020" s="14">
        <f>Таблица1[[#This Row],[Т9]]-Таблица1[[#This Row],[угол обхв4]]</f>
        <v>0</v>
      </c>
      <c r="CT3020" s="14">
        <f>Таблица1[[#This Row],[Lкан_прям, мм]]+Таблица1[[#This Row],[Lкан_дуг, мм]]+Таблица1[[#This Row],[Lкан_леб,мм]]</f>
        <v>0</v>
      </c>
      <c r="CU3020" s="16">
        <f>Таблица1[[#This Row],[Lкан_леб,мм]]</f>
        <v>0</v>
      </c>
      <c r="CV3020" s="14">
        <f>2534431-(Таблица1[[#This Row],[Т23]]+Таблица1[[#This Row],[угол обхв3]])</f>
        <v>2534431</v>
      </c>
      <c r="CW3020" s="50">
        <f>SUM(X3020:AC3020,AD3020:AI3020)-Таблица1[[#This Row],[lподв_min, мм]]</f>
        <v>0</v>
      </c>
      <c r="CX3020" s="17">
        <f>CW3459-Таблица1[[#This Row],[Суммарная длина каната]]</f>
        <v>-2534431</v>
      </c>
    </row>
    <row r="3021" spans="74:102" x14ac:dyDescent="0.25">
      <c r="BV3021" s="14">
        <f>Таблица1[[#This Row],[Lкан_леб,мм]]</f>
        <v>0</v>
      </c>
      <c r="BW3021" s="50">
        <f>Таблица1[[#This Row],[угол обхв4]]+Таблица1[[#This Row],[Lдуг 3,мм]]</f>
        <v>0</v>
      </c>
      <c r="BX3021" s="54">
        <f>Таблица1[[#This Row],[угол обхв5]]+Таблица1[[#This Row],[Y5, мм]]</f>
        <v>0</v>
      </c>
      <c r="BY3021" s="14">
        <f>Таблица1[[#This Row],[угол обхв6]]+Таблица1[[#This Row],[Lдуг 4,мм]]</f>
        <v>0</v>
      </c>
      <c r="BZ3021" s="14">
        <f>Таблица1[[#This Row],[Т1]]+Таблица1[[#This Row],[X6, мм]]</f>
        <v>0</v>
      </c>
      <c r="CA3021" s="14">
        <f>Таблица1[[#This Row],[Т2]]+Таблица1[[#This Row],[Lдуг 5,мм]]</f>
        <v>0</v>
      </c>
      <c r="CB3021" s="14">
        <f>Таблица1[[#This Row],[Т3]]+Таблица1[[#This Row],[Y6, мм]]</f>
        <v>0</v>
      </c>
      <c r="CC3021" s="14">
        <f>Таблица1[[#This Row],[Т4]]+Таблица1[[#This Row],[Lдуг 6,мм]]</f>
        <v>0</v>
      </c>
      <c r="CD3021" s="14">
        <f>Таблица1[[#This Row],[Т5]]+Таблица1[[#This Row],[Lдуг 1,мм]]</f>
        <v>0</v>
      </c>
      <c r="CE3021" s="14">
        <f>Таблица1[[#This Row],[Т6]]+Таблица1[[#This Row],[Lпрям1, мм]]</f>
        <v>0</v>
      </c>
      <c r="CF3021" s="15">
        <f>Таблица1[[#This Row],[Т7]]+Таблица1[[#This Row],[Lдуг 2,мм]]</f>
        <v>0</v>
      </c>
      <c r="CG3021" s="14">
        <f>Таблица1[[#This Row],[Т8]]+Таблица1[[#This Row],[Lпрям2, мм]]</f>
        <v>0</v>
      </c>
      <c r="CH3021" s="14">
        <f>Таблица1[[#This Row],[Т9]]-Таблица1[[#This Row],[Т9]]</f>
        <v>0</v>
      </c>
      <c r="CI3021" s="50">
        <f>Таблица1[[#This Row],[Т9]]-Таблица1[[#This Row],[Т8]]</f>
        <v>0</v>
      </c>
      <c r="CJ3021" s="54">
        <f>Таблица1[[#This Row],[Т9]]-Таблица1[[#This Row],[Т7]]</f>
        <v>0</v>
      </c>
      <c r="CK3021" s="14">
        <f>Таблица1[[#This Row],[Т9]]-Таблица1[[#This Row],[Т6]]</f>
        <v>0</v>
      </c>
      <c r="CL3021" s="14">
        <f>Таблица1[[#This Row],[Т9]]-Таблица1[[#This Row],[Т5]]</f>
        <v>0</v>
      </c>
      <c r="CM3021" s="14">
        <f>Таблица1[[#This Row],[Т9]]-Таблица1[[#This Row],[Т4]]</f>
        <v>0</v>
      </c>
      <c r="CN3021" s="14">
        <f>Таблица1[[#This Row],[Т9]]-Таблица1[[#This Row],[Т3]]</f>
        <v>0</v>
      </c>
      <c r="CO3021" s="14">
        <f>Таблица1[[#This Row],[Т9]]-Таблица1[[#This Row],[Т2]]</f>
        <v>0</v>
      </c>
      <c r="CP3021" s="14">
        <f>Таблица1[[#This Row],[Т9]]-Таблица1[[#This Row],[Т1]]</f>
        <v>0</v>
      </c>
      <c r="CQ3021" s="14">
        <f>Таблица1[[#This Row],[Т9]]-Таблица1[[#This Row],[угол обхв6]]</f>
        <v>0</v>
      </c>
      <c r="CR3021" s="14">
        <f>Таблица1[[#This Row],[Т9]]-Таблица1[[#This Row],[угол обхв5]]</f>
        <v>0</v>
      </c>
      <c r="CS3021" s="14">
        <f>Таблица1[[#This Row],[Т9]]-Таблица1[[#This Row],[угол обхв4]]</f>
        <v>0</v>
      </c>
      <c r="CT3021" s="14">
        <f>Таблица1[[#This Row],[Lкан_прям, мм]]+Таблица1[[#This Row],[Lкан_дуг, мм]]+Таблица1[[#This Row],[Lкан_леб,мм]]</f>
        <v>0</v>
      </c>
      <c r="CU3021" s="16">
        <f>Таблица1[[#This Row],[Lкан_леб,мм]]</f>
        <v>0</v>
      </c>
      <c r="CV3021" s="14">
        <f>2534431-(Таблица1[[#This Row],[Т23]]+Таблица1[[#This Row],[угол обхв3]])</f>
        <v>2534431</v>
      </c>
      <c r="CW3021" s="50">
        <f>SUM(X3021:AC3021,AD3021:AI3021)-Таблица1[[#This Row],[lподв_min, мм]]</f>
        <v>0</v>
      </c>
      <c r="CX3021" s="17">
        <f>CW3460-Таблица1[[#This Row],[Суммарная длина каната]]</f>
        <v>-2534431</v>
      </c>
    </row>
    <row r="3022" spans="74:102" x14ac:dyDescent="0.25">
      <c r="BV3022" s="14">
        <f>Таблица1[[#This Row],[Lкан_леб,мм]]</f>
        <v>0</v>
      </c>
      <c r="BW3022" s="50">
        <f>Таблица1[[#This Row],[угол обхв4]]+Таблица1[[#This Row],[Lдуг 3,мм]]</f>
        <v>0</v>
      </c>
      <c r="BX3022" s="54">
        <f>Таблица1[[#This Row],[угол обхв5]]+Таблица1[[#This Row],[Y5, мм]]</f>
        <v>0</v>
      </c>
      <c r="BY3022" s="14">
        <f>Таблица1[[#This Row],[угол обхв6]]+Таблица1[[#This Row],[Lдуг 4,мм]]</f>
        <v>0</v>
      </c>
      <c r="BZ3022" s="14">
        <f>Таблица1[[#This Row],[Т1]]+Таблица1[[#This Row],[X6, мм]]</f>
        <v>0</v>
      </c>
      <c r="CA3022" s="14">
        <f>Таблица1[[#This Row],[Т2]]+Таблица1[[#This Row],[Lдуг 5,мм]]</f>
        <v>0</v>
      </c>
      <c r="CB3022" s="14">
        <f>Таблица1[[#This Row],[Т3]]+Таблица1[[#This Row],[Y6, мм]]</f>
        <v>0</v>
      </c>
      <c r="CC3022" s="14">
        <f>Таблица1[[#This Row],[Т4]]+Таблица1[[#This Row],[Lдуг 6,мм]]</f>
        <v>0</v>
      </c>
      <c r="CD3022" s="14">
        <f>Таблица1[[#This Row],[Т5]]+Таблица1[[#This Row],[Lдуг 1,мм]]</f>
        <v>0</v>
      </c>
      <c r="CE3022" s="14">
        <f>Таблица1[[#This Row],[Т6]]+Таблица1[[#This Row],[Lпрям1, мм]]</f>
        <v>0</v>
      </c>
      <c r="CF3022" s="15">
        <f>Таблица1[[#This Row],[Т7]]+Таблица1[[#This Row],[Lдуг 2,мм]]</f>
        <v>0</v>
      </c>
      <c r="CG3022" s="14">
        <f>Таблица1[[#This Row],[Т8]]+Таблица1[[#This Row],[Lпрям2, мм]]</f>
        <v>0</v>
      </c>
      <c r="CH3022" s="14">
        <f>Таблица1[[#This Row],[Т9]]-Таблица1[[#This Row],[Т9]]</f>
        <v>0</v>
      </c>
      <c r="CI3022" s="50">
        <f>Таблица1[[#This Row],[Т9]]-Таблица1[[#This Row],[Т8]]</f>
        <v>0</v>
      </c>
      <c r="CJ3022" s="54">
        <f>Таблица1[[#This Row],[Т9]]-Таблица1[[#This Row],[Т7]]</f>
        <v>0</v>
      </c>
      <c r="CK3022" s="14">
        <f>Таблица1[[#This Row],[Т9]]-Таблица1[[#This Row],[Т6]]</f>
        <v>0</v>
      </c>
      <c r="CL3022" s="14">
        <f>Таблица1[[#This Row],[Т9]]-Таблица1[[#This Row],[Т5]]</f>
        <v>0</v>
      </c>
      <c r="CM3022" s="14">
        <f>Таблица1[[#This Row],[Т9]]-Таблица1[[#This Row],[Т4]]</f>
        <v>0</v>
      </c>
      <c r="CN3022" s="14">
        <f>Таблица1[[#This Row],[Т9]]-Таблица1[[#This Row],[Т3]]</f>
        <v>0</v>
      </c>
      <c r="CO3022" s="14">
        <f>Таблица1[[#This Row],[Т9]]-Таблица1[[#This Row],[Т2]]</f>
        <v>0</v>
      </c>
      <c r="CP3022" s="14">
        <f>Таблица1[[#This Row],[Т9]]-Таблица1[[#This Row],[Т1]]</f>
        <v>0</v>
      </c>
      <c r="CQ3022" s="14">
        <f>Таблица1[[#This Row],[Т9]]-Таблица1[[#This Row],[угол обхв6]]</f>
        <v>0</v>
      </c>
      <c r="CR3022" s="14">
        <f>Таблица1[[#This Row],[Т9]]-Таблица1[[#This Row],[угол обхв5]]</f>
        <v>0</v>
      </c>
      <c r="CS3022" s="14">
        <f>Таблица1[[#This Row],[Т9]]-Таблица1[[#This Row],[угол обхв4]]</f>
        <v>0</v>
      </c>
      <c r="CT3022" s="14">
        <f>Таблица1[[#This Row],[Lкан_прям, мм]]+Таблица1[[#This Row],[Lкан_дуг, мм]]+Таблица1[[#This Row],[Lкан_леб,мм]]</f>
        <v>0</v>
      </c>
      <c r="CU3022" s="16">
        <f>Таблица1[[#This Row],[Lкан_леб,мм]]</f>
        <v>0</v>
      </c>
      <c r="CV3022" s="14">
        <f>2534431-(Таблица1[[#This Row],[Т23]]+Таблица1[[#This Row],[угол обхв3]])</f>
        <v>2534431</v>
      </c>
      <c r="CW3022" s="50">
        <f>SUM(X3022:AC3022,AD3022:AI3022)-Таблица1[[#This Row],[lподв_min, мм]]</f>
        <v>0</v>
      </c>
      <c r="CX3022" s="17">
        <f>CW3461-Таблица1[[#This Row],[Суммарная длина каната]]</f>
        <v>-2534431</v>
      </c>
    </row>
    <row r="3023" spans="74:102" x14ac:dyDescent="0.25">
      <c r="BV3023" s="14">
        <f>Таблица1[[#This Row],[Lкан_леб,мм]]</f>
        <v>0</v>
      </c>
      <c r="BW3023" s="50">
        <f>Таблица1[[#This Row],[угол обхв4]]+Таблица1[[#This Row],[Lдуг 3,мм]]</f>
        <v>0</v>
      </c>
      <c r="BX3023" s="54">
        <f>Таблица1[[#This Row],[угол обхв5]]+Таблица1[[#This Row],[Y5, мм]]</f>
        <v>0</v>
      </c>
      <c r="BY3023" s="14">
        <f>Таблица1[[#This Row],[угол обхв6]]+Таблица1[[#This Row],[Lдуг 4,мм]]</f>
        <v>0</v>
      </c>
      <c r="BZ3023" s="14">
        <f>Таблица1[[#This Row],[Т1]]+Таблица1[[#This Row],[X6, мм]]</f>
        <v>0</v>
      </c>
      <c r="CA3023" s="14">
        <f>Таблица1[[#This Row],[Т2]]+Таблица1[[#This Row],[Lдуг 5,мм]]</f>
        <v>0</v>
      </c>
      <c r="CB3023" s="14">
        <f>Таблица1[[#This Row],[Т3]]+Таблица1[[#This Row],[Y6, мм]]</f>
        <v>0</v>
      </c>
      <c r="CC3023" s="14">
        <f>Таблица1[[#This Row],[Т4]]+Таблица1[[#This Row],[Lдуг 6,мм]]</f>
        <v>0</v>
      </c>
      <c r="CD3023" s="14">
        <f>Таблица1[[#This Row],[Т5]]+Таблица1[[#This Row],[Lдуг 1,мм]]</f>
        <v>0</v>
      </c>
      <c r="CE3023" s="14">
        <f>Таблица1[[#This Row],[Т6]]+Таблица1[[#This Row],[Lпрям1, мм]]</f>
        <v>0</v>
      </c>
      <c r="CF3023" s="15">
        <f>Таблица1[[#This Row],[Т7]]+Таблица1[[#This Row],[Lдуг 2,мм]]</f>
        <v>0</v>
      </c>
      <c r="CG3023" s="14">
        <f>Таблица1[[#This Row],[Т8]]+Таблица1[[#This Row],[Lпрям2, мм]]</f>
        <v>0</v>
      </c>
      <c r="CH3023" s="14">
        <f>Таблица1[[#This Row],[Т9]]-Таблица1[[#This Row],[Т9]]</f>
        <v>0</v>
      </c>
      <c r="CI3023" s="50">
        <f>Таблица1[[#This Row],[Т9]]-Таблица1[[#This Row],[Т8]]</f>
        <v>0</v>
      </c>
      <c r="CJ3023" s="54">
        <f>Таблица1[[#This Row],[Т9]]-Таблица1[[#This Row],[Т7]]</f>
        <v>0</v>
      </c>
      <c r="CK3023" s="14">
        <f>Таблица1[[#This Row],[Т9]]-Таблица1[[#This Row],[Т6]]</f>
        <v>0</v>
      </c>
      <c r="CL3023" s="14">
        <f>Таблица1[[#This Row],[Т9]]-Таблица1[[#This Row],[Т5]]</f>
        <v>0</v>
      </c>
      <c r="CM3023" s="14">
        <f>Таблица1[[#This Row],[Т9]]-Таблица1[[#This Row],[Т4]]</f>
        <v>0</v>
      </c>
      <c r="CN3023" s="14">
        <f>Таблица1[[#This Row],[Т9]]-Таблица1[[#This Row],[Т3]]</f>
        <v>0</v>
      </c>
      <c r="CO3023" s="14">
        <f>Таблица1[[#This Row],[Т9]]-Таблица1[[#This Row],[Т2]]</f>
        <v>0</v>
      </c>
      <c r="CP3023" s="14">
        <f>Таблица1[[#This Row],[Т9]]-Таблица1[[#This Row],[Т1]]</f>
        <v>0</v>
      </c>
      <c r="CQ3023" s="14">
        <f>Таблица1[[#This Row],[Т9]]-Таблица1[[#This Row],[угол обхв6]]</f>
        <v>0</v>
      </c>
      <c r="CR3023" s="14">
        <f>Таблица1[[#This Row],[Т9]]-Таблица1[[#This Row],[угол обхв5]]</f>
        <v>0</v>
      </c>
      <c r="CS3023" s="14">
        <f>Таблица1[[#This Row],[Т9]]-Таблица1[[#This Row],[угол обхв4]]</f>
        <v>0</v>
      </c>
      <c r="CT3023" s="14">
        <f>Таблица1[[#This Row],[Lкан_прям, мм]]+Таблица1[[#This Row],[Lкан_дуг, мм]]+Таблица1[[#This Row],[Lкан_леб,мм]]</f>
        <v>0</v>
      </c>
      <c r="CU3023" s="16">
        <f>Таблица1[[#This Row],[Lкан_леб,мм]]</f>
        <v>0</v>
      </c>
      <c r="CV3023" s="14">
        <f>2534431-(Таблица1[[#This Row],[Т23]]+Таблица1[[#This Row],[угол обхв3]])</f>
        <v>2534431</v>
      </c>
      <c r="CW3023" s="50">
        <f>SUM(X3023:AC3023,AD3023:AI3023)-Таблица1[[#This Row],[lподв_min, мм]]</f>
        <v>0</v>
      </c>
      <c r="CX3023" s="17">
        <f>CW3462-Таблица1[[#This Row],[Суммарная длина каната]]</f>
        <v>-2534431</v>
      </c>
    </row>
    <row r="3024" spans="74:102" x14ac:dyDescent="0.25">
      <c r="BV3024" s="14">
        <f>Таблица1[[#This Row],[Lкан_леб,мм]]</f>
        <v>0</v>
      </c>
      <c r="BW3024" s="50">
        <f>Таблица1[[#This Row],[угол обхв4]]+Таблица1[[#This Row],[Lдуг 3,мм]]</f>
        <v>0</v>
      </c>
      <c r="BX3024" s="54">
        <f>Таблица1[[#This Row],[угол обхв5]]+Таблица1[[#This Row],[Y5, мм]]</f>
        <v>0</v>
      </c>
      <c r="BY3024" s="14">
        <f>Таблица1[[#This Row],[угол обхв6]]+Таблица1[[#This Row],[Lдуг 4,мм]]</f>
        <v>0</v>
      </c>
      <c r="BZ3024" s="14">
        <f>Таблица1[[#This Row],[Т1]]+Таблица1[[#This Row],[X6, мм]]</f>
        <v>0</v>
      </c>
      <c r="CA3024" s="14">
        <f>Таблица1[[#This Row],[Т2]]+Таблица1[[#This Row],[Lдуг 5,мм]]</f>
        <v>0</v>
      </c>
      <c r="CB3024" s="14">
        <f>Таблица1[[#This Row],[Т3]]+Таблица1[[#This Row],[Y6, мм]]</f>
        <v>0</v>
      </c>
      <c r="CC3024" s="14">
        <f>Таблица1[[#This Row],[Т4]]+Таблица1[[#This Row],[Lдуг 6,мм]]</f>
        <v>0</v>
      </c>
      <c r="CD3024" s="14">
        <f>Таблица1[[#This Row],[Т5]]+Таблица1[[#This Row],[Lдуг 1,мм]]</f>
        <v>0</v>
      </c>
      <c r="CE3024" s="14">
        <f>Таблица1[[#This Row],[Т6]]+Таблица1[[#This Row],[Lпрям1, мм]]</f>
        <v>0</v>
      </c>
      <c r="CF3024" s="15">
        <f>Таблица1[[#This Row],[Т7]]+Таблица1[[#This Row],[Lдуг 2,мм]]</f>
        <v>0</v>
      </c>
      <c r="CG3024" s="14">
        <f>Таблица1[[#This Row],[Т8]]+Таблица1[[#This Row],[Lпрям2, мм]]</f>
        <v>0</v>
      </c>
      <c r="CH3024" s="14">
        <f>Таблица1[[#This Row],[Т9]]-Таблица1[[#This Row],[Т9]]</f>
        <v>0</v>
      </c>
      <c r="CI3024" s="50">
        <f>Таблица1[[#This Row],[Т9]]-Таблица1[[#This Row],[Т8]]</f>
        <v>0</v>
      </c>
      <c r="CJ3024" s="54">
        <f>Таблица1[[#This Row],[Т9]]-Таблица1[[#This Row],[Т7]]</f>
        <v>0</v>
      </c>
      <c r="CK3024" s="14">
        <f>Таблица1[[#This Row],[Т9]]-Таблица1[[#This Row],[Т6]]</f>
        <v>0</v>
      </c>
      <c r="CL3024" s="14">
        <f>Таблица1[[#This Row],[Т9]]-Таблица1[[#This Row],[Т5]]</f>
        <v>0</v>
      </c>
      <c r="CM3024" s="14">
        <f>Таблица1[[#This Row],[Т9]]-Таблица1[[#This Row],[Т4]]</f>
        <v>0</v>
      </c>
      <c r="CN3024" s="14">
        <f>Таблица1[[#This Row],[Т9]]-Таблица1[[#This Row],[Т3]]</f>
        <v>0</v>
      </c>
      <c r="CO3024" s="14">
        <f>Таблица1[[#This Row],[Т9]]-Таблица1[[#This Row],[Т2]]</f>
        <v>0</v>
      </c>
      <c r="CP3024" s="14">
        <f>Таблица1[[#This Row],[Т9]]-Таблица1[[#This Row],[Т1]]</f>
        <v>0</v>
      </c>
      <c r="CQ3024" s="14">
        <f>Таблица1[[#This Row],[Т9]]-Таблица1[[#This Row],[угол обхв6]]</f>
        <v>0</v>
      </c>
      <c r="CR3024" s="14">
        <f>Таблица1[[#This Row],[Т9]]-Таблица1[[#This Row],[угол обхв5]]</f>
        <v>0</v>
      </c>
      <c r="CS3024" s="14">
        <f>Таблица1[[#This Row],[Т9]]-Таблица1[[#This Row],[угол обхв4]]</f>
        <v>0</v>
      </c>
      <c r="CT3024" s="14">
        <f>Таблица1[[#This Row],[Lкан_прям, мм]]+Таблица1[[#This Row],[Lкан_дуг, мм]]+Таблица1[[#This Row],[Lкан_леб,мм]]</f>
        <v>0</v>
      </c>
      <c r="CU3024" s="16">
        <f>Таблица1[[#This Row],[Lкан_леб,мм]]</f>
        <v>0</v>
      </c>
      <c r="CV3024" s="14">
        <f>2534431-(Таблица1[[#This Row],[Т23]]+Таблица1[[#This Row],[угол обхв3]])</f>
        <v>2534431</v>
      </c>
      <c r="CW3024" s="50">
        <f>SUM(X3024:AC3024,AD3024:AI3024)-Таблица1[[#This Row],[lподв_min, мм]]</f>
        <v>0</v>
      </c>
      <c r="CX3024" s="17">
        <f>CW3463-Таблица1[[#This Row],[Суммарная длина каната]]</f>
        <v>-2534431</v>
      </c>
    </row>
    <row r="3025" spans="74:102" x14ac:dyDescent="0.25">
      <c r="BV3025" s="14">
        <f>Таблица1[[#This Row],[Lкан_леб,мм]]</f>
        <v>0</v>
      </c>
      <c r="BW3025" s="50">
        <f>Таблица1[[#This Row],[угол обхв4]]+Таблица1[[#This Row],[Lдуг 3,мм]]</f>
        <v>0</v>
      </c>
      <c r="BX3025" s="54">
        <f>Таблица1[[#This Row],[угол обхв5]]+Таблица1[[#This Row],[Y5, мм]]</f>
        <v>0</v>
      </c>
      <c r="BY3025" s="14">
        <f>Таблица1[[#This Row],[угол обхв6]]+Таблица1[[#This Row],[Lдуг 4,мм]]</f>
        <v>0</v>
      </c>
      <c r="BZ3025" s="14">
        <f>Таблица1[[#This Row],[Т1]]+Таблица1[[#This Row],[X6, мм]]</f>
        <v>0</v>
      </c>
      <c r="CA3025" s="14">
        <f>Таблица1[[#This Row],[Т2]]+Таблица1[[#This Row],[Lдуг 5,мм]]</f>
        <v>0</v>
      </c>
      <c r="CB3025" s="14">
        <f>Таблица1[[#This Row],[Т3]]+Таблица1[[#This Row],[Y6, мм]]</f>
        <v>0</v>
      </c>
      <c r="CC3025" s="14">
        <f>Таблица1[[#This Row],[Т4]]+Таблица1[[#This Row],[Lдуг 6,мм]]</f>
        <v>0</v>
      </c>
      <c r="CD3025" s="14">
        <f>Таблица1[[#This Row],[Т5]]+Таблица1[[#This Row],[Lдуг 1,мм]]</f>
        <v>0</v>
      </c>
      <c r="CE3025" s="14">
        <f>Таблица1[[#This Row],[Т6]]+Таблица1[[#This Row],[Lпрям1, мм]]</f>
        <v>0</v>
      </c>
      <c r="CF3025" s="15">
        <f>Таблица1[[#This Row],[Т7]]+Таблица1[[#This Row],[Lдуг 2,мм]]</f>
        <v>0</v>
      </c>
      <c r="CG3025" s="14">
        <f>Таблица1[[#This Row],[Т8]]+Таблица1[[#This Row],[Lпрям2, мм]]</f>
        <v>0</v>
      </c>
      <c r="CH3025" s="14">
        <f>Таблица1[[#This Row],[Т9]]-Таблица1[[#This Row],[Т9]]</f>
        <v>0</v>
      </c>
      <c r="CI3025" s="50">
        <f>Таблица1[[#This Row],[Т9]]-Таблица1[[#This Row],[Т8]]</f>
        <v>0</v>
      </c>
      <c r="CJ3025" s="54">
        <f>Таблица1[[#This Row],[Т9]]-Таблица1[[#This Row],[Т7]]</f>
        <v>0</v>
      </c>
      <c r="CK3025" s="14">
        <f>Таблица1[[#This Row],[Т9]]-Таблица1[[#This Row],[Т6]]</f>
        <v>0</v>
      </c>
      <c r="CL3025" s="14">
        <f>Таблица1[[#This Row],[Т9]]-Таблица1[[#This Row],[Т5]]</f>
        <v>0</v>
      </c>
      <c r="CM3025" s="14">
        <f>Таблица1[[#This Row],[Т9]]-Таблица1[[#This Row],[Т4]]</f>
        <v>0</v>
      </c>
      <c r="CN3025" s="14">
        <f>Таблица1[[#This Row],[Т9]]-Таблица1[[#This Row],[Т3]]</f>
        <v>0</v>
      </c>
      <c r="CO3025" s="14">
        <f>Таблица1[[#This Row],[Т9]]-Таблица1[[#This Row],[Т2]]</f>
        <v>0</v>
      </c>
      <c r="CP3025" s="14">
        <f>Таблица1[[#This Row],[Т9]]-Таблица1[[#This Row],[Т1]]</f>
        <v>0</v>
      </c>
      <c r="CQ3025" s="14">
        <f>Таблица1[[#This Row],[Т9]]-Таблица1[[#This Row],[угол обхв6]]</f>
        <v>0</v>
      </c>
      <c r="CR3025" s="14">
        <f>Таблица1[[#This Row],[Т9]]-Таблица1[[#This Row],[угол обхв5]]</f>
        <v>0</v>
      </c>
      <c r="CS3025" s="14">
        <f>Таблица1[[#This Row],[Т9]]-Таблица1[[#This Row],[угол обхв4]]</f>
        <v>0</v>
      </c>
      <c r="CT3025" s="14">
        <f>Таблица1[[#This Row],[Lкан_прям, мм]]+Таблица1[[#This Row],[Lкан_дуг, мм]]+Таблица1[[#This Row],[Lкан_леб,мм]]</f>
        <v>0</v>
      </c>
      <c r="CU3025" s="16">
        <f>Таблица1[[#This Row],[Lкан_леб,мм]]</f>
        <v>0</v>
      </c>
      <c r="CV3025" s="14">
        <f>2534431-(Таблица1[[#This Row],[Т23]]+Таблица1[[#This Row],[угол обхв3]])</f>
        <v>2534431</v>
      </c>
      <c r="CW3025" s="50">
        <f>SUM(X3025:AC3025,AD3025:AI3025)-Таблица1[[#This Row],[lподв_min, мм]]</f>
        <v>0</v>
      </c>
      <c r="CX3025" s="17">
        <f>CW3464-Таблица1[[#This Row],[Суммарная длина каната]]</f>
        <v>-2534431</v>
      </c>
    </row>
    <row r="3026" spans="74:102" x14ac:dyDescent="0.25">
      <c r="BV3026" s="14">
        <f>Таблица1[[#This Row],[Lкан_леб,мм]]</f>
        <v>0</v>
      </c>
      <c r="BW3026" s="50">
        <f>Таблица1[[#This Row],[угол обхв4]]+Таблица1[[#This Row],[Lдуг 3,мм]]</f>
        <v>0</v>
      </c>
      <c r="BX3026" s="54">
        <f>Таблица1[[#This Row],[угол обхв5]]+Таблица1[[#This Row],[Y5, мм]]</f>
        <v>0</v>
      </c>
      <c r="BY3026" s="14">
        <f>Таблица1[[#This Row],[угол обхв6]]+Таблица1[[#This Row],[Lдуг 4,мм]]</f>
        <v>0</v>
      </c>
      <c r="BZ3026" s="14">
        <f>Таблица1[[#This Row],[Т1]]+Таблица1[[#This Row],[X6, мм]]</f>
        <v>0</v>
      </c>
      <c r="CA3026" s="14">
        <f>Таблица1[[#This Row],[Т2]]+Таблица1[[#This Row],[Lдуг 5,мм]]</f>
        <v>0</v>
      </c>
      <c r="CB3026" s="14">
        <f>Таблица1[[#This Row],[Т3]]+Таблица1[[#This Row],[Y6, мм]]</f>
        <v>0</v>
      </c>
      <c r="CC3026" s="14">
        <f>Таблица1[[#This Row],[Т4]]+Таблица1[[#This Row],[Lдуг 6,мм]]</f>
        <v>0</v>
      </c>
      <c r="CD3026" s="14">
        <f>Таблица1[[#This Row],[Т5]]+Таблица1[[#This Row],[Lдуг 1,мм]]</f>
        <v>0</v>
      </c>
      <c r="CE3026" s="14">
        <f>Таблица1[[#This Row],[Т6]]+Таблица1[[#This Row],[Lпрям1, мм]]</f>
        <v>0</v>
      </c>
      <c r="CF3026" s="15">
        <f>Таблица1[[#This Row],[Т7]]+Таблица1[[#This Row],[Lдуг 2,мм]]</f>
        <v>0</v>
      </c>
      <c r="CG3026" s="14">
        <f>Таблица1[[#This Row],[Т8]]+Таблица1[[#This Row],[Lпрям2, мм]]</f>
        <v>0</v>
      </c>
      <c r="CH3026" s="14">
        <f>Таблица1[[#This Row],[Т9]]-Таблица1[[#This Row],[Т9]]</f>
        <v>0</v>
      </c>
      <c r="CI3026" s="50">
        <f>Таблица1[[#This Row],[Т9]]-Таблица1[[#This Row],[Т8]]</f>
        <v>0</v>
      </c>
      <c r="CJ3026" s="54">
        <f>Таблица1[[#This Row],[Т9]]-Таблица1[[#This Row],[Т7]]</f>
        <v>0</v>
      </c>
      <c r="CK3026" s="14">
        <f>Таблица1[[#This Row],[Т9]]-Таблица1[[#This Row],[Т6]]</f>
        <v>0</v>
      </c>
      <c r="CL3026" s="14">
        <f>Таблица1[[#This Row],[Т9]]-Таблица1[[#This Row],[Т5]]</f>
        <v>0</v>
      </c>
      <c r="CM3026" s="14">
        <f>Таблица1[[#This Row],[Т9]]-Таблица1[[#This Row],[Т4]]</f>
        <v>0</v>
      </c>
      <c r="CN3026" s="14">
        <f>Таблица1[[#This Row],[Т9]]-Таблица1[[#This Row],[Т3]]</f>
        <v>0</v>
      </c>
      <c r="CO3026" s="14">
        <f>Таблица1[[#This Row],[Т9]]-Таблица1[[#This Row],[Т2]]</f>
        <v>0</v>
      </c>
      <c r="CP3026" s="14">
        <f>Таблица1[[#This Row],[Т9]]-Таблица1[[#This Row],[Т1]]</f>
        <v>0</v>
      </c>
      <c r="CQ3026" s="14">
        <f>Таблица1[[#This Row],[Т9]]-Таблица1[[#This Row],[угол обхв6]]</f>
        <v>0</v>
      </c>
      <c r="CR3026" s="14">
        <f>Таблица1[[#This Row],[Т9]]-Таблица1[[#This Row],[угол обхв5]]</f>
        <v>0</v>
      </c>
      <c r="CS3026" s="14">
        <f>Таблица1[[#This Row],[Т9]]-Таблица1[[#This Row],[угол обхв4]]</f>
        <v>0</v>
      </c>
      <c r="CT3026" s="14">
        <f>Таблица1[[#This Row],[Lкан_прям, мм]]+Таблица1[[#This Row],[Lкан_дуг, мм]]+Таблица1[[#This Row],[Lкан_леб,мм]]</f>
        <v>0</v>
      </c>
      <c r="CU3026" s="16">
        <f>Таблица1[[#This Row],[Lкан_леб,мм]]</f>
        <v>0</v>
      </c>
      <c r="CV3026" s="14">
        <f>2534431-(Таблица1[[#This Row],[Т23]]+Таблица1[[#This Row],[угол обхв3]])</f>
        <v>2534431</v>
      </c>
      <c r="CW3026" s="50">
        <f>SUM(X3026:AC3026,AD3026:AI3026)-Таблица1[[#This Row],[lподв_min, мм]]</f>
        <v>0</v>
      </c>
      <c r="CX3026" s="17">
        <f>CW3465-Таблица1[[#This Row],[Суммарная длина каната]]</f>
        <v>-2534431</v>
      </c>
    </row>
    <row r="3027" spans="74:102" x14ac:dyDescent="0.25">
      <c r="BV3027" s="14">
        <f>Таблица1[[#This Row],[Lкан_леб,мм]]</f>
        <v>0</v>
      </c>
      <c r="BW3027" s="50">
        <f>Таблица1[[#This Row],[угол обхв4]]+Таблица1[[#This Row],[Lдуг 3,мм]]</f>
        <v>0</v>
      </c>
      <c r="BX3027" s="54">
        <f>Таблица1[[#This Row],[угол обхв5]]+Таблица1[[#This Row],[Y5, мм]]</f>
        <v>0</v>
      </c>
      <c r="BY3027" s="14">
        <f>Таблица1[[#This Row],[угол обхв6]]+Таблица1[[#This Row],[Lдуг 4,мм]]</f>
        <v>0</v>
      </c>
      <c r="BZ3027" s="14">
        <f>Таблица1[[#This Row],[Т1]]+Таблица1[[#This Row],[X6, мм]]</f>
        <v>0</v>
      </c>
      <c r="CA3027" s="14">
        <f>Таблица1[[#This Row],[Т2]]+Таблица1[[#This Row],[Lдуг 5,мм]]</f>
        <v>0</v>
      </c>
      <c r="CB3027" s="14">
        <f>Таблица1[[#This Row],[Т3]]+Таблица1[[#This Row],[Y6, мм]]</f>
        <v>0</v>
      </c>
      <c r="CC3027" s="14">
        <f>Таблица1[[#This Row],[Т4]]+Таблица1[[#This Row],[Lдуг 6,мм]]</f>
        <v>0</v>
      </c>
      <c r="CD3027" s="14">
        <f>Таблица1[[#This Row],[Т5]]+Таблица1[[#This Row],[Lдуг 1,мм]]</f>
        <v>0</v>
      </c>
      <c r="CE3027" s="14">
        <f>Таблица1[[#This Row],[Т6]]+Таблица1[[#This Row],[Lпрям1, мм]]</f>
        <v>0</v>
      </c>
      <c r="CF3027" s="15">
        <f>Таблица1[[#This Row],[Т7]]+Таблица1[[#This Row],[Lдуг 2,мм]]</f>
        <v>0</v>
      </c>
      <c r="CG3027" s="14">
        <f>Таблица1[[#This Row],[Т8]]+Таблица1[[#This Row],[Lпрям2, мм]]</f>
        <v>0</v>
      </c>
      <c r="CH3027" s="14">
        <f>Таблица1[[#This Row],[Т9]]-Таблица1[[#This Row],[Т9]]</f>
        <v>0</v>
      </c>
      <c r="CI3027" s="50">
        <f>Таблица1[[#This Row],[Т9]]-Таблица1[[#This Row],[Т8]]</f>
        <v>0</v>
      </c>
      <c r="CJ3027" s="54">
        <f>Таблица1[[#This Row],[Т9]]-Таблица1[[#This Row],[Т7]]</f>
        <v>0</v>
      </c>
      <c r="CK3027" s="14">
        <f>Таблица1[[#This Row],[Т9]]-Таблица1[[#This Row],[Т6]]</f>
        <v>0</v>
      </c>
      <c r="CL3027" s="14">
        <f>Таблица1[[#This Row],[Т9]]-Таблица1[[#This Row],[Т5]]</f>
        <v>0</v>
      </c>
      <c r="CM3027" s="14">
        <f>Таблица1[[#This Row],[Т9]]-Таблица1[[#This Row],[Т4]]</f>
        <v>0</v>
      </c>
      <c r="CN3027" s="14">
        <f>Таблица1[[#This Row],[Т9]]-Таблица1[[#This Row],[Т3]]</f>
        <v>0</v>
      </c>
      <c r="CO3027" s="14">
        <f>Таблица1[[#This Row],[Т9]]-Таблица1[[#This Row],[Т2]]</f>
        <v>0</v>
      </c>
      <c r="CP3027" s="14">
        <f>Таблица1[[#This Row],[Т9]]-Таблица1[[#This Row],[Т1]]</f>
        <v>0</v>
      </c>
      <c r="CQ3027" s="14">
        <f>Таблица1[[#This Row],[Т9]]-Таблица1[[#This Row],[угол обхв6]]</f>
        <v>0</v>
      </c>
      <c r="CR3027" s="14">
        <f>Таблица1[[#This Row],[Т9]]-Таблица1[[#This Row],[угол обхв5]]</f>
        <v>0</v>
      </c>
      <c r="CS3027" s="14">
        <f>Таблица1[[#This Row],[Т9]]-Таблица1[[#This Row],[угол обхв4]]</f>
        <v>0</v>
      </c>
      <c r="CT3027" s="14">
        <f>Таблица1[[#This Row],[Lкан_прям, мм]]+Таблица1[[#This Row],[Lкан_дуг, мм]]+Таблица1[[#This Row],[Lкан_леб,мм]]</f>
        <v>0</v>
      </c>
      <c r="CU3027" s="16">
        <f>Таблица1[[#This Row],[Lкан_леб,мм]]</f>
        <v>0</v>
      </c>
      <c r="CV3027" s="14">
        <f>2534431-(Таблица1[[#This Row],[Т23]]+Таблица1[[#This Row],[угол обхв3]])</f>
        <v>2534431</v>
      </c>
      <c r="CW3027" s="50">
        <f>SUM(X3027:AC3027,AD3027:AI3027)-Таблица1[[#This Row],[lподв_min, мм]]</f>
        <v>0</v>
      </c>
      <c r="CX3027" s="17">
        <f>CW3466-Таблица1[[#This Row],[Суммарная длина каната]]</f>
        <v>-2534431</v>
      </c>
    </row>
    <row r="3028" spans="74:102" x14ac:dyDescent="0.25">
      <c r="BV3028" s="14">
        <f>Таблица1[[#This Row],[Lкан_леб,мм]]</f>
        <v>0</v>
      </c>
      <c r="BW3028" s="50">
        <f>Таблица1[[#This Row],[угол обхв4]]+Таблица1[[#This Row],[Lдуг 3,мм]]</f>
        <v>0</v>
      </c>
      <c r="BX3028" s="54">
        <f>Таблица1[[#This Row],[угол обхв5]]+Таблица1[[#This Row],[Y5, мм]]</f>
        <v>0</v>
      </c>
      <c r="BY3028" s="14">
        <f>Таблица1[[#This Row],[угол обхв6]]+Таблица1[[#This Row],[Lдуг 4,мм]]</f>
        <v>0</v>
      </c>
      <c r="BZ3028" s="14">
        <f>Таблица1[[#This Row],[Т1]]+Таблица1[[#This Row],[X6, мм]]</f>
        <v>0</v>
      </c>
      <c r="CA3028" s="14">
        <f>Таблица1[[#This Row],[Т2]]+Таблица1[[#This Row],[Lдуг 5,мм]]</f>
        <v>0</v>
      </c>
      <c r="CB3028" s="14">
        <f>Таблица1[[#This Row],[Т3]]+Таблица1[[#This Row],[Y6, мм]]</f>
        <v>0</v>
      </c>
      <c r="CC3028" s="14">
        <f>Таблица1[[#This Row],[Т4]]+Таблица1[[#This Row],[Lдуг 6,мм]]</f>
        <v>0</v>
      </c>
      <c r="CD3028" s="14">
        <f>Таблица1[[#This Row],[Т5]]+Таблица1[[#This Row],[Lдуг 1,мм]]</f>
        <v>0</v>
      </c>
      <c r="CE3028" s="14">
        <f>Таблица1[[#This Row],[Т6]]+Таблица1[[#This Row],[Lпрям1, мм]]</f>
        <v>0</v>
      </c>
      <c r="CF3028" s="15">
        <f>Таблица1[[#This Row],[Т7]]+Таблица1[[#This Row],[Lдуг 2,мм]]</f>
        <v>0</v>
      </c>
      <c r="CG3028" s="14">
        <f>Таблица1[[#This Row],[Т8]]+Таблица1[[#This Row],[Lпрям2, мм]]</f>
        <v>0</v>
      </c>
      <c r="CH3028" s="14">
        <f>Таблица1[[#This Row],[Т9]]-Таблица1[[#This Row],[Т9]]</f>
        <v>0</v>
      </c>
      <c r="CI3028" s="50">
        <f>Таблица1[[#This Row],[Т9]]-Таблица1[[#This Row],[Т8]]</f>
        <v>0</v>
      </c>
      <c r="CJ3028" s="54">
        <f>Таблица1[[#This Row],[Т9]]-Таблица1[[#This Row],[Т7]]</f>
        <v>0</v>
      </c>
      <c r="CK3028" s="14">
        <f>Таблица1[[#This Row],[Т9]]-Таблица1[[#This Row],[Т6]]</f>
        <v>0</v>
      </c>
      <c r="CL3028" s="14">
        <f>Таблица1[[#This Row],[Т9]]-Таблица1[[#This Row],[Т5]]</f>
        <v>0</v>
      </c>
      <c r="CM3028" s="14">
        <f>Таблица1[[#This Row],[Т9]]-Таблица1[[#This Row],[Т4]]</f>
        <v>0</v>
      </c>
      <c r="CN3028" s="14">
        <f>Таблица1[[#This Row],[Т9]]-Таблица1[[#This Row],[Т3]]</f>
        <v>0</v>
      </c>
      <c r="CO3028" s="14">
        <f>Таблица1[[#This Row],[Т9]]-Таблица1[[#This Row],[Т2]]</f>
        <v>0</v>
      </c>
      <c r="CP3028" s="14">
        <f>Таблица1[[#This Row],[Т9]]-Таблица1[[#This Row],[Т1]]</f>
        <v>0</v>
      </c>
      <c r="CQ3028" s="14">
        <f>Таблица1[[#This Row],[Т9]]-Таблица1[[#This Row],[угол обхв6]]</f>
        <v>0</v>
      </c>
      <c r="CR3028" s="14">
        <f>Таблица1[[#This Row],[Т9]]-Таблица1[[#This Row],[угол обхв5]]</f>
        <v>0</v>
      </c>
      <c r="CS3028" s="14">
        <f>Таблица1[[#This Row],[Т9]]-Таблица1[[#This Row],[угол обхв4]]</f>
        <v>0</v>
      </c>
      <c r="CT3028" s="14">
        <f>Таблица1[[#This Row],[Lкан_прям, мм]]+Таблица1[[#This Row],[Lкан_дуг, мм]]+Таблица1[[#This Row],[Lкан_леб,мм]]</f>
        <v>0</v>
      </c>
      <c r="CU3028" s="16">
        <f>Таблица1[[#This Row],[Lкан_леб,мм]]</f>
        <v>0</v>
      </c>
      <c r="CV3028" s="14">
        <f>2534431-(Таблица1[[#This Row],[Т23]]+Таблица1[[#This Row],[угол обхв3]])</f>
        <v>2534431</v>
      </c>
      <c r="CW3028" s="50">
        <f>SUM(X3028:AC3028,AD3028:AI3028)-Таблица1[[#This Row],[lподв_min, мм]]</f>
        <v>0</v>
      </c>
      <c r="CX3028" s="17">
        <f>CW3467-Таблица1[[#This Row],[Суммарная длина каната]]</f>
        <v>-2534431</v>
      </c>
    </row>
    <row r="3029" spans="74:102" x14ac:dyDescent="0.25">
      <c r="BV3029" s="14">
        <f>Таблица1[[#This Row],[Lкан_леб,мм]]</f>
        <v>0</v>
      </c>
      <c r="BW3029" s="50">
        <f>Таблица1[[#This Row],[угол обхв4]]+Таблица1[[#This Row],[Lдуг 3,мм]]</f>
        <v>0</v>
      </c>
      <c r="BX3029" s="54">
        <f>Таблица1[[#This Row],[угол обхв5]]+Таблица1[[#This Row],[Y5, мм]]</f>
        <v>0</v>
      </c>
      <c r="BY3029" s="14">
        <f>Таблица1[[#This Row],[угол обхв6]]+Таблица1[[#This Row],[Lдуг 4,мм]]</f>
        <v>0</v>
      </c>
      <c r="BZ3029" s="14">
        <f>Таблица1[[#This Row],[Т1]]+Таблица1[[#This Row],[X6, мм]]</f>
        <v>0</v>
      </c>
      <c r="CA3029" s="14">
        <f>Таблица1[[#This Row],[Т2]]+Таблица1[[#This Row],[Lдуг 5,мм]]</f>
        <v>0</v>
      </c>
      <c r="CB3029" s="14">
        <f>Таблица1[[#This Row],[Т3]]+Таблица1[[#This Row],[Y6, мм]]</f>
        <v>0</v>
      </c>
      <c r="CC3029" s="14">
        <f>Таблица1[[#This Row],[Т4]]+Таблица1[[#This Row],[Lдуг 6,мм]]</f>
        <v>0</v>
      </c>
      <c r="CD3029" s="14">
        <f>Таблица1[[#This Row],[Т5]]+Таблица1[[#This Row],[Lдуг 1,мм]]</f>
        <v>0</v>
      </c>
      <c r="CE3029" s="14">
        <f>Таблица1[[#This Row],[Т6]]+Таблица1[[#This Row],[Lпрям1, мм]]</f>
        <v>0</v>
      </c>
      <c r="CF3029" s="15">
        <f>Таблица1[[#This Row],[Т7]]+Таблица1[[#This Row],[Lдуг 2,мм]]</f>
        <v>0</v>
      </c>
      <c r="CG3029" s="14">
        <f>Таблица1[[#This Row],[Т8]]+Таблица1[[#This Row],[Lпрям2, мм]]</f>
        <v>0</v>
      </c>
      <c r="CH3029" s="14">
        <f>Таблица1[[#This Row],[Т9]]-Таблица1[[#This Row],[Т9]]</f>
        <v>0</v>
      </c>
      <c r="CI3029" s="50">
        <f>Таблица1[[#This Row],[Т9]]-Таблица1[[#This Row],[Т8]]</f>
        <v>0</v>
      </c>
      <c r="CJ3029" s="54">
        <f>Таблица1[[#This Row],[Т9]]-Таблица1[[#This Row],[Т7]]</f>
        <v>0</v>
      </c>
      <c r="CK3029" s="14">
        <f>Таблица1[[#This Row],[Т9]]-Таблица1[[#This Row],[Т6]]</f>
        <v>0</v>
      </c>
      <c r="CL3029" s="14">
        <f>Таблица1[[#This Row],[Т9]]-Таблица1[[#This Row],[Т5]]</f>
        <v>0</v>
      </c>
      <c r="CM3029" s="14">
        <f>Таблица1[[#This Row],[Т9]]-Таблица1[[#This Row],[Т4]]</f>
        <v>0</v>
      </c>
      <c r="CN3029" s="14">
        <f>Таблица1[[#This Row],[Т9]]-Таблица1[[#This Row],[Т3]]</f>
        <v>0</v>
      </c>
      <c r="CO3029" s="14">
        <f>Таблица1[[#This Row],[Т9]]-Таблица1[[#This Row],[Т2]]</f>
        <v>0</v>
      </c>
      <c r="CP3029" s="14">
        <f>Таблица1[[#This Row],[Т9]]-Таблица1[[#This Row],[Т1]]</f>
        <v>0</v>
      </c>
      <c r="CQ3029" s="14">
        <f>Таблица1[[#This Row],[Т9]]-Таблица1[[#This Row],[угол обхв6]]</f>
        <v>0</v>
      </c>
      <c r="CR3029" s="14">
        <f>Таблица1[[#This Row],[Т9]]-Таблица1[[#This Row],[угол обхв5]]</f>
        <v>0</v>
      </c>
      <c r="CS3029" s="14">
        <f>Таблица1[[#This Row],[Т9]]-Таблица1[[#This Row],[угол обхв4]]</f>
        <v>0</v>
      </c>
      <c r="CT3029" s="14">
        <f>Таблица1[[#This Row],[Lкан_прям, мм]]+Таблица1[[#This Row],[Lкан_дуг, мм]]+Таблица1[[#This Row],[Lкан_леб,мм]]</f>
        <v>0</v>
      </c>
      <c r="CU3029" s="16">
        <f>Таблица1[[#This Row],[Lкан_леб,мм]]</f>
        <v>0</v>
      </c>
      <c r="CV3029" s="14">
        <f>2534431-(Таблица1[[#This Row],[Т23]]+Таблица1[[#This Row],[угол обхв3]])</f>
        <v>2534431</v>
      </c>
      <c r="CW3029" s="50">
        <f>SUM(X3029:AC3029,AD3029:AI3029)-Таблица1[[#This Row],[lподв_min, мм]]</f>
        <v>0</v>
      </c>
      <c r="CX3029" s="17">
        <f>CW3468-Таблица1[[#This Row],[Суммарная длина каната]]</f>
        <v>-2534431</v>
      </c>
    </row>
    <row r="3030" spans="74:102" x14ac:dyDescent="0.25">
      <c r="BV3030" s="14">
        <f>Таблица1[[#This Row],[Lкан_леб,мм]]</f>
        <v>0</v>
      </c>
      <c r="BW3030" s="50">
        <f>Таблица1[[#This Row],[угол обхв4]]+Таблица1[[#This Row],[Lдуг 3,мм]]</f>
        <v>0</v>
      </c>
      <c r="BX3030" s="54">
        <f>Таблица1[[#This Row],[угол обхв5]]+Таблица1[[#This Row],[Y5, мм]]</f>
        <v>0</v>
      </c>
      <c r="BY3030" s="14">
        <f>Таблица1[[#This Row],[угол обхв6]]+Таблица1[[#This Row],[Lдуг 4,мм]]</f>
        <v>0</v>
      </c>
      <c r="BZ3030" s="14">
        <f>Таблица1[[#This Row],[Т1]]+Таблица1[[#This Row],[X6, мм]]</f>
        <v>0</v>
      </c>
      <c r="CA3030" s="14">
        <f>Таблица1[[#This Row],[Т2]]+Таблица1[[#This Row],[Lдуг 5,мм]]</f>
        <v>0</v>
      </c>
      <c r="CB3030" s="14">
        <f>Таблица1[[#This Row],[Т3]]+Таблица1[[#This Row],[Y6, мм]]</f>
        <v>0</v>
      </c>
      <c r="CC3030" s="14">
        <f>Таблица1[[#This Row],[Т4]]+Таблица1[[#This Row],[Lдуг 6,мм]]</f>
        <v>0</v>
      </c>
      <c r="CD3030" s="14">
        <f>Таблица1[[#This Row],[Т5]]+Таблица1[[#This Row],[Lдуг 1,мм]]</f>
        <v>0</v>
      </c>
      <c r="CE3030" s="14">
        <f>Таблица1[[#This Row],[Т6]]+Таблица1[[#This Row],[Lпрям1, мм]]</f>
        <v>0</v>
      </c>
      <c r="CF3030" s="15">
        <f>Таблица1[[#This Row],[Т7]]+Таблица1[[#This Row],[Lдуг 2,мм]]</f>
        <v>0</v>
      </c>
      <c r="CG3030" s="14">
        <f>Таблица1[[#This Row],[Т8]]+Таблица1[[#This Row],[Lпрям2, мм]]</f>
        <v>0</v>
      </c>
      <c r="CH3030" s="14">
        <f>Таблица1[[#This Row],[Т9]]-Таблица1[[#This Row],[Т9]]</f>
        <v>0</v>
      </c>
      <c r="CI3030" s="50">
        <f>Таблица1[[#This Row],[Т9]]-Таблица1[[#This Row],[Т8]]</f>
        <v>0</v>
      </c>
      <c r="CJ3030" s="54">
        <f>Таблица1[[#This Row],[Т9]]-Таблица1[[#This Row],[Т7]]</f>
        <v>0</v>
      </c>
      <c r="CK3030" s="14">
        <f>Таблица1[[#This Row],[Т9]]-Таблица1[[#This Row],[Т6]]</f>
        <v>0</v>
      </c>
      <c r="CL3030" s="14">
        <f>Таблица1[[#This Row],[Т9]]-Таблица1[[#This Row],[Т5]]</f>
        <v>0</v>
      </c>
      <c r="CM3030" s="14">
        <f>Таблица1[[#This Row],[Т9]]-Таблица1[[#This Row],[Т4]]</f>
        <v>0</v>
      </c>
      <c r="CN3030" s="14">
        <f>Таблица1[[#This Row],[Т9]]-Таблица1[[#This Row],[Т3]]</f>
        <v>0</v>
      </c>
      <c r="CO3030" s="14">
        <f>Таблица1[[#This Row],[Т9]]-Таблица1[[#This Row],[Т2]]</f>
        <v>0</v>
      </c>
      <c r="CP3030" s="14">
        <f>Таблица1[[#This Row],[Т9]]-Таблица1[[#This Row],[Т1]]</f>
        <v>0</v>
      </c>
      <c r="CQ3030" s="14">
        <f>Таблица1[[#This Row],[Т9]]-Таблица1[[#This Row],[угол обхв6]]</f>
        <v>0</v>
      </c>
      <c r="CR3030" s="14">
        <f>Таблица1[[#This Row],[Т9]]-Таблица1[[#This Row],[угол обхв5]]</f>
        <v>0</v>
      </c>
      <c r="CS3030" s="14">
        <f>Таблица1[[#This Row],[Т9]]-Таблица1[[#This Row],[угол обхв4]]</f>
        <v>0</v>
      </c>
      <c r="CT3030" s="14">
        <f>Таблица1[[#This Row],[Lкан_прям, мм]]+Таблица1[[#This Row],[Lкан_дуг, мм]]+Таблица1[[#This Row],[Lкан_леб,мм]]</f>
        <v>0</v>
      </c>
      <c r="CU3030" s="16">
        <f>Таблица1[[#This Row],[Lкан_леб,мм]]</f>
        <v>0</v>
      </c>
      <c r="CV3030" s="14">
        <f>2534431-(Таблица1[[#This Row],[Т23]]+Таблица1[[#This Row],[угол обхв3]])</f>
        <v>2534431</v>
      </c>
      <c r="CW3030" s="50">
        <f>SUM(X3030:AC3030,AD3030:AI3030)-Таблица1[[#This Row],[lподв_min, мм]]</f>
        <v>0</v>
      </c>
      <c r="CX3030" s="17">
        <f>CW3469-Таблица1[[#This Row],[Суммарная длина каната]]</f>
        <v>-2534431</v>
      </c>
    </row>
    <row r="3031" spans="74:102" x14ac:dyDescent="0.25">
      <c r="BV3031" s="14">
        <f>Таблица1[[#This Row],[Lкан_леб,мм]]</f>
        <v>0</v>
      </c>
      <c r="BW3031" s="50">
        <f>Таблица1[[#This Row],[угол обхв4]]+Таблица1[[#This Row],[Lдуг 3,мм]]</f>
        <v>0</v>
      </c>
      <c r="BX3031" s="54">
        <f>Таблица1[[#This Row],[угол обхв5]]+Таблица1[[#This Row],[Y5, мм]]</f>
        <v>0</v>
      </c>
      <c r="BY3031" s="14">
        <f>Таблица1[[#This Row],[угол обхв6]]+Таблица1[[#This Row],[Lдуг 4,мм]]</f>
        <v>0</v>
      </c>
      <c r="BZ3031" s="14">
        <f>Таблица1[[#This Row],[Т1]]+Таблица1[[#This Row],[X6, мм]]</f>
        <v>0</v>
      </c>
      <c r="CA3031" s="14">
        <f>Таблица1[[#This Row],[Т2]]+Таблица1[[#This Row],[Lдуг 5,мм]]</f>
        <v>0</v>
      </c>
      <c r="CB3031" s="14">
        <f>Таблица1[[#This Row],[Т3]]+Таблица1[[#This Row],[Y6, мм]]</f>
        <v>0</v>
      </c>
      <c r="CC3031" s="14">
        <f>Таблица1[[#This Row],[Т4]]+Таблица1[[#This Row],[Lдуг 6,мм]]</f>
        <v>0</v>
      </c>
      <c r="CD3031" s="14">
        <f>Таблица1[[#This Row],[Т5]]+Таблица1[[#This Row],[Lдуг 1,мм]]</f>
        <v>0</v>
      </c>
      <c r="CE3031" s="14">
        <f>Таблица1[[#This Row],[Т6]]+Таблица1[[#This Row],[Lпрям1, мм]]</f>
        <v>0</v>
      </c>
      <c r="CF3031" s="15">
        <f>Таблица1[[#This Row],[Т7]]+Таблица1[[#This Row],[Lдуг 2,мм]]</f>
        <v>0</v>
      </c>
      <c r="CG3031" s="14">
        <f>Таблица1[[#This Row],[Т8]]+Таблица1[[#This Row],[Lпрям2, мм]]</f>
        <v>0</v>
      </c>
      <c r="CH3031" s="14">
        <f>Таблица1[[#This Row],[Т9]]-Таблица1[[#This Row],[Т9]]</f>
        <v>0</v>
      </c>
      <c r="CI3031" s="50">
        <f>Таблица1[[#This Row],[Т9]]-Таблица1[[#This Row],[Т8]]</f>
        <v>0</v>
      </c>
      <c r="CJ3031" s="54">
        <f>Таблица1[[#This Row],[Т9]]-Таблица1[[#This Row],[Т7]]</f>
        <v>0</v>
      </c>
      <c r="CK3031" s="14">
        <f>Таблица1[[#This Row],[Т9]]-Таблица1[[#This Row],[Т6]]</f>
        <v>0</v>
      </c>
      <c r="CL3031" s="14">
        <f>Таблица1[[#This Row],[Т9]]-Таблица1[[#This Row],[Т5]]</f>
        <v>0</v>
      </c>
      <c r="CM3031" s="14">
        <f>Таблица1[[#This Row],[Т9]]-Таблица1[[#This Row],[Т4]]</f>
        <v>0</v>
      </c>
      <c r="CN3031" s="14">
        <f>Таблица1[[#This Row],[Т9]]-Таблица1[[#This Row],[Т3]]</f>
        <v>0</v>
      </c>
      <c r="CO3031" s="14">
        <f>Таблица1[[#This Row],[Т9]]-Таблица1[[#This Row],[Т2]]</f>
        <v>0</v>
      </c>
      <c r="CP3031" s="14">
        <f>Таблица1[[#This Row],[Т9]]-Таблица1[[#This Row],[Т1]]</f>
        <v>0</v>
      </c>
      <c r="CQ3031" s="14">
        <f>Таблица1[[#This Row],[Т9]]-Таблица1[[#This Row],[угол обхв6]]</f>
        <v>0</v>
      </c>
      <c r="CR3031" s="14">
        <f>Таблица1[[#This Row],[Т9]]-Таблица1[[#This Row],[угол обхв5]]</f>
        <v>0</v>
      </c>
      <c r="CS3031" s="14">
        <f>Таблица1[[#This Row],[Т9]]-Таблица1[[#This Row],[угол обхв4]]</f>
        <v>0</v>
      </c>
      <c r="CT3031" s="14">
        <f>Таблица1[[#This Row],[Lкан_прям, мм]]+Таблица1[[#This Row],[Lкан_дуг, мм]]+Таблица1[[#This Row],[Lкан_леб,мм]]</f>
        <v>0</v>
      </c>
      <c r="CU3031" s="16">
        <f>Таблица1[[#This Row],[Lкан_леб,мм]]</f>
        <v>0</v>
      </c>
      <c r="CV3031" s="14">
        <f>2534431-(Таблица1[[#This Row],[Т23]]+Таблица1[[#This Row],[угол обхв3]])</f>
        <v>2534431</v>
      </c>
      <c r="CW3031" s="50">
        <f>SUM(X3031:AC3031,AD3031:AI3031)-Таблица1[[#This Row],[lподв_min, мм]]</f>
        <v>0</v>
      </c>
      <c r="CX3031" s="17">
        <f>CW3470-Таблица1[[#This Row],[Суммарная длина каната]]</f>
        <v>-2534431</v>
      </c>
    </row>
    <row r="3032" spans="74:102" x14ac:dyDescent="0.25">
      <c r="BV3032" s="14">
        <f>Таблица1[[#This Row],[Lкан_леб,мм]]</f>
        <v>0</v>
      </c>
      <c r="BW3032" s="50">
        <f>Таблица1[[#This Row],[угол обхв4]]+Таблица1[[#This Row],[Lдуг 3,мм]]</f>
        <v>0</v>
      </c>
      <c r="BX3032" s="54">
        <f>Таблица1[[#This Row],[угол обхв5]]+Таблица1[[#This Row],[Y5, мм]]</f>
        <v>0</v>
      </c>
      <c r="BY3032" s="14">
        <f>Таблица1[[#This Row],[угол обхв6]]+Таблица1[[#This Row],[Lдуг 4,мм]]</f>
        <v>0</v>
      </c>
      <c r="BZ3032" s="14">
        <f>Таблица1[[#This Row],[Т1]]+Таблица1[[#This Row],[X6, мм]]</f>
        <v>0</v>
      </c>
      <c r="CA3032" s="14">
        <f>Таблица1[[#This Row],[Т2]]+Таблица1[[#This Row],[Lдуг 5,мм]]</f>
        <v>0</v>
      </c>
      <c r="CB3032" s="14">
        <f>Таблица1[[#This Row],[Т3]]+Таблица1[[#This Row],[Y6, мм]]</f>
        <v>0</v>
      </c>
      <c r="CC3032" s="14">
        <f>Таблица1[[#This Row],[Т4]]+Таблица1[[#This Row],[Lдуг 6,мм]]</f>
        <v>0</v>
      </c>
      <c r="CD3032" s="14">
        <f>Таблица1[[#This Row],[Т5]]+Таблица1[[#This Row],[Lдуг 1,мм]]</f>
        <v>0</v>
      </c>
      <c r="CE3032" s="14">
        <f>Таблица1[[#This Row],[Т6]]+Таблица1[[#This Row],[Lпрям1, мм]]</f>
        <v>0</v>
      </c>
      <c r="CF3032" s="15">
        <f>Таблица1[[#This Row],[Т7]]+Таблица1[[#This Row],[Lдуг 2,мм]]</f>
        <v>0</v>
      </c>
      <c r="CG3032" s="14">
        <f>Таблица1[[#This Row],[Т8]]+Таблица1[[#This Row],[Lпрям2, мм]]</f>
        <v>0</v>
      </c>
      <c r="CH3032" s="14">
        <f>Таблица1[[#This Row],[Т9]]-Таблица1[[#This Row],[Т9]]</f>
        <v>0</v>
      </c>
      <c r="CI3032" s="50">
        <f>Таблица1[[#This Row],[Т9]]-Таблица1[[#This Row],[Т8]]</f>
        <v>0</v>
      </c>
      <c r="CJ3032" s="54">
        <f>Таблица1[[#This Row],[Т9]]-Таблица1[[#This Row],[Т7]]</f>
        <v>0</v>
      </c>
      <c r="CK3032" s="14">
        <f>Таблица1[[#This Row],[Т9]]-Таблица1[[#This Row],[Т6]]</f>
        <v>0</v>
      </c>
      <c r="CL3032" s="14">
        <f>Таблица1[[#This Row],[Т9]]-Таблица1[[#This Row],[Т5]]</f>
        <v>0</v>
      </c>
      <c r="CM3032" s="14">
        <f>Таблица1[[#This Row],[Т9]]-Таблица1[[#This Row],[Т4]]</f>
        <v>0</v>
      </c>
      <c r="CN3032" s="14">
        <f>Таблица1[[#This Row],[Т9]]-Таблица1[[#This Row],[Т3]]</f>
        <v>0</v>
      </c>
      <c r="CO3032" s="14">
        <f>Таблица1[[#This Row],[Т9]]-Таблица1[[#This Row],[Т2]]</f>
        <v>0</v>
      </c>
      <c r="CP3032" s="14">
        <f>Таблица1[[#This Row],[Т9]]-Таблица1[[#This Row],[Т1]]</f>
        <v>0</v>
      </c>
      <c r="CQ3032" s="14">
        <f>Таблица1[[#This Row],[Т9]]-Таблица1[[#This Row],[угол обхв6]]</f>
        <v>0</v>
      </c>
      <c r="CR3032" s="14">
        <f>Таблица1[[#This Row],[Т9]]-Таблица1[[#This Row],[угол обхв5]]</f>
        <v>0</v>
      </c>
      <c r="CS3032" s="14">
        <f>Таблица1[[#This Row],[Т9]]-Таблица1[[#This Row],[угол обхв4]]</f>
        <v>0</v>
      </c>
      <c r="CT3032" s="14">
        <f>Таблица1[[#This Row],[Lкан_прям, мм]]+Таблица1[[#This Row],[Lкан_дуг, мм]]+Таблица1[[#This Row],[Lкан_леб,мм]]</f>
        <v>0</v>
      </c>
      <c r="CU3032" s="16">
        <f>Таблица1[[#This Row],[Lкан_леб,мм]]</f>
        <v>0</v>
      </c>
      <c r="CV3032" s="14">
        <f>2534431-(Таблица1[[#This Row],[Т23]]+Таблица1[[#This Row],[угол обхв3]])</f>
        <v>2534431</v>
      </c>
      <c r="CW3032" s="50">
        <f>SUM(X3032:AC3032,AD3032:AI3032)-Таблица1[[#This Row],[lподв_min, мм]]</f>
        <v>0</v>
      </c>
      <c r="CX3032" s="17">
        <f>CW3471-Таблица1[[#This Row],[Суммарная длина каната]]</f>
        <v>-2534431</v>
      </c>
    </row>
    <row r="3033" spans="74:102" x14ac:dyDescent="0.25">
      <c r="BV3033" s="14">
        <f>Таблица1[[#This Row],[Lкан_леб,мм]]</f>
        <v>0</v>
      </c>
      <c r="BW3033" s="50">
        <f>Таблица1[[#This Row],[угол обхв4]]+Таблица1[[#This Row],[Lдуг 3,мм]]</f>
        <v>0</v>
      </c>
      <c r="BX3033" s="54">
        <f>Таблица1[[#This Row],[угол обхв5]]+Таблица1[[#This Row],[Y5, мм]]</f>
        <v>0</v>
      </c>
      <c r="BY3033" s="14">
        <f>Таблица1[[#This Row],[угол обхв6]]+Таблица1[[#This Row],[Lдуг 4,мм]]</f>
        <v>0</v>
      </c>
      <c r="BZ3033" s="14">
        <f>Таблица1[[#This Row],[Т1]]+Таблица1[[#This Row],[X6, мм]]</f>
        <v>0</v>
      </c>
      <c r="CA3033" s="14">
        <f>Таблица1[[#This Row],[Т2]]+Таблица1[[#This Row],[Lдуг 5,мм]]</f>
        <v>0</v>
      </c>
      <c r="CB3033" s="14">
        <f>Таблица1[[#This Row],[Т3]]+Таблица1[[#This Row],[Y6, мм]]</f>
        <v>0</v>
      </c>
      <c r="CC3033" s="14">
        <f>Таблица1[[#This Row],[Т4]]+Таблица1[[#This Row],[Lдуг 6,мм]]</f>
        <v>0</v>
      </c>
      <c r="CD3033" s="14">
        <f>Таблица1[[#This Row],[Т5]]+Таблица1[[#This Row],[Lдуг 1,мм]]</f>
        <v>0</v>
      </c>
      <c r="CE3033" s="14">
        <f>Таблица1[[#This Row],[Т6]]+Таблица1[[#This Row],[Lпрям1, мм]]</f>
        <v>0</v>
      </c>
      <c r="CF3033" s="15">
        <f>Таблица1[[#This Row],[Т7]]+Таблица1[[#This Row],[Lдуг 2,мм]]</f>
        <v>0</v>
      </c>
      <c r="CG3033" s="14">
        <f>Таблица1[[#This Row],[Т8]]+Таблица1[[#This Row],[Lпрям2, мм]]</f>
        <v>0</v>
      </c>
      <c r="CH3033" s="14">
        <f>Таблица1[[#This Row],[Т9]]-Таблица1[[#This Row],[Т9]]</f>
        <v>0</v>
      </c>
      <c r="CI3033" s="50">
        <f>Таблица1[[#This Row],[Т9]]-Таблица1[[#This Row],[Т8]]</f>
        <v>0</v>
      </c>
      <c r="CJ3033" s="54">
        <f>Таблица1[[#This Row],[Т9]]-Таблица1[[#This Row],[Т7]]</f>
        <v>0</v>
      </c>
      <c r="CK3033" s="14">
        <f>Таблица1[[#This Row],[Т9]]-Таблица1[[#This Row],[Т6]]</f>
        <v>0</v>
      </c>
      <c r="CL3033" s="14">
        <f>Таблица1[[#This Row],[Т9]]-Таблица1[[#This Row],[Т5]]</f>
        <v>0</v>
      </c>
      <c r="CM3033" s="14">
        <f>Таблица1[[#This Row],[Т9]]-Таблица1[[#This Row],[Т4]]</f>
        <v>0</v>
      </c>
      <c r="CN3033" s="14">
        <f>Таблица1[[#This Row],[Т9]]-Таблица1[[#This Row],[Т3]]</f>
        <v>0</v>
      </c>
      <c r="CO3033" s="14">
        <f>Таблица1[[#This Row],[Т9]]-Таблица1[[#This Row],[Т2]]</f>
        <v>0</v>
      </c>
      <c r="CP3033" s="14">
        <f>Таблица1[[#This Row],[Т9]]-Таблица1[[#This Row],[Т1]]</f>
        <v>0</v>
      </c>
      <c r="CQ3033" s="14">
        <f>Таблица1[[#This Row],[Т9]]-Таблица1[[#This Row],[угол обхв6]]</f>
        <v>0</v>
      </c>
      <c r="CR3033" s="14">
        <f>Таблица1[[#This Row],[Т9]]-Таблица1[[#This Row],[угол обхв5]]</f>
        <v>0</v>
      </c>
      <c r="CS3033" s="14">
        <f>Таблица1[[#This Row],[Т9]]-Таблица1[[#This Row],[угол обхв4]]</f>
        <v>0</v>
      </c>
      <c r="CT3033" s="14">
        <f>Таблица1[[#This Row],[Lкан_прям, мм]]+Таблица1[[#This Row],[Lкан_дуг, мм]]+Таблица1[[#This Row],[Lкан_леб,мм]]</f>
        <v>0</v>
      </c>
      <c r="CU3033" s="16">
        <f>Таблица1[[#This Row],[Lкан_леб,мм]]</f>
        <v>0</v>
      </c>
      <c r="CV3033" s="14">
        <f>2534431-(Таблица1[[#This Row],[Т23]]+Таблица1[[#This Row],[угол обхв3]])</f>
        <v>2534431</v>
      </c>
      <c r="CW3033" s="50">
        <f>SUM(X3033:AC3033,AD3033:AI3033)-Таблица1[[#This Row],[lподв_min, мм]]</f>
        <v>0</v>
      </c>
      <c r="CX3033" s="17">
        <f>CW3472-Таблица1[[#This Row],[Суммарная длина каната]]</f>
        <v>-2534431</v>
      </c>
    </row>
    <row r="3034" spans="74:102" x14ac:dyDescent="0.25">
      <c r="BV3034" s="14">
        <f>Таблица1[[#This Row],[Lкан_леб,мм]]</f>
        <v>0</v>
      </c>
      <c r="BW3034" s="50">
        <f>Таблица1[[#This Row],[угол обхв4]]+Таблица1[[#This Row],[Lдуг 3,мм]]</f>
        <v>0</v>
      </c>
      <c r="BX3034" s="54">
        <f>Таблица1[[#This Row],[угол обхв5]]+Таблица1[[#This Row],[Y5, мм]]</f>
        <v>0</v>
      </c>
      <c r="BY3034" s="14">
        <f>Таблица1[[#This Row],[угол обхв6]]+Таблица1[[#This Row],[Lдуг 4,мм]]</f>
        <v>0</v>
      </c>
      <c r="BZ3034" s="14">
        <f>Таблица1[[#This Row],[Т1]]+Таблица1[[#This Row],[X6, мм]]</f>
        <v>0</v>
      </c>
      <c r="CA3034" s="14">
        <f>Таблица1[[#This Row],[Т2]]+Таблица1[[#This Row],[Lдуг 5,мм]]</f>
        <v>0</v>
      </c>
      <c r="CB3034" s="14">
        <f>Таблица1[[#This Row],[Т3]]+Таблица1[[#This Row],[Y6, мм]]</f>
        <v>0</v>
      </c>
      <c r="CC3034" s="14">
        <f>Таблица1[[#This Row],[Т4]]+Таблица1[[#This Row],[Lдуг 6,мм]]</f>
        <v>0</v>
      </c>
      <c r="CD3034" s="14">
        <f>Таблица1[[#This Row],[Т5]]+Таблица1[[#This Row],[Lдуг 1,мм]]</f>
        <v>0</v>
      </c>
      <c r="CE3034" s="14">
        <f>Таблица1[[#This Row],[Т6]]+Таблица1[[#This Row],[Lпрям1, мм]]</f>
        <v>0</v>
      </c>
      <c r="CF3034" s="15">
        <f>Таблица1[[#This Row],[Т7]]+Таблица1[[#This Row],[Lдуг 2,мм]]</f>
        <v>0</v>
      </c>
      <c r="CG3034" s="14">
        <f>Таблица1[[#This Row],[Т8]]+Таблица1[[#This Row],[Lпрям2, мм]]</f>
        <v>0</v>
      </c>
      <c r="CH3034" s="14">
        <f>Таблица1[[#This Row],[Т9]]-Таблица1[[#This Row],[Т9]]</f>
        <v>0</v>
      </c>
      <c r="CI3034" s="50">
        <f>Таблица1[[#This Row],[Т9]]-Таблица1[[#This Row],[Т8]]</f>
        <v>0</v>
      </c>
      <c r="CJ3034" s="54">
        <f>Таблица1[[#This Row],[Т9]]-Таблица1[[#This Row],[Т7]]</f>
        <v>0</v>
      </c>
      <c r="CK3034" s="14">
        <f>Таблица1[[#This Row],[Т9]]-Таблица1[[#This Row],[Т6]]</f>
        <v>0</v>
      </c>
      <c r="CL3034" s="14">
        <f>Таблица1[[#This Row],[Т9]]-Таблица1[[#This Row],[Т5]]</f>
        <v>0</v>
      </c>
      <c r="CM3034" s="14">
        <f>Таблица1[[#This Row],[Т9]]-Таблица1[[#This Row],[Т4]]</f>
        <v>0</v>
      </c>
      <c r="CN3034" s="14">
        <f>Таблица1[[#This Row],[Т9]]-Таблица1[[#This Row],[Т3]]</f>
        <v>0</v>
      </c>
      <c r="CO3034" s="14">
        <f>Таблица1[[#This Row],[Т9]]-Таблица1[[#This Row],[Т2]]</f>
        <v>0</v>
      </c>
      <c r="CP3034" s="14">
        <f>Таблица1[[#This Row],[Т9]]-Таблица1[[#This Row],[Т1]]</f>
        <v>0</v>
      </c>
      <c r="CQ3034" s="14">
        <f>Таблица1[[#This Row],[Т9]]-Таблица1[[#This Row],[угол обхв6]]</f>
        <v>0</v>
      </c>
      <c r="CR3034" s="14">
        <f>Таблица1[[#This Row],[Т9]]-Таблица1[[#This Row],[угол обхв5]]</f>
        <v>0</v>
      </c>
      <c r="CS3034" s="14">
        <f>Таблица1[[#This Row],[Т9]]-Таблица1[[#This Row],[угол обхв4]]</f>
        <v>0</v>
      </c>
      <c r="CT3034" s="14">
        <f>Таблица1[[#This Row],[Lкан_прям, мм]]+Таблица1[[#This Row],[Lкан_дуг, мм]]+Таблица1[[#This Row],[Lкан_леб,мм]]</f>
        <v>0</v>
      </c>
      <c r="CU3034" s="16">
        <f>Таблица1[[#This Row],[Lкан_леб,мм]]</f>
        <v>0</v>
      </c>
      <c r="CV3034" s="14">
        <f>2534431-(Таблица1[[#This Row],[Т23]]+Таблица1[[#This Row],[угол обхв3]])</f>
        <v>2534431</v>
      </c>
      <c r="CW3034" s="50">
        <f>SUM(X3034:AC3034,AD3034:AI3034)-Таблица1[[#This Row],[lподв_min, мм]]</f>
        <v>0</v>
      </c>
      <c r="CX3034" s="17">
        <f>CW3473-Таблица1[[#This Row],[Суммарная длина каната]]</f>
        <v>-2534431</v>
      </c>
    </row>
    <row r="3035" spans="74:102" x14ac:dyDescent="0.25">
      <c r="BV3035" s="14">
        <f>Таблица1[[#This Row],[Lкан_леб,мм]]</f>
        <v>0</v>
      </c>
      <c r="BW3035" s="50">
        <f>Таблица1[[#This Row],[угол обхв4]]+Таблица1[[#This Row],[Lдуг 3,мм]]</f>
        <v>0</v>
      </c>
      <c r="BX3035" s="54">
        <f>Таблица1[[#This Row],[угол обхв5]]+Таблица1[[#This Row],[Y5, мм]]</f>
        <v>0</v>
      </c>
      <c r="BY3035" s="14">
        <f>Таблица1[[#This Row],[угол обхв6]]+Таблица1[[#This Row],[Lдуг 4,мм]]</f>
        <v>0</v>
      </c>
      <c r="BZ3035" s="14">
        <f>Таблица1[[#This Row],[Т1]]+Таблица1[[#This Row],[X6, мм]]</f>
        <v>0</v>
      </c>
      <c r="CA3035" s="14">
        <f>Таблица1[[#This Row],[Т2]]+Таблица1[[#This Row],[Lдуг 5,мм]]</f>
        <v>0</v>
      </c>
      <c r="CB3035" s="14">
        <f>Таблица1[[#This Row],[Т3]]+Таблица1[[#This Row],[Y6, мм]]</f>
        <v>0</v>
      </c>
      <c r="CC3035" s="14">
        <f>Таблица1[[#This Row],[Т4]]+Таблица1[[#This Row],[Lдуг 6,мм]]</f>
        <v>0</v>
      </c>
      <c r="CD3035" s="14">
        <f>Таблица1[[#This Row],[Т5]]+Таблица1[[#This Row],[Lдуг 1,мм]]</f>
        <v>0</v>
      </c>
      <c r="CE3035" s="14">
        <f>Таблица1[[#This Row],[Т6]]+Таблица1[[#This Row],[Lпрям1, мм]]</f>
        <v>0</v>
      </c>
      <c r="CF3035" s="15">
        <f>Таблица1[[#This Row],[Т7]]+Таблица1[[#This Row],[Lдуг 2,мм]]</f>
        <v>0</v>
      </c>
      <c r="CG3035" s="14">
        <f>Таблица1[[#This Row],[Т8]]+Таблица1[[#This Row],[Lпрям2, мм]]</f>
        <v>0</v>
      </c>
      <c r="CH3035" s="14">
        <f>Таблица1[[#This Row],[Т9]]-Таблица1[[#This Row],[Т9]]</f>
        <v>0</v>
      </c>
      <c r="CI3035" s="50">
        <f>Таблица1[[#This Row],[Т9]]-Таблица1[[#This Row],[Т8]]</f>
        <v>0</v>
      </c>
      <c r="CJ3035" s="54">
        <f>Таблица1[[#This Row],[Т9]]-Таблица1[[#This Row],[Т7]]</f>
        <v>0</v>
      </c>
      <c r="CK3035" s="14">
        <f>Таблица1[[#This Row],[Т9]]-Таблица1[[#This Row],[Т6]]</f>
        <v>0</v>
      </c>
      <c r="CL3035" s="14">
        <f>Таблица1[[#This Row],[Т9]]-Таблица1[[#This Row],[Т5]]</f>
        <v>0</v>
      </c>
      <c r="CM3035" s="14">
        <f>Таблица1[[#This Row],[Т9]]-Таблица1[[#This Row],[Т4]]</f>
        <v>0</v>
      </c>
      <c r="CN3035" s="14">
        <f>Таблица1[[#This Row],[Т9]]-Таблица1[[#This Row],[Т3]]</f>
        <v>0</v>
      </c>
      <c r="CO3035" s="14">
        <f>Таблица1[[#This Row],[Т9]]-Таблица1[[#This Row],[Т2]]</f>
        <v>0</v>
      </c>
      <c r="CP3035" s="14">
        <f>Таблица1[[#This Row],[Т9]]-Таблица1[[#This Row],[Т1]]</f>
        <v>0</v>
      </c>
      <c r="CQ3035" s="14">
        <f>Таблица1[[#This Row],[Т9]]-Таблица1[[#This Row],[угол обхв6]]</f>
        <v>0</v>
      </c>
      <c r="CR3035" s="14">
        <f>Таблица1[[#This Row],[Т9]]-Таблица1[[#This Row],[угол обхв5]]</f>
        <v>0</v>
      </c>
      <c r="CS3035" s="14">
        <f>Таблица1[[#This Row],[Т9]]-Таблица1[[#This Row],[угол обхв4]]</f>
        <v>0</v>
      </c>
      <c r="CT3035" s="14">
        <f>Таблица1[[#This Row],[Lкан_прям, мм]]+Таблица1[[#This Row],[Lкан_дуг, мм]]+Таблица1[[#This Row],[Lкан_леб,мм]]</f>
        <v>0</v>
      </c>
      <c r="CU3035" s="16">
        <f>Таблица1[[#This Row],[Lкан_леб,мм]]</f>
        <v>0</v>
      </c>
      <c r="CV3035" s="14">
        <f>2534431-(Таблица1[[#This Row],[Т23]]+Таблица1[[#This Row],[угол обхв3]])</f>
        <v>2534431</v>
      </c>
      <c r="CW3035" s="50">
        <f>SUM(X3035:AC3035,AD3035:AI3035)-Таблица1[[#This Row],[lподв_min, мм]]</f>
        <v>0</v>
      </c>
      <c r="CX3035" s="17">
        <f>CW3474-Таблица1[[#This Row],[Суммарная длина каната]]</f>
        <v>-2534431</v>
      </c>
    </row>
    <row r="3036" spans="74:102" x14ac:dyDescent="0.25">
      <c r="BV3036" s="14">
        <f>Таблица1[[#This Row],[Lкан_леб,мм]]</f>
        <v>0</v>
      </c>
      <c r="BW3036" s="50">
        <f>Таблица1[[#This Row],[угол обхв4]]+Таблица1[[#This Row],[Lдуг 3,мм]]</f>
        <v>0</v>
      </c>
      <c r="BX3036" s="54">
        <f>Таблица1[[#This Row],[угол обхв5]]+Таблица1[[#This Row],[Y5, мм]]</f>
        <v>0</v>
      </c>
      <c r="BY3036" s="14">
        <f>Таблица1[[#This Row],[угол обхв6]]+Таблица1[[#This Row],[Lдуг 4,мм]]</f>
        <v>0</v>
      </c>
      <c r="BZ3036" s="14">
        <f>Таблица1[[#This Row],[Т1]]+Таблица1[[#This Row],[X6, мм]]</f>
        <v>0</v>
      </c>
      <c r="CA3036" s="14">
        <f>Таблица1[[#This Row],[Т2]]+Таблица1[[#This Row],[Lдуг 5,мм]]</f>
        <v>0</v>
      </c>
      <c r="CB3036" s="14">
        <f>Таблица1[[#This Row],[Т3]]+Таблица1[[#This Row],[Y6, мм]]</f>
        <v>0</v>
      </c>
      <c r="CC3036" s="14">
        <f>Таблица1[[#This Row],[Т4]]+Таблица1[[#This Row],[Lдуг 6,мм]]</f>
        <v>0</v>
      </c>
      <c r="CD3036" s="14">
        <f>Таблица1[[#This Row],[Т5]]+Таблица1[[#This Row],[Lдуг 1,мм]]</f>
        <v>0</v>
      </c>
      <c r="CE3036" s="14">
        <f>Таблица1[[#This Row],[Т6]]+Таблица1[[#This Row],[Lпрям1, мм]]</f>
        <v>0</v>
      </c>
      <c r="CF3036" s="15">
        <f>Таблица1[[#This Row],[Т7]]+Таблица1[[#This Row],[Lдуг 2,мм]]</f>
        <v>0</v>
      </c>
      <c r="CG3036" s="14">
        <f>Таблица1[[#This Row],[Т8]]+Таблица1[[#This Row],[Lпрям2, мм]]</f>
        <v>0</v>
      </c>
      <c r="CH3036" s="14">
        <f>Таблица1[[#This Row],[Т9]]-Таблица1[[#This Row],[Т9]]</f>
        <v>0</v>
      </c>
      <c r="CI3036" s="50">
        <f>Таблица1[[#This Row],[Т9]]-Таблица1[[#This Row],[Т8]]</f>
        <v>0</v>
      </c>
      <c r="CJ3036" s="54">
        <f>Таблица1[[#This Row],[Т9]]-Таблица1[[#This Row],[Т7]]</f>
        <v>0</v>
      </c>
      <c r="CK3036" s="14">
        <f>Таблица1[[#This Row],[Т9]]-Таблица1[[#This Row],[Т6]]</f>
        <v>0</v>
      </c>
      <c r="CL3036" s="14">
        <f>Таблица1[[#This Row],[Т9]]-Таблица1[[#This Row],[Т5]]</f>
        <v>0</v>
      </c>
      <c r="CM3036" s="14">
        <f>Таблица1[[#This Row],[Т9]]-Таблица1[[#This Row],[Т4]]</f>
        <v>0</v>
      </c>
      <c r="CN3036" s="14">
        <f>Таблица1[[#This Row],[Т9]]-Таблица1[[#This Row],[Т3]]</f>
        <v>0</v>
      </c>
      <c r="CO3036" s="14">
        <f>Таблица1[[#This Row],[Т9]]-Таблица1[[#This Row],[Т2]]</f>
        <v>0</v>
      </c>
      <c r="CP3036" s="14">
        <f>Таблица1[[#This Row],[Т9]]-Таблица1[[#This Row],[Т1]]</f>
        <v>0</v>
      </c>
      <c r="CQ3036" s="14">
        <f>Таблица1[[#This Row],[Т9]]-Таблица1[[#This Row],[угол обхв6]]</f>
        <v>0</v>
      </c>
      <c r="CR3036" s="14">
        <f>Таблица1[[#This Row],[Т9]]-Таблица1[[#This Row],[угол обхв5]]</f>
        <v>0</v>
      </c>
      <c r="CS3036" s="14">
        <f>Таблица1[[#This Row],[Т9]]-Таблица1[[#This Row],[угол обхв4]]</f>
        <v>0</v>
      </c>
      <c r="CT3036" s="14">
        <f>Таблица1[[#This Row],[Lкан_прям, мм]]+Таблица1[[#This Row],[Lкан_дуг, мм]]+Таблица1[[#This Row],[Lкан_леб,мм]]</f>
        <v>0</v>
      </c>
      <c r="CU3036" s="16">
        <f>Таблица1[[#This Row],[Lкан_леб,мм]]</f>
        <v>0</v>
      </c>
      <c r="CV3036" s="14">
        <f>2534431-(Таблица1[[#This Row],[Т23]]+Таблица1[[#This Row],[угол обхв3]])</f>
        <v>2534431</v>
      </c>
      <c r="CW3036" s="50">
        <f>SUM(X3036:AC3036,AD3036:AI3036)-Таблица1[[#This Row],[lподв_min, мм]]</f>
        <v>0</v>
      </c>
      <c r="CX3036" s="17">
        <f>CW3475-Таблица1[[#This Row],[Суммарная длина каната]]</f>
        <v>-2534431</v>
      </c>
    </row>
    <row r="3037" spans="74:102" x14ac:dyDescent="0.25">
      <c r="BV3037" s="14">
        <f>Таблица1[[#This Row],[Lкан_леб,мм]]</f>
        <v>0</v>
      </c>
      <c r="BW3037" s="50">
        <f>Таблица1[[#This Row],[угол обхв4]]+Таблица1[[#This Row],[Lдуг 3,мм]]</f>
        <v>0</v>
      </c>
      <c r="BX3037" s="54">
        <f>Таблица1[[#This Row],[угол обхв5]]+Таблица1[[#This Row],[Y5, мм]]</f>
        <v>0</v>
      </c>
      <c r="BY3037" s="14">
        <f>Таблица1[[#This Row],[угол обхв6]]+Таблица1[[#This Row],[Lдуг 4,мм]]</f>
        <v>0</v>
      </c>
      <c r="BZ3037" s="14">
        <f>Таблица1[[#This Row],[Т1]]+Таблица1[[#This Row],[X6, мм]]</f>
        <v>0</v>
      </c>
      <c r="CA3037" s="14">
        <f>Таблица1[[#This Row],[Т2]]+Таблица1[[#This Row],[Lдуг 5,мм]]</f>
        <v>0</v>
      </c>
      <c r="CB3037" s="14">
        <f>Таблица1[[#This Row],[Т3]]+Таблица1[[#This Row],[Y6, мм]]</f>
        <v>0</v>
      </c>
      <c r="CC3037" s="14">
        <f>Таблица1[[#This Row],[Т4]]+Таблица1[[#This Row],[Lдуг 6,мм]]</f>
        <v>0</v>
      </c>
      <c r="CD3037" s="14">
        <f>Таблица1[[#This Row],[Т5]]+Таблица1[[#This Row],[Lдуг 1,мм]]</f>
        <v>0</v>
      </c>
      <c r="CE3037" s="14">
        <f>Таблица1[[#This Row],[Т6]]+Таблица1[[#This Row],[Lпрям1, мм]]</f>
        <v>0</v>
      </c>
      <c r="CF3037" s="15">
        <f>Таблица1[[#This Row],[Т7]]+Таблица1[[#This Row],[Lдуг 2,мм]]</f>
        <v>0</v>
      </c>
      <c r="CG3037" s="14">
        <f>Таблица1[[#This Row],[Т8]]+Таблица1[[#This Row],[Lпрям2, мм]]</f>
        <v>0</v>
      </c>
      <c r="CH3037" s="14">
        <f>Таблица1[[#This Row],[Т9]]-Таблица1[[#This Row],[Т9]]</f>
        <v>0</v>
      </c>
      <c r="CI3037" s="50">
        <f>Таблица1[[#This Row],[Т9]]-Таблица1[[#This Row],[Т8]]</f>
        <v>0</v>
      </c>
      <c r="CJ3037" s="54">
        <f>Таблица1[[#This Row],[Т9]]-Таблица1[[#This Row],[Т7]]</f>
        <v>0</v>
      </c>
      <c r="CK3037" s="14">
        <f>Таблица1[[#This Row],[Т9]]-Таблица1[[#This Row],[Т6]]</f>
        <v>0</v>
      </c>
      <c r="CL3037" s="14">
        <f>Таблица1[[#This Row],[Т9]]-Таблица1[[#This Row],[Т5]]</f>
        <v>0</v>
      </c>
      <c r="CM3037" s="14">
        <f>Таблица1[[#This Row],[Т9]]-Таблица1[[#This Row],[Т4]]</f>
        <v>0</v>
      </c>
      <c r="CN3037" s="14">
        <f>Таблица1[[#This Row],[Т9]]-Таблица1[[#This Row],[Т3]]</f>
        <v>0</v>
      </c>
      <c r="CO3037" s="14">
        <f>Таблица1[[#This Row],[Т9]]-Таблица1[[#This Row],[Т2]]</f>
        <v>0</v>
      </c>
      <c r="CP3037" s="14">
        <f>Таблица1[[#This Row],[Т9]]-Таблица1[[#This Row],[Т1]]</f>
        <v>0</v>
      </c>
      <c r="CQ3037" s="14">
        <f>Таблица1[[#This Row],[Т9]]-Таблица1[[#This Row],[угол обхв6]]</f>
        <v>0</v>
      </c>
      <c r="CR3037" s="14">
        <f>Таблица1[[#This Row],[Т9]]-Таблица1[[#This Row],[угол обхв5]]</f>
        <v>0</v>
      </c>
      <c r="CS3037" s="14">
        <f>Таблица1[[#This Row],[Т9]]-Таблица1[[#This Row],[угол обхв4]]</f>
        <v>0</v>
      </c>
      <c r="CT3037" s="14">
        <f>Таблица1[[#This Row],[Lкан_прям, мм]]+Таблица1[[#This Row],[Lкан_дуг, мм]]+Таблица1[[#This Row],[Lкан_леб,мм]]</f>
        <v>0</v>
      </c>
      <c r="CU3037" s="16">
        <f>Таблица1[[#This Row],[Lкан_леб,мм]]</f>
        <v>0</v>
      </c>
      <c r="CV3037" s="14">
        <f>2534431-(Таблица1[[#This Row],[Т23]]+Таблица1[[#This Row],[угол обхв3]])</f>
        <v>2534431</v>
      </c>
      <c r="CW3037" s="50">
        <f>SUM(X3037:AC3037,AD3037:AI3037)-Таблица1[[#This Row],[lподв_min, мм]]</f>
        <v>0</v>
      </c>
      <c r="CX3037" s="17">
        <f>CW3476-Таблица1[[#This Row],[Суммарная длина каната]]</f>
        <v>-2534431</v>
      </c>
    </row>
    <row r="3038" spans="74:102" x14ac:dyDescent="0.25">
      <c r="BV3038" s="14">
        <f>Таблица1[[#This Row],[Lкан_леб,мм]]</f>
        <v>0</v>
      </c>
      <c r="BW3038" s="50">
        <f>Таблица1[[#This Row],[угол обхв4]]+Таблица1[[#This Row],[Lдуг 3,мм]]</f>
        <v>0</v>
      </c>
      <c r="BX3038" s="54">
        <f>Таблица1[[#This Row],[угол обхв5]]+Таблица1[[#This Row],[Y5, мм]]</f>
        <v>0</v>
      </c>
      <c r="BY3038" s="14">
        <f>Таблица1[[#This Row],[угол обхв6]]+Таблица1[[#This Row],[Lдуг 4,мм]]</f>
        <v>0</v>
      </c>
      <c r="BZ3038" s="14">
        <f>Таблица1[[#This Row],[Т1]]+Таблица1[[#This Row],[X6, мм]]</f>
        <v>0</v>
      </c>
      <c r="CA3038" s="14">
        <f>Таблица1[[#This Row],[Т2]]+Таблица1[[#This Row],[Lдуг 5,мм]]</f>
        <v>0</v>
      </c>
      <c r="CB3038" s="14">
        <f>Таблица1[[#This Row],[Т3]]+Таблица1[[#This Row],[Y6, мм]]</f>
        <v>0</v>
      </c>
      <c r="CC3038" s="14">
        <f>Таблица1[[#This Row],[Т4]]+Таблица1[[#This Row],[Lдуг 6,мм]]</f>
        <v>0</v>
      </c>
      <c r="CD3038" s="14">
        <f>Таблица1[[#This Row],[Т5]]+Таблица1[[#This Row],[Lдуг 1,мм]]</f>
        <v>0</v>
      </c>
      <c r="CE3038" s="14">
        <f>Таблица1[[#This Row],[Т6]]+Таблица1[[#This Row],[Lпрям1, мм]]</f>
        <v>0</v>
      </c>
      <c r="CF3038" s="15">
        <f>Таблица1[[#This Row],[Т7]]+Таблица1[[#This Row],[Lдуг 2,мм]]</f>
        <v>0</v>
      </c>
      <c r="CG3038" s="14">
        <f>Таблица1[[#This Row],[Т8]]+Таблица1[[#This Row],[Lпрям2, мм]]</f>
        <v>0</v>
      </c>
      <c r="CH3038" s="14">
        <f>Таблица1[[#This Row],[Т9]]-Таблица1[[#This Row],[Т9]]</f>
        <v>0</v>
      </c>
      <c r="CI3038" s="50">
        <f>Таблица1[[#This Row],[Т9]]-Таблица1[[#This Row],[Т8]]</f>
        <v>0</v>
      </c>
      <c r="CJ3038" s="54">
        <f>Таблица1[[#This Row],[Т9]]-Таблица1[[#This Row],[Т7]]</f>
        <v>0</v>
      </c>
      <c r="CK3038" s="14">
        <f>Таблица1[[#This Row],[Т9]]-Таблица1[[#This Row],[Т6]]</f>
        <v>0</v>
      </c>
      <c r="CL3038" s="14">
        <f>Таблица1[[#This Row],[Т9]]-Таблица1[[#This Row],[Т5]]</f>
        <v>0</v>
      </c>
      <c r="CM3038" s="14">
        <f>Таблица1[[#This Row],[Т9]]-Таблица1[[#This Row],[Т4]]</f>
        <v>0</v>
      </c>
      <c r="CN3038" s="14">
        <f>Таблица1[[#This Row],[Т9]]-Таблица1[[#This Row],[Т3]]</f>
        <v>0</v>
      </c>
      <c r="CO3038" s="14">
        <f>Таблица1[[#This Row],[Т9]]-Таблица1[[#This Row],[Т2]]</f>
        <v>0</v>
      </c>
      <c r="CP3038" s="14">
        <f>Таблица1[[#This Row],[Т9]]-Таблица1[[#This Row],[Т1]]</f>
        <v>0</v>
      </c>
      <c r="CQ3038" s="14">
        <f>Таблица1[[#This Row],[Т9]]-Таблица1[[#This Row],[угол обхв6]]</f>
        <v>0</v>
      </c>
      <c r="CR3038" s="14">
        <f>Таблица1[[#This Row],[Т9]]-Таблица1[[#This Row],[угол обхв5]]</f>
        <v>0</v>
      </c>
      <c r="CS3038" s="14">
        <f>Таблица1[[#This Row],[Т9]]-Таблица1[[#This Row],[угол обхв4]]</f>
        <v>0</v>
      </c>
      <c r="CT3038" s="14">
        <f>Таблица1[[#This Row],[Lкан_прям, мм]]+Таблица1[[#This Row],[Lкан_дуг, мм]]+Таблица1[[#This Row],[Lкан_леб,мм]]</f>
        <v>0</v>
      </c>
      <c r="CU3038" s="16">
        <f>Таблица1[[#This Row],[Lкан_леб,мм]]</f>
        <v>0</v>
      </c>
      <c r="CV3038" s="14">
        <f>2534431-(Таблица1[[#This Row],[Т23]]+Таблица1[[#This Row],[угол обхв3]])</f>
        <v>2534431</v>
      </c>
      <c r="CW3038" s="50">
        <f>SUM(X3038:AC3038,AD3038:AI3038)-Таблица1[[#This Row],[lподв_min, мм]]</f>
        <v>0</v>
      </c>
      <c r="CX3038" s="17">
        <f>CW3477-Таблица1[[#This Row],[Суммарная длина каната]]</f>
        <v>-2534431</v>
      </c>
    </row>
    <row r="3039" spans="74:102" x14ac:dyDescent="0.25">
      <c r="BV3039" s="14">
        <f>Таблица1[[#This Row],[Lкан_леб,мм]]</f>
        <v>0</v>
      </c>
      <c r="BW3039" s="50">
        <f>Таблица1[[#This Row],[угол обхв4]]+Таблица1[[#This Row],[Lдуг 3,мм]]</f>
        <v>0</v>
      </c>
      <c r="BX3039" s="54">
        <f>Таблица1[[#This Row],[угол обхв5]]+Таблица1[[#This Row],[Y5, мм]]</f>
        <v>0</v>
      </c>
      <c r="BY3039" s="14">
        <f>Таблица1[[#This Row],[угол обхв6]]+Таблица1[[#This Row],[Lдуг 4,мм]]</f>
        <v>0</v>
      </c>
      <c r="BZ3039" s="14">
        <f>Таблица1[[#This Row],[Т1]]+Таблица1[[#This Row],[X6, мм]]</f>
        <v>0</v>
      </c>
      <c r="CA3039" s="14">
        <f>Таблица1[[#This Row],[Т2]]+Таблица1[[#This Row],[Lдуг 5,мм]]</f>
        <v>0</v>
      </c>
      <c r="CB3039" s="14">
        <f>Таблица1[[#This Row],[Т3]]+Таблица1[[#This Row],[Y6, мм]]</f>
        <v>0</v>
      </c>
      <c r="CC3039" s="14">
        <f>Таблица1[[#This Row],[Т4]]+Таблица1[[#This Row],[Lдуг 6,мм]]</f>
        <v>0</v>
      </c>
      <c r="CD3039" s="14">
        <f>Таблица1[[#This Row],[Т5]]+Таблица1[[#This Row],[Lдуг 1,мм]]</f>
        <v>0</v>
      </c>
      <c r="CE3039" s="14">
        <f>Таблица1[[#This Row],[Т6]]+Таблица1[[#This Row],[Lпрям1, мм]]</f>
        <v>0</v>
      </c>
      <c r="CF3039" s="15">
        <f>Таблица1[[#This Row],[Т7]]+Таблица1[[#This Row],[Lдуг 2,мм]]</f>
        <v>0</v>
      </c>
      <c r="CG3039" s="14">
        <f>Таблица1[[#This Row],[Т8]]+Таблица1[[#This Row],[Lпрям2, мм]]</f>
        <v>0</v>
      </c>
      <c r="CH3039" s="14">
        <f>Таблица1[[#This Row],[Т9]]-Таблица1[[#This Row],[Т9]]</f>
        <v>0</v>
      </c>
      <c r="CI3039" s="50">
        <f>Таблица1[[#This Row],[Т9]]-Таблица1[[#This Row],[Т8]]</f>
        <v>0</v>
      </c>
      <c r="CJ3039" s="54">
        <f>Таблица1[[#This Row],[Т9]]-Таблица1[[#This Row],[Т7]]</f>
        <v>0</v>
      </c>
      <c r="CK3039" s="14">
        <f>Таблица1[[#This Row],[Т9]]-Таблица1[[#This Row],[Т6]]</f>
        <v>0</v>
      </c>
      <c r="CL3039" s="14">
        <f>Таблица1[[#This Row],[Т9]]-Таблица1[[#This Row],[Т5]]</f>
        <v>0</v>
      </c>
      <c r="CM3039" s="14">
        <f>Таблица1[[#This Row],[Т9]]-Таблица1[[#This Row],[Т4]]</f>
        <v>0</v>
      </c>
      <c r="CN3039" s="14">
        <f>Таблица1[[#This Row],[Т9]]-Таблица1[[#This Row],[Т3]]</f>
        <v>0</v>
      </c>
      <c r="CO3039" s="14">
        <f>Таблица1[[#This Row],[Т9]]-Таблица1[[#This Row],[Т2]]</f>
        <v>0</v>
      </c>
      <c r="CP3039" s="14">
        <f>Таблица1[[#This Row],[Т9]]-Таблица1[[#This Row],[Т1]]</f>
        <v>0</v>
      </c>
      <c r="CQ3039" s="14">
        <f>Таблица1[[#This Row],[Т9]]-Таблица1[[#This Row],[угол обхв6]]</f>
        <v>0</v>
      </c>
      <c r="CR3039" s="14">
        <f>Таблица1[[#This Row],[Т9]]-Таблица1[[#This Row],[угол обхв5]]</f>
        <v>0</v>
      </c>
      <c r="CS3039" s="14">
        <f>Таблица1[[#This Row],[Т9]]-Таблица1[[#This Row],[угол обхв4]]</f>
        <v>0</v>
      </c>
      <c r="CT3039" s="14">
        <f>Таблица1[[#This Row],[Lкан_прям, мм]]+Таблица1[[#This Row],[Lкан_дуг, мм]]+Таблица1[[#This Row],[Lкан_леб,мм]]</f>
        <v>0</v>
      </c>
      <c r="CU3039" s="16">
        <f>Таблица1[[#This Row],[Lкан_леб,мм]]</f>
        <v>0</v>
      </c>
      <c r="CV3039" s="14">
        <f>2534431-(Таблица1[[#This Row],[Т23]]+Таблица1[[#This Row],[угол обхв3]])</f>
        <v>2534431</v>
      </c>
      <c r="CW3039" s="50">
        <f>SUM(X3039:AC3039,AD3039:AI3039)-Таблица1[[#This Row],[lподв_min, мм]]</f>
        <v>0</v>
      </c>
      <c r="CX3039" s="17">
        <f>CW3478-Таблица1[[#This Row],[Суммарная длина каната]]</f>
        <v>-2534431</v>
      </c>
    </row>
    <row r="3040" spans="74:102" x14ac:dyDescent="0.25">
      <c r="BV3040" s="14">
        <f>Таблица1[[#This Row],[Lкан_леб,мм]]</f>
        <v>0</v>
      </c>
      <c r="BW3040" s="50">
        <f>Таблица1[[#This Row],[угол обхв4]]+Таблица1[[#This Row],[Lдуг 3,мм]]</f>
        <v>0</v>
      </c>
      <c r="BX3040" s="54">
        <f>Таблица1[[#This Row],[угол обхв5]]+Таблица1[[#This Row],[Y5, мм]]</f>
        <v>0</v>
      </c>
      <c r="BY3040" s="14">
        <f>Таблица1[[#This Row],[угол обхв6]]+Таблица1[[#This Row],[Lдуг 4,мм]]</f>
        <v>0</v>
      </c>
      <c r="BZ3040" s="14">
        <f>Таблица1[[#This Row],[Т1]]+Таблица1[[#This Row],[X6, мм]]</f>
        <v>0</v>
      </c>
      <c r="CA3040" s="14">
        <f>Таблица1[[#This Row],[Т2]]+Таблица1[[#This Row],[Lдуг 5,мм]]</f>
        <v>0</v>
      </c>
      <c r="CB3040" s="14">
        <f>Таблица1[[#This Row],[Т3]]+Таблица1[[#This Row],[Y6, мм]]</f>
        <v>0</v>
      </c>
      <c r="CC3040" s="14">
        <f>Таблица1[[#This Row],[Т4]]+Таблица1[[#This Row],[Lдуг 6,мм]]</f>
        <v>0</v>
      </c>
      <c r="CD3040" s="14">
        <f>Таблица1[[#This Row],[Т5]]+Таблица1[[#This Row],[Lдуг 1,мм]]</f>
        <v>0</v>
      </c>
      <c r="CE3040" s="14">
        <f>Таблица1[[#This Row],[Т6]]+Таблица1[[#This Row],[Lпрям1, мм]]</f>
        <v>0</v>
      </c>
      <c r="CF3040" s="15">
        <f>Таблица1[[#This Row],[Т7]]+Таблица1[[#This Row],[Lдуг 2,мм]]</f>
        <v>0</v>
      </c>
      <c r="CG3040" s="14">
        <f>Таблица1[[#This Row],[Т8]]+Таблица1[[#This Row],[Lпрям2, мм]]</f>
        <v>0</v>
      </c>
      <c r="CH3040" s="14">
        <f>Таблица1[[#This Row],[Т9]]-Таблица1[[#This Row],[Т9]]</f>
        <v>0</v>
      </c>
      <c r="CI3040" s="50">
        <f>Таблица1[[#This Row],[Т9]]-Таблица1[[#This Row],[Т8]]</f>
        <v>0</v>
      </c>
      <c r="CJ3040" s="54">
        <f>Таблица1[[#This Row],[Т9]]-Таблица1[[#This Row],[Т7]]</f>
        <v>0</v>
      </c>
      <c r="CK3040" s="14">
        <f>Таблица1[[#This Row],[Т9]]-Таблица1[[#This Row],[Т6]]</f>
        <v>0</v>
      </c>
      <c r="CL3040" s="14">
        <f>Таблица1[[#This Row],[Т9]]-Таблица1[[#This Row],[Т5]]</f>
        <v>0</v>
      </c>
      <c r="CM3040" s="14">
        <f>Таблица1[[#This Row],[Т9]]-Таблица1[[#This Row],[Т4]]</f>
        <v>0</v>
      </c>
      <c r="CN3040" s="14">
        <f>Таблица1[[#This Row],[Т9]]-Таблица1[[#This Row],[Т3]]</f>
        <v>0</v>
      </c>
      <c r="CO3040" s="14">
        <f>Таблица1[[#This Row],[Т9]]-Таблица1[[#This Row],[Т2]]</f>
        <v>0</v>
      </c>
      <c r="CP3040" s="14">
        <f>Таблица1[[#This Row],[Т9]]-Таблица1[[#This Row],[Т1]]</f>
        <v>0</v>
      </c>
      <c r="CQ3040" s="14">
        <f>Таблица1[[#This Row],[Т9]]-Таблица1[[#This Row],[угол обхв6]]</f>
        <v>0</v>
      </c>
      <c r="CR3040" s="14">
        <f>Таблица1[[#This Row],[Т9]]-Таблица1[[#This Row],[угол обхв5]]</f>
        <v>0</v>
      </c>
      <c r="CS3040" s="14">
        <f>Таблица1[[#This Row],[Т9]]-Таблица1[[#This Row],[угол обхв4]]</f>
        <v>0</v>
      </c>
      <c r="CT3040" s="14">
        <f>Таблица1[[#This Row],[Lкан_прям, мм]]+Таблица1[[#This Row],[Lкан_дуг, мм]]+Таблица1[[#This Row],[Lкан_леб,мм]]</f>
        <v>0</v>
      </c>
      <c r="CU3040" s="16">
        <f>Таблица1[[#This Row],[Lкан_леб,мм]]</f>
        <v>0</v>
      </c>
      <c r="CV3040" s="14">
        <f>2534431-(Таблица1[[#This Row],[Т23]]+Таблица1[[#This Row],[угол обхв3]])</f>
        <v>2534431</v>
      </c>
      <c r="CW3040" s="50">
        <f>SUM(X3040:AC3040,AD3040:AI3040)-Таблица1[[#This Row],[lподв_min, мм]]</f>
        <v>0</v>
      </c>
      <c r="CX3040" s="17">
        <f>CW3479-Таблица1[[#This Row],[Суммарная длина каната]]</f>
        <v>-2534431</v>
      </c>
    </row>
    <row r="3041" spans="73:102" x14ac:dyDescent="0.25">
      <c r="BV3041" s="14">
        <f>Таблица1[[#This Row],[Lкан_леб,мм]]</f>
        <v>0</v>
      </c>
      <c r="BW3041" s="50">
        <f>Таблица1[[#This Row],[угол обхв4]]+Таблица1[[#This Row],[Lдуг 3,мм]]</f>
        <v>0</v>
      </c>
      <c r="BX3041" s="54">
        <f>Таблица1[[#This Row],[угол обхв5]]+Таблица1[[#This Row],[Y5, мм]]</f>
        <v>0</v>
      </c>
      <c r="BY3041" s="14">
        <f>Таблица1[[#This Row],[угол обхв6]]+Таблица1[[#This Row],[Lдуг 4,мм]]</f>
        <v>0</v>
      </c>
      <c r="BZ3041" s="14">
        <f>Таблица1[[#This Row],[Т1]]+Таблица1[[#This Row],[X6, мм]]</f>
        <v>0</v>
      </c>
      <c r="CA3041" s="14">
        <f>Таблица1[[#This Row],[Т2]]+Таблица1[[#This Row],[Lдуг 5,мм]]</f>
        <v>0</v>
      </c>
      <c r="CB3041" s="14">
        <f>Таблица1[[#This Row],[Т3]]+Таблица1[[#This Row],[Y6, мм]]</f>
        <v>0</v>
      </c>
      <c r="CC3041" s="14">
        <f>Таблица1[[#This Row],[Т4]]+Таблица1[[#This Row],[Lдуг 6,мм]]</f>
        <v>0</v>
      </c>
      <c r="CD3041" s="14">
        <f>Таблица1[[#This Row],[Т5]]+Таблица1[[#This Row],[Lдуг 1,мм]]</f>
        <v>0</v>
      </c>
      <c r="CE3041" s="14">
        <f>Таблица1[[#This Row],[Т6]]+Таблица1[[#This Row],[Lпрям1, мм]]</f>
        <v>0</v>
      </c>
      <c r="CF3041" s="15">
        <f>Таблица1[[#This Row],[Т7]]+Таблица1[[#This Row],[Lдуг 2,мм]]</f>
        <v>0</v>
      </c>
      <c r="CG3041" s="14">
        <f>Таблица1[[#This Row],[Т8]]+Таблица1[[#This Row],[Lпрям2, мм]]</f>
        <v>0</v>
      </c>
      <c r="CH3041" s="14">
        <f>Таблица1[[#This Row],[Т9]]-Таблица1[[#This Row],[Т9]]</f>
        <v>0</v>
      </c>
      <c r="CI3041" s="50">
        <f>Таблица1[[#This Row],[Т9]]-Таблица1[[#This Row],[Т8]]</f>
        <v>0</v>
      </c>
      <c r="CJ3041" s="54">
        <f>Таблица1[[#This Row],[Т9]]-Таблица1[[#This Row],[Т7]]</f>
        <v>0</v>
      </c>
      <c r="CK3041" s="14">
        <f>Таблица1[[#This Row],[Т9]]-Таблица1[[#This Row],[Т6]]</f>
        <v>0</v>
      </c>
      <c r="CL3041" s="14">
        <f>Таблица1[[#This Row],[Т9]]-Таблица1[[#This Row],[Т5]]</f>
        <v>0</v>
      </c>
      <c r="CM3041" s="14">
        <f>Таблица1[[#This Row],[Т9]]-Таблица1[[#This Row],[Т4]]</f>
        <v>0</v>
      </c>
      <c r="CN3041" s="14">
        <f>Таблица1[[#This Row],[Т9]]-Таблица1[[#This Row],[Т3]]</f>
        <v>0</v>
      </c>
      <c r="CO3041" s="14">
        <f>Таблица1[[#This Row],[Т9]]-Таблица1[[#This Row],[Т2]]</f>
        <v>0</v>
      </c>
      <c r="CP3041" s="14">
        <f>Таблица1[[#This Row],[Т9]]-Таблица1[[#This Row],[Т1]]</f>
        <v>0</v>
      </c>
      <c r="CQ3041" s="14">
        <f>Таблица1[[#This Row],[Т9]]-Таблица1[[#This Row],[угол обхв6]]</f>
        <v>0</v>
      </c>
      <c r="CR3041" s="14">
        <f>Таблица1[[#This Row],[Т9]]-Таблица1[[#This Row],[угол обхв5]]</f>
        <v>0</v>
      </c>
      <c r="CS3041" s="14">
        <f>Таблица1[[#This Row],[Т9]]-Таблица1[[#This Row],[угол обхв4]]</f>
        <v>0</v>
      </c>
      <c r="CT3041" s="14">
        <f>Таблица1[[#This Row],[Lкан_прям, мм]]+Таблица1[[#This Row],[Lкан_дуг, мм]]+Таблица1[[#This Row],[Lкан_леб,мм]]</f>
        <v>0</v>
      </c>
      <c r="CU3041" s="16">
        <f>Таблица1[[#This Row],[Lкан_леб,мм]]</f>
        <v>0</v>
      </c>
      <c r="CV3041" s="14">
        <f>2534431-(Таблица1[[#This Row],[Т23]]+Таблица1[[#This Row],[угол обхв3]])</f>
        <v>2534431</v>
      </c>
      <c r="CW3041" s="50">
        <f>SUM(X3041:AC3041,AD3041:AI3041)-Таблица1[[#This Row],[lподв_min, мм]]</f>
        <v>0</v>
      </c>
      <c r="CX3041" s="17">
        <f>CW3480-Таблица1[[#This Row],[Суммарная длина каната]]</f>
        <v>-2534431</v>
      </c>
    </row>
    <row r="3042" spans="73:102" x14ac:dyDescent="0.25">
      <c r="BV3042" s="14">
        <f>Таблица1[[#This Row],[Lкан_леб,мм]]</f>
        <v>0</v>
      </c>
      <c r="BW3042" s="50">
        <f>Таблица1[[#This Row],[угол обхв4]]+Таблица1[[#This Row],[Lдуг 3,мм]]</f>
        <v>0</v>
      </c>
      <c r="BX3042" s="54">
        <f>Таблица1[[#This Row],[угол обхв5]]+Таблица1[[#This Row],[Y5, мм]]</f>
        <v>0</v>
      </c>
      <c r="BY3042" s="14">
        <f>Таблица1[[#This Row],[угол обхв6]]+Таблица1[[#This Row],[Lдуг 4,мм]]</f>
        <v>0</v>
      </c>
      <c r="BZ3042" s="14">
        <f>Таблица1[[#This Row],[Т1]]+Таблица1[[#This Row],[X6, мм]]</f>
        <v>0</v>
      </c>
      <c r="CA3042" s="14">
        <f>Таблица1[[#This Row],[Т2]]+Таблица1[[#This Row],[Lдуг 5,мм]]</f>
        <v>0</v>
      </c>
      <c r="CB3042" s="14">
        <f>Таблица1[[#This Row],[Т3]]+Таблица1[[#This Row],[Y6, мм]]</f>
        <v>0</v>
      </c>
      <c r="CC3042" s="14">
        <f>Таблица1[[#This Row],[Т4]]+Таблица1[[#This Row],[Lдуг 6,мм]]</f>
        <v>0</v>
      </c>
      <c r="CD3042" s="14">
        <f>Таблица1[[#This Row],[Т5]]+Таблица1[[#This Row],[Lдуг 1,мм]]</f>
        <v>0</v>
      </c>
      <c r="CE3042" s="14">
        <f>Таблица1[[#This Row],[Т6]]+Таблица1[[#This Row],[Lпрям1, мм]]</f>
        <v>0</v>
      </c>
      <c r="CF3042" s="15">
        <f>Таблица1[[#This Row],[Т7]]+Таблица1[[#This Row],[Lдуг 2,мм]]</f>
        <v>0</v>
      </c>
      <c r="CG3042" s="14">
        <f>Таблица1[[#This Row],[Т8]]+Таблица1[[#This Row],[Lпрям2, мм]]</f>
        <v>0</v>
      </c>
      <c r="CH3042" s="14">
        <f>Таблица1[[#This Row],[Т9]]-Таблица1[[#This Row],[Т9]]</f>
        <v>0</v>
      </c>
      <c r="CI3042" s="50">
        <f>Таблица1[[#This Row],[Т9]]-Таблица1[[#This Row],[Т8]]</f>
        <v>0</v>
      </c>
      <c r="CJ3042" s="54">
        <f>Таблица1[[#This Row],[Т9]]-Таблица1[[#This Row],[Т7]]</f>
        <v>0</v>
      </c>
      <c r="CK3042" s="14">
        <f>Таблица1[[#This Row],[Т9]]-Таблица1[[#This Row],[Т6]]</f>
        <v>0</v>
      </c>
      <c r="CL3042" s="14">
        <f>Таблица1[[#This Row],[Т9]]-Таблица1[[#This Row],[Т5]]</f>
        <v>0</v>
      </c>
      <c r="CM3042" s="14">
        <f>Таблица1[[#This Row],[Т9]]-Таблица1[[#This Row],[Т4]]</f>
        <v>0</v>
      </c>
      <c r="CN3042" s="14">
        <f>Таблица1[[#This Row],[Т9]]-Таблица1[[#This Row],[Т3]]</f>
        <v>0</v>
      </c>
      <c r="CO3042" s="14">
        <f>Таблица1[[#This Row],[Т9]]-Таблица1[[#This Row],[Т2]]</f>
        <v>0</v>
      </c>
      <c r="CP3042" s="14">
        <f>Таблица1[[#This Row],[Т9]]-Таблица1[[#This Row],[Т1]]</f>
        <v>0</v>
      </c>
      <c r="CQ3042" s="14">
        <f>Таблица1[[#This Row],[Т9]]-Таблица1[[#This Row],[угол обхв6]]</f>
        <v>0</v>
      </c>
      <c r="CR3042" s="14">
        <f>Таблица1[[#This Row],[Т9]]-Таблица1[[#This Row],[угол обхв5]]</f>
        <v>0</v>
      </c>
      <c r="CS3042" s="14">
        <f>Таблица1[[#This Row],[Т9]]-Таблица1[[#This Row],[угол обхв4]]</f>
        <v>0</v>
      </c>
      <c r="CT3042" s="14">
        <f>Таблица1[[#This Row],[Lкан_прям, мм]]+Таблица1[[#This Row],[Lкан_дуг, мм]]+Таблица1[[#This Row],[Lкан_леб,мм]]</f>
        <v>0</v>
      </c>
      <c r="CU3042" s="16">
        <f>Таблица1[[#This Row],[Lкан_леб,мм]]</f>
        <v>0</v>
      </c>
      <c r="CV3042" s="14">
        <f>2534431-(Таблица1[[#This Row],[Т23]]+Таблица1[[#This Row],[угол обхв3]])</f>
        <v>2534431</v>
      </c>
      <c r="CW3042" s="50">
        <f>SUM(X3042:AC3042,AD3042:AI3042)-Таблица1[[#This Row],[lподв_min, мм]]</f>
        <v>0</v>
      </c>
      <c r="CX3042" s="17">
        <f>CW3481-Таблица1[[#This Row],[Суммарная длина каната]]</f>
        <v>-2534431</v>
      </c>
    </row>
    <row r="3043" spans="73:102" x14ac:dyDescent="0.25">
      <c r="BV3043" s="14">
        <f>Таблица1[[#This Row],[Lкан_леб,мм]]</f>
        <v>0</v>
      </c>
      <c r="BW3043" s="50">
        <f>Таблица1[[#This Row],[угол обхв4]]+Таблица1[[#This Row],[Lдуг 3,мм]]</f>
        <v>0</v>
      </c>
      <c r="BX3043" s="54">
        <f>Таблица1[[#This Row],[угол обхв5]]+Таблица1[[#This Row],[Y5, мм]]</f>
        <v>0</v>
      </c>
      <c r="BY3043" s="14">
        <f>Таблица1[[#This Row],[угол обхв6]]+Таблица1[[#This Row],[Lдуг 4,мм]]</f>
        <v>0</v>
      </c>
      <c r="BZ3043" s="14">
        <f>Таблица1[[#This Row],[Т1]]+Таблица1[[#This Row],[X6, мм]]</f>
        <v>0</v>
      </c>
      <c r="CA3043" s="14">
        <f>Таблица1[[#This Row],[Т2]]+Таблица1[[#This Row],[Lдуг 5,мм]]</f>
        <v>0</v>
      </c>
      <c r="CB3043" s="14">
        <f>Таблица1[[#This Row],[Т3]]+Таблица1[[#This Row],[Y6, мм]]</f>
        <v>0</v>
      </c>
      <c r="CC3043" s="14">
        <f>Таблица1[[#This Row],[Т4]]+Таблица1[[#This Row],[Lдуг 6,мм]]</f>
        <v>0</v>
      </c>
      <c r="CD3043" s="14">
        <f>Таблица1[[#This Row],[Т5]]+Таблица1[[#This Row],[Lдуг 1,мм]]</f>
        <v>0</v>
      </c>
      <c r="CE3043" s="14">
        <f>Таблица1[[#This Row],[Т6]]+Таблица1[[#This Row],[Lпрям1, мм]]</f>
        <v>0</v>
      </c>
      <c r="CF3043" s="15">
        <f>Таблица1[[#This Row],[Т7]]+Таблица1[[#This Row],[Lдуг 2,мм]]</f>
        <v>0</v>
      </c>
      <c r="CG3043" s="14">
        <f>Таблица1[[#This Row],[Т8]]+Таблица1[[#This Row],[Lпрям2, мм]]</f>
        <v>0</v>
      </c>
      <c r="CH3043" s="14">
        <f>Таблица1[[#This Row],[Т9]]-Таблица1[[#This Row],[Т9]]</f>
        <v>0</v>
      </c>
      <c r="CI3043" s="50">
        <f>Таблица1[[#This Row],[Т9]]-Таблица1[[#This Row],[Т8]]</f>
        <v>0</v>
      </c>
      <c r="CJ3043" s="54">
        <f>Таблица1[[#This Row],[Т9]]-Таблица1[[#This Row],[Т7]]</f>
        <v>0</v>
      </c>
      <c r="CK3043" s="14">
        <f>Таблица1[[#This Row],[Т9]]-Таблица1[[#This Row],[Т6]]</f>
        <v>0</v>
      </c>
      <c r="CL3043" s="14">
        <f>Таблица1[[#This Row],[Т9]]-Таблица1[[#This Row],[Т5]]</f>
        <v>0</v>
      </c>
      <c r="CM3043" s="14">
        <f>Таблица1[[#This Row],[Т9]]-Таблица1[[#This Row],[Т4]]</f>
        <v>0</v>
      </c>
      <c r="CN3043" s="14">
        <f>Таблица1[[#This Row],[Т9]]-Таблица1[[#This Row],[Т3]]</f>
        <v>0</v>
      </c>
      <c r="CO3043" s="14">
        <f>Таблица1[[#This Row],[Т9]]-Таблица1[[#This Row],[Т2]]</f>
        <v>0</v>
      </c>
      <c r="CP3043" s="14">
        <f>Таблица1[[#This Row],[Т9]]-Таблица1[[#This Row],[Т1]]</f>
        <v>0</v>
      </c>
      <c r="CQ3043" s="14">
        <f>Таблица1[[#This Row],[Т9]]-Таблица1[[#This Row],[угол обхв6]]</f>
        <v>0</v>
      </c>
      <c r="CR3043" s="14">
        <f>Таблица1[[#This Row],[Т9]]-Таблица1[[#This Row],[угол обхв5]]</f>
        <v>0</v>
      </c>
      <c r="CS3043" s="14">
        <f>Таблица1[[#This Row],[Т9]]-Таблица1[[#This Row],[угол обхв4]]</f>
        <v>0</v>
      </c>
      <c r="CT3043" s="14">
        <f>Таблица1[[#This Row],[Lкан_прям, мм]]+Таблица1[[#This Row],[Lкан_дуг, мм]]+Таблица1[[#This Row],[Lкан_леб,мм]]</f>
        <v>0</v>
      </c>
      <c r="CU3043" s="16">
        <f>Таблица1[[#This Row],[Lкан_леб,мм]]</f>
        <v>0</v>
      </c>
      <c r="CV3043" s="14">
        <f>2534431-(Таблица1[[#This Row],[Т23]]+Таблица1[[#This Row],[угол обхв3]])</f>
        <v>2534431</v>
      </c>
      <c r="CW3043" s="50">
        <f>SUM(X3043:AC3043,AD3043:AI3043)-Таблица1[[#This Row],[lподв_min, мм]]</f>
        <v>0</v>
      </c>
      <c r="CX3043" s="17">
        <f>CW3482-Таблица1[[#This Row],[Суммарная длина каната]]</f>
        <v>-2534431</v>
      </c>
    </row>
    <row r="3044" spans="73:102" x14ac:dyDescent="0.25">
      <c r="BV3044" s="14">
        <f>Таблица1[[#This Row],[Lкан_леб,мм]]</f>
        <v>0</v>
      </c>
      <c r="BW3044" s="50">
        <f>Таблица1[[#This Row],[угол обхв4]]+Таблица1[[#This Row],[Lдуг 3,мм]]</f>
        <v>0</v>
      </c>
      <c r="BX3044" s="54">
        <f>Таблица1[[#This Row],[угол обхв5]]+Таблица1[[#This Row],[Y5, мм]]</f>
        <v>0</v>
      </c>
      <c r="BY3044" s="14">
        <f>Таблица1[[#This Row],[угол обхв6]]+Таблица1[[#This Row],[Lдуг 4,мм]]</f>
        <v>0</v>
      </c>
      <c r="BZ3044" s="14">
        <f>Таблица1[[#This Row],[Т1]]+Таблица1[[#This Row],[X6, мм]]</f>
        <v>0</v>
      </c>
      <c r="CA3044" s="14">
        <f>Таблица1[[#This Row],[Т2]]+Таблица1[[#This Row],[Lдуг 5,мм]]</f>
        <v>0</v>
      </c>
      <c r="CB3044" s="14">
        <f>Таблица1[[#This Row],[Т3]]+Таблица1[[#This Row],[Y6, мм]]</f>
        <v>0</v>
      </c>
      <c r="CC3044" s="14">
        <f>Таблица1[[#This Row],[Т4]]+Таблица1[[#This Row],[Lдуг 6,мм]]</f>
        <v>0</v>
      </c>
      <c r="CD3044" s="14">
        <f>Таблица1[[#This Row],[Т5]]+Таблица1[[#This Row],[Lдуг 1,мм]]</f>
        <v>0</v>
      </c>
      <c r="CE3044" s="14">
        <f>Таблица1[[#This Row],[Т6]]+Таблица1[[#This Row],[Lпрям1, мм]]</f>
        <v>0</v>
      </c>
      <c r="CF3044" s="15">
        <f>Таблица1[[#This Row],[Т7]]+Таблица1[[#This Row],[Lдуг 2,мм]]</f>
        <v>0</v>
      </c>
      <c r="CG3044" s="14">
        <f>Таблица1[[#This Row],[Т8]]+Таблица1[[#This Row],[Lпрям2, мм]]</f>
        <v>0</v>
      </c>
      <c r="CH3044" s="14">
        <f>Таблица1[[#This Row],[Т9]]-Таблица1[[#This Row],[Т9]]</f>
        <v>0</v>
      </c>
      <c r="CI3044" s="50">
        <f>Таблица1[[#This Row],[Т9]]-Таблица1[[#This Row],[Т8]]</f>
        <v>0</v>
      </c>
      <c r="CJ3044" s="54">
        <f>Таблица1[[#This Row],[Т9]]-Таблица1[[#This Row],[Т7]]</f>
        <v>0</v>
      </c>
      <c r="CK3044" s="14">
        <f>Таблица1[[#This Row],[Т9]]-Таблица1[[#This Row],[Т6]]</f>
        <v>0</v>
      </c>
      <c r="CL3044" s="14">
        <f>Таблица1[[#This Row],[Т9]]-Таблица1[[#This Row],[Т5]]</f>
        <v>0</v>
      </c>
      <c r="CM3044" s="14">
        <f>Таблица1[[#This Row],[Т9]]-Таблица1[[#This Row],[Т4]]</f>
        <v>0</v>
      </c>
      <c r="CN3044" s="14">
        <f>Таблица1[[#This Row],[Т9]]-Таблица1[[#This Row],[Т3]]</f>
        <v>0</v>
      </c>
      <c r="CO3044" s="14">
        <f>Таблица1[[#This Row],[Т9]]-Таблица1[[#This Row],[Т2]]</f>
        <v>0</v>
      </c>
      <c r="CP3044" s="14">
        <f>Таблица1[[#This Row],[Т9]]-Таблица1[[#This Row],[Т1]]</f>
        <v>0</v>
      </c>
      <c r="CQ3044" s="14">
        <f>Таблица1[[#This Row],[Т9]]-Таблица1[[#This Row],[угол обхв6]]</f>
        <v>0</v>
      </c>
      <c r="CR3044" s="14">
        <f>Таблица1[[#This Row],[Т9]]-Таблица1[[#This Row],[угол обхв5]]</f>
        <v>0</v>
      </c>
      <c r="CS3044" s="14">
        <f>Таблица1[[#This Row],[Т9]]-Таблица1[[#This Row],[угол обхв4]]</f>
        <v>0</v>
      </c>
      <c r="CT3044" s="14">
        <f>Таблица1[[#This Row],[Lкан_прям, мм]]+Таблица1[[#This Row],[Lкан_дуг, мм]]+Таблица1[[#This Row],[Lкан_леб,мм]]</f>
        <v>0</v>
      </c>
      <c r="CU3044" s="16">
        <f>Таблица1[[#This Row],[Lкан_леб,мм]]</f>
        <v>0</v>
      </c>
      <c r="CV3044" s="14">
        <f>2534431-(Таблица1[[#This Row],[Т23]]+Таблица1[[#This Row],[угол обхв3]])</f>
        <v>2534431</v>
      </c>
      <c r="CW3044" s="50">
        <f>SUM(X3044:AC3044,AD3044:AI3044)-Таблица1[[#This Row],[lподв_min, мм]]</f>
        <v>0</v>
      </c>
      <c r="CX3044" s="17">
        <f>CW3483-Таблица1[[#This Row],[Суммарная длина каната]]</f>
        <v>-2534431</v>
      </c>
    </row>
    <row r="3045" spans="73:102" x14ac:dyDescent="0.25">
      <c r="BV3045" s="14">
        <f>Таблица1[[#This Row],[Lкан_леб,мм]]</f>
        <v>0</v>
      </c>
      <c r="BW3045" s="50">
        <f>Таблица1[[#This Row],[угол обхв4]]+Таблица1[[#This Row],[Lдуг 3,мм]]</f>
        <v>0</v>
      </c>
      <c r="BX3045" s="54">
        <f>Таблица1[[#This Row],[угол обхв5]]+Таблица1[[#This Row],[Y5, мм]]</f>
        <v>0</v>
      </c>
      <c r="BY3045" s="14">
        <f>Таблица1[[#This Row],[угол обхв6]]+Таблица1[[#This Row],[Lдуг 4,мм]]</f>
        <v>0</v>
      </c>
      <c r="BZ3045" s="14">
        <f>Таблица1[[#This Row],[Т1]]+Таблица1[[#This Row],[X6, мм]]</f>
        <v>0</v>
      </c>
      <c r="CA3045" s="14">
        <f>Таблица1[[#This Row],[Т2]]+Таблица1[[#This Row],[Lдуг 5,мм]]</f>
        <v>0</v>
      </c>
      <c r="CB3045" s="14">
        <f>Таблица1[[#This Row],[Т3]]+Таблица1[[#This Row],[Y6, мм]]</f>
        <v>0</v>
      </c>
      <c r="CC3045" s="14">
        <f>Таблица1[[#This Row],[Т4]]+Таблица1[[#This Row],[Lдуг 6,мм]]</f>
        <v>0</v>
      </c>
      <c r="CD3045" s="14">
        <f>Таблица1[[#This Row],[Т5]]+Таблица1[[#This Row],[Lдуг 1,мм]]</f>
        <v>0</v>
      </c>
      <c r="CE3045" s="14">
        <f>Таблица1[[#This Row],[Т6]]+Таблица1[[#This Row],[Lпрям1, мм]]</f>
        <v>0</v>
      </c>
      <c r="CF3045" s="15">
        <f>Таблица1[[#This Row],[Т7]]+Таблица1[[#This Row],[Lдуг 2,мм]]</f>
        <v>0</v>
      </c>
      <c r="CG3045" s="14">
        <f>Таблица1[[#This Row],[Т8]]+Таблица1[[#This Row],[Lпрям2, мм]]</f>
        <v>0</v>
      </c>
      <c r="CH3045" s="14">
        <f>Таблица1[[#This Row],[Т9]]-Таблица1[[#This Row],[Т9]]</f>
        <v>0</v>
      </c>
      <c r="CI3045" s="50">
        <f>Таблица1[[#This Row],[Т9]]-Таблица1[[#This Row],[Т8]]</f>
        <v>0</v>
      </c>
      <c r="CJ3045" s="54">
        <f>Таблица1[[#This Row],[Т9]]-Таблица1[[#This Row],[Т7]]</f>
        <v>0</v>
      </c>
      <c r="CK3045" s="14">
        <f>Таблица1[[#This Row],[Т9]]-Таблица1[[#This Row],[Т6]]</f>
        <v>0</v>
      </c>
      <c r="CL3045" s="14">
        <f>Таблица1[[#This Row],[Т9]]-Таблица1[[#This Row],[Т5]]</f>
        <v>0</v>
      </c>
      <c r="CM3045" s="14">
        <f>Таблица1[[#This Row],[Т9]]-Таблица1[[#This Row],[Т4]]</f>
        <v>0</v>
      </c>
      <c r="CN3045" s="14">
        <f>Таблица1[[#This Row],[Т9]]-Таблица1[[#This Row],[Т3]]</f>
        <v>0</v>
      </c>
      <c r="CO3045" s="14">
        <f>Таблица1[[#This Row],[Т9]]-Таблица1[[#This Row],[Т2]]</f>
        <v>0</v>
      </c>
      <c r="CP3045" s="14">
        <f>Таблица1[[#This Row],[Т9]]-Таблица1[[#This Row],[Т1]]</f>
        <v>0</v>
      </c>
      <c r="CQ3045" s="14">
        <f>Таблица1[[#This Row],[Т9]]-Таблица1[[#This Row],[угол обхв6]]</f>
        <v>0</v>
      </c>
      <c r="CR3045" s="14">
        <f>Таблица1[[#This Row],[Т9]]-Таблица1[[#This Row],[угол обхв5]]</f>
        <v>0</v>
      </c>
      <c r="CS3045" s="14">
        <f>Таблица1[[#This Row],[Т9]]-Таблица1[[#This Row],[угол обхв4]]</f>
        <v>0</v>
      </c>
      <c r="CT3045" s="14">
        <f>Таблица1[[#This Row],[Lкан_прям, мм]]+Таблица1[[#This Row],[Lкан_дуг, мм]]+Таблица1[[#This Row],[Lкан_леб,мм]]</f>
        <v>0</v>
      </c>
      <c r="CU3045" s="16">
        <f>Таблица1[[#This Row],[Lкан_леб,мм]]</f>
        <v>0</v>
      </c>
      <c r="CV3045" s="14">
        <f>2534431-(Таблица1[[#This Row],[Т23]]+Таблица1[[#This Row],[угол обхв3]])</f>
        <v>2534431</v>
      </c>
      <c r="CW3045" s="50">
        <f>SUM(X3045:AC3045,AD3045:AI3045)-Таблица1[[#This Row],[lподв_min, мм]]</f>
        <v>0</v>
      </c>
      <c r="CX3045" s="17">
        <f>CW3484-Таблица1[[#This Row],[Суммарная длина каната]]</f>
        <v>-2534431</v>
      </c>
    </row>
    <row r="3046" spans="73:102" x14ac:dyDescent="0.25">
      <c r="BV3046" s="14">
        <f>Таблица1[[#This Row],[Lкан_леб,мм]]</f>
        <v>0</v>
      </c>
      <c r="BW3046" s="50">
        <f>Таблица1[[#This Row],[угол обхв4]]+Таблица1[[#This Row],[Lдуг 3,мм]]</f>
        <v>0</v>
      </c>
      <c r="BX3046" s="54">
        <f>Таблица1[[#This Row],[угол обхв5]]+Таблица1[[#This Row],[Y5, мм]]</f>
        <v>0</v>
      </c>
      <c r="BY3046" s="14">
        <f>Таблица1[[#This Row],[угол обхв6]]+Таблица1[[#This Row],[Lдуг 4,мм]]</f>
        <v>0</v>
      </c>
      <c r="BZ3046" s="14">
        <f>Таблица1[[#This Row],[Т1]]+Таблица1[[#This Row],[X6, мм]]</f>
        <v>0</v>
      </c>
      <c r="CA3046" s="14">
        <f>Таблица1[[#This Row],[Т2]]+Таблица1[[#This Row],[Lдуг 5,мм]]</f>
        <v>0</v>
      </c>
      <c r="CB3046" s="14">
        <f>Таблица1[[#This Row],[Т3]]+Таблица1[[#This Row],[Y6, мм]]</f>
        <v>0</v>
      </c>
      <c r="CC3046" s="14">
        <f>Таблица1[[#This Row],[Т4]]+Таблица1[[#This Row],[Lдуг 6,мм]]</f>
        <v>0</v>
      </c>
      <c r="CD3046" s="14">
        <f>Таблица1[[#This Row],[Т5]]+Таблица1[[#This Row],[Lдуг 1,мм]]</f>
        <v>0</v>
      </c>
      <c r="CE3046" s="14">
        <f>Таблица1[[#This Row],[Т6]]+Таблица1[[#This Row],[Lпрям1, мм]]</f>
        <v>0</v>
      </c>
      <c r="CF3046" s="15">
        <f>Таблица1[[#This Row],[Т7]]+Таблица1[[#This Row],[Lдуг 2,мм]]</f>
        <v>0</v>
      </c>
      <c r="CG3046" s="14">
        <f>Таблица1[[#This Row],[Т8]]+Таблица1[[#This Row],[Lпрям2, мм]]</f>
        <v>0</v>
      </c>
      <c r="CH3046" s="14">
        <f>Таблица1[[#This Row],[Т9]]-Таблица1[[#This Row],[Т9]]</f>
        <v>0</v>
      </c>
      <c r="CI3046" s="50">
        <f>Таблица1[[#This Row],[Т9]]-Таблица1[[#This Row],[Т8]]</f>
        <v>0</v>
      </c>
      <c r="CJ3046" s="54">
        <f>Таблица1[[#This Row],[Т9]]-Таблица1[[#This Row],[Т7]]</f>
        <v>0</v>
      </c>
      <c r="CK3046" s="14">
        <f>Таблица1[[#This Row],[Т9]]-Таблица1[[#This Row],[Т6]]</f>
        <v>0</v>
      </c>
      <c r="CL3046" s="14">
        <f>Таблица1[[#This Row],[Т9]]-Таблица1[[#This Row],[Т5]]</f>
        <v>0</v>
      </c>
      <c r="CM3046" s="14">
        <f>Таблица1[[#This Row],[Т9]]-Таблица1[[#This Row],[Т4]]</f>
        <v>0</v>
      </c>
      <c r="CN3046" s="14">
        <f>Таблица1[[#This Row],[Т9]]-Таблица1[[#This Row],[Т3]]</f>
        <v>0</v>
      </c>
      <c r="CO3046" s="14">
        <f>Таблица1[[#This Row],[Т9]]-Таблица1[[#This Row],[Т2]]</f>
        <v>0</v>
      </c>
      <c r="CP3046" s="14">
        <f>Таблица1[[#This Row],[Т9]]-Таблица1[[#This Row],[Т1]]</f>
        <v>0</v>
      </c>
      <c r="CQ3046" s="14">
        <f>Таблица1[[#This Row],[Т9]]-Таблица1[[#This Row],[угол обхв6]]</f>
        <v>0</v>
      </c>
      <c r="CR3046" s="14">
        <f>Таблица1[[#This Row],[Т9]]-Таблица1[[#This Row],[угол обхв5]]</f>
        <v>0</v>
      </c>
      <c r="CS3046" s="14">
        <f>Таблица1[[#This Row],[Т9]]-Таблица1[[#This Row],[угол обхв4]]</f>
        <v>0</v>
      </c>
      <c r="CT3046" s="14">
        <f>Таблица1[[#This Row],[Lкан_прям, мм]]+Таблица1[[#This Row],[Lкан_дуг, мм]]+Таблица1[[#This Row],[Lкан_леб,мм]]</f>
        <v>0</v>
      </c>
      <c r="CU3046" s="16">
        <f>Таблица1[[#This Row],[Lкан_леб,мм]]</f>
        <v>0</v>
      </c>
      <c r="CV3046" s="14">
        <f>2534431-(Таблица1[[#This Row],[Т23]]+Таблица1[[#This Row],[угол обхв3]])</f>
        <v>2534431</v>
      </c>
      <c r="CW3046" s="50">
        <f>SUM(X3046:AC3046,AD3046:AI3046)-Таблица1[[#This Row],[lподв_min, мм]]</f>
        <v>0</v>
      </c>
      <c r="CX3046" s="17">
        <f>CW3485-Таблица1[[#This Row],[Суммарная длина каната]]</f>
        <v>-2534431</v>
      </c>
    </row>
    <row r="3047" spans="73:102" x14ac:dyDescent="0.25">
      <c r="BV3047" s="14">
        <f>Таблица1[[#This Row],[Lкан_леб,мм]]</f>
        <v>0</v>
      </c>
      <c r="BW3047" s="50">
        <f>Таблица1[[#This Row],[угол обхв4]]+Таблица1[[#This Row],[Lдуг 3,мм]]</f>
        <v>0</v>
      </c>
      <c r="BX3047" s="54">
        <f>Таблица1[[#This Row],[угол обхв5]]+Таблица1[[#This Row],[Y5, мм]]</f>
        <v>0</v>
      </c>
      <c r="BY3047" s="14">
        <f>Таблица1[[#This Row],[угол обхв6]]+Таблица1[[#This Row],[Lдуг 4,мм]]</f>
        <v>0</v>
      </c>
      <c r="BZ3047" s="14">
        <f>Таблица1[[#This Row],[Т1]]+Таблица1[[#This Row],[X6, мм]]</f>
        <v>0</v>
      </c>
      <c r="CA3047" s="14">
        <f>Таблица1[[#This Row],[Т2]]+Таблица1[[#This Row],[Lдуг 5,мм]]</f>
        <v>0</v>
      </c>
      <c r="CB3047" s="14">
        <f>Таблица1[[#This Row],[Т3]]+Таблица1[[#This Row],[Y6, мм]]</f>
        <v>0</v>
      </c>
      <c r="CC3047" s="14">
        <f>Таблица1[[#This Row],[Т4]]+Таблица1[[#This Row],[Lдуг 6,мм]]</f>
        <v>0</v>
      </c>
      <c r="CD3047" s="14">
        <f>Таблица1[[#This Row],[Т5]]+Таблица1[[#This Row],[Lдуг 1,мм]]</f>
        <v>0</v>
      </c>
      <c r="CE3047" s="14">
        <f>Таблица1[[#This Row],[Т6]]+Таблица1[[#This Row],[Lпрям1, мм]]</f>
        <v>0</v>
      </c>
      <c r="CF3047" s="15">
        <f>Таблица1[[#This Row],[Т7]]+Таблица1[[#This Row],[Lдуг 2,мм]]</f>
        <v>0</v>
      </c>
      <c r="CG3047" s="14">
        <f>Таблица1[[#This Row],[Т8]]+Таблица1[[#This Row],[Lпрям2, мм]]</f>
        <v>0</v>
      </c>
      <c r="CH3047" s="14">
        <f>Таблица1[[#This Row],[Т9]]-Таблица1[[#This Row],[Т9]]</f>
        <v>0</v>
      </c>
      <c r="CI3047" s="50">
        <f>Таблица1[[#This Row],[Т9]]-Таблица1[[#This Row],[Т8]]</f>
        <v>0</v>
      </c>
      <c r="CJ3047" s="54">
        <f>Таблица1[[#This Row],[Т9]]-Таблица1[[#This Row],[Т7]]</f>
        <v>0</v>
      </c>
      <c r="CK3047" s="14">
        <f>Таблица1[[#This Row],[Т9]]-Таблица1[[#This Row],[Т6]]</f>
        <v>0</v>
      </c>
      <c r="CL3047" s="14">
        <f>Таблица1[[#This Row],[Т9]]-Таблица1[[#This Row],[Т5]]</f>
        <v>0</v>
      </c>
      <c r="CM3047" s="14">
        <f>Таблица1[[#This Row],[Т9]]-Таблица1[[#This Row],[Т4]]</f>
        <v>0</v>
      </c>
      <c r="CN3047" s="14">
        <f>Таблица1[[#This Row],[Т9]]-Таблица1[[#This Row],[Т3]]</f>
        <v>0</v>
      </c>
      <c r="CO3047" s="14">
        <f>Таблица1[[#This Row],[Т9]]-Таблица1[[#This Row],[Т2]]</f>
        <v>0</v>
      </c>
      <c r="CP3047" s="14">
        <f>Таблица1[[#This Row],[Т9]]-Таблица1[[#This Row],[Т1]]</f>
        <v>0</v>
      </c>
      <c r="CQ3047" s="14">
        <f>Таблица1[[#This Row],[Т9]]-Таблица1[[#This Row],[угол обхв6]]</f>
        <v>0</v>
      </c>
      <c r="CR3047" s="14">
        <f>Таблица1[[#This Row],[Т9]]-Таблица1[[#This Row],[угол обхв5]]</f>
        <v>0</v>
      </c>
      <c r="CS3047" s="14">
        <f>Таблица1[[#This Row],[Т9]]-Таблица1[[#This Row],[угол обхв4]]</f>
        <v>0</v>
      </c>
      <c r="CT3047" s="14">
        <f>Таблица1[[#This Row],[Lкан_прям, мм]]+Таблица1[[#This Row],[Lкан_дуг, мм]]+Таблица1[[#This Row],[Lкан_леб,мм]]</f>
        <v>0</v>
      </c>
      <c r="CU3047" s="16">
        <f>Таблица1[[#This Row],[Lкан_леб,мм]]</f>
        <v>0</v>
      </c>
      <c r="CV3047" s="14">
        <f>2534431-(Таблица1[[#This Row],[Т23]]+Таблица1[[#This Row],[угол обхв3]])</f>
        <v>2534431</v>
      </c>
      <c r="CW3047" s="50">
        <f>SUM(X3047:AC3047,AD3047:AI3047)-Таблица1[[#This Row],[lподв_min, мм]]</f>
        <v>0</v>
      </c>
      <c r="CX3047" s="17">
        <f>CW3486-Таблица1[[#This Row],[Суммарная длина каната]]</f>
        <v>-2534431</v>
      </c>
    </row>
    <row r="3048" spans="73:102" x14ac:dyDescent="0.25">
      <c r="BV3048" s="14">
        <f>Таблица1[[#This Row],[Lкан_леб,мм]]</f>
        <v>0</v>
      </c>
      <c r="BW3048" s="50">
        <f>Таблица1[[#This Row],[угол обхв4]]+Таблица1[[#This Row],[Lдуг 3,мм]]</f>
        <v>0</v>
      </c>
      <c r="BX3048" s="54">
        <f>Таблица1[[#This Row],[угол обхв5]]+Таблица1[[#This Row],[Y5, мм]]</f>
        <v>0</v>
      </c>
      <c r="BY3048" s="14">
        <f>Таблица1[[#This Row],[угол обхв6]]+Таблица1[[#This Row],[Lдуг 4,мм]]</f>
        <v>0</v>
      </c>
      <c r="BZ3048" s="14">
        <f>Таблица1[[#This Row],[Т1]]+Таблица1[[#This Row],[X6, мм]]</f>
        <v>0</v>
      </c>
      <c r="CA3048" s="14">
        <f>Таблица1[[#This Row],[Т2]]+Таблица1[[#This Row],[Lдуг 5,мм]]</f>
        <v>0</v>
      </c>
      <c r="CB3048" s="14">
        <f>Таблица1[[#This Row],[Т3]]+Таблица1[[#This Row],[Y6, мм]]</f>
        <v>0</v>
      </c>
      <c r="CC3048" s="14">
        <f>Таблица1[[#This Row],[Т4]]+Таблица1[[#This Row],[Lдуг 6,мм]]</f>
        <v>0</v>
      </c>
      <c r="CD3048" s="14">
        <f>Таблица1[[#This Row],[Т5]]+Таблица1[[#This Row],[Lдуг 1,мм]]</f>
        <v>0</v>
      </c>
      <c r="CE3048" s="14">
        <f>Таблица1[[#This Row],[Т6]]+Таблица1[[#This Row],[Lпрям1, мм]]</f>
        <v>0</v>
      </c>
      <c r="CF3048" s="15">
        <f>Таблица1[[#This Row],[Т7]]+Таблица1[[#This Row],[Lдуг 2,мм]]</f>
        <v>0</v>
      </c>
      <c r="CG3048" s="14">
        <f>Таблица1[[#This Row],[Т8]]+Таблица1[[#This Row],[Lпрям2, мм]]</f>
        <v>0</v>
      </c>
      <c r="CH3048" s="14">
        <f>Таблица1[[#This Row],[Т9]]-Таблица1[[#This Row],[Т9]]</f>
        <v>0</v>
      </c>
      <c r="CI3048" s="50">
        <f>Таблица1[[#This Row],[Т9]]-Таблица1[[#This Row],[Т8]]</f>
        <v>0</v>
      </c>
      <c r="CJ3048" s="54">
        <f>Таблица1[[#This Row],[Т9]]-Таблица1[[#This Row],[Т7]]</f>
        <v>0</v>
      </c>
      <c r="CK3048" s="14">
        <f>Таблица1[[#This Row],[Т9]]-Таблица1[[#This Row],[Т6]]</f>
        <v>0</v>
      </c>
      <c r="CL3048" s="14">
        <f>Таблица1[[#This Row],[Т9]]-Таблица1[[#This Row],[Т5]]</f>
        <v>0</v>
      </c>
      <c r="CM3048" s="14">
        <f>Таблица1[[#This Row],[Т9]]-Таблица1[[#This Row],[Т4]]</f>
        <v>0</v>
      </c>
      <c r="CN3048" s="14">
        <f>Таблица1[[#This Row],[Т9]]-Таблица1[[#This Row],[Т3]]</f>
        <v>0</v>
      </c>
      <c r="CO3048" s="14">
        <f>Таблица1[[#This Row],[Т9]]-Таблица1[[#This Row],[Т2]]</f>
        <v>0</v>
      </c>
      <c r="CP3048" s="14">
        <f>Таблица1[[#This Row],[Т9]]-Таблица1[[#This Row],[Т1]]</f>
        <v>0</v>
      </c>
      <c r="CQ3048" s="14">
        <f>Таблица1[[#This Row],[Т9]]-Таблица1[[#This Row],[угол обхв6]]</f>
        <v>0</v>
      </c>
      <c r="CR3048" s="14">
        <f>Таблица1[[#This Row],[Т9]]-Таблица1[[#This Row],[угол обхв5]]</f>
        <v>0</v>
      </c>
      <c r="CS3048" s="14">
        <f>Таблица1[[#This Row],[Т9]]-Таблица1[[#This Row],[угол обхв4]]</f>
        <v>0</v>
      </c>
      <c r="CT3048" s="14">
        <f>Таблица1[[#This Row],[Lкан_прям, мм]]+Таблица1[[#This Row],[Lкан_дуг, мм]]+Таблица1[[#This Row],[Lкан_леб,мм]]</f>
        <v>0</v>
      </c>
      <c r="CU3048" s="16">
        <f>Таблица1[[#This Row],[Lкан_леб,мм]]</f>
        <v>0</v>
      </c>
      <c r="CV3048" s="14">
        <f>2534431-(Таблица1[[#This Row],[Т23]]+Таблица1[[#This Row],[угол обхв3]])</f>
        <v>2534431</v>
      </c>
      <c r="CW3048" s="50">
        <f>SUM(X3048:AC3048,AD3048:AI3048)-Таблица1[[#This Row],[lподв_min, мм]]</f>
        <v>0</v>
      </c>
      <c r="CX3048" s="17">
        <f>CW3487-Таблица1[[#This Row],[Суммарная длина каната]]</f>
        <v>-2534431</v>
      </c>
    </row>
    <row r="3049" spans="73:102" x14ac:dyDescent="0.25">
      <c r="BV3049" s="14">
        <f>Таблица1[[#This Row],[Lкан_леб,мм]]</f>
        <v>0</v>
      </c>
      <c r="BW3049" s="50">
        <f>Таблица1[[#This Row],[угол обхв4]]+Таблица1[[#This Row],[Lдуг 3,мм]]</f>
        <v>0</v>
      </c>
      <c r="BX3049" s="54">
        <f>Таблица1[[#This Row],[угол обхв5]]+Таблица1[[#This Row],[Y5, мм]]</f>
        <v>0</v>
      </c>
      <c r="BY3049" s="14">
        <f>Таблица1[[#This Row],[угол обхв6]]+Таблица1[[#This Row],[Lдуг 4,мм]]</f>
        <v>0</v>
      </c>
      <c r="BZ3049" s="14">
        <f>Таблица1[[#This Row],[Т1]]+Таблица1[[#This Row],[X6, мм]]</f>
        <v>0</v>
      </c>
      <c r="CA3049" s="14">
        <f>Таблица1[[#This Row],[Т2]]+Таблица1[[#This Row],[Lдуг 5,мм]]</f>
        <v>0</v>
      </c>
      <c r="CB3049" s="14">
        <f>Таблица1[[#This Row],[Т3]]+Таблица1[[#This Row],[Y6, мм]]</f>
        <v>0</v>
      </c>
      <c r="CC3049" s="14">
        <f>Таблица1[[#This Row],[Т4]]+Таблица1[[#This Row],[Lдуг 6,мм]]</f>
        <v>0</v>
      </c>
      <c r="CD3049" s="14">
        <f>Таблица1[[#This Row],[Т5]]+Таблица1[[#This Row],[Lдуг 1,мм]]</f>
        <v>0</v>
      </c>
      <c r="CE3049" s="14">
        <f>Таблица1[[#This Row],[Т6]]+Таблица1[[#This Row],[Lпрям1, мм]]</f>
        <v>0</v>
      </c>
      <c r="CF3049" s="15">
        <f>Таблица1[[#This Row],[Т7]]+Таблица1[[#This Row],[Lдуг 2,мм]]</f>
        <v>0</v>
      </c>
      <c r="CG3049" s="14">
        <f>Таблица1[[#This Row],[Т8]]+Таблица1[[#This Row],[Lпрям2, мм]]</f>
        <v>0</v>
      </c>
      <c r="CH3049" s="14">
        <f>Таблица1[[#This Row],[Т9]]-Таблица1[[#This Row],[Т9]]</f>
        <v>0</v>
      </c>
      <c r="CI3049" s="50">
        <f>Таблица1[[#This Row],[Т9]]-Таблица1[[#This Row],[Т8]]</f>
        <v>0</v>
      </c>
      <c r="CJ3049" s="54">
        <f>Таблица1[[#This Row],[Т9]]-Таблица1[[#This Row],[Т7]]</f>
        <v>0</v>
      </c>
      <c r="CK3049" s="14">
        <f>Таблица1[[#This Row],[Т9]]-Таблица1[[#This Row],[Т6]]</f>
        <v>0</v>
      </c>
      <c r="CL3049" s="14">
        <f>Таблица1[[#This Row],[Т9]]-Таблица1[[#This Row],[Т5]]</f>
        <v>0</v>
      </c>
      <c r="CM3049" s="14">
        <f>Таблица1[[#This Row],[Т9]]-Таблица1[[#This Row],[Т4]]</f>
        <v>0</v>
      </c>
      <c r="CN3049" s="14">
        <f>Таблица1[[#This Row],[Т9]]-Таблица1[[#This Row],[Т3]]</f>
        <v>0</v>
      </c>
      <c r="CO3049" s="14">
        <f>Таблица1[[#This Row],[Т9]]-Таблица1[[#This Row],[Т2]]</f>
        <v>0</v>
      </c>
      <c r="CP3049" s="14">
        <f>Таблица1[[#This Row],[Т9]]-Таблица1[[#This Row],[Т1]]</f>
        <v>0</v>
      </c>
      <c r="CQ3049" s="14">
        <f>Таблица1[[#This Row],[Т9]]-Таблица1[[#This Row],[угол обхв6]]</f>
        <v>0</v>
      </c>
      <c r="CR3049" s="14">
        <f>Таблица1[[#This Row],[Т9]]-Таблица1[[#This Row],[угол обхв5]]</f>
        <v>0</v>
      </c>
      <c r="CS3049" s="14">
        <f>Таблица1[[#This Row],[Т9]]-Таблица1[[#This Row],[угол обхв4]]</f>
        <v>0</v>
      </c>
      <c r="CT3049" s="14">
        <f>Таблица1[[#This Row],[Lкан_прям, мм]]+Таблица1[[#This Row],[Lкан_дуг, мм]]+Таблица1[[#This Row],[Lкан_леб,мм]]</f>
        <v>0</v>
      </c>
      <c r="CU3049" s="16">
        <f>Таблица1[[#This Row],[Lкан_леб,мм]]</f>
        <v>0</v>
      </c>
      <c r="CV3049" s="14">
        <f>2534431-(Таблица1[[#This Row],[Т23]]+Таблица1[[#This Row],[угол обхв3]])</f>
        <v>2534431</v>
      </c>
      <c r="CW3049" s="50">
        <f>SUM(X3049:AC3049,AD3049:AI3049)-Таблица1[[#This Row],[lподв_min, мм]]</f>
        <v>0</v>
      </c>
      <c r="CX3049" s="17">
        <f>CW3488-Таблица1[[#This Row],[Суммарная длина каната]]</f>
        <v>-2534431</v>
      </c>
    </row>
    <row r="3050" spans="73:102" x14ac:dyDescent="0.25">
      <c r="BV3050" s="14">
        <f>Таблица1[[#This Row],[Lкан_леб,мм]]</f>
        <v>0</v>
      </c>
      <c r="BW3050" s="50">
        <f>Таблица1[[#This Row],[угол обхв4]]+Таблица1[[#This Row],[Lдуг 3,мм]]</f>
        <v>0</v>
      </c>
      <c r="BX3050" s="54">
        <f>Таблица1[[#This Row],[угол обхв5]]+Таблица1[[#This Row],[Y5, мм]]</f>
        <v>0</v>
      </c>
      <c r="BY3050" s="14">
        <f>Таблица1[[#This Row],[угол обхв6]]+Таблица1[[#This Row],[Lдуг 4,мм]]</f>
        <v>0</v>
      </c>
      <c r="BZ3050" s="14">
        <f>Таблица1[[#This Row],[Т1]]+Таблица1[[#This Row],[X6, мм]]</f>
        <v>0</v>
      </c>
      <c r="CA3050" s="14">
        <f>Таблица1[[#This Row],[Т2]]+Таблица1[[#This Row],[Lдуг 5,мм]]</f>
        <v>0</v>
      </c>
      <c r="CB3050" s="14">
        <f>Таблица1[[#This Row],[Т3]]+Таблица1[[#This Row],[Y6, мм]]</f>
        <v>0</v>
      </c>
      <c r="CC3050" s="14">
        <f>Таблица1[[#This Row],[Т4]]+Таблица1[[#This Row],[Lдуг 6,мм]]</f>
        <v>0</v>
      </c>
      <c r="CD3050" s="14">
        <f>Таблица1[[#This Row],[Т5]]+Таблица1[[#This Row],[Lдуг 1,мм]]</f>
        <v>0</v>
      </c>
      <c r="CE3050" s="14">
        <f>Таблица1[[#This Row],[Т6]]+Таблица1[[#This Row],[Lпрям1, мм]]</f>
        <v>0</v>
      </c>
      <c r="CF3050" s="15">
        <f>Таблица1[[#This Row],[Т7]]+Таблица1[[#This Row],[Lдуг 2,мм]]</f>
        <v>0</v>
      </c>
      <c r="CG3050" s="14">
        <f>Таблица1[[#This Row],[Т8]]+Таблица1[[#This Row],[Lпрям2, мм]]</f>
        <v>0</v>
      </c>
      <c r="CH3050" s="14">
        <f>Таблица1[[#This Row],[Т9]]-Таблица1[[#This Row],[Т9]]</f>
        <v>0</v>
      </c>
      <c r="CI3050" s="50">
        <f>Таблица1[[#This Row],[Т9]]-Таблица1[[#This Row],[Т8]]</f>
        <v>0</v>
      </c>
      <c r="CJ3050" s="54">
        <f>Таблица1[[#This Row],[Т9]]-Таблица1[[#This Row],[Т7]]</f>
        <v>0</v>
      </c>
      <c r="CK3050" s="14">
        <f>Таблица1[[#This Row],[Т9]]-Таблица1[[#This Row],[Т6]]</f>
        <v>0</v>
      </c>
      <c r="CL3050" s="14">
        <f>Таблица1[[#This Row],[Т9]]-Таблица1[[#This Row],[Т5]]</f>
        <v>0</v>
      </c>
      <c r="CM3050" s="14">
        <f>Таблица1[[#This Row],[Т9]]-Таблица1[[#This Row],[Т4]]</f>
        <v>0</v>
      </c>
      <c r="CN3050" s="14">
        <f>Таблица1[[#This Row],[Т9]]-Таблица1[[#This Row],[Т3]]</f>
        <v>0</v>
      </c>
      <c r="CO3050" s="14">
        <f>Таблица1[[#This Row],[Т9]]-Таблица1[[#This Row],[Т2]]</f>
        <v>0</v>
      </c>
      <c r="CP3050" s="14">
        <f>Таблица1[[#This Row],[Т9]]-Таблица1[[#This Row],[Т1]]</f>
        <v>0</v>
      </c>
      <c r="CQ3050" s="14">
        <f>Таблица1[[#This Row],[Т9]]-Таблица1[[#This Row],[угол обхв6]]</f>
        <v>0</v>
      </c>
      <c r="CR3050" s="14">
        <f>Таблица1[[#This Row],[Т9]]-Таблица1[[#This Row],[угол обхв5]]</f>
        <v>0</v>
      </c>
      <c r="CS3050" s="14">
        <f>Таблица1[[#This Row],[Т9]]-Таблица1[[#This Row],[угол обхв4]]</f>
        <v>0</v>
      </c>
      <c r="CT3050" s="14">
        <f>Таблица1[[#This Row],[Lкан_прям, мм]]+Таблица1[[#This Row],[Lкан_дуг, мм]]+Таблица1[[#This Row],[Lкан_леб,мм]]</f>
        <v>0</v>
      </c>
      <c r="CU3050" s="16">
        <f>Таблица1[[#This Row],[Lкан_леб,мм]]</f>
        <v>0</v>
      </c>
      <c r="CV3050" s="14">
        <f>2534431-(Таблица1[[#This Row],[Т23]]+Таблица1[[#This Row],[угол обхв3]])</f>
        <v>2534431</v>
      </c>
      <c r="CW3050" s="50">
        <f>SUM(X3050:AC3050,AD3050:AI3050)-Таблица1[[#This Row],[lподв_min, мм]]</f>
        <v>0</v>
      </c>
      <c r="CX3050" s="17">
        <f>CW3489-Таблица1[[#This Row],[Суммарная длина каната]]</f>
        <v>-2534431</v>
      </c>
    </row>
    <row r="3051" spans="73:102" x14ac:dyDescent="0.25">
      <c r="BV3051" s="14">
        <f>Таблица1[[#This Row],[Lкан_леб,мм]]</f>
        <v>0</v>
      </c>
      <c r="BW3051" s="50">
        <f>Таблица1[[#This Row],[угол обхв4]]+Таблица1[[#This Row],[Lдуг 3,мм]]</f>
        <v>0</v>
      </c>
      <c r="BX3051" s="54">
        <f>Таблица1[[#This Row],[угол обхв5]]+Таблица1[[#This Row],[Y5, мм]]</f>
        <v>0</v>
      </c>
      <c r="BY3051" s="14">
        <f>Таблица1[[#This Row],[угол обхв6]]+Таблица1[[#This Row],[Lдуг 4,мм]]</f>
        <v>0</v>
      </c>
      <c r="BZ3051" s="14">
        <f>Таблица1[[#This Row],[Т1]]+Таблица1[[#This Row],[X6, мм]]</f>
        <v>0</v>
      </c>
      <c r="CA3051" s="14">
        <f>Таблица1[[#This Row],[Т2]]+Таблица1[[#This Row],[Lдуг 5,мм]]</f>
        <v>0</v>
      </c>
      <c r="CB3051" s="14">
        <f>Таблица1[[#This Row],[Т3]]+Таблица1[[#This Row],[Y6, мм]]</f>
        <v>0</v>
      </c>
      <c r="CC3051" s="14">
        <f>Таблица1[[#This Row],[Т4]]+Таблица1[[#This Row],[Lдуг 6,мм]]</f>
        <v>0</v>
      </c>
      <c r="CD3051" s="14">
        <f>Таблица1[[#This Row],[Т5]]+Таблица1[[#This Row],[Lдуг 1,мм]]</f>
        <v>0</v>
      </c>
      <c r="CE3051" s="14">
        <f>Таблица1[[#This Row],[Т6]]+Таблица1[[#This Row],[Lпрям1, мм]]</f>
        <v>0</v>
      </c>
      <c r="CF3051" s="15">
        <f>Таблица1[[#This Row],[Т7]]+Таблица1[[#This Row],[Lдуг 2,мм]]</f>
        <v>0</v>
      </c>
      <c r="CG3051" s="14">
        <f>Таблица1[[#This Row],[Т8]]+Таблица1[[#This Row],[Lпрям2, мм]]</f>
        <v>0</v>
      </c>
      <c r="CH3051" s="14">
        <f>Таблица1[[#This Row],[Т9]]-Таблица1[[#This Row],[Т9]]</f>
        <v>0</v>
      </c>
      <c r="CI3051" s="50">
        <f>Таблица1[[#This Row],[Т9]]-Таблица1[[#This Row],[Т8]]</f>
        <v>0</v>
      </c>
      <c r="CJ3051" s="54">
        <f>Таблица1[[#This Row],[Т9]]-Таблица1[[#This Row],[Т7]]</f>
        <v>0</v>
      </c>
      <c r="CK3051" s="14">
        <f>Таблица1[[#This Row],[Т9]]-Таблица1[[#This Row],[Т6]]</f>
        <v>0</v>
      </c>
      <c r="CL3051" s="14">
        <f>Таблица1[[#This Row],[Т9]]-Таблица1[[#This Row],[Т5]]</f>
        <v>0</v>
      </c>
      <c r="CM3051" s="14">
        <f>Таблица1[[#This Row],[Т9]]-Таблица1[[#This Row],[Т4]]</f>
        <v>0</v>
      </c>
      <c r="CN3051" s="14">
        <f>Таблица1[[#This Row],[Т9]]-Таблица1[[#This Row],[Т3]]</f>
        <v>0</v>
      </c>
      <c r="CO3051" s="14">
        <f>Таблица1[[#This Row],[Т9]]-Таблица1[[#This Row],[Т2]]</f>
        <v>0</v>
      </c>
      <c r="CP3051" s="14">
        <f>Таблица1[[#This Row],[Т9]]-Таблица1[[#This Row],[Т1]]</f>
        <v>0</v>
      </c>
      <c r="CQ3051" s="14">
        <f>Таблица1[[#This Row],[Т9]]-Таблица1[[#This Row],[угол обхв6]]</f>
        <v>0</v>
      </c>
      <c r="CR3051" s="14">
        <f>Таблица1[[#This Row],[Т9]]-Таблица1[[#This Row],[угол обхв5]]</f>
        <v>0</v>
      </c>
      <c r="CS3051" s="14">
        <f>Таблица1[[#This Row],[Т9]]-Таблица1[[#This Row],[угол обхв4]]</f>
        <v>0</v>
      </c>
      <c r="CT3051" s="14">
        <f>Таблица1[[#This Row],[Lкан_прям, мм]]+Таблица1[[#This Row],[Lкан_дуг, мм]]+Таблица1[[#This Row],[Lкан_леб,мм]]</f>
        <v>0</v>
      </c>
      <c r="CU3051" s="16">
        <f>Таблица1[[#This Row],[Lкан_леб,мм]]</f>
        <v>0</v>
      </c>
      <c r="CV3051" s="14">
        <f>2534431-(Таблица1[[#This Row],[Т23]]+Таблица1[[#This Row],[угол обхв3]])</f>
        <v>2534431</v>
      </c>
      <c r="CW3051" s="50">
        <f>SUM(X3051:AC3051,AD3051:AI3051)-Таблица1[[#This Row],[lподв_min, мм]]</f>
        <v>0</v>
      </c>
      <c r="CX3051" s="17">
        <f>CW3490-Таблица1[[#This Row],[Суммарная длина каната]]</f>
        <v>-2534431</v>
      </c>
    </row>
    <row r="3052" spans="73:102" x14ac:dyDescent="0.25">
      <c r="BV3052" s="14">
        <f>Таблица1[[#This Row],[Lкан_леб,мм]]</f>
        <v>0</v>
      </c>
      <c r="BW3052" s="50">
        <f>Таблица1[[#This Row],[угол обхв4]]+Таблица1[[#This Row],[Lдуг 3,мм]]</f>
        <v>0</v>
      </c>
      <c r="BX3052" s="54">
        <f>Таблица1[[#This Row],[угол обхв5]]+Таблица1[[#This Row],[Y5, мм]]</f>
        <v>0</v>
      </c>
      <c r="BY3052" s="14">
        <f>Таблица1[[#This Row],[угол обхв6]]+Таблица1[[#This Row],[Lдуг 4,мм]]</f>
        <v>0</v>
      </c>
      <c r="BZ3052" s="14">
        <f>Таблица1[[#This Row],[Т1]]+Таблица1[[#This Row],[X6, мм]]</f>
        <v>0</v>
      </c>
      <c r="CA3052" s="14">
        <f>Таблица1[[#This Row],[Т2]]+Таблица1[[#This Row],[Lдуг 5,мм]]</f>
        <v>0</v>
      </c>
      <c r="CB3052" s="14">
        <f>Таблица1[[#This Row],[Т3]]+Таблица1[[#This Row],[Y6, мм]]</f>
        <v>0</v>
      </c>
      <c r="CC3052" s="14">
        <f>Таблица1[[#This Row],[Т4]]+Таблица1[[#This Row],[Lдуг 6,мм]]</f>
        <v>0</v>
      </c>
      <c r="CD3052" s="14">
        <f>Таблица1[[#This Row],[Т5]]+Таблица1[[#This Row],[Lдуг 1,мм]]</f>
        <v>0</v>
      </c>
      <c r="CE3052" s="14">
        <f>Таблица1[[#This Row],[Т6]]+Таблица1[[#This Row],[Lпрям1, мм]]</f>
        <v>0</v>
      </c>
      <c r="CF3052" s="15">
        <f>Таблица1[[#This Row],[Т7]]+Таблица1[[#This Row],[Lдуг 2,мм]]</f>
        <v>0</v>
      </c>
      <c r="CG3052" s="14">
        <f>Таблица1[[#This Row],[Т8]]+Таблица1[[#This Row],[Lпрям2, мм]]</f>
        <v>0</v>
      </c>
      <c r="CH3052" s="14">
        <f>Таблица1[[#This Row],[Т9]]-Таблица1[[#This Row],[Т9]]</f>
        <v>0</v>
      </c>
      <c r="CI3052" s="50">
        <f>Таблица1[[#This Row],[Т9]]-Таблица1[[#This Row],[Т8]]</f>
        <v>0</v>
      </c>
      <c r="CJ3052" s="54">
        <f>Таблица1[[#This Row],[Т9]]-Таблица1[[#This Row],[Т7]]</f>
        <v>0</v>
      </c>
      <c r="CK3052" s="14">
        <f>Таблица1[[#This Row],[Т9]]-Таблица1[[#This Row],[Т6]]</f>
        <v>0</v>
      </c>
      <c r="CL3052" s="14">
        <f>Таблица1[[#This Row],[Т9]]-Таблица1[[#This Row],[Т5]]</f>
        <v>0</v>
      </c>
      <c r="CM3052" s="14">
        <f>Таблица1[[#This Row],[Т9]]-Таблица1[[#This Row],[Т4]]</f>
        <v>0</v>
      </c>
      <c r="CN3052" s="14">
        <f>Таблица1[[#This Row],[Т9]]-Таблица1[[#This Row],[Т3]]</f>
        <v>0</v>
      </c>
      <c r="CO3052" s="14">
        <f>Таблица1[[#This Row],[Т9]]-Таблица1[[#This Row],[Т2]]</f>
        <v>0</v>
      </c>
      <c r="CP3052" s="14">
        <f>Таблица1[[#This Row],[Т9]]-Таблица1[[#This Row],[Т1]]</f>
        <v>0</v>
      </c>
      <c r="CQ3052" s="14">
        <f>Таблица1[[#This Row],[Т9]]-Таблица1[[#This Row],[угол обхв6]]</f>
        <v>0</v>
      </c>
      <c r="CR3052" s="14">
        <f>Таблица1[[#This Row],[Т9]]-Таблица1[[#This Row],[угол обхв5]]</f>
        <v>0</v>
      </c>
      <c r="CS3052" s="14">
        <f>Таблица1[[#This Row],[Т9]]-Таблица1[[#This Row],[угол обхв4]]</f>
        <v>0</v>
      </c>
      <c r="CT3052" s="14">
        <f>Таблица1[[#This Row],[Lкан_прям, мм]]+Таблица1[[#This Row],[Lкан_дуг, мм]]+Таблица1[[#This Row],[Lкан_леб,мм]]</f>
        <v>0</v>
      </c>
      <c r="CU3052" s="16">
        <f>Таблица1[[#This Row],[Lкан_леб,мм]]</f>
        <v>0</v>
      </c>
      <c r="CV3052" s="14">
        <f>2534431-(Таблица1[[#This Row],[Т23]]+Таблица1[[#This Row],[угол обхв3]])</f>
        <v>2534431</v>
      </c>
      <c r="CW3052" s="50">
        <f>SUM(X3052:AC3052,AD3052:AI3052)-Таблица1[[#This Row],[lподв_min, мм]]</f>
        <v>0</v>
      </c>
      <c r="CX3052" s="17">
        <f>CW3491-Таблица1[[#This Row],[Суммарная длина каната]]</f>
        <v>-2534431</v>
      </c>
    </row>
    <row r="3053" spans="73:102" x14ac:dyDescent="0.25">
      <c r="BV3053" s="14">
        <f>Таблица1[[#This Row],[Lкан_леб,мм]]</f>
        <v>0</v>
      </c>
      <c r="BW3053" s="50">
        <f>Таблица1[[#This Row],[угол обхв4]]+Таблица1[[#This Row],[Lдуг 3,мм]]</f>
        <v>0</v>
      </c>
      <c r="BX3053" s="54">
        <f>Таблица1[[#This Row],[угол обхв5]]+Таблица1[[#This Row],[Y5, мм]]</f>
        <v>0</v>
      </c>
      <c r="BY3053" s="14">
        <f>Таблица1[[#This Row],[угол обхв6]]+Таблица1[[#This Row],[Lдуг 4,мм]]</f>
        <v>0</v>
      </c>
      <c r="BZ3053" s="14">
        <f>Таблица1[[#This Row],[Т1]]+Таблица1[[#This Row],[X6, мм]]</f>
        <v>0</v>
      </c>
      <c r="CA3053" s="14">
        <f>Таблица1[[#This Row],[Т2]]+Таблица1[[#This Row],[Lдуг 5,мм]]</f>
        <v>0</v>
      </c>
      <c r="CB3053" s="14">
        <f>Таблица1[[#This Row],[Т3]]+Таблица1[[#This Row],[Y6, мм]]</f>
        <v>0</v>
      </c>
      <c r="CC3053" s="14">
        <f>Таблица1[[#This Row],[Т4]]+Таблица1[[#This Row],[Lдуг 6,мм]]</f>
        <v>0</v>
      </c>
      <c r="CD3053" s="14">
        <f>Таблица1[[#This Row],[Т5]]+Таблица1[[#This Row],[Lдуг 1,мм]]</f>
        <v>0</v>
      </c>
      <c r="CE3053" s="14">
        <f>Таблица1[[#This Row],[Т6]]+Таблица1[[#This Row],[Lпрям1, мм]]</f>
        <v>0</v>
      </c>
      <c r="CF3053" s="15">
        <f>Таблица1[[#This Row],[Т7]]+Таблица1[[#This Row],[Lдуг 2,мм]]</f>
        <v>0</v>
      </c>
      <c r="CG3053" s="14">
        <f>Таблица1[[#This Row],[Т8]]+Таблица1[[#This Row],[Lпрям2, мм]]</f>
        <v>0</v>
      </c>
      <c r="CH3053" s="14">
        <f>Таблица1[[#This Row],[Т9]]-Таблица1[[#This Row],[Т9]]</f>
        <v>0</v>
      </c>
      <c r="CI3053" s="50">
        <f>Таблица1[[#This Row],[Т9]]-Таблица1[[#This Row],[Т8]]</f>
        <v>0</v>
      </c>
      <c r="CJ3053" s="54">
        <f>Таблица1[[#This Row],[Т9]]-Таблица1[[#This Row],[Т7]]</f>
        <v>0</v>
      </c>
      <c r="CK3053" s="14">
        <f>Таблица1[[#This Row],[Т9]]-Таблица1[[#This Row],[Т6]]</f>
        <v>0</v>
      </c>
      <c r="CL3053" s="14">
        <f>Таблица1[[#This Row],[Т9]]-Таблица1[[#This Row],[Т5]]</f>
        <v>0</v>
      </c>
      <c r="CM3053" s="14">
        <f>Таблица1[[#This Row],[Т9]]-Таблица1[[#This Row],[Т4]]</f>
        <v>0</v>
      </c>
      <c r="CN3053" s="14">
        <f>Таблица1[[#This Row],[Т9]]-Таблица1[[#This Row],[Т3]]</f>
        <v>0</v>
      </c>
      <c r="CO3053" s="14">
        <f>Таблица1[[#This Row],[Т9]]-Таблица1[[#This Row],[Т2]]</f>
        <v>0</v>
      </c>
      <c r="CP3053" s="14">
        <f>Таблица1[[#This Row],[Т9]]-Таблица1[[#This Row],[Т1]]</f>
        <v>0</v>
      </c>
      <c r="CQ3053" s="14">
        <f>Таблица1[[#This Row],[Т9]]-Таблица1[[#This Row],[угол обхв6]]</f>
        <v>0</v>
      </c>
      <c r="CR3053" s="14">
        <f>Таблица1[[#This Row],[Т9]]-Таблица1[[#This Row],[угол обхв5]]</f>
        <v>0</v>
      </c>
      <c r="CS3053" s="14">
        <f>Таблица1[[#This Row],[Т9]]-Таблица1[[#This Row],[угол обхв4]]</f>
        <v>0</v>
      </c>
      <c r="CT3053" s="14">
        <f>Таблица1[[#This Row],[Lкан_прям, мм]]+Таблица1[[#This Row],[Lкан_дуг, мм]]+Таблица1[[#This Row],[Lкан_леб,мм]]</f>
        <v>0</v>
      </c>
      <c r="CU3053" s="16">
        <f>Таблица1[[#This Row],[Lкан_леб,мм]]</f>
        <v>0</v>
      </c>
      <c r="CV3053" s="14">
        <f>2534431-(Таблица1[[#This Row],[Т23]]+Таблица1[[#This Row],[угол обхв3]])</f>
        <v>2534431</v>
      </c>
      <c r="CW3053" s="50">
        <f>SUM(X3053:AC3053,AD3053:AI3053)-Таблица1[[#This Row],[lподв_min, мм]]</f>
        <v>0</v>
      </c>
      <c r="CX3053" s="17">
        <f>CW3492-Таблица1[[#This Row],[Суммарная длина каната]]</f>
        <v>-2534431</v>
      </c>
    </row>
    <row r="3054" spans="73:102" x14ac:dyDescent="0.25">
      <c r="BV3054" s="14">
        <f>Таблица1[[#This Row],[Lкан_леб,мм]]</f>
        <v>0</v>
      </c>
      <c r="BW3054" s="50">
        <f>Таблица1[[#This Row],[угол обхв4]]+Таблица1[[#This Row],[Lдуг 3,мм]]</f>
        <v>0</v>
      </c>
      <c r="BX3054" s="54">
        <f>Таблица1[[#This Row],[угол обхв5]]+Таблица1[[#This Row],[Y5, мм]]</f>
        <v>0</v>
      </c>
      <c r="BY3054" s="14">
        <f>Таблица1[[#This Row],[угол обхв6]]+Таблица1[[#This Row],[Lдуг 4,мм]]</f>
        <v>0</v>
      </c>
      <c r="BZ3054" s="14">
        <f>Таблица1[[#This Row],[Т1]]+Таблица1[[#This Row],[X6, мм]]</f>
        <v>0</v>
      </c>
      <c r="CA3054" s="14">
        <f>Таблица1[[#This Row],[Т2]]+Таблица1[[#This Row],[Lдуг 5,мм]]</f>
        <v>0</v>
      </c>
      <c r="CB3054" s="14">
        <f>Таблица1[[#This Row],[Т3]]+Таблица1[[#This Row],[Y6, мм]]</f>
        <v>0</v>
      </c>
      <c r="CC3054" s="14">
        <f>Таблица1[[#This Row],[Т4]]+Таблица1[[#This Row],[Lдуг 6,мм]]</f>
        <v>0</v>
      </c>
      <c r="CD3054" s="14">
        <f>Таблица1[[#This Row],[Т5]]+Таблица1[[#This Row],[Lдуг 1,мм]]</f>
        <v>0</v>
      </c>
      <c r="CE3054" s="14">
        <f>Таблица1[[#This Row],[Т6]]+Таблица1[[#This Row],[Lпрям1, мм]]</f>
        <v>0</v>
      </c>
      <c r="CF3054" s="15">
        <f>Таблица1[[#This Row],[Т7]]+Таблица1[[#This Row],[Lдуг 2,мм]]</f>
        <v>0</v>
      </c>
      <c r="CG3054" s="14">
        <f>Таблица1[[#This Row],[Т8]]+Таблица1[[#This Row],[Lпрям2, мм]]</f>
        <v>0</v>
      </c>
      <c r="CH3054" s="14">
        <f>Таблица1[[#This Row],[Т9]]-Таблица1[[#This Row],[Т9]]</f>
        <v>0</v>
      </c>
      <c r="CI3054" s="50">
        <f>Таблица1[[#This Row],[Т9]]-Таблица1[[#This Row],[Т8]]</f>
        <v>0</v>
      </c>
      <c r="CJ3054" s="54">
        <f>Таблица1[[#This Row],[Т9]]-Таблица1[[#This Row],[Т7]]</f>
        <v>0</v>
      </c>
      <c r="CK3054" s="14">
        <f>Таблица1[[#This Row],[Т9]]-Таблица1[[#This Row],[Т6]]</f>
        <v>0</v>
      </c>
      <c r="CL3054" s="14">
        <f>Таблица1[[#This Row],[Т9]]-Таблица1[[#This Row],[Т5]]</f>
        <v>0</v>
      </c>
      <c r="CM3054" s="14">
        <f>Таблица1[[#This Row],[Т9]]-Таблица1[[#This Row],[Т4]]</f>
        <v>0</v>
      </c>
      <c r="CN3054" s="14">
        <f>Таблица1[[#This Row],[Т9]]-Таблица1[[#This Row],[Т3]]</f>
        <v>0</v>
      </c>
      <c r="CO3054" s="14">
        <f>Таблица1[[#This Row],[Т9]]-Таблица1[[#This Row],[Т2]]</f>
        <v>0</v>
      </c>
      <c r="CP3054" s="14">
        <f>Таблица1[[#This Row],[Т9]]-Таблица1[[#This Row],[Т1]]</f>
        <v>0</v>
      </c>
      <c r="CQ3054" s="14">
        <f>Таблица1[[#This Row],[Т9]]-Таблица1[[#This Row],[угол обхв6]]</f>
        <v>0</v>
      </c>
      <c r="CR3054" s="14">
        <f>Таблица1[[#This Row],[Т9]]-Таблица1[[#This Row],[угол обхв5]]</f>
        <v>0</v>
      </c>
      <c r="CS3054" s="14">
        <f>Таблица1[[#This Row],[Т9]]-Таблица1[[#This Row],[угол обхв4]]</f>
        <v>0</v>
      </c>
      <c r="CT3054" s="14">
        <f>Таблица1[[#This Row],[Lкан_прям, мм]]+Таблица1[[#This Row],[Lкан_дуг, мм]]+Таблица1[[#This Row],[Lкан_леб,мм]]</f>
        <v>0</v>
      </c>
      <c r="CU3054" s="16">
        <f>Таблица1[[#This Row],[Lкан_леб,мм]]</f>
        <v>0</v>
      </c>
      <c r="CV3054" s="14">
        <f>2534431-(Таблица1[[#This Row],[Т23]]+Таблица1[[#This Row],[угол обхв3]])</f>
        <v>2534431</v>
      </c>
      <c r="CW3054" s="50">
        <f>SUM(X3054:AC3054,AD3054:AI3054)-Таблица1[[#This Row],[lподв_min, мм]]</f>
        <v>0</v>
      </c>
      <c r="CX3054" s="17">
        <f>CW3493-Таблица1[[#This Row],[Суммарная длина каната]]</f>
        <v>-2534431</v>
      </c>
    </row>
    <row r="3055" spans="73:102" x14ac:dyDescent="0.25">
      <c r="BU3055" s="10">
        <f>Таблица1[[#This Row],[Lкан_леб,мм]]</f>
        <v>0</v>
      </c>
      <c r="BV3055" s="10">
        <f>Таблица1[[#This Row],[Lкан_леб,мм]]</f>
        <v>0</v>
      </c>
      <c r="BW3055" s="27">
        <f>Таблица1[[#This Row],[угол обхв4]]+Таблица1[[#This Row],[Lдуг 3,мм]]</f>
        <v>0</v>
      </c>
      <c r="BX3055" s="55">
        <f>Таблица1[[#This Row],[угол обхв5]]+Таблица1[[#This Row],[Y5, мм]]</f>
        <v>0</v>
      </c>
      <c r="BY3055" s="17">
        <f>Таблица1[[#This Row],[угол обхв6]]+Таблица1[[#This Row],[Lдуг 4,мм]]</f>
        <v>0</v>
      </c>
      <c r="BZ3055" s="17">
        <f>Таблица1[[#This Row],[Т1]]+Таблица1[[#This Row],[X6, мм]]</f>
        <v>0</v>
      </c>
      <c r="CA3055" s="17">
        <f>Таблица1[[#This Row],[Т2]]+Таблица1[[#This Row],[Lдуг 5,мм]]</f>
        <v>0</v>
      </c>
      <c r="CB3055" s="17">
        <f>Таблица1[[#This Row],[Т3]]+Таблица1[[#This Row],[Y6, мм]]</f>
        <v>0</v>
      </c>
      <c r="CC3055" s="17">
        <f>Таблица1[[#This Row],[Т4]]+Таблица1[[#This Row],[Lдуг 6,мм]]</f>
        <v>0</v>
      </c>
      <c r="CD3055" s="17">
        <f>Таблица1[[#This Row],[Т5]]+Таблица1[[#This Row],[Lдуг 1,мм]]</f>
        <v>0</v>
      </c>
      <c r="CE3055" s="17">
        <f>Таблица1[[#This Row],[Т6]]+Таблица1[[#This Row],[Lпрям1, мм]]</f>
        <v>0</v>
      </c>
      <c r="CF3055" s="18">
        <f>Таблица1[[#This Row],[Т7]]+Таблица1[[#This Row],[Lдуг 2,мм]]</f>
        <v>0</v>
      </c>
      <c r="CG3055" s="17">
        <f>Таблица1[[#This Row],[Т8]]+Таблица1[[#This Row],[Lпрям2, мм]]</f>
        <v>0</v>
      </c>
      <c r="CH3055" s="17">
        <f>Таблица1[[#This Row],[Т9]]-Таблица1[[#This Row],[Т9]]</f>
        <v>0</v>
      </c>
      <c r="CI3055" s="56">
        <f>Таблица1[[#This Row],[Т9]]-Таблица1[[#This Row],[Т8]]</f>
        <v>0</v>
      </c>
      <c r="CJ3055" s="55">
        <f>Таблица1[[#This Row],[Т9]]-Таблица1[[#This Row],[Т7]]</f>
        <v>0</v>
      </c>
      <c r="CK3055" s="17">
        <f>Таблица1[[#This Row],[Т9]]-Таблица1[[#This Row],[Т6]]</f>
        <v>0</v>
      </c>
      <c r="CL3055" s="17">
        <f>Таблица1[[#This Row],[Т9]]-Таблица1[[#This Row],[Т5]]</f>
        <v>0</v>
      </c>
      <c r="CM3055" s="17">
        <f>Таблица1[[#This Row],[Т9]]-Таблица1[[#This Row],[Т4]]</f>
        <v>0</v>
      </c>
      <c r="CN3055" s="17">
        <f>Таблица1[[#This Row],[Т9]]-Таблица1[[#This Row],[Т3]]</f>
        <v>0</v>
      </c>
      <c r="CO3055" s="17">
        <f>Таблица1[[#This Row],[Т9]]-Таблица1[[#This Row],[Т2]]</f>
        <v>0</v>
      </c>
      <c r="CP3055" s="17">
        <f>Таблица1[[#This Row],[Т9]]-Таблица1[[#This Row],[Т1]]</f>
        <v>0</v>
      </c>
      <c r="CQ3055" s="17">
        <f>Таблица1[[#This Row],[Т9]]-Таблица1[[#This Row],[угол обхв6]]</f>
        <v>0</v>
      </c>
      <c r="CR3055" s="17">
        <f>Таблица1[[#This Row],[Т9]]-Таблица1[[#This Row],[угол обхв5]]</f>
        <v>0</v>
      </c>
      <c r="CS3055" s="17">
        <f>Таблица1[[#This Row],[Т9]]-Таблица1[[#This Row],[угол обхв4]]</f>
        <v>0</v>
      </c>
      <c r="CT3055" s="19">
        <f>Таблица1[[#This Row],[Lкан_прям, мм]]+Таблица1[[#This Row],[Lкан_дуг, мм]]+Таблица1[[#This Row],[Lкан_леб,мм]]</f>
        <v>0</v>
      </c>
      <c r="CU3055" s="11">
        <f>Таблица1[[#This Row],[Lкан_леб,мм]]</f>
        <v>0</v>
      </c>
      <c r="CV3055" s="17">
        <f>2534431-(Таблица1[[#This Row],[Т23]]+Таблица1[[#This Row],[угол обхв3]])</f>
        <v>2534431</v>
      </c>
      <c r="CW3055" s="56">
        <f>CW3494-Таблица1[[#This Row],[Суммарная длина каната]]</f>
        <v>-2534431</v>
      </c>
    </row>
    <row r="3056" spans="73:102" x14ac:dyDescent="0.25">
      <c r="BU3056" s="10">
        <f>Таблица1[[#This Row],[Lкан_леб,мм]]</f>
        <v>0</v>
      </c>
      <c r="BV3056" s="10">
        <f>Таблица1[[#This Row],[Lкан_леб,мм]]</f>
        <v>0</v>
      </c>
      <c r="BW3056" s="27">
        <f>Таблица1[[#This Row],[угол обхв4]]+Таблица1[[#This Row],[Lдуг 3,мм]]</f>
        <v>0</v>
      </c>
      <c r="BX3056" s="55">
        <f>Таблица1[[#This Row],[угол обхв5]]+Таблица1[[#This Row],[Y5, мм]]</f>
        <v>0</v>
      </c>
      <c r="BY3056" s="17">
        <f>Таблица1[[#This Row],[угол обхв6]]+Таблица1[[#This Row],[Lдуг 4,мм]]</f>
        <v>0</v>
      </c>
      <c r="BZ3056" s="17">
        <f>Таблица1[[#This Row],[Т1]]+Таблица1[[#This Row],[X6, мм]]</f>
        <v>0</v>
      </c>
      <c r="CA3056" s="17">
        <f>Таблица1[[#This Row],[Т2]]+Таблица1[[#This Row],[Lдуг 5,мм]]</f>
        <v>0</v>
      </c>
      <c r="CB3056" s="17">
        <f>Таблица1[[#This Row],[Т3]]+Таблица1[[#This Row],[Y6, мм]]</f>
        <v>0</v>
      </c>
      <c r="CC3056" s="17">
        <f>Таблица1[[#This Row],[Т4]]+Таблица1[[#This Row],[Lдуг 6,мм]]</f>
        <v>0</v>
      </c>
      <c r="CD3056" s="17">
        <f>Таблица1[[#This Row],[Т5]]+Таблица1[[#This Row],[Lдуг 1,мм]]</f>
        <v>0</v>
      </c>
      <c r="CE3056" s="17">
        <f>Таблица1[[#This Row],[Т6]]+Таблица1[[#This Row],[Lпрям1, мм]]</f>
        <v>0</v>
      </c>
      <c r="CF3056" s="18">
        <f>Таблица1[[#This Row],[Т7]]+Таблица1[[#This Row],[Lдуг 2,мм]]</f>
        <v>0</v>
      </c>
      <c r="CG3056" s="17">
        <f>Таблица1[[#This Row],[Т8]]+Таблица1[[#This Row],[Lпрям2, мм]]</f>
        <v>0</v>
      </c>
      <c r="CH3056" s="17">
        <f>Таблица1[[#This Row],[Т9]]-Таблица1[[#This Row],[Т9]]</f>
        <v>0</v>
      </c>
      <c r="CI3056" s="56">
        <f>Таблица1[[#This Row],[Т9]]-Таблица1[[#This Row],[Т8]]</f>
        <v>0</v>
      </c>
      <c r="CJ3056" s="55">
        <f>Таблица1[[#This Row],[Т9]]-Таблица1[[#This Row],[Т7]]</f>
        <v>0</v>
      </c>
      <c r="CK3056" s="17">
        <f>Таблица1[[#This Row],[Т9]]-Таблица1[[#This Row],[Т6]]</f>
        <v>0</v>
      </c>
      <c r="CL3056" s="17">
        <f>Таблица1[[#This Row],[Т9]]-Таблица1[[#This Row],[Т5]]</f>
        <v>0</v>
      </c>
      <c r="CM3056" s="17">
        <f>Таблица1[[#This Row],[Т9]]-Таблица1[[#This Row],[Т4]]</f>
        <v>0</v>
      </c>
      <c r="CN3056" s="17">
        <f>Таблица1[[#This Row],[Т9]]-Таблица1[[#This Row],[Т3]]</f>
        <v>0</v>
      </c>
      <c r="CO3056" s="17">
        <f>Таблица1[[#This Row],[Т9]]-Таблица1[[#This Row],[Т2]]</f>
        <v>0</v>
      </c>
      <c r="CP3056" s="17">
        <f>Таблица1[[#This Row],[Т9]]-Таблица1[[#This Row],[Т1]]</f>
        <v>0</v>
      </c>
      <c r="CQ3056" s="17">
        <f>Таблица1[[#This Row],[Т9]]-Таблица1[[#This Row],[угол обхв6]]</f>
        <v>0</v>
      </c>
      <c r="CR3056" s="17">
        <f>Таблица1[[#This Row],[Т9]]-Таблица1[[#This Row],[угол обхв5]]</f>
        <v>0</v>
      </c>
      <c r="CS3056" s="17">
        <f>Таблица1[[#This Row],[Т9]]-Таблица1[[#This Row],[угол обхв4]]</f>
        <v>0</v>
      </c>
      <c r="CT3056" s="19">
        <f>Таблица1[[#This Row],[Lкан_прям, мм]]+Таблица1[[#This Row],[Lкан_дуг, мм]]+Таблица1[[#This Row],[Lкан_леб,мм]]</f>
        <v>0</v>
      </c>
      <c r="CU3056" s="11">
        <f>Таблица1[[#This Row],[Lкан_леб,мм]]</f>
        <v>0</v>
      </c>
      <c r="CV3056" s="17">
        <f>2534431-(Таблица1[[#This Row],[Т23]]+Таблица1[[#This Row],[угол обхв3]])</f>
        <v>2534431</v>
      </c>
      <c r="CW3056" s="56">
        <f>CW3495-Таблица1[[#This Row],[Суммарная длина каната]]</f>
        <v>-2534431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5051"/>
  <sheetViews>
    <sheetView tabSelected="1" workbookViewId="0">
      <selection activeCell="P13" sqref="P13"/>
    </sheetView>
  </sheetViews>
  <sheetFormatPr defaultRowHeight="15" x14ac:dyDescent="0.25"/>
  <cols>
    <col min="1" max="1" width="12.85546875" customWidth="1"/>
    <col min="2" max="2" width="13.140625" customWidth="1"/>
    <col min="3" max="3" width="12.85546875" customWidth="1"/>
    <col min="4" max="5" width="16.28515625" bestFit="1" customWidth="1"/>
    <col min="6" max="7" width="11.85546875" customWidth="1"/>
    <col min="8" max="8" width="13.7109375" bestFit="1" customWidth="1"/>
    <col min="9" max="9" width="14.7109375" bestFit="1" customWidth="1"/>
    <col min="10" max="10" width="13.7109375" bestFit="1" customWidth="1"/>
    <col min="11" max="13" width="14.7109375" bestFit="1" customWidth="1"/>
    <col min="14" max="14" width="12.5703125" bestFit="1" customWidth="1"/>
    <col min="18" max="18" width="11.140625" customWidth="1"/>
    <col min="19" max="19" width="12.42578125" customWidth="1"/>
  </cols>
  <sheetData>
    <row r="1" spans="1:19" ht="30" x14ac:dyDescent="0.25">
      <c r="A1" s="3" t="s">
        <v>10</v>
      </c>
      <c r="B1" s="3" t="s">
        <v>11</v>
      </c>
      <c r="C1" s="3" t="s">
        <v>12</v>
      </c>
      <c r="D1" s="3" t="s">
        <v>13</v>
      </c>
      <c r="E1" s="3" t="s">
        <v>14</v>
      </c>
      <c r="F1" s="3" t="s">
        <v>15</v>
      </c>
      <c r="G1" s="3" t="s">
        <v>16</v>
      </c>
      <c r="H1" s="1" t="s">
        <v>20</v>
      </c>
      <c r="I1" s="1" t="s">
        <v>7</v>
      </c>
      <c r="J1" s="1" t="s">
        <v>8</v>
      </c>
      <c r="K1" s="1" t="s">
        <v>9</v>
      </c>
      <c r="L1" s="1" t="s">
        <v>17</v>
      </c>
      <c r="M1" s="2" t="s">
        <v>18</v>
      </c>
      <c r="N1" s="2" t="s">
        <v>19</v>
      </c>
      <c r="O1" s="1" t="s">
        <v>4</v>
      </c>
      <c r="P1" s="1" t="s">
        <v>5</v>
      </c>
      <c r="Q1" s="1" t="s">
        <v>0</v>
      </c>
      <c r="R1" s="5" t="s">
        <v>21</v>
      </c>
      <c r="S1" s="2" t="s">
        <v>22</v>
      </c>
    </row>
    <row r="2" spans="1:19" x14ac:dyDescent="0.25">
      <c r="A2" s="4">
        <v>-3322.4999999999995</v>
      </c>
      <c r="B2" s="4">
        <v>-2811.96</v>
      </c>
      <c r="C2" s="4">
        <v>1851.78072304271</v>
      </c>
      <c r="D2" s="4">
        <v>3504181.2263411516</v>
      </c>
      <c r="E2" s="4">
        <v>0</v>
      </c>
      <c r="F2" s="4">
        <v>0</v>
      </c>
      <c r="G2" s="4">
        <v>1886.299816366688</v>
      </c>
      <c r="H2" s="4">
        <v>950.01699061250292</v>
      </c>
      <c r="I2" s="4">
        <v>19420.37422185695</v>
      </c>
      <c r="J2" s="4">
        <v>4785.24129737146</v>
      </c>
      <c r="K2" s="4">
        <v>3504181.2263411516</v>
      </c>
      <c r="L2" s="4">
        <v>3528386.84186038</v>
      </c>
      <c r="M2" s="4">
        <v>383237.40431975917</v>
      </c>
      <c r="N2" s="4">
        <v>1434.9999999999998</v>
      </c>
      <c r="O2" s="4">
        <v>50</v>
      </c>
      <c r="P2" s="4">
        <v>40.01</v>
      </c>
      <c r="Q2" s="4">
        <v>1</v>
      </c>
      <c r="R2">
        <v>0</v>
      </c>
      <c r="S2">
        <v>0</v>
      </c>
    </row>
    <row r="3" spans="1:19" x14ac:dyDescent="0.25">
      <c r="A3" s="4">
        <v>-3279.9999999999995</v>
      </c>
      <c r="B3" s="4">
        <v>-914.66</v>
      </c>
      <c r="C3" s="4">
        <v>1435</v>
      </c>
      <c r="D3" s="4">
        <v>3506067.5261575184</v>
      </c>
      <c r="E3" s="4">
        <v>84.978996441334615</v>
      </c>
      <c r="F3" s="4">
        <v>1064.1696555107656</v>
      </c>
      <c r="G3" s="4">
        <v>3722</v>
      </c>
      <c r="M3">
        <v>782375.8501994384</v>
      </c>
      <c r="N3">
        <v>1494.5401032918148</v>
      </c>
      <c r="R3">
        <v>69387.755102040814</v>
      </c>
      <c r="S3">
        <v>0</v>
      </c>
    </row>
    <row r="4" spans="1:19" x14ac:dyDescent="0.25">
      <c r="A4" s="4">
        <v>-7002</v>
      </c>
      <c r="B4" s="4">
        <v>520.34</v>
      </c>
      <c r="C4" s="4">
        <v>1435</v>
      </c>
      <c r="D4" s="4">
        <v>3507131.6958130291</v>
      </c>
      <c r="E4" s="4">
        <v>89.996893965312992</v>
      </c>
      <c r="F4" s="4">
        <v>1127.0074684186504</v>
      </c>
      <c r="G4" s="4">
        <v>1844.6600027105269</v>
      </c>
      <c r="M4">
        <v>1197415.3376390382</v>
      </c>
      <c r="N4">
        <v>1554.0802065836299</v>
      </c>
      <c r="R4">
        <v>138775.51020408163</v>
      </c>
      <c r="S4">
        <v>0</v>
      </c>
    </row>
    <row r="5" spans="1:19" x14ac:dyDescent="0.25">
      <c r="A5" s="4">
        <v>-7002.1</v>
      </c>
      <c r="B5" s="4">
        <v>2365</v>
      </c>
      <c r="C5" s="4">
        <v>1435</v>
      </c>
      <c r="D5" s="4">
        <v>3510853.6958130295</v>
      </c>
      <c r="E5" s="4">
        <v>90.003106034687036</v>
      </c>
      <c r="F5" s="4">
        <v>1127.0852605320267</v>
      </c>
      <c r="G5" s="4">
        <v>750.10000000000059</v>
      </c>
      <c r="M5">
        <v>1628355.866638558</v>
      </c>
      <c r="N5">
        <v>1613.6203098754449</v>
      </c>
      <c r="R5">
        <v>208163.26530612243</v>
      </c>
      <c r="S5">
        <v>0</v>
      </c>
    </row>
    <row r="6" spans="1:19" x14ac:dyDescent="0.25">
      <c r="A6" s="4">
        <v>-6252</v>
      </c>
      <c r="B6" s="4">
        <v>3799.9999999999995</v>
      </c>
      <c r="C6" s="4">
        <v>1435</v>
      </c>
      <c r="D6" s="4">
        <v>3511980.7032814478</v>
      </c>
      <c r="E6" s="4">
        <v>13.572899959339072</v>
      </c>
      <c r="F6" s="4">
        <v>169.96986171733965</v>
      </c>
      <c r="G6" s="4">
        <v>10267.290237124727</v>
      </c>
      <c r="M6">
        <v>2075197.4371979982</v>
      </c>
      <c r="N6">
        <v>1673.16041316726</v>
      </c>
      <c r="R6">
        <v>277551.02040816325</v>
      </c>
      <c r="S6">
        <v>0</v>
      </c>
    </row>
    <row r="7" spans="1:19" x14ac:dyDescent="0.25">
      <c r="A7" s="4">
        <v>4065.3156824388602</v>
      </c>
      <c r="B7" s="4">
        <v>4814.6284651328797</v>
      </c>
      <c r="C7" s="4">
        <v>1435</v>
      </c>
      <c r="D7" s="4">
        <v>3513825.3632841581</v>
      </c>
      <c r="E7" s="4">
        <v>103.57232700154391</v>
      </c>
      <c r="F7" s="4">
        <v>1297.0090511926774</v>
      </c>
      <c r="G7" s="4">
        <v>950.02416565500448</v>
      </c>
      <c r="M7">
        <v>2537940.0493173585</v>
      </c>
      <c r="N7">
        <v>1732.7005164590748</v>
      </c>
      <c r="R7">
        <v>346938.77551020408</v>
      </c>
      <c r="S7">
        <v>0</v>
      </c>
    </row>
    <row r="8" spans="1:19" x14ac:dyDescent="0.25">
      <c r="A8" s="4">
        <v>4782.8246826446421</v>
      </c>
      <c r="B8" s="4">
        <v>3864.6114745203768</v>
      </c>
      <c r="C8" s="4">
        <v>1E-3</v>
      </c>
      <c r="D8" s="4">
        <v>3514952.4485446904</v>
      </c>
      <c r="M8">
        <v>3016583.7029966386</v>
      </c>
      <c r="N8">
        <v>1792.2406197508897</v>
      </c>
      <c r="R8">
        <v>416326.53061224491</v>
      </c>
      <c r="S8">
        <v>0</v>
      </c>
    </row>
    <row r="9" spans="1:19" x14ac:dyDescent="0.25">
      <c r="D9" s="4">
        <v>3515702.5485446905</v>
      </c>
      <c r="M9">
        <v>3511128.3982358389</v>
      </c>
      <c r="N9">
        <v>1851.7807230427047</v>
      </c>
      <c r="R9">
        <v>485714.2857142858</v>
      </c>
      <c r="S9">
        <v>0</v>
      </c>
    </row>
    <row r="10" spans="1:19" x14ac:dyDescent="0.25">
      <c r="D10" s="4">
        <v>3515872.5184064079</v>
      </c>
      <c r="R10">
        <v>555102.04081632663</v>
      </c>
      <c r="S10">
        <v>0</v>
      </c>
    </row>
    <row r="11" spans="1:19" x14ac:dyDescent="0.25">
      <c r="D11" s="4">
        <v>3526139.8086435325</v>
      </c>
      <c r="R11">
        <v>624489.79591836745</v>
      </c>
      <c r="S11">
        <v>0</v>
      </c>
    </row>
    <row r="12" spans="1:19" x14ac:dyDescent="0.25">
      <c r="D12" s="4">
        <v>3527436.817694725</v>
      </c>
      <c r="R12">
        <v>693877.55102040828</v>
      </c>
      <c r="S12">
        <v>0</v>
      </c>
    </row>
    <row r="13" spans="1:19" x14ac:dyDescent="0.25">
      <c r="D13" s="4">
        <v>3528386.84186038</v>
      </c>
      <c r="R13">
        <v>763265.30612244911</v>
      </c>
      <c r="S13">
        <v>0</v>
      </c>
    </row>
    <row r="14" spans="1:19" x14ac:dyDescent="0.25">
      <c r="R14">
        <v>832653.06122448994</v>
      </c>
      <c r="S14">
        <v>0</v>
      </c>
    </row>
    <row r="15" spans="1:19" x14ac:dyDescent="0.25">
      <c r="R15">
        <v>902040.81632653077</v>
      </c>
      <c r="S15">
        <v>0</v>
      </c>
    </row>
    <row r="16" spans="1:19" x14ac:dyDescent="0.25">
      <c r="R16">
        <v>971428.57142857159</v>
      </c>
      <c r="S16">
        <v>0</v>
      </c>
    </row>
    <row r="17" spans="18:19" x14ac:dyDescent="0.25">
      <c r="R17">
        <v>1040816.3265306125</v>
      </c>
      <c r="S17">
        <v>0</v>
      </c>
    </row>
    <row r="18" spans="18:19" x14ac:dyDescent="0.25">
      <c r="R18">
        <v>1110204.0816326533</v>
      </c>
      <c r="S18">
        <v>0</v>
      </c>
    </row>
    <row r="19" spans="18:19" x14ac:dyDescent="0.25">
      <c r="R19">
        <v>1179591.836734694</v>
      </c>
      <c r="S19">
        <v>0</v>
      </c>
    </row>
    <row r="20" spans="18:19" x14ac:dyDescent="0.25">
      <c r="R20">
        <v>1248979.5918367347</v>
      </c>
      <c r="S20">
        <v>0</v>
      </c>
    </row>
    <row r="21" spans="18:19" x14ac:dyDescent="0.25">
      <c r="R21">
        <v>1318367.3469387754</v>
      </c>
      <c r="S21">
        <v>0</v>
      </c>
    </row>
    <row r="22" spans="18:19" x14ac:dyDescent="0.25">
      <c r="R22">
        <v>1387755.1020408161</v>
      </c>
      <c r="S22">
        <v>0</v>
      </c>
    </row>
    <row r="23" spans="18:19" x14ac:dyDescent="0.25">
      <c r="R23">
        <v>1457142.8571428568</v>
      </c>
      <c r="S23">
        <v>0</v>
      </c>
    </row>
    <row r="24" spans="18:19" x14ac:dyDescent="0.25">
      <c r="R24">
        <v>1526530.6122448975</v>
      </c>
      <c r="S24">
        <v>0</v>
      </c>
    </row>
    <row r="25" spans="18:19" x14ac:dyDescent="0.25">
      <c r="R25">
        <v>1595918.3673469382</v>
      </c>
      <c r="S25">
        <v>0</v>
      </c>
    </row>
    <row r="26" spans="18:19" x14ac:dyDescent="0.25">
      <c r="R26">
        <v>1665306.1224489789</v>
      </c>
      <c r="S26">
        <v>0</v>
      </c>
    </row>
    <row r="27" spans="18:19" x14ac:dyDescent="0.25">
      <c r="R27">
        <v>1734693.8775510197</v>
      </c>
      <c r="S27">
        <v>0</v>
      </c>
    </row>
    <row r="28" spans="18:19" x14ac:dyDescent="0.25">
      <c r="R28">
        <v>1804081.6326530606</v>
      </c>
      <c r="S28">
        <v>0</v>
      </c>
    </row>
    <row r="29" spans="18:19" x14ac:dyDescent="0.25">
      <c r="R29">
        <v>1873469.3877551013</v>
      </c>
      <c r="S29">
        <v>0</v>
      </c>
    </row>
    <row r="30" spans="18:19" x14ac:dyDescent="0.25">
      <c r="R30">
        <v>1942857.142857142</v>
      </c>
      <c r="S30">
        <v>0</v>
      </c>
    </row>
    <row r="31" spans="18:19" x14ac:dyDescent="0.25">
      <c r="R31">
        <v>2012244.8979591827</v>
      </c>
      <c r="S31">
        <v>0</v>
      </c>
    </row>
    <row r="32" spans="18:19" x14ac:dyDescent="0.25">
      <c r="R32">
        <v>2081632.6530612237</v>
      </c>
      <c r="S32">
        <v>0</v>
      </c>
    </row>
    <row r="33" spans="18:19" x14ac:dyDescent="0.25">
      <c r="R33">
        <v>2151020.4081632644</v>
      </c>
      <c r="S33">
        <v>0</v>
      </c>
    </row>
    <row r="34" spans="18:19" x14ac:dyDescent="0.25">
      <c r="R34">
        <v>2220408.1632653056</v>
      </c>
      <c r="S34">
        <v>0</v>
      </c>
    </row>
    <row r="35" spans="18:19" x14ac:dyDescent="0.25">
      <c r="R35">
        <v>2289795.9183673463</v>
      </c>
      <c r="S35">
        <v>0</v>
      </c>
    </row>
    <row r="36" spans="18:19" x14ac:dyDescent="0.25">
      <c r="R36">
        <v>2359183.6734693875</v>
      </c>
      <c r="S36">
        <v>0</v>
      </c>
    </row>
    <row r="37" spans="18:19" x14ac:dyDescent="0.25">
      <c r="R37">
        <v>2428571.4285714282</v>
      </c>
      <c r="S37">
        <v>0</v>
      </c>
    </row>
    <row r="38" spans="18:19" x14ac:dyDescent="0.25">
      <c r="R38">
        <v>2497959.1836734693</v>
      </c>
      <c r="S38">
        <v>0</v>
      </c>
    </row>
    <row r="39" spans="18:19" x14ac:dyDescent="0.25">
      <c r="R39">
        <v>2567346.9387755105</v>
      </c>
      <c r="S39">
        <v>0</v>
      </c>
    </row>
    <row r="40" spans="18:19" x14ac:dyDescent="0.25">
      <c r="R40">
        <v>2636734.6938775512</v>
      </c>
      <c r="S40">
        <v>0</v>
      </c>
    </row>
    <row r="41" spans="18:19" x14ac:dyDescent="0.25">
      <c r="R41">
        <v>2706122.4489795924</v>
      </c>
      <c r="S41">
        <v>0</v>
      </c>
    </row>
    <row r="42" spans="18:19" x14ac:dyDescent="0.25">
      <c r="R42">
        <v>2775510.2040816331</v>
      </c>
      <c r="S42">
        <v>0</v>
      </c>
    </row>
    <row r="43" spans="18:19" x14ac:dyDescent="0.25">
      <c r="R43">
        <v>2844897.9591836743</v>
      </c>
      <c r="S43">
        <v>0</v>
      </c>
    </row>
    <row r="44" spans="18:19" x14ac:dyDescent="0.25">
      <c r="R44">
        <v>2914285.714285715</v>
      </c>
      <c r="S44">
        <v>0</v>
      </c>
    </row>
    <row r="45" spans="18:19" x14ac:dyDescent="0.25">
      <c r="R45">
        <v>2983673.4693877562</v>
      </c>
      <c r="S45">
        <v>0</v>
      </c>
    </row>
    <row r="46" spans="18:19" x14ac:dyDescent="0.25">
      <c r="R46">
        <v>3053061.2244897969</v>
      </c>
      <c r="S46">
        <v>0</v>
      </c>
    </row>
    <row r="47" spans="18:19" x14ac:dyDescent="0.25">
      <c r="R47">
        <v>3122448.9795918381</v>
      </c>
      <c r="S47">
        <v>0</v>
      </c>
    </row>
    <row r="48" spans="18:19" x14ac:dyDescent="0.25">
      <c r="R48">
        <v>3191836.7346938788</v>
      </c>
      <c r="S48">
        <v>0</v>
      </c>
    </row>
    <row r="49" spans="18:19" x14ac:dyDescent="0.25">
      <c r="R49">
        <v>3261224.48979592</v>
      </c>
      <c r="S49">
        <v>0</v>
      </c>
    </row>
    <row r="50" spans="18:19" x14ac:dyDescent="0.25">
      <c r="R50">
        <v>3330612.2448979607</v>
      </c>
      <c r="S50">
        <v>0</v>
      </c>
    </row>
    <row r="51" spans="18:19" x14ac:dyDescent="0.25">
      <c r="R51">
        <v>3400000.0000000019</v>
      </c>
      <c r="S51">
        <v>0</v>
      </c>
    </row>
    <row r="52" spans="18:19" x14ac:dyDescent="0.25">
      <c r="R52">
        <v>3400100</v>
      </c>
      <c r="S52">
        <v>0</v>
      </c>
    </row>
    <row r="53" spans="18:19" x14ac:dyDescent="0.25">
      <c r="R53">
        <v>3400125.6625008723</v>
      </c>
      <c r="S53">
        <v>0</v>
      </c>
    </row>
    <row r="54" spans="18:19" x14ac:dyDescent="0.25">
      <c r="R54">
        <v>3400151.3250017446</v>
      </c>
      <c r="S54">
        <v>0</v>
      </c>
    </row>
    <row r="55" spans="18:19" x14ac:dyDescent="0.25">
      <c r="R55">
        <v>3400176.9875026168</v>
      </c>
      <c r="S55">
        <v>0</v>
      </c>
    </row>
    <row r="56" spans="18:19" x14ac:dyDescent="0.25">
      <c r="R56">
        <v>3400202.6500034896</v>
      </c>
      <c r="S56">
        <v>0</v>
      </c>
    </row>
    <row r="57" spans="18:19" x14ac:dyDescent="0.25">
      <c r="R57">
        <v>3400228.3125043618</v>
      </c>
      <c r="S57">
        <v>0</v>
      </c>
    </row>
    <row r="58" spans="18:19" x14ac:dyDescent="0.25">
      <c r="R58">
        <v>3400253.9750052341</v>
      </c>
      <c r="S58">
        <v>0</v>
      </c>
    </row>
    <row r="59" spans="18:19" x14ac:dyDescent="0.25">
      <c r="R59">
        <v>3400279.6375061064</v>
      </c>
      <c r="S59">
        <v>0</v>
      </c>
    </row>
    <row r="60" spans="18:19" x14ac:dyDescent="0.25">
      <c r="R60">
        <v>3400305.3000069791</v>
      </c>
      <c r="S60">
        <v>0</v>
      </c>
    </row>
    <row r="61" spans="18:19" x14ac:dyDescent="0.25">
      <c r="R61">
        <v>3400330.9625078514</v>
      </c>
      <c r="S61">
        <v>0</v>
      </c>
    </row>
    <row r="62" spans="18:19" x14ac:dyDescent="0.25">
      <c r="R62">
        <v>3400356.6250087237</v>
      </c>
      <c r="S62">
        <v>0</v>
      </c>
    </row>
    <row r="63" spans="18:19" x14ac:dyDescent="0.25">
      <c r="R63">
        <v>3400382.287509596</v>
      </c>
      <c r="S63">
        <v>0</v>
      </c>
    </row>
    <row r="64" spans="18:19" x14ac:dyDescent="0.25">
      <c r="R64">
        <v>3400407.9500104683</v>
      </c>
      <c r="S64">
        <v>0</v>
      </c>
    </row>
    <row r="65" spans="18:19" x14ac:dyDescent="0.25">
      <c r="R65">
        <v>3400433.612511341</v>
      </c>
      <c r="S65">
        <v>0</v>
      </c>
    </row>
    <row r="66" spans="18:19" x14ac:dyDescent="0.25">
      <c r="R66">
        <v>3400459.2750122133</v>
      </c>
      <c r="S66">
        <v>0</v>
      </c>
    </row>
    <row r="67" spans="18:19" x14ac:dyDescent="0.25">
      <c r="R67">
        <v>3400484.9375130855</v>
      </c>
      <c r="S67">
        <v>0</v>
      </c>
    </row>
    <row r="68" spans="18:19" x14ac:dyDescent="0.25">
      <c r="R68">
        <v>3400510.6000139578</v>
      </c>
      <c r="S68">
        <v>0</v>
      </c>
    </row>
    <row r="69" spans="18:19" x14ac:dyDescent="0.25">
      <c r="R69">
        <v>3400536.2625148306</v>
      </c>
      <c r="S69">
        <v>0</v>
      </c>
    </row>
    <row r="70" spans="18:19" x14ac:dyDescent="0.25">
      <c r="R70">
        <v>3400561.9250157028</v>
      </c>
      <c r="S70">
        <v>0</v>
      </c>
    </row>
    <row r="71" spans="18:19" x14ac:dyDescent="0.25">
      <c r="R71">
        <v>3400587.5875165751</v>
      </c>
      <c r="S71">
        <v>0</v>
      </c>
    </row>
    <row r="72" spans="18:19" x14ac:dyDescent="0.25">
      <c r="R72">
        <v>3400613.2500174474</v>
      </c>
      <c r="S72">
        <v>0</v>
      </c>
    </row>
    <row r="73" spans="18:19" x14ac:dyDescent="0.25">
      <c r="R73">
        <v>3400638.9125183201</v>
      </c>
      <c r="S73">
        <v>0</v>
      </c>
    </row>
    <row r="74" spans="18:19" x14ac:dyDescent="0.25">
      <c r="R74">
        <v>3400664.5750191924</v>
      </c>
      <c r="S74">
        <v>0</v>
      </c>
    </row>
    <row r="75" spans="18:19" x14ac:dyDescent="0.25">
      <c r="R75">
        <v>3400690.2375200647</v>
      </c>
      <c r="S75">
        <v>0</v>
      </c>
    </row>
    <row r="76" spans="18:19" x14ac:dyDescent="0.25">
      <c r="R76">
        <v>3400715.900020937</v>
      </c>
      <c r="S76">
        <v>0</v>
      </c>
    </row>
    <row r="77" spans="18:19" x14ac:dyDescent="0.25">
      <c r="R77">
        <v>3400741.5625218097</v>
      </c>
      <c r="S77">
        <v>0</v>
      </c>
    </row>
    <row r="78" spans="18:19" x14ac:dyDescent="0.25">
      <c r="R78">
        <v>3400767.225022682</v>
      </c>
      <c r="S78">
        <v>0</v>
      </c>
    </row>
    <row r="79" spans="18:19" x14ac:dyDescent="0.25">
      <c r="R79">
        <v>3400792.8875235543</v>
      </c>
      <c r="S79">
        <v>0</v>
      </c>
    </row>
    <row r="80" spans="18:19" x14ac:dyDescent="0.25">
      <c r="R80">
        <v>3400818.5500244265</v>
      </c>
      <c r="S80">
        <v>0</v>
      </c>
    </row>
    <row r="81" spans="18:19" x14ac:dyDescent="0.25">
      <c r="R81">
        <v>3400844.2125252988</v>
      </c>
      <c r="S81">
        <v>0</v>
      </c>
    </row>
    <row r="82" spans="18:19" x14ac:dyDescent="0.25">
      <c r="R82">
        <v>3400869.8750261716</v>
      </c>
      <c r="S82">
        <v>0</v>
      </c>
    </row>
    <row r="83" spans="18:19" x14ac:dyDescent="0.25">
      <c r="R83">
        <v>3400895.5375270438</v>
      </c>
      <c r="S83">
        <v>0</v>
      </c>
    </row>
    <row r="84" spans="18:19" x14ac:dyDescent="0.25">
      <c r="R84">
        <v>3400921.2000279161</v>
      </c>
      <c r="S84">
        <v>0</v>
      </c>
    </row>
    <row r="85" spans="18:19" x14ac:dyDescent="0.25">
      <c r="R85">
        <v>3400946.8625287884</v>
      </c>
      <c r="S85">
        <v>0</v>
      </c>
    </row>
    <row r="86" spans="18:19" x14ac:dyDescent="0.25">
      <c r="R86">
        <v>3400972.5250296611</v>
      </c>
      <c r="S86">
        <v>0</v>
      </c>
    </row>
    <row r="87" spans="18:19" x14ac:dyDescent="0.25">
      <c r="R87">
        <v>3400998.1875305334</v>
      </c>
      <c r="S87">
        <v>0</v>
      </c>
    </row>
    <row r="88" spans="18:19" x14ac:dyDescent="0.25">
      <c r="R88">
        <v>3401023.8500314057</v>
      </c>
      <c r="S88">
        <v>0</v>
      </c>
    </row>
    <row r="89" spans="18:19" x14ac:dyDescent="0.25">
      <c r="R89">
        <v>3401049.512532278</v>
      </c>
      <c r="S89">
        <v>0</v>
      </c>
    </row>
    <row r="90" spans="18:19" x14ac:dyDescent="0.25">
      <c r="R90">
        <v>3401075.1750331507</v>
      </c>
      <c r="S90">
        <v>0</v>
      </c>
    </row>
    <row r="91" spans="18:19" x14ac:dyDescent="0.25">
      <c r="R91">
        <v>3401100.837534023</v>
      </c>
      <c r="S91">
        <v>0</v>
      </c>
    </row>
    <row r="92" spans="18:19" x14ac:dyDescent="0.25">
      <c r="R92">
        <v>3401126.5000348953</v>
      </c>
      <c r="S92">
        <v>0</v>
      </c>
    </row>
    <row r="93" spans="18:19" x14ac:dyDescent="0.25">
      <c r="R93">
        <v>3401152.1625357675</v>
      </c>
      <c r="S93">
        <v>0</v>
      </c>
    </row>
    <row r="94" spans="18:19" x14ac:dyDescent="0.25">
      <c r="R94">
        <v>3401177.8250366398</v>
      </c>
      <c r="S94">
        <v>0</v>
      </c>
    </row>
    <row r="95" spans="18:19" x14ac:dyDescent="0.25">
      <c r="R95">
        <v>3401203.4875375126</v>
      </c>
      <c r="S95">
        <v>0</v>
      </c>
    </row>
    <row r="96" spans="18:19" x14ac:dyDescent="0.25">
      <c r="R96">
        <v>3401229.1500383848</v>
      </c>
      <c r="S96">
        <v>0</v>
      </c>
    </row>
    <row r="97" spans="18:19" x14ac:dyDescent="0.25">
      <c r="R97">
        <v>3401254.8125392571</v>
      </c>
      <c r="S97">
        <v>0</v>
      </c>
    </row>
    <row r="98" spans="18:19" x14ac:dyDescent="0.25">
      <c r="R98">
        <v>3401280.4750401294</v>
      </c>
      <c r="S98">
        <v>0</v>
      </c>
    </row>
    <row r="99" spans="18:19" x14ac:dyDescent="0.25">
      <c r="R99">
        <v>3401306.1375410021</v>
      </c>
      <c r="S99">
        <v>0</v>
      </c>
    </row>
    <row r="100" spans="18:19" x14ac:dyDescent="0.25">
      <c r="R100">
        <v>3401331.8000418744</v>
      </c>
      <c r="S100">
        <v>0</v>
      </c>
    </row>
    <row r="101" spans="18:19" x14ac:dyDescent="0.25">
      <c r="R101">
        <v>3401357.4625427467</v>
      </c>
      <c r="S101">
        <v>0</v>
      </c>
    </row>
    <row r="102" spans="18:19" x14ac:dyDescent="0.25">
      <c r="R102">
        <v>3401383.125043619</v>
      </c>
      <c r="S102">
        <v>0</v>
      </c>
    </row>
    <row r="103" spans="18:19" x14ac:dyDescent="0.25">
      <c r="R103">
        <v>3401408.7875444917</v>
      </c>
      <c r="S103">
        <v>0</v>
      </c>
    </row>
    <row r="104" spans="18:19" x14ac:dyDescent="0.25">
      <c r="R104">
        <v>3401434.450045364</v>
      </c>
      <c r="S104">
        <v>0</v>
      </c>
    </row>
    <row r="105" spans="18:19" x14ac:dyDescent="0.25">
      <c r="R105">
        <v>3401460.1125462363</v>
      </c>
      <c r="S105">
        <v>0</v>
      </c>
    </row>
    <row r="106" spans="18:19" x14ac:dyDescent="0.25">
      <c r="R106">
        <v>3401485.7750471085</v>
      </c>
      <c r="S106">
        <v>0</v>
      </c>
    </row>
    <row r="107" spans="18:19" x14ac:dyDescent="0.25">
      <c r="R107">
        <v>3401511.4375479813</v>
      </c>
      <c r="S107">
        <v>0</v>
      </c>
    </row>
    <row r="108" spans="18:19" x14ac:dyDescent="0.25">
      <c r="R108">
        <v>3401537.1000488536</v>
      </c>
      <c r="S108">
        <v>0</v>
      </c>
    </row>
    <row r="109" spans="18:19" x14ac:dyDescent="0.25">
      <c r="R109">
        <v>3401562.7625497258</v>
      </c>
      <c r="S109">
        <v>0</v>
      </c>
    </row>
    <row r="110" spans="18:19" x14ac:dyDescent="0.25">
      <c r="R110">
        <v>3401588.4250505981</v>
      </c>
      <c r="S110">
        <v>0</v>
      </c>
    </row>
    <row r="111" spans="18:19" x14ac:dyDescent="0.25">
      <c r="R111">
        <v>3401614.0875514704</v>
      </c>
      <c r="S111">
        <v>0</v>
      </c>
    </row>
    <row r="112" spans="18:19" x14ac:dyDescent="0.25">
      <c r="R112">
        <v>3401639.7500523431</v>
      </c>
      <c r="S112">
        <v>0</v>
      </c>
    </row>
    <row r="113" spans="18:19" x14ac:dyDescent="0.25">
      <c r="R113">
        <v>3401665.4125532154</v>
      </c>
      <c r="S113">
        <v>0</v>
      </c>
    </row>
    <row r="114" spans="18:19" x14ac:dyDescent="0.25">
      <c r="R114">
        <v>3401691.0750540877</v>
      </c>
      <c r="S114">
        <v>0</v>
      </c>
    </row>
    <row r="115" spans="18:19" x14ac:dyDescent="0.25">
      <c r="R115">
        <v>3401716.73755496</v>
      </c>
      <c r="S115">
        <v>0</v>
      </c>
    </row>
    <row r="116" spans="18:19" x14ac:dyDescent="0.25">
      <c r="R116">
        <v>3401742.4000558327</v>
      </c>
      <c r="S116">
        <v>0</v>
      </c>
    </row>
    <row r="117" spans="18:19" x14ac:dyDescent="0.25">
      <c r="R117">
        <v>3401768.062556705</v>
      </c>
      <c r="S117">
        <v>0</v>
      </c>
    </row>
    <row r="118" spans="18:19" x14ac:dyDescent="0.25">
      <c r="R118">
        <v>3401793.7250575772</v>
      </c>
      <c r="S118">
        <v>0</v>
      </c>
    </row>
    <row r="119" spans="18:19" x14ac:dyDescent="0.25">
      <c r="R119">
        <v>3401819.3875584495</v>
      </c>
      <c r="S119">
        <v>0</v>
      </c>
    </row>
    <row r="120" spans="18:19" x14ac:dyDescent="0.25">
      <c r="R120">
        <v>3401845.0500593223</v>
      </c>
      <c r="S120">
        <v>0</v>
      </c>
    </row>
    <row r="121" spans="18:19" x14ac:dyDescent="0.25">
      <c r="R121">
        <v>3401870.7125601945</v>
      </c>
      <c r="S121">
        <v>0</v>
      </c>
    </row>
    <row r="122" spans="18:19" x14ac:dyDescent="0.25">
      <c r="R122">
        <v>3401896.3750610668</v>
      </c>
      <c r="S122">
        <v>0</v>
      </c>
    </row>
    <row r="123" spans="18:19" x14ac:dyDescent="0.25">
      <c r="R123">
        <v>3401922.0375619391</v>
      </c>
      <c r="S123">
        <v>0</v>
      </c>
    </row>
    <row r="124" spans="18:19" x14ac:dyDescent="0.25">
      <c r="R124">
        <v>3401947.7000628118</v>
      </c>
      <c r="S124">
        <v>0</v>
      </c>
    </row>
    <row r="125" spans="18:19" x14ac:dyDescent="0.25">
      <c r="R125">
        <v>3401973.3625636841</v>
      </c>
      <c r="S125">
        <v>0</v>
      </c>
    </row>
    <row r="126" spans="18:19" x14ac:dyDescent="0.25">
      <c r="R126">
        <v>3401999.0250645564</v>
      </c>
      <c r="S126">
        <v>0</v>
      </c>
    </row>
    <row r="127" spans="18:19" x14ac:dyDescent="0.25">
      <c r="R127">
        <v>3402024.6875654287</v>
      </c>
      <c r="S127">
        <v>0</v>
      </c>
    </row>
    <row r="128" spans="18:19" x14ac:dyDescent="0.25">
      <c r="R128">
        <v>3402050.3500663009</v>
      </c>
      <c r="S128">
        <v>0</v>
      </c>
    </row>
    <row r="129" spans="18:19" x14ac:dyDescent="0.25">
      <c r="R129">
        <v>3402076.0125671737</v>
      </c>
      <c r="S129">
        <v>0</v>
      </c>
    </row>
    <row r="130" spans="18:19" x14ac:dyDescent="0.25">
      <c r="R130">
        <v>3402101.675068046</v>
      </c>
      <c r="S130">
        <v>0</v>
      </c>
    </row>
    <row r="131" spans="18:19" x14ac:dyDescent="0.25">
      <c r="R131">
        <v>3402127.3375689182</v>
      </c>
      <c r="S131">
        <v>0</v>
      </c>
    </row>
    <row r="132" spans="18:19" x14ac:dyDescent="0.25">
      <c r="R132">
        <v>3402153.0000697905</v>
      </c>
      <c r="S132">
        <v>0</v>
      </c>
    </row>
    <row r="133" spans="18:19" x14ac:dyDescent="0.25">
      <c r="R133">
        <v>3402178.6625706633</v>
      </c>
      <c r="S133">
        <v>0</v>
      </c>
    </row>
    <row r="134" spans="18:19" x14ac:dyDescent="0.25">
      <c r="R134">
        <v>3402204.3250715355</v>
      </c>
      <c r="S134">
        <v>0</v>
      </c>
    </row>
    <row r="135" spans="18:19" x14ac:dyDescent="0.25">
      <c r="R135">
        <v>3402229.9875724078</v>
      </c>
      <c r="S135">
        <v>0</v>
      </c>
    </row>
    <row r="136" spans="18:19" x14ac:dyDescent="0.25">
      <c r="R136">
        <v>3402255.6500732801</v>
      </c>
      <c r="S136">
        <v>0</v>
      </c>
    </row>
    <row r="137" spans="18:19" x14ac:dyDescent="0.25">
      <c r="R137">
        <v>3402281.3125741528</v>
      </c>
      <c r="S137">
        <v>0</v>
      </c>
    </row>
    <row r="138" spans="18:19" x14ac:dyDescent="0.25">
      <c r="R138">
        <v>3402306.9750750251</v>
      </c>
      <c r="S138">
        <v>0</v>
      </c>
    </row>
    <row r="139" spans="18:19" x14ac:dyDescent="0.25">
      <c r="R139">
        <v>3402332.6375758974</v>
      </c>
      <c r="S139">
        <v>0</v>
      </c>
    </row>
    <row r="140" spans="18:19" x14ac:dyDescent="0.25">
      <c r="R140">
        <v>3402358.3000767697</v>
      </c>
      <c r="S140">
        <v>0</v>
      </c>
    </row>
    <row r="141" spans="18:19" x14ac:dyDescent="0.25">
      <c r="R141">
        <v>3402383.9625776424</v>
      </c>
      <c r="S141">
        <v>0</v>
      </c>
    </row>
    <row r="142" spans="18:19" x14ac:dyDescent="0.25">
      <c r="R142">
        <v>3402409.6250785147</v>
      </c>
      <c r="S142">
        <v>0</v>
      </c>
    </row>
    <row r="143" spans="18:19" x14ac:dyDescent="0.25">
      <c r="R143">
        <v>3402435.287579387</v>
      </c>
      <c r="S143">
        <v>0</v>
      </c>
    </row>
    <row r="144" spans="18:19" x14ac:dyDescent="0.25">
      <c r="R144">
        <v>3402460.9500802592</v>
      </c>
      <c r="S144">
        <v>0</v>
      </c>
    </row>
    <row r="145" spans="18:19" x14ac:dyDescent="0.25">
      <c r="R145">
        <v>3402486.6125811315</v>
      </c>
      <c r="S145">
        <v>0</v>
      </c>
    </row>
    <row r="146" spans="18:19" x14ac:dyDescent="0.25">
      <c r="R146">
        <v>3402512.2750820043</v>
      </c>
      <c r="S146">
        <v>0</v>
      </c>
    </row>
    <row r="147" spans="18:19" x14ac:dyDescent="0.25">
      <c r="R147">
        <v>3402537.9375828765</v>
      </c>
      <c r="S147">
        <v>0</v>
      </c>
    </row>
    <row r="148" spans="18:19" x14ac:dyDescent="0.25">
      <c r="R148">
        <v>3402563.6000837488</v>
      </c>
      <c r="S148">
        <v>0</v>
      </c>
    </row>
    <row r="149" spans="18:19" x14ac:dyDescent="0.25">
      <c r="R149">
        <v>3402589.2625846211</v>
      </c>
      <c r="S149">
        <v>0</v>
      </c>
    </row>
    <row r="150" spans="18:19" x14ac:dyDescent="0.25">
      <c r="R150">
        <v>3402614.9250854938</v>
      </c>
      <c r="S150">
        <v>0</v>
      </c>
    </row>
    <row r="151" spans="18:19" x14ac:dyDescent="0.25">
      <c r="R151">
        <v>3402640.5875863661</v>
      </c>
      <c r="S151">
        <v>0</v>
      </c>
    </row>
    <row r="152" spans="18:19" x14ac:dyDescent="0.25">
      <c r="R152">
        <v>3402666.2500872384</v>
      </c>
      <c r="S152">
        <v>0</v>
      </c>
    </row>
    <row r="153" spans="18:19" x14ac:dyDescent="0.25">
      <c r="R153">
        <v>3402691.9125881107</v>
      </c>
      <c r="S153">
        <v>0</v>
      </c>
    </row>
    <row r="154" spans="18:19" x14ac:dyDescent="0.25">
      <c r="R154">
        <v>3402717.5750889834</v>
      </c>
      <c r="S154">
        <v>0</v>
      </c>
    </row>
    <row r="155" spans="18:19" x14ac:dyDescent="0.25">
      <c r="R155">
        <v>3402743.2375898557</v>
      </c>
      <c r="S155">
        <v>0</v>
      </c>
    </row>
    <row r="156" spans="18:19" x14ac:dyDescent="0.25">
      <c r="R156">
        <v>3402768.900090728</v>
      </c>
      <c r="S156">
        <v>0</v>
      </c>
    </row>
    <row r="157" spans="18:19" x14ac:dyDescent="0.25">
      <c r="R157">
        <v>3402794.5625916002</v>
      </c>
      <c r="S157">
        <v>0</v>
      </c>
    </row>
    <row r="158" spans="18:19" x14ac:dyDescent="0.25">
      <c r="R158">
        <v>3402820.2250924725</v>
      </c>
      <c r="S158">
        <v>0</v>
      </c>
    </row>
    <row r="159" spans="18:19" x14ac:dyDescent="0.25">
      <c r="R159">
        <v>3402845.8875933453</v>
      </c>
      <c r="S159">
        <v>0</v>
      </c>
    </row>
    <row r="160" spans="18:19" x14ac:dyDescent="0.25">
      <c r="R160">
        <v>3402871.5500942175</v>
      </c>
      <c r="S160">
        <v>0</v>
      </c>
    </row>
    <row r="161" spans="18:19" x14ac:dyDescent="0.25">
      <c r="R161">
        <v>3402897.2125950898</v>
      </c>
      <c r="S161">
        <v>0</v>
      </c>
    </row>
    <row r="162" spans="18:19" x14ac:dyDescent="0.25">
      <c r="R162">
        <v>3402922.8750959621</v>
      </c>
      <c r="S162">
        <v>0</v>
      </c>
    </row>
    <row r="163" spans="18:19" x14ac:dyDescent="0.25">
      <c r="R163">
        <v>3402948.5375968348</v>
      </c>
      <c r="S163">
        <v>0</v>
      </c>
    </row>
    <row r="164" spans="18:19" x14ac:dyDescent="0.25">
      <c r="R164">
        <v>3402974.2000977071</v>
      </c>
      <c r="S164">
        <v>0</v>
      </c>
    </row>
    <row r="165" spans="18:19" x14ac:dyDescent="0.25">
      <c r="R165">
        <v>3402999.8625985794</v>
      </c>
      <c r="S165">
        <v>0</v>
      </c>
    </row>
    <row r="166" spans="18:19" x14ac:dyDescent="0.25">
      <c r="R166">
        <v>3403025.5250994517</v>
      </c>
      <c r="S166">
        <v>0</v>
      </c>
    </row>
    <row r="167" spans="18:19" x14ac:dyDescent="0.25">
      <c r="R167">
        <v>3403051.1876003244</v>
      </c>
      <c r="S167">
        <v>0</v>
      </c>
    </row>
    <row r="168" spans="18:19" x14ac:dyDescent="0.25">
      <c r="R168">
        <v>3403076.8501011967</v>
      </c>
      <c r="S168">
        <v>0</v>
      </c>
    </row>
    <row r="169" spans="18:19" x14ac:dyDescent="0.25">
      <c r="R169">
        <v>3403102.5126020689</v>
      </c>
      <c r="S169">
        <v>0</v>
      </c>
    </row>
    <row r="170" spans="18:19" x14ac:dyDescent="0.25">
      <c r="R170">
        <v>3403128.1751029412</v>
      </c>
      <c r="S170">
        <v>0</v>
      </c>
    </row>
    <row r="171" spans="18:19" x14ac:dyDescent="0.25">
      <c r="R171">
        <v>3403153.837603814</v>
      </c>
      <c r="S171">
        <v>0</v>
      </c>
    </row>
    <row r="172" spans="18:19" x14ac:dyDescent="0.25">
      <c r="R172">
        <v>3403179.5001046862</v>
      </c>
      <c r="S172">
        <v>0</v>
      </c>
    </row>
    <row r="173" spans="18:19" x14ac:dyDescent="0.25">
      <c r="R173">
        <v>3403205.1626055585</v>
      </c>
      <c r="S173">
        <v>0</v>
      </c>
    </row>
    <row r="174" spans="18:19" x14ac:dyDescent="0.25">
      <c r="R174">
        <v>3403230.8251064308</v>
      </c>
      <c r="S174">
        <v>0</v>
      </c>
    </row>
    <row r="175" spans="18:19" x14ac:dyDescent="0.25">
      <c r="R175">
        <v>3403256.4876073031</v>
      </c>
      <c r="S175">
        <v>0</v>
      </c>
    </row>
    <row r="176" spans="18:19" x14ac:dyDescent="0.25">
      <c r="R176">
        <v>3403282.1501081758</v>
      </c>
      <c r="S176">
        <v>0</v>
      </c>
    </row>
    <row r="177" spans="18:19" x14ac:dyDescent="0.25">
      <c r="R177">
        <v>3403307.8126090481</v>
      </c>
      <c r="S177">
        <v>0</v>
      </c>
    </row>
    <row r="178" spans="18:19" x14ac:dyDescent="0.25">
      <c r="R178">
        <v>3403333.4751099204</v>
      </c>
      <c r="S178">
        <v>0</v>
      </c>
    </row>
    <row r="179" spans="18:19" x14ac:dyDescent="0.25">
      <c r="R179">
        <v>3403359.1376107926</v>
      </c>
      <c r="S179">
        <v>0</v>
      </c>
    </row>
    <row r="180" spans="18:19" x14ac:dyDescent="0.25">
      <c r="R180">
        <v>3403384.8001116654</v>
      </c>
      <c r="S180">
        <v>0</v>
      </c>
    </row>
    <row r="181" spans="18:19" x14ac:dyDescent="0.25">
      <c r="R181">
        <v>3403410.4626125377</v>
      </c>
      <c r="S181">
        <v>0</v>
      </c>
    </row>
    <row r="182" spans="18:19" x14ac:dyDescent="0.25">
      <c r="R182">
        <v>3403436.1251134099</v>
      </c>
      <c r="S182">
        <v>0</v>
      </c>
    </row>
    <row r="183" spans="18:19" x14ac:dyDescent="0.25">
      <c r="R183">
        <v>3403461.7876142822</v>
      </c>
      <c r="S183">
        <v>0</v>
      </c>
    </row>
    <row r="184" spans="18:19" x14ac:dyDescent="0.25">
      <c r="R184">
        <v>3403487.450115155</v>
      </c>
      <c r="S184">
        <v>0</v>
      </c>
    </row>
    <row r="185" spans="18:19" x14ac:dyDescent="0.25">
      <c r="R185">
        <v>3403513.1126160272</v>
      </c>
      <c r="S185">
        <v>0</v>
      </c>
    </row>
    <row r="186" spans="18:19" x14ac:dyDescent="0.25">
      <c r="R186">
        <v>3403538.7751168995</v>
      </c>
      <c r="S186">
        <v>0</v>
      </c>
    </row>
    <row r="187" spans="18:19" x14ac:dyDescent="0.25">
      <c r="R187">
        <v>3403564.4376177718</v>
      </c>
      <c r="S187">
        <v>0</v>
      </c>
    </row>
    <row r="188" spans="18:19" x14ac:dyDescent="0.25">
      <c r="R188">
        <v>3403590.1001186445</v>
      </c>
      <c r="S188">
        <v>0</v>
      </c>
    </row>
    <row r="189" spans="18:19" x14ac:dyDescent="0.25">
      <c r="R189">
        <v>3403615.7626195168</v>
      </c>
      <c r="S189">
        <v>0</v>
      </c>
    </row>
    <row r="190" spans="18:19" x14ac:dyDescent="0.25">
      <c r="R190">
        <v>3403641.4251203891</v>
      </c>
      <c r="S190">
        <v>0</v>
      </c>
    </row>
    <row r="191" spans="18:19" x14ac:dyDescent="0.25">
      <c r="R191">
        <v>3403667.0876212614</v>
      </c>
      <c r="S191">
        <v>0</v>
      </c>
    </row>
    <row r="192" spans="18:19" x14ac:dyDescent="0.25">
      <c r="R192">
        <v>3403692.7501221336</v>
      </c>
      <c r="S192">
        <v>0</v>
      </c>
    </row>
    <row r="193" spans="18:19" x14ac:dyDescent="0.25">
      <c r="R193">
        <v>3403718.4126230064</v>
      </c>
      <c r="S193">
        <v>0</v>
      </c>
    </row>
    <row r="194" spans="18:19" x14ac:dyDescent="0.25">
      <c r="R194">
        <v>3403744.0751238787</v>
      </c>
      <c r="S194">
        <v>0</v>
      </c>
    </row>
    <row r="195" spans="18:19" x14ac:dyDescent="0.25">
      <c r="R195">
        <v>3403769.7376247509</v>
      </c>
      <c r="S195">
        <v>0</v>
      </c>
    </row>
    <row r="196" spans="18:19" x14ac:dyDescent="0.25">
      <c r="R196">
        <v>3403795.4001256232</v>
      </c>
      <c r="S196">
        <v>0</v>
      </c>
    </row>
    <row r="197" spans="18:19" x14ac:dyDescent="0.25">
      <c r="R197">
        <v>3403821.062626496</v>
      </c>
      <c r="S197">
        <v>0</v>
      </c>
    </row>
    <row r="198" spans="18:19" x14ac:dyDescent="0.25">
      <c r="R198">
        <v>3403846.7251273682</v>
      </c>
      <c r="S198">
        <v>0</v>
      </c>
    </row>
    <row r="199" spans="18:19" x14ac:dyDescent="0.25">
      <c r="R199">
        <v>3403872.3876282405</v>
      </c>
      <c r="S199">
        <v>0</v>
      </c>
    </row>
    <row r="200" spans="18:19" x14ac:dyDescent="0.25">
      <c r="R200">
        <v>3403898.0501291128</v>
      </c>
      <c r="S200">
        <v>0</v>
      </c>
    </row>
    <row r="201" spans="18:19" x14ac:dyDescent="0.25">
      <c r="R201">
        <v>3403923.7126299855</v>
      </c>
      <c r="S201">
        <v>0</v>
      </c>
    </row>
    <row r="202" spans="18:19" x14ac:dyDescent="0.25">
      <c r="R202">
        <v>3403949.3751308578</v>
      </c>
      <c r="S202">
        <v>0</v>
      </c>
    </row>
    <row r="203" spans="18:19" x14ac:dyDescent="0.25">
      <c r="R203">
        <v>3403975.0376317301</v>
      </c>
      <c r="S203">
        <v>0</v>
      </c>
    </row>
    <row r="204" spans="18:19" x14ac:dyDescent="0.25">
      <c r="R204">
        <v>3404000.7001326024</v>
      </c>
      <c r="S204">
        <v>0</v>
      </c>
    </row>
    <row r="205" spans="18:19" x14ac:dyDescent="0.25">
      <c r="R205">
        <v>3404026.3626334751</v>
      </c>
      <c r="S205">
        <v>0</v>
      </c>
    </row>
    <row r="206" spans="18:19" x14ac:dyDescent="0.25">
      <c r="R206">
        <v>3404052.0251343474</v>
      </c>
      <c r="S206">
        <v>0</v>
      </c>
    </row>
    <row r="207" spans="18:19" x14ac:dyDescent="0.25">
      <c r="R207">
        <v>3404077.6876352197</v>
      </c>
      <c r="S207">
        <v>0</v>
      </c>
    </row>
    <row r="208" spans="18:19" x14ac:dyDescent="0.25">
      <c r="R208">
        <v>3404103.3501360919</v>
      </c>
      <c r="S208">
        <v>0</v>
      </c>
    </row>
    <row r="209" spans="18:19" x14ac:dyDescent="0.25">
      <c r="R209">
        <v>3404129.0126369642</v>
      </c>
      <c r="S209">
        <v>0</v>
      </c>
    </row>
    <row r="210" spans="18:19" x14ac:dyDescent="0.25">
      <c r="R210">
        <v>3404154.675137837</v>
      </c>
      <c r="S210">
        <v>0</v>
      </c>
    </row>
    <row r="211" spans="18:19" x14ac:dyDescent="0.25">
      <c r="R211">
        <v>3404180.3376387092</v>
      </c>
      <c r="S211">
        <v>0</v>
      </c>
    </row>
    <row r="212" spans="18:19" x14ac:dyDescent="0.25">
      <c r="R212">
        <v>3404206.0001395815</v>
      </c>
      <c r="S212">
        <v>0</v>
      </c>
    </row>
    <row r="213" spans="18:19" x14ac:dyDescent="0.25">
      <c r="R213">
        <v>3404231.6626404538</v>
      </c>
      <c r="S213">
        <v>0</v>
      </c>
    </row>
    <row r="214" spans="18:19" x14ac:dyDescent="0.25">
      <c r="R214">
        <v>3404257.3251413265</v>
      </c>
      <c r="S214">
        <v>0</v>
      </c>
    </row>
    <row r="215" spans="18:19" x14ac:dyDescent="0.25">
      <c r="R215">
        <v>3404282.9876421988</v>
      </c>
      <c r="S215">
        <v>0</v>
      </c>
    </row>
    <row r="216" spans="18:19" x14ac:dyDescent="0.25">
      <c r="R216">
        <v>3404308.6501430711</v>
      </c>
      <c r="S216">
        <v>0</v>
      </c>
    </row>
    <row r="217" spans="18:19" x14ac:dyDescent="0.25">
      <c r="R217">
        <v>3404334.3126439434</v>
      </c>
      <c r="S217">
        <v>0</v>
      </c>
    </row>
    <row r="218" spans="18:19" x14ac:dyDescent="0.25">
      <c r="R218">
        <v>3404359.9751448161</v>
      </c>
      <c r="S218">
        <v>0</v>
      </c>
    </row>
    <row r="219" spans="18:19" x14ac:dyDescent="0.25">
      <c r="R219">
        <v>3404385.6376456884</v>
      </c>
      <c r="S219">
        <v>0</v>
      </c>
    </row>
    <row r="220" spans="18:19" x14ac:dyDescent="0.25">
      <c r="R220">
        <v>3404411.3001465607</v>
      </c>
      <c r="S220">
        <v>0</v>
      </c>
    </row>
    <row r="221" spans="18:19" x14ac:dyDescent="0.25">
      <c r="R221">
        <v>3404436.9626474329</v>
      </c>
      <c r="S221">
        <v>0</v>
      </c>
    </row>
    <row r="222" spans="18:19" x14ac:dyDescent="0.25">
      <c r="R222">
        <v>3404462.6251483052</v>
      </c>
      <c r="S222">
        <v>0</v>
      </c>
    </row>
    <row r="223" spans="18:19" x14ac:dyDescent="0.25">
      <c r="R223">
        <v>3404488.2876491779</v>
      </c>
      <c r="S223">
        <v>0</v>
      </c>
    </row>
    <row r="224" spans="18:19" x14ac:dyDescent="0.25">
      <c r="R224">
        <v>3404513.9501500502</v>
      </c>
      <c r="S224">
        <v>0</v>
      </c>
    </row>
    <row r="225" spans="18:19" x14ac:dyDescent="0.25">
      <c r="R225">
        <v>3404539.6126509225</v>
      </c>
      <c r="S225">
        <v>0</v>
      </c>
    </row>
    <row r="226" spans="18:19" x14ac:dyDescent="0.25">
      <c r="R226">
        <v>3404565.2751517948</v>
      </c>
      <c r="S226">
        <v>0</v>
      </c>
    </row>
    <row r="227" spans="18:19" x14ac:dyDescent="0.25">
      <c r="R227">
        <v>3404590.9376526675</v>
      </c>
      <c r="S227">
        <v>0</v>
      </c>
    </row>
    <row r="228" spans="18:19" x14ac:dyDescent="0.25">
      <c r="R228">
        <v>3404616.6001535398</v>
      </c>
      <c r="S228">
        <v>0</v>
      </c>
    </row>
    <row r="229" spans="18:19" x14ac:dyDescent="0.25">
      <c r="R229">
        <v>3404642.2626544121</v>
      </c>
      <c r="S229">
        <v>0</v>
      </c>
    </row>
    <row r="230" spans="18:19" x14ac:dyDescent="0.25">
      <c r="R230">
        <v>3404667.9251552843</v>
      </c>
      <c r="S230">
        <v>0</v>
      </c>
    </row>
    <row r="231" spans="18:19" x14ac:dyDescent="0.25">
      <c r="R231">
        <v>3404693.5876561571</v>
      </c>
      <c r="S231">
        <v>0</v>
      </c>
    </row>
    <row r="232" spans="18:19" x14ac:dyDescent="0.25">
      <c r="R232">
        <v>3404719.2501570294</v>
      </c>
      <c r="S232">
        <v>0</v>
      </c>
    </row>
    <row r="233" spans="18:19" x14ac:dyDescent="0.25">
      <c r="R233">
        <v>3404744.9126579016</v>
      </c>
      <c r="S233">
        <v>0</v>
      </c>
    </row>
    <row r="234" spans="18:19" x14ac:dyDescent="0.25">
      <c r="R234">
        <v>3404770.5751587739</v>
      </c>
      <c r="S234">
        <v>0</v>
      </c>
    </row>
    <row r="235" spans="18:19" x14ac:dyDescent="0.25">
      <c r="R235">
        <v>3404796.2376596467</v>
      </c>
      <c r="S235">
        <v>0</v>
      </c>
    </row>
    <row r="236" spans="18:19" x14ac:dyDescent="0.25">
      <c r="R236">
        <v>3404821.9001605189</v>
      </c>
      <c r="S236">
        <v>0</v>
      </c>
    </row>
    <row r="237" spans="18:19" x14ac:dyDescent="0.25">
      <c r="R237">
        <v>3404847.5626613912</v>
      </c>
      <c r="S237">
        <v>0</v>
      </c>
    </row>
    <row r="238" spans="18:19" x14ac:dyDescent="0.25">
      <c r="R238">
        <v>3404873.2251622635</v>
      </c>
      <c r="S238">
        <v>0</v>
      </c>
    </row>
    <row r="239" spans="18:19" x14ac:dyDescent="0.25">
      <c r="R239">
        <v>3404898.8876631358</v>
      </c>
      <c r="S239">
        <v>0</v>
      </c>
    </row>
    <row r="240" spans="18:19" x14ac:dyDescent="0.25">
      <c r="R240">
        <v>3404924.5501640085</v>
      </c>
      <c r="S240">
        <v>0</v>
      </c>
    </row>
    <row r="241" spans="18:19" x14ac:dyDescent="0.25">
      <c r="R241">
        <v>3404950.2126648808</v>
      </c>
      <c r="S241">
        <v>0</v>
      </c>
    </row>
    <row r="242" spans="18:19" x14ac:dyDescent="0.25">
      <c r="R242">
        <v>3404975.8751657531</v>
      </c>
      <c r="S242">
        <v>0</v>
      </c>
    </row>
    <row r="243" spans="18:19" x14ac:dyDescent="0.25">
      <c r="R243">
        <v>3405001.5376666253</v>
      </c>
      <c r="S243">
        <v>0</v>
      </c>
    </row>
    <row r="244" spans="18:19" x14ac:dyDescent="0.25">
      <c r="R244">
        <v>3405027.2001674981</v>
      </c>
      <c r="S244">
        <v>0</v>
      </c>
    </row>
    <row r="245" spans="18:19" x14ac:dyDescent="0.25">
      <c r="R245">
        <v>3405052.8626683704</v>
      </c>
      <c r="S245">
        <v>0</v>
      </c>
    </row>
    <row r="246" spans="18:19" x14ac:dyDescent="0.25">
      <c r="R246">
        <v>3405078.5251692426</v>
      </c>
      <c r="S246">
        <v>0</v>
      </c>
    </row>
    <row r="247" spans="18:19" x14ac:dyDescent="0.25">
      <c r="R247">
        <v>3405104.1876701149</v>
      </c>
      <c r="S247">
        <v>0</v>
      </c>
    </row>
    <row r="248" spans="18:19" x14ac:dyDescent="0.25">
      <c r="R248">
        <v>3405129.8501709877</v>
      </c>
      <c r="S248">
        <v>0</v>
      </c>
    </row>
    <row r="249" spans="18:19" x14ac:dyDescent="0.25">
      <c r="R249">
        <v>3405155.5126718599</v>
      </c>
      <c r="S249">
        <v>0</v>
      </c>
    </row>
    <row r="250" spans="18:19" x14ac:dyDescent="0.25">
      <c r="R250">
        <v>3405181.1751727322</v>
      </c>
      <c r="S250">
        <v>0</v>
      </c>
    </row>
    <row r="251" spans="18:19" x14ac:dyDescent="0.25">
      <c r="R251">
        <v>3405206.8376736045</v>
      </c>
      <c r="S251">
        <v>0</v>
      </c>
    </row>
    <row r="252" spans="18:19" x14ac:dyDescent="0.25">
      <c r="R252">
        <v>3405232.5001744772</v>
      </c>
      <c r="S252">
        <v>0</v>
      </c>
    </row>
    <row r="253" spans="18:19" x14ac:dyDescent="0.25">
      <c r="R253">
        <v>3405258.1626753495</v>
      </c>
      <c r="S253">
        <v>0</v>
      </c>
    </row>
    <row r="254" spans="18:19" x14ac:dyDescent="0.25">
      <c r="R254">
        <v>3405283.8251762218</v>
      </c>
      <c r="S254">
        <v>0</v>
      </c>
    </row>
    <row r="255" spans="18:19" x14ac:dyDescent="0.25">
      <c r="R255">
        <v>3405309.4876770941</v>
      </c>
      <c r="S255">
        <v>0</v>
      </c>
    </row>
    <row r="256" spans="18:19" x14ac:dyDescent="0.25">
      <c r="R256">
        <v>3405335.1501779663</v>
      </c>
      <c r="S256">
        <v>0</v>
      </c>
    </row>
    <row r="257" spans="18:19" x14ac:dyDescent="0.25">
      <c r="R257">
        <v>3405360.8126788391</v>
      </c>
      <c r="S257">
        <v>0</v>
      </c>
    </row>
    <row r="258" spans="18:19" x14ac:dyDescent="0.25">
      <c r="R258">
        <v>3405386.4751797114</v>
      </c>
      <c r="S258">
        <v>0</v>
      </c>
    </row>
    <row r="259" spans="18:19" x14ac:dyDescent="0.25">
      <c r="R259">
        <v>3405412.1376805836</v>
      </c>
      <c r="S259">
        <v>0</v>
      </c>
    </row>
    <row r="260" spans="18:19" x14ac:dyDescent="0.25">
      <c r="R260">
        <v>3405437.8001814559</v>
      </c>
      <c r="S260">
        <v>0</v>
      </c>
    </row>
    <row r="261" spans="18:19" x14ac:dyDescent="0.25">
      <c r="R261">
        <v>3405463.4626823287</v>
      </c>
      <c r="S261">
        <v>0</v>
      </c>
    </row>
    <row r="262" spans="18:19" x14ac:dyDescent="0.25">
      <c r="R262">
        <v>3405489.1251832009</v>
      </c>
      <c r="S262">
        <v>0</v>
      </c>
    </row>
    <row r="263" spans="18:19" x14ac:dyDescent="0.25">
      <c r="R263">
        <v>3405514.7876840732</v>
      </c>
      <c r="S263">
        <v>0</v>
      </c>
    </row>
    <row r="264" spans="18:19" x14ac:dyDescent="0.25">
      <c r="R264">
        <v>3405540.4501849455</v>
      </c>
      <c r="S264">
        <v>0</v>
      </c>
    </row>
    <row r="265" spans="18:19" x14ac:dyDescent="0.25">
      <c r="R265">
        <v>3405566.1126858182</v>
      </c>
      <c r="S265">
        <v>0</v>
      </c>
    </row>
    <row r="266" spans="18:19" x14ac:dyDescent="0.25">
      <c r="R266">
        <v>3405591.7751866905</v>
      </c>
      <c r="S266">
        <v>0</v>
      </c>
    </row>
    <row r="267" spans="18:19" x14ac:dyDescent="0.25">
      <c r="R267">
        <v>3405617.4376875628</v>
      </c>
      <c r="S267">
        <v>0</v>
      </c>
    </row>
    <row r="268" spans="18:19" x14ac:dyDescent="0.25">
      <c r="R268">
        <v>3405643.1001884351</v>
      </c>
      <c r="S268">
        <v>0</v>
      </c>
    </row>
    <row r="269" spans="18:19" x14ac:dyDescent="0.25">
      <c r="R269">
        <v>3405668.7626893078</v>
      </c>
      <c r="S269">
        <v>0</v>
      </c>
    </row>
    <row r="270" spans="18:19" x14ac:dyDescent="0.25">
      <c r="R270">
        <v>3405694.4251901801</v>
      </c>
      <c r="S270">
        <v>0</v>
      </c>
    </row>
    <row r="271" spans="18:19" x14ac:dyDescent="0.25">
      <c r="R271">
        <v>3405720.0876910524</v>
      </c>
      <c r="S271">
        <v>0</v>
      </c>
    </row>
    <row r="272" spans="18:19" x14ac:dyDescent="0.25">
      <c r="R272">
        <v>3405745.7501919246</v>
      </c>
      <c r="S272">
        <v>0</v>
      </c>
    </row>
    <row r="273" spans="18:19" x14ac:dyDescent="0.25">
      <c r="R273">
        <v>3405771.4126927969</v>
      </c>
      <c r="S273">
        <v>0</v>
      </c>
    </row>
    <row r="274" spans="18:19" x14ac:dyDescent="0.25">
      <c r="R274">
        <v>3405797.0751936696</v>
      </c>
      <c r="S274">
        <v>0</v>
      </c>
    </row>
    <row r="275" spans="18:19" x14ac:dyDescent="0.25">
      <c r="R275">
        <v>3405822.7376945419</v>
      </c>
      <c r="S275">
        <v>0</v>
      </c>
    </row>
    <row r="276" spans="18:19" x14ac:dyDescent="0.25">
      <c r="R276">
        <v>3405848.4001954142</v>
      </c>
      <c r="S276">
        <v>0</v>
      </c>
    </row>
    <row r="277" spans="18:19" x14ac:dyDescent="0.25">
      <c r="R277">
        <v>3405874.0626962865</v>
      </c>
      <c r="S277">
        <v>0</v>
      </c>
    </row>
    <row r="278" spans="18:19" x14ac:dyDescent="0.25">
      <c r="R278">
        <v>3405899.7251971592</v>
      </c>
      <c r="S278">
        <v>0</v>
      </c>
    </row>
    <row r="279" spans="18:19" x14ac:dyDescent="0.25">
      <c r="R279">
        <v>3405925.3876980315</v>
      </c>
      <c r="S279">
        <v>0</v>
      </c>
    </row>
    <row r="280" spans="18:19" x14ac:dyDescent="0.25">
      <c r="R280">
        <v>3405951.0501989038</v>
      </c>
      <c r="S280">
        <v>0</v>
      </c>
    </row>
    <row r="281" spans="18:19" x14ac:dyDescent="0.25">
      <c r="R281">
        <v>3405976.712699776</v>
      </c>
      <c r="S281">
        <v>0</v>
      </c>
    </row>
    <row r="282" spans="18:19" x14ac:dyDescent="0.25">
      <c r="R282">
        <v>3406002.3752006488</v>
      </c>
      <c r="S282">
        <v>0</v>
      </c>
    </row>
    <row r="283" spans="18:19" x14ac:dyDescent="0.25">
      <c r="R283">
        <v>3406028.0377015211</v>
      </c>
      <c r="S283">
        <v>0</v>
      </c>
    </row>
    <row r="284" spans="18:19" x14ac:dyDescent="0.25">
      <c r="R284">
        <v>3406053.7002023933</v>
      </c>
      <c r="S284">
        <v>0</v>
      </c>
    </row>
    <row r="285" spans="18:19" x14ac:dyDescent="0.25">
      <c r="R285">
        <v>3406079.3627032656</v>
      </c>
      <c r="S285">
        <v>0</v>
      </c>
    </row>
    <row r="286" spans="18:19" x14ac:dyDescent="0.25">
      <c r="R286">
        <v>3406105.0252041379</v>
      </c>
      <c r="S286">
        <v>0</v>
      </c>
    </row>
    <row r="287" spans="18:19" x14ac:dyDescent="0.25">
      <c r="R287">
        <v>3406130.6877050106</v>
      </c>
      <c r="S287">
        <v>0</v>
      </c>
    </row>
    <row r="288" spans="18:19" x14ac:dyDescent="0.25">
      <c r="R288">
        <v>3406156.3502058829</v>
      </c>
      <c r="S288">
        <v>0</v>
      </c>
    </row>
    <row r="289" spans="18:19" x14ac:dyDescent="0.25">
      <c r="R289">
        <v>3406182.0127067552</v>
      </c>
      <c r="S289">
        <v>0</v>
      </c>
    </row>
    <row r="290" spans="18:19" x14ac:dyDescent="0.25">
      <c r="R290">
        <v>3406207.6752076275</v>
      </c>
      <c r="S290">
        <v>0</v>
      </c>
    </row>
    <row r="291" spans="18:19" x14ac:dyDescent="0.25">
      <c r="R291">
        <v>3406233.3377085002</v>
      </c>
      <c r="S291">
        <v>0</v>
      </c>
    </row>
    <row r="292" spans="18:19" x14ac:dyDescent="0.25">
      <c r="R292">
        <v>3406259.0002093725</v>
      </c>
      <c r="S292">
        <v>0</v>
      </c>
    </row>
    <row r="293" spans="18:19" x14ac:dyDescent="0.25">
      <c r="R293">
        <v>3406284.6627102448</v>
      </c>
      <c r="S293">
        <v>0</v>
      </c>
    </row>
    <row r="294" spans="18:19" x14ac:dyDescent="0.25">
      <c r="R294">
        <v>3406310.325211117</v>
      </c>
      <c r="S294">
        <v>0</v>
      </c>
    </row>
    <row r="295" spans="18:19" x14ac:dyDescent="0.25">
      <c r="R295">
        <v>3406335.9877119898</v>
      </c>
      <c r="S295">
        <v>0</v>
      </c>
    </row>
    <row r="296" spans="18:19" x14ac:dyDescent="0.25">
      <c r="R296">
        <v>3406361.6502128621</v>
      </c>
      <c r="S296">
        <v>0</v>
      </c>
    </row>
    <row r="297" spans="18:19" x14ac:dyDescent="0.25">
      <c r="R297">
        <v>3406387.3127137343</v>
      </c>
      <c r="S297">
        <v>0</v>
      </c>
    </row>
    <row r="298" spans="18:19" x14ac:dyDescent="0.25">
      <c r="R298">
        <v>3406412.9752146066</v>
      </c>
      <c r="S298">
        <v>0</v>
      </c>
    </row>
    <row r="299" spans="18:19" x14ac:dyDescent="0.25">
      <c r="R299">
        <v>3406438.6377154794</v>
      </c>
      <c r="S299">
        <v>0</v>
      </c>
    </row>
    <row r="300" spans="18:19" x14ac:dyDescent="0.25">
      <c r="R300">
        <v>3406464.3002163516</v>
      </c>
      <c r="S300">
        <v>0</v>
      </c>
    </row>
    <row r="301" spans="18:19" x14ac:dyDescent="0.25">
      <c r="R301">
        <v>3406489.9627172239</v>
      </c>
      <c r="S301">
        <v>0</v>
      </c>
    </row>
    <row r="302" spans="18:19" x14ac:dyDescent="0.25">
      <c r="R302">
        <v>3406515.6252180962</v>
      </c>
      <c r="S302">
        <v>0</v>
      </c>
    </row>
    <row r="303" spans="18:19" x14ac:dyDescent="0.25">
      <c r="R303">
        <v>3406541.2877189685</v>
      </c>
      <c r="S303">
        <v>0</v>
      </c>
    </row>
    <row r="304" spans="18:19" x14ac:dyDescent="0.25">
      <c r="R304">
        <v>3406566.9502198412</v>
      </c>
      <c r="S304">
        <v>0</v>
      </c>
    </row>
    <row r="305" spans="18:19" x14ac:dyDescent="0.25">
      <c r="R305">
        <v>3406592.6127207135</v>
      </c>
      <c r="S305">
        <v>0</v>
      </c>
    </row>
    <row r="306" spans="18:19" x14ac:dyDescent="0.25">
      <c r="R306">
        <v>3406618.2752215858</v>
      </c>
      <c r="S306">
        <v>0</v>
      </c>
    </row>
    <row r="307" spans="18:19" x14ac:dyDescent="0.25">
      <c r="R307">
        <v>3406643.937722458</v>
      </c>
      <c r="S307">
        <v>0</v>
      </c>
    </row>
    <row r="308" spans="18:19" x14ac:dyDescent="0.25">
      <c r="R308">
        <v>3406669.6002233308</v>
      </c>
      <c r="S308">
        <v>0</v>
      </c>
    </row>
    <row r="309" spans="18:19" x14ac:dyDescent="0.25">
      <c r="R309">
        <v>3406695.2627242031</v>
      </c>
      <c r="S309">
        <v>0</v>
      </c>
    </row>
    <row r="310" spans="18:19" x14ac:dyDescent="0.25">
      <c r="R310">
        <v>3406720.9252250753</v>
      </c>
      <c r="S310">
        <v>0</v>
      </c>
    </row>
    <row r="311" spans="18:19" x14ac:dyDescent="0.25">
      <c r="R311">
        <v>3406746.5877259476</v>
      </c>
      <c r="S311">
        <v>0</v>
      </c>
    </row>
    <row r="312" spans="18:19" x14ac:dyDescent="0.25">
      <c r="R312">
        <v>3406772.2502268204</v>
      </c>
      <c r="S312">
        <v>0</v>
      </c>
    </row>
    <row r="313" spans="18:19" x14ac:dyDescent="0.25">
      <c r="R313">
        <v>3406797.9127276926</v>
      </c>
      <c r="S313">
        <v>0</v>
      </c>
    </row>
    <row r="314" spans="18:19" x14ac:dyDescent="0.25">
      <c r="R314">
        <v>3406823.5752285649</v>
      </c>
      <c r="S314">
        <v>0</v>
      </c>
    </row>
    <row r="315" spans="18:19" x14ac:dyDescent="0.25">
      <c r="R315">
        <v>3406849.2377294372</v>
      </c>
      <c r="S315">
        <v>0</v>
      </c>
    </row>
    <row r="316" spans="18:19" x14ac:dyDescent="0.25">
      <c r="R316">
        <v>3406874.9002303099</v>
      </c>
      <c r="S316">
        <v>0</v>
      </c>
    </row>
    <row r="317" spans="18:19" x14ac:dyDescent="0.25">
      <c r="R317">
        <v>3406900.5627311822</v>
      </c>
      <c r="S317">
        <v>0</v>
      </c>
    </row>
    <row r="318" spans="18:19" x14ac:dyDescent="0.25">
      <c r="R318">
        <v>3406926.2252320545</v>
      </c>
      <c r="S318">
        <v>0</v>
      </c>
    </row>
    <row r="319" spans="18:19" x14ac:dyDescent="0.25">
      <c r="R319">
        <v>3406951.8877329268</v>
      </c>
      <c r="S319">
        <v>0</v>
      </c>
    </row>
    <row r="320" spans="18:19" x14ac:dyDescent="0.25">
      <c r="R320">
        <v>3406977.550233799</v>
      </c>
      <c r="S320">
        <v>0</v>
      </c>
    </row>
    <row r="321" spans="18:19" x14ac:dyDescent="0.25">
      <c r="R321">
        <v>3407003.2127346718</v>
      </c>
      <c r="S321">
        <v>0</v>
      </c>
    </row>
    <row r="322" spans="18:19" x14ac:dyDescent="0.25">
      <c r="R322">
        <v>3407028.8752355441</v>
      </c>
      <c r="S322">
        <v>0</v>
      </c>
    </row>
    <row r="323" spans="18:19" x14ac:dyDescent="0.25">
      <c r="R323">
        <v>3407054.5377364163</v>
      </c>
      <c r="S323">
        <v>0</v>
      </c>
    </row>
    <row r="324" spans="18:19" x14ac:dyDescent="0.25">
      <c r="R324">
        <v>3407080.2002372886</v>
      </c>
      <c r="S324">
        <v>0</v>
      </c>
    </row>
    <row r="325" spans="18:19" x14ac:dyDescent="0.25">
      <c r="R325">
        <v>3407105.8627381613</v>
      </c>
      <c r="S325">
        <v>0</v>
      </c>
    </row>
    <row r="326" spans="18:19" x14ac:dyDescent="0.25">
      <c r="R326">
        <v>3407131.5252390336</v>
      </c>
      <c r="S326">
        <v>0</v>
      </c>
    </row>
    <row r="327" spans="18:19" x14ac:dyDescent="0.25">
      <c r="R327">
        <v>3407157.1877399059</v>
      </c>
      <c r="S327">
        <v>0</v>
      </c>
    </row>
    <row r="328" spans="18:19" x14ac:dyDescent="0.25">
      <c r="R328">
        <v>3407182.8502407782</v>
      </c>
      <c r="S328">
        <v>0</v>
      </c>
    </row>
    <row r="329" spans="18:19" x14ac:dyDescent="0.25">
      <c r="R329">
        <v>3407208.5127416509</v>
      </c>
      <c r="S329">
        <v>0</v>
      </c>
    </row>
    <row r="330" spans="18:19" x14ac:dyDescent="0.25">
      <c r="R330">
        <v>3407234.1752425232</v>
      </c>
      <c r="S330">
        <v>0</v>
      </c>
    </row>
    <row r="331" spans="18:19" x14ac:dyDescent="0.25">
      <c r="R331">
        <v>3407259.8377433955</v>
      </c>
      <c r="S331">
        <v>0</v>
      </c>
    </row>
    <row r="332" spans="18:19" x14ac:dyDescent="0.25">
      <c r="R332">
        <v>3407285.5002442678</v>
      </c>
      <c r="S332">
        <v>0</v>
      </c>
    </row>
    <row r="333" spans="18:19" x14ac:dyDescent="0.25">
      <c r="R333">
        <v>3407311.1627451405</v>
      </c>
      <c r="S333">
        <v>0</v>
      </c>
    </row>
    <row r="334" spans="18:19" x14ac:dyDescent="0.25">
      <c r="R334">
        <v>3407336.8252460128</v>
      </c>
      <c r="S334">
        <v>0</v>
      </c>
    </row>
    <row r="335" spans="18:19" x14ac:dyDescent="0.25">
      <c r="R335">
        <v>3407362.487746885</v>
      </c>
      <c r="S335">
        <v>0</v>
      </c>
    </row>
    <row r="336" spans="18:19" x14ac:dyDescent="0.25">
      <c r="R336">
        <v>3407388.1502477573</v>
      </c>
      <c r="S336">
        <v>0</v>
      </c>
    </row>
    <row r="337" spans="18:19" x14ac:dyDescent="0.25">
      <c r="R337">
        <v>3407413.8127486296</v>
      </c>
      <c r="S337">
        <v>0</v>
      </c>
    </row>
    <row r="338" spans="18:19" x14ac:dyDescent="0.25">
      <c r="R338">
        <v>3407439.4752495023</v>
      </c>
      <c r="S338">
        <v>0</v>
      </c>
    </row>
    <row r="339" spans="18:19" x14ac:dyDescent="0.25">
      <c r="R339">
        <v>3407465.1377503746</v>
      </c>
      <c r="S339">
        <v>0</v>
      </c>
    </row>
    <row r="340" spans="18:19" x14ac:dyDescent="0.25">
      <c r="R340">
        <v>3407490.8002512469</v>
      </c>
      <c r="S340">
        <v>0</v>
      </c>
    </row>
    <row r="341" spans="18:19" x14ac:dyDescent="0.25">
      <c r="R341">
        <v>3407516.4627521192</v>
      </c>
      <c r="S341">
        <v>0</v>
      </c>
    </row>
    <row r="342" spans="18:19" x14ac:dyDescent="0.25">
      <c r="R342">
        <v>3407542.1252529919</v>
      </c>
      <c r="S342">
        <v>0</v>
      </c>
    </row>
    <row r="343" spans="18:19" x14ac:dyDescent="0.25">
      <c r="R343">
        <v>3407567.7877538642</v>
      </c>
      <c r="S343">
        <v>0</v>
      </c>
    </row>
    <row r="344" spans="18:19" x14ac:dyDescent="0.25">
      <c r="R344">
        <v>3407593.4502547365</v>
      </c>
      <c r="S344">
        <v>0</v>
      </c>
    </row>
    <row r="345" spans="18:19" x14ac:dyDescent="0.25">
      <c r="R345">
        <v>3407619.1127556087</v>
      </c>
      <c r="S345">
        <v>0</v>
      </c>
    </row>
    <row r="346" spans="18:19" x14ac:dyDescent="0.25">
      <c r="R346">
        <v>3407644.7752564815</v>
      </c>
      <c r="S346">
        <v>0</v>
      </c>
    </row>
    <row r="347" spans="18:19" x14ac:dyDescent="0.25">
      <c r="R347">
        <v>3407670.4377573538</v>
      </c>
      <c r="S347">
        <v>0</v>
      </c>
    </row>
    <row r="348" spans="18:19" x14ac:dyDescent="0.25">
      <c r="R348">
        <v>3407696.100258226</v>
      </c>
      <c r="S348">
        <v>0</v>
      </c>
    </row>
    <row r="349" spans="18:19" x14ac:dyDescent="0.25">
      <c r="R349">
        <v>3407721.7627590983</v>
      </c>
      <c r="S349">
        <v>0</v>
      </c>
    </row>
    <row r="350" spans="18:19" x14ac:dyDescent="0.25">
      <c r="R350">
        <v>3407747.4252599706</v>
      </c>
      <c r="S350">
        <v>0</v>
      </c>
    </row>
    <row r="351" spans="18:19" x14ac:dyDescent="0.25">
      <c r="R351">
        <v>3407773.0877608433</v>
      </c>
      <c r="S351">
        <v>0</v>
      </c>
    </row>
    <row r="352" spans="18:19" x14ac:dyDescent="0.25">
      <c r="R352">
        <v>3407798.7502617156</v>
      </c>
      <c r="S352">
        <v>0</v>
      </c>
    </row>
    <row r="353" spans="18:19" x14ac:dyDescent="0.25">
      <c r="R353">
        <v>3407824.4127625879</v>
      </c>
      <c r="S353">
        <v>0</v>
      </c>
    </row>
    <row r="354" spans="18:19" x14ac:dyDescent="0.25">
      <c r="R354">
        <v>3407850.0752634602</v>
      </c>
      <c r="S354">
        <v>0</v>
      </c>
    </row>
    <row r="355" spans="18:19" x14ac:dyDescent="0.25">
      <c r="R355">
        <v>3407875.7377643329</v>
      </c>
      <c r="S355">
        <v>0</v>
      </c>
    </row>
    <row r="356" spans="18:19" x14ac:dyDescent="0.25">
      <c r="R356">
        <v>3407901.4002652052</v>
      </c>
      <c r="S356">
        <v>0</v>
      </c>
    </row>
    <row r="357" spans="18:19" x14ac:dyDescent="0.25">
      <c r="R357">
        <v>3407927.0627660775</v>
      </c>
      <c r="S357">
        <v>0</v>
      </c>
    </row>
    <row r="358" spans="18:19" x14ac:dyDescent="0.25">
      <c r="R358">
        <v>3407952.7252669497</v>
      </c>
      <c r="S358">
        <v>0</v>
      </c>
    </row>
    <row r="359" spans="18:19" x14ac:dyDescent="0.25">
      <c r="R359">
        <v>3407978.3877678225</v>
      </c>
      <c r="S359">
        <v>0</v>
      </c>
    </row>
    <row r="360" spans="18:19" x14ac:dyDescent="0.25">
      <c r="R360">
        <v>3408004.0502686948</v>
      </c>
      <c r="S360">
        <v>0</v>
      </c>
    </row>
    <row r="361" spans="18:19" x14ac:dyDescent="0.25">
      <c r="R361">
        <v>3408029.712769567</v>
      </c>
      <c r="S361">
        <v>0</v>
      </c>
    </row>
    <row r="362" spans="18:19" x14ac:dyDescent="0.25">
      <c r="R362">
        <v>3408055.3752704393</v>
      </c>
      <c r="S362">
        <v>0</v>
      </c>
    </row>
    <row r="363" spans="18:19" x14ac:dyDescent="0.25">
      <c r="R363">
        <v>3408081.0377713121</v>
      </c>
      <c r="S363">
        <v>0</v>
      </c>
    </row>
    <row r="364" spans="18:19" x14ac:dyDescent="0.25">
      <c r="R364">
        <v>3408106.7002721843</v>
      </c>
      <c r="S364">
        <v>0</v>
      </c>
    </row>
    <row r="365" spans="18:19" x14ac:dyDescent="0.25">
      <c r="R365">
        <v>3408132.3627730566</v>
      </c>
      <c r="S365">
        <v>0</v>
      </c>
    </row>
    <row r="366" spans="18:19" x14ac:dyDescent="0.25">
      <c r="R366">
        <v>3408158.0252739289</v>
      </c>
      <c r="S366">
        <v>0</v>
      </c>
    </row>
    <row r="367" spans="18:19" x14ac:dyDescent="0.25">
      <c r="R367">
        <v>3408183.6877748012</v>
      </c>
      <c r="S367">
        <v>0</v>
      </c>
    </row>
    <row r="368" spans="18:19" x14ac:dyDescent="0.25">
      <c r="R368">
        <v>3408209.3502756739</v>
      </c>
      <c r="S368">
        <v>0</v>
      </c>
    </row>
    <row r="369" spans="18:19" x14ac:dyDescent="0.25">
      <c r="R369">
        <v>3408235.0127765462</v>
      </c>
      <c r="S369">
        <v>0</v>
      </c>
    </row>
    <row r="370" spans="18:19" x14ac:dyDescent="0.25">
      <c r="R370">
        <v>3408260.6752774185</v>
      </c>
      <c r="S370">
        <v>0</v>
      </c>
    </row>
    <row r="371" spans="18:19" x14ac:dyDescent="0.25">
      <c r="R371">
        <v>3408286.3377782907</v>
      </c>
      <c r="S371">
        <v>0</v>
      </c>
    </row>
    <row r="372" spans="18:19" x14ac:dyDescent="0.25">
      <c r="R372">
        <v>3408312.0002791635</v>
      </c>
      <c r="S372">
        <v>0</v>
      </c>
    </row>
    <row r="373" spans="18:19" x14ac:dyDescent="0.25">
      <c r="R373">
        <v>3408337.6627800358</v>
      </c>
      <c r="S373">
        <v>0</v>
      </c>
    </row>
    <row r="374" spans="18:19" x14ac:dyDescent="0.25">
      <c r="R374">
        <v>3408363.325280908</v>
      </c>
      <c r="S374">
        <v>0</v>
      </c>
    </row>
    <row r="375" spans="18:19" x14ac:dyDescent="0.25">
      <c r="R375">
        <v>3408388.9877817803</v>
      </c>
      <c r="S375">
        <v>0</v>
      </c>
    </row>
    <row r="376" spans="18:19" x14ac:dyDescent="0.25">
      <c r="R376">
        <v>3408414.650282653</v>
      </c>
      <c r="S376">
        <v>0</v>
      </c>
    </row>
    <row r="377" spans="18:19" x14ac:dyDescent="0.25">
      <c r="R377">
        <v>3408440.3127835253</v>
      </c>
      <c r="S377">
        <v>0</v>
      </c>
    </row>
    <row r="378" spans="18:19" x14ac:dyDescent="0.25">
      <c r="R378">
        <v>3408465.9752843976</v>
      </c>
      <c r="S378">
        <v>0</v>
      </c>
    </row>
    <row r="379" spans="18:19" x14ac:dyDescent="0.25">
      <c r="R379">
        <v>3408491.6377852699</v>
      </c>
      <c r="S379">
        <v>0</v>
      </c>
    </row>
    <row r="380" spans="18:19" x14ac:dyDescent="0.25">
      <c r="R380">
        <v>3408517.3002861426</v>
      </c>
      <c r="S380">
        <v>0</v>
      </c>
    </row>
    <row r="381" spans="18:19" x14ac:dyDescent="0.25">
      <c r="R381">
        <v>3408542.9627870149</v>
      </c>
      <c r="S381">
        <v>0</v>
      </c>
    </row>
    <row r="382" spans="18:19" x14ac:dyDescent="0.25">
      <c r="R382">
        <v>3408568.6252878872</v>
      </c>
      <c r="S382">
        <v>0</v>
      </c>
    </row>
    <row r="383" spans="18:19" x14ac:dyDescent="0.25">
      <c r="R383">
        <v>3408594.2877887595</v>
      </c>
      <c r="S383">
        <v>0</v>
      </c>
    </row>
    <row r="384" spans="18:19" x14ac:dyDescent="0.25">
      <c r="R384">
        <v>3408619.9502896317</v>
      </c>
      <c r="S384">
        <v>0</v>
      </c>
    </row>
    <row r="385" spans="18:19" x14ac:dyDescent="0.25">
      <c r="R385">
        <v>3408645.6127905045</v>
      </c>
      <c r="S385">
        <v>0</v>
      </c>
    </row>
    <row r="386" spans="18:19" x14ac:dyDescent="0.25">
      <c r="R386">
        <v>3408671.2752913767</v>
      </c>
      <c r="S386">
        <v>0</v>
      </c>
    </row>
    <row r="387" spans="18:19" x14ac:dyDescent="0.25">
      <c r="R387">
        <v>3408696.937792249</v>
      </c>
      <c r="S387">
        <v>0</v>
      </c>
    </row>
    <row r="388" spans="18:19" x14ac:dyDescent="0.25">
      <c r="R388">
        <v>3408722.6002931213</v>
      </c>
      <c r="S388">
        <v>0</v>
      </c>
    </row>
    <row r="389" spans="18:19" x14ac:dyDescent="0.25">
      <c r="R389">
        <v>3408748.262793994</v>
      </c>
      <c r="S389">
        <v>0</v>
      </c>
    </row>
    <row r="390" spans="18:19" x14ac:dyDescent="0.25">
      <c r="R390">
        <v>3408773.9252948663</v>
      </c>
      <c r="S390">
        <v>0</v>
      </c>
    </row>
    <row r="391" spans="18:19" x14ac:dyDescent="0.25">
      <c r="R391">
        <v>3408799.5877957386</v>
      </c>
      <c r="S391">
        <v>0</v>
      </c>
    </row>
    <row r="392" spans="18:19" x14ac:dyDescent="0.25">
      <c r="R392">
        <v>3408825.2502966109</v>
      </c>
      <c r="S392">
        <v>0</v>
      </c>
    </row>
    <row r="393" spans="18:19" x14ac:dyDescent="0.25">
      <c r="R393">
        <v>3408850.9127974836</v>
      </c>
      <c r="S393">
        <v>0</v>
      </c>
    </row>
    <row r="394" spans="18:19" x14ac:dyDescent="0.25">
      <c r="R394">
        <v>3408876.5752983559</v>
      </c>
      <c r="S394">
        <v>0</v>
      </c>
    </row>
    <row r="395" spans="18:19" x14ac:dyDescent="0.25">
      <c r="R395">
        <v>3408902.2377992282</v>
      </c>
      <c r="S395">
        <v>0</v>
      </c>
    </row>
    <row r="396" spans="18:19" x14ac:dyDescent="0.25">
      <c r="R396">
        <v>3408927.9003001004</v>
      </c>
      <c r="S396">
        <v>0</v>
      </c>
    </row>
    <row r="397" spans="18:19" x14ac:dyDescent="0.25">
      <c r="R397">
        <v>3408953.5628009732</v>
      </c>
      <c r="S397">
        <v>0</v>
      </c>
    </row>
    <row r="398" spans="18:19" x14ac:dyDescent="0.25">
      <c r="R398">
        <v>3408979.2253018455</v>
      </c>
      <c r="S398">
        <v>0</v>
      </c>
    </row>
    <row r="399" spans="18:19" x14ac:dyDescent="0.25">
      <c r="R399">
        <v>3409004.8878027177</v>
      </c>
      <c r="S399">
        <v>0</v>
      </c>
    </row>
    <row r="400" spans="18:19" x14ac:dyDescent="0.25">
      <c r="R400">
        <v>3409030.55030359</v>
      </c>
      <c r="S400">
        <v>0</v>
      </c>
    </row>
    <row r="401" spans="18:19" x14ac:dyDescent="0.25">
      <c r="R401">
        <v>3409056.2128044623</v>
      </c>
      <c r="S401">
        <v>0</v>
      </c>
    </row>
    <row r="402" spans="18:19" x14ac:dyDescent="0.25">
      <c r="R402">
        <v>3409081.875305335</v>
      </c>
      <c r="S402">
        <v>0</v>
      </c>
    </row>
    <row r="403" spans="18:19" x14ac:dyDescent="0.25">
      <c r="R403">
        <v>3409107.5378062073</v>
      </c>
      <c r="S403">
        <v>0</v>
      </c>
    </row>
    <row r="404" spans="18:19" x14ac:dyDescent="0.25">
      <c r="R404">
        <v>3409133.2003070796</v>
      </c>
      <c r="S404">
        <v>0</v>
      </c>
    </row>
    <row r="405" spans="18:19" x14ac:dyDescent="0.25">
      <c r="R405">
        <v>3409158.8628079519</v>
      </c>
      <c r="S405">
        <v>0</v>
      </c>
    </row>
    <row r="406" spans="18:19" x14ac:dyDescent="0.25">
      <c r="R406">
        <v>3409184.5253088246</v>
      </c>
      <c r="S406">
        <v>0</v>
      </c>
    </row>
    <row r="407" spans="18:19" x14ac:dyDescent="0.25">
      <c r="R407">
        <v>3409210.1878096969</v>
      </c>
      <c r="S407">
        <v>0</v>
      </c>
    </row>
    <row r="408" spans="18:19" x14ac:dyDescent="0.25">
      <c r="R408">
        <v>3409235.8503105692</v>
      </c>
      <c r="S408">
        <v>0</v>
      </c>
    </row>
    <row r="409" spans="18:19" x14ac:dyDescent="0.25">
      <c r="R409">
        <v>3409261.5128114414</v>
      </c>
      <c r="S409">
        <v>0</v>
      </c>
    </row>
    <row r="410" spans="18:19" x14ac:dyDescent="0.25">
      <c r="R410">
        <v>3409287.1753123142</v>
      </c>
      <c r="S410">
        <v>0</v>
      </c>
    </row>
    <row r="411" spans="18:19" x14ac:dyDescent="0.25">
      <c r="R411">
        <v>3409312.8378131865</v>
      </c>
      <c r="S411">
        <v>0</v>
      </c>
    </row>
    <row r="412" spans="18:19" x14ac:dyDescent="0.25">
      <c r="R412">
        <v>3409338.5003140587</v>
      </c>
      <c r="S412">
        <v>0</v>
      </c>
    </row>
    <row r="413" spans="18:19" x14ac:dyDescent="0.25">
      <c r="R413">
        <v>3409364.162814931</v>
      </c>
      <c r="S413">
        <v>0</v>
      </c>
    </row>
    <row r="414" spans="18:19" x14ac:dyDescent="0.25">
      <c r="R414">
        <v>3409389.8253158033</v>
      </c>
      <c r="S414">
        <v>0</v>
      </c>
    </row>
    <row r="415" spans="18:19" x14ac:dyDescent="0.25">
      <c r="R415">
        <v>3409415.487816676</v>
      </c>
      <c r="S415">
        <v>0</v>
      </c>
    </row>
    <row r="416" spans="18:19" x14ac:dyDescent="0.25">
      <c r="R416">
        <v>3409441.1503175483</v>
      </c>
      <c r="S416">
        <v>0</v>
      </c>
    </row>
    <row r="417" spans="18:19" x14ac:dyDescent="0.25">
      <c r="R417">
        <v>3409466.8128184206</v>
      </c>
      <c r="S417">
        <v>0</v>
      </c>
    </row>
    <row r="418" spans="18:19" x14ac:dyDescent="0.25">
      <c r="R418">
        <v>3409492.4753192929</v>
      </c>
      <c r="S418">
        <v>0</v>
      </c>
    </row>
    <row r="419" spans="18:19" x14ac:dyDescent="0.25">
      <c r="R419">
        <v>3409518.1378201656</v>
      </c>
      <c r="S419">
        <v>0</v>
      </c>
    </row>
    <row r="420" spans="18:19" x14ac:dyDescent="0.25">
      <c r="R420">
        <v>3409543.8003210379</v>
      </c>
      <c r="S420">
        <v>0</v>
      </c>
    </row>
    <row r="421" spans="18:19" x14ac:dyDescent="0.25">
      <c r="R421">
        <v>3409569.4628219102</v>
      </c>
      <c r="S421">
        <v>0</v>
      </c>
    </row>
    <row r="422" spans="18:19" x14ac:dyDescent="0.25">
      <c r="R422">
        <v>3409595.1253227824</v>
      </c>
      <c r="S422">
        <v>0</v>
      </c>
    </row>
    <row r="423" spans="18:19" x14ac:dyDescent="0.25">
      <c r="R423">
        <v>3409620.7878236552</v>
      </c>
      <c r="S423">
        <v>0</v>
      </c>
    </row>
    <row r="424" spans="18:19" x14ac:dyDescent="0.25">
      <c r="R424">
        <v>3409646.4503245275</v>
      </c>
      <c r="S424">
        <v>0</v>
      </c>
    </row>
    <row r="425" spans="18:19" x14ac:dyDescent="0.25">
      <c r="R425">
        <v>3409672.1128253997</v>
      </c>
      <c r="S425">
        <v>0</v>
      </c>
    </row>
    <row r="426" spans="18:19" x14ac:dyDescent="0.25">
      <c r="R426">
        <v>3409697.775326272</v>
      </c>
      <c r="S426">
        <v>0</v>
      </c>
    </row>
    <row r="427" spans="18:19" x14ac:dyDescent="0.25">
      <c r="R427">
        <v>3409723.4378271447</v>
      </c>
      <c r="S427">
        <v>0</v>
      </c>
    </row>
    <row r="428" spans="18:19" x14ac:dyDescent="0.25">
      <c r="R428">
        <v>3409749.100328017</v>
      </c>
      <c r="S428">
        <v>0</v>
      </c>
    </row>
    <row r="429" spans="18:19" x14ac:dyDescent="0.25">
      <c r="R429">
        <v>3409774.7628288893</v>
      </c>
      <c r="S429">
        <v>0</v>
      </c>
    </row>
    <row r="430" spans="18:19" x14ac:dyDescent="0.25">
      <c r="R430">
        <v>3409800.4253297616</v>
      </c>
      <c r="S430">
        <v>0</v>
      </c>
    </row>
    <row r="431" spans="18:19" x14ac:dyDescent="0.25">
      <c r="R431">
        <v>3409826.0878306339</v>
      </c>
      <c r="S431">
        <v>0</v>
      </c>
    </row>
    <row r="432" spans="18:19" x14ac:dyDescent="0.25">
      <c r="R432">
        <v>3409851.7503315066</v>
      </c>
      <c r="S432">
        <v>0</v>
      </c>
    </row>
    <row r="433" spans="18:19" x14ac:dyDescent="0.25">
      <c r="R433">
        <v>3409877.4128323789</v>
      </c>
      <c r="S433">
        <v>0</v>
      </c>
    </row>
    <row r="434" spans="18:19" x14ac:dyDescent="0.25">
      <c r="R434">
        <v>3409903.0753332512</v>
      </c>
      <c r="S434">
        <v>0</v>
      </c>
    </row>
    <row r="435" spans="18:19" x14ac:dyDescent="0.25">
      <c r="R435">
        <v>3409928.7378341234</v>
      </c>
      <c r="S435">
        <v>0</v>
      </c>
    </row>
    <row r="436" spans="18:19" x14ac:dyDescent="0.25">
      <c r="R436">
        <v>3409954.4003349962</v>
      </c>
      <c r="S436">
        <v>0</v>
      </c>
    </row>
    <row r="437" spans="18:19" x14ac:dyDescent="0.25">
      <c r="R437">
        <v>3409980.0628358684</v>
      </c>
      <c r="S437">
        <v>0</v>
      </c>
    </row>
    <row r="438" spans="18:19" x14ac:dyDescent="0.25">
      <c r="R438">
        <v>3410005.7253367407</v>
      </c>
      <c r="S438">
        <v>0</v>
      </c>
    </row>
    <row r="439" spans="18:19" x14ac:dyDescent="0.25">
      <c r="R439">
        <v>3410031.387837613</v>
      </c>
      <c r="S439">
        <v>0</v>
      </c>
    </row>
    <row r="440" spans="18:19" x14ac:dyDescent="0.25">
      <c r="R440">
        <v>3410057.0503384857</v>
      </c>
      <c r="S440">
        <v>0</v>
      </c>
    </row>
    <row r="441" spans="18:19" x14ac:dyDescent="0.25">
      <c r="R441">
        <v>3410082.712839358</v>
      </c>
      <c r="S441">
        <v>0</v>
      </c>
    </row>
    <row r="442" spans="18:19" x14ac:dyDescent="0.25">
      <c r="R442">
        <v>3410108.3753402303</v>
      </c>
      <c r="S442">
        <v>0</v>
      </c>
    </row>
    <row r="443" spans="18:19" x14ac:dyDescent="0.25">
      <c r="R443">
        <v>3410134.0378411026</v>
      </c>
      <c r="S443">
        <v>0</v>
      </c>
    </row>
    <row r="444" spans="18:19" x14ac:dyDescent="0.25">
      <c r="R444">
        <v>3410159.7003419753</v>
      </c>
      <c r="S444">
        <v>0</v>
      </c>
    </row>
    <row r="445" spans="18:19" x14ac:dyDescent="0.25">
      <c r="R445">
        <v>3410185.3628428476</v>
      </c>
      <c r="S445">
        <v>0</v>
      </c>
    </row>
    <row r="446" spans="18:19" x14ac:dyDescent="0.25">
      <c r="R446">
        <v>3410211.0253437199</v>
      </c>
      <c r="S446">
        <v>0</v>
      </c>
    </row>
    <row r="447" spans="18:19" x14ac:dyDescent="0.25">
      <c r="R447">
        <v>3410236.6878445921</v>
      </c>
      <c r="S447">
        <v>0</v>
      </c>
    </row>
    <row r="448" spans="18:19" x14ac:dyDescent="0.25">
      <c r="R448">
        <v>3410262.3503454644</v>
      </c>
      <c r="S448">
        <v>0</v>
      </c>
    </row>
    <row r="449" spans="18:19" x14ac:dyDescent="0.25">
      <c r="R449">
        <v>3410288.0128463372</v>
      </c>
      <c r="S449">
        <v>0</v>
      </c>
    </row>
    <row r="450" spans="18:19" x14ac:dyDescent="0.25">
      <c r="R450">
        <v>3410313.6753472094</v>
      </c>
      <c r="S450">
        <v>0</v>
      </c>
    </row>
    <row r="451" spans="18:19" x14ac:dyDescent="0.25">
      <c r="R451">
        <v>3410339.3378480817</v>
      </c>
      <c r="S451">
        <v>0</v>
      </c>
    </row>
    <row r="452" spans="18:19" x14ac:dyDescent="0.25">
      <c r="R452">
        <v>3410365.000348954</v>
      </c>
      <c r="S452">
        <v>0</v>
      </c>
    </row>
    <row r="453" spans="18:19" x14ac:dyDescent="0.25">
      <c r="R453">
        <v>3410390.6628498267</v>
      </c>
      <c r="S453">
        <v>0</v>
      </c>
    </row>
    <row r="454" spans="18:19" x14ac:dyDescent="0.25">
      <c r="R454">
        <v>3410416.325350699</v>
      </c>
      <c r="S454">
        <v>0</v>
      </c>
    </row>
    <row r="455" spans="18:19" x14ac:dyDescent="0.25">
      <c r="R455">
        <v>3410441.9878515713</v>
      </c>
      <c r="S455">
        <v>0</v>
      </c>
    </row>
    <row r="456" spans="18:19" x14ac:dyDescent="0.25">
      <c r="R456">
        <v>3410467.6503524436</v>
      </c>
      <c r="S456">
        <v>0</v>
      </c>
    </row>
    <row r="457" spans="18:19" x14ac:dyDescent="0.25">
      <c r="R457">
        <v>3410493.3128533163</v>
      </c>
      <c r="S457">
        <v>0</v>
      </c>
    </row>
    <row r="458" spans="18:19" x14ac:dyDescent="0.25">
      <c r="R458">
        <v>3410518.9753541886</v>
      </c>
      <c r="S458">
        <v>0</v>
      </c>
    </row>
    <row r="459" spans="18:19" x14ac:dyDescent="0.25">
      <c r="R459">
        <v>3410544.6378550609</v>
      </c>
      <c r="S459">
        <v>0</v>
      </c>
    </row>
    <row r="460" spans="18:19" x14ac:dyDescent="0.25">
      <c r="R460">
        <v>3410570.3003559331</v>
      </c>
      <c r="S460">
        <v>0</v>
      </c>
    </row>
    <row r="461" spans="18:19" x14ac:dyDescent="0.25">
      <c r="R461">
        <v>3410595.9628568059</v>
      </c>
      <c r="S461">
        <v>0</v>
      </c>
    </row>
    <row r="462" spans="18:19" x14ac:dyDescent="0.25">
      <c r="R462">
        <v>3410621.6253576782</v>
      </c>
      <c r="S462">
        <v>0</v>
      </c>
    </row>
    <row r="463" spans="18:19" x14ac:dyDescent="0.25">
      <c r="R463">
        <v>3410647.2878585504</v>
      </c>
      <c r="S463">
        <v>0</v>
      </c>
    </row>
    <row r="464" spans="18:19" x14ac:dyDescent="0.25">
      <c r="R464">
        <v>3410672.9503594227</v>
      </c>
      <c r="S464">
        <v>0</v>
      </c>
    </row>
    <row r="465" spans="18:19" x14ac:dyDescent="0.25">
      <c r="R465">
        <v>3410698.612860295</v>
      </c>
      <c r="S465">
        <v>0</v>
      </c>
    </row>
    <row r="466" spans="18:19" x14ac:dyDescent="0.25">
      <c r="R466">
        <v>3410724.2753611677</v>
      </c>
      <c r="S466">
        <v>0</v>
      </c>
    </row>
    <row r="467" spans="18:19" x14ac:dyDescent="0.25">
      <c r="R467">
        <v>3410749.93786204</v>
      </c>
      <c r="S467">
        <v>0</v>
      </c>
    </row>
    <row r="468" spans="18:19" x14ac:dyDescent="0.25">
      <c r="R468">
        <v>3410775.6003629123</v>
      </c>
      <c r="S468">
        <v>0</v>
      </c>
    </row>
    <row r="469" spans="18:19" x14ac:dyDescent="0.25">
      <c r="R469">
        <v>3410801.2628637846</v>
      </c>
      <c r="S469">
        <v>0</v>
      </c>
    </row>
    <row r="470" spans="18:19" x14ac:dyDescent="0.25">
      <c r="R470">
        <v>3410826.9253646573</v>
      </c>
      <c r="S470">
        <v>0</v>
      </c>
    </row>
    <row r="471" spans="18:19" x14ac:dyDescent="0.25">
      <c r="R471">
        <v>3410852.5878655296</v>
      </c>
      <c r="S471">
        <v>0</v>
      </c>
    </row>
    <row r="472" spans="18:19" x14ac:dyDescent="0.25">
      <c r="R472">
        <v>3410878.2503664019</v>
      </c>
      <c r="S472">
        <v>0</v>
      </c>
    </row>
    <row r="473" spans="18:19" x14ac:dyDescent="0.25">
      <c r="R473">
        <v>3410903.9128672741</v>
      </c>
      <c r="S473">
        <v>0</v>
      </c>
    </row>
    <row r="474" spans="18:19" x14ac:dyDescent="0.25">
      <c r="R474">
        <v>3410929.5753681469</v>
      </c>
      <c r="S474">
        <v>0</v>
      </c>
    </row>
    <row r="475" spans="18:19" x14ac:dyDescent="0.25">
      <c r="R475">
        <v>3410955.2378690192</v>
      </c>
      <c r="S475">
        <v>0</v>
      </c>
    </row>
    <row r="476" spans="18:19" x14ac:dyDescent="0.25">
      <c r="R476">
        <v>3410980.9003698914</v>
      </c>
      <c r="S476">
        <v>0</v>
      </c>
    </row>
    <row r="477" spans="18:19" x14ac:dyDescent="0.25">
      <c r="R477">
        <v>3411006.5628707637</v>
      </c>
      <c r="S477">
        <v>0</v>
      </c>
    </row>
    <row r="478" spans="18:19" x14ac:dyDescent="0.25">
      <c r="R478">
        <v>3411032.225371636</v>
      </c>
      <c r="S478">
        <v>0</v>
      </c>
    </row>
    <row r="479" spans="18:19" x14ac:dyDescent="0.25">
      <c r="R479">
        <v>3411057.8878725087</v>
      </c>
      <c r="S479">
        <v>0</v>
      </c>
    </row>
    <row r="480" spans="18:19" x14ac:dyDescent="0.25">
      <c r="R480">
        <v>3411083.550373381</v>
      </c>
      <c r="S480">
        <v>0</v>
      </c>
    </row>
    <row r="481" spans="18:19" x14ac:dyDescent="0.25">
      <c r="R481">
        <v>3411109.2128742533</v>
      </c>
      <c r="S481">
        <v>0</v>
      </c>
    </row>
    <row r="482" spans="18:19" x14ac:dyDescent="0.25">
      <c r="R482">
        <v>3411134.8753751256</v>
      </c>
      <c r="S482">
        <v>0</v>
      </c>
    </row>
    <row r="483" spans="18:19" x14ac:dyDescent="0.25">
      <c r="R483">
        <v>3411160.5378759983</v>
      </c>
      <c r="S483">
        <v>0</v>
      </c>
    </row>
    <row r="484" spans="18:19" x14ac:dyDescent="0.25">
      <c r="R484">
        <v>3411186.2003768706</v>
      </c>
      <c r="S484">
        <v>0</v>
      </c>
    </row>
    <row r="485" spans="18:19" x14ac:dyDescent="0.25">
      <c r="R485">
        <v>3411211.8628777429</v>
      </c>
      <c r="S485">
        <v>0</v>
      </c>
    </row>
    <row r="486" spans="18:19" x14ac:dyDescent="0.25">
      <c r="R486">
        <v>3411237.5253786151</v>
      </c>
      <c r="S486">
        <v>0</v>
      </c>
    </row>
    <row r="487" spans="18:19" x14ac:dyDescent="0.25">
      <c r="R487">
        <v>3411263.1878794879</v>
      </c>
      <c r="S487">
        <v>0</v>
      </c>
    </row>
    <row r="488" spans="18:19" x14ac:dyDescent="0.25">
      <c r="R488">
        <v>3411288.8503803601</v>
      </c>
      <c r="S488">
        <v>0</v>
      </c>
    </row>
    <row r="489" spans="18:19" x14ac:dyDescent="0.25">
      <c r="R489">
        <v>3411314.5128812324</v>
      </c>
      <c r="S489">
        <v>0</v>
      </c>
    </row>
    <row r="490" spans="18:19" x14ac:dyDescent="0.25">
      <c r="R490">
        <v>3411340.1753821047</v>
      </c>
      <c r="S490">
        <v>0</v>
      </c>
    </row>
    <row r="491" spans="18:19" x14ac:dyDescent="0.25">
      <c r="R491">
        <v>3411365.8378829774</v>
      </c>
      <c r="S491">
        <v>0</v>
      </c>
    </row>
    <row r="492" spans="18:19" x14ac:dyDescent="0.25">
      <c r="R492">
        <v>3411391.5003838497</v>
      </c>
      <c r="S492">
        <v>0</v>
      </c>
    </row>
    <row r="493" spans="18:19" x14ac:dyDescent="0.25">
      <c r="R493">
        <v>3411417.162884722</v>
      </c>
      <c r="S493">
        <v>0</v>
      </c>
    </row>
    <row r="494" spans="18:19" x14ac:dyDescent="0.25">
      <c r="R494">
        <v>3411442.8253855943</v>
      </c>
      <c r="S494">
        <v>0</v>
      </c>
    </row>
    <row r="495" spans="18:19" x14ac:dyDescent="0.25">
      <c r="R495">
        <v>3411468.4878864666</v>
      </c>
      <c r="S495">
        <v>0</v>
      </c>
    </row>
    <row r="496" spans="18:19" x14ac:dyDescent="0.25">
      <c r="R496">
        <v>3411494.1503873393</v>
      </c>
      <c r="S496">
        <v>0</v>
      </c>
    </row>
    <row r="497" spans="18:19" x14ac:dyDescent="0.25">
      <c r="R497">
        <v>3411519.8128882116</v>
      </c>
      <c r="S497">
        <v>0</v>
      </c>
    </row>
    <row r="498" spans="18:19" x14ac:dyDescent="0.25">
      <c r="R498">
        <v>3411545.4753890838</v>
      </c>
      <c r="S498">
        <v>0</v>
      </c>
    </row>
    <row r="499" spans="18:19" x14ac:dyDescent="0.25">
      <c r="R499">
        <v>3411571.1378899561</v>
      </c>
      <c r="S499">
        <v>0</v>
      </c>
    </row>
    <row r="500" spans="18:19" x14ac:dyDescent="0.25">
      <c r="R500">
        <v>3411596.8003908289</v>
      </c>
      <c r="S500">
        <v>0</v>
      </c>
    </row>
    <row r="501" spans="18:19" x14ac:dyDescent="0.25">
      <c r="R501">
        <v>3411622.4628917011</v>
      </c>
      <c r="S501">
        <v>0</v>
      </c>
    </row>
    <row r="502" spans="18:19" x14ac:dyDescent="0.25">
      <c r="R502">
        <v>3411648.1253925734</v>
      </c>
      <c r="S502">
        <v>0</v>
      </c>
    </row>
    <row r="503" spans="18:19" x14ac:dyDescent="0.25">
      <c r="R503">
        <v>3411673.7878934457</v>
      </c>
      <c r="S503">
        <v>0</v>
      </c>
    </row>
    <row r="504" spans="18:19" x14ac:dyDescent="0.25">
      <c r="R504">
        <v>3411699.4503943184</v>
      </c>
      <c r="S504">
        <v>0</v>
      </c>
    </row>
    <row r="505" spans="18:19" x14ac:dyDescent="0.25">
      <c r="R505">
        <v>3411725.1128951907</v>
      </c>
      <c r="S505">
        <v>0</v>
      </c>
    </row>
    <row r="506" spans="18:19" x14ac:dyDescent="0.25">
      <c r="R506">
        <v>3411750.775396063</v>
      </c>
      <c r="S506">
        <v>0</v>
      </c>
    </row>
    <row r="507" spans="18:19" x14ac:dyDescent="0.25">
      <c r="R507">
        <v>3411776.4378969353</v>
      </c>
      <c r="S507">
        <v>0</v>
      </c>
    </row>
    <row r="508" spans="18:19" x14ac:dyDescent="0.25">
      <c r="R508">
        <v>3411802.100397808</v>
      </c>
      <c r="S508">
        <v>0</v>
      </c>
    </row>
    <row r="509" spans="18:19" x14ac:dyDescent="0.25">
      <c r="R509">
        <v>3411827.7628986803</v>
      </c>
      <c r="S509">
        <v>0</v>
      </c>
    </row>
    <row r="510" spans="18:19" x14ac:dyDescent="0.25">
      <c r="R510">
        <v>3411853.4253995526</v>
      </c>
      <c r="S510">
        <v>0</v>
      </c>
    </row>
    <row r="511" spans="18:19" x14ac:dyDescent="0.25">
      <c r="R511">
        <v>3411879.0879004248</v>
      </c>
      <c r="S511">
        <v>0</v>
      </c>
    </row>
    <row r="512" spans="18:19" x14ac:dyDescent="0.25">
      <c r="R512">
        <v>3411904.7504012971</v>
      </c>
      <c r="S512">
        <v>0</v>
      </c>
    </row>
    <row r="513" spans="18:19" x14ac:dyDescent="0.25">
      <c r="R513">
        <v>3411930.4129021699</v>
      </c>
      <c r="S513">
        <v>0</v>
      </c>
    </row>
    <row r="514" spans="18:19" x14ac:dyDescent="0.25">
      <c r="R514">
        <v>3411956.0754030421</v>
      </c>
      <c r="S514">
        <v>0</v>
      </c>
    </row>
    <row r="515" spans="18:19" x14ac:dyDescent="0.25">
      <c r="R515">
        <v>3411981.7379039144</v>
      </c>
      <c r="S515">
        <v>0</v>
      </c>
    </row>
    <row r="516" spans="18:19" x14ac:dyDescent="0.25">
      <c r="R516">
        <v>3412007.4004047867</v>
      </c>
      <c r="S516">
        <v>0</v>
      </c>
    </row>
    <row r="517" spans="18:19" x14ac:dyDescent="0.25">
      <c r="R517">
        <v>3412033.0629056594</v>
      </c>
      <c r="S517">
        <v>0</v>
      </c>
    </row>
    <row r="518" spans="18:19" x14ac:dyDescent="0.25">
      <c r="R518">
        <v>3412058.7254065317</v>
      </c>
      <c r="S518">
        <v>0</v>
      </c>
    </row>
    <row r="519" spans="18:19" x14ac:dyDescent="0.25">
      <c r="R519">
        <v>3412084.387907404</v>
      </c>
      <c r="S519">
        <v>0</v>
      </c>
    </row>
    <row r="520" spans="18:19" x14ac:dyDescent="0.25">
      <c r="R520">
        <v>3412110.0504082763</v>
      </c>
      <c r="S520">
        <v>0</v>
      </c>
    </row>
    <row r="521" spans="18:19" x14ac:dyDescent="0.25">
      <c r="R521">
        <v>3412135.712909149</v>
      </c>
      <c r="S521">
        <v>0</v>
      </c>
    </row>
    <row r="522" spans="18:19" x14ac:dyDescent="0.25">
      <c r="R522">
        <v>3412161.3754100213</v>
      </c>
      <c r="S522">
        <v>0</v>
      </c>
    </row>
    <row r="523" spans="18:19" x14ac:dyDescent="0.25">
      <c r="R523">
        <v>3412187.0379108936</v>
      </c>
      <c r="S523">
        <v>0</v>
      </c>
    </row>
    <row r="524" spans="18:19" x14ac:dyDescent="0.25">
      <c r="R524">
        <v>3412212.7004117658</v>
      </c>
      <c r="S524">
        <v>0</v>
      </c>
    </row>
    <row r="525" spans="18:19" x14ac:dyDescent="0.25">
      <c r="R525">
        <v>3412238.3629126386</v>
      </c>
      <c r="S525">
        <v>0</v>
      </c>
    </row>
    <row r="526" spans="18:19" x14ac:dyDescent="0.25">
      <c r="R526">
        <v>3412264.0254135109</v>
      </c>
      <c r="S526">
        <v>0</v>
      </c>
    </row>
    <row r="527" spans="18:19" x14ac:dyDescent="0.25">
      <c r="R527">
        <v>3412289.6879143831</v>
      </c>
      <c r="S527">
        <v>0</v>
      </c>
    </row>
    <row r="528" spans="18:19" x14ac:dyDescent="0.25">
      <c r="R528">
        <v>3412315.3504152554</v>
      </c>
      <c r="S528">
        <v>0</v>
      </c>
    </row>
    <row r="529" spans="18:19" x14ac:dyDescent="0.25">
      <c r="R529">
        <v>3412341.0129161277</v>
      </c>
      <c r="S529">
        <v>0</v>
      </c>
    </row>
    <row r="530" spans="18:19" x14ac:dyDescent="0.25">
      <c r="R530">
        <v>3412366.6754170004</v>
      </c>
      <c r="S530">
        <v>0</v>
      </c>
    </row>
    <row r="531" spans="18:19" x14ac:dyDescent="0.25">
      <c r="R531">
        <v>3412392.3379178727</v>
      </c>
      <c r="S531">
        <v>0</v>
      </c>
    </row>
    <row r="532" spans="18:19" x14ac:dyDescent="0.25">
      <c r="R532">
        <v>3412418.000418745</v>
      </c>
      <c r="S532">
        <v>0</v>
      </c>
    </row>
    <row r="533" spans="18:19" x14ac:dyDescent="0.25">
      <c r="R533">
        <v>3412443.6629196173</v>
      </c>
      <c r="S533">
        <v>0</v>
      </c>
    </row>
    <row r="534" spans="18:19" x14ac:dyDescent="0.25">
      <c r="R534">
        <v>3412469.32542049</v>
      </c>
      <c r="S534">
        <v>0</v>
      </c>
    </row>
    <row r="535" spans="18:19" x14ac:dyDescent="0.25">
      <c r="R535">
        <v>3412494.9879213623</v>
      </c>
      <c r="S535">
        <v>0</v>
      </c>
    </row>
    <row r="536" spans="18:19" x14ac:dyDescent="0.25">
      <c r="R536">
        <v>3412520.6504222346</v>
      </c>
      <c r="S536">
        <v>0</v>
      </c>
    </row>
    <row r="537" spans="18:19" x14ac:dyDescent="0.25">
      <c r="R537">
        <v>3412546.3129231068</v>
      </c>
      <c r="S537">
        <v>0</v>
      </c>
    </row>
    <row r="538" spans="18:19" x14ac:dyDescent="0.25">
      <c r="R538">
        <v>3412571.9754239796</v>
      </c>
      <c r="S538">
        <v>0</v>
      </c>
    </row>
    <row r="539" spans="18:19" x14ac:dyDescent="0.25">
      <c r="R539">
        <v>3412597.6379248518</v>
      </c>
      <c r="S539">
        <v>0</v>
      </c>
    </row>
    <row r="540" spans="18:19" x14ac:dyDescent="0.25">
      <c r="R540">
        <v>3412623.3004257241</v>
      </c>
      <c r="S540">
        <v>0</v>
      </c>
    </row>
    <row r="541" spans="18:19" x14ac:dyDescent="0.25">
      <c r="R541">
        <v>3412648.9629265964</v>
      </c>
      <c r="S541">
        <v>0</v>
      </c>
    </row>
    <row r="542" spans="18:19" x14ac:dyDescent="0.25">
      <c r="R542">
        <v>3412674.6254274687</v>
      </c>
      <c r="S542">
        <v>0</v>
      </c>
    </row>
    <row r="543" spans="18:19" x14ac:dyDescent="0.25">
      <c r="R543">
        <v>3412700.2879283414</v>
      </c>
      <c r="S543">
        <v>0</v>
      </c>
    </row>
    <row r="544" spans="18:19" x14ac:dyDescent="0.25">
      <c r="R544">
        <v>3412725.9504292137</v>
      </c>
      <c r="S544">
        <v>0</v>
      </c>
    </row>
    <row r="545" spans="18:19" x14ac:dyDescent="0.25">
      <c r="R545">
        <v>3412751.612930086</v>
      </c>
      <c r="S545">
        <v>0</v>
      </c>
    </row>
    <row r="546" spans="18:19" x14ac:dyDescent="0.25">
      <c r="R546">
        <v>3412777.2754309583</v>
      </c>
      <c r="S546">
        <v>0</v>
      </c>
    </row>
    <row r="547" spans="18:19" x14ac:dyDescent="0.25">
      <c r="R547">
        <v>3412802.937931831</v>
      </c>
      <c r="S547">
        <v>0</v>
      </c>
    </row>
    <row r="548" spans="18:19" x14ac:dyDescent="0.25">
      <c r="R548">
        <v>3412828.6004327033</v>
      </c>
      <c r="S548">
        <v>0</v>
      </c>
    </row>
    <row r="549" spans="18:19" x14ac:dyDescent="0.25">
      <c r="R549">
        <v>3412854.2629335755</v>
      </c>
      <c r="S549">
        <v>0</v>
      </c>
    </row>
    <row r="550" spans="18:19" x14ac:dyDescent="0.25">
      <c r="R550">
        <v>3412879.9254344478</v>
      </c>
      <c r="S550">
        <v>0</v>
      </c>
    </row>
    <row r="551" spans="18:19" x14ac:dyDescent="0.25">
      <c r="R551">
        <v>3412905.5879353206</v>
      </c>
      <c r="S551">
        <v>0</v>
      </c>
    </row>
    <row r="552" spans="18:19" x14ac:dyDescent="0.25">
      <c r="R552">
        <v>3412931.2504361928</v>
      </c>
      <c r="S552">
        <v>0</v>
      </c>
    </row>
    <row r="553" spans="18:19" x14ac:dyDescent="0.25">
      <c r="R553">
        <v>3412956.9129370651</v>
      </c>
      <c r="S553">
        <v>0</v>
      </c>
    </row>
    <row r="554" spans="18:19" x14ac:dyDescent="0.25">
      <c r="R554">
        <v>3412982.5754379374</v>
      </c>
      <c r="S554">
        <v>0</v>
      </c>
    </row>
    <row r="555" spans="18:19" x14ac:dyDescent="0.25">
      <c r="R555">
        <v>3413008.2379388101</v>
      </c>
      <c r="S555">
        <v>0</v>
      </c>
    </row>
    <row r="556" spans="18:19" x14ac:dyDescent="0.25">
      <c r="R556">
        <v>3413033.9004396824</v>
      </c>
      <c r="S556">
        <v>0</v>
      </c>
    </row>
    <row r="557" spans="18:19" x14ac:dyDescent="0.25">
      <c r="R557">
        <v>3413059.5629405547</v>
      </c>
      <c r="S557">
        <v>0</v>
      </c>
    </row>
    <row r="558" spans="18:19" x14ac:dyDescent="0.25">
      <c r="R558">
        <v>3413085.225441427</v>
      </c>
      <c r="S558">
        <v>0</v>
      </c>
    </row>
    <row r="559" spans="18:19" x14ac:dyDescent="0.25">
      <c r="R559">
        <v>3413110.8879422992</v>
      </c>
      <c r="S559">
        <v>0</v>
      </c>
    </row>
    <row r="560" spans="18:19" x14ac:dyDescent="0.25">
      <c r="R560">
        <v>3413136.550443172</v>
      </c>
      <c r="S560">
        <v>0</v>
      </c>
    </row>
    <row r="561" spans="18:19" x14ac:dyDescent="0.25">
      <c r="R561">
        <v>3413162.2129440443</v>
      </c>
      <c r="S561">
        <v>0</v>
      </c>
    </row>
    <row r="562" spans="18:19" x14ac:dyDescent="0.25">
      <c r="R562">
        <v>3413187.8754449165</v>
      </c>
      <c r="S562">
        <v>0</v>
      </c>
    </row>
    <row r="563" spans="18:19" x14ac:dyDescent="0.25">
      <c r="R563">
        <v>3413213.5379457888</v>
      </c>
      <c r="S563">
        <v>0</v>
      </c>
    </row>
    <row r="564" spans="18:19" x14ac:dyDescent="0.25">
      <c r="R564">
        <v>3413239.2004466616</v>
      </c>
      <c r="S564">
        <v>0</v>
      </c>
    </row>
    <row r="565" spans="18:19" x14ac:dyDescent="0.25">
      <c r="R565">
        <v>3413264.8629475338</v>
      </c>
      <c r="S565">
        <v>0</v>
      </c>
    </row>
    <row r="566" spans="18:19" x14ac:dyDescent="0.25">
      <c r="R566">
        <v>3413290.5254484061</v>
      </c>
      <c r="S566">
        <v>0</v>
      </c>
    </row>
    <row r="567" spans="18:19" x14ac:dyDescent="0.25">
      <c r="R567">
        <v>3413316.1879492784</v>
      </c>
      <c r="S567">
        <v>0</v>
      </c>
    </row>
    <row r="568" spans="18:19" x14ac:dyDescent="0.25">
      <c r="R568">
        <v>3413341.8504501511</v>
      </c>
      <c r="S568">
        <v>0</v>
      </c>
    </row>
    <row r="569" spans="18:19" x14ac:dyDescent="0.25">
      <c r="R569">
        <v>3413367.5129510234</v>
      </c>
      <c r="S569">
        <v>0</v>
      </c>
    </row>
    <row r="570" spans="18:19" x14ac:dyDescent="0.25">
      <c r="R570">
        <v>3413393.1754518957</v>
      </c>
      <c r="S570">
        <v>0</v>
      </c>
    </row>
    <row r="571" spans="18:19" x14ac:dyDescent="0.25">
      <c r="R571">
        <v>3413418.837952768</v>
      </c>
      <c r="S571">
        <v>0</v>
      </c>
    </row>
    <row r="572" spans="18:19" x14ac:dyDescent="0.25">
      <c r="R572">
        <v>3413444.5004536407</v>
      </c>
      <c r="S572">
        <v>0</v>
      </c>
    </row>
    <row r="573" spans="18:19" x14ac:dyDescent="0.25">
      <c r="R573">
        <v>3413470.162954513</v>
      </c>
      <c r="S573">
        <v>0</v>
      </c>
    </row>
    <row r="574" spans="18:19" x14ac:dyDescent="0.25">
      <c r="R574">
        <v>3413495.8254553853</v>
      </c>
      <c r="S574">
        <v>0</v>
      </c>
    </row>
    <row r="575" spans="18:19" x14ac:dyDescent="0.25">
      <c r="R575">
        <v>3413521.4879562575</v>
      </c>
      <c r="S575">
        <v>0</v>
      </c>
    </row>
    <row r="576" spans="18:19" x14ac:dyDescent="0.25">
      <c r="R576">
        <v>3413547.1504571298</v>
      </c>
      <c r="S576">
        <v>0</v>
      </c>
    </row>
    <row r="577" spans="18:19" x14ac:dyDescent="0.25">
      <c r="R577">
        <v>3413572.8129580026</v>
      </c>
      <c r="S577">
        <v>0</v>
      </c>
    </row>
    <row r="578" spans="18:19" x14ac:dyDescent="0.25">
      <c r="R578">
        <v>3413598.4754588748</v>
      </c>
      <c r="S578">
        <v>0</v>
      </c>
    </row>
    <row r="579" spans="18:19" x14ac:dyDescent="0.25">
      <c r="R579">
        <v>3413624.1379597471</v>
      </c>
      <c r="S579">
        <v>0</v>
      </c>
    </row>
    <row r="580" spans="18:19" x14ac:dyDescent="0.25">
      <c r="R580">
        <v>3413649.8004606194</v>
      </c>
      <c r="S580">
        <v>0</v>
      </c>
    </row>
    <row r="581" spans="18:19" x14ac:dyDescent="0.25">
      <c r="R581">
        <v>3413675.4629614921</v>
      </c>
      <c r="S581">
        <v>0</v>
      </c>
    </row>
    <row r="582" spans="18:19" x14ac:dyDescent="0.25">
      <c r="R582">
        <v>3413701.1254623644</v>
      </c>
      <c r="S582">
        <v>0</v>
      </c>
    </row>
    <row r="583" spans="18:19" x14ac:dyDescent="0.25">
      <c r="R583">
        <v>3413726.7879632367</v>
      </c>
      <c r="S583">
        <v>0</v>
      </c>
    </row>
    <row r="584" spans="18:19" x14ac:dyDescent="0.25">
      <c r="R584">
        <v>3413752.450464109</v>
      </c>
      <c r="S584">
        <v>0</v>
      </c>
    </row>
    <row r="585" spans="18:19" x14ac:dyDescent="0.25">
      <c r="R585">
        <v>3413778.1129649817</v>
      </c>
      <c r="S585">
        <v>0</v>
      </c>
    </row>
    <row r="586" spans="18:19" x14ac:dyDescent="0.25">
      <c r="R586">
        <v>3413803.775465854</v>
      </c>
      <c r="S586">
        <v>0</v>
      </c>
    </row>
    <row r="587" spans="18:19" x14ac:dyDescent="0.25">
      <c r="R587">
        <v>3413829.4379667263</v>
      </c>
      <c r="S587">
        <v>0</v>
      </c>
    </row>
    <row r="588" spans="18:19" x14ac:dyDescent="0.25">
      <c r="R588">
        <v>3413855.1004675985</v>
      </c>
      <c r="S588">
        <v>0</v>
      </c>
    </row>
    <row r="589" spans="18:19" x14ac:dyDescent="0.25">
      <c r="R589">
        <v>3413880.7629684713</v>
      </c>
      <c r="S589">
        <v>0</v>
      </c>
    </row>
    <row r="590" spans="18:19" x14ac:dyDescent="0.25">
      <c r="R590">
        <v>3413906.4254693436</v>
      </c>
      <c r="S590">
        <v>0</v>
      </c>
    </row>
    <row r="591" spans="18:19" x14ac:dyDescent="0.25">
      <c r="R591">
        <v>3413932.0879702158</v>
      </c>
      <c r="S591">
        <v>0</v>
      </c>
    </row>
    <row r="592" spans="18:19" x14ac:dyDescent="0.25">
      <c r="R592">
        <v>3413957.7504710881</v>
      </c>
      <c r="S592">
        <v>0</v>
      </c>
    </row>
    <row r="593" spans="18:19" x14ac:dyDescent="0.25">
      <c r="R593">
        <v>3413983.4129719604</v>
      </c>
      <c r="S593">
        <v>0</v>
      </c>
    </row>
    <row r="594" spans="18:19" x14ac:dyDescent="0.25">
      <c r="R594">
        <v>3414009.0754728331</v>
      </c>
      <c r="S594">
        <v>0</v>
      </c>
    </row>
    <row r="595" spans="18:19" x14ac:dyDescent="0.25">
      <c r="R595">
        <v>3414034.7379737054</v>
      </c>
      <c r="S595">
        <v>0</v>
      </c>
    </row>
    <row r="596" spans="18:19" x14ac:dyDescent="0.25">
      <c r="R596">
        <v>3414060.4004745777</v>
      </c>
      <c r="S596">
        <v>0</v>
      </c>
    </row>
    <row r="597" spans="18:19" x14ac:dyDescent="0.25">
      <c r="R597">
        <v>3414086.06297545</v>
      </c>
      <c r="S597">
        <v>0</v>
      </c>
    </row>
    <row r="598" spans="18:19" x14ac:dyDescent="0.25">
      <c r="R598">
        <v>3414111.7254763227</v>
      </c>
      <c r="S598">
        <v>0</v>
      </c>
    </row>
    <row r="599" spans="18:19" x14ac:dyDescent="0.25">
      <c r="R599">
        <v>3414137.387977195</v>
      </c>
      <c r="S599">
        <v>0</v>
      </c>
    </row>
    <row r="600" spans="18:19" x14ac:dyDescent="0.25">
      <c r="R600">
        <v>3414163.0504780672</v>
      </c>
      <c r="S600">
        <v>0</v>
      </c>
    </row>
    <row r="601" spans="18:19" x14ac:dyDescent="0.25">
      <c r="R601">
        <v>3414188.7129789395</v>
      </c>
      <c r="S601">
        <v>0</v>
      </c>
    </row>
    <row r="602" spans="18:19" x14ac:dyDescent="0.25">
      <c r="R602">
        <v>3414214.3754798123</v>
      </c>
      <c r="S602">
        <v>0</v>
      </c>
    </row>
    <row r="603" spans="18:19" x14ac:dyDescent="0.25">
      <c r="R603">
        <v>3414240.0379806845</v>
      </c>
      <c r="S603">
        <v>0</v>
      </c>
    </row>
    <row r="604" spans="18:19" x14ac:dyDescent="0.25">
      <c r="R604">
        <v>3414265.7004815568</v>
      </c>
      <c r="S604">
        <v>0</v>
      </c>
    </row>
    <row r="605" spans="18:19" x14ac:dyDescent="0.25">
      <c r="R605">
        <v>3414291.3629824291</v>
      </c>
      <c r="S605">
        <v>0</v>
      </c>
    </row>
    <row r="606" spans="18:19" x14ac:dyDescent="0.25">
      <c r="R606">
        <v>3414317.0254833014</v>
      </c>
      <c r="S606">
        <v>0</v>
      </c>
    </row>
    <row r="607" spans="18:19" x14ac:dyDescent="0.25">
      <c r="R607">
        <v>3414342.6879841741</v>
      </c>
      <c r="S607">
        <v>0</v>
      </c>
    </row>
    <row r="608" spans="18:19" x14ac:dyDescent="0.25">
      <c r="R608">
        <v>3414368.3504850464</v>
      </c>
      <c r="S608">
        <v>0</v>
      </c>
    </row>
    <row r="609" spans="18:19" x14ac:dyDescent="0.25">
      <c r="R609">
        <v>3414394.0129859187</v>
      </c>
      <c r="S609">
        <v>0</v>
      </c>
    </row>
    <row r="610" spans="18:19" x14ac:dyDescent="0.25">
      <c r="R610">
        <v>3414419.6754867909</v>
      </c>
      <c r="S610">
        <v>0</v>
      </c>
    </row>
    <row r="611" spans="18:19" x14ac:dyDescent="0.25">
      <c r="R611">
        <v>3414445.3379876637</v>
      </c>
      <c r="S611">
        <v>0</v>
      </c>
    </row>
    <row r="612" spans="18:19" x14ac:dyDescent="0.25">
      <c r="R612">
        <v>3414471.000488536</v>
      </c>
      <c r="S612">
        <v>0</v>
      </c>
    </row>
    <row r="613" spans="18:19" x14ac:dyDescent="0.25">
      <c r="R613">
        <v>3414496.6629894082</v>
      </c>
      <c r="S613">
        <v>0</v>
      </c>
    </row>
    <row r="614" spans="18:19" x14ac:dyDescent="0.25">
      <c r="R614">
        <v>3414522.3254902805</v>
      </c>
      <c r="S614">
        <v>0</v>
      </c>
    </row>
    <row r="615" spans="18:19" x14ac:dyDescent="0.25">
      <c r="R615">
        <v>3414547.9879911533</v>
      </c>
      <c r="S615">
        <v>0</v>
      </c>
    </row>
    <row r="616" spans="18:19" x14ac:dyDescent="0.25">
      <c r="R616">
        <v>3414573.6504920255</v>
      </c>
      <c r="S616">
        <v>0</v>
      </c>
    </row>
    <row r="617" spans="18:19" x14ac:dyDescent="0.25">
      <c r="R617">
        <v>3414599.3129928978</v>
      </c>
      <c r="S617">
        <v>0</v>
      </c>
    </row>
    <row r="618" spans="18:19" x14ac:dyDescent="0.25">
      <c r="R618">
        <v>3414624.9754937701</v>
      </c>
      <c r="S618">
        <v>0</v>
      </c>
    </row>
    <row r="619" spans="18:19" x14ac:dyDescent="0.25">
      <c r="R619">
        <v>3414650.6379946428</v>
      </c>
      <c r="S619">
        <v>0</v>
      </c>
    </row>
    <row r="620" spans="18:19" x14ac:dyDescent="0.25">
      <c r="R620">
        <v>3414676.3004955151</v>
      </c>
      <c r="S620">
        <v>0</v>
      </c>
    </row>
    <row r="621" spans="18:19" x14ac:dyDescent="0.25">
      <c r="R621">
        <v>3414701.9629963874</v>
      </c>
      <c r="S621">
        <v>0</v>
      </c>
    </row>
    <row r="622" spans="18:19" x14ac:dyDescent="0.25">
      <c r="R622">
        <v>3414727.6254972597</v>
      </c>
      <c r="S622">
        <v>0</v>
      </c>
    </row>
    <row r="623" spans="18:19" x14ac:dyDescent="0.25">
      <c r="R623">
        <v>3414753.2879981319</v>
      </c>
      <c r="S623">
        <v>0</v>
      </c>
    </row>
    <row r="624" spans="18:19" x14ac:dyDescent="0.25">
      <c r="R624">
        <v>3414778.9504990047</v>
      </c>
      <c r="S624">
        <v>0</v>
      </c>
    </row>
    <row r="625" spans="18:19" x14ac:dyDescent="0.25">
      <c r="R625">
        <v>3414804.612999877</v>
      </c>
      <c r="S625">
        <v>0</v>
      </c>
    </row>
    <row r="626" spans="18:19" x14ac:dyDescent="0.25">
      <c r="R626">
        <v>3414830.2755007492</v>
      </c>
      <c r="S626">
        <v>0</v>
      </c>
    </row>
    <row r="627" spans="18:19" x14ac:dyDescent="0.25">
      <c r="R627">
        <v>3414855.9380016215</v>
      </c>
      <c r="S627">
        <v>0</v>
      </c>
    </row>
    <row r="628" spans="18:19" x14ac:dyDescent="0.25">
      <c r="R628">
        <v>3414881.6005024943</v>
      </c>
      <c r="S628">
        <v>0</v>
      </c>
    </row>
    <row r="629" spans="18:19" x14ac:dyDescent="0.25">
      <c r="R629">
        <v>3414907.2630033665</v>
      </c>
      <c r="S629">
        <v>0</v>
      </c>
    </row>
    <row r="630" spans="18:19" x14ac:dyDescent="0.25">
      <c r="R630">
        <v>3414932.9255042388</v>
      </c>
      <c r="S630">
        <v>0</v>
      </c>
    </row>
    <row r="631" spans="18:19" x14ac:dyDescent="0.25">
      <c r="R631">
        <v>3414958.5880051111</v>
      </c>
      <c r="S631">
        <v>0</v>
      </c>
    </row>
    <row r="632" spans="18:19" x14ac:dyDescent="0.25">
      <c r="R632">
        <v>3414984.2505059838</v>
      </c>
      <c r="S632">
        <v>0</v>
      </c>
    </row>
    <row r="633" spans="18:19" x14ac:dyDescent="0.25">
      <c r="R633">
        <v>3415009.9130068561</v>
      </c>
      <c r="S633">
        <v>0</v>
      </c>
    </row>
    <row r="634" spans="18:19" x14ac:dyDescent="0.25">
      <c r="R634">
        <v>3415035.5755077284</v>
      </c>
      <c r="S634">
        <v>0</v>
      </c>
    </row>
    <row r="635" spans="18:19" x14ac:dyDescent="0.25">
      <c r="R635">
        <v>3415061.2380086007</v>
      </c>
      <c r="S635">
        <v>0</v>
      </c>
    </row>
    <row r="636" spans="18:19" x14ac:dyDescent="0.25">
      <c r="R636">
        <v>3415086.9005094734</v>
      </c>
      <c r="S636">
        <v>0</v>
      </c>
    </row>
    <row r="637" spans="18:19" x14ac:dyDescent="0.25">
      <c r="R637">
        <v>3415112.5630103457</v>
      </c>
      <c r="S637">
        <v>0</v>
      </c>
    </row>
    <row r="638" spans="18:19" x14ac:dyDescent="0.25">
      <c r="R638">
        <v>3415138.225511218</v>
      </c>
      <c r="S638">
        <v>0</v>
      </c>
    </row>
    <row r="639" spans="18:19" x14ac:dyDescent="0.25">
      <c r="R639">
        <v>3415163.8880120902</v>
      </c>
      <c r="S639">
        <v>0</v>
      </c>
    </row>
    <row r="640" spans="18:19" x14ac:dyDescent="0.25">
      <c r="R640">
        <v>3415189.5505129625</v>
      </c>
      <c r="S640">
        <v>0</v>
      </c>
    </row>
    <row r="641" spans="18:19" x14ac:dyDescent="0.25">
      <c r="R641">
        <v>3415215.2130138353</v>
      </c>
      <c r="S641">
        <v>0</v>
      </c>
    </row>
    <row r="642" spans="18:19" x14ac:dyDescent="0.25">
      <c r="R642">
        <v>3415240.8755147075</v>
      </c>
      <c r="S642">
        <v>0</v>
      </c>
    </row>
    <row r="643" spans="18:19" x14ac:dyDescent="0.25">
      <c r="R643">
        <v>3415266.5380155798</v>
      </c>
      <c r="S643">
        <v>0</v>
      </c>
    </row>
    <row r="644" spans="18:19" x14ac:dyDescent="0.25">
      <c r="R644">
        <v>3415292.2005164521</v>
      </c>
      <c r="S644">
        <v>0</v>
      </c>
    </row>
    <row r="645" spans="18:19" x14ac:dyDescent="0.25">
      <c r="R645">
        <v>3415317.8630173248</v>
      </c>
      <c r="S645">
        <v>0</v>
      </c>
    </row>
    <row r="646" spans="18:19" x14ac:dyDescent="0.25">
      <c r="R646">
        <v>3415343.5255181971</v>
      </c>
      <c r="S646">
        <v>0</v>
      </c>
    </row>
    <row r="647" spans="18:19" x14ac:dyDescent="0.25">
      <c r="R647">
        <v>3415369.1880190694</v>
      </c>
      <c r="S647">
        <v>0</v>
      </c>
    </row>
    <row r="648" spans="18:19" x14ac:dyDescent="0.25">
      <c r="R648">
        <v>3415394.8505199417</v>
      </c>
      <c r="S648">
        <v>0</v>
      </c>
    </row>
    <row r="649" spans="18:19" x14ac:dyDescent="0.25">
      <c r="R649">
        <v>3415420.5130208144</v>
      </c>
      <c r="S649">
        <v>0</v>
      </c>
    </row>
    <row r="650" spans="18:19" x14ac:dyDescent="0.25">
      <c r="R650">
        <v>3415446.1755216867</v>
      </c>
      <c r="S650">
        <v>0</v>
      </c>
    </row>
    <row r="651" spans="18:19" x14ac:dyDescent="0.25">
      <c r="R651">
        <v>3415471.8380225589</v>
      </c>
      <c r="S651">
        <v>0</v>
      </c>
    </row>
    <row r="652" spans="18:19" x14ac:dyDescent="0.25">
      <c r="R652">
        <v>3415497.5005234312</v>
      </c>
      <c r="S652">
        <v>0</v>
      </c>
    </row>
    <row r="653" spans="18:19" x14ac:dyDescent="0.25">
      <c r="R653">
        <v>3415523.163024304</v>
      </c>
      <c r="S653">
        <v>0</v>
      </c>
    </row>
    <row r="654" spans="18:19" x14ac:dyDescent="0.25">
      <c r="R654">
        <v>3415548.8255251762</v>
      </c>
      <c r="S654">
        <v>0</v>
      </c>
    </row>
    <row r="655" spans="18:19" x14ac:dyDescent="0.25">
      <c r="R655">
        <v>3415574.4880260485</v>
      </c>
      <c r="S655">
        <v>0</v>
      </c>
    </row>
    <row r="656" spans="18:19" x14ac:dyDescent="0.25">
      <c r="R656">
        <v>3415600.1505269208</v>
      </c>
      <c r="S656">
        <v>0</v>
      </c>
    </row>
    <row r="657" spans="18:19" x14ac:dyDescent="0.25">
      <c r="R657">
        <v>3415625.8130277931</v>
      </c>
      <c r="S657">
        <v>0</v>
      </c>
    </row>
    <row r="658" spans="18:19" x14ac:dyDescent="0.25">
      <c r="R658">
        <v>3415651.4755286658</v>
      </c>
      <c r="S658">
        <v>0</v>
      </c>
    </row>
    <row r="659" spans="18:19" x14ac:dyDescent="0.25">
      <c r="R659">
        <v>3415677.1380295381</v>
      </c>
      <c r="S659">
        <v>0</v>
      </c>
    </row>
    <row r="660" spans="18:19" x14ac:dyDescent="0.25">
      <c r="R660">
        <v>3415702.8005304104</v>
      </c>
      <c r="S660">
        <v>0</v>
      </c>
    </row>
    <row r="661" spans="18:19" x14ac:dyDescent="0.25">
      <c r="R661">
        <v>3415728.4630312826</v>
      </c>
      <c r="S661">
        <v>0</v>
      </c>
    </row>
    <row r="662" spans="18:19" x14ac:dyDescent="0.25">
      <c r="R662">
        <v>3415754.1255321554</v>
      </c>
      <c r="S662">
        <v>0</v>
      </c>
    </row>
    <row r="663" spans="18:19" x14ac:dyDescent="0.25">
      <c r="R663">
        <v>3415779.7880330277</v>
      </c>
      <c r="S663">
        <v>0</v>
      </c>
    </row>
    <row r="664" spans="18:19" x14ac:dyDescent="0.25">
      <c r="R664">
        <v>3415805.4505338999</v>
      </c>
      <c r="S664">
        <v>0</v>
      </c>
    </row>
    <row r="665" spans="18:19" x14ac:dyDescent="0.25">
      <c r="R665">
        <v>3415831.1130347722</v>
      </c>
      <c r="S665">
        <v>0</v>
      </c>
    </row>
    <row r="666" spans="18:19" x14ac:dyDescent="0.25">
      <c r="R666">
        <v>3415856.775535645</v>
      </c>
      <c r="S666">
        <v>0</v>
      </c>
    </row>
    <row r="667" spans="18:19" x14ac:dyDescent="0.25">
      <c r="R667">
        <v>3415882.4380365172</v>
      </c>
      <c r="S667">
        <v>0</v>
      </c>
    </row>
    <row r="668" spans="18:19" x14ac:dyDescent="0.25">
      <c r="R668">
        <v>3415908.1005373895</v>
      </c>
      <c r="S668">
        <v>0</v>
      </c>
    </row>
    <row r="669" spans="18:19" x14ac:dyDescent="0.25">
      <c r="R669">
        <v>3415933.7630382618</v>
      </c>
      <c r="S669">
        <v>0</v>
      </c>
    </row>
    <row r="670" spans="18:19" x14ac:dyDescent="0.25">
      <c r="R670">
        <v>3415959.4255391341</v>
      </c>
      <c r="S670">
        <v>0</v>
      </c>
    </row>
    <row r="671" spans="18:19" x14ac:dyDescent="0.25">
      <c r="R671">
        <v>3415985.0880400068</v>
      </c>
      <c r="S671">
        <v>0</v>
      </c>
    </row>
    <row r="672" spans="18:19" x14ac:dyDescent="0.25">
      <c r="R672">
        <v>3416010.7505408791</v>
      </c>
      <c r="S672">
        <v>0</v>
      </c>
    </row>
    <row r="673" spans="18:19" x14ac:dyDescent="0.25">
      <c r="R673">
        <v>3416036.4130417514</v>
      </c>
      <c r="S673">
        <v>0</v>
      </c>
    </row>
    <row r="674" spans="18:19" x14ac:dyDescent="0.25">
      <c r="R674">
        <v>3416062.0755426236</v>
      </c>
      <c r="S674">
        <v>0</v>
      </c>
    </row>
    <row r="675" spans="18:19" x14ac:dyDescent="0.25">
      <c r="R675">
        <v>3416087.7380434964</v>
      </c>
      <c r="S675">
        <v>0</v>
      </c>
    </row>
    <row r="676" spans="18:19" x14ac:dyDescent="0.25">
      <c r="R676">
        <v>3416113.4005443687</v>
      </c>
      <c r="S676">
        <v>0</v>
      </c>
    </row>
    <row r="677" spans="18:19" x14ac:dyDescent="0.25">
      <c r="R677">
        <v>3416139.0630452409</v>
      </c>
      <c r="S677">
        <v>0</v>
      </c>
    </row>
    <row r="678" spans="18:19" x14ac:dyDescent="0.25">
      <c r="R678">
        <v>3416164.7255461132</v>
      </c>
      <c r="S678">
        <v>0</v>
      </c>
    </row>
    <row r="679" spans="18:19" x14ac:dyDescent="0.25">
      <c r="R679">
        <v>3416190.388046986</v>
      </c>
      <c r="S679">
        <v>0</v>
      </c>
    </row>
    <row r="680" spans="18:19" x14ac:dyDescent="0.25">
      <c r="R680">
        <v>3416216.0505478582</v>
      </c>
      <c r="S680">
        <v>0</v>
      </c>
    </row>
    <row r="681" spans="18:19" x14ac:dyDescent="0.25">
      <c r="R681">
        <v>3416241.7130487305</v>
      </c>
      <c r="S681">
        <v>0</v>
      </c>
    </row>
    <row r="682" spans="18:19" x14ac:dyDescent="0.25">
      <c r="R682">
        <v>3416267.3755496028</v>
      </c>
      <c r="S682">
        <v>0</v>
      </c>
    </row>
    <row r="683" spans="18:19" x14ac:dyDescent="0.25">
      <c r="R683">
        <v>3416293.0380504755</v>
      </c>
      <c r="S683">
        <v>0</v>
      </c>
    </row>
    <row r="684" spans="18:19" x14ac:dyDescent="0.25">
      <c r="R684">
        <v>3416318.7005513478</v>
      </c>
      <c r="S684">
        <v>0</v>
      </c>
    </row>
    <row r="685" spans="18:19" x14ac:dyDescent="0.25">
      <c r="R685">
        <v>3416344.3630522201</v>
      </c>
      <c r="S685">
        <v>0</v>
      </c>
    </row>
    <row r="686" spans="18:19" x14ac:dyDescent="0.25">
      <c r="R686">
        <v>3416370.0255530924</v>
      </c>
      <c r="S686">
        <v>0</v>
      </c>
    </row>
    <row r="687" spans="18:19" x14ac:dyDescent="0.25">
      <c r="R687">
        <v>3416395.6880539646</v>
      </c>
      <c r="S687">
        <v>0</v>
      </c>
    </row>
    <row r="688" spans="18:19" x14ac:dyDescent="0.25">
      <c r="R688">
        <v>3416421.3505548374</v>
      </c>
      <c r="S688">
        <v>0</v>
      </c>
    </row>
    <row r="689" spans="18:19" x14ac:dyDescent="0.25">
      <c r="R689">
        <v>3416447.0130557097</v>
      </c>
      <c r="S689">
        <v>0</v>
      </c>
    </row>
    <row r="690" spans="18:19" x14ac:dyDescent="0.25">
      <c r="R690">
        <v>3416472.6755565819</v>
      </c>
      <c r="S690">
        <v>0</v>
      </c>
    </row>
    <row r="691" spans="18:19" x14ac:dyDescent="0.25">
      <c r="R691">
        <v>3416498.3380574542</v>
      </c>
      <c r="S691">
        <v>0</v>
      </c>
    </row>
    <row r="692" spans="18:19" x14ac:dyDescent="0.25">
      <c r="R692">
        <v>3416524.000558327</v>
      </c>
      <c r="S692">
        <v>0</v>
      </c>
    </row>
    <row r="693" spans="18:19" x14ac:dyDescent="0.25">
      <c r="R693">
        <v>3416549.6630591992</v>
      </c>
      <c r="S693">
        <v>0</v>
      </c>
    </row>
    <row r="694" spans="18:19" x14ac:dyDescent="0.25">
      <c r="R694">
        <v>3416575.3255600715</v>
      </c>
      <c r="S694">
        <v>0</v>
      </c>
    </row>
    <row r="695" spans="18:19" x14ac:dyDescent="0.25">
      <c r="R695">
        <v>3416600.9880609438</v>
      </c>
      <c r="S695">
        <v>0</v>
      </c>
    </row>
    <row r="696" spans="18:19" x14ac:dyDescent="0.25">
      <c r="R696">
        <v>3416626.6505618165</v>
      </c>
      <c r="S696">
        <v>0</v>
      </c>
    </row>
    <row r="697" spans="18:19" x14ac:dyDescent="0.25">
      <c r="R697">
        <v>3416652.3130626888</v>
      </c>
      <c r="S697">
        <v>0</v>
      </c>
    </row>
    <row r="698" spans="18:19" x14ac:dyDescent="0.25">
      <c r="R698">
        <v>3416677.9755635611</v>
      </c>
      <c r="S698">
        <v>0</v>
      </c>
    </row>
    <row r="699" spans="18:19" x14ac:dyDescent="0.25">
      <c r="R699">
        <v>3416703.6380644334</v>
      </c>
      <c r="S699">
        <v>0</v>
      </c>
    </row>
    <row r="700" spans="18:19" x14ac:dyDescent="0.25">
      <c r="R700">
        <v>3416729.3005653061</v>
      </c>
      <c r="S700">
        <v>0</v>
      </c>
    </row>
    <row r="701" spans="18:19" x14ac:dyDescent="0.25">
      <c r="R701">
        <v>3416754.9630661784</v>
      </c>
      <c r="S701">
        <v>0</v>
      </c>
    </row>
    <row r="702" spans="18:19" x14ac:dyDescent="0.25">
      <c r="R702">
        <v>3416780.6255670507</v>
      </c>
      <c r="S702">
        <v>0</v>
      </c>
    </row>
    <row r="703" spans="18:19" x14ac:dyDescent="0.25">
      <c r="R703">
        <v>3416806.2880679229</v>
      </c>
      <c r="S703">
        <v>0</v>
      </c>
    </row>
    <row r="704" spans="18:19" x14ac:dyDescent="0.25">
      <c r="R704">
        <v>3416831.9505687952</v>
      </c>
      <c r="S704">
        <v>0</v>
      </c>
    </row>
    <row r="705" spans="18:19" x14ac:dyDescent="0.25">
      <c r="R705">
        <v>3416857.6130696679</v>
      </c>
      <c r="S705">
        <v>0</v>
      </c>
    </row>
    <row r="706" spans="18:19" x14ac:dyDescent="0.25">
      <c r="R706">
        <v>3416883.2755705402</v>
      </c>
      <c r="S706">
        <v>0</v>
      </c>
    </row>
    <row r="707" spans="18:19" x14ac:dyDescent="0.25">
      <c r="R707">
        <v>3416908.9380714125</v>
      </c>
      <c r="S707">
        <v>0</v>
      </c>
    </row>
    <row r="708" spans="18:19" x14ac:dyDescent="0.25">
      <c r="R708">
        <v>3416934.6005722848</v>
      </c>
      <c r="S708">
        <v>0</v>
      </c>
    </row>
    <row r="709" spans="18:19" x14ac:dyDescent="0.25">
      <c r="R709">
        <v>3416960.2630731575</v>
      </c>
      <c r="S709">
        <v>0</v>
      </c>
    </row>
    <row r="710" spans="18:19" x14ac:dyDescent="0.25">
      <c r="R710">
        <v>3416985.9255740298</v>
      </c>
      <c r="S710">
        <v>0</v>
      </c>
    </row>
    <row r="711" spans="18:19" x14ac:dyDescent="0.25">
      <c r="R711">
        <v>3417011.5880749021</v>
      </c>
      <c r="S711">
        <v>0</v>
      </c>
    </row>
    <row r="712" spans="18:19" x14ac:dyDescent="0.25">
      <c r="R712">
        <v>3417037.2505757743</v>
      </c>
      <c r="S712">
        <v>0</v>
      </c>
    </row>
    <row r="713" spans="18:19" x14ac:dyDescent="0.25">
      <c r="R713">
        <v>3417062.9130766471</v>
      </c>
      <c r="S713">
        <v>0</v>
      </c>
    </row>
    <row r="714" spans="18:19" x14ac:dyDescent="0.25">
      <c r="R714">
        <v>3417088.5755775194</v>
      </c>
      <c r="S714">
        <v>0</v>
      </c>
    </row>
    <row r="715" spans="18:19" x14ac:dyDescent="0.25">
      <c r="R715">
        <v>3417114.2380783916</v>
      </c>
      <c r="S715">
        <v>0</v>
      </c>
    </row>
    <row r="716" spans="18:19" x14ac:dyDescent="0.25">
      <c r="R716">
        <v>3417139.9005792639</v>
      </c>
      <c r="S716">
        <v>0</v>
      </c>
    </row>
    <row r="717" spans="18:19" x14ac:dyDescent="0.25">
      <c r="R717">
        <v>3417165.5630801367</v>
      </c>
      <c r="S717">
        <v>0</v>
      </c>
    </row>
    <row r="718" spans="18:19" x14ac:dyDescent="0.25">
      <c r="R718">
        <v>3417191.2255810089</v>
      </c>
      <c r="S718">
        <v>0</v>
      </c>
    </row>
    <row r="719" spans="18:19" x14ac:dyDescent="0.25">
      <c r="R719">
        <v>3417216.8880818812</v>
      </c>
      <c r="S719">
        <v>0</v>
      </c>
    </row>
    <row r="720" spans="18:19" x14ac:dyDescent="0.25">
      <c r="R720">
        <v>3417242.5505827535</v>
      </c>
      <c r="S720">
        <v>0</v>
      </c>
    </row>
    <row r="721" spans="18:19" x14ac:dyDescent="0.25">
      <c r="R721">
        <v>3417268.2130836258</v>
      </c>
      <c r="S721">
        <v>0</v>
      </c>
    </row>
    <row r="722" spans="18:19" x14ac:dyDescent="0.25">
      <c r="R722">
        <v>3417293.8755844985</v>
      </c>
      <c r="S722">
        <v>0</v>
      </c>
    </row>
    <row r="723" spans="18:19" x14ac:dyDescent="0.25">
      <c r="R723">
        <v>3417319.5380853708</v>
      </c>
      <c r="S723">
        <v>0</v>
      </c>
    </row>
    <row r="724" spans="18:19" x14ac:dyDescent="0.25">
      <c r="R724">
        <v>3417345.2005862431</v>
      </c>
      <c r="S724">
        <v>0</v>
      </c>
    </row>
    <row r="725" spans="18:19" x14ac:dyDescent="0.25">
      <c r="R725">
        <v>3417370.8630871153</v>
      </c>
      <c r="S725">
        <v>0</v>
      </c>
    </row>
    <row r="726" spans="18:19" x14ac:dyDescent="0.25">
      <c r="R726">
        <v>3417396.5255879881</v>
      </c>
      <c r="S726">
        <v>0</v>
      </c>
    </row>
    <row r="727" spans="18:19" x14ac:dyDescent="0.25">
      <c r="R727">
        <v>3417422.1880888604</v>
      </c>
      <c r="S727">
        <v>0</v>
      </c>
    </row>
    <row r="728" spans="18:19" x14ac:dyDescent="0.25">
      <c r="R728">
        <v>3417447.8505897326</v>
      </c>
      <c r="S728">
        <v>0</v>
      </c>
    </row>
    <row r="729" spans="18:19" x14ac:dyDescent="0.25">
      <c r="R729">
        <v>3417473.5130906049</v>
      </c>
      <c r="S729">
        <v>0</v>
      </c>
    </row>
    <row r="730" spans="18:19" x14ac:dyDescent="0.25">
      <c r="R730">
        <v>3417499.1755914777</v>
      </c>
      <c r="S730">
        <v>0</v>
      </c>
    </row>
    <row r="731" spans="18:19" x14ac:dyDescent="0.25">
      <c r="R731">
        <v>3417524.8380923499</v>
      </c>
      <c r="S731">
        <v>0</v>
      </c>
    </row>
    <row r="732" spans="18:19" x14ac:dyDescent="0.25">
      <c r="R732">
        <v>3417550.5005932222</v>
      </c>
      <c r="S732">
        <v>0</v>
      </c>
    </row>
    <row r="733" spans="18:19" x14ac:dyDescent="0.25">
      <c r="R733">
        <v>3417576.1630940945</v>
      </c>
      <c r="S733">
        <v>0</v>
      </c>
    </row>
    <row r="734" spans="18:19" x14ac:dyDescent="0.25">
      <c r="R734">
        <v>3417601.8255949668</v>
      </c>
      <c r="S734">
        <v>0</v>
      </c>
    </row>
    <row r="735" spans="18:19" x14ac:dyDescent="0.25">
      <c r="R735">
        <v>3417627.4880958395</v>
      </c>
      <c r="S735">
        <v>0</v>
      </c>
    </row>
    <row r="736" spans="18:19" x14ac:dyDescent="0.25">
      <c r="R736">
        <v>3417653.1505967118</v>
      </c>
      <c r="S736">
        <v>0</v>
      </c>
    </row>
    <row r="737" spans="18:19" x14ac:dyDescent="0.25">
      <c r="R737">
        <v>3417678.8130975841</v>
      </c>
      <c r="S737">
        <v>0</v>
      </c>
    </row>
    <row r="738" spans="18:19" x14ac:dyDescent="0.25">
      <c r="R738">
        <v>3417704.4755984563</v>
      </c>
      <c r="S738">
        <v>0</v>
      </c>
    </row>
    <row r="739" spans="18:19" x14ac:dyDescent="0.25">
      <c r="R739">
        <v>3417730.1380993291</v>
      </c>
      <c r="S739">
        <v>0</v>
      </c>
    </row>
    <row r="740" spans="18:19" x14ac:dyDescent="0.25">
      <c r="R740">
        <v>3417755.8006002014</v>
      </c>
      <c r="S740">
        <v>0</v>
      </c>
    </row>
    <row r="741" spans="18:19" x14ac:dyDescent="0.25">
      <c r="R741">
        <v>3417781.4631010736</v>
      </c>
      <c r="S741">
        <v>0</v>
      </c>
    </row>
    <row r="742" spans="18:19" x14ac:dyDescent="0.25">
      <c r="R742">
        <v>3417807.1256019459</v>
      </c>
      <c r="S742">
        <v>0</v>
      </c>
    </row>
    <row r="743" spans="18:19" x14ac:dyDescent="0.25">
      <c r="R743">
        <v>3417832.7881028187</v>
      </c>
      <c r="S743">
        <v>0</v>
      </c>
    </row>
    <row r="744" spans="18:19" x14ac:dyDescent="0.25">
      <c r="R744">
        <v>3417858.4506036909</v>
      </c>
      <c r="S744">
        <v>0</v>
      </c>
    </row>
    <row r="745" spans="18:19" x14ac:dyDescent="0.25">
      <c r="R745">
        <v>3417884.1131045632</v>
      </c>
      <c r="S745">
        <v>0</v>
      </c>
    </row>
    <row r="746" spans="18:19" x14ac:dyDescent="0.25">
      <c r="R746">
        <v>3417909.7756054355</v>
      </c>
      <c r="S746">
        <v>0</v>
      </c>
    </row>
    <row r="747" spans="18:19" x14ac:dyDescent="0.25">
      <c r="R747">
        <v>3417935.4381063082</v>
      </c>
      <c r="S747">
        <v>0</v>
      </c>
    </row>
    <row r="748" spans="18:19" x14ac:dyDescent="0.25">
      <c r="R748">
        <v>3417961.1006071805</v>
      </c>
      <c r="S748">
        <v>0</v>
      </c>
    </row>
    <row r="749" spans="18:19" x14ac:dyDescent="0.25">
      <c r="R749">
        <v>3417986.7631080528</v>
      </c>
      <c r="S749">
        <v>0</v>
      </c>
    </row>
    <row r="750" spans="18:19" x14ac:dyDescent="0.25">
      <c r="R750">
        <v>3418012.4256089251</v>
      </c>
      <c r="S750">
        <v>0</v>
      </c>
    </row>
    <row r="751" spans="18:19" x14ac:dyDescent="0.25">
      <c r="R751">
        <v>3418038.0881097973</v>
      </c>
      <c r="S751">
        <v>0</v>
      </c>
    </row>
    <row r="752" spans="18:19" x14ac:dyDescent="0.25">
      <c r="R752">
        <v>3418063.7506106701</v>
      </c>
      <c r="S752">
        <v>0</v>
      </c>
    </row>
    <row r="753" spans="18:19" x14ac:dyDescent="0.25">
      <c r="R753">
        <v>3418089.4131115424</v>
      </c>
      <c r="S753">
        <v>0</v>
      </c>
    </row>
    <row r="754" spans="18:19" x14ac:dyDescent="0.25">
      <c r="R754">
        <v>3418115.0756124146</v>
      </c>
      <c r="S754">
        <v>0</v>
      </c>
    </row>
    <row r="755" spans="18:19" x14ac:dyDescent="0.25">
      <c r="R755">
        <v>3418140.7381132869</v>
      </c>
      <c r="S755">
        <v>0</v>
      </c>
    </row>
    <row r="756" spans="18:19" x14ac:dyDescent="0.25">
      <c r="R756">
        <v>3418166.4006141596</v>
      </c>
      <c r="S756">
        <v>0</v>
      </c>
    </row>
    <row r="757" spans="18:19" x14ac:dyDescent="0.25">
      <c r="R757">
        <v>3418192.0631150319</v>
      </c>
      <c r="S757">
        <v>0</v>
      </c>
    </row>
    <row r="758" spans="18:19" x14ac:dyDescent="0.25">
      <c r="R758">
        <v>3418217.7256159042</v>
      </c>
      <c r="S758">
        <v>0</v>
      </c>
    </row>
    <row r="759" spans="18:19" x14ac:dyDescent="0.25">
      <c r="R759">
        <v>3418243.3881167765</v>
      </c>
      <c r="S759">
        <v>0</v>
      </c>
    </row>
    <row r="760" spans="18:19" x14ac:dyDescent="0.25">
      <c r="R760">
        <v>3418269.0506176492</v>
      </c>
      <c r="S760">
        <v>0</v>
      </c>
    </row>
    <row r="761" spans="18:19" x14ac:dyDescent="0.25">
      <c r="R761">
        <v>3418294.7131185215</v>
      </c>
      <c r="S761">
        <v>0</v>
      </c>
    </row>
    <row r="762" spans="18:19" x14ac:dyDescent="0.25">
      <c r="R762">
        <v>3418320.3756193938</v>
      </c>
      <c r="S762">
        <v>0</v>
      </c>
    </row>
    <row r="763" spans="18:19" x14ac:dyDescent="0.25">
      <c r="R763">
        <v>3418346.0381202661</v>
      </c>
      <c r="S763">
        <v>0</v>
      </c>
    </row>
    <row r="764" spans="18:19" x14ac:dyDescent="0.25">
      <c r="R764">
        <v>3418371.7006211388</v>
      </c>
      <c r="S764">
        <v>0</v>
      </c>
    </row>
    <row r="765" spans="18:19" x14ac:dyDescent="0.25">
      <c r="R765">
        <v>3418397.3631220111</v>
      </c>
      <c r="S765">
        <v>0</v>
      </c>
    </row>
    <row r="766" spans="18:19" x14ac:dyDescent="0.25">
      <c r="R766">
        <v>3418423.0256228833</v>
      </c>
      <c r="S766">
        <v>0</v>
      </c>
    </row>
    <row r="767" spans="18:19" x14ac:dyDescent="0.25">
      <c r="R767">
        <v>3418448.6881237556</v>
      </c>
      <c r="S767">
        <v>0</v>
      </c>
    </row>
    <row r="768" spans="18:19" x14ac:dyDescent="0.25">
      <c r="R768">
        <v>3418474.3506246279</v>
      </c>
      <c r="S768">
        <v>0</v>
      </c>
    </row>
    <row r="769" spans="18:19" x14ac:dyDescent="0.25">
      <c r="R769">
        <v>3418500.0131255006</v>
      </c>
      <c r="S769">
        <v>0</v>
      </c>
    </row>
    <row r="770" spans="18:19" x14ac:dyDescent="0.25">
      <c r="R770">
        <v>3418525.6756263729</v>
      </c>
      <c r="S770">
        <v>0</v>
      </c>
    </row>
    <row r="771" spans="18:19" x14ac:dyDescent="0.25">
      <c r="R771">
        <v>3418551.3381272452</v>
      </c>
      <c r="S771">
        <v>0</v>
      </c>
    </row>
    <row r="772" spans="18:19" x14ac:dyDescent="0.25">
      <c r="R772">
        <v>3418577.0006281175</v>
      </c>
      <c r="S772">
        <v>0</v>
      </c>
    </row>
    <row r="773" spans="18:19" x14ac:dyDescent="0.25">
      <c r="R773">
        <v>3418602.6631289902</v>
      </c>
      <c r="S773">
        <v>0</v>
      </c>
    </row>
    <row r="774" spans="18:19" x14ac:dyDescent="0.25">
      <c r="R774">
        <v>3418628.3256298625</v>
      </c>
      <c r="S774">
        <v>0</v>
      </c>
    </row>
    <row r="775" spans="18:19" x14ac:dyDescent="0.25">
      <c r="R775">
        <v>3418653.9881307348</v>
      </c>
      <c r="S775">
        <v>0</v>
      </c>
    </row>
    <row r="776" spans="18:19" x14ac:dyDescent="0.25">
      <c r="R776">
        <v>3418679.650631607</v>
      </c>
      <c r="S776">
        <v>0</v>
      </c>
    </row>
    <row r="777" spans="18:19" x14ac:dyDescent="0.25">
      <c r="R777">
        <v>3418705.3131324798</v>
      </c>
      <c r="S777">
        <v>0</v>
      </c>
    </row>
    <row r="778" spans="18:19" x14ac:dyDescent="0.25">
      <c r="R778">
        <v>3418730.9756333521</v>
      </c>
      <c r="S778">
        <v>0</v>
      </c>
    </row>
    <row r="779" spans="18:19" x14ac:dyDescent="0.25">
      <c r="R779">
        <v>3418756.6381342243</v>
      </c>
      <c r="S779">
        <v>0</v>
      </c>
    </row>
    <row r="780" spans="18:19" x14ac:dyDescent="0.25">
      <c r="R780">
        <v>3418782.3006350966</v>
      </c>
      <c r="S780">
        <v>0</v>
      </c>
    </row>
    <row r="781" spans="18:19" x14ac:dyDescent="0.25">
      <c r="R781">
        <v>3418807.9631359694</v>
      </c>
      <c r="S781">
        <v>0</v>
      </c>
    </row>
    <row r="782" spans="18:19" x14ac:dyDescent="0.25">
      <c r="R782">
        <v>3418833.6256368416</v>
      </c>
      <c r="S782">
        <v>0</v>
      </c>
    </row>
    <row r="783" spans="18:19" x14ac:dyDescent="0.25">
      <c r="R783">
        <v>3418859.2881377139</v>
      </c>
      <c r="S783">
        <v>0</v>
      </c>
    </row>
    <row r="784" spans="18:19" x14ac:dyDescent="0.25">
      <c r="R784">
        <v>3418884.9506385862</v>
      </c>
      <c r="S784">
        <v>0</v>
      </c>
    </row>
    <row r="785" spans="18:19" x14ac:dyDescent="0.25">
      <c r="R785">
        <v>3418910.6131394585</v>
      </c>
      <c r="S785">
        <v>0</v>
      </c>
    </row>
    <row r="786" spans="18:19" x14ac:dyDescent="0.25">
      <c r="R786">
        <v>3418936.2756403312</v>
      </c>
      <c r="S786">
        <v>0</v>
      </c>
    </row>
    <row r="787" spans="18:19" x14ac:dyDescent="0.25">
      <c r="R787">
        <v>3418961.9381412035</v>
      </c>
      <c r="S787">
        <v>0</v>
      </c>
    </row>
    <row r="788" spans="18:19" x14ac:dyDescent="0.25">
      <c r="R788">
        <v>3418987.6006420758</v>
      </c>
      <c r="S788">
        <v>0</v>
      </c>
    </row>
    <row r="789" spans="18:19" x14ac:dyDescent="0.25">
      <c r="R789">
        <v>3419013.263142948</v>
      </c>
      <c r="S789">
        <v>0</v>
      </c>
    </row>
    <row r="790" spans="18:19" x14ac:dyDescent="0.25">
      <c r="R790">
        <v>3419038.9256438208</v>
      </c>
      <c r="S790">
        <v>0</v>
      </c>
    </row>
    <row r="791" spans="18:19" x14ac:dyDescent="0.25">
      <c r="R791">
        <v>3419064.5881446931</v>
      </c>
      <c r="S791">
        <v>0</v>
      </c>
    </row>
    <row r="792" spans="18:19" x14ac:dyDescent="0.25">
      <c r="R792">
        <v>3419090.2506455653</v>
      </c>
      <c r="S792">
        <v>0</v>
      </c>
    </row>
    <row r="793" spans="18:19" x14ac:dyDescent="0.25">
      <c r="R793">
        <v>3419115.9131464376</v>
      </c>
      <c r="S793">
        <v>0</v>
      </c>
    </row>
    <row r="794" spans="18:19" x14ac:dyDescent="0.25">
      <c r="R794">
        <v>3419141.5756473104</v>
      </c>
      <c r="S794">
        <v>0</v>
      </c>
    </row>
    <row r="795" spans="18:19" x14ac:dyDescent="0.25">
      <c r="R795">
        <v>3419167.2381481826</v>
      </c>
      <c r="S795">
        <v>0</v>
      </c>
    </row>
    <row r="796" spans="18:19" x14ac:dyDescent="0.25">
      <c r="R796">
        <v>3419192.9006490549</v>
      </c>
      <c r="S796">
        <v>0</v>
      </c>
    </row>
    <row r="797" spans="18:19" x14ac:dyDescent="0.25">
      <c r="R797">
        <v>3419218.5631499272</v>
      </c>
      <c r="S797">
        <v>0</v>
      </c>
    </row>
    <row r="798" spans="18:19" x14ac:dyDescent="0.25">
      <c r="R798">
        <v>3419244.2256507995</v>
      </c>
      <c r="S798">
        <v>0</v>
      </c>
    </row>
    <row r="799" spans="18:19" x14ac:dyDescent="0.25">
      <c r="R799">
        <v>3419269.8881516722</v>
      </c>
      <c r="S799">
        <v>0</v>
      </c>
    </row>
    <row r="800" spans="18:19" x14ac:dyDescent="0.25">
      <c r="R800">
        <v>3419295.5506525445</v>
      </c>
      <c r="S800">
        <v>0</v>
      </c>
    </row>
    <row r="801" spans="18:19" x14ac:dyDescent="0.25">
      <c r="R801">
        <v>3419321.2131534168</v>
      </c>
      <c r="S801">
        <v>0</v>
      </c>
    </row>
    <row r="802" spans="18:19" x14ac:dyDescent="0.25">
      <c r="R802">
        <v>3419346.875654289</v>
      </c>
      <c r="S802">
        <v>0</v>
      </c>
    </row>
    <row r="803" spans="18:19" x14ac:dyDescent="0.25">
      <c r="R803">
        <v>3419372.5381551618</v>
      </c>
      <c r="S803">
        <v>0</v>
      </c>
    </row>
    <row r="804" spans="18:19" x14ac:dyDescent="0.25">
      <c r="R804">
        <v>3419398.2006560341</v>
      </c>
      <c r="S804">
        <v>0</v>
      </c>
    </row>
    <row r="805" spans="18:19" x14ac:dyDescent="0.25">
      <c r="R805">
        <v>3419423.8631569063</v>
      </c>
      <c r="S805">
        <v>0</v>
      </c>
    </row>
    <row r="806" spans="18:19" x14ac:dyDescent="0.25">
      <c r="R806">
        <v>3419449.5256577786</v>
      </c>
      <c r="S806">
        <v>0</v>
      </c>
    </row>
    <row r="807" spans="18:19" x14ac:dyDescent="0.25">
      <c r="R807">
        <v>3419475.1881586513</v>
      </c>
      <c r="S807">
        <v>0</v>
      </c>
    </row>
    <row r="808" spans="18:19" x14ac:dyDescent="0.25">
      <c r="R808">
        <v>3419500.8506595236</v>
      </c>
      <c r="S808">
        <v>0</v>
      </c>
    </row>
    <row r="809" spans="18:19" x14ac:dyDescent="0.25">
      <c r="R809">
        <v>3419526.5131603959</v>
      </c>
      <c r="S809">
        <v>0</v>
      </c>
    </row>
    <row r="810" spans="18:19" x14ac:dyDescent="0.25">
      <c r="R810">
        <v>3419552.1756612682</v>
      </c>
      <c r="S810">
        <v>0</v>
      </c>
    </row>
    <row r="811" spans="18:19" x14ac:dyDescent="0.25">
      <c r="R811">
        <v>3419577.8381621409</v>
      </c>
      <c r="S811">
        <v>0</v>
      </c>
    </row>
    <row r="812" spans="18:19" x14ac:dyDescent="0.25">
      <c r="R812">
        <v>3419603.5006630132</v>
      </c>
      <c r="S812">
        <v>0</v>
      </c>
    </row>
    <row r="813" spans="18:19" x14ac:dyDescent="0.25">
      <c r="R813">
        <v>3419629.1631638855</v>
      </c>
      <c r="S813">
        <v>0</v>
      </c>
    </row>
    <row r="814" spans="18:19" x14ac:dyDescent="0.25">
      <c r="R814">
        <v>3419654.8256647578</v>
      </c>
      <c r="S814">
        <v>0</v>
      </c>
    </row>
    <row r="815" spans="18:19" x14ac:dyDescent="0.25">
      <c r="R815">
        <v>3419680.48816563</v>
      </c>
      <c r="S815">
        <v>0</v>
      </c>
    </row>
    <row r="816" spans="18:19" x14ac:dyDescent="0.25">
      <c r="R816">
        <v>3419706.1506665028</v>
      </c>
      <c r="S816">
        <v>0</v>
      </c>
    </row>
    <row r="817" spans="18:19" x14ac:dyDescent="0.25">
      <c r="R817">
        <v>3419731.813167375</v>
      </c>
      <c r="S817">
        <v>0</v>
      </c>
    </row>
    <row r="818" spans="18:19" x14ac:dyDescent="0.25">
      <c r="R818">
        <v>3419757.4756682473</v>
      </c>
      <c r="S818">
        <v>0</v>
      </c>
    </row>
    <row r="819" spans="18:19" x14ac:dyDescent="0.25">
      <c r="R819">
        <v>3419783.1381691196</v>
      </c>
      <c r="S819">
        <v>0</v>
      </c>
    </row>
    <row r="820" spans="18:19" x14ac:dyDescent="0.25">
      <c r="R820">
        <v>3419808.8006699923</v>
      </c>
      <c r="S820">
        <v>0</v>
      </c>
    </row>
    <row r="821" spans="18:19" x14ac:dyDescent="0.25">
      <c r="R821">
        <v>3419834.4631708646</v>
      </c>
      <c r="S821">
        <v>0</v>
      </c>
    </row>
    <row r="822" spans="18:19" x14ac:dyDescent="0.25">
      <c r="R822">
        <v>3419860.1256717369</v>
      </c>
      <c r="S822">
        <v>0</v>
      </c>
    </row>
    <row r="823" spans="18:19" x14ac:dyDescent="0.25">
      <c r="R823">
        <v>3419885.7881726092</v>
      </c>
      <c r="S823">
        <v>0</v>
      </c>
    </row>
    <row r="824" spans="18:19" x14ac:dyDescent="0.25">
      <c r="R824">
        <v>3419911.4506734819</v>
      </c>
      <c r="S824">
        <v>0</v>
      </c>
    </row>
    <row r="825" spans="18:19" x14ac:dyDescent="0.25">
      <c r="R825">
        <v>3419937.1131743542</v>
      </c>
      <c r="S825">
        <v>0</v>
      </c>
    </row>
    <row r="826" spans="18:19" x14ac:dyDescent="0.25">
      <c r="R826">
        <v>3419962.7756752265</v>
      </c>
      <c r="S826">
        <v>0</v>
      </c>
    </row>
    <row r="827" spans="18:19" x14ac:dyDescent="0.25">
      <c r="R827">
        <v>3419988.4381760987</v>
      </c>
      <c r="S827">
        <v>0</v>
      </c>
    </row>
    <row r="828" spans="18:19" x14ac:dyDescent="0.25">
      <c r="R828">
        <v>3420014.1006769715</v>
      </c>
      <c r="S828">
        <v>0</v>
      </c>
    </row>
    <row r="829" spans="18:19" x14ac:dyDescent="0.25">
      <c r="R829">
        <v>3420039.7631778438</v>
      </c>
      <c r="S829">
        <v>0</v>
      </c>
    </row>
    <row r="830" spans="18:19" x14ac:dyDescent="0.25">
      <c r="R830">
        <v>3420065.425678716</v>
      </c>
      <c r="S830">
        <v>0</v>
      </c>
    </row>
    <row r="831" spans="18:19" x14ac:dyDescent="0.25">
      <c r="R831">
        <v>3420091.0881795883</v>
      </c>
      <c r="S831">
        <v>0</v>
      </c>
    </row>
    <row r="832" spans="18:19" x14ac:dyDescent="0.25">
      <c r="R832">
        <v>3420116.7506804606</v>
      </c>
      <c r="S832">
        <v>0</v>
      </c>
    </row>
    <row r="833" spans="18:19" x14ac:dyDescent="0.25">
      <c r="R833">
        <v>3420142.4131813333</v>
      </c>
      <c r="S833">
        <v>0</v>
      </c>
    </row>
    <row r="834" spans="18:19" x14ac:dyDescent="0.25">
      <c r="R834">
        <v>3420168.0756822056</v>
      </c>
      <c r="S834">
        <v>0</v>
      </c>
    </row>
    <row r="835" spans="18:19" x14ac:dyDescent="0.25">
      <c r="R835">
        <v>3420193.7381830779</v>
      </c>
      <c r="S835">
        <v>0</v>
      </c>
    </row>
    <row r="836" spans="18:19" x14ac:dyDescent="0.25">
      <c r="R836">
        <v>3420219.4006839502</v>
      </c>
      <c r="S836">
        <v>0</v>
      </c>
    </row>
    <row r="837" spans="18:19" x14ac:dyDescent="0.25">
      <c r="R837">
        <v>3420245.0631848229</v>
      </c>
      <c r="S837">
        <v>0</v>
      </c>
    </row>
    <row r="838" spans="18:19" x14ac:dyDescent="0.25">
      <c r="R838">
        <v>3420270.7256856952</v>
      </c>
      <c r="S838">
        <v>0</v>
      </c>
    </row>
    <row r="839" spans="18:19" x14ac:dyDescent="0.25">
      <c r="R839">
        <v>3420296.3881865675</v>
      </c>
      <c r="S839">
        <v>0</v>
      </c>
    </row>
    <row r="840" spans="18:19" x14ac:dyDescent="0.25">
      <c r="R840">
        <v>3420322.0506874397</v>
      </c>
      <c r="S840">
        <v>0</v>
      </c>
    </row>
    <row r="841" spans="18:19" x14ac:dyDescent="0.25">
      <c r="R841">
        <v>3420347.7131883125</v>
      </c>
      <c r="S841">
        <v>0</v>
      </c>
    </row>
    <row r="842" spans="18:19" x14ac:dyDescent="0.25">
      <c r="R842">
        <v>3420373.3756891848</v>
      </c>
      <c r="S842">
        <v>0</v>
      </c>
    </row>
    <row r="843" spans="18:19" x14ac:dyDescent="0.25">
      <c r="R843">
        <v>3420399.038190057</v>
      </c>
      <c r="S843">
        <v>0</v>
      </c>
    </row>
    <row r="844" spans="18:19" x14ac:dyDescent="0.25">
      <c r="R844">
        <v>3420424.7006909293</v>
      </c>
      <c r="S844">
        <v>0</v>
      </c>
    </row>
    <row r="845" spans="18:19" x14ac:dyDescent="0.25">
      <c r="R845">
        <v>3420450.3631918021</v>
      </c>
      <c r="S845">
        <v>0</v>
      </c>
    </row>
    <row r="846" spans="18:19" x14ac:dyDescent="0.25">
      <c r="R846">
        <v>3420476.0256926743</v>
      </c>
      <c r="S846">
        <v>0</v>
      </c>
    </row>
    <row r="847" spans="18:19" x14ac:dyDescent="0.25">
      <c r="R847">
        <v>3420501.6881935466</v>
      </c>
      <c r="S847">
        <v>0</v>
      </c>
    </row>
    <row r="848" spans="18:19" x14ac:dyDescent="0.25">
      <c r="R848">
        <v>3420527.3506944189</v>
      </c>
      <c r="S848">
        <v>0</v>
      </c>
    </row>
    <row r="849" spans="18:19" x14ac:dyDescent="0.25">
      <c r="R849">
        <v>3420553.0131952912</v>
      </c>
      <c r="S849">
        <v>0</v>
      </c>
    </row>
    <row r="850" spans="18:19" x14ac:dyDescent="0.25">
      <c r="R850">
        <v>3420578.6756961639</v>
      </c>
      <c r="S850">
        <v>0</v>
      </c>
    </row>
    <row r="851" spans="18:19" x14ac:dyDescent="0.25">
      <c r="R851">
        <v>3420604.3381970362</v>
      </c>
      <c r="S851">
        <v>0</v>
      </c>
    </row>
    <row r="852" spans="18:19" x14ac:dyDescent="0.25">
      <c r="R852">
        <v>3420630.0006979085</v>
      </c>
      <c r="S852">
        <v>0</v>
      </c>
    </row>
    <row r="853" spans="18:19" x14ac:dyDescent="0.25">
      <c r="R853">
        <v>3420655.6631987807</v>
      </c>
      <c r="S853">
        <v>0</v>
      </c>
    </row>
    <row r="854" spans="18:19" x14ac:dyDescent="0.25">
      <c r="R854">
        <v>3420681.3256996535</v>
      </c>
      <c r="S854">
        <v>0</v>
      </c>
    </row>
    <row r="855" spans="18:19" x14ac:dyDescent="0.25">
      <c r="R855">
        <v>3420706.9882005258</v>
      </c>
      <c r="S855">
        <v>0</v>
      </c>
    </row>
    <row r="856" spans="18:19" x14ac:dyDescent="0.25">
      <c r="R856">
        <v>3420732.650701398</v>
      </c>
      <c r="S856">
        <v>0</v>
      </c>
    </row>
    <row r="857" spans="18:19" x14ac:dyDescent="0.25">
      <c r="R857">
        <v>3420758.3132022703</v>
      </c>
      <c r="S857">
        <v>0</v>
      </c>
    </row>
    <row r="858" spans="18:19" x14ac:dyDescent="0.25">
      <c r="R858">
        <v>3420783.975703143</v>
      </c>
      <c r="S858">
        <v>0</v>
      </c>
    </row>
    <row r="859" spans="18:19" x14ac:dyDescent="0.25">
      <c r="R859">
        <v>3420809.6382040153</v>
      </c>
      <c r="S859">
        <v>0</v>
      </c>
    </row>
    <row r="860" spans="18:19" x14ac:dyDescent="0.25">
      <c r="R860">
        <v>3420835.3007048876</v>
      </c>
      <c r="S860">
        <v>0</v>
      </c>
    </row>
    <row r="861" spans="18:19" x14ac:dyDescent="0.25">
      <c r="R861">
        <v>3420860.9632057599</v>
      </c>
      <c r="S861">
        <v>0</v>
      </c>
    </row>
    <row r="862" spans="18:19" x14ac:dyDescent="0.25">
      <c r="R862">
        <v>3420886.6257066322</v>
      </c>
      <c r="S862">
        <v>0</v>
      </c>
    </row>
    <row r="863" spans="18:19" x14ac:dyDescent="0.25">
      <c r="R863">
        <v>3420912.2882075049</v>
      </c>
      <c r="S863">
        <v>0</v>
      </c>
    </row>
    <row r="864" spans="18:19" x14ac:dyDescent="0.25">
      <c r="R864">
        <v>3420937.9507083772</v>
      </c>
      <c r="S864">
        <v>0</v>
      </c>
    </row>
    <row r="865" spans="18:19" x14ac:dyDescent="0.25">
      <c r="R865">
        <v>3420963.6132092495</v>
      </c>
      <c r="S865">
        <v>0</v>
      </c>
    </row>
    <row r="866" spans="18:19" x14ac:dyDescent="0.25">
      <c r="R866">
        <v>3420989.2757101217</v>
      </c>
      <c r="S866">
        <v>0</v>
      </c>
    </row>
    <row r="867" spans="18:19" x14ac:dyDescent="0.25">
      <c r="R867">
        <v>3421014.9382109945</v>
      </c>
      <c r="S867">
        <v>0</v>
      </c>
    </row>
    <row r="868" spans="18:19" x14ac:dyDescent="0.25">
      <c r="R868">
        <v>3421040.6007118667</v>
      </c>
      <c r="S868">
        <v>0</v>
      </c>
    </row>
    <row r="869" spans="18:19" x14ac:dyDescent="0.25">
      <c r="R869">
        <v>3421066.263212739</v>
      </c>
      <c r="S869">
        <v>0</v>
      </c>
    </row>
    <row r="870" spans="18:19" x14ac:dyDescent="0.25">
      <c r="R870">
        <v>3421091.9257136113</v>
      </c>
      <c r="S870">
        <v>0</v>
      </c>
    </row>
    <row r="871" spans="18:19" x14ac:dyDescent="0.25">
      <c r="R871">
        <v>3421117.588214484</v>
      </c>
      <c r="S871">
        <v>0</v>
      </c>
    </row>
    <row r="872" spans="18:19" x14ac:dyDescent="0.25">
      <c r="R872">
        <v>3421143.2507153563</v>
      </c>
      <c r="S872">
        <v>0</v>
      </c>
    </row>
    <row r="873" spans="18:19" x14ac:dyDescent="0.25">
      <c r="R873">
        <v>3421168.9132162286</v>
      </c>
      <c r="S873">
        <v>0</v>
      </c>
    </row>
    <row r="874" spans="18:19" x14ac:dyDescent="0.25">
      <c r="R874">
        <v>3421194.5757171009</v>
      </c>
      <c r="S874">
        <v>0</v>
      </c>
    </row>
    <row r="875" spans="18:19" x14ac:dyDescent="0.25">
      <c r="R875">
        <v>3421220.2382179736</v>
      </c>
      <c r="S875">
        <v>0</v>
      </c>
    </row>
    <row r="876" spans="18:19" x14ac:dyDescent="0.25">
      <c r="R876">
        <v>3421245.9007188459</v>
      </c>
      <c r="S876">
        <v>0</v>
      </c>
    </row>
    <row r="877" spans="18:19" x14ac:dyDescent="0.25">
      <c r="R877">
        <v>3421271.5632197182</v>
      </c>
      <c r="S877">
        <v>0</v>
      </c>
    </row>
    <row r="878" spans="18:19" x14ac:dyDescent="0.25">
      <c r="R878">
        <v>3421297.2257205904</v>
      </c>
      <c r="S878">
        <v>0</v>
      </c>
    </row>
    <row r="879" spans="18:19" x14ac:dyDescent="0.25">
      <c r="R879">
        <v>3421322.8882214627</v>
      </c>
      <c r="S879">
        <v>0</v>
      </c>
    </row>
    <row r="880" spans="18:19" x14ac:dyDescent="0.25">
      <c r="R880">
        <v>3421348.5507223355</v>
      </c>
      <c r="S880">
        <v>0</v>
      </c>
    </row>
    <row r="881" spans="18:19" x14ac:dyDescent="0.25">
      <c r="R881">
        <v>3421374.2132232077</v>
      </c>
      <c r="S881">
        <v>0</v>
      </c>
    </row>
    <row r="882" spans="18:19" x14ac:dyDescent="0.25">
      <c r="R882">
        <v>3421399.87572408</v>
      </c>
      <c r="S882">
        <v>0</v>
      </c>
    </row>
    <row r="883" spans="18:19" x14ac:dyDescent="0.25">
      <c r="R883">
        <v>3421425.5382249523</v>
      </c>
      <c r="S883">
        <v>0</v>
      </c>
    </row>
    <row r="884" spans="18:19" x14ac:dyDescent="0.25">
      <c r="R884">
        <v>3421451.200725825</v>
      </c>
      <c r="S884">
        <v>0</v>
      </c>
    </row>
    <row r="885" spans="18:19" x14ac:dyDescent="0.25">
      <c r="R885">
        <v>3421476.8632266973</v>
      </c>
      <c r="S885">
        <v>0</v>
      </c>
    </row>
    <row r="886" spans="18:19" x14ac:dyDescent="0.25">
      <c r="R886">
        <v>3421502.5257275696</v>
      </c>
      <c r="S886">
        <v>0</v>
      </c>
    </row>
    <row r="887" spans="18:19" x14ac:dyDescent="0.25">
      <c r="R887">
        <v>3421528.1882284419</v>
      </c>
      <c r="S887">
        <v>0</v>
      </c>
    </row>
    <row r="888" spans="18:19" x14ac:dyDescent="0.25">
      <c r="R888">
        <v>3421553.8507293146</v>
      </c>
      <c r="S888">
        <v>0</v>
      </c>
    </row>
    <row r="889" spans="18:19" x14ac:dyDescent="0.25">
      <c r="R889">
        <v>3421579.5132301869</v>
      </c>
      <c r="S889">
        <v>0</v>
      </c>
    </row>
    <row r="890" spans="18:19" x14ac:dyDescent="0.25">
      <c r="R890">
        <v>3421605.1757310592</v>
      </c>
      <c r="S890">
        <v>0</v>
      </c>
    </row>
    <row r="891" spans="18:19" x14ac:dyDescent="0.25">
      <c r="R891">
        <v>3421630.8382319314</v>
      </c>
      <c r="S891">
        <v>0</v>
      </c>
    </row>
    <row r="892" spans="18:19" x14ac:dyDescent="0.25">
      <c r="R892">
        <v>3421656.5007328042</v>
      </c>
      <c r="S892">
        <v>0</v>
      </c>
    </row>
    <row r="893" spans="18:19" x14ac:dyDescent="0.25">
      <c r="R893">
        <v>3421682.1632336765</v>
      </c>
      <c r="S893">
        <v>0</v>
      </c>
    </row>
    <row r="894" spans="18:19" x14ac:dyDescent="0.25">
      <c r="R894">
        <v>3421707.8257345487</v>
      </c>
      <c r="S894">
        <v>0</v>
      </c>
    </row>
    <row r="895" spans="18:19" x14ac:dyDescent="0.25">
      <c r="R895">
        <v>3421733.488235421</v>
      </c>
      <c r="S895">
        <v>0</v>
      </c>
    </row>
    <row r="896" spans="18:19" x14ac:dyDescent="0.25">
      <c r="R896">
        <v>3421759.1507362933</v>
      </c>
      <c r="S896">
        <v>0</v>
      </c>
    </row>
    <row r="897" spans="18:19" x14ac:dyDescent="0.25">
      <c r="R897">
        <v>3421784.813237166</v>
      </c>
      <c r="S897">
        <v>0</v>
      </c>
    </row>
    <row r="898" spans="18:19" x14ac:dyDescent="0.25">
      <c r="R898">
        <v>3421810.4757380383</v>
      </c>
      <c r="S898">
        <v>0</v>
      </c>
    </row>
    <row r="899" spans="18:19" x14ac:dyDescent="0.25">
      <c r="R899">
        <v>3421836.1382389106</v>
      </c>
      <c r="S899">
        <v>0</v>
      </c>
    </row>
    <row r="900" spans="18:19" x14ac:dyDescent="0.25">
      <c r="R900">
        <v>3421861.8007397829</v>
      </c>
      <c r="S900">
        <v>0</v>
      </c>
    </row>
    <row r="901" spans="18:19" x14ac:dyDescent="0.25">
      <c r="R901">
        <v>3421887.4632406556</v>
      </c>
      <c r="S901">
        <v>0</v>
      </c>
    </row>
    <row r="902" spans="18:19" x14ac:dyDescent="0.25">
      <c r="R902">
        <v>3421913.1257415279</v>
      </c>
      <c r="S902">
        <v>0</v>
      </c>
    </row>
    <row r="903" spans="18:19" x14ac:dyDescent="0.25">
      <c r="R903">
        <v>3421938.7882424002</v>
      </c>
      <c r="S903">
        <v>0</v>
      </c>
    </row>
    <row r="904" spans="18:19" x14ac:dyDescent="0.25">
      <c r="R904">
        <v>3421964.4507432724</v>
      </c>
      <c r="S904">
        <v>0</v>
      </c>
    </row>
    <row r="905" spans="18:19" x14ac:dyDescent="0.25">
      <c r="R905">
        <v>3421990.1132441452</v>
      </c>
      <c r="S905">
        <v>0</v>
      </c>
    </row>
    <row r="906" spans="18:19" x14ac:dyDescent="0.25">
      <c r="R906">
        <v>3422015.7757450175</v>
      </c>
      <c r="S906">
        <v>0</v>
      </c>
    </row>
    <row r="907" spans="18:19" x14ac:dyDescent="0.25">
      <c r="R907">
        <v>3422041.4382458897</v>
      </c>
      <c r="S907">
        <v>0</v>
      </c>
    </row>
    <row r="908" spans="18:19" x14ac:dyDescent="0.25">
      <c r="R908">
        <v>3422067.100746762</v>
      </c>
      <c r="S908">
        <v>0</v>
      </c>
    </row>
    <row r="909" spans="18:19" x14ac:dyDescent="0.25">
      <c r="R909">
        <v>3422092.7632476347</v>
      </c>
      <c r="S909">
        <v>0</v>
      </c>
    </row>
    <row r="910" spans="18:19" x14ac:dyDescent="0.25">
      <c r="R910">
        <v>3422118.425748507</v>
      </c>
      <c r="S910">
        <v>0</v>
      </c>
    </row>
    <row r="911" spans="18:19" x14ac:dyDescent="0.25">
      <c r="R911">
        <v>3422144.0882493793</v>
      </c>
      <c r="S911">
        <v>0</v>
      </c>
    </row>
    <row r="912" spans="18:19" x14ac:dyDescent="0.25">
      <c r="R912">
        <v>3422169.7507502516</v>
      </c>
      <c r="S912">
        <v>0</v>
      </c>
    </row>
    <row r="913" spans="18:19" x14ac:dyDescent="0.25">
      <c r="R913">
        <v>3422195.4132511239</v>
      </c>
      <c r="S913">
        <v>0</v>
      </c>
    </row>
    <row r="914" spans="18:19" x14ac:dyDescent="0.25">
      <c r="R914">
        <v>3422221.0757519966</v>
      </c>
      <c r="S914">
        <v>0</v>
      </c>
    </row>
    <row r="915" spans="18:19" x14ac:dyDescent="0.25">
      <c r="R915">
        <v>3422246.7382528689</v>
      </c>
      <c r="S915">
        <v>0</v>
      </c>
    </row>
    <row r="916" spans="18:19" x14ac:dyDescent="0.25">
      <c r="R916">
        <v>3422272.4007537412</v>
      </c>
      <c r="S916">
        <v>0</v>
      </c>
    </row>
    <row r="917" spans="18:19" x14ac:dyDescent="0.25">
      <c r="R917">
        <v>3422298.0632546134</v>
      </c>
      <c r="S917">
        <v>0</v>
      </c>
    </row>
    <row r="918" spans="18:19" x14ac:dyDescent="0.25">
      <c r="R918">
        <v>3422323.7257554862</v>
      </c>
      <c r="S918">
        <v>0</v>
      </c>
    </row>
    <row r="919" spans="18:19" x14ac:dyDescent="0.25">
      <c r="R919">
        <v>3422349.3882563584</v>
      </c>
      <c r="S919">
        <v>0</v>
      </c>
    </row>
    <row r="920" spans="18:19" x14ac:dyDescent="0.25">
      <c r="R920">
        <v>3422375.0507572307</v>
      </c>
      <c r="S920">
        <v>0</v>
      </c>
    </row>
    <row r="921" spans="18:19" x14ac:dyDescent="0.25">
      <c r="R921">
        <v>3422400.713258103</v>
      </c>
      <c r="S921">
        <v>0</v>
      </c>
    </row>
    <row r="922" spans="18:19" x14ac:dyDescent="0.25">
      <c r="R922">
        <v>3422426.3757589757</v>
      </c>
      <c r="S922">
        <v>0</v>
      </c>
    </row>
    <row r="923" spans="18:19" x14ac:dyDescent="0.25">
      <c r="R923">
        <v>3422452.038259848</v>
      </c>
      <c r="S923">
        <v>0</v>
      </c>
    </row>
    <row r="924" spans="18:19" x14ac:dyDescent="0.25">
      <c r="R924">
        <v>3422477.7007607203</v>
      </c>
      <c r="S924">
        <v>0</v>
      </c>
    </row>
    <row r="925" spans="18:19" x14ac:dyDescent="0.25">
      <c r="R925">
        <v>3422503.3632615926</v>
      </c>
      <c r="S925">
        <v>0</v>
      </c>
    </row>
    <row r="926" spans="18:19" x14ac:dyDescent="0.25">
      <c r="R926">
        <v>3422529.0257624649</v>
      </c>
      <c r="S926">
        <v>0</v>
      </c>
    </row>
    <row r="927" spans="18:19" x14ac:dyDescent="0.25">
      <c r="R927">
        <v>3422554.6882633376</v>
      </c>
      <c r="S927">
        <v>0</v>
      </c>
    </row>
    <row r="928" spans="18:19" x14ac:dyDescent="0.25">
      <c r="R928">
        <v>3422580.3507642099</v>
      </c>
      <c r="S928">
        <v>0</v>
      </c>
    </row>
    <row r="929" spans="18:19" x14ac:dyDescent="0.25">
      <c r="R929">
        <v>3422606.0132650821</v>
      </c>
      <c r="S929">
        <v>0</v>
      </c>
    </row>
    <row r="930" spans="18:19" x14ac:dyDescent="0.25">
      <c r="R930">
        <v>3422631.6757659544</v>
      </c>
      <c r="S930">
        <v>0</v>
      </c>
    </row>
    <row r="931" spans="18:19" x14ac:dyDescent="0.25">
      <c r="R931">
        <v>3422657.3382668272</v>
      </c>
      <c r="S931">
        <v>0</v>
      </c>
    </row>
    <row r="932" spans="18:19" x14ac:dyDescent="0.25">
      <c r="R932">
        <v>3422683.0007676994</v>
      </c>
      <c r="S932">
        <v>0</v>
      </c>
    </row>
    <row r="933" spans="18:19" x14ac:dyDescent="0.25">
      <c r="R933">
        <v>3422708.6632685717</v>
      </c>
      <c r="S933">
        <v>0</v>
      </c>
    </row>
    <row r="934" spans="18:19" x14ac:dyDescent="0.25">
      <c r="R934">
        <v>3422734.325769444</v>
      </c>
      <c r="S934">
        <v>0</v>
      </c>
    </row>
    <row r="935" spans="18:19" x14ac:dyDescent="0.25">
      <c r="R935">
        <v>3422759.9882703167</v>
      </c>
      <c r="S935">
        <v>0</v>
      </c>
    </row>
    <row r="936" spans="18:19" x14ac:dyDescent="0.25">
      <c r="R936">
        <v>3422785.650771189</v>
      </c>
      <c r="S936">
        <v>0</v>
      </c>
    </row>
    <row r="937" spans="18:19" x14ac:dyDescent="0.25">
      <c r="R937">
        <v>3422811.3132720613</v>
      </c>
      <c r="S937">
        <v>0</v>
      </c>
    </row>
    <row r="938" spans="18:19" x14ac:dyDescent="0.25">
      <c r="R938">
        <v>3422836.9757729336</v>
      </c>
      <c r="S938">
        <v>0</v>
      </c>
    </row>
    <row r="939" spans="18:19" x14ac:dyDescent="0.25">
      <c r="R939">
        <v>3422862.6382738063</v>
      </c>
      <c r="S939">
        <v>0</v>
      </c>
    </row>
    <row r="940" spans="18:19" x14ac:dyDescent="0.25">
      <c r="R940">
        <v>3422888.3007746786</v>
      </c>
      <c r="S940">
        <v>0</v>
      </c>
    </row>
    <row r="941" spans="18:19" x14ac:dyDescent="0.25">
      <c r="R941">
        <v>3422913.9632755509</v>
      </c>
      <c r="S941">
        <v>0</v>
      </c>
    </row>
    <row r="942" spans="18:19" x14ac:dyDescent="0.25">
      <c r="R942">
        <v>3422939.6257764231</v>
      </c>
      <c r="S942">
        <v>0</v>
      </c>
    </row>
    <row r="943" spans="18:19" x14ac:dyDescent="0.25">
      <c r="R943">
        <v>3422965.2882772954</v>
      </c>
      <c r="S943">
        <v>0</v>
      </c>
    </row>
    <row r="944" spans="18:19" x14ac:dyDescent="0.25">
      <c r="R944">
        <v>3422990.9507781682</v>
      </c>
      <c r="S944">
        <v>0</v>
      </c>
    </row>
    <row r="945" spans="18:19" x14ac:dyDescent="0.25">
      <c r="R945">
        <v>3423016.6132790404</v>
      </c>
      <c r="S945">
        <v>0</v>
      </c>
    </row>
    <row r="946" spans="18:19" x14ac:dyDescent="0.25">
      <c r="R946">
        <v>3423042.2757799127</v>
      </c>
      <c r="S946">
        <v>0</v>
      </c>
    </row>
    <row r="947" spans="18:19" x14ac:dyDescent="0.25">
      <c r="R947">
        <v>3423067.938280785</v>
      </c>
      <c r="S947">
        <v>0</v>
      </c>
    </row>
    <row r="948" spans="18:19" x14ac:dyDescent="0.25">
      <c r="R948">
        <v>3423093.6007816577</v>
      </c>
      <c r="S948">
        <v>0</v>
      </c>
    </row>
    <row r="949" spans="18:19" x14ac:dyDescent="0.25">
      <c r="R949">
        <v>3423119.26328253</v>
      </c>
      <c r="S949">
        <v>0</v>
      </c>
    </row>
    <row r="950" spans="18:19" x14ac:dyDescent="0.25">
      <c r="R950">
        <v>3423144.9257834023</v>
      </c>
      <c r="S950">
        <v>0</v>
      </c>
    </row>
    <row r="951" spans="18:19" x14ac:dyDescent="0.25">
      <c r="R951">
        <v>3423170.5882842746</v>
      </c>
      <c r="S951">
        <v>0</v>
      </c>
    </row>
    <row r="952" spans="18:19" x14ac:dyDescent="0.25">
      <c r="R952">
        <v>3423196.2507851473</v>
      </c>
      <c r="S952">
        <v>0</v>
      </c>
    </row>
    <row r="953" spans="18:19" x14ac:dyDescent="0.25">
      <c r="R953">
        <v>3423221.9132860196</v>
      </c>
      <c r="S953">
        <v>0</v>
      </c>
    </row>
    <row r="954" spans="18:19" x14ac:dyDescent="0.25">
      <c r="R954">
        <v>3423247.5757868919</v>
      </c>
      <c r="S954">
        <v>0</v>
      </c>
    </row>
    <row r="955" spans="18:19" x14ac:dyDescent="0.25">
      <c r="R955">
        <v>3423273.2382877641</v>
      </c>
      <c r="S955">
        <v>0</v>
      </c>
    </row>
    <row r="956" spans="18:19" x14ac:dyDescent="0.25">
      <c r="R956">
        <v>3423298.9007886369</v>
      </c>
      <c r="S956">
        <v>0</v>
      </c>
    </row>
    <row r="957" spans="18:19" x14ac:dyDescent="0.25">
      <c r="R957">
        <v>3423324.5632895092</v>
      </c>
      <c r="S957">
        <v>0</v>
      </c>
    </row>
    <row r="958" spans="18:19" x14ac:dyDescent="0.25">
      <c r="R958">
        <v>3423350.2257903814</v>
      </c>
      <c r="S958">
        <v>0</v>
      </c>
    </row>
    <row r="959" spans="18:19" x14ac:dyDescent="0.25">
      <c r="R959">
        <v>3423375.8882912537</v>
      </c>
      <c r="S959">
        <v>0</v>
      </c>
    </row>
    <row r="960" spans="18:19" x14ac:dyDescent="0.25">
      <c r="R960">
        <v>3423401.550792126</v>
      </c>
      <c r="S960">
        <v>0</v>
      </c>
    </row>
    <row r="961" spans="18:19" x14ac:dyDescent="0.25">
      <c r="R961">
        <v>3423427.2132929987</v>
      </c>
      <c r="S961">
        <v>0</v>
      </c>
    </row>
    <row r="962" spans="18:19" x14ac:dyDescent="0.25">
      <c r="R962">
        <v>3423452.875793871</v>
      </c>
      <c r="S962">
        <v>0</v>
      </c>
    </row>
    <row r="963" spans="18:19" x14ac:dyDescent="0.25">
      <c r="R963">
        <v>3423478.5382947433</v>
      </c>
      <c r="S963">
        <v>0</v>
      </c>
    </row>
    <row r="964" spans="18:19" x14ac:dyDescent="0.25">
      <c r="R964">
        <v>3423504.2007956156</v>
      </c>
      <c r="S964">
        <v>0</v>
      </c>
    </row>
    <row r="965" spans="18:19" x14ac:dyDescent="0.25">
      <c r="R965">
        <v>3423529.8632964883</v>
      </c>
      <c r="S965">
        <v>0</v>
      </c>
    </row>
    <row r="966" spans="18:19" x14ac:dyDescent="0.25">
      <c r="R966">
        <v>3423555.5257973606</v>
      </c>
      <c r="S966">
        <v>0</v>
      </c>
    </row>
    <row r="967" spans="18:19" x14ac:dyDescent="0.25">
      <c r="R967">
        <v>3423581.1882982329</v>
      </c>
      <c r="S967">
        <v>0</v>
      </c>
    </row>
    <row r="968" spans="18:19" x14ac:dyDescent="0.25">
      <c r="R968">
        <v>3423606.8507991051</v>
      </c>
      <c r="S968">
        <v>0</v>
      </c>
    </row>
    <row r="969" spans="18:19" x14ac:dyDescent="0.25">
      <c r="R969">
        <v>3423632.5132999779</v>
      </c>
      <c r="S969">
        <v>0</v>
      </c>
    </row>
    <row r="970" spans="18:19" x14ac:dyDescent="0.25">
      <c r="R970">
        <v>3423658.1758008501</v>
      </c>
      <c r="S970">
        <v>0</v>
      </c>
    </row>
    <row r="971" spans="18:19" x14ac:dyDescent="0.25">
      <c r="R971">
        <v>3423683.8383017224</v>
      </c>
      <c r="S971">
        <v>0</v>
      </c>
    </row>
    <row r="972" spans="18:19" x14ac:dyDescent="0.25">
      <c r="R972">
        <v>3423709.5008025947</v>
      </c>
      <c r="S972">
        <v>0</v>
      </c>
    </row>
    <row r="973" spans="18:19" x14ac:dyDescent="0.25">
      <c r="R973">
        <v>3423735.1633034674</v>
      </c>
      <c r="S973">
        <v>0</v>
      </c>
    </row>
    <row r="974" spans="18:19" x14ac:dyDescent="0.25">
      <c r="R974">
        <v>3423760.8258043397</v>
      </c>
      <c r="S974">
        <v>0</v>
      </c>
    </row>
    <row r="975" spans="18:19" x14ac:dyDescent="0.25">
      <c r="R975">
        <v>3423786.488305212</v>
      </c>
      <c r="S975">
        <v>0</v>
      </c>
    </row>
    <row r="976" spans="18:19" x14ac:dyDescent="0.25">
      <c r="R976">
        <v>3423812.1508060843</v>
      </c>
      <c r="S976">
        <v>0</v>
      </c>
    </row>
    <row r="977" spans="18:19" x14ac:dyDescent="0.25">
      <c r="R977">
        <v>3423837.8133069566</v>
      </c>
      <c r="S977">
        <v>0</v>
      </c>
    </row>
    <row r="978" spans="18:19" x14ac:dyDescent="0.25">
      <c r="R978">
        <v>3423863.4758078293</v>
      </c>
      <c r="S978">
        <v>0</v>
      </c>
    </row>
    <row r="979" spans="18:19" x14ac:dyDescent="0.25">
      <c r="R979">
        <v>3423889.1383087016</v>
      </c>
      <c r="S979">
        <v>0</v>
      </c>
    </row>
    <row r="980" spans="18:19" x14ac:dyDescent="0.25">
      <c r="R980">
        <v>3423914.8008095738</v>
      </c>
      <c r="S980">
        <v>0</v>
      </c>
    </row>
    <row r="981" spans="18:19" x14ac:dyDescent="0.25">
      <c r="R981">
        <v>3423940.4633104461</v>
      </c>
      <c r="S981">
        <v>0</v>
      </c>
    </row>
    <row r="982" spans="18:19" x14ac:dyDescent="0.25">
      <c r="R982">
        <v>3423966.1258113189</v>
      </c>
      <c r="S982">
        <v>0</v>
      </c>
    </row>
    <row r="983" spans="18:19" x14ac:dyDescent="0.25">
      <c r="R983">
        <v>3423991.7883121911</v>
      </c>
      <c r="S983">
        <v>0</v>
      </c>
    </row>
    <row r="984" spans="18:19" x14ac:dyDescent="0.25">
      <c r="R984">
        <v>3424017.4508130634</v>
      </c>
      <c r="S984">
        <v>0</v>
      </c>
    </row>
    <row r="985" spans="18:19" x14ac:dyDescent="0.25">
      <c r="R985">
        <v>3424043.1133139357</v>
      </c>
      <c r="S985">
        <v>0</v>
      </c>
    </row>
    <row r="986" spans="18:19" x14ac:dyDescent="0.25">
      <c r="R986">
        <v>3424068.7758148084</v>
      </c>
      <c r="S986">
        <v>0</v>
      </c>
    </row>
    <row r="987" spans="18:19" x14ac:dyDescent="0.25">
      <c r="R987">
        <v>3424094.4383156807</v>
      </c>
      <c r="S987">
        <v>0</v>
      </c>
    </row>
    <row r="988" spans="18:19" x14ac:dyDescent="0.25">
      <c r="R988">
        <v>3424120.100816553</v>
      </c>
      <c r="S988">
        <v>0</v>
      </c>
    </row>
    <row r="989" spans="18:19" x14ac:dyDescent="0.25">
      <c r="R989">
        <v>3424145.7633174253</v>
      </c>
      <c r="S989">
        <v>0</v>
      </c>
    </row>
    <row r="990" spans="18:19" x14ac:dyDescent="0.25">
      <c r="R990">
        <v>3424171.4258182975</v>
      </c>
      <c r="S990">
        <v>0</v>
      </c>
    </row>
    <row r="991" spans="18:19" x14ac:dyDescent="0.25">
      <c r="R991">
        <v>3424197.0883191703</v>
      </c>
      <c r="S991">
        <v>0</v>
      </c>
    </row>
    <row r="992" spans="18:19" x14ac:dyDescent="0.25">
      <c r="R992">
        <v>3424222.7508200426</v>
      </c>
      <c r="S992">
        <v>0</v>
      </c>
    </row>
    <row r="993" spans="18:19" x14ac:dyDescent="0.25">
      <c r="R993">
        <v>3424248.4133209148</v>
      </c>
      <c r="S993">
        <v>0</v>
      </c>
    </row>
    <row r="994" spans="18:19" x14ac:dyDescent="0.25">
      <c r="R994">
        <v>3424274.0758217871</v>
      </c>
      <c r="S994">
        <v>0</v>
      </c>
    </row>
    <row r="995" spans="18:19" x14ac:dyDescent="0.25">
      <c r="R995">
        <v>3424299.7383226599</v>
      </c>
      <c r="S995">
        <v>0</v>
      </c>
    </row>
    <row r="996" spans="18:19" x14ac:dyDescent="0.25">
      <c r="R996">
        <v>3424325.4008235321</v>
      </c>
      <c r="S996">
        <v>0</v>
      </c>
    </row>
    <row r="997" spans="18:19" x14ac:dyDescent="0.25">
      <c r="R997">
        <v>3424351.0633244044</v>
      </c>
      <c r="S997">
        <v>0</v>
      </c>
    </row>
    <row r="998" spans="18:19" x14ac:dyDescent="0.25">
      <c r="R998">
        <v>3424376.7258252767</v>
      </c>
      <c r="S998">
        <v>0</v>
      </c>
    </row>
    <row r="999" spans="18:19" x14ac:dyDescent="0.25">
      <c r="R999">
        <v>3424402.3883261494</v>
      </c>
      <c r="S999">
        <v>0</v>
      </c>
    </row>
    <row r="1000" spans="18:19" x14ac:dyDescent="0.25">
      <c r="R1000">
        <v>3424428.0508270217</v>
      </c>
      <c r="S1000">
        <v>0</v>
      </c>
    </row>
    <row r="1001" spans="18:19" x14ac:dyDescent="0.25">
      <c r="R1001">
        <v>3424453.713327894</v>
      </c>
      <c r="S1001">
        <v>0</v>
      </c>
    </row>
    <row r="1002" spans="18:19" x14ac:dyDescent="0.25">
      <c r="R1002">
        <v>3424479.3758287663</v>
      </c>
      <c r="S1002">
        <v>0</v>
      </c>
    </row>
    <row r="1003" spans="18:19" x14ac:dyDescent="0.25">
      <c r="R1003">
        <v>3424505.038329639</v>
      </c>
      <c r="S1003">
        <v>0</v>
      </c>
    </row>
    <row r="1004" spans="18:19" x14ac:dyDescent="0.25">
      <c r="R1004">
        <v>3424530.7008305113</v>
      </c>
      <c r="S1004">
        <v>0</v>
      </c>
    </row>
    <row r="1005" spans="18:19" x14ac:dyDescent="0.25">
      <c r="R1005">
        <v>3424556.3633313836</v>
      </c>
      <c r="S1005">
        <v>0</v>
      </c>
    </row>
    <row r="1006" spans="18:19" x14ac:dyDescent="0.25">
      <c r="R1006">
        <v>3424582.0258322558</v>
      </c>
      <c r="S1006">
        <v>0</v>
      </c>
    </row>
    <row r="1007" spans="18:19" x14ac:dyDescent="0.25">
      <c r="R1007">
        <v>3424607.6883331281</v>
      </c>
      <c r="S1007">
        <v>0</v>
      </c>
    </row>
    <row r="1008" spans="18:19" x14ac:dyDescent="0.25">
      <c r="R1008">
        <v>3424633.3508340009</v>
      </c>
      <c r="S1008">
        <v>0</v>
      </c>
    </row>
    <row r="1009" spans="18:19" x14ac:dyDescent="0.25">
      <c r="R1009">
        <v>3424659.0133348731</v>
      </c>
      <c r="S1009">
        <v>0</v>
      </c>
    </row>
    <row r="1010" spans="18:19" x14ac:dyDescent="0.25">
      <c r="R1010">
        <v>3424684.6758357454</v>
      </c>
      <c r="S1010">
        <v>0</v>
      </c>
    </row>
    <row r="1011" spans="18:19" x14ac:dyDescent="0.25">
      <c r="R1011">
        <v>3424710.3383366177</v>
      </c>
      <c r="S1011">
        <v>0</v>
      </c>
    </row>
    <row r="1012" spans="18:19" x14ac:dyDescent="0.25">
      <c r="R1012">
        <v>3424736.0008374904</v>
      </c>
      <c r="S1012">
        <v>0</v>
      </c>
    </row>
    <row r="1013" spans="18:19" x14ac:dyDescent="0.25">
      <c r="R1013">
        <v>3424761.6633383627</v>
      </c>
      <c r="S1013">
        <v>0</v>
      </c>
    </row>
    <row r="1014" spans="18:19" x14ac:dyDescent="0.25">
      <c r="R1014">
        <v>3424787.325839235</v>
      </c>
      <c r="S1014">
        <v>0</v>
      </c>
    </row>
    <row r="1015" spans="18:19" x14ac:dyDescent="0.25">
      <c r="R1015">
        <v>3424812.9883401073</v>
      </c>
      <c r="S1015">
        <v>0</v>
      </c>
    </row>
    <row r="1016" spans="18:19" x14ac:dyDescent="0.25">
      <c r="R1016">
        <v>3424838.65084098</v>
      </c>
      <c r="S1016">
        <v>0</v>
      </c>
    </row>
    <row r="1017" spans="18:19" x14ac:dyDescent="0.25">
      <c r="R1017">
        <v>3424864.3133418523</v>
      </c>
      <c r="S1017">
        <v>0</v>
      </c>
    </row>
    <row r="1018" spans="18:19" x14ac:dyDescent="0.25">
      <c r="R1018">
        <v>3424889.9758427246</v>
      </c>
      <c r="S1018">
        <v>0</v>
      </c>
    </row>
    <row r="1019" spans="18:19" x14ac:dyDescent="0.25">
      <c r="R1019">
        <v>3424915.6383435968</v>
      </c>
      <c r="S1019">
        <v>0</v>
      </c>
    </row>
    <row r="1020" spans="18:19" x14ac:dyDescent="0.25">
      <c r="R1020">
        <v>3424941.3008444696</v>
      </c>
      <c r="S1020">
        <v>0</v>
      </c>
    </row>
    <row r="1021" spans="18:19" x14ac:dyDescent="0.25">
      <c r="R1021">
        <v>3424966.9633453419</v>
      </c>
      <c r="S1021">
        <v>0</v>
      </c>
    </row>
    <row r="1022" spans="18:19" x14ac:dyDescent="0.25">
      <c r="R1022">
        <v>3424992.6258462141</v>
      </c>
      <c r="S1022">
        <v>0</v>
      </c>
    </row>
    <row r="1023" spans="18:19" x14ac:dyDescent="0.25">
      <c r="R1023">
        <v>3425018.2883470864</v>
      </c>
      <c r="S1023">
        <v>0</v>
      </c>
    </row>
    <row r="1024" spans="18:19" x14ac:dyDescent="0.25">
      <c r="R1024">
        <v>3425043.9508479587</v>
      </c>
      <c r="S1024">
        <v>0</v>
      </c>
    </row>
    <row r="1025" spans="18:19" x14ac:dyDescent="0.25">
      <c r="R1025">
        <v>3425069.6133488314</v>
      </c>
      <c r="S1025">
        <v>0</v>
      </c>
    </row>
    <row r="1026" spans="18:19" x14ac:dyDescent="0.25">
      <c r="R1026">
        <v>3425095.2758497037</v>
      </c>
      <c r="S1026">
        <v>0</v>
      </c>
    </row>
    <row r="1027" spans="18:19" x14ac:dyDescent="0.25">
      <c r="R1027">
        <v>3425120.938350576</v>
      </c>
      <c r="S1027">
        <v>0</v>
      </c>
    </row>
    <row r="1028" spans="18:19" x14ac:dyDescent="0.25">
      <c r="R1028">
        <v>3425146.6008514483</v>
      </c>
      <c r="S1028">
        <v>0</v>
      </c>
    </row>
    <row r="1029" spans="18:19" x14ac:dyDescent="0.25">
      <c r="R1029">
        <v>3425172.263352321</v>
      </c>
      <c r="S1029">
        <v>0</v>
      </c>
    </row>
    <row r="1030" spans="18:19" x14ac:dyDescent="0.25">
      <c r="R1030">
        <v>3425197.9258531933</v>
      </c>
      <c r="S1030">
        <v>0</v>
      </c>
    </row>
    <row r="1031" spans="18:19" x14ac:dyDescent="0.25">
      <c r="R1031">
        <v>3425223.5883540655</v>
      </c>
      <c r="S1031">
        <v>0</v>
      </c>
    </row>
    <row r="1032" spans="18:19" x14ac:dyDescent="0.25">
      <c r="R1032">
        <v>3425249.2508549378</v>
      </c>
      <c r="S1032">
        <v>0</v>
      </c>
    </row>
    <row r="1033" spans="18:19" x14ac:dyDescent="0.25">
      <c r="R1033">
        <v>3425274.9133558106</v>
      </c>
      <c r="S1033">
        <v>0</v>
      </c>
    </row>
    <row r="1034" spans="18:19" x14ac:dyDescent="0.25">
      <c r="R1034">
        <v>3425300.5758566828</v>
      </c>
      <c r="S1034">
        <v>0</v>
      </c>
    </row>
    <row r="1035" spans="18:19" x14ac:dyDescent="0.25">
      <c r="R1035">
        <v>3425326.2383575551</v>
      </c>
      <c r="S1035">
        <v>0</v>
      </c>
    </row>
    <row r="1036" spans="18:19" x14ac:dyDescent="0.25">
      <c r="R1036">
        <v>3425351.9008584274</v>
      </c>
      <c r="S1036">
        <v>0</v>
      </c>
    </row>
    <row r="1037" spans="18:19" x14ac:dyDescent="0.25">
      <c r="R1037">
        <v>3425377.5633593001</v>
      </c>
      <c r="S1037">
        <v>0</v>
      </c>
    </row>
    <row r="1038" spans="18:19" x14ac:dyDescent="0.25">
      <c r="R1038">
        <v>3425403.2258601724</v>
      </c>
      <c r="S1038">
        <v>0</v>
      </c>
    </row>
    <row r="1039" spans="18:19" x14ac:dyDescent="0.25">
      <c r="R1039">
        <v>3425428.8883610447</v>
      </c>
      <c r="S1039">
        <v>0</v>
      </c>
    </row>
    <row r="1040" spans="18:19" x14ac:dyDescent="0.25">
      <c r="R1040">
        <v>3425454.550861917</v>
      </c>
      <c r="S1040">
        <v>0</v>
      </c>
    </row>
    <row r="1041" spans="18:19" x14ac:dyDescent="0.25">
      <c r="R1041">
        <v>3425480.2133627892</v>
      </c>
      <c r="S1041">
        <v>0</v>
      </c>
    </row>
    <row r="1042" spans="18:19" x14ac:dyDescent="0.25">
      <c r="R1042">
        <v>3425505.875863662</v>
      </c>
      <c r="S1042">
        <v>0</v>
      </c>
    </row>
    <row r="1043" spans="18:19" x14ac:dyDescent="0.25">
      <c r="R1043">
        <v>3425531.5383645343</v>
      </c>
      <c r="S1043">
        <v>0</v>
      </c>
    </row>
    <row r="1044" spans="18:19" x14ac:dyDescent="0.25">
      <c r="R1044">
        <v>3425557.2008654065</v>
      </c>
      <c r="S1044">
        <v>0</v>
      </c>
    </row>
    <row r="1045" spans="18:19" x14ac:dyDescent="0.25">
      <c r="R1045">
        <v>3425582.8633662788</v>
      </c>
      <c r="S1045">
        <v>0</v>
      </c>
    </row>
    <row r="1046" spans="18:19" x14ac:dyDescent="0.25">
      <c r="R1046">
        <v>3425608.5258671516</v>
      </c>
      <c r="S1046">
        <v>0</v>
      </c>
    </row>
    <row r="1047" spans="18:19" x14ac:dyDescent="0.25">
      <c r="R1047">
        <v>3425634.1883680238</v>
      </c>
      <c r="S1047">
        <v>0</v>
      </c>
    </row>
    <row r="1048" spans="18:19" x14ac:dyDescent="0.25">
      <c r="R1048">
        <v>3425659.8508688961</v>
      </c>
      <c r="S1048">
        <v>0</v>
      </c>
    </row>
    <row r="1049" spans="18:19" x14ac:dyDescent="0.25">
      <c r="R1049">
        <v>3425685.5133697684</v>
      </c>
      <c r="S1049">
        <v>0</v>
      </c>
    </row>
    <row r="1050" spans="18:19" x14ac:dyDescent="0.25">
      <c r="R1050">
        <v>3425711.1758706411</v>
      </c>
      <c r="S1050">
        <v>0</v>
      </c>
    </row>
    <row r="1051" spans="18:19" x14ac:dyDescent="0.25">
      <c r="R1051">
        <v>3425736.8383715134</v>
      </c>
      <c r="S1051">
        <v>0</v>
      </c>
    </row>
    <row r="1052" spans="18:19" x14ac:dyDescent="0.25">
      <c r="R1052">
        <v>3425762.5008723857</v>
      </c>
      <c r="S1052">
        <v>0</v>
      </c>
    </row>
    <row r="1053" spans="18:19" x14ac:dyDescent="0.25">
      <c r="R1053">
        <v>3425788.163373258</v>
      </c>
      <c r="S1053">
        <v>0</v>
      </c>
    </row>
    <row r="1054" spans="18:19" x14ac:dyDescent="0.25">
      <c r="R1054">
        <v>3425813.8258741302</v>
      </c>
      <c r="S1054">
        <v>0</v>
      </c>
    </row>
    <row r="1055" spans="18:19" x14ac:dyDescent="0.25">
      <c r="R1055">
        <v>3425839.488375003</v>
      </c>
      <c r="S1055">
        <v>0</v>
      </c>
    </row>
    <row r="1056" spans="18:19" x14ac:dyDescent="0.25">
      <c r="R1056">
        <v>3425865.1508758753</v>
      </c>
      <c r="S1056">
        <v>0</v>
      </c>
    </row>
    <row r="1057" spans="18:19" x14ac:dyDescent="0.25">
      <c r="R1057">
        <v>3425890.8133767475</v>
      </c>
      <c r="S1057">
        <v>0</v>
      </c>
    </row>
    <row r="1058" spans="18:19" x14ac:dyDescent="0.25">
      <c r="R1058">
        <v>3425916.4758776198</v>
      </c>
      <c r="S1058">
        <v>0</v>
      </c>
    </row>
    <row r="1059" spans="18:19" x14ac:dyDescent="0.25">
      <c r="R1059">
        <v>3425942.1383784926</v>
      </c>
      <c r="S1059">
        <v>0</v>
      </c>
    </row>
    <row r="1060" spans="18:19" x14ac:dyDescent="0.25">
      <c r="R1060">
        <v>3425967.8008793648</v>
      </c>
      <c r="S1060">
        <v>0</v>
      </c>
    </row>
    <row r="1061" spans="18:19" x14ac:dyDescent="0.25">
      <c r="R1061">
        <v>3425993.4633802371</v>
      </c>
      <c r="S1061">
        <v>0</v>
      </c>
    </row>
    <row r="1062" spans="18:19" x14ac:dyDescent="0.25">
      <c r="R1062">
        <v>3426019.1258811094</v>
      </c>
      <c r="S1062">
        <v>0</v>
      </c>
    </row>
    <row r="1063" spans="18:19" x14ac:dyDescent="0.25">
      <c r="R1063">
        <v>3426044.7883819821</v>
      </c>
      <c r="S1063">
        <v>0</v>
      </c>
    </row>
    <row r="1064" spans="18:19" x14ac:dyDescent="0.25">
      <c r="R1064">
        <v>3426070.4508828544</v>
      </c>
      <c r="S1064">
        <v>0</v>
      </c>
    </row>
    <row r="1065" spans="18:19" x14ac:dyDescent="0.25">
      <c r="R1065">
        <v>3426096.1133837267</v>
      </c>
      <c r="S1065">
        <v>0</v>
      </c>
    </row>
    <row r="1066" spans="18:19" x14ac:dyDescent="0.25">
      <c r="R1066">
        <v>3426121.775884599</v>
      </c>
      <c r="S1066">
        <v>0</v>
      </c>
    </row>
    <row r="1067" spans="18:19" x14ac:dyDescent="0.25">
      <c r="R1067">
        <v>3426147.4383854717</v>
      </c>
      <c r="S1067">
        <v>0</v>
      </c>
    </row>
    <row r="1068" spans="18:19" x14ac:dyDescent="0.25">
      <c r="R1068">
        <v>3426173.100886344</v>
      </c>
      <c r="S1068">
        <v>0</v>
      </c>
    </row>
    <row r="1069" spans="18:19" x14ac:dyDescent="0.25">
      <c r="R1069">
        <v>3426198.7633872163</v>
      </c>
      <c r="S1069">
        <v>0</v>
      </c>
    </row>
    <row r="1070" spans="18:19" x14ac:dyDescent="0.25">
      <c r="R1070">
        <v>3426224.4258880885</v>
      </c>
      <c r="S1070">
        <v>0</v>
      </c>
    </row>
    <row r="1071" spans="18:19" x14ac:dyDescent="0.25">
      <c r="R1071">
        <v>3426250.0883889608</v>
      </c>
      <c r="S1071">
        <v>0</v>
      </c>
    </row>
    <row r="1072" spans="18:19" x14ac:dyDescent="0.25">
      <c r="R1072">
        <v>3426275.7508898336</v>
      </c>
      <c r="S1072">
        <v>0</v>
      </c>
    </row>
    <row r="1073" spans="18:19" x14ac:dyDescent="0.25">
      <c r="R1073">
        <v>3426301.4133907058</v>
      </c>
      <c r="S1073">
        <v>0</v>
      </c>
    </row>
    <row r="1074" spans="18:19" x14ac:dyDescent="0.25">
      <c r="R1074">
        <v>3426327.0758915781</v>
      </c>
      <c r="S1074">
        <v>0</v>
      </c>
    </row>
    <row r="1075" spans="18:19" x14ac:dyDescent="0.25">
      <c r="R1075">
        <v>3426352.7383924504</v>
      </c>
      <c r="S1075">
        <v>0</v>
      </c>
    </row>
    <row r="1076" spans="18:19" x14ac:dyDescent="0.25">
      <c r="R1076">
        <v>3426378.4008933231</v>
      </c>
      <c r="S1076">
        <v>0</v>
      </c>
    </row>
    <row r="1077" spans="18:19" x14ac:dyDescent="0.25">
      <c r="R1077">
        <v>3426404.0633941954</v>
      </c>
      <c r="S1077">
        <v>0</v>
      </c>
    </row>
    <row r="1078" spans="18:19" x14ac:dyDescent="0.25">
      <c r="R1078">
        <v>3426429.7258950677</v>
      </c>
      <c r="S1078">
        <v>0</v>
      </c>
    </row>
    <row r="1079" spans="18:19" x14ac:dyDescent="0.25">
      <c r="R1079">
        <v>3426455.38839594</v>
      </c>
      <c r="S1079">
        <v>0</v>
      </c>
    </row>
    <row r="1080" spans="18:19" x14ac:dyDescent="0.25">
      <c r="R1080">
        <v>3426481.0508968127</v>
      </c>
      <c r="S1080">
        <v>0</v>
      </c>
    </row>
    <row r="1081" spans="18:19" x14ac:dyDescent="0.25">
      <c r="R1081">
        <v>3426506.713397685</v>
      </c>
      <c r="S1081">
        <v>0</v>
      </c>
    </row>
    <row r="1082" spans="18:19" x14ac:dyDescent="0.25">
      <c r="R1082">
        <v>3426532.3758985572</v>
      </c>
      <c r="S1082">
        <v>0</v>
      </c>
    </row>
    <row r="1083" spans="18:19" x14ac:dyDescent="0.25">
      <c r="R1083">
        <v>3426558.0383994295</v>
      </c>
      <c r="S1083">
        <v>0</v>
      </c>
    </row>
    <row r="1084" spans="18:19" x14ac:dyDescent="0.25">
      <c r="R1084">
        <v>3426583.7009003023</v>
      </c>
      <c r="S1084">
        <v>0</v>
      </c>
    </row>
    <row r="1085" spans="18:19" x14ac:dyDescent="0.25">
      <c r="R1085">
        <v>3426609.3634011745</v>
      </c>
      <c r="S1085">
        <v>0</v>
      </c>
    </row>
    <row r="1086" spans="18:19" x14ac:dyDescent="0.25">
      <c r="R1086">
        <v>3426635.0259020468</v>
      </c>
      <c r="S1086">
        <v>0</v>
      </c>
    </row>
    <row r="1087" spans="18:19" x14ac:dyDescent="0.25">
      <c r="R1087">
        <v>3426660.6884029191</v>
      </c>
      <c r="S1087">
        <v>0</v>
      </c>
    </row>
    <row r="1088" spans="18:19" x14ac:dyDescent="0.25">
      <c r="R1088">
        <v>3426686.3509037914</v>
      </c>
      <c r="S1088">
        <v>0</v>
      </c>
    </row>
    <row r="1089" spans="18:19" x14ac:dyDescent="0.25">
      <c r="R1089">
        <v>3426712.0134046641</v>
      </c>
      <c r="S1089">
        <v>0</v>
      </c>
    </row>
    <row r="1090" spans="18:19" x14ac:dyDescent="0.25">
      <c r="R1090">
        <v>3426737.6759055364</v>
      </c>
      <c r="S1090">
        <v>0</v>
      </c>
    </row>
    <row r="1091" spans="18:19" x14ac:dyDescent="0.25">
      <c r="R1091">
        <v>3426763.3384064087</v>
      </c>
      <c r="S1091">
        <v>0</v>
      </c>
    </row>
    <row r="1092" spans="18:19" x14ac:dyDescent="0.25">
      <c r="R1092">
        <v>3426789.0009072809</v>
      </c>
      <c r="S1092">
        <v>0</v>
      </c>
    </row>
    <row r="1093" spans="18:19" x14ac:dyDescent="0.25">
      <c r="R1093">
        <v>3426814.6634081537</v>
      </c>
      <c r="S1093">
        <v>0</v>
      </c>
    </row>
    <row r="1094" spans="18:19" x14ac:dyDescent="0.25">
      <c r="R1094">
        <v>3426840.325909026</v>
      </c>
      <c r="S1094">
        <v>0</v>
      </c>
    </row>
    <row r="1095" spans="18:19" x14ac:dyDescent="0.25">
      <c r="R1095">
        <v>3426865.9884098982</v>
      </c>
      <c r="S1095">
        <v>0</v>
      </c>
    </row>
    <row r="1096" spans="18:19" x14ac:dyDescent="0.25">
      <c r="R1096">
        <v>3426891.6509107705</v>
      </c>
      <c r="S1096">
        <v>0</v>
      </c>
    </row>
    <row r="1097" spans="18:19" x14ac:dyDescent="0.25">
      <c r="R1097">
        <v>3426917.3134116433</v>
      </c>
      <c r="S1097">
        <v>0</v>
      </c>
    </row>
    <row r="1098" spans="18:19" x14ac:dyDescent="0.25">
      <c r="R1098">
        <v>3426942.9759125155</v>
      </c>
      <c r="S1098">
        <v>0</v>
      </c>
    </row>
    <row r="1099" spans="18:19" x14ac:dyDescent="0.25">
      <c r="R1099">
        <v>3426968.6384133878</v>
      </c>
      <c r="S1099">
        <v>0</v>
      </c>
    </row>
    <row r="1100" spans="18:19" x14ac:dyDescent="0.25">
      <c r="R1100">
        <v>3426994.3009142601</v>
      </c>
      <c r="S1100">
        <v>0</v>
      </c>
    </row>
    <row r="1101" spans="18:19" x14ac:dyDescent="0.25">
      <c r="R1101">
        <v>3427019.9634151328</v>
      </c>
      <c r="S1101">
        <v>0</v>
      </c>
    </row>
    <row r="1102" spans="18:19" x14ac:dyDescent="0.25">
      <c r="R1102">
        <v>3427045.6259160051</v>
      </c>
      <c r="S1102">
        <v>0</v>
      </c>
    </row>
    <row r="1103" spans="18:19" x14ac:dyDescent="0.25">
      <c r="R1103">
        <v>3427071.2884168774</v>
      </c>
      <c r="S1103">
        <v>0</v>
      </c>
    </row>
    <row r="1104" spans="18:19" x14ac:dyDescent="0.25">
      <c r="R1104">
        <v>3427096.9509177497</v>
      </c>
      <c r="S1104">
        <v>0</v>
      </c>
    </row>
    <row r="1105" spans="18:19" x14ac:dyDescent="0.25">
      <c r="R1105">
        <v>3427122.6134186219</v>
      </c>
      <c r="S1105">
        <v>0</v>
      </c>
    </row>
    <row r="1106" spans="18:19" x14ac:dyDescent="0.25">
      <c r="R1106">
        <v>3427148.2759194947</v>
      </c>
      <c r="S1106">
        <v>0</v>
      </c>
    </row>
    <row r="1107" spans="18:19" x14ac:dyDescent="0.25">
      <c r="R1107">
        <v>3427173.938420367</v>
      </c>
      <c r="S1107">
        <v>0</v>
      </c>
    </row>
    <row r="1108" spans="18:19" x14ac:dyDescent="0.25">
      <c r="R1108">
        <v>3427199.6009212392</v>
      </c>
      <c r="S1108">
        <v>0</v>
      </c>
    </row>
    <row r="1109" spans="18:19" x14ac:dyDescent="0.25">
      <c r="R1109">
        <v>3427225.2634221115</v>
      </c>
      <c r="S1109">
        <v>0</v>
      </c>
    </row>
    <row r="1110" spans="18:19" x14ac:dyDescent="0.25">
      <c r="R1110">
        <v>3427250.9259229843</v>
      </c>
      <c r="S1110">
        <v>0</v>
      </c>
    </row>
    <row r="1111" spans="18:19" x14ac:dyDescent="0.25">
      <c r="R1111">
        <v>3427276.5884238565</v>
      </c>
      <c r="S1111">
        <v>0</v>
      </c>
    </row>
    <row r="1112" spans="18:19" x14ac:dyDescent="0.25">
      <c r="R1112">
        <v>3427302.2509247288</v>
      </c>
      <c r="S1112">
        <v>0</v>
      </c>
    </row>
    <row r="1113" spans="18:19" x14ac:dyDescent="0.25">
      <c r="R1113">
        <v>3427327.9134256011</v>
      </c>
      <c r="S1113">
        <v>0</v>
      </c>
    </row>
    <row r="1114" spans="18:19" x14ac:dyDescent="0.25">
      <c r="R1114">
        <v>3427353.5759264738</v>
      </c>
      <c r="S1114">
        <v>0</v>
      </c>
    </row>
    <row r="1115" spans="18:19" x14ac:dyDescent="0.25">
      <c r="R1115">
        <v>3427379.2384273461</v>
      </c>
      <c r="S1115">
        <v>0</v>
      </c>
    </row>
    <row r="1116" spans="18:19" x14ac:dyDescent="0.25">
      <c r="R1116">
        <v>3427404.9009282184</v>
      </c>
      <c r="S1116">
        <v>0</v>
      </c>
    </row>
    <row r="1117" spans="18:19" x14ac:dyDescent="0.25">
      <c r="R1117">
        <v>3427430.5634290907</v>
      </c>
      <c r="S1117">
        <v>0</v>
      </c>
    </row>
    <row r="1118" spans="18:19" x14ac:dyDescent="0.25">
      <c r="R1118">
        <v>3427456.2259299629</v>
      </c>
      <c r="S1118">
        <v>0</v>
      </c>
    </row>
    <row r="1119" spans="18:19" x14ac:dyDescent="0.25">
      <c r="R1119">
        <v>3427481.8884308357</v>
      </c>
      <c r="S1119">
        <v>0</v>
      </c>
    </row>
    <row r="1120" spans="18:19" x14ac:dyDescent="0.25">
      <c r="R1120">
        <v>3427507.550931708</v>
      </c>
      <c r="S1120">
        <v>0</v>
      </c>
    </row>
    <row r="1121" spans="18:19" x14ac:dyDescent="0.25">
      <c r="R1121">
        <v>3427533.2134325802</v>
      </c>
      <c r="S1121">
        <v>0</v>
      </c>
    </row>
    <row r="1122" spans="18:19" x14ac:dyDescent="0.25">
      <c r="R1122">
        <v>3427558.8759334525</v>
      </c>
      <c r="S1122">
        <v>0</v>
      </c>
    </row>
    <row r="1123" spans="18:19" x14ac:dyDescent="0.25">
      <c r="R1123">
        <v>3427584.5384343253</v>
      </c>
      <c r="S1123">
        <v>0</v>
      </c>
    </row>
    <row r="1124" spans="18:19" x14ac:dyDescent="0.25">
      <c r="R1124">
        <v>3427610.2009351975</v>
      </c>
      <c r="S1124">
        <v>0</v>
      </c>
    </row>
    <row r="1125" spans="18:19" x14ac:dyDescent="0.25">
      <c r="R1125">
        <v>3427635.8634360698</v>
      </c>
      <c r="S1125">
        <v>0</v>
      </c>
    </row>
    <row r="1126" spans="18:19" x14ac:dyDescent="0.25">
      <c r="R1126">
        <v>3427661.5259369421</v>
      </c>
      <c r="S1126">
        <v>0</v>
      </c>
    </row>
    <row r="1127" spans="18:19" x14ac:dyDescent="0.25">
      <c r="R1127">
        <v>3427687.1884378148</v>
      </c>
      <c r="S1127">
        <v>0</v>
      </c>
    </row>
    <row r="1128" spans="18:19" x14ac:dyDescent="0.25">
      <c r="R1128">
        <v>3427712.8509386871</v>
      </c>
      <c r="S1128">
        <v>0</v>
      </c>
    </row>
    <row r="1129" spans="18:19" x14ac:dyDescent="0.25">
      <c r="R1129">
        <v>3427738.5134395594</v>
      </c>
      <c r="S1129">
        <v>0</v>
      </c>
    </row>
    <row r="1130" spans="18:19" x14ac:dyDescent="0.25">
      <c r="R1130">
        <v>3427764.1759404317</v>
      </c>
      <c r="S1130">
        <v>0</v>
      </c>
    </row>
    <row r="1131" spans="18:19" x14ac:dyDescent="0.25">
      <c r="R1131">
        <v>3427789.8384413044</v>
      </c>
      <c r="S1131">
        <v>0</v>
      </c>
    </row>
    <row r="1132" spans="18:19" x14ac:dyDescent="0.25">
      <c r="R1132">
        <v>3427815.5009421767</v>
      </c>
      <c r="S1132">
        <v>0</v>
      </c>
    </row>
    <row r="1133" spans="18:19" x14ac:dyDescent="0.25">
      <c r="R1133">
        <v>3427841.163443049</v>
      </c>
      <c r="S1133">
        <v>0</v>
      </c>
    </row>
    <row r="1134" spans="18:19" x14ac:dyDescent="0.25">
      <c r="R1134">
        <v>3427866.8259439212</v>
      </c>
      <c r="S1134">
        <v>0</v>
      </c>
    </row>
    <row r="1135" spans="18:19" x14ac:dyDescent="0.25">
      <c r="R1135">
        <v>3427892.4884447935</v>
      </c>
      <c r="S1135">
        <v>0</v>
      </c>
    </row>
    <row r="1136" spans="18:19" x14ac:dyDescent="0.25">
      <c r="R1136">
        <v>3427918.1509456662</v>
      </c>
      <c r="S1136">
        <v>0</v>
      </c>
    </row>
    <row r="1137" spans="18:19" x14ac:dyDescent="0.25">
      <c r="R1137">
        <v>3427943.8134465385</v>
      </c>
      <c r="S1137">
        <v>0</v>
      </c>
    </row>
    <row r="1138" spans="18:19" x14ac:dyDescent="0.25">
      <c r="R1138">
        <v>3427969.4759474108</v>
      </c>
      <c r="S1138">
        <v>0</v>
      </c>
    </row>
    <row r="1139" spans="18:19" x14ac:dyDescent="0.25">
      <c r="R1139">
        <v>3427995.1384482831</v>
      </c>
      <c r="S1139">
        <v>0</v>
      </c>
    </row>
    <row r="1140" spans="18:19" x14ac:dyDescent="0.25">
      <c r="R1140">
        <v>3428020.8009491558</v>
      </c>
      <c r="S1140">
        <v>0</v>
      </c>
    </row>
    <row r="1141" spans="18:19" x14ac:dyDescent="0.25">
      <c r="R1141">
        <v>3428046.4634500281</v>
      </c>
      <c r="S1141">
        <v>0</v>
      </c>
    </row>
    <row r="1142" spans="18:19" x14ac:dyDescent="0.25">
      <c r="R1142">
        <v>3428072.1259509004</v>
      </c>
      <c r="S1142">
        <v>0</v>
      </c>
    </row>
    <row r="1143" spans="18:19" x14ac:dyDescent="0.25">
      <c r="R1143">
        <v>3428097.7884517726</v>
      </c>
      <c r="S1143">
        <v>0</v>
      </c>
    </row>
    <row r="1144" spans="18:19" x14ac:dyDescent="0.25">
      <c r="R1144">
        <v>3428123.4509526454</v>
      </c>
      <c r="S1144">
        <v>0</v>
      </c>
    </row>
    <row r="1145" spans="18:19" x14ac:dyDescent="0.25">
      <c r="R1145">
        <v>3428149.1134535177</v>
      </c>
      <c r="S1145">
        <v>0</v>
      </c>
    </row>
    <row r="1146" spans="18:19" x14ac:dyDescent="0.25">
      <c r="R1146">
        <v>3428174.7759543899</v>
      </c>
      <c r="S1146">
        <v>0</v>
      </c>
    </row>
    <row r="1147" spans="18:19" x14ac:dyDescent="0.25">
      <c r="R1147">
        <v>3428200.4384552622</v>
      </c>
      <c r="S1147">
        <v>0</v>
      </c>
    </row>
    <row r="1148" spans="18:19" x14ac:dyDescent="0.25">
      <c r="R1148">
        <v>3428226.100956135</v>
      </c>
      <c r="S1148">
        <v>0</v>
      </c>
    </row>
    <row r="1149" spans="18:19" x14ac:dyDescent="0.25">
      <c r="R1149">
        <v>3428251.7634570072</v>
      </c>
      <c r="S1149">
        <v>0</v>
      </c>
    </row>
    <row r="1150" spans="18:19" x14ac:dyDescent="0.25">
      <c r="R1150">
        <v>3428277.4259578795</v>
      </c>
      <c r="S1150">
        <v>0</v>
      </c>
    </row>
    <row r="1151" spans="18:19" x14ac:dyDescent="0.25">
      <c r="R1151">
        <v>3428303.0884587518</v>
      </c>
      <c r="S1151">
        <v>0</v>
      </c>
    </row>
    <row r="1152" spans="18:19" x14ac:dyDescent="0.25">
      <c r="R1152">
        <v>3428328.7509596241</v>
      </c>
      <c r="S1152">
        <v>0</v>
      </c>
    </row>
    <row r="1153" spans="18:19" x14ac:dyDescent="0.25">
      <c r="R1153">
        <v>3428354.4134604968</v>
      </c>
      <c r="S1153">
        <v>0</v>
      </c>
    </row>
    <row r="1154" spans="18:19" x14ac:dyDescent="0.25">
      <c r="R1154">
        <v>3428380.0759613691</v>
      </c>
      <c r="S1154">
        <v>0</v>
      </c>
    </row>
    <row r="1155" spans="18:19" x14ac:dyDescent="0.25">
      <c r="R1155">
        <v>3428405.7384622414</v>
      </c>
      <c r="S1155">
        <v>0</v>
      </c>
    </row>
    <row r="1156" spans="18:19" x14ac:dyDescent="0.25">
      <c r="R1156">
        <v>3428431.4009631136</v>
      </c>
      <c r="S1156">
        <v>0</v>
      </c>
    </row>
    <row r="1157" spans="18:19" x14ac:dyDescent="0.25">
      <c r="R1157">
        <v>3428457.0634639864</v>
      </c>
      <c r="S1157">
        <v>0</v>
      </c>
    </row>
    <row r="1158" spans="18:19" x14ac:dyDescent="0.25">
      <c r="R1158">
        <v>3428482.7259648587</v>
      </c>
      <c r="S1158">
        <v>0</v>
      </c>
    </row>
    <row r="1159" spans="18:19" x14ac:dyDescent="0.25">
      <c r="R1159">
        <v>3428508.3884657309</v>
      </c>
      <c r="S1159">
        <v>0</v>
      </c>
    </row>
    <row r="1160" spans="18:19" x14ac:dyDescent="0.25">
      <c r="R1160">
        <v>3428534.0509666032</v>
      </c>
      <c r="S1160">
        <v>0</v>
      </c>
    </row>
    <row r="1161" spans="18:19" x14ac:dyDescent="0.25">
      <c r="R1161">
        <v>3428559.713467476</v>
      </c>
      <c r="S1161">
        <v>0</v>
      </c>
    </row>
    <row r="1162" spans="18:19" x14ac:dyDescent="0.25">
      <c r="R1162">
        <v>3428585.3759683482</v>
      </c>
      <c r="S1162">
        <v>0</v>
      </c>
    </row>
    <row r="1163" spans="18:19" x14ac:dyDescent="0.25">
      <c r="R1163">
        <v>3428611.0384692205</v>
      </c>
      <c r="S1163">
        <v>0</v>
      </c>
    </row>
    <row r="1164" spans="18:19" x14ac:dyDescent="0.25">
      <c r="R1164">
        <v>3428636.7009700928</v>
      </c>
      <c r="S1164">
        <v>0</v>
      </c>
    </row>
    <row r="1165" spans="18:19" x14ac:dyDescent="0.25">
      <c r="R1165">
        <v>3428662.3634709655</v>
      </c>
      <c r="S1165">
        <v>0</v>
      </c>
    </row>
    <row r="1166" spans="18:19" x14ac:dyDescent="0.25">
      <c r="R1166">
        <v>3428688.0259718378</v>
      </c>
      <c r="S1166">
        <v>0</v>
      </c>
    </row>
    <row r="1167" spans="18:19" x14ac:dyDescent="0.25">
      <c r="R1167">
        <v>3428713.6884727101</v>
      </c>
      <c r="S1167">
        <v>0</v>
      </c>
    </row>
    <row r="1168" spans="18:19" x14ac:dyDescent="0.25">
      <c r="R1168">
        <v>3428739.3509735824</v>
      </c>
      <c r="S1168">
        <v>0</v>
      </c>
    </row>
    <row r="1169" spans="18:19" x14ac:dyDescent="0.25">
      <c r="R1169">
        <v>3428765.0134744546</v>
      </c>
      <c r="S1169">
        <v>0</v>
      </c>
    </row>
    <row r="1170" spans="18:19" x14ac:dyDescent="0.25">
      <c r="R1170">
        <v>3428790.6759753274</v>
      </c>
      <c r="S1170">
        <v>0</v>
      </c>
    </row>
    <row r="1171" spans="18:19" x14ac:dyDescent="0.25">
      <c r="R1171">
        <v>3428816.3384761997</v>
      </c>
      <c r="S1171">
        <v>0</v>
      </c>
    </row>
    <row r="1172" spans="18:19" x14ac:dyDescent="0.25">
      <c r="R1172">
        <v>3428842.0009770719</v>
      </c>
      <c r="S1172">
        <v>0</v>
      </c>
    </row>
    <row r="1173" spans="18:19" x14ac:dyDescent="0.25">
      <c r="R1173">
        <v>3428867.6634779442</v>
      </c>
      <c r="S1173">
        <v>0</v>
      </c>
    </row>
    <row r="1174" spans="18:19" x14ac:dyDescent="0.25">
      <c r="R1174">
        <v>3428893.325978817</v>
      </c>
      <c r="S1174">
        <v>0</v>
      </c>
    </row>
    <row r="1175" spans="18:19" x14ac:dyDescent="0.25">
      <c r="R1175">
        <v>3428918.9884796892</v>
      </c>
      <c r="S1175">
        <v>0</v>
      </c>
    </row>
    <row r="1176" spans="18:19" x14ac:dyDescent="0.25">
      <c r="R1176">
        <v>3428944.6509805615</v>
      </c>
      <c r="S1176">
        <v>0</v>
      </c>
    </row>
    <row r="1177" spans="18:19" x14ac:dyDescent="0.25">
      <c r="R1177">
        <v>3428970.3134814338</v>
      </c>
      <c r="S1177">
        <v>0</v>
      </c>
    </row>
    <row r="1178" spans="18:19" x14ac:dyDescent="0.25">
      <c r="R1178">
        <v>3428995.9759823065</v>
      </c>
      <c r="S1178">
        <v>0</v>
      </c>
    </row>
    <row r="1179" spans="18:19" x14ac:dyDescent="0.25">
      <c r="R1179">
        <v>3429021.6384831788</v>
      </c>
      <c r="S1179">
        <v>0</v>
      </c>
    </row>
    <row r="1180" spans="18:19" x14ac:dyDescent="0.25">
      <c r="R1180">
        <v>3429047.3009840511</v>
      </c>
      <c r="S1180">
        <v>0</v>
      </c>
    </row>
    <row r="1181" spans="18:19" x14ac:dyDescent="0.25">
      <c r="R1181">
        <v>3429072.9634849234</v>
      </c>
      <c r="S1181">
        <v>0</v>
      </c>
    </row>
    <row r="1182" spans="18:19" x14ac:dyDescent="0.25">
      <c r="R1182">
        <v>3429098.6259857956</v>
      </c>
      <c r="S1182">
        <v>0</v>
      </c>
    </row>
    <row r="1183" spans="18:19" x14ac:dyDescent="0.25">
      <c r="R1183">
        <v>3429124.2884866684</v>
      </c>
      <c r="S1183">
        <v>0</v>
      </c>
    </row>
    <row r="1184" spans="18:19" x14ac:dyDescent="0.25">
      <c r="R1184">
        <v>3429149.9509875407</v>
      </c>
      <c r="S1184">
        <v>0</v>
      </c>
    </row>
    <row r="1185" spans="18:19" x14ac:dyDescent="0.25">
      <c r="R1185">
        <v>3429175.6134884129</v>
      </c>
      <c r="S1185">
        <v>0</v>
      </c>
    </row>
    <row r="1186" spans="18:19" x14ac:dyDescent="0.25">
      <c r="R1186">
        <v>3429201.2759892852</v>
      </c>
      <c r="S1186">
        <v>0</v>
      </c>
    </row>
    <row r="1187" spans="18:19" x14ac:dyDescent="0.25">
      <c r="R1187">
        <v>3429226.9384901579</v>
      </c>
      <c r="S1187">
        <v>0</v>
      </c>
    </row>
    <row r="1188" spans="18:19" x14ac:dyDescent="0.25">
      <c r="R1188">
        <v>3429252.6009910302</v>
      </c>
      <c r="S1188">
        <v>0</v>
      </c>
    </row>
    <row r="1189" spans="18:19" x14ac:dyDescent="0.25">
      <c r="R1189">
        <v>3429278.2634919025</v>
      </c>
      <c r="S1189">
        <v>0</v>
      </c>
    </row>
    <row r="1190" spans="18:19" x14ac:dyDescent="0.25">
      <c r="R1190">
        <v>3429303.9259927748</v>
      </c>
      <c r="S1190">
        <v>0</v>
      </c>
    </row>
    <row r="1191" spans="18:19" x14ac:dyDescent="0.25">
      <c r="R1191">
        <v>3429329.5884936475</v>
      </c>
      <c r="S1191">
        <v>0</v>
      </c>
    </row>
    <row r="1192" spans="18:19" x14ac:dyDescent="0.25">
      <c r="R1192">
        <v>3429355.2509945198</v>
      </c>
      <c r="S1192">
        <v>0</v>
      </c>
    </row>
    <row r="1193" spans="18:19" x14ac:dyDescent="0.25">
      <c r="R1193">
        <v>3429380.9134953921</v>
      </c>
      <c r="S1193">
        <v>0</v>
      </c>
    </row>
    <row r="1194" spans="18:19" x14ac:dyDescent="0.25">
      <c r="R1194">
        <v>3429406.5759962643</v>
      </c>
      <c r="S1194">
        <v>0</v>
      </c>
    </row>
    <row r="1195" spans="18:19" x14ac:dyDescent="0.25">
      <c r="R1195">
        <v>3429432.2384971371</v>
      </c>
      <c r="S1195">
        <v>0</v>
      </c>
    </row>
    <row r="1196" spans="18:19" x14ac:dyDescent="0.25">
      <c r="R1196">
        <v>3429457.9009980094</v>
      </c>
      <c r="S1196">
        <v>0</v>
      </c>
    </row>
    <row r="1197" spans="18:19" x14ac:dyDescent="0.25">
      <c r="R1197">
        <v>3429483.5634988816</v>
      </c>
      <c r="S1197">
        <v>0</v>
      </c>
    </row>
    <row r="1198" spans="18:19" x14ac:dyDescent="0.25">
      <c r="R1198">
        <v>3429509.2259997539</v>
      </c>
      <c r="S1198">
        <v>0</v>
      </c>
    </row>
    <row r="1199" spans="18:19" x14ac:dyDescent="0.25">
      <c r="R1199">
        <v>3429534.8885006262</v>
      </c>
      <c r="S1199">
        <v>0</v>
      </c>
    </row>
    <row r="1200" spans="18:19" x14ac:dyDescent="0.25">
      <c r="R1200">
        <v>3429560.5510014989</v>
      </c>
      <c r="S1200">
        <v>0</v>
      </c>
    </row>
    <row r="1201" spans="18:19" x14ac:dyDescent="0.25">
      <c r="R1201">
        <v>3429586.2135023712</v>
      </c>
      <c r="S1201">
        <v>0</v>
      </c>
    </row>
    <row r="1202" spans="18:19" x14ac:dyDescent="0.25">
      <c r="R1202">
        <v>3429611.8760032435</v>
      </c>
      <c r="S1202">
        <v>0</v>
      </c>
    </row>
    <row r="1203" spans="18:19" x14ac:dyDescent="0.25">
      <c r="R1203">
        <v>3429637.5385041158</v>
      </c>
      <c r="S1203">
        <v>0</v>
      </c>
    </row>
    <row r="1204" spans="18:19" x14ac:dyDescent="0.25">
      <c r="R1204">
        <v>3429663.2010049885</v>
      </c>
      <c r="S1204">
        <v>0</v>
      </c>
    </row>
    <row r="1205" spans="18:19" x14ac:dyDescent="0.25">
      <c r="R1205">
        <v>3429688.8635058608</v>
      </c>
      <c r="S1205">
        <v>0</v>
      </c>
    </row>
    <row r="1206" spans="18:19" x14ac:dyDescent="0.25">
      <c r="R1206">
        <v>3429714.5260067331</v>
      </c>
      <c r="S1206">
        <v>0</v>
      </c>
    </row>
    <row r="1207" spans="18:19" x14ac:dyDescent="0.25">
      <c r="R1207">
        <v>3429740.1885076053</v>
      </c>
      <c r="S1207">
        <v>0</v>
      </c>
    </row>
    <row r="1208" spans="18:19" x14ac:dyDescent="0.25">
      <c r="R1208">
        <v>3429765.8510084781</v>
      </c>
      <c r="S1208">
        <v>0</v>
      </c>
    </row>
    <row r="1209" spans="18:19" x14ac:dyDescent="0.25">
      <c r="R1209">
        <v>3429791.5135093504</v>
      </c>
      <c r="S1209">
        <v>0</v>
      </c>
    </row>
    <row r="1210" spans="18:19" x14ac:dyDescent="0.25">
      <c r="R1210">
        <v>3429817.1760102226</v>
      </c>
      <c r="S1210">
        <v>0</v>
      </c>
    </row>
    <row r="1211" spans="18:19" x14ac:dyDescent="0.25">
      <c r="R1211">
        <v>3429842.8385110949</v>
      </c>
      <c r="S1211">
        <v>0</v>
      </c>
    </row>
    <row r="1212" spans="18:19" x14ac:dyDescent="0.25">
      <c r="R1212">
        <v>3429868.5010119677</v>
      </c>
      <c r="S1212">
        <v>0</v>
      </c>
    </row>
    <row r="1213" spans="18:19" x14ac:dyDescent="0.25">
      <c r="R1213">
        <v>3429894.1635128399</v>
      </c>
      <c r="S1213">
        <v>0</v>
      </c>
    </row>
    <row r="1214" spans="18:19" x14ac:dyDescent="0.25">
      <c r="R1214">
        <v>3429919.8260137122</v>
      </c>
      <c r="S1214">
        <v>0</v>
      </c>
    </row>
    <row r="1215" spans="18:19" x14ac:dyDescent="0.25">
      <c r="R1215">
        <v>3429945.4885145845</v>
      </c>
      <c r="S1215">
        <v>0</v>
      </c>
    </row>
    <row r="1216" spans="18:19" x14ac:dyDescent="0.25">
      <c r="R1216">
        <v>3429971.1510154568</v>
      </c>
      <c r="S1216">
        <v>0</v>
      </c>
    </row>
    <row r="1217" spans="18:19" x14ac:dyDescent="0.25">
      <c r="R1217">
        <v>3429996.8135163295</v>
      </c>
      <c r="S1217">
        <v>0</v>
      </c>
    </row>
    <row r="1218" spans="18:19" x14ac:dyDescent="0.25">
      <c r="R1218">
        <v>3430022.4760172018</v>
      </c>
      <c r="S1218">
        <v>0</v>
      </c>
    </row>
    <row r="1219" spans="18:19" x14ac:dyDescent="0.25">
      <c r="R1219">
        <v>3430048.1385180741</v>
      </c>
      <c r="S1219">
        <v>0</v>
      </c>
    </row>
    <row r="1220" spans="18:19" x14ac:dyDescent="0.25">
      <c r="R1220">
        <v>3430073.8010189463</v>
      </c>
      <c r="S1220">
        <v>0</v>
      </c>
    </row>
    <row r="1221" spans="18:19" x14ac:dyDescent="0.25">
      <c r="R1221">
        <v>3430099.4635198191</v>
      </c>
      <c r="S1221">
        <v>0</v>
      </c>
    </row>
    <row r="1222" spans="18:19" x14ac:dyDescent="0.25">
      <c r="R1222">
        <v>3430125.1260206914</v>
      </c>
      <c r="S1222">
        <v>0</v>
      </c>
    </row>
    <row r="1223" spans="18:19" x14ac:dyDescent="0.25">
      <c r="R1223">
        <v>3430150.7885215636</v>
      </c>
      <c r="S1223">
        <v>0</v>
      </c>
    </row>
    <row r="1224" spans="18:19" x14ac:dyDescent="0.25">
      <c r="R1224">
        <v>3430176.4510224359</v>
      </c>
      <c r="S1224">
        <v>0</v>
      </c>
    </row>
    <row r="1225" spans="18:19" x14ac:dyDescent="0.25">
      <c r="R1225">
        <v>3430202.1135233087</v>
      </c>
      <c r="S1225">
        <v>0</v>
      </c>
    </row>
    <row r="1226" spans="18:19" x14ac:dyDescent="0.25">
      <c r="R1226">
        <v>3430227.7760241809</v>
      </c>
      <c r="S1226">
        <v>0</v>
      </c>
    </row>
    <row r="1227" spans="18:19" x14ac:dyDescent="0.25">
      <c r="R1227">
        <v>3430253.4385250532</v>
      </c>
      <c r="S1227">
        <v>0</v>
      </c>
    </row>
    <row r="1228" spans="18:19" x14ac:dyDescent="0.25">
      <c r="R1228">
        <v>3430279.1010259255</v>
      </c>
      <c r="S1228">
        <v>0</v>
      </c>
    </row>
    <row r="1229" spans="18:19" x14ac:dyDescent="0.25">
      <c r="R1229">
        <v>3430304.7635267982</v>
      </c>
      <c r="S1229">
        <v>0</v>
      </c>
    </row>
    <row r="1230" spans="18:19" x14ac:dyDescent="0.25">
      <c r="R1230">
        <v>3430330.4260276705</v>
      </c>
      <c r="S1230">
        <v>0</v>
      </c>
    </row>
    <row r="1231" spans="18:19" x14ac:dyDescent="0.25">
      <c r="R1231">
        <v>3430356.0885285428</v>
      </c>
      <c r="S1231">
        <v>0</v>
      </c>
    </row>
    <row r="1232" spans="18:19" x14ac:dyDescent="0.25">
      <c r="R1232">
        <v>3430381.7510294151</v>
      </c>
      <c r="S1232">
        <v>0</v>
      </c>
    </row>
    <row r="1233" spans="18:19" x14ac:dyDescent="0.25">
      <c r="R1233">
        <v>3430407.4135302873</v>
      </c>
      <c r="S1233">
        <v>0</v>
      </c>
    </row>
    <row r="1234" spans="18:19" x14ac:dyDescent="0.25">
      <c r="R1234">
        <v>3430433.0760311601</v>
      </c>
      <c r="S1234">
        <v>0</v>
      </c>
    </row>
    <row r="1235" spans="18:19" x14ac:dyDescent="0.25">
      <c r="R1235">
        <v>3430458.7385320324</v>
      </c>
      <c r="S1235">
        <v>0</v>
      </c>
    </row>
    <row r="1236" spans="18:19" x14ac:dyDescent="0.25">
      <c r="R1236">
        <v>3430484.4010329046</v>
      </c>
      <c r="S1236">
        <v>0</v>
      </c>
    </row>
    <row r="1237" spans="18:19" x14ac:dyDescent="0.25">
      <c r="R1237">
        <v>3430510.0635337769</v>
      </c>
      <c r="S1237">
        <v>0</v>
      </c>
    </row>
    <row r="1238" spans="18:19" x14ac:dyDescent="0.25">
      <c r="R1238">
        <v>3430535.7260346496</v>
      </c>
      <c r="S1238">
        <v>0</v>
      </c>
    </row>
    <row r="1239" spans="18:19" x14ac:dyDescent="0.25">
      <c r="R1239">
        <v>3430561.3885355219</v>
      </c>
      <c r="S1239">
        <v>0</v>
      </c>
    </row>
    <row r="1240" spans="18:19" x14ac:dyDescent="0.25">
      <c r="R1240">
        <v>3430587.0510363942</v>
      </c>
      <c r="S1240">
        <v>0</v>
      </c>
    </row>
    <row r="1241" spans="18:19" x14ac:dyDescent="0.25">
      <c r="R1241">
        <v>3430612.7135372665</v>
      </c>
      <c r="S1241">
        <v>0</v>
      </c>
    </row>
    <row r="1242" spans="18:19" x14ac:dyDescent="0.25">
      <c r="R1242">
        <v>3430638.3760381392</v>
      </c>
      <c r="S1242">
        <v>0</v>
      </c>
    </row>
    <row r="1243" spans="18:19" x14ac:dyDescent="0.25">
      <c r="R1243">
        <v>3430664.0385390115</v>
      </c>
      <c r="S1243">
        <v>0</v>
      </c>
    </row>
    <row r="1244" spans="18:19" x14ac:dyDescent="0.25">
      <c r="R1244">
        <v>3430689.7010398838</v>
      </c>
      <c r="S1244">
        <v>0</v>
      </c>
    </row>
    <row r="1245" spans="18:19" x14ac:dyDescent="0.25">
      <c r="R1245">
        <v>3430715.3635407561</v>
      </c>
      <c r="S1245">
        <v>0</v>
      </c>
    </row>
    <row r="1246" spans="18:19" x14ac:dyDescent="0.25">
      <c r="R1246">
        <v>3430741.0260416283</v>
      </c>
      <c r="S1246">
        <v>0</v>
      </c>
    </row>
    <row r="1247" spans="18:19" x14ac:dyDescent="0.25">
      <c r="R1247">
        <v>3430766.6885425011</v>
      </c>
      <c r="S1247">
        <v>0</v>
      </c>
    </row>
    <row r="1248" spans="18:19" x14ac:dyDescent="0.25">
      <c r="R1248">
        <v>3430792.3510433733</v>
      </c>
      <c r="S1248">
        <v>0</v>
      </c>
    </row>
    <row r="1249" spans="18:19" x14ac:dyDescent="0.25">
      <c r="R1249">
        <v>3430818.0135442456</v>
      </c>
      <c r="S1249">
        <v>0</v>
      </c>
    </row>
    <row r="1250" spans="18:19" x14ac:dyDescent="0.25">
      <c r="R1250">
        <v>3430843.6760451179</v>
      </c>
      <c r="S1250">
        <v>0</v>
      </c>
    </row>
    <row r="1251" spans="18:19" x14ac:dyDescent="0.25">
      <c r="R1251">
        <v>3430869.3385459906</v>
      </c>
      <c r="S1251">
        <v>0</v>
      </c>
    </row>
    <row r="1252" spans="18:19" x14ac:dyDescent="0.25">
      <c r="R1252">
        <v>3430895.0010468629</v>
      </c>
      <c r="S1252">
        <v>0</v>
      </c>
    </row>
    <row r="1253" spans="18:19" x14ac:dyDescent="0.25">
      <c r="R1253">
        <v>3430920.6635477352</v>
      </c>
      <c r="S1253">
        <v>0</v>
      </c>
    </row>
    <row r="1254" spans="18:19" x14ac:dyDescent="0.25">
      <c r="R1254">
        <v>3430946.3260486075</v>
      </c>
      <c r="S1254">
        <v>0</v>
      </c>
    </row>
    <row r="1255" spans="18:19" x14ac:dyDescent="0.25">
      <c r="R1255">
        <v>3430971.9885494802</v>
      </c>
      <c r="S1255">
        <v>0</v>
      </c>
    </row>
    <row r="1256" spans="18:19" x14ac:dyDescent="0.25">
      <c r="R1256">
        <v>3430997.6510503525</v>
      </c>
      <c r="S1256">
        <v>0</v>
      </c>
    </row>
    <row r="1257" spans="18:19" x14ac:dyDescent="0.25">
      <c r="R1257">
        <v>3431023.3135512248</v>
      </c>
      <c r="S1257">
        <v>0</v>
      </c>
    </row>
    <row r="1258" spans="18:19" x14ac:dyDescent="0.25">
      <c r="R1258">
        <v>3431048.976052097</v>
      </c>
      <c r="S1258">
        <v>0</v>
      </c>
    </row>
    <row r="1259" spans="18:19" x14ac:dyDescent="0.25">
      <c r="R1259">
        <v>3431074.6385529698</v>
      </c>
      <c r="S1259">
        <v>0</v>
      </c>
    </row>
    <row r="1260" spans="18:19" x14ac:dyDescent="0.25">
      <c r="R1260">
        <v>3431100.3010538421</v>
      </c>
      <c r="S1260">
        <v>0</v>
      </c>
    </row>
    <row r="1261" spans="18:19" x14ac:dyDescent="0.25">
      <c r="R1261">
        <v>3431125.9635547143</v>
      </c>
      <c r="S1261">
        <v>0</v>
      </c>
    </row>
    <row r="1262" spans="18:19" x14ac:dyDescent="0.25">
      <c r="R1262">
        <v>3431151.6260555866</v>
      </c>
      <c r="S1262">
        <v>0</v>
      </c>
    </row>
    <row r="1263" spans="18:19" x14ac:dyDescent="0.25">
      <c r="R1263">
        <v>3431177.2885564589</v>
      </c>
      <c r="S1263">
        <v>0</v>
      </c>
    </row>
    <row r="1264" spans="18:19" x14ac:dyDescent="0.25">
      <c r="R1264">
        <v>3431202.9510573316</v>
      </c>
      <c r="S1264">
        <v>0</v>
      </c>
    </row>
    <row r="1265" spans="18:19" x14ac:dyDescent="0.25">
      <c r="R1265">
        <v>3431228.6135582039</v>
      </c>
      <c r="S1265">
        <v>0</v>
      </c>
    </row>
    <row r="1266" spans="18:19" x14ac:dyDescent="0.25">
      <c r="R1266">
        <v>3431254.2760590762</v>
      </c>
      <c r="S1266">
        <v>0</v>
      </c>
    </row>
    <row r="1267" spans="18:19" x14ac:dyDescent="0.25">
      <c r="R1267">
        <v>3431279.9385599485</v>
      </c>
      <c r="S1267">
        <v>0</v>
      </c>
    </row>
    <row r="1268" spans="18:19" x14ac:dyDescent="0.25">
      <c r="R1268">
        <v>3431305.6010608212</v>
      </c>
      <c r="S1268">
        <v>0</v>
      </c>
    </row>
    <row r="1269" spans="18:19" x14ac:dyDescent="0.25">
      <c r="R1269">
        <v>3431331.2635616935</v>
      </c>
      <c r="S1269">
        <v>0</v>
      </c>
    </row>
    <row r="1270" spans="18:19" x14ac:dyDescent="0.25">
      <c r="R1270">
        <v>3431356.9260625658</v>
      </c>
      <c r="S1270">
        <v>0</v>
      </c>
    </row>
    <row r="1271" spans="18:19" x14ac:dyDescent="0.25">
      <c r="R1271">
        <v>3431382.588563438</v>
      </c>
      <c r="S1271">
        <v>0</v>
      </c>
    </row>
    <row r="1272" spans="18:19" x14ac:dyDescent="0.25">
      <c r="R1272">
        <v>3431408.2510643108</v>
      </c>
      <c r="S1272">
        <v>0</v>
      </c>
    </row>
    <row r="1273" spans="18:19" x14ac:dyDescent="0.25">
      <c r="R1273">
        <v>3431433.9135651831</v>
      </c>
      <c r="S1273">
        <v>0</v>
      </c>
    </row>
    <row r="1274" spans="18:19" x14ac:dyDescent="0.25">
      <c r="R1274">
        <v>3431459.5760660553</v>
      </c>
      <c r="S1274">
        <v>0</v>
      </c>
    </row>
    <row r="1275" spans="18:19" x14ac:dyDescent="0.25">
      <c r="R1275">
        <v>3431485.2385669276</v>
      </c>
      <c r="S1275">
        <v>0</v>
      </c>
    </row>
    <row r="1276" spans="18:19" x14ac:dyDescent="0.25">
      <c r="R1276">
        <v>3431510.9010678004</v>
      </c>
      <c r="S1276">
        <v>0</v>
      </c>
    </row>
    <row r="1277" spans="18:19" x14ac:dyDescent="0.25">
      <c r="R1277">
        <v>3431536.5635686726</v>
      </c>
      <c r="S1277">
        <v>0</v>
      </c>
    </row>
    <row r="1278" spans="18:19" x14ac:dyDescent="0.25">
      <c r="R1278">
        <v>3431562.2260695449</v>
      </c>
      <c r="S1278">
        <v>0</v>
      </c>
    </row>
    <row r="1279" spans="18:19" x14ac:dyDescent="0.25">
      <c r="R1279">
        <v>3431587.8885704172</v>
      </c>
      <c r="S1279">
        <v>0</v>
      </c>
    </row>
    <row r="1280" spans="18:19" x14ac:dyDescent="0.25">
      <c r="R1280">
        <v>3431613.5510712895</v>
      </c>
      <c r="S1280">
        <v>0</v>
      </c>
    </row>
    <row r="1281" spans="18:19" x14ac:dyDescent="0.25">
      <c r="R1281">
        <v>3431639.2135721622</v>
      </c>
      <c r="S1281">
        <v>0</v>
      </c>
    </row>
    <row r="1282" spans="18:19" x14ac:dyDescent="0.25">
      <c r="R1282">
        <v>3431664.8760730345</v>
      </c>
      <c r="S1282">
        <v>0</v>
      </c>
    </row>
    <row r="1283" spans="18:19" x14ac:dyDescent="0.25">
      <c r="R1283">
        <v>3431690.5385739068</v>
      </c>
      <c r="S1283">
        <v>0</v>
      </c>
    </row>
    <row r="1284" spans="18:19" x14ac:dyDescent="0.25">
      <c r="R1284">
        <v>3431716.201074779</v>
      </c>
      <c r="S1284">
        <v>0</v>
      </c>
    </row>
    <row r="1285" spans="18:19" x14ac:dyDescent="0.25">
      <c r="R1285">
        <v>3431741.8635756518</v>
      </c>
      <c r="S1285">
        <v>0</v>
      </c>
    </row>
    <row r="1286" spans="18:19" x14ac:dyDescent="0.25">
      <c r="R1286">
        <v>3431767.5260765241</v>
      </c>
      <c r="S1286">
        <v>0</v>
      </c>
    </row>
    <row r="1287" spans="18:19" x14ac:dyDescent="0.25">
      <c r="R1287">
        <v>3431793.1885773963</v>
      </c>
      <c r="S1287">
        <v>0</v>
      </c>
    </row>
    <row r="1288" spans="18:19" x14ac:dyDescent="0.25">
      <c r="R1288">
        <v>3431818.8510782686</v>
      </c>
      <c r="S1288">
        <v>0</v>
      </c>
    </row>
    <row r="1289" spans="18:19" x14ac:dyDescent="0.25">
      <c r="R1289">
        <v>3431844.5135791413</v>
      </c>
      <c r="S1289">
        <v>0</v>
      </c>
    </row>
    <row r="1290" spans="18:19" x14ac:dyDescent="0.25">
      <c r="R1290">
        <v>3431870.1760800136</v>
      </c>
      <c r="S1290">
        <v>0</v>
      </c>
    </row>
    <row r="1291" spans="18:19" x14ac:dyDescent="0.25">
      <c r="R1291">
        <v>3431895.8385808859</v>
      </c>
      <c r="S1291">
        <v>0</v>
      </c>
    </row>
    <row r="1292" spans="18:19" x14ac:dyDescent="0.25">
      <c r="R1292">
        <v>3431921.5010817582</v>
      </c>
      <c r="S1292">
        <v>0</v>
      </c>
    </row>
    <row r="1293" spans="18:19" x14ac:dyDescent="0.25">
      <c r="R1293">
        <v>3431947.1635826309</v>
      </c>
      <c r="S1293">
        <v>0</v>
      </c>
    </row>
    <row r="1294" spans="18:19" x14ac:dyDescent="0.25">
      <c r="R1294">
        <v>3431972.8260835032</v>
      </c>
      <c r="S1294">
        <v>0</v>
      </c>
    </row>
    <row r="1295" spans="18:19" x14ac:dyDescent="0.25">
      <c r="R1295">
        <v>3431998.4885843755</v>
      </c>
      <c r="S1295">
        <v>0</v>
      </c>
    </row>
    <row r="1296" spans="18:19" x14ac:dyDescent="0.25">
      <c r="R1296">
        <v>3432024.1510852478</v>
      </c>
      <c r="S1296">
        <v>0</v>
      </c>
    </row>
    <row r="1297" spans="18:19" x14ac:dyDescent="0.25">
      <c r="R1297">
        <v>3432049.81358612</v>
      </c>
      <c r="S1297">
        <v>0</v>
      </c>
    </row>
    <row r="1298" spans="18:19" x14ac:dyDescent="0.25">
      <c r="R1298">
        <v>3432075.4760869928</v>
      </c>
      <c r="S1298">
        <v>0</v>
      </c>
    </row>
    <row r="1299" spans="18:19" x14ac:dyDescent="0.25">
      <c r="R1299">
        <v>3432101.138587865</v>
      </c>
      <c r="S1299">
        <v>0</v>
      </c>
    </row>
    <row r="1300" spans="18:19" x14ac:dyDescent="0.25">
      <c r="R1300">
        <v>3432126.8010887373</v>
      </c>
      <c r="S1300">
        <v>0</v>
      </c>
    </row>
    <row r="1301" spans="18:19" x14ac:dyDescent="0.25">
      <c r="R1301">
        <v>3432152.4635896096</v>
      </c>
      <c r="S1301">
        <v>0</v>
      </c>
    </row>
    <row r="1302" spans="18:19" x14ac:dyDescent="0.25">
      <c r="R1302">
        <v>3432178.1260904823</v>
      </c>
      <c r="S1302">
        <v>0</v>
      </c>
    </row>
    <row r="1303" spans="18:19" x14ac:dyDescent="0.25">
      <c r="R1303">
        <v>3432203.7885913546</v>
      </c>
      <c r="S1303">
        <v>0</v>
      </c>
    </row>
    <row r="1304" spans="18:19" x14ac:dyDescent="0.25">
      <c r="R1304">
        <v>3432229.4510922269</v>
      </c>
      <c r="S1304">
        <v>0</v>
      </c>
    </row>
    <row r="1305" spans="18:19" x14ac:dyDescent="0.25">
      <c r="R1305">
        <v>3432255.1135930992</v>
      </c>
      <c r="S1305">
        <v>0</v>
      </c>
    </row>
    <row r="1306" spans="18:19" x14ac:dyDescent="0.25">
      <c r="R1306">
        <v>3432280.7760939719</v>
      </c>
      <c r="S1306">
        <v>0</v>
      </c>
    </row>
    <row r="1307" spans="18:19" x14ac:dyDescent="0.25">
      <c r="R1307">
        <v>3432306.4385948442</v>
      </c>
      <c r="S1307">
        <v>0</v>
      </c>
    </row>
    <row r="1308" spans="18:19" x14ac:dyDescent="0.25">
      <c r="R1308">
        <v>3432332.1010957165</v>
      </c>
      <c r="S1308">
        <v>0</v>
      </c>
    </row>
    <row r="1309" spans="18:19" x14ac:dyDescent="0.25">
      <c r="R1309">
        <v>3432357.7635965887</v>
      </c>
      <c r="S1309">
        <v>0</v>
      </c>
    </row>
    <row r="1310" spans="18:19" x14ac:dyDescent="0.25">
      <c r="R1310">
        <v>3432383.426097461</v>
      </c>
      <c r="S1310">
        <v>0</v>
      </c>
    </row>
    <row r="1311" spans="18:19" x14ac:dyDescent="0.25">
      <c r="R1311">
        <v>3432409.0885983338</v>
      </c>
      <c r="S1311">
        <v>0</v>
      </c>
    </row>
    <row r="1312" spans="18:19" x14ac:dyDescent="0.25">
      <c r="R1312">
        <v>3432434.751099206</v>
      </c>
      <c r="S1312">
        <v>0</v>
      </c>
    </row>
    <row r="1313" spans="18:19" x14ac:dyDescent="0.25">
      <c r="R1313">
        <v>3432460.4136000783</v>
      </c>
      <c r="S1313">
        <v>0</v>
      </c>
    </row>
    <row r="1314" spans="18:19" x14ac:dyDescent="0.25">
      <c r="R1314">
        <v>3432486.0761009506</v>
      </c>
      <c r="S1314">
        <v>0</v>
      </c>
    </row>
    <row r="1315" spans="18:19" x14ac:dyDescent="0.25">
      <c r="R1315">
        <v>3432511.7386018233</v>
      </c>
      <c r="S1315">
        <v>0</v>
      </c>
    </row>
    <row r="1316" spans="18:19" x14ac:dyDescent="0.25">
      <c r="R1316">
        <v>3432537.4011026956</v>
      </c>
      <c r="S1316">
        <v>0</v>
      </c>
    </row>
    <row r="1317" spans="18:19" x14ac:dyDescent="0.25">
      <c r="R1317">
        <v>3432563.0636035679</v>
      </c>
      <c r="S1317">
        <v>0</v>
      </c>
    </row>
    <row r="1318" spans="18:19" x14ac:dyDescent="0.25">
      <c r="R1318">
        <v>3432588.7261044402</v>
      </c>
      <c r="S1318">
        <v>0</v>
      </c>
    </row>
    <row r="1319" spans="18:19" x14ac:dyDescent="0.25">
      <c r="R1319">
        <v>3432614.3886053129</v>
      </c>
      <c r="S1319">
        <v>0</v>
      </c>
    </row>
    <row r="1320" spans="18:19" x14ac:dyDescent="0.25">
      <c r="R1320">
        <v>3432640.0511061852</v>
      </c>
      <c r="S1320">
        <v>0</v>
      </c>
    </row>
    <row r="1321" spans="18:19" x14ac:dyDescent="0.25">
      <c r="R1321">
        <v>3432665.7136070575</v>
      </c>
      <c r="S1321">
        <v>0</v>
      </c>
    </row>
    <row r="1322" spans="18:19" x14ac:dyDescent="0.25">
      <c r="R1322">
        <v>3432691.3761079297</v>
      </c>
      <c r="S1322">
        <v>0</v>
      </c>
    </row>
    <row r="1323" spans="18:19" x14ac:dyDescent="0.25">
      <c r="R1323">
        <v>3432717.0386088025</v>
      </c>
      <c r="S1323">
        <v>0</v>
      </c>
    </row>
    <row r="1324" spans="18:19" x14ac:dyDescent="0.25">
      <c r="R1324">
        <v>3432742.7011096748</v>
      </c>
      <c r="S1324">
        <v>0</v>
      </c>
    </row>
    <row r="1325" spans="18:19" x14ac:dyDescent="0.25">
      <c r="R1325">
        <v>3432768.363610547</v>
      </c>
      <c r="S1325">
        <v>0</v>
      </c>
    </row>
    <row r="1326" spans="18:19" x14ac:dyDescent="0.25">
      <c r="R1326">
        <v>3432794.0261114193</v>
      </c>
      <c r="S1326">
        <v>0</v>
      </c>
    </row>
    <row r="1327" spans="18:19" x14ac:dyDescent="0.25">
      <c r="R1327">
        <v>3432819.6886122916</v>
      </c>
      <c r="S1327">
        <v>0</v>
      </c>
    </row>
    <row r="1328" spans="18:19" x14ac:dyDescent="0.25">
      <c r="R1328">
        <v>3432845.3511131643</v>
      </c>
      <c r="S1328">
        <v>0</v>
      </c>
    </row>
    <row r="1329" spans="18:19" x14ac:dyDescent="0.25">
      <c r="R1329">
        <v>3432871.0136140366</v>
      </c>
      <c r="S1329">
        <v>0</v>
      </c>
    </row>
    <row r="1330" spans="18:19" x14ac:dyDescent="0.25">
      <c r="R1330">
        <v>3432896.6761149089</v>
      </c>
      <c r="S1330">
        <v>0</v>
      </c>
    </row>
    <row r="1331" spans="18:19" x14ac:dyDescent="0.25">
      <c r="R1331">
        <v>3432922.3386157812</v>
      </c>
      <c r="S1331">
        <v>0</v>
      </c>
    </row>
    <row r="1332" spans="18:19" x14ac:dyDescent="0.25">
      <c r="R1332">
        <v>3432948.0011166539</v>
      </c>
      <c r="S1332">
        <v>0</v>
      </c>
    </row>
    <row r="1333" spans="18:19" x14ac:dyDescent="0.25">
      <c r="R1333">
        <v>3432973.6636175262</v>
      </c>
      <c r="S1333">
        <v>0</v>
      </c>
    </row>
    <row r="1334" spans="18:19" x14ac:dyDescent="0.25">
      <c r="R1334">
        <v>3432999.3261183985</v>
      </c>
      <c r="S1334">
        <v>0</v>
      </c>
    </row>
    <row r="1335" spans="18:19" x14ac:dyDescent="0.25">
      <c r="R1335">
        <v>3433024.9886192707</v>
      </c>
      <c r="S1335">
        <v>0</v>
      </c>
    </row>
    <row r="1336" spans="18:19" x14ac:dyDescent="0.25">
      <c r="R1336">
        <v>3433050.6511201435</v>
      </c>
      <c r="S1336">
        <v>0</v>
      </c>
    </row>
    <row r="1337" spans="18:19" x14ac:dyDescent="0.25">
      <c r="R1337">
        <v>3433076.3136210158</v>
      </c>
      <c r="S1337">
        <v>0</v>
      </c>
    </row>
    <row r="1338" spans="18:19" x14ac:dyDescent="0.25">
      <c r="R1338">
        <v>3433101.976121888</v>
      </c>
      <c r="S1338">
        <v>0</v>
      </c>
    </row>
    <row r="1339" spans="18:19" x14ac:dyDescent="0.25">
      <c r="R1339">
        <v>3433127.6386227603</v>
      </c>
      <c r="S1339">
        <v>0</v>
      </c>
    </row>
    <row r="1340" spans="18:19" x14ac:dyDescent="0.25">
      <c r="R1340">
        <v>3433153.301123633</v>
      </c>
      <c r="S1340">
        <v>0</v>
      </c>
    </row>
    <row r="1341" spans="18:19" x14ac:dyDescent="0.25">
      <c r="R1341">
        <v>3433178.9636245053</v>
      </c>
      <c r="S1341">
        <v>0</v>
      </c>
    </row>
    <row r="1342" spans="18:19" x14ac:dyDescent="0.25">
      <c r="R1342">
        <v>3433204.6261253776</v>
      </c>
      <c r="S1342">
        <v>0</v>
      </c>
    </row>
    <row r="1343" spans="18:19" x14ac:dyDescent="0.25">
      <c r="R1343">
        <v>3433230.2886262499</v>
      </c>
      <c r="S1343">
        <v>0</v>
      </c>
    </row>
    <row r="1344" spans="18:19" x14ac:dyDescent="0.25">
      <c r="R1344">
        <v>3433255.9511271222</v>
      </c>
      <c r="S1344">
        <v>0</v>
      </c>
    </row>
    <row r="1345" spans="18:19" x14ac:dyDescent="0.25">
      <c r="R1345">
        <v>3433281.6136279949</v>
      </c>
      <c r="S1345">
        <v>0</v>
      </c>
    </row>
    <row r="1346" spans="18:19" x14ac:dyDescent="0.25">
      <c r="R1346">
        <v>3433307.2761288672</v>
      </c>
      <c r="S1346">
        <v>0</v>
      </c>
    </row>
    <row r="1347" spans="18:19" x14ac:dyDescent="0.25">
      <c r="R1347">
        <v>3433332.9386297395</v>
      </c>
      <c r="S1347">
        <v>0</v>
      </c>
    </row>
    <row r="1348" spans="18:19" x14ac:dyDescent="0.25">
      <c r="R1348">
        <v>3433358.6011306117</v>
      </c>
      <c r="S1348">
        <v>0</v>
      </c>
    </row>
    <row r="1349" spans="18:19" x14ac:dyDescent="0.25">
      <c r="R1349">
        <v>3433384.2636314845</v>
      </c>
      <c r="S1349">
        <v>0</v>
      </c>
    </row>
    <row r="1350" spans="18:19" x14ac:dyDescent="0.25">
      <c r="R1350">
        <v>3433409.9261323567</v>
      </c>
      <c r="S1350">
        <v>0</v>
      </c>
    </row>
    <row r="1351" spans="18:19" x14ac:dyDescent="0.25">
      <c r="R1351">
        <v>3433435.588633229</v>
      </c>
      <c r="S1351">
        <v>0</v>
      </c>
    </row>
    <row r="1352" spans="18:19" x14ac:dyDescent="0.25">
      <c r="R1352">
        <v>3433461.2511341013</v>
      </c>
      <c r="S1352">
        <v>0</v>
      </c>
    </row>
    <row r="1353" spans="18:19" x14ac:dyDescent="0.25">
      <c r="R1353">
        <v>3433486.913634974</v>
      </c>
      <c r="S1353">
        <v>0</v>
      </c>
    </row>
    <row r="1354" spans="18:19" x14ac:dyDescent="0.25">
      <c r="R1354">
        <v>3433512.5761358463</v>
      </c>
      <c r="S1354">
        <v>0</v>
      </c>
    </row>
    <row r="1355" spans="18:19" x14ac:dyDescent="0.25">
      <c r="R1355">
        <v>3433538.2386367186</v>
      </c>
      <c r="S1355">
        <v>0</v>
      </c>
    </row>
    <row r="1356" spans="18:19" x14ac:dyDescent="0.25">
      <c r="R1356">
        <v>3433563.9011375909</v>
      </c>
      <c r="S1356">
        <v>0</v>
      </c>
    </row>
    <row r="1357" spans="18:19" x14ac:dyDescent="0.25">
      <c r="R1357">
        <v>3433589.5636384636</v>
      </c>
      <c r="S1357">
        <v>0</v>
      </c>
    </row>
    <row r="1358" spans="18:19" x14ac:dyDescent="0.25">
      <c r="R1358">
        <v>3433615.2261393359</v>
      </c>
      <c r="S1358">
        <v>0</v>
      </c>
    </row>
    <row r="1359" spans="18:19" x14ac:dyDescent="0.25">
      <c r="R1359">
        <v>3433640.8886402082</v>
      </c>
      <c r="S1359">
        <v>0</v>
      </c>
    </row>
    <row r="1360" spans="18:19" x14ac:dyDescent="0.25">
      <c r="R1360">
        <v>3433666.5511410804</v>
      </c>
      <c r="S1360">
        <v>0</v>
      </c>
    </row>
    <row r="1361" spans="18:19" x14ac:dyDescent="0.25">
      <c r="R1361">
        <v>3433692.2136419527</v>
      </c>
      <c r="S1361">
        <v>0</v>
      </c>
    </row>
    <row r="1362" spans="18:19" x14ac:dyDescent="0.25">
      <c r="R1362">
        <v>3433717.8761428255</v>
      </c>
      <c r="S1362">
        <v>0</v>
      </c>
    </row>
    <row r="1363" spans="18:19" x14ac:dyDescent="0.25">
      <c r="R1363">
        <v>3433743.5386436977</v>
      </c>
      <c r="S1363">
        <v>0</v>
      </c>
    </row>
    <row r="1364" spans="18:19" x14ac:dyDescent="0.25">
      <c r="R1364">
        <v>3433769.20114457</v>
      </c>
      <c r="S1364">
        <v>0</v>
      </c>
    </row>
    <row r="1365" spans="18:19" x14ac:dyDescent="0.25">
      <c r="R1365">
        <v>3433794.8636454423</v>
      </c>
      <c r="S1365">
        <v>0</v>
      </c>
    </row>
    <row r="1366" spans="18:19" x14ac:dyDescent="0.25">
      <c r="R1366">
        <v>3433820.526146315</v>
      </c>
      <c r="S1366">
        <v>0</v>
      </c>
    </row>
    <row r="1367" spans="18:19" x14ac:dyDescent="0.25">
      <c r="R1367">
        <v>3433846.1886471873</v>
      </c>
      <c r="S1367">
        <v>0</v>
      </c>
    </row>
    <row r="1368" spans="18:19" x14ac:dyDescent="0.25">
      <c r="R1368">
        <v>3433871.8511480596</v>
      </c>
      <c r="S1368">
        <v>0</v>
      </c>
    </row>
    <row r="1369" spans="18:19" x14ac:dyDescent="0.25">
      <c r="R1369">
        <v>3433897.5136489319</v>
      </c>
      <c r="S1369">
        <v>0</v>
      </c>
    </row>
    <row r="1370" spans="18:19" x14ac:dyDescent="0.25">
      <c r="R1370">
        <v>3433923.1761498046</v>
      </c>
      <c r="S1370">
        <v>0</v>
      </c>
    </row>
    <row r="1371" spans="18:19" x14ac:dyDescent="0.25">
      <c r="R1371">
        <v>3433948.8386506769</v>
      </c>
      <c r="S1371">
        <v>0</v>
      </c>
    </row>
    <row r="1372" spans="18:19" x14ac:dyDescent="0.25">
      <c r="R1372">
        <v>3433974.5011515492</v>
      </c>
      <c r="S1372">
        <v>0</v>
      </c>
    </row>
    <row r="1373" spans="18:19" x14ac:dyDescent="0.25">
      <c r="R1373">
        <v>3434000.1636524214</v>
      </c>
      <c r="S1373">
        <v>0</v>
      </c>
    </row>
    <row r="1374" spans="18:19" x14ac:dyDescent="0.25">
      <c r="R1374">
        <v>3434025.8261532937</v>
      </c>
      <c r="S1374">
        <v>0</v>
      </c>
    </row>
    <row r="1375" spans="18:19" x14ac:dyDescent="0.25">
      <c r="R1375">
        <v>3434051.4886541665</v>
      </c>
      <c r="S1375">
        <v>0</v>
      </c>
    </row>
    <row r="1376" spans="18:19" x14ac:dyDescent="0.25">
      <c r="R1376">
        <v>3434077.1511550387</v>
      </c>
      <c r="S1376">
        <v>0</v>
      </c>
    </row>
    <row r="1377" spans="18:19" x14ac:dyDescent="0.25">
      <c r="R1377">
        <v>3434102.813655911</v>
      </c>
      <c r="S1377">
        <v>0</v>
      </c>
    </row>
    <row r="1378" spans="18:19" x14ac:dyDescent="0.25">
      <c r="R1378">
        <v>3434128.4761567833</v>
      </c>
      <c r="S1378">
        <v>0</v>
      </c>
    </row>
    <row r="1379" spans="18:19" x14ac:dyDescent="0.25">
      <c r="R1379">
        <v>3434154.138657656</v>
      </c>
      <c r="S1379">
        <v>0</v>
      </c>
    </row>
    <row r="1380" spans="18:19" x14ac:dyDescent="0.25">
      <c r="R1380">
        <v>3434179.8011585283</v>
      </c>
      <c r="S1380">
        <v>0</v>
      </c>
    </row>
    <row r="1381" spans="18:19" x14ac:dyDescent="0.25">
      <c r="R1381">
        <v>3434205.4636594006</v>
      </c>
      <c r="S1381">
        <v>0</v>
      </c>
    </row>
    <row r="1382" spans="18:19" x14ac:dyDescent="0.25">
      <c r="R1382">
        <v>3434231.1261602729</v>
      </c>
      <c r="S1382">
        <v>0</v>
      </c>
    </row>
    <row r="1383" spans="18:19" x14ac:dyDescent="0.25">
      <c r="R1383">
        <v>3434256.7886611456</v>
      </c>
      <c r="S1383">
        <v>0</v>
      </c>
    </row>
    <row r="1384" spans="18:19" x14ac:dyDescent="0.25">
      <c r="R1384">
        <v>3434282.4511620179</v>
      </c>
      <c r="S1384">
        <v>0</v>
      </c>
    </row>
    <row r="1385" spans="18:19" x14ac:dyDescent="0.25">
      <c r="R1385">
        <v>3434308.1136628902</v>
      </c>
      <c r="S1385">
        <v>0</v>
      </c>
    </row>
    <row r="1386" spans="18:19" x14ac:dyDescent="0.25">
      <c r="R1386">
        <v>3434333.7761637624</v>
      </c>
      <c r="S1386">
        <v>0</v>
      </c>
    </row>
    <row r="1387" spans="18:19" x14ac:dyDescent="0.25">
      <c r="R1387">
        <v>3434359.4386646352</v>
      </c>
      <c r="S1387">
        <v>0</v>
      </c>
    </row>
    <row r="1388" spans="18:19" x14ac:dyDescent="0.25">
      <c r="R1388">
        <v>3434385.1011655075</v>
      </c>
      <c r="S1388">
        <v>0</v>
      </c>
    </row>
    <row r="1389" spans="18:19" x14ac:dyDescent="0.25">
      <c r="R1389">
        <v>3434410.7636663797</v>
      </c>
      <c r="S1389">
        <v>0</v>
      </c>
    </row>
    <row r="1390" spans="18:19" x14ac:dyDescent="0.25">
      <c r="R1390">
        <v>3434436.426167252</v>
      </c>
      <c r="S1390">
        <v>0</v>
      </c>
    </row>
    <row r="1391" spans="18:19" x14ac:dyDescent="0.25">
      <c r="R1391">
        <v>3434462.0886681243</v>
      </c>
      <c r="S1391">
        <v>0</v>
      </c>
    </row>
    <row r="1392" spans="18:19" x14ac:dyDescent="0.25">
      <c r="R1392">
        <v>3434487.751168997</v>
      </c>
      <c r="S1392">
        <v>0</v>
      </c>
    </row>
    <row r="1393" spans="18:19" x14ac:dyDescent="0.25">
      <c r="R1393">
        <v>3434513.4136698693</v>
      </c>
      <c r="S1393">
        <v>0</v>
      </c>
    </row>
    <row r="1394" spans="18:19" x14ac:dyDescent="0.25">
      <c r="R1394">
        <v>3434539.0761707416</v>
      </c>
      <c r="S1394">
        <v>0</v>
      </c>
    </row>
    <row r="1395" spans="18:19" x14ac:dyDescent="0.25">
      <c r="R1395">
        <v>3434564.7386716139</v>
      </c>
      <c r="S1395">
        <v>0</v>
      </c>
    </row>
    <row r="1396" spans="18:19" x14ac:dyDescent="0.25">
      <c r="R1396">
        <v>3434590.4011724866</v>
      </c>
      <c r="S1396">
        <v>0</v>
      </c>
    </row>
    <row r="1397" spans="18:19" x14ac:dyDescent="0.25">
      <c r="R1397">
        <v>3434616.0636733589</v>
      </c>
      <c r="S1397">
        <v>0</v>
      </c>
    </row>
    <row r="1398" spans="18:19" x14ac:dyDescent="0.25">
      <c r="R1398">
        <v>3434641.7261742312</v>
      </c>
      <c r="S1398">
        <v>0</v>
      </c>
    </row>
    <row r="1399" spans="18:19" x14ac:dyDescent="0.25">
      <c r="R1399">
        <v>3434667.3886751034</v>
      </c>
      <c r="S1399">
        <v>0</v>
      </c>
    </row>
    <row r="1400" spans="18:19" x14ac:dyDescent="0.25">
      <c r="R1400">
        <v>3434693.0511759762</v>
      </c>
      <c r="S1400">
        <v>0</v>
      </c>
    </row>
    <row r="1401" spans="18:19" x14ac:dyDescent="0.25">
      <c r="R1401">
        <v>3434718.7136768484</v>
      </c>
      <c r="S1401">
        <v>0</v>
      </c>
    </row>
    <row r="1402" spans="18:19" x14ac:dyDescent="0.25">
      <c r="R1402">
        <v>3434744.3761777207</v>
      </c>
      <c r="S1402">
        <v>0</v>
      </c>
    </row>
    <row r="1403" spans="18:19" x14ac:dyDescent="0.25">
      <c r="R1403">
        <v>3434770.038678593</v>
      </c>
      <c r="S1403">
        <v>0</v>
      </c>
    </row>
    <row r="1404" spans="18:19" x14ac:dyDescent="0.25">
      <c r="R1404">
        <v>3434795.7011794657</v>
      </c>
      <c r="S1404">
        <v>0</v>
      </c>
    </row>
    <row r="1405" spans="18:19" x14ac:dyDescent="0.25">
      <c r="R1405">
        <v>3434821.363680338</v>
      </c>
      <c r="S1405">
        <v>0</v>
      </c>
    </row>
    <row r="1406" spans="18:19" x14ac:dyDescent="0.25">
      <c r="R1406">
        <v>3434847.0261812103</v>
      </c>
      <c r="S1406">
        <v>0</v>
      </c>
    </row>
    <row r="1407" spans="18:19" x14ac:dyDescent="0.25">
      <c r="R1407">
        <v>3434872.6886820826</v>
      </c>
      <c r="S1407">
        <v>0</v>
      </c>
    </row>
    <row r="1408" spans="18:19" x14ac:dyDescent="0.25">
      <c r="R1408">
        <v>3434898.3511829549</v>
      </c>
      <c r="S1408">
        <v>0</v>
      </c>
    </row>
    <row r="1409" spans="18:19" x14ac:dyDescent="0.25">
      <c r="R1409">
        <v>3434924.0136838276</v>
      </c>
      <c r="S1409">
        <v>0</v>
      </c>
    </row>
    <row r="1410" spans="18:19" x14ac:dyDescent="0.25">
      <c r="R1410">
        <v>3434949.6761846999</v>
      </c>
      <c r="S1410">
        <v>0</v>
      </c>
    </row>
    <row r="1411" spans="18:19" x14ac:dyDescent="0.25">
      <c r="R1411">
        <v>3434975.3386855721</v>
      </c>
      <c r="S1411">
        <v>0</v>
      </c>
    </row>
    <row r="1412" spans="18:19" x14ac:dyDescent="0.25">
      <c r="R1412">
        <v>3435001.0011864444</v>
      </c>
      <c r="S1412">
        <v>0</v>
      </c>
    </row>
    <row r="1413" spans="18:19" x14ac:dyDescent="0.25">
      <c r="R1413">
        <v>3435026.6636873172</v>
      </c>
      <c r="S1413">
        <v>0</v>
      </c>
    </row>
    <row r="1414" spans="18:19" x14ac:dyDescent="0.25">
      <c r="R1414">
        <v>3435052.3261881894</v>
      </c>
      <c r="S1414">
        <v>0</v>
      </c>
    </row>
    <row r="1415" spans="18:19" x14ac:dyDescent="0.25">
      <c r="R1415">
        <v>3435077.9886890617</v>
      </c>
      <c r="S1415">
        <v>0</v>
      </c>
    </row>
    <row r="1416" spans="18:19" x14ac:dyDescent="0.25">
      <c r="R1416">
        <v>3435103.651189934</v>
      </c>
      <c r="S1416">
        <v>0</v>
      </c>
    </row>
    <row r="1417" spans="18:19" x14ac:dyDescent="0.25">
      <c r="R1417">
        <v>3435129.3136908067</v>
      </c>
      <c r="S1417">
        <v>0</v>
      </c>
    </row>
    <row r="1418" spans="18:19" x14ac:dyDescent="0.25">
      <c r="R1418">
        <v>3435154.976191679</v>
      </c>
      <c r="S1418">
        <v>0</v>
      </c>
    </row>
    <row r="1419" spans="18:19" x14ac:dyDescent="0.25">
      <c r="R1419">
        <v>3435180.6386925513</v>
      </c>
      <c r="S1419">
        <v>0</v>
      </c>
    </row>
    <row r="1420" spans="18:19" x14ac:dyDescent="0.25">
      <c r="R1420">
        <v>3435206.3011934236</v>
      </c>
      <c r="S1420">
        <v>0</v>
      </c>
    </row>
    <row r="1421" spans="18:19" x14ac:dyDescent="0.25">
      <c r="R1421">
        <v>3435231.9636942963</v>
      </c>
      <c r="S1421">
        <v>0</v>
      </c>
    </row>
    <row r="1422" spans="18:19" x14ac:dyDescent="0.25">
      <c r="R1422">
        <v>3435257.6261951686</v>
      </c>
      <c r="S1422">
        <v>0</v>
      </c>
    </row>
    <row r="1423" spans="18:19" x14ac:dyDescent="0.25">
      <c r="R1423">
        <v>3435283.2886960409</v>
      </c>
      <c r="S1423">
        <v>0</v>
      </c>
    </row>
    <row r="1424" spans="18:19" x14ac:dyDescent="0.25">
      <c r="R1424">
        <v>3435308.9511969131</v>
      </c>
      <c r="S1424">
        <v>0</v>
      </c>
    </row>
    <row r="1425" spans="18:19" x14ac:dyDescent="0.25">
      <c r="R1425">
        <v>3435334.6136977854</v>
      </c>
      <c r="S1425">
        <v>0</v>
      </c>
    </row>
    <row r="1426" spans="18:19" x14ac:dyDescent="0.25">
      <c r="R1426">
        <v>3435360.2761986582</v>
      </c>
      <c r="S1426">
        <v>0</v>
      </c>
    </row>
    <row r="1427" spans="18:19" x14ac:dyDescent="0.25">
      <c r="R1427">
        <v>3435385.9386995304</v>
      </c>
      <c r="S1427">
        <v>0</v>
      </c>
    </row>
    <row r="1428" spans="18:19" x14ac:dyDescent="0.25">
      <c r="R1428">
        <v>3435411.6012004027</v>
      </c>
      <c r="S1428">
        <v>0</v>
      </c>
    </row>
    <row r="1429" spans="18:19" x14ac:dyDescent="0.25">
      <c r="R1429">
        <v>3435437.263701275</v>
      </c>
      <c r="S1429">
        <v>0</v>
      </c>
    </row>
    <row r="1430" spans="18:19" x14ac:dyDescent="0.25">
      <c r="R1430">
        <v>3435462.9262021477</v>
      </c>
      <c r="S1430">
        <v>0</v>
      </c>
    </row>
    <row r="1431" spans="18:19" x14ac:dyDescent="0.25">
      <c r="R1431">
        <v>3435488.58870302</v>
      </c>
      <c r="S1431">
        <v>0</v>
      </c>
    </row>
    <row r="1432" spans="18:19" x14ac:dyDescent="0.25">
      <c r="R1432">
        <v>3435514.2512038923</v>
      </c>
      <c r="S1432">
        <v>0</v>
      </c>
    </row>
    <row r="1433" spans="18:19" x14ac:dyDescent="0.25">
      <c r="R1433">
        <v>3435539.9137047646</v>
      </c>
      <c r="S1433">
        <v>0</v>
      </c>
    </row>
    <row r="1434" spans="18:19" x14ac:dyDescent="0.25">
      <c r="R1434">
        <v>3435565.5762056373</v>
      </c>
      <c r="S1434">
        <v>0</v>
      </c>
    </row>
    <row r="1435" spans="18:19" x14ac:dyDescent="0.25">
      <c r="R1435">
        <v>3435591.2387065096</v>
      </c>
      <c r="S1435">
        <v>0</v>
      </c>
    </row>
    <row r="1436" spans="18:19" x14ac:dyDescent="0.25">
      <c r="R1436">
        <v>3435616.9012073819</v>
      </c>
      <c r="S1436">
        <v>0</v>
      </c>
    </row>
    <row r="1437" spans="18:19" x14ac:dyDescent="0.25">
      <c r="R1437">
        <v>3435642.5637082541</v>
      </c>
      <c r="S1437">
        <v>0</v>
      </c>
    </row>
    <row r="1438" spans="18:19" x14ac:dyDescent="0.25">
      <c r="R1438">
        <v>3435668.2262091264</v>
      </c>
      <c r="S1438">
        <v>0</v>
      </c>
    </row>
    <row r="1439" spans="18:19" x14ac:dyDescent="0.25">
      <c r="R1439">
        <v>3435693.8887099992</v>
      </c>
      <c r="S1439">
        <v>0</v>
      </c>
    </row>
    <row r="1440" spans="18:19" x14ac:dyDescent="0.25">
      <c r="R1440">
        <v>3435719.5512108714</v>
      </c>
      <c r="S1440">
        <v>0</v>
      </c>
    </row>
    <row r="1441" spans="18:19" x14ac:dyDescent="0.25">
      <c r="R1441">
        <v>3435745.2137117437</v>
      </c>
      <c r="S1441">
        <v>0</v>
      </c>
    </row>
    <row r="1442" spans="18:19" x14ac:dyDescent="0.25">
      <c r="R1442">
        <v>3435770.876212616</v>
      </c>
      <c r="S1442">
        <v>0</v>
      </c>
    </row>
    <row r="1443" spans="18:19" x14ac:dyDescent="0.25">
      <c r="R1443">
        <v>3435796.5387134887</v>
      </c>
      <c r="S1443">
        <v>0</v>
      </c>
    </row>
    <row r="1444" spans="18:19" x14ac:dyDescent="0.25">
      <c r="R1444">
        <v>3435822.201214361</v>
      </c>
      <c r="S1444">
        <v>0</v>
      </c>
    </row>
    <row r="1445" spans="18:19" x14ac:dyDescent="0.25">
      <c r="R1445">
        <v>3435847.8637152333</v>
      </c>
      <c r="S1445">
        <v>0</v>
      </c>
    </row>
    <row r="1446" spans="18:19" x14ac:dyDescent="0.25">
      <c r="R1446">
        <v>3435873.5262161056</v>
      </c>
      <c r="S1446">
        <v>0</v>
      </c>
    </row>
    <row r="1447" spans="18:19" x14ac:dyDescent="0.25">
      <c r="R1447">
        <v>3435899.1887169783</v>
      </c>
      <c r="S1447">
        <v>0</v>
      </c>
    </row>
    <row r="1448" spans="18:19" x14ac:dyDescent="0.25">
      <c r="R1448">
        <v>3435924.8512178506</v>
      </c>
      <c r="S1448">
        <v>0</v>
      </c>
    </row>
    <row r="1449" spans="18:19" x14ac:dyDescent="0.25">
      <c r="R1449">
        <v>3435950.5137187229</v>
      </c>
      <c r="S1449">
        <v>0</v>
      </c>
    </row>
    <row r="1450" spans="18:19" x14ac:dyDescent="0.25">
      <c r="R1450">
        <v>3435976.1762195951</v>
      </c>
      <c r="S1450">
        <v>0</v>
      </c>
    </row>
    <row r="1451" spans="18:19" x14ac:dyDescent="0.25">
      <c r="R1451">
        <v>3436001.8387204679</v>
      </c>
      <c r="S1451">
        <v>0</v>
      </c>
    </row>
    <row r="1452" spans="18:19" x14ac:dyDescent="0.25">
      <c r="R1452">
        <v>3436027.5012213401</v>
      </c>
      <c r="S1452">
        <v>0</v>
      </c>
    </row>
    <row r="1453" spans="18:19" x14ac:dyDescent="0.25">
      <c r="R1453">
        <v>3436053.1637222124</v>
      </c>
      <c r="S1453">
        <v>0</v>
      </c>
    </row>
    <row r="1454" spans="18:19" x14ac:dyDescent="0.25">
      <c r="R1454">
        <v>3436078.8262230847</v>
      </c>
      <c r="S1454">
        <v>0</v>
      </c>
    </row>
    <row r="1455" spans="18:19" x14ac:dyDescent="0.25">
      <c r="R1455">
        <v>3436104.488723957</v>
      </c>
      <c r="S1455">
        <v>0</v>
      </c>
    </row>
    <row r="1456" spans="18:19" x14ac:dyDescent="0.25">
      <c r="R1456">
        <v>3436130.1512248297</v>
      </c>
      <c r="S1456">
        <v>0</v>
      </c>
    </row>
    <row r="1457" spans="18:19" x14ac:dyDescent="0.25">
      <c r="R1457">
        <v>3436155.813725702</v>
      </c>
      <c r="S1457">
        <v>0</v>
      </c>
    </row>
    <row r="1458" spans="18:19" x14ac:dyDescent="0.25">
      <c r="R1458">
        <v>3436181.4762265743</v>
      </c>
      <c r="S1458">
        <v>0</v>
      </c>
    </row>
    <row r="1459" spans="18:19" x14ac:dyDescent="0.25">
      <c r="R1459">
        <v>3436207.1387274466</v>
      </c>
      <c r="S1459">
        <v>0</v>
      </c>
    </row>
    <row r="1460" spans="18:19" x14ac:dyDescent="0.25">
      <c r="R1460">
        <v>3436232.8012283193</v>
      </c>
      <c r="S1460">
        <v>0</v>
      </c>
    </row>
    <row r="1461" spans="18:19" x14ac:dyDescent="0.25">
      <c r="R1461">
        <v>3436258.4637291916</v>
      </c>
      <c r="S1461">
        <v>0</v>
      </c>
    </row>
    <row r="1462" spans="18:19" x14ac:dyDescent="0.25">
      <c r="R1462">
        <v>3436284.1262300638</v>
      </c>
      <c r="S1462">
        <v>0</v>
      </c>
    </row>
    <row r="1463" spans="18:19" x14ac:dyDescent="0.25">
      <c r="R1463">
        <v>3436309.7887309361</v>
      </c>
      <c r="S1463">
        <v>0</v>
      </c>
    </row>
    <row r="1464" spans="18:19" x14ac:dyDescent="0.25">
      <c r="R1464">
        <v>3436335.4512318089</v>
      </c>
      <c r="S1464">
        <v>0</v>
      </c>
    </row>
    <row r="1465" spans="18:19" x14ac:dyDescent="0.25">
      <c r="R1465">
        <v>3436361.1137326811</v>
      </c>
      <c r="S1465">
        <v>0</v>
      </c>
    </row>
    <row r="1466" spans="18:19" x14ac:dyDescent="0.25">
      <c r="R1466">
        <v>3436386.7762335534</v>
      </c>
      <c r="S1466">
        <v>0</v>
      </c>
    </row>
    <row r="1467" spans="18:19" x14ac:dyDescent="0.25">
      <c r="R1467">
        <v>3436412.4387344257</v>
      </c>
      <c r="S1467">
        <v>0</v>
      </c>
    </row>
    <row r="1468" spans="18:19" x14ac:dyDescent="0.25">
      <c r="R1468">
        <v>3436438.1012352984</v>
      </c>
      <c r="S1468">
        <v>0</v>
      </c>
    </row>
    <row r="1469" spans="18:19" x14ac:dyDescent="0.25">
      <c r="R1469">
        <v>3436463.7637361707</v>
      </c>
      <c r="S1469">
        <v>0</v>
      </c>
    </row>
    <row r="1470" spans="18:19" x14ac:dyDescent="0.25">
      <c r="R1470">
        <v>3436489.426237043</v>
      </c>
      <c r="S1470">
        <v>0</v>
      </c>
    </row>
    <row r="1471" spans="18:19" x14ac:dyDescent="0.25">
      <c r="R1471">
        <v>3436515.0887379153</v>
      </c>
      <c r="S1471">
        <v>0</v>
      </c>
    </row>
    <row r="1472" spans="18:19" x14ac:dyDescent="0.25">
      <c r="R1472">
        <v>3436540.7512387875</v>
      </c>
      <c r="S1472">
        <v>0</v>
      </c>
    </row>
    <row r="1473" spans="18:19" x14ac:dyDescent="0.25">
      <c r="R1473">
        <v>3436566.4137396603</v>
      </c>
      <c r="S1473">
        <v>0</v>
      </c>
    </row>
    <row r="1474" spans="18:19" x14ac:dyDescent="0.25">
      <c r="R1474">
        <v>3436592.0762405326</v>
      </c>
      <c r="S1474">
        <v>0</v>
      </c>
    </row>
    <row r="1475" spans="18:19" x14ac:dyDescent="0.25">
      <c r="R1475">
        <v>3436617.7387414048</v>
      </c>
      <c r="S1475">
        <v>0</v>
      </c>
    </row>
    <row r="1476" spans="18:19" x14ac:dyDescent="0.25">
      <c r="R1476">
        <v>3436643.4012422771</v>
      </c>
      <c r="S1476">
        <v>0</v>
      </c>
    </row>
    <row r="1477" spans="18:19" x14ac:dyDescent="0.25">
      <c r="R1477">
        <v>3436669.0637431499</v>
      </c>
      <c r="S1477">
        <v>0</v>
      </c>
    </row>
    <row r="1478" spans="18:19" x14ac:dyDescent="0.25">
      <c r="R1478">
        <v>3436694.7262440221</v>
      </c>
      <c r="S1478">
        <v>0</v>
      </c>
    </row>
    <row r="1479" spans="18:19" x14ac:dyDescent="0.25">
      <c r="R1479">
        <v>3436720.3887448944</v>
      </c>
      <c r="S1479">
        <v>0</v>
      </c>
    </row>
    <row r="1480" spans="18:19" x14ac:dyDescent="0.25">
      <c r="R1480">
        <v>3436746.0512457667</v>
      </c>
      <c r="S1480">
        <v>0</v>
      </c>
    </row>
    <row r="1481" spans="18:19" x14ac:dyDescent="0.25">
      <c r="R1481">
        <v>3436771.7137466394</v>
      </c>
      <c r="S1481">
        <v>0</v>
      </c>
    </row>
    <row r="1482" spans="18:19" x14ac:dyDescent="0.25">
      <c r="R1482">
        <v>3436797.3762475117</v>
      </c>
      <c r="S1482">
        <v>0</v>
      </c>
    </row>
    <row r="1483" spans="18:19" x14ac:dyDescent="0.25">
      <c r="R1483">
        <v>3436823.038748384</v>
      </c>
      <c r="S1483">
        <v>0</v>
      </c>
    </row>
    <row r="1484" spans="18:19" x14ac:dyDescent="0.25">
      <c r="R1484">
        <v>3436848.7012492563</v>
      </c>
      <c r="S1484">
        <v>0</v>
      </c>
    </row>
    <row r="1485" spans="18:19" x14ac:dyDescent="0.25">
      <c r="R1485">
        <v>3436874.363750129</v>
      </c>
      <c r="S1485">
        <v>0</v>
      </c>
    </row>
    <row r="1486" spans="18:19" x14ac:dyDescent="0.25">
      <c r="R1486">
        <v>3436900.0262510013</v>
      </c>
      <c r="S1486">
        <v>0</v>
      </c>
    </row>
    <row r="1487" spans="18:19" x14ac:dyDescent="0.25">
      <c r="R1487">
        <v>3436925.6887518736</v>
      </c>
      <c r="S1487">
        <v>0</v>
      </c>
    </row>
    <row r="1488" spans="18:19" x14ac:dyDescent="0.25">
      <c r="R1488">
        <v>3436951.3512527458</v>
      </c>
      <c r="S1488">
        <v>0</v>
      </c>
    </row>
    <row r="1489" spans="18:19" x14ac:dyDescent="0.25">
      <c r="R1489">
        <v>3436977.0137536181</v>
      </c>
      <c r="S1489">
        <v>0</v>
      </c>
    </row>
    <row r="1490" spans="18:19" x14ac:dyDescent="0.25">
      <c r="R1490">
        <v>3437002.6762544909</v>
      </c>
      <c r="S1490">
        <v>0</v>
      </c>
    </row>
    <row r="1491" spans="18:19" x14ac:dyDescent="0.25">
      <c r="R1491">
        <v>3437028.3387553631</v>
      </c>
      <c r="S1491">
        <v>0</v>
      </c>
    </row>
    <row r="1492" spans="18:19" x14ac:dyDescent="0.25">
      <c r="R1492">
        <v>3437054.0012562354</v>
      </c>
      <c r="S1492">
        <v>0</v>
      </c>
    </row>
    <row r="1493" spans="18:19" x14ac:dyDescent="0.25">
      <c r="R1493">
        <v>3437079.6637571077</v>
      </c>
      <c r="S1493">
        <v>0</v>
      </c>
    </row>
    <row r="1494" spans="18:19" x14ac:dyDescent="0.25">
      <c r="R1494">
        <v>3437105.3262579804</v>
      </c>
      <c r="S1494">
        <v>0</v>
      </c>
    </row>
    <row r="1495" spans="18:19" x14ac:dyDescent="0.25">
      <c r="R1495">
        <v>3437130.9887588527</v>
      </c>
      <c r="S1495">
        <v>0</v>
      </c>
    </row>
    <row r="1496" spans="18:19" x14ac:dyDescent="0.25">
      <c r="R1496">
        <v>3437156.651259725</v>
      </c>
      <c r="S1496">
        <v>0</v>
      </c>
    </row>
    <row r="1497" spans="18:19" x14ac:dyDescent="0.25">
      <c r="R1497">
        <v>3437182.3137605973</v>
      </c>
      <c r="S1497">
        <v>0</v>
      </c>
    </row>
    <row r="1498" spans="18:19" x14ac:dyDescent="0.25">
      <c r="R1498">
        <v>3437207.97626147</v>
      </c>
      <c r="S1498">
        <v>0</v>
      </c>
    </row>
    <row r="1499" spans="18:19" x14ac:dyDescent="0.25">
      <c r="R1499">
        <v>3437233.6387623423</v>
      </c>
      <c r="S1499">
        <v>0</v>
      </c>
    </row>
    <row r="1500" spans="18:19" x14ac:dyDescent="0.25">
      <c r="R1500">
        <v>3437259.3012632146</v>
      </c>
      <c r="S1500">
        <v>0</v>
      </c>
    </row>
    <row r="1501" spans="18:19" x14ac:dyDescent="0.25">
      <c r="R1501">
        <v>3437284.9637640868</v>
      </c>
      <c r="S1501">
        <v>0</v>
      </c>
    </row>
    <row r="1502" spans="18:19" x14ac:dyDescent="0.25">
      <c r="R1502">
        <v>3437310.6262649591</v>
      </c>
      <c r="S1502">
        <v>0</v>
      </c>
    </row>
    <row r="1503" spans="18:19" x14ac:dyDescent="0.25">
      <c r="R1503">
        <v>3437336.2887658319</v>
      </c>
      <c r="S1503">
        <v>0</v>
      </c>
    </row>
    <row r="1504" spans="18:19" x14ac:dyDescent="0.25">
      <c r="R1504">
        <v>3437361.9512667041</v>
      </c>
      <c r="S1504">
        <v>0</v>
      </c>
    </row>
    <row r="1505" spans="18:19" x14ac:dyDescent="0.25">
      <c r="R1505">
        <v>3437387.6137675764</v>
      </c>
      <c r="S1505">
        <v>0</v>
      </c>
    </row>
    <row r="1506" spans="18:19" x14ac:dyDescent="0.25">
      <c r="R1506">
        <v>3437413.2762684487</v>
      </c>
      <c r="S1506">
        <v>0</v>
      </c>
    </row>
    <row r="1507" spans="18:19" x14ac:dyDescent="0.25">
      <c r="R1507">
        <v>3437438.9387693214</v>
      </c>
      <c r="S1507">
        <v>0</v>
      </c>
    </row>
    <row r="1508" spans="18:19" x14ac:dyDescent="0.25">
      <c r="R1508">
        <v>3437464.6012701937</v>
      </c>
      <c r="S1508">
        <v>0</v>
      </c>
    </row>
    <row r="1509" spans="18:19" x14ac:dyDescent="0.25">
      <c r="R1509">
        <v>3437490.263771066</v>
      </c>
      <c r="S1509">
        <v>0</v>
      </c>
    </row>
    <row r="1510" spans="18:19" x14ac:dyDescent="0.25">
      <c r="R1510">
        <v>3437515.9262719383</v>
      </c>
      <c r="S1510">
        <v>0</v>
      </c>
    </row>
    <row r="1511" spans="18:19" x14ac:dyDescent="0.25">
      <c r="R1511">
        <v>3437541.588772811</v>
      </c>
      <c r="S1511">
        <v>0</v>
      </c>
    </row>
    <row r="1512" spans="18:19" x14ac:dyDescent="0.25">
      <c r="R1512">
        <v>3437567.2512736833</v>
      </c>
      <c r="S1512">
        <v>0</v>
      </c>
    </row>
    <row r="1513" spans="18:19" x14ac:dyDescent="0.25">
      <c r="R1513">
        <v>3437592.9137745555</v>
      </c>
      <c r="S1513">
        <v>0</v>
      </c>
    </row>
    <row r="1514" spans="18:19" x14ac:dyDescent="0.25">
      <c r="R1514">
        <v>3437618.5762754278</v>
      </c>
      <c r="S1514">
        <v>0</v>
      </c>
    </row>
    <row r="1515" spans="18:19" x14ac:dyDescent="0.25">
      <c r="R1515">
        <v>3437644.2387763006</v>
      </c>
      <c r="S1515">
        <v>0</v>
      </c>
    </row>
    <row r="1516" spans="18:19" x14ac:dyDescent="0.25">
      <c r="R1516">
        <v>3437669.9012771728</v>
      </c>
      <c r="S1516">
        <v>0</v>
      </c>
    </row>
    <row r="1517" spans="18:19" x14ac:dyDescent="0.25">
      <c r="R1517">
        <v>3437695.5637780451</v>
      </c>
      <c r="S1517">
        <v>0</v>
      </c>
    </row>
    <row r="1518" spans="18:19" x14ac:dyDescent="0.25">
      <c r="R1518">
        <v>3437721.2262789174</v>
      </c>
      <c r="S1518">
        <v>0</v>
      </c>
    </row>
    <row r="1519" spans="18:19" x14ac:dyDescent="0.25">
      <c r="R1519">
        <v>3437746.8887797897</v>
      </c>
      <c r="S1519">
        <v>0</v>
      </c>
    </row>
    <row r="1520" spans="18:19" x14ac:dyDescent="0.25">
      <c r="R1520">
        <v>3437772.5512806624</v>
      </c>
      <c r="S1520">
        <v>0</v>
      </c>
    </row>
    <row r="1521" spans="18:19" x14ac:dyDescent="0.25">
      <c r="R1521">
        <v>3437798.2137815347</v>
      </c>
      <c r="S1521">
        <v>0</v>
      </c>
    </row>
    <row r="1522" spans="18:19" x14ac:dyDescent="0.25">
      <c r="R1522">
        <v>3437823.876282407</v>
      </c>
      <c r="S1522">
        <v>0</v>
      </c>
    </row>
    <row r="1523" spans="18:19" x14ac:dyDescent="0.25">
      <c r="R1523">
        <v>3437849.5387832792</v>
      </c>
      <c r="S1523">
        <v>0</v>
      </c>
    </row>
    <row r="1524" spans="18:19" x14ac:dyDescent="0.25">
      <c r="R1524">
        <v>3437875.201284152</v>
      </c>
      <c r="S1524">
        <v>0</v>
      </c>
    </row>
    <row r="1525" spans="18:19" x14ac:dyDescent="0.25">
      <c r="R1525">
        <v>3437900.8637850243</v>
      </c>
      <c r="S1525">
        <v>0</v>
      </c>
    </row>
    <row r="1526" spans="18:19" x14ac:dyDescent="0.25">
      <c r="R1526">
        <v>3437926.5262858965</v>
      </c>
      <c r="S1526">
        <v>0</v>
      </c>
    </row>
    <row r="1527" spans="18:19" x14ac:dyDescent="0.25">
      <c r="R1527">
        <v>3437952.1887867688</v>
      </c>
      <c r="S1527">
        <v>0</v>
      </c>
    </row>
    <row r="1528" spans="18:19" x14ac:dyDescent="0.25">
      <c r="R1528">
        <v>3437977.8512876416</v>
      </c>
      <c r="S1528">
        <v>0</v>
      </c>
    </row>
    <row r="1529" spans="18:19" x14ac:dyDescent="0.25">
      <c r="R1529">
        <v>3438003.5137885138</v>
      </c>
      <c r="S1529">
        <v>0</v>
      </c>
    </row>
    <row r="1530" spans="18:19" x14ac:dyDescent="0.25">
      <c r="R1530">
        <v>3438029.1762893861</v>
      </c>
      <c r="S1530">
        <v>0</v>
      </c>
    </row>
    <row r="1531" spans="18:19" x14ac:dyDescent="0.25">
      <c r="R1531">
        <v>3438054.8387902584</v>
      </c>
      <c r="S1531">
        <v>0</v>
      </c>
    </row>
    <row r="1532" spans="18:19" x14ac:dyDescent="0.25">
      <c r="R1532">
        <v>3438080.5012911311</v>
      </c>
      <c r="S1532">
        <v>0</v>
      </c>
    </row>
    <row r="1533" spans="18:19" x14ac:dyDescent="0.25">
      <c r="R1533">
        <v>3438106.1637920034</v>
      </c>
      <c r="S1533">
        <v>0</v>
      </c>
    </row>
    <row r="1534" spans="18:19" x14ac:dyDescent="0.25">
      <c r="R1534">
        <v>3438131.8262928757</v>
      </c>
      <c r="S1534">
        <v>0</v>
      </c>
    </row>
    <row r="1535" spans="18:19" x14ac:dyDescent="0.25">
      <c r="R1535">
        <v>3438157.488793748</v>
      </c>
      <c r="S1535">
        <v>0</v>
      </c>
    </row>
    <row r="1536" spans="18:19" x14ac:dyDescent="0.25">
      <c r="R1536">
        <v>3438183.1512946202</v>
      </c>
      <c r="S1536">
        <v>0</v>
      </c>
    </row>
    <row r="1537" spans="18:19" x14ac:dyDescent="0.25">
      <c r="R1537">
        <v>3438208.813795493</v>
      </c>
      <c r="S1537">
        <v>0</v>
      </c>
    </row>
    <row r="1538" spans="18:19" x14ac:dyDescent="0.25">
      <c r="R1538">
        <v>3438234.4762963653</v>
      </c>
      <c r="S1538">
        <v>0</v>
      </c>
    </row>
    <row r="1539" spans="18:19" x14ac:dyDescent="0.25">
      <c r="R1539">
        <v>3438260.1387972375</v>
      </c>
      <c r="S1539">
        <v>0</v>
      </c>
    </row>
    <row r="1540" spans="18:19" x14ac:dyDescent="0.25">
      <c r="R1540">
        <v>3438285.8012981098</v>
      </c>
      <c r="S1540">
        <v>0</v>
      </c>
    </row>
    <row r="1541" spans="18:19" x14ac:dyDescent="0.25">
      <c r="R1541">
        <v>3438311.4637989826</v>
      </c>
      <c r="S1541">
        <v>0</v>
      </c>
    </row>
    <row r="1542" spans="18:19" x14ac:dyDescent="0.25">
      <c r="R1542">
        <v>3438337.1262998548</v>
      </c>
      <c r="S1542">
        <v>0</v>
      </c>
    </row>
    <row r="1543" spans="18:19" x14ac:dyDescent="0.25">
      <c r="R1543">
        <v>3438362.7888007271</v>
      </c>
      <c r="S1543">
        <v>0</v>
      </c>
    </row>
    <row r="1544" spans="18:19" x14ac:dyDescent="0.25">
      <c r="R1544">
        <v>3438388.4513015994</v>
      </c>
      <c r="S1544">
        <v>0</v>
      </c>
    </row>
    <row r="1545" spans="18:19" x14ac:dyDescent="0.25">
      <c r="R1545">
        <v>3438414.1138024721</v>
      </c>
      <c r="S1545">
        <v>0</v>
      </c>
    </row>
    <row r="1546" spans="18:19" x14ac:dyDescent="0.25">
      <c r="R1546">
        <v>3438439.7763033444</v>
      </c>
      <c r="S1546">
        <v>0</v>
      </c>
    </row>
    <row r="1547" spans="18:19" x14ac:dyDescent="0.25">
      <c r="R1547">
        <v>3438465.4388042167</v>
      </c>
      <c r="S1547">
        <v>0</v>
      </c>
    </row>
    <row r="1548" spans="18:19" x14ac:dyDescent="0.25">
      <c r="R1548">
        <v>3438491.101305089</v>
      </c>
      <c r="S1548">
        <v>0</v>
      </c>
    </row>
    <row r="1549" spans="18:19" x14ac:dyDescent="0.25">
      <c r="R1549">
        <v>3438516.7638059617</v>
      </c>
      <c r="S1549">
        <v>0</v>
      </c>
    </row>
    <row r="1550" spans="18:19" x14ac:dyDescent="0.25">
      <c r="R1550">
        <v>3438542.426306834</v>
      </c>
      <c r="S1550">
        <v>0</v>
      </c>
    </row>
    <row r="1551" spans="18:19" x14ac:dyDescent="0.25">
      <c r="R1551">
        <v>3438568.0888077063</v>
      </c>
      <c r="S1551">
        <v>0</v>
      </c>
    </row>
    <row r="1552" spans="18:19" x14ac:dyDescent="0.25">
      <c r="R1552">
        <v>3438593.7513085785</v>
      </c>
      <c r="S1552">
        <v>0</v>
      </c>
    </row>
    <row r="1553" spans="18:19" x14ac:dyDescent="0.25">
      <c r="R1553">
        <v>3438619.4138094508</v>
      </c>
      <c r="S1553">
        <v>0</v>
      </c>
    </row>
    <row r="1554" spans="18:19" x14ac:dyDescent="0.25">
      <c r="R1554">
        <v>3438645.0763103236</v>
      </c>
      <c r="S1554">
        <v>0</v>
      </c>
    </row>
    <row r="1555" spans="18:19" x14ac:dyDescent="0.25">
      <c r="R1555">
        <v>3438670.7388111958</v>
      </c>
      <c r="S1555">
        <v>0</v>
      </c>
    </row>
    <row r="1556" spans="18:19" x14ac:dyDescent="0.25">
      <c r="R1556">
        <v>3438696.4013120681</v>
      </c>
      <c r="S1556">
        <v>0</v>
      </c>
    </row>
    <row r="1557" spans="18:19" x14ac:dyDescent="0.25">
      <c r="R1557">
        <v>3438722.0638129404</v>
      </c>
      <c r="S1557">
        <v>0</v>
      </c>
    </row>
    <row r="1558" spans="18:19" x14ac:dyDescent="0.25">
      <c r="R1558">
        <v>3438747.7263138131</v>
      </c>
      <c r="S1558">
        <v>0</v>
      </c>
    </row>
    <row r="1559" spans="18:19" x14ac:dyDescent="0.25">
      <c r="R1559">
        <v>3438773.3888146854</v>
      </c>
      <c r="S1559">
        <v>0</v>
      </c>
    </row>
    <row r="1560" spans="18:19" x14ac:dyDescent="0.25">
      <c r="R1560">
        <v>3438799.0513155577</v>
      </c>
      <c r="S1560">
        <v>0</v>
      </c>
    </row>
    <row r="1561" spans="18:19" x14ac:dyDescent="0.25">
      <c r="R1561">
        <v>3438824.71381643</v>
      </c>
      <c r="S1561">
        <v>0</v>
      </c>
    </row>
    <row r="1562" spans="18:19" x14ac:dyDescent="0.25">
      <c r="R1562">
        <v>3438850.3763173027</v>
      </c>
      <c r="S1562">
        <v>0</v>
      </c>
    </row>
    <row r="1563" spans="18:19" x14ac:dyDescent="0.25">
      <c r="R1563">
        <v>3438876.038818175</v>
      </c>
      <c r="S1563">
        <v>0</v>
      </c>
    </row>
    <row r="1564" spans="18:19" x14ac:dyDescent="0.25">
      <c r="R1564">
        <v>3438901.7013190472</v>
      </c>
      <c r="S1564">
        <v>0</v>
      </c>
    </row>
    <row r="1565" spans="18:19" x14ac:dyDescent="0.25">
      <c r="R1565">
        <v>3438927.3638199195</v>
      </c>
      <c r="S1565">
        <v>0</v>
      </c>
    </row>
    <row r="1566" spans="18:19" x14ac:dyDescent="0.25">
      <c r="R1566">
        <v>3438953.0263207918</v>
      </c>
      <c r="S1566">
        <v>0</v>
      </c>
    </row>
    <row r="1567" spans="18:19" x14ac:dyDescent="0.25">
      <c r="R1567">
        <v>3438978.6888216645</v>
      </c>
      <c r="S1567">
        <v>0</v>
      </c>
    </row>
    <row r="1568" spans="18:19" x14ac:dyDescent="0.25">
      <c r="R1568">
        <v>3439004.3513225368</v>
      </c>
      <c r="S1568">
        <v>0</v>
      </c>
    </row>
    <row r="1569" spans="18:19" x14ac:dyDescent="0.25">
      <c r="R1569">
        <v>3439030.0138234091</v>
      </c>
      <c r="S1569">
        <v>0</v>
      </c>
    </row>
    <row r="1570" spans="18:19" x14ac:dyDescent="0.25">
      <c r="R1570">
        <v>3439055.6763242814</v>
      </c>
      <c r="S1570">
        <v>0</v>
      </c>
    </row>
    <row r="1571" spans="18:19" x14ac:dyDescent="0.25">
      <c r="R1571">
        <v>3439081.3388251541</v>
      </c>
      <c r="S1571">
        <v>0</v>
      </c>
    </row>
    <row r="1572" spans="18:19" x14ac:dyDescent="0.25">
      <c r="R1572">
        <v>3439107.0013260264</v>
      </c>
      <c r="S1572">
        <v>0</v>
      </c>
    </row>
    <row r="1573" spans="18:19" x14ac:dyDescent="0.25">
      <c r="R1573">
        <v>3439132.6638268987</v>
      </c>
      <c r="S1573">
        <v>0</v>
      </c>
    </row>
    <row r="1574" spans="18:19" x14ac:dyDescent="0.25">
      <c r="R1574">
        <v>3439158.3263277709</v>
      </c>
      <c r="S1574">
        <v>0</v>
      </c>
    </row>
    <row r="1575" spans="18:19" x14ac:dyDescent="0.25">
      <c r="R1575">
        <v>3439183.9888286437</v>
      </c>
      <c r="S1575">
        <v>0</v>
      </c>
    </row>
    <row r="1576" spans="18:19" x14ac:dyDescent="0.25">
      <c r="R1576">
        <v>3439209.651329516</v>
      </c>
      <c r="S1576">
        <v>0</v>
      </c>
    </row>
    <row r="1577" spans="18:19" x14ac:dyDescent="0.25">
      <c r="R1577">
        <v>3439235.3138303882</v>
      </c>
      <c r="S1577">
        <v>0</v>
      </c>
    </row>
    <row r="1578" spans="18:19" x14ac:dyDescent="0.25">
      <c r="R1578">
        <v>3439260.9763312605</v>
      </c>
      <c r="S1578">
        <v>0</v>
      </c>
    </row>
    <row r="1579" spans="18:19" x14ac:dyDescent="0.25">
      <c r="R1579">
        <v>3439286.6388321333</v>
      </c>
      <c r="S1579">
        <v>0</v>
      </c>
    </row>
    <row r="1580" spans="18:19" x14ac:dyDescent="0.25">
      <c r="R1580">
        <v>3439312.3013330055</v>
      </c>
      <c r="S1580">
        <v>0</v>
      </c>
    </row>
    <row r="1581" spans="18:19" x14ac:dyDescent="0.25">
      <c r="R1581">
        <v>3439337.9638338778</v>
      </c>
      <c r="S1581">
        <v>0</v>
      </c>
    </row>
    <row r="1582" spans="18:19" x14ac:dyDescent="0.25">
      <c r="R1582">
        <v>3439363.6263347501</v>
      </c>
      <c r="S1582">
        <v>0</v>
      </c>
    </row>
    <row r="1583" spans="18:19" x14ac:dyDescent="0.25">
      <c r="R1583">
        <v>3439389.2888356224</v>
      </c>
      <c r="S1583">
        <v>0</v>
      </c>
    </row>
    <row r="1584" spans="18:19" x14ac:dyDescent="0.25">
      <c r="R1584">
        <v>3439414.9513364951</v>
      </c>
      <c r="S1584">
        <v>0</v>
      </c>
    </row>
    <row r="1585" spans="18:19" x14ac:dyDescent="0.25">
      <c r="R1585">
        <v>3439440.6138373674</v>
      </c>
      <c r="S1585">
        <v>0</v>
      </c>
    </row>
    <row r="1586" spans="18:19" x14ac:dyDescent="0.25">
      <c r="R1586">
        <v>3439466.2763382397</v>
      </c>
      <c r="S1586">
        <v>0</v>
      </c>
    </row>
    <row r="1587" spans="18:19" x14ac:dyDescent="0.25">
      <c r="R1587">
        <v>3439491.9388391119</v>
      </c>
      <c r="S1587">
        <v>0</v>
      </c>
    </row>
    <row r="1588" spans="18:19" x14ac:dyDescent="0.25">
      <c r="R1588">
        <v>3439517.6013399847</v>
      </c>
      <c r="S1588">
        <v>0</v>
      </c>
    </row>
    <row r="1589" spans="18:19" x14ac:dyDescent="0.25">
      <c r="R1589">
        <v>3439543.263840857</v>
      </c>
      <c r="S1589">
        <v>0</v>
      </c>
    </row>
    <row r="1590" spans="18:19" x14ac:dyDescent="0.25">
      <c r="R1590">
        <v>3439568.9263417292</v>
      </c>
      <c r="S1590">
        <v>0</v>
      </c>
    </row>
    <row r="1591" spans="18:19" x14ac:dyDescent="0.25">
      <c r="R1591">
        <v>3439594.5888426015</v>
      </c>
      <c r="S1591">
        <v>0</v>
      </c>
    </row>
    <row r="1592" spans="18:19" x14ac:dyDescent="0.25">
      <c r="R1592">
        <v>3439620.2513434743</v>
      </c>
      <c r="S1592">
        <v>0</v>
      </c>
    </row>
    <row r="1593" spans="18:19" x14ac:dyDescent="0.25">
      <c r="R1593">
        <v>3439645.9138443465</v>
      </c>
      <c r="S1593">
        <v>0</v>
      </c>
    </row>
    <row r="1594" spans="18:19" x14ac:dyDescent="0.25">
      <c r="R1594">
        <v>3439671.5763452188</v>
      </c>
      <c r="S1594">
        <v>0</v>
      </c>
    </row>
    <row r="1595" spans="18:19" x14ac:dyDescent="0.25">
      <c r="R1595">
        <v>3439697.2388460911</v>
      </c>
      <c r="S1595">
        <v>0</v>
      </c>
    </row>
    <row r="1596" spans="18:19" x14ac:dyDescent="0.25">
      <c r="R1596">
        <v>3439722.9013469638</v>
      </c>
      <c r="S1596">
        <v>0</v>
      </c>
    </row>
    <row r="1597" spans="18:19" x14ac:dyDescent="0.25">
      <c r="R1597">
        <v>3439748.5638478361</v>
      </c>
      <c r="S1597">
        <v>0</v>
      </c>
    </row>
    <row r="1598" spans="18:19" x14ac:dyDescent="0.25">
      <c r="R1598">
        <v>3439774.2263487084</v>
      </c>
      <c r="S1598">
        <v>0</v>
      </c>
    </row>
    <row r="1599" spans="18:19" x14ac:dyDescent="0.25">
      <c r="R1599">
        <v>3439799.8888495807</v>
      </c>
      <c r="S1599">
        <v>0</v>
      </c>
    </row>
    <row r="1600" spans="18:19" x14ac:dyDescent="0.25">
      <c r="R1600">
        <v>3439825.5513504529</v>
      </c>
      <c r="S1600">
        <v>0</v>
      </c>
    </row>
    <row r="1601" spans="18:19" x14ac:dyDescent="0.25">
      <c r="R1601">
        <v>3439851.2138513257</v>
      </c>
      <c r="S1601">
        <v>0</v>
      </c>
    </row>
    <row r="1602" spans="18:19" x14ac:dyDescent="0.25">
      <c r="R1602">
        <v>3439876.876352198</v>
      </c>
      <c r="S1602">
        <v>0</v>
      </c>
    </row>
    <row r="1603" spans="18:19" x14ac:dyDescent="0.25">
      <c r="R1603">
        <v>3439902.5388530702</v>
      </c>
      <c r="S1603">
        <v>0</v>
      </c>
    </row>
    <row r="1604" spans="18:19" x14ac:dyDescent="0.25">
      <c r="R1604">
        <v>3439928.2013539425</v>
      </c>
      <c r="S1604">
        <v>0</v>
      </c>
    </row>
    <row r="1605" spans="18:19" x14ac:dyDescent="0.25">
      <c r="R1605">
        <v>3439953.8638548153</v>
      </c>
      <c r="S1605">
        <v>0</v>
      </c>
    </row>
    <row r="1606" spans="18:19" x14ac:dyDescent="0.25">
      <c r="R1606">
        <v>3439979.5263556875</v>
      </c>
      <c r="S1606">
        <v>0</v>
      </c>
    </row>
    <row r="1607" spans="18:19" x14ac:dyDescent="0.25">
      <c r="R1607">
        <v>3440005.1888565598</v>
      </c>
      <c r="S1607">
        <v>0</v>
      </c>
    </row>
    <row r="1608" spans="18:19" x14ac:dyDescent="0.25">
      <c r="R1608">
        <v>3440030.8513574321</v>
      </c>
      <c r="S1608">
        <v>0</v>
      </c>
    </row>
    <row r="1609" spans="18:19" x14ac:dyDescent="0.25">
      <c r="R1609">
        <v>3440056.5138583048</v>
      </c>
      <c r="S1609">
        <v>0</v>
      </c>
    </row>
    <row r="1610" spans="18:19" x14ac:dyDescent="0.25">
      <c r="R1610">
        <v>3440082.1763591771</v>
      </c>
      <c r="S1610">
        <v>0</v>
      </c>
    </row>
    <row r="1611" spans="18:19" x14ac:dyDescent="0.25">
      <c r="R1611">
        <v>3440107.8388600494</v>
      </c>
      <c r="S1611">
        <v>0</v>
      </c>
    </row>
    <row r="1612" spans="18:19" x14ac:dyDescent="0.25">
      <c r="R1612">
        <v>3440133.5013609217</v>
      </c>
      <c r="S1612">
        <v>0</v>
      </c>
    </row>
    <row r="1613" spans="18:19" x14ac:dyDescent="0.25">
      <c r="R1613">
        <v>3440159.1638617944</v>
      </c>
      <c r="S1613">
        <v>0</v>
      </c>
    </row>
    <row r="1614" spans="18:19" x14ac:dyDescent="0.25">
      <c r="R1614">
        <v>3440184.8263626667</v>
      </c>
      <c r="S1614">
        <v>0</v>
      </c>
    </row>
    <row r="1615" spans="18:19" x14ac:dyDescent="0.25">
      <c r="R1615">
        <v>3440210.488863539</v>
      </c>
      <c r="S1615">
        <v>0</v>
      </c>
    </row>
    <row r="1616" spans="18:19" x14ac:dyDescent="0.25">
      <c r="R1616">
        <v>3440236.1513644112</v>
      </c>
      <c r="S1616">
        <v>0</v>
      </c>
    </row>
    <row r="1617" spans="18:19" x14ac:dyDescent="0.25">
      <c r="R1617">
        <v>3440261.8138652835</v>
      </c>
      <c r="S1617">
        <v>0</v>
      </c>
    </row>
    <row r="1618" spans="18:19" x14ac:dyDescent="0.25">
      <c r="R1618">
        <v>3440287.4763661562</v>
      </c>
      <c r="S1618">
        <v>0</v>
      </c>
    </row>
    <row r="1619" spans="18:19" x14ac:dyDescent="0.25">
      <c r="R1619">
        <v>3440313.1388670285</v>
      </c>
      <c r="S1619">
        <v>0</v>
      </c>
    </row>
    <row r="1620" spans="18:19" x14ac:dyDescent="0.25">
      <c r="R1620">
        <v>3440338.8013679008</v>
      </c>
      <c r="S1620">
        <v>0</v>
      </c>
    </row>
    <row r="1621" spans="18:19" x14ac:dyDescent="0.25">
      <c r="R1621">
        <v>3440364.4638687731</v>
      </c>
      <c r="S1621">
        <v>0</v>
      </c>
    </row>
    <row r="1622" spans="18:19" x14ac:dyDescent="0.25">
      <c r="R1622">
        <v>3440390.1263696458</v>
      </c>
      <c r="S1622">
        <v>0</v>
      </c>
    </row>
    <row r="1623" spans="18:19" x14ac:dyDescent="0.25">
      <c r="R1623">
        <v>3440415.7888705181</v>
      </c>
      <c r="S1623">
        <v>0</v>
      </c>
    </row>
    <row r="1624" spans="18:19" x14ac:dyDescent="0.25">
      <c r="R1624">
        <v>3440441.4513713904</v>
      </c>
      <c r="S1624">
        <v>0</v>
      </c>
    </row>
    <row r="1625" spans="18:19" x14ac:dyDescent="0.25">
      <c r="R1625">
        <v>3440467.1138722626</v>
      </c>
      <c r="S1625">
        <v>0</v>
      </c>
    </row>
    <row r="1626" spans="18:19" x14ac:dyDescent="0.25">
      <c r="R1626">
        <v>3440492.7763731354</v>
      </c>
      <c r="S1626">
        <v>0</v>
      </c>
    </row>
    <row r="1627" spans="18:19" x14ac:dyDescent="0.25">
      <c r="R1627">
        <v>3440518.4388740077</v>
      </c>
      <c r="S1627">
        <v>0</v>
      </c>
    </row>
    <row r="1628" spans="18:19" x14ac:dyDescent="0.25">
      <c r="R1628">
        <v>3440544.1013748799</v>
      </c>
      <c r="S1628">
        <v>0</v>
      </c>
    </row>
    <row r="1629" spans="18:19" x14ac:dyDescent="0.25">
      <c r="R1629">
        <v>3440569.7638757522</v>
      </c>
      <c r="S1629">
        <v>0</v>
      </c>
    </row>
    <row r="1630" spans="18:19" x14ac:dyDescent="0.25">
      <c r="R1630">
        <v>3440595.4263766245</v>
      </c>
      <c r="S1630">
        <v>0</v>
      </c>
    </row>
    <row r="1631" spans="18:19" x14ac:dyDescent="0.25">
      <c r="R1631">
        <v>3440621.0888774972</v>
      </c>
      <c r="S1631">
        <v>0</v>
      </c>
    </row>
    <row r="1632" spans="18:19" x14ac:dyDescent="0.25">
      <c r="R1632">
        <v>3440646.7513783695</v>
      </c>
      <c r="S1632">
        <v>0</v>
      </c>
    </row>
    <row r="1633" spans="18:19" x14ac:dyDescent="0.25">
      <c r="R1633">
        <v>3440672.4138792418</v>
      </c>
      <c r="S1633">
        <v>0</v>
      </c>
    </row>
    <row r="1634" spans="18:19" x14ac:dyDescent="0.25">
      <c r="R1634">
        <v>3440698.0763801141</v>
      </c>
      <c r="S1634">
        <v>0</v>
      </c>
    </row>
    <row r="1635" spans="18:19" x14ac:dyDescent="0.25">
      <c r="R1635">
        <v>3440723.7388809868</v>
      </c>
      <c r="S1635">
        <v>0</v>
      </c>
    </row>
    <row r="1636" spans="18:19" x14ac:dyDescent="0.25">
      <c r="R1636">
        <v>3440749.4013818591</v>
      </c>
      <c r="S1636">
        <v>0</v>
      </c>
    </row>
    <row r="1637" spans="18:19" x14ac:dyDescent="0.25">
      <c r="R1637">
        <v>3440775.0638827314</v>
      </c>
      <c r="S1637">
        <v>0</v>
      </c>
    </row>
    <row r="1638" spans="18:19" x14ac:dyDescent="0.25">
      <c r="R1638">
        <v>3440800.7263836036</v>
      </c>
      <c r="S1638">
        <v>0</v>
      </c>
    </row>
    <row r="1639" spans="18:19" x14ac:dyDescent="0.25">
      <c r="R1639">
        <v>3440826.3888844764</v>
      </c>
      <c r="S1639">
        <v>0</v>
      </c>
    </row>
    <row r="1640" spans="18:19" x14ac:dyDescent="0.25">
      <c r="R1640">
        <v>3440852.0513853487</v>
      </c>
      <c r="S1640">
        <v>0</v>
      </c>
    </row>
    <row r="1641" spans="18:19" x14ac:dyDescent="0.25">
      <c r="R1641">
        <v>3440877.7138862209</v>
      </c>
      <c r="S1641">
        <v>0</v>
      </c>
    </row>
    <row r="1642" spans="18:19" x14ac:dyDescent="0.25">
      <c r="R1642">
        <v>3440903.3763870932</v>
      </c>
      <c r="S1642">
        <v>0</v>
      </c>
    </row>
    <row r="1643" spans="18:19" x14ac:dyDescent="0.25">
      <c r="R1643">
        <v>3440929.038887966</v>
      </c>
      <c r="S1643">
        <v>0</v>
      </c>
    </row>
    <row r="1644" spans="18:19" x14ac:dyDescent="0.25">
      <c r="R1644">
        <v>3440954.7013888382</v>
      </c>
      <c r="S1644">
        <v>0</v>
      </c>
    </row>
    <row r="1645" spans="18:19" x14ac:dyDescent="0.25">
      <c r="R1645">
        <v>3440980.3638897105</v>
      </c>
      <c r="S1645">
        <v>0</v>
      </c>
    </row>
    <row r="1646" spans="18:19" x14ac:dyDescent="0.25">
      <c r="R1646">
        <v>3441006.0263905828</v>
      </c>
      <c r="S1646">
        <v>0</v>
      </c>
    </row>
    <row r="1647" spans="18:19" x14ac:dyDescent="0.25">
      <c r="R1647">
        <v>3441031.6888914551</v>
      </c>
      <c r="S1647">
        <v>0</v>
      </c>
    </row>
    <row r="1648" spans="18:19" x14ac:dyDescent="0.25">
      <c r="R1648">
        <v>3441057.3513923278</v>
      </c>
      <c r="S1648">
        <v>0</v>
      </c>
    </row>
    <row r="1649" spans="18:19" x14ac:dyDescent="0.25">
      <c r="R1649">
        <v>3441083.0138932001</v>
      </c>
      <c r="S1649">
        <v>0</v>
      </c>
    </row>
    <row r="1650" spans="18:19" x14ac:dyDescent="0.25">
      <c r="R1650">
        <v>3441108.6763940724</v>
      </c>
      <c r="S1650">
        <v>0</v>
      </c>
    </row>
    <row r="1651" spans="18:19" x14ac:dyDescent="0.25">
      <c r="R1651">
        <v>3441134.3388949446</v>
      </c>
      <c r="S1651">
        <v>0</v>
      </c>
    </row>
    <row r="1652" spans="18:19" x14ac:dyDescent="0.25">
      <c r="R1652">
        <v>3441160.0013958174</v>
      </c>
      <c r="S1652">
        <v>0</v>
      </c>
    </row>
    <row r="1653" spans="18:19" x14ac:dyDescent="0.25">
      <c r="R1653">
        <v>3441185.6638966897</v>
      </c>
      <c r="S1653">
        <v>0</v>
      </c>
    </row>
    <row r="1654" spans="18:19" x14ac:dyDescent="0.25">
      <c r="R1654">
        <v>3441211.3263975619</v>
      </c>
      <c r="S1654">
        <v>0</v>
      </c>
    </row>
    <row r="1655" spans="18:19" x14ac:dyDescent="0.25">
      <c r="R1655">
        <v>3441236.9888984342</v>
      </c>
      <c r="S1655">
        <v>0</v>
      </c>
    </row>
    <row r="1656" spans="18:19" x14ac:dyDescent="0.25">
      <c r="R1656">
        <v>3441262.651399307</v>
      </c>
      <c r="S1656">
        <v>0</v>
      </c>
    </row>
    <row r="1657" spans="18:19" x14ac:dyDescent="0.25">
      <c r="R1657">
        <v>3441288.3139001792</v>
      </c>
      <c r="S1657">
        <v>0</v>
      </c>
    </row>
    <row r="1658" spans="18:19" x14ac:dyDescent="0.25">
      <c r="R1658">
        <v>3441313.9764010515</v>
      </c>
      <c r="S1658">
        <v>0</v>
      </c>
    </row>
    <row r="1659" spans="18:19" x14ac:dyDescent="0.25">
      <c r="R1659">
        <v>3441339.6389019238</v>
      </c>
      <c r="S1659">
        <v>0</v>
      </c>
    </row>
    <row r="1660" spans="18:19" x14ac:dyDescent="0.25">
      <c r="R1660">
        <v>3441365.3014027965</v>
      </c>
      <c r="S1660">
        <v>0</v>
      </c>
    </row>
    <row r="1661" spans="18:19" x14ac:dyDescent="0.25">
      <c r="R1661">
        <v>3441390.9639036688</v>
      </c>
      <c r="S1661">
        <v>0</v>
      </c>
    </row>
    <row r="1662" spans="18:19" x14ac:dyDescent="0.25">
      <c r="R1662">
        <v>3441416.6264045411</v>
      </c>
      <c r="S1662">
        <v>0</v>
      </c>
    </row>
    <row r="1663" spans="18:19" x14ac:dyDescent="0.25">
      <c r="R1663">
        <v>3441442.2889054134</v>
      </c>
      <c r="S1663">
        <v>0</v>
      </c>
    </row>
    <row r="1664" spans="18:19" x14ac:dyDescent="0.25">
      <c r="R1664">
        <v>3441467.9514062856</v>
      </c>
      <c r="S1664">
        <v>0</v>
      </c>
    </row>
    <row r="1665" spans="18:19" x14ac:dyDescent="0.25">
      <c r="R1665">
        <v>3441493.6139071584</v>
      </c>
      <c r="S1665">
        <v>0</v>
      </c>
    </row>
    <row r="1666" spans="18:19" x14ac:dyDescent="0.25">
      <c r="R1666">
        <v>3441519.2764080307</v>
      </c>
      <c r="S1666">
        <v>0</v>
      </c>
    </row>
    <row r="1667" spans="18:19" x14ac:dyDescent="0.25">
      <c r="R1667">
        <v>3441544.9389089029</v>
      </c>
      <c r="S1667">
        <v>0</v>
      </c>
    </row>
    <row r="1668" spans="18:19" x14ac:dyDescent="0.25">
      <c r="R1668">
        <v>3441570.6014097752</v>
      </c>
      <c r="S1668">
        <v>0</v>
      </c>
    </row>
    <row r="1669" spans="18:19" x14ac:dyDescent="0.25">
      <c r="R1669">
        <v>3441596.2639106479</v>
      </c>
      <c r="S1669">
        <v>0</v>
      </c>
    </row>
    <row r="1670" spans="18:19" x14ac:dyDescent="0.25">
      <c r="R1670">
        <v>3441621.9264115202</v>
      </c>
      <c r="S1670">
        <v>0</v>
      </c>
    </row>
    <row r="1671" spans="18:19" x14ac:dyDescent="0.25">
      <c r="R1671">
        <v>3441647.5889123925</v>
      </c>
      <c r="S1671">
        <v>0</v>
      </c>
    </row>
    <row r="1672" spans="18:19" x14ac:dyDescent="0.25">
      <c r="R1672">
        <v>3441673.2514132648</v>
      </c>
      <c r="S1672">
        <v>0</v>
      </c>
    </row>
    <row r="1673" spans="18:19" x14ac:dyDescent="0.25">
      <c r="R1673">
        <v>3441698.9139141375</v>
      </c>
      <c r="S1673">
        <v>0</v>
      </c>
    </row>
    <row r="1674" spans="18:19" x14ac:dyDescent="0.25">
      <c r="R1674">
        <v>3441724.5764150098</v>
      </c>
      <c r="S1674">
        <v>0</v>
      </c>
    </row>
    <row r="1675" spans="18:19" x14ac:dyDescent="0.25">
      <c r="R1675">
        <v>3441750.2389158821</v>
      </c>
      <c r="S1675">
        <v>0</v>
      </c>
    </row>
    <row r="1676" spans="18:19" x14ac:dyDescent="0.25">
      <c r="R1676">
        <v>3441775.9014167544</v>
      </c>
      <c r="S1676">
        <v>0</v>
      </c>
    </row>
    <row r="1677" spans="18:19" x14ac:dyDescent="0.25">
      <c r="R1677">
        <v>3441801.5639176271</v>
      </c>
      <c r="S1677">
        <v>0</v>
      </c>
    </row>
    <row r="1678" spans="18:19" x14ac:dyDescent="0.25">
      <c r="R1678">
        <v>3441827.2264184994</v>
      </c>
      <c r="S1678">
        <v>0</v>
      </c>
    </row>
    <row r="1679" spans="18:19" x14ac:dyDescent="0.25">
      <c r="R1679">
        <v>3441852.8889193716</v>
      </c>
      <c r="S1679">
        <v>0</v>
      </c>
    </row>
    <row r="1680" spans="18:19" x14ac:dyDescent="0.25">
      <c r="R1680">
        <v>3441878.5514202439</v>
      </c>
      <c r="S1680">
        <v>0</v>
      </c>
    </row>
    <row r="1681" spans="18:19" x14ac:dyDescent="0.25">
      <c r="R1681">
        <v>3441904.2139211162</v>
      </c>
      <c r="S1681">
        <v>0</v>
      </c>
    </row>
    <row r="1682" spans="18:19" x14ac:dyDescent="0.25">
      <c r="R1682">
        <v>3441929.8764219889</v>
      </c>
      <c r="S1682">
        <v>0</v>
      </c>
    </row>
    <row r="1683" spans="18:19" x14ac:dyDescent="0.25">
      <c r="R1683">
        <v>3441955.5389228612</v>
      </c>
      <c r="S1683">
        <v>0</v>
      </c>
    </row>
    <row r="1684" spans="18:19" x14ac:dyDescent="0.25">
      <c r="R1684">
        <v>3441981.2014237335</v>
      </c>
      <c r="S1684">
        <v>0</v>
      </c>
    </row>
    <row r="1685" spans="18:19" x14ac:dyDescent="0.25">
      <c r="R1685">
        <v>3442006.8639246058</v>
      </c>
      <c r="S1685">
        <v>0</v>
      </c>
    </row>
    <row r="1686" spans="18:19" x14ac:dyDescent="0.25">
      <c r="R1686">
        <v>3442032.5264254785</v>
      </c>
      <c r="S1686">
        <v>0</v>
      </c>
    </row>
    <row r="1687" spans="18:19" x14ac:dyDescent="0.25">
      <c r="R1687">
        <v>3442058.1889263508</v>
      </c>
      <c r="S1687">
        <v>0</v>
      </c>
    </row>
    <row r="1688" spans="18:19" x14ac:dyDescent="0.25">
      <c r="R1688">
        <v>3442083.8514272231</v>
      </c>
      <c r="S1688">
        <v>0</v>
      </c>
    </row>
    <row r="1689" spans="18:19" x14ac:dyDescent="0.25">
      <c r="R1689">
        <v>3442109.5139280953</v>
      </c>
      <c r="S1689">
        <v>0</v>
      </c>
    </row>
    <row r="1690" spans="18:19" x14ac:dyDescent="0.25">
      <c r="R1690">
        <v>3442135.1764289681</v>
      </c>
      <c r="S1690">
        <v>0</v>
      </c>
    </row>
    <row r="1691" spans="18:19" x14ac:dyDescent="0.25">
      <c r="R1691">
        <v>3442160.8389298404</v>
      </c>
      <c r="S1691">
        <v>0</v>
      </c>
    </row>
    <row r="1692" spans="18:19" x14ac:dyDescent="0.25">
      <c r="R1692">
        <v>3442186.5014307126</v>
      </c>
      <c r="S1692">
        <v>0</v>
      </c>
    </row>
    <row r="1693" spans="18:19" x14ac:dyDescent="0.25">
      <c r="R1693">
        <v>3442212.1639315849</v>
      </c>
      <c r="S1693">
        <v>0</v>
      </c>
    </row>
    <row r="1694" spans="18:19" x14ac:dyDescent="0.25">
      <c r="R1694">
        <v>3442237.8264324572</v>
      </c>
      <c r="S1694">
        <v>0</v>
      </c>
    </row>
    <row r="1695" spans="18:19" x14ac:dyDescent="0.25">
      <c r="R1695">
        <v>3442263.4889333299</v>
      </c>
      <c r="S1695">
        <v>0</v>
      </c>
    </row>
    <row r="1696" spans="18:19" x14ac:dyDescent="0.25">
      <c r="R1696">
        <v>3442289.1514342022</v>
      </c>
      <c r="S1696">
        <v>0</v>
      </c>
    </row>
    <row r="1697" spans="18:19" x14ac:dyDescent="0.25">
      <c r="R1697">
        <v>3442314.8139350745</v>
      </c>
      <c r="S1697">
        <v>0</v>
      </c>
    </row>
    <row r="1698" spans="18:19" x14ac:dyDescent="0.25">
      <c r="R1698">
        <v>3442340.4764359468</v>
      </c>
      <c r="S1698">
        <v>0</v>
      </c>
    </row>
    <row r="1699" spans="18:19" x14ac:dyDescent="0.25">
      <c r="R1699">
        <v>3442366.1389368195</v>
      </c>
      <c r="S1699">
        <v>0</v>
      </c>
    </row>
    <row r="1700" spans="18:19" x14ac:dyDescent="0.25">
      <c r="R1700">
        <v>3442391.8014376918</v>
      </c>
      <c r="S1700">
        <v>0</v>
      </c>
    </row>
    <row r="1701" spans="18:19" x14ac:dyDescent="0.25">
      <c r="R1701">
        <v>3442417.4639385641</v>
      </c>
      <c r="S1701">
        <v>0</v>
      </c>
    </row>
    <row r="1702" spans="18:19" x14ac:dyDescent="0.25">
      <c r="R1702">
        <v>3442443.1264394363</v>
      </c>
      <c r="S1702">
        <v>0</v>
      </c>
    </row>
    <row r="1703" spans="18:19" x14ac:dyDescent="0.25">
      <c r="R1703">
        <v>3442468.7889403091</v>
      </c>
      <c r="S1703">
        <v>0</v>
      </c>
    </row>
    <row r="1704" spans="18:19" x14ac:dyDescent="0.25">
      <c r="R1704">
        <v>3442494.4514411814</v>
      </c>
      <c r="S1704">
        <v>0</v>
      </c>
    </row>
    <row r="1705" spans="18:19" x14ac:dyDescent="0.25">
      <c r="R1705">
        <v>3442520.1139420536</v>
      </c>
      <c r="S1705">
        <v>0</v>
      </c>
    </row>
    <row r="1706" spans="18:19" x14ac:dyDescent="0.25">
      <c r="R1706">
        <v>3442545.7764429259</v>
      </c>
      <c r="S1706">
        <v>0</v>
      </c>
    </row>
    <row r="1707" spans="18:19" x14ac:dyDescent="0.25">
      <c r="R1707">
        <v>3442571.4389437987</v>
      </c>
      <c r="S1707">
        <v>0</v>
      </c>
    </row>
    <row r="1708" spans="18:19" x14ac:dyDescent="0.25">
      <c r="R1708">
        <v>3442597.1014446709</v>
      </c>
      <c r="S1708">
        <v>0</v>
      </c>
    </row>
    <row r="1709" spans="18:19" x14ac:dyDescent="0.25">
      <c r="R1709">
        <v>3442622.7639455432</v>
      </c>
      <c r="S1709">
        <v>0</v>
      </c>
    </row>
    <row r="1710" spans="18:19" x14ac:dyDescent="0.25">
      <c r="R1710">
        <v>3442648.4264464155</v>
      </c>
      <c r="S1710">
        <v>0</v>
      </c>
    </row>
    <row r="1711" spans="18:19" x14ac:dyDescent="0.25">
      <c r="R1711">
        <v>3442674.0889472878</v>
      </c>
      <c r="S1711">
        <v>0</v>
      </c>
    </row>
    <row r="1712" spans="18:19" x14ac:dyDescent="0.25">
      <c r="R1712">
        <v>3442699.7514481605</v>
      </c>
      <c r="S1712">
        <v>0</v>
      </c>
    </row>
    <row r="1713" spans="18:19" x14ac:dyDescent="0.25">
      <c r="R1713">
        <v>3442725.4139490328</v>
      </c>
      <c r="S1713">
        <v>0</v>
      </c>
    </row>
    <row r="1714" spans="18:19" x14ac:dyDescent="0.25">
      <c r="R1714">
        <v>3442751.0764499051</v>
      </c>
      <c r="S1714">
        <v>0</v>
      </c>
    </row>
    <row r="1715" spans="18:19" x14ac:dyDescent="0.25">
      <c r="R1715">
        <v>3442776.7389507773</v>
      </c>
      <c r="S1715">
        <v>0</v>
      </c>
    </row>
    <row r="1716" spans="18:19" x14ac:dyDescent="0.25">
      <c r="R1716">
        <v>3442802.4014516501</v>
      </c>
      <c r="S1716">
        <v>0</v>
      </c>
    </row>
    <row r="1717" spans="18:19" x14ac:dyDescent="0.25">
      <c r="R1717">
        <v>3442828.0639525224</v>
      </c>
      <c r="S1717">
        <v>0</v>
      </c>
    </row>
    <row r="1718" spans="18:19" x14ac:dyDescent="0.25">
      <c r="R1718">
        <v>3442853.7264533946</v>
      </c>
      <c r="S1718">
        <v>0</v>
      </c>
    </row>
    <row r="1719" spans="18:19" x14ac:dyDescent="0.25">
      <c r="R1719">
        <v>3442879.3889542669</v>
      </c>
      <c r="S1719">
        <v>0</v>
      </c>
    </row>
    <row r="1720" spans="18:19" x14ac:dyDescent="0.25">
      <c r="R1720">
        <v>3442905.0514551396</v>
      </c>
      <c r="S1720">
        <v>0</v>
      </c>
    </row>
    <row r="1721" spans="18:19" x14ac:dyDescent="0.25">
      <c r="R1721">
        <v>3442930.7139560119</v>
      </c>
      <c r="S1721">
        <v>0</v>
      </c>
    </row>
    <row r="1722" spans="18:19" x14ac:dyDescent="0.25">
      <c r="R1722">
        <v>3442956.3764568842</v>
      </c>
      <c r="S1722">
        <v>0</v>
      </c>
    </row>
    <row r="1723" spans="18:19" x14ac:dyDescent="0.25">
      <c r="R1723">
        <v>3442982.0389577565</v>
      </c>
      <c r="S1723">
        <v>0</v>
      </c>
    </row>
    <row r="1724" spans="18:19" x14ac:dyDescent="0.25">
      <c r="R1724">
        <v>3443007.7014586292</v>
      </c>
      <c r="S1724">
        <v>0</v>
      </c>
    </row>
    <row r="1725" spans="18:19" x14ac:dyDescent="0.25">
      <c r="R1725">
        <v>3443033.3639595015</v>
      </c>
      <c r="S1725">
        <v>0</v>
      </c>
    </row>
    <row r="1726" spans="18:19" x14ac:dyDescent="0.25">
      <c r="R1726">
        <v>3443059.0264603738</v>
      </c>
      <c r="S1726">
        <v>0</v>
      </c>
    </row>
    <row r="1727" spans="18:19" x14ac:dyDescent="0.25">
      <c r="R1727">
        <v>3443084.6889612461</v>
      </c>
      <c r="S1727">
        <v>0</v>
      </c>
    </row>
    <row r="1728" spans="18:19" x14ac:dyDescent="0.25">
      <c r="R1728">
        <v>3443110.3514621183</v>
      </c>
      <c r="S1728">
        <v>0</v>
      </c>
    </row>
    <row r="1729" spans="18:19" x14ac:dyDescent="0.25">
      <c r="R1729">
        <v>3443136.0139629911</v>
      </c>
      <c r="S1729">
        <v>0</v>
      </c>
    </row>
    <row r="1730" spans="18:19" x14ac:dyDescent="0.25">
      <c r="R1730">
        <v>3443161.6764638633</v>
      </c>
      <c r="S1730">
        <v>0</v>
      </c>
    </row>
    <row r="1731" spans="18:19" x14ac:dyDescent="0.25">
      <c r="R1731">
        <v>3443187.3389647356</v>
      </c>
      <c r="S1731">
        <v>0</v>
      </c>
    </row>
    <row r="1732" spans="18:19" x14ac:dyDescent="0.25">
      <c r="R1732">
        <v>3443213.0014656079</v>
      </c>
      <c r="S1732">
        <v>0</v>
      </c>
    </row>
    <row r="1733" spans="18:19" x14ac:dyDescent="0.25">
      <c r="R1733">
        <v>3443238.6639664806</v>
      </c>
      <c r="S1733">
        <v>0</v>
      </c>
    </row>
    <row r="1734" spans="18:19" x14ac:dyDescent="0.25">
      <c r="R1734">
        <v>3443264.3264673529</v>
      </c>
      <c r="S1734">
        <v>0</v>
      </c>
    </row>
    <row r="1735" spans="18:19" x14ac:dyDescent="0.25">
      <c r="R1735">
        <v>3443289.9889682252</v>
      </c>
      <c r="S1735">
        <v>0</v>
      </c>
    </row>
    <row r="1736" spans="18:19" x14ac:dyDescent="0.25">
      <c r="R1736">
        <v>3443315.6514690975</v>
      </c>
      <c r="S1736">
        <v>0</v>
      </c>
    </row>
    <row r="1737" spans="18:19" x14ac:dyDescent="0.25">
      <c r="R1737">
        <v>3443341.3139699702</v>
      </c>
      <c r="S1737">
        <v>0</v>
      </c>
    </row>
    <row r="1738" spans="18:19" x14ac:dyDescent="0.25">
      <c r="R1738">
        <v>3443366.9764708425</v>
      </c>
      <c r="S1738">
        <v>0</v>
      </c>
    </row>
    <row r="1739" spans="18:19" x14ac:dyDescent="0.25">
      <c r="R1739">
        <v>3443392.6389717148</v>
      </c>
      <c r="S1739">
        <v>0</v>
      </c>
    </row>
    <row r="1740" spans="18:19" x14ac:dyDescent="0.25">
      <c r="R1740">
        <v>3443418.301472587</v>
      </c>
      <c r="S1740">
        <v>0</v>
      </c>
    </row>
    <row r="1741" spans="18:19" x14ac:dyDescent="0.25">
      <c r="R1741">
        <v>3443443.9639734598</v>
      </c>
      <c r="S1741">
        <v>0</v>
      </c>
    </row>
    <row r="1742" spans="18:19" x14ac:dyDescent="0.25">
      <c r="R1742">
        <v>3443469.6264743321</v>
      </c>
      <c r="S1742">
        <v>0</v>
      </c>
    </row>
    <row r="1743" spans="18:19" x14ac:dyDescent="0.25">
      <c r="R1743">
        <v>3443495.2889752043</v>
      </c>
      <c r="S1743">
        <v>0</v>
      </c>
    </row>
    <row r="1744" spans="18:19" x14ac:dyDescent="0.25">
      <c r="R1744">
        <v>3443520.9514760766</v>
      </c>
      <c r="S1744">
        <v>0</v>
      </c>
    </row>
    <row r="1745" spans="18:19" x14ac:dyDescent="0.25">
      <c r="R1745">
        <v>3443546.6139769489</v>
      </c>
      <c r="S1745">
        <v>0</v>
      </c>
    </row>
    <row r="1746" spans="18:19" x14ac:dyDescent="0.25">
      <c r="R1746">
        <v>3443572.2764778216</v>
      </c>
      <c r="S1746">
        <v>0</v>
      </c>
    </row>
    <row r="1747" spans="18:19" x14ac:dyDescent="0.25">
      <c r="R1747">
        <v>3443597.9389786939</v>
      </c>
      <c r="S1747">
        <v>0</v>
      </c>
    </row>
    <row r="1748" spans="18:19" x14ac:dyDescent="0.25">
      <c r="R1748">
        <v>3443623.6014795662</v>
      </c>
      <c r="S1748">
        <v>0</v>
      </c>
    </row>
    <row r="1749" spans="18:19" x14ac:dyDescent="0.25">
      <c r="R1749">
        <v>3443649.2639804385</v>
      </c>
      <c r="S1749">
        <v>0</v>
      </c>
    </row>
    <row r="1750" spans="18:19" x14ac:dyDescent="0.25">
      <c r="R1750">
        <v>3443674.9264813112</v>
      </c>
      <c r="S1750">
        <v>0</v>
      </c>
    </row>
    <row r="1751" spans="18:19" x14ac:dyDescent="0.25">
      <c r="R1751">
        <v>3443700.5889821835</v>
      </c>
      <c r="S1751">
        <v>0</v>
      </c>
    </row>
    <row r="1752" spans="18:19" x14ac:dyDescent="0.25">
      <c r="R1752">
        <v>3443726.2514830558</v>
      </c>
      <c r="S1752">
        <v>0</v>
      </c>
    </row>
    <row r="1753" spans="18:19" x14ac:dyDescent="0.25">
      <c r="R1753">
        <v>3443751.913983928</v>
      </c>
      <c r="S1753">
        <v>0</v>
      </c>
    </row>
    <row r="1754" spans="18:19" x14ac:dyDescent="0.25">
      <c r="R1754">
        <v>3443777.5764848008</v>
      </c>
      <c r="S1754">
        <v>0</v>
      </c>
    </row>
    <row r="1755" spans="18:19" x14ac:dyDescent="0.25">
      <c r="R1755">
        <v>3443803.2389856731</v>
      </c>
      <c r="S1755">
        <v>0</v>
      </c>
    </row>
    <row r="1756" spans="18:19" x14ac:dyDescent="0.25">
      <c r="R1756">
        <v>3443828.9014865453</v>
      </c>
      <c r="S1756">
        <v>0</v>
      </c>
    </row>
    <row r="1757" spans="18:19" x14ac:dyDescent="0.25">
      <c r="R1757">
        <v>3443854.5639874176</v>
      </c>
      <c r="S1757">
        <v>0</v>
      </c>
    </row>
    <row r="1758" spans="18:19" x14ac:dyDescent="0.25">
      <c r="R1758">
        <v>3443880.2264882899</v>
      </c>
      <c r="S1758">
        <v>0</v>
      </c>
    </row>
    <row r="1759" spans="18:19" x14ac:dyDescent="0.25">
      <c r="R1759">
        <v>3443905.8889891626</v>
      </c>
      <c r="S1759">
        <v>0</v>
      </c>
    </row>
    <row r="1760" spans="18:19" x14ac:dyDescent="0.25">
      <c r="R1760">
        <v>3443931.5514900349</v>
      </c>
      <c r="S1760">
        <v>0</v>
      </c>
    </row>
    <row r="1761" spans="18:19" x14ac:dyDescent="0.25">
      <c r="R1761">
        <v>3443957.2139909072</v>
      </c>
      <c r="S1761">
        <v>0</v>
      </c>
    </row>
    <row r="1762" spans="18:19" x14ac:dyDescent="0.25">
      <c r="R1762">
        <v>3443982.8764917795</v>
      </c>
      <c r="S1762">
        <v>0</v>
      </c>
    </row>
    <row r="1763" spans="18:19" x14ac:dyDescent="0.25">
      <c r="R1763">
        <v>3444008.5389926522</v>
      </c>
      <c r="S1763">
        <v>0</v>
      </c>
    </row>
    <row r="1764" spans="18:19" x14ac:dyDescent="0.25">
      <c r="R1764">
        <v>3444034.2014935245</v>
      </c>
      <c r="S1764">
        <v>0</v>
      </c>
    </row>
    <row r="1765" spans="18:19" x14ac:dyDescent="0.25">
      <c r="R1765">
        <v>3444059.8639943968</v>
      </c>
      <c r="S1765">
        <v>0</v>
      </c>
    </row>
    <row r="1766" spans="18:19" x14ac:dyDescent="0.25">
      <c r="R1766">
        <v>3444085.526495269</v>
      </c>
      <c r="S1766">
        <v>0</v>
      </c>
    </row>
    <row r="1767" spans="18:19" x14ac:dyDescent="0.25">
      <c r="R1767">
        <v>3444111.1889961418</v>
      </c>
      <c r="S1767">
        <v>0</v>
      </c>
    </row>
    <row r="1768" spans="18:19" x14ac:dyDescent="0.25">
      <c r="R1768">
        <v>3444136.8514970141</v>
      </c>
      <c r="S1768">
        <v>0</v>
      </c>
    </row>
    <row r="1769" spans="18:19" x14ac:dyDescent="0.25">
      <c r="R1769">
        <v>3444162.5139978863</v>
      </c>
      <c r="S1769">
        <v>0</v>
      </c>
    </row>
    <row r="1770" spans="18:19" x14ac:dyDescent="0.25">
      <c r="R1770">
        <v>3444188.1764987586</v>
      </c>
      <c r="S1770">
        <v>0</v>
      </c>
    </row>
    <row r="1771" spans="18:19" x14ac:dyDescent="0.25">
      <c r="R1771">
        <v>3444213.8389996313</v>
      </c>
      <c r="S1771">
        <v>0</v>
      </c>
    </row>
    <row r="1772" spans="18:19" x14ac:dyDescent="0.25">
      <c r="R1772">
        <v>3444239.5015005036</v>
      </c>
      <c r="S1772">
        <v>0</v>
      </c>
    </row>
    <row r="1773" spans="18:19" x14ac:dyDescent="0.25">
      <c r="R1773">
        <v>3444265.1640013759</v>
      </c>
      <c r="S1773">
        <v>0</v>
      </c>
    </row>
    <row r="1774" spans="18:19" x14ac:dyDescent="0.25">
      <c r="R1774">
        <v>3444290.8265022482</v>
      </c>
      <c r="S1774">
        <v>0</v>
      </c>
    </row>
    <row r="1775" spans="18:19" x14ac:dyDescent="0.25">
      <c r="R1775">
        <v>3444316.4890031205</v>
      </c>
      <c r="S1775">
        <v>0</v>
      </c>
    </row>
    <row r="1776" spans="18:19" x14ac:dyDescent="0.25">
      <c r="R1776">
        <v>3444342.1515039932</v>
      </c>
      <c r="S1776">
        <v>0</v>
      </c>
    </row>
    <row r="1777" spans="18:19" x14ac:dyDescent="0.25">
      <c r="R1777">
        <v>3444367.8140048655</v>
      </c>
      <c r="S1777">
        <v>0</v>
      </c>
    </row>
    <row r="1778" spans="18:19" x14ac:dyDescent="0.25">
      <c r="R1778">
        <v>3444393.4765057378</v>
      </c>
      <c r="S1778">
        <v>0</v>
      </c>
    </row>
    <row r="1779" spans="18:19" x14ac:dyDescent="0.25">
      <c r="R1779">
        <v>3444419.13900661</v>
      </c>
      <c r="S1779">
        <v>0</v>
      </c>
    </row>
    <row r="1780" spans="18:19" x14ac:dyDescent="0.25">
      <c r="R1780">
        <v>3444444.8015074828</v>
      </c>
      <c r="S1780">
        <v>0</v>
      </c>
    </row>
    <row r="1781" spans="18:19" x14ac:dyDescent="0.25">
      <c r="R1781">
        <v>3444470.464008355</v>
      </c>
      <c r="S1781">
        <v>0</v>
      </c>
    </row>
    <row r="1782" spans="18:19" x14ac:dyDescent="0.25">
      <c r="R1782">
        <v>3444496.1265092273</v>
      </c>
      <c r="S1782">
        <v>0</v>
      </c>
    </row>
    <row r="1783" spans="18:19" x14ac:dyDescent="0.25">
      <c r="R1783">
        <v>3444521.7890100996</v>
      </c>
      <c r="S1783">
        <v>0</v>
      </c>
    </row>
    <row r="1784" spans="18:19" x14ac:dyDescent="0.25">
      <c r="R1784">
        <v>3444547.4515109723</v>
      </c>
      <c r="S1784">
        <v>0</v>
      </c>
    </row>
    <row r="1785" spans="18:19" x14ac:dyDescent="0.25">
      <c r="R1785">
        <v>3444573.1140118446</v>
      </c>
      <c r="S1785">
        <v>0</v>
      </c>
    </row>
    <row r="1786" spans="18:19" x14ac:dyDescent="0.25">
      <c r="R1786">
        <v>3444598.7765127169</v>
      </c>
      <c r="S1786">
        <v>0</v>
      </c>
    </row>
    <row r="1787" spans="18:19" x14ac:dyDescent="0.25">
      <c r="R1787">
        <v>3444624.4390135892</v>
      </c>
      <c r="S1787">
        <v>0</v>
      </c>
    </row>
    <row r="1788" spans="18:19" x14ac:dyDescent="0.25">
      <c r="R1788">
        <v>3444650.1015144619</v>
      </c>
      <c r="S1788">
        <v>0</v>
      </c>
    </row>
    <row r="1789" spans="18:19" x14ac:dyDescent="0.25">
      <c r="R1789">
        <v>3444675.7640153342</v>
      </c>
      <c r="S1789">
        <v>0</v>
      </c>
    </row>
    <row r="1790" spans="18:19" x14ac:dyDescent="0.25">
      <c r="R1790">
        <v>3444701.4265162065</v>
      </c>
      <c r="S1790">
        <v>0</v>
      </c>
    </row>
    <row r="1791" spans="18:19" x14ac:dyDescent="0.25">
      <c r="R1791">
        <v>3444727.0890170787</v>
      </c>
      <c r="S1791">
        <v>0</v>
      </c>
    </row>
    <row r="1792" spans="18:19" x14ac:dyDescent="0.25">
      <c r="R1792">
        <v>3444752.751517951</v>
      </c>
      <c r="S1792">
        <v>0</v>
      </c>
    </row>
    <row r="1793" spans="18:19" x14ac:dyDescent="0.25">
      <c r="R1793">
        <v>3444778.4140188238</v>
      </c>
      <c r="S1793">
        <v>0</v>
      </c>
    </row>
    <row r="1794" spans="18:19" x14ac:dyDescent="0.25">
      <c r="R1794">
        <v>3444804.076519696</v>
      </c>
      <c r="S1794">
        <v>0</v>
      </c>
    </row>
    <row r="1795" spans="18:19" x14ac:dyDescent="0.25">
      <c r="R1795">
        <v>3444829.7390205683</v>
      </c>
      <c r="S1795">
        <v>0</v>
      </c>
    </row>
    <row r="1796" spans="18:19" x14ac:dyDescent="0.25">
      <c r="R1796">
        <v>3444855.4015214406</v>
      </c>
      <c r="S1796">
        <v>0</v>
      </c>
    </row>
    <row r="1797" spans="18:19" x14ac:dyDescent="0.25">
      <c r="R1797">
        <v>3444881.0640223133</v>
      </c>
      <c r="S1797">
        <v>0</v>
      </c>
    </row>
    <row r="1798" spans="18:19" x14ac:dyDescent="0.25">
      <c r="R1798">
        <v>3444906.7265231856</v>
      </c>
      <c r="S1798">
        <v>0</v>
      </c>
    </row>
    <row r="1799" spans="18:19" x14ac:dyDescent="0.25">
      <c r="R1799">
        <v>3444932.3890240579</v>
      </c>
      <c r="S1799">
        <v>0</v>
      </c>
    </row>
    <row r="1800" spans="18:19" x14ac:dyDescent="0.25">
      <c r="R1800">
        <v>3444958.0515249302</v>
      </c>
      <c r="S1800">
        <v>0</v>
      </c>
    </row>
    <row r="1801" spans="18:19" x14ac:dyDescent="0.25">
      <c r="R1801">
        <v>3444983.7140258029</v>
      </c>
      <c r="S1801">
        <v>0</v>
      </c>
    </row>
    <row r="1802" spans="18:19" x14ac:dyDescent="0.25">
      <c r="R1802">
        <v>3445009.3765266752</v>
      </c>
      <c r="S1802">
        <v>0</v>
      </c>
    </row>
    <row r="1803" spans="18:19" x14ac:dyDescent="0.25">
      <c r="R1803">
        <v>3445035.0390275475</v>
      </c>
      <c r="S1803">
        <v>0</v>
      </c>
    </row>
    <row r="1804" spans="18:19" x14ac:dyDescent="0.25">
      <c r="R1804">
        <v>3445060.7015284197</v>
      </c>
      <c r="S1804">
        <v>0</v>
      </c>
    </row>
    <row r="1805" spans="18:19" x14ac:dyDescent="0.25">
      <c r="R1805">
        <v>3445086.3640292925</v>
      </c>
      <c r="S1805">
        <v>0</v>
      </c>
    </row>
    <row r="1806" spans="18:19" x14ac:dyDescent="0.25">
      <c r="R1806">
        <v>3445112.0265301648</v>
      </c>
      <c r="S1806">
        <v>0</v>
      </c>
    </row>
    <row r="1807" spans="18:19" x14ac:dyDescent="0.25">
      <c r="R1807">
        <v>3445137.689031037</v>
      </c>
      <c r="S1807">
        <v>0</v>
      </c>
    </row>
    <row r="1808" spans="18:19" x14ac:dyDescent="0.25">
      <c r="R1808">
        <v>3445163.3515319093</v>
      </c>
      <c r="S1808">
        <v>0</v>
      </c>
    </row>
    <row r="1809" spans="18:19" x14ac:dyDescent="0.25">
      <c r="R1809">
        <v>3445189.0140327816</v>
      </c>
      <c r="S1809">
        <v>0</v>
      </c>
    </row>
    <row r="1810" spans="18:19" x14ac:dyDescent="0.25">
      <c r="R1810">
        <v>3445214.6765336543</v>
      </c>
      <c r="S1810">
        <v>0</v>
      </c>
    </row>
    <row r="1811" spans="18:19" x14ac:dyDescent="0.25">
      <c r="R1811">
        <v>3445240.3390345266</v>
      </c>
      <c r="S1811">
        <v>0</v>
      </c>
    </row>
    <row r="1812" spans="18:19" x14ac:dyDescent="0.25">
      <c r="R1812">
        <v>3445266.0015353989</v>
      </c>
      <c r="S1812">
        <v>0</v>
      </c>
    </row>
    <row r="1813" spans="18:19" x14ac:dyDescent="0.25">
      <c r="R1813">
        <v>3445291.6640362712</v>
      </c>
      <c r="S1813">
        <v>0</v>
      </c>
    </row>
    <row r="1814" spans="18:19" x14ac:dyDescent="0.25">
      <c r="R1814">
        <v>3445317.3265371439</v>
      </c>
      <c r="S1814">
        <v>0</v>
      </c>
    </row>
    <row r="1815" spans="18:19" x14ac:dyDescent="0.25">
      <c r="R1815">
        <v>3445342.9890380162</v>
      </c>
      <c r="S1815">
        <v>0</v>
      </c>
    </row>
    <row r="1816" spans="18:19" x14ac:dyDescent="0.25">
      <c r="R1816">
        <v>3445368.6515388885</v>
      </c>
      <c r="S1816">
        <v>0</v>
      </c>
    </row>
    <row r="1817" spans="18:19" x14ac:dyDescent="0.25">
      <c r="R1817">
        <v>3445394.3140397607</v>
      </c>
      <c r="S1817">
        <v>0</v>
      </c>
    </row>
    <row r="1818" spans="18:19" x14ac:dyDescent="0.25">
      <c r="R1818">
        <v>3445419.9765406335</v>
      </c>
      <c r="S1818">
        <v>0</v>
      </c>
    </row>
    <row r="1819" spans="18:19" x14ac:dyDescent="0.25">
      <c r="R1819">
        <v>3445445.6390415058</v>
      </c>
      <c r="S1819">
        <v>0</v>
      </c>
    </row>
    <row r="1820" spans="18:19" x14ac:dyDescent="0.25">
      <c r="R1820">
        <v>3445471.301542378</v>
      </c>
      <c r="S1820">
        <v>0</v>
      </c>
    </row>
    <row r="1821" spans="18:19" x14ac:dyDescent="0.25">
      <c r="R1821">
        <v>3445496.9640432503</v>
      </c>
      <c r="S1821">
        <v>0</v>
      </c>
    </row>
    <row r="1822" spans="18:19" x14ac:dyDescent="0.25">
      <c r="R1822">
        <v>3445522.6265441226</v>
      </c>
      <c r="S1822">
        <v>0</v>
      </c>
    </row>
    <row r="1823" spans="18:19" x14ac:dyDescent="0.25">
      <c r="R1823">
        <v>3445548.2890449953</v>
      </c>
      <c r="S1823">
        <v>0</v>
      </c>
    </row>
    <row r="1824" spans="18:19" x14ac:dyDescent="0.25">
      <c r="R1824">
        <v>3445573.9515458676</v>
      </c>
      <c r="S1824">
        <v>0</v>
      </c>
    </row>
    <row r="1825" spans="18:19" x14ac:dyDescent="0.25">
      <c r="R1825">
        <v>3445599.6140467399</v>
      </c>
      <c r="S1825">
        <v>0</v>
      </c>
    </row>
    <row r="1826" spans="18:19" x14ac:dyDescent="0.25">
      <c r="R1826">
        <v>3445625.2765476122</v>
      </c>
      <c r="S1826">
        <v>0</v>
      </c>
    </row>
    <row r="1827" spans="18:19" x14ac:dyDescent="0.25">
      <c r="R1827">
        <v>3445650.9390484849</v>
      </c>
      <c r="S1827">
        <v>0</v>
      </c>
    </row>
    <row r="1828" spans="18:19" x14ac:dyDescent="0.25">
      <c r="R1828">
        <v>3445676.6015493572</v>
      </c>
      <c r="S1828">
        <v>0</v>
      </c>
    </row>
    <row r="1829" spans="18:19" x14ac:dyDescent="0.25">
      <c r="R1829">
        <v>3445702.2640502295</v>
      </c>
      <c r="S1829">
        <v>0</v>
      </c>
    </row>
    <row r="1830" spans="18:19" x14ac:dyDescent="0.25">
      <c r="R1830">
        <v>3445727.9265511017</v>
      </c>
      <c r="S1830">
        <v>0</v>
      </c>
    </row>
    <row r="1831" spans="18:19" x14ac:dyDescent="0.25">
      <c r="R1831">
        <v>3445753.5890519745</v>
      </c>
      <c r="S1831">
        <v>0</v>
      </c>
    </row>
    <row r="1832" spans="18:19" x14ac:dyDescent="0.25">
      <c r="R1832">
        <v>3445779.2515528467</v>
      </c>
      <c r="S1832">
        <v>0</v>
      </c>
    </row>
    <row r="1833" spans="18:19" x14ac:dyDescent="0.25">
      <c r="R1833">
        <v>3445804.914053719</v>
      </c>
      <c r="S1833">
        <v>0</v>
      </c>
    </row>
    <row r="1834" spans="18:19" x14ac:dyDescent="0.25">
      <c r="R1834">
        <v>3445830.5765545913</v>
      </c>
      <c r="S1834">
        <v>0</v>
      </c>
    </row>
    <row r="1835" spans="18:19" x14ac:dyDescent="0.25">
      <c r="R1835">
        <v>3445856.239055464</v>
      </c>
      <c r="S1835">
        <v>0</v>
      </c>
    </row>
    <row r="1836" spans="18:19" x14ac:dyDescent="0.25">
      <c r="R1836">
        <v>3445881.9015563363</v>
      </c>
      <c r="S1836">
        <v>0</v>
      </c>
    </row>
    <row r="1837" spans="18:19" x14ac:dyDescent="0.25">
      <c r="R1837">
        <v>3445907.5640572086</v>
      </c>
      <c r="S1837">
        <v>0</v>
      </c>
    </row>
    <row r="1838" spans="18:19" x14ac:dyDescent="0.25">
      <c r="R1838">
        <v>3445933.2265580809</v>
      </c>
      <c r="S1838">
        <v>0</v>
      </c>
    </row>
    <row r="1839" spans="18:19" x14ac:dyDescent="0.25">
      <c r="R1839">
        <v>3445958.8890589532</v>
      </c>
      <c r="S1839">
        <v>0</v>
      </c>
    </row>
    <row r="1840" spans="18:19" x14ac:dyDescent="0.25">
      <c r="R1840">
        <v>3445984.5515598259</v>
      </c>
      <c r="S1840">
        <v>0</v>
      </c>
    </row>
    <row r="1841" spans="18:19" x14ac:dyDescent="0.25">
      <c r="R1841">
        <v>3446010.2140606982</v>
      </c>
      <c r="S1841">
        <v>0</v>
      </c>
    </row>
    <row r="1842" spans="18:19" x14ac:dyDescent="0.25">
      <c r="R1842">
        <v>3446035.8765615704</v>
      </c>
      <c r="S1842">
        <v>0</v>
      </c>
    </row>
    <row r="1843" spans="18:19" x14ac:dyDescent="0.25">
      <c r="R1843">
        <v>3446061.5390624427</v>
      </c>
      <c r="S1843">
        <v>0</v>
      </c>
    </row>
    <row r="1844" spans="18:19" x14ac:dyDescent="0.25">
      <c r="R1844">
        <v>3446087.2015633155</v>
      </c>
      <c r="S1844">
        <v>0</v>
      </c>
    </row>
    <row r="1845" spans="18:19" x14ac:dyDescent="0.25">
      <c r="R1845">
        <v>3446112.8640641877</v>
      </c>
      <c r="S1845">
        <v>0</v>
      </c>
    </row>
    <row r="1846" spans="18:19" x14ac:dyDescent="0.25">
      <c r="R1846">
        <v>3446138.52656506</v>
      </c>
      <c r="S1846">
        <v>0</v>
      </c>
    </row>
    <row r="1847" spans="18:19" x14ac:dyDescent="0.25">
      <c r="R1847">
        <v>3446164.1890659323</v>
      </c>
      <c r="S1847">
        <v>0</v>
      </c>
    </row>
    <row r="1848" spans="18:19" x14ac:dyDescent="0.25">
      <c r="R1848">
        <v>3446189.851566805</v>
      </c>
      <c r="S1848">
        <v>0</v>
      </c>
    </row>
    <row r="1849" spans="18:19" x14ac:dyDescent="0.25">
      <c r="R1849">
        <v>3446215.5140676773</v>
      </c>
      <c r="S1849">
        <v>0</v>
      </c>
    </row>
    <row r="1850" spans="18:19" x14ac:dyDescent="0.25">
      <c r="R1850">
        <v>3446241.1765685496</v>
      </c>
      <c r="S1850">
        <v>0</v>
      </c>
    </row>
    <row r="1851" spans="18:19" x14ac:dyDescent="0.25">
      <c r="R1851">
        <v>3446266.8390694219</v>
      </c>
      <c r="S1851">
        <v>0</v>
      </c>
    </row>
    <row r="1852" spans="18:19" x14ac:dyDescent="0.25">
      <c r="R1852">
        <v>3446292.5015702946</v>
      </c>
      <c r="S1852">
        <v>0</v>
      </c>
    </row>
    <row r="1853" spans="18:19" x14ac:dyDescent="0.25">
      <c r="R1853">
        <v>3446318.1640711669</v>
      </c>
      <c r="S1853">
        <v>0</v>
      </c>
    </row>
    <row r="1854" spans="18:19" x14ac:dyDescent="0.25">
      <c r="R1854">
        <v>3446343.8265720392</v>
      </c>
      <c r="S1854">
        <v>0</v>
      </c>
    </row>
    <row r="1855" spans="18:19" x14ac:dyDescent="0.25">
      <c r="R1855">
        <v>3446369.4890729114</v>
      </c>
      <c r="S1855">
        <v>0</v>
      </c>
    </row>
    <row r="1856" spans="18:19" x14ac:dyDescent="0.25">
      <c r="R1856">
        <v>3446395.1515737837</v>
      </c>
      <c r="S1856">
        <v>0</v>
      </c>
    </row>
    <row r="1857" spans="18:19" x14ac:dyDescent="0.25">
      <c r="R1857">
        <v>3446420.8140746565</v>
      </c>
      <c r="S1857">
        <v>0</v>
      </c>
    </row>
    <row r="1858" spans="18:19" x14ac:dyDescent="0.25">
      <c r="R1858">
        <v>3446446.4765755287</v>
      </c>
      <c r="S1858">
        <v>0</v>
      </c>
    </row>
    <row r="1859" spans="18:19" x14ac:dyDescent="0.25">
      <c r="R1859">
        <v>3446472.139076401</v>
      </c>
      <c r="S1859">
        <v>0</v>
      </c>
    </row>
    <row r="1860" spans="18:19" x14ac:dyDescent="0.25">
      <c r="R1860">
        <v>3446497.8015772733</v>
      </c>
      <c r="S1860">
        <v>0</v>
      </c>
    </row>
    <row r="1861" spans="18:19" x14ac:dyDescent="0.25">
      <c r="R1861">
        <v>3446523.464078146</v>
      </c>
      <c r="S1861">
        <v>0</v>
      </c>
    </row>
    <row r="1862" spans="18:19" x14ac:dyDescent="0.25">
      <c r="R1862">
        <v>3446549.1265790183</v>
      </c>
      <c r="S1862">
        <v>0</v>
      </c>
    </row>
    <row r="1863" spans="18:19" x14ac:dyDescent="0.25">
      <c r="R1863">
        <v>3446574.7890798906</v>
      </c>
      <c r="S1863">
        <v>0</v>
      </c>
    </row>
    <row r="1864" spans="18:19" x14ac:dyDescent="0.25">
      <c r="R1864">
        <v>3446600.4515807629</v>
      </c>
      <c r="S1864">
        <v>0</v>
      </c>
    </row>
    <row r="1865" spans="18:19" x14ac:dyDescent="0.25">
      <c r="R1865">
        <v>3446626.1140816356</v>
      </c>
      <c r="S1865">
        <v>0</v>
      </c>
    </row>
    <row r="1866" spans="18:19" x14ac:dyDescent="0.25">
      <c r="R1866">
        <v>3446651.7765825079</v>
      </c>
      <c r="S1866">
        <v>0</v>
      </c>
    </row>
    <row r="1867" spans="18:19" x14ac:dyDescent="0.25">
      <c r="R1867">
        <v>3446677.4390833802</v>
      </c>
      <c r="S1867">
        <v>0</v>
      </c>
    </row>
    <row r="1868" spans="18:19" x14ac:dyDescent="0.25">
      <c r="R1868">
        <v>3446703.1015842524</v>
      </c>
      <c r="S1868">
        <v>0</v>
      </c>
    </row>
    <row r="1869" spans="18:19" x14ac:dyDescent="0.25">
      <c r="R1869">
        <v>3446728.7640851252</v>
      </c>
      <c r="S1869">
        <v>0</v>
      </c>
    </row>
    <row r="1870" spans="18:19" x14ac:dyDescent="0.25">
      <c r="R1870">
        <v>3446754.4265859975</v>
      </c>
      <c r="S1870">
        <v>0</v>
      </c>
    </row>
    <row r="1871" spans="18:19" x14ac:dyDescent="0.25">
      <c r="R1871">
        <v>3446780.0890868697</v>
      </c>
      <c r="S1871">
        <v>0</v>
      </c>
    </row>
    <row r="1872" spans="18:19" x14ac:dyDescent="0.25">
      <c r="R1872">
        <v>3446805.751587742</v>
      </c>
      <c r="S1872">
        <v>0</v>
      </c>
    </row>
    <row r="1873" spans="18:19" x14ac:dyDescent="0.25">
      <c r="R1873">
        <v>3446831.4140886143</v>
      </c>
      <c r="S1873">
        <v>0</v>
      </c>
    </row>
    <row r="1874" spans="18:19" x14ac:dyDescent="0.25">
      <c r="R1874">
        <v>3446857.076589487</v>
      </c>
      <c r="S1874">
        <v>0</v>
      </c>
    </row>
    <row r="1875" spans="18:19" x14ac:dyDescent="0.25">
      <c r="R1875">
        <v>3446882.7390903593</v>
      </c>
      <c r="S1875">
        <v>0</v>
      </c>
    </row>
    <row r="1876" spans="18:19" x14ac:dyDescent="0.25">
      <c r="R1876">
        <v>3446908.4015912316</v>
      </c>
      <c r="S1876">
        <v>0</v>
      </c>
    </row>
    <row r="1877" spans="18:19" x14ac:dyDescent="0.25">
      <c r="R1877">
        <v>3446934.0640921039</v>
      </c>
      <c r="S1877">
        <v>0</v>
      </c>
    </row>
    <row r="1878" spans="18:19" x14ac:dyDescent="0.25">
      <c r="R1878">
        <v>3446959.7265929766</v>
      </c>
      <c r="S1878">
        <v>0</v>
      </c>
    </row>
    <row r="1879" spans="18:19" x14ac:dyDescent="0.25">
      <c r="R1879">
        <v>3446985.3890938489</v>
      </c>
      <c r="S1879">
        <v>0</v>
      </c>
    </row>
    <row r="1880" spans="18:19" x14ac:dyDescent="0.25">
      <c r="R1880">
        <v>3447011.0515947212</v>
      </c>
      <c r="S1880">
        <v>0</v>
      </c>
    </row>
    <row r="1881" spans="18:19" x14ac:dyDescent="0.25">
      <c r="R1881">
        <v>3447036.7140955934</v>
      </c>
      <c r="S1881">
        <v>0</v>
      </c>
    </row>
    <row r="1882" spans="18:19" x14ac:dyDescent="0.25">
      <c r="R1882">
        <v>3447062.3765964662</v>
      </c>
      <c r="S1882">
        <v>0</v>
      </c>
    </row>
    <row r="1883" spans="18:19" x14ac:dyDescent="0.25">
      <c r="R1883">
        <v>3447088.0390973384</v>
      </c>
      <c r="S1883">
        <v>0</v>
      </c>
    </row>
    <row r="1884" spans="18:19" x14ac:dyDescent="0.25">
      <c r="R1884">
        <v>3447113.7015982107</v>
      </c>
      <c r="S1884">
        <v>0</v>
      </c>
    </row>
    <row r="1885" spans="18:19" x14ac:dyDescent="0.25">
      <c r="R1885">
        <v>3447139.364099083</v>
      </c>
      <c r="S1885">
        <v>0</v>
      </c>
    </row>
    <row r="1886" spans="18:19" x14ac:dyDescent="0.25">
      <c r="R1886">
        <v>3447165.0265999553</v>
      </c>
      <c r="S1886">
        <v>0</v>
      </c>
    </row>
    <row r="1887" spans="18:19" x14ac:dyDescent="0.25">
      <c r="R1887">
        <v>3447190.689100828</v>
      </c>
      <c r="S1887">
        <v>0</v>
      </c>
    </row>
    <row r="1888" spans="18:19" x14ac:dyDescent="0.25">
      <c r="R1888">
        <v>3447216.3516017003</v>
      </c>
      <c r="S1888">
        <v>0</v>
      </c>
    </row>
    <row r="1889" spans="18:19" x14ac:dyDescent="0.25">
      <c r="R1889">
        <v>3447242.0141025726</v>
      </c>
      <c r="S1889">
        <v>0</v>
      </c>
    </row>
    <row r="1890" spans="18:19" x14ac:dyDescent="0.25">
      <c r="R1890">
        <v>3447267.6766034449</v>
      </c>
      <c r="S1890">
        <v>0</v>
      </c>
    </row>
    <row r="1891" spans="18:19" x14ac:dyDescent="0.25">
      <c r="R1891">
        <v>3447293.3391043176</v>
      </c>
      <c r="S1891">
        <v>0</v>
      </c>
    </row>
    <row r="1892" spans="18:19" x14ac:dyDescent="0.25">
      <c r="R1892">
        <v>3447319.0016051899</v>
      </c>
      <c r="S1892">
        <v>0</v>
      </c>
    </row>
    <row r="1893" spans="18:19" x14ac:dyDescent="0.25">
      <c r="R1893">
        <v>3447344.6641060621</v>
      </c>
      <c r="S1893">
        <v>0</v>
      </c>
    </row>
    <row r="1894" spans="18:19" x14ac:dyDescent="0.25">
      <c r="R1894">
        <v>3447370.3266069344</v>
      </c>
      <c r="S1894">
        <v>0</v>
      </c>
    </row>
    <row r="1895" spans="18:19" x14ac:dyDescent="0.25">
      <c r="R1895">
        <v>3447395.9891078072</v>
      </c>
      <c r="S1895">
        <v>0</v>
      </c>
    </row>
    <row r="1896" spans="18:19" x14ac:dyDescent="0.25">
      <c r="R1896">
        <v>3447421.6516086794</v>
      </c>
      <c r="S1896">
        <v>0</v>
      </c>
    </row>
    <row r="1897" spans="18:19" x14ac:dyDescent="0.25">
      <c r="R1897">
        <v>3447447.3141095517</v>
      </c>
      <c r="S1897">
        <v>0</v>
      </c>
    </row>
    <row r="1898" spans="18:19" x14ac:dyDescent="0.25">
      <c r="R1898">
        <v>3447472.976610424</v>
      </c>
      <c r="S1898">
        <v>0</v>
      </c>
    </row>
    <row r="1899" spans="18:19" x14ac:dyDescent="0.25">
      <c r="R1899">
        <v>3447498.6391112967</v>
      </c>
      <c r="S1899">
        <v>0</v>
      </c>
    </row>
    <row r="1900" spans="18:19" x14ac:dyDescent="0.25">
      <c r="R1900">
        <v>3447524.301612169</v>
      </c>
      <c r="S1900">
        <v>0</v>
      </c>
    </row>
    <row r="1901" spans="18:19" x14ac:dyDescent="0.25">
      <c r="R1901">
        <v>3447549.9641130413</v>
      </c>
      <c r="S1901">
        <v>0</v>
      </c>
    </row>
    <row r="1902" spans="18:19" x14ac:dyDescent="0.25">
      <c r="R1902">
        <v>3447575.6266139136</v>
      </c>
      <c r="S1902">
        <v>0</v>
      </c>
    </row>
    <row r="1903" spans="18:19" x14ac:dyDescent="0.25">
      <c r="R1903">
        <v>3447601.2891147858</v>
      </c>
      <c r="S1903">
        <v>0</v>
      </c>
    </row>
    <row r="1904" spans="18:19" x14ac:dyDescent="0.25">
      <c r="R1904">
        <v>3447626.9516156586</v>
      </c>
      <c r="S1904">
        <v>0</v>
      </c>
    </row>
    <row r="1905" spans="18:19" x14ac:dyDescent="0.25">
      <c r="R1905">
        <v>3447652.6141165309</v>
      </c>
      <c r="S1905">
        <v>0</v>
      </c>
    </row>
    <row r="1906" spans="18:19" x14ac:dyDescent="0.25">
      <c r="R1906">
        <v>3447678.2766174031</v>
      </c>
      <c r="S1906">
        <v>0</v>
      </c>
    </row>
    <row r="1907" spans="18:19" x14ac:dyDescent="0.25">
      <c r="R1907">
        <v>3447703.9391182754</v>
      </c>
      <c r="S1907">
        <v>0</v>
      </c>
    </row>
    <row r="1908" spans="18:19" x14ac:dyDescent="0.25">
      <c r="R1908">
        <v>3447729.6016191482</v>
      </c>
      <c r="S1908">
        <v>0</v>
      </c>
    </row>
    <row r="1909" spans="18:19" x14ac:dyDescent="0.25">
      <c r="R1909">
        <v>3447755.2641200204</v>
      </c>
      <c r="S1909">
        <v>0</v>
      </c>
    </row>
    <row r="1910" spans="18:19" x14ac:dyDescent="0.25">
      <c r="R1910">
        <v>3447780.9266208927</v>
      </c>
      <c r="S1910">
        <v>0</v>
      </c>
    </row>
    <row r="1911" spans="18:19" x14ac:dyDescent="0.25">
      <c r="R1911">
        <v>3447806.589121765</v>
      </c>
      <c r="S1911">
        <v>0</v>
      </c>
    </row>
    <row r="1912" spans="18:19" x14ac:dyDescent="0.25">
      <c r="R1912">
        <v>3447832.2516226377</v>
      </c>
      <c r="S1912">
        <v>0</v>
      </c>
    </row>
    <row r="1913" spans="18:19" x14ac:dyDescent="0.25">
      <c r="R1913">
        <v>3447857.91412351</v>
      </c>
      <c r="S1913">
        <v>0</v>
      </c>
    </row>
    <row r="1914" spans="18:19" x14ac:dyDescent="0.25">
      <c r="R1914">
        <v>3447883.5766243823</v>
      </c>
      <c r="S1914">
        <v>0</v>
      </c>
    </row>
    <row r="1915" spans="18:19" x14ac:dyDescent="0.25">
      <c r="R1915">
        <v>3447909.2391252546</v>
      </c>
      <c r="S1915">
        <v>0</v>
      </c>
    </row>
    <row r="1916" spans="18:19" x14ac:dyDescent="0.25">
      <c r="R1916">
        <v>3447934.9016261273</v>
      </c>
      <c r="S1916">
        <v>0</v>
      </c>
    </row>
    <row r="1917" spans="18:19" x14ac:dyDescent="0.25">
      <c r="R1917">
        <v>3447960.5641269996</v>
      </c>
      <c r="S1917">
        <v>0</v>
      </c>
    </row>
    <row r="1918" spans="18:19" x14ac:dyDescent="0.25">
      <c r="R1918">
        <v>3447986.2266278719</v>
      </c>
      <c r="S1918">
        <v>0</v>
      </c>
    </row>
    <row r="1919" spans="18:19" x14ac:dyDescent="0.25">
      <c r="R1919">
        <v>3448011.8891287441</v>
      </c>
      <c r="S1919">
        <v>0</v>
      </c>
    </row>
    <row r="1920" spans="18:19" x14ac:dyDescent="0.25">
      <c r="R1920">
        <v>3448037.5516296164</v>
      </c>
      <c r="S1920">
        <v>0</v>
      </c>
    </row>
    <row r="1921" spans="18:19" x14ac:dyDescent="0.25">
      <c r="R1921">
        <v>3448063.2141304892</v>
      </c>
      <c r="S1921">
        <v>0</v>
      </c>
    </row>
    <row r="1922" spans="18:19" x14ac:dyDescent="0.25">
      <c r="R1922">
        <v>3448088.8766313614</v>
      </c>
      <c r="S1922">
        <v>0</v>
      </c>
    </row>
    <row r="1923" spans="18:19" x14ac:dyDescent="0.25">
      <c r="R1923">
        <v>3448114.5391322337</v>
      </c>
      <c r="S1923">
        <v>0</v>
      </c>
    </row>
    <row r="1924" spans="18:19" x14ac:dyDescent="0.25">
      <c r="R1924">
        <v>3448140.201633106</v>
      </c>
      <c r="S1924">
        <v>0</v>
      </c>
    </row>
    <row r="1925" spans="18:19" x14ac:dyDescent="0.25">
      <c r="R1925">
        <v>3448165.8641339787</v>
      </c>
      <c r="S1925">
        <v>0</v>
      </c>
    </row>
    <row r="1926" spans="18:19" x14ac:dyDescent="0.25">
      <c r="R1926">
        <v>3448191.526634851</v>
      </c>
      <c r="S1926">
        <v>0</v>
      </c>
    </row>
    <row r="1927" spans="18:19" x14ac:dyDescent="0.25">
      <c r="R1927">
        <v>3448217.1891357233</v>
      </c>
      <c r="S1927">
        <v>0</v>
      </c>
    </row>
    <row r="1928" spans="18:19" x14ac:dyDescent="0.25">
      <c r="R1928">
        <v>3448242.8516365956</v>
      </c>
      <c r="S1928">
        <v>0</v>
      </c>
    </row>
    <row r="1929" spans="18:19" x14ac:dyDescent="0.25">
      <c r="R1929">
        <v>3448268.5141374683</v>
      </c>
      <c r="S1929">
        <v>0</v>
      </c>
    </row>
    <row r="1930" spans="18:19" x14ac:dyDescent="0.25">
      <c r="R1930">
        <v>3448294.1766383406</v>
      </c>
      <c r="S1930">
        <v>0</v>
      </c>
    </row>
    <row r="1931" spans="18:19" x14ac:dyDescent="0.25">
      <c r="R1931">
        <v>3448319.8391392129</v>
      </c>
      <c r="S1931">
        <v>0</v>
      </c>
    </row>
    <row r="1932" spans="18:19" x14ac:dyDescent="0.25">
      <c r="R1932">
        <v>3448345.5016400851</v>
      </c>
      <c r="S1932">
        <v>0</v>
      </c>
    </row>
    <row r="1933" spans="18:19" x14ac:dyDescent="0.25">
      <c r="R1933">
        <v>3448371.1641409579</v>
      </c>
      <c r="S1933">
        <v>0</v>
      </c>
    </row>
    <row r="1934" spans="18:19" x14ac:dyDescent="0.25">
      <c r="R1934">
        <v>3448396.8266418302</v>
      </c>
      <c r="S1934">
        <v>0</v>
      </c>
    </row>
    <row r="1935" spans="18:19" x14ac:dyDescent="0.25">
      <c r="R1935">
        <v>3448422.4891427024</v>
      </c>
      <c r="S1935">
        <v>0</v>
      </c>
    </row>
    <row r="1936" spans="18:19" x14ac:dyDescent="0.25">
      <c r="R1936">
        <v>3448448.1516435747</v>
      </c>
      <c r="S1936">
        <v>0</v>
      </c>
    </row>
    <row r="1937" spans="18:19" x14ac:dyDescent="0.25">
      <c r="R1937">
        <v>3448473.814144447</v>
      </c>
      <c r="S1937">
        <v>0</v>
      </c>
    </row>
    <row r="1938" spans="18:19" x14ac:dyDescent="0.25">
      <c r="R1938">
        <v>3448499.4766453197</v>
      </c>
      <c r="S1938">
        <v>0</v>
      </c>
    </row>
    <row r="1939" spans="18:19" x14ac:dyDescent="0.25">
      <c r="R1939">
        <v>3448525.139146192</v>
      </c>
      <c r="S1939">
        <v>0</v>
      </c>
    </row>
    <row r="1940" spans="18:19" x14ac:dyDescent="0.25">
      <c r="R1940">
        <v>3448550.8016470643</v>
      </c>
      <c r="S1940">
        <v>0</v>
      </c>
    </row>
    <row r="1941" spans="18:19" x14ac:dyDescent="0.25">
      <c r="R1941">
        <v>3448576.4641479366</v>
      </c>
      <c r="S1941">
        <v>0</v>
      </c>
    </row>
    <row r="1942" spans="18:19" x14ac:dyDescent="0.25">
      <c r="R1942">
        <v>3448602.1266488093</v>
      </c>
      <c r="S1942">
        <v>0</v>
      </c>
    </row>
    <row r="1943" spans="18:19" x14ac:dyDescent="0.25">
      <c r="R1943">
        <v>3448627.7891496816</v>
      </c>
      <c r="S1943">
        <v>0</v>
      </c>
    </row>
    <row r="1944" spans="18:19" x14ac:dyDescent="0.25">
      <c r="R1944">
        <v>3448653.4516505538</v>
      </c>
      <c r="S1944">
        <v>0</v>
      </c>
    </row>
    <row r="1945" spans="18:19" x14ac:dyDescent="0.25">
      <c r="R1945">
        <v>3448679.1141514261</v>
      </c>
      <c r="S1945">
        <v>0</v>
      </c>
    </row>
    <row r="1946" spans="18:19" x14ac:dyDescent="0.25">
      <c r="R1946">
        <v>3448704.7766522989</v>
      </c>
      <c r="S1946">
        <v>0</v>
      </c>
    </row>
    <row r="1947" spans="18:19" x14ac:dyDescent="0.25">
      <c r="R1947">
        <v>3448730.4391531711</v>
      </c>
      <c r="S1947">
        <v>0</v>
      </c>
    </row>
    <row r="1948" spans="18:19" x14ac:dyDescent="0.25">
      <c r="R1948">
        <v>3448756.1016540434</v>
      </c>
      <c r="S1948">
        <v>0</v>
      </c>
    </row>
    <row r="1949" spans="18:19" x14ac:dyDescent="0.25">
      <c r="R1949">
        <v>3448781.7641549157</v>
      </c>
      <c r="S1949">
        <v>0</v>
      </c>
    </row>
    <row r="1950" spans="18:19" x14ac:dyDescent="0.25">
      <c r="R1950">
        <v>3448807.426655788</v>
      </c>
      <c r="S1950">
        <v>0</v>
      </c>
    </row>
    <row r="1951" spans="18:19" x14ac:dyDescent="0.25">
      <c r="R1951">
        <v>3448833.0891566607</v>
      </c>
      <c r="S1951">
        <v>0</v>
      </c>
    </row>
    <row r="1952" spans="18:19" x14ac:dyDescent="0.25">
      <c r="R1952">
        <v>3448858.751657533</v>
      </c>
      <c r="S1952">
        <v>0</v>
      </c>
    </row>
    <row r="1953" spans="18:19" x14ac:dyDescent="0.25">
      <c r="R1953">
        <v>3448884.4141584053</v>
      </c>
      <c r="S1953">
        <v>0</v>
      </c>
    </row>
    <row r="1954" spans="18:19" x14ac:dyDescent="0.25">
      <c r="R1954">
        <v>3448910.0766592775</v>
      </c>
      <c r="S1954">
        <v>0</v>
      </c>
    </row>
    <row r="1955" spans="18:19" x14ac:dyDescent="0.25">
      <c r="R1955">
        <v>3448935.7391601503</v>
      </c>
      <c r="S1955">
        <v>0</v>
      </c>
    </row>
    <row r="1956" spans="18:19" x14ac:dyDescent="0.25">
      <c r="R1956">
        <v>3448961.4016610226</v>
      </c>
      <c r="S1956">
        <v>0</v>
      </c>
    </row>
    <row r="1957" spans="18:19" x14ac:dyDescent="0.25">
      <c r="R1957">
        <v>3448987.0641618948</v>
      </c>
      <c r="S1957">
        <v>0</v>
      </c>
    </row>
    <row r="1958" spans="18:19" x14ac:dyDescent="0.25">
      <c r="R1958">
        <v>3449012.7266627671</v>
      </c>
      <c r="S1958">
        <v>0</v>
      </c>
    </row>
    <row r="1959" spans="18:19" x14ac:dyDescent="0.25">
      <c r="R1959">
        <v>3449038.3891636399</v>
      </c>
      <c r="S1959">
        <v>0</v>
      </c>
    </row>
    <row r="1960" spans="18:19" x14ac:dyDescent="0.25">
      <c r="R1960">
        <v>3449064.0516645121</v>
      </c>
      <c r="S1960">
        <v>0</v>
      </c>
    </row>
    <row r="1961" spans="18:19" x14ac:dyDescent="0.25">
      <c r="R1961">
        <v>3449089.7141653844</v>
      </c>
      <c r="S1961">
        <v>0</v>
      </c>
    </row>
    <row r="1962" spans="18:19" x14ac:dyDescent="0.25">
      <c r="R1962">
        <v>3449115.3766662567</v>
      </c>
      <c r="S1962">
        <v>0</v>
      </c>
    </row>
    <row r="1963" spans="18:19" x14ac:dyDescent="0.25">
      <c r="R1963">
        <v>3449141.0391671294</v>
      </c>
      <c r="S1963">
        <v>0</v>
      </c>
    </row>
    <row r="1964" spans="18:19" x14ac:dyDescent="0.25">
      <c r="R1964">
        <v>3449166.7016680017</v>
      </c>
      <c r="S1964">
        <v>0</v>
      </c>
    </row>
    <row r="1965" spans="18:19" x14ac:dyDescent="0.25">
      <c r="R1965">
        <v>3449192.364168874</v>
      </c>
      <c r="S1965">
        <v>0</v>
      </c>
    </row>
    <row r="1966" spans="18:19" x14ac:dyDescent="0.25">
      <c r="R1966">
        <v>3449218.0266697463</v>
      </c>
      <c r="S1966">
        <v>0</v>
      </c>
    </row>
    <row r="1967" spans="18:19" x14ac:dyDescent="0.25">
      <c r="R1967">
        <v>3449243.6891706185</v>
      </c>
      <c r="S1967">
        <v>0</v>
      </c>
    </row>
    <row r="1968" spans="18:19" x14ac:dyDescent="0.25">
      <c r="R1968">
        <v>3449269.3516714913</v>
      </c>
      <c r="S1968">
        <v>0</v>
      </c>
    </row>
    <row r="1969" spans="18:19" x14ac:dyDescent="0.25">
      <c r="R1969">
        <v>3449295.0141723636</v>
      </c>
      <c r="S1969">
        <v>0</v>
      </c>
    </row>
    <row r="1970" spans="18:19" x14ac:dyDescent="0.25">
      <c r="R1970">
        <v>3449320.6766732358</v>
      </c>
      <c r="S1970">
        <v>0</v>
      </c>
    </row>
    <row r="1971" spans="18:19" x14ac:dyDescent="0.25">
      <c r="R1971">
        <v>3449346.3391741081</v>
      </c>
      <c r="S1971">
        <v>0</v>
      </c>
    </row>
    <row r="1972" spans="18:19" x14ac:dyDescent="0.25">
      <c r="R1972">
        <v>3449372.0016749809</v>
      </c>
      <c r="S1972">
        <v>0</v>
      </c>
    </row>
    <row r="1973" spans="18:19" x14ac:dyDescent="0.25">
      <c r="R1973">
        <v>3449397.6641758531</v>
      </c>
      <c r="S1973">
        <v>0</v>
      </c>
    </row>
    <row r="1974" spans="18:19" x14ac:dyDescent="0.25">
      <c r="R1974">
        <v>3449423.3266767254</v>
      </c>
      <c r="S1974">
        <v>0</v>
      </c>
    </row>
    <row r="1975" spans="18:19" x14ac:dyDescent="0.25">
      <c r="R1975">
        <v>3449448.9891775977</v>
      </c>
      <c r="S1975">
        <v>0</v>
      </c>
    </row>
    <row r="1976" spans="18:19" x14ac:dyDescent="0.25">
      <c r="R1976">
        <v>3449474.6516784704</v>
      </c>
      <c r="S1976">
        <v>0</v>
      </c>
    </row>
    <row r="1977" spans="18:19" x14ac:dyDescent="0.25">
      <c r="R1977">
        <v>3449500.3141793427</v>
      </c>
      <c r="S1977">
        <v>0</v>
      </c>
    </row>
    <row r="1978" spans="18:19" x14ac:dyDescent="0.25">
      <c r="R1978">
        <v>3449525.976680215</v>
      </c>
      <c r="S1978">
        <v>0</v>
      </c>
    </row>
    <row r="1979" spans="18:19" x14ac:dyDescent="0.25">
      <c r="R1979">
        <v>3449551.6391810873</v>
      </c>
      <c r="S1979">
        <v>0</v>
      </c>
    </row>
    <row r="1980" spans="18:19" x14ac:dyDescent="0.25">
      <c r="R1980">
        <v>3449577.30168196</v>
      </c>
      <c r="S1980">
        <v>0</v>
      </c>
    </row>
    <row r="1981" spans="18:19" x14ac:dyDescent="0.25">
      <c r="R1981">
        <v>3449602.9641828323</v>
      </c>
      <c r="S1981">
        <v>0</v>
      </c>
    </row>
    <row r="1982" spans="18:19" x14ac:dyDescent="0.25">
      <c r="R1982">
        <v>3449628.6266837046</v>
      </c>
      <c r="S1982">
        <v>0</v>
      </c>
    </row>
    <row r="1983" spans="18:19" x14ac:dyDescent="0.25">
      <c r="R1983">
        <v>3449654.2891845768</v>
      </c>
      <c r="S1983">
        <v>0</v>
      </c>
    </row>
    <row r="1984" spans="18:19" x14ac:dyDescent="0.25">
      <c r="R1984">
        <v>3449679.9516854491</v>
      </c>
      <c r="S1984">
        <v>0</v>
      </c>
    </row>
    <row r="1985" spans="18:19" x14ac:dyDescent="0.25">
      <c r="R1985">
        <v>3449705.6141863219</v>
      </c>
      <c r="S1985">
        <v>0</v>
      </c>
    </row>
    <row r="1986" spans="18:19" x14ac:dyDescent="0.25">
      <c r="R1986">
        <v>3449731.2766871941</v>
      </c>
      <c r="S1986">
        <v>0</v>
      </c>
    </row>
    <row r="1987" spans="18:19" x14ac:dyDescent="0.25">
      <c r="R1987">
        <v>3449756.9391880664</v>
      </c>
      <c r="S1987">
        <v>0</v>
      </c>
    </row>
    <row r="1988" spans="18:19" x14ac:dyDescent="0.25">
      <c r="R1988">
        <v>3449782.6016889387</v>
      </c>
      <c r="S1988">
        <v>0</v>
      </c>
    </row>
    <row r="1989" spans="18:19" x14ac:dyDescent="0.25">
      <c r="R1989">
        <v>3449808.2641898114</v>
      </c>
      <c r="S1989">
        <v>0</v>
      </c>
    </row>
    <row r="1990" spans="18:19" x14ac:dyDescent="0.25">
      <c r="R1990">
        <v>3449833.9266906837</v>
      </c>
      <c r="S1990">
        <v>0</v>
      </c>
    </row>
    <row r="1991" spans="18:19" x14ac:dyDescent="0.25">
      <c r="R1991">
        <v>3449859.589191556</v>
      </c>
      <c r="S1991">
        <v>0</v>
      </c>
    </row>
    <row r="1992" spans="18:19" x14ac:dyDescent="0.25">
      <c r="R1992">
        <v>3449885.2516924283</v>
      </c>
      <c r="S1992">
        <v>0</v>
      </c>
    </row>
    <row r="1993" spans="18:19" x14ac:dyDescent="0.25">
      <c r="R1993">
        <v>3449910.914193301</v>
      </c>
      <c r="S1993">
        <v>0</v>
      </c>
    </row>
    <row r="1994" spans="18:19" x14ac:dyDescent="0.25">
      <c r="R1994">
        <v>3449936.5766941733</v>
      </c>
      <c r="S1994">
        <v>0</v>
      </c>
    </row>
    <row r="1995" spans="18:19" x14ac:dyDescent="0.25">
      <c r="R1995">
        <v>3449962.2391950455</v>
      </c>
      <c r="S1995">
        <v>0</v>
      </c>
    </row>
    <row r="1996" spans="18:19" x14ac:dyDescent="0.25">
      <c r="R1996">
        <v>3449987.9016959178</v>
      </c>
      <c r="S1996">
        <v>0</v>
      </c>
    </row>
    <row r="1997" spans="18:19" x14ac:dyDescent="0.25">
      <c r="R1997">
        <v>3450013.5641967906</v>
      </c>
      <c r="S1997">
        <v>0</v>
      </c>
    </row>
    <row r="1998" spans="18:19" x14ac:dyDescent="0.25">
      <c r="R1998">
        <v>3450039.2266976628</v>
      </c>
      <c r="S1998">
        <v>0</v>
      </c>
    </row>
    <row r="1999" spans="18:19" x14ac:dyDescent="0.25">
      <c r="R1999">
        <v>3450064.8891985351</v>
      </c>
      <c r="S1999">
        <v>0</v>
      </c>
    </row>
    <row r="2000" spans="18:19" x14ac:dyDescent="0.25">
      <c r="R2000">
        <v>3450090.5516994074</v>
      </c>
      <c r="S2000">
        <v>0</v>
      </c>
    </row>
    <row r="2001" spans="18:19" x14ac:dyDescent="0.25">
      <c r="R2001">
        <v>3450116.2142002797</v>
      </c>
      <c r="S2001">
        <v>0</v>
      </c>
    </row>
    <row r="2002" spans="18:19" x14ac:dyDescent="0.25">
      <c r="R2002">
        <v>3450141.8767011524</v>
      </c>
      <c r="S2002">
        <v>0</v>
      </c>
    </row>
    <row r="2003" spans="18:19" x14ac:dyDescent="0.25">
      <c r="R2003">
        <v>3450167.5392020247</v>
      </c>
      <c r="S2003">
        <v>0</v>
      </c>
    </row>
    <row r="2004" spans="18:19" x14ac:dyDescent="0.25">
      <c r="R2004">
        <v>3450193.201702897</v>
      </c>
      <c r="S2004">
        <v>0</v>
      </c>
    </row>
    <row r="2005" spans="18:19" x14ac:dyDescent="0.25">
      <c r="R2005">
        <v>3450218.8642037692</v>
      </c>
      <c r="S2005">
        <v>0</v>
      </c>
    </row>
    <row r="2006" spans="18:19" x14ac:dyDescent="0.25">
      <c r="R2006">
        <v>3450244.526704642</v>
      </c>
      <c r="S2006">
        <v>0</v>
      </c>
    </row>
    <row r="2007" spans="18:19" x14ac:dyDescent="0.25">
      <c r="R2007">
        <v>3450270.1892055143</v>
      </c>
      <c r="S2007">
        <v>0</v>
      </c>
    </row>
    <row r="2008" spans="18:19" x14ac:dyDescent="0.25">
      <c r="R2008">
        <v>3450295.8517063865</v>
      </c>
      <c r="S2008">
        <v>0</v>
      </c>
    </row>
    <row r="2009" spans="18:19" x14ac:dyDescent="0.25">
      <c r="R2009">
        <v>3450321.5142072588</v>
      </c>
      <c r="S2009">
        <v>0</v>
      </c>
    </row>
    <row r="2010" spans="18:19" x14ac:dyDescent="0.25">
      <c r="R2010">
        <v>3450347.1767081316</v>
      </c>
      <c r="S2010">
        <v>0</v>
      </c>
    </row>
    <row r="2011" spans="18:19" x14ac:dyDescent="0.25">
      <c r="R2011">
        <v>3450372.8392090038</v>
      </c>
      <c r="S2011">
        <v>0</v>
      </c>
    </row>
    <row r="2012" spans="18:19" x14ac:dyDescent="0.25">
      <c r="R2012">
        <v>3450398.5017098761</v>
      </c>
      <c r="S2012">
        <v>0</v>
      </c>
    </row>
    <row r="2013" spans="18:19" x14ac:dyDescent="0.25">
      <c r="R2013">
        <v>3450424.1642107484</v>
      </c>
      <c r="S2013">
        <v>0</v>
      </c>
    </row>
    <row r="2014" spans="18:19" x14ac:dyDescent="0.25">
      <c r="R2014">
        <v>3450449.8267116207</v>
      </c>
      <c r="S2014">
        <v>0</v>
      </c>
    </row>
    <row r="2015" spans="18:19" x14ac:dyDescent="0.25">
      <c r="R2015">
        <v>3450475.4892124934</v>
      </c>
      <c r="S2015">
        <v>0</v>
      </c>
    </row>
    <row r="2016" spans="18:19" x14ac:dyDescent="0.25">
      <c r="R2016">
        <v>3450501.1517133657</v>
      </c>
      <c r="S2016">
        <v>0</v>
      </c>
    </row>
    <row r="2017" spans="18:19" x14ac:dyDescent="0.25">
      <c r="R2017">
        <v>3450526.814214238</v>
      </c>
      <c r="S2017">
        <v>0</v>
      </c>
    </row>
    <row r="2018" spans="18:19" x14ac:dyDescent="0.25">
      <c r="R2018">
        <v>3450552.4767151102</v>
      </c>
      <c r="S2018">
        <v>0</v>
      </c>
    </row>
    <row r="2019" spans="18:19" x14ac:dyDescent="0.25">
      <c r="R2019">
        <v>3450578.139215983</v>
      </c>
      <c r="S2019">
        <v>0</v>
      </c>
    </row>
    <row r="2020" spans="18:19" x14ac:dyDescent="0.25">
      <c r="R2020">
        <v>3450603.8017168553</v>
      </c>
      <c r="S2020">
        <v>0</v>
      </c>
    </row>
    <row r="2021" spans="18:19" x14ac:dyDescent="0.25">
      <c r="R2021">
        <v>3450629.4642177275</v>
      </c>
      <c r="S2021">
        <v>0</v>
      </c>
    </row>
    <row r="2022" spans="18:19" x14ac:dyDescent="0.25">
      <c r="R2022">
        <v>3450655.1267185998</v>
      </c>
      <c r="S2022">
        <v>0</v>
      </c>
    </row>
    <row r="2023" spans="18:19" x14ac:dyDescent="0.25">
      <c r="R2023">
        <v>3450680.7892194726</v>
      </c>
      <c r="S2023">
        <v>0</v>
      </c>
    </row>
    <row r="2024" spans="18:19" x14ac:dyDescent="0.25">
      <c r="R2024">
        <v>3450706.4517203448</v>
      </c>
      <c r="S2024">
        <v>0</v>
      </c>
    </row>
    <row r="2025" spans="18:19" x14ac:dyDescent="0.25">
      <c r="R2025">
        <v>3450732.1142212171</v>
      </c>
      <c r="S2025">
        <v>0</v>
      </c>
    </row>
    <row r="2026" spans="18:19" x14ac:dyDescent="0.25">
      <c r="R2026">
        <v>3450757.7767220894</v>
      </c>
      <c r="S2026">
        <v>0</v>
      </c>
    </row>
    <row r="2027" spans="18:19" x14ac:dyDescent="0.25">
      <c r="R2027">
        <v>3450783.4392229621</v>
      </c>
      <c r="S2027">
        <v>0</v>
      </c>
    </row>
    <row r="2028" spans="18:19" x14ac:dyDescent="0.25">
      <c r="R2028">
        <v>3450809.1017238344</v>
      </c>
      <c r="S2028">
        <v>0</v>
      </c>
    </row>
    <row r="2029" spans="18:19" x14ac:dyDescent="0.25">
      <c r="R2029">
        <v>3450834.7642247067</v>
      </c>
      <c r="S2029">
        <v>0</v>
      </c>
    </row>
    <row r="2030" spans="18:19" x14ac:dyDescent="0.25">
      <c r="R2030">
        <v>3450860.426725579</v>
      </c>
      <c r="S2030">
        <v>0</v>
      </c>
    </row>
    <row r="2031" spans="18:19" x14ac:dyDescent="0.25">
      <c r="R2031">
        <v>3450886.0892264512</v>
      </c>
      <c r="S2031">
        <v>0</v>
      </c>
    </row>
    <row r="2032" spans="18:19" x14ac:dyDescent="0.25">
      <c r="R2032">
        <v>3450911.751727324</v>
      </c>
      <c r="S2032">
        <v>0</v>
      </c>
    </row>
    <row r="2033" spans="18:19" x14ac:dyDescent="0.25">
      <c r="R2033">
        <v>3450937.4142281963</v>
      </c>
      <c r="S2033">
        <v>0</v>
      </c>
    </row>
    <row r="2034" spans="18:19" x14ac:dyDescent="0.25">
      <c r="R2034">
        <v>3450963.0767290685</v>
      </c>
      <c r="S2034">
        <v>0</v>
      </c>
    </row>
    <row r="2035" spans="18:19" x14ac:dyDescent="0.25">
      <c r="R2035">
        <v>3450988.7392299408</v>
      </c>
      <c r="S2035">
        <v>0</v>
      </c>
    </row>
    <row r="2036" spans="18:19" x14ac:dyDescent="0.25">
      <c r="R2036">
        <v>3451014.4017308136</v>
      </c>
      <c r="S2036">
        <v>0</v>
      </c>
    </row>
    <row r="2037" spans="18:19" x14ac:dyDescent="0.25">
      <c r="R2037">
        <v>3451040.0642316858</v>
      </c>
      <c r="S2037">
        <v>0</v>
      </c>
    </row>
    <row r="2038" spans="18:19" x14ac:dyDescent="0.25">
      <c r="R2038">
        <v>3451065.7267325581</v>
      </c>
      <c r="S2038">
        <v>0</v>
      </c>
    </row>
    <row r="2039" spans="18:19" x14ac:dyDescent="0.25">
      <c r="R2039">
        <v>3451091.3892334304</v>
      </c>
      <c r="S2039">
        <v>0</v>
      </c>
    </row>
    <row r="2040" spans="18:19" x14ac:dyDescent="0.25">
      <c r="R2040">
        <v>3451117.0517343031</v>
      </c>
      <c r="S2040">
        <v>0</v>
      </c>
    </row>
    <row r="2041" spans="18:19" x14ac:dyDescent="0.25">
      <c r="R2041">
        <v>3451142.7142351754</v>
      </c>
      <c r="S2041">
        <v>0</v>
      </c>
    </row>
    <row r="2042" spans="18:19" x14ac:dyDescent="0.25">
      <c r="R2042">
        <v>3451168.3767360477</v>
      </c>
      <c r="S2042">
        <v>0</v>
      </c>
    </row>
    <row r="2043" spans="18:19" x14ac:dyDescent="0.25">
      <c r="R2043">
        <v>3451194.03923692</v>
      </c>
      <c r="S2043">
        <v>0</v>
      </c>
    </row>
    <row r="2044" spans="18:19" x14ac:dyDescent="0.25">
      <c r="R2044">
        <v>3451219.7017377927</v>
      </c>
      <c r="S2044">
        <v>0</v>
      </c>
    </row>
    <row r="2045" spans="18:19" x14ac:dyDescent="0.25">
      <c r="R2045">
        <v>3451245.364238665</v>
      </c>
      <c r="S2045">
        <v>0</v>
      </c>
    </row>
    <row r="2046" spans="18:19" x14ac:dyDescent="0.25">
      <c r="R2046">
        <v>3451271.0267395373</v>
      </c>
      <c r="S2046">
        <v>0</v>
      </c>
    </row>
    <row r="2047" spans="18:19" x14ac:dyDescent="0.25">
      <c r="R2047">
        <v>3451296.6892404095</v>
      </c>
      <c r="S2047">
        <v>0</v>
      </c>
    </row>
    <row r="2048" spans="18:19" x14ac:dyDescent="0.25">
      <c r="R2048">
        <v>3451322.3517412818</v>
      </c>
      <c r="S2048">
        <v>0</v>
      </c>
    </row>
    <row r="2049" spans="18:19" x14ac:dyDescent="0.25">
      <c r="R2049">
        <v>3451348.0142421545</v>
      </c>
      <c r="S2049">
        <v>0</v>
      </c>
    </row>
    <row r="2050" spans="18:19" x14ac:dyDescent="0.25">
      <c r="R2050">
        <v>3451373.6767430268</v>
      </c>
      <c r="S2050">
        <v>0</v>
      </c>
    </row>
    <row r="2051" spans="18:19" x14ac:dyDescent="0.25">
      <c r="R2051">
        <v>3451399.3392438991</v>
      </c>
      <c r="S2051">
        <v>0</v>
      </c>
    </row>
    <row r="2052" spans="18:19" x14ac:dyDescent="0.25">
      <c r="R2052">
        <v>3451425.0017447714</v>
      </c>
      <c r="S2052">
        <v>0</v>
      </c>
    </row>
    <row r="2053" spans="18:19" x14ac:dyDescent="0.25">
      <c r="R2053">
        <v>3451450.6642456441</v>
      </c>
      <c r="S2053">
        <v>0</v>
      </c>
    </row>
    <row r="2054" spans="18:19" x14ac:dyDescent="0.25">
      <c r="R2054">
        <v>3451476.3267465164</v>
      </c>
      <c r="S2054">
        <v>0</v>
      </c>
    </row>
    <row r="2055" spans="18:19" x14ac:dyDescent="0.25">
      <c r="R2055">
        <v>3451501.9892473887</v>
      </c>
      <c r="S2055">
        <v>0</v>
      </c>
    </row>
    <row r="2056" spans="18:19" x14ac:dyDescent="0.25">
      <c r="R2056">
        <v>3451527.6517482609</v>
      </c>
      <c r="S2056">
        <v>0</v>
      </c>
    </row>
    <row r="2057" spans="18:19" x14ac:dyDescent="0.25">
      <c r="R2057">
        <v>3451553.3142491337</v>
      </c>
      <c r="S2057">
        <v>0</v>
      </c>
    </row>
    <row r="2058" spans="18:19" x14ac:dyDescent="0.25">
      <c r="R2058">
        <v>3451578.976750006</v>
      </c>
      <c r="S2058">
        <v>0</v>
      </c>
    </row>
    <row r="2059" spans="18:19" x14ac:dyDescent="0.25">
      <c r="R2059">
        <v>3451604.6392508782</v>
      </c>
      <c r="S2059">
        <v>0</v>
      </c>
    </row>
    <row r="2060" spans="18:19" x14ac:dyDescent="0.25">
      <c r="R2060">
        <v>3451630.3017517505</v>
      </c>
      <c r="S2060">
        <v>0</v>
      </c>
    </row>
    <row r="2061" spans="18:19" x14ac:dyDescent="0.25">
      <c r="R2061">
        <v>3451655.9642526233</v>
      </c>
      <c r="S2061">
        <v>0</v>
      </c>
    </row>
    <row r="2062" spans="18:19" x14ac:dyDescent="0.25">
      <c r="R2062">
        <v>3451681.6267534955</v>
      </c>
      <c r="S2062">
        <v>0</v>
      </c>
    </row>
    <row r="2063" spans="18:19" x14ac:dyDescent="0.25">
      <c r="R2063">
        <v>3451707.2892543678</v>
      </c>
      <c r="S2063">
        <v>0</v>
      </c>
    </row>
    <row r="2064" spans="18:19" x14ac:dyDescent="0.25">
      <c r="R2064">
        <v>3451732.9517552401</v>
      </c>
      <c r="S2064">
        <v>0</v>
      </c>
    </row>
    <row r="2065" spans="18:19" x14ac:dyDescent="0.25">
      <c r="R2065">
        <v>3451758.6142561124</v>
      </c>
      <c r="S2065">
        <v>0</v>
      </c>
    </row>
    <row r="2066" spans="18:19" x14ac:dyDescent="0.25">
      <c r="R2066">
        <v>3451784.2767569851</v>
      </c>
      <c r="S2066">
        <v>0</v>
      </c>
    </row>
    <row r="2067" spans="18:19" x14ac:dyDescent="0.25">
      <c r="R2067">
        <v>3451809.9392578574</v>
      </c>
      <c r="S2067">
        <v>0</v>
      </c>
    </row>
    <row r="2068" spans="18:19" x14ac:dyDescent="0.25">
      <c r="R2068">
        <v>3451835.6017587297</v>
      </c>
      <c r="S2068">
        <v>0</v>
      </c>
    </row>
    <row r="2069" spans="18:19" x14ac:dyDescent="0.25">
      <c r="R2069">
        <v>3451861.2642596019</v>
      </c>
      <c r="S2069">
        <v>0</v>
      </c>
    </row>
    <row r="2070" spans="18:19" x14ac:dyDescent="0.25">
      <c r="R2070">
        <v>3451886.9267604747</v>
      </c>
      <c r="S2070">
        <v>0</v>
      </c>
    </row>
    <row r="2071" spans="18:19" x14ac:dyDescent="0.25">
      <c r="R2071">
        <v>3451912.589261347</v>
      </c>
      <c r="S2071">
        <v>0</v>
      </c>
    </row>
    <row r="2072" spans="18:19" x14ac:dyDescent="0.25">
      <c r="R2072">
        <v>3451938.2517622192</v>
      </c>
      <c r="S2072">
        <v>0</v>
      </c>
    </row>
    <row r="2073" spans="18:19" x14ac:dyDescent="0.25">
      <c r="R2073">
        <v>3451963.9142630915</v>
      </c>
      <c r="S2073">
        <v>0</v>
      </c>
    </row>
    <row r="2074" spans="18:19" x14ac:dyDescent="0.25">
      <c r="R2074">
        <v>3451989.5767639643</v>
      </c>
      <c r="S2074">
        <v>0</v>
      </c>
    </row>
    <row r="2075" spans="18:19" x14ac:dyDescent="0.25">
      <c r="R2075">
        <v>3452015.2392648365</v>
      </c>
      <c r="S2075">
        <v>0</v>
      </c>
    </row>
    <row r="2076" spans="18:19" x14ac:dyDescent="0.25">
      <c r="R2076">
        <v>3452040.9017657088</v>
      </c>
      <c r="S2076">
        <v>0</v>
      </c>
    </row>
    <row r="2077" spans="18:19" x14ac:dyDescent="0.25">
      <c r="R2077">
        <v>3452066.5642665811</v>
      </c>
      <c r="S2077">
        <v>0</v>
      </c>
    </row>
    <row r="2078" spans="18:19" x14ac:dyDescent="0.25">
      <c r="R2078">
        <v>3452092.2267674534</v>
      </c>
      <c r="S2078">
        <v>0</v>
      </c>
    </row>
    <row r="2079" spans="18:19" x14ac:dyDescent="0.25">
      <c r="R2079">
        <v>3452117.8892683261</v>
      </c>
      <c r="S2079">
        <v>0</v>
      </c>
    </row>
    <row r="2080" spans="18:19" x14ac:dyDescent="0.25">
      <c r="R2080">
        <v>3452143.5517691984</v>
      </c>
      <c r="S2080">
        <v>0</v>
      </c>
    </row>
    <row r="2081" spans="18:19" x14ac:dyDescent="0.25">
      <c r="R2081">
        <v>3452169.2142700707</v>
      </c>
      <c r="S2081">
        <v>0</v>
      </c>
    </row>
    <row r="2082" spans="18:19" x14ac:dyDescent="0.25">
      <c r="R2082">
        <v>3452194.8767709429</v>
      </c>
      <c r="S2082">
        <v>0</v>
      </c>
    </row>
    <row r="2083" spans="18:19" x14ac:dyDescent="0.25">
      <c r="R2083">
        <v>3452220.5392718157</v>
      </c>
      <c r="S2083">
        <v>0</v>
      </c>
    </row>
    <row r="2084" spans="18:19" x14ac:dyDescent="0.25">
      <c r="R2084">
        <v>3452246.201772688</v>
      </c>
      <c r="S2084">
        <v>0</v>
      </c>
    </row>
    <row r="2085" spans="18:19" x14ac:dyDescent="0.25">
      <c r="R2085">
        <v>3452271.8642735602</v>
      </c>
      <c r="S2085">
        <v>0</v>
      </c>
    </row>
    <row r="2086" spans="18:19" x14ac:dyDescent="0.25">
      <c r="R2086">
        <v>3452297.5267744325</v>
      </c>
      <c r="S2086">
        <v>0</v>
      </c>
    </row>
    <row r="2087" spans="18:19" x14ac:dyDescent="0.25">
      <c r="R2087">
        <v>3452323.1892753053</v>
      </c>
      <c r="S2087">
        <v>0</v>
      </c>
    </row>
    <row r="2088" spans="18:19" x14ac:dyDescent="0.25">
      <c r="R2088">
        <v>3452348.8517761775</v>
      </c>
      <c r="S2088">
        <v>0</v>
      </c>
    </row>
    <row r="2089" spans="18:19" x14ac:dyDescent="0.25">
      <c r="R2089">
        <v>3452374.5142770498</v>
      </c>
      <c r="S2089">
        <v>0</v>
      </c>
    </row>
    <row r="2090" spans="18:19" x14ac:dyDescent="0.25">
      <c r="R2090">
        <v>3452400.1767779221</v>
      </c>
      <c r="S2090">
        <v>0</v>
      </c>
    </row>
    <row r="2091" spans="18:19" x14ac:dyDescent="0.25">
      <c r="R2091">
        <v>3452425.8392787948</v>
      </c>
      <c r="S2091">
        <v>0</v>
      </c>
    </row>
    <row r="2092" spans="18:19" x14ac:dyDescent="0.25">
      <c r="R2092">
        <v>3452451.5017796671</v>
      </c>
      <c r="S2092">
        <v>0</v>
      </c>
    </row>
    <row r="2093" spans="18:19" x14ac:dyDescent="0.25">
      <c r="R2093">
        <v>3452477.1642805394</v>
      </c>
      <c r="S2093">
        <v>0</v>
      </c>
    </row>
    <row r="2094" spans="18:19" x14ac:dyDescent="0.25">
      <c r="R2094">
        <v>3452502.8267814117</v>
      </c>
      <c r="S2094">
        <v>0</v>
      </c>
    </row>
    <row r="2095" spans="18:19" x14ac:dyDescent="0.25">
      <c r="R2095">
        <v>3452528.4892822839</v>
      </c>
      <c r="S2095">
        <v>0</v>
      </c>
    </row>
    <row r="2096" spans="18:19" x14ac:dyDescent="0.25">
      <c r="R2096">
        <v>3452554.1517831567</v>
      </c>
      <c r="S2096">
        <v>0</v>
      </c>
    </row>
    <row r="2097" spans="18:19" x14ac:dyDescent="0.25">
      <c r="R2097">
        <v>3452579.814284029</v>
      </c>
      <c r="S2097">
        <v>0</v>
      </c>
    </row>
    <row r="2098" spans="18:19" x14ac:dyDescent="0.25">
      <c r="R2098">
        <v>3452605.4767849012</v>
      </c>
      <c r="S2098">
        <v>0</v>
      </c>
    </row>
    <row r="2099" spans="18:19" x14ac:dyDescent="0.25">
      <c r="R2099">
        <v>3452631.1392857735</v>
      </c>
      <c r="S2099">
        <v>0</v>
      </c>
    </row>
    <row r="2100" spans="18:19" x14ac:dyDescent="0.25">
      <c r="R2100">
        <v>3452656.8017866462</v>
      </c>
      <c r="S2100">
        <v>0</v>
      </c>
    </row>
    <row r="2101" spans="18:19" x14ac:dyDescent="0.25">
      <c r="R2101">
        <v>3452682.4642875185</v>
      </c>
      <c r="S2101">
        <v>0</v>
      </c>
    </row>
    <row r="2102" spans="18:19" x14ac:dyDescent="0.25">
      <c r="R2102">
        <v>3452708.1267883908</v>
      </c>
      <c r="S2102">
        <v>0</v>
      </c>
    </row>
    <row r="2103" spans="18:19" x14ac:dyDescent="0.25">
      <c r="R2103">
        <v>3452733.7892892631</v>
      </c>
      <c r="S2103">
        <v>0</v>
      </c>
    </row>
    <row r="2104" spans="18:19" x14ac:dyDescent="0.25">
      <c r="R2104">
        <v>3452759.4517901358</v>
      </c>
      <c r="S2104">
        <v>0</v>
      </c>
    </row>
    <row r="2105" spans="18:19" x14ac:dyDescent="0.25">
      <c r="R2105">
        <v>3452785.1142910081</v>
      </c>
      <c r="S2105">
        <v>0</v>
      </c>
    </row>
    <row r="2106" spans="18:19" x14ac:dyDescent="0.25">
      <c r="R2106">
        <v>3452810.7767918804</v>
      </c>
      <c r="S2106">
        <v>0</v>
      </c>
    </row>
    <row r="2107" spans="18:19" x14ac:dyDescent="0.25">
      <c r="R2107">
        <v>3452836.4392927526</v>
      </c>
      <c r="S2107">
        <v>0</v>
      </c>
    </row>
    <row r="2108" spans="18:19" x14ac:dyDescent="0.25">
      <c r="R2108">
        <v>3452862.1017936254</v>
      </c>
      <c r="S2108">
        <v>0</v>
      </c>
    </row>
    <row r="2109" spans="18:19" x14ac:dyDescent="0.25">
      <c r="R2109">
        <v>3452887.7642944977</v>
      </c>
      <c r="S2109">
        <v>0</v>
      </c>
    </row>
    <row r="2110" spans="18:19" x14ac:dyDescent="0.25">
      <c r="R2110">
        <v>3452913.4267953699</v>
      </c>
      <c r="S2110">
        <v>0</v>
      </c>
    </row>
    <row r="2111" spans="18:19" x14ac:dyDescent="0.25">
      <c r="R2111">
        <v>3452939.0892962422</v>
      </c>
      <c r="S2111">
        <v>0</v>
      </c>
    </row>
    <row r="2112" spans="18:19" x14ac:dyDescent="0.25">
      <c r="R2112">
        <v>3452964.7517971145</v>
      </c>
      <c r="S2112">
        <v>0</v>
      </c>
    </row>
    <row r="2113" spans="18:19" x14ac:dyDescent="0.25">
      <c r="R2113">
        <v>3452990.4142979872</v>
      </c>
      <c r="S2113">
        <v>0</v>
      </c>
    </row>
    <row r="2114" spans="18:19" x14ac:dyDescent="0.25">
      <c r="R2114">
        <v>3453016.0767988595</v>
      </c>
      <c r="S2114">
        <v>0</v>
      </c>
    </row>
    <row r="2115" spans="18:19" x14ac:dyDescent="0.25">
      <c r="R2115">
        <v>3453041.7392997318</v>
      </c>
      <c r="S2115">
        <v>0</v>
      </c>
    </row>
    <row r="2116" spans="18:19" x14ac:dyDescent="0.25">
      <c r="R2116">
        <v>3453067.4018006041</v>
      </c>
      <c r="S2116">
        <v>0</v>
      </c>
    </row>
    <row r="2117" spans="18:19" x14ac:dyDescent="0.25">
      <c r="R2117">
        <v>3453093.0643014768</v>
      </c>
      <c r="S2117">
        <v>0</v>
      </c>
    </row>
    <row r="2118" spans="18:19" x14ac:dyDescent="0.25">
      <c r="R2118">
        <v>3453118.7268023491</v>
      </c>
      <c r="S2118">
        <v>0</v>
      </c>
    </row>
    <row r="2119" spans="18:19" x14ac:dyDescent="0.25">
      <c r="R2119">
        <v>3453144.3893032214</v>
      </c>
      <c r="S2119">
        <v>0</v>
      </c>
    </row>
    <row r="2120" spans="18:19" x14ac:dyDescent="0.25">
      <c r="R2120">
        <v>3453170.0518040936</v>
      </c>
      <c r="S2120">
        <v>0</v>
      </c>
    </row>
    <row r="2121" spans="18:19" x14ac:dyDescent="0.25">
      <c r="R2121">
        <v>3453195.7143049664</v>
      </c>
      <c r="S2121">
        <v>0</v>
      </c>
    </row>
    <row r="2122" spans="18:19" x14ac:dyDescent="0.25">
      <c r="R2122">
        <v>3453221.3768058387</v>
      </c>
      <c r="S2122">
        <v>0</v>
      </c>
    </row>
    <row r="2123" spans="18:19" x14ac:dyDescent="0.25">
      <c r="R2123">
        <v>3453247.0393067109</v>
      </c>
      <c r="S2123">
        <v>0</v>
      </c>
    </row>
    <row r="2124" spans="18:19" x14ac:dyDescent="0.25">
      <c r="R2124">
        <v>3453272.7018075832</v>
      </c>
      <c r="S2124">
        <v>0</v>
      </c>
    </row>
    <row r="2125" spans="18:19" x14ac:dyDescent="0.25">
      <c r="R2125">
        <v>3453298.364308456</v>
      </c>
      <c r="S2125">
        <v>0</v>
      </c>
    </row>
    <row r="2126" spans="18:19" x14ac:dyDescent="0.25">
      <c r="R2126">
        <v>3453324.0268093282</v>
      </c>
      <c r="S2126">
        <v>0</v>
      </c>
    </row>
    <row r="2127" spans="18:19" x14ac:dyDescent="0.25">
      <c r="R2127">
        <v>3453349.6893102005</v>
      </c>
      <c r="S2127">
        <v>0</v>
      </c>
    </row>
    <row r="2128" spans="18:19" x14ac:dyDescent="0.25">
      <c r="R2128">
        <v>3453375.3518110728</v>
      </c>
      <c r="S2128">
        <v>0</v>
      </c>
    </row>
    <row r="2129" spans="18:19" x14ac:dyDescent="0.25">
      <c r="R2129">
        <v>3453401.0143119451</v>
      </c>
      <c r="S2129">
        <v>0</v>
      </c>
    </row>
    <row r="2130" spans="18:19" x14ac:dyDescent="0.25">
      <c r="R2130">
        <v>3453426.6768128178</v>
      </c>
      <c r="S2130">
        <v>0</v>
      </c>
    </row>
    <row r="2131" spans="18:19" x14ac:dyDescent="0.25">
      <c r="R2131">
        <v>3453452.3393136901</v>
      </c>
      <c r="S2131">
        <v>0</v>
      </c>
    </row>
    <row r="2132" spans="18:19" x14ac:dyDescent="0.25">
      <c r="R2132">
        <v>3453478.0018145624</v>
      </c>
      <c r="S2132">
        <v>0</v>
      </c>
    </row>
    <row r="2133" spans="18:19" x14ac:dyDescent="0.25">
      <c r="R2133">
        <v>3453503.6643154346</v>
      </c>
      <c r="S2133">
        <v>0</v>
      </c>
    </row>
    <row r="2134" spans="18:19" x14ac:dyDescent="0.25">
      <c r="R2134">
        <v>3453529.3268163074</v>
      </c>
      <c r="S2134">
        <v>0</v>
      </c>
    </row>
    <row r="2135" spans="18:19" x14ac:dyDescent="0.25">
      <c r="R2135">
        <v>3453554.9893171797</v>
      </c>
      <c r="S2135">
        <v>0</v>
      </c>
    </row>
    <row r="2136" spans="18:19" x14ac:dyDescent="0.25">
      <c r="R2136">
        <v>3453580.6518180519</v>
      </c>
      <c r="S2136">
        <v>0</v>
      </c>
    </row>
    <row r="2137" spans="18:19" x14ac:dyDescent="0.25">
      <c r="R2137">
        <v>3453606.3143189242</v>
      </c>
      <c r="S2137">
        <v>0</v>
      </c>
    </row>
    <row r="2138" spans="18:19" x14ac:dyDescent="0.25">
      <c r="R2138">
        <v>3453631.976819797</v>
      </c>
      <c r="S2138">
        <v>0</v>
      </c>
    </row>
    <row r="2139" spans="18:19" x14ac:dyDescent="0.25">
      <c r="R2139">
        <v>3453657.6393206692</v>
      </c>
      <c r="S2139">
        <v>0</v>
      </c>
    </row>
    <row r="2140" spans="18:19" x14ac:dyDescent="0.25">
      <c r="R2140">
        <v>3453683.3018215415</v>
      </c>
      <c r="S2140">
        <v>0</v>
      </c>
    </row>
    <row r="2141" spans="18:19" x14ac:dyDescent="0.25">
      <c r="R2141">
        <v>3453708.9643224138</v>
      </c>
      <c r="S2141">
        <v>0</v>
      </c>
    </row>
    <row r="2142" spans="18:19" x14ac:dyDescent="0.25">
      <c r="R2142">
        <v>3453734.6268232861</v>
      </c>
      <c r="S2142">
        <v>0</v>
      </c>
    </row>
    <row r="2143" spans="18:19" x14ac:dyDescent="0.25">
      <c r="R2143">
        <v>3453760.2893241588</v>
      </c>
      <c r="S2143">
        <v>0</v>
      </c>
    </row>
    <row r="2144" spans="18:19" x14ac:dyDescent="0.25">
      <c r="R2144">
        <v>3453785.9518250311</v>
      </c>
      <c r="S2144">
        <v>0</v>
      </c>
    </row>
    <row r="2145" spans="18:19" x14ac:dyDescent="0.25">
      <c r="R2145">
        <v>3453811.6143259034</v>
      </c>
      <c r="S2145">
        <v>0</v>
      </c>
    </row>
    <row r="2146" spans="18:19" x14ac:dyDescent="0.25">
      <c r="R2146">
        <v>3453837.2768267756</v>
      </c>
      <c r="S2146">
        <v>0</v>
      </c>
    </row>
    <row r="2147" spans="18:19" x14ac:dyDescent="0.25">
      <c r="R2147">
        <v>3453862.9393276484</v>
      </c>
      <c r="S2147">
        <v>0</v>
      </c>
    </row>
    <row r="2148" spans="18:19" x14ac:dyDescent="0.25">
      <c r="R2148">
        <v>3453888.6018285207</v>
      </c>
      <c r="S2148">
        <v>0</v>
      </c>
    </row>
    <row r="2149" spans="18:19" x14ac:dyDescent="0.25">
      <c r="R2149">
        <v>3453914.2643293929</v>
      </c>
      <c r="S2149">
        <v>0</v>
      </c>
    </row>
    <row r="2150" spans="18:19" x14ac:dyDescent="0.25">
      <c r="R2150">
        <v>3453939.9268302652</v>
      </c>
      <c r="S2150">
        <v>0</v>
      </c>
    </row>
    <row r="2151" spans="18:19" x14ac:dyDescent="0.25">
      <c r="R2151">
        <v>3453965.5893311379</v>
      </c>
      <c r="S2151">
        <v>0</v>
      </c>
    </row>
    <row r="2152" spans="18:19" x14ac:dyDescent="0.25">
      <c r="R2152">
        <v>3453991.2518320102</v>
      </c>
      <c r="S2152">
        <v>0</v>
      </c>
    </row>
    <row r="2153" spans="18:19" x14ac:dyDescent="0.25">
      <c r="R2153">
        <v>3454016.9143328825</v>
      </c>
      <c r="S2153">
        <v>0</v>
      </c>
    </row>
    <row r="2154" spans="18:19" x14ac:dyDescent="0.25">
      <c r="R2154">
        <v>3454042.5768337548</v>
      </c>
      <c r="S2154">
        <v>0</v>
      </c>
    </row>
    <row r="2155" spans="18:19" x14ac:dyDescent="0.25">
      <c r="R2155">
        <v>3454068.2393346275</v>
      </c>
      <c r="S2155">
        <v>0</v>
      </c>
    </row>
    <row r="2156" spans="18:19" x14ac:dyDescent="0.25">
      <c r="R2156">
        <v>3454093.9018354998</v>
      </c>
      <c r="S2156">
        <v>0</v>
      </c>
    </row>
    <row r="2157" spans="18:19" x14ac:dyDescent="0.25">
      <c r="R2157">
        <v>3454119.5643363721</v>
      </c>
      <c r="S2157">
        <v>0</v>
      </c>
    </row>
    <row r="2158" spans="18:19" x14ac:dyDescent="0.25">
      <c r="R2158">
        <v>3454145.2268372444</v>
      </c>
      <c r="S2158">
        <v>0</v>
      </c>
    </row>
    <row r="2159" spans="18:19" x14ac:dyDescent="0.25">
      <c r="R2159">
        <v>3454170.8893381166</v>
      </c>
      <c r="S2159">
        <v>0</v>
      </c>
    </row>
    <row r="2160" spans="18:19" x14ac:dyDescent="0.25">
      <c r="R2160">
        <v>3454196.5518389894</v>
      </c>
      <c r="S2160">
        <v>0</v>
      </c>
    </row>
    <row r="2161" spans="18:19" x14ac:dyDescent="0.25">
      <c r="R2161">
        <v>3454222.2143398616</v>
      </c>
      <c r="S2161">
        <v>0</v>
      </c>
    </row>
    <row r="2162" spans="18:19" x14ac:dyDescent="0.25">
      <c r="R2162">
        <v>3454247.8768407339</v>
      </c>
      <c r="S2162">
        <v>0</v>
      </c>
    </row>
    <row r="2163" spans="18:19" x14ac:dyDescent="0.25">
      <c r="R2163">
        <v>3454273.5393416062</v>
      </c>
      <c r="S2163">
        <v>0</v>
      </c>
    </row>
    <row r="2164" spans="18:19" x14ac:dyDescent="0.25">
      <c r="R2164">
        <v>3454299.2018424789</v>
      </c>
      <c r="S2164">
        <v>0</v>
      </c>
    </row>
    <row r="2165" spans="18:19" x14ac:dyDescent="0.25">
      <c r="R2165">
        <v>3454324.8643433512</v>
      </c>
      <c r="S2165">
        <v>0</v>
      </c>
    </row>
    <row r="2166" spans="18:19" x14ac:dyDescent="0.25">
      <c r="R2166">
        <v>3454350.5268442235</v>
      </c>
      <c r="S2166">
        <v>0</v>
      </c>
    </row>
    <row r="2167" spans="18:19" x14ac:dyDescent="0.25">
      <c r="R2167">
        <v>3454376.1893450958</v>
      </c>
      <c r="S2167">
        <v>0</v>
      </c>
    </row>
    <row r="2168" spans="18:19" x14ac:dyDescent="0.25">
      <c r="R2168">
        <v>3454401.8518459685</v>
      </c>
      <c r="S2168">
        <v>0</v>
      </c>
    </row>
    <row r="2169" spans="18:19" x14ac:dyDescent="0.25">
      <c r="R2169">
        <v>3454427.5143468408</v>
      </c>
      <c r="S2169">
        <v>0</v>
      </c>
    </row>
    <row r="2170" spans="18:19" x14ac:dyDescent="0.25">
      <c r="R2170">
        <v>3454453.1768477131</v>
      </c>
      <c r="S2170">
        <v>0</v>
      </c>
    </row>
    <row r="2171" spans="18:19" x14ac:dyDescent="0.25">
      <c r="R2171">
        <v>3454478.8393485853</v>
      </c>
      <c r="S2171">
        <v>0</v>
      </c>
    </row>
    <row r="2172" spans="18:19" x14ac:dyDescent="0.25">
      <c r="R2172">
        <v>3454504.5018494581</v>
      </c>
      <c r="S2172">
        <v>0</v>
      </c>
    </row>
    <row r="2173" spans="18:19" x14ac:dyDescent="0.25">
      <c r="R2173">
        <v>3454530.1643503304</v>
      </c>
      <c r="S2173">
        <v>0</v>
      </c>
    </row>
    <row r="2174" spans="18:19" x14ac:dyDescent="0.25">
      <c r="R2174">
        <v>3454555.8268512026</v>
      </c>
      <c r="S2174">
        <v>0</v>
      </c>
    </row>
    <row r="2175" spans="18:19" x14ac:dyDescent="0.25">
      <c r="R2175">
        <v>3454581.4893520749</v>
      </c>
      <c r="S2175">
        <v>0</v>
      </c>
    </row>
    <row r="2176" spans="18:19" x14ac:dyDescent="0.25">
      <c r="R2176">
        <v>3454607.1518529472</v>
      </c>
      <c r="S2176">
        <v>0</v>
      </c>
    </row>
    <row r="2177" spans="18:19" x14ac:dyDescent="0.25">
      <c r="R2177">
        <v>3454632.8143538199</v>
      </c>
      <c r="S2177">
        <v>0</v>
      </c>
    </row>
    <row r="2178" spans="18:19" x14ac:dyDescent="0.25">
      <c r="R2178">
        <v>3454658.4768546922</v>
      </c>
      <c r="S2178">
        <v>0</v>
      </c>
    </row>
    <row r="2179" spans="18:19" x14ac:dyDescent="0.25">
      <c r="R2179">
        <v>3454684.1393555645</v>
      </c>
      <c r="S2179">
        <v>0</v>
      </c>
    </row>
    <row r="2180" spans="18:19" x14ac:dyDescent="0.25">
      <c r="R2180">
        <v>3454709.8018564368</v>
      </c>
      <c r="S2180">
        <v>0</v>
      </c>
    </row>
    <row r="2181" spans="18:19" x14ac:dyDescent="0.25">
      <c r="R2181">
        <v>3454735.4643573095</v>
      </c>
      <c r="S2181">
        <v>0</v>
      </c>
    </row>
    <row r="2182" spans="18:19" x14ac:dyDescent="0.25">
      <c r="R2182">
        <v>3454761.1268581818</v>
      </c>
      <c r="S2182">
        <v>0</v>
      </c>
    </row>
    <row r="2183" spans="18:19" x14ac:dyDescent="0.25">
      <c r="R2183">
        <v>3454786.7893590541</v>
      </c>
      <c r="S2183">
        <v>0</v>
      </c>
    </row>
    <row r="2184" spans="18:19" x14ac:dyDescent="0.25">
      <c r="R2184">
        <v>3454812.4518599263</v>
      </c>
      <c r="S2184">
        <v>0</v>
      </c>
    </row>
    <row r="2185" spans="18:19" x14ac:dyDescent="0.25">
      <c r="R2185">
        <v>3454838.1143607991</v>
      </c>
      <c r="S2185">
        <v>0</v>
      </c>
    </row>
    <row r="2186" spans="18:19" x14ac:dyDescent="0.25">
      <c r="R2186">
        <v>3454863.7768616714</v>
      </c>
      <c r="S2186">
        <v>0</v>
      </c>
    </row>
    <row r="2187" spans="18:19" x14ac:dyDescent="0.25">
      <c r="R2187">
        <v>3454889.4393625436</v>
      </c>
      <c r="S2187">
        <v>0</v>
      </c>
    </row>
    <row r="2188" spans="18:19" x14ac:dyDescent="0.25">
      <c r="R2188">
        <v>3454915.1018634159</v>
      </c>
      <c r="S2188">
        <v>0</v>
      </c>
    </row>
    <row r="2189" spans="18:19" x14ac:dyDescent="0.25">
      <c r="R2189">
        <v>3454940.7643642887</v>
      </c>
      <c r="S2189">
        <v>0</v>
      </c>
    </row>
    <row r="2190" spans="18:19" x14ac:dyDescent="0.25">
      <c r="R2190">
        <v>3454966.4268651609</v>
      </c>
      <c r="S2190">
        <v>0</v>
      </c>
    </row>
    <row r="2191" spans="18:19" x14ac:dyDescent="0.25">
      <c r="R2191">
        <v>3454992.0893660332</v>
      </c>
      <c r="S2191">
        <v>0</v>
      </c>
    </row>
    <row r="2192" spans="18:19" x14ac:dyDescent="0.25">
      <c r="R2192">
        <v>3455017.7518669055</v>
      </c>
      <c r="S2192">
        <v>0</v>
      </c>
    </row>
    <row r="2193" spans="18:19" x14ac:dyDescent="0.25">
      <c r="R2193">
        <v>3455043.4143677778</v>
      </c>
      <c r="S2193">
        <v>0</v>
      </c>
    </row>
    <row r="2194" spans="18:19" x14ac:dyDescent="0.25">
      <c r="R2194">
        <v>3455069.0768686505</v>
      </c>
      <c r="S2194">
        <v>0</v>
      </c>
    </row>
    <row r="2195" spans="18:19" x14ac:dyDescent="0.25">
      <c r="R2195">
        <v>3455094.7393695228</v>
      </c>
      <c r="S2195">
        <v>0</v>
      </c>
    </row>
    <row r="2196" spans="18:19" x14ac:dyDescent="0.25">
      <c r="R2196">
        <v>3455120.4018703951</v>
      </c>
      <c r="S2196">
        <v>0</v>
      </c>
    </row>
    <row r="2197" spans="18:19" x14ac:dyDescent="0.25">
      <c r="R2197">
        <v>3455146.0643712673</v>
      </c>
      <c r="S2197">
        <v>0</v>
      </c>
    </row>
    <row r="2198" spans="18:19" x14ac:dyDescent="0.25">
      <c r="R2198">
        <v>3455171.7268721401</v>
      </c>
      <c r="S2198">
        <v>0</v>
      </c>
    </row>
    <row r="2199" spans="18:19" x14ac:dyDescent="0.25">
      <c r="R2199">
        <v>3455197.3893730124</v>
      </c>
      <c r="S2199">
        <v>0</v>
      </c>
    </row>
    <row r="2200" spans="18:19" x14ac:dyDescent="0.25">
      <c r="R2200">
        <v>3455223.0518738846</v>
      </c>
      <c r="S2200">
        <v>0</v>
      </c>
    </row>
    <row r="2201" spans="18:19" x14ac:dyDescent="0.25">
      <c r="R2201">
        <v>3455248.7143747569</v>
      </c>
      <c r="S2201">
        <v>0</v>
      </c>
    </row>
    <row r="2202" spans="18:19" x14ac:dyDescent="0.25">
      <c r="R2202">
        <v>3455274.3768756296</v>
      </c>
      <c r="S2202">
        <v>0</v>
      </c>
    </row>
    <row r="2203" spans="18:19" x14ac:dyDescent="0.25">
      <c r="R2203">
        <v>3455300.0393765019</v>
      </c>
      <c r="S2203">
        <v>0</v>
      </c>
    </row>
    <row r="2204" spans="18:19" x14ac:dyDescent="0.25">
      <c r="R2204">
        <v>3455325.7018773742</v>
      </c>
      <c r="S2204">
        <v>0</v>
      </c>
    </row>
    <row r="2205" spans="18:19" x14ac:dyDescent="0.25">
      <c r="R2205">
        <v>3455351.3643782465</v>
      </c>
      <c r="S2205">
        <v>0</v>
      </c>
    </row>
    <row r="2206" spans="18:19" x14ac:dyDescent="0.25">
      <c r="R2206">
        <v>3455377.0268791188</v>
      </c>
      <c r="S2206">
        <v>0</v>
      </c>
    </row>
    <row r="2207" spans="18:19" x14ac:dyDescent="0.25">
      <c r="R2207">
        <v>3455402.6893799915</v>
      </c>
      <c r="S2207">
        <v>0</v>
      </c>
    </row>
    <row r="2208" spans="18:19" x14ac:dyDescent="0.25">
      <c r="R2208">
        <v>3455428.3518808638</v>
      </c>
      <c r="S2208">
        <v>0</v>
      </c>
    </row>
    <row r="2209" spans="18:19" x14ac:dyDescent="0.25">
      <c r="R2209">
        <v>3455454.0143817361</v>
      </c>
      <c r="S2209">
        <v>0</v>
      </c>
    </row>
    <row r="2210" spans="18:19" x14ac:dyDescent="0.25">
      <c r="R2210">
        <v>3455479.6768826083</v>
      </c>
      <c r="S2210">
        <v>0</v>
      </c>
    </row>
    <row r="2211" spans="18:19" x14ac:dyDescent="0.25">
      <c r="R2211">
        <v>3455505.3393834811</v>
      </c>
      <c r="S2211">
        <v>0</v>
      </c>
    </row>
    <row r="2212" spans="18:19" x14ac:dyDescent="0.25">
      <c r="R2212">
        <v>3455531.0018843533</v>
      </c>
      <c r="S2212">
        <v>0</v>
      </c>
    </row>
    <row r="2213" spans="18:19" x14ac:dyDescent="0.25">
      <c r="R2213">
        <v>3455556.6643852256</v>
      </c>
      <c r="S2213">
        <v>0</v>
      </c>
    </row>
    <row r="2214" spans="18:19" x14ac:dyDescent="0.25">
      <c r="R2214">
        <v>3455582.3268860979</v>
      </c>
      <c r="S2214">
        <v>0</v>
      </c>
    </row>
    <row r="2215" spans="18:19" x14ac:dyDescent="0.25">
      <c r="R2215">
        <v>3455607.9893869706</v>
      </c>
      <c r="S2215">
        <v>0</v>
      </c>
    </row>
    <row r="2216" spans="18:19" x14ac:dyDescent="0.25">
      <c r="R2216">
        <v>3455633.6518878429</v>
      </c>
      <c r="S2216">
        <v>0</v>
      </c>
    </row>
    <row r="2217" spans="18:19" x14ac:dyDescent="0.25">
      <c r="R2217">
        <v>3455659.3143887152</v>
      </c>
      <c r="S2217">
        <v>0</v>
      </c>
    </row>
    <row r="2218" spans="18:19" x14ac:dyDescent="0.25">
      <c r="R2218">
        <v>3455684.9768895875</v>
      </c>
      <c r="S2218">
        <v>0</v>
      </c>
    </row>
    <row r="2219" spans="18:19" x14ac:dyDescent="0.25">
      <c r="R2219">
        <v>3455710.6393904602</v>
      </c>
      <c r="S2219">
        <v>0</v>
      </c>
    </row>
    <row r="2220" spans="18:19" x14ac:dyDescent="0.25">
      <c r="R2220">
        <v>3455736.3018913325</v>
      </c>
      <c r="S2220">
        <v>0</v>
      </c>
    </row>
    <row r="2221" spans="18:19" x14ac:dyDescent="0.25">
      <c r="R2221">
        <v>3455761.9643922048</v>
      </c>
      <c r="S2221">
        <v>0</v>
      </c>
    </row>
    <row r="2222" spans="18:19" x14ac:dyDescent="0.25">
      <c r="R2222">
        <v>3455787.626893077</v>
      </c>
      <c r="S2222">
        <v>0</v>
      </c>
    </row>
    <row r="2223" spans="18:19" x14ac:dyDescent="0.25">
      <c r="R2223">
        <v>3455813.2893939493</v>
      </c>
      <c r="S2223">
        <v>0</v>
      </c>
    </row>
    <row r="2224" spans="18:19" x14ac:dyDescent="0.25">
      <c r="R2224">
        <v>3455838.9518948221</v>
      </c>
      <c r="S2224">
        <v>0</v>
      </c>
    </row>
    <row r="2225" spans="18:19" x14ac:dyDescent="0.25">
      <c r="R2225">
        <v>3455864.6143956943</v>
      </c>
      <c r="S2225">
        <v>0</v>
      </c>
    </row>
    <row r="2226" spans="18:19" x14ac:dyDescent="0.25">
      <c r="R2226">
        <v>3455890.2768965666</v>
      </c>
      <c r="S2226">
        <v>0</v>
      </c>
    </row>
    <row r="2227" spans="18:19" x14ac:dyDescent="0.25">
      <c r="R2227">
        <v>3455915.9393974389</v>
      </c>
      <c r="S2227">
        <v>0</v>
      </c>
    </row>
    <row r="2228" spans="18:19" x14ac:dyDescent="0.25">
      <c r="R2228">
        <v>3455941.6018983116</v>
      </c>
      <c r="S2228">
        <v>0</v>
      </c>
    </row>
    <row r="2229" spans="18:19" x14ac:dyDescent="0.25">
      <c r="R2229">
        <v>3455967.2643991839</v>
      </c>
      <c r="S2229">
        <v>0</v>
      </c>
    </row>
    <row r="2230" spans="18:19" x14ac:dyDescent="0.25">
      <c r="R2230">
        <v>3455992.9269000562</v>
      </c>
      <c r="S2230">
        <v>0</v>
      </c>
    </row>
    <row r="2231" spans="18:19" x14ac:dyDescent="0.25">
      <c r="R2231">
        <v>3456018.5894009285</v>
      </c>
      <c r="S2231">
        <v>0</v>
      </c>
    </row>
    <row r="2232" spans="18:19" x14ac:dyDescent="0.25">
      <c r="R2232">
        <v>3456044.2519018012</v>
      </c>
      <c r="S2232">
        <v>0</v>
      </c>
    </row>
    <row r="2233" spans="18:19" x14ac:dyDescent="0.25">
      <c r="R2233">
        <v>3456069.9144026735</v>
      </c>
      <c r="S2233">
        <v>0</v>
      </c>
    </row>
    <row r="2234" spans="18:19" x14ac:dyDescent="0.25">
      <c r="R2234">
        <v>3456095.5769035458</v>
      </c>
      <c r="S2234">
        <v>0</v>
      </c>
    </row>
    <row r="2235" spans="18:19" x14ac:dyDescent="0.25">
      <c r="R2235">
        <v>3456121.239404418</v>
      </c>
      <c r="S2235">
        <v>0</v>
      </c>
    </row>
    <row r="2236" spans="18:19" x14ac:dyDescent="0.25">
      <c r="R2236">
        <v>3456146.9019052908</v>
      </c>
      <c r="S2236">
        <v>0</v>
      </c>
    </row>
    <row r="2237" spans="18:19" x14ac:dyDescent="0.25">
      <c r="R2237">
        <v>3456172.5644061631</v>
      </c>
      <c r="S2237">
        <v>0</v>
      </c>
    </row>
    <row r="2238" spans="18:19" x14ac:dyDescent="0.25">
      <c r="R2238">
        <v>3456198.2269070353</v>
      </c>
      <c r="S2238">
        <v>0</v>
      </c>
    </row>
    <row r="2239" spans="18:19" x14ac:dyDescent="0.25">
      <c r="R2239">
        <v>3456223.8894079076</v>
      </c>
      <c r="S2239">
        <v>0</v>
      </c>
    </row>
    <row r="2240" spans="18:19" x14ac:dyDescent="0.25">
      <c r="R2240">
        <v>3456249.5519087799</v>
      </c>
      <c r="S2240">
        <v>0</v>
      </c>
    </row>
    <row r="2241" spans="18:19" x14ac:dyDescent="0.25">
      <c r="R2241">
        <v>3456275.2144096526</v>
      </c>
      <c r="S2241">
        <v>0</v>
      </c>
    </row>
    <row r="2242" spans="18:19" x14ac:dyDescent="0.25">
      <c r="R2242">
        <v>3456300.8769105249</v>
      </c>
      <c r="S2242">
        <v>0</v>
      </c>
    </row>
    <row r="2243" spans="18:19" x14ac:dyDescent="0.25">
      <c r="R2243">
        <v>3456326.5394113972</v>
      </c>
      <c r="S2243">
        <v>0</v>
      </c>
    </row>
    <row r="2244" spans="18:19" x14ac:dyDescent="0.25">
      <c r="R2244">
        <v>3456352.2019122695</v>
      </c>
      <c r="S2244">
        <v>0</v>
      </c>
    </row>
    <row r="2245" spans="18:19" x14ac:dyDescent="0.25">
      <c r="R2245">
        <v>3456377.8644131422</v>
      </c>
      <c r="S2245">
        <v>0</v>
      </c>
    </row>
    <row r="2246" spans="18:19" x14ac:dyDescent="0.25">
      <c r="R2246">
        <v>3456403.5269140145</v>
      </c>
      <c r="S2246">
        <v>0</v>
      </c>
    </row>
    <row r="2247" spans="18:19" x14ac:dyDescent="0.25">
      <c r="R2247">
        <v>3456429.1894148868</v>
      </c>
      <c r="S2247">
        <v>0</v>
      </c>
    </row>
    <row r="2248" spans="18:19" x14ac:dyDescent="0.25">
      <c r="R2248">
        <v>3456454.851915759</v>
      </c>
      <c r="S2248">
        <v>0</v>
      </c>
    </row>
    <row r="2249" spans="18:19" x14ac:dyDescent="0.25">
      <c r="R2249">
        <v>3456480.5144166318</v>
      </c>
      <c r="S2249">
        <v>0</v>
      </c>
    </row>
    <row r="2250" spans="18:19" x14ac:dyDescent="0.25">
      <c r="R2250">
        <v>3456506.1769175041</v>
      </c>
      <c r="S2250">
        <v>0</v>
      </c>
    </row>
    <row r="2251" spans="18:19" x14ac:dyDescent="0.25">
      <c r="R2251">
        <v>3456531.8394183763</v>
      </c>
      <c r="S2251">
        <v>0</v>
      </c>
    </row>
    <row r="2252" spans="18:19" x14ac:dyDescent="0.25">
      <c r="R2252">
        <v>3456557.5019192486</v>
      </c>
      <c r="S2252">
        <v>0</v>
      </c>
    </row>
    <row r="2253" spans="18:19" x14ac:dyDescent="0.25">
      <c r="R2253">
        <v>3456583.1644201213</v>
      </c>
      <c r="S2253">
        <v>0</v>
      </c>
    </row>
    <row r="2254" spans="18:19" x14ac:dyDescent="0.25">
      <c r="R2254">
        <v>3456608.8269209936</v>
      </c>
      <c r="S2254">
        <v>0</v>
      </c>
    </row>
    <row r="2255" spans="18:19" x14ac:dyDescent="0.25">
      <c r="R2255">
        <v>3456634.4894218659</v>
      </c>
      <c r="S2255">
        <v>0</v>
      </c>
    </row>
    <row r="2256" spans="18:19" x14ac:dyDescent="0.25">
      <c r="R2256">
        <v>3456660.1519227382</v>
      </c>
      <c r="S2256">
        <v>0</v>
      </c>
    </row>
    <row r="2257" spans="18:19" x14ac:dyDescent="0.25">
      <c r="R2257">
        <v>3456685.8144236105</v>
      </c>
      <c r="S2257">
        <v>0</v>
      </c>
    </row>
    <row r="2258" spans="18:19" x14ac:dyDescent="0.25">
      <c r="R2258">
        <v>3456711.4769244832</v>
      </c>
      <c r="S2258">
        <v>0</v>
      </c>
    </row>
    <row r="2259" spans="18:19" x14ac:dyDescent="0.25">
      <c r="R2259">
        <v>3456737.1394253555</v>
      </c>
      <c r="S2259">
        <v>0</v>
      </c>
    </row>
    <row r="2260" spans="18:19" x14ac:dyDescent="0.25">
      <c r="R2260">
        <v>3456762.8019262278</v>
      </c>
      <c r="S2260">
        <v>0</v>
      </c>
    </row>
    <row r="2261" spans="18:19" x14ac:dyDescent="0.25">
      <c r="R2261">
        <v>3456788.4644271</v>
      </c>
      <c r="S2261">
        <v>0</v>
      </c>
    </row>
    <row r="2262" spans="18:19" x14ac:dyDescent="0.25">
      <c r="R2262">
        <v>3456814.1269279728</v>
      </c>
      <c r="S2262">
        <v>0</v>
      </c>
    </row>
    <row r="2263" spans="18:19" x14ac:dyDescent="0.25">
      <c r="R2263">
        <v>3456839.789428845</v>
      </c>
      <c r="S2263">
        <v>0</v>
      </c>
    </row>
    <row r="2264" spans="18:19" x14ac:dyDescent="0.25">
      <c r="R2264">
        <v>3456865.4519297173</v>
      </c>
      <c r="S2264">
        <v>0</v>
      </c>
    </row>
    <row r="2265" spans="18:19" x14ac:dyDescent="0.25">
      <c r="R2265">
        <v>3456891.1144305896</v>
      </c>
      <c r="S2265">
        <v>0</v>
      </c>
    </row>
    <row r="2266" spans="18:19" x14ac:dyDescent="0.25">
      <c r="R2266">
        <v>3456916.7769314623</v>
      </c>
      <c r="S2266">
        <v>0</v>
      </c>
    </row>
    <row r="2267" spans="18:19" x14ac:dyDescent="0.25">
      <c r="R2267">
        <v>3456942.4394323346</v>
      </c>
      <c r="S2267">
        <v>0</v>
      </c>
    </row>
    <row r="2268" spans="18:19" x14ac:dyDescent="0.25">
      <c r="R2268">
        <v>3456968.1019332069</v>
      </c>
      <c r="S2268">
        <v>0</v>
      </c>
    </row>
    <row r="2269" spans="18:19" x14ac:dyDescent="0.25">
      <c r="R2269">
        <v>3456993.7644340792</v>
      </c>
      <c r="S2269">
        <v>0</v>
      </c>
    </row>
    <row r="2270" spans="18:19" x14ac:dyDescent="0.25">
      <c r="R2270">
        <v>3457019.4269349515</v>
      </c>
      <c r="S2270">
        <v>0</v>
      </c>
    </row>
    <row r="2271" spans="18:19" x14ac:dyDescent="0.25">
      <c r="R2271">
        <v>3457045.0894358242</v>
      </c>
      <c r="S2271">
        <v>0</v>
      </c>
    </row>
    <row r="2272" spans="18:19" x14ac:dyDescent="0.25">
      <c r="R2272">
        <v>3457070.7519366965</v>
      </c>
      <c r="S2272">
        <v>0</v>
      </c>
    </row>
    <row r="2273" spans="18:19" x14ac:dyDescent="0.25">
      <c r="R2273">
        <v>3457096.4144375687</v>
      </c>
      <c r="S2273">
        <v>0</v>
      </c>
    </row>
    <row r="2274" spans="18:19" x14ac:dyDescent="0.25">
      <c r="R2274">
        <v>3457122.076938441</v>
      </c>
      <c r="S2274">
        <v>0</v>
      </c>
    </row>
    <row r="2275" spans="18:19" x14ac:dyDescent="0.25">
      <c r="R2275">
        <v>3457147.7394393138</v>
      </c>
      <c r="S2275">
        <v>0</v>
      </c>
    </row>
    <row r="2276" spans="18:19" x14ac:dyDescent="0.25">
      <c r="R2276">
        <v>3457173.401940186</v>
      </c>
      <c r="S2276">
        <v>0</v>
      </c>
    </row>
    <row r="2277" spans="18:19" x14ac:dyDescent="0.25">
      <c r="R2277">
        <v>3457199.0644410583</v>
      </c>
      <c r="S2277">
        <v>0</v>
      </c>
    </row>
    <row r="2278" spans="18:19" x14ac:dyDescent="0.25">
      <c r="R2278">
        <v>3457224.7269419306</v>
      </c>
      <c r="S2278">
        <v>0</v>
      </c>
    </row>
    <row r="2279" spans="18:19" x14ac:dyDescent="0.25">
      <c r="R2279">
        <v>3457250.3894428033</v>
      </c>
      <c r="S2279">
        <v>0</v>
      </c>
    </row>
    <row r="2280" spans="18:19" x14ac:dyDescent="0.25">
      <c r="R2280">
        <v>3457276.0519436756</v>
      </c>
      <c r="S2280">
        <v>0</v>
      </c>
    </row>
    <row r="2281" spans="18:19" x14ac:dyDescent="0.25">
      <c r="R2281">
        <v>3457301.7144445479</v>
      </c>
      <c r="S2281">
        <v>0</v>
      </c>
    </row>
    <row r="2282" spans="18:19" x14ac:dyDescent="0.25">
      <c r="R2282">
        <v>3457327.3769454202</v>
      </c>
      <c r="S2282">
        <v>0</v>
      </c>
    </row>
    <row r="2283" spans="18:19" x14ac:dyDescent="0.25">
      <c r="R2283">
        <v>3457353.0394462929</v>
      </c>
      <c r="S2283">
        <v>0</v>
      </c>
    </row>
    <row r="2284" spans="18:19" x14ac:dyDescent="0.25">
      <c r="R2284">
        <v>3457378.7019471652</v>
      </c>
      <c r="S2284">
        <v>0</v>
      </c>
    </row>
    <row r="2285" spans="18:19" x14ac:dyDescent="0.25">
      <c r="R2285">
        <v>3457404.3644480375</v>
      </c>
      <c r="S2285">
        <v>0</v>
      </c>
    </row>
    <row r="2286" spans="18:19" x14ac:dyDescent="0.25">
      <c r="R2286">
        <v>3457430.0269489097</v>
      </c>
      <c r="S2286">
        <v>0</v>
      </c>
    </row>
    <row r="2287" spans="18:19" x14ac:dyDescent="0.25">
      <c r="R2287">
        <v>3457455.689449782</v>
      </c>
      <c r="S2287">
        <v>0</v>
      </c>
    </row>
    <row r="2288" spans="18:19" x14ac:dyDescent="0.25">
      <c r="R2288">
        <v>3457481.3519506548</v>
      </c>
      <c r="S2288">
        <v>0</v>
      </c>
    </row>
    <row r="2289" spans="18:19" x14ac:dyDescent="0.25">
      <c r="R2289">
        <v>3457507.014451527</v>
      </c>
      <c r="S2289">
        <v>0</v>
      </c>
    </row>
    <row r="2290" spans="18:19" x14ac:dyDescent="0.25">
      <c r="R2290">
        <v>3457532.6769523993</v>
      </c>
      <c r="S2290">
        <v>0</v>
      </c>
    </row>
    <row r="2291" spans="18:19" x14ac:dyDescent="0.25">
      <c r="R2291">
        <v>3457558.3394532716</v>
      </c>
      <c r="S2291">
        <v>0</v>
      </c>
    </row>
    <row r="2292" spans="18:19" x14ac:dyDescent="0.25">
      <c r="R2292">
        <v>3457584.0019541443</v>
      </c>
      <c r="S2292">
        <v>0</v>
      </c>
    </row>
    <row r="2293" spans="18:19" x14ac:dyDescent="0.25">
      <c r="R2293">
        <v>3457609.6644550166</v>
      </c>
      <c r="S2293">
        <v>0</v>
      </c>
    </row>
    <row r="2294" spans="18:19" x14ac:dyDescent="0.25">
      <c r="R2294">
        <v>3457635.3269558889</v>
      </c>
      <c r="S2294">
        <v>0</v>
      </c>
    </row>
    <row r="2295" spans="18:19" x14ac:dyDescent="0.25">
      <c r="R2295">
        <v>3457660.9894567612</v>
      </c>
      <c r="S2295">
        <v>0</v>
      </c>
    </row>
    <row r="2296" spans="18:19" x14ac:dyDescent="0.25">
      <c r="R2296">
        <v>3457686.6519576339</v>
      </c>
      <c r="S2296">
        <v>0</v>
      </c>
    </row>
    <row r="2297" spans="18:19" x14ac:dyDescent="0.25">
      <c r="R2297">
        <v>3457712.3144585062</v>
      </c>
      <c r="S2297">
        <v>0</v>
      </c>
    </row>
    <row r="2298" spans="18:19" x14ac:dyDescent="0.25">
      <c r="R2298">
        <v>3457737.9769593785</v>
      </c>
      <c r="S2298">
        <v>0</v>
      </c>
    </row>
    <row r="2299" spans="18:19" x14ac:dyDescent="0.25">
      <c r="R2299">
        <v>3457763.6394602507</v>
      </c>
      <c r="S2299">
        <v>0</v>
      </c>
    </row>
    <row r="2300" spans="18:19" x14ac:dyDescent="0.25">
      <c r="R2300">
        <v>3457789.3019611235</v>
      </c>
      <c r="S2300">
        <v>0</v>
      </c>
    </row>
    <row r="2301" spans="18:19" x14ac:dyDescent="0.25">
      <c r="R2301">
        <v>3457814.9644619958</v>
      </c>
      <c r="S2301">
        <v>0</v>
      </c>
    </row>
    <row r="2302" spans="18:19" x14ac:dyDescent="0.25">
      <c r="R2302">
        <v>3457840.626962868</v>
      </c>
      <c r="S2302">
        <v>0</v>
      </c>
    </row>
    <row r="2303" spans="18:19" x14ac:dyDescent="0.25">
      <c r="R2303">
        <v>3457866.2894637403</v>
      </c>
      <c r="S2303">
        <v>0</v>
      </c>
    </row>
    <row r="2304" spans="18:19" x14ac:dyDescent="0.25">
      <c r="R2304">
        <v>3457891.9519646126</v>
      </c>
      <c r="S2304">
        <v>0</v>
      </c>
    </row>
    <row r="2305" spans="18:19" x14ac:dyDescent="0.25">
      <c r="R2305">
        <v>3457917.6144654853</v>
      </c>
      <c r="S2305">
        <v>0</v>
      </c>
    </row>
    <row r="2306" spans="18:19" x14ac:dyDescent="0.25">
      <c r="R2306">
        <v>3457943.2769663576</v>
      </c>
      <c r="S2306">
        <v>0</v>
      </c>
    </row>
    <row r="2307" spans="18:19" x14ac:dyDescent="0.25">
      <c r="R2307">
        <v>3457968.9394672299</v>
      </c>
      <c r="S2307">
        <v>0</v>
      </c>
    </row>
    <row r="2308" spans="18:19" x14ac:dyDescent="0.25">
      <c r="R2308">
        <v>3457994.6019681022</v>
      </c>
      <c r="S2308">
        <v>0</v>
      </c>
    </row>
    <row r="2309" spans="18:19" x14ac:dyDescent="0.25">
      <c r="R2309">
        <v>3458020.2644689749</v>
      </c>
      <c r="S2309">
        <v>0</v>
      </c>
    </row>
    <row r="2310" spans="18:19" x14ac:dyDescent="0.25">
      <c r="R2310">
        <v>3458045.9269698472</v>
      </c>
      <c r="S2310">
        <v>0</v>
      </c>
    </row>
    <row r="2311" spans="18:19" x14ac:dyDescent="0.25">
      <c r="R2311">
        <v>3458071.5894707195</v>
      </c>
      <c r="S2311">
        <v>0</v>
      </c>
    </row>
    <row r="2312" spans="18:19" x14ac:dyDescent="0.25">
      <c r="R2312">
        <v>3458097.2519715917</v>
      </c>
      <c r="S2312">
        <v>0</v>
      </c>
    </row>
    <row r="2313" spans="18:19" x14ac:dyDescent="0.25">
      <c r="R2313">
        <v>3458122.9144724645</v>
      </c>
      <c r="S2313">
        <v>0</v>
      </c>
    </row>
    <row r="2314" spans="18:19" x14ac:dyDescent="0.25">
      <c r="R2314">
        <v>3458148.5769733367</v>
      </c>
      <c r="S2314">
        <v>0</v>
      </c>
    </row>
    <row r="2315" spans="18:19" x14ac:dyDescent="0.25">
      <c r="R2315">
        <v>3458174.239474209</v>
      </c>
      <c r="S2315">
        <v>0</v>
      </c>
    </row>
    <row r="2316" spans="18:19" x14ac:dyDescent="0.25">
      <c r="R2316">
        <v>3458199.9019750813</v>
      </c>
      <c r="S2316">
        <v>0</v>
      </c>
    </row>
    <row r="2317" spans="18:19" x14ac:dyDescent="0.25">
      <c r="R2317">
        <v>3458225.564475954</v>
      </c>
      <c r="S2317">
        <v>0</v>
      </c>
    </row>
    <row r="2318" spans="18:19" x14ac:dyDescent="0.25">
      <c r="R2318">
        <v>3458251.2269768263</v>
      </c>
      <c r="S2318">
        <v>0</v>
      </c>
    </row>
    <row r="2319" spans="18:19" x14ac:dyDescent="0.25">
      <c r="R2319">
        <v>3458276.8894776986</v>
      </c>
      <c r="S2319">
        <v>0</v>
      </c>
    </row>
    <row r="2320" spans="18:19" x14ac:dyDescent="0.25">
      <c r="R2320">
        <v>3458302.5519785709</v>
      </c>
      <c r="S2320">
        <v>0</v>
      </c>
    </row>
    <row r="2321" spans="18:19" x14ac:dyDescent="0.25">
      <c r="R2321">
        <v>3458328.2144794432</v>
      </c>
      <c r="S2321">
        <v>0</v>
      </c>
    </row>
    <row r="2322" spans="18:19" x14ac:dyDescent="0.25">
      <c r="R2322">
        <v>3458353.8769803159</v>
      </c>
      <c r="S2322">
        <v>0</v>
      </c>
    </row>
    <row r="2323" spans="18:19" x14ac:dyDescent="0.25">
      <c r="R2323">
        <v>3458379.5394811882</v>
      </c>
      <c r="S2323">
        <v>0</v>
      </c>
    </row>
    <row r="2324" spans="18:19" x14ac:dyDescent="0.25">
      <c r="R2324">
        <v>3458405.2019820604</v>
      </c>
      <c r="S2324">
        <v>0</v>
      </c>
    </row>
    <row r="2325" spans="18:19" x14ac:dyDescent="0.25">
      <c r="R2325">
        <v>3458430.8644829327</v>
      </c>
      <c r="S2325">
        <v>0</v>
      </c>
    </row>
    <row r="2326" spans="18:19" x14ac:dyDescent="0.25">
      <c r="R2326">
        <v>3458456.5269838055</v>
      </c>
      <c r="S2326">
        <v>0</v>
      </c>
    </row>
    <row r="2327" spans="18:19" x14ac:dyDescent="0.25">
      <c r="R2327">
        <v>3458482.1894846777</v>
      </c>
      <c r="S2327">
        <v>0</v>
      </c>
    </row>
    <row r="2328" spans="18:19" x14ac:dyDescent="0.25">
      <c r="R2328">
        <v>3458507.85198555</v>
      </c>
      <c r="S2328">
        <v>0</v>
      </c>
    </row>
    <row r="2329" spans="18:19" x14ac:dyDescent="0.25">
      <c r="R2329">
        <v>3458533.5144864223</v>
      </c>
      <c r="S2329">
        <v>0</v>
      </c>
    </row>
    <row r="2330" spans="18:19" x14ac:dyDescent="0.25">
      <c r="R2330">
        <v>3458559.176987295</v>
      </c>
      <c r="S2330">
        <v>0</v>
      </c>
    </row>
    <row r="2331" spans="18:19" x14ac:dyDescent="0.25">
      <c r="R2331">
        <v>3458584.8394881673</v>
      </c>
      <c r="S2331">
        <v>0</v>
      </c>
    </row>
    <row r="2332" spans="18:19" x14ac:dyDescent="0.25">
      <c r="R2332">
        <v>3458610.5019890396</v>
      </c>
      <c r="S2332">
        <v>0</v>
      </c>
    </row>
    <row r="2333" spans="18:19" x14ac:dyDescent="0.25">
      <c r="R2333">
        <v>3458636.1644899119</v>
      </c>
      <c r="S2333">
        <v>0</v>
      </c>
    </row>
    <row r="2334" spans="18:19" x14ac:dyDescent="0.25">
      <c r="R2334">
        <v>3458661.8269907841</v>
      </c>
      <c r="S2334">
        <v>0</v>
      </c>
    </row>
    <row r="2335" spans="18:19" x14ac:dyDescent="0.25">
      <c r="R2335">
        <v>3458687.4894916569</v>
      </c>
      <c r="S2335">
        <v>0</v>
      </c>
    </row>
    <row r="2336" spans="18:19" x14ac:dyDescent="0.25">
      <c r="R2336">
        <v>3458713.1519925292</v>
      </c>
      <c r="S2336">
        <v>0</v>
      </c>
    </row>
    <row r="2337" spans="18:19" x14ac:dyDescent="0.25">
      <c r="R2337">
        <v>3458738.8144934014</v>
      </c>
      <c r="S2337">
        <v>0</v>
      </c>
    </row>
    <row r="2338" spans="18:19" x14ac:dyDescent="0.25">
      <c r="R2338">
        <v>3458764.4769942737</v>
      </c>
      <c r="S2338">
        <v>0</v>
      </c>
    </row>
    <row r="2339" spans="18:19" x14ac:dyDescent="0.25">
      <c r="R2339">
        <v>3458790.1394951465</v>
      </c>
      <c r="S2339">
        <v>0</v>
      </c>
    </row>
    <row r="2340" spans="18:19" x14ac:dyDescent="0.25">
      <c r="R2340">
        <v>3458815.8019960187</v>
      </c>
      <c r="S2340">
        <v>0</v>
      </c>
    </row>
    <row r="2341" spans="18:19" x14ac:dyDescent="0.25">
      <c r="R2341">
        <v>3458841.464496891</v>
      </c>
      <c r="S2341">
        <v>0</v>
      </c>
    </row>
    <row r="2342" spans="18:19" x14ac:dyDescent="0.25">
      <c r="R2342">
        <v>3458867.1269977633</v>
      </c>
      <c r="S2342">
        <v>0</v>
      </c>
    </row>
    <row r="2343" spans="18:19" x14ac:dyDescent="0.25">
      <c r="R2343">
        <v>3458892.789498636</v>
      </c>
      <c r="S2343">
        <v>0</v>
      </c>
    </row>
    <row r="2344" spans="18:19" x14ac:dyDescent="0.25">
      <c r="R2344">
        <v>3458918.4519995083</v>
      </c>
      <c r="S2344">
        <v>0</v>
      </c>
    </row>
    <row r="2345" spans="18:19" x14ac:dyDescent="0.25">
      <c r="R2345">
        <v>3458944.1145003806</v>
      </c>
      <c r="S2345">
        <v>0</v>
      </c>
    </row>
    <row r="2346" spans="18:19" x14ac:dyDescent="0.25">
      <c r="R2346">
        <v>3458969.7770012529</v>
      </c>
      <c r="S2346">
        <v>0</v>
      </c>
    </row>
    <row r="2347" spans="18:19" x14ac:dyDescent="0.25">
      <c r="R2347">
        <v>3458995.4395021256</v>
      </c>
      <c r="S2347">
        <v>0</v>
      </c>
    </row>
    <row r="2348" spans="18:19" x14ac:dyDescent="0.25">
      <c r="R2348">
        <v>3459021.1020029979</v>
      </c>
      <c r="S2348">
        <v>0</v>
      </c>
    </row>
    <row r="2349" spans="18:19" x14ac:dyDescent="0.25">
      <c r="R2349">
        <v>3459046.7645038702</v>
      </c>
      <c r="S2349">
        <v>0</v>
      </c>
    </row>
    <row r="2350" spans="18:19" x14ac:dyDescent="0.25">
      <c r="R2350">
        <v>3459072.4270047424</v>
      </c>
      <c r="S2350">
        <v>0</v>
      </c>
    </row>
    <row r="2351" spans="18:19" x14ac:dyDescent="0.25">
      <c r="R2351">
        <v>3459098.0895056147</v>
      </c>
      <c r="S2351">
        <v>0</v>
      </c>
    </row>
    <row r="2352" spans="18:19" x14ac:dyDescent="0.25">
      <c r="R2352">
        <v>3459123.7520064875</v>
      </c>
      <c r="S2352">
        <v>0</v>
      </c>
    </row>
    <row r="2353" spans="18:19" x14ac:dyDescent="0.25">
      <c r="R2353">
        <v>3459149.4145073597</v>
      </c>
      <c r="S2353">
        <v>0</v>
      </c>
    </row>
    <row r="2354" spans="18:19" x14ac:dyDescent="0.25">
      <c r="R2354">
        <v>3459175.077008232</v>
      </c>
      <c r="S2354">
        <v>0</v>
      </c>
    </row>
    <row r="2355" spans="18:19" x14ac:dyDescent="0.25">
      <c r="R2355">
        <v>3459200.7395091043</v>
      </c>
      <c r="S2355">
        <v>0</v>
      </c>
    </row>
    <row r="2356" spans="18:19" x14ac:dyDescent="0.25">
      <c r="R2356">
        <v>3459226.402009977</v>
      </c>
      <c r="S2356">
        <v>0</v>
      </c>
    </row>
    <row r="2357" spans="18:19" x14ac:dyDescent="0.25">
      <c r="R2357">
        <v>3459252.0645108493</v>
      </c>
      <c r="S2357">
        <v>0</v>
      </c>
    </row>
    <row r="2358" spans="18:19" x14ac:dyDescent="0.25">
      <c r="R2358">
        <v>3459277.7270117216</v>
      </c>
      <c r="S2358">
        <v>0</v>
      </c>
    </row>
    <row r="2359" spans="18:19" x14ac:dyDescent="0.25">
      <c r="R2359">
        <v>3459303.3895125939</v>
      </c>
      <c r="S2359">
        <v>0</v>
      </c>
    </row>
    <row r="2360" spans="18:19" x14ac:dyDescent="0.25">
      <c r="R2360">
        <v>3459329.0520134666</v>
      </c>
      <c r="S2360">
        <v>0</v>
      </c>
    </row>
    <row r="2361" spans="18:19" x14ac:dyDescent="0.25">
      <c r="R2361">
        <v>3459354.7145143389</v>
      </c>
      <c r="S2361">
        <v>0</v>
      </c>
    </row>
    <row r="2362" spans="18:19" x14ac:dyDescent="0.25">
      <c r="R2362">
        <v>3459380.3770152112</v>
      </c>
      <c r="S2362">
        <v>0</v>
      </c>
    </row>
    <row r="2363" spans="18:19" x14ac:dyDescent="0.25">
      <c r="R2363">
        <v>3459406.0395160834</v>
      </c>
      <c r="S2363">
        <v>0</v>
      </c>
    </row>
    <row r="2364" spans="18:19" x14ac:dyDescent="0.25">
      <c r="R2364">
        <v>3459431.7020169562</v>
      </c>
      <c r="S2364">
        <v>0</v>
      </c>
    </row>
    <row r="2365" spans="18:19" x14ac:dyDescent="0.25">
      <c r="R2365">
        <v>3459457.3645178284</v>
      </c>
      <c r="S2365">
        <v>0</v>
      </c>
    </row>
    <row r="2366" spans="18:19" x14ac:dyDescent="0.25">
      <c r="R2366">
        <v>3459483.0270187007</v>
      </c>
      <c r="S2366">
        <v>0</v>
      </c>
    </row>
    <row r="2367" spans="18:19" x14ac:dyDescent="0.25">
      <c r="R2367">
        <v>3459508.689519573</v>
      </c>
      <c r="S2367">
        <v>0</v>
      </c>
    </row>
    <row r="2368" spans="18:19" x14ac:dyDescent="0.25">
      <c r="R2368">
        <v>3459534.3520204453</v>
      </c>
      <c r="S2368">
        <v>0</v>
      </c>
    </row>
    <row r="2369" spans="18:19" x14ac:dyDescent="0.25">
      <c r="R2369">
        <v>3459560.014521318</v>
      </c>
      <c r="S2369">
        <v>0</v>
      </c>
    </row>
    <row r="2370" spans="18:19" x14ac:dyDescent="0.25">
      <c r="R2370">
        <v>3459585.6770221903</v>
      </c>
      <c r="S2370">
        <v>0</v>
      </c>
    </row>
    <row r="2371" spans="18:19" x14ac:dyDescent="0.25">
      <c r="R2371">
        <v>3459611.3395230626</v>
      </c>
      <c r="S2371">
        <v>0</v>
      </c>
    </row>
    <row r="2372" spans="18:19" x14ac:dyDescent="0.25">
      <c r="R2372">
        <v>3459637.0020239349</v>
      </c>
      <c r="S2372">
        <v>0</v>
      </c>
    </row>
    <row r="2373" spans="18:19" x14ac:dyDescent="0.25">
      <c r="R2373">
        <v>3459662.6645248076</v>
      </c>
      <c r="S2373">
        <v>0</v>
      </c>
    </row>
    <row r="2374" spans="18:19" x14ac:dyDescent="0.25">
      <c r="R2374">
        <v>3459688.3270256799</v>
      </c>
      <c r="S2374">
        <v>0</v>
      </c>
    </row>
    <row r="2375" spans="18:19" x14ac:dyDescent="0.25">
      <c r="R2375">
        <v>3459713.9895265521</v>
      </c>
      <c r="S2375">
        <v>0</v>
      </c>
    </row>
    <row r="2376" spans="18:19" x14ac:dyDescent="0.25">
      <c r="R2376">
        <v>3459739.6520274244</v>
      </c>
      <c r="S2376">
        <v>0</v>
      </c>
    </row>
    <row r="2377" spans="18:19" x14ac:dyDescent="0.25">
      <c r="R2377">
        <v>3459765.3145282972</v>
      </c>
      <c r="S2377">
        <v>0</v>
      </c>
    </row>
    <row r="2378" spans="18:19" x14ac:dyDescent="0.25">
      <c r="R2378">
        <v>3459790.9770291694</v>
      </c>
      <c r="S2378">
        <v>0</v>
      </c>
    </row>
    <row r="2379" spans="18:19" x14ac:dyDescent="0.25">
      <c r="R2379">
        <v>3459816.6395300417</v>
      </c>
      <c r="S2379">
        <v>0</v>
      </c>
    </row>
    <row r="2380" spans="18:19" x14ac:dyDescent="0.25">
      <c r="R2380">
        <v>3459842.302030914</v>
      </c>
      <c r="S2380">
        <v>0</v>
      </c>
    </row>
    <row r="2381" spans="18:19" x14ac:dyDescent="0.25">
      <c r="R2381">
        <v>3459867.9645317867</v>
      </c>
      <c r="S2381">
        <v>0</v>
      </c>
    </row>
    <row r="2382" spans="18:19" x14ac:dyDescent="0.25">
      <c r="R2382">
        <v>3459893.627032659</v>
      </c>
      <c r="S2382">
        <v>0</v>
      </c>
    </row>
    <row r="2383" spans="18:19" x14ac:dyDescent="0.25">
      <c r="R2383">
        <v>3459919.2895335313</v>
      </c>
      <c r="S2383">
        <v>0</v>
      </c>
    </row>
    <row r="2384" spans="18:19" x14ac:dyDescent="0.25">
      <c r="R2384">
        <v>3459944.9520344036</v>
      </c>
      <c r="S2384">
        <v>0</v>
      </c>
    </row>
    <row r="2385" spans="18:19" x14ac:dyDescent="0.25">
      <c r="R2385">
        <v>3459970.6145352758</v>
      </c>
      <c r="S2385">
        <v>0</v>
      </c>
    </row>
    <row r="2386" spans="18:19" x14ac:dyDescent="0.25">
      <c r="R2386">
        <v>3459996.2770361486</v>
      </c>
      <c r="S2386">
        <v>0</v>
      </c>
    </row>
    <row r="2387" spans="18:19" x14ac:dyDescent="0.25">
      <c r="R2387">
        <v>3460021.9395370209</v>
      </c>
      <c r="S2387">
        <v>0</v>
      </c>
    </row>
    <row r="2388" spans="18:19" x14ac:dyDescent="0.25">
      <c r="R2388">
        <v>3460047.6020378931</v>
      </c>
      <c r="S2388">
        <v>0</v>
      </c>
    </row>
    <row r="2389" spans="18:19" x14ac:dyDescent="0.25">
      <c r="R2389">
        <v>3460073.2645387654</v>
      </c>
      <c r="S2389">
        <v>0</v>
      </c>
    </row>
    <row r="2390" spans="18:19" x14ac:dyDescent="0.25">
      <c r="R2390">
        <v>3460098.9270396382</v>
      </c>
      <c r="S2390">
        <v>0</v>
      </c>
    </row>
    <row r="2391" spans="18:19" x14ac:dyDescent="0.25">
      <c r="R2391">
        <v>3460124.5895405104</v>
      </c>
      <c r="S2391">
        <v>0</v>
      </c>
    </row>
    <row r="2392" spans="18:19" x14ac:dyDescent="0.25">
      <c r="R2392">
        <v>3460150.2520413827</v>
      </c>
      <c r="S2392">
        <v>0</v>
      </c>
    </row>
    <row r="2393" spans="18:19" x14ac:dyDescent="0.25">
      <c r="R2393">
        <v>3460175.914542255</v>
      </c>
      <c r="S2393">
        <v>0</v>
      </c>
    </row>
    <row r="2394" spans="18:19" x14ac:dyDescent="0.25">
      <c r="R2394">
        <v>3460201.5770431277</v>
      </c>
      <c r="S2394">
        <v>0</v>
      </c>
    </row>
    <row r="2395" spans="18:19" x14ac:dyDescent="0.25">
      <c r="R2395">
        <v>3460227.239544</v>
      </c>
      <c r="S2395">
        <v>0</v>
      </c>
    </row>
    <row r="2396" spans="18:19" x14ac:dyDescent="0.25">
      <c r="R2396">
        <v>3460252.9020448723</v>
      </c>
      <c r="S2396">
        <v>0</v>
      </c>
    </row>
    <row r="2397" spans="18:19" x14ac:dyDescent="0.25">
      <c r="R2397">
        <v>3460278.5645457446</v>
      </c>
      <c r="S2397">
        <v>0</v>
      </c>
    </row>
    <row r="2398" spans="18:19" x14ac:dyDescent="0.25">
      <c r="R2398">
        <v>3460304.2270466168</v>
      </c>
      <c r="S2398">
        <v>0</v>
      </c>
    </row>
    <row r="2399" spans="18:19" x14ac:dyDescent="0.25">
      <c r="R2399">
        <v>3460329.8895474896</v>
      </c>
      <c r="S2399">
        <v>0</v>
      </c>
    </row>
    <row r="2400" spans="18:19" x14ac:dyDescent="0.25">
      <c r="R2400">
        <v>3460355.5520483619</v>
      </c>
      <c r="S2400">
        <v>0</v>
      </c>
    </row>
    <row r="2401" spans="18:19" x14ac:dyDescent="0.25">
      <c r="R2401">
        <v>3460381.2145492341</v>
      </c>
      <c r="S2401">
        <v>0</v>
      </c>
    </row>
    <row r="2402" spans="18:19" x14ac:dyDescent="0.25">
      <c r="R2402">
        <v>3460406.8770501064</v>
      </c>
      <c r="S2402">
        <v>0</v>
      </c>
    </row>
    <row r="2403" spans="18:19" x14ac:dyDescent="0.25">
      <c r="R2403">
        <v>3460432.5395509792</v>
      </c>
      <c r="S2403">
        <v>0</v>
      </c>
    </row>
    <row r="2404" spans="18:19" x14ac:dyDescent="0.25">
      <c r="R2404">
        <v>3460458.2020518514</v>
      </c>
      <c r="S2404">
        <v>0</v>
      </c>
    </row>
    <row r="2405" spans="18:19" x14ac:dyDescent="0.25">
      <c r="R2405">
        <v>3460483.8645527237</v>
      </c>
      <c r="S2405">
        <v>0</v>
      </c>
    </row>
    <row r="2406" spans="18:19" x14ac:dyDescent="0.25">
      <c r="R2406">
        <v>3460509.527053596</v>
      </c>
      <c r="S2406">
        <v>0</v>
      </c>
    </row>
    <row r="2407" spans="18:19" x14ac:dyDescent="0.25">
      <c r="R2407">
        <v>3460535.1895544687</v>
      </c>
      <c r="S2407">
        <v>0</v>
      </c>
    </row>
    <row r="2408" spans="18:19" x14ac:dyDescent="0.25">
      <c r="R2408">
        <v>3460560.852055341</v>
      </c>
      <c r="S2408">
        <v>0</v>
      </c>
    </row>
    <row r="2409" spans="18:19" x14ac:dyDescent="0.25">
      <c r="R2409">
        <v>3460586.5145562133</v>
      </c>
      <c r="S2409">
        <v>0</v>
      </c>
    </row>
    <row r="2410" spans="18:19" x14ac:dyDescent="0.25">
      <c r="R2410">
        <v>3460612.1770570856</v>
      </c>
      <c r="S2410">
        <v>0</v>
      </c>
    </row>
    <row r="2411" spans="18:19" x14ac:dyDescent="0.25">
      <c r="R2411">
        <v>3460637.8395579583</v>
      </c>
      <c r="S2411">
        <v>0</v>
      </c>
    </row>
    <row r="2412" spans="18:19" x14ac:dyDescent="0.25">
      <c r="R2412">
        <v>3460663.5020588306</v>
      </c>
      <c r="S2412">
        <v>0</v>
      </c>
    </row>
    <row r="2413" spans="18:19" x14ac:dyDescent="0.25">
      <c r="R2413">
        <v>3460689.1645597029</v>
      </c>
      <c r="S2413">
        <v>0</v>
      </c>
    </row>
    <row r="2414" spans="18:19" x14ac:dyDescent="0.25">
      <c r="R2414">
        <v>3460714.8270605751</v>
      </c>
      <c r="S2414">
        <v>0</v>
      </c>
    </row>
    <row r="2415" spans="18:19" x14ac:dyDescent="0.25">
      <c r="R2415">
        <v>3460740.4895614474</v>
      </c>
      <c r="S2415">
        <v>0</v>
      </c>
    </row>
    <row r="2416" spans="18:19" x14ac:dyDescent="0.25">
      <c r="R2416">
        <v>3460766.1520623202</v>
      </c>
      <c r="S2416">
        <v>0</v>
      </c>
    </row>
    <row r="2417" spans="18:19" x14ac:dyDescent="0.25">
      <c r="R2417">
        <v>3460791.8145631924</v>
      </c>
      <c r="S2417">
        <v>0</v>
      </c>
    </row>
    <row r="2418" spans="18:19" x14ac:dyDescent="0.25">
      <c r="R2418">
        <v>3460817.4770640647</v>
      </c>
      <c r="S2418">
        <v>0</v>
      </c>
    </row>
    <row r="2419" spans="18:19" x14ac:dyDescent="0.25">
      <c r="R2419">
        <v>3460843.139564937</v>
      </c>
      <c r="S2419">
        <v>0</v>
      </c>
    </row>
    <row r="2420" spans="18:19" x14ac:dyDescent="0.25">
      <c r="R2420">
        <v>3460868.8020658097</v>
      </c>
      <c r="S2420">
        <v>0</v>
      </c>
    </row>
    <row r="2421" spans="18:19" x14ac:dyDescent="0.25">
      <c r="R2421">
        <v>3460894.464566682</v>
      </c>
      <c r="S2421">
        <v>0</v>
      </c>
    </row>
    <row r="2422" spans="18:19" x14ac:dyDescent="0.25">
      <c r="R2422">
        <v>3460920.1270675543</v>
      </c>
      <c r="S2422">
        <v>0</v>
      </c>
    </row>
    <row r="2423" spans="18:19" x14ac:dyDescent="0.25">
      <c r="R2423">
        <v>3460945.7895684266</v>
      </c>
      <c r="S2423">
        <v>0</v>
      </c>
    </row>
    <row r="2424" spans="18:19" x14ac:dyDescent="0.25">
      <c r="R2424">
        <v>3460971.4520692993</v>
      </c>
      <c r="S2424">
        <v>0</v>
      </c>
    </row>
    <row r="2425" spans="18:19" x14ac:dyDescent="0.25">
      <c r="R2425">
        <v>3460997.1145701716</v>
      </c>
      <c r="S2425">
        <v>0</v>
      </c>
    </row>
    <row r="2426" spans="18:19" x14ac:dyDescent="0.25">
      <c r="R2426">
        <v>3461022.7770710438</v>
      </c>
      <c r="S2426">
        <v>0</v>
      </c>
    </row>
    <row r="2427" spans="18:19" x14ac:dyDescent="0.25">
      <c r="R2427">
        <v>3461048.4395719161</v>
      </c>
      <c r="S2427">
        <v>0</v>
      </c>
    </row>
    <row r="2428" spans="18:19" x14ac:dyDescent="0.25">
      <c r="R2428">
        <v>3461074.1020727889</v>
      </c>
      <c r="S2428">
        <v>0</v>
      </c>
    </row>
    <row r="2429" spans="18:19" x14ac:dyDescent="0.25">
      <c r="R2429">
        <v>3461099.7645736611</v>
      </c>
      <c r="S2429">
        <v>0</v>
      </c>
    </row>
    <row r="2430" spans="18:19" x14ac:dyDescent="0.25">
      <c r="R2430">
        <v>3461125.4270745334</v>
      </c>
      <c r="S2430">
        <v>0</v>
      </c>
    </row>
    <row r="2431" spans="18:19" x14ac:dyDescent="0.25">
      <c r="R2431">
        <v>3461151.0895754057</v>
      </c>
      <c r="S2431">
        <v>0</v>
      </c>
    </row>
    <row r="2432" spans="18:19" x14ac:dyDescent="0.25">
      <c r="R2432">
        <v>3461176.752076278</v>
      </c>
      <c r="S2432">
        <v>0</v>
      </c>
    </row>
    <row r="2433" spans="18:19" x14ac:dyDescent="0.25">
      <c r="R2433">
        <v>3461202.4145771507</v>
      </c>
      <c r="S2433">
        <v>0</v>
      </c>
    </row>
    <row r="2434" spans="18:19" x14ac:dyDescent="0.25">
      <c r="R2434">
        <v>3461228.077078023</v>
      </c>
      <c r="S2434">
        <v>0</v>
      </c>
    </row>
    <row r="2435" spans="18:19" x14ac:dyDescent="0.25">
      <c r="R2435">
        <v>3461253.7395788953</v>
      </c>
      <c r="S2435">
        <v>0</v>
      </c>
    </row>
    <row r="2436" spans="18:19" x14ac:dyDescent="0.25">
      <c r="R2436">
        <v>3461279.4020797675</v>
      </c>
      <c r="S2436">
        <v>0</v>
      </c>
    </row>
    <row r="2437" spans="18:19" x14ac:dyDescent="0.25">
      <c r="R2437">
        <v>3461305.0645806403</v>
      </c>
      <c r="S2437">
        <v>0</v>
      </c>
    </row>
    <row r="2438" spans="18:19" x14ac:dyDescent="0.25">
      <c r="R2438">
        <v>3461330.7270815126</v>
      </c>
      <c r="S2438">
        <v>0</v>
      </c>
    </row>
    <row r="2439" spans="18:19" x14ac:dyDescent="0.25">
      <c r="R2439">
        <v>3461356.3895823848</v>
      </c>
      <c r="S2439">
        <v>0</v>
      </c>
    </row>
    <row r="2440" spans="18:19" x14ac:dyDescent="0.25">
      <c r="R2440">
        <v>3461382.0520832571</v>
      </c>
      <c r="S2440">
        <v>0</v>
      </c>
    </row>
    <row r="2441" spans="18:19" x14ac:dyDescent="0.25">
      <c r="R2441">
        <v>3461407.7145841299</v>
      </c>
      <c r="S2441">
        <v>0</v>
      </c>
    </row>
    <row r="2442" spans="18:19" x14ac:dyDescent="0.25">
      <c r="R2442">
        <v>3461433.3770850021</v>
      </c>
      <c r="S2442">
        <v>0</v>
      </c>
    </row>
    <row r="2443" spans="18:19" x14ac:dyDescent="0.25">
      <c r="R2443">
        <v>3461459.0395858744</v>
      </c>
      <c r="S2443">
        <v>0</v>
      </c>
    </row>
    <row r="2444" spans="18:19" x14ac:dyDescent="0.25">
      <c r="R2444">
        <v>3461484.7020867467</v>
      </c>
      <c r="S2444">
        <v>0</v>
      </c>
    </row>
    <row r="2445" spans="18:19" x14ac:dyDescent="0.25">
      <c r="R2445">
        <v>3461510.3645876194</v>
      </c>
      <c r="S2445">
        <v>0</v>
      </c>
    </row>
    <row r="2446" spans="18:19" x14ac:dyDescent="0.25">
      <c r="R2446">
        <v>3461536.0270884917</v>
      </c>
      <c r="S2446">
        <v>0</v>
      </c>
    </row>
    <row r="2447" spans="18:19" x14ac:dyDescent="0.25">
      <c r="R2447">
        <v>3461561.689589364</v>
      </c>
      <c r="S2447">
        <v>0</v>
      </c>
    </row>
    <row r="2448" spans="18:19" x14ac:dyDescent="0.25">
      <c r="R2448">
        <v>3461587.3520902363</v>
      </c>
      <c r="S2448">
        <v>0</v>
      </c>
    </row>
    <row r="2449" spans="18:19" x14ac:dyDescent="0.25">
      <c r="R2449">
        <v>3461613.0145911085</v>
      </c>
      <c r="S2449">
        <v>0</v>
      </c>
    </row>
    <row r="2450" spans="18:19" x14ac:dyDescent="0.25">
      <c r="R2450">
        <v>3461638.6770919813</v>
      </c>
      <c r="S2450">
        <v>0</v>
      </c>
    </row>
    <row r="2451" spans="18:19" x14ac:dyDescent="0.25">
      <c r="R2451">
        <v>3461664.3395928536</v>
      </c>
      <c r="S2451">
        <v>0</v>
      </c>
    </row>
    <row r="2452" spans="18:19" x14ac:dyDescent="0.25">
      <c r="R2452">
        <v>3461690.0020937258</v>
      </c>
      <c r="S2452">
        <v>0</v>
      </c>
    </row>
    <row r="2453" spans="18:19" x14ac:dyDescent="0.25">
      <c r="R2453">
        <v>3461715.6645945981</v>
      </c>
      <c r="S2453">
        <v>0</v>
      </c>
    </row>
    <row r="2454" spans="18:19" x14ac:dyDescent="0.25">
      <c r="R2454">
        <v>3461741.3270954709</v>
      </c>
      <c r="S2454">
        <v>0</v>
      </c>
    </row>
    <row r="2455" spans="18:19" x14ac:dyDescent="0.25">
      <c r="R2455">
        <v>3461766.9895963431</v>
      </c>
      <c r="S2455">
        <v>0</v>
      </c>
    </row>
    <row r="2456" spans="18:19" x14ac:dyDescent="0.25">
      <c r="R2456">
        <v>3461792.6520972154</v>
      </c>
      <c r="S2456">
        <v>0</v>
      </c>
    </row>
    <row r="2457" spans="18:19" x14ac:dyDescent="0.25">
      <c r="R2457">
        <v>3461818.3145980877</v>
      </c>
      <c r="S2457">
        <v>0</v>
      </c>
    </row>
    <row r="2458" spans="18:19" x14ac:dyDescent="0.25">
      <c r="R2458">
        <v>3461843.9770989604</v>
      </c>
      <c r="S2458">
        <v>0</v>
      </c>
    </row>
    <row r="2459" spans="18:19" x14ac:dyDescent="0.25">
      <c r="R2459">
        <v>3461869.6395998327</v>
      </c>
      <c r="S2459">
        <v>0</v>
      </c>
    </row>
    <row r="2460" spans="18:19" x14ac:dyDescent="0.25">
      <c r="R2460">
        <v>3461895.302100705</v>
      </c>
      <c r="S2460">
        <v>0</v>
      </c>
    </row>
    <row r="2461" spans="18:19" x14ac:dyDescent="0.25">
      <c r="R2461">
        <v>3461920.9646015773</v>
      </c>
      <c r="S2461">
        <v>0</v>
      </c>
    </row>
    <row r="2462" spans="18:19" x14ac:dyDescent="0.25">
      <c r="R2462">
        <v>3461946.6271024495</v>
      </c>
      <c r="S2462">
        <v>0</v>
      </c>
    </row>
    <row r="2463" spans="18:19" x14ac:dyDescent="0.25">
      <c r="R2463">
        <v>3461972.2896033223</v>
      </c>
      <c r="S2463">
        <v>0</v>
      </c>
    </row>
    <row r="2464" spans="18:19" x14ac:dyDescent="0.25">
      <c r="R2464">
        <v>3461997.9521041946</v>
      </c>
      <c r="S2464">
        <v>0</v>
      </c>
    </row>
    <row r="2465" spans="18:19" x14ac:dyDescent="0.25">
      <c r="R2465">
        <v>3462023.6146050668</v>
      </c>
      <c r="S2465">
        <v>0</v>
      </c>
    </row>
    <row r="2466" spans="18:19" x14ac:dyDescent="0.25">
      <c r="R2466">
        <v>3462049.2771059391</v>
      </c>
      <c r="S2466">
        <v>0</v>
      </c>
    </row>
    <row r="2467" spans="18:19" x14ac:dyDescent="0.25">
      <c r="R2467">
        <v>3462074.9396068119</v>
      </c>
      <c r="S2467">
        <v>0</v>
      </c>
    </row>
    <row r="2468" spans="18:19" x14ac:dyDescent="0.25">
      <c r="R2468">
        <v>3462100.6021076841</v>
      </c>
      <c r="S2468">
        <v>0</v>
      </c>
    </row>
    <row r="2469" spans="18:19" x14ac:dyDescent="0.25">
      <c r="R2469">
        <v>3462126.2646085564</v>
      </c>
      <c r="S2469">
        <v>0</v>
      </c>
    </row>
    <row r="2470" spans="18:19" x14ac:dyDescent="0.25">
      <c r="R2470">
        <v>3462151.9271094287</v>
      </c>
      <c r="S2470">
        <v>0</v>
      </c>
    </row>
    <row r="2471" spans="18:19" x14ac:dyDescent="0.25">
      <c r="R2471">
        <v>3462177.5896103014</v>
      </c>
      <c r="S2471">
        <v>0</v>
      </c>
    </row>
    <row r="2472" spans="18:19" x14ac:dyDescent="0.25">
      <c r="R2472">
        <v>3462203.2521111737</v>
      </c>
      <c r="S2472">
        <v>0</v>
      </c>
    </row>
    <row r="2473" spans="18:19" x14ac:dyDescent="0.25">
      <c r="R2473">
        <v>3462228.914612046</v>
      </c>
      <c r="S2473">
        <v>0</v>
      </c>
    </row>
    <row r="2474" spans="18:19" x14ac:dyDescent="0.25">
      <c r="R2474">
        <v>3462254.5771129183</v>
      </c>
      <c r="S2474">
        <v>0</v>
      </c>
    </row>
    <row r="2475" spans="18:19" x14ac:dyDescent="0.25">
      <c r="R2475">
        <v>3462280.239613791</v>
      </c>
      <c r="S2475">
        <v>0</v>
      </c>
    </row>
    <row r="2476" spans="18:19" x14ac:dyDescent="0.25">
      <c r="R2476">
        <v>3462305.9021146633</v>
      </c>
      <c r="S2476">
        <v>0</v>
      </c>
    </row>
    <row r="2477" spans="18:19" x14ac:dyDescent="0.25">
      <c r="R2477">
        <v>3462331.5646155355</v>
      </c>
      <c r="S2477">
        <v>0</v>
      </c>
    </row>
    <row r="2478" spans="18:19" x14ac:dyDescent="0.25">
      <c r="R2478">
        <v>3462357.2271164078</v>
      </c>
      <c r="S2478">
        <v>0</v>
      </c>
    </row>
    <row r="2479" spans="18:19" x14ac:dyDescent="0.25">
      <c r="R2479">
        <v>3462382.8896172801</v>
      </c>
      <c r="S2479">
        <v>0</v>
      </c>
    </row>
    <row r="2480" spans="18:19" x14ac:dyDescent="0.25">
      <c r="R2480">
        <v>3462408.5521181528</v>
      </c>
      <c r="S2480">
        <v>0</v>
      </c>
    </row>
    <row r="2481" spans="18:19" x14ac:dyDescent="0.25">
      <c r="R2481">
        <v>3462434.2146190251</v>
      </c>
      <c r="S2481">
        <v>0</v>
      </c>
    </row>
    <row r="2482" spans="18:19" x14ac:dyDescent="0.25">
      <c r="R2482">
        <v>3462459.8771198974</v>
      </c>
      <c r="S2482">
        <v>0</v>
      </c>
    </row>
    <row r="2483" spans="18:19" x14ac:dyDescent="0.25">
      <c r="R2483">
        <v>3462485.5396207697</v>
      </c>
      <c r="S2483">
        <v>0</v>
      </c>
    </row>
    <row r="2484" spans="18:19" x14ac:dyDescent="0.25">
      <c r="R2484">
        <v>3462511.2021216424</v>
      </c>
      <c r="S2484">
        <v>0</v>
      </c>
    </row>
    <row r="2485" spans="18:19" x14ac:dyDescent="0.25">
      <c r="R2485">
        <v>3462536.8646225147</v>
      </c>
      <c r="S2485">
        <v>0</v>
      </c>
    </row>
    <row r="2486" spans="18:19" x14ac:dyDescent="0.25">
      <c r="R2486">
        <v>3462562.527123387</v>
      </c>
      <c r="S2486">
        <v>0</v>
      </c>
    </row>
    <row r="2487" spans="18:19" x14ac:dyDescent="0.25">
      <c r="R2487">
        <v>3462588.1896242592</v>
      </c>
      <c r="S2487">
        <v>0</v>
      </c>
    </row>
    <row r="2488" spans="18:19" x14ac:dyDescent="0.25">
      <c r="R2488">
        <v>3462613.852125132</v>
      </c>
      <c r="S2488">
        <v>0</v>
      </c>
    </row>
    <row r="2489" spans="18:19" x14ac:dyDescent="0.25">
      <c r="R2489">
        <v>3462639.5146260043</v>
      </c>
      <c r="S2489">
        <v>0</v>
      </c>
    </row>
    <row r="2490" spans="18:19" x14ac:dyDescent="0.25">
      <c r="R2490">
        <v>3462665.1771268765</v>
      </c>
      <c r="S2490">
        <v>0</v>
      </c>
    </row>
    <row r="2491" spans="18:19" x14ac:dyDescent="0.25">
      <c r="R2491">
        <v>3462690.8396277488</v>
      </c>
      <c r="S2491">
        <v>0</v>
      </c>
    </row>
    <row r="2492" spans="18:19" x14ac:dyDescent="0.25">
      <c r="R2492">
        <v>3462716.5021286216</v>
      </c>
      <c r="S2492">
        <v>0</v>
      </c>
    </row>
    <row r="2493" spans="18:19" x14ac:dyDescent="0.25">
      <c r="R2493">
        <v>3462742.1646294938</v>
      </c>
      <c r="S2493">
        <v>0</v>
      </c>
    </row>
    <row r="2494" spans="18:19" x14ac:dyDescent="0.25">
      <c r="R2494">
        <v>3462767.8271303661</v>
      </c>
      <c r="S2494">
        <v>0</v>
      </c>
    </row>
    <row r="2495" spans="18:19" x14ac:dyDescent="0.25">
      <c r="R2495">
        <v>3462793.4896312384</v>
      </c>
      <c r="S2495">
        <v>0</v>
      </c>
    </row>
    <row r="2496" spans="18:19" x14ac:dyDescent="0.25">
      <c r="R2496">
        <v>3462819.1521321107</v>
      </c>
      <c r="S2496">
        <v>0</v>
      </c>
    </row>
    <row r="2497" spans="18:19" x14ac:dyDescent="0.25">
      <c r="R2497">
        <v>3462844.8146329834</v>
      </c>
      <c r="S2497">
        <v>0</v>
      </c>
    </row>
    <row r="2498" spans="18:19" x14ac:dyDescent="0.25">
      <c r="R2498">
        <v>3462870.4771338557</v>
      </c>
      <c r="S2498">
        <v>0</v>
      </c>
    </row>
    <row r="2499" spans="18:19" x14ac:dyDescent="0.25">
      <c r="R2499">
        <v>3462896.139634728</v>
      </c>
      <c r="S2499">
        <v>0</v>
      </c>
    </row>
    <row r="2500" spans="18:19" x14ac:dyDescent="0.25">
      <c r="R2500">
        <v>3462921.8021356002</v>
      </c>
      <c r="S2500">
        <v>0</v>
      </c>
    </row>
    <row r="2501" spans="18:19" x14ac:dyDescent="0.25">
      <c r="R2501">
        <v>3462947.464636473</v>
      </c>
      <c r="S2501">
        <v>0</v>
      </c>
    </row>
    <row r="2502" spans="18:19" x14ac:dyDescent="0.25">
      <c r="R2502">
        <v>3462973.1271373453</v>
      </c>
      <c r="S2502">
        <v>0</v>
      </c>
    </row>
    <row r="2503" spans="18:19" x14ac:dyDescent="0.25">
      <c r="R2503">
        <v>3462998.7896382175</v>
      </c>
      <c r="S2503">
        <v>0</v>
      </c>
    </row>
    <row r="2504" spans="18:19" x14ac:dyDescent="0.25">
      <c r="R2504">
        <v>3463024.4521390898</v>
      </c>
      <c r="S2504">
        <v>0</v>
      </c>
    </row>
    <row r="2505" spans="18:19" x14ac:dyDescent="0.25">
      <c r="R2505">
        <v>3463050.1146399626</v>
      </c>
      <c r="S2505">
        <v>0</v>
      </c>
    </row>
    <row r="2506" spans="18:19" x14ac:dyDescent="0.25">
      <c r="R2506">
        <v>3463075.7771408348</v>
      </c>
      <c r="S2506">
        <v>0</v>
      </c>
    </row>
    <row r="2507" spans="18:19" x14ac:dyDescent="0.25">
      <c r="R2507">
        <v>3463101.4396417071</v>
      </c>
      <c r="S2507">
        <v>0</v>
      </c>
    </row>
    <row r="2508" spans="18:19" x14ac:dyDescent="0.25">
      <c r="R2508">
        <v>3463127.1021425794</v>
      </c>
      <c r="S2508">
        <v>0</v>
      </c>
    </row>
    <row r="2509" spans="18:19" x14ac:dyDescent="0.25">
      <c r="R2509">
        <v>3463152.7646434521</v>
      </c>
      <c r="S2509">
        <v>0</v>
      </c>
    </row>
    <row r="2510" spans="18:19" x14ac:dyDescent="0.25">
      <c r="R2510">
        <v>3463178.4271443244</v>
      </c>
      <c r="S2510">
        <v>0</v>
      </c>
    </row>
    <row r="2511" spans="18:19" x14ac:dyDescent="0.25">
      <c r="R2511">
        <v>3463204.0896451967</v>
      </c>
      <c r="S2511">
        <v>0</v>
      </c>
    </row>
    <row r="2512" spans="18:19" x14ac:dyDescent="0.25">
      <c r="R2512">
        <v>3463229.752146069</v>
      </c>
      <c r="S2512">
        <v>0</v>
      </c>
    </row>
    <row r="2513" spans="18:19" x14ac:dyDescent="0.25">
      <c r="R2513">
        <v>3463255.4146469412</v>
      </c>
      <c r="S2513">
        <v>0</v>
      </c>
    </row>
    <row r="2514" spans="18:19" x14ac:dyDescent="0.25">
      <c r="R2514">
        <v>3463281.077147814</v>
      </c>
      <c r="S2514">
        <v>0</v>
      </c>
    </row>
    <row r="2515" spans="18:19" x14ac:dyDescent="0.25">
      <c r="R2515">
        <v>3463306.7396486863</v>
      </c>
      <c r="S2515">
        <v>0</v>
      </c>
    </row>
    <row r="2516" spans="18:19" x14ac:dyDescent="0.25">
      <c r="R2516">
        <v>3463332.4021495585</v>
      </c>
      <c r="S2516">
        <v>0</v>
      </c>
    </row>
    <row r="2517" spans="18:19" x14ac:dyDescent="0.25">
      <c r="R2517">
        <v>3463358.0646504308</v>
      </c>
      <c r="S2517">
        <v>0</v>
      </c>
    </row>
    <row r="2518" spans="18:19" x14ac:dyDescent="0.25">
      <c r="R2518">
        <v>3463383.7271513036</v>
      </c>
      <c r="S2518">
        <v>0</v>
      </c>
    </row>
    <row r="2519" spans="18:19" x14ac:dyDescent="0.25">
      <c r="R2519">
        <v>3463409.3896521758</v>
      </c>
      <c r="S2519">
        <v>0</v>
      </c>
    </row>
    <row r="2520" spans="18:19" x14ac:dyDescent="0.25">
      <c r="R2520">
        <v>3463435.0521530481</v>
      </c>
      <c r="S2520">
        <v>0</v>
      </c>
    </row>
    <row r="2521" spans="18:19" x14ac:dyDescent="0.25">
      <c r="R2521">
        <v>3463460.7146539204</v>
      </c>
      <c r="S2521">
        <v>0</v>
      </c>
    </row>
    <row r="2522" spans="18:19" x14ac:dyDescent="0.25">
      <c r="R2522">
        <v>3463486.3771547931</v>
      </c>
      <c r="S2522">
        <v>0</v>
      </c>
    </row>
    <row r="2523" spans="18:19" x14ac:dyDescent="0.25">
      <c r="R2523">
        <v>3463512.0396556654</v>
      </c>
      <c r="S2523">
        <v>0</v>
      </c>
    </row>
    <row r="2524" spans="18:19" x14ac:dyDescent="0.25">
      <c r="R2524">
        <v>3463537.7021565377</v>
      </c>
      <c r="S2524">
        <v>0</v>
      </c>
    </row>
    <row r="2525" spans="18:19" x14ac:dyDescent="0.25">
      <c r="R2525">
        <v>3463563.36465741</v>
      </c>
      <c r="S2525">
        <v>0</v>
      </c>
    </row>
    <row r="2526" spans="18:19" x14ac:dyDescent="0.25">
      <c r="R2526">
        <v>3463589.0271582822</v>
      </c>
      <c r="S2526">
        <v>0</v>
      </c>
    </row>
    <row r="2527" spans="18:19" x14ac:dyDescent="0.25">
      <c r="R2527">
        <v>3463614.689659155</v>
      </c>
      <c r="S2527">
        <v>0</v>
      </c>
    </row>
    <row r="2528" spans="18:19" x14ac:dyDescent="0.25">
      <c r="R2528">
        <v>3463640.3521600273</v>
      </c>
      <c r="S2528">
        <v>0</v>
      </c>
    </row>
    <row r="2529" spans="18:19" x14ac:dyDescent="0.25">
      <c r="R2529">
        <v>3463666.0146608995</v>
      </c>
      <c r="S2529">
        <v>0</v>
      </c>
    </row>
    <row r="2530" spans="18:19" x14ac:dyDescent="0.25">
      <c r="R2530">
        <v>3463691.6771617718</v>
      </c>
      <c r="S2530">
        <v>0</v>
      </c>
    </row>
    <row r="2531" spans="18:19" x14ac:dyDescent="0.25">
      <c r="R2531">
        <v>3463717.3396626445</v>
      </c>
      <c r="S2531">
        <v>0</v>
      </c>
    </row>
    <row r="2532" spans="18:19" x14ac:dyDescent="0.25">
      <c r="R2532">
        <v>3463743.0021635168</v>
      </c>
      <c r="S2532">
        <v>0</v>
      </c>
    </row>
    <row r="2533" spans="18:19" x14ac:dyDescent="0.25">
      <c r="R2533">
        <v>3463768.6646643891</v>
      </c>
      <c r="S2533">
        <v>0</v>
      </c>
    </row>
    <row r="2534" spans="18:19" x14ac:dyDescent="0.25">
      <c r="R2534">
        <v>3463794.3271652614</v>
      </c>
      <c r="S2534">
        <v>0</v>
      </c>
    </row>
    <row r="2535" spans="18:19" x14ac:dyDescent="0.25">
      <c r="R2535">
        <v>3463819.9896661341</v>
      </c>
      <c r="S2535">
        <v>0</v>
      </c>
    </row>
    <row r="2536" spans="18:19" x14ac:dyDescent="0.25">
      <c r="R2536">
        <v>3463845.6521670064</v>
      </c>
      <c r="S2536">
        <v>0</v>
      </c>
    </row>
    <row r="2537" spans="18:19" x14ac:dyDescent="0.25">
      <c r="R2537">
        <v>3463871.3146678787</v>
      </c>
      <c r="S2537">
        <v>0</v>
      </c>
    </row>
    <row r="2538" spans="18:19" x14ac:dyDescent="0.25">
      <c r="R2538">
        <v>3463896.9771687509</v>
      </c>
      <c r="S2538">
        <v>0</v>
      </c>
    </row>
    <row r="2539" spans="18:19" x14ac:dyDescent="0.25">
      <c r="R2539">
        <v>3463922.6396696237</v>
      </c>
      <c r="S2539">
        <v>0</v>
      </c>
    </row>
    <row r="2540" spans="18:19" x14ac:dyDescent="0.25">
      <c r="R2540">
        <v>3463948.302170496</v>
      </c>
      <c r="S2540">
        <v>0</v>
      </c>
    </row>
    <row r="2541" spans="18:19" x14ac:dyDescent="0.25">
      <c r="R2541">
        <v>3463973.9646713682</v>
      </c>
      <c r="S2541">
        <v>0</v>
      </c>
    </row>
    <row r="2542" spans="18:19" x14ac:dyDescent="0.25">
      <c r="R2542">
        <v>3463999.6271722405</v>
      </c>
      <c r="S2542">
        <v>0</v>
      </c>
    </row>
    <row r="2543" spans="18:19" x14ac:dyDescent="0.25">
      <c r="R2543">
        <v>3464025.2896731128</v>
      </c>
      <c r="S2543">
        <v>0</v>
      </c>
    </row>
    <row r="2544" spans="18:19" x14ac:dyDescent="0.25">
      <c r="R2544">
        <v>3464050.9521739855</v>
      </c>
      <c r="S2544">
        <v>0</v>
      </c>
    </row>
    <row r="2545" spans="18:19" x14ac:dyDescent="0.25">
      <c r="R2545">
        <v>3464076.6146748578</v>
      </c>
      <c r="S2545">
        <v>0</v>
      </c>
    </row>
    <row r="2546" spans="18:19" x14ac:dyDescent="0.25">
      <c r="R2546">
        <v>3464102.2771757301</v>
      </c>
      <c r="S2546">
        <v>0</v>
      </c>
    </row>
    <row r="2547" spans="18:19" x14ac:dyDescent="0.25">
      <c r="R2547">
        <v>3464127.9396766024</v>
      </c>
      <c r="S2547">
        <v>0</v>
      </c>
    </row>
    <row r="2548" spans="18:19" x14ac:dyDescent="0.25">
      <c r="R2548">
        <v>3464153.6021774751</v>
      </c>
      <c r="S2548">
        <v>0</v>
      </c>
    </row>
    <row r="2549" spans="18:19" x14ac:dyDescent="0.25">
      <c r="R2549">
        <v>3464179.2646783474</v>
      </c>
      <c r="S2549">
        <v>0</v>
      </c>
    </row>
    <row r="2550" spans="18:19" x14ac:dyDescent="0.25">
      <c r="R2550">
        <v>3464204.9271792197</v>
      </c>
      <c r="S2550">
        <v>0</v>
      </c>
    </row>
    <row r="2551" spans="18:19" x14ac:dyDescent="0.25">
      <c r="R2551">
        <v>3464230.5896800919</v>
      </c>
      <c r="S2551">
        <v>0</v>
      </c>
    </row>
    <row r="2552" spans="18:19" x14ac:dyDescent="0.25">
      <c r="R2552">
        <v>3464256.2521809647</v>
      </c>
      <c r="S2552">
        <v>0</v>
      </c>
    </row>
    <row r="2553" spans="18:19" x14ac:dyDescent="0.25">
      <c r="R2553">
        <v>3464281.914681837</v>
      </c>
      <c r="S2553">
        <v>0</v>
      </c>
    </row>
    <row r="2554" spans="18:19" x14ac:dyDescent="0.25">
      <c r="R2554">
        <v>3464307.5771827092</v>
      </c>
      <c r="S2554">
        <v>0</v>
      </c>
    </row>
    <row r="2555" spans="18:19" x14ac:dyDescent="0.25">
      <c r="R2555">
        <v>3464333.2396835815</v>
      </c>
      <c r="S2555">
        <v>0</v>
      </c>
    </row>
    <row r="2556" spans="18:19" x14ac:dyDescent="0.25">
      <c r="R2556">
        <v>3464358.9021844543</v>
      </c>
      <c r="S2556">
        <v>0</v>
      </c>
    </row>
    <row r="2557" spans="18:19" x14ac:dyDescent="0.25">
      <c r="R2557">
        <v>3464384.5646853265</v>
      </c>
      <c r="S2557">
        <v>0</v>
      </c>
    </row>
    <row r="2558" spans="18:19" x14ac:dyDescent="0.25">
      <c r="R2558">
        <v>3464410.2271861988</v>
      </c>
      <c r="S2558">
        <v>0</v>
      </c>
    </row>
    <row r="2559" spans="18:19" x14ac:dyDescent="0.25">
      <c r="R2559">
        <v>3464435.8896870711</v>
      </c>
      <c r="S2559">
        <v>0</v>
      </c>
    </row>
    <row r="2560" spans="18:19" x14ac:dyDescent="0.25">
      <c r="R2560">
        <v>3464461.5521879434</v>
      </c>
      <c r="S2560">
        <v>0</v>
      </c>
    </row>
    <row r="2561" spans="18:19" x14ac:dyDescent="0.25">
      <c r="R2561">
        <v>3464487.2146888161</v>
      </c>
      <c r="S2561">
        <v>0</v>
      </c>
    </row>
    <row r="2562" spans="18:19" x14ac:dyDescent="0.25">
      <c r="R2562">
        <v>3464512.8771896884</v>
      </c>
      <c r="S2562">
        <v>0</v>
      </c>
    </row>
    <row r="2563" spans="18:19" x14ac:dyDescent="0.25">
      <c r="R2563">
        <v>3464538.5396905607</v>
      </c>
      <c r="S2563">
        <v>0</v>
      </c>
    </row>
    <row r="2564" spans="18:19" x14ac:dyDescent="0.25">
      <c r="R2564">
        <v>3464564.2021914329</v>
      </c>
      <c r="S2564">
        <v>0</v>
      </c>
    </row>
    <row r="2565" spans="18:19" x14ac:dyDescent="0.25">
      <c r="R2565">
        <v>3464589.8646923057</v>
      </c>
      <c r="S2565">
        <v>0</v>
      </c>
    </row>
    <row r="2566" spans="18:19" x14ac:dyDescent="0.25">
      <c r="R2566">
        <v>3464615.527193178</v>
      </c>
      <c r="S2566">
        <v>0</v>
      </c>
    </row>
    <row r="2567" spans="18:19" x14ac:dyDescent="0.25">
      <c r="R2567">
        <v>3464641.1896940502</v>
      </c>
      <c r="S2567">
        <v>0</v>
      </c>
    </row>
    <row r="2568" spans="18:19" x14ac:dyDescent="0.25">
      <c r="R2568">
        <v>3464666.8521949225</v>
      </c>
      <c r="S2568">
        <v>0</v>
      </c>
    </row>
    <row r="2569" spans="18:19" x14ac:dyDescent="0.25">
      <c r="R2569">
        <v>3464692.5146957953</v>
      </c>
      <c r="S2569">
        <v>0</v>
      </c>
    </row>
    <row r="2570" spans="18:19" x14ac:dyDescent="0.25">
      <c r="R2570">
        <v>3464718.1771966675</v>
      </c>
      <c r="S2570">
        <v>0</v>
      </c>
    </row>
    <row r="2571" spans="18:19" x14ac:dyDescent="0.25">
      <c r="R2571">
        <v>3464743.8396975398</v>
      </c>
      <c r="S2571">
        <v>0</v>
      </c>
    </row>
    <row r="2572" spans="18:19" x14ac:dyDescent="0.25">
      <c r="R2572">
        <v>3464769.5021984121</v>
      </c>
      <c r="S2572">
        <v>0</v>
      </c>
    </row>
    <row r="2573" spans="18:19" x14ac:dyDescent="0.25">
      <c r="R2573">
        <v>3464795.1646992848</v>
      </c>
      <c r="S2573">
        <v>0</v>
      </c>
    </row>
    <row r="2574" spans="18:19" x14ac:dyDescent="0.25">
      <c r="R2574">
        <v>3464820.8272001571</v>
      </c>
      <c r="S2574">
        <v>0</v>
      </c>
    </row>
    <row r="2575" spans="18:19" x14ac:dyDescent="0.25">
      <c r="R2575">
        <v>3464846.4897010294</v>
      </c>
      <c r="S2575">
        <v>0</v>
      </c>
    </row>
    <row r="2576" spans="18:19" x14ac:dyDescent="0.25">
      <c r="R2576">
        <v>3464872.1522019017</v>
      </c>
      <c r="S2576">
        <v>0</v>
      </c>
    </row>
    <row r="2577" spans="18:19" x14ac:dyDescent="0.25">
      <c r="R2577">
        <v>3464897.8147027739</v>
      </c>
      <c r="S2577">
        <v>0</v>
      </c>
    </row>
    <row r="2578" spans="18:19" x14ac:dyDescent="0.25">
      <c r="R2578">
        <v>3464923.4772036467</v>
      </c>
      <c r="S2578">
        <v>0</v>
      </c>
    </row>
    <row r="2579" spans="18:19" x14ac:dyDescent="0.25">
      <c r="R2579">
        <v>3464949.139704519</v>
      </c>
      <c r="S2579">
        <v>0</v>
      </c>
    </row>
    <row r="2580" spans="18:19" x14ac:dyDescent="0.25">
      <c r="R2580">
        <v>3464974.8022053912</v>
      </c>
      <c r="S2580">
        <v>0</v>
      </c>
    </row>
    <row r="2581" spans="18:19" x14ac:dyDescent="0.25">
      <c r="R2581">
        <v>3465000.4647062635</v>
      </c>
      <c r="S2581">
        <v>0</v>
      </c>
    </row>
    <row r="2582" spans="18:19" x14ac:dyDescent="0.25">
      <c r="R2582">
        <v>3465026.1272071362</v>
      </c>
      <c r="S2582">
        <v>0</v>
      </c>
    </row>
    <row r="2583" spans="18:19" x14ac:dyDescent="0.25">
      <c r="R2583">
        <v>3465051.7897080085</v>
      </c>
      <c r="S2583">
        <v>0</v>
      </c>
    </row>
    <row r="2584" spans="18:19" x14ac:dyDescent="0.25">
      <c r="R2584">
        <v>3465077.4522088808</v>
      </c>
      <c r="S2584">
        <v>0</v>
      </c>
    </row>
    <row r="2585" spans="18:19" x14ac:dyDescent="0.25">
      <c r="R2585">
        <v>3465103.1147097531</v>
      </c>
      <c r="S2585">
        <v>0</v>
      </c>
    </row>
    <row r="2586" spans="18:19" x14ac:dyDescent="0.25">
      <c r="R2586">
        <v>3465128.7772106258</v>
      </c>
      <c r="S2586">
        <v>0</v>
      </c>
    </row>
    <row r="2587" spans="18:19" x14ac:dyDescent="0.25">
      <c r="R2587">
        <v>3465154.4397114981</v>
      </c>
      <c r="S2587">
        <v>0</v>
      </c>
    </row>
    <row r="2588" spans="18:19" x14ac:dyDescent="0.25">
      <c r="R2588">
        <v>3465180.1022123704</v>
      </c>
      <c r="S2588">
        <v>0</v>
      </c>
    </row>
    <row r="2589" spans="18:19" x14ac:dyDescent="0.25">
      <c r="R2589">
        <v>3465205.7647132427</v>
      </c>
      <c r="S2589">
        <v>0</v>
      </c>
    </row>
    <row r="2590" spans="18:19" x14ac:dyDescent="0.25">
      <c r="R2590">
        <v>3465231.4272141149</v>
      </c>
      <c r="S2590">
        <v>0</v>
      </c>
    </row>
    <row r="2591" spans="18:19" x14ac:dyDescent="0.25">
      <c r="R2591">
        <v>3465257.0897149877</v>
      </c>
      <c r="S2591">
        <v>0</v>
      </c>
    </row>
    <row r="2592" spans="18:19" x14ac:dyDescent="0.25">
      <c r="R2592">
        <v>3465282.7522158599</v>
      </c>
      <c r="S2592">
        <v>0</v>
      </c>
    </row>
    <row r="2593" spans="18:19" x14ac:dyDescent="0.25">
      <c r="R2593">
        <v>3465308.4147167322</v>
      </c>
      <c r="S2593">
        <v>0</v>
      </c>
    </row>
    <row r="2594" spans="18:19" x14ac:dyDescent="0.25">
      <c r="R2594">
        <v>3465334.0772176045</v>
      </c>
      <c r="S2594">
        <v>0</v>
      </c>
    </row>
    <row r="2595" spans="18:19" x14ac:dyDescent="0.25">
      <c r="R2595">
        <v>3465359.7397184772</v>
      </c>
      <c r="S2595">
        <v>0</v>
      </c>
    </row>
    <row r="2596" spans="18:19" x14ac:dyDescent="0.25">
      <c r="R2596">
        <v>3465385.4022193495</v>
      </c>
      <c r="S2596">
        <v>0</v>
      </c>
    </row>
    <row r="2597" spans="18:19" x14ac:dyDescent="0.25">
      <c r="R2597">
        <v>3465411.0647202218</v>
      </c>
      <c r="S2597">
        <v>0</v>
      </c>
    </row>
    <row r="2598" spans="18:19" x14ac:dyDescent="0.25">
      <c r="R2598">
        <v>3465436.7272210941</v>
      </c>
      <c r="S2598">
        <v>0</v>
      </c>
    </row>
    <row r="2599" spans="18:19" x14ac:dyDescent="0.25">
      <c r="R2599">
        <v>3465462.3897219668</v>
      </c>
      <c r="S2599">
        <v>0</v>
      </c>
    </row>
    <row r="2600" spans="18:19" x14ac:dyDescent="0.25">
      <c r="R2600">
        <v>3465488.0522228391</v>
      </c>
      <c r="S2600">
        <v>0</v>
      </c>
    </row>
    <row r="2601" spans="18:19" x14ac:dyDescent="0.25">
      <c r="R2601">
        <v>3465513.7147237114</v>
      </c>
      <c r="S2601">
        <v>0</v>
      </c>
    </row>
    <row r="2602" spans="18:19" x14ac:dyDescent="0.25">
      <c r="R2602">
        <v>3465539.3772245836</v>
      </c>
      <c r="S2602">
        <v>0</v>
      </c>
    </row>
    <row r="2603" spans="18:19" x14ac:dyDescent="0.25">
      <c r="R2603">
        <v>3465565.0397254564</v>
      </c>
      <c r="S2603">
        <v>0</v>
      </c>
    </row>
    <row r="2604" spans="18:19" x14ac:dyDescent="0.25">
      <c r="R2604">
        <v>3465590.7022263287</v>
      </c>
      <c r="S2604">
        <v>0</v>
      </c>
    </row>
    <row r="2605" spans="18:19" x14ac:dyDescent="0.25">
      <c r="R2605">
        <v>3465616.3647272009</v>
      </c>
      <c r="S2605">
        <v>0</v>
      </c>
    </row>
    <row r="2606" spans="18:19" x14ac:dyDescent="0.25">
      <c r="R2606">
        <v>3465642.0272280732</v>
      </c>
      <c r="S2606">
        <v>0</v>
      </c>
    </row>
    <row r="2607" spans="18:19" x14ac:dyDescent="0.25">
      <c r="R2607">
        <v>3465667.6897289455</v>
      </c>
      <c r="S2607">
        <v>0</v>
      </c>
    </row>
    <row r="2608" spans="18:19" x14ac:dyDescent="0.25">
      <c r="R2608">
        <v>3465693.3522298182</v>
      </c>
      <c r="S2608">
        <v>0</v>
      </c>
    </row>
    <row r="2609" spans="18:19" x14ac:dyDescent="0.25">
      <c r="R2609">
        <v>3465719.0147306905</v>
      </c>
      <c r="S2609">
        <v>0</v>
      </c>
    </row>
    <row r="2610" spans="18:19" x14ac:dyDescent="0.25">
      <c r="R2610">
        <v>3465744.6772315628</v>
      </c>
      <c r="S2610">
        <v>0</v>
      </c>
    </row>
    <row r="2611" spans="18:19" x14ac:dyDescent="0.25">
      <c r="R2611">
        <v>3465770.3397324351</v>
      </c>
      <c r="S2611">
        <v>0</v>
      </c>
    </row>
    <row r="2612" spans="18:19" x14ac:dyDescent="0.25">
      <c r="R2612">
        <v>3465796.0022333078</v>
      </c>
      <c r="S2612">
        <v>0</v>
      </c>
    </row>
    <row r="2613" spans="18:19" x14ac:dyDescent="0.25">
      <c r="R2613">
        <v>3465821.6647341801</v>
      </c>
      <c r="S2613">
        <v>0</v>
      </c>
    </row>
    <row r="2614" spans="18:19" x14ac:dyDescent="0.25">
      <c r="R2614">
        <v>3465847.3272350524</v>
      </c>
      <c r="S2614">
        <v>0</v>
      </c>
    </row>
    <row r="2615" spans="18:19" x14ac:dyDescent="0.25">
      <c r="R2615">
        <v>3465872.9897359246</v>
      </c>
      <c r="S2615">
        <v>0</v>
      </c>
    </row>
    <row r="2616" spans="18:19" x14ac:dyDescent="0.25">
      <c r="R2616">
        <v>3465898.6522367974</v>
      </c>
      <c r="S2616">
        <v>0</v>
      </c>
    </row>
    <row r="2617" spans="18:19" x14ac:dyDescent="0.25">
      <c r="R2617">
        <v>3465924.3147376697</v>
      </c>
      <c r="S2617">
        <v>0</v>
      </c>
    </row>
    <row r="2618" spans="18:19" x14ac:dyDescent="0.25">
      <c r="R2618">
        <v>3465949.9772385419</v>
      </c>
      <c r="S2618">
        <v>0</v>
      </c>
    </row>
    <row r="2619" spans="18:19" x14ac:dyDescent="0.25">
      <c r="R2619">
        <v>3465975.6397394142</v>
      </c>
      <c r="S2619">
        <v>0</v>
      </c>
    </row>
    <row r="2620" spans="18:19" x14ac:dyDescent="0.25">
      <c r="R2620">
        <v>3466001.302240287</v>
      </c>
      <c r="S2620">
        <v>0</v>
      </c>
    </row>
    <row r="2621" spans="18:19" x14ac:dyDescent="0.25">
      <c r="R2621">
        <v>3466026.9647411592</v>
      </c>
      <c r="S2621">
        <v>0</v>
      </c>
    </row>
    <row r="2622" spans="18:19" x14ac:dyDescent="0.25">
      <c r="R2622">
        <v>3466052.6272420315</v>
      </c>
      <c r="S2622">
        <v>0</v>
      </c>
    </row>
    <row r="2623" spans="18:19" x14ac:dyDescent="0.25">
      <c r="R2623">
        <v>3466078.2897429038</v>
      </c>
      <c r="S2623">
        <v>0</v>
      </c>
    </row>
    <row r="2624" spans="18:19" x14ac:dyDescent="0.25">
      <c r="R2624">
        <v>3466103.9522437761</v>
      </c>
      <c r="S2624">
        <v>0</v>
      </c>
    </row>
    <row r="2625" spans="18:19" x14ac:dyDescent="0.25">
      <c r="R2625">
        <v>3466129.6147446488</v>
      </c>
      <c r="S2625">
        <v>0</v>
      </c>
    </row>
    <row r="2626" spans="18:19" x14ac:dyDescent="0.25">
      <c r="R2626">
        <v>3466155.2772455211</v>
      </c>
      <c r="S2626">
        <v>0</v>
      </c>
    </row>
    <row r="2627" spans="18:19" x14ac:dyDescent="0.25">
      <c r="R2627">
        <v>3466180.9397463934</v>
      </c>
      <c r="S2627">
        <v>0</v>
      </c>
    </row>
    <row r="2628" spans="18:19" x14ac:dyDescent="0.25">
      <c r="R2628">
        <v>3466206.6022472656</v>
      </c>
      <c r="S2628">
        <v>0</v>
      </c>
    </row>
    <row r="2629" spans="18:19" x14ac:dyDescent="0.25">
      <c r="R2629">
        <v>3466232.2647481384</v>
      </c>
      <c r="S2629">
        <v>0</v>
      </c>
    </row>
    <row r="2630" spans="18:19" x14ac:dyDescent="0.25">
      <c r="R2630">
        <v>3466257.9272490107</v>
      </c>
      <c r="S2630">
        <v>0</v>
      </c>
    </row>
    <row r="2631" spans="18:19" x14ac:dyDescent="0.25">
      <c r="R2631">
        <v>3466283.5897498829</v>
      </c>
      <c r="S2631">
        <v>0</v>
      </c>
    </row>
    <row r="2632" spans="18:19" x14ac:dyDescent="0.25">
      <c r="R2632">
        <v>3466309.2522507552</v>
      </c>
      <c r="S2632">
        <v>0</v>
      </c>
    </row>
    <row r="2633" spans="18:19" x14ac:dyDescent="0.25">
      <c r="R2633">
        <v>3466334.9147516279</v>
      </c>
      <c r="S2633">
        <v>0</v>
      </c>
    </row>
    <row r="2634" spans="18:19" x14ac:dyDescent="0.25">
      <c r="R2634">
        <v>3466360.5772525002</v>
      </c>
      <c r="S2634">
        <v>0</v>
      </c>
    </row>
    <row r="2635" spans="18:19" x14ac:dyDescent="0.25">
      <c r="R2635">
        <v>3466386.2397533725</v>
      </c>
      <c r="S2635">
        <v>0</v>
      </c>
    </row>
    <row r="2636" spans="18:19" x14ac:dyDescent="0.25">
      <c r="R2636">
        <v>3466411.9022542448</v>
      </c>
      <c r="S2636">
        <v>0</v>
      </c>
    </row>
    <row r="2637" spans="18:19" x14ac:dyDescent="0.25">
      <c r="R2637">
        <v>3466437.5647551175</v>
      </c>
      <c r="S2637">
        <v>0</v>
      </c>
    </row>
    <row r="2638" spans="18:19" x14ac:dyDescent="0.25">
      <c r="R2638">
        <v>3466463.2272559898</v>
      </c>
      <c r="S2638">
        <v>0</v>
      </c>
    </row>
    <row r="2639" spans="18:19" x14ac:dyDescent="0.25">
      <c r="R2639">
        <v>3466488.8897568621</v>
      </c>
      <c r="S2639">
        <v>0</v>
      </c>
    </row>
    <row r="2640" spans="18:19" x14ac:dyDescent="0.25">
      <c r="R2640">
        <v>3466514.5522577344</v>
      </c>
      <c r="S2640">
        <v>0</v>
      </c>
    </row>
    <row r="2641" spans="18:19" x14ac:dyDescent="0.25">
      <c r="R2641">
        <v>3466540.2147586066</v>
      </c>
      <c r="S2641">
        <v>0</v>
      </c>
    </row>
    <row r="2642" spans="18:19" x14ac:dyDescent="0.25">
      <c r="R2642">
        <v>3466565.8772594794</v>
      </c>
      <c r="S2642">
        <v>0</v>
      </c>
    </row>
    <row r="2643" spans="18:19" x14ac:dyDescent="0.25">
      <c r="R2643">
        <v>3466591.5397603516</v>
      </c>
      <c r="S2643">
        <v>0</v>
      </c>
    </row>
    <row r="2644" spans="18:19" x14ac:dyDescent="0.25">
      <c r="R2644">
        <v>3466617.2022612239</v>
      </c>
      <c r="S2644">
        <v>0</v>
      </c>
    </row>
    <row r="2645" spans="18:19" x14ac:dyDescent="0.25">
      <c r="R2645">
        <v>3466642.8647620962</v>
      </c>
      <c r="S2645">
        <v>0</v>
      </c>
    </row>
    <row r="2646" spans="18:19" x14ac:dyDescent="0.25">
      <c r="R2646">
        <v>3466668.5272629689</v>
      </c>
      <c r="S2646">
        <v>0</v>
      </c>
    </row>
    <row r="2647" spans="18:19" x14ac:dyDescent="0.25">
      <c r="R2647">
        <v>3466694.1897638412</v>
      </c>
      <c r="S2647">
        <v>0</v>
      </c>
    </row>
    <row r="2648" spans="18:19" x14ac:dyDescent="0.25">
      <c r="R2648">
        <v>3466719.8522647135</v>
      </c>
      <c r="S2648">
        <v>0</v>
      </c>
    </row>
    <row r="2649" spans="18:19" x14ac:dyDescent="0.25">
      <c r="R2649">
        <v>3466745.5147655858</v>
      </c>
      <c r="S2649">
        <v>0</v>
      </c>
    </row>
    <row r="2650" spans="18:19" x14ac:dyDescent="0.25">
      <c r="R2650">
        <v>3466771.1772664585</v>
      </c>
      <c r="S2650">
        <v>0</v>
      </c>
    </row>
    <row r="2651" spans="18:19" x14ac:dyDescent="0.25">
      <c r="R2651">
        <v>3466796.8397673308</v>
      </c>
      <c r="S2651">
        <v>0</v>
      </c>
    </row>
    <row r="2652" spans="18:19" x14ac:dyDescent="0.25">
      <c r="R2652">
        <v>3466822.5022682031</v>
      </c>
      <c r="S2652">
        <v>0</v>
      </c>
    </row>
    <row r="2653" spans="18:19" x14ac:dyDescent="0.25">
      <c r="R2653">
        <v>3466848.1647690753</v>
      </c>
      <c r="S2653">
        <v>0</v>
      </c>
    </row>
    <row r="2654" spans="18:19" x14ac:dyDescent="0.25">
      <c r="R2654">
        <v>3466873.8272699476</v>
      </c>
      <c r="S2654">
        <v>0</v>
      </c>
    </row>
    <row r="2655" spans="18:19" x14ac:dyDescent="0.25">
      <c r="R2655">
        <v>3466899.4897708204</v>
      </c>
      <c r="S2655">
        <v>0</v>
      </c>
    </row>
    <row r="2656" spans="18:19" x14ac:dyDescent="0.25">
      <c r="R2656">
        <v>3466925.1522716926</v>
      </c>
      <c r="S2656">
        <v>0</v>
      </c>
    </row>
    <row r="2657" spans="18:19" x14ac:dyDescent="0.25">
      <c r="R2657">
        <v>3466950.8147725649</v>
      </c>
      <c r="S2657">
        <v>0</v>
      </c>
    </row>
    <row r="2658" spans="18:19" x14ac:dyDescent="0.25">
      <c r="R2658">
        <v>3466976.4772734372</v>
      </c>
      <c r="S2658">
        <v>0</v>
      </c>
    </row>
    <row r="2659" spans="18:19" x14ac:dyDescent="0.25">
      <c r="R2659">
        <v>3467002.1397743099</v>
      </c>
      <c r="S2659">
        <v>0</v>
      </c>
    </row>
    <row r="2660" spans="18:19" x14ac:dyDescent="0.25">
      <c r="R2660">
        <v>3467027.8022751822</v>
      </c>
      <c r="S2660">
        <v>0</v>
      </c>
    </row>
    <row r="2661" spans="18:19" x14ac:dyDescent="0.25">
      <c r="R2661">
        <v>3467053.4647760545</v>
      </c>
      <c r="S2661">
        <v>0</v>
      </c>
    </row>
    <row r="2662" spans="18:19" x14ac:dyDescent="0.25">
      <c r="R2662">
        <v>3467079.1272769268</v>
      </c>
      <c r="S2662">
        <v>0</v>
      </c>
    </row>
    <row r="2663" spans="18:19" x14ac:dyDescent="0.25">
      <c r="R2663">
        <v>3467104.7897777995</v>
      </c>
      <c r="S2663">
        <v>0</v>
      </c>
    </row>
    <row r="2664" spans="18:19" x14ac:dyDescent="0.25">
      <c r="R2664">
        <v>3467130.4522786718</v>
      </c>
      <c r="S2664">
        <v>0</v>
      </c>
    </row>
    <row r="2665" spans="18:19" x14ac:dyDescent="0.25">
      <c r="R2665">
        <v>3467156.1147795441</v>
      </c>
      <c r="S2665">
        <v>0</v>
      </c>
    </row>
    <row r="2666" spans="18:19" x14ac:dyDescent="0.25">
      <c r="R2666">
        <v>3467181.7772804163</v>
      </c>
      <c r="S2666">
        <v>0</v>
      </c>
    </row>
    <row r="2667" spans="18:19" x14ac:dyDescent="0.25">
      <c r="R2667">
        <v>3467207.4397812891</v>
      </c>
      <c r="S2667">
        <v>0</v>
      </c>
    </row>
    <row r="2668" spans="18:19" x14ac:dyDescent="0.25">
      <c r="R2668">
        <v>3467233.1022821614</v>
      </c>
      <c r="S2668">
        <v>0</v>
      </c>
    </row>
    <row r="2669" spans="18:19" x14ac:dyDescent="0.25">
      <c r="R2669">
        <v>3467258.7647830336</v>
      </c>
      <c r="S2669">
        <v>0</v>
      </c>
    </row>
    <row r="2670" spans="18:19" x14ac:dyDescent="0.25">
      <c r="R2670">
        <v>3467284.4272839059</v>
      </c>
      <c r="S2670">
        <v>0</v>
      </c>
    </row>
    <row r="2671" spans="18:19" x14ac:dyDescent="0.25">
      <c r="R2671">
        <v>3467310.0897847782</v>
      </c>
      <c r="S2671">
        <v>0</v>
      </c>
    </row>
    <row r="2672" spans="18:19" x14ac:dyDescent="0.25">
      <c r="R2672">
        <v>3467335.7522856509</v>
      </c>
      <c r="S2672">
        <v>0</v>
      </c>
    </row>
    <row r="2673" spans="18:19" x14ac:dyDescent="0.25">
      <c r="R2673">
        <v>3467361.4147865232</v>
      </c>
      <c r="S2673">
        <v>0</v>
      </c>
    </row>
    <row r="2674" spans="18:19" x14ac:dyDescent="0.25">
      <c r="R2674">
        <v>3467387.0772873955</v>
      </c>
      <c r="S2674">
        <v>0</v>
      </c>
    </row>
    <row r="2675" spans="18:19" x14ac:dyDescent="0.25">
      <c r="R2675">
        <v>3467412.7397882678</v>
      </c>
      <c r="S2675">
        <v>0</v>
      </c>
    </row>
    <row r="2676" spans="18:19" x14ac:dyDescent="0.25">
      <c r="R2676">
        <v>3467438.4022891405</v>
      </c>
      <c r="S2676">
        <v>0</v>
      </c>
    </row>
    <row r="2677" spans="18:19" x14ac:dyDescent="0.25">
      <c r="R2677">
        <v>3467464.0647900128</v>
      </c>
      <c r="S2677">
        <v>0</v>
      </c>
    </row>
    <row r="2678" spans="18:19" x14ac:dyDescent="0.25">
      <c r="R2678">
        <v>3467489.7272908851</v>
      </c>
      <c r="S2678">
        <v>0</v>
      </c>
    </row>
    <row r="2679" spans="18:19" x14ac:dyDescent="0.25">
      <c r="R2679">
        <v>3467515.3897917573</v>
      </c>
      <c r="S2679">
        <v>0</v>
      </c>
    </row>
    <row r="2680" spans="18:19" x14ac:dyDescent="0.25">
      <c r="R2680">
        <v>3467541.0522926301</v>
      </c>
      <c r="S2680">
        <v>0</v>
      </c>
    </row>
    <row r="2681" spans="18:19" x14ac:dyDescent="0.25">
      <c r="R2681">
        <v>3467566.7147935024</v>
      </c>
      <c r="S2681">
        <v>0</v>
      </c>
    </row>
    <row r="2682" spans="18:19" x14ac:dyDescent="0.25">
      <c r="R2682">
        <v>3467592.3772943746</v>
      </c>
      <c r="S2682">
        <v>0</v>
      </c>
    </row>
    <row r="2683" spans="18:19" x14ac:dyDescent="0.25">
      <c r="R2683">
        <v>3467618.0397952469</v>
      </c>
      <c r="S2683">
        <v>0</v>
      </c>
    </row>
    <row r="2684" spans="18:19" x14ac:dyDescent="0.25">
      <c r="R2684">
        <v>3467643.7022961196</v>
      </c>
      <c r="S2684">
        <v>0</v>
      </c>
    </row>
    <row r="2685" spans="18:19" x14ac:dyDescent="0.25">
      <c r="R2685">
        <v>3467669.3647969919</v>
      </c>
      <c r="S2685">
        <v>0</v>
      </c>
    </row>
    <row r="2686" spans="18:19" x14ac:dyDescent="0.25">
      <c r="R2686">
        <v>3467695.0272978642</v>
      </c>
      <c r="S2686">
        <v>0</v>
      </c>
    </row>
    <row r="2687" spans="18:19" x14ac:dyDescent="0.25">
      <c r="R2687">
        <v>3467720.6897987365</v>
      </c>
      <c r="S2687">
        <v>0</v>
      </c>
    </row>
    <row r="2688" spans="18:19" x14ac:dyDescent="0.25">
      <c r="R2688">
        <v>3467746.3522996088</v>
      </c>
      <c r="S2688">
        <v>0</v>
      </c>
    </row>
    <row r="2689" spans="18:19" x14ac:dyDescent="0.25">
      <c r="R2689">
        <v>3467772.0148004815</v>
      </c>
      <c r="S2689">
        <v>0</v>
      </c>
    </row>
    <row r="2690" spans="18:19" x14ac:dyDescent="0.25">
      <c r="R2690">
        <v>3467797.6773013538</v>
      </c>
      <c r="S2690">
        <v>0</v>
      </c>
    </row>
    <row r="2691" spans="18:19" x14ac:dyDescent="0.25">
      <c r="R2691">
        <v>3467823.3398022261</v>
      </c>
      <c r="S2691">
        <v>0</v>
      </c>
    </row>
    <row r="2692" spans="18:19" x14ac:dyDescent="0.25">
      <c r="R2692">
        <v>3467849.0023030983</v>
      </c>
      <c r="S2692">
        <v>0</v>
      </c>
    </row>
    <row r="2693" spans="18:19" x14ac:dyDescent="0.25">
      <c r="R2693">
        <v>3467874.6648039711</v>
      </c>
      <c r="S2693">
        <v>0</v>
      </c>
    </row>
    <row r="2694" spans="18:19" x14ac:dyDescent="0.25">
      <c r="R2694">
        <v>3467900.3273048433</v>
      </c>
      <c r="S2694">
        <v>0</v>
      </c>
    </row>
    <row r="2695" spans="18:19" x14ac:dyDescent="0.25">
      <c r="R2695">
        <v>3467925.9898057156</v>
      </c>
      <c r="S2695">
        <v>0</v>
      </c>
    </row>
    <row r="2696" spans="18:19" x14ac:dyDescent="0.25">
      <c r="R2696">
        <v>3467951.6523065879</v>
      </c>
      <c r="S2696">
        <v>0</v>
      </c>
    </row>
    <row r="2697" spans="18:19" x14ac:dyDescent="0.25">
      <c r="R2697">
        <v>3467977.3148074606</v>
      </c>
      <c r="S2697">
        <v>0</v>
      </c>
    </row>
    <row r="2698" spans="18:19" x14ac:dyDescent="0.25">
      <c r="R2698">
        <v>3468002.9773083329</v>
      </c>
      <c r="S2698">
        <v>0</v>
      </c>
    </row>
    <row r="2699" spans="18:19" x14ac:dyDescent="0.25">
      <c r="R2699">
        <v>3468028.6398092052</v>
      </c>
      <c r="S2699">
        <v>0</v>
      </c>
    </row>
    <row r="2700" spans="18:19" x14ac:dyDescent="0.25">
      <c r="R2700">
        <v>3468054.3023100775</v>
      </c>
      <c r="S2700">
        <v>0</v>
      </c>
    </row>
    <row r="2701" spans="18:19" x14ac:dyDescent="0.25">
      <c r="R2701">
        <v>3468079.9648109502</v>
      </c>
      <c r="S2701">
        <v>0</v>
      </c>
    </row>
    <row r="2702" spans="18:19" x14ac:dyDescent="0.25">
      <c r="R2702">
        <v>3468105.6273118225</v>
      </c>
      <c r="S2702">
        <v>0</v>
      </c>
    </row>
    <row r="2703" spans="18:19" x14ac:dyDescent="0.25">
      <c r="R2703">
        <v>3468131.2898126948</v>
      </c>
      <c r="S2703">
        <v>0</v>
      </c>
    </row>
    <row r="2704" spans="18:19" x14ac:dyDescent="0.25">
      <c r="R2704">
        <v>3468156.952313567</v>
      </c>
      <c r="S2704">
        <v>0</v>
      </c>
    </row>
    <row r="2705" spans="18:19" x14ac:dyDescent="0.25">
      <c r="R2705">
        <v>3468182.6148144393</v>
      </c>
      <c r="S2705">
        <v>0</v>
      </c>
    </row>
    <row r="2706" spans="18:19" x14ac:dyDescent="0.25">
      <c r="R2706">
        <v>3468208.2773153121</v>
      </c>
      <c r="S2706">
        <v>0</v>
      </c>
    </row>
    <row r="2707" spans="18:19" x14ac:dyDescent="0.25">
      <c r="R2707">
        <v>3468233.9398161843</v>
      </c>
      <c r="S2707">
        <v>0</v>
      </c>
    </row>
    <row r="2708" spans="18:19" x14ac:dyDescent="0.25">
      <c r="R2708">
        <v>3468259.6023170566</v>
      </c>
      <c r="S2708">
        <v>0</v>
      </c>
    </row>
    <row r="2709" spans="18:19" x14ac:dyDescent="0.25">
      <c r="R2709">
        <v>3468285.2648179289</v>
      </c>
      <c r="S2709">
        <v>0</v>
      </c>
    </row>
    <row r="2710" spans="18:19" x14ac:dyDescent="0.25">
      <c r="R2710">
        <v>3468310.9273188016</v>
      </c>
      <c r="S2710">
        <v>0</v>
      </c>
    </row>
    <row r="2711" spans="18:19" x14ac:dyDescent="0.25">
      <c r="R2711">
        <v>3468336.5898196739</v>
      </c>
      <c r="S2711">
        <v>0</v>
      </c>
    </row>
    <row r="2712" spans="18:19" x14ac:dyDescent="0.25">
      <c r="R2712">
        <v>3468362.2523205462</v>
      </c>
      <c r="S2712">
        <v>0</v>
      </c>
    </row>
    <row r="2713" spans="18:19" x14ac:dyDescent="0.25">
      <c r="R2713">
        <v>3468387.9148214185</v>
      </c>
      <c r="S2713">
        <v>0</v>
      </c>
    </row>
    <row r="2714" spans="18:19" x14ac:dyDescent="0.25">
      <c r="R2714">
        <v>3468413.5773222912</v>
      </c>
      <c r="S2714">
        <v>0</v>
      </c>
    </row>
    <row r="2715" spans="18:19" x14ac:dyDescent="0.25">
      <c r="R2715">
        <v>3468439.2398231635</v>
      </c>
      <c r="S2715">
        <v>0</v>
      </c>
    </row>
    <row r="2716" spans="18:19" x14ac:dyDescent="0.25">
      <c r="R2716">
        <v>3468464.9023240358</v>
      </c>
      <c r="S2716">
        <v>0</v>
      </c>
    </row>
    <row r="2717" spans="18:19" x14ac:dyDescent="0.25">
      <c r="R2717">
        <v>3468490.564824908</v>
      </c>
      <c r="S2717">
        <v>0</v>
      </c>
    </row>
    <row r="2718" spans="18:19" x14ac:dyDescent="0.25">
      <c r="R2718">
        <v>3468516.2273257803</v>
      </c>
      <c r="S2718">
        <v>0</v>
      </c>
    </row>
    <row r="2719" spans="18:19" x14ac:dyDescent="0.25">
      <c r="R2719">
        <v>3468541.8898266531</v>
      </c>
      <c r="S2719">
        <v>0</v>
      </c>
    </row>
    <row r="2720" spans="18:19" x14ac:dyDescent="0.25">
      <c r="R2720">
        <v>3468567.5523275253</v>
      </c>
      <c r="S2720">
        <v>0</v>
      </c>
    </row>
    <row r="2721" spans="18:19" x14ac:dyDescent="0.25">
      <c r="R2721">
        <v>3468593.2148283976</v>
      </c>
      <c r="S2721">
        <v>0</v>
      </c>
    </row>
    <row r="2722" spans="18:19" x14ac:dyDescent="0.25">
      <c r="R2722">
        <v>3468618.8773292699</v>
      </c>
      <c r="S2722">
        <v>0</v>
      </c>
    </row>
    <row r="2723" spans="18:19" x14ac:dyDescent="0.25">
      <c r="R2723">
        <v>3468644.5398301426</v>
      </c>
      <c r="S2723">
        <v>0</v>
      </c>
    </row>
    <row r="2724" spans="18:19" x14ac:dyDescent="0.25">
      <c r="R2724">
        <v>3468670.2023310149</v>
      </c>
      <c r="S2724">
        <v>0</v>
      </c>
    </row>
    <row r="2725" spans="18:19" x14ac:dyDescent="0.25">
      <c r="R2725">
        <v>3468695.8648318872</v>
      </c>
      <c r="S2725">
        <v>0</v>
      </c>
    </row>
    <row r="2726" spans="18:19" x14ac:dyDescent="0.25">
      <c r="R2726">
        <v>3468721.5273327595</v>
      </c>
      <c r="S2726">
        <v>0</v>
      </c>
    </row>
    <row r="2727" spans="18:19" x14ac:dyDescent="0.25">
      <c r="R2727">
        <v>3468747.1898336322</v>
      </c>
      <c r="S2727">
        <v>0</v>
      </c>
    </row>
    <row r="2728" spans="18:19" x14ac:dyDescent="0.25">
      <c r="R2728">
        <v>3468772.8523345045</v>
      </c>
      <c r="S2728">
        <v>0</v>
      </c>
    </row>
    <row r="2729" spans="18:19" x14ac:dyDescent="0.25">
      <c r="R2729">
        <v>3468798.5148353768</v>
      </c>
      <c r="S2729">
        <v>0</v>
      </c>
    </row>
    <row r="2730" spans="18:19" x14ac:dyDescent="0.25">
      <c r="R2730">
        <v>3468824.177336249</v>
      </c>
      <c r="S2730">
        <v>0</v>
      </c>
    </row>
    <row r="2731" spans="18:19" x14ac:dyDescent="0.25">
      <c r="R2731">
        <v>3468849.8398371218</v>
      </c>
      <c r="S2731">
        <v>0</v>
      </c>
    </row>
    <row r="2732" spans="18:19" x14ac:dyDescent="0.25">
      <c r="R2732">
        <v>3468875.5023379941</v>
      </c>
      <c r="S2732">
        <v>0</v>
      </c>
    </row>
    <row r="2733" spans="18:19" x14ac:dyDescent="0.25">
      <c r="R2733">
        <v>3468901.1648388663</v>
      </c>
      <c r="S2733">
        <v>0</v>
      </c>
    </row>
    <row r="2734" spans="18:19" x14ac:dyDescent="0.25">
      <c r="R2734">
        <v>3468926.8273397386</v>
      </c>
      <c r="S2734">
        <v>0</v>
      </c>
    </row>
    <row r="2735" spans="18:19" x14ac:dyDescent="0.25">
      <c r="R2735">
        <v>3468952.4898406109</v>
      </c>
      <c r="S2735">
        <v>0</v>
      </c>
    </row>
    <row r="2736" spans="18:19" x14ac:dyDescent="0.25">
      <c r="R2736">
        <v>3468978.1523414836</v>
      </c>
      <c r="S2736">
        <v>0</v>
      </c>
    </row>
    <row r="2737" spans="18:19" x14ac:dyDescent="0.25">
      <c r="R2737">
        <v>3469003.8148423559</v>
      </c>
      <c r="S2737">
        <v>0</v>
      </c>
    </row>
    <row r="2738" spans="18:19" x14ac:dyDescent="0.25">
      <c r="R2738">
        <v>3469029.4773432282</v>
      </c>
      <c r="S2738">
        <v>0</v>
      </c>
    </row>
    <row r="2739" spans="18:19" x14ac:dyDescent="0.25">
      <c r="R2739">
        <v>3469055.1398441005</v>
      </c>
      <c r="S2739">
        <v>0</v>
      </c>
    </row>
    <row r="2740" spans="18:19" x14ac:dyDescent="0.25">
      <c r="R2740">
        <v>3469080.8023449732</v>
      </c>
      <c r="S2740">
        <v>0</v>
      </c>
    </row>
    <row r="2741" spans="18:19" x14ac:dyDescent="0.25">
      <c r="R2741">
        <v>3469106.4648458455</v>
      </c>
      <c r="S2741">
        <v>0</v>
      </c>
    </row>
    <row r="2742" spans="18:19" x14ac:dyDescent="0.25">
      <c r="R2742">
        <v>3469132.1273467178</v>
      </c>
      <c r="S2742">
        <v>0</v>
      </c>
    </row>
    <row r="2743" spans="18:19" x14ac:dyDescent="0.25">
      <c r="R2743">
        <v>3469157.78984759</v>
      </c>
      <c r="S2743">
        <v>0</v>
      </c>
    </row>
    <row r="2744" spans="18:19" x14ac:dyDescent="0.25">
      <c r="R2744">
        <v>3469183.4523484628</v>
      </c>
      <c r="S2744">
        <v>0</v>
      </c>
    </row>
    <row r="2745" spans="18:19" x14ac:dyDescent="0.25">
      <c r="R2745">
        <v>3469209.114849335</v>
      </c>
      <c r="S2745">
        <v>0</v>
      </c>
    </row>
    <row r="2746" spans="18:19" x14ac:dyDescent="0.25">
      <c r="R2746">
        <v>3469234.7773502073</v>
      </c>
      <c r="S2746">
        <v>0</v>
      </c>
    </row>
    <row r="2747" spans="18:19" x14ac:dyDescent="0.25">
      <c r="R2747">
        <v>3469260.4398510796</v>
      </c>
      <c r="S2747">
        <v>0</v>
      </c>
    </row>
    <row r="2748" spans="18:19" x14ac:dyDescent="0.25">
      <c r="R2748">
        <v>3469286.1023519523</v>
      </c>
      <c r="S2748">
        <v>0</v>
      </c>
    </row>
    <row r="2749" spans="18:19" x14ac:dyDescent="0.25">
      <c r="R2749">
        <v>3469311.7648528246</v>
      </c>
      <c r="S2749">
        <v>0</v>
      </c>
    </row>
    <row r="2750" spans="18:19" x14ac:dyDescent="0.25">
      <c r="R2750">
        <v>3469337.4273536969</v>
      </c>
      <c r="S2750">
        <v>0</v>
      </c>
    </row>
    <row r="2751" spans="18:19" x14ac:dyDescent="0.25">
      <c r="R2751">
        <v>3469363.0898545692</v>
      </c>
      <c r="S2751">
        <v>0</v>
      </c>
    </row>
    <row r="2752" spans="18:19" x14ac:dyDescent="0.25">
      <c r="R2752">
        <v>3469388.7523554415</v>
      </c>
      <c r="S2752">
        <v>0</v>
      </c>
    </row>
    <row r="2753" spans="18:19" x14ac:dyDescent="0.25">
      <c r="R2753">
        <v>3469414.4148563142</v>
      </c>
      <c r="S2753">
        <v>0</v>
      </c>
    </row>
    <row r="2754" spans="18:19" x14ac:dyDescent="0.25">
      <c r="R2754">
        <v>3469440.0773571865</v>
      </c>
      <c r="S2754">
        <v>0</v>
      </c>
    </row>
    <row r="2755" spans="18:19" x14ac:dyDescent="0.25">
      <c r="R2755">
        <v>3469465.7398580587</v>
      </c>
      <c r="S2755">
        <v>0</v>
      </c>
    </row>
    <row r="2756" spans="18:19" x14ac:dyDescent="0.25">
      <c r="R2756">
        <v>3469491.402358931</v>
      </c>
      <c r="S2756">
        <v>0</v>
      </c>
    </row>
    <row r="2757" spans="18:19" x14ac:dyDescent="0.25">
      <c r="R2757">
        <v>3469517.0648598038</v>
      </c>
      <c r="S2757">
        <v>0</v>
      </c>
    </row>
    <row r="2758" spans="18:19" x14ac:dyDescent="0.25">
      <c r="R2758">
        <v>3469542.727360676</v>
      </c>
      <c r="S2758">
        <v>0</v>
      </c>
    </row>
    <row r="2759" spans="18:19" x14ac:dyDescent="0.25">
      <c r="R2759">
        <v>3469568.3898615483</v>
      </c>
      <c r="S2759">
        <v>0</v>
      </c>
    </row>
    <row r="2760" spans="18:19" x14ac:dyDescent="0.25">
      <c r="R2760">
        <v>3469594.0523624206</v>
      </c>
      <c r="S2760">
        <v>0</v>
      </c>
    </row>
    <row r="2761" spans="18:19" x14ac:dyDescent="0.25">
      <c r="R2761">
        <v>3469619.7148632933</v>
      </c>
      <c r="S2761">
        <v>0</v>
      </c>
    </row>
    <row r="2762" spans="18:19" x14ac:dyDescent="0.25">
      <c r="R2762">
        <v>3469645.3773641656</v>
      </c>
      <c r="S2762">
        <v>0</v>
      </c>
    </row>
    <row r="2763" spans="18:19" x14ac:dyDescent="0.25">
      <c r="R2763">
        <v>3469671.0398650379</v>
      </c>
      <c r="S2763">
        <v>0</v>
      </c>
    </row>
    <row r="2764" spans="18:19" x14ac:dyDescent="0.25">
      <c r="R2764">
        <v>3469696.7023659102</v>
      </c>
      <c r="S2764">
        <v>0</v>
      </c>
    </row>
    <row r="2765" spans="18:19" x14ac:dyDescent="0.25">
      <c r="R2765">
        <v>3469722.3648667829</v>
      </c>
      <c r="S2765">
        <v>0</v>
      </c>
    </row>
    <row r="2766" spans="18:19" x14ac:dyDescent="0.25">
      <c r="R2766">
        <v>3469748.0273676552</v>
      </c>
      <c r="S2766">
        <v>0</v>
      </c>
    </row>
    <row r="2767" spans="18:19" x14ac:dyDescent="0.25">
      <c r="R2767">
        <v>3469773.6898685275</v>
      </c>
      <c r="S2767">
        <v>0</v>
      </c>
    </row>
    <row r="2768" spans="18:19" x14ac:dyDescent="0.25">
      <c r="R2768">
        <v>3469799.3523693997</v>
      </c>
      <c r="S2768">
        <v>0</v>
      </c>
    </row>
    <row r="2769" spans="18:19" x14ac:dyDescent="0.25">
      <c r="R2769">
        <v>3469825.014870272</v>
      </c>
      <c r="S2769">
        <v>0</v>
      </c>
    </row>
    <row r="2770" spans="18:19" x14ac:dyDescent="0.25">
      <c r="R2770">
        <v>3469850.6773711448</v>
      </c>
      <c r="S2770">
        <v>0</v>
      </c>
    </row>
    <row r="2771" spans="18:19" x14ac:dyDescent="0.25">
      <c r="R2771">
        <v>3469876.339872017</v>
      </c>
      <c r="S2771">
        <v>0</v>
      </c>
    </row>
    <row r="2772" spans="18:19" x14ac:dyDescent="0.25">
      <c r="R2772">
        <v>3469902.0023728893</v>
      </c>
      <c r="S2772">
        <v>0</v>
      </c>
    </row>
    <row r="2773" spans="18:19" x14ac:dyDescent="0.25">
      <c r="R2773">
        <v>3469927.6648737616</v>
      </c>
      <c r="S2773">
        <v>0</v>
      </c>
    </row>
    <row r="2774" spans="18:19" x14ac:dyDescent="0.25">
      <c r="R2774">
        <v>3469953.3273746343</v>
      </c>
      <c r="S2774">
        <v>0</v>
      </c>
    </row>
    <row r="2775" spans="18:19" x14ac:dyDescent="0.25">
      <c r="R2775">
        <v>3469978.9898755066</v>
      </c>
      <c r="S2775">
        <v>0</v>
      </c>
    </row>
    <row r="2776" spans="18:19" x14ac:dyDescent="0.25">
      <c r="R2776">
        <v>3470004.6523763789</v>
      </c>
      <c r="S2776">
        <v>0</v>
      </c>
    </row>
    <row r="2777" spans="18:19" x14ac:dyDescent="0.25">
      <c r="R2777">
        <v>3470030.3148772512</v>
      </c>
      <c r="S2777">
        <v>0</v>
      </c>
    </row>
    <row r="2778" spans="18:19" x14ac:dyDescent="0.25">
      <c r="R2778">
        <v>3470055.9773781239</v>
      </c>
      <c r="S2778">
        <v>0</v>
      </c>
    </row>
    <row r="2779" spans="18:19" x14ac:dyDescent="0.25">
      <c r="R2779">
        <v>3470081.6398789962</v>
      </c>
      <c r="S2779">
        <v>0</v>
      </c>
    </row>
    <row r="2780" spans="18:19" x14ac:dyDescent="0.25">
      <c r="R2780">
        <v>3470107.3023798685</v>
      </c>
      <c r="S2780">
        <v>0</v>
      </c>
    </row>
    <row r="2781" spans="18:19" x14ac:dyDescent="0.25">
      <c r="R2781">
        <v>3470132.9648807407</v>
      </c>
      <c r="S2781">
        <v>0</v>
      </c>
    </row>
    <row r="2782" spans="18:19" x14ac:dyDescent="0.25">
      <c r="R2782">
        <v>3470158.627381613</v>
      </c>
      <c r="S2782">
        <v>0</v>
      </c>
    </row>
    <row r="2783" spans="18:19" x14ac:dyDescent="0.25">
      <c r="R2783">
        <v>3470184.2898824858</v>
      </c>
      <c r="S2783">
        <v>0</v>
      </c>
    </row>
    <row r="2784" spans="18:19" x14ac:dyDescent="0.25">
      <c r="R2784">
        <v>3470209.952383358</v>
      </c>
      <c r="S2784">
        <v>0</v>
      </c>
    </row>
    <row r="2785" spans="18:19" x14ac:dyDescent="0.25">
      <c r="R2785">
        <v>3470235.6148842303</v>
      </c>
      <c r="S2785">
        <v>0</v>
      </c>
    </row>
    <row r="2786" spans="18:19" x14ac:dyDescent="0.25">
      <c r="R2786">
        <v>3470261.2773851026</v>
      </c>
      <c r="S2786">
        <v>0</v>
      </c>
    </row>
    <row r="2787" spans="18:19" x14ac:dyDescent="0.25">
      <c r="R2787">
        <v>3470286.9398859753</v>
      </c>
      <c r="S2787">
        <v>0</v>
      </c>
    </row>
    <row r="2788" spans="18:19" x14ac:dyDescent="0.25">
      <c r="R2788">
        <v>3470312.6023868476</v>
      </c>
      <c r="S2788">
        <v>0</v>
      </c>
    </row>
    <row r="2789" spans="18:19" x14ac:dyDescent="0.25">
      <c r="R2789">
        <v>3470338.2648877199</v>
      </c>
      <c r="S2789">
        <v>0</v>
      </c>
    </row>
    <row r="2790" spans="18:19" x14ac:dyDescent="0.25">
      <c r="R2790">
        <v>3470363.9273885922</v>
      </c>
      <c r="S2790">
        <v>0</v>
      </c>
    </row>
    <row r="2791" spans="18:19" x14ac:dyDescent="0.25">
      <c r="R2791">
        <v>3470389.5898894649</v>
      </c>
      <c r="S2791">
        <v>0</v>
      </c>
    </row>
    <row r="2792" spans="18:19" x14ac:dyDescent="0.25">
      <c r="R2792">
        <v>3470415.2523903372</v>
      </c>
      <c r="S2792">
        <v>0</v>
      </c>
    </row>
    <row r="2793" spans="18:19" x14ac:dyDescent="0.25">
      <c r="R2793">
        <v>3470440.9148912095</v>
      </c>
      <c r="S2793">
        <v>0</v>
      </c>
    </row>
    <row r="2794" spans="18:19" x14ac:dyDescent="0.25">
      <c r="R2794">
        <v>3470466.5773920817</v>
      </c>
      <c r="S2794">
        <v>0</v>
      </c>
    </row>
    <row r="2795" spans="18:19" x14ac:dyDescent="0.25">
      <c r="R2795">
        <v>3470492.2398929545</v>
      </c>
      <c r="S2795">
        <v>0</v>
      </c>
    </row>
    <row r="2796" spans="18:19" x14ac:dyDescent="0.25">
      <c r="R2796">
        <v>3470517.9023938267</v>
      </c>
      <c r="S2796">
        <v>0</v>
      </c>
    </row>
    <row r="2797" spans="18:19" x14ac:dyDescent="0.25">
      <c r="R2797">
        <v>3470543.564894699</v>
      </c>
      <c r="S2797">
        <v>0</v>
      </c>
    </row>
    <row r="2798" spans="18:19" x14ac:dyDescent="0.25">
      <c r="R2798">
        <v>3470569.2273955713</v>
      </c>
      <c r="S2798">
        <v>0</v>
      </c>
    </row>
    <row r="2799" spans="18:19" x14ac:dyDescent="0.25">
      <c r="R2799">
        <v>3470594.8898964436</v>
      </c>
      <c r="S2799">
        <v>0</v>
      </c>
    </row>
    <row r="2800" spans="18:19" x14ac:dyDescent="0.25">
      <c r="R2800">
        <v>3470620.5523973163</v>
      </c>
      <c r="S2800">
        <v>0</v>
      </c>
    </row>
    <row r="2801" spans="18:19" x14ac:dyDescent="0.25">
      <c r="R2801">
        <v>3470646.2148981886</v>
      </c>
      <c r="S2801">
        <v>0</v>
      </c>
    </row>
    <row r="2802" spans="18:19" x14ac:dyDescent="0.25">
      <c r="R2802">
        <v>3470671.8773990609</v>
      </c>
      <c r="S2802">
        <v>0</v>
      </c>
    </row>
    <row r="2803" spans="18:19" x14ac:dyDescent="0.25">
      <c r="R2803">
        <v>3470697.5398999332</v>
      </c>
      <c r="S2803">
        <v>0</v>
      </c>
    </row>
    <row r="2804" spans="18:19" x14ac:dyDescent="0.25">
      <c r="R2804">
        <v>3470723.2024008059</v>
      </c>
      <c r="S2804">
        <v>0</v>
      </c>
    </row>
    <row r="2805" spans="18:19" x14ac:dyDescent="0.25">
      <c r="R2805">
        <v>3470748.8649016782</v>
      </c>
      <c r="S2805">
        <v>0</v>
      </c>
    </row>
    <row r="2806" spans="18:19" x14ac:dyDescent="0.25">
      <c r="R2806">
        <v>3470774.5274025504</v>
      </c>
      <c r="S2806">
        <v>0</v>
      </c>
    </row>
    <row r="2807" spans="18:19" x14ac:dyDescent="0.25">
      <c r="R2807">
        <v>3470800.1899034227</v>
      </c>
      <c r="S2807">
        <v>0</v>
      </c>
    </row>
    <row r="2808" spans="18:19" x14ac:dyDescent="0.25">
      <c r="R2808">
        <v>3470825.8524042955</v>
      </c>
      <c r="S2808">
        <v>0</v>
      </c>
    </row>
    <row r="2809" spans="18:19" x14ac:dyDescent="0.25">
      <c r="R2809">
        <v>3470851.5149051677</v>
      </c>
      <c r="S2809">
        <v>0</v>
      </c>
    </row>
    <row r="2810" spans="18:19" x14ac:dyDescent="0.25">
      <c r="R2810">
        <v>3470877.17740604</v>
      </c>
      <c r="S2810">
        <v>0</v>
      </c>
    </row>
    <row r="2811" spans="18:19" x14ac:dyDescent="0.25">
      <c r="R2811">
        <v>3470902.8399069123</v>
      </c>
      <c r="S2811">
        <v>0</v>
      </c>
    </row>
    <row r="2812" spans="18:19" x14ac:dyDescent="0.25">
      <c r="R2812">
        <v>3470928.502407785</v>
      </c>
      <c r="S2812">
        <v>0</v>
      </c>
    </row>
    <row r="2813" spans="18:19" x14ac:dyDescent="0.25">
      <c r="R2813">
        <v>3470954.1649086573</v>
      </c>
      <c r="S2813">
        <v>0</v>
      </c>
    </row>
    <row r="2814" spans="18:19" x14ac:dyDescent="0.25">
      <c r="R2814">
        <v>3470979.8274095296</v>
      </c>
      <c r="S2814">
        <v>0</v>
      </c>
    </row>
    <row r="2815" spans="18:19" x14ac:dyDescent="0.25">
      <c r="R2815">
        <v>3471005.4899104019</v>
      </c>
      <c r="S2815">
        <v>0</v>
      </c>
    </row>
    <row r="2816" spans="18:19" x14ac:dyDescent="0.25">
      <c r="R2816">
        <v>3471031.1524112741</v>
      </c>
      <c r="S2816">
        <v>0</v>
      </c>
    </row>
    <row r="2817" spans="18:19" x14ac:dyDescent="0.25">
      <c r="R2817">
        <v>3471056.8149121469</v>
      </c>
      <c r="S2817">
        <v>0</v>
      </c>
    </row>
    <row r="2818" spans="18:19" x14ac:dyDescent="0.25">
      <c r="R2818">
        <v>3471082.4774130192</v>
      </c>
      <c r="S2818">
        <v>0</v>
      </c>
    </row>
    <row r="2819" spans="18:19" x14ac:dyDescent="0.25">
      <c r="R2819">
        <v>3471108.1399138914</v>
      </c>
      <c r="S2819">
        <v>0</v>
      </c>
    </row>
    <row r="2820" spans="18:19" x14ac:dyDescent="0.25">
      <c r="R2820">
        <v>3471133.8024147637</v>
      </c>
      <c r="S2820">
        <v>0</v>
      </c>
    </row>
    <row r="2821" spans="18:19" x14ac:dyDescent="0.25">
      <c r="R2821">
        <v>3471159.4649156365</v>
      </c>
      <c r="S2821">
        <v>0</v>
      </c>
    </row>
    <row r="2822" spans="18:19" x14ac:dyDescent="0.25">
      <c r="R2822">
        <v>3471185.1274165087</v>
      </c>
      <c r="S2822">
        <v>0</v>
      </c>
    </row>
    <row r="2823" spans="18:19" x14ac:dyDescent="0.25">
      <c r="R2823">
        <v>3471210.789917381</v>
      </c>
      <c r="S2823">
        <v>0</v>
      </c>
    </row>
    <row r="2824" spans="18:19" x14ac:dyDescent="0.25">
      <c r="R2824">
        <v>3471236.4524182533</v>
      </c>
      <c r="S2824">
        <v>0</v>
      </c>
    </row>
    <row r="2825" spans="18:19" x14ac:dyDescent="0.25">
      <c r="R2825">
        <v>3471262.114919126</v>
      </c>
      <c r="S2825">
        <v>0</v>
      </c>
    </row>
    <row r="2826" spans="18:19" x14ac:dyDescent="0.25">
      <c r="R2826">
        <v>3471287.7774199983</v>
      </c>
      <c r="S2826">
        <v>0</v>
      </c>
    </row>
    <row r="2827" spans="18:19" x14ac:dyDescent="0.25">
      <c r="R2827">
        <v>3471313.4399208706</v>
      </c>
      <c r="S2827">
        <v>0</v>
      </c>
    </row>
    <row r="2828" spans="18:19" x14ac:dyDescent="0.25">
      <c r="R2828">
        <v>3471339.1024217429</v>
      </c>
      <c r="S2828">
        <v>0</v>
      </c>
    </row>
    <row r="2829" spans="18:19" x14ac:dyDescent="0.25">
      <c r="R2829">
        <v>3471364.7649226156</v>
      </c>
      <c r="S2829">
        <v>0</v>
      </c>
    </row>
    <row r="2830" spans="18:19" x14ac:dyDescent="0.25">
      <c r="R2830">
        <v>3471390.4274234879</v>
      </c>
      <c r="S2830">
        <v>0</v>
      </c>
    </row>
    <row r="2831" spans="18:19" x14ac:dyDescent="0.25">
      <c r="R2831">
        <v>3471416.0899243602</v>
      </c>
      <c r="S2831">
        <v>0</v>
      </c>
    </row>
    <row r="2832" spans="18:19" x14ac:dyDescent="0.25">
      <c r="R2832">
        <v>3471441.7524252324</v>
      </c>
      <c r="S2832">
        <v>0</v>
      </c>
    </row>
    <row r="2833" spans="18:19" x14ac:dyDescent="0.25">
      <c r="R2833">
        <v>3471467.4149261047</v>
      </c>
      <c r="S2833">
        <v>0</v>
      </c>
    </row>
    <row r="2834" spans="18:19" x14ac:dyDescent="0.25">
      <c r="R2834">
        <v>3471493.0774269775</v>
      </c>
      <c r="S2834">
        <v>0</v>
      </c>
    </row>
    <row r="2835" spans="18:19" x14ac:dyDescent="0.25">
      <c r="R2835">
        <v>3471518.7399278497</v>
      </c>
      <c r="S2835">
        <v>0</v>
      </c>
    </row>
    <row r="2836" spans="18:19" x14ac:dyDescent="0.25">
      <c r="R2836">
        <v>3471544.402428722</v>
      </c>
      <c r="S2836">
        <v>0</v>
      </c>
    </row>
    <row r="2837" spans="18:19" x14ac:dyDescent="0.25">
      <c r="R2837">
        <v>3471570.0649295943</v>
      </c>
      <c r="S2837">
        <v>0</v>
      </c>
    </row>
    <row r="2838" spans="18:19" x14ac:dyDescent="0.25">
      <c r="R2838">
        <v>3471595.727430467</v>
      </c>
      <c r="S2838">
        <v>0</v>
      </c>
    </row>
    <row r="2839" spans="18:19" x14ac:dyDescent="0.25">
      <c r="R2839">
        <v>3471621.3899313393</v>
      </c>
      <c r="S2839">
        <v>0</v>
      </c>
    </row>
    <row r="2840" spans="18:19" x14ac:dyDescent="0.25">
      <c r="R2840">
        <v>3471647.0524322116</v>
      </c>
      <c r="S2840">
        <v>0</v>
      </c>
    </row>
    <row r="2841" spans="18:19" x14ac:dyDescent="0.25">
      <c r="R2841">
        <v>3471672.7149330839</v>
      </c>
      <c r="S2841">
        <v>0</v>
      </c>
    </row>
    <row r="2842" spans="18:19" x14ac:dyDescent="0.25">
      <c r="R2842">
        <v>3471698.3774339566</v>
      </c>
      <c r="S2842">
        <v>0</v>
      </c>
    </row>
    <row r="2843" spans="18:19" x14ac:dyDescent="0.25">
      <c r="R2843">
        <v>3471724.0399348289</v>
      </c>
      <c r="S2843">
        <v>0</v>
      </c>
    </row>
    <row r="2844" spans="18:19" x14ac:dyDescent="0.25">
      <c r="R2844">
        <v>3471749.7024357012</v>
      </c>
      <c r="S2844">
        <v>0</v>
      </c>
    </row>
    <row r="2845" spans="18:19" x14ac:dyDescent="0.25">
      <c r="R2845">
        <v>3471775.3649365734</v>
      </c>
      <c r="S2845">
        <v>0</v>
      </c>
    </row>
    <row r="2846" spans="18:19" x14ac:dyDescent="0.25">
      <c r="R2846">
        <v>3471801.0274374457</v>
      </c>
      <c r="S2846">
        <v>0</v>
      </c>
    </row>
    <row r="2847" spans="18:19" x14ac:dyDescent="0.25">
      <c r="R2847">
        <v>3471826.6899383185</v>
      </c>
      <c r="S2847">
        <v>0</v>
      </c>
    </row>
    <row r="2848" spans="18:19" x14ac:dyDescent="0.25">
      <c r="R2848">
        <v>3471852.3524391907</v>
      </c>
      <c r="S2848">
        <v>0</v>
      </c>
    </row>
    <row r="2849" spans="18:19" x14ac:dyDescent="0.25">
      <c r="R2849">
        <v>3471878.014940063</v>
      </c>
      <c r="S2849">
        <v>0</v>
      </c>
    </row>
    <row r="2850" spans="18:19" x14ac:dyDescent="0.25">
      <c r="R2850">
        <v>3471903.6774409353</v>
      </c>
      <c r="S2850">
        <v>0</v>
      </c>
    </row>
    <row r="2851" spans="18:19" x14ac:dyDescent="0.25">
      <c r="R2851">
        <v>3471929.339941808</v>
      </c>
      <c r="S2851">
        <v>0</v>
      </c>
    </row>
    <row r="2852" spans="18:19" x14ac:dyDescent="0.25">
      <c r="R2852">
        <v>3471955.0024426803</v>
      </c>
      <c r="S2852">
        <v>0</v>
      </c>
    </row>
    <row r="2853" spans="18:19" x14ac:dyDescent="0.25">
      <c r="R2853">
        <v>3471980.6649435526</v>
      </c>
      <c r="S2853">
        <v>0</v>
      </c>
    </row>
    <row r="2854" spans="18:19" x14ac:dyDescent="0.25">
      <c r="R2854">
        <v>3472006.3274444249</v>
      </c>
      <c r="S2854">
        <v>0</v>
      </c>
    </row>
    <row r="2855" spans="18:19" x14ac:dyDescent="0.25">
      <c r="R2855">
        <v>3472031.9899452976</v>
      </c>
      <c r="S2855">
        <v>0</v>
      </c>
    </row>
    <row r="2856" spans="18:19" x14ac:dyDescent="0.25">
      <c r="R2856">
        <v>3472057.6524461699</v>
      </c>
      <c r="S2856">
        <v>0</v>
      </c>
    </row>
    <row r="2857" spans="18:19" x14ac:dyDescent="0.25">
      <c r="R2857">
        <v>3472083.3149470421</v>
      </c>
      <c r="S2857">
        <v>0</v>
      </c>
    </row>
    <row r="2858" spans="18:19" x14ac:dyDescent="0.25">
      <c r="R2858">
        <v>3472108.9774479144</v>
      </c>
      <c r="S2858">
        <v>0</v>
      </c>
    </row>
    <row r="2859" spans="18:19" x14ac:dyDescent="0.25">
      <c r="R2859">
        <v>3472134.6399487872</v>
      </c>
      <c r="S2859">
        <v>0</v>
      </c>
    </row>
    <row r="2860" spans="18:19" x14ac:dyDescent="0.25">
      <c r="R2860">
        <v>3472160.3024496594</v>
      </c>
      <c r="S2860">
        <v>0</v>
      </c>
    </row>
    <row r="2861" spans="18:19" x14ac:dyDescent="0.25">
      <c r="R2861">
        <v>3472185.9649505317</v>
      </c>
      <c r="S2861">
        <v>0</v>
      </c>
    </row>
    <row r="2862" spans="18:19" x14ac:dyDescent="0.25">
      <c r="R2862">
        <v>3472211.627451404</v>
      </c>
      <c r="S2862">
        <v>0</v>
      </c>
    </row>
    <row r="2863" spans="18:19" x14ac:dyDescent="0.25">
      <c r="R2863">
        <v>3472237.2899522763</v>
      </c>
      <c r="S2863">
        <v>0</v>
      </c>
    </row>
    <row r="2864" spans="18:19" x14ac:dyDescent="0.25">
      <c r="R2864">
        <v>3472262.952453149</v>
      </c>
      <c r="S2864">
        <v>0</v>
      </c>
    </row>
    <row r="2865" spans="18:19" x14ac:dyDescent="0.25">
      <c r="R2865">
        <v>3472288.6149540213</v>
      </c>
      <c r="S2865">
        <v>0</v>
      </c>
    </row>
    <row r="2866" spans="18:19" x14ac:dyDescent="0.25">
      <c r="R2866">
        <v>3472314.2774548936</v>
      </c>
      <c r="S2866">
        <v>0</v>
      </c>
    </row>
    <row r="2867" spans="18:19" x14ac:dyDescent="0.25">
      <c r="R2867">
        <v>3472339.9399557658</v>
      </c>
      <c r="S2867">
        <v>0</v>
      </c>
    </row>
    <row r="2868" spans="18:19" x14ac:dyDescent="0.25">
      <c r="R2868">
        <v>3472365.6024566386</v>
      </c>
      <c r="S2868">
        <v>0</v>
      </c>
    </row>
    <row r="2869" spans="18:19" x14ac:dyDescent="0.25">
      <c r="R2869">
        <v>3472391.2649575109</v>
      </c>
      <c r="S2869">
        <v>0</v>
      </c>
    </row>
    <row r="2870" spans="18:19" x14ac:dyDescent="0.25">
      <c r="R2870">
        <v>3472416.9274583831</v>
      </c>
      <c r="S2870">
        <v>0</v>
      </c>
    </row>
    <row r="2871" spans="18:19" x14ac:dyDescent="0.25">
      <c r="R2871">
        <v>3472442.5899592554</v>
      </c>
      <c r="S2871">
        <v>0</v>
      </c>
    </row>
    <row r="2872" spans="18:19" x14ac:dyDescent="0.25">
      <c r="R2872">
        <v>3472468.2524601282</v>
      </c>
      <c r="S2872">
        <v>0</v>
      </c>
    </row>
    <row r="2873" spans="18:19" x14ac:dyDescent="0.25">
      <c r="R2873">
        <v>3472493.9149610004</v>
      </c>
      <c r="S2873">
        <v>0</v>
      </c>
    </row>
    <row r="2874" spans="18:19" x14ac:dyDescent="0.25">
      <c r="R2874">
        <v>3472519.5774618727</v>
      </c>
      <c r="S2874">
        <v>0</v>
      </c>
    </row>
    <row r="2875" spans="18:19" x14ac:dyDescent="0.25">
      <c r="R2875">
        <v>3472545.239962745</v>
      </c>
      <c r="S2875">
        <v>0</v>
      </c>
    </row>
    <row r="2876" spans="18:19" x14ac:dyDescent="0.25">
      <c r="R2876">
        <v>3472570.9024636177</v>
      </c>
      <c r="S2876">
        <v>0</v>
      </c>
    </row>
    <row r="2877" spans="18:19" x14ac:dyDescent="0.25">
      <c r="R2877">
        <v>3472596.56496449</v>
      </c>
      <c r="S2877">
        <v>0</v>
      </c>
    </row>
    <row r="2878" spans="18:19" x14ac:dyDescent="0.25">
      <c r="R2878">
        <v>3472622.2274653623</v>
      </c>
      <c r="S2878">
        <v>0</v>
      </c>
    </row>
    <row r="2879" spans="18:19" x14ac:dyDescent="0.25">
      <c r="R2879">
        <v>3472647.8899662346</v>
      </c>
      <c r="S2879">
        <v>0</v>
      </c>
    </row>
    <row r="2880" spans="18:19" x14ac:dyDescent="0.25">
      <c r="R2880">
        <v>3472673.5524671068</v>
      </c>
      <c r="S2880">
        <v>0</v>
      </c>
    </row>
    <row r="2881" spans="18:19" x14ac:dyDescent="0.25">
      <c r="R2881">
        <v>3472699.2149679796</v>
      </c>
      <c r="S2881">
        <v>0</v>
      </c>
    </row>
    <row r="2882" spans="18:19" x14ac:dyDescent="0.25">
      <c r="R2882">
        <v>3472724.8774688519</v>
      </c>
      <c r="S2882">
        <v>0</v>
      </c>
    </row>
    <row r="2883" spans="18:19" x14ac:dyDescent="0.25">
      <c r="R2883">
        <v>3472750.5399697241</v>
      </c>
      <c r="S2883">
        <v>0</v>
      </c>
    </row>
    <row r="2884" spans="18:19" x14ac:dyDescent="0.25">
      <c r="R2884">
        <v>3472776.2024705964</v>
      </c>
      <c r="S2884">
        <v>0</v>
      </c>
    </row>
    <row r="2885" spans="18:19" x14ac:dyDescent="0.25">
      <c r="R2885">
        <v>3472801.8649714692</v>
      </c>
      <c r="S2885">
        <v>0</v>
      </c>
    </row>
    <row r="2886" spans="18:19" x14ac:dyDescent="0.25">
      <c r="R2886">
        <v>3472827.5274723414</v>
      </c>
      <c r="S2886">
        <v>0</v>
      </c>
    </row>
    <row r="2887" spans="18:19" x14ac:dyDescent="0.25">
      <c r="R2887">
        <v>3472853.1899732137</v>
      </c>
      <c r="S2887">
        <v>0</v>
      </c>
    </row>
    <row r="2888" spans="18:19" x14ac:dyDescent="0.25">
      <c r="R2888">
        <v>3472878.852474086</v>
      </c>
      <c r="S2888">
        <v>0</v>
      </c>
    </row>
    <row r="2889" spans="18:19" x14ac:dyDescent="0.25">
      <c r="R2889">
        <v>3472904.5149749587</v>
      </c>
      <c r="S2889">
        <v>0</v>
      </c>
    </row>
    <row r="2890" spans="18:19" x14ac:dyDescent="0.25">
      <c r="R2890">
        <v>3472930.177475831</v>
      </c>
      <c r="S2890">
        <v>0</v>
      </c>
    </row>
    <row r="2891" spans="18:19" x14ac:dyDescent="0.25">
      <c r="R2891">
        <v>3472955.8399767033</v>
      </c>
      <c r="S2891">
        <v>0</v>
      </c>
    </row>
    <row r="2892" spans="18:19" x14ac:dyDescent="0.25">
      <c r="R2892">
        <v>3472981.5024775756</v>
      </c>
      <c r="S2892">
        <v>0</v>
      </c>
    </row>
    <row r="2893" spans="18:19" x14ac:dyDescent="0.25">
      <c r="R2893">
        <v>3473007.1649784483</v>
      </c>
      <c r="S2893">
        <v>0</v>
      </c>
    </row>
    <row r="2894" spans="18:19" x14ac:dyDescent="0.25">
      <c r="R2894">
        <v>3473032.8274793206</v>
      </c>
      <c r="S2894">
        <v>0</v>
      </c>
    </row>
    <row r="2895" spans="18:19" x14ac:dyDescent="0.25">
      <c r="R2895">
        <v>3473058.4899801929</v>
      </c>
      <c r="S2895">
        <v>0</v>
      </c>
    </row>
    <row r="2896" spans="18:19" x14ac:dyDescent="0.25">
      <c r="R2896">
        <v>3473084.1524810651</v>
      </c>
      <c r="S2896">
        <v>0</v>
      </c>
    </row>
    <row r="2897" spans="18:19" x14ac:dyDescent="0.25">
      <c r="R2897">
        <v>3473109.8149819374</v>
      </c>
      <c r="S2897">
        <v>0</v>
      </c>
    </row>
    <row r="2898" spans="18:19" x14ac:dyDescent="0.25">
      <c r="R2898">
        <v>3473135.4774828102</v>
      </c>
      <c r="S2898">
        <v>0</v>
      </c>
    </row>
    <row r="2899" spans="18:19" x14ac:dyDescent="0.25">
      <c r="R2899">
        <v>3473161.1399836824</v>
      </c>
      <c r="S2899">
        <v>0</v>
      </c>
    </row>
    <row r="2900" spans="18:19" x14ac:dyDescent="0.25">
      <c r="R2900">
        <v>3473186.8024845547</v>
      </c>
      <c r="S2900">
        <v>0</v>
      </c>
    </row>
    <row r="2901" spans="18:19" x14ac:dyDescent="0.25">
      <c r="R2901">
        <v>3473212.464985427</v>
      </c>
      <c r="S2901">
        <v>0</v>
      </c>
    </row>
    <row r="2902" spans="18:19" x14ac:dyDescent="0.25">
      <c r="R2902">
        <v>3473238.1274862997</v>
      </c>
      <c r="S2902">
        <v>0</v>
      </c>
    </row>
    <row r="2903" spans="18:19" x14ac:dyDescent="0.25">
      <c r="R2903">
        <v>3473263.789987172</v>
      </c>
      <c r="S2903">
        <v>0</v>
      </c>
    </row>
    <row r="2904" spans="18:19" x14ac:dyDescent="0.25">
      <c r="R2904">
        <v>3473289.4524880443</v>
      </c>
      <c r="S2904">
        <v>0</v>
      </c>
    </row>
    <row r="2905" spans="18:19" x14ac:dyDescent="0.25">
      <c r="R2905">
        <v>3473315.1149889166</v>
      </c>
      <c r="S2905">
        <v>0</v>
      </c>
    </row>
    <row r="2906" spans="18:19" x14ac:dyDescent="0.25">
      <c r="R2906">
        <v>3473340.7774897893</v>
      </c>
      <c r="S2906">
        <v>0</v>
      </c>
    </row>
    <row r="2907" spans="18:19" x14ac:dyDescent="0.25">
      <c r="R2907">
        <v>3473366.4399906616</v>
      </c>
      <c r="S2907">
        <v>0</v>
      </c>
    </row>
    <row r="2908" spans="18:19" x14ac:dyDescent="0.25">
      <c r="R2908">
        <v>3473392.1024915338</v>
      </c>
      <c r="S2908">
        <v>0</v>
      </c>
    </row>
    <row r="2909" spans="18:19" x14ac:dyDescent="0.25">
      <c r="R2909">
        <v>3473417.7649924061</v>
      </c>
      <c r="S2909">
        <v>0</v>
      </c>
    </row>
    <row r="2910" spans="18:19" x14ac:dyDescent="0.25">
      <c r="R2910">
        <v>3473443.4274932784</v>
      </c>
      <c r="S2910">
        <v>0</v>
      </c>
    </row>
    <row r="2911" spans="18:19" x14ac:dyDescent="0.25">
      <c r="R2911">
        <v>3473469.0899941511</v>
      </c>
      <c r="S2911">
        <v>0</v>
      </c>
    </row>
    <row r="2912" spans="18:19" x14ac:dyDescent="0.25">
      <c r="R2912">
        <v>3473494.7524950234</v>
      </c>
      <c r="S2912">
        <v>0</v>
      </c>
    </row>
    <row r="2913" spans="18:19" x14ac:dyDescent="0.25">
      <c r="R2913">
        <v>3473520.4149958957</v>
      </c>
      <c r="S2913">
        <v>0</v>
      </c>
    </row>
    <row r="2914" spans="18:19" x14ac:dyDescent="0.25">
      <c r="R2914">
        <v>3473546.077496768</v>
      </c>
      <c r="S2914">
        <v>0</v>
      </c>
    </row>
    <row r="2915" spans="18:19" x14ac:dyDescent="0.25">
      <c r="R2915">
        <v>3473571.7399976407</v>
      </c>
      <c r="S2915">
        <v>0</v>
      </c>
    </row>
    <row r="2916" spans="18:19" x14ac:dyDescent="0.25">
      <c r="R2916">
        <v>3473597.402498513</v>
      </c>
      <c r="S2916">
        <v>0</v>
      </c>
    </row>
    <row r="2917" spans="18:19" x14ac:dyDescent="0.25">
      <c r="R2917">
        <v>3473623.0649993853</v>
      </c>
      <c r="S2917">
        <v>0</v>
      </c>
    </row>
    <row r="2918" spans="18:19" x14ac:dyDescent="0.25">
      <c r="R2918">
        <v>3473648.7275002575</v>
      </c>
      <c r="S2918">
        <v>0</v>
      </c>
    </row>
    <row r="2919" spans="18:19" x14ac:dyDescent="0.25">
      <c r="R2919">
        <v>3473674.3900011303</v>
      </c>
      <c r="S2919">
        <v>0</v>
      </c>
    </row>
    <row r="2920" spans="18:19" x14ac:dyDescent="0.25">
      <c r="R2920">
        <v>3473700.0525020026</v>
      </c>
      <c r="S2920">
        <v>0</v>
      </c>
    </row>
    <row r="2921" spans="18:19" x14ac:dyDescent="0.25">
      <c r="R2921">
        <v>3473725.7150028748</v>
      </c>
      <c r="S2921">
        <v>0</v>
      </c>
    </row>
    <row r="2922" spans="18:19" x14ac:dyDescent="0.25">
      <c r="R2922">
        <v>3473751.3775037471</v>
      </c>
      <c r="S2922">
        <v>0</v>
      </c>
    </row>
    <row r="2923" spans="18:19" x14ac:dyDescent="0.25">
      <c r="R2923">
        <v>3473777.0400046199</v>
      </c>
      <c r="S2923">
        <v>0</v>
      </c>
    </row>
    <row r="2924" spans="18:19" x14ac:dyDescent="0.25">
      <c r="R2924">
        <v>3473802.7025054921</v>
      </c>
      <c r="S2924">
        <v>0</v>
      </c>
    </row>
    <row r="2925" spans="18:19" x14ac:dyDescent="0.25">
      <c r="R2925">
        <v>3473828.3650063644</v>
      </c>
      <c r="S2925">
        <v>0</v>
      </c>
    </row>
    <row r="2926" spans="18:19" x14ac:dyDescent="0.25">
      <c r="R2926">
        <v>3473854.0275072367</v>
      </c>
      <c r="S2926">
        <v>0</v>
      </c>
    </row>
    <row r="2927" spans="18:19" x14ac:dyDescent="0.25">
      <c r="R2927">
        <v>3473879.690008109</v>
      </c>
      <c r="S2927">
        <v>0</v>
      </c>
    </row>
    <row r="2928" spans="18:19" x14ac:dyDescent="0.25">
      <c r="R2928">
        <v>3473905.3525089817</v>
      </c>
      <c r="S2928">
        <v>0</v>
      </c>
    </row>
    <row r="2929" spans="18:19" x14ac:dyDescent="0.25">
      <c r="R2929">
        <v>3473931.015009854</v>
      </c>
      <c r="S2929">
        <v>0</v>
      </c>
    </row>
    <row r="2930" spans="18:19" x14ac:dyDescent="0.25">
      <c r="R2930">
        <v>3473956.6775107263</v>
      </c>
      <c r="S2930">
        <v>0</v>
      </c>
    </row>
    <row r="2931" spans="18:19" x14ac:dyDescent="0.25">
      <c r="R2931">
        <v>3473982.3400115985</v>
      </c>
      <c r="S2931">
        <v>0</v>
      </c>
    </row>
    <row r="2932" spans="18:19" x14ac:dyDescent="0.25">
      <c r="R2932">
        <v>3474008.0025124713</v>
      </c>
      <c r="S2932">
        <v>0</v>
      </c>
    </row>
    <row r="2933" spans="18:19" x14ac:dyDescent="0.25">
      <c r="R2933">
        <v>3474033.6650133436</v>
      </c>
      <c r="S2933">
        <v>0</v>
      </c>
    </row>
    <row r="2934" spans="18:19" x14ac:dyDescent="0.25">
      <c r="R2934">
        <v>3474059.3275142158</v>
      </c>
      <c r="S2934">
        <v>0</v>
      </c>
    </row>
    <row r="2935" spans="18:19" x14ac:dyDescent="0.25">
      <c r="R2935">
        <v>3474084.9900150881</v>
      </c>
      <c r="S2935">
        <v>0</v>
      </c>
    </row>
    <row r="2936" spans="18:19" x14ac:dyDescent="0.25">
      <c r="R2936">
        <v>3474110.6525159609</v>
      </c>
      <c r="S2936">
        <v>0</v>
      </c>
    </row>
    <row r="2937" spans="18:19" x14ac:dyDescent="0.25">
      <c r="R2937">
        <v>3474136.3150168331</v>
      </c>
      <c r="S2937">
        <v>0</v>
      </c>
    </row>
    <row r="2938" spans="18:19" x14ac:dyDescent="0.25">
      <c r="R2938">
        <v>3474161.9775177054</v>
      </c>
      <c r="S2938">
        <v>0</v>
      </c>
    </row>
    <row r="2939" spans="18:19" x14ac:dyDescent="0.25">
      <c r="R2939">
        <v>3474187.6400185777</v>
      </c>
      <c r="S2939">
        <v>0</v>
      </c>
    </row>
    <row r="2940" spans="18:19" x14ac:dyDescent="0.25">
      <c r="R2940">
        <v>3474213.3025194504</v>
      </c>
      <c r="S2940">
        <v>0</v>
      </c>
    </row>
    <row r="2941" spans="18:19" x14ac:dyDescent="0.25">
      <c r="R2941">
        <v>3474238.9650203227</v>
      </c>
      <c r="S2941">
        <v>0</v>
      </c>
    </row>
    <row r="2942" spans="18:19" x14ac:dyDescent="0.25">
      <c r="R2942">
        <v>3474264.627521195</v>
      </c>
      <c r="S2942">
        <v>0</v>
      </c>
    </row>
    <row r="2943" spans="18:19" x14ac:dyDescent="0.25">
      <c r="R2943">
        <v>3474290.2900220673</v>
      </c>
      <c r="S2943">
        <v>0</v>
      </c>
    </row>
    <row r="2944" spans="18:19" x14ac:dyDescent="0.25">
      <c r="R2944">
        <v>3474315.9525229395</v>
      </c>
      <c r="S2944">
        <v>0</v>
      </c>
    </row>
    <row r="2945" spans="18:19" x14ac:dyDescent="0.25">
      <c r="R2945">
        <v>3474341.6150238123</v>
      </c>
      <c r="S2945">
        <v>0</v>
      </c>
    </row>
    <row r="2946" spans="18:19" x14ac:dyDescent="0.25">
      <c r="R2946">
        <v>3474367.2775246846</v>
      </c>
      <c r="S2946">
        <v>0</v>
      </c>
    </row>
    <row r="2947" spans="18:19" x14ac:dyDescent="0.25">
      <c r="R2947">
        <v>3474392.9400255568</v>
      </c>
      <c r="S2947">
        <v>0</v>
      </c>
    </row>
    <row r="2948" spans="18:19" x14ac:dyDescent="0.25">
      <c r="R2948">
        <v>3474418.6025264291</v>
      </c>
      <c r="S2948">
        <v>0</v>
      </c>
    </row>
    <row r="2949" spans="18:19" x14ac:dyDescent="0.25">
      <c r="R2949">
        <v>3474444.2650273019</v>
      </c>
      <c r="S2949">
        <v>0</v>
      </c>
    </row>
    <row r="2950" spans="18:19" x14ac:dyDescent="0.25">
      <c r="R2950">
        <v>3474469.9275281741</v>
      </c>
      <c r="S2950">
        <v>0</v>
      </c>
    </row>
    <row r="2951" spans="18:19" x14ac:dyDescent="0.25">
      <c r="R2951">
        <v>3474495.5900290464</v>
      </c>
      <c r="S2951">
        <v>0</v>
      </c>
    </row>
    <row r="2952" spans="18:19" x14ac:dyDescent="0.25">
      <c r="R2952">
        <v>3474521.2525299187</v>
      </c>
      <c r="S2952">
        <v>0</v>
      </c>
    </row>
    <row r="2953" spans="18:19" x14ac:dyDescent="0.25">
      <c r="R2953">
        <v>3474546.9150307914</v>
      </c>
      <c r="S2953">
        <v>0</v>
      </c>
    </row>
    <row r="2954" spans="18:19" x14ac:dyDescent="0.25">
      <c r="R2954">
        <v>3474572.5775316637</v>
      </c>
      <c r="S2954">
        <v>0</v>
      </c>
    </row>
    <row r="2955" spans="18:19" x14ac:dyDescent="0.25">
      <c r="R2955">
        <v>3474598.240032536</v>
      </c>
      <c r="S2955">
        <v>0</v>
      </c>
    </row>
    <row r="2956" spans="18:19" x14ac:dyDescent="0.25">
      <c r="R2956">
        <v>3474623.9025334083</v>
      </c>
      <c r="S2956">
        <v>0</v>
      </c>
    </row>
    <row r="2957" spans="18:19" x14ac:dyDescent="0.25">
      <c r="R2957">
        <v>3474649.565034281</v>
      </c>
      <c r="S2957">
        <v>0</v>
      </c>
    </row>
    <row r="2958" spans="18:19" x14ac:dyDescent="0.25">
      <c r="R2958">
        <v>3474675.2275351533</v>
      </c>
      <c r="S2958">
        <v>0</v>
      </c>
    </row>
    <row r="2959" spans="18:19" x14ac:dyDescent="0.25">
      <c r="R2959">
        <v>3474700.8900360256</v>
      </c>
      <c r="S2959">
        <v>0</v>
      </c>
    </row>
    <row r="2960" spans="18:19" x14ac:dyDescent="0.25">
      <c r="R2960">
        <v>3474726.5525368978</v>
      </c>
      <c r="S2960">
        <v>0</v>
      </c>
    </row>
    <row r="2961" spans="18:19" x14ac:dyDescent="0.25">
      <c r="R2961">
        <v>3474752.2150377701</v>
      </c>
      <c r="S2961">
        <v>0</v>
      </c>
    </row>
    <row r="2962" spans="18:19" x14ac:dyDescent="0.25">
      <c r="R2962">
        <v>3474777.8775386428</v>
      </c>
      <c r="S2962">
        <v>0</v>
      </c>
    </row>
    <row r="2963" spans="18:19" x14ac:dyDescent="0.25">
      <c r="R2963">
        <v>3474803.5400395151</v>
      </c>
      <c r="S2963">
        <v>0</v>
      </c>
    </row>
    <row r="2964" spans="18:19" x14ac:dyDescent="0.25">
      <c r="R2964">
        <v>3474829.2025403874</v>
      </c>
      <c r="S2964">
        <v>0</v>
      </c>
    </row>
    <row r="2965" spans="18:19" x14ac:dyDescent="0.25">
      <c r="R2965">
        <v>3474854.8650412597</v>
      </c>
      <c r="S2965">
        <v>0</v>
      </c>
    </row>
    <row r="2966" spans="18:19" x14ac:dyDescent="0.25">
      <c r="R2966">
        <v>3474880.5275421324</v>
      </c>
      <c r="S2966">
        <v>0</v>
      </c>
    </row>
    <row r="2967" spans="18:19" x14ac:dyDescent="0.25">
      <c r="R2967">
        <v>3474906.1900430047</v>
      </c>
      <c r="S2967">
        <v>0</v>
      </c>
    </row>
    <row r="2968" spans="18:19" x14ac:dyDescent="0.25">
      <c r="R2968">
        <v>3474931.852543877</v>
      </c>
      <c r="S2968">
        <v>0</v>
      </c>
    </row>
    <row r="2969" spans="18:19" x14ac:dyDescent="0.25">
      <c r="R2969">
        <v>3474957.5150447492</v>
      </c>
      <c r="S2969">
        <v>0</v>
      </c>
    </row>
    <row r="2970" spans="18:19" x14ac:dyDescent="0.25">
      <c r="R2970">
        <v>3474983.177545622</v>
      </c>
      <c r="S2970">
        <v>0</v>
      </c>
    </row>
    <row r="2971" spans="18:19" x14ac:dyDescent="0.25">
      <c r="R2971">
        <v>3475008.8400464943</v>
      </c>
      <c r="S2971">
        <v>0</v>
      </c>
    </row>
    <row r="2972" spans="18:19" x14ac:dyDescent="0.25">
      <c r="R2972">
        <v>3475034.5025473665</v>
      </c>
      <c r="S2972">
        <v>0</v>
      </c>
    </row>
    <row r="2973" spans="18:19" x14ac:dyDescent="0.25">
      <c r="R2973">
        <v>3475060.1650482388</v>
      </c>
      <c r="S2973">
        <v>0</v>
      </c>
    </row>
    <row r="2974" spans="18:19" x14ac:dyDescent="0.25">
      <c r="R2974">
        <v>3475085.8275491111</v>
      </c>
      <c r="S2974">
        <v>0</v>
      </c>
    </row>
    <row r="2975" spans="18:19" x14ac:dyDescent="0.25">
      <c r="R2975">
        <v>3475111.4900499838</v>
      </c>
      <c r="S2975">
        <v>0</v>
      </c>
    </row>
    <row r="2976" spans="18:19" x14ac:dyDescent="0.25">
      <c r="R2976">
        <v>3475137.1525508561</v>
      </c>
      <c r="S2976">
        <v>0</v>
      </c>
    </row>
    <row r="2977" spans="18:19" x14ac:dyDescent="0.25">
      <c r="R2977">
        <v>3475162.8150517284</v>
      </c>
      <c r="S2977">
        <v>0</v>
      </c>
    </row>
    <row r="2978" spans="18:19" x14ac:dyDescent="0.25">
      <c r="R2978">
        <v>3475188.4775526007</v>
      </c>
      <c r="S2978">
        <v>0</v>
      </c>
    </row>
    <row r="2979" spans="18:19" x14ac:dyDescent="0.25">
      <c r="R2979">
        <v>3475214.1400534734</v>
      </c>
      <c r="S2979">
        <v>0</v>
      </c>
    </row>
    <row r="2980" spans="18:19" x14ac:dyDescent="0.25">
      <c r="R2980">
        <v>3475239.8025543457</v>
      </c>
      <c r="S2980">
        <v>0</v>
      </c>
    </row>
    <row r="2981" spans="18:19" x14ac:dyDescent="0.25">
      <c r="R2981">
        <v>3475265.465055218</v>
      </c>
      <c r="S2981">
        <v>0</v>
      </c>
    </row>
    <row r="2982" spans="18:19" x14ac:dyDescent="0.25">
      <c r="R2982">
        <v>3475291.1275560902</v>
      </c>
      <c r="S2982">
        <v>0</v>
      </c>
    </row>
    <row r="2983" spans="18:19" x14ac:dyDescent="0.25">
      <c r="R2983">
        <v>3475316.790056963</v>
      </c>
      <c r="S2983">
        <v>0</v>
      </c>
    </row>
    <row r="2984" spans="18:19" x14ac:dyDescent="0.25">
      <c r="R2984">
        <v>3475342.4525578353</v>
      </c>
      <c r="S2984">
        <v>0</v>
      </c>
    </row>
    <row r="2985" spans="18:19" x14ac:dyDescent="0.25">
      <c r="R2985">
        <v>3475368.1150587075</v>
      </c>
      <c r="S2985">
        <v>0</v>
      </c>
    </row>
    <row r="2986" spans="18:19" x14ac:dyDescent="0.25">
      <c r="R2986">
        <v>3475393.7775595798</v>
      </c>
      <c r="S2986">
        <v>0</v>
      </c>
    </row>
    <row r="2987" spans="18:19" x14ac:dyDescent="0.25">
      <c r="R2987">
        <v>3475419.4400604526</v>
      </c>
      <c r="S2987">
        <v>0</v>
      </c>
    </row>
    <row r="2988" spans="18:19" x14ac:dyDescent="0.25">
      <c r="R2988">
        <v>3475445.1025613248</v>
      </c>
      <c r="S2988">
        <v>0</v>
      </c>
    </row>
    <row r="2989" spans="18:19" x14ac:dyDescent="0.25">
      <c r="R2989">
        <v>3475470.7650621971</v>
      </c>
      <c r="S2989">
        <v>0</v>
      </c>
    </row>
    <row r="2990" spans="18:19" x14ac:dyDescent="0.25">
      <c r="R2990">
        <v>3475496.4275630694</v>
      </c>
      <c r="S2990">
        <v>0</v>
      </c>
    </row>
    <row r="2991" spans="18:19" x14ac:dyDescent="0.25">
      <c r="R2991">
        <v>3475522.0900639417</v>
      </c>
      <c r="S2991">
        <v>0</v>
      </c>
    </row>
    <row r="2992" spans="18:19" x14ac:dyDescent="0.25">
      <c r="R2992">
        <v>3475547.7525648144</v>
      </c>
      <c r="S2992">
        <v>0</v>
      </c>
    </row>
    <row r="2993" spans="18:19" x14ac:dyDescent="0.25">
      <c r="R2993">
        <v>3475573.4150656867</v>
      </c>
      <c r="S2993">
        <v>0</v>
      </c>
    </row>
    <row r="2994" spans="18:19" x14ac:dyDescent="0.25">
      <c r="R2994">
        <v>3475599.077566559</v>
      </c>
      <c r="S2994">
        <v>0</v>
      </c>
    </row>
    <row r="2995" spans="18:19" x14ac:dyDescent="0.25">
      <c r="R2995">
        <v>3475624.7400674312</v>
      </c>
      <c r="S2995">
        <v>0</v>
      </c>
    </row>
    <row r="2996" spans="18:19" x14ac:dyDescent="0.25">
      <c r="R2996">
        <v>3475650.402568304</v>
      </c>
      <c r="S2996">
        <v>0</v>
      </c>
    </row>
    <row r="2997" spans="18:19" x14ac:dyDescent="0.25">
      <c r="R2997">
        <v>3475676.0650691763</v>
      </c>
      <c r="S2997">
        <v>0</v>
      </c>
    </row>
    <row r="2998" spans="18:19" x14ac:dyDescent="0.25">
      <c r="R2998">
        <v>3475701.7275700485</v>
      </c>
      <c r="S2998">
        <v>0</v>
      </c>
    </row>
    <row r="2999" spans="18:19" x14ac:dyDescent="0.25">
      <c r="R2999">
        <v>3475727.3900709208</v>
      </c>
      <c r="S2999">
        <v>0</v>
      </c>
    </row>
    <row r="3000" spans="18:19" x14ac:dyDescent="0.25">
      <c r="R3000">
        <v>3475753.0525717936</v>
      </c>
      <c r="S3000">
        <v>0</v>
      </c>
    </row>
    <row r="3001" spans="18:19" x14ac:dyDescent="0.25">
      <c r="R3001">
        <v>3475778.7150726658</v>
      </c>
      <c r="S3001">
        <v>0</v>
      </c>
    </row>
    <row r="3002" spans="18:19" x14ac:dyDescent="0.25">
      <c r="R3002">
        <v>3475804.3775735381</v>
      </c>
      <c r="S3002">
        <v>0</v>
      </c>
    </row>
    <row r="3003" spans="18:19" x14ac:dyDescent="0.25">
      <c r="R3003">
        <v>3475830.0400744104</v>
      </c>
      <c r="S3003">
        <v>0</v>
      </c>
    </row>
    <row r="3004" spans="18:19" x14ac:dyDescent="0.25">
      <c r="R3004">
        <v>3475855.7025752831</v>
      </c>
      <c r="S3004">
        <v>0</v>
      </c>
    </row>
    <row r="3005" spans="18:19" x14ac:dyDescent="0.25">
      <c r="R3005">
        <v>3475881.3650761554</v>
      </c>
      <c r="S3005">
        <v>0</v>
      </c>
    </row>
    <row r="3006" spans="18:19" x14ac:dyDescent="0.25">
      <c r="R3006">
        <v>3475907.0275770277</v>
      </c>
      <c r="S3006">
        <v>0</v>
      </c>
    </row>
    <row r="3007" spans="18:19" x14ac:dyDescent="0.25">
      <c r="R3007">
        <v>3475932.6900779</v>
      </c>
      <c r="S3007">
        <v>0</v>
      </c>
    </row>
    <row r="3008" spans="18:19" x14ac:dyDescent="0.25">
      <c r="R3008">
        <v>3475958.3525787722</v>
      </c>
      <c r="S3008">
        <v>0</v>
      </c>
    </row>
    <row r="3009" spans="18:19" x14ac:dyDescent="0.25">
      <c r="R3009">
        <v>3475984.015079645</v>
      </c>
      <c r="S3009">
        <v>0</v>
      </c>
    </row>
    <row r="3010" spans="18:19" x14ac:dyDescent="0.25">
      <c r="R3010">
        <v>3476009.6775805173</v>
      </c>
      <c r="S3010">
        <v>0</v>
      </c>
    </row>
    <row r="3011" spans="18:19" x14ac:dyDescent="0.25">
      <c r="R3011">
        <v>3476035.3400813895</v>
      </c>
      <c r="S3011">
        <v>0</v>
      </c>
    </row>
    <row r="3012" spans="18:19" x14ac:dyDescent="0.25">
      <c r="R3012">
        <v>3476061.0025822618</v>
      </c>
      <c r="S3012">
        <v>0</v>
      </c>
    </row>
    <row r="3013" spans="18:19" x14ac:dyDescent="0.25">
      <c r="R3013">
        <v>3476086.6650831345</v>
      </c>
      <c r="S3013">
        <v>0</v>
      </c>
    </row>
    <row r="3014" spans="18:19" x14ac:dyDescent="0.25">
      <c r="R3014">
        <v>3476112.3275840068</v>
      </c>
      <c r="S3014">
        <v>0</v>
      </c>
    </row>
    <row r="3015" spans="18:19" x14ac:dyDescent="0.25">
      <c r="R3015">
        <v>3476137.9900848791</v>
      </c>
      <c r="S3015">
        <v>0</v>
      </c>
    </row>
    <row r="3016" spans="18:19" x14ac:dyDescent="0.25">
      <c r="R3016">
        <v>3476163.6525857514</v>
      </c>
      <c r="S3016">
        <v>0</v>
      </c>
    </row>
    <row r="3017" spans="18:19" x14ac:dyDescent="0.25">
      <c r="R3017">
        <v>3476189.3150866241</v>
      </c>
      <c r="S3017">
        <v>0</v>
      </c>
    </row>
    <row r="3018" spans="18:19" x14ac:dyDescent="0.25">
      <c r="R3018">
        <v>3476214.9775874964</v>
      </c>
      <c r="S3018">
        <v>0</v>
      </c>
    </row>
    <row r="3019" spans="18:19" x14ac:dyDescent="0.25">
      <c r="R3019">
        <v>3476240.6400883687</v>
      </c>
      <c r="S3019">
        <v>0</v>
      </c>
    </row>
    <row r="3020" spans="18:19" x14ac:dyDescent="0.25">
      <c r="R3020">
        <v>3476266.3025892409</v>
      </c>
      <c r="S3020">
        <v>0</v>
      </c>
    </row>
    <row r="3021" spans="18:19" x14ac:dyDescent="0.25">
      <c r="R3021">
        <v>3476291.9650901137</v>
      </c>
      <c r="S3021">
        <v>0</v>
      </c>
    </row>
    <row r="3022" spans="18:19" x14ac:dyDescent="0.25">
      <c r="R3022">
        <v>3476317.627590986</v>
      </c>
      <c r="S3022">
        <v>0</v>
      </c>
    </row>
    <row r="3023" spans="18:19" x14ac:dyDescent="0.25">
      <c r="R3023">
        <v>3476343.2900918582</v>
      </c>
      <c r="S3023">
        <v>0</v>
      </c>
    </row>
    <row r="3024" spans="18:19" x14ac:dyDescent="0.25">
      <c r="R3024">
        <v>3476368.9525927305</v>
      </c>
      <c r="S3024">
        <v>0</v>
      </c>
    </row>
    <row r="3025" spans="18:19" x14ac:dyDescent="0.25">
      <c r="R3025">
        <v>3476394.6150936028</v>
      </c>
      <c r="S3025">
        <v>0</v>
      </c>
    </row>
    <row r="3026" spans="18:19" x14ac:dyDescent="0.25">
      <c r="R3026">
        <v>3476420.2775944755</v>
      </c>
      <c r="S3026">
        <v>0</v>
      </c>
    </row>
    <row r="3027" spans="18:19" x14ac:dyDescent="0.25">
      <c r="R3027">
        <v>3476445.9400953478</v>
      </c>
      <c r="S3027">
        <v>0</v>
      </c>
    </row>
    <row r="3028" spans="18:19" x14ac:dyDescent="0.25">
      <c r="R3028">
        <v>3476471.6025962201</v>
      </c>
      <c r="S3028">
        <v>0</v>
      </c>
    </row>
    <row r="3029" spans="18:19" x14ac:dyDescent="0.25">
      <c r="R3029">
        <v>3476497.2650970924</v>
      </c>
      <c r="S3029">
        <v>0</v>
      </c>
    </row>
    <row r="3030" spans="18:19" x14ac:dyDescent="0.25">
      <c r="R3030">
        <v>3476522.9275979651</v>
      </c>
      <c r="S3030">
        <v>0</v>
      </c>
    </row>
    <row r="3031" spans="18:19" x14ac:dyDescent="0.25">
      <c r="R3031">
        <v>3476548.5900988374</v>
      </c>
      <c r="S3031">
        <v>0</v>
      </c>
    </row>
    <row r="3032" spans="18:19" x14ac:dyDescent="0.25">
      <c r="R3032">
        <v>3476574.2525997097</v>
      </c>
      <c r="S3032">
        <v>0</v>
      </c>
    </row>
    <row r="3033" spans="18:19" x14ac:dyDescent="0.25">
      <c r="R3033">
        <v>3476599.9151005819</v>
      </c>
      <c r="S3033">
        <v>0</v>
      </c>
    </row>
    <row r="3034" spans="18:19" x14ac:dyDescent="0.25">
      <c r="R3034">
        <v>3476625.5776014547</v>
      </c>
      <c r="S3034">
        <v>0</v>
      </c>
    </row>
    <row r="3035" spans="18:19" x14ac:dyDescent="0.25">
      <c r="R3035">
        <v>3476651.240102327</v>
      </c>
      <c r="S3035">
        <v>0</v>
      </c>
    </row>
    <row r="3036" spans="18:19" x14ac:dyDescent="0.25">
      <c r="R3036">
        <v>3476676.9026031992</v>
      </c>
      <c r="S3036">
        <v>0</v>
      </c>
    </row>
    <row r="3037" spans="18:19" x14ac:dyDescent="0.25">
      <c r="R3037">
        <v>3476702.5651040715</v>
      </c>
      <c r="S3037">
        <v>0</v>
      </c>
    </row>
    <row r="3038" spans="18:19" x14ac:dyDescent="0.25">
      <c r="R3038">
        <v>3476728.2276049438</v>
      </c>
      <c r="S3038">
        <v>0</v>
      </c>
    </row>
    <row r="3039" spans="18:19" x14ac:dyDescent="0.25">
      <c r="R3039">
        <v>3476753.8901058165</v>
      </c>
      <c r="S3039">
        <v>0</v>
      </c>
    </row>
    <row r="3040" spans="18:19" x14ac:dyDescent="0.25">
      <c r="R3040">
        <v>3476779.5526066888</v>
      </c>
      <c r="S3040">
        <v>0</v>
      </c>
    </row>
    <row r="3041" spans="18:19" x14ac:dyDescent="0.25">
      <c r="R3041">
        <v>3476805.2151075611</v>
      </c>
      <c r="S3041">
        <v>0</v>
      </c>
    </row>
    <row r="3042" spans="18:19" x14ac:dyDescent="0.25">
      <c r="R3042">
        <v>3476830.8776084334</v>
      </c>
      <c r="S3042">
        <v>0</v>
      </c>
    </row>
    <row r="3043" spans="18:19" x14ac:dyDescent="0.25">
      <c r="R3043">
        <v>3476856.5401093061</v>
      </c>
      <c r="S3043">
        <v>0</v>
      </c>
    </row>
    <row r="3044" spans="18:19" x14ac:dyDescent="0.25">
      <c r="R3044">
        <v>3476882.2026101784</v>
      </c>
      <c r="S3044">
        <v>0</v>
      </c>
    </row>
    <row r="3045" spans="18:19" x14ac:dyDescent="0.25">
      <c r="R3045">
        <v>3476907.8651110507</v>
      </c>
      <c r="S3045">
        <v>0</v>
      </c>
    </row>
    <row r="3046" spans="18:19" x14ac:dyDescent="0.25">
      <c r="R3046">
        <v>3476933.5276119229</v>
      </c>
      <c r="S3046">
        <v>0</v>
      </c>
    </row>
    <row r="3047" spans="18:19" x14ac:dyDescent="0.25">
      <c r="R3047">
        <v>3476959.1901127957</v>
      </c>
      <c r="S3047">
        <v>0</v>
      </c>
    </row>
    <row r="3048" spans="18:19" x14ac:dyDescent="0.25">
      <c r="R3048">
        <v>3476984.852613668</v>
      </c>
      <c r="S3048">
        <v>0</v>
      </c>
    </row>
    <row r="3049" spans="18:19" x14ac:dyDescent="0.25">
      <c r="R3049">
        <v>3477010.5151145402</v>
      </c>
      <c r="S3049">
        <v>0</v>
      </c>
    </row>
    <row r="3050" spans="18:19" x14ac:dyDescent="0.25">
      <c r="R3050">
        <v>3477036.1776154125</v>
      </c>
      <c r="S3050">
        <v>0</v>
      </c>
    </row>
    <row r="3051" spans="18:19" x14ac:dyDescent="0.25">
      <c r="R3051">
        <v>3477061.8401162853</v>
      </c>
      <c r="S3051">
        <v>0</v>
      </c>
    </row>
    <row r="3052" spans="18:19" x14ac:dyDescent="0.25">
      <c r="R3052">
        <v>3477087.5026171575</v>
      </c>
      <c r="S3052">
        <v>0</v>
      </c>
    </row>
    <row r="3053" spans="18:19" x14ac:dyDescent="0.25">
      <c r="R3053">
        <v>3477113.1651180298</v>
      </c>
      <c r="S3053">
        <v>0</v>
      </c>
    </row>
    <row r="3054" spans="18:19" x14ac:dyDescent="0.25">
      <c r="R3054">
        <v>3477138.8276189021</v>
      </c>
      <c r="S3054">
        <v>0</v>
      </c>
    </row>
    <row r="3055" spans="18:19" x14ac:dyDescent="0.25">
      <c r="R3055">
        <v>3477164.4901197744</v>
      </c>
      <c r="S3055">
        <v>0</v>
      </c>
    </row>
    <row r="3056" spans="18:19" x14ac:dyDescent="0.25">
      <c r="R3056">
        <v>3477190.1526206471</v>
      </c>
      <c r="S3056">
        <v>0</v>
      </c>
    </row>
    <row r="3057" spans="18:19" x14ac:dyDescent="0.25">
      <c r="R3057">
        <v>3477215.8151215194</v>
      </c>
      <c r="S3057">
        <v>0</v>
      </c>
    </row>
    <row r="3058" spans="18:19" x14ac:dyDescent="0.25">
      <c r="R3058">
        <v>3477241.4776223917</v>
      </c>
      <c r="S3058">
        <v>0</v>
      </c>
    </row>
    <row r="3059" spans="18:19" x14ac:dyDescent="0.25">
      <c r="R3059">
        <v>3477267.1401232639</v>
      </c>
      <c r="S3059">
        <v>0</v>
      </c>
    </row>
    <row r="3060" spans="18:19" x14ac:dyDescent="0.25">
      <c r="R3060">
        <v>3477292.8026241367</v>
      </c>
      <c r="S3060">
        <v>0</v>
      </c>
    </row>
    <row r="3061" spans="18:19" x14ac:dyDescent="0.25">
      <c r="R3061">
        <v>3477318.465125009</v>
      </c>
      <c r="S3061">
        <v>0</v>
      </c>
    </row>
    <row r="3062" spans="18:19" x14ac:dyDescent="0.25">
      <c r="R3062">
        <v>3477344.1276258812</v>
      </c>
      <c r="S3062">
        <v>0</v>
      </c>
    </row>
    <row r="3063" spans="18:19" x14ac:dyDescent="0.25">
      <c r="R3063">
        <v>3477369.7901267535</v>
      </c>
      <c r="S3063">
        <v>0</v>
      </c>
    </row>
    <row r="3064" spans="18:19" x14ac:dyDescent="0.25">
      <c r="R3064">
        <v>3477395.4526276262</v>
      </c>
      <c r="S3064">
        <v>0</v>
      </c>
    </row>
    <row r="3065" spans="18:19" x14ac:dyDescent="0.25">
      <c r="R3065">
        <v>3477421.1151284985</v>
      </c>
      <c r="S3065">
        <v>0</v>
      </c>
    </row>
    <row r="3066" spans="18:19" x14ac:dyDescent="0.25">
      <c r="R3066">
        <v>3477446.7776293708</v>
      </c>
      <c r="S3066">
        <v>0</v>
      </c>
    </row>
    <row r="3067" spans="18:19" x14ac:dyDescent="0.25">
      <c r="R3067">
        <v>3477472.4401302431</v>
      </c>
      <c r="S3067">
        <v>0</v>
      </c>
    </row>
    <row r="3068" spans="18:19" x14ac:dyDescent="0.25">
      <c r="R3068">
        <v>3477498.1026311158</v>
      </c>
      <c r="S3068">
        <v>0</v>
      </c>
    </row>
    <row r="3069" spans="18:19" x14ac:dyDescent="0.25">
      <c r="R3069">
        <v>3477523.7651319881</v>
      </c>
      <c r="S3069">
        <v>0</v>
      </c>
    </row>
    <row r="3070" spans="18:19" x14ac:dyDescent="0.25">
      <c r="R3070">
        <v>3477549.4276328604</v>
      </c>
      <c r="S3070">
        <v>0</v>
      </c>
    </row>
    <row r="3071" spans="18:19" x14ac:dyDescent="0.25">
      <c r="R3071">
        <v>3477575.0901337327</v>
      </c>
      <c r="S3071">
        <v>0</v>
      </c>
    </row>
    <row r="3072" spans="18:19" x14ac:dyDescent="0.25">
      <c r="R3072">
        <v>3477600.7526346049</v>
      </c>
      <c r="S3072">
        <v>0</v>
      </c>
    </row>
    <row r="3073" spans="18:19" x14ac:dyDescent="0.25">
      <c r="R3073">
        <v>3477626.4151354777</v>
      </c>
      <c r="S3073">
        <v>0</v>
      </c>
    </row>
    <row r="3074" spans="18:19" x14ac:dyDescent="0.25">
      <c r="R3074">
        <v>3477652.0776363499</v>
      </c>
      <c r="S3074">
        <v>0</v>
      </c>
    </row>
    <row r="3075" spans="18:19" x14ac:dyDescent="0.25">
      <c r="R3075">
        <v>3477677.7401372222</v>
      </c>
      <c r="S3075">
        <v>0</v>
      </c>
    </row>
    <row r="3076" spans="18:19" x14ac:dyDescent="0.25">
      <c r="R3076">
        <v>3477703.4026380945</v>
      </c>
      <c r="S3076">
        <v>0</v>
      </c>
    </row>
    <row r="3077" spans="18:19" x14ac:dyDescent="0.25">
      <c r="R3077">
        <v>3477729.0651389672</v>
      </c>
      <c r="S3077">
        <v>0</v>
      </c>
    </row>
    <row r="3078" spans="18:19" x14ac:dyDescent="0.25">
      <c r="R3078">
        <v>3477754.7276398395</v>
      </c>
      <c r="S3078">
        <v>0</v>
      </c>
    </row>
    <row r="3079" spans="18:19" x14ac:dyDescent="0.25">
      <c r="R3079">
        <v>3477780.3901407118</v>
      </c>
      <c r="S3079">
        <v>0</v>
      </c>
    </row>
    <row r="3080" spans="18:19" x14ac:dyDescent="0.25">
      <c r="R3080">
        <v>3477806.0526415841</v>
      </c>
      <c r="S3080">
        <v>0</v>
      </c>
    </row>
    <row r="3081" spans="18:19" x14ac:dyDescent="0.25">
      <c r="R3081">
        <v>3477831.7151424568</v>
      </c>
      <c r="S3081">
        <v>0</v>
      </c>
    </row>
    <row r="3082" spans="18:19" x14ac:dyDescent="0.25">
      <c r="R3082">
        <v>3477857.3776433291</v>
      </c>
      <c r="S3082">
        <v>0</v>
      </c>
    </row>
    <row r="3083" spans="18:19" x14ac:dyDescent="0.25">
      <c r="R3083">
        <v>3477883.0401442014</v>
      </c>
      <c r="S3083">
        <v>0</v>
      </c>
    </row>
    <row r="3084" spans="18:19" x14ac:dyDescent="0.25">
      <c r="R3084">
        <v>3477908.7026450736</v>
      </c>
      <c r="S3084">
        <v>0</v>
      </c>
    </row>
    <row r="3085" spans="18:19" x14ac:dyDescent="0.25">
      <c r="R3085">
        <v>3477934.3651459464</v>
      </c>
      <c r="S3085">
        <v>0</v>
      </c>
    </row>
    <row r="3086" spans="18:19" x14ac:dyDescent="0.25">
      <c r="R3086">
        <v>3477960.0276468187</v>
      </c>
      <c r="S3086">
        <v>0</v>
      </c>
    </row>
    <row r="3087" spans="18:19" x14ac:dyDescent="0.25">
      <c r="R3087">
        <v>3477985.6901476909</v>
      </c>
      <c r="S3087">
        <v>0</v>
      </c>
    </row>
    <row r="3088" spans="18:19" x14ac:dyDescent="0.25">
      <c r="R3088">
        <v>3478011.3526485632</v>
      </c>
      <c r="S3088">
        <v>0</v>
      </c>
    </row>
    <row r="3089" spans="18:19" x14ac:dyDescent="0.25">
      <c r="R3089">
        <v>3478037.0151494355</v>
      </c>
      <c r="S3089">
        <v>0</v>
      </c>
    </row>
    <row r="3090" spans="18:19" x14ac:dyDescent="0.25">
      <c r="R3090">
        <v>3478062.6776503082</v>
      </c>
      <c r="S3090">
        <v>0</v>
      </c>
    </row>
    <row r="3091" spans="18:19" x14ac:dyDescent="0.25">
      <c r="R3091">
        <v>3478088.3401511805</v>
      </c>
      <c r="S3091">
        <v>0</v>
      </c>
    </row>
    <row r="3092" spans="18:19" x14ac:dyDescent="0.25">
      <c r="R3092">
        <v>3478114.0026520528</v>
      </c>
      <c r="S3092">
        <v>0</v>
      </c>
    </row>
    <row r="3093" spans="18:19" x14ac:dyDescent="0.25">
      <c r="R3093">
        <v>3478139.6651529251</v>
      </c>
      <c r="S3093">
        <v>0</v>
      </c>
    </row>
    <row r="3094" spans="18:19" x14ac:dyDescent="0.25">
      <c r="R3094">
        <v>3478165.3276537978</v>
      </c>
      <c r="S3094">
        <v>0</v>
      </c>
    </row>
    <row r="3095" spans="18:19" x14ac:dyDescent="0.25">
      <c r="R3095">
        <v>3478190.9901546701</v>
      </c>
      <c r="S3095">
        <v>0</v>
      </c>
    </row>
    <row r="3096" spans="18:19" x14ac:dyDescent="0.25">
      <c r="R3096">
        <v>3478216.6526555424</v>
      </c>
      <c r="S3096">
        <v>0</v>
      </c>
    </row>
    <row r="3097" spans="18:19" x14ac:dyDescent="0.25">
      <c r="R3097">
        <v>3478242.3151564146</v>
      </c>
      <c r="S3097">
        <v>0</v>
      </c>
    </row>
    <row r="3098" spans="18:19" x14ac:dyDescent="0.25">
      <c r="R3098">
        <v>3478267.9776572874</v>
      </c>
      <c r="S3098">
        <v>0</v>
      </c>
    </row>
    <row r="3099" spans="18:19" x14ac:dyDescent="0.25">
      <c r="R3099">
        <v>3478293.6401581597</v>
      </c>
      <c r="S3099">
        <v>0</v>
      </c>
    </row>
    <row r="3100" spans="18:19" x14ac:dyDescent="0.25">
      <c r="R3100">
        <v>3478319.3026590319</v>
      </c>
      <c r="S3100">
        <v>0</v>
      </c>
    </row>
    <row r="3101" spans="18:19" x14ac:dyDescent="0.25">
      <c r="R3101">
        <v>3478344.9651599042</v>
      </c>
      <c r="S3101">
        <v>0</v>
      </c>
    </row>
    <row r="3102" spans="18:19" x14ac:dyDescent="0.25">
      <c r="R3102">
        <v>3478370.6276607765</v>
      </c>
      <c r="S3102">
        <v>0</v>
      </c>
    </row>
    <row r="3103" spans="18:19" x14ac:dyDescent="0.25">
      <c r="R3103">
        <v>3478396.2901616492</v>
      </c>
      <c r="S3103">
        <v>0</v>
      </c>
    </row>
    <row r="3104" spans="18:19" x14ac:dyDescent="0.25">
      <c r="R3104">
        <v>3478421.9526625215</v>
      </c>
      <c r="S3104">
        <v>0</v>
      </c>
    </row>
    <row r="3105" spans="18:19" x14ac:dyDescent="0.25">
      <c r="R3105">
        <v>3478447.6151633938</v>
      </c>
      <c r="S3105">
        <v>0</v>
      </c>
    </row>
    <row r="3106" spans="18:19" x14ac:dyDescent="0.25">
      <c r="R3106">
        <v>3478473.2776642661</v>
      </c>
      <c r="S3106">
        <v>0</v>
      </c>
    </row>
    <row r="3107" spans="18:19" x14ac:dyDescent="0.25">
      <c r="R3107">
        <v>3478498.9401651388</v>
      </c>
      <c r="S3107">
        <v>0</v>
      </c>
    </row>
    <row r="3108" spans="18:19" x14ac:dyDescent="0.25">
      <c r="R3108">
        <v>3478524.6026660111</v>
      </c>
      <c r="S3108">
        <v>0</v>
      </c>
    </row>
    <row r="3109" spans="18:19" x14ac:dyDescent="0.25">
      <c r="R3109">
        <v>3478550.2651668834</v>
      </c>
      <c r="S3109">
        <v>0</v>
      </c>
    </row>
    <row r="3110" spans="18:19" x14ac:dyDescent="0.25">
      <c r="R3110">
        <v>3478575.9276677556</v>
      </c>
      <c r="S3110">
        <v>0</v>
      </c>
    </row>
    <row r="3111" spans="18:19" x14ac:dyDescent="0.25">
      <c r="R3111">
        <v>3478601.5901686284</v>
      </c>
      <c r="S3111">
        <v>0</v>
      </c>
    </row>
    <row r="3112" spans="18:19" x14ac:dyDescent="0.25">
      <c r="R3112">
        <v>3478627.2526695007</v>
      </c>
      <c r="S3112">
        <v>0</v>
      </c>
    </row>
    <row r="3113" spans="18:19" x14ac:dyDescent="0.25">
      <c r="R3113">
        <v>3478652.9151703729</v>
      </c>
      <c r="S3113">
        <v>0</v>
      </c>
    </row>
    <row r="3114" spans="18:19" x14ac:dyDescent="0.25">
      <c r="R3114">
        <v>3478678.5776712452</v>
      </c>
      <c r="S3114">
        <v>0</v>
      </c>
    </row>
    <row r="3115" spans="18:19" x14ac:dyDescent="0.25">
      <c r="R3115">
        <v>3478704.2401721179</v>
      </c>
      <c r="S3115">
        <v>0</v>
      </c>
    </row>
    <row r="3116" spans="18:19" x14ac:dyDescent="0.25">
      <c r="R3116">
        <v>3478729.9026729902</v>
      </c>
      <c r="S3116">
        <v>0</v>
      </c>
    </row>
    <row r="3117" spans="18:19" x14ac:dyDescent="0.25">
      <c r="R3117">
        <v>3478755.5651738625</v>
      </c>
      <c r="S3117">
        <v>0</v>
      </c>
    </row>
    <row r="3118" spans="18:19" x14ac:dyDescent="0.25">
      <c r="R3118">
        <v>3478781.2276747348</v>
      </c>
      <c r="S3118">
        <v>0</v>
      </c>
    </row>
    <row r="3119" spans="18:19" x14ac:dyDescent="0.25">
      <c r="R3119">
        <v>3478806.8901756071</v>
      </c>
      <c r="S3119">
        <v>0</v>
      </c>
    </row>
    <row r="3120" spans="18:19" x14ac:dyDescent="0.25">
      <c r="R3120">
        <v>3478832.5526764798</v>
      </c>
      <c r="S3120">
        <v>0</v>
      </c>
    </row>
    <row r="3121" spans="18:19" x14ac:dyDescent="0.25">
      <c r="R3121">
        <v>3478858.2151773521</v>
      </c>
      <c r="S3121">
        <v>0</v>
      </c>
    </row>
    <row r="3122" spans="18:19" x14ac:dyDescent="0.25">
      <c r="R3122">
        <v>3478883.8776782244</v>
      </c>
      <c r="S3122">
        <v>0</v>
      </c>
    </row>
    <row r="3123" spans="18:19" x14ac:dyDescent="0.25">
      <c r="R3123">
        <v>3478909.5401790966</v>
      </c>
      <c r="S3123">
        <v>0</v>
      </c>
    </row>
    <row r="3124" spans="18:19" x14ac:dyDescent="0.25">
      <c r="R3124">
        <v>3478935.2026799694</v>
      </c>
      <c r="S3124">
        <v>0</v>
      </c>
    </row>
    <row r="3125" spans="18:19" x14ac:dyDescent="0.25">
      <c r="R3125">
        <v>3478960.8651808416</v>
      </c>
      <c r="S3125">
        <v>0</v>
      </c>
    </row>
    <row r="3126" spans="18:19" x14ac:dyDescent="0.25">
      <c r="R3126">
        <v>3478986.5276817139</v>
      </c>
      <c r="S3126">
        <v>0</v>
      </c>
    </row>
    <row r="3127" spans="18:19" x14ac:dyDescent="0.25">
      <c r="R3127">
        <v>3479012.1901825862</v>
      </c>
      <c r="S3127">
        <v>0</v>
      </c>
    </row>
    <row r="3128" spans="18:19" x14ac:dyDescent="0.25">
      <c r="R3128">
        <v>3479037.8526834589</v>
      </c>
      <c r="S3128">
        <v>0</v>
      </c>
    </row>
    <row r="3129" spans="18:19" x14ac:dyDescent="0.25">
      <c r="R3129">
        <v>3479063.5151843312</v>
      </c>
      <c r="S3129">
        <v>0</v>
      </c>
    </row>
    <row r="3130" spans="18:19" x14ac:dyDescent="0.25">
      <c r="R3130">
        <v>3479089.1776852035</v>
      </c>
      <c r="S3130">
        <v>0</v>
      </c>
    </row>
    <row r="3131" spans="18:19" x14ac:dyDescent="0.25">
      <c r="R3131">
        <v>3479114.8401860758</v>
      </c>
      <c r="S3131">
        <v>0</v>
      </c>
    </row>
    <row r="3132" spans="18:19" x14ac:dyDescent="0.25">
      <c r="R3132">
        <v>3479140.5026869485</v>
      </c>
      <c r="S3132">
        <v>0</v>
      </c>
    </row>
    <row r="3133" spans="18:19" x14ac:dyDescent="0.25">
      <c r="R3133">
        <v>3479166.1651878208</v>
      </c>
      <c r="S3133">
        <v>0</v>
      </c>
    </row>
    <row r="3134" spans="18:19" x14ac:dyDescent="0.25">
      <c r="R3134">
        <v>3479191.8276886931</v>
      </c>
      <c r="S3134">
        <v>0</v>
      </c>
    </row>
    <row r="3135" spans="18:19" x14ac:dyDescent="0.25">
      <c r="R3135">
        <v>3479217.4901895653</v>
      </c>
      <c r="S3135">
        <v>0</v>
      </c>
    </row>
    <row r="3136" spans="18:19" x14ac:dyDescent="0.25">
      <c r="R3136">
        <v>3479243.1526904376</v>
      </c>
      <c r="S3136">
        <v>0</v>
      </c>
    </row>
    <row r="3137" spans="18:19" x14ac:dyDescent="0.25">
      <c r="R3137">
        <v>3479268.8151913104</v>
      </c>
      <c r="S3137">
        <v>0</v>
      </c>
    </row>
    <row r="3138" spans="18:19" x14ac:dyDescent="0.25">
      <c r="R3138">
        <v>3479294.4776921826</v>
      </c>
      <c r="S3138">
        <v>0</v>
      </c>
    </row>
    <row r="3139" spans="18:19" x14ac:dyDescent="0.25">
      <c r="R3139">
        <v>3479320.1401930549</v>
      </c>
      <c r="S3139">
        <v>0</v>
      </c>
    </row>
    <row r="3140" spans="18:19" x14ac:dyDescent="0.25">
      <c r="R3140">
        <v>3479345.8026939272</v>
      </c>
      <c r="S3140">
        <v>0</v>
      </c>
    </row>
    <row r="3141" spans="18:19" x14ac:dyDescent="0.25">
      <c r="R3141">
        <v>3479371.4651947999</v>
      </c>
      <c r="S3141">
        <v>0</v>
      </c>
    </row>
    <row r="3142" spans="18:19" x14ac:dyDescent="0.25">
      <c r="R3142">
        <v>3479397.1276956722</v>
      </c>
      <c r="S3142">
        <v>0</v>
      </c>
    </row>
    <row r="3143" spans="18:19" x14ac:dyDescent="0.25">
      <c r="R3143">
        <v>3479422.7901965445</v>
      </c>
      <c r="S3143">
        <v>0</v>
      </c>
    </row>
    <row r="3144" spans="18:19" x14ac:dyDescent="0.25">
      <c r="R3144">
        <v>3479448.4526974168</v>
      </c>
      <c r="S3144">
        <v>0</v>
      </c>
    </row>
    <row r="3145" spans="18:19" x14ac:dyDescent="0.25">
      <c r="R3145">
        <v>3479474.1151982895</v>
      </c>
      <c r="S3145">
        <v>0</v>
      </c>
    </row>
    <row r="3146" spans="18:19" x14ac:dyDescent="0.25">
      <c r="R3146">
        <v>3479499.7776991618</v>
      </c>
      <c r="S3146">
        <v>0</v>
      </c>
    </row>
    <row r="3147" spans="18:19" x14ac:dyDescent="0.25">
      <c r="R3147">
        <v>3479525.4402000341</v>
      </c>
      <c r="S3147">
        <v>0</v>
      </c>
    </row>
    <row r="3148" spans="18:19" x14ac:dyDescent="0.25">
      <c r="R3148">
        <v>3479551.1027009063</v>
      </c>
      <c r="S3148">
        <v>0</v>
      </c>
    </row>
    <row r="3149" spans="18:19" x14ac:dyDescent="0.25">
      <c r="R3149">
        <v>3479576.7652017791</v>
      </c>
      <c r="S3149">
        <v>0</v>
      </c>
    </row>
    <row r="3150" spans="18:19" x14ac:dyDescent="0.25">
      <c r="R3150">
        <v>3479602.4277026514</v>
      </c>
      <c r="S3150">
        <v>0</v>
      </c>
    </row>
    <row r="3151" spans="18:19" x14ac:dyDescent="0.25">
      <c r="R3151">
        <v>3479628.0902035236</v>
      </c>
      <c r="S3151">
        <v>0</v>
      </c>
    </row>
    <row r="3152" spans="18:19" x14ac:dyDescent="0.25">
      <c r="R3152">
        <v>3479653.7527043959</v>
      </c>
      <c r="S3152">
        <v>0</v>
      </c>
    </row>
    <row r="3153" spans="18:19" x14ac:dyDescent="0.25">
      <c r="R3153">
        <v>3479679.4152052682</v>
      </c>
      <c r="S3153">
        <v>0</v>
      </c>
    </row>
    <row r="3154" spans="18:19" x14ac:dyDescent="0.25">
      <c r="R3154">
        <v>3479705.0777061409</v>
      </c>
      <c r="S3154">
        <v>0</v>
      </c>
    </row>
    <row r="3155" spans="18:19" x14ac:dyDescent="0.25">
      <c r="R3155">
        <v>3479730.7402070132</v>
      </c>
      <c r="S3155">
        <v>0</v>
      </c>
    </row>
    <row r="3156" spans="18:19" x14ac:dyDescent="0.25">
      <c r="R3156">
        <v>3479756.4027078855</v>
      </c>
      <c r="S3156">
        <v>0</v>
      </c>
    </row>
    <row r="3157" spans="18:19" x14ac:dyDescent="0.25">
      <c r="R3157">
        <v>3479782.0652087578</v>
      </c>
      <c r="S3157">
        <v>0</v>
      </c>
    </row>
    <row r="3158" spans="18:19" x14ac:dyDescent="0.25">
      <c r="R3158">
        <v>3479807.7277096305</v>
      </c>
      <c r="S3158">
        <v>0</v>
      </c>
    </row>
    <row r="3159" spans="18:19" x14ac:dyDescent="0.25">
      <c r="R3159">
        <v>3479833.3902105028</v>
      </c>
      <c r="S3159">
        <v>0</v>
      </c>
    </row>
    <row r="3160" spans="18:19" x14ac:dyDescent="0.25">
      <c r="R3160">
        <v>3479859.0527113751</v>
      </c>
      <c r="S3160">
        <v>0</v>
      </c>
    </row>
    <row r="3161" spans="18:19" x14ac:dyDescent="0.25">
      <c r="R3161">
        <v>3479884.7152122473</v>
      </c>
      <c r="S3161">
        <v>0</v>
      </c>
    </row>
    <row r="3162" spans="18:19" x14ac:dyDescent="0.25">
      <c r="R3162">
        <v>3479910.3777131201</v>
      </c>
      <c r="S3162">
        <v>0</v>
      </c>
    </row>
    <row r="3163" spans="18:19" x14ac:dyDescent="0.25">
      <c r="R3163">
        <v>3479936.0402139924</v>
      </c>
      <c r="S3163">
        <v>0</v>
      </c>
    </row>
    <row r="3164" spans="18:19" x14ac:dyDescent="0.25">
      <c r="R3164">
        <v>3479961.7027148646</v>
      </c>
      <c r="S3164">
        <v>0</v>
      </c>
    </row>
    <row r="3165" spans="18:19" x14ac:dyDescent="0.25">
      <c r="R3165">
        <v>3479987.3652157369</v>
      </c>
      <c r="S3165">
        <v>0</v>
      </c>
    </row>
    <row r="3166" spans="18:19" x14ac:dyDescent="0.25">
      <c r="R3166">
        <v>3480013.0277166092</v>
      </c>
      <c r="S3166">
        <v>0</v>
      </c>
    </row>
    <row r="3167" spans="18:19" x14ac:dyDescent="0.25">
      <c r="R3167">
        <v>3480038.6902174819</v>
      </c>
      <c r="S3167">
        <v>0</v>
      </c>
    </row>
    <row r="3168" spans="18:19" x14ac:dyDescent="0.25">
      <c r="R3168">
        <v>3480064.3527183542</v>
      </c>
      <c r="S3168">
        <v>0</v>
      </c>
    </row>
    <row r="3169" spans="18:19" x14ac:dyDescent="0.25">
      <c r="R3169">
        <v>3480090.0152192265</v>
      </c>
      <c r="S3169">
        <v>0</v>
      </c>
    </row>
    <row r="3170" spans="18:19" x14ac:dyDescent="0.25">
      <c r="R3170">
        <v>3480115.6777200988</v>
      </c>
      <c r="S3170">
        <v>0</v>
      </c>
    </row>
    <row r="3171" spans="18:19" x14ac:dyDescent="0.25">
      <c r="R3171">
        <v>3480141.3402209715</v>
      </c>
      <c r="S3171">
        <v>0</v>
      </c>
    </row>
    <row r="3172" spans="18:19" x14ac:dyDescent="0.25">
      <c r="R3172">
        <v>3480167.0027218438</v>
      </c>
      <c r="S3172">
        <v>0</v>
      </c>
    </row>
    <row r="3173" spans="18:19" x14ac:dyDescent="0.25">
      <c r="R3173">
        <v>3480192.6652227161</v>
      </c>
      <c r="S3173">
        <v>0</v>
      </c>
    </row>
    <row r="3174" spans="18:19" x14ac:dyDescent="0.25">
      <c r="R3174">
        <v>3480218.3277235883</v>
      </c>
      <c r="S3174">
        <v>0</v>
      </c>
    </row>
    <row r="3175" spans="18:19" x14ac:dyDescent="0.25">
      <c r="R3175">
        <v>3480243.9902244611</v>
      </c>
      <c r="S3175">
        <v>0</v>
      </c>
    </row>
    <row r="3176" spans="18:19" x14ac:dyDescent="0.25">
      <c r="R3176">
        <v>3480269.6527253333</v>
      </c>
      <c r="S3176">
        <v>0</v>
      </c>
    </row>
    <row r="3177" spans="18:19" x14ac:dyDescent="0.25">
      <c r="R3177">
        <v>3480295.3152262056</v>
      </c>
      <c r="S3177">
        <v>0</v>
      </c>
    </row>
    <row r="3178" spans="18:19" x14ac:dyDescent="0.25">
      <c r="R3178">
        <v>3480320.9777270779</v>
      </c>
      <c r="S3178">
        <v>0</v>
      </c>
    </row>
    <row r="3179" spans="18:19" x14ac:dyDescent="0.25">
      <c r="R3179">
        <v>3480346.6402279506</v>
      </c>
      <c r="S3179">
        <v>0</v>
      </c>
    </row>
    <row r="3180" spans="18:19" x14ac:dyDescent="0.25">
      <c r="R3180">
        <v>3480372.3027288229</v>
      </c>
      <c r="S3180">
        <v>0</v>
      </c>
    </row>
    <row r="3181" spans="18:19" x14ac:dyDescent="0.25">
      <c r="R3181">
        <v>3480397.9652296952</v>
      </c>
      <c r="S3181">
        <v>0</v>
      </c>
    </row>
    <row r="3182" spans="18:19" x14ac:dyDescent="0.25">
      <c r="R3182">
        <v>3480423.6277305675</v>
      </c>
      <c r="S3182">
        <v>0</v>
      </c>
    </row>
    <row r="3183" spans="18:19" x14ac:dyDescent="0.25">
      <c r="R3183">
        <v>3480449.2902314398</v>
      </c>
      <c r="S3183">
        <v>0</v>
      </c>
    </row>
    <row r="3184" spans="18:19" x14ac:dyDescent="0.25">
      <c r="R3184">
        <v>3480474.9527323125</v>
      </c>
      <c r="S3184">
        <v>0</v>
      </c>
    </row>
    <row r="3185" spans="18:19" x14ac:dyDescent="0.25">
      <c r="R3185">
        <v>3480500.6152331848</v>
      </c>
      <c r="S3185">
        <v>0</v>
      </c>
    </row>
    <row r="3186" spans="18:19" x14ac:dyDescent="0.25">
      <c r="R3186">
        <v>3480526.277734057</v>
      </c>
      <c r="S3186">
        <v>0</v>
      </c>
    </row>
    <row r="3187" spans="18:19" x14ac:dyDescent="0.25">
      <c r="R3187">
        <v>3480551.9402349293</v>
      </c>
      <c r="S3187">
        <v>0</v>
      </c>
    </row>
    <row r="3188" spans="18:19" x14ac:dyDescent="0.25">
      <c r="R3188">
        <v>3480577.6027358021</v>
      </c>
      <c r="S3188">
        <v>0</v>
      </c>
    </row>
    <row r="3189" spans="18:19" x14ac:dyDescent="0.25">
      <c r="R3189">
        <v>3480603.2652366743</v>
      </c>
      <c r="S3189">
        <v>0</v>
      </c>
    </row>
    <row r="3190" spans="18:19" x14ac:dyDescent="0.25">
      <c r="R3190">
        <v>3480628.9277375466</v>
      </c>
      <c r="S3190">
        <v>0</v>
      </c>
    </row>
    <row r="3191" spans="18:19" x14ac:dyDescent="0.25">
      <c r="R3191">
        <v>3480654.5902384189</v>
      </c>
      <c r="S3191">
        <v>0</v>
      </c>
    </row>
    <row r="3192" spans="18:19" x14ac:dyDescent="0.25">
      <c r="R3192">
        <v>3480680.2527392916</v>
      </c>
      <c r="S3192">
        <v>0</v>
      </c>
    </row>
    <row r="3193" spans="18:19" x14ac:dyDescent="0.25">
      <c r="R3193">
        <v>3480705.9152401639</v>
      </c>
      <c r="S3193">
        <v>0</v>
      </c>
    </row>
    <row r="3194" spans="18:19" x14ac:dyDescent="0.25">
      <c r="R3194">
        <v>3480731.5777410362</v>
      </c>
      <c r="S3194">
        <v>0</v>
      </c>
    </row>
    <row r="3195" spans="18:19" x14ac:dyDescent="0.25">
      <c r="R3195">
        <v>3480757.2402419085</v>
      </c>
      <c r="S3195">
        <v>0</v>
      </c>
    </row>
    <row r="3196" spans="18:19" x14ac:dyDescent="0.25">
      <c r="R3196">
        <v>3480782.9027427812</v>
      </c>
      <c r="S3196">
        <v>0</v>
      </c>
    </row>
    <row r="3197" spans="18:19" x14ac:dyDescent="0.25">
      <c r="R3197">
        <v>3480808.5652436535</v>
      </c>
      <c r="S3197">
        <v>0</v>
      </c>
    </row>
    <row r="3198" spans="18:19" x14ac:dyDescent="0.25">
      <c r="R3198">
        <v>3480834.2277445258</v>
      </c>
      <c r="S3198">
        <v>0</v>
      </c>
    </row>
    <row r="3199" spans="18:19" x14ac:dyDescent="0.25">
      <c r="R3199">
        <v>3480859.890245398</v>
      </c>
      <c r="S3199">
        <v>0</v>
      </c>
    </row>
    <row r="3200" spans="18:19" x14ac:dyDescent="0.25">
      <c r="R3200">
        <v>3480885.5527462703</v>
      </c>
      <c r="S3200">
        <v>0</v>
      </c>
    </row>
    <row r="3201" spans="18:19" x14ac:dyDescent="0.25">
      <c r="R3201">
        <v>3480911.2152471431</v>
      </c>
      <c r="S3201">
        <v>0</v>
      </c>
    </row>
    <row r="3202" spans="18:19" x14ac:dyDescent="0.25">
      <c r="R3202">
        <v>3480936.8777480153</v>
      </c>
      <c r="S3202">
        <v>0</v>
      </c>
    </row>
    <row r="3203" spans="18:19" x14ac:dyDescent="0.25">
      <c r="R3203">
        <v>3480962.5402488876</v>
      </c>
      <c r="S3203">
        <v>0</v>
      </c>
    </row>
    <row r="3204" spans="18:19" x14ac:dyDescent="0.25">
      <c r="R3204">
        <v>3480988.2027497599</v>
      </c>
      <c r="S3204">
        <v>0</v>
      </c>
    </row>
    <row r="3205" spans="18:19" x14ac:dyDescent="0.25">
      <c r="R3205">
        <v>3481013.8652506326</v>
      </c>
      <c r="S3205">
        <v>0</v>
      </c>
    </row>
    <row r="3206" spans="18:19" x14ac:dyDescent="0.25">
      <c r="R3206">
        <v>3481039.5277515049</v>
      </c>
      <c r="S3206">
        <v>0</v>
      </c>
    </row>
    <row r="3207" spans="18:19" x14ac:dyDescent="0.25">
      <c r="R3207">
        <v>3481065.1902523772</v>
      </c>
      <c r="S3207">
        <v>0</v>
      </c>
    </row>
    <row r="3208" spans="18:19" x14ac:dyDescent="0.25">
      <c r="R3208">
        <v>3481090.8527532495</v>
      </c>
      <c r="S3208">
        <v>0</v>
      </c>
    </row>
    <row r="3209" spans="18:19" x14ac:dyDescent="0.25">
      <c r="R3209">
        <v>3481116.5152541222</v>
      </c>
      <c r="S3209">
        <v>0</v>
      </c>
    </row>
    <row r="3210" spans="18:19" x14ac:dyDescent="0.25">
      <c r="R3210">
        <v>3481142.1777549945</v>
      </c>
      <c r="S3210">
        <v>0</v>
      </c>
    </row>
    <row r="3211" spans="18:19" x14ac:dyDescent="0.25">
      <c r="R3211">
        <v>3481167.8402558668</v>
      </c>
      <c r="S3211">
        <v>0</v>
      </c>
    </row>
    <row r="3212" spans="18:19" x14ac:dyDescent="0.25">
      <c r="R3212">
        <v>3481193.502756739</v>
      </c>
      <c r="S3212">
        <v>0</v>
      </c>
    </row>
    <row r="3213" spans="18:19" x14ac:dyDescent="0.25">
      <c r="R3213">
        <v>3481219.1652576118</v>
      </c>
      <c r="S3213">
        <v>0</v>
      </c>
    </row>
    <row r="3214" spans="18:19" x14ac:dyDescent="0.25">
      <c r="R3214">
        <v>3481244.8277584841</v>
      </c>
      <c r="S3214">
        <v>0</v>
      </c>
    </row>
    <row r="3215" spans="18:19" x14ac:dyDescent="0.25">
      <c r="R3215">
        <v>3481270.4902593563</v>
      </c>
      <c r="S3215">
        <v>0</v>
      </c>
    </row>
    <row r="3216" spans="18:19" x14ac:dyDescent="0.25">
      <c r="R3216">
        <v>3481296.1527602286</v>
      </c>
      <c r="S3216">
        <v>0</v>
      </c>
    </row>
    <row r="3217" spans="18:19" x14ac:dyDescent="0.25">
      <c r="R3217">
        <v>3481321.8152611009</v>
      </c>
      <c r="S3217">
        <v>0</v>
      </c>
    </row>
    <row r="3218" spans="18:19" x14ac:dyDescent="0.25">
      <c r="R3218">
        <v>3481347.4777619736</v>
      </c>
      <c r="S3218">
        <v>0</v>
      </c>
    </row>
    <row r="3219" spans="18:19" x14ac:dyDescent="0.25">
      <c r="R3219">
        <v>3481373.1402628459</v>
      </c>
      <c r="S3219">
        <v>0</v>
      </c>
    </row>
    <row r="3220" spans="18:19" x14ac:dyDescent="0.25">
      <c r="R3220">
        <v>3481398.8027637182</v>
      </c>
      <c r="S3220">
        <v>0</v>
      </c>
    </row>
    <row r="3221" spans="18:19" x14ac:dyDescent="0.25">
      <c r="R3221">
        <v>3481424.4652645905</v>
      </c>
      <c r="S3221">
        <v>0</v>
      </c>
    </row>
    <row r="3222" spans="18:19" x14ac:dyDescent="0.25">
      <c r="R3222">
        <v>3481450.1277654632</v>
      </c>
      <c r="S3222">
        <v>0</v>
      </c>
    </row>
    <row r="3223" spans="18:19" x14ac:dyDescent="0.25">
      <c r="R3223">
        <v>3481475.7902663355</v>
      </c>
      <c r="S3223">
        <v>0</v>
      </c>
    </row>
    <row r="3224" spans="18:19" x14ac:dyDescent="0.25">
      <c r="R3224">
        <v>3481501.4527672078</v>
      </c>
      <c r="S3224">
        <v>0</v>
      </c>
    </row>
    <row r="3225" spans="18:19" x14ac:dyDescent="0.25">
      <c r="R3225">
        <v>3481527.11526808</v>
      </c>
      <c r="S3225">
        <v>0</v>
      </c>
    </row>
    <row r="3226" spans="18:19" x14ac:dyDescent="0.25">
      <c r="R3226">
        <v>3481552.7777689528</v>
      </c>
      <c r="S3226">
        <v>0</v>
      </c>
    </row>
    <row r="3227" spans="18:19" x14ac:dyDescent="0.25">
      <c r="R3227">
        <v>3481578.440269825</v>
      </c>
      <c r="S3227">
        <v>0</v>
      </c>
    </row>
    <row r="3228" spans="18:19" x14ac:dyDescent="0.25">
      <c r="R3228">
        <v>3481604.1027706973</v>
      </c>
      <c r="S3228">
        <v>0</v>
      </c>
    </row>
    <row r="3229" spans="18:19" x14ac:dyDescent="0.25">
      <c r="R3229">
        <v>3481629.7652715696</v>
      </c>
      <c r="S3229">
        <v>0</v>
      </c>
    </row>
    <row r="3230" spans="18:19" x14ac:dyDescent="0.25">
      <c r="R3230">
        <v>3481655.4277724419</v>
      </c>
      <c r="S3230">
        <v>0</v>
      </c>
    </row>
    <row r="3231" spans="18:19" x14ac:dyDescent="0.25">
      <c r="R3231">
        <v>3481681.0902733146</v>
      </c>
      <c r="S3231">
        <v>0</v>
      </c>
    </row>
    <row r="3232" spans="18:19" x14ac:dyDescent="0.25">
      <c r="R3232">
        <v>3481706.7527741869</v>
      </c>
      <c r="S3232">
        <v>0</v>
      </c>
    </row>
    <row r="3233" spans="18:19" x14ac:dyDescent="0.25">
      <c r="R3233">
        <v>3481732.4152750592</v>
      </c>
      <c r="S3233">
        <v>0</v>
      </c>
    </row>
    <row r="3234" spans="18:19" x14ac:dyDescent="0.25">
      <c r="R3234">
        <v>3481758.0777759315</v>
      </c>
      <c r="S3234">
        <v>0</v>
      </c>
    </row>
    <row r="3235" spans="18:19" x14ac:dyDescent="0.25">
      <c r="R3235">
        <v>3481783.7402768042</v>
      </c>
      <c r="S3235">
        <v>0</v>
      </c>
    </row>
    <row r="3236" spans="18:19" x14ac:dyDescent="0.25">
      <c r="R3236">
        <v>3481809.4027776765</v>
      </c>
      <c r="S3236">
        <v>0</v>
      </c>
    </row>
    <row r="3237" spans="18:19" x14ac:dyDescent="0.25">
      <c r="R3237">
        <v>3481835.0652785487</v>
      </c>
      <c r="S3237">
        <v>0</v>
      </c>
    </row>
    <row r="3238" spans="18:19" x14ac:dyDescent="0.25">
      <c r="R3238">
        <v>3481860.727779421</v>
      </c>
      <c r="S3238">
        <v>0</v>
      </c>
    </row>
    <row r="3239" spans="18:19" x14ac:dyDescent="0.25">
      <c r="R3239">
        <v>3481886.3902802938</v>
      </c>
      <c r="S3239">
        <v>0</v>
      </c>
    </row>
    <row r="3240" spans="18:19" x14ac:dyDescent="0.25">
      <c r="R3240">
        <v>3481912.052781166</v>
      </c>
      <c r="S3240">
        <v>0</v>
      </c>
    </row>
    <row r="3241" spans="18:19" x14ac:dyDescent="0.25">
      <c r="R3241">
        <v>3481937.7152820383</v>
      </c>
      <c r="S3241">
        <v>0</v>
      </c>
    </row>
    <row r="3242" spans="18:19" x14ac:dyDescent="0.25">
      <c r="R3242">
        <v>3481963.3777829106</v>
      </c>
      <c r="S3242">
        <v>0</v>
      </c>
    </row>
    <row r="3243" spans="18:19" x14ac:dyDescent="0.25">
      <c r="R3243">
        <v>3481989.0402837833</v>
      </c>
      <c r="S3243">
        <v>0</v>
      </c>
    </row>
    <row r="3244" spans="18:19" x14ac:dyDescent="0.25">
      <c r="R3244">
        <v>3482014.7027846556</v>
      </c>
      <c r="S3244">
        <v>0</v>
      </c>
    </row>
    <row r="3245" spans="18:19" x14ac:dyDescent="0.25">
      <c r="R3245">
        <v>3482040.3652855279</v>
      </c>
      <c r="S3245">
        <v>0</v>
      </c>
    </row>
    <row r="3246" spans="18:19" x14ac:dyDescent="0.25">
      <c r="R3246">
        <v>3482066.0277864002</v>
      </c>
      <c r="S3246">
        <v>0</v>
      </c>
    </row>
    <row r="3247" spans="18:19" x14ac:dyDescent="0.25">
      <c r="R3247">
        <v>3482091.6902872724</v>
      </c>
      <c r="S3247">
        <v>0</v>
      </c>
    </row>
    <row r="3248" spans="18:19" x14ac:dyDescent="0.25">
      <c r="R3248">
        <v>3482117.3527881452</v>
      </c>
      <c r="S3248">
        <v>0</v>
      </c>
    </row>
    <row r="3249" spans="18:19" x14ac:dyDescent="0.25">
      <c r="R3249">
        <v>3482143.0152890175</v>
      </c>
      <c r="S3249">
        <v>0</v>
      </c>
    </row>
    <row r="3250" spans="18:19" x14ac:dyDescent="0.25">
      <c r="R3250">
        <v>3482168.6777898897</v>
      </c>
      <c r="S3250">
        <v>0</v>
      </c>
    </row>
    <row r="3251" spans="18:19" x14ac:dyDescent="0.25">
      <c r="R3251">
        <v>3482194.340290762</v>
      </c>
      <c r="S3251">
        <v>0</v>
      </c>
    </row>
    <row r="3252" spans="18:19" x14ac:dyDescent="0.25">
      <c r="R3252">
        <v>3482220.0027916348</v>
      </c>
      <c r="S3252">
        <v>0</v>
      </c>
    </row>
    <row r="3253" spans="18:19" x14ac:dyDescent="0.25">
      <c r="R3253">
        <v>3482245.665292507</v>
      </c>
      <c r="S3253">
        <v>0</v>
      </c>
    </row>
    <row r="3254" spans="18:19" x14ac:dyDescent="0.25">
      <c r="R3254">
        <v>3482271.3277933793</v>
      </c>
      <c r="S3254">
        <v>0</v>
      </c>
    </row>
    <row r="3255" spans="18:19" x14ac:dyDescent="0.25">
      <c r="R3255">
        <v>3482296.9902942516</v>
      </c>
      <c r="S3255">
        <v>0</v>
      </c>
    </row>
    <row r="3256" spans="18:19" x14ac:dyDescent="0.25">
      <c r="R3256">
        <v>3482322.6527951243</v>
      </c>
      <c r="S3256">
        <v>0</v>
      </c>
    </row>
    <row r="3257" spans="18:19" x14ac:dyDescent="0.25">
      <c r="R3257">
        <v>3482348.3152959966</v>
      </c>
      <c r="S3257">
        <v>0</v>
      </c>
    </row>
    <row r="3258" spans="18:19" x14ac:dyDescent="0.25">
      <c r="R3258">
        <v>3482373.9777968689</v>
      </c>
      <c r="S3258">
        <v>0</v>
      </c>
    </row>
    <row r="3259" spans="18:19" x14ac:dyDescent="0.25">
      <c r="R3259">
        <v>3482399.6402977412</v>
      </c>
      <c r="S3259">
        <v>0</v>
      </c>
    </row>
    <row r="3260" spans="18:19" x14ac:dyDescent="0.25">
      <c r="R3260">
        <v>3482425.3027986139</v>
      </c>
      <c r="S3260">
        <v>0</v>
      </c>
    </row>
    <row r="3261" spans="18:19" x14ac:dyDescent="0.25">
      <c r="R3261">
        <v>3482450.9652994862</v>
      </c>
      <c r="S3261">
        <v>0</v>
      </c>
    </row>
    <row r="3262" spans="18:19" x14ac:dyDescent="0.25">
      <c r="R3262">
        <v>3482476.6278003585</v>
      </c>
      <c r="S3262">
        <v>0</v>
      </c>
    </row>
    <row r="3263" spans="18:19" x14ac:dyDescent="0.25">
      <c r="R3263">
        <v>3482502.2903012307</v>
      </c>
      <c r="S3263">
        <v>0</v>
      </c>
    </row>
    <row r="3264" spans="18:19" x14ac:dyDescent="0.25">
      <c r="R3264">
        <v>3482527.952802103</v>
      </c>
      <c r="S3264">
        <v>0</v>
      </c>
    </row>
    <row r="3265" spans="18:19" x14ac:dyDescent="0.25">
      <c r="R3265">
        <v>3482553.6153029758</v>
      </c>
      <c r="S3265">
        <v>0</v>
      </c>
    </row>
    <row r="3266" spans="18:19" x14ac:dyDescent="0.25">
      <c r="R3266">
        <v>3482579.277803848</v>
      </c>
      <c r="S3266">
        <v>0</v>
      </c>
    </row>
    <row r="3267" spans="18:19" x14ac:dyDescent="0.25">
      <c r="R3267">
        <v>3482604.9403047203</v>
      </c>
      <c r="S3267">
        <v>0</v>
      </c>
    </row>
    <row r="3268" spans="18:19" x14ac:dyDescent="0.25">
      <c r="R3268">
        <v>3482630.6028055926</v>
      </c>
      <c r="S3268">
        <v>0</v>
      </c>
    </row>
    <row r="3269" spans="18:19" x14ac:dyDescent="0.25">
      <c r="R3269">
        <v>3482656.2653064653</v>
      </c>
      <c r="S3269">
        <v>0</v>
      </c>
    </row>
    <row r="3270" spans="18:19" x14ac:dyDescent="0.25">
      <c r="R3270">
        <v>3482681.9278073376</v>
      </c>
      <c r="S3270">
        <v>0</v>
      </c>
    </row>
    <row r="3271" spans="18:19" x14ac:dyDescent="0.25">
      <c r="R3271">
        <v>3482707.5903082099</v>
      </c>
      <c r="S3271">
        <v>0</v>
      </c>
    </row>
    <row r="3272" spans="18:19" x14ac:dyDescent="0.25">
      <c r="R3272">
        <v>3482733.2528090822</v>
      </c>
      <c r="S3272">
        <v>0</v>
      </c>
    </row>
    <row r="3273" spans="18:19" x14ac:dyDescent="0.25">
      <c r="R3273">
        <v>3482758.9153099549</v>
      </c>
      <c r="S3273">
        <v>0</v>
      </c>
    </row>
    <row r="3274" spans="18:19" x14ac:dyDescent="0.25">
      <c r="R3274">
        <v>3482784.5778108272</v>
      </c>
      <c r="S3274">
        <v>0</v>
      </c>
    </row>
    <row r="3275" spans="18:19" x14ac:dyDescent="0.25">
      <c r="R3275">
        <v>3482810.2403116995</v>
      </c>
      <c r="S3275">
        <v>0</v>
      </c>
    </row>
    <row r="3276" spans="18:19" x14ac:dyDescent="0.25">
      <c r="R3276">
        <v>3482835.9028125717</v>
      </c>
      <c r="S3276">
        <v>0</v>
      </c>
    </row>
    <row r="3277" spans="18:19" x14ac:dyDescent="0.25">
      <c r="R3277">
        <v>3482861.5653134445</v>
      </c>
      <c r="S3277">
        <v>0</v>
      </c>
    </row>
    <row r="3278" spans="18:19" x14ac:dyDescent="0.25">
      <c r="R3278">
        <v>3482887.2278143167</v>
      </c>
      <c r="S3278">
        <v>0</v>
      </c>
    </row>
    <row r="3279" spans="18:19" x14ac:dyDescent="0.25">
      <c r="R3279">
        <v>3482912.890315189</v>
      </c>
      <c r="S3279">
        <v>0</v>
      </c>
    </row>
    <row r="3280" spans="18:19" x14ac:dyDescent="0.25">
      <c r="R3280">
        <v>3482938.5528160613</v>
      </c>
      <c r="S3280">
        <v>0</v>
      </c>
    </row>
    <row r="3281" spans="18:19" x14ac:dyDescent="0.25">
      <c r="R3281">
        <v>3482964.2153169336</v>
      </c>
      <c r="S3281">
        <v>0</v>
      </c>
    </row>
    <row r="3282" spans="18:19" x14ac:dyDescent="0.25">
      <c r="R3282">
        <v>3482989.8778178063</v>
      </c>
      <c r="S3282">
        <v>0</v>
      </c>
    </row>
    <row r="3283" spans="18:19" x14ac:dyDescent="0.25">
      <c r="R3283">
        <v>3483015.5403186786</v>
      </c>
      <c r="S3283">
        <v>0</v>
      </c>
    </row>
    <row r="3284" spans="18:19" x14ac:dyDescent="0.25">
      <c r="R3284">
        <v>3483041.2028195509</v>
      </c>
      <c r="S3284">
        <v>0</v>
      </c>
    </row>
    <row r="3285" spans="18:19" x14ac:dyDescent="0.25">
      <c r="R3285">
        <v>3483066.8653204232</v>
      </c>
      <c r="S3285">
        <v>0</v>
      </c>
    </row>
    <row r="3286" spans="18:19" x14ac:dyDescent="0.25">
      <c r="R3286">
        <v>3483092.5278212959</v>
      </c>
      <c r="S3286">
        <v>0</v>
      </c>
    </row>
    <row r="3287" spans="18:19" x14ac:dyDescent="0.25">
      <c r="R3287">
        <v>3483118.1903221682</v>
      </c>
      <c r="S3287">
        <v>0</v>
      </c>
    </row>
    <row r="3288" spans="18:19" x14ac:dyDescent="0.25">
      <c r="R3288">
        <v>3483143.8528230404</v>
      </c>
      <c r="S3288">
        <v>0</v>
      </c>
    </row>
    <row r="3289" spans="18:19" x14ac:dyDescent="0.25">
      <c r="R3289">
        <v>3483169.5153239127</v>
      </c>
      <c r="S3289">
        <v>0</v>
      </c>
    </row>
    <row r="3290" spans="18:19" x14ac:dyDescent="0.25">
      <c r="R3290">
        <v>3483195.1778247855</v>
      </c>
      <c r="S3290">
        <v>0</v>
      </c>
    </row>
    <row r="3291" spans="18:19" x14ac:dyDescent="0.25">
      <c r="R3291">
        <v>3483220.8403256577</v>
      </c>
      <c r="S3291">
        <v>0</v>
      </c>
    </row>
    <row r="3292" spans="18:19" x14ac:dyDescent="0.25">
      <c r="R3292">
        <v>3483246.50282653</v>
      </c>
      <c r="S3292">
        <v>0</v>
      </c>
    </row>
    <row r="3293" spans="18:19" x14ac:dyDescent="0.25">
      <c r="R3293">
        <v>3483272.1653274023</v>
      </c>
      <c r="S3293">
        <v>0</v>
      </c>
    </row>
    <row r="3294" spans="18:19" x14ac:dyDescent="0.25">
      <c r="R3294">
        <v>3483297.8278282746</v>
      </c>
      <c r="S3294">
        <v>0</v>
      </c>
    </row>
    <row r="3295" spans="18:19" x14ac:dyDescent="0.25">
      <c r="R3295">
        <v>3483323.4903291473</v>
      </c>
      <c r="S3295">
        <v>0</v>
      </c>
    </row>
    <row r="3296" spans="18:19" x14ac:dyDescent="0.25">
      <c r="R3296">
        <v>3483349.1528300196</v>
      </c>
      <c r="S3296">
        <v>0</v>
      </c>
    </row>
    <row r="3297" spans="18:19" x14ac:dyDescent="0.25">
      <c r="R3297">
        <v>3483374.8153308919</v>
      </c>
      <c r="S3297">
        <v>0</v>
      </c>
    </row>
    <row r="3298" spans="18:19" x14ac:dyDescent="0.25">
      <c r="R3298">
        <v>3483400.4778317641</v>
      </c>
      <c r="S3298">
        <v>0</v>
      </c>
    </row>
    <row r="3299" spans="18:19" x14ac:dyDescent="0.25">
      <c r="R3299">
        <v>3483426.1403326369</v>
      </c>
      <c r="S3299">
        <v>0</v>
      </c>
    </row>
    <row r="3300" spans="18:19" x14ac:dyDescent="0.25">
      <c r="R3300">
        <v>3483451.8028335092</v>
      </c>
      <c r="S3300">
        <v>0</v>
      </c>
    </row>
    <row r="3301" spans="18:19" x14ac:dyDescent="0.25">
      <c r="R3301">
        <v>3483477.4653343814</v>
      </c>
      <c r="S3301">
        <v>0</v>
      </c>
    </row>
    <row r="3302" spans="18:19" x14ac:dyDescent="0.25">
      <c r="R3302">
        <v>3483503.1278352537</v>
      </c>
      <c r="S3302">
        <v>0</v>
      </c>
    </row>
    <row r="3303" spans="18:19" x14ac:dyDescent="0.25">
      <c r="R3303">
        <v>3483528.7903361265</v>
      </c>
      <c r="S3303">
        <v>0</v>
      </c>
    </row>
    <row r="3304" spans="18:19" x14ac:dyDescent="0.25">
      <c r="R3304">
        <v>3483554.4528369987</v>
      </c>
      <c r="S3304">
        <v>0</v>
      </c>
    </row>
    <row r="3305" spans="18:19" x14ac:dyDescent="0.25">
      <c r="R3305">
        <v>3483580.115337871</v>
      </c>
      <c r="S3305">
        <v>0</v>
      </c>
    </row>
    <row r="3306" spans="18:19" x14ac:dyDescent="0.25">
      <c r="R3306">
        <v>3483605.7778387433</v>
      </c>
      <c r="S3306">
        <v>0</v>
      </c>
    </row>
    <row r="3307" spans="18:19" x14ac:dyDescent="0.25">
      <c r="R3307">
        <v>3483631.440339616</v>
      </c>
      <c r="S3307">
        <v>0</v>
      </c>
    </row>
    <row r="3308" spans="18:19" x14ac:dyDescent="0.25">
      <c r="R3308">
        <v>3483657.1028404883</v>
      </c>
      <c r="S3308">
        <v>0</v>
      </c>
    </row>
    <row r="3309" spans="18:19" x14ac:dyDescent="0.25">
      <c r="R3309">
        <v>3483682.7653413606</v>
      </c>
      <c r="S3309">
        <v>0</v>
      </c>
    </row>
    <row r="3310" spans="18:19" x14ac:dyDescent="0.25">
      <c r="R3310">
        <v>3483708.4278422329</v>
      </c>
      <c r="S3310">
        <v>0</v>
      </c>
    </row>
    <row r="3311" spans="18:19" x14ac:dyDescent="0.25">
      <c r="R3311">
        <v>3483734.0903431051</v>
      </c>
      <c r="S3311">
        <v>0</v>
      </c>
    </row>
    <row r="3312" spans="18:19" x14ac:dyDescent="0.25">
      <c r="R3312">
        <v>3483759.7528439779</v>
      </c>
      <c r="S3312">
        <v>0</v>
      </c>
    </row>
    <row r="3313" spans="18:19" x14ac:dyDescent="0.25">
      <c r="R3313">
        <v>3483785.4153448502</v>
      </c>
      <c r="S3313">
        <v>0</v>
      </c>
    </row>
    <row r="3314" spans="18:19" x14ac:dyDescent="0.25">
      <c r="R3314">
        <v>3483811.0778457224</v>
      </c>
      <c r="S3314">
        <v>0</v>
      </c>
    </row>
    <row r="3315" spans="18:19" x14ac:dyDescent="0.25">
      <c r="R3315">
        <v>3483836.7403465947</v>
      </c>
      <c r="S3315">
        <v>0</v>
      </c>
    </row>
    <row r="3316" spans="18:19" x14ac:dyDescent="0.25">
      <c r="R3316">
        <v>3483862.4028474675</v>
      </c>
      <c r="S3316">
        <v>0</v>
      </c>
    </row>
    <row r="3317" spans="18:19" x14ac:dyDescent="0.25">
      <c r="R3317">
        <v>3483888.0653483397</v>
      </c>
      <c r="S3317">
        <v>0</v>
      </c>
    </row>
    <row r="3318" spans="18:19" x14ac:dyDescent="0.25">
      <c r="R3318">
        <v>3483913.727849212</v>
      </c>
      <c r="S3318">
        <v>0</v>
      </c>
    </row>
    <row r="3319" spans="18:19" x14ac:dyDescent="0.25">
      <c r="R3319">
        <v>3483939.3903500843</v>
      </c>
      <c r="S3319">
        <v>0</v>
      </c>
    </row>
    <row r="3320" spans="18:19" x14ac:dyDescent="0.25">
      <c r="R3320">
        <v>3483965.052850957</v>
      </c>
      <c r="S3320">
        <v>0</v>
      </c>
    </row>
    <row r="3321" spans="18:19" x14ac:dyDescent="0.25">
      <c r="R3321">
        <v>3483990.7153518293</v>
      </c>
      <c r="S3321">
        <v>0</v>
      </c>
    </row>
    <row r="3322" spans="18:19" x14ac:dyDescent="0.25">
      <c r="R3322">
        <v>3484016.3778527016</v>
      </c>
      <c r="S3322">
        <v>0</v>
      </c>
    </row>
    <row r="3323" spans="18:19" x14ac:dyDescent="0.25">
      <c r="R3323">
        <v>3484042.0403535739</v>
      </c>
      <c r="S3323">
        <v>0</v>
      </c>
    </row>
    <row r="3324" spans="18:19" x14ac:dyDescent="0.25">
      <c r="R3324">
        <v>3484067.7028544466</v>
      </c>
      <c r="S3324">
        <v>0</v>
      </c>
    </row>
    <row r="3325" spans="18:19" x14ac:dyDescent="0.25">
      <c r="R3325">
        <v>3484093.3653553189</v>
      </c>
      <c r="S3325">
        <v>0</v>
      </c>
    </row>
    <row r="3326" spans="18:19" x14ac:dyDescent="0.25">
      <c r="R3326">
        <v>3484119.0278561912</v>
      </c>
      <c r="S3326">
        <v>0</v>
      </c>
    </row>
    <row r="3327" spans="18:19" x14ac:dyDescent="0.25">
      <c r="R3327">
        <v>3484144.6903570634</v>
      </c>
      <c r="S3327">
        <v>0</v>
      </c>
    </row>
    <row r="3328" spans="18:19" x14ac:dyDescent="0.25">
      <c r="R3328">
        <v>3484170.3528579357</v>
      </c>
      <c r="S3328">
        <v>0</v>
      </c>
    </row>
    <row r="3329" spans="18:19" x14ac:dyDescent="0.25">
      <c r="R3329">
        <v>3484196.0153588085</v>
      </c>
      <c r="S3329">
        <v>0</v>
      </c>
    </row>
    <row r="3330" spans="18:19" x14ac:dyDescent="0.25">
      <c r="R3330">
        <v>3484221.6778596807</v>
      </c>
      <c r="S3330">
        <v>0</v>
      </c>
    </row>
    <row r="3331" spans="18:19" x14ac:dyDescent="0.25">
      <c r="R3331">
        <v>3484247.340360553</v>
      </c>
      <c r="S3331">
        <v>0</v>
      </c>
    </row>
    <row r="3332" spans="18:19" x14ac:dyDescent="0.25">
      <c r="R3332">
        <v>3484273.0028614253</v>
      </c>
      <c r="S3332">
        <v>0</v>
      </c>
    </row>
    <row r="3333" spans="18:19" x14ac:dyDescent="0.25">
      <c r="R3333">
        <v>3484298.665362298</v>
      </c>
      <c r="S3333">
        <v>0</v>
      </c>
    </row>
    <row r="3334" spans="18:19" x14ac:dyDescent="0.25">
      <c r="R3334">
        <v>3484324.3278631703</v>
      </c>
      <c r="S3334">
        <v>0</v>
      </c>
    </row>
    <row r="3335" spans="18:19" x14ac:dyDescent="0.25">
      <c r="R3335">
        <v>3484349.9903640426</v>
      </c>
      <c r="S3335">
        <v>0</v>
      </c>
    </row>
    <row r="3336" spans="18:19" x14ac:dyDescent="0.25">
      <c r="R3336">
        <v>3484375.6528649149</v>
      </c>
      <c r="S3336">
        <v>0</v>
      </c>
    </row>
    <row r="3337" spans="18:19" x14ac:dyDescent="0.25">
      <c r="R3337">
        <v>3484401.3153657876</v>
      </c>
      <c r="S3337">
        <v>0</v>
      </c>
    </row>
    <row r="3338" spans="18:19" x14ac:dyDescent="0.25">
      <c r="R3338">
        <v>3484426.9778666599</v>
      </c>
      <c r="S3338">
        <v>0</v>
      </c>
    </row>
    <row r="3339" spans="18:19" x14ac:dyDescent="0.25">
      <c r="R3339">
        <v>3484452.6403675321</v>
      </c>
      <c r="S3339">
        <v>0</v>
      </c>
    </row>
    <row r="3340" spans="18:19" x14ac:dyDescent="0.25">
      <c r="R3340">
        <v>3484478.3028684044</v>
      </c>
      <c r="S3340">
        <v>0</v>
      </c>
    </row>
    <row r="3341" spans="18:19" x14ac:dyDescent="0.25">
      <c r="R3341">
        <v>3484503.9653692772</v>
      </c>
      <c r="S3341">
        <v>0</v>
      </c>
    </row>
    <row r="3342" spans="18:19" x14ac:dyDescent="0.25">
      <c r="R3342">
        <v>3484529.6278701494</v>
      </c>
      <c r="S3342">
        <v>0</v>
      </c>
    </row>
    <row r="3343" spans="18:19" x14ac:dyDescent="0.25">
      <c r="R3343">
        <v>3484555.2903710217</v>
      </c>
      <c r="S3343">
        <v>0</v>
      </c>
    </row>
    <row r="3344" spans="18:19" x14ac:dyDescent="0.25">
      <c r="R3344">
        <v>3484580.952871894</v>
      </c>
      <c r="S3344">
        <v>0</v>
      </c>
    </row>
    <row r="3345" spans="18:19" x14ac:dyDescent="0.25">
      <c r="R3345">
        <v>3484606.6153727663</v>
      </c>
      <c r="S3345">
        <v>0</v>
      </c>
    </row>
    <row r="3346" spans="18:19" x14ac:dyDescent="0.25">
      <c r="R3346">
        <v>3484632.277873639</v>
      </c>
      <c r="S3346">
        <v>0</v>
      </c>
    </row>
    <row r="3347" spans="18:19" x14ac:dyDescent="0.25">
      <c r="R3347">
        <v>3484657.9403745113</v>
      </c>
      <c r="S3347">
        <v>0</v>
      </c>
    </row>
    <row r="3348" spans="18:19" x14ac:dyDescent="0.25">
      <c r="R3348">
        <v>3484683.6028753836</v>
      </c>
      <c r="S3348">
        <v>0</v>
      </c>
    </row>
    <row r="3349" spans="18:19" x14ac:dyDescent="0.25">
      <c r="R3349">
        <v>3484709.2653762558</v>
      </c>
      <c r="S3349">
        <v>0</v>
      </c>
    </row>
    <row r="3350" spans="18:19" x14ac:dyDescent="0.25">
      <c r="R3350">
        <v>3484734.9278771286</v>
      </c>
      <c r="S3350">
        <v>0</v>
      </c>
    </row>
    <row r="3351" spans="18:19" x14ac:dyDescent="0.25">
      <c r="R3351">
        <v>3484760.5903780009</v>
      </c>
      <c r="S3351">
        <v>0</v>
      </c>
    </row>
    <row r="3352" spans="18:19" x14ac:dyDescent="0.25">
      <c r="R3352">
        <v>3484786.2528788731</v>
      </c>
      <c r="S3352">
        <v>0</v>
      </c>
    </row>
    <row r="3353" spans="18:19" x14ac:dyDescent="0.25">
      <c r="R3353">
        <v>3484811.9153797454</v>
      </c>
      <c r="S3353">
        <v>0</v>
      </c>
    </row>
    <row r="3354" spans="18:19" x14ac:dyDescent="0.25">
      <c r="R3354">
        <v>3484837.5778806182</v>
      </c>
      <c r="S3354">
        <v>0</v>
      </c>
    </row>
    <row r="3355" spans="18:19" x14ac:dyDescent="0.25">
      <c r="R3355">
        <v>3484863.2403814904</v>
      </c>
      <c r="S3355">
        <v>0</v>
      </c>
    </row>
    <row r="3356" spans="18:19" x14ac:dyDescent="0.25">
      <c r="R3356">
        <v>3484888.9028823627</v>
      </c>
      <c r="S3356">
        <v>0</v>
      </c>
    </row>
    <row r="3357" spans="18:19" x14ac:dyDescent="0.25">
      <c r="R3357">
        <v>3484914.565383235</v>
      </c>
      <c r="S3357">
        <v>0</v>
      </c>
    </row>
    <row r="3358" spans="18:19" x14ac:dyDescent="0.25">
      <c r="R3358">
        <v>3484940.2278841073</v>
      </c>
      <c r="S3358">
        <v>0</v>
      </c>
    </row>
    <row r="3359" spans="18:19" x14ac:dyDescent="0.25">
      <c r="R3359">
        <v>3484965.89038498</v>
      </c>
      <c r="S3359">
        <v>0</v>
      </c>
    </row>
    <row r="3360" spans="18:19" x14ac:dyDescent="0.25">
      <c r="R3360">
        <v>3484991.5528858523</v>
      </c>
      <c r="S3360">
        <v>0</v>
      </c>
    </row>
    <row r="3361" spans="18:19" x14ac:dyDescent="0.25">
      <c r="R3361">
        <v>3485017.2153867246</v>
      </c>
      <c r="S3361">
        <v>0</v>
      </c>
    </row>
    <row r="3362" spans="18:19" x14ac:dyDescent="0.25">
      <c r="R3362">
        <v>3485042.8778875968</v>
      </c>
      <c r="S3362">
        <v>0</v>
      </c>
    </row>
    <row r="3363" spans="18:19" x14ac:dyDescent="0.25">
      <c r="R3363">
        <v>3485068.5403884696</v>
      </c>
      <c r="S3363">
        <v>0</v>
      </c>
    </row>
    <row r="3364" spans="18:19" x14ac:dyDescent="0.25">
      <c r="R3364">
        <v>3485094.2028893419</v>
      </c>
      <c r="S3364">
        <v>0</v>
      </c>
    </row>
    <row r="3365" spans="18:19" x14ac:dyDescent="0.25">
      <c r="R3365">
        <v>3485119.8653902141</v>
      </c>
      <c r="S3365">
        <v>0</v>
      </c>
    </row>
    <row r="3366" spans="18:19" x14ac:dyDescent="0.25">
      <c r="R3366">
        <v>3485145.5278910864</v>
      </c>
      <c r="S3366">
        <v>0</v>
      </c>
    </row>
    <row r="3367" spans="18:19" x14ac:dyDescent="0.25">
      <c r="R3367">
        <v>3485171.1903919592</v>
      </c>
      <c r="S3367">
        <v>0</v>
      </c>
    </row>
    <row r="3368" spans="18:19" x14ac:dyDescent="0.25">
      <c r="R3368">
        <v>3485196.8528928314</v>
      </c>
      <c r="S3368">
        <v>0</v>
      </c>
    </row>
    <row r="3369" spans="18:19" x14ac:dyDescent="0.25">
      <c r="R3369">
        <v>3485222.5153937037</v>
      </c>
      <c r="S3369">
        <v>0</v>
      </c>
    </row>
    <row r="3370" spans="18:19" x14ac:dyDescent="0.25">
      <c r="R3370">
        <v>3485248.177894576</v>
      </c>
      <c r="S3370">
        <v>0</v>
      </c>
    </row>
    <row r="3371" spans="18:19" x14ac:dyDescent="0.25">
      <c r="R3371">
        <v>3485273.8403954487</v>
      </c>
      <c r="S3371">
        <v>0</v>
      </c>
    </row>
    <row r="3372" spans="18:19" x14ac:dyDescent="0.25">
      <c r="R3372">
        <v>3485299.502896321</v>
      </c>
      <c r="S3372">
        <v>0</v>
      </c>
    </row>
    <row r="3373" spans="18:19" x14ac:dyDescent="0.25">
      <c r="R3373">
        <v>3485325.1653971933</v>
      </c>
      <c r="S3373">
        <v>0</v>
      </c>
    </row>
    <row r="3374" spans="18:19" x14ac:dyDescent="0.25">
      <c r="R3374">
        <v>3485350.8278980656</v>
      </c>
      <c r="S3374">
        <v>0</v>
      </c>
    </row>
    <row r="3375" spans="18:19" x14ac:dyDescent="0.25">
      <c r="R3375">
        <v>3485376.4903989378</v>
      </c>
      <c r="S3375">
        <v>0</v>
      </c>
    </row>
    <row r="3376" spans="18:19" x14ac:dyDescent="0.25">
      <c r="R3376">
        <v>3485402.1528998106</v>
      </c>
      <c r="S3376">
        <v>0</v>
      </c>
    </row>
    <row r="3377" spans="18:19" x14ac:dyDescent="0.25">
      <c r="R3377">
        <v>3485427.8154006829</v>
      </c>
      <c r="S3377">
        <v>0</v>
      </c>
    </row>
    <row r="3378" spans="18:19" x14ac:dyDescent="0.25">
      <c r="R3378">
        <v>3485453.4779015551</v>
      </c>
      <c r="S3378">
        <v>0</v>
      </c>
    </row>
    <row r="3379" spans="18:19" x14ac:dyDescent="0.25">
      <c r="R3379">
        <v>3485479.1404024274</v>
      </c>
      <c r="S3379">
        <v>0</v>
      </c>
    </row>
    <row r="3380" spans="18:19" x14ac:dyDescent="0.25">
      <c r="R3380">
        <v>3485504.8029033002</v>
      </c>
      <c r="S3380">
        <v>0</v>
      </c>
    </row>
    <row r="3381" spans="18:19" x14ac:dyDescent="0.25">
      <c r="R3381">
        <v>3485530.4654041724</v>
      </c>
      <c r="S3381">
        <v>0</v>
      </c>
    </row>
    <row r="3382" spans="18:19" x14ac:dyDescent="0.25">
      <c r="R3382">
        <v>3485556.1279050447</v>
      </c>
      <c r="S3382">
        <v>0</v>
      </c>
    </row>
    <row r="3383" spans="18:19" x14ac:dyDescent="0.25">
      <c r="R3383">
        <v>3485581.790405917</v>
      </c>
      <c r="S3383">
        <v>0</v>
      </c>
    </row>
    <row r="3384" spans="18:19" x14ac:dyDescent="0.25">
      <c r="R3384">
        <v>3485607.4529067897</v>
      </c>
      <c r="S3384">
        <v>0</v>
      </c>
    </row>
    <row r="3385" spans="18:19" x14ac:dyDescent="0.25">
      <c r="R3385">
        <v>3485633.115407662</v>
      </c>
      <c r="S3385">
        <v>0</v>
      </c>
    </row>
    <row r="3386" spans="18:19" x14ac:dyDescent="0.25">
      <c r="R3386">
        <v>3485658.7779085343</v>
      </c>
      <c r="S3386">
        <v>0</v>
      </c>
    </row>
    <row r="3387" spans="18:19" x14ac:dyDescent="0.25">
      <c r="R3387">
        <v>3485684.4404094066</v>
      </c>
      <c r="S3387">
        <v>0</v>
      </c>
    </row>
    <row r="3388" spans="18:19" x14ac:dyDescent="0.25">
      <c r="R3388">
        <v>3485710.1029102793</v>
      </c>
      <c r="S3388">
        <v>0</v>
      </c>
    </row>
    <row r="3389" spans="18:19" x14ac:dyDescent="0.25">
      <c r="R3389">
        <v>3485735.7654111516</v>
      </c>
      <c r="S3389">
        <v>0</v>
      </c>
    </row>
    <row r="3390" spans="18:19" x14ac:dyDescent="0.25">
      <c r="R3390">
        <v>3485761.4279120238</v>
      </c>
      <c r="S3390">
        <v>0</v>
      </c>
    </row>
    <row r="3391" spans="18:19" x14ac:dyDescent="0.25">
      <c r="R3391">
        <v>3485787.0904128961</v>
      </c>
      <c r="S3391">
        <v>0</v>
      </c>
    </row>
    <row r="3392" spans="18:19" x14ac:dyDescent="0.25">
      <c r="R3392">
        <v>3485812.7529137684</v>
      </c>
      <c r="S3392">
        <v>0</v>
      </c>
    </row>
    <row r="3393" spans="18:19" x14ac:dyDescent="0.25">
      <c r="R3393">
        <v>3485838.4154146411</v>
      </c>
      <c r="S3393">
        <v>0</v>
      </c>
    </row>
    <row r="3394" spans="18:19" x14ac:dyDescent="0.25">
      <c r="R3394">
        <v>3485864.0779155134</v>
      </c>
      <c r="S3394">
        <v>0</v>
      </c>
    </row>
    <row r="3395" spans="18:19" x14ac:dyDescent="0.25">
      <c r="R3395">
        <v>3485889.7404163857</v>
      </c>
      <c r="S3395">
        <v>0</v>
      </c>
    </row>
    <row r="3396" spans="18:19" x14ac:dyDescent="0.25">
      <c r="R3396">
        <v>3485915.402917258</v>
      </c>
      <c r="S3396">
        <v>0</v>
      </c>
    </row>
    <row r="3397" spans="18:19" x14ac:dyDescent="0.25">
      <c r="R3397">
        <v>3485941.0654181307</v>
      </c>
      <c r="S3397">
        <v>0</v>
      </c>
    </row>
    <row r="3398" spans="18:19" x14ac:dyDescent="0.25">
      <c r="R3398">
        <v>3485966.727919003</v>
      </c>
      <c r="S3398">
        <v>0</v>
      </c>
    </row>
    <row r="3399" spans="18:19" x14ac:dyDescent="0.25">
      <c r="R3399">
        <v>3485992.3904198753</v>
      </c>
      <c r="S3399">
        <v>0</v>
      </c>
    </row>
    <row r="3400" spans="18:19" x14ac:dyDescent="0.25">
      <c r="R3400">
        <v>3486018.0529207475</v>
      </c>
      <c r="S3400">
        <v>0</v>
      </c>
    </row>
    <row r="3401" spans="18:19" x14ac:dyDescent="0.25">
      <c r="R3401">
        <v>3486043.7154216203</v>
      </c>
      <c r="S3401">
        <v>0</v>
      </c>
    </row>
    <row r="3402" spans="18:19" x14ac:dyDescent="0.25">
      <c r="R3402">
        <v>3486069.3779224926</v>
      </c>
      <c r="S3402">
        <v>0</v>
      </c>
    </row>
    <row r="3403" spans="18:19" x14ac:dyDescent="0.25">
      <c r="R3403">
        <v>3486095.0404233648</v>
      </c>
      <c r="S3403">
        <v>0</v>
      </c>
    </row>
    <row r="3404" spans="18:19" x14ac:dyDescent="0.25">
      <c r="R3404">
        <v>3486120.7029242371</v>
      </c>
      <c r="S3404">
        <v>0</v>
      </c>
    </row>
    <row r="3405" spans="18:19" x14ac:dyDescent="0.25">
      <c r="R3405">
        <v>3486146.3654251099</v>
      </c>
      <c r="S3405">
        <v>0</v>
      </c>
    </row>
    <row r="3406" spans="18:19" x14ac:dyDescent="0.25">
      <c r="R3406">
        <v>3486172.0279259821</v>
      </c>
      <c r="S3406">
        <v>0</v>
      </c>
    </row>
    <row r="3407" spans="18:19" x14ac:dyDescent="0.25">
      <c r="R3407">
        <v>3486197.6904268544</v>
      </c>
      <c r="S3407">
        <v>0</v>
      </c>
    </row>
    <row r="3408" spans="18:19" x14ac:dyDescent="0.25">
      <c r="R3408">
        <v>3486223.3529277267</v>
      </c>
      <c r="S3408">
        <v>0</v>
      </c>
    </row>
    <row r="3409" spans="18:19" x14ac:dyDescent="0.25">
      <c r="R3409">
        <v>3486249.015428599</v>
      </c>
      <c r="S3409">
        <v>0</v>
      </c>
    </row>
    <row r="3410" spans="18:19" x14ac:dyDescent="0.25">
      <c r="R3410">
        <v>3486274.6779294717</v>
      </c>
      <c r="S3410">
        <v>0</v>
      </c>
    </row>
    <row r="3411" spans="18:19" x14ac:dyDescent="0.25">
      <c r="R3411">
        <v>3486300.340430344</v>
      </c>
      <c r="S3411">
        <v>0</v>
      </c>
    </row>
    <row r="3412" spans="18:19" x14ac:dyDescent="0.25">
      <c r="R3412">
        <v>3486326.0029312163</v>
      </c>
      <c r="S3412">
        <v>0</v>
      </c>
    </row>
    <row r="3413" spans="18:19" x14ac:dyDescent="0.25">
      <c r="R3413">
        <v>3486351.6654320885</v>
      </c>
      <c r="S3413">
        <v>0</v>
      </c>
    </row>
    <row r="3414" spans="18:19" x14ac:dyDescent="0.25">
      <c r="R3414">
        <v>3486377.3279329613</v>
      </c>
      <c r="S3414">
        <v>0</v>
      </c>
    </row>
    <row r="3415" spans="18:19" x14ac:dyDescent="0.25">
      <c r="R3415">
        <v>3486402.9904338336</v>
      </c>
      <c r="S3415">
        <v>0</v>
      </c>
    </row>
    <row r="3416" spans="18:19" x14ac:dyDescent="0.25">
      <c r="R3416">
        <v>3486428.6529347058</v>
      </c>
      <c r="S3416">
        <v>0</v>
      </c>
    </row>
    <row r="3417" spans="18:19" x14ac:dyDescent="0.25">
      <c r="R3417">
        <v>3486454.3154355781</v>
      </c>
      <c r="S3417">
        <v>0</v>
      </c>
    </row>
    <row r="3418" spans="18:19" x14ac:dyDescent="0.25">
      <c r="R3418">
        <v>3486479.9779364509</v>
      </c>
      <c r="S3418">
        <v>0</v>
      </c>
    </row>
    <row r="3419" spans="18:19" x14ac:dyDescent="0.25">
      <c r="R3419">
        <v>3486505.6404373231</v>
      </c>
      <c r="S3419">
        <v>0</v>
      </c>
    </row>
    <row r="3420" spans="18:19" x14ac:dyDescent="0.25">
      <c r="R3420">
        <v>3486531.3029381954</v>
      </c>
      <c r="S3420">
        <v>0</v>
      </c>
    </row>
    <row r="3421" spans="18:19" x14ac:dyDescent="0.25">
      <c r="R3421">
        <v>3486556.9654390677</v>
      </c>
      <c r="S3421">
        <v>0</v>
      </c>
    </row>
    <row r="3422" spans="18:19" x14ac:dyDescent="0.25">
      <c r="R3422">
        <v>3486582.62793994</v>
      </c>
      <c r="S3422">
        <v>0</v>
      </c>
    </row>
    <row r="3423" spans="18:19" x14ac:dyDescent="0.25">
      <c r="R3423">
        <v>3486608.2904408127</v>
      </c>
      <c r="S3423">
        <v>0</v>
      </c>
    </row>
    <row r="3424" spans="18:19" x14ac:dyDescent="0.25">
      <c r="R3424">
        <v>3486633.952941685</v>
      </c>
      <c r="S3424">
        <v>0</v>
      </c>
    </row>
    <row r="3425" spans="18:19" x14ac:dyDescent="0.25">
      <c r="R3425">
        <v>3486659.6154425573</v>
      </c>
      <c r="S3425">
        <v>0</v>
      </c>
    </row>
    <row r="3426" spans="18:19" x14ac:dyDescent="0.25">
      <c r="R3426">
        <v>3486685.2779434295</v>
      </c>
      <c r="S3426">
        <v>0</v>
      </c>
    </row>
    <row r="3427" spans="18:19" x14ac:dyDescent="0.25">
      <c r="R3427">
        <v>3486710.9404443023</v>
      </c>
      <c r="S3427">
        <v>0</v>
      </c>
    </row>
    <row r="3428" spans="18:19" x14ac:dyDescent="0.25">
      <c r="R3428">
        <v>3486736.6029451746</v>
      </c>
      <c r="S3428">
        <v>0</v>
      </c>
    </row>
    <row r="3429" spans="18:19" x14ac:dyDescent="0.25">
      <c r="R3429">
        <v>3486762.2654460468</v>
      </c>
      <c r="S3429">
        <v>0</v>
      </c>
    </row>
    <row r="3430" spans="18:19" x14ac:dyDescent="0.25">
      <c r="R3430">
        <v>3486787.9279469191</v>
      </c>
      <c r="S3430">
        <v>0</v>
      </c>
    </row>
    <row r="3431" spans="18:19" x14ac:dyDescent="0.25">
      <c r="R3431">
        <v>3486813.5904477919</v>
      </c>
      <c r="S3431">
        <v>0</v>
      </c>
    </row>
    <row r="3432" spans="18:19" x14ac:dyDescent="0.25">
      <c r="R3432">
        <v>3486839.2529486641</v>
      </c>
      <c r="S3432">
        <v>0</v>
      </c>
    </row>
    <row r="3433" spans="18:19" x14ac:dyDescent="0.25">
      <c r="R3433">
        <v>3486864.9154495364</v>
      </c>
      <c r="S3433">
        <v>0</v>
      </c>
    </row>
    <row r="3434" spans="18:19" x14ac:dyDescent="0.25">
      <c r="R3434">
        <v>3486890.5779504087</v>
      </c>
      <c r="S3434">
        <v>0</v>
      </c>
    </row>
    <row r="3435" spans="18:19" x14ac:dyDescent="0.25">
      <c r="R3435">
        <v>3486916.2404512814</v>
      </c>
      <c r="S3435">
        <v>0</v>
      </c>
    </row>
    <row r="3436" spans="18:19" x14ac:dyDescent="0.25">
      <c r="R3436">
        <v>3486941.9029521537</v>
      </c>
      <c r="S3436">
        <v>0</v>
      </c>
    </row>
    <row r="3437" spans="18:19" x14ac:dyDescent="0.25">
      <c r="R3437">
        <v>3486967.565453026</v>
      </c>
      <c r="S3437">
        <v>0</v>
      </c>
    </row>
    <row r="3438" spans="18:19" x14ac:dyDescent="0.25">
      <c r="R3438">
        <v>3486993.2279538983</v>
      </c>
      <c r="S3438">
        <v>0</v>
      </c>
    </row>
    <row r="3439" spans="18:19" x14ac:dyDescent="0.25">
      <c r="R3439">
        <v>3487018.8904547705</v>
      </c>
      <c r="S3439">
        <v>0</v>
      </c>
    </row>
    <row r="3440" spans="18:19" x14ac:dyDescent="0.25">
      <c r="R3440">
        <v>3487044.5529556433</v>
      </c>
      <c r="S3440">
        <v>0</v>
      </c>
    </row>
    <row r="3441" spans="18:19" x14ac:dyDescent="0.25">
      <c r="R3441">
        <v>3487070.2154565156</v>
      </c>
      <c r="S3441">
        <v>0</v>
      </c>
    </row>
    <row r="3442" spans="18:19" x14ac:dyDescent="0.25">
      <c r="R3442">
        <v>3487095.8779573878</v>
      </c>
      <c r="S3442">
        <v>0</v>
      </c>
    </row>
    <row r="3443" spans="18:19" x14ac:dyDescent="0.25">
      <c r="R3443">
        <v>3487121.5404582601</v>
      </c>
      <c r="S3443">
        <v>0</v>
      </c>
    </row>
    <row r="3444" spans="18:19" x14ac:dyDescent="0.25">
      <c r="R3444">
        <v>3487147.2029591328</v>
      </c>
      <c r="S3444">
        <v>0</v>
      </c>
    </row>
    <row r="3445" spans="18:19" x14ac:dyDescent="0.25">
      <c r="R3445">
        <v>3487172.8654600051</v>
      </c>
      <c r="S3445">
        <v>0</v>
      </c>
    </row>
    <row r="3446" spans="18:19" x14ac:dyDescent="0.25">
      <c r="R3446">
        <v>3487198.5279608774</v>
      </c>
      <c r="S3446">
        <v>0</v>
      </c>
    </row>
    <row r="3447" spans="18:19" x14ac:dyDescent="0.25">
      <c r="R3447">
        <v>3487224.1904617497</v>
      </c>
      <c r="S3447">
        <v>0</v>
      </c>
    </row>
    <row r="3448" spans="18:19" x14ac:dyDescent="0.25">
      <c r="R3448">
        <v>3487249.8529626224</v>
      </c>
      <c r="S3448">
        <v>0</v>
      </c>
    </row>
    <row r="3449" spans="18:19" x14ac:dyDescent="0.25">
      <c r="R3449">
        <v>3487275.5154634947</v>
      </c>
      <c r="S3449">
        <v>0</v>
      </c>
    </row>
    <row r="3450" spans="18:19" x14ac:dyDescent="0.25">
      <c r="R3450">
        <v>3487301.177964367</v>
      </c>
      <c r="S3450">
        <v>0</v>
      </c>
    </row>
    <row r="3451" spans="18:19" x14ac:dyDescent="0.25">
      <c r="R3451">
        <v>3487326.8404652392</v>
      </c>
      <c r="S3451">
        <v>0</v>
      </c>
    </row>
    <row r="3452" spans="18:19" x14ac:dyDescent="0.25">
      <c r="R3452">
        <v>3487352.502966112</v>
      </c>
      <c r="S3452">
        <v>0</v>
      </c>
    </row>
    <row r="3453" spans="18:19" x14ac:dyDescent="0.25">
      <c r="R3453">
        <v>3487378.1654669843</v>
      </c>
      <c r="S3453">
        <v>0</v>
      </c>
    </row>
    <row r="3454" spans="18:19" x14ac:dyDescent="0.25">
      <c r="R3454">
        <v>3487403.8279678565</v>
      </c>
      <c r="S3454">
        <v>0</v>
      </c>
    </row>
    <row r="3455" spans="18:19" x14ac:dyDescent="0.25">
      <c r="R3455">
        <v>3487429.4904687288</v>
      </c>
      <c r="S3455">
        <v>0</v>
      </c>
    </row>
    <row r="3456" spans="18:19" x14ac:dyDescent="0.25">
      <c r="R3456">
        <v>3487455.1529696011</v>
      </c>
      <c r="S3456">
        <v>0</v>
      </c>
    </row>
    <row r="3457" spans="18:19" x14ac:dyDescent="0.25">
      <c r="R3457">
        <v>3487480.8154704738</v>
      </c>
      <c r="S3457">
        <v>0</v>
      </c>
    </row>
    <row r="3458" spans="18:19" x14ac:dyDescent="0.25">
      <c r="R3458">
        <v>3487506.4779713461</v>
      </c>
      <c r="S3458">
        <v>0</v>
      </c>
    </row>
    <row r="3459" spans="18:19" x14ac:dyDescent="0.25">
      <c r="R3459">
        <v>3487532.1404722184</v>
      </c>
      <c r="S3459">
        <v>0</v>
      </c>
    </row>
    <row r="3460" spans="18:19" x14ac:dyDescent="0.25">
      <c r="R3460">
        <v>3487557.8029730907</v>
      </c>
      <c r="S3460">
        <v>0</v>
      </c>
    </row>
    <row r="3461" spans="18:19" x14ac:dyDescent="0.25">
      <c r="R3461">
        <v>3487583.4654739634</v>
      </c>
      <c r="S3461">
        <v>0</v>
      </c>
    </row>
    <row r="3462" spans="18:19" x14ac:dyDescent="0.25">
      <c r="R3462">
        <v>3487609.1279748357</v>
      </c>
      <c r="S3462">
        <v>0</v>
      </c>
    </row>
    <row r="3463" spans="18:19" x14ac:dyDescent="0.25">
      <c r="R3463">
        <v>3487634.790475708</v>
      </c>
      <c r="S3463">
        <v>0</v>
      </c>
    </row>
    <row r="3464" spans="18:19" x14ac:dyDescent="0.25">
      <c r="R3464">
        <v>3487660.4529765802</v>
      </c>
      <c r="S3464">
        <v>0</v>
      </c>
    </row>
    <row r="3465" spans="18:19" x14ac:dyDescent="0.25">
      <c r="R3465">
        <v>3487686.115477453</v>
      </c>
      <c r="S3465">
        <v>0</v>
      </c>
    </row>
    <row r="3466" spans="18:19" x14ac:dyDescent="0.25">
      <c r="R3466">
        <v>3487711.7779783253</v>
      </c>
      <c r="S3466">
        <v>0</v>
      </c>
    </row>
    <row r="3467" spans="18:19" x14ac:dyDescent="0.25">
      <c r="R3467">
        <v>3487737.4404791975</v>
      </c>
      <c r="S3467">
        <v>0</v>
      </c>
    </row>
    <row r="3468" spans="18:19" x14ac:dyDescent="0.25">
      <c r="R3468">
        <v>3487763.1029800698</v>
      </c>
      <c r="S3468">
        <v>0</v>
      </c>
    </row>
    <row r="3469" spans="18:19" x14ac:dyDescent="0.25">
      <c r="R3469">
        <v>3487788.7654809426</v>
      </c>
      <c r="S3469">
        <v>0</v>
      </c>
    </row>
    <row r="3470" spans="18:19" x14ac:dyDescent="0.25">
      <c r="R3470">
        <v>3487814.4279818148</v>
      </c>
      <c r="S3470">
        <v>0</v>
      </c>
    </row>
    <row r="3471" spans="18:19" x14ac:dyDescent="0.25">
      <c r="R3471">
        <v>3487840.0904826871</v>
      </c>
      <c r="S3471">
        <v>0</v>
      </c>
    </row>
    <row r="3472" spans="18:19" x14ac:dyDescent="0.25">
      <c r="R3472">
        <v>3487865.7529835594</v>
      </c>
      <c r="S3472">
        <v>0</v>
      </c>
    </row>
    <row r="3473" spans="18:19" x14ac:dyDescent="0.25">
      <c r="R3473">
        <v>3487891.4154844317</v>
      </c>
      <c r="S3473">
        <v>0</v>
      </c>
    </row>
    <row r="3474" spans="18:19" x14ac:dyDescent="0.25">
      <c r="R3474">
        <v>3487917.0779853044</v>
      </c>
      <c r="S3474">
        <v>0</v>
      </c>
    </row>
    <row r="3475" spans="18:19" x14ac:dyDescent="0.25">
      <c r="R3475">
        <v>3487942.7404861767</v>
      </c>
      <c r="S3475">
        <v>0</v>
      </c>
    </row>
    <row r="3476" spans="18:19" x14ac:dyDescent="0.25">
      <c r="R3476">
        <v>3487968.402987049</v>
      </c>
      <c r="S3476">
        <v>0</v>
      </c>
    </row>
    <row r="3477" spans="18:19" x14ac:dyDescent="0.25">
      <c r="R3477">
        <v>3487994.0654879212</v>
      </c>
      <c r="S3477">
        <v>0</v>
      </c>
    </row>
    <row r="3478" spans="18:19" x14ac:dyDescent="0.25">
      <c r="R3478">
        <v>3488019.727988794</v>
      </c>
      <c r="S3478">
        <v>0</v>
      </c>
    </row>
    <row r="3479" spans="18:19" x14ac:dyDescent="0.25">
      <c r="R3479">
        <v>3488045.3904896663</v>
      </c>
      <c r="S3479">
        <v>0</v>
      </c>
    </row>
    <row r="3480" spans="18:19" x14ac:dyDescent="0.25">
      <c r="R3480">
        <v>3488071.0529905385</v>
      </c>
      <c r="S3480">
        <v>0</v>
      </c>
    </row>
    <row r="3481" spans="18:19" x14ac:dyDescent="0.25">
      <c r="R3481">
        <v>3488096.7154914108</v>
      </c>
      <c r="S3481">
        <v>0</v>
      </c>
    </row>
    <row r="3482" spans="18:19" x14ac:dyDescent="0.25">
      <c r="R3482">
        <v>3488122.3779922836</v>
      </c>
      <c r="S3482">
        <v>0</v>
      </c>
    </row>
    <row r="3483" spans="18:19" x14ac:dyDescent="0.25">
      <c r="R3483">
        <v>3488148.0404931558</v>
      </c>
      <c r="S3483">
        <v>0</v>
      </c>
    </row>
    <row r="3484" spans="18:19" x14ac:dyDescent="0.25">
      <c r="R3484">
        <v>3488173.7029940281</v>
      </c>
      <c r="S3484">
        <v>0</v>
      </c>
    </row>
    <row r="3485" spans="18:19" x14ac:dyDescent="0.25">
      <c r="R3485">
        <v>3488199.3654949004</v>
      </c>
      <c r="S3485">
        <v>0</v>
      </c>
    </row>
    <row r="3486" spans="18:19" x14ac:dyDescent="0.25">
      <c r="R3486">
        <v>3488225.0279957727</v>
      </c>
      <c r="S3486">
        <v>0</v>
      </c>
    </row>
    <row r="3487" spans="18:19" x14ac:dyDescent="0.25">
      <c r="R3487">
        <v>3488250.6904966454</v>
      </c>
      <c r="S3487">
        <v>0</v>
      </c>
    </row>
    <row r="3488" spans="18:19" x14ac:dyDescent="0.25">
      <c r="R3488">
        <v>3488276.3529975177</v>
      </c>
      <c r="S3488">
        <v>0</v>
      </c>
    </row>
    <row r="3489" spans="18:19" x14ac:dyDescent="0.25">
      <c r="R3489">
        <v>3488302.01549839</v>
      </c>
      <c r="S3489">
        <v>0</v>
      </c>
    </row>
    <row r="3490" spans="18:19" x14ac:dyDescent="0.25">
      <c r="R3490">
        <v>3488327.6779992622</v>
      </c>
      <c r="S3490">
        <v>0</v>
      </c>
    </row>
    <row r="3491" spans="18:19" x14ac:dyDescent="0.25">
      <c r="R3491">
        <v>3488353.340500135</v>
      </c>
      <c r="S3491">
        <v>0</v>
      </c>
    </row>
    <row r="3492" spans="18:19" x14ac:dyDescent="0.25">
      <c r="R3492">
        <v>3488379.0030010073</v>
      </c>
      <c r="S3492">
        <v>0</v>
      </c>
    </row>
    <row r="3493" spans="18:19" x14ac:dyDescent="0.25">
      <c r="R3493">
        <v>3488404.6655018795</v>
      </c>
      <c r="S3493">
        <v>0</v>
      </c>
    </row>
    <row r="3494" spans="18:19" x14ac:dyDescent="0.25">
      <c r="R3494">
        <v>3488430.3280027518</v>
      </c>
      <c r="S3494">
        <v>0</v>
      </c>
    </row>
    <row r="3495" spans="18:19" x14ac:dyDescent="0.25">
      <c r="R3495">
        <v>3488455.9905036245</v>
      </c>
      <c r="S3495">
        <v>0</v>
      </c>
    </row>
    <row r="3496" spans="18:19" x14ac:dyDescent="0.25">
      <c r="R3496">
        <v>3488481.6530044968</v>
      </c>
      <c r="S3496">
        <v>0</v>
      </c>
    </row>
    <row r="3497" spans="18:19" x14ac:dyDescent="0.25">
      <c r="R3497">
        <v>3488507.3155053691</v>
      </c>
      <c r="S3497">
        <v>0</v>
      </c>
    </row>
    <row r="3498" spans="18:19" x14ac:dyDescent="0.25">
      <c r="R3498">
        <v>3488532.9780062414</v>
      </c>
      <c r="S3498">
        <v>0</v>
      </c>
    </row>
    <row r="3499" spans="18:19" x14ac:dyDescent="0.25">
      <c r="R3499">
        <v>3488558.6405071141</v>
      </c>
      <c r="S3499">
        <v>0</v>
      </c>
    </row>
    <row r="3500" spans="18:19" x14ac:dyDescent="0.25">
      <c r="R3500">
        <v>3488584.3030079864</v>
      </c>
      <c r="S3500">
        <v>0</v>
      </c>
    </row>
    <row r="3501" spans="18:19" x14ac:dyDescent="0.25">
      <c r="R3501">
        <v>3488609.9655088587</v>
      </c>
      <c r="S3501">
        <v>0</v>
      </c>
    </row>
    <row r="3502" spans="18:19" x14ac:dyDescent="0.25">
      <c r="R3502">
        <v>3488635.6280097309</v>
      </c>
      <c r="S3502">
        <v>0</v>
      </c>
    </row>
    <row r="3503" spans="18:19" x14ac:dyDescent="0.25">
      <c r="R3503">
        <v>3488661.2905106032</v>
      </c>
      <c r="S3503">
        <v>0</v>
      </c>
    </row>
    <row r="3504" spans="18:19" x14ac:dyDescent="0.25">
      <c r="R3504">
        <v>3488686.953011476</v>
      </c>
      <c r="S3504">
        <v>0</v>
      </c>
    </row>
    <row r="3505" spans="18:19" x14ac:dyDescent="0.25">
      <c r="R3505">
        <v>3488712.6155123482</v>
      </c>
      <c r="S3505">
        <v>0</v>
      </c>
    </row>
    <row r="3506" spans="18:19" x14ac:dyDescent="0.25">
      <c r="R3506">
        <v>3488738.2780132205</v>
      </c>
      <c r="S3506">
        <v>0</v>
      </c>
    </row>
    <row r="3507" spans="18:19" x14ac:dyDescent="0.25">
      <c r="R3507">
        <v>3488763.9405140928</v>
      </c>
      <c r="S3507">
        <v>0</v>
      </c>
    </row>
    <row r="3508" spans="18:19" x14ac:dyDescent="0.25">
      <c r="R3508">
        <v>3488789.6030149655</v>
      </c>
      <c r="S3508">
        <v>0</v>
      </c>
    </row>
    <row r="3509" spans="18:19" x14ac:dyDescent="0.25">
      <c r="R3509">
        <v>3488815.2655158378</v>
      </c>
      <c r="S3509">
        <v>0</v>
      </c>
    </row>
    <row r="3510" spans="18:19" x14ac:dyDescent="0.25">
      <c r="R3510">
        <v>3488840.9280167101</v>
      </c>
      <c r="S3510">
        <v>0</v>
      </c>
    </row>
    <row r="3511" spans="18:19" x14ac:dyDescent="0.25">
      <c r="R3511">
        <v>3488866.5905175824</v>
      </c>
      <c r="S3511">
        <v>0</v>
      </c>
    </row>
    <row r="3512" spans="18:19" x14ac:dyDescent="0.25">
      <c r="R3512">
        <v>3488892.2530184551</v>
      </c>
      <c r="S3512">
        <v>0</v>
      </c>
    </row>
    <row r="3513" spans="18:19" x14ac:dyDescent="0.25">
      <c r="R3513">
        <v>3488917.9155193274</v>
      </c>
      <c r="S3513">
        <v>0</v>
      </c>
    </row>
    <row r="3514" spans="18:19" x14ac:dyDescent="0.25">
      <c r="R3514">
        <v>3488943.5780201997</v>
      </c>
      <c r="S3514">
        <v>0</v>
      </c>
    </row>
    <row r="3515" spans="18:19" x14ac:dyDescent="0.25">
      <c r="R3515">
        <v>3488969.2405210719</v>
      </c>
      <c r="S3515">
        <v>0</v>
      </c>
    </row>
    <row r="3516" spans="18:19" x14ac:dyDescent="0.25">
      <c r="R3516">
        <v>3488994.9030219447</v>
      </c>
      <c r="S3516">
        <v>0</v>
      </c>
    </row>
    <row r="3517" spans="18:19" x14ac:dyDescent="0.25">
      <c r="R3517">
        <v>3489020.565522817</v>
      </c>
      <c r="S3517">
        <v>0</v>
      </c>
    </row>
    <row r="3518" spans="18:19" x14ac:dyDescent="0.25">
      <c r="R3518">
        <v>3489046.2280236892</v>
      </c>
      <c r="S3518">
        <v>0</v>
      </c>
    </row>
    <row r="3519" spans="18:19" x14ac:dyDescent="0.25">
      <c r="R3519">
        <v>3489071.8905245615</v>
      </c>
      <c r="S3519">
        <v>0</v>
      </c>
    </row>
    <row r="3520" spans="18:19" x14ac:dyDescent="0.25">
      <c r="R3520">
        <v>3489097.5530254338</v>
      </c>
      <c r="S3520">
        <v>0</v>
      </c>
    </row>
    <row r="3521" spans="18:19" x14ac:dyDescent="0.25">
      <c r="R3521">
        <v>3489123.2155263065</v>
      </c>
      <c r="S3521">
        <v>0</v>
      </c>
    </row>
    <row r="3522" spans="18:19" x14ac:dyDescent="0.25">
      <c r="R3522">
        <v>3489148.8780271788</v>
      </c>
      <c r="S3522">
        <v>0</v>
      </c>
    </row>
    <row r="3523" spans="18:19" x14ac:dyDescent="0.25">
      <c r="R3523">
        <v>3489174.5405280511</v>
      </c>
      <c r="S3523">
        <v>0</v>
      </c>
    </row>
    <row r="3524" spans="18:19" x14ac:dyDescent="0.25">
      <c r="R3524">
        <v>3489200.2030289234</v>
      </c>
      <c r="S3524">
        <v>0</v>
      </c>
    </row>
    <row r="3525" spans="18:19" x14ac:dyDescent="0.25">
      <c r="R3525">
        <v>3489225.8655297961</v>
      </c>
      <c r="S3525">
        <v>0</v>
      </c>
    </row>
    <row r="3526" spans="18:19" x14ac:dyDescent="0.25">
      <c r="R3526">
        <v>3489251.5280306684</v>
      </c>
      <c r="S3526">
        <v>0</v>
      </c>
    </row>
    <row r="3527" spans="18:19" x14ac:dyDescent="0.25">
      <c r="R3527">
        <v>3489277.1905315407</v>
      </c>
      <c r="S3527">
        <v>0</v>
      </c>
    </row>
    <row r="3528" spans="18:19" x14ac:dyDescent="0.25">
      <c r="R3528">
        <v>3489302.8530324129</v>
      </c>
      <c r="S3528">
        <v>0</v>
      </c>
    </row>
    <row r="3529" spans="18:19" x14ac:dyDescent="0.25">
      <c r="R3529">
        <v>3489328.5155332857</v>
      </c>
      <c r="S3529">
        <v>0</v>
      </c>
    </row>
    <row r="3530" spans="18:19" x14ac:dyDescent="0.25">
      <c r="R3530">
        <v>3489354.178034158</v>
      </c>
      <c r="S3530">
        <v>0</v>
      </c>
    </row>
    <row r="3531" spans="18:19" x14ac:dyDescent="0.25">
      <c r="R3531">
        <v>3489379.8405350302</v>
      </c>
      <c r="S3531">
        <v>0</v>
      </c>
    </row>
    <row r="3532" spans="18:19" x14ac:dyDescent="0.25">
      <c r="R3532">
        <v>3489405.5030359025</v>
      </c>
      <c r="S3532">
        <v>0</v>
      </c>
    </row>
    <row r="3533" spans="18:19" x14ac:dyDescent="0.25">
      <c r="R3533">
        <v>3489431.1655367753</v>
      </c>
      <c r="S3533">
        <v>0</v>
      </c>
    </row>
    <row r="3534" spans="18:19" x14ac:dyDescent="0.25">
      <c r="R3534">
        <v>3489456.8280376475</v>
      </c>
      <c r="S3534">
        <v>0</v>
      </c>
    </row>
    <row r="3535" spans="18:19" x14ac:dyDescent="0.25">
      <c r="R3535">
        <v>3489482.4905385198</v>
      </c>
      <c r="S3535">
        <v>0</v>
      </c>
    </row>
    <row r="3536" spans="18:19" x14ac:dyDescent="0.25">
      <c r="R3536">
        <v>3489508.1530393921</v>
      </c>
      <c r="S3536">
        <v>0</v>
      </c>
    </row>
    <row r="3537" spans="18:19" x14ac:dyDescent="0.25">
      <c r="R3537">
        <v>3489533.8155402644</v>
      </c>
      <c r="S3537">
        <v>0</v>
      </c>
    </row>
    <row r="3538" spans="18:19" x14ac:dyDescent="0.25">
      <c r="R3538">
        <v>3489559.4780411371</v>
      </c>
      <c r="S3538">
        <v>0</v>
      </c>
    </row>
    <row r="3539" spans="18:19" x14ac:dyDescent="0.25">
      <c r="R3539">
        <v>3489585.1405420094</v>
      </c>
      <c r="S3539">
        <v>0</v>
      </c>
    </row>
    <row r="3540" spans="18:19" x14ac:dyDescent="0.25">
      <c r="R3540">
        <v>3489610.8030428817</v>
      </c>
      <c r="S3540">
        <v>0</v>
      </c>
    </row>
    <row r="3541" spans="18:19" x14ac:dyDescent="0.25">
      <c r="R3541">
        <v>3489636.4655437539</v>
      </c>
      <c r="S3541">
        <v>0</v>
      </c>
    </row>
    <row r="3542" spans="18:19" x14ac:dyDescent="0.25">
      <c r="R3542">
        <v>3489662.1280446267</v>
      </c>
      <c r="S3542">
        <v>0</v>
      </c>
    </row>
    <row r="3543" spans="18:19" x14ac:dyDescent="0.25">
      <c r="R3543">
        <v>3489687.790545499</v>
      </c>
      <c r="S3543">
        <v>0</v>
      </c>
    </row>
    <row r="3544" spans="18:19" x14ac:dyDescent="0.25">
      <c r="R3544">
        <v>3489713.4530463712</v>
      </c>
      <c r="S3544">
        <v>0</v>
      </c>
    </row>
    <row r="3545" spans="18:19" x14ac:dyDescent="0.25">
      <c r="R3545">
        <v>3489739.1155472435</v>
      </c>
      <c r="S3545">
        <v>0</v>
      </c>
    </row>
    <row r="3546" spans="18:19" x14ac:dyDescent="0.25">
      <c r="R3546">
        <v>3489764.7780481162</v>
      </c>
      <c r="S3546">
        <v>0</v>
      </c>
    </row>
    <row r="3547" spans="18:19" x14ac:dyDescent="0.25">
      <c r="R3547">
        <v>3489790.4405489885</v>
      </c>
      <c r="S3547">
        <v>0</v>
      </c>
    </row>
    <row r="3548" spans="18:19" x14ac:dyDescent="0.25">
      <c r="R3548">
        <v>3489816.1030498608</v>
      </c>
      <c r="S3548">
        <v>0</v>
      </c>
    </row>
    <row r="3549" spans="18:19" x14ac:dyDescent="0.25">
      <c r="R3549">
        <v>3489841.7655507331</v>
      </c>
      <c r="S3549">
        <v>0</v>
      </c>
    </row>
    <row r="3550" spans="18:19" x14ac:dyDescent="0.25">
      <c r="R3550">
        <v>3489867.4280516054</v>
      </c>
      <c r="S3550">
        <v>0</v>
      </c>
    </row>
    <row r="3551" spans="18:19" x14ac:dyDescent="0.25">
      <c r="R3551">
        <v>3489893.0905524781</v>
      </c>
      <c r="S3551">
        <v>0</v>
      </c>
    </row>
    <row r="3552" spans="18:19" x14ac:dyDescent="0.25">
      <c r="R3552">
        <v>3489918.7530533504</v>
      </c>
      <c r="S3552">
        <v>0</v>
      </c>
    </row>
    <row r="3553" spans="18:19" x14ac:dyDescent="0.25">
      <c r="R3553">
        <v>3489944.4155542227</v>
      </c>
      <c r="S3553">
        <v>0</v>
      </c>
    </row>
    <row r="3554" spans="18:19" x14ac:dyDescent="0.25">
      <c r="R3554">
        <v>3489970.0780550949</v>
      </c>
      <c r="S3554">
        <v>0</v>
      </c>
    </row>
    <row r="3555" spans="18:19" x14ac:dyDescent="0.25">
      <c r="R3555">
        <v>3489995.7405559677</v>
      </c>
      <c r="S3555">
        <v>0</v>
      </c>
    </row>
    <row r="3556" spans="18:19" x14ac:dyDescent="0.25">
      <c r="R3556">
        <v>3490021.4030568399</v>
      </c>
      <c r="S3556">
        <v>0</v>
      </c>
    </row>
    <row r="3557" spans="18:19" x14ac:dyDescent="0.25">
      <c r="R3557">
        <v>3490047.0655577122</v>
      </c>
      <c r="S3557">
        <v>0</v>
      </c>
    </row>
    <row r="3558" spans="18:19" x14ac:dyDescent="0.25">
      <c r="R3558">
        <v>3490072.7280585845</v>
      </c>
      <c r="S3558">
        <v>0</v>
      </c>
    </row>
    <row r="3559" spans="18:19" x14ac:dyDescent="0.25">
      <c r="R3559">
        <v>3490098.3905594572</v>
      </c>
      <c r="S3559">
        <v>0</v>
      </c>
    </row>
    <row r="3560" spans="18:19" x14ac:dyDescent="0.25">
      <c r="R3560">
        <v>3490124.0530603295</v>
      </c>
      <c r="S3560">
        <v>0</v>
      </c>
    </row>
    <row r="3561" spans="18:19" x14ac:dyDescent="0.25">
      <c r="R3561">
        <v>3490149.7155612018</v>
      </c>
      <c r="S3561">
        <v>0</v>
      </c>
    </row>
    <row r="3562" spans="18:19" x14ac:dyDescent="0.25">
      <c r="R3562">
        <v>3490175.3780620741</v>
      </c>
      <c r="S3562">
        <v>0</v>
      </c>
    </row>
    <row r="3563" spans="18:19" x14ac:dyDescent="0.25">
      <c r="R3563">
        <v>3490201.0405629468</v>
      </c>
      <c r="S3563">
        <v>0</v>
      </c>
    </row>
    <row r="3564" spans="18:19" x14ac:dyDescent="0.25">
      <c r="R3564">
        <v>3490226.7030638191</v>
      </c>
      <c r="S3564">
        <v>0</v>
      </c>
    </row>
    <row r="3565" spans="18:19" x14ac:dyDescent="0.25">
      <c r="R3565">
        <v>3490252.3655646914</v>
      </c>
      <c r="S3565">
        <v>0</v>
      </c>
    </row>
    <row r="3566" spans="18:19" x14ac:dyDescent="0.25">
      <c r="R3566">
        <v>3490278.0280655636</v>
      </c>
      <c r="S3566">
        <v>0</v>
      </c>
    </row>
    <row r="3567" spans="18:19" x14ac:dyDescent="0.25">
      <c r="R3567">
        <v>3490303.6905664359</v>
      </c>
      <c r="S3567">
        <v>0</v>
      </c>
    </row>
    <row r="3568" spans="18:19" x14ac:dyDescent="0.25">
      <c r="R3568">
        <v>3490329.3530673087</v>
      </c>
      <c r="S3568">
        <v>0</v>
      </c>
    </row>
    <row r="3569" spans="18:19" x14ac:dyDescent="0.25">
      <c r="R3569">
        <v>3490355.0155681809</v>
      </c>
      <c r="S3569">
        <v>0</v>
      </c>
    </row>
    <row r="3570" spans="18:19" x14ac:dyDescent="0.25">
      <c r="R3570">
        <v>3490380.6780690532</v>
      </c>
      <c r="S3570">
        <v>0</v>
      </c>
    </row>
    <row r="3571" spans="18:19" x14ac:dyDescent="0.25">
      <c r="R3571">
        <v>3490406.3405699255</v>
      </c>
      <c r="S3571">
        <v>0</v>
      </c>
    </row>
    <row r="3572" spans="18:19" x14ac:dyDescent="0.25">
      <c r="R3572">
        <v>3490432.0030707982</v>
      </c>
      <c r="S3572">
        <v>0</v>
      </c>
    </row>
    <row r="3573" spans="18:19" x14ac:dyDescent="0.25">
      <c r="R3573">
        <v>3490457.6655716705</v>
      </c>
      <c r="S3573">
        <v>0</v>
      </c>
    </row>
    <row r="3574" spans="18:19" x14ac:dyDescent="0.25">
      <c r="R3574">
        <v>3490483.3280725428</v>
      </c>
      <c r="S3574">
        <v>0</v>
      </c>
    </row>
    <row r="3575" spans="18:19" x14ac:dyDescent="0.25">
      <c r="R3575">
        <v>3490508.9905734151</v>
      </c>
      <c r="S3575">
        <v>0</v>
      </c>
    </row>
    <row r="3576" spans="18:19" x14ac:dyDescent="0.25">
      <c r="R3576">
        <v>3490534.6530742878</v>
      </c>
      <c r="S3576">
        <v>0</v>
      </c>
    </row>
    <row r="3577" spans="18:19" x14ac:dyDescent="0.25">
      <c r="R3577">
        <v>3490560.3155751601</v>
      </c>
      <c r="S3577">
        <v>0</v>
      </c>
    </row>
    <row r="3578" spans="18:19" x14ac:dyDescent="0.25">
      <c r="R3578">
        <v>3490585.9780760324</v>
      </c>
      <c r="S3578">
        <v>0</v>
      </c>
    </row>
    <row r="3579" spans="18:19" x14ac:dyDescent="0.25">
      <c r="R3579">
        <v>3490611.6405769046</v>
      </c>
      <c r="S3579">
        <v>0</v>
      </c>
    </row>
    <row r="3580" spans="18:19" x14ac:dyDescent="0.25">
      <c r="R3580">
        <v>3490637.3030777774</v>
      </c>
      <c r="S3580">
        <v>0</v>
      </c>
    </row>
    <row r="3581" spans="18:19" x14ac:dyDescent="0.25">
      <c r="R3581">
        <v>3490662.9655786497</v>
      </c>
      <c r="S3581">
        <v>0</v>
      </c>
    </row>
    <row r="3582" spans="18:19" x14ac:dyDescent="0.25">
      <c r="R3582">
        <v>3490688.6280795219</v>
      </c>
      <c r="S3582">
        <v>0</v>
      </c>
    </row>
    <row r="3583" spans="18:19" x14ac:dyDescent="0.25">
      <c r="R3583">
        <v>3490714.2905803942</v>
      </c>
      <c r="S3583">
        <v>0</v>
      </c>
    </row>
    <row r="3584" spans="18:19" x14ac:dyDescent="0.25">
      <c r="R3584">
        <v>3490739.9530812665</v>
      </c>
      <c r="S3584">
        <v>0</v>
      </c>
    </row>
    <row r="3585" spans="18:19" x14ac:dyDescent="0.25">
      <c r="R3585">
        <v>3490765.6155821392</v>
      </c>
      <c r="S3585">
        <v>0</v>
      </c>
    </row>
    <row r="3586" spans="18:19" x14ac:dyDescent="0.25">
      <c r="R3586">
        <v>3490791.2780830115</v>
      </c>
      <c r="S3586">
        <v>0</v>
      </c>
    </row>
    <row r="3587" spans="18:19" x14ac:dyDescent="0.25">
      <c r="R3587">
        <v>3490816.9405838838</v>
      </c>
      <c r="S3587">
        <v>0</v>
      </c>
    </row>
    <row r="3588" spans="18:19" x14ac:dyDescent="0.25">
      <c r="R3588">
        <v>3490842.6030847561</v>
      </c>
      <c r="S3588">
        <v>0</v>
      </c>
    </row>
    <row r="3589" spans="18:19" x14ac:dyDescent="0.25">
      <c r="R3589">
        <v>3490868.2655856288</v>
      </c>
      <c r="S3589">
        <v>0</v>
      </c>
    </row>
    <row r="3590" spans="18:19" x14ac:dyDescent="0.25">
      <c r="R3590">
        <v>3490893.9280865011</v>
      </c>
      <c r="S3590">
        <v>0</v>
      </c>
    </row>
    <row r="3591" spans="18:19" x14ac:dyDescent="0.25">
      <c r="R3591">
        <v>3490919.5905873734</v>
      </c>
      <c r="S3591">
        <v>0</v>
      </c>
    </row>
    <row r="3592" spans="18:19" x14ac:dyDescent="0.25">
      <c r="R3592">
        <v>3490945.2530882456</v>
      </c>
      <c r="S3592">
        <v>0</v>
      </c>
    </row>
    <row r="3593" spans="18:19" x14ac:dyDescent="0.25">
      <c r="R3593">
        <v>3490970.9155891184</v>
      </c>
      <c r="S3593">
        <v>0</v>
      </c>
    </row>
    <row r="3594" spans="18:19" x14ac:dyDescent="0.25">
      <c r="R3594">
        <v>3490996.5780899907</v>
      </c>
      <c r="S3594">
        <v>0</v>
      </c>
    </row>
    <row r="3595" spans="18:19" x14ac:dyDescent="0.25">
      <c r="R3595">
        <v>3491022.2405908629</v>
      </c>
      <c r="S3595">
        <v>0</v>
      </c>
    </row>
    <row r="3596" spans="18:19" x14ac:dyDescent="0.25">
      <c r="R3596">
        <v>3491047.9030917352</v>
      </c>
      <c r="S3596">
        <v>0</v>
      </c>
    </row>
    <row r="3597" spans="18:19" x14ac:dyDescent="0.25">
      <c r="R3597">
        <v>3491073.5655926079</v>
      </c>
      <c r="S3597">
        <v>0</v>
      </c>
    </row>
    <row r="3598" spans="18:19" x14ac:dyDescent="0.25">
      <c r="R3598">
        <v>3491099.2280934802</v>
      </c>
      <c r="S3598">
        <v>0</v>
      </c>
    </row>
    <row r="3599" spans="18:19" x14ac:dyDescent="0.25">
      <c r="R3599">
        <v>3491124.8905943525</v>
      </c>
      <c r="S3599">
        <v>0</v>
      </c>
    </row>
    <row r="3600" spans="18:19" x14ac:dyDescent="0.25">
      <c r="R3600">
        <v>3491150.5530952248</v>
      </c>
      <c r="S3600">
        <v>0</v>
      </c>
    </row>
    <row r="3601" spans="18:19" x14ac:dyDescent="0.25">
      <c r="R3601">
        <v>3491176.2155960971</v>
      </c>
      <c r="S3601">
        <v>0</v>
      </c>
    </row>
    <row r="3602" spans="18:19" x14ac:dyDescent="0.25">
      <c r="R3602">
        <v>3491201.8780969698</v>
      </c>
      <c r="S3602">
        <v>0</v>
      </c>
    </row>
    <row r="3603" spans="18:19" x14ac:dyDescent="0.25">
      <c r="R3603">
        <v>3491227.5405978421</v>
      </c>
      <c r="S3603">
        <v>0</v>
      </c>
    </row>
    <row r="3604" spans="18:19" x14ac:dyDescent="0.25">
      <c r="R3604">
        <v>3491253.2030987144</v>
      </c>
      <c r="S3604">
        <v>0</v>
      </c>
    </row>
    <row r="3605" spans="18:19" x14ac:dyDescent="0.25">
      <c r="R3605">
        <v>3491278.8655995866</v>
      </c>
      <c r="S3605">
        <v>0</v>
      </c>
    </row>
    <row r="3606" spans="18:19" x14ac:dyDescent="0.25">
      <c r="R3606">
        <v>3491304.5281004594</v>
      </c>
      <c r="S3606">
        <v>0</v>
      </c>
    </row>
    <row r="3607" spans="18:19" x14ac:dyDescent="0.25">
      <c r="R3607">
        <v>3491330.1906013316</v>
      </c>
      <c r="S3607">
        <v>0</v>
      </c>
    </row>
    <row r="3608" spans="18:19" x14ac:dyDescent="0.25">
      <c r="R3608">
        <v>3491355.8531022039</v>
      </c>
      <c r="S3608">
        <v>0</v>
      </c>
    </row>
    <row r="3609" spans="18:19" x14ac:dyDescent="0.25">
      <c r="R3609">
        <v>3491381.5156030762</v>
      </c>
      <c r="S3609">
        <v>0</v>
      </c>
    </row>
    <row r="3610" spans="18:19" x14ac:dyDescent="0.25">
      <c r="R3610">
        <v>3491407.1781039489</v>
      </c>
      <c r="S3610">
        <v>0</v>
      </c>
    </row>
    <row r="3611" spans="18:19" x14ac:dyDescent="0.25">
      <c r="R3611">
        <v>3491432.8406048212</v>
      </c>
      <c r="S3611">
        <v>0</v>
      </c>
    </row>
    <row r="3612" spans="18:19" x14ac:dyDescent="0.25">
      <c r="R3612">
        <v>3491458.5031056935</v>
      </c>
      <c r="S3612">
        <v>0</v>
      </c>
    </row>
    <row r="3613" spans="18:19" x14ac:dyDescent="0.25">
      <c r="R3613">
        <v>3491484.1656065658</v>
      </c>
      <c r="S3613">
        <v>0</v>
      </c>
    </row>
    <row r="3614" spans="18:19" x14ac:dyDescent="0.25">
      <c r="R3614">
        <v>3491509.8281074381</v>
      </c>
      <c r="S3614">
        <v>0</v>
      </c>
    </row>
    <row r="3615" spans="18:19" x14ac:dyDescent="0.25">
      <c r="R3615">
        <v>3491535.4906083108</v>
      </c>
      <c r="S3615">
        <v>0</v>
      </c>
    </row>
    <row r="3616" spans="18:19" x14ac:dyDescent="0.25">
      <c r="R3616">
        <v>3491561.1531091831</v>
      </c>
      <c r="S3616">
        <v>0</v>
      </c>
    </row>
    <row r="3617" spans="18:19" x14ac:dyDescent="0.25">
      <c r="R3617">
        <v>3491586.8156100553</v>
      </c>
      <c r="S3617">
        <v>0</v>
      </c>
    </row>
    <row r="3618" spans="18:19" x14ac:dyDescent="0.25">
      <c r="R3618">
        <v>3491612.4781109276</v>
      </c>
      <c r="S3618">
        <v>0</v>
      </c>
    </row>
    <row r="3619" spans="18:19" x14ac:dyDescent="0.25">
      <c r="R3619">
        <v>3491638.1406118004</v>
      </c>
      <c r="S3619">
        <v>0</v>
      </c>
    </row>
    <row r="3620" spans="18:19" x14ac:dyDescent="0.25">
      <c r="R3620">
        <v>3491663.8031126726</v>
      </c>
      <c r="S3620">
        <v>0</v>
      </c>
    </row>
    <row r="3621" spans="18:19" x14ac:dyDescent="0.25">
      <c r="R3621">
        <v>3491689.4656135449</v>
      </c>
      <c r="S3621">
        <v>0</v>
      </c>
    </row>
    <row r="3622" spans="18:19" x14ac:dyDescent="0.25">
      <c r="R3622">
        <v>3491715.1281144172</v>
      </c>
      <c r="S3622">
        <v>0</v>
      </c>
    </row>
    <row r="3623" spans="18:19" x14ac:dyDescent="0.25">
      <c r="R3623">
        <v>3491740.7906152899</v>
      </c>
      <c r="S3623">
        <v>0</v>
      </c>
    </row>
    <row r="3624" spans="18:19" x14ac:dyDescent="0.25">
      <c r="R3624">
        <v>3491766.4531161622</v>
      </c>
      <c r="S3624">
        <v>0</v>
      </c>
    </row>
    <row r="3625" spans="18:19" x14ac:dyDescent="0.25">
      <c r="R3625">
        <v>3491792.1156170345</v>
      </c>
      <c r="S3625">
        <v>0</v>
      </c>
    </row>
    <row r="3626" spans="18:19" x14ac:dyDescent="0.25">
      <c r="R3626">
        <v>3491817.7781179068</v>
      </c>
      <c r="S3626">
        <v>0</v>
      </c>
    </row>
    <row r="3627" spans="18:19" x14ac:dyDescent="0.25">
      <c r="R3627">
        <v>3491843.4406187795</v>
      </c>
      <c r="S3627">
        <v>0</v>
      </c>
    </row>
    <row r="3628" spans="18:19" x14ac:dyDescent="0.25">
      <c r="R3628">
        <v>3491869.1031196518</v>
      </c>
      <c r="S3628">
        <v>0</v>
      </c>
    </row>
    <row r="3629" spans="18:19" x14ac:dyDescent="0.25">
      <c r="R3629">
        <v>3491894.7656205241</v>
      </c>
      <c r="S3629">
        <v>0</v>
      </c>
    </row>
    <row r="3630" spans="18:19" x14ac:dyDescent="0.25">
      <c r="R3630">
        <v>3491920.4281213963</v>
      </c>
      <c r="S3630">
        <v>0</v>
      </c>
    </row>
    <row r="3631" spans="18:19" x14ac:dyDescent="0.25">
      <c r="R3631">
        <v>3491946.0906222686</v>
      </c>
      <c r="S3631">
        <v>0</v>
      </c>
    </row>
    <row r="3632" spans="18:19" x14ac:dyDescent="0.25">
      <c r="R3632">
        <v>3491971.7531231414</v>
      </c>
      <c r="S3632">
        <v>0</v>
      </c>
    </row>
    <row r="3633" spans="18:19" x14ac:dyDescent="0.25">
      <c r="R3633">
        <v>3491997.4156240136</v>
      </c>
      <c r="S3633">
        <v>0</v>
      </c>
    </row>
    <row r="3634" spans="18:19" x14ac:dyDescent="0.25">
      <c r="R3634">
        <v>3492023.0781248859</v>
      </c>
      <c r="S3634">
        <v>0</v>
      </c>
    </row>
    <row r="3635" spans="18:19" x14ac:dyDescent="0.25">
      <c r="R3635">
        <v>3492048.7406257582</v>
      </c>
      <c r="S3635">
        <v>0</v>
      </c>
    </row>
    <row r="3636" spans="18:19" x14ac:dyDescent="0.25">
      <c r="R3636">
        <v>3492074.4031266309</v>
      </c>
      <c r="S3636">
        <v>0</v>
      </c>
    </row>
    <row r="3637" spans="18:19" x14ac:dyDescent="0.25">
      <c r="R3637">
        <v>3492100.0656275032</v>
      </c>
      <c r="S3637">
        <v>0</v>
      </c>
    </row>
    <row r="3638" spans="18:19" x14ac:dyDescent="0.25">
      <c r="R3638">
        <v>3492125.7281283755</v>
      </c>
      <c r="S3638">
        <v>0</v>
      </c>
    </row>
    <row r="3639" spans="18:19" x14ac:dyDescent="0.25">
      <c r="R3639">
        <v>3492151.3906292478</v>
      </c>
      <c r="S3639">
        <v>0</v>
      </c>
    </row>
    <row r="3640" spans="18:19" x14ac:dyDescent="0.25">
      <c r="R3640">
        <v>3492177.0531301205</v>
      </c>
      <c r="S3640">
        <v>0</v>
      </c>
    </row>
    <row r="3641" spans="18:19" x14ac:dyDescent="0.25">
      <c r="R3641">
        <v>3492202.7156309928</v>
      </c>
      <c r="S3641">
        <v>0</v>
      </c>
    </row>
    <row r="3642" spans="18:19" x14ac:dyDescent="0.25">
      <c r="R3642">
        <v>3492228.3781318651</v>
      </c>
      <c r="S3642">
        <v>0</v>
      </c>
    </row>
    <row r="3643" spans="18:19" x14ac:dyDescent="0.25">
      <c r="R3643">
        <v>3492254.0406327373</v>
      </c>
      <c r="S3643">
        <v>0</v>
      </c>
    </row>
    <row r="3644" spans="18:19" x14ac:dyDescent="0.25">
      <c r="R3644">
        <v>3492279.7031336101</v>
      </c>
      <c r="S3644">
        <v>0</v>
      </c>
    </row>
    <row r="3645" spans="18:19" x14ac:dyDescent="0.25">
      <c r="R3645">
        <v>3492305.3656344824</v>
      </c>
      <c r="S3645">
        <v>0</v>
      </c>
    </row>
    <row r="3646" spans="18:19" x14ac:dyDescent="0.25">
      <c r="R3646">
        <v>3492331.0281353546</v>
      </c>
      <c r="S3646">
        <v>0</v>
      </c>
    </row>
    <row r="3647" spans="18:19" x14ac:dyDescent="0.25">
      <c r="R3647">
        <v>3492356.6906362269</v>
      </c>
      <c r="S3647">
        <v>0</v>
      </c>
    </row>
    <row r="3648" spans="18:19" x14ac:dyDescent="0.25">
      <c r="R3648">
        <v>3492382.3531370992</v>
      </c>
      <c r="S3648">
        <v>0</v>
      </c>
    </row>
    <row r="3649" spans="18:19" x14ac:dyDescent="0.25">
      <c r="R3649">
        <v>3492408.0156379719</v>
      </c>
      <c r="S3649">
        <v>0</v>
      </c>
    </row>
    <row r="3650" spans="18:19" x14ac:dyDescent="0.25">
      <c r="R3650">
        <v>3492433.6781388442</v>
      </c>
      <c r="S3650">
        <v>0</v>
      </c>
    </row>
    <row r="3651" spans="18:19" x14ac:dyDescent="0.25">
      <c r="R3651">
        <v>3492459.3406397165</v>
      </c>
      <c r="S3651">
        <v>0</v>
      </c>
    </row>
    <row r="3652" spans="18:19" x14ac:dyDescent="0.25">
      <c r="R3652">
        <v>3492485.0031405888</v>
      </c>
      <c r="S3652">
        <v>0</v>
      </c>
    </row>
    <row r="3653" spans="18:19" x14ac:dyDescent="0.25">
      <c r="R3653">
        <v>3492510.6656414615</v>
      </c>
      <c r="S3653">
        <v>0</v>
      </c>
    </row>
    <row r="3654" spans="18:19" x14ac:dyDescent="0.25">
      <c r="R3654">
        <v>3492536.3281423338</v>
      </c>
      <c r="S3654">
        <v>0</v>
      </c>
    </row>
    <row r="3655" spans="18:19" x14ac:dyDescent="0.25">
      <c r="R3655">
        <v>3492561.9906432061</v>
      </c>
      <c r="S3655">
        <v>0</v>
      </c>
    </row>
    <row r="3656" spans="18:19" x14ac:dyDescent="0.25">
      <c r="R3656">
        <v>3492587.6531440783</v>
      </c>
      <c r="S3656">
        <v>0</v>
      </c>
    </row>
    <row r="3657" spans="18:19" x14ac:dyDescent="0.25">
      <c r="R3657">
        <v>3492613.3156449511</v>
      </c>
      <c r="S3657">
        <v>0</v>
      </c>
    </row>
    <row r="3658" spans="18:19" x14ac:dyDescent="0.25">
      <c r="R3658">
        <v>3492638.9781458233</v>
      </c>
      <c r="S3658">
        <v>0</v>
      </c>
    </row>
    <row r="3659" spans="18:19" x14ac:dyDescent="0.25">
      <c r="R3659">
        <v>3492664.6406466956</v>
      </c>
      <c r="S3659">
        <v>0</v>
      </c>
    </row>
    <row r="3660" spans="18:19" x14ac:dyDescent="0.25">
      <c r="R3660">
        <v>3492690.3031475679</v>
      </c>
      <c r="S3660">
        <v>0</v>
      </c>
    </row>
    <row r="3661" spans="18:19" x14ac:dyDescent="0.25">
      <c r="R3661">
        <v>3492715.9656484406</v>
      </c>
      <c r="S3661">
        <v>0</v>
      </c>
    </row>
    <row r="3662" spans="18:19" x14ac:dyDescent="0.25">
      <c r="R3662">
        <v>3492741.6281493129</v>
      </c>
      <c r="S3662">
        <v>0</v>
      </c>
    </row>
    <row r="3663" spans="18:19" x14ac:dyDescent="0.25">
      <c r="R3663">
        <v>3492767.2906501852</v>
      </c>
      <c r="S3663">
        <v>0</v>
      </c>
    </row>
    <row r="3664" spans="18:19" x14ac:dyDescent="0.25">
      <c r="R3664">
        <v>3492792.9531510575</v>
      </c>
      <c r="S3664">
        <v>0</v>
      </c>
    </row>
    <row r="3665" spans="18:19" x14ac:dyDescent="0.25">
      <c r="R3665">
        <v>3492818.6156519298</v>
      </c>
      <c r="S3665">
        <v>0</v>
      </c>
    </row>
    <row r="3666" spans="18:19" x14ac:dyDescent="0.25">
      <c r="R3666">
        <v>3492844.2781528025</v>
      </c>
      <c r="S3666">
        <v>0</v>
      </c>
    </row>
    <row r="3667" spans="18:19" x14ac:dyDescent="0.25">
      <c r="R3667">
        <v>3492869.9406536748</v>
      </c>
      <c r="S3667">
        <v>0</v>
      </c>
    </row>
    <row r="3668" spans="18:19" x14ac:dyDescent="0.25">
      <c r="R3668">
        <v>3492895.603154547</v>
      </c>
      <c r="S3668">
        <v>0</v>
      </c>
    </row>
    <row r="3669" spans="18:19" x14ac:dyDescent="0.25">
      <c r="R3669">
        <v>3492921.2656554193</v>
      </c>
      <c r="S3669">
        <v>0</v>
      </c>
    </row>
    <row r="3670" spans="18:19" x14ac:dyDescent="0.25">
      <c r="R3670">
        <v>3492946.9281562921</v>
      </c>
      <c r="S3670">
        <v>0</v>
      </c>
    </row>
    <row r="3671" spans="18:19" x14ac:dyDescent="0.25">
      <c r="R3671">
        <v>3492972.5906571643</v>
      </c>
      <c r="S3671">
        <v>0</v>
      </c>
    </row>
    <row r="3672" spans="18:19" x14ac:dyDescent="0.25">
      <c r="R3672">
        <v>3492998.2531580366</v>
      </c>
      <c r="S3672">
        <v>0</v>
      </c>
    </row>
    <row r="3673" spans="18:19" x14ac:dyDescent="0.25">
      <c r="R3673">
        <v>3493023.9156589089</v>
      </c>
      <c r="S3673">
        <v>0</v>
      </c>
    </row>
    <row r="3674" spans="18:19" x14ac:dyDescent="0.25">
      <c r="R3674">
        <v>3493049.5781597816</v>
      </c>
      <c r="S3674">
        <v>0</v>
      </c>
    </row>
    <row r="3675" spans="18:19" x14ac:dyDescent="0.25">
      <c r="R3675">
        <v>3493075.2406606539</v>
      </c>
      <c r="S3675">
        <v>0</v>
      </c>
    </row>
    <row r="3676" spans="18:19" x14ac:dyDescent="0.25">
      <c r="R3676">
        <v>3493100.9031615262</v>
      </c>
      <c r="S3676">
        <v>0</v>
      </c>
    </row>
    <row r="3677" spans="18:19" x14ac:dyDescent="0.25">
      <c r="R3677">
        <v>3493126.5656623985</v>
      </c>
      <c r="S3677">
        <v>0</v>
      </c>
    </row>
    <row r="3678" spans="18:19" x14ac:dyDescent="0.25">
      <c r="R3678">
        <v>3493152.2281632707</v>
      </c>
      <c r="S3678">
        <v>0</v>
      </c>
    </row>
    <row r="3679" spans="18:19" x14ac:dyDescent="0.25">
      <c r="R3679">
        <v>3493177.8906641435</v>
      </c>
      <c r="S3679">
        <v>0</v>
      </c>
    </row>
    <row r="3680" spans="18:19" x14ac:dyDescent="0.25">
      <c r="R3680">
        <v>3493203.5531650158</v>
      </c>
      <c r="S3680">
        <v>0</v>
      </c>
    </row>
    <row r="3681" spans="18:19" x14ac:dyDescent="0.25">
      <c r="R3681">
        <v>3493229.215665888</v>
      </c>
      <c r="S3681">
        <v>0</v>
      </c>
    </row>
    <row r="3682" spans="18:19" x14ac:dyDescent="0.25">
      <c r="R3682">
        <v>3493254.8781667603</v>
      </c>
      <c r="S3682">
        <v>0</v>
      </c>
    </row>
    <row r="3683" spans="18:19" x14ac:dyDescent="0.25">
      <c r="R3683">
        <v>3493280.5406676331</v>
      </c>
      <c r="S3683">
        <v>0</v>
      </c>
    </row>
    <row r="3684" spans="18:19" x14ac:dyDescent="0.25">
      <c r="R3684">
        <v>3493306.2031685053</v>
      </c>
      <c r="S3684">
        <v>0</v>
      </c>
    </row>
    <row r="3685" spans="18:19" x14ac:dyDescent="0.25">
      <c r="R3685">
        <v>3493331.8656693776</v>
      </c>
      <c r="S3685">
        <v>0</v>
      </c>
    </row>
    <row r="3686" spans="18:19" x14ac:dyDescent="0.25">
      <c r="R3686">
        <v>3493357.5281702499</v>
      </c>
      <c r="S3686">
        <v>0</v>
      </c>
    </row>
    <row r="3687" spans="18:19" x14ac:dyDescent="0.25">
      <c r="R3687">
        <v>3493383.1906711226</v>
      </c>
      <c r="S3687">
        <v>0</v>
      </c>
    </row>
    <row r="3688" spans="18:19" x14ac:dyDescent="0.25">
      <c r="R3688">
        <v>3493408.8531719949</v>
      </c>
      <c r="S3688">
        <v>0</v>
      </c>
    </row>
    <row r="3689" spans="18:19" x14ac:dyDescent="0.25">
      <c r="R3689">
        <v>3493434.5156728672</v>
      </c>
      <c r="S3689">
        <v>0</v>
      </c>
    </row>
    <row r="3690" spans="18:19" x14ac:dyDescent="0.25">
      <c r="R3690">
        <v>3493460.1781737395</v>
      </c>
      <c r="S3690">
        <v>0</v>
      </c>
    </row>
    <row r="3691" spans="18:19" x14ac:dyDescent="0.25">
      <c r="R3691">
        <v>3493485.8406746122</v>
      </c>
      <c r="S3691">
        <v>0</v>
      </c>
    </row>
    <row r="3692" spans="18:19" x14ac:dyDescent="0.25">
      <c r="R3692">
        <v>3493511.5031754845</v>
      </c>
      <c r="S3692">
        <v>0</v>
      </c>
    </row>
    <row r="3693" spans="18:19" x14ac:dyDescent="0.25">
      <c r="R3693">
        <v>3493537.1656763568</v>
      </c>
      <c r="S3693">
        <v>0</v>
      </c>
    </row>
    <row r="3694" spans="18:19" x14ac:dyDescent="0.25">
      <c r="R3694">
        <v>3493562.828177229</v>
      </c>
      <c r="S3694">
        <v>0</v>
      </c>
    </row>
    <row r="3695" spans="18:19" x14ac:dyDescent="0.25">
      <c r="R3695">
        <v>3493588.4906781013</v>
      </c>
      <c r="S3695">
        <v>0</v>
      </c>
    </row>
    <row r="3696" spans="18:19" x14ac:dyDescent="0.25">
      <c r="R3696">
        <v>3493614.1531789741</v>
      </c>
      <c r="S3696">
        <v>0</v>
      </c>
    </row>
    <row r="3697" spans="18:19" x14ac:dyDescent="0.25">
      <c r="R3697">
        <v>3493639.8156798463</v>
      </c>
      <c r="S3697">
        <v>0</v>
      </c>
    </row>
    <row r="3698" spans="18:19" x14ac:dyDescent="0.25">
      <c r="R3698">
        <v>3493665.4781807186</v>
      </c>
      <c r="S3698">
        <v>0</v>
      </c>
    </row>
    <row r="3699" spans="18:19" x14ac:dyDescent="0.25">
      <c r="R3699">
        <v>3493691.1406815909</v>
      </c>
      <c r="S3699">
        <v>0</v>
      </c>
    </row>
    <row r="3700" spans="18:19" x14ac:dyDescent="0.25">
      <c r="R3700">
        <v>3493716.8031824636</v>
      </c>
      <c r="S3700">
        <v>0</v>
      </c>
    </row>
    <row r="3701" spans="18:19" x14ac:dyDescent="0.25">
      <c r="R3701">
        <v>3493742.4656833359</v>
      </c>
      <c r="S3701">
        <v>0</v>
      </c>
    </row>
    <row r="3702" spans="18:19" x14ac:dyDescent="0.25">
      <c r="R3702">
        <v>3493768.1281842082</v>
      </c>
      <c r="S3702">
        <v>0</v>
      </c>
    </row>
    <row r="3703" spans="18:19" x14ac:dyDescent="0.25">
      <c r="R3703">
        <v>3493793.7906850805</v>
      </c>
      <c r="S3703">
        <v>0</v>
      </c>
    </row>
    <row r="3704" spans="18:19" x14ac:dyDescent="0.25">
      <c r="R3704">
        <v>3493819.4531859532</v>
      </c>
      <c r="S3704">
        <v>0</v>
      </c>
    </row>
    <row r="3705" spans="18:19" x14ac:dyDescent="0.25">
      <c r="R3705">
        <v>3493845.1156868255</v>
      </c>
      <c r="S3705">
        <v>0</v>
      </c>
    </row>
    <row r="3706" spans="18:19" x14ac:dyDescent="0.25">
      <c r="R3706">
        <v>3493870.7781876978</v>
      </c>
      <c r="S3706">
        <v>0</v>
      </c>
    </row>
    <row r="3707" spans="18:19" x14ac:dyDescent="0.25">
      <c r="R3707">
        <v>3493896.44068857</v>
      </c>
      <c r="S3707">
        <v>0</v>
      </c>
    </row>
    <row r="3708" spans="18:19" x14ac:dyDescent="0.25">
      <c r="R3708">
        <v>3493922.1031894428</v>
      </c>
      <c r="S3708">
        <v>0</v>
      </c>
    </row>
    <row r="3709" spans="18:19" x14ac:dyDescent="0.25">
      <c r="R3709">
        <v>3493947.765690315</v>
      </c>
      <c r="S3709">
        <v>0</v>
      </c>
    </row>
    <row r="3710" spans="18:19" x14ac:dyDescent="0.25">
      <c r="R3710">
        <v>3493973.4281911873</v>
      </c>
      <c r="S3710">
        <v>0</v>
      </c>
    </row>
    <row r="3711" spans="18:19" x14ac:dyDescent="0.25">
      <c r="R3711">
        <v>3493999.0906920596</v>
      </c>
      <c r="S3711">
        <v>0</v>
      </c>
    </row>
    <row r="3712" spans="18:19" x14ac:dyDescent="0.25">
      <c r="R3712">
        <v>3494024.7531929319</v>
      </c>
      <c r="S3712">
        <v>0</v>
      </c>
    </row>
    <row r="3713" spans="18:19" x14ac:dyDescent="0.25">
      <c r="R3713">
        <v>3494050.4156938046</v>
      </c>
      <c r="S3713">
        <v>0</v>
      </c>
    </row>
    <row r="3714" spans="18:19" x14ac:dyDescent="0.25">
      <c r="R3714">
        <v>3494076.0781946769</v>
      </c>
      <c r="S3714">
        <v>0</v>
      </c>
    </row>
    <row r="3715" spans="18:19" x14ac:dyDescent="0.25">
      <c r="R3715">
        <v>3494101.7406955492</v>
      </c>
      <c r="S3715">
        <v>0</v>
      </c>
    </row>
    <row r="3716" spans="18:19" x14ac:dyDescent="0.25">
      <c r="R3716">
        <v>3494127.4031964215</v>
      </c>
      <c r="S3716">
        <v>0</v>
      </c>
    </row>
    <row r="3717" spans="18:19" x14ac:dyDescent="0.25">
      <c r="R3717">
        <v>3494153.0656972942</v>
      </c>
      <c r="S3717">
        <v>0</v>
      </c>
    </row>
    <row r="3718" spans="18:19" x14ac:dyDescent="0.25">
      <c r="R3718">
        <v>3494178.7281981665</v>
      </c>
      <c r="S3718">
        <v>0</v>
      </c>
    </row>
    <row r="3719" spans="18:19" x14ac:dyDescent="0.25">
      <c r="R3719">
        <v>3494204.3906990387</v>
      </c>
      <c r="S3719">
        <v>0</v>
      </c>
    </row>
    <row r="3720" spans="18:19" x14ac:dyDescent="0.25">
      <c r="R3720">
        <v>3494230.053199911</v>
      </c>
      <c r="S3720">
        <v>0</v>
      </c>
    </row>
    <row r="3721" spans="18:19" x14ac:dyDescent="0.25">
      <c r="R3721">
        <v>3494255.7157007838</v>
      </c>
      <c r="S3721">
        <v>0</v>
      </c>
    </row>
    <row r="3722" spans="18:19" x14ac:dyDescent="0.25">
      <c r="R3722">
        <v>3494281.378201656</v>
      </c>
      <c r="S3722">
        <v>0</v>
      </c>
    </row>
    <row r="3723" spans="18:19" x14ac:dyDescent="0.25">
      <c r="R3723">
        <v>3494307.0407025283</v>
      </c>
      <c r="S3723">
        <v>0</v>
      </c>
    </row>
    <row r="3724" spans="18:19" x14ac:dyDescent="0.25">
      <c r="R3724">
        <v>3494332.7032034006</v>
      </c>
      <c r="S3724">
        <v>0</v>
      </c>
    </row>
    <row r="3725" spans="18:19" x14ac:dyDescent="0.25">
      <c r="R3725">
        <v>3494358.3657042733</v>
      </c>
      <c r="S3725">
        <v>0</v>
      </c>
    </row>
    <row r="3726" spans="18:19" x14ac:dyDescent="0.25">
      <c r="R3726">
        <v>3494384.0282051456</v>
      </c>
      <c r="S3726">
        <v>0</v>
      </c>
    </row>
    <row r="3727" spans="18:19" x14ac:dyDescent="0.25">
      <c r="R3727">
        <v>3494409.6907060179</v>
      </c>
      <c r="S3727">
        <v>0</v>
      </c>
    </row>
    <row r="3728" spans="18:19" x14ac:dyDescent="0.25">
      <c r="R3728">
        <v>3494435.3532068902</v>
      </c>
      <c r="S3728">
        <v>0</v>
      </c>
    </row>
    <row r="3729" spans="18:19" x14ac:dyDescent="0.25">
      <c r="R3729">
        <v>3494461.0157077624</v>
      </c>
      <c r="S3729">
        <v>0</v>
      </c>
    </row>
    <row r="3730" spans="18:19" x14ac:dyDescent="0.25">
      <c r="R3730">
        <v>3494486.6782086352</v>
      </c>
      <c r="S3730">
        <v>0</v>
      </c>
    </row>
    <row r="3731" spans="18:19" x14ac:dyDescent="0.25">
      <c r="R3731">
        <v>3494512.3407095075</v>
      </c>
      <c r="S3731">
        <v>0</v>
      </c>
    </row>
    <row r="3732" spans="18:19" x14ac:dyDescent="0.25">
      <c r="R3732">
        <v>3494538.0032103797</v>
      </c>
      <c r="S3732">
        <v>0</v>
      </c>
    </row>
    <row r="3733" spans="18:19" x14ac:dyDescent="0.25">
      <c r="R3733">
        <v>3494563.665711252</v>
      </c>
      <c r="S3733">
        <v>0</v>
      </c>
    </row>
    <row r="3734" spans="18:19" x14ac:dyDescent="0.25">
      <c r="R3734">
        <v>3494589.3282121248</v>
      </c>
      <c r="S3734">
        <v>0</v>
      </c>
    </row>
    <row r="3735" spans="18:19" x14ac:dyDescent="0.25">
      <c r="R3735">
        <v>3494614.990712997</v>
      </c>
      <c r="S3735">
        <v>0</v>
      </c>
    </row>
    <row r="3736" spans="18:19" x14ac:dyDescent="0.25">
      <c r="R3736">
        <v>3494640.6532138693</v>
      </c>
      <c r="S3736">
        <v>0</v>
      </c>
    </row>
    <row r="3737" spans="18:19" x14ac:dyDescent="0.25">
      <c r="R3737">
        <v>3494666.3157147416</v>
      </c>
      <c r="S3737">
        <v>0</v>
      </c>
    </row>
    <row r="3738" spans="18:19" x14ac:dyDescent="0.25">
      <c r="R3738">
        <v>3494691.9782156143</v>
      </c>
      <c r="S3738">
        <v>0</v>
      </c>
    </row>
    <row r="3739" spans="18:19" x14ac:dyDescent="0.25">
      <c r="R3739">
        <v>3494717.6407164866</v>
      </c>
      <c r="S3739">
        <v>0</v>
      </c>
    </row>
    <row r="3740" spans="18:19" x14ac:dyDescent="0.25">
      <c r="R3740">
        <v>3494743.3032173589</v>
      </c>
      <c r="S3740">
        <v>0</v>
      </c>
    </row>
    <row r="3741" spans="18:19" x14ac:dyDescent="0.25">
      <c r="R3741">
        <v>3494768.9657182312</v>
      </c>
      <c r="S3741">
        <v>0</v>
      </c>
    </row>
    <row r="3742" spans="18:19" x14ac:dyDescent="0.25">
      <c r="R3742">
        <v>3494794.6282191034</v>
      </c>
      <c r="S3742">
        <v>0</v>
      </c>
    </row>
    <row r="3743" spans="18:19" x14ac:dyDescent="0.25">
      <c r="R3743">
        <v>3494820.2907199762</v>
      </c>
      <c r="S3743">
        <v>0</v>
      </c>
    </row>
    <row r="3744" spans="18:19" x14ac:dyDescent="0.25">
      <c r="R3744">
        <v>3494845.9532208485</v>
      </c>
      <c r="S3744">
        <v>0</v>
      </c>
    </row>
    <row r="3745" spans="18:19" x14ac:dyDescent="0.25">
      <c r="R3745">
        <v>3494871.6157217207</v>
      </c>
      <c r="S3745">
        <v>0</v>
      </c>
    </row>
    <row r="3746" spans="18:19" x14ac:dyDescent="0.25">
      <c r="R3746">
        <v>3494897.278222593</v>
      </c>
      <c r="S3746">
        <v>0</v>
      </c>
    </row>
    <row r="3747" spans="18:19" x14ac:dyDescent="0.25">
      <c r="R3747">
        <v>3494922.9407234658</v>
      </c>
      <c r="S3747">
        <v>0</v>
      </c>
    </row>
    <row r="3748" spans="18:19" x14ac:dyDescent="0.25">
      <c r="R3748">
        <v>3494948.603224338</v>
      </c>
      <c r="S3748">
        <v>0</v>
      </c>
    </row>
    <row r="3749" spans="18:19" x14ac:dyDescent="0.25">
      <c r="R3749">
        <v>3494974.2657252103</v>
      </c>
      <c r="S3749">
        <v>0</v>
      </c>
    </row>
    <row r="3750" spans="18:19" x14ac:dyDescent="0.25">
      <c r="R3750">
        <v>3494999.9282260826</v>
      </c>
      <c r="S3750">
        <v>0</v>
      </c>
    </row>
    <row r="3751" spans="18:19" x14ac:dyDescent="0.25">
      <c r="R3751">
        <v>3495025.5907269553</v>
      </c>
      <c r="S3751">
        <v>0</v>
      </c>
    </row>
    <row r="3752" spans="18:19" x14ac:dyDescent="0.25">
      <c r="R3752">
        <v>3495051.2532278276</v>
      </c>
      <c r="S3752">
        <v>0</v>
      </c>
    </row>
    <row r="3753" spans="18:19" x14ac:dyDescent="0.25">
      <c r="R3753">
        <v>3495076.9157286999</v>
      </c>
      <c r="S3753">
        <v>0</v>
      </c>
    </row>
    <row r="3754" spans="18:19" x14ac:dyDescent="0.25">
      <c r="R3754">
        <v>3495102.5782295722</v>
      </c>
      <c r="S3754">
        <v>0</v>
      </c>
    </row>
    <row r="3755" spans="18:19" x14ac:dyDescent="0.25">
      <c r="R3755">
        <v>3495128.2407304449</v>
      </c>
      <c r="S3755">
        <v>0</v>
      </c>
    </row>
    <row r="3756" spans="18:19" x14ac:dyDescent="0.25">
      <c r="R3756">
        <v>3495153.9032313172</v>
      </c>
      <c r="S3756">
        <v>0</v>
      </c>
    </row>
    <row r="3757" spans="18:19" x14ac:dyDescent="0.25">
      <c r="R3757">
        <v>3495179.5657321895</v>
      </c>
      <c r="S3757">
        <v>0</v>
      </c>
    </row>
    <row r="3758" spans="18:19" x14ac:dyDescent="0.25">
      <c r="R3758">
        <v>3495205.2282330617</v>
      </c>
      <c r="S3758">
        <v>0</v>
      </c>
    </row>
    <row r="3759" spans="18:19" x14ac:dyDescent="0.25">
      <c r="R3759">
        <v>3495230.890733934</v>
      </c>
      <c r="S3759">
        <v>0</v>
      </c>
    </row>
    <row r="3760" spans="18:19" x14ac:dyDescent="0.25">
      <c r="R3760">
        <v>3495256.5532348067</v>
      </c>
      <c r="S3760">
        <v>0</v>
      </c>
    </row>
    <row r="3761" spans="18:19" x14ac:dyDescent="0.25">
      <c r="R3761">
        <v>3495282.215735679</v>
      </c>
      <c r="S3761">
        <v>0</v>
      </c>
    </row>
    <row r="3762" spans="18:19" x14ac:dyDescent="0.25">
      <c r="R3762">
        <v>3495307.8782365513</v>
      </c>
      <c r="S3762">
        <v>0</v>
      </c>
    </row>
    <row r="3763" spans="18:19" x14ac:dyDescent="0.25">
      <c r="R3763">
        <v>3495333.5407374236</v>
      </c>
      <c r="S3763">
        <v>0</v>
      </c>
    </row>
    <row r="3764" spans="18:19" x14ac:dyDescent="0.25">
      <c r="R3764">
        <v>3495359.2032382963</v>
      </c>
      <c r="S3764">
        <v>0</v>
      </c>
    </row>
    <row r="3765" spans="18:19" x14ac:dyDescent="0.25">
      <c r="R3765">
        <v>3495384.8657391686</v>
      </c>
      <c r="S3765">
        <v>0</v>
      </c>
    </row>
    <row r="3766" spans="18:19" x14ac:dyDescent="0.25">
      <c r="R3766">
        <v>3495410.5282400409</v>
      </c>
      <c r="S3766">
        <v>0</v>
      </c>
    </row>
    <row r="3767" spans="18:19" x14ac:dyDescent="0.25">
      <c r="R3767">
        <v>3495436.1907409132</v>
      </c>
      <c r="S3767">
        <v>0</v>
      </c>
    </row>
    <row r="3768" spans="18:19" x14ac:dyDescent="0.25">
      <c r="R3768">
        <v>3495461.8532417859</v>
      </c>
      <c r="S3768">
        <v>0</v>
      </c>
    </row>
    <row r="3769" spans="18:19" x14ac:dyDescent="0.25">
      <c r="R3769">
        <v>3495487.5157426582</v>
      </c>
      <c r="S3769">
        <v>0</v>
      </c>
    </row>
    <row r="3770" spans="18:19" x14ac:dyDescent="0.25">
      <c r="R3770">
        <v>3495513.1782435304</v>
      </c>
      <c r="S3770">
        <v>0</v>
      </c>
    </row>
    <row r="3771" spans="18:19" x14ac:dyDescent="0.25">
      <c r="R3771">
        <v>3495538.8407444027</v>
      </c>
      <c r="S3771">
        <v>0</v>
      </c>
    </row>
    <row r="3772" spans="18:19" x14ac:dyDescent="0.25">
      <c r="R3772">
        <v>3495564.5032452755</v>
      </c>
      <c r="S3772">
        <v>0</v>
      </c>
    </row>
    <row r="3773" spans="18:19" x14ac:dyDescent="0.25">
      <c r="R3773">
        <v>3495590.1657461477</v>
      </c>
      <c r="S3773">
        <v>0</v>
      </c>
    </row>
    <row r="3774" spans="18:19" x14ac:dyDescent="0.25">
      <c r="R3774">
        <v>3495615.82824702</v>
      </c>
      <c r="S3774">
        <v>0</v>
      </c>
    </row>
    <row r="3775" spans="18:19" x14ac:dyDescent="0.25">
      <c r="R3775">
        <v>3495641.4907478923</v>
      </c>
      <c r="S3775">
        <v>0</v>
      </c>
    </row>
    <row r="3776" spans="18:19" x14ac:dyDescent="0.25">
      <c r="R3776">
        <v>3495667.1532487646</v>
      </c>
      <c r="S3776">
        <v>0</v>
      </c>
    </row>
    <row r="3777" spans="18:19" x14ac:dyDescent="0.25">
      <c r="R3777">
        <v>3495692.8157496373</v>
      </c>
      <c r="S3777">
        <v>0</v>
      </c>
    </row>
    <row r="3778" spans="18:19" x14ac:dyDescent="0.25">
      <c r="R3778">
        <v>3495718.4782505096</v>
      </c>
      <c r="S3778">
        <v>0</v>
      </c>
    </row>
    <row r="3779" spans="18:19" x14ac:dyDescent="0.25">
      <c r="R3779">
        <v>3495744.1407513819</v>
      </c>
      <c r="S3779">
        <v>0</v>
      </c>
    </row>
    <row r="3780" spans="18:19" x14ac:dyDescent="0.25">
      <c r="R3780">
        <v>3495769.8032522541</v>
      </c>
      <c r="S3780">
        <v>0</v>
      </c>
    </row>
    <row r="3781" spans="18:19" x14ac:dyDescent="0.25">
      <c r="R3781">
        <v>3495795.4657531269</v>
      </c>
      <c r="S3781">
        <v>0</v>
      </c>
    </row>
    <row r="3782" spans="18:19" x14ac:dyDescent="0.25">
      <c r="R3782">
        <v>3495821.1282539992</v>
      </c>
      <c r="S3782">
        <v>0</v>
      </c>
    </row>
    <row r="3783" spans="18:19" x14ac:dyDescent="0.25">
      <c r="R3783">
        <v>3495846.7907548714</v>
      </c>
      <c r="S3783">
        <v>0</v>
      </c>
    </row>
    <row r="3784" spans="18:19" x14ac:dyDescent="0.25">
      <c r="R3784">
        <v>3495872.4532557437</v>
      </c>
      <c r="S3784">
        <v>0</v>
      </c>
    </row>
    <row r="3785" spans="18:19" x14ac:dyDescent="0.25">
      <c r="R3785">
        <v>3495898.1157566165</v>
      </c>
      <c r="S3785">
        <v>0</v>
      </c>
    </row>
    <row r="3786" spans="18:19" x14ac:dyDescent="0.25">
      <c r="R3786">
        <v>3495923.7782574887</v>
      </c>
      <c r="S3786">
        <v>0</v>
      </c>
    </row>
    <row r="3787" spans="18:19" x14ac:dyDescent="0.25">
      <c r="R3787">
        <v>3495949.440758361</v>
      </c>
      <c r="S3787">
        <v>0</v>
      </c>
    </row>
    <row r="3788" spans="18:19" x14ac:dyDescent="0.25">
      <c r="R3788">
        <v>3495975.1032592333</v>
      </c>
      <c r="S3788">
        <v>0</v>
      </c>
    </row>
    <row r="3789" spans="18:19" x14ac:dyDescent="0.25">
      <c r="R3789">
        <v>3496000.765760106</v>
      </c>
      <c r="S3789">
        <v>0</v>
      </c>
    </row>
    <row r="3790" spans="18:19" x14ac:dyDescent="0.25">
      <c r="R3790">
        <v>3496026.4282609783</v>
      </c>
      <c r="S3790">
        <v>0</v>
      </c>
    </row>
    <row r="3791" spans="18:19" x14ac:dyDescent="0.25">
      <c r="R3791">
        <v>3496052.0907618506</v>
      </c>
      <c r="S3791">
        <v>0</v>
      </c>
    </row>
    <row r="3792" spans="18:19" x14ac:dyDescent="0.25">
      <c r="R3792">
        <v>3496077.7532627229</v>
      </c>
      <c r="S3792">
        <v>0</v>
      </c>
    </row>
    <row r="3793" spans="18:19" x14ac:dyDescent="0.25">
      <c r="R3793">
        <v>3496103.4157635951</v>
      </c>
      <c r="S3793">
        <v>0</v>
      </c>
    </row>
    <row r="3794" spans="18:19" x14ac:dyDescent="0.25">
      <c r="R3794">
        <v>3496129.0782644679</v>
      </c>
      <c r="S3794">
        <v>0</v>
      </c>
    </row>
    <row r="3795" spans="18:19" x14ac:dyDescent="0.25">
      <c r="R3795">
        <v>3496154.7407653402</v>
      </c>
      <c r="S3795">
        <v>0</v>
      </c>
    </row>
    <row r="3796" spans="18:19" x14ac:dyDescent="0.25">
      <c r="R3796">
        <v>3496180.4032662124</v>
      </c>
      <c r="S3796">
        <v>0</v>
      </c>
    </row>
    <row r="3797" spans="18:19" x14ac:dyDescent="0.25">
      <c r="R3797">
        <v>3496206.0657670847</v>
      </c>
      <c r="S3797">
        <v>0</v>
      </c>
    </row>
    <row r="3798" spans="18:19" x14ac:dyDescent="0.25">
      <c r="R3798">
        <v>3496231.7282679575</v>
      </c>
      <c r="S3798">
        <v>0</v>
      </c>
    </row>
    <row r="3799" spans="18:19" x14ac:dyDescent="0.25">
      <c r="R3799">
        <v>3496257.3907688297</v>
      </c>
      <c r="S3799">
        <v>0</v>
      </c>
    </row>
    <row r="3800" spans="18:19" x14ac:dyDescent="0.25">
      <c r="R3800">
        <v>3496283.053269702</v>
      </c>
      <c r="S3800">
        <v>0</v>
      </c>
    </row>
    <row r="3801" spans="18:19" x14ac:dyDescent="0.25">
      <c r="R3801">
        <v>3496308.7157705743</v>
      </c>
      <c r="S3801">
        <v>0</v>
      </c>
    </row>
    <row r="3802" spans="18:19" x14ac:dyDescent="0.25">
      <c r="R3802">
        <v>3496334.378271447</v>
      </c>
      <c r="S3802">
        <v>0</v>
      </c>
    </row>
    <row r="3803" spans="18:19" x14ac:dyDescent="0.25">
      <c r="R3803">
        <v>3496360.0407723193</v>
      </c>
      <c r="S3803">
        <v>0</v>
      </c>
    </row>
    <row r="3804" spans="18:19" x14ac:dyDescent="0.25">
      <c r="R3804">
        <v>3496385.7032731916</v>
      </c>
      <c r="S3804">
        <v>0</v>
      </c>
    </row>
    <row r="3805" spans="18:19" x14ac:dyDescent="0.25">
      <c r="R3805">
        <v>3496411.3657740639</v>
      </c>
      <c r="S3805">
        <v>0</v>
      </c>
    </row>
    <row r="3806" spans="18:19" x14ac:dyDescent="0.25">
      <c r="R3806">
        <v>3496437.0282749361</v>
      </c>
      <c r="S3806">
        <v>0</v>
      </c>
    </row>
    <row r="3807" spans="18:19" x14ac:dyDescent="0.25">
      <c r="R3807">
        <v>3496462.6907758089</v>
      </c>
      <c r="S3807">
        <v>0</v>
      </c>
    </row>
    <row r="3808" spans="18:19" x14ac:dyDescent="0.25">
      <c r="R3808">
        <v>3496488.3532766812</v>
      </c>
      <c r="S3808">
        <v>0</v>
      </c>
    </row>
    <row r="3809" spans="18:19" x14ac:dyDescent="0.25">
      <c r="R3809">
        <v>3496514.0157775534</v>
      </c>
      <c r="S3809">
        <v>0</v>
      </c>
    </row>
    <row r="3810" spans="18:19" x14ac:dyDescent="0.25">
      <c r="R3810">
        <v>3496539.6782784257</v>
      </c>
      <c r="S3810">
        <v>0</v>
      </c>
    </row>
    <row r="3811" spans="18:19" x14ac:dyDescent="0.25">
      <c r="R3811">
        <v>3496565.3407792985</v>
      </c>
      <c r="S3811">
        <v>0</v>
      </c>
    </row>
    <row r="3812" spans="18:19" x14ac:dyDescent="0.25">
      <c r="R3812">
        <v>3496591.0032801707</v>
      </c>
      <c r="S3812">
        <v>0</v>
      </c>
    </row>
    <row r="3813" spans="18:19" x14ac:dyDescent="0.25">
      <c r="R3813">
        <v>3496616.665781043</v>
      </c>
      <c r="S3813">
        <v>0</v>
      </c>
    </row>
    <row r="3814" spans="18:19" x14ac:dyDescent="0.25">
      <c r="R3814">
        <v>3496642.3282819153</v>
      </c>
      <c r="S3814">
        <v>0</v>
      </c>
    </row>
    <row r="3815" spans="18:19" x14ac:dyDescent="0.25">
      <c r="R3815">
        <v>3496667.990782788</v>
      </c>
      <c r="S3815">
        <v>0</v>
      </c>
    </row>
    <row r="3816" spans="18:19" x14ac:dyDescent="0.25">
      <c r="R3816">
        <v>3496693.6532836603</v>
      </c>
      <c r="S3816">
        <v>0</v>
      </c>
    </row>
    <row r="3817" spans="18:19" x14ac:dyDescent="0.25">
      <c r="R3817">
        <v>3496719.3157845326</v>
      </c>
      <c r="S3817">
        <v>0</v>
      </c>
    </row>
    <row r="3818" spans="18:19" x14ac:dyDescent="0.25">
      <c r="R3818">
        <v>3496744.9782854049</v>
      </c>
      <c r="S3818">
        <v>0</v>
      </c>
    </row>
    <row r="3819" spans="18:19" x14ac:dyDescent="0.25">
      <c r="R3819">
        <v>3496770.6407862776</v>
      </c>
      <c r="S3819">
        <v>0</v>
      </c>
    </row>
    <row r="3820" spans="18:19" x14ac:dyDescent="0.25">
      <c r="R3820">
        <v>3496796.3032871499</v>
      </c>
      <c r="S3820">
        <v>0</v>
      </c>
    </row>
    <row r="3821" spans="18:19" x14ac:dyDescent="0.25">
      <c r="R3821">
        <v>3496821.9657880221</v>
      </c>
      <c r="S3821">
        <v>0</v>
      </c>
    </row>
    <row r="3822" spans="18:19" x14ac:dyDescent="0.25">
      <c r="R3822">
        <v>3496847.6282888944</v>
      </c>
      <c r="S3822">
        <v>0</v>
      </c>
    </row>
    <row r="3823" spans="18:19" x14ac:dyDescent="0.25">
      <c r="R3823">
        <v>3496873.2907897667</v>
      </c>
      <c r="S3823">
        <v>0</v>
      </c>
    </row>
    <row r="3824" spans="18:19" x14ac:dyDescent="0.25">
      <c r="R3824">
        <v>3496898.9532906394</v>
      </c>
      <c r="S3824">
        <v>0</v>
      </c>
    </row>
    <row r="3825" spans="18:19" x14ac:dyDescent="0.25">
      <c r="R3825">
        <v>3496924.6157915117</v>
      </c>
      <c r="S3825">
        <v>0</v>
      </c>
    </row>
    <row r="3826" spans="18:19" x14ac:dyDescent="0.25">
      <c r="R3826">
        <v>3496950.278292384</v>
      </c>
      <c r="S3826">
        <v>0</v>
      </c>
    </row>
    <row r="3827" spans="18:19" x14ac:dyDescent="0.25">
      <c r="R3827">
        <v>3496975.9407932563</v>
      </c>
      <c r="S3827">
        <v>0</v>
      </c>
    </row>
    <row r="3828" spans="18:19" x14ac:dyDescent="0.25">
      <c r="R3828">
        <v>3497001.603294129</v>
      </c>
      <c r="S3828">
        <v>0</v>
      </c>
    </row>
    <row r="3829" spans="18:19" x14ac:dyDescent="0.25">
      <c r="R3829">
        <v>3497027.2657950013</v>
      </c>
      <c r="S3829">
        <v>0</v>
      </c>
    </row>
    <row r="3830" spans="18:19" x14ac:dyDescent="0.25">
      <c r="R3830">
        <v>3497052.9282958736</v>
      </c>
      <c r="S3830">
        <v>0</v>
      </c>
    </row>
    <row r="3831" spans="18:19" x14ac:dyDescent="0.25">
      <c r="R3831">
        <v>3497078.5907967458</v>
      </c>
      <c r="S3831">
        <v>0</v>
      </c>
    </row>
    <row r="3832" spans="18:19" x14ac:dyDescent="0.25">
      <c r="R3832">
        <v>3497104.2532976186</v>
      </c>
      <c r="S3832">
        <v>0</v>
      </c>
    </row>
    <row r="3833" spans="18:19" x14ac:dyDescent="0.25">
      <c r="R3833">
        <v>3497129.9157984909</v>
      </c>
      <c r="S3833">
        <v>0</v>
      </c>
    </row>
    <row r="3834" spans="18:19" x14ac:dyDescent="0.25">
      <c r="R3834">
        <v>3497155.5782993631</v>
      </c>
      <c r="S3834">
        <v>0</v>
      </c>
    </row>
    <row r="3835" spans="18:19" x14ac:dyDescent="0.25">
      <c r="R3835">
        <v>3497181.2408002354</v>
      </c>
      <c r="S3835">
        <v>0</v>
      </c>
    </row>
    <row r="3836" spans="18:19" x14ac:dyDescent="0.25">
      <c r="R3836">
        <v>3497206.9033011082</v>
      </c>
      <c r="S3836">
        <v>0</v>
      </c>
    </row>
    <row r="3837" spans="18:19" x14ac:dyDescent="0.25">
      <c r="R3837">
        <v>3497232.5658019804</v>
      </c>
      <c r="S3837">
        <v>0</v>
      </c>
    </row>
    <row r="3838" spans="18:19" x14ac:dyDescent="0.25">
      <c r="R3838">
        <v>3497258.2283028527</v>
      </c>
      <c r="S3838">
        <v>0</v>
      </c>
    </row>
    <row r="3839" spans="18:19" x14ac:dyDescent="0.25">
      <c r="R3839">
        <v>3497283.890803725</v>
      </c>
      <c r="S3839">
        <v>0</v>
      </c>
    </row>
    <row r="3840" spans="18:19" x14ac:dyDescent="0.25">
      <c r="R3840">
        <v>3497309.5533045973</v>
      </c>
      <c r="S3840">
        <v>0</v>
      </c>
    </row>
    <row r="3841" spans="18:19" x14ac:dyDescent="0.25">
      <c r="R3841">
        <v>3497335.21580547</v>
      </c>
      <c r="S3841">
        <v>0</v>
      </c>
    </row>
    <row r="3842" spans="18:19" x14ac:dyDescent="0.25">
      <c r="R3842">
        <v>3497360.8783063423</v>
      </c>
      <c r="S3842">
        <v>0</v>
      </c>
    </row>
    <row r="3843" spans="18:19" x14ac:dyDescent="0.25">
      <c r="R3843">
        <v>3497386.5408072146</v>
      </c>
      <c r="S3843">
        <v>0</v>
      </c>
    </row>
    <row r="3844" spans="18:19" x14ac:dyDescent="0.25">
      <c r="R3844">
        <v>3497412.2033080868</v>
      </c>
      <c r="S3844">
        <v>0</v>
      </c>
    </row>
    <row r="3845" spans="18:19" x14ac:dyDescent="0.25">
      <c r="R3845">
        <v>3497437.8658089596</v>
      </c>
      <c r="S3845">
        <v>0</v>
      </c>
    </row>
    <row r="3846" spans="18:19" x14ac:dyDescent="0.25">
      <c r="R3846">
        <v>3497463.5283098319</v>
      </c>
      <c r="S3846">
        <v>0</v>
      </c>
    </row>
    <row r="3847" spans="18:19" x14ac:dyDescent="0.25">
      <c r="R3847">
        <v>3497489.1908107041</v>
      </c>
      <c r="S3847">
        <v>0</v>
      </c>
    </row>
    <row r="3848" spans="18:19" x14ac:dyDescent="0.25">
      <c r="R3848">
        <v>3497514.8533115764</v>
      </c>
      <c r="S3848">
        <v>0</v>
      </c>
    </row>
    <row r="3849" spans="18:19" x14ac:dyDescent="0.25">
      <c r="R3849">
        <v>3497540.5158124492</v>
      </c>
      <c r="S3849">
        <v>0</v>
      </c>
    </row>
    <row r="3850" spans="18:19" x14ac:dyDescent="0.25">
      <c r="R3850">
        <v>3497566.1783133214</v>
      </c>
      <c r="S3850">
        <v>0</v>
      </c>
    </row>
    <row r="3851" spans="18:19" x14ac:dyDescent="0.25">
      <c r="R3851">
        <v>3497591.8408141937</v>
      </c>
      <c r="S3851">
        <v>0</v>
      </c>
    </row>
    <row r="3852" spans="18:19" x14ac:dyDescent="0.25">
      <c r="R3852">
        <v>3497617.503315066</v>
      </c>
      <c r="S3852">
        <v>0</v>
      </c>
    </row>
    <row r="3853" spans="18:19" x14ac:dyDescent="0.25">
      <c r="R3853">
        <v>3497643.1658159387</v>
      </c>
      <c r="S3853">
        <v>0</v>
      </c>
    </row>
    <row r="3854" spans="18:19" x14ac:dyDescent="0.25">
      <c r="R3854">
        <v>3497668.828316811</v>
      </c>
      <c r="S3854">
        <v>0</v>
      </c>
    </row>
    <row r="3855" spans="18:19" x14ac:dyDescent="0.25">
      <c r="R3855">
        <v>3497694.4908176833</v>
      </c>
      <c r="S3855">
        <v>0</v>
      </c>
    </row>
    <row r="3856" spans="18:19" x14ac:dyDescent="0.25">
      <c r="R3856">
        <v>3497720.1533185556</v>
      </c>
      <c r="S3856">
        <v>0</v>
      </c>
    </row>
    <row r="3857" spans="18:19" x14ac:dyDescent="0.25">
      <c r="R3857">
        <v>3497745.8158194278</v>
      </c>
      <c r="S3857">
        <v>0</v>
      </c>
    </row>
    <row r="3858" spans="18:19" x14ac:dyDescent="0.25">
      <c r="R3858">
        <v>3497771.4783203006</v>
      </c>
      <c r="S3858">
        <v>0</v>
      </c>
    </row>
    <row r="3859" spans="18:19" x14ac:dyDescent="0.25">
      <c r="R3859">
        <v>3497797.1408211729</v>
      </c>
      <c r="S3859">
        <v>0</v>
      </c>
    </row>
    <row r="3860" spans="18:19" x14ac:dyDescent="0.25">
      <c r="R3860">
        <v>3497822.8033220451</v>
      </c>
      <c r="S3860">
        <v>0</v>
      </c>
    </row>
    <row r="3861" spans="18:19" x14ac:dyDescent="0.25">
      <c r="R3861">
        <v>3497848.4658229174</v>
      </c>
      <c r="S3861">
        <v>0</v>
      </c>
    </row>
    <row r="3862" spans="18:19" x14ac:dyDescent="0.25">
      <c r="R3862">
        <v>3497874.1283237902</v>
      </c>
      <c r="S3862">
        <v>0</v>
      </c>
    </row>
    <row r="3863" spans="18:19" x14ac:dyDescent="0.25">
      <c r="R3863">
        <v>3497899.7908246624</v>
      </c>
      <c r="S3863">
        <v>0</v>
      </c>
    </row>
    <row r="3864" spans="18:19" x14ac:dyDescent="0.25">
      <c r="R3864">
        <v>3497925.4533255347</v>
      </c>
      <c r="S3864">
        <v>0</v>
      </c>
    </row>
    <row r="3865" spans="18:19" x14ac:dyDescent="0.25">
      <c r="R3865">
        <v>3497951.115826407</v>
      </c>
      <c r="S3865">
        <v>0</v>
      </c>
    </row>
    <row r="3866" spans="18:19" x14ac:dyDescent="0.25">
      <c r="R3866">
        <v>3497976.7783272797</v>
      </c>
      <c r="S3866">
        <v>0</v>
      </c>
    </row>
    <row r="3867" spans="18:19" x14ac:dyDescent="0.25">
      <c r="R3867">
        <v>3498002.440828152</v>
      </c>
      <c r="S3867">
        <v>0</v>
      </c>
    </row>
    <row r="3868" spans="18:19" x14ac:dyDescent="0.25">
      <c r="R3868">
        <v>3498028.1033290243</v>
      </c>
      <c r="S3868">
        <v>0</v>
      </c>
    </row>
    <row r="3869" spans="18:19" x14ac:dyDescent="0.25">
      <c r="R3869">
        <v>3498053.7658298966</v>
      </c>
      <c r="S3869">
        <v>0</v>
      </c>
    </row>
    <row r="3870" spans="18:19" x14ac:dyDescent="0.25">
      <c r="R3870">
        <v>3498079.4283307688</v>
      </c>
      <c r="S3870">
        <v>0</v>
      </c>
    </row>
    <row r="3871" spans="18:19" x14ac:dyDescent="0.25">
      <c r="R3871">
        <v>3498105.0908316416</v>
      </c>
      <c r="S3871">
        <v>0</v>
      </c>
    </row>
    <row r="3872" spans="18:19" x14ac:dyDescent="0.25">
      <c r="R3872">
        <v>3498130.7533325139</v>
      </c>
      <c r="S3872">
        <v>0</v>
      </c>
    </row>
    <row r="3873" spans="18:19" x14ac:dyDescent="0.25">
      <c r="R3873">
        <v>3498156.4158333861</v>
      </c>
      <c r="S3873">
        <v>0</v>
      </c>
    </row>
    <row r="3874" spans="18:19" x14ac:dyDescent="0.25">
      <c r="R3874">
        <v>3498182.0783342584</v>
      </c>
      <c r="S3874">
        <v>0</v>
      </c>
    </row>
    <row r="3875" spans="18:19" x14ac:dyDescent="0.25">
      <c r="R3875">
        <v>3498207.7408351311</v>
      </c>
      <c r="S3875">
        <v>0</v>
      </c>
    </row>
    <row r="3876" spans="18:19" x14ac:dyDescent="0.25">
      <c r="R3876">
        <v>3498233.4033360034</v>
      </c>
      <c r="S3876">
        <v>0</v>
      </c>
    </row>
    <row r="3877" spans="18:19" x14ac:dyDescent="0.25">
      <c r="R3877">
        <v>3498259.0658368757</v>
      </c>
      <c r="S3877">
        <v>0</v>
      </c>
    </row>
    <row r="3878" spans="18:19" x14ac:dyDescent="0.25">
      <c r="R3878">
        <v>3498284.728337748</v>
      </c>
      <c r="S3878">
        <v>0</v>
      </c>
    </row>
    <row r="3879" spans="18:19" x14ac:dyDescent="0.25">
      <c r="R3879">
        <v>3498310.3908386207</v>
      </c>
      <c r="S3879">
        <v>0</v>
      </c>
    </row>
    <row r="3880" spans="18:19" x14ac:dyDescent="0.25">
      <c r="R3880">
        <v>3498336.053339493</v>
      </c>
      <c r="S3880">
        <v>0</v>
      </c>
    </row>
    <row r="3881" spans="18:19" x14ac:dyDescent="0.25">
      <c r="R3881">
        <v>3498361.7158403653</v>
      </c>
      <c r="S3881">
        <v>0</v>
      </c>
    </row>
    <row r="3882" spans="18:19" x14ac:dyDescent="0.25">
      <c r="R3882">
        <v>3498387.3783412375</v>
      </c>
      <c r="S3882">
        <v>0</v>
      </c>
    </row>
    <row r="3883" spans="18:19" x14ac:dyDescent="0.25">
      <c r="R3883">
        <v>3498413.0408421103</v>
      </c>
      <c r="S3883">
        <v>0</v>
      </c>
    </row>
    <row r="3884" spans="18:19" x14ac:dyDescent="0.25">
      <c r="R3884">
        <v>3498438.7033429826</v>
      </c>
      <c r="S3884">
        <v>0</v>
      </c>
    </row>
    <row r="3885" spans="18:19" x14ac:dyDescent="0.25">
      <c r="R3885">
        <v>3498464.3658438548</v>
      </c>
      <c r="S3885">
        <v>0</v>
      </c>
    </row>
    <row r="3886" spans="18:19" x14ac:dyDescent="0.25">
      <c r="R3886">
        <v>3498490.0283447271</v>
      </c>
      <c r="S3886">
        <v>0</v>
      </c>
    </row>
    <row r="3887" spans="18:19" x14ac:dyDescent="0.25">
      <c r="R3887">
        <v>3498515.6908455994</v>
      </c>
      <c r="S3887">
        <v>0</v>
      </c>
    </row>
    <row r="3888" spans="18:19" x14ac:dyDescent="0.25">
      <c r="R3888">
        <v>3498541.3533464721</v>
      </c>
      <c r="S3888">
        <v>0</v>
      </c>
    </row>
    <row r="3889" spans="18:19" x14ac:dyDescent="0.25">
      <c r="R3889">
        <v>3498567.0158473444</v>
      </c>
      <c r="S3889">
        <v>0</v>
      </c>
    </row>
    <row r="3890" spans="18:19" x14ac:dyDescent="0.25">
      <c r="R3890">
        <v>3498592.6783482167</v>
      </c>
      <c r="S3890">
        <v>0</v>
      </c>
    </row>
    <row r="3891" spans="18:19" x14ac:dyDescent="0.25">
      <c r="R3891">
        <v>3498618.340849089</v>
      </c>
      <c r="S3891">
        <v>0</v>
      </c>
    </row>
    <row r="3892" spans="18:19" x14ac:dyDescent="0.25">
      <c r="R3892">
        <v>3498644.0033499617</v>
      </c>
      <c r="S3892">
        <v>0</v>
      </c>
    </row>
    <row r="3893" spans="18:19" x14ac:dyDescent="0.25">
      <c r="R3893">
        <v>3498669.665850834</v>
      </c>
      <c r="S3893">
        <v>0</v>
      </c>
    </row>
    <row r="3894" spans="18:19" x14ac:dyDescent="0.25">
      <c r="R3894">
        <v>3498695.3283517063</v>
      </c>
      <c r="S3894">
        <v>0</v>
      </c>
    </row>
    <row r="3895" spans="18:19" x14ac:dyDescent="0.25">
      <c r="R3895">
        <v>3498720.9908525785</v>
      </c>
      <c r="S3895">
        <v>0</v>
      </c>
    </row>
    <row r="3896" spans="18:19" x14ac:dyDescent="0.25">
      <c r="R3896">
        <v>3498746.6533534513</v>
      </c>
      <c r="S3896">
        <v>0</v>
      </c>
    </row>
    <row r="3897" spans="18:19" x14ac:dyDescent="0.25">
      <c r="R3897">
        <v>3498772.3158543236</v>
      </c>
      <c r="S3897">
        <v>0</v>
      </c>
    </row>
    <row r="3898" spans="18:19" x14ac:dyDescent="0.25">
      <c r="R3898">
        <v>3498797.9783551958</v>
      </c>
      <c r="S3898">
        <v>0</v>
      </c>
    </row>
    <row r="3899" spans="18:19" x14ac:dyDescent="0.25">
      <c r="R3899">
        <v>3498823.6408560681</v>
      </c>
      <c r="S3899">
        <v>0</v>
      </c>
    </row>
    <row r="3900" spans="18:19" x14ac:dyDescent="0.25">
      <c r="R3900">
        <v>3498849.3033569409</v>
      </c>
      <c r="S3900">
        <v>0</v>
      </c>
    </row>
    <row r="3901" spans="18:19" x14ac:dyDescent="0.25">
      <c r="R3901">
        <v>3498874.9658578131</v>
      </c>
      <c r="S3901">
        <v>0</v>
      </c>
    </row>
    <row r="3902" spans="18:19" x14ac:dyDescent="0.25">
      <c r="R3902">
        <v>3498900.6283586854</v>
      </c>
      <c r="S3902">
        <v>0</v>
      </c>
    </row>
    <row r="3903" spans="18:19" x14ac:dyDescent="0.25">
      <c r="R3903">
        <v>3498926.2908595577</v>
      </c>
      <c r="S3903">
        <v>0</v>
      </c>
    </row>
    <row r="3904" spans="18:19" x14ac:dyDescent="0.25">
      <c r="R3904">
        <v>3498951.95336043</v>
      </c>
      <c r="S3904">
        <v>0</v>
      </c>
    </row>
    <row r="3905" spans="18:19" x14ac:dyDescent="0.25">
      <c r="R3905">
        <v>3498977.6158613027</v>
      </c>
      <c r="S3905">
        <v>0</v>
      </c>
    </row>
    <row r="3906" spans="18:19" x14ac:dyDescent="0.25">
      <c r="R3906">
        <v>3499003.278362175</v>
      </c>
      <c r="S3906">
        <v>0</v>
      </c>
    </row>
    <row r="3907" spans="18:19" x14ac:dyDescent="0.25">
      <c r="R3907">
        <v>3499028.9408630473</v>
      </c>
      <c r="S3907">
        <v>0</v>
      </c>
    </row>
    <row r="3908" spans="18:19" x14ac:dyDescent="0.25">
      <c r="R3908">
        <v>3499054.6033639195</v>
      </c>
      <c r="S3908">
        <v>0</v>
      </c>
    </row>
    <row r="3909" spans="18:19" x14ac:dyDescent="0.25">
      <c r="R3909">
        <v>3499080.2658647923</v>
      </c>
      <c r="S3909">
        <v>0</v>
      </c>
    </row>
    <row r="3910" spans="18:19" x14ac:dyDescent="0.25">
      <c r="R3910">
        <v>3499105.9283656646</v>
      </c>
      <c r="S3910">
        <v>0</v>
      </c>
    </row>
    <row r="3911" spans="18:19" x14ac:dyDescent="0.25">
      <c r="R3911">
        <v>3499131.5908665368</v>
      </c>
      <c r="S3911">
        <v>0</v>
      </c>
    </row>
    <row r="3912" spans="18:19" x14ac:dyDescent="0.25">
      <c r="R3912">
        <v>3499157.2533674091</v>
      </c>
      <c r="S3912">
        <v>0</v>
      </c>
    </row>
    <row r="3913" spans="18:19" x14ac:dyDescent="0.25">
      <c r="R3913">
        <v>3499182.9158682819</v>
      </c>
      <c r="S3913">
        <v>0</v>
      </c>
    </row>
    <row r="3914" spans="18:19" x14ac:dyDescent="0.25">
      <c r="R3914">
        <v>3499208.5783691541</v>
      </c>
      <c r="S3914">
        <v>0</v>
      </c>
    </row>
    <row r="3915" spans="18:19" x14ac:dyDescent="0.25">
      <c r="R3915">
        <v>3499234.2408700264</v>
      </c>
      <c r="S3915">
        <v>0</v>
      </c>
    </row>
    <row r="3916" spans="18:19" x14ac:dyDescent="0.25">
      <c r="R3916">
        <v>3499259.9033708987</v>
      </c>
      <c r="S3916">
        <v>0</v>
      </c>
    </row>
    <row r="3917" spans="18:19" x14ac:dyDescent="0.25">
      <c r="R3917">
        <v>3499285.5658717714</v>
      </c>
      <c r="S3917">
        <v>0</v>
      </c>
    </row>
    <row r="3918" spans="18:19" x14ac:dyDescent="0.25">
      <c r="R3918">
        <v>3499311.2283726437</v>
      </c>
      <c r="S3918">
        <v>0</v>
      </c>
    </row>
    <row r="3919" spans="18:19" x14ac:dyDescent="0.25">
      <c r="R3919">
        <v>3499336.890873516</v>
      </c>
      <c r="S3919">
        <v>0</v>
      </c>
    </row>
    <row r="3920" spans="18:19" x14ac:dyDescent="0.25">
      <c r="R3920">
        <v>3499362.5533743883</v>
      </c>
      <c r="S3920">
        <v>0</v>
      </c>
    </row>
    <row r="3921" spans="18:19" x14ac:dyDescent="0.25">
      <c r="R3921">
        <v>3499388.2158752605</v>
      </c>
      <c r="S3921">
        <v>0</v>
      </c>
    </row>
    <row r="3922" spans="18:19" x14ac:dyDescent="0.25">
      <c r="R3922">
        <v>3499413.8783761333</v>
      </c>
      <c r="S3922">
        <v>0</v>
      </c>
    </row>
    <row r="3923" spans="18:19" x14ac:dyDescent="0.25">
      <c r="R3923">
        <v>3499439.5408770056</v>
      </c>
      <c r="S3923">
        <v>0</v>
      </c>
    </row>
    <row r="3924" spans="18:19" x14ac:dyDescent="0.25">
      <c r="R3924">
        <v>3499465.2033778778</v>
      </c>
      <c r="S3924">
        <v>0</v>
      </c>
    </row>
    <row r="3925" spans="18:19" x14ac:dyDescent="0.25">
      <c r="R3925">
        <v>3499490.8658787501</v>
      </c>
      <c r="S3925">
        <v>0</v>
      </c>
    </row>
    <row r="3926" spans="18:19" x14ac:dyDescent="0.25">
      <c r="R3926">
        <v>3499516.5283796228</v>
      </c>
      <c r="S3926">
        <v>0</v>
      </c>
    </row>
    <row r="3927" spans="18:19" x14ac:dyDescent="0.25">
      <c r="R3927">
        <v>3499542.1908804951</v>
      </c>
      <c r="S3927">
        <v>0</v>
      </c>
    </row>
    <row r="3928" spans="18:19" x14ac:dyDescent="0.25">
      <c r="R3928">
        <v>3499567.8533813674</v>
      </c>
      <c r="S3928">
        <v>0</v>
      </c>
    </row>
    <row r="3929" spans="18:19" x14ac:dyDescent="0.25">
      <c r="R3929">
        <v>3499593.5158822397</v>
      </c>
      <c r="S3929">
        <v>0</v>
      </c>
    </row>
    <row r="3930" spans="18:19" x14ac:dyDescent="0.25">
      <c r="R3930">
        <v>3499619.1783831124</v>
      </c>
      <c r="S3930">
        <v>0</v>
      </c>
    </row>
    <row r="3931" spans="18:19" x14ac:dyDescent="0.25">
      <c r="R3931">
        <v>3499644.8408839847</v>
      </c>
      <c r="S3931">
        <v>0</v>
      </c>
    </row>
    <row r="3932" spans="18:19" x14ac:dyDescent="0.25">
      <c r="R3932">
        <v>3499670.503384857</v>
      </c>
      <c r="S3932">
        <v>0</v>
      </c>
    </row>
    <row r="3933" spans="18:19" x14ac:dyDescent="0.25">
      <c r="R3933">
        <v>3499696.1658857292</v>
      </c>
      <c r="S3933">
        <v>0</v>
      </c>
    </row>
    <row r="3934" spans="18:19" x14ac:dyDescent="0.25">
      <c r="R3934">
        <v>3499721.8283866015</v>
      </c>
      <c r="S3934">
        <v>0</v>
      </c>
    </row>
    <row r="3935" spans="18:19" x14ac:dyDescent="0.25">
      <c r="R3935">
        <v>3499747.4908874743</v>
      </c>
      <c r="S3935">
        <v>0</v>
      </c>
    </row>
    <row r="3936" spans="18:19" x14ac:dyDescent="0.25">
      <c r="R3936">
        <v>3499773.1533883465</v>
      </c>
      <c r="S3936">
        <v>0</v>
      </c>
    </row>
    <row r="3937" spans="18:19" x14ac:dyDescent="0.25">
      <c r="R3937">
        <v>3499798.8158892188</v>
      </c>
      <c r="S3937">
        <v>0</v>
      </c>
    </row>
    <row r="3938" spans="18:19" x14ac:dyDescent="0.25">
      <c r="R3938">
        <v>3499824.4783900911</v>
      </c>
      <c r="S3938">
        <v>0</v>
      </c>
    </row>
    <row r="3939" spans="18:19" x14ac:dyDescent="0.25">
      <c r="R3939">
        <v>3499850.1408909638</v>
      </c>
      <c r="S3939">
        <v>0</v>
      </c>
    </row>
    <row r="3940" spans="18:19" x14ac:dyDescent="0.25">
      <c r="R3940">
        <v>3499875.8033918361</v>
      </c>
      <c r="S3940">
        <v>0</v>
      </c>
    </row>
    <row r="3941" spans="18:19" x14ac:dyDescent="0.25">
      <c r="R3941">
        <v>3499901.4658927084</v>
      </c>
      <c r="S3941">
        <v>0</v>
      </c>
    </row>
    <row r="3942" spans="18:19" x14ac:dyDescent="0.25">
      <c r="R3942">
        <v>3499927.1283935807</v>
      </c>
      <c r="S3942">
        <v>0</v>
      </c>
    </row>
    <row r="3943" spans="18:19" x14ac:dyDescent="0.25">
      <c r="R3943">
        <v>3499952.7908944534</v>
      </c>
      <c r="S3943">
        <v>0</v>
      </c>
    </row>
    <row r="3944" spans="18:19" x14ac:dyDescent="0.25">
      <c r="R3944">
        <v>3499978.4533953257</v>
      </c>
      <c r="S3944">
        <v>0</v>
      </c>
    </row>
    <row r="3945" spans="18:19" x14ac:dyDescent="0.25">
      <c r="R3945">
        <v>3500004.115896198</v>
      </c>
      <c r="S3945">
        <v>0</v>
      </c>
    </row>
    <row r="3946" spans="18:19" x14ac:dyDescent="0.25">
      <c r="R3946">
        <v>3500029.7783970702</v>
      </c>
      <c r="S3946">
        <v>0</v>
      </c>
    </row>
    <row r="3947" spans="18:19" x14ac:dyDescent="0.25">
      <c r="R3947">
        <v>3500055.440897943</v>
      </c>
      <c r="S3947">
        <v>0</v>
      </c>
    </row>
    <row r="3948" spans="18:19" x14ac:dyDescent="0.25">
      <c r="R3948">
        <v>3500081.1033988153</v>
      </c>
      <c r="S3948">
        <v>0</v>
      </c>
    </row>
    <row r="3949" spans="18:19" x14ac:dyDescent="0.25">
      <c r="R3949">
        <v>3500106.7658996875</v>
      </c>
      <c r="S3949">
        <v>0</v>
      </c>
    </row>
    <row r="3950" spans="18:19" x14ac:dyDescent="0.25">
      <c r="R3950">
        <v>3500132.4284005598</v>
      </c>
      <c r="S3950">
        <v>0</v>
      </c>
    </row>
    <row r="3951" spans="18:19" x14ac:dyDescent="0.25">
      <c r="R3951">
        <v>3500158.0909014321</v>
      </c>
      <c r="S3951">
        <v>0</v>
      </c>
    </row>
    <row r="3952" spans="18:19" x14ac:dyDescent="0.25">
      <c r="R3952">
        <v>3500183.7534023048</v>
      </c>
      <c r="S3952">
        <v>0</v>
      </c>
    </row>
    <row r="3953" spans="18:19" x14ac:dyDescent="0.25">
      <c r="R3953">
        <v>3500209.4159031771</v>
      </c>
      <c r="S3953">
        <v>0</v>
      </c>
    </row>
    <row r="3954" spans="18:19" x14ac:dyDescent="0.25">
      <c r="R3954">
        <v>3500235.0784040494</v>
      </c>
      <c r="S3954">
        <v>0</v>
      </c>
    </row>
    <row r="3955" spans="18:19" x14ac:dyDescent="0.25">
      <c r="R3955">
        <v>3500260.7409049217</v>
      </c>
      <c r="S3955">
        <v>0</v>
      </c>
    </row>
    <row r="3956" spans="18:19" x14ac:dyDescent="0.25">
      <c r="R3956">
        <v>3500286.4034057944</v>
      </c>
      <c r="S3956">
        <v>0</v>
      </c>
    </row>
    <row r="3957" spans="18:19" x14ac:dyDescent="0.25">
      <c r="R3957">
        <v>3500312.0659066667</v>
      </c>
      <c r="S3957">
        <v>0</v>
      </c>
    </row>
    <row r="3958" spans="18:19" x14ac:dyDescent="0.25">
      <c r="R3958">
        <v>3500337.728407539</v>
      </c>
      <c r="S3958">
        <v>0</v>
      </c>
    </row>
    <row r="3959" spans="18:19" x14ac:dyDescent="0.25">
      <c r="R3959">
        <v>3500363.3909084112</v>
      </c>
      <c r="S3959">
        <v>0</v>
      </c>
    </row>
    <row r="3960" spans="18:19" x14ac:dyDescent="0.25">
      <c r="R3960">
        <v>3500389.053409284</v>
      </c>
      <c r="S3960">
        <v>0</v>
      </c>
    </row>
    <row r="3961" spans="18:19" x14ac:dyDescent="0.25">
      <c r="R3961">
        <v>3500414.7159101563</v>
      </c>
      <c r="S3961">
        <v>0</v>
      </c>
    </row>
    <row r="3962" spans="18:19" x14ac:dyDescent="0.25">
      <c r="R3962">
        <v>3500440.3784110285</v>
      </c>
      <c r="S3962">
        <v>0</v>
      </c>
    </row>
    <row r="3963" spans="18:19" x14ac:dyDescent="0.25">
      <c r="R3963">
        <v>3500466.0409119008</v>
      </c>
      <c r="S3963">
        <v>0</v>
      </c>
    </row>
    <row r="3964" spans="18:19" x14ac:dyDescent="0.25">
      <c r="R3964">
        <v>3500491.7034127736</v>
      </c>
      <c r="S3964">
        <v>0</v>
      </c>
    </row>
    <row r="3965" spans="18:19" x14ac:dyDescent="0.25">
      <c r="R3965">
        <v>3500517.3659136458</v>
      </c>
      <c r="S3965">
        <v>0</v>
      </c>
    </row>
    <row r="3966" spans="18:19" x14ac:dyDescent="0.25">
      <c r="R3966">
        <v>3500543.0284145181</v>
      </c>
      <c r="S3966">
        <v>0</v>
      </c>
    </row>
    <row r="3967" spans="18:19" x14ac:dyDescent="0.25">
      <c r="R3967">
        <v>3500568.6909153904</v>
      </c>
      <c r="S3967">
        <v>0</v>
      </c>
    </row>
    <row r="3968" spans="18:19" x14ac:dyDescent="0.25">
      <c r="R3968">
        <v>3500594.3534162627</v>
      </c>
      <c r="S3968">
        <v>0</v>
      </c>
    </row>
    <row r="3969" spans="18:19" x14ac:dyDescent="0.25">
      <c r="R3969">
        <v>3500620.0159171354</v>
      </c>
      <c r="S3969">
        <v>0</v>
      </c>
    </row>
    <row r="3970" spans="18:19" x14ac:dyDescent="0.25">
      <c r="R3970">
        <v>3500645.6784180077</v>
      </c>
      <c r="S3970">
        <v>0</v>
      </c>
    </row>
    <row r="3971" spans="18:19" x14ac:dyDescent="0.25">
      <c r="R3971">
        <v>3500671.34091888</v>
      </c>
      <c r="S3971">
        <v>0</v>
      </c>
    </row>
    <row r="3972" spans="18:19" x14ac:dyDescent="0.25">
      <c r="R3972">
        <v>3500697.0034197522</v>
      </c>
      <c r="S3972">
        <v>0</v>
      </c>
    </row>
    <row r="3973" spans="18:19" x14ac:dyDescent="0.25">
      <c r="R3973">
        <v>3500722.665920625</v>
      </c>
      <c r="S3973">
        <v>0</v>
      </c>
    </row>
    <row r="3974" spans="18:19" x14ac:dyDescent="0.25">
      <c r="R3974">
        <v>3500748.3284214973</v>
      </c>
      <c r="S3974">
        <v>0</v>
      </c>
    </row>
    <row r="3975" spans="18:19" x14ac:dyDescent="0.25">
      <c r="R3975">
        <v>3500773.9909223695</v>
      </c>
      <c r="S3975">
        <v>0</v>
      </c>
    </row>
    <row r="3976" spans="18:19" x14ac:dyDescent="0.25">
      <c r="R3976">
        <v>3500799.6534232418</v>
      </c>
      <c r="S3976">
        <v>0</v>
      </c>
    </row>
    <row r="3977" spans="18:19" x14ac:dyDescent="0.25">
      <c r="R3977">
        <v>3500825.3159241145</v>
      </c>
      <c r="S3977">
        <v>0</v>
      </c>
    </row>
    <row r="3978" spans="18:19" x14ac:dyDescent="0.25">
      <c r="R3978">
        <v>3500850.9784249868</v>
      </c>
      <c r="S3978">
        <v>0</v>
      </c>
    </row>
    <row r="3979" spans="18:19" x14ac:dyDescent="0.25">
      <c r="R3979">
        <v>3500876.6409258591</v>
      </c>
      <c r="S3979">
        <v>0</v>
      </c>
    </row>
    <row r="3980" spans="18:19" x14ac:dyDescent="0.25">
      <c r="R3980">
        <v>3500902.3034267314</v>
      </c>
      <c r="S3980">
        <v>0</v>
      </c>
    </row>
    <row r="3981" spans="18:19" x14ac:dyDescent="0.25">
      <c r="R3981">
        <v>3500927.9659276041</v>
      </c>
      <c r="S3981">
        <v>0</v>
      </c>
    </row>
    <row r="3982" spans="18:19" x14ac:dyDescent="0.25">
      <c r="R3982">
        <v>3500953.6284284764</v>
      </c>
      <c r="S3982">
        <v>0</v>
      </c>
    </row>
    <row r="3983" spans="18:19" x14ac:dyDescent="0.25">
      <c r="R3983">
        <v>3500979.2909293487</v>
      </c>
      <c r="S3983">
        <v>0</v>
      </c>
    </row>
    <row r="3984" spans="18:19" x14ac:dyDescent="0.25">
      <c r="R3984">
        <v>3501004.953430221</v>
      </c>
      <c r="S3984">
        <v>0</v>
      </c>
    </row>
    <row r="3985" spans="18:19" x14ac:dyDescent="0.25">
      <c r="R3985">
        <v>3501030.6159310932</v>
      </c>
      <c r="S3985">
        <v>0</v>
      </c>
    </row>
    <row r="3986" spans="18:19" x14ac:dyDescent="0.25">
      <c r="R3986">
        <v>3501056.278431966</v>
      </c>
      <c r="S3986">
        <v>0</v>
      </c>
    </row>
    <row r="3987" spans="18:19" x14ac:dyDescent="0.25">
      <c r="R3987">
        <v>3501081.9409328382</v>
      </c>
      <c r="S3987">
        <v>0</v>
      </c>
    </row>
    <row r="3988" spans="18:19" x14ac:dyDescent="0.25">
      <c r="R3988">
        <v>3501107.6034337105</v>
      </c>
      <c r="S3988">
        <v>0</v>
      </c>
    </row>
    <row r="3989" spans="18:19" x14ac:dyDescent="0.25">
      <c r="R3989">
        <v>3501133.2659345828</v>
      </c>
      <c r="S3989">
        <v>0</v>
      </c>
    </row>
    <row r="3990" spans="18:19" x14ac:dyDescent="0.25">
      <c r="R3990">
        <v>3501158.9284354555</v>
      </c>
      <c r="S3990">
        <v>0</v>
      </c>
    </row>
    <row r="3991" spans="18:19" x14ac:dyDescent="0.25">
      <c r="R3991">
        <v>3501184.5909363278</v>
      </c>
      <c r="S3991">
        <v>0</v>
      </c>
    </row>
    <row r="3992" spans="18:19" x14ac:dyDescent="0.25">
      <c r="R3992">
        <v>3501210.2534372001</v>
      </c>
      <c r="S3992">
        <v>0</v>
      </c>
    </row>
    <row r="3993" spans="18:19" x14ac:dyDescent="0.25">
      <c r="R3993">
        <v>3501235.9159380724</v>
      </c>
      <c r="S3993">
        <v>0</v>
      </c>
    </row>
    <row r="3994" spans="18:19" x14ac:dyDescent="0.25">
      <c r="R3994">
        <v>3501261.5784389451</v>
      </c>
      <c r="S3994">
        <v>0</v>
      </c>
    </row>
    <row r="3995" spans="18:19" x14ac:dyDescent="0.25">
      <c r="R3995">
        <v>3501287.2409398174</v>
      </c>
      <c r="S3995">
        <v>0</v>
      </c>
    </row>
    <row r="3996" spans="18:19" x14ac:dyDescent="0.25">
      <c r="R3996">
        <v>3501312.9034406897</v>
      </c>
      <c r="S3996">
        <v>0</v>
      </c>
    </row>
    <row r="3997" spans="18:19" x14ac:dyDescent="0.25">
      <c r="R3997">
        <v>3501338.5659415619</v>
      </c>
      <c r="S3997">
        <v>0</v>
      </c>
    </row>
    <row r="3998" spans="18:19" x14ac:dyDescent="0.25">
      <c r="R3998">
        <v>3501364.2284424342</v>
      </c>
      <c r="S3998">
        <v>0</v>
      </c>
    </row>
    <row r="3999" spans="18:19" x14ac:dyDescent="0.25">
      <c r="R3999">
        <v>3501389.890943307</v>
      </c>
      <c r="S3999">
        <v>0</v>
      </c>
    </row>
    <row r="4000" spans="18:19" x14ac:dyDescent="0.25">
      <c r="R4000">
        <v>3501415.5534441792</v>
      </c>
      <c r="S4000">
        <v>0</v>
      </c>
    </row>
    <row r="4001" spans="18:19" x14ac:dyDescent="0.25">
      <c r="R4001">
        <v>3501441.2159450515</v>
      </c>
      <c r="S4001">
        <v>0</v>
      </c>
    </row>
    <row r="4002" spans="18:19" x14ac:dyDescent="0.25">
      <c r="R4002">
        <v>3501466.8784459238</v>
      </c>
      <c r="S4002">
        <v>0</v>
      </c>
    </row>
    <row r="4003" spans="18:19" x14ac:dyDescent="0.25">
      <c r="R4003">
        <v>3501492.5409467965</v>
      </c>
      <c r="S4003">
        <v>0</v>
      </c>
    </row>
    <row r="4004" spans="18:19" x14ac:dyDescent="0.25">
      <c r="R4004">
        <v>3501518.2034476688</v>
      </c>
      <c r="S4004">
        <v>0</v>
      </c>
    </row>
    <row r="4005" spans="18:19" x14ac:dyDescent="0.25">
      <c r="R4005">
        <v>3501543.8659485411</v>
      </c>
      <c r="S4005">
        <v>0</v>
      </c>
    </row>
    <row r="4006" spans="18:19" x14ac:dyDescent="0.25">
      <c r="R4006">
        <v>3501569.5284494134</v>
      </c>
      <c r="S4006">
        <v>0</v>
      </c>
    </row>
    <row r="4007" spans="18:19" x14ac:dyDescent="0.25">
      <c r="R4007">
        <v>3501595.1909502861</v>
      </c>
      <c r="S4007">
        <v>0</v>
      </c>
    </row>
    <row r="4008" spans="18:19" x14ac:dyDescent="0.25">
      <c r="R4008">
        <v>3501620.8534511584</v>
      </c>
      <c r="S4008">
        <v>0</v>
      </c>
    </row>
    <row r="4009" spans="18:19" x14ac:dyDescent="0.25">
      <c r="R4009">
        <v>3501646.5159520307</v>
      </c>
      <c r="S4009">
        <v>0</v>
      </c>
    </row>
    <row r="4010" spans="18:19" x14ac:dyDescent="0.25">
      <c r="R4010">
        <v>3501672.1784529029</v>
      </c>
      <c r="S4010">
        <v>0</v>
      </c>
    </row>
    <row r="4011" spans="18:19" x14ac:dyDescent="0.25">
      <c r="R4011">
        <v>3501697.8409537757</v>
      </c>
      <c r="S4011">
        <v>0</v>
      </c>
    </row>
    <row r="4012" spans="18:19" x14ac:dyDescent="0.25">
      <c r="R4012">
        <v>3501723.503454648</v>
      </c>
      <c r="S4012">
        <v>0</v>
      </c>
    </row>
    <row r="4013" spans="18:19" x14ac:dyDescent="0.25">
      <c r="R4013">
        <v>3501749.1659555202</v>
      </c>
      <c r="S4013">
        <v>0</v>
      </c>
    </row>
    <row r="4014" spans="18:19" x14ac:dyDescent="0.25">
      <c r="R4014">
        <v>3501774.8284563925</v>
      </c>
      <c r="S4014">
        <v>0</v>
      </c>
    </row>
    <row r="4015" spans="18:19" x14ac:dyDescent="0.25">
      <c r="R4015">
        <v>3501800.4909572648</v>
      </c>
      <c r="S4015">
        <v>0</v>
      </c>
    </row>
    <row r="4016" spans="18:19" x14ac:dyDescent="0.25">
      <c r="R4016">
        <v>3501826.1534581375</v>
      </c>
      <c r="S4016">
        <v>0</v>
      </c>
    </row>
    <row r="4017" spans="18:19" x14ac:dyDescent="0.25">
      <c r="R4017">
        <v>3501851.8159590098</v>
      </c>
      <c r="S4017">
        <v>0</v>
      </c>
    </row>
    <row r="4018" spans="18:19" x14ac:dyDescent="0.25">
      <c r="R4018">
        <v>3501877.4784598821</v>
      </c>
      <c r="S4018">
        <v>0</v>
      </c>
    </row>
    <row r="4019" spans="18:19" x14ac:dyDescent="0.25">
      <c r="R4019">
        <v>3501903.1409607544</v>
      </c>
      <c r="S4019">
        <v>0</v>
      </c>
    </row>
    <row r="4020" spans="18:19" x14ac:dyDescent="0.25">
      <c r="R4020">
        <v>3501928.8034616271</v>
      </c>
      <c r="S4020">
        <v>0</v>
      </c>
    </row>
    <row r="4021" spans="18:19" x14ac:dyDescent="0.25">
      <c r="R4021">
        <v>3501954.4659624994</v>
      </c>
      <c r="S4021">
        <v>0</v>
      </c>
    </row>
    <row r="4022" spans="18:19" x14ac:dyDescent="0.25">
      <c r="R4022">
        <v>3501980.1284633717</v>
      </c>
      <c r="S4022">
        <v>0</v>
      </c>
    </row>
    <row r="4023" spans="18:19" x14ac:dyDescent="0.25">
      <c r="R4023">
        <v>3502005.7909642439</v>
      </c>
      <c r="S4023">
        <v>0</v>
      </c>
    </row>
    <row r="4024" spans="18:19" x14ac:dyDescent="0.25">
      <c r="R4024">
        <v>3502031.4534651167</v>
      </c>
      <c r="S4024">
        <v>0</v>
      </c>
    </row>
    <row r="4025" spans="18:19" x14ac:dyDescent="0.25">
      <c r="R4025">
        <v>3502057.115965989</v>
      </c>
      <c r="S4025">
        <v>0</v>
      </c>
    </row>
    <row r="4026" spans="18:19" x14ac:dyDescent="0.25">
      <c r="R4026">
        <v>3502082.7784668612</v>
      </c>
      <c r="S4026">
        <v>0</v>
      </c>
    </row>
    <row r="4027" spans="18:19" x14ac:dyDescent="0.25">
      <c r="R4027">
        <v>3502108.4409677335</v>
      </c>
      <c r="S4027">
        <v>0</v>
      </c>
    </row>
    <row r="4028" spans="18:19" x14ac:dyDescent="0.25">
      <c r="R4028">
        <v>3502134.1034686062</v>
      </c>
      <c r="S4028">
        <v>0</v>
      </c>
    </row>
    <row r="4029" spans="18:19" x14ac:dyDescent="0.25">
      <c r="R4029">
        <v>3502159.7659694785</v>
      </c>
      <c r="S4029">
        <v>0</v>
      </c>
    </row>
    <row r="4030" spans="18:19" x14ac:dyDescent="0.25">
      <c r="R4030">
        <v>3502185.4284703508</v>
      </c>
      <c r="S4030">
        <v>0</v>
      </c>
    </row>
    <row r="4031" spans="18:19" x14ac:dyDescent="0.25">
      <c r="R4031">
        <v>3502211.0909712231</v>
      </c>
      <c r="S4031">
        <v>0</v>
      </c>
    </row>
    <row r="4032" spans="18:19" x14ac:dyDescent="0.25">
      <c r="R4032">
        <v>3502236.7534720954</v>
      </c>
      <c r="S4032">
        <v>0</v>
      </c>
    </row>
    <row r="4033" spans="18:19" x14ac:dyDescent="0.25">
      <c r="R4033">
        <v>3502262.4159729681</v>
      </c>
      <c r="S4033">
        <v>0</v>
      </c>
    </row>
    <row r="4034" spans="18:19" x14ac:dyDescent="0.25">
      <c r="R4034">
        <v>3502288.0784738404</v>
      </c>
      <c r="S4034">
        <v>0</v>
      </c>
    </row>
    <row r="4035" spans="18:19" x14ac:dyDescent="0.25">
      <c r="R4035">
        <v>3502313.7409747127</v>
      </c>
      <c r="S4035">
        <v>0</v>
      </c>
    </row>
    <row r="4036" spans="18:19" x14ac:dyDescent="0.25">
      <c r="R4036">
        <v>3502339.4034755849</v>
      </c>
      <c r="S4036">
        <v>0</v>
      </c>
    </row>
    <row r="4037" spans="18:19" x14ac:dyDescent="0.25">
      <c r="R4037">
        <v>3502365.0659764577</v>
      </c>
      <c r="S4037">
        <v>0</v>
      </c>
    </row>
    <row r="4038" spans="18:19" x14ac:dyDescent="0.25">
      <c r="R4038">
        <v>3502390.7284773299</v>
      </c>
      <c r="S4038">
        <v>0</v>
      </c>
    </row>
    <row r="4039" spans="18:19" x14ac:dyDescent="0.25">
      <c r="R4039">
        <v>3502416.3909782022</v>
      </c>
      <c r="S4039">
        <v>0</v>
      </c>
    </row>
    <row r="4040" spans="18:19" x14ac:dyDescent="0.25">
      <c r="R4040">
        <v>3502442.0534790745</v>
      </c>
      <c r="S4040">
        <v>0</v>
      </c>
    </row>
    <row r="4041" spans="18:19" x14ac:dyDescent="0.25">
      <c r="R4041">
        <v>3502467.7159799472</v>
      </c>
      <c r="S4041">
        <v>0</v>
      </c>
    </row>
    <row r="4042" spans="18:19" x14ac:dyDescent="0.25">
      <c r="R4042">
        <v>3502493.3784808195</v>
      </c>
      <c r="S4042">
        <v>0</v>
      </c>
    </row>
    <row r="4043" spans="18:19" x14ac:dyDescent="0.25">
      <c r="R4043">
        <v>3502519.0409816918</v>
      </c>
      <c r="S4043">
        <v>0</v>
      </c>
    </row>
    <row r="4044" spans="18:19" x14ac:dyDescent="0.25">
      <c r="R4044">
        <v>3502544.7034825641</v>
      </c>
      <c r="S4044">
        <v>0</v>
      </c>
    </row>
    <row r="4045" spans="18:19" x14ac:dyDescent="0.25">
      <c r="R4045">
        <v>3502570.3659834368</v>
      </c>
      <c r="S4045">
        <v>0</v>
      </c>
    </row>
    <row r="4046" spans="18:19" x14ac:dyDescent="0.25">
      <c r="R4046">
        <v>3502596.0284843091</v>
      </c>
      <c r="S4046">
        <v>0</v>
      </c>
    </row>
    <row r="4047" spans="18:19" x14ac:dyDescent="0.25">
      <c r="R4047">
        <v>3502621.6909851814</v>
      </c>
      <c r="S4047">
        <v>0</v>
      </c>
    </row>
    <row r="4048" spans="18:19" x14ac:dyDescent="0.25">
      <c r="R4048">
        <v>3502647.3534860536</v>
      </c>
      <c r="S4048">
        <v>0</v>
      </c>
    </row>
    <row r="4049" spans="18:19" x14ac:dyDescent="0.25">
      <c r="R4049">
        <v>3502673.0159869259</v>
      </c>
      <c r="S4049">
        <v>0</v>
      </c>
    </row>
    <row r="4050" spans="18:19" x14ac:dyDescent="0.25">
      <c r="R4050">
        <v>3502698.6784877987</v>
      </c>
      <c r="S4050">
        <v>0</v>
      </c>
    </row>
    <row r="4051" spans="18:19" x14ac:dyDescent="0.25">
      <c r="R4051">
        <v>3502724.3409886709</v>
      </c>
      <c r="S4051">
        <v>0</v>
      </c>
    </row>
    <row r="4052" spans="18:19" x14ac:dyDescent="0.25">
      <c r="R4052">
        <v>3502750.0034895432</v>
      </c>
      <c r="S4052">
        <v>0</v>
      </c>
    </row>
    <row r="4053" spans="18:19" x14ac:dyDescent="0.25">
      <c r="R4053">
        <v>3502775.6659904155</v>
      </c>
      <c r="S4053">
        <v>0</v>
      </c>
    </row>
    <row r="4054" spans="18:19" x14ac:dyDescent="0.25">
      <c r="R4054">
        <v>3502801.3284912882</v>
      </c>
      <c r="S4054">
        <v>3</v>
      </c>
    </row>
    <row r="4055" spans="18:19" x14ac:dyDescent="0.25">
      <c r="R4055">
        <v>3502826.9909921605</v>
      </c>
      <c r="S4055">
        <v>9</v>
      </c>
    </row>
    <row r="4056" spans="18:19" x14ac:dyDescent="0.25">
      <c r="R4056">
        <v>3502852.6534930328</v>
      </c>
      <c r="S4056">
        <v>6</v>
      </c>
    </row>
    <row r="4057" spans="18:19" x14ac:dyDescent="0.25">
      <c r="R4057">
        <v>3502878.3159939051</v>
      </c>
      <c r="S4057">
        <v>6</v>
      </c>
    </row>
    <row r="4058" spans="18:19" x14ac:dyDescent="0.25">
      <c r="R4058">
        <v>3502903.9784947778</v>
      </c>
      <c r="S4058">
        <v>6</v>
      </c>
    </row>
    <row r="4059" spans="18:19" x14ac:dyDescent="0.25">
      <c r="R4059">
        <v>3502929.6409956501</v>
      </c>
      <c r="S4059">
        <v>6</v>
      </c>
    </row>
    <row r="4060" spans="18:19" x14ac:dyDescent="0.25">
      <c r="R4060">
        <v>3502955.3034965224</v>
      </c>
      <c r="S4060">
        <v>6</v>
      </c>
    </row>
    <row r="4061" spans="18:19" x14ac:dyDescent="0.25">
      <c r="R4061">
        <v>3502980.9659973946</v>
      </c>
      <c r="S4061">
        <v>6</v>
      </c>
    </row>
    <row r="4062" spans="18:19" x14ac:dyDescent="0.25">
      <c r="R4062">
        <v>3503006.6284982669</v>
      </c>
      <c r="S4062">
        <v>6</v>
      </c>
    </row>
    <row r="4063" spans="18:19" x14ac:dyDescent="0.25">
      <c r="R4063">
        <v>3503032.2909991397</v>
      </c>
      <c r="S4063">
        <v>6</v>
      </c>
    </row>
    <row r="4064" spans="18:19" x14ac:dyDescent="0.25">
      <c r="R4064">
        <v>3503057.9535000119</v>
      </c>
      <c r="S4064">
        <v>6</v>
      </c>
    </row>
    <row r="4065" spans="18:19" x14ac:dyDescent="0.25">
      <c r="R4065">
        <v>3503083.6160008842</v>
      </c>
      <c r="S4065">
        <v>6</v>
      </c>
    </row>
    <row r="4066" spans="18:19" x14ac:dyDescent="0.25">
      <c r="R4066">
        <v>3503109.2785017565</v>
      </c>
      <c r="S4066">
        <v>6</v>
      </c>
    </row>
    <row r="4067" spans="18:19" x14ac:dyDescent="0.25">
      <c r="R4067">
        <v>3503134.9410026292</v>
      </c>
      <c r="S4067">
        <v>6</v>
      </c>
    </row>
    <row r="4068" spans="18:19" x14ac:dyDescent="0.25">
      <c r="R4068">
        <v>3503160.6035035015</v>
      </c>
      <c r="S4068">
        <v>6</v>
      </c>
    </row>
    <row r="4069" spans="18:19" x14ac:dyDescent="0.25">
      <c r="R4069">
        <v>3503186.2660043738</v>
      </c>
      <c r="S4069">
        <v>6</v>
      </c>
    </row>
    <row r="4070" spans="18:19" x14ac:dyDescent="0.25">
      <c r="R4070">
        <v>3503211.9285052461</v>
      </c>
      <c r="S4070">
        <v>6</v>
      </c>
    </row>
    <row r="4071" spans="18:19" x14ac:dyDescent="0.25">
      <c r="R4071">
        <v>3503237.5910061188</v>
      </c>
      <c r="S4071">
        <v>6</v>
      </c>
    </row>
    <row r="4072" spans="18:19" x14ac:dyDescent="0.25">
      <c r="R4072">
        <v>3503263.2535069911</v>
      </c>
      <c r="S4072">
        <v>6</v>
      </c>
    </row>
    <row r="4073" spans="18:19" x14ac:dyDescent="0.25">
      <c r="R4073">
        <v>3503288.9160078634</v>
      </c>
      <c r="S4073">
        <v>6</v>
      </c>
    </row>
    <row r="4074" spans="18:19" x14ac:dyDescent="0.25">
      <c r="R4074">
        <v>3503314.5785087356</v>
      </c>
      <c r="S4074">
        <v>6</v>
      </c>
    </row>
    <row r="4075" spans="18:19" x14ac:dyDescent="0.25">
      <c r="R4075">
        <v>3503340.2410096084</v>
      </c>
      <c r="S4075">
        <v>6</v>
      </c>
    </row>
    <row r="4076" spans="18:19" x14ac:dyDescent="0.25">
      <c r="R4076">
        <v>3503365.9035104807</v>
      </c>
      <c r="S4076">
        <v>6</v>
      </c>
    </row>
    <row r="4077" spans="18:19" x14ac:dyDescent="0.25">
      <c r="R4077">
        <v>3503391.5660113529</v>
      </c>
      <c r="S4077">
        <v>6</v>
      </c>
    </row>
    <row r="4078" spans="18:19" x14ac:dyDescent="0.25">
      <c r="R4078">
        <v>3503417.2285122252</v>
      </c>
      <c r="S4078">
        <v>6</v>
      </c>
    </row>
    <row r="4079" spans="18:19" x14ac:dyDescent="0.25">
      <c r="R4079">
        <v>3503442.8910130975</v>
      </c>
      <c r="S4079">
        <v>6</v>
      </c>
    </row>
    <row r="4080" spans="18:19" x14ac:dyDescent="0.25">
      <c r="R4080">
        <v>3503468.5535139702</v>
      </c>
      <c r="S4080">
        <v>6</v>
      </c>
    </row>
    <row r="4081" spans="18:19" x14ac:dyDescent="0.25">
      <c r="R4081">
        <v>3503494.2160148425</v>
      </c>
      <c r="S4081">
        <v>6</v>
      </c>
    </row>
    <row r="4082" spans="18:19" x14ac:dyDescent="0.25">
      <c r="R4082">
        <v>3503519.8785157148</v>
      </c>
      <c r="S4082">
        <v>6</v>
      </c>
    </row>
    <row r="4083" spans="18:19" x14ac:dyDescent="0.25">
      <c r="R4083">
        <v>3503545.5410165871</v>
      </c>
      <c r="S4083">
        <v>6</v>
      </c>
    </row>
    <row r="4084" spans="18:19" x14ac:dyDescent="0.25">
      <c r="R4084">
        <v>3503571.2035174598</v>
      </c>
      <c r="S4084">
        <v>6</v>
      </c>
    </row>
    <row r="4085" spans="18:19" x14ac:dyDescent="0.25">
      <c r="R4085">
        <v>3503596.8660183321</v>
      </c>
      <c r="S4085">
        <v>6</v>
      </c>
    </row>
    <row r="4086" spans="18:19" x14ac:dyDescent="0.25">
      <c r="R4086">
        <v>3503622.5285192044</v>
      </c>
      <c r="S4086">
        <v>6</v>
      </c>
    </row>
    <row r="4087" spans="18:19" x14ac:dyDescent="0.25">
      <c r="R4087">
        <v>3503648.1910200766</v>
      </c>
      <c r="S4087">
        <v>6</v>
      </c>
    </row>
    <row r="4088" spans="18:19" x14ac:dyDescent="0.25">
      <c r="R4088">
        <v>3503673.8535209494</v>
      </c>
      <c r="S4088">
        <v>6</v>
      </c>
    </row>
    <row r="4089" spans="18:19" x14ac:dyDescent="0.25">
      <c r="R4089">
        <v>3503699.5160218216</v>
      </c>
      <c r="S4089">
        <v>6</v>
      </c>
    </row>
    <row r="4090" spans="18:19" x14ac:dyDescent="0.25">
      <c r="R4090">
        <v>3503725.1785226939</v>
      </c>
      <c r="S4090">
        <v>6</v>
      </c>
    </row>
    <row r="4091" spans="18:19" x14ac:dyDescent="0.25">
      <c r="R4091">
        <v>3503750.8410235662</v>
      </c>
      <c r="S4091">
        <v>6</v>
      </c>
    </row>
    <row r="4092" spans="18:19" x14ac:dyDescent="0.25">
      <c r="R4092">
        <v>3503776.5035244389</v>
      </c>
      <c r="S4092">
        <v>6</v>
      </c>
    </row>
    <row r="4093" spans="18:19" x14ac:dyDescent="0.25">
      <c r="R4093">
        <v>3503802.1660253112</v>
      </c>
      <c r="S4093">
        <v>6</v>
      </c>
    </row>
    <row r="4094" spans="18:19" x14ac:dyDescent="0.25">
      <c r="R4094">
        <v>3503827.8285261835</v>
      </c>
      <c r="S4094">
        <v>6</v>
      </c>
    </row>
    <row r="4095" spans="18:19" x14ac:dyDescent="0.25">
      <c r="R4095">
        <v>3503853.4910270558</v>
      </c>
      <c r="S4095">
        <v>6</v>
      </c>
    </row>
    <row r="4096" spans="18:19" x14ac:dyDescent="0.25">
      <c r="R4096">
        <v>3503879.1535279281</v>
      </c>
      <c r="S4096">
        <v>6</v>
      </c>
    </row>
    <row r="4097" spans="18:19" x14ac:dyDescent="0.25">
      <c r="R4097">
        <v>3503904.8160288008</v>
      </c>
      <c r="S4097">
        <v>6</v>
      </c>
    </row>
    <row r="4098" spans="18:19" x14ac:dyDescent="0.25">
      <c r="R4098">
        <v>3503930.4785296731</v>
      </c>
      <c r="S4098">
        <v>6</v>
      </c>
    </row>
    <row r="4099" spans="18:19" x14ac:dyDescent="0.25">
      <c r="R4099">
        <v>3503956.1410305453</v>
      </c>
      <c r="S4099">
        <v>6</v>
      </c>
    </row>
    <row r="4100" spans="18:19" x14ac:dyDescent="0.25">
      <c r="R4100">
        <v>3503981.8035314176</v>
      </c>
      <c r="S4100">
        <v>6</v>
      </c>
    </row>
    <row r="4101" spans="18:19" x14ac:dyDescent="0.25">
      <c r="R4101">
        <v>3504007.4660322904</v>
      </c>
      <c r="S4101">
        <v>6</v>
      </c>
    </row>
    <row r="4102" spans="18:19" x14ac:dyDescent="0.25">
      <c r="R4102">
        <v>3504033.1285331626</v>
      </c>
      <c r="S4102">
        <v>6</v>
      </c>
    </row>
    <row r="4103" spans="18:19" x14ac:dyDescent="0.25">
      <c r="R4103">
        <v>3504058.7910340349</v>
      </c>
      <c r="S4103">
        <v>6</v>
      </c>
    </row>
    <row r="4104" spans="18:19" x14ac:dyDescent="0.25">
      <c r="R4104">
        <v>3504084.4535349072</v>
      </c>
      <c r="S4104">
        <v>6</v>
      </c>
    </row>
    <row r="4105" spans="18:19" x14ac:dyDescent="0.25">
      <c r="R4105">
        <v>3504110.1160357799</v>
      </c>
      <c r="S4105">
        <v>6</v>
      </c>
    </row>
    <row r="4106" spans="18:19" x14ac:dyDescent="0.25">
      <c r="R4106">
        <v>3504135.7785366522</v>
      </c>
      <c r="S4106">
        <v>6</v>
      </c>
    </row>
    <row r="4107" spans="18:19" x14ac:dyDescent="0.25">
      <c r="R4107">
        <v>3504161.4410375245</v>
      </c>
      <c r="S4107">
        <v>6</v>
      </c>
    </row>
    <row r="4108" spans="18:19" x14ac:dyDescent="0.25">
      <c r="R4108">
        <v>3504187.1035383968</v>
      </c>
      <c r="S4108">
        <v>6</v>
      </c>
    </row>
    <row r="4109" spans="18:19" x14ac:dyDescent="0.25">
      <c r="R4109">
        <v>3504212.7660392695</v>
      </c>
      <c r="S4109">
        <v>6</v>
      </c>
    </row>
    <row r="4110" spans="18:19" x14ac:dyDescent="0.25">
      <c r="R4110">
        <v>3504238.4285401418</v>
      </c>
      <c r="S4110">
        <v>6</v>
      </c>
    </row>
    <row r="4111" spans="18:19" x14ac:dyDescent="0.25">
      <c r="R4111">
        <v>3504264.0910410141</v>
      </c>
      <c r="S4111">
        <v>6</v>
      </c>
    </row>
    <row r="4112" spans="18:19" x14ac:dyDescent="0.25">
      <c r="R4112">
        <v>3504289.7535418863</v>
      </c>
      <c r="S4112">
        <v>6</v>
      </c>
    </row>
    <row r="4113" spans="18:19" x14ac:dyDescent="0.25">
      <c r="R4113">
        <v>3504315.4160427586</v>
      </c>
      <c r="S4113">
        <v>6</v>
      </c>
    </row>
    <row r="4114" spans="18:19" x14ac:dyDescent="0.25">
      <c r="R4114">
        <v>3504341.0785436314</v>
      </c>
      <c r="S4114">
        <v>6</v>
      </c>
    </row>
    <row r="4115" spans="18:19" x14ac:dyDescent="0.25">
      <c r="R4115">
        <v>3504366.7410445036</v>
      </c>
      <c r="S4115">
        <v>6</v>
      </c>
    </row>
    <row r="4116" spans="18:19" x14ac:dyDescent="0.25">
      <c r="R4116">
        <v>3504392.4035453759</v>
      </c>
      <c r="S4116">
        <v>6</v>
      </c>
    </row>
    <row r="4117" spans="18:19" x14ac:dyDescent="0.25">
      <c r="R4117">
        <v>3504418.0660462482</v>
      </c>
      <c r="S4117">
        <v>6</v>
      </c>
    </row>
    <row r="4118" spans="18:19" x14ac:dyDescent="0.25">
      <c r="R4118">
        <v>3504443.7285471209</v>
      </c>
      <c r="S4118">
        <v>6</v>
      </c>
    </row>
    <row r="4119" spans="18:19" x14ac:dyDescent="0.25">
      <c r="R4119">
        <v>3504469.3910479932</v>
      </c>
      <c r="S4119">
        <v>6</v>
      </c>
    </row>
    <row r="4120" spans="18:19" x14ac:dyDescent="0.25">
      <c r="R4120">
        <v>3504495.0535488655</v>
      </c>
      <c r="S4120">
        <v>6</v>
      </c>
    </row>
    <row r="4121" spans="18:19" x14ac:dyDescent="0.25">
      <c r="R4121">
        <v>3504520.7160497378</v>
      </c>
      <c r="S4121">
        <v>6</v>
      </c>
    </row>
    <row r="4122" spans="18:19" x14ac:dyDescent="0.25">
      <c r="R4122">
        <v>3504546.3785506105</v>
      </c>
      <c r="S4122">
        <v>6</v>
      </c>
    </row>
    <row r="4123" spans="18:19" x14ac:dyDescent="0.25">
      <c r="R4123">
        <v>3504572.0410514828</v>
      </c>
      <c r="S4123">
        <v>6</v>
      </c>
    </row>
    <row r="4124" spans="18:19" x14ac:dyDescent="0.25">
      <c r="R4124">
        <v>3504597.7035523551</v>
      </c>
      <c r="S4124">
        <v>6</v>
      </c>
    </row>
    <row r="4125" spans="18:19" x14ac:dyDescent="0.25">
      <c r="R4125">
        <v>3504623.3660532273</v>
      </c>
      <c r="S4125">
        <v>6</v>
      </c>
    </row>
    <row r="4126" spans="18:19" x14ac:dyDescent="0.25">
      <c r="R4126">
        <v>3504649.0285540996</v>
      </c>
      <c r="S4126">
        <v>6</v>
      </c>
    </row>
    <row r="4127" spans="18:19" x14ac:dyDescent="0.25">
      <c r="R4127">
        <v>3504674.6910549724</v>
      </c>
      <c r="S4127">
        <v>6</v>
      </c>
    </row>
    <row r="4128" spans="18:19" x14ac:dyDescent="0.25">
      <c r="R4128">
        <v>3504700.3535558446</v>
      </c>
      <c r="S4128">
        <v>12</v>
      </c>
    </row>
    <row r="4129" spans="18:19" x14ac:dyDescent="0.25">
      <c r="R4129">
        <v>3504726.0160567169</v>
      </c>
      <c r="S4129">
        <v>12</v>
      </c>
    </row>
    <row r="4130" spans="18:19" x14ac:dyDescent="0.25">
      <c r="R4130">
        <v>3504751.6785575892</v>
      </c>
      <c r="S4130">
        <v>12</v>
      </c>
    </row>
    <row r="4131" spans="18:19" x14ac:dyDescent="0.25">
      <c r="R4131">
        <v>3504777.3410584619</v>
      </c>
      <c r="S4131">
        <v>12</v>
      </c>
    </row>
    <row r="4132" spans="18:19" x14ac:dyDescent="0.25">
      <c r="R4132">
        <v>3504803.0035593342</v>
      </c>
      <c r="S4132">
        <v>12</v>
      </c>
    </row>
    <row r="4133" spans="18:19" x14ac:dyDescent="0.25">
      <c r="R4133">
        <v>3504828.6660602065</v>
      </c>
      <c r="S4133">
        <v>6</v>
      </c>
    </row>
    <row r="4134" spans="18:19" x14ac:dyDescent="0.25">
      <c r="R4134">
        <v>3504854.3285610788</v>
      </c>
      <c r="S4134">
        <v>6</v>
      </c>
    </row>
    <row r="4135" spans="18:19" x14ac:dyDescent="0.25">
      <c r="R4135">
        <v>3504879.9910619515</v>
      </c>
      <c r="S4135">
        <v>6</v>
      </c>
    </row>
    <row r="4136" spans="18:19" x14ac:dyDescent="0.25">
      <c r="R4136">
        <v>3504905.6535628238</v>
      </c>
      <c r="S4136">
        <v>6</v>
      </c>
    </row>
    <row r="4137" spans="18:19" x14ac:dyDescent="0.25">
      <c r="R4137">
        <v>3504931.3160636961</v>
      </c>
      <c r="S4137">
        <v>6</v>
      </c>
    </row>
    <row r="4138" spans="18:19" x14ac:dyDescent="0.25">
      <c r="R4138">
        <v>3504956.9785645683</v>
      </c>
      <c r="S4138">
        <v>6</v>
      </c>
    </row>
    <row r="4139" spans="18:19" x14ac:dyDescent="0.25">
      <c r="R4139">
        <v>3504982.6410654411</v>
      </c>
      <c r="S4139">
        <v>6</v>
      </c>
    </row>
    <row r="4140" spans="18:19" x14ac:dyDescent="0.25">
      <c r="R4140">
        <v>3505008.3035663133</v>
      </c>
      <c r="S4140">
        <v>6</v>
      </c>
    </row>
    <row r="4141" spans="18:19" x14ac:dyDescent="0.25">
      <c r="R4141">
        <v>3505033.9660671856</v>
      </c>
      <c r="S4141">
        <v>6</v>
      </c>
    </row>
    <row r="4142" spans="18:19" x14ac:dyDescent="0.25">
      <c r="R4142">
        <v>3505059.6285680579</v>
      </c>
      <c r="S4142">
        <v>6</v>
      </c>
    </row>
    <row r="4143" spans="18:19" x14ac:dyDescent="0.25">
      <c r="R4143">
        <v>3505085.2910689302</v>
      </c>
      <c r="S4143">
        <v>6</v>
      </c>
    </row>
    <row r="4144" spans="18:19" x14ac:dyDescent="0.25">
      <c r="R4144">
        <v>3505110.9535698029</v>
      </c>
      <c r="S4144">
        <v>6</v>
      </c>
    </row>
    <row r="4145" spans="18:19" x14ac:dyDescent="0.25">
      <c r="R4145">
        <v>3505136.6160706752</v>
      </c>
      <c r="S4145">
        <v>6</v>
      </c>
    </row>
    <row r="4146" spans="18:19" x14ac:dyDescent="0.25">
      <c r="R4146">
        <v>3505162.2785715475</v>
      </c>
      <c r="S4146">
        <v>6</v>
      </c>
    </row>
    <row r="4147" spans="18:19" x14ac:dyDescent="0.25">
      <c r="R4147">
        <v>3505187.9410724198</v>
      </c>
      <c r="S4147">
        <v>6</v>
      </c>
    </row>
    <row r="4148" spans="18:19" x14ac:dyDescent="0.25">
      <c r="R4148">
        <v>3505213.6035732925</v>
      </c>
      <c r="S4148">
        <v>6</v>
      </c>
    </row>
    <row r="4149" spans="18:19" x14ac:dyDescent="0.25">
      <c r="R4149">
        <v>3505239.2660741648</v>
      </c>
      <c r="S4149">
        <v>6</v>
      </c>
    </row>
    <row r="4150" spans="18:19" x14ac:dyDescent="0.25">
      <c r="R4150">
        <v>3505264.928575037</v>
      </c>
      <c r="S4150">
        <v>6</v>
      </c>
    </row>
    <row r="4151" spans="18:19" x14ac:dyDescent="0.25">
      <c r="R4151">
        <v>3505290.5910759093</v>
      </c>
      <c r="S4151">
        <v>6</v>
      </c>
    </row>
    <row r="4152" spans="18:19" x14ac:dyDescent="0.25">
      <c r="R4152">
        <v>3505316.2535767821</v>
      </c>
      <c r="S4152">
        <v>6</v>
      </c>
    </row>
    <row r="4153" spans="18:19" x14ac:dyDescent="0.25">
      <c r="R4153">
        <v>3505341.9160776543</v>
      </c>
      <c r="S4153">
        <v>6</v>
      </c>
    </row>
    <row r="4154" spans="18:19" x14ac:dyDescent="0.25">
      <c r="R4154">
        <v>3505367.5785785266</v>
      </c>
      <c r="S4154">
        <v>6</v>
      </c>
    </row>
    <row r="4155" spans="18:19" x14ac:dyDescent="0.25">
      <c r="R4155">
        <v>3505393.2410793989</v>
      </c>
      <c r="S4155">
        <v>6</v>
      </c>
    </row>
    <row r="4156" spans="18:19" x14ac:dyDescent="0.25">
      <c r="R4156">
        <v>3505418.9035802716</v>
      </c>
      <c r="S4156">
        <v>6</v>
      </c>
    </row>
    <row r="4157" spans="18:19" x14ac:dyDescent="0.25">
      <c r="R4157">
        <v>3505444.5660811439</v>
      </c>
      <c r="S4157">
        <v>6</v>
      </c>
    </row>
    <row r="4158" spans="18:19" x14ac:dyDescent="0.25">
      <c r="R4158">
        <v>3505470.2285820162</v>
      </c>
      <c r="S4158">
        <v>6</v>
      </c>
    </row>
    <row r="4159" spans="18:19" x14ac:dyDescent="0.25">
      <c r="R4159">
        <v>3505495.8910828885</v>
      </c>
      <c r="S4159">
        <v>6</v>
      </c>
    </row>
    <row r="4160" spans="18:19" x14ac:dyDescent="0.25">
      <c r="R4160">
        <v>3505521.5535837607</v>
      </c>
      <c r="S4160">
        <v>6</v>
      </c>
    </row>
    <row r="4161" spans="18:19" x14ac:dyDescent="0.25">
      <c r="R4161">
        <v>3505547.2160846335</v>
      </c>
      <c r="S4161">
        <v>6</v>
      </c>
    </row>
    <row r="4162" spans="18:19" x14ac:dyDescent="0.25">
      <c r="R4162">
        <v>3505572.8785855058</v>
      </c>
      <c r="S4162">
        <v>6</v>
      </c>
    </row>
    <row r="4163" spans="18:19" x14ac:dyDescent="0.25">
      <c r="R4163">
        <v>3505598.541086378</v>
      </c>
      <c r="S4163">
        <v>6</v>
      </c>
    </row>
    <row r="4164" spans="18:19" x14ac:dyDescent="0.25">
      <c r="R4164">
        <v>3505624.2035872503</v>
      </c>
      <c r="S4164">
        <v>6</v>
      </c>
    </row>
    <row r="4165" spans="18:19" x14ac:dyDescent="0.25">
      <c r="R4165">
        <v>3505649.8660881231</v>
      </c>
      <c r="S4165">
        <v>6</v>
      </c>
    </row>
    <row r="4166" spans="18:19" x14ac:dyDescent="0.25">
      <c r="R4166">
        <v>3505675.5285889953</v>
      </c>
      <c r="S4166">
        <v>6</v>
      </c>
    </row>
    <row r="4167" spans="18:19" x14ac:dyDescent="0.25">
      <c r="R4167">
        <v>3505701.1910898676</v>
      </c>
      <c r="S4167">
        <v>6</v>
      </c>
    </row>
    <row r="4168" spans="18:19" x14ac:dyDescent="0.25">
      <c r="R4168">
        <v>3505726.8535907399</v>
      </c>
      <c r="S4168">
        <v>6</v>
      </c>
    </row>
    <row r="4169" spans="18:19" x14ac:dyDescent="0.25">
      <c r="R4169">
        <v>3505752.5160916126</v>
      </c>
      <c r="S4169">
        <v>9</v>
      </c>
    </row>
    <row r="4170" spans="18:19" x14ac:dyDescent="0.25">
      <c r="R4170">
        <v>3505778.1785924849</v>
      </c>
      <c r="S4170">
        <v>15</v>
      </c>
    </row>
    <row r="4171" spans="18:19" x14ac:dyDescent="0.25">
      <c r="R4171">
        <v>3505803.8410933572</v>
      </c>
      <c r="S4171">
        <v>12</v>
      </c>
    </row>
    <row r="4172" spans="18:19" x14ac:dyDescent="0.25">
      <c r="R4172">
        <v>3505829.5035942295</v>
      </c>
      <c r="S4172">
        <v>12</v>
      </c>
    </row>
    <row r="4173" spans="18:19" x14ac:dyDescent="0.25">
      <c r="R4173">
        <v>3505855.1660951022</v>
      </c>
      <c r="S4173">
        <v>12</v>
      </c>
    </row>
    <row r="4174" spans="18:19" x14ac:dyDescent="0.25">
      <c r="R4174">
        <v>3505880.8285959745</v>
      </c>
      <c r="S4174">
        <v>12</v>
      </c>
    </row>
    <row r="4175" spans="18:19" x14ac:dyDescent="0.25">
      <c r="R4175">
        <v>3505906.4910968468</v>
      </c>
      <c r="S4175">
        <v>12</v>
      </c>
    </row>
    <row r="4176" spans="18:19" x14ac:dyDescent="0.25">
      <c r="R4176">
        <v>3505932.153597719</v>
      </c>
      <c r="S4176">
        <v>12</v>
      </c>
    </row>
    <row r="4177" spans="18:19" x14ac:dyDescent="0.25">
      <c r="R4177">
        <v>3505957.8160985913</v>
      </c>
      <c r="S4177">
        <v>12</v>
      </c>
    </row>
    <row r="4178" spans="18:19" x14ac:dyDescent="0.25">
      <c r="R4178">
        <v>3505983.4785994641</v>
      </c>
      <c r="S4178">
        <v>12</v>
      </c>
    </row>
    <row r="4179" spans="18:19" x14ac:dyDescent="0.25">
      <c r="R4179">
        <v>3506009.1411003363</v>
      </c>
      <c r="S4179">
        <v>12</v>
      </c>
    </row>
    <row r="4180" spans="18:19" x14ac:dyDescent="0.25">
      <c r="R4180">
        <v>3506034.8036012086</v>
      </c>
      <c r="S4180">
        <v>12</v>
      </c>
    </row>
    <row r="4181" spans="18:19" x14ac:dyDescent="0.25">
      <c r="R4181">
        <v>3506060.4661020809</v>
      </c>
      <c r="S4181">
        <v>12</v>
      </c>
    </row>
    <row r="4182" spans="18:19" x14ac:dyDescent="0.25">
      <c r="R4182">
        <v>3506086.1286029536</v>
      </c>
      <c r="S4182">
        <v>12</v>
      </c>
    </row>
    <row r="4183" spans="18:19" x14ac:dyDescent="0.25">
      <c r="R4183">
        <v>3506111.7911038259</v>
      </c>
      <c r="S4183">
        <v>12</v>
      </c>
    </row>
    <row r="4184" spans="18:19" x14ac:dyDescent="0.25">
      <c r="R4184">
        <v>3506137.4536046982</v>
      </c>
      <c r="S4184">
        <v>12</v>
      </c>
    </row>
    <row r="4185" spans="18:19" x14ac:dyDescent="0.25">
      <c r="R4185">
        <v>3506163.1161055705</v>
      </c>
      <c r="S4185">
        <v>12</v>
      </c>
    </row>
    <row r="4186" spans="18:19" x14ac:dyDescent="0.25">
      <c r="R4186">
        <v>3506188.7786064432</v>
      </c>
      <c r="S4186">
        <v>12</v>
      </c>
    </row>
    <row r="4187" spans="18:19" x14ac:dyDescent="0.25">
      <c r="R4187">
        <v>3506214.4411073155</v>
      </c>
      <c r="S4187">
        <v>12</v>
      </c>
    </row>
    <row r="4188" spans="18:19" x14ac:dyDescent="0.25">
      <c r="R4188">
        <v>3506240.1036081878</v>
      </c>
      <c r="S4188">
        <v>12</v>
      </c>
    </row>
    <row r="4189" spans="18:19" x14ac:dyDescent="0.25">
      <c r="R4189">
        <v>3506265.76610906</v>
      </c>
      <c r="S4189">
        <v>12</v>
      </c>
    </row>
    <row r="4190" spans="18:19" x14ac:dyDescent="0.25">
      <c r="R4190">
        <v>3506291.4286099323</v>
      </c>
      <c r="S4190">
        <v>12</v>
      </c>
    </row>
    <row r="4191" spans="18:19" x14ac:dyDescent="0.25">
      <c r="R4191">
        <v>3506317.091110805</v>
      </c>
      <c r="S4191">
        <v>12</v>
      </c>
    </row>
    <row r="4192" spans="18:19" x14ac:dyDescent="0.25">
      <c r="R4192">
        <v>3506342.7536116773</v>
      </c>
      <c r="S4192">
        <v>12</v>
      </c>
    </row>
    <row r="4193" spans="18:19" x14ac:dyDescent="0.25">
      <c r="R4193">
        <v>3506368.4161125496</v>
      </c>
      <c r="S4193">
        <v>12</v>
      </c>
    </row>
    <row r="4194" spans="18:19" x14ac:dyDescent="0.25">
      <c r="R4194">
        <v>3506394.0786134219</v>
      </c>
      <c r="S4194">
        <v>12</v>
      </c>
    </row>
    <row r="4195" spans="18:19" x14ac:dyDescent="0.25">
      <c r="R4195">
        <v>3506419.7411142946</v>
      </c>
      <c r="S4195">
        <v>12</v>
      </c>
    </row>
    <row r="4196" spans="18:19" x14ac:dyDescent="0.25">
      <c r="R4196">
        <v>3506445.4036151669</v>
      </c>
      <c r="S4196">
        <v>12</v>
      </c>
    </row>
    <row r="4197" spans="18:19" x14ac:dyDescent="0.25">
      <c r="R4197">
        <v>3506471.0661160392</v>
      </c>
      <c r="S4197">
        <v>12</v>
      </c>
    </row>
    <row r="4198" spans="18:19" x14ac:dyDescent="0.25">
      <c r="R4198">
        <v>3506496.7286169115</v>
      </c>
      <c r="S4198">
        <v>12</v>
      </c>
    </row>
    <row r="4199" spans="18:19" x14ac:dyDescent="0.25">
      <c r="R4199">
        <v>3506522.3911177842</v>
      </c>
      <c r="S4199">
        <v>12</v>
      </c>
    </row>
    <row r="4200" spans="18:19" x14ac:dyDescent="0.25">
      <c r="R4200">
        <v>3506548.0536186565</v>
      </c>
      <c r="S4200">
        <v>12</v>
      </c>
    </row>
    <row r="4201" spans="18:19" x14ac:dyDescent="0.25">
      <c r="R4201">
        <v>3506573.7161195287</v>
      </c>
      <c r="S4201">
        <v>12</v>
      </c>
    </row>
    <row r="4202" spans="18:19" x14ac:dyDescent="0.25">
      <c r="R4202">
        <v>3506599.378620401</v>
      </c>
      <c r="S4202">
        <v>12</v>
      </c>
    </row>
    <row r="4203" spans="18:19" x14ac:dyDescent="0.25">
      <c r="R4203">
        <v>3506625.0411212738</v>
      </c>
      <c r="S4203">
        <v>12</v>
      </c>
    </row>
    <row r="4204" spans="18:19" x14ac:dyDescent="0.25">
      <c r="R4204">
        <v>3506650.703622146</v>
      </c>
      <c r="S4204">
        <v>12</v>
      </c>
    </row>
    <row r="4205" spans="18:19" x14ac:dyDescent="0.25">
      <c r="R4205">
        <v>3506676.3661230183</v>
      </c>
      <c r="S4205">
        <v>15</v>
      </c>
    </row>
    <row r="4206" spans="18:19" x14ac:dyDescent="0.25">
      <c r="R4206">
        <v>3506702.0286238906</v>
      </c>
      <c r="S4206">
        <v>9</v>
      </c>
    </row>
    <row r="4207" spans="18:19" x14ac:dyDescent="0.25">
      <c r="R4207">
        <v>3506727.6911247629</v>
      </c>
      <c r="S4207">
        <v>6</v>
      </c>
    </row>
    <row r="4208" spans="18:19" x14ac:dyDescent="0.25">
      <c r="R4208">
        <v>3506753.3536256356</v>
      </c>
      <c r="S4208">
        <v>6</v>
      </c>
    </row>
    <row r="4209" spans="18:19" x14ac:dyDescent="0.25">
      <c r="R4209">
        <v>3506779.0161265079</v>
      </c>
      <c r="S4209">
        <v>6</v>
      </c>
    </row>
    <row r="4210" spans="18:19" x14ac:dyDescent="0.25">
      <c r="R4210">
        <v>3506804.6786273802</v>
      </c>
      <c r="S4210">
        <v>6</v>
      </c>
    </row>
    <row r="4211" spans="18:19" x14ac:dyDescent="0.25">
      <c r="R4211">
        <v>3506830.3411282524</v>
      </c>
      <c r="S4211">
        <v>6</v>
      </c>
    </row>
    <row r="4212" spans="18:19" x14ac:dyDescent="0.25">
      <c r="R4212">
        <v>3506856.0036291252</v>
      </c>
      <c r="S4212">
        <v>6</v>
      </c>
    </row>
    <row r="4213" spans="18:19" x14ac:dyDescent="0.25">
      <c r="R4213">
        <v>3506881.6661299975</v>
      </c>
      <c r="S4213">
        <v>6</v>
      </c>
    </row>
    <row r="4214" spans="18:19" x14ac:dyDescent="0.25">
      <c r="R4214">
        <v>3506907.3286308697</v>
      </c>
      <c r="S4214">
        <v>6</v>
      </c>
    </row>
    <row r="4215" spans="18:19" x14ac:dyDescent="0.25">
      <c r="R4215">
        <v>3506932.991131742</v>
      </c>
      <c r="S4215">
        <v>6</v>
      </c>
    </row>
    <row r="4216" spans="18:19" x14ac:dyDescent="0.25">
      <c r="R4216">
        <v>3506958.6536326148</v>
      </c>
      <c r="S4216">
        <v>6</v>
      </c>
    </row>
    <row r="4217" spans="18:19" x14ac:dyDescent="0.25">
      <c r="R4217">
        <v>3506984.316133487</v>
      </c>
      <c r="S4217">
        <v>6</v>
      </c>
    </row>
    <row r="4218" spans="18:19" x14ac:dyDescent="0.25">
      <c r="R4218">
        <v>3507009.9786343593</v>
      </c>
      <c r="S4218">
        <v>6</v>
      </c>
    </row>
    <row r="4219" spans="18:19" x14ac:dyDescent="0.25">
      <c r="R4219">
        <v>3507035.6411352316</v>
      </c>
      <c r="S4219">
        <v>6</v>
      </c>
    </row>
    <row r="4220" spans="18:19" x14ac:dyDescent="0.25">
      <c r="R4220">
        <v>3507061.3036361043</v>
      </c>
      <c r="S4220">
        <v>6</v>
      </c>
    </row>
    <row r="4221" spans="18:19" x14ac:dyDescent="0.25">
      <c r="R4221">
        <v>3507086.9661369766</v>
      </c>
      <c r="S4221">
        <v>6</v>
      </c>
    </row>
    <row r="4222" spans="18:19" x14ac:dyDescent="0.25">
      <c r="R4222">
        <v>3507112.6286378489</v>
      </c>
      <c r="S4222">
        <v>6</v>
      </c>
    </row>
    <row r="4223" spans="18:19" x14ac:dyDescent="0.25">
      <c r="R4223">
        <v>3507138.2911387212</v>
      </c>
      <c r="S4223">
        <v>6</v>
      </c>
    </row>
    <row r="4224" spans="18:19" x14ac:dyDescent="0.25">
      <c r="R4224">
        <v>3507163.9536395934</v>
      </c>
      <c r="S4224">
        <v>6</v>
      </c>
    </row>
    <row r="4225" spans="18:19" x14ac:dyDescent="0.25">
      <c r="R4225">
        <v>3507189.6161404662</v>
      </c>
      <c r="S4225">
        <v>6</v>
      </c>
    </row>
    <row r="4226" spans="18:19" x14ac:dyDescent="0.25">
      <c r="R4226">
        <v>3507215.2786413385</v>
      </c>
      <c r="S4226">
        <v>6</v>
      </c>
    </row>
    <row r="4227" spans="18:19" x14ac:dyDescent="0.25">
      <c r="R4227">
        <v>3507240.9411422107</v>
      </c>
      <c r="S4227">
        <v>6</v>
      </c>
    </row>
    <row r="4228" spans="18:19" x14ac:dyDescent="0.25">
      <c r="R4228">
        <v>3507266.603643083</v>
      </c>
      <c r="S4228">
        <v>6</v>
      </c>
    </row>
    <row r="4229" spans="18:19" x14ac:dyDescent="0.25">
      <c r="R4229">
        <v>3507292.2661439558</v>
      </c>
      <c r="S4229">
        <v>6</v>
      </c>
    </row>
    <row r="4230" spans="18:19" x14ac:dyDescent="0.25">
      <c r="R4230">
        <v>3507317.928644828</v>
      </c>
      <c r="S4230">
        <v>6</v>
      </c>
    </row>
    <row r="4231" spans="18:19" x14ac:dyDescent="0.25">
      <c r="R4231">
        <v>3507343.5911457003</v>
      </c>
      <c r="S4231">
        <v>6</v>
      </c>
    </row>
    <row r="4232" spans="18:19" x14ac:dyDescent="0.25">
      <c r="R4232">
        <v>3507369.2536465726</v>
      </c>
      <c r="S4232">
        <v>6</v>
      </c>
    </row>
    <row r="4233" spans="18:19" x14ac:dyDescent="0.25">
      <c r="R4233">
        <v>3507394.9161474453</v>
      </c>
      <c r="S4233">
        <v>6</v>
      </c>
    </row>
    <row r="4234" spans="18:19" x14ac:dyDescent="0.25">
      <c r="R4234">
        <v>3507420.5786483176</v>
      </c>
      <c r="S4234">
        <v>6</v>
      </c>
    </row>
    <row r="4235" spans="18:19" x14ac:dyDescent="0.25">
      <c r="R4235">
        <v>3507446.2411491899</v>
      </c>
      <c r="S4235">
        <v>6</v>
      </c>
    </row>
    <row r="4236" spans="18:19" x14ac:dyDescent="0.25">
      <c r="R4236">
        <v>3507471.9036500622</v>
      </c>
      <c r="S4236">
        <v>6</v>
      </c>
    </row>
    <row r="4237" spans="18:19" x14ac:dyDescent="0.25">
      <c r="R4237">
        <v>3507497.5661509349</v>
      </c>
      <c r="S4237">
        <v>6</v>
      </c>
    </row>
    <row r="4238" spans="18:19" x14ac:dyDescent="0.25">
      <c r="R4238">
        <v>3507523.2286518072</v>
      </c>
      <c r="S4238">
        <v>6</v>
      </c>
    </row>
    <row r="4239" spans="18:19" x14ac:dyDescent="0.25">
      <c r="R4239">
        <v>3507548.8911526795</v>
      </c>
      <c r="S4239">
        <v>6</v>
      </c>
    </row>
    <row r="4240" spans="18:19" x14ac:dyDescent="0.25">
      <c r="R4240">
        <v>3507574.5536535517</v>
      </c>
      <c r="S4240">
        <v>6</v>
      </c>
    </row>
    <row r="4241" spans="18:19" x14ac:dyDescent="0.25">
      <c r="R4241">
        <v>3507600.216154424</v>
      </c>
      <c r="S4241">
        <v>6</v>
      </c>
    </row>
    <row r="4242" spans="18:19" x14ac:dyDescent="0.25">
      <c r="R4242">
        <v>3507625.8786552968</v>
      </c>
      <c r="S4242">
        <v>6</v>
      </c>
    </row>
    <row r="4243" spans="18:19" x14ac:dyDescent="0.25">
      <c r="R4243">
        <v>3507651.541156169</v>
      </c>
      <c r="S4243">
        <v>6</v>
      </c>
    </row>
    <row r="4244" spans="18:19" x14ac:dyDescent="0.25">
      <c r="R4244">
        <v>3507677.2036570413</v>
      </c>
      <c r="S4244">
        <v>6</v>
      </c>
    </row>
    <row r="4245" spans="18:19" x14ac:dyDescent="0.25">
      <c r="R4245">
        <v>3507702.8661579136</v>
      </c>
      <c r="S4245">
        <v>6</v>
      </c>
    </row>
    <row r="4246" spans="18:19" x14ac:dyDescent="0.25">
      <c r="R4246">
        <v>3507728.5286587863</v>
      </c>
      <c r="S4246">
        <v>6</v>
      </c>
    </row>
    <row r="4247" spans="18:19" x14ac:dyDescent="0.25">
      <c r="R4247">
        <v>3507754.1911596586</v>
      </c>
      <c r="S4247">
        <v>6</v>
      </c>
    </row>
    <row r="4248" spans="18:19" x14ac:dyDescent="0.25">
      <c r="R4248">
        <v>3507779.8536605309</v>
      </c>
      <c r="S4248">
        <v>0</v>
      </c>
    </row>
    <row r="4249" spans="18:19" x14ac:dyDescent="0.25">
      <c r="R4249">
        <v>3507805.5161614032</v>
      </c>
      <c r="S4249">
        <v>0</v>
      </c>
    </row>
    <row r="4250" spans="18:19" x14ac:dyDescent="0.25">
      <c r="R4250">
        <v>3507831.1786622759</v>
      </c>
      <c r="S4250">
        <v>0</v>
      </c>
    </row>
    <row r="4251" spans="18:19" x14ac:dyDescent="0.25">
      <c r="R4251">
        <v>3507856.8411631482</v>
      </c>
      <c r="S4251">
        <v>0</v>
      </c>
    </row>
    <row r="4252" spans="18:19" x14ac:dyDescent="0.25">
      <c r="R4252">
        <v>3507882.5036640204</v>
      </c>
      <c r="S4252">
        <v>0</v>
      </c>
    </row>
    <row r="4253" spans="18:19" x14ac:dyDescent="0.25">
      <c r="R4253">
        <v>3507908.1661648927</v>
      </c>
      <c r="S4253">
        <v>0</v>
      </c>
    </row>
    <row r="4254" spans="18:19" x14ac:dyDescent="0.25">
      <c r="R4254">
        <v>3507933.828665765</v>
      </c>
      <c r="S4254">
        <v>0</v>
      </c>
    </row>
    <row r="4255" spans="18:19" x14ac:dyDescent="0.25">
      <c r="R4255">
        <v>3507959.4911666377</v>
      </c>
      <c r="S4255">
        <v>0</v>
      </c>
    </row>
    <row r="4256" spans="18:19" x14ac:dyDescent="0.25">
      <c r="R4256">
        <v>3507985.15366751</v>
      </c>
      <c r="S4256">
        <v>0</v>
      </c>
    </row>
    <row r="4257" spans="18:19" x14ac:dyDescent="0.25">
      <c r="R4257">
        <v>3508010.8161683823</v>
      </c>
      <c r="S4257">
        <v>0</v>
      </c>
    </row>
    <row r="4258" spans="18:19" x14ac:dyDescent="0.25">
      <c r="R4258">
        <v>3508036.4786692546</v>
      </c>
      <c r="S4258">
        <v>0</v>
      </c>
    </row>
    <row r="4259" spans="18:19" x14ac:dyDescent="0.25">
      <c r="R4259">
        <v>3508062.1411701273</v>
      </c>
      <c r="S4259">
        <v>0</v>
      </c>
    </row>
    <row r="4260" spans="18:19" x14ac:dyDescent="0.25">
      <c r="R4260">
        <v>3508087.8036709996</v>
      </c>
      <c r="S4260">
        <v>0</v>
      </c>
    </row>
    <row r="4261" spans="18:19" x14ac:dyDescent="0.25">
      <c r="R4261">
        <v>3508113.4661718719</v>
      </c>
      <c r="S4261">
        <v>0</v>
      </c>
    </row>
    <row r="4262" spans="18:19" x14ac:dyDescent="0.25">
      <c r="R4262">
        <v>3508139.1286727441</v>
      </c>
      <c r="S4262">
        <v>0</v>
      </c>
    </row>
    <row r="4263" spans="18:19" x14ac:dyDescent="0.25">
      <c r="R4263">
        <v>3508164.7911736169</v>
      </c>
      <c r="S4263">
        <v>0</v>
      </c>
    </row>
    <row r="4264" spans="18:19" x14ac:dyDescent="0.25">
      <c r="R4264">
        <v>3508190.4536744892</v>
      </c>
      <c r="S4264">
        <v>0</v>
      </c>
    </row>
    <row r="4265" spans="18:19" x14ac:dyDescent="0.25">
      <c r="R4265">
        <v>3508216.1161753614</v>
      </c>
      <c r="S4265">
        <v>0</v>
      </c>
    </row>
    <row r="4266" spans="18:19" x14ac:dyDescent="0.25">
      <c r="R4266">
        <v>3508241.7786762337</v>
      </c>
      <c r="S4266">
        <v>0</v>
      </c>
    </row>
    <row r="4267" spans="18:19" x14ac:dyDescent="0.25">
      <c r="R4267">
        <v>3508267.4411771065</v>
      </c>
      <c r="S4267">
        <v>0</v>
      </c>
    </row>
    <row r="4268" spans="18:19" x14ac:dyDescent="0.25">
      <c r="R4268">
        <v>3508293.1036779787</v>
      </c>
      <c r="S4268">
        <v>0</v>
      </c>
    </row>
    <row r="4269" spans="18:19" x14ac:dyDescent="0.25">
      <c r="R4269">
        <v>3508318.766178851</v>
      </c>
      <c r="S4269">
        <v>0</v>
      </c>
    </row>
    <row r="4270" spans="18:19" x14ac:dyDescent="0.25">
      <c r="R4270">
        <v>3508344.4286797233</v>
      </c>
      <c r="S4270">
        <v>0</v>
      </c>
    </row>
    <row r="4271" spans="18:19" x14ac:dyDescent="0.25">
      <c r="R4271">
        <v>3508370.0911805956</v>
      </c>
      <c r="S4271">
        <v>0</v>
      </c>
    </row>
    <row r="4272" spans="18:19" x14ac:dyDescent="0.25">
      <c r="R4272">
        <v>3508395.7536814683</v>
      </c>
      <c r="S4272">
        <v>0</v>
      </c>
    </row>
    <row r="4273" spans="18:19" x14ac:dyDescent="0.25">
      <c r="R4273">
        <v>3508421.4161823406</v>
      </c>
      <c r="S4273">
        <v>0</v>
      </c>
    </row>
    <row r="4274" spans="18:19" x14ac:dyDescent="0.25">
      <c r="R4274">
        <v>3508447.0786832129</v>
      </c>
      <c r="S4274">
        <v>0</v>
      </c>
    </row>
    <row r="4275" spans="18:19" x14ac:dyDescent="0.25">
      <c r="R4275">
        <v>3508472.7411840851</v>
      </c>
      <c r="S4275">
        <v>0</v>
      </c>
    </row>
    <row r="4276" spans="18:19" x14ac:dyDescent="0.25">
      <c r="R4276">
        <v>3508498.4036849579</v>
      </c>
      <c r="S4276">
        <v>0</v>
      </c>
    </row>
    <row r="4277" spans="18:19" x14ac:dyDescent="0.25">
      <c r="R4277">
        <v>3508524.0661858302</v>
      </c>
      <c r="S4277">
        <v>0</v>
      </c>
    </row>
    <row r="4278" spans="18:19" x14ac:dyDescent="0.25">
      <c r="R4278">
        <v>3508549.7286867024</v>
      </c>
      <c r="S4278">
        <v>0</v>
      </c>
    </row>
    <row r="4279" spans="18:19" x14ac:dyDescent="0.25">
      <c r="R4279">
        <v>3508575.3911875747</v>
      </c>
      <c r="S4279">
        <v>0</v>
      </c>
    </row>
    <row r="4280" spans="18:19" x14ac:dyDescent="0.25">
      <c r="R4280">
        <v>3508601.0536884475</v>
      </c>
      <c r="S4280">
        <v>0</v>
      </c>
    </row>
    <row r="4281" spans="18:19" x14ac:dyDescent="0.25">
      <c r="R4281">
        <v>3508626.7161893197</v>
      </c>
      <c r="S4281">
        <v>0</v>
      </c>
    </row>
    <row r="4282" spans="18:19" x14ac:dyDescent="0.25">
      <c r="R4282">
        <v>3508652.378690192</v>
      </c>
      <c r="S4282">
        <v>0</v>
      </c>
    </row>
    <row r="4283" spans="18:19" x14ac:dyDescent="0.25">
      <c r="R4283">
        <v>3508678.0411910643</v>
      </c>
      <c r="S4283">
        <v>0</v>
      </c>
    </row>
    <row r="4284" spans="18:19" x14ac:dyDescent="0.25">
      <c r="R4284">
        <v>3508703.703691937</v>
      </c>
      <c r="S4284">
        <v>0</v>
      </c>
    </row>
    <row r="4285" spans="18:19" x14ac:dyDescent="0.25">
      <c r="R4285">
        <v>3508729.3661928093</v>
      </c>
      <c r="S4285">
        <v>0</v>
      </c>
    </row>
    <row r="4286" spans="18:19" x14ac:dyDescent="0.25">
      <c r="R4286">
        <v>3508755.0286936816</v>
      </c>
      <c r="S4286">
        <v>0</v>
      </c>
    </row>
    <row r="4287" spans="18:19" x14ac:dyDescent="0.25">
      <c r="R4287">
        <v>3508780.6911945539</v>
      </c>
      <c r="S4287">
        <v>0</v>
      </c>
    </row>
    <row r="4288" spans="18:19" x14ac:dyDescent="0.25">
      <c r="R4288">
        <v>3508806.3536954261</v>
      </c>
      <c r="S4288">
        <v>0</v>
      </c>
    </row>
    <row r="4289" spans="18:19" x14ac:dyDescent="0.25">
      <c r="R4289">
        <v>3508832.0161962989</v>
      </c>
      <c r="S4289">
        <v>0</v>
      </c>
    </row>
    <row r="4290" spans="18:19" x14ac:dyDescent="0.25">
      <c r="R4290">
        <v>3508857.6786971712</v>
      </c>
      <c r="S4290">
        <v>0</v>
      </c>
    </row>
    <row r="4291" spans="18:19" x14ac:dyDescent="0.25">
      <c r="R4291">
        <v>3508883.3411980434</v>
      </c>
      <c r="S4291">
        <v>0</v>
      </c>
    </row>
    <row r="4292" spans="18:19" x14ac:dyDescent="0.25">
      <c r="R4292">
        <v>3508909.0036989157</v>
      </c>
      <c r="S4292">
        <v>0</v>
      </c>
    </row>
    <row r="4293" spans="18:19" x14ac:dyDescent="0.25">
      <c r="R4293">
        <v>3508934.6661997885</v>
      </c>
      <c r="S4293">
        <v>0</v>
      </c>
    </row>
    <row r="4294" spans="18:19" x14ac:dyDescent="0.25">
      <c r="R4294">
        <v>3508960.3287006607</v>
      </c>
      <c r="S4294">
        <v>0</v>
      </c>
    </row>
    <row r="4295" spans="18:19" x14ac:dyDescent="0.25">
      <c r="R4295">
        <v>3508985.991201533</v>
      </c>
      <c r="S4295">
        <v>0</v>
      </c>
    </row>
    <row r="4296" spans="18:19" x14ac:dyDescent="0.25">
      <c r="R4296">
        <v>3509011.6537024053</v>
      </c>
      <c r="S4296">
        <v>0</v>
      </c>
    </row>
    <row r="4297" spans="18:19" x14ac:dyDescent="0.25">
      <c r="R4297">
        <v>3509037.316203278</v>
      </c>
      <c r="S4297">
        <v>0</v>
      </c>
    </row>
    <row r="4298" spans="18:19" x14ac:dyDescent="0.25">
      <c r="R4298">
        <v>3509062.9787041503</v>
      </c>
      <c r="S4298">
        <v>0</v>
      </c>
    </row>
    <row r="4299" spans="18:19" x14ac:dyDescent="0.25">
      <c r="R4299">
        <v>3509088.6412050226</v>
      </c>
      <c r="S4299">
        <v>0</v>
      </c>
    </row>
    <row r="4300" spans="18:19" x14ac:dyDescent="0.25">
      <c r="R4300">
        <v>3509114.3037058949</v>
      </c>
      <c r="S4300">
        <v>0</v>
      </c>
    </row>
    <row r="4301" spans="18:19" x14ac:dyDescent="0.25">
      <c r="R4301">
        <v>3509139.9662067676</v>
      </c>
      <c r="S4301">
        <v>0</v>
      </c>
    </row>
    <row r="4302" spans="18:19" x14ac:dyDescent="0.25">
      <c r="R4302">
        <v>3509165.6287076399</v>
      </c>
      <c r="S4302">
        <v>0</v>
      </c>
    </row>
    <row r="4303" spans="18:19" x14ac:dyDescent="0.25">
      <c r="R4303">
        <v>3509191.2912085121</v>
      </c>
      <c r="S4303">
        <v>0</v>
      </c>
    </row>
    <row r="4304" spans="18:19" x14ac:dyDescent="0.25">
      <c r="R4304">
        <v>3509216.9537093844</v>
      </c>
      <c r="S4304">
        <v>0</v>
      </c>
    </row>
    <row r="4305" spans="18:19" x14ac:dyDescent="0.25">
      <c r="R4305">
        <v>3509242.6162102567</v>
      </c>
      <c r="S4305">
        <v>0</v>
      </c>
    </row>
    <row r="4306" spans="18:19" x14ac:dyDescent="0.25">
      <c r="R4306">
        <v>3509268.2787111294</v>
      </c>
      <c r="S4306">
        <v>0</v>
      </c>
    </row>
    <row r="4307" spans="18:19" x14ac:dyDescent="0.25">
      <c r="R4307">
        <v>3509293.9412120017</v>
      </c>
      <c r="S4307">
        <v>0</v>
      </c>
    </row>
    <row r="4308" spans="18:19" x14ac:dyDescent="0.25">
      <c r="R4308">
        <v>3509319.603712874</v>
      </c>
      <c r="S4308">
        <v>0</v>
      </c>
    </row>
    <row r="4309" spans="18:19" x14ac:dyDescent="0.25">
      <c r="R4309">
        <v>3509345.2662137463</v>
      </c>
      <c r="S4309">
        <v>0</v>
      </c>
    </row>
    <row r="4310" spans="18:19" x14ac:dyDescent="0.25">
      <c r="R4310">
        <v>3509370.928714619</v>
      </c>
      <c r="S4310">
        <v>0</v>
      </c>
    </row>
    <row r="4311" spans="18:19" x14ac:dyDescent="0.25">
      <c r="R4311">
        <v>3509396.5912154913</v>
      </c>
      <c r="S4311">
        <v>0</v>
      </c>
    </row>
    <row r="4312" spans="18:19" x14ac:dyDescent="0.25">
      <c r="R4312">
        <v>3509422.2537163636</v>
      </c>
      <c r="S4312">
        <v>0</v>
      </c>
    </row>
    <row r="4313" spans="18:19" x14ac:dyDescent="0.25">
      <c r="R4313">
        <v>3509447.9162172358</v>
      </c>
      <c r="S4313">
        <v>0</v>
      </c>
    </row>
    <row r="4314" spans="18:19" x14ac:dyDescent="0.25">
      <c r="R4314">
        <v>3509473.5787181086</v>
      </c>
      <c r="S4314">
        <v>3</v>
      </c>
    </row>
    <row r="4315" spans="18:19" x14ac:dyDescent="0.25">
      <c r="R4315">
        <v>3509499.2412189809</v>
      </c>
      <c r="S4315">
        <v>9</v>
      </c>
    </row>
    <row r="4316" spans="18:19" x14ac:dyDescent="0.25">
      <c r="R4316">
        <v>3509524.9037198531</v>
      </c>
      <c r="S4316">
        <v>6</v>
      </c>
    </row>
    <row r="4317" spans="18:19" x14ac:dyDescent="0.25">
      <c r="R4317">
        <v>3509550.5662207254</v>
      </c>
      <c r="S4317">
        <v>6</v>
      </c>
    </row>
    <row r="4318" spans="18:19" x14ac:dyDescent="0.25">
      <c r="R4318">
        <v>3509576.2287215977</v>
      </c>
      <c r="S4318">
        <v>6</v>
      </c>
    </row>
    <row r="4319" spans="18:19" x14ac:dyDescent="0.25">
      <c r="R4319">
        <v>3509601.8912224704</v>
      </c>
      <c r="S4319">
        <v>6</v>
      </c>
    </row>
    <row r="4320" spans="18:19" x14ac:dyDescent="0.25">
      <c r="R4320">
        <v>3509627.5537233427</v>
      </c>
      <c r="S4320">
        <v>6</v>
      </c>
    </row>
    <row r="4321" spans="18:19" x14ac:dyDescent="0.25">
      <c r="R4321">
        <v>3509653.216224215</v>
      </c>
      <c r="S4321">
        <v>6</v>
      </c>
    </row>
    <row r="4322" spans="18:19" x14ac:dyDescent="0.25">
      <c r="R4322">
        <v>3509678.8787250873</v>
      </c>
      <c r="S4322">
        <v>6</v>
      </c>
    </row>
    <row r="4323" spans="18:19" x14ac:dyDescent="0.25">
      <c r="R4323">
        <v>3509704.54122596</v>
      </c>
      <c r="S4323">
        <v>6</v>
      </c>
    </row>
    <row r="4324" spans="18:19" x14ac:dyDescent="0.25">
      <c r="R4324">
        <v>3509730.2037268323</v>
      </c>
      <c r="S4324">
        <v>6</v>
      </c>
    </row>
    <row r="4325" spans="18:19" x14ac:dyDescent="0.25">
      <c r="R4325">
        <v>3509755.8662277046</v>
      </c>
      <c r="S4325">
        <v>6</v>
      </c>
    </row>
    <row r="4326" spans="18:19" x14ac:dyDescent="0.25">
      <c r="R4326">
        <v>3509781.5287285768</v>
      </c>
      <c r="S4326">
        <v>6</v>
      </c>
    </row>
    <row r="4327" spans="18:19" x14ac:dyDescent="0.25">
      <c r="R4327">
        <v>3509807.1912294496</v>
      </c>
      <c r="S4327">
        <v>6</v>
      </c>
    </row>
    <row r="4328" spans="18:19" x14ac:dyDescent="0.25">
      <c r="R4328">
        <v>3509832.8537303219</v>
      </c>
      <c r="S4328">
        <v>6</v>
      </c>
    </row>
    <row r="4329" spans="18:19" x14ac:dyDescent="0.25">
      <c r="R4329">
        <v>3509858.5162311941</v>
      </c>
      <c r="S4329">
        <v>6</v>
      </c>
    </row>
    <row r="4330" spans="18:19" x14ac:dyDescent="0.25">
      <c r="R4330">
        <v>3509884.1787320664</v>
      </c>
      <c r="S4330">
        <v>6</v>
      </c>
    </row>
    <row r="4331" spans="18:19" x14ac:dyDescent="0.25">
      <c r="R4331">
        <v>3509909.8412329392</v>
      </c>
      <c r="S4331">
        <v>6</v>
      </c>
    </row>
    <row r="4332" spans="18:19" x14ac:dyDescent="0.25">
      <c r="R4332">
        <v>3509935.5037338114</v>
      </c>
      <c r="S4332">
        <v>6</v>
      </c>
    </row>
    <row r="4333" spans="18:19" x14ac:dyDescent="0.25">
      <c r="R4333">
        <v>3509961.1662346837</v>
      </c>
      <c r="S4333">
        <v>6</v>
      </c>
    </row>
    <row r="4334" spans="18:19" x14ac:dyDescent="0.25">
      <c r="R4334">
        <v>3509986.828735556</v>
      </c>
      <c r="S4334">
        <v>6</v>
      </c>
    </row>
    <row r="4335" spans="18:19" x14ac:dyDescent="0.25">
      <c r="R4335">
        <v>3510012.4912364283</v>
      </c>
      <c r="S4335">
        <v>6</v>
      </c>
    </row>
    <row r="4336" spans="18:19" x14ac:dyDescent="0.25">
      <c r="R4336">
        <v>3510038.153737301</v>
      </c>
      <c r="S4336">
        <v>6</v>
      </c>
    </row>
    <row r="4337" spans="18:19" x14ac:dyDescent="0.25">
      <c r="R4337">
        <v>3510063.8162381733</v>
      </c>
      <c r="S4337">
        <v>6</v>
      </c>
    </row>
    <row r="4338" spans="18:19" x14ac:dyDescent="0.25">
      <c r="R4338">
        <v>3510089.4787390456</v>
      </c>
      <c r="S4338">
        <v>6</v>
      </c>
    </row>
    <row r="4339" spans="18:19" x14ac:dyDescent="0.25">
      <c r="R4339">
        <v>3510115.1412399178</v>
      </c>
      <c r="S4339">
        <v>6</v>
      </c>
    </row>
    <row r="4340" spans="18:19" x14ac:dyDescent="0.25">
      <c r="R4340">
        <v>3510140.8037407906</v>
      </c>
      <c r="S4340">
        <v>6</v>
      </c>
    </row>
    <row r="4341" spans="18:19" x14ac:dyDescent="0.25">
      <c r="R4341">
        <v>3510166.4662416629</v>
      </c>
      <c r="S4341">
        <v>6</v>
      </c>
    </row>
    <row r="4342" spans="18:19" x14ac:dyDescent="0.25">
      <c r="R4342">
        <v>3510192.1287425351</v>
      </c>
      <c r="S4342">
        <v>6</v>
      </c>
    </row>
    <row r="4343" spans="18:19" x14ac:dyDescent="0.25">
      <c r="R4343">
        <v>3510217.7912434074</v>
      </c>
      <c r="S4343">
        <v>6</v>
      </c>
    </row>
    <row r="4344" spans="18:19" x14ac:dyDescent="0.25">
      <c r="R4344">
        <v>3510243.4537442802</v>
      </c>
      <c r="S4344">
        <v>6</v>
      </c>
    </row>
    <row r="4345" spans="18:19" x14ac:dyDescent="0.25">
      <c r="R4345">
        <v>3510269.1162451524</v>
      </c>
      <c r="S4345">
        <v>6</v>
      </c>
    </row>
    <row r="4346" spans="18:19" x14ac:dyDescent="0.25">
      <c r="R4346">
        <v>3510294.7787460247</v>
      </c>
      <c r="S4346">
        <v>6</v>
      </c>
    </row>
    <row r="4347" spans="18:19" x14ac:dyDescent="0.25">
      <c r="R4347">
        <v>3510320.441246897</v>
      </c>
      <c r="S4347">
        <v>6</v>
      </c>
    </row>
    <row r="4348" spans="18:19" x14ac:dyDescent="0.25">
      <c r="R4348">
        <v>3510346.1037477697</v>
      </c>
      <c r="S4348">
        <v>6</v>
      </c>
    </row>
    <row r="4349" spans="18:19" x14ac:dyDescent="0.25">
      <c r="R4349">
        <v>3510371.766248642</v>
      </c>
      <c r="S4349">
        <v>6</v>
      </c>
    </row>
    <row r="4350" spans="18:19" x14ac:dyDescent="0.25">
      <c r="R4350">
        <v>3510397.4287495143</v>
      </c>
      <c r="S4350">
        <v>6</v>
      </c>
    </row>
    <row r="4351" spans="18:19" x14ac:dyDescent="0.25">
      <c r="R4351">
        <v>3510423.0912503866</v>
      </c>
      <c r="S4351">
        <v>6</v>
      </c>
    </row>
    <row r="4352" spans="18:19" x14ac:dyDescent="0.25">
      <c r="R4352">
        <v>3510448.7537512588</v>
      </c>
      <c r="S4352">
        <v>6</v>
      </c>
    </row>
    <row r="4353" spans="18:19" x14ac:dyDescent="0.25">
      <c r="R4353">
        <v>3510474.4162521316</v>
      </c>
      <c r="S4353">
        <v>6</v>
      </c>
    </row>
    <row r="4354" spans="18:19" x14ac:dyDescent="0.25">
      <c r="R4354">
        <v>3510500.0787530039</v>
      </c>
      <c r="S4354">
        <v>6</v>
      </c>
    </row>
    <row r="4355" spans="18:19" x14ac:dyDescent="0.25">
      <c r="R4355">
        <v>3510525.7412538761</v>
      </c>
      <c r="S4355">
        <v>6</v>
      </c>
    </row>
    <row r="4356" spans="18:19" x14ac:dyDescent="0.25">
      <c r="R4356">
        <v>3510551.4037547484</v>
      </c>
      <c r="S4356">
        <v>6</v>
      </c>
    </row>
    <row r="4357" spans="18:19" x14ac:dyDescent="0.25">
      <c r="R4357">
        <v>3510577.0662556211</v>
      </c>
      <c r="S4357">
        <v>6</v>
      </c>
    </row>
    <row r="4358" spans="18:19" x14ac:dyDescent="0.25">
      <c r="R4358">
        <v>3510602.7287564934</v>
      </c>
      <c r="S4358">
        <v>9</v>
      </c>
    </row>
    <row r="4359" spans="18:19" x14ac:dyDescent="0.25">
      <c r="R4359">
        <v>3510628.3912573657</v>
      </c>
      <c r="S4359">
        <v>15</v>
      </c>
    </row>
    <row r="4360" spans="18:19" x14ac:dyDescent="0.25">
      <c r="R4360">
        <v>3510654.053758238</v>
      </c>
      <c r="S4360">
        <v>12</v>
      </c>
    </row>
    <row r="4361" spans="18:19" x14ac:dyDescent="0.25">
      <c r="R4361">
        <v>3510679.7162591107</v>
      </c>
      <c r="S4361">
        <v>12</v>
      </c>
    </row>
    <row r="4362" spans="18:19" x14ac:dyDescent="0.25">
      <c r="R4362">
        <v>3510705.378759983</v>
      </c>
      <c r="S4362">
        <v>12</v>
      </c>
    </row>
    <row r="4363" spans="18:19" x14ac:dyDescent="0.25">
      <c r="R4363">
        <v>3510731.0412608553</v>
      </c>
      <c r="S4363">
        <v>12</v>
      </c>
    </row>
    <row r="4364" spans="18:19" x14ac:dyDescent="0.25">
      <c r="R4364">
        <v>3510756.7037617275</v>
      </c>
      <c r="S4364">
        <v>12</v>
      </c>
    </row>
    <row r="4365" spans="18:19" x14ac:dyDescent="0.25">
      <c r="R4365">
        <v>3510782.3662626003</v>
      </c>
      <c r="S4365">
        <v>12</v>
      </c>
    </row>
    <row r="4366" spans="18:19" x14ac:dyDescent="0.25">
      <c r="R4366">
        <v>3510808.0287634726</v>
      </c>
      <c r="S4366">
        <v>12</v>
      </c>
    </row>
    <row r="4367" spans="18:19" x14ac:dyDescent="0.25">
      <c r="R4367">
        <v>3510833.6912643448</v>
      </c>
      <c r="S4367">
        <v>12</v>
      </c>
    </row>
    <row r="4368" spans="18:19" x14ac:dyDescent="0.25">
      <c r="R4368">
        <v>3510859.3537652171</v>
      </c>
      <c r="S4368">
        <v>12</v>
      </c>
    </row>
    <row r="4369" spans="18:19" x14ac:dyDescent="0.25">
      <c r="R4369">
        <v>3510885.0162660894</v>
      </c>
      <c r="S4369">
        <v>12</v>
      </c>
    </row>
    <row r="4370" spans="18:19" x14ac:dyDescent="0.25">
      <c r="R4370">
        <v>3510910.6787669621</v>
      </c>
      <c r="S4370">
        <v>12</v>
      </c>
    </row>
    <row r="4371" spans="18:19" x14ac:dyDescent="0.25">
      <c r="R4371">
        <v>3510936.3412678344</v>
      </c>
      <c r="S4371">
        <v>12</v>
      </c>
    </row>
    <row r="4372" spans="18:19" x14ac:dyDescent="0.25">
      <c r="R4372">
        <v>3510962.0037687067</v>
      </c>
      <c r="S4372">
        <v>12</v>
      </c>
    </row>
    <row r="4373" spans="18:19" x14ac:dyDescent="0.25">
      <c r="R4373">
        <v>3510987.666269579</v>
      </c>
      <c r="S4373">
        <v>12</v>
      </c>
    </row>
    <row r="4374" spans="18:19" x14ac:dyDescent="0.25">
      <c r="R4374">
        <v>3511013.3287704517</v>
      </c>
      <c r="S4374">
        <v>12</v>
      </c>
    </row>
    <row r="4375" spans="18:19" x14ac:dyDescent="0.25">
      <c r="R4375">
        <v>3511038.991271324</v>
      </c>
      <c r="S4375">
        <v>12</v>
      </c>
    </row>
    <row r="4376" spans="18:19" x14ac:dyDescent="0.25">
      <c r="R4376">
        <v>3511064.6537721963</v>
      </c>
      <c r="S4376">
        <v>12</v>
      </c>
    </row>
    <row r="4377" spans="18:19" x14ac:dyDescent="0.25">
      <c r="R4377">
        <v>3511090.3162730685</v>
      </c>
      <c r="S4377">
        <v>12</v>
      </c>
    </row>
    <row r="4378" spans="18:19" x14ac:dyDescent="0.25">
      <c r="R4378">
        <v>3511115.9787739413</v>
      </c>
      <c r="S4378">
        <v>12</v>
      </c>
    </row>
    <row r="4379" spans="18:19" x14ac:dyDescent="0.25">
      <c r="R4379">
        <v>3511141.6412748136</v>
      </c>
      <c r="S4379">
        <v>12</v>
      </c>
    </row>
    <row r="4380" spans="18:19" x14ac:dyDescent="0.25">
      <c r="R4380">
        <v>3511167.3037756858</v>
      </c>
      <c r="S4380">
        <v>12</v>
      </c>
    </row>
    <row r="4381" spans="18:19" x14ac:dyDescent="0.25">
      <c r="R4381">
        <v>3511192.9662765581</v>
      </c>
      <c r="S4381">
        <v>12</v>
      </c>
    </row>
    <row r="4382" spans="18:19" x14ac:dyDescent="0.25">
      <c r="R4382">
        <v>3511218.6287774304</v>
      </c>
      <c r="S4382">
        <v>12</v>
      </c>
    </row>
    <row r="4383" spans="18:19" x14ac:dyDescent="0.25">
      <c r="R4383">
        <v>3511244.2912783031</v>
      </c>
      <c r="S4383">
        <v>12</v>
      </c>
    </row>
    <row r="4384" spans="18:19" x14ac:dyDescent="0.25">
      <c r="R4384">
        <v>3511269.9537791754</v>
      </c>
      <c r="S4384">
        <v>12</v>
      </c>
    </row>
    <row r="4385" spans="18:19" x14ac:dyDescent="0.25">
      <c r="R4385">
        <v>3511295.6162800477</v>
      </c>
      <c r="S4385">
        <v>12</v>
      </c>
    </row>
    <row r="4386" spans="18:19" x14ac:dyDescent="0.25">
      <c r="R4386">
        <v>3511321.27878092</v>
      </c>
      <c r="S4386">
        <v>12</v>
      </c>
    </row>
    <row r="4387" spans="18:19" x14ac:dyDescent="0.25">
      <c r="R4387">
        <v>3511346.9412817927</v>
      </c>
      <c r="S4387">
        <v>12</v>
      </c>
    </row>
    <row r="4388" spans="18:19" x14ac:dyDescent="0.25">
      <c r="R4388">
        <v>3511372.603782665</v>
      </c>
      <c r="S4388">
        <v>12</v>
      </c>
    </row>
    <row r="4389" spans="18:19" x14ac:dyDescent="0.25">
      <c r="R4389">
        <v>3511398.2662835373</v>
      </c>
      <c r="S4389">
        <v>12</v>
      </c>
    </row>
    <row r="4390" spans="18:19" x14ac:dyDescent="0.25">
      <c r="R4390">
        <v>3511423.9287844095</v>
      </c>
      <c r="S4390">
        <v>12</v>
      </c>
    </row>
    <row r="4391" spans="18:19" x14ac:dyDescent="0.25">
      <c r="R4391">
        <v>3511449.5912852823</v>
      </c>
      <c r="S4391">
        <v>12</v>
      </c>
    </row>
    <row r="4392" spans="18:19" x14ac:dyDescent="0.25">
      <c r="R4392">
        <v>3511475.2537861546</v>
      </c>
      <c r="S4392">
        <v>12</v>
      </c>
    </row>
    <row r="4393" spans="18:19" x14ac:dyDescent="0.25">
      <c r="R4393">
        <v>3511500.9162870268</v>
      </c>
      <c r="S4393">
        <v>6</v>
      </c>
    </row>
    <row r="4394" spans="18:19" x14ac:dyDescent="0.25">
      <c r="R4394">
        <v>3511526.5787878991</v>
      </c>
      <c r="S4394">
        <v>6</v>
      </c>
    </row>
    <row r="4395" spans="18:19" x14ac:dyDescent="0.25">
      <c r="R4395">
        <v>3511552.2412887719</v>
      </c>
      <c r="S4395">
        <v>6</v>
      </c>
    </row>
    <row r="4396" spans="18:19" x14ac:dyDescent="0.25">
      <c r="R4396">
        <v>3511577.9037896441</v>
      </c>
      <c r="S4396">
        <v>6</v>
      </c>
    </row>
    <row r="4397" spans="18:19" x14ac:dyDescent="0.25">
      <c r="R4397">
        <v>3511603.5662905164</v>
      </c>
      <c r="S4397">
        <v>6</v>
      </c>
    </row>
    <row r="4398" spans="18:19" x14ac:dyDescent="0.25">
      <c r="R4398">
        <v>3511629.2287913887</v>
      </c>
      <c r="S4398">
        <v>6</v>
      </c>
    </row>
    <row r="4399" spans="18:19" x14ac:dyDescent="0.25">
      <c r="R4399">
        <v>3511654.891292261</v>
      </c>
      <c r="S4399">
        <v>6</v>
      </c>
    </row>
    <row r="4400" spans="18:19" x14ac:dyDescent="0.25">
      <c r="R4400">
        <v>3511680.5537931337</v>
      </c>
      <c r="S4400">
        <v>6</v>
      </c>
    </row>
    <row r="4401" spans="18:19" x14ac:dyDescent="0.25">
      <c r="R4401">
        <v>3511706.216294006</v>
      </c>
      <c r="S4401">
        <v>6</v>
      </c>
    </row>
    <row r="4402" spans="18:19" x14ac:dyDescent="0.25">
      <c r="R4402">
        <v>3511731.8787948783</v>
      </c>
      <c r="S4402">
        <v>6</v>
      </c>
    </row>
    <row r="4403" spans="18:19" x14ac:dyDescent="0.25">
      <c r="R4403">
        <v>3511757.5412957505</v>
      </c>
      <c r="S4403">
        <v>6</v>
      </c>
    </row>
    <row r="4404" spans="18:19" x14ac:dyDescent="0.25">
      <c r="R4404">
        <v>3511783.2037966233</v>
      </c>
      <c r="S4404">
        <v>6</v>
      </c>
    </row>
    <row r="4405" spans="18:19" x14ac:dyDescent="0.25">
      <c r="R4405">
        <v>3511808.8662974956</v>
      </c>
      <c r="S4405">
        <v>6</v>
      </c>
    </row>
    <row r="4406" spans="18:19" x14ac:dyDescent="0.25">
      <c r="R4406">
        <v>3511834.5287983678</v>
      </c>
      <c r="S4406">
        <v>6</v>
      </c>
    </row>
    <row r="4407" spans="18:19" x14ac:dyDescent="0.25">
      <c r="R4407">
        <v>3511860.1912992401</v>
      </c>
      <c r="S4407">
        <v>6</v>
      </c>
    </row>
    <row r="4408" spans="18:19" x14ac:dyDescent="0.25">
      <c r="R4408">
        <v>3511885.8538001128</v>
      </c>
      <c r="S4408">
        <v>6</v>
      </c>
    </row>
    <row r="4409" spans="18:19" x14ac:dyDescent="0.25">
      <c r="R4409">
        <v>3511911.5163009851</v>
      </c>
      <c r="S4409">
        <v>6</v>
      </c>
    </row>
    <row r="4410" spans="18:19" x14ac:dyDescent="0.25">
      <c r="R4410">
        <v>3511937.1788018574</v>
      </c>
      <c r="S4410">
        <v>6</v>
      </c>
    </row>
    <row r="4411" spans="18:19" x14ac:dyDescent="0.25">
      <c r="R4411">
        <v>3511962.8413027297</v>
      </c>
      <c r="S4411">
        <v>6</v>
      </c>
    </row>
    <row r="4412" spans="18:19" x14ac:dyDescent="0.25">
      <c r="R4412">
        <v>3511988.5038036024</v>
      </c>
      <c r="S4412">
        <v>6</v>
      </c>
    </row>
    <row r="4413" spans="18:19" x14ac:dyDescent="0.25">
      <c r="R4413">
        <v>3512014.1663044747</v>
      </c>
      <c r="S4413">
        <v>6</v>
      </c>
    </row>
    <row r="4414" spans="18:19" x14ac:dyDescent="0.25">
      <c r="R4414">
        <v>3512039.828805347</v>
      </c>
      <c r="S4414">
        <v>6</v>
      </c>
    </row>
    <row r="4415" spans="18:19" x14ac:dyDescent="0.25">
      <c r="R4415">
        <v>3512065.4913062192</v>
      </c>
      <c r="S4415">
        <v>6</v>
      </c>
    </row>
    <row r="4416" spans="18:19" x14ac:dyDescent="0.25">
      <c r="R4416">
        <v>3512091.1538070915</v>
      </c>
      <c r="S4416">
        <v>6</v>
      </c>
    </row>
    <row r="4417" spans="18:19" x14ac:dyDescent="0.25">
      <c r="R4417">
        <v>3512116.8163079643</v>
      </c>
      <c r="S4417">
        <v>6</v>
      </c>
    </row>
    <row r="4418" spans="18:19" x14ac:dyDescent="0.25">
      <c r="R4418">
        <v>3512142.4788088365</v>
      </c>
      <c r="S4418">
        <v>6</v>
      </c>
    </row>
    <row r="4419" spans="18:19" x14ac:dyDescent="0.25">
      <c r="R4419">
        <v>3512168.1413097088</v>
      </c>
      <c r="S4419">
        <v>6</v>
      </c>
    </row>
    <row r="4420" spans="18:19" x14ac:dyDescent="0.25">
      <c r="R4420">
        <v>3512193.8038105811</v>
      </c>
      <c r="S4420">
        <v>6</v>
      </c>
    </row>
    <row r="4421" spans="18:19" x14ac:dyDescent="0.25">
      <c r="R4421">
        <v>3512219.4663114538</v>
      </c>
      <c r="S4421">
        <v>6</v>
      </c>
    </row>
    <row r="4422" spans="18:19" x14ac:dyDescent="0.25">
      <c r="R4422">
        <v>3512245.1288123261</v>
      </c>
      <c r="S4422">
        <v>6</v>
      </c>
    </row>
    <row r="4423" spans="18:19" x14ac:dyDescent="0.25">
      <c r="R4423">
        <v>3512270.7913131984</v>
      </c>
      <c r="S4423">
        <v>6</v>
      </c>
    </row>
    <row r="4424" spans="18:19" x14ac:dyDescent="0.25">
      <c r="R4424">
        <v>3512296.4538140707</v>
      </c>
      <c r="S4424">
        <v>6</v>
      </c>
    </row>
    <row r="4425" spans="18:19" x14ac:dyDescent="0.25">
      <c r="R4425">
        <v>3512322.1163149434</v>
      </c>
      <c r="S4425">
        <v>6</v>
      </c>
    </row>
    <row r="4426" spans="18:19" x14ac:dyDescent="0.25">
      <c r="R4426">
        <v>3512347.7788158157</v>
      </c>
      <c r="S4426">
        <v>6</v>
      </c>
    </row>
    <row r="4427" spans="18:19" x14ac:dyDescent="0.25">
      <c r="R4427">
        <v>3512373.441316688</v>
      </c>
      <c r="S4427">
        <v>6</v>
      </c>
    </row>
    <row r="4428" spans="18:19" x14ac:dyDescent="0.25">
      <c r="R4428">
        <v>3512399.1038175602</v>
      </c>
      <c r="S4428">
        <v>6</v>
      </c>
    </row>
    <row r="4429" spans="18:19" x14ac:dyDescent="0.25">
      <c r="R4429">
        <v>3512424.766318433</v>
      </c>
      <c r="S4429">
        <v>6</v>
      </c>
    </row>
    <row r="4430" spans="18:19" x14ac:dyDescent="0.25">
      <c r="R4430">
        <v>3512450.4288193053</v>
      </c>
      <c r="S4430">
        <v>9</v>
      </c>
    </row>
    <row r="4431" spans="18:19" x14ac:dyDescent="0.25">
      <c r="R4431">
        <v>3512476.0913201775</v>
      </c>
      <c r="S4431">
        <v>15</v>
      </c>
    </row>
    <row r="4432" spans="18:19" x14ac:dyDescent="0.25">
      <c r="R4432">
        <v>3512501.7538210498</v>
      </c>
      <c r="S4432">
        <v>12</v>
      </c>
    </row>
    <row r="4433" spans="18:19" x14ac:dyDescent="0.25">
      <c r="R4433">
        <v>3512527.4163219221</v>
      </c>
      <c r="S4433">
        <v>12</v>
      </c>
    </row>
    <row r="4434" spans="18:19" x14ac:dyDescent="0.25">
      <c r="R4434">
        <v>3512553.0788227948</v>
      </c>
      <c r="S4434">
        <v>12</v>
      </c>
    </row>
    <row r="4435" spans="18:19" x14ac:dyDescent="0.25">
      <c r="R4435">
        <v>3512578.7413236671</v>
      </c>
      <c r="S4435">
        <v>12</v>
      </c>
    </row>
    <row r="4436" spans="18:19" x14ac:dyDescent="0.25">
      <c r="R4436">
        <v>3512604.4038245394</v>
      </c>
      <c r="S4436">
        <v>12</v>
      </c>
    </row>
    <row r="4437" spans="18:19" x14ac:dyDescent="0.25">
      <c r="R4437">
        <v>3512630.0663254117</v>
      </c>
      <c r="S4437">
        <v>6</v>
      </c>
    </row>
    <row r="4438" spans="18:19" x14ac:dyDescent="0.25">
      <c r="R4438">
        <v>3512655.7288262844</v>
      </c>
      <c r="S4438">
        <v>6</v>
      </c>
    </row>
    <row r="4439" spans="18:19" x14ac:dyDescent="0.25">
      <c r="R4439">
        <v>3512681.3913271567</v>
      </c>
      <c r="S4439">
        <v>6</v>
      </c>
    </row>
    <row r="4440" spans="18:19" x14ac:dyDescent="0.25">
      <c r="R4440">
        <v>3512707.053828029</v>
      </c>
      <c r="S4440">
        <v>6</v>
      </c>
    </row>
    <row r="4441" spans="18:19" x14ac:dyDescent="0.25">
      <c r="R4441">
        <v>3512732.7163289012</v>
      </c>
      <c r="S4441">
        <v>6</v>
      </c>
    </row>
    <row r="4442" spans="18:19" x14ac:dyDescent="0.25">
      <c r="R4442">
        <v>3512758.378829774</v>
      </c>
      <c r="S4442">
        <v>6</v>
      </c>
    </row>
    <row r="4443" spans="18:19" x14ac:dyDescent="0.25">
      <c r="R4443">
        <v>3512784.0413306463</v>
      </c>
      <c r="S4443">
        <v>6</v>
      </c>
    </row>
    <row r="4444" spans="18:19" x14ac:dyDescent="0.25">
      <c r="R4444">
        <v>3512809.7038315185</v>
      </c>
      <c r="S4444">
        <v>6</v>
      </c>
    </row>
    <row r="4445" spans="18:19" x14ac:dyDescent="0.25">
      <c r="R4445">
        <v>3512835.3663323908</v>
      </c>
      <c r="S4445">
        <v>6</v>
      </c>
    </row>
    <row r="4446" spans="18:19" x14ac:dyDescent="0.25">
      <c r="R4446">
        <v>3512861.0288332631</v>
      </c>
      <c r="S4446">
        <v>6</v>
      </c>
    </row>
    <row r="4447" spans="18:19" x14ac:dyDescent="0.25">
      <c r="R4447">
        <v>3512886.6913341358</v>
      </c>
      <c r="S4447">
        <v>6</v>
      </c>
    </row>
    <row r="4448" spans="18:19" x14ac:dyDescent="0.25">
      <c r="R4448">
        <v>3512912.3538350081</v>
      </c>
      <c r="S4448">
        <v>6</v>
      </c>
    </row>
    <row r="4449" spans="18:19" x14ac:dyDescent="0.25">
      <c r="R4449">
        <v>3512938.0163358804</v>
      </c>
      <c r="S4449">
        <v>6</v>
      </c>
    </row>
    <row r="4450" spans="18:19" x14ac:dyDescent="0.25">
      <c r="R4450">
        <v>3512963.6788367527</v>
      </c>
      <c r="S4450">
        <v>6</v>
      </c>
    </row>
    <row r="4451" spans="18:19" x14ac:dyDescent="0.25">
      <c r="R4451">
        <v>3512989.3413376254</v>
      </c>
      <c r="S4451">
        <v>6</v>
      </c>
    </row>
    <row r="4452" spans="18:19" x14ac:dyDescent="0.25">
      <c r="R4452">
        <v>3513015.0038384977</v>
      </c>
      <c r="S4452">
        <v>6</v>
      </c>
    </row>
    <row r="4453" spans="18:19" x14ac:dyDescent="0.25">
      <c r="R4453">
        <v>3513040.66633937</v>
      </c>
      <c r="S4453">
        <v>6</v>
      </c>
    </row>
    <row r="4454" spans="18:19" x14ac:dyDescent="0.25">
      <c r="R4454">
        <v>3513066.3288402422</v>
      </c>
      <c r="S4454">
        <v>6</v>
      </c>
    </row>
    <row r="4455" spans="18:19" x14ac:dyDescent="0.25">
      <c r="R4455">
        <v>3513091.991341115</v>
      </c>
      <c r="S4455">
        <v>6</v>
      </c>
    </row>
    <row r="4456" spans="18:19" x14ac:dyDescent="0.25">
      <c r="R4456">
        <v>3513117.6538419873</v>
      </c>
      <c r="S4456">
        <v>6</v>
      </c>
    </row>
    <row r="4457" spans="18:19" x14ac:dyDescent="0.25">
      <c r="R4457">
        <v>3513143.3163428595</v>
      </c>
      <c r="S4457">
        <v>6</v>
      </c>
    </row>
    <row r="4458" spans="18:19" x14ac:dyDescent="0.25">
      <c r="R4458">
        <v>3513168.9788437318</v>
      </c>
      <c r="S4458">
        <v>6</v>
      </c>
    </row>
    <row r="4459" spans="18:19" x14ac:dyDescent="0.25">
      <c r="R4459">
        <v>3513194.6413446045</v>
      </c>
      <c r="S4459">
        <v>6</v>
      </c>
    </row>
    <row r="4460" spans="18:19" x14ac:dyDescent="0.25">
      <c r="R4460">
        <v>3513220.3038454768</v>
      </c>
      <c r="S4460">
        <v>6</v>
      </c>
    </row>
    <row r="4461" spans="18:19" x14ac:dyDescent="0.25">
      <c r="R4461">
        <v>3513245.9663463491</v>
      </c>
      <c r="S4461">
        <v>6</v>
      </c>
    </row>
    <row r="4462" spans="18:19" x14ac:dyDescent="0.25">
      <c r="R4462">
        <v>3513271.6288472214</v>
      </c>
      <c r="S4462">
        <v>6</v>
      </c>
    </row>
    <row r="4463" spans="18:19" x14ac:dyDescent="0.25">
      <c r="R4463">
        <v>3513297.2913480937</v>
      </c>
      <c r="S4463">
        <v>6</v>
      </c>
    </row>
    <row r="4464" spans="18:19" x14ac:dyDescent="0.25">
      <c r="R4464">
        <v>3513322.9538489664</v>
      </c>
      <c r="S4464">
        <v>6</v>
      </c>
    </row>
    <row r="4465" spans="18:19" x14ac:dyDescent="0.25">
      <c r="R4465">
        <v>3513348.6163498387</v>
      </c>
      <c r="S4465">
        <v>6</v>
      </c>
    </row>
    <row r="4466" spans="18:19" x14ac:dyDescent="0.25">
      <c r="R4466">
        <v>3513374.278850711</v>
      </c>
      <c r="S4466">
        <v>6</v>
      </c>
    </row>
    <row r="4467" spans="18:19" x14ac:dyDescent="0.25">
      <c r="R4467">
        <v>3513399.9413515832</v>
      </c>
      <c r="S4467">
        <v>6</v>
      </c>
    </row>
    <row r="4468" spans="18:19" x14ac:dyDescent="0.25">
      <c r="R4468">
        <v>3513425.603852456</v>
      </c>
      <c r="S4468">
        <v>6</v>
      </c>
    </row>
    <row r="4469" spans="18:19" x14ac:dyDescent="0.25">
      <c r="R4469">
        <v>3513451.2663533282</v>
      </c>
      <c r="S4469">
        <v>6</v>
      </c>
    </row>
    <row r="4470" spans="18:19" x14ac:dyDescent="0.25">
      <c r="R4470">
        <v>3513476.9288542005</v>
      </c>
      <c r="S4470">
        <v>6</v>
      </c>
    </row>
    <row r="4471" spans="18:19" x14ac:dyDescent="0.25">
      <c r="R4471">
        <v>3513502.5913550728</v>
      </c>
      <c r="S4471">
        <v>6</v>
      </c>
    </row>
    <row r="4472" spans="18:19" x14ac:dyDescent="0.25">
      <c r="R4472">
        <v>3513528.2538559455</v>
      </c>
      <c r="S4472">
        <v>6</v>
      </c>
    </row>
    <row r="4473" spans="18:19" x14ac:dyDescent="0.25">
      <c r="R4473">
        <v>3513553.9163568178</v>
      </c>
      <c r="S4473">
        <v>6</v>
      </c>
    </row>
    <row r="4474" spans="18:19" x14ac:dyDescent="0.25">
      <c r="R4474">
        <v>3513579.5788576901</v>
      </c>
      <c r="S4474">
        <v>9</v>
      </c>
    </row>
    <row r="4475" spans="18:19" x14ac:dyDescent="0.25">
      <c r="R4475">
        <v>3513605.2413585624</v>
      </c>
      <c r="S4475">
        <v>15</v>
      </c>
    </row>
    <row r="4476" spans="18:19" x14ac:dyDescent="0.25">
      <c r="R4476">
        <v>3513630.9038594351</v>
      </c>
      <c r="S4476">
        <v>12</v>
      </c>
    </row>
    <row r="4477" spans="18:19" x14ac:dyDescent="0.25">
      <c r="R4477">
        <v>3513656.5663603074</v>
      </c>
      <c r="S4477">
        <v>12</v>
      </c>
    </row>
    <row r="4478" spans="18:19" x14ac:dyDescent="0.25">
      <c r="R4478">
        <v>3513682.2288611797</v>
      </c>
      <c r="S4478">
        <v>12</v>
      </c>
    </row>
    <row r="4479" spans="18:19" x14ac:dyDescent="0.25">
      <c r="R4479">
        <v>3513707.8913620519</v>
      </c>
      <c r="S4479">
        <v>12</v>
      </c>
    </row>
    <row r="4480" spans="18:19" x14ac:dyDescent="0.25">
      <c r="R4480">
        <v>3513733.5538629242</v>
      </c>
      <c r="S4480">
        <v>12</v>
      </c>
    </row>
    <row r="4481" spans="18:19" x14ac:dyDescent="0.25">
      <c r="R4481">
        <v>3513759.216363797</v>
      </c>
      <c r="S4481">
        <v>12</v>
      </c>
    </row>
    <row r="4482" spans="18:19" x14ac:dyDescent="0.25">
      <c r="R4482">
        <v>3513784.8788646692</v>
      </c>
      <c r="S4482">
        <v>12</v>
      </c>
    </row>
    <row r="4483" spans="18:19" x14ac:dyDescent="0.25">
      <c r="R4483">
        <v>3513810.5413655415</v>
      </c>
      <c r="S4483">
        <v>12</v>
      </c>
    </row>
    <row r="4484" spans="18:19" x14ac:dyDescent="0.25">
      <c r="R4484">
        <v>3513836.2038664138</v>
      </c>
      <c r="S4484">
        <v>12</v>
      </c>
    </row>
    <row r="4485" spans="18:19" x14ac:dyDescent="0.25">
      <c r="R4485">
        <v>3513861.8663672865</v>
      </c>
      <c r="S4485">
        <v>12</v>
      </c>
    </row>
    <row r="4486" spans="18:19" x14ac:dyDescent="0.25">
      <c r="R4486">
        <v>3513887.5288681588</v>
      </c>
      <c r="S4486">
        <v>12</v>
      </c>
    </row>
    <row r="4487" spans="18:19" x14ac:dyDescent="0.25">
      <c r="R4487">
        <v>3513913.1913690311</v>
      </c>
      <c r="S4487">
        <v>12</v>
      </c>
    </row>
    <row r="4488" spans="18:19" x14ac:dyDescent="0.25">
      <c r="R4488">
        <v>3513938.8538699034</v>
      </c>
      <c r="S4488">
        <v>12</v>
      </c>
    </row>
    <row r="4489" spans="18:19" x14ac:dyDescent="0.25">
      <c r="R4489">
        <v>3513964.5163707761</v>
      </c>
      <c r="S4489">
        <v>12</v>
      </c>
    </row>
    <row r="4490" spans="18:19" x14ac:dyDescent="0.25">
      <c r="R4490">
        <v>3513990.1788716484</v>
      </c>
      <c r="S4490">
        <v>12</v>
      </c>
    </row>
    <row r="4491" spans="18:19" x14ac:dyDescent="0.25">
      <c r="R4491">
        <v>3514015.8413725207</v>
      </c>
      <c r="S4491">
        <v>12</v>
      </c>
    </row>
    <row r="4492" spans="18:19" x14ac:dyDescent="0.25">
      <c r="R4492">
        <v>3514041.5038733929</v>
      </c>
      <c r="S4492">
        <v>12</v>
      </c>
    </row>
    <row r="4493" spans="18:19" x14ac:dyDescent="0.25">
      <c r="R4493">
        <v>3514067.1663742657</v>
      </c>
      <c r="S4493">
        <v>12</v>
      </c>
    </row>
    <row r="4494" spans="18:19" x14ac:dyDescent="0.25">
      <c r="R4494">
        <v>3514092.828875138</v>
      </c>
      <c r="S4494">
        <v>12</v>
      </c>
    </row>
    <row r="4495" spans="18:19" x14ac:dyDescent="0.25">
      <c r="R4495">
        <v>3514118.4913760102</v>
      </c>
      <c r="S4495">
        <v>12</v>
      </c>
    </row>
    <row r="4496" spans="18:19" x14ac:dyDescent="0.25">
      <c r="R4496">
        <v>3514144.1538768825</v>
      </c>
      <c r="S4496">
        <v>12</v>
      </c>
    </row>
    <row r="4497" spans="18:19" x14ac:dyDescent="0.25">
      <c r="R4497">
        <v>3514169.8163777548</v>
      </c>
      <c r="S4497">
        <v>12</v>
      </c>
    </row>
    <row r="4498" spans="18:19" x14ac:dyDescent="0.25">
      <c r="R4498">
        <v>3514195.4788786275</v>
      </c>
      <c r="S4498">
        <v>12</v>
      </c>
    </row>
    <row r="4499" spans="18:19" x14ac:dyDescent="0.25">
      <c r="R4499">
        <v>3514221.1413794998</v>
      </c>
      <c r="S4499">
        <v>12</v>
      </c>
    </row>
    <row r="4500" spans="18:19" x14ac:dyDescent="0.25">
      <c r="R4500">
        <v>3514246.8038803721</v>
      </c>
      <c r="S4500">
        <v>12</v>
      </c>
    </row>
    <row r="4501" spans="18:19" x14ac:dyDescent="0.25">
      <c r="R4501">
        <v>3514272.4663812444</v>
      </c>
      <c r="S4501">
        <v>12</v>
      </c>
    </row>
    <row r="4502" spans="18:19" x14ac:dyDescent="0.25">
      <c r="R4502">
        <v>3514298.1288821171</v>
      </c>
      <c r="S4502">
        <v>12</v>
      </c>
    </row>
    <row r="4503" spans="18:19" x14ac:dyDescent="0.25">
      <c r="R4503">
        <v>3514323.7913829894</v>
      </c>
      <c r="S4503">
        <v>15</v>
      </c>
    </row>
    <row r="4504" spans="18:19" x14ac:dyDescent="0.25">
      <c r="R4504">
        <v>3514349.4538838617</v>
      </c>
      <c r="S4504">
        <v>21</v>
      </c>
    </row>
    <row r="4505" spans="18:19" x14ac:dyDescent="0.25">
      <c r="R4505">
        <v>3514375.1163847339</v>
      </c>
      <c r="S4505">
        <v>18</v>
      </c>
    </row>
    <row r="4506" spans="18:19" x14ac:dyDescent="0.25">
      <c r="R4506">
        <v>3514400.7788856067</v>
      </c>
      <c r="S4506">
        <v>18</v>
      </c>
    </row>
    <row r="4507" spans="18:19" x14ac:dyDescent="0.25">
      <c r="R4507">
        <v>3514426.441386479</v>
      </c>
      <c r="S4507">
        <v>18</v>
      </c>
    </row>
    <row r="4508" spans="18:19" x14ac:dyDescent="0.25">
      <c r="R4508">
        <v>3514452.1038873512</v>
      </c>
      <c r="S4508">
        <v>18</v>
      </c>
    </row>
    <row r="4509" spans="18:19" x14ac:dyDescent="0.25">
      <c r="R4509">
        <v>3514477.7663882235</v>
      </c>
      <c r="S4509">
        <v>12</v>
      </c>
    </row>
    <row r="4510" spans="18:19" x14ac:dyDescent="0.25">
      <c r="R4510">
        <v>3514503.4288890958</v>
      </c>
      <c r="S4510">
        <v>18</v>
      </c>
    </row>
    <row r="4511" spans="18:19" x14ac:dyDescent="0.25">
      <c r="R4511">
        <v>3514529.0913899685</v>
      </c>
      <c r="S4511">
        <v>18</v>
      </c>
    </row>
    <row r="4512" spans="18:19" x14ac:dyDescent="0.25">
      <c r="R4512">
        <v>3514554.7538908408</v>
      </c>
      <c r="S4512">
        <v>18</v>
      </c>
    </row>
    <row r="4513" spans="18:19" x14ac:dyDescent="0.25">
      <c r="R4513">
        <v>3514580.4163917131</v>
      </c>
      <c r="S4513">
        <v>18</v>
      </c>
    </row>
    <row r="4514" spans="18:19" x14ac:dyDescent="0.25">
      <c r="R4514">
        <v>3514606.0788925854</v>
      </c>
      <c r="S4514">
        <v>18</v>
      </c>
    </row>
    <row r="4515" spans="18:19" x14ac:dyDescent="0.25">
      <c r="R4515">
        <v>3514631.7413934581</v>
      </c>
      <c r="S4515">
        <v>18</v>
      </c>
    </row>
    <row r="4516" spans="18:19" x14ac:dyDescent="0.25">
      <c r="R4516">
        <v>3514657.4038943304</v>
      </c>
      <c r="S4516">
        <v>18</v>
      </c>
    </row>
    <row r="4517" spans="18:19" x14ac:dyDescent="0.25">
      <c r="R4517">
        <v>3514683.0663952027</v>
      </c>
      <c r="S4517">
        <v>18</v>
      </c>
    </row>
    <row r="4518" spans="18:19" x14ac:dyDescent="0.25">
      <c r="R4518">
        <v>3514708.7288960749</v>
      </c>
      <c r="S4518">
        <v>18</v>
      </c>
    </row>
    <row r="4519" spans="18:19" x14ac:dyDescent="0.25">
      <c r="R4519">
        <v>3514734.3913969477</v>
      </c>
      <c r="S4519">
        <v>18</v>
      </c>
    </row>
    <row r="4520" spans="18:19" x14ac:dyDescent="0.25">
      <c r="R4520">
        <v>3514760.0538978199</v>
      </c>
      <c r="S4520">
        <v>18</v>
      </c>
    </row>
    <row r="4521" spans="18:19" x14ac:dyDescent="0.25">
      <c r="R4521">
        <v>3514785.7163986922</v>
      </c>
      <c r="S4521">
        <v>18</v>
      </c>
    </row>
    <row r="4522" spans="18:19" x14ac:dyDescent="0.25">
      <c r="R4522">
        <v>3514811.3788995645</v>
      </c>
      <c r="S4522">
        <v>18</v>
      </c>
    </row>
    <row r="4523" spans="18:19" x14ac:dyDescent="0.25">
      <c r="R4523">
        <v>3514837.0414004372</v>
      </c>
      <c r="S4523">
        <v>18</v>
      </c>
    </row>
    <row r="4524" spans="18:19" x14ac:dyDescent="0.25">
      <c r="R4524">
        <v>3514862.7039013095</v>
      </c>
      <c r="S4524">
        <v>18</v>
      </c>
    </row>
    <row r="4525" spans="18:19" x14ac:dyDescent="0.25">
      <c r="R4525">
        <v>3514888.3664021818</v>
      </c>
      <c r="S4525">
        <v>18</v>
      </c>
    </row>
    <row r="4526" spans="18:19" x14ac:dyDescent="0.25">
      <c r="R4526">
        <v>3514914.0289030541</v>
      </c>
      <c r="S4526">
        <v>18</v>
      </c>
    </row>
    <row r="4527" spans="18:19" x14ac:dyDescent="0.25">
      <c r="R4527">
        <v>3514939.6914039264</v>
      </c>
      <c r="S4527">
        <v>18</v>
      </c>
    </row>
    <row r="4528" spans="18:19" x14ac:dyDescent="0.25">
      <c r="R4528">
        <v>3514965.3539047991</v>
      </c>
      <c r="S4528">
        <v>18</v>
      </c>
    </row>
    <row r="4529" spans="18:19" x14ac:dyDescent="0.25">
      <c r="R4529">
        <v>3514991.0164056714</v>
      </c>
      <c r="S4529">
        <v>18</v>
      </c>
    </row>
    <row r="4530" spans="18:19" x14ac:dyDescent="0.25">
      <c r="R4530">
        <v>3515016.6789065436</v>
      </c>
      <c r="S4530">
        <v>18</v>
      </c>
    </row>
    <row r="4531" spans="18:19" x14ac:dyDescent="0.25">
      <c r="R4531">
        <v>3515042.3414074159</v>
      </c>
      <c r="S4531">
        <v>18</v>
      </c>
    </row>
    <row r="4532" spans="18:19" x14ac:dyDescent="0.25">
      <c r="R4532">
        <v>3515068.0039082887</v>
      </c>
      <c r="S4532">
        <v>18</v>
      </c>
    </row>
    <row r="4533" spans="18:19" x14ac:dyDescent="0.25">
      <c r="R4533">
        <v>3515093.6664091609</v>
      </c>
      <c r="S4533">
        <v>18</v>
      </c>
    </row>
    <row r="4534" spans="18:19" x14ac:dyDescent="0.25">
      <c r="R4534">
        <v>3515119.3289100332</v>
      </c>
      <c r="S4534">
        <v>18</v>
      </c>
    </row>
    <row r="4535" spans="18:19" x14ac:dyDescent="0.25">
      <c r="R4535">
        <v>3515144.9914109055</v>
      </c>
      <c r="S4535">
        <v>18</v>
      </c>
    </row>
    <row r="4536" spans="18:19" x14ac:dyDescent="0.25">
      <c r="R4536">
        <v>3515170.6539117782</v>
      </c>
      <c r="S4536">
        <v>18</v>
      </c>
    </row>
    <row r="4537" spans="18:19" x14ac:dyDescent="0.25">
      <c r="R4537">
        <v>3515196.3164126505</v>
      </c>
      <c r="S4537">
        <v>18</v>
      </c>
    </row>
    <row r="4538" spans="18:19" x14ac:dyDescent="0.25">
      <c r="R4538">
        <v>3515221.9789135228</v>
      </c>
      <c r="S4538">
        <v>18</v>
      </c>
    </row>
    <row r="4539" spans="18:19" x14ac:dyDescent="0.25">
      <c r="R4539">
        <v>3515247.6414143951</v>
      </c>
      <c r="S4539">
        <v>18</v>
      </c>
    </row>
    <row r="4540" spans="18:19" x14ac:dyDescent="0.25">
      <c r="R4540">
        <v>3515273.3039152678</v>
      </c>
      <c r="S4540">
        <v>18</v>
      </c>
    </row>
    <row r="4541" spans="18:19" x14ac:dyDescent="0.25">
      <c r="R4541">
        <v>3515298.9664161401</v>
      </c>
      <c r="S4541">
        <v>18</v>
      </c>
    </row>
    <row r="4542" spans="18:19" x14ac:dyDescent="0.25">
      <c r="R4542">
        <v>3515324.6289170124</v>
      </c>
      <c r="S4542">
        <v>18</v>
      </c>
    </row>
    <row r="4543" spans="18:19" x14ac:dyDescent="0.25">
      <c r="R4543">
        <v>3515350.2914178846</v>
      </c>
      <c r="S4543">
        <v>18</v>
      </c>
    </row>
    <row r="4544" spans="18:19" x14ac:dyDescent="0.25">
      <c r="R4544">
        <v>3515375.9539187569</v>
      </c>
      <c r="S4544">
        <v>18</v>
      </c>
    </row>
    <row r="4545" spans="18:19" x14ac:dyDescent="0.25">
      <c r="R4545">
        <v>3515401.6164196297</v>
      </c>
      <c r="S4545">
        <v>18</v>
      </c>
    </row>
    <row r="4546" spans="18:19" x14ac:dyDescent="0.25">
      <c r="R4546">
        <v>3515427.2789205019</v>
      </c>
      <c r="S4546">
        <v>18</v>
      </c>
    </row>
    <row r="4547" spans="18:19" x14ac:dyDescent="0.25">
      <c r="R4547">
        <v>3515452.9414213742</v>
      </c>
      <c r="S4547">
        <v>18</v>
      </c>
    </row>
    <row r="4548" spans="18:19" x14ac:dyDescent="0.25">
      <c r="R4548">
        <v>3515478.6039222465</v>
      </c>
      <c r="S4548">
        <v>18</v>
      </c>
    </row>
    <row r="4549" spans="18:19" x14ac:dyDescent="0.25">
      <c r="R4549">
        <v>3515504.2664231192</v>
      </c>
      <c r="S4549">
        <v>18</v>
      </c>
    </row>
    <row r="4550" spans="18:19" x14ac:dyDescent="0.25">
      <c r="R4550">
        <v>3515529.9289239915</v>
      </c>
      <c r="S4550">
        <v>18</v>
      </c>
    </row>
    <row r="4551" spans="18:19" x14ac:dyDescent="0.25">
      <c r="R4551">
        <v>3515555.5914248638</v>
      </c>
      <c r="S4551">
        <v>21</v>
      </c>
    </row>
    <row r="4552" spans="18:19" x14ac:dyDescent="0.25">
      <c r="R4552">
        <v>3515581.2539257361</v>
      </c>
      <c r="S4552">
        <v>15</v>
      </c>
    </row>
    <row r="4553" spans="18:19" x14ac:dyDescent="0.25">
      <c r="R4553">
        <v>3515606.9164266088</v>
      </c>
      <c r="S4553">
        <v>12</v>
      </c>
    </row>
    <row r="4554" spans="18:19" x14ac:dyDescent="0.25">
      <c r="R4554">
        <v>3515632.5789274811</v>
      </c>
      <c r="S4554">
        <v>12</v>
      </c>
    </row>
    <row r="4555" spans="18:19" x14ac:dyDescent="0.25">
      <c r="R4555">
        <v>3515658.2414283534</v>
      </c>
      <c r="S4555">
        <v>12</v>
      </c>
    </row>
    <row r="4556" spans="18:19" x14ac:dyDescent="0.25">
      <c r="R4556">
        <v>3515683.9039292256</v>
      </c>
      <c r="S4556">
        <v>12</v>
      </c>
    </row>
    <row r="4557" spans="18:19" x14ac:dyDescent="0.25">
      <c r="R4557">
        <v>3515709.5664300984</v>
      </c>
      <c r="S4557">
        <v>12</v>
      </c>
    </row>
    <row r="4558" spans="18:19" x14ac:dyDescent="0.25">
      <c r="R4558">
        <v>3515735.2289309707</v>
      </c>
      <c r="S4558">
        <v>12</v>
      </c>
    </row>
    <row r="4559" spans="18:19" x14ac:dyDescent="0.25">
      <c r="R4559">
        <v>3515760.8914318429</v>
      </c>
      <c r="S4559">
        <v>12</v>
      </c>
    </row>
    <row r="4560" spans="18:19" x14ac:dyDescent="0.25">
      <c r="R4560">
        <v>3515786.5539327152</v>
      </c>
      <c r="S4560">
        <v>12</v>
      </c>
    </row>
    <row r="4561" spans="18:19" x14ac:dyDescent="0.25">
      <c r="R4561">
        <v>3515812.2164335875</v>
      </c>
      <c r="S4561">
        <v>12</v>
      </c>
    </row>
    <row r="4562" spans="18:19" x14ac:dyDescent="0.25">
      <c r="R4562">
        <v>3515837.8789344602</v>
      </c>
      <c r="S4562">
        <v>12</v>
      </c>
    </row>
    <row r="4563" spans="18:19" x14ac:dyDescent="0.25">
      <c r="R4563">
        <v>3515863.5414353325</v>
      </c>
      <c r="S4563">
        <v>12</v>
      </c>
    </row>
    <row r="4564" spans="18:19" x14ac:dyDescent="0.25">
      <c r="R4564">
        <v>3515889.2039362048</v>
      </c>
      <c r="S4564">
        <v>12</v>
      </c>
    </row>
    <row r="4565" spans="18:19" x14ac:dyDescent="0.25">
      <c r="R4565">
        <v>3515914.8664370771</v>
      </c>
      <c r="S4565">
        <v>12</v>
      </c>
    </row>
    <row r="4566" spans="18:19" x14ac:dyDescent="0.25">
      <c r="R4566">
        <v>3515940.5289379498</v>
      </c>
      <c r="S4566">
        <v>12</v>
      </c>
    </row>
    <row r="4567" spans="18:19" x14ac:dyDescent="0.25">
      <c r="R4567">
        <v>3515966.1914388221</v>
      </c>
      <c r="S4567">
        <v>12</v>
      </c>
    </row>
    <row r="4568" spans="18:19" x14ac:dyDescent="0.25">
      <c r="R4568">
        <v>3515991.8539396944</v>
      </c>
      <c r="S4568">
        <v>12</v>
      </c>
    </row>
    <row r="4569" spans="18:19" x14ac:dyDescent="0.25">
      <c r="R4569">
        <v>3516017.5164405666</v>
      </c>
      <c r="S4569">
        <v>12</v>
      </c>
    </row>
    <row r="4570" spans="18:19" x14ac:dyDescent="0.25">
      <c r="R4570">
        <v>3516043.1789414394</v>
      </c>
      <c r="S4570">
        <v>12</v>
      </c>
    </row>
    <row r="4571" spans="18:19" x14ac:dyDescent="0.25">
      <c r="R4571">
        <v>3516068.8414423116</v>
      </c>
      <c r="S4571">
        <v>12</v>
      </c>
    </row>
    <row r="4572" spans="18:19" x14ac:dyDescent="0.25">
      <c r="R4572">
        <v>3516094.5039431839</v>
      </c>
      <c r="S4572">
        <v>12</v>
      </c>
    </row>
    <row r="4573" spans="18:19" x14ac:dyDescent="0.25">
      <c r="R4573">
        <v>3516120.1664440562</v>
      </c>
      <c r="S4573">
        <v>12</v>
      </c>
    </row>
    <row r="4574" spans="18:19" x14ac:dyDescent="0.25">
      <c r="R4574">
        <v>3516145.8289449285</v>
      </c>
      <c r="S4574">
        <v>12</v>
      </c>
    </row>
    <row r="4575" spans="18:19" x14ac:dyDescent="0.25">
      <c r="R4575">
        <v>3516171.4914458012</v>
      </c>
      <c r="S4575">
        <v>12</v>
      </c>
    </row>
    <row r="4576" spans="18:19" x14ac:dyDescent="0.25">
      <c r="R4576">
        <v>3516197.1539466735</v>
      </c>
      <c r="S4576">
        <v>12</v>
      </c>
    </row>
    <row r="4577" spans="18:19" x14ac:dyDescent="0.25">
      <c r="R4577">
        <v>3516222.8164475458</v>
      </c>
      <c r="S4577">
        <v>12</v>
      </c>
    </row>
    <row r="4578" spans="18:19" x14ac:dyDescent="0.25">
      <c r="R4578">
        <v>3516248.4789484181</v>
      </c>
      <c r="S4578">
        <v>12</v>
      </c>
    </row>
    <row r="4579" spans="18:19" x14ac:dyDescent="0.25">
      <c r="R4579">
        <v>3516274.1414492908</v>
      </c>
      <c r="S4579">
        <v>12</v>
      </c>
    </row>
    <row r="4580" spans="18:19" x14ac:dyDescent="0.25">
      <c r="R4580">
        <v>3516299.8039501631</v>
      </c>
      <c r="S4580">
        <v>12</v>
      </c>
    </row>
    <row r="4581" spans="18:19" x14ac:dyDescent="0.25">
      <c r="R4581">
        <v>3516325.4664510353</v>
      </c>
      <c r="S4581">
        <v>12</v>
      </c>
    </row>
    <row r="4582" spans="18:19" x14ac:dyDescent="0.25">
      <c r="R4582">
        <v>3516351.1289519076</v>
      </c>
      <c r="S4582">
        <v>6</v>
      </c>
    </row>
    <row r="4583" spans="18:19" x14ac:dyDescent="0.25">
      <c r="R4583">
        <v>3516376.7914527804</v>
      </c>
      <c r="S4583">
        <v>6</v>
      </c>
    </row>
    <row r="4584" spans="18:19" x14ac:dyDescent="0.25">
      <c r="R4584">
        <v>3516402.4539536526</v>
      </c>
      <c r="S4584">
        <v>6</v>
      </c>
    </row>
    <row r="4585" spans="18:19" x14ac:dyDescent="0.25">
      <c r="R4585">
        <v>3516428.1164545249</v>
      </c>
      <c r="S4585">
        <v>6</v>
      </c>
    </row>
    <row r="4586" spans="18:19" x14ac:dyDescent="0.25">
      <c r="R4586">
        <v>3516453.7789553972</v>
      </c>
      <c r="S4586">
        <v>6</v>
      </c>
    </row>
    <row r="4587" spans="18:19" x14ac:dyDescent="0.25">
      <c r="R4587">
        <v>3516479.4414562699</v>
      </c>
      <c r="S4587">
        <v>9</v>
      </c>
    </row>
    <row r="4588" spans="18:19" x14ac:dyDescent="0.25">
      <c r="R4588">
        <v>3516505.1039571422</v>
      </c>
      <c r="S4588">
        <v>3</v>
      </c>
    </row>
    <row r="4589" spans="18:19" x14ac:dyDescent="0.25">
      <c r="R4589">
        <v>3516530.7664580145</v>
      </c>
      <c r="S4589">
        <v>0</v>
      </c>
    </row>
    <row r="4590" spans="18:19" x14ac:dyDescent="0.25">
      <c r="R4590">
        <v>3516556.4289588868</v>
      </c>
      <c r="S4590">
        <v>0</v>
      </c>
    </row>
    <row r="4591" spans="18:19" x14ac:dyDescent="0.25">
      <c r="R4591">
        <v>3516582.091459759</v>
      </c>
      <c r="S4591">
        <v>0</v>
      </c>
    </row>
    <row r="4592" spans="18:19" x14ac:dyDescent="0.25">
      <c r="R4592">
        <v>3516607.7539606318</v>
      </c>
      <c r="S4592">
        <v>0</v>
      </c>
    </row>
    <row r="4593" spans="18:19" x14ac:dyDescent="0.25">
      <c r="R4593">
        <v>3516633.4164615041</v>
      </c>
      <c r="S4593">
        <v>0</v>
      </c>
    </row>
    <row r="4594" spans="18:19" x14ac:dyDescent="0.25">
      <c r="R4594">
        <v>3516659.0789623763</v>
      </c>
      <c r="S4594">
        <v>0</v>
      </c>
    </row>
    <row r="4595" spans="18:19" x14ac:dyDescent="0.25">
      <c r="R4595">
        <v>3516684.7414632486</v>
      </c>
      <c r="S4595">
        <v>0</v>
      </c>
    </row>
    <row r="4596" spans="18:19" x14ac:dyDescent="0.25">
      <c r="R4596">
        <v>3516710.4039641214</v>
      </c>
      <c r="S4596">
        <v>0</v>
      </c>
    </row>
    <row r="4597" spans="18:19" x14ac:dyDescent="0.25">
      <c r="R4597">
        <v>3516736.0664649936</v>
      </c>
      <c r="S4597">
        <v>0</v>
      </c>
    </row>
    <row r="4598" spans="18:19" x14ac:dyDescent="0.25">
      <c r="R4598">
        <v>3516761.7289658659</v>
      </c>
      <c r="S4598">
        <v>0</v>
      </c>
    </row>
    <row r="4599" spans="18:19" x14ac:dyDescent="0.25">
      <c r="R4599">
        <v>3516787.3914667382</v>
      </c>
      <c r="S4599">
        <v>0</v>
      </c>
    </row>
    <row r="4600" spans="18:19" x14ac:dyDescent="0.25">
      <c r="R4600">
        <v>3516813.0539676109</v>
      </c>
      <c r="S4600">
        <v>0</v>
      </c>
    </row>
    <row r="4601" spans="18:19" x14ac:dyDescent="0.25">
      <c r="R4601">
        <v>3516838.7164684832</v>
      </c>
      <c r="S4601">
        <v>0</v>
      </c>
    </row>
    <row r="4602" spans="18:19" x14ac:dyDescent="0.25">
      <c r="R4602">
        <v>3516864.3789693555</v>
      </c>
      <c r="S4602">
        <v>0</v>
      </c>
    </row>
    <row r="4603" spans="18:19" x14ac:dyDescent="0.25">
      <c r="R4603">
        <v>3516890.0414702278</v>
      </c>
      <c r="S4603">
        <v>0</v>
      </c>
    </row>
    <row r="4604" spans="18:19" x14ac:dyDescent="0.25">
      <c r="R4604">
        <v>3516915.7039711005</v>
      </c>
      <c r="S4604">
        <v>0</v>
      </c>
    </row>
    <row r="4605" spans="18:19" x14ac:dyDescent="0.25">
      <c r="R4605">
        <v>3516941.3664719728</v>
      </c>
      <c r="S4605">
        <v>0</v>
      </c>
    </row>
    <row r="4606" spans="18:19" x14ac:dyDescent="0.25">
      <c r="R4606">
        <v>3516967.0289728451</v>
      </c>
      <c r="S4606">
        <v>0</v>
      </c>
    </row>
    <row r="4607" spans="18:19" x14ac:dyDescent="0.25">
      <c r="R4607">
        <v>3516992.6914737173</v>
      </c>
      <c r="S4607">
        <v>0</v>
      </c>
    </row>
    <row r="4608" spans="18:19" x14ac:dyDescent="0.25">
      <c r="R4608">
        <v>3517018.3539745896</v>
      </c>
      <c r="S4608">
        <v>0</v>
      </c>
    </row>
    <row r="4609" spans="18:19" x14ac:dyDescent="0.25">
      <c r="R4609">
        <v>3517044.0164754624</v>
      </c>
      <c r="S4609">
        <v>0</v>
      </c>
    </row>
    <row r="4610" spans="18:19" x14ac:dyDescent="0.25">
      <c r="R4610">
        <v>3517069.6789763346</v>
      </c>
      <c r="S4610">
        <v>0</v>
      </c>
    </row>
    <row r="4611" spans="18:19" x14ac:dyDescent="0.25">
      <c r="R4611">
        <v>3517095.3414772069</v>
      </c>
      <c r="S4611">
        <v>0</v>
      </c>
    </row>
    <row r="4612" spans="18:19" x14ac:dyDescent="0.25">
      <c r="R4612">
        <v>3517121.0039780792</v>
      </c>
      <c r="S4612">
        <v>0</v>
      </c>
    </row>
    <row r="4613" spans="18:19" x14ac:dyDescent="0.25">
      <c r="R4613">
        <v>3517146.6664789519</v>
      </c>
      <c r="S4613">
        <v>0</v>
      </c>
    </row>
    <row r="4614" spans="18:19" x14ac:dyDescent="0.25">
      <c r="R4614">
        <v>3517172.3289798242</v>
      </c>
      <c r="S4614">
        <v>0</v>
      </c>
    </row>
    <row r="4615" spans="18:19" x14ac:dyDescent="0.25">
      <c r="R4615">
        <v>3517197.9914806965</v>
      </c>
      <c r="S4615">
        <v>0</v>
      </c>
    </row>
    <row r="4616" spans="18:19" x14ac:dyDescent="0.25">
      <c r="R4616">
        <v>3517223.6539815688</v>
      </c>
      <c r="S4616">
        <v>0</v>
      </c>
    </row>
    <row r="4617" spans="18:19" x14ac:dyDescent="0.25">
      <c r="R4617">
        <v>3517249.3164824415</v>
      </c>
      <c r="S4617">
        <v>0</v>
      </c>
    </row>
    <row r="4618" spans="18:19" x14ac:dyDescent="0.25">
      <c r="R4618">
        <v>3517274.9789833138</v>
      </c>
      <c r="S4618">
        <v>0</v>
      </c>
    </row>
    <row r="4619" spans="18:19" x14ac:dyDescent="0.25">
      <c r="R4619">
        <v>3517300.6414841861</v>
      </c>
      <c r="S4619">
        <v>0</v>
      </c>
    </row>
    <row r="4620" spans="18:19" x14ac:dyDescent="0.25">
      <c r="R4620">
        <v>3517326.3039850583</v>
      </c>
      <c r="S4620">
        <v>0</v>
      </c>
    </row>
    <row r="4621" spans="18:19" x14ac:dyDescent="0.25">
      <c r="R4621">
        <v>3517351.9664859311</v>
      </c>
      <c r="S4621">
        <v>0</v>
      </c>
    </row>
    <row r="4622" spans="18:19" x14ac:dyDescent="0.25">
      <c r="R4622">
        <v>3517377.6289868033</v>
      </c>
      <c r="S4622">
        <v>0</v>
      </c>
    </row>
    <row r="4623" spans="18:19" x14ac:dyDescent="0.25">
      <c r="R4623">
        <v>3517403.2914876756</v>
      </c>
      <c r="S4623">
        <v>0</v>
      </c>
    </row>
    <row r="4624" spans="18:19" x14ac:dyDescent="0.25">
      <c r="R4624">
        <v>3517428.9539885479</v>
      </c>
      <c r="S4624">
        <v>0</v>
      </c>
    </row>
    <row r="4625" spans="18:19" x14ac:dyDescent="0.25">
      <c r="R4625">
        <v>3517454.6164894202</v>
      </c>
      <c r="S4625">
        <v>0</v>
      </c>
    </row>
    <row r="4626" spans="18:19" x14ac:dyDescent="0.25">
      <c r="R4626">
        <v>3517480.2789902929</v>
      </c>
      <c r="S4626">
        <v>0</v>
      </c>
    </row>
    <row r="4627" spans="18:19" x14ac:dyDescent="0.25">
      <c r="R4627">
        <v>3517505.9414911652</v>
      </c>
      <c r="S4627">
        <v>0</v>
      </c>
    </row>
    <row r="4628" spans="18:19" x14ac:dyDescent="0.25">
      <c r="R4628">
        <v>3517531.6039920375</v>
      </c>
      <c r="S4628">
        <v>0</v>
      </c>
    </row>
    <row r="4629" spans="18:19" x14ac:dyDescent="0.25">
      <c r="R4629">
        <v>3517557.2664929098</v>
      </c>
      <c r="S4629">
        <v>0</v>
      </c>
    </row>
    <row r="4630" spans="18:19" x14ac:dyDescent="0.25">
      <c r="R4630">
        <v>3517582.9289937825</v>
      </c>
      <c r="S4630">
        <v>0</v>
      </c>
    </row>
    <row r="4631" spans="18:19" x14ac:dyDescent="0.25">
      <c r="R4631">
        <v>3517608.5914946548</v>
      </c>
      <c r="S4631">
        <v>0</v>
      </c>
    </row>
    <row r="4632" spans="18:19" x14ac:dyDescent="0.25">
      <c r="R4632">
        <v>3517634.253995527</v>
      </c>
      <c r="S4632">
        <v>0</v>
      </c>
    </row>
    <row r="4633" spans="18:19" x14ac:dyDescent="0.25">
      <c r="R4633">
        <v>3517659.9164963993</v>
      </c>
      <c r="S4633">
        <v>0</v>
      </c>
    </row>
    <row r="4634" spans="18:19" x14ac:dyDescent="0.25">
      <c r="R4634">
        <v>3517685.5789972721</v>
      </c>
      <c r="S4634">
        <v>0</v>
      </c>
    </row>
    <row r="4635" spans="18:19" x14ac:dyDescent="0.25">
      <c r="R4635">
        <v>3517711.2414981443</v>
      </c>
      <c r="S4635">
        <v>0</v>
      </c>
    </row>
    <row r="4636" spans="18:19" x14ac:dyDescent="0.25">
      <c r="R4636">
        <v>3517736.9039990166</v>
      </c>
      <c r="S4636">
        <v>0</v>
      </c>
    </row>
    <row r="4637" spans="18:19" x14ac:dyDescent="0.25">
      <c r="R4637">
        <v>3517762.5664998889</v>
      </c>
      <c r="S4637">
        <v>0</v>
      </c>
    </row>
    <row r="4638" spans="18:19" x14ac:dyDescent="0.25">
      <c r="R4638">
        <v>3517788.2290007612</v>
      </c>
      <c r="S4638">
        <v>0</v>
      </c>
    </row>
    <row r="4639" spans="18:19" x14ac:dyDescent="0.25">
      <c r="R4639">
        <v>3517813.8915016339</v>
      </c>
      <c r="S4639">
        <v>0</v>
      </c>
    </row>
    <row r="4640" spans="18:19" x14ac:dyDescent="0.25">
      <c r="R4640">
        <v>3517839.5540025062</v>
      </c>
      <c r="S4640">
        <v>0</v>
      </c>
    </row>
    <row r="4641" spans="18:19" x14ac:dyDescent="0.25">
      <c r="R4641">
        <v>3517865.2165033785</v>
      </c>
      <c r="S4641">
        <v>0</v>
      </c>
    </row>
    <row r="4642" spans="18:19" x14ac:dyDescent="0.25">
      <c r="R4642">
        <v>3517890.8790042507</v>
      </c>
      <c r="S4642">
        <v>0</v>
      </c>
    </row>
    <row r="4643" spans="18:19" x14ac:dyDescent="0.25">
      <c r="R4643">
        <v>3517916.5415051235</v>
      </c>
      <c r="S4643">
        <v>0</v>
      </c>
    </row>
    <row r="4644" spans="18:19" x14ac:dyDescent="0.25">
      <c r="R4644">
        <v>3517942.2040059958</v>
      </c>
      <c r="S4644">
        <v>0</v>
      </c>
    </row>
    <row r="4645" spans="18:19" x14ac:dyDescent="0.25">
      <c r="R4645">
        <v>3517967.866506868</v>
      </c>
      <c r="S4645">
        <v>0</v>
      </c>
    </row>
    <row r="4646" spans="18:19" x14ac:dyDescent="0.25">
      <c r="R4646">
        <v>3517993.5290077403</v>
      </c>
      <c r="S4646">
        <v>0</v>
      </c>
    </row>
    <row r="4647" spans="18:19" x14ac:dyDescent="0.25">
      <c r="R4647">
        <v>3518019.1915086131</v>
      </c>
      <c r="S4647">
        <v>0</v>
      </c>
    </row>
    <row r="4648" spans="18:19" x14ac:dyDescent="0.25">
      <c r="R4648">
        <v>3518044.8540094853</v>
      </c>
      <c r="S4648">
        <v>0</v>
      </c>
    </row>
    <row r="4649" spans="18:19" x14ac:dyDescent="0.25">
      <c r="R4649">
        <v>3518070.5165103576</v>
      </c>
      <c r="S4649">
        <v>0</v>
      </c>
    </row>
    <row r="4650" spans="18:19" x14ac:dyDescent="0.25">
      <c r="R4650">
        <v>3518096.1790112299</v>
      </c>
      <c r="S4650">
        <v>0</v>
      </c>
    </row>
    <row r="4651" spans="18:19" x14ac:dyDescent="0.25">
      <c r="R4651">
        <v>3518121.8415121026</v>
      </c>
      <c r="S4651">
        <v>0</v>
      </c>
    </row>
    <row r="4652" spans="18:19" x14ac:dyDescent="0.25">
      <c r="R4652">
        <v>3518147.5040129749</v>
      </c>
      <c r="S4652">
        <v>0</v>
      </c>
    </row>
    <row r="4653" spans="18:19" x14ac:dyDescent="0.25">
      <c r="R4653">
        <v>3518173.1665138472</v>
      </c>
      <c r="S4653">
        <v>0</v>
      </c>
    </row>
    <row r="4654" spans="18:19" x14ac:dyDescent="0.25">
      <c r="R4654">
        <v>3518198.8290147195</v>
      </c>
      <c r="S4654">
        <v>0</v>
      </c>
    </row>
    <row r="4655" spans="18:19" x14ac:dyDescent="0.25">
      <c r="R4655">
        <v>3518224.4915155917</v>
      </c>
      <c r="S4655">
        <v>0</v>
      </c>
    </row>
    <row r="4656" spans="18:19" x14ac:dyDescent="0.25">
      <c r="R4656">
        <v>3518250.1540164645</v>
      </c>
      <c r="S4656">
        <v>0</v>
      </c>
    </row>
    <row r="4657" spans="18:19" x14ac:dyDescent="0.25">
      <c r="R4657">
        <v>3518275.8165173368</v>
      </c>
      <c r="S4657">
        <v>0</v>
      </c>
    </row>
    <row r="4658" spans="18:19" x14ac:dyDescent="0.25">
      <c r="R4658">
        <v>3518301.479018209</v>
      </c>
      <c r="S4658">
        <v>0</v>
      </c>
    </row>
    <row r="4659" spans="18:19" x14ac:dyDescent="0.25">
      <c r="R4659">
        <v>3518327.1415190813</v>
      </c>
      <c r="S4659">
        <v>0</v>
      </c>
    </row>
    <row r="4660" spans="18:19" x14ac:dyDescent="0.25">
      <c r="R4660">
        <v>3518352.8040199541</v>
      </c>
      <c r="S4660">
        <v>0</v>
      </c>
    </row>
    <row r="4661" spans="18:19" x14ac:dyDescent="0.25">
      <c r="R4661">
        <v>3518378.4665208263</v>
      </c>
      <c r="S4661">
        <v>0</v>
      </c>
    </row>
    <row r="4662" spans="18:19" x14ac:dyDescent="0.25">
      <c r="R4662">
        <v>3518404.1290216986</v>
      </c>
      <c r="S4662">
        <v>0</v>
      </c>
    </row>
    <row r="4663" spans="18:19" x14ac:dyDescent="0.25">
      <c r="R4663">
        <v>3518429.7915225709</v>
      </c>
      <c r="S4663">
        <v>0</v>
      </c>
    </row>
    <row r="4664" spans="18:19" x14ac:dyDescent="0.25">
      <c r="R4664">
        <v>3518455.4540234436</v>
      </c>
      <c r="S4664">
        <v>0</v>
      </c>
    </row>
    <row r="4665" spans="18:19" x14ac:dyDescent="0.25">
      <c r="R4665">
        <v>3518481.1165243159</v>
      </c>
      <c r="S4665">
        <v>0</v>
      </c>
    </row>
    <row r="4666" spans="18:19" x14ac:dyDescent="0.25">
      <c r="R4666">
        <v>3518506.7790251882</v>
      </c>
      <c r="S4666">
        <v>0</v>
      </c>
    </row>
    <row r="4667" spans="18:19" x14ac:dyDescent="0.25">
      <c r="R4667">
        <v>3518532.4415260605</v>
      </c>
      <c r="S4667">
        <v>0</v>
      </c>
    </row>
    <row r="4668" spans="18:19" x14ac:dyDescent="0.25">
      <c r="R4668">
        <v>3518558.1040269332</v>
      </c>
      <c r="S4668">
        <v>0</v>
      </c>
    </row>
    <row r="4669" spans="18:19" x14ac:dyDescent="0.25">
      <c r="R4669">
        <v>3518583.7665278055</v>
      </c>
      <c r="S4669">
        <v>0</v>
      </c>
    </row>
    <row r="4670" spans="18:19" x14ac:dyDescent="0.25">
      <c r="R4670">
        <v>3518609.4290286778</v>
      </c>
      <c r="S4670">
        <v>0</v>
      </c>
    </row>
    <row r="4671" spans="18:19" x14ac:dyDescent="0.25">
      <c r="R4671">
        <v>3518635.09152955</v>
      </c>
      <c r="S4671">
        <v>0</v>
      </c>
    </row>
    <row r="4672" spans="18:19" x14ac:dyDescent="0.25">
      <c r="R4672">
        <v>3518660.7540304223</v>
      </c>
      <c r="S4672">
        <v>0</v>
      </c>
    </row>
    <row r="4673" spans="18:19" x14ac:dyDescent="0.25">
      <c r="R4673">
        <v>3518686.416531295</v>
      </c>
      <c r="S4673">
        <v>0</v>
      </c>
    </row>
    <row r="4674" spans="18:19" x14ac:dyDescent="0.25">
      <c r="R4674">
        <v>3518712.0790321673</v>
      </c>
      <c r="S4674">
        <v>0</v>
      </c>
    </row>
    <row r="4675" spans="18:19" x14ac:dyDescent="0.25">
      <c r="R4675">
        <v>3518737.7415330396</v>
      </c>
      <c r="S4675">
        <v>0</v>
      </c>
    </row>
    <row r="4676" spans="18:19" x14ac:dyDescent="0.25">
      <c r="R4676">
        <v>3518763.4040339119</v>
      </c>
      <c r="S4676">
        <v>0</v>
      </c>
    </row>
    <row r="4677" spans="18:19" x14ac:dyDescent="0.25">
      <c r="R4677">
        <v>3518789.0665347846</v>
      </c>
      <c r="S4677">
        <v>0</v>
      </c>
    </row>
    <row r="4678" spans="18:19" x14ac:dyDescent="0.25">
      <c r="R4678">
        <v>3518814.7290356569</v>
      </c>
      <c r="S4678">
        <v>0</v>
      </c>
    </row>
    <row r="4679" spans="18:19" x14ac:dyDescent="0.25">
      <c r="R4679">
        <v>3518840.3915365292</v>
      </c>
      <c r="S4679">
        <v>0</v>
      </c>
    </row>
    <row r="4680" spans="18:19" x14ac:dyDescent="0.25">
      <c r="R4680">
        <v>3518866.0540374015</v>
      </c>
      <c r="S4680">
        <v>0</v>
      </c>
    </row>
    <row r="4681" spans="18:19" x14ac:dyDescent="0.25">
      <c r="R4681">
        <v>3518891.7165382742</v>
      </c>
      <c r="S4681">
        <v>0</v>
      </c>
    </row>
    <row r="4682" spans="18:19" x14ac:dyDescent="0.25">
      <c r="R4682">
        <v>3518917.3790391465</v>
      </c>
      <c r="S4682">
        <v>0</v>
      </c>
    </row>
    <row r="4683" spans="18:19" x14ac:dyDescent="0.25">
      <c r="R4683">
        <v>3518943.0415400187</v>
      </c>
      <c r="S4683">
        <v>0</v>
      </c>
    </row>
    <row r="4684" spans="18:19" x14ac:dyDescent="0.25">
      <c r="R4684">
        <v>3518968.704040891</v>
      </c>
      <c r="S4684">
        <v>0</v>
      </c>
    </row>
    <row r="4685" spans="18:19" x14ac:dyDescent="0.25">
      <c r="R4685">
        <v>3518994.3665417638</v>
      </c>
      <c r="S4685">
        <v>0</v>
      </c>
    </row>
    <row r="4686" spans="18:19" x14ac:dyDescent="0.25">
      <c r="R4686">
        <v>3519020.029042636</v>
      </c>
      <c r="S4686">
        <v>0</v>
      </c>
    </row>
    <row r="4687" spans="18:19" x14ac:dyDescent="0.25">
      <c r="R4687">
        <v>3519045.6915435083</v>
      </c>
      <c r="S4687">
        <v>0</v>
      </c>
    </row>
    <row r="4688" spans="18:19" x14ac:dyDescent="0.25">
      <c r="R4688">
        <v>3519071.3540443806</v>
      </c>
      <c r="S4688">
        <v>0</v>
      </c>
    </row>
    <row r="4689" spans="18:19" x14ac:dyDescent="0.25">
      <c r="R4689">
        <v>3519097.0165452529</v>
      </c>
      <c r="S4689">
        <v>0</v>
      </c>
    </row>
    <row r="4690" spans="18:19" x14ac:dyDescent="0.25">
      <c r="R4690">
        <v>3519122.6790461256</v>
      </c>
      <c r="S4690">
        <v>0</v>
      </c>
    </row>
    <row r="4691" spans="18:19" x14ac:dyDescent="0.25">
      <c r="R4691">
        <v>3519148.3415469979</v>
      </c>
      <c r="S4691">
        <v>0</v>
      </c>
    </row>
    <row r="4692" spans="18:19" x14ac:dyDescent="0.25">
      <c r="R4692">
        <v>3519174.0040478702</v>
      </c>
      <c r="S4692">
        <v>0</v>
      </c>
    </row>
    <row r="4693" spans="18:19" x14ac:dyDescent="0.25">
      <c r="R4693">
        <v>3519199.6665487424</v>
      </c>
      <c r="S4693">
        <v>0</v>
      </c>
    </row>
    <row r="4694" spans="18:19" x14ac:dyDescent="0.25">
      <c r="R4694">
        <v>3519225.3290496152</v>
      </c>
      <c r="S4694">
        <v>0</v>
      </c>
    </row>
    <row r="4695" spans="18:19" x14ac:dyDescent="0.25">
      <c r="R4695">
        <v>3519250.9915504875</v>
      </c>
      <c r="S4695">
        <v>0</v>
      </c>
    </row>
    <row r="4696" spans="18:19" x14ac:dyDescent="0.25">
      <c r="R4696">
        <v>3519276.6540513597</v>
      </c>
      <c r="S4696">
        <v>0</v>
      </c>
    </row>
    <row r="4697" spans="18:19" x14ac:dyDescent="0.25">
      <c r="R4697">
        <v>3519302.316552232</v>
      </c>
      <c r="S4697">
        <v>0</v>
      </c>
    </row>
    <row r="4698" spans="18:19" x14ac:dyDescent="0.25">
      <c r="R4698">
        <v>3519327.9790531048</v>
      </c>
      <c r="S4698">
        <v>0</v>
      </c>
    </row>
    <row r="4699" spans="18:19" x14ac:dyDescent="0.25">
      <c r="R4699">
        <v>3519353.641553977</v>
      </c>
      <c r="S4699">
        <v>0</v>
      </c>
    </row>
    <row r="4700" spans="18:19" x14ac:dyDescent="0.25">
      <c r="R4700">
        <v>3519379.3040548493</v>
      </c>
      <c r="S4700">
        <v>0</v>
      </c>
    </row>
    <row r="4701" spans="18:19" x14ac:dyDescent="0.25">
      <c r="R4701">
        <v>3519404.9665557216</v>
      </c>
      <c r="S4701">
        <v>0</v>
      </c>
    </row>
    <row r="4702" spans="18:19" x14ac:dyDescent="0.25">
      <c r="R4702">
        <v>3519430.6290565939</v>
      </c>
      <c r="S4702">
        <v>0</v>
      </c>
    </row>
    <row r="4703" spans="18:19" x14ac:dyDescent="0.25">
      <c r="R4703">
        <v>3519456.2915574666</v>
      </c>
      <c r="S4703">
        <v>0</v>
      </c>
    </row>
    <row r="4704" spans="18:19" x14ac:dyDescent="0.25">
      <c r="R4704">
        <v>3519481.9540583389</v>
      </c>
      <c r="S4704">
        <v>0</v>
      </c>
    </row>
    <row r="4705" spans="18:19" x14ac:dyDescent="0.25">
      <c r="R4705">
        <v>3519507.6165592112</v>
      </c>
      <c r="S4705">
        <v>0</v>
      </c>
    </row>
    <row r="4706" spans="18:19" x14ac:dyDescent="0.25">
      <c r="R4706">
        <v>3519533.2790600834</v>
      </c>
      <c r="S4706">
        <v>0</v>
      </c>
    </row>
    <row r="4707" spans="18:19" x14ac:dyDescent="0.25">
      <c r="R4707">
        <v>3519558.9415609562</v>
      </c>
      <c r="S4707">
        <v>0</v>
      </c>
    </row>
    <row r="4708" spans="18:19" x14ac:dyDescent="0.25">
      <c r="R4708">
        <v>3519584.6040618285</v>
      </c>
      <c r="S4708">
        <v>0</v>
      </c>
    </row>
    <row r="4709" spans="18:19" x14ac:dyDescent="0.25">
      <c r="R4709">
        <v>3519610.2665627007</v>
      </c>
      <c r="S4709">
        <v>0</v>
      </c>
    </row>
    <row r="4710" spans="18:19" x14ac:dyDescent="0.25">
      <c r="R4710">
        <v>3519635.929063573</v>
      </c>
      <c r="S4710">
        <v>0</v>
      </c>
    </row>
    <row r="4711" spans="18:19" x14ac:dyDescent="0.25">
      <c r="R4711">
        <v>3519661.5915644458</v>
      </c>
      <c r="S4711">
        <v>0</v>
      </c>
    </row>
    <row r="4712" spans="18:19" x14ac:dyDescent="0.25">
      <c r="R4712">
        <v>3519687.254065318</v>
      </c>
      <c r="S4712">
        <v>0</v>
      </c>
    </row>
    <row r="4713" spans="18:19" x14ac:dyDescent="0.25">
      <c r="R4713">
        <v>3519712.9165661903</v>
      </c>
      <c r="S4713">
        <v>0</v>
      </c>
    </row>
    <row r="4714" spans="18:19" x14ac:dyDescent="0.25">
      <c r="R4714">
        <v>3519738.5790670626</v>
      </c>
      <c r="S4714">
        <v>0</v>
      </c>
    </row>
    <row r="4715" spans="18:19" x14ac:dyDescent="0.25">
      <c r="R4715">
        <v>3519764.2415679353</v>
      </c>
      <c r="S4715">
        <v>0</v>
      </c>
    </row>
    <row r="4716" spans="18:19" x14ac:dyDescent="0.25">
      <c r="R4716">
        <v>3519789.9040688076</v>
      </c>
      <c r="S4716">
        <v>0</v>
      </c>
    </row>
    <row r="4717" spans="18:19" x14ac:dyDescent="0.25">
      <c r="R4717">
        <v>3519815.5665696799</v>
      </c>
      <c r="S4717">
        <v>0</v>
      </c>
    </row>
    <row r="4718" spans="18:19" x14ac:dyDescent="0.25">
      <c r="R4718">
        <v>3519841.2290705522</v>
      </c>
      <c r="S4718">
        <v>0</v>
      </c>
    </row>
    <row r="4719" spans="18:19" x14ac:dyDescent="0.25">
      <c r="R4719">
        <v>3519866.8915714244</v>
      </c>
      <c r="S4719">
        <v>0</v>
      </c>
    </row>
    <row r="4720" spans="18:19" x14ac:dyDescent="0.25">
      <c r="R4720">
        <v>3519892.5540722972</v>
      </c>
      <c r="S4720">
        <v>0</v>
      </c>
    </row>
    <row r="4721" spans="18:19" x14ac:dyDescent="0.25">
      <c r="R4721">
        <v>3519918.2165731695</v>
      </c>
      <c r="S4721">
        <v>0</v>
      </c>
    </row>
    <row r="4722" spans="18:19" x14ac:dyDescent="0.25">
      <c r="R4722">
        <v>3519943.8790740417</v>
      </c>
      <c r="S4722">
        <v>0</v>
      </c>
    </row>
    <row r="4723" spans="18:19" x14ac:dyDescent="0.25">
      <c r="R4723">
        <v>3519969.541574914</v>
      </c>
      <c r="S4723">
        <v>0</v>
      </c>
    </row>
    <row r="4724" spans="18:19" x14ac:dyDescent="0.25">
      <c r="R4724">
        <v>3519995.2040757868</v>
      </c>
      <c r="S4724">
        <v>0</v>
      </c>
    </row>
    <row r="4725" spans="18:19" x14ac:dyDescent="0.25">
      <c r="R4725">
        <v>3520020.866576659</v>
      </c>
      <c r="S4725">
        <v>0</v>
      </c>
    </row>
    <row r="4726" spans="18:19" x14ac:dyDescent="0.25">
      <c r="R4726">
        <v>3520046.5290775313</v>
      </c>
      <c r="S4726">
        <v>0</v>
      </c>
    </row>
    <row r="4727" spans="18:19" x14ac:dyDescent="0.25">
      <c r="R4727">
        <v>3520072.1915784036</v>
      </c>
      <c r="S4727">
        <v>0</v>
      </c>
    </row>
    <row r="4728" spans="18:19" x14ac:dyDescent="0.25">
      <c r="R4728">
        <v>3520097.8540792763</v>
      </c>
      <c r="S4728">
        <v>0</v>
      </c>
    </row>
    <row r="4729" spans="18:19" x14ac:dyDescent="0.25">
      <c r="R4729">
        <v>3520123.5165801486</v>
      </c>
      <c r="S4729">
        <v>0</v>
      </c>
    </row>
    <row r="4730" spans="18:19" x14ac:dyDescent="0.25">
      <c r="R4730">
        <v>3520149.1790810209</v>
      </c>
      <c r="S4730">
        <v>0</v>
      </c>
    </row>
    <row r="4731" spans="18:19" x14ac:dyDescent="0.25">
      <c r="R4731">
        <v>3520174.8415818932</v>
      </c>
      <c r="S4731">
        <v>0</v>
      </c>
    </row>
    <row r="4732" spans="18:19" x14ac:dyDescent="0.25">
      <c r="R4732">
        <v>3520200.5040827659</v>
      </c>
      <c r="S4732">
        <v>0</v>
      </c>
    </row>
    <row r="4733" spans="18:19" x14ac:dyDescent="0.25">
      <c r="R4733">
        <v>3520226.1665836382</v>
      </c>
      <c r="S4733">
        <v>0</v>
      </c>
    </row>
    <row r="4734" spans="18:19" x14ac:dyDescent="0.25">
      <c r="R4734">
        <v>3520251.8290845104</v>
      </c>
      <c r="S4734">
        <v>0</v>
      </c>
    </row>
    <row r="4735" spans="18:19" x14ac:dyDescent="0.25">
      <c r="R4735">
        <v>3520277.4915853827</v>
      </c>
      <c r="S4735">
        <v>0</v>
      </c>
    </row>
    <row r="4736" spans="18:19" x14ac:dyDescent="0.25">
      <c r="R4736">
        <v>3520303.154086255</v>
      </c>
      <c r="S4736">
        <v>0</v>
      </c>
    </row>
    <row r="4737" spans="18:19" x14ac:dyDescent="0.25">
      <c r="R4737">
        <v>3520328.8165871277</v>
      </c>
      <c r="S4737">
        <v>0</v>
      </c>
    </row>
    <row r="4738" spans="18:19" x14ac:dyDescent="0.25">
      <c r="R4738">
        <v>3520354.479088</v>
      </c>
      <c r="S4738">
        <v>0</v>
      </c>
    </row>
    <row r="4739" spans="18:19" x14ac:dyDescent="0.25">
      <c r="R4739">
        <v>3520380.1415888723</v>
      </c>
      <c r="S4739">
        <v>0</v>
      </c>
    </row>
    <row r="4740" spans="18:19" x14ac:dyDescent="0.25">
      <c r="R4740">
        <v>3520405.8040897446</v>
      </c>
      <c r="S4740">
        <v>0</v>
      </c>
    </row>
    <row r="4741" spans="18:19" x14ac:dyDescent="0.25">
      <c r="R4741">
        <v>3520431.4665906173</v>
      </c>
      <c r="S4741">
        <v>0</v>
      </c>
    </row>
    <row r="4742" spans="18:19" x14ac:dyDescent="0.25">
      <c r="R4742">
        <v>3520457.1290914896</v>
      </c>
      <c r="S4742">
        <v>0</v>
      </c>
    </row>
    <row r="4743" spans="18:19" x14ac:dyDescent="0.25">
      <c r="R4743">
        <v>3520482.7915923619</v>
      </c>
      <c r="S4743">
        <v>0</v>
      </c>
    </row>
    <row r="4744" spans="18:19" x14ac:dyDescent="0.25">
      <c r="R4744">
        <v>3520508.4540932341</v>
      </c>
      <c r="S4744">
        <v>0</v>
      </c>
    </row>
    <row r="4745" spans="18:19" x14ac:dyDescent="0.25">
      <c r="R4745">
        <v>3520534.1165941069</v>
      </c>
      <c r="S4745">
        <v>0</v>
      </c>
    </row>
    <row r="4746" spans="18:19" x14ac:dyDescent="0.25">
      <c r="R4746">
        <v>3520559.7790949792</v>
      </c>
      <c r="S4746">
        <v>0</v>
      </c>
    </row>
    <row r="4747" spans="18:19" x14ac:dyDescent="0.25">
      <c r="R4747">
        <v>3520585.4415958514</v>
      </c>
      <c r="S4747">
        <v>0</v>
      </c>
    </row>
    <row r="4748" spans="18:19" x14ac:dyDescent="0.25">
      <c r="R4748">
        <v>3520611.1040967237</v>
      </c>
      <c r="S4748">
        <v>0</v>
      </c>
    </row>
    <row r="4749" spans="18:19" x14ac:dyDescent="0.25">
      <c r="R4749">
        <v>3520636.7665975965</v>
      </c>
      <c r="S4749">
        <v>0</v>
      </c>
    </row>
    <row r="4750" spans="18:19" x14ac:dyDescent="0.25">
      <c r="R4750">
        <v>3520662.4290984687</v>
      </c>
      <c r="S4750">
        <v>0</v>
      </c>
    </row>
    <row r="4751" spans="18:19" x14ac:dyDescent="0.25">
      <c r="R4751">
        <v>3520688.091599341</v>
      </c>
      <c r="S4751">
        <v>0</v>
      </c>
    </row>
    <row r="4752" spans="18:19" x14ac:dyDescent="0.25">
      <c r="R4752">
        <v>3520713.7541002133</v>
      </c>
      <c r="S4752">
        <v>0</v>
      </c>
    </row>
    <row r="4753" spans="18:19" x14ac:dyDescent="0.25">
      <c r="R4753">
        <v>3520739.4166010856</v>
      </c>
      <c r="S4753">
        <v>0</v>
      </c>
    </row>
    <row r="4754" spans="18:19" x14ac:dyDescent="0.25">
      <c r="R4754">
        <v>3520765.0791019583</v>
      </c>
      <c r="S4754">
        <v>0</v>
      </c>
    </row>
    <row r="4755" spans="18:19" x14ac:dyDescent="0.25">
      <c r="R4755">
        <v>3520790.7416028306</v>
      </c>
      <c r="S4755">
        <v>0</v>
      </c>
    </row>
    <row r="4756" spans="18:19" x14ac:dyDescent="0.25">
      <c r="R4756">
        <v>3520816.4041037029</v>
      </c>
      <c r="S4756">
        <v>0</v>
      </c>
    </row>
    <row r="4757" spans="18:19" x14ac:dyDescent="0.25">
      <c r="R4757">
        <v>3520842.0666045751</v>
      </c>
      <c r="S4757">
        <v>0</v>
      </c>
    </row>
    <row r="4758" spans="18:19" x14ac:dyDescent="0.25">
      <c r="R4758">
        <v>3520867.7291054479</v>
      </c>
      <c r="S4758">
        <v>0</v>
      </c>
    </row>
    <row r="4759" spans="18:19" x14ac:dyDescent="0.25">
      <c r="R4759">
        <v>3520893.3916063202</v>
      </c>
      <c r="S4759">
        <v>0</v>
      </c>
    </row>
    <row r="4760" spans="18:19" x14ac:dyDescent="0.25">
      <c r="R4760">
        <v>3520919.0541071924</v>
      </c>
      <c r="S4760">
        <v>0</v>
      </c>
    </row>
    <row r="4761" spans="18:19" x14ac:dyDescent="0.25">
      <c r="R4761">
        <v>3520944.7166080647</v>
      </c>
      <c r="S4761">
        <v>0</v>
      </c>
    </row>
    <row r="4762" spans="18:19" x14ac:dyDescent="0.25">
      <c r="R4762">
        <v>3520970.3791089375</v>
      </c>
      <c r="S4762">
        <v>0</v>
      </c>
    </row>
    <row r="4763" spans="18:19" x14ac:dyDescent="0.25">
      <c r="R4763">
        <v>3520996.0416098097</v>
      </c>
      <c r="S4763">
        <v>0</v>
      </c>
    </row>
    <row r="4764" spans="18:19" x14ac:dyDescent="0.25">
      <c r="R4764">
        <v>3521021.704110682</v>
      </c>
      <c r="S4764">
        <v>0</v>
      </c>
    </row>
    <row r="4765" spans="18:19" x14ac:dyDescent="0.25">
      <c r="R4765">
        <v>3521047.3666115543</v>
      </c>
      <c r="S4765">
        <v>0</v>
      </c>
    </row>
    <row r="4766" spans="18:19" x14ac:dyDescent="0.25">
      <c r="R4766">
        <v>3521073.0291124266</v>
      </c>
      <c r="S4766">
        <v>0</v>
      </c>
    </row>
    <row r="4767" spans="18:19" x14ac:dyDescent="0.25">
      <c r="R4767">
        <v>3521098.6916132993</v>
      </c>
      <c r="S4767">
        <v>0</v>
      </c>
    </row>
    <row r="4768" spans="18:19" x14ac:dyDescent="0.25">
      <c r="R4768">
        <v>3521124.3541141716</v>
      </c>
      <c r="S4768">
        <v>0</v>
      </c>
    </row>
    <row r="4769" spans="18:19" x14ac:dyDescent="0.25">
      <c r="R4769">
        <v>3521150.0166150439</v>
      </c>
      <c r="S4769">
        <v>0</v>
      </c>
    </row>
    <row r="4770" spans="18:19" x14ac:dyDescent="0.25">
      <c r="R4770">
        <v>3521175.6791159161</v>
      </c>
      <c r="S4770">
        <v>0</v>
      </c>
    </row>
    <row r="4771" spans="18:19" x14ac:dyDescent="0.25">
      <c r="R4771">
        <v>3521201.3416167889</v>
      </c>
      <c r="S4771">
        <v>0</v>
      </c>
    </row>
    <row r="4772" spans="18:19" x14ac:dyDescent="0.25">
      <c r="R4772">
        <v>3521227.0041176612</v>
      </c>
      <c r="S4772">
        <v>0</v>
      </c>
    </row>
    <row r="4773" spans="18:19" x14ac:dyDescent="0.25">
      <c r="R4773">
        <v>3521252.6666185334</v>
      </c>
      <c r="S4773">
        <v>0</v>
      </c>
    </row>
    <row r="4774" spans="18:19" x14ac:dyDescent="0.25">
      <c r="R4774">
        <v>3521278.3291194057</v>
      </c>
      <c r="S4774">
        <v>0</v>
      </c>
    </row>
    <row r="4775" spans="18:19" x14ac:dyDescent="0.25">
      <c r="R4775">
        <v>3521303.9916202785</v>
      </c>
      <c r="S4775">
        <v>0</v>
      </c>
    </row>
    <row r="4776" spans="18:19" x14ac:dyDescent="0.25">
      <c r="R4776">
        <v>3521329.6541211507</v>
      </c>
      <c r="S4776">
        <v>0</v>
      </c>
    </row>
    <row r="4777" spans="18:19" x14ac:dyDescent="0.25">
      <c r="R4777">
        <v>3521355.316622023</v>
      </c>
      <c r="S4777">
        <v>0</v>
      </c>
    </row>
    <row r="4778" spans="18:19" x14ac:dyDescent="0.25">
      <c r="R4778">
        <v>3521380.9791228953</v>
      </c>
      <c r="S4778">
        <v>0</v>
      </c>
    </row>
    <row r="4779" spans="18:19" x14ac:dyDescent="0.25">
      <c r="R4779">
        <v>3521406.641623768</v>
      </c>
      <c r="S4779">
        <v>0</v>
      </c>
    </row>
    <row r="4780" spans="18:19" x14ac:dyDescent="0.25">
      <c r="R4780">
        <v>3521432.3041246403</v>
      </c>
      <c r="S4780">
        <v>0</v>
      </c>
    </row>
    <row r="4781" spans="18:19" x14ac:dyDescent="0.25">
      <c r="R4781">
        <v>3521457.9666255126</v>
      </c>
      <c r="S4781">
        <v>0</v>
      </c>
    </row>
    <row r="4782" spans="18:19" x14ac:dyDescent="0.25">
      <c r="R4782">
        <v>3521483.6291263849</v>
      </c>
      <c r="S4782">
        <v>0</v>
      </c>
    </row>
    <row r="4783" spans="18:19" x14ac:dyDescent="0.25">
      <c r="R4783">
        <v>3521509.2916272571</v>
      </c>
      <c r="S4783">
        <v>0</v>
      </c>
    </row>
    <row r="4784" spans="18:19" x14ac:dyDescent="0.25">
      <c r="R4784">
        <v>3521534.9541281299</v>
      </c>
      <c r="S4784">
        <v>0</v>
      </c>
    </row>
    <row r="4785" spans="18:19" x14ac:dyDescent="0.25">
      <c r="R4785">
        <v>3521560.6166290022</v>
      </c>
      <c r="S4785">
        <v>0</v>
      </c>
    </row>
    <row r="4786" spans="18:19" x14ac:dyDescent="0.25">
      <c r="R4786">
        <v>3521586.2791298744</v>
      </c>
      <c r="S4786">
        <v>0</v>
      </c>
    </row>
    <row r="4787" spans="18:19" x14ac:dyDescent="0.25">
      <c r="R4787">
        <v>3521611.9416307467</v>
      </c>
      <c r="S4787">
        <v>0</v>
      </c>
    </row>
    <row r="4788" spans="18:19" x14ac:dyDescent="0.25">
      <c r="R4788">
        <v>3521637.6041316194</v>
      </c>
      <c r="S4788">
        <v>0</v>
      </c>
    </row>
    <row r="4789" spans="18:19" x14ac:dyDescent="0.25">
      <c r="R4789">
        <v>3521663.2666324917</v>
      </c>
      <c r="S4789">
        <v>0</v>
      </c>
    </row>
    <row r="4790" spans="18:19" x14ac:dyDescent="0.25">
      <c r="R4790">
        <v>3521688.929133364</v>
      </c>
      <c r="S4790">
        <v>0</v>
      </c>
    </row>
    <row r="4791" spans="18:19" x14ac:dyDescent="0.25">
      <c r="R4791">
        <v>3521714.5916342363</v>
      </c>
      <c r="S4791">
        <v>0</v>
      </c>
    </row>
    <row r="4792" spans="18:19" x14ac:dyDescent="0.25">
      <c r="R4792">
        <v>3521740.254135109</v>
      </c>
      <c r="S4792">
        <v>0</v>
      </c>
    </row>
    <row r="4793" spans="18:19" x14ac:dyDescent="0.25">
      <c r="R4793">
        <v>3521765.9166359813</v>
      </c>
      <c r="S4793">
        <v>0</v>
      </c>
    </row>
    <row r="4794" spans="18:19" x14ac:dyDescent="0.25">
      <c r="R4794">
        <v>3521791.5791368536</v>
      </c>
      <c r="S4794">
        <v>0</v>
      </c>
    </row>
    <row r="4795" spans="18:19" x14ac:dyDescent="0.25">
      <c r="R4795">
        <v>3521817.2416377258</v>
      </c>
      <c r="S4795">
        <v>0</v>
      </c>
    </row>
    <row r="4796" spans="18:19" x14ac:dyDescent="0.25">
      <c r="R4796">
        <v>3521842.9041385986</v>
      </c>
      <c r="S4796">
        <v>0</v>
      </c>
    </row>
    <row r="4797" spans="18:19" x14ac:dyDescent="0.25">
      <c r="R4797">
        <v>3521868.5666394709</v>
      </c>
      <c r="S4797">
        <v>0</v>
      </c>
    </row>
    <row r="4798" spans="18:19" x14ac:dyDescent="0.25">
      <c r="R4798">
        <v>3521894.2291403431</v>
      </c>
      <c r="S4798">
        <v>0</v>
      </c>
    </row>
    <row r="4799" spans="18:19" x14ac:dyDescent="0.25">
      <c r="R4799">
        <v>3521919.8916412154</v>
      </c>
      <c r="S4799">
        <v>0</v>
      </c>
    </row>
    <row r="4800" spans="18:19" x14ac:dyDescent="0.25">
      <c r="R4800">
        <v>3521945.5541420877</v>
      </c>
      <c r="S4800">
        <v>0</v>
      </c>
    </row>
    <row r="4801" spans="18:19" x14ac:dyDescent="0.25">
      <c r="R4801">
        <v>3521971.2166429604</v>
      </c>
      <c r="S4801">
        <v>0</v>
      </c>
    </row>
    <row r="4802" spans="18:19" x14ac:dyDescent="0.25">
      <c r="R4802">
        <v>3521996.8791438327</v>
      </c>
      <c r="S4802">
        <v>0</v>
      </c>
    </row>
    <row r="4803" spans="18:19" x14ac:dyDescent="0.25">
      <c r="R4803">
        <v>3522022.541644705</v>
      </c>
      <c r="S4803">
        <v>0</v>
      </c>
    </row>
    <row r="4804" spans="18:19" x14ac:dyDescent="0.25">
      <c r="R4804">
        <v>3522048.2041455773</v>
      </c>
      <c r="S4804">
        <v>0</v>
      </c>
    </row>
    <row r="4805" spans="18:19" x14ac:dyDescent="0.25">
      <c r="R4805">
        <v>3522073.86664645</v>
      </c>
      <c r="S4805">
        <v>0</v>
      </c>
    </row>
    <row r="4806" spans="18:19" x14ac:dyDescent="0.25">
      <c r="R4806">
        <v>3522099.5291473223</v>
      </c>
      <c r="S4806">
        <v>0</v>
      </c>
    </row>
    <row r="4807" spans="18:19" x14ac:dyDescent="0.25">
      <c r="R4807">
        <v>3522125.1916481946</v>
      </c>
      <c r="S4807">
        <v>0</v>
      </c>
    </row>
    <row r="4808" spans="18:19" x14ac:dyDescent="0.25">
      <c r="R4808">
        <v>3522150.8541490668</v>
      </c>
      <c r="S4808">
        <v>0</v>
      </c>
    </row>
    <row r="4809" spans="18:19" x14ac:dyDescent="0.25">
      <c r="R4809">
        <v>3522176.5166499396</v>
      </c>
      <c r="S4809">
        <v>0</v>
      </c>
    </row>
    <row r="4810" spans="18:19" x14ac:dyDescent="0.25">
      <c r="R4810">
        <v>3522202.1791508119</v>
      </c>
      <c r="S4810">
        <v>0</v>
      </c>
    </row>
    <row r="4811" spans="18:19" x14ac:dyDescent="0.25">
      <c r="R4811">
        <v>3522227.8416516841</v>
      </c>
      <c r="S4811">
        <v>0</v>
      </c>
    </row>
    <row r="4812" spans="18:19" x14ac:dyDescent="0.25">
      <c r="R4812">
        <v>3522253.5041525564</v>
      </c>
      <c r="S4812">
        <v>0</v>
      </c>
    </row>
    <row r="4813" spans="18:19" x14ac:dyDescent="0.25">
      <c r="R4813">
        <v>3522279.1666534292</v>
      </c>
      <c r="S4813">
        <v>0</v>
      </c>
    </row>
    <row r="4814" spans="18:19" x14ac:dyDescent="0.25">
      <c r="R4814">
        <v>3522304.8291543014</v>
      </c>
      <c r="S4814">
        <v>0</v>
      </c>
    </row>
    <row r="4815" spans="18:19" x14ac:dyDescent="0.25">
      <c r="R4815">
        <v>3522330.4916551737</v>
      </c>
      <c r="S4815">
        <v>0</v>
      </c>
    </row>
    <row r="4816" spans="18:19" x14ac:dyDescent="0.25">
      <c r="R4816">
        <v>3522356.154156046</v>
      </c>
      <c r="S4816">
        <v>0</v>
      </c>
    </row>
    <row r="4817" spans="18:19" x14ac:dyDescent="0.25">
      <c r="R4817">
        <v>3522381.8166569183</v>
      </c>
      <c r="S4817">
        <v>0</v>
      </c>
    </row>
    <row r="4818" spans="18:19" x14ac:dyDescent="0.25">
      <c r="R4818">
        <v>3522407.479157791</v>
      </c>
      <c r="S4818">
        <v>0</v>
      </c>
    </row>
    <row r="4819" spans="18:19" x14ac:dyDescent="0.25">
      <c r="R4819">
        <v>3522433.1416586633</v>
      </c>
      <c r="S4819">
        <v>0</v>
      </c>
    </row>
    <row r="4820" spans="18:19" x14ac:dyDescent="0.25">
      <c r="R4820">
        <v>3522458.8041595356</v>
      </c>
      <c r="S4820">
        <v>0</v>
      </c>
    </row>
    <row r="4821" spans="18:19" x14ac:dyDescent="0.25">
      <c r="R4821">
        <v>3522484.4666604078</v>
      </c>
      <c r="S4821">
        <v>0</v>
      </c>
    </row>
    <row r="4822" spans="18:19" x14ac:dyDescent="0.25">
      <c r="R4822">
        <v>3522510.1291612806</v>
      </c>
      <c r="S4822">
        <v>0</v>
      </c>
    </row>
    <row r="4823" spans="18:19" x14ac:dyDescent="0.25">
      <c r="R4823">
        <v>3522535.7916621529</v>
      </c>
      <c r="S4823">
        <v>0</v>
      </c>
    </row>
    <row r="4824" spans="18:19" x14ac:dyDescent="0.25">
      <c r="R4824">
        <v>3522561.4541630251</v>
      </c>
      <c r="S4824">
        <v>0</v>
      </c>
    </row>
    <row r="4825" spans="18:19" x14ac:dyDescent="0.25">
      <c r="R4825">
        <v>3522587.1166638974</v>
      </c>
      <c r="S4825">
        <v>0</v>
      </c>
    </row>
    <row r="4826" spans="18:19" x14ac:dyDescent="0.25">
      <c r="R4826">
        <v>3522612.7791647702</v>
      </c>
      <c r="S4826">
        <v>0</v>
      </c>
    </row>
    <row r="4827" spans="18:19" x14ac:dyDescent="0.25">
      <c r="R4827">
        <v>3522638.4416656424</v>
      </c>
      <c r="S4827">
        <v>0</v>
      </c>
    </row>
    <row r="4828" spans="18:19" x14ac:dyDescent="0.25">
      <c r="R4828">
        <v>3522664.1041665147</v>
      </c>
      <c r="S4828">
        <v>0</v>
      </c>
    </row>
    <row r="4829" spans="18:19" x14ac:dyDescent="0.25">
      <c r="R4829">
        <v>3522689.766667387</v>
      </c>
      <c r="S4829">
        <v>0</v>
      </c>
    </row>
    <row r="4830" spans="18:19" x14ac:dyDescent="0.25">
      <c r="R4830">
        <v>3522715.4291682593</v>
      </c>
      <c r="S4830">
        <v>0</v>
      </c>
    </row>
    <row r="4831" spans="18:19" x14ac:dyDescent="0.25">
      <c r="R4831">
        <v>3522741.091669132</v>
      </c>
      <c r="S4831">
        <v>0</v>
      </c>
    </row>
    <row r="4832" spans="18:19" x14ac:dyDescent="0.25">
      <c r="R4832">
        <v>3522766.7541700043</v>
      </c>
      <c r="S4832">
        <v>0</v>
      </c>
    </row>
    <row r="4833" spans="18:19" x14ac:dyDescent="0.25">
      <c r="R4833">
        <v>3522792.4166708766</v>
      </c>
      <c r="S4833">
        <v>0</v>
      </c>
    </row>
    <row r="4834" spans="18:19" x14ac:dyDescent="0.25">
      <c r="R4834">
        <v>3522818.0791717488</v>
      </c>
      <c r="S4834">
        <v>0</v>
      </c>
    </row>
    <row r="4835" spans="18:19" x14ac:dyDescent="0.25">
      <c r="R4835">
        <v>3522843.7416726216</v>
      </c>
      <c r="S4835">
        <v>0</v>
      </c>
    </row>
    <row r="4836" spans="18:19" x14ac:dyDescent="0.25">
      <c r="R4836">
        <v>3522869.4041734939</v>
      </c>
      <c r="S4836">
        <v>0</v>
      </c>
    </row>
    <row r="4837" spans="18:19" x14ac:dyDescent="0.25">
      <c r="R4837">
        <v>3522895.0666743661</v>
      </c>
      <c r="S4837">
        <v>0</v>
      </c>
    </row>
    <row r="4838" spans="18:19" x14ac:dyDescent="0.25">
      <c r="R4838">
        <v>3522920.7291752384</v>
      </c>
      <c r="S4838">
        <v>0</v>
      </c>
    </row>
    <row r="4839" spans="18:19" x14ac:dyDescent="0.25">
      <c r="R4839">
        <v>3522946.3916761111</v>
      </c>
      <c r="S4839">
        <v>0</v>
      </c>
    </row>
    <row r="4840" spans="18:19" x14ac:dyDescent="0.25">
      <c r="R4840">
        <v>3522972.0541769834</v>
      </c>
      <c r="S4840">
        <v>0</v>
      </c>
    </row>
    <row r="4841" spans="18:19" x14ac:dyDescent="0.25">
      <c r="R4841">
        <v>3522997.7166778557</v>
      </c>
      <c r="S4841">
        <v>0</v>
      </c>
    </row>
    <row r="4842" spans="18:19" x14ac:dyDescent="0.25">
      <c r="R4842">
        <v>3523023.379178728</v>
      </c>
      <c r="S4842">
        <v>0</v>
      </c>
    </row>
    <row r="4843" spans="18:19" x14ac:dyDescent="0.25">
      <c r="R4843">
        <v>3523049.0416796007</v>
      </c>
      <c r="S4843">
        <v>0</v>
      </c>
    </row>
    <row r="4844" spans="18:19" x14ac:dyDescent="0.25">
      <c r="R4844">
        <v>3523074.704180473</v>
      </c>
      <c r="S4844">
        <v>0</v>
      </c>
    </row>
    <row r="4845" spans="18:19" x14ac:dyDescent="0.25">
      <c r="R4845">
        <v>3523100.3666813453</v>
      </c>
      <c r="S4845">
        <v>0</v>
      </c>
    </row>
    <row r="4846" spans="18:19" x14ac:dyDescent="0.25">
      <c r="R4846">
        <v>3523126.0291822175</v>
      </c>
      <c r="S4846">
        <v>0</v>
      </c>
    </row>
    <row r="4847" spans="18:19" x14ac:dyDescent="0.25">
      <c r="R4847">
        <v>3523151.6916830898</v>
      </c>
      <c r="S4847">
        <v>0</v>
      </c>
    </row>
    <row r="4848" spans="18:19" x14ac:dyDescent="0.25">
      <c r="R4848">
        <v>3523177.3541839626</v>
      </c>
      <c r="S4848">
        <v>0</v>
      </c>
    </row>
    <row r="4849" spans="18:19" x14ac:dyDescent="0.25">
      <c r="R4849">
        <v>3523203.0166848348</v>
      </c>
      <c r="S4849">
        <v>0</v>
      </c>
    </row>
    <row r="4850" spans="18:19" x14ac:dyDescent="0.25">
      <c r="R4850">
        <v>3523228.6791857071</v>
      </c>
      <c r="S4850">
        <v>0</v>
      </c>
    </row>
    <row r="4851" spans="18:19" x14ac:dyDescent="0.25">
      <c r="R4851">
        <v>3523254.3416865794</v>
      </c>
      <c r="S4851">
        <v>0</v>
      </c>
    </row>
    <row r="4852" spans="18:19" x14ac:dyDescent="0.25">
      <c r="R4852">
        <v>3523280.0041874521</v>
      </c>
      <c r="S4852">
        <v>0</v>
      </c>
    </row>
    <row r="4853" spans="18:19" x14ac:dyDescent="0.25">
      <c r="R4853">
        <v>3523305.6666883244</v>
      </c>
      <c r="S4853">
        <v>0</v>
      </c>
    </row>
    <row r="4854" spans="18:19" x14ac:dyDescent="0.25">
      <c r="R4854">
        <v>3523331.3291891967</v>
      </c>
      <c r="S4854">
        <v>0</v>
      </c>
    </row>
    <row r="4855" spans="18:19" x14ac:dyDescent="0.25">
      <c r="R4855">
        <v>3523356.991690069</v>
      </c>
      <c r="S4855">
        <v>0</v>
      </c>
    </row>
    <row r="4856" spans="18:19" x14ac:dyDescent="0.25">
      <c r="R4856">
        <v>3523382.6541909417</v>
      </c>
      <c r="S4856">
        <v>0</v>
      </c>
    </row>
    <row r="4857" spans="18:19" x14ac:dyDescent="0.25">
      <c r="R4857">
        <v>3523408.316691814</v>
      </c>
      <c r="S4857">
        <v>0</v>
      </c>
    </row>
    <row r="4858" spans="18:19" x14ac:dyDescent="0.25">
      <c r="R4858">
        <v>3523433.9791926863</v>
      </c>
      <c r="S4858">
        <v>0</v>
      </c>
    </row>
    <row r="4859" spans="18:19" x14ac:dyDescent="0.25">
      <c r="R4859">
        <v>3523459.6416935585</v>
      </c>
      <c r="S4859">
        <v>0</v>
      </c>
    </row>
    <row r="4860" spans="18:19" x14ac:dyDescent="0.25">
      <c r="R4860">
        <v>3523485.3041944313</v>
      </c>
      <c r="S4860">
        <v>0</v>
      </c>
    </row>
    <row r="4861" spans="18:19" x14ac:dyDescent="0.25">
      <c r="R4861">
        <v>3523510.9666953036</v>
      </c>
      <c r="S4861">
        <v>0</v>
      </c>
    </row>
    <row r="4862" spans="18:19" x14ac:dyDescent="0.25">
      <c r="R4862">
        <v>3523536.6291961758</v>
      </c>
      <c r="S4862">
        <v>0</v>
      </c>
    </row>
    <row r="4863" spans="18:19" x14ac:dyDescent="0.25">
      <c r="R4863">
        <v>3523562.2916970481</v>
      </c>
      <c r="S4863">
        <v>0</v>
      </c>
    </row>
    <row r="4864" spans="18:19" x14ac:dyDescent="0.25">
      <c r="R4864">
        <v>3523587.9541979204</v>
      </c>
      <c r="S4864">
        <v>0</v>
      </c>
    </row>
    <row r="4865" spans="18:19" x14ac:dyDescent="0.25">
      <c r="R4865">
        <v>3523613.6166987931</v>
      </c>
      <c r="S4865">
        <v>0</v>
      </c>
    </row>
    <row r="4866" spans="18:19" x14ac:dyDescent="0.25">
      <c r="R4866">
        <v>3523639.2791996654</v>
      </c>
      <c r="S4866">
        <v>0</v>
      </c>
    </row>
    <row r="4867" spans="18:19" x14ac:dyDescent="0.25">
      <c r="R4867">
        <v>3523664.9417005377</v>
      </c>
      <c r="S4867">
        <v>0</v>
      </c>
    </row>
    <row r="4868" spans="18:19" x14ac:dyDescent="0.25">
      <c r="R4868">
        <v>3523690.60420141</v>
      </c>
      <c r="S4868">
        <v>0</v>
      </c>
    </row>
    <row r="4869" spans="18:19" x14ac:dyDescent="0.25">
      <c r="R4869">
        <v>3523716.2667022827</v>
      </c>
      <c r="S4869">
        <v>0</v>
      </c>
    </row>
    <row r="4870" spans="18:19" x14ac:dyDescent="0.25">
      <c r="R4870">
        <v>3523741.929203155</v>
      </c>
      <c r="S4870">
        <v>0</v>
      </c>
    </row>
    <row r="4871" spans="18:19" x14ac:dyDescent="0.25">
      <c r="R4871">
        <v>3523767.5917040273</v>
      </c>
      <c r="S4871">
        <v>0</v>
      </c>
    </row>
    <row r="4872" spans="18:19" x14ac:dyDescent="0.25">
      <c r="R4872">
        <v>3523793.2542048995</v>
      </c>
      <c r="S4872">
        <v>0</v>
      </c>
    </row>
    <row r="4873" spans="18:19" x14ac:dyDescent="0.25">
      <c r="R4873">
        <v>3523818.9167057723</v>
      </c>
      <c r="S4873">
        <v>0</v>
      </c>
    </row>
    <row r="4874" spans="18:19" x14ac:dyDescent="0.25">
      <c r="R4874">
        <v>3523844.5792066446</v>
      </c>
      <c r="S4874">
        <v>0</v>
      </c>
    </row>
    <row r="4875" spans="18:19" x14ac:dyDescent="0.25">
      <c r="R4875">
        <v>3523870.2417075168</v>
      </c>
      <c r="S4875">
        <v>0</v>
      </c>
    </row>
    <row r="4876" spans="18:19" x14ac:dyDescent="0.25">
      <c r="R4876">
        <v>3523895.9042083891</v>
      </c>
      <c r="S4876">
        <v>0</v>
      </c>
    </row>
    <row r="4877" spans="18:19" x14ac:dyDescent="0.25">
      <c r="R4877">
        <v>3523921.5667092619</v>
      </c>
      <c r="S4877">
        <v>0</v>
      </c>
    </row>
    <row r="4878" spans="18:19" x14ac:dyDescent="0.25">
      <c r="R4878">
        <v>3523947.2292101341</v>
      </c>
      <c r="S4878">
        <v>0</v>
      </c>
    </row>
    <row r="4879" spans="18:19" x14ac:dyDescent="0.25">
      <c r="R4879">
        <v>3523972.8917110064</v>
      </c>
      <c r="S4879">
        <v>0</v>
      </c>
    </row>
    <row r="4880" spans="18:19" x14ac:dyDescent="0.25">
      <c r="R4880">
        <v>3523998.5542118787</v>
      </c>
      <c r="S4880">
        <v>0</v>
      </c>
    </row>
    <row r="4881" spans="18:19" x14ac:dyDescent="0.25">
      <c r="R4881">
        <v>3524024.216712751</v>
      </c>
      <c r="S4881">
        <v>0</v>
      </c>
    </row>
    <row r="4882" spans="18:19" x14ac:dyDescent="0.25">
      <c r="R4882">
        <v>3524049.8792136237</v>
      </c>
      <c r="S4882">
        <v>0</v>
      </c>
    </row>
    <row r="4883" spans="18:19" x14ac:dyDescent="0.25">
      <c r="R4883">
        <v>3524075.541714496</v>
      </c>
      <c r="S4883">
        <v>0</v>
      </c>
    </row>
    <row r="4884" spans="18:19" x14ac:dyDescent="0.25">
      <c r="R4884">
        <v>3524101.2042153683</v>
      </c>
      <c r="S4884">
        <v>0</v>
      </c>
    </row>
    <row r="4885" spans="18:19" x14ac:dyDescent="0.25">
      <c r="R4885">
        <v>3524126.8667162405</v>
      </c>
      <c r="S4885">
        <v>0</v>
      </c>
    </row>
    <row r="4886" spans="18:19" x14ac:dyDescent="0.25">
      <c r="R4886">
        <v>3524152.5292171133</v>
      </c>
      <c r="S4886">
        <v>0</v>
      </c>
    </row>
    <row r="4887" spans="18:19" x14ac:dyDescent="0.25">
      <c r="R4887">
        <v>3524178.1917179856</v>
      </c>
      <c r="S4887">
        <v>0</v>
      </c>
    </row>
    <row r="4888" spans="18:19" x14ac:dyDescent="0.25">
      <c r="R4888">
        <v>3524203.8542188578</v>
      </c>
      <c r="S4888">
        <v>0</v>
      </c>
    </row>
    <row r="4889" spans="18:19" x14ac:dyDescent="0.25">
      <c r="R4889">
        <v>3524229.5167197301</v>
      </c>
      <c r="S4889">
        <v>0</v>
      </c>
    </row>
    <row r="4890" spans="18:19" x14ac:dyDescent="0.25">
      <c r="R4890">
        <v>3524255.1792206028</v>
      </c>
      <c r="S4890">
        <v>0</v>
      </c>
    </row>
    <row r="4891" spans="18:19" x14ac:dyDescent="0.25">
      <c r="R4891">
        <v>3524280.8417214751</v>
      </c>
      <c r="S4891">
        <v>0</v>
      </c>
    </row>
    <row r="4892" spans="18:19" x14ac:dyDescent="0.25">
      <c r="R4892">
        <v>3524306.5042223474</v>
      </c>
      <c r="S4892">
        <v>0</v>
      </c>
    </row>
    <row r="4893" spans="18:19" x14ac:dyDescent="0.25">
      <c r="R4893">
        <v>3524332.1667232197</v>
      </c>
      <c r="S4893">
        <v>0</v>
      </c>
    </row>
    <row r="4894" spans="18:19" x14ac:dyDescent="0.25">
      <c r="R4894">
        <v>3524357.829224092</v>
      </c>
      <c r="S4894">
        <v>0</v>
      </c>
    </row>
    <row r="4895" spans="18:19" x14ac:dyDescent="0.25">
      <c r="R4895">
        <v>3524383.4917249647</v>
      </c>
      <c r="S4895">
        <v>0</v>
      </c>
    </row>
    <row r="4896" spans="18:19" x14ac:dyDescent="0.25">
      <c r="R4896">
        <v>3524409.154225837</v>
      </c>
      <c r="S4896">
        <v>0</v>
      </c>
    </row>
    <row r="4897" spans="18:19" x14ac:dyDescent="0.25">
      <c r="R4897">
        <v>3524434.8167267093</v>
      </c>
      <c r="S4897">
        <v>0</v>
      </c>
    </row>
    <row r="4898" spans="18:19" x14ac:dyDescent="0.25">
      <c r="R4898">
        <v>3524460.4792275815</v>
      </c>
      <c r="S4898">
        <v>0</v>
      </c>
    </row>
    <row r="4899" spans="18:19" x14ac:dyDescent="0.25">
      <c r="R4899">
        <v>3524486.1417284543</v>
      </c>
      <c r="S4899">
        <v>0</v>
      </c>
    </row>
    <row r="4900" spans="18:19" x14ac:dyDescent="0.25">
      <c r="R4900">
        <v>3524511.8042293265</v>
      </c>
      <c r="S4900">
        <v>0</v>
      </c>
    </row>
    <row r="4901" spans="18:19" x14ac:dyDescent="0.25">
      <c r="R4901">
        <v>3524537.4667301988</v>
      </c>
      <c r="S4901">
        <v>0</v>
      </c>
    </row>
    <row r="4902" spans="18:19" x14ac:dyDescent="0.25">
      <c r="R4902">
        <v>3524563.1292310711</v>
      </c>
      <c r="S4902">
        <v>0</v>
      </c>
    </row>
    <row r="4903" spans="18:19" x14ac:dyDescent="0.25">
      <c r="R4903">
        <v>3524588.7917319438</v>
      </c>
      <c r="S4903">
        <v>0</v>
      </c>
    </row>
    <row r="4904" spans="18:19" x14ac:dyDescent="0.25">
      <c r="R4904">
        <v>3524614.4542328161</v>
      </c>
      <c r="S4904">
        <v>0</v>
      </c>
    </row>
    <row r="4905" spans="18:19" x14ac:dyDescent="0.25">
      <c r="R4905">
        <v>3524640.1167336884</v>
      </c>
      <c r="S4905">
        <v>0</v>
      </c>
    </row>
    <row r="4906" spans="18:19" x14ac:dyDescent="0.25">
      <c r="R4906">
        <v>3524665.7792345607</v>
      </c>
      <c r="S4906">
        <v>0</v>
      </c>
    </row>
    <row r="4907" spans="18:19" x14ac:dyDescent="0.25">
      <c r="R4907">
        <v>3524691.4417354334</v>
      </c>
      <c r="S4907">
        <v>0</v>
      </c>
    </row>
    <row r="4908" spans="18:19" x14ac:dyDescent="0.25">
      <c r="R4908">
        <v>3524717.1042363057</v>
      </c>
      <c r="S4908">
        <v>0</v>
      </c>
    </row>
    <row r="4909" spans="18:19" x14ac:dyDescent="0.25">
      <c r="R4909">
        <v>3524742.766737178</v>
      </c>
      <c r="S4909">
        <v>0</v>
      </c>
    </row>
    <row r="4910" spans="18:19" x14ac:dyDescent="0.25">
      <c r="R4910">
        <v>3524768.4292380502</v>
      </c>
      <c r="S4910">
        <v>3</v>
      </c>
    </row>
    <row r="4911" spans="18:19" x14ac:dyDescent="0.25">
      <c r="R4911">
        <v>3524794.0917389225</v>
      </c>
      <c r="S4911">
        <v>9</v>
      </c>
    </row>
    <row r="4912" spans="18:19" x14ac:dyDescent="0.25">
      <c r="R4912">
        <v>3524819.7542397953</v>
      </c>
      <c r="S4912">
        <v>6</v>
      </c>
    </row>
    <row r="4913" spans="18:19" x14ac:dyDescent="0.25">
      <c r="R4913">
        <v>3524845.4167406675</v>
      </c>
      <c r="S4913">
        <v>6</v>
      </c>
    </row>
    <row r="4914" spans="18:19" x14ac:dyDescent="0.25">
      <c r="R4914">
        <v>3524871.0792415398</v>
      </c>
      <c r="S4914">
        <v>6</v>
      </c>
    </row>
    <row r="4915" spans="18:19" x14ac:dyDescent="0.25">
      <c r="R4915">
        <v>3524896.7417424121</v>
      </c>
      <c r="S4915">
        <v>6</v>
      </c>
    </row>
    <row r="4916" spans="18:19" x14ac:dyDescent="0.25">
      <c r="R4916">
        <v>3524922.4042432848</v>
      </c>
      <c r="S4916">
        <v>6</v>
      </c>
    </row>
    <row r="4917" spans="18:19" x14ac:dyDescent="0.25">
      <c r="R4917">
        <v>3524948.0667441571</v>
      </c>
      <c r="S4917">
        <v>6</v>
      </c>
    </row>
    <row r="4918" spans="18:19" x14ac:dyDescent="0.25">
      <c r="R4918">
        <v>3524973.7292450294</v>
      </c>
      <c r="S4918">
        <v>6</v>
      </c>
    </row>
    <row r="4919" spans="18:19" x14ac:dyDescent="0.25">
      <c r="R4919">
        <v>3524999.3917459017</v>
      </c>
      <c r="S4919">
        <v>6</v>
      </c>
    </row>
    <row r="4920" spans="18:19" x14ac:dyDescent="0.25">
      <c r="R4920">
        <v>3525025.0542467744</v>
      </c>
      <c r="S4920">
        <v>6</v>
      </c>
    </row>
    <row r="4921" spans="18:19" x14ac:dyDescent="0.25">
      <c r="R4921">
        <v>3525050.7167476467</v>
      </c>
      <c r="S4921">
        <v>6</v>
      </c>
    </row>
    <row r="4922" spans="18:19" x14ac:dyDescent="0.25">
      <c r="R4922">
        <v>3525076.379248519</v>
      </c>
      <c r="S4922">
        <v>6</v>
      </c>
    </row>
    <row r="4923" spans="18:19" x14ac:dyDescent="0.25">
      <c r="R4923">
        <v>3525102.0417493912</v>
      </c>
      <c r="S4923">
        <v>6</v>
      </c>
    </row>
    <row r="4924" spans="18:19" x14ac:dyDescent="0.25">
      <c r="R4924">
        <v>3525127.704250264</v>
      </c>
      <c r="S4924">
        <v>6</v>
      </c>
    </row>
    <row r="4925" spans="18:19" x14ac:dyDescent="0.25">
      <c r="R4925">
        <v>3525153.3667511363</v>
      </c>
      <c r="S4925">
        <v>6</v>
      </c>
    </row>
    <row r="4926" spans="18:19" x14ac:dyDescent="0.25">
      <c r="R4926">
        <v>3525179.0292520085</v>
      </c>
      <c r="S4926">
        <v>6</v>
      </c>
    </row>
    <row r="4927" spans="18:19" x14ac:dyDescent="0.25">
      <c r="R4927">
        <v>3525204.6917528808</v>
      </c>
      <c r="S4927">
        <v>6</v>
      </c>
    </row>
    <row r="4928" spans="18:19" x14ac:dyDescent="0.25">
      <c r="R4928">
        <v>3525230.3542537531</v>
      </c>
      <c r="S4928">
        <v>6</v>
      </c>
    </row>
    <row r="4929" spans="18:19" x14ac:dyDescent="0.25">
      <c r="R4929">
        <v>3525256.0167546258</v>
      </c>
      <c r="S4929">
        <v>6</v>
      </c>
    </row>
    <row r="4930" spans="18:19" x14ac:dyDescent="0.25">
      <c r="R4930">
        <v>3525281.6792554981</v>
      </c>
      <c r="S4930">
        <v>6</v>
      </c>
    </row>
    <row r="4931" spans="18:19" x14ac:dyDescent="0.25">
      <c r="R4931">
        <v>3525307.3417563704</v>
      </c>
      <c r="S4931">
        <v>6</v>
      </c>
    </row>
    <row r="4932" spans="18:19" x14ac:dyDescent="0.25">
      <c r="R4932">
        <v>3525333.0042572427</v>
      </c>
      <c r="S4932">
        <v>6</v>
      </c>
    </row>
    <row r="4933" spans="18:19" x14ac:dyDescent="0.25">
      <c r="R4933">
        <v>3525358.6667581154</v>
      </c>
      <c r="S4933">
        <v>6</v>
      </c>
    </row>
    <row r="4934" spans="18:19" x14ac:dyDescent="0.25">
      <c r="R4934">
        <v>3525384.3292589877</v>
      </c>
      <c r="S4934">
        <v>6</v>
      </c>
    </row>
    <row r="4935" spans="18:19" x14ac:dyDescent="0.25">
      <c r="R4935">
        <v>3525409.99175986</v>
      </c>
      <c r="S4935">
        <v>6</v>
      </c>
    </row>
    <row r="4936" spans="18:19" x14ac:dyDescent="0.25">
      <c r="R4936">
        <v>3525435.6542607322</v>
      </c>
      <c r="S4936">
        <v>6</v>
      </c>
    </row>
    <row r="4937" spans="18:19" x14ac:dyDescent="0.25">
      <c r="R4937">
        <v>3525461.316761605</v>
      </c>
      <c r="S4937">
        <v>6</v>
      </c>
    </row>
    <row r="4938" spans="18:19" x14ac:dyDescent="0.25">
      <c r="R4938">
        <v>3525486.9792624773</v>
      </c>
      <c r="S4938">
        <v>6</v>
      </c>
    </row>
    <row r="4939" spans="18:19" x14ac:dyDescent="0.25">
      <c r="R4939">
        <v>3525512.6417633495</v>
      </c>
      <c r="S4939">
        <v>6</v>
      </c>
    </row>
    <row r="4940" spans="18:19" x14ac:dyDescent="0.25">
      <c r="R4940">
        <v>3525538.3042642218</v>
      </c>
      <c r="S4940">
        <v>6</v>
      </c>
    </row>
    <row r="4941" spans="18:19" x14ac:dyDescent="0.25">
      <c r="R4941">
        <v>3525563.9667650945</v>
      </c>
      <c r="S4941">
        <v>6</v>
      </c>
    </row>
    <row r="4942" spans="18:19" x14ac:dyDescent="0.25">
      <c r="R4942">
        <v>3525589.6292659668</v>
      </c>
      <c r="S4942">
        <v>6</v>
      </c>
    </row>
    <row r="4943" spans="18:19" x14ac:dyDescent="0.25">
      <c r="R4943">
        <v>3525615.2917668391</v>
      </c>
      <c r="S4943">
        <v>6</v>
      </c>
    </row>
    <row r="4944" spans="18:19" x14ac:dyDescent="0.25">
      <c r="R4944">
        <v>3525640.9542677114</v>
      </c>
      <c r="S4944">
        <v>6</v>
      </c>
    </row>
    <row r="4945" spans="18:19" x14ac:dyDescent="0.25">
      <c r="R4945">
        <v>3525666.6167685837</v>
      </c>
      <c r="S4945">
        <v>6</v>
      </c>
    </row>
    <row r="4946" spans="18:19" x14ac:dyDescent="0.25">
      <c r="R4946">
        <v>3525692.2792694564</v>
      </c>
      <c r="S4946">
        <v>6</v>
      </c>
    </row>
    <row r="4947" spans="18:19" x14ac:dyDescent="0.25">
      <c r="R4947">
        <v>3525717.9417703287</v>
      </c>
      <c r="S4947">
        <v>6</v>
      </c>
    </row>
    <row r="4948" spans="18:19" x14ac:dyDescent="0.25">
      <c r="R4948">
        <v>3525743.604271201</v>
      </c>
      <c r="S4948">
        <v>6</v>
      </c>
    </row>
    <row r="4949" spans="18:19" x14ac:dyDescent="0.25">
      <c r="R4949">
        <v>3525769.2667720732</v>
      </c>
      <c r="S4949">
        <v>6</v>
      </c>
    </row>
    <row r="4950" spans="18:19" x14ac:dyDescent="0.25">
      <c r="R4950">
        <v>3525794.929272946</v>
      </c>
      <c r="S4950">
        <v>6</v>
      </c>
    </row>
    <row r="4951" spans="18:19" x14ac:dyDescent="0.25">
      <c r="R4951">
        <v>3525820.5917738182</v>
      </c>
      <c r="S4951">
        <v>6</v>
      </c>
    </row>
    <row r="4952" spans="18:19" x14ac:dyDescent="0.25">
      <c r="R4952">
        <v>3525846.2542746905</v>
      </c>
      <c r="S4952">
        <v>6</v>
      </c>
    </row>
    <row r="4953" spans="18:19" x14ac:dyDescent="0.25">
      <c r="R4953">
        <v>3525871.9167755628</v>
      </c>
      <c r="S4953">
        <v>6</v>
      </c>
    </row>
    <row r="4954" spans="18:19" x14ac:dyDescent="0.25">
      <c r="R4954">
        <v>3525897.5792764355</v>
      </c>
      <c r="S4954">
        <v>6</v>
      </c>
    </row>
    <row r="4955" spans="18:19" x14ac:dyDescent="0.25">
      <c r="R4955">
        <v>3525923.2417773078</v>
      </c>
      <c r="S4955">
        <v>6</v>
      </c>
    </row>
    <row r="4956" spans="18:19" x14ac:dyDescent="0.25">
      <c r="R4956">
        <v>3525948.9042781801</v>
      </c>
      <c r="S4956">
        <v>6</v>
      </c>
    </row>
    <row r="4957" spans="18:19" x14ac:dyDescent="0.25">
      <c r="R4957">
        <v>3525974.5667790524</v>
      </c>
      <c r="S4957">
        <v>6</v>
      </c>
    </row>
    <row r="4958" spans="18:19" x14ac:dyDescent="0.25">
      <c r="R4958">
        <v>3526000.2292799246</v>
      </c>
      <c r="S4958">
        <v>6</v>
      </c>
    </row>
    <row r="4959" spans="18:19" x14ac:dyDescent="0.25">
      <c r="R4959">
        <v>3526025.8917807974</v>
      </c>
      <c r="S4959">
        <v>6</v>
      </c>
    </row>
    <row r="4960" spans="18:19" x14ac:dyDescent="0.25">
      <c r="R4960">
        <v>3526051.5542816697</v>
      </c>
      <c r="S4960">
        <v>9</v>
      </c>
    </row>
    <row r="4961" spans="18:19" x14ac:dyDescent="0.25">
      <c r="R4961">
        <v>3526077.2167825419</v>
      </c>
      <c r="S4961">
        <v>15</v>
      </c>
    </row>
    <row r="4962" spans="18:19" x14ac:dyDescent="0.25">
      <c r="R4962">
        <v>3526102.8792834142</v>
      </c>
      <c r="S4962">
        <v>12</v>
      </c>
    </row>
    <row r="4963" spans="18:19" x14ac:dyDescent="0.25">
      <c r="R4963">
        <v>3526128.541784287</v>
      </c>
      <c r="S4963">
        <v>12</v>
      </c>
    </row>
    <row r="4964" spans="18:19" x14ac:dyDescent="0.25">
      <c r="R4964">
        <v>3526154.2042851592</v>
      </c>
      <c r="S4964">
        <v>12</v>
      </c>
    </row>
    <row r="4965" spans="18:19" x14ac:dyDescent="0.25">
      <c r="R4965">
        <v>3526179.8667860315</v>
      </c>
      <c r="S4965">
        <v>12</v>
      </c>
    </row>
    <row r="4966" spans="18:19" x14ac:dyDescent="0.25">
      <c r="R4966">
        <v>3526205.5292869038</v>
      </c>
      <c r="S4966">
        <v>12</v>
      </c>
    </row>
    <row r="4967" spans="18:19" x14ac:dyDescent="0.25">
      <c r="R4967">
        <v>3526231.1917877765</v>
      </c>
      <c r="S4967">
        <v>12</v>
      </c>
    </row>
    <row r="4968" spans="18:19" x14ac:dyDescent="0.25">
      <c r="R4968">
        <v>3526256.8542886488</v>
      </c>
      <c r="S4968">
        <v>12</v>
      </c>
    </row>
    <row r="4969" spans="18:19" x14ac:dyDescent="0.25">
      <c r="R4969">
        <v>3526282.5167895211</v>
      </c>
      <c r="S4969">
        <v>12</v>
      </c>
    </row>
    <row r="4970" spans="18:19" x14ac:dyDescent="0.25">
      <c r="R4970">
        <v>3526308.1792903934</v>
      </c>
      <c r="S4970">
        <v>12</v>
      </c>
    </row>
    <row r="4971" spans="18:19" x14ac:dyDescent="0.25">
      <c r="R4971">
        <v>3526333.8417912661</v>
      </c>
      <c r="S4971">
        <v>12</v>
      </c>
    </row>
    <row r="4972" spans="18:19" x14ac:dyDescent="0.25">
      <c r="R4972">
        <v>3526359.5042921384</v>
      </c>
      <c r="S4972">
        <v>12</v>
      </c>
    </row>
    <row r="4973" spans="18:19" x14ac:dyDescent="0.25">
      <c r="R4973">
        <v>3526385.1667930107</v>
      </c>
      <c r="S4973">
        <v>12</v>
      </c>
    </row>
    <row r="4974" spans="18:19" x14ac:dyDescent="0.25">
      <c r="R4974">
        <v>3526410.8292938829</v>
      </c>
      <c r="S4974">
        <v>12</v>
      </c>
    </row>
    <row r="4975" spans="18:19" x14ac:dyDescent="0.25">
      <c r="R4975">
        <v>3526436.4917947552</v>
      </c>
      <c r="S4975">
        <v>12</v>
      </c>
    </row>
    <row r="4976" spans="18:19" x14ac:dyDescent="0.25">
      <c r="R4976">
        <v>3526462.154295628</v>
      </c>
      <c r="S4976">
        <v>12</v>
      </c>
    </row>
    <row r="4977" spans="18:19" x14ac:dyDescent="0.25">
      <c r="R4977">
        <v>3526487.8167965002</v>
      </c>
      <c r="S4977">
        <v>12</v>
      </c>
    </row>
    <row r="4978" spans="18:19" x14ac:dyDescent="0.25">
      <c r="R4978">
        <v>3526513.4792973725</v>
      </c>
      <c r="S4978">
        <v>12</v>
      </c>
    </row>
    <row r="4979" spans="18:19" x14ac:dyDescent="0.25">
      <c r="R4979">
        <v>3526539.1417982448</v>
      </c>
      <c r="S4979">
        <v>12</v>
      </c>
    </row>
    <row r="4980" spans="18:19" x14ac:dyDescent="0.25">
      <c r="R4980">
        <v>3526564.8042991175</v>
      </c>
      <c r="S4980">
        <v>12</v>
      </c>
    </row>
    <row r="4981" spans="18:19" x14ac:dyDescent="0.25">
      <c r="R4981">
        <v>3526590.4667999898</v>
      </c>
      <c r="S4981">
        <v>12</v>
      </c>
    </row>
    <row r="4982" spans="18:19" x14ac:dyDescent="0.25">
      <c r="R4982">
        <v>3526616.1293008621</v>
      </c>
      <c r="S4982">
        <v>12</v>
      </c>
    </row>
    <row r="4983" spans="18:19" x14ac:dyDescent="0.25">
      <c r="R4983">
        <v>3526641.7918017344</v>
      </c>
      <c r="S4983">
        <v>12</v>
      </c>
    </row>
    <row r="4984" spans="18:19" x14ac:dyDescent="0.25">
      <c r="R4984">
        <v>3526667.4543026071</v>
      </c>
      <c r="S4984">
        <v>12</v>
      </c>
    </row>
    <row r="4985" spans="18:19" x14ac:dyDescent="0.25">
      <c r="R4985">
        <v>3526693.1168034794</v>
      </c>
      <c r="S4985">
        <v>12</v>
      </c>
    </row>
    <row r="4986" spans="18:19" x14ac:dyDescent="0.25">
      <c r="R4986">
        <v>3526718.7793043517</v>
      </c>
      <c r="S4986">
        <v>12</v>
      </c>
    </row>
    <row r="4987" spans="18:19" x14ac:dyDescent="0.25">
      <c r="R4987">
        <v>3526744.4418052239</v>
      </c>
      <c r="S4987">
        <v>15</v>
      </c>
    </row>
    <row r="4988" spans="18:19" x14ac:dyDescent="0.25">
      <c r="R4988">
        <v>3526770.1043060967</v>
      </c>
      <c r="S4988">
        <v>9</v>
      </c>
    </row>
    <row r="4989" spans="18:19" x14ac:dyDescent="0.25">
      <c r="R4989">
        <v>3526795.766806969</v>
      </c>
      <c r="S4989">
        <v>6</v>
      </c>
    </row>
    <row r="4990" spans="18:19" x14ac:dyDescent="0.25">
      <c r="R4990">
        <v>3526821.4293078412</v>
      </c>
      <c r="S4990">
        <v>6</v>
      </c>
    </row>
    <row r="4991" spans="18:19" x14ac:dyDescent="0.25">
      <c r="R4991">
        <v>3526847.0918087135</v>
      </c>
      <c r="S4991">
        <v>6</v>
      </c>
    </row>
    <row r="4992" spans="18:19" x14ac:dyDescent="0.25">
      <c r="R4992">
        <v>3526872.7543095858</v>
      </c>
      <c r="S4992">
        <v>6</v>
      </c>
    </row>
    <row r="4993" spans="18:19" x14ac:dyDescent="0.25">
      <c r="R4993">
        <v>3526898.4168104585</v>
      </c>
      <c r="S4993">
        <v>6</v>
      </c>
    </row>
    <row r="4994" spans="18:19" x14ac:dyDescent="0.25">
      <c r="R4994">
        <v>3526924.0793113308</v>
      </c>
      <c r="S4994">
        <v>6</v>
      </c>
    </row>
    <row r="4995" spans="18:19" x14ac:dyDescent="0.25">
      <c r="R4995">
        <v>3526949.7418122031</v>
      </c>
      <c r="S4995">
        <v>6</v>
      </c>
    </row>
    <row r="4996" spans="18:19" x14ac:dyDescent="0.25">
      <c r="R4996">
        <v>3526975.4043130754</v>
      </c>
      <c r="S4996">
        <v>6</v>
      </c>
    </row>
    <row r="4997" spans="18:19" x14ac:dyDescent="0.25">
      <c r="R4997">
        <v>3527001.0668139481</v>
      </c>
      <c r="S4997">
        <v>6</v>
      </c>
    </row>
    <row r="4998" spans="18:19" x14ac:dyDescent="0.25">
      <c r="R4998">
        <v>3527026.7293148204</v>
      </c>
      <c r="S4998">
        <v>6</v>
      </c>
    </row>
    <row r="4999" spans="18:19" x14ac:dyDescent="0.25">
      <c r="R4999">
        <v>3527052.3918156927</v>
      </c>
      <c r="S4999">
        <v>6</v>
      </c>
    </row>
    <row r="5000" spans="18:19" x14ac:dyDescent="0.25">
      <c r="R5000">
        <v>3527078.0543165649</v>
      </c>
      <c r="S5000">
        <v>6</v>
      </c>
    </row>
    <row r="5001" spans="18:19" x14ac:dyDescent="0.25">
      <c r="R5001">
        <v>3527103.7168174377</v>
      </c>
      <c r="S5001">
        <v>6</v>
      </c>
    </row>
    <row r="5002" spans="18:19" x14ac:dyDescent="0.25">
      <c r="R5002">
        <v>3527129.3793183099</v>
      </c>
      <c r="S5002">
        <v>6</v>
      </c>
    </row>
    <row r="5003" spans="18:19" x14ac:dyDescent="0.25">
      <c r="R5003">
        <v>3527155.0418191822</v>
      </c>
      <c r="S5003">
        <v>6</v>
      </c>
    </row>
    <row r="5004" spans="18:19" x14ac:dyDescent="0.25">
      <c r="R5004">
        <v>3527180.7043200545</v>
      </c>
      <c r="S5004">
        <v>6</v>
      </c>
    </row>
    <row r="5005" spans="18:19" x14ac:dyDescent="0.25">
      <c r="R5005">
        <v>3527206.3668209272</v>
      </c>
      <c r="S5005">
        <v>6</v>
      </c>
    </row>
    <row r="5006" spans="18:19" x14ac:dyDescent="0.25">
      <c r="R5006">
        <v>3527232.0293217995</v>
      </c>
      <c r="S5006">
        <v>6</v>
      </c>
    </row>
    <row r="5007" spans="18:19" x14ac:dyDescent="0.25">
      <c r="R5007">
        <v>3527257.6918226718</v>
      </c>
      <c r="S5007">
        <v>6</v>
      </c>
    </row>
    <row r="5008" spans="18:19" x14ac:dyDescent="0.25">
      <c r="R5008">
        <v>3527283.3543235441</v>
      </c>
      <c r="S5008">
        <v>6</v>
      </c>
    </row>
    <row r="5009" spans="18:19" x14ac:dyDescent="0.25">
      <c r="R5009">
        <v>3527309.0168244164</v>
      </c>
      <c r="S5009">
        <v>6</v>
      </c>
    </row>
    <row r="5010" spans="18:19" x14ac:dyDescent="0.25">
      <c r="R5010">
        <v>3527334.6793252891</v>
      </c>
      <c r="S5010">
        <v>6</v>
      </c>
    </row>
    <row r="5011" spans="18:19" x14ac:dyDescent="0.25">
      <c r="R5011">
        <v>3527360.3418261614</v>
      </c>
      <c r="S5011">
        <v>6</v>
      </c>
    </row>
    <row r="5012" spans="18:19" x14ac:dyDescent="0.25">
      <c r="R5012">
        <v>3527386.0043270336</v>
      </c>
      <c r="S5012">
        <v>6</v>
      </c>
    </row>
    <row r="5013" spans="18:19" x14ac:dyDescent="0.25">
      <c r="R5013">
        <v>3527411.6668279059</v>
      </c>
      <c r="S5013">
        <v>6</v>
      </c>
    </row>
    <row r="5014" spans="18:19" x14ac:dyDescent="0.25">
      <c r="R5014">
        <v>3527437.3293287787</v>
      </c>
      <c r="S5014">
        <v>6</v>
      </c>
    </row>
    <row r="5015" spans="18:19" x14ac:dyDescent="0.25">
      <c r="R5015">
        <v>3527462.9918296509</v>
      </c>
      <c r="S5015">
        <v>6</v>
      </c>
    </row>
    <row r="5016" spans="18:19" x14ac:dyDescent="0.25">
      <c r="R5016">
        <v>3527488.6543305232</v>
      </c>
      <c r="S5016">
        <v>6</v>
      </c>
    </row>
    <row r="5017" spans="18:19" x14ac:dyDescent="0.25">
      <c r="R5017">
        <v>3527514.3168313955</v>
      </c>
      <c r="S5017">
        <v>6</v>
      </c>
    </row>
    <row r="5018" spans="18:19" x14ac:dyDescent="0.25">
      <c r="R5018">
        <v>3527539.9793322682</v>
      </c>
      <c r="S5018">
        <v>6</v>
      </c>
    </row>
    <row r="5019" spans="18:19" x14ac:dyDescent="0.25">
      <c r="R5019">
        <v>3527565.6418331405</v>
      </c>
      <c r="S5019">
        <v>6</v>
      </c>
    </row>
    <row r="5020" spans="18:19" x14ac:dyDescent="0.25">
      <c r="R5020">
        <v>3527591.3043340128</v>
      </c>
      <c r="S5020">
        <v>6</v>
      </c>
    </row>
    <row r="5021" spans="18:19" x14ac:dyDescent="0.25">
      <c r="R5021">
        <v>3527616.9668348851</v>
      </c>
      <c r="S5021">
        <v>6</v>
      </c>
    </row>
    <row r="5022" spans="18:19" x14ac:dyDescent="0.25">
      <c r="R5022">
        <v>3527642.6293357573</v>
      </c>
      <c r="S5022">
        <v>6</v>
      </c>
    </row>
    <row r="5023" spans="18:19" x14ac:dyDescent="0.25">
      <c r="R5023">
        <v>3527668.2918366301</v>
      </c>
      <c r="S5023">
        <v>6</v>
      </c>
    </row>
    <row r="5024" spans="18:19" x14ac:dyDescent="0.25">
      <c r="R5024">
        <v>3527693.9543375024</v>
      </c>
      <c r="S5024">
        <v>6</v>
      </c>
    </row>
    <row r="5025" spans="18:19" x14ac:dyDescent="0.25">
      <c r="R5025">
        <v>3527719.6168383746</v>
      </c>
      <c r="S5025">
        <v>6</v>
      </c>
    </row>
    <row r="5026" spans="18:19" x14ac:dyDescent="0.25">
      <c r="R5026">
        <v>3527745.2793392469</v>
      </c>
      <c r="S5026">
        <v>6</v>
      </c>
    </row>
    <row r="5027" spans="18:19" x14ac:dyDescent="0.25">
      <c r="R5027">
        <v>3527770.9418401197</v>
      </c>
      <c r="S5027">
        <v>6</v>
      </c>
    </row>
    <row r="5028" spans="18:19" x14ac:dyDescent="0.25">
      <c r="R5028">
        <v>3527796.6043409919</v>
      </c>
      <c r="S5028">
        <v>6</v>
      </c>
    </row>
    <row r="5029" spans="18:19" x14ac:dyDescent="0.25">
      <c r="R5029">
        <v>3527822.2668418642</v>
      </c>
      <c r="S5029">
        <v>6</v>
      </c>
    </row>
    <row r="5030" spans="18:19" x14ac:dyDescent="0.25">
      <c r="R5030">
        <v>3527847.9293427365</v>
      </c>
      <c r="S5030">
        <v>6</v>
      </c>
    </row>
    <row r="5031" spans="18:19" x14ac:dyDescent="0.25">
      <c r="R5031">
        <v>3527873.5918436092</v>
      </c>
      <c r="S5031">
        <v>6</v>
      </c>
    </row>
    <row r="5032" spans="18:19" x14ac:dyDescent="0.25">
      <c r="R5032">
        <v>3527899.2543444815</v>
      </c>
      <c r="S5032">
        <v>6</v>
      </c>
    </row>
    <row r="5033" spans="18:19" x14ac:dyDescent="0.25">
      <c r="R5033">
        <v>3527924.9168453538</v>
      </c>
      <c r="S5033">
        <v>6</v>
      </c>
    </row>
    <row r="5034" spans="18:19" x14ac:dyDescent="0.25">
      <c r="R5034">
        <v>3527950.5793462261</v>
      </c>
      <c r="S5034">
        <v>6</v>
      </c>
    </row>
    <row r="5035" spans="18:19" x14ac:dyDescent="0.25">
      <c r="R5035">
        <v>3527976.2418470988</v>
      </c>
      <c r="S5035">
        <v>6</v>
      </c>
    </row>
    <row r="5036" spans="18:19" x14ac:dyDescent="0.25">
      <c r="R5036">
        <v>3528001.9043479711</v>
      </c>
      <c r="S5036">
        <v>6</v>
      </c>
    </row>
    <row r="5037" spans="18:19" x14ac:dyDescent="0.25">
      <c r="R5037">
        <v>3528027.5668488434</v>
      </c>
      <c r="S5037">
        <v>6</v>
      </c>
    </row>
    <row r="5038" spans="18:19" x14ac:dyDescent="0.25">
      <c r="R5038">
        <v>3528053.2293497156</v>
      </c>
      <c r="S5038">
        <v>9</v>
      </c>
    </row>
    <row r="5039" spans="18:19" x14ac:dyDescent="0.25">
      <c r="R5039">
        <v>3528078.8918505879</v>
      </c>
      <c r="S5039">
        <v>3</v>
      </c>
    </row>
    <row r="5040" spans="18:19" x14ac:dyDescent="0.25">
      <c r="R5040">
        <v>3528104.5543514607</v>
      </c>
      <c r="S5040">
        <v>0</v>
      </c>
    </row>
    <row r="5041" spans="18:19" x14ac:dyDescent="0.25">
      <c r="R5041">
        <v>3528130.2168523329</v>
      </c>
      <c r="S5041">
        <v>0</v>
      </c>
    </row>
    <row r="5042" spans="18:19" x14ac:dyDescent="0.25">
      <c r="R5042">
        <v>3528155.8793532052</v>
      </c>
      <c r="S5042">
        <v>0</v>
      </c>
    </row>
    <row r="5043" spans="18:19" x14ac:dyDescent="0.25">
      <c r="R5043">
        <v>3528181.5418540775</v>
      </c>
      <c r="S5043">
        <v>0</v>
      </c>
    </row>
    <row r="5044" spans="18:19" x14ac:dyDescent="0.25">
      <c r="R5044">
        <v>3528207.2043549502</v>
      </c>
      <c r="S5044">
        <v>0</v>
      </c>
    </row>
    <row r="5045" spans="18:19" x14ac:dyDescent="0.25">
      <c r="R5045">
        <v>3528232.8668558225</v>
      </c>
      <c r="S5045">
        <v>0</v>
      </c>
    </row>
    <row r="5046" spans="18:19" x14ac:dyDescent="0.25">
      <c r="R5046">
        <v>3528258.5293566948</v>
      </c>
      <c r="S5046">
        <v>0</v>
      </c>
    </row>
    <row r="5047" spans="18:19" x14ac:dyDescent="0.25">
      <c r="R5047">
        <v>3528284.1918575671</v>
      </c>
      <c r="S5047">
        <v>0</v>
      </c>
    </row>
    <row r="5048" spans="18:19" x14ac:dyDescent="0.25">
      <c r="R5048">
        <v>3528309.8543584398</v>
      </c>
      <c r="S5048">
        <v>0</v>
      </c>
    </row>
    <row r="5049" spans="18:19" x14ac:dyDescent="0.25">
      <c r="R5049">
        <v>3528335.5168593121</v>
      </c>
      <c r="S5049">
        <v>0</v>
      </c>
    </row>
    <row r="5050" spans="18:19" x14ac:dyDescent="0.25">
      <c r="R5050">
        <v>3528361.1793601844</v>
      </c>
      <c r="S5050">
        <v>0</v>
      </c>
    </row>
    <row r="5051" spans="18:19" x14ac:dyDescent="0.25">
      <c r="R5051">
        <v>3528386.8418610566</v>
      </c>
      <c r="S5051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D25"/>
  <sheetViews>
    <sheetView workbookViewId="0">
      <selection activeCell="I20" sqref="I20"/>
    </sheetView>
  </sheetViews>
  <sheetFormatPr defaultRowHeight="15" x14ac:dyDescent="0.25"/>
  <cols>
    <col min="1" max="1" width="13.140625" bestFit="1" customWidth="1"/>
    <col min="8" max="8" width="11.42578125" bestFit="1" customWidth="1"/>
    <col min="14" max="14" width="14" bestFit="1" customWidth="1"/>
  </cols>
  <sheetData>
    <row r="1" spans="1:16" x14ac:dyDescent="0.25">
      <c r="A1" s="6" t="s">
        <v>27</v>
      </c>
      <c r="B1" s="7">
        <v>1</v>
      </c>
      <c r="C1" s="6">
        <v>2</v>
      </c>
      <c r="F1" s="8" t="s">
        <v>32</v>
      </c>
      <c r="G1" s="6" t="s">
        <v>33</v>
      </c>
      <c r="H1" s="6" t="s">
        <v>34</v>
      </c>
      <c r="I1" s="6" t="s">
        <v>35</v>
      </c>
      <c r="J1" s="6" t="s">
        <v>36</v>
      </c>
      <c r="K1" s="6" t="s">
        <v>37</v>
      </c>
      <c r="L1" s="6" t="s">
        <v>38</v>
      </c>
      <c r="N1" s="6" t="s">
        <v>45</v>
      </c>
      <c r="O1" s="6" t="s">
        <v>46</v>
      </c>
      <c r="P1" s="6" t="s">
        <v>47</v>
      </c>
    </row>
    <row r="2" spans="1:16" x14ac:dyDescent="0.25">
      <c r="A2" s="6" t="s">
        <v>28</v>
      </c>
      <c r="B2" s="74">
        <v>50</v>
      </c>
      <c r="C2" s="75">
        <v>39.99</v>
      </c>
      <c r="F2" s="77">
        <v>1</v>
      </c>
      <c r="G2" s="79">
        <v>1435</v>
      </c>
      <c r="H2" s="77" t="s">
        <v>39</v>
      </c>
      <c r="I2" s="77" t="s">
        <v>40</v>
      </c>
      <c r="J2" s="77">
        <v>4</v>
      </c>
      <c r="K2" s="80">
        <v>3322.5</v>
      </c>
      <c r="L2" s="80">
        <v>-2811.96</v>
      </c>
      <c r="N2" s="76">
        <v>1321.68</v>
      </c>
      <c r="O2" s="9">
        <v>1</v>
      </c>
      <c r="P2" s="9">
        <v>1</v>
      </c>
    </row>
    <row r="3" spans="1:16" x14ac:dyDescent="0.25">
      <c r="A3" s="6" t="s">
        <v>29</v>
      </c>
      <c r="B3" s="74">
        <v>126</v>
      </c>
      <c r="C3" s="75">
        <v>-35.99</v>
      </c>
      <c r="F3" s="77">
        <v>2</v>
      </c>
      <c r="G3" s="77">
        <v>1435</v>
      </c>
      <c r="H3" s="77" t="s">
        <v>39</v>
      </c>
      <c r="I3" s="77" t="s">
        <v>40</v>
      </c>
      <c r="J3" s="77">
        <v>3</v>
      </c>
      <c r="K3" s="75">
        <v>3280</v>
      </c>
      <c r="L3" s="75">
        <v>-914.66</v>
      </c>
    </row>
    <row r="4" spans="1:16" x14ac:dyDescent="0.25">
      <c r="A4" s="6" t="s">
        <v>30</v>
      </c>
      <c r="B4" s="74">
        <v>126</v>
      </c>
      <c r="C4" s="75">
        <v>-35.99</v>
      </c>
      <c r="F4" s="77">
        <v>3</v>
      </c>
      <c r="G4" s="77">
        <v>1435</v>
      </c>
      <c r="H4" s="77" t="s">
        <v>39</v>
      </c>
      <c r="I4" s="77" t="s">
        <v>40</v>
      </c>
      <c r="J4" s="77">
        <v>1</v>
      </c>
      <c r="K4" s="75">
        <v>7002</v>
      </c>
      <c r="L4" s="75">
        <v>520.34</v>
      </c>
    </row>
    <row r="5" spans="1:16" x14ac:dyDescent="0.25">
      <c r="A5" s="6" t="s">
        <v>31</v>
      </c>
      <c r="B5" s="76">
        <v>7990</v>
      </c>
      <c r="C5" s="77">
        <v>2648</v>
      </c>
      <c r="F5" s="77">
        <v>4</v>
      </c>
      <c r="G5" s="77">
        <v>1435</v>
      </c>
      <c r="H5" s="77" t="s">
        <v>39</v>
      </c>
      <c r="I5" s="77" t="s">
        <v>40</v>
      </c>
      <c r="J5" s="77">
        <v>2</v>
      </c>
      <c r="K5" s="75">
        <v>7002.1</v>
      </c>
      <c r="L5" s="75">
        <v>2365</v>
      </c>
    </row>
    <row r="6" spans="1:16" x14ac:dyDescent="0.25">
      <c r="A6" s="78" t="s">
        <v>150</v>
      </c>
      <c r="B6" s="76">
        <v>0</v>
      </c>
      <c r="C6" s="77">
        <v>1000</v>
      </c>
      <c r="F6" s="77">
        <v>5</v>
      </c>
      <c r="G6" s="77">
        <v>1435</v>
      </c>
      <c r="H6" s="77" t="s">
        <v>39</v>
      </c>
      <c r="I6" s="77" t="s">
        <v>40</v>
      </c>
      <c r="J6" s="77">
        <v>3</v>
      </c>
      <c r="K6" s="75">
        <v>6252</v>
      </c>
      <c r="L6" s="75">
        <v>3800</v>
      </c>
    </row>
    <row r="7" spans="1:16" x14ac:dyDescent="0.25">
      <c r="A7" s="6" t="s">
        <v>151</v>
      </c>
      <c r="B7" s="77">
        <f>B5-B6</f>
        <v>7990</v>
      </c>
      <c r="C7" s="77">
        <f>C5-C6</f>
        <v>1648</v>
      </c>
      <c r="F7" s="77">
        <v>6</v>
      </c>
      <c r="G7" s="77">
        <v>1435</v>
      </c>
      <c r="H7" s="77" t="s">
        <v>42</v>
      </c>
      <c r="I7" s="77" t="s">
        <v>40</v>
      </c>
      <c r="J7" s="77">
        <v>1</v>
      </c>
      <c r="K7" s="81">
        <v>885</v>
      </c>
      <c r="L7" s="77">
        <f>-1435*0.5</f>
        <v>-717.5</v>
      </c>
    </row>
    <row r="8" spans="1:16" x14ac:dyDescent="0.25">
      <c r="F8" s="77">
        <v>7</v>
      </c>
      <c r="G8" s="77">
        <v>0</v>
      </c>
      <c r="H8" s="77" t="s">
        <v>43</v>
      </c>
      <c r="I8" s="77" t="s">
        <v>41</v>
      </c>
      <c r="J8" s="77"/>
      <c r="K8" s="77" t="s">
        <v>44</v>
      </c>
      <c r="L8" s="77" t="s">
        <v>44</v>
      </c>
    </row>
    <row r="25" spans="5:30" x14ac:dyDescent="0.25">
      <c r="E25" s="61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3"/>
      <c r="Q25" s="61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1</vt:lpstr>
      <vt:lpstr>исходные данные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2026-05-05T13:13:33Z</dcterms:modified>
</cp:coreProperties>
</file>